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openxmlformats-officedocument.vmlDrawing" Extension="vml"/>
  <Default ContentType="application/vnd.ms-office.vbaProject" Extension="bin"/>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comments+xml" PartName="/xl/comments/comment1.xml"/>
  <Override ContentType="application/vnd.openxmlformats-officedocument.spreadsheetml.worksheet+xml" PartName="/xl/worksheets/sheet7.xml"/>
  <Override ContentType="application/vnd.openxmlformats-officedocument.spreadsheetml.comments+xml" PartName="/xl/comments/comment2.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ms-excel.sheet.macroEnabled.main+xml" PartName="/xl/workbook.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spreadsheetml.pivotCacheDefinition+xml" PartName="/xl/pivotCache/pivotCacheDefinition2.xml"/>
  <Override ContentType="application/vnd.openxmlformats-officedocument.spreadsheetml.pivotCacheRecords+xml" PartName="/xl/pivotCache/pivotCacheRecords2.xml"/>
  <Override ContentType="application/vnd.openxmlformats-officedocument.spreadsheetml.pivotCacheDefinition+xml" PartName="/xl/pivotCache/pivotCacheDefinition3.xml"/>
  <Override ContentType="application/vnd.openxmlformats-officedocument.spreadsheetml.pivotCacheRecords+xml" PartName="/xl/pivotCache/pivotCacheRecords3.xml"/>
  <Override ContentType="application/vnd.openxmlformats-officedocument.spreadsheetml.pivotCacheDefinition+xml" PartName="/xl/pivotCache/pivotCacheDefinition4.xml"/>
  <Override ContentType="application/vnd.openxmlformats-officedocument.spreadsheetml.pivotCacheRecords+xml" PartName="/xl/pivotCache/pivotCacheRecords4.xml"/>
  <Override ContentType="application/vnd.openxmlformats-officedocument.spreadsheetml.pivotCacheDefinition+xml" PartName="/xl/pivotCache/pivotCacheDefinition5.xml"/>
  <Override ContentType="application/vnd.openxmlformats-officedocument.spreadsheetml.pivotCacheRecords+xml" PartName="/xl/pivotCache/pivotCacheRecords5.xml"/>
  <Override ContentType="application/vnd.openxmlformats-officedocument.spreadsheetml.pivotCacheDefinition+xml" PartName="/xl/pivotCache/pivotCacheDefinition6.xml"/>
  <Override ContentType="application/vnd.openxmlformats-officedocument.spreadsheetml.pivotCacheRecords+xml" PartName="/xl/pivotCache/pivotCacheRecords6.xml"/>
  <Override ContentType="application/vnd.openxmlformats-officedocument.drawing+xml" PartName="/xl/drawings/drawing1.xml"/>
  <Override ContentType="application/vnd.openxmlformats-officedocument.spreadsheetml.pivotTable+xml" PartName="/xl/pivotTables/pivotTable1.xml"/>
  <Override ContentType="application/vnd.openxmlformats-officedocument.spreadsheetml.pivotTable+xml" PartName="/xl/pivotTables/pivotTable2.xml"/>
  <Override ContentType="application/vnd.openxmlformats-officedocument.spreadsheetml.pivotTable+xml" PartName="/xl/pivotTables/pivotTable3.xml"/>
  <Override ContentType="application/vnd.openxmlformats-officedocument.spreadsheetml.pivotTable+xml" PartName="/xl/pivotTables/pivotTable4.xml"/>
  <Override ContentType="application/vnd.openxmlformats-officedocument.spreadsheetml.pivotTable+xml" PartName="/xl/pivotTables/pivotTable5.xml"/>
  <Override ContentType="application/vnd.openxmlformats-officedocument.drawing+xml" PartName="/xl/drawings/drawing2.xml"/>
  <Override ContentType="application/vnd.ms-excel.controlproperties+xml" PartName="/xl/ctrlProps/ctrlProp1.xml"/>
  <Override ContentType="application/vnd.ms-excel.controlproperties+xml" PartName="/xl/ctrlProps/ctrlProp2.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pivotTable+xml" PartName="/xl/pivotTables/pivotTable6.xml"/>
  <Override ContentType="application/vnd.openxmlformats-officedocument.spreadsheetml.calcChain+xml" PartName="/xl/calcChai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ms-office.vbaProject" PartName="/xl/vbaProject.bin"/>
  <Override ContentType="application/vnd.openxmlformats-officedocument.custom-properties+xml" PartName="/docProps/custom.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5"/>
  </bookViews>
  <sheets>
    <sheet name="Title" sheetId="1" state="visible" r:id="rId1"/>
    <sheet name="Server Wise Incidents" sheetId="2" state="visible" r:id="rId2"/>
    <sheet name="Interface wise Incidents" sheetId="3" state="visible" r:id="rId3"/>
    <sheet name="Monthly Review" sheetId="4" state="visible" r:id="rId4"/>
    <sheet name="StatusSummaryReport" sheetId="5" state="visible" r:id="rId5"/>
    <sheet name="Incident Tracker" sheetId="6" state="visible" r:id="rId6"/>
    <sheet name="h" sheetId="7" state="visible" r:id="rId7"/>
    <sheet name="Guidelines" sheetId="8" state="visible" r:id="rId8"/>
    <sheet name="Category wise incidents" sheetId="9" state="visible" r:id="rId9"/>
    <sheet name="Facility Region Mapping" sheetId="10" state="visible" r:id="rId10"/>
    <sheet name="CSR Data" sheetId="11" state="visible" r:id="rId11"/>
    <sheet name="Dashboard Data" sheetId="12" state="visible" r:id="rId12"/>
  </sheets>
  <definedNames>
    <definedName hidden="1" localSheetId="6" name="_xlnm._FilterDatabase">h!$A$5:$AO$5</definedName>
    <definedName hidden="1" localSheetId="4" name="_xlnm._FilterDatabase">StatusSummaryReport!$A$1:$I$4</definedName>
    <definedName name="AgeIncidents">#REF!</definedName>
    <definedName name="Assigned_Date_Time">#REF!</definedName>
    <definedName name="AssignedDate">#REF!</definedName>
    <definedName name="Category">#REF!</definedName>
    <definedName name="CategoryLookup">Guidelines!$B$55:$C$140</definedName>
    <definedName name="Facility_Region_Mapping">'Facility Region Mapping'!$C:$D</definedName>
    <definedName name="IncidentCategorizationYTD">'CSR Data'!$C$196:$C$234,'CSR Data'!$E$196:$E$234</definedName>
    <definedName name="IncidentReceivedMonth">#REF!</definedName>
    <definedName name="IncidentResolvedMonth">#REF!</definedName>
    <definedName name="IncidentSeverity">Guidelines!$B$149:$B$153</definedName>
    <definedName name="IncidentTicketType">#REF!</definedName>
    <definedName name="Resolution_Time">#REF!</definedName>
    <definedName name="ResolvedDate">#REF!</definedName>
    <definedName name="Severity">#REF!</definedName>
    <definedName name="SLA_Breach">#REF!</definedName>
    <definedName name="SLAMatrix">Guidelines!$B$149:$D$153</definedName>
    <definedName name="Status">#REF!</definedName>
    <definedName name="SubCategories">Guidelines!$B$55:$B$140</definedName>
    <definedName name="SubCategory">#REF!</definedName>
    <definedName name="TicketType">Guidelines!$B$51:$B$52</definedName>
    <definedName name="Time_to_Respond">#REF!</definedName>
    <definedName hidden="1" localSheetId="6" name="_xlnm._FilterDatabase">h!$A$5:$AO$5</definedName>
  </definedNames>
  <calcPr calcId="124519" fullCalcOnLoad="1"/>
</workbook>
</file>

<file path=xl/sharedStrings.xml><?xml version="1.0" encoding="utf-8"?>
<sst xmlns="http://schemas.openxmlformats.org/spreadsheetml/2006/main" uniqueCount="625">
  <si>
    <t>QR202 - Incident Tracker</t>
  </si>
  <si>
    <t xml:space="preserve">Dell Services 
Application Services
Any improvement suggestion to this document could be mailed to SEPG at DL-AS-PIP @ ps.net
</t>
  </si>
  <si>
    <t>Security Classification: Dell Services Application Services Confidential</t>
  </si>
  <si>
    <t>This is a controlled document. Unauthorized access, copying and replication is prohibited. This document must not be copied in whole or part by any means, without the written authorization of Project Manager, Dell Services Application Services</t>
  </si>
  <si>
    <t>Amendment History  (Changes to Document Contents)</t>
  </si>
  <si>
    <t>Version</t>
  </si>
  <si>
    <t>Date</t>
  </si>
  <si>
    <t>Additions/Modifications</t>
  </si>
  <si>
    <t>Prepared/Revised by</t>
  </si>
  <si>
    <t>28th July 2010</t>
  </si>
  <si>
    <t>Updated as per Dell format.</t>
  </si>
  <si>
    <t>SEPG</t>
  </si>
  <si>
    <t>23rd Nov 2010</t>
  </si>
  <si>
    <t>Template from  QMS format tailored  as per project needs</t>
  </si>
  <si>
    <t>Kshemendra Kumar</t>
  </si>
  <si>
    <t>Review comments incorporated given by SAP team</t>
  </si>
  <si>
    <t>2nd Dec 2010</t>
  </si>
  <si>
    <t>PMC Review comments incporporated</t>
  </si>
  <si>
    <t>Incident Create Date (Without Time)</t>
  </si>
  <si>
    <t>(All)</t>
  </si>
  <si>
    <t>Row Labels</t>
  </si>
  <si>
    <t>Count of Incident Id</t>
  </si>
  <si>
    <t>HIS</t>
  </si>
  <si>
    <t>HISA</t>
  </si>
  <si>
    <t>HISB</t>
  </si>
  <si>
    <t>HISC</t>
  </si>
  <si>
    <t>HISD</t>
  </si>
  <si>
    <t>MS4SAC</t>
  </si>
  <si>
    <t>PHXASP01</t>
  </si>
  <si>
    <t>(blank)</t>
  </si>
  <si>
    <t>NA</t>
  </si>
  <si>
    <t>SJPHX400</t>
  </si>
  <si>
    <t>PROJTECH</t>
  </si>
  <si>
    <t>PHXASP02</t>
  </si>
  <si>
    <t>Invision</t>
  </si>
  <si>
    <t>Initiate</t>
  </si>
  <si>
    <t>Grand Total</t>
  </si>
  <si>
    <t>Column Labels</t>
  </si>
  <si>
    <t>MS4</t>
  </si>
  <si>
    <t>MSF11ADT</t>
  </si>
  <si>
    <t>MSF12ADT</t>
  </si>
  <si>
    <t>MSF17ADT</t>
  </si>
  <si>
    <t>MSF21PHY</t>
  </si>
  <si>
    <t>MSF22ADT</t>
  </si>
  <si>
    <t>MSF22PHY</t>
  </si>
  <si>
    <t>MSF23ADT</t>
  </si>
  <si>
    <t>MSF23PHY</t>
  </si>
  <si>
    <t>MSF34ADT</t>
  </si>
  <si>
    <t>MSF35ADT</t>
  </si>
  <si>
    <t>MSF38ADT</t>
  </si>
  <si>
    <t>MSF62ADT</t>
  </si>
  <si>
    <t>MSF73PHY</t>
  </si>
  <si>
    <t>MSF74ADT</t>
  </si>
  <si>
    <t>MSF74PHY</t>
  </si>
  <si>
    <t>MSF86ADT</t>
  </si>
  <si>
    <t>MSF87ADT</t>
  </si>
  <si>
    <t>CXN_Managed_File_Transfers</t>
  </si>
  <si>
    <t>MSF38PHY</t>
  </si>
  <si>
    <t>MSF34PHY</t>
  </si>
  <si>
    <t>MSF36PHY</t>
  </si>
  <si>
    <t>MSF32PHY</t>
  </si>
  <si>
    <t>MSF33PHY</t>
  </si>
  <si>
    <t>MSF87MFN</t>
  </si>
  <si>
    <t>MSF86MFN</t>
  </si>
  <si>
    <t>MSF88MFN</t>
  </si>
  <si>
    <t>MSF12PHY</t>
  </si>
  <si>
    <t>MSF17PHY</t>
  </si>
  <si>
    <t>MSF11PHY</t>
  </si>
  <si>
    <t>MSF19CHGX</t>
  </si>
  <si>
    <t>MSF19ADT</t>
  </si>
  <si>
    <t>MSF61ADT</t>
  </si>
  <si>
    <t>MSF66ADT</t>
  </si>
  <si>
    <t>MSF62PHY</t>
  </si>
  <si>
    <t>MSF35PHY</t>
  </si>
  <si>
    <t>MSF66PHY</t>
  </si>
  <si>
    <t>MSF68PHY</t>
  </si>
  <si>
    <t>MSF67PHY</t>
  </si>
  <si>
    <t>MSF35ABS</t>
  </si>
  <si>
    <t>MSF61PHY</t>
  </si>
  <si>
    <t>MSF95PHY</t>
  </si>
  <si>
    <t>PROJDEV.CHW.EDU</t>
  </si>
  <si>
    <t>PHXASP05.DIGNITYHEALTH.ORG</t>
  </si>
  <si>
    <t>PHXASP01.DIGNITYHEALTH.ORG</t>
  </si>
  <si>
    <t>PHXASP04.DIGNITYHEALTH.ORG</t>
  </si>
  <si>
    <t>PHXASP06.DIGNITYHEALTH.ORG</t>
  </si>
  <si>
    <t>PHXASP03.DIGNITYHEALTH.ORG</t>
  </si>
  <si>
    <t>PHXASP08.DIGNITYHEALTH.ORG</t>
  </si>
  <si>
    <t>CAC61ABS1</t>
  </si>
  <si>
    <t>PHXASP02.DIGNITYHEALTH.ORG</t>
  </si>
  <si>
    <t>MSF19PHY</t>
  </si>
  <si>
    <t>SMLB66_MSFADT_VALID_2_MAP.VALIDATE</t>
  </si>
  <si>
    <t>CHSB68_MSFADT_VALID_2_MAP.VALIDATE</t>
  </si>
  <si>
    <t>CCFH86_MSFADT_VALID_2_MAP</t>
  </si>
  <si>
    <t>CGCHN73_MSFADT_VALID_2_MAP.VALIDATE</t>
  </si>
  <si>
    <t>MCD95_MSFADT_VALID_2_MAP.VALIDATE</t>
  </si>
  <si>
    <t>NSTMMC21_MSFADT_VALID_2_MAP.VALIDATE</t>
  </si>
  <si>
    <t>BKMEM08_MSFADT_VALID_2_MAP.VALIDATE</t>
  </si>
  <si>
    <t>CGMGM74_MSFADT_VALID_2_MAP.VALIDATE</t>
  </si>
  <si>
    <t>CCMMC88_MSFADT_VALID_2_MAP</t>
  </si>
  <si>
    <t>NSTSE22_MSFADT_VALID_2_MAP.VALIDATE</t>
  </si>
  <si>
    <t>SBMC67_MSFADT_VALID_2_MAP.VALIDATE</t>
  </si>
  <si>
    <t>PHXASD01.DIGNITYHEALTH.ORG</t>
  </si>
  <si>
    <t>MSF33ABS1</t>
  </si>
  <si>
    <t>MSF32ABS1</t>
  </si>
  <si>
    <t>MSF32CHGX</t>
  </si>
  <si>
    <t>MSF33CHGX</t>
  </si>
  <si>
    <t>MSF34ABS1</t>
  </si>
  <si>
    <t>AI_CxNAdmin_Tivoli</t>
  </si>
  <si>
    <t xml:space="preserve"> MS4</t>
  </si>
  <si>
    <t>BAYDSC19_MSFADT_VALID_2_MAP.VALIDATE</t>
  </si>
  <si>
    <t>Status</t>
  </si>
  <si>
    <t>Suspend</t>
  </si>
  <si>
    <t>SLA Breach</t>
  </si>
  <si>
    <t>Four</t>
  </si>
  <si>
    <t>Three</t>
  </si>
  <si>
    <t>MSF11ABS</t>
  </si>
  <si>
    <t>MSF11CHGX</t>
  </si>
  <si>
    <t>MSF12CHGX</t>
  </si>
  <si>
    <t>MSF17CHGX1</t>
  </si>
  <si>
    <t>MSF21ADT</t>
  </si>
  <si>
    <t>MSF21CHGX</t>
  </si>
  <si>
    <t>MSF21INSV</t>
  </si>
  <si>
    <t>MSF21MIX</t>
  </si>
  <si>
    <t>MSF22CHGX</t>
  </si>
  <si>
    <t>MSF22INSV</t>
  </si>
  <si>
    <t>MSF23CHGX</t>
  </si>
  <si>
    <t>MSF23INSV</t>
  </si>
  <si>
    <t>MSF23MIX</t>
  </si>
  <si>
    <t>MSF30PHY</t>
  </si>
  <si>
    <t>MSF32ADT</t>
  </si>
  <si>
    <t>MSF33ADT</t>
  </si>
  <si>
    <t>MSF34CHGX</t>
  </si>
  <si>
    <t>MSF36ADT</t>
  </si>
  <si>
    <t>MSF36CHGX</t>
  </si>
  <si>
    <t>MSF38CHGX</t>
  </si>
  <si>
    <t>MSF61MIX</t>
  </si>
  <si>
    <t>MSF61MIX1</t>
  </si>
  <si>
    <t>MSF62ADT1</t>
  </si>
  <si>
    <t>MSF62MIX</t>
  </si>
  <si>
    <t>MSF66ABS</t>
  </si>
  <si>
    <t>MSF66MIX</t>
  </si>
  <si>
    <t>MSF73ADT</t>
  </si>
  <si>
    <t>MSF73CHGX</t>
  </si>
  <si>
    <t>MSF74CHGX</t>
  </si>
  <si>
    <t>MSF86CHGX</t>
  </si>
  <si>
    <t>MSF86INSV</t>
  </si>
  <si>
    <t>MSF86MIX</t>
  </si>
  <si>
    <t>MSF87CHGX</t>
  </si>
  <si>
    <t>MSF87INSV</t>
  </si>
  <si>
    <t>MSF87MIX</t>
  </si>
  <si>
    <t>MSF88ADT</t>
  </si>
  <si>
    <t>MSF88CHGX</t>
  </si>
  <si>
    <t>MSF88INSV</t>
  </si>
  <si>
    <t>MSF88MIX</t>
  </si>
  <si>
    <t>PRV11ADT</t>
  </si>
  <si>
    <t>OMN10ADT</t>
  </si>
  <si>
    <t>CLQ30ADT</t>
  </si>
  <si>
    <t>ART17ADT1</t>
  </si>
  <si>
    <t>ERP_Finance</t>
  </si>
  <si>
    <t>MS4 Support Status Summary Report</t>
  </si>
  <si>
    <t>Start Date Time</t>
  </si>
  <si>
    <t>End Date Time</t>
  </si>
  <si>
    <t>Total Incidents</t>
  </si>
  <si>
    <t>Ticket type</t>
  </si>
  <si>
    <t>Category</t>
  </si>
  <si>
    <t>Sub-Category</t>
  </si>
  <si>
    <t>Severity</t>
  </si>
  <si>
    <t>Incident Id</t>
  </si>
  <si>
    <t>Incident Assigned Date &amp; Time(MST)</t>
  </si>
  <si>
    <t>System Affected</t>
  </si>
  <si>
    <t>Summary
(Incident Description)</t>
  </si>
  <si>
    <t>Resolution Summary</t>
  </si>
  <si>
    <t>Dignity Health Assistance Asked For</t>
  </si>
  <si>
    <t>Total</t>
  </si>
  <si>
    <t>Dayend</t>
  </si>
  <si>
    <t>Data Error</t>
  </si>
  <si>
    <t>Bad Data</t>
  </si>
  <si>
    <t>Service Restored</t>
  </si>
  <si>
    <t>R2:000058505711</t>
  </si>
  <si>
    <t>PHXASP01.DIGNITYHEALTH.ORG:Date, Time or Timestamp value is not valid (C G D F). var7=MMCMSG_PST var8=MMCDAYEND var9=489399 var10=QRNXIE</t>
  </si>
  <si>
    <t>CATEGORY: Dayend
ROOT CAUSE: Data Error-Bad Data
AFFECTED ITEMS/SYSTEMS: PHXASP01
AFFECTED FACILITIES/USERS: MMC
OUTAGE DURATION: NIL
RESOLUTION: Incident raised as the job MMCMSG_PST came in error. The program MRRS695 threw the error as it was reading an account from file PHPACPT where the service date was 0. Gave  dump. Need to find the root cause.
CUSTOMER VERIFICATION:  No</t>
  </si>
  <si>
    <t>No</t>
  </si>
  <si>
    <t>Lock</t>
  </si>
  <si>
    <t>Lock on Record</t>
  </si>
  <si>
    <t>Closed</t>
  </si>
  <si>
    <t>R2:000058505696</t>
  </si>
  <si>
    <t>PHXASP01.DIGNITYHEALTH.ORG:Unable to allocate a record in file PHPACCT (R C G D F). var7=MMCMSG_PST var8=MMCDAYEND var9=489399 var10=QRNXIE</t>
  </si>
  <si>
    <t>CATEGORY: Dayend
ROOT CAUSE: Lock-Lock on Record
AFFECTED ITEMS/SYSTEMS: PHXASP01
AFFECTED FACILITIES/USERS: MMC
OUTAGE DURATION: NIL
RESOLUTION: Incident was raised as MMCMSG_PST came in error as there was a lock on file PHPACCT by job OPT45TP501  PBISWASMUK  491462. Had to kill the job. Gave retry, job went ahead. Good to close the incident. 
CUSTOMER VERIFICATION:  No</t>
  </si>
  <si>
    <t>IFS Not Available</t>
  </si>
  <si>
    <t>R2:000058505700</t>
  </si>
  <si>
    <t>PHXASP02.DIGNITYHEALTH.ORG:CPF9898 received by procedure HS8010CP. (C D I R) var7=RE5105CP var8=MHSDAYEND var9=422256 var10=QCLXERR</t>
  </si>
  <si>
    <t>The fix has been done, it will be promoted in Januray release</t>
  </si>
  <si>
    <t>Non- Dayend</t>
  </si>
  <si>
    <t>Interface</t>
  </si>
  <si>
    <t>ESM Interface events-RecTimeout</t>
  </si>
  <si>
    <t>R2:000058503502</t>
  </si>
  <si>
    <t>AI_PtRevCycle-MS4:MSF86MFN:MedSeries 4 :TIER-2 P01:SOURCE_REALTIME:RecTimeout occured. RecTimeout Threshold is 60. Current recTimeout attempt is 1. :Master File Notification, Physician Master French Hospital Medical Center:SRPC0018</t>
  </si>
  <si>
    <t>Checked and found last messages was sent at 2017-12-27  10.56.47. Waiting for new message to flow till that time keeping ticket in suspend.</t>
  </si>
  <si>
    <t>R2:000058503503</t>
  </si>
  <si>
    <t>AI_PtRevCycle-MS4:MSF88MFN:MedSeries 4 :TIER-2 P01:SOURCE_REALTIME:RecTimeout occured. RecTimeout Threshold is 60. Current recTimeout attempt is 1. :Master File Notification, Physician Master Marian Medical Center:SRPC0018</t>
  </si>
  <si>
    <t>R2:000058503500</t>
  </si>
  <si>
    <t>AI_PtRevCycle-MS4:MSF87MFN:MedSeries 4 :TIER-2 P01:SOURCE_REALTIME:RecTimeout occured. RecTimeout Threshold is 60. Current recTimeout attempt is 1. :Master File Notification, Physician Master Arroyo Grande Community Hospital:SRPC0018</t>
  </si>
  <si>
    <t>Checked and found last messages was sent at 2017-12-27  10.56.44. Waiting for new message to flow till that time keeping ticket in suspend.</t>
  </si>
  <si>
    <t>Duplicate Record</t>
  </si>
  <si>
    <t>R2:000058502948</t>
  </si>
  <si>
    <t>PHXASP05</t>
  </si>
  <si>
    <t>PHXASP05.DIGNITYHEALTH.ORG:Attempt to write a duplicate record to file PHPBDTR (C G D F). var7=MOVE_TO_BD var8=FOXADAM var9=942000 var10=QRNXIE</t>
  </si>
  <si>
    <t>CATEGORY: Non- Dayend
ROOT CAUSE: Data Error-Duplicate Record
AFFECTED ITEMS/SYSTEMS: PHXASP05
AFFECTED FACILITIES/USERS: DSC
OUTAGE DURATION: Nil
RESOLUTION: Job MOVE_TO_BD came in message wait as Attempt to write a duplicate record to file PHPBDTR. We checked and found that a another same job with different job number has completed this process for today hence The data has already updated in the current file. So to resolve this issue we took Dump on the job to end the job. Now it's good to close the ticket.
CUSTOMER VERIFICATION:  No</t>
  </si>
  <si>
    <t>Timing Issue</t>
  </si>
  <si>
    <t>R2:000058498913</t>
  </si>
  <si>
    <t>PHXASP01.DIGNITYHEALTH.ORG:CPFA0A9 received by procedure ER0105CCK. (C D I R) var7=NWREMITR04 var8=MMRDAYEND var9=470328 var10=QCLXERR</t>
  </si>
  <si>
    <t>CATEGORY: Non- Dayend
ROOT CAUSE: Timing Issue-Timing Issue
AFFECTED ITEMS/SYSTEMS: PHXASP01
AFFECTED FACILITIES/USERS: MMR/ESM User
OUTAGE DURATION: NIL
RESOLUTION: Job NWREMITR04 came in error on RMVLNK command as it was not able to find PSAEDI/Inbound/00151/AE/5-180102H60054-NOCD0000_1477671535.835 object . Checked and found the object was not present there. So, gave Ignore to the job and it went ahead. Good to close.</t>
  </si>
  <si>
    <t>QR202</t>
  </si>
  <si>
    <t>Incident Tracker</t>
  </si>
  <si>
    <t>Project Name:</t>
  </si>
  <si>
    <t>Project Code:</t>
  </si>
  <si>
    <t>CHWAD91188</t>
  </si>
  <si>
    <t>Client:</t>
  </si>
  <si>
    <t>Dignity Health</t>
  </si>
  <si>
    <t>Vertical:</t>
  </si>
  <si>
    <t>Healthcare</t>
  </si>
  <si>
    <t>Assignee Individual</t>
  </si>
  <si>
    <t>Primary Person On-Call</t>
  </si>
  <si>
    <t>Secondary Person On-Call</t>
  </si>
  <si>
    <t>Customer Name</t>
  </si>
  <si>
    <t>Incident Create Date &amp; Time(MST)</t>
  </si>
  <si>
    <t>Date Time Customer Contacted(MST)</t>
  </si>
  <si>
    <t>Resolved Date &amp; Time(MST)</t>
  </si>
  <si>
    <t>Open Hours</t>
  </si>
  <si>
    <t>Assigned Hours</t>
  </si>
  <si>
    <t>Suspend Hours</t>
  </si>
  <si>
    <t>Service Restored Hours</t>
  </si>
  <si>
    <t>Time To Respond
Customer (Hours)</t>
  </si>
  <si>
    <t>Time To Resolve 
(Hours)</t>
  </si>
  <si>
    <t>Re-Opened Incident</t>
  </si>
  <si>
    <t>Change Management ID (If Applicable)</t>
  </si>
  <si>
    <t>Remarks</t>
  </si>
  <si>
    <t>Shift Type</t>
  </si>
  <si>
    <t>Facility Name</t>
  </si>
  <si>
    <t>Month</t>
  </si>
  <si>
    <t xml:space="preserve">Region </t>
  </si>
  <si>
    <t>Incident Description, If Recurring</t>
  </si>
  <si>
    <t>Interface Name</t>
  </si>
  <si>
    <t>Incident Resolved Date (Without Time)</t>
  </si>
  <si>
    <t>Aged Days</t>
  </si>
  <si>
    <t>Check if eligible for Aged Incidents</t>
  </si>
  <si>
    <t>Aged Incidents</t>
  </si>
  <si>
    <t>Incident Resolved Month</t>
  </si>
  <si>
    <t>Respond Tome (Numeric)</t>
  </si>
  <si>
    <t>R2:000058534358</t>
  </si>
  <si>
    <t>PHXASP08.DIGNITYHEALTH.ORG:CPF1003 received by procedure BC0033CE. (C D I R) var7=CLNDSCJMMM var8=MMMDAYEND var9=430913 var10=QCLXERR</t>
  </si>
  <si>
    <t>PHXASP08</t>
  </si>
  <si>
    <t>CATEGORY: Non- Dayend
ROOT CAUSE: Timing Issue-Timing Issue
AFFECTED ITEMS/SYSTEMS: PHXASP08
AFFECTED FACILITIES/USERS: MMM
OUTAGE DURATION: NIL
RESOLUTION: Job CLNDSCJMMM came in error on WRKSBSD command because subsystem QINTERMMM was down. Checked and found that dayend process USER_UP ran and subsystem was active so gave retry to the job and it went ahead with its processing.
CUSTOMER VERIFICATION:  No</t>
  </si>
  <si>
    <t>Nitish Panwar</t>
  </si>
  <si>
    <t>Kathan Pandya</t>
  </si>
  <si>
    <t>ESM User</t>
  </si>
  <si>
    <t>N/A</t>
  </si>
  <si>
    <t>MMM</t>
  </si>
  <si>
    <t>R2:000058534368</t>
  </si>
  <si>
    <t>AI_PtRevCycle-MS4:MSF19CHGX:MedSeries 4 :TIER-2 P05:DESTINATION_REALTIME:No host at ipAddress -&gt;10.248.84.17, listening on port -&gt;21529. :Charges - Multiple types Dominican Hospital:CMPC0018</t>
  </si>
  <si>
    <t>Job Ran Late</t>
  </si>
  <si>
    <t>CATEGORY: Non- Dayend
ROOT CAUSE: Job Ran Late-Job Ran Late
AFFECTED ITEMS/SYSTEMS: PHXASP05
AFFECTED FACILITIES/USERS: DSC
OUTAGE DURATION: NIL
RESOLUTION: Interface jobs came up late today due to the unit bill process which runs of 1st of every month i.e. during the month end. Hence this ESM incident got generated. Everything is running fine now. So, closing this incident.
CUSTOMER VERIFICATION:  No</t>
  </si>
  <si>
    <t>DSC</t>
  </si>
  <si>
    <t>R2:000058534369</t>
  </si>
  <si>
    <t>AI_PtRevCycle-MS4:MSF08CHGX:MedSeries 4 :TIER-0:DESTINATION_REALTIME:No host at ipAddress -&gt;10.248.96.17, listening on port -&gt;14324. :Charges - Multiple types, Charges - Radiology Bakersfield Memorial Hospital:CMPC0018</t>
  </si>
  <si>
    <t>CATEGORY: Non- Dayend
ROOT CAUSE: Job Ran Late-Job Ran Late
AFFECTED ITEMS/SYSTEMS: PHXASP08
AFFECTED FACILITIES/USERS: BMH
OUTAGE DURATION: NIL
RESOLUTION: Interface jobs came up late today due to the unit bill process which runs of 1st of every month i.e. during the month end. Hence this ESM incident got generated. Everything is running fine now. So, closing this incident.
CUSTOMER VERIFICATION:  No</t>
  </si>
  <si>
    <t>BMH</t>
  </si>
  <si>
    <t>R2:000058534490</t>
  </si>
  <si>
    <t>PHXASP03.DIGNITYHEALTH.ORG:CPF3220 received by PHCU801X at 4600. (C D I R) var7=AUTODAYEND var8=SMMDAYEND var9=113220 var10=QCLXERR</t>
  </si>
  <si>
    <t>Lock on File</t>
  </si>
  <si>
    <t>PHXASP03</t>
  </si>
  <si>
    <t>CATEGORY: Non- Dayend
ROOT CAUSE: Lock-Lock on File
AFFECTED ITEMS/SYSTEMS: PHXASP03
AFFECTED FACILITIES/USERS: SMM
OUTAGE DURATION: NIL
RESOLUTION: Job AUTODAYEND came in error as PHCU801X was trying to DLTF FILE(PHLGLAUOLD) and Cannot do operation on file PHLGLAUOLD in PH#FILESMM. Check and found that job member itself have taken lock so gave ignore to the job. job went ahead and good to close the ticket.
CUSTOMER VERIFICATION:  No</t>
  </si>
  <si>
    <t>Rajwant Kaur</t>
  </si>
  <si>
    <t>SMM</t>
  </si>
  <si>
    <t>R2:000058534497</t>
  </si>
  <si>
    <t>PHXASP02.DIGNITYHEALTH.ORG:Unable to allocate a record in file PHPINSR (R C G D F). var7=ADE_MFH var8=MFHDAYEND var9=491970 var10=QRNXIE</t>
  </si>
  <si>
    <t>CATEGORY: Dayend
ROOT CAUSE: Lock-Lock on Record
AFFECTED ITEMS/SYSTEMS: PHXASP02
AFFECTED FACILITIES/USERS: MFH
OUTAGE DURATION: Nil
RESOLUTION: Job ADE_MFH came in message wait because of record lock. We checked and found the job ADE_MFH has a record(1306920) lock on file PHPINSR taken by user 492038/RRODRIG032/MHFDADT09 ended the user job and gave retry to the job .Job went ahead. So as of now it's good to close ticket.
CUSTOMER VERIFICATION:  No</t>
  </si>
  <si>
    <t>MFH</t>
  </si>
  <si>
    <t>R2:000058534510</t>
  </si>
  <si>
    <t>PHXASP08.DIGNITYHEALTH.ORG:TRIGGERBMH Trigger Down on PHXASP08</t>
  </si>
  <si>
    <t>No issue</t>
  </si>
  <si>
    <t>CATEGORY: Non- Dayend
ROOT CAUSE: Others-No issue
AFFECTED ITEMS/SYSTEMS: PHXASP08
AFFECTED FACILITIES/USERS: BMH
OUTAGE DURATION: nil
RESOLUTION: This incident was raised as job TRIGGERBMH was not running, Cheked and found the job was started late and was submitted by the job LATERTRIGR. Good to close the ticket.
CUSTOMER VERIFICATION:  No</t>
  </si>
  <si>
    <t>INC0011045</t>
  </si>
  <si>
    <t>Test</t>
  </si>
  <si>
    <t>4 - Low</t>
  </si>
  <si>
    <t>In Progress</t>
  </si>
  <si>
    <t>Lock mei tha</t>
  </si>
  <si>
    <t>Sahil Jindal</t>
  </si>
  <si>
    <t>Harsh</t>
  </si>
  <si>
    <t>INC0011006</t>
  </si>
  <si>
    <t>Dayend in error</t>
  </si>
  <si>
    <t>R2:000058534525</t>
  </si>
  <si>
    <t>PHXASP06.DIGNITYHEALTH.ORG:Unable to allocate a record in file PHPACCT (R C G D F). var7=FAC_BILL var8=SBMDAYEND var9=676731 var10=QRNXIE</t>
  </si>
  <si>
    <t>PHXASP06</t>
  </si>
  <si>
    <t>CATEGORY: Dayend
ROOT CAUSE: Lock-Lock on Record
AFFECTED ITEMS/SYSTEMS: PHXASP06
AFFECTED FACILITIES/USERS: SBM
OUTAGE DURATION: nil
RESOLUTION: Incident was raised as job FAC_BILL came in error as program PH3301RP is unable to write record in file phpacct. checked and found there was lock on record 460661 taken by the user 676727/SROTTIERSO/SBMDADT31A so ended the user job and replied with retry. job went ahead. good to close the incident.
CUSTOMER VERIFICATION:  No</t>
  </si>
  <si>
    <t>SBM</t>
  </si>
  <si>
    <t>R2:000058534530</t>
  </si>
  <si>
    <t>PHXASP06.DIGNITYHEALTH.ORG:Unable to allocate a record in file PHPACCT (R C G D F). var7=FAC_BILL var8=SMMDAYEND var9=676924 var10=QRNXIE</t>
  </si>
  <si>
    <t>CATEGORY: Dayend
ROOT CAUSE: Lock-Lock on Record
AFFECTED ITEMS/SYSTEMS: PHXASP06
AFFECTED FACILITIES/USERS: SMM
OUTAGE DURATION: nil
RESOLUTION: Incident was raised as job FAC_BILL came in error as program PH3301RP is unable to write record in file phpacct. checked and found there was lock on record 188350 taken by the user 675626/CRAMIRE059/SMLDADT05A so ended the user job and replied with retry. job went ahead. good to close the incident.
CUSTOMER VERIFICATION:  No</t>
  </si>
  <si>
    <t>R2:000058534759</t>
  </si>
  <si>
    <t>AI_PtRevCycle-MS4:MSF35ADT:MedSeries 4 :TIER-0 P01:SOURCE_REALTIME:RecTimeout occured. RecTimeout Threshold is 10. Current recTimeout attempt is 1. :ADT Sierra Nevada Memorial Hospital:SRPC0018</t>
  </si>
  <si>
    <t>CATEGORY: Non- Dayend
ROOT CAUSE: Interface-ESM Interface events-RecTimeout
AFFECTED ITEMS/SYSTEMS: PHXASP01
AFFECTED FACILITIES/USERS: SNM
OUTAGE DURATION: Nil
RESOLUTION: Incident occurred because no ADT message was processed for long time from MS4. Checked last message processed at 2018-01-02  10.51.26, hence Good to close the incident.
CUSTOMER VERIFICATION:  No</t>
  </si>
  <si>
    <t>SNM</t>
  </si>
  <si>
    <t>R2:000058534872</t>
  </si>
  <si>
    <t>PHXASP04.DIGNITYHEALTH.ORG:CPFA095 received by procedure HS5285CP. (C D I R) var7=OPTDTAEMGM var8=MGMDAYEND var9=294518 var10=QCLXERR</t>
  </si>
  <si>
    <t>PHXASP04</t>
  </si>
  <si>
    <t>CATEGORY: Non- Dayend
ROOT CAUSE: Lock-Lock on File
AFFECTED ITEMS/SYSTEMS: PHXASP04
AFFECTED FACILITIES/USERS: MGM
OUTAGE DURATION: NIL
RESOLUTION: Job OPTDTAEMGM   came in error as the program HS5285CP was trying to execute command CPYFRMSTMF and it could not allocate MGMTEMPCAR. Gave retry and job went ahead.  
CUSTOMER VERIFICATION:  No</t>
  </si>
  <si>
    <t>MGM</t>
  </si>
  <si>
    <t>R2:000058535539</t>
  </si>
  <si>
    <t>PHXASP05.DIGNITYHEALTH.ORG:CPF0001 received by procedure HS5360CP. (C D I R) var7=RVUMTHDSC var8=DPAUTONITE var9=001252 var10=QCLXERR</t>
  </si>
  <si>
    <t>Bad Data – MS4 Program Error</t>
  </si>
  <si>
    <t>CATEGORY: Dayend
ROOT CAUSE: Data Error-Bad Data – MS4 Program Error
AFFECTED ITEMS/SYSTEMS: PHXASP05
AFFECTED FACILITIES/USERS: DSC
OUTAGE DURATION: Nil
RESOLUTION: RVUMTHDSC job came into error the program  HS5360CP was trying to CRTRVUCSV BEGDAT(2017121) ENDDAT(20171231) and range of parameter BEGDAT does not include 2017121. So changed the BEGDAT to 20171201 manually and ran the process as of now. Job completed successfully. Good to close the ticket.
CUSTOMER VERIFICATION:  No</t>
  </si>
  <si>
    <t>R2:000058535549</t>
  </si>
  <si>
    <t>PHXASP05.DIGNITYHEALTH.ORG:CPF9898 received by BMCPAUTODE at 3000. (C D I R) var7=BANNER_DH var8=QPGMRNOLOG var9=999427 var10=QCLXERR</t>
  </si>
  <si>
    <t>CATEGORY: Non- Dayend
ROOT CAUSE: Timing Issue-Timing Issue
AFFECTED ITEMS/SYSTEMS: PHXASP05
AFFECTED FACILITIES/USERS: DSC
OUTAGE DURATION: NIL
RESOLUTION: Job BANNER_DH came in error while taking output of spool files in queue DSCDAYEND but there were no spool files in the out queue. Later when spool files were there in the queue gave retry to the job and it went ahead with its processing.
CUSTOMER VERIFICATION:  No</t>
  </si>
  <si>
    <t>R2:000058535819</t>
  </si>
  <si>
    <t>PHXASP04.DIGNITYHEALTH.ORG:Unable to allocate a record in file PHPACCT (R C G D F). var7=REFBILLMGM var8=MGMDAYEND var9=295187 var10=QRNXIE</t>
  </si>
  <si>
    <t>CATEGORY: Non- Dayend
ROOT CAUSE: Lock-Lock on Record
AFFECTED ITEMS/SYSTEMS: PHXASP04
AFFECTED FACILITIES/USERS: MGM
OUTAGE DURATION: NIL
RESOLUTION: Job REFBILLMGM came into error in program PH3311RP as there was a lock on record of file PHPACCT held by a user interactive job. So, waited for sometime for the lock to be released. Then, took a Retry on the job.
CUSTOMER VERIFICATION:  No</t>
  </si>
  <si>
    <t>R2:000058537369</t>
  </si>
  <si>
    <t>PHXASP03.DIGNITYHEALTH.ORG:Unable to allocate a record in file PHLCENS6 (R C G D F). var7=FACESHTNHF var8=NHFDAYEND var9=120146 var10=QRNXIE</t>
  </si>
  <si>
    <t>CATEGORY: Non- Dayend
ROOT CAUSE: Lock-Lock on Record
AFFECTED ITEMS/SYSTEMS: PHXASP03
AFFECTED FACILITIES/USERS: NHF
OUTAGE DURATION: NIL
RESOLUTION: Job FACESHTNHF came in error because of lock on file PHLCENS6, checked job was inactive from last 10 minutes refreshed and lock was released itself hence gave retry and job went ahead and completed. Good to close the incident.
CUSTOMER VERIFICATION:  NO</t>
  </si>
  <si>
    <t>Akshat Srivastava</t>
  </si>
  <si>
    <t>NHF</t>
  </si>
  <si>
    <t>R2:000058539502</t>
  </si>
  <si>
    <t>PHXASP05.DIGNITYHEALTH.ORG:CPF3156 received by DGCSRT51 at 1300. (C D I R) var7=AUTODAYEND var8=DPAUTONITE var9=007875 var10=QCLXERR</t>
  </si>
  <si>
    <t>CATEGORY: Dayend
ROOT CAUSE: Lock-Lock on File
AFFECTED ITEMS/SYSTEMS: PHXASP05
AFFECTED FACILITIES/USERS: DSC
OUTAGE DURATION: Nil
RESOLUTION: Job AUTODAYEND came in MSGW error because File DGPACTS in library DG#FILEDSC was in use, checked and found that there was no lock on file hence gave retry to the msgw and completed sucessfully. Closing this ticket.
CUSTOMER VERIFICATION:  No</t>
  </si>
  <si>
    <t>R2:000058539526</t>
  </si>
  <si>
    <t>PHXASP02.DIGNITYHEALTH.ORG:The target for a numeric operation is too small to hold the result (C G D F). var7=BILL_MCRB var8=MGHDAYEND var9=510207 var10=QRNXIE</t>
  </si>
  <si>
    <t>Data Overflow - Variable</t>
  </si>
  <si>
    <t>CATEGORY: Dayend
ROOT CAUSE: Data Error-Data Overflow - Variable
AFFECTED ITEMS/SYSTEMS: PHXASP02
AFFECTED FACILITIES/USERS: MGH
OUTAGE DURATION: Nill
RESOLUTION: Job BILL_MCRB came in error in program HS81E8RP while it was trying to do eval wd#trn = wd#trn + 1 and wd#trn is of length 3 .when checked and found that the variable was having the value 999  So when result was larger then 3 digits, program came in error for account number 00208716043 and for entity 164. So skipped the last record where wd#trn =1000 by putting the value of entity equal to zero and Replied the msgw by G. Job went ahead.
Good to close the incident.
CUSTOMER VERIFICATION:  No</t>
  </si>
  <si>
    <t>MGH</t>
  </si>
  <si>
    <t>R2:000058539548</t>
  </si>
  <si>
    <t>PHXASP02.DIGNITYHEALTH.ORG:CPF3156 received by procedure CHW996CPAU. (C D I R) var7=HSCP510QRY var8=MSJDAYEND var9=510842 var10=QCLXERR</t>
  </si>
  <si>
    <t>CATEGORY: Non- Dayend
ROOT CAUSE: Lock-Lock on File
AFFECTED ITEMS/SYSTEMS: PHXASP02
AFFECTED FACILITIES/USERS: MSJ
OUTAGE DURATION: NIL
RESOLUTION: Job HSCP510QRY came into error in program CHW996CPAU due to lock on file CHW996P1. The lock had been released now. So, took Retry on the job and completed sucessfully. Good to close the ticket.
CUSTOMER VERIFICATION:  No</t>
  </si>
  <si>
    <t>MSJ</t>
  </si>
  <si>
    <t>R2:000058541189</t>
  </si>
  <si>
    <t>PHXASP01.DIGNITYHEALTH.ORG:CPFA097 received by procedure HSC835RTV. (C D I R) var7=RTV835MMR var8=MMRDAYEND var9=631536 var10=QCLXERR</t>
  </si>
  <si>
    <t>CATEGORY: Non- Dayend
ROOT CAUSE: Lock-IFS Not Available
AFFECTED ITEMS/SYSTEMS: PHXASP01
AFFECTED FACILITIES/USERS: MMR
OUTAGE DURATION: Nil
RESOLUTION: Incident was raised as job RTV835MMR  was in error, checked and found  program HSC835RTV trying to copy object TEMPFILE.MBR. but object was in use. so we replied with retry. job went ahead good to close the incident.
CUSTOMER VERIFICATION:  No</t>
  </si>
  <si>
    <t>MMR</t>
  </si>
  <si>
    <t>R2:000058542006</t>
  </si>
  <si>
    <t>Christina McCoy/602-307-2870 / 602-358-6010/Subject: Missing 100.txt file for MGMC</t>
  </si>
  <si>
    <t>Report Missing</t>
  </si>
  <si>
    <t>Resent the report, tried to call the user but user was not available.</t>
  </si>
  <si>
    <t>Christina McCoy</t>
  </si>
  <si>
    <t>R2:000058546111</t>
  </si>
  <si>
    <t>Sharon Huestis/909-806-1399/MS4-- Report not saving or cannot open || Name of Report: CSBDAYEND || PHXASP06 || Dev IP: csbdpha02  10.164.120.161 || Loc: SC-SBN-CommunityHosp-1805 Medical Center Dr || Dept: Pharmacy || Contact# 909 806 1399  Alt# no</t>
  </si>
  <si>
    <t>Re-assigned</t>
  </si>
  <si>
    <t>Assigned</t>
  </si>
  <si>
    <t>Assigned to local FSS team</t>
  </si>
  <si>
    <t>Ron Bati</t>
  </si>
  <si>
    <t>Jacqueline Soto</t>
  </si>
  <si>
    <t>Sharon Huestis</t>
  </si>
  <si>
    <t>R2:000058548815</t>
  </si>
  <si>
    <t>MS4 to Lawson GL files not received Companies 364, 365 and 366</t>
  </si>
  <si>
    <t>Files stuck on MFT Location. Have been transferred manually. Deborah McWhorter from lawson team has confirmed that the files where received.</t>
  </si>
  <si>
    <t>Mithun Govindarajulu</t>
  </si>
  <si>
    <t>Aviral Mishra</t>
  </si>
  <si>
    <t>Deborah McWhorter</t>
  </si>
  <si>
    <t>R2:000058549388</t>
  </si>
  <si>
    <t>Issue: Auto discharge feature of LTC patients doesn't update discharge date.</t>
  </si>
  <si>
    <t>Program Modification</t>
  </si>
  <si>
    <t>LTC fix will be promoted in this release.</t>
  </si>
  <si>
    <t>ARPIT ANAND</t>
  </si>
  <si>
    <t>R2:000058550424</t>
  </si>
  <si>
    <t>Jill2 Cooper/805.234.2872 (M) 805.739.3031 (O)/Please create Request Ticket submitted via Portal</t>
  </si>
  <si>
    <t>CATEGORY: Non- Dayend
ROOT CAUSE: Reports-Report Missing
AFFECTED ITEMS/SYSTEMS: PHXASP01
AFFECTED FACILITIES/USERS: AGC/Jill2 Cooper
OUTAGE DURATION: NIL
RESOLUTION: Job VIPCONFAGC ended in error on ESPLF command because some other job is also running the command at same time. Ran the job again and report was sent to user. Good to close the incident.
CUSTOMER VERIFICATION:  Yes</t>
  </si>
  <si>
    <t>Jill2 Cooper</t>
  </si>
  <si>
    <t>AGC</t>
  </si>
  <si>
    <t>R2:000058553786</t>
  </si>
  <si>
    <t>PHXASP04.DIGNITYHEALTH.ORG:PH5535RP 2100 is unable to allocate a record in PHPACCT (R C G S D F). var7=ADE_CRM var8=CRMDAYEND var9=305927 var10=QRGXMSG</t>
  </si>
  <si>
    <t>CATEGORY: Dayend
ROOT CAUSE: Lock-Lock on Record
AFFECTED ITEMS/SYSTEMS: PHXASP04
AFFECTED FACILITIES/USERS: CRM
OUTAGE DURATION: NIL
RESOLUTION: Job ADE_CRM came in error because of record lock on file PHPACCT by a user job. Checked that the lock was released so gave retry to the job and it went ahead. Good to close the incident.
CUSTOMER VERIFICATION:  No</t>
  </si>
  <si>
    <t>CRM</t>
  </si>
  <si>
    <t>R2:000058554276</t>
  </si>
  <si>
    <t>PHXASP01.DIGNITYHEALTH.ORG:QRY5053 received by procedure HSCNREVQR. (C D I R) var7=HSCP501QRY var8=SNMDAYEND var9=662718 var10=QCLXERR</t>
  </si>
  <si>
    <t>R2:000058554302</t>
  </si>
  <si>
    <t>PHXASP02.DIGNITYHEALTH.ORG:CPF3156 received by procedure CHW996CPAU. (C D I R) var7=HSCP510QRY var8=MSJDAYEND var9=536381 var10=QCLXERR</t>
  </si>
  <si>
    <t>R2:000058554317</t>
  </si>
  <si>
    <t>PHXASP01.DIGNITYHEALTH.ORG:QRY5083 received by procedure HSCNREVQR. (C D I R) var7=HSCP501QRY var8=SNMDAYEND var9=662718 var10=QCLXERR</t>
  </si>
  <si>
    <t xml:space="preserve">Guidelines </t>
  </si>
  <si>
    <t>Guidelines and Directions for filling up this form</t>
  </si>
  <si>
    <t>This form is to be used to track the Incidents and Service Requests.</t>
  </si>
  <si>
    <t>In the absence of any automation, the details from the incident record will have to be manually updated here.</t>
  </si>
  <si>
    <t>The fields to be listed here can be picked up from the Incident record based on the project's requirement.</t>
  </si>
  <si>
    <t>Color Code</t>
  </si>
  <si>
    <t>Header Information like Project Name</t>
  </si>
  <si>
    <t>Field name  (Bold - Mandatory fields, Normal - Optional fields)</t>
  </si>
  <si>
    <t>Separators &amp; Sub-headings</t>
  </si>
  <si>
    <t>Value to be entered</t>
  </si>
  <si>
    <t>Field Specific Explanation</t>
  </si>
  <si>
    <t>Field</t>
  </si>
  <si>
    <t>Validation</t>
  </si>
  <si>
    <t>Description</t>
  </si>
  <si>
    <t>Project Code</t>
  </si>
  <si>
    <t>Text</t>
  </si>
  <si>
    <t>Project Name</t>
  </si>
  <si>
    <t>Client</t>
  </si>
  <si>
    <t>Vertical</t>
  </si>
  <si>
    <t>Last updated by</t>
  </si>
  <si>
    <t>Last updated on</t>
  </si>
  <si>
    <t>Date Time</t>
  </si>
  <si>
    <t>Incident ID</t>
  </si>
  <si>
    <t>Ticket Type</t>
  </si>
  <si>
    <t>Project List</t>
  </si>
  <si>
    <t>Ticket type contains two kind of tickets Dayend and Non Dayend.</t>
  </si>
  <si>
    <t>Summary</t>
  </si>
  <si>
    <t>Description of the ticket</t>
  </si>
  <si>
    <t>Computed</t>
  </si>
  <si>
    <t>Based on the Urgency and the Impact as per the Severity matrix.</t>
  </si>
  <si>
    <t xml:space="preserve">Category </t>
  </si>
  <si>
    <t>This defined the categories of the incidents received like object lock,FTP failure etc</t>
  </si>
  <si>
    <t>Sub Category</t>
  </si>
  <si>
    <t>Categories are further broken to sub categories to define the exact nature of incident ticket for e.g FTP Failure Category is broken into Folders Missing, FTP Server Needed Restart etc.NA here means no subcategory required for incident i.e ESM generated tickets</t>
  </si>
  <si>
    <t>The value for this field comes from remedy and denotes the system affected by the Incident.</t>
  </si>
  <si>
    <t>The value for this field comes from remedy and dentoes the incident status.</t>
  </si>
  <si>
    <t>Assignee individual</t>
  </si>
  <si>
    <t>Individual name to whom the incident has been assigned to.</t>
  </si>
  <si>
    <t>Primary Person on Call</t>
  </si>
  <si>
    <t>The value for this field comes from remedy and contains the name of Primary on call person</t>
  </si>
  <si>
    <t>Secondary Person on Call</t>
  </si>
  <si>
    <t>The value for this field comes from remedy and contains the name of Secondary on call person</t>
  </si>
  <si>
    <t>The value for this field comes from remedy and contains the  Customer name who created the ticket.</t>
  </si>
  <si>
    <t>Incident Create Date</t>
  </si>
  <si>
    <t>The value for this field comes from remedy and contains the  date time of ticket creation.</t>
  </si>
  <si>
    <t>Date Time customer Contacted</t>
  </si>
  <si>
    <t>The value for this field comes from remedy and contains the  date time at which the customer is contacted.</t>
  </si>
  <si>
    <t>Resolved Date</t>
  </si>
  <si>
    <t xml:space="preserve">Date </t>
  </si>
  <si>
    <t>The value for this field comes from remedy and contains the incident  resolved date</t>
  </si>
  <si>
    <t>Hours</t>
  </si>
  <si>
    <t>The value for this field comes from remedy and contains the hours for which incident remains in open state.</t>
  </si>
  <si>
    <t>The value for this field comes from remedy and contains the hours for which incident remains in Assigned  state.</t>
  </si>
  <si>
    <t>Suspended Hours</t>
  </si>
  <si>
    <t>The value for this field comes from remedy and contains the hours for which incident remains in suspended  state.</t>
  </si>
  <si>
    <t>The value for this field comes from remedy and contains the hours for which incident remains in Service Restored Hours  state.</t>
  </si>
  <si>
    <t>Time to respond customer</t>
  </si>
  <si>
    <t>Hrs :min</t>
  </si>
  <si>
    <t>Time taken to contact the customer</t>
  </si>
  <si>
    <t>Time to resolve</t>
  </si>
  <si>
    <t>Time taken to resolve the incident</t>
  </si>
  <si>
    <t>Array Index Out of Range</t>
  </si>
  <si>
    <t>Attribute Error</t>
  </si>
  <si>
    <t>Object Error</t>
  </si>
  <si>
    <t>Authority Issue</t>
  </si>
  <si>
    <t>Automated Backup Process</t>
  </si>
  <si>
    <t>Others</t>
  </si>
  <si>
    <t>Bad Data – User Error</t>
  </si>
  <si>
    <t>Bad Messages</t>
  </si>
  <si>
    <t>Blank File Transmitted</t>
  </si>
  <si>
    <t>Cancelled per User Request</t>
  </si>
  <si>
    <t>Non MS4 Incident</t>
  </si>
  <si>
    <t>Charge Not Posted</t>
  </si>
  <si>
    <t>Initiate Database Issue/Initiate Dependent</t>
  </si>
  <si>
    <t>No Issue</t>
  </si>
  <si>
    <t>Data Area Not Found</t>
  </si>
  <si>
    <t>Object Not Found</t>
  </si>
  <si>
    <t>Data Copy Error</t>
  </si>
  <si>
    <t>Incorrect File name at Source</t>
  </si>
  <si>
    <t>SFTP Failure</t>
  </si>
  <si>
    <t>Data Issue</t>
  </si>
  <si>
    <t>Data Maintanence</t>
  </si>
  <si>
    <t>Data Overflow - Files</t>
  </si>
  <si>
    <t>Decimal Data Error</t>
  </si>
  <si>
    <t>Disk Space Full</t>
  </si>
  <si>
    <t>FTP Failure</t>
  </si>
  <si>
    <t>File Level Format Error</t>
  </si>
  <si>
    <t>File Member Not Found</t>
  </si>
  <si>
    <t>File Not Found</t>
  </si>
  <si>
    <t>File not transferred</t>
  </si>
  <si>
    <t>Folders Missing</t>
  </si>
  <si>
    <t>FTP Server Not Responding</t>
  </si>
  <si>
    <t>HL7 Interface Issues</t>
  </si>
  <si>
    <t>Incorrect Error Code Handling</t>
  </si>
  <si>
    <t>Invalid Remote File Name</t>
  </si>
  <si>
    <t>Invalid Distribution Request</t>
  </si>
  <si>
    <t>Distribution</t>
  </si>
  <si>
    <t>Job Description Not Found</t>
  </si>
  <si>
    <t>Job Failure</t>
  </si>
  <si>
    <t>Job Error</t>
  </si>
  <si>
    <t>Job re-submitted error</t>
  </si>
  <si>
    <t>Job Maintenance</t>
  </si>
  <si>
    <t>Journal Not Found</t>
  </si>
  <si>
    <t>Level Check Error</t>
  </si>
  <si>
    <t>Library Not Found</t>
  </si>
  <si>
    <t>Lock on Data Area</t>
  </si>
  <si>
    <t>Lock on Job</t>
  </si>
  <si>
    <t>Lock on Journal Receiver</t>
  </si>
  <si>
    <t>Lock on Object</t>
  </si>
  <si>
    <t>Mail Distribution error</t>
  </si>
  <si>
    <t>Maximum Members in File</t>
  </si>
  <si>
    <t>Maximum Records in Printer File</t>
  </si>
  <si>
    <t>Member Already Exists</t>
  </si>
  <si>
    <t>MFT Server Not Responding</t>
  </si>
  <si>
    <t xml:space="preserve">SFTP Failure </t>
  </si>
  <si>
    <t>Object Already Exists</t>
  </si>
  <si>
    <t>Operator Error</t>
  </si>
  <si>
    <t>Orders not Crossing</t>
  </si>
  <si>
    <t>Program Failure</t>
  </si>
  <si>
    <t>Record Not Found</t>
  </si>
  <si>
    <t>Report mismatch</t>
  </si>
  <si>
    <t>Reports</t>
  </si>
  <si>
    <t>Report Not Required</t>
  </si>
  <si>
    <t>Report Re-generated</t>
  </si>
  <si>
    <t>Report Attribute</t>
  </si>
  <si>
    <t>Spool Not Found</t>
  </si>
  <si>
    <t>Subsystem Description Not Found</t>
  </si>
  <si>
    <t>Subsystem Inactive</t>
  </si>
  <si>
    <t>System auto-generated ESM Interface events</t>
  </si>
  <si>
    <t>ESM Interface events-SocketTimeout</t>
  </si>
  <si>
    <t>User Error</t>
  </si>
  <si>
    <t>Authorization Error</t>
  </si>
  <si>
    <t>User generated  Interface down notification</t>
  </si>
  <si>
    <t>Interface Down</t>
  </si>
  <si>
    <t>Workstation Varied Off</t>
  </si>
  <si>
    <t>Device Error</t>
  </si>
  <si>
    <t>Wrong Compilation</t>
  </si>
  <si>
    <t>Object Fix</t>
  </si>
  <si>
    <t>File Changes</t>
  </si>
  <si>
    <t>Upgrade Issues-Level Check</t>
  </si>
  <si>
    <t>Upgrade Issues</t>
  </si>
  <si>
    <t>Upgrade Issues-Program Failure</t>
  </si>
  <si>
    <t>Upgrade Issues-Data Maintenance</t>
  </si>
  <si>
    <t>Sitescope Alerts</t>
  </si>
  <si>
    <t>Incident Severity</t>
  </si>
  <si>
    <t>Internal SLA</t>
  </si>
  <si>
    <t>Customer SLA</t>
  </si>
  <si>
    <t>One</t>
  </si>
  <si>
    <t>Two</t>
  </si>
  <si>
    <t>Five</t>
  </si>
  <si>
    <t>Age Incidents Status</t>
  </si>
  <si>
    <t>(Multiple Items)</t>
  </si>
  <si>
    <t>Application</t>
  </si>
  <si>
    <t>Server</t>
  </si>
  <si>
    <t>Facilities</t>
  </si>
  <si>
    <t>Region</t>
  </si>
  <si>
    <t>Facility Description</t>
  </si>
  <si>
    <t>NSSA</t>
  </si>
  <si>
    <t xml:space="preserve"> MERCY MEDICAL CENTER REDDING </t>
  </si>
  <si>
    <t>MMS</t>
  </si>
  <si>
    <t>MERCY MEDICAL CENTER MT SHASTA</t>
  </si>
  <si>
    <t>SEC</t>
  </si>
  <si>
    <t>ST ELIZABETH COMMUNITY HOSP</t>
  </si>
  <si>
    <t>NS-ALL</t>
  </si>
  <si>
    <t>CCSA</t>
  </si>
  <si>
    <t>ARROYO GRANDE COMMUNITY HOSP</t>
  </si>
  <si>
    <t>FHM</t>
  </si>
  <si>
    <t xml:space="preserve">FRENCH HOSPITAL MEDICAL CENTER </t>
  </si>
  <si>
    <t>MMC</t>
  </si>
  <si>
    <t xml:space="preserve">MARIAN REGIONAL MEDICAL CENTER </t>
  </si>
  <si>
    <t>CC-ALL</t>
  </si>
  <si>
    <t>Sacramento</t>
  </si>
  <si>
    <t>MERCY SAN JUAN HOSPITAL</t>
  </si>
  <si>
    <t xml:space="preserve">MERCY GENERAL HOSPITAL  </t>
  </si>
  <si>
    <t>MHS</t>
  </si>
  <si>
    <t>MERCY METHODIST HOSPITAL</t>
  </si>
  <si>
    <t>MERCY HOSPITAL OF FOLSOM</t>
  </si>
  <si>
    <t>WHC</t>
  </si>
  <si>
    <t xml:space="preserve">WOODLAND MEMORIAL HO73438    </t>
  </si>
  <si>
    <t>P02-ALL</t>
  </si>
  <si>
    <t>SAC-ALL</t>
  </si>
  <si>
    <t>CMC</t>
  </si>
  <si>
    <t>SoCal</t>
  </si>
  <si>
    <t xml:space="preserve">NORTHRIDGE HOSP-ROSCOE BLVD </t>
  </si>
  <si>
    <t>ST. MARY MEDICAL CENTER</t>
  </si>
  <si>
    <t>GMH</t>
  </si>
  <si>
    <t>GLENDALE MEMORIAL HOSPITAL</t>
  </si>
  <si>
    <t>VHF</t>
  </si>
  <si>
    <t xml:space="preserve">NORTHRIDGE HOSP SHERMAN WAY </t>
  </si>
  <si>
    <t>SGV</t>
  </si>
  <si>
    <t xml:space="preserve">SAN GABRIEL VALLEY MED CENTER  </t>
  </si>
  <si>
    <t>CLP</t>
  </si>
  <si>
    <t>CML</t>
  </si>
  <si>
    <t>LBC</t>
  </si>
  <si>
    <t>P03-ALL</t>
  </si>
  <si>
    <t>HIS-ALL</t>
  </si>
  <si>
    <t>EVSA</t>
  </si>
  <si>
    <t>CHANDLER REGIONAL MEDICAL CTR</t>
  </si>
  <si>
    <t xml:space="preserve">MERCY GILBERT MEDICAL CENTER </t>
  </si>
  <si>
    <t>EV-ALL</t>
  </si>
  <si>
    <t>SFM</t>
  </si>
  <si>
    <t>West Bay</t>
  </si>
  <si>
    <t xml:space="preserve">SAINT FRANCIS MEMORIAL HOSP </t>
  </si>
  <si>
    <t>STM</t>
  </si>
  <si>
    <t xml:space="preserve">ST MARYS MEDICAL CENTER  </t>
  </si>
  <si>
    <t>SHS</t>
  </si>
  <si>
    <t xml:space="preserve">SEQUOIA HOSPITAL   </t>
  </si>
  <si>
    <t>P05-All</t>
  </si>
  <si>
    <t>HISA-ALL</t>
  </si>
  <si>
    <t>CSB</t>
  </si>
  <si>
    <t>SoCal(HISB)</t>
  </si>
  <si>
    <t xml:space="preserve">COMM HOSP OF SAN BERNARDINO </t>
  </si>
  <si>
    <t>Santa Cruz</t>
  </si>
  <si>
    <t xml:space="preserve">DOMINICAN SANTA CRUZ HOSPITAL </t>
  </si>
  <si>
    <t>CCAL</t>
  </si>
  <si>
    <t>MHB</t>
  </si>
  <si>
    <t>SJB</t>
  </si>
  <si>
    <t>Stockton</t>
  </si>
  <si>
    <t>SJM</t>
  </si>
  <si>
    <t>P08-ALL</t>
  </si>
  <si>
    <t>CSBEHR</t>
  </si>
  <si>
    <t>SCAL</t>
  </si>
  <si>
    <t>P06-ALL</t>
  </si>
  <si>
    <t>SMMEHR</t>
  </si>
  <si>
    <t xml:space="preserve">ST BERNARDINE MEDICAL CENTER  </t>
  </si>
  <si>
    <t>Reporting period (PST)</t>
  </si>
  <si>
    <t>To :</t>
  </si>
  <si>
    <t>Incident Management</t>
  </si>
  <si>
    <t>TOP ^</t>
  </si>
  <si>
    <t>Incident Volume</t>
  </si>
  <si>
    <t>Sr.No</t>
  </si>
  <si>
    <t xml:space="preserve">No. of incidents </t>
  </si>
  <si>
    <t>Raised this week</t>
  </si>
  <si>
    <t>Resolved this week</t>
  </si>
  <si>
    <t>Within SLA</t>
  </si>
  <si>
    <t>Missed SLA</t>
  </si>
  <si>
    <t>Recieved - YTD</t>
  </si>
  <si>
    <t>Comments</t>
  </si>
  <si>
    <t>Backlog</t>
  </si>
  <si>
    <t>SLA Breached</t>
  </si>
  <si>
    <t xml:space="preserve"> </t>
  </si>
  <si>
    <t>Incident Received</t>
  </si>
  <si>
    <t>Incident Resolved</t>
  </si>
  <si>
    <t>Resolved in SLA</t>
  </si>
  <si>
    <t>Time to Respond</t>
  </si>
  <si>
    <t>Time To Resolve</t>
  </si>
  <si>
    <t>Avg. Time to Resolve</t>
  </si>
</sst>
</file>

<file path=xl/styles.xml><?xml version="1.0" encoding="utf-8"?>
<styleSheet xmlns="http://schemas.openxmlformats.org/spreadsheetml/2006/main">
  <numFmts count="6">
    <numFmt formatCode="0.0" numFmtId="164"/>
    <numFmt formatCode="mm/dd/yyyy\ h:mm\ AM/PM" numFmtId="165"/>
    <numFmt formatCode="h:mm;@" numFmtId="166"/>
    <numFmt formatCode="dd/mmm/yy\ hh:mm\ AM/PM" numFmtId="167"/>
    <numFmt formatCode="[$-409]d\-mmm\-yy;@" numFmtId="168"/>
    <numFmt formatCode="yyyy-mm-dd h:mm:ss" numFmtId="169"/>
  </numFmts>
  <fonts count="30">
    <font>
      <name val="Calibri"/>
      <family val="2"/>
      <color theme="1"/>
      <sz val="11"/>
      <scheme val="minor"/>
    </font>
    <font>
      <name val="Calibri"/>
      <family val="2"/>
      <color indexed="8"/>
      <sz val="11"/>
    </font>
    <font>
      <name val="Arial"/>
      <family val="2"/>
      <b val="1"/>
      <sz val="18"/>
    </font>
    <font>
      <name val="Arial"/>
      <family val="2"/>
      <b val="1"/>
      <sz val="10"/>
    </font>
    <font>
      <name val="Arial"/>
      <family val="2"/>
      <sz val="9"/>
    </font>
    <font>
      <name val="Arial"/>
      <family val="2"/>
      <i val="1"/>
      <sz val="8"/>
    </font>
    <font>
      <name val="Arial"/>
      <family val="2"/>
      <b val="1"/>
      <sz val="12"/>
    </font>
    <font>
      <name val="Arial"/>
      <family val="2"/>
      <b val="1"/>
      <i val="1"/>
      <color indexed="12"/>
      <sz val="8"/>
    </font>
    <font>
      <name val="Arial"/>
      <family val="2"/>
      <sz val="10"/>
    </font>
    <font>
      <name val="Arial"/>
      <family val="2"/>
      <b val="1"/>
      <sz val="16"/>
    </font>
    <font>
      <name val="Arial"/>
      <family val="2"/>
      <b val="1"/>
      <sz val="11"/>
    </font>
    <font>
      <name val="Calibri"/>
      <family val="2"/>
      <b val="1"/>
      <sz val="11"/>
    </font>
    <font>
      <name val="Calibri"/>
      <family val="2"/>
      <sz val="10"/>
    </font>
    <font>
      <name val="Calibri"/>
      <family val="2"/>
      <sz val="11"/>
    </font>
    <font>
      <name val="Calibri"/>
      <family val="2"/>
      <color theme="1"/>
      <sz val="10"/>
      <scheme val="minor"/>
    </font>
    <font>
      <name val="Calibri"/>
      <family val="2"/>
      <b val="1"/>
      <color theme="1"/>
      <sz val="11"/>
      <scheme val="minor"/>
    </font>
    <font>
      <name val="Tahoma"/>
      <family val="2"/>
      <color indexed="81"/>
      <sz val="9"/>
    </font>
    <font>
      <name val="Tahoma"/>
      <family val="2"/>
      <b val="1"/>
      <color indexed="81"/>
      <sz val="9"/>
    </font>
    <font>
      <name val="Calibri"/>
      <family val="2"/>
      <b val="1"/>
      <color theme="0"/>
      <sz val="11"/>
      <scheme val="minor"/>
    </font>
    <font>
      <name val="Calibri"/>
      <family val="2"/>
      <b val="1"/>
      <color theme="0"/>
      <sz val="14"/>
      <scheme val="minor"/>
    </font>
    <font>
      <name val="Calibri"/>
      <family val="2"/>
      <b val="1"/>
      <color theme="1"/>
      <sz val="11"/>
    </font>
    <font>
      <name val="Calibri"/>
      <family val="2"/>
      <color theme="1"/>
      <sz val="11"/>
    </font>
    <font>
      <name val="Calibri"/>
      <family val="2"/>
      <color theme="10"/>
      <sz val="11"/>
      <u val="single"/>
    </font>
    <font>
      <name val="Calibri"/>
      <family val="2"/>
      <b val="1"/>
      <color theme="0"/>
      <sz val="14"/>
    </font>
    <font>
      <name val="Calibri"/>
      <family val="2"/>
      <b val="1"/>
      <sz val="14"/>
    </font>
    <font>
      <name val="Arial"/>
      <family val="2"/>
      <b val="1"/>
      <color indexed="12"/>
      <sz val="14"/>
    </font>
    <font>
      <name val="Arial"/>
      <family val="2"/>
      <b val="1"/>
      <sz val="14"/>
    </font>
    <font>
      <name val="Calibri"/>
      <family val="2"/>
      <color theme="1"/>
      <sz val="14"/>
      <scheme val="minor"/>
    </font>
    <font>
      <name val="Arial"/>
      <family val="2"/>
      <b val="1"/>
      <color indexed="12"/>
      <sz val="11"/>
    </font>
    <font>
      <name val="Calibri"/>
      <family val="2"/>
      <b val="1"/>
      <color rgb="FF000000"/>
      <sz val="11"/>
    </font>
  </fonts>
  <fills count="10">
    <fill>
      <patternFill/>
    </fill>
    <fill>
      <patternFill patternType="gray125"/>
    </fill>
    <fill>
      <patternFill patternType="solid">
        <fgColor indexed="9"/>
        <bgColor indexed="64"/>
      </patternFill>
    </fill>
    <fill>
      <patternFill patternType="solid">
        <fgColor indexed="22"/>
        <bgColor indexed="64"/>
      </patternFill>
    </fill>
    <fill>
      <patternFill patternType="solid">
        <fgColor indexed="47"/>
        <bgColor indexed="64"/>
      </patternFill>
    </fill>
    <fill>
      <patternFill patternType="solid">
        <fgColor indexed="41"/>
        <bgColor indexed="64"/>
      </patternFill>
    </fill>
    <fill>
      <patternFill patternType="solid">
        <fgColor theme="6" tint="0.7999816888943144"/>
        <bgColor indexed="64"/>
      </patternFill>
    </fill>
    <fill>
      <patternFill patternType="solid">
        <fgColor theme="3" tint="-0.249977111117893"/>
        <bgColor indexed="64"/>
      </patternFill>
    </fill>
    <fill>
      <patternFill patternType="solid">
        <fgColor rgb="FF8DB3E2"/>
        <bgColor indexed="64"/>
      </patternFill>
    </fill>
    <fill>
      <patternFill patternType="solid">
        <fgColor theme="4"/>
        <bgColor indexed="64"/>
      </patternFill>
    </fill>
  </fills>
  <borders count="30">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medium">
        <color indexed="64"/>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right style="thin">
        <color indexed="64"/>
      </right>
      <top/>
      <bottom/>
      <diagonal/>
    </border>
    <border>
      <left style="thin">
        <color indexed="64"/>
      </left>
      <right style="thin">
        <color indexed="64"/>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s>
  <cellStyleXfs count="6">
    <xf borderId="0" fillId="0" fontId="0" numFmtId="0"/>
    <xf borderId="0" fillId="0" fontId="1" numFmtId="0"/>
    <xf borderId="0" fillId="0" fontId="22" numFmtId="0"/>
    <xf borderId="0" fillId="0" fontId="1" numFmtId="0"/>
    <xf borderId="0" fillId="0" fontId="1" numFmtId="0"/>
    <xf borderId="0" fillId="0" fontId="1" numFmtId="0"/>
  </cellStyleXfs>
  <cellXfs count="190">
    <xf borderId="0" fillId="0" fontId="0" numFmtId="0" pivotButton="0" quotePrefix="0" xfId="0"/>
    <xf borderId="0" fillId="2" fontId="1" numFmtId="0" pivotButton="0" quotePrefix="0" xfId="1"/>
    <xf applyAlignment="1" borderId="0" fillId="2" fontId="3" numFmtId="0" pivotButton="0" quotePrefix="0" xfId="1">
      <alignment horizontal="center"/>
    </xf>
    <xf applyAlignment="1" borderId="0" fillId="2" fontId="4" numFmtId="0" pivotButton="0" quotePrefix="0" xfId="1">
      <alignment horizontal="left" vertical="top" wrapText="1"/>
    </xf>
    <xf applyAlignment="1" borderId="0" fillId="2" fontId="1" numFmtId="0" pivotButton="0" quotePrefix="0" xfId="1">
      <alignment vertical="center"/>
    </xf>
    <xf applyAlignment="1" borderId="0" fillId="2" fontId="8" numFmtId="0" pivotButton="0" quotePrefix="0" xfId="1">
      <alignment vertical="center"/>
    </xf>
    <xf applyAlignment="1" borderId="0" fillId="0" fontId="1" numFmtId="0" pivotButton="0" quotePrefix="0" xfId="1">
      <alignment vertical="center"/>
    </xf>
    <xf applyAlignment="1" borderId="4" fillId="3" fontId="3" numFmtId="0" pivotButton="0" quotePrefix="0" xfId="1">
      <alignment horizontal="center" vertical="center"/>
    </xf>
    <xf applyAlignment="1" borderId="4" fillId="2" fontId="8" numFmtId="164" pivotButton="0" quotePrefix="0" xfId="1">
      <alignment horizontal="center" vertical="center" wrapText="1"/>
    </xf>
    <xf applyAlignment="1" borderId="4" fillId="2" fontId="8" numFmtId="0" pivotButton="0" quotePrefix="0" xfId="1">
      <alignment horizontal="center" vertical="center"/>
    </xf>
    <xf borderId="0" fillId="2" fontId="0" numFmtId="0" pivotButton="0" quotePrefix="0" xfId="0"/>
    <xf applyAlignment="1" borderId="9" fillId="4" fontId="3" numFmtId="0" pivotButton="0" quotePrefix="0" xfId="0">
      <alignment horizontal="left"/>
    </xf>
    <xf applyAlignment="1" borderId="10" fillId="4" fontId="3" numFmtId="0" pivotButton="0" quotePrefix="0" xfId="0">
      <alignment horizontal="left"/>
    </xf>
    <xf borderId="11" fillId="4" fontId="0" numFmtId="0" pivotButton="0" quotePrefix="0" xfId="0"/>
    <xf applyAlignment="1" borderId="12" fillId="2" fontId="0" numFmtId="0" pivotButton="0" quotePrefix="0" xfId="0">
      <alignment vertical="top"/>
    </xf>
    <xf borderId="0" fillId="2" fontId="0" numFmtId="0" pivotButton="0" quotePrefix="0" xfId="0"/>
    <xf borderId="0" fillId="2" fontId="0" numFmtId="0" pivotButton="0" quotePrefix="0" xfId="0"/>
    <xf borderId="13" fillId="2" fontId="0" numFmtId="0" pivotButton="0" quotePrefix="0" xfId="0"/>
    <xf applyAlignment="1" borderId="14" fillId="2" fontId="3" numFmtId="0" pivotButton="0" quotePrefix="0" xfId="0">
      <alignment horizontal="center" vertical="top"/>
    </xf>
    <xf applyAlignment="1" borderId="15" fillId="2" fontId="3" numFmtId="0" pivotButton="0" quotePrefix="0" xfId="0">
      <alignment horizontal="center" vertical="top"/>
    </xf>
    <xf borderId="0" fillId="2" fontId="0" numFmtId="0" pivotButton="0" quotePrefix="0" xfId="0"/>
    <xf applyAlignment="1" borderId="18" fillId="2" fontId="0" numFmtId="0" pivotButton="0" quotePrefix="0" xfId="0">
      <alignment vertical="top"/>
    </xf>
    <xf applyAlignment="1" borderId="18" fillId="2" fontId="3" numFmtId="0" pivotButton="0" quotePrefix="0" xfId="0">
      <alignment horizontal="center" vertical="top"/>
    </xf>
    <xf applyAlignment="1" borderId="4" fillId="5" fontId="10" numFmtId="0" pivotButton="0" quotePrefix="0" xfId="0">
      <alignment horizontal="left" vertical="top" wrapText="1"/>
    </xf>
    <xf applyAlignment="1" borderId="4" fillId="4" fontId="10" numFmtId="0" pivotButton="0" quotePrefix="0" xfId="0">
      <alignment horizontal="center" vertical="top" wrapText="1"/>
    </xf>
    <xf applyAlignment="1" borderId="4" fillId="3" fontId="0" numFmtId="0" pivotButton="0" quotePrefix="0" xfId="0">
      <alignment horizontal="center" vertical="top" wrapText="1"/>
    </xf>
    <xf borderId="4" fillId="0" fontId="0" numFmtId="0" pivotButton="0" quotePrefix="0" xfId="0"/>
    <xf applyAlignment="1" borderId="19" fillId="2" fontId="3" numFmtId="0" pivotButton="0" quotePrefix="0" xfId="0">
      <alignment horizontal="center" vertical="top"/>
    </xf>
    <xf borderId="8" fillId="2" fontId="0" numFmtId="0" pivotButton="0" quotePrefix="0" xfId="0"/>
    <xf borderId="8" fillId="2" fontId="0" numFmtId="0" pivotButton="0" quotePrefix="0" xfId="0"/>
    <xf borderId="17" fillId="2" fontId="0" numFmtId="0" pivotButton="0" quotePrefix="0" xfId="0"/>
    <xf applyAlignment="1" borderId="20" fillId="2" fontId="0" numFmtId="0" pivotButton="0" quotePrefix="0" xfId="0">
      <alignment vertical="top"/>
    </xf>
    <xf borderId="20" fillId="2" fontId="0" numFmtId="0" pivotButton="0" quotePrefix="0" xfId="0"/>
    <xf borderId="21" fillId="2" fontId="0" numFmtId="0" pivotButton="0" quotePrefix="0" xfId="0"/>
    <xf applyAlignment="1" borderId="22" fillId="2" fontId="0" numFmtId="0" pivotButton="0" quotePrefix="0" xfId="0">
      <alignment vertical="top"/>
    </xf>
    <xf borderId="22" fillId="2" fontId="3" numFmtId="0" pivotButton="0" quotePrefix="0" xfId="0"/>
    <xf borderId="22" fillId="2" fontId="3" numFmtId="0" pivotButton="0" quotePrefix="0" xfId="0"/>
    <xf borderId="0" fillId="2" fontId="3" numFmtId="0" pivotButton="0" quotePrefix="0" xfId="0"/>
    <xf applyAlignment="1" borderId="22" fillId="2" fontId="3" numFmtId="0" pivotButton="0" quotePrefix="0" xfId="0">
      <alignment horizontal="center" vertical="top"/>
    </xf>
    <xf borderId="22" fillId="2" fontId="0" numFmtId="0" pivotButton="0" quotePrefix="0" xfId="0"/>
    <xf borderId="22" fillId="2" fontId="0" numFmtId="0" pivotButton="0" quotePrefix="0" xfId="0"/>
    <xf applyAlignment="1" borderId="21" fillId="2" fontId="3" numFmtId="0" pivotButton="0" quotePrefix="0" xfId="0">
      <alignment horizontal="center" vertical="top"/>
    </xf>
    <xf applyAlignment="1" borderId="0" fillId="2" fontId="3" numFmtId="0" pivotButton="0" quotePrefix="0" xfId="0">
      <alignment horizontal="center" vertical="top"/>
    </xf>
    <xf applyAlignment="1" borderId="2" fillId="2" fontId="3" numFmtId="0" pivotButton="0" quotePrefix="0" xfId="0">
      <alignment horizontal="center" vertical="top"/>
    </xf>
    <xf borderId="2" fillId="2" fontId="0" numFmtId="0" pivotButton="0" quotePrefix="0" xfId="0"/>
    <xf borderId="3" fillId="2" fontId="0" numFmtId="0" pivotButton="0" quotePrefix="0" xfId="0"/>
    <xf borderId="23" fillId="2" fontId="0" numFmtId="0" pivotButton="0" quotePrefix="0" xfId="0"/>
    <xf borderId="23" fillId="2" fontId="0" numFmtId="0" pivotButton="0" quotePrefix="0" xfId="0"/>
    <xf borderId="1" fillId="2" fontId="0" numFmtId="0" pivotButton="0" quotePrefix="0" xfId="0"/>
    <xf borderId="0" fillId="2" fontId="3" numFmtId="0" pivotButton="0" quotePrefix="0" xfId="0"/>
    <xf applyAlignment="1" borderId="4" fillId="3" fontId="11" numFmtId="0" pivotButton="0" quotePrefix="0" xfId="0">
      <alignment vertical="center"/>
    </xf>
    <xf borderId="4" fillId="2" fontId="0" numFmtId="0" pivotButton="0" quotePrefix="0" xfId="0"/>
    <xf applyAlignment="1" borderId="5" fillId="3" fontId="11" numFmtId="0" pivotButton="0" quotePrefix="0" xfId="0">
      <alignment vertical="center" wrapText="1"/>
    </xf>
    <xf applyAlignment="1" borderId="4" fillId="0" fontId="12" numFmtId="0" pivotButton="0" quotePrefix="0" xfId="0">
      <alignment horizontal="left" vertical="top" wrapText="1"/>
    </xf>
    <xf applyAlignment="1" borderId="22" fillId="0" fontId="12" numFmtId="0" pivotButton="0" quotePrefix="0" xfId="0">
      <alignment horizontal="left" vertical="top" wrapText="1"/>
    </xf>
    <xf borderId="0" fillId="0" fontId="0" numFmtId="0" pivotButton="1" quotePrefix="0" xfId="0"/>
    <xf borderId="0" fillId="0" fontId="0" numFmtId="0" pivotButton="0" quotePrefix="0" xfId="0"/>
    <xf borderId="4" fillId="2" fontId="0" numFmtId="0" pivotButton="0" quotePrefix="0" xfId="0"/>
    <xf borderId="4" fillId="2" fontId="15" numFmtId="0" pivotButton="0" quotePrefix="0" xfId="0"/>
    <xf borderId="4" fillId="2" fontId="15" numFmtId="0" pivotButton="0" quotePrefix="0" xfId="0"/>
    <xf applyAlignment="1" applyProtection="1" borderId="0" fillId="2" fontId="3" numFmtId="0" pivotButton="0" quotePrefix="0" xfId="0">
      <alignment vertical="top" wrapText="1"/>
      <protection hidden="0" locked="0"/>
    </xf>
    <xf applyAlignment="1" applyProtection="1" borderId="0" fillId="0" fontId="14" numFmtId="0" pivotButton="0" quotePrefix="0" xfId="0">
      <alignment vertical="top" wrapText="1"/>
      <protection hidden="0" locked="0"/>
    </xf>
    <xf applyAlignment="1" applyProtection="1" borderId="0" fillId="2" fontId="14" numFmtId="0" pivotButton="0" quotePrefix="0" xfId="0">
      <alignment vertical="top" wrapText="1"/>
      <protection hidden="0" locked="0"/>
    </xf>
    <xf applyAlignment="1" applyProtection="1" borderId="0" fillId="0" fontId="3" numFmtId="0" pivotButton="0" quotePrefix="0" xfId="0">
      <alignment vertical="top" wrapText="1"/>
      <protection hidden="0" locked="0"/>
    </xf>
    <xf applyAlignment="1" applyProtection="1" borderId="0" fillId="0" fontId="0" numFmtId="0" pivotButton="0" quotePrefix="0" xfId="0">
      <alignment vertical="top" wrapText="1"/>
      <protection hidden="0" locked="0"/>
    </xf>
    <xf applyAlignment="1" applyProtection="1" borderId="0" fillId="2" fontId="0" numFmtId="0" pivotButton="0" quotePrefix="0" xfId="0">
      <alignment horizontal="center" vertical="top" wrapText="1"/>
      <protection hidden="0" locked="0"/>
    </xf>
    <xf applyAlignment="1" applyProtection="1" borderId="24" fillId="2" fontId="3" numFmtId="0" pivotButton="0" quotePrefix="0" xfId="0">
      <alignment vertical="top" wrapText="1"/>
      <protection hidden="0" locked="0"/>
    </xf>
    <xf applyAlignment="1" applyProtection="1" borderId="24" fillId="2" fontId="3" numFmtId="0" pivotButton="0" quotePrefix="0" xfId="0">
      <alignment vertical="top"/>
      <protection hidden="0" locked="0"/>
    </xf>
    <xf applyAlignment="1" applyProtection="1" borderId="24" fillId="5" fontId="3" numFmtId="0" pivotButton="0" quotePrefix="0" xfId="0">
      <alignment vertical="top" wrapText="1"/>
      <protection hidden="0" locked="0"/>
    </xf>
    <xf applyAlignment="1" applyProtection="1" borderId="25" fillId="5" fontId="3" numFmtId="0" pivotButton="0" quotePrefix="0" xfId="0">
      <alignment vertical="top" wrapText="1"/>
      <protection hidden="0" locked="0"/>
    </xf>
    <xf applyAlignment="1" applyProtection="1" borderId="25" fillId="2" fontId="3" numFmtId="0" pivotButton="0" quotePrefix="0" xfId="0">
      <alignment vertical="top" wrapText="1"/>
      <protection hidden="0" locked="0"/>
    </xf>
    <xf applyAlignment="1" applyProtection="1" borderId="9" fillId="3" fontId="14" numFmtId="0" pivotButton="0" quotePrefix="0" xfId="0">
      <alignment horizontal="center" vertical="top" wrapText="1"/>
      <protection hidden="0" locked="0"/>
    </xf>
    <xf applyAlignment="1" applyProtection="1" borderId="10" fillId="3" fontId="14" numFmtId="0" pivotButton="0" quotePrefix="0" xfId="0">
      <alignment horizontal="center" vertical="top" wrapText="1"/>
      <protection hidden="0" locked="0"/>
    </xf>
    <xf applyAlignment="1" applyProtection="1" borderId="11" fillId="3" fontId="14" numFmtId="0" pivotButton="0" quotePrefix="0" xfId="0">
      <alignment horizontal="center" vertical="top" wrapText="1"/>
      <protection hidden="0" locked="0"/>
    </xf>
    <xf applyAlignment="1" applyProtection="1" borderId="15" fillId="4" fontId="3" numFmtId="0" pivotButton="0" quotePrefix="0" xfId="0">
      <alignment vertical="top" wrapText="1"/>
      <protection hidden="0" locked="0"/>
    </xf>
    <xf applyAlignment="1" applyProtection="1" borderId="26" fillId="4" fontId="3" numFmtId="0" pivotButton="0" quotePrefix="0" xfId="0">
      <alignment vertical="top" wrapText="1"/>
      <protection hidden="0" locked="0"/>
    </xf>
    <xf applyAlignment="1" borderId="26" fillId="4" fontId="3" numFmtId="0" pivotButton="0" quotePrefix="0" xfId="0">
      <alignment vertical="top" wrapText="1"/>
    </xf>
    <xf applyAlignment="1" applyProtection="1" borderId="27" fillId="4" fontId="3" numFmtId="0" pivotButton="0" quotePrefix="0" xfId="0">
      <alignment vertical="top" wrapText="1"/>
      <protection hidden="0" locked="0"/>
    </xf>
    <xf applyAlignment="1" borderId="0" fillId="0" fontId="0" numFmtId="0" pivotButton="0" quotePrefix="0" xfId="0">
      <alignment vertical="top" wrapText="1"/>
    </xf>
    <xf applyAlignment="1" borderId="0" fillId="7" fontId="18" numFmtId="0" pivotButton="0" quotePrefix="0" xfId="0">
      <alignment vertical="top" wrapText="1"/>
    </xf>
    <xf borderId="4" fillId="0" fontId="0" numFmtId="165" pivotButton="0" quotePrefix="0" xfId="0"/>
    <xf applyAlignment="1" borderId="4" fillId="0" fontId="0" numFmtId="0" pivotButton="0" quotePrefix="0" xfId="0">
      <alignment vertical="top" wrapText="1"/>
    </xf>
    <xf borderId="4" fillId="0" fontId="15" numFmtId="0" pivotButton="0" quotePrefix="0" xfId="0"/>
    <xf applyAlignment="1" borderId="4" fillId="0" fontId="15" numFmtId="0" pivotButton="0" quotePrefix="0" xfId="0">
      <alignment vertical="top" wrapText="1"/>
    </xf>
    <xf borderId="0" fillId="0" fontId="0" numFmtId="0" pivotButton="0" quotePrefix="0" xfId="0"/>
    <xf applyAlignment="1" borderId="0" fillId="0" fontId="0" numFmtId="0" pivotButton="0" quotePrefix="0" xfId="0">
      <alignment horizontal="left"/>
    </xf>
    <xf applyAlignment="1" applyProtection="1" borderId="25" fillId="3" fontId="14" numFmtId="0" pivotButton="0" quotePrefix="0" xfId="0">
      <alignment horizontal="center" vertical="top" wrapText="1"/>
      <protection hidden="0" locked="0"/>
    </xf>
    <xf applyAlignment="1" applyProtection="1" borderId="24" fillId="3" fontId="14" numFmtId="0" pivotButton="0" quotePrefix="0" xfId="0">
      <alignment horizontal="center" vertical="top" wrapText="1"/>
      <protection hidden="0" locked="0"/>
    </xf>
    <xf applyAlignment="1" applyProtection="1" borderId="25" fillId="4" fontId="3" numFmtId="0" pivotButton="0" quotePrefix="0" xfId="0">
      <alignment vertical="top" wrapText="1"/>
      <protection hidden="0" locked="0"/>
    </xf>
    <xf applyAlignment="1" borderId="4" fillId="3" fontId="11" numFmtId="0" pivotButton="0" quotePrefix="0" xfId="0">
      <alignment horizontal="center" vertical="center" wrapText="1"/>
    </xf>
    <xf borderId="0" fillId="0" fontId="0" numFmtId="0" pivotButton="0" quotePrefix="0" xfId="0"/>
    <xf applyAlignment="1" borderId="4" fillId="8" fontId="20" numFmtId="0" pivotButton="0" quotePrefix="0" xfId="0">
      <alignment vertical="center"/>
    </xf>
    <xf applyAlignment="1" borderId="28" fillId="0" fontId="21" numFmtId="0" pivotButton="0" quotePrefix="0" xfId="0">
      <alignment vertical="center"/>
    </xf>
    <xf applyAlignment="1" borderId="4" fillId="0" fontId="21" numFmtId="0" pivotButton="0" quotePrefix="0" xfId="0">
      <alignment vertical="center"/>
    </xf>
    <xf applyAlignment="1" applyProtection="1" borderId="29" fillId="3" fontId="14" numFmtId="0" pivotButton="0" quotePrefix="0" xfId="0">
      <alignment horizontal="center" vertical="top" wrapText="1"/>
      <protection hidden="0" locked="0"/>
    </xf>
    <xf applyAlignment="1" applyProtection="1" borderId="29" fillId="4" fontId="3" numFmtId="0" pivotButton="0" quotePrefix="0" xfId="0">
      <alignment vertical="top" wrapText="1"/>
      <protection hidden="0" locked="0"/>
    </xf>
    <xf applyAlignment="1" applyProtection="1" borderId="4" fillId="4" fontId="3" numFmtId="0" pivotButton="0" quotePrefix="0" xfId="0">
      <alignment vertical="top" wrapText="1"/>
      <protection hidden="0" locked="0"/>
    </xf>
    <xf borderId="0" fillId="2" fontId="22" numFmtId="0" pivotButton="0" quotePrefix="0" xfId="2"/>
    <xf applyAlignment="1" borderId="4" fillId="0" fontId="13" numFmtId="0" pivotButton="0" quotePrefix="0" xfId="0">
      <alignment horizontal="center" vertical="top" wrapText="1"/>
    </xf>
    <xf applyAlignment="1" borderId="4" fillId="3" fontId="11" numFmtId="0" pivotButton="0" quotePrefix="0" xfId="0">
      <alignment vertical="center" wrapText="1"/>
    </xf>
    <xf applyAlignment="1" borderId="4" fillId="0" fontId="13" numFmtId="0" pivotButton="0" quotePrefix="0" xfId="0">
      <alignment horizontal="left" vertical="top" wrapText="1"/>
    </xf>
    <xf applyAlignment="1" borderId="4" fillId="0" fontId="13" numFmtId="0" pivotButton="0" quotePrefix="0" xfId="0">
      <alignment horizontal="center" vertical="top" wrapText="1"/>
    </xf>
    <xf applyAlignment="1" borderId="4" fillId="2" fontId="25" numFmtId="0" pivotButton="0" quotePrefix="0" xfId="0">
      <alignment horizontal="center"/>
    </xf>
    <xf borderId="0" fillId="2" fontId="27" numFmtId="0" pivotButton="0" quotePrefix="0" xfId="0"/>
    <xf applyAlignment="1" borderId="3" fillId="2" fontId="28" numFmtId="0" pivotButton="0" quotePrefix="0" xfId="0">
      <alignment horizontal="center"/>
    </xf>
    <xf applyAlignment="1" borderId="23" fillId="2" fontId="28" numFmtId="0" pivotButton="0" quotePrefix="0" xfId="0">
      <alignment horizontal="center"/>
    </xf>
    <xf applyAlignment="1" applyProtection="1" borderId="23" fillId="2" fontId="10" numFmtId="167" pivotButton="0" quotePrefix="0" xfId="0">
      <alignment horizontal="center"/>
      <protection hidden="0" locked="0"/>
    </xf>
    <xf applyAlignment="1" borderId="4" fillId="0" fontId="21" numFmtId="0" pivotButton="0" quotePrefix="0" xfId="0">
      <alignment vertical="center"/>
    </xf>
    <xf applyAlignment="1" borderId="22" fillId="8" fontId="20" numFmtId="0" pivotButton="0" quotePrefix="0" xfId="0">
      <alignment vertical="center"/>
    </xf>
    <xf borderId="0" fillId="0" fontId="0" numFmtId="0" pivotButton="0" quotePrefix="0" xfId="0"/>
    <xf applyAlignment="1" borderId="22" fillId="0" fontId="21" numFmtId="0" pivotButton="0" quotePrefix="0" xfId="0">
      <alignment vertical="center"/>
    </xf>
    <xf borderId="0" fillId="0" fontId="0" numFmtId="0" pivotButton="0" quotePrefix="0" xfId="0"/>
    <xf applyAlignment="1" applyProtection="1" borderId="0" fillId="2" fontId="0" numFmtId="0" pivotButton="0" quotePrefix="0" xfId="0">
      <alignment vertical="top" wrapText="1"/>
      <protection hidden="0" locked="0"/>
    </xf>
    <xf applyAlignment="1" applyProtection="1" borderId="2" fillId="0" fontId="12" numFmtId="0" pivotButton="0" quotePrefix="0" xfId="0">
      <alignment horizontal="left" vertical="top"/>
      <protection hidden="0" locked="0"/>
    </xf>
    <xf applyAlignment="1" borderId="2" fillId="0" fontId="12" numFmtId="0" pivotButton="0" quotePrefix="0" xfId="0">
      <alignment horizontal="left" vertical="top" wrapText="1"/>
    </xf>
    <xf applyAlignment="1" applyProtection="1" borderId="2" fillId="6" fontId="12" numFmtId="0" pivotButton="0" quotePrefix="0" xfId="0">
      <alignment horizontal="left" vertical="top" wrapText="1"/>
      <protection hidden="0" locked="0"/>
    </xf>
    <xf applyAlignment="1" applyProtection="1" borderId="2" fillId="6" fontId="12" numFmtId="14" pivotButton="0" quotePrefix="0" xfId="0">
      <alignment horizontal="left" vertical="top"/>
      <protection hidden="0" locked="0"/>
    </xf>
    <xf applyAlignment="1" applyProtection="1" borderId="2" fillId="6" fontId="12" numFmtId="0" pivotButton="0" quotePrefix="0" xfId="0">
      <alignment horizontal="left" vertical="top" wrapText="1"/>
      <protection hidden="0" locked="0"/>
    </xf>
    <xf applyAlignment="1" applyProtection="1" borderId="2" fillId="6" fontId="12" numFmtId="2" pivotButton="0" quotePrefix="0" xfId="0">
      <alignment horizontal="left" vertical="top" wrapText="1"/>
      <protection hidden="0" locked="0"/>
    </xf>
    <xf applyAlignment="1" applyProtection="1" borderId="4" fillId="6" fontId="14" numFmtId="18" pivotButton="0" quotePrefix="0" xfId="0">
      <alignment vertical="top" wrapText="1"/>
      <protection hidden="0" locked="0"/>
    </xf>
    <xf applyAlignment="1" applyProtection="1" borderId="4" fillId="0" fontId="12" numFmtId="22" pivotButton="0" quotePrefix="0" xfId="0">
      <alignment horizontal="left" vertical="top" wrapText="1"/>
      <protection hidden="0" locked="0"/>
    </xf>
    <xf applyAlignment="1" applyProtection="1" borderId="4" fillId="0" fontId="12" numFmtId="2" pivotButton="0" quotePrefix="0" xfId="0">
      <alignment horizontal="left" vertical="top" wrapText="1"/>
      <protection hidden="0" locked="0"/>
    </xf>
    <xf applyAlignment="1" applyProtection="1" borderId="4" fillId="6" fontId="12" numFmtId="14" pivotButton="0" quotePrefix="0" xfId="0">
      <alignment horizontal="left" vertical="top"/>
      <protection hidden="0" locked="0"/>
    </xf>
    <xf applyAlignment="1" applyProtection="1" borderId="4" fillId="6" fontId="14" numFmtId="0" pivotButton="0" quotePrefix="0" xfId="0">
      <alignment vertical="top" wrapText="1"/>
      <protection hidden="0" locked="0"/>
    </xf>
    <xf applyAlignment="1" applyProtection="1" borderId="4" fillId="2" fontId="0" numFmtId="0" pivotButton="0" quotePrefix="0" xfId="0">
      <alignment vertical="top" wrapText="1"/>
      <protection hidden="0" locked="0"/>
    </xf>
    <xf applyAlignment="1" applyProtection="1" borderId="5" fillId="2" fontId="0" numFmtId="0" pivotButton="0" quotePrefix="0" xfId="0">
      <alignment vertical="top" wrapText="1"/>
      <protection hidden="0" locked="0"/>
    </xf>
    <xf applyAlignment="1" applyProtection="1" borderId="4" fillId="2" fontId="12" numFmtId="0" pivotButton="0" quotePrefix="0" xfId="0">
      <alignment horizontal="left" vertical="top" wrapText="1"/>
      <protection hidden="0" locked="0"/>
    </xf>
    <xf applyAlignment="1" applyProtection="1" borderId="4" fillId="2" fontId="14" numFmtId="0" pivotButton="0" quotePrefix="0" xfId="0">
      <alignment vertical="top" wrapText="1"/>
      <protection hidden="0" locked="0"/>
    </xf>
    <xf applyAlignment="1" borderId="0" fillId="0" fontId="21" numFmtId="0" pivotButton="0" quotePrefix="0" xfId="0">
      <alignment vertical="center"/>
    </xf>
    <xf applyAlignment="1" applyProtection="1" borderId="22" fillId="4" fontId="3" numFmtId="0" pivotButton="0" quotePrefix="0" xfId="0">
      <alignment vertical="top" wrapText="1"/>
      <protection hidden="0" locked="0"/>
    </xf>
    <xf applyAlignment="1" applyProtection="1" borderId="4" fillId="2" fontId="0" numFmtId="2" pivotButton="0" quotePrefix="0" xfId="0">
      <alignment vertical="top" wrapText="1"/>
      <protection hidden="0" locked="0"/>
    </xf>
    <xf borderId="0" fillId="0" fontId="15" numFmtId="0" pivotButton="0" quotePrefix="0" xfId="0"/>
    <xf borderId="0" fillId="0" fontId="0" numFmtId="2" pivotButton="0" quotePrefix="0" xfId="0"/>
    <xf borderId="0" fillId="0" fontId="15" numFmtId="2" pivotButton="0" quotePrefix="0" xfId="0"/>
    <xf borderId="0" fillId="0" fontId="0" numFmtId="22" pivotButton="0" quotePrefix="0" xfId="0"/>
    <xf applyAlignment="1" borderId="0" fillId="0" fontId="0" numFmtId="0" pivotButton="0" quotePrefix="0" xfId="0">
      <alignment vertical="top"/>
    </xf>
    <xf applyAlignment="1" borderId="4" fillId="0" fontId="13" numFmtId="0" pivotButton="0" quotePrefix="0" xfId="0">
      <alignment horizontal="center" vertical="top" wrapText="1"/>
    </xf>
    <xf applyAlignment="1" borderId="4" fillId="0" fontId="13" numFmtId="0" pivotButton="0" quotePrefix="0" xfId="0">
      <alignment horizontal="center" vertical="top" wrapText="1"/>
    </xf>
    <xf applyAlignment="1" applyProtection="1" borderId="28" fillId="4" fontId="3" numFmtId="0" pivotButton="0" quotePrefix="0" xfId="0">
      <alignment vertical="top" wrapText="1"/>
      <protection hidden="0" locked="0"/>
    </xf>
    <xf applyAlignment="1" borderId="5" fillId="2" fontId="8" numFmtId="0" pivotButton="0" quotePrefix="0" xfId="1">
      <alignment horizontal="left" vertical="center" wrapText="1"/>
    </xf>
    <xf applyAlignment="1" borderId="6" fillId="2" fontId="8" numFmtId="0" pivotButton="0" quotePrefix="0" xfId="1">
      <alignment horizontal="left" vertical="center" wrapText="1"/>
    </xf>
    <xf applyAlignment="1" borderId="7" fillId="2" fontId="8" numFmtId="0" pivotButton="0" quotePrefix="0" xfId="1">
      <alignment horizontal="left" vertical="center" wrapText="1"/>
    </xf>
    <xf applyAlignment="1" borderId="5" fillId="2" fontId="8" numFmtId="0" pivotButton="0" quotePrefix="0" xfId="1">
      <alignment horizontal="left" vertical="center"/>
    </xf>
    <xf applyAlignment="1" borderId="6" fillId="2" fontId="8" numFmtId="0" pivotButton="0" quotePrefix="0" xfId="1">
      <alignment horizontal="left" vertical="center"/>
    </xf>
    <xf applyAlignment="1" borderId="7" fillId="2" fontId="8" numFmtId="0" pivotButton="0" quotePrefix="0" xfId="1">
      <alignment horizontal="left" vertical="center"/>
    </xf>
    <xf applyAlignment="1" borderId="5" fillId="3" fontId="3" numFmtId="0" pivotButton="0" quotePrefix="0" xfId="1">
      <alignment horizontal="center" vertical="center"/>
    </xf>
    <xf applyAlignment="1" borderId="6" fillId="3" fontId="3" numFmtId="0" pivotButton="0" quotePrefix="0" xfId="1">
      <alignment horizontal="center" vertical="center"/>
    </xf>
    <xf applyAlignment="1" borderId="7" fillId="3" fontId="3" numFmtId="0" pivotButton="0" quotePrefix="0" xfId="1">
      <alignment horizontal="center" vertical="center"/>
    </xf>
    <xf applyAlignment="1" borderId="1" fillId="2" fontId="6" numFmtId="0" pivotButton="0" quotePrefix="0" xfId="1">
      <alignment horizontal="left" vertical="center"/>
    </xf>
    <xf applyAlignment="1" borderId="2" fillId="2" fontId="6" numFmtId="0" pivotButton="0" quotePrefix="0" xfId="1">
      <alignment horizontal="left" vertical="center"/>
    </xf>
    <xf applyAlignment="1" borderId="3" fillId="2" fontId="6" numFmtId="0" pivotButton="0" quotePrefix="0" xfId="1">
      <alignment horizontal="left" vertical="center"/>
    </xf>
    <xf applyAlignment="1" borderId="0" fillId="2" fontId="2" numFmtId="0" pivotButton="0" quotePrefix="0" xfId="1">
      <alignment horizontal="center" vertical="center"/>
    </xf>
    <xf applyAlignment="1" borderId="0" fillId="0" fontId="3" numFmtId="0" pivotButton="0" quotePrefix="0" xfId="1">
      <alignment horizontal="left" wrapText="1"/>
    </xf>
    <xf applyAlignment="1" borderId="0" fillId="0" fontId="1" numFmtId="0" pivotButton="0" quotePrefix="0" xfId="1">
      <alignment horizontal="left" wrapText="1"/>
    </xf>
    <xf applyAlignment="1" borderId="0" fillId="2" fontId="3" numFmtId="0" pivotButton="0" quotePrefix="0" xfId="1">
      <alignment horizontal="left"/>
    </xf>
    <xf applyAlignment="1" borderId="0" fillId="0" fontId="5" numFmtId="0" pivotButton="0" quotePrefix="0" xfId="1">
      <alignment horizontal="left" vertical="center" wrapText="1"/>
    </xf>
    <xf applyAlignment="1" borderId="0" fillId="7" fontId="19" numFmtId="0" pivotButton="0" quotePrefix="0" xfId="0">
      <alignment horizontal="center" vertical="top" wrapText="1"/>
    </xf>
    <xf applyAlignment="1" applyProtection="1" borderId="9" fillId="2" fontId="3" numFmtId="0" pivotButton="0" quotePrefix="0" xfId="0">
      <alignment horizontal="left" vertical="top" wrapText="1"/>
      <protection hidden="0" locked="0"/>
    </xf>
    <xf applyAlignment="1" applyProtection="1" borderId="10" fillId="2" fontId="3" numFmtId="0" pivotButton="0" quotePrefix="0" xfId="0">
      <alignment horizontal="left" vertical="top" wrapText="1"/>
      <protection hidden="0" locked="0"/>
    </xf>
    <xf applyAlignment="1" applyProtection="1" borderId="11" fillId="2" fontId="3" numFmtId="0" pivotButton="0" quotePrefix="0" xfId="0">
      <alignment horizontal="left" vertical="top" wrapText="1"/>
      <protection hidden="0" locked="0"/>
    </xf>
    <xf applyAlignment="1" applyProtection="1" borderId="9" fillId="2" fontId="8" numFmtId="0" pivotButton="0" quotePrefix="0" xfId="0">
      <alignment horizontal="left" vertical="top" wrapText="1"/>
      <protection hidden="0" locked="0"/>
    </xf>
    <xf applyAlignment="1" applyProtection="1" borderId="11" fillId="2" fontId="8" numFmtId="0" pivotButton="0" quotePrefix="0" xfId="0">
      <alignment horizontal="left" vertical="top" wrapText="1"/>
      <protection hidden="0" locked="0"/>
    </xf>
    <xf applyAlignment="1" applyProtection="1" borderId="9" fillId="5" fontId="3" numFmtId="0" pivotButton="0" quotePrefix="0" xfId="0">
      <alignment horizontal="left" vertical="top" wrapText="1"/>
      <protection hidden="0" locked="0"/>
    </xf>
    <xf applyAlignment="1" applyProtection="1" borderId="11" fillId="5" fontId="3" numFmtId="0" pivotButton="0" quotePrefix="0" xfId="0">
      <alignment horizontal="left" vertical="top" wrapText="1"/>
      <protection hidden="0" locked="0"/>
    </xf>
    <xf applyAlignment="1" borderId="8" fillId="2" fontId="9" numFmtId="0" pivotButton="0" quotePrefix="0" xfId="0">
      <alignment horizontal="center"/>
    </xf>
    <xf borderId="16" fillId="0" fontId="0" numFmtId="0" pivotButton="0" quotePrefix="0" xfId="0"/>
    <xf borderId="8" fillId="0" fontId="0" numFmtId="0" pivotButton="0" quotePrefix="0" xfId="0"/>
    <xf borderId="17" fillId="0" fontId="0" numFmtId="0" pivotButton="0" quotePrefix="0" xfId="0"/>
    <xf applyAlignment="1" borderId="28" fillId="0" fontId="20" numFmtId="0" pivotButton="0" quotePrefix="0" xfId="0">
      <alignment horizontal="center" vertical="center"/>
    </xf>
    <xf applyAlignment="1" borderId="22" fillId="0" fontId="20" numFmtId="0" pivotButton="0" quotePrefix="0" xfId="0">
      <alignment horizontal="center" vertical="center"/>
    </xf>
    <xf applyAlignment="1" borderId="2" fillId="0" fontId="20" numFmtId="0" pivotButton="0" quotePrefix="0" xfId="0">
      <alignment horizontal="center" vertical="center"/>
    </xf>
    <xf applyAlignment="1" borderId="28" fillId="0" fontId="0" numFmtId="0" pivotButton="0" quotePrefix="0" xfId="0">
      <alignment horizontal="center" vertical="center"/>
    </xf>
    <xf applyAlignment="1" borderId="22" fillId="0" fontId="0" numFmtId="0" pivotButton="0" quotePrefix="0" xfId="0">
      <alignment horizontal="center" vertical="center"/>
    </xf>
    <xf applyAlignment="1" borderId="2" fillId="0" fontId="0" numFmtId="0" pivotButton="0" quotePrefix="0" xfId="0">
      <alignment horizontal="center" vertical="center"/>
    </xf>
    <xf applyAlignment="1" borderId="28" fillId="0" fontId="21" numFmtId="0" pivotButton="0" quotePrefix="0" xfId="0">
      <alignment horizontal="center" vertical="center"/>
    </xf>
    <xf applyAlignment="1" borderId="22" fillId="0" fontId="21" numFmtId="0" pivotButton="0" quotePrefix="0" xfId="0">
      <alignment horizontal="center" vertical="center"/>
    </xf>
    <xf applyAlignment="1" borderId="2" fillId="0" fontId="21" numFmtId="0" pivotButton="0" quotePrefix="0" xfId="0">
      <alignment horizontal="center" vertical="center"/>
    </xf>
    <xf applyAlignment="1" applyProtection="1" borderId="5" fillId="0" fontId="13" numFmtId="166" pivotButton="0" quotePrefix="0" xfId="0">
      <alignment horizontal="center"/>
      <protection hidden="0" locked="0"/>
    </xf>
    <xf applyAlignment="1" applyProtection="1" borderId="7" fillId="0" fontId="13" numFmtId="166" pivotButton="0" quotePrefix="0" xfId="0">
      <alignment horizontal="center"/>
      <protection hidden="0" locked="0"/>
    </xf>
    <xf applyAlignment="1" borderId="4" fillId="2" fontId="25" numFmtId="0" pivotButton="0" quotePrefix="0" xfId="0">
      <alignment horizontal="center"/>
    </xf>
    <xf applyAlignment="1" applyProtection="1" borderId="4" fillId="2" fontId="26" numFmtId="168" pivotButton="0" quotePrefix="0" xfId="0">
      <alignment horizontal="center"/>
      <protection hidden="0" locked="0"/>
    </xf>
    <xf applyAlignment="1" borderId="5" fillId="9" fontId="23" numFmtId="0" pivotButton="0" quotePrefix="0" xfId="0">
      <alignment horizontal="left"/>
    </xf>
    <xf applyAlignment="1" borderId="6" fillId="9" fontId="23" numFmtId="0" pivotButton="0" quotePrefix="0" xfId="0">
      <alignment horizontal="left"/>
    </xf>
    <xf applyAlignment="1" borderId="7" fillId="9" fontId="23" numFmtId="0" pivotButton="0" quotePrefix="0" xfId="0">
      <alignment horizontal="left"/>
    </xf>
    <xf applyAlignment="1" borderId="5" fillId="3" fontId="24" numFmtId="0" pivotButton="0" quotePrefix="0" xfId="0">
      <alignment horizontal="left"/>
    </xf>
    <xf applyAlignment="1" borderId="6" fillId="3" fontId="24" numFmtId="0" pivotButton="0" quotePrefix="0" xfId="0">
      <alignment horizontal="left"/>
    </xf>
    <xf applyAlignment="1" borderId="7" fillId="3" fontId="24" numFmtId="0" pivotButton="0" quotePrefix="0" xfId="0">
      <alignment horizontal="left"/>
    </xf>
    <xf applyAlignment="1" borderId="5" fillId="3" fontId="11" numFmtId="0" pivotButton="0" quotePrefix="0" xfId="0">
      <alignment horizontal="center" vertical="top" wrapText="1"/>
    </xf>
    <xf applyAlignment="1" borderId="7" fillId="3" fontId="11" numFmtId="0" pivotButton="0" quotePrefix="0" xfId="0">
      <alignment horizontal="center" vertical="top" wrapText="1"/>
    </xf>
    <xf borderId="0" fillId="0" fontId="0" numFmtId="169" pivotButton="0" quotePrefix="0" xfId="0"/>
  </cellXfs>
  <cellStyles count="6">
    <cellStyle builtinId="0" name="Normal" xfId="0"/>
    <cellStyle name="Normal_QR012" xfId="1"/>
    <cellStyle builtinId="8" name="Hyperlink" xfId="2"/>
    <cellStyle name="Percent 2" xfId="3"/>
    <cellStyle name="Percent 3" xfId="4"/>
    <cellStyle name="Percent 4" xfId="5"/>
  </cellStyles>
  <dxfs count="107">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alignment vertical="top"/>
    </dxf>
    <dxf>
      <alignment vertical="top"/>
    </dxf>
    <dxf>
      <alignment vertical="top"/>
    </dxf>
    <dxf>
      <alignment vertical="top"/>
    </dxf>
    <dxf>
      <alignment vertical="top"/>
    </dxf>
  </dxfs>
  <tableStyles count="0" defaultPivotStyle="PivotStyleMedium9" defaultTableStyle="TableStyleMedium2"/>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sharedStrings.xml" Type="http://schemas.openxmlformats.org/officeDocument/2006/relationships/sharedStrings" /><Relationship Id="rId14" Target="styles.xml" Type="http://schemas.openxmlformats.org/officeDocument/2006/relationships/styles" /><Relationship Id="rId15" Target="theme/theme1.xml" Type="http://schemas.openxmlformats.org/officeDocument/2006/relationships/theme" /><Relationship Id="rId16" Target="vbaProject.bin" Type="http://schemas.microsoft.com/office/2006/relationships/vbaProject" /></Relationships>
</file>

<file path=xl/comments/comment1.xml><?xml version="1.0" encoding="utf-8"?>
<comments xmlns="http://schemas.openxmlformats.org/spreadsheetml/2006/main">
  <authors>
    <author>Author</author>
  </authors>
  <commentList>
    <comment authorId="0" ref="O5" shapeId="0">
      <text>
        <t>Author:
Date/Time first time Incident Assigned to MS4</t>
      </text>
    </comment>
  </commentList>
</comments>
</file>

<file path=xl/comments/comment2.xml><?xml version="1.0" encoding="utf-8"?>
<comments xmlns="http://schemas.openxmlformats.org/spreadsheetml/2006/main">
  <authors>
    <author>Author</author>
  </authors>
  <commentList>
    <comment authorId="0" ref="O5" shapeId="0">
      <text>
        <t>Author:
Date/Time first time Incident Assigned to MS4</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Relationships xmlns="http://schemas.openxmlformats.org/package/2006/relationships"><Relationship Id="anysvml" Target="/xl/drawings/vmlDrawing1.vml" Type="http://schemas.openxmlformats.org/officeDocument/2006/relationships/vmlDrawing" /></Relationships>
</file>

<file path=xl/worksheets/_rels/sheet6.xml.rels><Relationships xmlns="http://schemas.openxmlformats.org/package/2006/relationships"><Relationship Id="comments" Target="/xl/comments/comment1.xml" Type="http://schemas.openxmlformats.org/officeDocument/2006/relationships/comments" /><Relationship Id="anysvml" Target="/xl/drawings/vmlDrawing2.vml" Type="http://schemas.openxmlformats.org/officeDocument/2006/relationships/vmlDrawing" /></Relationships>
</file>

<file path=xl/worksheets/_rels/sheet7.xml.rels><Relationships xmlns="http://schemas.openxmlformats.org/package/2006/relationships"><Relationship Id="comments" Target="/xl/comments/comment2.xml" Type="http://schemas.openxmlformats.org/officeDocument/2006/relationships/comments" /><Relationship Id="anysvml" Target="/xl/drawings/vmlDrawing3.vml" Type="http://schemas.openxmlformats.org/officeDocument/2006/relationships/vmlDrawing" /></Relationships>
</file>

<file path=xl/worksheets/sheet1.xml><?xml version="1.0" encoding="utf-8"?>
<worksheet xmlns="http://schemas.openxmlformats.org/spreadsheetml/2006/main">
  <sheetPr codeName="Sheet1">
    <outlinePr summaryBelow="1" summaryRight="1"/>
    <pageSetUpPr/>
  </sheetPr>
  <dimension ref="A12:DN31"/>
  <sheetViews>
    <sheetView workbookViewId="0">
      <selection activeCell="I31" sqref="I31:K31"/>
    </sheetView>
  </sheetViews>
  <sheetFormatPr baseColWidth="8" defaultColWidth="10.42578125" defaultRowHeight="15" outlineLevelCol="0"/>
  <cols>
    <col customWidth="1" max="1" min="1" style="1" width="10.42578125"/>
    <col bestFit="1" customWidth="1" max="2" min="2" style="1" width="14.5703125"/>
    <col customWidth="1" max="256" min="3" style="1" width="10.42578125"/>
    <col customWidth="1" max="257" min="257" style="1" width="10.42578125"/>
    <col bestFit="1" customWidth="1" max="258" min="258" style="1" width="14.5703125"/>
    <col customWidth="1" max="512" min="259" style="1" width="10.42578125"/>
    <col customWidth="1" max="513" min="513" style="1" width="10.42578125"/>
    <col bestFit="1" customWidth="1" max="514" min="514" style="1" width="14.5703125"/>
    <col customWidth="1" max="768" min="515" style="1" width="10.42578125"/>
    <col customWidth="1" max="769" min="769" style="1" width="10.42578125"/>
    <col bestFit="1" customWidth="1" max="770" min="770" style="1" width="14.5703125"/>
    <col customWidth="1" max="1024" min="771" style="1" width="10.42578125"/>
    <col customWidth="1" max="1025" min="1025" style="1" width="10.42578125"/>
    <col bestFit="1" customWidth="1" max="1026" min="1026" style="1" width="14.5703125"/>
    <col customWidth="1" max="1280" min="1027" style="1" width="10.42578125"/>
    <col customWidth="1" max="1281" min="1281" style="1" width="10.42578125"/>
    <col bestFit="1" customWidth="1" max="1282" min="1282" style="1" width="14.5703125"/>
    <col customWidth="1" max="1536" min="1283" style="1" width="10.42578125"/>
    <col customWidth="1" max="1537" min="1537" style="1" width="10.42578125"/>
    <col bestFit="1" customWidth="1" max="1538" min="1538" style="1" width="14.5703125"/>
    <col customWidth="1" max="1792" min="1539" style="1" width="10.42578125"/>
    <col customWidth="1" max="1793" min="1793" style="1" width="10.42578125"/>
    <col bestFit="1" customWidth="1" max="1794" min="1794" style="1" width="14.5703125"/>
    <col customWidth="1" max="2048" min="1795" style="1" width="10.42578125"/>
    <col customWidth="1" max="2049" min="2049" style="1" width="10.42578125"/>
    <col bestFit="1" customWidth="1" max="2050" min="2050" style="1" width="14.5703125"/>
    <col customWidth="1" max="2304" min="2051" style="1" width="10.42578125"/>
    <col customWidth="1" max="2305" min="2305" style="1" width="10.42578125"/>
    <col bestFit="1" customWidth="1" max="2306" min="2306" style="1" width="14.5703125"/>
    <col customWidth="1" max="2560" min="2307" style="1" width="10.42578125"/>
    <col customWidth="1" max="2561" min="2561" style="1" width="10.42578125"/>
    <col bestFit="1" customWidth="1" max="2562" min="2562" style="1" width="14.5703125"/>
    <col customWidth="1" max="2816" min="2563" style="1" width="10.42578125"/>
    <col customWidth="1" max="2817" min="2817" style="1" width="10.42578125"/>
    <col bestFit="1" customWidth="1" max="2818" min="2818" style="1" width="14.5703125"/>
    <col customWidth="1" max="3072" min="2819" style="1" width="10.42578125"/>
    <col customWidth="1" max="3073" min="3073" style="1" width="10.42578125"/>
    <col bestFit="1" customWidth="1" max="3074" min="3074" style="1" width="14.5703125"/>
    <col customWidth="1" max="3328" min="3075" style="1" width="10.42578125"/>
    <col customWidth="1" max="3329" min="3329" style="1" width="10.42578125"/>
    <col bestFit="1" customWidth="1" max="3330" min="3330" style="1" width="14.5703125"/>
    <col customWidth="1" max="3584" min="3331" style="1" width="10.42578125"/>
    <col customWidth="1" max="3585" min="3585" style="1" width="10.42578125"/>
    <col bestFit="1" customWidth="1" max="3586" min="3586" style="1" width="14.5703125"/>
    <col customWidth="1" max="3840" min="3587" style="1" width="10.42578125"/>
    <col customWidth="1" max="3841" min="3841" style="1" width="10.42578125"/>
    <col bestFit="1" customWidth="1" max="3842" min="3842" style="1" width="14.5703125"/>
    <col customWidth="1" max="4096" min="3843" style="1" width="10.42578125"/>
    <col customWidth="1" max="4097" min="4097" style="1" width="10.42578125"/>
    <col bestFit="1" customWidth="1" max="4098" min="4098" style="1" width="14.5703125"/>
    <col customWidth="1" max="4352" min="4099" style="1" width="10.42578125"/>
    <col customWidth="1" max="4353" min="4353" style="1" width="10.42578125"/>
    <col bestFit="1" customWidth="1" max="4354" min="4354" style="1" width="14.5703125"/>
    <col customWidth="1" max="4608" min="4355" style="1" width="10.42578125"/>
    <col customWidth="1" max="4609" min="4609" style="1" width="10.42578125"/>
    <col bestFit="1" customWidth="1" max="4610" min="4610" style="1" width="14.5703125"/>
    <col customWidth="1" max="4864" min="4611" style="1" width="10.42578125"/>
    <col customWidth="1" max="4865" min="4865" style="1" width="10.42578125"/>
    <col bestFit="1" customWidth="1" max="4866" min="4866" style="1" width="14.5703125"/>
    <col customWidth="1" max="5120" min="4867" style="1" width="10.42578125"/>
    <col customWidth="1" max="5121" min="5121" style="1" width="10.42578125"/>
    <col bestFit="1" customWidth="1" max="5122" min="5122" style="1" width="14.5703125"/>
    <col customWidth="1" max="5376" min="5123" style="1" width="10.42578125"/>
    <col customWidth="1" max="5377" min="5377" style="1" width="10.42578125"/>
    <col bestFit="1" customWidth="1" max="5378" min="5378" style="1" width="14.5703125"/>
    <col customWidth="1" max="5632" min="5379" style="1" width="10.42578125"/>
    <col customWidth="1" max="5633" min="5633" style="1" width="10.42578125"/>
    <col bestFit="1" customWidth="1" max="5634" min="5634" style="1" width="14.5703125"/>
    <col customWidth="1" max="5888" min="5635" style="1" width="10.42578125"/>
    <col customWidth="1" max="5889" min="5889" style="1" width="10.42578125"/>
    <col bestFit="1" customWidth="1" max="5890" min="5890" style="1" width="14.5703125"/>
    <col customWidth="1" max="6144" min="5891" style="1" width="10.42578125"/>
    <col customWidth="1" max="6145" min="6145" style="1" width="10.42578125"/>
    <col bestFit="1" customWidth="1" max="6146" min="6146" style="1" width="14.5703125"/>
    <col customWidth="1" max="6400" min="6147" style="1" width="10.42578125"/>
    <col customWidth="1" max="6401" min="6401" style="1" width="10.42578125"/>
    <col bestFit="1" customWidth="1" max="6402" min="6402" style="1" width="14.5703125"/>
    <col customWidth="1" max="6656" min="6403" style="1" width="10.42578125"/>
    <col customWidth="1" max="6657" min="6657" style="1" width="10.42578125"/>
    <col bestFit="1" customWidth="1" max="6658" min="6658" style="1" width="14.5703125"/>
    <col customWidth="1" max="6912" min="6659" style="1" width="10.42578125"/>
    <col customWidth="1" max="6913" min="6913" style="1" width="10.42578125"/>
    <col bestFit="1" customWidth="1" max="6914" min="6914" style="1" width="14.5703125"/>
    <col customWidth="1" max="7168" min="6915" style="1" width="10.42578125"/>
    <col customWidth="1" max="7169" min="7169" style="1" width="10.42578125"/>
    <col bestFit="1" customWidth="1" max="7170" min="7170" style="1" width="14.5703125"/>
    <col customWidth="1" max="7424" min="7171" style="1" width="10.42578125"/>
    <col customWidth="1" max="7425" min="7425" style="1" width="10.42578125"/>
    <col bestFit="1" customWidth="1" max="7426" min="7426" style="1" width="14.5703125"/>
    <col customWidth="1" max="7680" min="7427" style="1" width="10.42578125"/>
    <col customWidth="1" max="7681" min="7681" style="1" width="10.42578125"/>
    <col bestFit="1" customWidth="1" max="7682" min="7682" style="1" width="14.5703125"/>
    <col customWidth="1" max="7936" min="7683" style="1" width="10.42578125"/>
    <col customWidth="1" max="7937" min="7937" style="1" width="10.42578125"/>
    <col bestFit="1" customWidth="1" max="7938" min="7938" style="1" width="14.5703125"/>
    <col customWidth="1" max="8192" min="7939" style="1" width="10.42578125"/>
    <col customWidth="1" max="8193" min="8193" style="1" width="10.42578125"/>
    <col bestFit="1" customWidth="1" max="8194" min="8194" style="1" width="14.5703125"/>
    <col customWidth="1" max="8448" min="8195" style="1" width="10.42578125"/>
    <col customWidth="1" max="8449" min="8449" style="1" width="10.42578125"/>
    <col bestFit="1" customWidth="1" max="8450" min="8450" style="1" width="14.5703125"/>
    <col customWidth="1" max="8704" min="8451" style="1" width="10.42578125"/>
    <col customWidth="1" max="8705" min="8705" style="1" width="10.42578125"/>
    <col bestFit="1" customWidth="1" max="8706" min="8706" style="1" width="14.5703125"/>
    <col customWidth="1" max="8960" min="8707" style="1" width="10.42578125"/>
    <col customWidth="1" max="8961" min="8961" style="1" width="10.42578125"/>
    <col bestFit="1" customWidth="1" max="8962" min="8962" style="1" width="14.5703125"/>
    <col customWidth="1" max="9216" min="8963" style="1" width="10.42578125"/>
    <col customWidth="1" max="9217" min="9217" style="1" width="10.42578125"/>
    <col bestFit="1" customWidth="1" max="9218" min="9218" style="1" width="14.5703125"/>
    <col customWidth="1" max="9472" min="9219" style="1" width="10.42578125"/>
    <col customWidth="1" max="9473" min="9473" style="1" width="10.42578125"/>
    <col bestFit="1" customWidth="1" max="9474" min="9474" style="1" width="14.5703125"/>
    <col customWidth="1" max="9728" min="9475" style="1" width="10.42578125"/>
    <col customWidth="1" max="9729" min="9729" style="1" width="10.42578125"/>
    <col bestFit="1" customWidth="1" max="9730" min="9730" style="1" width="14.5703125"/>
    <col customWidth="1" max="9984" min="9731" style="1" width="10.42578125"/>
    <col customWidth="1" max="9985" min="9985" style="1" width="10.42578125"/>
    <col bestFit="1" customWidth="1" max="9986" min="9986" style="1" width="14.5703125"/>
    <col customWidth="1" max="10240" min="9987" style="1" width="10.42578125"/>
    <col customWidth="1" max="10241" min="10241" style="1" width="10.42578125"/>
    <col bestFit="1" customWidth="1" max="10242" min="10242" style="1" width="14.5703125"/>
    <col customWidth="1" max="10496" min="10243" style="1" width="10.42578125"/>
    <col customWidth="1" max="10497" min="10497" style="1" width="10.42578125"/>
    <col bestFit="1" customWidth="1" max="10498" min="10498" style="1" width="14.5703125"/>
    <col customWidth="1" max="10752" min="10499" style="1" width="10.42578125"/>
    <col customWidth="1" max="10753" min="10753" style="1" width="10.42578125"/>
    <col bestFit="1" customWidth="1" max="10754" min="10754" style="1" width="14.5703125"/>
    <col customWidth="1" max="11008" min="10755" style="1" width="10.42578125"/>
    <col customWidth="1" max="11009" min="11009" style="1" width="10.42578125"/>
    <col bestFit="1" customWidth="1" max="11010" min="11010" style="1" width="14.5703125"/>
    <col customWidth="1" max="11264" min="11011" style="1" width="10.42578125"/>
    <col customWidth="1" max="11265" min="11265" style="1" width="10.42578125"/>
    <col bestFit="1" customWidth="1" max="11266" min="11266" style="1" width="14.5703125"/>
    <col customWidth="1" max="11520" min="11267" style="1" width="10.42578125"/>
    <col customWidth="1" max="11521" min="11521" style="1" width="10.42578125"/>
    <col bestFit="1" customWidth="1" max="11522" min="11522" style="1" width="14.5703125"/>
    <col customWidth="1" max="11776" min="11523" style="1" width="10.42578125"/>
    <col customWidth="1" max="11777" min="11777" style="1" width="10.42578125"/>
    <col bestFit="1" customWidth="1" max="11778" min="11778" style="1" width="14.5703125"/>
    <col customWidth="1" max="12032" min="11779" style="1" width="10.42578125"/>
    <col customWidth="1" max="12033" min="12033" style="1" width="10.42578125"/>
    <col bestFit="1" customWidth="1" max="12034" min="12034" style="1" width="14.5703125"/>
    <col customWidth="1" max="12288" min="12035" style="1" width="10.42578125"/>
    <col customWidth="1" max="12289" min="12289" style="1" width="10.42578125"/>
    <col bestFit="1" customWidth="1" max="12290" min="12290" style="1" width="14.5703125"/>
    <col customWidth="1" max="12544" min="12291" style="1" width="10.42578125"/>
    <col customWidth="1" max="12545" min="12545" style="1" width="10.42578125"/>
    <col bestFit="1" customWidth="1" max="12546" min="12546" style="1" width="14.5703125"/>
    <col customWidth="1" max="12800" min="12547" style="1" width="10.42578125"/>
    <col customWidth="1" max="12801" min="12801" style="1" width="10.42578125"/>
    <col bestFit="1" customWidth="1" max="12802" min="12802" style="1" width="14.5703125"/>
    <col customWidth="1" max="13056" min="12803" style="1" width="10.42578125"/>
    <col customWidth="1" max="13057" min="13057" style="1" width="10.42578125"/>
    <col bestFit="1" customWidth="1" max="13058" min="13058" style="1" width="14.5703125"/>
    <col customWidth="1" max="13312" min="13059" style="1" width="10.42578125"/>
    <col customWidth="1" max="13313" min="13313" style="1" width="10.42578125"/>
    <col bestFit="1" customWidth="1" max="13314" min="13314" style="1" width="14.5703125"/>
    <col customWidth="1" max="13568" min="13315" style="1" width="10.42578125"/>
    <col customWidth="1" max="13569" min="13569" style="1" width="10.42578125"/>
    <col bestFit="1" customWidth="1" max="13570" min="13570" style="1" width="14.5703125"/>
    <col customWidth="1" max="13824" min="13571" style="1" width="10.42578125"/>
    <col customWidth="1" max="13825" min="13825" style="1" width="10.42578125"/>
    <col bestFit="1" customWidth="1" max="13826" min="13826" style="1" width="14.5703125"/>
    <col customWidth="1" max="14080" min="13827" style="1" width="10.42578125"/>
    <col customWidth="1" max="14081" min="14081" style="1" width="10.42578125"/>
    <col bestFit="1" customWidth="1" max="14082" min="14082" style="1" width="14.5703125"/>
    <col customWidth="1" max="14336" min="14083" style="1" width="10.42578125"/>
    <col customWidth="1" max="14337" min="14337" style="1" width="10.42578125"/>
    <col bestFit="1" customWidth="1" max="14338" min="14338" style="1" width="14.5703125"/>
    <col customWidth="1" max="14592" min="14339" style="1" width="10.42578125"/>
    <col customWidth="1" max="14593" min="14593" style="1" width="10.42578125"/>
    <col bestFit="1" customWidth="1" max="14594" min="14594" style="1" width="14.5703125"/>
    <col customWidth="1" max="14848" min="14595" style="1" width="10.42578125"/>
    <col customWidth="1" max="14849" min="14849" style="1" width="10.42578125"/>
    <col bestFit="1" customWidth="1" max="14850" min="14850" style="1" width="14.5703125"/>
    <col customWidth="1" max="15104" min="14851" style="1" width="10.42578125"/>
    <col customWidth="1" max="15105" min="15105" style="1" width="10.42578125"/>
    <col bestFit="1" customWidth="1" max="15106" min="15106" style="1" width="14.5703125"/>
    <col customWidth="1" max="15360" min="15107" style="1" width="10.42578125"/>
    <col customWidth="1" max="15361" min="15361" style="1" width="10.42578125"/>
    <col bestFit="1" customWidth="1" max="15362" min="15362" style="1" width="14.5703125"/>
    <col customWidth="1" max="15616" min="15363" style="1" width="10.42578125"/>
    <col customWidth="1" max="15617" min="15617" style="1" width="10.42578125"/>
    <col bestFit="1" customWidth="1" max="15618" min="15618" style="1" width="14.5703125"/>
    <col customWidth="1" max="15872" min="15619" style="1" width="10.42578125"/>
    <col customWidth="1" max="15873" min="15873" style="1" width="10.42578125"/>
    <col bestFit="1" customWidth="1" max="15874" min="15874" style="1" width="14.5703125"/>
    <col customWidth="1" max="16128" min="15875" style="1" width="10.42578125"/>
    <col customWidth="1" max="16129" min="16129" style="1" width="10.42578125"/>
    <col bestFit="1" customWidth="1" max="16130" min="16130" style="1" width="14.5703125"/>
    <col customWidth="1" max="16384" min="16131" style="1" width="10.42578125"/>
  </cols>
  <sheetData>
    <row customHeight="1" ht="21.75" r="12" s="111" spans="1:118">
      <c r="B12" s="151" t="s">
        <v>0</v>
      </c>
    </row>
    <row customHeight="1" ht="12.75" r="13" s="111" spans="1:118">
      <c r="B13" s="151" t="n"/>
    </row>
    <row customHeight="1" ht="119.25" r="20" s="111" spans="1:118">
      <c r="A20" s="152" t="s">
        <v>1</v>
      </c>
    </row>
    <row r="21" spans="1:118">
      <c r="D21" s="2" t="n"/>
      <c r="E21" s="2" t="n"/>
      <c r="F21" s="3" t="n"/>
      <c r="G21" s="3" t="n"/>
      <c r="H21" s="3" t="n"/>
    </row>
    <row r="22" spans="1:118">
      <c r="A22" s="154" t="s">
        <v>2</v>
      </c>
    </row>
    <row r="23" spans="1:118">
      <c r="A23" s="155" t="s">
        <v>3</v>
      </c>
    </row>
    <row customFormat="1" customHeight="1" ht="15.75" r="26" s="6" spans="1:118">
      <c r="A26" s="148" t="s">
        <v>4</v>
      </c>
      <c r="L26" s="4" t="n"/>
      <c r="M26" s="4" t="n"/>
      <c r="N26" s="5" t="n"/>
      <c r="O26" s="5" t="n"/>
      <c r="P26" s="5" t="n"/>
      <c r="Q26" s="5" t="n"/>
      <c r="R26" s="5" t="n"/>
      <c r="S26" s="5" t="n"/>
      <c r="T26" s="5" t="n"/>
      <c r="U26" s="5" t="n"/>
      <c r="V26" s="5" t="n"/>
      <c r="W26" s="5" t="n"/>
      <c r="X26" s="5" t="n"/>
      <c r="Y26" s="5" t="n"/>
      <c r="Z26" s="5" t="n"/>
      <c r="AA26" s="5" t="n"/>
      <c r="AB26" s="5" t="n"/>
      <c r="AC26" s="5" t="n"/>
      <c r="AD26" s="5" t="n"/>
      <c r="AE26" s="5" t="n"/>
      <c r="AF26" s="5" t="n"/>
      <c r="AG26" s="5" t="n"/>
      <c r="AH26" s="5" t="n"/>
      <c r="AI26" s="5" t="n"/>
      <c r="AJ26" s="5" t="n"/>
      <c r="AK26" s="5" t="n"/>
      <c r="AL26" s="5" t="n"/>
      <c r="AM26" s="5" t="n"/>
      <c r="AN26" s="5" t="n"/>
      <c r="AO26" s="5" t="n"/>
      <c r="AP26" s="5" t="n"/>
      <c r="AQ26" s="5" t="n"/>
      <c r="AR26" s="5" t="n"/>
      <c r="AS26" s="5" t="n"/>
      <c r="AT26" s="5" t="n"/>
      <c r="AU26" s="5" t="n"/>
      <c r="AV26" s="5" t="n"/>
      <c r="AW26" s="5" t="n"/>
      <c r="AX26" s="5" t="n"/>
      <c r="AY26" s="5" t="n"/>
      <c r="AZ26" s="5" t="n"/>
      <c r="BA26" s="5" t="n"/>
      <c r="BB26" s="5" t="n"/>
      <c r="BC26" s="5" t="n"/>
      <c r="BD26" s="5" t="n"/>
      <c r="BE26" s="5" t="n"/>
      <c r="BF26" s="5" t="n"/>
      <c r="BG26" s="5" t="n"/>
      <c r="BH26" s="5" t="n"/>
      <c r="BI26" s="5" t="n"/>
      <c r="BJ26" s="5" t="n"/>
      <c r="BK26" s="5" t="n"/>
      <c r="BL26" s="5" t="n"/>
      <c r="BM26" s="5" t="n"/>
      <c r="BN26" s="5" t="n"/>
      <c r="BO26" s="5" t="n"/>
      <c r="BP26" s="5" t="n"/>
      <c r="BQ26" s="5" t="n"/>
      <c r="BR26" s="5" t="n"/>
      <c r="BS26" s="5" t="n"/>
      <c r="BT26" s="5" t="n"/>
      <c r="BU26" s="5" t="n"/>
      <c r="BV26" s="5" t="n"/>
      <c r="BW26" s="5" t="n"/>
      <c r="BX26" s="5" t="n"/>
      <c r="BY26" s="5" t="n"/>
      <c r="BZ26" s="5" t="n"/>
      <c r="CA26" s="5" t="n"/>
      <c r="CB26" s="5" t="n"/>
      <c r="CC26" s="5" t="n"/>
      <c r="CD26" s="5" t="n"/>
      <c r="CE26" s="5" t="n"/>
      <c r="CF26" s="5" t="n"/>
      <c r="CG26" s="5" t="n"/>
      <c r="CH26" s="5" t="n"/>
      <c r="CI26" s="5" t="n"/>
      <c r="CJ26" s="5" t="n"/>
      <c r="CK26" s="5" t="n"/>
      <c r="CL26" s="5" t="n"/>
      <c r="CM26" s="5" t="n"/>
      <c r="CN26" s="5" t="n"/>
      <c r="CO26" s="5" t="n"/>
      <c r="CP26" s="5" t="n"/>
      <c r="CQ26" s="5" t="n"/>
      <c r="CR26" s="5" t="n"/>
      <c r="CS26" s="5" t="n"/>
      <c r="CT26" s="5" t="n"/>
      <c r="CU26" s="5" t="n"/>
      <c r="CV26" s="5" t="n"/>
      <c r="CW26" s="5" t="n"/>
      <c r="CX26" s="5" t="n"/>
      <c r="CY26" s="5" t="n"/>
      <c r="CZ26" s="5" t="n"/>
      <c r="DA26" s="5" t="n"/>
      <c r="DB26" s="5" t="n"/>
      <c r="DC26" s="5" t="n"/>
      <c r="DD26" s="5" t="n"/>
      <c r="DE26" s="5" t="n"/>
      <c r="DF26" s="5" t="n"/>
      <c r="DG26" s="5" t="n"/>
      <c r="DH26" s="5" t="n"/>
      <c r="DI26" s="5" t="n"/>
      <c r="DJ26" s="5" t="n"/>
      <c r="DK26" s="5" t="n"/>
      <c r="DL26" s="5" t="n"/>
      <c r="DM26" s="5" t="n"/>
      <c r="DN26" s="5" t="n"/>
    </row>
    <row customFormat="1" r="27" s="6" spans="1:118">
      <c r="A27" s="7" t="s">
        <v>5</v>
      </c>
      <c r="B27" s="7" t="s">
        <v>6</v>
      </c>
      <c r="C27" s="145" t="s">
        <v>7</v>
      </c>
      <c r="I27" s="145" t="s">
        <v>8</v>
      </c>
      <c r="L27" s="4" t="n"/>
      <c r="M27" s="4" t="n"/>
      <c r="N27" s="4" t="n"/>
      <c r="O27" s="4" t="n"/>
      <c r="P27" s="4" t="n"/>
      <c r="Q27" s="4" t="n"/>
      <c r="R27" s="4" t="n"/>
      <c r="S27" s="4" t="n"/>
      <c r="T27" s="5" t="n"/>
      <c r="U27" s="5" t="n"/>
      <c r="V27" s="5" t="n"/>
      <c r="W27" s="5" t="n"/>
      <c r="X27" s="5" t="n"/>
      <c r="Y27" s="4" t="n"/>
      <c r="Z27" s="4" t="n"/>
      <c r="AA27" s="4" t="n"/>
      <c r="AB27" s="4" t="n"/>
      <c r="AC27" s="4" t="n"/>
      <c r="AD27" s="4" t="n"/>
      <c r="AE27" s="4" t="n"/>
      <c r="AF27" s="4" t="n"/>
      <c r="AG27" s="5" t="n"/>
      <c r="AH27" s="5" t="n"/>
      <c r="AI27" s="5" t="n"/>
      <c r="AJ27" s="5" t="n"/>
      <c r="AK27" s="5" t="n"/>
      <c r="AL27" s="4" t="n"/>
      <c r="AM27" s="4" t="n"/>
      <c r="AN27" s="4" t="n"/>
      <c r="AO27" s="4" t="n"/>
      <c r="AP27" s="4" t="n"/>
      <c r="AQ27" s="4" t="n"/>
      <c r="AR27" s="4" t="n"/>
      <c r="AS27" s="4" t="n"/>
      <c r="AT27" s="5" t="n"/>
      <c r="AU27" s="5" t="n"/>
      <c r="AV27" s="5" t="n"/>
      <c r="AW27" s="5" t="n"/>
      <c r="AX27" s="5" t="n"/>
      <c r="AY27" s="4" t="n"/>
      <c r="AZ27" s="4" t="n"/>
      <c r="BA27" s="4" t="n"/>
      <c r="BB27" s="4" t="n"/>
      <c r="BC27" s="4" t="n"/>
      <c r="BD27" s="4" t="n"/>
      <c r="BE27" s="4" t="n"/>
      <c r="BF27" s="4" t="n"/>
      <c r="BG27" s="5" t="n"/>
      <c r="BH27" s="5" t="n"/>
      <c r="BI27" s="5" t="n"/>
      <c r="BJ27" s="5" t="n"/>
      <c r="BK27" s="5" t="n"/>
      <c r="BL27" s="4" t="n"/>
      <c r="BM27" s="4" t="n"/>
      <c r="BN27" s="4" t="n"/>
      <c r="BO27" s="4" t="n"/>
      <c r="BP27" s="4" t="n"/>
      <c r="BQ27" s="4" t="n"/>
      <c r="BR27" s="4" t="n"/>
      <c r="BS27" s="4" t="n"/>
      <c r="BT27" s="5" t="n"/>
      <c r="BU27" s="5" t="n"/>
      <c r="BV27" s="5" t="n"/>
      <c r="BW27" s="5" t="n"/>
      <c r="BX27" s="5" t="n"/>
      <c r="BY27" s="5" t="n"/>
      <c r="BZ27" s="5" t="n"/>
      <c r="CA27" s="5" t="n"/>
      <c r="CB27" s="5" t="n"/>
      <c r="CC27" s="5" t="n"/>
      <c r="CD27" s="5" t="n"/>
      <c r="CE27" s="5" t="n"/>
      <c r="CF27" s="5" t="n"/>
      <c r="CG27" s="5" t="n"/>
      <c r="CH27" s="5" t="n"/>
      <c r="CI27" s="5" t="n"/>
      <c r="CJ27" s="5" t="n"/>
      <c r="CK27" s="5" t="n"/>
      <c r="CL27" s="5" t="n"/>
      <c r="CM27" s="5" t="n"/>
      <c r="CN27" s="5" t="n"/>
      <c r="CO27" s="5" t="n"/>
      <c r="CP27" s="5" t="n"/>
      <c r="CQ27" s="5" t="n"/>
      <c r="CR27" s="5" t="n"/>
      <c r="CS27" s="5" t="n"/>
      <c r="CT27" s="5" t="n"/>
      <c r="CU27" s="5" t="n"/>
      <c r="CV27" s="5" t="n"/>
      <c r="CW27" s="5" t="n"/>
      <c r="CX27" s="5" t="n"/>
      <c r="CY27" s="5" t="n"/>
      <c r="CZ27" s="5" t="n"/>
      <c r="DA27" s="5" t="n"/>
      <c r="DB27" s="5" t="n"/>
      <c r="DC27" s="5" t="n"/>
      <c r="DD27" s="5" t="n"/>
      <c r="DE27" s="5" t="n"/>
      <c r="DF27" s="5" t="n"/>
      <c r="DG27" s="5" t="n"/>
      <c r="DH27" s="5" t="n"/>
      <c r="DI27" s="5" t="n"/>
      <c r="DJ27" s="5" t="n"/>
      <c r="DK27" s="5" t="n"/>
      <c r="DL27" s="5" t="n"/>
      <c r="DM27" s="5" t="n"/>
      <c r="DN27" s="5" t="n"/>
    </row>
    <row customFormat="1" customHeight="1" ht="53.25" r="28" s="6" spans="1:118">
      <c r="A28" s="8" t="n">
        <v>2</v>
      </c>
      <c r="B28" s="9" t="s">
        <v>9</v>
      </c>
      <c r="C28" s="139" t="s">
        <v>10</v>
      </c>
      <c r="I28" s="142" t="s">
        <v>11</v>
      </c>
      <c r="L28" s="4" t="n"/>
      <c r="M28" s="4" t="n"/>
      <c r="N28" s="4" t="n"/>
      <c r="O28" s="4" t="n"/>
      <c r="P28" s="4" t="n"/>
      <c r="Q28" s="4" t="n"/>
      <c r="R28" s="4" t="n"/>
      <c r="S28" s="4" t="n"/>
      <c r="T28" s="5" t="n"/>
      <c r="U28" s="5" t="n"/>
      <c r="V28" s="5" t="n"/>
      <c r="W28" s="5" t="n"/>
      <c r="X28" s="5" t="n"/>
      <c r="Y28" s="4" t="n"/>
      <c r="Z28" s="4" t="n"/>
      <c r="AA28" s="4" t="n"/>
      <c r="AB28" s="4" t="n"/>
      <c r="AC28" s="4" t="n"/>
      <c r="AD28" s="4" t="n"/>
      <c r="AE28" s="4" t="n"/>
      <c r="AF28" s="4" t="n"/>
      <c r="AG28" s="5" t="n"/>
      <c r="AH28" s="5" t="n"/>
      <c r="AI28" s="5" t="n"/>
      <c r="AJ28" s="5" t="n"/>
      <c r="AK28" s="5" t="n"/>
      <c r="AL28" s="4" t="n"/>
      <c r="AM28" s="4" t="n"/>
      <c r="AN28" s="4" t="n"/>
      <c r="AO28" s="4" t="n"/>
      <c r="AP28" s="4" t="n"/>
      <c r="AQ28" s="4" t="n"/>
      <c r="AR28" s="4" t="n"/>
      <c r="AS28" s="4" t="n"/>
      <c r="AT28" s="5" t="n"/>
      <c r="AU28" s="5" t="n"/>
      <c r="AV28" s="5" t="n"/>
      <c r="AW28" s="5" t="n"/>
      <c r="AX28" s="5" t="n"/>
      <c r="AY28" s="4" t="n"/>
      <c r="AZ28" s="4" t="n"/>
      <c r="BA28" s="4" t="n"/>
      <c r="BB28" s="4" t="n"/>
      <c r="BC28" s="4" t="n"/>
      <c r="BD28" s="4" t="n"/>
      <c r="BE28" s="4" t="n"/>
      <c r="BF28" s="4" t="n"/>
      <c r="BG28" s="5" t="n"/>
      <c r="BH28" s="5" t="n"/>
      <c r="BI28" s="5" t="n"/>
      <c r="BJ28" s="5" t="n"/>
      <c r="BK28" s="5" t="n"/>
      <c r="BL28" s="4" t="n"/>
      <c r="BM28" s="4" t="n"/>
      <c r="BN28" s="4" t="n"/>
      <c r="BO28" s="4" t="n"/>
      <c r="BP28" s="4" t="n"/>
      <c r="BQ28" s="4" t="n"/>
      <c r="BR28" s="4" t="n"/>
      <c r="BS28" s="4" t="n"/>
      <c r="BT28" s="5" t="n"/>
      <c r="BU28" s="5" t="n"/>
      <c r="BV28" s="5" t="n"/>
      <c r="BW28" s="5" t="n"/>
      <c r="BX28" s="5" t="n"/>
      <c r="BY28" s="5" t="n"/>
      <c r="BZ28" s="5" t="n"/>
      <c r="CA28" s="5" t="n"/>
      <c r="CB28" s="5" t="n"/>
      <c r="CC28" s="5" t="n"/>
      <c r="CD28" s="5" t="n"/>
      <c r="CE28" s="5" t="n"/>
      <c r="CF28" s="5" t="n"/>
      <c r="CG28" s="5" t="n"/>
      <c r="CH28" s="5" t="n"/>
      <c r="CI28" s="5" t="n"/>
      <c r="CJ28" s="5" t="n"/>
      <c r="CK28" s="5" t="n"/>
      <c r="CL28" s="5" t="n"/>
      <c r="CM28" s="5" t="n"/>
      <c r="CN28" s="5" t="n"/>
      <c r="CO28" s="5" t="n"/>
      <c r="CP28" s="5" t="n"/>
      <c r="CQ28" s="5" t="n"/>
      <c r="CR28" s="5" t="n"/>
      <c r="CS28" s="5" t="n"/>
      <c r="CT28" s="5" t="n"/>
      <c r="CU28" s="5" t="n"/>
      <c r="CV28" s="5" t="n"/>
      <c r="CW28" s="5" t="n"/>
      <c r="CX28" s="5" t="n"/>
      <c r="CY28" s="5" t="n"/>
      <c r="CZ28" s="5" t="n"/>
      <c r="DA28" s="5" t="n"/>
      <c r="DB28" s="5" t="n"/>
      <c r="DC28" s="5" t="n"/>
      <c r="DD28" s="5" t="n"/>
      <c r="DE28" s="5" t="n"/>
      <c r="DF28" s="5" t="n"/>
      <c r="DG28" s="5" t="n"/>
      <c r="DH28" s="5" t="n"/>
      <c r="DI28" s="5" t="n"/>
      <c r="DJ28" s="5" t="n"/>
      <c r="DK28" s="5" t="n"/>
      <c r="DL28" s="5" t="n"/>
      <c r="DM28" s="5" t="n"/>
      <c r="DN28" s="5" t="n"/>
    </row>
    <row customFormat="1" customHeight="1" ht="53.25" r="29" s="6" spans="1:118">
      <c r="A29" s="8" t="n">
        <v>2.1</v>
      </c>
      <c r="B29" s="9" t="s">
        <v>12</v>
      </c>
      <c r="C29" s="139" t="s">
        <v>13</v>
      </c>
      <c r="I29" s="142" t="s">
        <v>14</v>
      </c>
      <c r="L29" s="4" t="n"/>
      <c r="M29" s="4" t="n"/>
      <c r="N29" s="4" t="n"/>
      <c r="O29" s="4" t="n"/>
      <c r="P29" s="4" t="n"/>
      <c r="Q29" s="4" t="n"/>
      <c r="R29" s="4" t="n"/>
      <c r="S29" s="4" t="n"/>
      <c r="T29" s="5" t="n"/>
      <c r="U29" s="5" t="n"/>
      <c r="V29" s="5" t="n"/>
      <c r="W29" s="5" t="n"/>
      <c r="X29" s="5" t="n"/>
      <c r="Y29" s="4" t="n"/>
      <c r="Z29" s="4" t="n"/>
      <c r="AA29" s="4" t="n"/>
      <c r="AB29" s="4" t="n"/>
      <c r="AC29" s="4" t="n"/>
      <c r="AD29" s="4" t="n"/>
      <c r="AE29" s="4" t="n"/>
      <c r="AF29" s="4" t="n"/>
      <c r="AG29" s="5" t="n"/>
      <c r="AH29" s="5" t="n"/>
      <c r="AI29" s="5" t="n"/>
      <c r="AJ29" s="5" t="n"/>
      <c r="AK29" s="5" t="n"/>
      <c r="AL29" s="4" t="n"/>
      <c r="AM29" s="4" t="n"/>
      <c r="AN29" s="4" t="n"/>
      <c r="AO29" s="4" t="n"/>
      <c r="AP29" s="4" t="n"/>
      <c r="AQ29" s="4" t="n"/>
      <c r="AR29" s="4" t="n"/>
      <c r="AS29" s="4" t="n"/>
      <c r="AT29" s="5" t="n"/>
      <c r="AU29" s="5" t="n"/>
      <c r="AV29" s="5" t="n"/>
      <c r="AW29" s="5" t="n"/>
      <c r="AX29" s="5" t="n"/>
      <c r="AY29" s="4" t="n"/>
      <c r="AZ29" s="4" t="n"/>
      <c r="BA29" s="4" t="n"/>
      <c r="BB29" s="4" t="n"/>
      <c r="BC29" s="4" t="n"/>
      <c r="BD29" s="4" t="n"/>
      <c r="BE29" s="4" t="n"/>
      <c r="BF29" s="4" t="n"/>
      <c r="BG29" s="5" t="n"/>
      <c r="BH29" s="5" t="n"/>
      <c r="BI29" s="5" t="n"/>
      <c r="BJ29" s="5" t="n"/>
      <c r="BK29" s="5" t="n"/>
      <c r="BL29" s="4" t="n"/>
      <c r="BM29" s="4" t="n"/>
      <c r="BN29" s="4" t="n"/>
      <c r="BO29" s="4" t="n"/>
      <c r="BP29" s="4" t="n"/>
      <c r="BQ29" s="4" t="n"/>
      <c r="BR29" s="4" t="n"/>
      <c r="BS29" s="4" t="n"/>
      <c r="BT29" s="5" t="n"/>
      <c r="BU29" s="5" t="n"/>
      <c r="BV29" s="5" t="n"/>
      <c r="BW29" s="5" t="n"/>
      <c r="BX29" s="5" t="n"/>
      <c r="BY29" s="5" t="n"/>
      <c r="BZ29" s="5" t="n"/>
      <c r="CA29" s="5" t="n"/>
      <c r="CB29" s="5" t="n"/>
      <c r="CC29" s="5" t="n"/>
      <c r="CD29" s="5" t="n"/>
      <c r="CE29" s="5" t="n"/>
      <c r="CF29" s="5" t="n"/>
      <c r="CG29" s="5" t="n"/>
      <c r="CH29" s="5" t="n"/>
      <c r="CI29" s="5" t="n"/>
      <c r="CJ29" s="5" t="n"/>
      <c r="CK29" s="5" t="n"/>
      <c r="CL29" s="5" t="n"/>
      <c r="CM29" s="5" t="n"/>
      <c r="CN29" s="5" t="n"/>
      <c r="CO29" s="5" t="n"/>
      <c r="CP29" s="5" t="n"/>
      <c r="CQ29" s="5" t="n"/>
      <c r="CR29" s="5" t="n"/>
      <c r="CS29" s="5" t="n"/>
      <c r="CT29" s="5" t="n"/>
      <c r="CU29" s="5" t="n"/>
      <c r="CV29" s="5" t="n"/>
      <c r="CW29" s="5" t="n"/>
      <c r="CX29" s="5" t="n"/>
      <c r="CY29" s="5" t="n"/>
      <c r="CZ29" s="5" t="n"/>
      <c r="DA29" s="5" t="n"/>
      <c r="DB29" s="5" t="n"/>
      <c r="DC29" s="5" t="n"/>
      <c r="DD29" s="5" t="n"/>
      <c r="DE29" s="5" t="n"/>
      <c r="DF29" s="5" t="n"/>
      <c r="DG29" s="5" t="n"/>
      <c r="DH29" s="5" t="n"/>
      <c r="DI29" s="5" t="n"/>
      <c r="DJ29" s="5" t="n"/>
      <c r="DK29" s="5" t="n"/>
      <c r="DL29" s="5" t="n"/>
      <c r="DM29" s="5" t="n"/>
      <c r="DN29" s="5" t="n"/>
    </row>
    <row customFormat="1" customHeight="1" ht="53.25" r="30" s="6" spans="1:118">
      <c r="A30" s="8" t="n">
        <v>2.2</v>
      </c>
      <c r="B30" s="9" t="s">
        <v>12</v>
      </c>
      <c r="C30" s="139" t="s">
        <v>15</v>
      </c>
      <c r="I30" s="142" t="s">
        <v>14</v>
      </c>
      <c r="L30" s="4" t="n"/>
      <c r="M30" s="4" t="n"/>
      <c r="N30" s="4" t="n"/>
      <c r="O30" s="4" t="n"/>
      <c r="P30" s="4" t="n"/>
      <c r="Q30" s="4" t="n"/>
      <c r="R30" s="4" t="n"/>
      <c r="S30" s="4" t="n"/>
      <c r="T30" s="5" t="n"/>
      <c r="U30" s="5" t="n"/>
      <c r="V30" s="5" t="n"/>
      <c r="W30" s="5" t="n"/>
      <c r="X30" s="5" t="n"/>
      <c r="Y30" s="4" t="n"/>
      <c r="Z30" s="4" t="n"/>
      <c r="AA30" s="4" t="n"/>
      <c r="AB30" s="4" t="n"/>
      <c r="AC30" s="4" t="n"/>
      <c r="AD30" s="4" t="n"/>
      <c r="AE30" s="4" t="n"/>
      <c r="AF30" s="4" t="n"/>
      <c r="AG30" s="5" t="n"/>
      <c r="AH30" s="5" t="n"/>
      <c r="AI30" s="5" t="n"/>
      <c r="AJ30" s="5" t="n"/>
      <c r="AK30" s="5" t="n"/>
      <c r="AL30" s="4" t="n"/>
      <c r="AM30" s="4" t="n"/>
      <c r="AN30" s="4" t="n"/>
      <c r="AO30" s="4" t="n"/>
      <c r="AP30" s="4" t="n"/>
      <c r="AQ30" s="4" t="n"/>
      <c r="AR30" s="4" t="n"/>
      <c r="AS30" s="4" t="n"/>
      <c r="AT30" s="5" t="n"/>
      <c r="AU30" s="5" t="n"/>
      <c r="AV30" s="5" t="n"/>
      <c r="AW30" s="5" t="n"/>
      <c r="AX30" s="5" t="n"/>
      <c r="AY30" s="4" t="n"/>
      <c r="AZ30" s="4" t="n"/>
      <c r="BA30" s="4" t="n"/>
      <c r="BB30" s="4" t="n"/>
      <c r="BC30" s="4" t="n"/>
      <c r="BD30" s="4" t="n"/>
      <c r="BE30" s="4" t="n"/>
      <c r="BF30" s="4" t="n"/>
      <c r="BG30" s="5" t="n"/>
      <c r="BH30" s="5" t="n"/>
      <c r="BI30" s="5" t="n"/>
      <c r="BJ30" s="5" t="n"/>
      <c r="BK30" s="5" t="n"/>
      <c r="BL30" s="4" t="n"/>
      <c r="BM30" s="4" t="n"/>
      <c r="BN30" s="4" t="n"/>
      <c r="BO30" s="4" t="n"/>
      <c r="BP30" s="4" t="n"/>
      <c r="BQ30" s="4" t="n"/>
      <c r="BR30" s="4" t="n"/>
      <c r="BS30" s="4" t="n"/>
      <c r="BT30" s="5" t="n"/>
      <c r="BU30" s="5" t="n"/>
      <c r="BV30" s="5" t="n"/>
      <c r="BW30" s="5" t="n"/>
      <c r="BX30" s="5" t="n"/>
      <c r="BY30" s="5" t="n"/>
      <c r="BZ30" s="5" t="n"/>
      <c r="CA30" s="5" t="n"/>
      <c r="CB30" s="5" t="n"/>
      <c r="CC30" s="5" t="n"/>
      <c r="CD30" s="5" t="n"/>
      <c r="CE30" s="5" t="n"/>
      <c r="CF30" s="5" t="n"/>
      <c r="CG30" s="5" t="n"/>
      <c r="CH30" s="5" t="n"/>
      <c r="CI30" s="5" t="n"/>
      <c r="CJ30" s="5" t="n"/>
      <c r="CK30" s="5" t="n"/>
      <c r="CL30" s="5" t="n"/>
      <c r="CM30" s="5" t="n"/>
      <c r="CN30" s="5" t="n"/>
      <c r="CO30" s="5" t="n"/>
      <c r="CP30" s="5" t="n"/>
      <c r="CQ30" s="5" t="n"/>
      <c r="CR30" s="5" t="n"/>
      <c r="CS30" s="5" t="n"/>
      <c r="CT30" s="5" t="n"/>
      <c r="CU30" s="5" t="n"/>
      <c r="CV30" s="5" t="n"/>
      <c r="CW30" s="5" t="n"/>
      <c r="CX30" s="5" t="n"/>
      <c r="CY30" s="5" t="n"/>
      <c r="CZ30" s="5" t="n"/>
      <c r="DA30" s="5" t="n"/>
      <c r="DB30" s="5" t="n"/>
      <c r="DC30" s="5" t="n"/>
      <c r="DD30" s="5" t="n"/>
      <c r="DE30" s="5" t="n"/>
      <c r="DF30" s="5" t="n"/>
      <c r="DG30" s="5" t="n"/>
      <c r="DH30" s="5" t="n"/>
      <c r="DI30" s="5" t="n"/>
      <c r="DJ30" s="5" t="n"/>
      <c r="DK30" s="5" t="n"/>
      <c r="DL30" s="5" t="n"/>
      <c r="DM30" s="5" t="n"/>
      <c r="DN30" s="5" t="n"/>
    </row>
    <row customFormat="1" customHeight="1" ht="53.25" r="31" s="6" spans="1:118">
      <c r="A31" s="8" t="n">
        <v>2.3</v>
      </c>
      <c r="B31" s="9" t="s">
        <v>16</v>
      </c>
      <c r="C31" s="139" t="s">
        <v>17</v>
      </c>
      <c r="I31" s="142" t="s">
        <v>14</v>
      </c>
      <c r="L31" s="4" t="n"/>
      <c r="M31" s="4" t="n"/>
      <c r="N31" s="4" t="n"/>
      <c r="O31" s="4" t="n"/>
      <c r="P31" s="4" t="n"/>
      <c r="Q31" s="4" t="n"/>
      <c r="R31" s="4" t="n"/>
      <c r="S31" s="4" t="n"/>
      <c r="T31" s="5" t="n"/>
      <c r="U31" s="5" t="n"/>
      <c r="V31" s="5" t="n"/>
      <c r="W31" s="5" t="n"/>
      <c r="X31" s="5" t="n"/>
      <c r="Y31" s="4" t="n"/>
      <c r="Z31" s="4" t="n"/>
      <c r="AA31" s="4" t="n"/>
      <c r="AB31" s="4" t="n"/>
      <c r="AC31" s="4" t="n"/>
      <c r="AD31" s="4" t="n"/>
      <c r="AE31" s="4" t="n"/>
      <c r="AF31" s="4" t="n"/>
      <c r="AG31" s="5" t="n"/>
      <c r="AH31" s="5" t="n"/>
      <c r="AI31" s="5" t="n"/>
      <c r="AJ31" s="5" t="n"/>
      <c r="AK31" s="5" t="n"/>
      <c r="AL31" s="4" t="n"/>
      <c r="AM31" s="4" t="n"/>
      <c r="AN31" s="4" t="n"/>
      <c r="AO31" s="4" t="n"/>
      <c r="AP31" s="4" t="n"/>
      <c r="AQ31" s="4" t="n"/>
      <c r="AR31" s="4" t="n"/>
      <c r="AS31" s="4" t="n"/>
      <c r="AT31" s="5" t="n"/>
      <c r="AU31" s="5" t="n"/>
      <c r="AV31" s="5" t="n"/>
      <c r="AW31" s="5" t="n"/>
      <c r="AX31" s="5" t="n"/>
      <c r="AY31" s="4" t="n"/>
      <c r="AZ31" s="4" t="n"/>
      <c r="BA31" s="4" t="n"/>
      <c r="BB31" s="4" t="n"/>
      <c r="BC31" s="4" t="n"/>
      <c r="BD31" s="4" t="n"/>
      <c r="BE31" s="4" t="n"/>
      <c r="BF31" s="4" t="n"/>
      <c r="BG31" s="5" t="n"/>
      <c r="BH31" s="5" t="n"/>
      <c r="BI31" s="5" t="n"/>
      <c r="BJ31" s="5" t="n"/>
      <c r="BK31" s="5" t="n"/>
      <c r="BL31" s="4" t="n"/>
      <c r="BM31" s="4" t="n"/>
      <c r="BN31" s="4" t="n"/>
      <c r="BO31" s="4" t="n"/>
      <c r="BP31" s="4" t="n"/>
      <c r="BQ31" s="4" t="n"/>
      <c r="BR31" s="4" t="n"/>
      <c r="BS31" s="4" t="n"/>
      <c r="BT31" s="5" t="n"/>
      <c r="BU31" s="5" t="n"/>
      <c r="BV31" s="5" t="n"/>
      <c r="BW31" s="5" t="n"/>
      <c r="BX31" s="5" t="n"/>
      <c r="BY31" s="5" t="n"/>
      <c r="BZ31" s="5" t="n"/>
      <c r="CA31" s="5" t="n"/>
      <c r="CB31" s="5" t="n"/>
      <c r="CC31" s="5" t="n"/>
      <c r="CD31" s="5" t="n"/>
      <c r="CE31" s="5" t="n"/>
      <c r="CF31" s="5" t="n"/>
      <c r="CG31" s="5" t="n"/>
      <c r="CH31" s="5" t="n"/>
      <c r="CI31" s="5" t="n"/>
      <c r="CJ31" s="5" t="n"/>
      <c r="CK31" s="5" t="n"/>
      <c r="CL31" s="5" t="n"/>
      <c r="CM31" s="5" t="n"/>
      <c r="CN31" s="5" t="n"/>
      <c r="CO31" s="5" t="n"/>
      <c r="CP31" s="5" t="n"/>
      <c r="CQ31" s="5" t="n"/>
      <c r="CR31" s="5" t="n"/>
      <c r="CS31" s="5" t="n"/>
      <c r="CT31" s="5" t="n"/>
      <c r="CU31" s="5" t="n"/>
      <c r="CV31" s="5" t="n"/>
      <c r="CW31" s="5" t="n"/>
      <c r="CX31" s="5" t="n"/>
      <c r="CY31" s="5" t="n"/>
      <c r="CZ31" s="5" t="n"/>
      <c r="DA31" s="5" t="n"/>
      <c r="DB31" s="5" t="n"/>
      <c r="DC31" s="5" t="n"/>
      <c r="DD31" s="5" t="n"/>
      <c r="DE31" s="5" t="n"/>
      <c r="DF31" s="5" t="n"/>
      <c r="DG31" s="5" t="n"/>
      <c r="DH31" s="5" t="n"/>
      <c r="DI31" s="5" t="n"/>
      <c r="DJ31" s="5" t="n"/>
      <c r="DK31" s="5" t="n"/>
      <c r="DL31" s="5" t="n"/>
      <c r="DM31" s="5" t="n"/>
      <c r="DN31" s="5" t="n"/>
    </row>
  </sheetData>
  <mergeCells count="16">
    <mergeCell ref="A26:K26"/>
    <mergeCell ref="B12:H12"/>
    <mergeCell ref="B13:H13"/>
    <mergeCell ref="A20:J20"/>
    <mergeCell ref="A22:J22"/>
    <mergeCell ref="A23:J24"/>
    <mergeCell ref="C30:H30"/>
    <mergeCell ref="I30:K30"/>
    <mergeCell ref="C31:H31"/>
    <mergeCell ref="I31:K31"/>
    <mergeCell ref="C27:H27"/>
    <mergeCell ref="I27:K27"/>
    <mergeCell ref="C28:H28"/>
    <mergeCell ref="I28:K28"/>
    <mergeCell ref="C29:H29"/>
    <mergeCell ref="I29:K29"/>
  </mergeCells>
  <pageMargins bottom="0.75" footer="0.3" header="0.3" left="0.7" right="0.7" top="0.75"/>
  <pageSetup orientation="portrait"/>
  <headerFooter differentOddEven="1">
    <oddHeader/>
    <oddFooter>&amp;L&amp;"arial,Regular"&amp;10&amp;KAAAAAA &amp;"Arial,Regular"NTT DATA - Internal Use - Confidential </oddFooter>
    <evenHeader/>
    <evenFooter>&amp;L&amp;"arial,Regular"&amp;10&amp;KAAAAAA &amp;"Arial,Regular"NTT DATA - Internal Use - Confidential </evenFooter>
    <firstHeader/>
    <firstFooter>&amp;L&amp;"museo sans for dell,Bold"&amp;KAAAAAA                 Dell - Internal Use - Confidential</firstFooter>
  </headerFooter>
</worksheet>
</file>

<file path=xl/worksheets/sheet2.xml><?xml version="1.0" encoding="utf-8"?>
<worksheet xmlns="http://schemas.openxmlformats.org/spreadsheetml/2006/main">
  <sheetPr codeName="Sheet4">
    <outlinePr summaryBelow="1" summaryRight="1"/>
    <pageSetUpPr/>
  </sheetPr>
  <dimension ref="A1:N18"/>
  <sheetViews>
    <sheetView workbookViewId="0">
      <selection activeCell="F17" sqref="F17"/>
    </sheetView>
  </sheetViews>
  <sheetFormatPr baseColWidth="8" defaultRowHeight="15" outlineLevelCol="0"/>
  <cols>
    <col bestFit="1" customWidth="1" max="1" min="1" style="111" width="34"/>
    <col bestFit="1" customWidth="1" max="2" min="2" style="111" width="18.5703125"/>
    <col bestFit="1" customWidth="1" max="11" min="11" style="111" width="10"/>
    <col bestFit="1" customWidth="1" max="13" min="13" style="111" width="10"/>
  </cols>
  <sheetData>
    <row r="1" spans="1:14">
      <c r="A1" s="55" t="s">
        <v>18</v>
      </c>
      <c r="B1" t="s">
        <v>19</v>
      </c>
    </row>
    <row r="3" spans="1:14">
      <c r="A3" s="55" t="s">
        <v>20</v>
      </c>
      <c r="B3" t="s">
        <v>21</v>
      </c>
    </row>
    <row r="4" spans="1:14">
      <c r="A4" s="85" t="s">
        <v>22</v>
      </c>
      <c r="B4" t="n">
        <v>92</v>
      </c>
    </row>
    <row r="5" spans="1:14">
      <c r="A5" s="85" t="s">
        <v>23</v>
      </c>
      <c r="B5" t="n">
        <v>66</v>
      </c>
    </row>
    <row r="6" spans="1:14">
      <c r="A6" s="85" t="s">
        <v>24</v>
      </c>
      <c r="B6" t="n">
        <v>44</v>
      </c>
    </row>
    <row r="7" spans="1:14">
      <c r="A7" s="85" t="s">
        <v>25</v>
      </c>
      <c r="B7" t="n">
        <v>3</v>
      </c>
    </row>
    <row r="8" spans="1:14">
      <c r="A8" s="85" t="s">
        <v>26</v>
      </c>
      <c r="B8" t="n">
        <v>32</v>
      </c>
    </row>
    <row r="9" spans="1:14">
      <c r="A9" s="85" t="s">
        <v>27</v>
      </c>
      <c r="B9" t="n">
        <v>56</v>
      </c>
    </row>
    <row r="10" spans="1:14">
      <c r="A10" s="85" t="s">
        <v>28</v>
      </c>
      <c r="B10" t="n">
        <v>158</v>
      </c>
    </row>
    <row r="11" spans="1:14">
      <c r="A11" s="85" t="s">
        <v>29</v>
      </c>
      <c r="B11" t="n">
        <v>2</v>
      </c>
    </row>
    <row r="12" spans="1:14">
      <c r="A12" s="85" t="s">
        <v>30</v>
      </c>
      <c r="B12" t="n">
        <v>1</v>
      </c>
    </row>
    <row r="13" spans="1:14">
      <c r="A13" s="85" t="s">
        <v>31</v>
      </c>
      <c r="B13" t="n">
        <v>2</v>
      </c>
    </row>
    <row r="14" spans="1:14">
      <c r="A14" s="85" t="s">
        <v>32</v>
      </c>
      <c r="B14" t="n">
        <v>1</v>
      </c>
    </row>
    <row r="15" spans="1:14">
      <c r="A15" s="85" t="s">
        <v>33</v>
      </c>
      <c r="B15" t="n">
        <v>27</v>
      </c>
    </row>
    <row r="16" spans="1:14">
      <c r="A16" s="85" t="s">
        <v>34</v>
      </c>
      <c r="B16" t="n">
        <v>1</v>
      </c>
    </row>
    <row r="17" spans="1:14">
      <c r="A17" s="85" t="s">
        <v>35</v>
      </c>
      <c r="B17" t="n">
        <v>2</v>
      </c>
    </row>
    <row r="18" spans="1:14">
      <c r="A18" s="85" t="s">
        <v>36</v>
      </c>
      <c r="B18" t="n">
        <v>487</v>
      </c>
    </row>
  </sheetData>
  <pageMargins bottom="0.75" footer="0.3" header="0.3" left="0.7" right="0.7" top="0.75"/>
  <pageSetup orientation="portrait"/>
  <headerFooter differentOddEven="1">
    <oddHeader/>
    <oddFooter>&amp;L&amp;"arial,Regular"&amp;10&amp;KAAAAAA &amp;"Arial,Regular"NTT DATA - Internal Use - Confidential </oddFooter>
    <evenHeader/>
    <evenFooter>&amp;L&amp;"arial,Regular"&amp;10&amp;KAAAAAA &amp;"Arial,Regular"NTT DATA - Internal Use - Confidential </evenFooter>
    <firstHeader/>
    <firstFooter>&amp;L&amp;"museo sans for dell,Bold"&amp;KAAAAAA                 Dell - Internal Use - Confidential</firstFooter>
  </headerFooter>
</worksheet>
</file>

<file path=xl/worksheets/sheet3.xml><?xml version="1.0" encoding="utf-8"?>
<worksheet xmlns="http://schemas.openxmlformats.org/spreadsheetml/2006/main">
  <sheetPr>
    <outlinePr summaryBelow="1" summaryRight="1"/>
    <pageSetUpPr/>
  </sheetPr>
  <dimension ref="A3:M80"/>
  <sheetViews>
    <sheetView topLeftCell="A73" workbookViewId="0">
      <selection activeCell="E13" sqref="E13"/>
    </sheetView>
  </sheetViews>
  <sheetFormatPr baseColWidth="8" defaultRowHeight="15" outlineLevelCol="0"/>
  <cols>
    <col bestFit="1" customWidth="1" max="1" min="1" style="111" width="43"/>
    <col bestFit="1" customWidth="1" max="2" min="2" style="111" width="16.28515625"/>
    <col bestFit="1" customWidth="1" max="11" min="3" style="111" width="4"/>
    <col bestFit="1" customWidth="1" max="12" min="12" style="111" width="7.28515625"/>
    <col bestFit="1" customWidth="1" max="13" min="13" style="111" width="11.28515625"/>
    <col bestFit="1" customWidth="1" max="15" min="14" style="111" width="11.42578125"/>
  </cols>
  <sheetData>
    <row r="3" spans="1:13">
      <c r="A3" s="55" t="s">
        <v>21</v>
      </c>
      <c r="B3" s="55" t="s">
        <v>37</v>
      </c>
    </row>
    <row r="4" spans="1:13">
      <c r="A4" s="55" t="s">
        <v>20</v>
      </c>
      <c r="B4" t="n">
        <v>1</v>
      </c>
      <c r="C4" t="n">
        <v>2</v>
      </c>
      <c r="D4" t="n">
        <v>3</v>
      </c>
      <c r="E4" t="n">
        <v>4</v>
      </c>
      <c r="F4" t="n">
        <v>5</v>
      </c>
      <c r="G4" t="n">
        <v>6</v>
      </c>
      <c r="H4" t="n">
        <v>7</v>
      </c>
      <c r="I4" t="n">
        <v>8</v>
      </c>
      <c r="J4" t="n">
        <v>9</v>
      </c>
      <c r="K4" t="n">
        <v>10</v>
      </c>
      <c r="L4" t="s">
        <v>29</v>
      </c>
      <c r="M4" t="s">
        <v>36</v>
      </c>
    </row>
    <row r="5" spans="1:13">
      <c r="A5" s="85" t="n"/>
    </row>
    <row r="6" spans="1:13">
      <c r="A6" s="85" t="s">
        <v>38</v>
      </c>
      <c r="B6" t="n">
        <v>76</v>
      </c>
      <c r="C6" t="n">
        <v>27</v>
      </c>
      <c r="D6" t="n">
        <v>46</v>
      </c>
      <c r="E6" t="n">
        <v>56</v>
      </c>
      <c r="F6" t="n">
        <v>3</v>
      </c>
      <c r="H6" t="n">
        <v>12</v>
      </c>
      <c r="I6" t="n">
        <v>7</v>
      </c>
      <c r="J6" t="n">
        <v>2</v>
      </c>
      <c r="K6" t="n">
        <v>8</v>
      </c>
      <c r="M6" t="n">
        <v>237</v>
      </c>
    </row>
    <row r="7" spans="1:13">
      <c r="A7" s="85" t="s">
        <v>39</v>
      </c>
      <c r="E7" t="n">
        <v>1</v>
      </c>
      <c r="G7" t="n">
        <v>1</v>
      </c>
      <c r="H7" t="n">
        <v>2</v>
      </c>
      <c r="K7" t="n">
        <v>1</v>
      </c>
      <c r="M7" t="n">
        <v>5</v>
      </c>
    </row>
    <row r="8" spans="1:13">
      <c r="A8" s="85" t="s">
        <v>40</v>
      </c>
      <c r="H8" t="n">
        <v>1</v>
      </c>
      <c r="I8" t="n">
        <v>1</v>
      </c>
      <c r="J8" t="n">
        <v>1</v>
      </c>
      <c r="K8" t="n">
        <v>1</v>
      </c>
      <c r="M8" t="n">
        <v>4</v>
      </c>
    </row>
    <row r="9" spans="1:13">
      <c r="A9" s="85" t="s">
        <v>41</v>
      </c>
      <c r="B9" t="n">
        <v>4</v>
      </c>
      <c r="C9" t="n">
        <v>1</v>
      </c>
      <c r="D9" t="n">
        <v>2</v>
      </c>
      <c r="E9" t="n">
        <v>2</v>
      </c>
      <c r="F9" t="n">
        <v>3</v>
      </c>
      <c r="G9" t="n">
        <v>2</v>
      </c>
      <c r="H9" t="n">
        <v>2</v>
      </c>
      <c r="I9" t="n">
        <v>1</v>
      </c>
      <c r="J9" t="n">
        <v>1</v>
      </c>
      <c r="K9" t="n">
        <v>1</v>
      </c>
      <c r="M9" t="n">
        <v>19</v>
      </c>
    </row>
    <row r="10" spans="1:13">
      <c r="A10" s="85" t="s">
        <v>42</v>
      </c>
      <c r="B10" t="n">
        <v>2</v>
      </c>
      <c r="C10" t="n">
        <v>1</v>
      </c>
      <c r="M10" t="n">
        <v>3</v>
      </c>
    </row>
    <row r="11" spans="1:13">
      <c r="A11" s="85" t="s">
        <v>43</v>
      </c>
      <c r="C11" t="n">
        <v>1</v>
      </c>
      <c r="F11" t="n">
        <v>1</v>
      </c>
      <c r="G11" t="n">
        <v>1</v>
      </c>
      <c r="H11" t="n">
        <v>1</v>
      </c>
      <c r="K11" t="n">
        <v>1</v>
      </c>
      <c r="M11" t="n">
        <v>5</v>
      </c>
    </row>
    <row r="12" spans="1:13">
      <c r="A12" s="85" t="s">
        <v>44</v>
      </c>
      <c r="B12" t="n">
        <v>2</v>
      </c>
      <c r="C12" t="n">
        <v>1</v>
      </c>
      <c r="M12" t="n">
        <v>3</v>
      </c>
    </row>
    <row r="13" spans="1:13">
      <c r="A13" s="85" t="s">
        <v>45</v>
      </c>
      <c r="B13" t="n">
        <v>1</v>
      </c>
      <c r="C13" t="n">
        <v>1</v>
      </c>
      <c r="D13" t="n">
        <v>1</v>
      </c>
      <c r="H13" t="n">
        <v>1</v>
      </c>
      <c r="I13" t="n">
        <v>2</v>
      </c>
      <c r="J13" t="n">
        <v>1</v>
      </c>
      <c r="M13" t="n">
        <v>7</v>
      </c>
    </row>
    <row r="14" spans="1:13">
      <c r="A14" s="85" t="s">
        <v>46</v>
      </c>
      <c r="B14" t="n">
        <v>2</v>
      </c>
      <c r="C14" t="n">
        <v>1</v>
      </c>
      <c r="M14" t="n">
        <v>3</v>
      </c>
    </row>
    <row r="15" spans="1:13">
      <c r="A15" s="85" t="s">
        <v>47</v>
      </c>
      <c r="D15" t="n">
        <v>1</v>
      </c>
      <c r="M15" t="n">
        <v>1</v>
      </c>
    </row>
    <row r="16" spans="1:13">
      <c r="A16" s="85" t="s">
        <v>48</v>
      </c>
      <c r="C16" t="n">
        <v>2</v>
      </c>
      <c r="D16" t="n">
        <v>1</v>
      </c>
      <c r="E16" t="n">
        <v>1</v>
      </c>
      <c r="F16" t="n">
        <v>4</v>
      </c>
      <c r="G16" t="n">
        <v>1</v>
      </c>
      <c r="H16" t="n">
        <v>3</v>
      </c>
      <c r="I16" t="n">
        <v>1</v>
      </c>
      <c r="J16" t="n">
        <v>1</v>
      </c>
      <c r="M16" t="n">
        <v>14</v>
      </c>
    </row>
    <row r="17" spans="1:13">
      <c r="A17" s="85" t="s">
        <v>49</v>
      </c>
      <c r="B17" t="n">
        <v>1</v>
      </c>
      <c r="C17" t="n">
        <v>1</v>
      </c>
      <c r="E17" t="n">
        <v>1</v>
      </c>
      <c r="F17" t="n">
        <v>1</v>
      </c>
      <c r="M17" t="n">
        <v>4</v>
      </c>
    </row>
    <row r="18" spans="1:13">
      <c r="A18" s="85" t="s">
        <v>50</v>
      </c>
      <c r="E18" t="n">
        <v>1</v>
      </c>
      <c r="F18" t="n">
        <v>1</v>
      </c>
      <c r="J18" t="n">
        <v>1</v>
      </c>
      <c r="M18" t="n">
        <v>3</v>
      </c>
    </row>
    <row r="19" spans="1:13">
      <c r="A19" s="85" t="s">
        <v>51</v>
      </c>
      <c r="B19" t="n">
        <v>1</v>
      </c>
      <c r="M19" t="n">
        <v>1</v>
      </c>
    </row>
    <row r="20" spans="1:13">
      <c r="A20" s="85" t="s">
        <v>52</v>
      </c>
      <c r="H20" t="n">
        <v>1</v>
      </c>
      <c r="I20" t="n">
        <v>2</v>
      </c>
      <c r="M20" t="n">
        <v>3</v>
      </c>
    </row>
    <row r="21" spans="1:13">
      <c r="A21" s="85" t="s">
        <v>53</v>
      </c>
      <c r="B21" t="n">
        <v>1</v>
      </c>
      <c r="M21" t="n">
        <v>1</v>
      </c>
    </row>
    <row r="22" spans="1:13">
      <c r="A22" s="85" t="s">
        <v>54</v>
      </c>
      <c r="B22" t="n">
        <v>1</v>
      </c>
      <c r="C22" t="n">
        <v>2</v>
      </c>
      <c r="E22" t="n">
        <v>1</v>
      </c>
      <c r="F22" t="n">
        <v>2</v>
      </c>
      <c r="H22" t="n">
        <v>2</v>
      </c>
      <c r="I22" t="n">
        <v>2</v>
      </c>
      <c r="J22" t="n">
        <v>2</v>
      </c>
      <c r="K22" t="n">
        <v>2</v>
      </c>
      <c r="M22" t="n">
        <v>14</v>
      </c>
    </row>
    <row r="23" spans="1:13">
      <c r="A23" s="85" t="s">
        <v>55</v>
      </c>
      <c r="B23" t="n">
        <v>1</v>
      </c>
      <c r="C23" t="n">
        <v>2</v>
      </c>
      <c r="G23" t="n">
        <v>1</v>
      </c>
      <c r="I23" t="n">
        <v>1</v>
      </c>
      <c r="J23" t="n">
        <v>1</v>
      </c>
      <c r="K23" t="n">
        <v>2</v>
      </c>
      <c r="M23" t="n">
        <v>8</v>
      </c>
    </row>
    <row r="24" spans="1:13">
      <c r="A24" s="85" t="s">
        <v>30</v>
      </c>
      <c r="B24" t="n">
        <v>167</v>
      </c>
      <c r="C24" t="n">
        <v>167</v>
      </c>
      <c r="D24" t="n">
        <v>191</v>
      </c>
      <c r="E24" t="n">
        <v>155</v>
      </c>
      <c r="F24" t="n">
        <v>202</v>
      </c>
      <c r="G24" t="n">
        <v>105</v>
      </c>
      <c r="H24" t="n">
        <v>87</v>
      </c>
      <c r="I24" t="n">
        <v>91</v>
      </c>
      <c r="J24" t="n">
        <v>61</v>
      </c>
      <c r="K24" t="n">
        <v>66</v>
      </c>
      <c r="M24" t="n">
        <v>1292</v>
      </c>
    </row>
    <row r="25" spans="1:13">
      <c r="A25" s="85" t="s">
        <v>56</v>
      </c>
      <c r="B25" t="n">
        <v>5</v>
      </c>
      <c r="C25" t="n">
        <v>6</v>
      </c>
      <c r="D25" t="n">
        <v>12</v>
      </c>
      <c r="E25" t="n">
        <v>2</v>
      </c>
      <c r="F25" t="n">
        <v>13</v>
      </c>
      <c r="G25" t="n">
        <v>1</v>
      </c>
      <c r="I25" t="n">
        <v>5</v>
      </c>
      <c r="J25" t="n">
        <v>5</v>
      </c>
      <c r="K25" t="n">
        <v>4</v>
      </c>
      <c r="M25" t="n">
        <v>53</v>
      </c>
    </row>
    <row r="26" spans="1:13">
      <c r="A26" s="85" t="s">
        <v>29</v>
      </c>
    </row>
    <row r="27" spans="1:13">
      <c r="A27" s="85" t="s">
        <v>57</v>
      </c>
      <c r="B27" t="n">
        <v>3</v>
      </c>
      <c r="C27" t="n">
        <v>1</v>
      </c>
      <c r="D27" t="n">
        <v>1</v>
      </c>
      <c r="M27" t="n">
        <v>5</v>
      </c>
    </row>
    <row r="28" spans="1:13">
      <c r="A28" s="85" t="s">
        <v>58</v>
      </c>
      <c r="B28" t="n">
        <v>3</v>
      </c>
      <c r="C28" t="n">
        <v>1</v>
      </c>
      <c r="D28" t="n">
        <v>1</v>
      </c>
      <c r="M28" t="n">
        <v>5</v>
      </c>
    </row>
    <row r="29" spans="1:13">
      <c r="A29" s="85" t="s">
        <v>59</v>
      </c>
      <c r="B29" t="n">
        <v>3</v>
      </c>
      <c r="C29" t="n">
        <v>1</v>
      </c>
      <c r="D29" t="n">
        <v>1</v>
      </c>
      <c r="M29" t="n">
        <v>5</v>
      </c>
    </row>
    <row r="30" spans="1:13">
      <c r="A30" s="85" t="s">
        <v>60</v>
      </c>
      <c r="B30" t="n">
        <v>3</v>
      </c>
      <c r="C30" t="n">
        <v>1</v>
      </c>
      <c r="D30" t="n">
        <v>1</v>
      </c>
      <c r="M30" t="n">
        <v>5</v>
      </c>
    </row>
    <row r="31" spans="1:13">
      <c r="A31" s="85" t="s">
        <v>61</v>
      </c>
      <c r="B31" t="n">
        <v>3</v>
      </c>
      <c r="C31" t="n">
        <v>1</v>
      </c>
      <c r="D31" t="n">
        <v>1</v>
      </c>
      <c r="M31" t="n">
        <v>5</v>
      </c>
    </row>
    <row r="32" spans="1:13">
      <c r="A32" s="85" t="s">
        <v>62</v>
      </c>
      <c r="B32" t="n">
        <v>2</v>
      </c>
      <c r="F32" t="n">
        <v>1</v>
      </c>
      <c r="H32" t="n">
        <v>3</v>
      </c>
      <c r="J32" t="n">
        <v>3</v>
      </c>
      <c r="M32" t="n">
        <v>9</v>
      </c>
    </row>
    <row r="33" spans="1:13">
      <c r="A33" s="85" t="s">
        <v>63</v>
      </c>
      <c r="B33" t="n">
        <v>2</v>
      </c>
      <c r="C33" t="n">
        <v>1</v>
      </c>
      <c r="F33" t="n">
        <v>1</v>
      </c>
      <c r="H33" t="n">
        <v>3</v>
      </c>
      <c r="J33" t="n">
        <v>3</v>
      </c>
      <c r="M33" t="n">
        <v>10</v>
      </c>
    </row>
    <row r="34" spans="1:13">
      <c r="A34" s="85" t="s">
        <v>64</v>
      </c>
      <c r="B34" t="n">
        <v>2</v>
      </c>
      <c r="F34" t="n">
        <v>1</v>
      </c>
      <c r="H34" t="n">
        <v>3</v>
      </c>
      <c r="J34" t="n">
        <v>2</v>
      </c>
      <c r="M34" t="n">
        <v>8</v>
      </c>
    </row>
    <row r="35" spans="1:13">
      <c r="A35" s="85" t="s">
        <v>65</v>
      </c>
      <c r="B35" t="n">
        <v>3</v>
      </c>
      <c r="C35" t="n">
        <v>3</v>
      </c>
      <c r="D35" t="n">
        <v>2</v>
      </c>
      <c r="M35" t="n">
        <v>8</v>
      </c>
    </row>
    <row r="36" spans="1:13">
      <c r="A36" s="85" t="s">
        <v>66</v>
      </c>
      <c r="B36" t="n">
        <v>1</v>
      </c>
      <c r="C36" t="n">
        <v>4</v>
      </c>
      <c r="D36" t="n">
        <v>1</v>
      </c>
      <c r="M36" t="n">
        <v>6</v>
      </c>
    </row>
    <row r="37" spans="1:13">
      <c r="A37" s="85" t="s">
        <v>67</v>
      </c>
      <c r="C37" t="n">
        <v>2</v>
      </c>
      <c r="D37" t="n">
        <v>2</v>
      </c>
      <c r="M37" t="n">
        <v>4</v>
      </c>
    </row>
    <row r="38" spans="1:13">
      <c r="A38" s="85" t="s">
        <v>68</v>
      </c>
      <c r="B38" t="n">
        <v>1</v>
      </c>
      <c r="K38" t="n">
        <v>1</v>
      </c>
      <c r="M38" t="n">
        <v>2</v>
      </c>
    </row>
    <row r="39" spans="1:13">
      <c r="A39" s="85" t="s">
        <v>69</v>
      </c>
      <c r="J39" t="n">
        <v>1</v>
      </c>
      <c r="M39" t="n">
        <v>1</v>
      </c>
    </row>
    <row r="40" spans="1:13">
      <c r="A40" s="85" t="s">
        <v>70</v>
      </c>
      <c r="B40" t="n">
        <v>1</v>
      </c>
      <c r="E40" t="n">
        <v>1</v>
      </c>
      <c r="G40" t="n">
        <v>1</v>
      </c>
      <c r="J40" t="n">
        <v>1</v>
      </c>
      <c r="M40" t="n">
        <v>4</v>
      </c>
    </row>
    <row r="41" spans="1:13">
      <c r="A41" s="85" t="s">
        <v>71</v>
      </c>
      <c r="B41" t="n">
        <v>2</v>
      </c>
      <c r="C41" t="n">
        <v>1</v>
      </c>
      <c r="E41" t="n">
        <v>3</v>
      </c>
      <c r="F41" t="n">
        <v>1</v>
      </c>
      <c r="J41" t="n">
        <v>1</v>
      </c>
      <c r="M41" t="n">
        <v>8</v>
      </c>
    </row>
    <row r="42" spans="1:13">
      <c r="A42" s="85" t="s">
        <v>72</v>
      </c>
      <c r="B42" t="n">
        <v>5</v>
      </c>
      <c r="C42" t="n">
        <v>4</v>
      </c>
      <c r="D42" t="n">
        <v>4</v>
      </c>
      <c r="M42" t="n">
        <v>13</v>
      </c>
    </row>
    <row r="43" spans="1:13">
      <c r="A43" s="85" t="s">
        <v>73</v>
      </c>
      <c r="E43" t="n">
        <v>2</v>
      </c>
      <c r="F43" t="n">
        <v>1</v>
      </c>
      <c r="G43" t="n">
        <v>1</v>
      </c>
      <c r="M43" t="n">
        <v>4</v>
      </c>
    </row>
    <row r="44" spans="1:13">
      <c r="A44" s="85" t="s">
        <v>74</v>
      </c>
      <c r="B44" t="n">
        <v>4</v>
      </c>
      <c r="C44" t="n">
        <v>4</v>
      </c>
      <c r="D44" t="n">
        <v>2</v>
      </c>
      <c r="M44" t="n">
        <v>10</v>
      </c>
    </row>
    <row r="45" spans="1:13">
      <c r="A45" s="85" t="s">
        <v>75</v>
      </c>
      <c r="B45" t="n">
        <v>4</v>
      </c>
      <c r="C45" t="n">
        <v>2</v>
      </c>
      <c r="D45" t="n">
        <v>2</v>
      </c>
      <c r="M45" t="n">
        <v>8</v>
      </c>
    </row>
    <row r="46" spans="1:13">
      <c r="A46" s="85" t="s">
        <v>76</v>
      </c>
      <c r="B46" t="n">
        <v>4</v>
      </c>
      <c r="C46" t="n">
        <v>5</v>
      </c>
      <c r="D46" t="n">
        <v>2</v>
      </c>
      <c r="M46" t="n">
        <v>11</v>
      </c>
    </row>
    <row r="47" spans="1:13">
      <c r="A47" s="85" t="s">
        <v>77</v>
      </c>
      <c r="D47" t="n">
        <v>1</v>
      </c>
      <c r="H47" t="n">
        <v>1</v>
      </c>
      <c r="M47" t="n">
        <v>2</v>
      </c>
    </row>
    <row r="48" spans="1:13">
      <c r="A48" s="85" t="s">
        <v>78</v>
      </c>
      <c r="B48" t="n">
        <v>3</v>
      </c>
      <c r="C48" t="n">
        <v>3</v>
      </c>
      <c r="D48" t="n">
        <v>2</v>
      </c>
      <c r="M48" t="n">
        <v>8</v>
      </c>
    </row>
    <row r="49" spans="1:13">
      <c r="A49" s="85" t="s">
        <v>79</v>
      </c>
      <c r="B49" t="n">
        <v>1</v>
      </c>
      <c r="D49" t="n">
        <v>1</v>
      </c>
      <c r="E49" t="n">
        <v>1</v>
      </c>
      <c r="M49" t="n">
        <v>3</v>
      </c>
    </row>
    <row r="50" spans="1:13">
      <c r="A50" s="85" t="s">
        <v>80</v>
      </c>
      <c r="B50" t="n">
        <v>1</v>
      </c>
      <c r="M50" t="n">
        <v>1</v>
      </c>
    </row>
    <row r="51" spans="1:13">
      <c r="A51" s="85" t="s">
        <v>81</v>
      </c>
      <c r="B51" t="n">
        <v>2</v>
      </c>
      <c r="C51" t="n">
        <v>39</v>
      </c>
      <c r="D51" t="n">
        <v>63</v>
      </c>
      <c r="E51" t="n">
        <v>10</v>
      </c>
      <c r="F51" t="n">
        <v>1</v>
      </c>
      <c r="G51" t="n">
        <v>60</v>
      </c>
      <c r="H51" t="n">
        <v>150</v>
      </c>
      <c r="I51" t="n">
        <v>177</v>
      </c>
      <c r="J51" t="n">
        <v>77</v>
      </c>
      <c r="K51" t="n">
        <v>71</v>
      </c>
      <c r="M51" t="n">
        <v>650</v>
      </c>
    </row>
    <row r="52" spans="1:13">
      <c r="A52" s="85" t="s">
        <v>82</v>
      </c>
      <c r="C52" t="n">
        <v>18</v>
      </c>
      <c r="D52" t="n">
        <v>39</v>
      </c>
      <c r="E52" t="n">
        <v>1</v>
      </c>
      <c r="G52" t="n">
        <v>37</v>
      </c>
      <c r="H52" t="n">
        <v>62</v>
      </c>
      <c r="I52" t="n">
        <v>77</v>
      </c>
      <c r="J52" t="n">
        <v>47</v>
      </c>
      <c r="K52" t="n">
        <v>75</v>
      </c>
      <c r="M52" t="n">
        <v>356</v>
      </c>
    </row>
    <row r="53" spans="1:13">
      <c r="A53" s="85" t="s">
        <v>83</v>
      </c>
      <c r="C53" t="n">
        <v>1</v>
      </c>
      <c r="D53" t="n">
        <v>16</v>
      </c>
      <c r="E53" t="n">
        <v>2</v>
      </c>
      <c r="F53" t="n">
        <v>2</v>
      </c>
      <c r="G53" t="n">
        <v>25</v>
      </c>
      <c r="H53" t="n">
        <v>58</v>
      </c>
      <c r="I53" t="n">
        <v>40</v>
      </c>
      <c r="J53" t="n">
        <v>21</v>
      </c>
      <c r="K53" t="n">
        <v>25</v>
      </c>
      <c r="M53" t="n">
        <v>190</v>
      </c>
    </row>
    <row r="54" spans="1:13">
      <c r="A54" s="85" t="s">
        <v>84</v>
      </c>
      <c r="C54" t="n">
        <v>1</v>
      </c>
      <c r="D54" t="n">
        <v>9</v>
      </c>
      <c r="E54" t="n">
        <v>11</v>
      </c>
      <c r="F54" t="n">
        <v>5</v>
      </c>
      <c r="G54" t="n">
        <v>13</v>
      </c>
      <c r="H54" t="n">
        <v>15</v>
      </c>
      <c r="I54" t="n">
        <v>13</v>
      </c>
      <c r="J54" t="n">
        <v>38</v>
      </c>
      <c r="K54" t="n">
        <v>26</v>
      </c>
      <c r="M54" t="n">
        <v>131</v>
      </c>
    </row>
    <row r="55" spans="1:13">
      <c r="A55" s="85" t="s">
        <v>85</v>
      </c>
      <c r="C55" t="n">
        <v>2</v>
      </c>
      <c r="D55" t="n">
        <v>41</v>
      </c>
      <c r="F55" t="n">
        <v>60</v>
      </c>
      <c r="G55" t="n">
        <v>87</v>
      </c>
      <c r="H55" t="n">
        <v>50</v>
      </c>
      <c r="I55" t="n">
        <v>79</v>
      </c>
      <c r="J55" t="n">
        <v>96</v>
      </c>
      <c r="K55" t="n">
        <v>41</v>
      </c>
      <c r="M55" t="n">
        <v>456</v>
      </c>
    </row>
    <row r="56" spans="1:13">
      <c r="A56" s="85" t="s">
        <v>86</v>
      </c>
      <c r="C56" t="n">
        <v>1</v>
      </c>
      <c r="D56" t="n">
        <v>15</v>
      </c>
      <c r="E56" t="n">
        <v>8</v>
      </c>
      <c r="F56" t="n">
        <v>7</v>
      </c>
      <c r="G56" t="n">
        <v>16</v>
      </c>
      <c r="H56" t="n">
        <v>75</v>
      </c>
      <c r="I56" t="n">
        <v>58</v>
      </c>
      <c r="J56" t="n">
        <v>60</v>
      </c>
      <c r="K56" t="n">
        <v>64</v>
      </c>
      <c r="M56" t="n">
        <v>304</v>
      </c>
    </row>
    <row r="57" spans="1:13">
      <c r="A57" s="85" t="s">
        <v>87</v>
      </c>
      <c r="C57" t="n">
        <v>5</v>
      </c>
      <c r="M57" t="n">
        <v>5</v>
      </c>
    </row>
    <row r="58" spans="1:13">
      <c r="A58" s="85" t="s">
        <v>88</v>
      </c>
      <c r="D58" t="n">
        <v>28</v>
      </c>
      <c r="E58" t="n">
        <v>47</v>
      </c>
      <c r="F58" t="n">
        <v>17</v>
      </c>
      <c r="G58" t="n">
        <v>42</v>
      </c>
      <c r="H58" t="n">
        <v>47</v>
      </c>
      <c r="I58" t="n">
        <v>77</v>
      </c>
      <c r="J58" t="n">
        <v>69</v>
      </c>
      <c r="K58" t="n">
        <v>43</v>
      </c>
      <c r="M58" t="n">
        <v>370</v>
      </c>
    </row>
    <row r="59" spans="1:13">
      <c r="A59" s="85" t="s">
        <v>89</v>
      </c>
      <c r="D59" t="n">
        <v>4</v>
      </c>
      <c r="E59" t="n">
        <v>2</v>
      </c>
      <c r="H59" t="n">
        <v>1</v>
      </c>
      <c r="I59" t="n">
        <v>2</v>
      </c>
      <c r="J59" t="n">
        <v>3</v>
      </c>
      <c r="M59" t="n">
        <v>12</v>
      </c>
    </row>
    <row r="60" spans="1:13">
      <c r="A60" s="85" t="s">
        <v>90</v>
      </c>
      <c r="D60" t="n">
        <v>1</v>
      </c>
      <c r="M60" t="n">
        <v>1</v>
      </c>
    </row>
    <row r="61" spans="1:13">
      <c r="A61" s="85" t="s">
        <v>91</v>
      </c>
      <c r="D61" t="n">
        <v>1</v>
      </c>
      <c r="M61" t="n">
        <v>1</v>
      </c>
    </row>
    <row r="62" spans="1:13">
      <c r="A62" s="85" t="s">
        <v>92</v>
      </c>
      <c r="D62" t="n">
        <v>1</v>
      </c>
      <c r="F62" t="n">
        <v>1</v>
      </c>
      <c r="M62" t="n">
        <v>2</v>
      </c>
    </row>
    <row r="63" spans="1:13">
      <c r="A63" s="85" t="s">
        <v>93</v>
      </c>
      <c r="D63" t="n">
        <v>1</v>
      </c>
      <c r="F63" t="n">
        <v>1</v>
      </c>
      <c r="M63" t="n">
        <v>2</v>
      </c>
    </row>
    <row r="64" spans="1:13">
      <c r="A64" s="85" t="s">
        <v>94</v>
      </c>
      <c r="D64" t="n">
        <v>1</v>
      </c>
      <c r="F64" t="n">
        <v>1</v>
      </c>
      <c r="M64" t="n">
        <v>2</v>
      </c>
    </row>
    <row r="65" spans="1:13">
      <c r="A65" s="85" t="s">
        <v>95</v>
      </c>
      <c r="D65" t="n">
        <v>1</v>
      </c>
      <c r="F65" t="n">
        <v>1</v>
      </c>
      <c r="M65" t="n">
        <v>2</v>
      </c>
    </row>
    <row r="66" spans="1:13">
      <c r="A66" s="85" t="s">
        <v>96</v>
      </c>
      <c r="D66" t="n">
        <v>1</v>
      </c>
      <c r="M66" t="n">
        <v>1</v>
      </c>
    </row>
    <row r="67" spans="1:13">
      <c r="A67" s="85" t="s">
        <v>97</v>
      </c>
      <c r="F67" t="n">
        <v>1</v>
      </c>
      <c r="M67" t="n">
        <v>1</v>
      </c>
    </row>
    <row r="68" spans="1:13">
      <c r="A68" s="85" t="s">
        <v>98</v>
      </c>
      <c r="F68" t="n">
        <v>1</v>
      </c>
      <c r="M68" t="n">
        <v>1</v>
      </c>
    </row>
    <row r="69" spans="1:13">
      <c r="A69" s="85" t="s">
        <v>99</v>
      </c>
      <c r="F69" t="n">
        <v>1</v>
      </c>
      <c r="M69" t="n">
        <v>1</v>
      </c>
    </row>
    <row r="70" spans="1:13">
      <c r="A70" s="85" t="s">
        <v>100</v>
      </c>
      <c r="F70" t="n">
        <v>1</v>
      </c>
      <c r="M70" t="n">
        <v>1</v>
      </c>
    </row>
    <row r="71" spans="1:13">
      <c r="A71" s="85" t="s">
        <v>101</v>
      </c>
      <c r="F71" t="n">
        <v>3</v>
      </c>
      <c r="G71" t="n">
        <v>5</v>
      </c>
      <c r="M71" t="n">
        <v>8</v>
      </c>
    </row>
    <row r="72" spans="1:13">
      <c r="A72" s="85" t="s">
        <v>102</v>
      </c>
      <c r="G72" t="n">
        <v>1</v>
      </c>
      <c r="M72" t="n">
        <v>1</v>
      </c>
    </row>
    <row r="73" spans="1:13">
      <c r="A73" s="85" t="s">
        <v>103</v>
      </c>
      <c r="G73" t="n">
        <v>1</v>
      </c>
      <c r="M73" t="n">
        <v>1</v>
      </c>
    </row>
    <row r="74" spans="1:13">
      <c r="A74" s="85" t="s">
        <v>104</v>
      </c>
      <c r="G74" t="n">
        <v>1</v>
      </c>
      <c r="M74" t="n">
        <v>1</v>
      </c>
    </row>
    <row r="75" spans="1:13">
      <c r="A75" s="85" t="s">
        <v>105</v>
      </c>
      <c r="G75" t="n">
        <v>1</v>
      </c>
      <c r="M75" t="n">
        <v>1</v>
      </c>
    </row>
    <row r="76" spans="1:13">
      <c r="A76" s="85" t="s">
        <v>106</v>
      </c>
      <c r="G76" t="n">
        <v>1</v>
      </c>
      <c r="M76" t="n">
        <v>1</v>
      </c>
    </row>
    <row r="77" spans="1:13">
      <c r="A77" s="85" t="s">
        <v>107</v>
      </c>
      <c r="G77" t="n">
        <v>1</v>
      </c>
      <c r="M77" t="n">
        <v>1</v>
      </c>
    </row>
    <row r="78" spans="1:13">
      <c r="A78" s="85" t="s">
        <v>108</v>
      </c>
      <c r="I78" t="n">
        <v>1</v>
      </c>
      <c r="M78" t="n">
        <v>1</v>
      </c>
    </row>
    <row r="79" spans="1:13">
      <c r="A79" s="85" t="s">
        <v>109</v>
      </c>
      <c r="J79" t="n">
        <v>1</v>
      </c>
      <c r="M79" t="n">
        <v>1</v>
      </c>
    </row>
    <row r="80" spans="1:13">
      <c r="A80" s="85" t="s">
        <v>36</v>
      </c>
      <c r="B80" t="n">
        <v>317</v>
      </c>
      <c r="C80" t="n">
        <v>314</v>
      </c>
      <c r="D80" t="n">
        <v>500</v>
      </c>
      <c r="E80" t="n">
        <v>308</v>
      </c>
      <c r="F80" t="n">
        <v>338</v>
      </c>
      <c r="G80" t="n">
        <v>405</v>
      </c>
      <c r="H80" t="n">
        <v>580</v>
      </c>
      <c r="I80" t="n">
        <v>637</v>
      </c>
      <c r="J80" t="n">
        <v>499</v>
      </c>
      <c r="K80" t="n">
        <v>432</v>
      </c>
      <c r="M80" t="n">
        <v>4330</v>
      </c>
    </row>
  </sheetData>
  <pageMargins bottom="0.75" footer="0.3" header="0.3" left="0.7" right="0.7" top="0.75"/>
  <pageSetup orientation="portrait"/>
  <headerFooter differentOddEven="1">
    <oddHeader/>
    <oddFooter>&amp;L&amp;"arial,Regular"&amp;10&amp;KAAAAAA &amp;"Arial,Regular"NTT DATA - Internal Use - Confidential </oddFooter>
    <evenHeader/>
    <evenFooter>&amp;L&amp;"arial,Regular"&amp;10&amp;KAAAAAA &amp;"Arial,Regular"NTT DATA - Internal Use - Confidential </evenFooter>
    <firstHeader/>
    <firstFooter>&amp;L&amp;"museo sans for dell,Bold"&amp;KAAAAAA                 Dell - Internal Use - Confidential</firstFooter>
  </headerFooter>
</worksheet>
</file>

<file path=xl/worksheets/sheet4.xml><?xml version="1.0" encoding="utf-8"?>
<worksheet xmlns="http://schemas.openxmlformats.org/spreadsheetml/2006/main">
  <sheetPr codeName="Sheet11">
    <outlinePr summaryBelow="1" summaryRight="1"/>
    <pageSetUpPr/>
  </sheetPr>
  <dimension ref="A1:G312"/>
  <sheetViews>
    <sheetView workbookViewId="0">
      <selection activeCell="H23" sqref="H23"/>
    </sheetView>
  </sheetViews>
  <sheetFormatPr baseColWidth="8" defaultRowHeight="15" outlineLevelCol="0"/>
  <cols>
    <col customWidth="1" max="1" min="1" style="111" width="18.5703125"/>
    <col customWidth="1" max="2" min="2" style="111" width="16.42578125"/>
    <col customWidth="1" max="5" min="3" style="111" width="2"/>
    <col customWidth="1" max="6" min="6" style="111" width="3"/>
    <col customWidth="1" max="7" min="7" style="111" width="11.42578125"/>
    <col customWidth="1" max="13" min="8" style="111" width="4"/>
    <col customWidth="1" max="14" min="14" style="111" width="11.42578125"/>
    <col bestFit="1" customWidth="1" max="15" min="15" style="111" width="11.42578125"/>
  </cols>
  <sheetData>
    <row r="1" spans="1:7">
      <c r="A1" s="55" t="s">
        <v>110</v>
      </c>
      <c r="B1" t="s">
        <v>111</v>
      </c>
    </row>
    <row r="2" spans="1:7">
      <c r="A2" s="55" t="s">
        <v>112</v>
      </c>
      <c r="B2" t="s">
        <v>19</v>
      </c>
    </row>
    <row r="4" spans="1:7">
      <c r="A4" s="55" t="s">
        <v>21</v>
      </c>
      <c r="B4" s="55" t="s">
        <v>37</v>
      </c>
    </row>
    <row r="5" spans="1:7">
      <c r="A5" s="55" t="s">
        <v>20</v>
      </c>
      <c r="B5" t="n">
        <v>3</v>
      </c>
      <c r="C5" t="n">
        <v>5</v>
      </c>
      <c r="D5" t="n">
        <v>7</v>
      </c>
      <c r="E5" t="n">
        <v>9</v>
      </c>
      <c r="F5" t="n">
        <v>12</v>
      </c>
      <c r="G5" t="s">
        <v>36</v>
      </c>
    </row>
    <row r="6" spans="1:7">
      <c r="A6" s="85" t="s">
        <v>113</v>
      </c>
      <c r="C6" t="n">
        <v>2</v>
      </c>
      <c r="D6" t="n">
        <v>1</v>
      </c>
      <c r="E6" t="n">
        <v>1</v>
      </c>
      <c r="F6" t="n">
        <v>5</v>
      </c>
      <c r="G6" t="n">
        <v>9</v>
      </c>
    </row>
    <row r="7" spans="1:7">
      <c r="A7" s="85" t="s">
        <v>114</v>
      </c>
      <c r="B7" t="n">
        <v>1</v>
      </c>
      <c r="C7" t="n">
        <v>1</v>
      </c>
      <c r="F7" t="n">
        <v>13</v>
      </c>
      <c r="G7" t="n">
        <v>15</v>
      </c>
    </row>
    <row r="8" spans="1:7">
      <c r="A8" s="85" t="s">
        <v>36</v>
      </c>
      <c r="B8" t="n">
        <v>1</v>
      </c>
      <c r="C8" t="n">
        <v>3</v>
      </c>
      <c r="D8" t="n">
        <v>1</v>
      </c>
      <c r="E8" t="n">
        <v>1</v>
      </c>
      <c r="F8" t="n">
        <v>18</v>
      </c>
      <c r="G8" t="n">
        <v>24</v>
      </c>
    </row>
    <row r="32" spans="1:7">
      <c r="A32" s="55" t="s">
        <v>21</v>
      </c>
      <c r="B32" s="55" t="s">
        <v>37</v>
      </c>
    </row>
    <row r="33" spans="1:7">
      <c r="A33" s="55" t="s">
        <v>20</v>
      </c>
      <c r="B33" t="n">
        <v>1</v>
      </c>
      <c r="C33" t="n">
        <v>2</v>
      </c>
      <c r="D33" t="n">
        <v>3</v>
      </c>
      <c r="E33" t="n">
        <v>4</v>
      </c>
      <c r="F33" t="n">
        <v>5</v>
      </c>
      <c r="G33" t="s">
        <v>36</v>
      </c>
    </row>
    <row r="34" spans="1:7">
      <c r="A34" s="85" t="n"/>
    </row>
    <row r="35" spans="1:7">
      <c r="A35" s="85" t="s">
        <v>38</v>
      </c>
      <c r="B35" t="n">
        <v>8</v>
      </c>
      <c r="C35" t="n">
        <v>26</v>
      </c>
      <c r="E35" t="n">
        <v>27</v>
      </c>
      <c r="F35" t="n">
        <v>1</v>
      </c>
      <c r="G35" t="n">
        <v>62</v>
      </c>
    </row>
    <row r="36" spans="1:7">
      <c r="A36" s="85" t="s">
        <v>115</v>
      </c>
      <c r="E36" t="n">
        <v>1</v>
      </c>
      <c r="G36" t="n">
        <v>1</v>
      </c>
    </row>
    <row r="37" spans="1:7">
      <c r="A37" s="85" t="s">
        <v>39</v>
      </c>
      <c r="C37" t="n">
        <v>1</v>
      </c>
      <c r="D37" t="n">
        <v>1</v>
      </c>
      <c r="G37" t="n">
        <v>2</v>
      </c>
    </row>
    <row r="38" spans="1:7">
      <c r="A38" s="85" t="s">
        <v>116</v>
      </c>
      <c r="C38" t="n">
        <v>1</v>
      </c>
      <c r="D38" t="n">
        <v>2</v>
      </c>
      <c r="E38" t="n">
        <v>2</v>
      </c>
      <c r="G38" t="n">
        <v>5</v>
      </c>
    </row>
    <row r="39" spans="1:7">
      <c r="A39" s="85" t="s">
        <v>40</v>
      </c>
      <c r="B39" t="n">
        <v>8</v>
      </c>
      <c r="C39" t="n">
        <v>4</v>
      </c>
      <c r="D39" t="n">
        <v>6</v>
      </c>
      <c r="E39" t="n">
        <v>4</v>
      </c>
      <c r="F39" t="n">
        <v>4</v>
      </c>
      <c r="G39" t="n">
        <v>26</v>
      </c>
    </row>
    <row r="40" spans="1:7">
      <c r="A40" s="85" t="s">
        <v>117</v>
      </c>
      <c r="C40" t="n">
        <v>1</v>
      </c>
      <c r="G40" t="n">
        <v>1</v>
      </c>
    </row>
    <row r="41" spans="1:7">
      <c r="A41" s="85" t="s">
        <v>41</v>
      </c>
      <c r="B41" t="n">
        <v>4</v>
      </c>
      <c r="C41" t="n">
        <v>4</v>
      </c>
      <c r="D41" t="n">
        <v>13</v>
      </c>
      <c r="E41" t="n">
        <v>5</v>
      </c>
      <c r="F41" t="n">
        <v>1</v>
      </c>
      <c r="G41" t="n">
        <v>27</v>
      </c>
    </row>
    <row r="42" spans="1:7">
      <c r="A42" s="85" t="s">
        <v>118</v>
      </c>
      <c r="C42" t="n">
        <v>1</v>
      </c>
      <c r="G42" t="n">
        <v>1</v>
      </c>
    </row>
    <row r="43" spans="1:7">
      <c r="A43" s="85" t="s">
        <v>119</v>
      </c>
      <c r="C43" t="n">
        <v>1</v>
      </c>
      <c r="G43" t="n">
        <v>1</v>
      </c>
    </row>
    <row r="44" spans="1:7">
      <c r="A44" s="85" t="s">
        <v>120</v>
      </c>
      <c r="C44" t="n">
        <v>1</v>
      </c>
      <c r="G44" t="n">
        <v>1</v>
      </c>
    </row>
    <row r="45" spans="1:7">
      <c r="A45" s="85" t="s">
        <v>121</v>
      </c>
      <c r="C45" t="n">
        <v>1</v>
      </c>
      <c r="G45" t="n">
        <v>1</v>
      </c>
    </row>
    <row r="46" spans="1:7">
      <c r="A46" s="85" t="s">
        <v>122</v>
      </c>
      <c r="C46" t="n">
        <v>1</v>
      </c>
      <c r="G46" t="n">
        <v>1</v>
      </c>
    </row>
    <row r="47" spans="1:7">
      <c r="A47" s="85" t="s">
        <v>42</v>
      </c>
      <c r="B47" t="n">
        <v>12</v>
      </c>
      <c r="G47" t="n">
        <v>12</v>
      </c>
    </row>
    <row r="48" spans="1:7">
      <c r="A48" s="85" t="s">
        <v>43</v>
      </c>
      <c r="B48" t="n">
        <v>1</v>
      </c>
      <c r="C48" t="n">
        <v>6</v>
      </c>
      <c r="D48" t="n">
        <v>3</v>
      </c>
      <c r="E48" t="n">
        <v>2</v>
      </c>
      <c r="G48" t="n">
        <v>12</v>
      </c>
    </row>
    <row r="49" spans="1:7">
      <c r="A49" s="85" t="s">
        <v>123</v>
      </c>
      <c r="C49" t="n">
        <v>1</v>
      </c>
      <c r="G49" t="n">
        <v>1</v>
      </c>
    </row>
    <row r="50" spans="1:7">
      <c r="A50" s="85" t="s">
        <v>124</v>
      </c>
      <c r="C50" t="n">
        <v>1</v>
      </c>
      <c r="G50" t="n">
        <v>1</v>
      </c>
    </row>
    <row r="51" spans="1:7">
      <c r="A51" s="85" t="s">
        <v>44</v>
      </c>
      <c r="B51" t="n">
        <v>12</v>
      </c>
      <c r="G51" t="n">
        <v>12</v>
      </c>
    </row>
    <row r="52" spans="1:7">
      <c r="A52" s="85" t="s">
        <v>45</v>
      </c>
      <c r="B52" t="n">
        <v>4</v>
      </c>
      <c r="C52" t="n">
        <v>5</v>
      </c>
      <c r="D52" t="n">
        <v>3</v>
      </c>
      <c r="E52" t="n">
        <v>2</v>
      </c>
      <c r="F52" t="n">
        <v>4</v>
      </c>
      <c r="G52" t="n">
        <v>18</v>
      </c>
    </row>
    <row r="53" spans="1:7">
      <c r="A53" s="85" t="s">
        <v>125</v>
      </c>
      <c r="C53" t="n">
        <v>1</v>
      </c>
      <c r="G53" t="n">
        <v>1</v>
      </c>
    </row>
    <row r="54" spans="1:7">
      <c r="A54" s="85" t="s">
        <v>126</v>
      </c>
      <c r="C54" t="n">
        <v>1</v>
      </c>
      <c r="G54" t="n">
        <v>1</v>
      </c>
    </row>
    <row r="55" spans="1:7">
      <c r="A55" s="85" t="s">
        <v>127</v>
      </c>
      <c r="C55" t="n">
        <v>1</v>
      </c>
      <c r="G55" t="n">
        <v>1</v>
      </c>
    </row>
    <row r="56" spans="1:7">
      <c r="A56" s="85" t="s">
        <v>46</v>
      </c>
      <c r="B56" t="n">
        <v>12</v>
      </c>
      <c r="G56" t="n">
        <v>12</v>
      </c>
    </row>
    <row r="57" spans="1:7">
      <c r="A57" s="85" t="s">
        <v>128</v>
      </c>
      <c r="C57" t="n">
        <v>1</v>
      </c>
      <c r="G57" t="n">
        <v>1</v>
      </c>
    </row>
    <row r="58" spans="1:7">
      <c r="A58" s="85" t="s">
        <v>129</v>
      </c>
      <c r="C58" t="n">
        <v>1</v>
      </c>
      <c r="G58" t="n">
        <v>1</v>
      </c>
    </row>
    <row r="59" spans="1:7">
      <c r="A59" s="85" t="s">
        <v>104</v>
      </c>
      <c r="C59" t="n">
        <v>1</v>
      </c>
      <c r="G59" t="n">
        <v>1</v>
      </c>
    </row>
    <row r="60" spans="1:7">
      <c r="A60" s="85" t="s">
        <v>130</v>
      </c>
      <c r="C60" t="n">
        <v>1</v>
      </c>
      <c r="G60" t="n">
        <v>1</v>
      </c>
    </row>
    <row r="61" spans="1:7">
      <c r="A61" s="85" t="s">
        <v>105</v>
      </c>
      <c r="C61" t="n">
        <v>1</v>
      </c>
      <c r="G61" t="n">
        <v>1</v>
      </c>
    </row>
    <row r="62" spans="1:7">
      <c r="A62" s="85" t="s">
        <v>47</v>
      </c>
      <c r="C62" t="n">
        <v>1</v>
      </c>
      <c r="G62" t="n">
        <v>1</v>
      </c>
    </row>
    <row r="63" spans="1:7">
      <c r="A63" s="85" t="s">
        <v>131</v>
      </c>
      <c r="C63" t="n">
        <v>1</v>
      </c>
      <c r="G63" t="n">
        <v>1</v>
      </c>
    </row>
    <row r="64" spans="1:7">
      <c r="A64" s="85" t="s">
        <v>132</v>
      </c>
      <c r="C64" t="n">
        <v>1</v>
      </c>
      <c r="G64" t="n">
        <v>1</v>
      </c>
    </row>
    <row r="65" spans="1:7">
      <c r="A65" s="85" t="s">
        <v>133</v>
      </c>
      <c r="C65" t="n">
        <v>1</v>
      </c>
      <c r="G65" t="n">
        <v>1</v>
      </c>
    </row>
    <row r="66" spans="1:7">
      <c r="A66" s="85" t="s">
        <v>49</v>
      </c>
      <c r="B66" t="n">
        <v>2</v>
      </c>
      <c r="C66" t="n">
        <v>5</v>
      </c>
      <c r="D66" t="n">
        <v>1</v>
      </c>
      <c r="G66" t="n">
        <v>8</v>
      </c>
    </row>
    <row r="67" spans="1:7">
      <c r="A67" s="85" t="s">
        <v>134</v>
      </c>
      <c r="C67" t="n">
        <v>1</v>
      </c>
      <c r="G67" t="n">
        <v>1</v>
      </c>
    </row>
    <row r="68" spans="1:7">
      <c r="A68" s="85" t="s">
        <v>135</v>
      </c>
      <c r="C68" t="n">
        <v>1</v>
      </c>
      <c r="G68" t="n">
        <v>1</v>
      </c>
    </row>
    <row r="69" spans="1:7">
      <c r="A69" s="85" t="s">
        <v>136</v>
      </c>
      <c r="C69" t="n">
        <v>1</v>
      </c>
      <c r="G69" t="n">
        <v>1</v>
      </c>
    </row>
    <row r="70" spans="1:7">
      <c r="A70" s="85" t="s">
        <v>50</v>
      </c>
      <c r="B70" t="n">
        <v>2</v>
      </c>
      <c r="C70" t="n">
        <v>5</v>
      </c>
      <c r="D70" t="n">
        <v>9</v>
      </c>
      <c r="E70" t="n">
        <v>5</v>
      </c>
      <c r="F70" t="n">
        <v>1</v>
      </c>
      <c r="G70" t="n">
        <v>22</v>
      </c>
    </row>
    <row r="71" spans="1:7">
      <c r="A71" s="85" t="s">
        <v>137</v>
      </c>
      <c r="C71" t="n">
        <v>1</v>
      </c>
      <c r="D71" t="n">
        <v>1</v>
      </c>
      <c r="G71" t="n">
        <v>2</v>
      </c>
    </row>
    <row r="72" spans="1:7">
      <c r="A72" s="85" t="s">
        <v>138</v>
      </c>
      <c r="C72" t="n">
        <v>1</v>
      </c>
      <c r="G72" t="n">
        <v>1</v>
      </c>
    </row>
    <row r="73" spans="1:7">
      <c r="A73" s="85" t="s">
        <v>139</v>
      </c>
      <c r="B73" t="n">
        <v>4</v>
      </c>
      <c r="C73" t="n">
        <v>5</v>
      </c>
      <c r="D73" t="n">
        <v>10</v>
      </c>
      <c r="E73" t="n">
        <v>13</v>
      </c>
      <c r="F73" t="n">
        <v>5</v>
      </c>
      <c r="G73" t="n">
        <v>37</v>
      </c>
    </row>
    <row r="74" spans="1:7">
      <c r="A74" s="85" t="s">
        <v>140</v>
      </c>
      <c r="C74" t="n">
        <v>1</v>
      </c>
      <c r="G74" t="n">
        <v>1</v>
      </c>
    </row>
    <row r="75" spans="1:7">
      <c r="A75" s="85" t="s">
        <v>141</v>
      </c>
      <c r="C75" t="n">
        <v>1</v>
      </c>
      <c r="G75" t="n">
        <v>1</v>
      </c>
    </row>
    <row r="76" spans="1:7">
      <c r="A76" s="85" t="s">
        <v>142</v>
      </c>
      <c r="C76" t="n">
        <v>1</v>
      </c>
      <c r="G76" t="n">
        <v>1</v>
      </c>
    </row>
    <row r="77" spans="1:7">
      <c r="A77" s="85" t="s">
        <v>52</v>
      </c>
      <c r="C77" t="n">
        <v>1</v>
      </c>
      <c r="D77" t="n">
        <v>1</v>
      </c>
      <c r="G77" t="n">
        <v>2</v>
      </c>
    </row>
    <row r="78" spans="1:7">
      <c r="A78" s="85" t="s">
        <v>143</v>
      </c>
      <c r="C78" t="n">
        <v>1</v>
      </c>
      <c r="G78" t="n">
        <v>1</v>
      </c>
    </row>
    <row r="79" spans="1:7">
      <c r="A79" s="85" t="s">
        <v>54</v>
      </c>
      <c r="B79" t="n">
        <v>5</v>
      </c>
      <c r="C79" t="n">
        <v>4</v>
      </c>
      <c r="D79" t="n">
        <v>7</v>
      </c>
      <c r="E79" t="n">
        <v>9</v>
      </c>
      <c r="F79" t="n">
        <v>4</v>
      </c>
      <c r="G79" t="n">
        <v>29</v>
      </c>
    </row>
    <row r="80" spans="1:7">
      <c r="A80" s="85" t="s">
        <v>144</v>
      </c>
      <c r="C80" t="n">
        <v>1</v>
      </c>
      <c r="F80" t="n">
        <v>1</v>
      </c>
      <c r="G80" t="n">
        <v>2</v>
      </c>
    </row>
    <row r="81" spans="1:7">
      <c r="A81" s="85" t="s">
        <v>145</v>
      </c>
      <c r="C81" t="n">
        <v>1</v>
      </c>
      <c r="G81" t="n">
        <v>1</v>
      </c>
    </row>
    <row r="82" spans="1:7">
      <c r="A82" s="85" t="s">
        <v>146</v>
      </c>
      <c r="C82" t="n">
        <v>1</v>
      </c>
      <c r="G82" t="n">
        <v>1</v>
      </c>
    </row>
    <row r="83" spans="1:7">
      <c r="A83" s="85" t="s">
        <v>55</v>
      </c>
      <c r="B83" t="n">
        <v>6</v>
      </c>
      <c r="C83" t="n">
        <v>6</v>
      </c>
      <c r="D83" t="n">
        <v>4</v>
      </c>
      <c r="E83" t="n">
        <v>1</v>
      </c>
      <c r="F83" t="n">
        <v>2</v>
      </c>
      <c r="G83" t="n">
        <v>19</v>
      </c>
    </row>
    <row r="84" spans="1:7">
      <c r="A84" s="85" t="s">
        <v>147</v>
      </c>
      <c r="C84" t="n">
        <v>1</v>
      </c>
      <c r="G84" t="n">
        <v>1</v>
      </c>
    </row>
    <row r="85" spans="1:7">
      <c r="A85" s="85" t="s">
        <v>148</v>
      </c>
      <c r="C85" t="n">
        <v>1</v>
      </c>
      <c r="G85" t="n">
        <v>1</v>
      </c>
    </row>
    <row r="86" spans="1:7">
      <c r="A86" s="85" t="s">
        <v>149</v>
      </c>
      <c r="C86" t="n">
        <v>1</v>
      </c>
      <c r="G86" t="n">
        <v>1</v>
      </c>
    </row>
    <row r="87" spans="1:7">
      <c r="A87" s="85" t="s">
        <v>150</v>
      </c>
      <c r="C87" t="n">
        <v>1</v>
      </c>
      <c r="G87" t="n">
        <v>1</v>
      </c>
    </row>
    <row r="88" spans="1:7">
      <c r="A88" s="85" t="s">
        <v>151</v>
      </c>
      <c r="C88" t="n">
        <v>1</v>
      </c>
      <c r="G88" t="n">
        <v>1</v>
      </c>
    </row>
    <row r="89" spans="1:7">
      <c r="A89" s="85" t="s">
        <v>152</v>
      </c>
      <c r="C89" t="n">
        <v>1</v>
      </c>
      <c r="G89" t="n">
        <v>1</v>
      </c>
    </row>
    <row r="90" spans="1:7">
      <c r="A90" s="85" t="s">
        <v>153</v>
      </c>
      <c r="C90" t="n">
        <v>1</v>
      </c>
      <c r="G90" t="n">
        <v>1</v>
      </c>
    </row>
    <row r="91" spans="1:7">
      <c r="A91" s="85" t="s">
        <v>30</v>
      </c>
      <c r="B91" t="n">
        <v>163</v>
      </c>
      <c r="C91" t="n">
        <v>192</v>
      </c>
      <c r="D91" t="n">
        <v>245</v>
      </c>
      <c r="E91" t="n">
        <v>243</v>
      </c>
      <c r="F91" t="n">
        <v>152</v>
      </c>
      <c r="G91" t="n">
        <v>995</v>
      </c>
    </row>
    <row r="92" spans="1:7">
      <c r="A92" s="85" t="s">
        <v>154</v>
      </c>
      <c r="D92" t="n">
        <v>2</v>
      </c>
      <c r="G92" t="n">
        <v>2</v>
      </c>
    </row>
    <row r="93" spans="1:7">
      <c r="A93" s="85" t="s">
        <v>155</v>
      </c>
      <c r="D93" t="n">
        <v>1</v>
      </c>
      <c r="G93" t="n">
        <v>1</v>
      </c>
    </row>
    <row r="94" spans="1:7">
      <c r="A94" s="85" t="s">
        <v>156</v>
      </c>
      <c r="D94" t="n">
        <v>1</v>
      </c>
      <c r="G94" t="n">
        <v>1</v>
      </c>
    </row>
    <row r="95" spans="1:7">
      <c r="A95" s="85" t="s">
        <v>157</v>
      </c>
      <c r="E95" t="n">
        <v>1</v>
      </c>
      <c r="G95" t="n">
        <v>1</v>
      </c>
    </row>
    <row r="96" spans="1:7">
      <c r="A96" s="85" t="s">
        <v>158</v>
      </c>
      <c r="F96" t="n">
        <v>1</v>
      </c>
      <c r="G96" t="n">
        <v>1</v>
      </c>
    </row>
    <row r="97" spans="1:7">
      <c r="A97" s="85" t="s">
        <v>36</v>
      </c>
      <c r="B97" t="n">
        <v>243</v>
      </c>
      <c r="C97" t="n">
        <v>304</v>
      </c>
      <c r="D97" t="n">
        <v>310</v>
      </c>
      <c r="E97" t="n">
        <v>315</v>
      </c>
      <c r="F97" t="n">
        <v>176</v>
      </c>
      <c r="G97" t="n">
        <v>1348</v>
      </c>
    </row>
    <row r="265" spans="1:7"/>
    <row r="266" spans="1:7"/>
    <row r="267" spans="1:7"/>
    <row r="268" spans="1:7"/>
    <row r="269" spans="1:7"/>
    <row r="270" spans="1:7"/>
    <row r="271" spans="1:7"/>
    <row r="272" spans="1:7"/>
    <row r="273" spans="1:7"/>
    <row r="274" spans="1:7"/>
    <row r="275" spans="1:7"/>
    <row r="276" spans="1:7"/>
    <row r="277" spans="1:7"/>
    <row r="278" spans="1:7"/>
    <row r="279" spans="1:7"/>
    <row r="280" spans="1:7"/>
    <row r="281" spans="1:7"/>
    <row r="282" spans="1:7"/>
    <row r="283" spans="1:7"/>
    <row r="284" spans="1:7"/>
    <row r="285" spans="1:7"/>
    <row r="286" spans="1:7"/>
    <row r="287" spans="1:7"/>
    <row r="288" spans="1:7"/>
    <row r="289" spans="1:7"/>
    <row r="290" spans="1:7"/>
    <row r="291" spans="1:7"/>
    <row r="292" spans="1:7"/>
    <row r="293" spans="1:7"/>
    <row r="294" spans="1:7"/>
    <row r="295" spans="1:7"/>
    <row r="296" spans="1:7"/>
    <row r="297" spans="1:7"/>
    <row r="298" spans="1:7"/>
    <row r="299" spans="1:7"/>
    <row r="300" spans="1:7"/>
    <row r="301" spans="1:7"/>
    <row r="302" spans="1:7"/>
    <row r="303" spans="1:7"/>
    <row r="304" spans="1:7"/>
    <row r="305" spans="1:7"/>
    <row r="306" spans="1:7"/>
    <row r="307" spans="1:7"/>
    <row r="308" spans="1:7"/>
    <row r="309" spans="1:7"/>
    <row r="310" spans="1:7"/>
    <row r="311" spans="1:7"/>
    <row r="312" spans="1:7"/>
  </sheetData>
  <pageMargins bottom="0.75" footer="0.3" header="0.3" left="0.7" right="0.7" top="0.75"/>
  <pageSetup orientation="portrait"/>
  <headerFooter differentOddEven="1">
    <oddHeader/>
    <oddFooter>&amp;L&amp;"arial,Regular"&amp;10&amp;KAAAAAA &amp;"Arial,Regular"NTT DATA - Internal Use - Confidential </oddFooter>
    <evenHeader/>
    <evenFooter>&amp;L&amp;"arial,Regular"&amp;10&amp;KAAAAAA &amp;"Arial,Regular"NTT DATA - Internal Use - Confidential </evenFooter>
    <firstHeader/>
    <firstFooter>&amp;L&amp;"museo sans for dell,Bold"&amp;KAAAAAA                 Dell - Internal Use - Confidential</firstFooter>
  </headerFooter>
</worksheet>
</file>

<file path=xl/worksheets/sheet5.xml><?xml version="1.0" encoding="utf-8"?>
<worksheet xmlns:r="http://schemas.openxmlformats.org/officeDocument/2006/relationships" xmlns="http://schemas.openxmlformats.org/spreadsheetml/2006/main">
  <sheetPr codeName="Sheet2">
    <outlinePr summaryBelow="1" summaryRight="1"/>
    <pageSetUpPr/>
  </sheetPr>
  <dimension ref="A1:L16"/>
  <sheetViews>
    <sheetView workbookViewId="0" zoomScaleNormal="100">
      <selection activeCell="B3" sqref="B3"/>
    </sheetView>
  </sheetViews>
  <sheetFormatPr baseColWidth="8" defaultRowHeight="15" outlineLevelCol="0"/>
  <cols>
    <col bestFit="1" customWidth="1" max="1" min="1" style="111" width="18.5703125"/>
    <col bestFit="1" customWidth="1" max="2" min="2" style="111" width="19.42578125"/>
    <col bestFit="1" customWidth="1" max="3" min="3" style="111" width="43.42578125"/>
    <col bestFit="1" customWidth="1" max="4" min="4" style="111" width="10.42578125"/>
    <col bestFit="1" customWidth="1" max="5" min="5" style="111" width="16"/>
    <col bestFit="1" customWidth="1" max="6" min="6" style="111" width="18.5703125"/>
    <col bestFit="1" customWidth="1" max="7" min="7" style="111" width="36.42578125"/>
    <col customWidth="1" max="8" min="8" style="111" width="22.42578125"/>
    <col bestFit="1" customWidth="1" max="9" min="9" style="111" width="210.42578125"/>
    <col bestFit="1" customWidth="1" max="10" min="10" style="111" width="255.5703125"/>
    <col customWidth="1" max="11" min="11" style="111" width="33.28515625"/>
    <col customWidth="1" max="12" min="12" style="111" width="5.140625"/>
  </cols>
  <sheetData>
    <row customFormat="1" customHeight="1" ht="18.75" r="1" s="78" spans="1:12">
      <c r="A1" s="156" t="s">
        <v>159</v>
      </c>
      <c r="J1" s="79" t="n"/>
      <c r="K1" s="79" t="n"/>
    </row>
    <row customFormat="1" r="2" s="78" spans="1:12">
      <c r="A2" s="82" t="s">
        <v>160</v>
      </c>
      <c r="B2" s="80" t="n">
        <v>43096.3125</v>
      </c>
    </row>
    <row customFormat="1" r="3" s="78" spans="1:12">
      <c r="A3" s="82" t="s">
        <v>161</v>
      </c>
      <c r="B3" s="80" t="n">
        <v>43097.3125</v>
      </c>
    </row>
    <row customFormat="1" r="4" s="78" spans="1:12">
      <c r="A4" s="83" t="s">
        <v>162</v>
      </c>
      <c r="B4" s="81">
        <f>VLOOKUP("Grand Total",A:L,12,FALSE)</f>
        <v/>
      </c>
    </row>
    <row r="6" spans="1:12">
      <c r="A6" s="55" t="s">
        <v>21</v>
      </c>
    </row>
    <row r="7" spans="1:12">
      <c r="A7" s="55" t="s">
        <v>163</v>
      </c>
      <c r="B7" s="55" t="s">
        <v>164</v>
      </c>
      <c r="C7" s="55" t="s">
        <v>165</v>
      </c>
      <c r="D7" s="55" t="s">
        <v>166</v>
      </c>
      <c r="E7" s="55" t="s">
        <v>110</v>
      </c>
      <c r="F7" s="55" t="s">
        <v>167</v>
      </c>
      <c r="G7" s="55" t="s">
        <v>168</v>
      </c>
      <c r="H7" s="55" t="s">
        <v>169</v>
      </c>
      <c r="I7" s="55" t="s">
        <v>170</v>
      </c>
      <c r="J7" s="55" t="s">
        <v>171</v>
      </c>
      <c r="K7" s="55" t="s">
        <v>172</v>
      </c>
      <c r="L7" t="s">
        <v>173</v>
      </c>
    </row>
    <row r="8" spans="1:12">
      <c r="A8" t="s">
        <v>174</v>
      </c>
      <c r="B8" t="s">
        <v>175</v>
      </c>
      <c r="C8" t="s">
        <v>176</v>
      </c>
      <c r="D8" t="s">
        <v>114</v>
      </c>
      <c r="E8" t="s">
        <v>177</v>
      </c>
      <c r="F8" t="s">
        <v>178</v>
      </c>
      <c r="G8" s="134" t="n">
        <v>43097.10840277778</v>
      </c>
      <c r="H8" t="s">
        <v>28</v>
      </c>
      <c r="I8" t="s">
        <v>179</v>
      </c>
      <c r="J8" t="s">
        <v>180</v>
      </c>
      <c r="K8" t="s">
        <v>181</v>
      </c>
      <c r="L8" t="n">
        <v>1</v>
      </c>
    </row>
    <row r="9" spans="1:12">
      <c r="A9" t="s">
        <v>174</v>
      </c>
      <c r="B9" t="s">
        <v>182</v>
      </c>
      <c r="C9" t="s">
        <v>183</v>
      </c>
      <c r="D9" t="s">
        <v>114</v>
      </c>
      <c r="E9" t="s">
        <v>184</v>
      </c>
      <c r="F9" t="s">
        <v>185</v>
      </c>
      <c r="G9" s="134" t="n">
        <v>43097.08761574074</v>
      </c>
      <c r="H9" t="s">
        <v>28</v>
      </c>
      <c r="I9" t="s">
        <v>186</v>
      </c>
      <c r="J9" t="s">
        <v>187</v>
      </c>
      <c r="K9" t="s">
        <v>181</v>
      </c>
      <c r="L9" t="n">
        <v>1</v>
      </c>
    </row>
    <row r="10" spans="1:12">
      <c r="A10" t="s">
        <v>174</v>
      </c>
      <c r="B10" t="s">
        <v>182</v>
      </c>
      <c r="C10" t="s">
        <v>188</v>
      </c>
      <c r="D10" t="s">
        <v>114</v>
      </c>
      <c r="E10" t="s">
        <v>111</v>
      </c>
      <c r="F10" t="s">
        <v>189</v>
      </c>
      <c r="G10" s="134" t="n">
        <v>43097.09726851852</v>
      </c>
      <c r="H10" t="s">
        <v>33</v>
      </c>
      <c r="I10" t="s">
        <v>190</v>
      </c>
      <c r="J10" t="s">
        <v>191</v>
      </c>
      <c r="K10" t="s">
        <v>181</v>
      </c>
      <c r="L10" t="n">
        <v>1</v>
      </c>
    </row>
    <row r="11" spans="1:12">
      <c r="A11" s="135" t="s">
        <v>192</v>
      </c>
      <c r="B11" t="s">
        <v>193</v>
      </c>
      <c r="C11" t="s">
        <v>194</v>
      </c>
      <c r="D11" t="s">
        <v>114</v>
      </c>
      <c r="E11" t="s">
        <v>111</v>
      </c>
      <c r="F11" t="s">
        <v>195</v>
      </c>
      <c r="G11" s="134" t="n">
        <v>43096.71163194445</v>
      </c>
      <c r="H11" t="s">
        <v>28</v>
      </c>
      <c r="I11" t="s">
        <v>196</v>
      </c>
      <c r="J11" t="s">
        <v>197</v>
      </c>
      <c r="K11" t="s">
        <v>181</v>
      </c>
      <c r="L11" t="n">
        <v>1</v>
      </c>
    </row>
    <row r="12" spans="1:12">
      <c r="A12" s="135" t="s">
        <v>192</v>
      </c>
      <c r="B12" t="s">
        <v>193</v>
      </c>
      <c r="C12" t="s">
        <v>194</v>
      </c>
      <c r="D12" t="s">
        <v>114</v>
      </c>
      <c r="E12" t="s">
        <v>111</v>
      </c>
      <c r="F12" t="s">
        <v>198</v>
      </c>
      <c r="G12" s="134" t="n">
        <v>43096.71165509259</v>
      </c>
      <c r="H12" t="s">
        <v>28</v>
      </c>
      <c r="I12" t="s">
        <v>199</v>
      </c>
      <c r="J12" t="s">
        <v>197</v>
      </c>
      <c r="K12" t="s">
        <v>181</v>
      </c>
      <c r="L12" t="n">
        <v>1</v>
      </c>
    </row>
    <row r="13" spans="1:12">
      <c r="A13" s="135" t="s">
        <v>192</v>
      </c>
      <c r="B13" t="s">
        <v>193</v>
      </c>
      <c r="C13" t="s">
        <v>194</v>
      </c>
      <c r="D13" t="s">
        <v>114</v>
      </c>
      <c r="E13" t="s">
        <v>111</v>
      </c>
      <c r="F13" t="s">
        <v>200</v>
      </c>
      <c r="G13" s="134" t="n">
        <v>43096.71160879629</v>
      </c>
      <c r="H13" t="s">
        <v>28</v>
      </c>
      <c r="I13" t="s">
        <v>201</v>
      </c>
      <c r="J13" t="s">
        <v>202</v>
      </c>
      <c r="K13" t="s">
        <v>181</v>
      </c>
      <c r="L13" t="n">
        <v>1</v>
      </c>
    </row>
    <row r="14" spans="1:12">
      <c r="A14" s="135" t="s">
        <v>192</v>
      </c>
      <c r="B14" t="s">
        <v>175</v>
      </c>
      <c r="C14" t="s">
        <v>203</v>
      </c>
      <c r="D14" t="s">
        <v>114</v>
      </c>
      <c r="E14" t="s">
        <v>184</v>
      </c>
      <c r="F14" t="s">
        <v>204</v>
      </c>
      <c r="G14" s="134" t="n">
        <v>43096.66045138889</v>
      </c>
      <c r="H14" t="s">
        <v>205</v>
      </c>
      <c r="I14" t="s">
        <v>206</v>
      </c>
      <c r="J14" t="s">
        <v>207</v>
      </c>
      <c r="K14" t="s">
        <v>181</v>
      </c>
      <c r="L14" t="n">
        <v>1</v>
      </c>
    </row>
    <row r="15" spans="1:12">
      <c r="A15" s="135" t="s">
        <v>192</v>
      </c>
      <c r="B15" t="s">
        <v>208</v>
      </c>
      <c r="C15" t="s">
        <v>208</v>
      </c>
      <c r="D15" t="s">
        <v>114</v>
      </c>
      <c r="E15" t="s">
        <v>184</v>
      </c>
      <c r="F15" t="s">
        <v>209</v>
      </c>
      <c r="G15" s="134" t="n">
        <v>43096.41954861111</v>
      </c>
      <c r="H15" t="s">
        <v>28</v>
      </c>
      <c r="I15" t="s">
        <v>210</v>
      </c>
      <c r="J15" t="s">
        <v>211</v>
      </c>
      <c r="K15" t="s">
        <v>181</v>
      </c>
      <c r="L15" t="n">
        <v>1</v>
      </c>
    </row>
    <row r="16" spans="1:12">
      <c r="A16" t="s">
        <v>36</v>
      </c>
      <c r="L16" t="n">
        <v>8</v>
      </c>
    </row>
  </sheetData>
  <mergeCells count="1">
    <mergeCell ref="A1:I1"/>
  </mergeCells>
  <pageMargins bottom="0.75" footer="0.3" header="0.3" left="0.7" right="0.7" top="0.75"/>
  <pageSetup orientation="portrait"/>
  <headerFooter differentOddEven="1">
    <oddHeader/>
    <oddFooter>&amp;L&amp;"arial,Regular"&amp;10&amp;KAAAAAA &amp;"Arial,Regular"NTT DATA - Internal Use - Confidential </oddFooter>
    <evenHeader/>
    <evenFooter>&amp;L&amp;"arial,Regular"&amp;10&amp;KAAAAAA &amp;"Arial,Regular"NTT DATA - Internal Use - Confidential </evenFooter>
    <firstHeader/>
    <firstFooter>&amp;L&amp;"museo sans for dell,Bold"&amp;KAAAAAA                 Dell - Internal Use - Confidential</firstFooter>
  </headerFooter>
  <legacyDrawing r:id="anysvml"/>
</worksheet>
</file>

<file path=xl/worksheets/sheet6.xml><?xml version="1.0" encoding="utf-8"?>
<worksheet xmlns:r="http://schemas.openxmlformats.org/officeDocument/2006/relationships" xmlns="http://schemas.openxmlformats.org/spreadsheetml/2006/main">
  <sheetPr>
    <outlinePr summaryBelow="1" summaryRight="1"/>
    <pageSetUpPr/>
  </sheetPr>
  <dimension ref="A1:AO13"/>
  <sheetViews>
    <sheetView tabSelected="1" workbookViewId="0">
      <selection activeCell="F7" sqref="F7"/>
    </sheetView>
  </sheetViews>
  <sheetFormatPr baseColWidth="8" defaultRowHeight="15"/>
  <sheetData>
    <row customFormat="1" customHeight="1" ht="15.75" r="1" s="112" spans="1:41" thickBot="1">
      <c r="A1" s="67" t="s">
        <v>212</v>
      </c>
      <c r="B1" s="157" t="s">
        <v>213</v>
      </c>
      <c r="G1" s="61" t="n"/>
      <c r="H1" s="61" t="n"/>
      <c r="I1" s="61" t="n"/>
      <c r="J1" s="61" t="n"/>
      <c r="K1" s="61" t="n"/>
      <c r="L1" s="61" t="n"/>
      <c r="M1" s="61" t="n"/>
      <c r="N1" s="61" t="n"/>
      <c r="O1" s="61" t="n"/>
      <c r="P1" s="61" t="n"/>
      <c r="Q1" s="61" t="n"/>
      <c r="R1" s="61" t="n"/>
      <c r="S1" s="61" t="n"/>
      <c r="T1" s="61" t="n"/>
      <c r="U1" s="61" t="n"/>
      <c r="V1" s="61" t="n"/>
      <c r="W1" s="61" t="n"/>
      <c r="X1" s="62" t="n"/>
      <c r="Y1" s="62" t="n"/>
      <c r="Z1" s="62" t="n"/>
      <c r="AA1" s="62" t="n"/>
      <c r="AB1" s="62" t="n"/>
      <c r="AC1" s="62" t="n"/>
      <c r="AD1" s="62" t="n"/>
      <c r="AF1" s="62" t="n"/>
      <c r="AG1" s="62" t="n"/>
      <c r="AJ1" s="62" t="n"/>
    </row>
    <row customFormat="1" customHeight="1" ht="26.25" r="2" s="112" spans="1:41" thickBot="1">
      <c r="A2" s="68" t="s">
        <v>214</v>
      </c>
      <c r="B2" s="160" t="s">
        <v>38</v>
      </c>
      <c r="D2" s="162" t="s">
        <v>215</v>
      </c>
      <c r="F2" s="66" t="s">
        <v>216</v>
      </c>
      <c r="G2" s="63" t="n"/>
      <c r="H2" s="63" t="n"/>
      <c r="I2" s="63" t="n"/>
      <c r="J2" s="63" t="n"/>
      <c r="K2" s="64" t="n"/>
      <c r="L2" s="60" t="n"/>
      <c r="M2" s="60" t="n"/>
      <c r="N2" s="60" t="n"/>
      <c r="O2" s="60" t="n"/>
      <c r="P2" s="60" t="n"/>
      <c r="Q2" s="60" t="n"/>
      <c r="R2" s="60" t="n"/>
      <c r="S2" s="60" t="n"/>
      <c r="T2" s="60" t="n"/>
      <c r="U2" s="60" t="n"/>
      <c r="V2" s="60" t="n"/>
      <c r="W2" s="60" t="n"/>
      <c r="X2" s="62" t="n"/>
      <c r="Y2" s="62" t="n"/>
      <c r="Z2" s="62" t="n"/>
      <c r="AA2" s="62" t="n"/>
      <c r="AB2" s="62" t="n"/>
      <c r="AC2" s="62" t="n"/>
      <c r="AD2" s="62" t="n"/>
      <c r="AF2" s="62" t="n"/>
      <c r="AG2" s="62" t="n"/>
      <c r="AJ2" s="62" t="n"/>
    </row>
    <row customFormat="1" customHeight="1" ht="26.25" r="3" s="112" spans="1:41" thickBot="1">
      <c r="A3" s="69" t="s">
        <v>217</v>
      </c>
      <c r="B3" s="160" t="s">
        <v>218</v>
      </c>
      <c r="D3" s="162" t="s">
        <v>219</v>
      </c>
      <c r="F3" s="70" t="s">
        <v>220</v>
      </c>
      <c r="G3" s="63" t="n"/>
      <c r="H3" s="63" t="n"/>
      <c r="I3" s="63" t="n"/>
      <c r="J3" s="63" t="n"/>
      <c r="K3" s="64" t="n"/>
      <c r="L3" s="60" t="n"/>
      <c r="M3" s="60" t="n"/>
      <c r="N3" s="60" t="n"/>
      <c r="O3" s="60" t="n"/>
      <c r="P3" s="60" t="n"/>
      <c r="Q3" s="60" t="n"/>
      <c r="R3" s="60" t="n"/>
      <c r="S3" s="60" t="n"/>
      <c r="T3" s="60" t="n"/>
      <c r="U3" s="60" t="n"/>
      <c r="V3" s="60" t="n"/>
      <c r="W3" s="60" t="n"/>
      <c r="X3" s="62" t="n"/>
      <c r="Y3" s="62" t="n"/>
      <c r="Z3" s="62" t="n"/>
      <c r="AA3" s="62" t="n"/>
      <c r="AB3" s="62" t="n"/>
      <c r="AC3" s="62" t="n"/>
      <c r="AD3" s="62" t="n"/>
      <c r="AF3" s="62" t="n"/>
      <c r="AG3" s="62" t="n"/>
      <c r="AJ3" s="62" t="n"/>
    </row>
    <row customFormat="1" customHeight="1" ht="15.75" r="4" s="65" spans="1:41" thickBot="1">
      <c r="A4" s="71" t="n"/>
      <c r="B4" s="72" t="n"/>
      <c r="C4" s="72" t="n"/>
      <c r="D4" s="72" t="n"/>
      <c r="E4" s="72" t="n"/>
      <c r="F4" s="72" t="n"/>
      <c r="G4" s="72" t="n"/>
      <c r="H4" s="72" t="n"/>
      <c r="I4" s="72" t="n"/>
      <c r="J4" s="72" t="n"/>
      <c r="K4" s="72" t="n"/>
      <c r="L4" s="72" t="n"/>
      <c r="M4" s="72" t="n"/>
      <c r="N4" s="72" t="n"/>
      <c r="O4" s="72" t="n"/>
      <c r="P4" s="72" t="n"/>
      <c r="Q4" s="72" t="n"/>
      <c r="R4" s="72" t="n"/>
      <c r="S4" s="72" t="n"/>
      <c r="T4" s="72" t="n"/>
      <c r="U4" s="72" t="n"/>
      <c r="V4" s="72" t="n"/>
      <c r="W4" s="72" t="n"/>
      <c r="X4" s="72" t="n"/>
      <c r="Y4" s="72" t="n"/>
      <c r="Z4" s="72" t="n"/>
      <c r="AA4" s="72" t="n"/>
      <c r="AB4" s="73" t="n"/>
      <c r="AC4" s="87" t="n"/>
      <c r="AD4" s="86" t="n"/>
      <c r="AE4" s="94" t="n"/>
      <c r="AF4" s="94" t="n"/>
      <c r="AG4" s="94" t="n"/>
      <c r="AH4" s="94" t="n"/>
      <c r="AI4" s="94" t="n"/>
      <c r="AJ4" s="72" t="n"/>
      <c r="AK4" s="72" t="n"/>
      <c r="AL4" s="72" t="n"/>
      <c r="AM4" s="72" t="n"/>
      <c r="AN4" s="72" t="n"/>
      <c r="AO4" s="72" t="n"/>
    </row>
    <row customFormat="1" customHeight="1" ht="77.25" r="5" s="112" spans="1:41" thickBot="1">
      <c r="A5" s="74" t="s">
        <v>167</v>
      </c>
      <c r="B5" s="75" t="s">
        <v>163</v>
      </c>
      <c r="C5" s="75" t="s">
        <v>170</v>
      </c>
      <c r="D5" s="75" t="s">
        <v>166</v>
      </c>
      <c r="E5" s="76" t="s">
        <v>164</v>
      </c>
      <c r="F5" s="75" t="s">
        <v>165</v>
      </c>
      <c r="G5" s="75" t="s">
        <v>169</v>
      </c>
      <c r="H5" s="75" t="s">
        <v>110</v>
      </c>
      <c r="I5" s="75" t="s">
        <v>171</v>
      </c>
      <c r="J5" s="75" t="s">
        <v>221</v>
      </c>
      <c r="K5" s="75" t="s">
        <v>222</v>
      </c>
      <c r="L5" s="75" t="s">
        <v>223</v>
      </c>
      <c r="M5" s="75" t="s">
        <v>224</v>
      </c>
      <c r="N5" s="75" t="s">
        <v>225</v>
      </c>
      <c r="O5" s="75" t="s">
        <v>168</v>
      </c>
      <c r="P5" s="75" t="s">
        <v>226</v>
      </c>
      <c r="Q5" s="75" t="s">
        <v>227</v>
      </c>
      <c r="R5" s="75" t="s">
        <v>228</v>
      </c>
      <c r="S5" s="75" t="s">
        <v>229</v>
      </c>
      <c r="T5" s="75" t="s">
        <v>230</v>
      </c>
      <c r="U5" s="75" t="s">
        <v>231</v>
      </c>
      <c r="V5" s="75" t="s">
        <v>232</v>
      </c>
      <c r="W5" s="75" t="s">
        <v>233</v>
      </c>
      <c r="X5" s="75" t="s">
        <v>18</v>
      </c>
      <c r="Y5" s="75" t="s">
        <v>234</v>
      </c>
      <c r="Z5" s="75" t="s">
        <v>235</v>
      </c>
      <c r="AA5" s="75" t="s">
        <v>112</v>
      </c>
      <c r="AB5" s="77" t="s">
        <v>236</v>
      </c>
      <c r="AC5" s="77" t="s">
        <v>172</v>
      </c>
      <c r="AD5" s="88" t="s">
        <v>237</v>
      </c>
      <c r="AE5" s="95" t="s">
        <v>238</v>
      </c>
      <c r="AF5" s="96" t="s">
        <v>239</v>
      </c>
      <c r="AG5" s="96" t="s">
        <v>240</v>
      </c>
      <c r="AH5" s="96" t="s">
        <v>241</v>
      </c>
      <c r="AI5" s="96" t="s">
        <v>242</v>
      </c>
      <c r="AJ5" s="129" t="s">
        <v>243</v>
      </c>
      <c r="AK5" s="129" t="s">
        <v>244</v>
      </c>
      <c r="AL5" s="138" t="s">
        <v>245</v>
      </c>
      <c r="AM5" s="138" t="s">
        <v>246</v>
      </c>
      <c r="AN5" s="138" t="s">
        <v>247</v>
      </c>
      <c r="AO5" s="138" t="s">
        <v>248</v>
      </c>
    </row>
    <row customFormat="1" customHeight="1" ht="29.25" r="6" s="112" spans="1:41">
      <c r="A6" s="127" t="s">
        <v>249</v>
      </c>
      <c r="B6" s="113" t="s">
        <v>192</v>
      </c>
      <c r="C6" s="127" t="s">
        <v>250</v>
      </c>
      <c r="D6" s="127" t="s">
        <v>114</v>
      </c>
      <c r="E6" s="114">
        <f>IF(F6 &lt;&gt; "",VLOOKUP(F6,CategoryLookup,2,FALSE), "")</f>
        <v/>
      </c>
      <c r="F6" s="126" t="s">
        <v>208</v>
      </c>
      <c r="G6" s="127" t="s">
        <v>251</v>
      </c>
      <c r="H6" s="127" t="s">
        <v>184</v>
      </c>
      <c r="I6" s="127" t="s">
        <v>252</v>
      </c>
      <c r="J6" s="127" t="s">
        <v>253</v>
      </c>
      <c r="K6" s="127" t="s">
        <v>253</v>
      </c>
      <c r="L6" s="127" t="s">
        <v>254</v>
      </c>
      <c r="M6" s="127" t="s">
        <v>255</v>
      </c>
      <c r="N6" s="120" t="n">
        <v>43101.04840277778</v>
      </c>
      <c r="O6" s="120" t="n">
        <v>43101.0483912037</v>
      </c>
      <c r="P6" s="120" t="n">
        <v>43101.05355324074</v>
      </c>
      <c r="Q6" s="120" t="n">
        <v>43101.0759837963</v>
      </c>
      <c r="R6" s="121" t="n">
        <v>0.1183333333</v>
      </c>
      <c r="S6" s="121" t="n">
        <v>0.5438888889</v>
      </c>
      <c r="T6" s="121" t="n"/>
      <c r="U6" s="121" t="n">
        <v>0.001388888889</v>
      </c>
      <c r="V6" s="117">
        <f>IF(P6="NA","NA",IF(P6&lt;&gt;"",TEXT(P6-N6,"[h].mm"),""))</f>
        <v/>
      </c>
      <c r="W6" s="118">
        <f>IF(AND(R6="",S6=""),"",R6+S6)</f>
        <v/>
      </c>
      <c r="X6" s="116">
        <f>IF(O6&lt;&gt;"",DATE(YEAR(O6), MONTH(O6), DAY(O6)),"")</f>
        <v/>
      </c>
      <c r="Y6" s="122" t="s">
        <v>181</v>
      </c>
      <c r="Z6" s="123" t="s">
        <v>256</v>
      </c>
      <c r="AA6" s="117">
        <f>IF(F6="Re-assigned","NA",IF(W6="","",IF(W6&gt;=VLOOKUP(D6,SLAMatrix,3,FALSE),"Yes",IF(W6&lt;VLOOKUP(D6,SLAMatrix,2,FALSE),"No","Internal"))))</f>
        <v/>
      </c>
      <c r="AB6" s="123" t="n"/>
      <c r="AC6" s="123" t="s">
        <v>181</v>
      </c>
      <c r="AD6" s="119" t="n"/>
      <c r="AE6" s="125" t="s">
        <v>257</v>
      </c>
      <c r="AF6" s="124">
        <f>MONTH(O6)</f>
        <v/>
      </c>
      <c r="AG6" s="124">
        <f>VLOOKUP(IFERROR(MID(AE6,1,(FIND(",",AE6,1)-1)),AE6),Facility_Region_Mapping,2,FALSE)</f>
        <v/>
      </c>
      <c r="AH6" s="124" t="n"/>
      <c r="AI6" s="124">
        <f>IF(C6&lt;&gt;"",IF(M6="ESM User",getInterfaceName($C6),"NA"),"")</f>
        <v/>
      </c>
      <c r="AJ6" s="116">
        <f>IF(Q6&lt;&gt;"",DATE(YEAR(Q6), MONTH(Q6), DAY(Q6)),"")</f>
        <v/>
      </c>
      <c r="AK6" s="130">
        <f>IF(Q6&lt;&gt;0,Q6-N6,TODAY()-N6)</f>
        <v/>
      </c>
      <c r="AL6" s="112">
        <f>IF(F6="Re-assigned",0,IF(H6="Closed",0,IF(H6="Service Restored",0,IF(H6="",0,1))))</f>
        <v/>
      </c>
      <c r="AM6" s="124">
        <f>IF(AL6=0,"",IF(AK6&gt;20.99,"Aged","Non-Aged"))</f>
        <v/>
      </c>
      <c r="AN6" s="112">
        <f>IF(Q6&lt;&gt;"",MONTH(Q6),"")</f>
        <v/>
      </c>
      <c r="AO6" s="112">
        <f>IFERROR(VALUE(V6),0)</f>
        <v/>
      </c>
    </row>
    <row customFormat="1" customHeight="1" ht="29.25" r="7" s="112" spans="1:41">
      <c r="A7" s="127" t="s">
        <v>258</v>
      </c>
      <c r="B7" s="113" t="s">
        <v>192</v>
      </c>
      <c r="C7" s="127" t="s">
        <v>259</v>
      </c>
      <c r="D7" s="127" t="s">
        <v>114</v>
      </c>
      <c r="E7" s="114">
        <f>IF(F7 &lt;&gt; "",VLOOKUP(F7,CategoryLookup,2,FALSE), "")</f>
        <v/>
      </c>
      <c r="F7" s="126" t="s">
        <v>260</v>
      </c>
      <c r="G7" s="127" t="s">
        <v>205</v>
      </c>
      <c r="H7" s="127" t="s">
        <v>184</v>
      </c>
      <c r="I7" s="127" t="s">
        <v>261</v>
      </c>
      <c r="J7" s="127" t="s">
        <v>253</v>
      </c>
      <c r="K7" s="127" t="s">
        <v>253</v>
      </c>
      <c r="L7" s="127" t="s">
        <v>254</v>
      </c>
      <c r="M7" s="127" t="s">
        <v>255</v>
      </c>
      <c r="N7" s="120" t="n">
        <v>43101.05184027777</v>
      </c>
      <c r="O7" s="120" t="n">
        <v>43101.0518287037</v>
      </c>
      <c r="P7" s="120" t="n">
        <v>43101.05366898148</v>
      </c>
      <c r="Q7" s="120" t="n">
        <v>43101.19380787037</v>
      </c>
      <c r="R7" s="121" t="n">
        <v>0.03861111111</v>
      </c>
      <c r="S7" s="121" t="n">
        <v>3.368888889</v>
      </c>
      <c r="T7" s="121" t="n"/>
      <c r="U7" s="121" t="n">
        <v>0.004722222222</v>
      </c>
      <c r="V7" s="117">
        <f>IF(P7="NA","NA",IF(P7&lt;&gt;"",TEXT(P7-N7,"[h].mm"),""))</f>
        <v/>
      </c>
      <c r="W7" s="118">
        <f>IF(AND(R7="",S7=""),"",R7+S7)</f>
        <v/>
      </c>
      <c r="X7" s="116">
        <f>IF(O7&lt;&gt;"",DATE(YEAR(O7), MONTH(O7), DAY(O7)),"")</f>
        <v/>
      </c>
      <c r="Y7" s="122" t="s">
        <v>181</v>
      </c>
      <c r="Z7" s="123" t="s">
        <v>256</v>
      </c>
      <c r="AA7" s="117">
        <f>IF(F7="Re-assigned","NA",IF(W7="","",IF(W7&gt;=VLOOKUP(D7,SLAMatrix,3,FALSE),"Yes",IF(W7&lt;VLOOKUP(D7,SLAMatrix,2,FALSE),"No","Internal"))))</f>
        <v/>
      </c>
      <c r="AB7" s="123" t="n"/>
      <c r="AC7" s="123" t="s">
        <v>181</v>
      </c>
      <c r="AD7" s="119" t="n"/>
      <c r="AE7" s="125" t="s">
        <v>262</v>
      </c>
      <c r="AF7" s="124">
        <f>MONTH(O7)</f>
        <v/>
      </c>
      <c r="AG7" s="124">
        <f>VLOOKUP(IFERROR(MID(AE7,1,(FIND(",",AE7,1)-1)),AE7),Facility_Region_Mapping,2,FALSE)</f>
        <v/>
      </c>
      <c r="AH7" s="124" t="n"/>
      <c r="AI7" s="124">
        <f>IF(C7&lt;&gt;"",IF(M7="ESM User",getInterfaceName($C7),"NA"),"")</f>
        <v/>
      </c>
      <c r="AJ7" s="116">
        <f>IF(Q7&lt;&gt;"",DATE(YEAR(Q7), MONTH(Q7), DAY(Q7)),"")</f>
        <v/>
      </c>
      <c r="AK7" s="130">
        <f>IF(Q7&lt;&gt;0,Q7-N7,TODAY()-N7)</f>
        <v/>
      </c>
      <c r="AL7" s="112">
        <f>IF(F7="Re-assigned",0,IF(H7="Closed",0,IF(H7="Service Restored",0,IF(H7="",0,1))))</f>
        <v/>
      </c>
      <c r="AM7" s="124">
        <f>IF(AL7=0,"",IF(AK7&gt;20.99,"Aged","Non-Aged"))</f>
        <v/>
      </c>
      <c r="AN7" s="112">
        <f>IF(Q7&lt;&gt;"",MONTH(Q7),"")</f>
        <v/>
      </c>
      <c r="AO7" s="112">
        <f>IFERROR(VALUE(V7),0)</f>
        <v/>
      </c>
    </row>
    <row customFormat="1" customHeight="1" ht="29.25" r="8" s="112" spans="1:41">
      <c r="A8" s="127" t="s">
        <v>263</v>
      </c>
      <c r="B8" s="113" t="s">
        <v>192</v>
      </c>
      <c r="C8" s="127" t="s">
        <v>264</v>
      </c>
      <c r="D8" s="127" t="s">
        <v>114</v>
      </c>
      <c r="E8" s="114">
        <f>IF(F8 &lt;&gt; "",VLOOKUP(F8,CategoryLookup,2,FALSE), "")</f>
        <v/>
      </c>
      <c r="F8" s="126" t="s">
        <v>260</v>
      </c>
      <c r="G8" s="127" t="s">
        <v>251</v>
      </c>
      <c r="H8" s="127" t="s">
        <v>184</v>
      </c>
      <c r="I8" s="127" t="s">
        <v>265</v>
      </c>
      <c r="J8" s="127" t="s">
        <v>253</v>
      </c>
      <c r="K8" s="127" t="s">
        <v>253</v>
      </c>
      <c r="L8" s="127" t="s">
        <v>254</v>
      </c>
      <c r="M8" s="127" t="s">
        <v>255</v>
      </c>
      <c r="N8" s="120" t="n">
        <v>43101.0519212963</v>
      </c>
      <c r="O8" s="120" t="n">
        <v>43101.05190972222</v>
      </c>
      <c r="P8" s="120" t="n">
        <v>43101.05376157408</v>
      </c>
      <c r="Q8" s="120" t="n">
        <v>43101.19503472222</v>
      </c>
      <c r="R8" s="121" t="n">
        <v>0.03888888889</v>
      </c>
      <c r="S8" s="121" t="n">
        <v>3.396111111</v>
      </c>
      <c r="T8" s="121" t="n"/>
      <c r="U8" s="121" t="n">
        <v>0.004166666667</v>
      </c>
      <c r="V8" s="117">
        <f>IF(P8="NA","NA",IF(P8&lt;&gt;"",TEXT(P8-N8,"[h].mm"),""))</f>
        <v/>
      </c>
      <c r="W8" s="118">
        <f>IF(AND(R8="",S8=""),"",R8+S8)</f>
        <v/>
      </c>
      <c r="X8" s="116">
        <f>IF(O8&lt;&gt;"",DATE(YEAR(O8), MONTH(O8), DAY(O8)),"")</f>
        <v/>
      </c>
      <c r="Y8" s="122" t="s">
        <v>181</v>
      </c>
      <c r="Z8" s="123" t="s">
        <v>256</v>
      </c>
      <c r="AA8" s="117">
        <f>IF(F8="Re-assigned","NA",IF(W8="","",IF(W8&gt;=VLOOKUP(D8,SLAMatrix,3,FALSE),"Yes",IF(W8&lt;VLOOKUP(D8,SLAMatrix,2,FALSE),"No","Internal"))))</f>
        <v/>
      </c>
      <c r="AB8" s="123" t="n"/>
      <c r="AC8" s="123" t="s">
        <v>181</v>
      </c>
      <c r="AD8" s="119" t="n"/>
      <c r="AE8" s="125" t="s">
        <v>266</v>
      </c>
      <c r="AF8" s="124">
        <f>MONTH(O8)</f>
        <v/>
      </c>
      <c r="AG8" s="124">
        <f>VLOOKUP(IFERROR(MID(AE8,1,(FIND(",",AE8,1)-1)),AE8),Facility_Region_Mapping,2,FALSE)</f>
        <v/>
      </c>
      <c r="AH8" s="124" t="n"/>
      <c r="AI8" s="124">
        <f>IF(C8&lt;&gt;"",IF(M8="ESM User",getInterfaceName($C8),"NA"),"")</f>
        <v/>
      </c>
      <c r="AJ8" s="116">
        <f>IF(Q8&lt;&gt;"",DATE(YEAR(Q8), MONTH(Q8), DAY(Q8)),"")</f>
        <v/>
      </c>
      <c r="AK8" s="130">
        <f>IF(Q8&lt;&gt;0,Q8-N8,TODAY()-N8)</f>
        <v/>
      </c>
      <c r="AL8" s="112">
        <f>IF(F8="Re-assigned",0,IF(H8="Closed",0,IF(H8="Service Restored",0,IF(H8="",0,1))))</f>
        <v/>
      </c>
      <c r="AM8" s="124">
        <f>IF(AL8=0,"",IF(AK8&gt;20.99,"Aged","Non-Aged"))</f>
        <v/>
      </c>
      <c r="AN8" s="112">
        <f>IF(Q8&lt;&gt;"",MONTH(Q8),"")</f>
        <v/>
      </c>
      <c r="AO8" s="112">
        <f>IFERROR(VALUE(V8),0)</f>
        <v/>
      </c>
    </row>
    <row customFormat="1" customHeight="1" ht="29.25" r="9" s="112" spans="1:41">
      <c r="A9" s="127" t="s">
        <v>267</v>
      </c>
      <c r="B9" s="113" t="s">
        <v>192</v>
      </c>
      <c r="C9" s="127" t="s">
        <v>268</v>
      </c>
      <c r="D9" s="127" t="s">
        <v>114</v>
      </c>
      <c r="E9" s="114">
        <f>IF(F9 &lt;&gt; "",VLOOKUP(F9,CategoryLookup,2,FALSE), "")</f>
        <v/>
      </c>
      <c r="F9" s="126" t="s">
        <v>269</v>
      </c>
      <c r="G9" s="127" t="s">
        <v>270</v>
      </c>
      <c r="H9" s="127" t="s">
        <v>184</v>
      </c>
      <c r="I9" s="127" t="s">
        <v>271</v>
      </c>
      <c r="J9" s="127" t="s">
        <v>272</v>
      </c>
      <c r="K9" s="127" t="s">
        <v>272</v>
      </c>
      <c r="L9" s="127" t="s">
        <v>254</v>
      </c>
      <c r="M9" s="127" t="s">
        <v>255</v>
      </c>
      <c r="N9" s="120" t="n">
        <v>43101.06643518519</v>
      </c>
      <c r="O9" s="120" t="n">
        <v>43101.06642361111</v>
      </c>
      <c r="P9" s="120" t="n">
        <v>43101.06987268518</v>
      </c>
      <c r="Q9" s="120" t="n">
        <v>43101.18651620371</v>
      </c>
      <c r="R9" s="121" t="n">
        <v>0.07722222222</v>
      </c>
      <c r="S9" s="121" t="n">
        <v>2.805</v>
      </c>
      <c r="T9" s="121" t="n"/>
      <c r="U9" s="121" t="n">
        <v>0.0125</v>
      </c>
      <c r="V9" s="117">
        <f>IF(P9="NA","NA",IF(P9&lt;&gt;"",TEXT(P9-N9,"[h].mm"),""))</f>
        <v/>
      </c>
      <c r="W9" s="118">
        <f>IF(AND(R9="",S9=""),"",R9+S9)</f>
        <v/>
      </c>
      <c r="X9" s="116">
        <f>IF(O9&lt;&gt;"",DATE(YEAR(O9), MONTH(O9), DAY(O9)),"")</f>
        <v/>
      </c>
      <c r="Y9" s="122" t="s">
        <v>181</v>
      </c>
      <c r="Z9" s="123" t="s">
        <v>256</v>
      </c>
      <c r="AA9" s="117">
        <f>IF(F9="Re-assigned","NA",IF(W9="","",IF(W9&gt;=VLOOKUP(D9,SLAMatrix,3,FALSE),"Yes",IF(W9&lt;VLOOKUP(D9,SLAMatrix,2,FALSE),"No","Internal"))))</f>
        <v/>
      </c>
      <c r="AB9" s="123" t="n"/>
      <c r="AC9" s="123" t="s">
        <v>181</v>
      </c>
      <c r="AD9" s="119" t="n"/>
      <c r="AE9" s="125" t="s">
        <v>273</v>
      </c>
      <c r="AF9" s="124">
        <f>MONTH(O9)</f>
        <v/>
      </c>
      <c r="AG9" s="124">
        <f>VLOOKUP(IFERROR(MID(AE9,1,(FIND(",",AE9,1)-1)),AE9),Facility_Region_Mapping,2,FALSE)</f>
        <v/>
      </c>
      <c r="AH9" s="124" t="n"/>
      <c r="AI9" s="124">
        <f>IF(C9&lt;&gt;"",IF(M9="ESM User",getInterfaceName($C9),"NA"),"")</f>
        <v/>
      </c>
      <c r="AJ9" s="116">
        <f>IF(Q9&lt;&gt;"",DATE(YEAR(Q9), MONTH(Q9), DAY(Q9)),"")</f>
        <v/>
      </c>
      <c r="AK9" s="130">
        <f>IF(Q9&lt;&gt;0,Q9-N9,TODAY()-N9)</f>
        <v/>
      </c>
      <c r="AL9" s="112">
        <f>IF(F9="Re-assigned",0,IF(H9="Closed",0,IF(H9="Service Restored",0,IF(H9="",0,1))))</f>
        <v/>
      </c>
      <c r="AM9" s="124">
        <f>IF(AL9=0,"",IF(AK9&gt;20.99,"Aged","Non-Aged"))</f>
        <v/>
      </c>
      <c r="AN9" s="112">
        <f>IF(Q9&lt;&gt;"",MONTH(Q9),"")</f>
        <v/>
      </c>
      <c r="AO9" s="112">
        <f>IFERROR(VALUE(V9),0)</f>
        <v/>
      </c>
    </row>
    <row customFormat="1" customHeight="1" ht="29.25" r="10" s="112" spans="1:41">
      <c r="A10" s="127" t="s">
        <v>274</v>
      </c>
      <c r="B10" s="113" t="s">
        <v>174</v>
      </c>
      <c r="C10" s="127" t="s">
        <v>275</v>
      </c>
      <c r="D10" s="127" t="s">
        <v>114</v>
      </c>
      <c r="E10" s="114">
        <f>IF(F10 &lt;&gt; "",VLOOKUP(F10,CategoryLookup,2,FALSE), "")</f>
        <v/>
      </c>
      <c r="F10" s="126" t="s">
        <v>183</v>
      </c>
      <c r="G10" s="127" t="s">
        <v>33</v>
      </c>
      <c r="H10" s="127" t="s">
        <v>184</v>
      </c>
      <c r="I10" s="127" t="s">
        <v>276</v>
      </c>
      <c r="J10" s="127" t="s">
        <v>272</v>
      </c>
      <c r="K10" s="127" t="s">
        <v>272</v>
      </c>
      <c r="L10" s="127" t="s">
        <v>254</v>
      </c>
      <c r="M10" s="127" t="s">
        <v>255</v>
      </c>
      <c r="N10" s="120" t="n">
        <v>43101.07686342593</v>
      </c>
      <c r="O10" s="120" t="n">
        <v>43101.07685185185</v>
      </c>
      <c r="P10" s="120" t="n">
        <v>43101.08854166666</v>
      </c>
      <c r="Q10" s="120" t="n">
        <v>43101.17162037037</v>
      </c>
      <c r="R10" s="121" t="n">
        <v>0.275</v>
      </c>
      <c r="S10" s="121" t="n">
        <v>1.999444444</v>
      </c>
      <c r="T10" s="121" t="n"/>
      <c r="U10" s="121" t="n">
        <v>0.001944444444</v>
      </c>
      <c r="V10" s="117">
        <f>IF(P10="NA","NA",IF(P10&lt;&gt;"",TEXT(P10-N10,"[h].mm"),""))</f>
        <v/>
      </c>
      <c r="W10" s="118">
        <f>IF(AND(R10="",S10=""),"",R10+S10)</f>
        <v/>
      </c>
      <c r="X10" s="116">
        <f>IF(O10&lt;&gt;"",DATE(YEAR(O10), MONTH(O10), DAY(O10)),"")</f>
        <v/>
      </c>
      <c r="Y10" s="122" t="s">
        <v>181</v>
      </c>
      <c r="Z10" s="123" t="s">
        <v>256</v>
      </c>
      <c r="AA10" s="117">
        <f>IF(F10="Re-assigned","NA",IF(W10="","",IF(W10&gt;=VLOOKUP(D10,SLAMatrix,3,FALSE),"Yes",IF(W10&lt;VLOOKUP(D10,SLAMatrix,2,FALSE),"No","Internal"))))</f>
        <v/>
      </c>
      <c r="AB10" s="123" t="n"/>
      <c r="AC10" s="123" t="s">
        <v>181</v>
      </c>
      <c r="AD10" s="119" t="n"/>
      <c r="AE10" s="125" t="s">
        <v>277</v>
      </c>
      <c r="AF10" s="124">
        <f>MONTH(O10)</f>
        <v/>
      </c>
      <c r="AG10" s="124">
        <f>VLOOKUP(IFERROR(MID(AE10,1,(FIND(",",AE10,1)-1)),AE10),Facility_Region_Mapping,2,FALSE)</f>
        <v/>
      </c>
      <c r="AH10" s="124" t="n"/>
      <c r="AI10" s="124">
        <f>IF(C10&lt;&gt;"",IF(M10="ESM User",getInterfaceName($C10),"NA"),"")</f>
        <v/>
      </c>
      <c r="AJ10" s="116">
        <f>IF(Q10&lt;&gt;"",DATE(YEAR(Q10), MONTH(Q10), DAY(Q10)),"")</f>
        <v/>
      </c>
      <c r="AK10" s="130">
        <f>IF(Q10&lt;&gt;0,Q10-N10,TODAY()-N10)</f>
        <v/>
      </c>
      <c r="AL10" s="112">
        <f>IF(F10="Re-assigned",0,IF(H10="Closed",0,IF(H10="Service Restored",0,IF(H10="",0,1))))</f>
        <v/>
      </c>
      <c r="AM10" s="124">
        <f>IF(AL10=0,"",IF(AK10&gt;20.99,"Aged","Non-Aged"))</f>
        <v/>
      </c>
      <c r="AN10" s="112">
        <f>IF(Q10&lt;&gt;"",MONTH(Q10),"")</f>
        <v/>
      </c>
      <c r="AO10" s="112">
        <f>IFERROR(VALUE(V10),0)</f>
        <v/>
      </c>
    </row>
    <row customFormat="1" customHeight="1" ht="29.25" r="11" s="112" spans="1:41">
      <c r="A11" s="127" t="s">
        <v>278</v>
      </c>
      <c r="B11" s="113" t="s">
        <v>192</v>
      </c>
      <c r="C11" s="127" t="s">
        <v>279</v>
      </c>
      <c r="D11" s="127" t="s">
        <v>114</v>
      </c>
      <c r="E11" s="114">
        <f>IF(F11 &lt;&gt; "",VLOOKUP(F11,CategoryLookup,2,FALSE), "")</f>
        <v/>
      </c>
      <c r="F11" s="126" t="s">
        <v>280</v>
      </c>
      <c r="G11" s="127" t="s">
        <v>251</v>
      </c>
      <c r="H11" s="127" t="s">
        <v>184</v>
      </c>
      <c r="I11" s="127" t="s">
        <v>281</v>
      </c>
      <c r="J11" s="127" t="s">
        <v>272</v>
      </c>
      <c r="K11" s="127" t="s">
        <v>272</v>
      </c>
      <c r="L11" s="127" t="s">
        <v>254</v>
      </c>
      <c r="M11" s="127" t="s">
        <v>255</v>
      </c>
      <c r="N11" s="120" t="n">
        <v>43101.09357638889</v>
      </c>
      <c r="O11" s="120" t="n">
        <v>43101.09355324074</v>
      </c>
      <c r="P11" s="120" t="n">
        <v>43101.10144675926</v>
      </c>
      <c r="Q11" s="120" t="n">
        <v>43101.17666666667</v>
      </c>
      <c r="R11" s="121" t="n">
        <v>0.1838888889</v>
      </c>
      <c r="S11" s="121" t="n">
        <v>1.810833333</v>
      </c>
      <c r="T11" s="121" t="n"/>
      <c r="U11" s="121" t="n">
        <v>0.001666666667</v>
      </c>
      <c r="V11" s="117">
        <f>IF(P11="NA","NA",IF(P11&lt;&gt;"",TEXT(P11-N11,"[h].mm"),""))</f>
        <v/>
      </c>
      <c r="W11" s="118">
        <f>IF(AND(R11="",S11=""),"",R11+S11)</f>
        <v/>
      </c>
      <c r="X11" s="116">
        <f>IF(O11&lt;&gt;"",DATE(YEAR(O11), MONTH(O11), DAY(O11)),"")</f>
        <v/>
      </c>
      <c r="Y11" s="122" t="s">
        <v>181</v>
      </c>
      <c r="Z11" s="123" t="s">
        <v>256</v>
      </c>
      <c r="AA11" s="117">
        <f>IF(F11="Re-assigned","NA",IF(W11="","",IF(W11&gt;=VLOOKUP(D11,SLAMatrix,3,FALSE),"Yes",IF(W11&lt;VLOOKUP(D11,SLAMatrix,2,FALSE),"No","Internal"))))</f>
        <v/>
      </c>
      <c r="AB11" s="123" t="n"/>
      <c r="AC11" s="123" t="s">
        <v>181</v>
      </c>
      <c r="AD11" s="119" t="n"/>
      <c r="AE11" s="125" t="s">
        <v>266</v>
      </c>
      <c r="AF11" s="124">
        <f>MONTH(O11)</f>
        <v/>
      </c>
      <c r="AG11" s="124">
        <f>VLOOKUP(IFERROR(MID(AE11,1,(FIND(",",AE11,1)-1)),AE11),Facility_Region_Mapping,2,FALSE)</f>
        <v/>
      </c>
      <c r="AH11" s="124" t="n"/>
      <c r="AI11" s="124">
        <f>IF(C11&lt;&gt;"",IF(M11="ESM User",getInterfaceName($C11),"NA"),"")</f>
        <v/>
      </c>
      <c r="AJ11" s="116">
        <f>IF(Q11&lt;&gt;"",DATE(YEAR(Q11), MONTH(Q11), DAY(Q11)),"")</f>
        <v/>
      </c>
      <c r="AK11" s="130">
        <f>IF(Q11&lt;&gt;0,Q11-N11,TODAY()-N11)</f>
        <v/>
      </c>
      <c r="AL11" s="112">
        <f>IF(F11="Re-assigned",0,IF(H11="Closed",0,IF(H11="Service Restored",0,IF(H11="",0,1))))</f>
        <v/>
      </c>
      <c r="AM11" s="124">
        <f>IF(AL11=0,"",IF(AK11&gt;20.99,"Aged","Non-Aged"))</f>
        <v/>
      </c>
      <c r="AN11" s="112">
        <f>IF(Q11&lt;&gt;"",MONTH(Q11),"")</f>
        <v/>
      </c>
      <c r="AO11" s="112">
        <f>IFERROR(VALUE(V11),0)</f>
        <v/>
      </c>
    </row>
    <row r="12" spans="1:41">
      <c r="A12" t="s">
        <v>282</v>
      </c>
      <c r="C12" t="s">
        <v>283</v>
      </c>
      <c r="D12" t="s">
        <v>284</v>
      </c>
      <c r="H12" t="s">
        <v>285</v>
      </c>
      <c r="I12" t="s">
        <v>286</v>
      </c>
      <c r="J12" t="s">
        <v>287</v>
      </c>
      <c r="M12" t="s">
        <v>288</v>
      </c>
      <c r="N12" s="189" t="n">
        <v>43089.9225</v>
      </c>
      <c r="O12" s="189" t="n">
        <v>43089.92284722222</v>
      </c>
      <c r="Q12" s="189" t="n">
        <v>43089.17357638889</v>
      </c>
    </row>
    <row r="13" spans="1:41">
      <c r="A13" t="s">
        <v>289</v>
      </c>
      <c r="C13" t="s">
        <v>290</v>
      </c>
      <c r="D13" t="s">
        <v>284</v>
      </c>
      <c r="H13" t="s">
        <v>184</v>
      </c>
      <c r="I13" t="s">
        <v>286</v>
      </c>
      <c r="J13" t="s">
        <v>287</v>
      </c>
      <c r="M13" t="s">
        <v>288</v>
      </c>
      <c r="N13" s="189" t="n">
        <v>43089.09251157408</v>
      </c>
      <c r="O13" s="189" t="n">
        <v>43089.09302083333</v>
      </c>
      <c r="Q13" s="189" t="n">
        <v>43089.17357638889</v>
      </c>
    </row>
  </sheetData>
  <mergeCells count="5">
    <mergeCell ref="B1:F1"/>
    <mergeCell ref="B2:C2"/>
    <mergeCell ref="D2:E2"/>
    <mergeCell ref="B3:C3"/>
    <mergeCell ref="D3:E3"/>
  </mergeCells>
  <conditionalFormatting sqref="AA1:AA4">
    <cfRule dxfId="2" operator="containsText" priority="31" text="Internal" type="containsText">
      <formula>NOT(ISERROR(SEARCH("Internal",AA1)))</formula>
    </cfRule>
    <cfRule dxfId="1" operator="containsText" priority="32" text="No" type="containsText">
      <formula>NOT(ISERROR(SEARCH("No",AA1)))</formula>
    </cfRule>
    <cfRule dxfId="0" operator="containsText" priority="33" text="Yes" type="containsText">
      <formula>NOT(ISERROR(SEARCH("Yes",AA1)))</formula>
    </cfRule>
  </conditionalFormatting>
  <conditionalFormatting sqref="AC5:AD5 AA5">
    <cfRule dxfId="2" operator="containsText" priority="28" text="Internal" type="containsText">
      <formula>NOT(ISERROR(SEARCH("Internal",AA5)))</formula>
    </cfRule>
    <cfRule dxfId="1" operator="containsText" priority="29" text="No" type="containsText">
      <formula>NOT(ISERROR(SEARCH("No",AA5)))</formula>
    </cfRule>
    <cfRule dxfId="0" operator="containsText" priority="30" text="Yes" type="containsText">
      <formula>NOT(ISERROR(SEARCH("Yes",AA5)))</formula>
    </cfRule>
  </conditionalFormatting>
  <conditionalFormatting sqref="AB5">
    <cfRule dxfId="2" operator="containsText" priority="25" text="Internal" type="containsText">
      <formula>NOT(ISERROR(SEARCH("Internal",AB5)))</formula>
    </cfRule>
    <cfRule dxfId="1" operator="containsText" priority="26" text="No" type="containsText">
      <formula>NOT(ISERROR(SEARCH("No",AB5)))</formula>
    </cfRule>
    <cfRule dxfId="0" operator="containsText" priority="27" text="Yes" type="containsText">
      <formula>NOT(ISERROR(SEARCH("Yes",AB5)))</formula>
    </cfRule>
  </conditionalFormatting>
  <conditionalFormatting sqref="Z5">
    <cfRule dxfId="2" operator="containsText" priority="22" text="Internal" type="containsText">
      <formula>NOT(ISERROR(SEARCH("Internal",Z5)))</formula>
    </cfRule>
    <cfRule dxfId="1" operator="containsText" priority="23" text="No" type="containsText">
      <formula>NOT(ISERROR(SEARCH("No",Z5)))</formula>
    </cfRule>
    <cfRule dxfId="0" operator="containsText" priority="24" text="Yes" type="containsText">
      <formula>NOT(ISERROR(SEARCH("Yes",Z5)))</formula>
    </cfRule>
  </conditionalFormatting>
  <conditionalFormatting sqref="AE5">
    <cfRule dxfId="2" operator="containsText" priority="19" text="Internal" type="containsText">
      <formula>NOT(ISERROR(SEARCH("Internal",AE5)))</formula>
    </cfRule>
    <cfRule dxfId="1" operator="containsText" priority="20" text="No" type="containsText">
      <formula>NOT(ISERROR(SEARCH("No",AE5)))</formula>
    </cfRule>
    <cfRule dxfId="0" operator="containsText" priority="21" text="Yes" type="containsText">
      <formula>NOT(ISERROR(SEARCH("Yes",AE5)))</formula>
    </cfRule>
  </conditionalFormatting>
  <conditionalFormatting sqref="AF5:AG5">
    <cfRule dxfId="2" operator="containsText" priority="16" text="Internal" type="containsText">
      <formula>NOT(ISERROR(SEARCH("Internal",AF5)))</formula>
    </cfRule>
    <cfRule dxfId="1" operator="containsText" priority="17" text="No" type="containsText">
      <formula>NOT(ISERROR(SEARCH("No",AF5)))</formula>
    </cfRule>
    <cfRule dxfId="0" operator="containsText" priority="18" text="Yes" type="containsText">
      <formula>NOT(ISERROR(SEARCH("Yes",AF5)))</formula>
    </cfRule>
  </conditionalFormatting>
  <conditionalFormatting sqref="AH5">
    <cfRule dxfId="2" operator="containsText" priority="13" text="Internal" type="containsText">
      <formula>NOT(ISERROR(SEARCH("Internal",AH5)))</formula>
    </cfRule>
    <cfRule dxfId="1" operator="containsText" priority="14" text="No" type="containsText">
      <formula>NOT(ISERROR(SEARCH("No",AH5)))</formula>
    </cfRule>
    <cfRule dxfId="0" operator="containsText" priority="15" text="Yes" type="containsText">
      <formula>NOT(ISERROR(SEARCH("Yes",AH5)))</formula>
    </cfRule>
  </conditionalFormatting>
  <conditionalFormatting sqref="AI5">
    <cfRule dxfId="2" operator="containsText" priority="10" text="Internal" type="containsText">
      <formula>NOT(ISERROR(SEARCH("Internal",AI5)))</formula>
    </cfRule>
    <cfRule dxfId="1" operator="containsText" priority="11" text="No" type="containsText">
      <formula>NOT(ISERROR(SEARCH("No",AI5)))</formula>
    </cfRule>
    <cfRule dxfId="0" operator="containsText" priority="12" text="Yes" type="containsText">
      <formula>NOT(ISERROR(SEARCH("Yes",AI5)))</formula>
    </cfRule>
  </conditionalFormatting>
  <conditionalFormatting sqref="AL5:AO5">
    <cfRule dxfId="2" operator="containsText" priority="7" text="Internal" type="containsText">
      <formula>NOT(ISERROR(SEARCH("Internal",AL5)))</formula>
    </cfRule>
    <cfRule dxfId="1" operator="containsText" priority="8" text="No" type="containsText">
      <formula>NOT(ISERROR(SEARCH("No",AL5)))</formula>
    </cfRule>
    <cfRule dxfId="0" operator="containsText" priority="9" text="Yes" type="containsText">
      <formula>NOT(ISERROR(SEARCH("Yes",AL5)))</formula>
    </cfRule>
  </conditionalFormatting>
  <conditionalFormatting sqref="AA6">
    <cfRule dxfId="2" operator="containsText" priority="4" text="Internal" type="containsText">
      <formula>NOT(ISERROR(SEARCH("Internal",AA6)))</formula>
    </cfRule>
    <cfRule dxfId="1" operator="containsText" priority="5" text="No" type="containsText">
      <formula>NOT(ISERROR(SEARCH("No",AA6)))</formula>
    </cfRule>
    <cfRule dxfId="0" operator="containsText" priority="6" text="Yes" type="containsText">
      <formula>NOT(ISERROR(SEARCH("Yes",AA6)))</formula>
    </cfRule>
  </conditionalFormatting>
  <conditionalFormatting sqref="AA7:AA11">
    <cfRule dxfId="2" operator="containsText" priority="1" text="Internal" type="containsText">
      <formula>NOT(ISERROR(SEARCH("Internal",AA7)))</formula>
    </cfRule>
    <cfRule dxfId="1" operator="containsText" priority="2" text="No" type="containsText">
      <formula>NOT(ISERROR(SEARCH("No",AA7)))</formula>
    </cfRule>
    <cfRule dxfId="0" operator="containsText" priority="3" text="Yes" type="containsText">
      <formula>NOT(ISERROR(SEARCH("Yes",AA7)))</formula>
    </cfRule>
  </conditionalFormatting>
  <dataValidations count="4">
    <dataValidation allowBlank="0" prompt="Please select the value from the drop down list only." promptTitle="Sub-Category Selection" showErrorMessage="1" showInputMessage="1" sqref="F5"/>
    <dataValidation allowBlank="0" prompt="Please select the value from the drop down list only." promptTitle="Sub-Category Selection" showErrorMessage="1" showInputMessage="1" sqref="F6:F11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type="list">
      <formula1>SubCategories</formula1>
    </dataValidation>
    <dataValidation allowBlank="0" prompt="Please do not enter any data in this cell. it will auto populated once you select the Sub-Category." promptTitle="Select Category" showErrorMessage="1" showInputMessage="1" sqref="E5:E11 IT5 SP5 ACL5 AMH5 AWD5 BFZ5 BPV5 BZR5 CJN5 CTJ5 DDF5 DNB5 DWX5 EGT5 EQP5 FAL5 FKH5 FUD5 GDZ5 GNV5 GXR5 HHN5 HRJ5 IBF5 ILB5 IUX5 JET5 JOP5 JYL5 KIH5 KSD5 LBZ5 LLV5 LVR5 MFN5 MPJ5 MZF5 NJB5 NSX5 OCT5 OMP5 OWL5 PGH5 PQD5 PZZ5 QJV5 QTR5 RDN5 RNJ5 RXF5 SHB5 SQX5 TAT5 TKP5 TUL5 UEH5 UOD5 UXZ5 VHV5 VRR5 WBN5 WLJ5 WVF5"/>
    <dataValidation allowBlank="0" showErrorMessage="1" showInputMessage="1" sqref="B6:B11 IQ5 SM5 ACI5 AME5 AWA5 BFW5 BPS5 BZO5 CJK5 CTG5 DDC5 DMY5 DWU5 EGQ5 EQM5 FAI5 FKE5 FUA5 GDW5 GNS5 GXO5 HHK5 HRG5 IBC5 IKY5 IUU5 JEQ5 JOM5 JYI5 KIE5 KSA5 LBW5 LLS5 LVO5 MFK5 MPG5 MZC5 NIY5 NSU5 OCQ5 OMM5 OWI5 PGE5 PQA5 PZW5 QJS5 QTO5 RDK5 RNG5 RXC5 SGY5 SQU5 TAQ5 TKM5 TUI5 UEE5 UOA5 UXW5 VHS5 VRO5 WBK5 WLG5 WVC5" type="list">
      <formula1>TicketType</formula1>
    </dataValidation>
  </dataValidations>
  <pageMargins bottom="0.75" footer="0.3" header="0.3" left="0.7" right="0.7" top="0.75"/>
  <legacyDrawing r:id="anysvml"/>
</worksheet>
</file>

<file path=xl/worksheets/sheet7.xml><?xml version="1.0" encoding="utf-8"?>
<worksheet xmlns:r="http://schemas.openxmlformats.org/officeDocument/2006/relationships" xmlns="http://schemas.openxmlformats.org/spreadsheetml/2006/main">
  <sheetPr>
    <outlinePr summaryBelow="1" summaryRight="1"/>
    <pageSetUpPr/>
  </sheetPr>
  <dimension ref="A1:AO5090"/>
  <sheetViews>
    <sheetView workbookViewId="0">
      <selection activeCell="A1" sqref="A1:XFD11"/>
    </sheetView>
  </sheetViews>
  <sheetFormatPr baseColWidth="8" defaultRowHeight="15" outlineLevelCol="0"/>
  <cols>
    <col customWidth="1" max="1" min="1" style="111" width="17.5703125"/>
    <col customWidth="1" max="2" min="2" style="111" width="15.85546875"/>
    <col customWidth="1" max="3" min="3" style="111" width="39.7109375"/>
    <col customWidth="1" max="4" min="4" style="111" width="17.5703125"/>
    <col customWidth="1" max="5" min="5" style="111" width="16"/>
    <col customWidth="1" max="6" min="6" style="111" width="20.85546875"/>
    <col customWidth="1" max="7" min="7" style="111" width="12.28515625"/>
    <col customWidth="1" max="8" min="8" style="111" width="15.42578125"/>
    <col customWidth="1" max="9" min="9" style="111" width="31.85546875"/>
    <col customWidth="1" max="10" min="10" style="111" width="14.28515625"/>
    <col customWidth="1" max="11" min="11" style="111" width="15.42578125"/>
    <col customWidth="1" max="13" min="12" style="111" width="13.28515625"/>
    <col customWidth="1" max="14" min="14" style="111" width="14.42578125"/>
    <col customWidth="1" max="15" min="15" style="111" width="14.85546875"/>
    <col customWidth="1" max="16" min="16" style="111" width="16"/>
    <col customWidth="1" max="17" min="17" style="111" width="13"/>
    <col customWidth="1" max="18" min="18" style="111" width="10"/>
    <col customWidth="1" max="19" min="19" style="111" width="10.7109375"/>
    <col customWidth="1" max="20" min="20" style="111" width="11.5703125"/>
    <col customWidth="1" max="22" min="21" style="111" width="12"/>
    <col customWidth="1" max="23" min="23" style="111" width="11"/>
    <col customWidth="1" max="25" min="24" style="111" width="11.5703125"/>
    <col customWidth="1" max="26" min="26" style="111" width="16.42578125"/>
    <col customWidth="1" max="27" min="27" style="111" width="11.5703125"/>
    <col bestFit="1" customWidth="1" max="28" min="28" style="111" width="8.85546875"/>
    <col customWidth="1" max="29" min="29" style="111" width="15.28515625"/>
    <col customWidth="1" max="30" min="30" style="111" width="13"/>
    <col customWidth="1" max="31" min="31" style="111" width="13.42578125"/>
    <col customWidth="1" max="32" min="32" style="111" width="13"/>
    <col customWidth="1" max="33" min="33" style="111" width="10.140625"/>
    <col customWidth="1" max="34" min="34" style="111" width="15.140625"/>
    <col customWidth="1" max="35" min="35" style="111" width="12.5703125"/>
    <col customWidth="1" max="36" min="36" style="111" width="15.7109375"/>
    <col customWidth="1" max="37" min="37" style="111" width="9"/>
    <col customWidth="1" max="38" min="38" style="111" width="11"/>
    <col customWidth="1" max="39" min="39" style="111" width="12.42578125"/>
    <col customWidth="1" max="41" min="41" style="111" width="12.5703125"/>
  </cols>
  <sheetData>
    <row customFormat="1" customHeight="1" ht="15.75" r="1" s="112" spans="1:41" thickBot="1">
      <c r="A1" s="67" t="s">
        <v>212</v>
      </c>
      <c r="B1" s="157" t="s">
        <v>213</v>
      </c>
      <c r="G1" s="61" t="n"/>
      <c r="H1" s="61" t="n"/>
      <c r="I1" s="61" t="n"/>
      <c r="J1" s="61" t="n"/>
      <c r="K1" s="61" t="n"/>
      <c r="L1" s="61" t="n"/>
      <c r="M1" s="61" t="n"/>
      <c r="N1" s="61" t="n"/>
      <c r="O1" s="61" t="n"/>
      <c r="P1" s="61" t="n"/>
      <c r="Q1" s="61" t="n"/>
      <c r="R1" s="61" t="n"/>
      <c r="S1" s="61" t="n"/>
      <c r="T1" s="61" t="n"/>
      <c r="U1" s="61" t="n"/>
      <c r="V1" s="61" t="n"/>
      <c r="W1" s="61" t="n"/>
      <c r="X1" s="62" t="n"/>
      <c r="Y1" s="62" t="n"/>
      <c r="Z1" s="62" t="n"/>
      <c r="AA1" s="62" t="n"/>
      <c r="AB1" s="62" t="n"/>
      <c r="AC1" s="62" t="n"/>
      <c r="AD1" s="62" t="n"/>
      <c r="AF1" s="62" t="n"/>
      <c r="AG1" s="62" t="n"/>
      <c r="AJ1" s="62" t="n"/>
    </row>
    <row customFormat="1" customHeight="1" ht="26.25" r="2" s="112" spans="1:41" thickBot="1">
      <c r="A2" s="68" t="s">
        <v>214</v>
      </c>
      <c r="B2" s="160" t="s">
        <v>38</v>
      </c>
      <c r="D2" s="162" t="s">
        <v>215</v>
      </c>
      <c r="F2" s="66" t="s">
        <v>216</v>
      </c>
      <c r="G2" s="63" t="n"/>
      <c r="H2" s="63" t="n"/>
      <c r="I2" s="63" t="n"/>
      <c r="J2" s="63" t="n"/>
      <c r="K2" s="64" t="n"/>
      <c r="L2" s="60" t="n"/>
      <c r="M2" s="60" t="n"/>
      <c r="N2" s="60" t="n"/>
      <c r="O2" s="60" t="n"/>
      <c r="P2" s="60" t="n"/>
      <c r="Q2" s="60" t="n"/>
      <c r="R2" s="60" t="n"/>
      <c r="S2" s="60" t="n"/>
      <c r="T2" s="60" t="n"/>
      <c r="U2" s="60" t="n"/>
      <c r="V2" s="60" t="n"/>
      <c r="W2" s="60" t="n"/>
      <c r="X2" s="62" t="n"/>
      <c r="Y2" s="62" t="n"/>
      <c r="Z2" s="62" t="n"/>
      <c r="AA2" s="62" t="n"/>
      <c r="AB2" s="62" t="n"/>
      <c r="AC2" s="62" t="n"/>
      <c r="AD2" s="62" t="n"/>
      <c r="AF2" s="62" t="n"/>
      <c r="AG2" s="62" t="n"/>
      <c r="AJ2" s="62" t="n"/>
    </row>
    <row customFormat="1" customHeight="1" ht="15.75" r="3" s="112" spans="1:41" thickBot="1">
      <c r="A3" s="69" t="s">
        <v>217</v>
      </c>
      <c r="B3" s="160" t="s">
        <v>218</v>
      </c>
      <c r="D3" s="162" t="s">
        <v>219</v>
      </c>
      <c r="F3" s="70" t="s">
        <v>220</v>
      </c>
      <c r="G3" s="63" t="n"/>
      <c r="H3" s="63" t="n"/>
      <c r="I3" s="63" t="n"/>
      <c r="J3" s="63" t="n"/>
      <c r="K3" s="64" t="n"/>
      <c r="L3" s="60" t="n"/>
      <c r="M3" s="60" t="n"/>
      <c r="N3" s="60" t="n"/>
      <c r="O3" s="60" t="n"/>
      <c r="P3" s="60" t="n"/>
      <c r="Q3" s="60" t="n"/>
      <c r="R3" s="60" t="n"/>
      <c r="S3" s="60" t="n"/>
      <c r="T3" s="60" t="n"/>
      <c r="U3" s="60" t="n"/>
      <c r="V3" s="60" t="n"/>
      <c r="W3" s="60" t="n"/>
      <c r="X3" s="62" t="n"/>
      <c r="Y3" s="62" t="n"/>
      <c r="Z3" s="62" t="n"/>
      <c r="AA3" s="62" t="n"/>
      <c r="AB3" s="62" t="n"/>
      <c r="AC3" s="62" t="n"/>
      <c r="AD3" s="62" t="n"/>
      <c r="AF3" s="62" t="n"/>
      <c r="AG3" s="62" t="n"/>
      <c r="AJ3" s="62" t="n"/>
    </row>
    <row customFormat="1" customHeight="1" ht="15.75" r="4" s="65" spans="1:41" thickBot="1">
      <c r="A4" s="71" t="n"/>
      <c r="B4" s="72" t="n"/>
      <c r="C4" s="72" t="n"/>
      <c r="D4" s="72" t="n"/>
      <c r="E4" s="72" t="n"/>
      <c r="F4" s="72" t="n"/>
      <c r="G4" s="72" t="n"/>
      <c r="H4" s="72" t="n"/>
      <c r="I4" s="72" t="n"/>
      <c r="J4" s="72" t="n"/>
      <c r="K4" s="72" t="n"/>
      <c r="L4" s="72" t="n"/>
      <c r="M4" s="72" t="n"/>
      <c r="N4" s="72" t="n"/>
      <c r="O4" s="72" t="n"/>
      <c r="P4" s="72" t="n"/>
      <c r="Q4" s="72" t="n"/>
      <c r="R4" s="72" t="n"/>
      <c r="S4" s="72" t="n"/>
      <c r="T4" s="72" t="n"/>
      <c r="U4" s="72" t="n"/>
      <c r="V4" s="72" t="n"/>
      <c r="W4" s="72" t="n"/>
      <c r="X4" s="72" t="n"/>
      <c r="Y4" s="72" t="n"/>
      <c r="Z4" s="72" t="n"/>
      <c r="AA4" s="72" t="n"/>
      <c r="AB4" s="73" t="n"/>
      <c r="AC4" s="87" t="n"/>
      <c r="AD4" s="86" t="n"/>
      <c r="AE4" s="94" t="n"/>
      <c r="AF4" s="94" t="n"/>
      <c r="AG4" s="94" t="n"/>
      <c r="AH4" s="94" t="n"/>
      <c r="AI4" s="94" t="n"/>
      <c r="AJ4" s="72" t="n"/>
      <c r="AK4" s="72" t="n"/>
      <c r="AL4" s="72" t="n"/>
      <c r="AM4" s="72" t="n"/>
      <c r="AN4" s="72" t="n"/>
      <c r="AO4" s="72" t="n"/>
    </row>
    <row customFormat="1" customHeight="1" ht="64.5" r="5" s="112" spans="1:41" thickBot="1">
      <c r="A5" s="74" t="s">
        <v>167</v>
      </c>
      <c r="B5" s="75" t="s">
        <v>163</v>
      </c>
      <c r="C5" s="75" t="s">
        <v>170</v>
      </c>
      <c r="D5" s="75" t="s">
        <v>166</v>
      </c>
      <c r="E5" s="76" t="s">
        <v>164</v>
      </c>
      <c r="F5" s="75" t="s">
        <v>165</v>
      </c>
      <c r="G5" s="75" t="s">
        <v>169</v>
      </c>
      <c r="H5" s="75" t="s">
        <v>110</v>
      </c>
      <c r="I5" s="75" t="s">
        <v>171</v>
      </c>
      <c r="J5" s="75" t="s">
        <v>221</v>
      </c>
      <c r="K5" s="75" t="s">
        <v>222</v>
      </c>
      <c r="L5" s="75" t="s">
        <v>223</v>
      </c>
      <c r="M5" s="75" t="s">
        <v>224</v>
      </c>
      <c r="N5" s="75" t="s">
        <v>225</v>
      </c>
      <c r="O5" s="75" t="s">
        <v>168</v>
      </c>
      <c r="P5" s="75" t="s">
        <v>226</v>
      </c>
      <c r="Q5" s="75" t="s">
        <v>227</v>
      </c>
      <c r="R5" s="75" t="s">
        <v>228</v>
      </c>
      <c r="S5" s="75" t="s">
        <v>229</v>
      </c>
      <c r="T5" s="75" t="s">
        <v>230</v>
      </c>
      <c r="U5" s="75" t="s">
        <v>231</v>
      </c>
      <c r="V5" s="75" t="s">
        <v>232</v>
      </c>
      <c r="W5" s="75" t="s">
        <v>233</v>
      </c>
      <c r="X5" s="75" t="s">
        <v>18</v>
      </c>
      <c r="Y5" s="75" t="s">
        <v>234</v>
      </c>
      <c r="Z5" s="75" t="s">
        <v>235</v>
      </c>
      <c r="AA5" s="75" t="s">
        <v>112</v>
      </c>
      <c r="AB5" s="77" t="s">
        <v>236</v>
      </c>
      <c r="AC5" s="77" t="s">
        <v>172</v>
      </c>
      <c r="AD5" s="88" t="s">
        <v>237</v>
      </c>
      <c r="AE5" s="95" t="s">
        <v>238</v>
      </c>
      <c r="AF5" s="96" t="s">
        <v>239</v>
      </c>
      <c r="AG5" s="96" t="s">
        <v>240</v>
      </c>
      <c r="AH5" s="96" t="s">
        <v>241</v>
      </c>
      <c r="AI5" s="96" t="s">
        <v>242</v>
      </c>
      <c r="AJ5" s="129" t="s">
        <v>243</v>
      </c>
      <c r="AK5" s="129" t="s">
        <v>244</v>
      </c>
      <c r="AL5" s="138" t="s">
        <v>245</v>
      </c>
      <c r="AM5" s="138" t="s">
        <v>246</v>
      </c>
      <c r="AN5" s="138" t="s">
        <v>247</v>
      </c>
      <c r="AO5" s="138" t="s">
        <v>248</v>
      </c>
    </row>
    <row customFormat="1" customHeight="1" ht="29.25" r="6" s="112" spans="1:41">
      <c r="A6" s="127" t="s">
        <v>249</v>
      </c>
      <c r="B6" s="113" t="s">
        <v>192</v>
      </c>
      <c r="C6" s="127" t="s">
        <v>250</v>
      </c>
      <c r="D6" s="127" t="s">
        <v>114</v>
      </c>
      <c r="E6" s="114">
        <f>IF(F6 &lt;&gt; "",VLOOKUP(F6,CategoryLookup,2,FALSE), "")</f>
        <v/>
      </c>
      <c r="F6" s="126" t="s">
        <v>208</v>
      </c>
      <c r="G6" s="127" t="s">
        <v>251</v>
      </c>
      <c r="H6" s="127" t="s">
        <v>184</v>
      </c>
      <c r="I6" s="127" t="s">
        <v>252</v>
      </c>
      <c r="J6" s="127" t="s">
        <v>253</v>
      </c>
      <c r="K6" s="127" t="s">
        <v>253</v>
      </c>
      <c r="L6" s="127" t="s">
        <v>254</v>
      </c>
      <c r="M6" s="127" t="s">
        <v>255</v>
      </c>
      <c r="N6" s="120" t="n">
        <v>43101.04840277778</v>
      </c>
      <c r="O6" s="120" t="n">
        <v>43101.0483912037</v>
      </c>
      <c r="P6" s="120" t="n">
        <v>43101.05355324074</v>
      </c>
      <c r="Q6" s="120" t="n">
        <v>43101.0759837963</v>
      </c>
      <c r="R6" s="121" t="n">
        <v>0.1183333333</v>
      </c>
      <c r="S6" s="121" t="n">
        <v>0.5438888889</v>
      </c>
      <c r="T6" s="121" t="n"/>
      <c r="U6" s="121" t="n">
        <v>0.001388888889</v>
      </c>
      <c r="V6" s="117">
        <f>IF(P6="NA","NA",IF(P6&lt;&gt;"",TEXT(P6-N6,"[h].mm"),""))</f>
        <v/>
      </c>
      <c r="W6" s="118">
        <f>IF(AND(R6="",S6=""),"",R6+S6)</f>
        <v/>
      </c>
      <c r="X6" s="116">
        <f>IF(O6&lt;&gt;"",DATE(YEAR(O6), MONTH(O6), DAY(O6)),"")</f>
        <v/>
      </c>
      <c r="Y6" s="122" t="s">
        <v>181</v>
      </c>
      <c r="Z6" s="123" t="s">
        <v>256</v>
      </c>
      <c r="AA6" s="117">
        <f>IF(F6="Re-assigned","NA",IF(W6="","",IF(W6&gt;=VLOOKUP(D6,SLAMatrix,3,FALSE),"Yes",IF(W6&lt;VLOOKUP(D6,SLAMatrix,2,FALSE),"No","Internal"))))</f>
        <v/>
      </c>
      <c r="AB6" s="123" t="n"/>
      <c r="AC6" s="123" t="s">
        <v>181</v>
      </c>
      <c r="AD6" s="119" t="n"/>
      <c r="AE6" s="125" t="s">
        <v>257</v>
      </c>
      <c r="AF6" s="124">
        <f>MONTH(O6)</f>
        <v/>
      </c>
      <c r="AG6" s="124">
        <f>VLOOKUP(IFERROR(MID(AE6,1,(FIND(",",AE6,1)-1)),AE6),Facility_Region_Mapping,2,FALSE)</f>
        <v/>
      </c>
      <c r="AH6" s="124" t="n"/>
      <c r="AI6" s="124">
        <f>IF(C6&lt;&gt;"",IF(M6="ESM User",getInterfaceName($C6),"NA"),"")</f>
        <v/>
      </c>
      <c r="AJ6" s="116">
        <f>IF(Q6&lt;&gt;"",DATE(YEAR(Q6), MONTH(Q6), DAY(Q6)),"")</f>
        <v/>
      </c>
      <c r="AK6" s="130">
        <f>IF(Q6&lt;&gt;0,Q6-N6,TODAY()-N6)</f>
        <v/>
      </c>
      <c r="AL6" s="112">
        <f>IF(F6="Re-assigned",0,IF(H6="Closed",0,IF(H6="Service Restored",0,IF(H6="",0,1))))</f>
        <v/>
      </c>
      <c r="AM6" s="124">
        <f>IF(AL6=0,"",IF(AK6&gt;20.99,"Aged","Non-Aged"))</f>
        <v/>
      </c>
      <c r="AN6" s="112">
        <f>IF(Q6&lt;&gt;"",MONTH(Q6),"")</f>
        <v/>
      </c>
      <c r="AO6" s="112">
        <f>IFERROR(VALUE(V6),0)</f>
        <v/>
      </c>
    </row>
    <row customFormat="1" customHeight="1" ht="29.25" r="7" s="112" spans="1:41">
      <c r="A7" s="127" t="s">
        <v>258</v>
      </c>
      <c r="B7" s="113" t="s">
        <v>192</v>
      </c>
      <c r="C7" s="127" t="s">
        <v>259</v>
      </c>
      <c r="D7" s="127" t="s">
        <v>114</v>
      </c>
      <c r="E7" s="114">
        <f>IF(F7 &lt;&gt; "",VLOOKUP(F7,CategoryLookup,2,FALSE), "")</f>
        <v/>
      </c>
      <c r="F7" s="126" t="s">
        <v>260</v>
      </c>
      <c r="G7" s="127" t="s">
        <v>205</v>
      </c>
      <c r="H7" s="127" t="s">
        <v>184</v>
      </c>
      <c r="I7" s="127" t="s">
        <v>261</v>
      </c>
      <c r="J7" s="127" t="s">
        <v>253</v>
      </c>
      <c r="K7" s="127" t="s">
        <v>253</v>
      </c>
      <c r="L7" s="127" t="s">
        <v>254</v>
      </c>
      <c r="M7" s="127" t="s">
        <v>255</v>
      </c>
      <c r="N7" s="120" t="n">
        <v>43101.05184027777</v>
      </c>
      <c r="O7" s="120" t="n">
        <v>43101.0518287037</v>
      </c>
      <c r="P7" s="120" t="n">
        <v>43101.05366898148</v>
      </c>
      <c r="Q7" s="120" t="n">
        <v>43101.19380787037</v>
      </c>
      <c r="R7" s="121" t="n">
        <v>0.03861111111</v>
      </c>
      <c r="S7" s="121" t="n">
        <v>3.368888889</v>
      </c>
      <c r="T7" s="121" t="n"/>
      <c r="U7" s="121" t="n">
        <v>0.004722222222</v>
      </c>
      <c r="V7" s="117">
        <f>IF(P7="NA","NA",IF(P7&lt;&gt;"",TEXT(P7-N7,"[h].mm"),""))</f>
        <v/>
      </c>
      <c r="W7" s="118">
        <f>IF(AND(R7="",S7=""),"",R7+S7)</f>
        <v/>
      </c>
      <c r="X7" s="116">
        <f>IF(O7&lt;&gt;"",DATE(YEAR(O7), MONTH(O7), DAY(O7)),"")</f>
        <v/>
      </c>
      <c r="Y7" s="122" t="s">
        <v>181</v>
      </c>
      <c r="Z7" s="123" t="s">
        <v>256</v>
      </c>
      <c r="AA7" s="117">
        <f>IF(F7="Re-assigned","NA",IF(W7="","",IF(W7&gt;=VLOOKUP(D7,SLAMatrix,3,FALSE),"Yes",IF(W7&lt;VLOOKUP(D7,SLAMatrix,2,FALSE),"No","Internal"))))</f>
        <v/>
      </c>
      <c r="AB7" s="123" t="n"/>
      <c r="AC7" s="123" t="s">
        <v>181</v>
      </c>
      <c r="AD7" s="119" t="n"/>
      <c r="AE7" s="125" t="s">
        <v>262</v>
      </c>
      <c r="AF7" s="124">
        <f>MONTH(O7)</f>
        <v/>
      </c>
      <c r="AG7" s="124">
        <f>VLOOKUP(IFERROR(MID(AE7,1,(FIND(",",AE7,1)-1)),AE7),Facility_Region_Mapping,2,FALSE)</f>
        <v/>
      </c>
      <c r="AH7" s="124" t="n"/>
      <c r="AI7" s="124">
        <f>IF(C7&lt;&gt;"",IF(M7="ESM User",getInterfaceName($C7),"NA"),"")</f>
        <v/>
      </c>
      <c r="AJ7" s="116">
        <f>IF(Q7&lt;&gt;"",DATE(YEAR(Q7), MONTH(Q7), DAY(Q7)),"")</f>
        <v/>
      </c>
      <c r="AK7" s="130">
        <f>IF(Q7&lt;&gt;0,Q7-N7,TODAY()-N7)</f>
        <v/>
      </c>
      <c r="AL7" s="112">
        <f>IF(F7="Re-assigned",0,IF(H7="Closed",0,IF(H7="Service Restored",0,IF(H7="",0,1))))</f>
        <v/>
      </c>
      <c r="AM7" s="124">
        <f>IF(AL7=0,"",IF(AK7&gt;20.99,"Aged","Non-Aged"))</f>
        <v/>
      </c>
      <c r="AN7" s="112">
        <f>IF(Q7&lt;&gt;"",MONTH(Q7),"")</f>
        <v/>
      </c>
      <c r="AO7" s="112">
        <f>IFERROR(VALUE(V7),0)</f>
        <v/>
      </c>
    </row>
    <row customFormat="1" customHeight="1" ht="29.25" r="8" s="112" spans="1:41">
      <c r="A8" s="127" t="s">
        <v>263</v>
      </c>
      <c r="B8" s="113" t="s">
        <v>192</v>
      </c>
      <c r="C8" s="127" t="s">
        <v>264</v>
      </c>
      <c r="D8" s="127" t="s">
        <v>114</v>
      </c>
      <c r="E8" s="114">
        <f>IF(F8 &lt;&gt; "",VLOOKUP(F8,CategoryLookup,2,FALSE), "")</f>
        <v/>
      </c>
      <c r="F8" s="126" t="s">
        <v>260</v>
      </c>
      <c r="G8" s="127" t="s">
        <v>251</v>
      </c>
      <c r="H8" s="127" t="s">
        <v>184</v>
      </c>
      <c r="I8" s="127" t="s">
        <v>265</v>
      </c>
      <c r="J8" s="127" t="s">
        <v>253</v>
      </c>
      <c r="K8" s="127" t="s">
        <v>253</v>
      </c>
      <c r="L8" s="127" t="s">
        <v>254</v>
      </c>
      <c r="M8" s="127" t="s">
        <v>255</v>
      </c>
      <c r="N8" s="120" t="n">
        <v>43101.0519212963</v>
      </c>
      <c r="O8" s="120" t="n">
        <v>43101.05190972222</v>
      </c>
      <c r="P8" s="120" t="n">
        <v>43101.05376157408</v>
      </c>
      <c r="Q8" s="120" t="n">
        <v>43101.19503472222</v>
      </c>
      <c r="R8" s="121" t="n">
        <v>0.03888888889</v>
      </c>
      <c r="S8" s="121" t="n">
        <v>3.396111111</v>
      </c>
      <c r="T8" s="121" t="n"/>
      <c r="U8" s="121" t="n">
        <v>0.004166666667</v>
      </c>
      <c r="V8" s="117">
        <f>IF(P8="NA","NA",IF(P8&lt;&gt;"",TEXT(P8-N8,"[h].mm"),""))</f>
        <v/>
      </c>
      <c r="W8" s="118">
        <f>IF(AND(R8="",S8=""),"",R8+S8)</f>
        <v/>
      </c>
      <c r="X8" s="116">
        <f>IF(O8&lt;&gt;"",DATE(YEAR(O8), MONTH(O8), DAY(O8)),"")</f>
        <v/>
      </c>
      <c r="Y8" s="122" t="s">
        <v>181</v>
      </c>
      <c r="Z8" s="123" t="s">
        <v>256</v>
      </c>
      <c r="AA8" s="117">
        <f>IF(F8="Re-assigned","NA",IF(W8="","",IF(W8&gt;=VLOOKUP(D8,SLAMatrix,3,FALSE),"Yes",IF(W8&lt;VLOOKUP(D8,SLAMatrix,2,FALSE),"No","Internal"))))</f>
        <v/>
      </c>
      <c r="AB8" s="123" t="n"/>
      <c r="AC8" s="123" t="s">
        <v>181</v>
      </c>
      <c r="AD8" s="119" t="n"/>
      <c r="AE8" s="125" t="s">
        <v>266</v>
      </c>
      <c r="AF8" s="124">
        <f>MONTH(O8)</f>
        <v/>
      </c>
      <c r="AG8" s="124">
        <f>VLOOKUP(IFERROR(MID(AE8,1,(FIND(",",AE8,1)-1)),AE8),Facility_Region_Mapping,2,FALSE)</f>
        <v/>
      </c>
      <c r="AH8" s="124" t="n"/>
      <c r="AI8" s="124">
        <f>IF(C8&lt;&gt;"",IF(M8="ESM User",getInterfaceName($C8),"NA"),"")</f>
        <v/>
      </c>
      <c r="AJ8" s="116">
        <f>IF(Q8&lt;&gt;"",DATE(YEAR(Q8), MONTH(Q8), DAY(Q8)),"")</f>
        <v/>
      </c>
      <c r="AK8" s="130">
        <f>IF(Q8&lt;&gt;0,Q8-N8,TODAY()-N8)</f>
        <v/>
      </c>
      <c r="AL8" s="112">
        <f>IF(F8="Re-assigned",0,IF(H8="Closed",0,IF(H8="Service Restored",0,IF(H8="",0,1))))</f>
        <v/>
      </c>
      <c r="AM8" s="124">
        <f>IF(AL8=0,"",IF(AK8&gt;20.99,"Aged","Non-Aged"))</f>
        <v/>
      </c>
      <c r="AN8" s="112">
        <f>IF(Q8&lt;&gt;"",MONTH(Q8),"")</f>
        <v/>
      </c>
      <c r="AO8" s="112">
        <f>IFERROR(VALUE(V8),0)</f>
        <v/>
      </c>
    </row>
    <row customFormat="1" customHeight="1" ht="29.25" r="9" s="112" spans="1:41">
      <c r="A9" s="127" t="s">
        <v>267</v>
      </c>
      <c r="B9" s="113" t="s">
        <v>192</v>
      </c>
      <c r="C9" s="127" t="s">
        <v>268</v>
      </c>
      <c r="D9" s="127" t="s">
        <v>114</v>
      </c>
      <c r="E9" s="114">
        <f>IF(F9 &lt;&gt; "",VLOOKUP(F9,CategoryLookup,2,FALSE), "")</f>
        <v/>
      </c>
      <c r="F9" s="126" t="s">
        <v>269</v>
      </c>
      <c r="G9" s="127" t="s">
        <v>270</v>
      </c>
      <c r="H9" s="127" t="s">
        <v>184</v>
      </c>
      <c r="I9" s="127" t="s">
        <v>271</v>
      </c>
      <c r="J9" s="127" t="s">
        <v>272</v>
      </c>
      <c r="K9" s="127" t="s">
        <v>272</v>
      </c>
      <c r="L9" s="127" t="s">
        <v>254</v>
      </c>
      <c r="M9" s="127" t="s">
        <v>255</v>
      </c>
      <c r="N9" s="120" t="n">
        <v>43101.06643518519</v>
      </c>
      <c r="O9" s="120" t="n">
        <v>43101.06642361111</v>
      </c>
      <c r="P9" s="120" t="n">
        <v>43101.06987268518</v>
      </c>
      <c r="Q9" s="120" t="n">
        <v>43101.18651620371</v>
      </c>
      <c r="R9" s="121" t="n">
        <v>0.07722222222</v>
      </c>
      <c r="S9" s="121" t="n">
        <v>2.805</v>
      </c>
      <c r="T9" s="121" t="n"/>
      <c r="U9" s="121" t="n">
        <v>0.0125</v>
      </c>
      <c r="V9" s="117">
        <f>IF(P9="NA","NA",IF(P9&lt;&gt;"",TEXT(P9-N9,"[h].mm"),""))</f>
        <v/>
      </c>
      <c r="W9" s="118">
        <f>IF(AND(R9="",S9=""),"",R9+S9)</f>
        <v/>
      </c>
      <c r="X9" s="116">
        <f>IF(O9&lt;&gt;"",DATE(YEAR(O9), MONTH(O9), DAY(O9)),"")</f>
        <v/>
      </c>
      <c r="Y9" s="122" t="s">
        <v>181</v>
      </c>
      <c r="Z9" s="123" t="s">
        <v>256</v>
      </c>
      <c r="AA9" s="117">
        <f>IF(F9="Re-assigned","NA",IF(W9="","",IF(W9&gt;=VLOOKUP(D9,SLAMatrix,3,FALSE),"Yes",IF(W9&lt;VLOOKUP(D9,SLAMatrix,2,FALSE),"No","Internal"))))</f>
        <v/>
      </c>
      <c r="AB9" s="123" t="n"/>
      <c r="AC9" s="123" t="s">
        <v>181</v>
      </c>
      <c r="AD9" s="119" t="n"/>
      <c r="AE9" s="125" t="s">
        <v>273</v>
      </c>
      <c r="AF9" s="124">
        <f>MONTH(O9)</f>
        <v/>
      </c>
      <c r="AG9" s="124">
        <f>VLOOKUP(IFERROR(MID(AE9,1,(FIND(",",AE9,1)-1)),AE9),Facility_Region_Mapping,2,FALSE)</f>
        <v/>
      </c>
      <c r="AH9" s="124" t="n"/>
      <c r="AI9" s="124">
        <f>IF(C9&lt;&gt;"",IF(M9="ESM User",getInterfaceName($C9),"NA"),"")</f>
        <v/>
      </c>
      <c r="AJ9" s="116">
        <f>IF(Q9&lt;&gt;"",DATE(YEAR(Q9), MONTH(Q9), DAY(Q9)),"")</f>
        <v/>
      </c>
      <c r="AK9" s="130">
        <f>IF(Q9&lt;&gt;0,Q9-N9,TODAY()-N9)</f>
        <v/>
      </c>
      <c r="AL9" s="112">
        <f>IF(F9="Re-assigned",0,IF(H9="Closed",0,IF(H9="Service Restored",0,IF(H9="",0,1))))</f>
        <v/>
      </c>
      <c r="AM9" s="124">
        <f>IF(AL9=0,"",IF(AK9&gt;20.99,"Aged","Non-Aged"))</f>
        <v/>
      </c>
      <c r="AN9" s="112">
        <f>IF(Q9&lt;&gt;"",MONTH(Q9),"")</f>
        <v/>
      </c>
      <c r="AO9" s="112">
        <f>IFERROR(VALUE(V9),0)</f>
        <v/>
      </c>
    </row>
    <row customFormat="1" customHeight="1" ht="29.25" r="10" s="112" spans="1:41">
      <c r="A10" s="127" t="s">
        <v>274</v>
      </c>
      <c r="B10" s="113" t="s">
        <v>174</v>
      </c>
      <c r="C10" s="127" t="s">
        <v>275</v>
      </c>
      <c r="D10" s="127" t="s">
        <v>114</v>
      </c>
      <c r="E10" s="114">
        <f>IF(F10 &lt;&gt; "",VLOOKUP(F10,CategoryLookup,2,FALSE), "")</f>
        <v/>
      </c>
      <c r="F10" s="126" t="s">
        <v>183</v>
      </c>
      <c r="G10" s="127" t="s">
        <v>33</v>
      </c>
      <c r="H10" s="127" t="s">
        <v>184</v>
      </c>
      <c r="I10" s="127" t="s">
        <v>276</v>
      </c>
      <c r="J10" s="127" t="s">
        <v>272</v>
      </c>
      <c r="K10" s="127" t="s">
        <v>272</v>
      </c>
      <c r="L10" s="127" t="s">
        <v>254</v>
      </c>
      <c r="M10" s="127" t="s">
        <v>255</v>
      </c>
      <c r="N10" s="120" t="n">
        <v>43101.07686342593</v>
      </c>
      <c r="O10" s="120" t="n">
        <v>43101.07685185185</v>
      </c>
      <c r="P10" s="120" t="n">
        <v>43101.08854166666</v>
      </c>
      <c r="Q10" s="120" t="n">
        <v>43101.17162037037</v>
      </c>
      <c r="R10" s="121" t="n">
        <v>0.275</v>
      </c>
      <c r="S10" s="121" t="n">
        <v>1.999444444</v>
      </c>
      <c r="T10" s="121" t="n"/>
      <c r="U10" s="121" t="n">
        <v>0.001944444444</v>
      </c>
      <c r="V10" s="117">
        <f>IF(P10="NA","NA",IF(P10&lt;&gt;"",TEXT(P10-N10,"[h].mm"),""))</f>
        <v/>
      </c>
      <c r="W10" s="118">
        <f>IF(AND(R10="",S10=""),"",R10+S10)</f>
        <v/>
      </c>
      <c r="X10" s="116">
        <f>IF(O10&lt;&gt;"",DATE(YEAR(O10), MONTH(O10), DAY(O10)),"")</f>
        <v/>
      </c>
      <c r="Y10" s="122" t="s">
        <v>181</v>
      </c>
      <c r="Z10" s="123" t="s">
        <v>256</v>
      </c>
      <c r="AA10" s="117">
        <f>IF(F10="Re-assigned","NA",IF(W10="","",IF(W10&gt;=VLOOKUP(D10,SLAMatrix,3,FALSE),"Yes",IF(W10&lt;VLOOKUP(D10,SLAMatrix,2,FALSE),"No","Internal"))))</f>
        <v/>
      </c>
      <c r="AB10" s="123" t="n"/>
      <c r="AC10" s="123" t="s">
        <v>181</v>
      </c>
      <c r="AD10" s="119" t="n"/>
      <c r="AE10" s="125" t="s">
        <v>277</v>
      </c>
      <c r="AF10" s="124">
        <f>MONTH(O10)</f>
        <v/>
      </c>
      <c r="AG10" s="124">
        <f>VLOOKUP(IFERROR(MID(AE10,1,(FIND(",",AE10,1)-1)),AE10),Facility_Region_Mapping,2,FALSE)</f>
        <v/>
      </c>
      <c r="AH10" s="124" t="n"/>
      <c r="AI10" s="124">
        <f>IF(C10&lt;&gt;"",IF(M10="ESM User",getInterfaceName($C10),"NA"),"")</f>
        <v/>
      </c>
      <c r="AJ10" s="116">
        <f>IF(Q10&lt;&gt;"",DATE(YEAR(Q10), MONTH(Q10), DAY(Q10)),"")</f>
        <v/>
      </c>
      <c r="AK10" s="130">
        <f>IF(Q10&lt;&gt;0,Q10-N10,TODAY()-N10)</f>
        <v/>
      </c>
      <c r="AL10" s="112">
        <f>IF(F10="Re-assigned",0,IF(H10="Closed",0,IF(H10="Service Restored",0,IF(H10="",0,1))))</f>
        <v/>
      </c>
      <c r="AM10" s="124">
        <f>IF(AL10=0,"",IF(AK10&gt;20.99,"Aged","Non-Aged"))</f>
        <v/>
      </c>
      <c r="AN10" s="112">
        <f>IF(Q10&lt;&gt;"",MONTH(Q10),"")</f>
        <v/>
      </c>
      <c r="AO10" s="112">
        <f>IFERROR(VALUE(V10),0)</f>
        <v/>
      </c>
    </row>
    <row customFormat="1" customHeight="1" ht="29.25" r="11" s="112" spans="1:41">
      <c r="A11" s="127" t="s">
        <v>278</v>
      </c>
      <c r="B11" s="113" t="s">
        <v>192</v>
      </c>
      <c r="C11" s="127" t="s">
        <v>279</v>
      </c>
      <c r="D11" s="127" t="s">
        <v>114</v>
      </c>
      <c r="E11" s="114">
        <f>IF(F11 &lt;&gt; "",VLOOKUP(F11,CategoryLookup,2,FALSE), "")</f>
        <v/>
      </c>
      <c r="F11" s="126" t="s">
        <v>280</v>
      </c>
      <c r="G11" s="127" t="s">
        <v>251</v>
      </c>
      <c r="H11" s="127" t="s">
        <v>184</v>
      </c>
      <c r="I11" s="127" t="s">
        <v>281</v>
      </c>
      <c r="J11" s="127" t="s">
        <v>272</v>
      </c>
      <c r="K11" s="127" t="s">
        <v>272</v>
      </c>
      <c r="L11" s="127" t="s">
        <v>254</v>
      </c>
      <c r="M11" s="127" t="s">
        <v>255</v>
      </c>
      <c r="N11" s="120" t="n">
        <v>43101.09357638889</v>
      </c>
      <c r="O11" s="120" t="n">
        <v>43101.09355324074</v>
      </c>
      <c r="P11" s="120" t="n">
        <v>43101.10144675926</v>
      </c>
      <c r="Q11" s="120" t="n">
        <v>43101.17666666667</v>
      </c>
      <c r="R11" s="121" t="n">
        <v>0.1838888889</v>
      </c>
      <c r="S11" s="121" t="n">
        <v>1.810833333</v>
      </c>
      <c r="T11" s="121" t="n"/>
      <c r="U11" s="121" t="n">
        <v>0.001666666667</v>
      </c>
      <c r="V11" s="117">
        <f>IF(P11="NA","NA",IF(P11&lt;&gt;"",TEXT(P11-N11,"[h].mm"),""))</f>
        <v/>
      </c>
      <c r="W11" s="118">
        <f>IF(AND(R11="",S11=""),"",R11+S11)</f>
        <v/>
      </c>
      <c r="X11" s="116">
        <f>IF(O11&lt;&gt;"",DATE(YEAR(O11), MONTH(O11), DAY(O11)),"")</f>
        <v/>
      </c>
      <c r="Y11" s="122" t="s">
        <v>181</v>
      </c>
      <c r="Z11" s="123" t="s">
        <v>256</v>
      </c>
      <c r="AA11" s="117">
        <f>IF(F11="Re-assigned","NA",IF(W11="","",IF(W11&gt;=VLOOKUP(D11,SLAMatrix,3,FALSE),"Yes",IF(W11&lt;VLOOKUP(D11,SLAMatrix,2,FALSE),"No","Internal"))))</f>
        <v/>
      </c>
      <c r="AB11" s="123" t="n"/>
      <c r="AC11" s="123" t="s">
        <v>181</v>
      </c>
      <c r="AD11" s="119" t="n"/>
      <c r="AE11" s="125" t="s">
        <v>266</v>
      </c>
      <c r="AF11" s="124">
        <f>MONTH(O11)</f>
        <v/>
      </c>
      <c r="AG11" s="124">
        <f>VLOOKUP(IFERROR(MID(AE11,1,(FIND(",",AE11,1)-1)),AE11),Facility_Region_Mapping,2,FALSE)</f>
        <v/>
      </c>
      <c r="AH11" s="124" t="n"/>
      <c r="AI11" s="124">
        <f>IF(C11&lt;&gt;"",IF(M11="ESM User",getInterfaceName($C11),"NA"),"")</f>
        <v/>
      </c>
      <c r="AJ11" s="116">
        <f>IF(Q11&lt;&gt;"",DATE(YEAR(Q11), MONTH(Q11), DAY(Q11)),"")</f>
        <v/>
      </c>
      <c r="AK11" s="130">
        <f>IF(Q11&lt;&gt;0,Q11-N11,TODAY()-N11)</f>
        <v/>
      </c>
      <c r="AL11" s="112">
        <f>IF(F11="Re-assigned",0,IF(H11="Closed",0,IF(H11="Service Restored",0,IF(H11="",0,1))))</f>
        <v/>
      </c>
      <c r="AM11" s="124">
        <f>IF(AL11=0,"",IF(AK11&gt;20.99,"Aged","Non-Aged"))</f>
        <v/>
      </c>
      <c r="AN11" s="112">
        <f>IF(Q11&lt;&gt;"",MONTH(Q11),"")</f>
        <v/>
      </c>
      <c r="AO11" s="112">
        <f>IFERROR(VALUE(V11),0)</f>
        <v/>
      </c>
    </row>
    <row customFormat="1" customHeight="1" ht="29.25" r="12" s="112" spans="1:41">
      <c r="A12" s="127" t="s">
        <v>291</v>
      </c>
      <c r="B12" s="113" t="s">
        <v>174</v>
      </c>
      <c r="C12" s="127" t="s">
        <v>292</v>
      </c>
      <c r="D12" s="127" t="s">
        <v>114</v>
      </c>
      <c r="E12" s="114">
        <f>IF(F12 &lt;&gt; "",VLOOKUP(F12,CategoryLookup,2,FALSE), "")</f>
        <v/>
      </c>
      <c r="F12" s="126" t="s">
        <v>183</v>
      </c>
      <c r="G12" s="127" t="s">
        <v>293</v>
      </c>
      <c r="H12" s="127" t="s">
        <v>184</v>
      </c>
      <c r="I12" s="127" t="s">
        <v>294</v>
      </c>
      <c r="J12" s="127" t="s">
        <v>272</v>
      </c>
      <c r="K12" s="127" t="s">
        <v>272</v>
      </c>
      <c r="L12" s="127" t="s">
        <v>254</v>
      </c>
      <c r="M12" s="127" t="s">
        <v>255</v>
      </c>
      <c r="N12" s="120" t="n">
        <v>43101.10810185185</v>
      </c>
      <c r="O12" s="120" t="n">
        <v>43101.10809027778</v>
      </c>
      <c r="P12" s="120" t="n">
        <v>43101.11574074074</v>
      </c>
      <c r="Q12" s="120" t="n">
        <v>43101.1205787037</v>
      </c>
      <c r="R12" s="121" t="n">
        <v>0.1780555556</v>
      </c>
      <c r="S12" s="121" t="n">
        <v>0.1216666667</v>
      </c>
      <c r="T12" s="121" t="n"/>
      <c r="U12" s="121" t="n">
        <v>0.002222222222</v>
      </c>
      <c r="V12" s="117">
        <f>IF(P12="NA","NA",IF(P12&lt;&gt;"",TEXT(P12-N12,"[h].mm"),""))</f>
        <v/>
      </c>
      <c r="W12" s="118">
        <f>IF(AND(R12="",S12=""),"",R12+S12)</f>
        <v/>
      </c>
      <c r="X12" s="116">
        <f>IF(O12&lt;&gt;"",DATE(YEAR(O12), MONTH(O12), DAY(O12)),"")</f>
        <v/>
      </c>
      <c r="Y12" s="122" t="s">
        <v>181</v>
      </c>
      <c r="Z12" s="123" t="s">
        <v>256</v>
      </c>
      <c r="AA12" s="117">
        <f>IF(F12="Re-assigned","NA",IF(W12="","",IF(W12&gt;=VLOOKUP(D12,SLAMatrix,3,FALSE),"Yes",IF(W12&lt;VLOOKUP(D12,SLAMatrix,2,FALSE),"No","Internal"))))</f>
        <v/>
      </c>
      <c r="AB12" s="123" t="n"/>
      <c r="AC12" s="123" t="s">
        <v>181</v>
      </c>
      <c r="AD12" s="119" t="n"/>
      <c r="AE12" s="125" t="s">
        <v>295</v>
      </c>
      <c r="AF12" s="124">
        <f>MONTH(O12)</f>
        <v/>
      </c>
      <c r="AG12" s="124">
        <f>VLOOKUP(IFERROR(MID(AE12,1,(FIND(",",AE12,1)-1)),AE12),Facility_Region_Mapping,2,FALSE)</f>
        <v/>
      </c>
      <c r="AH12" s="124" t="n"/>
      <c r="AI12" s="124">
        <f>IF(C12&lt;&gt;"",IF(M12="ESM User",getInterfaceName($C12),"NA"),"")</f>
        <v/>
      </c>
      <c r="AJ12" s="116">
        <f>IF(Q12&lt;&gt;"",DATE(YEAR(Q12), MONTH(Q12), DAY(Q12)),"")</f>
        <v/>
      </c>
      <c r="AK12" s="130">
        <f>IF(Q12&lt;&gt;0,Q12-N12,TODAY()-N12)</f>
        <v/>
      </c>
      <c r="AL12" s="112">
        <f>IF(F12="Re-assigned",0,IF(H12="Closed",0,IF(H12="Service Restored",0,IF(H12="",0,1))))</f>
        <v/>
      </c>
      <c r="AM12" s="124">
        <f>IF(AL12=0,"",IF(AK12&gt;20.99,"Aged","Non-Aged"))</f>
        <v/>
      </c>
      <c r="AN12" s="112">
        <f>IF(Q12&lt;&gt;"",MONTH(Q12),"")</f>
        <v/>
      </c>
      <c r="AO12" s="112">
        <f>IFERROR(VALUE(V12),0)</f>
        <v/>
      </c>
    </row>
    <row customFormat="1" customHeight="1" ht="29.25" r="13" s="112" spans="1:41">
      <c r="A13" s="127" t="s">
        <v>296</v>
      </c>
      <c r="B13" s="113" t="s">
        <v>174</v>
      </c>
      <c r="C13" s="127" t="s">
        <v>297</v>
      </c>
      <c r="D13" s="127" t="s">
        <v>114</v>
      </c>
      <c r="E13" s="114">
        <f>IF(F13 &lt;&gt; "",VLOOKUP(F13,CategoryLookup,2,FALSE), "")</f>
        <v/>
      </c>
      <c r="F13" s="126" t="s">
        <v>183</v>
      </c>
      <c r="G13" s="127" t="s">
        <v>293</v>
      </c>
      <c r="H13" s="127" t="s">
        <v>184</v>
      </c>
      <c r="I13" s="127" t="s">
        <v>298</v>
      </c>
      <c r="J13" s="127" t="s">
        <v>272</v>
      </c>
      <c r="K13" s="127" t="s">
        <v>272</v>
      </c>
      <c r="L13" s="127" t="s">
        <v>254</v>
      </c>
      <c r="M13" s="127" t="s">
        <v>255</v>
      </c>
      <c r="N13" s="120" t="n">
        <v>43101.11854166666</v>
      </c>
      <c r="O13" s="120" t="n">
        <v>43101.11853009259</v>
      </c>
      <c r="P13" s="120" t="n">
        <v>43101.12118055556</v>
      </c>
      <c r="Q13" s="120" t="n">
        <v>43101.12369212963</v>
      </c>
      <c r="R13" s="121" t="n">
        <v>0.05805555556</v>
      </c>
      <c r="S13" s="121" t="n">
        <v>0.06583333332999999</v>
      </c>
      <c r="T13" s="121" t="n"/>
      <c r="U13" s="121" t="n">
        <v>0.001944444444</v>
      </c>
      <c r="V13" s="117">
        <f>IF(P13="NA","NA",IF(P13&lt;&gt;"",TEXT(P13-N13,"[h].mm"),""))</f>
        <v/>
      </c>
      <c r="W13" s="118">
        <f>IF(AND(R13="",S13=""),"",R13+S13)</f>
        <v/>
      </c>
      <c r="X13" s="116">
        <f>IF(O13&lt;&gt;"",DATE(YEAR(O13), MONTH(O13), DAY(O13)),"")</f>
        <v/>
      </c>
      <c r="Y13" s="122" t="s">
        <v>181</v>
      </c>
      <c r="Z13" s="123" t="s">
        <v>256</v>
      </c>
      <c r="AA13" s="117">
        <f>IF(F13="Re-assigned","NA",IF(W13="","",IF(W13&gt;=VLOOKUP(D13,SLAMatrix,3,FALSE),"Yes",IF(W13&lt;VLOOKUP(D13,SLAMatrix,2,FALSE),"No","Internal"))))</f>
        <v/>
      </c>
      <c r="AB13" s="123" t="n"/>
      <c r="AC13" s="123" t="s">
        <v>181</v>
      </c>
      <c r="AD13" s="119" t="n"/>
      <c r="AE13" s="125" t="s">
        <v>273</v>
      </c>
      <c r="AF13" s="124">
        <f>MONTH(O13)</f>
        <v/>
      </c>
      <c r="AG13" s="124">
        <f>VLOOKUP(IFERROR(MID(AE13,1,(FIND(",",AE13,1)-1)),AE13),Facility_Region_Mapping,2,FALSE)</f>
        <v/>
      </c>
      <c r="AH13" s="124" t="n"/>
      <c r="AI13" s="124">
        <f>IF(C13&lt;&gt;"",IF(M13="ESM User",getInterfaceName($C13),"NA"),"")</f>
        <v/>
      </c>
      <c r="AJ13" s="116">
        <f>IF(Q13&lt;&gt;"",DATE(YEAR(Q13), MONTH(Q13), DAY(Q13)),"")</f>
        <v/>
      </c>
      <c r="AK13" s="130">
        <f>IF(Q13&lt;&gt;0,Q13-N13,TODAY()-N13)</f>
        <v/>
      </c>
      <c r="AL13" s="112">
        <f>IF(F13="Re-assigned",0,IF(H13="Closed",0,IF(H13="Service Restored",0,IF(H13="",0,1))))</f>
        <v/>
      </c>
      <c r="AM13" s="124">
        <f>IF(AL13=0,"",IF(AK13&gt;20.99,"Aged","Non-Aged"))</f>
        <v/>
      </c>
      <c r="AN13" s="112">
        <f>IF(Q13&lt;&gt;"",MONTH(Q13),"")</f>
        <v/>
      </c>
      <c r="AO13" s="112">
        <f>IFERROR(VALUE(V13),0)</f>
        <v/>
      </c>
    </row>
    <row customFormat="1" customHeight="1" ht="29.25" r="14" s="112" spans="1:41">
      <c r="A14" s="127" t="s">
        <v>299</v>
      </c>
      <c r="B14" s="113" t="s">
        <v>192</v>
      </c>
      <c r="C14" s="127" t="s">
        <v>300</v>
      </c>
      <c r="D14" s="127" t="s">
        <v>114</v>
      </c>
      <c r="E14" s="114">
        <f>IF(F14 &lt;&gt; "",VLOOKUP(F14,CategoryLookup,2,FALSE), "")</f>
        <v/>
      </c>
      <c r="F14" s="126" t="s">
        <v>194</v>
      </c>
      <c r="G14" s="127" t="s">
        <v>28</v>
      </c>
      <c r="H14" s="127" t="s">
        <v>184</v>
      </c>
      <c r="I14" s="127" t="s">
        <v>301</v>
      </c>
      <c r="J14" s="127" t="s">
        <v>272</v>
      </c>
      <c r="K14" s="127" t="s">
        <v>272</v>
      </c>
      <c r="L14" s="127" t="s">
        <v>254</v>
      </c>
      <c r="M14" s="127" t="s">
        <v>255</v>
      </c>
      <c r="N14" s="120" t="n">
        <v>43101.16399305555</v>
      </c>
      <c r="O14" s="120" t="n">
        <v>43101.16398148148</v>
      </c>
      <c r="P14" s="120" t="n">
        <v>43101.16478009259</v>
      </c>
      <c r="Q14" s="120" t="n">
        <v>43102.49626157407</v>
      </c>
      <c r="R14" s="121" t="n">
        <v>0.01361111111</v>
      </c>
      <c r="S14" s="121" t="n">
        <v>0.8147222222</v>
      </c>
      <c r="T14" s="121" t="n">
        <v>31.14638889</v>
      </c>
      <c r="U14" s="121" t="n">
        <v>0.1063888889</v>
      </c>
      <c r="V14" s="117">
        <f>IF(P14="NA","NA",IF(P14&lt;&gt;"",TEXT(P14-N14,"[h].mm"),""))</f>
        <v/>
      </c>
      <c r="W14" s="118">
        <f>IF(AND(R14="",S14=""),"",R14+S14)</f>
        <v/>
      </c>
      <c r="X14" s="116">
        <f>IF(O14&lt;&gt;"",DATE(YEAR(O14), MONTH(O14), DAY(O14)),"")</f>
        <v/>
      </c>
      <c r="Y14" s="122" t="s">
        <v>181</v>
      </c>
      <c r="Z14" s="123" t="s">
        <v>256</v>
      </c>
      <c r="AA14" s="117">
        <f>IF(F14="Re-assigned","NA",IF(W14="","",IF(W14&gt;=VLOOKUP(D14,SLAMatrix,3,FALSE),"Yes",IF(W14&lt;VLOOKUP(D14,SLAMatrix,2,FALSE),"No","Internal"))))</f>
        <v/>
      </c>
      <c r="AB14" s="123" t="n"/>
      <c r="AC14" s="123" t="s">
        <v>181</v>
      </c>
      <c r="AD14" s="119" t="n"/>
      <c r="AE14" s="125" t="s">
        <v>302</v>
      </c>
      <c r="AF14" s="124">
        <f>MONTH(O14)</f>
        <v/>
      </c>
      <c r="AG14" s="124">
        <f>VLOOKUP(IFERROR(MID(AE14,1,(FIND(",",AE14,1)-1)),AE14),Facility_Region_Mapping,2,FALSE)</f>
        <v/>
      </c>
      <c r="AH14" s="124" t="n"/>
      <c r="AI14" s="124">
        <f>IF(C14&lt;&gt;"",IF(M14="ESM User",getInterfaceName($C14),"NA"),"")</f>
        <v/>
      </c>
      <c r="AJ14" s="116">
        <f>IF(Q14&lt;&gt;"",DATE(YEAR(Q14), MONTH(Q14), DAY(Q14)),"")</f>
        <v/>
      </c>
      <c r="AK14" s="130">
        <f>IF(Q14&lt;&gt;0,Q14-N14,TODAY()-N14)</f>
        <v/>
      </c>
      <c r="AL14" s="112">
        <f>IF(F14="Re-assigned",0,IF(H14="Closed",0,IF(H14="Service Restored",0,IF(H14="",0,1))))</f>
        <v/>
      </c>
      <c r="AM14" s="124">
        <f>IF(AL14=0,"",IF(AK14&gt;20.99,"Aged","Non-Aged"))</f>
        <v/>
      </c>
      <c r="AN14" s="112">
        <f>IF(Q14&lt;&gt;"",MONTH(Q14),"")</f>
        <v/>
      </c>
      <c r="AO14" s="112">
        <f>IFERROR(VALUE(V14),0)</f>
        <v/>
      </c>
    </row>
    <row customFormat="1" customHeight="1" ht="29.25" r="15" s="112" spans="1:41">
      <c r="A15" s="127" t="s">
        <v>303</v>
      </c>
      <c r="B15" s="113" t="s">
        <v>192</v>
      </c>
      <c r="C15" s="127" t="s">
        <v>304</v>
      </c>
      <c r="D15" s="127" t="s">
        <v>114</v>
      </c>
      <c r="E15" s="114">
        <f>IF(F15 &lt;&gt; "",VLOOKUP(F15,CategoryLookup,2,FALSE), "")</f>
        <v/>
      </c>
      <c r="F15" s="126" t="s">
        <v>269</v>
      </c>
      <c r="G15" s="127" t="s">
        <v>305</v>
      </c>
      <c r="H15" s="127" t="s">
        <v>184</v>
      </c>
      <c r="I15" s="127" t="s">
        <v>306</v>
      </c>
      <c r="J15" s="127" t="s">
        <v>272</v>
      </c>
      <c r="K15" s="127" t="s">
        <v>272</v>
      </c>
      <c r="L15" s="127" t="s">
        <v>254</v>
      </c>
      <c r="M15" s="127" t="s">
        <v>255</v>
      </c>
      <c r="N15" s="120" t="n">
        <v>43101.17418981482</v>
      </c>
      <c r="O15" s="120" t="n">
        <v>43101.17417824074</v>
      </c>
      <c r="P15" s="120" t="n">
        <v>43101.17716435185</v>
      </c>
      <c r="Q15" s="120" t="n">
        <v>43101.18988425926</v>
      </c>
      <c r="R15" s="121" t="n">
        <v>0.06611111111</v>
      </c>
      <c r="S15" s="121" t="n">
        <v>0.3108333333</v>
      </c>
      <c r="T15" s="121" t="n"/>
      <c r="U15" s="121" t="n">
        <v>0.001944444444</v>
      </c>
      <c r="V15" s="117">
        <f>IF(P15="NA","NA",IF(P15&lt;&gt;"",TEXT(P15-N15,"[h].mm"),""))</f>
        <v/>
      </c>
      <c r="W15" s="118">
        <f>IF(AND(R15="",S15=""),"",R15+S15)</f>
        <v/>
      </c>
      <c r="X15" s="116">
        <f>IF(O15&lt;&gt;"",DATE(YEAR(O15), MONTH(O15), DAY(O15)),"")</f>
        <v/>
      </c>
      <c r="Y15" s="122" t="s">
        <v>181</v>
      </c>
      <c r="Z15" s="123" t="s">
        <v>256</v>
      </c>
      <c r="AA15" s="117">
        <f>IF(F15="Re-assigned","NA",IF(W15="","",IF(W15&gt;=VLOOKUP(D15,SLAMatrix,3,FALSE),"Yes",IF(W15&lt;VLOOKUP(D15,SLAMatrix,2,FALSE),"No","Internal"))))</f>
        <v/>
      </c>
      <c r="AB15" s="123" t="n"/>
      <c r="AC15" s="123" t="s">
        <v>181</v>
      </c>
      <c r="AD15" s="119" t="n"/>
      <c r="AE15" s="125" t="s">
        <v>307</v>
      </c>
      <c r="AF15" s="124">
        <f>MONTH(O15)</f>
        <v/>
      </c>
      <c r="AG15" s="124">
        <f>VLOOKUP(IFERROR(MID(AE15,1,(FIND(",",AE15,1)-1)),AE15),Facility_Region_Mapping,2,FALSE)</f>
        <v/>
      </c>
      <c r="AH15" s="124" t="n"/>
      <c r="AI15" s="124">
        <f>IF(C15&lt;&gt;"",IF(M15="ESM User",getInterfaceName($C15),"NA"),"")</f>
        <v/>
      </c>
      <c r="AJ15" s="116">
        <f>IF(Q15&lt;&gt;"",DATE(YEAR(Q15), MONTH(Q15), DAY(Q15)),"")</f>
        <v/>
      </c>
      <c r="AK15" s="130">
        <f>IF(Q15&lt;&gt;0,Q15-N15,TODAY()-N15)</f>
        <v/>
      </c>
      <c r="AL15" s="112">
        <f>IF(F15="Re-assigned",0,IF(H15="Closed",0,IF(H15="Service Restored",0,IF(H15="",0,1))))</f>
        <v/>
      </c>
      <c r="AM15" s="124">
        <f>IF(AL15=0,"",IF(AK15&gt;20.99,"Aged","Non-Aged"))</f>
        <v/>
      </c>
      <c r="AN15" s="112">
        <f>IF(Q15&lt;&gt;"",MONTH(Q15),"")</f>
        <v/>
      </c>
      <c r="AO15" s="112">
        <f>IFERROR(VALUE(V15),0)</f>
        <v/>
      </c>
    </row>
    <row customFormat="1" customHeight="1" ht="29.25" r="16" s="112" spans="1:41">
      <c r="A16" s="127" t="s">
        <v>308</v>
      </c>
      <c r="B16" s="113" t="s">
        <v>174</v>
      </c>
      <c r="C16" s="127" t="s">
        <v>309</v>
      </c>
      <c r="D16" s="127" t="s">
        <v>114</v>
      </c>
      <c r="E16" s="114">
        <f>IF(F16 &lt;&gt; "",VLOOKUP(F16,CategoryLookup,2,FALSE), "")</f>
        <v/>
      </c>
      <c r="F16" s="126" t="s">
        <v>310</v>
      </c>
      <c r="G16" s="127" t="s">
        <v>205</v>
      </c>
      <c r="H16" s="127" t="s">
        <v>184</v>
      </c>
      <c r="I16" s="127" t="s">
        <v>311</v>
      </c>
      <c r="J16" s="127" t="s">
        <v>272</v>
      </c>
      <c r="K16" s="127" t="s">
        <v>272</v>
      </c>
      <c r="L16" s="127" t="s">
        <v>254</v>
      </c>
      <c r="M16" s="127" t="s">
        <v>255</v>
      </c>
      <c r="N16" s="120" t="n">
        <v>43101.27488425926</v>
      </c>
      <c r="O16" s="120" t="n">
        <v>43101.27487268519</v>
      </c>
      <c r="P16" s="120" t="n">
        <v>43101.28138888889</v>
      </c>
      <c r="Q16" s="120" t="n">
        <v>43101.37603009259</v>
      </c>
      <c r="R16" s="121" t="n">
        <v>0.1508333333</v>
      </c>
      <c r="S16" s="121" t="n">
        <v>2.276944444</v>
      </c>
      <c r="T16" s="121" t="n"/>
      <c r="U16" s="121" t="n">
        <v>0.001944444444</v>
      </c>
      <c r="V16" s="117">
        <f>IF(P16="NA","NA",IF(P16&lt;&gt;"",TEXT(P16-N16,"[h].mm"),""))</f>
        <v/>
      </c>
      <c r="W16" s="118">
        <f>IF(AND(R16="",S16=""),"",R16+S16)</f>
        <v/>
      </c>
      <c r="X16" s="116">
        <f>IF(O16&lt;&gt;"",DATE(YEAR(O16), MONTH(O16), DAY(O16)),"")</f>
        <v/>
      </c>
      <c r="Y16" s="122" t="s">
        <v>181</v>
      </c>
      <c r="Z16" s="123" t="s">
        <v>256</v>
      </c>
      <c r="AA16" s="117">
        <f>IF(F16="Re-assigned","NA",IF(W16="","",IF(W16&gt;=VLOOKUP(D16,SLAMatrix,3,FALSE),"Yes",IF(W16&lt;VLOOKUP(D16,SLAMatrix,2,FALSE),"No","Internal"))))</f>
        <v/>
      </c>
      <c r="AB16" s="123" t="n"/>
      <c r="AC16" s="123" t="s">
        <v>181</v>
      </c>
      <c r="AD16" s="119" t="n"/>
      <c r="AE16" s="125" t="s">
        <v>262</v>
      </c>
      <c r="AF16" s="124">
        <f>MONTH(O16)</f>
        <v/>
      </c>
      <c r="AG16" s="124">
        <f>VLOOKUP(IFERROR(MID(AE16,1,(FIND(",",AE16,1)-1)),AE16),Facility_Region_Mapping,2,FALSE)</f>
        <v/>
      </c>
      <c r="AH16" s="124" t="n"/>
      <c r="AI16" s="124">
        <f>IF(C16&lt;&gt;"",IF(M16="ESM User",getInterfaceName($C16),"NA"),"")</f>
        <v/>
      </c>
      <c r="AJ16" s="116">
        <f>IF(Q16&lt;&gt;"",DATE(YEAR(Q16), MONTH(Q16), DAY(Q16)),"")</f>
        <v/>
      </c>
      <c r="AK16" s="130">
        <f>IF(Q16&lt;&gt;0,Q16-N16,TODAY()-N16)</f>
        <v/>
      </c>
      <c r="AL16" s="112">
        <f>IF(F16="Re-assigned",0,IF(H16="Closed",0,IF(H16="Service Restored",0,IF(H16="",0,1))))</f>
        <v/>
      </c>
      <c r="AM16" s="124">
        <f>IF(AL16=0,"",IF(AK16&gt;20.99,"Aged","Non-Aged"))</f>
        <v/>
      </c>
      <c r="AN16" s="112">
        <f>IF(Q16&lt;&gt;"",MONTH(Q16),"")</f>
        <v/>
      </c>
      <c r="AO16" s="112">
        <f>IFERROR(VALUE(V16),0)</f>
        <v/>
      </c>
    </row>
    <row customFormat="1" customHeight="1" ht="29.25" r="17" s="112" spans="1:41">
      <c r="A17" s="127" t="s">
        <v>312</v>
      </c>
      <c r="B17" s="113" t="s">
        <v>192</v>
      </c>
      <c r="C17" s="127" t="s">
        <v>313</v>
      </c>
      <c r="D17" s="127" t="s">
        <v>114</v>
      </c>
      <c r="E17" s="114">
        <f>IF(F17 &lt;&gt; "",VLOOKUP(F17,CategoryLookup,2,FALSE), "")</f>
        <v/>
      </c>
      <c r="F17" s="126" t="s">
        <v>208</v>
      </c>
      <c r="G17" s="127" t="s">
        <v>205</v>
      </c>
      <c r="H17" s="127" t="s">
        <v>184</v>
      </c>
      <c r="I17" s="127" t="s">
        <v>314</v>
      </c>
      <c r="J17" s="127" t="s">
        <v>272</v>
      </c>
      <c r="K17" s="127" t="s">
        <v>272</v>
      </c>
      <c r="L17" s="127" t="s">
        <v>254</v>
      </c>
      <c r="M17" s="127" t="s">
        <v>255</v>
      </c>
      <c r="N17" s="120" t="n">
        <v>43101.28042824074</v>
      </c>
      <c r="O17" s="120" t="n">
        <v>43101.28042824074</v>
      </c>
      <c r="P17" s="120" t="n">
        <v>43101.28155092592</v>
      </c>
      <c r="Q17" s="120" t="n">
        <v>43101.29236111111</v>
      </c>
      <c r="R17" s="121" t="n">
        <v>0.02138888889</v>
      </c>
      <c r="S17" s="121" t="n">
        <v>0.265</v>
      </c>
      <c r="T17" s="121" t="n"/>
      <c r="U17" s="121" t="n">
        <v>0.001944444444</v>
      </c>
      <c r="V17" s="117">
        <f>IF(P17="NA","NA",IF(P17&lt;&gt;"",TEXT(P17-N17,"[h].mm"),""))</f>
        <v/>
      </c>
      <c r="W17" s="118">
        <f>IF(AND(R17="",S17=""),"",R17+S17)</f>
        <v/>
      </c>
      <c r="X17" s="116">
        <f>IF(O17&lt;&gt;"",DATE(YEAR(O17), MONTH(O17), DAY(O17)),"")</f>
        <v/>
      </c>
      <c r="Y17" s="122" t="s">
        <v>181</v>
      </c>
      <c r="Z17" s="123" t="s">
        <v>256</v>
      </c>
      <c r="AA17" s="117">
        <f>IF(F17="Re-assigned","NA",IF(W17="","",IF(W17&gt;=VLOOKUP(D17,SLAMatrix,3,FALSE),"Yes",IF(W17&lt;VLOOKUP(D17,SLAMatrix,2,FALSE),"No","Internal"))))</f>
        <v/>
      </c>
      <c r="AB17" s="123" t="n"/>
      <c r="AC17" s="123" t="s">
        <v>181</v>
      </c>
      <c r="AD17" s="119" t="n"/>
      <c r="AE17" s="125" t="s">
        <v>262</v>
      </c>
      <c r="AF17" s="124">
        <f>MONTH(O17)</f>
        <v/>
      </c>
      <c r="AG17" s="124">
        <f>VLOOKUP(IFERROR(MID(AE17,1,(FIND(",",AE17,1)-1)),AE17),Facility_Region_Mapping,2,FALSE)</f>
        <v/>
      </c>
      <c r="AH17" s="124" t="n"/>
      <c r="AI17" s="124">
        <f>IF(C17&lt;&gt;"",IF(M17="ESM User",getInterfaceName($C17),"NA"),"")</f>
        <v/>
      </c>
      <c r="AJ17" s="116">
        <f>IF(Q17&lt;&gt;"",DATE(YEAR(Q17), MONTH(Q17), DAY(Q17)),"")</f>
        <v/>
      </c>
      <c r="AK17" s="130">
        <f>IF(Q17&lt;&gt;0,Q17-N17,TODAY()-N17)</f>
        <v/>
      </c>
      <c r="AL17" s="112">
        <f>IF(F17="Re-assigned",0,IF(H17="Closed",0,IF(H17="Service Restored",0,IF(H17="",0,1))))</f>
        <v/>
      </c>
      <c r="AM17" s="124">
        <f>IF(AL17=0,"",IF(AK17&gt;20.99,"Aged","Non-Aged"))</f>
        <v/>
      </c>
      <c r="AN17" s="112">
        <f>IF(Q17&lt;&gt;"",MONTH(Q17),"")</f>
        <v/>
      </c>
      <c r="AO17" s="112">
        <f>IFERROR(VALUE(V17),0)</f>
        <v/>
      </c>
    </row>
    <row customFormat="1" customHeight="1" ht="29.25" r="18" s="112" spans="1:41">
      <c r="A18" s="127" t="s">
        <v>315</v>
      </c>
      <c r="B18" s="113" t="s">
        <v>192</v>
      </c>
      <c r="C18" s="127" t="s">
        <v>316</v>
      </c>
      <c r="D18" s="127" t="s">
        <v>114</v>
      </c>
      <c r="E18" s="114">
        <f>IF(F18 &lt;&gt; "",VLOOKUP(F18,CategoryLookup,2,FALSE), "")</f>
        <v/>
      </c>
      <c r="F18" s="126" t="s">
        <v>183</v>
      </c>
      <c r="G18" s="127" t="s">
        <v>305</v>
      </c>
      <c r="H18" s="127" t="s">
        <v>184</v>
      </c>
      <c r="I18" s="127" t="s">
        <v>317</v>
      </c>
      <c r="J18" s="127" t="s">
        <v>272</v>
      </c>
      <c r="K18" s="127" t="s">
        <v>272</v>
      </c>
      <c r="L18" s="127" t="s">
        <v>254</v>
      </c>
      <c r="M18" s="127" t="s">
        <v>255</v>
      </c>
      <c r="N18" s="120" t="n">
        <v>43101.30680555556</v>
      </c>
      <c r="O18" s="120" t="n">
        <v>43101.30679398148</v>
      </c>
      <c r="P18" s="120" t="n">
        <v>43101.3082175926</v>
      </c>
      <c r="Q18" s="120" t="n">
        <v>43101.37217592593</v>
      </c>
      <c r="R18" s="121" t="n">
        <v>0.02861111111</v>
      </c>
      <c r="S18" s="121" t="n">
        <v>1.540555556</v>
      </c>
      <c r="T18" s="121" t="n"/>
      <c r="U18" s="121" t="n">
        <v>0.003055555556</v>
      </c>
      <c r="V18" s="117">
        <f>IF(P18="NA","NA",IF(P18&lt;&gt;"",TEXT(P18-N18,"[h].mm"),""))</f>
        <v/>
      </c>
      <c r="W18" s="118">
        <f>IF(AND(R18="",S18=""),"",R18+S18)</f>
        <v/>
      </c>
      <c r="X18" s="116">
        <f>IF(O18&lt;&gt;"",DATE(YEAR(O18), MONTH(O18), DAY(O18)),"")</f>
        <v/>
      </c>
      <c r="Y18" s="122" t="s">
        <v>181</v>
      </c>
      <c r="Z18" s="123" t="s">
        <v>256</v>
      </c>
      <c r="AA18" s="117">
        <f>IF(F18="Re-assigned","NA",IF(W18="","",IF(W18&gt;=VLOOKUP(D18,SLAMatrix,3,FALSE),"Yes",IF(W18&lt;VLOOKUP(D18,SLAMatrix,2,FALSE),"No","Internal"))))</f>
        <v/>
      </c>
      <c r="AB18" s="123" t="n"/>
      <c r="AC18" s="123" t="s">
        <v>181</v>
      </c>
      <c r="AD18" s="119" t="n"/>
      <c r="AE18" s="125" t="s">
        <v>307</v>
      </c>
      <c r="AF18" s="124">
        <f>MONTH(O18)</f>
        <v/>
      </c>
      <c r="AG18" s="124">
        <f>VLOOKUP(IFERROR(MID(AE18,1,(FIND(",",AE18,1)-1)),AE18),Facility_Region_Mapping,2,FALSE)</f>
        <v/>
      </c>
      <c r="AH18" s="124" t="n"/>
      <c r="AI18" s="124">
        <f>IF(C18&lt;&gt;"",IF(M18="ESM User",getInterfaceName($C18),"NA"),"")</f>
        <v/>
      </c>
      <c r="AJ18" s="116">
        <f>IF(Q18&lt;&gt;"",DATE(YEAR(Q18), MONTH(Q18), DAY(Q18)),"")</f>
        <v/>
      </c>
      <c r="AK18" s="130">
        <f>IF(Q18&lt;&gt;0,Q18-N18,TODAY()-N18)</f>
        <v/>
      </c>
      <c r="AL18" s="112">
        <f>IF(F18="Re-assigned",0,IF(H18="Closed",0,IF(H18="Service Restored",0,IF(H18="",0,1))))</f>
        <v/>
      </c>
      <c r="AM18" s="124">
        <f>IF(AL18=0,"",IF(AK18&gt;20.99,"Aged","Non-Aged"))</f>
        <v/>
      </c>
      <c r="AN18" s="112">
        <f>IF(Q18&lt;&gt;"",MONTH(Q18),"")</f>
        <v/>
      </c>
      <c r="AO18" s="112">
        <f>IFERROR(VALUE(V18),0)</f>
        <v/>
      </c>
    </row>
    <row customFormat="1" customHeight="1" ht="29.25" r="19" s="112" spans="1:41">
      <c r="A19" s="127" t="s">
        <v>318</v>
      </c>
      <c r="B19" s="113" t="s">
        <v>192</v>
      </c>
      <c r="C19" s="127" t="s">
        <v>319</v>
      </c>
      <c r="D19" s="127" t="s">
        <v>114</v>
      </c>
      <c r="E19" s="114">
        <f>IF(F19 &lt;&gt; "",VLOOKUP(F19,CategoryLookup,2,FALSE), "")</f>
        <v/>
      </c>
      <c r="F19" s="126" t="s">
        <v>183</v>
      </c>
      <c r="G19" s="127" t="s">
        <v>270</v>
      </c>
      <c r="H19" s="127" t="s">
        <v>184</v>
      </c>
      <c r="I19" s="127" t="s">
        <v>320</v>
      </c>
      <c r="J19" s="127" t="s">
        <v>321</v>
      </c>
      <c r="K19" s="127" t="s">
        <v>321</v>
      </c>
      <c r="L19" s="127" t="s">
        <v>254</v>
      </c>
      <c r="M19" s="127" t="s">
        <v>255</v>
      </c>
      <c r="N19" s="120" t="n">
        <v>43101.60896990741</v>
      </c>
      <c r="O19" s="120" t="n">
        <v>43101.60896990741</v>
      </c>
      <c r="P19" s="120" t="n">
        <v>43101.61037037037</v>
      </c>
      <c r="Q19" s="120" t="n">
        <v>43101.61952546296</v>
      </c>
      <c r="R19" s="121" t="n">
        <v>0.02805555556</v>
      </c>
      <c r="S19" s="121" t="n">
        <v>0.2252777778</v>
      </c>
      <c r="T19" s="121" t="n"/>
      <c r="U19" s="121" t="n"/>
      <c r="V19" s="117">
        <f>IF(P19="NA","NA",IF(P19&lt;&gt;"",TEXT(P19-N19,"[h].mm"),""))</f>
        <v/>
      </c>
      <c r="W19" s="118">
        <f>IF(AND(R19="",S19=""),"",R19+S19)</f>
        <v/>
      </c>
      <c r="X19" s="116">
        <f>IF(O19&lt;&gt;"",DATE(YEAR(O19), MONTH(O19), DAY(O19)),"")</f>
        <v/>
      </c>
      <c r="Y19" s="122" t="s">
        <v>181</v>
      </c>
      <c r="Z19" s="123" t="s">
        <v>256</v>
      </c>
      <c r="AA19" s="117">
        <f>IF(F19="Re-assigned","NA",IF(W19="","",IF(W19&gt;=VLOOKUP(D19,SLAMatrix,3,FALSE),"Yes",IF(W19&lt;VLOOKUP(D19,SLAMatrix,2,FALSE),"No","Internal"))))</f>
        <v/>
      </c>
      <c r="AB19" s="123" t="n"/>
      <c r="AC19" s="123" t="s">
        <v>181</v>
      </c>
      <c r="AD19" s="119" t="n"/>
      <c r="AE19" s="125" t="s">
        <v>322</v>
      </c>
      <c r="AF19" s="124">
        <f>MONTH(O19)</f>
        <v/>
      </c>
      <c r="AG19" s="124">
        <f>VLOOKUP(IFERROR(MID(AE19,1,(FIND(",",AE19,1)-1)),AE19),Facility_Region_Mapping,2,FALSE)</f>
        <v/>
      </c>
      <c r="AH19" s="124" t="n"/>
      <c r="AI19" s="124">
        <f>IF(C19&lt;&gt;"",IF(M19="ESM User",getInterfaceName($C19),"NA"),"")</f>
        <v/>
      </c>
      <c r="AJ19" s="116">
        <f>IF(Q19&lt;&gt;"",DATE(YEAR(Q19), MONTH(Q19), DAY(Q19)),"")</f>
        <v/>
      </c>
      <c r="AK19" s="130">
        <f>IF(Q19&lt;&gt;0,Q19-N19,TODAY()-N19)</f>
        <v/>
      </c>
      <c r="AL19" s="112">
        <f>IF(F19="Re-assigned",0,IF(H19="Closed",0,IF(H19="Service Restored",0,IF(H19="",0,1))))</f>
        <v/>
      </c>
      <c r="AM19" s="124">
        <f>IF(AL19=0,"",IF(AK19&gt;20.99,"Aged","Non-Aged"))</f>
        <v/>
      </c>
      <c r="AN19" s="112">
        <f>IF(Q19&lt;&gt;"",MONTH(Q19),"")</f>
        <v/>
      </c>
      <c r="AO19" s="112">
        <f>IFERROR(VALUE(V19),0)</f>
        <v/>
      </c>
    </row>
    <row customFormat="1" customHeight="1" ht="29.25" r="20" s="112" spans="1:41">
      <c r="A20" s="127" t="s">
        <v>323</v>
      </c>
      <c r="B20" s="113" t="s">
        <v>174</v>
      </c>
      <c r="C20" s="127" t="s">
        <v>324</v>
      </c>
      <c r="D20" s="127" t="s">
        <v>114</v>
      </c>
      <c r="E20" s="114">
        <f>IF(F20 &lt;&gt; "",VLOOKUP(F20,CategoryLookup,2,FALSE), "")</f>
        <v/>
      </c>
      <c r="F20" s="126" t="s">
        <v>269</v>
      </c>
      <c r="G20" s="127" t="s">
        <v>205</v>
      </c>
      <c r="H20" s="127" t="s">
        <v>184</v>
      </c>
      <c r="I20" s="127" t="s">
        <v>325</v>
      </c>
      <c r="J20" s="127" t="s">
        <v>272</v>
      </c>
      <c r="K20" s="127" t="s">
        <v>272</v>
      </c>
      <c r="L20" s="127" t="s">
        <v>254</v>
      </c>
      <c r="M20" s="127" t="s">
        <v>255</v>
      </c>
      <c r="N20" s="120" t="n">
        <v>43102.07555555556</v>
      </c>
      <c r="O20" s="120" t="n">
        <v>43102.07555555556</v>
      </c>
      <c r="P20" s="120" t="n">
        <v>43102.09076388889</v>
      </c>
      <c r="Q20" s="120" t="n">
        <v>43102.16222222222</v>
      </c>
      <c r="R20" s="121" t="n">
        <v>0.3594444444</v>
      </c>
      <c r="S20" s="121" t="n">
        <v>1.720555556</v>
      </c>
      <c r="T20" s="121" t="n"/>
      <c r="U20" s="121" t="n">
        <v>0.003333333333</v>
      </c>
      <c r="V20" s="117">
        <f>IF(P20="NA","NA",IF(P20&lt;&gt;"",TEXT(P20-N20,"[h].mm"),""))</f>
        <v/>
      </c>
      <c r="W20" s="118">
        <f>IF(AND(R20="",S20=""),"",R20+S20)</f>
        <v/>
      </c>
      <c r="X20" s="116">
        <f>IF(O20&lt;&gt;"",DATE(YEAR(O20), MONTH(O20), DAY(O20)),"")</f>
        <v/>
      </c>
      <c r="Y20" s="122" t="s">
        <v>181</v>
      </c>
      <c r="Z20" s="123" t="s">
        <v>256</v>
      </c>
      <c r="AA20" s="117">
        <f>IF(F20="Re-assigned","NA",IF(W20="","",IF(W20&gt;=VLOOKUP(D20,SLAMatrix,3,FALSE),"Yes",IF(W20&lt;VLOOKUP(D20,SLAMatrix,2,FALSE),"No","Internal"))))</f>
        <v/>
      </c>
      <c r="AB20" s="123" t="n"/>
      <c r="AC20" s="123" t="s">
        <v>181</v>
      </c>
      <c r="AD20" s="119" t="n"/>
      <c r="AE20" s="125" t="s">
        <v>262</v>
      </c>
      <c r="AF20" s="124">
        <f>MONTH(O20)</f>
        <v/>
      </c>
      <c r="AG20" s="124">
        <f>VLOOKUP(IFERROR(MID(AE20,1,(FIND(",",AE20,1)-1)),AE20),Facility_Region_Mapping,2,FALSE)</f>
        <v/>
      </c>
      <c r="AH20" s="124" t="n"/>
      <c r="AI20" s="124">
        <f>IF(C20&lt;&gt;"",IF(M20="ESM User",getInterfaceName($C20),"NA"),"")</f>
        <v/>
      </c>
      <c r="AJ20" s="116">
        <f>IF(Q20&lt;&gt;"",DATE(YEAR(Q20), MONTH(Q20), DAY(Q20)),"")</f>
        <v/>
      </c>
      <c r="AK20" s="130">
        <f>IF(Q20&lt;&gt;0,Q20-N20,TODAY()-N20)</f>
        <v/>
      </c>
      <c r="AL20" s="112">
        <f>IF(F20="Re-assigned",0,IF(H20="Closed",0,IF(H20="Service Restored",0,IF(H20="",0,1))))</f>
        <v/>
      </c>
      <c r="AM20" s="124">
        <f>IF(AL20=0,"",IF(AK20&gt;20.99,"Aged","Non-Aged"))</f>
        <v/>
      </c>
      <c r="AN20" s="112">
        <f>IF(Q20&lt;&gt;"",MONTH(Q20),"")</f>
        <v/>
      </c>
      <c r="AO20" s="112">
        <f>IFERROR(VALUE(V20),0)</f>
        <v/>
      </c>
    </row>
    <row customFormat="1" customHeight="1" ht="29.25" r="21" s="112" spans="1:41">
      <c r="A21" s="127" t="s">
        <v>326</v>
      </c>
      <c r="B21" s="113" t="s">
        <v>174</v>
      </c>
      <c r="C21" s="127" t="s">
        <v>327</v>
      </c>
      <c r="D21" s="127" t="s">
        <v>114</v>
      </c>
      <c r="E21" s="114">
        <f>IF(F21 &lt;&gt; "",VLOOKUP(F21,CategoryLookup,2,FALSE), "")</f>
        <v/>
      </c>
      <c r="F21" s="126" t="s">
        <v>328</v>
      </c>
      <c r="G21" s="127" t="s">
        <v>33</v>
      </c>
      <c r="H21" s="127" t="s">
        <v>177</v>
      </c>
      <c r="I21" s="127" t="s">
        <v>329</v>
      </c>
      <c r="J21" s="127" t="s">
        <v>272</v>
      </c>
      <c r="K21" s="127" t="s">
        <v>272</v>
      </c>
      <c r="L21" s="127" t="s">
        <v>254</v>
      </c>
      <c r="M21" s="127" t="s">
        <v>255</v>
      </c>
      <c r="N21" s="120" t="n">
        <v>43102.09502314815</v>
      </c>
      <c r="O21" s="120" t="n">
        <v>43102.09501157407</v>
      </c>
      <c r="P21" s="120" t="n">
        <v>43102.0955787037</v>
      </c>
      <c r="Q21" s="120" t="n">
        <v>43102.18092592592</v>
      </c>
      <c r="R21" s="121" t="n">
        <v>0.008055555556</v>
      </c>
      <c r="S21" s="121" t="n">
        <v>2.053888889</v>
      </c>
      <c r="T21" s="121" t="n"/>
      <c r="U21" s="121" t="n"/>
      <c r="V21" s="117">
        <f>IF(P21="NA","NA",IF(P21&lt;&gt;"",TEXT(P21-N21,"[h].mm"),""))</f>
        <v/>
      </c>
      <c r="W21" s="118">
        <f>IF(AND(R21="",S21=""),"",R21+S21)</f>
        <v/>
      </c>
      <c r="X21" s="116">
        <f>IF(O21&lt;&gt;"",DATE(YEAR(O21), MONTH(O21), DAY(O21)),"")</f>
        <v/>
      </c>
      <c r="Y21" s="122" t="s">
        <v>181</v>
      </c>
      <c r="Z21" s="123" t="s">
        <v>256</v>
      </c>
      <c r="AA21" s="117">
        <f>IF(F21="Re-assigned","NA",IF(W21="","",IF(W21&gt;=VLOOKUP(D21,SLAMatrix,3,FALSE),"Yes",IF(W21&lt;VLOOKUP(D21,SLAMatrix,2,FALSE),"No","Internal"))))</f>
        <v/>
      </c>
      <c r="AB21" s="123" t="n"/>
      <c r="AC21" s="123" t="s">
        <v>181</v>
      </c>
      <c r="AD21" s="119" t="n"/>
      <c r="AE21" s="125" t="s">
        <v>330</v>
      </c>
      <c r="AF21" s="124">
        <f>MONTH(O21)</f>
        <v/>
      </c>
      <c r="AG21" s="124">
        <f>VLOOKUP(IFERROR(MID(AE21,1,(FIND(",",AE21,1)-1)),AE21),Facility_Region_Mapping,2,FALSE)</f>
        <v/>
      </c>
      <c r="AH21" s="124" t="n"/>
      <c r="AI21" s="124">
        <f>IF(C21&lt;&gt;"",IF(M21="ESM User",getInterfaceName($C21),"NA"),"")</f>
        <v/>
      </c>
      <c r="AJ21" s="116">
        <f>IF(Q21&lt;&gt;"",DATE(YEAR(Q21), MONTH(Q21), DAY(Q21)),"")</f>
        <v/>
      </c>
      <c r="AK21" s="130">
        <f>IF(Q21&lt;&gt;0,Q21-N21,TODAY()-N21)</f>
        <v/>
      </c>
      <c r="AL21" s="112">
        <f>IF(F21="Re-assigned",0,IF(H21="Closed",0,IF(H21="Service Restored",0,IF(H21="",0,1))))</f>
        <v/>
      </c>
      <c r="AM21" s="124">
        <f>IF(AL21=0,"",IF(AK21&gt;20.99,"Aged","Non-Aged"))</f>
        <v/>
      </c>
      <c r="AN21" s="112">
        <f>IF(Q21&lt;&gt;"",MONTH(Q21),"")</f>
        <v/>
      </c>
      <c r="AO21" s="112">
        <f>IFERROR(VALUE(V21),0)</f>
        <v/>
      </c>
    </row>
    <row customFormat="1" customHeight="1" ht="29.25" r="22" s="112" spans="1:41">
      <c r="A22" s="127" t="s">
        <v>331</v>
      </c>
      <c r="B22" s="113" t="s">
        <v>192</v>
      </c>
      <c r="C22" s="127" t="s">
        <v>332</v>
      </c>
      <c r="D22" s="127" t="s">
        <v>114</v>
      </c>
      <c r="E22" s="114">
        <f>IF(F22 &lt;&gt; "",VLOOKUP(F22,CategoryLookup,2,FALSE), "")</f>
        <v/>
      </c>
      <c r="F22" s="126" t="s">
        <v>269</v>
      </c>
      <c r="G22" s="127" t="s">
        <v>33</v>
      </c>
      <c r="H22" s="127" t="s">
        <v>184</v>
      </c>
      <c r="I22" s="127" t="s">
        <v>333</v>
      </c>
      <c r="J22" s="127" t="s">
        <v>272</v>
      </c>
      <c r="K22" s="127" t="s">
        <v>272</v>
      </c>
      <c r="L22" s="127" t="s">
        <v>254</v>
      </c>
      <c r="M22" s="127" t="s">
        <v>255</v>
      </c>
      <c r="N22" s="120" t="n">
        <v>43102.1221412037</v>
      </c>
      <c r="O22" s="120" t="n">
        <v>43102.12212962963</v>
      </c>
      <c r="P22" s="120" t="n">
        <v>43102.12265046296</v>
      </c>
      <c r="Q22" s="120" t="n">
        <v>43102.16430555555</v>
      </c>
      <c r="R22" s="121" t="n">
        <v>0.006944444444</v>
      </c>
      <c r="S22" s="121" t="n">
        <v>1.005277778</v>
      </c>
      <c r="T22" s="121" t="n"/>
      <c r="U22" s="121" t="n">
        <v>0.0025</v>
      </c>
      <c r="V22" s="117">
        <f>IF(P22="NA","NA",IF(P22&lt;&gt;"",TEXT(P22-N22,"[h].mm"),""))</f>
        <v/>
      </c>
      <c r="W22" s="118">
        <f>IF(AND(R22="",S22=""),"",R22+S22)</f>
        <v/>
      </c>
      <c r="X22" s="116">
        <f>IF(O22&lt;&gt;"",DATE(YEAR(O22), MONTH(O22), DAY(O22)),"")</f>
        <v/>
      </c>
      <c r="Y22" s="122" t="s">
        <v>181</v>
      </c>
      <c r="Z22" s="123" t="s">
        <v>256</v>
      </c>
      <c r="AA22" s="117">
        <f>IF(F22="Re-assigned","NA",IF(W22="","",IF(W22&gt;=VLOOKUP(D22,SLAMatrix,3,FALSE),"Yes",IF(W22&lt;VLOOKUP(D22,SLAMatrix,2,FALSE),"No","Internal"))))</f>
        <v/>
      </c>
      <c r="AB22" s="123" t="n"/>
      <c r="AC22" s="123" t="s">
        <v>181</v>
      </c>
      <c r="AD22" s="119" t="n"/>
      <c r="AE22" s="125" t="s">
        <v>334</v>
      </c>
      <c r="AF22" s="124">
        <f>MONTH(O22)</f>
        <v/>
      </c>
      <c r="AG22" s="124">
        <f>VLOOKUP(IFERROR(MID(AE22,1,(FIND(",",AE22,1)-1)),AE22),Facility_Region_Mapping,2,FALSE)</f>
        <v/>
      </c>
      <c r="AH22" s="124" t="n"/>
      <c r="AI22" s="124">
        <f>IF(C22&lt;&gt;"",IF(M22="ESM User",getInterfaceName($C22),"NA"),"")</f>
        <v/>
      </c>
      <c r="AJ22" s="116">
        <f>IF(Q22&lt;&gt;"",DATE(YEAR(Q22), MONTH(Q22), DAY(Q22)),"")</f>
        <v/>
      </c>
      <c r="AK22" s="130">
        <f>IF(Q22&lt;&gt;0,Q22-N22,TODAY()-N22)</f>
        <v/>
      </c>
      <c r="AL22" s="112">
        <f>IF(F22="Re-assigned",0,IF(H22="Closed",0,IF(H22="Service Restored",0,IF(H22="",0,1))))</f>
        <v/>
      </c>
      <c r="AM22" s="124">
        <f>IF(AL22=0,"",IF(AK22&gt;20.99,"Aged","Non-Aged"))</f>
        <v/>
      </c>
      <c r="AN22" s="112">
        <f>IF(Q22&lt;&gt;"",MONTH(Q22),"")</f>
        <v/>
      </c>
      <c r="AO22" s="112">
        <f>IFERROR(VALUE(V22),0)</f>
        <v/>
      </c>
    </row>
    <row customFormat="1" customHeight="1" ht="29.25" r="23" s="112" spans="1:41">
      <c r="A23" s="127" t="s">
        <v>335</v>
      </c>
      <c r="B23" s="113" t="s">
        <v>192</v>
      </c>
      <c r="C23" s="127" t="s">
        <v>336</v>
      </c>
      <c r="D23" s="127" t="s">
        <v>114</v>
      </c>
      <c r="E23" s="114">
        <f>IF(F23 &lt;&gt; "",VLOOKUP(F23,CategoryLookup,2,FALSE), "")</f>
        <v/>
      </c>
      <c r="F23" s="126" t="s">
        <v>188</v>
      </c>
      <c r="G23" s="127" t="s">
        <v>28</v>
      </c>
      <c r="H23" s="127" t="s">
        <v>184</v>
      </c>
      <c r="I23" s="127" t="s">
        <v>337</v>
      </c>
      <c r="J23" s="127" t="s">
        <v>272</v>
      </c>
      <c r="K23" s="127" t="s">
        <v>272</v>
      </c>
      <c r="L23" s="127" t="s">
        <v>254</v>
      </c>
      <c r="M23" s="127" t="s">
        <v>255</v>
      </c>
      <c r="N23" s="120" t="n">
        <v>43102.2603125</v>
      </c>
      <c r="O23" s="120" t="n">
        <v>43102.2603125</v>
      </c>
      <c r="P23" s="120" t="n">
        <v>43102.26064814815</v>
      </c>
      <c r="Q23" s="120" t="n">
        <v>43102.34909722222</v>
      </c>
      <c r="R23" s="121" t="n">
        <v>0.0025</v>
      </c>
      <c r="S23" s="121" t="n">
        <v>2.128333333</v>
      </c>
      <c r="T23" s="121" t="n"/>
      <c r="U23" s="121" t="n">
        <v>0.002777777778</v>
      </c>
      <c r="V23" s="117">
        <f>IF(P23="NA","NA",IF(P23&lt;&gt;"",TEXT(P23-N23,"[h].mm"),""))</f>
        <v/>
      </c>
      <c r="W23" s="118">
        <f>IF(AND(R23="",S23=""),"",R23+S23)</f>
        <v/>
      </c>
      <c r="X23" s="116">
        <f>IF(O23&lt;&gt;"",DATE(YEAR(O23), MONTH(O23), DAY(O23)),"")</f>
        <v/>
      </c>
      <c r="Y23" s="122" t="s">
        <v>181</v>
      </c>
      <c r="Z23" s="123" t="s">
        <v>256</v>
      </c>
      <c r="AA23" s="117">
        <f>IF(F23="Re-assigned","NA",IF(W23="","",IF(W23&gt;=VLOOKUP(D23,SLAMatrix,3,FALSE),"Yes",IF(W23&lt;VLOOKUP(D23,SLAMatrix,2,FALSE),"No","Internal"))))</f>
        <v/>
      </c>
      <c r="AB23" s="123" t="n"/>
      <c r="AC23" s="123" t="s">
        <v>181</v>
      </c>
      <c r="AD23" s="119" t="n"/>
      <c r="AE23" s="125" t="s">
        <v>338</v>
      </c>
      <c r="AF23" s="124">
        <f>MONTH(O23)</f>
        <v/>
      </c>
      <c r="AG23" s="124">
        <f>VLOOKUP(IFERROR(MID(AE23,1,(FIND(",",AE23,1)-1)),AE23),Facility_Region_Mapping,2,FALSE)</f>
        <v/>
      </c>
      <c r="AH23" s="124" t="n"/>
      <c r="AI23" s="124">
        <f>IF(C23&lt;&gt;"",IF(M23="ESM User",getInterfaceName($C23),"NA"),"")</f>
        <v/>
      </c>
      <c r="AJ23" s="116">
        <f>IF(Q23&lt;&gt;"",DATE(YEAR(Q23), MONTH(Q23), DAY(Q23)),"")</f>
        <v/>
      </c>
      <c r="AK23" s="130">
        <f>IF(Q23&lt;&gt;0,Q23-N23,TODAY()-N23)</f>
        <v/>
      </c>
      <c r="AL23" s="112">
        <f>IF(F23="Re-assigned",0,IF(H23="Closed",0,IF(H23="Service Restored",0,IF(H23="",0,1))))</f>
        <v/>
      </c>
      <c r="AM23" s="124">
        <f>IF(AL23=0,"",IF(AK23&gt;20.99,"Aged","Non-Aged"))</f>
        <v/>
      </c>
      <c r="AN23" s="112">
        <f>IF(Q23&lt;&gt;"",MONTH(Q23),"")</f>
        <v/>
      </c>
      <c r="AO23" s="112">
        <f>IFERROR(VALUE(V23),0)</f>
        <v/>
      </c>
    </row>
    <row customFormat="1" customHeight="1" ht="29.25" r="24" s="112" spans="1:41">
      <c r="A24" s="127" t="s">
        <v>339</v>
      </c>
      <c r="B24" s="113" t="s">
        <v>192</v>
      </c>
      <c r="C24" s="127" t="s">
        <v>340</v>
      </c>
      <c r="D24" s="127" t="s">
        <v>113</v>
      </c>
      <c r="E24" s="114">
        <f>IF(F24 &lt;&gt; "",VLOOKUP(F24,CategoryLookup,2,FALSE), "")</f>
        <v/>
      </c>
      <c r="F24" s="126" t="s">
        <v>341</v>
      </c>
      <c r="G24" s="127" t="s">
        <v>305</v>
      </c>
      <c r="H24" s="127" t="s">
        <v>111</v>
      </c>
      <c r="I24" s="127" t="s">
        <v>342</v>
      </c>
      <c r="J24" s="127" t="s">
        <v>272</v>
      </c>
      <c r="K24" s="127" t="s">
        <v>272</v>
      </c>
      <c r="L24" s="127" t="s">
        <v>254</v>
      </c>
      <c r="M24" s="127" t="s">
        <v>343</v>
      </c>
      <c r="N24" s="120" t="n">
        <v>43102.30260416667</v>
      </c>
      <c r="O24" s="120" t="n">
        <v>43102.30259259259</v>
      </c>
      <c r="P24" s="120" t="n">
        <v>43102.31178240741</v>
      </c>
      <c r="Q24" s="120" t="n"/>
      <c r="R24" s="121" t="n">
        <v>0.215</v>
      </c>
      <c r="S24" s="121" t="n">
        <v>3.828055556</v>
      </c>
      <c r="T24" s="121" t="n"/>
      <c r="U24" s="121" t="n"/>
      <c r="V24" s="117">
        <f>IF(P24="NA","NA",IF(P24&lt;&gt;"",TEXT(P24-N24,"[h].mm"),""))</f>
        <v/>
      </c>
      <c r="W24" s="118">
        <f>IF(AND(R24="",S24=""),"",R24+S24)</f>
        <v/>
      </c>
      <c r="X24" s="116">
        <f>IF(O24&lt;&gt;"",DATE(YEAR(O24), MONTH(O24), DAY(O24)),"")</f>
        <v/>
      </c>
      <c r="Y24" s="122" t="s">
        <v>181</v>
      </c>
      <c r="Z24" s="123" t="s">
        <v>256</v>
      </c>
      <c r="AA24" s="117">
        <f>IF(F24="Re-assigned","NA",IF(W24="","",IF(W24&gt;=VLOOKUP(D24,SLAMatrix,3,FALSE),"Yes",IF(W24&lt;VLOOKUP(D24,SLAMatrix,2,FALSE),"No","Internal"))))</f>
        <v/>
      </c>
      <c r="AB24" s="123" t="n"/>
      <c r="AC24" s="123" t="s">
        <v>181</v>
      </c>
      <c r="AD24" s="119" t="n"/>
      <c r="AE24" s="125" t="n"/>
      <c r="AF24" s="124">
        <f>MONTH(O24)</f>
        <v/>
      </c>
      <c r="AG24" s="124">
        <f>VLOOKUP(IFERROR(MID(AE24,1,(FIND(",",AE24,1)-1)),AE24),Facility_Region_Mapping,2,FALSE)</f>
        <v/>
      </c>
      <c r="AH24" s="124" t="n"/>
      <c r="AI24" s="124">
        <f>IF(C24&lt;&gt;"",IF(M24="ESM User",getInterfaceName($C24),"NA"),"")</f>
        <v/>
      </c>
      <c r="AJ24" s="116">
        <f>IF(Q24&lt;&gt;"",DATE(YEAR(Q24), MONTH(Q24), DAY(Q24)),"")</f>
        <v/>
      </c>
      <c r="AK24" s="130">
        <f>IF(Q24&lt;&gt;0,Q24-N24,TODAY()-N24)</f>
        <v/>
      </c>
      <c r="AL24" s="112">
        <f>IF(F24="Re-assigned",0,IF(H24="Closed",0,IF(H24="Service Restored",0,IF(H24="",0,1))))</f>
        <v/>
      </c>
      <c r="AM24" s="124">
        <f>IF(AL24=0,"",IF(AK24&gt;20.99,"Aged","Non-Aged"))</f>
        <v/>
      </c>
      <c r="AN24" s="112">
        <f>IF(Q24&lt;&gt;"",MONTH(Q24),"")</f>
        <v/>
      </c>
      <c r="AO24" s="112">
        <f>IFERROR(VALUE(V24),0)</f>
        <v/>
      </c>
    </row>
    <row customFormat="1" customHeight="1" ht="29.25" r="25" s="112" spans="1:41">
      <c r="A25" s="127" t="s">
        <v>344</v>
      </c>
      <c r="B25" s="113" t="s">
        <v>192</v>
      </c>
      <c r="C25" s="127" t="s">
        <v>345</v>
      </c>
      <c r="D25" s="127" t="s">
        <v>114</v>
      </c>
      <c r="E25" s="114">
        <f>IF(F25 &lt;&gt; "",VLOOKUP(F25,CategoryLookup,2,FALSE), "")</f>
        <v/>
      </c>
      <c r="F25" s="126" t="s">
        <v>346</v>
      </c>
      <c r="G25" s="127" t="s">
        <v>293</v>
      </c>
      <c r="H25" s="127" t="s">
        <v>347</v>
      </c>
      <c r="I25" s="127" t="s">
        <v>348</v>
      </c>
      <c r="J25" s="127" t="s">
        <v>349</v>
      </c>
      <c r="K25" s="127" t="s">
        <v>349</v>
      </c>
      <c r="L25" s="127" t="s">
        <v>350</v>
      </c>
      <c r="M25" s="127" t="s">
        <v>351</v>
      </c>
      <c r="N25" s="120" t="n">
        <v>43102.47046296296</v>
      </c>
      <c r="O25" s="120" t="n">
        <v>43102.47045138889</v>
      </c>
      <c r="P25" s="120" t="n">
        <v>43102.4733449074</v>
      </c>
      <c r="Q25" s="120" t="n"/>
      <c r="R25" s="121" t="n">
        <v>0.1180555556</v>
      </c>
      <c r="S25" s="121" t="n">
        <v>2.250833333</v>
      </c>
      <c r="T25" s="121" t="n"/>
      <c r="U25" s="121" t="n"/>
      <c r="V25" s="117">
        <f>IF(P25="NA","NA",IF(P25&lt;&gt;"",TEXT(P25-N25,"[h].mm"),""))</f>
        <v/>
      </c>
      <c r="W25" s="118">
        <f>IF(AND(R25="",S25=""),"",R25+S25)</f>
        <v/>
      </c>
      <c r="X25" s="116">
        <f>IF(O25&lt;&gt;"",DATE(YEAR(O25), MONTH(O25), DAY(O25)),"")</f>
        <v/>
      </c>
      <c r="Y25" s="122" t="s">
        <v>181</v>
      </c>
      <c r="Z25" s="123" t="s">
        <v>256</v>
      </c>
      <c r="AA25" s="117">
        <f>IF(F25="Re-assigned","NA",IF(W25="","",IF(W25&gt;=VLOOKUP(D25,SLAMatrix,3,FALSE),"Yes",IF(W25&lt;VLOOKUP(D25,SLAMatrix,2,FALSE),"No","Internal"))))</f>
        <v/>
      </c>
      <c r="AB25" s="123" t="n"/>
      <c r="AC25" s="123" t="s">
        <v>181</v>
      </c>
      <c r="AD25" s="119" t="n"/>
      <c r="AE25" s="125" t="n"/>
      <c r="AF25" s="124">
        <f>MONTH(O25)</f>
        <v/>
      </c>
      <c r="AG25" s="124">
        <f>VLOOKUP(IFERROR(MID(AE25,1,(FIND(",",AE25,1)-1)),AE25),Facility_Region_Mapping,2,FALSE)</f>
        <v/>
      </c>
      <c r="AH25" s="124" t="n"/>
      <c r="AI25" s="124">
        <f>IF(C25&lt;&gt;"",IF(M25="ESM User",getInterfaceName($C25),"NA"),"")</f>
        <v/>
      </c>
      <c r="AJ25" s="116">
        <f>IF(Q25&lt;&gt;"",DATE(YEAR(Q25), MONTH(Q25), DAY(Q25)),"")</f>
        <v/>
      </c>
      <c r="AK25" s="130">
        <f>IF(Q25&lt;&gt;0,Q25-N25,TODAY()-N25)</f>
        <v/>
      </c>
      <c r="AL25" s="112">
        <f>IF(F25="Re-assigned",0,IF(H25="Closed",0,IF(H25="Service Restored",0,IF(H25="",0,1))))</f>
        <v/>
      </c>
      <c r="AM25" s="124">
        <f>IF(AL25=0,"",IF(AK25&gt;20.99,"Aged","Non-Aged"))</f>
        <v/>
      </c>
      <c r="AN25" s="112">
        <f>IF(Q25&lt;&gt;"",MONTH(Q25),"")</f>
        <v/>
      </c>
      <c r="AO25" s="112">
        <f>IFERROR(VALUE(V25),0)</f>
        <v/>
      </c>
    </row>
    <row customFormat="1" customHeight="1" ht="29.25" r="26" s="112" spans="1:41">
      <c r="A26" s="127" t="s">
        <v>352</v>
      </c>
      <c r="B26" s="113" t="s">
        <v>192</v>
      </c>
      <c r="C26" s="127" t="s">
        <v>353</v>
      </c>
      <c r="D26" s="127" t="s">
        <v>114</v>
      </c>
      <c r="E26" s="114">
        <f>IF(F26 &lt;&gt; "",VLOOKUP(F26,CategoryLookup,2,FALSE), "")</f>
        <v/>
      </c>
      <c r="F26" s="126" t="s">
        <v>346</v>
      </c>
      <c r="G26" s="127" t="s">
        <v>28</v>
      </c>
      <c r="H26" s="127" t="s">
        <v>184</v>
      </c>
      <c r="I26" s="127" t="s">
        <v>354</v>
      </c>
      <c r="J26" s="127" t="s">
        <v>355</v>
      </c>
      <c r="K26" s="127" t="s">
        <v>355</v>
      </c>
      <c r="L26" s="127" t="s">
        <v>356</v>
      </c>
      <c r="M26" s="127" t="s">
        <v>357</v>
      </c>
      <c r="N26" s="120" t="n">
        <v>43102.56232638889</v>
      </c>
      <c r="O26" s="120" t="n">
        <v>43102.56484953704</v>
      </c>
      <c r="P26" s="120" t="n">
        <v>43102.57155092592</v>
      </c>
      <c r="Q26" s="120" t="n">
        <v>43102.66592592592</v>
      </c>
      <c r="R26" s="121" t="n">
        <v>0.1283333333</v>
      </c>
      <c r="S26" s="121" t="n">
        <v>2.358611111</v>
      </c>
      <c r="T26" s="121" t="n"/>
      <c r="U26" s="121" t="n"/>
      <c r="V26" s="117">
        <f>IF(P26="NA","NA",IF(P26&lt;&gt;"",TEXT(P26-N26,"[h].mm"),""))</f>
        <v/>
      </c>
      <c r="W26" s="118">
        <f>IF(AND(R26="",S26=""),"",R26+S26)</f>
        <v/>
      </c>
      <c r="X26" s="116">
        <f>IF(O26&lt;&gt;"",DATE(YEAR(O26), MONTH(O26), DAY(O26)),"")</f>
        <v/>
      </c>
      <c r="Y26" s="122" t="s">
        <v>181</v>
      </c>
      <c r="Z26" s="123" t="s">
        <v>256</v>
      </c>
      <c r="AA26" s="117">
        <f>IF(F26="Re-assigned","NA",IF(W26="","",IF(W26&gt;=VLOOKUP(D26,SLAMatrix,3,FALSE),"Yes",IF(W26&lt;VLOOKUP(D26,SLAMatrix,2,FALSE),"No","Internal"))))</f>
        <v/>
      </c>
      <c r="AB26" s="123" t="n"/>
      <c r="AC26" s="123" t="s">
        <v>181</v>
      </c>
      <c r="AD26" s="119" t="n"/>
      <c r="AE26" s="125" t="n"/>
      <c r="AF26" s="124">
        <f>MONTH(O26)</f>
        <v/>
      </c>
      <c r="AG26" s="124">
        <f>VLOOKUP(IFERROR(MID(AE26,1,(FIND(",",AE26,1)-1)),AE26),Facility_Region_Mapping,2,FALSE)</f>
        <v/>
      </c>
      <c r="AH26" s="124" t="n"/>
      <c r="AI26" s="124">
        <f>IF(C26&lt;&gt;"",IF(M26="ESM User",getInterfaceName($C26),"NA"),"")</f>
        <v/>
      </c>
      <c r="AJ26" s="116">
        <f>IF(Q26&lt;&gt;"",DATE(YEAR(Q26), MONTH(Q26), DAY(Q26)),"")</f>
        <v/>
      </c>
      <c r="AK26" s="130">
        <f>IF(Q26&lt;&gt;0,Q26-N26,TODAY()-N26)</f>
        <v/>
      </c>
      <c r="AL26" s="112">
        <f>IF(F26="Re-assigned",0,IF(H26="Closed",0,IF(H26="Service Restored",0,IF(H26="",0,1))))</f>
        <v/>
      </c>
      <c r="AM26" s="124">
        <f>IF(AL26=0,"",IF(AK26&gt;20.99,"Aged","Non-Aged"))</f>
        <v/>
      </c>
      <c r="AN26" s="112">
        <f>IF(Q26&lt;&gt;"",MONTH(Q26),"")</f>
        <v/>
      </c>
      <c r="AO26" s="112">
        <f>IFERROR(VALUE(V26),0)</f>
        <v/>
      </c>
    </row>
    <row customFormat="1" customHeight="1" ht="29.25" r="27" s="112" spans="1:41">
      <c r="A27" s="127" t="s">
        <v>358</v>
      </c>
      <c r="B27" s="113" t="s">
        <v>192</v>
      </c>
      <c r="C27" s="127" t="s">
        <v>359</v>
      </c>
      <c r="D27" s="127" t="s">
        <v>113</v>
      </c>
      <c r="E27" s="114">
        <f>IF(F27 &lt;&gt; "",VLOOKUP(F27,CategoryLookup,2,FALSE), "")</f>
        <v/>
      </c>
      <c r="F27" s="126" t="s">
        <v>360</v>
      </c>
      <c r="G27" s="127" t="s">
        <v>33</v>
      </c>
      <c r="H27" s="127" t="s">
        <v>111</v>
      </c>
      <c r="I27" s="127" t="s">
        <v>361</v>
      </c>
      <c r="J27" s="127" t="s">
        <v>321</v>
      </c>
      <c r="K27" s="127" t="s">
        <v>321</v>
      </c>
      <c r="L27" s="127" t="s">
        <v>254</v>
      </c>
      <c r="M27" s="127" t="s">
        <v>362</v>
      </c>
      <c r="N27" s="120" t="n">
        <v>43102.58965277778</v>
      </c>
      <c r="O27" s="120" t="n">
        <v>43102.5896412037</v>
      </c>
      <c r="P27" s="120" t="n">
        <v>43102.59092592593</v>
      </c>
      <c r="Q27" s="120" t="n"/>
      <c r="R27" s="121" t="n">
        <v>0.02527777778</v>
      </c>
      <c r="S27" s="121" t="n">
        <v>0.005555555556</v>
      </c>
      <c r="T27" s="121" t="n"/>
      <c r="U27" s="121" t="n"/>
      <c r="V27" s="117">
        <f>IF(P27="NA","NA",IF(P27&lt;&gt;"",TEXT(P27-N27,"[h].mm"),""))</f>
        <v/>
      </c>
      <c r="W27" s="118">
        <f>IF(AND(R27="",S27=""),"",R27+S27)</f>
        <v/>
      </c>
      <c r="X27" s="116">
        <f>IF(O27&lt;&gt;"",DATE(YEAR(O27), MONTH(O27), DAY(O27)),"")</f>
        <v/>
      </c>
      <c r="Y27" s="122" t="s">
        <v>181</v>
      </c>
      <c r="Z27" s="123" t="s">
        <v>256</v>
      </c>
      <c r="AA27" s="117">
        <f>IF(F27="Re-assigned","NA",IF(W27="","",IF(W27&gt;=VLOOKUP(D27,SLAMatrix,3,FALSE),"Yes",IF(W27&lt;VLOOKUP(D27,SLAMatrix,2,FALSE),"No","Internal"))))</f>
        <v/>
      </c>
      <c r="AB27" s="123" t="n"/>
      <c r="AC27" s="123" t="s">
        <v>181</v>
      </c>
      <c r="AD27" s="119" t="n"/>
      <c r="AE27" s="125" t="n"/>
      <c r="AF27" s="124">
        <f>MONTH(O27)</f>
        <v/>
      </c>
      <c r="AG27" s="124">
        <f>VLOOKUP(IFERROR(MID(AE27,1,(FIND(",",AE27,1)-1)),AE27),Facility_Region_Mapping,2,FALSE)</f>
        <v/>
      </c>
      <c r="AH27" s="124" t="n"/>
      <c r="AI27" s="124">
        <f>IF(C27&lt;&gt;"",IF(M27="ESM User",getInterfaceName($C27),"NA"),"")</f>
        <v/>
      </c>
      <c r="AJ27" s="116">
        <f>IF(Q27&lt;&gt;"",DATE(YEAR(Q27), MONTH(Q27), DAY(Q27)),"")</f>
        <v/>
      </c>
      <c r="AK27" s="130">
        <f>IF(Q27&lt;&gt;0,Q27-N27,TODAY()-N27)</f>
        <v/>
      </c>
      <c r="AL27" s="112">
        <f>IF(F27="Re-assigned",0,IF(H27="Closed",0,IF(H27="Service Restored",0,IF(H27="",0,1))))</f>
        <v/>
      </c>
      <c r="AM27" s="124">
        <f>IF(AL27=0,"",IF(AK27&gt;20.99,"Aged","Non-Aged"))</f>
        <v/>
      </c>
      <c r="AN27" s="112">
        <f>IF(Q27&lt;&gt;"",MONTH(Q27),"")</f>
        <v/>
      </c>
      <c r="AO27" s="112">
        <f>IFERROR(VALUE(V27),0)</f>
        <v/>
      </c>
    </row>
    <row customFormat="1" customHeight="1" ht="29.25" r="28" s="112" spans="1:41">
      <c r="A28" s="127" t="s">
        <v>363</v>
      </c>
      <c r="B28" s="113" t="s">
        <v>192</v>
      </c>
      <c r="C28" s="127" t="s">
        <v>364</v>
      </c>
      <c r="D28" s="127" t="s">
        <v>113</v>
      </c>
      <c r="E28" s="114">
        <f>IF(F28 &lt;&gt; "",VLOOKUP(F28,CategoryLookup,2,FALSE), "")</f>
        <v/>
      </c>
      <c r="F28" s="126" t="s">
        <v>341</v>
      </c>
      <c r="G28" s="127" t="s">
        <v>28</v>
      </c>
      <c r="H28" s="127" t="s">
        <v>184</v>
      </c>
      <c r="I28" s="127" t="s">
        <v>365</v>
      </c>
      <c r="J28" s="127" t="s">
        <v>321</v>
      </c>
      <c r="K28" s="127" t="s">
        <v>321</v>
      </c>
      <c r="L28" s="127" t="s">
        <v>254</v>
      </c>
      <c r="M28" s="127" t="s">
        <v>366</v>
      </c>
      <c r="N28" s="120" t="n">
        <v>43102.63712962963</v>
      </c>
      <c r="O28" s="120" t="n">
        <v>43102.63711805556</v>
      </c>
      <c r="P28" s="120" t="n">
        <v>43102.64797453704</v>
      </c>
      <c r="Q28" s="120" t="n">
        <v>43102.98773148148</v>
      </c>
      <c r="R28" s="121" t="n">
        <v>-0.0002777777778</v>
      </c>
      <c r="S28" s="121" t="n">
        <v>8.414999999999999</v>
      </c>
      <c r="T28" s="121" t="n"/>
      <c r="U28" s="121" t="n">
        <v>0.001666666667</v>
      </c>
      <c r="V28" s="117">
        <f>IF(P28="NA","NA",IF(P28&lt;&gt;"",TEXT(P28-N28,"[h].mm"),""))</f>
        <v/>
      </c>
      <c r="W28" s="118">
        <f>IF(AND(R28="",S28=""),"",R28+S28)</f>
        <v/>
      </c>
      <c r="X28" s="116">
        <f>IF(O28&lt;&gt;"",DATE(YEAR(O28), MONTH(O28), DAY(O28)),"")</f>
        <v/>
      </c>
      <c r="Y28" s="122" t="s">
        <v>181</v>
      </c>
      <c r="Z28" s="123" t="s">
        <v>256</v>
      </c>
      <c r="AA28" s="117">
        <f>IF(F28="Re-assigned","NA",IF(W28="","",IF(W28&gt;=VLOOKUP(D28,SLAMatrix,3,FALSE),"Yes",IF(W28&lt;VLOOKUP(D28,SLAMatrix,2,FALSE),"No","Internal"))))</f>
        <v/>
      </c>
      <c r="AB28" s="123" t="n"/>
      <c r="AC28" s="123" t="s">
        <v>181</v>
      </c>
      <c r="AD28" s="119" t="n"/>
      <c r="AE28" s="125" t="s">
        <v>367</v>
      </c>
      <c r="AF28" s="124">
        <f>MONTH(O28)</f>
        <v/>
      </c>
      <c r="AG28" s="124">
        <f>VLOOKUP(IFERROR(MID(AE28,1,(FIND(",",AE28,1)-1)),AE28),Facility_Region_Mapping,2,FALSE)</f>
        <v/>
      </c>
      <c r="AH28" s="124" t="n"/>
      <c r="AI28" s="124">
        <f>IF(C28&lt;&gt;"",IF(M28="ESM User",getInterfaceName($C28),"NA"),"")</f>
        <v/>
      </c>
      <c r="AJ28" s="116">
        <f>IF(Q28&lt;&gt;"",DATE(YEAR(Q28), MONTH(Q28), DAY(Q28)),"")</f>
        <v/>
      </c>
      <c r="AK28" s="130">
        <f>IF(Q28&lt;&gt;0,Q28-N28,TODAY()-N28)</f>
        <v/>
      </c>
      <c r="AL28" s="112">
        <f>IF(F28="Re-assigned",0,IF(H28="Closed",0,IF(H28="Service Restored",0,IF(H28="",0,1))))</f>
        <v/>
      </c>
      <c r="AM28" s="124">
        <f>IF(AL28=0,"",IF(AK28&gt;20.99,"Aged","Non-Aged"))</f>
        <v/>
      </c>
      <c r="AN28" s="112">
        <f>IF(Q28&lt;&gt;"",MONTH(Q28),"")</f>
        <v/>
      </c>
      <c r="AO28" s="112">
        <f>IFERROR(VALUE(V28),0)</f>
        <v/>
      </c>
    </row>
    <row customFormat="1" customHeight="1" ht="29.25" r="29" s="112" spans="1:41">
      <c r="A29" s="127" t="s">
        <v>368</v>
      </c>
      <c r="B29" s="113" t="s">
        <v>174</v>
      </c>
      <c r="C29" s="127" t="s">
        <v>369</v>
      </c>
      <c r="D29" s="127" t="s">
        <v>114</v>
      </c>
      <c r="E29" s="114">
        <f>IF(F29 &lt;&gt; "",VLOOKUP(F29,CategoryLookup,2,FALSE), "")</f>
        <v/>
      </c>
      <c r="F29" s="126" t="s">
        <v>183</v>
      </c>
      <c r="G29" s="127" t="s">
        <v>305</v>
      </c>
      <c r="H29" s="127" t="s">
        <v>184</v>
      </c>
      <c r="I29" s="127" t="s">
        <v>370</v>
      </c>
      <c r="J29" s="127" t="s">
        <v>253</v>
      </c>
      <c r="K29" s="127" t="s">
        <v>253</v>
      </c>
      <c r="L29" s="127" t="s">
        <v>254</v>
      </c>
      <c r="M29" s="127" t="s">
        <v>255</v>
      </c>
      <c r="N29" s="120" t="n">
        <v>43103.03202546296</v>
      </c>
      <c r="O29" s="120" t="n">
        <v>43103.03201388889</v>
      </c>
      <c r="P29" s="120" t="n">
        <v>43103.03320601852</v>
      </c>
      <c r="Q29" s="120" t="n">
        <v>43103.04693287037</v>
      </c>
      <c r="R29" s="121" t="n">
        <v>0.02305555556</v>
      </c>
      <c r="S29" s="121" t="n">
        <v>0.335</v>
      </c>
      <c r="T29" s="121" t="n"/>
      <c r="U29" s="121" t="n">
        <v>0.001111111111</v>
      </c>
      <c r="V29" s="117">
        <f>IF(P29="NA","NA",IF(P29&lt;&gt;"",TEXT(P29-N29,"[h].mm"),""))</f>
        <v/>
      </c>
      <c r="W29" s="118">
        <f>IF(AND(R29="",S29=""),"",R29+S29)</f>
        <v/>
      </c>
      <c r="X29" s="116">
        <f>IF(O29&lt;&gt;"",DATE(YEAR(O29), MONTH(O29), DAY(O29)),"")</f>
        <v/>
      </c>
      <c r="Y29" s="122" t="s">
        <v>181</v>
      </c>
      <c r="Z29" s="123" t="s">
        <v>256</v>
      </c>
      <c r="AA29" s="117">
        <f>IF(F29="Re-assigned","NA",IF(W29="","",IF(W29&gt;=VLOOKUP(D29,SLAMatrix,3,FALSE),"Yes",IF(W29&lt;VLOOKUP(D29,SLAMatrix,2,FALSE),"No","Internal"))))</f>
        <v/>
      </c>
      <c r="AB29" s="123" t="n"/>
      <c r="AC29" s="123" t="s">
        <v>181</v>
      </c>
      <c r="AD29" s="119" t="n"/>
      <c r="AE29" s="125" t="s">
        <v>371</v>
      </c>
      <c r="AF29" s="124">
        <f>MONTH(O29)</f>
        <v/>
      </c>
      <c r="AG29" s="124">
        <f>VLOOKUP(IFERROR(MID(AE29,1,(FIND(",",AE29,1)-1)),AE29),Facility_Region_Mapping,2,FALSE)</f>
        <v/>
      </c>
      <c r="AH29" s="124" t="n"/>
      <c r="AI29" s="124">
        <f>IF(C29&lt;&gt;"",IF(M29="ESM User",getInterfaceName($C29),"NA"),"")</f>
        <v/>
      </c>
      <c r="AJ29" s="116">
        <f>IF(Q29&lt;&gt;"",DATE(YEAR(Q29), MONTH(Q29), DAY(Q29)),"")</f>
        <v/>
      </c>
      <c r="AK29" s="130">
        <f>IF(Q29&lt;&gt;0,Q29-N29,TODAY()-N29)</f>
        <v/>
      </c>
      <c r="AL29" s="112">
        <f>IF(F29="Re-assigned",0,IF(H29="Closed",0,IF(H29="Service Restored",0,IF(H29="",0,1))))</f>
        <v/>
      </c>
      <c r="AM29" s="124">
        <f>IF(AL29=0,"",IF(AK29&gt;20.99,"Aged","Non-Aged"))</f>
        <v/>
      </c>
      <c r="AN29" s="112">
        <f>IF(Q29&lt;&gt;"",MONTH(Q29),"")</f>
        <v/>
      </c>
      <c r="AO29" s="112">
        <f>IFERROR(VALUE(V29),0)</f>
        <v/>
      </c>
    </row>
    <row customFormat="1" customHeight="1" ht="29.25" r="30" s="112" spans="1:41">
      <c r="A30" s="127" t="s">
        <v>372</v>
      </c>
      <c r="B30" s="113" t="n"/>
      <c r="C30" s="127" t="s">
        <v>373</v>
      </c>
      <c r="D30" s="127" t="s">
        <v>114</v>
      </c>
      <c r="E30" s="114">
        <f>IF(F30 &lt;&gt; "",VLOOKUP(F30,CategoryLookup,2,FALSE), "")</f>
        <v/>
      </c>
      <c r="F30" s="126" t="n"/>
      <c r="G30" s="127" t="n"/>
      <c r="H30" s="127" t="s">
        <v>347</v>
      </c>
      <c r="I30" s="127" t="n"/>
      <c r="J30" s="127" t="s">
        <v>272</v>
      </c>
      <c r="K30" s="127" t="s">
        <v>272</v>
      </c>
      <c r="L30" s="127" t="s">
        <v>254</v>
      </c>
      <c r="M30" s="127" t="s">
        <v>255</v>
      </c>
      <c r="N30" s="120" t="n">
        <v>43103.11744212963</v>
      </c>
      <c r="O30" s="120" t="n">
        <v>43103.11743055555</v>
      </c>
      <c r="P30" s="120" t="n">
        <v>43103.118125</v>
      </c>
      <c r="Q30" s="120" t="n"/>
      <c r="R30" s="121" t="n">
        <v>0.01111111111</v>
      </c>
      <c r="S30" s="121" t="n"/>
      <c r="T30" s="121" t="n"/>
      <c r="U30" s="121" t="n"/>
      <c r="V30" s="117">
        <f>IF(P30="NA","NA",IF(P30&lt;&gt;"",TEXT(P30-N30,"[h].mm"),""))</f>
        <v/>
      </c>
      <c r="W30" s="118">
        <f>IF(AND(R30="",S30=""),"",R30+S30)</f>
        <v/>
      </c>
      <c r="X30" s="116">
        <f>IF(O30&lt;&gt;"",DATE(YEAR(O30), MONTH(O30), DAY(O30)),"")</f>
        <v/>
      </c>
      <c r="Y30" s="122" t="s">
        <v>181</v>
      </c>
      <c r="Z30" s="123" t="s">
        <v>256</v>
      </c>
      <c r="AA30" s="117">
        <f>IF(F30="Re-assigned","NA",IF(W30="","",IF(W30&gt;=VLOOKUP(D30,SLAMatrix,3,FALSE),"Yes",IF(W30&lt;VLOOKUP(D30,SLAMatrix,2,FALSE),"No","Internal"))))</f>
        <v/>
      </c>
      <c r="AB30" s="123" t="n"/>
      <c r="AC30" s="123" t="s">
        <v>181</v>
      </c>
      <c r="AD30" s="119" t="n"/>
      <c r="AE30" s="125" t="n"/>
      <c r="AF30" s="124">
        <f>MONTH(O30)</f>
        <v/>
      </c>
      <c r="AG30" s="124">
        <f>VLOOKUP(IFERROR(MID(AE30,1,(FIND(",",AE30,1)-1)),AE30),Facility_Region_Mapping,2,FALSE)</f>
        <v/>
      </c>
      <c r="AH30" s="124" t="n"/>
      <c r="AI30" s="124">
        <f>IF(C30&lt;&gt;"",IF(M30="ESM User",getInterfaceName($C30),"NA"),"")</f>
        <v/>
      </c>
      <c r="AJ30" s="116">
        <f>IF(Q30&lt;&gt;"",DATE(YEAR(Q30), MONTH(Q30), DAY(Q30)),"")</f>
        <v/>
      </c>
      <c r="AK30" s="130">
        <f>IF(Q30&lt;&gt;0,Q30-N30,TODAY()-N30)</f>
        <v/>
      </c>
      <c r="AL30" s="112">
        <f>IF(F30="Re-assigned",0,IF(H30="Closed",0,IF(H30="Service Restored",0,IF(H30="",0,1))))</f>
        <v/>
      </c>
      <c r="AM30" s="124">
        <f>IF(AL30=0,"",IF(AK30&gt;20.99,"Aged","Non-Aged"))</f>
        <v/>
      </c>
      <c r="AN30" s="112">
        <f>IF(Q30&lt;&gt;"",MONTH(Q30),"")</f>
        <v/>
      </c>
      <c r="AO30" s="112">
        <f>IFERROR(VALUE(V30),0)</f>
        <v/>
      </c>
    </row>
    <row customFormat="1" customHeight="1" ht="29.25" r="31" s="112" spans="1:41">
      <c r="A31" s="127" t="s">
        <v>374</v>
      </c>
      <c r="B31" s="113" t="n"/>
      <c r="C31" s="127" t="s">
        <v>375</v>
      </c>
      <c r="D31" s="127" t="s">
        <v>114</v>
      </c>
      <c r="E31" s="114">
        <f>IF(F31 &lt;&gt; "",VLOOKUP(F31,CategoryLookup,2,FALSE), "")</f>
        <v/>
      </c>
      <c r="F31" s="126" t="n"/>
      <c r="G31" s="127" t="n"/>
      <c r="H31" s="127" t="s">
        <v>347</v>
      </c>
      <c r="I31" s="127" t="n"/>
      <c r="J31" s="127" t="s">
        <v>272</v>
      </c>
      <c r="K31" s="127" t="s">
        <v>272</v>
      </c>
      <c r="L31" s="127" t="s">
        <v>254</v>
      </c>
      <c r="M31" s="127" t="s">
        <v>255</v>
      </c>
      <c r="N31" s="120" t="n">
        <v>43103.14243055556</v>
      </c>
      <c r="O31" s="120" t="n">
        <v>43103.14241898148</v>
      </c>
      <c r="P31" s="120" t="n">
        <v>43103.15454861111</v>
      </c>
      <c r="Q31" s="120" t="n"/>
      <c r="R31" s="121" t="n">
        <v>0.2855555556</v>
      </c>
      <c r="S31" s="121" t="n"/>
      <c r="T31" s="121" t="n"/>
      <c r="U31" s="121" t="n"/>
      <c r="V31" s="117">
        <f>IF(P31="NA","NA",IF(P31&lt;&gt;"",TEXT(P31-N31,"[h].mm"),""))</f>
        <v/>
      </c>
      <c r="W31" s="118">
        <f>IF(AND(R31="",S31=""),"",R31+S31)</f>
        <v/>
      </c>
      <c r="X31" s="116">
        <f>IF(O31&lt;&gt;"",DATE(YEAR(O31), MONTH(O31), DAY(O31)),"")</f>
        <v/>
      </c>
      <c r="Y31" s="122" t="s">
        <v>181</v>
      </c>
      <c r="Z31" s="123" t="s">
        <v>256</v>
      </c>
      <c r="AA31" s="117">
        <f>IF(F31="Re-assigned","NA",IF(W31="","",IF(W31&gt;=VLOOKUP(D31,SLAMatrix,3,FALSE),"Yes",IF(W31&lt;VLOOKUP(D31,SLAMatrix,2,FALSE),"No","Internal"))))</f>
        <v/>
      </c>
      <c r="AB31" s="123" t="n"/>
      <c r="AC31" s="123" t="s">
        <v>181</v>
      </c>
      <c r="AD31" s="119" t="n"/>
      <c r="AE31" s="125" t="n"/>
      <c r="AF31" s="124">
        <f>MONTH(O31)</f>
        <v/>
      </c>
      <c r="AG31" s="124">
        <f>VLOOKUP(IFERROR(MID(AE31,1,(FIND(",",AE31,1)-1)),AE31),Facility_Region_Mapping,2,FALSE)</f>
        <v/>
      </c>
      <c r="AH31" s="124" t="n"/>
      <c r="AI31" s="124">
        <f>IF(C31&lt;&gt;"",IF(M31="ESM User",getInterfaceName($C31),"NA"),"")</f>
        <v/>
      </c>
      <c r="AJ31" s="116">
        <f>IF(Q31&lt;&gt;"",DATE(YEAR(Q31), MONTH(Q31), DAY(Q31)),"")</f>
        <v/>
      </c>
      <c r="AK31" s="130">
        <f>IF(Q31&lt;&gt;0,Q31-N31,TODAY()-N31)</f>
        <v/>
      </c>
      <c r="AL31" s="112">
        <f>IF(F31="Re-assigned",0,IF(H31="Closed",0,IF(H31="Service Restored",0,IF(H31="",0,1))))</f>
        <v/>
      </c>
      <c r="AM31" s="124">
        <f>IF(AL31=0,"",IF(AK31&gt;20.99,"Aged","Non-Aged"))</f>
        <v/>
      </c>
      <c r="AN31" s="112">
        <f>IF(Q31&lt;&gt;"",MONTH(Q31),"")</f>
        <v/>
      </c>
      <c r="AO31" s="112">
        <f>IFERROR(VALUE(V31),0)</f>
        <v/>
      </c>
    </row>
    <row customFormat="1" customHeight="1" ht="29.25" r="32" s="112" spans="1:41">
      <c r="A32" s="127" t="s">
        <v>376</v>
      </c>
      <c r="B32" s="113" t="n"/>
      <c r="C32" s="127" t="s">
        <v>377</v>
      </c>
      <c r="D32" s="127" t="s">
        <v>114</v>
      </c>
      <c r="E32" s="114">
        <f>IF(F32 &lt;&gt; "",VLOOKUP(F32,CategoryLookup,2,FALSE), "")</f>
        <v/>
      </c>
      <c r="F32" s="126" t="n"/>
      <c r="G32" s="127" t="n"/>
      <c r="H32" s="127" t="s">
        <v>347</v>
      </c>
      <c r="I32" s="127" t="n"/>
      <c r="J32" s="127" t="s">
        <v>272</v>
      </c>
      <c r="K32" s="127" t="s">
        <v>272</v>
      </c>
      <c r="L32" s="127" t="s">
        <v>254</v>
      </c>
      <c r="M32" s="127" t="s">
        <v>255</v>
      </c>
      <c r="N32" s="120" t="n">
        <v>43103.15212962963</v>
      </c>
      <c r="O32" s="120" t="n">
        <v>43103.15211805556</v>
      </c>
      <c r="P32" s="120" t="n">
        <v>43103.15466435185</v>
      </c>
      <c r="Q32" s="120" t="n"/>
      <c r="R32" s="121" t="n">
        <v>0.05555555556</v>
      </c>
      <c r="S32" s="121" t="n"/>
      <c r="T32" s="121" t="n"/>
      <c r="U32" s="121" t="n"/>
      <c r="V32" s="117">
        <f>IF(P32="NA","NA",IF(P32&lt;&gt;"",TEXT(P32-N32,"[h].mm"),""))</f>
        <v/>
      </c>
      <c r="W32" s="118">
        <f>IF(AND(R32="",S32=""),"",R32+S32)</f>
        <v/>
      </c>
      <c r="X32" s="116">
        <f>IF(O32&lt;&gt;"",DATE(YEAR(O32), MONTH(O32), DAY(O32)),"")</f>
        <v/>
      </c>
      <c r="Y32" s="122" t="s">
        <v>181</v>
      </c>
      <c r="Z32" s="123" t="s">
        <v>256</v>
      </c>
      <c r="AA32" s="117">
        <f>IF(F32="Re-assigned","NA",IF(W32="","",IF(W32&gt;=VLOOKUP(D32,SLAMatrix,3,FALSE),"Yes",IF(W32&lt;VLOOKUP(D32,SLAMatrix,2,FALSE),"No","Internal"))))</f>
        <v/>
      </c>
      <c r="AB32" s="123" t="n"/>
      <c r="AC32" s="123" t="s">
        <v>181</v>
      </c>
      <c r="AD32" s="119" t="n"/>
      <c r="AE32" s="125" t="n"/>
      <c r="AF32" s="124">
        <f>MONTH(O32)</f>
        <v/>
      </c>
      <c r="AG32" s="124">
        <f>VLOOKUP(IFERROR(MID(AE32,1,(FIND(",",AE32,1)-1)),AE32),Facility_Region_Mapping,2,FALSE)</f>
        <v/>
      </c>
      <c r="AH32" s="124" t="n"/>
      <c r="AI32" s="124">
        <f>IF(C32&lt;&gt;"",IF(M32="ESM User",getInterfaceName($C32),"NA"),"")</f>
        <v/>
      </c>
      <c r="AJ32" s="116">
        <f>IF(Q32&lt;&gt;"",DATE(YEAR(Q32), MONTH(Q32), DAY(Q32)),"")</f>
        <v/>
      </c>
      <c r="AK32" s="130">
        <f>IF(Q32&lt;&gt;0,Q32-N32,TODAY()-N32)</f>
        <v/>
      </c>
      <c r="AL32" s="112">
        <f>IF(F32="Re-assigned",0,IF(H32="Closed",0,IF(H32="Service Restored",0,IF(H32="",0,1))))</f>
        <v/>
      </c>
      <c r="AM32" s="124">
        <f>IF(AL32=0,"",IF(AK32&gt;20.99,"Aged","Non-Aged"))</f>
        <v/>
      </c>
      <c r="AN32" s="112">
        <f>IF(Q32&lt;&gt;"",MONTH(Q32),"")</f>
        <v/>
      </c>
      <c r="AO32" s="112">
        <f>IFERROR(VALUE(V32),0)</f>
        <v/>
      </c>
    </row>
    <row customFormat="1" customHeight="1" ht="29.25" r="33" s="112" spans="1:41">
      <c r="A33" s="127" t="n"/>
      <c r="B33" s="113" t="n"/>
      <c r="C33" s="127" t="n"/>
      <c r="D33" s="127" t="n"/>
      <c r="E33" s="114">
        <f>IF(F33 &lt;&gt; "",VLOOKUP(F33,CategoryLookup,2,FALSE), "")</f>
        <v/>
      </c>
      <c r="F33" s="126" t="n"/>
      <c r="G33" s="127" t="n"/>
      <c r="H33" s="127" t="n"/>
      <c r="I33" s="127" t="n"/>
      <c r="J33" s="127" t="n"/>
      <c r="K33" s="127" t="n"/>
      <c r="L33" s="127" t="n"/>
      <c r="M33" s="127" t="n"/>
      <c r="N33" s="120" t="n"/>
      <c r="O33" s="120" t="n"/>
      <c r="P33" s="120" t="n"/>
      <c r="Q33" s="120" t="n"/>
      <c r="R33" s="121" t="n"/>
      <c r="S33" s="121" t="n"/>
      <c r="T33" s="121" t="n"/>
      <c r="U33" s="121" t="n"/>
      <c r="V33" s="117">
        <f>IF(P33="NA","NA",IF(P33&lt;&gt;"",TEXT(P33-N33,"[h].mm"),""))</f>
        <v/>
      </c>
      <c r="W33" s="118">
        <f>IF(AND(R33="",S33=""),"",R33+S33)</f>
        <v/>
      </c>
      <c r="X33" s="116">
        <f>IF(O33&lt;&gt;"",DATE(YEAR(O33), MONTH(O33), DAY(O33)),"")</f>
        <v/>
      </c>
      <c r="Y33" s="122" t="n"/>
      <c r="Z33" s="123" t="n"/>
      <c r="AA33" s="117">
        <f>IF(F33="Re-assigned","NA",IF(W33="","",IF(W33&gt;=VLOOKUP(D33,SLAMatrix,3,FALSE),"Yes",IF(W33&lt;VLOOKUP(D33,SLAMatrix,2,FALSE),"No","Internal"))))</f>
        <v/>
      </c>
      <c r="AB33" s="123" t="n"/>
      <c r="AC33" s="123" t="n"/>
      <c r="AD33" s="119" t="n"/>
      <c r="AE33" s="125" t="n"/>
      <c r="AF33" s="124">
        <f>MONTH(O33)</f>
        <v/>
      </c>
      <c r="AG33" s="124">
        <f>VLOOKUP(IFERROR(MID(AE33,1,(FIND(",",AE33,1)-1)),AE33),Facility_Region_Mapping,2,FALSE)</f>
        <v/>
      </c>
      <c r="AH33" s="124" t="n"/>
      <c r="AI33" s="124">
        <f>IF(C33&lt;&gt;"",IF(M33="ESM User",getInterfaceName($C33),"NA"),"")</f>
        <v/>
      </c>
      <c r="AJ33" s="116">
        <f>IF(Q33&lt;&gt;"",DATE(YEAR(Q33), MONTH(Q33), DAY(Q33)),"")</f>
        <v/>
      </c>
      <c r="AK33" s="130">
        <f>IF(Q33&lt;&gt;0,Q33-N33,TODAY()-N33)</f>
        <v/>
      </c>
      <c r="AL33" s="112">
        <f>IF(F33="Re-assigned",0,IF(H33="Closed",0,IF(H33="Service Restored",0,IF(H33="",0,1))))</f>
        <v/>
      </c>
      <c r="AM33" s="124">
        <f>IF(AL33=0,"",IF(AK33&gt;20.99,"Aged","Non-Aged"))</f>
        <v/>
      </c>
      <c r="AN33" s="112">
        <f>IF(Q33&lt;&gt;"",MONTH(Q33),"")</f>
        <v/>
      </c>
      <c r="AO33" s="112">
        <f>IFERROR(VALUE(V33),0)</f>
        <v/>
      </c>
    </row>
    <row customFormat="1" customHeight="1" ht="29.25" r="34" s="112" spans="1:41">
      <c r="A34" s="127" t="n"/>
      <c r="B34" s="113" t="n"/>
      <c r="C34" s="127" t="n"/>
      <c r="D34" s="127" t="n"/>
      <c r="E34" s="114">
        <f>IF(F34 &lt;&gt; "",VLOOKUP(F34,CategoryLookup,2,FALSE), "")</f>
        <v/>
      </c>
      <c r="F34" s="126" t="n"/>
      <c r="G34" s="127" t="n"/>
      <c r="H34" s="127" t="n"/>
      <c r="I34" s="127" t="n"/>
      <c r="J34" s="127" t="n"/>
      <c r="K34" s="127" t="n"/>
      <c r="L34" s="127" t="n"/>
      <c r="M34" s="127" t="n"/>
      <c r="N34" s="120" t="n"/>
      <c r="O34" s="120" t="n"/>
      <c r="P34" s="120" t="n"/>
      <c r="Q34" s="120" t="n"/>
      <c r="R34" s="121" t="n"/>
      <c r="S34" s="121" t="n"/>
      <c r="T34" s="121" t="n"/>
      <c r="U34" s="121" t="n"/>
      <c r="V34" s="117">
        <f>IF(P34="NA","NA",IF(P34&lt;&gt;"",TEXT(P34-N34,"[h].mm"),""))</f>
        <v/>
      </c>
      <c r="W34" s="118">
        <f>IF(AND(R34="",S34=""),"",R34+S34)</f>
        <v/>
      </c>
      <c r="X34" s="116">
        <f>IF(O34&lt;&gt;"",DATE(YEAR(O34), MONTH(O34), DAY(O34)),"")</f>
        <v/>
      </c>
      <c r="Y34" s="122" t="n"/>
      <c r="Z34" s="123" t="n"/>
      <c r="AA34" s="117">
        <f>IF(F34="Re-assigned","NA",IF(W34="","",IF(W34&gt;=VLOOKUP(D34,SLAMatrix,3,FALSE),"Yes",IF(W34&lt;VLOOKUP(D34,SLAMatrix,2,FALSE),"No","Internal"))))</f>
        <v/>
      </c>
      <c r="AB34" s="123" t="n"/>
      <c r="AC34" s="123" t="n"/>
      <c r="AD34" s="119" t="n"/>
      <c r="AE34" s="125" t="n"/>
      <c r="AF34" s="124">
        <f>MONTH(O34)</f>
        <v/>
      </c>
      <c r="AG34" s="124">
        <f>VLOOKUP(IFERROR(MID(AE34,1,(FIND(",",AE34,1)-1)),AE34),Facility_Region_Mapping,2,FALSE)</f>
        <v/>
      </c>
      <c r="AH34" s="124" t="n"/>
      <c r="AI34" s="124">
        <f>IF(C34&lt;&gt;"",IF(M34="ESM User",getInterfaceName($C34),"NA"),"")</f>
        <v/>
      </c>
      <c r="AJ34" s="116">
        <f>IF(Q34&lt;&gt;"",DATE(YEAR(Q34), MONTH(Q34), DAY(Q34)),"")</f>
        <v/>
      </c>
      <c r="AK34" s="130">
        <f>IF(Q34&lt;&gt;0,Q34-N34,TODAY()-N34)</f>
        <v/>
      </c>
      <c r="AL34" s="112">
        <f>IF(F34="Re-assigned",0,IF(H34="Closed",0,IF(H34="Service Restored",0,IF(H34="",0,1))))</f>
        <v/>
      </c>
      <c r="AM34" s="124">
        <f>IF(AL34=0,"",IF(AK34&gt;20.99,"Aged","Non-Aged"))</f>
        <v/>
      </c>
      <c r="AN34" s="112">
        <f>IF(Q34&lt;&gt;"",MONTH(Q34),"")</f>
        <v/>
      </c>
      <c r="AO34" s="112">
        <f>IFERROR(VALUE(V34),0)</f>
        <v/>
      </c>
    </row>
    <row customFormat="1" customHeight="1" ht="29.25" r="35" s="112" spans="1:41">
      <c r="A35" s="127" t="n"/>
      <c r="B35" s="113" t="n"/>
      <c r="C35" s="127" t="n"/>
      <c r="D35" s="127" t="n"/>
      <c r="E35" s="114">
        <f>IF(F35 &lt;&gt; "",VLOOKUP(F35,CategoryLookup,2,FALSE), "")</f>
        <v/>
      </c>
      <c r="F35" s="126" t="n"/>
      <c r="G35" s="127" t="n"/>
      <c r="H35" s="127" t="n"/>
      <c r="I35" s="127" t="n"/>
      <c r="J35" s="127" t="n"/>
      <c r="K35" s="127" t="n"/>
      <c r="L35" s="127" t="n"/>
      <c r="M35" s="127" t="n"/>
      <c r="N35" s="120" t="n"/>
      <c r="O35" s="120" t="n"/>
      <c r="P35" s="120" t="n"/>
      <c r="Q35" s="120" t="n"/>
      <c r="R35" s="121" t="n"/>
      <c r="S35" s="121" t="n"/>
      <c r="T35" s="121" t="n"/>
      <c r="U35" s="121" t="n"/>
      <c r="V35" s="117">
        <f>IF(P35="NA","NA",IF(P35&lt;&gt;"",TEXT(P35-N35,"[h].mm"),""))</f>
        <v/>
      </c>
      <c r="W35" s="118">
        <f>IF(AND(R35="",S35=""),"",R35+S35)</f>
        <v/>
      </c>
      <c r="X35" s="116">
        <f>IF(O35&lt;&gt;"",DATE(YEAR(O35), MONTH(O35), DAY(O35)),"")</f>
        <v/>
      </c>
      <c r="Y35" s="122" t="n"/>
      <c r="Z35" s="123" t="n"/>
      <c r="AA35" s="117">
        <f>IF(F35="Re-assigned","NA",IF(W35="","",IF(W35&gt;=VLOOKUP(D35,SLAMatrix,3,FALSE),"Yes",IF(W35&lt;VLOOKUP(D35,SLAMatrix,2,FALSE),"No","Internal"))))</f>
        <v/>
      </c>
      <c r="AB35" s="123" t="n"/>
      <c r="AC35" s="123" t="n"/>
      <c r="AD35" s="119" t="n"/>
      <c r="AE35" s="125" t="n"/>
      <c r="AF35" s="124">
        <f>MONTH(O35)</f>
        <v/>
      </c>
      <c r="AG35" s="124">
        <f>VLOOKUP(IFERROR(MID(AE35,1,(FIND(",",AE35,1)-1)),AE35),Facility_Region_Mapping,2,FALSE)</f>
        <v/>
      </c>
      <c r="AH35" s="124" t="n"/>
      <c r="AI35" s="124">
        <f>IF(C35&lt;&gt;"",IF(M35="ESM User",getInterfaceName($C35),"NA"),"")</f>
        <v/>
      </c>
      <c r="AJ35" s="116">
        <f>IF(Q35&lt;&gt;"",DATE(YEAR(Q35), MONTH(Q35), DAY(Q35)),"")</f>
        <v/>
      </c>
      <c r="AK35" s="130">
        <f>IF(Q35&lt;&gt;0,Q35-N35,TODAY()-N35)</f>
        <v/>
      </c>
      <c r="AL35" s="112">
        <f>IF(F35="Re-assigned",0,IF(H35="Closed",0,IF(H35="Service Restored",0,IF(H35="",0,1))))</f>
        <v/>
      </c>
      <c r="AM35" s="124">
        <f>IF(AL35=0,"",IF(AK35&gt;20.99,"Aged","Non-Aged"))</f>
        <v/>
      </c>
      <c r="AN35" s="112">
        <f>IF(Q35&lt;&gt;"",MONTH(Q35),"")</f>
        <v/>
      </c>
      <c r="AO35" s="112">
        <f>IFERROR(VALUE(V35),0)</f>
        <v/>
      </c>
    </row>
    <row customFormat="1" customHeight="1" ht="29.25" r="36" s="112" spans="1:41">
      <c r="A36" s="127" t="n"/>
      <c r="B36" s="113" t="n"/>
      <c r="C36" s="127" t="n"/>
      <c r="D36" s="127" t="n"/>
      <c r="E36" s="114">
        <f>IF(F36 &lt;&gt; "",VLOOKUP(F36,CategoryLookup,2,FALSE), "")</f>
        <v/>
      </c>
      <c r="F36" s="126" t="n"/>
      <c r="G36" s="127" t="n"/>
      <c r="H36" s="127" t="n"/>
      <c r="I36" s="127" t="n"/>
      <c r="J36" s="127" t="n"/>
      <c r="K36" s="127" t="n"/>
      <c r="L36" s="127" t="n"/>
      <c r="M36" s="127" t="n"/>
      <c r="N36" s="120" t="n"/>
      <c r="O36" s="120" t="n"/>
      <c r="P36" s="120" t="n"/>
      <c r="Q36" s="120" t="n"/>
      <c r="R36" s="121" t="n"/>
      <c r="S36" s="121" t="n"/>
      <c r="T36" s="121" t="n"/>
      <c r="U36" s="121" t="n"/>
      <c r="V36" s="117">
        <f>IF(P36="NA","NA",IF(P36&lt;&gt;"",TEXT(P36-N36,"[h].mm"),""))</f>
        <v/>
      </c>
      <c r="W36" s="118">
        <f>IF(AND(R36="",S36=""),"",R36+S36)</f>
        <v/>
      </c>
      <c r="X36" s="116">
        <f>IF(O36&lt;&gt;"",DATE(YEAR(O36), MONTH(O36), DAY(O36)),"")</f>
        <v/>
      </c>
      <c r="Y36" s="122" t="n"/>
      <c r="Z36" s="123" t="n"/>
      <c r="AA36" s="117">
        <f>IF(F36="Re-assigned","NA",IF(W36="","",IF(W36&gt;=VLOOKUP(D36,SLAMatrix,3,FALSE),"Yes",IF(W36&lt;VLOOKUP(D36,SLAMatrix,2,FALSE),"No","Internal"))))</f>
        <v/>
      </c>
      <c r="AB36" s="123" t="n"/>
      <c r="AC36" s="123" t="n"/>
      <c r="AD36" s="119" t="n"/>
      <c r="AE36" s="125" t="n"/>
      <c r="AF36" s="124">
        <f>MONTH(O36)</f>
        <v/>
      </c>
      <c r="AG36" s="124">
        <f>VLOOKUP(IFERROR(MID(AE36,1,(FIND(",",AE36,1)-1)),AE36),Facility_Region_Mapping,2,FALSE)</f>
        <v/>
      </c>
      <c r="AH36" s="124" t="n"/>
      <c r="AI36" s="124">
        <f>IF(C36&lt;&gt;"",IF(M36="ESM User",getInterfaceName($C36),"NA"),"")</f>
        <v/>
      </c>
      <c r="AJ36" s="116">
        <f>IF(Q36&lt;&gt;"",DATE(YEAR(Q36), MONTH(Q36), DAY(Q36)),"")</f>
        <v/>
      </c>
      <c r="AK36" s="130">
        <f>IF(Q36&lt;&gt;0,Q36-N36,TODAY()-N36)</f>
        <v/>
      </c>
      <c r="AL36" s="112">
        <f>IF(F36="Re-assigned",0,IF(H36="Closed",0,IF(H36="Service Restored",0,IF(H36="",0,1))))</f>
        <v/>
      </c>
      <c r="AM36" s="124">
        <f>IF(AL36=0,"",IF(AK36&gt;20.99,"Aged","Non-Aged"))</f>
        <v/>
      </c>
      <c r="AN36" s="112">
        <f>IF(Q36&lt;&gt;"",MONTH(Q36),"")</f>
        <v/>
      </c>
      <c r="AO36" s="112">
        <f>IFERROR(VALUE(V36),0)</f>
        <v/>
      </c>
    </row>
    <row customFormat="1" customHeight="1" ht="29.25" r="37" s="112" spans="1:41">
      <c r="A37" s="127" t="n"/>
      <c r="B37" s="113" t="n"/>
      <c r="C37" s="127" t="n"/>
      <c r="D37" s="127" t="n"/>
      <c r="E37" s="114">
        <f>IF(F37 &lt;&gt; "",VLOOKUP(F37,CategoryLookup,2,FALSE), "")</f>
        <v/>
      </c>
      <c r="F37" s="126" t="n"/>
      <c r="G37" s="127" t="n"/>
      <c r="H37" s="127" t="n"/>
      <c r="I37" s="127" t="n"/>
      <c r="J37" s="127" t="n"/>
      <c r="K37" s="127" t="n"/>
      <c r="L37" s="127" t="n"/>
      <c r="M37" s="127" t="n"/>
      <c r="N37" s="120" t="n"/>
      <c r="O37" s="120" t="n"/>
      <c r="P37" s="120" t="n"/>
      <c r="Q37" s="120" t="n"/>
      <c r="R37" s="121" t="n"/>
      <c r="S37" s="121" t="n"/>
      <c r="T37" s="121" t="n"/>
      <c r="U37" s="121" t="n"/>
      <c r="V37" s="117">
        <f>IF(P37="NA","NA",IF(P37&lt;&gt;"",TEXT(P37-N37,"[h].mm"),""))</f>
        <v/>
      </c>
      <c r="W37" s="118">
        <f>IF(AND(R37="",S37=""),"",R37+S37)</f>
        <v/>
      </c>
      <c r="X37" s="116">
        <f>IF(O37&lt;&gt;"",DATE(YEAR(O37), MONTH(O37), DAY(O37)),"")</f>
        <v/>
      </c>
      <c r="Y37" s="122" t="n"/>
      <c r="Z37" s="123" t="n"/>
      <c r="AA37" s="117">
        <f>IF(F37="Re-assigned","NA",IF(W37="","",IF(W37&gt;=VLOOKUP(D37,SLAMatrix,3,FALSE),"Yes",IF(W37&lt;VLOOKUP(D37,SLAMatrix,2,FALSE),"No","Internal"))))</f>
        <v/>
      </c>
      <c r="AB37" s="123" t="n"/>
      <c r="AC37" s="123" t="n"/>
      <c r="AD37" s="119" t="n"/>
      <c r="AE37" s="125" t="n"/>
      <c r="AF37" s="124">
        <f>MONTH(O37)</f>
        <v/>
      </c>
      <c r="AG37" s="124">
        <f>VLOOKUP(IFERROR(MID(AE37,1,(FIND(",",AE37,1)-1)),AE37),Facility_Region_Mapping,2,FALSE)</f>
        <v/>
      </c>
      <c r="AH37" s="124" t="n"/>
      <c r="AI37" s="124">
        <f>IF(C37&lt;&gt;"",IF(M37="ESM User",getInterfaceName($C37),"NA"),"")</f>
        <v/>
      </c>
      <c r="AJ37" s="116">
        <f>IF(Q37&lt;&gt;"",DATE(YEAR(Q37), MONTH(Q37), DAY(Q37)),"")</f>
        <v/>
      </c>
      <c r="AK37" s="130">
        <f>IF(Q37&lt;&gt;0,Q37-N37,TODAY()-N37)</f>
        <v/>
      </c>
      <c r="AL37" s="112">
        <f>IF(F37="Re-assigned",0,IF(H37="Closed",0,IF(H37="Service Restored",0,IF(H37="",0,1))))</f>
        <v/>
      </c>
      <c r="AM37" s="124">
        <f>IF(AL37=0,"",IF(AK37&gt;20.99,"Aged","Non-Aged"))</f>
        <v/>
      </c>
      <c r="AN37" s="112">
        <f>IF(Q37&lt;&gt;"",MONTH(Q37),"")</f>
        <v/>
      </c>
      <c r="AO37" s="112">
        <f>IFERROR(VALUE(V37),0)</f>
        <v/>
      </c>
    </row>
    <row customFormat="1" customHeight="1" ht="29.25" r="38" s="112" spans="1:41">
      <c r="A38" s="127" t="n"/>
      <c r="B38" s="113" t="n"/>
      <c r="C38" s="127" t="n"/>
      <c r="D38" s="127" t="n"/>
      <c r="E38" s="114">
        <f>IF(F38 &lt;&gt; "",VLOOKUP(F38,CategoryLookup,2,FALSE), "")</f>
        <v/>
      </c>
      <c r="F38" s="126" t="n"/>
      <c r="G38" s="127" t="n"/>
      <c r="H38" s="127" t="n"/>
      <c r="I38" s="127" t="n"/>
      <c r="J38" s="127" t="n"/>
      <c r="K38" s="127" t="n"/>
      <c r="L38" s="127" t="n"/>
      <c r="M38" s="127" t="n"/>
      <c r="N38" s="120" t="n"/>
      <c r="O38" s="120" t="n"/>
      <c r="P38" s="120" t="n"/>
      <c r="Q38" s="120" t="n"/>
      <c r="R38" s="121" t="n"/>
      <c r="S38" s="121" t="n"/>
      <c r="T38" s="121" t="n"/>
      <c r="U38" s="121" t="n"/>
      <c r="V38" s="117">
        <f>IF(P38="NA","NA",IF(P38&lt;&gt;"",TEXT(P38-N38,"[h].mm"),""))</f>
        <v/>
      </c>
      <c r="W38" s="118">
        <f>IF(AND(R38="",S38=""),"",R38+S38)</f>
        <v/>
      </c>
      <c r="X38" s="116">
        <f>IF(O38&lt;&gt;"",DATE(YEAR(O38), MONTH(O38), DAY(O38)),"")</f>
        <v/>
      </c>
      <c r="Y38" s="122" t="n"/>
      <c r="Z38" s="123" t="n"/>
      <c r="AA38" s="117">
        <f>IF(F38="Re-assigned","NA",IF(W38="","",IF(W38&gt;=VLOOKUP(D38,SLAMatrix,3,FALSE),"Yes",IF(W38&lt;VLOOKUP(D38,SLAMatrix,2,FALSE),"No","Internal"))))</f>
        <v/>
      </c>
      <c r="AB38" s="123" t="n"/>
      <c r="AC38" s="123" t="n"/>
      <c r="AD38" s="119" t="n"/>
      <c r="AE38" s="125" t="n"/>
      <c r="AF38" s="124">
        <f>MONTH(O38)</f>
        <v/>
      </c>
      <c r="AG38" s="124">
        <f>VLOOKUP(IFERROR(MID(AE38,1,(FIND(",",AE38,1)-1)),AE38),Facility_Region_Mapping,2,FALSE)</f>
        <v/>
      </c>
      <c r="AH38" s="124" t="n"/>
      <c r="AI38" s="124">
        <f>IF(C38&lt;&gt;"",IF(M38="ESM User",getInterfaceName($C38),"NA"),"")</f>
        <v/>
      </c>
      <c r="AJ38" s="116">
        <f>IF(Q38&lt;&gt;"",DATE(YEAR(Q38), MONTH(Q38), DAY(Q38)),"")</f>
        <v/>
      </c>
      <c r="AK38" s="130">
        <f>IF(Q38&lt;&gt;0,Q38-N38,TODAY()-N38)</f>
        <v/>
      </c>
      <c r="AL38" s="112">
        <f>IF(F38="Re-assigned",0,IF(H38="Closed",0,IF(H38="Service Restored",0,IF(H38="",0,1))))</f>
        <v/>
      </c>
      <c r="AM38" s="124">
        <f>IF(AL38=0,"",IF(AK38&gt;20.99,"Aged","Non-Aged"))</f>
        <v/>
      </c>
      <c r="AN38" s="112">
        <f>IF(Q38&lt;&gt;"",MONTH(Q38),"")</f>
        <v/>
      </c>
      <c r="AO38" s="112">
        <f>IFERROR(VALUE(V38),0)</f>
        <v/>
      </c>
    </row>
    <row customFormat="1" customHeight="1" ht="29.25" r="39" s="112" spans="1:41">
      <c r="A39" s="127" t="n"/>
      <c r="B39" s="113" t="n"/>
      <c r="C39" s="127" t="n"/>
      <c r="D39" s="127" t="n"/>
      <c r="E39" s="114">
        <f>IF(F39 &lt;&gt; "",VLOOKUP(F39,CategoryLookup,2,FALSE), "")</f>
        <v/>
      </c>
      <c r="F39" s="126" t="n"/>
      <c r="G39" s="127" t="n"/>
      <c r="H39" s="127" t="n"/>
      <c r="I39" s="127" t="n"/>
      <c r="J39" s="127" t="n"/>
      <c r="K39" s="127" t="n"/>
      <c r="L39" s="127" t="n"/>
      <c r="M39" s="127" t="n"/>
      <c r="N39" s="120" t="n"/>
      <c r="O39" s="120" t="n"/>
      <c r="P39" s="120" t="n"/>
      <c r="Q39" s="120" t="n"/>
      <c r="R39" s="121" t="n"/>
      <c r="S39" s="121" t="n"/>
      <c r="T39" s="121" t="n"/>
      <c r="U39" s="121" t="n"/>
      <c r="V39" s="117">
        <f>IF(P39="NA","NA",IF(P39&lt;&gt;"",TEXT(P39-N39,"[h].mm"),""))</f>
        <v/>
      </c>
      <c r="W39" s="118">
        <f>IF(AND(R39="",S39=""),"",R39+S39)</f>
        <v/>
      </c>
      <c r="X39" s="116">
        <f>IF(O39&lt;&gt;"",DATE(YEAR(O39), MONTH(O39), DAY(O39)),"")</f>
        <v/>
      </c>
      <c r="Y39" s="122" t="n"/>
      <c r="Z39" s="123" t="n"/>
      <c r="AA39" s="117">
        <f>IF(F39="Re-assigned","NA",IF(W39="","",IF(W39&gt;=VLOOKUP(D39,SLAMatrix,3,FALSE),"Yes",IF(W39&lt;VLOOKUP(D39,SLAMatrix,2,FALSE),"No","Internal"))))</f>
        <v/>
      </c>
      <c r="AB39" s="123" t="n"/>
      <c r="AC39" s="123" t="n"/>
      <c r="AD39" s="119" t="n"/>
      <c r="AE39" s="125" t="n"/>
      <c r="AF39" s="124">
        <f>MONTH(O39)</f>
        <v/>
      </c>
      <c r="AG39" s="124">
        <f>VLOOKUP(IFERROR(MID(AE39,1,(FIND(",",AE39,1)-1)),AE39),Facility_Region_Mapping,2,FALSE)</f>
        <v/>
      </c>
      <c r="AH39" s="124" t="n"/>
      <c r="AI39" s="124">
        <f>IF(C39&lt;&gt;"",IF(M39="ESM User",getInterfaceName($C39),"NA"),"")</f>
        <v/>
      </c>
      <c r="AJ39" s="116">
        <f>IF(Q39&lt;&gt;"",DATE(YEAR(Q39), MONTH(Q39), DAY(Q39)),"")</f>
        <v/>
      </c>
      <c r="AK39" s="130">
        <f>IF(Q39&lt;&gt;0,Q39-N39,TODAY()-N39)</f>
        <v/>
      </c>
      <c r="AL39" s="112">
        <f>IF(F39="Re-assigned",0,IF(H39="Closed",0,IF(H39="Service Restored",0,IF(H39="",0,1))))</f>
        <v/>
      </c>
      <c r="AM39" s="124">
        <f>IF(AL39=0,"",IF(AK39&gt;20.99,"Aged","Non-Aged"))</f>
        <v/>
      </c>
      <c r="AN39" s="112">
        <f>IF(Q39&lt;&gt;"",MONTH(Q39),"")</f>
        <v/>
      </c>
      <c r="AO39" s="112">
        <f>IFERROR(VALUE(V39),0)</f>
        <v/>
      </c>
    </row>
    <row customFormat="1" customHeight="1" ht="29.25" r="40" s="112" spans="1:41">
      <c r="A40" s="127" t="n"/>
      <c r="B40" s="113" t="n"/>
      <c r="C40" s="127" t="n"/>
      <c r="D40" s="127" t="n"/>
      <c r="E40" s="114">
        <f>IF(F40 &lt;&gt; "",VLOOKUP(F40,CategoryLookup,2,FALSE), "")</f>
        <v/>
      </c>
      <c r="F40" s="126" t="n"/>
      <c r="G40" s="127" t="n"/>
      <c r="H40" s="127" t="n"/>
      <c r="I40" s="127" t="n"/>
      <c r="J40" s="127" t="n"/>
      <c r="K40" s="127" t="n"/>
      <c r="L40" s="127" t="n"/>
      <c r="M40" s="127" t="n"/>
      <c r="N40" s="120" t="n"/>
      <c r="O40" s="120" t="n"/>
      <c r="P40" s="120" t="n"/>
      <c r="Q40" s="120" t="n"/>
      <c r="R40" s="121" t="n"/>
      <c r="S40" s="121" t="n"/>
      <c r="T40" s="121" t="n"/>
      <c r="U40" s="121" t="n"/>
      <c r="V40" s="117">
        <f>IF(P40="NA","NA",IF(P40&lt;&gt;"",TEXT(P40-N40,"[h].mm"),""))</f>
        <v/>
      </c>
      <c r="W40" s="118">
        <f>IF(AND(R40="",S40=""),"",R40+S40)</f>
        <v/>
      </c>
      <c r="X40" s="116">
        <f>IF(O40&lt;&gt;"",DATE(YEAR(O40), MONTH(O40), DAY(O40)),"")</f>
        <v/>
      </c>
      <c r="Y40" s="122" t="n"/>
      <c r="Z40" s="123" t="n"/>
      <c r="AA40" s="117">
        <f>IF(F40="Re-assigned","NA",IF(W40="","",IF(W40&gt;=VLOOKUP(D40,SLAMatrix,3,FALSE),"Yes",IF(W40&lt;VLOOKUP(D40,SLAMatrix,2,FALSE),"No","Internal"))))</f>
        <v/>
      </c>
      <c r="AB40" s="123" t="n"/>
      <c r="AC40" s="123" t="n"/>
      <c r="AD40" s="119" t="n"/>
      <c r="AE40" s="125" t="n"/>
      <c r="AF40" s="124">
        <f>MONTH(O40)</f>
        <v/>
      </c>
      <c r="AG40" s="124">
        <f>VLOOKUP(IFERROR(MID(AE40,1,(FIND(",",AE40,1)-1)),AE40),Facility_Region_Mapping,2,FALSE)</f>
        <v/>
      </c>
      <c r="AH40" s="124" t="n"/>
      <c r="AI40" s="124">
        <f>IF(C40&lt;&gt;"",IF(M40="ESM User",getInterfaceName($C40),"NA"),"")</f>
        <v/>
      </c>
      <c r="AJ40" s="116">
        <f>IF(Q40&lt;&gt;"",DATE(YEAR(Q40), MONTH(Q40), DAY(Q40)),"")</f>
        <v/>
      </c>
      <c r="AK40" s="130">
        <f>IF(Q40&lt;&gt;0,Q40-N40,TODAY()-N40)</f>
        <v/>
      </c>
      <c r="AL40" s="112">
        <f>IF(F40="Re-assigned",0,IF(H40="Closed",0,IF(H40="Service Restored",0,IF(H40="",0,1))))</f>
        <v/>
      </c>
      <c r="AM40" s="124">
        <f>IF(AL40=0,"",IF(AK40&gt;20.99,"Aged","Non-Aged"))</f>
        <v/>
      </c>
      <c r="AN40" s="112">
        <f>IF(Q40&lt;&gt;"",MONTH(Q40),"")</f>
        <v/>
      </c>
      <c r="AO40" s="112">
        <f>IFERROR(VALUE(V40),0)</f>
        <v/>
      </c>
    </row>
    <row customFormat="1" customHeight="1" ht="29.25" r="41" s="112" spans="1:41">
      <c r="A41" s="127" t="n"/>
      <c r="B41" s="113" t="n"/>
      <c r="C41" s="127" t="n"/>
      <c r="D41" s="127" t="n"/>
      <c r="E41" s="114">
        <f>IF(F41 &lt;&gt; "",VLOOKUP(F41,CategoryLookup,2,FALSE), "")</f>
        <v/>
      </c>
      <c r="F41" s="126" t="n"/>
      <c r="G41" s="127" t="n"/>
      <c r="H41" s="127" t="n"/>
      <c r="I41" s="127" t="n"/>
      <c r="J41" s="127" t="n"/>
      <c r="K41" s="127" t="n"/>
      <c r="L41" s="127" t="n"/>
      <c r="M41" s="127" t="n"/>
      <c r="N41" s="120" t="n"/>
      <c r="O41" s="120" t="n"/>
      <c r="P41" s="120" t="n"/>
      <c r="Q41" s="120" t="n"/>
      <c r="R41" s="121" t="n"/>
      <c r="S41" s="121" t="n"/>
      <c r="T41" s="121" t="n"/>
      <c r="U41" s="121" t="n"/>
      <c r="V41" s="117">
        <f>IF(P41="NA","NA",IF(P41&lt;&gt;"",TEXT(P41-N41,"[h].mm"),""))</f>
        <v/>
      </c>
      <c r="W41" s="118">
        <f>IF(AND(R41="",S41=""),"",R41+S41)</f>
        <v/>
      </c>
      <c r="X41" s="116">
        <f>IF(O41&lt;&gt;"",DATE(YEAR(O41), MONTH(O41), DAY(O41)),"")</f>
        <v/>
      </c>
      <c r="Y41" s="122" t="n"/>
      <c r="Z41" s="123" t="n"/>
      <c r="AA41" s="117">
        <f>IF(F41="Re-assigned","NA",IF(W41="","",IF(W41&gt;=VLOOKUP(D41,SLAMatrix,3,FALSE),"Yes",IF(W41&lt;VLOOKUP(D41,SLAMatrix,2,FALSE),"No","Internal"))))</f>
        <v/>
      </c>
      <c r="AB41" s="123" t="n"/>
      <c r="AC41" s="123" t="n"/>
      <c r="AD41" s="119" t="n"/>
      <c r="AE41" s="125" t="n"/>
      <c r="AF41" s="124">
        <f>MONTH(O41)</f>
        <v/>
      </c>
      <c r="AG41" s="124">
        <f>VLOOKUP(IFERROR(MID(AE41,1,(FIND(",",AE41,1)-1)),AE41),Facility_Region_Mapping,2,FALSE)</f>
        <v/>
      </c>
      <c r="AH41" s="124" t="n"/>
      <c r="AI41" s="124">
        <f>IF(C41&lt;&gt;"",IF(M41="ESM User",getInterfaceName($C41),"NA"),"")</f>
        <v/>
      </c>
      <c r="AJ41" s="116">
        <f>IF(Q41&lt;&gt;"",DATE(YEAR(Q41), MONTH(Q41), DAY(Q41)),"")</f>
        <v/>
      </c>
      <c r="AK41" s="130">
        <f>IF(Q41&lt;&gt;0,Q41-N41,TODAY()-N41)</f>
        <v/>
      </c>
      <c r="AL41" s="112">
        <f>IF(F41="Re-assigned",0,IF(H41="Closed",0,IF(H41="Service Restored",0,IF(H41="",0,1))))</f>
        <v/>
      </c>
      <c r="AM41" s="124">
        <f>IF(AL41=0,"",IF(AK41&gt;20.99,"Aged","Non-Aged"))</f>
        <v/>
      </c>
      <c r="AN41" s="112">
        <f>IF(Q41&lt;&gt;"",MONTH(Q41),"")</f>
        <v/>
      </c>
      <c r="AO41" s="112">
        <f>IFERROR(VALUE(V41),0)</f>
        <v/>
      </c>
    </row>
    <row customFormat="1" customHeight="1" ht="29.25" r="42" s="112" spans="1:41">
      <c r="A42" s="127" t="n"/>
      <c r="B42" s="113" t="n"/>
      <c r="C42" s="127" t="n"/>
      <c r="D42" s="127" t="n"/>
      <c r="E42" s="114">
        <f>IF(F42 &lt;&gt; "",VLOOKUP(F42,CategoryLookup,2,FALSE), "")</f>
        <v/>
      </c>
      <c r="F42" s="126" t="n"/>
      <c r="G42" s="127" t="n"/>
      <c r="H42" s="127" t="n"/>
      <c r="I42" s="127" t="n"/>
      <c r="J42" s="127" t="n"/>
      <c r="K42" s="127" t="n"/>
      <c r="L42" s="127" t="n"/>
      <c r="M42" s="127" t="n"/>
      <c r="N42" s="120" t="n"/>
      <c r="O42" s="120" t="n"/>
      <c r="P42" s="120" t="n"/>
      <c r="Q42" s="120" t="n"/>
      <c r="R42" s="121" t="n"/>
      <c r="S42" s="121" t="n"/>
      <c r="T42" s="121" t="n"/>
      <c r="U42" s="121" t="n"/>
      <c r="V42" s="117">
        <f>IF(P42="NA","NA",IF(P42&lt;&gt;"",TEXT(P42-N42,"[h].mm"),""))</f>
        <v/>
      </c>
      <c r="W42" s="118">
        <f>IF(AND(R42="",S42=""),"",R42+S42)</f>
        <v/>
      </c>
      <c r="X42" s="116">
        <f>IF(O42&lt;&gt;"",DATE(YEAR(O42), MONTH(O42), DAY(O42)),"")</f>
        <v/>
      </c>
      <c r="Y42" s="122" t="n"/>
      <c r="Z42" s="123" t="n"/>
      <c r="AA42" s="117">
        <f>IF(F42="Re-assigned","NA",IF(W42="","",IF(W42&gt;=VLOOKUP(D42,SLAMatrix,3,FALSE),"Yes",IF(W42&lt;VLOOKUP(D42,SLAMatrix,2,FALSE),"No","Internal"))))</f>
        <v/>
      </c>
      <c r="AB42" s="123" t="n"/>
      <c r="AC42" s="123" t="n"/>
      <c r="AD42" s="119" t="n"/>
      <c r="AE42" s="125" t="n"/>
      <c r="AF42" s="124">
        <f>MONTH(O42)</f>
        <v/>
      </c>
      <c r="AG42" s="124">
        <f>VLOOKUP(IFERROR(MID(AE42,1,(FIND(",",AE42,1)-1)),AE42),Facility_Region_Mapping,2,FALSE)</f>
        <v/>
      </c>
      <c r="AH42" s="124" t="n"/>
      <c r="AI42" s="124">
        <f>IF(C42&lt;&gt;"",IF(M42="ESM User",getInterfaceName($C42),"NA"),"")</f>
        <v/>
      </c>
      <c r="AJ42" s="116">
        <f>IF(Q42&lt;&gt;"",DATE(YEAR(Q42), MONTH(Q42), DAY(Q42)),"")</f>
        <v/>
      </c>
      <c r="AK42" s="130">
        <f>IF(Q42&lt;&gt;0,Q42-N42,TODAY()-N42)</f>
        <v/>
      </c>
      <c r="AL42" s="112">
        <f>IF(F42="Re-assigned",0,IF(H42="Closed",0,IF(H42="Service Restored",0,IF(H42="",0,1))))</f>
        <v/>
      </c>
      <c r="AM42" s="124">
        <f>IF(AL42=0,"",IF(AK42&gt;20.99,"Aged","Non-Aged"))</f>
        <v/>
      </c>
      <c r="AN42" s="112">
        <f>IF(Q42&lt;&gt;"",MONTH(Q42),"")</f>
        <v/>
      </c>
      <c r="AO42" s="112">
        <f>IFERROR(VALUE(V42),0)</f>
        <v/>
      </c>
    </row>
    <row customFormat="1" customHeight="1" ht="29.25" r="43" s="112" spans="1:41">
      <c r="A43" s="127" t="n"/>
      <c r="B43" s="113" t="n"/>
      <c r="C43" s="127" t="n"/>
      <c r="D43" s="127" t="n"/>
      <c r="E43" s="114">
        <f>IF(F43 &lt;&gt; "",VLOOKUP(F43,CategoryLookup,2,FALSE), "")</f>
        <v/>
      </c>
      <c r="F43" s="126" t="n"/>
      <c r="G43" s="127" t="n"/>
      <c r="H43" s="127" t="n"/>
      <c r="I43" s="127" t="n"/>
      <c r="J43" s="127" t="n"/>
      <c r="K43" s="127" t="n"/>
      <c r="L43" s="127" t="n"/>
      <c r="M43" s="127" t="n"/>
      <c r="N43" s="120" t="n"/>
      <c r="O43" s="120" t="n"/>
      <c r="P43" s="120" t="n"/>
      <c r="Q43" s="120" t="n"/>
      <c r="R43" s="121" t="n"/>
      <c r="S43" s="121" t="n"/>
      <c r="T43" s="121" t="n"/>
      <c r="U43" s="121" t="n"/>
      <c r="V43" s="117">
        <f>IF(P43="NA","NA",IF(P43&lt;&gt;"",TEXT(P43-N43,"[h].mm"),""))</f>
        <v/>
      </c>
      <c r="W43" s="118">
        <f>IF(AND(R43="",S43=""),"",R43+S43)</f>
        <v/>
      </c>
      <c r="X43" s="116">
        <f>IF(O43&lt;&gt;"",DATE(YEAR(O43), MONTH(O43), DAY(O43)),"")</f>
        <v/>
      </c>
      <c r="Y43" s="122" t="n"/>
      <c r="Z43" s="123" t="n"/>
      <c r="AA43" s="117">
        <f>IF(F43="Re-assigned","NA",IF(W43="","",IF(W43&gt;=VLOOKUP(D43,SLAMatrix,3,FALSE),"Yes",IF(W43&lt;VLOOKUP(D43,SLAMatrix,2,FALSE),"No","Internal"))))</f>
        <v/>
      </c>
      <c r="AB43" s="123" t="n"/>
      <c r="AC43" s="123" t="n"/>
      <c r="AD43" s="119" t="n"/>
      <c r="AE43" s="125" t="n"/>
      <c r="AF43" s="124">
        <f>MONTH(O43)</f>
        <v/>
      </c>
      <c r="AG43" s="124">
        <f>VLOOKUP(IFERROR(MID(AE43,1,(FIND(",",AE43,1)-1)),AE43),Facility_Region_Mapping,2,FALSE)</f>
        <v/>
      </c>
      <c r="AH43" s="124" t="n"/>
      <c r="AI43" s="124">
        <f>IF(C43&lt;&gt;"",IF(M43="ESM User",getInterfaceName($C43),"NA"),"")</f>
        <v/>
      </c>
      <c r="AJ43" s="116">
        <f>IF(Q43&lt;&gt;"",DATE(YEAR(Q43), MONTH(Q43), DAY(Q43)),"")</f>
        <v/>
      </c>
      <c r="AK43" s="130">
        <f>IF(Q43&lt;&gt;0,Q43-N43,TODAY()-N43)</f>
        <v/>
      </c>
      <c r="AL43" s="112">
        <f>IF(F43="Re-assigned",0,IF(H43="Closed",0,IF(H43="Service Restored",0,IF(H43="",0,1))))</f>
        <v/>
      </c>
      <c r="AM43" s="124">
        <f>IF(AL43=0,"",IF(AK43&gt;20.99,"Aged","Non-Aged"))</f>
        <v/>
      </c>
      <c r="AN43" s="112">
        <f>IF(Q43&lt;&gt;"",MONTH(Q43),"")</f>
        <v/>
      </c>
      <c r="AO43" s="112">
        <f>IFERROR(VALUE(V43),0)</f>
        <v/>
      </c>
    </row>
    <row customFormat="1" customHeight="1" ht="29.25" r="44" s="112" spans="1:41">
      <c r="A44" s="127" t="n"/>
      <c r="B44" s="113" t="n"/>
      <c r="C44" s="127" t="n"/>
      <c r="D44" s="127" t="n"/>
      <c r="E44" s="114">
        <f>IF(F44 &lt;&gt; "",VLOOKUP(F44,CategoryLookup,2,FALSE), "")</f>
        <v/>
      </c>
      <c r="F44" s="126" t="n"/>
      <c r="G44" s="127" t="n"/>
      <c r="H44" s="127" t="n"/>
      <c r="I44" s="127" t="n"/>
      <c r="J44" s="127" t="n"/>
      <c r="K44" s="127" t="n"/>
      <c r="L44" s="127" t="n"/>
      <c r="M44" s="127" t="n"/>
      <c r="N44" s="120" t="n"/>
      <c r="O44" s="120" t="n"/>
      <c r="P44" s="120" t="n"/>
      <c r="Q44" s="120" t="n"/>
      <c r="R44" s="121" t="n"/>
      <c r="S44" s="121" t="n"/>
      <c r="T44" s="121" t="n"/>
      <c r="U44" s="121" t="n"/>
      <c r="V44" s="117">
        <f>IF(P44="NA","NA",IF(P44&lt;&gt;"",TEXT(P44-N44,"[h].mm"),""))</f>
        <v/>
      </c>
      <c r="W44" s="118">
        <f>IF(AND(R44="",S44=""),"",R44+S44)</f>
        <v/>
      </c>
      <c r="X44" s="116">
        <f>IF(O44&lt;&gt;"",DATE(YEAR(O44), MONTH(O44), DAY(O44)),"")</f>
        <v/>
      </c>
      <c r="Y44" s="122" t="n"/>
      <c r="Z44" s="123" t="n"/>
      <c r="AA44" s="117">
        <f>IF(F44="Re-assigned","NA",IF(W44="","",IF(W44&gt;=VLOOKUP(D44,SLAMatrix,3,FALSE),"Yes",IF(W44&lt;VLOOKUP(D44,SLAMatrix,2,FALSE),"No","Internal"))))</f>
        <v/>
      </c>
      <c r="AB44" s="123" t="n"/>
      <c r="AC44" s="123" t="n"/>
      <c r="AD44" s="119" t="n"/>
      <c r="AE44" s="125" t="n"/>
      <c r="AF44" s="124">
        <f>MONTH(O44)</f>
        <v/>
      </c>
      <c r="AG44" s="124">
        <f>VLOOKUP(IFERROR(MID(AE44,1,(FIND(",",AE44,1)-1)),AE44),Facility_Region_Mapping,2,FALSE)</f>
        <v/>
      </c>
      <c r="AH44" s="124" t="n"/>
      <c r="AI44" s="124">
        <f>IF(C44&lt;&gt;"",IF(M44="ESM User",getInterfaceName($C44),"NA"),"")</f>
        <v/>
      </c>
      <c r="AJ44" s="116">
        <f>IF(Q44&lt;&gt;"",DATE(YEAR(Q44), MONTH(Q44), DAY(Q44)),"")</f>
        <v/>
      </c>
      <c r="AK44" s="130">
        <f>IF(Q44&lt;&gt;0,Q44-N44,TODAY()-N44)</f>
        <v/>
      </c>
      <c r="AL44" s="112">
        <f>IF(F44="Re-assigned",0,IF(H44="Closed",0,IF(H44="Service Restored",0,IF(H44="",0,1))))</f>
        <v/>
      </c>
      <c r="AM44" s="124">
        <f>IF(AL44=0,"",IF(AK44&gt;20.99,"Aged","Non-Aged"))</f>
        <v/>
      </c>
      <c r="AN44" s="112">
        <f>IF(Q44&lt;&gt;"",MONTH(Q44),"")</f>
        <v/>
      </c>
      <c r="AO44" s="112">
        <f>IFERROR(VALUE(V44),0)</f>
        <v/>
      </c>
    </row>
    <row customFormat="1" customHeight="1" ht="29.25" r="45" s="112" spans="1:41">
      <c r="A45" s="127" t="n"/>
      <c r="B45" s="113" t="n"/>
      <c r="C45" s="127" t="n"/>
      <c r="D45" s="127" t="n"/>
      <c r="E45" s="114">
        <f>IF(F45 &lt;&gt; "",VLOOKUP(F45,CategoryLookup,2,FALSE), "")</f>
        <v/>
      </c>
      <c r="F45" s="126" t="n"/>
      <c r="G45" s="127" t="n"/>
      <c r="H45" s="127" t="n"/>
      <c r="I45" s="127" t="n"/>
      <c r="J45" s="127" t="n"/>
      <c r="K45" s="127" t="n"/>
      <c r="L45" s="127" t="n"/>
      <c r="M45" s="127" t="n"/>
      <c r="N45" s="120" t="n"/>
      <c r="O45" s="120" t="n"/>
      <c r="P45" s="120" t="n"/>
      <c r="Q45" s="120" t="n"/>
      <c r="R45" s="121" t="n"/>
      <c r="S45" s="121" t="n"/>
      <c r="T45" s="121" t="n"/>
      <c r="U45" s="121" t="n"/>
      <c r="V45" s="117">
        <f>IF(P45="NA","NA",IF(P45&lt;&gt;"",TEXT(P45-N45,"[h].mm"),""))</f>
        <v/>
      </c>
      <c r="W45" s="118">
        <f>IF(AND(R45="",S45=""),"",R45+S45)</f>
        <v/>
      </c>
      <c r="X45" s="116">
        <f>IF(O45&lt;&gt;"",DATE(YEAR(O45), MONTH(O45), DAY(O45)),"")</f>
        <v/>
      </c>
      <c r="Y45" s="122" t="n"/>
      <c r="Z45" s="123" t="n"/>
      <c r="AA45" s="117">
        <f>IF(F45="Re-assigned","NA",IF(W45="","",IF(W45&gt;=VLOOKUP(D45,SLAMatrix,3,FALSE),"Yes",IF(W45&lt;VLOOKUP(D45,SLAMatrix,2,FALSE),"No","Internal"))))</f>
        <v/>
      </c>
      <c r="AB45" s="123" t="n"/>
      <c r="AC45" s="123" t="n"/>
      <c r="AD45" s="119" t="n"/>
      <c r="AE45" s="125" t="n"/>
      <c r="AF45" s="124">
        <f>MONTH(O45)</f>
        <v/>
      </c>
      <c r="AG45" s="124">
        <f>VLOOKUP(IFERROR(MID(AE45,1,(FIND(",",AE45,1)-1)),AE45),Facility_Region_Mapping,2,FALSE)</f>
        <v/>
      </c>
      <c r="AH45" s="124" t="n"/>
      <c r="AI45" s="124">
        <f>IF(C45&lt;&gt;"",IF(M45="ESM User",getInterfaceName($C45),"NA"),"")</f>
        <v/>
      </c>
      <c r="AJ45" s="116">
        <f>IF(Q45&lt;&gt;"",DATE(YEAR(Q45), MONTH(Q45), DAY(Q45)),"")</f>
        <v/>
      </c>
      <c r="AK45" s="130">
        <f>IF(Q45&lt;&gt;0,Q45-N45,TODAY()-N45)</f>
        <v/>
      </c>
      <c r="AL45" s="112">
        <f>IF(F45="Re-assigned",0,IF(H45="Closed",0,IF(H45="Service Restored",0,IF(H45="",0,1))))</f>
        <v/>
      </c>
      <c r="AM45" s="124">
        <f>IF(AL45=0,"",IF(AK45&gt;20.99,"Aged","Non-Aged"))</f>
        <v/>
      </c>
      <c r="AN45" s="112">
        <f>IF(Q45&lt;&gt;"",MONTH(Q45),"")</f>
        <v/>
      </c>
      <c r="AO45" s="112">
        <f>IFERROR(VALUE(V45),0)</f>
        <v/>
      </c>
    </row>
    <row customFormat="1" customHeight="1" ht="29.25" r="46" s="112" spans="1:41">
      <c r="A46" s="127" t="n"/>
      <c r="B46" s="113" t="n"/>
      <c r="C46" s="127" t="n"/>
      <c r="D46" s="127" t="n"/>
      <c r="E46" s="114">
        <f>IF(F46 &lt;&gt; "",VLOOKUP(F46,CategoryLookup,2,FALSE), "")</f>
        <v/>
      </c>
      <c r="F46" s="126" t="n"/>
      <c r="G46" s="127" t="n"/>
      <c r="H46" s="127" t="n"/>
      <c r="I46" s="127" t="n"/>
      <c r="J46" s="127" t="n"/>
      <c r="K46" s="127" t="n"/>
      <c r="L46" s="127" t="n"/>
      <c r="M46" s="127" t="n"/>
      <c r="N46" s="120" t="n"/>
      <c r="O46" s="120" t="n"/>
      <c r="P46" s="120" t="n"/>
      <c r="Q46" s="120" t="n"/>
      <c r="R46" s="121" t="n"/>
      <c r="S46" s="121" t="n"/>
      <c r="T46" s="121" t="n"/>
      <c r="U46" s="121" t="n"/>
      <c r="V46" s="117">
        <f>IF(P46="NA","NA",IF(P46&lt;&gt;"",TEXT(P46-N46,"[h].mm"),""))</f>
        <v/>
      </c>
      <c r="W46" s="118">
        <f>IF(AND(R46="",S46=""),"",R46+S46)</f>
        <v/>
      </c>
      <c r="X46" s="116">
        <f>IF(O46&lt;&gt;"",DATE(YEAR(O46), MONTH(O46), DAY(O46)),"")</f>
        <v/>
      </c>
      <c r="Y46" s="122" t="n"/>
      <c r="Z46" s="123" t="n"/>
      <c r="AA46" s="117">
        <f>IF(F46="Re-assigned","NA",IF(W46="","",IF(W46&gt;=VLOOKUP(D46,SLAMatrix,3,FALSE),"Yes",IF(W46&lt;VLOOKUP(D46,SLAMatrix,2,FALSE),"No","Internal"))))</f>
        <v/>
      </c>
      <c r="AB46" s="123" t="n"/>
      <c r="AC46" s="123" t="n"/>
      <c r="AD46" s="119" t="n"/>
      <c r="AE46" s="125" t="n"/>
      <c r="AF46" s="124">
        <f>MONTH(O46)</f>
        <v/>
      </c>
      <c r="AG46" s="124">
        <f>VLOOKUP(IFERROR(MID(AE46,1,(FIND(",",AE46,1)-1)),AE46),Facility_Region_Mapping,2,FALSE)</f>
        <v/>
      </c>
      <c r="AH46" s="124" t="n"/>
      <c r="AI46" s="124">
        <f>IF(C46&lt;&gt;"",IF(M46="ESM User",getInterfaceName($C46),"NA"),"")</f>
        <v/>
      </c>
      <c r="AJ46" s="116">
        <f>IF(Q46&lt;&gt;"",DATE(YEAR(Q46), MONTH(Q46), DAY(Q46)),"")</f>
        <v/>
      </c>
      <c r="AK46" s="130">
        <f>IF(Q46&lt;&gt;0,Q46-N46,TODAY()-N46)</f>
        <v/>
      </c>
      <c r="AL46" s="112">
        <f>IF(F46="Re-assigned",0,IF(H46="Closed",0,IF(H46="Service Restored",0,IF(H46="",0,1))))</f>
        <v/>
      </c>
      <c r="AM46" s="124">
        <f>IF(AL46=0,"",IF(AK46&gt;20.99,"Aged","Non-Aged"))</f>
        <v/>
      </c>
      <c r="AN46" s="112">
        <f>IF(Q46&lt;&gt;"",MONTH(Q46),"")</f>
        <v/>
      </c>
      <c r="AO46" s="112">
        <f>IFERROR(VALUE(V46),0)</f>
        <v/>
      </c>
    </row>
    <row customFormat="1" customHeight="1" ht="29.25" r="47" s="112" spans="1:41">
      <c r="A47" s="127" t="n"/>
      <c r="B47" s="113" t="n"/>
      <c r="C47" s="127" t="n"/>
      <c r="D47" s="127" t="n"/>
      <c r="E47" s="114">
        <f>IF(F47 &lt;&gt; "",VLOOKUP(F47,CategoryLookup,2,FALSE), "")</f>
        <v/>
      </c>
      <c r="F47" s="126" t="n"/>
      <c r="G47" s="127" t="n"/>
      <c r="H47" s="127" t="n"/>
      <c r="I47" s="127" t="n"/>
      <c r="J47" s="127" t="n"/>
      <c r="K47" s="127" t="n"/>
      <c r="L47" s="127" t="n"/>
      <c r="M47" s="127" t="n"/>
      <c r="N47" s="120" t="n"/>
      <c r="O47" s="120" t="n"/>
      <c r="P47" s="120" t="n"/>
      <c r="Q47" s="120" t="n"/>
      <c r="R47" s="121" t="n"/>
      <c r="S47" s="121" t="n"/>
      <c r="T47" s="121" t="n"/>
      <c r="U47" s="121" t="n"/>
      <c r="V47" s="117">
        <f>IF(P47="NA","NA",IF(P47&lt;&gt;"",TEXT(P47-N47,"[h].mm"),""))</f>
        <v/>
      </c>
      <c r="W47" s="118">
        <f>IF(AND(R47="",S47=""),"",R47+S47)</f>
        <v/>
      </c>
      <c r="X47" s="116">
        <f>IF(O47&lt;&gt;"",DATE(YEAR(O47), MONTH(O47), DAY(O47)),"")</f>
        <v/>
      </c>
      <c r="Y47" s="122" t="n"/>
      <c r="Z47" s="123" t="n"/>
      <c r="AA47" s="117">
        <f>IF(F47="Re-assigned","NA",IF(W47="","",IF(W47&gt;=VLOOKUP(D47,SLAMatrix,3,FALSE),"Yes",IF(W47&lt;VLOOKUP(D47,SLAMatrix,2,FALSE),"No","Internal"))))</f>
        <v/>
      </c>
      <c r="AB47" s="123" t="n"/>
      <c r="AC47" s="123" t="n"/>
      <c r="AD47" s="119" t="n"/>
      <c r="AE47" s="125" t="n"/>
      <c r="AF47" s="124">
        <f>MONTH(O47)</f>
        <v/>
      </c>
      <c r="AG47" s="124">
        <f>VLOOKUP(IFERROR(MID(AE47,1,(FIND(",",AE47,1)-1)),AE47),Facility_Region_Mapping,2,FALSE)</f>
        <v/>
      </c>
      <c r="AH47" s="124" t="n"/>
      <c r="AI47" s="124">
        <f>IF(C47&lt;&gt;"",IF(M47="ESM User",getInterfaceName($C47),"NA"),"")</f>
        <v/>
      </c>
      <c r="AJ47" s="116">
        <f>IF(Q47&lt;&gt;"",DATE(YEAR(Q47), MONTH(Q47), DAY(Q47)),"")</f>
        <v/>
      </c>
      <c r="AK47" s="130">
        <f>IF(Q47&lt;&gt;0,Q47-N47,TODAY()-N47)</f>
        <v/>
      </c>
      <c r="AL47" s="112">
        <f>IF(F47="Re-assigned",0,IF(H47="Closed",0,IF(H47="Service Restored",0,IF(H47="",0,1))))</f>
        <v/>
      </c>
      <c r="AM47" s="124">
        <f>IF(AL47=0,"",IF(AK47&gt;20.99,"Aged","Non-Aged"))</f>
        <v/>
      </c>
      <c r="AN47" s="112">
        <f>IF(Q47&lt;&gt;"",MONTH(Q47),"")</f>
        <v/>
      </c>
      <c r="AO47" s="112">
        <f>IFERROR(VALUE(V47),0)</f>
        <v/>
      </c>
    </row>
    <row customFormat="1" customHeight="1" ht="29.25" r="48" s="112" spans="1:41">
      <c r="A48" s="127" t="n"/>
      <c r="B48" s="113" t="n"/>
      <c r="C48" s="127" t="n"/>
      <c r="D48" s="127" t="n"/>
      <c r="E48" s="114">
        <f>IF(F48 &lt;&gt; "",VLOOKUP(F48,CategoryLookup,2,FALSE), "")</f>
        <v/>
      </c>
      <c r="F48" s="126" t="n"/>
      <c r="G48" s="127" t="n"/>
      <c r="H48" s="127" t="n"/>
      <c r="I48" s="127" t="n"/>
      <c r="J48" s="127" t="n"/>
      <c r="K48" s="127" t="n"/>
      <c r="L48" s="127" t="n"/>
      <c r="M48" s="127" t="n"/>
      <c r="N48" s="120" t="n"/>
      <c r="O48" s="120" t="n"/>
      <c r="P48" s="120" t="n"/>
      <c r="Q48" s="120" t="n"/>
      <c r="R48" s="121" t="n"/>
      <c r="S48" s="121" t="n"/>
      <c r="T48" s="121" t="n"/>
      <c r="U48" s="121" t="n"/>
      <c r="V48" s="117">
        <f>IF(P48="NA","NA",IF(P48&lt;&gt;"",TEXT(P48-N48,"[h].mm"),""))</f>
        <v/>
      </c>
      <c r="W48" s="118">
        <f>IF(AND(R48="",S48=""),"",R48+S48)</f>
        <v/>
      </c>
      <c r="X48" s="116">
        <f>IF(O48&lt;&gt;"",DATE(YEAR(O48), MONTH(O48), DAY(O48)),"")</f>
        <v/>
      </c>
      <c r="Y48" s="122" t="n"/>
      <c r="Z48" s="123" t="n"/>
      <c r="AA48" s="117">
        <f>IF(F48="Re-assigned","NA",IF(W48="","",IF(W48&gt;=VLOOKUP(D48,SLAMatrix,3,FALSE),"Yes",IF(W48&lt;VLOOKUP(D48,SLAMatrix,2,FALSE),"No","Internal"))))</f>
        <v/>
      </c>
      <c r="AB48" s="123" t="n"/>
      <c r="AC48" s="123" t="n"/>
      <c r="AD48" s="119" t="n"/>
      <c r="AE48" s="125" t="n"/>
      <c r="AF48" s="124">
        <f>MONTH(O48)</f>
        <v/>
      </c>
      <c r="AG48" s="124">
        <f>VLOOKUP(IFERROR(MID(AE48,1,(FIND(",",AE48,1)-1)),AE48),Facility_Region_Mapping,2,FALSE)</f>
        <v/>
      </c>
      <c r="AH48" s="124" t="n"/>
      <c r="AI48" s="124">
        <f>IF(C48&lt;&gt;"",IF(M48="ESM User",getInterfaceName($C48),"NA"),"")</f>
        <v/>
      </c>
      <c r="AJ48" s="116">
        <f>IF(Q48&lt;&gt;"",DATE(YEAR(Q48), MONTH(Q48), DAY(Q48)),"")</f>
        <v/>
      </c>
      <c r="AK48" s="130">
        <f>IF(Q48&lt;&gt;0,Q48-N48,TODAY()-N48)</f>
        <v/>
      </c>
      <c r="AL48" s="112">
        <f>IF(F48="Re-assigned",0,IF(H48="Closed",0,IF(H48="Service Restored",0,IF(H48="",0,1))))</f>
        <v/>
      </c>
      <c r="AM48" s="124">
        <f>IF(AL48=0,"",IF(AK48&gt;20.99,"Aged","Non-Aged"))</f>
        <v/>
      </c>
      <c r="AN48" s="112">
        <f>IF(Q48&lt;&gt;"",MONTH(Q48),"")</f>
        <v/>
      </c>
      <c r="AO48" s="112">
        <f>IFERROR(VALUE(V48),0)</f>
        <v/>
      </c>
    </row>
    <row customFormat="1" customHeight="1" ht="29.25" r="49" s="112" spans="1:41">
      <c r="A49" s="127" t="n"/>
      <c r="B49" s="113" t="n"/>
      <c r="C49" s="127" t="n"/>
      <c r="D49" s="127" t="n"/>
      <c r="E49" s="114">
        <f>IF(F49 &lt;&gt; "",VLOOKUP(F49,CategoryLookup,2,FALSE), "")</f>
        <v/>
      </c>
      <c r="F49" s="126" t="n"/>
      <c r="G49" s="127" t="n"/>
      <c r="H49" s="127" t="n"/>
      <c r="I49" s="127" t="n"/>
      <c r="J49" s="127" t="n"/>
      <c r="K49" s="127" t="n"/>
      <c r="L49" s="127" t="n"/>
      <c r="M49" s="127" t="n"/>
      <c r="N49" s="120" t="n"/>
      <c r="O49" s="120" t="n"/>
      <c r="P49" s="120" t="n"/>
      <c r="Q49" s="120" t="n"/>
      <c r="R49" s="121" t="n"/>
      <c r="S49" s="121" t="n"/>
      <c r="T49" s="121" t="n"/>
      <c r="U49" s="121" t="n"/>
      <c r="V49" s="117">
        <f>IF(P49="NA","NA",IF(P49&lt;&gt;"",TEXT(P49-N49,"[h].mm"),""))</f>
        <v/>
      </c>
      <c r="W49" s="118">
        <f>IF(AND(R49="",S49=""),"",R49+S49)</f>
        <v/>
      </c>
      <c r="X49" s="116">
        <f>IF(O49&lt;&gt;"",DATE(YEAR(O49), MONTH(O49), DAY(O49)),"")</f>
        <v/>
      </c>
      <c r="Y49" s="122" t="n"/>
      <c r="Z49" s="123" t="n"/>
      <c r="AA49" s="117">
        <f>IF(F49="Re-assigned","NA",IF(W49="","",IF(W49&gt;=VLOOKUP(D49,SLAMatrix,3,FALSE),"Yes",IF(W49&lt;VLOOKUP(D49,SLAMatrix,2,FALSE),"No","Internal"))))</f>
        <v/>
      </c>
      <c r="AB49" s="123" t="n"/>
      <c r="AC49" s="123" t="n"/>
      <c r="AD49" s="119" t="n"/>
      <c r="AE49" s="125" t="n"/>
      <c r="AF49" s="124">
        <f>MONTH(O49)</f>
        <v/>
      </c>
      <c r="AG49" s="124">
        <f>VLOOKUP(IFERROR(MID(AE49,1,(FIND(",",AE49,1)-1)),AE49),Facility_Region_Mapping,2,FALSE)</f>
        <v/>
      </c>
      <c r="AH49" s="124" t="n"/>
      <c r="AI49" s="124">
        <f>IF(C49&lt;&gt;"",IF(M49="ESM User",getInterfaceName($C49),"NA"),"")</f>
        <v/>
      </c>
      <c r="AJ49" s="116">
        <f>IF(Q49&lt;&gt;"",DATE(YEAR(Q49), MONTH(Q49), DAY(Q49)),"")</f>
        <v/>
      </c>
      <c r="AK49" s="130">
        <f>IF(Q49&lt;&gt;0,Q49-N49,TODAY()-N49)</f>
        <v/>
      </c>
      <c r="AL49" s="112">
        <f>IF(F49="Re-assigned",0,IF(H49="Closed",0,IF(H49="Service Restored",0,IF(H49="",0,1))))</f>
        <v/>
      </c>
      <c r="AM49" s="124">
        <f>IF(AL49=0,"",IF(AK49&gt;20.99,"Aged","Non-Aged"))</f>
        <v/>
      </c>
      <c r="AN49" s="112">
        <f>IF(Q49&lt;&gt;"",MONTH(Q49),"")</f>
        <v/>
      </c>
      <c r="AO49" s="112">
        <f>IFERROR(VALUE(V49),0)</f>
        <v/>
      </c>
    </row>
    <row customFormat="1" customHeight="1" ht="29.25" r="50" s="112" spans="1:41">
      <c r="A50" s="127" t="n"/>
      <c r="B50" s="113" t="n"/>
      <c r="C50" s="127" t="n"/>
      <c r="D50" s="127" t="n"/>
      <c r="E50" s="114">
        <f>IF(F50 &lt;&gt; "",VLOOKUP(F50,CategoryLookup,2,FALSE), "")</f>
        <v/>
      </c>
      <c r="F50" s="126" t="n"/>
      <c r="G50" s="127" t="n"/>
      <c r="H50" s="127" t="n"/>
      <c r="I50" s="127" t="n"/>
      <c r="J50" s="127" t="n"/>
      <c r="K50" s="127" t="n"/>
      <c r="L50" s="127" t="n"/>
      <c r="M50" s="127" t="n"/>
      <c r="N50" s="120" t="n"/>
      <c r="O50" s="120" t="n"/>
      <c r="P50" s="120" t="n"/>
      <c r="Q50" s="120" t="n"/>
      <c r="R50" s="121" t="n"/>
      <c r="S50" s="121" t="n"/>
      <c r="T50" s="121" t="n"/>
      <c r="U50" s="121" t="n"/>
      <c r="V50" s="117">
        <f>IF(P50="NA","NA",IF(P50&lt;&gt;"",TEXT(P50-N50,"[h].mm"),""))</f>
        <v/>
      </c>
      <c r="W50" s="118">
        <f>IF(AND(R50="",S50=""),"",R50+S50)</f>
        <v/>
      </c>
      <c r="X50" s="116">
        <f>IF(O50&lt;&gt;"",DATE(YEAR(O50), MONTH(O50), DAY(O50)),"")</f>
        <v/>
      </c>
      <c r="Y50" s="122" t="n"/>
      <c r="Z50" s="123" t="n"/>
      <c r="AA50" s="117">
        <f>IF(F50="Re-assigned","NA",IF(W50="","",IF(W50&gt;=VLOOKUP(D50,SLAMatrix,3,FALSE),"Yes",IF(W50&lt;VLOOKUP(D50,SLAMatrix,2,FALSE),"No","Internal"))))</f>
        <v/>
      </c>
      <c r="AB50" s="123" t="n"/>
      <c r="AC50" s="123" t="n"/>
      <c r="AD50" s="119" t="n"/>
      <c r="AE50" s="125" t="n"/>
      <c r="AF50" s="124">
        <f>MONTH(O50)</f>
        <v/>
      </c>
      <c r="AG50" s="124">
        <f>VLOOKUP(IFERROR(MID(AE50,1,(FIND(",",AE50,1)-1)),AE50),Facility_Region_Mapping,2,FALSE)</f>
        <v/>
      </c>
      <c r="AH50" s="124" t="n"/>
      <c r="AI50" s="124">
        <f>IF(C50&lt;&gt;"",IF(M50="ESM User",getInterfaceName($C50),"NA"),"")</f>
        <v/>
      </c>
      <c r="AJ50" s="116">
        <f>IF(Q50&lt;&gt;"",DATE(YEAR(Q50), MONTH(Q50), DAY(Q50)),"")</f>
        <v/>
      </c>
      <c r="AK50" s="130">
        <f>IF(Q50&lt;&gt;0,Q50-N50,TODAY()-N50)</f>
        <v/>
      </c>
      <c r="AL50" s="112">
        <f>IF(F50="Re-assigned",0,IF(H50="Closed",0,IF(H50="Service Restored",0,IF(H50="",0,1))))</f>
        <v/>
      </c>
      <c r="AM50" s="124">
        <f>IF(AL50=0,"",IF(AK50&gt;20.99,"Aged","Non-Aged"))</f>
        <v/>
      </c>
      <c r="AN50" s="112">
        <f>IF(Q50&lt;&gt;"",MONTH(Q50),"")</f>
        <v/>
      </c>
      <c r="AO50" s="112">
        <f>IFERROR(VALUE(V50),0)</f>
        <v/>
      </c>
    </row>
    <row customFormat="1" customHeight="1" ht="29.25" r="51" s="112" spans="1:41">
      <c r="A51" s="127" t="n"/>
      <c r="B51" s="113" t="n"/>
      <c r="C51" s="127" t="n"/>
      <c r="D51" s="127" t="n"/>
      <c r="E51" s="114">
        <f>IF(F51 &lt;&gt; "",VLOOKUP(F51,CategoryLookup,2,FALSE), "")</f>
        <v/>
      </c>
      <c r="F51" s="126" t="n"/>
      <c r="G51" s="127" t="n"/>
      <c r="H51" s="127" t="n"/>
      <c r="I51" s="127" t="n"/>
      <c r="J51" s="127" t="n"/>
      <c r="K51" s="127" t="n"/>
      <c r="L51" s="127" t="n"/>
      <c r="M51" s="127" t="n"/>
      <c r="N51" s="120" t="n"/>
      <c r="O51" s="120" t="n"/>
      <c r="P51" s="120" t="n"/>
      <c r="Q51" s="120" t="n"/>
      <c r="R51" s="121" t="n"/>
      <c r="S51" s="121" t="n"/>
      <c r="T51" s="121" t="n"/>
      <c r="U51" s="121" t="n"/>
      <c r="V51" s="117">
        <f>IF(P51="NA","NA",IF(P51&lt;&gt;"",TEXT(P51-N51,"[h].mm"),""))</f>
        <v/>
      </c>
      <c r="W51" s="118">
        <f>IF(AND(R51="",S51=""),"",R51+S51)</f>
        <v/>
      </c>
      <c r="X51" s="116">
        <f>IF(O51&lt;&gt;"",DATE(YEAR(O51), MONTH(O51), DAY(O51)),"")</f>
        <v/>
      </c>
      <c r="Y51" s="122" t="n"/>
      <c r="Z51" s="123" t="n"/>
      <c r="AA51" s="117">
        <f>IF(F51="Re-assigned","NA",IF(W51="","",IF(W51&gt;=VLOOKUP(D51,SLAMatrix,3,FALSE),"Yes",IF(W51&lt;VLOOKUP(D51,SLAMatrix,2,FALSE),"No","Internal"))))</f>
        <v/>
      </c>
      <c r="AB51" s="123" t="n"/>
      <c r="AC51" s="123" t="n"/>
      <c r="AD51" s="119" t="n"/>
      <c r="AE51" s="125" t="n"/>
      <c r="AF51" s="124">
        <f>MONTH(O51)</f>
        <v/>
      </c>
      <c r="AG51" s="124">
        <f>VLOOKUP(IFERROR(MID(AE51,1,(FIND(",",AE51,1)-1)),AE51),Facility_Region_Mapping,2,FALSE)</f>
        <v/>
      </c>
      <c r="AH51" s="124" t="n"/>
      <c r="AI51" s="124">
        <f>IF(C51&lt;&gt;"",IF(M51="ESM User",getInterfaceName($C51),"NA"),"")</f>
        <v/>
      </c>
      <c r="AJ51" s="116">
        <f>IF(Q51&lt;&gt;"",DATE(YEAR(Q51), MONTH(Q51), DAY(Q51)),"")</f>
        <v/>
      </c>
      <c r="AK51" s="130">
        <f>IF(Q51&lt;&gt;0,Q51-N51,TODAY()-N51)</f>
        <v/>
      </c>
      <c r="AL51" s="112">
        <f>IF(F51="Re-assigned",0,IF(H51="Closed",0,IF(H51="Service Restored",0,IF(H51="",0,1))))</f>
        <v/>
      </c>
      <c r="AM51" s="124">
        <f>IF(AL51=0,"",IF(AK51&gt;20.99,"Aged","Non-Aged"))</f>
        <v/>
      </c>
      <c r="AN51" s="112">
        <f>IF(Q51&lt;&gt;"",MONTH(Q51),"")</f>
        <v/>
      </c>
      <c r="AO51" s="112">
        <f>IFERROR(VALUE(V51),0)</f>
        <v/>
      </c>
    </row>
    <row customFormat="1" customHeight="1" ht="29.25" r="52" s="112" spans="1:41">
      <c r="A52" s="127" t="n"/>
      <c r="B52" s="113" t="n"/>
      <c r="C52" s="127" t="n"/>
      <c r="D52" s="127" t="n"/>
      <c r="E52" s="114">
        <f>IF(F52 &lt;&gt; "",VLOOKUP(F52,CategoryLookup,2,FALSE), "")</f>
        <v/>
      </c>
      <c r="F52" s="126" t="n"/>
      <c r="G52" s="127" t="n"/>
      <c r="H52" s="127" t="n"/>
      <c r="I52" s="127" t="n"/>
      <c r="J52" s="127" t="n"/>
      <c r="K52" s="127" t="n"/>
      <c r="L52" s="127" t="n"/>
      <c r="M52" s="127" t="n"/>
      <c r="N52" s="120" t="n"/>
      <c r="O52" s="120" t="n"/>
      <c r="P52" s="120" t="n"/>
      <c r="Q52" s="120" t="n"/>
      <c r="R52" s="121" t="n"/>
      <c r="S52" s="121" t="n"/>
      <c r="T52" s="121" t="n"/>
      <c r="U52" s="121" t="n"/>
      <c r="V52" s="117">
        <f>IF(P52="NA","NA",IF(P52&lt;&gt;"",TEXT(P52-N52,"[h].mm"),""))</f>
        <v/>
      </c>
      <c r="W52" s="118">
        <f>IF(AND(R52="",S52=""),"",R52+S52)</f>
        <v/>
      </c>
      <c r="X52" s="116">
        <f>IF(O52&lt;&gt;"",DATE(YEAR(O52), MONTH(O52), DAY(O52)),"")</f>
        <v/>
      </c>
      <c r="Y52" s="122" t="n"/>
      <c r="Z52" s="123" t="n"/>
      <c r="AA52" s="117">
        <f>IF(F52="Re-assigned","NA",IF(W52="","",IF(W52&gt;=VLOOKUP(D52,SLAMatrix,3,FALSE),"Yes",IF(W52&lt;VLOOKUP(D52,SLAMatrix,2,FALSE),"No","Internal"))))</f>
        <v/>
      </c>
      <c r="AB52" s="123" t="n"/>
      <c r="AC52" s="123" t="n"/>
      <c r="AD52" s="119" t="n"/>
      <c r="AE52" s="125" t="n"/>
      <c r="AF52" s="124">
        <f>MONTH(O52)</f>
        <v/>
      </c>
      <c r="AG52" s="124">
        <f>VLOOKUP(IFERROR(MID(AE52,1,(FIND(",",AE52,1)-1)),AE52),Facility_Region_Mapping,2,FALSE)</f>
        <v/>
      </c>
      <c r="AH52" s="124" t="n"/>
      <c r="AI52" s="124">
        <f>IF(C52&lt;&gt;"",IF(M52="ESM User",getInterfaceName($C52),"NA"),"")</f>
        <v/>
      </c>
      <c r="AJ52" s="116">
        <f>IF(Q52&lt;&gt;"",DATE(YEAR(Q52), MONTH(Q52), DAY(Q52)),"")</f>
        <v/>
      </c>
      <c r="AK52" s="130">
        <f>IF(Q52&lt;&gt;0,Q52-N52,TODAY()-N52)</f>
        <v/>
      </c>
      <c r="AL52" s="112">
        <f>IF(F52="Re-assigned",0,IF(H52="Closed",0,IF(H52="Service Restored",0,IF(H52="",0,1))))</f>
        <v/>
      </c>
      <c r="AM52" s="124">
        <f>IF(AL52=0,"",IF(AK52&gt;20.99,"Aged","Non-Aged"))</f>
        <v/>
      </c>
      <c r="AN52" s="112">
        <f>IF(Q52&lt;&gt;"",MONTH(Q52),"")</f>
        <v/>
      </c>
      <c r="AO52" s="112">
        <f>IFERROR(VALUE(V52),0)</f>
        <v/>
      </c>
    </row>
    <row customFormat="1" customHeight="1" ht="29.25" r="53" s="112" spans="1:41">
      <c r="A53" s="127" t="n"/>
      <c r="B53" s="113" t="n"/>
      <c r="C53" s="127" t="n"/>
      <c r="D53" s="127" t="n"/>
      <c r="E53" s="114">
        <f>IF(F53 &lt;&gt; "",VLOOKUP(F53,CategoryLookup,2,FALSE), "")</f>
        <v/>
      </c>
      <c r="F53" s="126" t="n"/>
      <c r="G53" s="127" t="n"/>
      <c r="H53" s="127" t="n"/>
      <c r="I53" s="127" t="n"/>
      <c r="J53" s="127" t="n"/>
      <c r="K53" s="127" t="n"/>
      <c r="L53" s="127" t="n"/>
      <c r="M53" s="127" t="n"/>
      <c r="N53" s="120" t="n"/>
      <c r="O53" s="120" t="n"/>
      <c r="P53" s="120" t="n"/>
      <c r="Q53" s="120" t="n"/>
      <c r="R53" s="121" t="n"/>
      <c r="S53" s="121" t="n"/>
      <c r="T53" s="121" t="n"/>
      <c r="U53" s="121" t="n"/>
      <c r="V53" s="117">
        <f>IF(P53="NA","NA",IF(P53&lt;&gt;"",TEXT(P53-N53,"[h].mm"),""))</f>
        <v/>
      </c>
      <c r="W53" s="118">
        <f>IF(AND(R53="",S53=""),"",R53+S53)</f>
        <v/>
      </c>
      <c r="X53" s="116">
        <f>IF(O53&lt;&gt;"",DATE(YEAR(O53), MONTH(O53), DAY(O53)),"")</f>
        <v/>
      </c>
      <c r="Y53" s="122" t="n"/>
      <c r="Z53" s="123" t="n"/>
      <c r="AA53" s="117">
        <f>IF(F53="Re-assigned","NA",IF(W53="","",IF(W53&gt;=VLOOKUP(D53,SLAMatrix,3,FALSE),"Yes",IF(W53&lt;VLOOKUP(D53,SLAMatrix,2,FALSE),"No","Internal"))))</f>
        <v/>
      </c>
      <c r="AB53" s="123" t="n"/>
      <c r="AC53" s="123" t="n"/>
      <c r="AD53" s="119" t="n"/>
      <c r="AE53" s="125" t="n"/>
      <c r="AF53" s="124">
        <f>MONTH(O53)</f>
        <v/>
      </c>
      <c r="AG53" s="124">
        <f>VLOOKUP(IFERROR(MID(AE53,1,(FIND(",",AE53,1)-1)),AE53),Facility_Region_Mapping,2,FALSE)</f>
        <v/>
      </c>
      <c r="AH53" s="124" t="n"/>
      <c r="AI53" s="124">
        <f>IF(C53&lt;&gt;"",IF(M53="ESM User",getInterfaceName($C53),"NA"),"")</f>
        <v/>
      </c>
      <c r="AJ53" s="116">
        <f>IF(Q53&lt;&gt;"",DATE(YEAR(Q53), MONTH(Q53), DAY(Q53)),"")</f>
        <v/>
      </c>
      <c r="AK53" s="130">
        <f>IF(Q53&lt;&gt;0,Q53-N53,TODAY()-N53)</f>
        <v/>
      </c>
      <c r="AL53" s="112">
        <f>IF(F53="Re-assigned",0,IF(H53="Closed",0,IF(H53="Service Restored",0,IF(H53="",0,1))))</f>
        <v/>
      </c>
      <c r="AM53" s="124">
        <f>IF(AL53=0,"",IF(AK53&gt;20.99,"Aged","Non-Aged"))</f>
        <v/>
      </c>
      <c r="AN53" s="112">
        <f>IF(Q53&lt;&gt;"",MONTH(Q53),"")</f>
        <v/>
      </c>
      <c r="AO53" s="112">
        <f>IFERROR(VALUE(V53),0)</f>
        <v/>
      </c>
    </row>
    <row customFormat="1" customHeight="1" ht="29.25" r="54" s="112" spans="1:41">
      <c r="A54" s="127" t="n"/>
      <c r="B54" s="113" t="n"/>
      <c r="C54" s="127" t="n"/>
      <c r="D54" s="127" t="n"/>
      <c r="E54" s="114">
        <f>IF(F54 &lt;&gt; "",VLOOKUP(F54,CategoryLookup,2,FALSE), "")</f>
        <v/>
      </c>
      <c r="F54" s="126" t="n"/>
      <c r="G54" s="127" t="n"/>
      <c r="H54" s="127" t="n"/>
      <c r="I54" s="127" t="n"/>
      <c r="J54" s="127" t="n"/>
      <c r="K54" s="127" t="n"/>
      <c r="L54" s="127" t="n"/>
      <c r="M54" s="127" t="n"/>
      <c r="N54" s="120" t="n"/>
      <c r="O54" s="120" t="n"/>
      <c r="P54" s="120" t="n"/>
      <c r="Q54" s="120" t="n"/>
      <c r="R54" s="121" t="n"/>
      <c r="S54" s="121" t="n"/>
      <c r="T54" s="121" t="n"/>
      <c r="U54" s="121" t="n"/>
      <c r="V54" s="117">
        <f>IF(P54="NA","NA",IF(P54&lt;&gt;"",TEXT(P54-N54,"[h].mm"),""))</f>
        <v/>
      </c>
      <c r="W54" s="118">
        <f>IF(AND(R54="",S54=""),"",R54+S54)</f>
        <v/>
      </c>
      <c r="X54" s="116">
        <f>IF(O54&lt;&gt;"",DATE(YEAR(O54), MONTH(O54), DAY(O54)),"")</f>
        <v/>
      </c>
      <c r="Y54" s="122" t="n"/>
      <c r="Z54" s="123" t="n"/>
      <c r="AA54" s="117">
        <f>IF(F54="Re-assigned","NA",IF(W54="","",IF(W54&gt;=VLOOKUP(D54,SLAMatrix,3,FALSE),"Yes",IF(W54&lt;VLOOKUP(D54,SLAMatrix,2,FALSE),"No","Internal"))))</f>
        <v/>
      </c>
      <c r="AB54" s="123" t="n"/>
      <c r="AC54" s="123" t="n"/>
      <c r="AD54" s="119" t="n"/>
      <c r="AE54" s="125" t="n"/>
      <c r="AF54" s="124">
        <f>MONTH(O54)</f>
        <v/>
      </c>
      <c r="AG54" s="124">
        <f>VLOOKUP(IFERROR(MID(AE54,1,(FIND(",",AE54,1)-1)),AE54),Facility_Region_Mapping,2,FALSE)</f>
        <v/>
      </c>
      <c r="AH54" s="124" t="n"/>
      <c r="AI54" s="124">
        <f>IF(C54&lt;&gt;"",IF(M54="ESM User",getInterfaceName($C54),"NA"),"")</f>
        <v/>
      </c>
      <c r="AJ54" s="116">
        <f>IF(Q54&lt;&gt;"",DATE(YEAR(Q54), MONTH(Q54), DAY(Q54)),"")</f>
        <v/>
      </c>
      <c r="AK54" s="130">
        <f>IF(Q54&lt;&gt;0,Q54-N54,TODAY()-N54)</f>
        <v/>
      </c>
      <c r="AL54" s="112">
        <f>IF(F54="Re-assigned",0,IF(H54="Closed",0,IF(H54="Service Restored",0,IF(H54="",0,1))))</f>
        <v/>
      </c>
      <c r="AM54" s="124">
        <f>IF(AL54=0,"",IF(AK54&gt;20.99,"Aged","Non-Aged"))</f>
        <v/>
      </c>
      <c r="AN54" s="112">
        <f>IF(Q54&lt;&gt;"",MONTH(Q54),"")</f>
        <v/>
      </c>
      <c r="AO54" s="112">
        <f>IFERROR(VALUE(V54),0)</f>
        <v/>
      </c>
    </row>
    <row customFormat="1" customHeight="1" ht="29.25" r="55" s="112" spans="1:41">
      <c r="A55" s="127" t="n"/>
      <c r="B55" s="113" t="n"/>
      <c r="C55" s="127" t="n"/>
      <c r="D55" s="127" t="n"/>
      <c r="E55" s="114">
        <f>IF(F55 &lt;&gt; "",VLOOKUP(F55,CategoryLookup,2,FALSE), "")</f>
        <v/>
      </c>
      <c r="F55" s="126" t="n"/>
      <c r="G55" s="127" t="n"/>
      <c r="H55" s="127" t="n"/>
      <c r="I55" s="127" t="n"/>
      <c r="J55" s="127" t="n"/>
      <c r="K55" s="127" t="n"/>
      <c r="L55" s="127" t="n"/>
      <c r="M55" s="127" t="n"/>
      <c r="N55" s="120" t="n"/>
      <c r="O55" s="120" t="n"/>
      <c r="P55" s="120" t="n"/>
      <c r="Q55" s="120" t="n"/>
      <c r="R55" s="121" t="n"/>
      <c r="S55" s="121" t="n"/>
      <c r="T55" s="121" t="n"/>
      <c r="U55" s="121" t="n"/>
      <c r="V55" s="117">
        <f>IF(P55="NA","NA",IF(P55&lt;&gt;"",TEXT(P55-N55,"[h].mm"),""))</f>
        <v/>
      </c>
      <c r="W55" s="118">
        <f>IF(AND(R55="",S55=""),"",R55+S55)</f>
        <v/>
      </c>
      <c r="X55" s="116">
        <f>IF(O55&lt;&gt;"",DATE(YEAR(O55), MONTH(O55), DAY(O55)),"")</f>
        <v/>
      </c>
      <c r="Y55" s="122" t="n"/>
      <c r="Z55" s="123" t="n"/>
      <c r="AA55" s="117">
        <f>IF(F55="Re-assigned","NA",IF(W55="","",IF(W55&gt;=VLOOKUP(D55,SLAMatrix,3,FALSE),"Yes",IF(W55&lt;VLOOKUP(D55,SLAMatrix,2,FALSE),"No","Internal"))))</f>
        <v/>
      </c>
      <c r="AB55" s="123" t="n"/>
      <c r="AC55" s="123" t="n"/>
      <c r="AD55" s="119" t="n"/>
      <c r="AE55" s="125" t="n"/>
      <c r="AF55" s="124">
        <f>MONTH(O55)</f>
        <v/>
      </c>
      <c r="AG55" s="124">
        <f>VLOOKUP(IFERROR(MID(AE55,1,(FIND(",",AE55,1)-1)),AE55),Facility_Region_Mapping,2,FALSE)</f>
        <v/>
      </c>
      <c r="AH55" s="124" t="n"/>
      <c r="AI55" s="124">
        <f>IF(C55&lt;&gt;"",IF(M55="ESM User",getInterfaceName($C55),"NA"),"")</f>
        <v/>
      </c>
      <c r="AJ55" s="116">
        <f>IF(Q55&lt;&gt;"",DATE(YEAR(Q55), MONTH(Q55), DAY(Q55)),"")</f>
        <v/>
      </c>
      <c r="AK55" s="130">
        <f>IF(Q55&lt;&gt;0,Q55-N55,TODAY()-N55)</f>
        <v/>
      </c>
      <c r="AL55" s="112">
        <f>IF(F55="Re-assigned",0,IF(H55="Closed",0,IF(H55="Service Restored",0,IF(H55="",0,1))))</f>
        <v/>
      </c>
      <c r="AM55" s="124">
        <f>IF(AL55=0,"",IF(AK55&gt;20.99,"Aged","Non-Aged"))</f>
        <v/>
      </c>
      <c r="AN55" s="112">
        <f>IF(Q55&lt;&gt;"",MONTH(Q55),"")</f>
        <v/>
      </c>
      <c r="AO55" s="112">
        <f>IFERROR(VALUE(V55),0)</f>
        <v/>
      </c>
    </row>
    <row customFormat="1" customHeight="1" ht="29.25" r="56" s="112" spans="1:41">
      <c r="A56" s="127" t="n"/>
      <c r="B56" s="113" t="n"/>
      <c r="C56" s="127" t="n"/>
      <c r="D56" s="127" t="n"/>
      <c r="E56" s="114">
        <f>IF(F56 &lt;&gt; "",VLOOKUP(F56,CategoryLookup,2,FALSE), "")</f>
        <v/>
      </c>
      <c r="F56" s="126" t="n"/>
      <c r="G56" s="127" t="n"/>
      <c r="H56" s="127" t="n"/>
      <c r="I56" s="127" t="n"/>
      <c r="J56" s="127" t="n"/>
      <c r="K56" s="127" t="n"/>
      <c r="L56" s="127" t="n"/>
      <c r="M56" s="127" t="n"/>
      <c r="N56" s="120" t="n"/>
      <c r="O56" s="120" t="n"/>
      <c r="P56" s="120" t="n"/>
      <c r="Q56" s="120" t="n"/>
      <c r="R56" s="121" t="n"/>
      <c r="S56" s="121" t="n"/>
      <c r="T56" s="121" t="n"/>
      <c r="U56" s="121" t="n"/>
      <c r="V56" s="117">
        <f>IF(P56="NA","NA",IF(P56&lt;&gt;"",TEXT(P56-N56,"[h].mm"),""))</f>
        <v/>
      </c>
      <c r="W56" s="118">
        <f>IF(AND(R56="",S56=""),"",R56+S56)</f>
        <v/>
      </c>
      <c r="X56" s="116">
        <f>IF(O56&lt;&gt;"",DATE(YEAR(O56), MONTH(O56), DAY(O56)),"")</f>
        <v/>
      </c>
      <c r="Y56" s="122" t="n"/>
      <c r="Z56" s="123" t="n"/>
      <c r="AA56" s="117">
        <f>IF(F56="Re-assigned","NA",IF(W56="","",IF(W56&gt;=VLOOKUP(D56,SLAMatrix,3,FALSE),"Yes",IF(W56&lt;VLOOKUP(D56,SLAMatrix,2,FALSE),"No","Internal"))))</f>
        <v/>
      </c>
      <c r="AB56" s="123" t="n"/>
      <c r="AC56" s="123" t="n"/>
      <c r="AD56" s="119" t="n"/>
      <c r="AE56" s="125" t="n"/>
      <c r="AF56" s="124">
        <f>MONTH(O56)</f>
        <v/>
      </c>
      <c r="AG56" s="124">
        <f>VLOOKUP(IFERROR(MID(AE56,1,(FIND(",",AE56,1)-1)),AE56),Facility_Region_Mapping,2,FALSE)</f>
        <v/>
      </c>
      <c r="AH56" s="124" t="n"/>
      <c r="AI56" s="124">
        <f>IF(C56&lt;&gt;"",IF(M56="ESM User",getInterfaceName($C56),"NA"),"")</f>
        <v/>
      </c>
      <c r="AJ56" s="116">
        <f>IF(Q56&lt;&gt;"",DATE(YEAR(Q56), MONTH(Q56), DAY(Q56)),"")</f>
        <v/>
      </c>
      <c r="AK56" s="130">
        <f>IF(Q56&lt;&gt;0,Q56-N56,TODAY()-N56)</f>
        <v/>
      </c>
      <c r="AL56" s="112">
        <f>IF(F56="Re-assigned",0,IF(H56="Closed",0,IF(H56="Service Restored",0,IF(H56="",0,1))))</f>
        <v/>
      </c>
      <c r="AM56" s="124">
        <f>IF(AL56=0,"",IF(AK56&gt;20.99,"Aged","Non-Aged"))</f>
        <v/>
      </c>
      <c r="AN56" s="112">
        <f>IF(Q56&lt;&gt;"",MONTH(Q56),"")</f>
        <v/>
      </c>
      <c r="AO56" s="112">
        <f>IFERROR(VALUE(V56),0)</f>
        <v/>
      </c>
    </row>
    <row customFormat="1" customHeight="1" ht="29.25" r="57" s="112" spans="1:41">
      <c r="A57" s="127" t="n"/>
      <c r="B57" s="113" t="n"/>
      <c r="C57" s="127" t="n"/>
      <c r="D57" s="127" t="n"/>
      <c r="E57" s="114">
        <f>IF(F57 &lt;&gt; "",VLOOKUP(F57,CategoryLookup,2,FALSE), "")</f>
        <v/>
      </c>
      <c r="F57" s="126" t="n"/>
      <c r="G57" s="127" t="n"/>
      <c r="H57" s="127" t="n"/>
      <c r="I57" s="127" t="n"/>
      <c r="J57" s="127" t="n"/>
      <c r="K57" s="127" t="n"/>
      <c r="L57" s="127" t="n"/>
      <c r="M57" s="127" t="n"/>
      <c r="N57" s="120" t="n"/>
      <c r="O57" s="120" t="n"/>
      <c r="P57" s="120" t="n"/>
      <c r="Q57" s="120" t="n"/>
      <c r="R57" s="121" t="n"/>
      <c r="S57" s="121" t="n"/>
      <c r="T57" s="121" t="n"/>
      <c r="U57" s="121" t="n"/>
      <c r="V57" s="117">
        <f>IF(P57="NA","NA",IF(P57&lt;&gt;"",TEXT(P57-N57,"[h].mm"),""))</f>
        <v/>
      </c>
      <c r="W57" s="118">
        <f>IF(AND(R57="",S57=""),"",R57+S57)</f>
        <v/>
      </c>
      <c r="X57" s="116">
        <f>IF(O57&lt;&gt;"",DATE(YEAR(O57), MONTH(O57), DAY(O57)),"")</f>
        <v/>
      </c>
      <c r="Y57" s="122" t="n"/>
      <c r="Z57" s="123" t="n"/>
      <c r="AA57" s="117">
        <f>IF(F57="Re-assigned","NA",IF(W57="","",IF(W57&gt;=VLOOKUP(D57,SLAMatrix,3,FALSE),"Yes",IF(W57&lt;VLOOKUP(D57,SLAMatrix,2,FALSE),"No","Internal"))))</f>
        <v/>
      </c>
      <c r="AB57" s="123" t="n"/>
      <c r="AC57" s="123" t="n"/>
      <c r="AD57" s="119" t="n"/>
      <c r="AE57" s="125" t="n"/>
      <c r="AF57" s="124">
        <f>MONTH(O57)</f>
        <v/>
      </c>
      <c r="AG57" s="124">
        <f>VLOOKUP(IFERROR(MID(AE57,1,(FIND(",",AE57,1)-1)),AE57),Facility_Region_Mapping,2,FALSE)</f>
        <v/>
      </c>
      <c r="AH57" s="124" t="n"/>
      <c r="AI57" s="124">
        <f>IF(C57&lt;&gt;"",IF(M57="ESM User",getInterfaceName($C57),"NA"),"")</f>
        <v/>
      </c>
      <c r="AJ57" s="116">
        <f>IF(Q57&lt;&gt;"",DATE(YEAR(Q57), MONTH(Q57), DAY(Q57)),"")</f>
        <v/>
      </c>
      <c r="AK57" s="130">
        <f>IF(Q57&lt;&gt;0,Q57-N57,TODAY()-N57)</f>
        <v/>
      </c>
      <c r="AL57" s="112">
        <f>IF(F57="Re-assigned",0,IF(H57="Closed",0,IF(H57="Service Restored",0,IF(H57="",0,1))))</f>
        <v/>
      </c>
      <c r="AM57" s="124">
        <f>IF(AL57=0,"",IF(AK57&gt;20.99,"Aged","Non-Aged"))</f>
        <v/>
      </c>
      <c r="AN57" s="112">
        <f>IF(Q57&lt;&gt;"",MONTH(Q57),"")</f>
        <v/>
      </c>
      <c r="AO57" s="112">
        <f>IFERROR(VALUE(V57),0)</f>
        <v/>
      </c>
    </row>
    <row customFormat="1" customHeight="1" ht="29.25" r="58" s="112" spans="1:41">
      <c r="A58" s="127" t="n"/>
      <c r="B58" s="113" t="n"/>
      <c r="C58" s="127" t="n"/>
      <c r="D58" s="127" t="n"/>
      <c r="E58" s="114">
        <f>IF(F58 &lt;&gt; "",VLOOKUP(F58,CategoryLookup,2,FALSE), "")</f>
        <v/>
      </c>
      <c r="F58" s="126" t="n"/>
      <c r="G58" s="127" t="n"/>
      <c r="H58" s="127" t="n"/>
      <c r="I58" s="127" t="n"/>
      <c r="J58" s="127" t="n"/>
      <c r="K58" s="127" t="n"/>
      <c r="L58" s="127" t="n"/>
      <c r="M58" s="127" t="n"/>
      <c r="N58" s="120" t="n"/>
      <c r="O58" s="120" t="n"/>
      <c r="P58" s="120" t="n"/>
      <c r="Q58" s="120" t="n"/>
      <c r="R58" s="121" t="n"/>
      <c r="S58" s="121" t="n"/>
      <c r="T58" s="121" t="n"/>
      <c r="U58" s="121" t="n"/>
      <c r="V58" s="117">
        <f>IF(P58="NA","NA",IF(P58&lt;&gt;"",TEXT(P58-N58,"[h].mm"),""))</f>
        <v/>
      </c>
      <c r="W58" s="118">
        <f>IF(AND(R58="",S58=""),"",R58+S58)</f>
        <v/>
      </c>
      <c r="X58" s="116">
        <f>IF(O58&lt;&gt;"",DATE(YEAR(O58), MONTH(O58), DAY(O58)),"")</f>
        <v/>
      </c>
      <c r="Y58" s="122" t="n"/>
      <c r="Z58" s="123" t="n"/>
      <c r="AA58" s="117">
        <f>IF(F58="Re-assigned","NA",IF(W58="","",IF(W58&gt;=VLOOKUP(D58,SLAMatrix,3,FALSE),"Yes",IF(W58&lt;VLOOKUP(D58,SLAMatrix,2,FALSE),"No","Internal"))))</f>
        <v/>
      </c>
      <c r="AB58" s="123" t="n"/>
      <c r="AC58" s="123" t="n"/>
      <c r="AD58" s="119" t="n"/>
      <c r="AE58" s="125" t="n"/>
      <c r="AF58" s="124">
        <f>MONTH(O58)</f>
        <v/>
      </c>
      <c r="AG58" s="124">
        <f>VLOOKUP(IFERROR(MID(AE58,1,(FIND(",",AE58,1)-1)),AE58),Facility_Region_Mapping,2,FALSE)</f>
        <v/>
      </c>
      <c r="AH58" s="124" t="n"/>
      <c r="AI58" s="124">
        <f>IF(C58&lt;&gt;"",IF(M58="ESM User",getInterfaceName($C58),"NA"),"")</f>
        <v/>
      </c>
      <c r="AJ58" s="116">
        <f>IF(Q58&lt;&gt;"",DATE(YEAR(Q58), MONTH(Q58), DAY(Q58)),"")</f>
        <v/>
      </c>
      <c r="AK58" s="130">
        <f>IF(Q58&lt;&gt;0,Q58-N58,TODAY()-N58)</f>
        <v/>
      </c>
      <c r="AL58" s="112">
        <f>IF(F58="Re-assigned",0,IF(H58="Closed",0,IF(H58="Service Restored",0,IF(H58="",0,1))))</f>
        <v/>
      </c>
      <c r="AM58" s="124">
        <f>IF(AL58=0,"",IF(AK58&gt;20.99,"Aged","Non-Aged"))</f>
        <v/>
      </c>
      <c r="AN58" s="112">
        <f>IF(Q58&lt;&gt;"",MONTH(Q58),"")</f>
        <v/>
      </c>
      <c r="AO58" s="112">
        <f>IFERROR(VALUE(V58),0)</f>
        <v/>
      </c>
    </row>
    <row customFormat="1" customHeight="1" ht="29.25" r="59" s="112" spans="1:41">
      <c r="A59" s="127" t="n"/>
      <c r="B59" s="113" t="n"/>
      <c r="C59" s="127" t="n"/>
      <c r="D59" s="127" t="n"/>
      <c r="E59" s="114">
        <f>IF(F59 &lt;&gt; "",VLOOKUP(F59,CategoryLookup,2,FALSE), "")</f>
        <v/>
      </c>
      <c r="F59" s="126" t="n"/>
      <c r="G59" s="127" t="n"/>
      <c r="H59" s="127" t="n"/>
      <c r="I59" s="127" t="n"/>
      <c r="J59" s="127" t="n"/>
      <c r="K59" s="127" t="n"/>
      <c r="L59" s="127" t="n"/>
      <c r="M59" s="127" t="n"/>
      <c r="N59" s="120" t="n"/>
      <c r="O59" s="120" t="n"/>
      <c r="P59" s="120" t="n"/>
      <c r="Q59" s="120" t="n"/>
      <c r="R59" s="121" t="n"/>
      <c r="S59" s="121" t="n"/>
      <c r="T59" s="121" t="n"/>
      <c r="U59" s="121" t="n"/>
      <c r="V59" s="117">
        <f>IF(P59="NA","NA",IF(P59&lt;&gt;"",TEXT(P59-N59,"[h].mm"),""))</f>
        <v/>
      </c>
      <c r="W59" s="118">
        <f>IF(AND(R59="",S59=""),"",R59+S59)</f>
        <v/>
      </c>
      <c r="X59" s="116">
        <f>IF(O59&lt;&gt;"",DATE(YEAR(O59), MONTH(O59), DAY(O59)),"")</f>
        <v/>
      </c>
      <c r="Y59" s="122" t="n"/>
      <c r="Z59" s="123" t="n"/>
      <c r="AA59" s="117">
        <f>IF(F59="Re-assigned","NA",IF(W59="","",IF(W59&gt;=VLOOKUP(D59,SLAMatrix,3,FALSE),"Yes",IF(W59&lt;VLOOKUP(D59,SLAMatrix,2,FALSE),"No","Internal"))))</f>
        <v/>
      </c>
      <c r="AB59" s="123" t="n"/>
      <c r="AC59" s="123" t="n"/>
      <c r="AD59" s="119" t="n"/>
      <c r="AE59" s="125" t="n"/>
      <c r="AF59" s="124">
        <f>MONTH(O59)</f>
        <v/>
      </c>
      <c r="AG59" s="124">
        <f>VLOOKUP(IFERROR(MID(AE59,1,(FIND(",",AE59,1)-1)),AE59),Facility_Region_Mapping,2,FALSE)</f>
        <v/>
      </c>
      <c r="AH59" s="124" t="n"/>
      <c r="AI59" s="124">
        <f>IF(C59&lt;&gt;"",IF(M59="ESM User",getInterfaceName($C59),"NA"),"")</f>
        <v/>
      </c>
      <c r="AJ59" s="116">
        <f>IF(Q59&lt;&gt;"",DATE(YEAR(Q59), MONTH(Q59), DAY(Q59)),"")</f>
        <v/>
      </c>
      <c r="AK59" s="130">
        <f>IF(Q59&lt;&gt;0,Q59-N59,TODAY()-N59)</f>
        <v/>
      </c>
      <c r="AL59" s="112">
        <f>IF(F59="Re-assigned",0,IF(H59="Closed",0,IF(H59="Service Restored",0,IF(H59="",0,1))))</f>
        <v/>
      </c>
      <c r="AM59" s="124">
        <f>IF(AL59=0,"",IF(AK59&gt;20.99,"Aged","Non-Aged"))</f>
        <v/>
      </c>
      <c r="AN59" s="112">
        <f>IF(Q59&lt;&gt;"",MONTH(Q59),"")</f>
        <v/>
      </c>
      <c r="AO59" s="112">
        <f>IFERROR(VALUE(V59),0)</f>
        <v/>
      </c>
    </row>
    <row customFormat="1" customHeight="1" ht="29.25" r="60" s="112" spans="1:41">
      <c r="A60" s="127" t="n"/>
      <c r="B60" s="113" t="n"/>
      <c r="C60" s="127" t="n"/>
      <c r="D60" s="127" t="n"/>
      <c r="E60" s="114">
        <f>IF(F60 &lt;&gt; "",VLOOKUP(F60,CategoryLookup,2,FALSE), "")</f>
        <v/>
      </c>
      <c r="F60" s="126" t="n"/>
      <c r="G60" s="127" t="n"/>
      <c r="H60" s="127" t="n"/>
      <c r="I60" s="127" t="n"/>
      <c r="J60" s="127" t="n"/>
      <c r="K60" s="127" t="n"/>
      <c r="L60" s="127" t="n"/>
      <c r="M60" s="127" t="n"/>
      <c r="N60" s="120" t="n"/>
      <c r="O60" s="120" t="n"/>
      <c r="P60" s="120" t="n"/>
      <c r="Q60" s="120" t="n"/>
      <c r="R60" s="121" t="n"/>
      <c r="S60" s="121" t="n"/>
      <c r="T60" s="121" t="n"/>
      <c r="U60" s="121" t="n"/>
      <c r="V60" s="117">
        <f>IF(P60="NA","NA",IF(P60&lt;&gt;"",TEXT(P60-N60,"[h].mm"),""))</f>
        <v/>
      </c>
      <c r="W60" s="118">
        <f>IF(AND(R60="",S60=""),"",R60+S60)</f>
        <v/>
      </c>
      <c r="X60" s="116">
        <f>IF(O60&lt;&gt;"",DATE(YEAR(O60), MONTH(O60), DAY(O60)),"")</f>
        <v/>
      </c>
      <c r="Y60" s="122" t="n"/>
      <c r="Z60" s="123" t="n"/>
      <c r="AA60" s="117">
        <f>IF(F60="Re-assigned","NA",IF(W60="","",IF(W60&gt;=VLOOKUP(D60,SLAMatrix,3,FALSE),"Yes",IF(W60&lt;VLOOKUP(D60,SLAMatrix,2,FALSE),"No","Internal"))))</f>
        <v/>
      </c>
      <c r="AB60" s="123" t="n"/>
      <c r="AC60" s="123" t="n"/>
      <c r="AD60" s="119" t="n"/>
      <c r="AE60" s="125" t="n"/>
      <c r="AF60" s="124">
        <f>MONTH(O60)</f>
        <v/>
      </c>
      <c r="AG60" s="124">
        <f>VLOOKUP(IFERROR(MID(AE60,1,(FIND(",",AE60,1)-1)),AE60),Facility_Region_Mapping,2,FALSE)</f>
        <v/>
      </c>
      <c r="AH60" s="124" t="n"/>
      <c r="AI60" s="124">
        <f>IF(C60&lt;&gt;"",IF(M60="ESM User",getInterfaceName($C60),"NA"),"")</f>
        <v/>
      </c>
      <c r="AJ60" s="116">
        <f>IF(Q60&lt;&gt;"",DATE(YEAR(Q60), MONTH(Q60), DAY(Q60)),"")</f>
        <v/>
      </c>
      <c r="AK60" s="130">
        <f>IF(Q60&lt;&gt;0,Q60-N60,TODAY()-N60)</f>
        <v/>
      </c>
      <c r="AL60" s="112">
        <f>IF(F60="Re-assigned",0,IF(H60="Closed",0,IF(H60="Service Restored",0,IF(H60="",0,1))))</f>
        <v/>
      </c>
      <c r="AM60" s="124">
        <f>IF(AL60=0,"",IF(AK60&gt;20.99,"Aged","Non-Aged"))</f>
        <v/>
      </c>
      <c r="AN60" s="112">
        <f>IF(Q60&lt;&gt;"",MONTH(Q60),"")</f>
        <v/>
      </c>
      <c r="AO60" s="112">
        <f>IFERROR(VALUE(V60),0)</f>
        <v/>
      </c>
    </row>
    <row customFormat="1" customHeight="1" ht="29.25" r="61" s="112" spans="1:41">
      <c r="A61" s="127" t="n"/>
      <c r="B61" s="113" t="n"/>
      <c r="C61" s="127" t="n"/>
      <c r="D61" s="127" t="n"/>
      <c r="E61" s="114">
        <f>IF(F61 &lt;&gt; "",VLOOKUP(F61,CategoryLookup,2,FALSE), "")</f>
        <v/>
      </c>
      <c r="F61" s="126" t="n"/>
      <c r="G61" s="127" t="n"/>
      <c r="H61" s="127" t="n"/>
      <c r="I61" s="127" t="n"/>
      <c r="J61" s="127" t="n"/>
      <c r="K61" s="127" t="n"/>
      <c r="L61" s="127" t="n"/>
      <c r="M61" s="127" t="n"/>
      <c r="N61" s="120" t="n"/>
      <c r="O61" s="120" t="n"/>
      <c r="P61" s="120" t="n"/>
      <c r="Q61" s="120" t="n"/>
      <c r="R61" s="121" t="n"/>
      <c r="S61" s="121" t="n"/>
      <c r="T61" s="121" t="n"/>
      <c r="U61" s="121" t="n"/>
      <c r="V61" s="117">
        <f>IF(P61="NA","NA",IF(P61&lt;&gt;"",TEXT(P61-N61,"[h].mm"),""))</f>
        <v/>
      </c>
      <c r="W61" s="118">
        <f>IF(AND(R61="",S61=""),"",R61+S61)</f>
        <v/>
      </c>
      <c r="X61" s="116">
        <f>IF(O61&lt;&gt;"",DATE(YEAR(O61), MONTH(O61), DAY(O61)),"")</f>
        <v/>
      </c>
      <c r="Y61" s="122" t="n"/>
      <c r="Z61" s="123" t="n"/>
      <c r="AA61" s="117">
        <f>IF(F61="Re-assigned","NA",IF(W61="","",IF(W61&gt;=VLOOKUP(D61,SLAMatrix,3,FALSE),"Yes",IF(W61&lt;VLOOKUP(D61,SLAMatrix,2,FALSE),"No","Internal"))))</f>
        <v/>
      </c>
      <c r="AB61" s="123" t="n"/>
      <c r="AC61" s="123" t="n"/>
      <c r="AD61" s="119" t="n"/>
      <c r="AE61" s="125" t="n"/>
      <c r="AF61" s="124">
        <f>MONTH(O61)</f>
        <v/>
      </c>
      <c r="AG61" s="124">
        <f>VLOOKUP(IFERROR(MID(AE61,1,(FIND(",",AE61,1)-1)),AE61),Facility_Region_Mapping,2,FALSE)</f>
        <v/>
      </c>
      <c r="AH61" s="124" t="n"/>
      <c r="AI61" s="124">
        <f>IF(C61&lt;&gt;"",IF(M61="ESM User",getInterfaceName($C61),"NA"),"")</f>
        <v/>
      </c>
      <c r="AJ61" s="116">
        <f>IF(Q61&lt;&gt;"",DATE(YEAR(Q61), MONTH(Q61), DAY(Q61)),"")</f>
        <v/>
      </c>
      <c r="AK61" s="130">
        <f>IF(Q61&lt;&gt;0,Q61-N61,TODAY()-N61)</f>
        <v/>
      </c>
      <c r="AL61" s="112">
        <f>IF(F61="Re-assigned",0,IF(H61="Closed",0,IF(H61="Service Restored",0,IF(H61="",0,1))))</f>
        <v/>
      </c>
      <c r="AM61" s="124">
        <f>IF(AL61=0,"",IF(AK61&gt;20.99,"Aged","Non-Aged"))</f>
        <v/>
      </c>
      <c r="AN61" s="112">
        <f>IF(Q61&lt;&gt;"",MONTH(Q61),"")</f>
        <v/>
      </c>
      <c r="AO61" s="112">
        <f>IFERROR(VALUE(V61),0)</f>
        <v/>
      </c>
    </row>
    <row customFormat="1" customHeight="1" ht="29.25" r="62" s="112" spans="1:41">
      <c r="A62" s="127" t="n"/>
      <c r="B62" s="113" t="n"/>
      <c r="C62" s="127" t="n"/>
      <c r="D62" s="127" t="n"/>
      <c r="E62" s="114">
        <f>IF(F62 &lt;&gt; "",VLOOKUP(F62,CategoryLookup,2,FALSE), "")</f>
        <v/>
      </c>
      <c r="F62" s="126" t="n"/>
      <c r="G62" s="127" t="n"/>
      <c r="H62" s="127" t="n"/>
      <c r="I62" s="127" t="n"/>
      <c r="J62" s="127" t="n"/>
      <c r="K62" s="127" t="n"/>
      <c r="L62" s="127" t="n"/>
      <c r="M62" s="127" t="n"/>
      <c r="N62" s="120" t="n"/>
      <c r="O62" s="120" t="n"/>
      <c r="P62" s="120" t="n"/>
      <c r="Q62" s="120" t="n"/>
      <c r="R62" s="121" t="n"/>
      <c r="S62" s="121" t="n"/>
      <c r="T62" s="121" t="n"/>
      <c r="U62" s="121" t="n"/>
      <c r="V62" s="117">
        <f>IF(P62="NA","NA",IF(P62&lt;&gt;"",TEXT(P62-N62,"[h].mm"),""))</f>
        <v/>
      </c>
      <c r="W62" s="118">
        <f>IF(AND(R62="",S62=""),"",R62+S62)</f>
        <v/>
      </c>
      <c r="X62" s="116">
        <f>IF(O62&lt;&gt;"",DATE(YEAR(O62), MONTH(O62), DAY(O62)),"")</f>
        <v/>
      </c>
      <c r="Y62" s="122" t="n"/>
      <c r="Z62" s="123" t="n"/>
      <c r="AA62" s="117">
        <f>IF(F62="Re-assigned","NA",IF(W62="","",IF(W62&gt;=VLOOKUP(D62,SLAMatrix,3,FALSE),"Yes",IF(W62&lt;VLOOKUP(D62,SLAMatrix,2,FALSE),"No","Internal"))))</f>
        <v/>
      </c>
      <c r="AB62" s="123" t="n"/>
      <c r="AC62" s="123" t="n"/>
      <c r="AD62" s="119" t="n"/>
      <c r="AE62" s="125" t="n"/>
      <c r="AF62" s="124">
        <f>MONTH(O62)</f>
        <v/>
      </c>
      <c r="AG62" s="124">
        <f>VLOOKUP(IFERROR(MID(AE62,1,(FIND(",",AE62,1)-1)),AE62),Facility_Region_Mapping,2,FALSE)</f>
        <v/>
      </c>
      <c r="AH62" s="124" t="n"/>
      <c r="AI62" s="124">
        <f>IF(C62&lt;&gt;"",IF(M62="ESM User",getInterfaceName($C62),"NA"),"")</f>
        <v/>
      </c>
      <c r="AJ62" s="116">
        <f>IF(Q62&lt;&gt;"",DATE(YEAR(Q62), MONTH(Q62), DAY(Q62)),"")</f>
        <v/>
      </c>
      <c r="AK62" s="130">
        <f>IF(Q62&lt;&gt;0,Q62-N62,TODAY()-N62)</f>
        <v/>
      </c>
      <c r="AL62" s="112">
        <f>IF(F62="Re-assigned",0,IF(H62="Closed",0,IF(H62="Service Restored",0,IF(H62="",0,1))))</f>
        <v/>
      </c>
      <c r="AM62" s="124">
        <f>IF(AL62=0,"",IF(AK62&gt;20.99,"Aged","Non-Aged"))</f>
        <v/>
      </c>
      <c r="AN62" s="112">
        <f>IF(Q62&lt;&gt;"",MONTH(Q62),"")</f>
        <v/>
      </c>
      <c r="AO62" s="112">
        <f>IFERROR(VALUE(V62),0)</f>
        <v/>
      </c>
    </row>
    <row customFormat="1" customHeight="1" ht="29.25" r="63" s="112" spans="1:41">
      <c r="A63" s="127" t="n"/>
      <c r="B63" s="113" t="n"/>
      <c r="C63" s="127" t="n"/>
      <c r="D63" s="127" t="n"/>
      <c r="E63" s="114">
        <f>IF(F63 &lt;&gt; "",VLOOKUP(F63,CategoryLookup,2,FALSE), "")</f>
        <v/>
      </c>
      <c r="F63" s="126" t="n"/>
      <c r="G63" s="127" t="n"/>
      <c r="H63" s="127" t="n"/>
      <c r="I63" s="127" t="n"/>
      <c r="J63" s="127" t="n"/>
      <c r="K63" s="127" t="n"/>
      <c r="L63" s="127" t="n"/>
      <c r="M63" s="127" t="n"/>
      <c r="N63" s="120" t="n"/>
      <c r="O63" s="120" t="n"/>
      <c r="P63" s="120" t="n"/>
      <c r="Q63" s="120" t="n"/>
      <c r="R63" s="121" t="n"/>
      <c r="S63" s="121" t="n"/>
      <c r="T63" s="121" t="n"/>
      <c r="U63" s="121" t="n"/>
      <c r="V63" s="117">
        <f>IF(P63="NA","NA",IF(P63&lt;&gt;"",TEXT(P63-N63,"[h].mm"),""))</f>
        <v/>
      </c>
      <c r="W63" s="118">
        <f>IF(AND(R63="",S63=""),"",R63+S63)</f>
        <v/>
      </c>
      <c r="X63" s="116">
        <f>IF(O63&lt;&gt;"",DATE(YEAR(O63), MONTH(O63), DAY(O63)),"")</f>
        <v/>
      </c>
      <c r="Y63" s="122" t="n"/>
      <c r="Z63" s="123" t="n"/>
      <c r="AA63" s="117">
        <f>IF(F63="Re-assigned","NA",IF(W63="","",IF(W63&gt;=VLOOKUP(D63,SLAMatrix,3,FALSE),"Yes",IF(W63&lt;VLOOKUP(D63,SLAMatrix,2,FALSE),"No","Internal"))))</f>
        <v/>
      </c>
      <c r="AB63" s="123" t="n"/>
      <c r="AC63" s="123" t="n"/>
      <c r="AD63" s="119" t="n"/>
      <c r="AE63" s="125" t="n"/>
      <c r="AF63" s="124">
        <f>MONTH(O63)</f>
        <v/>
      </c>
      <c r="AG63" s="124">
        <f>VLOOKUP(IFERROR(MID(AE63,1,(FIND(",",AE63,1)-1)),AE63),Facility_Region_Mapping,2,FALSE)</f>
        <v/>
      </c>
      <c r="AH63" s="124" t="n"/>
      <c r="AI63" s="124">
        <f>IF(C63&lt;&gt;"",IF(M63="ESM User",getInterfaceName($C63),"NA"),"")</f>
        <v/>
      </c>
      <c r="AJ63" s="116">
        <f>IF(Q63&lt;&gt;"",DATE(YEAR(Q63), MONTH(Q63), DAY(Q63)),"")</f>
        <v/>
      </c>
      <c r="AK63" s="130">
        <f>IF(Q63&lt;&gt;0,Q63-N63,TODAY()-N63)</f>
        <v/>
      </c>
      <c r="AL63" s="112">
        <f>IF(F63="Re-assigned",0,IF(H63="Closed",0,IF(H63="Service Restored",0,IF(H63="",0,1))))</f>
        <v/>
      </c>
      <c r="AM63" s="124">
        <f>IF(AL63=0,"",IF(AK63&gt;20.99,"Aged","Non-Aged"))</f>
        <v/>
      </c>
      <c r="AN63" s="112">
        <f>IF(Q63&lt;&gt;"",MONTH(Q63),"")</f>
        <v/>
      </c>
      <c r="AO63" s="112">
        <f>IFERROR(VALUE(V63),0)</f>
        <v/>
      </c>
    </row>
    <row customFormat="1" customHeight="1" ht="29.25" r="64" s="112" spans="1:41">
      <c r="A64" s="127" t="n"/>
      <c r="B64" s="113" t="n"/>
      <c r="C64" s="127" t="n"/>
      <c r="D64" s="127" t="n"/>
      <c r="E64" s="114">
        <f>IF(F64 &lt;&gt; "",VLOOKUP(F64,CategoryLookup,2,FALSE), "")</f>
        <v/>
      </c>
      <c r="F64" s="126" t="n"/>
      <c r="G64" s="127" t="n"/>
      <c r="H64" s="127" t="n"/>
      <c r="I64" s="127" t="n"/>
      <c r="J64" s="127" t="n"/>
      <c r="K64" s="127" t="n"/>
      <c r="L64" s="127" t="n"/>
      <c r="M64" s="127" t="n"/>
      <c r="N64" s="120" t="n"/>
      <c r="O64" s="120" t="n"/>
      <c r="P64" s="120" t="n"/>
      <c r="Q64" s="120" t="n"/>
      <c r="R64" s="121" t="n"/>
      <c r="S64" s="121" t="n"/>
      <c r="T64" s="121" t="n"/>
      <c r="U64" s="121" t="n"/>
      <c r="V64" s="117">
        <f>IF(P64="NA","NA",IF(P64&lt;&gt;"",TEXT(P64-N64,"[h].mm"),""))</f>
        <v/>
      </c>
      <c r="W64" s="118">
        <f>IF(AND(R64="",S64=""),"",R64+S64)</f>
        <v/>
      </c>
      <c r="X64" s="116">
        <f>IF(O64&lt;&gt;"",DATE(YEAR(O64), MONTH(O64), DAY(O64)),"")</f>
        <v/>
      </c>
      <c r="Y64" s="122" t="n"/>
      <c r="Z64" s="123" t="n"/>
      <c r="AA64" s="117">
        <f>IF(F64="Re-assigned","NA",IF(W64="","",IF(W64&gt;=VLOOKUP(D64,SLAMatrix,3,FALSE),"Yes",IF(W64&lt;VLOOKUP(D64,SLAMatrix,2,FALSE),"No","Internal"))))</f>
        <v/>
      </c>
      <c r="AB64" s="123" t="n"/>
      <c r="AC64" s="123" t="n"/>
      <c r="AD64" s="119" t="n"/>
      <c r="AE64" s="125" t="n"/>
      <c r="AF64" s="124">
        <f>MONTH(O64)</f>
        <v/>
      </c>
      <c r="AG64" s="124">
        <f>VLOOKUP(IFERROR(MID(AE64,1,(FIND(",",AE64,1)-1)),AE64),Facility_Region_Mapping,2,FALSE)</f>
        <v/>
      </c>
      <c r="AH64" s="124" t="n"/>
      <c r="AI64" s="124">
        <f>IF(C64&lt;&gt;"",IF(M64="ESM User",getInterfaceName($C64),"NA"),"")</f>
        <v/>
      </c>
      <c r="AJ64" s="116">
        <f>IF(Q64&lt;&gt;"",DATE(YEAR(Q64), MONTH(Q64), DAY(Q64)),"")</f>
        <v/>
      </c>
      <c r="AK64" s="130">
        <f>IF(Q64&lt;&gt;0,Q64-N64,TODAY()-N64)</f>
        <v/>
      </c>
      <c r="AL64" s="112">
        <f>IF(F64="Re-assigned",0,IF(H64="Closed",0,IF(H64="Service Restored",0,IF(H64="",0,1))))</f>
        <v/>
      </c>
      <c r="AM64" s="124">
        <f>IF(AL64=0,"",IF(AK64&gt;20.99,"Aged","Non-Aged"))</f>
        <v/>
      </c>
      <c r="AN64" s="112">
        <f>IF(Q64&lt;&gt;"",MONTH(Q64),"")</f>
        <v/>
      </c>
      <c r="AO64" s="112">
        <f>IFERROR(VALUE(V64),0)</f>
        <v/>
      </c>
    </row>
    <row customFormat="1" customHeight="1" ht="29.25" r="65" s="112" spans="1:41">
      <c r="A65" s="127" t="n"/>
      <c r="B65" s="113" t="n"/>
      <c r="C65" s="127" t="n"/>
      <c r="D65" s="127" t="n"/>
      <c r="E65" s="114">
        <f>IF(F65 &lt;&gt; "",VLOOKUP(F65,CategoryLookup,2,FALSE), "")</f>
        <v/>
      </c>
      <c r="F65" s="126" t="n"/>
      <c r="G65" s="127" t="n"/>
      <c r="H65" s="127" t="n"/>
      <c r="I65" s="127" t="n"/>
      <c r="J65" s="127" t="n"/>
      <c r="K65" s="127" t="n"/>
      <c r="L65" s="127" t="n"/>
      <c r="M65" s="127" t="n"/>
      <c r="N65" s="120" t="n"/>
      <c r="O65" s="120" t="n"/>
      <c r="P65" s="120" t="n"/>
      <c r="Q65" s="120" t="n"/>
      <c r="R65" s="121" t="n"/>
      <c r="S65" s="121" t="n"/>
      <c r="T65" s="121" t="n"/>
      <c r="U65" s="121" t="n"/>
      <c r="V65" s="117">
        <f>IF(P65="NA","NA",IF(P65&lt;&gt;"",TEXT(P65-N65,"[h].mm"),""))</f>
        <v/>
      </c>
      <c r="W65" s="118">
        <f>IF(AND(R65="",S65=""),"",R65+S65)</f>
        <v/>
      </c>
      <c r="X65" s="116">
        <f>IF(O65&lt;&gt;"",DATE(YEAR(O65), MONTH(O65), DAY(O65)),"")</f>
        <v/>
      </c>
      <c r="Y65" s="122" t="n"/>
      <c r="Z65" s="123" t="n"/>
      <c r="AA65" s="117">
        <f>IF(F65="Re-assigned","NA",IF(W65="","",IF(W65&gt;=VLOOKUP(D65,SLAMatrix,3,FALSE),"Yes",IF(W65&lt;VLOOKUP(D65,SLAMatrix,2,FALSE),"No","Internal"))))</f>
        <v/>
      </c>
      <c r="AB65" s="123" t="n"/>
      <c r="AC65" s="123" t="n"/>
      <c r="AD65" s="119" t="n"/>
      <c r="AE65" s="125" t="n"/>
      <c r="AF65" s="124">
        <f>MONTH(O65)</f>
        <v/>
      </c>
      <c r="AG65" s="124">
        <f>VLOOKUP(IFERROR(MID(AE65,1,(FIND(",",AE65,1)-1)),AE65),Facility_Region_Mapping,2,FALSE)</f>
        <v/>
      </c>
      <c r="AH65" s="124" t="n"/>
      <c r="AI65" s="124">
        <f>IF(C65&lt;&gt;"",IF(M65="ESM User",getInterfaceName($C65),"NA"),"")</f>
        <v/>
      </c>
      <c r="AJ65" s="116">
        <f>IF(Q65&lt;&gt;"",DATE(YEAR(Q65), MONTH(Q65), DAY(Q65)),"")</f>
        <v/>
      </c>
      <c r="AK65" s="130">
        <f>IF(Q65&lt;&gt;0,Q65-N65,TODAY()-N65)</f>
        <v/>
      </c>
      <c r="AL65" s="112">
        <f>IF(F65="Re-assigned",0,IF(H65="Closed",0,IF(H65="Service Restored",0,IF(H65="",0,1))))</f>
        <v/>
      </c>
      <c r="AM65" s="124">
        <f>IF(AL65=0,"",IF(AK65&gt;20.99,"Aged","Non-Aged"))</f>
        <v/>
      </c>
      <c r="AN65" s="112">
        <f>IF(Q65&lt;&gt;"",MONTH(Q65),"")</f>
        <v/>
      </c>
      <c r="AO65" s="112">
        <f>IFERROR(VALUE(V65),0)</f>
        <v/>
      </c>
    </row>
    <row customFormat="1" customHeight="1" ht="29.25" r="66" s="112" spans="1:41">
      <c r="A66" s="127" t="n"/>
      <c r="B66" s="113" t="n"/>
      <c r="C66" s="127" t="n"/>
      <c r="D66" s="127" t="n"/>
      <c r="E66" s="114">
        <f>IF(F66 &lt;&gt; "",VLOOKUP(F66,CategoryLookup,2,FALSE), "")</f>
        <v/>
      </c>
      <c r="F66" s="126" t="n"/>
      <c r="G66" s="127" t="n"/>
      <c r="H66" s="127" t="n"/>
      <c r="I66" s="127" t="n"/>
      <c r="J66" s="127" t="n"/>
      <c r="K66" s="127" t="n"/>
      <c r="L66" s="127" t="n"/>
      <c r="M66" s="127" t="n"/>
      <c r="N66" s="120" t="n"/>
      <c r="O66" s="120" t="n"/>
      <c r="P66" s="120" t="n"/>
      <c r="Q66" s="120" t="n"/>
      <c r="R66" s="121" t="n"/>
      <c r="S66" s="121" t="n"/>
      <c r="T66" s="121" t="n"/>
      <c r="U66" s="121" t="n"/>
      <c r="V66" s="117">
        <f>IF(P66="NA","NA",IF(P66&lt;&gt;"",TEXT(P66-N66,"[h].mm"),""))</f>
        <v/>
      </c>
      <c r="W66" s="118">
        <f>IF(AND(R66="",S66=""),"",R66+S66)</f>
        <v/>
      </c>
      <c r="X66" s="116">
        <f>IF(O66&lt;&gt;"",DATE(YEAR(O66), MONTH(O66), DAY(O66)),"")</f>
        <v/>
      </c>
      <c r="Y66" s="122" t="n"/>
      <c r="Z66" s="123" t="n"/>
      <c r="AA66" s="117">
        <f>IF(F66="Re-assigned","NA",IF(W66="","",IF(W66&gt;=VLOOKUP(D66,SLAMatrix,3,FALSE),"Yes",IF(W66&lt;VLOOKUP(D66,SLAMatrix,2,FALSE),"No","Internal"))))</f>
        <v/>
      </c>
      <c r="AB66" s="123" t="n"/>
      <c r="AC66" s="123" t="n"/>
      <c r="AD66" s="119" t="n"/>
      <c r="AE66" s="125" t="n"/>
      <c r="AF66" s="124">
        <f>MONTH(O66)</f>
        <v/>
      </c>
      <c r="AG66" s="124">
        <f>VLOOKUP(IFERROR(MID(AE66,1,(FIND(",",AE66,1)-1)),AE66),Facility_Region_Mapping,2,FALSE)</f>
        <v/>
      </c>
      <c r="AH66" s="124" t="n"/>
      <c r="AI66" s="124">
        <f>IF(C66&lt;&gt;"",IF(M66="ESM User",getInterfaceName($C66),"NA"),"")</f>
        <v/>
      </c>
      <c r="AJ66" s="116">
        <f>IF(Q66&lt;&gt;"",DATE(YEAR(Q66), MONTH(Q66), DAY(Q66)),"")</f>
        <v/>
      </c>
      <c r="AK66" s="130">
        <f>IF(Q66&lt;&gt;0,Q66-N66,TODAY()-N66)</f>
        <v/>
      </c>
      <c r="AL66" s="112">
        <f>IF(F66="Re-assigned",0,IF(H66="Closed",0,IF(H66="Service Restored",0,IF(H66="",0,1))))</f>
        <v/>
      </c>
      <c r="AM66" s="124">
        <f>IF(AL66=0,"",IF(AK66&gt;20.99,"Aged","Non-Aged"))</f>
        <v/>
      </c>
      <c r="AN66" s="112">
        <f>IF(Q66&lt;&gt;"",MONTH(Q66),"")</f>
        <v/>
      </c>
      <c r="AO66" s="112">
        <f>IFERROR(VALUE(V66),0)</f>
        <v/>
      </c>
    </row>
    <row customFormat="1" customHeight="1" ht="29.25" r="67" s="112" spans="1:41">
      <c r="A67" s="127" t="n"/>
      <c r="B67" s="113" t="n"/>
      <c r="C67" s="127" t="n"/>
      <c r="D67" s="127" t="n"/>
      <c r="E67" s="114">
        <f>IF(F67 &lt;&gt; "",VLOOKUP(F67,CategoryLookup,2,FALSE), "")</f>
        <v/>
      </c>
      <c r="F67" s="126" t="n"/>
      <c r="G67" s="127" t="n"/>
      <c r="H67" s="127" t="n"/>
      <c r="I67" s="127" t="n"/>
      <c r="J67" s="127" t="n"/>
      <c r="K67" s="127" t="n"/>
      <c r="L67" s="127" t="n"/>
      <c r="M67" s="127" t="n"/>
      <c r="N67" s="120" t="n"/>
      <c r="O67" s="120" t="n"/>
      <c r="P67" s="120" t="n"/>
      <c r="Q67" s="120" t="n"/>
      <c r="R67" s="121" t="n"/>
      <c r="S67" s="121" t="n"/>
      <c r="T67" s="121" t="n"/>
      <c r="U67" s="121" t="n"/>
      <c r="V67" s="117">
        <f>IF(P67="NA","NA",IF(P67&lt;&gt;"",TEXT(P67-N67,"[h].mm"),""))</f>
        <v/>
      </c>
      <c r="W67" s="118">
        <f>IF(AND(R67="",S67=""),"",R67+S67)</f>
        <v/>
      </c>
      <c r="X67" s="116">
        <f>IF(O67&lt;&gt;"",DATE(YEAR(O67), MONTH(O67), DAY(O67)),"")</f>
        <v/>
      </c>
      <c r="Y67" s="122" t="n"/>
      <c r="Z67" s="123" t="n"/>
      <c r="AA67" s="117">
        <f>IF(F67="Re-assigned","NA",IF(W67="","",IF(W67&gt;=VLOOKUP(D67,SLAMatrix,3,FALSE),"Yes",IF(W67&lt;VLOOKUP(D67,SLAMatrix,2,FALSE),"No","Internal"))))</f>
        <v/>
      </c>
      <c r="AB67" s="123" t="n"/>
      <c r="AC67" s="123" t="n"/>
      <c r="AD67" s="119" t="n"/>
      <c r="AE67" s="125" t="n"/>
      <c r="AF67" s="124">
        <f>MONTH(O67)</f>
        <v/>
      </c>
      <c r="AG67" s="124">
        <f>VLOOKUP(IFERROR(MID(AE67,1,(FIND(",",AE67,1)-1)),AE67),Facility_Region_Mapping,2,FALSE)</f>
        <v/>
      </c>
      <c r="AH67" s="124" t="n"/>
      <c r="AI67" s="124">
        <f>IF(C67&lt;&gt;"",IF(M67="ESM User",getInterfaceName($C67),"NA"),"")</f>
        <v/>
      </c>
      <c r="AJ67" s="116">
        <f>IF(Q67&lt;&gt;"",DATE(YEAR(Q67), MONTH(Q67), DAY(Q67)),"")</f>
        <v/>
      </c>
      <c r="AK67" s="130">
        <f>IF(Q67&lt;&gt;0,Q67-N67,TODAY()-N67)</f>
        <v/>
      </c>
      <c r="AL67" s="112">
        <f>IF(F67="Re-assigned",0,IF(H67="Closed",0,IF(H67="Service Restored",0,IF(H67="",0,1))))</f>
        <v/>
      </c>
      <c r="AM67" s="124">
        <f>IF(AL67=0,"",IF(AK67&gt;20.99,"Aged","Non-Aged"))</f>
        <v/>
      </c>
      <c r="AN67" s="112">
        <f>IF(Q67&lt;&gt;"",MONTH(Q67),"")</f>
        <v/>
      </c>
      <c r="AO67" s="112">
        <f>IFERROR(VALUE(V67),0)</f>
        <v/>
      </c>
    </row>
    <row customFormat="1" customHeight="1" ht="29.25" r="68" s="112" spans="1:41">
      <c r="A68" s="127" t="n"/>
      <c r="B68" s="113" t="n"/>
      <c r="C68" s="127" t="n"/>
      <c r="D68" s="127" t="n"/>
      <c r="E68" s="114">
        <f>IF(F68 &lt;&gt; "",VLOOKUP(F68,CategoryLookup,2,FALSE), "")</f>
        <v/>
      </c>
      <c r="F68" s="126" t="n"/>
      <c r="G68" s="127" t="n"/>
      <c r="H68" s="127" t="n"/>
      <c r="I68" s="127" t="n"/>
      <c r="J68" s="127" t="n"/>
      <c r="K68" s="127" t="n"/>
      <c r="L68" s="127" t="n"/>
      <c r="M68" s="127" t="n"/>
      <c r="N68" s="120" t="n"/>
      <c r="O68" s="120" t="n"/>
      <c r="P68" s="120" t="n"/>
      <c r="Q68" s="120" t="n"/>
      <c r="R68" s="121" t="n"/>
      <c r="S68" s="121" t="n"/>
      <c r="T68" s="121" t="n"/>
      <c r="U68" s="121" t="n"/>
      <c r="V68" s="117">
        <f>IF(P68="NA","NA",IF(P68&lt;&gt;"",TEXT(P68-N68,"[h].mm"),""))</f>
        <v/>
      </c>
      <c r="W68" s="118">
        <f>IF(AND(R68="",S68=""),"",R68+S68)</f>
        <v/>
      </c>
      <c r="X68" s="116">
        <f>IF(O68&lt;&gt;"",DATE(YEAR(O68), MONTH(O68), DAY(O68)),"")</f>
        <v/>
      </c>
      <c r="Y68" s="122" t="n"/>
      <c r="Z68" s="123" t="n"/>
      <c r="AA68" s="117">
        <f>IF(F68="Re-assigned","NA",IF(W68="","",IF(W68&gt;=VLOOKUP(D68,SLAMatrix,3,FALSE),"Yes",IF(W68&lt;VLOOKUP(D68,SLAMatrix,2,FALSE),"No","Internal"))))</f>
        <v/>
      </c>
      <c r="AB68" s="123" t="n"/>
      <c r="AC68" s="123" t="n"/>
      <c r="AD68" s="119" t="n"/>
      <c r="AE68" s="125" t="n"/>
      <c r="AF68" s="124">
        <f>MONTH(O68)</f>
        <v/>
      </c>
      <c r="AG68" s="124">
        <f>VLOOKUP(IFERROR(MID(AE68,1,(FIND(",",AE68,1)-1)),AE68),Facility_Region_Mapping,2,FALSE)</f>
        <v/>
      </c>
      <c r="AH68" s="124" t="n"/>
      <c r="AI68" s="124">
        <f>IF(C68&lt;&gt;"",IF(M68="ESM User",getInterfaceName($C68),"NA"),"")</f>
        <v/>
      </c>
      <c r="AJ68" s="116">
        <f>IF(Q68&lt;&gt;"",DATE(YEAR(Q68), MONTH(Q68), DAY(Q68)),"")</f>
        <v/>
      </c>
      <c r="AK68" s="130">
        <f>IF(Q68&lt;&gt;0,Q68-N68,TODAY()-N68)</f>
        <v/>
      </c>
      <c r="AL68" s="112">
        <f>IF(F68="Re-assigned",0,IF(H68="Closed",0,IF(H68="Service Restored",0,IF(H68="",0,1))))</f>
        <v/>
      </c>
      <c r="AM68" s="124">
        <f>IF(AL68=0,"",IF(AK68&gt;20.99,"Aged","Non-Aged"))</f>
        <v/>
      </c>
      <c r="AN68" s="112">
        <f>IF(Q68&lt;&gt;"",MONTH(Q68),"")</f>
        <v/>
      </c>
      <c r="AO68" s="112">
        <f>IFERROR(VALUE(V68),0)</f>
        <v/>
      </c>
    </row>
    <row customFormat="1" customHeight="1" ht="29.25" r="69" s="112" spans="1:41">
      <c r="A69" s="127" t="n"/>
      <c r="B69" s="113" t="n"/>
      <c r="C69" s="127" t="n"/>
      <c r="D69" s="127" t="n"/>
      <c r="E69" s="114">
        <f>IF(F69 &lt;&gt; "",VLOOKUP(F69,CategoryLookup,2,FALSE), "")</f>
        <v/>
      </c>
      <c r="F69" s="126" t="n"/>
      <c r="G69" s="127" t="n"/>
      <c r="H69" s="127" t="n"/>
      <c r="I69" s="127" t="n"/>
      <c r="J69" s="127" t="n"/>
      <c r="K69" s="127" t="n"/>
      <c r="L69" s="127" t="n"/>
      <c r="M69" s="127" t="n"/>
      <c r="N69" s="120" t="n"/>
      <c r="O69" s="120" t="n"/>
      <c r="P69" s="120" t="n"/>
      <c r="Q69" s="120" t="n"/>
      <c r="R69" s="121" t="n"/>
      <c r="S69" s="121" t="n"/>
      <c r="T69" s="121" t="n"/>
      <c r="U69" s="121" t="n"/>
      <c r="V69" s="117">
        <f>IF(P69="NA","NA",IF(P69&lt;&gt;"",TEXT(P69-N69,"[h].mm"),""))</f>
        <v/>
      </c>
      <c r="W69" s="118">
        <f>IF(AND(R69="",S69=""),"",R69+S69)</f>
        <v/>
      </c>
      <c r="X69" s="116">
        <f>IF(O69&lt;&gt;"",DATE(YEAR(O69), MONTH(O69), DAY(O69)),"")</f>
        <v/>
      </c>
      <c r="Y69" s="122" t="n"/>
      <c r="Z69" s="123" t="n"/>
      <c r="AA69" s="117">
        <f>IF(F69="Re-assigned","NA",IF(W69="","",IF(W69&gt;=VLOOKUP(D69,SLAMatrix,3,FALSE),"Yes",IF(W69&lt;VLOOKUP(D69,SLAMatrix,2,FALSE),"No","Internal"))))</f>
        <v/>
      </c>
      <c r="AB69" s="123" t="n"/>
      <c r="AC69" s="123" t="n"/>
      <c r="AD69" s="119" t="n"/>
      <c r="AE69" s="125" t="n"/>
      <c r="AF69" s="124">
        <f>MONTH(O69)</f>
        <v/>
      </c>
      <c r="AG69" s="124">
        <f>VLOOKUP(IFERROR(MID(AE69,1,(FIND(",",AE69,1)-1)),AE69),Facility_Region_Mapping,2,FALSE)</f>
        <v/>
      </c>
      <c r="AH69" s="124" t="n"/>
      <c r="AI69" s="124">
        <f>IF(C69&lt;&gt;"",IF(M69="ESM User",getInterfaceName($C69),"NA"),"")</f>
        <v/>
      </c>
      <c r="AJ69" s="116">
        <f>IF(Q69&lt;&gt;"",DATE(YEAR(Q69), MONTH(Q69), DAY(Q69)),"")</f>
        <v/>
      </c>
      <c r="AK69" s="130">
        <f>IF(Q69&lt;&gt;0,Q69-N69,TODAY()-N69)</f>
        <v/>
      </c>
      <c r="AL69" s="112">
        <f>IF(F69="Re-assigned",0,IF(H69="Closed",0,IF(H69="Service Restored",0,IF(H69="",0,1))))</f>
        <v/>
      </c>
      <c r="AM69" s="124">
        <f>IF(AL69=0,"",IF(AK69&gt;20.99,"Aged","Non-Aged"))</f>
        <v/>
      </c>
      <c r="AN69" s="112">
        <f>IF(Q69&lt;&gt;"",MONTH(Q69),"")</f>
        <v/>
      </c>
      <c r="AO69" s="112">
        <f>IFERROR(VALUE(V69),0)</f>
        <v/>
      </c>
    </row>
    <row customFormat="1" customHeight="1" ht="29.25" r="70" s="112" spans="1:41">
      <c r="A70" s="127" t="n"/>
      <c r="B70" s="113" t="n"/>
      <c r="C70" s="127" t="n"/>
      <c r="D70" s="127" t="n"/>
      <c r="E70" s="114">
        <f>IF(F70 &lt;&gt; "",VLOOKUP(F70,CategoryLookup,2,FALSE), "")</f>
        <v/>
      </c>
      <c r="F70" s="126" t="n"/>
      <c r="G70" s="127" t="n"/>
      <c r="H70" s="127" t="n"/>
      <c r="I70" s="127" t="n"/>
      <c r="J70" s="127" t="n"/>
      <c r="K70" s="127" t="n"/>
      <c r="L70" s="127" t="n"/>
      <c r="M70" s="127" t="n"/>
      <c r="N70" s="120" t="n"/>
      <c r="O70" s="120" t="n"/>
      <c r="P70" s="120" t="n"/>
      <c r="Q70" s="120" t="n"/>
      <c r="R70" s="121" t="n"/>
      <c r="S70" s="121" t="n"/>
      <c r="T70" s="121" t="n"/>
      <c r="U70" s="121" t="n"/>
      <c r="V70" s="117">
        <f>IF(P70="NA","NA",IF(P70&lt;&gt;"",TEXT(P70-N70,"[h].mm"),""))</f>
        <v/>
      </c>
      <c r="W70" s="118">
        <f>IF(AND(R70="",S70=""),"",R70+S70)</f>
        <v/>
      </c>
      <c r="X70" s="116">
        <f>IF(O70&lt;&gt;"",DATE(YEAR(O70), MONTH(O70), DAY(O70)),"")</f>
        <v/>
      </c>
      <c r="Y70" s="122" t="n"/>
      <c r="Z70" s="123" t="n"/>
      <c r="AA70" s="117">
        <f>IF(F70="Re-assigned","NA",IF(W70="","",IF(W70&gt;=VLOOKUP(D70,SLAMatrix,3,FALSE),"Yes",IF(W70&lt;VLOOKUP(D70,SLAMatrix,2,FALSE),"No","Internal"))))</f>
        <v/>
      </c>
      <c r="AB70" s="123" t="n"/>
      <c r="AC70" s="123" t="n"/>
      <c r="AD70" s="119" t="n"/>
      <c r="AE70" s="125" t="n"/>
      <c r="AF70" s="124">
        <f>MONTH(O70)</f>
        <v/>
      </c>
      <c r="AG70" s="124">
        <f>VLOOKUP(IFERROR(MID(AE70,1,(FIND(",",AE70,1)-1)),AE70),Facility_Region_Mapping,2,FALSE)</f>
        <v/>
      </c>
      <c r="AH70" s="124" t="n"/>
      <c r="AI70" s="124">
        <f>IF(C70&lt;&gt;"",IF(M70="ESM User",getInterfaceName($C70),"NA"),"")</f>
        <v/>
      </c>
      <c r="AJ70" s="116">
        <f>IF(Q70&lt;&gt;"",DATE(YEAR(Q70), MONTH(Q70), DAY(Q70)),"")</f>
        <v/>
      </c>
      <c r="AK70" s="130">
        <f>IF(Q70&lt;&gt;0,Q70-N70,TODAY()-N70)</f>
        <v/>
      </c>
      <c r="AL70" s="112">
        <f>IF(F70="Re-assigned",0,IF(H70="Closed",0,IF(H70="Service Restored",0,IF(H70="",0,1))))</f>
        <v/>
      </c>
      <c r="AM70" s="124">
        <f>IF(AL70=0,"",IF(AK70&gt;20.99,"Aged","Non-Aged"))</f>
        <v/>
      </c>
      <c r="AN70" s="112">
        <f>IF(Q70&lt;&gt;"",MONTH(Q70),"")</f>
        <v/>
      </c>
      <c r="AO70" s="112">
        <f>IFERROR(VALUE(V70),0)</f>
        <v/>
      </c>
    </row>
    <row customFormat="1" customHeight="1" ht="29.25" r="71" s="112" spans="1:41">
      <c r="A71" s="127" t="n"/>
      <c r="B71" s="113" t="n"/>
      <c r="C71" s="127" t="n"/>
      <c r="D71" s="127" t="n"/>
      <c r="E71" s="114">
        <f>IF(F71 &lt;&gt; "",VLOOKUP(F71,CategoryLookup,2,FALSE), "")</f>
        <v/>
      </c>
      <c r="F71" s="126" t="n"/>
      <c r="G71" s="127" t="n"/>
      <c r="H71" s="127" t="n"/>
      <c r="I71" s="127" t="n"/>
      <c r="J71" s="127" t="n"/>
      <c r="K71" s="127" t="n"/>
      <c r="L71" s="127" t="n"/>
      <c r="M71" s="127" t="n"/>
      <c r="N71" s="120" t="n"/>
      <c r="O71" s="120" t="n"/>
      <c r="P71" s="120" t="n"/>
      <c r="Q71" s="120" t="n"/>
      <c r="R71" s="121" t="n"/>
      <c r="S71" s="121" t="n"/>
      <c r="T71" s="121" t="n"/>
      <c r="U71" s="121" t="n"/>
      <c r="V71" s="117">
        <f>IF(P71="NA","NA",IF(P71&lt;&gt;"",TEXT(P71-N71,"[h].mm"),""))</f>
        <v/>
      </c>
      <c r="W71" s="118">
        <f>IF(AND(R71="",S71=""),"",R71+S71)</f>
        <v/>
      </c>
      <c r="X71" s="116">
        <f>IF(O71&lt;&gt;"",DATE(YEAR(O71), MONTH(O71), DAY(O71)),"")</f>
        <v/>
      </c>
      <c r="Y71" s="122" t="n"/>
      <c r="Z71" s="123" t="n"/>
      <c r="AA71" s="117">
        <f>IF(F71="Re-assigned","NA",IF(W71="","",IF(W71&gt;=VLOOKUP(D71,SLAMatrix,3,FALSE),"Yes",IF(W71&lt;VLOOKUP(D71,SLAMatrix,2,FALSE),"No","Internal"))))</f>
        <v/>
      </c>
      <c r="AB71" s="123" t="n"/>
      <c r="AC71" s="123" t="n"/>
      <c r="AD71" s="119" t="n"/>
      <c r="AE71" s="125" t="n"/>
      <c r="AF71" s="124">
        <f>MONTH(O71)</f>
        <v/>
      </c>
      <c r="AG71" s="124">
        <f>VLOOKUP(IFERROR(MID(AE71,1,(FIND(",",AE71,1)-1)),AE71),Facility_Region_Mapping,2,FALSE)</f>
        <v/>
      </c>
      <c r="AH71" s="124" t="n"/>
      <c r="AI71" s="124">
        <f>IF(C71&lt;&gt;"",IF(M71="ESM User",getInterfaceName($C71),"NA"),"")</f>
        <v/>
      </c>
      <c r="AJ71" s="116">
        <f>IF(Q71&lt;&gt;"",DATE(YEAR(Q71), MONTH(Q71), DAY(Q71)),"")</f>
        <v/>
      </c>
      <c r="AK71" s="130">
        <f>IF(Q71&lt;&gt;0,Q71-N71,TODAY()-N71)</f>
        <v/>
      </c>
      <c r="AL71" s="112">
        <f>IF(F71="Re-assigned",0,IF(H71="Closed",0,IF(H71="Service Restored",0,IF(H71="",0,1))))</f>
        <v/>
      </c>
      <c r="AM71" s="124">
        <f>IF(AL71=0,"",IF(AK71&gt;20.99,"Aged","Non-Aged"))</f>
        <v/>
      </c>
      <c r="AN71" s="112">
        <f>IF(Q71&lt;&gt;"",MONTH(Q71),"")</f>
        <v/>
      </c>
      <c r="AO71" s="112">
        <f>IFERROR(VALUE(V71),0)</f>
        <v/>
      </c>
    </row>
    <row customFormat="1" customHeight="1" ht="29.25" r="72" s="112" spans="1:41">
      <c r="A72" s="127" t="n"/>
      <c r="B72" s="113" t="n"/>
      <c r="C72" s="127" t="n"/>
      <c r="D72" s="127" t="n"/>
      <c r="E72" s="114">
        <f>IF(F72 &lt;&gt; "",VLOOKUP(F72,CategoryLookup,2,FALSE), "")</f>
        <v/>
      </c>
      <c r="F72" s="126" t="n"/>
      <c r="G72" s="127" t="n"/>
      <c r="H72" s="127" t="n"/>
      <c r="I72" s="127" t="n"/>
      <c r="J72" s="127" t="n"/>
      <c r="K72" s="127" t="n"/>
      <c r="L72" s="127" t="n"/>
      <c r="M72" s="127" t="n"/>
      <c r="N72" s="120" t="n"/>
      <c r="O72" s="120" t="n"/>
      <c r="P72" s="120" t="n"/>
      <c r="Q72" s="120" t="n"/>
      <c r="R72" s="121" t="n"/>
      <c r="S72" s="121" t="n"/>
      <c r="T72" s="121" t="n"/>
      <c r="U72" s="121" t="n"/>
      <c r="V72" s="117">
        <f>IF(P72="NA","NA",IF(P72&lt;&gt;"",TEXT(P72-N72,"[h].mm"),""))</f>
        <v/>
      </c>
      <c r="W72" s="118">
        <f>IF(AND(R72="",S72=""),"",R72+S72)</f>
        <v/>
      </c>
      <c r="X72" s="116">
        <f>IF(O72&lt;&gt;"",DATE(YEAR(O72), MONTH(O72), DAY(O72)),"")</f>
        <v/>
      </c>
      <c r="Y72" s="122" t="n"/>
      <c r="Z72" s="123" t="n"/>
      <c r="AA72" s="117">
        <f>IF(F72="Re-assigned","NA",IF(W72="","",IF(W72&gt;=VLOOKUP(D72,SLAMatrix,3,FALSE),"Yes",IF(W72&lt;VLOOKUP(D72,SLAMatrix,2,FALSE),"No","Internal"))))</f>
        <v/>
      </c>
      <c r="AB72" s="123" t="n"/>
      <c r="AC72" s="123" t="n"/>
      <c r="AD72" s="119" t="n"/>
      <c r="AE72" s="125" t="n"/>
      <c r="AF72" s="124">
        <f>MONTH(O72)</f>
        <v/>
      </c>
      <c r="AG72" s="124">
        <f>VLOOKUP(IFERROR(MID(AE72,1,(FIND(",",AE72,1)-1)),AE72),Facility_Region_Mapping,2,FALSE)</f>
        <v/>
      </c>
      <c r="AH72" s="124" t="n"/>
      <c r="AI72" s="124">
        <f>IF(C72&lt;&gt;"",IF(M72="ESM User",getInterfaceName($C72),"NA"),"")</f>
        <v/>
      </c>
      <c r="AJ72" s="116">
        <f>IF(Q72&lt;&gt;"",DATE(YEAR(Q72), MONTH(Q72), DAY(Q72)),"")</f>
        <v/>
      </c>
      <c r="AK72" s="130">
        <f>IF(Q72&lt;&gt;0,Q72-N72,TODAY()-N72)</f>
        <v/>
      </c>
      <c r="AL72" s="112">
        <f>IF(F72="Re-assigned",0,IF(H72="Closed",0,IF(H72="Service Restored",0,IF(H72="",0,1))))</f>
        <v/>
      </c>
      <c r="AM72" s="124">
        <f>IF(AL72=0,"",IF(AK72&gt;20.99,"Aged","Non-Aged"))</f>
        <v/>
      </c>
      <c r="AN72" s="112">
        <f>IF(Q72&lt;&gt;"",MONTH(Q72),"")</f>
        <v/>
      </c>
      <c r="AO72" s="112">
        <f>IFERROR(VALUE(V72),0)</f>
        <v/>
      </c>
    </row>
    <row customFormat="1" customHeight="1" ht="29.25" r="73" s="112" spans="1:41">
      <c r="A73" s="127" t="n"/>
      <c r="B73" s="113" t="n"/>
      <c r="C73" s="127" t="n"/>
      <c r="D73" s="127" t="n"/>
      <c r="E73" s="114">
        <f>IF(F73 &lt;&gt; "",VLOOKUP(F73,CategoryLookup,2,FALSE), "")</f>
        <v/>
      </c>
      <c r="F73" s="126" t="n"/>
      <c r="G73" s="127" t="n"/>
      <c r="H73" s="127" t="n"/>
      <c r="I73" s="127" t="n"/>
      <c r="J73" s="127" t="n"/>
      <c r="K73" s="127" t="n"/>
      <c r="L73" s="127" t="n"/>
      <c r="M73" s="127" t="n"/>
      <c r="N73" s="120" t="n"/>
      <c r="O73" s="120" t="n"/>
      <c r="P73" s="120" t="n"/>
      <c r="Q73" s="120" t="n"/>
      <c r="R73" s="121" t="n"/>
      <c r="S73" s="121" t="n"/>
      <c r="T73" s="121" t="n"/>
      <c r="U73" s="121" t="n"/>
      <c r="V73" s="117">
        <f>IF(P73="NA","NA",IF(P73&lt;&gt;"",TEXT(P73-N73,"[h].mm"),""))</f>
        <v/>
      </c>
      <c r="W73" s="118">
        <f>IF(AND(R73="",S73=""),"",R73+S73)</f>
        <v/>
      </c>
      <c r="X73" s="116">
        <f>IF(O73&lt;&gt;"",DATE(YEAR(O73), MONTH(O73), DAY(O73)),"")</f>
        <v/>
      </c>
      <c r="Y73" s="122" t="n"/>
      <c r="Z73" s="123" t="n"/>
      <c r="AA73" s="117">
        <f>IF(F73="Re-assigned","NA",IF(W73="","",IF(W73&gt;=VLOOKUP(D73,SLAMatrix,3,FALSE),"Yes",IF(W73&lt;VLOOKUP(D73,SLAMatrix,2,FALSE),"No","Internal"))))</f>
        <v/>
      </c>
      <c r="AB73" s="123" t="n"/>
      <c r="AC73" s="123" t="n"/>
      <c r="AD73" s="119" t="n"/>
      <c r="AE73" s="125" t="n"/>
      <c r="AF73" s="124">
        <f>MONTH(O73)</f>
        <v/>
      </c>
      <c r="AG73" s="124">
        <f>VLOOKUP(IFERROR(MID(AE73,1,(FIND(",",AE73,1)-1)),AE73),Facility_Region_Mapping,2,FALSE)</f>
        <v/>
      </c>
      <c r="AH73" s="124" t="n"/>
      <c r="AI73" s="124">
        <f>IF(C73&lt;&gt;"",IF(M73="ESM User",getInterfaceName($C73),"NA"),"")</f>
        <v/>
      </c>
      <c r="AJ73" s="116">
        <f>IF(Q73&lt;&gt;"",DATE(YEAR(Q73), MONTH(Q73), DAY(Q73)),"")</f>
        <v/>
      </c>
      <c r="AK73" s="130">
        <f>IF(Q73&lt;&gt;0,Q73-N73,TODAY()-N73)</f>
        <v/>
      </c>
      <c r="AL73" s="112">
        <f>IF(F73="Re-assigned",0,IF(H73="Closed",0,IF(H73="Service Restored",0,IF(H73="",0,1))))</f>
        <v/>
      </c>
      <c r="AM73" s="124">
        <f>IF(AL73=0,"",IF(AK73&gt;20.99,"Aged","Non-Aged"))</f>
        <v/>
      </c>
      <c r="AN73" s="112">
        <f>IF(Q73&lt;&gt;"",MONTH(Q73),"")</f>
        <v/>
      </c>
      <c r="AO73" s="112">
        <f>IFERROR(VALUE(V73),0)</f>
        <v/>
      </c>
    </row>
    <row customFormat="1" customHeight="1" ht="29.25" r="74" s="112" spans="1:41">
      <c r="A74" s="127" t="n"/>
      <c r="B74" s="113" t="n"/>
      <c r="C74" s="127" t="n"/>
      <c r="D74" s="127" t="n"/>
      <c r="E74" s="114">
        <f>IF(F74 &lt;&gt; "",VLOOKUP(F74,CategoryLookup,2,FALSE), "")</f>
        <v/>
      </c>
      <c r="F74" s="126" t="n"/>
      <c r="G74" s="127" t="n"/>
      <c r="H74" s="127" t="n"/>
      <c r="I74" s="127" t="n"/>
      <c r="J74" s="127" t="n"/>
      <c r="K74" s="127" t="n"/>
      <c r="L74" s="127" t="n"/>
      <c r="M74" s="127" t="n"/>
      <c r="N74" s="120" t="n"/>
      <c r="O74" s="120" t="n"/>
      <c r="P74" s="120" t="n"/>
      <c r="Q74" s="120" t="n"/>
      <c r="R74" s="121" t="n"/>
      <c r="S74" s="121" t="n"/>
      <c r="T74" s="121" t="n"/>
      <c r="U74" s="121" t="n"/>
      <c r="V74" s="117">
        <f>IF(P74="NA","NA",IF(P74&lt;&gt;"",TEXT(P74-N74,"[h].mm"),""))</f>
        <v/>
      </c>
      <c r="W74" s="118">
        <f>IF(AND(R74="",S74=""),"",R74+S74)</f>
        <v/>
      </c>
      <c r="X74" s="116">
        <f>IF(O74&lt;&gt;"",DATE(YEAR(O74), MONTH(O74), DAY(O74)),"")</f>
        <v/>
      </c>
      <c r="Y74" s="122" t="n"/>
      <c r="Z74" s="123" t="n"/>
      <c r="AA74" s="117">
        <f>IF(F74="Re-assigned","NA",IF(W74="","",IF(W74&gt;=VLOOKUP(D74,SLAMatrix,3,FALSE),"Yes",IF(W74&lt;VLOOKUP(D74,SLAMatrix,2,FALSE),"No","Internal"))))</f>
        <v/>
      </c>
      <c r="AB74" s="123" t="n"/>
      <c r="AC74" s="123" t="n"/>
      <c r="AD74" s="119" t="n"/>
      <c r="AE74" s="125" t="n"/>
      <c r="AF74" s="124">
        <f>MONTH(O74)</f>
        <v/>
      </c>
      <c r="AG74" s="124">
        <f>VLOOKUP(IFERROR(MID(AE74,1,(FIND(",",AE74,1)-1)),AE74),Facility_Region_Mapping,2,FALSE)</f>
        <v/>
      </c>
      <c r="AH74" s="124" t="n"/>
      <c r="AI74" s="124">
        <f>IF(C74&lt;&gt;"",IF(M74="ESM User",getInterfaceName($C74),"NA"),"")</f>
        <v/>
      </c>
      <c r="AJ74" s="116">
        <f>IF(Q74&lt;&gt;"",DATE(YEAR(Q74), MONTH(Q74), DAY(Q74)),"")</f>
        <v/>
      </c>
      <c r="AK74" s="130">
        <f>IF(Q74&lt;&gt;0,Q74-N74,TODAY()-N74)</f>
        <v/>
      </c>
      <c r="AL74" s="112">
        <f>IF(F74="Re-assigned",0,IF(H74="Closed",0,IF(H74="Service Restored",0,IF(H74="",0,1))))</f>
        <v/>
      </c>
      <c r="AM74" s="124">
        <f>IF(AL74=0,"",IF(AK74&gt;20.99,"Aged","Non-Aged"))</f>
        <v/>
      </c>
      <c r="AN74" s="112">
        <f>IF(Q74&lt;&gt;"",MONTH(Q74),"")</f>
        <v/>
      </c>
      <c r="AO74" s="112">
        <f>IFERROR(VALUE(V74),0)</f>
        <v/>
      </c>
    </row>
    <row customFormat="1" customHeight="1" ht="29.25" r="75" s="112" spans="1:41">
      <c r="A75" s="127" t="n"/>
      <c r="B75" s="113" t="n"/>
      <c r="C75" s="127" t="n"/>
      <c r="D75" s="127" t="n"/>
      <c r="E75" s="114">
        <f>IF(F75 &lt;&gt; "",VLOOKUP(F75,CategoryLookup,2,FALSE), "")</f>
        <v/>
      </c>
      <c r="F75" s="126" t="n"/>
      <c r="G75" s="127" t="n"/>
      <c r="H75" s="127" t="n"/>
      <c r="I75" s="127" t="n"/>
      <c r="J75" s="127" t="n"/>
      <c r="K75" s="127" t="n"/>
      <c r="L75" s="127" t="n"/>
      <c r="M75" s="127" t="n"/>
      <c r="N75" s="120" t="n"/>
      <c r="O75" s="120" t="n"/>
      <c r="P75" s="120" t="n"/>
      <c r="Q75" s="120" t="n"/>
      <c r="R75" s="121" t="n"/>
      <c r="S75" s="121" t="n"/>
      <c r="T75" s="121" t="n"/>
      <c r="U75" s="121" t="n"/>
      <c r="V75" s="117">
        <f>IF(P75="NA","NA",IF(P75&lt;&gt;"",TEXT(P75-N75,"[h].mm"),""))</f>
        <v/>
      </c>
      <c r="W75" s="118">
        <f>IF(AND(R75="",S75=""),"",R75+S75)</f>
        <v/>
      </c>
      <c r="X75" s="116">
        <f>IF(O75&lt;&gt;"",DATE(YEAR(O75), MONTH(O75), DAY(O75)),"")</f>
        <v/>
      </c>
      <c r="Y75" s="122" t="n"/>
      <c r="Z75" s="123" t="n"/>
      <c r="AA75" s="117">
        <f>IF(F75="Re-assigned","NA",IF(W75="","",IF(W75&gt;=VLOOKUP(D75,SLAMatrix,3,FALSE),"Yes",IF(W75&lt;VLOOKUP(D75,SLAMatrix,2,FALSE),"No","Internal"))))</f>
        <v/>
      </c>
      <c r="AB75" s="123" t="n"/>
      <c r="AC75" s="123" t="n"/>
      <c r="AD75" s="119" t="n"/>
      <c r="AE75" s="125" t="n"/>
      <c r="AF75" s="124">
        <f>MONTH(O75)</f>
        <v/>
      </c>
      <c r="AG75" s="124">
        <f>VLOOKUP(IFERROR(MID(AE75,1,(FIND(",",AE75,1)-1)),AE75),Facility_Region_Mapping,2,FALSE)</f>
        <v/>
      </c>
      <c r="AH75" s="124" t="n"/>
      <c r="AI75" s="124">
        <f>IF(C75&lt;&gt;"",IF(M75="ESM User",getInterfaceName($C75),"NA"),"")</f>
        <v/>
      </c>
      <c r="AJ75" s="116">
        <f>IF(Q75&lt;&gt;"",DATE(YEAR(Q75), MONTH(Q75), DAY(Q75)),"")</f>
        <v/>
      </c>
      <c r="AK75" s="130">
        <f>IF(Q75&lt;&gt;0,Q75-N75,TODAY()-N75)</f>
        <v/>
      </c>
      <c r="AL75" s="112">
        <f>IF(F75="Re-assigned",0,IF(H75="Closed",0,IF(H75="Service Restored",0,IF(H75="",0,1))))</f>
        <v/>
      </c>
      <c r="AM75" s="124">
        <f>IF(AL75=0,"",IF(AK75&gt;20.99,"Aged","Non-Aged"))</f>
        <v/>
      </c>
      <c r="AN75" s="112">
        <f>IF(Q75&lt;&gt;"",MONTH(Q75),"")</f>
        <v/>
      </c>
      <c r="AO75" s="112">
        <f>IFERROR(VALUE(V75),0)</f>
        <v/>
      </c>
    </row>
    <row customFormat="1" customHeight="1" ht="29.25" r="76" s="112" spans="1:41">
      <c r="A76" s="127" t="n"/>
      <c r="B76" s="113" t="n"/>
      <c r="C76" s="127" t="n"/>
      <c r="D76" s="127" t="n"/>
      <c r="E76" s="114">
        <f>IF(F76 &lt;&gt; "",VLOOKUP(F76,CategoryLookup,2,FALSE), "")</f>
        <v/>
      </c>
      <c r="F76" s="126" t="n"/>
      <c r="G76" s="127" t="n"/>
      <c r="H76" s="127" t="n"/>
      <c r="I76" s="127" t="n"/>
      <c r="J76" s="127" t="n"/>
      <c r="K76" s="127" t="n"/>
      <c r="L76" s="127" t="n"/>
      <c r="M76" s="127" t="n"/>
      <c r="N76" s="120" t="n"/>
      <c r="O76" s="120" t="n"/>
      <c r="P76" s="120" t="n"/>
      <c r="Q76" s="120" t="n"/>
      <c r="R76" s="121" t="n"/>
      <c r="S76" s="121" t="n"/>
      <c r="T76" s="121" t="n"/>
      <c r="U76" s="121" t="n"/>
      <c r="V76" s="117">
        <f>IF(P76="NA","NA",IF(P76&lt;&gt;"",TEXT(P76-N76,"[h].mm"),""))</f>
        <v/>
      </c>
      <c r="W76" s="118">
        <f>IF(AND(R76="",S76=""),"",R76+S76)</f>
        <v/>
      </c>
      <c r="X76" s="116">
        <f>IF(O76&lt;&gt;"",DATE(YEAR(O76), MONTH(O76), DAY(O76)),"")</f>
        <v/>
      </c>
      <c r="Y76" s="122" t="n"/>
      <c r="Z76" s="123" t="n"/>
      <c r="AA76" s="117">
        <f>IF(F76="Re-assigned","NA",IF(W76="","",IF(W76&gt;=VLOOKUP(D76,SLAMatrix,3,FALSE),"Yes",IF(W76&lt;VLOOKUP(D76,SLAMatrix,2,FALSE),"No","Internal"))))</f>
        <v/>
      </c>
      <c r="AB76" s="123" t="n"/>
      <c r="AC76" s="123" t="n"/>
      <c r="AD76" s="119" t="n"/>
      <c r="AE76" s="125" t="n"/>
      <c r="AF76" s="124">
        <f>MONTH(O76)</f>
        <v/>
      </c>
      <c r="AG76" s="124">
        <f>VLOOKUP(IFERROR(MID(AE76,1,(FIND(",",AE76,1)-1)),AE76),Facility_Region_Mapping,2,FALSE)</f>
        <v/>
      </c>
      <c r="AH76" s="124" t="n"/>
      <c r="AI76" s="124">
        <f>IF(C76&lt;&gt;"",IF(M76="ESM User",getInterfaceName($C76),"NA"),"")</f>
        <v/>
      </c>
      <c r="AJ76" s="116">
        <f>IF(Q76&lt;&gt;"",DATE(YEAR(Q76), MONTH(Q76), DAY(Q76)),"")</f>
        <v/>
      </c>
      <c r="AK76" s="130">
        <f>IF(Q76&lt;&gt;0,Q76-N76,TODAY()-N76)</f>
        <v/>
      </c>
      <c r="AL76" s="112">
        <f>IF(F76="Re-assigned",0,IF(H76="Closed",0,IF(H76="Service Restored",0,IF(H76="",0,1))))</f>
        <v/>
      </c>
      <c r="AM76" s="124">
        <f>IF(AL76=0,"",IF(AK76&gt;20.99,"Aged","Non-Aged"))</f>
        <v/>
      </c>
      <c r="AN76" s="112">
        <f>IF(Q76&lt;&gt;"",MONTH(Q76),"")</f>
        <v/>
      </c>
      <c r="AO76" s="112">
        <f>IFERROR(VALUE(V76),0)</f>
        <v/>
      </c>
    </row>
    <row customFormat="1" customHeight="1" ht="29.25" r="77" s="112" spans="1:41">
      <c r="A77" s="127" t="n"/>
      <c r="B77" s="113" t="n"/>
      <c r="C77" s="127" t="n"/>
      <c r="D77" s="127" t="n"/>
      <c r="E77" s="114">
        <f>IF(F77 &lt;&gt; "",VLOOKUP(F77,CategoryLookup,2,FALSE), "")</f>
        <v/>
      </c>
      <c r="F77" s="126" t="n"/>
      <c r="G77" s="127" t="n"/>
      <c r="H77" s="127" t="n"/>
      <c r="I77" s="127" t="n"/>
      <c r="J77" s="127" t="n"/>
      <c r="K77" s="127" t="n"/>
      <c r="L77" s="127" t="n"/>
      <c r="M77" s="127" t="n"/>
      <c r="N77" s="120" t="n"/>
      <c r="O77" s="120" t="n"/>
      <c r="P77" s="120" t="n"/>
      <c r="Q77" s="120" t="n"/>
      <c r="R77" s="121" t="n"/>
      <c r="S77" s="121" t="n"/>
      <c r="T77" s="121" t="n"/>
      <c r="U77" s="121" t="n"/>
      <c r="V77" s="117">
        <f>IF(P77="NA","NA",IF(P77&lt;&gt;"",TEXT(P77-N77,"[h].mm"),""))</f>
        <v/>
      </c>
      <c r="W77" s="118">
        <f>IF(AND(R77="",S77=""),"",R77+S77)</f>
        <v/>
      </c>
      <c r="X77" s="116">
        <f>IF(O77&lt;&gt;"",DATE(YEAR(O77), MONTH(O77), DAY(O77)),"")</f>
        <v/>
      </c>
      <c r="Y77" s="122" t="n"/>
      <c r="Z77" s="123" t="n"/>
      <c r="AA77" s="117">
        <f>IF(F77="Re-assigned","NA",IF(W77="","",IF(W77&gt;=VLOOKUP(D77,SLAMatrix,3,FALSE),"Yes",IF(W77&lt;VLOOKUP(D77,SLAMatrix,2,FALSE),"No","Internal"))))</f>
        <v/>
      </c>
      <c r="AB77" s="123" t="n"/>
      <c r="AC77" s="123" t="n"/>
      <c r="AD77" s="119" t="n"/>
      <c r="AE77" s="125" t="n"/>
      <c r="AF77" s="124">
        <f>MONTH(O77)</f>
        <v/>
      </c>
      <c r="AG77" s="124">
        <f>VLOOKUP(IFERROR(MID(AE77,1,(FIND(",",AE77,1)-1)),AE77),Facility_Region_Mapping,2,FALSE)</f>
        <v/>
      </c>
      <c r="AH77" s="124" t="n"/>
      <c r="AI77" s="124">
        <f>IF(C77&lt;&gt;"",IF(M77="ESM User",getInterfaceName($C77),"NA"),"")</f>
        <v/>
      </c>
      <c r="AJ77" s="116">
        <f>IF(Q77&lt;&gt;"",DATE(YEAR(Q77), MONTH(Q77), DAY(Q77)),"")</f>
        <v/>
      </c>
      <c r="AK77" s="130">
        <f>IF(Q77&lt;&gt;0,Q77-N77,TODAY()-N77)</f>
        <v/>
      </c>
      <c r="AL77" s="112">
        <f>IF(F77="Re-assigned",0,IF(H77="Closed",0,IF(H77="Service Restored",0,IF(H77="",0,1))))</f>
        <v/>
      </c>
      <c r="AM77" s="124">
        <f>IF(AL77=0,"",IF(AK77&gt;20.99,"Aged","Non-Aged"))</f>
        <v/>
      </c>
      <c r="AN77" s="112">
        <f>IF(Q77&lt;&gt;"",MONTH(Q77),"")</f>
        <v/>
      </c>
      <c r="AO77" s="112">
        <f>IFERROR(VALUE(V77),0)</f>
        <v/>
      </c>
    </row>
    <row customFormat="1" customHeight="1" ht="29.25" r="78" s="112" spans="1:41">
      <c r="A78" s="127" t="n"/>
      <c r="B78" s="113" t="n"/>
      <c r="C78" s="127" t="n"/>
      <c r="D78" s="127" t="n"/>
      <c r="E78" s="114">
        <f>IF(F78 &lt;&gt; "",VLOOKUP(F78,CategoryLookup,2,FALSE), "")</f>
        <v/>
      </c>
      <c r="F78" s="126" t="n"/>
      <c r="G78" s="127" t="n"/>
      <c r="H78" s="127" t="n"/>
      <c r="I78" s="127" t="n"/>
      <c r="J78" s="127" t="n"/>
      <c r="K78" s="127" t="n"/>
      <c r="L78" s="127" t="n"/>
      <c r="M78" s="127" t="n"/>
      <c r="N78" s="120" t="n"/>
      <c r="O78" s="120" t="n"/>
      <c r="P78" s="120" t="n"/>
      <c r="Q78" s="120" t="n"/>
      <c r="R78" s="121" t="n"/>
      <c r="S78" s="121" t="n"/>
      <c r="T78" s="121" t="n"/>
      <c r="U78" s="121" t="n"/>
      <c r="V78" s="117">
        <f>IF(P78="NA","NA",IF(P78&lt;&gt;"",TEXT(P78-N78,"[h].mm"),""))</f>
        <v/>
      </c>
      <c r="W78" s="118">
        <f>IF(AND(R78="",S78=""),"",R78+S78)</f>
        <v/>
      </c>
      <c r="X78" s="116">
        <f>IF(O78&lt;&gt;"",DATE(YEAR(O78), MONTH(O78), DAY(O78)),"")</f>
        <v/>
      </c>
      <c r="Y78" s="122" t="n"/>
      <c r="Z78" s="123" t="n"/>
      <c r="AA78" s="117">
        <f>IF(F78="Re-assigned","NA",IF(W78="","",IF(W78&gt;=VLOOKUP(D78,SLAMatrix,3,FALSE),"Yes",IF(W78&lt;VLOOKUP(D78,SLAMatrix,2,FALSE),"No","Internal"))))</f>
        <v/>
      </c>
      <c r="AB78" s="123" t="n"/>
      <c r="AC78" s="123" t="n"/>
      <c r="AD78" s="119" t="n"/>
      <c r="AE78" s="125" t="n"/>
      <c r="AF78" s="124">
        <f>MONTH(O78)</f>
        <v/>
      </c>
      <c r="AG78" s="124">
        <f>VLOOKUP(IFERROR(MID(AE78,1,(FIND(",",AE78,1)-1)),AE78),Facility_Region_Mapping,2,FALSE)</f>
        <v/>
      </c>
      <c r="AH78" s="124" t="n"/>
      <c r="AI78" s="124">
        <f>IF(C78&lt;&gt;"",IF(M78="ESM User",getInterfaceName($C78),"NA"),"")</f>
        <v/>
      </c>
      <c r="AJ78" s="116">
        <f>IF(Q78&lt;&gt;"",DATE(YEAR(Q78), MONTH(Q78), DAY(Q78)),"")</f>
        <v/>
      </c>
      <c r="AK78" s="130">
        <f>IF(Q78&lt;&gt;0,Q78-N78,TODAY()-N78)</f>
        <v/>
      </c>
      <c r="AL78" s="112">
        <f>IF(F78="Re-assigned",0,IF(H78="Closed",0,IF(H78="Service Restored",0,IF(H78="",0,1))))</f>
        <v/>
      </c>
      <c r="AM78" s="124">
        <f>IF(AL78=0,"",IF(AK78&gt;20.99,"Aged","Non-Aged"))</f>
        <v/>
      </c>
      <c r="AN78" s="112">
        <f>IF(Q78&lt;&gt;"",MONTH(Q78),"")</f>
        <v/>
      </c>
      <c r="AO78" s="112">
        <f>IFERROR(VALUE(V78),0)</f>
        <v/>
      </c>
    </row>
    <row customFormat="1" customHeight="1" ht="29.25" r="79" s="112" spans="1:41">
      <c r="A79" s="127" t="n"/>
      <c r="B79" s="113" t="n"/>
      <c r="C79" s="127" t="n"/>
      <c r="D79" s="127" t="n"/>
      <c r="E79" s="114">
        <f>IF(F79 &lt;&gt; "",VLOOKUP(F79,CategoryLookup,2,FALSE), "")</f>
        <v/>
      </c>
      <c r="F79" s="126" t="n"/>
      <c r="G79" s="127" t="n"/>
      <c r="H79" s="127" t="n"/>
      <c r="I79" s="127" t="n"/>
      <c r="J79" s="127" t="n"/>
      <c r="K79" s="127" t="n"/>
      <c r="L79" s="127" t="n"/>
      <c r="M79" s="127" t="n"/>
      <c r="N79" s="120" t="n"/>
      <c r="O79" s="120" t="n"/>
      <c r="P79" s="120" t="n"/>
      <c r="Q79" s="120" t="n"/>
      <c r="R79" s="121" t="n"/>
      <c r="S79" s="121" t="n"/>
      <c r="T79" s="121" t="n"/>
      <c r="U79" s="121" t="n"/>
      <c r="V79" s="117">
        <f>IF(P79="NA","NA",IF(P79&lt;&gt;"",TEXT(P79-N79,"[h].mm"),""))</f>
        <v/>
      </c>
      <c r="W79" s="118">
        <f>IF(AND(R79="",S79=""),"",R79+S79)</f>
        <v/>
      </c>
      <c r="X79" s="116">
        <f>IF(O79&lt;&gt;"",DATE(YEAR(O79), MONTH(O79), DAY(O79)),"")</f>
        <v/>
      </c>
      <c r="Y79" s="122" t="n"/>
      <c r="Z79" s="123" t="n"/>
      <c r="AA79" s="117">
        <f>IF(F79="Re-assigned","NA",IF(W79="","",IF(W79&gt;=VLOOKUP(D79,SLAMatrix,3,FALSE),"Yes",IF(W79&lt;VLOOKUP(D79,SLAMatrix,2,FALSE),"No","Internal"))))</f>
        <v/>
      </c>
      <c r="AB79" s="123" t="n"/>
      <c r="AC79" s="123" t="n"/>
      <c r="AD79" s="119" t="n"/>
      <c r="AE79" s="125" t="n"/>
      <c r="AF79" s="124">
        <f>MONTH(O79)</f>
        <v/>
      </c>
      <c r="AG79" s="124">
        <f>VLOOKUP(IFERROR(MID(AE79,1,(FIND(",",AE79,1)-1)),AE79),Facility_Region_Mapping,2,FALSE)</f>
        <v/>
      </c>
      <c r="AH79" s="124" t="n"/>
      <c r="AI79" s="124">
        <f>IF(C79&lt;&gt;"",IF(M79="ESM User",getInterfaceName($C79),"NA"),"")</f>
        <v/>
      </c>
      <c r="AJ79" s="116">
        <f>IF(Q79&lt;&gt;"",DATE(YEAR(Q79), MONTH(Q79), DAY(Q79)),"")</f>
        <v/>
      </c>
      <c r="AK79" s="130">
        <f>IF(Q79&lt;&gt;0,Q79-N79,TODAY()-N79)</f>
        <v/>
      </c>
      <c r="AL79" s="112">
        <f>IF(F79="Re-assigned",0,IF(H79="Closed",0,IF(H79="Service Restored",0,IF(H79="",0,1))))</f>
        <v/>
      </c>
      <c r="AM79" s="124">
        <f>IF(AL79=0,"",IF(AK79&gt;20.99,"Aged","Non-Aged"))</f>
        <v/>
      </c>
      <c r="AN79" s="112">
        <f>IF(Q79&lt;&gt;"",MONTH(Q79),"")</f>
        <v/>
      </c>
      <c r="AO79" s="112">
        <f>IFERROR(VALUE(V79),0)</f>
        <v/>
      </c>
    </row>
    <row customFormat="1" customHeight="1" ht="29.25" r="80" s="112" spans="1:41">
      <c r="A80" s="127" t="n"/>
      <c r="B80" s="113" t="n"/>
      <c r="C80" s="127" t="n"/>
      <c r="D80" s="127" t="n"/>
      <c r="E80" s="114">
        <f>IF(F80 &lt;&gt; "",VLOOKUP(F80,CategoryLookup,2,FALSE), "")</f>
        <v/>
      </c>
      <c r="F80" s="126" t="n"/>
      <c r="G80" s="127" t="n"/>
      <c r="H80" s="127" t="n"/>
      <c r="I80" s="127" t="n"/>
      <c r="J80" s="127" t="n"/>
      <c r="K80" s="127" t="n"/>
      <c r="L80" s="127" t="n"/>
      <c r="M80" s="127" t="n"/>
      <c r="N80" s="120" t="n"/>
      <c r="O80" s="120" t="n"/>
      <c r="P80" s="120" t="n"/>
      <c r="Q80" s="120" t="n"/>
      <c r="R80" s="121" t="n"/>
      <c r="S80" s="121" t="n"/>
      <c r="T80" s="121" t="n"/>
      <c r="U80" s="121" t="n"/>
      <c r="V80" s="117">
        <f>IF(P80="NA","NA",IF(P80&lt;&gt;"",TEXT(P80-N80,"[h].mm"),""))</f>
        <v/>
      </c>
      <c r="W80" s="118">
        <f>IF(AND(R80="",S80=""),"",R80+S80)</f>
        <v/>
      </c>
      <c r="X80" s="116">
        <f>IF(O80&lt;&gt;"",DATE(YEAR(O80), MONTH(O80), DAY(O80)),"")</f>
        <v/>
      </c>
      <c r="Y80" s="122" t="n"/>
      <c r="Z80" s="123" t="n"/>
      <c r="AA80" s="117">
        <f>IF(F80="Re-assigned","NA",IF(W80="","",IF(W80&gt;=VLOOKUP(D80,SLAMatrix,3,FALSE),"Yes",IF(W80&lt;VLOOKUP(D80,SLAMatrix,2,FALSE),"No","Internal"))))</f>
        <v/>
      </c>
      <c r="AB80" s="123" t="n"/>
      <c r="AC80" s="123" t="n"/>
      <c r="AD80" s="119" t="n"/>
      <c r="AE80" s="125" t="n"/>
      <c r="AF80" s="124">
        <f>MONTH(O80)</f>
        <v/>
      </c>
      <c r="AG80" s="124">
        <f>VLOOKUP(IFERROR(MID(AE80,1,(FIND(",",AE80,1)-1)),AE80),Facility_Region_Mapping,2,FALSE)</f>
        <v/>
      </c>
      <c r="AH80" s="124" t="n"/>
      <c r="AI80" s="124">
        <f>IF(C80&lt;&gt;"",IF(M80="ESM User",getInterfaceName($C80),"NA"),"")</f>
        <v/>
      </c>
      <c r="AJ80" s="116">
        <f>IF(Q80&lt;&gt;"",DATE(YEAR(Q80), MONTH(Q80), DAY(Q80)),"")</f>
        <v/>
      </c>
      <c r="AK80" s="130">
        <f>IF(Q80&lt;&gt;0,Q80-N80,TODAY()-N80)</f>
        <v/>
      </c>
      <c r="AL80" s="112">
        <f>IF(F80="Re-assigned",0,IF(H80="Closed",0,IF(H80="Service Restored",0,IF(H80="",0,1))))</f>
        <v/>
      </c>
      <c r="AM80" s="124">
        <f>IF(AL80=0,"",IF(AK80&gt;20.99,"Aged","Non-Aged"))</f>
        <v/>
      </c>
      <c r="AN80" s="112">
        <f>IF(Q80&lt;&gt;"",MONTH(Q80),"")</f>
        <v/>
      </c>
      <c r="AO80" s="112">
        <f>IFERROR(VALUE(V80),0)</f>
        <v/>
      </c>
    </row>
    <row customFormat="1" customHeight="1" ht="29.25" r="81" s="112" spans="1:41">
      <c r="A81" s="127" t="n"/>
      <c r="B81" s="113" t="n"/>
      <c r="C81" s="127" t="n"/>
      <c r="D81" s="127" t="n"/>
      <c r="E81" s="114">
        <f>IF(F81 &lt;&gt; "",VLOOKUP(F81,CategoryLookup,2,FALSE), "")</f>
        <v/>
      </c>
      <c r="F81" s="126" t="n"/>
      <c r="G81" s="127" t="n"/>
      <c r="H81" s="127" t="n"/>
      <c r="I81" s="127" t="n"/>
      <c r="J81" s="127" t="n"/>
      <c r="K81" s="127" t="n"/>
      <c r="L81" s="127" t="n"/>
      <c r="M81" s="127" t="n"/>
      <c r="N81" s="120" t="n"/>
      <c r="O81" s="120" t="n"/>
      <c r="P81" s="120" t="n"/>
      <c r="Q81" s="120" t="n"/>
      <c r="R81" s="121" t="n"/>
      <c r="S81" s="121" t="n"/>
      <c r="T81" s="121" t="n"/>
      <c r="U81" s="121" t="n"/>
      <c r="V81" s="117">
        <f>IF(P81="NA","NA",IF(P81&lt;&gt;"",TEXT(P81-N81,"[h].mm"),""))</f>
        <v/>
      </c>
      <c r="W81" s="118">
        <f>IF(AND(R81="",S81=""),"",R81+S81)</f>
        <v/>
      </c>
      <c r="X81" s="116">
        <f>IF(O81&lt;&gt;"",DATE(YEAR(O81), MONTH(O81), DAY(O81)),"")</f>
        <v/>
      </c>
      <c r="Y81" s="122" t="n"/>
      <c r="Z81" s="123" t="n"/>
      <c r="AA81" s="117">
        <f>IF(F81="Re-assigned","NA",IF(W81="","",IF(W81&gt;=VLOOKUP(D81,SLAMatrix,3,FALSE),"Yes",IF(W81&lt;VLOOKUP(D81,SLAMatrix,2,FALSE),"No","Internal"))))</f>
        <v/>
      </c>
      <c r="AB81" s="123" t="n"/>
      <c r="AC81" s="123" t="n"/>
      <c r="AD81" s="119" t="n"/>
      <c r="AE81" s="125" t="n"/>
      <c r="AF81" s="124">
        <f>MONTH(O81)</f>
        <v/>
      </c>
      <c r="AG81" s="124">
        <f>VLOOKUP(IFERROR(MID(AE81,1,(FIND(",",AE81,1)-1)),AE81),Facility_Region_Mapping,2,FALSE)</f>
        <v/>
      </c>
      <c r="AH81" s="124" t="n"/>
      <c r="AI81" s="124">
        <f>IF(C81&lt;&gt;"",IF(M81="ESM User",getInterfaceName($C81),"NA"),"")</f>
        <v/>
      </c>
      <c r="AJ81" s="116">
        <f>IF(Q81&lt;&gt;"",DATE(YEAR(Q81), MONTH(Q81), DAY(Q81)),"")</f>
        <v/>
      </c>
      <c r="AK81" s="130">
        <f>IF(Q81&lt;&gt;0,Q81-N81,TODAY()-N81)</f>
        <v/>
      </c>
      <c r="AL81" s="112">
        <f>IF(F81="Re-assigned",0,IF(H81="Closed",0,IF(H81="Service Restored",0,IF(H81="",0,1))))</f>
        <v/>
      </c>
      <c r="AM81" s="124">
        <f>IF(AL81=0,"",IF(AK81&gt;20.99,"Aged","Non-Aged"))</f>
        <v/>
      </c>
      <c r="AN81" s="112">
        <f>IF(Q81&lt;&gt;"",MONTH(Q81),"")</f>
        <v/>
      </c>
      <c r="AO81" s="112">
        <f>IFERROR(VALUE(V81),0)</f>
        <v/>
      </c>
    </row>
    <row customFormat="1" customHeight="1" ht="29.25" r="82" s="112" spans="1:41">
      <c r="A82" s="127" t="n"/>
      <c r="B82" s="113" t="n"/>
      <c r="C82" s="127" t="n"/>
      <c r="D82" s="127" t="n"/>
      <c r="E82" s="114">
        <f>IF(F82 &lt;&gt; "",VLOOKUP(F82,CategoryLookup,2,FALSE), "")</f>
        <v/>
      </c>
      <c r="F82" s="126" t="n"/>
      <c r="G82" s="127" t="n"/>
      <c r="H82" s="127" t="n"/>
      <c r="I82" s="127" t="n"/>
      <c r="J82" s="127" t="n"/>
      <c r="K82" s="127" t="n"/>
      <c r="L82" s="127" t="n"/>
      <c r="M82" s="127" t="n"/>
      <c r="N82" s="120" t="n"/>
      <c r="O82" s="120" t="n"/>
      <c r="P82" s="120" t="n"/>
      <c r="Q82" s="120" t="n"/>
      <c r="R82" s="121" t="n"/>
      <c r="S82" s="121" t="n"/>
      <c r="T82" s="121" t="n"/>
      <c r="U82" s="121" t="n"/>
      <c r="V82" s="117">
        <f>IF(P82="NA","NA",IF(P82&lt;&gt;"",TEXT(P82-N82,"[h].mm"),""))</f>
        <v/>
      </c>
      <c r="W82" s="118">
        <f>IF(AND(R82="",S82=""),"",R82+S82)</f>
        <v/>
      </c>
      <c r="X82" s="116">
        <f>IF(O82&lt;&gt;"",DATE(YEAR(O82), MONTH(O82), DAY(O82)),"")</f>
        <v/>
      </c>
      <c r="Y82" s="122" t="n"/>
      <c r="Z82" s="123" t="n"/>
      <c r="AA82" s="117">
        <f>IF(F82="Re-assigned","NA",IF(W82="","",IF(W82&gt;=VLOOKUP(D82,SLAMatrix,3,FALSE),"Yes",IF(W82&lt;VLOOKUP(D82,SLAMatrix,2,FALSE),"No","Internal"))))</f>
        <v/>
      </c>
      <c r="AB82" s="123" t="n"/>
      <c r="AC82" s="123" t="n"/>
      <c r="AD82" s="119" t="n"/>
      <c r="AE82" s="125" t="n"/>
      <c r="AF82" s="124">
        <f>MONTH(O82)</f>
        <v/>
      </c>
      <c r="AG82" s="124">
        <f>VLOOKUP(IFERROR(MID(AE82,1,(FIND(",",AE82,1)-1)),AE82),Facility_Region_Mapping,2,FALSE)</f>
        <v/>
      </c>
      <c r="AH82" s="124" t="n"/>
      <c r="AI82" s="124">
        <f>IF(C82&lt;&gt;"",IF(M82="ESM User",getInterfaceName($C82),"NA"),"")</f>
        <v/>
      </c>
      <c r="AJ82" s="116">
        <f>IF(Q82&lt;&gt;"",DATE(YEAR(Q82), MONTH(Q82), DAY(Q82)),"")</f>
        <v/>
      </c>
      <c r="AK82" s="130">
        <f>IF(Q82&lt;&gt;0,Q82-N82,TODAY()-N82)</f>
        <v/>
      </c>
      <c r="AL82" s="112">
        <f>IF(F82="Re-assigned",0,IF(H82="Closed",0,IF(H82="Service Restored",0,IF(H82="",0,1))))</f>
        <v/>
      </c>
      <c r="AM82" s="124">
        <f>IF(AL82=0,"",IF(AK82&gt;20.99,"Aged","Non-Aged"))</f>
        <v/>
      </c>
      <c r="AN82" s="112">
        <f>IF(Q82&lt;&gt;"",MONTH(Q82),"")</f>
        <v/>
      </c>
      <c r="AO82" s="112">
        <f>IFERROR(VALUE(V82),0)</f>
        <v/>
      </c>
    </row>
    <row customFormat="1" customHeight="1" ht="29.25" r="83" s="112" spans="1:41">
      <c r="A83" s="127" t="n"/>
      <c r="B83" s="113" t="n"/>
      <c r="C83" s="127" t="n"/>
      <c r="D83" s="127" t="n"/>
      <c r="E83" s="114">
        <f>IF(F83 &lt;&gt; "",VLOOKUP(F83,CategoryLookup,2,FALSE), "")</f>
        <v/>
      </c>
      <c r="F83" s="126" t="n"/>
      <c r="G83" s="127" t="n"/>
      <c r="H83" s="127" t="n"/>
      <c r="I83" s="127" t="n"/>
      <c r="J83" s="127" t="n"/>
      <c r="K83" s="127" t="n"/>
      <c r="L83" s="127" t="n"/>
      <c r="M83" s="127" t="n"/>
      <c r="N83" s="120" t="n"/>
      <c r="O83" s="120" t="n"/>
      <c r="P83" s="120" t="n"/>
      <c r="Q83" s="120" t="n"/>
      <c r="R83" s="121" t="n"/>
      <c r="S83" s="121" t="n"/>
      <c r="T83" s="121" t="n"/>
      <c r="U83" s="121" t="n"/>
      <c r="V83" s="117">
        <f>IF(P83="NA","NA",IF(P83&lt;&gt;"",TEXT(P83-N83,"[h].mm"),""))</f>
        <v/>
      </c>
      <c r="W83" s="118">
        <f>IF(AND(R83="",S83=""),"",R83+S83)</f>
        <v/>
      </c>
      <c r="X83" s="116">
        <f>IF(O83&lt;&gt;"",DATE(YEAR(O83), MONTH(O83), DAY(O83)),"")</f>
        <v/>
      </c>
      <c r="Y83" s="122" t="n"/>
      <c r="Z83" s="123" t="n"/>
      <c r="AA83" s="117">
        <f>IF(F83="Re-assigned","NA",IF(W83="","",IF(W83&gt;=VLOOKUP(D83,SLAMatrix,3,FALSE),"Yes",IF(W83&lt;VLOOKUP(D83,SLAMatrix,2,FALSE),"No","Internal"))))</f>
        <v/>
      </c>
      <c r="AB83" s="123" t="n"/>
      <c r="AC83" s="123" t="n"/>
      <c r="AD83" s="119" t="n"/>
      <c r="AE83" s="125" t="n"/>
      <c r="AF83" s="124">
        <f>MONTH(O83)</f>
        <v/>
      </c>
      <c r="AG83" s="124">
        <f>VLOOKUP(IFERROR(MID(AE83,1,(FIND(",",AE83,1)-1)),AE83),Facility_Region_Mapping,2,FALSE)</f>
        <v/>
      </c>
      <c r="AH83" s="124" t="n"/>
      <c r="AI83" s="124">
        <f>IF(C83&lt;&gt;"",IF(M83="ESM User",getInterfaceName($C83),"NA"),"")</f>
        <v/>
      </c>
      <c r="AJ83" s="116">
        <f>IF(Q83&lt;&gt;"",DATE(YEAR(Q83), MONTH(Q83), DAY(Q83)),"")</f>
        <v/>
      </c>
      <c r="AK83" s="130">
        <f>IF(Q83&lt;&gt;0,Q83-N83,TODAY()-N83)</f>
        <v/>
      </c>
      <c r="AL83" s="112">
        <f>IF(F83="Re-assigned",0,IF(H83="Closed",0,IF(H83="Service Restored",0,IF(H83="",0,1))))</f>
        <v/>
      </c>
      <c r="AM83" s="124">
        <f>IF(AL83=0,"",IF(AK83&gt;20.99,"Aged","Non-Aged"))</f>
        <v/>
      </c>
      <c r="AN83" s="112">
        <f>IF(Q83&lt;&gt;"",MONTH(Q83),"")</f>
        <v/>
      </c>
      <c r="AO83" s="112">
        <f>IFERROR(VALUE(V83),0)</f>
        <v/>
      </c>
    </row>
    <row customFormat="1" customHeight="1" ht="29.25" r="84" s="112" spans="1:41">
      <c r="A84" s="127" t="n"/>
      <c r="B84" s="113" t="n"/>
      <c r="C84" s="127" t="n"/>
      <c r="D84" s="127" t="n"/>
      <c r="E84" s="114">
        <f>IF(F84 &lt;&gt; "",VLOOKUP(F84,CategoryLookup,2,FALSE), "")</f>
        <v/>
      </c>
      <c r="F84" s="126" t="n"/>
      <c r="G84" s="127" t="n"/>
      <c r="H84" s="127" t="n"/>
      <c r="I84" s="127" t="n"/>
      <c r="J84" s="127" t="n"/>
      <c r="K84" s="127" t="n"/>
      <c r="L84" s="127" t="n"/>
      <c r="M84" s="127" t="n"/>
      <c r="N84" s="120" t="n"/>
      <c r="O84" s="120" t="n"/>
      <c r="P84" s="120" t="n"/>
      <c r="Q84" s="120" t="n"/>
      <c r="R84" s="121" t="n"/>
      <c r="S84" s="121" t="n"/>
      <c r="T84" s="121" t="n"/>
      <c r="U84" s="121" t="n"/>
      <c r="V84" s="117">
        <f>IF(P84="NA","NA",IF(P84&lt;&gt;"",TEXT(P84-N84,"[h].mm"),""))</f>
        <v/>
      </c>
      <c r="W84" s="118">
        <f>IF(AND(R84="",S84=""),"",R84+S84)</f>
        <v/>
      </c>
      <c r="X84" s="116">
        <f>IF(O84&lt;&gt;"",DATE(YEAR(O84), MONTH(O84), DAY(O84)),"")</f>
        <v/>
      </c>
      <c r="Y84" s="122" t="n"/>
      <c r="Z84" s="123" t="n"/>
      <c r="AA84" s="117">
        <f>IF(F84="Re-assigned","NA",IF(W84="","",IF(W84&gt;=VLOOKUP(D84,SLAMatrix,3,FALSE),"Yes",IF(W84&lt;VLOOKUP(D84,SLAMatrix,2,FALSE),"No","Internal"))))</f>
        <v/>
      </c>
      <c r="AB84" s="123" t="n"/>
      <c r="AC84" s="123" t="n"/>
      <c r="AD84" s="119" t="n"/>
      <c r="AE84" s="125" t="n"/>
      <c r="AF84" s="124">
        <f>MONTH(O84)</f>
        <v/>
      </c>
      <c r="AG84" s="124">
        <f>VLOOKUP(IFERROR(MID(AE84,1,(FIND(",",AE84,1)-1)),AE84),Facility_Region_Mapping,2,FALSE)</f>
        <v/>
      </c>
      <c r="AH84" s="124" t="n"/>
      <c r="AI84" s="124">
        <f>IF(C84&lt;&gt;"",IF(M84="ESM User",getInterfaceName($C84),"NA"),"")</f>
        <v/>
      </c>
      <c r="AJ84" s="116">
        <f>IF(Q84&lt;&gt;"",DATE(YEAR(Q84), MONTH(Q84), DAY(Q84)),"")</f>
        <v/>
      </c>
      <c r="AK84" s="130">
        <f>IF(Q84&lt;&gt;0,Q84-N84,TODAY()-N84)</f>
        <v/>
      </c>
      <c r="AL84" s="112">
        <f>IF(F84="Re-assigned",0,IF(H84="Closed",0,IF(H84="Service Restored",0,IF(H84="",0,1))))</f>
        <v/>
      </c>
      <c r="AM84" s="124">
        <f>IF(AL84=0,"",IF(AK84&gt;20.99,"Aged","Non-Aged"))</f>
        <v/>
      </c>
      <c r="AN84" s="112">
        <f>IF(Q84&lt;&gt;"",MONTH(Q84),"")</f>
        <v/>
      </c>
      <c r="AO84" s="112">
        <f>IFERROR(VALUE(V84),0)</f>
        <v/>
      </c>
    </row>
    <row customFormat="1" customHeight="1" ht="29.25" r="85" s="112" spans="1:41">
      <c r="A85" s="127" t="n"/>
      <c r="B85" s="113" t="n"/>
      <c r="C85" s="127" t="n"/>
      <c r="D85" s="127" t="n"/>
      <c r="E85" s="114">
        <f>IF(F85 &lt;&gt; "",VLOOKUP(F85,CategoryLookup,2,FALSE), "")</f>
        <v/>
      </c>
      <c r="F85" s="126" t="n"/>
      <c r="G85" s="127" t="n"/>
      <c r="H85" s="127" t="n"/>
      <c r="I85" s="127" t="n"/>
      <c r="J85" s="127" t="n"/>
      <c r="K85" s="127" t="n"/>
      <c r="L85" s="127" t="n"/>
      <c r="M85" s="127" t="n"/>
      <c r="N85" s="120" t="n"/>
      <c r="O85" s="120" t="n"/>
      <c r="P85" s="120" t="n"/>
      <c r="Q85" s="120" t="n"/>
      <c r="R85" s="121" t="n"/>
      <c r="S85" s="121" t="n"/>
      <c r="T85" s="121" t="n"/>
      <c r="U85" s="121" t="n"/>
      <c r="V85" s="117">
        <f>IF(P85="NA","NA",IF(P85&lt;&gt;"",TEXT(P85-N85,"[h].mm"),""))</f>
        <v/>
      </c>
      <c r="W85" s="118">
        <f>IF(AND(R85="",S85=""),"",R85+S85)</f>
        <v/>
      </c>
      <c r="X85" s="116">
        <f>IF(O85&lt;&gt;"",DATE(YEAR(O85), MONTH(O85), DAY(O85)),"")</f>
        <v/>
      </c>
      <c r="Y85" s="122" t="n"/>
      <c r="Z85" s="123" t="n"/>
      <c r="AA85" s="117">
        <f>IF(F85="Re-assigned","NA",IF(W85="","",IF(W85&gt;=VLOOKUP(D85,SLAMatrix,3,FALSE),"Yes",IF(W85&lt;VLOOKUP(D85,SLAMatrix,2,FALSE),"No","Internal"))))</f>
        <v/>
      </c>
      <c r="AB85" s="123" t="n"/>
      <c r="AC85" s="123" t="n"/>
      <c r="AD85" s="119" t="n"/>
      <c r="AE85" s="125" t="n"/>
      <c r="AF85" s="124">
        <f>MONTH(O85)</f>
        <v/>
      </c>
      <c r="AG85" s="124">
        <f>VLOOKUP(IFERROR(MID(AE85,1,(FIND(",",AE85,1)-1)),AE85),Facility_Region_Mapping,2,FALSE)</f>
        <v/>
      </c>
      <c r="AH85" s="124" t="n"/>
      <c r="AI85" s="124">
        <f>IF(C85&lt;&gt;"",IF(M85="ESM User",getInterfaceName($C85),"NA"),"")</f>
        <v/>
      </c>
      <c r="AJ85" s="116">
        <f>IF(Q85&lt;&gt;"",DATE(YEAR(Q85), MONTH(Q85), DAY(Q85)),"")</f>
        <v/>
      </c>
      <c r="AK85" s="130">
        <f>IF(Q85&lt;&gt;0,Q85-N85,TODAY()-N85)</f>
        <v/>
      </c>
      <c r="AL85" s="112">
        <f>IF(F85="Re-assigned",0,IF(H85="Closed",0,IF(H85="Service Restored",0,IF(H85="",0,1))))</f>
        <v/>
      </c>
      <c r="AM85" s="124">
        <f>IF(AL85=0,"",IF(AK85&gt;20.99,"Aged","Non-Aged"))</f>
        <v/>
      </c>
      <c r="AN85" s="112">
        <f>IF(Q85&lt;&gt;"",MONTH(Q85),"")</f>
        <v/>
      </c>
      <c r="AO85" s="112">
        <f>IFERROR(VALUE(V85),0)</f>
        <v/>
      </c>
    </row>
    <row customFormat="1" customHeight="1" ht="29.25" r="86" s="112" spans="1:41">
      <c r="A86" s="127" t="n"/>
      <c r="B86" s="113" t="n"/>
      <c r="C86" s="127" t="n"/>
      <c r="D86" s="127" t="n"/>
      <c r="E86" s="114">
        <f>IF(F86 &lt;&gt; "",VLOOKUP(F86,CategoryLookup,2,FALSE), "")</f>
        <v/>
      </c>
      <c r="F86" s="126" t="n"/>
      <c r="G86" s="127" t="n"/>
      <c r="H86" s="127" t="n"/>
      <c r="I86" s="127" t="n"/>
      <c r="J86" s="127" t="n"/>
      <c r="K86" s="127" t="n"/>
      <c r="L86" s="127" t="n"/>
      <c r="M86" s="127" t="n"/>
      <c r="N86" s="120" t="n"/>
      <c r="O86" s="120" t="n"/>
      <c r="P86" s="120" t="n"/>
      <c r="Q86" s="120" t="n"/>
      <c r="R86" s="121" t="n"/>
      <c r="S86" s="121" t="n"/>
      <c r="T86" s="121" t="n"/>
      <c r="U86" s="121" t="n"/>
      <c r="V86" s="117">
        <f>IF(P86="NA","NA",IF(P86&lt;&gt;"",TEXT(P86-N86,"[h].mm"),""))</f>
        <v/>
      </c>
      <c r="W86" s="118">
        <f>IF(AND(R86="",S86=""),"",R86+S86)</f>
        <v/>
      </c>
      <c r="X86" s="116">
        <f>IF(O86&lt;&gt;"",DATE(YEAR(O86), MONTH(O86), DAY(O86)),"")</f>
        <v/>
      </c>
      <c r="Y86" s="122" t="n"/>
      <c r="Z86" s="123" t="n"/>
      <c r="AA86" s="117">
        <f>IF(F86="Re-assigned","NA",IF(W86="","",IF(W86&gt;=VLOOKUP(D86,SLAMatrix,3,FALSE),"Yes",IF(W86&lt;VLOOKUP(D86,SLAMatrix,2,FALSE),"No","Internal"))))</f>
        <v/>
      </c>
      <c r="AB86" s="123" t="n"/>
      <c r="AC86" s="123" t="n"/>
      <c r="AD86" s="119" t="n"/>
      <c r="AE86" s="125" t="n"/>
      <c r="AF86" s="124">
        <f>MONTH(O86)</f>
        <v/>
      </c>
      <c r="AG86" s="124">
        <f>VLOOKUP(IFERROR(MID(AE86,1,(FIND(",",AE86,1)-1)),AE86),Facility_Region_Mapping,2,FALSE)</f>
        <v/>
      </c>
      <c r="AH86" s="124" t="n"/>
      <c r="AI86" s="124">
        <f>IF(C86&lt;&gt;"",IF(M86="ESM User",getInterfaceName($C86),"NA"),"")</f>
        <v/>
      </c>
      <c r="AJ86" s="116">
        <f>IF(Q86&lt;&gt;"",DATE(YEAR(Q86), MONTH(Q86), DAY(Q86)),"")</f>
        <v/>
      </c>
      <c r="AK86" s="130">
        <f>IF(Q86&lt;&gt;0,Q86-N86,TODAY()-N86)</f>
        <v/>
      </c>
      <c r="AL86" s="112">
        <f>IF(F86="Re-assigned",0,IF(H86="Closed",0,IF(H86="Service Restored",0,IF(H86="",0,1))))</f>
        <v/>
      </c>
      <c r="AM86" s="124">
        <f>IF(AL86=0,"",IF(AK86&gt;20.99,"Aged","Non-Aged"))</f>
        <v/>
      </c>
      <c r="AN86" s="112">
        <f>IF(Q86&lt;&gt;"",MONTH(Q86),"")</f>
        <v/>
      </c>
      <c r="AO86" s="112">
        <f>IFERROR(VALUE(V86),0)</f>
        <v/>
      </c>
    </row>
    <row customFormat="1" customHeight="1" ht="29.25" r="87" s="112" spans="1:41">
      <c r="A87" s="127" t="n"/>
      <c r="B87" s="113" t="n"/>
      <c r="C87" s="127" t="n"/>
      <c r="D87" s="127" t="n"/>
      <c r="E87" s="114">
        <f>IF(F87 &lt;&gt; "",VLOOKUP(F87,CategoryLookup,2,FALSE), "")</f>
        <v/>
      </c>
      <c r="F87" s="126" t="n"/>
      <c r="G87" s="127" t="n"/>
      <c r="H87" s="127" t="n"/>
      <c r="I87" s="127" t="n"/>
      <c r="J87" s="127" t="n"/>
      <c r="K87" s="127" t="n"/>
      <c r="L87" s="127" t="n"/>
      <c r="M87" s="127" t="n"/>
      <c r="N87" s="120" t="n"/>
      <c r="O87" s="120" t="n"/>
      <c r="P87" s="120" t="n"/>
      <c r="Q87" s="120" t="n"/>
      <c r="R87" s="121" t="n"/>
      <c r="S87" s="121" t="n"/>
      <c r="T87" s="121" t="n"/>
      <c r="U87" s="121" t="n"/>
      <c r="V87" s="117">
        <f>IF(P87="NA","NA",IF(P87&lt;&gt;"",TEXT(P87-N87,"[h].mm"),""))</f>
        <v/>
      </c>
      <c r="W87" s="118">
        <f>IF(AND(R87="",S87=""),"",R87+S87)</f>
        <v/>
      </c>
      <c r="X87" s="116">
        <f>IF(O87&lt;&gt;"",DATE(YEAR(O87), MONTH(O87), DAY(O87)),"")</f>
        <v/>
      </c>
      <c r="Y87" s="122" t="n"/>
      <c r="Z87" s="123" t="n"/>
      <c r="AA87" s="117">
        <f>IF(F87="Re-assigned","NA",IF(W87="","",IF(W87&gt;=VLOOKUP(D87,SLAMatrix,3,FALSE),"Yes",IF(W87&lt;VLOOKUP(D87,SLAMatrix,2,FALSE),"No","Internal"))))</f>
        <v/>
      </c>
      <c r="AB87" s="123" t="n"/>
      <c r="AC87" s="123" t="n"/>
      <c r="AD87" s="119" t="n"/>
      <c r="AE87" s="125" t="n"/>
      <c r="AF87" s="124">
        <f>MONTH(O87)</f>
        <v/>
      </c>
      <c r="AG87" s="124">
        <f>VLOOKUP(IFERROR(MID(AE87,1,(FIND(",",AE87,1)-1)),AE87),Facility_Region_Mapping,2,FALSE)</f>
        <v/>
      </c>
      <c r="AH87" s="124" t="n"/>
      <c r="AI87" s="124">
        <f>IF(C87&lt;&gt;"",IF(M87="ESM User",getInterfaceName($C87),"NA"),"")</f>
        <v/>
      </c>
      <c r="AJ87" s="116">
        <f>IF(Q87&lt;&gt;"",DATE(YEAR(Q87), MONTH(Q87), DAY(Q87)),"")</f>
        <v/>
      </c>
      <c r="AK87" s="130">
        <f>IF(Q87&lt;&gt;0,Q87-N87,TODAY()-N87)</f>
        <v/>
      </c>
      <c r="AL87" s="112">
        <f>IF(F87="Re-assigned",0,IF(H87="Closed",0,IF(H87="Service Restored",0,IF(H87="",0,1))))</f>
        <v/>
      </c>
      <c r="AM87" s="124">
        <f>IF(AL87=0,"",IF(AK87&gt;20.99,"Aged","Non-Aged"))</f>
        <v/>
      </c>
      <c r="AN87" s="112">
        <f>IF(Q87&lt;&gt;"",MONTH(Q87),"")</f>
        <v/>
      </c>
      <c r="AO87" s="112">
        <f>IFERROR(VALUE(V87),0)</f>
        <v/>
      </c>
    </row>
    <row customFormat="1" customHeight="1" ht="29.25" r="88" s="112" spans="1:41">
      <c r="A88" s="127" t="n"/>
      <c r="B88" s="113" t="n"/>
      <c r="C88" s="127" t="n"/>
      <c r="D88" s="127" t="n"/>
      <c r="E88" s="114">
        <f>IF(F88 &lt;&gt; "",VLOOKUP(F88,CategoryLookup,2,FALSE), "")</f>
        <v/>
      </c>
      <c r="F88" s="126" t="n"/>
      <c r="G88" s="127" t="n"/>
      <c r="H88" s="127" t="n"/>
      <c r="I88" s="127" t="n"/>
      <c r="J88" s="127" t="n"/>
      <c r="K88" s="127" t="n"/>
      <c r="L88" s="127" t="n"/>
      <c r="M88" s="127" t="n"/>
      <c r="N88" s="120" t="n"/>
      <c r="O88" s="120" t="n"/>
      <c r="P88" s="120" t="n"/>
      <c r="Q88" s="120" t="n"/>
      <c r="R88" s="121" t="n"/>
      <c r="S88" s="121" t="n"/>
      <c r="T88" s="121" t="n"/>
      <c r="U88" s="121" t="n"/>
      <c r="V88" s="117">
        <f>IF(P88="NA","NA",IF(P88&lt;&gt;"",TEXT(P88-N88,"[h].mm"),""))</f>
        <v/>
      </c>
      <c r="W88" s="118">
        <f>IF(AND(R88="",S88=""),"",R88+S88)</f>
        <v/>
      </c>
      <c r="X88" s="116">
        <f>IF(O88&lt;&gt;"",DATE(YEAR(O88), MONTH(O88), DAY(O88)),"")</f>
        <v/>
      </c>
      <c r="Y88" s="122" t="n"/>
      <c r="Z88" s="123" t="n"/>
      <c r="AA88" s="117">
        <f>IF(F88="Re-assigned","NA",IF(W88="","",IF(W88&gt;=VLOOKUP(D88,SLAMatrix,3,FALSE),"Yes",IF(W88&lt;VLOOKUP(D88,SLAMatrix,2,FALSE),"No","Internal"))))</f>
        <v/>
      </c>
      <c r="AB88" s="123" t="n"/>
      <c r="AC88" s="123" t="n"/>
      <c r="AD88" s="119" t="n"/>
      <c r="AE88" s="125" t="n"/>
      <c r="AF88" s="124">
        <f>MONTH(O88)</f>
        <v/>
      </c>
      <c r="AG88" s="124">
        <f>VLOOKUP(IFERROR(MID(AE88,1,(FIND(",",AE88,1)-1)),AE88),Facility_Region_Mapping,2,FALSE)</f>
        <v/>
      </c>
      <c r="AH88" s="124" t="n"/>
      <c r="AI88" s="124">
        <f>IF(C88&lt;&gt;"",IF(M88="ESM User",getInterfaceName($C88),"NA"),"")</f>
        <v/>
      </c>
      <c r="AJ88" s="116">
        <f>IF(Q88&lt;&gt;"",DATE(YEAR(Q88), MONTH(Q88), DAY(Q88)),"")</f>
        <v/>
      </c>
      <c r="AK88" s="130">
        <f>IF(Q88&lt;&gt;0,Q88-N88,TODAY()-N88)</f>
        <v/>
      </c>
      <c r="AL88" s="112">
        <f>IF(F88="Re-assigned",0,IF(H88="Closed",0,IF(H88="Service Restored",0,IF(H88="",0,1))))</f>
        <v/>
      </c>
      <c r="AM88" s="124">
        <f>IF(AL88=0,"",IF(AK88&gt;20.99,"Aged","Non-Aged"))</f>
        <v/>
      </c>
      <c r="AN88" s="112">
        <f>IF(Q88&lt;&gt;"",MONTH(Q88),"")</f>
        <v/>
      </c>
      <c r="AO88" s="112">
        <f>IFERROR(VALUE(V88),0)</f>
        <v/>
      </c>
    </row>
    <row customFormat="1" customHeight="1" ht="29.25" r="89" s="112" spans="1:41">
      <c r="A89" s="127" t="n"/>
      <c r="B89" s="113" t="n"/>
      <c r="C89" s="127" t="n"/>
      <c r="D89" s="127" t="n"/>
      <c r="E89" s="114">
        <f>IF(F89 &lt;&gt; "",VLOOKUP(F89,CategoryLookup,2,FALSE), "")</f>
        <v/>
      </c>
      <c r="F89" s="126" t="n"/>
      <c r="G89" s="127" t="n"/>
      <c r="H89" s="127" t="n"/>
      <c r="I89" s="127" t="n"/>
      <c r="J89" s="127" t="n"/>
      <c r="K89" s="127" t="n"/>
      <c r="L89" s="127" t="n"/>
      <c r="M89" s="127" t="n"/>
      <c r="N89" s="120" t="n"/>
      <c r="O89" s="120" t="n"/>
      <c r="P89" s="120" t="n"/>
      <c r="Q89" s="120" t="n"/>
      <c r="R89" s="121" t="n"/>
      <c r="S89" s="121" t="n"/>
      <c r="T89" s="121" t="n"/>
      <c r="U89" s="121" t="n"/>
      <c r="V89" s="117">
        <f>IF(P89="NA","NA",IF(P89&lt;&gt;"",TEXT(P89-N89,"[h].mm"),""))</f>
        <v/>
      </c>
      <c r="W89" s="118">
        <f>IF(AND(R89="",S89=""),"",R89+S89)</f>
        <v/>
      </c>
      <c r="X89" s="116">
        <f>IF(O89&lt;&gt;"",DATE(YEAR(O89), MONTH(O89), DAY(O89)),"")</f>
        <v/>
      </c>
      <c r="Y89" s="122" t="n"/>
      <c r="Z89" s="123" t="n"/>
      <c r="AA89" s="117">
        <f>IF(F89="Re-assigned","NA",IF(W89="","",IF(W89&gt;=VLOOKUP(D89,SLAMatrix,3,FALSE),"Yes",IF(W89&lt;VLOOKUP(D89,SLAMatrix,2,FALSE),"No","Internal"))))</f>
        <v/>
      </c>
      <c r="AB89" s="123" t="n"/>
      <c r="AC89" s="123" t="n"/>
      <c r="AD89" s="119" t="n"/>
      <c r="AE89" s="125" t="n"/>
      <c r="AF89" s="124">
        <f>MONTH(O89)</f>
        <v/>
      </c>
      <c r="AG89" s="124">
        <f>VLOOKUP(IFERROR(MID(AE89,1,(FIND(",",AE89,1)-1)),AE89),Facility_Region_Mapping,2,FALSE)</f>
        <v/>
      </c>
      <c r="AH89" s="124" t="n"/>
      <c r="AI89" s="124">
        <f>IF(C89&lt;&gt;"",IF(M89="ESM User",getInterfaceName($C89),"NA"),"")</f>
        <v/>
      </c>
      <c r="AJ89" s="116">
        <f>IF(Q89&lt;&gt;"",DATE(YEAR(Q89), MONTH(Q89), DAY(Q89)),"")</f>
        <v/>
      </c>
      <c r="AK89" s="130">
        <f>IF(Q89&lt;&gt;0,Q89-N89,TODAY()-N89)</f>
        <v/>
      </c>
      <c r="AL89" s="112">
        <f>IF(F89="Re-assigned",0,IF(H89="Closed",0,IF(H89="Service Restored",0,IF(H89="",0,1))))</f>
        <v/>
      </c>
      <c r="AM89" s="124">
        <f>IF(AL89=0,"",IF(AK89&gt;20.99,"Aged","Non-Aged"))</f>
        <v/>
      </c>
      <c r="AN89" s="112">
        <f>IF(Q89&lt;&gt;"",MONTH(Q89),"")</f>
        <v/>
      </c>
      <c r="AO89" s="112">
        <f>IFERROR(VALUE(V89),0)</f>
        <v/>
      </c>
    </row>
    <row customFormat="1" customHeight="1" ht="29.25" r="90" s="112" spans="1:41">
      <c r="A90" s="127" t="n"/>
      <c r="B90" s="113" t="n"/>
      <c r="C90" s="127" t="n"/>
      <c r="D90" s="127" t="n"/>
      <c r="E90" s="114">
        <f>IF(F90 &lt;&gt; "",VLOOKUP(F90,CategoryLookup,2,FALSE), "")</f>
        <v/>
      </c>
      <c r="F90" s="126" t="n"/>
      <c r="G90" s="127" t="n"/>
      <c r="H90" s="127" t="n"/>
      <c r="I90" s="127" t="n"/>
      <c r="J90" s="127" t="n"/>
      <c r="K90" s="127" t="n"/>
      <c r="L90" s="127" t="n"/>
      <c r="M90" s="127" t="n"/>
      <c r="N90" s="120" t="n"/>
      <c r="O90" s="120" t="n"/>
      <c r="P90" s="120" t="n"/>
      <c r="Q90" s="120" t="n"/>
      <c r="R90" s="121" t="n"/>
      <c r="S90" s="121" t="n"/>
      <c r="T90" s="121" t="n"/>
      <c r="U90" s="121" t="n"/>
      <c r="V90" s="117">
        <f>IF(P90="NA","NA",IF(P90&lt;&gt;"",TEXT(P90-N90,"[h].mm"),""))</f>
        <v/>
      </c>
      <c r="W90" s="118">
        <f>IF(AND(R90="",S90=""),"",R90+S90)</f>
        <v/>
      </c>
      <c r="X90" s="116">
        <f>IF(O90&lt;&gt;"",DATE(YEAR(O90), MONTH(O90), DAY(O90)),"")</f>
        <v/>
      </c>
      <c r="Y90" s="122" t="n"/>
      <c r="Z90" s="123" t="n"/>
      <c r="AA90" s="117">
        <f>IF(F90="Re-assigned","NA",IF(W90="","",IF(W90&gt;=VLOOKUP(D90,SLAMatrix,3,FALSE),"Yes",IF(W90&lt;VLOOKUP(D90,SLAMatrix,2,FALSE),"No","Internal"))))</f>
        <v/>
      </c>
      <c r="AB90" s="123" t="n"/>
      <c r="AC90" s="123" t="n"/>
      <c r="AD90" s="119" t="n"/>
      <c r="AE90" s="125" t="n"/>
      <c r="AF90" s="124">
        <f>MONTH(O90)</f>
        <v/>
      </c>
      <c r="AG90" s="124">
        <f>VLOOKUP(IFERROR(MID(AE90,1,(FIND(",",AE90,1)-1)),AE90),Facility_Region_Mapping,2,FALSE)</f>
        <v/>
      </c>
      <c r="AH90" s="124" t="n"/>
      <c r="AI90" s="124">
        <f>IF(C90&lt;&gt;"",IF(M90="ESM User",getInterfaceName($C90),"NA"),"")</f>
        <v/>
      </c>
      <c r="AJ90" s="116">
        <f>IF(Q90&lt;&gt;"",DATE(YEAR(Q90), MONTH(Q90), DAY(Q90)),"")</f>
        <v/>
      </c>
      <c r="AK90" s="130">
        <f>IF(Q90&lt;&gt;0,Q90-N90,TODAY()-N90)</f>
        <v/>
      </c>
      <c r="AL90" s="112">
        <f>IF(F90="Re-assigned",0,IF(H90="Closed",0,IF(H90="Service Restored",0,IF(H90="",0,1))))</f>
        <v/>
      </c>
      <c r="AM90" s="124">
        <f>IF(AL90=0,"",IF(AK90&gt;20.99,"Aged","Non-Aged"))</f>
        <v/>
      </c>
      <c r="AN90" s="112">
        <f>IF(Q90&lt;&gt;"",MONTH(Q90),"")</f>
        <v/>
      </c>
      <c r="AO90" s="112">
        <f>IFERROR(VALUE(V90),0)</f>
        <v/>
      </c>
    </row>
    <row customFormat="1" customHeight="1" ht="29.25" r="91" s="112" spans="1:41">
      <c r="A91" s="127" t="n"/>
      <c r="B91" s="113" t="n"/>
      <c r="C91" s="127" t="n"/>
      <c r="D91" s="127" t="n"/>
      <c r="E91" s="114">
        <f>IF(F91 &lt;&gt; "",VLOOKUP(F91,CategoryLookup,2,FALSE), "")</f>
        <v/>
      </c>
      <c r="F91" s="126" t="n"/>
      <c r="G91" s="127" t="n"/>
      <c r="H91" s="127" t="n"/>
      <c r="I91" s="127" t="n"/>
      <c r="J91" s="127" t="n"/>
      <c r="K91" s="127" t="n"/>
      <c r="L91" s="127" t="n"/>
      <c r="M91" s="127" t="n"/>
      <c r="N91" s="120" t="n"/>
      <c r="O91" s="120" t="n"/>
      <c r="P91" s="120" t="n"/>
      <c r="Q91" s="120" t="n"/>
      <c r="R91" s="121" t="n"/>
      <c r="S91" s="121" t="n"/>
      <c r="T91" s="121" t="n"/>
      <c r="U91" s="121" t="n"/>
      <c r="V91" s="117">
        <f>IF(P91="NA","NA",IF(P91&lt;&gt;"",TEXT(P91-N91,"[h].mm"),""))</f>
        <v/>
      </c>
      <c r="W91" s="118">
        <f>IF(AND(R91="",S91=""),"",R91+S91)</f>
        <v/>
      </c>
      <c r="X91" s="116">
        <f>IF(O91&lt;&gt;"",DATE(YEAR(O91), MONTH(O91), DAY(O91)),"")</f>
        <v/>
      </c>
      <c r="Y91" s="122" t="n"/>
      <c r="Z91" s="123" t="n"/>
      <c r="AA91" s="117">
        <f>IF(F91="Re-assigned","NA",IF(W91="","",IF(W91&gt;=VLOOKUP(D91,SLAMatrix,3,FALSE),"Yes",IF(W91&lt;VLOOKUP(D91,SLAMatrix,2,FALSE),"No","Internal"))))</f>
        <v/>
      </c>
      <c r="AB91" s="123" t="n"/>
      <c r="AC91" s="123" t="n"/>
      <c r="AD91" s="119" t="n"/>
      <c r="AE91" s="125" t="n"/>
      <c r="AF91" s="124">
        <f>MONTH(O91)</f>
        <v/>
      </c>
      <c r="AG91" s="124">
        <f>VLOOKUP(IFERROR(MID(AE91,1,(FIND(",",AE91,1)-1)),AE91),Facility_Region_Mapping,2,FALSE)</f>
        <v/>
      </c>
      <c r="AH91" s="124" t="n"/>
      <c r="AI91" s="124">
        <f>IF(C91&lt;&gt;"",IF(M91="ESM User",getInterfaceName($C91),"NA"),"")</f>
        <v/>
      </c>
      <c r="AJ91" s="116">
        <f>IF(Q91&lt;&gt;"",DATE(YEAR(Q91), MONTH(Q91), DAY(Q91)),"")</f>
        <v/>
      </c>
      <c r="AK91" s="130">
        <f>IF(Q91&lt;&gt;0,Q91-N91,TODAY()-N91)</f>
        <v/>
      </c>
      <c r="AL91" s="112">
        <f>IF(F91="Re-assigned",0,IF(H91="Closed",0,IF(H91="Service Restored",0,IF(H91="",0,1))))</f>
        <v/>
      </c>
      <c r="AM91" s="124">
        <f>IF(AL91=0,"",IF(AK91&gt;20.99,"Aged","Non-Aged"))</f>
        <v/>
      </c>
      <c r="AN91" s="112">
        <f>IF(Q91&lt;&gt;"",MONTH(Q91),"")</f>
        <v/>
      </c>
      <c r="AO91" s="112">
        <f>IFERROR(VALUE(V91),0)</f>
        <v/>
      </c>
    </row>
    <row customFormat="1" customHeight="1" ht="29.25" r="92" s="112" spans="1:41">
      <c r="A92" s="127" t="n"/>
      <c r="B92" s="113" t="n"/>
      <c r="C92" s="127" t="n"/>
      <c r="D92" s="127" t="n"/>
      <c r="E92" s="114">
        <f>IF(F92 &lt;&gt; "",VLOOKUP(F92,CategoryLookup,2,FALSE), "")</f>
        <v/>
      </c>
      <c r="F92" s="126" t="n"/>
      <c r="G92" s="127" t="n"/>
      <c r="H92" s="127" t="n"/>
      <c r="I92" s="127" t="n"/>
      <c r="J92" s="127" t="n"/>
      <c r="K92" s="127" t="n"/>
      <c r="L92" s="127" t="n"/>
      <c r="M92" s="127" t="n"/>
      <c r="N92" s="120" t="n"/>
      <c r="O92" s="120" t="n"/>
      <c r="P92" s="120" t="n"/>
      <c r="Q92" s="120" t="n"/>
      <c r="R92" s="121" t="n"/>
      <c r="S92" s="121" t="n"/>
      <c r="T92" s="121" t="n"/>
      <c r="U92" s="121" t="n"/>
      <c r="V92" s="117">
        <f>IF(P92="NA","NA",IF(P92&lt;&gt;"",TEXT(P92-N92,"[h].mm"),""))</f>
        <v/>
      </c>
      <c r="W92" s="118">
        <f>IF(AND(R92="",S92=""),"",R92+S92)</f>
        <v/>
      </c>
      <c r="X92" s="116">
        <f>IF(O92&lt;&gt;"",DATE(YEAR(O92), MONTH(O92), DAY(O92)),"")</f>
        <v/>
      </c>
      <c r="Y92" s="122" t="n"/>
      <c r="Z92" s="123" t="n"/>
      <c r="AA92" s="117">
        <f>IF(F92="Re-assigned","NA",IF(W92="","",IF(W92&gt;=VLOOKUP(D92,SLAMatrix,3,FALSE),"Yes",IF(W92&lt;VLOOKUP(D92,SLAMatrix,2,FALSE),"No","Internal"))))</f>
        <v/>
      </c>
      <c r="AB92" s="123" t="n"/>
      <c r="AC92" s="123" t="n"/>
      <c r="AD92" s="119" t="n"/>
      <c r="AE92" s="125" t="n"/>
      <c r="AF92" s="124">
        <f>MONTH(O92)</f>
        <v/>
      </c>
      <c r="AG92" s="124">
        <f>VLOOKUP(IFERROR(MID(AE92,1,(FIND(",",AE92,1)-1)),AE92),Facility_Region_Mapping,2,FALSE)</f>
        <v/>
      </c>
      <c r="AH92" s="124" t="n"/>
      <c r="AI92" s="124">
        <f>IF(C92&lt;&gt;"",IF(M92="ESM User",getInterfaceName($C92),"NA"),"")</f>
        <v/>
      </c>
      <c r="AJ92" s="116">
        <f>IF(Q92&lt;&gt;"",DATE(YEAR(Q92), MONTH(Q92), DAY(Q92)),"")</f>
        <v/>
      </c>
      <c r="AK92" s="130">
        <f>IF(Q92&lt;&gt;0,Q92-N92,TODAY()-N92)</f>
        <v/>
      </c>
      <c r="AL92" s="112">
        <f>IF(F92="Re-assigned",0,IF(H92="Closed",0,IF(H92="Service Restored",0,IF(H92="",0,1))))</f>
        <v/>
      </c>
      <c r="AM92" s="124">
        <f>IF(AL92=0,"",IF(AK92&gt;20.99,"Aged","Non-Aged"))</f>
        <v/>
      </c>
      <c r="AN92" s="112">
        <f>IF(Q92&lt;&gt;"",MONTH(Q92),"")</f>
        <v/>
      </c>
      <c r="AO92" s="112">
        <f>IFERROR(VALUE(V92),0)</f>
        <v/>
      </c>
    </row>
    <row customFormat="1" customHeight="1" ht="29.25" r="93" s="112" spans="1:41">
      <c r="A93" s="127" t="n"/>
      <c r="B93" s="113" t="n"/>
      <c r="C93" s="127" t="n"/>
      <c r="D93" s="127" t="n"/>
      <c r="E93" s="114">
        <f>IF(F93 &lt;&gt; "",VLOOKUP(F93,CategoryLookup,2,FALSE), "")</f>
        <v/>
      </c>
      <c r="F93" s="126" t="n"/>
      <c r="G93" s="127" t="n"/>
      <c r="H93" s="127" t="n"/>
      <c r="I93" s="127" t="n"/>
      <c r="J93" s="127" t="n"/>
      <c r="K93" s="127" t="n"/>
      <c r="L93" s="127" t="n"/>
      <c r="M93" s="127" t="n"/>
      <c r="N93" s="120" t="n"/>
      <c r="O93" s="120" t="n"/>
      <c r="P93" s="120" t="n"/>
      <c r="Q93" s="120" t="n"/>
      <c r="R93" s="121" t="n"/>
      <c r="S93" s="121" t="n"/>
      <c r="T93" s="121" t="n"/>
      <c r="U93" s="121" t="n"/>
      <c r="V93" s="117">
        <f>IF(P93="NA","NA",IF(P93&lt;&gt;"",TEXT(P93-N93,"[h].mm"),""))</f>
        <v/>
      </c>
      <c r="W93" s="118">
        <f>IF(AND(R93="",S93=""),"",R93+S93)</f>
        <v/>
      </c>
      <c r="X93" s="116">
        <f>IF(O93&lt;&gt;"",DATE(YEAR(O93), MONTH(O93), DAY(O93)),"")</f>
        <v/>
      </c>
      <c r="Y93" s="122" t="n"/>
      <c r="Z93" s="123" t="n"/>
      <c r="AA93" s="117">
        <f>IF(F93="Re-assigned","NA",IF(W93="","",IF(W93&gt;=VLOOKUP(D93,SLAMatrix,3,FALSE),"Yes",IF(W93&lt;VLOOKUP(D93,SLAMatrix,2,FALSE),"No","Internal"))))</f>
        <v/>
      </c>
      <c r="AB93" s="123" t="n"/>
      <c r="AC93" s="123" t="n"/>
      <c r="AD93" s="119" t="n"/>
      <c r="AE93" s="125" t="n"/>
      <c r="AF93" s="124">
        <f>MONTH(O93)</f>
        <v/>
      </c>
      <c r="AG93" s="124">
        <f>VLOOKUP(IFERROR(MID(AE93,1,(FIND(",",AE93,1)-1)),AE93),Facility_Region_Mapping,2,FALSE)</f>
        <v/>
      </c>
      <c r="AH93" s="124" t="n"/>
      <c r="AI93" s="124">
        <f>IF(C93&lt;&gt;"",IF(M93="ESM User",getInterfaceName($C93),"NA"),"")</f>
        <v/>
      </c>
      <c r="AJ93" s="116">
        <f>IF(Q93&lt;&gt;"",DATE(YEAR(Q93), MONTH(Q93), DAY(Q93)),"")</f>
        <v/>
      </c>
      <c r="AK93" s="130">
        <f>IF(Q93&lt;&gt;0,Q93-N93,TODAY()-N93)</f>
        <v/>
      </c>
      <c r="AL93" s="112">
        <f>IF(F93="Re-assigned",0,IF(H93="Closed",0,IF(H93="Service Restored",0,IF(H93="",0,1))))</f>
        <v/>
      </c>
      <c r="AM93" s="124">
        <f>IF(AL93=0,"",IF(AK93&gt;20.99,"Aged","Non-Aged"))</f>
        <v/>
      </c>
      <c r="AN93" s="112">
        <f>IF(Q93&lt;&gt;"",MONTH(Q93),"")</f>
        <v/>
      </c>
      <c r="AO93" s="112">
        <f>IFERROR(VALUE(V93),0)</f>
        <v/>
      </c>
    </row>
    <row customFormat="1" customHeight="1" ht="29.25" r="94" s="112" spans="1:41">
      <c r="A94" s="127" t="n"/>
      <c r="B94" s="113" t="n"/>
      <c r="C94" s="127" t="n"/>
      <c r="D94" s="127" t="n"/>
      <c r="E94" s="114">
        <f>IF(F94 &lt;&gt; "",VLOOKUP(F94,CategoryLookup,2,FALSE), "")</f>
        <v/>
      </c>
      <c r="F94" s="126" t="n"/>
      <c r="G94" s="127" t="n"/>
      <c r="H94" s="127" t="n"/>
      <c r="I94" s="127" t="n"/>
      <c r="J94" s="127" t="n"/>
      <c r="K94" s="127" t="n"/>
      <c r="L94" s="127" t="n"/>
      <c r="M94" s="127" t="n"/>
      <c r="N94" s="120" t="n"/>
      <c r="O94" s="120" t="n"/>
      <c r="P94" s="120" t="n"/>
      <c r="Q94" s="120" t="n"/>
      <c r="R94" s="121" t="n"/>
      <c r="S94" s="121" t="n"/>
      <c r="T94" s="121" t="n"/>
      <c r="U94" s="121" t="n"/>
      <c r="V94" s="117">
        <f>IF(P94="NA","NA",IF(P94&lt;&gt;"",TEXT(P94-N94,"[h].mm"),""))</f>
        <v/>
      </c>
      <c r="W94" s="118">
        <f>IF(AND(R94="",S94=""),"",R94+S94)</f>
        <v/>
      </c>
      <c r="X94" s="116">
        <f>IF(O94&lt;&gt;"",DATE(YEAR(O94), MONTH(O94), DAY(O94)),"")</f>
        <v/>
      </c>
      <c r="Y94" s="122" t="n"/>
      <c r="Z94" s="123" t="n"/>
      <c r="AA94" s="117">
        <f>IF(F94="Re-assigned","NA",IF(W94="","",IF(W94&gt;=VLOOKUP(D94,SLAMatrix,3,FALSE),"Yes",IF(W94&lt;VLOOKUP(D94,SLAMatrix,2,FALSE),"No","Internal"))))</f>
        <v/>
      </c>
      <c r="AB94" s="123" t="n"/>
      <c r="AC94" s="123" t="n"/>
      <c r="AD94" s="119" t="n"/>
      <c r="AE94" s="125" t="n"/>
      <c r="AF94" s="124">
        <f>MONTH(O94)</f>
        <v/>
      </c>
      <c r="AG94" s="124">
        <f>VLOOKUP(IFERROR(MID(AE94,1,(FIND(",",AE94,1)-1)),AE94),Facility_Region_Mapping,2,FALSE)</f>
        <v/>
      </c>
      <c r="AH94" s="124" t="n"/>
      <c r="AI94" s="124">
        <f>IF(C94&lt;&gt;"",IF(M94="ESM User",getInterfaceName($C94),"NA"),"")</f>
        <v/>
      </c>
      <c r="AJ94" s="116">
        <f>IF(Q94&lt;&gt;"",DATE(YEAR(Q94), MONTH(Q94), DAY(Q94)),"")</f>
        <v/>
      </c>
      <c r="AK94" s="130">
        <f>IF(Q94&lt;&gt;0,Q94-N94,TODAY()-N94)</f>
        <v/>
      </c>
      <c r="AL94" s="112">
        <f>IF(F94="Re-assigned",0,IF(H94="Closed",0,IF(H94="Service Restored",0,IF(H94="",0,1))))</f>
        <v/>
      </c>
      <c r="AM94" s="124">
        <f>IF(AL94=0,"",IF(AK94&gt;20.99,"Aged","Non-Aged"))</f>
        <v/>
      </c>
      <c r="AN94" s="112">
        <f>IF(Q94&lt;&gt;"",MONTH(Q94),"")</f>
        <v/>
      </c>
      <c r="AO94" s="112">
        <f>IFERROR(VALUE(V94),0)</f>
        <v/>
      </c>
    </row>
    <row customFormat="1" customHeight="1" ht="29.25" r="95" s="112" spans="1:41">
      <c r="A95" s="127" t="n"/>
      <c r="B95" s="113" t="n"/>
      <c r="C95" s="127" t="n"/>
      <c r="D95" s="127" t="n"/>
      <c r="E95" s="114">
        <f>IF(F95 &lt;&gt; "",VLOOKUP(F95,CategoryLookup,2,FALSE), "")</f>
        <v/>
      </c>
      <c r="F95" s="126" t="n"/>
      <c r="G95" s="127" t="n"/>
      <c r="H95" s="127" t="n"/>
      <c r="I95" s="127" t="n"/>
      <c r="J95" s="127" t="n"/>
      <c r="K95" s="127" t="n"/>
      <c r="L95" s="127" t="n"/>
      <c r="M95" s="127" t="n"/>
      <c r="N95" s="120" t="n"/>
      <c r="O95" s="120" t="n"/>
      <c r="P95" s="120" t="n"/>
      <c r="Q95" s="120" t="n"/>
      <c r="R95" s="121" t="n"/>
      <c r="S95" s="121" t="n"/>
      <c r="T95" s="121" t="n"/>
      <c r="U95" s="121" t="n"/>
      <c r="V95" s="117">
        <f>IF(P95="NA","NA",IF(P95&lt;&gt;"",TEXT(P95-N95,"[h].mm"),""))</f>
        <v/>
      </c>
      <c r="W95" s="118">
        <f>IF(AND(R95="",S95=""),"",R95+S95)</f>
        <v/>
      </c>
      <c r="X95" s="116">
        <f>IF(O95&lt;&gt;"",DATE(YEAR(O95), MONTH(O95), DAY(O95)),"")</f>
        <v/>
      </c>
      <c r="Y95" s="122" t="n"/>
      <c r="Z95" s="123" t="n"/>
      <c r="AA95" s="117">
        <f>IF(F95="Re-assigned","NA",IF(W95="","",IF(W95&gt;=VLOOKUP(D95,SLAMatrix,3,FALSE),"Yes",IF(W95&lt;VLOOKUP(D95,SLAMatrix,2,FALSE),"No","Internal"))))</f>
        <v/>
      </c>
      <c r="AB95" s="123" t="n"/>
      <c r="AC95" s="123" t="n"/>
      <c r="AD95" s="119" t="n"/>
      <c r="AE95" s="125" t="n"/>
      <c r="AF95" s="124">
        <f>MONTH(O95)</f>
        <v/>
      </c>
      <c r="AG95" s="124">
        <f>VLOOKUP(IFERROR(MID(AE95,1,(FIND(",",AE95,1)-1)),AE95),Facility_Region_Mapping,2,FALSE)</f>
        <v/>
      </c>
      <c r="AH95" s="124" t="n"/>
      <c r="AI95" s="124">
        <f>IF(C95&lt;&gt;"",IF(M95="ESM User",getInterfaceName($C95),"NA"),"")</f>
        <v/>
      </c>
      <c r="AJ95" s="116">
        <f>IF(Q95&lt;&gt;"",DATE(YEAR(Q95), MONTH(Q95), DAY(Q95)),"")</f>
        <v/>
      </c>
      <c r="AK95" s="130">
        <f>IF(Q95&lt;&gt;0,Q95-N95,TODAY()-N95)</f>
        <v/>
      </c>
      <c r="AL95" s="112">
        <f>IF(F95="Re-assigned",0,IF(H95="Closed",0,IF(H95="Service Restored",0,IF(H95="",0,1))))</f>
        <v/>
      </c>
      <c r="AM95" s="124">
        <f>IF(AL95=0,"",IF(AK95&gt;20.99,"Aged","Non-Aged"))</f>
        <v/>
      </c>
      <c r="AN95" s="112">
        <f>IF(Q95&lt;&gt;"",MONTH(Q95),"")</f>
        <v/>
      </c>
      <c r="AO95" s="112">
        <f>IFERROR(VALUE(V95),0)</f>
        <v/>
      </c>
    </row>
    <row customFormat="1" customHeight="1" ht="29.25" r="96" s="112" spans="1:41">
      <c r="A96" s="127" t="n"/>
      <c r="B96" s="113" t="n"/>
      <c r="C96" s="127" t="n"/>
      <c r="D96" s="127" t="n"/>
      <c r="E96" s="114">
        <f>IF(F96 &lt;&gt; "",VLOOKUP(F96,CategoryLookup,2,FALSE), "")</f>
        <v/>
      </c>
      <c r="F96" s="126" t="n"/>
      <c r="G96" s="127" t="n"/>
      <c r="H96" s="127" t="n"/>
      <c r="I96" s="127" t="n"/>
      <c r="J96" s="127" t="n"/>
      <c r="K96" s="127" t="n"/>
      <c r="L96" s="127" t="n"/>
      <c r="M96" s="127" t="n"/>
      <c r="N96" s="120" t="n"/>
      <c r="O96" s="120" t="n"/>
      <c r="P96" s="120" t="n"/>
      <c r="Q96" s="120" t="n"/>
      <c r="R96" s="121" t="n"/>
      <c r="S96" s="121" t="n"/>
      <c r="T96" s="121" t="n"/>
      <c r="U96" s="121" t="n"/>
      <c r="V96" s="117">
        <f>IF(P96="NA","NA",IF(P96&lt;&gt;"",TEXT(P96-N96,"[h].mm"),""))</f>
        <v/>
      </c>
      <c r="W96" s="118">
        <f>IF(AND(R96="",S96=""),"",R96+S96)</f>
        <v/>
      </c>
      <c r="X96" s="116">
        <f>IF(O96&lt;&gt;"",DATE(YEAR(O96), MONTH(O96), DAY(O96)),"")</f>
        <v/>
      </c>
      <c r="Y96" s="122" t="n"/>
      <c r="Z96" s="123" t="n"/>
      <c r="AA96" s="117">
        <f>IF(F96="Re-assigned","NA",IF(W96="","",IF(W96&gt;=VLOOKUP(D96,SLAMatrix,3,FALSE),"Yes",IF(W96&lt;VLOOKUP(D96,SLAMatrix,2,FALSE),"No","Internal"))))</f>
        <v/>
      </c>
      <c r="AB96" s="123" t="n"/>
      <c r="AC96" s="123" t="n"/>
      <c r="AD96" s="119" t="n"/>
      <c r="AE96" s="125" t="n"/>
      <c r="AF96" s="124">
        <f>MONTH(O96)</f>
        <v/>
      </c>
      <c r="AG96" s="124">
        <f>VLOOKUP(IFERROR(MID(AE96,1,(FIND(",",AE96,1)-1)),AE96),Facility_Region_Mapping,2,FALSE)</f>
        <v/>
      </c>
      <c r="AH96" s="124" t="n"/>
      <c r="AI96" s="124">
        <f>IF(C96&lt;&gt;"",IF(M96="ESM User",getInterfaceName($C96),"NA"),"")</f>
        <v/>
      </c>
      <c r="AJ96" s="116">
        <f>IF(Q96&lt;&gt;"",DATE(YEAR(Q96), MONTH(Q96), DAY(Q96)),"")</f>
        <v/>
      </c>
      <c r="AK96" s="130">
        <f>IF(Q96&lt;&gt;0,Q96-N96,TODAY()-N96)</f>
        <v/>
      </c>
      <c r="AL96" s="112">
        <f>IF(F96="Re-assigned",0,IF(H96="Closed",0,IF(H96="Service Restored",0,IF(H96="",0,1))))</f>
        <v/>
      </c>
      <c r="AM96" s="124">
        <f>IF(AL96=0,"",IF(AK96&gt;20.99,"Aged","Non-Aged"))</f>
        <v/>
      </c>
      <c r="AN96" s="112">
        <f>IF(Q96&lt;&gt;"",MONTH(Q96),"")</f>
        <v/>
      </c>
      <c r="AO96" s="112">
        <f>IFERROR(VALUE(V96),0)</f>
        <v/>
      </c>
    </row>
    <row customFormat="1" customHeight="1" ht="29.25" r="97" s="112" spans="1:41">
      <c r="A97" s="127" t="n"/>
      <c r="B97" s="113" t="n"/>
      <c r="C97" s="127" t="n"/>
      <c r="D97" s="127" t="n"/>
      <c r="E97" s="114">
        <f>IF(F97 &lt;&gt; "",VLOOKUP(F97,CategoryLookup,2,FALSE), "")</f>
        <v/>
      </c>
      <c r="F97" s="126" t="n"/>
      <c r="G97" s="127" t="n"/>
      <c r="H97" s="127" t="n"/>
      <c r="I97" s="127" t="n"/>
      <c r="J97" s="127" t="n"/>
      <c r="K97" s="127" t="n"/>
      <c r="L97" s="127" t="n"/>
      <c r="M97" s="127" t="n"/>
      <c r="N97" s="120" t="n"/>
      <c r="O97" s="120" t="n"/>
      <c r="P97" s="120" t="n"/>
      <c r="Q97" s="120" t="n"/>
      <c r="R97" s="121" t="n"/>
      <c r="S97" s="121" t="n"/>
      <c r="T97" s="121" t="n"/>
      <c r="U97" s="121" t="n"/>
      <c r="V97" s="117">
        <f>IF(P97="NA","NA",IF(P97&lt;&gt;"",TEXT(P97-N97,"[h].mm"),""))</f>
        <v/>
      </c>
      <c r="W97" s="118">
        <f>IF(AND(R97="",S97=""),"",R97+S97)</f>
        <v/>
      </c>
      <c r="X97" s="116">
        <f>IF(O97&lt;&gt;"",DATE(YEAR(O97), MONTH(O97), DAY(O97)),"")</f>
        <v/>
      </c>
      <c r="Y97" s="122" t="n"/>
      <c r="Z97" s="123" t="n"/>
      <c r="AA97" s="117">
        <f>IF(F97="Re-assigned","NA",IF(W97="","",IF(W97&gt;=VLOOKUP(D97,SLAMatrix,3,FALSE),"Yes",IF(W97&lt;VLOOKUP(D97,SLAMatrix,2,FALSE),"No","Internal"))))</f>
        <v/>
      </c>
      <c r="AB97" s="123" t="n"/>
      <c r="AC97" s="123" t="n"/>
      <c r="AD97" s="119" t="n"/>
      <c r="AE97" s="125" t="n"/>
      <c r="AF97" s="124">
        <f>MONTH(O97)</f>
        <v/>
      </c>
      <c r="AG97" s="124">
        <f>VLOOKUP(IFERROR(MID(AE97,1,(FIND(",",AE97,1)-1)),AE97),Facility_Region_Mapping,2,FALSE)</f>
        <v/>
      </c>
      <c r="AH97" s="124" t="n"/>
      <c r="AI97" s="124">
        <f>IF(C97&lt;&gt;"",IF(M97="ESM User",getInterfaceName($C97),"NA"),"")</f>
        <v/>
      </c>
      <c r="AJ97" s="116">
        <f>IF(Q97&lt;&gt;"",DATE(YEAR(Q97), MONTH(Q97), DAY(Q97)),"")</f>
        <v/>
      </c>
      <c r="AK97" s="130">
        <f>IF(Q97&lt;&gt;0,Q97-N97,TODAY()-N97)</f>
        <v/>
      </c>
      <c r="AL97" s="112">
        <f>IF(F97="Re-assigned",0,IF(H97="Closed",0,IF(H97="Service Restored",0,IF(H97="",0,1))))</f>
        <v/>
      </c>
      <c r="AM97" s="124">
        <f>IF(AL97=0,"",IF(AK97&gt;20.99,"Aged","Non-Aged"))</f>
        <v/>
      </c>
      <c r="AN97" s="112">
        <f>IF(Q97&lt;&gt;"",MONTH(Q97),"")</f>
        <v/>
      </c>
      <c r="AO97" s="112">
        <f>IFERROR(VALUE(V97),0)</f>
        <v/>
      </c>
    </row>
    <row customFormat="1" customHeight="1" ht="29.25" r="98" s="112" spans="1:41">
      <c r="A98" s="127" t="n"/>
      <c r="B98" s="113" t="n"/>
      <c r="C98" s="127" t="n"/>
      <c r="D98" s="127" t="n"/>
      <c r="E98" s="114">
        <f>IF(F98 &lt;&gt; "",VLOOKUP(F98,CategoryLookup,2,FALSE), "")</f>
        <v/>
      </c>
      <c r="F98" s="126" t="n"/>
      <c r="G98" s="127" t="n"/>
      <c r="H98" s="127" t="n"/>
      <c r="I98" s="127" t="n"/>
      <c r="J98" s="127" t="n"/>
      <c r="K98" s="127" t="n"/>
      <c r="L98" s="127" t="n"/>
      <c r="M98" s="127" t="n"/>
      <c r="N98" s="120" t="n"/>
      <c r="O98" s="120" t="n"/>
      <c r="P98" s="120" t="n"/>
      <c r="Q98" s="120" t="n"/>
      <c r="R98" s="121" t="n"/>
      <c r="S98" s="121" t="n"/>
      <c r="T98" s="121" t="n"/>
      <c r="U98" s="121" t="n"/>
      <c r="V98" s="117">
        <f>IF(P98="NA","NA",IF(P98&lt;&gt;"",TEXT(P98-N98,"[h].mm"),""))</f>
        <v/>
      </c>
      <c r="W98" s="118">
        <f>IF(AND(R98="",S98=""),"",R98+S98)</f>
        <v/>
      </c>
      <c r="X98" s="116">
        <f>IF(O98&lt;&gt;"",DATE(YEAR(O98), MONTH(O98), DAY(O98)),"")</f>
        <v/>
      </c>
      <c r="Y98" s="122" t="n"/>
      <c r="Z98" s="123" t="n"/>
      <c r="AA98" s="117">
        <f>IF(F98="Re-assigned","NA",IF(W98="","",IF(W98&gt;=VLOOKUP(D98,SLAMatrix,3,FALSE),"Yes",IF(W98&lt;VLOOKUP(D98,SLAMatrix,2,FALSE),"No","Internal"))))</f>
        <v/>
      </c>
      <c r="AB98" s="123" t="n"/>
      <c r="AC98" s="123" t="n"/>
      <c r="AD98" s="119" t="n"/>
      <c r="AE98" s="125" t="n"/>
      <c r="AF98" s="124">
        <f>MONTH(O98)</f>
        <v/>
      </c>
      <c r="AG98" s="124">
        <f>VLOOKUP(IFERROR(MID(AE98,1,(FIND(",",AE98,1)-1)),AE98),Facility_Region_Mapping,2,FALSE)</f>
        <v/>
      </c>
      <c r="AH98" s="124" t="n"/>
      <c r="AI98" s="124">
        <f>IF(C98&lt;&gt;"",IF(M98="ESM User",getInterfaceName($C98),"NA"),"")</f>
        <v/>
      </c>
      <c r="AJ98" s="116">
        <f>IF(Q98&lt;&gt;"",DATE(YEAR(Q98), MONTH(Q98), DAY(Q98)),"")</f>
        <v/>
      </c>
      <c r="AK98" s="130">
        <f>IF(Q98&lt;&gt;0,Q98-N98,TODAY()-N98)</f>
        <v/>
      </c>
      <c r="AL98" s="112">
        <f>IF(F98="Re-assigned",0,IF(H98="Closed",0,IF(H98="Service Restored",0,IF(H98="",0,1))))</f>
        <v/>
      </c>
      <c r="AM98" s="124">
        <f>IF(AL98=0,"",IF(AK98&gt;20.99,"Aged","Non-Aged"))</f>
        <v/>
      </c>
      <c r="AN98" s="112">
        <f>IF(Q98&lt;&gt;"",MONTH(Q98),"")</f>
        <v/>
      </c>
      <c r="AO98" s="112">
        <f>IFERROR(VALUE(V98),0)</f>
        <v/>
      </c>
    </row>
    <row customFormat="1" customHeight="1" ht="29.25" r="99" s="112" spans="1:41">
      <c r="A99" s="127" t="n"/>
      <c r="B99" s="113" t="n"/>
      <c r="C99" s="127" t="n"/>
      <c r="D99" s="127" t="n"/>
      <c r="E99" s="114">
        <f>IF(F99 &lt;&gt; "",VLOOKUP(F99,CategoryLookup,2,FALSE), "")</f>
        <v/>
      </c>
      <c r="F99" s="126" t="n"/>
      <c r="G99" s="127" t="n"/>
      <c r="H99" s="127" t="n"/>
      <c r="I99" s="127" t="n"/>
      <c r="J99" s="127" t="n"/>
      <c r="K99" s="127" t="n"/>
      <c r="L99" s="127" t="n"/>
      <c r="M99" s="127" t="n"/>
      <c r="N99" s="120" t="n"/>
      <c r="O99" s="120" t="n"/>
      <c r="P99" s="120" t="n"/>
      <c r="Q99" s="120" t="n"/>
      <c r="R99" s="121" t="n"/>
      <c r="S99" s="121" t="n"/>
      <c r="T99" s="121" t="n"/>
      <c r="U99" s="121" t="n"/>
      <c r="V99" s="117">
        <f>IF(P99="NA","NA",IF(P99&lt;&gt;"",TEXT(P99-N99,"[h].mm"),""))</f>
        <v/>
      </c>
      <c r="W99" s="118">
        <f>IF(AND(R99="",S99=""),"",R99+S99)</f>
        <v/>
      </c>
      <c r="X99" s="116">
        <f>IF(O99&lt;&gt;"",DATE(YEAR(O99), MONTH(O99), DAY(O99)),"")</f>
        <v/>
      </c>
      <c r="Y99" s="122" t="n"/>
      <c r="Z99" s="123" t="n"/>
      <c r="AA99" s="117">
        <f>IF(F99="Re-assigned","NA",IF(W99="","",IF(W99&gt;=VLOOKUP(D99,SLAMatrix,3,FALSE),"Yes",IF(W99&lt;VLOOKUP(D99,SLAMatrix,2,FALSE),"No","Internal"))))</f>
        <v/>
      </c>
      <c r="AB99" s="123" t="n"/>
      <c r="AC99" s="123" t="n"/>
      <c r="AD99" s="119" t="n"/>
      <c r="AE99" s="125" t="n"/>
      <c r="AF99" s="124">
        <f>MONTH(O99)</f>
        <v/>
      </c>
      <c r="AG99" s="124">
        <f>VLOOKUP(IFERROR(MID(AE99,1,(FIND(",",AE99,1)-1)),AE99),Facility_Region_Mapping,2,FALSE)</f>
        <v/>
      </c>
      <c r="AH99" s="124" t="n"/>
      <c r="AI99" s="124">
        <f>IF(C99&lt;&gt;"",IF(M99="ESM User",getInterfaceName($C99),"NA"),"")</f>
        <v/>
      </c>
      <c r="AJ99" s="116">
        <f>IF(Q99&lt;&gt;"",DATE(YEAR(Q99), MONTH(Q99), DAY(Q99)),"")</f>
        <v/>
      </c>
      <c r="AK99" s="130">
        <f>IF(Q99&lt;&gt;0,Q99-N99,TODAY()-N99)</f>
        <v/>
      </c>
      <c r="AL99" s="112">
        <f>IF(F99="Re-assigned",0,IF(H99="Closed",0,IF(H99="Service Restored",0,IF(H99="",0,1))))</f>
        <v/>
      </c>
      <c r="AM99" s="124">
        <f>IF(AL99=0,"",IF(AK99&gt;20.99,"Aged","Non-Aged"))</f>
        <v/>
      </c>
      <c r="AN99" s="112">
        <f>IF(Q99&lt;&gt;"",MONTH(Q99),"")</f>
        <v/>
      </c>
      <c r="AO99" s="112">
        <f>IFERROR(VALUE(V99),0)</f>
        <v/>
      </c>
    </row>
    <row customFormat="1" customHeight="1" ht="29.25" r="100" s="112" spans="1:41">
      <c r="A100" s="127" t="n"/>
      <c r="B100" s="113" t="n"/>
      <c r="C100" s="127" t="n"/>
      <c r="D100" s="127" t="n"/>
      <c r="E100" s="114">
        <f>IF(F100 &lt;&gt; "",VLOOKUP(F100,CategoryLookup,2,FALSE), "")</f>
        <v/>
      </c>
      <c r="F100" s="126" t="n"/>
      <c r="G100" s="127" t="n"/>
      <c r="H100" s="127" t="n"/>
      <c r="I100" s="127" t="n"/>
      <c r="J100" s="127" t="n"/>
      <c r="K100" s="127" t="n"/>
      <c r="L100" s="127" t="n"/>
      <c r="M100" s="127" t="n"/>
      <c r="N100" s="120" t="n"/>
      <c r="O100" s="120" t="n"/>
      <c r="P100" s="120" t="n"/>
      <c r="Q100" s="120" t="n"/>
      <c r="R100" s="121" t="n"/>
      <c r="S100" s="121" t="n"/>
      <c r="T100" s="121" t="n"/>
      <c r="U100" s="121" t="n"/>
      <c r="V100" s="117">
        <f>IF(P100="NA","NA",IF(P100&lt;&gt;"",TEXT(P100-N100,"[h].mm"),""))</f>
        <v/>
      </c>
      <c r="W100" s="118">
        <f>IF(AND(R100="",S100=""),"",R100+S100)</f>
        <v/>
      </c>
      <c r="X100" s="116">
        <f>IF(O100&lt;&gt;"",DATE(YEAR(O100), MONTH(O100), DAY(O100)),"")</f>
        <v/>
      </c>
      <c r="Y100" s="122" t="n"/>
      <c r="Z100" s="123" t="n"/>
      <c r="AA100" s="117">
        <f>IF(F100="Re-assigned","NA",IF(W100="","",IF(W100&gt;=VLOOKUP(D100,SLAMatrix,3,FALSE),"Yes",IF(W100&lt;VLOOKUP(D100,SLAMatrix,2,FALSE),"No","Internal"))))</f>
        <v/>
      </c>
      <c r="AB100" s="123" t="n"/>
      <c r="AC100" s="123" t="n"/>
      <c r="AD100" s="119" t="n"/>
      <c r="AE100" s="125" t="n"/>
      <c r="AF100" s="124">
        <f>MONTH(O100)</f>
        <v/>
      </c>
      <c r="AG100" s="124">
        <f>VLOOKUP(IFERROR(MID(AE100,1,(FIND(",",AE100,1)-1)),AE100),Facility_Region_Mapping,2,FALSE)</f>
        <v/>
      </c>
      <c r="AH100" s="124" t="n"/>
      <c r="AI100" s="124">
        <f>IF(C100&lt;&gt;"",IF(M100="ESM User",getInterfaceName($C100),"NA"),"")</f>
        <v/>
      </c>
      <c r="AJ100" s="116">
        <f>IF(Q100&lt;&gt;"",DATE(YEAR(Q100), MONTH(Q100), DAY(Q100)),"")</f>
        <v/>
      </c>
      <c r="AK100" s="130">
        <f>IF(Q100&lt;&gt;0,Q100-N100,TODAY()-N100)</f>
        <v/>
      </c>
      <c r="AL100" s="112">
        <f>IF(F100="Re-assigned",0,IF(H100="Closed",0,IF(H100="Service Restored",0,IF(H100="",0,1))))</f>
        <v/>
      </c>
      <c r="AM100" s="124">
        <f>IF(AL100=0,"",IF(AK100&gt;20.99,"Aged","Non-Aged"))</f>
        <v/>
      </c>
      <c r="AN100" s="112">
        <f>IF(Q100&lt;&gt;"",MONTH(Q100),"")</f>
        <v/>
      </c>
      <c r="AO100" s="112">
        <f>IFERROR(VALUE(V100),0)</f>
        <v/>
      </c>
    </row>
    <row customFormat="1" customHeight="1" ht="29.25" r="101" s="112" spans="1:41">
      <c r="A101" s="127" t="n"/>
      <c r="B101" s="113" t="n"/>
      <c r="C101" s="127" t="n"/>
      <c r="D101" s="127" t="n"/>
      <c r="E101" s="114">
        <f>IF(F101 &lt;&gt; "",VLOOKUP(F101,CategoryLookup,2,FALSE), "")</f>
        <v/>
      </c>
      <c r="F101" s="126" t="n"/>
      <c r="G101" s="127" t="n"/>
      <c r="H101" s="127" t="n"/>
      <c r="I101" s="127" t="n"/>
      <c r="J101" s="127" t="n"/>
      <c r="K101" s="127" t="n"/>
      <c r="L101" s="127" t="n"/>
      <c r="M101" s="127" t="n"/>
      <c r="N101" s="120" t="n"/>
      <c r="O101" s="120" t="n"/>
      <c r="P101" s="120" t="n"/>
      <c r="Q101" s="120" t="n"/>
      <c r="R101" s="121" t="n"/>
      <c r="S101" s="121" t="n"/>
      <c r="T101" s="121" t="n"/>
      <c r="U101" s="121" t="n"/>
      <c r="V101" s="117">
        <f>IF(P101="NA","NA",IF(P101&lt;&gt;"",TEXT(P101-N101,"[h].mm"),""))</f>
        <v/>
      </c>
      <c r="W101" s="118">
        <f>IF(AND(R101="",S101=""),"",R101+S101)</f>
        <v/>
      </c>
      <c r="X101" s="116">
        <f>IF(O101&lt;&gt;"",DATE(YEAR(O101), MONTH(O101), DAY(O101)),"")</f>
        <v/>
      </c>
      <c r="Y101" s="122" t="n"/>
      <c r="Z101" s="123" t="n"/>
      <c r="AA101" s="117">
        <f>IF(F101="Re-assigned","NA",IF(W101="","",IF(W101&gt;=VLOOKUP(D101,SLAMatrix,3,FALSE),"Yes",IF(W101&lt;VLOOKUP(D101,SLAMatrix,2,FALSE),"No","Internal"))))</f>
        <v/>
      </c>
      <c r="AB101" s="123" t="n"/>
      <c r="AC101" s="123" t="n"/>
      <c r="AD101" s="119" t="n"/>
      <c r="AE101" s="125" t="n"/>
      <c r="AF101" s="124">
        <f>MONTH(O101)</f>
        <v/>
      </c>
      <c r="AG101" s="124">
        <f>VLOOKUP(IFERROR(MID(AE101,1,(FIND(",",AE101,1)-1)),AE101),Facility_Region_Mapping,2,FALSE)</f>
        <v/>
      </c>
      <c r="AH101" s="124" t="n"/>
      <c r="AI101" s="124">
        <f>IF(C101&lt;&gt;"",IF(M101="ESM User",getInterfaceName($C101),"NA"),"")</f>
        <v/>
      </c>
      <c r="AJ101" s="116">
        <f>IF(Q101&lt;&gt;"",DATE(YEAR(Q101), MONTH(Q101), DAY(Q101)),"")</f>
        <v/>
      </c>
      <c r="AK101" s="130">
        <f>IF(Q101&lt;&gt;0,Q101-N101,TODAY()-N101)</f>
        <v/>
      </c>
      <c r="AL101" s="112">
        <f>IF(F101="Re-assigned",0,IF(H101="Closed",0,IF(H101="Service Restored",0,IF(H101="",0,1))))</f>
        <v/>
      </c>
      <c r="AM101" s="124">
        <f>IF(AL101=0,"",IF(AK101&gt;20.99,"Aged","Non-Aged"))</f>
        <v/>
      </c>
      <c r="AN101" s="112">
        <f>IF(Q101&lt;&gt;"",MONTH(Q101),"")</f>
        <v/>
      </c>
      <c r="AO101" s="112">
        <f>IFERROR(VALUE(V101),0)</f>
        <v/>
      </c>
    </row>
    <row customFormat="1" customHeight="1" ht="29.25" r="102" s="112" spans="1:41">
      <c r="A102" s="127" t="n"/>
      <c r="B102" s="113" t="n"/>
      <c r="C102" s="127" t="n"/>
      <c r="D102" s="127" t="n"/>
      <c r="E102" s="114">
        <f>IF(F102 &lt;&gt; "",VLOOKUP(F102,CategoryLookup,2,FALSE), "")</f>
        <v/>
      </c>
      <c r="F102" s="126" t="n"/>
      <c r="G102" s="127" t="n"/>
      <c r="H102" s="127" t="n"/>
      <c r="I102" s="127" t="n"/>
      <c r="J102" s="127" t="n"/>
      <c r="K102" s="127" t="n"/>
      <c r="L102" s="127" t="n"/>
      <c r="M102" s="127" t="n"/>
      <c r="N102" s="120" t="n"/>
      <c r="O102" s="120" t="n"/>
      <c r="P102" s="120" t="n"/>
      <c r="Q102" s="120" t="n"/>
      <c r="R102" s="121" t="n"/>
      <c r="S102" s="121" t="n"/>
      <c r="T102" s="121" t="n"/>
      <c r="U102" s="121" t="n"/>
      <c r="V102" s="117">
        <f>IF(P102="NA","NA",IF(P102&lt;&gt;"",TEXT(P102-N102,"[h].mm"),""))</f>
        <v/>
      </c>
      <c r="W102" s="118">
        <f>IF(AND(R102="",S102=""),"",R102+S102)</f>
        <v/>
      </c>
      <c r="X102" s="116">
        <f>IF(O102&lt;&gt;"",DATE(YEAR(O102), MONTH(O102), DAY(O102)),"")</f>
        <v/>
      </c>
      <c r="Y102" s="122" t="n"/>
      <c r="Z102" s="123" t="n"/>
      <c r="AA102" s="117">
        <f>IF(F102="Re-assigned","NA",IF(W102="","",IF(W102&gt;=VLOOKUP(D102,SLAMatrix,3,FALSE),"Yes",IF(W102&lt;VLOOKUP(D102,SLAMatrix,2,FALSE),"No","Internal"))))</f>
        <v/>
      </c>
      <c r="AB102" s="123" t="n"/>
      <c r="AC102" s="123" t="n"/>
      <c r="AD102" s="119" t="n"/>
      <c r="AE102" s="125" t="n"/>
      <c r="AF102" s="124">
        <f>MONTH(O102)</f>
        <v/>
      </c>
      <c r="AG102" s="124">
        <f>VLOOKUP(IFERROR(MID(AE102,1,(FIND(",",AE102,1)-1)),AE102),Facility_Region_Mapping,2,FALSE)</f>
        <v/>
      </c>
      <c r="AH102" s="124" t="n"/>
      <c r="AI102" s="124">
        <f>IF(C102&lt;&gt;"",IF(M102="ESM User",getInterfaceName($C102),"NA"),"")</f>
        <v/>
      </c>
      <c r="AJ102" s="116">
        <f>IF(Q102&lt;&gt;"",DATE(YEAR(Q102), MONTH(Q102), DAY(Q102)),"")</f>
        <v/>
      </c>
      <c r="AK102" s="130">
        <f>IF(Q102&lt;&gt;0,Q102-N102,TODAY()-N102)</f>
        <v/>
      </c>
      <c r="AL102" s="112">
        <f>IF(F102="Re-assigned",0,IF(H102="Closed",0,IF(H102="Service Restored",0,IF(H102="",0,1))))</f>
        <v/>
      </c>
      <c r="AM102" s="124">
        <f>IF(AL102=0,"",IF(AK102&gt;20.99,"Aged","Non-Aged"))</f>
        <v/>
      </c>
      <c r="AN102" s="112">
        <f>IF(Q102&lt;&gt;"",MONTH(Q102),"")</f>
        <v/>
      </c>
      <c r="AO102" s="112">
        <f>IFERROR(VALUE(V102),0)</f>
        <v/>
      </c>
    </row>
    <row customFormat="1" customHeight="1" ht="29.25" r="103" s="112" spans="1:41">
      <c r="A103" s="127" t="n"/>
      <c r="B103" s="113" t="n"/>
      <c r="C103" s="127" t="n"/>
      <c r="D103" s="127" t="n"/>
      <c r="E103" s="114">
        <f>IF(F103 &lt;&gt; "",VLOOKUP(F103,CategoryLookup,2,FALSE), "")</f>
        <v/>
      </c>
      <c r="F103" s="126" t="n"/>
      <c r="G103" s="127" t="n"/>
      <c r="H103" s="127" t="n"/>
      <c r="I103" s="127" t="n"/>
      <c r="J103" s="127" t="n"/>
      <c r="K103" s="127" t="n"/>
      <c r="L103" s="127" t="n"/>
      <c r="M103" s="127" t="n"/>
      <c r="N103" s="120" t="n"/>
      <c r="O103" s="120" t="n"/>
      <c r="P103" s="120" t="n"/>
      <c r="Q103" s="120" t="n"/>
      <c r="R103" s="121" t="n"/>
      <c r="S103" s="121" t="n"/>
      <c r="T103" s="121" t="n"/>
      <c r="U103" s="121" t="n"/>
      <c r="V103" s="117">
        <f>IF(P103="NA","NA",IF(P103&lt;&gt;"",TEXT(P103-N103,"[h].mm"),""))</f>
        <v/>
      </c>
      <c r="W103" s="118">
        <f>IF(AND(R103="",S103=""),"",R103+S103)</f>
        <v/>
      </c>
      <c r="X103" s="116">
        <f>IF(O103&lt;&gt;"",DATE(YEAR(O103), MONTH(O103), DAY(O103)),"")</f>
        <v/>
      </c>
      <c r="Y103" s="122" t="n"/>
      <c r="Z103" s="123" t="n"/>
      <c r="AA103" s="117">
        <f>IF(F103="Re-assigned","NA",IF(W103="","",IF(W103&gt;=VLOOKUP(D103,SLAMatrix,3,FALSE),"Yes",IF(W103&lt;VLOOKUP(D103,SLAMatrix,2,FALSE),"No","Internal"))))</f>
        <v/>
      </c>
      <c r="AB103" s="123" t="n"/>
      <c r="AC103" s="123" t="n"/>
      <c r="AD103" s="119" t="n"/>
      <c r="AE103" s="125" t="n"/>
      <c r="AF103" s="124">
        <f>MONTH(O103)</f>
        <v/>
      </c>
      <c r="AG103" s="124">
        <f>VLOOKUP(IFERROR(MID(AE103,1,(FIND(",",AE103,1)-1)),AE103),Facility_Region_Mapping,2,FALSE)</f>
        <v/>
      </c>
      <c r="AH103" s="124" t="n"/>
      <c r="AI103" s="124">
        <f>IF(C103&lt;&gt;"",IF(M103="ESM User",getInterfaceName($C103),"NA"),"")</f>
        <v/>
      </c>
      <c r="AJ103" s="116">
        <f>IF(Q103&lt;&gt;"",DATE(YEAR(Q103), MONTH(Q103), DAY(Q103)),"")</f>
        <v/>
      </c>
      <c r="AK103" s="130">
        <f>IF(Q103&lt;&gt;0,Q103-N103,TODAY()-N103)</f>
        <v/>
      </c>
      <c r="AL103" s="112">
        <f>IF(F103="Re-assigned",0,IF(H103="Closed",0,IF(H103="Service Restored",0,IF(H103="",0,1))))</f>
        <v/>
      </c>
      <c r="AM103" s="124">
        <f>IF(AL103=0,"",IF(AK103&gt;20.99,"Aged","Non-Aged"))</f>
        <v/>
      </c>
      <c r="AN103" s="112">
        <f>IF(Q103&lt;&gt;"",MONTH(Q103),"")</f>
        <v/>
      </c>
      <c r="AO103" s="112">
        <f>IFERROR(VALUE(V103),0)</f>
        <v/>
      </c>
    </row>
    <row customFormat="1" customHeight="1" ht="29.25" r="104" s="112" spans="1:41">
      <c r="A104" s="127" t="n"/>
      <c r="B104" s="113" t="n"/>
      <c r="C104" s="127" t="n"/>
      <c r="D104" s="127" t="n"/>
      <c r="E104" s="114">
        <f>IF(F104 &lt;&gt; "",VLOOKUP(F104,CategoryLookup,2,FALSE), "")</f>
        <v/>
      </c>
      <c r="F104" s="126" t="n"/>
      <c r="G104" s="127" t="n"/>
      <c r="H104" s="127" t="n"/>
      <c r="I104" s="127" t="n"/>
      <c r="J104" s="127" t="n"/>
      <c r="K104" s="127" t="n"/>
      <c r="L104" s="127" t="n"/>
      <c r="M104" s="127" t="n"/>
      <c r="N104" s="120" t="n"/>
      <c r="O104" s="120" t="n"/>
      <c r="P104" s="120" t="n"/>
      <c r="Q104" s="120" t="n"/>
      <c r="R104" s="121" t="n"/>
      <c r="S104" s="121" t="n"/>
      <c r="T104" s="121" t="n"/>
      <c r="U104" s="121" t="n"/>
      <c r="V104" s="117">
        <f>IF(P104="NA","NA",IF(P104&lt;&gt;"",TEXT(P104-N104,"[h].mm"),""))</f>
        <v/>
      </c>
      <c r="W104" s="118">
        <f>IF(AND(R104="",S104=""),"",R104+S104)</f>
        <v/>
      </c>
      <c r="X104" s="116">
        <f>IF(O104&lt;&gt;"",DATE(YEAR(O104), MONTH(O104), DAY(O104)),"")</f>
        <v/>
      </c>
      <c r="Y104" s="122" t="n"/>
      <c r="Z104" s="123" t="n"/>
      <c r="AA104" s="117">
        <f>IF(F104="Re-assigned","NA",IF(W104="","",IF(W104&gt;=VLOOKUP(D104,SLAMatrix,3,FALSE),"Yes",IF(W104&lt;VLOOKUP(D104,SLAMatrix,2,FALSE),"No","Internal"))))</f>
        <v/>
      </c>
      <c r="AB104" s="123" t="n"/>
      <c r="AC104" s="123" t="n"/>
      <c r="AD104" s="119" t="n"/>
      <c r="AE104" s="125" t="n"/>
      <c r="AF104" s="124">
        <f>MONTH(O104)</f>
        <v/>
      </c>
      <c r="AG104" s="124">
        <f>VLOOKUP(IFERROR(MID(AE104,1,(FIND(",",AE104,1)-1)),AE104),Facility_Region_Mapping,2,FALSE)</f>
        <v/>
      </c>
      <c r="AH104" s="124" t="n"/>
      <c r="AI104" s="124">
        <f>IF(C104&lt;&gt;"",IF(M104="ESM User",getInterfaceName($C104),"NA"),"")</f>
        <v/>
      </c>
      <c r="AJ104" s="116">
        <f>IF(Q104&lt;&gt;"",DATE(YEAR(Q104), MONTH(Q104), DAY(Q104)),"")</f>
        <v/>
      </c>
      <c r="AK104" s="130">
        <f>IF(Q104&lt;&gt;0,Q104-N104,TODAY()-N104)</f>
        <v/>
      </c>
      <c r="AL104" s="112">
        <f>IF(F104="Re-assigned",0,IF(H104="Closed",0,IF(H104="Service Restored",0,IF(H104="",0,1))))</f>
        <v/>
      </c>
      <c r="AM104" s="124">
        <f>IF(AL104=0,"",IF(AK104&gt;20.99,"Aged","Non-Aged"))</f>
        <v/>
      </c>
      <c r="AN104" s="112">
        <f>IF(Q104&lt;&gt;"",MONTH(Q104),"")</f>
        <v/>
      </c>
      <c r="AO104" s="112">
        <f>IFERROR(VALUE(V104),0)</f>
        <v/>
      </c>
    </row>
    <row customFormat="1" customHeight="1" ht="29.25" r="105" s="112" spans="1:41">
      <c r="A105" s="127" t="n"/>
      <c r="B105" s="113" t="n"/>
      <c r="C105" s="127" t="n"/>
      <c r="D105" s="127" t="n"/>
      <c r="E105" s="114">
        <f>IF(F105 &lt;&gt; "",VLOOKUP(F105,CategoryLookup,2,FALSE), "")</f>
        <v/>
      </c>
      <c r="F105" s="126" t="n"/>
      <c r="G105" s="127" t="n"/>
      <c r="H105" s="127" t="n"/>
      <c r="I105" s="127" t="n"/>
      <c r="J105" s="127" t="n"/>
      <c r="K105" s="127" t="n"/>
      <c r="L105" s="127" t="n"/>
      <c r="M105" s="127" t="n"/>
      <c r="N105" s="120" t="n"/>
      <c r="O105" s="120" t="n"/>
      <c r="P105" s="120" t="n"/>
      <c r="Q105" s="120" t="n"/>
      <c r="R105" s="121" t="n"/>
      <c r="S105" s="121" t="n"/>
      <c r="T105" s="121" t="n"/>
      <c r="U105" s="121" t="n"/>
      <c r="V105" s="117">
        <f>IF(P105="NA","NA",IF(P105&lt;&gt;"",TEXT(P105-N105,"[h].mm"),""))</f>
        <v/>
      </c>
      <c r="W105" s="118">
        <f>IF(AND(R105="",S105=""),"",R105+S105)</f>
        <v/>
      </c>
      <c r="X105" s="116">
        <f>IF(O105&lt;&gt;"",DATE(YEAR(O105), MONTH(O105), DAY(O105)),"")</f>
        <v/>
      </c>
      <c r="Y105" s="122" t="n"/>
      <c r="Z105" s="123" t="n"/>
      <c r="AA105" s="117">
        <f>IF(F105="Re-assigned","NA",IF(W105="","",IF(W105&gt;=VLOOKUP(D105,SLAMatrix,3,FALSE),"Yes",IF(W105&lt;VLOOKUP(D105,SLAMatrix,2,FALSE),"No","Internal"))))</f>
        <v/>
      </c>
      <c r="AB105" s="123" t="n"/>
      <c r="AC105" s="123" t="n"/>
      <c r="AD105" s="119" t="n"/>
      <c r="AE105" s="125" t="n"/>
      <c r="AF105" s="124">
        <f>MONTH(O105)</f>
        <v/>
      </c>
      <c r="AG105" s="124">
        <f>VLOOKUP(IFERROR(MID(AE105,1,(FIND(",",AE105,1)-1)),AE105),Facility_Region_Mapping,2,FALSE)</f>
        <v/>
      </c>
      <c r="AH105" s="124" t="n"/>
      <c r="AI105" s="124">
        <f>IF(C105&lt;&gt;"",IF(M105="ESM User",getInterfaceName($C105),"NA"),"")</f>
        <v/>
      </c>
      <c r="AJ105" s="116">
        <f>IF(Q105&lt;&gt;"",DATE(YEAR(Q105), MONTH(Q105), DAY(Q105)),"")</f>
        <v/>
      </c>
      <c r="AK105" s="130">
        <f>IF(Q105&lt;&gt;0,Q105-N105,TODAY()-N105)</f>
        <v/>
      </c>
      <c r="AL105" s="112">
        <f>IF(F105="Re-assigned",0,IF(H105="Closed",0,IF(H105="Service Restored",0,IF(H105="",0,1))))</f>
        <v/>
      </c>
      <c r="AM105" s="124">
        <f>IF(AL105=0,"",IF(AK105&gt;20.99,"Aged","Non-Aged"))</f>
        <v/>
      </c>
      <c r="AN105" s="112">
        <f>IF(Q105&lt;&gt;"",MONTH(Q105),"")</f>
        <v/>
      </c>
      <c r="AO105" s="112">
        <f>IFERROR(VALUE(V105),0)</f>
        <v/>
      </c>
    </row>
    <row customFormat="1" customHeight="1" ht="29.25" r="106" s="112" spans="1:41">
      <c r="A106" s="127" t="n"/>
      <c r="B106" s="113" t="n"/>
      <c r="C106" s="127" t="n"/>
      <c r="D106" s="127" t="n"/>
      <c r="E106" s="114">
        <f>IF(F106 &lt;&gt; "",VLOOKUP(F106,CategoryLookup,2,FALSE), "")</f>
        <v/>
      </c>
      <c r="F106" s="126" t="n"/>
      <c r="G106" s="127" t="n"/>
      <c r="H106" s="127" t="n"/>
      <c r="I106" s="127" t="n"/>
      <c r="J106" s="127" t="n"/>
      <c r="K106" s="127" t="n"/>
      <c r="L106" s="127" t="n"/>
      <c r="M106" s="127" t="n"/>
      <c r="N106" s="120" t="n"/>
      <c r="O106" s="120" t="n"/>
      <c r="P106" s="120" t="n"/>
      <c r="Q106" s="120" t="n"/>
      <c r="R106" s="121" t="n"/>
      <c r="S106" s="121" t="n"/>
      <c r="T106" s="121" t="n"/>
      <c r="U106" s="121" t="n"/>
      <c r="V106" s="117">
        <f>IF(P106="NA","NA",IF(P106&lt;&gt;"",TEXT(P106-N106,"[h].mm"),""))</f>
        <v/>
      </c>
      <c r="W106" s="118">
        <f>IF(AND(R106="",S106=""),"",R106+S106)</f>
        <v/>
      </c>
      <c r="X106" s="116">
        <f>IF(O106&lt;&gt;"",DATE(YEAR(O106), MONTH(O106), DAY(O106)),"")</f>
        <v/>
      </c>
      <c r="Y106" s="122" t="n"/>
      <c r="Z106" s="123" t="n"/>
      <c r="AA106" s="117">
        <f>IF(F106="Re-assigned","NA",IF(W106="","",IF(W106&gt;=VLOOKUP(D106,SLAMatrix,3,FALSE),"Yes",IF(W106&lt;VLOOKUP(D106,SLAMatrix,2,FALSE),"No","Internal"))))</f>
        <v/>
      </c>
      <c r="AB106" s="123" t="n"/>
      <c r="AC106" s="123" t="n"/>
      <c r="AD106" s="119" t="n"/>
      <c r="AE106" s="125" t="n"/>
      <c r="AF106" s="124">
        <f>MONTH(O106)</f>
        <v/>
      </c>
      <c r="AG106" s="124">
        <f>VLOOKUP(IFERROR(MID(AE106,1,(FIND(",",AE106,1)-1)),AE106),Facility_Region_Mapping,2,FALSE)</f>
        <v/>
      </c>
      <c r="AH106" s="124" t="n"/>
      <c r="AI106" s="124">
        <f>IF(C106&lt;&gt;"",IF(M106="ESM User",getInterfaceName($C106),"NA"),"")</f>
        <v/>
      </c>
      <c r="AJ106" s="116">
        <f>IF(Q106&lt;&gt;"",DATE(YEAR(Q106), MONTH(Q106), DAY(Q106)),"")</f>
        <v/>
      </c>
      <c r="AK106" s="130">
        <f>IF(Q106&lt;&gt;0,Q106-N106,TODAY()-N106)</f>
        <v/>
      </c>
      <c r="AL106" s="112">
        <f>IF(F106="Re-assigned",0,IF(H106="Closed",0,IF(H106="Service Restored",0,IF(H106="",0,1))))</f>
        <v/>
      </c>
      <c r="AM106" s="124">
        <f>IF(AL106=0,"",IF(AK106&gt;20.99,"Aged","Non-Aged"))</f>
        <v/>
      </c>
      <c r="AN106" s="112">
        <f>IF(Q106&lt;&gt;"",MONTH(Q106),"")</f>
        <v/>
      </c>
      <c r="AO106" s="112">
        <f>IFERROR(VALUE(V106),0)</f>
        <v/>
      </c>
    </row>
    <row customFormat="1" customHeight="1" ht="29.25" r="107" s="112" spans="1:41">
      <c r="A107" s="127" t="n"/>
      <c r="B107" s="113" t="n"/>
      <c r="C107" s="127" t="n"/>
      <c r="D107" s="127" t="n"/>
      <c r="E107" s="114">
        <f>IF(F107 &lt;&gt; "",VLOOKUP(F107,CategoryLookup,2,FALSE), "")</f>
        <v/>
      </c>
      <c r="F107" s="126" t="n"/>
      <c r="G107" s="127" t="n"/>
      <c r="H107" s="127" t="n"/>
      <c r="I107" s="127" t="n"/>
      <c r="J107" s="127" t="n"/>
      <c r="K107" s="127" t="n"/>
      <c r="L107" s="127" t="n"/>
      <c r="M107" s="127" t="n"/>
      <c r="N107" s="120" t="n"/>
      <c r="O107" s="120" t="n"/>
      <c r="P107" s="120" t="n"/>
      <c r="Q107" s="120" t="n"/>
      <c r="R107" s="121" t="n"/>
      <c r="S107" s="121" t="n"/>
      <c r="T107" s="121" t="n"/>
      <c r="U107" s="121" t="n"/>
      <c r="V107" s="117">
        <f>IF(P107="NA","NA",IF(P107&lt;&gt;"",TEXT(P107-N107,"[h].mm"),""))</f>
        <v/>
      </c>
      <c r="W107" s="118">
        <f>IF(AND(R107="",S107=""),"",R107+S107)</f>
        <v/>
      </c>
      <c r="X107" s="116">
        <f>IF(O107&lt;&gt;"",DATE(YEAR(O107), MONTH(O107), DAY(O107)),"")</f>
        <v/>
      </c>
      <c r="Y107" s="122" t="n"/>
      <c r="Z107" s="123" t="n"/>
      <c r="AA107" s="117">
        <f>IF(F107="Re-assigned","NA",IF(W107="","",IF(W107&gt;=VLOOKUP(D107,SLAMatrix,3,FALSE),"Yes",IF(W107&lt;VLOOKUP(D107,SLAMatrix,2,FALSE),"No","Internal"))))</f>
        <v/>
      </c>
      <c r="AB107" s="123" t="n"/>
      <c r="AC107" s="123" t="n"/>
      <c r="AD107" s="119" t="n"/>
      <c r="AE107" s="125" t="n"/>
      <c r="AF107" s="124">
        <f>MONTH(O107)</f>
        <v/>
      </c>
      <c r="AG107" s="124">
        <f>VLOOKUP(IFERROR(MID(AE107,1,(FIND(",",AE107,1)-1)),AE107),Facility_Region_Mapping,2,FALSE)</f>
        <v/>
      </c>
      <c r="AH107" s="124" t="n"/>
      <c r="AI107" s="124">
        <f>IF(C107&lt;&gt;"",IF(M107="ESM User",getInterfaceName($C107),"NA"),"")</f>
        <v/>
      </c>
      <c r="AJ107" s="116">
        <f>IF(Q107&lt;&gt;"",DATE(YEAR(Q107), MONTH(Q107), DAY(Q107)),"")</f>
        <v/>
      </c>
      <c r="AK107" s="130">
        <f>IF(Q107&lt;&gt;0,Q107-N107,TODAY()-N107)</f>
        <v/>
      </c>
      <c r="AL107" s="112">
        <f>IF(F107="Re-assigned",0,IF(H107="Closed",0,IF(H107="Service Restored",0,IF(H107="",0,1))))</f>
        <v/>
      </c>
      <c r="AM107" s="124">
        <f>IF(AL107=0,"",IF(AK107&gt;20.99,"Aged","Non-Aged"))</f>
        <v/>
      </c>
      <c r="AN107" s="112">
        <f>IF(Q107&lt;&gt;"",MONTH(Q107),"")</f>
        <v/>
      </c>
      <c r="AO107" s="112">
        <f>IFERROR(VALUE(V107),0)</f>
        <v/>
      </c>
    </row>
    <row customFormat="1" customHeight="1" ht="29.25" r="108" s="112" spans="1:41">
      <c r="A108" s="127" t="n"/>
      <c r="B108" s="113" t="n"/>
      <c r="C108" s="127" t="n"/>
      <c r="D108" s="127" t="n"/>
      <c r="E108" s="114">
        <f>IF(F108 &lt;&gt; "",VLOOKUP(F108,CategoryLookup,2,FALSE), "")</f>
        <v/>
      </c>
      <c r="F108" s="126" t="n"/>
      <c r="G108" s="127" t="n"/>
      <c r="H108" s="127" t="n"/>
      <c r="I108" s="127" t="n"/>
      <c r="J108" s="127" t="n"/>
      <c r="K108" s="127" t="n"/>
      <c r="L108" s="127" t="n"/>
      <c r="M108" s="127" t="n"/>
      <c r="N108" s="120" t="n"/>
      <c r="O108" s="120" t="n"/>
      <c r="P108" s="120" t="n"/>
      <c r="Q108" s="120" t="n"/>
      <c r="R108" s="121" t="n"/>
      <c r="S108" s="121" t="n"/>
      <c r="T108" s="121" t="n"/>
      <c r="U108" s="121" t="n"/>
      <c r="V108" s="117">
        <f>IF(P108="NA","NA",IF(P108&lt;&gt;"",TEXT(P108-N108,"[h].mm"),""))</f>
        <v/>
      </c>
      <c r="W108" s="118">
        <f>IF(AND(R108="",S108=""),"",R108+S108)</f>
        <v/>
      </c>
      <c r="X108" s="116">
        <f>IF(O108&lt;&gt;"",DATE(YEAR(O108), MONTH(O108), DAY(O108)),"")</f>
        <v/>
      </c>
      <c r="Y108" s="122" t="n"/>
      <c r="Z108" s="123" t="n"/>
      <c r="AA108" s="117">
        <f>IF(F108="Re-assigned","NA",IF(W108="","",IF(W108&gt;=VLOOKUP(D108,SLAMatrix,3,FALSE),"Yes",IF(W108&lt;VLOOKUP(D108,SLAMatrix,2,FALSE),"No","Internal"))))</f>
        <v/>
      </c>
      <c r="AB108" s="123" t="n"/>
      <c r="AC108" s="123" t="n"/>
      <c r="AD108" s="119" t="n"/>
      <c r="AE108" s="125" t="n"/>
      <c r="AF108" s="124">
        <f>MONTH(O108)</f>
        <v/>
      </c>
      <c r="AG108" s="124">
        <f>VLOOKUP(IFERROR(MID(AE108,1,(FIND(",",AE108,1)-1)),AE108),Facility_Region_Mapping,2,FALSE)</f>
        <v/>
      </c>
      <c r="AH108" s="124" t="n"/>
      <c r="AI108" s="124">
        <f>IF(C108&lt;&gt;"",IF(M108="ESM User",getInterfaceName($C108),"NA"),"")</f>
        <v/>
      </c>
      <c r="AJ108" s="116">
        <f>IF(Q108&lt;&gt;"",DATE(YEAR(Q108), MONTH(Q108), DAY(Q108)),"")</f>
        <v/>
      </c>
      <c r="AK108" s="130">
        <f>IF(Q108&lt;&gt;0,Q108-N108,TODAY()-N108)</f>
        <v/>
      </c>
      <c r="AL108" s="112">
        <f>IF(F108="Re-assigned",0,IF(H108="Closed",0,IF(H108="Service Restored",0,IF(H108="",0,1))))</f>
        <v/>
      </c>
      <c r="AM108" s="124">
        <f>IF(AL108=0,"",IF(AK108&gt;20.99,"Aged","Non-Aged"))</f>
        <v/>
      </c>
      <c r="AN108" s="112">
        <f>IF(Q108&lt;&gt;"",MONTH(Q108),"")</f>
        <v/>
      </c>
      <c r="AO108" s="112">
        <f>IFERROR(VALUE(V108),0)</f>
        <v/>
      </c>
    </row>
    <row customFormat="1" customHeight="1" ht="29.25" r="109" s="112" spans="1:41">
      <c r="A109" s="127" t="n"/>
      <c r="B109" s="113" t="n"/>
      <c r="C109" s="127" t="n"/>
      <c r="D109" s="127" t="n"/>
      <c r="E109" s="114">
        <f>IF(F109 &lt;&gt; "",VLOOKUP(F109,CategoryLookup,2,FALSE), "")</f>
        <v/>
      </c>
      <c r="F109" s="126" t="n"/>
      <c r="G109" s="127" t="n"/>
      <c r="H109" s="127" t="n"/>
      <c r="I109" s="127" t="n"/>
      <c r="J109" s="127" t="n"/>
      <c r="K109" s="127" t="n"/>
      <c r="L109" s="127" t="n"/>
      <c r="M109" s="127" t="n"/>
      <c r="N109" s="120" t="n"/>
      <c r="O109" s="120" t="n"/>
      <c r="P109" s="120" t="n"/>
      <c r="Q109" s="120" t="n"/>
      <c r="R109" s="121" t="n"/>
      <c r="S109" s="121" t="n"/>
      <c r="T109" s="121" t="n"/>
      <c r="U109" s="121" t="n"/>
      <c r="V109" s="117">
        <f>IF(P109="NA","NA",IF(P109&lt;&gt;"",TEXT(P109-N109,"[h].mm"),""))</f>
        <v/>
      </c>
      <c r="W109" s="118">
        <f>IF(AND(R109="",S109=""),"",R109+S109)</f>
        <v/>
      </c>
      <c r="X109" s="116">
        <f>IF(O109&lt;&gt;"",DATE(YEAR(O109), MONTH(O109), DAY(O109)),"")</f>
        <v/>
      </c>
      <c r="Y109" s="122" t="n"/>
      <c r="Z109" s="123" t="n"/>
      <c r="AA109" s="117">
        <f>IF(F109="Re-assigned","NA",IF(W109="","",IF(W109&gt;=VLOOKUP(D109,SLAMatrix,3,FALSE),"Yes",IF(W109&lt;VLOOKUP(D109,SLAMatrix,2,FALSE),"No","Internal"))))</f>
        <v/>
      </c>
      <c r="AB109" s="123" t="n"/>
      <c r="AC109" s="123" t="n"/>
      <c r="AD109" s="119" t="n"/>
      <c r="AE109" s="125" t="n"/>
      <c r="AF109" s="124">
        <f>MONTH(O109)</f>
        <v/>
      </c>
      <c r="AG109" s="124">
        <f>VLOOKUP(IFERROR(MID(AE109,1,(FIND(",",AE109,1)-1)),AE109),Facility_Region_Mapping,2,FALSE)</f>
        <v/>
      </c>
      <c r="AH109" s="124" t="n"/>
      <c r="AI109" s="124">
        <f>IF(C109&lt;&gt;"",IF(M109="ESM User",getInterfaceName($C109),"NA"),"")</f>
        <v/>
      </c>
      <c r="AJ109" s="116">
        <f>IF(Q109&lt;&gt;"",DATE(YEAR(Q109), MONTH(Q109), DAY(Q109)),"")</f>
        <v/>
      </c>
      <c r="AK109" s="130">
        <f>IF(Q109&lt;&gt;0,Q109-N109,TODAY()-N109)</f>
        <v/>
      </c>
      <c r="AL109" s="112">
        <f>IF(F109="Re-assigned",0,IF(H109="Closed",0,IF(H109="Service Restored",0,IF(H109="",0,1))))</f>
        <v/>
      </c>
      <c r="AM109" s="124">
        <f>IF(AL109=0,"",IF(AK109&gt;20.99,"Aged","Non-Aged"))</f>
        <v/>
      </c>
      <c r="AN109" s="112">
        <f>IF(Q109&lt;&gt;"",MONTH(Q109),"")</f>
        <v/>
      </c>
      <c r="AO109" s="112">
        <f>IFERROR(VALUE(V109),0)</f>
        <v/>
      </c>
    </row>
    <row customFormat="1" customHeight="1" ht="29.25" r="110" s="112" spans="1:41">
      <c r="A110" s="127" t="n"/>
      <c r="B110" s="113" t="n"/>
      <c r="C110" s="127" t="n"/>
      <c r="D110" s="127" t="n"/>
      <c r="E110" s="114">
        <f>IF(F110 &lt;&gt; "",VLOOKUP(F110,CategoryLookup,2,FALSE), "")</f>
        <v/>
      </c>
      <c r="F110" s="126" t="n"/>
      <c r="G110" s="127" t="n"/>
      <c r="H110" s="127" t="n"/>
      <c r="I110" s="127" t="n"/>
      <c r="J110" s="127" t="n"/>
      <c r="K110" s="127" t="n"/>
      <c r="L110" s="127" t="n"/>
      <c r="M110" s="127" t="n"/>
      <c r="N110" s="120" t="n"/>
      <c r="O110" s="120" t="n"/>
      <c r="P110" s="120" t="n"/>
      <c r="Q110" s="120" t="n"/>
      <c r="R110" s="121" t="n"/>
      <c r="S110" s="121" t="n"/>
      <c r="T110" s="121" t="n"/>
      <c r="U110" s="121" t="n"/>
      <c r="V110" s="117">
        <f>IF(P110="NA","NA",IF(P110&lt;&gt;"",TEXT(P110-N110,"[h].mm"),""))</f>
        <v/>
      </c>
      <c r="W110" s="118">
        <f>IF(AND(R110="",S110=""),"",R110+S110)</f>
        <v/>
      </c>
      <c r="X110" s="116">
        <f>IF(O110&lt;&gt;"",DATE(YEAR(O110), MONTH(O110), DAY(O110)),"")</f>
        <v/>
      </c>
      <c r="Y110" s="122" t="n"/>
      <c r="Z110" s="123" t="n"/>
      <c r="AA110" s="117">
        <f>IF(F110="Re-assigned","NA",IF(W110="","",IF(W110&gt;=VLOOKUP(D110,SLAMatrix,3,FALSE),"Yes",IF(W110&lt;VLOOKUP(D110,SLAMatrix,2,FALSE),"No","Internal"))))</f>
        <v/>
      </c>
      <c r="AB110" s="123" t="n"/>
      <c r="AC110" s="123" t="n"/>
      <c r="AD110" s="119" t="n"/>
      <c r="AE110" s="125" t="n"/>
      <c r="AF110" s="124">
        <f>MONTH(O110)</f>
        <v/>
      </c>
      <c r="AG110" s="124">
        <f>VLOOKUP(IFERROR(MID(AE110,1,(FIND(",",AE110,1)-1)),AE110),Facility_Region_Mapping,2,FALSE)</f>
        <v/>
      </c>
      <c r="AH110" s="124" t="n"/>
      <c r="AI110" s="124">
        <f>IF(C110&lt;&gt;"",IF(M110="ESM User",getInterfaceName($C110),"NA"),"")</f>
        <v/>
      </c>
      <c r="AJ110" s="116">
        <f>IF(Q110&lt;&gt;"",DATE(YEAR(Q110), MONTH(Q110), DAY(Q110)),"")</f>
        <v/>
      </c>
      <c r="AK110" s="130">
        <f>IF(Q110&lt;&gt;0,Q110-N110,TODAY()-N110)</f>
        <v/>
      </c>
      <c r="AL110" s="112">
        <f>IF(F110="Re-assigned",0,IF(H110="Closed",0,IF(H110="Service Restored",0,IF(H110="",0,1))))</f>
        <v/>
      </c>
      <c r="AM110" s="124">
        <f>IF(AL110=0,"",IF(AK110&gt;20.99,"Aged","Non-Aged"))</f>
        <v/>
      </c>
      <c r="AN110" s="112">
        <f>IF(Q110&lt;&gt;"",MONTH(Q110),"")</f>
        <v/>
      </c>
      <c r="AO110" s="112">
        <f>IFERROR(VALUE(V110),0)</f>
        <v/>
      </c>
    </row>
    <row customFormat="1" customHeight="1" ht="29.25" r="111" s="112" spans="1:41">
      <c r="A111" s="127" t="n"/>
      <c r="B111" s="113" t="n"/>
      <c r="C111" s="127" t="n"/>
      <c r="D111" s="127" t="n"/>
      <c r="E111" s="114">
        <f>IF(F111 &lt;&gt; "",VLOOKUP(F111,CategoryLookup,2,FALSE), "")</f>
        <v/>
      </c>
      <c r="F111" s="126" t="n"/>
      <c r="G111" s="127" t="n"/>
      <c r="H111" s="127" t="n"/>
      <c r="I111" s="127" t="n"/>
      <c r="J111" s="127" t="n"/>
      <c r="K111" s="127" t="n"/>
      <c r="L111" s="127" t="n"/>
      <c r="M111" s="127" t="n"/>
      <c r="N111" s="120" t="n"/>
      <c r="O111" s="120" t="n"/>
      <c r="P111" s="120" t="n"/>
      <c r="Q111" s="120" t="n"/>
      <c r="R111" s="121" t="n"/>
      <c r="S111" s="121" t="n"/>
      <c r="T111" s="121" t="n"/>
      <c r="U111" s="121" t="n"/>
      <c r="V111" s="117">
        <f>IF(P111="NA","NA",IF(P111&lt;&gt;"",TEXT(P111-N111,"[h].mm"),""))</f>
        <v/>
      </c>
      <c r="W111" s="118">
        <f>IF(AND(R111="",S111=""),"",R111+S111)</f>
        <v/>
      </c>
      <c r="X111" s="116">
        <f>IF(O111&lt;&gt;"",DATE(YEAR(O111), MONTH(O111), DAY(O111)),"")</f>
        <v/>
      </c>
      <c r="Y111" s="122" t="n"/>
      <c r="Z111" s="123" t="n"/>
      <c r="AA111" s="117">
        <f>IF(F111="Re-assigned","NA",IF(W111="","",IF(W111&gt;=VLOOKUP(D111,SLAMatrix,3,FALSE),"Yes",IF(W111&lt;VLOOKUP(D111,SLAMatrix,2,FALSE),"No","Internal"))))</f>
        <v/>
      </c>
      <c r="AB111" s="123" t="n"/>
      <c r="AC111" s="123" t="n"/>
      <c r="AD111" s="119" t="n"/>
      <c r="AE111" s="125" t="n"/>
      <c r="AF111" s="124">
        <f>MONTH(O111)</f>
        <v/>
      </c>
      <c r="AG111" s="124">
        <f>VLOOKUP(IFERROR(MID(AE111,1,(FIND(",",AE111,1)-1)),AE111),Facility_Region_Mapping,2,FALSE)</f>
        <v/>
      </c>
      <c r="AH111" s="124" t="n"/>
      <c r="AI111" s="124">
        <f>IF(C111&lt;&gt;"",IF(M111="ESM User",getInterfaceName($C111),"NA"),"")</f>
        <v/>
      </c>
      <c r="AJ111" s="116">
        <f>IF(Q111&lt;&gt;"",DATE(YEAR(Q111), MONTH(Q111), DAY(Q111)),"")</f>
        <v/>
      </c>
      <c r="AK111" s="130">
        <f>IF(Q111&lt;&gt;0,Q111-N111,TODAY()-N111)</f>
        <v/>
      </c>
      <c r="AL111" s="112">
        <f>IF(F111="Re-assigned",0,IF(H111="Closed",0,IF(H111="Service Restored",0,IF(H111="",0,1))))</f>
        <v/>
      </c>
      <c r="AM111" s="124">
        <f>IF(AL111=0,"",IF(AK111&gt;20.99,"Aged","Non-Aged"))</f>
        <v/>
      </c>
      <c r="AN111" s="112">
        <f>IF(Q111&lt;&gt;"",MONTH(Q111),"")</f>
        <v/>
      </c>
      <c r="AO111" s="112">
        <f>IFERROR(VALUE(V111),0)</f>
        <v/>
      </c>
    </row>
    <row customFormat="1" customHeight="1" ht="29.25" r="112" s="112" spans="1:41">
      <c r="A112" s="127" t="n"/>
      <c r="B112" s="113" t="n"/>
      <c r="C112" s="127" t="n"/>
      <c r="D112" s="127" t="n"/>
      <c r="E112" s="114">
        <f>IF(F112 &lt;&gt; "",VLOOKUP(F112,CategoryLookup,2,FALSE), "")</f>
        <v/>
      </c>
      <c r="F112" s="126" t="n"/>
      <c r="G112" s="127" t="n"/>
      <c r="H112" s="127" t="n"/>
      <c r="I112" s="127" t="n"/>
      <c r="J112" s="127" t="n"/>
      <c r="K112" s="127" t="n"/>
      <c r="L112" s="127" t="n"/>
      <c r="M112" s="127" t="n"/>
      <c r="N112" s="120" t="n"/>
      <c r="O112" s="120" t="n"/>
      <c r="P112" s="120" t="n"/>
      <c r="Q112" s="120" t="n"/>
      <c r="R112" s="121" t="n"/>
      <c r="S112" s="121" t="n"/>
      <c r="T112" s="121" t="n"/>
      <c r="U112" s="121" t="n"/>
      <c r="V112" s="117">
        <f>IF(P112="NA","NA",IF(P112&lt;&gt;"",TEXT(P112-N112,"[h].mm"),""))</f>
        <v/>
      </c>
      <c r="W112" s="118">
        <f>IF(AND(R112="",S112=""),"",R112+S112)</f>
        <v/>
      </c>
      <c r="X112" s="116">
        <f>IF(O112&lt;&gt;"",DATE(YEAR(O112), MONTH(O112), DAY(O112)),"")</f>
        <v/>
      </c>
      <c r="Y112" s="122" t="n"/>
      <c r="Z112" s="123" t="n"/>
      <c r="AA112" s="117">
        <f>IF(F112="Re-assigned","NA",IF(W112="","",IF(W112&gt;=VLOOKUP(D112,SLAMatrix,3,FALSE),"Yes",IF(W112&lt;VLOOKUP(D112,SLAMatrix,2,FALSE),"No","Internal"))))</f>
        <v/>
      </c>
      <c r="AB112" s="123" t="n"/>
      <c r="AC112" s="123" t="n"/>
      <c r="AD112" s="119" t="n"/>
      <c r="AE112" s="125" t="n"/>
      <c r="AF112" s="124">
        <f>MONTH(O112)</f>
        <v/>
      </c>
      <c r="AG112" s="124">
        <f>VLOOKUP(IFERROR(MID(AE112,1,(FIND(",",AE112,1)-1)),AE112),Facility_Region_Mapping,2,FALSE)</f>
        <v/>
      </c>
      <c r="AH112" s="124" t="n"/>
      <c r="AI112" s="124">
        <f>IF(C112&lt;&gt;"",IF(M112="ESM User",getInterfaceName($C112),"NA"),"")</f>
        <v/>
      </c>
      <c r="AJ112" s="116">
        <f>IF(Q112&lt;&gt;"",DATE(YEAR(Q112), MONTH(Q112), DAY(Q112)),"")</f>
        <v/>
      </c>
      <c r="AK112" s="130">
        <f>IF(Q112&lt;&gt;0,Q112-N112,TODAY()-N112)</f>
        <v/>
      </c>
      <c r="AL112" s="112">
        <f>IF(F112="Re-assigned",0,IF(H112="Closed",0,IF(H112="Service Restored",0,IF(H112="",0,1))))</f>
        <v/>
      </c>
      <c r="AM112" s="124">
        <f>IF(AL112=0,"",IF(AK112&gt;20.99,"Aged","Non-Aged"))</f>
        <v/>
      </c>
      <c r="AN112" s="112">
        <f>IF(Q112&lt;&gt;"",MONTH(Q112),"")</f>
        <v/>
      </c>
      <c r="AO112" s="112">
        <f>IFERROR(VALUE(V112),0)</f>
        <v/>
      </c>
    </row>
    <row customFormat="1" customHeight="1" ht="29.25" r="113" s="112" spans="1:41">
      <c r="A113" s="127" t="n"/>
      <c r="B113" s="113" t="n"/>
      <c r="C113" s="127" t="n"/>
      <c r="D113" s="127" t="n"/>
      <c r="E113" s="114">
        <f>IF(F113 &lt;&gt; "",VLOOKUP(F113,CategoryLookup,2,FALSE), "")</f>
        <v/>
      </c>
      <c r="F113" s="126" t="n"/>
      <c r="G113" s="127" t="n"/>
      <c r="H113" s="127" t="n"/>
      <c r="I113" s="127" t="n"/>
      <c r="J113" s="127" t="n"/>
      <c r="K113" s="127" t="n"/>
      <c r="L113" s="127" t="n"/>
      <c r="M113" s="127" t="n"/>
      <c r="N113" s="120" t="n"/>
      <c r="O113" s="120" t="n"/>
      <c r="P113" s="120" t="n"/>
      <c r="Q113" s="120" t="n"/>
      <c r="R113" s="121" t="n"/>
      <c r="S113" s="121" t="n"/>
      <c r="T113" s="121" t="n"/>
      <c r="U113" s="121" t="n"/>
      <c r="V113" s="117">
        <f>IF(P113="NA","NA",IF(P113&lt;&gt;"",TEXT(P113-N113,"[h].mm"),""))</f>
        <v/>
      </c>
      <c r="W113" s="118">
        <f>IF(AND(R113="",S113=""),"",R113+S113)</f>
        <v/>
      </c>
      <c r="X113" s="116">
        <f>IF(O113&lt;&gt;"",DATE(YEAR(O113), MONTH(O113), DAY(O113)),"")</f>
        <v/>
      </c>
      <c r="Y113" s="122" t="n"/>
      <c r="Z113" s="123" t="n"/>
      <c r="AA113" s="117">
        <f>IF(F113="Re-assigned","NA",IF(W113="","",IF(W113&gt;=VLOOKUP(D113,SLAMatrix,3,FALSE),"Yes",IF(W113&lt;VLOOKUP(D113,SLAMatrix,2,FALSE),"No","Internal"))))</f>
        <v/>
      </c>
      <c r="AB113" s="123" t="n"/>
      <c r="AC113" s="123" t="n"/>
      <c r="AD113" s="119" t="n"/>
      <c r="AE113" s="125" t="n"/>
      <c r="AF113" s="124">
        <f>MONTH(O113)</f>
        <v/>
      </c>
      <c r="AG113" s="124">
        <f>VLOOKUP(IFERROR(MID(AE113,1,(FIND(",",AE113,1)-1)),AE113),Facility_Region_Mapping,2,FALSE)</f>
        <v/>
      </c>
      <c r="AH113" s="124" t="n"/>
      <c r="AI113" s="124">
        <f>IF(C113&lt;&gt;"",IF(M113="ESM User",getInterfaceName($C113),"NA"),"")</f>
        <v/>
      </c>
      <c r="AJ113" s="116">
        <f>IF(Q113&lt;&gt;"",DATE(YEAR(Q113), MONTH(Q113), DAY(Q113)),"")</f>
        <v/>
      </c>
      <c r="AK113" s="130">
        <f>IF(Q113&lt;&gt;0,Q113-N113,TODAY()-N113)</f>
        <v/>
      </c>
      <c r="AL113" s="112">
        <f>IF(F113="Re-assigned",0,IF(H113="Closed",0,IF(H113="Service Restored",0,IF(H113="",0,1))))</f>
        <v/>
      </c>
      <c r="AM113" s="124">
        <f>IF(AL113=0,"",IF(AK113&gt;20.99,"Aged","Non-Aged"))</f>
        <v/>
      </c>
      <c r="AN113" s="112">
        <f>IF(Q113&lt;&gt;"",MONTH(Q113),"")</f>
        <v/>
      </c>
      <c r="AO113" s="112">
        <f>IFERROR(VALUE(V113),0)</f>
        <v/>
      </c>
    </row>
    <row customFormat="1" customHeight="1" ht="29.25" r="114" s="112" spans="1:41">
      <c r="A114" s="127" t="n"/>
      <c r="B114" s="113" t="n"/>
      <c r="C114" s="127" t="n"/>
      <c r="D114" s="127" t="n"/>
      <c r="E114" s="114">
        <f>IF(F114 &lt;&gt; "",VLOOKUP(F114,CategoryLookup,2,FALSE), "")</f>
        <v/>
      </c>
      <c r="F114" s="126" t="n"/>
      <c r="G114" s="127" t="n"/>
      <c r="H114" s="127" t="n"/>
      <c r="I114" s="127" t="n"/>
      <c r="J114" s="127" t="n"/>
      <c r="K114" s="127" t="n"/>
      <c r="L114" s="127" t="n"/>
      <c r="M114" s="127" t="n"/>
      <c r="N114" s="120" t="n"/>
      <c r="O114" s="120" t="n"/>
      <c r="P114" s="120" t="n"/>
      <c r="Q114" s="120" t="n"/>
      <c r="R114" s="121" t="n"/>
      <c r="S114" s="121" t="n"/>
      <c r="T114" s="121" t="n"/>
      <c r="U114" s="121" t="n"/>
      <c r="V114" s="117">
        <f>IF(P114="NA","NA",IF(P114&lt;&gt;"",TEXT(P114-N114,"[h].mm"),""))</f>
        <v/>
      </c>
      <c r="W114" s="118">
        <f>IF(AND(R114="",S114=""),"",R114+S114)</f>
        <v/>
      </c>
      <c r="X114" s="116">
        <f>IF(O114&lt;&gt;"",DATE(YEAR(O114), MONTH(O114), DAY(O114)),"")</f>
        <v/>
      </c>
      <c r="Y114" s="122" t="n"/>
      <c r="Z114" s="123" t="n"/>
      <c r="AA114" s="117">
        <f>IF(F114="Re-assigned","NA",IF(W114="","",IF(W114&gt;=VLOOKUP(D114,SLAMatrix,3,FALSE),"Yes",IF(W114&lt;VLOOKUP(D114,SLAMatrix,2,FALSE),"No","Internal"))))</f>
        <v/>
      </c>
      <c r="AB114" s="123" t="n"/>
      <c r="AC114" s="123" t="n"/>
      <c r="AD114" s="119" t="n"/>
      <c r="AE114" s="125" t="n"/>
      <c r="AF114" s="124">
        <f>MONTH(O114)</f>
        <v/>
      </c>
      <c r="AG114" s="124">
        <f>VLOOKUP(IFERROR(MID(AE114,1,(FIND(",",AE114,1)-1)),AE114),Facility_Region_Mapping,2,FALSE)</f>
        <v/>
      </c>
      <c r="AH114" s="124" t="n"/>
      <c r="AI114" s="124">
        <f>IF(C114&lt;&gt;"",IF(M114="ESM User",getInterfaceName($C114),"NA"),"")</f>
        <v/>
      </c>
      <c r="AJ114" s="116">
        <f>IF(Q114&lt;&gt;"",DATE(YEAR(Q114), MONTH(Q114), DAY(Q114)),"")</f>
        <v/>
      </c>
      <c r="AK114" s="130">
        <f>IF(Q114&lt;&gt;0,Q114-N114,TODAY()-N114)</f>
        <v/>
      </c>
      <c r="AL114" s="112">
        <f>IF(F114="Re-assigned",0,IF(H114="Closed",0,IF(H114="Service Restored",0,IF(H114="",0,1))))</f>
        <v/>
      </c>
      <c r="AM114" s="124">
        <f>IF(AL114=0,"",IF(AK114&gt;20.99,"Aged","Non-Aged"))</f>
        <v/>
      </c>
      <c r="AN114" s="112">
        <f>IF(Q114&lt;&gt;"",MONTH(Q114),"")</f>
        <v/>
      </c>
      <c r="AO114" s="112">
        <f>IFERROR(VALUE(V114),0)</f>
        <v/>
      </c>
    </row>
    <row customFormat="1" customHeight="1" ht="29.25" r="115" s="112" spans="1:41">
      <c r="A115" s="127" t="n"/>
      <c r="B115" s="113" t="n"/>
      <c r="C115" s="127" t="n"/>
      <c r="D115" s="127" t="n"/>
      <c r="E115" s="114">
        <f>IF(F115 &lt;&gt; "",VLOOKUP(F115,CategoryLookup,2,FALSE), "")</f>
        <v/>
      </c>
      <c r="F115" s="126" t="n"/>
      <c r="G115" s="127" t="n"/>
      <c r="H115" s="127" t="n"/>
      <c r="I115" s="127" t="n"/>
      <c r="J115" s="127" t="n"/>
      <c r="K115" s="127" t="n"/>
      <c r="L115" s="127" t="n"/>
      <c r="M115" s="127" t="n"/>
      <c r="N115" s="120" t="n"/>
      <c r="O115" s="120" t="n"/>
      <c r="P115" s="120" t="n"/>
      <c r="Q115" s="120" t="n"/>
      <c r="R115" s="121" t="n"/>
      <c r="S115" s="121" t="n"/>
      <c r="T115" s="121" t="n"/>
      <c r="U115" s="121" t="n"/>
      <c r="V115" s="117">
        <f>IF(P115="NA","NA",IF(P115&lt;&gt;"",TEXT(P115-N115,"[h].mm"),""))</f>
        <v/>
      </c>
      <c r="W115" s="118">
        <f>IF(AND(R115="",S115=""),"",R115+S115)</f>
        <v/>
      </c>
      <c r="X115" s="116">
        <f>IF(O115&lt;&gt;"",DATE(YEAR(O115), MONTH(O115), DAY(O115)),"")</f>
        <v/>
      </c>
      <c r="Y115" s="122" t="n"/>
      <c r="Z115" s="123" t="n"/>
      <c r="AA115" s="117">
        <f>IF(F115="Re-assigned","NA",IF(W115="","",IF(W115&gt;=VLOOKUP(D115,SLAMatrix,3,FALSE),"Yes",IF(W115&lt;VLOOKUP(D115,SLAMatrix,2,FALSE),"No","Internal"))))</f>
        <v/>
      </c>
      <c r="AB115" s="123" t="n"/>
      <c r="AC115" s="123" t="n"/>
      <c r="AD115" s="119" t="n"/>
      <c r="AE115" s="125" t="n"/>
      <c r="AF115" s="124">
        <f>MONTH(O115)</f>
        <v/>
      </c>
      <c r="AG115" s="124">
        <f>VLOOKUP(IFERROR(MID(AE115,1,(FIND(",",AE115,1)-1)),AE115),Facility_Region_Mapping,2,FALSE)</f>
        <v/>
      </c>
      <c r="AH115" s="124" t="n"/>
      <c r="AI115" s="124">
        <f>IF(C115&lt;&gt;"",IF(M115="ESM User",getInterfaceName($C115),"NA"),"")</f>
        <v/>
      </c>
      <c r="AJ115" s="116">
        <f>IF(Q115&lt;&gt;"",DATE(YEAR(Q115), MONTH(Q115), DAY(Q115)),"")</f>
        <v/>
      </c>
      <c r="AK115" s="130">
        <f>IF(Q115&lt;&gt;0,Q115-N115,TODAY()-N115)</f>
        <v/>
      </c>
      <c r="AL115" s="112">
        <f>IF(F115="Re-assigned",0,IF(H115="Closed",0,IF(H115="Service Restored",0,IF(H115="",0,1))))</f>
        <v/>
      </c>
      <c r="AM115" s="124">
        <f>IF(AL115=0,"",IF(AK115&gt;20.99,"Aged","Non-Aged"))</f>
        <v/>
      </c>
      <c r="AN115" s="112">
        <f>IF(Q115&lt;&gt;"",MONTH(Q115),"")</f>
        <v/>
      </c>
      <c r="AO115" s="112">
        <f>IFERROR(VALUE(V115),0)</f>
        <v/>
      </c>
    </row>
    <row customFormat="1" customHeight="1" ht="29.25" r="116" s="112" spans="1:41">
      <c r="A116" s="127" t="n"/>
      <c r="B116" s="113" t="n"/>
      <c r="C116" s="127" t="n"/>
      <c r="D116" s="127" t="n"/>
      <c r="E116" s="114">
        <f>IF(F116 &lt;&gt; "",VLOOKUP(F116,CategoryLookup,2,FALSE), "")</f>
        <v/>
      </c>
      <c r="F116" s="126" t="n"/>
      <c r="G116" s="127" t="n"/>
      <c r="H116" s="127" t="n"/>
      <c r="I116" s="127" t="n"/>
      <c r="J116" s="127" t="n"/>
      <c r="K116" s="127" t="n"/>
      <c r="L116" s="127" t="n"/>
      <c r="M116" s="127" t="n"/>
      <c r="N116" s="120" t="n"/>
      <c r="O116" s="120" t="n"/>
      <c r="P116" s="120" t="n"/>
      <c r="Q116" s="120" t="n"/>
      <c r="R116" s="121" t="n"/>
      <c r="S116" s="121" t="n"/>
      <c r="T116" s="121" t="n"/>
      <c r="U116" s="121" t="n"/>
      <c r="V116" s="117">
        <f>IF(P116="NA","NA",IF(P116&lt;&gt;"",TEXT(P116-N116,"[h].mm"),""))</f>
        <v/>
      </c>
      <c r="W116" s="118">
        <f>IF(AND(R116="",S116=""),"",R116+S116)</f>
        <v/>
      </c>
      <c r="X116" s="116">
        <f>IF(O116&lt;&gt;"",DATE(YEAR(O116), MONTH(O116), DAY(O116)),"")</f>
        <v/>
      </c>
      <c r="Y116" s="122" t="n"/>
      <c r="Z116" s="123" t="n"/>
      <c r="AA116" s="117">
        <f>IF(F116="Re-assigned","NA",IF(W116="","",IF(W116&gt;=VLOOKUP(D116,SLAMatrix,3,FALSE),"Yes",IF(W116&lt;VLOOKUP(D116,SLAMatrix,2,FALSE),"No","Internal"))))</f>
        <v/>
      </c>
      <c r="AB116" s="123" t="n"/>
      <c r="AC116" s="123" t="n"/>
      <c r="AD116" s="119" t="n"/>
      <c r="AE116" s="125" t="n"/>
      <c r="AF116" s="124">
        <f>MONTH(O116)</f>
        <v/>
      </c>
      <c r="AG116" s="124">
        <f>VLOOKUP(IFERROR(MID(AE116,1,(FIND(",",AE116,1)-1)),AE116),Facility_Region_Mapping,2,FALSE)</f>
        <v/>
      </c>
      <c r="AH116" s="124" t="n"/>
      <c r="AI116" s="124">
        <f>IF(C116&lt;&gt;"",IF(M116="ESM User",getInterfaceName($C116),"NA"),"")</f>
        <v/>
      </c>
      <c r="AJ116" s="116">
        <f>IF(Q116&lt;&gt;"",DATE(YEAR(Q116), MONTH(Q116), DAY(Q116)),"")</f>
        <v/>
      </c>
      <c r="AK116" s="130">
        <f>IF(Q116&lt;&gt;0,Q116-N116,TODAY()-N116)</f>
        <v/>
      </c>
      <c r="AL116" s="112">
        <f>IF(F116="Re-assigned",0,IF(H116="Closed",0,IF(H116="Service Restored",0,IF(H116="",0,1))))</f>
        <v/>
      </c>
      <c r="AM116" s="124">
        <f>IF(AL116=0,"",IF(AK116&gt;20.99,"Aged","Non-Aged"))</f>
        <v/>
      </c>
      <c r="AN116" s="112">
        <f>IF(Q116&lt;&gt;"",MONTH(Q116),"")</f>
        <v/>
      </c>
      <c r="AO116" s="112">
        <f>IFERROR(VALUE(V116),0)</f>
        <v/>
      </c>
    </row>
    <row customFormat="1" customHeight="1" ht="29.25" r="117" s="112" spans="1:41">
      <c r="A117" s="127" t="n"/>
      <c r="B117" s="113" t="n"/>
      <c r="C117" s="127" t="n"/>
      <c r="D117" s="127" t="n"/>
      <c r="E117" s="114">
        <f>IF(F117 &lt;&gt; "",VLOOKUP(F117,CategoryLookup,2,FALSE), "")</f>
        <v/>
      </c>
      <c r="F117" s="126" t="n"/>
      <c r="G117" s="127" t="n"/>
      <c r="H117" s="127" t="n"/>
      <c r="I117" s="127" t="n"/>
      <c r="J117" s="127" t="n"/>
      <c r="K117" s="127" t="n"/>
      <c r="L117" s="127" t="n"/>
      <c r="M117" s="127" t="n"/>
      <c r="N117" s="120" t="n"/>
      <c r="O117" s="120" t="n"/>
      <c r="P117" s="120" t="n"/>
      <c r="Q117" s="120" t="n"/>
      <c r="R117" s="121" t="n"/>
      <c r="S117" s="121" t="n"/>
      <c r="T117" s="121" t="n"/>
      <c r="U117" s="121" t="n"/>
      <c r="V117" s="117">
        <f>IF(P117="NA","NA",IF(P117&lt;&gt;"",TEXT(P117-N117,"[h].mm"),""))</f>
        <v/>
      </c>
      <c r="W117" s="118">
        <f>IF(AND(R117="",S117=""),"",R117+S117)</f>
        <v/>
      </c>
      <c r="X117" s="116">
        <f>IF(O117&lt;&gt;"",DATE(YEAR(O117), MONTH(O117), DAY(O117)),"")</f>
        <v/>
      </c>
      <c r="Y117" s="122" t="n"/>
      <c r="Z117" s="123" t="n"/>
      <c r="AA117" s="117">
        <f>IF(F117="Re-assigned","NA",IF(W117="","",IF(W117&gt;=VLOOKUP(D117,SLAMatrix,3,FALSE),"Yes",IF(W117&lt;VLOOKUP(D117,SLAMatrix,2,FALSE),"No","Internal"))))</f>
        <v/>
      </c>
      <c r="AB117" s="123" t="n"/>
      <c r="AC117" s="123" t="n"/>
      <c r="AD117" s="119" t="n"/>
      <c r="AE117" s="125" t="n"/>
      <c r="AF117" s="124">
        <f>MONTH(O117)</f>
        <v/>
      </c>
      <c r="AG117" s="124">
        <f>VLOOKUP(IFERROR(MID(AE117,1,(FIND(",",AE117,1)-1)),AE117),Facility_Region_Mapping,2,FALSE)</f>
        <v/>
      </c>
      <c r="AH117" s="124" t="n"/>
      <c r="AI117" s="124">
        <f>IF(C117&lt;&gt;"",IF(M117="ESM User",getInterfaceName($C117),"NA"),"")</f>
        <v/>
      </c>
      <c r="AJ117" s="116">
        <f>IF(Q117&lt;&gt;"",DATE(YEAR(Q117), MONTH(Q117), DAY(Q117)),"")</f>
        <v/>
      </c>
      <c r="AK117" s="130">
        <f>IF(Q117&lt;&gt;0,Q117-N117,TODAY()-N117)</f>
        <v/>
      </c>
      <c r="AL117" s="112">
        <f>IF(F117="Re-assigned",0,IF(H117="Closed",0,IF(H117="Service Restored",0,IF(H117="",0,1))))</f>
        <v/>
      </c>
      <c r="AM117" s="124">
        <f>IF(AL117=0,"",IF(AK117&gt;20.99,"Aged","Non-Aged"))</f>
        <v/>
      </c>
      <c r="AN117" s="112">
        <f>IF(Q117&lt;&gt;"",MONTH(Q117),"")</f>
        <v/>
      </c>
      <c r="AO117" s="112">
        <f>IFERROR(VALUE(V117),0)</f>
        <v/>
      </c>
    </row>
    <row customFormat="1" customHeight="1" ht="29.25" r="118" s="112" spans="1:41">
      <c r="A118" s="127" t="n"/>
      <c r="B118" s="113" t="n"/>
      <c r="C118" s="127" t="n"/>
      <c r="D118" s="127" t="n"/>
      <c r="E118" s="114">
        <f>IF(F118 &lt;&gt; "",VLOOKUP(F118,CategoryLookup,2,FALSE), "")</f>
        <v/>
      </c>
      <c r="F118" s="126" t="n"/>
      <c r="G118" s="127" t="n"/>
      <c r="H118" s="127" t="n"/>
      <c r="I118" s="127" t="n"/>
      <c r="J118" s="127" t="n"/>
      <c r="K118" s="127" t="n"/>
      <c r="L118" s="127" t="n"/>
      <c r="M118" s="127" t="n"/>
      <c r="N118" s="120" t="n"/>
      <c r="O118" s="120" t="n"/>
      <c r="P118" s="120" t="n"/>
      <c r="Q118" s="120" t="n"/>
      <c r="R118" s="121" t="n"/>
      <c r="S118" s="121" t="n"/>
      <c r="T118" s="121" t="n"/>
      <c r="U118" s="121" t="n"/>
      <c r="V118" s="117">
        <f>IF(P118="NA","NA",IF(P118&lt;&gt;"",TEXT(P118-N118,"[h].mm"),""))</f>
        <v/>
      </c>
      <c r="W118" s="118">
        <f>IF(AND(R118="",S118=""),"",R118+S118)</f>
        <v/>
      </c>
      <c r="X118" s="116">
        <f>IF(O118&lt;&gt;"",DATE(YEAR(O118), MONTH(O118), DAY(O118)),"")</f>
        <v/>
      </c>
      <c r="Y118" s="122" t="n"/>
      <c r="Z118" s="123" t="n"/>
      <c r="AA118" s="117">
        <f>IF(F118="Re-assigned","NA",IF(W118="","",IF(W118&gt;=VLOOKUP(D118,SLAMatrix,3,FALSE),"Yes",IF(W118&lt;VLOOKUP(D118,SLAMatrix,2,FALSE),"No","Internal"))))</f>
        <v/>
      </c>
      <c r="AB118" s="123" t="n"/>
      <c r="AC118" s="123" t="n"/>
      <c r="AD118" s="119" t="n"/>
      <c r="AE118" s="125" t="n"/>
      <c r="AF118" s="124">
        <f>MONTH(O118)</f>
        <v/>
      </c>
      <c r="AG118" s="124">
        <f>VLOOKUP(IFERROR(MID(AE118,1,(FIND(",",AE118,1)-1)),AE118),Facility_Region_Mapping,2,FALSE)</f>
        <v/>
      </c>
      <c r="AH118" s="124" t="n"/>
      <c r="AI118" s="124">
        <f>IF(C118&lt;&gt;"",IF(M118="ESM User",getInterfaceName($C118),"NA"),"")</f>
        <v/>
      </c>
      <c r="AJ118" s="116">
        <f>IF(Q118&lt;&gt;"",DATE(YEAR(Q118), MONTH(Q118), DAY(Q118)),"")</f>
        <v/>
      </c>
      <c r="AK118" s="130">
        <f>IF(Q118&lt;&gt;0,Q118-N118,TODAY()-N118)</f>
        <v/>
      </c>
      <c r="AL118" s="112">
        <f>IF(F118="Re-assigned",0,IF(H118="Closed",0,IF(H118="Service Restored",0,IF(H118="",0,1))))</f>
        <v/>
      </c>
      <c r="AM118" s="124">
        <f>IF(AL118=0,"",IF(AK118&gt;20.99,"Aged","Non-Aged"))</f>
        <v/>
      </c>
      <c r="AN118" s="112">
        <f>IF(Q118&lt;&gt;"",MONTH(Q118),"")</f>
        <v/>
      </c>
      <c r="AO118" s="112">
        <f>IFERROR(VALUE(V118),0)</f>
        <v/>
      </c>
    </row>
    <row customFormat="1" customHeight="1" ht="29.25" r="119" s="112" spans="1:41">
      <c r="A119" s="127" t="n"/>
      <c r="B119" s="113" t="n"/>
      <c r="C119" s="127" t="n"/>
      <c r="D119" s="127" t="n"/>
      <c r="E119" s="114">
        <f>IF(F119 &lt;&gt; "",VLOOKUP(F119,CategoryLookup,2,FALSE), "")</f>
        <v/>
      </c>
      <c r="F119" s="126" t="n"/>
      <c r="G119" s="127" t="n"/>
      <c r="H119" s="127" t="n"/>
      <c r="I119" s="127" t="n"/>
      <c r="J119" s="127" t="n"/>
      <c r="K119" s="127" t="n"/>
      <c r="L119" s="127" t="n"/>
      <c r="M119" s="127" t="n"/>
      <c r="N119" s="120" t="n"/>
      <c r="O119" s="120" t="n"/>
      <c r="P119" s="120" t="n"/>
      <c r="Q119" s="120" t="n"/>
      <c r="R119" s="121" t="n"/>
      <c r="S119" s="121" t="n"/>
      <c r="T119" s="121" t="n"/>
      <c r="U119" s="121" t="n"/>
      <c r="V119" s="117">
        <f>IF(P119="NA","NA",IF(P119&lt;&gt;"",TEXT(P119-N119,"[h].mm"),""))</f>
        <v/>
      </c>
      <c r="W119" s="118">
        <f>IF(AND(R119="",S119=""),"",R119+S119)</f>
        <v/>
      </c>
      <c r="X119" s="116">
        <f>IF(O119&lt;&gt;"",DATE(YEAR(O119), MONTH(O119), DAY(O119)),"")</f>
        <v/>
      </c>
      <c r="Y119" s="122" t="n"/>
      <c r="Z119" s="123" t="n"/>
      <c r="AA119" s="117">
        <f>IF(F119="Re-assigned","NA",IF(W119="","",IF(W119&gt;=VLOOKUP(D119,SLAMatrix,3,FALSE),"Yes",IF(W119&lt;VLOOKUP(D119,SLAMatrix,2,FALSE),"No","Internal"))))</f>
        <v/>
      </c>
      <c r="AB119" s="123" t="n"/>
      <c r="AC119" s="123" t="n"/>
      <c r="AD119" s="119" t="n"/>
      <c r="AE119" s="125" t="n"/>
      <c r="AF119" s="124">
        <f>MONTH(O119)</f>
        <v/>
      </c>
      <c r="AG119" s="124">
        <f>VLOOKUP(IFERROR(MID(AE119,1,(FIND(",",AE119,1)-1)),AE119),Facility_Region_Mapping,2,FALSE)</f>
        <v/>
      </c>
      <c r="AH119" s="124" t="n"/>
      <c r="AI119" s="124">
        <f>IF(C119&lt;&gt;"",IF(M119="ESM User",getInterfaceName($C119),"NA"),"")</f>
        <v/>
      </c>
      <c r="AJ119" s="116">
        <f>IF(Q119&lt;&gt;"",DATE(YEAR(Q119), MONTH(Q119), DAY(Q119)),"")</f>
        <v/>
      </c>
      <c r="AK119" s="130">
        <f>IF(Q119&lt;&gt;0,Q119-N119,TODAY()-N119)</f>
        <v/>
      </c>
      <c r="AL119" s="112">
        <f>IF(F119="Re-assigned",0,IF(H119="Closed",0,IF(H119="Service Restored",0,IF(H119="",0,1))))</f>
        <v/>
      </c>
      <c r="AM119" s="124">
        <f>IF(AL119=0,"",IF(AK119&gt;20.99,"Aged","Non-Aged"))</f>
        <v/>
      </c>
      <c r="AN119" s="112">
        <f>IF(Q119&lt;&gt;"",MONTH(Q119),"")</f>
        <v/>
      </c>
      <c r="AO119" s="112">
        <f>IFERROR(VALUE(V119),0)</f>
        <v/>
      </c>
    </row>
    <row customFormat="1" customHeight="1" ht="29.25" r="120" s="112" spans="1:41">
      <c r="A120" s="127" t="n"/>
      <c r="B120" s="113" t="n"/>
      <c r="C120" s="127" t="n"/>
      <c r="D120" s="127" t="n"/>
      <c r="E120" s="114">
        <f>IF(F120 &lt;&gt; "",VLOOKUP(F120,CategoryLookup,2,FALSE), "")</f>
        <v/>
      </c>
      <c r="F120" s="126" t="n"/>
      <c r="G120" s="127" t="n"/>
      <c r="H120" s="127" t="n"/>
      <c r="I120" s="127" t="n"/>
      <c r="J120" s="127" t="n"/>
      <c r="K120" s="127" t="n"/>
      <c r="L120" s="127" t="n"/>
      <c r="M120" s="127" t="n"/>
      <c r="N120" s="120" t="n"/>
      <c r="O120" s="120" t="n"/>
      <c r="P120" s="120" t="n"/>
      <c r="Q120" s="120" t="n"/>
      <c r="R120" s="121" t="n"/>
      <c r="S120" s="121" t="n"/>
      <c r="T120" s="121" t="n"/>
      <c r="U120" s="121" t="n"/>
      <c r="V120" s="117">
        <f>IF(P120="NA","NA",IF(P120&lt;&gt;"",TEXT(P120-N120,"[h].mm"),""))</f>
        <v/>
      </c>
      <c r="W120" s="118">
        <f>IF(AND(R120="",S120=""),"",R120+S120)</f>
        <v/>
      </c>
      <c r="X120" s="116">
        <f>IF(O120&lt;&gt;"",DATE(YEAR(O120), MONTH(O120), DAY(O120)),"")</f>
        <v/>
      </c>
      <c r="Y120" s="122" t="n"/>
      <c r="Z120" s="123" t="n"/>
      <c r="AA120" s="117">
        <f>IF(F120="Re-assigned","NA",IF(W120="","",IF(W120&gt;=VLOOKUP(D120,SLAMatrix,3,FALSE),"Yes",IF(W120&lt;VLOOKUP(D120,SLAMatrix,2,FALSE),"No","Internal"))))</f>
        <v/>
      </c>
      <c r="AB120" s="123" t="n"/>
      <c r="AC120" s="123" t="n"/>
      <c r="AD120" s="119" t="n"/>
      <c r="AE120" s="125" t="n"/>
      <c r="AF120" s="124">
        <f>MONTH(O120)</f>
        <v/>
      </c>
      <c r="AG120" s="124">
        <f>VLOOKUP(IFERROR(MID(AE120,1,(FIND(",",AE120,1)-1)),AE120),Facility_Region_Mapping,2,FALSE)</f>
        <v/>
      </c>
      <c r="AH120" s="124" t="n"/>
      <c r="AI120" s="124">
        <f>IF(C120&lt;&gt;"",IF(M120="ESM User",getInterfaceName($C120),"NA"),"")</f>
        <v/>
      </c>
      <c r="AJ120" s="116">
        <f>IF(Q120&lt;&gt;"",DATE(YEAR(Q120), MONTH(Q120), DAY(Q120)),"")</f>
        <v/>
      </c>
      <c r="AK120" s="130">
        <f>IF(Q120&lt;&gt;0,Q120-N120,TODAY()-N120)</f>
        <v/>
      </c>
      <c r="AL120" s="112">
        <f>IF(F120="Re-assigned",0,IF(H120="Closed",0,IF(H120="Service Restored",0,IF(H120="",0,1))))</f>
        <v/>
      </c>
      <c r="AM120" s="124">
        <f>IF(AL120=0,"",IF(AK120&gt;20.99,"Aged","Non-Aged"))</f>
        <v/>
      </c>
      <c r="AN120" s="112">
        <f>IF(Q120&lt;&gt;"",MONTH(Q120),"")</f>
        <v/>
      </c>
      <c r="AO120" s="112">
        <f>IFERROR(VALUE(V120),0)</f>
        <v/>
      </c>
    </row>
    <row customFormat="1" customHeight="1" ht="29.25" r="121" s="112" spans="1:41">
      <c r="A121" s="127" t="n"/>
      <c r="B121" s="113" t="n"/>
      <c r="C121" s="127" t="n"/>
      <c r="D121" s="127" t="n"/>
      <c r="E121" s="114">
        <f>IF(F121 &lt;&gt; "",VLOOKUP(F121,CategoryLookup,2,FALSE), "")</f>
        <v/>
      </c>
      <c r="F121" s="126" t="n"/>
      <c r="G121" s="127" t="n"/>
      <c r="H121" s="127" t="n"/>
      <c r="I121" s="127" t="n"/>
      <c r="J121" s="127" t="n"/>
      <c r="K121" s="127" t="n"/>
      <c r="L121" s="127" t="n"/>
      <c r="M121" s="127" t="n"/>
      <c r="N121" s="120" t="n"/>
      <c r="O121" s="120" t="n"/>
      <c r="P121" s="120" t="n"/>
      <c r="Q121" s="120" t="n"/>
      <c r="R121" s="121" t="n"/>
      <c r="S121" s="121" t="n"/>
      <c r="T121" s="121" t="n"/>
      <c r="U121" s="121" t="n"/>
      <c r="V121" s="117">
        <f>IF(P121="NA","NA",IF(P121&lt;&gt;"",TEXT(P121-N121,"[h].mm"),""))</f>
        <v/>
      </c>
      <c r="W121" s="118">
        <f>IF(AND(R121="",S121=""),"",R121+S121)</f>
        <v/>
      </c>
      <c r="X121" s="116">
        <f>IF(O121&lt;&gt;"",DATE(YEAR(O121), MONTH(O121), DAY(O121)),"")</f>
        <v/>
      </c>
      <c r="Y121" s="122" t="n"/>
      <c r="Z121" s="123" t="n"/>
      <c r="AA121" s="117">
        <f>IF(F121="Re-assigned","NA",IF(W121="","",IF(W121&gt;=VLOOKUP(D121,SLAMatrix,3,FALSE),"Yes",IF(W121&lt;VLOOKUP(D121,SLAMatrix,2,FALSE),"No","Internal"))))</f>
        <v/>
      </c>
      <c r="AB121" s="123" t="n"/>
      <c r="AC121" s="123" t="n"/>
      <c r="AD121" s="119" t="n"/>
      <c r="AE121" s="125" t="n"/>
      <c r="AF121" s="124">
        <f>MONTH(O121)</f>
        <v/>
      </c>
      <c r="AG121" s="124">
        <f>VLOOKUP(IFERROR(MID(AE121,1,(FIND(",",AE121,1)-1)),AE121),Facility_Region_Mapping,2,FALSE)</f>
        <v/>
      </c>
      <c r="AH121" s="124" t="n"/>
      <c r="AI121" s="124">
        <f>IF(C121&lt;&gt;"",IF(M121="ESM User",getInterfaceName($C121),"NA"),"")</f>
        <v/>
      </c>
      <c r="AJ121" s="116">
        <f>IF(Q121&lt;&gt;"",DATE(YEAR(Q121), MONTH(Q121), DAY(Q121)),"")</f>
        <v/>
      </c>
      <c r="AK121" s="130">
        <f>IF(Q121&lt;&gt;0,Q121-N121,TODAY()-N121)</f>
        <v/>
      </c>
      <c r="AL121" s="112">
        <f>IF(F121="Re-assigned",0,IF(H121="Closed",0,IF(H121="Service Restored",0,IF(H121="",0,1))))</f>
        <v/>
      </c>
      <c r="AM121" s="124">
        <f>IF(AL121=0,"",IF(AK121&gt;20.99,"Aged","Non-Aged"))</f>
        <v/>
      </c>
      <c r="AN121" s="112">
        <f>IF(Q121&lt;&gt;"",MONTH(Q121),"")</f>
        <v/>
      </c>
      <c r="AO121" s="112">
        <f>IFERROR(VALUE(V121),0)</f>
        <v/>
      </c>
    </row>
    <row customFormat="1" customHeight="1" ht="29.25" r="122" s="112" spans="1:41">
      <c r="A122" s="127" t="n"/>
      <c r="B122" s="113" t="n"/>
      <c r="C122" s="127" t="n"/>
      <c r="D122" s="127" t="n"/>
      <c r="E122" s="114">
        <f>IF(F122 &lt;&gt; "",VLOOKUP(F122,CategoryLookup,2,FALSE), "")</f>
        <v/>
      </c>
      <c r="F122" s="126" t="n"/>
      <c r="G122" s="127" t="n"/>
      <c r="H122" s="127" t="n"/>
      <c r="I122" s="127" t="n"/>
      <c r="J122" s="127" t="n"/>
      <c r="K122" s="127" t="n"/>
      <c r="L122" s="127" t="n"/>
      <c r="M122" s="127" t="n"/>
      <c r="N122" s="120" t="n"/>
      <c r="O122" s="120" t="n"/>
      <c r="P122" s="120" t="n"/>
      <c r="Q122" s="120" t="n"/>
      <c r="R122" s="121" t="n"/>
      <c r="S122" s="121" t="n"/>
      <c r="T122" s="121" t="n"/>
      <c r="U122" s="121" t="n"/>
      <c r="V122" s="117">
        <f>IF(P122="NA","NA",IF(P122&lt;&gt;"",TEXT(P122-N122,"[h].mm"),""))</f>
        <v/>
      </c>
      <c r="W122" s="118">
        <f>IF(AND(R122="",S122=""),"",R122+S122)</f>
        <v/>
      </c>
      <c r="X122" s="116">
        <f>IF(O122&lt;&gt;"",DATE(YEAR(O122), MONTH(O122), DAY(O122)),"")</f>
        <v/>
      </c>
      <c r="Y122" s="122" t="n"/>
      <c r="Z122" s="123" t="n"/>
      <c r="AA122" s="117">
        <f>IF(F122="Re-assigned","NA",IF(W122="","",IF(W122&gt;=VLOOKUP(D122,SLAMatrix,3,FALSE),"Yes",IF(W122&lt;VLOOKUP(D122,SLAMatrix,2,FALSE),"No","Internal"))))</f>
        <v/>
      </c>
      <c r="AB122" s="123" t="n"/>
      <c r="AC122" s="123" t="n"/>
      <c r="AD122" s="119" t="n"/>
      <c r="AE122" s="125" t="n"/>
      <c r="AF122" s="124">
        <f>MONTH(O122)</f>
        <v/>
      </c>
      <c r="AG122" s="124">
        <f>VLOOKUP(IFERROR(MID(AE122,1,(FIND(",",AE122,1)-1)),AE122),Facility_Region_Mapping,2,FALSE)</f>
        <v/>
      </c>
      <c r="AH122" s="124" t="n"/>
      <c r="AI122" s="124">
        <f>IF(C122&lt;&gt;"",IF(M122="ESM User",getInterfaceName($C122),"NA"),"")</f>
        <v/>
      </c>
      <c r="AJ122" s="116">
        <f>IF(Q122&lt;&gt;"",DATE(YEAR(Q122), MONTH(Q122), DAY(Q122)),"")</f>
        <v/>
      </c>
      <c r="AK122" s="130">
        <f>IF(Q122&lt;&gt;0,Q122-N122,TODAY()-N122)</f>
        <v/>
      </c>
      <c r="AL122" s="112">
        <f>IF(F122="Re-assigned",0,IF(H122="Closed",0,IF(H122="Service Restored",0,IF(H122="",0,1))))</f>
        <v/>
      </c>
      <c r="AM122" s="124">
        <f>IF(AL122=0,"",IF(AK122&gt;20.99,"Aged","Non-Aged"))</f>
        <v/>
      </c>
      <c r="AN122" s="112">
        <f>IF(Q122&lt;&gt;"",MONTH(Q122),"")</f>
        <v/>
      </c>
      <c r="AO122" s="112">
        <f>IFERROR(VALUE(V122),0)</f>
        <v/>
      </c>
    </row>
    <row customFormat="1" customHeight="1" ht="29.25" r="123" s="112" spans="1:41">
      <c r="A123" s="127" t="n"/>
      <c r="B123" s="113" t="n"/>
      <c r="C123" s="127" t="n"/>
      <c r="D123" s="127" t="n"/>
      <c r="E123" s="114">
        <f>IF(F123 &lt;&gt; "",VLOOKUP(F123,CategoryLookup,2,FALSE), "")</f>
        <v/>
      </c>
      <c r="F123" s="126" t="n"/>
      <c r="G123" s="127" t="n"/>
      <c r="H123" s="127" t="n"/>
      <c r="I123" s="127" t="n"/>
      <c r="J123" s="127" t="n"/>
      <c r="K123" s="127" t="n"/>
      <c r="L123" s="127" t="n"/>
      <c r="M123" s="127" t="n"/>
      <c r="N123" s="120" t="n"/>
      <c r="O123" s="120" t="n"/>
      <c r="P123" s="120" t="n"/>
      <c r="Q123" s="120" t="n"/>
      <c r="R123" s="121" t="n"/>
      <c r="S123" s="121" t="n"/>
      <c r="T123" s="121" t="n"/>
      <c r="U123" s="121" t="n"/>
      <c r="V123" s="117">
        <f>IF(P123="NA","NA",IF(P123&lt;&gt;"",TEXT(P123-N123,"[h].mm"),""))</f>
        <v/>
      </c>
      <c r="W123" s="118">
        <f>IF(AND(R123="",S123=""),"",R123+S123)</f>
        <v/>
      </c>
      <c r="X123" s="116">
        <f>IF(O123&lt;&gt;"",DATE(YEAR(O123), MONTH(O123), DAY(O123)),"")</f>
        <v/>
      </c>
      <c r="Y123" s="122" t="n"/>
      <c r="Z123" s="123" t="n"/>
      <c r="AA123" s="117">
        <f>IF(F123="Re-assigned","NA",IF(W123="","",IF(W123&gt;=VLOOKUP(D123,SLAMatrix,3,FALSE),"Yes",IF(W123&lt;VLOOKUP(D123,SLAMatrix,2,FALSE),"No","Internal"))))</f>
        <v/>
      </c>
      <c r="AB123" s="123" t="n"/>
      <c r="AC123" s="123" t="n"/>
      <c r="AD123" s="119" t="n"/>
      <c r="AE123" s="125" t="n"/>
      <c r="AF123" s="124">
        <f>MONTH(O123)</f>
        <v/>
      </c>
      <c r="AG123" s="124">
        <f>VLOOKUP(IFERROR(MID(AE123,1,(FIND(",",AE123,1)-1)),AE123),Facility_Region_Mapping,2,FALSE)</f>
        <v/>
      </c>
      <c r="AH123" s="124" t="n"/>
      <c r="AI123" s="124">
        <f>IF(C123&lt;&gt;"",IF(M123="ESM User",getInterfaceName($C123),"NA"),"")</f>
        <v/>
      </c>
      <c r="AJ123" s="116">
        <f>IF(Q123&lt;&gt;"",DATE(YEAR(Q123), MONTH(Q123), DAY(Q123)),"")</f>
        <v/>
      </c>
      <c r="AK123" s="130">
        <f>IF(Q123&lt;&gt;0,Q123-N123,TODAY()-N123)</f>
        <v/>
      </c>
      <c r="AL123" s="112">
        <f>IF(F123="Re-assigned",0,IF(H123="Closed",0,IF(H123="Service Restored",0,IF(H123="",0,1))))</f>
        <v/>
      </c>
      <c r="AM123" s="124">
        <f>IF(AL123=0,"",IF(AK123&gt;20.99,"Aged","Non-Aged"))</f>
        <v/>
      </c>
      <c r="AN123" s="112">
        <f>IF(Q123&lt;&gt;"",MONTH(Q123),"")</f>
        <v/>
      </c>
      <c r="AO123" s="112">
        <f>IFERROR(VALUE(V123),0)</f>
        <v/>
      </c>
    </row>
    <row customFormat="1" customHeight="1" ht="29.25" r="124" s="112" spans="1:41">
      <c r="A124" s="127" t="n"/>
      <c r="B124" s="113" t="n"/>
      <c r="C124" s="127" t="n"/>
      <c r="D124" s="127" t="n"/>
      <c r="E124" s="114">
        <f>IF(F124 &lt;&gt; "",VLOOKUP(F124,CategoryLookup,2,FALSE), "")</f>
        <v/>
      </c>
      <c r="F124" s="126" t="n"/>
      <c r="G124" s="127" t="n"/>
      <c r="H124" s="127" t="n"/>
      <c r="I124" s="127" t="n"/>
      <c r="J124" s="127" t="n"/>
      <c r="K124" s="127" t="n"/>
      <c r="L124" s="127" t="n"/>
      <c r="M124" s="127" t="n"/>
      <c r="N124" s="120" t="n"/>
      <c r="O124" s="120" t="n"/>
      <c r="P124" s="120" t="n"/>
      <c r="Q124" s="120" t="n"/>
      <c r="R124" s="121" t="n"/>
      <c r="S124" s="121" t="n"/>
      <c r="T124" s="121" t="n"/>
      <c r="U124" s="121" t="n"/>
      <c r="V124" s="117">
        <f>IF(P124="NA","NA",IF(P124&lt;&gt;"",TEXT(P124-N124,"[h].mm"),""))</f>
        <v/>
      </c>
      <c r="W124" s="118">
        <f>IF(AND(R124="",S124=""),"",R124+S124)</f>
        <v/>
      </c>
      <c r="X124" s="116">
        <f>IF(O124&lt;&gt;"",DATE(YEAR(O124), MONTH(O124), DAY(O124)),"")</f>
        <v/>
      </c>
      <c r="Y124" s="122" t="n"/>
      <c r="Z124" s="123" t="n"/>
      <c r="AA124" s="117">
        <f>IF(F124="Re-assigned","NA",IF(W124="","",IF(W124&gt;=VLOOKUP(D124,SLAMatrix,3,FALSE),"Yes",IF(W124&lt;VLOOKUP(D124,SLAMatrix,2,FALSE),"No","Internal"))))</f>
        <v/>
      </c>
      <c r="AB124" s="123" t="n"/>
      <c r="AC124" s="123" t="n"/>
      <c r="AD124" s="119" t="n"/>
      <c r="AE124" s="125" t="n"/>
      <c r="AF124" s="124">
        <f>MONTH(O124)</f>
        <v/>
      </c>
      <c r="AG124" s="124">
        <f>VLOOKUP(IFERROR(MID(AE124,1,(FIND(",",AE124,1)-1)),AE124),Facility_Region_Mapping,2,FALSE)</f>
        <v/>
      </c>
      <c r="AH124" s="124" t="n"/>
      <c r="AI124" s="124">
        <f>IF(C124&lt;&gt;"",IF(M124="ESM User",getInterfaceName($C124),"NA"),"")</f>
        <v/>
      </c>
      <c r="AJ124" s="116">
        <f>IF(Q124&lt;&gt;"",DATE(YEAR(Q124), MONTH(Q124), DAY(Q124)),"")</f>
        <v/>
      </c>
      <c r="AK124" s="130">
        <f>IF(Q124&lt;&gt;0,Q124-N124,TODAY()-N124)</f>
        <v/>
      </c>
      <c r="AL124" s="112">
        <f>IF(F124="Re-assigned",0,IF(H124="Closed",0,IF(H124="Service Restored",0,IF(H124="",0,1))))</f>
        <v/>
      </c>
      <c r="AM124" s="124">
        <f>IF(AL124=0,"",IF(AK124&gt;20.99,"Aged","Non-Aged"))</f>
        <v/>
      </c>
      <c r="AN124" s="112">
        <f>IF(Q124&lt;&gt;"",MONTH(Q124),"")</f>
        <v/>
      </c>
      <c r="AO124" s="112">
        <f>IFERROR(VALUE(V124),0)</f>
        <v/>
      </c>
    </row>
    <row customFormat="1" customHeight="1" ht="29.25" r="125" s="112" spans="1:41">
      <c r="A125" s="127" t="n"/>
      <c r="B125" s="113" t="n"/>
      <c r="C125" s="127" t="n"/>
      <c r="D125" s="127" t="n"/>
      <c r="E125" s="114">
        <f>IF(F125 &lt;&gt; "",VLOOKUP(F125,CategoryLookup,2,FALSE), "")</f>
        <v/>
      </c>
      <c r="F125" s="126" t="n"/>
      <c r="G125" s="127" t="n"/>
      <c r="H125" s="127" t="n"/>
      <c r="I125" s="127" t="n"/>
      <c r="J125" s="127" t="n"/>
      <c r="K125" s="127" t="n"/>
      <c r="L125" s="127" t="n"/>
      <c r="M125" s="127" t="n"/>
      <c r="N125" s="120" t="n"/>
      <c r="O125" s="120" t="n"/>
      <c r="P125" s="120" t="n"/>
      <c r="Q125" s="120" t="n"/>
      <c r="R125" s="121" t="n"/>
      <c r="S125" s="121" t="n"/>
      <c r="T125" s="121" t="n"/>
      <c r="U125" s="121" t="n"/>
      <c r="V125" s="117">
        <f>IF(P125="NA","NA",IF(P125&lt;&gt;"",TEXT(P125-N125,"[h].mm"),""))</f>
        <v/>
      </c>
      <c r="W125" s="118">
        <f>IF(AND(R125="",S125=""),"",R125+S125)</f>
        <v/>
      </c>
      <c r="X125" s="116">
        <f>IF(O125&lt;&gt;"",DATE(YEAR(O125), MONTH(O125), DAY(O125)),"")</f>
        <v/>
      </c>
      <c r="Y125" s="122" t="n"/>
      <c r="Z125" s="123" t="n"/>
      <c r="AA125" s="117">
        <f>IF(F125="Re-assigned","NA",IF(W125="","",IF(W125&gt;=VLOOKUP(D125,SLAMatrix,3,FALSE),"Yes",IF(W125&lt;VLOOKUP(D125,SLAMatrix,2,FALSE),"No","Internal"))))</f>
        <v/>
      </c>
      <c r="AB125" s="123" t="n"/>
      <c r="AC125" s="123" t="n"/>
      <c r="AD125" s="119" t="n"/>
      <c r="AE125" s="125" t="n"/>
      <c r="AF125" s="124">
        <f>MONTH(O125)</f>
        <v/>
      </c>
      <c r="AG125" s="124">
        <f>VLOOKUP(IFERROR(MID(AE125,1,(FIND(",",AE125,1)-1)),AE125),Facility_Region_Mapping,2,FALSE)</f>
        <v/>
      </c>
      <c r="AH125" s="124" t="n"/>
      <c r="AI125" s="124">
        <f>IF(C125&lt;&gt;"",IF(M125="ESM User",getInterfaceName($C125),"NA"),"")</f>
        <v/>
      </c>
      <c r="AJ125" s="116">
        <f>IF(Q125&lt;&gt;"",DATE(YEAR(Q125), MONTH(Q125), DAY(Q125)),"")</f>
        <v/>
      </c>
      <c r="AK125" s="130">
        <f>IF(Q125&lt;&gt;0,Q125-N125,TODAY()-N125)</f>
        <v/>
      </c>
      <c r="AL125" s="112">
        <f>IF(F125="Re-assigned",0,IF(H125="Closed",0,IF(H125="Service Restored",0,IF(H125="",0,1))))</f>
        <v/>
      </c>
      <c r="AM125" s="124">
        <f>IF(AL125=0,"",IF(AK125&gt;20.99,"Aged","Non-Aged"))</f>
        <v/>
      </c>
      <c r="AN125" s="112">
        <f>IF(Q125&lt;&gt;"",MONTH(Q125),"")</f>
        <v/>
      </c>
      <c r="AO125" s="112">
        <f>IFERROR(VALUE(V125),0)</f>
        <v/>
      </c>
    </row>
    <row customFormat="1" customHeight="1" ht="29.25" r="126" s="112" spans="1:41">
      <c r="A126" s="127" t="n"/>
      <c r="B126" s="113" t="n"/>
      <c r="C126" s="127" t="n"/>
      <c r="D126" s="127" t="n"/>
      <c r="E126" s="114">
        <f>IF(F126 &lt;&gt; "",VLOOKUP(F126,CategoryLookup,2,FALSE), "")</f>
        <v/>
      </c>
      <c r="F126" s="126" t="n"/>
      <c r="G126" s="127" t="n"/>
      <c r="H126" s="127" t="n"/>
      <c r="I126" s="127" t="n"/>
      <c r="J126" s="127" t="n"/>
      <c r="K126" s="127" t="n"/>
      <c r="L126" s="127" t="n"/>
      <c r="M126" s="127" t="n"/>
      <c r="N126" s="120" t="n"/>
      <c r="O126" s="120" t="n"/>
      <c r="P126" s="120" t="n"/>
      <c r="Q126" s="120" t="n"/>
      <c r="R126" s="121" t="n"/>
      <c r="S126" s="121" t="n"/>
      <c r="T126" s="121" t="n"/>
      <c r="U126" s="121" t="n"/>
      <c r="V126" s="117">
        <f>IF(P126="NA","NA",IF(P126&lt;&gt;"",TEXT(P126-N126,"[h].mm"),""))</f>
        <v/>
      </c>
      <c r="W126" s="118">
        <f>IF(AND(R126="",S126=""),"",R126+S126)</f>
        <v/>
      </c>
      <c r="X126" s="116">
        <f>IF(O126&lt;&gt;"",DATE(YEAR(O126), MONTH(O126), DAY(O126)),"")</f>
        <v/>
      </c>
      <c r="Y126" s="122" t="n"/>
      <c r="Z126" s="123" t="n"/>
      <c r="AA126" s="117">
        <f>IF(F126="Re-assigned","NA",IF(W126="","",IF(W126&gt;=VLOOKUP(D126,SLAMatrix,3,FALSE),"Yes",IF(W126&lt;VLOOKUP(D126,SLAMatrix,2,FALSE),"No","Internal"))))</f>
        <v/>
      </c>
      <c r="AB126" s="123" t="n"/>
      <c r="AC126" s="123" t="n"/>
      <c r="AD126" s="119" t="n"/>
      <c r="AE126" s="125" t="n"/>
      <c r="AF126" s="124">
        <f>MONTH(O126)</f>
        <v/>
      </c>
      <c r="AG126" s="124">
        <f>VLOOKUP(IFERROR(MID(AE126,1,(FIND(",",AE126,1)-1)),AE126),Facility_Region_Mapping,2,FALSE)</f>
        <v/>
      </c>
      <c r="AH126" s="124" t="n"/>
      <c r="AI126" s="124">
        <f>IF(C126&lt;&gt;"",IF(M126="ESM User",getInterfaceName($C126),"NA"),"")</f>
        <v/>
      </c>
      <c r="AJ126" s="116">
        <f>IF(Q126&lt;&gt;"",DATE(YEAR(Q126), MONTH(Q126), DAY(Q126)),"")</f>
        <v/>
      </c>
      <c r="AK126" s="130">
        <f>IF(Q126&lt;&gt;0,Q126-N126,TODAY()-N126)</f>
        <v/>
      </c>
      <c r="AL126" s="112">
        <f>IF(F126="Re-assigned",0,IF(H126="Closed",0,IF(H126="Service Restored",0,IF(H126="",0,1))))</f>
        <v/>
      </c>
      <c r="AM126" s="124">
        <f>IF(AL126=0,"",IF(AK126&gt;20.99,"Aged","Non-Aged"))</f>
        <v/>
      </c>
      <c r="AN126" s="112">
        <f>IF(Q126&lt;&gt;"",MONTH(Q126),"")</f>
        <v/>
      </c>
      <c r="AO126" s="112">
        <f>IFERROR(VALUE(V126),0)</f>
        <v/>
      </c>
    </row>
    <row customFormat="1" customHeight="1" ht="29.25" r="127" s="112" spans="1:41">
      <c r="A127" s="127" t="n"/>
      <c r="B127" s="113" t="n"/>
      <c r="C127" s="127" t="n"/>
      <c r="D127" s="127" t="n"/>
      <c r="E127" s="114">
        <f>IF(F127 &lt;&gt; "",VLOOKUP(F127,CategoryLookup,2,FALSE), "")</f>
        <v/>
      </c>
      <c r="F127" s="126" t="n"/>
      <c r="G127" s="127" t="n"/>
      <c r="H127" s="127" t="n"/>
      <c r="I127" s="127" t="n"/>
      <c r="J127" s="127" t="n"/>
      <c r="K127" s="127" t="n"/>
      <c r="L127" s="127" t="n"/>
      <c r="M127" s="127" t="n"/>
      <c r="N127" s="120" t="n"/>
      <c r="O127" s="120" t="n"/>
      <c r="P127" s="120" t="n"/>
      <c r="Q127" s="120" t="n"/>
      <c r="R127" s="121" t="n"/>
      <c r="S127" s="121" t="n"/>
      <c r="T127" s="121" t="n"/>
      <c r="U127" s="121" t="n"/>
      <c r="V127" s="117">
        <f>IF(P127="NA","NA",IF(P127&lt;&gt;"",TEXT(P127-N127,"[h].mm"),""))</f>
        <v/>
      </c>
      <c r="W127" s="118">
        <f>IF(AND(R127="",S127=""),"",R127+S127)</f>
        <v/>
      </c>
      <c r="X127" s="116">
        <f>IF(O127&lt;&gt;"",DATE(YEAR(O127), MONTH(O127), DAY(O127)),"")</f>
        <v/>
      </c>
      <c r="Y127" s="122" t="n"/>
      <c r="Z127" s="123" t="n"/>
      <c r="AA127" s="117">
        <f>IF(F127="Re-assigned","NA",IF(W127="","",IF(W127&gt;=VLOOKUP(D127,SLAMatrix,3,FALSE),"Yes",IF(W127&lt;VLOOKUP(D127,SLAMatrix,2,FALSE),"No","Internal"))))</f>
        <v/>
      </c>
      <c r="AB127" s="123" t="n"/>
      <c r="AC127" s="123" t="n"/>
      <c r="AD127" s="119" t="n"/>
      <c r="AE127" s="125" t="n"/>
      <c r="AF127" s="124">
        <f>MONTH(O127)</f>
        <v/>
      </c>
      <c r="AG127" s="124">
        <f>VLOOKUP(IFERROR(MID(AE127,1,(FIND(",",AE127,1)-1)),AE127),Facility_Region_Mapping,2,FALSE)</f>
        <v/>
      </c>
      <c r="AH127" s="124" t="n"/>
      <c r="AI127" s="124">
        <f>IF(C127&lt;&gt;"",IF(M127="ESM User",getInterfaceName($C127),"NA"),"")</f>
        <v/>
      </c>
      <c r="AJ127" s="116">
        <f>IF(Q127&lt;&gt;"",DATE(YEAR(Q127), MONTH(Q127), DAY(Q127)),"")</f>
        <v/>
      </c>
      <c r="AK127" s="130">
        <f>IF(Q127&lt;&gt;0,Q127-N127,TODAY()-N127)</f>
        <v/>
      </c>
      <c r="AL127" s="112">
        <f>IF(F127="Re-assigned",0,IF(H127="Closed",0,IF(H127="Service Restored",0,IF(H127="",0,1))))</f>
        <v/>
      </c>
      <c r="AM127" s="124">
        <f>IF(AL127=0,"",IF(AK127&gt;20.99,"Aged","Non-Aged"))</f>
        <v/>
      </c>
      <c r="AN127" s="112">
        <f>IF(Q127&lt;&gt;"",MONTH(Q127),"")</f>
        <v/>
      </c>
      <c r="AO127" s="112">
        <f>IFERROR(VALUE(V127),0)</f>
        <v/>
      </c>
    </row>
    <row customFormat="1" customHeight="1" ht="29.25" r="128" s="112" spans="1:41">
      <c r="A128" s="127" t="n"/>
      <c r="B128" s="113" t="n"/>
      <c r="C128" s="127" t="n"/>
      <c r="D128" s="127" t="n"/>
      <c r="E128" s="114">
        <f>IF(F128 &lt;&gt; "",VLOOKUP(F128,CategoryLookup,2,FALSE), "")</f>
        <v/>
      </c>
      <c r="F128" s="126" t="n"/>
      <c r="G128" s="127" t="n"/>
      <c r="H128" s="127" t="n"/>
      <c r="I128" s="127" t="n"/>
      <c r="J128" s="127" t="n"/>
      <c r="K128" s="127" t="n"/>
      <c r="L128" s="127" t="n"/>
      <c r="M128" s="127" t="n"/>
      <c r="N128" s="120" t="n"/>
      <c r="O128" s="120" t="n"/>
      <c r="P128" s="120" t="n"/>
      <c r="Q128" s="120" t="n"/>
      <c r="R128" s="121" t="n"/>
      <c r="S128" s="121" t="n"/>
      <c r="T128" s="121" t="n"/>
      <c r="U128" s="121" t="n"/>
      <c r="V128" s="117">
        <f>IF(P128="NA","NA",IF(P128&lt;&gt;"",TEXT(P128-N128,"[h].mm"),""))</f>
        <v/>
      </c>
      <c r="W128" s="118">
        <f>IF(AND(R128="",S128=""),"",R128+S128)</f>
        <v/>
      </c>
      <c r="X128" s="116">
        <f>IF(O128&lt;&gt;"",DATE(YEAR(O128), MONTH(O128), DAY(O128)),"")</f>
        <v/>
      </c>
      <c r="Y128" s="122" t="n"/>
      <c r="Z128" s="123" t="n"/>
      <c r="AA128" s="117">
        <f>IF(F128="Re-assigned","NA",IF(W128="","",IF(W128&gt;=VLOOKUP(D128,SLAMatrix,3,FALSE),"Yes",IF(W128&lt;VLOOKUP(D128,SLAMatrix,2,FALSE),"No","Internal"))))</f>
        <v/>
      </c>
      <c r="AB128" s="123" t="n"/>
      <c r="AC128" s="123" t="n"/>
      <c r="AD128" s="119" t="n"/>
      <c r="AE128" s="125" t="n"/>
      <c r="AF128" s="124">
        <f>MONTH(O128)</f>
        <v/>
      </c>
      <c r="AG128" s="124">
        <f>VLOOKUP(IFERROR(MID(AE128,1,(FIND(",",AE128,1)-1)),AE128),Facility_Region_Mapping,2,FALSE)</f>
        <v/>
      </c>
      <c r="AH128" s="124" t="n"/>
      <c r="AI128" s="124">
        <f>IF(C128&lt;&gt;"",IF(M128="ESM User",getInterfaceName($C128),"NA"),"")</f>
        <v/>
      </c>
      <c r="AJ128" s="116">
        <f>IF(Q128&lt;&gt;"",DATE(YEAR(Q128), MONTH(Q128), DAY(Q128)),"")</f>
        <v/>
      </c>
      <c r="AK128" s="130">
        <f>IF(Q128&lt;&gt;0,Q128-N128,TODAY()-N128)</f>
        <v/>
      </c>
      <c r="AL128" s="112">
        <f>IF(F128="Re-assigned",0,IF(H128="Closed",0,IF(H128="Service Restored",0,IF(H128="",0,1))))</f>
        <v/>
      </c>
      <c r="AM128" s="124">
        <f>IF(AL128=0,"",IF(AK128&gt;20.99,"Aged","Non-Aged"))</f>
        <v/>
      </c>
      <c r="AN128" s="112">
        <f>IF(Q128&lt;&gt;"",MONTH(Q128),"")</f>
        <v/>
      </c>
      <c r="AO128" s="112">
        <f>IFERROR(VALUE(V128),0)</f>
        <v/>
      </c>
    </row>
    <row customFormat="1" customHeight="1" ht="29.25" r="129" s="112" spans="1:41">
      <c r="A129" s="127" t="n"/>
      <c r="B129" s="113" t="n"/>
      <c r="C129" s="127" t="n"/>
      <c r="D129" s="127" t="n"/>
      <c r="E129" s="114">
        <f>IF(F129 &lt;&gt; "",VLOOKUP(F129,CategoryLookup,2,FALSE), "")</f>
        <v/>
      </c>
      <c r="F129" s="126" t="n"/>
      <c r="G129" s="127" t="n"/>
      <c r="H129" s="127" t="n"/>
      <c r="I129" s="127" t="n"/>
      <c r="J129" s="127" t="n"/>
      <c r="K129" s="127" t="n"/>
      <c r="L129" s="127" t="n"/>
      <c r="M129" s="127" t="n"/>
      <c r="N129" s="120" t="n"/>
      <c r="O129" s="120" t="n"/>
      <c r="P129" s="120" t="n"/>
      <c r="Q129" s="120" t="n"/>
      <c r="R129" s="121" t="n"/>
      <c r="S129" s="121" t="n"/>
      <c r="T129" s="121" t="n"/>
      <c r="U129" s="121" t="n"/>
      <c r="V129" s="117">
        <f>IF(P129="NA","NA",IF(P129&lt;&gt;"",TEXT(P129-N129,"[h].mm"),""))</f>
        <v/>
      </c>
      <c r="W129" s="118">
        <f>IF(AND(R129="",S129=""),"",R129+S129)</f>
        <v/>
      </c>
      <c r="X129" s="116">
        <f>IF(O129&lt;&gt;"",DATE(YEAR(O129), MONTH(O129), DAY(O129)),"")</f>
        <v/>
      </c>
      <c r="Y129" s="122" t="n"/>
      <c r="Z129" s="123" t="n"/>
      <c r="AA129" s="117">
        <f>IF(F129="Re-assigned","NA",IF(W129="","",IF(W129&gt;=VLOOKUP(D129,SLAMatrix,3,FALSE),"Yes",IF(W129&lt;VLOOKUP(D129,SLAMatrix,2,FALSE),"No","Internal"))))</f>
        <v/>
      </c>
      <c r="AB129" s="123" t="n"/>
      <c r="AC129" s="123" t="n"/>
      <c r="AD129" s="119" t="n"/>
      <c r="AE129" s="125" t="n"/>
      <c r="AF129" s="124">
        <f>MONTH(O129)</f>
        <v/>
      </c>
      <c r="AG129" s="124">
        <f>VLOOKUP(IFERROR(MID(AE129,1,(FIND(",",AE129,1)-1)),AE129),Facility_Region_Mapping,2,FALSE)</f>
        <v/>
      </c>
      <c r="AH129" s="124" t="n"/>
      <c r="AI129" s="124">
        <f>IF(C129&lt;&gt;"",IF(M129="ESM User",getInterfaceName($C129),"NA"),"")</f>
        <v/>
      </c>
      <c r="AJ129" s="116">
        <f>IF(Q129&lt;&gt;"",DATE(YEAR(Q129), MONTH(Q129), DAY(Q129)),"")</f>
        <v/>
      </c>
      <c r="AK129" s="130">
        <f>IF(Q129&lt;&gt;0,Q129-N129,TODAY()-N129)</f>
        <v/>
      </c>
      <c r="AL129" s="112">
        <f>IF(F129="Re-assigned",0,IF(H129="Closed",0,IF(H129="Service Restored",0,IF(H129="",0,1))))</f>
        <v/>
      </c>
      <c r="AM129" s="124">
        <f>IF(AL129=0,"",IF(AK129&gt;20.99,"Aged","Non-Aged"))</f>
        <v/>
      </c>
      <c r="AN129" s="112">
        <f>IF(Q129&lt;&gt;"",MONTH(Q129),"")</f>
        <v/>
      </c>
      <c r="AO129" s="112">
        <f>IFERROR(VALUE(V129),0)</f>
        <v/>
      </c>
    </row>
    <row customFormat="1" customHeight="1" ht="29.25" r="130" s="112" spans="1:41">
      <c r="A130" s="127" t="n"/>
      <c r="B130" s="113" t="n"/>
      <c r="C130" s="127" t="n"/>
      <c r="D130" s="127" t="n"/>
      <c r="E130" s="114">
        <f>IF(F130 &lt;&gt; "",VLOOKUP(F130,CategoryLookup,2,FALSE), "")</f>
        <v/>
      </c>
      <c r="F130" s="126" t="n"/>
      <c r="G130" s="127" t="n"/>
      <c r="H130" s="127" t="n"/>
      <c r="I130" s="127" t="n"/>
      <c r="J130" s="127" t="n"/>
      <c r="K130" s="127" t="n"/>
      <c r="L130" s="127" t="n"/>
      <c r="M130" s="127" t="n"/>
      <c r="N130" s="120" t="n"/>
      <c r="O130" s="120" t="n"/>
      <c r="P130" s="120" t="n"/>
      <c r="Q130" s="120" t="n"/>
      <c r="R130" s="121" t="n"/>
      <c r="S130" s="121" t="n"/>
      <c r="T130" s="121" t="n"/>
      <c r="U130" s="121" t="n"/>
      <c r="V130" s="117">
        <f>IF(P130="NA","NA",IF(P130&lt;&gt;"",TEXT(P130-N130,"[h].mm"),""))</f>
        <v/>
      </c>
      <c r="W130" s="118">
        <f>IF(AND(R130="",S130=""),"",R130+S130)</f>
        <v/>
      </c>
      <c r="X130" s="116">
        <f>IF(O130&lt;&gt;"",DATE(YEAR(O130), MONTH(O130), DAY(O130)),"")</f>
        <v/>
      </c>
      <c r="Y130" s="122" t="n"/>
      <c r="Z130" s="123" t="n"/>
      <c r="AA130" s="117">
        <f>IF(F130="Re-assigned","NA",IF(W130="","",IF(W130&gt;=VLOOKUP(D130,SLAMatrix,3,FALSE),"Yes",IF(W130&lt;VLOOKUP(D130,SLAMatrix,2,FALSE),"No","Internal"))))</f>
        <v/>
      </c>
      <c r="AB130" s="123" t="n"/>
      <c r="AC130" s="123" t="n"/>
      <c r="AD130" s="119" t="n"/>
      <c r="AE130" s="125" t="n"/>
      <c r="AF130" s="124">
        <f>MONTH(O130)</f>
        <v/>
      </c>
      <c r="AG130" s="124">
        <f>VLOOKUP(IFERROR(MID(AE130,1,(FIND(",",AE130,1)-1)),AE130),Facility_Region_Mapping,2,FALSE)</f>
        <v/>
      </c>
      <c r="AH130" s="124" t="n"/>
      <c r="AI130" s="124">
        <f>IF(C130&lt;&gt;"",IF(M130="ESM User",getInterfaceName($C130),"NA"),"")</f>
        <v/>
      </c>
      <c r="AJ130" s="116">
        <f>IF(Q130&lt;&gt;"",DATE(YEAR(Q130), MONTH(Q130), DAY(Q130)),"")</f>
        <v/>
      </c>
      <c r="AK130" s="130">
        <f>IF(Q130&lt;&gt;0,Q130-N130,TODAY()-N130)</f>
        <v/>
      </c>
      <c r="AL130" s="112">
        <f>IF(F130="Re-assigned",0,IF(H130="Closed",0,IF(H130="Service Restored",0,IF(H130="",0,1))))</f>
        <v/>
      </c>
      <c r="AM130" s="124">
        <f>IF(AL130=0,"",IF(AK130&gt;20.99,"Aged","Non-Aged"))</f>
        <v/>
      </c>
      <c r="AN130" s="112">
        <f>IF(Q130&lt;&gt;"",MONTH(Q130),"")</f>
        <v/>
      </c>
      <c r="AO130" s="112">
        <f>IFERROR(VALUE(V130),0)</f>
        <v/>
      </c>
    </row>
    <row customFormat="1" customHeight="1" ht="29.25" r="131" s="112" spans="1:41">
      <c r="A131" s="127" t="n"/>
      <c r="B131" s="113" t="n"/>
      <c r="C131" s="127" t="n"/>
      <c r="D131" s="127" t="n"/>
      <c r="E131" s="114">
        <f>IF(F131 &lt;&gt; "",VLOOKUP(F131,CategoryLookup,2,FALSE), "")</f>
        <v/>
      </c>
      <c r="F131" s="126" t="n"/>
      <c r="G131" s="127" t="n"/>
      <c r="H131" s="127" t="n"/>
      <c r="I131" s="127" t="n"/>
      <c r="J131" s="127" t="n"/>
      <c r="K131" s="127" t="n"/>
      <c r="L131" s="127" t="n"/>
      <c r="M131" s="127" t="n"/>
      <c r="N131" s="120" t="n"/>
      <c r="O131" s="120" t="n"/>
      <c r="P131" s="120" t="n"/>
      <c r="Q131" s="120" t="n"/>
      <c r="R131" s="121" t="n"/>
      <c r="S131" s="121" t="n"/>
      <c r="T131" s="121" t="n"/>
      <c r="U131" s="121" t="n"/>
      <c r="V131" s="117">
        <f>IF(P131="NA","NA",IF(P131&lt;&gt;"",TEXT(P131-N131,"[h].mm"),""))</f>
        <v/>
      </c>
      <c r="W131" s="118">
        <f>IF(AND(R131="",S131=""),"",R131+S131)</f>
        <v/>
      </c>
      <c r="X131" s="116">
        <f>IF(O131&lt;&gt;"",DATE(YEAR(O131), MONTH(O131), DAY(O131)),"")</f>
        <v/>
      </c>
      <c r="Y131" s="122" t="n"/>
      <c r="Z131" s="123" t="n"/>
      <c r="AA131" s="117">
        <f>IF(F131="Re-assigned","NA",IF(W131="","",IF(W131&gt;=VLOOKUP(D131,SLAMatrix,3,FALSE),"Yes",IF(W131&lt;VLOOKUP(D131,SLAMatrix,2,FALSE),"No","Internal"))))</f>
        <v/>
      </c>
      <c r="AB131" s="123" t="n"/>
      <c r="AC131" s="123" t="n"/>
      <c r="AD131" s="119" t="n"/>
      <c r="AE131" s="125" t="n"/>
      <c r="AF131" s="124">
        <f>MONTH(O131)</f>
        <v/>
      </c>
      <c r="AG131" s="124">
        <f>VLOOKUP(IFERROR(MID(AE131,1,(FIND(",",AE131,1)-1)),AE131),Facility_Region_Mapping,2,FALSE)</f>
        <v/>
      </c>
      <c r="AH131" s="124" t="n"/>
      <c r="AI131" s="124">
        <f>IF(C131&lt;&gt;"",IF(M131="ESM User",getInterfaceName($C131),"NA"),"")</f>
        <v/>
      </c>
      <c r="AJ131" s="116">
        <f>IF(Q131&lt;&gt;"",DATE(YEAR(Q131), MONTH(Q131), DAY(Q131)),"")</f>
        <v/>
      </c>
      <c r="AK131" s="130">
        <f>IF(Q131&lt;&gt;0,Q131-N131,TODAY()-N131)</f>
        <v/>
      </c>
      <c r="AL131" s="112">
        <f>IF(F131="Re-assigned",0,IF(H131="Closed",0,IF(H131="Service Restored",0,IF(H131="",0,1))))</f>
        <v/>
      </c>
      <c r="AM131" s="124">
        <f>IF(AL131=0,"",IF(AK131&gt;20.99,"Aged","Non-Aged"))</f>
        <v/>
      </c>
      <c r="AN131" s="112">
        <f>IF(Q131&lt;&gt;"",MONTH(Q131),"")</f>
        <v/>
      </c>
      <c r="AO131" s="112">
        <f>IFERROR(VALUE(V131),0)</f>
        <v/>
      </c>
    </row>
    <row customFormat="1" customHeight="1" ht="29.25" r="132" s="112" spans="1:41">
      <c r="A132" s="127" t="n"/>
      <c r="B132" s="113" t="n"/>
      <c r="C132" s="127" t="n"/>
      <c r="D132" s="127" t="n"/>
      <c r="E132" s="114">
        <f>IF(F132 &lt;&gt; "",VLOOKUP(F132,CategoryLookup,2,FALSE), "")</f>
        <v/>
      </c>
      <c r="F132" s="126" t="n"/>
      <c r="G132" s="127" t="n"/>
      <c r="H132" s="127" t="n"/>
      <c r="I132" s="127" t="n"/>
      <c r="J132" s="127" t="n"/>
      <c r="K132" s="127" t="n"/>
      <c r="L132" s="127" t="n"/>
      <c r="M132" s="127" t="n"/>
      <c r="N132" s="120" t="n"/>
      <c r="O132" s="120" t="n"/>
      <c r="P132" s="120" t="n"/>
      <c r="Q132" s="120" t="n"/>
      <c r="R132" s="121" t="n"/>
      <c r="S132" s="121" t="n"/>
      <c r="T132" s="121" t="n"/>
      <c r="U132" s="121" t="n"/>
      <c r="V132" s="117">
        <f>IF(P132="NA","NA",IF(P132&lt;&gt;"",TEXT(P132-N132,"[h].mm"),""))</f>
        <v/>
      </c>
      <c r="W132" s="118">
        <f>IF(AND(R132="",S132=""),"",R132+S132)</f>
        <v/>
      </c>
      <c r="X132" s="116">
        <f>IF(O132&lt;&gt;"",DATE(YEAR(O132), MONTH(O132), DAY(O132)),"")</f>
        <v/>
      </c>
      <c r="Y132" s="122" t="n"/>
      <c r="Z132" s="123" t="n"/>
      <c r="AA132" s="117">
        <f>IF(F132="Re-assigned","NA",IF(W132="","",IF(W132&gt;=VLOOKUP(D132,SLAMatrix,3,FALSE),"Yes",IF(W132&lt;VLOOKUP(D132,SLAMatrix,2,FALSE),"No","Internal"))))</f>
        <v/>
      </c>
      <c r="AB132" s="123" t="n"/>
      <c r="AC132" s="123" t="n"/>
      <c r="AD132" s="119" t="n"/>
      <c r="AE132" s="125" t="n"/>
      <c r="AF132" s="124">
        <f>MONTH(O132)</f>
        <v/>
      </c>
      <c r="AG132" s="124">
        <f>VLOOKUP(IFERROR(MID(AE132,1,(FIND(",",AE132,1)-1)),AE132),Facility_Region_Mapping,2,FALSE)</f>
        <v/>
      </c>
      <c r="AH132" s="124" t="n"/>
      <c r="AI132" s="124">
        <f>IF(C132&lt;&gt;"",IF(M132="ESM User",getInterfaceName($C132),"NA"),"")</f>
        <v/>
      </c>
      <c r="AJ132" s="116">
        <f>IF(Q132&lt;&gt;"",DATE(YEAR(Q132), MONTH(Q132), DAY(Q132)),"")</f>
        <v/>
      </c>
      <c r="AK132" s="130">
        <f>IF(Q132&lt;&gt;0,Q132-N132,TODAY()-N132)</f>
        <v/>
      </c>
      <c r="AL132" s="112">
        <f>IF(F132="Re-assigned",0,IF(H132="Closed",0,IF(H132="Service Restored",0,IF(H132="",0,1))))</f>
        <v/>
      </c>
      <c r="AM132" s="124">
        <f>IF(AL132=0,"",IF(AK132&gt;20.99,"Aged","Non-Aged"))</f>
        <v/>
      </c>
      <c r="AN132" s="112">
        <f>IF(Q132&lt;&gt;"",MONTH(Q132),"")</f>
        <v/>
      </c>
      <c r="AO132" s="112">
        <f>IFERROR(VALUE(V132),0)</f>
        <v/>
      </c>
    </row>
    <row customFormat="1" customHeight="1" ht="29.25" r="133" s="112" spans="1:41">
      <c r="A133" s="127" t="n"/>
      <c r="B133" s="113" t="n"/>
      <c r="C133" s="127" t="n"/>
      <c r="D133" s="127" t="n"/>
      <c r="E133" s="114">
        <f>IF(F133 &lt;&gt; "",VLOOKUP(F133,CategoryLookup,2,FALSE), "")</f>
        <v/>
      </c>
      <c r="F133" s="126" t="n"/>
      <c r="G133" s="127" t="n"/>
      <c r="H133" s="127" t="n"/>
      <c r="I133" s="127" t="n"/>
      <c r="J133" s="127" t="n"/>
      <c r="K133" s="127" t="n"/>
      <c r="L133" s="127" t="n"/>
      <c r="M133" s="127" t="n"/>
      <c r="N133" s="120" t="n"/>
      <c r="O133" s="120" t="n"/>
      <c r="P133" s="120" t="n"/>
      <c r="Q133" s="120" t="n"/>
      <c r="R133" s="121" t="n"/>
      <c r="S133" s="121" t="n"/>
      <c r="T133" s="121" t="n"/>
      <c r="U133" s="121" t="n"/>
      <c r="V133" s="117">
        <f>IF(P133="NA","NA",IF(P133&lt;&gt;"",TEXT(P133-N133,"[h].mm"),""))</f>
        <v/>
      </c>
      <c r="W133" s="118">
        <f>IF(AND(R133="",S133=""),"",R133+S133)</f>
        <v/>
      </c>
      <c r="X133" s="116">
        <f>IF(O133&lt;&gt;"",DATE(YEAR(O133), MONTH(O133), DAY(O133)),"")</f>
        <v/>
      </c>
      <c r="Y133" s="122" t="n"/>
      <c r="Z133" s="123" t="n"/>
      <c r="AA133" s="117">
        <f>IF(F133="Re-assigned","NA",IF(W133="","",IF(W133&gt;=VLOOKUP(D133,SLAMatrix,3,FALSE),"Yes",IF(W133&lt;VLOOKUP(D133,SLAMatrix,2,FALSE),"No","Internal"))))</f>
        <v/>
      </c>
      <c r="AB133" s="123" t="n"/>
      <c r="AC133" s="123" t="n"/>
      <c r="AD133" s="119" t="n"/>
      <c r="AE133" s="125" t="n"/>
      <c r="AF133" s="124">
        <f>MONTH(O133)</f>
        <v/>
      </c>
      <c r="AG133" s="124">
        <f>VLOOKUP(IFERROR(MID(AE133,1,(FIND(",",AE133,1)-1)),AE133),Facility_Region_Mapping,2,FALSE)</f>
        <v/>
      </c>
      <c r="AH133" s="124" t="n"/>
      <c r="AI133" s="124">
        <f>IF(C133&lt;&gt;"",IF(M133="ESM User",getInterfaceName($C133),"NA"),"")</f>
        <v/>
      </c>
      <c r="AJ133" s="116">
        <f>IF(Q133&lt;&gt;"",DATE(YEAR(Q133), MONTH(Q133), DAY(Q133)),"")</f>
        <v/>
      </c>
      <c r="AK133" s="130">
        <f>IF(Q133&lt;&gt;0,Q133-N133,TODAY()-N133)</f>
        <v/>
      </c>
      <c r="AL133" s="112">
        <f>IF(F133="Re-assigned",0,IF(H133="Closed",0,IF(H133="Service Restored",0,IF(H133="",0,1))))</f>
        <v/>
      </c>
      <c r="AM133" s="124">
        <f>IF(AL133=0,"",IF(AK133&gt;20.99,"Aged","Non-Aged"))</f>
        <v/>
      </c>
      <c r="AN133" s="112">
        <f>IF(Q133&lt;&gt;"",MONTH(Q133),"")</f>
        <v/>
      </c>
      <c r="AO133" s="112">
        <f>IFERROR(VALUE(V133),0)</f>
        <v/>
      </c>
    </row>
    <row customFormat="1" customHeight="1" ht="29.25" r="134" s="112" spans="1:41">
      <c r="A134" s="127" t="n"/>
      <c r="B134" s="113" t="n"/>
      <c r="C134" s="127" t="n"/>
      <c r="D134" s="127" t="n"/>
      <c r="E134" s="114">
        <f>IF(F134 &lt;&gt; "",VLOOKUP(F134,CategoryLookup,2,FALSE), "")</f>
        <v/>
      </c>
      <c r="F134" s="126" t="n"/>
      <c r="G134" s="127" t="n"/>
      <c r="H134" s="127" t="n"/>
      <c r="I134" s="127" t="n"/>
      <c r="J134" s="127" t="n"/>
      <c r="K134" s="127" t="n"/>
      <c r="L134" s="127" t="n"/>
      <c r="M134" s="127" t="n"/>
      <c r="N134" s="120" t="n"/>
      <c r="O134" s="120" t="n"/>
      <c r="P134" s="120" t="n"/>
      <c r="Q134" s="120" t="n"/>
      <c r="R134" s="121" t="n"/>
      <c r="S134" s="121" t="n"/>
      <c r="T134" s="121" t="n"/>
      <c r="U134" s="121" t="n"/>
      <c r="V134" s="117">
        <f>IF(P134="NA","NA",IF(P134&lt;&gt;"",TEXT(P134-N134,"[h].mm"),""))</f>
        <v/>
      </c>
      <c r="W134" s="118">
        <f>IF(AND(R134="",S134=""),"",R134+S134)</f>
        <v/>
      </c>
      <c r="X134" s="116">
        <f>IF(O134&lt;&gt;"",DATE(YEAR(O134), MONTH(O134), DAY(O134)),"")</f>
        <v/>
      </c>
      <c r="Y134" s="122" t="n"/>
      <c r="Z134" s="123" t="n"/>
      <c r="AA134" s="117">
        <f>IF(F134="Re-assigned","NA",IF(W134="","",IF(W134&gt;=VLOOKUP(D134,SLAMatrix,3,FALSE),"Yes",IF(W134&lt;VLOOKUP(D134,SLAMatrix,2,FALSE),"No","Internal"))))</f>
        <v/>
      </c>
      <c r="AB134" s="123" t="n"/>
      <c r="AC134" s="123" t="n"/>
      <c r="AD134" s="119" t="n"/>
      <c r="AE134" s="125" t="n"/>
      <c r="AF134" s="124">
        <f>MONTH(O134)</f>
        <v/>
      </c>
      <c r="AG134" s="124">
        <f>VLOOKUP(IFERROR(MID(AE134,1,(FIND(",",AE134,1)-1)),AE134),Facility_Region_Mapping,2,FALSE)</f>
        <v/>
      </c>
      <c r="AH134" s="124" t="n"/>
      <c r="AI134" s="124">
        <f>IF(C134&lt;&gt;"",IF(M134="ESM User",getInterfaceName($C134),"NA"),"")</f>
        <v/>
      </c>
      <c r="AJ134" s="116">
        <f>IF(Q134&lt;&gt;"",DATE(YEAR(Q134), MONTH(Q134), DAY(Q134)),"")</f>
        <v/>
      </c>
      <c r="AK134" s="130">
        <f>IF(Q134&lt;&gt;0,Q134-N134,TODAY()-N134)</f>
        <v/>
      </c>
      <c r="AL134" s="112">
        <f>IF(F134="Re-assigned",0,IF(H134="Closed",0,IF(H134="Service Restored",0,IF(H134="",0,1))))</f>
        <v/>
      </c>
      <c r="AM134" s="124">
        <f>IF(AL134=0,"",IF(AK134&gt;20.99,"Aged","Non-Aged"))</f>
        <v/>
      </c>
      <c r="AN134" s="112">
        <f>IF(Q134&lt;&gt;"",MONTH(Q134),"")</f>
        <v/>
      </c>
      <c r="AO134" s="112">
        <f>IFERROR(VALUE(V134),0)</f>
        <v/>
      </c>
    </row>
    <row customFormat="1" customHeight="1" ht="29.25" r="135" s="112" spans="1:41">
      <c r="A135" s="127" t="n"/>
      <c r="B135" s="113" t="n"/>
      <c r="C135" s="127" t="n"/>
      <c r="D135" s="127" t="n"/>
      <c r="E135" s="114">
        <f>IF(F135 &lt;&gt; "",VLOOKUP(F135,CategoryLookup,2,FALSE), "")</f>
        <v/>
      </c>
      <c r="F135" s="126" t="n"/>
      <c r="G135" s="127" t="n"/>
      <c r="H135" s="127" t="n"/>
      <c r="I135" s="127" t="n"/>
      <c r="J135" s="127" t="n"/>
      <c r="K135" s="127" t="n"/>
      <c r="L135" s="127" t="n"/>
      <c r="M135" s="127" t="n"/>
      <c r="N135" s="120" t="n"/>
      <c r="O135" s="120" t="n"/>
      <c r="P135" s="120" t="n"/>
      <c r="Q135" s="120" t="n"/>
      <c r="R135" s="121" t="n"/>
      <c r="S135" s="121" t="n"/>
      <c r="T135" s="121" t="n"/>
      <c r="U135" s="121" t="n"/>
      <c r="V135" s="117">
        <f>IF(P135="NA","NA",IF(P135&lt;&gt;"",TEXT(P135-N135,"[h].mm"),""))</f>
        <v/>
      </c>
      <c r="W135" s="118">
        <f>IF(AND(R135="",S135=""),"",R135+S135)</f>
        <v/>
      </c>
      <c r="X135" s="116">
        <f>IF(O135&lt;&gt;"",DATE(YEAR(O135), MONTH(O135), DAY(O135)),"")</f>
        <v/>
      </c>
      <c r="Y135" s="122" t="n"/>
      <c r="Z135" s="123" t="n"/>
      <c r="AA135" s="117">
        <f>IF(F135="Re-assigned","NA",IF(W135="","",IF(W135&gt;=VLOOKUP(D135,SLAMatrix,3,FALSE),"Yes",IF(W135&lt;VLOOKUP(D135,SLAMatrix,2,FALSE),"No","Internal"))))</f>
        <v/>
      </c>
      <c r="AB135" s="123" t="n"/>
      <c r="AC135" s="123" t="n"/>
      <c r="AD135" s="119" t="n"/>
      <c r="AE135" s="125" t="n"/>
      <c r="AF135" s="124">
        <f>MONTH(O135)</f>
        <v/>
      </c>
      <c r="AG135" s="124">
        <f>VLOOKUP(IFERROR(MID(AE135,1,(FIND(",",AE135,1)-1)),AE135),Facility_Region_Mapping,2,FALSE)</f>
        <v/>
      </c>
      <c r="AH135" s="124" t="n"/>
      <c r="AI135" s="124">
        <f>IF(C135&lt;&gt;"",IF(M135="ESM User",getInterfaceName($C135),"NA"),"")</f>
        <v/>
      </c>
      <c r="AJ135" s="116">
        <f>IF(Q135&lt;&gt;"",DATE(YEAR(Q135), MONTH(Q135), DAY(Q135)),"")</f>
        <v/>
      </c>
      <c r="AK135" s="130">
        <f>IF(Q135&lt;&gt;0,Q135-N135,TODAY()-N135)</f>
        <v/>
      </c>
      <c r="AL135" s="112">
        <f>IF(F135="Re-assigned",0,IF(H135="Closed",0,IF(H135="Service Restored",0,IF(H135="",0,1))))</f>
        <v/>
      </c>
      <c r="AM135" s="124">
        <f>IF(AL135=0,"",IF(AK135&gt;20.99,"Aged","Non-Aged"))</f>
        <v/>
      </c>
      <c r="AN135" s="112">
        <f>IF(Q135&lt;&gt;"",MONTH(Q135),"")</f>
        <v/>
      </c>
      <c r="AO135" s="112">
        <f>IFERROR(VALUE(V135),0)</f>
        <v/>
      </c>
    </row>
    <row customFormat="1" customHeight="1" ht="29.25" r="136" s="112" spans="1:41">
      <c r="A136" s="127" t="n"/>
      <c r="B136" s="113" t="n"/>
      <c r="C136" s="127" t="n"/>
      <c r="D136" s="127" t="n"/>
      <c r="E136" s="114">
        <f>IF(F136 &lt;&gt; "",VLOOKUP(F136,CategoryLookup,2,FALSE), "")</f>
        <v/>
      </c>
      <c r="F136" s="126" t="n"/>
      <c r="G136" s="127" t="n"/>
      <c r="H136" s="127" t="n"/>
      <c r="I136" s="127" t="n"/>
      <c r="J136" s="127" t="n"/>
      <c r="K136" s="127" t="n"/>
      <c r="L136" s="127" t="n"/>
      <c r="M136" s="127" t="n"/>
      <c r="N136" s="120" t="n"/>
      <c r="O136" s="120" t="n"/>
      <c r="P136" s="120" t="n"/>
      <c r="Q136" s="120" t="n"/>
      <c r="R136" s="121" t="n"/>
      <c r="S136" s="121" t="n"/>
      <c r="T136" s="121" t="n"/>
      <c r="U136" s="121" t="n"/>
      <c r="V136" s="117">
        <f>IF(P136="NA","NA",IF(P136&lt;&gt;"",TEXT(P136-N136,"[h].mm"),""))</f>
        <v/>
      </c>
      <c r="W136" s="118">
        <f>IF(AND(R136="",S136=""),"",R136+S136)</f>
        <v/>
      </c>
      <c r="X136" s="116">
        <f>IF(O136&lt;&gt;"",DATE(YEAR(O136), MONTH(O136), DAY(O136)),"")</f>
        <v/>
      </c>
      <c r="Y136" s="122" t="n"/>
      <c r="Z136" s="123" t="n"/>
      <c r="AA136" s="117">
        <f>IF(F136="Re-assigned","NA",IF(W136="","",IF(W136&gt;=VLOOKUP(D136,SLAMatrix,3,FALSE),"Yes",IF(W136&lt;VLOOKUP(D136,SLAMatrix,2,FALSE),"No","Internal"))))</f>
        <v/>
      </c>
      <c r="AB136" s="123" t="n"/>
      <c r="AC136" s="123" t="n"/>
      <c r="AD136" s="119" t="n"/>
      <c r="AE136" s="125" t="n"/>
      <c r="AF136" s="124">
        <f>MONTH(O136)</f>
        <v/>
      </c>
      <c r="AG136" s="124">
        <f>VLOOKUP(IFERROR(MID(AE136,1,(FIND(",",AE136,1)-1)),AE136),Facility_Region_Mapping,2,FALSE)</f>
        <v/>
      </c>
      <c r="AH136" s="124" t="n"/>
      <c r="AI136" s="124">
        <f>IF(C136&lt;&gt;"",IF(M136="ESM User",getInterfaceName($C136),"NA"),"")</f>
        <v/>
      </c>
      <c r="AJ136" s="116">
        <f>IF(Q136&lt;&gt;"",DATE(YEAR(Q136), MONTH(Q136), DAY(Q136)),"")</f>
        <v/>
      </c>
      <c r="AK136" s="130">
        <f>IF(Q136&lt;&gt;0,Q136-N136,TODAY()-N136)</f>
        <v/>
      </c>
      <c r="AL136" s="112">
        <f>IF(F136="Re-assigned",0,IF(H136="Closed",0,IF(H136="Service Restored",0,IF(H136="",0,1))))</f>
        <v/>
      </c>
      <c r="AM136" s="124">
        <f>IF(AL136=0,"",IF(AK136&gt;20.99,"Aged","Non-Aged"))</f>
        <v/>
      </c>
      <c r="AN136" s="112">
        <f>IF(Q136&lt;&gt;"",MONTH(Q136),"")</f>
        <v/>
      </c>
      <c r="AO136" s="112">
        <f>IFERROR(VALUE(V136),0)</f>
        <v/>
      </c>
    </row>
    <row customFormat="1" customHeight="1" ht="29.25" r="137" s="112" spans="1:41">
      <c r="A137" s="127" t="n"/>
      <c r="B137" s="113" t="n"/>
      <c r="C137" s="127" t="n"/>
      <c r="D137" s="127" t="n"/>
      <c r="E137" s="114">
        <f>IF(F137 &lt;&gt; "",VLOOKUP(F137,CategoryLookup,2,FALSE), "")</f>
        <v/>
      </c>
      <c r="F137" s="126" t="n"/>
      <c r="G137" s="127" t="n"/>
      <c r="H137" s="127" t="n"/>
      <c r="I137" s="127" t="n"/>
      <c r="J137" s="127" t="n"/>
      <c r="K137" s="127" t="n"/>
      <c r="L137" s="127" t="n"/>
      <c r="M137" s="127" t="n"/>
      <c r="N137" s="120" t="n"/>
      <c r="O137" s="120" t="n"/>
      <c r="P137" s="120" t="n"/>
      <c r="Q137" s="120" t="n"/>
      <c r="R137" s="121" t="n"/>
      <c r="S137" s="121" t="n"/>
      <c r="T137" s="121" t="n"/>
      <c r="U137" s="121" t="n"/>
      <c r="V137" s="117">
        <f>IF(P137="NA","NA",IF(P137&lt;&gt;"",TEXT(P137-N137,"[h].mm"),""))</f>
        <v/>
      </c>
      <c r="W137" s="118">
        <f>IF(AND(R137="",S137=""),"",R137+S137)</f>
        <v/>
      </c>
      <c r="X137" s="116">
        <f>IF(O137&lt;&gt;"",DATE(YEAR(O137), MONTH(O137), DAY(O137)),"")</f>
        <v/>
      </c>
      <c r="Y137" s="122" t="n"/>
      <c r="Z137" s="123" t="n"/>
      <c r="AA137" s="117">
        <f>IF(F137="Re-assigned","NA",IF(W137="","",IF(W137&gt;=VLOOKUP(D137,SLAMatrix,3,FALSE),"Yes",IF(W137&lt;VLOOKUP(D137,SLAMatrix,2,FALSE),"No","Internal"))))</f>
        <v/>
      </c>
      <c r="AB137" s="123" t="n"/>
      <c r="AC137" s="123" t="n"/>
      <c r="AD137" s="119" t="n"/>
      <c r="AE137" s="125" t="n"/>
      <c r="AF137" s="124">
        <f>MONTH(O137)</f>
        <v/>
      </c>
      <c r="AG137" s="124">
        <f>VLOOKUP(IFERROR(MID(AE137,1,(FIND(",",AE137,1)-1)),AE137),Facility_Region_Mapping,2,FALSE)</f>
        <v/>
      </c>
      <c r="AH137" s="124" t="n"/>
      <c r="AI137" s="124">
        <f>IF(C137&lt;&gt;"",IF(M137="ESM User",getInterfaceName($C137),"NA"),"")</f>
        <v/>
      </c>
      <c r="AJ137" s="116">
        <f>IF(Q137&lt;&gt;"",DATE(YEAR(Q137), MONTH(Q137), DAY(Q137)),"")</f>
        <v/>
      </c>
      <c r="AK137" s="130">
        <f>IF(Q137&lt;&gt;0,Q137-N137,TODAY()-N137)</f>
        <v/>
      </c>
      <c r="AL137" s="112">
        <f>IF(F137="Re-assigned",0,IF(H137="Closed",0,IF(H137="Service Restored",0,IF(H137="",0,1))))</f>
        <v/>
      </c>
      <c r="AM137" s="124">
        <f>IF(AL137=0,"",IF(AK137&gt;20.99,"Aged","Non-Aged"))</f>
        <v/>
      </c>
      <c r="AN137" s="112">
        <f>IF(Q137&lt;&gt;"",MONTH(Q137),"")</f>
        <v/>
      </c>
      <c r="AO137" s="112">
        <f>IFERROR(VALUE(V137),0)</f>
        <v/>
      </c>
    </row>
    <row customFormat="1" customHeight="1" ht="29.25" r="138" s="112" spans="1:41">
      <c r="A138" s="127" t="n"/>
      <c r="B138" s="113" t="n"/>
      <c r="C138" s="127" t="n"/>
      <c r="D138" s="127" t="n"/>
      <c r="E138" s="114">
        <f>IF(F138 &lt;&gt; "",VLOOKUP(F138,CategoryLookup,2,FALSE), "")</f>
        <v/>
      </c>
      <c r="F138" s="126" t="n"/>
      <c r="G138" s="127" t="n"/>
      <c r="H138" s="127" t="n"/>
      <c r="I138" s="127" t="n"/>
      <c r="J138" s="127" t="n"/>
      <c r="K138" s="127" t="n"/>
      <c r="L138" s="127" t="n"/>
      <c r="M138" s="127" t="n"/>
      <c r="N138" s="120" t="n"/>
      <c r="O138" s="120" t="n"/>
      <c r="P138" s="120" t="n"/>
      <c r="Q138" s="120" t="n"/>
      <c r="R138" s="121" t="n"/>
      <c r="S138" s="121" t="n"/>
      <c r="T138" s="121" t="n"/>
      <c r="U138" s="121" t="n"/>
      <c r="V138" s="117">
        <f>IF(P138="NA","NA",IF(P138&lt;&gt;"",TEXT(P138-N138,"[h].mm"),""))</f>
        <v/>
      </c>
      <c r="W138" s="118">
        <f>IF(AND(R138="",S138=""),"",R138+S138)</f>
        <v/>
      </c>
      <c r="X138" s="116">
        <f>IF(O138&lt;&gt;"",DATE(YEAR(O138), MONTH(O138), DAY(O138)),"")</f>
        <v/>
      </c>
      <c r="Y138" s="122" t="n"/>
      <c r="Z138" s="123" t="n"/>
      <c r="AA138" s="117">
        <f>IF(F138="Re-assigned","NA",IF(W138="","",IF(W138&gt;=VLOOKUP(D138,SLAMatrix,3,FALSE),"Yes",IF(W138&lt;VLOOKUP(D138,SLAMatrix,2,FALSE),"No","Internal"))))</f>
        <v/>
      </c>
      <c r="AB138" s="123" t="n"/>
      <c r="AC138" s="123" t="n"/>
      <c r="AD138" s="119" t="n"/>
      <c r="AE138" s="125" t="n"/>
      <c r="AF138" s="124">
        <f>MONTH(O138)</f>
        <v/>
      </c>
      <c r="AG138" s="124">
        <f>VLOOKUP(IFERROR(MID(AE138,1,(FIND(",",AE138,1)-1)),AE138),Facility_Region_Mapping,2,FALSE)</f>
        <v/>
      </c>
      <c r="AH138" s="124" t="n"/>
      <c r="AI138" s="124">
        <f>IF(C138&lt;&gt;"",IF(M138="ESM User",getInterfaceName($C138),"NA"),"")</f>
        <v/>
      </c>
      <c r="AJ138" s="116">
        <f>IF(Q138&lt;&gt;"",DATE(YEAR(Q138), MONTH(Q138), DAY(Q138)),"")</f>
        <v/>
      </c>
      <c r="AK138" s="130">
        <f>IF(Q138&lt;&gt;0,Q138-N138,TODAY()-N138)</f>
        <v/>
      </c>
      <c r="AL138" s="112">
        <f>IF(F138="Re-assigned",0,IF(H138="Closed",0,IF(H138="Service Restored",0,IF(H138="",0,1))))</f>
        <v/>
      </c>
      <c r="AM138" s="124">
        <f>IF(AL138=0,"",IF(AK138&gt;20.99,"Aged","Non-Aged"))</f>
        <v/>
      </c>
      <c r="AN138" s="112">
        <f>IF(Q138&lt;&gt;"",MONTH(Q138),"")</f>
        <v/>
      </c>
      <c r="AO138" s="112">
        <f>IFERROR(VALUE(V138),0)</f>
        <v/>
      </c>
    </row>
    <row customFormat="1" customHeight="1" ht="29.25" r="139" s="112" spans="1:41">
      <c r="A139" s="127" t="n"/>
      <c r="B139" s="113" t="n"/>
      <c r="C139" s="127" t="n"/>
      <c r="D139" s="127" t="n"/>
      <c r="E139" s="114">
        <f>IF(F139 &lt;&gt; "",VLOOKUP(F139,CategoryLookup,2,FALSE), "")</f>
        <v/>
      </c>
      <c r="F139" s="126" t="n"/>
      <c r="G139" s="127" t="n"/>
      <c r="H139" s="127" t="n"/>
      <c r="I139" s="127" t="n"/>
      <c r="J139" s="127" t="n"/>
      <c r="K139" s="127" t="n"/>
      <c r="L139" s="127" t="n"/>
      <c r="M139" s="127" t="n"/>
      <c r="N139" s="120" t="n"/>
      <c r="O139" s="120" t="n"/>
      <c r="P139" s="120" t="n"/>
      <c r="Q139" s="120" t="n"/>
      <c r="R139" s="121" t="n"/>
      <c r="S139" s="121" t="n"/>
      <c r="T139" s="121" t="n"/>
      <c r="U139" s="121" t="n"/>
      <c r="V139" s="117">
        <f>IF(P139="NA","NA",IF(P139&lt;&gt;"",TEXT(P139-N139,"[h].mm"),""))</f>
        <v/>
      </c>
      <c r="W139" s="118">
        <f>IF(AND(R139="",S139=""),"",R139+S139)</f>
        <v/>
      </c>
      <c r="X139" s="116">
        <f>IF(O139&lt;&gt;"",DATE(YEAR(O139), MONTH(O139), DAY(O139)),"")</f>
        <v/>
      </c>
      <c r="Y139" s="122" t="n"/>
      <c r="Z139" s="123" t="n"/>
      <c r="AA139" s="117">
        <f>IF(F139="Re-assigned","NA",IF(W139="","",IF(W139&gt;=VLOOKUP(D139,SLAMatrix,3,FALSE),"Yes",IF(W139&lt;VLOOKUP(D139,SLAMatrix,2,FALSE),"No","Internal"))))</f>
        <v/>
      </c>
      <c r="AB139" s="123" t="n"/>
      <c r="AC139" s="123" t="n"/>
      <c r="AD139" s="119" t="n"/>
      <c r="AE139" s="125" t="n"/>
      <c r="AF139" s="124">
        <f>MONTH(O139)</f>
        <v/>
      </c>
      <c r="AG139" s="124">
        <f>VLOOKUP(IFERROR(MID(AE139,1,(FIND(",",AE139,1)-1)),AE139),Facility_Region_Mapping,2,FALSE)</f>
        <v/>
      </c>
      <c r="AH139" s="124" t="n"/>
      <c r="AI139" s="124">
        <f>IF(C139&lt;&gt;"",IF(M139="ESM User",getInterfaceName($C139),"NA"),"")</f>
        <v/>
      </c>
      <c r="AJ139" s="116">
        <f>IF(Q139&lt;&gt;"",DATE(YEAR(Q139), MONTH(Q139), DAY(Q139)),"")</f>
        <v/>
      </c>
      <c r="AK139" s="130">
        <f>IF(Q139&lt;&gt;0,Q139-N139,TODAY()-N139)</f>
        <v/>
      </c>
      <c r="AL139" s="112">
        <f>IF(F139="Re-assigned",0,IF(H139="Closed",0,IF(H139="Service Restored",0,IF(H139="",0,1))))</f>
        <v/>
      </c>
      <c r="AM139" s="124">
        <f>IF(AL139=0,"",IF(AK139&gt;20.99,"Aged","Non-Aged"))</f>
        <v/>
      </c>
      <c r="AN139" s="112">
        <f>IF(Q139&lt;&gt;"",MONTH(Q139),"")</f>
        <v/>
      </c>
      <c r="AO139" s="112">
        <f>IFERROR(VALUE(V139),0)</f>
        <v/>
      </c>
    </row>
    <row customFormat="1" customHeight="1" ht="29.25" r="140" s="112" spans="1:41">
      <c r="A140" s="127" t="n"/>
      <c r="B140" s="113" t="n"/>
      <c r="C140" s="127" t="n"/>
      <c r="D140" s="127" t="n"/>
      <c r="E140" s="114">
        <f>IF(F140 &lt;&gt; "",VLOOKUP(F140,CategoryLookup,2,FALSE), "")</f>
        <v/>
      </c>
      <c r="F140" s="126" t="n"/>
      <c r="G140" s="127" t="n"/>
      <c r="H140" s="127" t="n"/>
      <c r="I140" s="127" t="n"/>
      <c r="J140" s="127" t="n"/>
      <c r="K140" s="127" t="n"/>
      <c r="L140" s="127" t="n"/>
      <c r="M140" s="127" t="n"/>
      <c r="N140" s="120" t="n"/>
      <c r="O140" s="120" t="n"/>
      <c r="P140" s="120" t="n"/>
      <c r="Q140" s="120" t="n"/>
      <c r="R140" s="121" t="n"/>
      <c r="S140" s="121" t="n"/>
      <c r="T140" s="121" t="n"/>
      <c r="U140" s="121" t="n"/>
      <c r="V140" s="117">
        <f>IF(P140="NA","NA",IF(P140&lt;&gt;"",TEXT(P140-N140,"[h].mm"),""))</f>
        <v/>
      </c>
      <c r="W140" s="118">
        <f>IF(AND(R140="",S140=""),"",R140+S140)</f>
        <v/>
      </c>
      <c r="X140" s="116">
        <f>IF(O140&lt;&gt;"",DATE(YEAR(O140), MONTH(O140), DAY(O140)),"")</f>
        <v/>
      </c>
      <c r="Y140" s="122" t="n"/>
      <c r="Z140" s="123" t="n"/>
      <c r="AA140" s="117">
        <f>IF(F140="Re-assigned","NA",IF(W140="","",IF(W140&gt;=VLOOKUP(D140,SLAMatrix,3,FALSE),"Yes",IF(W140&lt;VLOOKUP(D140,SLAMatrix,2,FALSE),"No","Internal"))))</f>
        <v/>
      </c>
      <c r="AB140" s="123" t="n"/>
      <c r="AC140" s="123" t="n"/>
      <c r="AD140" s="119" t="n"/>
      <c r="AE140" s="125" t="n"/>
      <c r="AF140" s="124">
        <f>MONTH(O140)</f>
        <v/>
      </c>
      <c r="AG140" s="124">
        <f>VLOOKUP(IFERROR(MID(AE140,1,(FIND(",",AE140,1)-1)),AE140),Facility_Region_Mapping,2,FALSE)</f>
        <v/>
      </c>
      <c r="AH140" s="124" t="n"/>
      <c r="AI140" s="124">
        <f>IF(C140&lt;&gt;"",IF(M140="ESM User",getInterfaceName($C140),"NA"),"")</f>
        <v/>
      </c>
      <c r="AJ140" s="116">
        <f>IF(Q140&lt;&gt;"",DATE(YEAR(Q140), MONTH(Q140), DAY(Q140)),"")</f>
        <v/>
      </c>
      <c r="AK140" s="130">
        <f>IF(Q140&lt;&gt;0,Q140-N140,TODAY()-N140)</f>
        <v/>
      </c>
      <c r="AL140" s="112">
        <f>IF(F140="Re-assigned",0,IF(H140="Closed",0,IF(H140="Service Restored",0,IF(H140="",0,1))))</f>
        <v/>
      </c>
      <c r="AM140" s="124">
        <f>IF(AL140=0,"",IF(AK140&gt;20.99,"Aged","Non-Aged"))</f>
        <v/>
      </c>
      <c r="AN140" s="112">
        <f>IF(Q140&lt;&gt;"",MONTH(Q140),"")</f>
        <v/>
      </c>
      <c r="AO140" s="112">
        <f>IFERROR(VALUE(V140),0)</f>
        <v/>
      </c>
    </row>
    <row customFormat="1" customHeight="1" ht="29.25" r="141" s="112" spans="1:41">
      <c r="A141" s="127" t="n"/>
      <c r="B141" s="113" t="n"/>
      <c r="C141" s="127" t="n"/>
      <c r="D141" s="127" t="n"/>
      <c r="E141" s="114">
        <f>IF(F141 &lt;&gt; "",VLOOKUP(F141,CategoryLookup,2,FALSE), "")</f>
        <v/>
      </c>
      <c r="F141" s="126" t="n"/>
      <c r="G141" s="127" t="n"/>
      <c r="H141" s="127" t="n"/>
      <c r="I141" s="127" t="n"/>
      <c r="J141" s="127" t="n"/>
      <c r="K141" s="127" t="n"/>
      <c r="L141" s="127" t="n"/>
      <c r="M141" s="127" t="n"/>
      <c r="N141" s="120" t="n"/>
      <c r="O141" s="120" t="n"/>
      <c r="P141" s="120" t="n"/>
      <c r="Q141" s="120" t="n"/>
      <c r="R141" s="121" t="n"/>
      <c r="S141" s="121" t="n"/>
      <c r="T141" s="121" t="n"/>
      <c r="U141" s="121" t="n"/>
      <c r="V141" s="117">
        <f>IF(P141="NA","NA",IF(P141&lt;&gt;"",TEXT(P141-N141,"[h].mm"),""))</f>
        <v/>
      </c>
      <c r="W141" s="118">
        <f>IF(AND(R141="",S141=""),"",R141+S141)</f>
        <v/>
      </c>
      <c r="X141" s="116">
        <f>IF(O141&lt;&gt;"",DATE(YEAR(O141), MONTH(O141), DAY(O141)),"")</f>
        <v/>
      </c>
      <c r="Y141" s="122" t="n"/>
      <c r="Z141" s="123" t="n"/>
      <c r="AA141" s="117">
        <f>IF(F141="Re-assigned","NA",IF(W141="","",IF(W141&gt;=VLOOKUP(D141,SLAMatrix,3,FALSE),"Yes",IF(W141&lt;VLOOKUP(D141,SLAMatrix,2,FALSE),"No","Internal"))))</f>
        <v/>
      </c>
      <c r="AB141" s="123" t="n"/>
      <c r="AC141" s="123" t="n"/>
      <c r="AD141" s="119" t="n"/>
      <c r="AE141" s="125" t="n"/>
      <c r="AF141" s="124">
        <f>MONTH(O141)</f>
        <v/>
      </c>
      <c r="AG141" s="124">
        <f>VLOOKUP(IFERROR(MID(AE141,1,(FIND(",",AE141,1)-1)),AE141),Facility_Region_Mapping,2,FALSE)</f>
        <v/>
      </c>
      <c r="AH141" s="124" t="n"/>
      <c r="AI141" s="124">
        <f>IF(C141&lt;&gt;"",IF(M141="ESM User",getInterfaceName($C141),"NA"),"")</f>
        <v/>
      </c>
      <c r="AJ141" s="116">
        <f>IF(Q141&lt;&gt;"",DATE(YEAR(Q141), MONTH(Q141), DAY(Q141)),"")</f>
        <v/>
      </c>
      <c r="AK141" s="130">
        <f>IF(Q141&lt;&gt;0,Q141-N141,TODAY()-N141)</f>
        <v/>
      </c>
      <c r="AL141" s="112">
        <f>IF(F141="Re-assigned",0,IF(H141="Closed",0,IF(H141="Service Restored",0,IF(H141="",0,1))))</f>
        <v/>
      </c>
      <c r="AM141" s="124">
        <f>IF(AL141=0,"",IF(AK141&gt;20.99,"Aged","Non-Aged"))</f>
        <v/>
      </c>
      <c r="AN141" s="112">
        <f>IF(Q141&lt;&gt;"",MONTH(Q141),"")</f>
        <v/>
      </c>
      <c r="AO141" s="112">
        <f>IFERROR(VALUE(V141),0)</f>
        <v/>
      </c>
    </row>
    <row customFormat="1" customHeight="1" ht="29.25" r="142" s="112" spans="1:41">
      <c r="A142" s="127" t="n"/>
      <c r="B142" s="113" t="n"/>
      <c r="C142" s="127" t="n"/>
      <c r="D142" s="127" t="n"/>
      <c r="E142" s="114">
        <f>IF(F142 &lt;&gt; "",VLOOKUP(F142,CategoryLookup,2,FALSE), "")</f>
        <v/>
      </c>
      <c r="F142" s="126" t="n"/>
      <c r="G142" s="127" t="n"/>
      <c r="H142" s="127" t="n"/>
      <c r="I142" s="127" t="n"/>
      <c r="J142" s="127" t="n"/>
      <c r="K142" s="127" t="n"/>
      <c r="L142" s="127" t="n"/>
      <c r="M142" s="127" t="n"/>
      <c r="N142" s="120" t="n"/>
      <c r="O142" s="120" t="n"/>
      <c r="P142" s="120" t="n"/>
      <c r="Q142" s="120" t="n"/>
      <c r="R142" s="121" t="n"/>
      <c r="S142" s="121" t="n"/>
      <c r="T142" s="121" t="n"/>
      <c r="U142" s="121" t="n"/>
      <c r="V142" s="117">
        <f>IF(P142="NA","NA",IF(P142&lt;&gt;"",TEXT(P142-N142,"[h].mm"),""))</f>
        <v/>
      </c>
      <c r="W142" s="118">
        <f>IF(AND(R142="",S142=""),"",R142+S142)</f>
        <v/>
      </c>
      <c r="X142" s="116">
        <f>IF(O142&lt;&gt;"",DATE(YEAR(O142), MONTH(O142), DAY(O142)),"")</f>
        <v/>
      </c>
      <c r="Y142" s="122" t="n"/>
      <c r="Z142" s="123" t="n"/>
      <c r="AA142" s="117">
        <f>IF(F142="Re-assigned","NA",IF(W142="","",IF(W142&gt;=VLOOKUP(D142,SLAMatrix,3,FALSE),"Yes",IF(W142&lt;VLOOKUP(D142,SLAMatrix,2,FALSE),"No","Internal"))))</f>
        <v/>
      </c>
      <c r="AB142" s="123" t="n"/>
      <c r="AC142" s="123" t="n"/>
      <c r="AD142" s="119" t="n"/>
      <c r="AE142" s="125" t="n"/>
      <c r="AF142" s="124">
        <f>MONTH(O142)</f>
        <v/>
      </c>
      <c r="AG142" s="124">
        <f>VLOOKUP(IFERROR(MID(AE142,1,(FIND(",",AE142,1)-1)),AE142),Facility_Region_Mapping,2,FALSE)</f>
        <v/>
      </c>
      <c r="AH142" s="124" t="n"/>
      <c r="AI142" s="124">
        <f>IF(C142&lt;&gt;"",IF(M142="ESM User",getInterfaceName($C142),"NA"),"")</f>
        <v/>
      </c>
      <c r="AJ142" s="116">
        <f>IF(Q142&lt;&gt;"",DATE(YEAR(Q142), MONTH(Q142), DAY(Q142)),"")</f>
        <v/>
      </c>
      <c r="AK142" s="130">
        <f>IF(Q142&lt;&gt;0,Q142-N142,TODAY()-N142)</f>
        <v/>
      </c>
      <c r="AL142" s="112">
        <f>IF(F142="Re-assigned",0,IF(H142="Closed",0,IF(H142="Service Restored",0,IF(H142="",0,1))))</f>
        <v/>
      </c>
      <c r="AM142" s="124">
        <f>IF(AL142=0,"",IF(AK142&gt;20.99,"Aged","Non-Aged"))</f>
        <v/>
      </c>
      <c r="AN142" s="112">
        <f>IF(Q142&lt;&gt;"",MONTH(Q142),"")</f>
        <v/>
      </c>
      <c r="AO142" s="112">
        <f>IFERROR(VALUE(V142),0)</f>
        <v/>
      </c>
    </row>
    <row customFormat="1" customHeight="1" ht="29.25" r="143" s="112" spans="1:41">
      <c r="A143" s="127" t="n"/>
      <c r="B143" s="113" t="n"/>
      <c r="C143" s="127" t="n"/>
      <c r="D143" s="127" t="n"/>
      <c r="E143" s="114">
        <f>IF(F143 &lt;&gt; "",VLOOKUP(F143,CategoryLookup,2,FALSE), "")</f>
        <v/>
      </c>
      <c r="F143" s="126" t="n"/>
      <c r="G143" s="127" t="n"/>
      <c r="H143" s="127" t="n"/>
      <c r="I143" s="127" t="n"/>
      <c r="J143" s="127" t="n"/>
      <c r="K143" s="127" t="n"/>
      <c r="L143" s="127" t="n"/>
      <c r="M143" s="127" t="n"/>
      <c r="N143" s="120" t="n"/>
      <c r="O143" s="120" t="n"/>
      <c r="P143" s="120" t="n"/>
      <c r="Q143" s="120" t="n"/>
      <c r="R143" s="121" t="n"/>
      <c r="S143" s="121" t="n"/>
      <c r="T143" s="121" t="n"/>
      <c r="U143" s="121" t="n"/>
      <c r="V143" s="117">
        <f>IF(P143="NA","NA",IF(P143&lt;&gt;"",TEXT(P143-N143,"[h].mm"),""))</f>
        <v/>
      </c>
      <c r="W143" s="118">
        <f>IF(AND(R143="",S143=""),"",R143+S143)</f>
        <v/>
      </c>
      <c r="X143" s="116">
        <f>IF(O143&lt;&gt;"",DATE(YEAR(O143), MONTH(O143), DAY(O143)),"")</f>
        <v/>
      </c>
      <c r="Y143" s="122" t="n"/>
      <c r="Z143" s="123" t="n"/>
      <c r="AA143" s="117">
        <f>IF(F143="Re-assigned","NA",IF(W143="","",IF(W143&gt;=VLOOKUP(D143,SLAMatrix,3,FALSE),"Yes",IF(W143&lt;VLOOKUP(D143,SLAMatrix,2,FALSE),"No","Internal"))))</f>
        <v/>
      </c>
      <c r="AB143" s="123" t="n"/>
      <c r="AC143" s="123" t="n"/>
      <c r="AD143" s="119" t="n"/>
      <c r="AE143" s="125" t="n"/>
      <c r="AF143" s="124">
        <f>MONTH(O143)</f>
        <v/>
      </c>
      <c r="AG143" s="124">
        <f>VLOOKUP(IFERROR(MID(AE143,1,(FIND(",",AE143,1)-1)),AE143),Facility_Region_Mapping,2,FALSE)</f>
        <v/>
      </c>
      <c r="AH143" s="124" t="n"/>
      <c r="AI143" s="124">
        <f>IF(C143&lt;&gt;"",IF(M143="ESM User",getInterfaceName($C143),"NA"),"")</f>
        <v/>
      </c>
      <c r="AJ143" s="116">
        <f>IF(Q143&lt;&gt;"",DATE(YEAR(Q143), MONTH(Q143), DAY(Q143)),"")</f>
        <v/>
      </c>
      <c r="AK143" s="130">
        <f>IF(Q143&lt;&gt;0,Q143-N143,TODAY()-N143)</f>
        <v/>
      </c>
      <c r="AL143" s="112">
        <f>IF(F143="Re-assigned",0,IF(H143="Closed",0,IF(H143="Service Restored",0,IF(H143="",0,1))))</f>
        <v/>
      </c>
      <c r="AM143" s="124">
        <f>IF(AL143=0,"",IF(AK143&gt;20.99,"Aged","Non-Aged"))</f>
        <v/>
      </c>
      <c r="AN143" s="112">
        <f>IF(Q143&lt;&gt;"",MONTH(Q143),"")</f>
        <v/>
      </c>
      <c r="AO143" s="112">
        <f>IFERROR(VALUE(V143),0)</f>
        <v/>
      </c>
    </row>
    <row customFormat="1" customHeight="1" ht="29.25" r="144" s="112" spans="1:41">
      <c r="A144" s="127" t="n"/>
      <c r="B144" s="113" t="n"/>
      <c r="C144" s="127" t="n"/>
      <c r="D144" s="127" t="n"/>
      <c r="E144" s="114">
        <f>IF(F144 &lt;&gt; "",VLOOKUP(F144,CategoryLookup,2,FALSE), "")</f>
        <v/>
      </c>
      <c r="F144" s="126" t="n"/>
      <c r="G144" s="127" t="n"/>
      <c r="H144" s="127" t="n"/>
      <c r="I144" s="127" t="n"/>
      <c r="J144" s="127" t="n"/>
      <c r="K144" s="127" t="n"/>
      <c r="L144" s="127" t="n"/>
      <c r="M144" s="127" t="n"/>
      <c r="N144" s="120" t="n"/>
      <c r="O144" s="120" t="n"/>
      <c r="P144" s="120" t="n"/>
      <c r="Q144" s="120" t="n"/>
      <c r="R144" s="121" t="n"/>
      <c r="S144" s="121" t="n"/>
      <c r="T144" s="121" t="n"/>
      <c r="U144" s="121" t="n"/>
      <c r="V144" s="117">
        <f>IF(P144="NA","NA",IF(P144&lt;&gt;"",TEXT(P144-N144,"[h].mm"),""))</f>
        <v/>
      </c>
      <c r="W144" s="118">
        <f>IF(AND(R144="",S144=""),"",R144+S144)</f>
        <v/>
      </c>
      <c r="X144" s="116">
        <f>IF(O144&lt;&gt;"",DATE(YEAR(O144), MONTH(O144), DAY(O144)),"")</f>
        <v/>
      </c>
      <c r="Y144" s="122" t="n"/>
      <c r="Z144" s="123" t="n"/>
      <c r="AA144" s="117">
        <f>IF(F144="Re-assigned","NA",IF(W144="","",IF(W144&gt;=VLOOKUP(D144,SLAMatrix,3,FALSE),"Yes",IF(W144&lt;VLOOKUP(D144,SLAMatrix,2,FALSE),"No","Internal"))))</f>
        <v/>
      </c>
      <c r="AB144" s="123" t="n"/>
      <c r="AC144" s="123" t="n"/>
      <c r="AD144" s="119" t="n"/>
      <c r="AE144" s="125" t="n"/>
      <c r="AF144" s="124">
        <f>MONTH(O144)</f>
        <v/>
      </c>
      <c r="AG144" s="124">
        <f>VLOOKUP(IFERROR(MID(AE144,1,(FIND(",",AE144,1)-1)),AE144),Facility_Region_Mapping,2,FALSE)</f>
        <v/>
      </c>
      <c r="AH144" s="124" t="n"/>
      <c r="AI144" s="124">
        <f>IF(C144&lt;&gt;"",IF(M144="ESM User",getInterfaceName($C144),"NA"),"")</f>
        <v/>
      </c>
      <c r="AJ144" s="116">
        <f>IF(Q144&lt;&gt;"",DATE(YEAR(Q144), MONTH(Q144), DAY(Q144)),"")</f>
        <v/>
      </c>
      <c r="AK144" s="130">
        <f>IF(Q144&lt;&gt;0,Q144-N144,TODAY()-N144)</f>
        <v/>
      </c>
      <c r="AL144" s="112">
        <f>IF(F144="Re-assigned",0,IF(H144="Closed",0,IF(H144="Service Restored",0,IF(H144="",0,1))))</f>
        <v/>
      </c>
      <c r="AM144" s="124">
        <f>IF(AL144=0,"",IF(AK144&gt;20.99,"Aged","Non-Aged"))</f>
        <v/>
      </c>
      <c r="AN144" s="112">
        <f>IF(Q144&lt;&gt;"",MONTH(Q144),"")</f>
        <v/>
      </c>
      <c r="AO144" s="112">
        <f>IFERROR(VALUE(V144),0)</f>
        <v/>
      </c>
    </row>
    <row customFormat="1" customHeight="1" ht="29.25" r="145" s="112" spans="1:41">
      <c r="A145" s="127" t="n"/>
      <c r="B145" s="113" t="n"/>
      <c r="C145" s="127" t="n"/>
      <c r="D145" s="127" t="n"/>
      <c r="E145" s="114">
        <f>IF(F145 &lt;&gt; "",VLOOKUP(F145,CategoryLookup,2,FALSE), "")</f>
        <v/>
      </c>
      <c r="F145" s="126" t="n"/>
      <c r="G145" s="127" t="n"/>
      <c r="H145" s="127" t="n"/>
      <c r="I145" s="127" t="n"/>
      <c r="J145" s="127" t="n"/>
      <c r="K145" s="127" t="n"/>
      <c r="L145" s="127" t="n"/>
      <c r="M145" s="127" t="n"/>
      <c r="N145" s="120" t="n"/>
      <c r="O145" s="120" t="n"/>
      <c r="P145" s="120" t="n"/>
      <c r="Q145" s="120" t="n"/>
      <c r="R145" s="121" t="n"/>
      <c r="S145" s="121" t="n"/>
      <c r="T145" s="121" t="n"/>
      <c r="U145" s="121" t="n"/>
      <c r="V145" s="117">
        <f>IF(P145="NA","NA",IF(P145&lt;&gt;"",TEXT(P145-N145,"[h].mm"),""))</f>
        <v/>
      </c>
      <c r="W145" s="118">
        <f>IF(AND(R145="",S145=""),"",R145+S145)</f>
        <v/>
      </c>
      <c r="X145" s="116">
        <f>IF(O145&lt;&gt;"",DATE(YEAR(O145), MONTH(O145), DAY(O145)),"")</f>
        <v/>
      </c>
      <c r="Y145" s="122" t="n"/>
      <c r="Z145" s="123" t="n"/>
      <c r="AA145" s="117">
        <f>IF(F145="Re-assigned","NA",IF(W145="","",IF(W145&gt;=VLOOKUP(D145,SLAMatrix,3,FALSE),"Yes",IF(W145&lt;VLOOKUP(D145,SLAMatrix,2,FALSE),"No","Internal"))))</f>
        <v/>
      </c>
      <c r="AB145" s="123" t="n"/>
      <c r="AC145" s="123" t="n"/>
      <c r="AD145" s="119" t="n"/>
      <c r="AE145" s="125" t="n"/>
      <c r="AF145" s="124">
        <f>MONTH(O145)</f>
        <v/>
      </c>
      <c r="AG145" s="124">
        <f>VLOOKUP(IFERROR(MID(AE145,1,(FIND(",",AE145,1)-1)),AE145),Facility_Region_Mapping,2,FALSE)</f>
        <v/>
      </c>
      <c r="AH145" s="124" t="n"/>
      <c r="AI145" s="124">
        <f>IF(C145&lt;&gt;"",IF(M145="ESM User",getInterfaceName($C145),"NA"),"")</f>
        <v/>
      </c>
      <c r="AJ145" s="116">
        <f>IF(Q145&lt;&gt;"",DATE(YEAR(Q145), MONTH(Q145), DAY(Q145)),"")</f>
        <v/>
      </c>
      <c r="AK145" s="130">
        <f>IF(Q145&lt;&gt;0,Q145-N145,TODAY()-N145)</f>
        <v/>
      </c>
      <c r="AL145" s="112">
        <f>IF(F145="Re-assigned",0,IF(H145="Closed",0,IF(H145="Service Restored",0,IF(H145="",0,1))))</f>
        <v/>
      </c>
      <c r="AM145" s="124">
        <f>IF(AL145=0,"",IF(AK145&gt;20.99,"Aged","Non-Aged"))</f>
        <v/>
      </c>
      <c r="AN145" s="112">
        <f>IF(Q145&lt;&gt;"",MONTH(Q145),"")</f>
        <v/>
      </c>
      <c r="AO145" s="112">
        <f>IFERROR(VALUE(V145),0)</f>
        <v/>
      </c>
    </row>
    <row customFormat="1" customHeight="1" ht="29.25" r="146" s="112" spans="1:41">
      <c r="A146" s="127" t="n"/>
      <c r="B146" s="113" t="n"/>
      <c r="C146" s="127" t="n"/>
      <c r="D146" s="127" t="n"/>
      <c r="E146" s="114">
        <f>IF(F146 &lt;&gt; "",VLOOKUP(F146,CategoryLookup,2,FALSE), "")</f>
        <v/>
      </c>
      <c r="F146" s="126" t="n"/>
      <c r="G146" s="127" t="n"/>
      <c r="H146" s="127" t="n"/>
      <c r="I146" s="127" t="n"/>
      <c r="J146" s="127" t="n"/>
      <c r="K146" s="127" t="n"/>
      <c r="L146" s="127" t="n"/>
      <c r="M146" s="127" t="n"/>
      <c r="N146" s="120" t="n"/>
      <c r="O146" s="120" t="n"/>
      <c r="P146" s="120" t="n"/>
      <c r="Q146" s="120" t="n"/>
      <c r="R146" s="121" t="n"/>
      <c r="S146" s="121" t="n"/>
      <c r="T146" s="121" t="n"/>
      <c r="U146" s="121" t="n"/>
      <c r="V146" s="117">
        <f>IF(P146="NA","NA",IF(P146&lt;&gt;"",TEXT(P146-N146,"[h].mm"),""))</f>
        <v/>
      </c>
      <c r="W146" s="118">
        <f>IF(AND(R146="",S146=""),"",R146+S146)</f>
        <v/>
      </c>
      <c r="X146" s="116">
        <f>IF(O146&lt;&gt;"",DATE(YEAR(O146), MONTH(O146), DAY(O146)),"")</f>
        <v/>
      </c>
      <c r="Y146" s="122" t="n"/>
      <c r="Z146" s="123" t="n"/>
      <c r="AA146" s="117">
        <f>IF(F146="Re-assigned","NA",IF(W146="","",IF(W146&gt;=VLOOKUP(D146,SLAMatrix,3,FALSE),"Yes",IF(W146&lt;VLOOKUP(D146,SLAMatrix,2,FALSE),"No","Internal"))))</f>
        <v/>
      </c>
      <c r="AB146" s="123" t="n"/>
      <c r="AC146" s="123" t="n"/>
      <c r="AD146" s="119" t="n"/>
      <c r="AE146" s="125" t="n"/>
      <c r="AF146" s="124">
        <f>MONTH(O146)</f>
        <v/>
      </c>
      <c r="AG146" s="124">
        <f>VLOOKUP(IFERROR(MID(AE146,1,(FIND(",",AE146,1)-1)),AE146),Facility_Region_Mapping,2,FALSE)</f>
        <v/>
      </c>
      <c r="AH146" s="124" t="n"/>
      <c r="AI146" s="124">
        <f>IF(C146&lt;&gt;"",IF(M146="ESM User",getInterfaceName($C146),"NA"),"")</f>
        <v/>
      </c>
      <c r="AJ146" s="116">
        <f>IF(Q146&lt;&gt;"",DATE(YEAR(Q146), MONTH(Q146), DAY(Q146)),"")</f>
        <v/>
      </c>
      <c r="AK146" s="130">
        <f>IF(Q146&lt;&gt;0,Q146-N146,TODAY()-N146)</f>
        <v/>
      </c>
      <c r="AL146" s="112">
        <f>IF(F146="Re-assigned",0,IF(H146="Closed",0,IF(H146="Service Restored",0,IF(H146="",0,1))))</f>
        <v/>
      </c>
      <c r="AM146" s="124">
        <f>IF(AL146=0,"",IF(AK146&gt;20.99,"Aged","Non-Aged"))</f>
        <v/>
      </c>
      <c r="AN146" s="112">
        <f>IF(Q146&lt;&gt;"",MONTH(Q146),"")</f>
        <v/>
      </c>
      <c r="AO146" s="112">
        <f>IFERROR(VALUE(V146),0)</f>
        <v/>
      </c>
    </row>
    <row customFormat="1" customHeight="1" ht="29.25" r="147" s="112" spans="1:41">
      <c r="A147" s="127" t="n"/>
      <c r="B147" s="113" t="n"/>
      <c r="C147" s="127" t="n"/>
      <c r="D147" s="127" t="n"/>
      <c r="E147" s="114">
        <f>IF(F147 &lt;&gt; "",VLOOKUP(F147,CategoryLookup,2,FALSE), "")</f>
        <v/>
      </c>
      <c r="F147" s="126" t="n"/>
      <c r="G147" s="127" t="n"/>
      <c r="H147" s="127" t="n"/>
      <c r="I147" s="127" t="n"/>
      <c r="J147" s="127" t="n"/>
      <c r="K147" s="127" t="n"/>
      <c r="L147" s="127" t="n"/>
      <c r="M147" s="127" t="n"/>
      <c r="N147" s="120" t="n"/>
      <c r="O147" s="120" t="n"/>
      <c r="P147" s="120" t="n"/>
      <c r="Q147" s="120" t="n"/>
      <c r="R147" s="121" t="n"/>
      <c r="S147" s="121" t="n"/>
      <c r="T147" s="121" t="n"/>
      <c r="U147" s="121" t="n"/>
      <c r="V147" s="117">
        <f>IF(P147="NA","NA",IF(P147&lt;&gt;"",TEXT(P147-N147,"[h].mm"),""))</f>
        <v/>
      </c>
      <c r="W147" s="118">
        <f>IF(AND(R147="",S147=""),"",R147+S147)</f>
        <v/>
      </c>
      <c r="X147" s="116">
        <f>IF(O147&lt;&gt;"",DATE(YEAR(O147), MONTH(O147), DAY(O147)),"")</f>
        <v/>
      </c>
      <c r="Y147" s="122" t="n"/>
      <c r="Z147" s="123" t="n"/>
      <c r="AA147" s="117">
        <f>IF(F147="Re-assigned","NA",IF(W147="","",IF(W147&gt;=VLOOKUP(D147,SLAMatrix,3,FALSE),"Yes",IF(W147&lt;VLOOKUP(D147,SLAMatrix,2,FALSE),"No","Internal"))))</f>
        <v/>
      </c>
      <c r="AB147" s="123" t="n"/>
      <c r="AC147" s="123" t="n"/>
      <c r="AD147" s="119" t="n"/>
      <c r="AE147" s="125" t="n"/>
      <c r="AF147" s="124">
        <f>MONTH(O147)</f>
        <v/>
      </c>
      <c r="AG147" s="124">
        <f>VLOOKUP(IFERROR(MID(AE147,1,(FIND(",",AE147,1)-1)),AE147),Facility_Region_Mapping,2,FALSE)</f>
        <v/>
      </c>
      <c r="AH147" s="124" t="n"/>
      <c r="AI147" s="124">
        <f>IF(C147&lt;&gt;"",IF(M147="ESM User",getInterfaceName($C147),"NA"),"")</f>
        <v/>
      </c>
      <c r="AJ147" s="116">
        <f>IF(Q147&lt;&gt;"",DATE(YEAR(Q147), MONTH(Q147), DAY(Q147)),"")</f>
        <v/>
      </c>
      <c r="AK147" s="130">
        <f>IF(Q147&lt;&gt;0,Q147-N147,TODAY()-N147)</f>
        <v/>
      </c>
      <c r="AL147" s="112">
        <f>IF(F147="Re-assigned",0,IF(H147="Closed",0,IF(H147="Service Restored",0,IF(H147="",0,1))))</f>
        <v/>
      </c>
      <c r="AM147" s="124">
        <f>IF(AL147=0,"",IF(AK147&gt;20.99,"Aged","Non-Aged"))</f>
        <v/>
      </c>
      <c r="AN147" s="112">
        <f>IF(Q147&lt;&gt;"",MONTH(Q147),"")</f>
        <v/>
      </c>
      <c r="AO147" s="112">
        <f>IFERROR(VALUE(V147),0)</f>
        <v/>
      </c>
    </row>
    <row customFormat="1" customHeight="1" ht="29.25" r="148" s="112" spans="1:41">
      <c r="A148" s="127" t="n"/>
      <c r="B148" s="113" t="n"/>
      <c r="C148" s="127" t="n"/>
      <c r="D148" s="127" t="n"/>
      <c r="E148" s="114">
        <f>IF(F148 &lt;&gt; "",VLOOKUP(F148,CategoryLookup,2,FALSE), "")</f>
        <v/>
      </c>
      <c r="F148" s="126" t="n"/>
      <c r="G148" s="127" t="n"/>
      <c r="H148" s="127" t="n"/>
      <c r="I148" s="127" t="n"/>
      <c r="J148" s="127" t="n"/>
      <c r="K148" s="127" t="n"/>
      <c r="L148" s="127" t="n"/>
      <c r="M148" s="127" t="n"/>
      <c r="N148" s="120" t="n"/>
      <c r="O148" s="120" t="n"/>
      <c r="P148" s="120" t="n"/>
      <c r="Q148" s="120" t="n"/>
      <c r="R148" s="121" t="n"/>
      <c r="S148" s="121" t="n"/>
      <c r="T148" s="121" t="n"/>
      <c r="U148" s="121" t="n"/>
      <c r="V148" s="117">
        <f>IF(P148="NA","NA",IF(P148&lt;&gt;"",TEXT(P148-N148,"[h].mm"),""))</f>
        <v/>
      </c>
      <c r="W148" s="118">
        <f>IF(AND(R148="",S148=""),"",R148+S148)</f>
        <v/>
      </c>
      <c r="X148" s="116">
        <f>IF(O148&lt;&gt;"",DATE(YEAR(O148), MONTH(O148), DAY(O148)),"")</f>
        <v/>
      </c>
      <c r="Y148" s="122" t="n"/>
      <c r="Z148" s="123" t="n"/>
      <c r="AA148" s="117">
        <f>IF(F148="Re-assigned","NA",IF(W148="","",IF(W148&gt;=VLOOKUP(D148,SLAMatrix,3,FALSE),"Yes",IF(W148&lt;VLOOKUP(D148,SLAMatrix,2,FALSE),"No","Internal"))))</f>
        <v/>
      </c>
      <c r="AB148" s="123" t="n"/>
      <c r="AC148" s="123" t="n"/>
      <c r="AD148" s="119" t="n"/>
      <c r="AE148" s="125" t="n"/>
      <c r="AF148" s="124">
        <f>MONTH(O148)</f>
        <v/>
      </c>
      <c r="AG148" s="124">
        <f>VLOOKUP(IFERROR(MID(AE148,1,(FIND(",",AE148,1)-1)),AE148),Facility_Region_Mapping,2,FALSE)</f>
        <v/>
      </c>
      <c r="AH148" s="124" t="n"/>
      <c r="AI148" s="124">
        <f>IF(C148&lt;&gt;"",IF(M148="ESM User",getInterfaceName($C148),"NA"),"")</f>
        <v/>
      </c>
      <c r="AJ148" s="116">
        <f>IF(Q148&lt;&gt;"",DATE(YEAR(Q148), MONTH(Q148), DAY(Q148)),"")</f>
        <v/>
      </c>
      <c r="AK148" s="130">
        <f>IF(Q148&lt;&gt;0,Q148-N148,TODAY()-N148)</f>
        <v/>
      </c>
      <c r="AL148" s="112">
        <f>IF(F148="Re-assigned",0,IF(H148="Closed",0,IF(H148="Service Restored",0,IF(H148="",0,1))))</f>
        <v/>
      </c>
      <c r="AM148" s="124">
        <f>IF(AL148=0,"",IF(AK148&gt;20.99,"Aged","Non-Aged"))</f>
        <v/>
      </c>
      <c r="AN148" s="112">
        <f>IF(Q148&lt;&gt;"",MONTH(Q148),"")</f>
        <v/>
      </c>
      <c r="AO148" s="112">
        <f>IFERROR(VALUE(V148),0)</f>
        <v/>
      </c>
    </row>
    <row customFormat="1" customHeight="1" ht="29.25" r="149" s="112" spans="1:41">
      <c r="A149" s="127" t="n"/>
      <c r="B149" s="113" t="n"/>
      <c r="C149" s="127" t="n"/>
      <c r="D149" s="127" t="n"/>
      <c r="E149" s="114">
        <f>IF(F149 &lt;&gt; "",VLOOKUP(F149,CategoryLookup,2,FALSE), "")</f>
        <v/>
      </c>
      <c r="F149" s="126" t="n"/>
      <c r="G149" s="127" t="n"/>
      <c r="H149" s="127" t="n"/>
      <c r="I149" s="127" t="n"/>
      <c r="J149" s="127" t="n"/>
      <c r="K149" s="127" t="n"/>
      <c r="L149" s="127" t="n"/>
      <c r="M149" s="127" t="n"/>
      <c r="N149" s="120" t="n"/>
      <c r="O149" s="120" t="n"/>
      <c r="P149" s="120" t="n"/>
      <c r="Q149" s="120" t="n"/>
      <c r="R149" s="121" t="n"/>
      <c r="S149" s="121" t="n"/>
      <c r="T149" s="121" t="n"/>
      <c r="U149" s="121" t="n"/>
      <c r="V149" s="117">
        <f>IF(P149="NA","NA",IF(P149&lt;&gt;"",TEXT(P149-N149,"[h].mm"),""))</f>
        <v/>
      </c>
      <c r="W149" s="118">
        <f>IF(AND(R149="",S149=""),"",R149+S149)</f>
        <v/>
      </c>
      <c r="X149" s="116">
        <f>IF(O149&lt;&gt;"",DATE(YEAR(O149), MONTH(O149), DAY(O149)),"")</f>
        <v/>
      </c>
      <c r="Y149" s="122" t="n"/>
      <c r="Z149" s="123" t="n"/>
      <c r="AA149" s="117">
        <f>IF(F149="Re-assigned","NA",IF(W149="","",IF(W149&gt;=VLOOKUP(D149,SLAMatrix,3,FALSE),"Yes",IF(W149&lt;VLOOKUP(D149,SLAMatrix,2,FALSE),"No","Internal"))))</f>
        <v/>
      </c>
      <c r="AB149" s="123" t="n"/>
      <c r="AC149" s="123" t="n"/>
      <c r="AD149" s="119" t="n"/>
      <c r="AE149" s="125" t="n"/>
      <c r="AF149" s="124">
        <f>MONTH(O149)</f>
        <v/>
      </c>
      <c r="AG149" s="124">
        <f>VLOOKUP(IFERROR(MID(AE149,1,(FIND(",",AE149,1)-1)),AE149),Facility_Region_Mapping,2,FALSE)</f>
        <v/>
      </c>
      <c r="AH149" s="124" t="n"/>
      <c r="AI149" s="124">
        <f>IF(C149&lt;&gt;"",IF(M149="ESM User",getInterfaceName($C149),"NA"),"")</f>
        <v/>
      </c>
      <c r="AJ149" s="116">
        <f>IF(Q149&lt;&gt;"",DATE(YEAR(Q149), MONTH(Q149), DAY(Q149)),"")</f>
        <v/>
      </c>
      <c r="AK149" s="130">
        <f>IF(Q149&lt;&gt;0,Q149-N149,TODAY()-N149)</f>
        <v/>
      </c>
      <c r="AL149" s="112">
        <f>IF(F149="Re-assigned",0,IF(H149="Closed",0,IF(H149="Service Restored",0,IF(H149="",0,1))))</f>
        <v/>
      </c>
      <c r="AM149" s="124">
        <f>IF(AL149=0,"",IF(AK149&gt;20.99,"Aged","Non-Aged"))</f>
        <v/>
      </c>
      <c r="AN149" s="112">
        <f>IF(Q149&lt;&gt;"",MONTH(Q149),"")</f>
        <v/>
      </c>
      <c r="AO149" s="112">
        <f>IFERROR(VALUE(V149),0)</f>
        <v/>
      </c>
    </row>
    <row customFormat="1" customHeight="1" ht="29.25" r="150" s="112" spans="1:41">
      <c r="A150" s="127" t="n"/>
      <c r="B150" s="113" t="n"/>
      <c r="C150" s="127" t="n"/>
      <c r="D150" s="127" t="n"/>
      <c r="E150" s="114">
        <f>IF(F150 &lt;&gt; "",VLOOKUP(F150,CategoryLookup,2,FALSE), "")</f>
        <v/>
      </c>
      <c r="F150" s="126" t="n"/>
      <c r="G150" s="127" t="n"/>
      <c r="H150" s="127" t="n"/>
      <c r="I150" s="127" t="n"/>
      <c r="J150" s="127" t="n"/>
      <c r="K150" s="127" t="n"/>
      <c r="L150" s="127" t="n"/>
      <c r="M150" s="127" t="n"/>
      <c r="N150" s="120" t="n"/>
      <c r="O150" s="120" t="n"/>
      <c r="P150" s="120" t="n"/>
      <c r="Q150" s="120" t="n"/>
      <c r="R150" s="121" t="n"/>
      <c r="S150" s="121" t="n"/>
      <c r="T150" s="121" t="n"/>
      <c r="U150" s="121" t="n"/>
      <c r="V150" s="117">
        <f>IF(P150="NA","NA",IF(P150&lt;&gt;"",TEXT(P150-N150,"[h].mm"),""))</f>
        <v/>
      </c>
      <c r="W150" s="118">
        <f>IF(AND(R150="",S150=""),"",R150+S150)</f>
        <v/>
      </c>
      <c r="X150" s="116">
        <f>IF(O150&lt;&gt;"",DATE(YEAR(O150), MONTH(O150), DAY(O150)),"")</f>
        <v/>
      </c>
      <c r="Y150" s="122" t="n"/>
      <c r="Z150" s="123" t="n"/>
      <c r="AA150" s="117">
        <f>IF(F150="Re-assigned","NA",IF(W150="","",IF(W150&gt;=VLOOKUP(D150,SLAMatrix,3,FALSE),"Yes",IF(W150&lt;VLOOKUP(D150,SLAMatrix,2,FALSE),"No","Internal"))))</f>
        <v/>
      </c>
      <c r="AB150" s="123" t="n"/>
      <c r="AC150" s="123" t="n"/>
      <c r="AD150" s="119" t="n"/>
      <c r="AE150" s="125" t="n"/>
      <c r="AF150" s="124">
        <f>MONTH(O150)</f>
        <v/>
      </c>
      <c r="AG150" s="124">
        <f>VLOOKUP(IFERROR(MID(AE150,1,(FIND(",",AE150,1)-1)),AE150),Facility_Region_Mapping,2,FALSE)</f>
        <v/>
      </c>
      <c r="AH150" s="124" t="n"/>
      <c r="AI150" s="124">
        <f>IF(C150&lt;&gt;"",IF(M150="ESM User",getInterfaceName($C150),"NA"),"")</f>
        <v/>
      </c>
      <c r="AJ150" s="116">
        <f>IF(Q150&lt;&gt;"",DATE(YEAR(Q150), MONTH(Q150), DAY(Q150)),"")</f>
        <v/>
      </c>
      <c r="AK150" s="130">
        <f>IF(Q150&lt;&gt;0,Q150-N150,TODAY()-N150)</f>
        <v/>
      </c>
      <c r="AL150" s="112">
        <f>IF(F150="Re-assigned",0,IF(H150="Closed",0,IF(H150="Service Restored",0,IF(H150="",0,1))))</f>
        <v/>
      </c>
      <c r="AM150" s="124">
        <f>IF(AL150=0,"",IF(AK150&gt;20.99,"Aged","Non-Aged"))</f>
        <v/>
      </c>
      <c r="AN150" s="112">
        <f>IF(Q150&lt;&gt;"",MONTH(Q150),"")</f>
        <v/>
      </c>
      <c r="AO150" s="112">
        <f>IFERROR(VALUE(V150),0)</f>
        <v/>
      </c>
    </row>
    <row customFormat="1" customHeight="1" ht="29.25" r="151" s="112" spans="1:41">
      <c r="A151" s="127" t="n"/>
      <c r="B151" s="113" t="n"/>
      <c r="C151" s="127" t="n"/>
      <c r="D151" s="127" t="n"/>
      <c r="E151" s="114">
        <f>IF(F151 &lt;&gt; "",VLOOKUP(F151,CategoryLookup,2,FALSE), "")</f>
        <v/>
      </c>
      <c r="F151" s="126" t="n"/>
      <c r="G151" s="127" t="n"/>
      <c r="H151" s="127" t="n"/>
      <c r="I151" s="127" t="n"/>
      <c r="J151" s="127" t="n"/>
      <c r="K151" s="127" t="n"/>
      <c r="L151" s="127" t="n"/>
      <c r="M151" s="127" t="n"/>
      <c r="N151" s="120" t="n"/>
      <c r="O151" s="120" t="n"/>
      <c r="P151" s="120" t="n"/>
      <c r="Q151" s="120" t="n"/>
      <c r="R151" s="121" t="n"/>
      <c r="S151" s="121" t="n"/>
      <c r="T151" s="121" t="n"/>
      <c r="U151" s="121" t="n"/>
      <c r="V151" s="117">
        <f>IF(P151="NA","NA",IF(P151&lt;&gt;"",TEXT(P151-N151,"[h].mm"),""))</f>
        <v/>
      </c>
      <c r="W151" s="118">
        <f>IF(AND(R151="",S151=""),"",R151+S151)</f>
        <v/>
      </c>
      <c r="X151" s="116">
        <f>IF(O151&lt;&gt;"",DATE(YEAR(O151), MONTH(O151), DAY(O151)),"")</f>
        <v/>
      </c>
      <c r="Y151" s="122" t="n"/>
      <c r="Z151" s="123" t="n"/>
      <c r="AA151" s="117">
        <f>IF(F151="Re-assigned","NA",IF(W151="","",IF(W151&gt;=VLOOKUP(D151,SLAMatrix,3,FALSE),"Yes",IF(W151&lt;VLOOKUP(D151,SLAMatrix,2,FALSE),"No","Internal"))))</f>
        <v/>
      </c>
      <c r="AB151" s="123" t="n"/>
      <c r="AC151" s="123" t="n"/>
      <c r="AD151" s="119" t="n"/>
      <c r="AE151" s="125" t="n"/>
      <c r="AF151" s="124">
        <f>MONTH(O151)</f>
        <v/>
      </c>
      <c r="AG151" s="124">
        <f>VLOOKUP(IFERROR(MID(AE151,1,(FIND(",",AE151,1)-1)),AE151),Facility_Region_Mapping,2,FALSE)</f>
        <v/>
      </c>
      <c r="AH151" s="124" t="n"/>
      <c r="AI151" s="124">
        <f>IF(C151&lt;&gt;"",IF(M151="ESM User",getInterfaceName($C151),"NA"),"")</f>
        <v/>
      </c>
      <c r="AJ151" s="116">
        <f>IF(Q151&lt;&gt;"",DATE(YEAR(Q151), MONTH(Q151), DAY(Q151)),"")</f>
        <v/>
      </c>
      <c r="AK151" s="130">
        <f>IF(Q151&lt;&gt;0,Q151-N151,TODAY()-N151)</f>
        <v/>
      </c>
      <c r="AL151" s="112">
        <f>IF(F151="Re-assigned",0,IF(H151="Closed",0,IF(H151="Service Restored",0,IF(H151="",0,1))))</f>
        <v/>
      </c>
      <c r="AM151" s="124">
        <f>IF(AL151=0,"",IF(AK151&gt;20.99,"Aged","Non-Aged"))</f>
        <v/>
      </c>
      <c r="AN151" s="112">
        <f>IF(Q151&lt;&gt;"",MONTH(Q151),"")</f>
        <v/>
      </c>
      <c r="AO151" s="112">
        <f>IFERROR(VALUE(V151),0)</f>
        <v/>
      </c>
    </row>
    <row customFormat="1" customHeight="1" ht="29.25" r="152" s="112" spans="1:41">
      <c r="A152" s="127" t="n"/>
      <c r="B152" s="113" t="n"/>
      <c r="C152" s="127" t="n"/>
      <c r="D152" s="127" t="n"/>
      <c r="E152" s="114">
        <f>IF(F152 &lt;&gt; "",VLOOKUP(F152,CategoryLookup,2,FALSE), "")</f>
        <v/>
      </c>
      <c r="F152" s="126" t="n"/>
      <c r="G152" s="127" t="n"/>
      <c r="H152" s="127" t="n"/>
      <c r="I152" s="127" t="n"/>
      <c r="J152" s="127" t="n"/>
      <c r="K152" s="127" t="n"/>
      <c r="L152" s="127" t="n"/>
      <c r="M152" s="127" t="n"/>
      <c r="N152" s="120" t="n"/>
      <c r="O152" s="120" t="n"/>
      <c r="P152" s="120" t="n"/>
      <c r="Q152" s="120" t="n"/>
      <c r="R152" s="121" t="n"/>
      <c r="S152" s="121" t="n"/>
      <c r="T152" s="121" t="n"/>
      <c r="U152" s="121" t="n"/>
      <c r="V152" s="117">
        <f>IF(P152="NA","NA",IF(P152&lt;&gt;"",TEXT(P152-N152,"[h].mm"),""))</f>
        <v/>
      </c>
      <c r="W152" s="118">
        <f>IF(AND(R152="",S152=""),"",R152+S152)</f>
        <v/>
      </c>
      <c r="X152" s="116">
        <f>IF(O152&lt;&gt;"",DATE(YEAR(O152), MONTH(O152), DAY(O152)),"")</f>
        <v/>
      </c>
      <c r="Y152" s="122" t="n"/>
      <c r="Z152" s="123" t="n"/>
      <c r="AA152" s="117">
        <f>IF(F152="Re-assigned","NA",IF(W152="","",IF(W152&gt;=VLOOKUP(D152,SLAMatrix,3,FALSE),"Yes",IF(W152&lt;VLOOKUP(D152,SLAMatrix,2,FALSE),"No","Internal"))))</f>
        <v/>
      </c>
      <c r="AB152" s="123" t="n"/>
      <c r="AC152" s="123" t="n"/>
      <c r="AD152" s="119" t="n"/>
      <c r="AE152" s="125" t="n"/>
      <c r="AF152" s="124">
        <f>MONTH(O152)</f>
        <v/>
      </c>
      <c r="AG152" s="124">
        <f>VLOOKUP(IFERROR(MID(AE152,1,(FIND(",",AE152,1)-1)),AE152),Facility_Region_Mapping,2,FALSE)</f>
        <v/>
      </c>
      <c r="AH152" s="124" t="n"/>
      <c r="AI152" s="124">
        <f>IF(C152&lt;&gt;"",IF(M152="ESM User",getInterfaceName($C152),"NA"),"")</f>
        <v/>
      </c>
      <c r="AJ152" s="116">
        <f>IF(Q152&lt;&gt;"",DATE(YEAR(Q152), MONTH(Q152), DAY(Q152)),"")</f>
        <v/>
      </c>
      <c r="AK152" s="130">
        <f>IF(Q152&lt;&gt;0,Q152-N152,TODAY()-N152)</f>
        <v/>
      </c>
      <c r="AL152" s="112">
        <f>IF(F152="Re-assigned",0,IF(H152="Closed",0,IF(H152="Service Restored",0,IF(H152="",0,1))))</f>
        <v/>
      </c>
      <c r="AM152" s="124">
        <f>IF(AL152=0,"",IF(AK152&gt;20.99,"Aged","Non-Aged"))</f>
        <v/>
      </c>
      <c r="AN152" s="112">
        <f>IF(Q152&lt;&gt;"",MONTH(Q152),"")</f>
        <v/>
      </c>
      <c r="AO152" s="112">
        <f>IFERROR(VALUE(V152),0)</f>
        <v/>
      </c>
    </row>
    <row customFormat="1" customHeight="1" ht="29.25" r="153" s="112" spans="1:41">
      <c r="A153" s="127" t="n"/>
      <c r="B153" s="113" t="n"/>
      <c r="C153" s="127" t="n"/>
      <c r="D153" s="127" t="n"/>
      <c r="E153" s="114">
        <f>IF(F153 &lt;&gt; "",VLOOKUP(F153,CategoryLookup,2,FALSE), "")</f>
        <v/>
      </c>
      <c r="F153" s="126" t="n"/>
      <c r="G153" s="127" t="n"/>
      <c r="H153" s="127" t="n"/>
      <c r="I153" s="127" t="n"/>
      <c r="J153" s="127" t="n"/>
      <c r="K153" s="127" t="n"/>
      <c r="L153" s="127" t="n"/>
      <c r="M153" s="127" t="n"/>
      <c r="N153" s="120" t="n"/>
      <c r="O153" s="120" t="n"/>
      <c r="P153" s="120" t="n"/>
      <c r="Q153" s="120" t="n"/>
      <c r="R153" s="121" t="n"/>
      <c r="S153" s="121" t="n"/>
      <c r="T153" s="121" t="n"/>
      <c r="U153" s="121" t="n"/>
      <c r="V153" s="117">
        <f>IF(P153="NA","NA",IF(P153&lt;&gt;"",TEXT(P153-N153,"[h].mm"),""))</f>
        <v/>
      </c>
      <c r="W153" s="118">
        <f>IF(AND(R153="",S153=""),"",R153+S153)</f>
        <v/>
      </c>
      <c r="X153" s="116">
        <f>IF(O153&lt;&gt;"",DATE(YEAR(O153), MONTH(O153), DAY(O153)),"")</f>
        <v/>
      </c>
      <c r="Y153" s="122" t="n"/>
      <c r="Z153" s="123" t="n"/>
      <c r="AA153" s="117">
        <f>IF(F153="Re-assigned","NA",IF(W153="","",IF(W153&gt;=VLOOKUP(D153,SLAMatrix,3,FALSE),"Yes",IF(W153&lt;VLOOKUP(D153,SLAMatrix,2,FALSE),"No","Internal"))))</f>
        <v/>
      </c>
      <c r="AB153" s="123" t="n"/>
      <c r="AC153" s="123" t="n"/>
      <c r="AD153" s="119" t="n"/>
      <c r="AE153" s="125" t="n"/>
      <c r="AF153" s="124">
        <f>MONTH(O153)</f>
        <v/>
      </c>
      <c r="AG153" s="124">
        <f>VLOOKUP(IFERROR(MID(AE153,1,(FIND(",",AE153,1)-1)),AE153),Facility_Region_Mapping,2,FALSE)</f>
        <v/>
      </c>
      <c r="AH153" s="124" t="n"/>
      <c r="AI153" s="124">
        <f>IF(C153&lt;&gt;"",IF(M153="ESM User",getInterfaceName($C153),"NA"),"")</f>
        <v/>
      </c>
      <c r="AJ153" s="116">
        <f>IF(Q153&lt;&gt;"",DATE(YEAR(Q153), MONTH(Q153), DAY(Q153)),"")</f>
        <v/>
      </c>
      <c r="AK153" s="130">
        <f>IF(Q153&lt;&gt;0,Q153-N153,TODAY()-N153)</f>
        <v/>
      </c>
      <c r="AL153" s="112">
        <f>IF(F153="Re-assigned",0,IF(H153="Closed",0,IF(H153="Service Restored",0,IF(H153="",0,1))))</f>
        <v/>
      </c>
      <c r="AM153" s="124">
        <f>IF(AL153=0,"",IF(AK153&gt;20.99,"Aged","Non-Aged"))</f>
        <v/>
      </c>
      <c r="AN153" s="112">
        <f>IF(Q153&lt;&gt;"",MONTH(Q153),"")</f>
        <v/>
      </c>
      <c r="AO153" s="112">
        <f>IFERROR(VALUE(V153),0)</f>
        <v/>
      </c>
    </row>
    <row customFormat="1" customHeight="1" ht="29.25" r="154" s="112" spans="1:41">
      <c r="A154" s="127" t="n"/>
      <c r="B154" s="113" t="n"/>
      <c r="C154" s="127" t="n"/>
      <c r="D154" s="127" t="n"/>
      <c r="E154" s="114">
        <f>IF(F154 &lt;&gt; "",VLOOKUP(F154,CategoryLookup,2,FALSE), "")</f>
        <v/>
      </c>
      <c r="F154" s="126" t="n"/>
      <c r="G154" s="127" t="n"/>
      <c r="H154" s="127" t="n"/>
      <c r="I154" s="127" t="n"/>
      <c r="J154" s="127" t="n"/>
      <c r="K154" s="127" t="n"/>
      <c r="L154" s="127" t="n"/>
      <c r="M154" s="127" t="n"/>
      <c r="N154" s="120" t="n"/>
      <c r="O154" s="120" t="n"/>
      <c r="P154" s="120" t="n"/>
      <c r="Q154" s="120" t="n"/>
      <c r="R154" s="121" t="n"/>
      <c r="S154" s="121" t="n"/>
      <c r="T154" s="121" t="n"/>
      <c r="U154" s="121" t="n"/>
      <c r="V154" s="117">
        <f>IF(P154="NA","NA",IF(P154&lt;&gt;"",TEXT(P154-N154,"[h].mm"),""))</f>
        <v/>
      </c>
      <c r="W154" s="118">
        <f>IF(AND(R154="",S154=""),"",R154+S154)</f>
        <v/>
      </c>
      <c r="X154" s="116">
        <f>IF(O154&lt;&gt;"",DATE(YEAR(O154), MONTH(O154), DAY(O154)),"")</f>
        <v/>
      </c>
      <c r="Y154" s="122" t="n"/>
      <c r="Z154" s="123" t="n"/>
      <c r="AA154" s="117">
        <f>IF(F154="Re-assigned","NA",IF(W154="","",IF(W154&gt;=VLOOKUP(D154,SLAMatrix,3,FALSE),"Yes",IF(W154&lt;VLOOKUP(D154,SLAMatrix,2,FALSE),"No","Internal"))))</f>
        <v/>
      </c>
      <c r="AB154" s="123" t="n"/>
      <c r="AC154" s="123" t="n"/>
      <c r="AD154" s="119" t="n"/>
      <c r="AE154" s="125" t="n"/>
      <c r="AF154" s="124">
        <f>MONTH(O154)</f>
        <v/>
      </c>
      <c r="AG154" s="124">
        <f>VLOOKUP(IFERROR(MID(AE154,1,(FIND(",",AE154,1)-1)),AE154),Facility_Region_Mapping,2,FALSE)</f>
        <v/>
      </c>
      <c r="AH154" s="124" t="n"/>
      <c r="AI154" s="124">
        <f>IF(C154&lt;&gt;"",IF(M154="ESM User",getInterfaceName($C154),"NA"),"")</f>
        <v/>
      </c>
      <c r="AJ154" s="116">
        <f>IF(Q154&lt;&gt;"",DATE(YEAR(Q154), MONTH(Q154), DAY(Q154)),"")</f>
        <v/>
      </c>
      <c r="AK154" s="130">
        <f>IF(Q154&lt;&gt;0,Q154-N154,TODAY()-N154)</f>
        <v/>
      </c>
      <c r="AL154" s="112">
        <f>IF(F154="Re-assigned",0,IF(H154="Closed",0,IF(H154="Service Restored",0,IF(H154="",0,1))))</f>
        <v/>
      </c>
      <c r="AM154" s="124">
        <f>IF(AL154=0,"",IF(AK154&gt;20.99,"Aged","Non-Aged"))</f>
        <v/>
      </c>
      <c r="AN154" s="112">
        <f>IF(Q154&lt;&gt;"",MONTH(Q154),"")</f>
        <v/>
      </c>
      <c r="AO154" s="112">
        <f>IFERROR(VALUE(V154),0)</f>
        <v/>
      </c>
    </row>
    <row customFormat="1" customHeight="1" ht="29.25" r="155" s="112" spans="1:41">
      <c r="A155" s="127" t="n"/>
      <c r="B155" s="113" t="n"/>
      <c r="C155" s="127" t="n"/>
      <c r="D155" s="127" t="n"/>
      <c r="E155" s="114">
        <f>IF(F155 &lt;&gt; "",VLOOKUP(F155,CategoryLookup,2,FALSE), "")</f>
        <v/>
      </c>
      <c r="F155" s="126" t="n"/>
      <c r="G155" s="127" t="n"/>
      <c r="H155" s="127" t="n"/>
      <c r="I155" s="127" t="n"/>
      <c r="J155" s="127" t="n"/>
      <c r="K155" s="127" t="n"/>
      <c r="L155" s="127" t="n"/>
      <c r="M155" s="127" t="n"/>
      <c r="N155" s="120" t="n"/>
      <c r="O155" s="120" t="n"/>
      <c r="P155" s="120" t="n"/>
      <c r="Q155" s="120" t="n"/>
      <c r="R155" s="121" t="n"/>
      <c r="S155" s="121" t="n"/>
      <c r="T155" s="121" t="n"/>
      <c r="U155" s="121" t="n"/>
      <c r="V155" s="117">
        <f>IF(P155="NA","NA",IF(P155&lt;&gt;"",TEXT(P155-N155,"[h].mm"),""))</f>
        <v/>
      </c>
      <c r="W155" s="118">
        <f>IF(AND(R155="",S155=""),"",R155+S155)</f>
        <v/>
      </c>
      <c r="X155" s="116">
        <f>IF(O155&lt;&gt;"",DATE(YEAR(O155), MONTH(O155), DAY(O155)),"")</f>
        <v/>
      </c>
      <c r="Y155" s="122" t="n"/>
      <c r="Z155" s="123" t="n"/>
      <c r="AA155" s="117">
        <f>IF(F155="Re-assigned","NA",IF(W155="","",IF(W155&gt;=VLOOKUP(D155,SLAMatrix,3,FALSE),"Yes",IF(W155&lt;VLOOKUP(D155,SLAMatrix,2,FALSE),"No","Internal"))))</f>
        <v/>
      </c>
      <c r="AB155" s="123" t="n"/>
      <c r="AC155" s="123" t="n"/>
      <c r="AD155" s="119" t="n"/>
      <c r="AE155" s="125" t="n"/>
      <c r="AF155" s="124">
        <f>MONTH(O155)</f>
        <v/>
      </c>
      <c r="AG155" s="124">
        <f>VLOOKUP(IFERROR(MID(AE155,1,(FIND(",",AE155,1)-1)),AE155),Facility_Region_Mapping,2,FALSE)</f>
        <v/>
      </c>
      <c r="AH155" s="124" t="n"/>
      <c r="AI155" s="124">
        <f>IF(C155&lt;&gt;"",IF(M155="ESM User",getInterfaceName($C155),"NA"),"")</f>
        <v/>
      </c>
      <c r="AJ155" s="116">
        <f>IF(Q155&lt;&gt;"",DATE(YEAR(Q155), MONTH(Q155), DAY(Q155)),"")</f>
        <v/>
      </c>
      <c r="AK155" s="130">
        <f>IF(Q155&lt;&gt;0,Q155-N155,TODAY()-N155)</f>
        <v/>
      </c>
      <c r="AL155" s="112">
        <f>IF(F155="Re-assigned",0,IF(H155="Closed",0,IF(H155="Service Restored",0,IF(H155="",0,1))))</f>
        <v/>
      </c>
      <c r="AM155" s="124">
        <f>IF(AL155=0,"",IF(AK155&gt;20.99,"Aged","Non-Aged"))</f>
        <v/>
      </c>
      <c r="AN155" s="112">
        <f>IF(Q155&lt;&gt;"",MONTH(Q155),"")</f>
        <v/>
      </c>
      <c r="AO155" s="112">
        <f>IFERROR(VALUE(V155),0)</f>
        <v/>
      </c>
    </row>
    <row customFormat="1" customHeight="1" ht="29.25" r="156" s="112" spans="1:41">
      <c r="A156" s="127" t="n"/>
      <c r="B156" s="113" t="n"/>
      <c r="C156" s="127" t="n"/>
      <c r="D156" s="127" t="n"/>
      <c r="E156" s="114">
        <f>IF(F156 &lt;&gt; "",VLOOKUP(F156,CategoryLookup,2,FALSE), "")</f>
        <v/>
      </c>
      <c r="F156" s="126" t="n"/>
      <c r="G156" s="127" t="n"/>
      <c r="H156" s="127" t="n"/>
      <c r="I156" s="127" t="n"/>
      <c r="J156" s="127" t="n"/>
      <c r="K156" s="127" t="n"/>
      <c r="L156" s="127" t="n"/>
      <c r="M156" s="127" t="n"/>
      <c r="N156" s="120" t="n"/>
      <c r="O156" s="120" t="n"/>
      <c r="P156" s="120" t="n"/>
      <c r="Q156" s="120" t="n"/>
      <c r="R156" s="121" t="n"/>
      <c r="S156" s="121" t="n"/>
      <c r="T156" s="121" t="n"/>
      <c r="U156" s="121" t="n"/>
      <c r="V156" s="117">
        <f>IF(P156="NA","NA",IF(P156&lt;&gt;"",TEXT(P156-N156,"[h].mm"),""))</f>
        <v/>
      </c>
      <c r="W156" s="118">
        <f>IF(AND(R156="",S156=""),"",R156+S156)</f>
        <v/>
      </c>
      <c r="X156" s="116">
        <f>IF(O156&lt;&gt;"",DATE(YEAR(O156), MONTH(O156), DAY(O156)),"")</f>
        <v/>
      </c>
      <c r="Y156" s="122" t="n"/>
      <c r="Z156" s="123" t="n"/>
      <c r="AA156" s="117">
        <f>IF(F156="Re-assigned","NA",IF(W156="","",IF(W156&gt;=VLOOKUP(D156,SLAMatrix,3,FALSE),"Yes",IF(W156&lt;VLOOKUP(D156,SLAMatrix,2,FALSE),"No","Internal"))))</f>
        <v/>
      </c>
      <c r="AB156" s="123" t="n"/>
      <c r="AC156" s="123" t="n"/>
      <c r="AD156" s="119" t="n"/>
      <c r="AE156" s="125" t="n"/>
      <c r="AF156" s="124">
        <f>MONTH(O156)</f>
        <v/>
      </c>
      <c r="AG156" s="124">
        <f>VLOOKUP(IFERROR(MID(AE156,1,(FIND(",",AE156,1)-1)),AE156),Facility_Region_Mapping,2,FALSE)</f>
        <v/>
      </c>
      <c r="AH156" s="124" t="n"/>
      <c r="AI156" s="124">
        <f>IF(C156&lt;&gt;"",IF(M156="ESM User",getInterfaceName($C156),"NA"),"")</f>
        <v/>
      </c>
      <c r="AJ156" s="116">
        <f>IF(Q156&lt;&gt;"",DATE(YEAR(Q156), MONTH(Q156), DAY(Q156)),"")</f>
        <v/>
      </c>
      <c r="AK156" s="130">
        <f>IF(Q156&lt;&gt;0,Q156-N156,TODAY()-N156)</f>
        <v/>
      </c>
      <c r="AL156" s="112">
        <f>IF(F156="Re-assigned",0,IF(H156="Closed",0,IF(H156="Service Restored",0,IF(H156="",0,1))))</f>
        <v/>
      </c>
      <c r="AM156" s="124">
        <f>IF(AL156=0,"",IF(AK156&gt;20.99,"Aged","Non-Aged"))</f>
        <v/>
      </c>
      <c r="AN156" s="112">
        <f>IF(Q156&lt;&gt;"",MONTH(Q156),"")</f>
        <v/>
      </c>
      <c r="AO156" s="112">
        <f>IFERROR(VALUE(V156),0)</f>
        <v/>
      </c>
    </row>
    <row customFormat="1" customHeight="1" ht="29.25" r="157" s="112" spans="1:41">
      <c r="A157" s="127" t="n"/>
      <c r="B157" s="113" t="n"/>
      <c r="C157" s="127" t="n"/>
      <c r="D157" s="127" t="n"/>
      <c r="E157" s="114">
        <f>IF(F157 &lt;&gt; "",VLOOKUP(F157,CategoryLookup,2,FALSE), "")</f>
        <v/>
      </c>
      <c r="F157" s="126" t="n"/>
      <c r="G157" s="127" t="n"/>
      <c r="H157" s="127" t="n"/>
      <c r="I157" s="127" t="n"/>
      <c r="J157" s="127" t="n"/>
      <c r="K157" s="127" t="n"/>
      <c r="L157" s="127" t="n"/>
      <c r="M157" s="127" t="n"/>
      <c r="N157" s="120" t="n"/>
      <c r="O157" s="120" t="n"/>
      <c r="P157" s="120" t="n"/>
      <c r="Q157" s="120" t="n"/>
      <c r="R157" s="121" t="n"/>
      <c r="S157" s="121" t="n"/>
      <c r="T157" s="121" t="n"/>
      <c r="U157" s="121" t="n"/>
      <c r="V157" s="117">
        <f>IF(P157="NA","NA",IF(P157&lt;&gt;"",TEXT(P157-N157,"[h].mm"),""))</f>
        <v/>
      </c>
      <c r="W157" s="118">
        <f>IF(AND(R157="",S157=""),"",R157+S157)</f>
        <v/>
      </c>
      <c r="X157" s="116">
        <f>IF(O157&lt;&gt;"",DATE(YEAR(O157), MONTH(O157), DAY(O157)),"")</f>
        <v/>
      </c>
      <c r="Y157" s="122" t="n"/>
      <c r="Z157" s="123" t="n"/>
      <c r="AA157" s="117">
        <f>IF(F157="Re-assigned","NA",IF(W157="","",IF(W157&gt;=VLOOKUP(D157,SLAMatrix,3,FALSE),"Yes",IF(W157&lt;VLOOKUP(D157,SLAMatrix,2,FALSE),"No","Internal"))))</f>
        <v/>
      </c>
      <c r="AB157" s="123" t="n"/>
      <c r="AC157" s="123" t="n"/>
      <c r="AD157" s="119" t="n"/>
      <c r="AE157" s="125" t="n"/>
      <c r="AF157" s="124">
        <f>MONTH(O157)</f>
        <v/>
      </c>
      <c r="AG157" s="124">
        <f>VLOOKUP(IFERROR(MID(AE157,1,(FIND(",",AE157,1)-1)),AE157),Facility_Region_Mapping,2,FALSE)</f>
        <v/>
      </c>
      <c r="AH157" s="124" t="n"/>
      <c r="AI157" s="124">
        <f>IF(C157&lt;&gt;"",IF(M157="ESM User",getInterfaceName($C157),"NA"),"")</f>
        <v/>
      </c>
      <c r="AJ157" s="116">
        <f>IF(Q157&lt;&gt;"",DATE(YEAR(Q157), MONTH(Q157), DAY(Q157)),"")</f>
        <v/>
      </c>
      <c r="AK157" s="130">
        <f>IF(Q157&lt;&gt;0,Q157-N157,TODAY()-N157)</f>
        <v/>
      </c>
      <c r="AL157" s="112">
        <f>IF(F157="Re-assigned",0,IF(H157="Closed",0,IF(H157="Service Restored",0,IF(H157="",0,1))))</f>
        <v/>
      </c>
      <c r="AM157" s="124">
        <f>IF(AL157=0,"",IF(AK157&gt;20.99,"Aged","Non-Aged"))</f>
        <v/>
      </c>
      <c r="AN157" s="112">
        <f>IF(Q157&lt;&gt;"",MONTH(Q157),"")</f>
        <v/>
      </c>
      <c r="AO157" s="112">
        <f>IFERROR(VALUE(V157),0)</f>
        <v/>
      </c>
    </row>
    <row customFormat="1" customHeight="1" ht="29.25" r="158" s="112" spans="1:41">
      <c r="A158" s="127" t="n"/>
      <c r="B158" s="113" t="n"/>
      <c r="C158" s="127" t="n"/>
      <c r="D158" s="127" t="n"/>
      <c r="E158" s="114">
        <f>IF(F158 &lt;&gt; "",VLOOKUP(F158,CategoryLookup,2,FALSE), "")</f>
        <v/>
      </c>
      <c r="F158" s="126" t="n"/>
      <c r="G158" s="127" t="n"/>
      <c r="H158" s="127" t="n"/>
      <c r="I158" s="127" t="n"/>
      <c r="J158" s="127" t="n"/>
      <c r="K158" s="127" t="n"/>
      <c r="L158" s="127" t="n"/>
      <c r="M158" s="127" t="n"/>
      <c r="N158" s="120" t="n"/>
      <c r="O158" s="120" t="n"/>
      <c r="P158" s="120" t="n"/>
      <c r="Q158" s="120" t="n"/>
      <c r="R158" s="121" t="n"/>
      <c r="S158" s="121" t="n"/>
      <c r="T158" s="121" t="n"/>
      <c r="U158" s="121" t="n"/>
      <c r="V158" s="117">
        <f>IF(P158="NA","NA",IF(P158&lt;&gt;"",TEXT(P158-N158,"[h].mm"),""))</f>
        <v/>
      </c>
      <c r="W158" s="118">
        <f>IF(AND(R158="",S158=""),"",R158+S158)</f>
        <v/>
      </c>
      <c r="X158" s="116">
        <f>IF(O158&lt;&gt;"",DATE(YEAR(O158), MONTH(O158), DAY(O158)),"")</f>
        <v/>
      </c>
      <c r="Y158" s="122" t="n"/>
      <c r="Z158" s="123" t="n"/>
      <c r="AA158" s="117">
        <f>IF(F158="Re-assigned","NA",IF(W158="","",IF(W158&gt;=VLOOKUP(D158,SLAMatrix,3,FALSE),"Yes",IF(W158&lt;VLOOKUP(D158,SLAMatrix,2,FALSE),"No","Internal"))))</f>
        <v/>
      </c>
      <c r="AB158" s="123" t="n"/>
      <c r="AC158" s="123" t="n"/>
      <c r="AD158" s="119" t="n"/>
      <c r="AE158" s="125" t="n"/>
      <c r="AF158" s="124">
        <f>MONTH(O158)</f>
        <v/>
      </c>
      <c r="AG158" s="124">
        <f>VLOOKUP(IFERROR(MID(AE158,1,(FIND(",",AE158,1)-1)),AE158),Facility_Region_Mapping,2,FALSE)</f>
        <v/>
      </c>
      <c r="AH158" s="124" t="n"/>
      <c r="AI158" s="124">
        <f>IF(C158&lt;&gt;"",IF(M158="ESM User",getInterfaceName($C158),"NA"),"")</f>
        <v/>
      </c>
      <c r="AJ158" s="116">
        <f>IF(Q158&lt;&gt;"",DATE(YEAR(Q158), MONTH(Q158), DAY(Q158)),"")</f>
        <v/>
      </c>
      <c r="AK158" s="130">
        <f>IF(Q158&lt;&gt;0,Q158-N158,TODAY()-N158)</f>
        <v/>
      </c>
      <c r="AL158" s="112">
        <f>IF(F158="Re-assigned",0,IF(H158="Closed",0,IF(H158="Service Restored",0,IF(H158="",0,1))))</f>
        <v/>
      </c>
      <c r="AM158" s="124">
        <f>IF(AL158=0,"",IF(AK158&gt;20.99,"Aged","Non-Aged"))</f>
        <v/>
      </c>
      <c r="AN158" s="112">
        <f>IF(Q158&lt;&gt;"",MONTH(Q158),"")</f>
        <v/>
      </c>
      <c r="AO158" s="112">
        <f>IFERROR(VALUE(V158),0)</f>
        <v/>
      </c>
    </row>
    <row customFormat="1" customHeight="1" ht="29.25" r="159" s="112" spans="1:41">
      <c r="A159" s="127" t="n"/>
      <c r="B159" s="113" t="n"/>
      <c r="C159" s="127" t="n"/>
      <c r="D159" s="127" t="n"/>
      <c r="E159" s="114">
        <f>IF(F159 &lt;&gt; "",VLOOKUP(F159,CategoryLookup,2,FALSE), "")</f>
        <v/>
      </c>
      <c r="F159" s="126" t="n"/>
      <c r="G159" s="127" t="n"/>
      <c r="H159" s="127" t="n"/>
      <c r="I159" s="127" t="n"/>
      <c r="J159" s="127" t="n"/>
      <c r="K159" s="127" t="n"/>
      <c r="L159" s="127" t="n"/>
      <c r="M159" s="127" t="n"/>
      <c r="N159" s="120" t="n"/>
      <c r="O159" s="120" t="n"/>
      <c r="P159" s="120" t="n"/>
      <c r="Q159" s="120" t="n"/>
      <c r="R159" s="121" t="n"/>
      <c r="S159" s="121" t="n"/>
      <c r="T159" s="121" t="n"/>
      <c r="U159" s="121" t="n"/>
      <c r="V159" s="117">
        <f>IF(P159="NA","NA",IF(P159&lt;&gt;"",TEXT(P159-N159,"[h].mm"),""))</f>
        <v/>
      </c>
      <c r="W159" s="118">
        <f>IF(AND(R159="",S159=""),"",R159+S159)</f>
        <v/>
      </c>
      <c r="X159" s="116">
        <f>IF(O159&lt;&gt;"",DATE(YEAR(O159), MONTH(O159), DAY(O159)),"")</f>
        <v/>
      </c>
      <c r="Y159" s="122" t="n"/>
      <c r="Z159" s="123" t="n"/>
      <c r="AA159" s="117">
        <f>IF(F159="Re-assigned","NA",IF(W159="","",IF(W159&gt;=VLOOKUP(D159,SLAMatrix,3,FALSE),"Yes",IF(W159&lt;VLOOKUP(D159,SLAMatrix,2,FALSE),"No","Internal"))))</f>
        <v/>
      </c>
      <c r="AB159" s="123" t="n"/>
      <c r="AC159" s="123" t="n"/>
      <c r="AD159" s="119" t="n"/>
      <c r="AE159" s="125" t="n"/>
      <c r="AF159" s="124">
        <f>MONTH(O159)</f>
        <v/>
      </c>
      <c r="AG159" s="124">
        <f>VLOOKUP(IFERROR(MID(AE159,1,(FIND(",",AE159,1)-1)),AE159),Facility_Region_Mapping,2,FALSE)</f>
        <v/>
      </c>
      <c r="AH159" s="124" t="n"/>
      <c r="AI159" s="124">
        <f>IF(C159&lt;&gt;"",IF(M159="ESM User",getInterfaceName($C159),"NA"),"")</f>
        <v/>
      </c>
      <c r="AJ159" s="116">
        <f>IF(Q159&lt;&gt;"",DATE(YEAR(Q159), MONTH(Q159), DAY(Q159)),"")</f>
        <v/>
      </c>
      <c r="AK159" s="130">
        <f>IF(Q159&lt;&gt;0,Q159-N159,TODAY()-N159)</f>
        <v/>
      </c>
      <c r="AL159" s="112">
        <f>IF(F159="Re-assigned",0,IF(H159="Closed",0,IF(H159="Service Restored",0,IF(H159="",0,1))))</f>
        <v/>
      </c>
      <c r="AM159" s="124">
        <f>IF(AL159=0,"",IF(AK159&gt;20.99,"Aged","Non-Aged"))</f>
        <v/>
      </c>
      <c r="AN159" s="112">
        <f>IF(Q159&lt;&gt;"",MONTH(Q159),"")</f>
        <v/>
      </c>
      <c r="AO159" s="112">
        <f>IFERROR(VALUE(V159),0)</f>
        <v/>
      </c>
    </row>
    <row customFormat="1" customHeight="1" ht="29.25" r="160" s="112" spans="1:41">
      <c r="A160" s="127" t="n"/>
      <c r="B160" s="113" t="n"/>
      <c r="C160" s="127" t="n"/>
      <c r="D160" s="127" t="n"/>
      <c r="E160" s="114">
        <f>IF(F160 &lt;&gt; "",VLOOKUP(F160,CategoryLookup,2,FALSE), "")</f>
        <v/>
      </c>
      <c r="F160" s="126" t="n"/>
      <c r="G160" s="127" t="n"/>
      <c r="H160" s="127" t="n"/>
      <c r="I160" s="127" t="n"/>
      <c r="J160" s="127" t="n"/>
      <c r="K160" s="127" t="n"/>
      <c r="L160" s="127" t="n"/>
      <c r="M160" s="127" t="n"/>
      <c r="N160" s="120" t="n"/>
      <c r="O160" s="120" t="n"/>
      <c r="P160" s="120" t="n"/>
      <c r="Q160" s="120" t="n"/>
      <c r="R160" s="121" t="n"/>
      <c r="S160" s="121" t="n"/>
      <c r="T160" s="121" t="n"/>
      <c r="U160" s="121" t="n"/>
      <c r="V160" s="117">
        <f>IF(P160="NA","NA",IF(P160&lt;&gt;"",TEXT(P160-N160,"[h].mm"),""))</f>
        <v/>
      </c>
      <c r="W160" s="118">
        <f>IF(AND(R160="",S160=""),"",R160+S160)</f>
        <v/>
      </c>
      <c r="X160" s="116">
        <f>IF(O160&lt;&gt;"",DATE(YEAR(O160), MONTH(O160), DAY(O160)),"")</f>
        <v/>
      </c>
      <c r="Y160" s="122" t="n"/>
      <c r="Z160" s="123" t="n"/>
      <c r="AA160" s="117">
        <f>IF(F160="Re-assigned","NA",IF(W160="","",IF(W160&gt;=VLOOKUP(D160,SLAMatrix,3,FALSE),"Yes",IF(W160&lt;VLOOKUP(D160,SLAMatrix,2,FALSE),"No","Internal"))))</f>
        <v/>
      </c>
      <c r="AB160" s="123" t="n"/>
      <c r="AC160" s="123" t="n"/>
      <c r="AD160" s="119" t="n"/>
      <c r="AE160" s="125" t="n"/>
      <c r="AF160" s="124">
        <f>MONTH(O160)</f>
        <v/>
      </c>
      <c r="AG160" s="124">
        <f>VLOOKUP(IFERROR(MID(AE160,1,(FIND(",",AE160,1)-1)),AE160),Facility_Region_Mapping,2,FALSE)</f>
        <v/>
      </c>
      <c r="AH160" s="124" t="n"/>
      <c r="AI160" s="124">
        <f>IF(C160&lt;&gt;"",IF(M160="ESM User",getInterfaceName($C160),"NA"),"")</f>
        <v/>
      </c>
      <c r="AJ160" s="116">
        <f>IF(Q160&lt;&gt;"",DATE(YEAR(Q160), MONTH(Q160), DAY(Q160)),"")</f>
        <v/>
      </c>
      <c r="AK160" s="130">
        <f>IF(Q160&lt;&gt;0,Q160-N160,TODAY()-N160)</f>
        <v/>
      </c>
      <c r="AL160" s="112">
        <f>IF(F160="Re-assigned",0,IF(H160="Closed",0,IF(H160="Service Restored",0,IF(H160="",0,1))))</f>
        <v/>
      </c>
      <c r="AM160" s="124">
        <f>IF(AL160=0,"",IF(AK160&gt;20.99,"Aged","Non-Aged"))</f>
        <v/>
      </c>
      <c r="AN160" s="112">
        <f>IF(Q160&lt;&gt;"",MONTH(Q160),"")</f>
        <v/>
      </c>
      <c r="AO160" s="112">
        <f>IFERROR(VALUE(V160),0)</f>
        <v/>
      </c>
    </row>
    <row customFormat="1" customHeight="1" ht="29.25" r="161" s="112" spans="1:41">
      <c r="A161" s="127" t="n"/>
      <c r="B161" s="113" t="n"/>
      <c r="C161" s="127" t="n"/>
      <c r="D161" s="127" t="n"/>
      <c r="E161" s="114">
        <f>IF(F161 &lt;&gt; "",VLOOKUP(F161,CategoryLookup,2,FALSE), "")</f>
        <v/>
      </c>
      <c r="F161" s="126" t="n"/>
      <c r="G161" s="127" t="n"/>
      <c r="H161" s="127" t="n"/>
      <c r="I161" s="127" t="n"/>
      <c r="J161" s="127" t="n"/>
      <c r="K161" s="127" t="n"/>
      <c r="L161" s="127" t="n"/>
      <c r="M161" s="127" t="n"/>
      <c r="N161" s="120" t="n"/>
      <c r="O161" s="120" t="n"/>
      <c r="P161" s="120" t="n"/>
      <c r="Q161" s="120" t="n"/>
      <c r="R161" s="121" t="n"/>
      <c r="S161" s="121" t="n"/>
      <c r="T161" s="121" t="n"/>
      <c r="U161" s="121" t="n"/>
      <c r="V161" s="117">
        <f>IF(P161="NA","NA",IF(P161&lt;&gt;"",TEXT(P161-N161,"[h].mm"),""))</f>
        <v/>
      </c>
      <c r="W161" s="118">
        <f>IF(AND(R161="",S161=""),"",R161+S161)</f>
        <v/>
      </c>
      <c r="X161" s="116">
        <f>IF(O161&lt;&gt;"",DATE(YEAR(O161), MONTH(O161), DAY(O161)),"")</f>
        <v/>
      </c>
      <c r="Y161" s="122" t="n"/>
      <c r="Z161" s="123" t="n"/>
      <c r="AA161" s="117">
        <f>IF(F161="Re-assigned","NA",IF(W161="","",IF(W161&gt;=VLOOKUP(D161,SLAMatrix,3,FALSE),"Yes",IF(W161&lt;VLOOKUP(D161,SLAMatrix,2,FALSE),"No","Internal"))))</f>
        <v/>
      </c>
      <c r="AB161" s="123" t="n"/>
      <c r="AC161" s="123" t="n"/>
      <c r="AD161" s="119" t="n"/>
      <c r="AE161" s="125" t="n"/>
      <c r="AF161" s="124">
        <f>MONTH(O161)</f>
        <v/>
      </c>
      <c r="AG161" s="124">
        <f>VLOOKUP(IFERROR(MID(AE161,1,(FIND(",",AE161,1)-1)),AE161),Facility_Region_Mapping,2,FALSE)</f>
        <v/>
      </c>
      <c r="AH161" s="124" t="n"/>
      <c r="AI161" s="124">
        <f>IF(C161&lt;&gt;"",IF(M161="ESM User",getInterfaceName($C161),"NA"),"")</f>
        <v/>
      </c>
      <c r="AJ161" s="116">
        <f>IF(Q161&lt;&gt;"",DATE(YEAR(Q161), MONTH(Q161), DAY(Q161)),"")</f>
        <v/>
      </c>
      <c r="AK161" s="130">
        <f>IF(Q161&lt;&gt;0,Q161-N161,TODAY()-N161)</f>
        <v/>
      </c>
      <c r="AL161" s="112">
        <f>IF(F161="Re-assigned",0,IF(H161="Closed",0,IF(H161="Service Restored",0,IF(H161="",0,1))))</f>
        <v/>
      </c>
      <c r="AM161" s="124">
        <f>IF(AL161=0,"",IF(AK161&gt;20.99,"Aged","Non-Aged"))</f>
        <v/>
      </c>
      <c r="AN161" s="112">
        <f>IF(Q161&lt;&gt;"",MONTH(Q161),"")</f>
        <v/>
      </c>
      <c r="AO161" s="112">
        <f>IFERROR(VALUE(V161),0)</f>
        <v/>
      </c>
    </row>
    <row customFormat="1" customHeight="1" ht="29.25" r="162" s="112" spans="1:41">
      <c r="A162" s="127" t="n"/>
      <c r="B162" s="113" t="n"/>
      <c r="C162" s="127" t="n"/>
      <c r="D162" s="127" t="n"/>
      <c r="E162" s="114">
        <f>IF(F162 &lt;&gt; "",VLOOKUP(F162,CategoryLookup,2,FALSE), "")</f>
        <v/>
      </c>
      <c r="F162" s="126" t="n"/>
      <c r="G162" s="127" t="n"/>
      <c r="H162" s="127" t="n"/>
      <c r="I162" s="127" t="n"/>
      <c r="J162" s="127" t="n"/>
      <c r="K162" s="127" t="n"/>
      <c r="L162" s="127" t="n"/>
      <c r="M162" s="127" t="n"/>
      <c r="N162" s="120" t="n"/>
      <c r="O162" s="120" t="n"/>
      <c r="P162" s="120" t="n"/>
      <c r="Q162" s="120" t="n"/>
      <c r="R162" s="121" t="n"/>
      <c r="S162" s="121" t="n"/>
      <c r="T162" s="121" t="n"/>
      <c r="U162" s="121" t="n"/>
      <c r="V162" s="117">
        <f>IF(P162="NA","NA",IF(P162&lt;&gt;"",TEXT(P162-N162,"[h].mm"),""))</f>
        <v/>
      </c>
      <c r="W162" s="118">
        <f>IF(AND(R162="",S162=""),"",R162+S162)</f>
        <v/>
      </c>
      <c r="X162" s="116">
        <f>IF(O162&lt;&gt;"",DATE(YEAR(O162), MONTH(O162), DAY(O162)),"")</f>
        <v/>
      </c>
      <c r="Y162" s="122" t="n"/>
      <c r="Z162" s="123" t="n"/>
      <c r="AA162" s="117">
        <f>IF(F162="Re-assigned","NA",IF(W162="","",IF(W162&gt;=VLOOKUP(D162,SLAMatrix,3,FALSE),"Yes",IF(W162&lt;VLOOKUP(D162,SLAMatrix,2,FALSE),"No","Internal"))))</f>
        <v/>
      </c>
      <c r="AB162" s="123" t="n"/>
      <c r="AC162" s="123" t="n"/>
      <c r="AD162" s="119" t="n"/>
      <c r="AE162" s="125" t="n"/>
      <c r="AF162" s="124">
        <f>MONTH(O162)</f>
        <v/>
      </c>
      <c r="AG162" s="124">
        <f>VLOOKUP(IFERROR(MID(AE162,1,(FIND(",",AE162,1)-1)),AE162),Facility_Region_Mapping,2,FALSE)</f>
        <v/>
      </c>
      <c r="AH162" s="124" t="n"/>
      <c r="AI162" s="124">
        <f>IF(C162&lt;&gt;"",IF(M162="ESM User",getInterfaceName($C162),"NA"),"")</f>
        <v/>
      </c>
      <c r="AJ162" s="116">
        <f>IF(Q162&lt;&gt;"",DATE(YEAR(Q162), MONTH(Q162), DAY(Q162)),"")</f>
        <v/>
      </c>
      <c r="AK162" s="130">
        <f>IF(Q162&lt;&gt;0,Q162-N162,TODAY()-N162)</f>
        <v/>
      </c>
      <c r="AL162" s="112">
        <f>IF(F162="Re-assigned",0,IF(H162="Closed",0,IF(H162="Service Restored",0,IF(H162="",0,1))))</f>
        <v/>
      </c>
      <c r="AM162" s="124">
        <f>IF(AL162=0,"",IF(AK162&gt;20.99,"Aged","Non-Aged"))</f>
        <v/>
      </c>
      <c r="AN162" s="112">
        <f>IF(Q162&lt;&gt;"",MONTH(Q162),"")</f>
        <v/>
      </c>
      <c r="AO162" s="112">
        <f>IFERROR(VALUE(V162),0)</f>
        <v/>
      </c>
    </row>
    <row customFormat="1" customHeight="1" ht="29.25" r="163" s="112" spans="1:41">
      <c r="A163" s="127" t="n"/>
      <c r="B163" s="113" t="n"/>
      <c r="C163" s="127" t="n"/>
      <c r="D163" s="127" t="n"/>
      <c r="E163" s="114">
        <f>IF(F163 &lt;&gt; "",VLOOKUP(F163,CategoryLookup,2,FALSE), "")</f>
        <v/>
      </c>
      <c r="F163" s="126" t="n"/>
      <c r="G163" s="127" t="n"/>
      <c r="H163" s="127" t="n"/>
      <c r="I163" s="127" t="n"/>
      <c r="J163" s="127" t="n"/>
      <c r="K163" s="127" t="n"/>
      <c r="L163" s="127" t="n"/>
      <c r="M163" s="127" t="n"/>
      <c r="N163" s="120" t="n"/>
      <c r="O163" s="120" t="n"/>
      <c r="P163" s="120" t="n"/>
      <c r="Q163" s="120" t="n"/>
      <c r="R163" s="121" t="n"/>
      <c r="S163" s="121" t="n"/>
      <c r="T163" s="121" t="n"/>
      <c r="U163" s="121" t="n"/>
      <c r="V163" s="117">
        <f>IF(P163="NA","NA",IF(P163&lt;&gt;"",TEXT(P163-N163,"[h].mm"),""))</f>
        <v/>
      </c>
      <c r="W163" s="118">
        <f>IF(AND(R163="",S163=""),"",R163+S163)</f>
        <v/>
      </c>
      <c r="X163" s="116">
        <f>IF(O163&lt;&gt;"",DATE(YEAR(O163), MONTH(O163), DAY(O163)),"")</f>
        <v/>
      </c>
      <c r="Y163" s="122" t="n"/>
      <c r="Z163" s="123" t="n"/>
      <c r="AA163" s="117">
        <f>IF(F163="Re-assigned","NA",IF(W163="","",IF(W163&gt;=VLOOKUP(D163,SLAMatrix,3,FALSE),"Yes",IF(W163&lt;VLOOKUP(D163,SLAMatrix,2,FALSE),"No","Internal"))))</f>
        <v/>
      </c>
      <c r="AB163" s="123" t="n"/>
      <c r="AC163" s="123" t="n"/>
      <c r="AD163" s="119" t="n"/>
      <c r="AE163" s="125" t="n"/>
      <c r="AF163" s="124">
        <f>MONTH(O163)</f>
        <v/>
      </c>
      <c r="AG163" s="124">
        <f>VLOOKUP(IFERROR(MID(AE163,1,(FIND(",",AE163,1)-1)),AE163),Facility_Region_Mapping,2,FALSE)</f>
        <v/>
      </c>
      <c r="AH163" s="124" t="n"/>
      <c r="AI163" s="124">
        <f>IF(C163&lt;&gt;"",IF(M163="ESM User",getInterfaceName($C163),"NA"),"")</f>
        <v/>
      </c>
      <c r="AJ163" s="116">
        <f>IF(Q163&lt;&gt;"",DATE(YEAR(Q163), MONTH(Q163), DAY(Q163)),"")</f>
        <v/>
      </c>
      <c r="AK163" s="130">
        <f>IF(Q163&lt;&gt;0,Q163-N163,TODAY()-N163)</f>
        <v/>
      </c>
      <c r="AL163" s="112">
        <f>IF(F163="Re-assigned",0,IF(H163="Closed",0,IF(H163="Service Restored",0,IF(H163="",0,1))))</f>
        <v/>
      </c>
      <c r="AM163" s="124">
        <f>IF(AL163=0,"",IF(AK163&gt;20.99,"Aged","Non-Aged"))</f>
        <v/>
      </c>
      <c r="AN163" s="112">
        <f>IF(Q163&lt;&gt;"",MONTH(Q163),"")</f>
        <v/>
      </c>
      <c r="AO163" s="112">
        <f>IFERROR(VALUE(V163),0)</f>
        <v/>
      </c>
    </row>
    <row customFormat="1" customHeight="1" ht="29.25" r="164" s="112" spans="1:41">
      <c r="A164" s="127" t="n"/>
      <c r="B164" s="113" t="n"/>
      <c r="C164" s="127" t="n"/>
      <c r="D164" s="127" t="n"/>
      <c r="E164" s="114">
        <f>IF(F164 &lt;&gt; "",VLOOKUP(F164,CategoryLookup,2,FALSE), "")</f>
        <v/>
      </c>
      <c r="F164" s="126" t="n"/>
      <c r="G164" s="127" t="n"/>
      <c r="H164" s="127" t="n"/>
      <c r="I164" s="127" t="n"/>
      <c r="J164" s="127" t="n"/>
      <c r="K164" s="127" t="n"/>
      <c r="L164" s="127" t="n"/>
      <c r="M164" s="127" t="n"/>
      <c r="N164" s="120" t="n"/>
      <c r="O164" s="120" t="n"/>
      <c r="P164" s="120" t="n"/>
      <c r="Q164" s="120" t="n"/>
      <c r="R164" s="121" t="n"/>
      <c r="S164" s="121" t="n"/>
      <c r="T164" s="121" t="n"/>
      <c r="U164" s="121" t="n"/>
      <c r="V164" s="117">
        <f>IF(P164="NA","NA",IF(P164&lt;&gt;"",TEXT(P164-N164,"[h].mm"),""))</f>
        <v/>
      </c>
      <c r="W164" s="118">
        <f>IF(AND(R164="",S164=""),"",R164+S164)</f>
        <v/>
      </c>
      <c r="X164" s="116">
        <f>IF(O164&lt;&gt;"",DATE(YEAR(O164), MONTH(O164), DAY(O164)),"")</f>
        <v/>
      </c>
      <c r="Y164" s="122" t="n"/>
      <c r="Z164" s="123" t="n"/>
      <c r="AA164" s="117">
        <f>IF(F164="Re-assigned","NA",IF(W164="","",IF(W164&gt;=VLOOKUP(D164,SLAMatrix,3,FALSE),"Yes",IF(W164&lt;VLOOKUP(D164,SLAMatrix,2,FALSE),"No","Internal"))))</f>
        <v/>
      </c>
      <c r="AB164" s="123" t="n"/>
      <c r="AC164" s="123" t="n"/>
      <c r="AD164" s="119" t="n"/>
      <c r="AE164" s="125" t="n"/>
      <c r="AF164" s="124">
        <f>MONTH(O164)</f>
        <v/>
      </c>
      <c r="AG164" s="124">
        <f>VLOOKUP(IFERROR(MID(AE164,1,(FIND(",",AE164,1)-1)),AE164),Facility_Region_Mapping,2,FALSE)</f>
        <v/>
      </c>
      <c r="AH164" s="124" t="n"/>
      <c r="AI164" s="124">
        <f>IF(C164&lt;&gt;"",IF(M164="ESM User",getInterfaceName($C164),"NA"),"")</f>
        <v/>
      </c>
      <c r="AJ164" s="116">
        <f>IF(Q164&lt;&gt;"",DATE(YEAR(Q164), MONTH(Q164), DAY(Q164)),"")</f>
        <v/>
      </c>
      <c r="AK164" s="130">
        <f>IF(Q164&lt;&gt;0,Q164-N164,TODAY()-N164)</f>
        <v/>
      </c>
      <c r="AL164" s="112">
        <f>IF(F164="Re-assigned",0,IF(H164="Closed",0,IF(H164="Service Restored",0,IF(H164="",0,1))))</f>
        <v/>
      </c>
      <c r="AM164" s="124">
        <f>IF(AL164=0,"",IF(AK164&gt;20.99,"Aged","Non-Aged"))</f>
        <v/>
      </c>
      <c r="AN164" s="112">
        <f>IF(Q164&lt;&gt;"",MONTH(Q164),"")</f>
        <v/>
      </c>
      <c r="AO164" s="112">
        <f>IFERROR(VALUE(V164),0)</f>
        <v/>
      </c>
    </row>
    <row customFormat="1" customHeight="1" ht="29.25" r="165" s="112" spans="1:41">
      <c r="A165" s="127" t="n"/>
      <c r="B165" s="113" t="n"/>
      <c r="C165" s="127" t="n"/>
      <c r="D165" s="127" t="n"/>
      <c r="E165" s="114">
        <f>IF(F165 &lt;&gt; "",VLOOKUP(F165,CategoryLookup,2,FALSE), "")</f>
        <v/>
      </c>
      <c r="F165" s="126" t="n"/>
      <c r="G165" s="127" t="n"/>
      <c r="H165" s="127" t="n"/>
      <c r="I165" s="127" t="n"/>
      <c r="J165" s="127" t="n"/>
      <c r="K165" s="127" t="n"/>
      <c r="L165" s="127" t="n"/>
      <c r="M165" s="127" t="n"/>
      <c r="N165" s="120" t="n"/>
      <c r="O165" s="120" t="n"/>
      <c r="P165" s="120" t="n"/>
      <c r="Q165" s="120" t="n"/>
      <c r="R165" s="121" t="n"/>
      <c r="S165" s="121" t="n"/>
      <c r="T165" s="121" t="n"/>
      <c r="U165" s="121" t="n"/>
      <c r="V165" s="117">
        <f>IF(P165="NA","NA",IF(P165&lt;&gt;"",TEXT(P165-N165,"[h].mm"),""))</f>
        <v/>
      </c>
      <c r="W165" s="118">
        <f>IF(AND(R165="",S165=""),"",R165+S165)</f>
        <v/>
      </c>
      <c r="X165" s="116">
        <f>IF(O165&lt;&gt;"",DATE(YEAR(O165), MONTH(O165), DAY(O165)),"")</f>
        <v/>
      </c>
      <c r="Y165" s="122" t="n"/>
      <c r="Z165" s="123" t="n"/>
      <c r="AA165" s="117">
        <f>IF(F165="Re-assigned","NA",IF(W165="","",IF(W165&gt;=VLOOKUP(D165,SLAMatrix,3,FALSE),"Yes",IF(W165&lt;VLOOKUP(D165,SLAMatrix,2,FALSE),"No","Internal"))))</f>
        <v/>
      </c>
      <c r="AB165" s="123" t="n"/>
      <c r="AC165" s="123" t="n"/>
      <c r="AD165" s="119" t="n"/>
      <c r="AE165" s="125" t="n"/>
      <c r="AF165" s="124">
        <f>MONTH(O165)</f>
        <v/>
      </c>
      <c r="AG165" s="124">
        <f>VLOOKUP(IFERROR(MID(AE165,1,(FIND(",",AE165,1)-1)),AE165),Facility_Region_Mapping,2,FALSE)</f>
        <v/>
      </c>
      <c r="AH165" s="124" t="n"/>
      <c r="AI165" s="124">
        <f>IF(C165&lt;&gt;"",IF(M165="ESM User",getInterfaceName($C165),"NA"),"")</f>
        <v/>
      </c>
      <c r="AJ165" s="116">
        <f>IF(Q165&lt;&gt;"",DATE(YEAR(Q165), MONTH(Q165), DAY(Q165)),"")</f>
        <v/>
      </c>
      <c r="AK165" s="130">
        <f>IF(Q165&lt;&gt;0,Q165-N165,TODAY()-N165)</f>
        <v/>
      </c>
      <c r="AL165" s="112">
        <f>IF(F165="Re-assigned",0,IF(H165="Closed",0,IF(H165="Service Restored",0,IF(H165="",0,1))))</f>
        <v/>
      </c>
      <c r="AM165" s="124">
        <f>IF(AL165=0,"",IF(AK165&gt;20.99,"Aged","Non-Aged"))</f>
        <v/>
      </c>
      <c r="AN165" s="112">
        <f>IF(Q165&lt;&gt;"",MONTH(Q165),"")</f>
        <v/>
      </c>
      <c r="AO165" s="112">
        <f>IFERROR(VALUE(V165),0)</f>
        <v/>
      </c>
    </row>
    <row customFormat="1" customHeight="1" ht="29.25" r="166" s="112" spans="1:41">
      <c r="A166" s="127" t="n"/>
      <c r="B166" s="113" t="n"/>
      <c r="C166" s="127" t="n"/>
      <c r="D166" s="127" t="n"/>
      <c r="E166" s="114">
        <f>IF(F166 &lt;&gt; "",VLOOKUP(F166,CategoryLookup,2,FALSE), "")</f>
        <v/>
      </c>
      <c r="F166" s="126" t="n"/>
      <c r="G166" s="127" t="n"/>
      <c r="H166" s="127" t="n"/>
      <c r="I166" s="127" t="n"/>
      <c r="J166" s="127" t="n"/>
      <c r="K166" s="127" t="n"/>
      <c r="L166" s="127" t="n"/>
      <c r="M166" s="127" t="n"/>
      <c r="N166" s="120" t="n"/>
      <c r="O166" s="120" t="n"/>
      <c r="P166" s="120" t="n"/>
      <c r="Q166" s="120" t="n"/>
      <c r="R166" s="121" t="n"/>
      <c r="S166" s="121" t="n"/>
      <c r="T166" s="121" t="n"/>
      <c r="U166" s="121" t="n"/>
      <c r="V166" s="117">
        <f>IF(P166="NA","NA",IF(P166&lt;&gt;"",TEXT(P166-N166,"[h].mm"),""))</f>
        <v/>
      </c>
      <c r="W166" s="118">
        <f>IF(AND(R166="",S166=""),"",R166+S166)</f>
        <v/>
      </c>
      <c r="X166" s="116">
        <f>IF(O166&lt;&gt;"",DATE(YEAR(O166), MONTH(O166), DAY(O166)),"")</f>
        <v/>
      </c>
      <c r="Y166" s="122" t="n"/>
      <c r="Z166" s="123" t="n"/>
      <c r="AA166" s="117">
        <f>IF(F166="Re-assigned","NA",IF(W166="","",IF(W166&gt;=VLOOKUP(D166,SLAMatrix,3,FALSE),"Yes",IF(W166&lt;VLOOKUP(D166,SLAMatrix,2,FALSE),"No","Internal"))))</f>
        <v/>
      </c>
      <c r="AB166" s="123" t="n"/>
      <c r="AC166" s="123" t="n"/>
      <c r="AD166" s="119" t="n"/>
      <c r="AE166" s="125" t="n"/>
      <c r="AF166" s="124">
        <f>MONTH(O166)</f>
        <v/>
      </c>
      <c r="AG166" s="124">
        <f>VLOOKUP(IFERROR(MID(AE166,1,(FIND(",",AE166,1)-1)),AE166),Facility_Region_Mapping,2,FALSE)</f>
        <v/>
      </c>
      <c r="AH166" s="124" t="n"/>
      <c r="AI166" s="124">
        <f>IF(C166&lt;&gt;"",IF(M166="ESM User",getInterfaceName($C166),"NA"),"")</f>
        <v/>
      </c>
      <c r="AJ166" s="116">
        <f>IF(Q166&lt;&gt;"",DATE(YEAR(Q166), MONTH(Q166), DAY(Q166)),"")</f>
        <v/>
      </c>
      <c r="AK166" s="130">
        <f>IF(Q166&lt;&gt;0,Q166-N166,TODAY()-N166)</f>
        <v/>
      </c>
      <c r="AL166" s="112">
        <f>IF(F166="Re-assigned",0,IF(H166="Closed",0,IF(H166="Service Restored",0,IF(H166="",0,1))))</f>
        <v/>
      </c>
      <c r="AM166" s="124">
        <f>IF(AL166=0,"",IF(AK166&gt;20.99,"Aged","Non-Aged"))</f>
        <v/>
      </c>
      <c r="AN166" s="112">
        <f>IF(Q166&lt;&gt;"",MONTH(Q166),"")</f>
        <v/>
      </c>
      <c r="AO166" s="112">
        <f>IFERROR(VALUE(V166),0)</f>
        <v/>
      </c>
    </row>
    <row customFormat="1" customHeight="1" ht="29.25" r="167" s="112" spans="1:41">
      <c r="A167" s="127" t="n"/>
      <c r="B167" s="113" t="n"/>
      <c r="C167" s="127" t="n"/>
      <c r="D167" s="127" t="n"/>
      <c r="E167" s="114">
        <f>IF(F167 &lt;&gt; "",VLOOKUP(F167,CategoryLookup,2,FALSE), "")</f>
        <v/>
      </c>
      <c r="F167" s="126" t="n"/>
      <c r="G167" s="127" t="n"/>
      <c r="H167" s="127" t="n"/>
      <c r="I167" s="127" t="n"/>
      <c r="J167" s="127" t="n"/>
      <c r="K167" s="127" t="n"/>
      <c r="L167" s="127" t="n"/>
      <c r="M167" s="127" t="n"/>
      <c r="N167" s="120" t="n"/>
      <c r="O167" s="120" t="n"/>
      <c r="P167" s="120" t="n"/>
      <c r="Q167" s="120" t="n"/>
      <c r="R167" s="121" t="n"/>
      <c r="S167" s="121" t="n"/>
      <c r="T167" s="121" t="n"/>
      <c r="U167" s="121" t="n"/>
      <c r="V167" s="117">
        <f>IF(P167="NA","NA",IF(P167&lt;&gt;"",TEXT(P167-N167,"[h].mm"),""))</f>
        <v/>
      </c>
      <c r="W167" s="118">
        <f>IF(AND(R167="",S167=""),"",R167+S167)</f>
        <v/>
      </c>
      <c r="X167" s="116">
        <f>IF(O167&lt;&gt;"",DATE(YEAR(O167), MONTH(O167), DAY(O167)),"")</f>
        <v/>
      </c>
      <c r="Y167" s="122" t="n"/>
      <c r="Z167" s="123" t="n"/>
      <c r="AA167" s="117">
        <f>IF(F167="Re-assigned","NA",IF(W167="","",IF(W167&gt;=VLOOKUP(D167,SLAMatrix,3,FALSE),"Yes",IF(W167&lt;VLOOKUP(D167,SLAMatrix,2,FALSE),"No","Internal"))))</f>
        <v/>
      </c>
      <c r="AB167" s="123" t="n"/>
      <c r="AC167" s="123" t="n"/>
      <c r="AD167" s="119" t="n"/>
      <c r="AE167" s="125" t="n"/>
      <c r="AF167" s="124">
        <f>MONTH(O167)</f>
        <v/>
      </c>
      <c r="AG167" s="124">
        <f>VLOOKUP(IFERROR(MID(AE167,1,(FIND(",",AE167,1)-1)),AE167),Facility_Region_Mapping,2,FALSE)</f>
        <v/>
      </c>
      <c r="AH167" s="124" t="n"/>
      <c r="AI167" s="124">
        <f>IF(C167&lt;&gt;"",IF(M167="ESM User",getInterfaceName($C167),"NA"),"")</f>
        <v/>
      </c>
      <c r="AJ167" s="116">
        <f>IF(Q167&lt;&gt;"",DATE(YEAR(Q167), MONTH(Q167), DAY(Q167)),"")</f>
        <v/>
      </c>
      <c r="AK167" s="130">
        <f>IF(Q167&lt;&gt;0,Q167-N167,TODAY()-N167)</f>
        <v/>
      </c>
      <c r="AL167" s="112">
        <f>IF(F167="Re-assigned",0,IF(H167="Closed",0,IF(H167="Service Restored",0,IF(H167="",0,1))))</f>
        <v/>
      </c>
      <c r="AM167" s="124">
        <f>IF(AL167=0,"",IF(AK167&gt;20.99,"Aged","Non-Aged"))</f>
        <v/>
      </c>
      <c r="AN167" s="112">
        <f>IF(Q167&lt;&gt;"",MONTH(Q167),"")</f>
        <v/>
      </c>
      <c r="AO167" s="112">
        <f>IFERROR(VALUE(V167),0)</f>
        <v/>
      </c>
    </row>
    <row customFormat="1" customHeight="1" ht="29.25" r="168" s="112" spans="1:41">
      <c r="A168" s="127" t="n"/>
      <c r="B168" s="113" t="n"/>
      <c r="C168" s="127" t="n"/>
      <c r="D168" s="127" t="n"/>
      <c r="E168" s="114">
        <f>IF(F168 &lt;&gt; "",VLOOKUP(F168,CategoryLookup,2,FALSE), "")</f>
        <v/>
      </c>
      <c r="F168" s="126" t="n"/>
      <c r="G168" s="127" t="n"/>
      <c r="H168" s="127" t="n"/>
      <c r="I168" s="127" t="n"/>
      <c r="J168" s="127" t="n"/>
      <c r="K168" s="127" t="n"/>
      <c r="L168" s="127" t="n"/>
      <c r="M168" s="127" t="n"/>
      <c r="N168" s="120" t="n"/>
      <c r="O168" s="120" t="n"/>
      <c r="P168" s="120" t="n"/>
      <c r="Q168" s="120" t="n"/>
      <c r="R168" s="121" t="n"/>
      <c r="S168" s="121" t="n"/>
      <c r="T168" s="121" t="n"/>
      <c r="U168" s="121" t="n"/>
      <c r="V168" s="117">
        <f>IF(P168="NA","NA",IF(P168&lt;&gt;"",TEXT(P168-N168,"[h].mm"),""))</f>
        <v/>
      </c>
      <c r="W168" s="118">
        <f>IF(AND(R168="",S168=""),"",R168+S168)</f>
        <v/>
      </c>
      <c r="X168" s="116">
        <f>IF(O168&lt;&gt;"",DATE(YEAR(O168), MONTH(O168), DAY(O168)),"")</f>
        <v/>
      </c>
      <c r="Y168" s="122" t="n"/>
      <c r="Z168" s="123" t="n"/>
      <c r="AA168" s="117">
        <f>IF(F168="Re-assigned","NA",IF(W168="","",IF(W168&gt;=VLOOKUP(D168,SLAMatrix,3,FALSE),"Yes",IF(W168&lt;VLOOKUP(D168,SLAMatrix,2,FALSE),"No","Internal"))))</f>
        <v/>
      </c>
      <c r="AB168" s="123" t="n"/>
      <c r="AC168" s="123" t="n"/>
      <c r="AD168" s="119" t="n"/>
      <c r="AE168" s="125" t="n"/>
      <c r="AF168" s="124">
        <f>MONTH(O168)</f>
        <v/>
      </c>
      <c r="AG168" s="124">
        <f>VLOOKUP(IFERROR(MID(AE168,1,(FIND(",",AE168,1)-1)),AE168),Facility_Region_Mapping,2,FALSE)</f>
        <v/>
      </c>
      <c r="AH168" s="124" t="n"/>
      <c r="AI168" s="124">
        <f>IF(C168&lt;&gt;"",IF(M168="ESM User",getInterfaceName($C168),"NA"),"")</f>
        <v/>
      </c>
      <c r="AJ168" s="116">
        <f>IF(Q168&lt;&gt;"",DATE(YEAR(Q168), MONTH(Q168), DAY(Q168)),"")</f>
        <v/>
      </c>
      <c r="AK168" s="130">
        <f>IF(Q168&lt;&gt;0,Q168-N168,TODAY()-N168)</f>
        <v/>
      </c>
      <c r="AL168" s="112">
        <f>IF(F168="Re-assigned",0,IF(H168="Closed",0,IF(H168="Service Restored",0,IF(H168="",0,1))))</f>
        <v/>
      </c>
      <c r="AM168" s="124">
        <f>IF(AL168=0,"",IF(AK168&gt;20.99,"Aged","Non-Aged"))</f>
        <v/>
      </c>
      <c r="AN168" s="112">
        <f>IF(Q168&lt;&gt;"",MONTH(Q168),"")</f>
        <v/>
      </c>
      <c r="AO168" s="112">
        <f>IFERROR(VALUE(V168),0)</f>
        <v/>
      </c>
    </row>
    <row customFormat="1" customHeight="1" ht="29.25" r="169" s="112" spans="1:41">
      <c r="A169" s="127" t="n"/>
      <c r="B169" s="113" t="n"/>
      <c r="C169" s="127" t="n"/>
      <c r="D169" s="127" t="n"/>
      <c r="E169" s="114">
        <f>IF(F169 &lt;&gt; "",VLOOKUP(F169,CategoryLookup,2,FALSE), "")</f>
        <v/>
      </c>
      <c r="F169" s="126" t="n"/>
      <c r="G169" s="127" t="n"/>
      <c r="H169" s="127" t="n"/>
      <c r="I169" s="127" t="n"/>
      <c r="J169" s="127" t="n"/>
      <c r="K169" s="127" t="n"/>
      <c r="L169" s="127" t="n"/>
      <c r="M169" s="127" t="n"/>
      <c r="N169" s="120" t="n"/>
      <c r="O169" s="120" t="n"/>
      <c r="P169" s="120" t="n"/>
      <c r="Q169" s="120" t="n"/>
      <c r="R169" s="121" t="n"/>
      <c r="S169" s="121" t="n"/>
      <c r="T169" s="121" t="n"/>
      <c r="U169" s="121" t="n"/>
      <c r="V169" s="117">
        <f>IF(P169="NA","NA",IF(P169&lt;&gt;"",TEXT(P169-N169,"[h].mm"),""))</f>
        <v/>
      </c>
      <c r="W169" s="118">
        <f>IF(AND(R169="",S169=""),"",R169+S169)</f>
        <v/>
      </c>
      <c r="X169" s="116">
        <f>IF(O169&lt;&gt;"",DATE(YEAR(O169), MONTH(O169), DAY(O169)),"")</f>
        <v/>
      </c>
      <c r="Y169" s="122" t="n"/>
      <c r="Z169" s="123" t="n"/>
      <c r="AA169" s="117">
        <f>IF(F169="Re-assigned","NA",IF(W169="","",IF(W169&gt;=VLOOKUP(D169,SLAMatrix,3,FALSE),"Yes",IF(W169&lt;VLOOKUP(D169,SLAMatrix,2,FALSE),"No","Internal"))))</f>
        <v/>
      </c>
      <c r="AB169" s="123" t="n"/>
      <c r="AC169" s="123" t="n"/>
      <c r="AD169" s="119" t="n"/>
      <c r="AE169" s="125" t="n"/>
      <c r="AF169" s="124">
        <f>MONTH(O169)</f>
        <v/>
      </c>
      <c r="AG169" s="124">
        <f>VLOOKUP(IFERROR(MID(AE169,1,(FIND(",",AE169,1)-1)),AE169),Facility_Region_Mapping,2,FALSE)</f>
        <v/>
      </c>
      <c r="AH169" s="124" t="n"/>
      <c r="AI169" s="124">
        <f>IF(C169&lt;&gt;"",IF(M169="ESM User",getInterfaceName($C169),"NA"),"")</f>
        <v/>
      </c>
      <c r="AJ169" s="116">
        <f>IF(Q169&lt;&gt;"",DATE(YEAR(Q169), MONTH(Q169), DAY(Q169)),"")</f>
        <v/>
      </c>
      <c r="AK169" s="130">
        <f>IF(Q169&lt;&gt;0,Q169-N169,TODAY()-N169)</f>
        <v/>
      </c>
      <c r="AL169" s="112">
        <f>IF(F169="Re-assigned",0,IF(H169="Closed",0,IF(H169="Service Restored",0,IF(H169="",0,1))))</f>
        <v/>
      </c>
      <c r="AM169" s="124">
        <f>IF(AL169=0,"",IF(AK169&gt;20.99,"Aged","Non-Aged"))</f>
        <v/>
      </c>
      <c r="AN169" s="112">
        <f>IF(Q169&lt;&gt;"",MONTH(Q169),"")</f>
        <v/>
      </c>
      <c r="AO169" s="112">
        <f>IFERROR(VALUE(V169),0)</f>
        <v/>
      </c>
    </row>
    <row customFormat="1" customHeight="1" ht="29.25" r="170" s="112" spans="1:41">
      <c r="A170" s="127" t="n"/>
      <c r="B170" s="113" t="n"/>
      <c r="C170" s="127" t="n"/>
      <c r="D170" s="127" t="n"/>
      <c r="E170" s="114">
        <f>IF(F170 &lt;&gt; "",VLOOKUP(F170,CategoryLookup,2,FALSE), "")</f>
        <v/>
      </c>
      <c r="F170" s="126" t="n"/>
      <c r="G170" s="127" t="n"/>
      <c r="H170" s="127" t="n"/>
      <c r="I170" s="127" t="n"/>
      <c r="J170" s="127" t="n"/>
      <c r="K170" s="127" t="n"/>
      <c r="L170" s="127" t="n"/>
      <c r="M170" s="127" t="n"/>
      <c r="N170" s="120" t="n"/>
      <c r="O170" s="120" t="n"/>
      <c r="P170" s="120" t="n"/>
      <c r="Q170" s="120" t="n"/>
      <c r="R170" s="121" t="n"/>
      <c r="S170" s="121" t="n"/>
      <c r="T170" s="121" t="n"/>
      <c r="U170" s="121" t="n"/>
      <c r="V170" s="117">
        <f>IF(P170="NA","NA",IF(P170&lt;&gt;"",TEXT(P170-N170,"[h].mm"),""))</f>
        <v/>
      </c>
      <c r="W170" s="118">
        <f>IF(AND(R170="",S170=""),"",R170+S170)</f>
        <v/>
      </c>
      <c r="X170" s="116">
        <f>IF(O170&lt;&gt;"",DATE(YEAR(O170), MONTH(O170), DAY(O170)),"")</f>
        <v/>
      </c>
      <c r="Y170" s="122" t="n"/>
      <c r="Z170" s="123" t="n"/>
      <c r="AA170" s="117">
        <f>IF(F170="Re-assigned","NA",IF(W170="","",IF(W170&gt;=VLOOKUP(D170,SLAMatrix,3,FALSE),"Yes",IF(W170&lt;VLOOKUP(D170,SLAMatrix,2,FALSE),"No","Internal"))))</f>
        <v/>
      </c>
      <c r="AB170" s="123" t="n"/>
      <c r="AC170" s="123" t="n"/>
      <c r="AD170" s="119" t="n"/>
      <c r="AE170" s="125" t="n"/>
      <c r="AF170" s="124">
        <f>MONTH(O170)</f>
        <v/>
      </c>
      <c r="AG170" s="124">
        <f>VLOOKUP(IFERROR(MID(AE170,1,(FIND(",",AE170,1)-1)),AE170),Facility_Region_Mapping,2,FALSE)</f>
        <v/>
      </c>
      <c r="AH170" s="124" t="n"/>
      <c r="AI170" s="124">
        <f>IF(C170&lt;&gt;"",IF(M170="ESM User",getInterfaceName($C170),"NA"),"")</f>
        <v/>
      </c>
      <c r="AJ170" s="116">
        <f>IF(Q170&lt;&gt;"",DATE(YEAR(Q170), MONTH(Q170), DAY(Q170)),"")</f>
        <v/>
      </c>
      <c r="AK170" s="130">
        <f>IF(Q170&lt;&gt;0,Q170-N170,TODAY()-N170)</f>
        <v/>
      </c>
      <c r="AL170" s="112">
        <f>IF(F170="Re-assigned",0,IF(H170="Closed",0,IF(H170="Service Restored",0,IF(H170="",0,1))))</f>
        <v/>
      </c>
      <c r="AM170" s="124">
        <f>IF(AL170=0,"",IF(AK170&gt;20.99,"Aged","Non-Aged"))</f>
        <v/>
      </c>
      <c r="AN170" s="112">
        <f>IF(Q170&lt;&gt;"",MONTH(Q170),"")</f>
        <v/>
      </c>
      <c r="AO170" s="112">
        <f>IFERROR(VALUE(V170),0)</f>
        <v/>
      </c>
    </row>
    <row customFormat="1" customHeight="1" ht="29.25" r="171" s="112" spans="1:41">
      <c r="A171" s="127" t="n"/>
      <c r="B171" s="113" t="n"/>
      <c r="C171" s="127" t="n"/>
      <c r="D171" s="127" t="n"/>
      <c r="E171" s="114">
        <f>IF(F171 &lt;&gt; "",VLOOKUP(F171,CategoryLookup,2,FALSE), "")</f>
        <v/>
      </c>
      <c r="F171" s="126" t="n"/>
      <c r="G171" s="127" t="n"/>
      <c r="H171" s="127" t="n"/>
      <c r="I171" s="127" t="n"/>
      <c r="J171" s="127" t="n"/>
      <c r="K171" s="127" t="n"/>
      <c r="L171" s="127" t="n"/>
      <c r="M171" s="127" t="n"/>
      <c r="N171" s="120" t="n"/>
      <c r="O171" s="120" t="n"/>
      <c r="P171" s="120" t="n"/>
      <c r="Q171" s="120" t="n"/>
      <c r="R171" s="121" t="n"/>
      <c r="S171" s="121" t="n"/>
      <c r="T171" s="121" t="n"/>
      <c r="U171" s="121" t="n"/>
      <c r="V171" s="117">
        <f>IF(P171="NA","NA",IF(P171&lt;&gt;"",TEXT(P171-N171,"[h].mm"),""))</f>
        <v/>
      </c>
      <c r="W171" s="118">
        <f>IF(AND(R171="",S171=""),"",R171+S171)</f>
        <v/>
      </c>
      <c r="X171" s="116">
        <f>IF(O171&lt;&gt;"",DATE(YEAR(O171), MONTH(O171), DAY(O171)),"")</f>
        <v/>
      </c>
      <c r="Y171" s="122" t="n"/>
      <c r="Z171" s="123" t="n"/>
      <c r="AA171" s="117">
        <f>IF(F171="Re-assigned","NA",IF(W171="","",IF(W171&gt;=VLOOKUP(D171,SLAMatrix,3,FALSE),"Yes",IF(W171&lt;VLOOKUP(D171,SLAMatrix,2,FALSE),"No","Internal"))))</f>
        <v/>
      </c>
      <c r="AB171" s="123" t="n"/>
      <c r="AC171" s="123" t="n"/>
      <c r="AD171" s="119" t="n"/>
      <c r="AE171" s="125" t="n"/>
      <c r="AF171" s="124">
        <f>MONTH(O171)</f>
        <v/>
      </c>
      <c r="AG171" s="124">
        <f>VLOOKUP(IFERROR(MID(AE171,1,(FIND(",",AE171,1)-1)),AE171),Facility_Region_Mapping,2,FALSE)</f>
        <v/>
      </c>
      <c r="AH171" s="124" t="n"/>
      <c r="AI171" s="124">
        <f>IF(C171&lt;&gt;"",IF(M171="ESM User",getInterfaceName($C171),"NA"),"")</f>
        <v/>
      </c>
      <c r="AJ171" s="116">
        <f>IF(Q171&lt;&gt;"",DATE(YEAR(Q171), MONTH(Q171), DAY(Q171)),"")</f>
        <v/>
      </c>
      <c r="AK171" s="130">
        <f>IF(Q171&lt;&gt;0,Q171-N171,TODAY()-N171)</f>
        <v/>
      </c>
      <c r="AL171" s="112">
        <f>IF(F171="Re-assigned",0,IF(H171="Closed",0,IF(H171="Service Restored",0,IF(H171="",0,1))))</f>
        <v/>
      </c>
      <c r="AM171" s="124">
        <f>IF(AL171=0,"",IF(AK171&gt;20.99,"Aged","Non-Aged"))</f>
        <v/>
      </c>
      <c r="AN171" s="112">
        <f>IF(Q171&lt;&gt;"",MONTH(Q171),"")</f>
        <v/>
      </c>
      <c r="AO171" s="112">
        <f>IFERROR(VALUE(V171),0)</f>
        <v/>
      </c>
    </row>
    <row customFormat="1" customHeight="1" ht="29.25" r="172" s="112" spans="1:41">
      <c r="A172" s="127" t="n"/>
      <c r="B172" s="113" t="n"/>
      <c r="C172" s="127" t="n"/>
      <c r="D172" s="127" t="n"/>
      <c r="E172" s="114">
        <f>IF(F172 &lt;&gt; "",VLOOKUP(F172,CategoryLookup,2,FALSE), "")</f>
        <v/>
      </c>
      <c r="F172" s="126" t="n"/>
      <c r="G172" s="127" t="n"/>
      <c r="H172" s="127" t="n"/>
      <c r="I172" s="127" t="n"/>
      <c r="J172" s="127" t="n"/>
      <c r="K172" s="127" t="n"/>
      <c r="L172" s="127" t="n"/>
      <c r="M172" s="127" t="n"/>
      <c r="N172" s="120" t="n"/>
      <c r="O172" s="120" t="n"/>
      <c r="P172" s="120" t="n"/>
      <c r="Q172" s="120" t="n"/>
      <c r="R172" s="121" t="n"/>
      <c r="S172" s="121" t="n"/>
      <c r="T172" s="121" t="n"/>
      <c r="U172" s="121" t="n"/>
      <c r="V172" s="117">
        <f>IF(P172="NA","NA",IF(P172&lt;&gt;"",TEXT(P172-N172,"[h].mm"),""))</f>
        <v/>
      </c>
      <c r="W172" s="118">
        <f>IF(AND(R172="",S172=""),"",R172+S172)</f>
        <v/>
      </c>
      <c r="X172" s="116">
        <f>IF(O172&lt;&gt;"",DATE(YEAR(O172), MONTH(O172), DAY(O172)),"")</f>
        <v/>
      </c>
      <c r="Y172" s="122" t="n"/>
      <c r="Z172" s="123" t="n"/>
      <c r="AA172" s="117">
        <f>IF(F172="Re-assigned","NA",IF(W172="","",IF(W172&gt;=VLOOKUP(D172,SLAMatrix,3,FALSE),"Yes",IF(W172&lt;VLOOKUP(D172,SLAMatrix,2,FALSE),"No","Internal"))))</f>
        <v/>
      </c>
      <c r="AB172" s="123" t="n"/>
      <c r="AC172" s="123" t="n"/>
      <c r="AD172" s="119" t="n"/>
      <c r="AE172" s="125" t="n"/>
      <c r="AF172" s="124">
        <f>MONTH(O172)</f>
        <v/>
      </c>
      <c r="AG172" s="124">
        <f>VLOOKUP(IFERROR(MID(AE172,1,(FIND(",",AE172,1)-1)),AE172),Facility_Region_Mapping,2,FALSE)</f>
        <v/>
      </c>
      <c r="AH172" s="124" t="n"/>
      <c r="AI172" s="124">
        <f>IF(C172&lt;&gt;"",IF(M172="ESM User",getInterfaceName($C172),"NA"),"")</f>
        <v/>
      </c>
      <c r="AJ172" s="116">
        <f>IF(Q172&lt;&gt;"",DATE(YEAR(Q172), MONTH(Q172), DAY(Q172)),"")</f>
        <v/>
      </c>
      <c r="AK172" s="130">
        <f>IF(Q172&lt;&gt;0,Q172-N172,TODAY()-N172)</f>
        <v/>
      </c>
      <c r="AL172" s="112">
        <f>IF(F172="Re-assigned",0,IF(H172="Closed",0,IF(H172="Service Restored",0,IF(H172="",0,1))))</f>
        <v/>
      </c>
      <c r="AM172" s="124">
        <f>IF(AL172=0,"",IF(AK172&gt;20.99,"Aged","Non-Aged"))</f>
        <v/>
      </c>
      <c r="AN172" s="112">
        <f>IF(Q172&lt;&gt;"",MONTH(Q172),"")</f>
        <v/>
      </c>
      <c r="AO172" s="112">
        <f>IFERROR(VALUE(V172),0)</f>
        <v/>
      </c>
    </row>
    <row customFormat="1" customHeight="1" ht="29.25" r="173" s="112" spans="1:41">
      <c r="A173" s="127" t="n"/>
      <c r="B173" s="113" t="n"/>
      <c r="C173" s="127" t="n"/>
      <c r="D173" s="127" t="n"/>
      <c r="E173" s="114">
        <f>IF(F173 &lt;&gt; "",VLOOKUP(F173,CategoryLookup,2,FALSE), "")</f>
        <v/>
      </c>
      <c r="F173" s="126" t="n"/>
      <c r="G173" s="127" t="n"/>
      <c r="H173" s="127" t="n"/>
      <c r="I173" s="127" t="n"/>
      <c r="J173" s="127" t="n"/>
      <c r="K173" s="127" t="n"/>
      <c r="L173" s="127" t="n"/>
      <c r="M173" s="127" t="n"/>
      <c r="N173" s="120" t="n"/>
      <c r="O173" s="120" t="n"/>
      <c r="P173" s="120" t="n"/>
      <c r="Q173" s="120" t="n"/>
      <c r="R173" s="121" t="n"/>
      <c r="S173" s="121" t="n"/>
      <c r="T173" s="121" t="n"/>
      <c r="U173" s="121" t="n"/>
      <c r="V173" s="117">
        <f>IF(P173="NA","NA",IF(P173&lt;&gt;"",TEXT(P173-N173,"[h].mm"),""))</f>
        <v/>
      </c>
      <c r="W173" s="118">
        <f>IF(AND(R173="",S173=""),"",R173+S173)</f>
        <v/>
      </c>
      <c r="X173" s="116">
        <f>IF(O173&lt;&gt;"",DATE(YEAR(O173), MONTH(O173), DAY(O173)),"")</f>
        <v/>
      </c>
      <c r="Y173" s="122" t="n"/>
      <c r="Z173" s="123" t="n"/>
      <c r="AA173" s="117">
        <f>IF(F173="Re-assigned","NA",IF(W173="","",IF(W173&gt;=VLOOKUP(D173,SLAMatrix,3,FALSE),"Yes",IF(W173&lt;VLOOKUP(D173,SLAMatrix,2,FALSE),"No","Internal"))))</f>
        <v/>
      </c>
      <c r="AB173" s="123" t="n"/>
      <c r="AC173" s="123" t="n"/>
      <c r="AD173" s="119" t="n"/>
      <c r="AE173" s="125" t="n"/>
      <c r="AF173" s="124">
        <f>MONTH(O173)</f>
        <v/>
      </c>
      <c r="AG173" s="124">
        <f>VLOOKUP(IFERROR(MID(AE173,1,(FIND(",",AE173,1)-1)),AE173),Facility_Region_Mapping,2,FALSE)</f>
        <v/>
      </c>
      <c r="AH173" s="124" t="n"/>
      <c r="AI173" s="124">
        <f>IF(C173&lt;&gt;"",IF(M173="ESM User",getInterfaceName($C173),"NA"),"")</f>
        <v/>
      </c>
      <c r="AJ173" s="116">
        <f>IF(Q173&lt;&gt;"",DATE(YEAR(Q173), MONTH(Q173), DAY(Q173)),"")</f>
        <v/>
      </c>
      <c r="AK173" s="130">
        <f>IF(Q173&lt;&gt;0,Q173-N173,TODAY()-N173)</f>
        <v/>
      </c>
      <c r="AL173" s="112">
        <f>IF(F173="Re-assigned",0,IF(H173="Closed",0,IF(H173="Service Restored",0,IF(H173="",0,1))))</f>
        <v/>
      </c>
      <c r="AM173" s="124">
        <f>IF(AL173=0,"",IF(AK173&gt;20.99,"Aged","Non-Aged"))</f>
        <v/>
      </c>
      <c r="AN173" s="112">
        <f>IF(Q173&lt;&gt;"",MONTH(Q173),"")</f>
        <v/>
      </c>
      <c r="AO173" s="112">
        <f>IFERROR(VALUE(V173),0)</f>
        <v/>
      </c>
    </row>
    <row customFormat="1" customHeight="1" ht="29.25" r="174" s="112" spans="1:41">
      <c r="A174" s="127" t="n"/>
      <c r="B174" s="113" t="n"/>
      <c r="C174" s="127" t="n"/>
      <c r="D174" s="127" t="n"/>
      <c r="E174" s="114">
        <f>IF(F174 &lt;&gt; "",VLOOKUP(F174,CategoryLookup,2,FALSE), "")</f>
        <v/>
      </c>
      <c r="F174" s="126" t="n"/>
      <c r="G174" s="127" t="n"/>
      <c r="H174" s="127" t="n"/>
      <c r="I174" s="127" t="n"/>
      <c r="J174" s="127" t="n"/>
      <c r="K174" s="127" t="n"/>
      <c r="L174" s="127" t="n"/>
      <c r="M174" s="127" t="n"/>
      <c r="N174" s="120" t="n"/>
      <c r="O174" s="120" t="n"/>
      <c r="P174" s="120" t="n"/>
      <c r="Q174" s="120" t="n"/>
      <c r="R174" s="121" t="n"/>
      <c r="S174" s="121" t="n"/>
      <c r="T174" s="121" t="n"/>
      <c r="U174" s="121" t="n"/>
      <c r="V174" s="117">
        <f>IF(P174="NA","NA",IF(P174&lt;&gt;"",TEXT(P174-N174,"[h].mm"),""))</f>
        <v/>
      </c>
      <c r="W174" s="118">
        <f>IF(AND(R174="",S174=""),"",R174+S174)</f>
        <v/>
      </c>
      <c r="X174" s="116">
        <f>IF(O174&lt;&gt;"",DATE(YEAR(O174), MONTH(O174), DAY(O174)),"")</f>
        <v/>
      </c>
      <c r="Y174" s="122" t="n"/>
      <c r="Z174" s="123" t="n"/>
      <c r="AA174" s="117">
        <f>IF(F174="Re-assigned","NA",IF(W174="","",IF(W174&gt;=VLOOKUP(D174,SLAMatrix,3,FALSE),"Yes",IF(W174&lt;VLOOKUP(D174,SLAMatrix,2,FALSE),"No","Internal"))))</f>
        <v/>
      </c>
      <c r="AB174" s="123" t="n"/>
      <c r="AC174" s="123" t="n"/>
      <c r="AD174" s="119" t="n"/>
      <c r="AE174" s="125" t="n"/>
      <c r="AF174" s="124">
        <f>MONTH(O174)</f>
        <v/>
      </c>
      <c r="AG174" s="124">
        <f>VLOOKUP(IFERROR(MID(AE174,1,(FIND(",",AE174,1)-1)),AE174),Facility_Region_Mapping,2,FALSE)</f>
        <v/>
      </c>
      <c r="AH174" s="124" t="n"/>
      <c r="AI174" s="124">
        <f>IF(C174&lt;&gt;"",IF(M174="ESM User",getInterfaceName($C174),"NA"),"")</f>
        <v/>
      </c>
      <c r="AJ174" s="116">
        <f>IF(Q174&lt;&gt;"",DATE(YEAR(Q174), MONTH(Q174), DAY(Q174)),"")</f>
        <v/>
      </c>
      <c r="AK174" s="130">
        <f>IF(Q174&lt;&gt;0,Q174-N174,TODAY()-N174)</f>
        <v/>
      </c>
      <c r="AL174" s="112">
        <f>IF(F174="Re-assigned",0,IF(H174="Closed",0,IF(H174="Service Restored",0,IF(H174="",0,1))))</f>
        <v/>
      </c>
      <c r="AM174" s="124">
        <f>IF(AL174=0,"",IF(AK174&gt;20.99,"Aged","Non-Aged"))</f>
        <v/>
      </c>
      <c r="AN174" s="112">
        <f>IF(Q174&lt;&gt;"",MONTH(Q174),"")</f>
        <v/>
      </c>
      <c r="AO174" s="112">
        <f>IFERROR(VALUE(V174),0)</f>
        <v/>
      </c>
    </row>
    <row customFormat="1" customHeight="1" ht="29.25" r="175" s="112" spans="1:41">
      <c r="A175" s="127" t="n"/>
      <c r="B175" s="113" t="n"/>
      <c r="C175" s="127" t="n"/>
      <c r="D175" s="127" t="n"/>
      <c r="E175" s="114">
        <f>IF(F175 &lt;&gt; "",VLOOKUP(F175,CategoryLookup,2,FALSE), "")</f>
        <v/>
      </c>
      <c r="F175" s="126" t="n"/>
      <c r="G175" s="127" t="n"/>
      <c r="H175" s="127" t="n"/>
      <c r="I175" s="127" t="n"/>
      <c r="J175" s="127" t="n"/>
      <c r="K175" s="127" t="n"/>
      <c r="L175" s="127" t="n"/>
      <c r="M175" s="127" t="n"/>
      <c r="N175" s="120" t="n"/>
      <c r="O175" s="120" t="n"/>
      <c r="P175" s="120" t="n"/>
      <c r="Q175" s="120" t="n"/>
      <c r="R175" s="121" t="n"/>
      <c r="S175" s="121" t="n"/>
      <c r="T175" s="121" t="n"/>
      <c r="U175" s="121" t="n"/>
      <c r="V175" s="117">
        <f>IF(P175="NA","NA",IF(P175&lt;&gt;"",TEXT(P175-N175,"[h].mm"),""))</f>
        <v/>
      </c>
      <c r="W175" s="118">
        <f>IF(AND(R175="",S175=""),"",R175+S175)</f>
        <v/>
      </c>
      <c r="X175" s="116">
        <f>IF(O175&lt;&gt;"",DATE(YEAR(O175), MONTH(O175), DAY(O175)),"")</f>
        <v/>
      </c>
      <c r="Y175" s="122" t="n"/>
      <c r="Z175" s="123" t="n"/>
      <c r="AA175" s="117">
        <f>IF(F175="Re-assigned","NA",IF(W175="","",IF(W175&gt;=VLOOKUP(D175,SLAMatrix,3,FALSE),"Yes",IF(W175&lt;VLOOKUP(D175,SLAMatrix,2,FALSE),"No","Internal"))))</f>
        <v/>
      </c>
      <c r="AB175" s="123" t="n"/>
      <c r="AC175" s="123" t="n"/>
      <c r="AD175" s="119" t="n"/>
      <c r="AE175" s="125" t="n"/>
      <c r="AF175" s="124">
        <f>MONTH(O175)</f>
        <v/>
      </c>
      <c r="AG175" s="124">
        <f>VLOOKUP(IFERROR(MID(AE175,1,(FIND(",",AE175,1)-1)),AE175),Facility_Region_Mapping,2,FALSE)</f>
        <v/>
      </c>
      <c r="AH175" s="124" t="n"/>
      <c r="AI175" s="124">
        <f>IF(C175&lt;&gt;"",IF(M175="ESM User",getInterfaceName($C175),"NA"),"")</f>
        <v/>
      </c>
      <c r="AJ175" s="116">
        <f>IF(Q175&lt;&gt;"",DATE(YEAR(Q175), MONTH(Q175), DAY(Q175)),"")</f>
        <v/>
      </c>
      <c r="AK175" s="130">
        <f>IF(Q175&lt;&gt;0,Q175-N175,TODAY()-N175)</f>
        <v/>
      </c>
      <c r="AL175" s="112">
        <f>IF(F175="Re-assigned",0,IF(H175="Closed",0,IF(H175="Service Restored",0,IF(H175="",0,1))))</f>
        <v/>
      </c>
      <c r="AM175" s="124">
        <f>IF(AL175=0,"",IF(AK175&gt;20.99,"Aged","Non-Aged"))</f>
        <v/>
      </c>
      <c r="AN175" s="112">
        <f>IF(Q175&lt;&gt;"",MONTH(Q175),"")</f>
        <v/>
      </c>
      <c r="AO175" s="112">
        <f>IFERROR(VALUE(V175),0)</f>
        <v/>
      </c>
    </row>
    <row customFormat="1" customHeight="1" ht="29.25" r="176" s="112" spans="1:41">
      <c r="A176" s="127" t="n"/>
      <c r="B176" s="113" t="n"/>
      <c r="C176" s="127" t="n"/>
      <c r="D176" s="127" t="n"/>
      <c r="E176" s="114">
        <f>IF(F176 &lt;&gt; "",VLOOKUP(F176,CategoryLookup,2,FALSE), "")</f>
        <v/>
      </c>
      <c r="F176" s="126" t="n"/>
      <c r="G176" s="127" t="n"/>
      <c r="H176" s="127" t="n"/>
      <c r="I176" s="127" t="n"/>
      <c r="J176" s="127" t="n"/>
      <c r="K176" s="127" t="n"/>
      <c r="L176" s="127" t="n"/>
      <c r="M176" s="127" t="n"/>
      <c r="N176" s="120" t="n"/>
      <c r="O176" s="120" t="n"/>
      <c r="P176" s="120" t="n"/>
      <c r="Q176" s="120" t="n"/>
      <c r="R176" s="121" t="n"/>
      <c r="S176" s="121" t="n"/>
      <c r="T176" s="121" t="n"/>
      <c r="U176" s="121" t="n"/>
      <c r="V176" s="117">
        <f>IF(P176="NA","NA",IF(P176&lt;&gt;"",TEXT(P176-N176,"[h].mm"),""))</f>
        <v/>
      </c>
      <c r="W176" s="118">
        <f>IF(AND(R176="",S176=""),"",R176+S176)</f>
        <v/>
      </c>
      <c r="X176" s="116">
        <f>IF(O176&lt;&gt;"",DATE(YEAR(O176), MONTH(O176), DAY(O176)),"")</f>
        <v/>
      </c>
      <c r="Y176" s="122" t="n"/>
      <c r="Z176" s="123" t="n"/>
      <c r="AA176" s="117">
        <f>IF(F176="Re-assigned","NA",IF(W176="","",IF(W176&gt;=VLOOKUP(D176,SLAMatrix,3,FALSE),"Yes",IF(W176&lt;VLOOKUP(D176,SLAMatrix,2,FALSE),"No","Internal"))))</f>
        <v/>
      </c>
      <c r="AB176" s="123" t="n"/>
      <c r="AC176" s="123" t="n"/>
      <c r="AD176" s="119" t="n"/>
      <c r="AE176" s="125" t="n"/>
      <c r="AF176" s="124">
        <f>MONTH(O176)</f>
        <v/>
      </c>
      <c r="AG176" s="124">
        <f>VLOOKUP(IFERROR(MID(AE176,1,(FIND(",",AE176,1)-1)),AE176),Facility_Region_Mapping,2,FALSE)</f>
        <v/>
      </c>
      <c r="AH176" s="124" t="n"/>
      <c r="AI176" s="124">
        <f>IF(C176&lt;&gt;"",IF(M176="ESM User",getInterfaceName($C176),"NA"),"")</f>
        <v/>
      </c>
      <c r="AJ176" s="116">
        <f>IF(Q176&lt;&gt;"",DATE(YEAR(Q176), MONTH(Q176), DAY(Q176)),"")</f>
        <v/>
      </c>
      <c r="AK176" s="130">
        <f>IF(Q176&lt;&gt;0,Q176-N176,TODAY()-N176)</f>
        <v/>
      </c>
      <c r="AL176" s="112">
        <f>IF(F176="Re-assigned",0,IF(H176="Closed",0,IF(H176="Service Restored",0,IF(H176="",0,1))))</f>
        <v/>
      </c>
      <c r="AM176" s="124">
        <f>IF(AL176=0,"",IF(AK176&gt;20.99,"Aged","Non-Aged"))</f>
        <v/>
      </c>
      <c r="AN176" s="112">
        <f>IF(Q176&lt;&gt;"",MONTH(Q176),"")</f>
        <v/>
      </c>
      <c r="AO176" s="112">
        <f>IFERROR(VALUE(V176),0)</f>
        <v/>
      </c>
    </row>
    <row customFormat="1" customHeight="1" ht="29.25" r="177" s="112" spans="1:41">
      <c r="A177" s="127" t="n"/>
      <c r="B177" s="113" t="n"/>
      <c r="C177" s="127" t="n"/>
      <c r="D177" s="127" t="n"/>
      <c r="E177" s="114">
        <f>IF(F177 &lt;&gt; "",VLOOKUP(F177,CategoryLookup,2,FALSE), "")</f>
        <v/>
      </c>
      <c r="F177" s="126" t="n"/>
      <c r="G177" s="127" t="n"/>
      <c r="H177" s="127" t="n"/>
      <c r="I177" s="127" t="n"/>
      <c r="J177" s="127" t="n"/>
      <c r="K177" s="127" t="n"/>
      <c r="L177" s="127" t="n"/>
      <c r="M177" s="127" t="n"/>
      <c r="N177" s="120" t="n"/>
      <c r="O177" s="120" t="n"/>
      <c r="P177" s="120" t="n"/>
      <c r="Q177" s="120" t="n"/>
      <c r="R177" s="121" t="n"/>
      <c r="S177" s="121" t="n"/>
      <c r="T177" s="121" t="n"/>
      <c r="U177" s="121" t="n"/>
      <c r="V177" s="117">
        <f>IF(P177="NA","NA",IF(P177&lt;&gt;"",TEXT(P177-N177,"[h].mm"),""))</f>
        <v/>
      </c>
      <c r="W177" s="118">
        <f>IF(AND(R177="",S177=""),"",R177+S177)</f>
        <v/>
      </c>
      <c r="X177" s="116">
        <f>IF(O177&lt;&gt;"",DATE(YEAR(O177), MONTH(O177), DAY(O177)),"")</f>
        <v/>
      </c>
      <c r="Y177" s="122" t="n"/>
      <c r="Z177" s="123" t="n"/>
      <c r="AA177" s="117">
        <f>IF(F177="Re-assigned","NA",IF(W177="","",IF(W177&gt;=VLOOKUP(D177,SLAMatrix,3,FALSE),"Yes",IF(W177&lt;VLOOKUP(D177,SLAMatrix,2,FALSE),"No","Internal"))))</f>
        <v/>
      </c>
      <c r="AB177" s="123" t="n"/>
      <c r="AC177" s="123" t="n"/>
      <c r="AD177" s="119" t="n"/>
      <c r="AE177" s="125" t="n"/>
      <c r="AF177" s="124">
        <f>MONTH(O177)</f>
        <v/>
      </c>
      <c r="AG177" s="124">
        <f>VLOOKUP(IFERROR(MID(AE177,1,(FIND(",",AE177,1)-1)),AE177),Facility_Region_Mapping,2,FALSE)</f>
        <v/>
      </c>
      <c r="AH177" s="124" t="n"/>
      <c r="AI177" s="124">
        <f>IF(C177&lt;&gt;"",IF(M177="ESM User",getInterfaceName($C177),"NA"),"")</f>
        <v/>
      </c>
      <c r="AJ177" s="116">
        <f>IF(Q177&lt;&gt;"",DATE(YEAR(Q177), MONTH(Q177), DAY(Q177)),"")</f>
        <v/>
      </c>
      <c r="AK177" s="130">
        <f>IF(Q177&lt;&gt;0,Q177-N177,TODAY()-N177)</f>
        <v/>
      </c>
      <c r="AL177" s="112">
        <f>IF(F177="Re-assigned",0,IF(H177="Closed",0,IF(H177="Service Restored",0,IF(H177="",0,1))))</f>
        <v/>
      </c>
      <c r="AM177" s="124">
        <f>IF(AL177=0,"",IF(AK177&gt;20.99,"Aged","Non-Aged"))</f>
        <v/>
      </c>
      <c r="AN177" s="112">
        <f>IF(Q177&lt;&gt;"",MONTH(Q177),"")</f>
        <v/>
      </c>
      <c r="AO177" s="112">
        <f>IFERROR(VALUE(V177),0)</f>
        <v/>
      </c>
    </row>
    <row customFormat="1" customHeight="1" ht="29.25" r="178" s="112" spans="1:41">
      <c r="A178" s="127" t="n"/>
      <c r="B178" s="113" t="n"/>
      <c r="C178" s="127" t="n"/>
      <c r="D178" s="127" t="n"/>
      <c r="E178" s="114">
        <f>IF(F178 &lt;&gt; "",VLOOKUP(F178,CategoryLookup,2,FALSE), "")</f>
        <v/>
      </c>
      <c r="F178" s="126" t="n"/>
      <c r="G178" s="127" t="n"/>
      <c r="H178" s="127" t="n"/>
      <c r="I178" s="127" t="n"/>
      <c r="J178" s="127" t="n"/>
      <c r="K178" s="127" t="n"/>
      <c r="L178" s="127" t="n"/>
      <c r="M178" s="127" t="n"/>
      <c r="N178" s="120" t="n"/>
      <c r="O178" s="120" t="n"/>
      <c r="P178" s="120" t="n"/>
      <c r="Q178" s="120" t="n"/>
      <c r="R178" s="121" t="n"/>
      <c r="S178" s="121" t="n"/>
      <c r="T178" s="121" t="n"/>
      <c r="U178" s="121" t="n"/>
      <c r="V178" s="117">
        <f>IF(P178="NA","NA",IF(P178&lt;&gt;"",TEXT(P178-N178,"[h].mm"),""))</f>
        <v/>
      </c>
      <c r="W178" s="118">
        <f>IF(AND(R178="",S178=""),"",R178+S178)</f>
        <v/>
      </c>
      <c r="X178" s="116">
        <f>IF(O178&lt;&gt;"",DATE(YEAR(O178), MONTH(O178), DAY(O178)),"")</f>
        <v/>
      </c>
      <c r="Y178" s="122" t="n"/>
      <c r="Z178" s="123" t="n"/>
      <c r="AA178" s="117">
        <f>IF(F178="Re-assigned","NA",IF(W178="","",IF(W178&gt;=VLOOKUP(D178,SLAMatrix,3,FALSE),"Yes",IF(W178&lt;VLOOKUP(D178,SLAMatrix,2,FALSE),"No","Internal"))))</f>
        <v/>
      </c>
      <c r="AB178" s="123" t="n"/>
      <c r="AC178" s="123" t="n"/>
      <c r="AD178" s="119" t="n"/>
      <c r="AE178" s="125" t="n"/>
      <c r="AF178" s="124">
        <f>MONTH(O178)</f>
        <v/>
      </c>
      <c r="AG178" s="124">
        <f>VLOOKUP(IFERROR(MID(AE178,1,(FIND(",",AE178,1)-1)),AE178),Facility_Region_Mapping,2,FALSE)</f>
        <v/>
      </c>
      <c r="AH178" s="124" t="n"/>
      <c r="AI178" s="124">
        <f>IF(C178&lt;&gt;"",IF(M178="ESM User",getInterfaceName($C178),"NA"),"")</f>
        <v/>
      </c>
      <c r="AJ178" s="116">
        <f>IF(Q178&lt;&gt;"",DATE(YEAR(Q178), MONTH(Q178), DAY(Q178)),"")</f>
        <v/>
      </c>
      <c r="AK178" s="130">
        <f>IF(Q178&lt;&gt;0,Q178-N178,TODAY()-N178)</f>
        <v/>
      </c>
      <c r="AL178" s="112">
        <f>IF(F178="Re-assigned",0,IF(H178="Closed",0,IF(H178="Service Restored",0,IF(H178="",0,1))))</f>
        <v/>
      </c>
      <c r="AM178" s="124">
        <f>IF(AL178=0,"",IF(AK178&gt;20.99,"Aged","Non-Aged"))</f>
        <v/>
      </c>
      <c r="AN178" s="112">
        <f>IF(Q178&lt;&gt;"",MONTH(Q178),"")</f>
        <v/>
      </c>
      <c r="AO178" s="112">
        <f>IFERROR(VALUE(V178),0)</f>
        <v/>
      </c>
    </row>
    <row customFormat="1" customHeight="1" ht="29.25" r="179" s="112" spans="1:41">
      <c r="A179" s="127" t="n"/>
      <c r="B179" s="113" t="n"/>
      <c r="C179" s="127" t="n"/>
      <c r="D179" s="127" t="n"/>
      <c r="E179" s="114">
        <f>IF(F179 &lt;&gt; "",VLOOKUP(F179,CategoryLookup,2,FALSE), "")</f>
        <v/>
      </c>
      <c r="F179" s="126" t="n"/>
      <c r="G179" s="127" t="n"/>
      <c r="H179" s="127" t="n"/>
      <c r="I179" s="127" t="n"/>
      <c r="J179" s="127" t="n"/>
      <c r="K179" s="127" t="n"/>
      <c r="L179" s="127" t="n"/>
      <c r="M179" s="127" t="n"/>
      <c r="N179" s="120" t="n"/>
      <c r="O179" s="120" t="n"/>
      <c r="P179" s="120" t="n"/>
      <c r="Q179" s="120" t="n"/>
      <c r="R179" s="121" t="n"/>
      <c r="S179" s="121" t="n"/>
      <c r="T179" s="121" t="n"/>
      <c r="U179" s="121" t="n"/>
      <c r="V179" s="117">
        <f>IF(P179="NA","NA",IF(P179&lt;&gt;"",TEXT(P179-N179,"[h].mm"),""))</f>
        <v/>
      </c>
      <c r="W179" s="118">
        <f>IF(AND(R179="",S179=""),"",R179+S179)</f>
        <v/>
      </c>
      <c r="X179" s="116">
        <f>IF(O179&lt;&gt;"",DATE(YEAR(O179), MONTH(O179), DAY(O179)),"")</f>
        <v/>
      </c>
      <c r="Y179" s="122" t="n"/>
      <c r="Z179" s="123" t="n"/>
      <c r="AA179" s="117">
        <f>IF(F179="Re-assigned","NA",IF(W179="","",IF(W179&gt;=VLOOKUP(D179,SLAMatrix,3,FALSE),"Yes",IF(W179&lt;VLOOKUP(D179,SLAMatrix,2,FALSE),"No","Internal"))))</f>
        <v/>
      </c>
      <c r="AB179" s="123" t="n"/>
      <c r="AC179" s="123" t="n"/>
      <c r="AD179" s="119" t="n"/>
      <c r="AE179" s="125" t="n"/>
      <c r="AF179" s="124">
        <f>MONTH(O179)</f>
        <v/>
      </c>
      <c r="AG179" s="124">
        <f>VLOOKUP(IFERROR(MID(AE179,1,(FIND(",",AE179,1)-1)),AE179),Facility_Region_Mapping,2,FALSE)</f>
        <v/>
      </c>
      <c r="AH179" s="124" t="n"/>
      <c r="AI179" s="124">
        <f>IF(C179&lt;&gt;"",IF(M179="ESM User",getInterfaceName($C179),"NA"),"")</f>
        <v/>
      </c>
      <c r="AJ179" s="116">
        <f>IF(Q179&lt;&gt;"",DATE(YEAR(Q179), MONTH(Q179), DAY(Q179)),"")</f>
        <v/>
      </c>
      <c r="AK179" s="130">
        <f>IF(Q179&lt;&gt;0,Q179-N179,TODAY()-N179)</f>
        <v/>
      </c>
      <c r="AL179" s="112">
        <f>IF(F179="Re-assigned",0,IF(H179="Closed",0,IF(H179="Service Restored",0,IF(H179="",0,1))))</f>
        <v/>
      </c>
      <c r="AM179" s="124">
        <f>IF(AL179=0,"",IF(AK179&gt;20.99,"Aged","Non-Aged"))</f>
        <v/>
      </c>
      <c r="AN179" s="112">
        <f>IF(Q179&lt;&gt;"",MONTH(Q179),"")</f>
        <v/>
      </c>
      <c r="AO179" s="112">
        <f>IFERROR(VALUE(V179),0)</f>
        <v/>
      </c>
    </row>
    <row customFormat="1" customHeight="1" ht="29.25" r="180" s="112" spans="1:41">
      <c r="A180" s="127" t="n"/>
      <c r="B180" s="113" t="n"/>
      <c r="C180" s="127" t="n"/>
      <c r="D180" s="127" t="n"/>
      <c r="E180" s="114">
        <f>IF(F180 &lt;&gt; "",VLOOKUP(F180,CategoryLookup,2,FALSE), "")</f>
        <v/>
      </c>
      <c r="F180" s="126" t="n"/>
      <c r="G180" s="127" t="n"/>
      <c r="H180" s="127" t="n"/>
      <c r="I180" s="127" t="n"/>
      <c r="J180" s="127" t="n"/>
      <c r="K180" s="127" t="n"/>
      <c r="L180" s="127" t="n"/>
      <c r="M180" s="127" t="n"/>
      <c r="N180" s="120" t="n"/>
      <c r="O180" s="120" t="n"/>
      <c r="P180" s="120" t="n"/>
      <c r="Q180" s="120" t="n"/>
      <c r="R180" s="121" t="n"/>
      <c r="S180" s="121" t="n"/>
      <c r="T180" s="121" t="n"/>
      <c r="U180" s="121" t="n"/>
      <c r="V180" s="117">
        <f>IF(P180="NA","NA",IF(P180&lt;&gt;"",TEXT(P180-N180,"[h].mm"),""))</f>
        <v/>
      </c>
      <c r="W180" s="118">
        <f>IF(AND(R180="",S180=""),"",R180+S180)</f>
        <v/>
      </c>
      <c r="X180" s="116">
        <f>IF(O180&lt;&gt;"",DATE(YEAR(O180), MONTH(O180), DAY(O180)),"")</f>
        <v/>
      </c>
      <c r="Y180" s="122" t="n"/>
      <c r="Z180" s="123" t="n"/>
      <c r="AA180" s="117">
        <f>IF(F180="Re-assigned","NA",IF(W180="","",IF(W180&gt;=VLOOKUP(D180,SLAMatrix,3,FALSE),"Yes",IF(W180&lt;VLOOKUP(D180,SLAMatrix,2,FALSE),"No","Internal"))))</f>
        <v/>
      </c>
      <c r="AB180" s="123" t="n"/>
      <c r="AC180" s="123" t="n"/>
      <c r="AD180" s="119" t="n"/>
      <c r="AE180" s="125" t="n"/>
      <c r="AF180" s="124">
        <f>MONTH(O180)</f>
        <v/>
      </c>
      <c r="AG180" s="124">
        <f>VLOOKUP(IFERROR(MID(AE180,1,(FIND(",",AE180,1)-1)),AE180),Facility_Region_Mapping,2,FALSE)</f>
        <v/>
      </c>
      <c r="AH180" s="124" t="n"/>
      <c r="AI180" s="124">
        <f>IF(C180&lt;&gt;"",IF(M180="ESM User",getInterfaceName($C180),"NA"),"")</f>
        <v/>
      </c>
      <c r="AJ180" s="116">
        <f>IF(Q180&lt;&gt;"",DATE(YEAR(Q180), MONTH(Q180), DAY(Q180)),"")</f>
        <v/>
      </c>
      <c r="AK180" s="130">
        <f>IF(Q180&lt;&gt;0,Q180-N180,TODAY()-N180)</f>
        <v/>
      </c>
      <c r="AL180" s="112">
        <f>IF(F180="Re-assigned",0,IF(H180="Closed",0,IF(H180="Service Restored",0,IF(H180="",0,1))))</f>
        <v/>
      </c>
      <c r="AM180" s="124">
        <f>IF(AL180=0,"",IF(AK180&gt;20.99,"Aged","Non-Aged"))</f>
        <v/>
      </c>
      <c r="AN180" s="112">
        <f>IF(Q180&lt;&gt;"",MONTH(Q180),"")</f>
        <v/>
      </c>
      <c r="AO180" s="112">
        <f>IFERROR(VALUE(V180),0)</f>
        <v/>
      </c>
    </row>
    <row customFormat="1" customHeight="1" ht="29.25" r="181" s="112" spans="1:41">
      <c r="A181" s="127" t="n"/>
      <c r="B181" s="113" t="n"/>
      <c r="C181" s="127" t="n"/>
      <c r="D181" s="127" t="n"/>
      <c r="E181" s="114">
        <f>IF(F181 &lt;&gt; "",VLOOKUP(F181,CategoryLookup,2,FALSE), "")</f>
        <v/>
      </c>
      <c r="F181" s="126" t="n"/>
      <c r="G181" s="127" t="n"/>
      <c r="H181" s="127" t="n"/>
      <c r="I181" s="127" t="n"/>
      <c r="J181" s="127" t="n"/>
      <c r="K181" s="127" t="n"/>
      <c r="L181" s="127" t="n"/>
      <c r="M181" s="127" t="n"/>
      <c r="N181" s="120" t="n"/>
      <c r="O181" s="120" t="n"/>
      <c r="P181" s="120" t="n"/>
      <c r="Q181" s="120" t="n"/>
      <c r="R181" s="121" t="n"/>
      <c r="S181" s="121" t="n"/>
      <c r="T181" s="121" t="n"/>
      <c r="U181" s="121" t="n"/>
      <c r="V181" s="117">
        <f>IF(P181="NA","NA",IF(P181&lt;&gt;"",TEXT(P181-N181,"[h].mm"),""))</f>
        <v/>
      </c>
      <c r="W181" s="118">
        <f>IF(AND(R181="",S181=""),"",R181+S181)</f>
        <v/>
      </c>
      <c r="X181" s="116">
        <f>IF(O181&lt;&gt;"",DATE(YEAR(O181), MONTH(O181), DAY(O181)),"")</f>
        <v/>
      </c>
      <c r="Y181" s="122" t="n"/>
      <c r="Z181" s="123" t="n"/>
      <c r="AA181" s="117">
        <f>IF(F181="Re-assigned","NA",IF(W181="","",IF(W181&gt;=VLOOKUP(D181,SLAMatrix,3,FALSE),"Yes",IF(W181&lt;VLOOKUP(D181,SLAMatrix,2,FALSE),"No","Internal"))))</f>
        <v/>
      </c>
      <c r="AB181" s="123" t="n"/>
      <c r="AC181" s="123" t="n"/>
      <c r="AD181" s="119" t="n"/>
      <c r="AE181" s="125" t="n"/>
      <c r="AF181" s="124">
        <f>MONTH(O181)</f>
        <v/>
      </c>
      <c r="AG181" s="124">
        <f>VLOOKUP(IFERROR(MID(AE181,1,(FIND(",",AE181,1)-1)),AE181),Facility_Region_Mapping,2,FALSE)</f>
        <v/>
      </c>
      <c r="AH181" s="124" t="n"/>
      <c r="AI181" s="124">
        <f>IF(C181&lt;&gt;"",IF(M181="ESM User",getInterfaceName($C181),"NA"),"")</f>
        <v/>
      </c>
      <c r="AJ181" s="116">
        <f>IF(Q181&lt;&gt;"",DATE(YEAR(Q181), MONTH(Q181), DAY(Q181)),"")</f>
        <v/>
      </c>
      <c r="AK181" s="130">
        <f>IF(Q181&lt;&gt;0,Q181-N181,TODAY()-N181)</f>
        <v/>
      </c>
      <c r="AL181" s="112">
        <f>IF(F181="Re-assigned",0,IF(H181="Closed",0,IF(H181="Service Restored",0,IF(H181="",0,1))))</f>
        <v/>
      </c>
      <c r="AM181" s="124">
        <f>IF(AL181=0,"",IF(AK181&gt;20.99,"Aged","Non-Aged"))</f>
        <v/>
      </c>
      <c r="AN181" s="112">
        <f>IF(Q181&lt;&gt;"",MONTH(Q181),"")</f>
        <v/>
      </c>
      <c r="AO181" s="112">
        <f>IFERROR(VALUE(V181),0)</f>
        <v/>
      </c>
    </row>
    <row customFormat="1" customHeight="1" ht="29.25" r="182" s="112" spans="1:41">
      <c r="A182" s="127" t="n"/>
      <c r="B182" s="113" t="n"/>
      <c r="C182" s="127" t="n"/>
      <c r="D182" s="127" t="n"/>
      <c r="E182" s="114">
        <f>IF(F182 &lt;&gt; "",VLOOKUP(F182,CategoryLookup,2,FALSE), "")</f>
        <v/>
      </c>
      <c r="F182" s="126" t="n"/>
      <c r="G182" s="127" t="n"/>
      <c r="H182" s="127" t="n"/>
      <c r="I182" s="127" t="n"/>
      <c r="J182" s="127" t="n"/>
      <c r="K182" s="127" t="n"/>
      <c r="L182" s="127" t="n"/>
      <c r="M182" s="127" t="n"/>
      <c r="N182" s="120" t="n"/>
      <c r="O182" s="120" t="n"/>
      <c r="P182" s="120" t="n"/>
      <c r="Q182" s="120" t="n"/>
      <c r="R182" s="121" t="n"/>
      <c r="S182" s="121" t="n"/>
      <c r="T182" s="121" t="n"/>
      <c r="U182" s="121" t="n"/>
      <c r="V182" s="117">
        <f>IF(P182="NA","NA",IF(P182&lt;&gt;"",TEXT(P182-N182,"[h].mm"),""))</f>
        <v/>
      </c>
      <c r="W182" s="118">
        <f>IF(AND(R182="",S182=""),"",R182+S182)</f>
        <v/>
      </c>
      <c r="X182" s="116">
        <f>IF(O182&lt;&gt;"",DATE(YEAR(O182), MONTH(O182), DAY(O182)),"")</f>
        <v/>
      </c>
      <c r="Y182" s="122" t="n"/>
      <c r="Z182" s="123" t="n"/>
      <c r="AA182" s="117">
        <f>IF(F182="Re-assigned","NA",IF(W182="","",IF(W182&gt;=VLOOKUP(D182,SLAMatrix,3,FALSE),"Yes",IF(W182&lt;VLOOKUP(D182,SLAMatrix,2,FALSE),"No","Internal"))))</f>
        <v/>
      </c>
      <c r="AB182" s="123" t="n"/>
      <c r="AC182" s="123" t="n"/>
      <c r="AD182" s="119" t="n"/>
      <c r="AE182" s="125" t="n"/>
      <c r="AF182" s="124">
        <f>MONTH(O182)</f>
        <v/>
      </c>
      <c r="AG182" s="124">
        <f>VLOOKUP(IFERROR(MID(AE182,1,(FIND(",",AE182,1)-1)),AE182),Facility_Region_Mapping,2,FALSE)</f>
        <v/>
      </c>
      <c r="AH182" s="124" t="n"/>
      <c r="AI182" s="124">
        <f>IF(C182&lt;&gt;"",IF(M182="ESM User",getInterfaceName($C182),"NA"),"")</f>
        <v/>
      </c>
      <c r="AJ182" s="116">
        <f>IF(Q182&lt;&gt;"",DATE(YEAR(Q182), MONTH(Q182), DAY(Q182)),"")</f>
        <v/>
      </c>
      <c r="AK182" s="130">
        <f>IF(Q182&lt;&gt;0,Q182-N182,TODAY()-N182)</f>
        <v/>
      </c>
      <c r="AL182" s="112">
        <f>IF(F182="Re-assigned",0,IF(H182="Closed",0,IF(H182="Service Restored",0,IF(H182="",0,1))))</f>
        <v/>
      </c>
      <c r="AM182" s="124">
        <f>IF(AL182=0,"",IF(AK182&gt;20.99,"Aged","Non-Aged"))</f>
        <v/>
      </c>
      <c r="AN182" s="112">
        <f>IF(Q182&lt;&gt;"",MONTH(Q182),"")</f>
        <v/>
      </c>
      <c r="AO182" s="112">
        <f>IFERROR(VALUE(V182),0)</f>
        <v/>
      </c>
    </row>
    <row customFormat="1" customHeight="1" ht="29.25" r="183" s="112" spans="1:41">
      <c r="A183" s="127" t="n"/>
      <c r="B183" s="113" t="n"/>
      <c r="C183" s="127" t="n"/>
      <c r="D183" s="127" t="n"/>
      <c r="E183" s="114">
        <f>IF(F183 &lt;&gt; "",VLOOKUP(F183,CategoryLookup,2,FALSE), "")</f>
        <v/>
      </c>
      <c r="F183" s="126" t="n"/>
      <c r="G183" s="127" t="n"/>
      <c r="H183" s="127" t="n"/>
      <c r="I183" s="127" t="n"/>
      <c r="J183" s="127" t="n"/>
      <c r="K183" s="127" t="n"/>
      <c r="L183" s="127" t="n"/>
      <c r="M183" s="127" t="n"/>
      <c r="N183" s="120" t="n"/>
      <c r="O183" s="120" t="n"/>
      <c r="P183" s="120" t="n"/>
      <c r="Q183" s="120" t="n"/>
      <c r="R183" s="121" t="n"/>
      <c r="S183" s="121" t="n"/>
      <c r="T183" s="121" t="n"/>
      <c r="U183" s="121" t="n"/>
      <c r="V183" s="117">
        <f>IF(P183="NA","NA",IF(P183&lt;&gt;"",TEXT(P183-N183,"[h].mm"),""))</f>
        <v/>
      </c>
      <c r="W183" s="118">
        <f>IF(AND(R183="",S183=""),"",R183+S183)</f>
        <v/>
      </c>
      <c r="X183" s="116">
        <f>IF(O183&lt;&gt;"",DATE(YEAR(O183), MONTH(O183), DAY(O183)),"")</f>
        <v/>
      </c>
      <c r="Y183" s="122" t="n"/>
      <c r="Z183" s="123" t="n"/>
      <c r="AA183" s="117">
        <f>IF(F183="Re-assigned","NA",IF(W183="","",IF(W183&gt;=VLOOKUP(D183,SLAMatrix,3,FALSE),"Yes",IF(W183&lt;VLOOKUP(D183,SLAMatrix,2,FALSE),"No","Internal"))))</f>
        <v/>
      </c>
      <c r="AB183" s="123" t="n"/>
      <c r="AC183" s="123" t="n"/>
      <c r="AD183" s="119" t="n"/>
      <c r="AE183" s="125" t="n"/>
      <c r="AF183" s="124">
        <f>MONTH(O183)</f>
        <v/>
      </c>
      <c r="AG183" s="124">
        <f>VLOOKUP(IFERROR(MID(AE183,1,(FIND(",",AE183,1)-1)),AE183),Facility_Region_Mapping,2,FALSE)</f>
        <v/>
      </c>
      <c r="AH183" s="124" t="n"/>
      <c r="AI183" s="124">
        <f>IF(C183&lt;&gt;"",IF(M183="ESM User",getInterfaceName($C183),"NA"),"")</f>
        <v/>
      </c>
      <c r="AJ183" s="116">
        <f>IF(Q183&lt;&gt;"",DATE(YEAR(Q183), MONTH(Q183), DAY(Q183)),"")</f>
        <v/>
      </c>
      <c r="AK183" s="130">
        <f>IF(Q183&lt;&gt;0,Q183-N183,TODAY()-N183)</f>
        <v/>
      </c>
      <c r="AL183" s="112">
        <f>IF(F183="Re-assigned",0,IF(H183="Closed",0,IF(H183="Service Restored",0,IF(H183="",0,1))))</f>
        <v/>
      </c>
      <c r="AM183" s="124">
        <f>IF(AL183=0,"",IF(AK183&gt;20.99,"Aged","Non-Aged"))</f>
        <v/>
      </c>
      <c r="AN183" s="112">
        <f>IF(Q183&lt;&gt;"",MONTH(Q183),"")</f>
        <v/>
      </c>
      <c r="AO183" s="112">
        <f>IFERROR(VALUE(V183),0)</f>
        <v/>
      </c>
    </row>
    <row customFormat="1" customHeight="1" ht="29.25" r="184" s="112" spans="1:41">
      <c r="A184" s="127" t="n"/>
      <c r="B184" s="113" t="n"/>
      <c r="C184" s="127" t="n"/>
      <c r="D184" s="127" t="n"/>
      <c r="E184" s="114">
        <f>IF(F184 &lt;&gt; "",VLOOKUP(F184,CategoryLookup,2,FALSE), "")</f>
        <v/>
      </c>
      <c r="F184" s="126" t="n"/>
      <c r="G184" s="127" t="n"/>
      <c r="H184" s="127" t="n"/>
      <c r="I184" s="127" t="n"/>
      <c r="J184" s="127" t="n"/>
      <c r="K184" s="127" t="n"/>
      <c r="L184" s="127" t="n"/>
      <c r="M184" s="127" t="n"/>
      <c r="N184" s="120" t="n"/>
      <c r="O184" s="120" t="n"/>
      <c r="P184" s="120" t="n"/>
      <c r="Q184" s="120" t="n"/>
      <c r="R184" s="121" t="n"/>
      <c r="S184" s="121" t="n"/>
      <c r="T184" s="121" t="n"/>
      <c r="U184" s="121" t="n"/>
      <c r="V184" s="117">
        <f>IF(P184="NA","NA",IF(P184&lt;&gt;"",TEXT(P184-N184,"[h].mm"),""))</f>
        <v/>
      </c>
      <c r="W184" s="118">
        <f>IF(AND(R184="",S184=""),"",R184+S184)</f>
        <v/>
      </c>
      <c r="X184" s="116">
        <f>IF(O184&lt;&gt;"",DATE(YEAR(O184), MONTH(O184), DAY(O184)),"")</f>
        <v/>
      </c>
      <c r="Y184" s="122" t="n"/>
      <c r="Z184" s="123" t="n"/>
      <c r="AA184" s="117">
        <f>IF(F184="Re-assigned","NA",IF(W184="","",IF(W184&gt;=VLOOKUP(D184,SLAMatrix,3,FALSE),"Yes",IF(W184&lt;VLOOKUP(D184,SLAMatrix,2,FALSE),"No","Internal"))))</f>
        <v/>
      </c>
      <c r="AB184" s="123" t="n"/>
      <c r="AC184" s="123" t="n"/>
      <c r="AD184" s="119" t="n"/>
      <c r="AE184" s="125" t="n"/>
      <c r="AF184" s="124">
        <f>MONTH(O184)</f>
        <v/>
      </c>
      <c r="AG184" s="124">
        <f>VLOOKUP(IFERROR(MID(AE184,1,(FIND(",",AE184,1)-1)),AE184),Facility_Region_Mapping,2,FALSE)</f>
        <v/>
      </c>
      <c r="AH184" s="124" t="n"/>
      <c r="AI184" s="124">
        <f>IF(C184&lt;&gt;"",IF(M184="ESM User",getInterfaceName($C184),"NA"),"")</f>
        <v/>
      </c>
      <c r="AJ184" s="116">
        <f>IF(Q184&lt;&gt;"",DATE(YEAR(Q184), MONTH(Q184), DAY(Q184)),"")</f>
        <v/>
      </c>
      <c r="AK184" s="130">
        <f>IF(Q184&lt;&gt;0,Q184-N184,TODAY()-N184)</f>
        <v/>
      </c>
      <c r="AL184" s="112">
        <f>IF(F184="Re-assigned",0,IF(H184="Closed",0,IF(H184="Service Restored",0,IF(H184="",0,1))))</f>
        <v/>
      </c>
      <c r="AM184" s="124">
        <f>IF(AL184=0,"",IF(AK184&gt;20.99,"Aged","Non-Aged"))</f>
        <v/>
      </c>
      <c r="AN184" s="112">
        <f>IF(Q184&lt;&gt;"",MONTH(Q184),"")</f>
        <v/>
      </c>
      <c r="AO184" s="112">
        <f>IFERROR(VALUE(V184),0)</f>
        <v/>
      </c>
    </row>
    <row customFormat="1" customHeight="1" ht="29.25" r="185" s="112" spans="1:41">
      <c r="A185" s="127" t="n"/>
      <c r="B185" s="113" t="n"/>
      <c r="C185" s="127" t="n"/>
      <c r="D185" s="127" t="n"/>
      <c r="E185" s="114">
        <f>IF(F185 &lt;&gt; "",VLOOKUP(F185,CategoryLookup,2,FALSE), "")</f>
        <v/>
      </c>
      <c r="F185" s="126" t="n"/>
      <c r="G185" s="127" t="n"/>
      <c r="H185" s="127" t="n"/>
      <c r="I185" s="127" t="n"/>
      <c r="J185" s="127" t="n"/>
      <c r="K185" s="127" t="n"/>
      <c r="L185" s="127" t="n"/>
      <c r="M185" s="127" t="n"/>
      <c r="N185" s="120" t="n"/>
      <c r="O185" s="120" t="n"/>
      <c r="P185" s="120" t="n"/>
      <c r="Q185" s="120" t="n"/>
      <c r="R185" s="121" t="n"/>
      <c r="S185" s="121" t="n"/>
      <c r="T185" s="121" t="n"/>
      <c r="U185" s="121" t="n"/>
      <c r="V185" s="117">
        <f>IF(P185="NA","NA",IF(P185&lt;&gt;"",TEXT(P185-N185,"[h].mm"),""))</f>
        <v/>
      </c>
      <c r="W185" s="118">
        <f>IF(AND(R185="",S185=""),"",R185+S185)</f>
        <v/>
      </c>
      <c r="X185" s="116">
        <f>IF(O185&lt;&gt;"",DATE(YEAR(O185), MONTH(O185), DAY(O185)),"")</f>
        <v/>
      </c>
      <c r="Y185" s="122" t="n"/>
      <c r="Z185" s="123" t="n"/>
      <c r="AA185" s="117">
        <f>IF(F185="Re-assigned","NA",IF(W185="","",IF(W185&gt;=VLOOKUP(D185,SLAMatrix,3,FALSE),"Yes",IF(W185&lt;VLOOKUP(D185,SLAMatrix,2,FALSE),"No","Internal"))))</f>
        <v/>
      </c>
      <c r="AB185" s="123" t="n"/>
      <c r="AC185" s="123" t="n"/>
      <c r="AD185" s="119" t="n"/>
      <c r="AE185" s="125" t="n"/>
      <c r="AF185" s="124">
        <f>MONTH(O185)</f>
        <v/>
      </c>
      <c r="AG185" s="124">
        <f>VLOOKUP(IFERROR(MID(AE185,1,(FIND(",",AE185,1)-1)),AE185),Facility_Region_Mapping,2,FALSE)</f>
        <v/>
      </c>
      <c r="AH185" s="124" t="n"/>
      <c r="AI185" s="124">
        <f>IF(C185&lt;&gt;"",IF(M185="ESM User",getInterfaceName($C185),"NA"),"")</f>
        <v/>
      </c>
      <c r="AJ185" s="116">
        <f>IF(Q185&lt;&gt;"",DATE(YEAR(Q185), MONTH(Q185), DAY(Q185)),"")</f>
        <v/>
      </c>
      <c r="AK185" s="130">
        <f>IF(Q185&lt;&gt;0,Q185-N185,TODAY()-N185)</f>
        <v/>
      </c>
      <c r="AL185" s="112">
        <f>IF(F185="Re-assigned",0,IF(H185="Closed",0,IF(H185="Service Restored",0,IF(H185="",0,1))))</f>
        <v/>
      </c>
      <c r="AM185" s="124">
        <f>IF(AL185=0,"",IF(AK185&gt;20.99,"Aged","Non-Aged"))</f>
        <v/>
      </c>
      <c r="AN185" s="112">
        <f>IF(Q185&lt;&gt;"",MONTH(Q185),"")</f>
        <v/>
      </c>
      <c r="AO185" s="112">
        <f>IFERROR(VALUE(V185),0)</f>
        <v/>
      </c>
    </row>
    <row customFormat="1" customHeight="1" ht="29.25" r="186" s="112" spans="1:41">
      <c r="A186" s="127" t="n"/>
      <c r="B186" s="113" t="n"/>
      <c r="C186" s="127" t="n"/>
      <c r="D186" s="127" t="n"/>
      <c r="E186" s="114">
        <f>IF(F186 &lt;&gt; "",VLOOKUP(F186,CategoryLookup,2,FALSE), "")</f>
        <v/>
      </c>
      <c r="F186" s="126" t="n"/>
      <c r="G186" s="127" t="n"/>
      <c r="H186" s="127" t="n"/>
      <c r="I186" s="127" t="n"/>
      <c r="J186" s="127" t="n"/>
      <c r="K186" s="127" t="n"/>
      <c r="L186" s="127" t="n"/>
      <c r="M186" s="127" t="n"/>
      <c r="N186" s="120" t="n"/>
      <c r="O186" s="120" t="n"/>
      <c r="P186" s="120" t="n"/>
      <c r="Q186" s="120" t="n"/>
      <c r="R186" s="121" t="n"/>
      <c r="S186" s="121" t="n"/>
      <c r="T186" s="121" t="n"/>
      <c r="U186" s="121" t="n"/>
      <c r="V186" s="117">
        <f>IF(P186="NA","NA",IF(P186&lt;&gt;"",TEXT(P186-N186,"[h].mm"),""))</f>
        <v/>
      </c>
      <c r="W186" s="118">
        <f>IF(AND(R186="",S186=""),"",R186+S186)</f>
        <v/>
      </c>
      <c r="X186" s="116">
        <f>IF(O186&lt;&gt;"",DATE(YEAR(O186), MONTH(O186), DAY(O186)),"")</f>
        <v/>
      </c>
      <c r="Y186" s="122" t="n"/>
      <c r="Z186" s="123" t="n"/>
      <c r="AA186" s="117">
        <f>IF(F186="Re-assigned","NA",IF(W186="","",IF(W186&gt;=VLOOKUP(D186,SLAMatrix,3,FALSE),"Yes",IF(W186&lt;VLOOKUP(D186,SLAMatrix,2,FALSE),"No","Internal"))))</f>
        <v/>
      </c>
      <c r="AB186" s="123" t="n"/>
      <c r="AC186" s="123" t="n"/>
      <c r="AD186" s="119" t="n"/>
      <c r="AE186" s="125" t="n"/>
      <c r="AF186" s="124">
        <f>MONTH(O186)</f>
        <v/>
      </c>
      <c r="AG186" s="124">
        <f>VLOOKUP(IFERROR(MID(AE186,1,(FIND(",",AE186,1)-1)),AE186),Facility_Region_Mapping,2,FALSE)</f>
        <v/>
      </c>
      <c r="AH186" s="124" t="n"/>
      <c r="AI186" s="124">
        <f>IF(C186&lt;&gt;"",IF(M186="ESM User",getInterfaceName($C186),"NA"),"")</f>
        <v/>
      </c>
      <c r="AJ186" s="116">
        <f>IF(Q186&lt;&gt;"",DATE(YEAR(Q186), MONTH(Q186), DAY(Q186)),"")</f>
        <v/>
      </c>
      <c r="AK186" s="130">
        <f>IF(Q186&lt;&gt;0,Q186-N186,TODAY()-N186)</f>
        <v/>
      </c>
      <c r="AL186" s="112">
        <f>IF(F186="Re-assigned",0,IF(H186="Closed",0,IF(H186="Service Restored",0,IF(H186="",0,1))))</f>
        <v/>
      </c>
      <c r="AM186" s="124">
        <f>IF(AL186=0,"",IF(AK186&gt;20.99,"Aged","Non-Aged"))</f>
        <v/>
      </c>
      <c r="AN186" s="112">
        <f>IF(Q186&lt;&gt;"",MONTH(Q186),"")</f>
        <v/>
      </c>
      <c r="AO186" s="112">
        <f>IFERROR(VALUE(V186),0)</f>
        <v/>
      </c>
    </row>
    <row customFormat="1" customHeight="1" ht="29.25" r="187" s="112" spans="1:41">
      <c r="A187" s="127" t="n"/>
      <c r="B187" s="113" t="n"/>
      <c r="C187" s="127" t="n"/>
      <c r="D187" s="127" t="n"/>
      <c r="E187" s="114">
        <f>IF(F187 &lt;&gt; "",VLOOKUP(F187,CategoryLookup,2,FALSE), "")</f>
        <v/>
      </c>
      <c r="F187" s="126" t="n"/>
      <c r="G187" s="127" t="n"/>
      <c r="H187" s="127" t="n"/>
      <c r="I187" s="127" t="n"/>
      <c r="J187" s="127" t="n"/>
      <c r="K187" s="127" t="n"/>
      <c r="L187" s="127" t="n"/>
      <c r="M187" s="127" t="n"/>
      <c r="N187" s="120" t="n"/>
      <c r="O187" s="120" t="n"/>
      <c r="P187" s="120" t="n"/>
      <c r="Q187" s="120" t="n"/>
      <c r="R187" s="121" t="n"/>
      <c r="S187" s="121" t="n"/>
      <c r="T187" s="121" t="n"/>
      <c r="U187" s="121" t="n"/>
      <c r="V187" s="117">
        <f>IF(P187="NA","NA",IF(P187&lt;&gt;"",TEXT(P187-N187,"[h].mm"),""))</f>
        <v/>
      </c>
      <c r="W187" s="118">
        <f>IF(AND(R187="",S187=""),"",R187+S187)</f>
        <v/>
      </c>
      <c r="X187" s="116">
        <f>IF(O187&lt;&gt;"",DATE(YEAR(O187), MONTH(O187), DAY(O187)),"")</f>
        <v/>
      </c>
      <c r="Y187" s="122" t="n"/>
      <c r="Z187" s="123" t="n"/>
      <c r="AA187" s="117">
        <f>IF(F187="Re-assigned","NA",IF(W187="","",IF(W187&gt;=VLOOKUP(D187,SLAMatrix,3,FALSE),"Yes",IF(W187&lt;VLOOKUP(D187,SLAMatrix,2,FALSE),"No","Internal"))))</f>
        <v/>
      </c>
      <c r="AB187" s="123" t="n"/>
      <c r="AC187" s="123" t="n"/>
      <c r="AD187" s="119" t="n"/>
      <c r="AE187" s="125" t="n"/>
      <c r="AF187" s="124">
        <f>MONTH(O187)</f>
        <v/>
      </c>
      <c r="AG187" s="124">
        <f>VLOOKUP(IFERROR(MID(AE187,1,(FIND(",",AE187,1)-1)),AE187),Facility_Region_Mapping,2,FALSE)</f>
        <v/>
      </c>
      <c r="AH187" s="124" t="n"/>
      <c r="AI187" s="124">
        <f>IF(C187&lt;&gt;"",IF(M187="ESM User",getInterfaceName($C187),"NA"),"")</f>
        <v/>
      </c>
      <c r="AJ187" s="116">
        <f>IF(Q187&lt;&gt;"",DATE(YEAR(Q187), MONTH(Q187), DAY(Q187)),"")</f>
        <v/>
      </c>
      <c r="AK187" s="130">
        <f>IF(Q187&lt;&gt;0,Q187-N187,TODAY()-N187)</f>
        <v/>
      </c>
      <c r="AL187" s="112">
        <f>IF(F187="Re-assigned",0,IF(H187="Closed",0,IF(H187="Service Restored",0,IF(H187="",0,1))))</f>
        <v/>
      </c>
      <c r="AM187" s="124">
        <f>IF(AL187=0,"",IF(AK187&gt;20.99,"Aged","Non-Aged"))</f>
        <v/>
      </c>
      <c r="AN187" s="112">
        <f>IF(Q187&lt;&gt;"",MONTH(Q187),"")</f>
        <v/>
      </c>
      <c r="AO187" s="112">
        <f>IFERROR(VALUE(V187),0)</f>
        <v/>
      </c>
    </row>
    <row customFormat="1" customHeight="1" ht="29.25" r="188" s="112" spans="1:41">
      <c r="A188" s="127" t="n"/>
      <c r="B188" s="113" t="n"/>
      <c r="C188" s="127" t="n"/>
      <c r="D188" s="127" t="n"/>
      <c r="E188" s="114">
        <f>IF(F188 &lt;&gt; "",VLOOKUP(F188,CategoryLookup,2,FALSE), "")</f>
        <v/>
      </c>
      <c r="F188" s="126" t="n"/>
      <c r="G188" s="127" t="n"/>
      <c r="H188" s="127" t="n"/>
      <c r="I188" s="127" t="n"/>
      <c r="J188" s="127" t="n"/>
      <c r="K188" s="127" t="n"/>
      <c r="L188" s="127" t="n"/>
      <c r="M188" s="127" t="n"/>
      <c r="N188" s="120" t="n"/>
      <c r="O188" s="120" t="n"/>
      <c r="P188" s="120" t="n"/>
      <c r="Q188" s="120" t="n"/>
      <c r="R188" s="121" t="n"/>
      <c r="S188" s="121" t="n"/>
      <c r="T188" s="121" t="n"/>
      <c r="U188" s="121" t="n"/>
      <c r="V188" s="117">
        <f>IF(P188="NA","NA",IF(P188&lt;&gt;"",TEXT(P188-N188,"[h].mm"),""))</f>
        <v/>
      </c>
      <c r="W188" s="118">
        <f>IF(AND(R188="",S188=""),"",R188+S188)</f>
        <v/>
      </c>
      <c r="X188" s="116">
        <f>IF(O188&lt;&gt;"",DATE(YEAR(O188), MONTH(O188), DAY(O188)),"")</f>
        <v/>
      </c>
      <c r="Y188" s="122" t="n"/>
      <c r="Z188" s="123" t="n"/>
      <c r="AA188" s="117">
        <f>IF(F188="Re-assigned","NA",IF(W188="","",IF(W188&gt;=VLOOKUP(D188,SLAMatrix,3,FALSE),"Yes",IF(W188&lt;VLOOKUP(D188,SLAMatrix,2,FALSE),"No","Internal"))))</f>
        <v/>
      </c>
      <c r="AB188" s="123" t="n"/>
      <c r="AC188" s="123" t="n"/>
      <c r="AD188" s="119" t="n"/>
      <c r="AE188" s="125" t="n"/>
      <c r="AF188" s="124">
        <f>MONTH(O188)</f>
        <v/>
      </c>
      <c r="AG188" s="124">
        <f>VLOOKUP(IFERROR(MID(AE188,1,(FIND(",",AE188,1)-1)),AE188),Facility_Region_Mapping,2,FALSE)</f>
        <v/>
      </c>
      <c r="AH188" s="124" t="n"/>
      <c r="AI188" s="124">
        <f>IF(C188&lt;&gt;"",IF(M188="ESM User",getInterfaceName($C188),"NA"),"")</f>
        <v/>
      </c>
      <c r="AJ188" s="116">
        <f>IF(Q188&lt;&gt;"",DATE(YEAR(Q188), MONTH(Q188), DAY(Q188)),"")</f>
        <v/>
      </c>
      <c r="AK188" s="130">
        <f>IF(Q188&lt;&gt;0,Q188-N188,TODAY()-N188)</f>
        <v/>
      </c>
      <c r="AL188" s="112">
        <f>IF(F188="Re-assigned",0,IF(H188="Closed",0,IF(H188="Service Restored",0,IF(H188="",0,1))))</f>
        <v/>
      </c>
      <c r="AM188" s="124">
        <f>IF(AL188=0,"",IF(AK188&gt;20.99,"Aged","Non-Aged"))</f>
        <v/>
      </c>
      <c r="AN188" s="112">
        <f>IF(Q188&lt;&gt;"",MONTH(Q188),"")</f>
        <v/>
      </c>
      <c r="AO188" s="112">
        <f>IFERROR(VALUE(V188),0)</f>
        <v/>
      </c>
    </row>
    <row customFormat="1" customHeight="1" ht="29.25" r="189" s="112" spans="1:41">
      <c r="A189" s="127" t="n"/>
      <c r="B189" s="113" t="n"/>
      <c r="C189" s="127" t="n"/>
      <c r="D189" s="127" t="n"/>
      <c r="E189" s="114">
        <f>IF(F189 &lt;&gt; "",VLOOKUP(F189,CategoryLookup,2,FALSE), "")</f>
        <v/>
      </c>
      <c r="F189" s="126" t="n"/>
      <c r="G189" s="127" t="n"/>
      <c r="H189" s="127" t="n"/>
      <c r="I189" s="127" t="n"/>
      <c r="J189" s="127" t="n"/>
      <c r="K189" s="127" t="n"/>
      <c r="L189" s="127" t="n"/>
      <c r="M189" s="127" t="n"/>
      <c r="N189" s="120" t="n"/>
      <c r="O189" s="120" t="n"/>
      <c r="P189" s="120" t="n"/>
      <c r="Q189" s="120" t="n"/>
      <c r="R189" s="121" t="n"/>
      <c r="S189" s="121" t="n"/>
      <c r="T189" s="121" t="n"/>
      <c r="U189" s="121" t="n"/>
      <c r="V189" s="117">
        <f>IF(P189="NA","NA",IF(P189&lt;&gt;"",TEXT(P189-N189,"[h].mm"),""))</f>
        <v/>
      </c>
      <c r="W189" s="118">
        <f>IF(AND(R189="",S189=""),"",R189+S189)</f>
        <v/>
      </c>
      <c r="X189" s="116">
        <f>IF(O189&lt;&gt;"",DATE(YEAR(O189), MONTH(O189), DAY(O189)),"")</f>
        <v/>
      </c>
      <c r="Y189" s="122" t="n"/>
      <c r="Z189" s="123" t="n"/>
      <c r="AA189" s="117">
        <f>IF(F189="Re-assigned","NA",IF(W189="","",IF(W189&gt;=VLOOKUP(D189,SLAMatrix,3,FALSE),"Yes",IF(W189&lt;VLOOKUP(D189,SLAMatrix,2,FALSE),"No","Internal"))))</f>
        <v/>
      </c>
      <c r="AB189" s="123" t="n"/>
      <c r="AC189" s="123" t="n"/>
      <c r="AD189" s="119" t="n"/>
      <c r="AE189" s="125" t="n"/>
      <c r="AF189" s="124">
        <f>MONTH(O189)</f>
        <v/>
      </c>
      <c r="AG189" s="124">
        <f>VLOOKUP(IFERROR(MID(AE189,1,(FIND(",",AE189,1)-1)),AE189),Facility_Region_Mapping,2,FALSE)</f>
        <v/>
      </c>
      <c r="AH189" s="124" t="n"/>
      <c r="AI189" s="124">
        <f>IF(C189&lt;&gt;"",IF(M189="ESM User",getInterfaceName($C189),"NA"),"")</f>
        <v/>
      </c>
      <c r="AJ189" s="116">
        <f>IF(Q189&lt;&gt;"",DATE(YEAR(Q189), MONTH(Q189), DAY(Q189)),"")</f>
        <v/>
      </c>
      <c r="AK189" s="130">
        <f>IF(Q189&lt;&gt;0,Q189-N189,TODAY()-N189)</f>
        <v/>
      </c>
      <c r="AL189" s="112">
        <f>IF(F189="Re-assigned",0,IF(H189="Closed",0,IF(H189="Service Restored",0,IF(H189="",0,1))))</f>
        <v/>
      </c>
      <c r="AM189" s="124">
        <f>IF(AL189=0,"",IF(AK189&gt;20.99,"Aged","Non-Aged"))</f>
        <v/>
      </c>
      <c r="AN189" s="112">
        <f>IF(Q189&lt;&gt;"",MONTH(Q189),"")</f>
        <v/>
      </c>
      <c r="AO189" s="112">
        <f>IFERROR(VALUE(V189),0)</f>
        <v/>
      </c>
    </row>
    <row customFormat="1" customHeight="1" ht="29.25" r="190" s="112" spans="1:41">
      <c r="A190" s="127" t="n"/>
      <c r="B190" s="113" t="n"/>
      <c r="C190" s="127" t="n"/>
      <c r="D190" s="127" t="n"/>
      <c r="E190" s="114">
        <f>IF(F190 &lt;&gt; "",VLOOKUP(F190,CategoryLookup,2,FALSE), "")</f>
        <v/>
      </c>
      <c r="F190" s="126" t="n"/>
      <c r="G190" s="127" t="n"/>
      <c r="H190" s="127" t="n"/>
      <c r="I190" s="127" t="n"/>
      <c r="J190" s="127" t="n"/>
      <c r="K190" s="127" t="n"/>
      <c r="L190" s="127" t="n"/>
      <c r="M190" s="127" t="n"/>
      <c r="N190" s="120" t="n"/>
      <c r="O190" s="120" t="n"/>
      <c r="P190" s="120" t="n"/>
      <c r="Q190" s="120" t="n"/>
      <c r="R190" s="121" t="n"/>
      <c r="S190" s="121" t="n"/>
      <c r="T190" s="121" t="n"/>
      <c r="U190" s="121" t="n"/>
      <c r="V190" s="117">
        <f>IF(P190="NA","NA",IF(P190&lt;&gt;"",TEXT(P190-N190,"[h].mm"),""))</f>
        <v/>
      </c>
      <c r="W190" s="118">
        <f>IF(AND(R190="",S190=""),"",R190+S190)</f>
        <v/>
      </c>
      <c r="X190" s="116">
        <f>IF(O190&lt;&gt;"",DATE(YEAR(O190), MONTH(O190), DAY(O190)),"")</f>
        <v/>
      </c>
      <c r="Y190" s="122" t="n"/>
      <c r="Z190" s="123" t="n"/>
      <c r="AA190" s="117">
        <f>IF(F190="Re-assigned","NA",IF(W190="","",IF(W190&gt;=VLOOKUP(D190,SLAMatrix,3,FALSE),"Yes",IF(W190&lt;VLOOKUP(D190,SLAMatrix,2,FALSE),"No","Internal"))))</f>
        <v/>
      </c>
      <c r="AB190" s="123" t="n"/>
      <c r="AC190" s="123" t="n"/>
      <c r="AD190" s="119" t="n"/>
      <c r="AE190" s="125" t="n"/>
      <c r="AF190" s="124">
        <f>MONTH(O190)</f>
        <v/>
      </c>
      <c r="AG190" s="124">
        <f>VLOOKUP(IFERROR(MID(AE190,1,(FIND(",",AE190,1)-1)),AE190),Facility_Region_Mapping,2,FALSE)</f>
        <v/>
      </c>
      <c r="AH190" s="124" t="n"/>
      <c r="AI190" s="124">
        <f>IF(C190&lt;&gt;"",IF(M190="ESM User",getInterfaceName($C190),"NA"),"")</f>
        <v/>
      </c>
      <c r="AJ190" s="116">
        <f>IF(Q190&lt;&gt;"",DATE(YEAR(Q190), MONTH(Q190), DAY(Q190)),"")</f>
        <v/>
      </c>
      <c r="AK190" s="130">
        <f>IF(Q190&lt;&gt;0,Q190-N190,TODAY()-N190)</f>
        <v/>
      </c>
      <c r="AL190" s="112">
        <f>IF(F190="Re-assigned",0,IF(H190="Closed",0,IF(H190="Service Restored",0,IF(H190="",0,1))))</f>
        <v/>
      </c>
      <c r="AM190" s="124">
        <f>IF(AL190=0,"",IF(AK190&gt;20.99,"Aged","Non-Aged"))</f>
        <v/>
      </c>
      <c r="AN190" s="112">
        <f>IF(Q190&lt;&gt;"",MONTH(Q190),"")</f>
        <v/>
      </c>
      <c r="AO190" s="112">
        <f>IFERROR(VALUE(V190),0)</f>
        <v/>
      </c>
    </row>
    <row customFormat="1" customHeight="1" ht="29.25" r="191" s="112" spans="1:41">
      <c r="A191" s="127" t="n"/>
      <c r="B191" s="113" t="n"/>
      <c r="C191" s="127" t="n"/>
      <c r="D191" s="127" t="n"/>
      <c r="E191" s="114">
        <f>IF(F191 &lt;&gt; "",VLOOKUP(F191,CategoryLookup,2,FALSE), "")</f>
        <v/>
      </c>
      <c r="F191" s="126" t="n"/>
      <c r="G191" s="127" t="n"/>
      <c r="H191" s="127" t="n"/>
      <c r="I191" s="127" t="n"/>
      <c r="J191" s="127" t="n"/>
      <c r="K191" s="127" t="n"/>
      <c r="L191" s="127" t="n"/>
      <c r="M191" s="127" t="n"/>
      <c r="N191" s="120" t="n"/>
      <c r="O191" s="120" t="n"/>
      <c r="P191" s="120" t="n"/>
      <c r="Q191" s="120" t="n"/>
      <c r="R191" s="121" t="n"/>
      <c r="S191" s="121" t="n"/>
      <c r="T191" s="121" t="n"/>
      <c r="U191" s="121" t="n"/>
      <c r="V191" s="117">
        <f>IF(P191="NA","NA",IF(P191&lt;&gt;"",TEXT(P191-N191,"[h].mm"),""))</f>
        <v/>
      </c>
      <c r="W191" s="118">
        <f>IF(AND(R191="",S191=""),"",R191+S191)</f>
        <v/>
      </c>
      <c r="X191" s="116">
        <f>IF(O191&lt;&gt;"",DATE(YEAR(O191), MONTH(O191), DAY(O191)),"")</f>
        <v/>
      </c>
      <c r="Y191" s="122" t="n"/>
      <c r="Z191" s="123" t="n"/>
      <c r="AA191" s="117">
        <f>IF(F191="Re-assigned","NA",IF(W191="","",IF(W191&gt;=VLOOKUP(D191,SLAMatrix,3,FALSE),"Yes",IF(W191&lt;VLOOKUP(D191,SLAMatrix,2,FALSE),"No","Internal"))))</f>
        <v/>
      </c>
      <c r="AB191" s="123" t="n"/>
      <c r="AC191" s="123" t="n"/>
      <c r="AD191" s="119" t="n"/>
      <c r="AE191" s="125" t="n"/>
      <c r="AF191" s="124">
        <f>MONTH(O191)</f>
        <v/>
      </c>
      <c r="AG191" s="124">
        <f>VLOOKUP(IFERROR(MID(AE191,1,(FIND(",",AE191,1)-1)),AE191),Facility_Region_Mapping,2,FALSE)</f>
        <v/>
      </c>
      <c r="AH191" s="124" t="n"/>
      <c r="AI191" s="124">
        <f>IF(C191&lt;&gt;"",IF(M191="ESM User",getInterfaceName($C191),"NA"),"")</f>
        <v/>
      </c>
      <c r="AJ191" s="116">
        <f>IF(Q191&lt;&gt;"",DATE(YEAR(Q191), MONTH(Q191), DAY(Q191)),"")</f>
        <v/>
      </c>
      <c r="AK191" s="130">
        <f>IF(Q191&lt;&gt;0,Q191-N191,TODAY()-N191)</f>
        <v/>
      </c>
      <c r="AL191" s="112">
        <f>IF(F191="Re-assigned",0,IF(H191="Closed",0,IF(H191="Service Restored",0,IF(H191="",0,1))))</f>
        <v/>
      </c>
      <c r="AM191" s="124">
        <f>IF(AL191=0,"",IF(AK191&gt;20.99,"Aged","Non-Aged"))</f>
        <v/>
      </c>
      <c r="AN191" s="112">
        <f>IF(Q191&lt;&gt;"",MONTH(Q191),"")</f>
        <v/>
      </c>
      <c r="AO191" s="112">
        <f>IFERROR(VALUE(V191),0)</f>
        <v/>
      </c>
    </row>
    <row customFormat="1" customHeight="1" ht="29.25" r="192" s="112" spans="1:41">
      <c r="A192" s="127" t="n"/>
      <c r="B192" s="113" t="n"/>
      <c r="C192" s="127" t="n"/>
      <c r="D192" s="127" t="n"/>
      <c r="E192" s="114">
        <f>IF(F192 &lt;&gt; "",VLOOKUP(F192,CategoryLookup,2,FALSE), "")</f>
        <v/>
      </c>
      <c r="F192" s="126" t="n"/>
      <c r="G192" s="127" t="n"/>
      <c r="H192" s="127" t="n"/>
      <c r="I192" s="127" t="n"/>
      <c r="J192" s="127" t="n"/>
      <c r="K192" s="127" t="n"/>
      <c r="L192" s="127" t="n"/>
      <c r="M192" s="127" t="n"/>
      <c r="N192" s="120" t="n"/>
      <c r="O192" s="120" t="n"/>
      <c r="P192" s="120" t="n"/>
      <c r="Q192" s="120" t="n"/>
      <c r="R192" s="121" t="n"/>
      <c r="S192" s="121" t="n"/>
      <c r="T192" s="121" t="n"/>
      <c r="U192" s="121" t="n"/>
      <c r="V192" s="117">
        <f>IF(P192="NA","NA",IF(P192&lt;&gt;"",TEXT(P192-N192,"[h].mm"),""))</f>
        <v/>
      </c>
      <c r="W192" s="118">
        <f>IF(AND(R192="",S192=""),"",R192+S192)</f>
        <v/>
      </c>
      <c r="X192" s="116">
        <f>IF(O192&lt;&gt;"",DATE(YEAR(O192), MONTH(O192), DAY(O192)),"")</f>
        <v/>
      </c>
      <c r="Y192" s="122" t="n"/>
      <c r="Z192" s="123" t="n"/>
      <c r="AA192" s="117">
        <f>IF(F192="Re-assigned","NA",IF(W192="","",IF(W192&gt;=VLOOKUP(D192,SLAMatrix,3,FALSE),"Yes",IF(W192&lt;VLOOKUP(D192,SLAMatrix,2,FALSE),"No","Internal"))))</f>
        <v/>
      </c>
      <c r="AB192" s="123" t="n"/>
      <c r="AC192" s="123" t="n"/>
      <c r="AD192" s="119" t="n"/>
      <c r="AE192" s="125" t="n"/>
      <c r="AF192" s="124">
        <f>MONTH(O192)</f>
        <v/>
      </c>
      <c r="AG192" s="124">
        <f>VLOOKUP(IFERROR(MID(AE192,1,(FIND(",",AE192,1)-1)),AE192),Facility_Region_Mapping,2,FALSE)</f>
        <v/>
      </c>
      <c r="AH192" s="124" t="n"/>
      <c r="AI192" s="124">
        <f>IF(C192&lt;&gt;"",IF(M192="ESM User",getInterfaceName($C192),"NA"),"")</f>
        <v/>
      </c>
      <c r="AJ192" s="116">
        <f>IF(Q192&lt;&gt;"",DATE(YEAR(Q192), MONTH(Q192), DAY(Q192)),"")</f>
        <v/>
      </c>
      <c r="AK192" s="130">
        <f>IF(Q192&lt;&gt;0,Q192-N192,TODAY()-N192)</f>
        <v/>
      </c>
      <c r="AL192" s="112">
        <f>IF(F192="Re-assigned",0,IF(H192="Closed",0,IF(H192="Service Restored",0,IF(H192="",0,1))))</f>
        <v/>
      </c>
      <c r="AM192" s="124">
        <f>IF(AL192=0,"",IF(AK192&gt;20.99,"Aged","Non-Aged"))</f>
        <v/>
      </c>
      <c r="AN192" s="112">
        <f>IF(Q192&lt;&gt;"",MONTH(Q192),"")</f>
        <v/>
      </c>
      <c r="AO192" s="112">
        <f>IFERROR(VALUE(V192),0)</f>
        <v/>
      </c>
    </row>
    <row customFormat="1" customHeight="1" ht="29.25" r="193" s="112" spans="1:41">
      <c r="A193" s="127" t="n"/>
      <c r="B193" s="113" t="n"/>
      <c r="C193" s="127" t="n"/>
      <c r="D193" s="127" t="n"/>
      <c r="E193" s="114">
        <f>IF(F193 &lt;&gt; "",VLOOKUP(F193,CategoryLookup,2,FALSE), "")</f>
        <v/>
      </c>
      <c r="F193" s="126" t="n"/>
      <c r="G193" s="127" t="n"/>
      <c r="H193" s="127" t="n"/>
      <c r="I193" s="127" t="n"/>
      <c r="J193" s="127" t="n"/>
      <c r="K193" s="127" t="n"/>
      <c r="L193" s="127" t="n"/>
      <c r="M193" s="127" t="n"/>
      <c r="N193" s="120" t="n"/>
      <c r="O193" s="120" t="n"/>
      <c r="P193" s="120" t="n"/>
      <c r="Q193" s="120" t="n"/>
      <c r="R193" s="121" t="n"/>
      <c r="S193" s="121" t="n"/>
      <c r="T193" s="121" t="n"/>
      <c r="U193" s="121" t="n"/>
      <c r="V193" s="117">
        <f>IF(P193="NA","NA",IF(P193&lt;&gt;"",TEXT(P193-N193,"[h].mm"),""))</f>
        <v/>
      </c>
      <c r="W193" s="118">
        <f>IF(AND(R193="",S193=""),"",R193+S193)</f>
        <v/>
      </c>
      <c r="X193" s="116">
        <f>IF(O193&lt;&gt;"",DATE(YEAR(O193), MONTH(O193), DAY(O193)),"")</f>
        <v/>
      </c>
      <c r="Y193" s="122" t="n"/>
      <c r="Z193" s="123" t="n"/>
      <c r="AA193" s="117">
        <f>IF(F193="Re-assigned","NA",IF(W193="","",IF(W193&gt;=VLOOKUP(D193,SLAMatrix,3,FALSE),"Yes",IF(W193&lt;VLOOKUP(D193,SLAMatrix,2,FALSE),"No","Internal"))))</f>
        <v/>
      </c>
      <c r="AB193" s="123" t="n"/>
      <c r="AC193" s="123" t="n"/>
      <c r="AD193" s="119" t="n"/>
      <c r="AE193" s="125" t="n"/>
      <c r="AF193" s="124">
        <f>MONTH(O193)</f>
        <v/>
      </c>
      <c r="AG193" s="124">
        <f>VLOOKUP(IFERROR(MID(AE193,1,(FIND(",",AE193,1)-1)),AE193),Facility_Region_Mapping,2,FALSE)</f>
        <v/>
      </c>
      <c r="AH193" s="124" t="n"/>
      <c r="AI193" s="124">
        <f>IF(C193&lt;&gt;"",IF(M193="ESM User",getInterfaceName($C193),"NA"),"")</f>
        <v/>
      </c>
      <c r="AJ193" s="116">
        <f>IF(Q193&lt;&gt;"",DATE(YEAR(Q193), MONTH(Q193), DAY(Q193)),"")</f>
        <v/>
      </c>
      <c r="AK193" s="130">
        <f>IF(Q193&lt;&gt;0,Q193-N193,TODAY()-N193)</f>
        <v/>
      </c>
      <c r="AL193" s="112">
        <f>IF(F193="Re-assigned",0,IF(H193="Closed",0,IF(H193="Service Restored",0,IF(H193="",0,1))))</f>
        <v/>
      </c>
      <c r="AM193" s="124">
        <f>IF(AL193=0,"",IF(AK193&gt;20.99,"Aged","Non-Aged"))</f>
        <v/>
      </c>
      <c r="AN193" s="112">
        <f>IF(Q193&lt;&gt;"",MONTH(Q193),"")</f>
        <v/>
      </c>
      <c r="AO193" s="112">
        <f>IFERROR(VALUE(V193),0)</f>
        <v/>
      </c>
    </row>
    <row customFormat="1" customHeight="1" ht="29.25" r="194" s="112" spans="1:41">
      <c r="A194" s="127" t="n"/>
      <c r="B194" s="113" t="n"/>
      <c r="C194" s="127" t="n"/>
      <c r="D194" s="127" t="n"/>
      <c r="E194" s="114">
        <f>IF(F194 &lt;&gt; "",VLOOKUP(F194,CategoryLookup,2,FALSE), "")</f>
        <v/>
      </c>
      <c r="F194" s="126" t="n"/>
      <c r="G194" s="127" t="n"/>
      <c r="H194" s="127" t="n"/>
      <c r="I194" s="127" t="n"/>
      <c r="J194" s="127" t="n"/>
      <c r="K194" s="127" t="n"/>
      <c r="L194" s="127" t="n"/>
      <c r="M194" s="127" t="n"/>
      <c r="N194" s="120" t="n"/>
      <c r="O194" s="120" t="n"/>
      <c r="P194" s="120" t="n"/>
      <c r="Q194" s="120" t="n"/>
      <c r="R194" s="121" t="n"/>
      <c r="S194" s="121" t="n"/>
      <c r="T194" s="121" t="n"/>
      <c r="U194" s="121" t="n"/>
      <c r="V194" s="117">
        <f>IF(P194="NA","NA",IF(P194&lt;&gt;"",TEXT(P194-N194,"[h].mm"),""))</f>
        <v/>
      </c>
      <c r="W194" s="118">
        <f>IF(AND(R194="",S194=""),"",R194+S194)</f>
        <v/>
      </c>
      <c r="X194" s="116">
        <f>IF(O194&lt;&gt;"",DATE(YEAR(O194), MONTH(O194), DAY(O194)),"")</f>
        <v/>
      </c>
      <c r="Y194" s="122" t="n"/>
      <c r="Z194" s="123" t="n"/>
      <c r="AA194" s="117">
        <f>IF(F194="Re-assigned","NA",IF(W194="","",IF(W194&gt;=VLOOKUP(D194,SLAMatrix,3,FALSE),"Yes",IF(W194&lt;VLOOKUP(D194,SLAMatrix,2,FALSE),"No","Internal"))))</f>
        <v/>
      </c>
      <c r="AB194" s="123" t="n"/>
      <c r="AC194" s="123" t="n"/>
      <c r="AD194" s="119" t="n"/>
      <c r="AE194" s="125" t="n"/>
      <c r="AF194" s="124">
        <f>MONTH(O194)</f>
        <v/>
      </c>
      <c r="AG194" s="124">
        <f>VLOOKUP(IFERROR(MID(AE194,1,(FIND(",",AE194,1)-1)),AE194),Facility_Region_Mapping,2,FALSE)</f>
        <v/>
      </c>
      <c r="AH194" s="124" t="n"/>
      <c r="AI194" s="124">
        <f>IF(C194&lt;&gt;"",IF(M194="ESM User",getInterfaceName($C194),"NA"),"")</f>
        <v/>
      </c>
      <c r="AJ194" s="116">
        <f>IF(Q194&lt;&gt;"",DATE(YEAR(Q194), MONTH(Q194), DAY(Q194)),"")</f>
        <v/>
      </c>
      <c r="AK194" s="130">
        <f>IF(Q194&lt;&gt;0,Q194-N194,TODAY()-N194)</f>
        <v/>
      </c>
      <c r="AL194" s="112">
        <f>IF(F194="Re-assigned",0,IF(H194="Closed",0,IF(H194="Service Restored",0,IF(H194="",0,1))))</f>
        <v/>
      </c>
      <c r="AM194" s="124">
        <f>IF(AL194=0,"",IF(AK194&gt;20.99,"Aged","Non-Aged"))</f>
        <v/>
      </c>
      <c r="AN194" s="112">
        <f>IF(Q194&lt;&gt;"",MONTH(Q194),"")</f>
        <v/>
      </c>
      <c r="AO194" s="112">
        <f>IFERROR(VALUE(V194),0)</f>
        <v/>
      </c>
    </row>
    <row customFormat="1" customHeight="1" ht="29.25" r="195" s="112" spans="1:41">
      <c r="A195" s="127" t="n"/>
      <c r="B195" s="113" t="n"/>
      <c r="C195" s="127" t="n"/>
      <c r="D195" s="127" t="n"/>
      <c r="E195" s="114">
        <f>IF(F195 &lt;&gt; "",VLOOKUP(F195,CategoryLookup,2,FALSE), "")</f>
        <v/>
      </c>
      <c r="F195" s="126" t="n"/>
      <c r="G195" s="127" t="n"/>
      <c r="H195" s="127" t="n"/>
      <c r="I195" s="127" t="n"/>
      <c r="J195" s="127" t="n"/>
      <c r="K195" s="127" t="n"/>
      <c r="L195" s="127" t="n"/>
      <c r="M195" s="127" t="n"/>
      <c r="N195" s="120" t="n"/>
      <c r="O195" s="120" t="n"/>
      <c r="P195" s="120" t="n"/>
      <c r="Q195" s="120" t="n"/>
      <c r="R195" s="121" t="n"/>
      <c r="S195" s="121" t="n"/>
      <c r="T195" s="121" t="n"/>
      <c r="U195" s="121" t="n"/>
      <c r="V195" s="117">
        <f>IF(P195="NA","NA",IF(P195&lt;&gt;"",TEXT(P195-N195,"[h].mm"),""))</f>
        <v/>
      </c>
      <c r="W195" s="118">
        <f>IF(AND(R195="",S195=""),"",R195+S195)</f>
        <v/>
      </c>
      <c r="X195" s="116">
        <f>IF(O195&lt;&gt;"",DATE(YEAR(O195), MONTH(O195), DAY(O195)),"")</f>
        <v/>
      </c>
      <c r="Y195" s="122" t="n"/>
      <c r="Z195" s="123" t="n"/>
      <c r="AA195" s="117">
        <f>IF(F195="Re-assigned","NA",IF(W195="","",IF(W195&gt;=VLOOKUP(D195,SLAMatrix,3,FALSE),"Yes",IF(W195&lt;VLOOKUP(D195,SLAMatrix,2,FALSE),"No","Internal"))))</f>
        <v/>
      </c>
      <c r="AB195" s="123" t="n"/>
      <c r="AC195" s="123" t="n"/>
      <c r="AD195" s="119" t="n"/>
      <c r="AE195" s="125" t="n"/>
      <c r="AF195" s="124">
        <f>MONTH(O195)</f>
        <v/>
      </c>
      <c r="AG195" s="124">
        <f>VLOOKUP(IFERROR(MID(AE195,1,(FIND(",",AE195,1)-1)),AE195),Facility_Region_Mapping,2,FALSE)</f>
        <v/>
      </c>
      <c r="AH195" s="124" t="n"/>
      <c r="AI195" s="124">
        <f>IF(C195&lt;&gt;"",IF(M195="ESM User",getInterfaceName($C195),"NA"),"")</f>
        <v/>
      </c>
      <c r="AJ195" s="116">
        <f>IF(Q195&lt;&gt;"",DATE(YEAR(Q195), MONTH(Q195), DAY(Q195)),"")</f>
        <v/>
      </c>
      <c r="AK195" s="130">
        <f>IF(Q195&lt;&gt;0,Q195-N195,TODAY()-N195)</f>
        <v/>
      </c>
      <c r="AL195" s="112">
        <f>IF(F195="Re-assigned",0,IF(H195="Closed",0,IF(H195="Service Restored",0,IF(H195="",0,1))))</f>
        <v/>
      </c>
      <c r="AM195" s="124">
        <f>IF(AL195=0,"",IF(AK195&gt;20.99,"Aged","Non-Aged"))</f>
        <v/>
      </c>
      <c r="AN195" s="112">
        <f>IF(Q195&lt;&gt;"",MONTH(Q195),"")</f>
        <v/>
      </c>
      <c r="AO195" s="112">
        <f>IFERROR(VALUE(V195),0)</f>
        <v/>
      </c>
    </row>
    <row customFormat="1" customHeight="1" ht="29.25" r="196" s="112" spans="1:41">
      <c r="A196" s="127" t="n"/>
      <c r="B196" s="113" t="n"/>
      <c r="C196" s="127" t="n"/>
      <c r="D196" s="127" t="n"/>
      <c r="E196" s="114">
        <f>IF(F196 &lt;&gt; "",VLOOKUP(F196,CategoryLookup,2,FALSE), "")</f>
        <v/>
      </c>
      <c r="F196" s="126" t="n"/>
      <c r="G196" s="127" t="n"/>
      <c r="H196" s="127" t="n"/>
      <c r="I196" s="127" t="n"/>
      <c r="J196" s="127" t="n"/>
      <c r="K196" s="127" t="n"/>
      <c r="L196" s="127" t="n"/>
      <c r="M196" s="127" t="n"/>
      <c r="N196" s="120" t="n"/>
      <c r="O196" s="120" t="n"/>
      <c r="P196" s="120" t="n"/>
      <c r="Q196" s="120" t="n"/>
      <c r="R196" s="121" t="n"/>
      <c r="S196" s="121" t="n"/>
      <c r="T196" s="121" t="n"/>
      <c r="U196" s="121" t="n"/>
      <c r="V196" s="117">
        <f>IF(P196="NA","NA",IF(P196&lt;&gt;"",TEXT(P196-N196,"[h].mm"),""))</f>
        <v/>
      </c>
      <c r="W196" s="118">
        <f>IF(AND(R196="",S196=""),"",R196+S196)</f>
        <v/>
      </c>
      <c r="X196" s="116">
        <f>IF(O196&lt;&gt;"",DATE(YEAR(O196), MONTH(O196), DAY(O196)),"")</f>
        <v/>
      </c>
      <c r="Y196" s="122" t="n"/>
      <c r="Z196" s="123" t="n"/>
      <c r="AA196" s="117">
        <f>IF(F196="Re-assigned","NA",IF(W196="","",IF(W196&gt;=VLOOKUP(D196,SLAMatrix,3,FALSE),"Yes",IF(W196&lt;VLOOKUP(D196,SLAMatrix,2,FALSE),"No","Internal"))))</f>
        <v/>
      </c>
      <c r="AB196" s="123" t="n"/>
      <c r="AC196" s="123" t="n"/>
      <c r="AD196" s="119" t="n"/>
      <c r="AE196" s="125" t="n"/>
      <c r="AF196" s="124">
        <f>MONTH(O196)</f>
        <v/>
      </c>
      <c r="AG196" s="124">
        <f>VLOOKUP(IFERROR(MID(AE196,1,(FIND(",",AE196,1)-1)),AE196),Facility_Region_Mapping,2,FALSE)</f>
        <v/>
      </c>
      <c r="AH196" s="124" t="n"/>
      <c r="AI196" s="124">
        <f>IF(C196&lt;&gt;"",IF(M196="ESM User",getInterfaceName($C196),"NA"),"")</f>
        <v/>
      </c>
      <c r="AJ196" s="116">
        <f>IF(Q196&lt;&gt;"",DATE(YEAR(Q196), MONTH(Q196), DAY(Q196)),"")</f>
        <v/>
      </c>
      <c r="AK196" s="130">
        <f>IF(Q196&lt;&gt;0,Q196-N196,TODAY()-N196)</f>
        <v/>
      </c>
      <c r="AL196" s="112">
        <f>IF(F196="Re-assigned",0,IF(H196="Closed",0,IF(H196="Service Restored",0,IF(H196="",0,1))))</f>
        <v/>
      </c>
      <c r="AM196" s="124">
        <f>IF(AL196=0,"",IF(AK196&gt;20.99,"Aged","Non-Aged"))</f>
        <v/>
      </c>
      <c r="AN196" s="112">
        <f>IF(Q196&lt;&gt;"",MONTH(Q196),"")</f>
        <v/>
      </c>
      <c r="AO196" s="112">
        <f>IFERROR(VALUE(V196),0)</f>
        <v/>
      </c>
    </row>
    <row customFormat="1" customHeight="1" ht="29.25" r="197" s="112" spans="1:41">
      <c r="A197" s="127" t="n"/>
      <c r="B197" s="113" t="n"/>
      <c r="C197" s="127" t="n"/>
      <c r="D197" s="127" t="n"/>
      <c r="E197" s="114">
        <f>IF(F197 &lt;&gt; "",VLOOKUP(F197,CategoryLookup,2,FALSE), "")</f>
        <v/>
      </c>
      <c r="F197" s="126" t="n"/>
      <c r="G197" s="127" t="n"/>
      <c r="H197" s="127" t="n"/>
      <c r="I197" s="127" t="n"/>
      <c r="J197" s="127" t="n"/>
      <c r="K197" s="127" t="n"/>
      <c r="L197" s="127" t="n"/>
      <c r="M197" s="127" t="n"/>
      <c r="N197" s="120" t="n"/>
      <c r="O197" s="120" t="n"/>
      <c r="P197" s="120" t="n"/>
      <c r="Q197" s="120" t="n"/>
      <c r="R197" s="121" t="n"/>
      <c r="S197" s="121" t="n"/>
      <c r="T197" s="121" t="n"/>
      <c r="U197" s="121" t="n"/>
      <c r="V197" s="117">
        <f>IF(P197="NA","NA",IF(P197&lt;&gt;"",TEXT(P197-N197,"[h].mm"),""))</f>
        <v/>
      </c>
      <c r="W197" s="118">
        <f>IF(AND(R197="",S197=""),"",R197+S197)</f>
        <v/>
      </c>
      <c r="X197" s="116">
        <f>IF(O197&lt;&gt;"",DATE(YEAR(O197), MONTH(O197), DAY(O197)),"")</f>
        <v/>
      </c>
      <c r="Y197" s="122" t="n"/>
      <c r="Z197" s="123" t="n"/>
      <c r="AA197" s="117">
        <f>IF(F197="Re-assigned","NA",IF(W197="","",IF(W197&gt;=VLOOKUP(D197,SLAMatrix,3,FALSE),"Yes",IF(W197&lt;VLOOKUP(D197,SLAMatrix,2,FALSE),"No","Internal"))))</f>
        <v/>
      </c>
      <c r="AB197" s="123" t="n"/>
      <c r="AC197" s="123" t="n"/>
      <c r="AD197" s="119" t="n"/>
      <c r="AE197" s="125" t="n"/>
      <c r="AF197" s="124">
        <f>MONTH(O197)</f>
        <v/>
      </c>
      <c r="AG197" s="124">
        <f>VLOOKUP(IFERROR(MID(AE197,1,(FIND(",",AE197,1)-1)),AE197),Facility_Region_Mapping,2,FALSE)</f>
        <v/>
      </c>
      <c r="AH197" s="124" t="n"/>
      <c r="AI197" s="124">
        <f>IF(C197&lt;&gt;"",IF(M197="ESM User",getInterfaceName($C197),"NA"),"")</f>
        <v/>
      </c>
      <c r="AJ197" s="116">
        <f>IF(Q197&lt;&gt;"",DATE(YEAR(Q197), MONTH(Q197), DAY(Q197)),"")</f>
        <v/>
      </c>
      <c r="AK197" s="130">
        <f>IF(Q197&lt;&gt;0,Q197-N197,TODAY()-N197)</f>
        <v/>
      </c>
      <c r="AL197" s="112">
        <f>IF(F197="Re-assigned",0,IF(H197="Closed",0,IF(H197="Service Restored",0,IF(H197="",0,1))))</f>
        <v/>
      </c>
      <c r="AM197" s="124">
        <f>IF(AL197=0,"",IF(AK197&gt;20.99,"Aged","Non-Aged"))</f>
        <v/>
      </c>
      <c r="AN197" s="112">
        <f>IF(Q197&lt;&gt;"",MONTH(Q197),"")</f>
        <v/>
      </c>
      <c r="AO197" s="112">
        <f>IFERROR(VALUE(V197),0)</f>
        <v/>
      </c>
    </row>
    <row customFormat="1" customHeight="1" ht="29.25" r="198" s="112" spans="1:41">
      <c r="A198" s="127" t="n"/>
      <c r="B198" s="113" t="n"/>
      <c r="C198" s="127" t="n"/>
      <c r="D198" s="127" t="n"/>
      <c r="E198" s="114">
        <f>IF(F198 &lt;&gt; "",VLOOKUP(F198,CategoryLookup,2,FALSE), "")</f>
        <v/>
      </c>
      <c r="F198" s="126" t="n"/>
      <c r="G198" s="127" t="n"/>
      <c r="H198" s="127" t="n"/>
      <c r="I198" s="127" t="n"/>
      <c r="J198" s="127" t="n"/>
      <c r="K198" s="127" t="n"/>
      <c r="L198" s="127" t="n"/>
      <c r="M198" s="127" t="n"/>
      <c r="N198" s="120" t="n"/>
      <c r="O198" s="120" t="n"/>
      <c r="P198" s="120" t="n"/>
      <c r="Q198" s="120" t="n"/>
      <c r="R198" s="121" t="n"/>
      <c r="S198" s="121" t="n"/>
      <c r="T198" s="121" t="n"/>
      <c r="U198" s="121" t="n"/>
      <c r="V198" s="117">
        <f>IF(P198="NA","NA",IF(P198&lt;&gt;"",TEXT(P198-N198,"[h].mm"),""))</f>
        <v/>
      </c>
      <c r="W198" s="118">
        <f>IF(AND(R198="",S198=""),"",R198+S198)</f>
        <v/>
      </c>
      <c r="X198" s="116">
        <f>IF(O198&lt;&gt;"",DATE(YEAR(O198), MONTH(O198), DAY(O198)),"")</f>
        <v/>
      </c>
      <c r="Y198" s="122" t="n"/>
      <c r="Z198" s="123" t="n"/>
      <c r="AA198" s="117">
        <f>IF(F198="Re-assigned","NA",IF(W198="","",IF(W198&gt;=VLOOKUP(D198,SLAMatrix,3,FALSE),"Yes",IF(W198&lt;VLOOKUP(D198,SLAMatrix,2,FALSE),"No","Internal"))))</f>
        <v/>
      </c>
      <c r="AB198" s="123" t="n"/>
      <c r="AC198" s="123" t="n"/>
      <c r="AD198" s="119" t="n"/>
      <c r="AE198" s="125" t="n"/>
      <c r="AF198" s="124">
        <f>MONTH(O198)</f>
        <v/>
      </c>
      <c r="AG198" s="124">
        <f>VLOOKUP(IFERROR(MID(AE198,1,(FIND(",",AE198,1)-1)),AE198),Facility_Region_Mapping,2,FALSE)</f>
        <v/>
      </c>
      <c r="AH198" s="124" t="n"/>
      <c r="AI198" s="124">
        <f>IF(C198&lt;&gt;"",IF(M198="ESM User",getInterfaceName($C198),"NA"),"")</f>
        <v/>
      </c>
      <c r="AJ198" s="116">
        <f>IF(Q198&lt;&gt;"",DATE(YEAR(Q198), MONTH(Q198), DAY(Q198)),"")</f>
        <v/>
      </c>
      <c r="AK198" s="130">
        <f>IF(Q198&lt;&gt;0,Q198-N198,TODAY()-N198)</f>
        <v/>
      </c>
      <c r="AL198" s="112">
        <f>IF(F198="Re-assigned",0,IF(H198="Closed",0,IF(H198="Service Restored",0,IF(H198="",0,1))))</f>
        <v/>
      </c>
      <c r="AM198" s="124">
        <f>IF(AL198=0,"",IF(AK198&gt;20.99,"Aged","Non-Aged"))</f>
        <v/>
      </c>
      <c r="AN198" s="112">
        <f>IF(Q198&lt;&gt;"",MONTH(Q198),"")</f>
        <v/>
      </c>
      <c r="AO198" s="112">
        <f>IFERROR(VALUE(V198),0)</f>
        <v/>
      </c>
    </row>
    <row customFormat="1" customHeight="1" ht="29.25" r="199" s="112" spans="1:41">
      <c r="A199" s="127" t="n"/>
      <c r="B199" s="113" t="n"/>
      <c r="C199" s="127" t="n"/>
      <c r="D199" s="127" t="n"/>
      <c r="E199" s="114">
        <f>IF(F199 &lt;&gt; "",VLOOKUP(F199,CategoryLookup,2,FALSE), "")</f>
        <v/>
      </c>
      <c r="F199" s="126" t="n"/>
      <c r="G199" s="127" t="n"/>
      <c r="H199" s="127" t="n"/>
      <c r="I199" s="127" t="n"/>
      <c r="J199" s="127" t="n"/>
      <c r="K199" s="127" t="n"/>
      <c r="L199" s="127" t="n"/>
      <c r="M199" s="127" t="n"/>
      <c r="N199" s="120" t="n"/>
      <c r="O199" s="120" t="n"/>
      <c r="P199" s="120" t="n"/>
      <c r="Q199" s="120" t="n"/>
      <c r="R199" s="121" t="n"/>
      <c r="S199" s="121" t="n"/>
      <c r="T199" s="121" t="n"/>
      <c r="U199" s="121" t="n"/>
      <c r="V199" s="117">
        <f>IF(P199="NA","NA",IF(P199&lt;&gt;"",TEXT(P199-N199,"[h].mm"),""))</f>
        <v/>
      </c>
      <c r="W199" s="118">
        <f>IF(AND(R199="",S199=""),"",R199+S199)</f>
        <v/>
      </c>
      <c r="X199" s="116">
        <f>IF(O199&lt;&gt;"",DATE(YEAR(O199), MONTH(O199), DAY(O199)),"")</f>
        <v/>
      </c>
      <c r="Y199" s="122" t="n"/>
      <c r="Z199" s="123" t="n"/>
      <c r="AA199" s="117">
        <f>IF(F199="Re-assigned","NA",IF(W199="","",IF(W199&gt;=VLOOKUP(D199,SLAMatrix,3,FALSE),"Yes",IF(W199&lt;VLOOKUP(D199,SLAMatrix,2,FALSE),"No","Internal"))))</f>
        <v/>
      </c>
      <c r="AB199" s="123" t="n"/>
      <c r="AC199" s="123" t="n"/>
      <c r="AD199" s="119" t="n"/>
      <c r="AE199" s="125" t="n"/>
      <c r="AF199" s="124">
        <f>MONTH(O199)</f>
        <v/>
      </c>
      <c r="AG199" s="124">
        <f>VLOOKUP(IFERROR(MID(AE199,1,(FIND(",",AE199,1)-1)),AE199),Facility_Region_Mapping,2,FALSE)</f>
        <v/>
      </c>
      <c r="AH199" s="124" t="n"/>
      <c r="AI199" s="124">
        <f>IF(C199&lt;&gt;"",IF(M199="ESM User",getInterfaceName($C199),"NA"),"")</f>
        <v/>
      </c>
      <c r="AJ199" s="116">
        <f>IF(Q199&lt;&gt;"",DATE(YEAR(Q199), MONTH(Q199), DAY(Q199)),"")</f>
        <v/>
      </c>
      <c r="AK199" s="130">
        <f>IF(Q199&lt;&gt;0,Q199-N199,TODAY()-N199)</f>
        <v/>
      </c>
      <c r="AL199" s="112">
        <f>IF(F199="Re-assigned",0,IF(H199="Closed",0,IF(H199="Service Restored",0,IF(H199="",0,1))))</f>
        <v/>
      </c>
      <c r="AM199" s="124">
        <f>IF(AL199=0,"",IF(AK199&gt;20.99,"Aged","Non-Aged"))</f>
        <v/>
      </c>
      <c r="AN199" s="112">
        <f>IF(Q199&lt;&gt;"",MONTH(Q199),"")</f>
        <v/>
      </c>
      <c r="AO199" s="112">
        <f>IFERROR(VALUE(V199),0)</f>
        <v/>
      </c>
    </row>
    <row customFormat="1" customHeight="1" ht="29.25" r="200" s="112" spans="1:41">
      <c r="A200" s="127" t="n"/>
      <c r="B200" s="113" t="n"/>
      <c r="C200" s="127" t="n"/>
      <c r="D200" s="127" t="n"/>
      <c r="E200" s="114">
        <f>IF(F200 &lt;&gt; "",VLOOKUP(F200,CategoryLookup,2,FALSE), "")</f>
        <v/>
      </c>
      <c r="F200" s="126" t="n"/>
      <c r="G200" s="127" t="n"/>
      <c r="H200" s="127" t="n"/>
      <c r="I200" s="127" t="n"/>
      <c r="J200" s="127" t="n"/>
      <c r="K200" s="127" t="n"/>
      <c r="L200" s="127" t="n"/>
      <c r="M200" s="127" t="n"/>
      <c r="N200" s="120" t="n"/>
      <c r="O200" s="120" t="n"/>
      <c r="P200" s="120" t="n"/>
      <c r="Q200" s="120" t="n"/>
      <c r="R200" s="121" t="n"/>
      <c r="S200" s="121" t="n"/>
      <c r="T200" s="121" t="n"/>
      <c r="U200" s="121" t="n"/>
      <c r="V200" s="117">
        <f>IF(P200="NA","NA",IF(P200&lt;&gt;"",TEXT(P200-N200,"[h].mm"),""))</f>
        <v/>
      </c>
      <c r="W200" s="118">
        <f>IF(AND(R200="",S200=""),"",R200+S200)</f>
        <v/>
      </c>
      <c r="X200" s="116">
        <f>IF(O200&lt;&gt;"",DATE(YEAR(O200), MONTH(O200), DAY(O200)),"")</f>
        <v/>
      </c>
      <c r="Y200" s="122" t="n"/>
      <c r="Z200" s="123" t="n"/>
      <c r="AA200" s="117">
        <f>IF(F200="Re-assigned","NA",IF(W200="","",IF(W200&gt;=VLOOKUP(D200,SLAMatrix,3,FALSE),"Yes",IF(W200&lt;VLOOKUP(D200,SLAMatrix,2,FALSE),"No","Internal"))))</f>
        <v/>
      </c>
      <c r="AB200" s="123" t="n"/>
      <c r="AC200" s="123" t="n"/>
      <c r="AD200" s="119" t="n"/>
      <c r="AE200" s="125" t="n"/>
      <c r="AF200" s="124">
        <f>MONTH(O200)</f>
        <v/>
      </c>
      <c r="AG200" s="124">
        <f>VLOOKUP(IFERROR(MID(AE200,1,(FIND(",",AE200,1)-1)),AE200),Facility_Region_Mapping,2,FALSE)</f>
        <v/>
      </c>
      <c r="AH200" s="124" t="n"/>
      <c r="AI200" s="124">
        <f>IF(C200&lt;&gt;"",IF(M200="ESM User",getInterfaceName($C200),"NA"),"")</f>
        <v/>
      </c>
      <c r="AJ200" s="116">
        <f>IF(Q200&lt;&gt;"",DATE(YEAR(Q200), MONTH(Q200), DAY(Q200)),"")</f>
        <v/>
      </c>
      <c r="AK200" s="130">
        <f>IF(Q200&lt;&gt;0,Q200-N200,TODAY()-N200)</f>
        <v/>
      </c>
      <c r="AL200" s="112">
        <f>IF(F200="Re-assigned",0,IF(H200="Closed",0,IF(H200="Service Restored",0,IF(H200="",0,1))))</f>
        <v/>
      </c>
      <c r="AM200" s="124">
        <f>IF(AL200=0,"",IF(AK200&gt;20.99,"Aged","Non-Aged"))</f>
        <v/>
      </c>
      <c r="AN200" s="112">
        <f>IF(Q200&lt;&gt;"",MONTH(Q200),"")</f>
        <v/>
      </c>
      <c r="AO200" s="112">
        <f>IFERROR(VALUE(V200),0)</f>
        <v/>
      </c>
    </row>
    <row customFormat="1" customHeight="1" ht="29.25" r="201" s="112" spans="1:41">
      <c r="A201" s="127" t="n"/>
      <c r="B201" s="113" t="n"/>
      <c r="C201" s="127" t="n"/>
      <c r="D201" s="127" t="n"/>
      <c r="E201" s="114">
        <f>IF(F201 &lt;&gt; "",VLOOKUP(F201,CategoryLookup,2,FALSE), "")</f>
        <v/>
      </c>
      <c r="F201" s="126" t="n"/>
      <c r="G201" s="127" t="n"/>
      <c r="H201" s="127" t="n"/>
      <c r="I201" s="127" t="n"/>
      <c r="J201" s="127" t="n"/>
      <c r="K201" s="127" t="n"/>
      <c r="L201" s="127" t="n"/>
      <c r="M201" s="127" t="n"/>
      <c r="N201" s="120" t="n"/>
      <c r="O201" s="120" t="n"/>
      <c r="P201" s="120" t="n"/>
      <c r="Q201" s="120" t="n"/>
      <c r="R201" s="121" t="n"/>
      <c r="S201" s="121" t="n"/>
      <c r="T201" s="121" t="n"/>
      <c r="U201" s="121" t="n"/>
      <c r="V201" s="117">
        <f>IF(P201="NA","NA",IF(P201&lt;&gt;"",TEXT(P201-N201,"[h].mm"),""))</f>
        <v/>
      </c>
      <c r="W201" s="118">
        <f>IF(AND(R201="",S201=""),"",R201+S201)</f>
        <v/>
      </c>
      <c r="X201" s="116">
        <f>IF(O201&lt;&gt;"",DATE(YEAR(O201), MONTH(O201), DAY(O201)),"")</f>
        <v/>
      </c>
      <c r="Y201" s="122" t="n"/>
      <c r="Z201" s="123" t="n"/>
      <c r="AA201" s="117">
        <f>IF(F201="Re-assigned","NA",IF(W201="","",IF(W201&gt;=VLOOKUP(D201,SLAMatrix,3,FALSE),"Yes",IF(W201&lt;VLOOKUP(D201,SLAMatrix,2,FALSE),"No","Internal"))))</f>
        <v/>
      </c>
      <c r="AB201" s="123" t="n"/>
      <c r="AC201" s="123" t="n"/>
      <c r="AD201" s="119" t="n"/>
      <c r="AE201" s="125" t="n"/>
      <c r="AF201" s="124">
        <f>MONTH(O201)</f>
        <v/>
      </c>
      <c r="AG201" s="124">
        <f>VLOOKUP(IFERROR(MID(AE201,1,(FIND(",",AE201,1)-1)),AE201),Facility_Region_Mapping,2,FALSE)</f>
        <v/>
      </c>
      <c r="AH201" s="124" t="n"/>
      <c r="AI201" s="124">
        <f>IF(C201&lt;&gt;"",IF(M201="ESM User",getInterfaceName($C201),"NA"),"")</f>
        <v/>
      </c>
      <c r="AJ201" s="116">
        <f>IF(Q201&lt;&gt;"",DATE(YEAR(Q201), MONTH(Q201), DAY(Q201)),"")</f>
        <v/>
      </c>
      <c r="AK201" s="130">
        <f>IF(Q201&lt;&gt;0,Q201-N201,TODAY()-N201)</f>
        <v/>
      </c>
      <c r="AL201" s="112">
        <f>IF(F201="Re-assigned",0,IF(H201="Closed",0,IF(H201="Service Restored",0,IF(H201="",0,1))))</f>
        <v/>
      </c>
      <c r="AM201" s="124">
        <f>IF(AL201=0,"",IF(AK201&gt;20.99,"Aged","Non-Aged"))</f>
        <v/>
      </c>
      <c r="AN201" s="112">
        <f>IF(Q201&lt;&gt;"",MONTH(Q201),"")</f>
        <v/>
      </c>
      <c r="AO201" s="112">
        <f>IFERROR(VALUE(V201),0)</f>
        <v/>
      </c>
    </row>
    <row customFormat="1" customHeight="1" ht="29.25" r="202" s="112" spans="1:41">
      <c r="A202" s="127" t="n"/>
      <c r="B202" s="113" t="n"/>
      <c r="C202" s="127" t="n"/>
      <c r="D202" s="127" t="n"/>
      <c r="E202" s="114">
        <f>IF(F202 &lt;&gt; "",VLOOKUP(F202,CategoryLookup,2,FALSE), "")</f>
        <v/>
      </c>
      <c r="F202" s="126" t="n"/>
      <c r="G202" s="127" t="n"/>
      <c r="H202" s="127" t="n"/>
      <c r="I202" s="127" t="n"/>
      <c r="J202" s="127" t="n"/>
      <c r="K202" s="127" t="n"/>
      <c r="L202" s="127" t="n"/>
      <c r="M202" s="127" t="n"/>
      <c r="N202" s="120" t="n"/>
      <c r="O202" s="120" t="n"/>
      <c r="P202" s="120" t="n"/>
      <c r="Q202" s="120" t="n"/>
      <c r="R202" s="121" t="n"/>
      <c r="S202" s="121" t="n"/>
      <c r="T202" s="121" t="n"/>
      <c r="U202" s="121" t="n"/>
      <c r="V202" s="117">
        <f>IF(P202="NA","NA",IF(P202&lt;&gt;"",TEXT(P202-N202,"[h].mm"),""))</f>
        <v/>
      </c>
      <c r="W202" s="118">
        <f>IF(AND(R202="",S202=""),"",R202+S202)</f>
        <v/>
      </c>
      <c r="X202" s="116">
        <f>IF(O202&lt;&gt;"",DATE(YEAR(O202), MONTH(O202), DAY(O202)),"")</f>
        <v/>
      </c>
      <c r="Y202" s="122" t="n"/>
      <c r="Z202" s="123" t="n"/>
      <c r="AA202" s="117">
        <f>IF(F202="Re-assigned","NA",IF(W202="","",IF(W202&gt;=VLOOKUP(D202,SLAMatrix,3,FALSE),"Yes",IF(W202&lt;VLOOKUP(D202,SLAMatrix,2,FALSE),"No","Internal"))))</f>
        <v/>
      </c>
      <c r="AB202" s="123" t="n"/>
      <c r="AC202" s="123" t="n"/>
      <c r="AD202" s="119" t="n"/>
      <c r="AE202" s="125" t="n"/>
      <c r="AF202" s="124">
        <f>MONTH(O202)</f>
        <v/>
      </c>
      <c r="AG202" s="124">
        <f>VLOOKUP(IFERROR(MID(AE202,1,(FIND(",",AE202,1)-1)),AE202),Facility_Region_Mapping,2,FALSE)</f>
        <v/>
      </c>
      <c r="AH202" s="124" t="n"/>
      <c r="AI202" s="124">
        <f>IF(C202&lt;&gt;"",IF(M202="ESM User",getInterfaceName($C202),"NA"),"")</f>
        <v/>
      </c>
      <c r="AJ202" s="116">
        <f>IF(Q202&lt;&gt;"",DATE(YEAR(Q202), MONTH(Q202), DAY(Q202)),"")</f>
        <v/>
      </c>
      <c r="AK202" s="130">
        <f>IF(Q202&lt;&gt;0,Q202-N202,TODAY()-N202)</f>
        <v/>
      </c>
      <c r="AL202" s="112">
        <f>IF(F202="Re-assigned",0,IF(H202="Closed",0,IF(H202="Service Restored",0,IF(H202="",0,1))))</f>
        <v/>
      </c>
      <c r="AM202" s="124">
        <f>IF(AL202=0,"",IF(AK202&gt;20.99,"Aged","Non-Aged"))</f>
        <v/>
      </c>
      <c r="AN202" s="112">
        <f>IF(Q202&lt;&gt;"",MONTH(Q202),"")</f>
        <v/>
      </c>
      <c r="AO202" s="112">
        <f>IFERROR(VALUE(V202),0)</f>
        <v/>
      </c>
    </row>
    <row customFormat="1" customHeight="1" ht="29.25" r="203" s="112" spans="1:41">
      <c r="A203" s="127" t="n"/>
      <c r="B203" s="113" t="n"/>
      <c r="C203" s="127" t="n"/>
      <c r="D203" s="127" t="n"/>
      <c r="E203" s="114">
        <f>IF(F203 &lt;&gt; "",VLOOKUP(F203,CategoryLookup,2,FALSE), "")</f>
        <v/>
      </c>
      <c r="F203" s="126" t="n"/>
      <c r="G203" s="127" t="n"/>
      <c r="H203" s="127" t="n"/>
      <c r="I203" s="127" t="n"/>
      <c r="J203" s="127" t="n"/>
      <c r="K203" s="127" t="n"/>
      <c r="L203" s="127" t="n"/>
      <c r="M203" s="127" t="n"/>
      <c r="N203" s="120" t="n"/>
      <c r="O203" s="120" t="n"/>
      <c r="P203" s="120" t="n"/>
      <c r="Q203" s="120" t="n"/>
      <c r="R203" s="121" t="n"/>
      <c r="S203" s="121" t="n"/>
      <c r="T203" s="121" t="n"/>
      <c r="U203" s="121" t="n"/>
      <c r="V203" s="117">
        <f>IF(P203="NA","NA",IF(P203&lt;&gt;"",TEXT(P203-N203,"[h].mm"),""))</f>
        <v/>
      </c>
      <c r="W203" s="118">
        <f>IF(AND(R203="",S203=""),"",R203+S203)</f>
        <v/>
      </c>
      <c r="X203" s="116">
        <f>IF(O203&lt;&gt;"",DATE(YEAR(O203), MONTH(O203), DAY(O203)),"")</f>
        <v/>
      </c>
      <c r="Y203" s="122" t="n"/>
      <c r="Z203" s="123" t="n"/>
      <c r="AA203" s="117">
        <f>IF(F203="Re-assigned","NA",IF(W203="","",IF(W203&gt;=VLOOKUP(D203,SLAMatrix,3,FALSE),"Yes",IF(W203&lt;VLOOKUP(D203,SLAMatrix,2,FALSE),"No","Internal"))))</f>
        <v/>
      </c>
      <c r="AB203" s="123" t="n"/>
      <c r="AC203" s="123" t="n"/>
      <c r="AD203" s="119" t="n"/>
      <c r="AE203" s="125" t="n"/>
      <c r="AF203" s="124">
        <f>MONTH(O203)</f>
        <v/>
      </c>
      <c r="AG203" s="124">
        <f>VLOOKUP(IFERROR(MID(AE203,1,(FIND(",",AE203,1)-1)),AE203),Facility_Region_Mapping,2,FALSE)</f>
        <v/>
      </c>
      <c r="AH203" s="124" t="n"/>
      <c r="AI203" s="124">
        <f>IF(C203&lt;&gt;"",IF(M203="ESM User",getInterfaceName($C203),"NA"),"")</f>
        <v/>
      </c>
      <c r="AJ203" s="116">
        <f>IF(Q203&lt;&gt;"",DATE(YEAR(Q203), MONTH(Q203), DAY(Q203)),"")</f>
        <v/>
      </c>
      <c r="AK203" s="130">
        <f>IF(Q203&lt;&gt;0,Q203-N203,TODAY()-N203)</f>
        <v/>
      </c>
      <c r="AL203" s="112">
        <f>IF(F203="Re-assigned",0,IF(H203="Closed",0,IF(H203="Service Restored",0,IF(H203="",0,1))))</f>
        <v/>
      </c>
      <c r="AM203" s="124">
        <f>IF(AL203=0,"",IF(AK203&gt;20.99,"Aged","Non-Aged"))</f>
        <v/>
      </c>
      <c r="AN203" s="112">
        <f>IF(Q203&lt;&gt;"",MONTH(Q203),"")</f>
        <v/>
      </c>
      <c r="AO203" s="112">
        <f>IFERROR(VALUE(V203),0)</f>
        <v/>
      </c>
    </row>
    <row customFormat="1" customHeight="1" ht="29.25" r="204" s="112" spans="1:41">
      <c r="A204" s="127" t="n"/>
      <c r="B204" s="113" t="n"/>
      <c r="C204" s="127" t="n"/>
      <c r="D204" s="127" t="n"/>
      <c r="E204" s="114">
        <f>IF(F204 &lt;&gt; "",VLOOKUP(F204,CategoryLookup,2,FALSE), "")</f>
        <v/>
      </c>
      <c r="F204" s="126" t="n"/>
      <c r="G204" s="127" t="n"/>
      <c r="H204" s="127" t="n"/>
      <c r="I204" s="127" t="n"/>
      <c r="J204" s="127" t="n"/>
      <c r="K204" s="127" t="n"/>
      <c r="L204" s="127" t="n"/>
      <c r="M204" s="127" t="n"/>
      <c r="N204" s="120" t="n"/>
      <c r="O204" s="120" t="n"/>
      <c r="P204" s="120" t="n"/>
      <c r="Q204" s="120" t="n"/>
      <c r="R204" s="121" t="n"/>
      <c r="S204" s="121" t="n"/>
      <c r="T204" s="121" t="n"/>
      <c r="U204" s="121" t="n"/>
      <c r="V204" s="117">
        <f>IF(P204="NA","NA",IF(P204&lt;&gt;"",TEXT(P204-N204,"[h].mm"),""))</f>
        <v/>
      </c>
      <c r="W204" s="118">
        <f>IF(AND(R204="",S204=""),"",R204+S204)</f>
        <v/>
      </c>
      <c r="X204" s="116">
        <f>IF(O204&lt;&gt;"",DATE(YEAR(O204), MONTH(O204), DAY(O204)),"")</f>
        <v/>
      </c>
      <c r="Y204" s="122" t="n"/>
      <c r="Z204" s="123" t="n"/>
      <c r="AA204" s="117">
        <f>IF(F204="Re-assigned","NA",IF(W204="","",IF(W204&gt;=VLOOKUP(D204,SLAMatrix,3,FALSE),"Yes",IF(W204&lt;VLOOKUP(D204,SLAMatrix,2,FALSE),"No","Internal"))))</f>
        <v/>
      </c>
      <c r="AB204" s="123" t="n"/>
      <c r="AC204" s="123" t="n"/>
      <c r="AD204" s="119" t="n"/>
      <c r="AE204" s="125" t="n"/>
      <c r="AF204" s="124">
        <f>MONTH(O204)</f>
        <v/>
      </c>
      <c r="AG204" s="124">
        <f>VLOOKUP(IFERROR(MID(AE204,1,(FIND(",",AE204,1)-1)),AE204),Facility_Region_Mapping,2,FALSE)</f>
        <v/>
      </c>
      <c r="AH204" s="124" t="n"/>
      <c r="AI204" s="124">
        <f>IF(C204&lt;&gt;"",IF(M204="ESM User",getInterfaceName($C204),"NA"),"")</f>
        <v/>
      </c>
      <c r="AJ204" s="116">
        <f>IF(Q204&lt;&gt;"",DATE(YEAR(Q204), MONTH(Q204), DAY(Q204)),"")</f>
        <v/>
      </c>
      <c r="AK204" s="130">
        <f>IF(Q204&lt;&gt;0,Q204-N204,TODAY()-N204)</f>
        <v/>
      </c>
      <c r="AL204" s="112">
        <f>IF(F204="Re-assigned",0,IF(H204="Closed",0,IF(H204="Service Restored",0,IF(H204="",0,1))))</f>
        <v/>
      </c>
      <c r="AM204" s="124">
        <f>IF(AL204=0,"",IF(AK204&gt;20.99,"Aged","Non-Aged"))</f>
        <v/>
      </c>
      <c r="AN204" s="112">
        <f>IF(Q204&lt;&gt;"",MONTH(Q204),"")</f>
        <v/>
      </c>
      <c r="AO204" s="112">
        <f>IFERROR(VALUE(V204),0)</f>
        <v/>
      </c>
    </row>
    <row customFormat="1" customHeight="1" ht="29.25" r="205" s="112" spans="1:41">
      <c r="A205" s="127" t="n"/>
      <c r="B205" s="113" t="n"/>
      <c r="C205" s="127" t="n"/>
      <c r="D205" s="127" t="n"/>
      <c r="E205" s="114">
        <f>IF(F205 &lt;&gt; "",VLOOKUP(F205,CategoryLookup,2,FALSE), "")</f>
        <v/>
      </c>
      <c r="F205" s="126" t="n"/>
      <c r="G205" s="127" t="n"/>
      <c r="H205" s="127" t="n"/>
      <c r="I205" s="127" t="n"/>
      <c r="J205" s="127" t="n"/>
      <c r="K205" s="127" t="n"/>
      <c r="L205" s="127" t="n"/>
      <c r="M205" s="127" t="n"/>
      <c r="N205" s="120" t="n"/>
      <c r="O205" s="120" t="n"/>
      <c r="P205" s="120" t="n"/>
      <c r="Q205" s="120" t="n"/>
      <c r="R205" s="121" t="n"/>
      <c r="S205" s="121" t="n"/>
      <c r="T205" s="121" t="n"/>
      <c r="U205" s="121" t="n"/>
      <c r="V205" s="117">
        <f>IF(P205="NA","NA",IF(P205&lt;&gt;"",TEXT(P205-N205,"[h].mm"),""))</f>
        <v/>
      </c>
      <c r="W205" s="118">
        <f>IF(AND(R205="",S205=""),"",R205+S205)</f>
        <v/>
      </c>
      <c r="X205" s="116">
        <f>IF(O205&lt;&gt;"",DATE(YEAR(O205), MONTH(O205), DAY(O205)),"")</f>
        <v/>
      </c>
      <c r="Y205" s="122" t="n"/>
      <c r="Z205" s="123" t="n"/>
      <c r="AA205" s="117">
        <f>IF(F205="Re-assigned","NA",IF(W205="","",IF(W205&gt;=VLOOKUP(D205,SLAMatrix,3,FALSE),"Yes",IF(W205&lt;VLOOKUP(D205,SLAMatrix,2,FALSE),"No","Internal"))))</f>
        <v/>
      </c>
      <c r="AB205" s="123" t="n"/>
      <c r="AC205" s="123" t="n"/>
      <c r="AD205" s="119" t="n"/>
      <c r="AE205" s="125" t="n"/>
      <c r="AF205" s="124">
        <f>MONTH(O205)</f>
        <v/>
      </c>
      <c r="AG205" s="124">
        <f>VLOOKUP(IFERROR(MID(AE205,1,(FIND(",",AE205,1)-1)),AE205),Facility_Region_Mapping,2,FALSE)</f>
        <v/>
      </c>
      <c r="AH205" s="124" t="n"/>
      <c r="AI205" s="124">
        <f>IF(C205&lt;&gt;"",IF(M205="ESM User",getInterfaceName($C205),"NA"),"")</f>
        <v/>
      </c>
      <c r="AJ205" s="116">
        <f>IF(Q205&lt;&gt;"",DATE(YEAR(Q205), MONTH(Q205), DAY(Q205)),"")</f>
        <v/>
      </c>
      <c r="AK205" s="130">
        <f>IF(Q205&lt;&gt;0,Q205-N205,TODAY()-N205)</f>
        <v/>
      </c>
      <c r="AL205" s="112">
        <f>IF(F205="Re-assigned",0,IF(H205="Closed",0,IF(H205="Service Restored",0,IF(H205="",0,1))))</f>
        <v/>
      </c>
      <c r="AM205" s="124">
        <f>IF(AL205=0,"",IF(AK205&gt;20.99,"Aged","Non-Aged"))</f>
        <v/>
      </c>
      <c r="AN205" s="112">
        <f>IF(Q205&lt;&gt;"",MONTH(Q205),"")</f>
        <v/>
      </c>
      <c r="AO205" s="112">
        <f>IFERROR(VALUE(V205),0)</f>
        <v/>
      </c>
    </row>
    <row customFormat="1" customHeight="1" ht="29.25" r="206" s="112" spans="1:41">
      <c r="A206" s="127" t="n"/>
      <c r="B206" s="113" t="n"/>
      <c r="C206" s="127" t="n"/>
      <c r="D206" s="127" t="n"/>
      <c r="E206" s="114">
        <f>IF(F206 &lt;&gt; "",VLOOKUP(F206,CategoryLookup,2,FALSE), "")</f>
        <v/>
      </c>
      <c r="F206" s="126" t="n"/>
      <c r="G206" s="127" t="n"/>
      <c r="H206" s="127" t="n"/>
      <c r="I206" s="127" t="n"/>
      <c r="J206" s="127" t="n"/>
      <c r="K206" s="127" t="n"/>
      <c r="L206" s="127" t="n"/>
      <c r="M206" s="127" t="n"/>
      <c r="N206" s="120" t="n"/>
      <c r="O206" s="120" t="n"/>
      <c r="P206" s="120" t="n"/>
      <c r="Q206" s="120" t="n"/>
      <c r="R206" s="121" t="n"/>
      <c r="S206" s="121" t="n"/>
      <c r="T206" s="121" t="n"/>
      <c r="U206" s="121" t="n"/>
      <c r="V206" s="117">
        <f>IF(P206="NA","NA",IF(P206&lt;&gt;"",TEXT(P206-N206,"[h].mm"),""))</f>
        <v/>
      </c>
      <c r="W206" s="118">
        <f>IF(AND(R206="",S206=""),"",R206+S206)</f>
        <v/>
      </c>
      <c r="X206" s="116">
        <f>IF(O206&lt;&gt;"",DATE(YEAR(O206), MONTH(O206), DAY(O206)),"")</f>
        <v/>
      </c>
      <c r="Y206" s="122" t="n"/>
      <c r="Z206" s="123" t="n"/>
      <c r="AA206" s="117">
        <f>IF(F206="Re-assigned","NA",IF(W206="","",IF(W206&gt;=VLOOKUP(D206,SLAMatrix,3,FALSE),"Yes",IF(W206&lt;VLOOKUP(D206,SLAMatrix,2,FALSE),"No","Internal"))))</f>
        <v/>
      </c>
      <c r="AB206" s="123" t="n"/>
      <c r="AC206" s="123" t="n"/>
      <c r="AD206" s="119" t="n"/>
      <c r="AE206" s="125" t="n"/>
      <c r="AF206" s="124">
        <f>MONTH(O206)</f>
        <v/>
      </c>
      <c r="AG206" s="124">
        <f>VLOOKUP(IFERROR(MID(AE206,1,(FIND(",",AE206,1)-1)),AE206),Facility_Region_Mapping,2,FALSE)</f>
        <v/>
      </c>
      <c r="AH206" s="124" t="n"/>
      <c r="AI206" s="124">
        <f>IF(C206&lt;&gt;"",IF(M206="ESM User",getInterfaceName($C206),"NA"),"")</f>
        <v/>
      </c>
      <c r="AJ206" s="116">
        <f>IF(Q206&lt;&gt;"",DATE(YEAR(Q206), MONTH(Q206), DAY(Q206)),"")</f>
        <v/>
      </c>
      <c r="AK206" s="130">
        <f>IF(Q206&lt;&gt;0,Q206-N206,TODAY()-N206)</f>
        <v/>
      </c>
      <c r="AL206" s="112">
        <f>IF(F206="Re-assigned",0,IF(H206="Closed",0,IF(H206="Service Restored",0,IF(H206="",0,1))))</f>
        <v/>
      </c>
      <c r="AM206" s="124">
        <f>IF(AL206=0,"",IF(AK206&gt;20.99,"Aged","Non-Aged"))</f>
        <v/>
      </c>
      <c r="AN206" s="112">
        <f>IF(Q206&lt;&gt;"",MONTH(Q206),"")</f>
        <v/>
      </c>
      <c r="AO206" s="112">
        <f>IFERROR(VALUE(V206),0)</f>
        <v/>
      </c>
    </row>
    <row customFormat="1" customHeight="1" ht="29.25" r="207" s="112" spans="1:41">
      <c r="A207" s="127" t="n"/>
      <c r="B207" s="113" t="n"/>
      <c r="C207" s="127" t="n"/>
      <c r="D207" s="127" t="n"/>
      <c r="E207" s="114">
        <f>IF(F207 &lt;&gt; "",VLOOKUP(F207,CategoryLookup,2,FALSE), "")</f>
        <v/>
      </c>
      <c r="F207" s="126" t="n"/>
      <c r="G207" s="127" t="n"/>
      <c r="H207" s="127" t="n"/>
      <c r="I207" s="127" t="n"/>
      <c r="J207" s="127" t="n"/>
      <c r="K207" s="127" t="n"/>
      <c r="L207" s="127" t="n"/>
      <c r="M207" s="127" t="n"/>
      <c r="N207" s="120" t="n"/>
      <c r="O207" s="120" t="n"/>
      <c r="P207" s="120" t="n"/>
      <c r="Q207" s="120" t="n"/>
      <c r="R207" s="121" t="n"/>
      <c r="S207" s="121" t="n"/>
      <c r="T207" s="121" t="n"/>
      <c r="U207" s="121" t="n"/>
      <c r="V207" s="117">
        <f>IF(P207="NA","NA",IF(P207&lt;&gt;"",TEXT(P207-N207,"[h].mm"),""))</f>
        <v/>
      </c>
      <c r="W207" s="118">
        <f>IF(AND(R207="",S207=""),"",R207+S207)</f>
        <v/>
      </c>
      <c r="X207" s="116">
        <f>IF(O207&lt;&gt;"",DATE(YEAR(O207), MONTH(O207), DAY(O207)),"")</f>
        <v/>
      </c>
      <c r="Y207" s="122" t="n"/>
      <c r="Z207" s="123" t="n"/>
      <c r="AA207" s="117">
        <f>IF(F207="Re-assigned","NA",IF(W207="","",IF(W207&gt;=VLOOKUP(D207,SLAMatrix,3,FALSE),"Yes",IF(W207&lt;VLOOKUP(D207,SLAMatrix,2,FALSE),"No","Internal"))))</f>
        <v/>
      </c>
      <c r="AB207" s="123" t="n"/>
      <c r="AC207" s="123" t="n"/>
      <c r="AD207" s="119" t="n"/>
      <c r="AE207" s="125" t="n"/>
      <c r="AF207" s="124">
        <f>MONTH(O207)</f>
        <v/>
      </c>
      <c r="AG207" s="124">
        <f>VLOOKUP(IFERROR(MID(AE207,1,(FIND(",",AE207,1)-1)),AE207),Facility_Region_Mapping,2,FALSE)</f>
        <v/>
      </c>
      <c r="AH207" s="124" t="n"/>
      <c r="AI207" s="124">
        <f>IF(C207&lt;&gt;"",IF(M207="ESM User",getInterfaceName($C207),"NA"),"")</f>
        <v/>
      </c>
      <c r="AJ207" s="116">
        <f>IF(Q207&lt;&gt;"",DATE(YEAR(Q207), MONTH(Q207), DAY(Q207)),"")</f>
        <v/>
      </c>
      <c r="AK207" s="130">
        <f>IF(Q207&lt;&gt;0,Q207-N207,TODAY()-N207)</f>
        <v/>
      </c>
      <c r="AL207" s="112">
        <f>IF(F207="Re-assigned",0,IF(H207="Closed",0,IF(H207="Service Restored",0,IF(H207="",0,1))))</f>
        <v/>
      </c>
      <c r="AM207" s="124">
        <f>IF(AL207=0,"",IF(AK207&gt;20.99,"Aged","Non-Aged"))</f>
        <v/>
      </c>
      <c r="AN207" s="112">
        <f>IF(Q207&lt;&gt;"",MONTH(Q207),"")</f>
        <v/>
      </c>
      <c r="AO207" s="112">
        <f>IFERROR(VALUE(V207),0)</f>
        <v/>
      </c>
    </row>
    <row customFormat="1" customHeight="1" ht="29.25" r="208" s="112" spans="1:41">
      <c r="A208" s="127" t="n"/>
      <c r="B208" s="113" t="n"/>
      <c r="C208" s="127" t="n"/>
      <c r="D208" s="127" t="n"/>
      <c r="E208" s="114">
        <f>IF(F208 &lt;&gt; "",VLOOKUP(F208,CategoryLookup,2,FALSE), "")</f>
        <v/>
      </c>
      <c r="F208" s="126" t="n"/>
      <c r="G208" s="127" t="n"/>
      <c r="H208" s="127" t="n"/>
      <c r="I208" s="127" t="n"/>
      <c r="J208" s="127" t="n"/>
      <c r="K208" s="127" t="n"/>
      <c r="L208" s="127" t="n"/>
      <c r="M208" s="127" t="n"/>
      <c r="N208" s="120" t="n"/>
      <c r="O208" s="120" t="n"/>
      <c r="P208" s="120" t="n"/>
      <c r="Q208" s="120" t="n"/>
      <c r="R208" s="121" t="n"/>
      <c r="S208" s="121" t="n"/>
      <c r="T208" s="121" t="n"/>
      <c r="U208" s="121" t="n"/>
      <c r="V208" s="117">
        <f>IF(P208="NA","NA",IF(P208&lt;&gt;"",TEXT(P208-N208,"[h].mm"),""))</f>
        <v/>
      </c>
      <c r="W208" s="118">
        <f>IF(AND(R208="",S208=""),"",R208+S208)</f>
        <v/>
      </c>
      <c r="X208" s="116">
        <f>IF(O208&lt;&gt;"",DATE(YEAR(O208), MONTH(O208), DAY(O208)),"")</f>
        <v/>
      </c>
      <c r="Y208" s="122" t="n"/>
      <c r="Z208" s="123" t="n"/>
      <c r="AA208" s="117">
        <f>IF(F208="Re-assigned","NA",IF(W208="","",IF(W208&gt;=VLOOKUP(D208,SLAMatrix,3,FALSE),"Yes",IF(W208&lt;VLOOKUP(D208,SLAMatrix,2,FALSE),"No","Internal"))))</f>
        <v/>
      </c>
      <c r="AB208" s="123" t="n"/>
      <c r="AC208" s="123" t="n"/>
      <c r="AD208" s="119" t="n"/>
      <c r="AE208" s="125" t="n"/>
      <c r="AF208" s="124">
        <f>MONTH(O208)</f>
        <v/>
      </c>
      <c r="AG208" s="124">
        <f>VLOOKUP(IFERROR(MID(AE208,1,(FIND(",",AE208,1)-1)),AE208),Facility_Region_Mapping,2,FALSE)</f>
        <v/>
      </c>
      <c r="AH208" s="124" t="n"/>
      <c r="AI208" s="124">
        <f>IF(C208&lt;&gt;"",IF(M208="ESM User",getInterfaceName($C208),"NA"),"")</f>
        <v/>
      </c>
      <c r="AJ208" s="116">
        <f>IF(Q208&lt;&gt;"",DATE(YEAR(Q208), MONTH(Q208), DAY(Q208)),"")</f>
        <v/>
      </c>
      <c r="AK208" s="130">
        <f>IF(Q208&lt;&gt;0,Q208-N208,TODAY()-N208)</f>
        <v/>
      </c>
      <c r="AL208" s="112">
        <f>IF(F208="Re-assigned",0,IF(H208="Closed",0,IF(H208="Service Restored",0,IF(H208="",0,1))))</f>
        <v/>
      </c>
      <c r="AM208" s="124">
        <f>IF(AL208=0,"",IF(AK208&gt;20.99,"Aged","Non-Aged"))</f>
        <v/>
      </c>
      <c r="AN208" s="112">
        <f>IF(Q208&lt;&gt;"",MONTH(Q208),"")</f>
        <v/>
      </c>
      <c r="AO208" s="112">
        <f>IFERROR(VALUE(V208),0)</f>
        <v/>
      </c>
    </row>
    <row customFormat="1" customHeight="1" ht="29.25" r="209" s="112" spans="1:41">
      <c r="A209" s="127" t="n"/>
      <c r="B209" s="113" t="n"/>
      <c r="C209" s="127" t="n"/>
      <c r="D209" s="127" t="n"/>
      <c r="E209" s="114">
        <f>IF(F209 &lt;&gt; "",VLOOKUP(F209,CategoryLookup,2,FALSE), "")</f>
        <v/>
      </c>
      <c r="F209" s="126" t="n"/>
      <c r="G209" s="127" t="n"/>
      <c r="H209" s="127" t="n"/>
      <c r="I209" s="127" t="n"/>
      <c r="J209" s="127" t="n"/>
      <c r="K209" s="127" t="n"/>
      <c r="L209" s="127" t="n"/>
      <c r="M209" s="127" t="n"/>
      <c r="N209" s="120" t="n"/>
      <c r="O209" s="120" t="n"/>
      <c r="P209" s="120" t="n"/>
      <c r="Q209" s="120" t="n"/>
      <c r="R209" s="121" t="n"/>
      <c r="S209" s="121" t="n"/>
      <c r="T209" s="121" t="n"/>
      <c r="U209" s="121" t="n"/>
      <c r="V209" s="117">
        <f>IF(P209="NA","NA",IF(P209&lt;&gt;"",TEXT(P209-N209,"[h].mm"),""))</f>
        <v/>
      </c>
      <c r="W209" s="118">
        <f>IF(AND(R209="",S209=""),"",R209+S209)</f>
        <v/>
      </c>
      <c r="X209" s="116">
        <f>IF(O209&lt;&gt;"",DATE(YEAR(O209), MONTH(O209), DAY(O209)),"")</f>
        <v/>
      </c>
      <c r="Y209" s="122" t="n"/>
      <c r="Z209" s="123" t="n"/>
      <c r="AA209" s="117">
        <f>IF(F209="Re-assigned","NA",IF(W209="","",IF(W209&gt;=VLOOKUP(D209,SLAMatrix,3,FALSE),"Yes",IF(W209&lt;VLOOKUP(D209,SLAMatrix,2,FALSE),"No","Internal"))))</f>
        <v/>
      </c>
      <c r="AB209" s="123" t="n"/>
      <c r="AC209" s="123" t="n"/>
      <c r="AD209" s="119" t="n"/>
      <c r="AE209" s="125" t="n"/>
      <c r="AF209" s="124">
        <f>MONTH(O209)</f>
        <v/>
      </c>
      <c r="AG209" s="124">
        <f>VLOOKUP(IFERROR(MID(AE209,1,(FIND(",",AE209,1)-1)),AE209),Facility_Region_Mapping,2,FALSE)</f>
        <v/>
      </c>
      <c r="AH209" s="124" t="n"/>
      <c r="AI209" s="124">
        <f>IF(C209&lt;&gt;"",IF(M209="ESM User",getInterfaceName($C209),"NA"),"")</f>
        <v/>
      </c>
      <c r="AJ209" s="116">
        <f>IF(Q209&lt;&gt;"",DATE(YEAR(Q209), MONTH(Q209), DAY(Q209)),"")</f>
        <v/>
      </c>
      <c r="AK209" s="130">
        <f>IF(Q209&lt;&gt;0,Q209-N209,TODAY()-N209)</f>
        <v/>
      </c>
      <c r="AL209" s="112">
        <f>IF(F209="Re-assigned",0,IF(H209="Closed",0,IF(H209="Service Restored",0,IF(H209="",0,1))))</f>
        <v/>
      </c>
      <c r="AM209" s="124">
        <f>IF(AL209=0,"",IF(AK209&gt;20.99,"Aged","Non-Aged"))</f>
        <v/>
      </c>
      <c r="AN209" s="112">
        <f>IF(Q209&lt;&gt;"",MONTH(Q209),"")</f>
        <v/>
      </c>
      <c r="AO209" s="112">
        <f>IFERROR(VALUE(V209),0)</f>
        <v/>
      </c>
    </row>
    <row customFormat="1" customHeight="1" ht="29.25" r="210" s="112" spans="1:41">
      <c r="A210" s="127" t="n"/>
      <c r="B210" s="113" t="n"/>
      <c r="C210" s="127" t="n"/>
      <c r="D210" s="127" t="n"/>
      <c r="E210" s="114">
        <f>IF(F210 &lt;&gt; "",VLOOKUP(F210,CategoryLookup,2,FALSE), "")</f>
        <v/>
      </c>
      <c r="F210" s="126" t="n"/>
      <c r="G210" s="127" t="n"/>
      <c r="H210" s="127" t="n"/>
      <c r="I210" s="127" t="n"/>
      <c r="J210" s="127" t="n"/>
      <c r="K210" s="127" t="n"/>
      <c r="L210" s="127" t="n"/>
      <c r="M210" s="127" t="n"/>
      <c r="N210" s="120" t="n"/>
      <c r="O210" s="120" t="n"/>
      <c r="P210" s="120" t="n"/>
      <c r="Q210" s="120" t="n"/>
      <c r="R210" s="121" t="n"/>
      <c r="S210" s="121" t="n"/>
      <c r="T210" s="121" t="n"/>
      <c r="U210" s="121" t="n"/>
      <c r="V210" s="117">
        <f>IF(P210="NA","NA",IF(P210&lt;&gt;"",TEXT(P210-N210,"[h].mm"),""))</f>
        <v/>
      </c>
      <c r="W210" s="118">
        <f>IF(AND(R210="",S210=""),"",R210+S210)</f>
        <v/>
      </c>
      <c r="X210" s="116">
        <f>IF(O210&lt;&gt;"",DATE(YEAR(O210), MONTH(O210), DAY(O210)),"")</f>
        <v/>
      </c>
      <c r="Y210" s="122" t="n"/>
      <c r="Z210" s="123" t="n"/>
      <c r="AA210" s="117">
        <f>IF(F210="Re-assigned","NA",IF(W210="","",IF(W210&gt;=VLOOKUP(D210,SLAMatrix,3,FALSE),"Yes",IF(W210&lt;VLOOKUP(D210,SLAMatrix,2,FALSE),"No","Internal"))))</f>
        <v/>
      </c>
      <c r="AB210" s="123" t="n"/>
      <c r="AC210" s="123" t="n"/>
      <c r="AD210" s="119" t="n"/>
      <c r="AE210" s="125" t="n"/>
      <c r="AF210" s="124">
        <f>MONTH(O210)</f>
        <v/>
      </c>
      <c r="AG210" s="124">
        <f>VLOOKUP(IFERROR(MID(AE210,1,(FIND(",",AE210,1)-1)),AE210),Facility_Region_Mapping,2,FALSE)</f>
        <v/>
      </c>
      <c r="AH210" s="124" t="n"/>
      <c r="AI210" s="124">
        <f>IF(C210&lt;&gt;"",IF(M210="ESM User",getInterfaceName($C210),"NA"),"")</f>
        <v/>
      </c>
      <c r="AJ210" s="116">
        <f>IF(Q210&lt;&gt;"",DATE(YEAR(Q210), MONTH(Q210), DAY(Q210)),"")</f>
        <v/>
      </c>
      <c r="AK210" s="130">
        <f>IF(Q210&lt;&gt;0,Q210-N210,TODAY()-N210)</f>
        <v/>
      </c>
      <c r="AL210" s="112">
        <f>IF(F210="Re-assigned",0,IF(H210="Closed",0,IF(H210="Service Restored",0,IF(H210="",0,1))))</f>
        <v/>
      </c>
      <c r="AM210" s="124">
        <f>IF(AL210=0,"",IF(AK210&gt;20.99,"Aged","Non-Aged"))</f>
        <v/>
      </c>
      <c r="AN210" s="112">
        <f>IF(Q210&lt;&gt;"",MONTH(Q210),"")</f>
        <v/>
      </c>
      <c r="AO210" s="112">
        <f>IFERROR(VALUE(V210),0)</f>
        <v/>
      </c>
    </row>
    <row customFormat="1" customHeight="1" ht="29.25" r="211" s="112" spans="1:41">
      <c r="A211" s="127" t="n"/>
      <c r="B211" s="113" t="n"/>
      <c r="C211" s="127" t="n"/>
      <c r="D211" s="127" t="n"/>
      <c r="E211" s="114">
        <f>IF(F211 &lt;&gt; "",VLOOKUP(F211,CategoryLookup,2,FALSE), "")</f>
        <v/>
      </c>
      <c r="F211" s="126" t="n"/>
      <c r="G211" s="127" t="n"/>
      <c r="H211" s="127" t="n"/>
      <c r="I211" s="127" t="n"/>
      <c r="J211" s="127" t="n"/>
      <c r="K211" s="127" t="n"/>
      <c r="L211" s="127" t="n"/>
      <c r="M211" s="127" t="n"/>
      <c r="N211" s="120" t="n"/>
      <c r="O211" s="120" t="n"/>
      <c r="P211" s="120" t="n"/>
      <c r="Q211" s="120" t="n"/>
      <c r="R211" s="121" t="n"/>
      <c r="S211" s="121" t="n"/>
      <c r="T211" s="121" t="n"/>
      <c r="U211" s="121" t="n"/>
      <c r="V211" s="117">
        <f>IF(P211="NA","NA",IF(P211&lt;&gt;"",TEXT(P211-N211,"[h].mm"),""))</f>
        <v/>
      </c>
      <c r="W211" s="118">
        <f>IF(AND(R211="",S211=""),"",R211+S211)</f>
        <v/>
      </c>
      <c r="X211" s="116">
        <f>IF(O211&lt;&gt;"",DATE(YEAR(O211), MONTH(O211), DAY(O211)),"")</f>
        <v/>
      </c>
      <c r="Y211" s="122" t="n"/>
      <c r="Z211" s="123" t="n"/>
      <c r="AA211" s="117">
        <f>IF(F211="Re-assigned","NA",IF(W211="","",IF(W211&gt;=VLOOKUP(D211,SLAMatrix,3,FALSE),"Yes",IF(W211&lt;VLOOKUP(D211,SLAMatrix,2,FALSE),"No","Internal"))))</f>
        <v/>
      </c>
      <c r="AB211" s="123" t="n"/>
      <c r="AC211" s="123" t="n"/>
      <c r="AD211" s="119" t="n"/>
      <c r="AE211" s="125" t="n"/>
      <c r="AF211" s="124">
        <f>MONTH(O211)</f>
        <v/>
      </c>
      <c r="AG211" s="124">
        <f>VLOOKUP(IFERROR(MID(AE211,1,(FIND(",",AE211,1)-1)),AE211),Facility_Region_Mapping,2,FALSE)</f>
        <v/>
      </c>
      <c r="AH211" s="124" t="n"/>
      <c r="AI211" s="124">
        <f>IF(C211&lt;&gt;"",IF(M211="ESM User",getInterfaceName($C211),"NA"),"")</f>
        <v/>
      </c>
      <c r="AJ211" s="116">
        <f>IF(Q211&lt;&gt;"",DATE(YEAR(Q211), MONTH(Q211), DAY(Q211)),"")</f>
        <v/>
      </c>
      <c r="AK211" s="130">
        <f>IF(Q211&lt;&gt;0,Q211-N211,TODAY()-N211)</f>
        <v/>
      </c>
      <c r="AL211" s="112">
        <f>IF(F211="Re-assigned",0,IF(H211="Closed",0,IF(H211="Service Restored",0,IF(H211="",0,1))))</f>
        <v/>
      </c>
      <c r="AM211" s="124">
        <f>IF(AL211=0,"",IF(AK211&gt;20.99,"Aged","Non-Aged"))</f>
        <v/>
      </c>
      <c r="AN211" s="112">
        <f>IF(Q211&lt;&gt;"",MONTH(Q211),"")</f>
        <v/>
      </c>
      <c r="AO211" s="112">
        <f>IFERROR(VALUE(V211),0)</f>
        <v/>
      </c>
    </row>
    <row customFormat="1" customHeight="1" ht="29.25" r="212" s="112" spans="1:41">
      <c r="A212" s="127" t="n"/>
      <c r="B212" s="113" t="n"/>
      <c r="C212" s="127" t="n"/>
      <c r="D212" s="127" t="n"/>
      <c r="E212" s="114">
        <f>IF(F212 &lt;&gt; "",VLOOKUP(F212,CategoryLookup,2,FALSE), "")</f>
        <v/>
      </c>
      <c r="F212" s="126" t="n"/>
      <c r="G212" s="127" t="n"/>
      <c r="H212" s="127" t="n"/>
      <c r="I212" s="127" t="n"/>
      <c r="J212" s="127" t="n"/>
      <c r="K212" s="127" t="n"/>
      <c r="L212" s="127" t="n"/>
      <c r="M212" s="127" t="n"/>
      <c r="N212" s="120" t="n"/>
      <c r="O212" s="120" t="n"/>
      <c r="P212" s="120" t="n"/>
      <c r="Q212" s="120" t="n"/>
      <c r="R212" s="121" t="n"/>
      <c r="S212" s="121" t="n"/>
      <c r="T212" s="121" t="n"/>
      <c r="U212" s="121" t="n"/>
      <c r="V212" s="117">
        <f>IF(P212="NA","NA",IF(P212&lt;&gt;"",TEXT(P212-N212,"[h].mm"),""))</f>
        <v/>
      </c>
      <c r="W212" s="118">
        <f>IF(AND(R212="",S212=""),"",R212+S212)</f>
        <v/>
      </c>
      <c r="X212" s="116">
        <f>IF(O212&lt;&gt;"",DATE(YEAR(O212), MONTH(O212), DAY(O212)),"")</f>
        <v/>
      </c>
      <c r="Y212" s="122" t="n"/>
      <c r="Z212" s="123" t="n"/>
      <c r="AA212" s="117">
        <f>IF(F212="Re-assigned","NA",IF(W212="","",IF(W212&gt;=VLOOKUP(D212,SLAMatrix,3,FALSE),"Yes",IF(W212&lt;VLOOKUP(D212,SLAMatrix,2,FALSE),"No","Internal"))))</f>
        <v/>
      </c>
      <c r="AB212" s="123" t="n"/>
      <c r="AC212" s="123" t="n"/>
      <c r="AD212" s="119" t="n"/>
      <c r="AE212" s="125" t="n"/>
      <c r="AF212" s="124">
        <f>MONTH(O212)</f>
        <v/>
      </c>
      <c r="AG212" s="124">
        <f>VLOOKUP(IFERROR(MID(AE212,1,(FIND(",",AE212,1)-1)),AE212),Facility_Region_Mapping,2,FALSE)</f>
        <v/>
      </c>
      <c r="AH212" s="124" t="n"/>
      <c r="AI212" s="124">
        <f>IF(C212&lt;&gt;"",IF(M212="ESM User",getInterfaceName($C212),"NA"),"")</f>
        <v/>
      </c>
      <c r="AJ212" s="116">
        <f>IF(Q212&lt;&gt;"",DATE(YEAR(Q212), MONTH(Q212), DAY(Q212)),"")</f>
        <v/>
      </c>
      <c r="AK212" s="130">
        <f>IF(Q212&lt;&gt;0,Q212-N212,TODAY()-N212)</f>
        <v/>
      </c>
      <c r="AL212" s="112">
        <f>IF(F212="Re-assigned",0,IF(H212="Closed",0,IF(H212="Service Restored",0,IF(H212="",0,1))))</f>
        <v/>
      </c>
      <c r="AM212" s="124">
        <f>IF(AL212=0,"",IF(AK212&gt;20.99,"Aged","Non-Aged"))</f>
        <v/>
      </c>
      <c r="AN212" s="112">
        <f>IF(Q212&lt;&gt;"",MONTH(Q212),"")</f>
        <v/>
      </c>
      <c r="AO212" s="112">
        <f>IFERROR(VALUE(V212),0)</f>
        <v/>
      </c>
    </row>
    <row customFormat="1" customHeight="1" ht="29.25" r="213" s="112" spans="1:41">
      <c r="A213" s="127" t="n"/>
      <c r="B213" s="113" t="n"/>
      <c r="C213" s="127" t="n"/>
      <c r="D213" s="127" t="n"/>
      <c r="E213" s="114">
        <f>IF(F213 &lt;&gt; "",VLOOKUP(F213,CategoryLookup,2,FALSE), "")</f>
        <v/>
      </c>
      <c r="F213" s="126" t="n"/>
      <c r="G213" s="127" t="n"/>
      <c r="H213" s="127" t="n"/>
      <c r="I213" s="127" t="n"/>
      <c r="J213" s="127" t="n"/>
      <c r="K213" s="127" t="n"/>
      <c r="L213" s="127" t="n"/>
      <c r="M213" s="127" t="n"/>
      <c r="N213" s="120" t="n"/>
      <c r="O213" s="120" t="n"/>
      <c r="P213" s="120" t="n"/>
      <c r="Q213" s="120" t="n"/>
      <c r="R213" s="121" t="n"/>
      <c r="S213" s="121" t="n"/>
      <c r="T213" s="121" t="n"/>
      <c r="U213" s="121" t="n"/>
      <c r="V213" s="117">
        <f>IF(P213="NA","NA",IF(P213&lt;&gt;"",TEXT(P213-N213,"[h].mm"),""))</f>
        <v/>
      </c>
      <c r="W213" s="118">
        <f>IF(AND(R213="",S213=""),"",R213+S213)</f>
        <v/>
      </c>
      <c r="X213" s="116">
        <f>IF(O213&lt;&gt;"",DATE(YEAR(O213), MONTH(O213), DAY(O213)),"")</f>
        <v/>
      </c>
      <c r="Y213" s="122" t="n"/>
      <c r="Z213" s="123" t="n"/>
      <c r="AA213" s="117">
        <f>IF(F213="Re-assigned","NA",IF(W213="","",IF(W213&gt;=VLOOKUP(D213,SLAMatrix,3,FALSE),"Yes",IF(W213&lt;VLOOKUP(D213,SLAMatrix,2,FALSE),"No","Internal"))))</f>
        <v/>
      </c>
      <c r="AB213" s="123" t="n"/>
      <c r="AC213" s="123" t="n"/>
      <c r="AD213" s="119" t="n"/>
      <c r="AE213" s="125" t="n"/>
      <c r="AF213" s="124">
        <f>MONTH(O213)</f>
        <v/>
      </c>
      <c r="AG213" s="124">
        <f>VLOOKUP(IFERROR(MID(AE213,1,(FIND(",",AE213,1)-1)),AE213),Facility_Region_Mapping,2,FALSE)</f>
        <v/>
      </c>
      <c r="AH213" s="124" t="n"/>
      <c r="AI213" s="124">
        <f>IF(C213&lt;&gt;"",IF(M213="ESM User",getInterfaceName($C213),"NA"),"")</f>
        <v/>
      </c>
      <c r="AJ213" s="116">
        <f>IF(Q213&lt;&gt;"",DATE(YEAR(Q213), MONTH(Q213), DAY(Q213)),"")</f>
        <v/>
      </c>
      <c r="AK213" s="130">
        <f>IF(Q213&lt;&gt;0,Q213-N213,TODAY()-N213)</f>
        <v/>
      </c>
      <c r="AL213" s="112">
        <f>IF(F213="Re-assigned",0,IF(H213="Closed",0,IF(H213="Service Restored",0,IF(H213="",0,1))))</f>
        <v/>
      </c>
      <c r="AM213" s="124">
        <f>IF(AL213=0,"",IF(AK213&gt;20.99,"Aged","Non-Aged"))</f>
        <v/>
      </c>
      <c r="AN213" s="112">
        <f>IF(Q213&lt;&gt;"",MONTH(Q213),"")</f>
        <v/>
      </c>
      <c r="AO213" s="112">
        <f>IFERROR(VALUE(V213),0)</f>
        <v/>
      </c>
    </row>
    <row customFormat="1" customHeight="1" ht="29.25" r="214" s="112" spans="1:41">
      <c r="A214" s="127" t="n"/>
      <c r="B214" s="113" t="n"/>
      <c r="C214" s="127" t="n"/>
      <c r="D214" s="127" t="n"/>
      <c r="E214" s="114">
        <f>IF(F214 &lt;&gt; "",VLOOKUP(F214,CategoryLookup,2,FALSE), "")</f>
        <v/>
      </c>
      <c r="F214" s="126" t="n"/>
      <c r="G214" s="127" t="n"/>
      <c r="H214" s="127" t="n"/>
      <c r="I214" s="127" t="n"/>
      <c r="J214" s="127" t="n"/>
      <c r="K214" s="127" t="n"/>
      <c r="L214" s="127" t="n"/>
      <c r="M214" s="127" t="n"/>
      <c r="N214" s="120" t="n"/>
      <c r="O214" s="120" t="n"/>
      <c r="P214" s="120" t="n"/>
      <c r="Q214" s="120" t="n"/>
      <c r="R214" s="121" t="n"/>
      <c r="S214" s="121" t="n"/>
      <c r="T214" s="121" t="n"/>
      <c r="U214" s="121" t="n"/>
      <c r="V214" s="117">
        <f>IF(P214="NA","NA",IF(P214&lt;&gt;"",TEXT(P214-N214,"[h].mm"),""))</f>
        <v/>
      </c>
      <c r="W214" s="118">
        <f>IF(AND(R214="",S214=""),"",R214+S214)</f>
        <v/>
      </c>
      <c r="X214" s="116">
        <f>IF(O214&lt;&gt;"",DATE(YEAR(O214), MONTH(O214), DAY(O214)),"")</f>
        <v/>
      </c>
      <c r="Y214" s="122" t="n"/>
      <c r="Z214" s="123" t="n"/>
      <c r="AA214" s="117">
        <f>IF(F214="Re-assigned","NA",IF(W214="","",IF(W214&gt;=VLOOKUP(D214,SLAMatrix,3,FALSE),"Yes",IF(W214&lt;VLOOKUP(D214,SLAMatrix,2,FALSE),"No","Internal"))))</f>
        <v/>
      </c>
      <c r="AB214" s="123" t="n"/>
      <c r="AC214" s="123" t="n"/>
      <c r="AD214" s="119" t="n"/>
      <c r="AE214" s="125" t="n"/>
      <c r="AF214" s="124">
        <f>MONTH(O214)</f>
        <v/>
      </c>
      <c r="AG214" s="124">
        <f>VLOOKUP(IFERROR(MID(AE214,1,(FIND(",",AE214,1)-1)),AE214),Facility_Region_Mapping,2,FALSE)</f>
        <v/>
      </c>
      <c r="AH214" s="124" t="n"/>
      <c r="AI214" s="124">
        <f>IF(C214&lt;&gt;"",IF(M214="ESM User",getInterfaceName($C214),"NA"),"")</f>
        <v/>
      </c>
      <c r="AJ214" s="116">
        <f>IF(Q214&lt;&gt;"",DATE(YEAR(Q214), MONTH(Q214), DAY(Q214)),"")</f>
        <v/>
      </c>
      <c r="AK214" s="130">
        <f>IF(Q214&lt;&gt;0,Q214-N214,TODAY()-N214)</f>
        <v/>
      </c>
      <c r="AL214" s="112">
        <f>IF(F214="Re-assigned",0,IF(H214="Closed",0,IF(H214="Service Restored",0,IF(H214="",0,1))))</f>
        <v/>
      </c>
      <c r="AM214" s="124">
        <f>IF(AL214=0,"",IF(AK214&gt;20.99,"Aged","Non-Aged"))</f>
        <v/>
      </c>
      <c r="AN214" s="112">
        <f>IF(Q214&lt;&gt;"",MONTH(Q214),"")</f>
        <v/>
      </c>
      <c r="AO214" s="112">
        <f>IFERROR(VALUE(V214),0)</f>
        <v/>
      </c>
    </row>
    <row customFormat="1" customHeight="1" ht="29.25" r="215" s="112" spans="1:41">
      <c r="A215" s="127" t="n"/>
      <c r="B215" s="113" t="n"/>
      <c r="C215" s="127" t="n"/>
      <c r="D215" s="127" t="n"/>
      <c r="E215" s="114">
        <f>IF(F215 &lt;&gt; "",VLOOKUP(F215,CategoryLookup,2,FALSE), "")</f>
        <v/>
      </c>
      <c r="F215" s="126" t="n"/>
      <c r="G215" s="127" t="n"/>
      <c r="H215" s="127" t="n"/>
      <c r="I215" s="127" t="n"/>
      <c r="J215" s="127" t="n"/>
      <c r="K215" s="127" t="n"/>
      <c r="L215" s="127" t="n"/>
      <c r="M215" s="127" t="n"/>
      <c r="N215" s="120" t="n"/>
      <c r="O215" s="120" t="n"/>
      <c r="P215" s="120" t="n"/>
      <c r="Q215" s="120" t="n"/>
      <c r="R215" s="121" t="n"/>
      <c r="S215" s="121" t="n"/>
      <c r="T215" s="121" t="n"/>
      <c r="U215" s="121" t="n"/>
      <c r="V215" s="117">
        <f>IF(P215="NA","NA",IF(P215&lt;&gt;"",TEXT(P215-N215,"[h].mm"),""))</f>
        <v/>
      </c>
      <c r="W215" s="118">
        <f>IF(AND(R215="",S215=""),"",R215+S215)</f>
        <v/>
      </c>
      <c r="X215" s="116">
        <f>IF(O215&lt;&gt;"",DATE(YEAR(O215), MONTH(O215), DAY(O215)),"")</f>
        <v/>
      </c>
      <c r="Y215" s="122" t="n"/>
      <c r="Z215" s="123" t="n"/>
      <c r="AA215" s="117">
        <f>IF(F215="Re-assigned","NA",IF(W215="","",IF(W215&gt;=VLOOKUP(D215,SLAMatrix,3,FALSE),"Yes",IF(W215&lt;VLOOKUP(D215,SLAMatrix,2,FALSE),"No","Internal"))))</f>
        <v/>
      </c>
      <c r="AB215" s="123" t="n"/>
      <c r="AC215" s="123" t="n"/>
      <c r="AD215" s="119" t="n"/>
      <c r="AE215" s="125" t="n"/>
      <c r="AF215" s="124">
        <f>MONTH(O215)</f>
        <v/>
      </c>
      <c r="AG215" s="124">
        <f>VLOOKUP(IFERROR(MID(AE215,1,(FIND(",",AE215,1)-1)),AE215),Facility_Region_Mapping,2,FALSE)</f>
        <v/>
      </c>
      <c r="AH215" s="124" t="n"/>
      <c r="AI215" s="124">
        <f>IF(C215&lt;&gt;"",IF(M215="ESM User",getInterfaceName($C215),"NA"),"")</f>
        <v/>
      </c>
      <c r="AJ215" s="116">
        <f>IF(Q215&lt;&gt;"",DATE(YEAR(Q215), MONTH(Q215), DAY(Q215)),"")</f>
        <v/>
      </c>
      <c r="AK215" s="130">
        <f>IF(Q215&lt;&gt;0,Q215-N215,TODAY()-N215)</f>
        <v/>
      </c>
      <c r="AL215" s="112">
        <f>IF(F215="Re-assigned",0,IF(H215="Closed",0,IF(H215="Service Restored",0,IF(H215="",0,1))))</f>
        <v/>
      </c>
      <c r="AM215" s="124">
        <f>IF(AL215=0,"",IF(AK215&gt;20.99,"Aged","Non-Aged"))</f>
        <v/>
      </c>
      <c r="AN215" s="112">
        <f>IF(Q215&lt;&gt;"",MONTH(Q215),"")</f>
        <v/>
      </c>
      <c r="AO215" s="112">
        <f>IFERROR(VALUE(V215),0)</f>
        <v/>
      </c>
    </row>
    <row customFormat="1" customHeight="1" ht="29.25" r="216" s="112" spans="1:41">
      <c r="A216" s="127" t="n"/>
      <c r="B216" s="113" t="n"/>
      <c r="C216" s="127" t="n"/>
      <c r="D216" s="127" t="n"/>
      <c r="E216" s="114">
        <f>IF(F216 &lt;&gt; "",VLOOKUP(F216,CategoryLookup,2,FALSE), "")</f>
        <v/>
      </c>
      <c r="F216" s="126" t="n"/>
      <c r="G216" s="127" t="n"/>
      <c r="H216" s="127" t="n"/>
      <c r="I216" s="127" t="n"/>
      <c r="J216" s="127" t="n"/>
      <c r="K216" s="127" t="n"/>
      <c r="L216" s="127" t="n"/>
      <c r="M216" s="127" t="n"/>
      <c r="N216" s="120" t="n"/>
      <c r="O216" s="120" t="n"/>
      <c r="P216" s="120" t="n"/>
      <c r="Q216" s="120" t="n"/>
      <c r="R216" s="121" t="n"/>
      <c r="S216" s="121" t="n"/>
      <c r="T216" s="121" t="n"/>
      <c r="U216" s="121" t="n"/>
      <c r="V216" s="117">
        <f>IF(P216="NA","NA",IF(P216&lt;&gt;"",TEXT(P216-N216,"[h].mm"),""))</f>
        <v/>
      </c>
      <c r="W216" s="118">
        <f>IF(AND(R216="",S216=""),"",R216+S216)</f>
        <v/>
      </c>
      <c r="X216" s="116">
        <f>IF(O216&lt;&gt;"",DATE(YEAR(O216), MONTH(O216), DAY(O216)),"")</f>
        <v/>
      </c>
      <c r="Y216" s="122" t="n"/>
      <c r="Z216" s="123" t="n"/>
      <c r="AA216" s="117">
        <f>IF(F216="Re-assigned","NA",IF(W216="","",IF(W216&gt;=VLOOKUP(D216,SLAMatrix,3,FALSE),"Yes",IF(W216&lt;VLOOKUP(D216,SLAMatrix,2,FALSE),"No","Internal"))))</f>
        <v/>
      </c>
      <c r="AB216" s="123" t="n"/>
      <c r="AC216" s="123" t="n"/>
      <c r="AD216" s="119" t="n"/>
      <c r="AE216" s="125" t="n"/>
      <c r="AF216" s="124">
        <f>MONTH(O216)</f>
        <v/>
      </c>
      <c r="AG216" s="124">
        <f>VLOOKUP(IFERROR(MID(AE216,1,(FIND(",",AE216,1)-1)),AE216),Facility_Region_Mapping,2,FALSE)</f>
        <v/>
      </c>
      <c r="AH216" s="124" t="n"/>
      <c r="AI216" s="124">
        <f>IF(C216&lt;&gt;"",IF(M216="ESM User",getInterfaceName($C216),"NA"),"")</f>
        <v/>
      </c>
      <c r="AJ216" s="116">
        <f>IF(Q216&lt;&gt;"",DATE(YEAR(Q216), MONTH(Q216), DAY(Q216)),"")</f>
        <v/>
      </c>
      <c r="AK216" s="130">
        <f>IF(Q216&lt;&gt;0,Q216-N216,TODAY()-N216)</f>
        <v/>
      </c>
      <c r="AL216" s="112">
        <f>IF(F216="Re-assigned",0,IF(H216="Closed",0,IF(H216="Service Restored",0,IF(H216="",0,1))))</f>
        <v/>
      </c>
      <c r="AM216" s="124">
        <f>IF(AL216=0,"",IF(AK216&gt;20.99,"Aged","Non-Aged"))</f>
        <v/>
      </c>
      <c r="AN216" s="112">
        <f>IF(Q216&lt;&gt;"",MONTH(Q216),"")</f>
        <v/>
      </c>
      <c r="AO216" s="112">
        <f>IFERROR(VALUE(V216),0)</f>
        <v/>
      </c>
    </row>
    <row customFormat="1" customHeight="1" ht="29.25" r="217" s="112" spans="1:41">
      <c r="A217" s="127" t="n"/>
      <c r="B217" s="113" t="n"/>
      <c r="C217" s="127" t="n"/>
      <c r="D217" s="127" t="n"/>
      <c r="E217" s="114">
        <f>IF(F217 &lt;&gt; "",VLOOKUP(F217,CategoryLookup,2,FALSE), "")</f>
        <v/>
      </c>
      <c r="F217" s="126" t="n"/>
      <c r="G217" s="127" t="n"/>
      <c r="H217" s="127" t="n"/>
      <c r="I217" s="127" t="n"/>
      <c r="J217" s="127" t="n"/>
      <c r="K217" s="127" t="n"/>
      <c r="L217" s="127" t="n"/>
      <c r="M217" s="127" t="n"/>
      <c r="N217" s="120" t="n"/>
      <c r="O217" s="120" t="n"/>
      <c r="P217" s="120" t="n"/>
      <c r="Q217" s="120" t="n"/>
      <c r="R217" s="121" t="n"/>
      <c r="S217" s="121" t="n"/>
      <c r="T217" s="121" t="n"/>
      <c r="U217" s="121" t="n"/>
      <c r="V217" s="117">
        <f>IF(P217="NA","NA",IF(P217&lt;&gt;"",TEXT(P217-N217,"[h].mm"),""))</f>
        <v/>
      </c>
      <c r="W217" s="118">
        <f>IF(AND(R217="",S217=""),"",R217+S217)</f>
        <v/>
      </c>
      <c r="X217" s="116">
        <f>IF(O217&lt;&gt;"",DATE(YEAR(O217), MONTH(O217), DAY(O217)),"")</f>
        <v/>
      </c>
      <c r="Y217" s="122" t="n"/>
      <c r="Z217" s="123" t="n"/>
      <c r="AA217" s="117">
        <f>IF(F217="Re-assigned","NA",IF(W217="","",IF(W217&gt;=VLOOKUP(D217,SLAMatrix,3,FALSE),"Yes",IF(W217&lt;VLOOKUP(D217,SLAMatrix,2,FALSE),"No","Internal"))))</f>
        <v/>
      </c>
      <c r="AB217" s="123" t="n"/>
      <c r="AC217" s="123" t="n"/>
      <c r="AD217" s="119" t="n"/>
      <c r="AE217" s="125" t="n"/>
      <c r="AF217" s="124">
        <f>MONTH(O217)</f>
        <v/>
      </c>
      <c r="AG217" s="124">
        <f>VLOOKUP(IFERROR(MID(AE217,1,(FIND(",",AE217,1)-1)),AE217),Facility_Region_Mapping,2,FALSE)</f>
        <v/>
      </c>
      <c r="AH217" s="124" t="n"/>
      <c r="AI217" s="124">
        <f>IF(C217&lt;&gt;"",IF(M217="ESM User",getInterfaceName($C217),"NA"),"")</f>
        <v/>
      </c>
      <c r="AJ217" s="116">
        <f>IF(Q217&lt;&gt;"",DATE(YEAR(Q217), MONTH(Q217), DAY(Q217)),"")</f>
        <v/>
      </c>
      <c r="AK217" s="130">
        <f>IF(Q217&lt;&gt;0,Q217-N217,TODAY()-N217)</f>
        <v/>
      </c>
      <c r="AL217" s="112">
        <f>IF(F217="Re-assigned",0,IF(H217="Closed",0,IF(H217="Service Restored",0,IF(H217="",0,1))))</f>
        <v/>
      </c>
      <c r="AM217" s="124">
        <f>IF(AL217=0,"",IF(AK217&gt;20.99,"Aged","Non-Aged"))</f>
        <v/>
      </c>
      <c r="AN217" s="112">
        <f>IF(Q217&lt;&gt;"",MONTH(Q217),"")</f>
        <v/>
      </c>
      <c r="AO217" s="112">
        <f>IFERROR(VALUE(V217),0)</f>
        <v/>
      </c>
    </row>
    <row customFormat="1" customHeight="1" ht="29.25" r="218" s="112" spans="1:41">
      <c r="A218" s="127" t="n"/>
      <c r="B218" s="113" t="n"/>
      <c r="C218" s="127" t="n"/>
      <c r="D218" s="127" t="n"/>
      <c r="E218" s="114">
        <f>IF(F218 &lt;&gt; "",VLOOKUP(F218,CategoryLookup,2,FALSE), "")</f>
        <v/>
      </c>
      <c r="F218" s="126" t="n"/>
      <c r="G218" s="127" t="n"/>
      <c r="H218" s="127" t="n"/>
      <c r="I218" s="127" t="n"/>
      <c r="J218" s="127" t="n"/>
      <c r="K218" s="127" t="n"/>
      <c r="L218" s="127" t="n"/>
      <c r="M218" s="127" t="n"/>
      <c r="N218" s="120" t="n"/>
      <c r="O218" s="120" t="n"/>
      <c r="P218" s="120" t="n"/>
      <c r="Q218" s="120" t="n"/>
      <c r="R218" s="121" t="n"/>
      <c r="S218" s="121" t="n"/>
      <c r="T218" s="121" t="n"/>
      <c r="U218" s="121" t="n"/>
      <c r="V218" s="117">
        <f>IF(P218="NA","NA",IF(P218&lt;&gt;"",TEXT(P218-N218,"[h].mm"),""))</f>
        <v/>
      </c>
      <c r="W218" s="118">
        <f>IF(AND(R218="",S218=""),"",R218+S218)</f>
        <v/>
      </c>
      <c r="X218" s="116">
        <f>IF(O218&lt;&gt;"",DATE(YEAR(O218), MONTH(O218), DAY(O218)),"")</f>
        <v/>
      </c>
      <c r="Y218" s="122" t="n"/>
      <c r="Z218" s="123" t="n"/>
      <c r="AA218" s="117">
        <f>IF(F218="Re-assigned","NA",IF(W218="","",IF(W218&gt;=VLOOKUP(D218,SLAMatrix,3,FALSE),"Yes",IF(W218&lt;VLOOKUP(D218,SLAMatrix,2,FALSE),"No","Internal"))))</f>
        <v/>
      </c>
      <c r="AB218" s="123" t="n"/>
      <c r="AC218" s="123" t="n"/>
      <c r="AD218" s="119" t="n"/>
      <c r="AE218" s="125" t="n"/>
      <c r="AF218" s="124">
        <f>MONTH(O218)</f>
        <v/>
      </c>
      <c r="AG218" s="124">
        <f>VLOOKUP(IFERROR(MID(AE218,1,(FIND(",",AE218,1)-1)),AE218),Facility_Region_Mapping,2,FALSE)</f>
        <v/>
      </c>
      <c r="AH218" s="124" t="n"/>
      <c r="AI218" s="124">
        <f>IF(C218&lt;&gt;"",IF(M218="ESM User",getInterfaceName($C218),"NA"),"")</f>
        <v/>
      </c>
      <c r="AJ218" s="116">
        <f>IF(Q218&lt;&gt;"",DATE(YEAR(Q218), MONTH(Q218), DAY(Q218)),"")</f>
        <v/>
      </c>
      <c r="AK218" s="130">
        <f>IF(Q218&lt;&gt;0,Q218-N218,TODAY()-N218)</f>
        <v/>
      </c>
      <c r="AL218" s="112">
        <f>IF(F218="Re-assigned",0,IF(H218="Closed",0,IF(H218="Service Restored",0,IF(H218="",0,1))))</f>
        <v/>
      </c>
      <c r="AM218" s="124">
        <f>IF(AL218=0,"",IF(AK218&gt;20.99,"Aged","Non-Aged"))</f>
        <v/>
      </c>
      <c r="AN218" s="112">
        <f>IF(Q218&lt;&gt;"",MONTH(Q218),"")</f>
        <v/>
      </c>
      <c r="AO218" s="112">
        <f>IFERROR(VALUE(V218),0)</f>
        <v/>
      </c>
    </row>
    <row customFormat="1" customHeight="1" ht="29.25" r="219" s="112" spans="1:41">
      <c r="A219" s="127" t="n"/>
      <c r="B219" s="113" t="n"/>
      <c r="C219" s="127" t="n"/>
      <c r="D219" s="127" t="n"/>
      <c r="E219" s="114">
        <f>IF(F219 &lt;&gt; "",VLOOKUP(F219,CategoryLookup,2,FALSE), "")</f>
        <v/>
      </c>
      <c r="F219" s="126" t="n"/>
      <c r="G219" s="127" t="n"/>
      <c r="H219" s="127" t="n"/>
      <c r="I219" s="127" t="n"/>
      <c r="J219" s="127" t="n"/>
      <c r="K219" s="127" t="n"/>
      <c r="L219" s="127" t="n"/>
      <c r="M219" s="127" t="n"/>
      <c r="N219" s="120" t="n"/>
      <c r="O219" s="120" t="n"/>
      <c r="P219" s="120" t="n"/>
      <c r="Q219" s="120" t="n"/>
      <c r="R219" s="121" t="n"/>
      <c r="S219" s="121" t="n"/>
      <c r="T219" s="121" t="n"/>
      <c r="U219" s="121" t="n"/>
      <c r="V219" s="117">
        <f>IF(P219="NA","NA",IF(P219&lt;&gt;"",TEXT(P219-N219,"[h].mm"),""))</f>
        <v/>
      </c>
      <c r="W219" s="118">
        <f>IF(AND(R219="",S219=""),"",R219+S219)</f>
        <v/>
      </c>
      <c r="X219" s="116">
        <f>IF(O219&lt;&gt;"",DATE(YEAR(O219), MONTH(O219), DAY(O219)),"")</f>
        <v/>
      </c>
      <c r="Y219" s="122" t="n"/>
      <c r="Z219" s="123" t="n"/>
      <c r="AA219" s="117">
        <f>IF(F219="Re-assigned","NA",IF(W219="","",IF(W219&gt;=VLOOKUP(D219,SLAMatrix,3,FALSE),"Yes",IF(W219&lt;VLOOKUP(D219,SLAMatrix,2,FALSE),"No","Internal"))))</f>
        <v/>
      </c>
      <c r="AB219" s="123" t="n"/>
      <c r="AC219" s="123" t="n"/>
      <c r="AD219" s="119" t="n"/>
      <c r="AE219" s="125" t="n"/>
      <c r="AF219" s="124">
        <f>MONTH(O219)</f>
        <v/>
      </c>
      <c r="AG219" s="124">
        <f>VLOOKUP(IFERROR(MID(AE219,1,(FIND(",",AE219,1)-1)),AE219),Facility_Region_Mapping,2,FALSE)</f>
        <v/>
      </c>
      <c r="AH219" s="124" t="n"/>
      <c r="AI219" s="124">
        <f>IF(C219&lt;&gt;"",IF(M219="ESM User",getInterfaceName($C219),"NA"),"")</f>
        <v/>
      </c>
      <c r="AJ219" s="116">
        <f>IF(Q219&lt;&gt;"",DATE(YEAR(Q219), MONTH(Q219), DAY(Q219)),"")</f>
        <v/>
      </c>
      <c r="AK219" s="130">
        <f>IF(Q219&lt;&gt;0,Q219-N219,TODAY()-N219)</f>
        <v/>
      </c>
      <c r="AL219" s="112">
        <f>IF(F219="Re-assigned",0,IF(H219="Closed",0,IF(H219="Service Restored",0,IF(H219="",0,1))))</f>
        <v/>
      </c>
      <c r="AM219" s="124">
        <f>IF(AL219=0,"",IF(AK219&gt;20.99,"Aged","Non-Aged"))</f>
        <v/>
      </c>
      <c r="AN219" s="112">
        <f>IF(Q219&lt;&gt;"",MONTH(Q219),"")</f>
        <v/>
      </c>
      <c r="AO219" s="112">
        <f>IFERROR(VALUE(V219),0)</f>
        <v/>
      </c>
    </row>
    <row customFormat="1" customHeight="1" ht="29.25" r="220" s="112" spans="1:41">
      <c r="A220" s="127" t="n"/>
      <c r="B220" s="113" t="n"/>
      <c r="C220" s="127" t="n"/>
      <c r="D220" s="127" t="n"/>
      <c r="E220" s="114">
        <f>IF(F220 &lt;&gt; "",VLOOKUP(F220,CategoryLookup,2,FALSE), "")</f>
        <v/>
      </c>
      <c r="F220" s="126" t="n"/>
      <c r="G220" s="127" t="n"/>
      <c r="H220" s="127" t="n"/>
      <c r="I220" s="127" t="n"/>
      <c r="J220" s="127" t="n"/>
      <c r="K220" s="127" t="n"/>
      <c r="L220" s="127" t="n"/>
      <c r="M220" s="127" t="n"/>
      <c r="N220" s="120" t="n"/>
      <c r="O220" s="120" t="n"/>
      <c r="P220" s="120" t="n"/>
      <c r="Q220" s="120" t="n"/>
      <c r="R220" s="121" t="n"/>
      <c r="S220" s="121" t="n"/>
      <c r="T220" s="121" t="n"/>
      <c r="U220" s="121" t="n"/>
      <c r="V220" s="117">
        <f>IF(P220="NA","NA",IF(P220&lt;&gt;"",TEXT(P220-N220,"[h].mm"),""))</f>
        <v/>
      </c>
      <c r="W220" s="118">
        <f>IF(AND(R220="",S220=""),"",R220+S220)</f>
        <v/>
      </c>
      <c r="X220" s="116">
        <f>IF(O220&lt;&gt;"",DATE(YEAR(O220), MONTH(O220), DAY(O220)),"")</f>
        <v/>
      </c>
      <c r="Y220" s="122" t="n"/>
      <c r="Z220" s="123" t="n"/>
      <c r="AA220" s="117">
        <f>IF(F220="Re-assigned","NA",IF(W220="","",IF(W220&gt;=VLOOKUP(D220,SLAMatrix,3,FALSE),"Yes",IF(W220&lt;VLOOKUP(D220,SLAMatrix,2,FALSE),"No","Internal"))))</f>
        <v/>
      </c>
      <c r="AB220" s="123" t="n"/>
      <c r="AC220" s="123" t="n"/>
      <c r="AD220" s="119" t="n"/>
      <c r="AE220" s="125" t="n"/>
      <c r="AF220" s="124">
        <f>MONTH(O220)</f>
        <v/>
      </c>
      <c r="AG220" s="124">
        <f>VLOOKUP(IFERROR(MID(AE220,1,(FIND(",",AE220,1)-1)),AE220),Facility_Region_Mapping,2,FALSE)</f>
        <v/>
      </c>
      <c r="AH220" s="124" t="n"/>
      <c r="AI220" s="124">
        <f>IF(C220&lt;&gt;"",IF(M220="ESM User",getInterfaceName($C220),"NA"),"")</f>
        <v/>
      </c>
      <c r="AJ220" s="116">
        <f>IF(Q220&lt;&gt;"",DATE(YEAR(Q220), MONTH(Q220), DAY(Q220)),"")</f>
        <v/>
      </c>
      <c r="AK220" s="130">
        <f>IF(Q220&lt;&gt;0,Q220-N220,TODAY()-N220)</f>
        <v/>
      </c>
      <c r="AL220" s="112">
        <f>IF(F220="Re-assigned",0,IF(H220="Closed",0,IF(H220="Service Restored",0,IF(H220="",0,1))))</f>
        <v/>
      </c>
      <c r="AM220" s="124">
        <f>IF(AL220=0,"",IF(AK220&gt;20.99,"Aged","Non-Aged"))</f>
        <v/>
      </c>
      <c r="AN220" s="112">
        <f>IF(Q220&lt;&gt;"",MONTH(Q220),"")</f>
        <v/>
      </c>
      <c r="AO220" s="112">
        <f>IFERROR(VALUE(V220),0)</f>
        <v/>
      </c>
    </row>
    <row customFormat="1" customHeight="1" ht="29.25" r="221" s="112" spans="1:41">
      <c r="A221" s="127" t="n"/>
      <c r="B221" s="113" t="n"/>
      <c r="C221" s="127" t="n"/>
      <c r="D221" s="127" t="n"/>
      <c r="E221" s="114">
        <f>IF(F221 &lt;&gt; "",VLOOKUP(F221,CategoryLookup,2,FALSE), "")</f>
        <v/>
      </c>
      <c r="F221" s="126" t="n"/>
      <c r="G221" s="127" t="n"/>
      <c r="H221" s="127" t="n"/>
      <c r="I221" s="127" t="n"/>
      <c r="J221" s="127" t="n"/>
      <c r="K221" s="127" t="n"/>
      <c r="L221" s="127" t="n"/>
      <c r="M221" s="127" t="n"/>
      <c r="N221" s="120" t="n"/>
      <c r="O221" s="120" t="n"/>
      <c r="P221" s="120" t="n"/>
      <c r="Q221" s="120" t="n"/>
      <c r="R221" s="121" t="n"/>
      <c r="S221" s="121" t="n"/>
      <c r="T221" s="121" t="n"/>
      <c r="U221" s="121" t="n"/>
      <c r="V221" s="117">
        <f>IF(P221="NA","NA",IF(P221&lt;&gt;"",TEXT(P221-N221,"[h].mm"),""))</f>
        <v/>
      </c>
      <c r="W221" s="118">
        <f>IF(AND(R221="",S221=""),"",R221+S221)</f>
        <v/>
      </c>
      <c r="X221" s="116">
        <f>IF(O221&lt;&gt;"",DATE(YEAR(O221), MONTH(O221), DAY(O221)),"")</f>
        <v/>
      </c>
      <c r="Y221" s="122" t="n"/>
      <c r="Z221" s="123" t="n"/>
      <c r="AA221" s="117">
        <f>IF(F221="Re-assigned","NA",IF(W221="","",IF(W221&gt;=VLOOKUP(D221,SLAMatrix,3,FALSE),"Yes",IF(W221&lt;VLOOKUP(D221,SLAMatrix,2,FALSE),"No","Internal"))))</f>
        <v/>
      </c>
      <c r="AB221" s="123" t="n"/>
      <c r="AC221" s="123" t="n"/>
      <c r="AD221" s="119" t="n"/>
      <c r="AE221" s="125" t="n"/>
      <c r="AF221" s="124">
        <f>MONTH(O221)</f>
        <v/>
      </c>
      <c r="AG221" s="124">
        <f>VLOOKUP(IFERROR(MID(AE221,1,(FIND(",",AE221,1)-1)),AE221),Facility_Region_Mapping,2,FALSE)</f>
        <v/>
      </c>
      <c r="AH221" s="124" t="n"/>
      <c r="AI221" s="124">
        <f>IF(C221&lt;&gt;"",IF(M221="ESM User",getInterfaceName($C221),"NA"),"")</f>
        <v/>
      </c>
      <c r="AJ221" s="116">
        <f>IF(Q221&lt;&gt;"",DATE(YEAR(Q221), MONTH(Q221), DAY(Q221)),"")</f>
        <v/>
      </c>
      <c r="AK221" s="130">
        <f>IF(Q221&lt;&gt;0,Q221-N221,TODAY()-N221)</f>
        <v/>
      </c>
      <c r="AL221" s="112">
        <f>IF(F221="Re-assigned",0,IF(H221="Closed",0,IF(H221="Service Restored",0,IF(H221="",0,1))))</f>
        <v/>
      </c>
      <c r="AM221" s="124">
        <f>IF(AL221=0,"",IF(AK221&gt;20.99,"Aged","Non-Aged"))</f>
        <v/>
      </c>
      <c r="AN221" s="112">
        <f>IF(Q221&lt;&gt;"",MONTH(Q221),"")</f>
        <v/>
      </c>
      <c r="AO221" s="112">
        <f>IFERROR(VALUE(V221),0)</f>
        <v/>
      </c>
    </row>
    <row customFormat="1" customHeight="1" ht="29.25" r="222" s="112" spans="1:41">
      <c r="A222" s="127" t="n"/>
      <c r="B222" s="113" t="n"/>
      <c r="C222" s="127" t="n"/>
      <c r="D222" s="127" t="n"/>
      <c r="E222" s="114">
        <f>IF(F222 &lt;&gt; "",VLOOKUP(F222,CategoryLookup,2,FALSE), "")</f>
        <v/>
      </c>
      <c r="F222" s="126" t="n"/>
      <c r="G222" s="127" t="n"/>
      <c r="H222" s="127" t="n"/>
      <c r="I222" s="127" t="n"/>
      <c r="J222" s="127" t="n"/>
      <c r="K222" s="127" t="n"/>
      <c r="L222" s="127" t="n"/>
      <c r="M222" s="127" t="n"/>
      <c r="N222" s="120" t="n"/>
      <c r="O222" s="120" t="n"/>
      <c r="P222" s="120" t="n"/>
      <c r="Q222" s="120" t="n"/>
      <c r="R222" s="121" t="n"/>
      <c r="S222" s="121" t="n"/>
      <c r="T222" s="121" t="n"/>
      <c r="U222" s="121" t="n"/>
      <c r="V222" s="117">
        <f>IF(P222="NA","NA",IF(P222&lt;&gt;"",TEXT(P222-N222,"[h].mm"),""))</f>
        <v/>
      </c>
      <c r="W222" s="118">
        <f>IF(AND(R222="",S222=""),"",R222+S222)</f>
        <v/>
      </c>
      <c r="X222" s="116">
        <f>IF(O222&lt;&gt;"",DATE(YEAR(O222), MONTH(O222), DAY(O222)),"")</f>
        <v/>
      </c>
      <c r="Y222" s="122" t="n"/>
      <c r="Z222" s="123" t="n"/>
      <c r="AA222" s="117">
        <f>IF(F222="Re-assigned","NA",IF(W222="","",IF(W222&gt;=VLOOKUP(D222,SLAMatrix,3,FALSE),"Yes",IF(W222&lt;VLOOKUP(D222,SLAMatrix,2,FALSE),"No","Internal"))))</f>
        <v/>
      </c>
      <c r="AB222" s="123" t="n"/>
      <c r="AC222" s="123" t="n"/>
      <c r="AD222" s="119" t="n"/>
      <c r="AE222" s="125" t="n"/>
      <c r="AF222" s="124">
        <f>MONTH(O222)</f>
        <v/>
      </c>
      <c r="AG222" s="124">
        <f>VLOOKUP(IFERROR(MID(AE222,1,(FIND(",",AE222,1)-1)),AE222),Facility_Region_Mapping,2,FALSE)</f>
        <v/>
      </c>
      <c r="AH222" s="124" t="n"/>
      <c r="AI222" s="124">
        <f>IF(C222&lt;&gt;"",IF(M222="ESM User",getInterfaceName($C222),"NA"),"")</f>
        <v/>
      </c>
      <c r="AJ222" s="116">
        <f>IF(Q222&lt;&gt;"",DATE(YEAR(Q222), MONTH(Q222), DAY(Q222)),"")</f>
        <v/>
      </c>
      <c r="AK222" s="130">
        <f>IF(Q222&lt;&gt;0,Q222-N222,TODAY()-N222)</f>
        <v/>
      </c>
      <c r="AL222" s="112">
        <f>IF(F222="Re-assigned",0,IF(H222="Closed",0,IF(H222="Service Restored",0,IF(H222="",0,1))))</f>
        <v/>
      </c>
      <c r="AM222" s="124">
        <f>IF(AL222=0,"",IF(AK222&gt;20.99,"Aged","Non-Aged"))</f>
        <v/>
      </c>
      <c r="AN222" s="112">
        <f>IF(Q222&lt;&gt;"",MONTH(Q222),"")</f>
        <v/>
      </c>
      <c r="AO222" s="112">
        <f>IFERROR(VALUE(V222),0)</f>
        <v/>
      </c>
    </row>
    <row customFormat="1" customHeight="1" ht="29.25" r="223" s="112" spans="1:41">
      <c r="A223" s="127" t="n"/>
      <c r="B223" s="113" t="n"/>
      <c r="C223" s="127" t="n"/>
      <c r="D223" s="127" t="n"/>
      <c r="E223" s="114">
        <f>IF(F223 &lt;&gt; "",VLOOKUP(F223,CategoryLookup,2,FALSE), "")</f>
        <v/>
      </c>
      <c r="F223" s="126" t="n"/>
      <c r="G223" s="127" t="n"/>
      <c r="H223" s="127" t="n"/>
      <c r="I223" s="127" t="n"/>
      <c r="J223" s="127" t="n"/>
      <c r="K223" s="127" t="n"/>
      <c r="L223" s="127" t="n"/>
      <c r="M223" s="127" t="n"/>
      <c r="N223" s="120" t="n"/>
      <c r="O223" s="120" t="n"/>
      <c r="P223" s="120" t="n"/>
      <c r="Q223" s="120" t="n"/>
      <c r="R223" s="121" t="n"/>
      <c r="S223" s="121" t="n"/>
      <c r="T223" s="121" t="n"/>
      <c r="U223" s="121" t="n"/>
      <c r="V223" s="117">
        <f>IF(P223="NA","NA",IF(P223&lt;&gt;"",TEXT(P223-N223,"[h].mm"),""))</f>
        <v/>
      </c>
      <c r="W223" s="118">
        <f>IF(AND(R223="",S223=""),"",R223+S223)</f>
        <v/>
      </c>
      <c r="X223" s="116">
        <f>IF(O223&lt;&gt;"",DATE(YEAR(O223), MONTH(O223), DAY(O223)),"")</f>
        <v/>
      </c>
      <c r="Y223" s="122" t="n"/>
      <c r="Z223" s="123" t="n"/>
      <c r="AA223" s="117">
        <f>IF(F223="Re-assigned","NA",IF(W223="","",IF(W223&gt;=VLOOKUP(D223,SLAMatrix,3,FALSE),"Yes",IF(W223&lt;VLOOKUP(D223,SLAMatrix,2,FALSE),"No","Internal"))))</f>
        <v/>
      </c>
      <c r="AB223" s="123" t="n"/>
      <c r="AC223" s="123" t="n"/>
      <c r="AD223" s="119" t="n"/>
      <c r="AE223" s="125" t="n"/>
      <c r="AF223" s="124">
        <f>MONTH(O223)</f>
        <v/>
      </c>
      <c r="AG223" s="124">
        <f>VLOOKUP(IFERROR(MID(AE223,1,(FIND(",",AE223,1)-1)),AE223),Facility_Region_Mapping,2,FALSE)</f>
        <v/>
      </c>
      <c r="AH223" s="124" t="n"/>
      <c r="AI223" s="124">
        <f>IF(C223&lt;&gt;"",IF(M223="ESM User",getInterfaceName($C223),"NA"),"")</f>
        <v/>
      </c>
      <c r="AJ223" s="116">
        <f>IF(Q223&lt;&gt;"",DATE(YEAR(Q223), MONTH(Q223), DAY(Q223)),"")</f>
        <v/>
      </c>
      <c r="AK223" s="130">
        <f>IF(Q223&lt;&gt;0,Q223-N223,TODAY()-N223)</f>
        <v/>
      </c>
      <c r="AL223" s="112">
        <f>IF(F223="Re-assigned",0,IF(H223="Closed",0,IF(H223="Service Restored",0,IF(H223="",0,1))))</f>
        <v/>
      </c>
      <c r="AM223" s="124">
        <f>IF(AL223=0,"",IF(AK223&gt;20.99,"Aged","Non-Aged"))</f>
        <v/>
      </c>
      <c r="AN223" s="112">
        <f>IF(Q223&lt;&gt;"",MONTH(Q223),"")</f>
        <v/>
      </c>
      <c r="AO223" s="112">
        <f>IFERROR(VALUE(V223),0)</f>
        <v/>
      </c>
    </row>
    <row customFormat="1" customHeight="1" ht="29.25" r="224" s="112" spans="1:41">
      <c r="A224" s="127" t="n"/>
      <c r="B224" s="113" t="n"/>
      <c r="C224" s="127" t="n"/>
      <c r="D224" s="127" t="n"/>
      <c r="E224" s="114">
        <f>IF(F224 &lt;&gt; "",VLOOKUP(F224,CategoryLookup,2,FALSE), "")</f>
        <v/>
      </c>
      <c r="F224" s="126" t="n"/>
      <c r="G224" s="127" t="n"/>
      <c r="H224" s="127" t="n"/>
      <c r="I224" s="127" t="n"/>
      <c r="J224" s="127" t="n"/>
      <c r="K224" s="127" t="n"/>
      <c r="L224" s="127" t="n"/>
      <c r="M224" s="127" t="n"/>
      <c r="N224" s="120" t="n"/>
      <c r="O224" s="120" t="n"/>
      <c r="P224" s="120" t="n"/>
      <c r="Q224" s="120" t="n"/>
      <c r="R224" s="121" t="n"/>
      <c r="S224" s="121" t="n"/>
      <c r="T224" s="121" t="n"/>
      <c r="U224" s="121" t="n"/>
      <c r="V224" s="117">
        <f>IF(P224="NA","NA",IF(P224&lt;&gt;"",TEXT(P224-N224,"[h].mm"),""))</f>
        <v/>
      </c>
      <c r="W224" s="118">
        <f>IF(AND(R224="",S224=""),"",R224+S224)</f>
        <v/>
      </c>
      <c r="X224" s="116">
        <f>IF(O224&lt;&gt;"",DATE(YEAR(O224), MONTH(O224), DAY(O224)),"")</f>
        <v/>
      </c>
      <c r="Y224" s="122" t="n"/>
      <c r="Z224" s="123" t="n"/>
      <c r="AA224" s="117">
        <f>IF(F224="Re-assigned","NA",IF(W224="","",IF(W224&gt;=VLOOKUP(D224,SLAMatrix,3,FALSE),"Yes",IF(W224&lt;VLOOKUP(D224,SLAMatrix,2,FALSE),"No","Internal"))))</f>
        <v/>
      </c>
      <c r="AB224" s="123" t="n"/>
      <c r="AC224" s="123" t="n"/>
      <c r="AD224" s="119" t="n"/>
      <c r="AE224" s="125" t="n"/>
      <c r="AF224" s="124">
        <f>MONTH(O224)</f>
        <v/>
      </c>
      <c r="AG224" s="124">
        <f>VLOOKUP(IFERROR(MID(AE224,1,(FIND(",",AE224,1)-1)),AE224),Facility_Region_Mapping,2,FALSE)</f>
        <v/>
      </c>
      <c r="AH224" s="124" t="n"/>
      <c r="AI224" s="124">
        <f>IF(C224&lt;&gt;"",IF(M224="ESM User",getInterfaceName($C224),"NA"),"")</f>
        <v/>
      </c>
      <c r="AJ224" s="116">
        <f>IF(Q224&lt;&gt;"",DATE(YEAR(Q224), MONTH(Q224), DAY(Q224)),"")</f>
        <v/>
      </c>
      <c r="AK224" s="130">
        <f>IF(Q224&lt;&gt;0,Q224-N224,TODAY()-N224)</f>
        <v/>
      </c>
      <c r="AL224" s="112">
        <f>IF(F224="Re-assigned",0,IF(H224="Closed",0,IF(H224="Service Restored",0,IF(H224="",0,1))))</f>
        <v/>
      </c>
      <c r="AM224" s="124">
        <f>IF(AL224=0,"",IF(AK224&gt;20.99,"Aged","Non-Aged"))</f>
        <v/>
      </c>
      <c r="AN224" s="112">
        <f>IF(Q224&lt;&gt;"",MONTH(Q224),"")</f>
        <v/>
      </c>
      <c r="AO224" s="112">
        <f>IFERROR(VALUE(V224),0)</f>
        <v/>
      </c>
    </row>
    <row customFormat="1" customHeight="1" ht="29.25" r="225" s="112" spans="1:41">
      <c r="A225" s="127" t="n"/>
      <c r="B225" s="113" t="n"/>
      <c r="C225" s="127" t="n"/>
      <c r="D225" s="127" t="n"/>
      <c r="E225" s="114">
        <f>IF(F225 &lt;&gt; "",VLOOKUP(F225,CategoryLookup,2,FALSE), "")</f>
        <v/>
      </c>
      <c r="F225" s="126" t="n"/>
      <c r="G225" s="127" t="n"/>
      <c r="H225" s="127" t="n"/>
      <c r="I225" s="127" t="n"/>
      <c r="J225" s="127" t="n"/>
      <c r="K225" s="127" t="n"/>
      <c r="L225" s="127" t="n"/>
      <c r="M225" s="127" t="n"/>
      <c r="N225" s="120" t="n"/>
      <c r="O225" s="120" t="n"/>
      <c r="P225" s="120" t="n"/>
      <c r="Q225" s="120" t="n"/>
      <c r="R225" s="121" t="n"/>
      <c r="S225" s="121" t="n"/>
      <c r="T225" s="121" t="n"/>
      <c r="U225" s="121" t="n"/>
      <c r="V225" s="117">
        <f>IF(P225="NA","NA",IF(P225&lt;&gt;"",TEXT(P225-N225,"[h].mm"),""))</f>
        <v/>
      </c>
      <c r="W225" s="118">
        <f>IF(AND(R225="",S225=""),"",R225+S225)</f>
        <v/>
      </c>
      <c r="X225" s="116">
        <f>IF(O225&lt;&gt;"",DATE(YEAR(O225), MONTH(O225), DAY(O225)),"")</f>
        <v/>
      </c>
      <c r="Y225" s="122" t="n"/>
      <c r="Z225" s="123" t="n"/>
      <c r="AA225" s="117">
        <f>IF(F225="Re-assigned","NA",IF(W225="","",IF(W225&gt;=VLOOKUP(D225,SLAMatrix,3,FALSE),"Yes",IF(W225&lt;VLOOKUP(D225,SLAMatrix,2,FALSE),"No","Internal"))))</f>
        <v/>
      </c>
      <c r="AB225" s="123" t="n"/>
      <c r="AC225" s="123" t="n"/>
      <c r="AD225" s="119" t="n"/>
      <c r="AE225" s="125" t="n"/>
      <c r="AF225" s="124">
        <f>MONTH(O225)</f>
        <v/>
      </c>
      <c r="AG225" s="124">
        <f>VLOOKUP(IFERROR(MID(AE225,1,(FIND(",",AE225,1)-1)),AE225),Facility_Region_Mapping,2,FALSE)</f>
        <v/>
      </c>
      <c r="AH225" s="124" t="n"/>
      <c r="AI225" s="124">
        <f>IF(C225&lt;&gt;"",IF(M225="ESM User",getInterfaceName($C225),"NA"),"")</f>
        <v/>
      </c>
      <c r="AJ225" s="116">
        <f>IF(Q225&lt;&gt;"",DATE(YEAR(Q225), MONTH(Q225), DAY(Q225)),"")</f>
        <v/>
      </c>
      <c r="AK225" s="130">
        <f>IF(Q225&lt;&gt;0,Q225-N225,TODAY()-N225)</f>
        <v/>
      </c>
      <c r="AL225" s="112">
        <f>IF(F225="Re-assigned",0,IF(H225="Closed",0,IF(H225="Service Restored",0,IF(H225="",0,1))))</f>
        <v/>
      </c>
      <c r="AM225" s="124">
        <f>IF(AL225=0,"",IF(AK225&gt;20.99,"Aged","Non-Aged"))</f>
        <v/>
      </c>
      <c r="AN225" s="112">
        <f>IF(Q225&lt;&gt;"",MONTH(Q225),"")</f>
        <v/>
      </c>
      <c r="AO225" s="112">
        <f>IFERROR(VALUE(V225),0)</f>
        <v/>
      </c>
    </row>
    <row customFormat="1" customHeight="1" ht="29.25" r="226" s="112" spans="1:41">
      <c r="A226" s="127" t="n"/>
      <c r="B226" s="113" t="n"/>
      <c r="C226" s="127" t="n"/>
      <c r="D226" s="127" t="n"/>
      <c r="E226" s="114">
        <f>IF(F226 &lt;&gt; "",VLOOKUP(F226,CategoryLookup,2,FALSE), "")</f>
        <v/>
      </c>
      <c r="F226" s="126" t="n"/>
      <c r="G226" s="127" t="n"/>
      <c r="H226" s="127" t="n"/>
      <c r="I226" s="127" t="n"/>
      <c r="J226" s="127" t="n"/>
      <c r="K226" s="127" t="n"/>
      <c r="L226" s="127" t="n"/>
      <c r="M226" s="127" t="n"/>
      <c r="N226" s="120" t="n"/>
      <c r="O226" s="120" t="n"/>
      <c r="P226" s="120" t="n"/>
      <c r="Q226" s="120" t="n"/>
      <c r="R226" s="121" t="n"/>
      <c r="S226" s="121" t="n"/>
      <c r="T226" s="121" t="n"/>
      <c r="U226" s="121" t="n"/>
      <c r="V226" s="117">
        <f>IF(P226="NA","NA",IF(P226&lt;&gt;"",TEXT(P226-N226,"[h].mm"),""))</f>
        <v/>
      </c>
      <c r="W226" s="118">
        <f>IF(AND(R226="",S226=""),"",R226+S226)</f>
        <v/>
      </c>
      <c r="X226" s="116">
        <f>IF(O226&lt;&gt;"",DATE(YEAR(O226), MONTH(O226), DAY(O226)),"")</f>
        <v/>
      </c>
      <c r="Y226" s="122" t="n"/>
      <c r="Z226" s="123" t="n"/>
      <c r="AA226" s="117">
        <f>IF(F226="Re-assigned","NA",IF(W226="","",IF(W226&gt;=VLOOKUP(D226,SLAMatrix,3,FALSE),"Yes",IF(W226&lt;VLOOKUP(D226,SLAMatrix,2,FALSE),"No","Internal"))))</f>
        <v/>
      </c>
      <c r="AB226" s="123" t="n"/>
      <c r="AC226" s="123" t="n"/>
      <c r="AD226" s="119" t="n"/>
      <c r="AE226" s="125" t="n"/>
      <c r="AF226" s="124">
        <f>MONTH(O226)</f>
        <v/>
      </c>
      <c r="AG226" s="124">
        <f>VLOOKUP(IFERROR(MID(AE226,1,(FIND(",",AE226,1)-1)),AE226),Facility_Region_Mapping,2,FALSE)</f>
        <v/>
      </c>
      <c r="AH226" s="124" t="n"/>
      <c r="AI226" s="124">
        <f>IF(C226&lt;&gt;"",IF(M226="ESM User",getInterfaceName($C226),"NA"),"")</f>
        <v/>
      </c>
      <c r="AJ226" s="116">
        <f>IF(Q226&lt;&gt;"",DATE(YEAR(Q226), MONTH(Q226), DAY(Q226)),"")</f>
        <v/>
      </c>
      <c r="AK226" s="130">
        <f>IF(Q226&lt;&gt;0,Q226-N226,TODAY()-N226)</f>
        <v/>
      </c>
      <c r="AL226" s="112">
        <f>IF(F226="Re-assigned",0,IF(H226="Closed",0,IF(H226="Service Restored",0,IF(H226="",0,1))))</f>
        <v/>
      </c>
      <c r="AM226" s="124">
        <f>IF(AL226=0,"",IF(AK226&gt;20.99,"Aged","Non-Aged"))</f>
        <v/>
      </c>
      <c r="AN226" s="112">
        <f>IF(Q226&lt;&gt;"",MONTH(Q226),"")</f>
        <v/>
      </c>
      <c r="AO226" s="112">
        <f>IFERROR(VALUE(V226),0)</f>
        <v/>
      </c>
    </row>
    <row customFormat="1" customHeight="1" ht="29.25" r="227" s="112" spans="1:41">
      <c r="A227" s="127" t="n"/>
      <c r="B227" s="113" t="n"/>
      <c r="C227" s="127" t="n"/>
      <c r="D227" s="127" t="n"/>
      <c r="E227" s="114">
        <f>IF(F227 &lt;&gt; "",VLOOKUP(F227,CategoryLookup,2,FALSE), "")</f>
        <v/>
      </c>
      <c r="F227" s="126" t="n"/>
      <c r="G227" s="127" t="n"/>
      <c r="H227" s="127" t="n"/>
      <c r="I227" s="127" t="n"/>
      <c r="J227" s="127" t="n"/>
      <c r="K227" s="127" t="n"/>
      <c r="L227" s="127" t="n"/>
      <c r="M227" s="127" t="n"/>
      <c r="N227" s="120" t="n"/>
      <c r="O227" s="120" t="n"/>
      <c r="P227" s="120" t="n"/>
      <c r="Q227" s="120" t="n"/>
      <c r="R227" s="121" t="n"/>
      <c r="S227" s="121" t="n"/>
      <c r="T227" s="121" t="n"/>
      <c r="U227" s="121" t="n"/>
      <c r="V227" s="117">
        <f>IF(P227="NA","NA",IF(P227&lt;&gt;"",TEXT(P227-N227,"[h].mm"),""))</f>
        <v/>
      </c>
      <c r="W227" s="118">
        <f>IF(AND(R227="",S227=""),"",R227+S227)</f>
        <v/>
      </c>
      <c r="X227" s="116">
        <f>IF(O227&lt;&gt;"",DATE(YEAR(O227), MONTH(O227), DAY(O227)),"")</f>
        <v/>
      </c>
      <c r="Y227" s="122" t="n"/>
      <c r="Z227" s="123" t="n"/>
      <c r="AA227" s="117">
        <f>IF(F227="Re-assigned","NA",IF(W227="","",IF(W227&gt;=VLOOKUP(D227,SLAMatrix,3,FALSE),"Yes",IF(W227&lt;VLOOKUP(D227,SLAMatrix,2,FALSE),"No","Internal"))))</f>
        <v/>
      </c>
      <c r="AB227" s="123" t="n"/>
      <c r="AC227" s="123" t="n"/>
      <c r="AD227" s="119" t="n"/>
      <c r="AE227" s="125" t="n"/>
      <c r="AF227" s="124">
        <f>MONTH(O227)</f>
        <v/>
      </c>
      <c r="AG227" s="124">
        <f>VLOOKUP(IFERROR(MID(AE227,1,(FIND(",",AE227,1)-1)),AE227),Facility_Region_Mapping,2,FALSE)</f>
        <v/>
      </c>
      <c r="AH227" s="124" t="n"/>
      <c r="AI227" s="124">
        <f>IF(C227&lt;&gt;"",IF(M227="ESM User",getInterfaceName($C227),"NA"),"")</f>
        <v/>
      </c>
      <c r="AJ227" s="116">
        <f>IF(Q227&lt;&gt;"",DATE(YEAR(Q227), MONTH(Q227), DAY(Q227)),"")</f>
        <v/>
      </c>
      <c r="AK227" s="130">
        <f>IF(Q227&lt;&gt;0,Q227-N227,TODAY()-N227)</f>
        <v/>
      </c>
      <c r="AL227" s="112">
        <f>IF(F227="Re-assigned",0,IF(H227="Closed",0,IF(H227="Service Restored",0,IF(H227="",0,1))))</f>
        <v/>
      </c>
      <c r="AM227" s="124">
        <f>IF(AL227=0,"",IF(AK227&gt;20.99,"Aged","Non-Aged"))</f>
        <v/>
      </c>
      <c r="AN227" s="112">
        <f>IF(Q227&lt;&gt;"",MONTH(Q227),"")</f>
        <v/>
      </c>
      <c r="AO227" s="112">
        <f>IFERROR(VALUE(V227),0)</f>
        <v/>
      </c>
    </row>
    <row customFormat="1" customHeight="1" ht="29.25" r="228" s="112" spans="1:41">
      <c r="A228" s="127" t="n"/>
      <c r="B228" s="113" t="n"/>
      <c r="C228" s="127" t="n"/>
      <c r="D228" s="127" t="n"/>
      <c r="E228" s="114">
        <f>IF(F228 &lt;&gt; "",VLOOKUP(F228,CategoryLookup,2,FALSE), "")</f>
        <v/>
      </c>
      <c r="F228" s="126" t="n"/>
      <c r="G228" s="127" t="n"/>
      <c r="H228" s="127" t="n"/>
      <c r="I228" s="127" t="n"/>
      <c r="J228" s="127" t="n"/>
      <c r="K228" s="127" t="n"/>
      <c r="L228" s="127" t="n"/>
      <c r="M228" s="127" t="n"/>
      <c r="N228" s="120" t="n"/>
      <c r="O228" s="120" t="n"/>
      <c r="P228" s="120" t="n"/>
      <c r="Q228" s="120" t="n"/>
      <c r="R228" s="121" t="n"/>
      <c r="S228" s="121" t="n"/>
      <c r="T228" s="121" t="n"/>
      <c r="U228" s="121" t="n"/>
      <c r="V228" s="117">
        <f>IF(P228="NA","NA",IF(P228&lt;&gt;"",TEXT(P228-N228,"[h].mm"),""))</f>
        <v/>
      </c>
      <c r="W228" s="118">
        <f>IF(AND(R228="",S228=""),"",R228+S228)</f>
        <v/>
      </c>
      <c r="X228" s="116">
        <f>IF(O228&lt;&gt;"",DATE(YEAR(O228), MONTH(O228), DAY(O228)),"")</f>
        <v/>
      </c>
      <c r="Y228" s="122" t="n"/>
      <c r="Z228" s="123" t="n"/>
      <c r="AA228" s="117">
        <f>IF(F228="Re-assigned","NA",IF(W228="","",IF(W228&gt;=VLOOKUP(D228,SLAMatrix,3,FALSE),"Yes",IF(W228&lt;VLOOKUP(D228,SLAMatrix,2,FALSE),"No","Internal"))))</f>
        <v/>
      </c>
      <c r="AB228" s="123" t="n"/>
      <c r="AC228" s="123" t="n"/>
      <c r="AD228" s="119" t="n"/>
      <c r="AE228" s="125" t="n"/>
      <c r="AF228" s="124">
        <f>MONTH(O228)</f>
        <v/>
      </c>
      <c r="AG228" s="124">
        <f>VLOOKUP(IFERROR(MID(AE228,1,(FIND(",",AE228,1)-1)),AE228),Facility_Region_Mapping,2,FALSE)</f>
        <v/>
      </c>
      <c r="AH228" s="124" t="n"/>
      <c r="AI228" s="124">
        <f>IF(C228&lt;&gt;"",IF(M228="ESM User",getInterfaceName($C228),"NA"),"")</f>
        <v/>
      </c>
      <c r="AJ228" s="116">
        <f>IF(Q228&lt;&gt;"",DATE(YEAR(Q228), MONTH(Q228), DAY(Q228)),"")</f>
        <v/>
      </c>
      <c r="AK228" s="130">
        <f>IF(Q228&lt;&gt;0,Q228-N228,TODAY()-N228)</f>
        <v/>
      </c>
      <c r="AL228" s="112">
        <f>IF(F228="Re-assigned",0,IF(H228="Closed",0,IF(H228="Service Restored",0,IF(H228="",0,1))))</f>
        <v/>
      </c>
      <c r="AM228" s="124">
        <f>IF(AL228=0,"",IF(AK228&gt;20.99,"Aged","Non-Aged"))</f>
        <v/>
      </c>
      <c r="AN228" s="112">
        <f>IF(Q228&lt;&gt;"",MONTH(Q228),"")</f>
        <v/>
      </c>
      <c r="AO228" s="112">
        <f>IFERROR(VALUE(V228),0)</f>
        <v/>
      </c>
    </row>
    <row customFormat="1" customHeight="1" ht="29.25" r="229" s="112" spans="1:41">
      <c r="A229" s="127" t="n"/>
      <c r="B229" s="113" t="n"/>
      <c r="C229" s="127" t="n"/>
      <c r="D229" s="127" t="n"/>
      <c r="E229" s="114">
        <f>IF(F229 &lt;&gt; "",VLOOKUP(F229,CategoryLookup,2,FALSE), "")</f>
        <v/>
      </c>
      <c r="F229" s="126" t="n"/>
      <c r="G229" s="127" t="n"/>
      <c r="H229" s="127" t="n"/>
      <c r="I229" s="127" t="n"/>
      <c r="J229" s="127" t="n"/>
      <c r="K229" s="127" t="n"/>
      <c r="L229" s="127" t="n"/>
      <c r="M229" s="127" t="n"/>
      <c r="N229" s="120" t="n"/>
      <c r="O229" s="120" t="n"/>
      <c r="P229" s="120" t="n"/>
      <c r="Q229" s="120" t="n"/>
      <c r="R229" s="121" t="n"/>
      <c r="S229" s="121" t="n"/>
      <c r="T229" s="121" t="n"/>
      <c r="U229" s="121" t="n"/>
      <c r="V229" s="117">
        <f>IF(P229="NA","NA",IF(P229&lt;&gt;"",TEXT(P229-N229,"[h].mm"),""))</f>
        <v/>
      </c>
      <c r="W229" s="118">
        <f>IF(AND(R229="",S229=""),"",R229+S229)</f>
        <v/>
      </c>
      <c r="X229" s="116">
        <f>IF(O229&lt;&gt;"",DATE(YEAR(O229), MONTH(O229), DAY(O229)),"")</f>
        <v/>
      </c>
      <c r="Y229" s="122" t="n"/>
      <c r="Z229" s="123" t="n"/>
      <c r="AA229" s="117">
        <f>IF(F229="Re-assigned","NA",IF(W229="","",IF(W229&gt;=VLOOKUP(D229,SLAMatrix,3,FALSE),"Yes",IF(W229&lt;VLOOKUP(D229,SLAMatrix,2,FALSE),"No","Internal"))))</f>
        <v/>
      </c>
      <c r="AB229" s="123" t="n"/>
      <c r="AC229" s="123" t="n"/>
      <c r="AD229" s="119" t="n"/>
      <c r="AE229" s="125" t="n"/>
      <c r="AF229" s="124">
        <f>MONTH(O229)</f>
        <v/>
      </c>
      <c r="AG229" s="124">
        <f>VLOOKUP(IFERROR(MID(AE229,1,(FIND(",",AE229,1)-1)),AE229),Facility_Region_Mapping,2,FALSE)</f>
        <v/>
      </c>
      <c r="AH229" s="124" t="n"/>
      <c r="AI229" s="124">
        <f>IF(C229&lt;&gt;"",IF(M229="ESM User",getInterfaceName($C229),"NA"),"")</f>
        <v/>
      </c>
      <c r="AJ229" s="116">
        <f>IF(Q229&lt;&gt;"",DATE(YEAR(Q229), MONTH(Q229), DAY(Q229)),"")</f>
        <v/>
      </c>
      <c r="AK229" s="130">
        <f>IF(Q229&lt;&gt;0,Q229-N229,TODAY()-N229)</f>
        <v/>
      </c>
      <c r="AL229" s="112">
        <f>IF(F229="Re-assigned",0,IF(H229="Closed",0,IF(H229="Service Restored",0,IF(H229="",0,1))))</f>
        <v/>
      </c>
      <c r="AM229" s="124">
        <f>IF(AL229=0,"",IF(AK229&gt;20.99,"Aged","Non-Aged"))</f>
        <v/>
      </c>
      <c r="AN229" s="112">
        <f>IF(Q229&lt;&gt;"",MONTH(Q229),"")</f>
        <v/>
      </c>
      <c r="AO229" s="112">
        <f>IFERROR(VALUE(V229),0)</f>
        <v/>
      </c>
    </row>
    <row customFormat="1" customHeight="1" ht="29.25" r="230" s="112" spans="1:41">
      <c r="A230" s="127" t="n"/>
      <c r="B230" s="113" t="n"/>
      <c r="C230" s="127" t="n"/>
      <c r="D230" s="127" t="n"/>
      <c r="E230" s="114">
        <f>IF(F230 &lt;&gt; "",VLOOKUP(F230,CategoryLookup,2,FALSE), "")</f>
        <v/>
      </c>
      <c r="F230" s="126" t="n"/>
      <c r="G230" s="127" t="n"/>
      <c r="H230" s="127" t="n"/>
      <c r="I230" s="127" t="n"/>
      <c r="J230" s="127" t="n"/>
      <c r="K230" s="127" t="n"/>
      <c r="L230" s="127" t="n"/>
      <c r="M230" s="127" t="n"/>
      <c r="N230" s="120" t="n"/>
      <c r="O230" s="120" t="n"/>
      <c r="P230" s="120" t="n"/>
      <c r="Q230" s="120" t="n"/>
      <c r="R230" s="121" t="n"/>
      <c r="S230" s="121" t="n"/>
      <c r="T230" s="121" t="n"/>
      <c r="U230" s="121" t="n"/>
      <c r="V230" s="117">
        <f>IF(P230="NA","NA",IF(P230&lt;&gt;"",TEXT(P230-N230,"[h].mm"),""))</f>
        <v/>
      </c>
      <c r="W230" s="118">
        <f>IF(AND(R230="",S230=""),"",R230+S230)</f>
        <v/>
      </c>
      <c r="X230" s="116">
        <f>IF(O230&lt;&gt;"",DATE(YEAR(O230), MONTH(O230), DAY(O230)),"")</f>
        <v/>
      </c>
      <c r="Y230" s="122" t="n"/>
      <c r="Z230" s="123" t="n"/>
      <c r="AA230" s="117">
        <f>IF(F230="Re-assigned","NA",IF(W230="","",IF(W230&gt;=VLOOKUP(D230,SLAMatrix,3,FALSE),"Yes",IF(W230&lt;VLOOKUP(D230,SLAMatrix,2,FALSE),"No","Internal"))))</f>
        <v/>
      </c>
      <c r="AB230" s="123" t="n"/>
      <c r="AC230" s="123" t="n"/>
      <c r="AD230" s="119" t="n"/>
      <c r="AE230" s="125" t="n"/>
      <c r="AF230" s="124">
        <f>MONTH(O230)</f>
        <v/>
      </c>
      <c r="AG230" s="124">
        <f>VLOOKUP(IFERROR(MID(AE230,1,(FIND(",",AE230,1)-1)),AE230),Facility_Region_Mapping,2,FALSE)</f>
        <v/>
      </c>
      <c r="AH230" s="124" t="n"/>
      <c r="AI230" s="124">
        <f>IF(C230&lt;&gt;"",IF(M230="ESM User",getInterfaceName($C230),"NA"),"")</f>
        <v/>
      </c>
      <c r="AJ230" s="116">
        <f>IF(Q230&lt;&gt;"",DATE(YEAR(Q230), MONTH(Q230), DAY(Q230)),"")</f>
        <v/>
      </c>
      <c r="AK230" s="130">
        <f>IF(Q230&lt;&gt;0,Q230-N230,TODAY()-N230)</f>
        <v/>
      </c>
      <c r="AL230" s="112">
        <f>IF(F230="Re-assigned",0,IF(H230="Closed",0,IF(H230="Service Restored",0,IF(H230="",0,1))))</f>
        <v/>
      </c>
      <c r="AM230" s="124">
        <f>IF(AL230=0,"",IF(AK230&gt;20.99,"Aged","Non-Aged"))</f>
        <v/>
      </c>
      <c r="AN230" s="112">
        <f>IF(Q230&lt;&gt;"",MONTH(Q230),"")</f>
        <v/>
      </c>
      <c r="AO230" s="112">
        <f>IFERROR(VALUE(V230),0)</f>
        <v/>
      </c>
    </row>
    <row customFormat="1" customHeight="1" ht="29.25" r="231" s="112" spans="1:41">
      <c r="A231" s="127" t="n"/>
      <c r="B231" s="113" t="n"/>
      <c r="C231" s="127" t="n"/>
      <c r="D231" s="127" t="n"/>
      <c r="E231" s="114">
        <f>IF(F231 &lt;&gt; "",VLOOKUP(F231,CategoryLookup,2,FALSE), "")</f>
        <v/>
      </c>
      <c r="F231" s="126" t="n"/>
      <c r="G231" s="127" t="n"/>
      <c r="H231" s="127" t="n"/>
      <c r="I231" s="127" t="n"/>
      <c r="J231" s="127" t="n"/>
      <c r="K231" s="127" t="n"/>
      <c r="L231" s="127" t="n"/>
      <c r="M231" s="127" t="n"/>
      <c r="N231" s="120" t="n"/>
      <c r="O231" s="120" t="n"/>
      <c r="P231" s="120" t="n"/>
      <c r="Q231" s="120" t="n"/>
      <c r="R231" s="121" t="n"/>
      <c r="S231" s="121" t="n"/>
      <c r="T231" s="121" t="n"/>
      <c r="U231" s="121" t="n"/>
      <c r="V231" s="117">
        <f>IF(P231="NA","NA",IF(P231&lt;&gt;"",TEXT(P231-N231,"[h].mm"),""))</f>
        <v/>
      </c>
      <c r="W231" s="118">
        <f>IF(AND(R231="",S231=""),"",R231+S231)</f>
        <v/>
      </c>
      <c r="X231" s="116">
        <f>IF(O231&lt;&gt;"",DATE(YEAR(O231), MONTH(O231), DAY(O231)),"")</f>
        <v/>
      </c>
      <c r="Y231" s="122" t="n"/>
      <c r="Z231" s="123" t="n"/>
      <c r="AA231" s="117">
        <f>IF(F231="Re-assigned","NA",IF(W231="","",IF(W231&gt;=VLOOKUP(D231,SLAMatrix,3,FALSE),"Yes",IF(W231&lt;VLOOKUP(D231,SLAMatrix,2,FALSE),"No","Internal"))))</f>
        <v/>
      </c>
      <c r="AB231" s="123" t="n"/>
      <c r="AC231" s="123" t="n"/>
      <c r="AD231" s="119" t="n"/>
      <c r="AE231" s="125" t="n"/>
      <c r="AF231" s="124">
        <f>MONTH(O231)</f>
        <v/>
      </c>
      <c r="AG231" s="124">
        <f>VLOOKUP(IFERROR(MID(AE231,1,(FIND(",",AE231,1)-1)),AE231),Facility_Region_Mapping,2,FALSE)</f>
        <v/>
      </c>
      <c r="AH231" s="124" t="n"/>
      <c r="AI231" s="124">
        <f>IF(C231&lt;&gt;"",IF(M231="ESM User",getInterfaceName($C231),"NA"),"")</f>
        <v/>
      </c>
      <c r="AJ231" s="116">
        <f>IF(Q231&lt;&gt;"",DATE(YEAR(Q231), MONTH(Q231), DAY(Q231)),"")</f>
        <v/>
      </c>
      <c r="AK231" s="130">
        <f>IF(Q231&lt;&gt;0,Q231-N231,TODAY()-N231)</f>
        <v/>
      </c>
      <c r="AL231" s="112">
        <f>IF(F231="Re-assigned",0,IF(H231="Closed",0,IF(H231="Service Restored",0,IF(H231="",0,1))))</f>
        <v/>
      </c>
      <c r="AM231" s="124">
        <f>IF(AL231=0,"",IF(AK231&gt;20.99,"Aged","Non-Aged"))</f>
        <v/>
      </c>
      <c r="AN231" s="112">
        <f>IF(Q231&lt;&gt;"",MONTH(Q231),"")</f>
        <v/>
      </c>
      <c r="AO231" s="112">
        <f>IFERROR(VALUE(V231),0)</f>
        <v/>
      </c>
    </row>
    <row customFormat="1" customHeight="1" ht="29.25" r="232" s="112" spans="1:41">
      <c r="A232" s="127" t="n"/>
      <c r="B232" s="113" t="n"/>
      <c r="C232" s="127" t="n"/>
      <c r="D232" s="127" t="n"/>
      <c r="E232" s="114">
        <f>IF(F232 &lt;&gt; "",VLOOKUP(F232,CategoryLookup,2,FALSE), "")</f>
        <v/>
      </c>
      <c r="F232" s="126" t="n"/>
      <c r="G232" s="127" t="n"/>
      <c r="H232" s="127" t="n"/>
      <c r="I232" s="127" t="n"/>
      <c r="J232" s="127" t="n"/>
      <c r="K232" s="127" t="n"/>
      <c r="L232" s="127" t="n"/>
      <c r="M232" s="127" t="n"/>
      <c r="N232" s="120" t="n"/>
      <c r="O232" s="120" t="n"/>
      <c r="P232" s="120" t="n"/>
      <c r="Q232" s="120" t="n"/>
      <c r="R232" s="121" t="n"/>
      <c r="S232" s="121" t="n"/>
      <c r="T232" s="121" t="n"/>
      <c r="U232" s="121" t="n"/>
      <c r="V232" s="117">
        <f>IF(P232="NA","NA",IF(P232&lt;&gt;"",TEXT(P232-N232,"[h].mm"),""))</f>
        <v/>
      </c>
      <c r="W232" s="118">
        <f>IF(AND(R232="",S232=""),"",R232+S232)</f>
        <v/>
      </c>
      <c r="X232" s="116">
        <f>IF(O232&lt;&gt;"",DATE(YEAR(O232), MONTH(O232), DAY(O232)),"")</f>
        <v/>
      </c>
      <c r="Y232" s="122" t="n"/>
      <c r="Z232" s="123" t="n"/>
      <c r="AA232" s="117">
        <f>IF(F232="Re-assigned","NA",IF(W232="","",IF(W232&gt;=VLOOKUP(D232,SLAMatrix,3,FALSE),"Yes",IF(W232&lt;VLOOKUP(D232,SLAMatrix,2,FALSE),"No","Internal"))))</f>
        <v/>
      </c>
      <c r="AB232" s="123" t="n"/>
      <c r="AC232" s="123" t="n"/>
      <c r="AD232" s="119" t="n"/>
      <c r="AE232" s="125" t="n"/>
      <c r="AF232" s="124">
        <f>MONTH(O232)</f>
        <v/>
      </c>
      <c r="AG232" s="124">
        <f>VLOOKUP(IFERROR(MID(AE232,1,(FIND(",",AE232,1)-1)),AE232),Facility_Region_Mapping,2,FALSE)</f>
        <v/>
      </c>
      <c r="AH232" s="124" t="n"/>
      <c r="AI232" s="124">
        <f>IF(C232&lt;&gt;"",IF(M232="ESM User",getInterfaceName($C232),"NA"),"")</f>
        <v/>
      </c>
      <c r="AJ232" s="116">
        <f>IF(Q232&lt;&gt;"",DATE(YEAR(Q232), MONTH(Q232), DAY(Q232)),"")</f>
        <v/>
      </c>
      <c r="AK232" s="130">
        <f>IF(Q232&lt;&gt;0,Q232-N232,TODAY()-N232)</f>
        <v/>
      </c>
      <c r="AL232" s="112">
        <f>IF(F232="Re-assigned",0,IF(H232="Closed",0,IF(H232="Service Restored",0,IF(H232="",0,1))))</f>
        <v/>
      </c>
      <c r="AM232" s="124">
        <f>IF(AL232=0,"",IF(AK232&gt;20.99,"Aged","Non-Aged"))</f>
        <v/>
      </c>
      <c r="AN232" s="112">
        <f>IF(Q232&lt;&gt;"",MONTH(Q232),"")</f>
        <v/>
      </c>
      <c r="AO232" s="112">
        <f>IFERROR(VALUE(V232),0)</f>
        <v/>
      </c>
    </row>
    <row customFormat="1" customHeight="1" ht="29.25" r="233" s="112" spans="1:41">
      <c r="A233" s="127" t="n"/>
      <c r="B233" s="113" t="n"/>
      <c r="C233" s="127" t="n"/>
      <c r="D233" s="127" t="n"/>
      <c r="E233" s="114">
        <f>IF(F233 &lt;&gt; "",VLOOKUP(F233,CategoryLookup,2,FALSE), "")</f>
        <v/>
      </c>
      <c r="F233" s="126" t="n"/>
      <c r="G233" s="127" t="n"/>
      <c r="H233" s="127" t="n"/>
      <c r="I233" s="127" t="n"/>
      <c r="J233" s="127" t="n"/>
      <c r="K233" s="127" t="n"/>
      <c r="L233" s="127" t="n"/>
      <c r="M233" s="127" t="n"/>
      <c r="N233" s="120" t="n"/>
      <c r="O233" s="120" t="n"/>
      <c r="P233" s="120" t="n"/>
      <c r="Q233" s="120" t="n"/>
      <c r="R233" s="121" t="n"/>
      <c r="S233" s="121" t="n"/>
      <c r="T233" s="121" t="n"/>
      <c r="U233" s="121" t="n"/>
      <c r="V233" s="117">
        <f>IF(P233="NA","NA",IF(P233&lt;&gt;"",TEXT(P233-N233,"[h].mm"),""))</f>
        <v/>
      </c>
      <c r="W233" s="118">
        <f>IF(AND(R233="",S233=""),"",R233+S233)</f>
        <v/>
      </c>
      <c r="X233" s="116">
        <f>IF(O233&lt;&gt;"",DATE(YEAR(O233), MONTH(O233), DAY(O233)),"")</f>
        <v/>
      </c>
      <c r="Y233" s="122" t="n"/>
      <c r="Z233" s="123" t="n"/>
      <c r="AA233" s="117">
        <f>IF(F233="Re-assigned","NA",IF(W233="","",IF(W233&gt;=VLOOKUP(D233,SLAMatrix,3,FALSE),"Yes",IF(W233&lt;VLOOKUP(D233,SLAMatrix,2,FALSE),"No","Internal"))))</f>
        <v/>
      </c>
      <c r="AB233" s="123" t="n"/>
      <c r="AC233" s="123" t="n"/>
      <c r="AD233" s="119" t="n"/>
      <c r="AE233" s="125" t="n"/>
      <c r="AF233" s="124">
        <f>MONTH(O233)</f>
        <v/>
      </c>
      <c r="AG233" s="124">
        <f>VLOOKUP(IFERROR(MID(AE233,1,(FIND(",",AE233,1)-1)),AE233),Facility_Region_Mapping,2,FALSE)</f>
        <v/>
      </c>
      <c r="AH233" s="124" t="n"/>
      <c r="AI233" s="124">
        <f>IF(C233&lt;&gt;"",IF(M233="ESM User",getInterfaceName($C233),"NA"),"")</f>
        <v/>
      </c>
      <c r="AJ233" s="116">
        <f>IF(Q233&lt;&gt;"",DATE(YEAR(Q233), MONTH(Q233), DAY(Q233)),"")</f>
        <v/>
      </c>
      <c r="AK233" s="130">
        <f>IF(Q233&lt;&gt;0,Q233-N233,TODAY()-N233)</f>
        <v/>
      </c>
      <c r="AL233" s="112">
        <f>IF(F233="Re-assigned",0,IF(H233="Closed",0,IF(H233="Service Restored",0,IF(H233="",0,1))))</f>
        <v/>
      </c>
      <c r="AM233" s="124">
        <f>IF(AL233=0,"",IF(AK233&gt;20.99,"Aged","Non-Aged"))</f>
        <v/>
      </c>
      <c r="AN233" s="112">
        <f>IF(Q233&lt;&gt;"",MONTH(Q233),"")</f>
        <v/>
      </c>
      <c r="AO233" s="112">
        <f>IFERROR(VALUE(V233),0)</f>
        <v/>
      </c>
    </row>
    <row customFormat="1" customHeight="1" ht="29.25" r="234" s="112" spans="1:41">
      <c r="A234" s="127" t="n"/>
      <c r="B234" s="113" t="n"/>
      <c r="C234" s="127" t="n"/>
      <c r="D234" s="127" t="n"/>
      <c r="E234" s="114">
        <f>IF(F234 &lt;&gt; "",VLOOKUP(F234,CategoryLookup,2,FALSE), "")</f>
        <v/>
      </c>
      <c r="F234" s="126" t="n"/>
      <c r="G234" s="127" t="n"/>
      <c r="H234" s="127" t="n"/>
      <c r="I234" s="127" t="n"/>
      <c r="J234" s="127" t="n"/>
      <c r="K234" s="127" t="n"/>
      <c r="L234" s="127" t="n"/>
      <c r="M234" s="127" t="n"/>
      <c r="N234" s="120" t="n"/>
      <c r="O234" s="120" t="n"/>
      <c r="P234" s="120" t="n"/>
      <c r="Q234" s="120" t="n"/>
      <c r="R234" s="121" t="n"/>
      <c r="S234" s="121" t="n"/>
      <c r="T234" s="121" t="n"/>
      <c r="U234" s="121" t="n"/>
      <c r="V234" s="117">
        <f>IF(P234="NA","NA",IF(P234&lt;&gt;"",TEXT(P234-N234,"[h].mm"),""))</f>
        <v/>
      </c>
      <c r="W234" s="118">
        <f>IF(AND(R234="",S234=""),"",R234+S234)</f>
        <v/>
      </c>
      <c r="X234" s="116">
        <f>IF(O234&lt;&gt;"",DATE(YEAR(O234), MONTH(O234), DAY(O234)),"")</f>
        <v/>
      </c>
      <c r="Y234" s="122" t="n"/>
      <c r="Z234" s="123" t="n"/>
      <c r="AA234" s="117">
        <f>IF(F234="Re-assigned","NA",IF(W234="","",IF(W234&gt;=VLOOKUP(D234,SLAMatrix,3,FALSE),"Yes",IF(W234&lt;VLOOKUP(D234,SLAMatrix,2,FALSE),"No","Internal"))))</f>
        <v/>
      </c>
      <c r="AB234" s="123" t="n"/>
      <c r="AC234" s="123" t="n"/>
      <c r="AD234" s="119" t="n"/>
      <c r="AE234" s="125" t="n"/>
      <c r="AF234" s="124">
        <f>MONTH(O234)</f>
        <v/>
      </c>
      <c r="AG234" s="124">
        <f>VLOOKUP(IFERROR(MID(AE234,1,(FIND(",",AE234,1)-1)),AE234),Facility_Region_Mapping,2,FALSE)</f>
        <v/>
      </c>
      <c r="AH234" s="124" t="n"/>
      <c r="AI234" s="124">
        <f>IF(C234&lt;&gt;"",IF(M234="ESM User",getInterfaceName($C234),"NA"),"")</f>
        <v/>
      </c>
      <c r="AJ234" s="116">
        <f>IF(Q234&lt;&gt;"",DATE(YEAR(Q234), MONTH(Q234), DAY(Q234)),"")</f>
        <v/>
      </c>
      <c r="AK234" s="130">
        <f>IF(Q234&lt;&gt;0,Q234-N234,TODAY()-N234)</f>
        <v/>
      </c>
      <c r="AL234" s="112">
        <f>IF(F234="Re-assigned",0,IF(H234="Closed",0,IF(H234="Service Restored",0,IF(H234="",0,1))))</f>
        <v/>
      </c>
      <c r="AM234" s="124">
        <f>IF(AL234=0,"",IF(AK234&gt;20.99,"Aged","Non-Aged"))</f>
        <v/>
      </c>
      <c r="AN234" s="112">
        <f>IF(Q234&lt;&gt;"",MONTH(Q234),"")</f>
        <v/>
      </c>
      <c r="AO234" s="112">
        <f>IFERROR(VALUE(V234),0)</f>
        <v/>
      </c>
    </row>
    <row customFormat="1" customHeight="1" ht="29.25" r="235" s="112" spans="1:41">
      <c r="A235" s="127" t="n"/>
      <c r="B235" s="113" t="n"/>
      <c r="C235" s="127" t="n"/>
      <c r="D235" s="127" t="n"/>
      <c r="E235" s="114">
        <f>IF(F235 &lt;&gt; "",VLOOKUP(F235,CategoryLookup,2,FALSE), "")</f>
        <v/>
      </c>
      <c r="F235" s="126" t="n"/>
      <c r="G235" s="127" t="n"/>
      <c r="H235" s="127" t="n"/>
      <c r="I235" s="127" t="n"/>
      <c r="J235" s="127" t="n"/>
      <c r="K235" s="127" t="n"/>
      <c r="L235" s="127" t="n"/>
      <c r="M235" s="127" t="n"/>
      <c r="N235" s="120" t="n"/>
      <c r="O235" s="120" t="n"/>
      <c r="P235" s="120" t="n"/>
      <c r="Q235" s="120" t="n"/>
      <c r="R235" s="121" t="n"/>
      <c r="S235" s="121" t="n"/>
      <c r="T235" s="121" t="n"/>
      <c r="U235" s="121" t="n"/>
      <c r="V235" s="117">
        <f>IF(P235="NA","NA",IF(P235&lt;&gt;"",TEXT(P235-N235,"[h].mm"),""))</f>
        <v/>
      </c>
      <c r="W235" s="118">
        <f>IF(AND(R235="",S235=""),"",R235+S235)</f>
        <v/>
      </c>
      <c r="X235" s="116">
        <f>IF(O235&lt;&gt;"",DATE(YEAR(O235), MONTH(O235), DAY(O235)),"")</f>
        <v/>
      </c>
      <c r="Y235" s="122" t="n"/>
      <c r="Z235" s="123" t="n"/>
      <c r="AA235" s="117">
        <f>IF(F235="Re-assigned","NA",IF(W235="","",IF(W235&gt;=VLOOKUP(D235,SLAMatrix,3,FALSE),"Yes",IF(W235&lt;VLOOKUP(D235,SLAMatrix,2,FALSE),"No","Internal"))))</f>
        <v/>
      </c>
      <c r="AB235" s="123" t="n"/>
      <c r="AC235" s="123" t="n"/>
      <c r="AD235" s="119" t="n"/>
      <c r="AE235" s="125" t="n"/>
      <c r="AF235" s="124">
        <f>MONTH(O235)</f>
        <v/>
      </c>
      <c r="AG235" s="124">
        <f>VLOOKUP(IFERROR(MID(AE235,1,(FIND(",",AE235,1)-1)),AE235),Facility_Region_Mapping,2,FALSE)</f>
        <v/>
      </c>
      <c r="AH235" s="124" t="n"/>
      <c r="AI235" s="124">
        <f>IF(C235&lt;&gt;"",IF(M235="ESM User",getInterfaceName($C235),"NA"),"")</f>
        <v/>
      </c>
      <c r="AJ235" s="116">
        <f>IF(Q235&lt;&gt;"",DATE(YEAR(Q235), MONTH(Q235), DAY(Q235)),"")</f>
        <v/>
      </c>
      <c r="AK235" s="130">
        <f>IF(Q235&lt;&gt;0,Q235-N235,TODAY()-N235)</f>
        <v/>
      </c>
      <c r="AL235" s="112">
        <f>IF(F235="Re-assigned",0,IF(H235="Closed",0,IF(H235="Service Restored",0,IF(H235="",0,1))))</f>
        <v/>
      </c>
      <c r="AM235" s="124">
        <f>IF(AL235=0,"",IF(AK235&gt;20.99,"Aged","Non-Aged"))</f>
        <v/>
      </c>
      <c r="AN235" s="112">
        <f>IF(Q235&lt;&gt;"",MONTH(Q235),"")</f>
        <v/>
      </c>
      <c r="AO235" s="112">
        <f>IFERROR(VALUE(V235),0)</f>
        <v/>
      </c>
    </row>
    <row customFormat="1" customHeight="1" ht="29.25" r="236" s="112" spans="1:41">
      <c r="A236" s="127" t="n"/>
      <c r="B236" s="113" t="n"/>
      <c r="C236" s="127" t="n"/>
      <c r="D236" s="127" t="n"/>
      <c r="E236" s="114">
        <f>IF(F236 &lt;&gt; "",VLOOKUP(F236,CategoryLookup,2,FALSE), "")</f>
        <v/>
      </c>
      <c r="F236" s="126" t="n"/>
      <c r="G236" s="127" t="n"/>
      <c r="H236" s="127" t="n"/>
      <c r="I236" s="127" t="n"/>
      <c r="J236" s="127" t="n"/>
      <c r="K236" s="127" t="n"/>
      <c r="L236" s="127" t="n"/>
      <c r="M236" s="127" t="n"/>
      <c r="N236" s="120" t="n"/>
      <c r="O236" s="120" t="n"/>
      <c r="P236" s="120" t="n"/>
      <c r="Q236" s="120" t="n"/>
      <c r="R236" s="121" t="n"/>
      <c r="S236" s="121" t="n"/>
      <c r="T236" s="121" t="n"/>
      <c r="U236" s="121" t="n"/>
      <c r="V236" s="117">
        <f>IF(P236="NA","NA",IF(P236&lt;&gt;"",TEXT(P236-N236,"[h].mm"),""))</f>
        <v/>
      </c>
      <c r="W236" s="118">
        <f>IF(AND(R236="",S236=""),"",R236+S236)</f>
        <v/>
      </c>
      <c r="X236" s="116">
        <f>IF(O236&lt;&gt;"",DATE(YEAR(O236), MONTH(O236), DAY(O236)),"")</f>
        <v/>
      </c>
      <c r="Y236" s="122" t="n"/>
      <c r="Z236" s="123" t="n"/>
      <c r="AA236" s="117">
        <f>IF(F236="Re-assigned","NA",IF(W236="","",IF(W236&gt;=VLOOKUP(D236,SLAMatrix,3,FALSE),"Yes",IF(W236&lt;VLOOKUP(D236,SLAMatrix,2,FALSE),"No","Internal"))))</f>
        <v/>
      </c>
      <c r="AB236" s="123" t="n"/>
      <c r="AC236" s="123" t="n"/>
      <c r="AD236" s="119" t="n"/>
      <c r="AE236" s="125" t="n"/>
      <c r="AF236" s="124">
        <f>MONTH(O236)</f>
        <v/>
      </c>
      <c r="AG236" s="124">
        <f>VLOOKUP(IFERROR(MID(AE236,1,(FIND(",",AE236,1)-1)),AE236),Facility_Region_Mapping,2,FALSE)</f>
        <v/>
      </c>
      <c r="AH236" s="124" t="n"/>
      <c r="AI236" s="124">
        <f>IF(C236&lt;&gt;"",IF(M236="ESM User",getInterfaceName($C236),"NA"),"")</f>
        <v/>
      </c>
      <c r="AJ236" s="116">
        <f>IF(Q236&lt;&gt;"",DATE(YEAR(Q236), MONTH(Q236), DAY(Q236)),"")</f>
        <v/>
      </c>
      <c r="AK236" s="130">
        <f>IF(Q236&lt;&gt;0,Q236-N236,TODAY()-N236)</f>
        <v/>
      </c>
      <c r="AL236" s="112">
        <f>IF(F236="Re-assigned",0,IF(H236="Closed",0,IF(H236="Service Restored",0,IF(H236="",0,1))))</f>
        <v/>
      </c>
      <c r="AM236" s="124">
        <f>IF(AL236=0,"",IF(AK236&gt;20.99,"Aged","Non-Aged"))</f>
        <v/>
      </c>
      <c r="AN236" s="112">
        <f>IF(Q236&lt;&gt;"",MONTH(Q236),"")</f>
        <v/>
      </c>
      <c r="AO236" s="112">
        <f>IFERROR(VALUE(V236),0)</f>
        <v/>
      </c>
    </row>
    <row customFormat="1" customHeight="1" ht="29.25" r="237" s="112" spans="1:41">
      <c r="A237" s="127" t="n"/>
      <c r="B237" s="113" t="n"/>
      <c r="C237" s="127" t="n"/>
      <c r="D237" s="127" t="n"/>
      <c r="E237" s="114">
        <f>IF(F237 &lt;&gt; "",VLOOKUP(F237,CategoryLookup,2,FALSE), "")</f>
        <v/>
      </c>
      <c r="F237" s="126" t="n"/>
      <c r="G237" s="127" t="n"/>
      <c r="H237" s="127" t="n"/>
      <c r="I237" s="127" t="n"/>
      <c r="J237" s="127" t="n"/>
      <c r="K237" s="127" t="n"/>
      <c r="L237" s="127" t="n"/>
      <c r="M237" s="127" t="n"/>
      <c r="N237" s="120" t="n"/>
      <c r="O237" s="120" t="n"/>
      <c r="P237" s="120" t="n"/>
      <c r="Q237" s="120" t="n"/>
      <c r="R237" s="121" t="n"/>
      <c r="S237" s="121" t="n"/>
      <c r="T237" s="121" t="n"/>
      <c r="U237" s="121" t="n"/>
      <c r="V237" s="117">
        <f>IF(P237="NA","NA",IF(P237&lt;&gt;"",TEXT(P237-N237,"[h].mm"),""))</f>
        <v/>
      </c>
      <c r="W237" s="118">
        <f>IF(AND(R237="",S237=""),"",R237+S237)</f>
        <v/>
      </c>
      <c r="X237" s="116">
        <f>IF(O237&lt;&gt;"",DATE(YEAR(O237), MONTH(O237), DAY(O237)),"")</f>
        <v/>
      </c>
      <c r="Y237" s="122" t="n"/>
      <c r="Z237" s="123" t="n"/>
      <c r="AA237" s="117">
        <f>IF(F237="Re-assigned","NA",IF(W237="","",IF(W237&gt;=VLOOKUP(D237,SLAMatrix,3,FALSE),"Yes",IF(W237&lt;VLOOKUP(D237,SLAMatrix,2,FALSE),"No","Internal"))))</f>
        <v/>
      </c>
      <c r="AB237" s="123" t="n"/>
      <c r="AC237" s="123" t="n"/>
      <c r="AD237" s="119" t="n"/>
      <c r="AE237" s="125" t="n"/>
      <c r="AF237" s="124">
        <f>MONTH(O237)</f>
        <v/>
      </c>
      <c r="AG237" s="124">
        <f>VLOOKUP(IFERROR(MID(AE237,1,(FIND(",",AE237,1)-1)),AE237),Facility_Region_Mapping,2,FALSE)</f>
        <v/>
      </c>
      <c r="AH237" s="124" t="n"/>
      <c r="AI237" s="124">
        <f>IF(C237&lt;&gt;"",IF(M237="ESM User",getInterfaceName($C237),"NA"),"")</f>
        <v/>
      </c>
      <c r="AJ237" s="116">
        <f>IF(Q237&lt;&gt;"",DATE(YEAR(Q237), MONTH(Q237), DAY(Q237)),"")</f>
        <v/>
      </c>
      <c r="AK237" s="130">
        <f>IF(Q237&lt;&gt;0,Q237-N237,TODAY()-N237)</f>
        <v/>
      </c>
      <c r="AL237" s="112">
        <f>IF(F237="Re-assigned",0,IF(H237="Closed",0,IF(H237="Service Restored",0,IF(H237="",0,1))))</f>
        <v/>
      </c>
      <c r="AM237" s="124">
        <f>IF(AL237=0,"",IF(AK237&gt;20.99,"Aged","Non-Aged"))</f>
        <v/>
      </c>
      <c r="AN237" s="112">
        <f>IF(Q237&lt;&gt;"",MONTH(Q237),"")</f>
        <v/>
      </c>
      <c r="AO237" s="112">
        <f>IFERROR(VALUE(V237),0)</f>
        <v/>
      </c>
    </row>
    <row customFormat="1" customHeight="1" ht="29.25" r="238" s="112" spans="1:41">
      <c r="A238" s="127" t="n"/>
      <c r="B238" s="113" t="n"/>
      <c r="C238" s="127" t="n"/>
      <c r="D238" s="127" t="n"/>
      <c r="E238" s="114">
        <f>IF(F238 &lt;&gt; "",VLOOKUP(F238,CategoryLookup,2,FALSE), "")</f>
        <v/>
      </c>
      <c r="F238" s="126" t="n"/>
      <c r="G238" s="127" t="n"/>
      <c r="H238" s="127" t="n"/>
      <c r="I238" s="127" t="n"/>
      <c r="J238" s="127" t="n"/>
      <c r="K238" s="127" t="n"/>
      <c r="L238" s="127" t="n"/>
      <c r="M238" s="127" t="n"/>
      <c r="N238" s="120" t="n"/>
      <c r="O238" s="120" t="n"/>
      <c r="P238" s="120" t="n"/>
      <c r="Q238" s="120" t="n"/>
      <c r="R238" s="121" t="n"/>
      <c r="S238" s="121" t="n"/>
      <c r="T238" s="121" t="n"/>
      <c r="U238" s="121" t="n"/>
      <c r="V238" s="117">
        <f>IF(P238="NA","NA",IF(P238&lt;&gt;"",TEXT(P238-N238,"[h].mm"),""))</f>
        <v/>
      </c>
      <c r="W238" s="118">
        <f>IF(AND(R238="",S238=""),"",R238+S238)</f>
        <v/>
      </c>
      <c r="X238" s="116">
        <f>IF(O238&lt;&gt;"",DATE(YEAR(O238), MONTH(O238), DAY(O238)),"")</f>
        <v/>
      </c>
      <c r="Y238" s="122" t="n"/>
      <c r="Z238" s="123" t="n"/>
      <c r="AA238" s="117">
        <f>IF(F238="Re-assigned","NA",IF(W238="","",IF(W238&gt;=VLOOKUP(D238,SLAMatrix,3,FALSE),"Yes",IF(W238&lt;VLOOKUP(D238,SLAMatrix,2,FALSE),"No","Internal"))))</f>
        <v/>
      </c>
      <c r="AB238" s="123" t="n"/>
      <c r="AC238" s="123" t="n"/>
      <c r="AD238" s="119" t="n"/>
      <c r="AE238" s="125" t="n"/>
      <c r="AF238" s="124">
        <f>MONTH(O238)</f>
        <v/>
      </c>
      <c r="AG238" s="124">
        <f>VLOOKUP(IFERROR(MID(AE238,1,(FIND(",",AE238,1)-1)),AE238),Facility_Region_Mapping,2,FALSE)</f>
        <v/>
      </c>
      <c r="AH238" s="124" t="n"/>
      <c r="AI238" s="124">
        <f>IF(C238&lt;&gt;"",IF(M238="ESM User",getInterfaceName($C238),"NA"),"")</f>
        <v/>
      </c>
      <c r="AJ238" s="116">
        <f>IF(Q238&lt;&gt;"",DATE(YEAR(Q238), MONTH(Q238), DAY(Q238)),"")</f>
        <v/>
      </c>
      <c r="AK238" s="130">
        <f>IF(Q238&lt;&gt;0,Q238-N238,TODAY()-N238)</f>
        <v/>
      </c>
      <c r="AL238" s="112">
        <f>IF(F238="Re-assigned",0,IF(H238="Closed",0,IF(H238="Service Restored",0,IF(H238="",0,1))))</f>
        <v/>
      </c>
      <c r="AM238" s="124">
        <f>IF(AL238=0,"",IF(AK238&gt;20.99,"Aged","Non-Aged"))</f>
        <v/>
      </c>
      <c r="AN238" s="112">
        <f>IF(Q238&lt;&gt;"",MONTH(Q238),"")</f>
        <v/>
      </c>
      <c r="AO238" s="112">
        <f>IFERROR(VALUE(V238),0)</f>
        <v/>
      </c>
    </row>
    <row customFormat="1" customHeight="1" ht="29.25" r="239" s="112" spans="1:41">
      <c r="A239" s="127" t="n"/>
      <c r="B239" s="113" t="n"/>
      <c r="C239" s="127" t="n"/>
      <c r="D239" s="127" t="n"/>
      <c r="E239" s="114">
        <f>IF(F239 &lt;&gt; "",VLOOKUP(F239,CategoryLookup,2,FALSE), "")</f>
        <v/>
      </c>
      <c r="F239" s="126" t="n"/>
      <c r="G239" s="127" t="n"/>
      <c r="H239" s="127" t="n"/>
      <c r="I239" s="127" t="n"/>
      <c r="J239" s="127" t="n"/>
      <c r="K239" s="127" t="n"/>
      <c r="L239" s="127" t="n"/>
      <c r="M239" s="127" t="n"/>
      <c r="N239" s="120" t="n"/>
      <c r="O239" s="120" t="n"/>
      <c r="P239" s="120" t="n"/>
      <c r="Q239" s="120" t="n"/>
      <c r="R239" s="121" t="n"/>
      <c r="S239" s="121" t="n"/>
      <c r="T239" s="121" t="n"/>
      <c r="U239" s="121" t="n"/>
      <c r="V239" s="117">
        <f>IF(P239="NA","NA",IF(P239&lt;&gt;"",TEXT(P239-N239,"[h].mm"),""))</f>
        <v/>
      </c>
      <c r="W239" s="118">
        <f>IF(AND(R239="",S239=""),"",R239+S239)</f>
        <v/>
      </c>
      <c r="X239" s="116">
        <f>IF(O239&lt;&gt;"",DATE(YEAR(O239), MONTH(O239), DAY(O239)),"")</f>
        <v/>
      </c>
      <c r="Y239" s="122" t="n"/>
      <c r="Z239" s="123" t="n"/>
      <c r="AA239" s="117">
        <f>IF(F239="Re-assigned","NA",IF(W239="","",IF(W239&gt;=VLOOKUP(D239,SLAMatrix,3,FALSE),"Yes",IF(W239&lt;VLOOKUP(D239,SLAMatrix,2,FALSE),"No","Internal"))))</f>
        <v/>
      </c>
      <c r="AB239" s="123" t="n"/>
      <c r="AC239" s="123" t="n"/>
      <c r="AD239" s="119" t="n"/>
      <c r="AE239" s="125" t="n"/>
      <c r="AF239" s="124">
        <f>MONTH(O239)</f>
        <v/>
      </c>
      <c r="AG239" s="124">
        <f>VLOOKUP(IFERROR(MID(AE239,1,(FIND(",",AE239,1)-1)),AE239),Facility_Region_Mapping,2,FALSE)</f>
        <v/>
      </c>
      <c r="AH239" s="124" t="n"/>
      <c r="AI239" s="124">
        <f>IF(C239&lt;&gt;"",IF(M239="ESM User",getInterfaceName($C239),"NA"),"")</f>
        <v/>
      </c>
      <c r="AJ239" s="116">
        <f>IF(Q239&lt;&gt;"",DATE(YEAR(Q239), MONTH(Q239), DAY(Q239)),"")</f>
        <v/>
      </c>
      <c r="AK239" s="130">
        <f>IF(Q239&lt;&gt;0,Q239-N239,TODAY()-N239)</f>
        <v/>
      </c>
      <c r="AL239" s="112">
        <f>IF(F239="Re-assigned",0,IF(H239="Closed",0,IF(H239="Service Restored",0,IF(H239="",0,1))))</f>
        <v/>
      </c>
      <c r="AM239" s="124">
        <f>IF(AL239=0,"",IF(AK239&gt;20.99,"Aged","Non-Aged"))</f>
        <v/>
      </c>
      <c r="AN239" s="112">
        <f>IF(Q239&lt;&gt;"",MONTH(Q239),"")</f>
        <v/>
      </c>
      <c r="AO239" s="112">
        <f>IFERROR(VALUE(V239),0)</f>
        <v/>
      </c>
    </row>
    <row customFormat="1" customHeight="1" ht="29.25" r="240" s="112" spans="1:41">
      <c r="A240" s="127" t="n"/>
      <c r="B240" s="113" t="n"/>
      <c r="C240" s="127" t="n"/>
      <c r="D240" s="127" t="n"/>
      <c r="E240" s="114">
        <f>IF(F240 &lt;&gt; "",VLOOKUP(F240,CategoryLookup,2,FALSE), "")</f>
        <v/>
      </c>
      <c r="F240" s="126" t="n"/>
      <c r="G240" s="127" t="n"/>
      <c r="H240" s="127" t="n"/>
      <c r="I240" s="127" t="n"/>
      <c r="J240" s="127" t="n"/>
      <c r="K240" s="127" t="n"/>
      <c r="L240" s="127" t="n"/>
      <c r="M240" s="127" t="n"/>
      <c r="N240" s="120" t="n"/>
      <c r="O240" s="120" t="n"/>
      <c r="P240" s="120" t="n"/>
      <c r="Q240" s="120" t="n"/>
      <c r="R240" s="121" t="n"/>
      <c r="S240" s="121" t="n"/>
      <c r="T240" s="121" t="n"/>
      <c r="U240" s="121" t="n"/>
      <c r="V240" s="117">
        <f>IF(P240="NA","NA",IF(P240&lt;&gt;"",TEXT(P240-N240,"[h].mm"),""))</f>
        <v/>
      </c>
      <c r="W240" s="118">
        <f>IF(AND(R240="",S240=""),"",R240+S240)</f>
        <v/>
      </c>
      <c r="X240" s="116">
        <f>IF(O240&lt;&gt;"",DATE(YEAR(O240), MONTH(O240), DAY(O240)),"")</f>
        <v/>
      </c>
      <c r="Y240" s="122" t="n"/>
      <c r="Z240" s="123" t="n"/>
      <c r="AA240" s="117">
        <f>IF(F240="Re-assigned","NA",IF(W240="","",IF(W240&gt;=VLOOKUP(D240,SLAMatrix,3,FALSE),"Yes",IF(W240&lt;VLOOKUP(D240,SLAMatrix,2,FALSE),"No","Internal"))))</f>
        <v/>
      </c>
      <c r="AB240" s="123" t="n"/>
      <c r="AC240" s="123" t="n"/>
      <c r="AD240" s="119" t="n"/>
      <c r="AE240" s="125" t="n"/>
      <c r="AF240" s="124">
        <f>MONTH(O240)</f>
        <v/>
      </c>
      <c r="AG240" s="124">
        <f>VLOOKUP(IFERROR(MID(AE240,1,(FIND(",",AE240,1)-1)),AE240),Facility_Region_Mapping,2,FALSE)</f>
        <v/>
      </c>
      <c r="AH240" s="124" t="n"/>
      <c r="AI240" s="124">
        <f>IF(C240&lt;&gt;"",IF(M240="ESM User",getInterfaceName($C240),"NA"),"")</f>
        <v/>
      </c>
      <c r="AJ240" s="116">
        <f>IF(Q240&lt;&gt;"",DATE(YEAR(Q240), MONTH(Q240), DAY(Q240)),"")</f>
        <v/>
      </c>
      <c r="AK240" s="130">
        <f>IF(Q240&lt;&gt;0,Q240-N240,TODAY()-N240)</f>
        <v/>
      </c>
      <c r="AL240" s="112">
        <f>IF(F240="Re-assigned",0,IF(H240="Closed",0,IF(H240="Service Restored",0,IF(H240="",0,1))))</f>
        <v/>
      </c>
      <c r="AM240" s="124">
        <f>IF(AL240=0,"",IF(AK240&gt;20.99,"Aged","Non-Aged"))</f>
        <v/>
      </c>
      <c r="AN240" s="112">
        <f>IF(Q240&lt;&gt;"",MONTH(Q240),"")</f>
        <v/>
      </c>
      <c r="AO240" s="112">
        <f>IFERROR(VALUE(V240),0)</f>
        <v/>
      </c>
    </row>
    <row customFormat="1" customHeight="1" ht="29.25" r="241" s="112" spans="1:41">
      <c r="A241" s="127" t="n"/>
      <c r="B241" s="113" t="n"/>
      <c r="C241" s="127" t="n"/>
      <c r="D241" s="127" t="n"/>
      <c r="E241" s="114">
        <f>IF(F241 &lt;&gt; "",VLOOKUP(F241,CategoryLookup,2,FALSE), "")</f>
        <v/>
      </c>
      <c r="F241" s="126" t="n"/>
      <c r="G241" s="127" t="n"/>
      <c r="H241" s="127" t="n"/>
      <c r="I241" s="127" t="n"/>
      <c r="J241" s="127" t="n"/>
      <c r="K241" s="127" t="n"/>
      <c r="L241" s="127" t="n"/>
      <c r="M241" s="127" t="n"/>
      <c r="N241" s="120" t="n"/>
      <c r="O241" s="120" t="n"/>
      <c r="P241" s="120" t="n"/>
      <c r="Q241" s="120" t="n"/>
      <c r="R241" s="121" t="n"/>
      <c r="S241" s="121" t="n"/>
      <c r="T241" s="121" t="n"/>
      <c r="U241" s="121" t="n"/>
      <c r="V241" s="117">
        <f>IF(P241="NA","NA",IF(P241&lt;&gt;"",TEXT(P241-N241,"[h].mm"),""))</f>
        <v/>
      </c>
      <c r="W241" s="118">
        <f>IF(AND(R241="",S241=""),"",R241+S241)</f>
        <v/>
      </c>
      <c r="X241" s="116">
        <f>IF(O241&lt;&gt;"",DATE(YEAR(O241), MONTH(O241), DAY(O241)),"")</f>
        <v/>
      </c>
      <c r="Y241" s="122" t="n"/>
      <c r="Z241" s="123" t="n"/>
      <c r="AA241" s="117">
        <f>IF(F241="Re-assigned","NA",IF(W241="","",IF(W241&gt;=VLOOKUP(D241,SLAMatrix,3,FALSE),"Yes",IF(W241&lt;VLOOKUP(D241,SLAMatrix,2,FALSE),"No","Internal"))))</f>
        <v/>
      </c>
      <c r="AB241" s="123" t="n"/>
      <c r="AC241" s="123" t="n"/>
      <c r="AD241" s="119" t="n"/>
      <c r="AE241" s="125" t="n"/>
      <c r="AF241" s="124">
        <f>MONTH(O241)</f>
        <v/>
      </c>
      <c r="AG241" s="124">
        <f>VLOOKUP(IFERROR(MID(AE241,1,(FIND(",",AE241,1)-1)),AE241),Facility_Region_Mapping,2,FALSE)</f>
        <v/>
      </c>
      <c r="AH241" s="124" t="n"/>
      <c r="AI241" s="124">
        <f>IF(C241&lt;&gt;"",IF(M241="ESM User",getInterfaceName($C241),"NA"),"")</f>
        <v/>
      </c>
      <c r="AJ241" s="116">
        <f>IF(Q241&lt;&gt;"",DATE(YEAR(Q241), MONTH(Q241), DAY(Q241)),"")</f>
        <v/>
      </c>
      <c r="AK241" s="130">
        <f>IF(Q241&lt;&gt;0,Q241-N241,TODAY()-N241)</f>
        <v/>
      </c>
      <c r="AL241" s="112">
        <f>IF(F241="Re-assigned",0,IF(H241="Closed",0,IF(H241="Service Restored",0,IF(H241="",0,1))))</f>
        <v/>
      </c>
      <c r="AM241" s="124">
        <f>IF(AL241=0,"",IF(AK241&gt;20.99,"Aged","Non-Aged"))</f>
        <v/>
      </c>
      <c r="AN241" s="112">
        <f>IF(Q241&lt;&gt;"",MONTH(Q241),"")</f>
        <v/>
      </c>
      <c r="AO241" s="112">
        <f>IFERROR(VALUE(V241),0)</f>
        <v/>
      </c>
    </row>
    <row customFormat="1" customHeight="1" ht="29.25" r="242" s="112" spans="1:41">
      <c r="A242" s="127" t="n"/>
      <c r="B242" s="113" t="n"/>
      <c r="C242" s="127" t="n"/>
      <c r="D242" s="127" t="n"/>
      <c r="E242" s="114">
        <f>IF(F242 &lt;&gt; "",VLOOKUP(F242,CategoryLookup,2,FALSE), "")</f>
        <v/>
      </c>
      <c r="F242" s="126" t="n"/>
      <c r="G242" s="127" t="n"/>
      <c r="H242" s="127" t="n"/>
      <c r="I242" s="127" t="n"/>
      <c r="J242" s="127" t="n"/>
      <c r="K242" s="127" t="n"/>
      <c r="L242" s="127" t="n"/>
      <c r="M242" s="127" t="n"/>
      <c r="N242" s="120" t="n"/>
      <c r="O242" s="120" t="n"/>
      <c r="P242" s="120" t="n"/>
      <c r="Q242" s="120" t="n"/>
      <c r="R242" s="121" t="n"/>
      <c r="S242" s="121" t="n"/>
      <c r="T242" s="121" t="n"/>
      <c r="U242" s="121" t="n"/>
      <c r="V242" s="117">
        <f>IF(P242="NA","NA",IF(P242&lt;&gt;"",TEXT(P242-N242,"[h].mm"),""))</f>
        <v/>
      </c>
      <c r="W242" s="118">
        <f>IF(AND(R242="",S242=""),"",R242+S242)</f>
        <v/>
      </c>
      <c r="X242" s="116">
        <f>IF(O242&lt;&gt;"",DATE(YEAR(O242), MONTH(O242), DAY(O242)),"")</f>
        <v/>
      </c>
      <c r="Y242" s="122" t="n"/>
      <c r="Z242" s="123" t="n"/>
      <c r="AA242" s="117">
        <f>IF(F242="Re-assigned","NA",IF(W242="","",IF(W242&gt;=VLOOKUP(D242,SLAMatrix,3,FALSE),"Yes",IF(W242&lt;VLOOKUP(D242,SLAMatrix,2,FALSE),"No","Internal"))))</f>
        <v/>
      </c>
      <c r="AB242" s="123" t="n"/>
      <c r="AC242" s="123" t="n"/>
      <c r="AD242" s="119" t="n"/>
      <c r="AE242" s="125" t="n"/>
      <c r="AF242" s="124">
        <f>MONTH(O242)</f>
        <v/>
      </c>
      <c r="AG242" s="124">
        <f>VLOOKUP(IFERROR(MID(AE242,1,(FIND(",",AE242,1)-1)),AE242),Facility_Region_Mapping,2,FALSE)</f>
        <v/>
      </c>
      <c r="AH242" s="124" t="n"/>
      <c r="AI242" s="124">
        <f>IF(C242&lt;&gt;"",IF(M242="ESM User",getInterfaceName($C242),"NA"),"")</f>
        <v/>
      </c>
      <c r="AJ242" s="116">
        <f>IF(Q242&lt;&gt;"",DATE(YEAR(Q242), MONTH(Q242), DAY(Q242)),"")</f>
        <v/>
      </c>
      <c r="AK242" s="130">
        <f>IF(Q242&lt;&gt;0,Q242-N242,TODAY()-N242)</f>
        <v/>
      </c>
      <c r="AL242" s="112">
        <f>IF(F242="Re-assigned",0,IF(H242="Closed",0,IF(H242="Service Restored",0,IF(H242="",0,1))))</f>
        <v/>
      </c>
      <c r="AM242" s="124">
        <f>IF(AL242=0,"",IF(AK242&gt;20.99,"Aged","Non-Aged"))</f>
        <v/>
      </c>
      <c r="AN242" s="112">
        <f>IF(Q242&lt;&gt;"",MONTH(Q242),"")</f>
        <v/>
      </c>
      <c r="AO242" s="112">
        <f>IFERROR(VALUE(V242),0)</f>
        <v/>
      </c>
    </row>
    <row customFormat="1" customHeight="1" ht="29.25" r="243" s="112" spans="1:41">
      <c r="A243" s="127" t="n"/>
      <c r="B243" s="113" t="n"/>
      <c r="C243" s="127" t="n"/>
      <c r="D243" s="127" t="n"/>
      <c r="E243" s="114">
        <f>IF(F243 &lt;&gt; "",VLOOKUP(F243,CategoryLookup,2,FALSE), "")</f>
        <v/>
      </c>
      <c r="F243" s="126" t="n"/>
      <c r="G243" s="127" t="n"/>
      <c r="H243" s="127" t="n"/>
      <c r="I243" s="127" t="n"/>
      <c r="J243" s="127" t="n"/>
      <c r="K243" s="127" t="n"/>
      <c r="L243" s="127" t="n"/>
      <c r="M243" s="127" t="n"/>
      <c r="N243" s="120" t="n"/>
      <c r="O243" s="120" t="n"/>
      <c r="P243" s="120" t="n"/>
      <c r="Q243" s="120" t="n"/>
      <c r="R243" s="121" t="n"/>
      <c r="S243" s="121" t="n"/>
      <c r="T243" s="121" t="n"/>
      <c r="U243" s="121" t="n"/>
      <c r="V243" s="117">
        <f>IF(P243="NA","NA",IF(P243&lt;&gt;"",TEXT(P243-N243,"[h].mm"),""))</f>
        <v/>
      </c>
      <c r="W243" s="118">
        <f>IF(AND(R243="",S243=""),"",R243+S243)</f>
        <v/>
      </c>
      <c r="X243" s="116">
        <f>IF(O243&lt;&gt;"",DATE(YEAR(O243), MONTH(O243), DAY(O243)),"")</f>
        <v/>
      </c>
      <c r="Y243" s="122" t="n"/>
      <c r="Z243" s="123" t="n"/>
      <c r="AA243" s="117">
        <f>IF(F243="Re-assigned","NA",IF(W243="","",IF(W243&gt;=VLOOKUP(D243,SLAMatrix,3,FALSE),"Yes",IF(W243&lt;VLOOKUP(D243,SLAMatrix,2,FALSE),"No","Internal"))))</f>
        <v/>
      </c>
      <c r="AB243" s="123" t="n"/>
      <c r="AC243" s="123" t="n"/>
      <c r="AD243" s="119" t="n"/>
      <c r="AE243" s="125" t="n"/>
      <c r="AF243" s="124">
        <f>MONTH(O243)</f>
        <v/>
      </c>
      <c r="AG243" s="124">
        <f>VLOOKUP(IFERROR(MID(AE243,1,(FIND(",",AE243,1)-1)),AE243),Facility_Region_Mapping,2,FALSE)</f>
        <v/>
      </c>
      <c r="AH243" s="124" t="n"/>
      <c r="AI243" s="124">
        <f>IF(C243&lt;&gt;"",IF(M243="ESM User",getInterfaceName($C243),"NA"),"")</f>
        <v/>
      </c>
      <c r="AJ243" s="116">
        <f>IF(Q243&lt;&gt;"",DATE(YEAR(Q243), MONTH(Q243), DAY(Q243)),"")</f>
        <v/>
      </c>
      <c r="AK243" s="130">
        <f>IF(Q243&lt;&gt;0,Q243-N243,TODAY()-N243)</f>
        <v/>
      </c>
      <c r="AL243" s="112">
        <f>IF(F243="Re-assigned",0,IF(H243="Closed",0,IF(H243="Service Restored",0,IF(H243="",0,1))))</f>
        <v/>
      </c>
      <c r="AM243" s="124">
        <f>IF(AL243=0,"",IF(AK243&gt;20.99,"Aged","Non-Aged"))</f>
        <v/>
      </c>
      <c r="AN243" s="112">
        <f>IF(Q243&lt;&gt;"",MONTH(Q243),"")</f>
        <v/>
      </c>
      <c r="AO243" s="112">
        <f>IFERROR(VALUE(V243),0)</f>
        <v/>
      </c>
    </row>
    <row customFormat="1" customHeight="1" ht="29.25" r="244" s="112" spans="1:41">
      <c r="A244" s="127" t="n"/>
      <c r="B244" s="113" t="n"/>
      <c r="C244" s="127" t="n"/>
      <c r="D244" s="127" t="n"/>
      <c r="E244" s="114">
        <f>IF(F244 &lt;&gt; "",VLOOKUP(F244,CategoryLookup,2,FALSE), "")</f>
        <v/>
      </c>
      <c r="F244" s="126" t="n"/>
      <c r="G244" s="127" t="n"/>
      <c r="H244" s="127" t="n"/>
      <c r="I244" s="127" t="n"/>
      <c r="J244" s="127" t="n"/>
      <c r="K244" s="127" t="n"/>
      <c r="L244" s="127" t="n"/>
      <c r="M244" s="127" t="n"/>
      <c r="N244" s="120" t="n"/>
      <c r="O244" s="120" t="n"/>
      <c r="P244" s="120" t="n"/>
      <c r="Q244" s="120" t="n"/>
      <c r="R244" s="121" t="n"/>
      <c r="S244" s="121" t="n"/>
      <c r="T244" s="121" t="n"/>
      <c r="U244" s="121" t="n"/>
      <c r="V244" s="117">
        <f>IF(P244="NA","NA",IF(P244&lt;&gt;"",TEXT(P244-N244,"[h].mm"),""))</f>
        <v/>
      </c>
      <c r="W244" s="118">
        <f>IF(AND(R244="",S244=""),"",R244+S244)</f>
        <v/>
      </c>
      <c r="X244" s="116">
        <f>IF(O244&lt;&gt;"",DATE(YEAR(O244), MONTH(O244), DAY(O244)),"")</f>
        <v/>
      </c>
      <c r="Y244" s="122" t="n"/>
      <c r="Z244" s="123" t="n"/>
      <c r="AA244" s="117">
        <f>IF(F244="Re-assigned","NA",IF(W244="","",IF(W244&gt;=VLOOKUP(D244,SLAMatrix,3,FALSE),"Yes",IF(W244&lt;VLOOKUP(D244,SLAMatrix,2,FALSE),"No","Internal"))))</f>
        <v/>
      </c>
      <c r="AB244" s="123" t="n"/>
      <c r="AC244" s="123" t="n"/>
      <c r="AD244" s="119" t="n"/>
      <c r="AE244" s="125" t="n"/>
      <c r="AF244" s="124">
        <f>MONTH(O244)</f>
        <v/>
      </c>
      <c r="AG244" s="124">
        <f>VLOOKUP(IFERROR(MID(AE244,1,(FIND(",",AE244,1)-1)),AE244),Facility_Region_Mapping,2,FALSE)</f>
        <v/>
      </c>
      <c r="AH244" s="124" t="n"/>
      <c r="AI244" s="124">
        <f>IF(C244&lt;&gt;"",IF(M244="ESM User",getInterfaceName($C244),"NA"),"")</f>
        <v/>
      </c>
      <c r="AJ244" s="116">
        <f>IF(Q244&lt;&gt;"",DATE(YEAR(Q244), MONTH(Q244), DAY(Q244)),"")</f>
        <v/>
      </c>
      <c r="AK244" s="130">
        <f>IF(Q244&lt;&gt;0,Q244-N244,TODAY()-N244)</f>
        <v/>
      </c>
      <c r="AL244" s="112">
        <f>IF(F244="Re-assigned",0,IF(H244="Closed",0,IF(H244="Service Restored",0,IF(H244="",0,1))))</f>
        <v/>
      </c>
      <c r="AM244" s="124">
        <f>IF(AL244=0,"",IF(AK244&gt;20.99,"Aged","Non-Aged"))</f>
        <v/>
      </c>
      <c r="AN244" s="112">
        <f>IF(Q244&lt;&gt;"",MONTH(Q244),"")</f>
        <v/>
      </c>
      <c r="AO244" s="112">
        <f>IFERROR(VALUE(V244),0)</f>
        <v/>
      </c>
    </row>
    <row customFormat="1" customHeight="1" ht="29.25" r="245" s="112" spans="1:41">
      <c r="A245" s="127" t="n"/>
      <c r="B245" s="113" t="n"/>
      <c r="C245" s="127" t="n"/>
      <c r="D245" s="127" t="n"/>
      <c r="E245" s="114">
        <f>IF(F245 &lt;&gt; "",VLOOKUP(F245,CategoryLookup,2,FALSE), "")</f>
        <v/>
      </c>
      <c r="F245" s="126" t="n"/>
      <c r="G245" s="127" t="n"/>
      <c r="H245" s="127" t="n"/>
      <c r="I245" s="127" t="n"/>
      <c r="J245" s="127" t="n"/>
      <c r="K245" s="127" t="n"/>
      <c r="L245" s="127" t="n"/>
      <c r="M245" s="127" t="n"/>
      <c r="N245" s="120" t="n"/>
      <c r="O245" s="120" t="n"/>
      <c r="P245" s="120" t="n"/>
      <c r="Q245" s="120" t="n"/>
      <c r="R245" s="121" t="n"/>
      <c r="S245" s="121" t="n"/>
      <c r="T245" s="121" t="n"/>
      <c r="U245" s="121" t="n"/>
      <c r="V245" s="117">
        <f>IF(P245="NA","NA",IF(P245&lt;&gt;"",TEXT(P245-N245,"[h].mm"),""))</f>
        <v/>
      </c>
      <c r="W245" s="118">
        <f>IF(AND(R245="",S245=""),"",R245+S245)</f>
        <v/>
      </c>
      <c r="X245" s="116">
        <f>IF(O245&lt;&gt;"",DATE(YEAR(O245), MONTH(O245), DAY(O245)),"")</f>
        <v/>
      </c>
      <c r="Y245" s="122" t="n"/>
      <c r="Z245" s="123" t="n"/>
      <c r="AA245" s="117">
        <f>IF(F245="Re-assigned","NA",IF(W245="","",IF(W245&gt;=VLOOKUP(D245,SLAMatrix,3,FALSE),"Yes",IF(W245&lt;VLOOKUP(D245,SLAMatrix,2,FALSE),"No","Internal"))))</f>
        <v/>
      </c>
      <c r="AB245" s="123" t="n"/>
      <c r="AC245" s="123" t="n"/>
      <c r="AD245" s="119" t="n"/>
      <c r="AE245" s="125" t="n"/>
      <c r="AF245" s="124">
        <f>MONTH(O245)</f>
        <v/>
      </c>
      <c r="AG245" s="124">
        <f>VLOOKUP(IFERROR(MID(AE245,1,(FIND(",",AE245,1)-1)),AE245),Facility_Region_Mapping,2,FALSE)</f>
        <v/>
      </c>
      <c r="AH245" s="124" t="n"/>
      <c r="AI245" s="124">
        <f>IF(C245&lt;&gt;"",IF(M245="ESM User",getInterfaceName($C245),"NA"),"")</f>
        <v/>
      </c>
      <c r="AJ245" s="116">
        <f>IF(Q245&lt;&gt;"",DATE(YEAR(Q245), MONTH(Q245), DAY(Q245)),"")</f>
        <v/>
      </c>
      <c r="AK245" s="130">
        <f>IF(Q245&lt;&gt;0,Q245-N245,TODAY()-N245)</f>
        <v/>
      </c>
      <c r="AL245" s="112">
        <f>IF(F245="Re-assigned",0,IF(H245="Closed",0,IF(H245="Service Restored",0,IF(H245="",0,1))))</f>
        <v/>
      </c>
      <c r="AM245" s="124">
        <f>IF(AL245=0,"",IF(AK245&gt;20.99,"Aged","Non-Aged"))</f>
        <v/>
      </c>
      <c r="AN245" s="112">
        <f>IF(Q245&lt;&gt;"",MONTH(Q245),"")</f>
        <v/>
      </c>
      <c r="AO245" s="112">
        <f>IFERROR(VALUE(V245),0)</f>
        <v/>
      </c>
    </row>
    <row customFormat="1" customHeight="1" ht="29.25" r="246" s="112" spans="1:41">
      <c r="A246" s="127" t="n"/>
      <c r="B246" s="113" t="n"/>
      <c r="C246" s="127" t="n"/>
      <c r="D246" s="127" t="n"/>
      <c r="E246" s="114">
        <f>IF(F246 &lt;&gt; "",VLOOKUP(F246,CategoryLookup,2,FALSE), "")</f>
        <v/>
      </c>
      <c r="F246" s="126" t="n"/>
      <c r="G246" s="127" t="n"/>
      <c r="H246" s="127" t="n"/>
      <c r="I246" s="127" t="n"/>
      <c r="J246" s="127" t="n"/>
      <c r="K246" s="127" t="n"/>
      <c r="L246" s="127" t="n"/>
      <c r="M246" s="127" t="n"/>
      <c r="N246" s="120" t="n"/>
      <c r="O246" s="120" t="n"/>
      <c r="P246" s="120" t="n"/>
      <c r="Q246" s="120" t="n"/>
      <c r="R246" s="121" t="n"/>
      <c r="S246" s="121" t="n"/>
      <c r="T246" s="121" t="n"/>
      <c r="U246" s="121" t="n"/>
      <c r="V246" s="117">
        <f>IF(P246="NA","NA",IF(P246&lt;&gt;"",TEXT(P246-N246,"[h].mm"),""))</f>
        <v/>
      </c>
      <c r="W246" s="118">
        <f>IF(AND(R246="",S246=""),"",R246+S246)</f>
        <v/>
      </c>
      <c r="X246" s="116">
        <f>IF(O246&lt;&gt;"",DATE(YEAR(O246), MONTH(O246), DAY(O246)),"")</f>
        <v/>
      </c>
      <c r="Y246" s="122" t="n"/>
      <c r="Z246" s="123" t="n"/>
      <c r="AA246" s="117">
        <f>IF(F246="Re-assigned","NA",IF(W246="","",IF(W246&gt;=VLOOKUP(D246,SLAMatrix,3,FALSE),"Yes",IF(W246&lt;VLOOKUP(D246,SLAMatrix,2,FALSE),"No","Internal"))))</f>
        <v/>
      </c>
      <c r="AB246" s="123" t="n"/>
      <c r="AC246" s="123" t="n"/>
      <c r="AD246" s="119" t="n"/>
      <c r="AE246" s="125" t="n"/>
      <c r="AF246" s="124">
        <f>MONTH(O246)</f>
        <v/>
      </c>
      <c r="AG246" s="124">
        <f>VLOOKUP(IFERROR(MID(AE246,1,(FIND(",",AE246,1)-1)),AE246),Facility_Region_Mapping,2,FALSE)</f>
        <v/>
      </c>
      <c r="AH246" s="124" t="n"/>
      <c r="AI246" s="124">
        <f>IF(C246&lt;&gt;"",IF(M246="ESM User",getInterfaceName($C246),"NA"),"")</f>
        <v/>
      </c>
      <c r="AJ246" s="116">
        <f>IF(Q246&lt;&gt;"",DATE(YEAR(Q246), MONTH(Q246), DAY(Q246)),"")</f>
        <v/>
      </c>
      <c r="AK246" s="130">
        <f>IF(Q246&lt;&gt;0,Q246-N246,TODAY()-N246)</f>
        <v/>
      </c>
      <c r="AL246" s="112">
        <f>IF(F246="Re-assigned",0,IF(H246="Closed",0,IF(H246="Service Restored",0,IF(H246="",0,1))))</f>
        <v/>
      </c>
      <c r="AM246" s="124">
        <f>IF(AL246=0,"",IF(AK246&gt;20.99,"Aged","Non-Aged"))</f>
        <v/>
      </c>
      <c r="AN246" s="112">
        <f>IF(Q246&lt;&gt;"",MONTH(Q246),"")</f>
        <v/>
      </c>
      <c r="AO246" s="112">
        <f>IFERROR(VALUE(V246),0)</f>
        <v/>
      </c>
    </row>
    <row customFormat="1" customHeight="1" ht="29.25" r="247" s="112" spans="1:41">
      <c r="A247" s="127" t="n"/>
      <c r="B247" s="113" t="n"/>
      <c r="C247" s="127" t="n"/>
      <c r="D247" s="127" t="n"/>
      <c r="E247" s="114">
        <f>IF(F247 &lt;&gt; "",VLOOKUP(F247,CategoryLookup,2,FALSE), "")</f>
        <v/>
      </c>
      <c r="F247" s="126" t="n"/>
      <c r="G247" s="127" t="n"/>
      <c r="H247" s="127" t="n"/>
      <c r="I247" s="127" t="n"/>
      <c r="J247" s="127" t="n"/>
      <c r="K247" s="127" t="n"/>
      <c r="L247" s="127" t="n"/>
      <c r="M247" s="127" t="n"/>
      <c r="N247" s="120" t="n"/>
      <c r="O247" s="120" t="n"/>
      <c r="P247" s="120" t="n"/>
      <c r="Q247" s="120" t="n"/>
      <c r="R247" s="121" t="n"/>
      <c r="S247" s="121" t="n"/>
      <c r="T247" s="121" t="n"/>
      <c r="U247" s="121" t="n"/>
      <c r="V247" s="117">
        <f>IF(P247="NA","NA",IF(P247&lt;&gt;"",TEXT(P247-N247,"[h].mm"),""))</f>
        <v/>
      </c>
      <c r="W247" s="118">
        <f>IF(AND(R247="",S247=""),"",R247+S247)</f>
        <v/>
      </c>
      <c r="X247" s="116">
        <f>IF(O247&lt;&gt;"",DATE(YEAR(O247), MONTH(O247), DAY(O247)),"")</f>
        <v/>
      </c>
      <c r="Y247" s="122" t="n"/>
      <c r="Z247" s="123" t="n"/>
      <c r="AA247" s="117">
        <f>IF(F247="Re-assigned","NA",IF(W247="","",IF(W247&gt;=VLOOKUP(D247,SLAMatrix,3,FALSE),"Yes",IF(W247&lt;VLOOKUP(D247,SLAMatrix,2,FALSE),"No","Internal"))))</f>
        <v/>
      </c>
      <c r="AB247" s="123" t="n"/>
      <c r="AC247" s="123" t="n"/>
      <c r="AD247" s="119" t="n"/>
      <c r="AE247" s="125" t="n"/>
      <c r="AF247" s="124">
        <f>MONTH(O247)</f>
        <v/>
      </c>
      <c r="AG247" s="124">
        <f>VLOOKUP(IFERROR(MID(AE247,1,(FIND(",",AE247,1)-1)),AE247),Facility_Region_Mapping,2,FALSE)</f>
        <v/>
      </c>
      <c r="AH247" s="124" t="n"/>
      <c r="AI247" s="124">
        <f>IF(C247&lt;&gt;"",IF(M247="ESM User",getInterfaceName($C247),"NA"),"")</f>
        <v/>
      </c>
      <c r="AJ247" s="116">
        <f>IF(Q247&lt;&gt;"",DATE(YEAR(Q247), MONTH(Q247), DAY(Q247)),"")</f>
        <v/>
      </c>
      <c r="AK247" s="130">
        <f>IF(Q247&lt;&gt;0,Q247-N247,TODAY()-N247)</f>
        <v/>
      </c>
      <c r="AL247" s="112">
        <f>IF(F247="Re-assigned",0,IF(H247="Closed",0,IF(H247="Service Restored",0,IF(H247="",0,1))))</f>
        <v/>
      </c>
      <c r="AM247" s="124">
        <f>IF(AL247=0,"",IF(AK247&gt;20.99,"Aged","Non-Aged"))</f>
        <v/>
      </c>
      <c r="AN247" s="112">
        <f>IF(Q247&lt;&gt;"",MONTH(Q247),"")</f>
        <v/>
      </c>
      <c r="AO247" s="112">
        <f>IFERROR(VALUE(V247),0)</f>
        <v/>
      </c>
    </row>
    <row customFormat="1" customHeight="1" ht="29.25" r="248" s="112" spans="1:41">
      <c r="A248" s="127" t="n"/>
      <c r="B248" s="113" t="n"/>
      <c r="C248" s="127" t="n"/>
      <c r="D248" s="127" t="n"/>
      <c r="E248" s="114">
        <f>IF(F248 &lt;&gt; "",VLOOKUP(F248,CategoryLookup,2,FALSE), "")</f>
        <v/>
      </c>
      <c r="F248" s="126" t="n"/>
      <c r="G248" s="127" t="n"/>
      <c r="H248" s="127" t="n"/>
      <c r="I248" s="127" t="n"/>
      <c r="J248" s="127" t="n"/>
      <c r="K248" s="127" t="n"/>
      <c r="L248" s="127" t="n"/>
      <c r="M248" s="127" t="n"/>
      <c r="N248" s="120" t="n"/>
      <c r="O248" s="120" t="n"/>
      <c r="P248" s="120" t="n"/>
      <c r="Q248" s="120" t="n"/>
      <c r="R248" s="121" t="n"/>
      <c r="S248" s="121" t="n"/>
      <c r="T248" s="121" t="n"/>
      <c r="U248" s="121" t="n"/>
      <c r="V248" s="117">
        <f>IF(P248="NA","NA",IF(P248&lt;&gt;"",TEXT(P248-N248,"[h].mm"),""))</f>
        <v/>
      </c>
      <c r="W248" s="118">
        <f>IF(AND(R248="",S248=""),"",R248+S248)</f>
        <v/>
      </c>
      <c r="X248" s="116">
        <f>IF(O248&lt;&gt;"",DATE(YEAR(O248), MONTH(O248), DAY(O248)),"")</f>
        <v/>
      </c>
      <c r="Y248" s="122" t="n"/>
      <c r="Z248" s="123" t="n"/>
      <c r="AA248" s="117">
        <f>IF(F248="Re-assigned","NA",IF(W248="","",IF(W248&gt;=VLOOKUP(D248,SLAMatrix,3,FALSE),"Yes",IF(W248&lt;VLOOKUP(D248,SLAMatrix,2,FALSE),"No","Internal"))))</f>
        <v/>
      </c>
      <c r="AB248" s="123" t="n"/>
      <c r="AC248" s="123" t="n"/>
      <c r="AD248" s="119" t="n"/>
      <c r="AE248" s="125" t="n"/>
      <c r="AF248" s="124">
        <f>MONTH(O248)</f>
        <v/>
      </c>
      <c r="AG248" s="124">
        <f>VLOOKUP(IFERROR(MID(AE248,1,(FIND(",",AE248,1)-1)),AE248),Facility_Region_Mapping,2,FALSE)</f>
        <v/>
      </c>
      <c r="AH248" s="124" t="n"/>
      <c r="AI248" s="124">
        <f>IF(C248&lt;&gt;"",IF(M248="ESM User",getInterfaceName($C248),"NA"),"")</f>
        <v/>
      </c>
      <c r="AJ248" s="116">
        <f>IF(Q248&lt;&gt;"",DATE(YEAR(Q248), MONTH(Q248), DAY(Q248)),"")</f>
        <v/>
      </c>
      <c r="AK248" s="130">
        <f>IF(Q248&lt;&gt;0,Q248-N248,TODAY()-N248)</f>
        <v/>
      </c>
      <c r="AL248" s="112">
        <f>IF(F248="Re-assigned",0,IF(H248="Closed",0,IF(H248="Service Restored",0,IF(H248="",0,1))))</f>
        <v/>
      </c>
      <c r="AM248" s="124">
        <f>IF(AL248=0,"",IF(AK248&gt;20.99,"Aged","Non-Aged"))</f>
        <v/>
      </c>
      <c r="AN248" s="112">
        <f>IF(Q248&lt;&gt;"",MONTH(Q248),"")</f>
        <v/>
      </c>
      <c r="AO248" s="112">
        <f>IFERROR(VALUE(V248),0)</f>
        <v/>
      </c>
    </row>
    <row customFormat="1" customHeight="1" ht="29.25" r="249" s="112" spans="1:41">
      <c r="A249" s="127" t="n"/>
      <c r="B249" s="113" t="n"/>
      <c r="C249" s="127" t="n"/>
      <c r="D249" s="127" t="n"/>
      <c r="E249" s="114">
        <f>IF(F249 &lt;&gt; "",VLOOKUP(F249,CategoryLookup,2,FALSE), "")</f>
        <v/>
      </c>
      <c r="F249" s="126" t="n"/>
      <c r="G249" s="127" t="n"/>
      <c r="H249" s="127" t="n"/>
      <c r="I249" s="127" t="n"/>
      <c r="J249" s="127" t="n"/>
      <c r="K249" s="127" t="n"/>
      <c r="L249" s="127" t="n"/>
      <c r="M249" s="127" t="n"/>
      <c r="N249" s="120" t="n"/>
      <c r="O249" s="120" t="n"/>
      <c r="P249" s="120" t="n"/>
      <c r="Q249" s="120" t="n"/>
      <c r="R249" s="121" t="n"/>
      <c r="S249" s="121" t="n"/>
      <c r="T249" s="121" t="n"/>
      <c r="U249" s="121" t="n"/>
      <c r="V249" s="117">
        <f>IF(P249="NA","NA",IF(P249&lt;&gt;"",TEXT(P249-N249,"[h].mm"),""))</f>
        <v/>
      </c>
      <c r="W249" s="118">
        <f>IF(AND(R249="",S249=""),"",R249+S249)</f>
        <v/>
      </c>
      <c r="X249" s="116">
        <f>IF(O249&lt;&gt;"",DATE(YEAR(O249), MONTH(O249), DAY(O249)),"")</f>
        <v/>
      </c>
      <c r="Y249" s="122" t="n"/>
      <c r="Z249" s="123" t="n"/>
      <c r="AA249" s="117">
        <f>IF(F249="Re-assigned","NA",IF(W249="","",IF(W249&gt;=VLOOKUP(D249,SLAMatrix,3,FALSE),"Yes",IF(W249&lt;VLOOKUP(D249,SLAMatrix,2,FALSE),"No","Internal"))))</f>
        <v/>
      </c>
      <c r="AB249" s="123" t="n"/>
      <c r="AC249" s="123" t="n"/>
      <c r="AD249" s="119" t="n"/>
      <c r="AE249" s="125" t="n"/>
      <c r="AF249" s="124">
        <f>MONTH(O249)</f>
        <v/>
      </c>
      <c r="AG249" s="124">
        <f>VLOOKUP(IFERROR(MID(AE249,1,(FIND(",",AE249,1)-1)),AE249),Facility_Region_Mapping,2,FALSE)</f>
        <v/>
      </c>
      <c r="AH249" s="124" t="n"/>
      <c r="AI249" s="124">
        <f>IF(C249&lt;&gt;"",IF(M249="ESM User",getInterfaceName($C249),"NA"),"")</f>
        <v/>
      </c>
      <c r="AJ249" s="116">
        <f>IF(Q249&lt;&gt;"",DATE(YEAR(Q249), MONTH(Q249), DAY(Q249)),"")</f>
        <v/>
      </c>
      <c r="AK249" s="130">
        <f>IF(Q249&lt;&gt;0,Q249-N249,TODAY()-N249)</f>
        <v/>
      </c>
      <c r="AL249" s="112">
        <f>IF(F249="Re-assigned",0,IF(H249="Closed",0,IF(H249="Service Restored",0,IF(H249="",0,1))))</f>
        <v/>
      </c>
      <c r="AM249" s="124">
        <f>IF(AL249=0,"",IF(AK249&gt;20.99,"Aged","Non-Aged"))</f>
        <v/>
      </c>
      <c r="AN249" s="112">
        <f>IF(Q249&lt;&gt;"",MONTH(Q249),"")</f>
        <v/>
      </c>
      <c r="AO249" s="112">
        <f>IFERROR(VALUE(V249),0)</f>
        <v/>
      </c>
    </row>
    <row customFormat="1" customHeight="1" ht="29.25" r="250" s="112" spans="1:41">
      <c r="A250" s="127" t="n"/>
      <c r="B250" s="113" t="n"/>
      <c r="C250" s="127" t="n"/>
      <c r="D250" s="127" t="n"/>
      <c r="E250" s="114">
        <f>IF(F250 &lt;&gt; "",VLOOKUP(F250,CategoryLookup,2,FALSE), "")</f>
        <v/>
      </c>
      <c r="F250" s="126" t="n"/>
      <c r="G250" s="127" t="n"/>
      <c r="H250" s="127" t="n"/>
      <c r="I250" s="127" t="n"/>
      <c r="J250" s="127" t="n"/>
      <c r="K250" s="127" t="n"/>
      <c r="L250" s="127" t="n"/>
      <c r="M250" s="127" t="n"/>
      <c r="N250" s="120" t="n"/>
      <c r="O250" s="120" t="n"/>
      <c r="P250" s="120" t="n"/>
      <c r="Q250" s="120" t="n"/>
      <c r="R250" s="121" t="n"/>
      <c r="S250" s="121" t="n"/>
      <c r="T250" s="121" t="n"/>
      <c r="U250" s="121" t="n"/>
      <c r="V250" s="117">
        <f>IF(P250="NA","NA",IF(P250&lt;&gt;"",TEXT(P250-N250,"[h].mm"),""))</f>
        <v/>
      </c>
      <c r="W250" s="118">
        <f>IF(AND(R250="",S250=""),"",R250+S250)</f>
        <v/>
      </c>
      <c r="X250" s="116">
        <f>IF(O250&lt;&gt;"",DATE(YEAR(O250), MONTH(O250), DAY(O250)),"")</f>
        <v/>
      </c>
      <c r="Y250" s="122" t="n"/>
      <c r="Z250" s="123" t="n"/>
      <c r="AA250" s="117">
        <f>IF(F250="Re-assigned","NA",IF(W250="","",IF(W250&gt;=VLOOKUP(D250,SLAMatrix,3,FALSE),"Yes",IF(W250&lt;VLOOKUP(D250,SLAMatrix,2,FALSE),"No","Internal"))))</f>
        <v/>
      </c>
      <c r="AB250" s="123" t="n"/>
      <c r="AC250" s="123" t="n"/>
      <c r="AD250" s="119" t="n"/>
      <c r="AE250" s="125" t="n"/>
      <c r="AF250" s="124">
        <f>MONTH(O250)</f>
        <v/>
      </c>
      <c r="AG250" s="124">
        <f>VLOOKUP(IFERROR(MID(AE250,1,(FIND(",",AE250,1)-1)),AE250),Facility_Region_Mapping,2,FALSE)</f>
        <v/>
      </c>
      <c r="AH250" s="124" t="n"/>
      <c r="AI250" s="124">
        <f>IF(C250&lt;&gt;"",IF(M250="ESM User",getInterfaceName($C250),"NA"),"")</f>
        <v/>
      </c>
      <c r="AJ250" s="116">
        <f>IF(Q250&lt;&gt;"",DATE(YEAR(Q250), MONTH(Q250), DAY(Q250)),"")</f>
        <v/>
      </c>
      <c r="AK250" s="130">
        <f>IF(Q250&lt;&gt;0,Q250-N250,TODAY()-N250)</f>
        <v/>
      </c>
      <c r="AL250" s="112">
        <f>IF(F250="Re-assigned",0,IF(H250="Closed",0,IF(H250="Service Restored",0,IF(H250="",0,1))))</f>
        <v/>
      </c>
      <c r="AM250" s="124">
        <f>IF(AL250=0,"",IF(AK250&gt;20.99,"Aged","Non-Aged"))</f>
        <v/>
      </c>
      <c r="AN250" s="112">
        <f>IF(Q250&lt;&gt;"",MONTH(Q250),"")</f>
        <v/>
      </c>
      <c r="AO250" s="112">
        <f>IFERROR(VALUE(V250),0)</f>
        <v/>
      </c>
    </row>
    <row customFormat="1" customHeight="1" ht="29.25" r="251" s="112" spans="1:41">
      <c r="A251" s="127" t="n"/>
      <c r="B251" s="113" t="n"/>
      <c r="C251" s="127" t="n"/>
      <c r="D251" s="127" t="n"/>
      <c r="E251" s="114">
        <f>IF(F251 &lt;&gt; "",VLOOKUP(F251,CategoryLookup,2,FALSE), "")</f>
        <v/>
      </c>
      <c r="F251" s="126" t="n"/>
      <c r="G251" s="127" t="n"/>
      <c r="H251" s="127" t="n"/>
      <c r="I251" s="127" t="n"/>
      <c r="J251" s="127" t="n"/>
      <c r="K251" s="127" t="n"/>
      <c r="L251" s="127" t="n"/>
      <c r="M251" s="127" t="n"/>
      <c r="N251" s="120" t="n"/>
      <c r="O251" s="120" t="n"/>
      <c r="P251" s="120" t="n"/>
      <c r="Q251" s="120" t="n"/>
      <c r="R251" s="121" t="n"/>
      <c r="S251" s="121" t="n"/>
      <c r="T251" s="121" t="n"/>
      <c r="U251" s="121" t="n"/>
      <c r="V251" s="117">
        <f>IF(P251="NA","NA",IF(P251&lt;&gt;"",TEXT(P251-N251,"[h].mm"),""))</f>
        <v/>
      </c>
      <c r="W251" s="118">
        <f>IF(AND(R251="",S251=""),"",R251+S251)</f>
        <v/>
      </c>
      <c r="X251" s="116">
        <f>IF(O251&lt;&gt;"",DATE(YEAR(O251), MONTH(O251), DAY(O251)),"")</f>
        <v/>
      </c>
      <c r="Y251" s="122" t="n"/>
      <c r="Z251" s="123" t="n"/>
      <c r="AA251" s="117">
        <f>IF(F251="Re-assigned","NA",IF(W251="","",IF(W251&gt;=VLOOKUP(D251,SLAMatrix,3,FALSE),"Yes",IF(W251&lt;VLOOKUP(D251,SLAMatrix,2,FALSE),"No","Internal"))))</f>
        <v/>
      </c>
      <c r="AB251" s="123" t="n"/>
      <c r="AC251" s="123" t="n"/>
      <c r="AD251" s="119" t="n"/>
      <c r="AE251" s="125" t="n"/>
      <c r="AF251" s="124">
        <f>MONTH(O251)</f>
        <v/>
      </c>
      <c r="AG251" s="124">
        <f>VLOOKUP(IFERROR(MID(AE251,1,(FIND(",",AE251,1)-1)),AE251),Facility_Region_Mapping,2,FALSE)</f>
        <v/>
      </c>
      <c r="AH251" s="124" t="n"/>
      <c r="AI251" s="124">
        <f>IF(C251&lt;&gt;"",IF(M251="ESM User",getInterfaceName($C251),"NA"),"")</f>
        <v/>
      </c>
      <c r="AJ251" s="116">
        <f>IF(Q251&lt;&gt;"",DATE(YEAR(Q251), MONTH(Q251), DAY(Q251)),"")</f>
        <v/>
      </c>
      <c r="AK251" s="130">
        <f>IF(Q251&lt;&gt;0,Q251-N251,TODAY()-N251)</f>
        <v/>
      </c>
      <c r="AL251" s="112">
        <f>IF(F251="Re-assigned",0,IF(H251="Closed",0,IF(H251="Service Restored",0,IF(H251="",0,1))))</f>
        <v/>
      </c>
      <c r="AM251" s="124">
        <f>IF(AL251=0,"",IF(AK251&gt;20.99,"Aged","Non-Aged"))</f>
        <v/>
      </c>
      <c r="AN251" s="112">
        <f>IF(Q251&lt;&gt;"",MONTH(Q251),"")</f>
        <v/>
      </c>
      <c r="AO251" s="112">
        <f>IFERROR(VALUE(V251),0)</f>
        <v/>
      </c>
    </row>
    <row customFormat="1" customHeight="1" ht="29.25" r="252" s="112" spans="1:41">
      <c r="A252" s="127" t="n"/>
      <c r="B252" s="113" t="n"/>
      <c r="C252" s="127" t="n"/>
      <c r="D252" s="127" t="n"/>
      <c r="E252" s="114">
        <f>IF(F252 &lt;&gt; "",VLOOKUP(F252,CategoryLookup,2,FALSE), "")</f>
        <v/>
      </c>
      <c r="F252" s="126" t="n"/>
      <c r="G252" s="127" t="n"/>
      <c r="H252" s="127" t="n"/>
      <c r="I252" s="127" t="n"/>
      <c r="J252" s="127" t="n"/>
      <c r="K252" s="127" t="n"/>
      <c r="L252" s="127" t="n"/>
      <c r="M252" s="127" t="n"/>
      <c r="N252" s="120" t="n"/>
      <c r="O252" s="120" t="n"/>
      <c r="P252" s="120" t="n"/>
      <c r="Q252" s="120" t="n"/>
      <c r="R252" s="121" t="n"/>
      <c r="S252" s="121" t="n"/>
      <c r="T252" s="121" t="n"/>
      <c r="U252" s="121" t="n"/>
      <c r="V252" s="117">
        <f>IF(P252="NA","NA",IF(P252&lt;&gt;"",TEXT(P252-N252,"[h].mm"),""))</f>
        <v/>
      </c>
      <c r="W252" s="118">
        <f>IF(AND(R252="",S252=""),"",R252+S252)</f>
        <v/>
      </c>
      <c r="X252" s="116">
        <f>IF(O252&lt;&gt;"",DATE(YEAR(O252), MONTH(O252), DAY(O252)),"")</f>
        <v/>
      </c>
      <c r="Y252" s="122" t="n"/>
      <c r="Z252" s="123" t="n"/>
      <c r="AA252" s="117">
        <f>IF(F252="Re-assigned","NA",IF(W252="","",IF(W252&gt;=VLOOKUP(D252,SLAMatrix,3,FALSE),"Yes",IF(W252&lt;VLOOKUP(D252,SLAMatrix,2,FALSE),"No","Internal"))))</f>
        <v/>
      </c>
      <c r="AB252" s="123" t="n"/>
      <c r="AC252" s="123" t="n"/>
      <c r="AD252" s="119" t="n"/>
      <c r="AE252" s="125" t="n"/>
      <c r="AF252" s="124">
        <f>MONTH(O252)</f>
        <v/>
      </c>
      <c r="AG252" s="124">
        <f>VLOOKUP(IFERROR(MID(AE252,1,(FIND(",",AE252,1)-1)),AE252),Facility_Region_Mapping,2,FALSE)</f>
        <v/>
      </c>
      <c r="AH252" s="124" t="n"/>
      <c r="AI252" s="124">
        <f>IF(C252&lt;&gt;"",IF(M252="ESM User",getInterfaceName($C252),"NA"),"")</f>
        <v/>
      </c>
      <c r="AJ252" s="116">
        <f>IF(Q252&lt;&gt;"",DATE(YEAR(Q252), MONTH(Q252), DAY(Q252)),"")</f>
        <v/>
      </c>
      <c r="AK252" s="130">
        <f>IF(Q252&lt;&gt;0,Q252-N252,TODAY()-N252)</f>
        <v/>
      </c>
      <c r="AL252" s="112">
        <f>IF(F252="Re-assigned",0,IF(H252="Closed",0,IF(H252="Service Restored",0,IF(H252="",0,1))))</f>
        <v/>
      </c>
      <c r="AM252" s="124">
        <f>IF(AL252=0,"",IF(AK252&gt;20.99,"Aged","Non-Aged"))</f>
        <v/>
      </c>
      <c r="AN252" s="112">
        <f>IF(Q252&lt;&gt;"",MONTH(Q252),"")</f>
        <v/>
      </c>
      <c r="AO252" s="112">
        <f>IFERROR(VALUE(V252),0)</f>
        <v/>
      </c>
    </row>
    <row customFormat="1" customHeight="1" ht="29.25" r="253" s="112" spans="1:41">
      <c r="A253" s="127" t="n"/>
      <c r="B253" s="113" t="n"/>
      <c r="C253" s="127" t="n"/>
      <c r="D253" s="127" t="n"/>
      <c r="E253" s="114">
        <f>IF(F253 &lt;&gt; "",VLOOKUP(F253,CategoryLookup,2,FALSE), "")</f>
        <v/>
      </c>
      <c r="F253" s="126" t="n"/>
      <c r="G253" s="127" t="n"/>
      <c r="H253" s="127" t="n"/>
      <c r="I253" s="127" t="n"/>
      <c r="J253" s="127" t="n"/>
      <c r="K253" s="127" t="n"/>
      <c r="L253" s="127" t="n"/>
      <c r="M253" s="127" t="n"/>
      <c r="N253" s="120" t="n"/>
      <c r="O253" s="120" t="n"/>
      <c r="P253" s="120" t="n"/>
      <c r="Q253" s="120" t="n"/>
      <c r="R253" s="121" t="n"/>
      <c r="S253" s="121" t="n"/>
      <c r="T253" s="121" t="n"/>
      <c r="U253" s="121" t="n"/>
      <c r="V253" s="117">
        <f>IF(P253="NA","NA",IF(P253&lt;&gt;"",TEXT(P253-N253,"[h].mm"),""))</f>
        <v/>
      </c>
      <c r="W253" s="118">
        <f>IF(AND(R253="",S253=""),"",R253+S253)</f>
        <v/>
      </c>
      <c r="X253" s="116">
        <f>IF(O253&lt;&gt;"",DATE(YEAR(O253), MONTH(O253), DAY(O253)),"")</f>
        <v/>
      </c>
      <c r="Y253" s="122" t="n"/>
      <c r="Z253" s="123" t="n"/>
      <c r="AA253" s="117">
        <f>IF(F253="Re-assigned","NA",IF(W253="","",IF(W253&gt;=VLOOKUP(D253,SLAMatrix,3,FALSE),"Yes",IF(W253&lt;VLOOKUP(D253,SLAMatrix,2,FALSE),"No","Internal"))))</f>
        <v/>
      </c>
      <c r="AB253" s="123" t="n"/>
      <c r="AC253" s="123" t="n"/>
      <c r="AD253" s="119" t="n"/>
      <c r="AE253" s="125" t="n"/>
      <c r="AF253" s="124">
        <f>MONTH(O253)</f>
        <v/>
      </c>
      <c r="AG253" s="124">
        <f>VLOOKUP(IFERROR(MID(AE253,1,(FIND(",",AE253,1)-1)),AE253),Facility_Region_Mapping,2,FALSE)</f>
        <v/>
      </c>
      <c r="AH253" s="124" t="n"/>
      <c r="AI253" s="124">
        <f>IF(C253&lt;&gt;"",IF(M253="ESM User",getInterfaceName($C253),"NA"),"")</f>
        <v/>
      </c>
      <c r="AJ253" s="116">
        <f>IF(Q253&lt;&gt;"",DATE(YEAR(Q253), MONTH(Q253), DAY(Q253)),"")</f>
        <v/>
      </c>
      <c r="AK253" s="130">
        <f>IF(Q253&lt;&gt;0,Q253-N253,TODAY()-N253)</f>
        <v/>
      </c>
      <c r="AL253" s="112">
        <f>IF(F253="Re-assigned",0,IF(H253="Closed",0,IF(H253="Service Restored",0,IF(H253="",0,1))))</f>
        <v/>
      </c>
      <c r="AM253" s="124">
        <f>IF(AL253=0,"",IF(AK253&gt;20.99,"Aged","Non-Aged"))</f>
        <v/>
      </c>
      <c r="AN253" s="112">
        <f>IF(Q253&lt;&gt;"",MONTH(Q253),"")</f>
        <v/>
      </c>
      <c r="AO253" s="112">
        <f>IFERROR(VALUE(V253),0)</f>
        <v/>
      </c>
    </row>
    <row customFormat="1" customHeight="1" ht="29.25" r="254" s="112" spans="1:41">
      <c r="A254" s="127" t="n"/>
      <c r="B254" s="113" t="n"/>
      <c r="C254" s="127" t="n"/>
      <c r="D254" s="127" t="n"/>
      <c r="E254" s="114">
        <f>IF(F254 &lt;&gt; "",VLOOKUP(F254,CategoryLookup,2,FALSE), "")</f>
        <v/>
      </c>
      <c r="F254" s="126" t="n"/>
      <c r="G254" s="127" t="n"/>
      <c r="H254" s="127" t="n"/>
      <c r="I254" s="127" t="n"/>
      <c r="J254" s="127" t="n"/>
      <c r="K254" s="127" t="n"/>
      <c r="L254" s="127" t="n"/>
      <c r="M254" s="127" t="n"/>
      <c r="N254" s="120" t="n"/>
      <c r="O254" s="120" t="n"/>
      <c r="P254" s="120" t="n"/>
      <c r="Q254" s="120" t="n"/>
      <c r="R254" s="121" t="n"/>
      <c r="S254" s="121" t="n"/>
      <c r="T254" s="121" t="n"/>
      <c r="U254" s="121" t="n"/>
      <c r="V254" s="117">
        <f>IF(P254="NA","NA",IF(P254&lt;&gt;"",TEXT(P254-N254,"[h].mm"),""))</f>
        <v/>
      </c>
      <c r="W254" s="118">
        <f>IF(AND(R254="",S254=""),"",R254+S254)</f>
        <v/>
      </c>
      <c r="X254" s="116">
        <f>IF(O254&lt;&gt;"",DATE(YEAR(O254), MONTH(O254), DAY(O254)),"")</f>
        <v/>
      </c>
      <c r="Y254" s="122" t="n"/>
      <c r="Z254" s="123" t="n"/>
      <c r="AA254" s="117">
        <f>IF(F254="Re-assigned","NA",IF(W254="","",IF(W254&gt;=VLOOKUP(D254,SLAMatrix,3,FALSE),"Yes",IF(W254&lt;VLOOKUP(D254,SLAMatrix,2,FALSE),"No","Internal"))))</f>
        <v/>
      </c>
      <c r="AB254" s="123" t="n"/>
      <c r="AC254" s="123" t="n"/>
      <c r="AD254" s="119" t="n"/>
      <c r="AE254" s="125" t="n"/>
      <c r="AF254" s="124">
        <f>MONTH(O254)</f>
        <v/>
      </c>
      <c r="AG254" s="124">
        <f>VLOOKUP(IFERROR(MID(AE254,1,(FIND(",",AE254,1)-1)),AE254),Facility_Region_Mapping,2,FALSE)</f>
        <v/>
      </c>
      <c r="AH254" s="124" t="n"/>
      <c r="AI254" s="124">
        <f>IF(C254&lt;&gt;"",IF(M254="ESM User",getInterfaceName($C254),"NA"),"")</f>
        <v/>
      </c>
      <c r="AJ254" s="116">
        <f>IF(Q254&lt;&gt;"",DATE(YEAR(Q254), MONTH(Q254), DAY(Q254)),"")</f>
        <v/>
      </c>
      <c r="AK254" s="130">
        <f>IF(Q254&lt;&gt;0,Q254-N254,TODAY()-N254)</f>
        <v/>
      </c>
      <c r="AL254" s="112">
        <f>IF(F254="Re-assigned",0,IF(H254="Closed",0,IF(H254="Service Restored",0,IF(H254="",0,1))))</f>
        <v/>
      </c>
      <c r="AM254" s="124">
        <f>IF(AL254=0,"",IF(AK254&gt;20.99,"Aged","Non-Aged"))</f>
        <v/>
      </c>
      <c r="AN254" s="112">
        <f>IF(Q254&lt;&gt;"",MONTH(Q254),"")</f>
        <v/>
      </c>
      <c r="AO254" s="112">
        <f>IFERROR(VALUE(V254),0)</f>
        <v/>
      </c>
    </row>
    <row customFormat="1" customHeight="1" ht="29.25" r="255" s="112" spans="1:41">
      <c r="A255" s="127" t="n"/>
      <c r="B255" s="113" t="n"/>
      <c r="C255" s="127" t="n"/>
      <c r="D255" s="127" t="n"/>
      <c r="E255" s="114">
        <f>IF(F255 &lt;&gt; "",VLOOKUP(F255,CategoryLookup,2,FALSE), "")</f>
        <v/>
      </c>
      <c r="F255" s="126" t="n"/>
      <c r="G255" s="127" t="n"/>
      <c r="H255" s="127" t="n"/>
      <c r="I255" s="127" t="n"/>
      <c r="J255" s="127" t="n"/>
      <c r="K255" s="127" t="n"/>
      <c r="L255" s="127" t="n"/>
      <c r="M255" s="127" t="n"/>
      <c r="N255" s="120" t="n"/>
      <c r="O255" s="120" t="n"/>
      <c r="P255" s="120" t="n"/>
      <c r="Q255" s="120" t="n"/>
      <c r="R255" s="121" t="n"/>
      <c r="S255" s="121" t="n"/>
      <c r="T255" s="121" t="n"/>
      <c r="U255" s="121" t="n"/>
      <c r="V255" s="117">
        <f>IF(P255="NA","NA",IF(P255&lt;&gt;"",TEXT(P255-N255,"[h].mm"),""))</f>
        <v/>
      </c>
      <c r="W255" s="118">
        <f>IF(AND(R255="",S255=""),"",R255+S255)</f>
        <v/>
      </c>
      <c r="X255" s="116">
        <f>IF(O255&lt;&gt;"",DATE(YEAR(O255), MONTH(O255), DAY(O255)),"")</f>
        <v/>
      </c>
      <c r="Y255" s="122" t="n"/>
      <c r="Z255" s="123" t="n"/>
      <c r="AA255" s="117">
        <f>IF(F255="Re-assigned","NA",IF(W255="","",IF(W255&gt;=VLOOKUP(D255,SLAMatrix,3,FALSE),"Yes",IF(W255&lt;VLOOKUP(D255,SLAMatrix,2,FALSE),"No","Internal"))))</f>
        <v/>
      </c>
      <c r="AB255" s="123" t="n"/>
      <c r="AC255" s="123" t="n"/>
      <c r="AD255" s="119" t="n"/>
      <c r="AE255" s="125" t="n"/>
      <c r="AF255" s="124">
        <f>MONTH(O255)</f>
        <v/>
      </c>
      <c r="AG255" s="124">
        <f>VLOOKUP(IFERROR(MID(AE255,1,(FIND(",",AE255,1)-1)),AE255),Facility_Region_Mapping,2,FALSE)</f>
        <v/>
      </c>
      <c r="AH255" s="124" t="n"/>
      <c r="AI255" s="124">
        <f>IF(C255&lt;&gt;"",IF(M255="ESM User",getInterfaceName($C255),"NA"),"")</f>
        <v/>
      </c>
      <c r="AJ255" s="116">
        <f>IF(Q255&lt;&gt;"",DATE(YEAR(Q255), MONTH(Q255), DAY(Q255)),"")</f>
        <v/>
      </c>
      <c r="AK255" s="130">
        <f>IF(Q255&lt;&gt;0,Q255-N255,TODAY()-N255)</f>
        <v/>
      </c>
      <c r="AL255" s="112">
        <f>IF(F255="Re-assigned",0,IF(H255="Closed",0,IF(H255="Service Restored",0,IF(H255="",0,1))))</f>
        <v/>
      </c>
      <c r="AM255" s="124">
        <f>IF(AL255=0,"",IF(AK255&gt;20.99,"Aged","Non-Aged"))</f>
        <v/>
      </c>
      <c r="AN255" s="112">
        <f>IF(Q255&lt;&gt;"",MONTH(Q255),"")</f>
        <v/>
      </c>
      <c r="AO255" s="112">
        <f>IFERROR(VALUE(V255),0)</f>
        <v/>
      </c>
    </row>
    <row customFormat="1" customHeight="1" ht="29.25" r="256" s="112" spans="1:41">
      <c r="A256" s="127" t="n"/>
      <c r="B256" s="113" t="n"/>
      <c r="C256" s="127" t="n"/>
      <c r="D256" s="127" t="n"/>
      <c r="E256" s="114">
        <f>IF(F256 &lt;&gt; "",VLOOKUP(F256,CategoryLookup,2,FALSE), "")</f>
        <v/>
      </c>
      <c r="F256" s="126" t="n"/>
      <c r="G256" s="127" t="n"/>
      <c r="H256" s="127" t="n"/>
      <c r="I256" s="127" t="n"/>
      <c r="J256" s="127" t="n"/>
      <c r="K256" s="127" t="n"/>
      <c r="L256" s="127" t="n"/>
      <c r="M256" s="127" t="n"/>
      <c r="N256" s="120" t="n"/>
      <c r="O256" s="120" t="n"/>
      <c r="P256" s="120" t="n"/>
      <c r="Q256" s="120" t="n"/>
      <c r="R256" s="121" t="n"/>
      <c r="S256" s="121" t="n"/>
      <c r="T256" s="121" t="n"/>
      <c r="U256" s="121" t="n"/>
      <c r="V256" s="117">
        <f>IF(P256="NA","NA",IF(P256&lt;&gt;"",TEXT(P256-N256,"[h].mm"),""))</f>
        <v/>
      </c>
      <c r="W256" s="118">
        <f>IF(AND(R256="",S256=""),"",R256+S256)</f>
        <v/>
      </c>
      <c r="X256" s="116">
        <f>IF(O256&lt;&gt;"",DATE(YEAR(O256), MONTH(O256), DAY(O256)),"")</f>
        <v/>
      </c>
      <c r="Y256" s="122" t="n"/>
      <c r="Z256" s="123" t="n"/>
      <c r="AA256" s="117">
        <f>IF(F256="Re-assigned","NA",IF(W256="","",IF(W256&gt;=VLOOKUP(D256,SLAMatrix,3,FALSE),"Yes",IF(W256&lt;VLOOKUP(D256,SLAMatrix,2,FALSE),"No","Internal"))))</f>
        <v/>
      </c>
      <c r="AB256" s="123" t="n"/>
      <c r="AC256" s="123" t="n"/>
      <c r="AD256" s="119" t="n"/>
      <c r="AE256" s="125" t="n"/>
      <c r="AF256" s="124">
        <f>MONTH(O256)</f>
        <v/>
      </c>
      <c r="AG256" s="124">
        <f>VLOOKUP(IFERROR(MID(AE256,1,(FIND(",",AE256,1)-1)),AE256),Facility_Region_Mapping,2,FALSE)</f>
        <v/>
      </c>
      <c r="AH256" s="124" t="n"/>
      <c r="AI256" s="124">
        <f>IF(C256&lt;&gt;"",IF(M256="ESM User",getInterfaceName($C256),"NA"),"")</f>
        <v/>
      </c>
      <c r="AJ256" s="116">
        <f>IF(Q256&lt;&gt;"",DATE(YEAR(Q256), MONTH(Q256), DAY(Q256)),"")</f>
        <v/>
      </c>
      <c r="AK256" s="130">
        <f>IF(Q256&lt;&gt;0,Q256-N256,TODAY()-N256)</f>
        <v/>
      </c>
      <c r="AL256" s="112">
        <f>IF(F256="Re-assigned",0,IF(H256="Closed",0,IF(H256="Service Restored",0,IF(H256="",0,1))))</f>
        <v/>
      </c>
      <c r="AM256" s="124">
        <f>IF(AL256=0,"",IF(AK256&gt;20.99,"Aged","Non-Aged"))</f>
        <v/>
      </c>
      <c r="AN256" s="112">
        <f>IF(Q256&lt;&gt;"",MONTH(Q256),"")</f>
        <v/>
      </c>
      <c r="AO256" s="112">
        <f>IFERROR(VALUE(V256),0)</f>
        <v/>
      </c>
    </row>
    <row customFormat="1" customHeight="1" ht="29.25" r="257" s="112" spans="1:41">
      <c r="A257" s="127" t="n"/>
      <c r="B257" s="113" t="n"/>
      <c r="C257" s="127" t="n"/>
      <c r="D257" s="127" t="n"/>
      <c r="E257" s="114">
        <f>IF(F257 &lt;&gt; "",VLOOKUP(F257,CategoryLookup,2,FALSE), "")</f>
        <v/>
      </c>
      <c r="F257" s="126" t="n"/>
      <c r="G257" s="127" t="n"/>
      <c r="H257" s="127" t="n"/>
      <c r="I257" s="127" t="n"/>
      <c r="J257" s="127" t="n"/>
      <c r="K257" s="127" t="n"/>
      <c r="L257" s="127" t="n"/>
      <c r="M257" s="127" t="n"/>
      <c r="N257" s="120" t="n"/>
      <c r="O257" s="120" t="n"/>
      <c r="P257" s="120" t="n"/>
      <c r="Q257" s="120" t="n"/>
      <c r="R257" s="121" t="n"/>
      <c r="S257" s="121" t="n"/>
      <c r="T257" s="121" t="n"/>
      <c r="U257" s="121" t="n"/>
      <c r="V257" s="117">
        <f>IF(P257="NA","NA",IF(P257&lt;&gt;"",TEXT(P257-N257,"[h].mm"),""))</f>
        <v/>
      </c>
      <c r="W257" s="118">
        <f>IF(AND(R257="",S257=""),"",R257+S257)</f>
        <v/>
      </c>
      <c r="X257" s="116">
        <f>IF(O257&lt;&gt;"",DATE(YEAR(O257), MONTH(O257), DAY(O257)),"")</f>
        <v/>
      </c>
      <c r="Y257" s="122" t="n"/>
      <c r="Z257" s="123" t="n"/>
      <c r="AA257" s="117">
        <f>IF(F257="Re-assigned","NA",IF(W257="","",IF(W257&gt;=VLOOKUP(D257,SLAMatrix,3,FALSE),"Yes",IF(W257&lt;VLOOKUP(D257,SLAMatrix,2,FALSE),"No","Internal"))))</f>
        <v/>
      </c>
      <c r="AB257" s="123" t="n"/>
      <c r="AC257" s="123" t="n"/>
      <c r="AD257" s="119" t="n"/>
      <c r="AE257" s="125" t="n"/>
      <c r="AF257" s="124">
        <f>MONTH(O257)</f>
        <v/>
      </c>
      <c r="AG257" s="124">
        <f>VLOOKUP(IFERROR(MID(AE257,1,(FIND(",",AE257,1)-1)),AE257),Facility_Region_Mapping,2,FALSE)</f>
        <v/>
      </c>
      <c r="AH257" s="124" t="n"/>
      <c r="AI257" s="124">
        <f>IF(C257&lt;&gt;"",IF(M257="ESM User",getInterfaceName($C257),"NA"),"")</f>
        <v/>
      </c>
      <c r="AJ257" s="116">
        <f>IF(Q257&lt;&gt;"",DATE(YEAR(Q257), MONTH(Q257), DAY(Q257)),"")</f>
        <v/>
      </c>
      <c r="AK257" s="130">
        <f>IF(Q257&lt;&gt;0,Q257-N257,TODAY()-N257)</f>
        <v/>
      </c>
      <c r="AL257" s="112">
        <f>IF(F257="Re-assigned",0,IF(H257="Closed",0,IF(H257="Service Restored",0,IF(H257="",0,1))))</f>
        <v/>
      </c>
      <c r="AM257" s="124">
        <f>IF(AL257=0,"",IF(AK257&gt;20.99,"Aged","Non-Aged"))</f>
        <v/>
      </c>
      <c r="AN257" s="112">
        <f>IF(Q257&lt;&gt;"",MONTH(Q257),"")</f>
        <v/>
      </c>
      <c r="AO257" s="112">
        <f>IFERROR(VALUE(V257),0)</f>
        <v/>
      </c>
    </row>
    <row customFormat="1" customHeight="1" ht="29.25" r="258" s="112" spans="1:41">
      <c r="A258" s="127" t="n"/>
      <c r="B258" s="113" t="n"/>
      <c r="C258" s="127" t="n"/>
      <c r="D258" s="127" t="n"/>
      <c r="E258" s="114">
        <f>IF(F258 &lt;&gt; "",VLOOKUP(F258,CategoryLookup,2,FALSE), "")</f>
        <v/>
      </c>
      <c r="F258" s="126" t="n"/>
      <c r="G258" s="127" t="n"/>
      <c r="H258" s="127" t="n"/>
      <c r="I258" s="127" t="n"/>
      <c r="J258" s="127" t="n"/>
      <c r="K258" s="127" t="n"/>
      <c r="L258" s="127" t="n"/>
      <c r="M258" s="127" t="n"/>
      <c r="N258" s="120" t="n"/>
      <c r="O258" s="120" t="n"/>
      <c r="P258" s="120" t="n"/>
      <c r="Q258" s="120" t="n"/>
      <c r="R258" s="121" t="n"/>
      <c r="S258" s="121" t="n"/>
      <c r="T258" s="121" t="n"/>
      <c r="U258" s="121" t="n"/>
      <c r="V258" s="117">
        <f>IF(P258="NA","NA",IF(P258&lt;&gt;"",TEXT(P258-N258,"[h].mm"),""))</f>
        <v/>
      </c>
      <c r="W258" s="118">
        <f>IF(AND(R258="",S258=""),"",R258+S258)</f>
        <v/>
      </c>
      <c r="X258" s="116">
        <f>IF(O258&lt;&gt;"",DATE(YEAR(O258), MONTH(O258), DAY(O258)),"")</f>
        <v/>
      </c>
      <c r="Y258" s="122" t="n"/>
      <c r="Z258" s="123" t="n"/>
      <c r="AA258" s="117">
        <f>IF(F258="Re-assigned","NA",IF(W258="","",IF(W258&gt;=VLOOKUP(D258,SLAMatrix,3,FALSE),"Yes",IF(W258&lt;VLOOKUP(D258,SLAMatrix,2,FALSE),"No","Internal"))))</f>
        <v/>
      </c>
      <c r="AB258" s="123" t="n"/>
      <c r="AC258" s="123" t="n"/>
      <c r="AD258" s="119" t="n"/>
      <c r="AE258" s="125" t="n"/>
      <c r="AF258" s="124">
        <f>MONTH(O258)</f>
        <v/>
      </c>
      <c r="AG258" s="124">
        <f>VLOOKUP(IFERROR(MID(AE258,1,(FIND(",",AE258,1)-1)),AE258),Facility_Region_Mapping,2,FALSE)</f>
        <v/>
      </c>
      <c r="AH258" s="124" t="n"/>
      <c r="AI258" s="124">
        <f>IF(C258&lt;&gt;"",IF(M258="ESM User",getInterfaceName($C258),"NA"),"")</f>
        <v/>
      </c>
      <c r="AJ258" s="116">
        <f>IF(Q258&lt;&gt;"",DATE(YEAR(Q258), MONTH(Q258), DAY(Q258)),"")</f>
        <v/>
      </c>
      <c r="AK258" s="130">
        <f>IF(Q258&lt;&gt;0,Q258-N258,TODAY()-N258)</f>
        <v/>
      </c>
      <c r="AL258" s="112">
        <f>IF(F258="Re-assigned",0,IF(H258="Closed",0,IF(H258="Service Restored",0,IF(H258="",0,1))))</f>
        <v/>
      </c>
      <c r="AM258" s="124">
        <f>IF(AL258=0,"",IF(AK258&gt;20.99,"Aged","Non-Aged"))</f>
        <v/>
      </c>
      <c r="AN258" s="112">
        <f>IF(Q258&lt;&gt;"",MONTH(Q258),"")</f>
        <v/>
      </c>
      <c r="AO258" s="112">
        <f>IFERROR(VALUE(V258),0)</f>
        <v/>
      </c>
    </row>
    <row customFormat="1" customHeight="1" ht="29.25" r="259" s="112" spans="1:41">
      <c r="A259" s="127" t="n"/>
      <c r="B259" s="113" t="n"/>
      <c r="C259" s="127" t="n"/>
      <c r="D259" s="127" t="n"/>
      <c r="E259" s="114">
        <f>IF(F259 &lt;&gt; "",VLOOKUP(F259,CategoryLookup,2,FALSE), "")</f>
        <v/>
      </c>
      <c r="F259" s="126" t="n"/>
      <c r="G259" s="127" t="n"/>
      <c r="H259" s="127" t="n"/>
      <c r="I259" s="127" t="n"/>
      <c r="J259" s="127" t="n"/>
      <c r="K259" s="127" t="n"/>
      <c r="L259" s="127" t="n"/>
      <c r="M259" s="127" t="n"/>
      <c r="N259" s="120" t="n"/>
      <c r="O259" s="120" t="n"/>
      <c r="P259" s="120" t="n"/>
      <c r="Q259" s="120" t="n"/>
      <c r="R259" s="121" t="n"/>
      <c r="S259" s="121" t="n"/>
      <c r="T259" s="121" t="n"/>
      <c r="U259" s="121" t="n"/>
      <c r="V259" s="117">
        <f>IF(P259="NA","NA",IF(P259&lt;&gt;"",TEXT(P259-N259,"[h].mm"),""))</f>
        <v/>
      </c>
      <c r="W259" s="118">
        <f>IF(AND(R259="",S259=""),"",R259+S259)</f>
        <v/>
      </c>
      <c r="X259" s="116">
        <f>IF(O259&lt;&gt;"",DATE(YEAR(O259), MONTH(O259), DAY(O259)),"")</f>
        <v/>
      </c>
      <c r="Y259" s="122" t="n"/>
      <c r="Z259" s="123" t="n"/>
      <c r="AA259" s="117">
        <f>IF(F259="Re-assigned","NA",IF(W259="","",IF(W259&gt;=VLOOKUP(D259,SLAMatrix,3,FALSE),"Yes",IF(W259&lt;VLOOKUP(D259,SLAMatrix,2,FALSE),"No","Internal"))))</f>
        <v/>
      </c>
      <c r="AB259" s="123" t="n"/>
      <c r="AC259" s="123" t="n"/>
      <c r="AD259" s="119" t="n"/>
      <c r="AE259" s="125" t="n"/>
      <c r="AF259" s="124">
        <f>MONTH(O259)</f>
        <v/>
      </c>
      <c r="AG259" s="124">
        <f>VLOOKUP(IFERROR(MID(AE259,1,(FIND(",",AE259,1)-1)),AE259),Facility_Region_Mapping,2,FALSE)</f>
        <v/>
      </c>
      <c r="AH259" s="124" t="n"/>
      <c r="AI259" s="124">
        <f>IF(C259&lt;&gt;"",IF(M259="ESM User",getInterfaceName($C259),"NA"),"")</f>
        <v/>
      </c>
      <c r="AJ259" s="116">
        <f>IF(Q259&lt;&gt;"",DATE(YEAR(Q259), MONTH(Q259), DAY(Q259)),"")</f>
        <v/>
      </c>
      <c r="AK259" s="130">
        <f>IF(Q259&lt;&gt;0,Q259-N259,TODAY()-N259)</f>
        <v/>
      </c>
      <c r="AL259" s="112">
        <f>IF(F259="Re-assigned",0,IF(H259="Closed",0,IF(H259="Service Restored",0,IF(H259="",0,1))))</f>
        <v/>
      </c>
      <c r="AM259" s="124">
        <f>IF(AL259=0,"",IF(AK259&gt;20.99,"Aged","Non-Aged"))</f>
        <v/>
      </c>
      <c r="AN259" s="112">
        <f>IF(Q259&lt;&gt;"",MONTH(Q259),"")</f>
        <v/>
      </c>
      <c r="AO259" s="112">
        <f>IFERROR(VALUE(V259),0)</f>
        <v/>
      </c>
    </row>
    <row customFormat="1" customHeight="1" ht="29.25" r="260" s="112" spans="1:41">
      <c r="A260" s="127" t="n"/>
      <c r="B260" s="113" t="n"/>
      <c r="C260" s="127" t="n"/>
      <c r="D260" s="127" t="n"/>
      <c r="E260" s="114">
        <f>IF(F260 &lt;&gt; "",VLOOKUP(F260,CategoryLookup,2,FALSE), "")</f>
        <v/>
      </c>
      <c r="F260" s="126" t="n"/>
      <c r="G260" s="127" t="n"/>
      <c r="H260" s="127" t="n"/>
      <c r="I260" s="127" t="n"/>
      <c r="J260" s="127" t="n"/>
      <c r="K260" s="127" t="n"/>
      <c r="L260" s="127" t="n"/>
      <c r="M260" s="127" t="n"/>
      <c r="N260" s="120" t="n"/>
      <c r="O260" s="120" t="n"/>
      <c r="P260" s="120" t="n"/>
      <c r="Q260" s="120" t="n"/>
      <c r="R260" s="121" t="n"/>
      <c r="S260" s="121" t="n"/>
      <c r="T260" s="121" t="n"/>
      <c r="U260" s="121" t="n"/>
      <c r="V260" s="117">
        <f>IF(P260="NA","NA",IF(P260&lt;&gt;"",TEXT(P260-N260,"[h].mm"),""))</f>
        <v/>
      </c>
      <c r="W260" s="118">
        <f>IF(AND(R260="",S260=""),"",R260+S260)</f>
        <v/>
      </c>
      <c r="X260" s="116">
        <f>IF(O260&lt;&gt;"",DATE(YEAR(O260), MONTH(O260), DAY(O260)),"")</f>
        <v/>
      </c>
      <c r="Y260" s="122" t="n"/>
      <c r="Z260" s="123" t="n"/>
      <c r="AA260" s="117">
        <f>IF(F260="Re-assigned","NA",IF(W260="","",IF(W260&gt;=VLOOKUP(D260,SLAMatrix,3,FALSE),"Yes",IF(W260&lt;VLOOKUP(D260,SLAMatrix,2,FALSE),"No","Internal"))))</f>
        <v/>
      </c>
      <c r="AB260" s="123" t="n"/>
      <c r="AC260" s="123" t="n"/>
      <c r="AD260" s="119" t="n"/>
      <c r="AE260" s="125" t="n"/>
      <c r="AF260" s="124">
        <f>MONTH(O260)</f>
        <v/>
      </c>
      <c r="AG260" s="124">
        <f>VLOOKUP(IFERROR(MID(AE260,1,(FIND(",",AE260,1)-1)),AE260),Facility_Region_Mapping,2,FALSE)</f>
        <v/>
      </c>
      <c r="AH260" s="124" t="n"/>
      <c r="AI260" s="124">
        <f>IF(C260&lt;&gt;"",IF(M260="ESM User",getInterfaceName($C260),"NA"),"")</f>
        <v/>
      </c>
      <c r="AJ260" s="116">
        <f>IF(Q260&lt;&gt;"",DATE(YEAR(Q260), MONTH(Q260), DAY(Q260)),"")</f>
        <v/>
      </c>
      <c r="AK260" s="130">
        <f>IF(Q260&lt;&gt;0,Q260-N260,TODAY()-N260)</f>
        <v/>
      </c>
      <c r="AL260" s="112">
        <f>IF(F260="Re-assigned",0,IF(H260="Closed",0,IF(H260="Service Restored",0,IF(H260="",0,1))))</f>
        <v/>
      </c>
      <c r="AM260" s="124">
        <f>IF(AL260=0,"",IF(AK260&gt;20.99,"Aged","Non-Aged"))</f>
        <v/>
      </c>
      <c r="AN260" s="112">
        <f>IF(Q260&lt;&gt;"",MONTH(Q260),"")</f>
        <v/>
      </c>
      <c r="AO260" s="112">
        <f>IFERROR(VALUE(V260),0)</f>
        <v/>
      </c>
    </row>
    <row customFormat="1" customHeight="1" ht="29.25" r="261" s="112" spans="1:41">
      <c r="A261" s="127" t="n"/>
      <c r="B261" s="113" t="n"/>
      <c r="C261" s="127" t="n"/>
      <c r="D261" s="127" t="n"/>
      <c r="E261" s="114">
        <f>IF(F261 &lt;&gt; "",VLOOKUP(F261,CategoryLookup,2,FALSE), "")</f>
        <v/>
      </c>
      <c r="F261" s="126" t="n"/>
      <c r="G261" s="127" t="n"/>
      <c r="H261" s="127" t="n"/>
      <c r="I261" s="127" t="n"/>
      <c r="J261" s="127" t="n"/>
      <c r="K261" s="127" t="n"/>
      <c r="L261" s="127" t="n"/>
      <c r="M261" s="127" t="n"/>
      <c r="N261" s="120" t="n"/>
      <c r="O261" s="120" t="n"/>
      <c r="P261" s="120" t="n"/>
      <c r="Q261" s="120" t="n"/>
      <c r="R261" s="121" t="n"/>
      <c r="S261" s="121" t="n"/>
      <c r="T261" s="121" t="n"/>
      <c r="U261" s="121" t="n"/>
      <c r="V261" s="117">
        <f>IF(P261="NA","NA",IF(P261&lt;&gt;"",TEXT(P261-N261,"[h].mm"),""))</f>
        <v/>
      </c>
      <c r="W261" s="118">
        <f>IF(AND(R261="",S261=""),"",R261+S261)</f>
        <v/>
      </c>
      <c r="X261" s="116">
        <f>IF(O261&lt;&gt;"",DATE(YEAR(O261), MONTH(O261), DAY(O261)),"")</f>
        <v/>
      </c>
      <c r="Y261" s="122" t="n"/>
      <c r="Z261" s="123" t="n"/>
      <c r="AA261" s="117">
        <f>IF(F261="Re-assigned","NA",IF(W261="","",IF(W261&gt;=VLOOKUP(D261,SLAMatrix,3,FALSE),"Yes",IF(W261&lt;VLOOKUP(D261,SLAMatrix,2,FALSE),"No","Internal"))))</f>
        <v/>
      </c>
      <c r="AB261" s="123" t="n"/>
      <c r="AC261" s="123" t="n"/>
      <c r="AD261" s="119" t="n"/>
      <c r="AE261" s="125" t="n"/>
      <c r="AF261" s="124">
        <f>MONTH(O261)</f>
        <v/>
      </c>
      <c r="AG261" s="124">
        <f>VLOOKUP(IFERROR(MID(AE261,1,(FIND(",",AE261,1)-1)),AE261),Facility_Region_Mapping,2,FALSE)</f>
        <v/>
      </c>
      <c r="AH261" s="124" t="n"/>
      <c r="AI261" s="124">
        <f>IF(C261&lt;&gt;"",IF(M261="ESM User",getInterfaceName($C261),"NA"),"")</f>
        <v/>
      </c>
      <c r="AJ261" s="116">
        <f>IF(Q261&lt;&gt;"",DATE(YEAR(Q261), MONTH(Q261), DAY(Q261)),"")</f>
        <v/>
      </c>
      <c r="AK261" s="130">
        <f>IF(Q261&lt;&gt;0,Q261-N261,TODAY()-N261)</f>
        <v/>
      </c>
      <c r="AL261" s="112">
        <f>IF(F261="Re-assigned",0,IF(H261="Closed",0,IF(H261="Service Restored",0,IF(H261="",0,1))))</f>
        <v/>
      </c>
      <c r="AM261" s="124">
        <f>IF(AL261=0,"",IF(AK261&gt;20.99,"Aged","Non-Aged"))</f>
        <v/>
      </c>
      <c r="AN261" s="112">
        <f>IF(Q261&lt;&gt;"",MONTH(Q261),"")</f>
        <v/>
      </c>
      <c r="AO261" s="112">
        <f>IFERROR(VALUE(V261),0)</f>
        <v/>
      </c>
    </row>
    <row customFormat="1" customHeight="1" ht="29.25" r="262" s="112" spans="1:41">
      <c r="A262" s="127" t="n"/>
      <c r="B262" s="113" t="n"/>
      <c r="C262" s="127" t="n"/>
      <c r="D262" s="127" t="n"/>
      <c r="E262" s="114">
        <f>IF(F262 &lt;&gt; "",VLOOKUP(F262,CategoryLookup,2,FALSE), "")</f>
        <v/>
      </c>
      <c r="F262" s="126" t="n"/>
      <c r="G262" s="127" t="n"/>
      <c r="H262" s="127" t="n"/>
      <c r="I262" s="127" t="n"/>
      <c r="J262" s="127" t="n"/>
      <c r="K262" s="127" t="n"/>
      <c r="L262" s="127" t="n"/>
      <c r="M262" s="127" t="n"/>
      <c r="N262" s="120" t="n"/>
      <c r="O262" s="120" t="n"/>
      <c r="P262" s="120" t="n"/>
      <c r="Q262" s="120" t="n"/>
      <c r="R262" s="121" t="n"/>
      <c r="S262" s="121" t="n"/>
      <c r="T262" s="121" t="n"/>
      <c r="U262" s="121" t="n"/>
      <c r="V262" s="117">
        <f>IF(P262="NA","NA",IF(P262&lt;&gt;"",TEXT(P262-N262,"[h].mm"),""))</f>
        <v/>
      </c>
      <c r="W262" s="118">
        <f>IF(AND(R262="",S262=""),"",R262+S262)</f>
        <v/>
      </c>
      <c r="X262" s="116">
        <f>IF(O262&lt;&gt;"",DATE(YEAR(O262), MONTH(O262), DAY(O262)),"")</f>
        <v/>
      </c>
      <c r="Y262" s="122" t="n"/>
      <c r="Z262" s="123" t="n"/>
      <c r="AA262" s="117">
        <f>IF(F262="Re-assigned","NA",IF(W262="","",IF(W262&gt;=VLOOKUP(D262,SLAMatrix,3,FALSE),"Yes",IF(W262&lt;VLOOKUP(D262,SLAMatrix,2,FALSE),"No","Internal"))))</f>
        <v/>
      </c>
      <c r="AB262" s="123" t="n"/>
      <c r="AC262" s="123" t="n"/>
      <c r="AD262" s="119" t="n"/>
      <c r="AE262" s="125" t="n"/>
      <c r="AF262" s="124">
        <f>MONTH(O262)</f>
        <v/>
      </c>
      <c r="AG262" s="124">
        <f>VLOOKUP(IFERROR(MID(AE262,1,(FIND(",",AE262,1)-1)),AE262),Facility_Region_Mapping,2,FALSE)</f>
        <v/>
      </c>
      <c r="AH262" s="124" t="n"/>
      <c r="AI262" s="124">
        <f>IF(C262&lt;&gt;"",IF(M262="ESM User",getInterfaceName($C262),"NA"),"")</f>
        <v/>
      </c>
      <c r="AJ262" s="116">
        <f>IF(Q262&lt;&gt;"",DATE(YEAR(Q262), MONTH(Q262), DAY(Q262)),"")</f>
        <v/>
      </c>
      <c r="AK262" s="130">
        <f>IF(Q262&lt;&gt;0,Q262-N262,TODAY()-N262)</f>
        <v/>
      </c>
      <c r="AL262" s="112">
        <f>IF(F262="Re-assigned",0,IF(H262="Closed",0,IF(H262="Service Restored",0,IF(H262="",0,1))))</f>
        <v/>
      </c>
      <c r="AM262" s="124">
        <f>IF(AL262=0,"",IF(AK262&gt;20.99,"Aged","Non-Aged"))</f>
        <v/>
      </c>
      <c r="AN262" s="112">
        <f>IF(Q262&lt;&gt;"",MONTH(Q262),"")</f>
        <v/>
      </c>
      <c r="AO262" s="112">
        <f>IFERROR(VALUE(V262),0)</f>
        <v/>
      </c>
    </row>
    <row customFormat="1" customHeight="1" ht="29.25" r="263" s="112" spans="1:41">
      <c r="A263" s="127" t="n"/>
      <c r="B263" s="113" t="n"/>
      <c r="C263" s="127" t="n"/>
      <c r="D263" s="127" t="n"/>
      <c r="E263" s="114">
        <f>IF(F263 &lt;&gt; "",VLOOKUP(F263,CategoryLookup,2,FALSE), "")</f>
        <v/>
      </c>
      <c r="F263" s="126" t="n"/>
      <c r="G263" s="127" t="n"/>
      <c r="H263" s="127" t="n"/>
      <c r="I263" s="127" t="n"/>
      <c r="J263" s="127" t="n"/>
      <c r="K263" s="127" t="n"/>
      <c r="L263" s="127" t="n"/>
      <c r="M263" s="127" t="n"/>
      <c r="N263" s="120" t="n"/>
      <c r="O263" s="120" t="n"/>
      <c r="P263" s="120" t="n"/>
      <c r="Q263" s="120" t="n"/>
      <c r="R263" s="121" t="n"/>
      <c r="S263" s="121" t="n"/>
      <c r="T263" s="121" t="n"/>
      <c r="U263" s="121" t="n"/>
      <c r="V263" s="117">
        <f>IF(P263="NA","NA",IF(P263&lt;&gt;"",TEXT(P263-N263,"[h].mm"),""))</f>
        <v/>
      </c>
      <c r="W263" s="118">
        <f>IF(AND(R263="",S263=""),"",R263+S263)</f>
        <v/>
      </c>
      <c r="X263" s="116">
        <f>IF(O263&lt;&gt;"",DATE(YEAR(O263), MONTH(O263), DAY(O263)),"")</f>
        <v/>
      </c>
      <c r="Y263" s="122" t="n"/>
      <c r="Z263" s="123" t="n"/>
      <c r="AA263" s="117">
        <f>IF(F263="Re-assigned","NA",IF(W263="","",IF(W263&gt;=VLOOKUP(D263,SLAMatrix,3,FALSE),"Yes",IF(W263&lt;VLOOKUP(D263,SLAMatrix,2,FALSE),"No","Internal"))))</f>
        <v/>
      </c>
      <c r="AB263" s="123" t="n"/>
      <c r="AC263" s="123" t="n"/>
      <c r="AD263" s="119" t="n"/>
      <c r="AE263" s="125" t="n"/>
      <c r="AF263" s="124">
        <f>MONTH(O263)</f>
        <v/>
      </c>
      <c r="AG263" s="124">
        <f>VLOOKUP(IFERROR(MID(AE263,1,(FIND(",",AE263,1)-1)),AE263),Facility_Region_Mapping,2,FALSE)</f>
        <v/>
      </c>
      <c r="AH263" s="124" t="n"/>
      <c r="AI263" s="124">
        <f>IF(C263&lt;&gt;"",IF(M263="ESM User",getInterfaceName($C263),"NA"),"")</f>
        <v/>
      </c>
      <c r="AJ263" s="116">
        <f>IF(Q263&lt;&gt;"",DATE(YEAR(Q263), MONTH(Q263), DAY(Q263)),"")</f>
        <v/>
      </c>
      <c r="AK263" s="130">
        <f>IF(Q263&lt;&gt;0,Q263-N263,TODAY()-N263)</f>
        <v/>
      </c>
      <c r="AL263" s="112">
        <f>IF(F263="Re-assigned",0,IF(H263="Closed",0,IF(H263="Service Restored",0,IF(H263="",0,1))))</f>
        <v/>
      </c>
      <c r="AM263" s="124">
        <f>IF(AL263=0,"",IF(AK263&gt;20.99,"Aged","Non-Aged"))</f>
        <v/>
      </c>
      <c r="AN263" s="112">
        <f>IF(Q263&lt;&gt;"",MONTH(Q263),"")</f>
        <v/>
      </c>
      <c r="AO263" s="112">
        <f>IFERROR(VALUE(V263),0)</f>
        <v/>
      </c>
    </row>
    <row customFormat="1" customHeight="1" ht="29.25" r="264" s="112" spans="1:41">
      <c r="A264" s="127" t="n"/>
      <c r="B264" s="113" t="n"/>
      <c r="C264" s="127" t="n"/>
      <c r="D264" s="127" t="n"/>
      <c r="E264" s="114">
        <f>IF(F264 &lt;&gt; "",VLOOKUP(F264,CategoryLookup,2,FALSE), "")</f>
        <v/>
      </c>
      <c r="F264" s="126" t="n"/>
      <c r="G264" s="127" t="n"/>
      <c r="H264" s="127" t="n"/>
      <c r="I264" s="127" t="n"/>
      <c r="J264" s="127" t="n"/>
      <c r="K264" s="127" t="n"/>
      <c r="L264" s="127" t="n"/>
      <c r="M264" s="127" t="n"/>
      <c r="N264" s="120" t="n"/>
      <c r="O264" s="120" t="n"/>
      <c r="P264" s="120" t="n"/>
      <c r="Q264" s="120" t="n"/>
      <c r="R264" s="121" t="n"/>
      <c r="S264" s="121" t="n"/>
      <c r="T264" s="121" t="n"/>
      <c r="U264" s="121" t="n"/>
      <c r="V264" s="117">
        <f>IF(P264="NA","NA",IF(P264&lt;&gt;"",TEXT(P264-N264,"[h].mm"),""))</f>
        <v/>
      </c>
      <c r="W264" s="118">
        <f>IF(AND(R264="",S264=""),"",R264+S264)</f>
        <v/>
      </c>
      <c r="X264" s="116">
        <f>IF(O264&lt;&gt;"",DATE(YEAR(O264), MONTH(O264), DAY(O264)),"")</f>
        <v/>
      </c>
      <c r="Y264" s="122" t="n"/>
      <c r="Z264" s="123" t="n"/>
      <c r="AA264" s="117">
        <f>IF(F264="Re-assigned","NA",IF(W264="","",IF(W264&gt;=VLOOKUP(D264,SLAMatrix,3,FALSE),"Yes",IF(W264&lt;VLOOKUP(D264,SLAMatrix,2,FALSE),"No","Internal"))))</f>
        <v/>
      </c>
      <c r="AB264" s="123" t="n"/>
      <c r="AC264" s="123" t="n"/>
      <c r="AD264" s="119" t="n"/>
      <c r="AE264" s="125" t="n"/>
      <c r="AF264" s="124">
        <f>MONTH(O264)</f>
        <v/>
      </c>
      <c r="AG264" s="124">
        <f>VLOOKUP(IFERROR(MID(AE264,1,(FIND(",",AE264,1)-1)),AE264),Facility_Region_Mapping,2,FALSE)</f>
        <v/>
      </c>
      <c r="AH264" s="124" t="n"/>
      <c r="AI264" s="124">
        <f>IF(C264&lt;&gt;"",IF(M264="ESM User",getInterfaceName($C264),"NA"),"")</f>
        <v/>
      </c>
      <c r="AJ264" s="116">
        <f>IF(Q264&lt;&gt;"",DATE(YEAR(Q264), MONTH(Q264), DAY(Q264)),"")</f>
        <v/>
      </c>
      <c r="AK264" s="130">
        <f>IF(Q264&lt;&gt;0,Q264-N264,TODAY()-N264)</f>
        <v/>
      </c>
      <c r="AL264" s="112">
        <f>IF(F264="Re-assigned",0,IF(H264="Closed",0,IF(H264="Service Restored",0,IF(H264="",0,1))))</f>
        <v/>
      </c>
      <c r="AM264" s="124">
        <f>IF(AL264=0,"",IF(AK264&gt;20.99,"Aged","Non-Aged"))</f>
        <v/>
      </c>
      <c r="AN264" s="112">
        <f>IF(Q264&lt;&gt;"",MONTH(Q264),"")</f>
        <v/>
      </c>
      <c r="AO264" s="112">
        <f>IFERROR(VALUE(V264),0)</f>
        <v/>
      </c>
    </row>
    <row customFormat="1" customHeight="1" ht="29.25" r="265" s="112" spans="1:41">
      <c r="A265" s="127" t="n"/>
      <c r="B265" s="113" t="n"/>
      <c r="C265" s="127" t="n"/>
      <c r="D265" s="127" t="n"/>
      <c r="E265" s="114">
        <f>IF(F265 &lt;&gt; "",VLOOKUP(F265,CategoryLookup,2,FALSE), "")</f>
        <v/>
      </c>
      <c r="F265" s="126" t="n"/>
      <c r="G265" s="127" t="n"/>
      <c r="H265" s="127" t="n"/>
      <c r="I265" s="127" t="n"/>
      <c r="J265" s="127" t="n"/>
      <c r="K265" s="127" t="n"/>
      <c r="L265" s="127" t="n"/>
      <c r="M265" s="127" t="n"/>
      <c r="N265" s="120" t="n"/>
      <c r="O265" s="120" t="n"/>
      <c r="P265" s="120" t="n"/>
      <c r="Q265" s="120" t="n"/>
      <c r="R265" s="121" t="n"/>
      <c r="S265" s="121" t="n"/>
      <c r="T265" s="121" t="n"/>
      <c r="U265" s="121" t="n"/>
      <c r="V265" s="117">
        <f>IF(P265="NA","NA",IF(P265&lt;&gt;"",TEXT(P265-N265,"[h].mm"),""))</f>
        <v/>
      </c>
      <c r="W265" s="118">
        <f>IF(AND(R265="",S265=""),"",R265+S265)</f>
        <v/>
      </c>
      <c r="X265" s="116">
        <f>IF(O265&lt;&gt;"",DATE(YEAR(O265), MONTH(O265), DAY(O265)),"")</f>
        <v/>
      </c>
      <c r="Y265" s="122" t="n"/>
      <c r="Z265" s="123" t="n"/>
      <c r="AA265" s="117">
        <f>IF(F265="Re-assigned","NA",IF(W265="","",IF(W265&gt;=VLOOKUP(D265,SLAMatrix,3,FALSE),"Yes",IF(W265&lt;VLOOKUP(D265,SLAMatrix,2,FALSE),"No","Internal"))))</f>
        <v/>
      </c>
      <c r="AB265" s="123" t="n"/>
      <c r="AC265" s="123" t="n"/>
      <c r="AD265" s="119" t="n"/>
      <c r="AE265" s="125" t="n"/>
      <c r="AF265" s="124">
        <f>MONTH(O265)</f>
        <v/>
      </c>
      <c r="AG265" s="124">
        <f>VLOOKUP(IFERROR(MID(AE265,1,(FIND(",",AE265,1)-1)),AE265),Facility_Region_Mapping,2,FALSE)</f>
        <v/>
      </c>
      <c r="AH265" s="124" t="n"/>
      <c r="AI265" s="124">
        <f>IF(C265&lt;&gt;"",IF(M265="ESM User",getInterfaceName($C265),"NA"),"")</f>
        <v/>
      </c>
      <c r="AJ265" s="116">
        <f>IF(Q265&lt;&gt;"",DATE(YEAR(Q265), MONTH(Q265), DAY(Q265)),"")</f>
        <v/>
      </c>
      <c r="AK265" s="130">
        <f>IF(Q265&lt;&gt;0,Q265-N265,TODAY()-N265)</f>
        <v/>
      </c>
      <c r="AL265" s="112">
        <f>IF(F265="Re-assigned",0,IF(H265="Closed",0,IF(H265="Service Restored",0,IF(H265="",0,1))))</f>
        <v/>
      </c>
      <c r="AM265" s="124">
        <f>IF(AL265=0,"",IF(AK265&gt;20.99,"Aged","Non-Aged"))</f>
        <v/>
      </c>
      <c r="AN265" s="112">
        <f>IF(Q265&lt;&gt;"",MONTH(Q265),"")</f>
        <v/>
      </c>
      <c r="AO265" s="112">
        <f>IFERROR(VALUE(V265),0)</f>
        <v/>
      </c>
    </row>
    <row customFormat="1" customHeight="1" ht="29.25" r="266" s="112" spans="1:41">
      <c r="A266" s="127" t="n"/>
      <c r="B266" s="113" t="n"/>
      <c r="C266" s="127" t="n"/>
      <c r="D266" s="127" t="n"/>
      <c r="E266" s="114">
        <f>IF(F266 &lt;&gt; "",VLOOKUP(F266,CategoryLookup,2,FALSE), "")</f>
        <v/>
      </c>
      <c r="F266" s="126" t="n"/>
      <c r="G266" s="127" t="n"/>
      <c r="H266" s="127" t="n"/>
      <c r="I266" s="127" t="n"/>
      <c r="J266" s="127" t="n"/>
      <c r="K266" s="127" t="n"/>
      <c r="L266" s="127" t="n"/>
      <c r="M266" s="127" t="n"/>
      <c r="N266" s="120" t="n"/>
      <c r="O266" s="120" t="n"/>
      <c r="P266" s="120" t="n"/>
      <c r="Q266" s="120" t="n"/>
      <c r="R266" s="121" t="n"/>
      <c r="S266" s="121" t="n"/>
      <c r="T266" s="121" t="n"/>
      <c r="U266" s="121" t="n"/>
      <c r="V266" s="117">
        <f>IF(P266="NA","NA",IF(P266&lt;&gt;"",TEXT(P266-N266,"[h].mm"),""))</f>
        <v/>
      </c>
      <c r="W266" s="118">
        <f>IF(AND(R266="",S266=""),"",R266+S266)</f>
        <v/>
      </c>
      <c r="X266" s="116">
        <f>IF(O266&lt;&gt;"",DATE(YEAR(O266), MONTH(O266), DAY(O266)),"")</f>
        <v/>
      </c>
      <c r="Y266" s="122" t="n"/>
      <c r="Z266" s="123" t="n"/>
      <c r="AA266" s="117">
        <f>IF(F266="Re-assigned","NA",IF(W266="","",IF(W266&gt;=VLOOKUP(D266,SLAMatrix,3,FALSE),"Yes",IF(W266&lt;VLOOKUP(D266,SLAMatrix,2,FALSE),"No","Internal"))))</f>
        <v/>
      </c>
      <c r="AB266" s="123" t="n"/>
      <c r="AC266" s="123" t="n"/>
      <c r="AD266" s="119" t="n"/>
      <c r="AE266" s="125" t="n"/>
      <c r="AF266" s="124">
        <f>MONTH(O266)</f>
        <v/>
      </c>
      <c r="AG266" s="124">
        <f>VLOOKUP(IFERROR(MID(AE266,1,(FIND(",",AE266,1)-1)),AE266),Facility_Region_Mapping,2,FALSE)</f>
        <v/>
      </c>
      <c r="AH266" s="124" t="n"/>
      <c r="AI266" s="124">
        <f>IF(C266&lt;&gt;"",IF(M266="ESM User",getInterfaceName($C266),"NA"),"")</f>
        <v/>
      </c>
      <c r="AJ266" s="116">
        <f>IF(Q266&lt;&gt;"",DATE(YEAR(Q266), MONTH(Q266), DAY(Q266)),"")</f>
        <v/>
      </c>
      <c r="AK266" s="130">
        <f>IF(Q266&lt;&gt;0,Q266-N266,TODAY()-N266)</f>
        <v/>
      </c>
      <c r="AL266" s="112">
        <f>IF(F266="Re-assigned",0,IF(H266="Closed",0,IF(H266="Service Restored",0,IF(H266="",0,1))))</f>
        <v/>
      </c>
      <c r="AM266" s="124">
        <f>IF(AL266=0,"",IF(AK266&gt;20.99,"Aged","Non-Aged"))</f>
        <v/>
      </c>
      <c r="AN266" s="112">
        <f>IF(Q266&lt;&gt;"",MONTH(Q266),"")</f>
        <v/>
      </c>
      <c r="AO266" s="112">
        <f>IFERROR(VALUE(V266),0)</f>
        <v/>
      </c>
    </row>
    <row customFormat="1" customHeight="1" ht="29.25" r="267" s="112" spans="1:41">
      <c r="A267" s="127" t="n"/>
      <c r="B267" s="113" t="n"/>
      <c r="C267" s="127" t="n"/>
      <c r="D267" s="127" t="n"/>
      <c r="E267" s="114">
        <f>IF(F267 &lt;&gt; "",VLOOKUP(F267,CategoryLookup,2,FALSE), "")</f>
        <v/>
      </c>
      <c r="F267" s="126" t="n"/>
      <c r="G267" s="127" t="n"/>
      <c r="H267" s="127" t="n"/>
      <c r="I267" s="127" t="n"/>
      <c r="J267" s="127" t="n"/>
      <c r="K267" s="127" t="n"/>
      <c r="L267" s="127" t="n"/>
      <c r="M267" s="127" t="n"/>
      <c r="N267" s="120" t="n"/>
      <c r="O267" s="120" t="n"/>
      <c r="P267" s="120" t="n"/>
      <c r="Q267" s="120" t="n"/>
      <c r="R267" s="121" t="n"/>
      <c r="S267" s="121" t="n"/>
      <c r="T267" s="121" t="n"/>
      <c r="U267" s="121" t="n"/>
      <c r="V267" s="117">
        <f>IF(P267="NA","NA",IF(P267&lt;&gt;"",TEXT(P267-N267,"[h].mm"),""))</f>
        <v/>
      </c>
      <c r="W267" s="118">
        <f>IF(AND(R267="",S267=""),"",R267+S267)</f>
        <v/>
      </c>
      <c r="X267" s="116">
        <f>IF(O267&lt;&gt;"",DATE(YEAR(O267), MONTH(O267), DAY(O267)),"")</f>
        <v/>
      </c>
      <c r="Y267" s="122" t="n"/>
      <c r="Z267" s="123" t="n"/>
      <c r="AA267" s="117">
        <f>IF(F267="Re-assigned","NA",IF(W267="","",IF(W267&gt;=VLOOKUP(D267,SLAMatrix,3,FALSE),"Yes",IF(W267&lt;VLOOKUP(D267,SLAMatrix,2,FALSE),"No","Internal"))))</f>
        <v/>
      </c>
      <c r="AB267" s="123" t="n"/>
      <c r="AC267" s="123" t="n"/>
      <c r="AD267" s="119" t="n"/>
      <c r="AE267" s="125" t="n"/>
      <c r="AF267" s="124">
        <f>MONTH(O267)</f>
        <v/>
      </c>
      <c r="AG267" s="124">
        <f>VLOOKUP(IFERROR(MID(AE267,1,(FIND(",",AE267,1)-1)),AE267),Facility_Region_Mapping,2,FALSE)</f>
        <v/>
      </c>
      <c r="AH267" s="124" t="n"/>
      <c r="AI267" s="124">
        <f>IF(C267&lt;&gt;"",IF(M267="ESM User",getInterfaceName($C267),"NA"),"")</f>
        <v/>
      </c>
      <c r="AJ267" s="116">
        <f>IF(Q267&lt;&gt;"",DATE(YEAR(Q267), MONTH(Q267), DAY(Q267)),"")</f>
        <v/>
      </c>
      <c r="AK267" s="130">
        <f>IF(Q267&lt;&gt;0,Q267-N267,TODAY()-N267)</f>
        <v/>
      </c>
      <c r="AL267" s="112">
        <f>IF(F267="Re-assigned",0,IF(H267="Closed",0,IF(H267="Service Restored",0,IF(H267="",0,1))))</f>
        <v/>
      </c>
      <c r="AM267" s="124">
        <f>IF(AL267=0,"",IF(AK267&gt;20.99,"Aged","Non-Aged"))</f>
        <v/>
      </c>
      <c r="AN267" s="112">
        <f>IF(Q267&lt;&gt;"",MONTH(Q267),"")</f>
        <v/>
      </c>
      <c r="AO267" s="112">
        <f>IFERROR(VALUE(V267),0)</f>
        <v/>
      </c>
    </row>
    <row customFormat="1" customHeight="1" ht="29.25" r="268" s="112" spans="1:41">
      <c r="A268" s="127" t="n"/>
      <c r="B268" s="113" t="n"/>
      <c r="C268" s="127" t="n"/>
      <c r="D268" s="127" t="n"/>
      <c r="E268" s="114">
        <f>IF(F268 &lt;&gt; "",VLOOKUP(F268,CategoryLookup,2,FALSE), "")</f>
        <v/>
      </c>
      <c r="F268" s="126" t="n"/>
      <c r="G268" s="127" t="n"/>
      <c r="H268" s="127" t="n"/>
      <c r="I268" s="127" t="n"/>
      <c r="J268" s="127" t="n"/>
      <c r="K268" s="127" t="n"/>
      <c r="L268" s="127" t="n"/>
      <c r="M268" s="127" t="n"/>
      <c r="N268" s="120" t="n"/>
      <c r="O268" s="120" t="n"/>
      <c r="P268" s="120" t="n"/>
      <c r="Q268" s="120" t="n"/>
      <c r="R268" s="121" t="n"/>
      <c r="S268" s="121" t="n"/>
      <c r="T268" s="121" t="n"/>
      <c r="U268" s="121" t="n"/>
      <c r="V268" s="117">
        <f>IF(P268="NA","NA",IF(P268&lt;&gt;"",TEXT(P268-N268,"[h].mm"),""))</f>
        <v/>
      </c>
      <c r="W268" s="118">
        <f>IF(AND(R268="",S268=""),"",R268+S268)</f>
        <v/>
      </c>
      <c r="X268" s="116">
        <f>IF(O268&lt;&gt;"",DATE(YEAR(O268), MONTH(O268), DAY(O268)),"")</f>
        <v/>
      </c>
      <c r="Y268" s="122" t="n"/>
      <c r="Z268" s="123" t="n"/>
      <c r="AA268" s="117">
        <f>IF(F268="Re-assigned","NA",IF(W268="","",IF(W268&gt;=VLOOKUP(D268,SLAMatrix,3,FALSE),"Yes",IF(W268&lt;VLOOKUP(D268,SLAMatrix,2,FALSE),"No","Internal"))))</f>
        <v/>
      </c>
      <c r="AB268" s="123" t="n"/>
      <c r="AC268" s="123" t="n"/>
      <c r="AD268" s="119" t="n"/>
      <c r="AE268" s="125" t="n"/>
      <c r="AF268" s="124">
        <f>MONTH(O268)</f>
        <v/>
      </c>
      <c r="AG268" s="124">
        <f>VLOOKUP(IFERROR(MID(AE268,1,(FIND(",",AE268,1)-1)),AE268),Facility_Region_Mapping,2,FALSE)</f>
        <v/>
      </c>
      <c r="AH268" s="124" t="n"/>
      <c r="AI268" s="124">
        <f>IF(C268&lt;&gt;"",IF(M268="ESM User",getInterfaceName($C268),"NA"),"")</f>
        <v/>
      </c>
      <c r="AJ268" s="116">
        <f>IF(Q268&lt;&gt;"",DATE(YEAR(Q268), MONTH(Q268), DAY(Q268)),"")</f>
        <v/>
      </c>
      <c r="AK268" s="130">
        <f>IF(Q268&lt;&gt;0,Q268-N268,TODAY()-N268)</f>
        <v/>
      </c>
      <c r="AL268" s="112">
        <f>IF(F268="Re-assigned",0,IF(H268="Closed",0,IF(H268="Service Restored",0,IF(H268="",0,1))))</f>
        <v/>
      </c>
      <c r="AM268" s="124">
        <f>IF(AL268=0,"",IF(AK268&gt;20.99,"Aged","Non-Aged"))</f>
        <v/>
      </c>
      <c r="AN268" s="112">
        <f>IF(Q268&lt;&gt;"",MONTH(Q268),"")</f>
        <v/>
      </c>
      <c r="AO268" s="112">
        <f>IFERROR(VALUE(V268),0)</f>
        <v/>
      </c>
    </row>
    <row customFormat="1" customHeight="1" ht="29.25" r="269" s="112" spans="1:41">
      <c r="A269" s="127" t="n"/>
      <c r="B269" s="113" t="n"/>
      <c r="C269" s="127" t="n"/>
      <c r="D269" s="127" t="n"/>
      <c r="E269" s="114">
        <f>IF(F269 &lt;&gt; "",VLOOKUP(F269,CategoryLookup,2,FALSE), "")</f>
        <v/>
      </c>
      <c r="F269" s="126" t="n"/>
      <c r="G269" s="127" t="n"/>
      <c r="H269" s="127" t="n"/>
      <c r="I269" s="127" t="n"/>
      <c r="J269" s="127" t="n"/>
      <c r="K269" s="127" t="n"/>
      <c r="L269" s="127" t="n"/>
      <c r="M269" s="127" t="n"/>
      <c r="N269" s="120" t="n"/>
      <c r="O269" s="120" t="n"/>
      <c r="P269" s="120" t="n"/>
      <c r="Q269" s="120" t="n"/>
      <c r="R269" s="121" t="n"/>
      <c r="S269" s="121" t="n"/>
      <c r="T269" s="121" t="n"/>
      <c r="U269" s="121" t="n"/>
      <c r="V269" s="117">
        <f>IF(P269="NA","NA",IF(P269&lt;&gt;"",TEXT(P269-N269,"[h].mm"),""))</f>
        <v/>
      </c>
      <c r="W269" s="118">
        <f>IF(AND(R269="",S269=""),"",R269+S269)</f>
        <v/>
      </c>
      <c r="X269" s="116">
        <f>IF(O269&lt;&gt;"",DATE(YEAR(O269), MONTH(O269), DAY(O269)),"")</f>
        <v/>
      </c>
      <c r="Y269" s="122" t="n"/>
      <c r="Z269" s="123" t="n"/>
      <c r="AA269" s="117">
        <f>IF(F269="Re-assigned","NA",IF(W269="","",IF(W269&gt;=VLOOKUP(D269,SLAMatrix,3,FALSE),"Yes",IF(W269&lt;VLOOKUP(D269,SLAMatrix,2,FALSE),"No","Internal"))))</f>
        <v/>
      </c>
      <c r="AB269" s="123" t="n"/>
      <c r="AC269" s="123" t="n"/>
      <c r="AD269" s="119" t="n"/>
      <c r="AE269" s="125" t="n"/>
      <c r="AF269" s="124">
        <f>MONTH(O269)</f>
        <v/>
      </c>
      <c r="AG269" s="124">
        <f>VLOOKUP(IFERROR(MID(AE269,1,(FIND(",",AE269,1)-1)),AE269),Facility_Region_Mapping,2,FALSE)</f>
        <v/>
      </c>
      <c r="AH269" s="124" t="n"/>
      <c r="AI269" s="124">
        <f>IF(C269&lt;&gt;"",IF(M269="ESM User",getInterfaceName($C269),"NA"),"")</f>
        <v/>
      </c>
      <c r="AJ269" s="116">
        <f>IF(Q269&lt;&gt;"",DATE(YEAR(Q269), MONTH(Q269), DAY(Q269)),"")</f>
        <v/>
      </c>
      <c r="AK269" s="130">
        <f>IF(Q269&lt;&gt;0,Q269-N269,TODAY()-N269)</f>
        <v/>
      </c>
      <c r="AL269" s="112">
        <f>IF(F269="Re-assigned",0,IF(H269="Closed",0,IF(H269="Service Restored",0,IF(H269="",0,1))))</f>
        <v/>
      </c>
      <c r="AM269" s="124">
        <f>IF(AL269=0,"",IF(AK269&gt;20.99,"Aged","Non-Aged"))</f>
        <v/>
      </c>
      <c r="AN269" s="112">
        <f>IF(Q269&lt;&gt;"",MONTH(Q269),"")</f>
        <v/>
      </c>
      <c r="AO269" s="112">
        <f>IFERROR(VALUE(V269),0)</f>
        <v/>
      </c>
    </row>
    <row customFormat="1" customHeight="1" ht="29.25" r="270" s="112" spans="1:41">
      <c r="A270" s="127" t="n"/>
      <c r="B270" s="113" t="n"/>
      <c r="C270" s="127" t="n"/>
      <c r="D270" s="127" t="n"/>
      <c r="E270" s="114">
        <f>IF(F270 &lt;&gt; "",VLOOKUP(F270,CategoryLookup,2,FALSE), "")</f>
        <v/>
      </c>
      <c r="F270" s="126" t="n"/>
      <c r="G270" s="127" t="n"/>
      <c r="H270" s="127" t="n"/>
      <c r="I270" s="127" t="n"/>
      <c r="J270" s="127" t="n"/>
      <c r="K270" s="127" t="n"/>
      <c r="L270" s="127" t="n"/>
      <c r="M270" s="127" t="n"/>
      <c r="N270" s="120" t="n"/>
      <c r="O270" s="120" t="n"/>
      <c r="P270" s="120" t="n"/>
      <c r="Q270" s="120" t="n"/>
      <c r="R270" s="121" t="n"/>
      <c r="S270" s="121" t="n"/>
      <c r="T270" s="121" t="n"/>
      <c r="U270" s="121" t="n"/>
      <c r="V270" s="117">
        <f>IF(P270="NA","NA",IF(P270&lt;&gt;"",TEXT(P270-N270,"[h].mm"),""))</f>
        <v/>
      </c>
      <c r="W270" s="118">
        <f>IF(AND(R270="",S270=""),"",R270+S270)</f>
        <v/>
      </c>
      <c r="X270" s="116">
        <f>IF(O270&lt;&gt;"",DATE(YEAR(O270), MONTH(O270), DAY(O270)),"")</f>
        <v/>
      </c>
      <c r="Y270" s="122" t="n"/>
      <c r="Z270" s="123" t="n"/>
      <c r="AA270" s="117">
        <f>IF(F270="Re-assigned","NA",IF(W270="","",IF(W270&gt;=VLOOKUP(D270,SLAMatrix,3,FALSE),"Yes",IF(W270&lt;VLOOKUP(D270,SLAMatrix,2,FALSE),"No","Internal"))))</f>
        <v/>
      </c>
      <c r="AB270" s="123" t="n"/>
      <c r="AC270" s="123" t="n"/>
      <c r="AD270" s="119" t="n"/>
      <c r="AE270" s="125" t="n"/>
      <c r="AF270" s="124">
        <f>MONTH(O270)</f>
        <v/>
      </c>
      <c r="AG270" s="124">
        <f>VLOOKUP(IFERROR(MID(AE270,1,(FIND(",",AE270,1)-1)),AE270),Facility_Region_Mapping,2,FALSE)</f>
        <v/>
      </c>
      <c r="AH270" s="124" t="n"/>
      <c r="AI270" s="124">
        <f>IF(C270&lt;&gt;"",IF(M270="ESM User",getInterfaceName($C270),"NA"),"")</f>
        <v/>
      </c>
      <c r="AJ270" s="116">
        <f>IF(Q270&lt;&gt;"",DATE(YEAR(Q270), MONTH(Q270), DAY(Q270)),"")</f>
        <v/>
      </c>
      <c r="AK270" s="130">
        <f>IF(Q270&lt;&gt;0,Q270-N270,TODAY()-N270)</f>
        <v/>
      </c>
      <c r="AL270" s="112">
        <f>IF(F270="Re-assigned",0,IF(H270="Closed",0,IF(H270="Service Restored",0,IF(H270="",0,1))))</f>
        <v/>
      </c>
      <c r="AM270" s="124">
        <f>IF(AL270=0,"",IF(AK270&gt;20.99,"Aged","Non-Aged"))</f>
        <v/>
      </c>
      <c r="AN270" s="112">
        <f>IF(Q270&lt;&gt;"",MONTH(Q270),"")</f>
        <v/>
      </c>
      <c r="AO270" s="112">
        <f>IFERROR(VALUE(V270),0)</f>
        <v/>
      </c>
    </row>
    <row customFormat="1" customHeight="1" ht="29.25" r="271" s="112" spans="1:41">
      <c r="A271" s="127" t="n"/>
      <c r="B271" s="113" t="n"/>
      <c r="C271" s="127" t="n"/>
      <c r="D271" s="127" t="n"/>
      <c r="E271" s="114">
        <f>IF(F271 &lt;&gt; "",VLOOKUP(F271,CategoryLookup,2,FALSE), "")</f>
        <v/>
      </c>
      <c r="F271" s="126" t="n"/>
      <c r="G271" s="127" t="n"/>
      <c r="H271" s="127" t="n"/>
      <c r="I271" s="127" t="n"/>
      <c r="J271" s="127" t="n"/>
      <c r="K271" s="127" t="n"/>
      <c r="L271" s="127" t="n"/>
      <c r="M271" s="127" t="n"/>
      <c r="N271" s="120" t="n"/>
      <c r="O271" s="120" t="n"/>
      <c r="P271" s="120" t="n"/>
      <c r="Q271" s="120" t="n"/>
      <c r="R271" s="121" t="n"/>
      <c r="S271" s="121" t="n"/>
      <c r="T271" s="121" t="n"/>
      <c r="U271" s="121" t="n"/>
      <c r="V271" s="117">
        <f>IF(P271="NA","NA",IF(P271&lt;&gt;"",TEXT(P271-N271,"[h].mm"),""))</f>
        <v/>
      </c>
      <c r="W271" s="118">
        <f>IF(AND(R271="",S271=""),"",R271+S271)</f>
        <v/>
      </c>
      <c r="X271" s="116">
        <f>IF(O271&lt;&gt;"",DATE(YEAR(O271), MONTH(O271), DAY(O271)),"")</f>
        <v/>
      </c>
      <c r="Y271" s="122" t="n"/>
      <c r="Z271" s="123" t="n"/>
      <c r="AA271" s="117">
        <f>IF(F271="Re-assigned","NA",IF(W271="","",IF(W271&gt;=VLOOKUP(D271,SLAMatrix,3,FALSE),"Yes",IF(W271&lt;VLOOKUP(D271,SLAMatrix,2,FALSE),"No","Internal"))))</f>
        <v/>
      </c>
      <c r="AB271" s="123" t="n"/>
      <c r="AC271" s="123" t="n"/>
      <c r="AD271" s="119" t="n"/>
      <c r="AE271" s="125" t="n"/>
      <c r="AF271" s="124">
        <f>MONTH(O271)</f>
        <v/>
      </c>
      <c r="AG271" s="124">
        <f>VLOOKUP(IFERROR(MID(AE271,1,(FIND(",",AE271,1)-1)),AE271),Facility_Region_Mapping,2,FALSE)</f>
        <v/>
      </c>
      <c r="AH271" s="124" t="n"/>
      <c r="AI271" s="124">
        <f>IF(C271&lt;&gt;"",IF(M271="ESM User",getInterfaceName($C271),"NA"),"")</f>
        <v/>
      </c>
      <c r="AJ271" s="116">
        <f>IF(Q271&lt;&gt;"",DATE(YEAR(Q271), MONTH(Q271), DAY(Q271)),"")</f>
        <v/>
      </c>
      <c r="AK271" s="130">
        <f>IF(Q271&lt;&gt;0,Q271-N271,TODAY()-N271)</f>
        <v/>
      </c>
      <c r="AL271" s="112">
        <f>IF(F271="Re-assigned",0,IF(H271="Closed",0,IF(H271="Service Restored",0,IF(H271="",0,1))))</f>
        <v/>
      </c>
      <c r="AM271" s="124">
        <f>IF(AL271=0,"",IF(AK271&gt;20.99,"Aged","Non-Aged"))</f>
        <v/>
      </c>
      <c r="AN271" s="112">
        <f>IF(Q271&lt;&gt;"",MONTH(Q271),"")</f>
        <v/>
      </c>
      <c r="AO271" s="112">
        <f>IFERROR(VALUE(V271),0)</f>
        <v/>
      </c>
    </row>
    <row customFormat="1" customHeight="1" ht="29.25" r="272" s="112" spans="1:41">
      <c r="A272" s="127" t="n"/>
      <c r="B272" s="113" t="n"/>
      <c r="C272" s="127" t="n"/>
      <c r="D272" s="127" t="n"/>
      <c r="E272" s="114">
        <f>IF(F272 &lt;&gt; "",VLOOKUP(F272,CategoryLookup,2,FALSE), "")</f>
        <v/>
      </c>
      <c r="F272" s="126" t="n"/>
      <c r="G272" s="127" t="n"/>
      <c r="H272" s="127" t="n"/>
      <c r="I272" s="127" t="n"/>
      <c r="J272" s="127" t="n"/>
      <c r="K272" s="127" t="n"/>
      <c r="L272" s="127" t="n"/>
      <c r="M272" s="127" t="n"/>
      <c r="N272" s="120" t="n"/>
      <c r="O272" s="120" t="n"/>
      <c r="P272" s="120" t="n"/>
      <c r="Q272" s="120" t="n"/>
      <c r="R272" s="121" t="n"/>
      <c r="S272" s="121" t="n"/>
      <c r="T272" s="121" t="n"/>
      <c r="U272" s="121" t="n"/>
      <c r="V272" s="117">
        <f>IF(P272="NA","NA",IF(P272&lt;&gt;"",TEXT(P272-N272,"[h].mm"),""))</f>
        <v/>
      </c>
      <c r="W272" s="118">
        <f>IF(AND(R272="",S272=""),"",R272+S272)</f>
        <v/>
      </c>
      <c r="X272" s="116">
        <f>IF(O272&lt;&gt;"",DATE(YEAR(O272), MONTH(O272), DAY(O272)),"")</f>
        <v/>
      </c>
      <c r="Y272" s="122" t="n"/>
      <c r="Z272" s="123" t="n"/>
      <c r="AA272" s="117">
        <f>IF(F272="Re-assigned","NA",IF(W272="","",IF(W272&gt;=VLOOKUP(D272,SLAMatrix,3,FALSE),"Yes",IF(W272&lt;VLOOKUP(D272,SLAMatrix,2,FALSE),"No","Internal"))))</f>
        <v/>
      </c>
      <c r="AB272" s="123" t="n"/>
      <c r="AC272" s="123" t="n"/>
      <c r="AD272" s="119" t="n"/>
      <c r="AE272" s="125" t="n"/>
      <c r="AF272" s="124">
        <f>MONTH(O272)</f>
        <v/>
      </c>
      <c r="AG272" s="124">
        <f>VLOOKUP(IFERROR(MID(AE272,1,(FIND(",",AE272,1)-1)),AE272),Facility_Region_Mapping,2,FALSE)</f>
        <v/>
      </c>
      <c r="AH272" s="124" t="n"/>
      <c r="AI272" s="124">
        <f>IF(C272&lt;&gt;"",IF(M272="ESM User",getInterfaceName($C272),"NA"),"")</f>
        <v/>
      </c>
      <c r="AJ272" s="116">
        <f>IF(Q272&lt;&gt;"",DATE(YEAR(Q272), MONTH(Q272), DAY(Q272)),"")</f>
        <v/>
      </c>
      <c r="AK272" s="130">
        <f>IF(Q272&lt;&gt;0,Q272-N272,TODAY()-N272)</f>
        <v/>
      </c>
      <c r="AL272" s="112">
        <f>IF(F272="Re-assigned",0,IF(H272="Closed",0,IF(H272="Service Restored",0,IF(H272="",0,1))))</f>
        <v/>
      </c>
      <c r="AM272" s="124">
        <f>IF(AL272=0,"",IF(AK272&gt;20.99,"Aged","Non-Aged"))</f>
        <v/>
      </c>
      <c r="AN272" s="112">
        <f>IF(Q272&lt;&gt;"",MONTH(Q272),"")</f>
        <v/>
      </c>
      <c r="AO272" s="112">
        <f>IFERROR(VALUE(V272),0)</f>
        <v/>
      </c>
    </row>
    <row customFormat="1" customHeight="1" ht="29.25" r="273" s="112" spans="1:41">
      <c r="A273" s="127" t="n"/>
      <c r="B273" s="113" t="n"/>
      <c r="C273" s="127" t="n"/>
      <c r="D273" s="127" t="n"/>
      <c r="E273" s="114">
        <f>IF(F273 &lt;&gt; "",VLOOKUP(F273,CategoryLookup,2,FALSE), "")</f>
        <v/>
      </c>
      <c r="F273" s="126" t="n"/>
      <c r="G273" s="127" t="n"/>
      <c r="H273" s="127" t="n"/>
      <c r="I273" s="127" t="n"/>
      <c r="J273" s="127" t="n"/>
      <c r="K273" s="127" t="n"/>
      <c r="L273" s="127" t="n"/>
      <c r="M273" s="127" t="n"/>
      <c r="N273" s="120" t="n"/>
      <c r="O273" s="120" t="n"/>
      <c r="P273" s="120" t="n"/>
      <c r="Q273" s="120" t="n"/>
      <c r="R273" s="121" t="n"/>
      <c r="S273" s="121" t="n"/>
      <c r="T273" s="121" t="n"/>
      <c r="U273" s="121" t="n"/>
      <c r="V273" s="117">
        <f>IF(P273="NA","NA",IF(P273&lt;&gt;"",TEXT(P273-N273,"[h].mm"),""))</f>
        <v/>
      </c>
      <c r="W273" s="118">
        <f>IF(AND(R273="",S273=""),"",R273+S273)</f>
        <v/>
      </c>
      <c r="X273" s="116">
        <f>IF(O273&lt;&gt;"",DATE(YEAR(O273), MONTH(O273), DAY(O273)),"")</f>
        <v/>
      </c>
      <c r="Y273" s="122" t="n"/>
      <c r="Z273" s="123" t="n"/>
      <c r="AA273" s="117">
        <f>IF(F273="Re-assigned","NA",IF(W273="","",IF(W273&gt;=VLOOKUP(D273,SLAMatrix,3,FALSE),"Yes",IF(W273&lt;VLOOKUP(D273,SLAMatrix,2,FALSE),"No","Internal"))))</f>
        <v/>
      </c>
      <c r="AB273" s="123" t="n"/>
      <c r="AC273" s="123" t="n"/>
      <c r="AD273" s="119" t="n"/>
      <c r="AE273" s="125" t="n"/>
      <c r="AF273" s="124">
        <f>MONTH(O273)</f>
        <v/>
      </c>
      <c r="AG273" s="124">
        <f>VLOOKUP(IFERROR(MID(AE273,1,(FIND(",",AE273,1)-1)),AE273),Facility_Region_Mapping,2,FALSE)</f>
        <v/>
      </c>
      <c r="AH273" s="124" t="n"/>
      <c r="AI273" s="124">
        <f>IF(C273&lt;&gt;"",IF(M273="ESM User",getInterfaceName($C273),"NA"),"")</f>
        <v/>
      </c>
      <c r="AJ273" s="116">
        <f>IF(Q273&lt;&gt;"",DATE(YEAR(Q273), MONTH(Q273), DAY(Q273)),"")</f>
        <v/>
      </c>
      <c r="AK273" s="130">
        <f>IF(Q273&lt;&gt;0,Q273-N273,TODAY()-N273)</f>
        <v/>
      </c>
      <c r="AL273" s="112">
        <f>IF(F273="Re-assigned",0,IF(H273="Closed",0,IF(H273="Service Restored",0,IF(H273="",0,1))))</f>
        <v/>
      </c>
      <c r="AM273" s="124">
        <f>IF(AL273=0,"",IF(AK273&gt;20.99,"Aged","Non-Aged"))</f>
        <v/>
      </c>
      <c r="AN273" s="112">
        <f>IF(Q273&lt;&gt;"",MONTH(Q273),"")</f>
        <v/>
      </c>
      <c r="AO273" s="112">
        <f>IFERROR(VALUE(V273),0)</f>
        <v/>
      </c>
    </row>
    <row customFormat="1" customHeight="1" ht="29.25" r="274" s="112" spans="1:41">
      <c r="A274" s="127" t="n"/>
      <c r="B274" s="113" t="n"/>
      <c r="C274" s="127" t="n"/>
      <c r="D274" s="127" t="n"/>
      <c r="E274" s="114">
        <f>IF(F274 &lt;&gt; "",VLOOKUP(F274,CategoryLookup,2,FALSE), "")</f>
        <v/>
      </c>
      <c r="F274" s="126" t="n"/>
      <c r="G274" s="127" t="n"/>
      <c r="H274" s="127" t="n"/>
      <c r="I274" s="127" t="n"/>
      <c r="J274" s="127" t="n"/>
      <c r="K274" s="127" t="n"/>
      <c r="L274" s="127" t="n"/>
      <c r="M274" s="127" t="n"/>
      <c r="N274" s="120" t="n"/>
      <c r="O274" s="120" t="n"/>
      <c r="P274" s="120" t="n"/>
      <c r="Q274" s="120" t="n"/>
      <c r="R274" s="121" t="n"/>
      <c r="S274" s="121" t="n"/>
      <c r="T274" s="121" t="n"/>
      <c r="U274" s="121" t="n"/>
      <c r="V274" s="117">
        <f>IF(P274="NA","NA",IF(P274&lt;&gt;"",TEXT(P274-N274,"[h].mm"),""))</f>
        <v/>
      </c>
      <c r="W274" s="118">
        <f>IF(AND(R274="",S274=""),"",R274+S274)</f>
        <v/>
      </c>
      <c r="X274" s="116">
        <f>IF(O274&lt;&gt;"",DATE(YEAR(O274), MONTH(O274), DAY(O274)),"")</f>
        <v/>
      </c>
      <c r="Y274" s="122" t="n"/>
      <c r="Z274" s="123" t="n"/>
      <c r="AA274" s="117">
        <f>IF(F274="Re-assigned","NA",IF(W274="","",IF(W274&gt;=VLOOKUP(D274,SLAMatrix,3,FALSE),"Yes",IF(W274&lt;VLOOKUP(D274,SLAMatrix,2,FALSE),"No","Internal"))))</f>
        <v/>
      </c>
      <c r="AB274" s="123" t="n"/>
      <c r="AC274" s="123" t="n"/>
      <c r="AD274" s="119" t="n"/>
      <c r="AE274" s="125" t="n"/>
      <c r="AF274" s="124">
        <f>MONTH(O274)</f>
        <v/>
      </c>
      <c r="AG274" s="124">
        <f>VLOOKUP(IFERROR(MID(AE274,1,(FIND(",",AE274,1)-1)),AE274),Facility_Region_Mapping,2,FALSE)</f>
        <v/>
      </c>
      <c r="AH274" s="124" t="n"/>
      <c r="AI274" s="124">
        <f>IF(C274&lt;&gt;"",IF(M274="ESM User",getInterfaceName($C274),"NA"),"")</f>
        <v/>
      </c>
      <c r="AJ274" s="116">
        <f>IF(Q274&lt;&gt;"",DATE(YEAR(Q274), MONTH(Q274), DAY(Q274)),"")</f>
        <v/>
      </c>
      <c r="AK274" s="130">
        <f>IF(Q274&lt;&gt;0,Q274-N274,TODAY()-N274)</f>
        <v/>
      </c>
      <c r="AL274" s="112">
        <f>IF(F274="Re-assigned",0,IF(H274="Closed",0,IF(H274="Service Restored",0,IF(H274="",0,1))))</f>
        <v/>
      </c>
      <c r="AM274" s="124">
        <f>IF(AL274=0,"",IF(AK274&gt;20.99,"Aged","Non-Aged"))</f>
        <v/>
      </c>
      <c r="AN274" s="112">
        <f>IF(Q274&lt;&gt;"",MONTH(Q274),"")</f>
        <v/>
      </c>
      <c r="AO274" s="112">
        <f>IFERROR(VALUE(V274),0)</f>
        <v/>
      </c>
    </row>
    <row customFormat="1" customHeight="1" ht="29.25" r="275" s="112" spans="1:41">
      <c r="A275" s="127" t="n"/>
      <c r="B275" s="113" t="n"/>
      <c r="C275" s="127" t="n"/>
      <c r="D275" s="127" t="n"/>
      <c r="E275" s="114">
        <f>IF(F275 &lt;&gt; "",VLOOKUP(F275,CategoryLookup,2,FALSE), "")</f>
        <v/>
      </c>
      <c r="F275" s="126" t="n"/>
      <c r="G275" s="127" t="n"/>
      <c r="H275" s="127" t="n"/>
      <c r="I275" s="127" t="n"/>
      <c r="J275" s="127" t="n"/>
      <c r="K275" s="127" t="n"/>
      <c r="L275" s="127" t="n"/>
      <c r="M275" s="127" t="n"/>
      <c r="N275" s="120" t="n"/>
      <c r="O275" s="120" t="n"/>
      <c r="P275" s="120" t="n"/>
      <c r="Q275" s="120" t="n"/>
      <c r="R275" s="121" t="n"/>
      <c r="S275" s="121" t="n"/>
      <c r="T275" s="121" t="n"/>
      <c r="U275" s="121" t="n"/>
      <c r="V275" s="117">
        <f>IF(P275="NA","NA",IF(P275&lt;&gt;"",TEXT(P275-N275,"[h].mm"),""))</f>
        <v/>
      </c>
      <c r="W275" s="118">
        <f>IF(AND(R275="",S275=""),"",R275+S275)</f>
        <v/>
      </c>
      <c r="X275" s="116">
        <f>IF(O275&lt;&gt;"",DATE(YEAR(O275), MONTH(O275), DAY(O275)),"")</f>
        <v/>
      </c>
      <c r="Y275" s="122" t="n"/>
      <c r="Z275" s="123" t="n"/>
      <c r="AA275" s="117">
        <f>IF(F275="Re-assigned","NA",IF(W275="","",IF(W275&gt;=VLOOKUP(D275,SLAMatrix,3,FALSE),"Yes",IF(W275&lt;VLOOKUP(D275,SLAMatrix,2,FALSE),"No","Internal"))))</f>
        <v/>
      </c>
      <c r="AB275" s="123" t="n"/>
      <c r="AC275" s="123" t="n"/>
      <c r="AD275" s="119" t="n"/>
      <c r="AE275" s="125" t="n"/>
      <c r="AF275" s="124">
        <f>MONTH(O275)</f>
        <v/>
      </c>
      <c r="AG275" s="124">
        <f>VLOOKUP(IFERROR(MID(AE275,1,(FIND(",",AE275,1)-1)),AE275),Facility_Region_Mapping,2,FALSE)</f>
        <v/>
      </c>
      <c r="AH275" s="124" t="n"/>
      <c r="AI275" s="124">
        <f>IF(C275&lt;&gt;"",IF(M275="ESM User",getInterfaceName($C275),"NA"),"")</f>
        <v/>
      </c>
      <c r="AJ275" s="116">
        <f>IF(Q275&lt;&gt;"",DATE(YEAR(Q275), MONTH(Q275), DAY(Q275)),"")</f>
        <v/>
      </c>
      <c r="AK275" s="130">
        <f>IF(Q275&lt;&gt;0,Q275-N275,TODAY()-N275)</f>
        <v/>
      </c>
      <c r="AL275" s="112">
        <f>IF(F275="Re-assigned",0,IF(H275="Closed",0,IF(H275="Service Restored",0,IF(H275="",0,1))))</f>
        <v/>
      </c>
      <c r="AM275" s="124">
        <f>IF(AL275=0,"",IF(AK275&gt;20.99,"Aged","Non-Aged"))</f>
        <v/>
      </c>
      <c r="AN275" s="112">
        <f>IF(Q275&lt;&gt;"",MONTH(Q275),"")</f>
        <v/>
      </c>
      <c r="AO275" s="112">
        <f>IFERROR(VALUE(V275),0)</f>
        <v/>
      </c>
    </row>
    <row customFormat="1" customHeight="1" ht="29.25" r="276" s="112" spans="1:41">
      <c r="A276" s="127" t="n"/>
      <c r="B276" s="113" t="n"/>
      <c r="C276" s="127" t="n"/>
      <c r="D276" s="127" t="n"/>
      <c r="E276" s="114">
        <f>IF(F276 &lt;&gt; "",VLOOKUP(F276,CategoryLookup,2,FALSE), "")</f>
        <v/>
      </c>
      <c r="F276" s="126" t="n"/>
      <c r="G276" s="127" t="n"/>
      <c r="H276" s="127" t="n"/>
      <c r="I276" s="127" t="n"/>
      <c r="J276" s="127" t="n"/>
      <c r="K276" s="127" t="n"/>
      <c r="L276" s="127" t="n"/>
      <c r="M276" s="127" t="n"/>
      <c r="N276" s="120" t="n"/>
      <c r="O276" s="120" t="n"/>
      <c r="P276" s="120" t="n"/>
      <c r="Q276" s="120" t="n"/>
      <c r="R276" s="121" t="n"/>
      <c r="S276" s="121" t="n"/>
      <c r="T276" s="121" t="n"/>
      <c r="U276" s="121" t="n"/>
      <c r="V276" s="117">
        <f>IF(P276="NA","NA",IF(P276&lt;&gt;"",TEXT(P276-N276,"[h].mm"),""))</f>
        <v/>
      </c>
      <c r="W276" s="118">
        <f>IF(AND(R276="",S276=""),"",R276+S276)</f>
        <v/>
      </c>
      <c r="X276" s="116">
        <f>IF(O276&lt;&gt;"",DATE(YEAR(O276), MONTH(O276), DAY(O276)),"")</f>
        <v/>
      </c>
      <c r="Y276" s="122" t="n"/>
      <c r="Z276" s="123" t="n"/>
      <c r="AA276" s="117">
        <f>IF(F276="Re-assigned","NA",IF(W276="","",IF(W276&gt;=VLOOKUP(D276,SLAMatrix,3,FALSE),"Yes",IF(W276&lt;VLOOKUP(D276,SLAMatrix,2,FALSE),"No","Internal"))))</f>
        <v/>
      </c>
      <c r="AB276" s="123" t="n"/>
      <c r="AC276" s="123" t="n"/>
      <c r="AD276" s="119" t="n"/>
      <c r="AE276" s="125" t="n"/>
      <c r="AF276" s="124">
        <f>MONTH(O276)</f>
        <v/>
      </c>
      <c r="AG276" s="124">
        <f>VLOOKUP(IFERROR(MID(AE276,1,(FIND(",",AE276,1)-1)),AE276),Facility_Region_Mapping,2,FALSE)</f>
        <v/>
      </c>
      <c r="AH276" s="124" t="n"/>
      <c r="AI276" s="124">
        <f>IF(C276&lt;&gt;"",IF(M276="ESM User",getInterfaceName($C276),"NA"),"")</f>
        <v/>
      </c>
      <c r="AJ276" s="116">
        <f>IF(Q276&lt;&gt;"",DATE(YEAR(Q276), MONTH(Q276), DAY(Q276)),"")</f>
        <v/>
      </c>
      <c r="AK276" s="130">
        <f>IF(Q276&lt;&gt;0,Q276-N276,TODAY()-N276)</f>
        <v/>
      </c>
      <c r="AL276" s="112">
        <f>IF(F276="Re-assigned",0,IF(H276="Closed",0,IF(H276="Service Restored",0,IF(H276="",0,1))))</f>
        <v/>
      </c>
      <c r="AM276" s="124">
        <f>IF(AL276=0,"",IF(AK276&gt;20.99,"Aged","Non-Aged"))</f>
        <v/>
      </c>
      <c r="AN276" s="112">
        <f>IF(Q276&lt;&gt;"",MONTH(Q276),"")</f>
        <v/>
      </c>
      <c r="AO276" s="112">
        <f>IFERROR(VALUE(V276),0)</f>
        <v/>
      </c>
    </row>
    <row customFormat="1" customHeight="1" ht="29.25" r="277" s="112" spans="1:41">
      <c r="A277" s="127" t="n"/>
      <c r="B277" s="113" t="n"/>
      <c r="C277" s="127" t="n"/>
      <c r="D277" s="127" t="n"/>
      <c r="E277" s="114">
        <f>IF(F277 &lt;&gt; "",VLOOKUP(F277,CategoryLookup,2,FALSE), "")</f>
        <v/>
      </c>
      <c r="F277" s="126" t="n"/>
      <c r="G277" s="127" t="n"/>
      <c r="H277" s="127" t="n"/>
      <c r="I277" s="127" t="n"/>
      <c r="J277" s="127" t="n"/>
      <c r="K277" s="127" t="n"/>
      <c r="L277" s="127" t="n"/>
      <c r="M277" s="127" t="n"/>
      <c r="N277" s="120" t="n"/>
      <c r="O277" s="120" t="n"/>
      <c r="P277" s="120" t="n"/>
      <c r="Q277" s="120" t="n"/>
      <c r="R277" s="121" t="n"/>
      <c r="S277" s="121" t="n"/>
      <c r="T277" s="121" t="n"/>
      <c r="U277" s="121" t="n"/>
      <c r="V277" s="117">
        <f>IF(P277="NA","NA",IF(P277&lt;&gt;"",TEXT(P277-N277,"[h].mm"),""))</f>
        <v/>
      </c>
      <c r="W277" s="118">
        <f>IF(AND(R277="",S277=""),"",R277+S277)</f>
        <v/>
      </c>
      <c r="X277" s="116">
        <f>IF(O277&lt;&gt;"",DATE(YEAR(O277), MONTH(O277), DAY(O277)),"")</f>
        <v/>
      </c>
      <c r="Y277" s="122" t="n"/>
      <c r="Z277" s="123" t="n"/>
      <c r="AA277" s="117">
        <f>IF(F277="Re-assigned","NA",IF(W277="","",IF(W277&gt;=VLOOKUP(D277,SLAMatrix,3,FALSE),"Yes",IF(W277&lt;VLOOKUP(D277,SLAMatrix,2,FALSE),"No","Internal"))))</f>
        <v/>
      </c>
      <c r="AB277" s="123" t="n"/>
      <c r="AC277" s="123" t="n"/>
      <c r="AD277" s="119" t="n"/>
      <c r="AE277" s="125" t="n"/>
      <c r="AF277" s="124">
        <f>MONTH(O277)</f>
        <v/>
      </c>
      <c r="AG277" s="124">
        <f>VLOOKUP(IFERROR(MID(AE277,1,(FIND(",",AE277,1)-1)),AE277),Facility_Region_Mapping,2,FALSE)</f>
        <v/>
      </c>
      <c r="AH277" s="124" t="n"/>
      <c r="AI277" s="124">
        <f>IF(C277&lt;&gt;"",IF(M277="ESM User",getInterfaceName($C277),"NA"),"")</f>
        <v/>
      </c>
      <c r="AJ277" s="116">
        <f>IF(Q277&lt;&gt;"",DATE(YEAR(Q277), MONTH(Q277), DAY(Q277)),"")</f>
        <v/>
      </c>
      <c r="AK277" s="130">
        <f>IF(Q277&lt;&gt;0,Q277-N277,TODAY()-N277)</f>
        <v/>
      </c>
      <c r="AL277" s="112">
        <f>IF(F277="Re-assigned",0,IF(H277="Closed",0,IF(H277="Service Restored",0,IF(H277="",0,1))))</f>
        <v/>
      </c>
      <c r="AM277" s="124">
        <f>IF(AL277=0,"",IF(AK277&gt;20.99,"Aged","Non-Aged"))</f>
        <v/>
      </c>
      <c r="AN277" s="112">
        <f>IF(Q277&lt;&gt;"",MONTH(Q277),"")</f>
        <v/>
      </c>
      <c r="AO277" s="112">
        <f>IFERROR(VALUE(V277),0)</f>
        <v/>
      </c>
    </row>
    <row customFormat="1" customHeight="1" ht="29.25" r="278" s="112" spans="1:41">
      <c r="A278" s="127" t="n"/>
      <c r="B278" s="113" t="n"/>
      <c r="C278" s="127" t="n"/>
      <c r="D278" s="127" t="n"/>
      <c r="E278" s="114">
        <f>IF(F278 &lt;&gt; "",VLOOKUP(F278,CategoryLookup,2,FALSE), "")</f>
        <v/>
      </c>
      <c r="F278" s="126" t="n"/>
      <c r="G278" s="127" t="n"/>
      <c r="H278" s="127" t="n"/>
      <c r="I278" s="127" t="n"/>
      <c r="J278" s="127" t="n"/>
      <c r="K278" s="127" t="n"/>
      <c r="L278" s="127" t="n"/>
      <c r="M278" s="127" t="n"/>
      <c r="N278" s="120" t="n"/>
      <c r="O278" s="120" t="n"/>
      <c r="P278" s="120" t="n"/>
      <c r="Q278" s="120" t="n"/>
      <c r="R278" s="121" t="n"/>
      <c r="S278" s="121" t="n"/>
      <c r="T278" s="121" t="n"/>
      <c r="U278" s="121" t="n"/>
      <c r="V278" s="117">
        <f>IF(P278="NA","NA",IF(P278&lt;&gt;"",TEXT(P278-N278,"[h].mm"),""))</f>
        <v/>
      </c>
      <c r="W278" s="118">
        <f>IF(AND(R278="",S278=""),"",R278+S278)</f>
        <v/>
      </c>
      <c r="X278" s="116">
        <f>IF(O278&lt;&gt;"",DATE(YEAR(O278), MONTH(O278), DAY(O278)),"")</f>
        <v/>
      </c>
      <c r="Y278" s="122" t="n"/>
      <c r="Z278" s="123" t="n"/>
      <c r="AA278" s="117">
        <f>IF(F278="Re-assigned","NA",IF(W278="","",IF(W278&gt;=VLOOKUP(D278,SLAMatrix,3,FALSE),"Yes",IF(W278&lt;VLOOKUP(D278,SLAMatrix,2,FALSE),"No","Internal"))))</f>
        <v/>
      </c>
      <c r="AB278" s="123" t="n"/>
      <c r="AC278" s="123" t="n"/>
      <c r="AD278" s="119" t="n"/>
      <c r="AE278" s="125" t="n"/>
      <c r="AF278" s="124">
        <f>MONTH(O278)</f>
        <v/>
      </c>
      <c r="AG278" s="124">
        <f>VLOOKUP(IFERROR(MID(AE278,1,(FIND(",",AE278,1)-1)),AE278),Facility_Region_Mapping,2,FALSE)</f>
        <v/>
      </c>
      <c r="AH278" s="124" t="n"/>
      <c r="AI278" s="124">
        <f>IF(C278&lt;&gt;"",IF(M278="ESM User",getInterfaceName($C278),"NA"),"")</f>
        <v/>
      </c>
      <c r="AJ278" s="116">
        <f>IF(Q278&lt;&gt;"",DATE(YEAR(Q278), MONTH(Q278), DAY(Q278)),"")</f>
        <v/>
      </c>
      <c r="AK278" s="130">
        <f>IF(Q278&lt;&gt;0,Q278-N278,TODAY()-N278)</f>
        <v/>
      </c>
      <c r="AL278" s="112">
        <f>IF(F278="Re-assigned",0,IF(H278="Closed",0,IF(H278="Service Restored",0,IF(H278="",0,1))))</f>
        <v/>
      </c>
      <c r="AM278" s="124">
        <f>IF(AL278=0,"",IF(AK278&gt;20.99,"Aged","Non-Aged"))</f>
        <v/>
      </c>
      <c r="AN278" s="112">
        <f>IF(Q278&lt;&gt;"",MONTH(Q278),"")</f>
        <v/>
      </c>
      <c r="AO278" s="112">
        <f>IFERROR(VALUE(V278),0)</f>
        <v/>
      </c>
    </row>
    <row customFormat="1" customHeight="1" ht="29.25" r="279" s="112" spans="1:41">
      <c r="A279" s="127" t="n"/>
      <c r="B279" s="113" t="n"/>
      <c r="C279" s="127" t="n"/>
      <c r="D279" s="127" t="n"/>
      <c r="E279" s="114">
        <f>IF(F279 &lt;&gt; "",VLOOKUP(F279,CategoryLookup,2,FALSE), "")</f>
        <v/>
      </c>
      <c r="F279" s="126" t="n"/>
      <c r="G279" s="127" t="n"/>
      <c r="H279" s="127" t="n"/>
      <c r="I279" s="127" t="n"/>
      <c r="J279" s="127" t="n"/>
      <c r="K279" s="127" t="n"/>
      <c r="L279" s="127" t="n"/>
      <c r="M279" s="127" t="n"/>
      <c r="N279" s="120" t="n"/>
      <c r="O279" s="120" t="n"/>
      <c r="P279" s="120" t="n"/>
      <c r="Q279" s="120" t="n"/>
      <c r="R279" s="121" t="n"/>
      <c r="S279" s="121" t="n"/>
      <c r="T279" s="121" t="n"/>
      <c r="U279" s="121" t="n"/>
      <c r="V279" s="117">
        <f>IF(P279="NA","NA",IF(P279&lt;&gt;"",TEXT(P279-N279,"[h].mm"),""))</f>
        <v/>
      </c>
      <c r="W279" s="118">
        <f>IF(AND(R279="",S279=""),"",R279+S279)</f>
        <v/>
      </c>
      <c r="X279" s="116">
        <f>IF(O279&lt;&gt;"",DATE(YEAR(O279), MONTH(O279), DAY(O279)),"")</f>
        <v/>
      </c>
      <c r="Y279" s="122" t="n"/>
      <c r="Z279" s="123" t="n"/>
      <c r="AA279" s="117">
        <f>IF(F279="Re-assigned","NA",IF(W279="","",IF(W279&gt;=VLOOKUP(D279,SLAMatrix,3,FALSE),"Yes",IF(W279&lt;VLOOKUP(D279,SLAMatrix,2,FALSE),"No","Internal"))))</f>
        <v/>
      </c>
      <c r="AB279" s="123" t="n"/>
      <c r="AC279" s="123" t="n"/>
      <c r="AD279" s="119" t="n"/>
      <c r="AE279" s="125" t="n"/>
      <c r="AF279" s="124">
        <f>MONTH(O279)</f>
        <v/>
      </c>
      <c r="AG279" s="124">
        <f>VLOOKUP(IFERROR(MID(AE279,1,(FIND(",",AE279,1)-1)),AE279),Facility_Region_Mapping,2,FALSE)</f>
        <v/>
      </c>
      <c r="AH279" s="124" t="n"/>
      <c r="AI279" s="124">
        <f>IF(C279&lt;&gt;"",IF(M279="ESM User",getInterfaceName($C279),"NA"),"")</f>
        <v/>
      </c>
      <c r="AJ279" s="116">
        <f>IF(Q279&lt;&gt;"",DATE(YEAR(Q279), MONTH(Q279), DAY(Q279)),"")</f>
        <v/>
      </c>
      <c r="AK279" s="130">
        <f>IF(Q279&lt;&gt;0,Q279-N279,TODAY()-N279)</f>
        <v/>
      </c>
      <c r="AL279" s="112">
        <f>IF(F279="Re-assigned",0,IF(H279="Closed",0,IF(H279="Service Restored",0,IF(H279="",0,1))))</f>
        <v/>
      </c>
      <c r="AM279" s="124">
        <f>IF(AL279=0,"",IF(AK279&gt;20.99,"Aged","Non-Aged"))</f>
        <v/>
      </c>
      <c r="AN279" s="112">
        <f>IF(Q279&lt;&gt;"",MONTH(Q279),"")</f>
        <v/>
      </c>
      <c r="AO279" s="112">
        <f>IFERROR(VALUE(V279),0)</f>
        <v/>
      </c>
    </row>
    <row customFormat="1" customHeight="1" ht="29.25" r="280" s="112" spans="1:41">
      <c r="A280" s="127" t="n"/>
      <c r="B280" s="113" t="n"/>
      <c r="C280" s="127" t="n"/>
      <c r="D280" s="127" t="n"/>
      <c r="E280" s="114">
        <f>IF(F280 &lt;&gt; "",VLOOKUP(F280,CategoryLookup,2,FALSE), "")</f>
        <v/>
      </c>
      <c r="F280" s="126" t="n"/>
      <c r="G280" s="127" t="n"/>
      <c r="H280" s="127" t="n"/>
      <c r="I280" s="127" t="n"/>
      <c r="J280" s="127" t="n"/>
      <c r="K280" s="127" t="n"/>
      <c r="L280" s="127" t="n"/>
      <c r="M280" s="127" t="n"/>
      <c r="N280" s="120" t="n"/>
      <c r="O280" s="120" t="n"/>
      <c r="P280" s="120" t="n"/>
      <c r="Q280" s="120" t="n"/>
      <c r="R280" s="121" t="n"/>
      <c r="S280" s="121" t="n"/>
      <c r="T280" s="121" t="n"/>
      <c r="U280" s="121" t="n"/>
      <c r="V280" s="117">
        <f>IF(P280="NA","NA",IF(P280&lt;&gt;"",TEXT(P280-N280,"[h].mm"),""))</f>
        <v/>
      </c>
      <c r="W280" s="118">
        <f>IF(AND(R280="",S280=""),"",R280+S280)</f>
        <v/>
      </c>
      <c r="X280" s="116">
        <f>IF(O280&lt;&gt;"",DATE(YEAR(O280), MONTH(O280), DAY(O280)),"")</f>
        <v/>
      </c>
      <c r="Y280" s="122" t="n"/>
      <c r="Z280" s="123" t="n"/>
      <c r="AA280" s="117">
        <f>IF(F280="Re-assigned","NA",IF(W280="","",IF(W280&gt;=VLOOKUP(D280,SLAMatrix,3,FALSE),"Yes",IF(W280&lt;VLOOKUP(D280,SLAMatrix,2,FALSE),"No","Internal"))))</f>
        <v/>
      </c>
      <c r="AB280" s="123" t="n"/>
      <c r="AC280" s="123" t="n"/>
      <c r="AD280" s="119" t="n"/>
      <c r="AE280" s="125" t="n"/>
      <c r="AF280" s="124">
        <f>MONTH(O280)</f>
        <v/>
      </c>
      <c r="AG280" s="124">
        <f>VLOOKUP(IFERROR(MID(AE280,1,(FIND(",",AE280,1)-1)),AE280),Facility_Region_Mapping,2,FALSE)</f>
        <v/>
      </c>
      <c r="AH280" s="124" t="n"/>
      <c r="AI280" s="124">
        <f>IF(C280&lt;&gt;"",IF(M280="ESM User",getInterfaceName($C280),"NA"),"")</f>
        <v/>
      </c>
      <c r="AJ280" s="116">
        <f>IF(Q280&lt;&gt;"",DATE(YEAR(Q280), MONTH(Q280), DAY(Q280)),"")</f>
        <v/>
      </c>
      <c r="AK280" s="130">
        <f>IF(Q280&lt;&gt;0,Q280-N280,TODAY()-N280)</f>
        <v/>
      </c>
      <c r="AL280" s="112">
        <f>IF(F280="Re-assigned",0,IF(H280="Closed",0,IF(H280="Service Restored",0,IF(H280="",0,1))))</f>
        <v/>
      </c>
      <c r="AM280" s="124">
        <f>IF(AL280=0,"",IF(AK280&gt;20.99,"Aged","Non-Aged"))</f>
        <v/>
      </c>
      <c r="AN280" s="112">
        <f>IF(Q280&lt;&gt;"",MONTH(Q280),"")</f>
        <v/>
      </c>
      <c r="AO280" s="112">
        <f>IFERROR(VALUE(V280),0)</f>
        <v/>
      </c>
    </row>
    <row customFormat="1" customHeight="1" ht="29.25" r="281" s="112" spans="1:41">
      <c r="A281" s="127" t="n"/>
      <c r="B281" s="113" t="n"/>
      <c r="C281" s="127" t="n"/>
      <c r="D281" s="127" t="n"/>
      <c r="E281" s="114">
        <f>IF(F281 &lt;&gt; "",VLOOKUP(F281,CategoryLookup,2,FALSE), "")</f>
        <v/>
      </c>
      <c r="F281" s="126" t="n"/>
      <c r="G281" s="127" t="n"/>
      <c r="H281" s="127" t="n"/>
      <c r="I281" s="127" t="n"/>
      <c r="J281" s="127" t="n"/>
      <c r="K281" s="127" t="n"/>
      <c r="L281" s="127" t="n"/>
      <c r="M281" s="127" t="n"/>
      <c r="N281" s="120" t="n"/>
      <c r="O281" s="120" t="n"/>
      <c r="P281" s="120" t="n"/>
      <c r="Q281" s="120" t="n"/>
      <c r="R281" s="121" t="n"/>
      <c r="S281" s="121" t="n"/>
      <c r="T281" s="121" t="n"/>
      <c r="U281" s="121" t="n"/>
      <c r="V281" s="117">
        <f>IF(P281="NA","NA",IF(P281&lt;&gt;"",TEXT(P281-N281,"[h].mm"),""))</f>
        <v/>
      </c>
      <c r="W281" s="118">
        <f>IF(AND(R281="",S281=""),"",R281+S281)</f>
        <v/>
      </c>
      <c r="X281" s="116">
        <f>IF(O281&lt;&gt;"",DATE(YEAR(O281), MONTH(O281), DAY(O281)),"")</f>
        <v/>
      </c>
      <c r="Y281" s="122" t="n"/>
      <c r="Z281" s="123" t="n"/>
      <c r="AA281" s="117">
        <f>IF(F281="Re-assigned","NA",IF(W281="","",IF(W281&gt;=VLOOKUP(D281,SLAMatrix,3,FALSE),"Yes",IF(W281&lt;VLOOKUP(D281,SLAMatrix,2,FALSE),"No","Internal"))))</f>
        <v/>
      </c>
      <c r="AB281" s="123" t="n"/>
      <c r="AC281" s="123" t="n"/>
      <c r="AD281" s="119" t="n"/>
      <c r="AE281" s="125" t="n"/>
      <c r="AF281" s="124">
        <f>MONTH(O281)</f>
        <v/>
      </c>
      <c r="AG281" s="124">
        <f>VLOOKUP(IFERROR(MID(AE281,1,(FIND(",",AE281,1)-1)),AE281),Facility_Region_Mapping,2,FALSE)</f>
        <v/>
      </c>
      <c r="AH281" s="124" t="n"/>
      <c r="AI281" s="124">
        <f>IF(C281&lt;&gt;"",IF(M281="ESM User",getInterfaceName($C281),"NA"),"")</f>
        <v/>
      </c>
      <c r="AJ281" s="116">
        <f>IF(Q281&lt;&gt;"",DATE(YEAR(Q281), MONTH(Q281), DAY(Q281)),"")</f>
        <v/>
      </c>
      <c r="AK281" s="130">
        <f>IF(Q281&lt;&gt;0,Q281-N281,TODAY()-N281)</f>
        <v/>
      </c>
      <c r="AL281" s="112">
        <f>IF(F281="Re-assigned",0,IF(H281="Closed",0,IF(H281="Service Restored",0,IF(H281="",0,1))))</f>
        <v/>
      </c>
      <c r="AM281" s="124">
        <f>IF(AL281=0,"",IF(AK281&gt;20.99,"Aged","Non-Aged"))</f>
        <v/>
      </c>
      <c r="AN281" s="112">
        <f>IF(Q281&lt;&gt;"",MONTH(Q281),"")</f>
        <v/>
      </c>
      <c r="AO281" s="112">
        <f>IFERROR(VALUE(V281),0)</f>
        <v/>
      </c>
    </row>
    <row customFormat="1" customHeight="1" ht="29.25" r="282" s="112" spans="1:41">
      <c r="A282" s="127" t="n"/>
      <c r="B282" s="113" t="n"/>
      <c r="C282" s="127" t="n"/>
      <c r="D282" s="127" t="n"/>
      <c r="E282" s="114">
        <f>IF(F282 &lt;&gt; "",VLOOKUP(F282,CategoryLookup,2,FALSE), "")</f>
        <v/>
      </c>
      <c r="F282" s="126" t="n"/>
      <c r="G282" s="127" t="n"/>
      <c r="H282" s="127" t="n"/>
      <c r="I282" s="127" t="n"/>
      <c r="J282" s="127" t="n"/>
      <c r="K282" s="127" t="n"/>
      <c r="L282" s="127" t="n"/>
      <c r="M282" s="127" t="n"/>
      <c r="N282" s="120" t="n"/>
      <c r="O282" s="120" t="n"/>
      <c r="P282" s="120" t="n"/>
      <c r="Q282" s="120" t="n"/>
      <c r="R282" s="121" t="n"/>
      <c r="S282" s="121" t="n"/>
      <c r="T282" s="121" t="n"/>
      <c r="U282" s="121" t="n"/>
      <c r="V282" s="117">
        <f>IF(P282="NA","NA",IF(P282&lt;&gt;"",TEXT(P282-N282,"[h].mm"),""))</f>
        <v/>
      </c>
      <c r="W282" s="118">
        <f>IF(AND(R282="",S282=""),"",R282+S282)</f>
        <v/>
      </c>
      <c r="X282" s="116">
        <f>IF(O282&lt;&gt;"",DATE(YEAR(O282), MONTH(O282), DAY(O282)),"")</f>
        <v/>
      </c>
      <c r="Y282" s="122" t="n"/>
      <c r="Z282" s="123" t="n"/>
      <c r="AA282" s="117">
        <f>IF(F282="Re-assigned","NA",IF(W282="","",IF(W282&gt;=VLOOKUP(D282,SLAMatrix,3,FALSE),"Yes",IF(W282&lt;VLOOKUP(D282,SLAMatrix,2,FALSE),"No","Internal"))))</f>
        <v/>
      </c>
      <c r="AB282" s="123" t="n"/>
      <c r="AC282" s="123" t="n"/>
      <c r="AD282" s="119" t="n"/>
      <c r="AE282" s="125" t="n"/>
      <c r="AF282" s="124">
        <f>MONTH(O282)</f>
        <v/>
      </c>
      <c r="AG282" s="124">
        <f>VLOOKUP(IFERROR(MID(AE282,1,(FIND(",",AE282,1)-1)),AE282),Facility_Region_Mapping,2,FALSE)</f>
        <v/>
      </c>
      <c r="AH282" s="124" t="n"/>
      <c r="AI282" s="124">
        <f>IF(C282&lt;&gt;"",IF(M282="ESM User",getInterfaceName($C282),"NA"),"")</f>
        <v/>
      </c>
      <c r="AJ282" s="116">
        <f>IF(Q282&lt;&gt;"",DATE(YEAR(Q282), MONTH(Q282), DAY(Q282)),"")</f>
        <v/>
      </c>
      <c r="AK282" s="130">
        <f>IF(Q282&lt;&gt;0,Q282-N282,TODAY()-N282)</f>
        <v/>
      </c>
      <c r="AL282" s="112">
        <f>IF(F282="Re-assigned",0,IF(H282="Closed",0,IF(H282="Service Restored",0,IF(H282="",0,1))))</f>
        <v/>
      </c>
      <c r="AM282" s="124">
        <f>IF(AL282=0,"",IF(AK282&gt;20.99,"Aged","Non-Aged"))</f>
        <v/>
      </c>
      <c r="AN282" s="112">
        <f>IF(Q282&lt;&gt;"",MONTH(Q282),"")</f>
        <v/>
      </c>
      <c r="AO282" s="112">
        <f>IFERROR(VALUE(V282),0)</f>
        <v/>
      </c>
    </row>
    <row customFormat="1" customHeight="1" ht="29.25" r="283" s="112" spans="1:41">
      <c r="A283" s="127" t="n"/>
      <c r="B283" s="113" t="n"/>
      <c r="C283" s="127" t="n"/>
      <c r="D283" s="127" t="n"/>
      <c r="E283" s="114">
        <f>IF(F283 &lt;&gt; "",VLOOKUP(F283,CategoryLookup,2,FALSE), "")</f>
        <v/>
      </c>
      <c r="F283" s="126" t="n"/>
      <c r="G283" s="127" t="n"/>
      <c r="H283" s="127" t="n"/>
      <c r="I283" s="127" t="n"/>
      <c r="J283" s="127" t="n"/>
      <c r="K283" s="127" t="n"/>
      <c r="L283" s="127" t="n"/>
      <c r="M283" s="127" t="n"/>
      <c r="N283" s="120" t="n"/>
      <c r="O283" s="120" t="n"/>
      <c r="P283" s="120" t="n"/>
      <c r="Q283" s="120" t="n"/>
      <c r="R283" s="121" t="n"/>
      <c r="S283" s="121" t="n"/>
      <c r="T283" s="121" t="n"/>
      <c r="U283" s="121" t="n"/>
      <c r="V283" s="117">
        <f>IF(P283="NA","NA",IF(P283&lt;&gt;"",TEXT(P283-N283,"[h].mm"),""))</f>
        <v/>
      </c>
      <c r="W283" s="118">
        <f>IF(AND(R283="",S283=""),"",R283+S283)</f>
        <v/>
      </c>
      <c r="X283" s="116">
        <f>IF(O283&lt;&gt;"",DATE(YEAR(O283), MONTH(O283), DAY(O283)),"")</f>
        <v/>
      </c>
      <c r="Y283" s="122" t="n"/>
      <c r="Z283" s="123" t="n"/>
      <c r="AA283" s="117">
        <f>IF(F283="Re-assigned","NA",IF(W283="","",IF(W283&gt;=VLOOKUP(D283,SLAMatrix,3,FALSE),"Yes",IF(W283&lt;VLOOKUP(D283,SLAMatrix,2,FALSE),"No","Internal"))))</f>
        <v/>
      </c>
      <c r="AB283" s="123" t="n"/>
      <c r="AC283" s="123" t="n"/>
      <c r="AD283" s="119" t="n"/>
      <c r="AE283" s="125" t="n"/>
      <c r="AF283" s="124">
        <f>MONTH(O283)</f>
        <v/>
      </c>
      <c r="AG283" s="124">
        <f>VLOOKUP(IFERROR(MID(AE283,1,(FIND(",",AE283,1)-1)),AE283),Facility_Region_Mapping,2,FALSE)</f>
        <v/>
      </c>
      <c r="AH283" s="124" t="n"/>
      <c r="AI283" s="124">
        <f>IF(C283&lt;&gt;"",IF(M283="ESM User",getInterfaceName($C283),"NA"),"")</f>
        <v/>
      </c>
      <c r="AJ283" s="116">
        <f>IF(Q283&lt;&gt;"",DATE(YEAR(Q283), MONTH(Q283), DAY(Q283)),"")</f>
        <v/>
      </c>
      <c r="AK283" s="130">
        <f>IF(Q283&lt;&gt;0,Q283-N283,TODAY()-N283)</f>
        <v/>
      </c>
      <c r="AL283" s="112">
        <f>IF(F283="Re-assigned",0,IF(H283="Closed",0,IF(H283="Service Restored",0,IF(H283="",0,1))))</f>
        <v/>
      </c>
      <c r="AM283" s="124">
        <f>IF(AL283=0,"",IF(AK283&gt;20.99,"Aged","Non-Aged"))</f>
        <v/>
      </c>
      <c r="AN283" s="112">
        <f>IF(Q283&lt;&gt;"",MONTH(Q283),"")</f>
        <v/>
      </c>
      <c r="AO283" s="112">
        <f>IFERROR(VALUE(V283),0)</f>
        <v/>
      </c>
    </row>
    <row customFormat="1" customHeight="1" ht="29.25" r="284" s="112" spans="1:41">
      <c r="A284" s="127" t="n"/>
      <c r="B284" s="113" t="n"/>
      <c r="C284" s="127" t="n"/>
      <c r="D284" s="127" t="n"/>
      <c r="E284" s="114">
        <f>IF(F284 &lt;&gt; "",VLOOKUP(F284,CategoryLookup,2,FALSE), "")</f>
        <v/>
      </c>
      <c r="F284" s="126" t="n"/>
      <c r="G284" s="127" t="n"/>
      <c r="H284" s="127" t="n"/>
      <c r="I284" s="127" t="n"/>
      <c r="J284" s="127" t="n"/>
      <c r="K284" s="127" t="n"/>
      <c r="L284" s="127" t="n"/>
      <c r="M284" s="127" t="n"/>
      <c r="N284" s="120" t="n"/>
      <c r="O284" s="120" t="n"/>
      <c r="P284" s="120" t="n"/>
      <c r="Q284" s="120" t="n"/>
      <c r="R284" s="121" t="n"/>
      <c r="S284" s="121" t="n"/>
      <c r="T284" s="121" t="n"/>
      <c r="U284" s="121" t="n"/>
      <c r="V284" s="117">
        <f>IF(P284="NA","NA",IF(P284&lt;&gt;"",TEXT(P284-N284,"[h].mm"),""))</f>
        <v/>
      </c>
      <c r="W284" s="118">
        <f>IF(AND(R284="",S284=""),"",R284+S284)</f>
        <v/>
      </c>
      <c r="X284" s="116">
        <f>IF(O284&lt;&gt;"",DATE(YEAR(O284), MONTH(O284), DAY(O284)),"")</f>
        <v/>
      </c>
      <c r="Y284" s="122" t="n"/>
      <c r="Z284" s="123" t="n"/>
      <c r="AA284" s="117">
        <f>IF(F284="Re-assigned","NA",IF(W284="","",IF(W284&gt;=VLOOKUP(D284,SLAMatrix,3,FALSE),"Yes",IF(W284&lt;VLOOKUP(D284,SLAMatrix,2,FALSE),"No","Internal"))))</f>
        <v/>
      </c>
      <c r="AB284" s="123" t="n"/>
      <c r="AC284" s="123" t="n"/>
      <c r="AD284" s="119" t="n"/>
      <c r="AE284" s="125" t="n"/>
      <c r="AF284" s="124">
        <f>MONTH(O284)</f>
        <v/>
      </c>
      <c r="AG284" s="124">
        <f>VLOOKUP(IFERROR(MID(AE284,1,(FIND(",",AE284,1)-1)),AE284),Facility_Region_Mapping,2,FALSE)</f>
        <v/>
      </c>
      <c r="AH284" s="124" t="n"/>
      <c r="AI284" s="124">
        <f>IF(C284&lt;&gt;"",IF(M284="ESM User",getInterfaceName($C284),"NA"),"")</f>
        <v/>
      </c>
      <c r="AJ284" s="116">
        <f>IF(Q284&lt;&gt;"",DATE(YEAR(Q284), MONTH(Q284), DAY(Q284)),"")</f>
        <v/>
      </c>
      <c r="AK284" s="130">
        <f>IF(Q284&lt;&gt;0,Q284-N284,TODAY()-N284)</f>
        <v/>
      </c>
      <c r="AL284" s="112">
        <f>IF(F284="Re-assigned",0,IF(H284="Closed",0,IF(H284="Service Restored",0,IF(H284="",0,1))))</f>
        <v/>
      </c>
      <c r="AM284" s="124">
        <f>IF(AL284=0,"",IF(AK284&gt;20.99,"Aged","Non-Aged"))</f>
        <v/>
      </c>
      <c r="AN284" s="112">
        <f>IF(Q284&lt;&gt;"",MONTH(Q284),"")</f>
        <v/>
      </c>
      <c r="AO284" s="112">
        <f>IFERROR(VALUE(V284),0)</f>
        <v/>
      </c>
    </row>
    <row customFormat="1" customHeight="1" ht="29.25" r="285" s="112" spans="1:41">
      <c r="A285" s="127" t="n"/>
      <c r="B285" s="113" t="n"/>
      <c r="C285" s="127" t="n"/>
      <c r="D285" s="127" t="n"/>
      <c r="E285" s="114">
        <f>IF(F285 &lt;&gt; "",VLOOKUP(F285,CategoryLookup,2,FALSE), "")</f>
        <v/>
      </c>
      <c r="F285" s="126" t="n"/>
      <c r="G285" s="127" t="n"/>
      <c r="H285" s="127" t="n"/>
      <c r="I285" s="127" t="n"/>
      <c r="J285" s="127" t="n"/>
      <c r="K285" s="127" t="n"/>
      <c r="L285" s="127" t="n"/>
      <c r="M285" s="127" t="n"/>
      <c r="N285" s="120" t="n"/>
      <c r="O285" s="120" t="n"/>
      <c r="P285" s="120" t="n"/>
      <c r="Q285" s="120" t="n"/>
      <c r="R285" s="121" t="n"/>
      <c r="S285" s="121" t="n"/>
      <c r="T285" s="121" t="n"/>
      <c r="U285" s="121" t="n"/>
      <c r="V285" s="117">
        <f>IF(P285="NA","NA",IF(P285&lt;&gt;"",TEXT(P285-N285,"[h].mm"),""))</f>
        <v/>
      </c>
      <c r="W285" s="118">
        <f>IF(AND(R285="",S285=""),"",R285+S285)</f>
        <v/>
      </c>
      <c r="X285" s="116">
        <f>IF(O285&lt;&gt;"",DATE(YEAR(O285), MONTH(O285), DAY(O285)),"")</f>
        <v/>
      </c>
      <c r="Y285" s="122" t="n"/>
      <c r="Z285" s="123" t="n"/>
      <c r="AA285" s="117">
        <f>IF(F285="Re-assigned","NA",IF(W285="","",IF(W285&gt;=VLOOKUP(D285,SLAMatrix,3,FALSE),"Yes",IF(W285&lt;VLOOKUP(D285,SLAMatrix,2,FALSE),"No","Internal"))))</f>
        <v/>
      </c>
      <c r="AB285" s="123" t="n"/>
      <c r="AC285" s="123" t="n"/>
      <c r="AD285" s="119" t="n"/>
      <c r="AE285" s="125" t="n"/>
      <c r="AF285" s="124">
        <f>MONTH(O285)</f>
        <v/>
      </c>
      <c r="AG285" s="124">
        <f>VLOOKUP(IFERROR(MID(AE285,1,(FIND(",",AE285,1)-1)),AE285),Facility_Region_Mapping,2,FALSE)</f>
        <v/>
      </c>
      <c r="AH285" s="124" t="n"/>
      <c r="AI285" s="124">
        <f>IF(C285&lt;&gt;"",IF(M285="ESM User",getInterfaceName($C285),"NA"),"")</f>
        <v/>
      </c>
      <c r="AJ285" s="116">
        <f>IF(Q285&lt;&gt;"",DATE(YEAR(Q285), MONTH(Q285), DAY(Q285)),"")</f>
        <v/>
      </c>
      <c r="AK285" s="130">
        <f>IF(Q285&lt;&gt;0,Q285-N285,TODAY()-N285)</f>
        <v/>
      </c>
      <c r="AL285" s="112">
        <f>IF(F285="Re-assigned",0,IF(H285="Closed",0,IF(H285="Service Restored",0,IF(H285="",0,1))))</f>
        <v/>
      </c>
      <c r="AM285" s="124">
        <f>IF(AL285=0,"",IF(AK285&gt;20.99,"Aged","Non-Aged"))</f>
        <v/>
      </c>
      <c r="AN285" s="112">
        <f>IF(Q285&lt;&gt;"",MONTH(Q285),"")</f>
        <v/>
      </c>
      <c r="AO285" s="112">
        <f>IFERROR(VALUE(V285),0)</f>
        <v/>
      </c>
    </row>
    <row customFormat="1" customHeight="1" ht="29.25" r="286" s="112" spans="1:41">
      <c r="A286" s="127" t="n"/>
      <c r="B286" s="113" t="n"/>
      <c r="C286" s="127" t="n"/>
      <c r="D286" s="127" t="n"/>
      <c r="E286" s="114">
        <f>IF(F286 &lt;&gt; "",VLOOKUP(F286,CategoryLookup,2,FALSE), "")</f>
        <v/>
      </c>
      <c r="F286" s="126" t="n"/>
      <c r="G286" s="127" t="n"/>
      <c r="H286" s="127" t="n"/>
      <c r="I286" s="127" t="n"/>
      <c r="J286" s="127" t="n"/>
      <c r="K286" s="127" t="n"/>
      <c r="L286" s="127" t="n"/>
      <c r="M286" s="127" t="n"/>
      <c r="N286" s="120" t="n"/>
      <c r="O286" s="120" t="n"/>
      <c r="P286" s="120" t="n"/>
      <c r="Q286" s="120" t="n"/>
      <c r="R286" s="121" t="n"/>
      <c r="S286" s="121" t="n"/>
      <c r="T286" s="121" t="n"/>
      <c r="U286" s="121" t="n"/>
      <c r="V286" s="117">
        <f>IF(P286="NA","NA",IF(P286&lt;&gt;"",TEXT(P286-N286,"[h].mm"),""))</f>
        <v/>
      </c>
      <c r="W286" s="118">
        <f>IF(AND(R286="",S286=""),"",R286+S286)</f>
        <v/>
      </c>
      <c r="X286" s="116">
        <f>IF(O286&lt;&gt;"",DATE(YEAR(O286), MONTH(O286), DAY(O286)),"")</f>
        <v/>
      </c>
      <c r="Y286" s="122" t="n"/>
      <c r="Z286" s="123" t="n"/>
      <c r="AA286" s="117">
        <f>IF(F286="Re-assigned","NA",IF(W286="","",IF(W286&gt;=VLOOKUP(D286,SLAMatrix,3,FALSE),"Yes",IF(W286&lt;VLOOKUP(D286,SLAMatrix,2,FALSE),"No","Internal"))))</f>
        <v/>
      </c>
      <c r="AB286" s="123" t="n"/>
      <c r="AC286" s="123" t="n"/>
      <c r="AD286" s="119" t="n"/>
      <c r="AE286" s="125" t="n"/>
      <c r="AF286" s="124">
        <f>MONTH(O286)</f>
        <v/>
      </c>
      <c r="AG286" s="124">
        <f>VLOOKUP(IFERROR(MID(AE286,1,(FIND(",",AE286,1)-1)),AE286),Facility_Region_Mapping,2,FALSE)</f>
        <v/>
      </c>
      <c r="AH286" s="124" t="n"/>
      <c r="AI286" s="124">
        <f>IF(C286&lt;&gt;"",IF(M286="ESM User",getInterfaceName($C286),"NA"),"")</f>
        <v/>
      </c>
      <c r="AJ286" s="116">
        <f>IF(Q286&lt;&gt;"",DATE(YEAR(Q286), MONTH(Q286), DAY(Q286)),"")</f>
        <v/>
      </c>
      <c r="AK286" s="130">
        <f>IF(Q286&lt;&gt;0,Q286-N286,TODAY()-N286)</f>
        <v/>
      </c>
      <c r="AL286" s="112">
        <f>IF(F286="Re-assigned",0,IF(H286="Closed",0,IF(H286="Service Restored",0,IF(H286="",0,1))))</f>
        <v/>
      </c>
      <c r="AM286" s="124">
        <f>IF(AL286=0,"",IF(AK286&gt;20.99,"Aged","Non-Aged"))</f>
        <v/>
      </c>
      <c r="AN286" s="112">
        <f>IF(Q286&lt;&gt;"",MONTH(Q286),"")</f>
        <v/>
      </c>
      <c r="AO286" s="112">
        <f>IFERROR(VALUE(V286),0)</f>
        <v/>
      </c>
    </row>
    <row customFormat="1" customHeight="1" ht="29.25" r="287" s="112" spans="1:41">
      <c r="A287" s="127" t="n"/>
      <c r="B287" s="113" t="n"/>
      <c r="C287" s="127" t="n"/>
      <c r="D287" s="127" t="n"/>
      <c r="E287" s="114">
        <f>IF(F287 &lt;&gt; "",VLOOKUP(F287,CategoryLookup,2,FALSE), "")</f>
        <v/>
      </c>
      <c r="F287" s="126" t="n"/>
      <c r="G287" s="127" t="n"/>
      <c r="H287" s="127" t="n"/>
      <c r="I287" s="127" t="n"/>
      <c r="J287" s="127" t="n"/>
      <c r="K287" s="127" t="n"/>
      <c r="L287" s="127" t="n"/>
      <c r="M287" s="127" t="n"/>
      <c r="N287" s="120" t="n"/>
      <c r="O287" s="120" t="n"/>
      <c r="P287" s="120" t="n"/>
      <c r="Q287" s="120" t="n"/>
      <c r="R287" s="121" t="n"/>
      <c r="S287" s="121" t="n"/>
      <c r="T287" s="121" t="n"/>
      <c r="U287" s="121" t="n"/>
      <c r="V287" s="117">
        <f>IF(P287="NA","NA",IF(P287&lt;&gt;"",TEXT(P287-N287,"[h].mm"),""))</f>
        <v/>
      </c>
      <c r="W287" s="118">
        <f>IF(AND(R287="",S287=""),"",R287+S287)</f>
        <v/>
      </c>
      <c r="X287" s="116">
        <f>IF(O287&lt;&gt;"",DATE(YEAR(O287), MONTH(O287), DAY(O287)),"")</f>
        <v/>
      </c>
      <c r="Y287" s="122" t="n"/>
      <c r="Z287" s="123" t="n"/>
      <c r="AA287" s="117">
        <f>IF(F287="Re-assigned","NA",IF(W287="","",IF(W287&gt;=VLOOKUP(D287,SLAMatrix,3,FALSE),"Yes",IF(W287&lt;VLOOKUP(D287,SLAMatrix,2,FALSE),"No","Internal"))))</f>
        <v/>
      </c>
      <c r="AB287" s="123" t="n"/>
      <c r="AC287" s="123" t="n"/>
      <c r="AD287" s="119" t="n"/>
      <c r="AE287" s="125" t="n"/>
      <c r="AF287" s="124">
        <f>MONTH(O287)</f>
        <v/>
      </c>
      <c r="AG287" s="124">
        <f>VLOOKUP(IFERROR(MID(AE287,1,(FIND(",",AE287,1)-1)),AE287),Facility_Region_Mapping,2,FALSE)</f>
        <v/>
      </c>
      <c r="AH287" s="124" t="n"/>
      <c r="AI287" s="124">
        <f>IF(C287&lt;&gt;"",IF(M287="ESM User",getInterfaceName($C287),"NA"),"")</f>
        <v/>
      </c>
      <c r="AJ287" s="116">
        <f>IF(Q287&lt;&gt;"",DATE(YEAR(Q287), MONTH(Q287), DAY(Q287)),"")</f>
        <v/>
      </c>
      <c r="AK287" s="130">
        <f>IF(Q287&lt;&gt;0,Q287-N287,TODAY()-N287)</f>
        <v/>
      </c>
      <c r="AL287" s="112">
        <f>IF(F287="Re-assigned",0,IF(H287="Closed",0,IF(H287="Service Restored",0,IF(H287="",0,1))))</f>
        <v/>
      </c>
      <c r="AM287" s="124">
        <f>IF(AL287=0,"",IF(AK287&gt;20.99,"Aged","Non-Aged"))</f>
        <v/>
      </c>
      <c r="AN287" s="112">
        <f>IF(Q287&lt;&gt;"",MONTH(Q287),"")</f>
        <v/>
      </c>
      <c r="AO287" s="112">
        <f>IFERROR(VALUE(V287),0)</f>
        <v/>
      </c>
    </row>
    <row customFormat="1" customHeight="1" ht="29.25" r="288" s="112" spans="1:41">
      <c r="A288" s="127" t="n"/>
      <c r="B288" s="113" t="n"/>
      <c r="C288" s="127" t="n"/>
      <c r="D288" s="127" t="n"/>
      <c r="E288" s="114">
        <f>IF(F288 &lt;&gt; "",VLOOKUP(F288,CategoryLookup,2,FALSE), "")</f>
        <v/>
      </c>
      <c r="F288" s="126" t="n"/>
      <c r="G288" s="127" t="n"/>
      <c r="H288" s="127" t="n"/>
      <c r="I288" s="127" t="n"/>
      <c r="J288" s="127" t="n"/>
      <c r="K288" s="127" t="n"/>
      <c r="L288" s="127" t="n"/>
      <c r="M288" s="127" t="n"/>
      <c r="N288" s="120" t="n"/>
      <c r="O288" s="120" t="n"/>
      <c r="P288" s="120" t="n"/>
      <c r="Q288" s="120" t="n"/>
      <c r="R288" s="121" t="n"/>
      <c r="S288" s="121" t="n"/>
      <c r="T288" s="121" t="n"/>
      <c r="U288" s="121" t="n"/>
      <c r="V288" s="117">
        <f>IF(P288="NA","NA",IF(P288&lt;&gt;"",TEXT(P288-N288,"[h].mm"),""))</f>
        <v/>
      </c>
      <c r="W288" s="118">
        <f>IF(AND(R288="",S288=""),"",R288+S288)</f>
        <v/>
      </c>
      <c r="X288" s="116">
        <f>IF(O288&lt;&gt;"",DATE(YEAR(O288), MONTH(O288), DAY(O288)),"")</f>
        <v/>
      </c>
      <c r="Y288" s="122" t="n"/>
      <c r="Z288" s="123" t="n"/>
      <c r="AA288" s="117">
        <f>IF(F288="Re-assigned","NA",IF(W288="","",IF(W288&gt;=VLOOKUP(D288,SLAMatrix,3,FALSE),"Yes",IF(W288&lt;VLOOKUP(D288,SLAMatrix,2,FALSE),"No","Internal"))))</f>
        <v/>
      </c>
      <c r="AB288" s="123" t="n"/>
      <c r="AC288" s="123" t="n"/>
      <c r="AD288" s="119" t="n"/>
      <c r="AE288" s="125" t="n"/>
      <c r="AF288" s="124">
        <f>MONTH(O288)</f>
        <v/>
      </c>
      <c r="AG288" s="124">
        <f>VLOOKUP(IFERROR(MID(AE288,1,(FIND(",",AE288,1)-1)),AE288),Facility_Region_Mapping,2,FALSE)</f>
        <v/>
      </c>
      <c r="AH288" s="124" t="n"/>
      <c r="AI288" s="124">
        <f>IF(C288&lt;&gt;"",IF(M288="ESM User",getInterfaceName($C288),"NA"),"")</f>
        <v/>
      </c>
      <c r="AJ288" s="116">
        <f>IF(Q288&lt;&gt;"",DATE(YEAR(Q288), MONTH(Q288), DAY(Q288)),"")</f>
        <v/>
      </c>
      <c r="AK288" s="130">
        <f>IF(Q288&lt;&gt;0,Q288-N288,TODAY()-N288)</f>
        <v/>
      </c>
      <c r="AL288" s="112">
        <f>IF(F288="Re-assigned",0,IF(H288="Closed",0,IF(H288="Service Restored",0,IF(H288="",0,1))))</f>
        <v/>
      </c>
      <c r="AM288" s="124">
        <f>IF(AL288=0,"",IF(AK288&gt;20.99,"Aged","Non-Aged"))</f>
        <v/>
      </c>
      <c r="AN288" s="112">
        <f>IF(Q288&lt;&gt;"",MONTH(Q288),"")</f>
        <v/>
      </c>
      <c r="AO288" s="112">
        <f>IFERROR(VALUE(V288),0)</f>
        <v/>
      </c>
    </row>
    <row customFormat="1" customHeight="1" ht="29.25" r="289" s="112" spans="1:41">
      <c r="A289" s="127" t="n"/>
      <c r="B289" s="113" t="n"/>
      <c r="C289" s="127" t="n"/>
      <c r="D289" s="127" t="n"/>
      <c r="E289" s="114">
        <f>IF(F289 &lt;&gt; "",VLOOKUP(F289,CategoryLookup,2,FALSE), "")</f>
        <v/>
      </c>
      <c r="F289" s="126" t="n"/>
      <c r="G289" s="127" t="n"/>
      <c r="H289" s="127" t="n"/>
      <c r="I289" s="127" t="n"/>
      <c r="J289" s="127" t="n"/>
      <c r="K289" s="127" t="n"/>
      <c r="L289" s="127" t="n"/>
      <c r="M289" s="127" t="n"/>
      <c r="N289" s="120" t="n"/>
      <c r="O289" s="120" t="n"/>
      <c r="P289" s="120" t="n"/>
      <c r="Q289" s="120" t="n"/>
      <c r="R289" s="121" t="n"/>
      <c r="S289" s="121" t="n"/>
      <c r="T289" s="121" t="n"/>
      <c r="U289" s="121" t="n"/>
      <c r="V289" s="117">
        <f>IF(P289="NA","NA",IF(P289&lt;&gt;"",TEXT(P289-N289,"[h].mm"),""))</f>
        <v/>
      </c>
      <c r="W289" s="118">
        <f>IF(AND(R289="",S289=""),"",R289+S289)</f>
        <v/>
      </c>
      <c r="X289" s="116">
        <f>IF(O289&lt;&gt;"",DATE(YEAR(O289), MONTH(O289), DAY(O289)),"")</f>
        <v/>
      </c>
      <c r="Y289" s="122" t="n"/>
      <c r="Z289" s="123" t="n"/>
      <c r="AA289" s="117">
        <f>IF(F289="Re-assigned","NA",IF(W289="","",IF(W289&gt;=VLOOKUP(D289,SLAMatrix,3,FALSE),"Yes",IF(W289&lt;VLOOKUP(D289,SLAMatrix,2,FALSE),"No","Internal"))))</f>
        <v/>
      </c>
      <c r="AB289" s="123" t="n"/>
      <c r="AC289" s="123" t="n"/>
      <c r="AD289" s="119" t="n"/>
      <c r="AE289" s="125" t="n"/>
      <c r="AF289" s="124">
        <f>MONTH(O289)</f>
        <v/>
      </c>
      <c r="AG289" s="124">
        <f>VLOOKUP(IFERROR(MID(AE289,1,(FIND(",",AE289,1)-1)),AE289),Facility_Region_Mapping,2,FALSE)</f>
        <v/>
      </c>
      <c r="AH289" s="124" t="n"/>
      <c r="AI289" s="124">
        <f>IF(C289&lt;&gt;"",IF(M289="ESM User",getInterfaceName($C289),"NA"),"")</f>
        <v/>
      </c>
      <c r="AJ289" s="116">
        <f>IF(Q289&lt;&gt;"",DATE(YEAR(Q289), MONTH(Q289), DAY(Q289)),"")</f>
        <v/>
      </c>
      <c r="AK289" s="130">
        <f>IF(Q289&lt;&gt;0,Q289-N289,TODAY()-N289)</f>
        <v/>
      </c>
      <c r="AL289" s="112">
        <f>IF(F289="Re-assigned",0,IF(H289="Closed",0,IF(H289="Service Restored",0,IF(H289="",0,1))))</f>
        <v/>
      </c>
      <c r="AM289" s="124">
        <f>IF(AL289=0,"",IF(AK289&gt;20.99,"Aged","Non-Aged"))</f>
        <v/>
      </c>
      <c r="AN289" s="112">
        <f>IF(Q289&lt;&gt;"",MONTH(Q289),"")</f>
        <v/>
      </c>
      <c r="AO289" s="112">
        <f>IFERROR(VALUE(V289),0)</f>
        <v/>
      </c>
    </row>
    <row customFormat="1" customHeight="1" ht="29.25" r="290" s="112" spans="1:41">
      <c r="A290" s="127" t="n"/>
      <c r="B290" s="113" t="n"/>
      <c r="C290" s="127" t="n"/>
      <c r="D290" s="127" t="n"/>
      <c r="E290" s="114">
        <f>IF(F290 &lt;&gt; "",VLOOKUP(F290,CategoryLookup,2,FALSE), "")</f>
        <v/>
      </c>
      <c r="F290" s="126" t="n"/>
      <c r="G290" s="127" t="n"/>
      <c r="H290" s="127" t="n"/>
      <c r="I290" s="127" t="n"/>
      <c r="J290" s="127" t="n"/>
      <c r="K290" s="127" t="n"/>
      <c r="L290" s="127" t="n"/>
      <c r="M290" s="127" t="n"/>
      <c r="N290" s="120" t="n"/>
      <c r="O290" s="120" t="n"/>
      <c r="P290" s="120" t="n"/>
      <c r="Q290" s="120" t="n"/>
      <c r="R290" s="121" t="n"/>
      <c r="S290" s="121" t="n"/>
      <c r="T290" s="121" t="n"/>
      <c r="U290" s="121" t="n"/>
      <c r="V290" s="117">
        <f>IF(P290="NA","NA",IF(P290&lt;&gt;"",TEXT(P290-N290,"[h].mm"),""))</f>
        <v/>
      </c>
      <c r="W290" s="118">
        <f>IF(AND(R290="",S290=""),"",R290+S290)</f>
        <v/>
      </c>
      <c r="X290" s="116">
        <f>IF(O290&lt;&gt;"",DATE(YEAR(O290), MONTH(O290), DAY(O290)),"")</f>
        <v/>
      </c>
      <c r="Y290" s="122" t="n"/>
      <c r="Z290" s="123" t="n"/>
      <c r="AA290" s="117">
        <f>IF(F290="Re-assigned","NA",IF(W290="","",IF(W290&gt;=VLOOKUP(D290,SLAMatrix,3,FALSE),"Yes",IF(W290&lt;VLOOKUP(D290,SLAMatrix,2,FALSE),"No","Internal"))))</f>
        <v/>
      </c>
      <c r="AB290" s="123" t="n"/>
      <c r="AC290" s="123" t="n"/>
      <c r="AD290" s="119" t="n"/>
      <c r="AE290" s="125" t="n"/>
      <c r="AF290" s="124">
        <f>MONTH(O290)</f>
        <v/>
      </c>
      <c r="AG290" s="124">
        <f>VLOOKUP(IFERROR(MID(AE290,1,(FIND(",",AE290,1)-1)),AE290),Facility_Region_Mapping,2,FALSE)</f>
        <v/>
      </c>
      <c r="AH290" s="124" t="n"/>
      <c r="AI290" s="124">
        <f>IF(C290&lt;&gt;"",IF(M290="ESM User",getInterfaceName($C290),"NA"),"")</f>
        <v/>
      </c>
      <c r="AJ290" s="116">
        <f>IF(Q290&lt;&gt;"",DATE(YEAR(Q290), MONTH(Q290), DAY(Q290)),"")</f>
        <v/>
      </c>
      <c r="AK290" s="130">
        <f>IF(Q290&lt;&gt;0,Q290-N290,TODAY()-N290)</f>
        <v/>
      </c>
      <c r="AL290" s="112">
        <f>IF(F290="Re-assigned",0,IF(H290="Closed",0,IF(H290="Service Restored",0,IF(H290="",0,1))))</f>
        <v/>
      </c>
      <c r="AM290" s="124">
        <f>IF(AL290=0,"",IF(AK290&gt;20.99,"Aged","Non-Aged"))</f>
        <v/>
      </c>
      <c r="AN290" s="112">
        <f>IF(Q290&lt;&gt;"",MONTH(Q290),"")</f>
        <v/>
      </c>
      <c r="AO290" s="112">
        <f>IFERROR(VALUE(V290),0)</f>
        <v/>
      </c>
    </row>
    <row customFormat="1" customHeight="1" ht="29.25" r="291" s="112" spans="1:41">
      <c r="A291" s="127" t="n"/>
      <c r="B291" s="113" t="n"/>
      <c r="C291" s="127" t="n"/>
      <c r="D291" s="127" t="n"/>
      <c r="E291" s="114">
        <f>IF(F291 &lt;&gt; "",VLOOKUP(F291,CategoryLookup,2,FALSE), "")</f>
        <v/>
      </c>
      <c r="F291" s="126" t="n"/>
      <c r="G291" s="127" t="n"/>
      <c r="H291" s="127" t="n"/>
      <c r="I291" s="127" t="n"/>
      <c r="J291" s="127" t="n"/>
      <c r="K291" s="127" t="n"/>
      <c r="L291" s="127" t="n"/>
      <c r="M291" s="127" t="n"/>
      <c r="N291" s="120" t="n"/>
      <c r="O291" s="120" t="n"/>
      <c r="P291" s="120" t="n"/>
      <c r="Q291" s="120" t="n"/>
      <c r="R291" s="121" t="n"/>
      <c r="S291" s="121" t="n"/>
      <c r="T291" s="121" t="n"/>
      <c r="U291" s="121" t="n"/>
      <c r="V291" s="117">
        <f>IF(P291="NA","NA",IF(P291&lt;&gt;"",TEXT(P291-N291,"[h].mm"),""))</f>
        <v/>
      </c>
      <c r="W291" s="118">
        <f>IF(AND(R291="",S291=""),"",R291+S291)</f>
        <v/>
      </c>
      <c r="X291" s="116">
        <f>IF(O291&lt;&gt;"",DATE(YEAR(O291), MONTH(O291), DAY(O291)),"")</f>
        <v/>
      </c>
      <c r="Y291" s="122" t="n"/>
      <c r="Z291" s="123" t="n"/>
      <c r="AA291" s="117">
        <f>IF(F291="Re-assigned","NA",IF(W291="","",IF(W291&gt;=VLOOKUP(D291,SLAMatrix,3,FALSE),"Yes",IF(W291&lt;VLOOKUP(D291,SLAMatrix,2,FALSE),"No","Internal"))))</f>
        <v/>
      </c>
      <c r="AB291" s="123" t="n"/>
      <c r="AC291" s="123" t="n"/>
      <c r="AD291" s="119" t="n"/>
      <c r="AE291" s="125" t="n"/>
      <c r="AF291" s="124">
        <f>MONTH(O291)</f>
        <v/>
      </c>
      <c r="AG291" s="124">
        <f>VLOOKUP(IFERROR(MID(AE291,1,(FIND(",",AE291,1)-1)),AE291),Facility_Region_Mapping,2,FALSE)</f>
        <v/>
      </c>
      <c r="AH291" s="124" t="n"/>
      <c r="AI291" s="124">
        <f>IF(C291&lt;&gt;"",IF(M291="ESM User",getInterfaceName($C291),"NA"),"")</f>
        <v/>
      </c>
      <c r="AJ291" s="116">
        <f>IF(Q291&lt;&gt;"",DATE(YEAR(Q291), MONTH(Q291), DAY(Q291)),"")</f>
        <v/>
      </c>
      <c r="AK291" s="130">
        <f>IF(Q291&lt;&gt;0,Q291-N291,TODAY()-N291)</f>
        <v/>
      </c>
      <c r="AL291" s="112">
        <f>IF(F291="Re-assigned",0,IF(H291="Closed",0,IF(H291="Service Restored",0,IF(H291="",0,1))))</f>
        <v/>
      </c>
      <c r="AM291" s="124">
        <f>IF(AL291=0,"",IF(AK291&gt;20.99,"Aged","Non-Aged"))</f>
        <v/>
      </c>
      <c r="AN291" s="112">
        <f>IF(Q291&lt;&gt;"",MONTH(Q291),"")</f>
        <v/>
      </c>
      <c r="AO291" s="112">
        <f>IFERROR(VALUE(V291),0)</f>
        <v/>
      </c>
    </row>
    <row customFormat="1" customHeight="1" ht="29.25" r="292" s="112" spans="1:41">
      <c r="A292" s="127" t="n"/>
      <c r="B292" s="113" t="n"/>
      <c r="C292" s="127" t="n"/>
      <c r="D292" s="127" t="n"/>
      <c r="E292" s="114">
        <f>IF(F292 &lt;&gt; "",VLOOKUP(F292,CategoryLookup,2,FALSE), "")</f>
        <v/>
      </c>
      <c r="F292" s="126" t="n"/>
      <c r="G292" s="127" t="n"/>
      <c r="H292" s="127" t="n"/>
      <c r="I292" s="127" t="n"/>
      <c r="J292" s="127" t="n"/>
      <c r="K292" s="127" t="n"/>
      <c r="L292" s="127" t="n"/>
      <c r="M292" s="127" t="n"/>
      <c r="N292" s="120" t="n"/>
      <c r="O292" s="120" t="n"/>
      <c r="P292" s="120" t="n"/>
      <c r="Q292" s="120" t="n"/>
      <c r="R292" s="121" t="n"/>
      <c r="S292" s="121" t="n"/>
      <c r="T292" s="121" t="n"/>
      <c r="U292" s="121" t="n"/>
      <c r="V292" s="117">
        <f>IF(P292="NA","NA",IF(P292&lt;&gt;"",TEXT(P292-N292,"[h].mm"),""))</f>
        <v/>
      </c>
      <c r="W292" s="118">
        <f>IF(AND(R292="",S292=""),"",R292+S292)</f>
        <v/>
      </c>
      <c r="X292" s="116">
        <f>IF(O292&lt;&gt;"",DATE(YEAR(O292), MONTH(O292), DAY(O292)),"")</f>
        <v/>
      </c>
      <c r="Y292" s="122" t="n"/>
      <c r="Z292" s="123" t="n"/>
      <c r="AA292" s="117">
        <f>IF(F292="Re-assigned","NA",IF(W292="","",IF(W292&gt;=VLOOKUP(D292,SLAMatrix,3,FALSE),"Yes",IF(W292&lt;VLOOKUP(D292,SLAMatrix,2,FALSE),"No","Internal"))))</f>
        <v/>
      </c>
      <c r="AB292" s="123" t="n"/>
      <c r="AC292" s="123" t="n"/>
      <c r="AD292" s="119" t="n"/>
      <c r="AE292" s="125" t="n"/>
      <c r="AF292" s="124">
        <f>MONTH(O292)</f>
        <v/>
      </c>
      <c r="AG292" s="124">
        <f>VLOOKUP(IFERROR(MID(AE292,1,(FIND(",",AE292,1)-1)),AE292),Facility_Region_Mapping,2,FALSE)</f>
        <v/>
      </c>
      <c r="AH292" s="124" t="n"/>
      <c r="AI292" s="124">
        <f>IF(C292&lt;&gt;"",IF(M292="ESM User",getInterfaceName($C292),"NA"),"")</f>
        <v/>
      </c>
      <c r="AJ292" s="116">
        <f>IF(Q292&lt;&gt;"",DATE(YEAR(Q292), MONTH(Q292), DAY(Q292)),"")</f>
        <v/>
      </c>
      <c r="AK292" s="130">
        <f>IF(Q292&lt;&gt;0,Q292-N292,TODAY()-N292)</f>
        <v/>
      </c>
      <c r="AL292" s="112">
        <f>IF(F292="Re-assigned",0,IF(H292="Closed",0,IF(H292="Service Restored",0,IF(H292="",0,1))))</f>
        <v/>
      </c>
      <c r="AM292" s="124">
        <f>IF(AL292=0,"",IF(AK292&gt;20.99,"Aged","Non-Aged"))</f>
        <v/>
      </c>
      <c r="AN292" s="112">
        <f>IF(Q292&lt;&gt;"",MONTH(Q292),"")</f>
        <v/>
      </c>
      <c r="AO292" s="112">
        <f>IFERROR(VALUE(V292),0)</f>
        <v/>
      </c>
    </row>
    <row customFormat="1" customHeight="1" ht="29.25" r="293" s="112" spans="1:41">
      <c r="A293" s="127" t="n"/>
      <c r="B293" s="113" t="n"/>
      <c r="C293" s="127" t="n"/>
      <c r="D293" s="127" t="n"/>
      <c r="E293" s="114">
        <f>IF(F293 &lt;&gt; "",VLOOKUP(F293,CategoryLookup,2,FALSE), "")</f>
        <v/>
      </c>
      <c r="F293" s="126" t="n"/>
      <c r="G293" s="127" t="n"/>
      <c r="H293" s="127" t="n"/>
      <c r="I293" s="127" t="n"/>
      <c r="J293" s="127" t="n"/>
      <c r="K293" s="127" t="n"/>
      <c r="L293" s="127" t="n"/>
      <c r="M293" s="127" t="n"/>
      <c r="N293" s="120" t="n"/>
      <c r="O293" s="120" t="n"/>
      <c r="P293" s="120" t="n"/>
      <c r="Q293" s="120" t="n"/>
      <c r="R293" s="121" t="n"/>
      <c r="S293" s="121" t="n"/>
      <c r="T293" s="121" t="n"/>
      <c r="U293" s="121" t="n"/>
      <c r="V293" s="117">
        <f>IF(P293="NA","NA",IF(P293&lt;&gt;"",TEXT(P293-N293,"[h].mm"),""))</f>
        <v/>
      </c>
      <c r="W293" s="118">
        <f>IF(AND(R293="",S293=""),"",R293+S293)</f>
        <v/>
      </c>
      <c r="X293" s="116">
        <f>IF(O293&lt;&gt;"",DATE(YEAR(O293), MONTH(O293), DAY(O293)),"")</f>
        <v/>
      </c>
      <c r="Y293" s="122" t="n"/>
      <c r="Z293" s="123" t="n"/>
      <c r="AA293" s="117">
        <f>IF(F293="Re-assigned","NA",IF(W293="","",IF(W293&gt;=VLOOKUP(D293,SLAMatrix,3,FALSE),"Yes",IF(W293&lt;VLOOKUP(D293,SLAMatrix,2,FALSE),"No","Internal"))))</f>
        <v/>
      </c>
      <c r="AB293" s="123" t="n"/>
      <c r="AC293" s="123" t="n"/>
      <c r="AD293" s="119" t="n"/>
      <c r="AE293" s="125" t="n"/>
      <c r="AF293" s="124">
        <f>MONTH(O293)</f>
        <v/>
      </c>
      <c r="AG293" s="124">
        <f>VLOOKUP(IFERROR(MID(AE293,1,(FIND(",",AE293,1)-1)),AE293),Facility_Region_Mapping,2,FALSE)</f>
        <v/>
      </c>
      <c r="AH293" s="124" t="n"/>
      <c r="AI293" s="124">
        <f>IF(C293&lt;&gt;"",IF(M293="ESM User",getInterfaceName($C293),"NA"),"")</f>
        <v/>
      </c>
      <c r="AJ293" s="116">
        <f>IF(Q293&lt;&gt;"",DATE(YEAR(Q293), MONTH(Q293), DAY(Q293)),"")</f>
        <v/>
      </c>
      <c r="AK293" s="130">
        <f>IF(Q293&lt;&gt;0,Q293-N293,TODAY()-N293)</f>
        <v/>
      </c>
      <c r="AL293" s="112">
        <f>IF(F293="Re-assigned",0,IF(H293="Closed",0,IF(H293="Service Restored",0,IF(H293="",0,1))))</f>
        <v/>
      </c>
      <c r="AM293" s="124">
        <f>IF(AL293=0,"",IF(AK293&gt;20.99,"Aged","Non-Aged"))</f>
        <v/>
      </c>
      <c r="AN293" s="112">
        <f>IF(Q293&lt;&gt;"",MONTH(Q293),"")</f>
        <v/>
      </c>
      <c r="AO293" s="112">
        <f>IFERROR(VALUE(V293),0)</f>
        <v/>
      </c>
    </row>
    <row customFormat="1" customHeight="1" ht="29.25" r="294" s="112" spans="1:41">
      <c r="A294" s="127" t="n"/>
      <c r="B294" s="113" t="n"/>
      <c r="C294" s="127" t="n"/>
      <c r="D294" s="127" t="n"/>
      <c r="E294" s="114">
        <f>IF(F294 &lt;&gt; "",VLOOKUP(F294,CategoryLookup,2,FALSE), "")</f>
        <v/>
      </c>
      <c r="F294" s="126" t="n"/>
      <c r="G294" s="127" t="n"/>
      <c r="H294" s="127" t="n"/>
      <c r="I294" s="127" t="n"/>
      <c r="J294" s="127" t="n"/>
      <c r="K294" s="127" t="n"/>
      <c r="L294" s="127" t="n"/>
      <c r="M294" s="127" t="n"/>
      <c r="N294" s="120" t="n"/>
      <c r="O294" s="120" t="n"/>
      <c r="P294" s="120" t="n"/>
      <c r="Q294" s="120" t="n"/>
      <c r="R294" s="121" t="n"/>
      <c r="S294" s="121" t="n"/>
      <c r="T294" s="121" t="n"/>
      <c r="U294" s="121" t="n"/>
      <c r="V294" s="117">
        <f>IF(P294="NA","NA",IF(P294&lt;&gt;"",TEXT(P294-N294,"[h].mm"),""))</f>
        <v/>
      </c>
      <c r="W294" s="118">
        <f>IF(AND(R294="",S294=""),"",R294+S294)</f>
        <v/>
      </c>
      <c r="X294" s="116">
        <f>IF(O294&lt;&gt;"",DATE(YEAR(O294), MONTH(O294), DAY(O294)),"")</f>
        <v/>
      </c>
      <c r="Y294" s="122" t="n"/>
      <c r="Z294" s="123" t="n"/>
      <c r="AA294" s="117">
        <f>IF(F294="Re-assigned","NA",IF(W294="","",IF(W294&gt;=VLOOKUP(D294,SLAMatrix,3,FALSE),"Yes",IF(W294&lt;VLOOKUP(D294,SLAMatrix,2,FALSE),"No","Internal"))))</f>
        <v/>
      </c>
      <c r="AB294" s="123" t="n"/>
      <c r="AC294" s="123" t="n"/>
      <c r="AD294" s="119" t="n"/>
      <c r="AE294" s="125" t="n"/>
      <c r="AF294" s="124">
        <f>MONTH(O294)</f>
        <v/>
      </c>
      <c r="AG294" s="124">
        <f>VLOOKUP(IFERROR(MID(AE294,1,(FIND(",",AE294,1)-1)),AE294),Facility_Region_Mapping,2,FALSE)</f>
        <v/>
      </c>
      <c r="AH294" s="124" t="n"/>
      <c r="AI294" s="124">
        <f>IF(C294&lt;&gt;"",IF(M294="ESM User",getInterfaceName($C294),"NA"),"")</f>
        <v/>
      </c>
      <c r="AJ294" s="116">
        <f>IF(Q294&lt;&gt;"",DATE(YEAR(Q294), MONTH(Q294), DAY(Q294)),"")</f>
        <v/>
      </c>
      <c r="AK294" s="130">
        <f>IF(Q294&lt;&gt;0,Q294-N294,TODAY()-N294)</f>
        <v/>
      </c>
      <c r="AL294" s="112">
        <f>IF(F294="Re-assigned",0,IF(H294="Closed",0,IF(H294="Service Restored",0,IF(H294="",0,1))))</f>
        <v/>
      </c>
      <c r="AM294" s="124">
        <f>IF(AL294=0,"",IF(AK294&gt;20.99,"Aged","Non-Aged"))</f>
        <v/>
      </c>
      <c r="AN294" s="112">
        <f>IF(Q294&lt;&gt;"",MONTH(Q294),"")</f>
        <v/>
      </c>
      <c r="AO294" s="112">
        <f>IFERROR(VALUE(V294),0)</f>
        <v/>
      </c>
    </row>
    <row customFormat="1" customHeight="1" ht="29.25" r="295" s="112" spans="1:41">
      <c r="A295" s="127" t="n"/>
      <c r="B295" s="113" t="n"/>
      <c r="C295" s="127" t="n"/>
      <c r="D295" s="127" t="n"/>
      <c r="E295" s="114">
        <f>IF(F295 &lt;&gt; "",VLOOKUP(F295,CategoryLookup,2,FALSE), "")</f>
        <v/>
      </c>
      <c r="F295" s="126" t="n"/>
      <c r="G295" s="127" t="n"/>
      <c r="H295" s="127" t="n"/>
      <c r="I295" s="127" t="n"/>
      <c r="J295" s="127" t="n"/>
      <c r="K295" s="127" t="n"/>
      <c r="L295" s="127" t="n"/>
      <c r="M295" s="127" t="n"/>
      <c r="N295" s="120" t="n"/>
      <c r="O295" s="120" t="n"/>
      <c r="P295" s="120" t="n"/>
      <c r="Q295" s="120" t="n"/>
      <c r="R295" s="121" t="n"/>
      <c r="S295" s="121" t="n"/>
      <c r="T295" s="121" t="n"/>
      <c r="U295" s="121" t="n"/>
      <c r="V295" s="117">
        <f>IF(P295="NA","NA",IF(P295&lt;&gt;"",TEXT(P295-N295,"[h].mm"),""))</f>
        <v/>
      </c>
      <c r="W295" s="118">
        <f>IF(AND(R295="",S295=""),"",R295+S295)</f>
        <v/>
      </c>
      <c r="X295" s="116">
        <f>IF(O295&lt;&gt;"",DATE(YEAR(O295), MONTH(O295), DAY(O295)),"")</f>
        <v/>
      </c>
      <c r="Y295" s="122" t="n"/>
      <c r="Z295" s="123" t="n"/>
      <c r="AA295" s="117">
        <f>IF(F295="Re-assigned","NA",IF(W295="","",IF(W295&gt;=VLOOKUP(D295,SLAMatrix,3,FALSE),"Yes",IF(W295&lt;VLOOKUP(D295,SLAMatrix,2,FALSE),"No","Internal"))))</f>
        <v/>
      </c>
      <c r="AB295" s="123" t="n"/>
      <c r="AC295" s="123" t="n"/>
      <c r="AD295" s="119" t="n"/>
      <c r="AE295" s="125" t="n"/>
      <c r="AF295" s="124">
        <f>MONTH(O295)</f>
        <v/>
      </c>
      <c r="AG295" s="124">
        <f>VLOOKUP(IFERROR(MID(AE295,1,(FIND(",",AE295,1)-1)),AE295),Facility_Region_Mapping,2,FALSE)</f>
        <v/>
      </c>
      <c r="AH295" s="124" t="n"/>
      <c r="AI295" s="124">
        <f>IF(C295&lt;&gt;"",IF(M295="ESM User",getInterfaceName($C295),"NA"),"")</f>
        <v/>
      </c>
      <c r="AJ295" s="116">
        <f>IF(Q295&lt;&gt;"",DATE(YEAR(Q295), MONTH(Q295), DAY(Q295)),"")</f>
        <v/>
      </c>
      <c r="AK295" s="130">
        <f>IF(Q295&lt;&gt;0,Q295-N295,TODAY()-N295)</f>
        <v/>
      </c>
      <c r="AL295" s="112">
        <f>IF(F295="Re-assigned",0,IF(H295="Closed",0,IF(H295="Service Restored",0,IF(H295="",0,1))))</f>
        <v/>
      </c>
      <c r="AM295" s="124">
        <f>IF(AL295=0,"",IF(AK295&gt;20.99,"Aged","Non-Aged"))</f>
        <v/>
      </c>
      <c r="AN295" s="112">
        <f>IF(Q295&lt;&gt;"",MONTH(Q295),"")</f>
        <v/>
      </c>
      <c r="AO295" s="112">
        <f>IFERROR(VALUE(V295),0)</f>
        <v/>
      </c>
    </row>
    <row customFormat="1" customHeight="1" ht="29.25" r="296" s="112" spans="1:41">
      <c r="A296" s="127" t="n"/>
      <c r="B296" s="113" t="n"/>
      <c r="C296" s="127" t="n"/>
      <c r="D296" s="127" t="n"/>
      <c r="E296" s="114">
        <f>IF(F296 &lt;&gt; "",VLOOKUP(F296,CategoryLookup,2,FALSE), "")</f>
        <v/>
      </c>
      <c r="F296" s="126" t="n"/>
      <c r="G296" s="127" t="n"/>
      <c r="H296" s="127" t="n"/>
      <c r="I296" s="127" t="n"/>
      <c r="J296" s="127" t="n"/>
      <c r="K296" s="127" t="n"/>
      <c r="L296" s="127" t="n"/>
      <c r="M296" s="127" t="n"/>
      <c r="N296" s="120" t="n"/>
      <c r="O296" s="120" t="n"/>
      <c r="P296" s="120" t="n"/>
      <c r="Q296" s="120" t="n"/>
      <c r="R296" s="121" t="n"/>
      <c r="S296" s="121" t="n"/>
      <c r="T296" s="121" t="n"/>
      <c r="U296" s="121" t="n"/>
      <c r="V296" s="117">
        <f>IF(P296="NA","NA",IF(P296&lt;&gt;"",TEXT(P296-N296,"[h].mm"),""))</f>
        <v/>
      </c>
      <c r="W296" s="118">
        <f>IF(AND(R296="",S296=""),"",R296+S296)</f>
        <v/>
      </c>
      <c r="X296" s="116">
        <f>IF(O296&lt;&gt;"",DATE(YEAR(O296), MONTH(O296), DAY(O296)),"")</f>
        <v/>
      </c>
      <c r="Y296" s="122" t="n"/>
      <c r="Z296" s="123" t="n"/>
      <c r="AA296" s="117">
        <f>IF(F296="Re-assigned","NA",IF(W296="","",IF(W296&gt;=VLOOKUP(D296,SLAMatrix,3,FALSE),"Yes",IF(W296&lt;VLOOKUP(D296,SLAMatrix,2,FALSE),"No","Internal"))))</f>
        <v/>
      </c>
      <c r="AB296" s="123" t="n"/>
      <c r="AC296" s="123" t="n"/>
      <c r="AD296" s="119" t="n"/>
      <c r="AE296" s="125" t="n"/>
      <c r="AF296" s="124">
        <f>MONTH(O296)</f>
        <v/>
      </c>
      <c r="AG296" s="124">
        <f>VLOOKUP(IFERROR(MID(AE296,1,(FIND(",",AE296,1)-1)),AE296),Facility_Region_Mapping,2,FALSE)</f>
        <v/>
      </c>
      <c r="AH296" s="124" t="n"/>
      <c r="AI296" s="124">
        <f>IF(C296&lt;&gt;"",IF(M296="ESM User",getInterfaceName($C296),"NA"),"")</f>
        <v/>
      </c>
      <c r="AJ296" s="116">
        <f>IF(Q296&lt;&gt;"",DATE(YEAR(Q296), MONTH(Q296), DAY(Q296)),"")</f>
        <v/>
      </c>
      <c r="AK296" s="130">
        <f>IF(Q296&lt;&gt;0,Q296-N296,TODAY()-N296)</f>
        <v/>
      </c>
      <c r="AL296" s="112">
        <f>IF(F296="Re-assigned",0,IF(H296="Closed",0,IF(H296="Service Restored",0,IF(H296="",0,1))))</f>
        <v/>
      </c>
      <c r="AM296" s="124">
        <f>IF(AL296=0,"",IF(AK296&gt;20.99,"Aged","Non-Aged"))</f>
        <v/>
      </c>
      <c r="AN296" s="112">
        <f>IF(Q296&lt;&gt;"",MONTH(Q296),"")</f>
        <v/>
      </c>
      <c r="AO296" s="112">
        <f>IFERROR(VALUE(V296),0)</f>
        <v/>
      </c>
    </row>
    <row customFormat="1" customHeight="1" ht="29.25" r="297" s="112" spans="1:41">
      <c r="A297" s="127" t="n"/>
      <c r="B297" s="113" t="n"/>
      <c r="C297" s="127" t="n"/>
      <c r="D297" s="127" t="n"/>
      <c r="E297" s="114">
        <f>IF(F297 &lt;&gt; "",VLOOKUP(F297,CategoryLookup,2,FALSE), "")</f>
        <v/>
      </c>
      <c r="F297" s="126" t="n"/>
      <c r="G297" s="127" t="n"/>
      <c r="H297" s="127" t="n"/>
      <c r="I297" s="127" t="n"/>
      <c r="J297" s="127" t="n"/>
      <c r="K297" s="127" t="n"/>
      <c r="L297" s="127" t="n"/>
      <c r="M297" s="127" t="n"/>
      <c r="N297" s="120" t="n"/>
      <c r="O297" s="120" t="n"/>
      <c r="P297" s="120" t="n"/>
      <c r="Q297" s="120" t="n"/>
      <c r="R297" s="121" t="n"/>
      <c r="S297" s="121" t="n"/>
      <c r="T297" s="121" t="n"/>
      <c r="U297" s="121" t="n"/>
      <c r="V297" s="117">
        <f>IF(P297="NA","NA",IF(P297&lt;&gt;"",TEXT(P297-N297,"[h].mm"),""))</f>
        <v/>
      </c>
      <c r="W297" s="118">
        <f>IF(AND(R297="",S297=""),"",R297+S297)</f>
        <v/>
      </c>
      <c r="X297" s="116">
        <f>IF(O297&lt;&gt;"",DATE(YEAR(O297), MONTH(O297), DAY(O297)),"")</f>
        <v/>
      </c>
      <c r="Y297" s="122" t="n"/>
      <c r="Z297" s="123" t="n"/>
      <c r="AA297" s="117">
        <f>IF(F297="Re-assigned","NA",IF(W297="","",IF(W297&gt;=VLOOKUP(D297,SLAMatrix,3,FALSE),"Yes",IF(W297&lt;VLOOKUP(D297,SLAMatrix,2,FALSE),"No","Internal"))))</f>
        <v/>
      </c>
      <c r="AB297" s="123" t="n"/>
      <c r="AC297" s="123" t="n"/>
      <c r="AD297" s="119" t="n"/>
      <c r="AE297" s="125" t="n"/>
      <c r="AF297" s="124">
        <f>MONTH(O297)</f>
        <v/>
      </c>
      <c r="AG297" s="124">
        <f>VLOOKUP(IFERROR(MID(AE297,1,(FIND(",",AE297,1)-1)),AE297),Facility_Region_Mapping,2,FALSE)</f>
        <v/>
      </c>
      <c r="AH297" s="124" t="n"/>
      <c r="AI297" s="124">
        <f>IF(C297&lt;&gt;"",IF(M297="ESM User",getInterfaceName($C297),"NA"),"")</f>
        <v/>
      </c>
      <c r="AJ297" s="116">
        <f>IF(Q297&lt;&gt;"",DATE(YEAR(Q297), MONTH(Q297), DAY(Q297)),"")</f>
        <v/>
      </c>
      <c r="AK297" s="130">
        <f>IF(Q297&lt;&gt;0,Q297-N297,TODAY()-N297)</f>
        <v/>
      </c>
      <c r="AL297" s="112">
        <f>IF(F297="Re-assigned",0,IF(H297="Closed",0,IF(H297="Service Restored",0,IF(H297="",0,1))))</f>
        <v/>
      </c>
      <c r="AM297" s="124">
        <f>IF(AL297=0,"",IF(AK297&gt;20.99,"Aged","Non-Aged"))</f>
        <v/>
      </c>
      <c r="AN297" s="112">
        <f>IF(Q297&lt;&gt;"",MONTH(Q297),"")</f>
        <v/>
      </c>
      <c r="AO297" s="112">
        <f>IFERROR(VALUE(V297),0)</f>
        <v/>
      </c>
    </row>
    <row customFormat="1" customHeight="1" ht="29.25" r="298" s="112" spans="1:41">
      <c r="A298" s="127" t="n"/>
      <c r="B298" s="113" t="n"/>
      <c r="C298" s="127" t="n"/>
      <c r="D298" s="127" t="n"/>
      <c r="E298" s="114">
        <f>IF(F298 &lt;&gt; "",VLOOKUP(F298,CategoryLookup,2,FALSE), "")</f>
        <v/>
      </c>
      <c r="F298" s="126" t="n"/>
      <c r="G298" s="127" t="n"/>
      <c r="H298" s="127" t="n"/>
      <c r="I298" s="127" t="n"/>
      <c r="J298" s="127" t="n"/>
      <c r="K298" s="127" t="n"/>
      <c r="L298" s="127" t="n"/>
      <c r="M298" s="127" t="n"/>
      <c r="N298" s="120" t="n"/>
      <c r="O298" s="120" t="n"/>
      <c r="P298" s="120" t="n"/>
      <c r="Q298" s="120" t="n"/>
      <c r="R298" s="121" t="n"/>
      <c r="S298" s="121" t="n"/>
      <c r="T298" s="121" t="n"/>
      <c r="U298" s="121" t="n"/>
      <c r="V298" s="117">
        <f>IF(P298="NA","NA",IF(P298&lt;&gt;"",TEXT(P298-N298,"[h].mm"),""))</f>
        <v/>
      </c>
      <c r="W298" s="118">
        <f>IF(AND(R298="",S298=""),"",R298+S298)</f>
        <v/>
      </c>
      <c r="X298" s="116">
        <f>IF(O298&lt;&gt;"",DATE(YEAR(O298), MONTH(O298), DAY(O298)),"")</f>
        <v/>
      </c>
      <c r="Y298" s="122" t="n"/>
      <c r="Z298" s="123" t="n"/>
      <c r="AA298" s="117">
        <f>IF(F298="Re-assigned","NA",IF(W298="","",IF(W298&gt;=VLOOKUP(D298,SLAMatrix,3,FALSE),"Yes",IF(W298&lt;VLOOKUP(D298,SLAMatrix,2,FALSE),"No","Internal"))))</f>
        <v/>
      </c>
      <c r="AB298" s="123" t="n"/>
      <c r="AC298" s="123" t="n"/>
      <c r="AD298" s="119" t="n"/>
      <c r="AE298" s="125" t="n"/>
      <c r="AF298" s="124">
        <f>MONTH(O298)</f>
        <v/>
      </c>
      <c r="AG298" s="124">
        <f>VLOOKUP(IFERROR(MID(AE298,1,(FIND(",",AE298,1)-1)),AE298),Facility_Region_Mapping,2,FALSE)</f>
        <v/>
      </c>
      <c r="AH298" s="124" t="n"/>
      <c r="AI298" s="124">
        <f>IF(C298&lt;&gt;"",IF(M298="ESM User",getInterfaceName($C298),"NA"),"")</f>
        <v/>
      </c>
      <c r="AJ298" s="116">
        <f>IF(Q298&lt;&gt;"",DATE(YEAR(Q298), MONTH(Q298), DAY(Q298)),"")</f>
        <v/>
      </c>
      <c r="AK298" s="130">
        <f>IF(Q298&lt;&gt;0,Q298-N298,TODAY()-N298)</f>
        <v/>
      </c>
      <c r="AL298" s="112">
        <f>IF(F298="Re-assigned",0,IF(H298="Closed",0,IF(H298="Service Restored",0,IF(H298="",0,1))))</f>
        <v/>
      </c>
      <c r="AM298" s="124">
        <f>IF(AL298=0,"",IF(AK298&gt;20.99,"Aged","Non-Aged"))</f>
        <v/>
      </c>
      <c r="AN298" s="112">
        <f>IF(Q298&lt;&gt;"",MONTH(Q298),"")</f>
        <v/>
      </c>
      <c r="AO298" s="112">
        <f>IFERROR(VALUE(V298),0)</f>
        <v/>
      </c>
    </row>
    <row customFormat="1" customHeight="1" ht="29.25" r="299" s="112" spans="1:41">
      <c r="A299" s="127" t="n"/>
      <c r="B299" s="113" t="n"/>
      <c r="C299" s="127" t="n"/>
      <c r="D299" s="127" t="n"/>
      <c r="E299" s="114">
        <f>IF(F299 &lt;&gt; "",VLOOKUP(F299,CategoryLookup,2,FALSE), "")</f>
        <v/>
      </c>
      <c r="F299" s="126" t="n"/>
      <c r="G299" s="127" t="n"/>
      <c r="H299" s="127" t="n"/>
      <c r="I299" s="127" t="n"/>
      <c r="J299" s="127" t="n"/>
      <c r="K299" s="127" t="n"/>
      <c r="L299" s="127" t="n"/>
      <c r="M299" s="127" t="n"/>
      <c r="N299" s="120" t="n"/>
      <c r="O299" s="120" t="n"/>
      <c r="P299" s="120" t="n"/>
      <c r="Q299" s="120" t="n"/>
      <c r="R299" s="121" t="n"/>
      <c r="S299" s="121" t="n"/>
      <c r="T299" s="121" t="n"/>
      <c r="U299" s="121" t="n"/>
      <c r="V299" s="117">
        <f>IF(P299="NA","NA",IF(P299&lt;&gt;"",TEXT(P299-N299,"[h].mm"),""))</f>
        <v/>
      </c>
      <c r="W299" s="118">
        <f>IF(AND(R299="",S299=""),"",R299+S299)</f>
        <v/>
      </c>
      <c r="X299" s="116">
        <f>IF(O299&lt;&gt;"",DATE(YEAR(O299), MONTH(O299), DAY(O299)),"")</f>
        <v/>
      </c>
      <c r="Y299" s="122" t="n"/>
      <c r="Z299" s="123" t="n"/>
      <c r="AA299" s="117">
        <f>IF(F299="Re-assigned","NA",IF(W299="","",IF(W299&gt;=VLOOKUP(D299,SLAMatrix,3,FALSE),"Yes",IF(W299&lt;VLOOKUP(D299,SLAMatrix,2,FALSE),"No","Internal"))))</f>
        <v/>
      </c>
      <c r="AB299" s="123" t="n"/>
      <c r="AC299" s="123" t="n"/>
      <c r="AD299" s="119" t="n"/>
      <c r="AE299" s="125" t="n"/>
      <c r="AF299" s="124">
        <f>MONTH(O299)</f>
        <v/>
      </c>
      <c r="AG299" s="124">
        <f>VLOOKUP(IFERROR(MID(AE299,1,(FIND(",",AE299,1)-1)),AE299),Facility_Region_Mapping,2,FALSE)</f>
        <v/>
      </c>
      <c r="AH299" s="124" t="n"/>
      <c r="AI299" s="124">
        <f>IF(C299&lt;&gt;"",IF(M299="ESM User",getInterfaceName($C299),"NA"),"")</f>
        <v/>
      </c>
      <c r="AJ299" s="116">
        <f>IF(Q299&lt;&gt;"",DATE(YEAR(Q299), MONTH(Q299), DAY(Q299)),"")</f>
        <v/>
      </c>
      <c r="AK299" s="130">
        <f>IF(Q299&lt;&gt;0,Q299-N299,TODAY()-N299)</f>
        <v/>
      </c>
      <c r="AL299" s="112">
        <f>IF(F299="Re-assigned",0,IF(H299="Closed",0,IF(H299="Service Restored",0,IF(H299="",0,1))))</f>
        <v/>
      </c>
      <c r="AM299" s="124">
        <f>IF(AL299=0,"",IF(AK299&gt;20.99,"Aged","Non-Aged"))</f>
        <v/>
      </c>
      <c r="AN299" s="112">
        <f>IF(Q299&lt;&gt;"",MONTH(Q299),"")</f>
        <v/>
      </c>
      <c r="AO299" s="112">
        <f>IFERROR(VALUE(V299),0)</f>
        <v/>
      </c>
    </row>
    <row customFormat="1" customHeight="1" ht="29.25" r="300" s="112" spans="1:41">
      <c r="A300" s="127" t="n"/>
      <c r="B300" s="113" t="n"/>
      <c r="C300" s="127" t="n"/>
      <c r="D300" s="127" t="n"/>
      <c r="E300" s="114">
        <f>IF(F300 &lt;&gt; "",VLOOKUP(F300,CategoryLookup,2,FALSE), "")</f>
        <v/>
      </c>
      <c r="F300" s="126" t="n"/>
      <c r="G300" s="127" t="n"/>
      <c r="H300" s="127" t="n"/>
      <c r="I300" s="127" t="n"/>
      <c r="J300" s="127" t="n"/>
      <c r="K300" s="127" t="n"/>
      <c r="L300" s="127" t="n"/>
      <c r="M300" s="127" t="n"/>
      <c r="N300" s="120" t="n"/>
      <c r="O300" s="120" t="n"/>
      <c r="P300" s="120" t="n"/>
      <c r="Q300" s="120" t="n"/>
      <c r="R300" s="121" t="n"/>
      <c r="S300" s="121" t="n"/>
      <c r="T300" s="121" t="n"/>
      <c r="U300" s="121" t="n"/>
      <c r="V300" s="117">
        <f>IF(P300="NA","NA",IF(P300&lt;&gt;"",TEXT(P300-N300,"[h].mm"),""))</f>
        <v/>
      </c>
      <c r="W300" s="118">
        <f>IF(AND(R300="",S300=""),"",R300+S300)</f>
        <v/>
      </c>
      <c r="X300" s="116">
        <f>IF(O300&lt;&gt;"",DATE(YEAR(O300), MONTH(O300), DAY(O300)),"")</f>
        <v/>
      </c>
      <c r="Y300" s="122" t="n"/>
      <c r="Z300" s="123" t="n"/>
      <c r="AA300" s="117">
        <f>IF(F300="Re-assigned","NA",IF(W300="","",IF(W300&gt;=VLOOKUP(D300,SLAMatrix,3,FALSE),"Yes",IF(W300&lt;VLOOKUP(D300,SLAMatrix,2,FALSE),"No","Internal"))))</f>
        <v/>
      </c>
      <c r="AB300" s="123" t="n"/>
      <c r="AC300" s="123" t="n"/>
      <c r="AD300" s="119" t="n"/>
      <c r="AE300" s="125" t="n"/>
      <c r="AF300" s="124">
        <f>MONTH(O300)</f>
        <v/>
      </c>
      <c r="AG300" s="124">
        <f>VLOOKUP(IFERROR(MID(AE300,1,(FIND(",",AE300,1)-1)),AE300),Facility_Region_Mapping,2,FALSE)</f>
        <v/>
      </c>
      <c r="AH300" s="124" t="n"/>
      <c r="AI300" s="124">
        <f>IF(C300&lt;&gt;"",IF(M300="ESM User",getInterfaceName($C300),"NA"),"")</f>
        <v/>
      </c>
      <c r="AJ300" s="116">
        <f>IF(Q300&lt;&gt;"",DATE(YEAR(Q300), MONTH(Q300), DAY(Q300)),"")</f>
        <v/>
      </c>
      <c r="AK300" s="130">
        <f>IF(Q300&lt;&gt;0,Q300-N300,TODAY()-N300)</f>
        <v/>
      </c>
      <c r="AL300" s="112">
        <f>IF(F300="Re-assigned",0,IF(H300="Closed",0,IF(H300="Service Restored",0,IF(H300="",0,1))))</f>
        <v/>
      </c>
      <c r="AM300" s="124">
        <f>IF(AL300=0,"",IF(AK300&gt;20.99,"Aged","Non-Aged"))</f>
        <v/>
      </c>
      <c r="AN300" s="112">
        <f>IF(Q300&lt;&gt;"",MONTH(Q300),"")</f>
        <v/>
      </c>
      <c r="AO300" s="112">
        <f>IFERROR(VALUE(V300),0)</f>
        <v/>
      </c>
    </row>
    <row customFormat="1" customHeight="1" ht="29.25" r="301" s="112" spans="1:41">
      <c r="A301" s="127" t="n"/>
      <c r="B301" s="113" t="n"/>
      <c r="C301" s="127" t="n"/>
      <c r="D301" s="127" t="n"/>
      <c r="E301" s="114">
        <f>IF(F301 &lt;&gt; "",VLOOKUP(F301,CategoryLookup,2,FALSE), "")</f>
        <v/>
      </c>
      <c r="F301" s="126" t="n"/>
      <c r="G301" s="127" t="n"/>
      <c r="H301" s="127" t="n"/>
      <c r="I301" s="127" t="n"/>
      <c r="J301" s="127" t="n"/>
      <c r="K301" s="127" t="n"/>
      <c r="L301" s="127" t="n"/>
      <c r="M301" s="127" t="n"/>
      <c r="N301" s="120" t="n"/>
      <c r="O301" s="120" t="n"/>
      <c r="P301" s="120" t="n"/>
      <c r="Q301" s="120" t="n"/>
      <c r="R301" s="121" t="n"/>
      <c r="S301" s="121" t="n"/>
      <c r="T301" s="121" t="n"/>
      <c r="U301" s="121" t="n"/>
      <c r="V301" s="117">
        <f>IF(P301="NA","NA",IF(P301&lt;&gt;"",TEXT(P301-N301,"[h].mm"),""))</f>
        <v/>
      </c>
      <c r="W301" s="118">
        <f>IF(AND(R301="",S301=""),"",R301+S301)</f>
        <v/>
      </c>
      <c r="X301" s="116">
        <f>IF(O301&lt;&gt;"",DATE(YEAR(O301), MONTH(O301), DAY(O301)),"")</f>
        <v/>
      </c>
      <c r="Y301" s="122" t="n"/>
      <c r="Z301" s="123" t="n"/>
      <c r="AA301" s="117">
        <f>IF(F301="Re-assigned","NA",IF(W301="","",IF(W301&gt;=VLOOKUP(D301,SLAMatrix,3,FALSE),"Yes",IF(W301&lt;VLOOKUP(D301,SLAMatrix,2,FALSE),"No","Internal"))))</f>
        <v/>
      </c>
      <c r="AB301" s="123" t="n"/>
      <c r="AC301" s="123" t="n"/>
      <c r="AD301" s="119" t="n"/>
      <c r="AE301" s="125" t="n"/>
      <c r="AF301" s="124">
        <f>MONTH(O301)</f>
        <v/>
      </c>
      <c r="AG301" s="124">
        <f>VLOOKUP(IFERROR(MID(AE301,1,(FIND(",",AE301,1)-1)),AE301),Facility_Region_Mapping,2,FALSE)</f>
        <v/>
      </c>
      <c r="AH301" s="124" t="n"/>
      <c r="AI301" s="124">
        <f>IF(C301&lt;&gt;"",IF(M301="ESM User",getInterfaceName($C301),"NA"),"")</f>
        <v/>
      </c>
      <c r="AJ301" s="116">
        <f>IF(Q301&lt;&gt;"",DATE(YEAR(Q301), MONTH(Q301), DAY(Q301)),"")</f>
        <v/>
      </c>
      <c r="AK301" s="130">
        <f>IF(Q301&lt;&gt;0,Q301-N301,TODAY()-N301)</f>
        <v/>
      </c>
      <c r="AL301" s="112">
        <f>IF(F301="Re-assigned",0,IF(H301="Closed",0,IF(H301="Service Restored",0,IF(H301="",0,1))))</f>
        <v/>
      </c>
      <c r="AM301" s="124">
        <f>IF(AL301=0,"",IF(AK301&gt;20.99,"Aged","Non-Aged"))</f>
        <v/>
      </c>
      <c r="AN301" s="112">
        <f>IF(Q301&lt;&gt;"",MONTH(Q301),"")</f>
        <v/>
      </c>
      <c r="AO301" s="112">
        <f>IFERROR(VALUE(V301),0)</f>
        <v/>
      </c>
    </row>
    <row customFormat="1" customHeight="1" ht="29.25" r="302" s="112" spans="1:41">
      <c r="A302" s="127" t="n"/>
      <c r="B302" s="113" t="n"/>
      <c r="C302" s="127" t="n"/>
      <c r="D302" s="127" t="n"/>
      <c r="E302" s="114">
        <f>IF(F302 &lt;&gt; "",VLOOKUP(F302,CategoryLookup,2,FALSE), "")</f>
        <v/>
      </c>
      <c r="F302" s="126" t="n"/>
      <c r="G302" s="127" t="n"/>
      <c r="H302" s="127" t="n"/>
      <c r="I302" s="127" t="n"/>
      <c r="J302" s="127" t="n"/>
      <c r="K302" s="127" t="n"/>
      <c r="L302" s="127" t="n"/>
      <c r="M302" s="127" t="n"/>
      <c r="N302" s="120" t="n"/>
      <c r="O302" s="120" t="n"/>
      <c r="P302" s="120" t="n"/>
      <c r="Q302" s="120" t="n"/>
      <c r="R302" s="121" t="n"/>
      <c r="S302" s="121" t="n"/>
      <c r="T302" s="121" t="n"/>
      <c r="U302" s="121" t="n"/>
      <c r="V302" s="117">
        <f>IF(P302="NA","NA",IF(P302&lt;&gt;"",TEXT(P302-N302,"[h].mm"),""))</f>
        <v/>
      </c>
      <c r="W302" s="118">
        <f>IF(AND(R302="",S302=""),"",R302+S302)</f>
        <v/>
      </c>
      <c r="X302" s="116">
        <f>IF(O302&lt;&gt;"",DATE(YEAR(O302), MONTH(O302), DAY(O302)),"")</f>
        <v/>
      </c>
      <c r="Y302" s="122" t="n"/>
      <c r="Z302" s="123" t="n"/>
      <c r="AA302" s="117">
        <f>IF(F302="Re-assigned","NA",IF(W302="","",IF(W302&gt;=VLOOKUP(D302,SLAMatrix,3,FALSE),"Yes",IF(W302&lt;VLOOKUP(D302,SLAMatrix,2,FALSE),"No","Internal"))))</f>
        <v/>
      </c>
      <c r="AB302" s="123" t="n"/>
      <c r="AC302" s="123" t="n"/>
      <c r="AD302" s="119" t="n"/>
      <c r="AE302" s="125" t="n"/>
      <c r="AF302" s="124">
        <f>MONTH(O302)</f>
        <v/>
      </c>
      <c r="AG302" s="124">
        <f>VLOOKUP(IFERROR(MID(AE302,1,(FIND(",",AE302,1)-1)),AE302),Facility_Region_Mapping,2,FALSE)</f>
        <v/>
      </c>
      <c r="AH302" s="124" t="n"/>
      <c r="AI302" s="124">
        <f>IF(C302&lt;&gt;"",IF(M302="ESM User",getInterfaceName($C302),"NA"),"")</f>
        <v/>
      </c>
      <c r="AJ302" s="116">
        <f>IF(Q302&lt;&gt;"",DATE(YEAR(Q302), MONTH(Q302), DAY(Q302)),"")</f>
        <v/>
      </c>
      <c r="AK302" s="130">
        <f>IF(Q302&lt;&gt;0,Q302-N302,TODAY()-N302)</f>
        <v/>
      </c>
      <c r="AL302" s="112">
        <f>IF(F302="Re-assigned",0,IF(H302="Closed",0,IF(H302="Service Restored",0,IF(H302="",0,1))))</f>
        <v/>
      </c>
      <c r="AM302" s="124">
        <f>IF(AL302=0,"",IF(AK302&gt;20.99,"Aged","Non-Aged"))</f>
        <v/>
      </c>
      <c r="AN302" s="112">
        <f>IF(Q302&lt;&gt;"",MONTH(Q302),"")</f>
        <v/>
      </c>
      <c r="AO302" s="112">
        <f>IFERROR(VALUE(V302),0)</f>
        <v/>
      </c>
    </row>
    <row customFormat="1" customHeight="1" ht="29.25" r="303" s="112" spans="1:41">
      <c r="A303" s="127" t="n"/>
      <c r="B303" s="113" t="n"/>
      <c r="C303" s="127" t="n"/>
      <c r="D303" s="127" t="n"/>
      <c r="E303" s="114">
        <f>IF(F303 &lt;&gt; "",VLOOKUP(F303,CategoryLookup,2,FALSE), "")</f>
        <v/>
      </c>
      <c r="F303" s="126" t="n"/>
      <c r="G303" s="127" t="n"/>
      <c r="H303" s="127" t="n"/>
      <c r="I303" s="127" t="n"/>
      <c r="J303" s="127" t="n"/>
      <c r="K303" s="127" t="n"/>
      <c r="L303" s="127" t="n"/>
      <c r="M303" s="127" t="n"/>
      <c r="N303" s="120" t="n"/>
      <c r="O303" s="120" t="n"/>
      <c r="P303" s="120" t="n"/>
      <c r="Q303" s="120" t="n"/>
      <c r="R303" s="121" t="n"/>
      <c r="S303" s="121" t="n"/>
      <c r="T303" s="121" t="n"/>
      <c r="U303" s="121" t="n"/>
      <c r="V303" s="117">
        <f>IF(P303="NA","NA",IF(P303&lt;&gt;"",TEXT(P303-N303,"[h].mm"),""))</f>
        <v/>
      </c>
      <c r="W303" s="118">
        <f>IF(AND(R303="",S303=""),"",R303+S303)</f>
        <v/>
      </c>
      <c r="X303" s="116">
        <f>IF(O303&lt;&gt;"",DATE(YEAR(O303), MONTH(O303), DAY(O303)),"")</f>
        <v/>
      </c>
      <c r="Y303" s="122" t="n"/>
      <c r="Z303" s="123" t="n"/>
      <c r="AA303" s="117">
        <f>IF(F303="Re-assigned","NA",IF(W303="","",IF(W303&gt;=VLOOKUP(D303,SLAMatrix,3,FALSE),"Yes",IF(W303&lt;VLOOKUP(D303,SLAMatrix,2,FALSE),"No","Internal"))))</f>
        <v/>
      </c>
      <c r="AB303" s="123" t="n"/>
      <c r="AC303" s="123" t="n"/>
      <c r="AD303" s="119" t="n"/>
      <c r="AE303" s="125" t="n"/>
      <c r="AF303" s="124">
        <f>MONTH(O303)</f>
        <v/>
      </c>
      <c r="AG303" s="124">
        <f>VLOOKUP(IFERROR(MID(AE303,1,(FIND(",",AE303,1)-1)),AE303),Facility_Region_Mapping,2,FALSE)</f>
        <v/>
      </c>
      <c r="AH303" s="124" t="n"/>
      <c r="AI303" s="124">
        <f>IF(C303&lt;&gt;"",IF(M303="ESM User",getInterfaceName($C303),"NA"),"")</f>
        <v/>
      </c>
      <c r="AJ303" s="116">
        <f>IF(Q303&lt;&gt;"",DATE(YEAR(Q303), MONTH(Q303), DAY(Q303)),"")</f>
        <v/>
      </c>
      <c r="AK303" s="130">
        <f>IF(Q303&lt;&gt;0,Q303-N303,TODAY()-N303)</f>
        <v/>
      </c>
      <c r="AL303" s="112">
        <f>IF(F303="Re-assigned",0,IF(H303="Closed",0,IF(H303="Service Restored",0,IF(H303="",0,1))))</f>
        <v/>
      </c>
      <c r="AM303" s="124">
        <f>IF(AL303=0,"",IF(AK303&gt;20.99,"Aged","Non-Aged"))</f>
        <v/>
      </c>
      <c r="AN303" s="112">
        <f>IF(Q303&lt;&gt;"",MONTH(Q303),"")</f>
        <v/>
      </c>
      <c r="AO303" s="112">
        <f>IFERROR(VALUE(V303),0)</f>
        <v/>
      </c>
    </row>
    <row customFormat="1" customHeight="1" ht="29.25" r="304" s="112" spans="1:41">
      <c r="A304" s="127" t="n"/>
      <c r="B304" s="113" t="n"/>
      <c r="C304" s="127" t="n"/>
      <c r="D304" s="127" t="n"/>
      <c r="E304" s="114">
        <f>IF(F304 &lt;&gt; "",VLOOKUP(F304,CategoryLookup,2,FALSE), "")</f>
        <v/>
      </c>
      <c r="F304" s="126" t="n"/>
      <c r="G304" s="127" t="n"/>
      <c r="H304" s="127" t="n"/>
      <c r="I304" s="127" t="n"/>
      <c r="J304" s="127" t="n"/>
      <c r="K304" s="127" t="n"/>
      <c r="L304" s="127" t="n"/>
      <c r="M304" s="127" t="n"/>
      <c r="N304" s="120" t="n"/>
      <c r="O304" s="120" t="n"/>
      <c r="P304" s="120" t="n"/>
      <c r="Q304" s="120" t="n"/>
      <c r="R304" s="121" t="n"/>
      <c r="S304" s="121" t="n"/>
      <c r="T304" s="121" t="n"/>
      <c r="U304" s="121" t="n"/>
      <c r="V304" s="117">
        <f>IF(P304="NA","NA",IF(P304&lt;&gt;"",TEXT(P304-N304,"[h].mm"),""))</f>
        <v/>
      </c>
      <c r="W304" s="118">
        <f>IF(AND(R304="",S304=""),"",R304+S304)</f>
        <v/>
      </c>
      <c r="X304" s="116">
        <f>IF(O304&lt;&gt;"",DATE(YEAR(O304), MONTH(O304), DAY(O304)),"")</f>
        <v/>
      </c>
      <c r="Y304" s="122" t="n"/>
      <c r="Z304" s="123" t="n"/>
      <c r="AA304" s="117">
        <f>IF(F304="Re-assigned","NA",IF(W304="","",IF(W304&gt;=VLOOKUP(D304,SLAMatrix,3,FALSE),"Yes",IF(W304&lt;VLOOKUP(D304,SLAMatrix,2,FALSE),"No","Internal"))))</f>
        <v/>
      </c>
      <c r="AB304" s="123" t="n"/>
      <c r="AC304" s="123" t="n"/>
      <c r="AD304" s="119" t="n"/>
      <c r="AE304" s="125" t="n"/>
      <c r="AF304" s="124">
        <f>MONTH(O304)</f>
        <v/>
      </c>
      <c r="AG304" s="124">
        <f>VLOOKUP(IFERROR(MID(AE304,1,(FIND(",",AE304,1)-1)),AE304),Facility_Region_Mapping,2,FALSE)</f>
        <v/>
      </c>
      <c r="AH304" s="124" t="n"/>
      <c r="AI304" s="124">
        <f>IF(C304&lt;&gt;"",IF(M304="ESM User",getInterfaceName($C304),"NA"),"")</f>
        <v/>
      </c>
      <c r="AJ304" s="116">
        <f>IF(Q304&lt;&gt;"",DATE(YEAR(Q304), MONTH(Q304), DAY(Q304)),"")</f>
        <v/>
      </c>
      <c r="AK304" s="130">
        <f>IF(Q304&lt;&gt;0,Q304-N304,TODAY()-N304)</f>
        <v/>
      </c>
      <c r="AL304" s="112">
        <f>IF(F304="Re-assigned",0,IF(H304="Closed",0,IF(H304="Service Restored",0,IF(H304="",0,1))))</f>
        <v/>
      </c>
      <c r="AM304" s="124">
        <f>IF(AL304=0,"",IF(AK304&gt;20.99,"Aged","Non-Aged"))</f>
        <v/>
      </c>
      <c r="AN304" s="112">
        <f>IF(Q304&lt;&gt;"",MONTH(Q304),"")</f>
        <v/>
      </c>
      <c r="AO304" s="112">
        <f>IFERROR(VALUE(V304),0)</f>
        <v/>
      </c>
    </row>
    <row customFormat="1" customHeight="1" ht="29.25" r="305" s="112" spans="1:41">
      <c r="A305" s="127" t="n"/>
      <c r="B305" s="113" t="n"/>
      <c r="C305" s="127" t="n"/>
      <c r="D305" s="127" t="n"/>
      <c r="E305" s="114">
        <f>IF(F305 &lt;&gt; "",VLOOKUP(F305,CategoryLookup,2,FALSE), "")</f>
        <v/>
      </c>
      <c r="F305" s="126" t="n"/>
      <c r="G305" s="127" t="n"/>
      <c r="H305" s="127" t="n"/>
      <c r="I305" s="127" t="n"/>
      <c r="J305" s="127" t="n"/>
      <c r="K305" s="127" t="n"/>
      <c r="L305" s="127" t="n"/>
      <c r="M305" s="127" t="n"/>
      <c r="N305" s="120" t="n"/>
      <c r="O305" s="120" t="n"/>
      <c r="P305" s="120" t="n"/>
      <c r="Q305" s="120" t="n"/>
      <c r="R305" s="121" t="n"/>
      <c r="S305" s="121" t="n"/>
      <c r="T305" s="121" t="n"/>
      <c r="U305" s="121" t="n"/>
      <c r="V305" s="117">
        <f>IF(P305="NA","NA",IF(P305&lt;&gt;"",TEXT(P305-N305,"[h].mm"),""))</f>
        <v/>
      </c>
      <c r="W305" s="118">
        <f>IF(AND(R305="",S305=""),"",R305+S305)</f>
        <v/>
      </c>
      <c r="X305" s="116">
        <f>IF(O305&lt;&gt;"",DATE(YEAR(O305), MONTH(O305), DAY(O305)),"")</f>
        <v/>
      </c>
      <c r="Y305" s="122" t="n"/>
      <c r="Z305" s="123" t="n"/>
      <c r="AA305" s="117">
        <f>IF(F305="Re-assigned","NA",IF(W305="","",IF(W305&gt;=VLOOKUP(D305,SLAMatrix,3,FALSE),"Yes",IF(W305&lt;VLOOKUP(D305,SLAMatrix,2,FALSE),"No","Internal"))))</f>
        <v/>
      </c>
      <c r="AB305" s="123" t="n"/>
      <c r="AC305" s="123" t="n"/>
      <c r="AD305" s="119" t="n"/>
      <c r="AE305" s="125" t="n"/>
      <c r="AF305" s="124">
        <f>MONTH(O305)</f>
        <v/>
      </c>
      <c r="AG305" s="124">
        <f>VLOOKUP(IFERROR(MID(AE305,1,(FIND(",",AE305,1)-1)),AE305),Facility_Region_Mapping,2,FALSE)</f>
        <v/>
      </c>
      <c r="AH305" s="124" t="n"/>
      <c r="AI305" s="124">
        <f>IF(C305&lt;&gt;"",IF(M305="ESM User",getInterfaceName($C305),"NA"),"")</f>
        <v/>
      </c>
      <c r="AJ305" s="116">
        <f>IF(Q305&lt;&gt;"",DATE(YEAR(Q305), MONTH(Q305), DAY(Q305)),"")</f>
        <v/>
      </c>
      <c r="AK305" s="130">
        <f>IF(Q305&lt;&gt;0,Q305-N305,TODAY()-N305)</f>
        <v/>
      </c>
      <c r="AL305" s="112">
        <f>IF(F305="Re-assigned",0,IF(H305="Closed",0,IF(H305="Service Restored",0,IF(H305="",0,1))))</f>
        <v/>
      </c>
      <c r="AM305" s="124">
        <f>IF(AL305=0,"",IF(AK305&gt;20.99,"Aged","Non-Aged"))</f>
        <v/>
      </c>
      <c r="AN305" s="112">
        <f>IF(Q305&lt;&gt;"",MONTH(Q305),"")</f>
        <v/>
      </c>
      <c r="AO305" s="112">
        <f>IFERROR(VALUE(V305),0)</f>
        <v/>
      </c>
    </row>
    <row customFormat="1" customHeight="1" ht="29.25" r="306" s="112" spans="1:41">
      <c r="A306" s="127" t="n"/>
      <c r="B306" s="113" t="n"/>
      <c r="C306" s="127" t="n"/>
      <c r="D306" s="127" t="n"/>
      <c r="E306" s="114">
        <f>IF(F306 &lt;&gt; "",VLOOKUP(F306,CategoryLookup,2,FALSE), "")</f>
        <v/>
      </c>
      <c r="F306" s="126" t="n"/>
      <c r="G306" s="127" t="n"/>
      <c r="H306" s="127" t="n"/>
      <c r="I306" s="127" t="n"/>
      <c r="J306" s="127" t="n"/>
      <c r="K306" s="127" t="n"/>
      <c r="L306" s="127" t="n"/>
      <c r="M306" s="127" t="n"/>
      <c r="N306" s="120" t="n"/>
      <c r="O306" s="120" t="n"/>
      <c r="P306" s="120" t="n"/>
      <c r="Q306" s="120" t="n"/>
      <c r="R306" s="121" t="n"/>
      <c r="S306" s="121" t="n"/>
      <c r="T306" s="121" t="n"/>
      <c r="U306" s="121" t="n"/>
      <c r="V306" s="117">
        <f>IF(P306="NA","NA",IF(P306&lt;&gt;"",TEXT(P306-N306,"[h].mm"),""))</f>
        <v/>
      </c>
      <c r="W306" s="118">
        <f>IF(AND(R306="",S306=""),"",R306+S306)</f>
        <v/>
      </c>
      <c r="X306" s="116">
        <f>IF(O306&lt;&gt;"",DATE(YEAR(O306), MONTH(O306), DAY(O306)),"")</f>
        <v/>
      </c>
      <c r="Y306" s="122" t="n"/>
      <c r="Z306" s="123" t="n"/>
      <c r="AA306" s="117">
        <f>IF(F306="Re-assigned","NA",IF(W306="","",IF(W306&gt;=VLOOKUP(D306,SLAMatrix,3,FALSE),"Yes",IF(W306&lt;VLOOKUP(D306,SLAMatrix,2,FALSE),"No","Internal"))))</f>
        <v/>
      </c>
      <c r="AB306" s="123" t="n"/>
      <c r="AC306" s="123" t="n"/>
      <c r="AD306" s="119" t="n"/>
      <c r="AE306" s="125" t="n"/>
      <c r="AF306" s="124">
        <f>MONTH(O306)</f>
        <v/>
      </c>
      <c r="AG306" s="124">
        <f>VLOOKUP(IFERROR(MID(AE306,1,(FIND(",",AE306,1)-1)),AE306),Facility_Region_Mapping,2,FALSE)</f>
        <v/>
      </c>
      <c r="AH306" s="124" t="n"/>
      <c r="AI306" s="124">
        <f>IF(C306&lt;&gt;"",IF(M306="ESM User",getInterfaceName($C306),"NA"),"")</f>
        <v/>
      </c>
      <c r="AJ306" s="116">
        <f>IF(Q306&lt;&gt;"",DATE(YEAR(Q306), MONTH(Q306), DAY(Q306)),"")</f>
        <v/>
      </c>
      <c r="AK306" s="130">
        <f>IF(Q306&lt;&gt;0,Q306-N306,TODAY()-N306)</f>
        <v/>
      </c>
      <c r="AL306" s="112">
        <f>IF(F306="Re-assigned",0,IF(H306="Closed",0,IF(H306="Service Restored",0,IF(H306="",0,1))))</f>
        <v/>
      </c>
      <c r="AM306" s="124">
        <f>IF(AL306=0,"",IF(AK306&gt;20.99,"Aged","Non-Aged"))</f>
        <v/>
      </c>
      <c r="AN306" s="112">
        <f>IF(Q306&lt;&gt;"",MONTH(Q306),"")</f>
        <v/>
      </c>
      <c r="AO306" s="112">
        <f>IFERROR(VALUE(V306),0)</f>
        <v/>
      </c>
    </row>
    <row customFormat="1" customHeight="1" ht="29.25" r="307" s="112" spans="1:41">
      <c r="A307" s="127" t="n"/>
      <c r="B307" s="113" t="n"/>
      <c r="C307" s="127" t="n"/>
      <c r="D307" s="127" t="n"/>
      <c r="E307" s="114">
        <f>IF(F307 &lt;&gt; "",VLOOKUP(F307,CategoryLookup,2,FALSE), "")</f>
        <v/>
      </c>
      <c r="F307" s="126" t="n"/>
      <c r="G307" s="127" t="n"/>
      <c r="H307" s="127" t="n"/>
      <c r="I307" s="127" t="n"/>
      <c r="J307" s="127" t="n"/>
      <c r="K307" s="127" t="n"/>
      <c r="L307" s="127" t="n"/>
      <c r="M307" s="127" t="n"/>
      <c r="N307" s="120" t="n"/>
      <c r="O307" s="120" t="n"/>
      <c r="P307" s="120" t="n"/>
      <c r="Q307" s="120" t="n"/>
      <c r="R307" s="121" t="n"/>
      <c r="S307" s="121" t="n"/>
      <c r="T307" s="121" t="n"/>
      <c r="U307" s="121" t="n"/>
      <c r="V307" s="117">
        <f>IF(P307="NA","NA",IF(P307&lt;&gt;"",TEXT(P307-N307,"[h].mm"),""))</f>
        <v/>
      </c>
      <c r="W307" s="118">
        <f>IF(AND(R307="",S307=""),"",R307+S307)</f>
        <v/>
      </c>
      <c r="X307" s="116">
        <f>IF(O307&lt;&gt;"",DATE(YEAR(O307), MONTH(O307), DAY(O307)),"")</f>
        <v/>
      </c>
      <c r="Y307" s="122" t="n"/>
      <c r="Z307" s="123" t="n"/>
      <c r="AA307" s="117">
        <f>IF(F307="Re-assigned","NA",IF(W307="","",IF(W307&gt;=VLOOKUP(D307,SLAMatrix,3,FALSE),"Yes",IF(W307&lt;VLOOKUP(D307,SLAMatrix,2,FALSE),"No","Internal"))))</f>
        <v/>
      </c>
      <c r="AB307" s="123" t="n"/>
      <c r="AC307" s="123" t="n"/>
      <c r="AD307" s="119" t="n"/>
      <c r="AE307" s="125" t="n"/>
      <c r="AF307" s="124">
        <f>MONTH(O307)</f>
        <v/>
      </c>
      <c r="AG307" s="124">
        <f>VLOOKUP(IFERROR(MID(AE307,1,(FIND(",",AE307,1)-1)),AE307),Facility_Region_Mapping,2,FALSE)</f>
        <v/>
      </c>
      <c r="AH307" s="124" t="n"/>
      <c r="AI307" s="124">
        <f>IF(C307&lt;&gt;"",IF(M307="ESM User",getInterfaceName($C307),"NA"),"")</f>
        <v/>
      </c>
      <c r="AJ307" s="116">
        <f>IF(Q307&lt;&gt;"",DATE(YEAR(Q307), MONTH(Q307), DAY(Q307)),"")</f>
        <v/>
      </c>
      <c r="AK307" s="130">
        <f>IF(Q307&lt;&gt;0,Q307-N307,TODAY()-N307)</f>
        <v/>
      </c>
      <c r="AL307" s="112">
        <f>IF(F307="Re-assigned",0,IF(H307="Closed",0,IF(H307="Service Restored",0,IF(H307="",0,1))))</f>
        <v/>
      </c>
      <c r="AM307" s="124">
        <f>IF(AL307=0,"",IF(AK307&gt;20.99,"Aged","Non-Aged"))</f>
        <v/>
      </c>
      <c r="AN307" s="112">
        <f>IF(Q307&lt;&gt;"",MONTH(Q307),"")</f>
        <v/>
      </c>
      <c r="AO307" s="112">
        <f>IFERROR(VALUE(V307),0)</f>
        <v/>
      </c>
    </row>
    <row customFormat="1" customHeight="1" ht="29.25" r="308" s="112" spans="1:41">
      <c r="A308" s="127" t="n"/>
      <c r="B308" s="113" t="n"/>
      <c r="C308" s="127" t="n"/>
      <c r="D308" s="127" t="n"/>
      <c r="E308" s="114">
        <f>IF(F308 &lt;&gt; "",VLOOKUP(F308,CategoryLookup,2,FALSE), "")</f>
        <v/>
      </c>
      <c r="F308" s="126" t="n"/>
      <c r="G308" s="127" t="n"/>
      <c r="H308" s="127" t="n"/>
      <c r="I308" s="127" t="n"/>
      <c r="J308" s="127" t="n"/>
      <c r="K308" s="127" t="n"/>
      <c r="L308" s="127" t="n"/>
      <c r="M308" s="127" t="n"/>
      <c r="N308" s="120" t="n"/>
      <c r="O308" s="120" t="n"/>
      <c r="P308" s="120" t="n"/>
      <c r="Q308" s="120" t="n"/>
      <c r="R308" s="121" t="n"/>
      <c r="S308" s="121" t="n"/>
      <c r="T308" s="121" t="n"/>
      <c r="U308" s="121" t="n"/>
      <c r="V308" s="117">
        <f>IF(P308="NA","NA",IF(P308&lt;&gt;"",TEXT(P308-N308,"[h].mm"),""))</f>
        <v/>
      </c>
      <c r="W308" s="118">
        <f>IF(AND(R308="",S308=""),"",R308+S308)</f>
        <v/>
      </c>
      <c r="X308" s="116">
        <f>IF(O308&lt;&gt;"",DATE(YEAR(O308), MONTH(O308), DAY(O308)),"")</f>
        <v/>
      </c>
      <c r="Y308" s="122" t="n"/>
      <c r="Z308" s="123" t="n"/>
      <c r="AA308" s="117">
        <f>IF(F308="Re-assigned","NA",IF(W308="","",IF(W308&gt;=VLOOKUP(D308,SLAMatrix,3,FALSE),"Yes",IF(W308&lt;VLOOKUP(D308,SLAMatrix,2,FALSE),"No","Internal"))))</f>
        <v/>
      </c>
      <c r="AB308" s="123" t="n"/>
      <c r="AC308" s="123" t="n"/>
      <c r="AD308" s="119" t="n"/>
      <c r="AE308" s="125" t="n"/>
      <c r="AF308" s="124">
        <f>MONTH(O308)</f>
        <v/>
      </c>
      <c r="AG308" s="124">
        <f>VLOOKUP(IFERROR(MID(AE308,1,(FIND(",",AE308,1)-1)),AE308),Facility_Region_Mapping,2,FALSE)</f>
        <v/>
      </c>
      <c r="AH308" s="124" t="n"/>
      <c r="AI308" s="124">
        <f>IF(C308&lt;&gt;"",IF(M308="ESM User",getInterfaceName($C308),"NA"),"")</f>
        <v/>
      </c>
      <c r="AJ308" s="116">
        <f>IF(Q308&lt;&gt;"",DATE(YEAR(Q308), MONTH(Q308), DAY(Q308)),"")</f>
        <v/>
      </c>
      <c r="AK308" s="130">
        <f>IF(Q308&lt;&gt;0,Q308-N308,TODAY()-N308)</f>
        <v/>
      </c>
      <c r="AL308" s="112">
        <f>IF(F308="Re-assigned",0,IF(H308="Closed",0,IF(H308="Service Restored",0,IF(H308="",0,1))))</f>
        <v/>
      </c>
      <c r="AM308" s="124">
        <f>IF(AL308=0,"",IF(AK308&gt;20.99,"Aged","Non-Aged"))</f>
        <v/>
      </c>
      <c r="AN308" s="112">
        <f>IF(Q308&lt;&gt;"",MONTH(Q308),"")</f>
        <v/>
      </c>
      <c r="AO308" s="112">
        <f>IFERROR(VALUE(V308),0)</f>
        <v/>
      </c>
    </row>
    <row customFormat="1" customHeight="1" ht="29.25" r="309" s="112" spans="1:41">
      <c r="A309" s="127" t="n"/>
      <c r="B309" s="113" t="n"/>
      <c r="C309" s="127" t="n"/>
      <c r="D309" s="127" t="n"/>
      <c r="E309" s="114">
        <f>IF(F309 &lt;&gt; "",VLOOKUP(F309,CategoryLookup,2,FALSE), "")</f>
        <v/>
      </c>
      <c r="F309" s="126" t="n"/>
      <c r="G309" s="127" t="n"/>
      <c r="H309" s="127" t="n"/>
      <c r="I309" s="127" t="n"/>
      <c r="J309" s="127" t="n"/>
      <c r="K309" s="127" t="n"/>
      <c r="L309" s="127" t="n"/>
      <c r="M309" s="127" t="n"/>
      <c r="N309" s="120" t="n"/>
      <c r="O309" s="120" t="n"/>
      <c r="P309" s="120" t="n"/>
      <c r="Q309" s="120" t="n"/>
      <c r="R309" s="121" t="n"/>
      <c r="S309" s="121" t="n"/>
      <c r="T309" s="121" t="n"/>
      <c r="U309" s="121" t="n"/>
      <c r="V309" s="117">
        <f>IF(P309="NA","NA",IF(P309&lt;&gt;"",TEXT(P309-N309,"[h].mm"),""))</f>
        <v/>
      </c>
      <c r="W309" s="118">
        <f>IF(AND(R309="",S309=""),"",R309+S309)</f>
        <v/>
      </c>
      <c r="X309" s="116">
        <f>IF(O309&lt;&gt;"",DATE(YEAR(O309), MONTH(O309), DAY(O309)),"")</f>
        <v/>
      </c>
      <c r="Y309" s="122" t="n"/>
      <c r="Z309" s="123" t="n"/>
      <c r="AA309" s="117">
        <f>IF(F309="Re-assigned","NA",IF(W309="","",IF(W309&gt;=VLOOKUP(D309,SLAMatrix,3,FALSE),"Yes",IF(W309&lt;VLOOKUP(D309,SLAMatrix,2,FALSE),"No","Internal"))))</f>
        <v/>
      </c>
      <c r="AB309" s="123" t="n"/>
      <c r="AC309" s="123" t="n"/>
      <c r="AD309" s="119" t="n"/>
      <c r="AE309" s="125" t="n"/>
      <c r="AF309" s="124">
        <f>MONTH(O309)</f>
        <v/>
      </c>
      <c r="AG309" s="124">
        <f>VLOOKUP(IFERROR(MID(AE309,1,(FIND(",",AE309,1)-1)),AE309),Facility_Region_Mapping,2,FALSE)</f>
        <v/>
      </c>
      <c r="AH309" s="124" t="n"/>
      <c r="AI309" s="124">
        <f>IF(C309&lt;&gt;"",IF(M309="ESM User",getInterfaceName($C309),"NA"),"")</f>
        <v/>
      </c>
      <c r="AJ309" s="116">
        <f>IF(Q309&lt;&gt;"",DATE(YEAR(Q309), MONTH(Q309), DAY(Q309)),"")</f>
        <v/>
      </c>
      <c r="AK309" s="130">
        <f>IF(Q309&lt;&gt;0,Q309-N309,TODAY()-N309)</f>
        <v/>
      </c>
      <c r="AL309" s="112">
        <f>IF(F309="Re-assigned",0,IF(H309="Closed",0,IF(H309="Service Restored",0,IF(H309="",0,1))))</f>
        <v/>
      </c>
      <c r="AM309" s="124">
        <f>IF(AL309=0,"",IF(AK309&gt;20.99,"Aged","Non-Aged"))</f>
        <v/>
      </c>
      <c r="AN309" s="112">
        <f>IF(Q309&lt;&gt;"",MONTH(Q309),"")</f>
        <v/>
      </c>
      <c r="AO309" s="112">
        <f>IFERROR(VALUE(V309),0)</f>
        <v/>
      </c>
    </row>
    <row customFormat="1" customHeight="1" ht="29.25" r="310" s="112" spans="1:41">
      <c r="A310" s="127" t="n"/>
      <c r="B310" s="113" t="n"/>
      <c r="C310" s="127" t="n"/>
      <c r="D310" s="127" t="n"/>
      <c r="E310" s="114">
        <f>IF(F310 &lt;&gt; "",VLOOKUP(F310,CategoryLookup,2,FALSE), "")</f>
        <v/>
      </c>
      <c r="F310" s="126" t="n"/>
      <c r="G310" s="127" t="n"/>
      <c r="H310" s="127" t="n"/>
      <c r="I310" s="127" t="n"/>
      <c r="J310" s="127" t="n"/>
      <c r="K310" s="127" t="n"/>
      <c r="L310" s="127" t="n"/>
      <c r="M310" s="127" t="n"/>
      <c r="N310" s="120" t="n"/>
      <c r="O310" s="120" t="n"/>
      <c r="P310" s="120" t="n"/>
      <c r="Q310" s="120" t="n"/>
      <c r="R310" s="121" t="n"/>
      <c r="S310" s="121" t="n"/>
      <c r="T310" s="121" t="n"/>
      <c r="U310" s="121" t="n"/>
      <c r="V310" s="117">
        <f>IF(P310="NA","NA",IF(P310&lt;&gt;"",TEXT(P310-N310,"[h].mm"),""))</f>
        <v/>
      </c>
      <c r="W310" s="118">
        <f>IF(AND(R310="",S310=""),"",R310+S310)</f>
        <v/>
      </c>
      <c r="X310" s="116">
        <f>IF(O310&lt;&gt;"",DATE(YEAR(O310), MONTH(O310), DAY(O310)),"")</f>
        <v/>
      </c>
      <c r="Y310" s="122" t="n"/>
      <c r="Z310" s="123" t="n"/>
      <c r="AA310" s="117">
        <f>IF(F310="Re-assigned","NA",IF(W310="","",IF(W310&gt;=VLOOKUP(D310,SLAMatrix,3,FALSE),"Yes",IF(W310&lt;VLOOKUP(D310,SLAMatrix,2,FALSE),"No","Internal"))))</f>
        <v/>
      </c>
      <c r="AB310" s="123" t="n"/>
      <c r="AC310" s="123" t="n"/>
      <c r="AD310" s="119" t="n"/>
      <c r="AE310" s="125" t="n"/>
      <c r="AF310" s="124">
        <f>MONTH(O310)</f>
        <v/>
      </c>
      <c r="AG310" s="124">
        <f>VLOOKUP(IFERROR(MID(AE310,1,(FIND(",",AE310,1)-1)),AE310),Facility_Region_Mapping,2,FALSE)</f>
        <v/>
      </c>
      <c r="AH310" s="124" t="n"/>
      <c r="AI310" s="124">
        <f>IF(C310&lt;&gt;"",IF(M310="ESM User",getInterfaceName($C310),"NA"),"")</f>
        <v/>
      </c>
      <c r="AJ310" s="116">
        <f>IF(Q310&lt;&gt;"",DATE(YEAR(Q310), MONTH(Q310), DAY(Q310)),"")</f>
        <v/>
      </c>
      <c r="AK310" s="130">
        <f>IF(Q310&lt;&gt;0,Q310-N310,TODAY()-N310)</f>
        <v/>
      </c>
      <c r="AL310" s="112">
        <f>IF(F310="Re-assigned",0,IF(H310="Closed",0,IF(H310="Service Restored",0,IF(H310="",0,1))))</f>
        <v/>
      </c>
      <c r="AM310" s="124">
        <f>IF(AL310=0,"",IF(AK310&gt;20.99,"Aged","Non-Aged"))</f>
        <v/>
      </c>
      <c r="AN310" s="112">
        <f>IF(Q310&lt;&gt;"",MONTH(Q310),"")</f>
        <v/>
      </c>
      <c r="AO310" s="112">
        <f>IFERROR(VALUE(V310),0)</f>
        <v/>
      </c>
    </row>
    <row customFormat="1" customHeight="1" ht="29.25" r="311" s="112" spans="1:41">
      <c r="A311" s="127" t="n"/>
      <c r="B311" s="113" t="n"/>
      <c r="C311" s="127" t="n"/>
      <c r="D311" s="127" t="n"/>
      <c r="E311" s="114">
        <f>IF(F311 &lt;&gt; "",VLOOKUP(F311,CategoryLookup,2,FALSE), "")</f>
        <v/>
      </c>
      <c r="F311" s="126" t="n"/>
      <c r="G311" s="127" t="n"/>
      <c r="H311" s="127" t="n"/>
      <c r="I311" s="127" t="n"/>
      <c r="J311" s="127" t="n"/>
      <c r="K311" s="127" t="n"/>
      <c r="L311" s="127" t="n"/>
      <c r="M311" s="127" t="n"/>
      <c r="N311" s="120" t="n"/>
      <c r="O311" s="120" t="n"/>
      <c r="P311" s="120" t="n"/>
      <c r="Q311" s="120" t="n"/>
      <c r="R311" s="121" t="n"/>
      <c r="S311" s="121" t="n"/>
      <c r="T311" s="121" t="n"/>
      <c r="U311" s="121" t="n"/>
      <c r="V311" s="117">
        <f>IF(P311="NA","NA",IF(P311&lt;&gt;"",TEXT(P311-N311,"[h].mm"),""))</f>
        <v/>
      </c>
      <c r="W311" s="118">
        <f>IF(AND(R311="",S311=""),"",R311+S311)</f>
        <v/>
      </c>
      <c r="X311" s="116">
        <f>IF(O311&lt;&gt;"",DATE(YEAR(O311), MONTH(O311), DAY(O311)),"")</f>
        <v/>
      </c>
      <c r="Y311" s="122" t="n"/>
      <c r="Z311" s="123" t="n"/>
      <c r="AA311" s="117">
        <f>IF(F311="Re-assigned","NA",IF(W311="","",IF(W311&gt;=VLOOKUP(D311,SLAMatrix,3,FALSE),"Yes",IF(W311&lt;VLOOKUP(D311,SLAMatrix,2,FALSE),"No","Internal"))))</f>
        <v/>
      </c>
      <c r="AB311" s="123" t="n"/>
      <c r="AC311" s="123" t="n"/>
      <c r="AD311" s="119" t="n"/>
      <c r="AE311" s="125" t="n"/>
      <c r="AF311" s="124">
        <f>MONTH(O311)</f>
        <v/>
      </c>
      <c r="AG311" s="124">
        <f>VLOOKUP(IFERROR(MID(AE311,1,(FIND(",",AE311,1)-1)),AE311),Facility_Region_Mapping,2,FALSE)</f>
        <v/>
      </c>
      <c r="AH311" s="124" t="n"/>
      <c r="AI311" s="124">
        <f>IF(C311&lt;&gt;"",IF(M311="ESM User",getInterfaceName($C311),"NA"),"")</f>
        <v/>
      </c>
      <c r="AJ311" s="116">
        <f>IF(Q311&lt;&gt;"",DATE(YEAR(Q311), MONTH(Q311), DAY(Q311)),"")</f>
        <v/>
      </c>
      <c r="AK311" s="130">
        <f>IF(Q311&lt;&gt;0,Q311-N311,TODAY()-N311)</f>
        <v/>
      </c>
      <c r="AL311" s="112">
        <f>IF(F311="Re-assigned",0,IF(H311="Closed",0,IF(H311="Service Restored",0,IF(H311="",0,1))))</f>
        <v/>
      </c>
      <c r="AM311" s="124">
        <f>IF(AL311=0,"",IF(AK311&gt;20.99,"Aged","Non-Aged"))</f>
        <v/>
      </c>
      <c r="AN311" s="112">
        <f>IF(Q311&lt;&gt;"",MONTH(Q311),"")</f>
        <v/>
      </c>
      <c r="AO311" s="112">
        <f>IFERROR(VALUE(V311),0)</f>
        <v/>
      </c>
    </row>
    <row customFormat="1" customHeight="1" ht="29.25" r="312" s="112" spans="1:41">
      <c r="A312" s="127" t="n"/>
      <c r="B312" s="113" t="n"/>
      <c r="C312" s="127" t="n"/>
      <c r="D312" s="127" t="n"/>
      <c r="E312" s="114">
        <f>IF(F312 &lt;&gt; "",VLOOKUP(F312,CategoryLookup,2,FALSE), "")</f>
        <v/>
      </c>
      <c r="F312" s="126" t="n"/>
      <c r="G312" s="127" t="n"/>
      <c r="H312" s="127" t="n"/>
      <c r="I312" s="127" t="n"/>
      <c r="J312" s="127" t="n"/>
      <c r="K312" s="127" t="n"/>
      <c r="L312" s="127" t="n"/>
      <c r="M312" s="127" t="n"/>
      <c r="N312" s="120" t="n"/>
      <c r="O312" s="120" t="n"/>
      <c r="P312" s="120" t="n"/>
      <c r="Q312" s="120" t="n"/>
      <c r="R312" s="121" t="n"/>
      <c r="S312" s="121" t="n"/>
      <c r="T312" s="121" t="n"/>
      <c r="U312" s="121" t="n"/>
      <c r="V312" s="117">
        <f>IF(P312="NA","NA",IF(P312&lt;&gt;"",TEXT(P312-N312,"[h].mm"),""))</f>
        <v/>
      </c>
      <c r="W312" s="118">
        <f>IF(AND(R312="",S312=""),"",R312+S312)</f>
        <v/>
      </c>
      <c r="X312" s="116">
        <f>IF(O312&lt;&gt;"",DATE(YEAR(O312), MONTH(O312), DAY(O312)),"")</f>
        <v/>
      </c>
      <c r="Y312" s="122" t="n"/>
      <c r="Z312" s="123" t="n"/>
      <c r="AA312" s="117">
        <f>IF(F312="Re-assigned","NA",IF(W312="","",IF(W312&gt;=VLOOKUP(D312,SLAMatrix,3,FALSE),"Yes",IF(W312&lt;VLOOKUP(D312,SLAMatrix,2,FALSE),"No","Internal"))))</f>
        <v/>
      </c>
      <c r="AB312" s="123" t="n"/>
      <c r="AC312" s="123" t="n"/>
      <c r="AD312" s="119" t="n"/>
      <c r="AE312" s="125" t="n"/>
      <c r="AF312" s="124">
        <f>MONTH(O312)</f>
        <v/>
      </c>
      <c r="AG312" s="124">
        <f>VLOOKUP(IFERROR(MID(AE312,1,(FIND(",",AE312,1)-1)),AE312),Facility_Region_Mapping,2,FALSE)</f>
        <v/>
      </c>
      <c r="AH312" s="124" t="n"/>
      <c r="AI312" s="124">
        <f>IF(C312&lt;&gt;"",IF(M312="ESM User",getInterfaceName($C312),"NA"),"")</f>
        <v/>
      </c>
      <c r="AJ312" s="116">
        <f>IF(Q312&lt;&gt;"",DATE(YEAR(Q312), MONTH(Q312), DAY(Q312)),"")</f>
        <v/>
      </c>
      <c r="AK312" s="130">
        <f>IF(Q312&lt;&gt;0,Q312-N312,TODAY()-N312)</f>
        <v/>
      </c>
      <c r="AL312" s="112">
        <f>IF(F312="Re-assigned",0,IF(H312="Closed",0,IF(H312="Service Restored",0,IF(H312="",0,1))))</f>
        <v/>
      </c>
      <c r="AM312" s="124">
        <f>IF(AL312=0,"",IF(AK312&gt;20.99,"Aged","Non-Aged"))</f>
        <v/>
      </c>
      <c r="AN312" s="112">
        <f>IF(Q312&lt;&gt;"",MONTH(Q312),"")</f>
        <v/>
      </c>
      <c r="AO312" s="112">
        <f>IFERROR(VALUE(V312),0)</f>
        <v/>
      </c>
    </row>
    <row customFormat="1" customHeight="1" ht="29.25" r="313" s="112" spans="1:41">
      <c r="A313" s="127" t="n"/>
      <c r="B313" s="113" t="n"/>
      <c r="C313" s="127" t="n"/>
      <c r="D313" s="127" t="n"/>
      <c r="E313" s="114">
        <f>IF(F313 &lt;&gt; "",VLOOKUP(F313,CategoryLookup,2,FALSE), "")</f>
        <v/>
      </c>
      <c r="F313" s="126" t="n"/>
      <c r="G313" s="127" t="n"/>
      <c r="H313" s="127" t="n"/>
      <c r="I313" s="127" t="n"/>
      <c r="J313" s="127" t="n"/>
      <c r="K313" s="127" t="n"/>
      <c r="L313" s="127" t="n"/>
      <c r="M313" s="127" t="n"/>
      <c r="N313" s="120" t="n"/>
      <c r="O313" s="120" t="n"/>
      <c r="P313" s="120" t="n"/>
      <c r="Q313" s="120" t="n"/>
      <c r="R313" s="121" t="n"/>
      <c r="S313" s="121" t="n"/>
      <c r="T313" s="121" t="n"/>
      <c r="U313" s="121" t="n"/>
      <c r="V313" s="117">
        <f>IF(P313="NA","NA",IF(P313&lt;&gt;"",TEXT(P313-N313,"[h].mm"),""))</f>
        <v/>
      </c>
      <c r="W313" s="118">
        <f>IF(AND(R313="",S313=""),"",R313+S313)</f>
        <v/>
      </c>
      <c r="X313" s="116">
        <f>IF(O313&lt;&gt;"",DATE(YEAR(O313), MONTH(O313), DAY(O313)),"")</f>
        <v/>
      </c>
      <c r="Y313" s="122" t="n"/>
      <c r="Z313" s="123" t="n"/>
      <c r="AA313" s="117">
        <f>IF(F313="Re-assigned","NA",IF(W313="","",IF(W313&gt;=VLOOKUP(D313,SLAMatrix,3,FALSE),"Yes",IF(W313&lt;VLOOKUP(D313,SLAMatrix,2,FALSE),"No","Internal"))))</f>
        <v/>
      </c>
      <c r="AB313" s="123" t="n"/>
      <c r="AC313" s="123" t="n"/>
      <c r="AD313" s="119" t="n"/>
      <c r="AE313" s="125" t="n"/>
      <c r="AF313" s="124">
        <f>MONTH(O313)</f>
        <v/>
      </c>
      <c r="AG313" s="124">
        <f>VLOOKUP(IFERROR(MID(AE313,1,(FIND(",",AE313,1)-1)),AE313),Facility_Region_Mapping,2,FALSE)</f>
        <v/>
      </c>
      <c r="AH313" s="124" t="n"/>
      <c r="AI313" s="124">
        <f>IF(C313&lt;&gt;"",IF(M313="ESM User",getInterfaceName($C313),"NA"),"")</f>
        <v/>
      </c>
      <c r="AJ313" s="116">
        <f>IF(Q313&lt;&gt;"",DATE(YEAR(Q313), MONTH(Q313), DAY(Q313)),"")</f>
        <v/>
      </c>
      <c r="AK313" s="130">
        <f>IF(Q313&lt;&gt;0,Q313-N313,TODAY()-N313)</f>
        <v/>
      </c>
      <c r="AL313" s="112">
        <f>IF(F313="Re-assigned",0,IF(H313="Closed",0,IF(H313="Service Restored",0,IF(H313="",0,1))))</f>
        <v/>
      </c>
      <c r="AM313" s="124">
        <f>IF(AL313=0,"",IF(AK313&gt;20.99,"Aged","Non-Aged"))</f>
        <v/>
      </c>
      <c r="AN313" s="112">
        <f>IF(Q313&lt;&gt;"",MONTH(Q313),"")</f>
        <v/>
      </c>
      <c r="AO313" s="112">
        <f>IFERROR(VALUE(V313),0)</f>
        <v/>
      </c>
    </row>
    <row customFormat="1" customHeight="1" ht="29.25" r="314" s="112" spans="1:41">
      <c r="A314" s="127" t="n"/>
      <c r="B314" s="113" t="n"/>
      <c r="C314" s="127" t="n"/>
      <c r="D314" s="127" t="n"/>
      <c r="E314" s="114">
        <f>IF(F314 &lt;&gt; "",VLOOKUP(F314,CategoryLookup,2,FALSE), "")</f>
        <v/>
      </c>
      <c r="F314" s="126" t="n"/>
      <c r="G314" s="127" t="n"/>
      <c r="H314" s="127" t="n"/>
      <c r="I314" s="127" t="n"/>
      <c r="J314" s="127" t="n"/>
      <c r="K314" s="127" t="n"/>
      <c r="L314" s="127" t="n"/>
      <c r="M314" s="127" t="n"/>
      <c r="N314" s="120" t="n"/>
      <c r="O314" s="120" t="n"/>
      <c r="P314" s="120" t="n"/>
      <c r="Q314" s="120" t="n"/>
      <c r="R314" s="121" t="n"/>
      <c r="S314" s="121" t="n"/>
      <c r="T314" s="121" t="n"/>
      <c r="U314" s="121" t="n"/>
      <c r="V314" s="117">
        <f>IF(P314="NA","NA",IF(P314&lt;&gt;"",TEXT(P314-N314,"[h].mm"),""))</f>
        <v/>
      </c>
      <c r="W314" s="118">
        <f>IF(AND(R314="",S314=""),"",R314+S314)</f>
        <v/>
      </c>
      <c r="X314" s="116">
        <f>IF(O314&lt;&gt;"",DATE(YEAR(O314), MONTH(O314), DAY(O314)),"")</f>
        <v/>
      </c>
      <c r="Y314" s="122" t="n"/>
      <c r="Z314" s="123" t="n"/>
      <c r="AA314" s="117">
        <f>IF(F314="Re-assigned","NA",IF(W314="","",IF(W314&gt;=VLOOKUP(D314,SLAMatrix,3,FALSE),"Yes",IF(W314&lt;VLOOKUP(D314,SLAMatrix,2,FALSE),"No","Internal"))))</f>
        <v/>
      </c>
      <c r="AB314" s="123" t="n"/>
      <c r="AC314" s="123" t="n"/>
      <c r="AD314" s="119" t="n"/>
      <c r="AE314" s="125" t="n"/>
      <c r="AF314" s="124">
        <f>MONTH(O314)</f>
        <v/>
      </c>
      <c r="AG314" s="124">
        <f>VLOOKUP(IFERROR(MID(AE314,1,(FIND(",",AE314,1)-1)),AE314),Facility_Region_Mapping,2,FALSE)</f>
        <v/>
      </c>
      <c r="AH314" s="124" t="n"/>
      <c r="AI314" s="124">
        <f>IF(C314&lt;&gt;"",IF(M314="ESM User",getInterfaceName($C314),"NA"),"")</f>
        <v/>
      </c>
      <c r="AJ314" s="116">
        <f>IF(Q314&lt;&gt;"",DATE(YEAR(Q314), MONTH(Q314), DAY(Q314)),"")</f>
        <v/>
      </c>
      <c r="AK314" s="130">
        <f>IF(Q314&lt;&gt;0,Q314-N314,TODAY()-N314)</f>
        <v/>
      </c>
      <c r="AL314" s="112">
        <f>IF(F314="Re-assigned",0,IF(H314="Closed",0,IF(H314="Service Restored",0,IF(H314="",0,1))))</f>
        <v/>
      </c>
      <c r="AM314" s="124">
        <f>IF(AL314=0,"",IF(AK314&gt;20.99,"Aged","Non-Aged"))</f>
        <v/>
      </c>
      <c r="AN314" s="112">
        <f>IF(Q314&lt;&gt;"",MONTH(Q314),"")</f>
        <v/>
      </c>
      <c r="AO314" s="112">
        <f>IFERROR(VALUE(V314),0)</f>
        <v/>
      </c>
    </row>
    <row customFormat="1" customHeight="1" ht="29.25" r="315" s="112" spans="1:41">
      <c r="A315" s="127" t="n"/>
      <c r="B315" s="113" t="n"/>
      <c r="C315" s="127" t="n"/>
      <c r="D315" s="127" t="n"/>
      <c r="E315" s="114">
        <f>IF(F315 &lt;&gt; "",VLOOKUP(F315,CategoryLookup,2,FALSE), "")</f>
        <v/>
      </c>
      <c r="F315" s="126" t="n"/>
      <c r="G315" s="127" t="n"/>
      <c r="H315" s="127" t="n"/>
      <c r="I315" s="127" t="n"/>
      <c r="J315" s="127" t="n"/>
      <c r="K315" s="127" t="n"/>
      <c r="L315" s="127" t="n"/>
      <c r="M315" s="127" t="n"/>
      <c r="N315" s="120" t="n"/>
      <c r="O315" s="120" t="n"/>
      <c r="P315" s="120" t="n"/>
      <c r="Q315" s="120" t="n"/>
      <c r="R315" s="121" t="n"/>
      <c r="S315" s="121" t="n"/>
      <c r="T315" s="121" t="n"/>
      <c r="U315" s="121" t="n"/>
      <c r="V315" s="117">
        <f>IF(P315="NA","NA",IF(P315&lt;&gt;"",TEXT(P315-N315,"[h].mm"),""))</f>
        <v/>
      </c>
      <c r="W315" s="118">
        <f>IF(AND(R315="",S315=""),"",R315+S315)</f>
        <v/>
      </c>
      <c r="X315" s="116">
        <f>IF(O315&lt;&gt;"",DATE(YEAR(O315), MONTH(O315), DAY(O315)),"")</f>
        <v/>
      </c>
      <c r="Y315" s="122" t="n"/>
      <c r="Z315" s="123" t="n"/>
      <c r="AA315" s="117">
        <f>IF(F315="Re-assigned","NA",IF(W315="","",IF(W315&gt;=VLOOKUP(D315,SLAMatrix,3,FALSE),"Yes",IF(W315&lt;VLOOKUP(D315,SLAMatrix,2,FALSE),"No","Internal"))))</f>
        <v/>
      </c>
      <c r="AB315" s="123" t="n"/>
      <c r="AC315" s="123" t="n"/>
      <c r="AD315" s="119" t="n"/>
      <c r="AE315" s="125" t="n"/>
      <c r="AF315" s="124">
        <f>MONTH(O315)</f>
        <v/>
      </c>
      <c r="AG315" s="124">
        <f>VLOOKUP(IFERROR(MID(AE315,1,(FIND(",",AE315,1)-1)),AE315),Facility_Region_Mapping,2,FALSE)</f>
        <v/>
      </c>
      <c r="AH315" s="124" t="n"/>
      <c r="AI315" s="124">
        <f>IF(C315&lt;&gt;"",IF(M315="ESM User",getInterfaceName($C315),"NA"),"")</f>
        <v/>
      </c>
      <c r="AJ315" s="116">
        <f>IF(Q315&lt;&gt;"",DATE(YEAR(Q315), MONTH(Q315), DAY(Q315)),"")</f>
        <v/>
      </c>
      <c r="AK315" s="130">
        <f>IF(Q315&lt;&gt;0,Q315-N315,TODAY()-N315)</f>
        <v/>
      </c>
      <c r="AL315" s="112">
        <f>IF(F315="Re-assigned",0,IF(H315="Closed",0,IF(H315="Service Restored",0,IF(H315="",0,1))))</f>
        <v/>
      </c>
      <c r="AM315" s="124">
        <f>IF(AL315=0,"",IF(AK315&gt;20.99,"Aged","Non-Aged"))</f>
        <v/>
      </c>
      <c r="AN315" s="112">
        <f>IF(Q315&lt;&gt;"",MONTH(Q315),"")</f>
        <v/>
      </c>
      <c r="AO315" s="112">
        <f>IFERROR(VALUE(V315),0)</f>
        <v/>
      </c>
    </row>
    <row customFormat="1" customHeight="1" ht="29.25" r="316" s="112" spans="1:41">
      <c r="A316" s="127" t="n"/>
      <c r="B316" s="113" t="n"/>
      <c r="C316" s="127" t="n"/>
      <c r="D316" s="127" t="n"/>
      <c r="E316" s="114">
        <f>IF(F316 &lt;&gt; "",VLOOKUP(F316,CategoryLookup,2,FALSE), "")</f>
        <v/>
      </c>
      <c r="F316" s="126" t="n"/>
      <c r="G316" s="127" t="n"/>
      <c r="H316" s="127" t="n"/>
      <c r="I316" s="127" t="n"/>
      <c r="J316" s="127" t="n"/>
      <c r="K316" s="127" t="n"/>
      <c r="L316" s="127" t="n"/>
      <c r="M316" s="127" t="n"/>
      <c r="N316" s="120" t="n"/>
      <c r="O316" s="120" t="n"/>
      <c r="P316" s="120" t="n"/>
      <c r="Q316" s="120" t="n"/>
      <c r="R316" s="121" t="n"/>
      <c r="S316" s="121" t="n"/>
      <c r="T316" s="121" t="n"/>
      <c r="U316" s="121" t="n"/>
      <c r="V316" s="117">
        <f>IF(P316="NA","NA",IF(P316&lt;&gt;"",TEXT(P316-N316,"[h].mm"),""))</f>
        <v/>
      </c>
      <c r="W316" s="118">
        <f>IF(AND(R316="",S316=""),"",R316+S316)</f>
        <v/>
      </c>
      <c r="X316" s="116">
        <f>IF(O316&lt;&gt;"",DATE(YEAR(O316), MONTH(O316), DAY(O316)),"")</f>
        <v/>
      </c>
      <c r="Y316" s="122" t="n"/>
      <c r="Z316" s="123" t="n"/>
      <c r="AA316" s="117">
        <f>IF(F316="Re-assigned","NA",IF(W316="","",IF(W316&gt;=VLOOKUP(D316,SLAMatrix,3,FALSE),"Yes",IF(W316&lt;VLOOKUP(D316,SLAMatrix,2,FALSE),"No","Internal"))))</f>
        <v/>
      </c>
      <c r="AB316" s="123" t="n"/>
      <c r="AC316" s="123" t="n"/>
      <c r="AD316" s="119" t="n"/>
      <c r="AE316" s="125" t="n"/>
      <c r="AF316" s="124">
        <f>MONTH(O316)</f>
        <v/>
      </c>
      <c r="AG316" s="124">
        <f>VLOOKUP(IFERROR(MID(AE316,1,(FIND(",",AE316,1)-1)),AE316),Facility_Region_Mapping,2,FALSE)</f>
        <v/>
      </c>
      <c r="AH316" s="124" t="n"/>
      <c r="AI316" s="124">
        <f>IF(C316&lt;&gt;"",IF(M316="ESM User",getInterfaceName($C316),"NA"),"")</f>
        <v/>
      </c>
      <c r="AJ316" s="116">
        <f>IF(Q316&lt;&gt;"",DATE(YEAR(Q316), MONTH(Q316), DAY(Q316)),"")</f>
        <v/>
      </c>
      <c r="AK316" s="130">
        <f>IF(Q316&lt;&gt;0,Q316-N316,TODAY()-N316)</f>
        <v/>
      </c>
      <c r="AL316" s="112">
        <f>IF(F316="Re-assigned",0,IF(H316="Closed",0,IF(H316="Service Restored",0,IF(H316="",0,1))))</f>
        <v/>
      </c>
      <c r="AM316" s="124">
        <f>IF(AL316=0,"",IF(AK316&gt;20.99,"Aged","Non-Aged"))</f>
        <v/>
      </c>
      <c r="AN316" s="112">
        <f>IF(Q316&lt;&gt;"",MONTH(Q316),"")</f>
        <v/>
      </c>
      <c r="AO316" s="112">
        <f>IFERROR(VALUE(V316),0)</f>
        <v/>
      </c>
    </row>
    <row customFormat="1" customHeight="1" ht="29.25" r="317" s="112" spans="1:41">
      <c r="A317" s="127" t="n"/>
      <c r="B317" s="113" t="n"/>
      <c r="C317" s="127" t="n"/>
      <c r="D317" s="127" t="n"/>
      <c r="E317" s="114">
        <f>IF(F317 &lt;&gt; "",VLOOKUP(F317,CategoryLookup,2,FALSE), "")</f>
        <v/>
      </c>
      <c r="F317" s="126" t="n"/>
      <c r="G317" s="127" t="n"/>
      <c r="H317" s="127" t="n"/>
      <c r="I317" s="127" t="n"/>
      <c r="J317" s="127" t="n"/>
      <c r="K317" s="127" t="n"/>
      <c r="L317" s="127" t="n"/>
      <c r="M317" s="127" t="n"/>
      <c r="N317" s="120" t="n"/>
      <c r="O317" s="120" t="n"/>
      <c r="P317" s="120" t="n"/>
      <c r="Q317" s="120" t="n"/>
      <c r="R317" s="121" t="n"/>
      <c r="S317" s="121" t="n"/>
      <c r="T317" s="121" t="n"/>
      <c r="U317" s="121" t="n"/>
      <c r="V317" s="117">
        <f>IF(P317="NA","NA",IF(P317&lt;&gt;"",TEXT(P317-N317,"[h].mm"),""))</f>
        <v/>
      </c>
      <c r="W317" s="118">
        <f>IF(AND(R317="",S317=""),"",R317+S317)</f>
        <v/>
      </c>
      <c r="X317" s="116">
        <f>IF(O317&lt;&gt;"",DATE(YEAR(O317), MONTH(O317), DAY(O317)),"")</f>
        <v/>
      </c>
      <c r="Y317" s="122" t="n"/>
      <c r="Z317" s="123" t="n"/>
      <c r="AA317" s="117">
        <f>IF(F317="Re-assigned","NA",IF(W317="","",IF(W317&gt;=VLOOKUP(D317,SLAMatrix,3,FALSE),"Yes",IF(W317&lt;VLOOKUP(D317,SLAMatrix,2,FALSE),"No","Internal"))))</f>
        <v/>
      </c>
      <c r="AB317" s="123" t="n"/>
      <c r="AC317" s="123" t="n"/>
      <c r="AD317" s="119" t="n"/>
      <c r="AE317" s="125" t="n"/>
      <c r="AF317" s="124">
        <f>MONTH(O317)</f>
        <v/>
      </c>
      <c r="AG317" s="124">
        <f>VLOOKUP(IFERROR(MID(AE317,1,(FIND(",",AE317,1)-1)),AE317),Facility_Region_Mapping,2,FALSE)</f>
        <v/>
      </c>
      <c r="AH317" s="124" t="n"/>
      <c r="AI317" s="124">
        <f>IF(C317&lt;&gt;"",IF(M317="ESM User",getInterfaceName($C317),"NA"),"")</f>
        <v/>
      </c>
      <c r="AJ317" s="116">
        <f>IF(Q317&lt;&gt;"",DATE(YEAR(Q317), MONTH(Q317), DAY(Q317)),"")</f>
        <v/>
      </c>
      <c r="AK317" s="130">
        <f>IF(Q317&lt;&gt;0,Q317-N317,TODAY()-N317)</f>
        <v/>
      </c>
      <c r="AL317" s="112">
        <f>IF(F317="Re-assigned",0,IF(H317="Closed",0,IF(H317="Service Restored",0,IF(H317="",0,1))))</f>
        <v/>
      </c>
      <c r="AM317" s="124">
        <f>IF(AL317=0,"",IF(AK317&gt;20.99,"Aged","Non-Aged"))</f>
        <v/>
      </c>
      <c r="AN317" s="112">
        <f>IF(Q317&lt;&gt;"",MONTH(Q317),"")</f>
        <v/>
      </c>
      <c r="AO317" s="112">
        <f>IFERROR(VALUE(V317),0)</f>
        <v/>
      </c>
    </row>
    <row customFormat="1" customHeight="1" ht="29.25" r="318" s="112" spans="1:41">
      <c r="A318" s="127" t="n"/>
      <c r="B318" s="113" t="n"/>
      <c r="C318" s="127" t="n"/>
      <c r="D318" s="127" t="n"/>
      <c r="E318" s="114">
        <f>IF(F318 &lt;&gt; "",VLOOKUP(F318,CategoryLookup,2,FALSE), "")</f>
        <v/>
      </c>
      <c r="F318" s="126" t="n"/>
      <c r="G318" s="127" t="n"/>
      <c r="H318" s="127" t="n"/>
      <c r="I318" s="127" t="n"/>
      <c r="J318" s="127" t="n"/>
      <c r="K318" s="127" t="n"/>
      <c r="L318" s="127" t="n"/>
      <c r="M318" s="127" t="n"/>
      <c r="N318" s="120" t="n"/>
      <c r="O318" s="120" t="n"/>
      <c r="P318" s="120" t="n"/>
      <c r="Q318" s="120" t="n"/>
      <c r="R318" s="121" t="n"/>
      <c r="S318" s="121" t="n"/>
      <c r="T318" s="121" t="n"/>
      <c r="U318" s="121" t="n"/>
      <c r="V318" s="117">
        <f>IF(P318="NA","NA",IF(P318&lt;&gt;"",TEXT(P318-N318,"[h].mm"),""))</f>
        <v/>
      </c>
      <c r="W318" s="118">
        <f>IF(AND(R318="",S318=""),"",R318+S318)</f>
        <v/>
      </c>
      <c r="X318" s="116">
        <f>IF(O318&lt;&gt;"",DATE(YEAR(O318), MONTH(O318), DAY(O318)),"")</f>
        <v/>
      </c>
      <c r="Y318" s="122" t="n"/>
      <c r="Z318" s="123" t="n"/>
      <c r="AA318" s="117">
        <f>IF(F318="Re-assigned","NA",IF(W318="","",IF(W318&gt;=VLOOKUP(D318,SLAMatrix,3,FALSE),"Yes",IF(W318&lt;VLOOKUP(D318,SLAMatrix,2,FALSE),"No","Internal"))))</f>
        <v/>
      </c>
      <c r="AB318" s="123" t="n"/>
      <c r="AC318" s="123" t="n"/>
      <c r="AD318" s="119" t="n"/>
      <c r="AE318" s="125" t="n"/>
      <c r="AF318" s="124">
        <f>MONTH(O318)</f>
        <v/>
      </c>
      <c r="AG318" s="124">
        <f>VLOOKUP(IFERROR(MID(AE318,1,(FIND(",",AE318,1)-1)),AE318),Facility_Region_Mapping,2,FALSE)</f>
        <v/>
      </c>
      <c r="AH318" s="124" t="n"/>
      <c r="AI318" s="124">
        <f>IF(C318&lt;&gt;"",IF(M318="ESM User",getInterfaceName($C318),"NA"),"")</f>
        <v/>
      </c>
      <c r="AJ318" s="116">
        <f>IF(Q318&lt;&gt;"",DATE(YEAR(Q318), MONTH(Q318), DAY(Q318)),"")</f>
        <v/>
      </c>
      <c r="AK318" s="130">
        <f>IF(Q318&lt;&gt;0,Q318-N318,TODAY()-N318)</f>
        <v/>
      </c>
      <c r="AL318" s="112">
        <f>IF(F318="Re-assigned",0,IF(H318="Closed",0,IF(H318="Service Restored",0,IF(H318="",0,1))))</f>
        <v/>
      </c>
      <c r="AM318" s="124">
        <f>IF(AL318=0,"",IF(AK318&gt;20.99,"Aged","Non-Aged"))</f>
        <v/>
      </c>
      <c r="AN318" s="112">
        <f>IF(Q318&lt;&gt;"",MONTH(Q318),"")</f>
        <v/>
      </c>
      <c r="AO318" s="112">
        <f>IFERROR(VALUE(V318),0)</f>
        <v/>
      </c>
    </row>
    <row customFormat="1" customHeight="1" ht="29.25" r="319" s="112" spans="1:41">
      <c r="A319" s="127" t="n"/>
      <c r="B319" s="113" t="n"/>
      <c r="C319" s="127" t="n"/>
      <c r="D319" s="127" t="n"/>
      <c r="E319" s="114">
        <f>IF(F319 &lt;&gt; "",VLOOKUP(F319,CategoryLookup,2,FALSE), "")</f>
        <v/>
      </c>
      <c r="F319" s="126" t="n"/>
      <c r="G319" s="127" t="n"/>
      <c r="H319" s="127" t="n"/>
      <c r="I319" s="127" t="n"/>
      <c r="J319" s="127" t="n"/>
      <c r="K319" s="127" t="n"/>
      <c r="L319" s="127" t="n"/>
      <c r="M319" s="127" t="n"/>
      <c r="N319" s="120" t="n"/>
      <c r="O319" s="120" t="n"/>
      <c r="P319" s="120" t="n"/>
      <c r="Q319" s="120" t="n"/>
      <c r="R319" s="121" t="n"/>
      <c r="S319" s="121" t="n"/>
      <c r="T319" s="121" t="n"/>
      <c r="U319" s="121" t="n"/>
      <c r="V319" s="117">
        <f>IF(P319="NA","NA",IF(P319&lt;&gt;"",TEXT(P319-N319,"[h].mm"),""))</f>
        <v/>
      </c>
      <c r="W319" s="118">
        <f>IF(AND(R319="",S319=""),"",R319+S319)</f>
        <v/>
      </c>
      <c r="X319" s="116">
        <f>IF(O319&lt;&gt;"",DATE(YEAR(O319), MONTH(O319), DAY(O319)),"")</f>
        <v/>
      </c>
      <c r="Y319" s="122" t="n"/>
      <c r="Z319" s="123" t="n"/>
      <c r="AA319" s="117">
        <f>IF(F319="Re-assigned","NA",IF(W319="","",IF(W319&gt;=VLOOKUP(D319,SLAMatrix,3,FALSE),"Yes",IF(W319&lt;VLOOKUP(D319,SLAMatrix,2,FALSE),"No","Internal"))))</f>
        <v/>
      </c>
      <c r="AB319" s="123" t="n"/>
      <c r="AC319" s="123" t="n"/>
      <c r="AD319" s="119" t="n"/>
      <c r="AE319" s="125" t="n"/>
      <c r="AF319" s="124">
        <f>MONTH(O319)</f>
        <v/>
      </c>
      <c r="AG319" s="124">
        <f>VLOOKUP(IFERROR(MID(AE319,1,(FIND(",",AE319,1)-1)),AE319),Facility_Region_Mapping,2,FALSE)</f>
        <v/>
      </c>
      <c r="AH319" s="124" t="n"/>
      <c r="AI319" s="124">
        <f>IF(C319&lt;&gt;"",IF(M319="ESM User",getInterfaceName($C319),"NA"),"")</f>
        <v/>
      </c>
      <c r="AJ319" s="116">
        <f>IF(Q319&lt;&gt;"",DATE(YEAR(Q319), MONTH(Q319), DAY(Q319)),"")</f>
        <v/>
      </c>
      <c r="AK319" s="130">
        <f>IF(Q319&lt;&gt;0,Q319-N319,TODAY()-N319)</f>
        <v/>
      </c>
      <c r="AL319" s="112">
        <f>IF(F319="Re-assigned",0,IF(H319="Closed",0,IF(H319="Service Restored",0,IF(H319="",0,1))))</f>
        <v/>
      </c>
      <c r="AM319" s="124">
        <f>IF(AL319=0,"",IF(AK319&gt;20.99,"Aged","Non-Aged"))</f>
        <v/>
      </c>
      <c r="AN319" s="112">
        <f>IF(Q319&lt;&gt;"",MONTH(Q319),"")</f>
        <v/>
      </c>
      <c r="AO319" s="112">
        <f>IFERROR(VALUE(V319),0)</f>
        <v/>
      </c>
    </row>
    <row customFormat="1" customHeight="1" ht="29.25" r="320" s="112" spans="1:41">
      <c r="A320" s="127" t="n"/>
      <c r="B320" s="113" t="n"/>
      <c r="C320" s="127" t="n"/>
      <c r="D320" s="127" t="n"/>
      <c r="E320" s="114">
        <f>IF(F320 &lt;&gt; "",VLOOKUP(F320,CategoryLookup,2,FALSE), "")</f>
        <v/>
      </c>
      <c r="F320" s="126" t="n"/>
      <c r="G320" s="127" t="n"/>
      <c r="H320" s="127" t="n"/>
      <c r="I320" s="127" t="n"/>
      <c r="J320" s="127" t="n"/>
      <c r="K320" s="127" t="n"/>
      <c r="L320" s="127" t="n"/>
      <c r="M320" s="127" t="n"/>
      <c r="N320" s="120" t="n"/>
      <c r="O320" s="120" t="n"/>
      <c r="P320" s="120" t="n"/>
      <c r="Q320" s="120" t="n"/>
      <c r="R320" s="121" t="n"/>
      <c r="S320" s="121" t="n"/>
      <c r="T320" s="121" t="n"/>
      <c r="U320" s="121" t="n"/>
      <c r="V320" s="117">
        <f>IF(P320="NA","NA",IF(P320&lt;&gt;"",TEXT(P320-N320,"[h].mm"),""))</f>
        <v/>
      </c>
      <c r="W320" s="118">
        <f>IF(AND(R320="",S320=""),"",R320+S320)</f>
        <v/>
      </c>
      <c r="X320" s="116">
        <f>IF(O320&lt;&gt;"",DATE(YEAR(O320), MONTH(O320), DAY(O320)),"")</f>
        <v/>
      </c>
      <c r="Y320" s="122" t="n"/>
      <c r="Z320" s="123" t="n"/>
      <c r="AA320" s="117">
        <f>IF(F320="Re-assigned","NA",IF(W320="","",IF(W320&gt;=VLOOKUP(D320,SLAMatrix,3,FALSE),"Yes",IF(W320&lt;VLOOKUP(D320,SLAMatrix,2,FALSE),"No","Internal"))))</f>
        <v/>
      </c>
      <c r="AB320" s="123" t="n"/>
      <c r="AC320" s="123" t="n"/>
      <c r="AD320" s="119" t="n"/>
      <c r="AE320" s="125" t="n"/>
      <c r="AF320" s="124">
        <f>MONTH(O320)</f>
        <v/>
      </c>
      <c r="AG320" s="124">
        <f>VLOOKUP(IFERROR(MID(AE320,1,(FIND(",",AE320,1)-1)),AE320),Facility_Region_Mapping,2,FALSE)</f>
        <v/>
      </c>
      <c r="AH320" s="124" t="n"/>
      <c r="AI320" s="124">
        <f>IF(C320&lt;&gt;"",IF(M320="ESM User",getInterfaceName($C320),"NA"),"")</f>
        <v/>
      </c>
      <c r="AJ320" s="116">
        <f>IF(Q320&lt;&gt;"",DATE(YEAR(Q320), MONTH(Q320), DAY(Q320)),"")</f>
        <v/>
      </c>
      <c r="AK320" s="130">
        <f>IF(Q320&lt;&gt;0,Q320-N320,TODAY()-N320)</f>
        <v/>
      </c>
      <c r="AL320" s="112">
        <f>IF(F320="Re-assigned",0,IF(H320="Closed",0,IF(H320="Service Restored",0,IF(H320="",0,1))))</f>
        <v/>
      </c>
      <c r="AM320" s="124">
        <f>IF(AL320=0,"",IF(AK320&gt;20.99,"Aged","Non-Aged"))</f>
        <v/>
      </c>
      <c r="AN320" s="112">
        <f>IF(Q320&lt;&gt;"",MONTH(Q320),"")</f>
        <v/>
      </c>
      <c r="AO320" s="112">
        <f>IFERROR(VALUE(V320),0)</f>
        <v/>
      </c>
    </row>
    <row customFormat="1" customHeight="1" ht="29.25" r="321" s="112" spans="1:41">
      <c r="A321" s="127" t="n"/>
      <c r="B321" s="113" t="n"/>
      <c r="C321" s="127" t="n"/>
      <c r="D321" s="127" t="n"/>
      <c r="E321" s="114">
        <f>IF(F321 &lt;&gt; "",VLOOKUP(F321,CategoryLookup,2,FALSE), "")</f>
        <v/>
      </c>
      <c r="F321" s="126" t="n"/>
      <c r="G321" s="127" t="n"/>
      <c r="H321" s="127" t="n"/>
      <c r="I321" s="127" t="n"/>
      <c r="J321" s="127" t="n"/>
      <c r="K321" s="127" t="n"/>
      <c r="L321" s="127" t="n"/>
      <c r="M321" s="127" t="n"/>
      <c r="N321" s="120" t="n"/>
      <c r="O321" s="120" t="n"/>
      <c r="P321" s="120" t="n"/>
      <c r="Q321" s="120" t="n"/>
      <c r="R321" s="121" t="n"/>
      <c r="S321" s="121" t="n"/>
      <c r="T321" s="121" t="n"/>
      <c r="U321" s="121" t="n"/>
      <c r="V321" s="117">
        <f>IF(P321="NA","NA",IF(P321&lt;&gt;"",TEXT(P321-N321,"[h].mm"),""))</f>
        <v/>
      </c>
      <c r="W321" s="118">
        <f>IF(AND(R321="",S321=""),"",R321+S321)</f>
        <v/>
      </c>
      <c r="X321" s="116">
        <f>IF(O321&lt;&gt;"",DATE(YEAR(O321), MONTH(O321), DAY(O321)),"")</f>
        <v/>
      </c>
      <c r="Y321" s="122" t="n"/>
      <c r="Z321" s="123" t="n"/>
      <c r="AA321" s="117">
        <f>IF(F321="Re-assigned","NA",IF(W321="","",IF(W321&gt;=VLOOKUP(D321,SLAMatrix,3,FALSE),"Yes",IF(W321&lt;VLOOKUP(D321,SLAMatrix,2,FALSE),"No","Internal"))))</f>
        <v/>
      </c>
      <c r="AB321" s="123" t="n"/>
      <c r="AC321" s="123" t="n"/>
      <c r="AD321" s="119" t="n"/>
      <c r="AE321" s="125" t="n"/>
      <c r="AF321" s="124">
        <f>MONTH(O321)</f>
        <v/>
      </c>
      <c r="AG321" s="124">
        <f>VLOOKUP(IFERROR(MID(AE321,1,(FIND(",",AE321,1)-1)),AE321),Facility_Region_Mapping,2,FALSE)</f>
        <v/>
      </c>
      <c r="AH321" s="124" t="n"/>
      <c r="AI321" s="124">
        <f>IF(C321&lt;&gt;"",IF(M321="ESM User",getInterfaceName($C321),"NA"),"")</f>
        <v/>
      </c>
      <c r="AJ321" s="116">
        <f>IF(Q321&lt;&gt;"",DATE(YEAR(Q321), MONTH(Q321), DAY(Q321)),"")</f>
        <v/>
      </c>
      <c r="AK321" s="130">
        <f>IF(Q321&lt;&gt;0,Q321-N321,TODAY()-N321)</f>
        <v/>
      </c>
      <c r="AL321" s="112">
        <f>IF(F321="Re-assigned",0,IF(H321="Closed",0,IF(H321="Service Restored",0,IF(H321="",0,1))))</f>
        <v/>
      </c>
      <c r="AM321" s="124">
        <f>IF(AL321=0,"",IF(AK321&gt;20.99,"Aged","Non-Aged"))</f>
        <v/>
      </c>
      <c r="AN321" s="112">
        <f>IF(Q321&lt;&gt;"",MONTH(Q321),"")</f>
        <v/>
      </c>
      <c r="AO321" s="112">
        <f>IFERROR(VALUE(V321),0)</f>
        <v/>
      </c>
    </row>
    <row customFormat="1" customHeight="1" ht="29.25" r="322" s="112" spans="1:41">
      <c r="A322" s="127" t="n"/>
      <c r="B322" s="113" t="n"/>
      <c r="C322" s="127" t="n"/>
      <c r="D322" s="127" t="n"/>
      <c r="E322" s="114">
        <f>IF(F322 &lt;&gt; "",VLOOKUP(F322,CategoryLookup,2,FALSE), "")</f>
        <v/>
      </c>
      <c r="F322" s="126" t="n"/>
      <c r="G322" s="127" t="n"/>
      <c r="H322" s="127" t="n"/>
      <c r="I322" s="127" t="n"/>
      <c r="J322" s="127" t="n"/>
      <c r="K322" s="127" t="n"/>
      <c r="L322" s="127" t="n"/>
      <c r="M322" s="127" t="n"/>
      <c r="N322" s="120" t="n"/>
      <c r="O322" s="120" t="n"/>
      <c r="P322" s="120" t="n"/>
      <c r="Q322" s="120" t="n"/>
      <c r="R322" s="121" t="n"/>
      <c r="S322" s="121" t="n"/>
      <c r="T322" s="121" t="n"/>
      <c r="U322" s="121" t="n"/>
      <c r="V322" s="117">
        <f>IF(P322="NA","NA",IF(P322&lt;&gt;"",TEXT(P322-N322,"[h].mm"),""))</f>
        <v/>
      </c>
      <c r="W322" s="118">
        <f>IF(AND(R322="",S322=""),"",R322+S322)</f>
        <v/>
      </c>
      <c r="X322" s="116">
        <f>IF(O322&lt;&gt;"",DATE(YEAR(O322), MONTH(O322), DAY(O322)),"")</f>
        <v/>
      </c>
      <c r="Y322" s="122" t="n"/>
      <c r="Z322" s="123" t="n"/>
      <c r="AA322" s="117">
        <f>IF(F322="Re-assigned","NA",IF(W322="","",IF(W322&gt;=VLOOKUP(D322,SLAMatrix,3,FALSE),"Yes",IF(W322&lt;VLOOKUP(D322,SLAMatrix,2,FALSE),"No","Internal"))))</f>
        <v/>
      </c>
      <c r="AB322" s="123" t="n"/>
      <c r="AC322" s="123" t="n"/>
      <c r="AD322" s="119" t="n"/>
      <c r="AE322" s="125" t="n"/>
      <c r="AF322" s="124">
        <f>MONTH(O322)</f>
        <v/>
      </c>
      <c r="AG322" s="124">
        <f>VLOOKUP(IFERROR(MID(AE322,1,(FIND(",",AE322,1)-1)),AE322),Facility_Region_Mapping,2,FALSE)</f>
        <v/>
      </c>
      <c r="AH322" s="124" t="n"/>
      <c r="AI322" s="124">
        <f>IF(C322&lt;&gt;"",IF(M322="ESM User",getInterfaceName($C322),"NA"),"")</f>
        <v/>
      </c>
      <c r="AJ322" s="116">
        <f>IF(Q322&lt;&gt;"",DATE(YEAR(Q322), MONTH(Q322), DAY(Q322)),"")</f>
        <v/>
      </c>
      <c r="AK322" s="130">
        <f>IF(Q322&lt;&gt;0,Q322-N322,TODAY()-N322)</f>
        <v/>
      </c>
      <c r="AL322" s="112">
        <f>IF(F322="Re-assigned",0,IF(H322="Closed",0,IF(H322="Service Restored",0,IF(H322="",0,1))))</f>
        <v/>
      </c>
      <c r="AM322" s="124">
        <f>IF(AL322=0,"",IF(AK322&gt;20.99,"Aged","Non-Aged"))</f>
        <v/>
      </c>
      <c r="AN322" s="112">
        <f>IF(Q322&lt;&gt;"",MONTH(Q322),"")</f>
        <v/>
      </c>
      <c r="AO322" s="112">
        <f>IFERROR(VALUE(V322),0)</f>
        <v/>
      </c>
    </row>
    <row customFormat="1" customHeight="1" ht="29.25" r="323" s="112" spans="1:41">
      <c r="A323" s="127" t="n"/>
      <c r="B323" s="113" t="n"/>
      <c r="C323" s="127" t="n"/>
      <c r="D323" s="127" t="n"/>
      <c r="E323" s="114">
        <f>IF(F323 &lt;&gt; "",VLOOKUP(F323,CategoryLookup,2,FALSE), "")</f>
        <v/>
      </c>
      <c r="F323" s="126" t="n"/>
      <c r="G323" s="127" t="n"/>
      <c r="H323" s="127" t="n"/>
      <c r="I323" s="127" t="n"/>
      <c r="J323" s="127" t="n"/>
      <c r="K323" s="127" t="n"/>
      <c r="L323" s="127" t="n"/>
      <c r="M323" s="127" t="n"/>
      <c r="N323" s="120" t="n"/>
      <c r="O323" s="120" t="n"/>
      <c r="P323" s="120" t="n"/>
      <c r="Q323" s="120" t="n"/>
      <c r="R323" s="121" t="n"/>
      <c r="S323" s="121" t="n"/>
      <c r="T323" s="121" t="n"/>
      <c r="U323" s="121" t="n"/>
      <c r="V323" s="117">
        <f>IF(P323="NA","NA",IF(P323&lt;&gt;"",TEXT(P323-N323,"[h].mm"),""))</f>
        <v/>
      </c>
      <c r="W323" s="118">
        <f>IF(AND(R323="",S323=""),"",R323+S323)</f>
        <v/>
      </c>
      <c r="X323" s="116">
        <f>IF(O323&lt;&gt;"",DATE(YEAR(O323), MONTH(O323), DAY(O323)),"")</f>
        <v/>
      </c>
      <c r="Y323" s="122" t="n"/>
      <c r="Z323" s="123" t="n"/>
      <c r="AA323" s="117">
        <f>IF(F323="Re-assigned","NA",IF(W323="","",IF(W323&gt;=VLOOKUP(D323,SLAMatrix,3,FALSE),"Yes",IF(W323&lt;VLOOKUP(D323,SLAMatrix,2,FALSE),"No","Internal"))))</f>
        <v/>
      </c>
      <c r="AB323" s="123" t="n"/>
      <c r="AC323" s="123" t="n"/>
      <c r="AD323" s="119" t="n"/>
      <c r="AE323" s="125" t="n"/>
      <c r="AF323" s="124">
        <f>MONTH(O323)</f>
        <v/>
      </c>
      <c r="AG323" s="124">
        <f>VLOOKUP(IFERROR(MID(AE323,1,(FIND(",",AE323,1)-1)),AE323),Facility_Region_Mapping,2,FALSE)</f>
        <v/>
      </c>
      <c r="AH323" s="124" t="n"/>
      <c r="AI323" s="124">
        <f>IF(C323&lt;&gt;"",IF(M323="ESM User",getInterfaceName($C323),"NA"),"")</f>
        <v/>
      </c>
      <c r="AJ323" s="116">
        <f>IF(Q323&lt;&gt;"",DATE(YEAR(Q323), MONTH(Q323), DAY(Q323)),"")</f>
        <v/>
      </c>
      <c r="AK323" s="130">
        <f>IF(Q323&lt;&gt;0,Q323-N323,TODAY()-N323)</f>
        <v/>
      </c>
      <c r="AL323" s="112">
        <f>IF(F323="Re-assigned",0,IF(H323="Closed",0,IF(H323="Service Restored",0,IF(H323="",0,1))))</f>
        <v/>
      </c>
      <c r="AM323" s="124">
        <f>IF(AL323=0,"",IF(AK323&gt;20.99,"Aged","Non-Aged"))</f>
        <v/>
      </c>
      <c r="AN323" s="112">
        <f>IF(Q323&lt;&gt;"",MONTH(Q323),"")</f>
        <v/>
      </c>
      <c r="AO323" s="112">
        <f>IFERROR(VALUE(V323),0)</f>
        <v/>
      </c>
    </row>
    <row customFormat="1" customHeight="1" ht="29.25" r="324" s="112" spans="1:41">
      <c r="A324" s="127" t="n"/>
      <c r="B324" s="113" t="n"/>
      <c r="C324" s="127" t="n"/>
      <c r="D324" s="127" t="n"/>
      <c r="E324" s="114">
        <f>IF(F324 &lt;&gt; "",VLOOKUP(F324,CategoryLookup,2,FALSE), "")</f>
        <v/>
      </c>
      <c r="F324" s="126" t="n"/>
      <c r="G324" s="127" t="n"/>
      <c r="H324" s="127" t="n"/>
      <c r="I324" s="127" t="n"/>
      <c r="J324" s="127" t="n"/>
      <c r="K324" s="127" t="n"/>
      <c r="L324" s="127" t="n"/>
      <c r="M324" s="127" t="n"/>
      <c r="N324" s="120" t="n"/>
      <c r="O324" s="120" t="n"/>
      <c r="P324" s="120" t="n"/>
      <c r="Q324" s="120" t="n"/>
      <c r="R324" s="121" t="n"/>
      <c r="S324" s="121" t="n"/>
      <c r="T324" s="121" t="n"/>
      <c r="U324" s="121" t="n"/>
      <c r="V324" s="117">
        <f>IF(P324="NA","NA",IF(P324&lt;&gt;"",TEXT(P324-N324,"[h].mm"),""))</f>
        <v/>
      </c>
      <c r="W324" s="118">
        <f>IF(AND(R324="",S324=""),"",R324+S324)</f>
        <v/>
      </c>
      <c r="X324" s="116">
        <f>IF(O324&lt;&gt;"",DATE(YEAR(O324), MONTH(O324), DAY(O324)),"")</f>
        <v/>
      </c>
      <c r="Y324" s="122" t="n"/>
      <c r="Z324" s="123" t="n"/>
      <c r="AA324" s="117">
        <f>IF(F324="Re-assigned","NA",IF(W324="","",IF(W324&gt;=VLOOKUP(D324,SLAMatrix,3,FALSE),"Yes",IF(W324&lt;VLOOKUP(D324,SLAMatrix,2,FALSE),"No","Internal"))))</f>
        <v/>
      </c>
      <c r="AB324" s="123" t="n"/>
      <c r="AC324" s="123" t="n"/>
      <c r="AD324" s="119" t="n"/>
      <c r="AE324" s="125" t="n"/>
      <c r="AF324" s="124">
        <f>MONTH(O324)</f>
        <v/>
      </c>
      <c r="AG324" s="124">
        <f>VLOOKUP(IFERROR(MID(AE324,1,(FIND(",",AE324,1)-1)),AE324),Facility_Region_Mapping,2,FALSE)</f>
        <v/>
      </c>
      <c r="AH324" s="124" t="n"/>
      <c r="AI324" s="124">
        <f>IF(C324&lt;&gt;"",IF(M324="ESM User",getInterfaceName($C324),"NA"),"")</f>
        <v/>
      </c>
      <c r="AJ324" s="116">
        <f>IF(Q324&lt;&gt;"",DATE(YEAR(Q324), MONTH(Q324), DAY(Q324)),"")</f>
        <v/>
      </c>
      <c r="AK324" s="130">
        <f>IF(Q324&lt;&gt;0,Q324-N324,TODAY()-N324)</f>
        <v/>
      </c>
      <c r="AL324" s="112">
        <f>IF(F324="Re-assigned",0,IF(H324="Closed",0,IF(H324="Service Restored",0,IF(H324="",0,1))))</f>
        <v/>
      </c>
      <c r="AM324" s="124">
        <f>IF(AL324=0,"",IF(AK324&gt;20.99,"Aged","Non-Aged"))</f>
        <v/>
      </c>
      <c r="AN324" s="112">
        <f>IF(Q324&lt;&gt;"",MONTH(Q324),"")</f>
        <v/>
      </c>
      <c r="AO324" s="112">
        <f>IFERROR(VALUE(V324),0)</f>
        <v/>
      </c>
    </row>
    <row customFormat="1" customHeight="1" ht="29.25" r="325" s="112" spans="1:41">
      <c r="A325" s="127" t="n"/>
      <c r="B325" s="113" t="n"/>
      <c r="C325" s="127" t="n"/>
      <c r="D325" s="127" t="n"/>
      <c r="E325" s="114">
        <f>IF(F325 &lt;&gt; "",VLOOKUP(F325,CategoryLookup,2,FALSE), "")</f>
        <v/>
      </c>
      <c r="F325" s="126" t="n"/>
      <c r="G325" s="127" t="n"/>
      <c r="H325" s="127" t="n"/>
      <c r="I325" s="127" t="n"/>
      <c r="J325" s="127" t="n"/>
      <c r="K325" s="127" t="n"/>
      <c r="L325" s="127" t="n"/>
      <c r="M325" s="127" t="n"/>
      <c r="N325" s="120" t="n"/>
      <c r="O325" s="120" t="n"/>
      <c r="P325" s="120" t="n"/>
      <c r="Q325" s="120" t="n"/>
      <c r="R325" s="121" t="n"/>
      <c r="S325" s="121" t="n"/>
      <c r="T325" s="121" t="n"/>
      <c r="U325" s="121" t="n"/>
      <c r="V325" s="117">
        <f>IF(P325="NA","NA",IF(P325&lt;&gt;"",TEXT(P325-N325,"[h].mm"),""))</f>
        <v/>
      </c>
      <c r="W325" s="118">
        <f>IF(AND(R325="",S325=""),"",R325+S325)</f>
        <v/>
      </c>
      <c r="X325" s="116">
        <f>IF(O325&lt;&gt;"",DATE(YEAR(O325), MONTH(O325), DAY(O325)),"")</f>
        <v/>
      </c>
      <c r="Y325" s="122" t="n"/>
      <c r="Z325" s="123" t="n"/>
      <c r="AA325" s="117">
        <f>IF(F325="Re-assigned","NA",IF(W325="","",IF(W325&gt;=VLOOKUP(D325,SLAMatrix,3,FALSE),"Yes",IF(W325&lt;VLOOKUP(D325,SLAMatrix,2,FALSE),"No","Internal"))))</f>
        <v/>
      </c>
      <c r="AB325" s="123" t="n"/>
      <c r="AC325" s="123" t="n"/>
      <c r="AD325" s="119" t="n"/>
      <c r="AE325" s="125" t="n"/>
      <c r="AF325" s="124">
        <f>MONTH(O325)</f>
        <v/>
      </c>
      <c r="AG325" s="124">
        <f>VLOOKUP(IFERROR(MID(AE325,1,(FIND(",",AE325,1)-1)),AE325),Facility_Region_Mapping,2,FALSE)</f>
        <v/>
      </c>
      <c r="AH325" s="124" t="n"/>
      <c r="AI325" s="124">
        <f>IF(C325&lt;&gt;"",IF(M325="ESM User",getInterfaceName($C325),"NA"),"")</f>
        <v/>
      </c>
      <c r="AJ325" s="116">
        <f>IF(Q325&lt;&gt;"",DATE(YEAR(Q325), MONTH(Q325), DAY(Q325)),"")</f>
        <v/>
      </c>
      <c r="AK325" s="130">
        <f>IF(Q325&lt;&gt;0,Q325-N325,TODAY()-N325)</f>
        <v/>
      </c>
      <c r="AL325" s="112">
        <f>IF(F325="Re-assigned",0,IF(H325="Closed",0,IF(H325="Service Restored",0,IF(H325="",0,1))))</f>
        <v/>
      </c>
      <c r="AM325" s="124">
        <f>IF(AL325=0,"",IF(AK325&gt;20.99,"Aged","Non-Aged"))</f>
        <v/>
      </c>
      <c r="AN325" s="112">
        <f>IF(Q325&lt;&gt;"",MONTH(Q325),"")</f>
        <v/>
      </c>
      <c r="AO325" s="112">
        <f>IFERROR(VALUE(V325),0)</f>
        <v/>
      </c>
    </row>
    <row customFormat="1" customHeight="1" ht="29.25" r="326" s="112" spans="1:41">
      <c r="A326" s="127" t="n"/>
      <c r="B326" s="113" t="n"/>
      <c r="C326" s="127" t="n"/>
      <c r="D326" s="127" t="n"/>
      <c r="E326" s="114">
        <f>IF(F326 &lt;&gt; "",VLOOKUP(F326,CategoryLookup,2,FALSE), "")</f>
        <v/>
      </c>
      <c r="F326" s="126" t="n"/>
      <c r="G326" s="127" t="n"/>
      <c r="H326" s="127" t="n"/>
      <c r="I326" s="127" t="n"/>
      <c r="J326" s="127" t="n"/>
      <c r="K326" s="127" t="n"/>
      <c r="L326" s="127" t="n"/>
      <c r="M326" s="127" t="n"/>
      <c r="N326" s="120" t="n"/>
      <c r="O326" s="120" t="n"/>
      <c r="P326" s="120" t="n"/>
      <c r="Q326" s="120" t="n"/>
      <c r="R326" s="121" t="n"/>
      <c r="S326" s="121" t="n"/>
      <c r="T326" s="121" t="n"/>
      <c r="U326" s="121" t="n"/>
      <c r="V326" s="117">
        <f>IF(P326="NA","NA",IF(P326&lt;&gt;"",TEXT(P326-N326,"[h].mm"),""))</f>
        <v/>
      </c>
      <c r="W326" s="118">
        <f>IF(AND(R326="",S326=""),"",R326+S326)</f>
        <v/>
      </c>
      <c r="X326" s="116">
        <f>IF(O326&lt;&gt;"",DATE(YEAR(O326), MONTH(O326), DAY(O326)),"")</f>
        <v/>
      </c>
      <c r="Y326" s="122" t="n"/>
      <c r="Z326" s="123" t="n"/>
      <c r="AA326" s="117">
        <f>IF(F326="Re-assigned","NA",IF(W326="","",IF(W326&gt;=VLOOKUP(D326,SLAMatrix,3,FALSE),"Yes",IF(W326&lt;VLOOKUP(D326,SLAMatrix,2,FALSE),"No","Internal"))))</f>
        <v/>
      </c>
      <c r="AB326" s="123" t="n"/>
      <c r="AC326" s="123" t="n"/>
      <c r="AD326" s="119" t="n"/>
      <c r="AE326" s="125" t="n"/>
      <c r="AF326" s="124">
        <f>MONTH(O326)</f>
        <v/>
      </c>
      <c r="AG326" s="124">
        <f>VLOOKUP(IFERROR(MID(AE326,1,(FIND(",",AE326,1)-1)),AE326),Facility_Region_Mapping,2,FALSE)</f>
        <v/>
      </c>
      <c r="AH326" s="124" t="n"/>
      <c r="AI326" s="124">
        <f>IF(C326&lt;&gt;"",IF(M326="ESM User",getInterfaceName($C326),"NA"),"")</f>
        <v/>
      </c>
      <c r="AJ326" s="116">
        <f>IF(Q326&lt;&gt;"",DATE(YEAR(Q326), MONTH(Q326), DAY(Q326)),"")</f>
        <v/>
      </c>
      <c r="AK326" s="130">
        <f>IF(Q326&lt;&gt;0,Q326-N326,TODAY()-N326)</f>
        <v/>
      </c>
      <c r="AL326" s="112">
        <f>IF(F326="Re-assigned",0,IF(H326="Closed",0,IF(H326="Service Restored",0,IF(H326="",0,1))))</f>
        <v/>
      </c>
      <c r="AM326" s="124">
        <f>IF(AL326=0,"",IF(AK326&gt;20.99,"Aged","Non-Aged"))</f>
        <v/>
      </c>
      <c r="AN326" s="112">
        <f>IF(Q326&lt;&gt;"",MONTH(Q326),"")</f>
        <v/>
      </c>
      <c r="AO326" s="112">
        <f>IFERROR(VALUE(V326),0)</f>
        <v/>
      </c>
    </row>
    <row customFormat="1" customHeight="1" ht="29.25" r="327" s="112" spans="1:41">
      <c r="A327" s="127" t="n"/>
      <c r="B327" s="113" t="n"/>
      <c r="C327" s="127" t="n"/>
      <c r="D327" s="127" t="n"/>
      <c r="E327" s="114">
        <f>IF(F327 &lt;&gt; "",VLOOKUP(F327,CategoryLookup,2,FALSE), "")</f>
        <v/>
      </c>
      <c r="F327" s="126" t="n"/>
      <c r="G327" s="127" t="n"/>
      <c r="H327" s="127" t="n"/>
      <c r="I327" s="127" t="n"/>
      <c r="J327" s="127" t="n"/>
      <c r="K327" s="127" t="n"/>
      <c r="L327" s="127" t="n"/>
      <c r="M327" s="127" t="n"/>
      <c r="N327" s="120" t="n"/>
      <c r="O327" s="120" t="n"/>
      <c r="P327" s="120" t="n"/>
      <c r="Q327" s="120" t="n"/>
      <c r="R327" s="121" t="n"/>
      <c r="S327" s="121" t="n"/>
      <c r="T327" s="121" t="n"/>
      <c r="U327" s="121" t="n"/>
      <c r="V327" s="117">
        <f>IF(P327="NA","NA",IF(P327&lt;&gt;"",TEXT(P327-N327,"[h].mm"),""))</f>
        <v/>
      </c>
      <c r="W327" s="118">
        <f>IF(AND(R327="",S327=""),"",R327+S327)</f>
        <v/>
      </c>
      <c r="X327" s="116">
        <f>IF(O327&lt;&gt;"",DATE(YEAR(O327), MONTH(O327), DAY(O327)),"")</f>
        <v/>
      </c>
      <c r="Y327" s="122" t="n"/>
      <c r="Z327" s="123" t="n"/>
      <c r="AA327" s="117">
        <f>IF(F327="Re-assigned","NA",IF(W327="","",IF(W327&gt;=VLOOKUP(D327,SLAMatrix,3,FALSE),"Yes",IF(W327&lt;VLOOKUP(D327,SLAMatrix,2,FALSE),"No","Internal"))))</f>
        <v/>
      </c>
      <c r="AB327" s="123" t="n"/>
      <c r="AC327" s="123" t="n"/>
      <c r="AD327" s="119" t="n"/>
      <c r="AE327" s="125" t="n"/>
      <c r="AF327" s="124">
        <f>MONTH(O327)</f>
        <v/>
      </c>
      <c r="AG327" s="124">
        <f>VLOOKUP(IFERROR(MID(AE327,1,(FIND(",",AE327,1)-1)),AE327),Facility_Region_Mapping,2,FALSE)</f>
        <v/>
      </c>
      <c r="AH327" s="124" t="n"/>
      <c r="AI327" s="124">
        <f>IF(C327&lt;&gt;"",IF(M327="ESM User",getInterfaceName($C327),"NA"),"")</f>
        <v/>
      </c>
      <c r="AJ327" s="116">
        <f>IF(Q327&lt;&gt;"",DATE(YEAR(Q327), MONTH(Q327), DAY(Q327)),"")</f>
        <v/>
      </c>
      <c r="AK327" s="130">
        <f>IF(Q327&lt;&gt;0,Q327-N327,TODAY()-N327)</f>
        <v/>
      </c>
      <c r="AL327" s="112">
        <f>IF(F327="Re-assigned",0,IF(H327="Closed",0,IF(H327="Service Restored",0,IF(H327="",0,1))))</f>
        <v/>
      </c>
      <c r="AM327" s="124">
        <f>IF(AL327=0,"",IF(AK327&gt;20.99,"Aged","Non-Aged"))</f>
        <v/>
      </c>
      <c r="AN327" s="112">
        <f>IF(Q327&lt;&gt;"",MONTH(Q327),"")</f>
        <v/>
      </c>
      <c r="AO327" s="112">
        <f>IFERROR(VALUE(V327),0)</f>
        <v/>
      </c>
    </row>
    <row customFormat="1" customHeight="1" ht="29.25" r="328" s="112" spans="1:41">
      <c r="A328" s="127" t="n"/>
      <c r="B328" s="113" t="n"/>
      <c r="C328" s="127" t="n"/>
      <c r="D328" s="127" t="n"/>
      <c r="E328" s="114">
        <f>IF(F328 &lt;&gt; "",VLOOKUP(F328,CategoryLookup,2,FALSE), "")</f>
        <v/>
      </c>
      <c r="F328" s="126" t="n"/>
      <c r="G328" s="127" t="n"/>
      <c r="H328" s="127" t="n"/>
      <c r="I328" s="127" t="n"/>
      <c r="J328" s="127" t="n"/>
      <c r="K328" s="127" t="n"/>
      <c r="L328" s="127" t="n"/>
      <c r="M328" s="127" t="n"/>
      <c r="N328" s="120" t="n"/>
      <c r="O328" s="120" t="n"/>
      <c r="P328" s="120" t="n"/>
      <c r="Q328" s="120" t="n"/>
      <c r="R328" s="121" t="n"/>
      <c r="S328" s="121" t="n"/>
      <c r="T328" s="121" t="n"/>
      <c r="U328" s="121" t="n"/>
      <c r="V328" s="117">
        <f>IF(P328="NA","NA",IF(P328&lt;&gt;"",TEXT(P328-N328,"[h].mm"),""))</f>
        <v/>
      </c>
      <c r="W328" s="118">
        <f>IF(AND(R328="",S328=""),"",R328+S328)</f>
        <v/>
      </c>
      <c r="X328" s="116">
        <f>IF(O328&lt;&gt;"",DATE(YEAR(O328), MONTH(O328), DAY(O328)),"")</f>
        <v/>
      </c>
      <c r="Y328" s="122" t="n"/>
      <c r="Z328" s="123" t="n"/>
      <c r="AA328" s="117">
        <f>IF(F328="Re-assigned","NA",IF(W328="","",IF(W328&gt;=VLOOKUP(D328,SLAMatrix,3,FALSE),"Yes",IF(W328&lt;VLOOKUP(D328,SLAMatrix,2,FALSE),"No","Internal"))))</f>
        <v/>
      </c>
      <c r="AB328" s="123" t="n"/>
      <c r="AC328" s="123" t="n"/>
      <c r="AD328" s="119" t="n"/>
      <c r="AE328" s="125" t="n"/>
      <c r="AF328" s="124">
        <f>MONTH(O328)</f>
        <v/>
      </c>
      <c r="AG328" s="124">
        <f>VLOOKUP(IFERROR(MID(AE328,1,(FIND(",",AE328,1)-1)),AE328),Facility_Region_Mapping,2,FALSE)</f>
        <v/>
      </c>
      <c r="AH328" s="124" t="n"/>
      <c r="AI328" s="124">
        <f>IF(C328&lt;&gt;"",IF(M328="ESM User",getInterfaceName($C328),"NA"),"")</f>
        <v/>
      </c>
      <c r="AJ328" s="116">
        <f>IF(Q328&lt;&gt;"",DATE(YEAR(Q328), MONTH(Q328), DAY(Q328)),"")</f>
        <v/>
      </c>
      <c r="AK328" s="130">
        <f>IF(Q328&lt;&gt;0,Q328-N328,TODAY()-N328)</f>
        <v/>
      </c>
      <c r="AL328" s="112">
        <f>IF(F328="Re-assigned",0,IF(H328="Closed",0,IF(H328="Service Restored",0,IF(H328="",0,1))))</f>
        <v/>
      </c>
      <c r="AM328" s="124">
        <f>IF(AL328=0,"",IF(AK328&gt;20.99,"Aged","Non-Aged"))</f>
        <v/>
      </c>
      <c r="AN328" s="112">
        <f>IF(Q328&lt;&gt;"",MONTH(Q328),"")</f>
        <v/>
      </c>
      <c r="AO328" s="112">
        <f>IFERROR(VALUE(V328),0)</f>
        <v/>
      </c>
    </row>
    <row customFormat="1" customHeight="1" ht="29.25" r="329" s="112" spans="1:41">
      <c r="A329" s="127" t="n"/>
      <c r="B329" s="113" t="n"/>
      <c r="C329" s="127" t="n"/>
      <c r="D329" s="127" t="n"/>
      <c r="E329" s="114">
        <f>IF(F329 &lt;&gt; "",VLOOKUP(F329,CategoryLookup,2,FALSE), "")</f>
        <v/>
      </c>
      <c r="F329" s="126" t="n"/>
      <c r="G329" s="127" t="n"/>
      <c r="H329" s="127" t="n"/>
      <c r="I329" s="127" t="n"/>
      <c r="J329" s="127" t="n"/>
      <c r="K329" s="127" t="n"/>
      <c r="L329" s="127" t="n"/>
      <c r="M329" s="127" t="n"/>
      <c r="N329" s="120" t="n"/>
      <c r="O329" s="120" t="n"/>
      <c r="P329" s="120" t="n"/>
      <c r="Q329" s="120" t="n"/>
      <c r="R329" s="121" t="n"/>
      <c r="S329" s="121" t="n"/>
      <c r="T329" s="121" t="n"/>
      <c r="U329" s="121" t="n"/>
      <c r="V329" s="117">
        <f>IF(P329="NA","NA",IF(P329&lt;&gt;"",TEXT(P329-N329,"[h].mm"),""))</f>
        <v/>
      </c>
      <c r="W329" s="118">
        <f>IF(AND(R329="",S329=""),"",R329+S329)</f>
        <v/>
      </c>
      <c r="X329" s="116">
        <f>IF(O329&lt;&gt;"",DATE(YEAR(O329), MONTH(O329), DAY(O329)),"")</f>
        <v/>
      </c>
      <c r="Y329" s="122" t="n"/>
      <c r="Z329" s="123" t="n"/>
      <c r="AA329" s="117">
        <f>IF(F329="Re-assigned","NA",IF(W329="","",IF(W329&gt;=VLOOKUP(D329,SLAMatrix,3,FALSE),"Yes",IF(W329&lt;VLOOKUP(D329,SLAMatrix,2,FALSE),"No","Internal"))))</f>
        <v/>
      </c>
      <c r="AB329" s="123" t="n"/>
      <c r="AC329" s="123" t="n"/>
      <c r="AD329" s="119" t="n"/>
      <c r="AE329" s="125" t="n"/>
      <c r="AF329" s="124">
        <f>MONTH(O329)</f>
        <v/>
      </c>
      <c r="AG329" s="124">
        <f>VLOOKUP(IFERROR(MID(AE329,1,(FIND(",",AE329,1)-1)),AE329),Facility_Region_Mapping,2,FALSE)</f>
        <v/>
      </c>
      <c r="AH329" s="124" t="n"/>
      <c r="AI329" s="124">
        <f>IF(C329&lt;&gt;"",IF(M329="ESM User",getInterfaceName($C329),"NA"),"")</f>
        <v/>
      </c>
      <c r="AJ329" s="116">
        <f>IF(Q329&lt;&gt;"",DATE(YEAR(Q329), MONTH(Q329), DAY(Q329)),"")</f>
        <v/>
      </c>
      <c r="AK329" s="130">
        <f>IF(Q329&lt;&gt;0,Q329-N329,TODAY()-N329)</f>
        <v/>
      </c>
      <c r="AL329" s="112">
        <f>IF(F329="Re-assigned",0,IF(H329="Closed",0,IF(H329="Service Restored",0,IF(H329="",0,1))))</f>
        <v/>
      </c>
      <c r="AM329" s="124">
        <f>IF(AL329=0,"",IF(AK329&gt;20.99,"Aged","Non-Aged"))</f>
        <v/>
      </c>
      <c r="AN329" s="112">
        <f>IF(Q329&lt;&gt;"",MONTH(Q329),"")</f>
        <v/>
      </c>
      <c r="AO329" s="112">
        <f>IFERROR(VALUE(V329),0)</f>
        <v/>
      </c>
    </row>
    <row customFormat="1" customHeight="1" ht="29.25" r="330" s="112" spans="1:41">
      <c r="A330" s="127" t="n"/>
      <c r="B330" s="113" t="n"/>
      <c r="C330" s="127" t="n"/>
      <c r="D330" s="127" t="n"/>
      <c r="E330" s="114">
        <f>IF(F330 &lt;&gt; "",VLOOKUP(F330,CategoryLookup,2,FALSE), "")</f>
        <v/>
      </c>
      <c r="F330" s="126" t="n"/>
      <c r="G330" s="127" t="n"/>
      <c r="H330" s="127" t="n"/>
      <c r="I330" s="127" t="n"/>
      <c r="J330" s="127" t="n"/>
      <c r="K330" s="127" t="n"/>
      <c r="L330" s="127" t="n"/>
      <c r="M330" s="127" t="n"/>
      <c r="N330" s="120" t="n"/>
      <c r="O330" s="120" t="n"/>
      <c r="P330" s="120" t="n"/>
      <c r="Q330" s="120" t="n"/>
      <c r="R330" s="121" t="n"/>
      <c r="S330" s="121" t="n"/>
      <c r="T330" s="121" t="n"/>
      <c r="U330" s="121" t="n"/>
      <c r="V330" s="117">
        <f>IF(P330="NA","NA",IF(P330&lt;&gt;"",TEXT(P330-N330,"[h].mm"),""))</f>
        <v/>
      </c>
      <c r="W330" s="118">
        <f>IF(AND(R330="",S330=""),"",R330+S330)</f>
        <v/>
      </c>
      <c r="X330" s="116">
        <f>IF(O330&lt;&gt;"",DATE(YEAR(O330), MONTH(O330), DAY(O330)),"")</f>
        <v/>
      </c>
      <c r="Y330" s="122" t="n"/>
      <c r="Z330" s="123" t="n"/>
      <c r="AA330" s="117">
        <f>IF(F330="Re-assigned","NA",IF(W330="","",IF(W330&gt;=VLOOKUP(D330,SLAMatrix,3,FALSE),"Yes",IF(W330&lt;VLOOKUP(D330,SLAMatrix,2,FALSE),"No","Internal"))))</f>
        <v/>
      </c>
      <c r="AB330" s="123" t="n"/>
      <c r="AC330" s="123" t="n"/>
      <c r="AD330" s="119" t="n"/>
      <c r="AE330" s="125" t="n"/>
      <c r="AF330" s="124">
        <f>MONTH(O330)</f>
        <v/>
      </c>
      <c r="AG330" s="124">
        <f>VLOOKUP(IFERROR(MID(AE330,1,(FIND(",",AE330,1)-1)),AE330),Facility_Region_Mapping,2,FALSE)</f>
        <v/>
      </c>
      <c r="AH330" s="124" t="n"/>
      <c r="AI330" s="124">
        <f>IF(C330&lt;&gt;"",IF(M330="ESM User",getInterfaceName($C330),"NA"),"")</f>
        <v/>
      </c>
      <c r="AJ330" s="116">
        <f>IF(Q330&lt;&gt;"",DATE(YEAR(Q330), MONTH(Q330), DAY(Q330)),"")</f>
        <v/>
      </c>
      <c r="AK330" s="130">
        <f>IF(Q330&lt;&gt;0,Q330-N330,TODAY()-N330)</f>
        <v/>
      </c>
      <c r="AL330" s="112">
        <f>IF(F330="Re-assigned",0,IF(H330="Closed",0,IF(H330="Service Restored",0,IF(H330="",0,1))))</f>
        <v/>
      </c>
      <c r="AM330" s="124">
        <f>IF(AL330=0,"",IF(AK330&gt;20.99,"Aged","Non-Aged"))</f>
        <v/>
      </c>
      <c r="AN330" s="112">
        <f>IF(Q330&lt;&gt;"",MONTH(Q330),"")</f>
        <v/>
      </c>
      <c r="AO330" s="112">
        <f>IFERROR(VALUE(V330),0)</f>
        <v/>
      </c>
    </row>
    <row customFormat="1" customHeight="1" ht="29.25" r="331" s="112" spans="1:41">
      <c r="A331" s="127" t="n"/>
      <c r="B331" s="113" t="n"/>
      <c r="C331" s="127" t="n"/>
      <c r="D331" s="127" t="n"/>
      <c r="E331" s="114">
        <f>IF(F331 &lt;&gt; "",VLOOKUP(F331,CategoryLookup,2,FALSE), "")</f>
        <v/>
      </c>
      <c r="F331" s="126" t="n"/>
      <c r="G331" s="127" t="n"/>
      <c r="H331" s="127" t="n"/>
      <c r="I331" s="127" t="n"/>
      <c r="J331" s="127" t="n"/>
      <c r="K331" s="127" t="n"/>
      <c r="L331" s="127" t="n"/>
      <c r="M331" s="127" t="n"/>
      <c r="N331" s="120" t="n"/>
      <c r="O331" s="120" t="n"/>
      <c r="P331" s="120" t="n"/>
      <c r="Q331" s="120" t="n"/>
      <c r="R331" s="121" t="n"/>
      <c r="S331" s="121" t="n"/>
      <c r="T331" s="121" t="n"/>
      <c r="U331" s="121" t="n"/>
      <c r="V331" s="117">
        <f>IF(P331="NA","NA",IF(P331&lt;&gt;"",TEXT(P331-N331,"[h].mm"),""))</f>
        <v/>
      </c>
      <c r="W331" s="118">
        <f>IF(AND(R331="",S331=""),"",R331+S331)</f>
        <v/>
      </c>
      <c r="X331" s="116">
        <f>IF(O331&lt;&gt;"",DATE(YEAR(O331), MONTH(O331), DAY(O331)),"")</f>
        <v/>
      </c>
      <c r="Y331" s="122" t="n"/>
      <c r="Z331" s="123" t="n"/>
      <c r="AA331" s="117">
        <f>IF(F331="Re-assigned","NA",IF(W331="","",IF(W331&gt;=VLOOKUP(D331,SLAMatrix,3,FALSE),"Yes",IF(W331&lt;VLOOKUP(D331,SLAMatrix,2,FALSE),"No","Internal"))))</f>
        <v/>
      </c>
      <c r="AB331" s="123" t="n"/>
      <c r="AC331" s="123" t="n"/>
      <c r="AD331" s="119" t="n"/>
      <c r="AE331" s="125" t="n"/>
      <c r="AF331" s="124">
        <f>MONTH(O331)</f>
        <v/>
      </c>
      <c r="AG331" s="124">
        <f>VLOOKUP(IFERROR(MID(AE331,1,(FIND(",",AE331,1)-1)),AE331),Facility_Region_Mapping,2,FALSE)</f>
        <v/>
      </c>
      <c r="AH331" s="124" t="n"/>
      <c r="AI331" s="124">
        <f>IF(C331&lt;&gt;"",IF(M331="ESM User",getInterfaceName($C331),"NA"),"")</f>
        <v/>
      </c>
      <c r="AJ331" s="116">
        <f>IF(Q331&lt;&gt;"",DATE(YEAR(Q331), MONTH(Q331), DAY(Q331)),"")</f>
        <v/>
      </c>
      <c r="AK331" s="130">
        <f>IF(Q331&lt;&gt;0,Q331-N331,TODAY()-N331)</f>
        <v/>
      </c>
      <c r="AL331" s="112">
        <f>IF(F331="Re-assigned",0,IF(H331="Closed",0,IF(H331="Service Restored",0,IF(H331="",0,1))))</f>
        <v/>
      </c>
      <c r="AM331" s="124">
        <f>IF(AL331=0,"",IF(AK331&gt;20.99,"Aged","Non-Aged"))</f>
        <v/>
      </c>
      <c r="AN331" s="112">
        <f>IF(Q331&lt;&gt;"",MONTH(Q331),"")</f>
        <v/>
      </c>
      <c r="AO331" s="112">
        <f>IFERROR(VALUE(V331),0)</f>
        <v/>
      </c>
    </row>
    <row customFormat="1" customHeight="1" ht="29.25" r="332" s="112" spans="1:41">
      <c r="A332" s="127" t="n"/>
      <c r="B332" s="113" t="n"/>
      <c r="C332" s="127" t="n"/>
      <c r="D332" s="127" t="n"/>
      <c r="E332" s="114">
        <f>IF(F332 &lt;&gt; "",VLOOKUP(F332,CategoryLookup,2,FALSE), "")</f>
        <v/>
      </c>
      <c r="F332" s="126" t="n"/>
      <c r="G332" s="127" t="n"/>
      <c r="H332" s="127" t="n"/>
      <c r="I332" s="127" t="n"/>
      <c r="J332" s="127" t="n"/>
      <c r="K332" s="127" t="n"/>
      <c r="L332" s="127" t="n"/>
      <c r="M332" s="127" t="n"/>
      <c r="N332" s="120" t="n"/>
      <c r="O332" s="120" t="n"/>
      <c r="P332" s="120" t="n"/>
      <c r="Q332" s="120" t="n"/>
      <c r="R332" s="121" t="n"/>
      <c r="S332" s="121" t="n"/>
      <c r="T332" s="121" t="n"/>
      <c r="U332" s="121" t="n"/>
      <c r="V332" s="117">
        <f>IF(P332="NA","NA",IF(P332&lt;&gt;"",TEXT(P332-N332,"[h].mm"),""))</f>
        <v/>
      </c>
      <c r="W332" s="118">
        <f>IF(AND(R332="",S332=""),"",R332+S332)</f>
        <v/>
      </c>
      <c r="X332" s="116">
        <f>IF(O332&lt;&gt;"",DATE(YEAR(O332), MONTH(O332), DAY(O332)),"")</f>
        <v/>
      </c>
      <c r="Y332" s="122" t="n"/>
      <c r="Z332" s="123" t="n"/>
      <c r="AA332" s="117">
        <f>IF(F332="Re-assigned","NA",IF(W332="","",IF(W332&gt;=VLOOKUP(D332,SLAMatrix,3,FALSE),"Yes",IF(W332&lt;VLOOKUP(D332,SLAMatrix,2,FALSE),"No","Internal"))))</f>
        <v/>
      </c>
      <c r="AB332" s="123" t="n"/>
      <c r="AC332" s="123" t="n"/>
      <c r="AD332" s="119" t="n"/>
      <c r="AE332" s="125" t="n"/>
      <c r="AF332" s="124">
        <f>MONTH(O332)</f>
        <v/>
      </c>
      <c r="AG332" s="124">
        <f>VLOOKUP(IFERROR(MID(AE332,1,(FIND(",",AE332,1)-1)),AE332),Facility_Region_Mapping,2,FALSE)</f>
        <v/>
      </c>
      <c r="AH332" s="124" t="n"/>
      <c r="AI332" s="124">
        <f>IF(C332&lt;&gt;"",IF(M332="ESM User",getInterfaceName($C332),"NA"),"")</f>
        <v/>
      </c>
      <c r="AJ332" s="116">
        <f>IF(Q332&lt;&gt;"",DATE(YEAR(Q332), MONTH(Q332), DAY(Q332)),"")</f>
        <v/>
      </c>
      <c r="AK332" s="130">
        <f>IF(Q332&lt;&gt;0,Q332-N332,TODAY()-N332)</f>
        <v/>
      </c>
      <c r="AL332" s="112">
        <f>IF(F332="Re-assigned",0,IF(H332="Closed",0,IF(H332="Service Restored",0,IF(H332="",0,1))))</f>
        <v/>
      </c>
      <c r="AM332" s="124">
        <f>IF(AL332=0,"",IF(AK332&gt;20.99,"Aged","Non-Aged"))</f>
        <v/>
      </c>
      <c r="AN332" s="112">
        <f>IF(Q332&lt;&gt;"",MONTH(Q332),"")</f>
        <v/>
      </c>
      <c r="AO332" s="112">
        <f>IFERROR(VALUE(V332),0)</f>
        <v/>
      </c>
    </row>
    <row customFormat="1" customHeight="1" ht="29.25" r="333" s="112" spans="1:41">
      <c r="A333" s="127" t="n"/>
      <c r="B333" s="113" t="n"/>
      <c r="C333" s="127" t="n"/>
      <c r="D333" s="127" t="n"/>
      <c r="E333" s="114">
        <f>IF(F333 &lt;&gt; "",VLOOKUP(F333,CategoryLookup,2,FALSE), "")</f>
        <v/>
      </c>
      <c r="F333" s="126" t="n"/>
      <c r="G333" s="127" t="n"/>
      <c r="H333" s="127" t="n"/>
      <c r="I333" s="127" t="n"/>
      <c r="J333" s="127" t="n"/>
      <c r="K333" s="127" t="n"/>
      <c r="L333" s="127" t="n"/>
      <c r="M333" s="127" t="n"/>
      <c r="N333" s="120" t="n"/>
      <c r="O333" s="120" t="n"/>
      <c r="P333" s="120" t="n"/>
      <c r="Q333" s="120" t="n"/>
      <c r="R333" s="121" t="n"/>
      <c r="S333" s="121" t="n"/>
      <c r="T333" s="121" t="n"/>
      <c r="U333" s="121" t="n"/>
      <c r="V333" s="117">
        <f>IF(P333="NA","NA",IF(P333&lt;&gt;"",TEXT(P333-N333,"[h].mm"),""))</f>
        <v/>
      </c>
      <c r="W333" s="118">
        <f>IF(AND(R333="",S333=""),"",R333+S333)</f>
        <v/>
      </c>
      <c r="X333" s="116">
        <f>IF(O333&lt;&gt;"",DATE(YEAR(O333), MONTH(O333), DAY(O333)),"")</f>
        <v/>
      </c>
      <c r="Y333" s="122" t="n"/>
      <c r="Z333" s="123" t="n"/>
      <c r="AA333" s="117">
        <f>IF(F333="Re-assigned","NA",IF(W333="","",IF(W333&gt;=VLOOKUP(D333,SLAMatrix,3,FALSE),"Yes",IF(W333&lt;VLOOKUP(D333,SLAMatrix,2,FALSE),"No","Internal"))))</f>
        <v/>
      </c>
      <c r="AB333" s="123" t="n"/>
      <c r="AC333" s="123" t="n"/>
      <c r="AD333" s="119" t="n"/>
      <c r="AE333" s="125" t="n"/>
      <c r="AF333" s="124">
        <f>MONTH(O333)</f>
        <v/>
      </c>
      <c r="AG333" s="124">
        <f>VLOOKUP(IFERROR(MID(AE333,1,(FIND(",",AE333,1)-1)),AE333),Facility_Region_Mapping,2,FALSE)</f>
        <v/>
      </c>
      <c r="AH333" s="124" t="n"/>
      <c r="AI333" s="124">
        <f>IF(C333&lt;&gt;"",IF(M333="ESM User",getInterfaceName($C333),"NA"),"")</f>
        <v/>
      </c>
      <c r="AJ333" s="116">
        <f>IF(Q333&lt;&gt;"",DATE(YEAR(Q333), MONTH(Q333), DAY(Q333)),"")</f>
        <v/>
      </c>
      <c r="AK333" s="130">
        <f>IF(Q333&lt;&gt;0,Q333-N333,TODAY()-N333)</f>
        <v/>
      </c>
      <c r="AL333" s="112">
        <f>IF(F333="Re-assigned",0,IF(H333="Closed",0,IF(H333="Service Restored",0,IF(H333="",0,1))))</f>
        <v/>
      </c>
      <c r="AM333" s="124">
        <f>IF(AL333=0,"",IF(AK333&gt;20.99,"Aged","Non-Aged"))</f>
        <v/>
      </c>
      <c r="AN333" s="112">
        <f>IF(Q333&lt;&gt;"",MONTH(Q333),"")</f>
        <v/>
      </c>
      <c r="AO333" s="112">
        <f>IFERROR(VALUE(V333),0)</f>
        <v/>
      </c>
    </row>
    <row customFormat="1" customHeight="1" ht="29.25" r="334" s="112" spans="1:41">
      <c r="A334" s="127" t="n"/>
      <c r="B334" s="113" t="n"/>
      <c r="C334" s="127" t="n"/>
      <c r="D334" s="127" t="n"/>
      <c r="E334" s="114">
        <f>IF(F334 &lt;&gt; "",VLOOKUP(F334,CategoryLookup,2,FALSE), "")</f>
        <v/>
      </c>
      <c r="F334" s="126" t="n"/>
      <c r="G334" s="127" t="n"/>
      <c r="H334" s="127" t="n"/>
      <c r="I334" s="127" t="n"/>
      <c r="J334" s="127" t="n"/>
      <c r="K334" s="127" t="n"/>
      <c r="L334" s="127" t="n"/>
      <c r="M334" s="127" t="n"/>
      <c r="N334" s="120" t="n"/>
      <c r="O334" s="120" t="n"/>
      <c r="P334" s="120" t="n"/>
      <c r="Q334" s="120" t="n"/>
      <c r="R334" s="121" t="n"/>
      <c r="S334" s="121" t="n"/>
      <c r="T334" s="121" t="n"/>
      <c r="U334" s="121" t="n"/>
      <c r="V334" s="117">
        <f>IF(P334="NA","NA",IF(P334&lt;&gt;"",TEXT(P334-N334,"[h].mm"),""))</f>
        <v/>
      </c>
      <c r="W334" s="118">
        <f>IF(AND(R334="",S334=""),"",R334+S334)</f>
        <v/>
      </c>
      <c r="X334" s="116">
        <f>IF(O334&lt;&gt;"",DATE(YEAR(O334), MONTH(O334), DAY(O334)),"")</f>
        <v/>
      </c>
      <c r="Y334" s="122" t="n"/>
      <c r="Z334" s="123" t="n"/>
      <c r="AA334" s="117">
        <f>IF(F334="Re-assigned","NA",IF(W334="","",IF(W334&gt;=VLOOKUP(D334,SLAMatrix,3,FALSE),"Yes",IF(W334&lt;VLOOKUP(D334,SLAMatrix,2,FALSE),"No","Internal"))))</f>
        <v/>
      </c>
      <c r="AB334" s="123" t="n"/>
      <c r="AC334" s="123" t="n"/>
      <c r="AD334" s="119" t="n"/>
      <c r="AE334" s="125" t="n"/>
      <c r="AF334" s="124">
        <f>MONTH(O334)</f>
        <v/>
      </c>
      <c r="AG334" s="124">
        <f>VLOOKUP(IFERROR(MID(AE334,1,(FIND(",",AE334,1)-1)),AE334),Facility_Region_Mapping,2,FALSE)</f>
        <v/>
      </c>
      <c r="AH334" s="124" t="n"/>
      <c r="AI334" s="124">
        <f>IF(C334&lt;&gt;"",IF(M334="ESM User",getInterfaceName($C334),"NA"),"")</f>
        <v/>
      </c>
      <c r="AJ334" s="116">
        <f>IF(Q334&lt;&gt;"",DATE(YEAR(Q334), MONTH(Q334), DAY(Q334)),"")</f>
        <v/>
      </c>
      <c r="AK334" s="130">
        <f>IF(Q334&lt;&gt;0,Q334-N334,TODAY()-N334)</f>
        <v/>
      </c>
      <c r="AL334" s="112">
        <f>IF(F334="Re-assigned",0,IF(H334="Closed",0,IF(H334="Service Restored",0,IF(H334="",0,1))))</f>
        <v/>
      </c>
      <c r="AM334" s="124">
        <f>IF(AL334=0,"",IF(AK334&gt;20.99,"Aged","Non-Aged"))</f>
        <v/>
      </c>
      <c r="AN334" s="112">
        <f>IF(Q334&lt;&gt;"",MONTH(Q334),"")</f>
        <v/>
      </c>
      <c r="AO334" s="112">
        <f>IFERROR(VALUE(V334),0)</f>
        <v/>
      </c>
    </row>
    <row customFormat="1" customHeight="1" ht="29.25" r="335" s="112" spans="1:41">
      <c r="A335" s="127" t="n"/>
      <c r="B335" s="113" t="n"/>
      <c r="C335" s="127" t="n"/>
      <c r="D335" s="127" t="n"/>
      <c r="E335" s="114">
        <f>IF(F335 &lt;&gt; "",VLOOKUP(F335,CategoryLookup,2,FALSE), "")</f>
        <v/>
      </c>
      <c r="F335" s="126" t="n"/>
      <c r="G335" s="127" t="n"/>
      <c r="H335" s="127" t="n"/>
      <c r="I335" s="127" t="n"/>
      <c r="J335" s="127" t="n"/>
      <c r="K335" s="127" t="n"/>
      <c r="L335" s="127" t="n"/>
      <c r="M335" s="127" t="n"/>
      <c r="N335" s="120" t="n"/>
      <c r="O335" s="120" t="n"/>
      <c r="P335" s="120" t="n"/>
      <c r="Q335" s="120" t="n"/>
      <c r="R335" s="121" t="n"/>
      <c r="S335" s="121" t="n"/>
      <c r="T335" s="121" t="n"/>
      <c r="U335" s="121" t="n"/>
      <c r="V335" s="117">
        <f>IF(P335="NA","NA",IF(P335&lt;&gt;"",TEXT(P335-N335,"[h].mm"),""))</f>
        <v/>
      </c>
      <c r="W335" s="118">
        <f>IF(AND(R335="",S335=""),"",R335+S335)</f>
        <v/>
      </c>
      <c r="X335" s="116">
        <f>IF(O335&lt;&gt;"",DATE(YEAR(O335), MONTH(O335), DAY(O335)),"")</f>
        <v/>
      </c>
      <c r="Y335" s="122" t="n"/>
      <c r="Z335" s="123" t="n"/>
      <c r="AA335" s="117">
        <f>IF(F335="Re-assigned","NA",IF(W335="","",IF(W335&gt;=VLOOKUP(D335,SLAMatrix,3,FALSE),"Yes",IF(W335&lt;VLOOKUP(D335,SLAMatrix,2,FALSE),"No","Internal"))))</f>
        <v/>
      </c>
      <c r="AB335" s="123" t="n"/>
      <c r="AC335" s="123" t="n"/>
      <c r="AD335" s="119" t="n"/>
      <c r="AE335" s="125" t="n"/>
      <c r="AF335" s="124">
        <f>MONTH(O335)</f>
        <v/>
      </c>
      <c r="AG335" s="124">
        <f>VLOOKUP(IFERROR(MID(AE335,1,(FIND(",",AE335,1)-1)),AE335),Facility_Region_Mapping,2,FALSE)</f>
        <v/>
      </c>
      <c r="AH335" s="124" t="n"/>
      <c r="AI335" s="124">
        <f>IF(C335&lt;&gt;"",IF(M335="ESM User",getInterfaceName($C335),"NA"),"")</f>
        <v/>
      </c>
      <c r="AJ335" s="116">
        <f>IF(Q335&lt;&gt;"",DATE(YEAR(Q335), MONTH(Q335), DAY(Q335)),"")</f>
        <v/>
      </c>
      <c r="AK335" s="130">
        <f>IF(Q335&lt;&gt;0,Q335-N335,TODAY()-N335)</f>
        <v/>
      </c>
      <c r="AL335" s="112">
        <f>IF(F335="Re-assigned",0,IF(H335="Closed",0,IF(H335="Service Restored",0,IF(H335="",0,1))))</f>
        <v/>
      </c>
      <c r="AM335" s="124">
        <f>IF(AL335=0,"",IF(AK335&gt;20.99,"Aged","Non-Aged"))</f>
        <v/>
      </c>
      <c r="AN335" s="112">
        <f>IF(Q335&lt;&gt;"",MONTH(Q335),"")</f>
        <v/>
      </c>
      <c r="AO335" s="112">
        <f>IFERROR(VALUE(V335),0)</f>
        <v/>
      </c>
    </row>
    <row customFormat="1" customHeight="1" ht="29.25" r="336" s="112" spans="1:41">
      <c r="A336" s="127" t="n"/>
      <c r="B336" s="113" t="n"/>
      <c r="C336" s="127" t="n"/>
      <c r="D336" s="127" t="n"/>
      <c r="E336" s="114">
        <f>IF(F336 &lt;&gt; "",VLOOKUP(F336,CategoryLookup,2,FALSE), "")</f>
        <v/>
      </c>
      <c r="F336" s="126" t="n"/>
      <c r="G336" s="127" t="n"/>
      <c r="H336" s="127" t="n"/>
      <c r="I336" s="127" t="n"/>
      <c r="J336" s="127" t="n"/>
      <c r="K336" s="127" t="n"/>
      <c r="L336" s="127" t="n"/>
      <c r="M336" s="127" t="n"/>
      <c r="N336" s="120" t="n"/>
      <c r="O336" s="120" t="n"/>
      <c r="P336" s="120" t="n"/>
      <c r="Q336" s="120" t="n"/>
      <c r="R336" s="121" t="n"/>
      <c r="S336" s="121" t="n"/>
      <c r="T336" s="121" t="n"/>
      <c r="U336" s="121" t="n"/>
      <c r="V336" s="117">
        <f>IF(P336="NA","NA",IF(P336&lt;&gt;"",TEXT(P336-N336,"[h].mm"),""))</f>
        <v/>
      </c>
      <c r="W336" s="118">
        <f>IF(AND(R336="",S336=""),"",R336+S336)</f>
        <v/>
      </c>
      <c r="X336" s="116">
        <f>IF(O336&lt;&gt;"",DATE(YEAR(O336), MONTH(O336), DAY(O336)),"")</f>
        <v/>
      </c>
      <c r="Y336" s="122" t="n"/>
      <c r="Z336" s="123" t="n"/>
      <c r="AA336" s="117">
        <f>IF(F336="Re-assigned","NA",IF(W336="","",IF(W336&gt;=VLOOKUP(D336,SLAMatrix,3,FALSE),"Yes",IF(W336&lt;VLOOKUP(D336,SLAMatrix,2,FALSE),"No","Internal"))))</f>
        <v/>
      </c>
      <c r="AB336" s="123" t="n"/>
      <c r="AC336" s="123" t="n"/>
      <c r="AD336" s="119" t="n"/>
      <c r="AE336" s="125" t="n"/>
      <c r="AF336" s="124">
        <f>MONTH(O336)</f>
        <v/>
      </c>
      <c r="AG336" s="124">
        <f>VLOOKUP(IFERROR(MID(AE336,1,(FIND(",",AE336,1)-1)),AE336),Facility_Region_Mapping,2,FALSE)</f>
        <v/>
      </c>
      <c r="AH336" s="124" t="n"/>
      <c r="AI336" s="124">
        <f>IF(C336&lt;&gt;"",IF(M336="ESM User",getInterfaceName($C336),"NA"),"")</f>
        <v/>
      </c>
      <c r="AJ336" s="116">
        <f>IF(Q336&lt;&gt;"",DATE(YEAR(Q336), MONTH(Q336), DAY(Q336)),"")</f>
        <v/>
      </c>
      <c r="AK336" s="130">
        <f>IF(Q336&lt;&gt;0,Q336-N336,TODAY()-N336)</f>
        <v/>
      </c>
      <c r="AL336" s="112">
        <f>IF(F336="Re-assigned",0,IF(H336="Closed",0,IF(H336="Service Restored",0,IF(H336="",0,1))))</f>
        <v/>
      </c>
      <c r="AM336" s="124">
        <f>IF(AL336=0,"",IF(AK336&gt;20.99,"Aged","Non-Aged"))</f>
        <v/>
      </c>
      <c r="AN336" s="112">
        <f>IF(Q336&lt;&gt;"",MONTH(Q336),"")</f>
        <v/>
      </c>
      <c r="AO336" s="112">
        <f>IFERROR(VALUE(V336),0)</f>
        <v/>
      </c>
    </row>
    <row customFormat="1" customHeight="1" ht="29.25" r="337" s="112" spans="1:41">
      <c r="A337" s="127" t="n"/>
      <c r="B337" s="113" t="n"/>
      <c r="C337" s="127" t="n"/>
      <c r="D337" s="127" t="n"/>
      <c r="E337" s="114">
        <f>IF(F337 &lt;&gt; "",VLOOKUP(F337,CategoryLookup,2,FALSE), "")</f>
        <v/>
      </c>
      <c r="F337" s="126" t="n"/>
      <c r="G337" s="127" t="n"/>
      <c r="H337" s="127" t="n"/>
      <c r="I337" s="127" t="n"/>
      <c r="J337" s="127" t="n"/>
      <c r="K337" s="127" t="n"/>
      <c r="L337" s="127" t="n"/>
      <c r="M337" s="127" t="n"/>
      <c r="N337" s="120" t="n"/>
      <c r="O337" s="120" t="n"/>
      <c r="P337" s="120" t="n"/>
      <c r="Q337" s="120" t="n"/>
      <c r="R337" s="121" t="n"/>
      <c r="S337" s="121" t="n"/>
      <c r="T337" s="121" t="n"/>
      <c r="U337" s="121" t="n"/>
      <c r="V337" s="117">
        <f>IF(P337="NA","NA",IF(P337&lt;&gt;"",TEXT(P337-N337,"[h].mm"),""))</f>
        <v/>
      </c>
      <c r="W337" s="118">
        <f>IF(AND(R337="",S337=""),"",R337+S337)</f>
        <v/>
      </c>
      <c r="X337" s="116">
        <f>IF(O337&lt;&gt;"",DATE(YEAR(O337), MONTH(O337), DAY(O337)),"")</f>
        <v/>
      </c>
      <c r="Y337" s="122" t="n"/>
      <c r="Z337" s="123" t="n"/>
      <c r="AA337" s="117">
        <f>IF(F337="Re-assigned","NA",IF(W337="","",IF(W337&gt;=VLOOKUP(D337,SLAMatrix,3,FALSE),"Yes",IF(W337&lt;VLOOKUP(D337,SLAMatrix,2,FALSE),"No","Internal"))))</f>
        <v/>
      </c>
      <c r="AB337" s="123" t="n"/>
      <c r="AC337" s="123" t="n"/>
      <c r="AD337" s="119" t="n"/>
      <c r="AE337" s="125" t="n"/>
      <c r="AF337" s="124">
        <f>MONTH(O337)</f>
        <v/>
      </c>
      <c r="AG337" s="124">
        <f>VLOOKUP(IFERROR(MID(AE337,1,(FIND(",",AE337,1)-1)),AE337),Facility_Region_Mapping,2,FALSE)</f>
        <v/>
      </c>
      <c r="AH337" s="124" t="n"/>
      <c r="AI337" s="124">
        <f>IF(C337&lt;&gt;"",IF(M337="ESM User",getInterfaceName($C337),"NA"),"")</f>
        <v/>
      </c>
      <c r="AJ337" s="116">
        <f>IF(Q337&lt;&gt;"",DATE(YEAR(Q337), MONTH(Q337), DAY(Q337)),"")</f>
        <v/>
      </c>
      <c r="AK337" s="130">
        <f>IF(Q337&lt;&gt;0,Q337-N337,TODAY()-N337)</f>
        <v/>
      </c>
      <c r="AL337" s="112">
        <f>IF(F337="Re-assigned",0,IF(H337="Closed",0,IF(H337="Service Restored",0,IF(H337="",0,1))))</f>
        <v/>
      </c>
      <c r="AM337" s="124">
        <f>IF(AL337=0,"",IF(AK337&gt;20.99,"Aged","Non-Aged"))</f>
        <v/>
      </c>
      <c r="AN337" s="112">
        <f>IF(Q337&lt;&gt;"",MONTH(Q337),"")</f>
        <v/>
      </c>
      <c r="AO337" s="112">
        <f>IFERROR(VALUE(V337),0)</f>
        <v/>
      </c>
    </row>
    <row customFormat="1" customHeight="1" ht="29.25" r="338" s="112" spans="1:41">
      <c r="A338" s="127" t="n"/>
      <c r="B338" s="113" t="n"/>
      <c r="C338" s="127" t="n"/>
      <c r="D338" s="127" t="n"/>
      <c r="E338" s="114">
        <f>IF(F338 &lt;&gt; "",VLOOKUP(F338,CategoryLookup,2,FALSE), "")</f>
        <v/>
      </c>
      <c r="F338" s="126" t="n"/>
      <c r="G338" s="127" t="n"/>
      <c r="H338" s="127" t="n"/>
      <c r="I338" s="127" t="n"/>
      <c r="J338" s="127" t="n"/>
      <c r="K338" s="127" t="n"/>
      <c r="L338" s="127" t="n"/>
      <c r="M338" s="127" t="n"/>
      <c r="N338" s="120" t="n"/>
      <c r="O338" s="120" t="n"/>
      <c r="P338" s="120" t="n"/>
      <c r="Q338" s="120" t="n"/>
      <c r="R338" s="121" t="n"/>
      <c r="S338" s="121" t="n"/>
      <c r="T338" s="121" t="n"/>
      <c r="U338" s="121" t="n"/>
      <c r="V338" s="117">
        <f>IF(P338="NA","NA",IF(P338&lt;&gt;"",TEXT(P338-N338,"[h].mm"),""))</f>
        <v/>
      </c>
      <c r="W338" s="118">
        <f>IF(AND(R338="",S338=""),"",R338+S338)</f>
        <v/>
      </c>
      <c r="X338" s="116">
        <f>IF(O338&lt;&gt;"",DATE(YEAR(O338), MONTH(O338), DAY(O338)),"")</f>
        <v/>
      </c>
      <c r="Y338" s="122" t="n"/>
      <c r="Z338" s="123" t="n"/>
      <c r="AA338" s="117">
        <f>IF(F338="Re-assigned","NA",IF(W338="","",IF(W338&gt;=VLOOKUP(D338,SLAMatrix,3,FALSE),"Yes",IF(W338&lt;VLOOKUP(D338,SLAMatrix,2,FALSE),"No","Internal"))))</f>
        <v/>
      </c>
      <c r="AB338" s="123" t="n"/>
      <c r="AC338" s="123" t="n"/>
      <c r="AD338" s="119" t="n"/>
      <c r="AE338" s="125" t="n"/>
      <c r="AF338" s="124">
        <f>MONTH(O338)</f>
        <v/>
      </c>
      <c r="AG338" s="124">
        <f>VLOOKUP(IFERROR(MID(AE338,1,(FIND(",",AE338,1)-1)),AE338),Facility_Region_Mapping,2,FALSE)</f>
        <v/>
      </c>
      <c r="AH338" s="124" t="n"/>
      <c r="AI338" s="124">
        <f>IF(C338&lt;&gt;"",IF(M338="ESM User",getInterfaceName($C338),"NA"),"")</f>
        <v/>
      </c>
      <c r="AJ338" s="116">
        <f>IF(Q338&lt;&gt;"",DATE(YEAR(Q338), MONTH(Q338), DAY(Q338)),"")</f>
        <v/>
      </c>
      <c r="AK338" s="130">
        <f>IF(Q338&lt;&gt;0,Q338-N338,TODAY()-N338)</f>
        <v/>
      </c>
      <c r="AL338" s="112">
        <f>IF(F338="Re-assigned",0,IF(H338="Closed",0,IF(H338="Service Restored",0,IF(H338="",0,1))))</f>
        <v/>
      </c>
      <c r="AM338" s="124">
        <f>IF(AL338=0,"",IF(AK338&gt;20.99,"Aged","Non-Aged"))</f>
        <v/>
      </c>
      <c r="AN338" s="112">
        <f>IF(Q338&lt;&gt;"",MONTH(Q338),"")</f>
        <v/>
      </c>
      <c r="AO338" s="112">
        <f>IFERROR(VALUE(V338),0)</f>
        <v/>
      </c>
    </row>
    <row customFormat="1" customHeight="1" ht="29.25" r="339" s="112" spans="1:41">
      <c r="A339" s="127" t="n"/>
      <c r="B339" s="113" t="n"/>
      <c r="C339" s="127" t="n"/>
      <c r="D339" s="127" t="n"/>
      <c r="E339" s="114">
        <f>IF(F339 &lt;&gt; "",VLOOKUP(F339,CategoryLookup,2,FALSE), "")</f>
        <v/>
      </c>
      <c r="F339" s="126" t="n"/>
      <c r="G339" s="127" t="n"/>
      <c r="H339" s="127" t="n"/>
      <c r="I339" s="127" t="n"/>
      <c r="J339" s="127" t="n"/>
      <c r="K339" s="127" t="n"/>
      <c r="L339" s="127" t="n"/>
      <c r="M339" s="127" t="n"/>
      <c r="N339" s="120" t="n"/>
      <c r="O339" s="120" t="n"/>
      <c r="P339" s="120" t="n"/>
      <c r="Q339" s="120" t="n"/>
      <c r="R339" s="121" t="n"/>
      <c r="S339" s="121" t="n"/>
      <c r="T339" s="121" t="n"/>
      <c r="U339" s="121" t="n"/>
      <c r="V339" s="117">
        <f>IF(P339="NA","NA",IF(P339&lt;&gt;"",TEXT(P339-N339,"[h].mm"),""))</f>
        <v/>
      </c>
      <c r="W339" s="118">
        <f>IF(AND(R339="",S339=""),"",R339+S339)</f>
        <v/>
      </c>
      <c r="X339" s="116">
        <f>IF(O339&lt;&gt;"",DATE(YEAR(O339), MONTH(O339), DAY(O339)),"")</f>
        <v/>
      </c>
      <c r="Y339" s="122" t="n"/>
      <c r="Z339" s="123" t="n"/>
      <c r="AA339" s="117">
        <f>IF(F339="Re-assigned","NA",IF(W339="","",IF(W339&gt;=VLOOKUP(D339,SLAMatrix,3,FALSE),"Yes",IF(W339&lt;VLOOKUP(D339,SLAMatrix,2,FALSE),"No","Internal"))))</f>
        <v/>
      </c>
      <c r="AB339" s="123" t="n"/>
      <c r="AC339" s="123" t="n"/>
      <c r="AD339" s="119" t="n"/>
      <c r="AE339" s="125" t="n"/>
      <c r="AF339" s="124">
        <f>MONTH(O339)</f>
        <v/>
      </c>
      <c r="AG339" s="124">
        <f>VLOOKUP(IFERROR(MID(AE339,1,(FIND(",",AE339,1)-1)),AE339),Facility_Region_Mapping,2,FALSE)</f>
        <v/>
      </c>
      <c r="AH339" s="124" t="n"/>
      <c r="AI339" s="124">
        <f>IF(C339&lt;&gt;"",IF(M339="ESM User",getInterfaceName($C339),"NA"),"")</f>
        <v/>
      </c>
      <c r="AJ339" s="116">
        <f>IF(Q339&lt;&gt;"",DATE(YEAR(Q339), MONTH(Q339), DAY(Q339)),"")</f>
        <v/>
      </c>
      <c r="AK339" s="130">
        <f>IF(Q339&lt;&gt;0,Q339-N339,TODAY()-N339)</f>
        <v/>
      </c>
      <c r="AL339" s="112">
        <f>IF(F339="Re-assigned",0,IF(H339="Closed",0,IF(H339="Service Restored",0,IF(H339="",0,1))))</f>
        <v/>
      </c>
      <c r="AM339" s="124">
        <f>IF(AL339=0,"",IF(AK339&gt;20.99,"Aged","Non-Aged"))</f>
        <v/>
      </c>
      <c r="AN339" s="112">
        <f>IF(Q339&lt;&gt;"",MONTH(Q339),"")</f>
        <v/>
      </c>
      <c r="AO339" s="112">
        <f>IFERROR(VALUE(V339),0)</f>
        <v/>
      </c>
    </row>
    <row customFormat="1" customHeight="1" ht="29.25" r="340" s="112" spans="1:41">
      <c r="A340" s="127" t="n"/>
      <c r="B340" s="113" t="n"/>
      <c r="C340" s="127" t="n"/>
      <c r="D340" s="127" t="n"/>
      <c r="E340" s="114">
        <f>IF(F340 &lt;&gt; "",VLOOKUP(F340,CategoryLookup,2,FALSE), "")</f>
        <v/>
      </c>
      <c r="F340" s="126" t="n"/>
      <c r="G340" s="127" t="n"/>
      <c r="H340" s="127" t="n"/>
      <c r="I340" s="127" t="n"/>
      <c r="J340" s="127" t="n"/>
      <c r="K340" s="127" t="n"/>
      <c r="L340" s="127" t="n"/>
      <c r="M340" s="127" t="n"/>
      <c r="N340" s="120" t="n"/>
      <c r="O340" s="120" t="n"/>
      <c r="P340" s="120" t="n"/>
      <c r="Q340" s="120" t="n"/>
      <c r="R340" s="121" t="n"/>
      <c r="S340" s="121" t="n"/>
      <c r="T340" s="121" t="n"/>
      <c r="U340" s="121" t="n"/>
      <c r="V340" s="117">
        <f>IF(P340="NA","NA",IF(P340&lt;&gt;"",TEXT(P340-N340,"[h].mm"),""))</f>
        <v/>
      </c>
      <c r="W340" s="118">
        <f>IF(AND(R340="",S340=""),"",R340+S340)</f>
        <v/>
      </c>
      <c r="X340" s="116">
        <f>IF(O340&lt;&gt;"",DATE(YEAR(O340), MONTH(O340), DAY(O340)),"")</f>
        <v/>
      </c>
      <c r="Y340" s="122" t="n"/>
      <c r="Z340" s="123" t="n"/>
      <c r="AA340" s="117">
        <f>IF(F340="Re-assigned","NA",IF(W340="","",IF(W340&gt;=VLOOKUP(D340,SLAMatrix,3,FALSE),"Yes",IF(W340&lt;VLOOKUP(D340,SLAMatrix,2,FALSE),"No","Internal"))))</f>
        <v/>
      </c>
      <c r="AB340" s="123" t="n"/>
      <c r="AC340" s="123" t="n"/>
      <c r="AD340" s="119" t="n"/>
      <c r="AE340" s="125" t="n"/>
      <c r="AF340" s="124">
        <f>MONTH(O340)</f>
        <v/>
      </c>
      <c r="AG340" s="124">
        <f>VLOOKUP(IFERROR(MID(AE340,1,(FIND(",",AE340,1)-1)),AE340),Facility_Region_Mapping,2,FALSE)</f>
        <v/>
      </c>
      <c r="AH340" s="124" t="n"/>
      <c r="AI340" s="124">
        <f>IF(C340&lt;&gt;"",IF(M340="ESM User",getInterfaceName($C340),"NA"),"")</f>
        <v/>
      </c>
      <c r="AJ340" s="116">
        <f>IF(Q340&lt;&gt;"",DATE(YEAR(Q340), MONTH(Q340), DAY(Q340)),"")</f>
        <v/>
      </c>
      <c r="AK340" s="130">
        <f>IF(Q340&lt;&gt;0,Q340-N340,TODAY()-N340)</f>
        <v/>
      </c>
      <c r="AL340" s="112">
        <f>IF(F340="Re-assigned",0,IF(H340="Closed",0,IF(H340="Service Restored",0,IF(H340="",0,1))))</f>
        <v/>
      </c>
      <c r="AM340" s="124">
        <f>IF(AL340=0,"",IF(AK340&gt;20.99,"Aged","Non-Aged"))</f>
        <v/>
      </c>
      <c r="AN340" s="112">
        <f>IF(Q340&lt;&gt;"",MONTH(Q340),"")</f>
        <v/>
      </c>
      <c r="AO340" s="112">
        <f>IFERROR(VALUE(V340),0)</f>
        <v/>
      </c>
    </row>
    <row customFormat="1" customHeight="1" ht="29.25" r="341" s="112" spans="1:41">
      <c r="A341" s="127" t="n"/>
      <c r="B341" s="113" t="n"/>
      <c r="C341" s="127" t="n"/>
      <c r="D341" s="127" t="n"/>
      <c r="E341" s="114">
        <f>IF(F341 &lt;&gt; "",VLOOKUP(F341,CategoryLookup,2,FALSE), "")</f>
        <v/>
      </c>
      <c r="F341" s="126" t="n"/>
      <c r="G341" s="127" t="n"/>
      <c r="H341" s="127" t="n"/>
      <c r="I341" s="127" t="n"/>
      <c r="J341" s="127" t="n"/>
      <c r="K341" s="127" t="n"/>
      <c r="L341" s="127" t="n"/>
      <c r="M341" s="127" t="n"/>
      <c r="N341" s="120" t="n"/>
      <c r="O341" s="120" t="n"/>
      <c r="P341" s="120" t="n"/>
      <c r="Q341" s="120" t="n"/>
      <c r="R341" s="121" t="n"/>
      <c r="S341" s="121" t="n"/>
      <c r="T341" s="121" t="n"/>
      <c r="U341" s="121" t="n"/>
      <c r="V341" s="117">
        <f>IF(P341="NA","NA",IF(P341&lt;&gt;"",TEXT(P341-N341,"[h].mm"),""))</f>
        <v/>
      </c>
      <c r="W341" s="118">
        <f>IF(AND(R341="",S341=""),"",R341+S341)</f>
        <v/>
      </c>
      <c r="X341" s="116">
        <f>IF(O341&lt;&gt;"",DATE(YEAR(O341), MONTH(O341), DAY(O341)),"")</f>
        <v/>
      </c>
      <c r="Y341" s="122" t="n"/>
      <c r="Z341" s="123" t="n"/>
      <c r="AA341" s="117">
        <f>IF(F341="Re-assigned","NA",IF(W341="","",IF(W341&gt;=VLOOKUP(D341,SLAMatrix,3,FALSE),"Yes",IF(W341&lt;VLOOKUP(D341,SLAMatrix,2,FALSE),"No","Internal"))))</f>
        <v/>
      </c>
      <c r="AB341" s="123" t="n"/>
      <c r="AC341" s="123" t="n"/>
      <c r="AD341" s="119" t="n"/>
      <c r="AE341" s="125" t="n"/>
      <c r="AF341" s="124">
        <f>MONTH(O341)</f>
        <v/>
      </c>
      <c r="AG341" s="124">
        <f>VLOOKUP(IFERROR(MID(AE341,1,(FIND(",",AE341,1)-1)),AE341),Facility_Region_Mapping,2,FALSE)</f>
        <v/>
      </c>
      <c r="AH341" s="124" t="n"/>
      <c r="AI341" s="124">
        <f>IF(C341&lt;&gt;"",IF(M341="ESM User",getInterfaceName($C341),"NA"),"")</f>
        <v/>
      </c>
      <c r="AJ341" s="116">
        <f>IF(Q341&lt;&gt;"",DATE(YEAR(Q341), MONTH(Q341), DAY(Q341)),"")</f>
        <v/>
      </c>
      <c r="AK341" s="130">
        <f>IF(Q341&lt;&gt;0,Q341-N341,TODAY()-N341)</f>
        <v/>
      </c>
      <c r="AL341" s="112">
        <f>IF(F341="Re-assigned",0,IF(H341="Closed",0,IF(H341="Service Restored",0,IF(H341="",0,1))))</f>
        <v/>
      </c>
      <c r="AM341" s="124">
        <f>IF(AL341=0,"",IF(AK341&gt;20.99,"Aged","Non-Aged"))</f>
        <v/>
      </c>
      <c r="AN341" s="112">
        <f>IF(Q341&lt;&gt;"",MONTH(Q341),"")</f>
        <v/>
      </c>
      <c r="AO341" s="112">
        <f>IFERROR(VALUE(V341),0)</f>
        <v/>
      </c>
    </row>
    <row customFormat="1" customHeight="1" ht="29.25" r="342" s="112" spans="1:41">
      <c r="A342" s="127" t="n"/>
      <c r="B342" s="113" t="n"/>
      <c r="C342" s="127" t="n"/>
      <c r="D342" s="127" t="n"/>
      <c r="E342" s="114">
        <f>IF(F342 &lt;&gt; "",VLOOKUP(F342,CategoryLookup,2,FALSE), "")</f>
        <v/>
      </c>
      <c r="F342" s="126" t="n"/>
      <c r="G342" s="127" t="n"/>
      <c r="H342" s="127" t="n"/>
      <c r="I342" s="127" t="n"/>
      <c r="J342" s="127" t="n"/>
      <c r="K342" s="127" t="n"/>
      <c r="L342" s="127" t="n"/>
      <c r="M342" s="127" t="n"/>
      <c r="N342" s="120" t="n"/>
      <c r="O342" s="120" t="n"/>
      <c r="P342" s="120" t="n"/>
      <c r="Q342" s="120" t="n"/>
      <c r="R342" s="121" t="n"/>
      <c r="S342" s="121" t="n"/>
      <c r="T342" s="121" t="n"/>
      <c r="U342" s="121" t="n"/>
      <c r="V342" s="117">
        <f>IF(P342="NA","NA",IF(P342&lt;&gt;"",TEXT(P342-N342,"[h].mm"),""))</f>
        <v/>
      </c>
      <c r="W342" s="118">
        <f>IF(AND(R342="",S342=""),"",R342+S342)</f>
        <v/>
      </c>
      <c r="X342" s="116">
        <f>IF(O342&lt;&gt;"",DATE(YEAR(O342), MONTH(O342), DAY(O342)),"")</f>
        <v/>
      </c>
      <c r="Y342" s="122" t="n"/>
      <c r="Z342" s="123" t="n"/>
      <c r="AA342" s="117">
        <f>IF(F342="Re-assigned","NA",IF(W342="","",IF(W342&gt;=VLOOKUP(D342,SLAMatrix,3,FALSE),"Yes",IF(W342&lt;VLOOKUP(D342,SLAMatrix,2,FALSE),"No","Internal"))))</f>
        <v/>
      </c>
      <c r="AB342" s="123" t="n"/>
      <c r="AC342" s="123" t="n"/>
      <c r="AD342" s="119" t="n"/>
      <c r="AE342" s="125" t="n"/>
      <c r="AF342" s="124">
        <f>MONTH(O342)</f>
        <v/>
      </c>
      <c r="AG342" s="124">
        <f>VLOOKUP(IFERROR(MID(AE342,1,(FIND(",",AE342,1)-1)),AE342),Facility_Region_Mapping,2,FALSE)</f>
        <v/>
      </c>
      <c r="AH342" s="124" t="n"/>
      <c r="AI342" s="124">
        <f>IF(C342&lt;&gt;"",IF(M342="ESM User",getInterfaceName($C342),"NA"),"")</f>
        <v/>
      </c>
      <c r="AJ342" s="116">
        <f>IF(Q342&lt;&gt;"",DATE(YEAR(Q342), MONTH(Q342), DAY(Q342)),"")</f>
        <v/>
      </c>
      <c r="AK342" s="130">
        <f>IF(Q342&lt;&gt;0,Q342-N342,TODAY()-N342)</f>
        <v/>
      </c>
      <c r="AL342" s="112">
        <f>IF(F342="Re-assigned",0,IF(H342="Closed",0,IF(H342="Service Restored",0,IF(H342="",0,1))))</f>
        <v/>
      </c>
      <c r="AM342" s="124">
        <f>IF(AL342=0,"",IF(AK342&gt;20.99,"Aged","Non-Aged"))</f>
        <v/>
      </c>
      <c r="AN342" s="112">
        <f>IF(Q342&lt;&gt;"",MONTH(Q342),"")</f>
        <v/>
      </c>
      <c r="AO342" s="112">
        <f>IFERROR(VALUE(V342),0)</f>
        <v/>
      </c>
    </row>
    <row customFormat="1" customHeight="1" ht="29.25" r="343" s="112" spans="1:41">
      <c r="A343" s="127" t="n"/>
      <c r="B343" s="113" t="n"/>
      <c r="C343" s="127" t="n"/>
      <c r="D343" s="127" t="n"/>
      <c r="E343" s="114">
        <f>IF(F343 &lt;&gt; "",VLOOKUP(F343,CategoryLookup,2,FALSE), "")</f>
        <v/>
      </c>
      <c r="F343" s="126" t="n"/>
      <c r="G343" s="127" t="n"/>
      <c r="H343" s="127" t="n"/>
      <c r="I343" s="127" t="n"/>
      <c r="J343" s="127" t="n"/>
      <c r="K343" s="127" t="n"/>
      <c r="L343" s="127" t="n"/>
      <c r="M343" s="127" t="n"/>
      <c r="N343" s="120" t="n"/>
      <c r="O343" s="120" t="n"/>
      <c r="P343" s="120" t="n"/>
      <c r="Q343" s="120" t="n"/>
      <c r="R343" s="121" t="n"/>
      <c r="S343" s="121" t="n"/>
      <c r="T343" s="121" t="n"/>
      <c r="U343" s="121" t="n"/>
      <c r="V343" s="117">
        <f>IF(P343="NA","NA",IF(P343&lt;&gt;"",TEXT(P343-N343,"[h].mm"),""))</f>
        <v/>
      </c>
      <c r="W343" s="118">
        <f>IF(AND(R343="",S343=""),"",R343+S343)</f>
        <v/>
      </c>
      <c r="X343" s="116">
        <f>IF(O343&lt;&gt;"",DATE(YEAR(O343), MONTH(O343), DAY(O343)),"")</f>
        <v/>
      </c>
      <c r="Y343" s="122" t="n"/>
      <c r="Z343" s="123" t="n"/>
      <c r="AA343" s="117">
        <f>IF(F343="Re-assigned","NA",IF(W343="","",IF(W343&gt;=VLOOKUP(D343,SLAMatrix,3,FALSE),"Yes",IF(W343&lt;VLOOKUP(D343,SLAMatrix,2,FALSE),"No","Internal"))))</f>
        <v/>
      </c>
      <c r="AB343" s="123" t="n"/>
      <c r="AC343" s="123" t="n"/>
      <c r="AD343" s="119" t="n"/>
      <c r="AE343" s="125" t="n"/>
      <c r="AF343" s="124">
        <f>MONTH(O343)</f>
        <v/>
      </c>
      <c r="AG343" s="124">
        <f>VLOOKUP(IFERROR(MID(AE343,1,(FIND(",",AE343,1)-1)),AE343),Facility_Region_Mapping,2,FALSE)</f>
        <v/>
      </c>
      <c r="AH343" s="124" t="n"/>
      <c r="AI343" s="124">
        <f>IF(C343&lt;&gt;"",IF(M343="ESM User",getInterfaceName($C343),"NA"),"")</f>
        <v/>
      </c>
      <c r="AJ343" s="116">
        <f>IF(Q343&lt;&gt;"",DATE(YEAR(Q343), MONTH(Q343), DAY(Q343)),"")</f>
        <v/>
      </c>
      <c r="AK343" s="130">
        <f>IF(Q343&lt;&gt;0,Q343-N343,TODAY()-N343)</f>
        <v/>
      </c>
      <c r="AL343" s="112">
        <f>IF(F343="Re-assigned",0,IF(H343="Closed",0,IF(H343="Service Restored",0,IF(H343="",0,1))))</f>
        <v/>
      </c>
      <c r="AM343" s="124">
        <f>IF(AL343=0,"",IF(AK343&gt;20.99,"Aged","Non-Aged"))</f>
        <v/>
      </c>
      <c r="AN343" s="112">
        <f>IF(Q343&lt;&gt;"",MONTH(Q343),"")</f>
        <v/>
      </c>
      <c r="AO343" s="112">
        <f>IFERROR(VALUE(V343),0)</f>
        <v/>
      </c>
    </row>
    <row customFormat="1" customHeight="1" ht="29.25" r="344" s="112" spans="1:41">
      <c r="A344" s="127" t="n"/>
      <c r="B344" s="113" t="n"/>
      <c r="C344" s="127" t="n"/>
      <c r="D344" s="127" t="n"/>
      <c r="E344" s="114">
        <f>IF(F344 &lt;&gt; "",VLOOKUP(F344,CategoryLookup,2,FALSE), "")</f>
        <v/>
      </c>
      <c r="F344" s="126" t="n"/>
      <c r="G344" s="127" t="n"/>
      <c r="H344" s="127" t="n"/>
      <c r="I344" s="127" t="n"/>
      <c r="J344" s="127" t="n"/>
      <c r="K344" s="127" t="n"/>
      <c r="L344" s="127" t="n"/>
      <c r="M344" s="127" t="n"/>
      <c r="N344" s="120" t="n"/>
      <c r="O344" s="120" t="n"/>
      <c r="P344" s="120" t="n"/>
      <c r="Q344" s="120" t="n"/>
      <c r="R344" s="121" t="n"/>
      <c r="S344" s="121" t="n"/>
      <c r="T344" s="121" t="n"/>
      <c r="U344" s="121" t="n"/>
      <c r="V344" s="117">
        <f>IF(P344="NA","NA",IF(P344&lt;&gt;"",TEXT(P344-N344,"[h].mm"),""))</f>
        <v/>
      </c>
      <c r="W344" s="118">
        <f>IF(AND(R344="",S344=""),"",R344+S344)</f>
        <v/>
      </c>
      <c r="X344" s="116">
        <f>IF(O344&lt;&gt;"",DATE(YEAR(O344), MONTH(O344), DAY(O344)),"")</f>
        <v/>
      </c>
      <c r="Y344" s="122" t="n"/>
      <c r="Z344" s="123" t="n"/>
      <c r="AA344" s="117">
        <f>IF(F344="Re-assigned","NA",IF(W344="","",IF(W344&gt;=VLOOKUP(D344,SLAMatrix,3,FALSE),"Yes",IF(W344&lt;VLOOKUP(D344,SLAMatrix,2,FALSE),"No","Internal"))))</f>
        <v/>
      </c>
      <c r="AB344" s="123" t="n"/>
      <c r="AC344" s="123" t="n"/>
      <c r="AD344" s="119" t="n"/>
      <c r="AE344" s="125" t="n"/>
      <c r="AF344" s="124">
        <f>MONTH(O344)</f>
        <v/>
      </c>
      <c r="AG344" s="124">
        <f>VLOOKUP(IFERROR(MID(AE344,1,(FIND(",",AE344,1)-1)),AE344),Facility_Region_Mapping,2,FALSE)</f>
        <v/>
      </c>
      <c r="AH344" s="124" t="n"/>
      <c r="AI344" s="124">
        <f>IF(C344&lt;&gt;"",IF(M344="ESM User",getInterfaceName($C344),"NA"),"")</f>
        <v/>
      </c>
      <c r="AJ344" s="116">
        <f>IF(Q344&lt;&gt;"",DATE(YEAR(Q344), MONTH(Q344), DAY(Q344)),"")</f>
        <v/>
      </c>
      <c r="AK344" s="130">
        <f>IF(Q344&lt;&gt;0,Q344-N344,TODAY()-N344)</f>
        <v/>
      </c>
      <c r="AL344" s="112">
        <f>IF(F344="Re-assigned",0,IF(H344="Closed",0,IF(H344="Service Restored",0,IF(H344="",0,1))))</f>
        <v/>
      </c>
      <c r="AM344" s="124">
        <f>IF(AL344=0,"",IF(AK344&gt;20.99,"Aged","Non-Aged"))</f>
        <v/>
      </c>
      <c r="AN344" s="112">
        <f>IF(Q344&lt;&gt;"",MONTH(Q344),"")</f>
        <v/>
      </c>
      <c r="AO344" s="112">
        <f>IFERROR(VALUE(V344),0)</f>
        <v/>
      </c>
    </row>
    <row customFormat="1" customHeight="1" ht="29.25" r="345" s="112" spans="1:41">
      <c r="A345" s="127" t="n"/>
      <c r="B345" s="113" t="n"/>
      <c r="C345" s="127" t="n"/>
      <c r="D345" s="127" t="n"/>
      <c r="E345" s="114">
        <f>IF(F345 &lt;&gt; "",VLOOKUP(F345,CategoryLookup,2,FALSE), "")</f>
        <v/>
      </c>
      <c r="F345" s="126" t="n"/>
      <c r="G345" s="127" t="n"/>
      <c r="H345" s="127" t="n"/>
      <c r="I345" s="127" t="n"/>
      <c r="J345" s="127" t="n"/>
      <c r="K345" s="127" t="n"/>
      <c r="L345" s="127" t="n"/>
      <c r="M345" s="127" t="n"/>
      <c r="N345" s="120" t="n"/>
      <c r="O345" s="120" t="n"/>
      <c r="P345" s="120" t="n"/>
      <c r="Q345" s="120" t="n"/>
      <c r="R345" s="121" t="n"/>
      <c r="S345" s="121" t="n"/>
      <c r="T345" s="121" t="n"/>
      <c r="U345" s="121" t="n"/>
      <c r="V345" s="117">
        <f>IF(P345="NA","NA",IF(P345&lt;&gt;"",TEXT(P345-N345,"[h].mm"),""))</f>
        <v/>
      </c>
      <c r="W345" s="118">
        <f>IF(AND(R345="",S345=""),"",R345+S345)</f>
        <v/>
      </c>
      <c r="X345" s="116">
        <f>IF(O345&lt;&gt;"",DATE(YEAR(O345), MONTH(O345), DAY(O345)),"")</f>
        <v/>
      </c>
      <c r="Y345" s="122" t="n"/>
      <c r="Z345" s="123" t="n"/>
      <c r="AA345" s="117">
        <f>IF(F345="Re-assigned","NA",IF(W345="","",IF(W345&gt;=VLOOKUP(D345,SLAMatrix,3,FALSE),"Yes",IF(W345&lt;VLOOKUP(D345,SLAMatrix,2,FALSE),"No","Internal"))))</f>
        <v/>
      </c>
      <c r="AB345" s="123" t="n"/>
      <c r="AC345" s="123" t="n"/>
      <c r="AD345" s="119" t="n"/>
      <c r="AE345" s="125" t="n"/>
      <c r="AF345" s="124">
        <f>MONTH(O345)</f>
        <v/>
      </c>
      <c r="AG345" s="124">
        <f>VLOOKUP(IFERROR(MID(AE345,1,(FIND(",",AE345,1)-1)),AE345),Facility_Region_Mapping,2,FALSE)</f>
        <v/>
      </c>
      <c r="AH345" s="124" t="n"/>
      <c r="AI345" s="124">
        <f>IF(C345&lt;&gt;"",IF(M345="ESM User",getInterfaceName($C345),"NA"),"")</f>
        <v/>
      </c>
      <c r="AJ345" s="116">
        <f>IF(Q345&lt;&gt;"",DATE(YEAR(Q345), MONTH(Q345), DAY(Q345)),"")</f>
        <v/>
      </c>
      <c r="AK345" s="130">
        <f>IF(Q345&lt;&gt;0,Q345-N345,TODAY()-N345)</f>
        <v/>
      </c>
      <c r="AL345" s="112">
        <f>IF(F345="Re-assigned",0,IF(H345="Closed",0,IF(H345="Service Restored",0,IF(H345="",0,1))))</f>
        <v/>
      </c>
      <c r="AM345" s="124">
        <f>IF(AL345=0,"",IF(AK345&gt;20.99,"Aged","Non-Aged"))</f>
        <v/>
      </c>
      <c r="AN345" s="112">
        <f>IF(Q345&lt;&gt;"",MONTH(Q345),"")</f>
        <v/>
      </c>
      <c r="AO345" s="112">
        <f>IFERROR(VALUE(V345),0)</f>
        <v/>
      </c>
    </row>
    <row customFormat="1" customHeight="1" ht="29.25" r="346" s="112" spans="1:41">
      <c r="A346" s="127" t="n"/>
      <c r="B346" s="113" t="n"/>
      <c r="C346" s="127" t="n"/>
      <c r="D346" s="127" t="n"/>
      <c r="E346" s="114">
        <f>IF(F346 &lt;&gt; "",VLOOKUP(F346,CategoryLookup,2,FALSE), "")</f>
        <v/>
      </c>
      <c r="F346" s="126" t="n"/>
      <c r="G346" s="127" t="n"/>
      <c r="H346" s="127" t="n"/>
      <c r="I346" s="127" t="n"/>
      <c r="J346" s="127" t="n"/>
      <c r="K346" s="127" t="n"/>
      <c r="L346" s="127" t="n"/>
      <c r="M346" s="127" t="n"/>
      <c r="N346" s="120" t="n"/>
      <c r="O346" s="120" t="n"/>
      <c r="P346" s="120" t="n"/>
      <c r="Q346" s="120" t="n"/>
      <c r="R346" s="121" t="n"/>
      <c r="S346" s="121" t="n"/>
      <c r="T346" s="121" t="n"/>
      <c r="U346" s="121" t="n"/>
      <c r="V346" s="117">
        <f>IF(P346="NA","NA",IF(P346&lt;&gt;"",TEXT(P346-N346,"[h].mm"),""))</f>
        <v/>
      </c>
      <c r="W346" s="118">
        <f>IF(AND(R346="",S346=""),"",R346+S346)</f>
        <v/>
      </c>
      <c r="X346" s="116">
        <f>IF(O346&lt;&gt;"",DATE(YEAR(O346), MONTH(O346), DAY(O346)),"")</f>
        <v/>
      </c>
      <c r="Y346" s="122" t="n"/>
      <c r="Z346" s="123" t="n"/>
      <c r="AA346" s="117">
        <f>IF(F346="Re-assigned","NA",IF(W346="","",IF(W346&gt;=VLOOKUP(D346,SLAMatrix,3,FALSE),"Yes",IF(W346&lt;VLOOKUP(D346,SLAMatrix,2,FALSE),"No","Internal"))))</f>
        <v/>
      </c>
      <c r="AB346" s="123" t="n"/>
      <c r="AC346" s="123" t="n"/>
      <c r="AD346" s="119" t="n"/>
      <c r="AE346" s="125" t="n"/>
      <c r="AF346" s="124">
        <f>MONTH(O346)</f>
        <v/>
      </c>
      <c r="AG346" s="124">
        <f>VLOOKUP(IFERROR(MID(AE346,1,(FIND(",",AE346,1)-1)),AE346),Facility_Region_Mapping,2,FALSE)</f>
        <v/>
      </c>
      <c r="AH346" s="124" t="n"/>
      <c r="AI346" s="124">
        <f>IF(C346&lt;&gt;"",IF(M346="ESM User",getInterfaceName($C346),"NA"),"")</f>
        <v/>
      </c>
      <c r="AJ346" s="116">
        <f>IF(Q346&lt;&gt;"",DATE(YEAR(Q346), MONTH(Q346), DAY(Q346)),"")</f>
        <v/>
      </c>
      <c r="AK346" s="130">
        <f>IF(Q346&lt;&gt;0,Q346-N346,TODAY()-N346)</f>
        <v/>
      </c>
      <c r="AL346" s="112">
        <f>IF(F346="Re-assigned",0,IF(H346="Closed",0,IF(H346="Service Restored",0,IF(H346="",0,1))))</f>
        <v/>
      </c>
      <c r="AM346" s="124">
        <f>IF(AL346=0,"",IF(AK346&gt;20.99,"Aged","Non-Aged"))</f>
        <v/>
      </c>
      <c r="AN346" s="112">
        <f>IF(Q346&lt;&gt;"",MONTH(Q346),"")</f>
        <v/>
      </c>
      <c r="AO346" s="112">
        <f>IFERROR(VALUE(V346),0)</f>
        <v/>
      </c>
    </row>
    <row customFormat="1" customHeight="1" ht="29.25" r="347" s="112" spans="1:41">
      <c r="A347" s="127" t="n"/>
      <c r="B347" s="113" t="n"/>
      <c r="C347" s="127" t="n"/>
      <c r="D347" s="127" t="n"/>
      <c r="E347" s="114">
        <f>IF(F347 &lt;&gt; "",VLOOKUP(F347,CategoryLookup,2,FALSE), "")</f>
        <v/>
      </c>
      <c r="F347" s="126" t="n"/>
      <c r="G347" s="127" t="n"/>
      <c r="H347" s="127" t="n"/>
      <c r="I347" s="127" t="n"/>
      <c r="J347" s="127" t="n"/>
      <c r="K347" s="127" t="n"/>
      <c r="L347" s="127" t="n"/>
      <c r="M347" s="127" t="n"/>
      <c r="N347" s="120" t="n"/>
      <c r="O347" s="120" t="n"/>
      <c r="P347" s="120" t="n"/>
      <c r="Q347" s="120" t="n"/>
      <c r="R347" s="121" t="n"/>
      <c r="S347" s="121" t="n"/>
      <c r="T347" s="121" t="n"/>
      <c r="U347" s="121" t="n"/>
      <c r="V347" s="117">
        <f>IF(P347="NA","NA",IF(P347&lt;&gt;"",TEXT(P347-N347,"[h].mm"),""))</f>
        <v/>
      </c>
      <c r="W347" s="118">
        <f>IF(AND(R347="",S347=""),"",R347+S347)</f>
        <v/>
      </c>
      <c r="X347" s="116">
        <f>IF(O347&lt;&gt;"",DATE(YEAR(O347), MONTH(O347), DAY(O347)),"")</f>
        <v/>
      </c>
      <c r="Y347" s="122" t="n"/>
      <c r="Z347" s="123" t="n"/>
      <c r="AA347" s="117">
        <f>IF(F347="Re-assigned","NA",IF(W347="","",IF(W347&gt;=VLOOKUP(D347,SLAMatrix,3,FALSE),"Yes",IF(W347&lt;VLOOKUP(D347,SLAMatrix,2,FALSE),"No","Internal"))))</f>
        <v/>
      </c>
      <c r="AB347" s="123" t="n"/>
      <c r="AC347" s="123" t="n"/>
      <c r="AD347" s="119" t="n"/>
      <c r="AE347" s="125" t="n"/>
      <c r="AF347" s="124">
        <f>MONTH(O347)</f>
        <v/>
      </c>
      <c r="AG347" s="124">
        <f>VLOOKUP(IFERROR(MID(AE347,1,(FIND(",",AE347,1)-1)),AE347),Facility_Region_Mapping,2,FALSE)</f>
        <v/>
      </c>
      <c r="AH347" s="124" t="n"/>
      <c r="AI347" s="124">
        <f>IF(C347&lt;&gt;"",IF(M347="ESM User",getInterfaceName($C347),"NA"),"")</f>
        <v/>
      </c>
      <c r="AJ347" s="116">
        <f>IF(Q347&lt;&gt;"",DATE(YEAR(Q347), MONTH(Q347), DAY(Q347)),"")</f>
        <v/>
      </c>
      <c r="AK347" s="130">
        <f>IF(Q347&lt;&gt;0,Q347-N347,TODAY()-N347)</f>
        <v/>
      </c>
      <c r="AL347" s="112">
        <f>IF(F347="Re-assigned",0,IF(H347="Closed",0,IF(H347="Service Restored",0,IF(H347="",0,1))))</f>
        <v/>
      </c>
      <c r="AM347" s="124">
        <f>IF(AL347=0,"",IF(AK347&gt;20.99,"Aged","Non-Aged"))</f>
        <v/>
      </c>
      <c r="AN347" s="112">
        <f>IF(Q347&lt;&gt;"",MONTH(Q347),"")</f>
        <v/>
      </c>
      <c r="AO347" s="112">
        <f>IFERROR(VALUE(V347),0)</f>
        <v/>
      </c>
    </row>
    <row customFormat="1" customHeight="1" ht="29.25" r="348" s="112" spans="1:41">
      <c r="A348" s="127" t="n"/>
      <c r="B348" s="113" t="n"/>
      <c r="C348" s="127" t="n"/>
      <c r="D348" s="127" t="n"/>
      <c r="E348" s="114">
        <f>IF(F348 &lt;&gt; "",VLOOKUP(F348,CategoryLookup,2,FALSE), "")</f>
        <v/>
      </c>
      <c r="F348" s="126" t="n"/>
      <c r="G348" s="127" t="n"/>
      <c r="H348" s="127" t="n"/>
      <c r="I348" s="127" t="n"/>
      <c r="J348" s="127" t="n"/>
      <c r="K348" s="127" t="n"/>
      <c r="L348" s="127" t="n"/>
      <c r="M348" s="127" t="n"/>
      <c r="N348" s="120" t="n"/>
      <c r="O348" s="120" t="n"/>
      <c r="P348" s="120" t="n"/>
      <c r="Q348" s="120" t="n"/>
      <c r="R348" s="121" t="n"/>
      <c r="S348" s="121" t="n"/>
      <c r="T348" s="121" t="n"/>
      <c r="U348" s="121" t="n"/>
      <c r="V348" s="117">
        <f>IF(P348="NA","NA",IF(P348&lt;&gt;"",TEXT(P348-N348,"[h].mm"),""))</f>
        <v/>
      </c>
      <c r="W348" s="118">
        <f>IF(AND(R348="",S348=""),"",R348+S348)</f>
        <v/>
      </c>
      <c r="X348" s="116">
        <f>IF(O348&lt;&gt;"",DATE(YEAR(O348), MONTH(O348), DAY(O348)),"")</f>
        <v/>
      </c>
      <c r="Y348" s="122" t="n"/>
      <c r="Z348" s="123" t="n"/>
      <c r="AA348" s="117">
        <f>IF(F348="Re-assigned","NA",IF(W348="","",IF(W348&gt;=VLOOKUP(D348,SLAMatrix,3,FALSE),"Yes",IF(W348&lt;VLOOKUP(D348,SLAMatrix,2,FALSE),"No","Internal"))))</f>
        <v/>
      </c>
      <c r="AB348" s="123" t="n"/>
      <c r="AC348" s="123" t="n"/>
      <c r="AD348" s="119" t="n"/>
      <c r="AE348" s="125" t="n"/>
      <c r="AF348" s="124">
        <f>MONTH(O348)</f>
        <v/>
      </c>
      <c r="AG348" s="124">
        <f>VLOOKUP(IFERROR(MID(AE348,1,(FIND(",",AE348,1)-1)),AE348),Facility_Region_Mapping,2,FALSE)</f>
        <v/>
      </c>
      <c r="AH348" s="124" t="n"/>
      <c r="AI348" s="124">
        <f>IF(C348&lt;&gt;"",IF(M348="ESM User",getInterfaceName($C348),"NA"),"")</f>
        <v/>
      </c>
      <c r="AJ348" s="116">
        <f>IF(Q348&lt;&gt;"",DATE(YEAR(Q348), MONTH(Q348), DAY(Q348)),"")</f>
        <v/>
      </c>
      <c r="AK348" s="130">
        <f>IF(Q348&lt;&gt;0,Q348-N348,TODAY()-N348)</f>
        <v/>
      </c>
      <c r="AL348" s="112">
        <f>IF(F348="Re-assigned",0,IF(H348="Closed",0,IF(H348="Service Restored",0,IF(H348="",0,1))))</f>
        <v/>
      </c>
      <c r="AM348" s="124">
        <f>IF(AL348=0,"",IF(AK348&gt;20.99,"Aged","Non-Aged"))</f>
        <v/>
      </c>
      <c r="AN348" s="112">
        <f>IF(Q348&lt;&gt;"",MONTH(Q348),"")</f>
        <v/>
      </c>
      <c r="AO348" s="112">
        <f>IFERROR(VALUE(V348),0)</f>
        <v/>
      </c>
    </row>
    <row customFormat="1" customHeight="1" ht="29.25" r="349" s="112" spans="1:41">
      <c r="A349" s="127" t="n"/>
      <c r="B349" s="113" t="n"/>
      <c r="C349" s="127" t="n"/>
      <c r="D349" s="127" t="n"/>
      <c r="E349" s="114">
        <f>IF(F349 &lt;&gt; "",VLOOKUP(F349,CategoryLookup,2,FALSE), "")</f>
        <v/>
      </c>
      <c r="F349" s="126" t="n"/>
      <c r="G349" s="127" t="n"/>
      <c r="H349" s="127" t="n"/>
      <c r="I349" s="127" t="n"/>
      <c r="J349" s="127" t="n"/>
      <c r="K349" s="127" t="n"/>
      <c r="L349" s="127" t="n"/>
      <c r="M349" s="127" t="n"/>
      <c r="N349" s="120" t="n"/>
      <c r="O349" s="120" t="n"/>
      <c r="P349" s="120" t="n"/>
      <c r="Q349" s="120" t="n"/>
      <c r="R349" s="121" t="n"/>
      <c r="S349" s="121" t="n"/>
      <c r="T349" s="121" t="n"/>
      <c r="U349" s="121" t="n"/>
      <c r="V349" s="117">
        <f>IF(P349="NA","NA",IF(P349&lt;&gt;"",TEXT(P349-N349,"[h].mm"),""))</f>
        <v/>
      </c>
      <c r="W349" s="118">
        <f>IF(AND(R349="",S349=""),"",R349+S349)</f>
        <v/>
      </c>
      <c r="X349" s="116">
        <f>IF(O349&lt;&gt;"",DATE(YEAR(O349), MONTH(O349), DAY(O349)),"")</f>
        <v/>
      </c>
      <c r="Y349" s="122" t="n"/>
      <c r="Z349" s="123" t="n"/>
      <c r="AA349" s="117">
        <f>IF(F349="Re-assigned","NA",IF(W349="","",IF(W349&gt;=VLOOKUP(D349,SLAMatrix,3,FALSE),"Yes",IF(W349&lt;VLOOKUP(D349,SLAMatrix,2,FALSE),"No","Internal"))))</f>
        <v/>
      </c>
      <c r="AB349" s="123" t="n"/>
      <c r="AC349" s="123" t="n"/>
      <c r="AD349" s="119" t="n"/>
      <c r="AE349" s="125" t="n"/>
      <c r="AF349" s="124">
        <f>MONTH(O349)</f>
        <v/>
      </c>
      <c r="AG349" s="124">
        <f>VLOOKUP(IFERROR(MID(AE349,1,(FIND(",",AE349,1)-1)),AE349),Facility_Region_Mapping,2,FALSE)</f>
        <v/>
      </c>
      <c r="AH349" s="124" t="n"/>
      <c r="AI349" s="124">
        <f>IF(C349&lt;&gt;"",IF(M349="ESM User",getInterfaceName($C349),"NA"),"")</f>
        <v/>
      </c>
      <c r="AJ349" s="116">
        <f>IF(Q349&lt;&gt;"",DATE(YEAR(Q349), MONTH(Q349), DAY(Q349)),"")</f>
        <v/>
      </c>
      <c r="AK349" s="130">
        <f>IF(Q349&lt;&gt;0,Q349-N349,TODAY()-N349)</f>
        <v/>
      </c>
      <c r="AL349" s="112">
        <f>IF(F349="Re-assigned",0,IF(H349="Closed",0,IF(H349="Service Restored",0,IF(H349="",0,1))))</f>
        <v/>
      </c>
      <c r="AM349" s="124">
        <f>IF(AL349=0,"",IF(AK349&gt;20.99,"Aged","Non-Aged"))</f>
        <v/>
      </c>
      <c r="AN349" s="112">
        <f>IF(Q349&lt;&gt;"",MONTH(Q349),"")</f>
        <v/>
      </c>
      <c r="AO349" s="112">
        <f>IFERROR(VALUE(V349),0)</f>
        <v/>
      </c>
    </row>
    <row customFormat="1" customHeight="1" ht="29.25" r="350" s="112" spans="1:41">
      <c r="A350" s="127" t="n"/>
      <c r="B350" s="113" t="n"/>
      <c r="C350" s="127" t="n"/>
      <c r="D350" s="127" t="n"/>
      <c r="E350" s="114">
        <f>IF(F350 &lt;&gt; "",VLOOKUP(F350,CategoryLookup,2,FALSE), "")</f>
        <v/>
      </c>
      <c r="F350" s="126" t="n"/>
      <c r="G350" s="127" t="n"/>
      <c r="H350" s="127" t="n"/>
      <c r="I350" s="127" t="n"/>
      <c r="J350" s="127" t="n"/>
      <c r="K350" s="127" t="n"/>
      <c r="L350" s="127" t="n"/>
      <c r="M350" s="127" t="n"/>
      <c r="N350" s="120" t="n"/>
      <c r="O350" s="120" t="n"/>
      <c r="P350" s="120" t="n"/>
      <c r="Q350" s="120" t="n"/>
      <c r="R350" s="121" t="n"/>
      <c r="S350" s="121" t="n"/>
      <c r="T350" s="121" t="n"/>
      <c r="U350" s="121" t="n"/>
      <c r="V350" s="117">
        <f>IF(P350="NA","NA",IF(P350&lt;&gt;"",TEXT(P350-N350,"[h].mm"),""))</f>
        <v/>
      </c>
      <c r="W350" s="118">
        <f>IF(AND(R350="",S350=""),"",R350+S350)</f>
        <v/>
      </c>
      <c r="X350" s="116">
        <f>IF(O350&lt;&gt;"",DATE(YEAR(O350), MONTH(O350), DAY(O350)),"")</f>
        <v/>
      </c>
      <c r="Y350" s="122" t="n"/>
      <c r="Z350" s="123" t="n"/>
      <c r="AA350" s="117">
        <f>IF(F350="Re-assigned","NA",IF(W350="","",IF(W350&gt;=VLOOKUP(D350,SLAMatrix,3,FALSE),"Yes",IF(W350&lt;VLOOKUP(D350,SLAMatrix,2,FALSE),"No","Internal"))))</f>
        <v/>
      </c>
      <c r="AB350" s="123" t="n"/>
      <c r="AC350" s="123" t="n"/>
      <c r="AD350" s="119" t="n"/>
      <c r="AE350" s="125" t="n"/>
      <c r="AF350" s="124">
        <f>MONTH(O350)</f>
        <v/>
      </c>
      <c r="AG350" s="124">
        <f>VLOOKUP(IFERROR(MID(AE350,1,(FIND(",",AE350,1)-1)),AE350),Facility_Region_Mapping,2,FALSE)</f>
        <v/>
      </c>
      <c r="AH350" s="124" t="n"/>
      <c r="AI350" s="124">
        <f>IF(C350&lt;&gt;"",IF(M350="ESM User",getInterfaceName($C350),"NA"),"")</f>
        <v/>
      </c>
      <c r="AJ350" s="116">
        <f>IF(Q350&lt;&gt;"",DATE(YEAR(Q350), MONTH(Q350), DAY(Q350)),"")</f>
        <v/>
      </c>
      <c r="AK350" s="130">
        <f>IF(Q350&lt;&gt;0,Q350-N350,TODAY()-N350)</f>
        <v/>
      </c>
      <c r="AL350" s="112">
        <f>IF(F350="Re-assigned",0,IF(H350="Closed",0,IF(H350="Service Restored",0,IF(H350="",0,1))))</f>
        <v/>
      </c>
      <c r="AM350" s="124">
        <f>IF(AL350=0,"",IF(AK350&gt;20.99,"Aged","Non-Aged"))</f>
        <v/>
      </c>
      <c r="AN350" s="112">
        <f>IF(Q350&lt;&gt;"",MONTH(Q350),"")</f>
        <v/>
      </c>
      <c r="AO350" s="112">
        <f>IFERROR(VALUE(V350),0)</f>
        <v/>
      </c>
    </row>
    <row customFormat="1" customHeight="1" ht="29.25" r="351" s="112" spans="1:41">
      <c r="A351" s="127" t="n"/>
      <c r="B351" s="113" t="n"/>
      <c r="C351" s="127" t="n"/>
      <c r="D351" s="127" t="n"/>
      <c r="E351" s="114">
        <f>IF(F351 &lt;&gt; "",VLOOKUP(F351,CategoryLookup,2,FALSE), "")</f>
        <v/>
      </c>
      <c r="F351" s="126" t="n"/>
      <c r="G351" s="127" t="n"/>
      <c r="H351" s="127" t="n"/>
      <c r="I351" s="127" t="n"/>
      <c r="J351" s="127" t="n"/>
      <c r="K351" s="127" t="n"/>
      <c r="L351" s="127" t="n"/>
      <c r="M351" s="127" t="n"/>
      <c r="N351" s="120" t="n"/>
      <c r="O351" s="120" t="n"/>
      <c r="P351" s="120" t="n"/>
      <c r="Q351" s="120" t="n"/>
      <c r="R351" s="121" t="n"/>
      <c r="S351" s="121" t="n"/>
      <c r="T351" s="121" t="n"/>
      <c r="U351" s="121" t="n"/>
      <c r="V351" s="117">
        <f>IF(P351="NA","NA",IF(P351&lt;&gt;"",TEXT(P351-N351,"[h].mm"),""))</f>
        <v/>
      </c>
      <c r="W351" s="118">
        <f>IF(AND(R351="",S351=""),"",R351+S351)</f>
        <v/>
      </c>
      <c r="X351" s="116">
        <f>IF(O351&lt;&gt;"",DATE(YEAR(O351), MONTH(O351), DAY(O351)),"")</f>
        <v/>
      </c>
      <c r="Y351" s="122" t="n"/>
      <c r="Z351" s="123" t="n"/>
      <c r="AA351" s="117">
        <f>IF(F351="Re-assigned","NA",IF(W351="","",IF(W351&gt;=VLOOKUP(D351,SLAMatrix,3,FALSE),"Yes",IF(W351&lt;VLOOKUP(D351,SLAMatrix,2,FALSE),"No","Internal"))))</f>
        <v/>
      </c>
      <c r="AB351" s="123" t="n"/>
      <c r="AC351" s="123" t="n"/>
      <c r="AD351" s="119" t="n"/>
      <c r="AE351" s="125" t="n"/>
      <c r="AF351" s="124">
        <f>MONTH(O351)</f>
        <v/>
      </c>
      <c r="AG351" s="124">
        <f>VLOOKUP(IFERROR(MID(AE351,1,(FIND(",",AE351,1)-1)),AE351),Facility_Region_Mapping,2,FALSE)</f>
        <v/>
      </c>
      <c r="AH351" s="124" t="n"/>
      <c r="AI351" s="124">
        <f>IF(C351&lt;&gt;"",IF(M351="ESM User",getInterfaceName($C351),"NA"),"")</f>
        <v/>
      </c>
      <c r="AJ351" s="116">
        <f>IF(Q351&lt;&gt;"",DATE(YEAR(Q351), MONTH(Q351), DAY(Q351)),"")</f>
        <v/>
      </c>
      <c r="AK351" s="130">
        <f>IF(Q351&lt;&gt;0,Q351-N351,TODAY()-N351)</f>
        <v/>
      </c>
      <c r="AL351" s="112">
        <f>IF(F351="Re-assigned",0,IF(H351="Closed",0,IF(H351="Service Restored",0,IF(H351="",0,1))))</f>
        <v/>
      </c>
      <c r="AM351" s="124">
        <f>IF(AL351=0,"",IF(AK351&gt;20.99,"Aged","Non-Aged"))</f>
        <v/>
      </c>
      <c r="AN351" s="112">
        <f>IF(Q351&lt;&gt;"",MONTH(Q351),"")</f>
        <v/>
      </c>
      <c r="AO351" s="112">
        <f>IFERROR(VALUE(V351),0)</f>
        <v/>
      </c>
    </row>
    <row customFormat="1" customHeight="1" ht="29.25" r="352" s="112" spans="1:41">
      <c r="A352" s="127" t="n"/>
      <c r="B352" s="113" t="n"/>
      <c r="C352" s="127" t="n"/>
      <c r="D352" s="127" t="n"/>
      <c r="E352" s="114">
        <f>IF(F352 &lt;&gt; "",VLOOKUP(F352,CategoryLookup,2,FALSE), "")</f>
        <v/>
      </c>
      <c r="F352" s="126" t="n"/>
      <c r="G352" s="127" t="n"/>
      <c r="H352" s="127" t="n"/>
      <c r="I352" s="127" t="n"/>
      <c r="J352" s="127" t="n"/>
      <c r="K352" s="127" t="n"/>
      <c r="L352" s="127" t="n"/>
      <c r="M352" s="127" t="n"/>
      <c r="N352" s="120" t="n"/>
      <c r="O352" s="120" t="n"/>
      <c r="P352" s="120" t="n"/>
      <c r="Q352" s="120" t="n"/>
      <c r="R352" s="121" t="n"/>
      <c r="S352" s="121" t="n"/>
      <c r="T352" s="121" t="n"/>
      <c r="U352" s="121" t="n"/>
      <c r="V352" s="117">
        <f>IF(P352="NA","NA",IF(P352&lt;&gt;"",TEXT(P352-N352,"[h].mm"),""))</f>
        <v/>
      </c>
      <c r="W352" s="118">
        <f>IF(AND(R352="",S352=""),"",R352+S352)</f>
        <v/>
      </c>
      <c r="X352" s="116">
        <f>IF(O352&lt;&gt;"",DATE(YEAR(O352), MONTH(O352), DAY(O352)),"")</f>
        <v/>
      </c>
      <c r="Y352" s="122" t="n"/>
      <c r="Z352" s="123" t="n"/>
      <c r="AA352" s="117">
        <f>IF(F352="Re-assigned","NA",IF(W352="","",IF(W352&gt;=VLOOKUP(D352,SLAMatrix,3,FALSE),"Yes",IF(W352&lt;VLOOKUP(D352,SLAMatrix,2,FALSE),"No","Internal"))))</f>
        <v/>
      </c>
      <c r="AB352" s="123" t="n"/>
      <c r="AC352" s="123" t="n"/>
      <c r="AD352" s="119" t="n"/>
      <c r="AE352" s="125" t="n"/>
      <c r="AF352" s="124">
        <f>MONTH(O352)</f>
        <v/>
      </c>
      <c r="AG352" s="124">
        <f>VLOOKUP(IFERROR(MID(AE352,1,(FIND(",",AE352,1)-1)),AE352),Facility_Region_Mapping,2,FALSE)</f>
        <v/>
      </c>
      <c r="AH352" s="124" t="n"/>
      <c r="AI352" s="124">
        <f>IF(C352&lt;&gt;"",IF(M352="ESM User",getInterfaceName($C352),"NA"),"")</f>
        <v/>
      </c>
      <c r="AJ352" s="116">
        <f>IF(Q352&lt;&gt;"",DATE(YEAR(Q352), MONTH(Q352), DAY(Q352)),"")</f>
        <v/>
      </c>
      <c r="AK352" s="130">
        <f>IF(Q352&lt;&gt;0,Q352-N352,TODAY()-N352)</f>
        <v/>
      </c>
      <c r="AL352" s="112">
        <f>IF(F352="Re-assigned",0,IF(H352="Closed",0,IF(H352="Service Restored",0,IF(H352="",0,1))))</f>
        <v/>
      </c>
      <c r="AM352" s="124">
        <f>IF(AL352=0,"",IF(AK352&gt;20.99,"Aged","Non-Aged"))</f>
        <v/>
      </c>
      <c r="AN352" s="112">
        <f>IF(Q352&lt;&gt;"",MONTH(Q352),"")</f>
        <v/>
      </c>
      <c r="AO352" s="112">
        <f>IFERROR(VALUE(V352),0)</f>
        <v/>
      </c>
    </row>
    <row customFormat="1" customHeight="1" ht="29.25" r="353" s="112" spans="1:41">
      <c r="A353" s="127" t="n"/>
      <c r="B353" s="113" t="n"/>
      <c r="C353" s="127" t="n"/>
      <c r="D353" s="127" t="n"/>
      <c r="E353" s="114">
        <f>IF(F353 &lt;&gt; "",VLOOKUP(F353,CategoryLookup,2,FALSE), "")</f>
        <v/>
      </c>
      <c r="F353" s="126" t="n"/>
      <c r="G353" s="127" t="n"/>
      <c r="H353" s="127" t="n"/>
      <c r="I353" s="127" t="n"/>
      <c r="J353" s="127" t="n"/>
      <c r="K353" s="127" t="n"/>
      <c r="L353" s="127" t="n"/>
      <c r="M353" s="127" t="n"/>
      <c r="N353" s="120" t="n"/>
      <c r="O353" s="120" t="n"/>
      <c r="P353" s="120" t="n"/>
      <c r="Q353" s="120" t="n"/>
      <c r="R353" s="121" t="n"/>
      <c r="S353" s="121" t="n"/>
      <c r="T353" s="121" t="n"/>
      <c r="U353" s="121" t="n"/>
      <c r="V353" s="117">
        <f>IF(P353="NA","NA",IF(P353&lt;&gt;"",TEXT(P353-N353,"[h].mm"),""))</f>
        <v/>
      </c>
      <c r="W353" s="118">
        <f>IF(AND(R353="",S353=""),"",R353+S353)</f>
        <v/>
      </c>
      <c r="X353" s="116">
        <f>IF(O353&lt;&gt;"",DATE(YEAR(O353), MONTH(O353), DAY(O353)),"")</f>
        <v/>
      </c>
      <c r="Y353" s="122" t="n"/>
      <c r="Z353" s="123" t="n"/>
      <c r="AA353" s="117">
        <f>IF(F353="Re-assigned","NA",IF(W353="","",IF(W353&gt;=VLOOKUP(D353,SLAMatrix,3,FALSE),"Yes",IF(W353&lt;VLOOKUP(D353,SLAMatrix,2,FALSE),"No","Internal"))))</f>
        <v/>
      </c>
      <c r="AB353" s="123" t="n"/>
      <c r="AC353" s="123" t="n"/>
      <c r="AD353" s="119" t="n"/>
      <c r="AE353" s="125" t="n"/>
      <c r="AF353" s="124">
        <f>MONTH(O353)</f>
        <v/>
      </c>
      <c r="AG353" s="124">
        <f>VLOOKUP(IFERROR(MID(AE353,1,(FIND(",",AE353,1)-1)),AE353),Facility_Region_Mapping,2,FALSE)</f>
        <v/>
      </c>
      <c r="AH353" s="124" t="n"/>
      <c r="AI353" s="124">
        <f>IF(C353&lt;&gt;"",IF(M353="ESM User",getInterfaceName($C353),"NA"),"")</f>
        <v/>
      </c>
      <c r="AJ353" s="116">
        <f>IF(Q353&lt;&gt;"",DATE(YEAR(Q353), MONTH(Q353), DAY(Q353)),"")</f>
        <v/>
      </c>
      <c r="AK353" s="130">
        <f>IF(Q353&lt;&gt;0,Q353-N353,TODAY()-N353)</f>
        <v/>
      </c>
      <c r="AL353" s="112">
        <f>IF(F353="Re-assigned",0,IF(H353="Closed",0,IF(H353="Service Restored",0,IF(H353="",0,1))))</f>
        <v/>
      </c>
      <c r="AM353" s="124">
        <f>IF(AL353=0,"",IF(AK353&gt;20.99,"Aged","Non-Aged"))</f>
        <v/>
      </c>
      <c r="AN353" s="112">
        <f>IF(Q353&lt;&gt;"",MONTH(Q353),"")</f>
        <v/>
      </c>
      <c r="AO353" s="112">
        <f>IFERROR(VALUE(V353),0)</f>
        <v/>
      </c>
    </row>
    <row customFormat="1" customHeight="1" ht="29.25" r="354" s="112" spans="1:41">
      <c r="A354" s="127" t="n"/>
      <c r="B354" s="113" t="n"/>
      <c r="C354" s="127" t="n"/>
      <c r="D354" s="127" t="n"/>
      <c r="E354" s="114">
        <f>IF(F354 &lt;&gt; "",VLOOKUP(F354,CategoryLookup,2,FALSE), "")</f>
        <v/>
      </c>
      <c r="F354" s="126" t="n"/>
      <c r="G354" s="127" t="n"/>
      <c r="H354" s="127" t="n"/>
      <c r="I354" s="127" t="n"/>
      <c r="J354" s="127" t="n"/>
      <c r="K354" s="127" t="n"/>
      <c r="L354" s="127" t="n"/>
      <c r="M354" s="127" t="n"/>
      <c r="N354" s="120" t="n"/>
      <c r="O354" s="120" t="n"/>
      <c r="P354" s="120" t="n"/>
      <c r="Q354" s="120" t="n"/>
      <c r="R354" s="121" t="n"/>
      <c r="S354" s="121" t="n"/>
      <c r="T354" s="121" t="n"/>
      <c r="U354" s="121" t="n"/>
      <c r="V354" s="117">
        <f>IF(P354="NA","NA",IF(P354&lt;&gt;"",TEXT(P354-N354,"[h].mm"),""))</f>
        <v/>
      </c>
      <c r="W354" s="118">
        <f>IF(AND(R354="",S354=""),"",R354+S354)</f>
        <v/>
      </c>
      <c r="X354" s="116">
        <f>IF(O354&lt;&gt;"",DATE(YEAR(O354), MONTH(O354), DAY(O354)),"")</f>
        <v/>
      </c>
      <c r="Y354" s="122" t="n"/>
      <c r="Z354" s="123" t="n"/>
      <c r="AA354" s="117">
        <f>IF(F354="Re-assigned","NA",IF(W354="","",IF(W354&gt;=VLOOKUP(D354,SLAMatrix,3,FALSE),"Yes",IF(W354&lt;VLOOKUP(D354,SLAMatrix,2,FALSE),"No","Internal"))))</f>
        <v/>
      </c>
      <c r="AB354" s="123" t="n"/>
      <c r="AC354" s="123" t="n"/>
      <c r="AD354" s="119" t="n"/>
      <c r="AE354" s="125" t="n"/>
      <c r="AF354" s="124">
        <f>MONTH(O354)</f>
        <v/>
      </c>
      <c r="AG354" s="124">
        <f>VLOOKUP(IFERROR(MID(AE354,1,(FIND(",",AE354,1)-1)),AE354),Facility_Region_Mapping,2,FALSE)</f>
        <v/>
      </c>
      <c r="AH354" s="124" t="n"/>
      <c r="AI354" s="124">
        <f>IF(C354&lt;&gt;"",IF(M354="ESM User",getInterfaceName($C354),"NA"),"")</f>
        <v/>
      </c>
      <c r="AJ354" s="116">
        <f>IF(Q354&lt;&gt;"",DATE(YEAR(Q354), MONTH(Q354), DAY(Q354)),"")</f>
        <v/>
      </c>
      <c r="AK354" s="130">
        <f>IF(Q354&lt;&gt;0,Q354-N354,TODAY()-N354)</f>
        <v/>
      </c>
      <c r="AL354" s="112">
        <f>IF(F354="Re-assigned",0,IF(H354="Closed",0,IF(H354="Service Restored",0,IF(H354="",0,1))))</f>
        <v/>
      </c>
      <c r="AM354" s="124">
        <f>IF(AL354=0,"",IF(AK354&gt;20.99,"Aged","Non-Aged"))</f>
        <v/>
      </c>
      <c r="AN354" s="112">
        <f>IF(Q354&lt;&gt;"",MONTH(Q354),"")</f>
        <v/>
      </c>
      <c r="AO354" s="112">
        <f>IFERROR(VALUE(V354),0)</f>
        <v/>
      </c>
    </row>
    <row customFormat="1" customHeight="1" ht="29.25" r="355" s="112" spans="1:41">
      <c r="A355" s="127" t="n"/>
      <c r="B355" s="113" t="n"/>
      <c r="C355" s="127" t="n"/>
      <c r="D355" s="127" t="n"/>
      <c r="E355" s="114">
        <f>IF(F355 &lt;&gt; "",VLOOKUP(F355,CategoryLookup,2,FALSE), "")</f>
        <v/>
      </c>
      <c r="F355" s="126" t="n"/>
      <c r="G355" s="127" t="n"/>
      <c r="H355" s="127" t="n"/>
      <c r="I355" s="127" t="n"/>
      <c r="J355" s="127" t="n"/>
      <c r="K355" s="127" t="n"/>
      <c r="L355" s="127" t="n"/>
      <c r="M355" s="127" t="n"/>
      <c r="N355" s="120" t="n"/>
      <c r="O355" s="120" t="n"/>
      <c r="P355" s="120" t="n"/>
      <c r="Q355" s="120" t="n"/>
      <c r="R355" s="121" t="n"/>
      <c r="S355" s="121" t="n"/>
      <c r="T355" s="121" t="n"/>
      <c r="U355" s="121" t="n"/>
      <c r="V355" s="117">
        <f>IF(P355="NA","NA",IF(P355&lt;&gt;"",TEXT(P355-N355,"[h].mm"),""))</f>
        <v/>
      </c>
      <c r="W355" s="118">
        <f>IF(AND(R355="",S355=""),"",R355+S355)</f>
        <v/>
      </c>
      <c r="X355" s="116">
        <f>IF(O355&lt;&gt;"",DATE(YEAR(O355), MONTH(O355), DAY(O355)),"")</f>
        <v/>
      </c>
      <c r="Y355" s="122" t="n"/>
      <c r="Z355" s="123" t="n"/>
      <c r="AA355" s="117">
        <f>IF(F355="Re-assigned","NA",IF(W355="","",IF(W355&gt;=VLOOKUP(D355,SLAMatrix,3,FALSE),"Yes",IF(W355&lt;VLOOKUP(D355,SLAMatrix,2,FALSE),"No","Internal"))))</f>
        <v/>
      </c>
      <c r="AB355" s="123" t="n"/>
      <c r="AC355" s="123" t="n"/>
      <c r="AD355" s="119" t="n"/>
      <c r="AE355" s="125" t="n"/>
      <c r="AF355" s="124">
        <f>MONTH(O355)</f>
        <v/>
      </c>
      <c r="AG355" s="124">
        <f>VLOOKUP(IFERROR(MID(AE355,1,(FIND(",",AE355,1)-1)),AE355),Facility_Region_Mapping,2,FALSE)</f>
        <v/>
      </c>
      <c r="AH355" s="124" t="n"/>
      <c r="AI355" s="124">
        <f>IF(C355&lt;&gt;"",IF(M355="ESM User",getInterfaceName($C355),"NA"),"")</f>
        <v/>
      </c>
      <c r="AJ355" s="116">
        <f>IF(Q355&lt;&gt;"",DATE(YEAR(Q355), MONTH(Q355), DAY(Q355)),"")</f>
        <v/>
      </c>
      <c r="AK355" s="130">
        <f>IF(Q355&lt;&gt;0,Q355-N355,TODAY()-N355)</f>
        <v/>
      </c>
      <c r="AL355" s="112">
        <f>IF(F355="Re-assigned",0,IF(H355="Closed",0,IF(H355="Service Restored",0,IF(H355="",0,1))))</f>
        <v/>
      </c>
      <c r="AM355" s="124">
        <f>IF(AL355=0,"",IF(AK355&gt;20.99,"Aged","Non-Aged"))</f>
        <v/>
      </c>
      <c r="AN355" s="112">
        <f>IF(Q355&lt;&gt;"",MONTH(Q355),"")</f>
        <v/>
      </c>
      <c r="AO355" s="112">
        <f>IFERROR(VALUE(V355),0)</f>
        <v/>
      </c>
    </row>
    <row customFormat="1" customHeight="1" ht="29.25" r="356" s="112" spans="1:41">
      <c r="A356" s="127" t="n"/>
      <c r="B356" s="113" t="n"/>
      <c r="C356" s="127" t="n"/>
      <c r="D356" s="127" t="n"/>
      <c r="E356" s="114">
        <f>IF(F356 &lt;&gt; "",VLOOKUP(F356,CategoryLookup,2,FALSE), "")</f>
        <v/>
      </c>
      <c r="F356" s="126" t="n"/>
      <c r="G356" s="127" t="n"/>
      <c r="H356" s="127" t="n"/>
      <c r="I356" s="127" t="n"/>
      <c r="J356" s="127" t="n"/>
      <c r="K356" s="127" t="n"/>
      <c r="L356" s="127" t="n"/>
      <c r="M356" s="127" t="n"/>
      <c r="N356" s="120" t="n"/>
      <c r="O356" s="120" t="n"/>
      <c r="P356" s="120" t="n"/>
      <c r="Q356" s="120" t="n"/>
      <c r="R356" s="121" t="n"/>
      <c r="S356" s="121" t="n"/>
      <c r="T356" s="121" t="n"/>
      <c r="U356" s="121" t="n"/>
      <c r="V356" s="117">
        <f>IF(P356="NA","NA",IF(P356&lt;&gt;"",TEXT(P356-N356,"[h].mm"),""))</f>
        <v/>
      </c>
      <c r="W356" s="118">
        <f>IF(AND(R356="",S356=""),"",R356+S356)</f>
        <v/>
      </c>
      <c r="X356" s="116">
        <f>IF(O356&lt;&gt;"",DATE(YEAR(O356), MONTH(O356), DAY(O356)),"")</f>
        <v/>
      </c>
      <c r="Y356" s="122" t="n"/>
      <c r="Z356" s="123" t="n"/>
      <c r="AA356" s="117">
        <f>IF(F356="Re-assigned","NA",IF(W356="","",IF(W356&gt;=VLOOKUP(D356,SLAMatrix,3,FALSE),"Yes",IF(W356&lt;VLOOKUP(D356,SLAMatrix,2,FALSE),"No","Internal"))))</f>
        <v/>
      </c>
      <c r="AB356" s="123" t="n"/>
      <c r="AC356" s="123" t="n"/>
      <c r="AD356" s="119" t="n"/>
      <c r="AE356" s="125" t="n"/>
      <c r="AF356" s="124">
        <f>MONTH(O356)</f>
        <v/>
      </c>
      <c r="AG356" s="124">
        <f>VLOOKUP(IFERROR(MID(AE356,1,(FIND(",",AE356,1)-1)),AE356),Facility_Region_Mapping,2,FALSE)</f>
        <v/>
      </c>
      <c r="AH356" s="124" t="n"/>
      <c r="AI356" s="124">
        <f>IF(C356&lt;&gt;"",IF(M356="ESM User",getInterfaceName($C356),"NA"),"")</f>
        <v/>
      </c>
      <c r="AJ356" s="116">
        <f>IF(Q356&lt;&gt;"",DATE(YEAR(Q356), MONTH(Q356), DAY(Q356)),"")</f>
        <v/>
      </c>
      <c r="AK356" s="130">
        <f>IF(Q356&lt;&gt;0,Q356-N356,TODAY()-N356)</f>
        <v/>
      </c>
      <c r="AL356" s="112">
        <f>IF(F356="Re-assigned",0,IF(H356="Closed",0,IF(H356="Service Restored",0,IF(H356="",0,1))))</f>
        <v/>
      </c>
      <c r="AM356" s="124">
        <f>IF(AL356=0,"",IF(AK356&gt;20.99,"Aged","Non-Aged"))</f>
        <v/>
      </c>
      <c r="AN356" s="112">
        <f>IF(Q356&lt;&gt;"",MONTH(Q356),"")</f>
        <v/>
      </c>
      <c r="AO356" s="112">
        <f>IFERROR(VALUE(V356),0)</f>
        <v/>
      </c>
    </row>
    <row customFormat="1" customHeight="1" ht="29.25" r="357" s="112" spans="1:41">
      <c r="A357" s="127" t="n"/>
      <c r="B357" s="113" t="n"/>
      <c r="C357" s="127" t="n"/>
      <c r="D357" s="127" t="n"/>
      <c r="E357" s="114">
        <f>IF(F357 &lt;&gt; "",VLOOKUP(F357,CategoryLookup,2,FALSE), "")</f>
        <v/>
      </c>
      <c r="F357" s="126" t="n"/>
      <c r="G357" s="127" t="n"/>
      <c r="H357" s="127" t="n"/>
      <c r="I357" s="127" t="n"/>
      <c r="J357" s="127" t="n"/>
      <c r="K357" s="127" t="n"/>
      <c r="L357" s="127" t="n"/>
      <c r="M357" s="127" t="n"/>
      <c r="N357" s="120" t="n"/>
      <c r="O357" s="120" t="n"/>
      <c r="P357" s="120" t="n"/>
      <c r="Q357" s="120" t="n"/>
      <c r="R357" s="121" t="n"/>
      <c r="S357" s="121" t="n"/>
      <c r="T357" s="121" t="n"/>
      <c r="U357" s="121" t="n"/>
      <c r="V357" s="117">
        <f>IF(P357="NA","NA",IF(P357&lt;&gt;"",TEXT(P357-N357,"[h].mm"),""))</f>
        <v/>
      </c>
      <c r="W357" s="118">
        <f>IF(AND(R357="",S357=""),"",R357+S357)</f>
        <v/>
      </c>
      <c r="X357" s="116">
        <f>IF(O357&lt;&gt;"",DATE(YEAR(O357), MONTH(O357), DAY(O357)),"")</f>
        <v/>
      </c>
      <c r="Y357" s="122" t="n"/>
      <c r="Z357" s="123" t="n"/>
      <c r="AA357" s="117">
        <f>IF(F357="Re-assigned","NA",IF(W357="","",IF(W357&gt;=VLOOKUP(D357,SLAMatrix,3,FALSE),"Yes",IF(W357&lt;VLOOKUP(D357,SLAMatrix,2,FALSE),"No","Internal"))))</f>
        <v/>
      </c>
      <c r="AB357" s="123" t="n"/>
      <c r="AC357" s="123" t="n"/>
      <c r="AD357" s="119" t="n"/>
      <c r="AE357" s="125" t="n"/>
      <c r="AF357" s="124">
        <f>MONTH(O357)</f>
        <v/>
      </c>
      <c r="AG357" s="124">
        <f>VLOOKUP(IFERROR(MID(AE357,1,(FIND(",",AE357,1)-1)),AE357),Facility_Region_Mapping,2,FALSE)</f>
        <v/>
      </c>
      <c r="AH357" s="124" t="n"/>
      <c r="AI357" s="124">
        <f>IF(C357&lt;&gt;"",IF(M357="ESM User",getInterfaceName($C357),"NA"),"")</f>
        <v/>
      </c>
      <c r="AJ357" s="116">
        <f>IF(Q357&lt;&gt;"",DATE(YEAR(Q357), MONTH(Q357), DAY(Q357)),"")</f>
        <v/>
      </c>
      <c r="AK357" s="130">
        <f>IF(Q357&lt;&gt;0,Q357-N357,TODAY()-N357)</f>
        <v/>
      </c>
      <c r="AL357" s="112">
        <f>IF(F357="Re-assigned",0,IF(H357="Closed",0,IF(H357="Service Restored",0,IF(H357="",0,1))))</f>
        <v/>
      </c>
      <c r="AM357" s="124">
        <f>IF(AL357=0,"",IF(AK357&gt;20.99,"Aged","Non-Aged"))</f>
        <v/>
      </c>
      <c r="AN357" s="112">
        <f>IF(Q357&lt;&gt;"",MONTH(Q357),"")</f>
        <v/>
      </c>
      <c r="AO357" s="112">
        <f>IFERROR(VALUE(V357),0)</f>
        <v/>
      </c>
    </row>
    <row customFormat="1" customHeight="1" ht="29.25" r="358" s="112" spans="1:41">
      <c r="A358" s="127" t="n"/>
      <c r="B358" s="113" t="n"/>
      <c r="C358" s="127" t="n"/>
      <c r="D358" s="127" t="n"/>
      <c r="E358" s="114">
        <f>IF(F358 &lt;&gt; "",VLOOKUP(F358,CategoryLookup,2,FALSE), "")</f>
        <v/>
      </c>
      <c r="F358" s="126" t="n"/>
      <c r="G358" s="127" t="n"/>
      <c r="H358" s="127" t="n"/>
      <c r="I358" s="127" t="n"/>
      <c r="J358" s="127" t="n"/>
      <c r="K358" s="127" t="n"/>
      <c r="L358" s="127" t="n"/>
      <c r="M358" s="127" t="n"/>
      <c r="N358" s="120" t="n"/>
      <c r="O358" s="120" t="n"/>
      <c r="P358" s="120" t="n"/>
      <c r="Q358" s="120" t="n"/>
      <c r="R358" s="121" t="n"/>
      <c r="S358" s="121" t="n"/>
      <c r="T358" s="121" t="n"/>
      <c r="U358" s="121" t="n"/>
      <c r="V358" s="117">
        <f>IF(P358="NA","NA",IF(P358&lt;&gt;"",TEXT(P358-N358,"[h].mm"),""))</f>
        <v/>
      </c>
      <c r="W358" s="118">
        <f>IF(AND(R358="",S358=""),"",R358+S358)</f>
        <v/>
      </c>
      <c r="X358" s="116">
        <f>IF(O358&lt;&gt;"",DATE(YEAR(O358), MONTH(O358), DAY(O358)),"")</f>
        <v/>
      </c>
      <c r="Y358" s="122" t="n"/>
      <c r="Z358" s="123" t="n"/>
      <c r="AA358" s="117">
        <f>IF(F358="Re-assigned","NA",IF(W358="","",IF(W358&gt;=VLOOKUP(D358,SLAMatrix,3,FALSE),"Yes",IF(W358&lt;VLOOKUP(D358,SLAMatrix,2,FALSE),"No","Internal"))))</f>
        <v/>
      </c>
      <c r="AB358" s="123" t="n"/>
      <c r="AC358" s="123" t="n"/>
      <c r="AD358" s="119" t="n"/>
      <c r="AE358" s="125" t="n"/>
      <c r="AF358" s="124">
        <f>MONTH(O358)</f>
        <v/>
      </c>
      <c r="AG358" s="124">
        <f>VLOOKUP(IFERROR(MID(AE358,1,(FIND(",",AE358,1)-1)),AE358),Facility_Region_Mapping,2,FALSE)</f>
        <v/>
      </c>
      <c r="AH358" s="124" t="n"/>
      <c r="AI358" s="124">
        <f>IF(C358&lt;&gt;"",IF(M358="ESM User",getInterfaceName($C358),"NA"),"")</f>
        <v/>
      </c>
      <c r="AJ358" s="116">
        <f>IF(Q358&lt;&gt;"",DATE(YEAR(Q358), MONTH(Q358), DAY(Q358)),"")</f>
        <v/>
      </c>
      <c r="AK358" s="130">
        <f>IF(Q358&lt;&gt;0,Q358-N358,TODAY()-N358)</f>
        <v/>
      </c>
      <c r="AL358" s="112">
        <f>IF(F358="Re-assigned",0,IF(H358="Closed",0,IF(H358="Service Restored",0,IF(H358="",0,1))))</f>
        <v/>
      </c>
      <c r="AM358" s="124">
        <f>IF(AL358=0,"",IF(AK358&gt;20.99,"Aged","Non-Aged"))</f>
        <v/>
      </c>
      <c r="AN358" s="112">
        <f>IF(Q358&lt;&gt;"",MONTH(Q358),"")</f>
        <v/>
      </c>
      <c r="AO358" s="112">
        <f>IFERROR(VALUE(V358),0)</f>
        <v/>
      </c>
    </row>
    <row customFormat="1" customHeight="1" ht="29.25" r="359" s="112" spans="1:41">
      <c r="A359" s="127" t="n"/>
      <c r="B359" s="113" t="n"/>
      <c r="C359" s="127" t="n"/>
      <c r="D359" s="127" t="n"/>
      <c r="E359" s="114">
        <f>IF(F359 &lt;&gt; "",VLOOKUP(F359,CategoryLookup,2,FALSE), "")</f>
        <v/>
      </c>
      <c r="F359" s="126" t="n"/>
      <c r="G359" s="127" t="n"/>
      <c r="H359" s="127" t="n"/>
      <c r="I359" s="127" t="n"/>
      <c r="J359" s="127" t="n"/>
      <c r="K359" s="127" t="n"/>
      <c r="L359" s="127" t="n"/>
      <c r="M359" s="127" t="n"/>
      <c r="N359" s="120" t="n"/>
      <c r="O359" s="120" t="n"/>
      <c r="P359" s="120" t="n"/>
      <c r="Q359" s="120" t="n"/>
      <c r="R359" s="121" t="n"/>
      <c r="S359" s="121" t="n"/>
      <c r="T359" s="121" t="n"/>
      <c r="U359" s="121" t="n"/>
      <c r="V359" s="117">
        <f>IF(P359="NA","NA",IF(P359&lt;&gt;"",TEXT(P359-N359,"[h].mm"),""))</f>
        <v/>
      </c>
      <c r="W359" s="118">
        <f>IF(AND(R359="",S359=""),"",R359+S359)</f>
        <v/>
      </c>
      <c r="X359" s="116">
        <f>IF(O359&lt;&gt;"",DATE(YEAR(O359), MONTH(O359), DAY(O359)),"")</f>
        <v/>
      </c>
      <c r="Y359" s="122" t="n"/>
      <c r="Z359" s="123" t="n"/>
      <c r="AA359" s="117">
        <f>IF(F359="Re-assigned","NA",IF(W359="","",IF(W359&gt;=VLOOKUP(D359,SLAMatrix,3,FALSE),"Yes",IF(W359&lt;VLOOKUP(D359,SLAMatrix,2,FALSE),"No","Internal"))))</f>
        <v/>
      </c>
      <c r="AB359" s="123" t="n"/>
      <c r="AC359" s="123" t="n"/>
      <c r="AD359" s="119" t="n"/>
      <c r="AE359" s="125" t="n"/>
      <c r="AF359" s="124">
        <f>MONTH(O359)</f>
        <v/>
      </c>
      <c r="AG359" s="124">
        <f>VLOOKUP(IFERROR(MID(AE359,1,(FIND(",",AE359,1)-1)),AE359),Facility_Region_Mapping,2,FALSE)</f>
        <v/>
      </c>
      <c r="AH359" s="124" t="n"/>
      <c r="AI359" s="124">
        <f>IF(C359&lt;&gt;"",IF(M359="ESM User",getInterfaceName($C359),"NA"),"")</f>
        <v/>
      </c>
      <c r="AJ359" s="116">
        <f>IF(Q359&lt;&gt;"",DATE(YEAR(Q359), MONTH(Q359), DAY(Q359)),"")</f>
        <v/>
      </c>
      <c r="AK359" s="130">
        <f>IF(Q359&lt;&gt;0,Q359-N359,TODAY()-N359)</f>
        <v/>
      </c>
      <c r="AL359" s="112">
        <f>IF(F359="Re-assigned",0,IF(H359="Closed",0,IF(H359="Service Restored",0,IF(H359="",0,1))))</f>
        <v/>
      </c>
      <c r="AM359" s="124">
        <f>IF(AL359=0,"",IF(AK359&gt;20.99,"Aged","Non-Aged"))</f>
        <v/>
      </c>
      <c r="AN359" s="112">
        <f>IF(Q359&lt;&gt;"",MONTH(Q359),"")</f>
        <v/>
      </c>
      <c r="AO359" s="112">
        <f>IFERROR(VALUE(V359),0)</f>
        <v/>
      </c>
    </row>
    <row customFormat="1" customHeight="1" ht="29.25" r="360" s="112" spans="1:41">
      <c r="A360" s="127" t="n"/>
      <c r="B360" s="113" t="n"/>
      <c r="C360" s="127" t="n"/>
      <c r="D360" s="127" t="n"/>
      <c r="E360" s="114">
        <f>IF(F360 &lt;&gt; "",VLOOKUP(F360,CategoryLookup,2,FALSE), "")</f>
        <v/>
      </c>
      <c r="F360" s="126" t="n"/>
      <c r="G360" s="127" t="n"/>
      <c r="H360" s="127" t="n"/>
      <c r="I360" s="127" t="n"/>
      <c r="J360" s="127" t="n"/>
      <c r="K360" s="127" t="n"/>
      <c r="L360" s="127" t="n"/>
      <c r="M360" s="127" t="n"/>
      <c r="N360" s="120" t="n"/>
      <c r="O360" s="120" t="n"/>
      <c r="P360" s="120" t="n"/>
      <c r="Q360" s="120" t="n"/>
      <c r="R360" s="121" t="n"/>
      <c r="S360" s="121" t="n"/>
      <c r="T360" s="121" t="n"/>
      <c r="U360" s="121" t="n"/>
      <c r="V360" s="117">
        <f>IF(P360="NA","NA",IF(P360&lt;&gt;"",TEXT(P360-N360,"[h].mm"),""))</f>
        <v/>
      </c>
      <c r="W360" s="118">
        <f>IF(AND(R360="",S360=""),"",R360+S360)</f>
        <v/>
      </c>
      <c r="X360" s="116">
        <f>IF(O360&lt;&gt;"",DATE(YEAR(O360), MONTH(O360), DAY(O360)),"")</f>
        <v/>
      </c>
      <c r="Y360" s="122" t="n"/>
      <c r="Z360" s="123" t="n"/>
      <c r="AA360" s="117">
        <f>IF(F360="Re-assigned","NA",IF(W360="","",IF(W360&gt;=VLOOKUP(D360,SLAMatrix,3,FALSE),"Yes",IF(W360&lt;VLOOKUP(D360,SLAMatrix,2,FALSE),"No","Internal"))))</f>
        <v/>
      </c>
      <c r="AB360" s="123" t="n"/>
      <c r="AC360" s="123" t="n"/>
      <c r="AD360" s="119" t="n"/>
      <c r="AE360" s="125" t="n"/>
      <c r="AF360" s="124">
        <f>MONTH(O360)</f>
        <v/>
      </c>
      <c r="AG360" s="124">
        <f>VLOOKUP(IFERROR(MID(AE360,1,(FIND(",",AE360,1)-1)),AE360),Facility_Region_Mapping,2,FALSE)</f>
        <v/>
      </c>
      <c r="AH360" s="124" t="n"/>
      <c r="AI360" s="124">
        <f>IF(C360&lt;&gt;"",IF(M360="ESM User",getInterfaceName($C360),"NA"),"")</f>
        <v/>
      </c>
      <c r="AJ360" s="116">
        <f>IF(Q360&lt;&gt;"",DATE(YEAR(Q360), MONTH(Q360), DAY(Q360)),"")</f>
        <v/>
      </c>
      <c r="AK360" s="130">
        <f>IF(Q360&lt;&gt;0,Q360-N360,TODAY()-N360)</f>
        <v/>
      </c>
      <c r="AL360" s="112">
        <f>IF(F360="Re-assigned",0,IF(H360="Closed",0,IF(H360="Service Restored",0,IF(H360="",0,1))))</f>
        <v/>
      </c>
      <c r="AM360" s="124">
        <f>IF(AL360=0,"",IF(AK360&gt;20.99,"Aged","Non-Aged"))</f>
        <v/>
      </c>
      <c r="AN360" s="112">
        <f>IF(Q360&lt;&gt;"",MONTH(Q360),"")</f>
        <v/>
      </c>
      <c r="AO360" s="112">
        <f>IFERROR(VALUE(V360),0)</f>
        <v/>
      </c>
    </row>
    <row customFormat="1" customHeight="1" ht="29.25" r="361" s="112" spans="1:41">
      <c r="A361" s="127" t="n"/>
      <c r="B361" s="113" t="n"/>
      <c r="C361" s="127" t="n"/>
      <c r="D361" s="127" t="n"/>
      <c r="E361" s="114">
        <f>IF(F361 &lt;&gt; "",VLOOKUP(F361,CategoryLookup,2,FALSE), "")</f>
        <v/>
      </c>
      <c r="F361" s="126" t="n"/>
      <c r="G361" s="127" t="n"/>
      <c r="H361" s="127" t="n"/>
      <c r="I361" s="127" t="n"/>
      <c r="J361" s="127" t="n"/>
      <c r="K361" s="127" t="n"/>
      <c r="L361" s="127" t="n"/>
      <c r="M361" s="127" t="n"/>
      <c r="N361" s="120" t="n"/>
      <c r="O361" s="120" t="n"/>
      <c r="P361" s="120" t="n"/>
      <c r="Q361" s="120" t="n"/>
      <c r="R361" s="121" t="n"/>
      <c r="S361" s="121" t="n"/>
      <c r="T361" s="121" t="n"/>
      <c r="U361" s="121" t="n"/>
      <c r="V361" s="117">
        <f>IF(P361="NA","NA",IF(P361&lt;&gt;"",TEXT(P361-N361,"[h].mm"),""))</f>
        <v/>
      </c>
      <c r="W361" s="118">
        <f>IF(AND(R361="",S361=""),"",R361+S361)</f>
        <v/>
      </c>
      <c r="X361" s="116">
        <f>IF(O361&lt;&gt;"",DATE(YEAR(O361), MONTH(O361), DAY(O361)),"")</f>
        <v/>
      </c>
      <c r="Y361" s="122" t="n"/>
      <c r="Z361" s="123" t="n"/>
      <c r="AA361" s="117">
        <f>IF(F361="Re-assigned","NA",IF(W361="","",IF(W361&gt;=VLOOKUP(D361,SLAMatrix,3,FALSE),"Yes",IF(W361&lt;VLOOKUP(D361,SLAMatrix,2,FALSE),"No","Internal"))))</f>
        <v/>
      </c>
      <c r="AB361" s="123" t="n"/>
      <c r="AC361" s="123" t="n"/>
      <c r="AD361" s="119" t="n"/>
      <c r="AE361" s="125" t="n"/>
      <c r="AF361" s="124">
        <f>MONTH(O361)</f>
        <v/>
      </c>
      <c r="AG361" s="124">
        <f>VLOOKUP(IFERROR(MID(AE361,1,(FIND(",",AE361,1)-1)),AE361),Facility_Region_Mapping,2,FALSE)</f>
        <v/>
      </c>
      <c r="AH361" s="124" t="n"/>
      <c r="AI361" s="124">
        <f>IF(C361&lt;&gt;"",IF(M361="ESM User",getInterfaceName($C361),"NA"),"")</f>
        <v/>
      </c>
      <c r="AJ361" s="116">
        <f>IF(Q361&lt;&gt;"",DATE(YEAR(Q361), MONTH(Q361), DAY(Q361)),"")</f>
        <v/>
      </c>
      <c r="AK361" s="130">
        <f>IF(Q361&lt;&gt;0,Q361-N361,TODAY()-N361)</f>
        <v/>
      </c>
      <c r="AL361" s="112">
        <f>IF(F361="Re-assigned",0,IF(H361="Closed",0,IF(H361="Service Restored",0,IF(H361="",0,1))))</f>
        <v/>
      </c>
      <c r="AM361" s="124">
        <f>IF(AL361=0,"",IF(AK361&gt;20.99,"Aged","Non-Aged"))</f>
        <v/>
      </c>
      <c r="AN361" s="112">
        <f>IF(Q361&lt;&gt;"",MONTH(Q361),"")</f>
        <v/>
      </c>
      <c r="AO361" s="112">
        <f>IFERROR(VALUE(V361),0)</f>
        <v/>
      </c>
    </row>
    <row customFormat="1" customHeight="1" ht="29.25" r="362" s="112" spans="1:41">
      <c r="A362" s="127" t="n"/>
      <c r="B362" s="113" t="n"/>
      <c r="C362" s="127" t="n"/>
      <c r="D362" s="127" t="n"/>
      <c r="E362" s="114">
        <f>IF(F362 &lt;&gt; "",VLOOKUP(F362,CategoryLookup,2,FALSE), "")</f>
        <v/>
      </c>
      <c r="F362" s="126" t="n"/>
      <c r="G362" s="127" t="n"/>
      <c r="H362" s="127" t="n"/>
      <c r="I362" s="127" t="n"/>
      <c r="J362" s="127" t="n"/>
      <c r="K362" s="127" t="n"/>
      <c r="L362" s="127" t="n"/>
      <c r="M362" s="127" t="n"/>
      <c r="N362" s="120" t="n"/>
      <c r="O362" s="120" t="n"/>
      <c r="P362" s="120" t="n"/>
      <c r="Q362" s="120" t="n"/>
      <c r="R362" s="121" t="n"/>
      <c r="S362" s="121" t="n"/>
      <c r="T362" s="121" t="n"/>
      <c r="U362" s="121" t="n"/>
      <c r="V362" s="117">
        <f>IF(P362="NA","NA",IF(P362&lt;&gt;"",TEXT(P362-N362,"[h].mm"),""))</f>
        <v/>
      </c>
      <c r="W362" s="118">
        <f>IF(AND(R362="",S362=""),"",R362+S362)</f>
        <v/>
      </c>
      <c r="X362" s="116">
        <f>IF(O362&lt;&gt;"",DATE(YEAR(O362), MONTH(O362), DAY(O362)),"")</f>
        <v/>
      </c>
      <c r="Y362" s="122" t="n"/>
      <c r="Z362" s="123" t="n"/>
      <c r="AA362" s="117">
        <f>IF(F362="Re-assigned","NA",IF(W362="","",IF(W362&gt;=VLOOKUP(D362,SLAMatrix,3,FALSE),"Yes",IF(W362&lt;VLOOKUP(D362,SLAMatrix,2,FALSE),"No","Internal"))))</f>
        <v/>
      </c>
      <c r="AB362" s="123" t="n"/>
      <c r="AC362" s="123" t="n"/>
      <c r="AD362" s="119" t="n"/>
      <c r="AE362" s="125" t="n"/>
      <c r="AF362" s="124">
        <f>MONTH(O362)</f>
        <v/>
      </c>
      <c r="AG362" s="124">
        <f>VLOOKUP(IFERROR(MID(AE362,1,(FIND(",",AE362,1)-1)),AE362),Facility_Region_Mapping,2,FALSE)</f>
        <v/>
      </c>
      <c r="AH362" s="124" t="n"/>
      <c r="AI362" s="124">
        <f>IF(C362&lt;&gt;"",IF(M362="ESM User",getInterfaceName($C362),"NA"),"")</f>
        <v/>
      </c>
      <c r="AJ362" s="116">
        <f>IF(Q362&lt;&gt;"",DATE(YEAR(Q362), MONTH(Q362), DAY(Q362)),"")</f>
        <v/>
      </c>
      <c r="AK362" s="130">
        <f>IF(Q362&lt;&gt;0,Q362-N362,TODAY()-N362)</f>
        <v/>
      </c>
      <c r="AL362" s="112">
        <f>IF(F362="Re-assigned",0,IF(H362="Closed",0,IF(H362="Service Restored",0,IF(H362="",0,1))))</f>
        <v/>
      </c>
      <c r="AM362" s="124">
        <f>IF(AL362=0,"",IF(AK362&gt;20.99,"Aged","Non-Aged"))</f>
        <v/>
      </c>
      <c r="AN362" s="112">
        <f>IF(Q362&lt;&gt;"",MONTH(Q362),"")</f>
        <v/>
      </c>
      <c r="AO362" s="112">
        <f>IFERROR(VALUE(V362),0)</f>
        <v/>
      </c>
    </row>
    <row customFormat="1" customHeight="1" ht="29.25" r="363" s="112" spans="1:41">
      <c r="A363" s="127" t="n"/>
      <c r="B363" s="113" t="n"/>
      <c r="C363" s="127" t="n"/>
      <c r="D363" s="127" t="n"/>
      <c r="E363" s="114">
        <f>IF(F363 &lt;&gt; "",VLOOKUP(F363,CategoryLookup,2,FALSE), "")</f>
        <v/>
      </c>
      <c r="F363" s="126" t="n"/>
      <c r="G363" s="127" t="n"/>
      <c r="H363" s="127" t="n"/>
      <c r="I363" s="127" t="n"/>
      <c r="J363" s="127" t="n"/>
      <c r="K363" s="127" t="n"/>
      <c r="L363" s="127" t="n"/>
      <c r="M363" s="127" t="n"/>
      <c r="N363" s="120" t="n"/>
      <c r="O363" s="120" t="n"/>
      <c r="P363" s="120" t="n"/>
      <c r="Q363" s="120" t="n"/>
      <c r="R363" s="121" t="n"/>
      <c r="S363" s="121" t="n"/>
      <c r="T363" s="121" t="n"/>
      <c r="U363" s="121" t="n"/>
      <c r="V363" s="117">
        <f>IF(P363="NA","NA",IF(P363&lt;&gt;"",TEXT(P363-N363,"[h].mm"),""))</f>
        <v/>
      </c>
      <c r="W363" s="118">
        <f>IF(AND(R363="",S363=""),"",R363+S363)</f>
        <v/>
      </c>
      <c r="X363" s="116">
        <f>IF(O363&lt;&gt;"",DATE(YEAR(O363), MONTH(O363), DAY(O363)),"")</f>
        <v/>
      </c>
      <c r="Y363" s="122" t="n"/>
      <c r="Z363" s="123" t="n"/>
      <c r="AA363" s="117">
        <f>IF(F363="Re-assigned","NA",IF(W363="","",IF(W363&gt;=VLOOKUP(D363,SLAMatrix,3,FALSE),"Yes",IF(W363&lt;VLOOKUP(D363,SLAMatrix,2,FALSE),"No","Internal"))))</f>
        <v/>
      </c>
      <c r="AB363" s="123" t="n"/>
      <c r="AC363" s="123" t="n"/>
      <c r="AD363" s="119" t="n"/>
      <c r="AE363" s="125" t="n"/>
      <c r="AF363" s="124">
        <f>MONTH(O363)</f>
        <v/>
      </c>
      <c r="AG363" s="124">
        <f>VLOOKUP(IFERROR(MID(AE363,1,(FIND(",",AE363,1)-1)),AE363),Facility_Region_Mapping,2,FALSE)</f>
        <v/>
      </c>
      <c r="AH363" s="124" t="n"/>
      <c r="AI363" s="124">
        <f>IF(C363&lt;&gt;"",IF(M363="ESM User",getInterfaceName($C363),"NA"),"")</f>
        <v/>
      </c>
      <c r="AJ363" s="116">
        <f>IF(Q363&lt;&gt;"",DATE(YEAR(Q363), MONTH(Q363), DAY(Q363)),"")</f>
        <v/>
      </c>
      <c r="AK363" s="130">
        <f>IF(Q363&lt;&gt;0,Q363-N363,TODAY()-N363)</f>
        <v/>
      </c>
      <c r="AL363" s="112">
        <f>IF(F363="Re-assigned",0,IF(H363="Closed",0,IF(H363="Service Restored",0,IF(H363="",0,1))))</f>
        <v/>
      </c>
      <c r="AM363" s="124">
        <f>IF(AL363=0,"",IF(AK363&gt;20.99,"Aged","Non-Aged"))</f>
        <v/>
      </c>
      <c r="AN363" s="112">
        <f>IF(Q363&lt;&gt;"",MONTH(Q363),"")</f>
        <v/>
      </c>
      <c r="AO363" s="112">
        <f>IFERROR(VALUE(V363),0)</f>
        <v/>
      </c>
    </row>
    <row customFormat="1" customHeight="1" ht="29.25" r="364" s="112" spans="1:41">
      <c r="A364" s="127" t="n"/>
      <c r="B364" s="113" t="n"/>
      <c r="C364" s="127" t="n"/>
      <c r="D364" s="127" t="n"/>
      <c r="E364" s="114">
        <f>IF(F364 &lt;&gt; "",VLOOKUP(F364,CategoryLookup,2,FALSE), "")</f>
        <v/>
      </c>
      <c r="F364" s="126" t="n"/>
      <c r="G364" s="127" t="n"/>
      <c r="H364" s="127" t="n"/>
      <c r="I364" s="127" t="n"/>
      <c r="J364" s="127" t="n"/>
      <c r="K364" s="127" t="n"/>
      <c r="L364" s="127" t="n"/>
      <c r="M364" s="127" t="n"/>
      <c r="N364" s="120" t="n"/>
      <c r="O364" s="120" t="n"/>
      <c r="P364" s="120" t="n"/>
      <c r="Q364" s="120" t="n"/>
      <c r="R364" s="121" t="n"/>
      <c r="S364" s="121" t="n"/>
      <c r="T364" s="121" t="n"/>
      <c r="U364" s="121" t="n"/>
      <c r="V364" s="117">
        <f>IF(P364="NA","NA",IF(P364&lt;&gt;"",TEXT(P364-N364,"[h].mm"),""))</f>
        <v/>
      </c>
      <c r="W364" s="118">
        <f>IF(AND(R364="",S364=""),"",R364+S364)</f>
        <v/>
      </c>
      <c r="X364" s="116">
        <f>IF(O364&lt;&gt;"",DATE(YEAR(O364), MONTH(O364), DAY(O364)),"")</f>
        <v/>
      </c>
      <c r="Y364" s="122" t="n"/>
      <c r="Z364" s="123" t="n"/>
      <c r="AA364" s="117">
        <f>IF(F364="Re-assigned","NA",IF(W364="","",IF(W364&gt;=VLOOKUP(D364,SLAMatrix,3,FALSE),"Yes",IF(W364&lt;VLOOKUP(D364,SLAMatrix,2,FALSE),"No","Internal"))))</f>
        <v/>
      </c>
      <c r="AB364" s="123" t="n"/>
      <c r="AC364" s="123" t="n"/>
      <c r="AD364" s="119" t="n"/>
      <c r="AE364" s="125" t="n"/>
      <c r="AF364" s="124">
        <f>MONTH(O364)</f>
        <v/>
      </c>
      <c r="AG364" s="124">
        <f>VLOOKUP(IFERROR(MID(AE364,1,(FIND(",",AE364,1)-1)),AE364),Facility_Region_Mapping,2,FALSE)</f>
        <v/>
      </c>
      <c r="AH364" s="124" t="n"/>
      <c r="AI364" s="124">
        <f>IF(C364&lt;&gt;"",IF(M364="ESM User",getInterfaceName($C364),"NA"),"")</f>
        <v/>
      </c>
      <c r="AJ364" s="116">
        <f>IF(Q364&lt;&gt;"",DATE(YEAR(Q364), MONTH(Q364), DAY(Q364)),"")</f>
        <v/>
      </c>
      <c r="AK364" s="130">
        <f>IF(Q364&lt;&gt;0,Q364-N364,TODAY()-N364)</f>
        <v/>
      </c>
      <c r="AL364" s="112">
        <f>IF(F364="Re-assigned",0,IF(H364="Closed",0,IF(H364="Service Restored",0,IF(H364="",0,1))))</f>
        <v/>
      </c>
      <c r="AM364" s="124">
        <f>IF(AL364=0,"",IF(AK364&gt;20.99,"Aged","Non-Aged"))</f>
        <v/>
      </c>
      <c r="AN364" s="112">
        <f>IF(Q364&lt;&gt;"",MONTH(Q364),"")</f>
        <v/>
      </c>
      <c r="AO364" s="112">
        <f>IFERROR(VALUE(V364),0)</f>
        <v/>
      </c>
    </row>
    <row customFormat="1" customHeight="1" ht="29.25" r="365" s="112" spans="1:41">
      <c r="A365" s="127" t="n"/>
      <c r="B365" s="113" t="n"/>
      <c r="C365" s="127" t="n"/>
      <c r="D365" s="127" t="n"/>
      <c r="E365" s="114">
        <f>IF(F365 &lt;&gt; "",VLOOKUP(F365,CategoryLookup,2,FALSE), "")</f>
        <v/>
      </c>
      <c r="F365" s="126" t="n"/>
      <c r="G365" s="127" t="n"/>
      <c r="H365" s="127" t="n"/>
      <c r="I365" s="127" t="n"/>
      <c r="J365" s="127" t="n"/>
      <c r="K365" s="127" t="n"/>
      <c r="L365" s="127" t="n"/>
      <c r="M365" s="127" t="n"/>
      <c r="N365" s="120" t="n"/>
      <c r="O365" s="120" t="n"/>
      <c r="P365" s="120" t="n"/>
      <c r="Q365" s="120" t="n"/>
      <c r="R365" s="121" t="n"/>
      <c r="S365" s="121" t="n"/>
      <c r="T365" s="121" t="n"/>
      <c r="U365" s="121" t="n"/>
      <c r="V365" s="117">
        <f>IF(P365="NA","NA",IF(P365&lt;&gt;"",TEXT(P365-N365,"[h].mm"),""))</f>
        <v/>
      </c>
      <c r="W365" s="118">
        <f>IF(AND(R365="",S365=""),"",R365+S365)</f>
        <v/>
      </c>
      <c r="X365" s="116">
        <f>IF(O365&lt;&gt;"",DATE(YEAR(O365), MONTH(O365), DAY(O365)),"")</f>
        <v/>
      </c>
      <c r="Y365" s="122" t="n"/>
      <c r="Z365" s="123" t="n"/>
      <c r="AA365" s="117">
        <f>IF(F365="Re-assigned","NA",IF(W365="","",IF(W365&gt;=VLOOKUP(D365,SLAMatrix,3,FALSE),"Yes",IF(W365&lt;VLOOKUP(D365,SLAMatrix,2,FALSE),"No","Internal"))))</f>
        <v/>
      </c>
      <c r="AB365" s="123" t="n"/>
      <c r="AC365" s="123" t="n"/>
      <c r="AD365" s="119" t="n"/>
      <c r="AE365" s="125" t="n"/>
      <c r="AF365" s="124">
        <f>MONTH(O365)</f>
        <v/>
      </c>
      <c r="AG365" s="124">
        <f>VLOOKUP(IFERROR(MID(AE365,1,(FIND(",",AE365,1)-1)),AE365),Facility_Region_Mapping,2,FALSE)</f>
        <v/>
      </c>
      <c r="AH365" s="124" t="n"/>
      <c r="AI365" s="124">
        <f>IF(C365&lt;&gt;"",IF(M365="ESM User",getInterfaceName($C365),"NA"),"")</f>
        <v/>
      </c>
      <c r="AJ365" s="116">
        <f>IF(Q365&lt;&gt;"",DATE(YEAR(Q365), MONTH(Q365), DAY(Q365)),"")</f>
        <v/>
      </c>
      <c r="AK365" s="130">
        <f>IF(Q365&lt;&gt;0,Q365-N365,TODAY()-N365)</f>
        <v/>
      </c>
      <c r="AL365" s="112">
        <f>IF(F365="Re-assigned",0,IF(H365="Closed",0,IF(H365="Service Restored",0,IF(H365="",0,1))))</f>
        <v/>
      </c>
      <c r="AM365" s="124">
        <f>IF(AL365=0,"",IF(AK365&gt;20.99,"Aged","Non-Aged"))</f>
        <v/>
      </c>
      <c r="AN365" s="112">
        <f>IF(Q365&lt;&gt;"",MONTH(Q365),"")</f>
        <v/>
      </c>
      <c r="AO365" s="112">
        <f>IFERROR(VALUE(V365),0)</f>
        <v/>
      </c>
    </row>
    <row customFormat="1" customHeight="1" ht="29.25" r="366" s="112" spans="1:41">
      <c r="A366" s="127" t="n"/>
      <c r="B366" s="113" t="n"/>
      <c r="C366" s="127" t="n"/>
      <c r="D366" s="127" t="n"/>
      <c r="E366" s="114">
        <f>IF(F366 &lt;&gt; "",VLOOKUP(F366,CategoryLookup,2,FALSE), "")</f>
        <v/>
      </c>
      <c r="F366" s="126" t="n"/>
      <c r="G366" s="127" t="n"/>
      <c r="H366" s="127" t="n"/>
      <c r="I366" s="127" t="n"/>
      <c r="J366" s="127" t="n"/>
      <c r="K366" s="127" t="n"/>
      <c r="L366" s="127" t="n"/>
      <c r="M366" s="127" t="n"/>
      <c r="N366" s="120" t="n"/>
      <c r="O366" s="120" t="n"/>
      <c r="P366" s="120" t="n"/>
      <c r="Q366" s="120" t="n"/>
      <c r="R366" s="121" t="n"/>
      <c r="S366" s="121" t="n"/>
      <c r="T366" s="121" t="n"/>
      <c r="U366" s="121" t="n"/>
      <c r="V366" s="117">
        <f>IF(P366="NA","NA",IF(P366&lt;&gt;"",TEXT(P366-N366,"[h].mm"),""))</f>
        <v/>
      </c>
      <c r="W366" s="118">
        <f>IF(AND(R366="",S366=""),"",R366+S366)</f>
        <v/>
      </c>
      <c r="X366" s="116">
        <f>IF(O366&lt;&gt;"",DATE(YEAR(O366), MONTH(O366), DAY(O366)),"")</f>
        <v/>
      </c>
      <c r="Y366" s="122" t="n"/>
      <c r="Z366" s="123" t="n"/>
      <c r="AA366" s="117">
        <f>IF(F366="Re-assigned","NA",IF(W366="","",IF(W366&gt;=VLOOKUP(D366,SLAMatrix,3,FALSE),"Yes",IF(W366&lt;VLOOKUP(D366,SLAMatrix,2,FALSE),"No","Internal"))))</f>
        <v/>
      </c>
      <c r="AB366" s="123" t="n"/>
      <c r="AC366" s="123" t="n"/>
      <c r="AD366" s="119" t="n"/>
      <c r="AE366" s="125" t="n"/>
      <c r="AF366" s="124">
        <f>MONTH(O366)</f>
        <v/>
      </c>
      <c r="AG366" s="124">
        <f>VLOOKUP(IFERROR(MID(AE366,1,(FIND(",",AE366,1)-1)),AE366),Facility_Region_Mapping,2,FALSE)</f>
        <v/>
      </c>
      <c r="AH366" s="124" t="n"/>
      <c r="AI366" s="124">
        <f>IF(C366&lt;&gt;"",IF(M366="ESM User",getInterfaceName($C366),"NA"),"")</f>
        <v/>
      </c>
      <c r="AJ366" s="116">
        <f>IF(Q366&lt;&gt;"",DATE(YEAR(Q366), MONTH(Q366), DAY(Q366)),"")</f>
        <v/>
      </c>
      <c r="AK366" s="130">
        <f>IF(Q366&lt;&gt;0,Q366-N366,TODAY()-N366)</f>
        <v/>
      </c>
      <c r="AL366" s="112">
        <f>IF(F366="Re-assigned",0,IF(H366="Closed",0,IF(H366="Service Restored",0,IF(H366="",0,1))))</f>
        <v/>
      </c>
      <c r="AM366" s="124">
        <f>IF(AL366=0,"",IF(AK366&gt;20.99,"Aged","Non-Aged"))</f>
        <v/>
      </c>
      <c r="AN366" s="112">
        <f>IF(Q366&lt;&gt;"",MONTH(Q366),"")</f>
        <v/>
      </c>
      <c r="AO366" s="112">
        <f>IFERROR(VALUE(V366),0)</f>
        <v/>
      </c>
    </row>
    <row customFormat="1" customHeight="1" ht="29.25" r="367" s="112" spans="1:41">
      <c r="A367" s="127" t="n"/>
      <c r="B367" s="113" t="n"/>
      <c r="C367" s="127" t="n"/>
      <c r="D367" s="127" t="n"/>
      <c r="E367" s="114">
        <f>IF(F367 &lt;&gt; "",VLOOKUP(F367,CategoryLookup,2,FALSE), "")</f>
        <v/>
      </c>
      <c r="F367" s="126" t="n"/>
      <c r="G367" s="127" t="n"/>
      <c r="H367" s="127" t="n"/>
      <c r="I367" s="127" t="n"/>
      <c r="J367" s="127" t="n"/>
      <c r="K367" s="127" t="n"/>
      <c r="L367" s="127" t="n"/>
      <c r="M367" s="127" t="n"/>
      <c r="N367" s="120" t="n"/>
      <c r="O367" s="120" t="n"/>
      <c r="P367" s="120" t="n"/>
      <c r="Q367" s="120" t="n"/>
      <c r="R367" s="121" t="n"/>
      <c r="S367" s="121" t="n"/>
      <c r="T367" s="121" t="n"/>
      <c r="U367" s="121" t="n"/>
      <c r="V367" s="117">
        <f>IF(P367="NA","NA",IF(P367&lt;&gt;"",TEXT(P367-N367,"[h].mm"),""))</f>
        <v/>
      </c>
      <c r="W367" s="118">
        <f>IF(AND(R367="",S367=""),"",R367+S367)</f>
        <v/>
      </c>
      <c r="X367" s="116">
        <f>IF(O367&lt;&gt;"",DATE(YEAR(O367), MONTH(O367), DAY(O367)),"")</f>
        <v/>
      </c>
      <c r="Y367" s="122" t="n"/>
      <c r="Z367" s="123" t="n"/>
      <c r="AA367" s="117">
        <f>IF(F367="Re-assigned","NA",IF(W367="","",IF(W367&gt;=VLOOKUP(D367,SLAMatrix,3,FALSE),"Yes",IF(W367&lt;VLOOKUP(D367,SLAMatrix,2,FALSE),"No","Internal"))))</f>
        <v/>
      </c>
      <c r="AB367" s="123" t="n"/>
      <c r="AC367" s="123" t="n"/>
      <c r="AD367" s="119" t="n"/>
      <c r="AE367" s="125" t="n"/>
      <c r="AF367" s="124">
        <f>MONTH(O367)</f>
        <v/>
      </c>
      <c r="AG367" s="124">
        <f>VLOOKUP(IFERROR(MID(AE367,1,(FIND(",",AE367,1)-1)),AE367),Facility_Region_Mapping,2,FALSE)</f>
        <v/>
      </c>
      <c r="AH367" s="124" t="n"/>
      <c r="AI367" s="124">
        <f>IF(C367&lt;&gt;"",IF(M367="ESM User",getInterfaceName($C367),"NA"),"")</f>
        <v/>
      </c>
      <c r="AJ367" s="116">
        <f>IF(Q367&lt;&gt;"",DATE(YEAR(Q367), MONTH(Q367), DAY(Q367)),"")</f>
        <v/>
      </c>
      <c r="AK367" s="130">
        <f>IF(Q367&lt;&gt;0,Q367-N367,TODAY()-N367)</f>
        <v/>
      </c>
      <c r="AL367" s="112">
        <f>IF(F367="Re-assigned",0,IF(H367="Closed",0,IF(H367="Service Restored",0,IF(H367="",0,1))))</f>
        <v/>
      </c>
      <c r="AM367" s="124">
        <f>IF(AL367=0,"",IF(AK367&gt;20.99,"Aged","Non-Aged"))</f>
        <v/>
      </c>
      <c r="AN367" s="112">
        <f>IF(Q367&lt;&gt;"",MONTH(Q367),"")</f>
        <v/>
      </c>
      <c r="AO367" s="112">
        <f>IFERROR(VALUE(V367),0)</f>
        <v/>
      </c>
    </row>
    <row customFormat="1" customHeight="1" ht="29.25" r="368" s="112" spans="1:41">
      <c r="A368" s="127" t="n"/>
      <c r="B368" s="113" t="n"/>
      <c r="C368" s="127" t="n"/>
      <c r="D368" s="127" t="n"/>
      <c r="E368" s="114">
        <f>IF(F368 &lt;&gt; "",VLOOKUP(F368,CategoryLookup,2,FALSE), "")</f>
        <v/>
      </c>
      <c r="F368" s="126" t="n"/>
      <c r="G368" s="127" t="n"/>
      <c r="H368" s="127" t="n"/>
      <c r="I368" s="127" t="n"/>
      <c r="J368" s="127" t="n"/>
      <c r="K368" s="127" t="n"/>
      <c r="L368" s="127" t="n"/>
      <c r="M368" s="127" t="n"/>
      <c r="N368" s="120" t="n"/>
      <c r="O368" s="120" t="n"/>
      <c r="P368" s="120" t="n"/>
      <c r="Q368" s="120" t="n"/>
      <c r="R368" s="121" t="n"/>
      <c r="S368" s="121" t="n"/>
      <c r="T368" s="121" t="n"/>
      <c r="U368" s="121" t="n"/>
      <c r="V368" s="117">
        <f>IF(P368="NA","NA",IF(P368&lt;&gt;"",TEXT(P368-N368,"[h].mm"),""))</f>
        <v/>
      </c>
      <c r="W368" s="118">
        <f>IF(AND(R368="",S368=""),"",R368+S368)</f>
        <v/>
      </c>
      <c r="X368" s="116">
        <f>IF(O368&lt;&gt;"",DATE(YEAR(O368), MONTH(O368), DAY(O368)),"")</f>
        <v/>
      </c>
      <c r="Y368" s="122" t="n"/>
      <c r="Z368" s="123" t="n"/>
      <c r="AA368" s="117">
        <f>IF(F368="Re-assigned","NA",IF(W368="","",IF(W368&gt;=VLOOKUP(D368,SLAMatrix,3,FALSE),"Yes",IF(W368&lt;VLOOKUP(D368,SLAMatrix,2,FALSE),"No","Internal"))))</f>
        <v/>
      </c>
      <c r="AB368" s="123" t="n"/>
      <c r="AC368" s="123" t="n"/>
      <c r="AD368" s="119" t="n"/>
      <c r="AE368" s="125" t="n"/>
      <c r="AF368" s="124">
        <f>MONTH(O368)</f>
        <v/>
      </c>
      <c r="AG368" s="124">
        <f>VLOOKUP(IFERROR(MID(AE368,1,(FIND(",",AE368,1)-1)),AE368),Facility_Region_Mapping,2,FALSE)</f>
        <v/>
      </c>
      <c r="AH368" s="124" t="n"/>
      <c r="AI368" s="124">
        <f>IF(C368&lt;&gt;"",IF(M368="ESM User",getInterfaceName($C368),"NA"),"")</f>
        <v/>
      </c>
      <c r="AJ368" s="116">
        <f>IF(Q368&lt;&gt;"",DATE(YEAR(Q368), MONTH(Q368), DAY(Q368)),"")</f>
        <v/>
      </c>
      <c r="AK368" s="130">
        <f>IF(Q368&lt;&gt;0,Q368-N368,TODAY()-N368)</f>
        <v/>
      </c>
      <c r="AL368" s="112">
        <f>IF(F368="Re-assigned",0,IF(H368="Closed",0,IF(H368="Service Restored",0,IF(H368="",0,1))))</f>
        <v/>
      </c>
      <c r="AM368" s="124">
        <f>IF(AL368=0,"",IF(AK368&gt;20.99,"Aged","Non-Aged"))</f>
        <v/>
      </c>
      <c r="AN368" s="112">
        <f>IF(Q368&lt;&gt;"",MONTH(Q368),"")</f>
        <v/>
      </c>
      <c r="AO368" s="112">
        <f>IFERROR(VALUE(V368),0)</f>
        <v/>
      </c>
    </row>
    <row customFormat="1" customHeight="1" ht="29.25" r="369" s="112" spans="1:41">
      <c r="A369" s="127" t="n"/>
      <c r="B369" s="113" t="n"/>
      <c r="C369" s="127" t="n"/>
      <c r="D369" s="127" t="n"/>
      <c r="E369" s="114">
        <f>IF(F369 &lt;&gt; "",VLOOKUP(F369,CategoryLookup,2,FALSE), "")</f>
        <v/>
      </c>
      <c r="F369" s="126" t="n"/>
      <c r="G369" s="127" t="n"/>
      <c r="H369" s="127" t="n"/>
      <c r="I369" s="127" t="n"/>
      <c r="J369" s="127" t="n"/>
      <c r="K369" s="127" t="n"/>
      <c r="L369" s="127" t="n"/>
      <c r="M369" s="127" t="n"/>
      <c r="N369" s="120" t="n"/>
      <c r="O369" s="120" t="n"/>
      <c r="P369" s="120" t="n"/>
      <c r="Q369" s="120" t="n"/>
      <c r="R369" s="121" t="n"/>
      <c r="S369" s="121" t="n"/>
      <c r="T369" s="121" t="n"/>
      <c r="U369" s="121" t="n"/>
      <c r="V369" s="117">
        <f>IF(P369="NA","NA",IF(P369&lt;&gt;"",TEXT(P369-N369,"[h].mm"),""))</f>
        <v/>
      </c>
      <c r="W369" s="118">
        <f>IF(AND(R369="",S369=""),"",R369+S369)</f>
        <v/>
      </c>
      <c r="X369" s="116">
        <f>IF(O369&lt;&gt;"",DATE(YEAR(O369), MONTH(O369), DAY(O369)),"")</f>
        <v/>
      </c>
      <c r="Y369" s="122" t="n"/>
      <c r="Z369" s="123" t="n"/>
      <c r="AA369" s="117">
        <f>IF(F369="Re-assigned","NA",IF(W369="","",IF(W369&gt;=VLOOKUP(D369,SLAMatrix,3,FALSE),"Yes",IF(W369&lt;VLOOKUP(D369,SLAMatrix,2,FALSE),"No","Internal"))))</f>
        <v/>
      </c>
      <c r="AB369" s="123" t="n"/>
      <c r="AC369" s="123" t="n"/>
      <c r="AD369" s="119" t="n"/>
      <c r="AE369" s="125" t="n"/>
      <c r="AF369" s="124">
        <f>MONTH(O369)</f>
        <v/>
      </c>
      <c r="AG369" s="124">
        <f>VLOOKUP(IFERROR(MID(AE369,1,(FIND(",",AE369,1)-1)),AE369),Facility_Region_Mapping,2,FALSE)</f>
        <v/>
      </c>
      <c r="AH369" s="124" t="n"/>
      <c r="AI369" s="124">
        <f>IF(C369&lt;&gt;"",IF(M369="ESM User",getInterfaceName($C369),"NA"),"")</f>
        <v/>
      </c>
      <c r="AJ369" s="116">
        <f>IF(Q369&lt;&gt;"",DATE(YEAR(Q369), MONTH(Q369), DAY(Q369)),"")</f>
        <v/>
      </c>
      <c r="AK369" s="130">
        <f>IF(Q369&lt;&gt;0,Q369-N369,TODAY()-N369)</f>
        <v/>
      </c>
      <c r="AL369" s="112">
        <f>IF(F369="Re-assigned",0,IF(H369="Closed",0,IF(H369="Service Restored",0,IF(H369="",0,1))))</f>
        <v/>
      </c>
      <c r="AM369" s="124">
        <f>IF(AL369=0,"",IF(AK369&gt;20.99,"Aged","Non-Aged"))</f>
        <v/>
      </c>
      <c r="AN369" s="112">
        <f>IF(Q369&lt;&gt;"",MONTH(Q369),"")</f>
        <v/>
      </c>
      <c r="AO369" s="112">
        <f>IFERROR(VALUE(V369),0)</f>
        <v/>
      </c>
    </row>
    <row customFormat="1" customHeight="1" ht="29.25" r="370" s="112" spans="1:41">
      <c r="A370" s="127" t="n"/>
      <c r="B370" s="113" t="n"/>
      <c r="C370" s="127" t="n"/>
      <c r="D370" s="127" t="n"/>
      <c r="E370" s="114">
        <f>IF(F370 &lt;&gt; "",VLOOKUP(F370,CategoryLookup,2,FALSE), "")</f>
        <v/>
      </c>
      <c r="F370" s="126" t="n"/>
      <c r="G370" s="127" t="n"/>
      <c r="H370" s="127" t="n"/>
      <c r="I370" s="127" t="n"/>
      <c r="J370" s="127" t="n"/>
      <c r="K370" s="127" t="n"/>
      <c r="L370" s="127" t="n"/>
      <c r="M370" s="127" t="n"/>
      <c r="N370" s="120" t="n"/>
      <c r="O370" s="120" t="n"/>
      <c r="P370" s="120" t="n"/>
      <c r="Q370" s="120" t="n"/>
      <c r="R370" s="121" t="n"/>
      <c r="S370" s="121" t="n"/>
      <c r="T370" s="121" t="n"/>
      <c r="U370" s="121" t="n"/>
      <c r="V370" s="117">
        <f>IF(P370="NA","NA",IF(P370&lt;&gt;"",TEXT(P370-N370,"[h].mm"),""))</f>
        <v/>
      </c>
      <c r="W370" s="118">
        <f>IF(AND(R370="",S370=""),"",R370+S370)</f>
        <v/>
      </c>
      <c r="X370" s="116">
        <f>IF(O370&lt;&gt;"",DATE(YEAR(O370), MONTH(O370), DAY(O370)),"")</f>
        <v/>
      </c>
      <c r="Y370" s="122" t="n"/>
      <c r="Z370" s="123" t="n"/>
      <c r="AA370" s="117">
        <f>IF(F370="Re-assigned","NA",IF(W370="","",IF(W370&gt;=VLOOKUP(D370,SLAMatrix,3,FALSE),"Yes",IF(W370&lt;VLOOKUP(D370,SLAMatrix,2,FALSE),"No","Internal"))))</f>
        <v/>
      </c>
      <c r="AB370" s="123" t="n"/>
      <c r="AC370" s="123" t="n"/>
      <c r="AD370" s="119" t="n"/>
      <c r="AE370" s="125" t="n"/>
      <c r="AF370" s="124">
        <f>MONTH(O370)</f>
        <v/>
      </c>
      <c r="AG370" s="124">
        <f>VLOOKUP(IFERROR(MID(AE370,1,(FIND(",",AE370,1)-1)),AE370),Facility_Region_Mapping,2,FALSE)</f>
        <v/>
      </c>
      <c r="AH370" s="124" t="n"/>
      <c r="AI370" s="124">
        <f>IF(C370&lt;&gt;"",IF(M370="ESM User",getInterfaceName($C370),"NA"),"")</f>
        <v/>
      </c>
      <c r="AJ370" s="116">
        <f>IF(Q370&lt;&gt;"",DATE(YEAR(Q370), MONTH(Q370), DAY(Q370)),"")</f>
        <v/>
      </c>
      <c r="AK370" s="130">
        <f>IF(Q370&lt;&gt;0,Q370-N370,TODAY()-N370)</f>
        <v/>
      </c>
      <c r="AL370" s="112">
        <f>IF(F370="Re-assigned",0,IF(H370="Closed",0,IF(H370="Service Restored",0,IF(H370="",0,1))))</f>
        <v/>
      </c>
      <c r="AM370" s="124">
        <f>IF(AL370=0,"",IF(AK370&gt;20.99,"Aged","Non-Aged"))</f>
        <v/>
      </c>
      <c r="AN370" s="112">
        <f>IF(Q370&lt;&gt;"",MONTH(Q370),"")</f>
        <v/>
      </c>
      <c r="AO370" s="112">
        <f>IFERROR(VALUE(V370),0)</f>
        <v/>
      </c>
    </row>
    <row customFormat="1" customHeight="1" ht="29.25" r="371" s="112" spans="1:41">
      <c r="A371" s="127" t="n"/>
      <c r="B371" s="113" t="n"/>
      <c r="C371" s="127" t="n"/>
      <c r="D371" s="127" t="n"/>
      <c r="E371" s="114">
        <f>IF(F371 &lt;&gt; "",VLOOKUP(F371,CategoryLookup,2,FALSE), "")</f>
        <v/>
      </c>
      <c r="F371" s="126" t="n"/>
      <c r="G371" s="127" t="n"/>
      <c r="H371" s="127" t="n"/>
      <c r="I371" s="127" t="n"/>
      <c r="J371" s="127" t="n"/>
      <c r="K371" s="127" t="n"/>
      <c r="L371" s="127" t="n"/>
      <c r="M371" s="127" t="n"/>
      <c r="N371" s="120" t="n"/>
      <c r="O371" s="120" t="n"/>
      <c r="P371" s="120" t="n"/>
      <c r="Q371" s="120" t="n"/>
      <c r="R371" s="121" t="n"/>
      <c r="S371" s="121" t="n"/>
      <c r="T371" s="121" t="n"/>
      <c r="U371" s="121" t="n"/>
      <c r="V371" s="117">
        <f>IF(P371="NA","NA",IF(P371&lt;&gt;"",TEXT(P371-N371,"[h].mm"),""))</f>
        <v/>
      </c>
      <c r="W371" s="118">
        <f>IF(AND(R371="",S371=""),"",R371+S371)</f>
        <v/>
      </c>
      <c r="X371" s="116">
        <f>IF(O371&lt;&gt;"",DATE(YEAR(O371), MONTH(O371), DAY(O371)),"")</f>
        <v/>
      </c>
      <c r="Y371" s="122" t="n"/>
      <c r="Z371" s="123" t="n"/>
      <c r="AA371" s="117">
        <f>IF(F371="Re-assigned","NA",IF(W371="","",IF(W371&gt;=VLOOKUP(D371,SLAMatrix,3,FALSE),"Yes",IF(W371&lt;VLOOKUP(D371,SLAMatrix,2,FALSE),"No","Internal"))))</f>
        <v/>
      </c>
      <c r="AB371" s="123" t="n"/>
      <c r="AC371" s="123" t="n"/>
      <c r="AD371" s="119" t="n"/>
      <c r="AE371" s="125" t="n"/>
      <c r="AF371" s="124">
        <f>MONTH(O371)</f>
        <v/>
      </c>
      <c r="AG371" s="124">
        <f>VLOOKUP(IFERROR(MID(AE371,1,(FIND(",",AE371,1)-1)),AE371),Facility_Region_Mapping,2,FALSE)</f>
        <v/>
      </c>
      <c r="AH371" s="124" t="n"/>
      <c r="AI371" s="124">
        <f>IF(C371&lt;&gt;"",IF(M371="ESM User",getInterfaceName($C371),"NA"),"")</f>
        <v/>
      </c>
      <c r="AJ371" s="116">
        <f>IF(Q371&lt;&gt;"",DATE(YEAR(Q371), MONTH(Q371), DAY(Q371)),"")</f>
        <v/>
      </c>
      <c r="AK371" s="130">
        <f>IF(Q371&lt;&gt;0,Q371-N371,TODAY()-N371)</f>
        <v/>
      </c>
      <c r="AL371" s="112">
        <f>IF(F371="Re-assigned",0,IF(H371="Closed",0,IF(H371="Service Restored",0,IF(H371="",0,1))))</f>
        <v/>
      </c>
      <c r="AM371" s="124">
        <f>IF(AL371=0,"",IF(AK371&gt;20.99,"Aged","Non-Aged"))</f>
        <v/>
      </c>
      <c r="AN371" s="112">
        <f>IF(Q371&lt;&gt;"",MONTH(Q371),"")</f>
        <v/>
      </c>
      <c r="AO371" s="112">
        <f>IFERROR(VALUE(V371),0)</f>
        <v/>
      </c>
    </row>
    <row customFormat="1" customHeight="1" ht="29.25" r="372" s="112" spans="1:41">
      <c r="A372" s="127" t="n"/>
      <c r="B372" s="113" t="n"/>
      <c r="C372" s="127" t="n"/>
      <c r="D372" s="127" t="n"/>
      <c r="E372" s="114">
        <f>IF(F372 &lt;&gt; "",VLOOKUP(F372,CategoryLookup,2,FALSE), "")</f>
        <v/>
      </c>
      <c r="F372" s="126" t="n"/>
      <c r="G372" s="127" t="n"/>
      <c r="H372" s="127" t="n"/>
      <c r="I372" s="127" t="n"/>
      <c r="J372" s="127" t="n"/>
      <c r="K372" s="127" t="n"/>
      <c r="L372" s="127" t="n"/>
      <c r="M372" s="127" t="n"/>
      <c r="N372" s="120" t="n"/>
      <c r="O372" s="120" t="n"/>
      <c r="P372" s="120" t="n"/>
      <c r="Q372" s="120" t="n"/>
      <c r="R372" s="121" t="n"/>
      <c r="S372" s="121" t="n"/>
      <c r="T372" s="121" t="n"/>
      <c r="U372" s="121" t="n"/>
      <c r="V372" s="117">
        <f>IF(P372="NA","NA",IF(P372&lt;&gt;"",TEXT(P372-N372,"[h].mm"),""))</f>
        <v/>
      </c>
      <c r="W372" s="118">
        <f>IF(AND(R372="",S372=""),"",R372+S372)</f>
        <v/>
      </c>
      <c r="X372" s="116">
        <f>IF(O372&lt;&gt;"",DATE(YEAR(O372), MONTH(O372), DAY(O372)),"")</f>
        <v/>
      </c>
      <c r="Y372" s="122" t="n"/>
      <c r="Z372" s="123" t="n"/>
      <c r="AA372" s="117">
        <f>IF(F372="Re-assigned","NA",IF(W372="","",IF(W372&gt;=VLOOKUP(D372,SLAMatrix,3,FALSE),"Yes",IF(W372&lt;VLOOKUP(D372,SLAMatrix,2,FALSE),"No","Internal"))))</f>
        <v/>
      </c>
      <c r="AB372" s="123" t="n"/>
      <c r="AC372" s="123" t="n"/>
      <c r="AD372" s="119" t="n"/>
      <c r="AE372" s="125" t="n"/>
      <c r="AF372" s="124">
        <f>MONTH(O372)</f>
        <v/>
      </c>
      <c r="AG372" s="124">
        <f>VLOOKUP(IFERROR(MID(AE372,1,(FIND(",",AE372,1)-1)),AE372),Facility_Region_Mapping,2,FALSE)</f>
        <v/>
      </c>
      <c r="AH372" s="124" t="n"/>
      <c r="AI372" s="124">
        <f>IF(C372&lt;&gt;"",IF(M372="ESM User",getInterfaceName($C372),"NA"),"")</f>
        <v/>
      </c>
      <c r="AJ372" s="116">
        <f>IF(Q372&lt;&gt;"",DATE(YEAR(Q372), MONTH(Q372), DAY(Q372)),"")</f>
        <v/>
      </c>
      <c r="AK372" s="130">
        <f>IF(Q372&lt;&gt;0,Q372-N372,TODAY()-N372)</f>
        <v/>
      </c>
      <c r="AL372" s="112">
        <f>IF(F372="Re-assigned",0,IF(H372="Closed",0,IF(H372="Service Restored",0,IF(H372="",0,1))))</f>
        <v/>
      </c>
      <c r="AM372" s="124">
        <f>IF(AL372=0,"",IF(AK372&gt;20.99,"Aged","Non-Aged"))</f>
        <v/>
      </c>
      <c r="AN372" s="112">
        <f>IF(Q372&lt;&gt;"",MONTH(Q372),"")</f>
        <v/>
      </c>
      <c r="AO372" s="112">
        <f>IFERROR(VALUE(V372),0)</f>
        <v/>
      </c>
    </row>
    <row customFormat="1" customHeight="1" ht="29.25" r="373" s="112" spans="1:41">
      <c r="A373" s="127" t="n"/>
      <c r="B373" s="113" t="n"/>
      <c r="C373" s="127" t="n"/>
      <c r="D373" s="127" t="n"/>
      <c r="E373" s="114">
        <f>IF(F373 &lt;&gt; "",VLOOKUP(F373,CategoryLookup,2,FALSE), "")</f>
        <v/>
      </c>
      <c r="F373" s="126" t="n"/>
      <c r="G373" s="127" t="n"/>
      <c r="H373" s="127" t="n"/>
      <c r="I373" s="127" t="n"/>
      <c r="J373" s="127" t="n"/>
      <c r="K373" s="127" t="n"/>
      <c r="L373" s="127" t="n"/>
      <c r="M373" s="127" t="n"/>
      <c r="N373" s="120" t="n"/>
      <c r="O373" s="120" t="n"/>
      <c r="P373" s="120" t="n"/>
      <c r="Q373" s="120" t="n"/>
      <c r="R373" s="121" t="n"/>
      <c r="S373" s="121" t="n"/>
      <c r="T373" s="121" t="n"/>
      <c r="U373" s="121" t="n"/>
      <c r="V373" s="117">
        <f>IF(P373="NA","NA",IF(P373&lt;&gt;"",TEXT(P373-N373,"[h].mm"),""))</f>
        <v/>
      </c>
      <c r="W373" s="118">
        <f>IF(AND(R373="",S373=""),"",R373+S373)</f>
        <v/>
      </c>
      <c r="X373" s="116">
        <f>IF(O373&lt;&gt;"",DATE(YEAR(O373), MONTH(O373), DAY(O373)),"")</f>
        <v/>
      </c>
      <c r="Y373" s="122" t="n"/>
      <c r="Z373" s="123" t="n"/>
      <c r="AA373" s="117">
        <f>IF(F373="Re-assigned","NA",IF(W373="","",IF(W373&gt;=VLOOKUP(D373,SLAMatrix,3,FALSE),"Yes",IF(W373&lt;VLOOKUP(D373,SLAMatrix,2,FALSE),"No","Internal"))))</f>
        <v/>
      </c>
      <c r="AB373" s="123" t="n"/>
      <c r="AC373" s="123" t="n"/>
      <c r="AD373" s="119" t="n"/>
      <c r="AE373" s="125" t="n"/>
      <c r="AF373" s="124">
        <f>MONTH(O373)</f>
        <v/>
      </c>
      <c r="AG373" s="124">
        <f>VLOOKUP(IFERROR(MID(AE373,1,(FIND(",",AE373,1)-1)),AE373),Facility_Region_Mapping,2,FALSE)</f>
        <v/>
      </c>
      <c r="AH373" s="124" t="n"/>
      <c r="AI373" s="124">
        <f>IF(C373&lt;&gt;"",IF(M373="ESM User",getInterfaceName($C373),"NA"),"")</f>
        <v/>
      </c>
      <c r="AJ373" s="116">
        <f>IF(Q373&lt;&gt;"",DATE(YEAR(Q373), MONTH(Q373), DAY(Q373)),"")</f>
        <v/>
      </c>
      <c r="AK373" s="130">
        <f>IF(Q373&lt;&gt;0,Q373-N373,TODAY()-N373)</f>
        <v/>
      </c>
      <c r="AL373" s="112">
        <f>IF(F373="Re-assigned",0,IF(H373="Closed",0,IF(H373="Service Restored",0,IF(H373="",0,1))))</f>
        <v/>
      </c>
      <c r="AM373" s="124">
        <f>IF(AL373=0,"",IF(AK373&gt;20.99,"Aged","Non-Aged"))</f>
        <v/>
      </c>
      <c r="AN373" s="112">
        <f>IF(Q373&lt;&gt;"",MONTH(Q373),"")</f>
        <v/>
      </c>
      <c r="AO373" s="112">
        <f>IFERROR(VALUE(V373),0)</f>
        <v/>
      </c>
    </row>
    <row customFormat="1" customHeight="1" ht="29.25" r="374" s="112" spans="1:41">
      <c r="A374" s="127" t="n"/>
      <c r="B374" s="113" t="n"/>
      <c r="C374" s="127" t="n"/>
      <c r="D374" s="127" t="n"/>
      <c r="E374" s="114">
        <f>IF(F374 &lt;&gt; "",VLOOKUP(F374,CategoryLookup,2,FALSE), "")</f>
        <v/>
      </c>
      <c r="F374" s="126" t="n"/>
      <c r="G374" s="127" t="n"/>
      <c r="H374" s="127" t="n"/>
      <c r="I374" s="127" t="n"/>
      <c r="J374" s="127" t="n"/>
      <c r="K374" s="127" t="n"/>
      <c r="L374" s="127" t="n"/>
      <c r="M374" s="127" t="n"/>
      <c r="N374" s="120" t="n"/>
      <c r="O374" s="120" t="n"/>
      <c r="P374" s="120" t="n"/>
      <c r="Q374" s="120" t="n"/>
      <c r="R374" s="121" t="n"/>
      <c r="S374" s="121" t="n"/>
      <c r="T374" s="121" t="n"/>
      <c r="U374" s="121" t="n"/>
      <c r="V374" s="117">
        <f>IF(P374="NA","NA",IF(P374&lt;&gt;"",TEXT(P374-N374,"[h].mm"),""))</f>
        <v/>
      </c>
      <c r="W374" s="118">
        <f>IF(AND(R374="",S374=""),"",R374+S374)</f>
        <v/>
      </c>
      <c r="X374" s="116">
        <f>IF(O374&lt;&gt;"",DATE(YEAR(O374), MONTH(O374), DAY(O374)),"")</f>
        <v/>
      </c>
      <c r="Y374" s="122" t="n"/>
      <c r="Z374" s="123" t="n"/>
      <c r="AA374" s="117">
        <f>IF(F374="Re-assigned","NA",IF(W374="","",IF(W374&gt;=VLOOKUP(D374,SLAMatrix,3,FALSE),"Yes",IF(W374&lt;VLOOKUP(D374,SLAMatrix,2,FALSE),"No","Internal"))))</f>
        <v/>
      </c>
      <c r="AB374" s="123" t="n"/>
      <c r="AC374" s="123" t="n"/>
      <c r="AD374" s="119" t="n"/>
      <c r="AE374" s="125" t="n"/>
      <c r="AF374" s="124">
        <f>MONTH(O374)</f>
        <v/>
      </c>
      <c r="AG374" s="124">
        <f>VLOOKUP(IFERROR(MID(AE374,1,(FIND(",",AE374,1)-1)),AE374),Facility_Region_Mapping,2,FALSE)</f>
        <v/>
      </c>
      <c r="AH374" s="124" t="n"/>
      <c r="AI374" s="124">
        <f>IF(C374&lt;&gt;"",IF(M374="ESM User",getInterfaceName($C374),"NA"),"")</f>
        <v/>
      </c>
      <c r="AJ374" s="116">
        <f>IF(Q374&lt;&gt;"",DATE(YEAR(Q374), MONTH(Q374), DAY(Q374)),"")</f>
        <v/>
      </c>
      <c r="AK374" s="130">
        <f>IF(Q374&lt;&gt;0,Q374-N374,TODAY()-N374)</f>
        <v/>
      </c>
      <c r="AL374" s="112">
        <f>IF(F374="Re-assigned",0,IF(H374="Closed",0,IF(H374="Service Restored",0,IF(H374="",0,1))))</f>
        <v/>
      </c>
      <c r="AM374" s="124">
        <f>IF(AL374=0,"",IF(AK374&gt;20.99,"Aged","Non-Aged"))</f>
        <v/>
      </c>
      <c r="AN374" s="112">
        <f>IF(Q374&lt;&gt;"",MONTH(Q374),"")</f>
        <v/>
      </c>
      <c r="AO374" s="112">
        <f>IFERROR(VALUE(V374),0)</f>
        <v/>
      </c>
    </row>
    <row customFormat="1" customHeight="1" ht="29.25" r="375" s="112" spans="1:41">
      <c r="A375" s="127" t="n"/>
      <c r="B375" s="113" t="n"/>
      <c r="C375" s="127" t="n"/>
      <c r="D375" s="127" t="n"/>
      <c r="E375" s="114">
        <f>IF(F375 &lt;&gt; "",VLOOKUP(F375,CategoryLookup,2,FALSE), "")</f>
        <v/>
      </c>
      <c r="F375" s="126" t="n"/>
      <c r="G375" s="127" t="n"/>
      <c r="H375" s="127" t="n"/>
      <c r="I375" s="127" t="n"/>
      <c r="J375" s="127" t="n"/>
      <c r="K375" s="127" t="n"/>
      <c r="L375" s="127" t="n"/>
      <c r="M375" s="127" t="n"/>
      <c r="N375" s="120" t="n"/>
      <c r="O375" s="120" t="n"/>
      <c r="P375" s="120" t="n"/>
      <c r="Q375" s="120" t="n"/>
      <c r="R375" s="121" t="n"/>
      <c r="S375" s="121" t="n"/>
      <c r="T375" s="121" t="n"/>
      <c r="U375" s="121" t="n"/>
      <c r="V375" s="117">
        <f>IF(P375="NA","NA",IF(P375&lt;&gt;"",TEXT(P375-N375,"[h].mm"),""))</f>
        <v/>
      </c>
      <c r="W375" s="118">
        <f>IF(AND(R375="",S375=""),"",R375+S375)</f>
        <v/>
      </c>
      <c r="X375" s="116">
        <f>IF(O375&lt;&gt;"",DATE(YEAR(O375), MONTH(O375), DAY(O375)),"")</f>
        <v/>
      </c>
      <c r="Y375" s="122" t="n"/>
      <c r="Z375" s="123" t="n"/>
      <c r="AA375" s="117">
        <f>IF(F375="Re-assigned","NA",IF(W375="","",IF(W375&gt;=VLOOKUP(D375,SLAMatrix,3,FALSE),"Yes",IF(W375&lt;VLOOKUP(D375,SLAMatrix,2,FALSE),"No","Internal"))))</f>
        <v/>
      </c>
      <c r="AB375" s="123" t="n"/>
      <c r="AC375" s="123" t="n"/>
      <c r="AD375" s="119" t="n"/>
      <c r="AE375" s="125" t="n"/>
      <c r="AF375" s="124">
        <f>MONTH(O375)</f>
        <v/>
      </c>
      <c r="AG375" s="124">
        <f>VLOOKUP(IFERROR(MID(AE375,1,(FIND(",",AE375,1)-1)),AE375),Facility_Region_Mapping,2,FALSE)</f>
        <v/>
      </c>
      <c r="AH375" s="124" t="n"/>
      <c r="AI375" s="124">
        <f>IF(C375&lt;&gt;"",IF(M375="ESM User",getInterfaceName($C375),"NA"),"")</f>
        <v/>
      </c>
      <c r="AJ375" s="116">
        <f>IF(Q375&lt;&gt;"",DATE(YEAR(Q375), MONTH(Q375), DAY(Q375)),"")</f>
        <v/>
      </c>
      <c r="AK375" s="130">
        <f>IF(Q375&lt;&gt;0,Q375-N375,TODAY()-N375)</f>
        <v/>
      </c>
      <c r="AL375" s="112">
        <f>IF(F375="Re-assigned",0,IF(H375="Closed",0,IF(H375="Service Restored",0,IF(H375="",0,1))))</f>
        <v/>
      </c>
      <c r="AM375" s="124">
        <f>IF(AL375=0,"",IF(AK375&gt;20.99,"Aged","Non-Aged"))</f>
        <v/>
      </c>
      <c r="AN375" s="112">
        <f>IF(Q375&lt;&gt;"",MONTH(Q375),"")</f>
        <v/>
      </c>
      <c r="AO375" s="112">
        <f>IFERROR(VALUE(V375),0)</f>
        <v/>
      </c>
    </row>
    <row customFormat="1" customHeight="1" ht="29.25" r="376" s="112" spans="1:41">
      <c r="A376" s="127" t="n"/>
      <c r="B376" s="113" t="n"/>
      <c r="C376" s="127" t="n"/>
      <c r="D376" s="127" t="n"/>
      <c r="E376" s="114">
        <f>IF(F376 &lt;&gt; "",VLOOKUP(F376,CategoryLookup,2,FALSE), "")</f>
        <v/>
      </c>
      <c r="F376" s="126" t="n"/>
      <c r="G376" s="127" t="n"/>
      <c r="H376" s="127" t="n"/>
      <c r="I376" s="127" t="n"/>
      <c r="J376" s="127" t="n"/>
      <c r="K376" s="127" t="n"/>
      <c r="L376" s="127" t="n"/>
      <c r="M376" s="127" t="n"/>
      <c r="N376" s="120" t="n"/>
      <c r="O376" s="120" t="n"/>
      <c r="P376" s="120" t="n"/>
      <c r="Q376" s="120" t="n"/>
      <c r="R376" s="121" t="n"/>
      <c r="S376" s="121" t="n"/>
      <c r="T376" s="121" t="n"/>
      <c r="U376" s="121" t="n"/>
      <c r="V376" s="117">
        <f>IF(P376="NA","NA",IF(P376&lt;&gt;"",TEXT(P376-N376,"[h].mm"),""))</f>
        <v/>
      </c>
      <c r="W376" s="118">
        <f>IF(AND(R376="",S376=""),"",R376+S376)</f>
        <v/>
      </c>
      <c r="X376" s="116">
        <f>IF(O376&lt;&gt;"",DATE(YEAR(O376), MONTH(O376), DAY(O376)),"")</f>
        <v/>
      </c>
      <c r="Y376" s="122" t="n"/>
      <c r="Z376" s="123" t="n"/>
      <c r="AA376" s="117">
        <f>IF(F376="Re-assigned","NA",IF(W376="","",IF(W376&gt;=VLOOKUP(D376,SLAMatrix,3,FALSE),"Yes",IF(W376&lt;VLOOKUP(D376,SLAMatrix,2,FALSE),"No","Internal"))))</f>
        <v/>
      </c>
      <c r="AB376" s="123" t="n"/>
      <c r="AC376" s="123" t="n"/>
      <c r="AD376" s="119" t="n"/>
      <c r="AE376" s="125" t="n"/>
      <c r="AF376" s="124">
        <f>MONTH(O376)</f>
        <v/>
      </c>
      <c r="AG376" s="124">
        <f>VLOOKUP(IFERROR(MID(AE376,1,(FIND(",",AE376,1)-1)),AE376),Facility_Region_Mapping,2,FALSE)</f>
        <v/>
      </c>
      <c r="AH376" s="124" t="n"/>
      <c r="AI376" s="124">
        <f>IF(C376&lt;&gt;"",IF(M376="ESM User",getInterfaceName($C376),"NA"),"")</f>
        <v/>
      </c>
      <c r="AJ376" s="116">
        <f>IF(Q376&lt;&gt;"",DATE(YEAR(Q376), MONTH(Q376), DAY(Q376)),"")</f>
        <v/>
      </c>
      <c r="AK376" s="130">
        <f>IF(Q376&lt;&gt;0,Q376-N376,TODAY()-N376)</f>
        <v/>
      </c>
      <c r="AL376" s="112">
        <f>IF(F376="Re-assigned",0,IF(H376="Closed",0,IF(H376="Service Restored",0,IF(H376="",0,1))))</f>
        <v/>
      </c>
      <c r="AM376" s="124">
        <f>IF(AL376=0,"",IF(AK376&gt;20.99,"Aged","Non-Aged"))</f>
        <v/>
      </c>
      <c r="AN376" s="112">
        <f>IF(Q376&lt;&gt;"",MONTH(Q376),"")</f>
        <v/>
      </c>
      <c r="AO376" s="112">
        <f>IFERROR(VALUE(V376),0)</f>
        <v/>
      </c>
    </row>
    <row customFormat="1" customHeight="1" ht="29.25" r="377" s="112" spans="1:41">
      <c r="A377" s="127" t="n"/>
      <c r="B377" s="113" t="n"/>
      <c r="C377" s="127" t="n"/>
      <c r="D377" s="127" t="n"/>
      <c r="E377" s="114">
        <f>IF(F377 &lt;&gt; "",VLOOKUP(F377,CategoryLookup,2,FALSE), "")</f>
        <v/>
      </c>
      <c r="F377" s="126" t="n"/>
      <c r="G377" s="127" t="n"/>
      <c r="H377" s="127" t="n"/>
      <c r="I377" s="127" t="n"/>
      <c r="J377" s="127" t="n"/>
      <c r="K377" s="127" t="n"/>
      <c r="L377" s="127" t="n"/>
      <c r="M377" s="127" t="n"/>
      <c r="N377" s="120" t="n"/>
      <c r="O377" s="120" t="n"/>
      <c r="P377" s="120" t="n"/>
      <c r="Q377" s="120" t="n"/>
      <c r="R377" s="121" t="n"/>
      <c r="S377" s="121" t="n"/>
      <c r="T377" s="121" t="n"/>
      <c r="U377" s="121" t="n"/>
      <c r="V377" s="117">
        <f>IF(P377="NA","NA",IF(P377&lt;&gt;"",TEXT(P377-N377,"[h].mm"),""))</f>
        <v/>
      </c>
      <c r="W377" s="118">
        <f>IF(AND(R377="",S377=""),"",R377+S377)</f>
        <v/>
      </c>
      <c r="X377" s="116">
        <f>IF(O377&lt;&gt;"",DATE(YEAR(O377), MONTH(O377), DAY(O377)),"")</f>
        <v/>
      </c>
      <c r="Y377" s="122" t="n"/>
      <c r="Z377" s="123" t="n"/>
      <c r="AA377" s="117">
        <f>IF(F377="Re-assigned","NA",IF(W377="","",IF(W377&gt;=VLOOKUP(D377,SLAMatrix,3,FALSE),"Yes",IF(W377&lt;VLOOKUP(D377,SLAMatrix,2,FALSE),"No","Internal"))))</f>
        <v/>
      </c>
      <c r="AB377" s="123" t="n"/>
      <c r="AC377" s="123" t="n"/>
      <c r="AD377" s="119" t="n"/>
      <c r="AE377" s="125" t="n"/>
      <c r="AF377" s="124">
        <f>MONTH(O377)</f>
        <v/>
      </c>
      <c r="AG377" s="124">
        <f>VLOOKUP(IFERROR(MID(AE377,1,(FIND(",",AE377,1)-1)),AE377),Facility_Region_Mapping,2,FALSE)</f>
        <v/>
      </c>
      <c r="AH377" s="124" t="n"/>
      <c r="AI377" s="124">
        <f>IF(C377&lt;&gt;"",IF(M377="ESM User",getInterfaceName($C377),"NA"),"")</f>
        <v/>
      </c>
      <c r="AJ377" s="116">
        <f>IF(Q377&lt;&gt;"",DATE(YEAR(Q377), MONTH(Q377), DAY(Q377)),"")</f>
        <v/>
      </c>
      <c r="AK377" s="130">
        <f>IF(Q377&lt;&gt;0,Q377-N377,TODAY()-N377)</f>
        <v/>
      </c>
      <c r="AL377" s="112">
        <f>IF(F377="Re-assigned",0,IF(H377="Closed",0,IF(H377="Service Restored",0,IF(H377="",0,1))))</f>
        <v/>
      </c>
      <c r="AM377" s="124">
        <f>IF(AL377=0,"",IF(AK377&gt;20.99,"Aged","Non-Aged"))</f>
        <v/>
      </c>
      <c r="AN377" s="112">
        <f>IF(Q377&lt;&gt;"",MONTH(Q377),"")</f>
        <v/>
      </c>
      <c r="AO377" s="112">
        <f>IFERROR(VALUE(V377),0)</f>
        <v/>
      </c>
    </row>
    <row customFormat="1" customHeight="1" ht="29.25" r="378" s="112" spans="1:41">
      <c r="A378" s="127" t="n"/>
      <c r="B378" s="113" t="n"/>
      <c r="C378" s="127" t="n"/>
      <c r="D378" s="127" t="n"/>
      <c r="E378" s="114">
        <f>IF(F378 &lt;&gt; "",VLOOKUP(F378,CategoryLookup,2,FALSE), "")</f>
        <v/>
      </c>
      <c r="F378" s="126" t="n"/>
      <c r="G378" s="127" t="n"/>
      <c r="H378" s="127" t="n"/>
      <c r="I378" s="127" t="n"/>
      <c r="J378" s="127" t="n"/>
      <c r="K378" s="127" t="n"/>
      <c r="L378" s="127" t="n"/>
      <c r="M378" s="127" t="n"/>
      <c r="N378" s="120" t="n"/>
      <c r="O378" s="120" t="n"/>
      <c r="P378" s="120" t="n"/>
      <c r="Q378" s="120" t="n"/>
      <c r="R378" s="121" t="n"/>
      <c r="S378" s="121" t="n"/>
      <c r="T378" s="121" t="n"/>
      <c r="U378" s="121" t="n"/>
      <c r="V378" s="117">
        <f>IF(P378="NA","NA",IF(P378&lt;&gt;"",TEXT(P378-N378,"[h].mm"),""))</f>
        <v/>
      </c>
      <c r="W378" s="118">
        <f>IF(AND(R378="",S378=""),"",R378+S378)</f>
        <v/>
      </c>
      <c r="X378" s="116">
        <f>IF(O378&lt;&gt;"",DATE(YEAR(O378), MONTH(O378), DAY(O378)),"")</f>
        <v/>
      </c>
      <c r="Y378" s="122" t="n"/>
      <c r="Z378" s="123" t="n"/>
      <c r="AA378" s="117">
        <f>IF(F378="Re-assigned","NA",IF(W378="","",IF(W378&gt;=VLOOKUP(D378,SLAMatrix,3,FALSE),"Yes",IF(W378&lt;VLOOKUP(D378,SLAMatrix,2,FALSE),"No","Internal"))))</f>
        <v/>
      </c>
      <c r="AB378" s="123" t="n"/>
      <c r="AC378" s="123" t="n"/>
      <c r="AD378" s="119" t="n"/>
      <c r="AE378" s="125" t="n"/>
      <c r="AF378" s="124">
        <f>MONTH(O378)</f>
        <v/>
      </c>
      <c r="AG378" s="124">
        <f>VLOOKUP(IFERROR(MID(AE378,1,(FIND(",",AE378,1)-1)),AE378),Facility_Region_Mapping,2,FALSE)</f>
        <v/>
      </c>
      <c r="AH378" s="124" t="n"/>
      <c r="AI378" s="124">
        <f>IF(C378&lt;&gt;"",IF(M378="ESM User",getInterfaceName($C378),"NA"),"")</f>
        <v/>
      </c>
      <c r="AJ378" s="116">
        <f>IF(Q378&lt;&gt;"",DATE(YEAR(Q378), MONTH(Q378), DAY(Q378)),"")</f>
        <v/>
      </c>
      <c r="AK378" s="130">
        <f>IF(Q378&lt;&gt;0,Q378-N378,TODAY()-N378)</f>
        <v/>
      </c>
      <c r="AL378" s="112">
        <f>IF(F378="Re-assigned",0,IF(H378="Closed",0,IF(H378="Service Restored",0,IF(H378="",0,1))))</f>
        <v/>
      </c>
      <c r="AM378" s="124">
        <f>IF(AL378=0,"",IF(AK378&gt;20.99,"Aged","Non-Aged"))</f>
        <v/>
      </c>
      <c r="AN378" s="112">
        <f>IF(Q378&lt;&gt;"",MONTH(Q378),"")</f>
        <v/>
      </c>
      <c r="AO378" s="112">
        <f>IFERROR(VALUE(V378),0)</f>
        <v/>
      </c>
    </row>
    <row customFormat="1" customHeight="1" ht="29.25" r="379" s="112" spans="1:41">
      <c r="A379" s="127" t="n"/>
      <c r="B379" s="113" t="n"/>
      <c r="C379" s="127" t="n"/>
      <c r="D379" s="127" t="n"/>
      <c r="E379" s="114">
        <f>IF(F379 &lt;&gt; "",VLOOKUP(F379,CategoryLookup,2,FALSE), "")</f>
        <v/>
      </c>
      <c r="F379" s="126" t="n"/>
      <c r="G379" s="127" t="n"/>
      <c r="H379" s="127" t="n"/>
      <c r="I379" s="127" t="n"/>
      <c r="J379" s="127" t="n"/>
      <c r="K379" s="127" t="n"/>
      <c r="L379" s="127" t="n"/>
      <c r="M379" s="127" t="n"/>
      <c r="N379" s="120" t="n"/>
      <c r="O379" s="120" t="n"/>
      <c r="P379" s="120" t="n"/>
      <c r="Q379" s="120" t="n"/>
      <c r="R379" s="121" t="n"/>
      <c r="S379" s="121" t="n"/>
      <c r="T379" s="121" t="n"/>
      <c r="U379" s="121" t="n"/>
      <c r="V379" s="117">
        <f>IF(P379="NA","NA",IF(P379&lt;&gt;"",TEXT(P379-N379,"[h].mm"),""))</f>
        <v/>
      </c>
      <c r="W379" s="118">
        <f>IF(AND(R379="",S379=""),"",R379+S379)</f>
        <v/>
      </c>
      <c r="X379" s="116">
        <f>IF(O379&lt;&gt;"",DATE(YEAR(O379), MONTH(O379), DAY(O379)),"")</f>
        <v/>
      </c>
      <c r="Y379" s="122" t="n"/>
      <c r="Z379" s="123" t="n"/>
      <c r="AA379" s="117">
        <f>IF(F379="Re-assigned","NA",IF(W379="","",IF(W379&gt;=VLOOKUP(D379,SLAMatrix,3,FALSE),"Yes",IF(W379&lt;VLOOKUP(D379,SLAMatrix,2,FALSE),"No","Internal"))))</f>
        <v/>
      </c>
      <c r="AB379" s="123" t="n"/>
      <c r="AC379" s="123" t="n"/>
      <c r="AD379" s="119" t="n"/>
      <c r="AE379" s="125" t="n"/>
      <c r="AF379" s="124">
        <f>MONTH(O379)</f>
        <v/>
      </c>
      <c r="AG379" s="124">
        <f>VLOOKUP(IFERROR(MID(AE379,1,(FIND(",",AE379,1)-1)),AE379),Facility_Region_Mapping,2,FALSE)</f>
        <v/>
      </c>
      <c r="AH379" s="124" t="n"/>
      <c r="AI379" s="124">
        <f>IF(C379&lt;&gt;"",IF(M379="ESM User",getInterfaceName($C379),"NA"),"")</f>
        <v/>
      </c>
      <c r="AJ379" s="116">
        <f>IF(Q379&lt;&gt;"",DATE(YEAR(Q379), MONTH(Q379), DAY(Q379)),"")</f>
        <v/>
      </c>
      <c r="AK379" s="130">
        <f>IF(Q379&lt;&gt;0,Q379-N379,TODAY()-N379)</f>
        <v/>
      </c>
      <c r="AL379" s="112">
        <f>IF(F379="Re-assigned",0,IF(H379="Closed",0,IF(H379="Service Restored",0,IF(H379="",0,1))))</f>
        <v/>
      </c>
      <c r="AM379" s="124">
        <f>IF(AL379=0,"",IF(AK379&gt;20.99,"Aged","Non-Aged"))</f>
        <v/>
      </c>
      <c r="AN379" s="112">
        <f>IF(Q379&lt;&gt;"",MONTH(Q379),"")</f>
        <v/>
      </c>
      <c r="AO379" s="112">
        <f>IFERROR(VALUE(V379),0)</f>
        <v/>
      </c>
    </row>
    <row customFormat="1" customHeight="1" ht="29.25" r="380" s="112" spans="1:41">
      <c r="A380" s="127" t="n"/>
      <c r="B380" s="113" t="n"/>
      <c r="C380" s="127" t="n"/>
      <c r="D380" s="127" t="n"/>
      <c r="E380" s="114">
        <f>IF(F380 &lt;&gt; "",VLOOKUP(F380,CategoryLookup,2,FALSE), "")</f>
        <v/>
      </c>
      <c r="F380" s="126" t="n"/>
      <c r="G380" s="127" t="n"/>
      <c r="H380" s="127" t="n"/>
      <c r="I380" s="127" t="n"/>
      <c r="J380" s="127" t="n"/>
      <c r="K380" s="127" t="n"/>
      <c r="L380" s="127" t="n"/>
      <c r="M380" s="127" t="n"/>
      <c r="N380" s="120" t="n"/>
      <c r="O380" s="120" t="n"/>
      <c r="P380" s="120" t="n"/>
      <c r="Q380" s="120" t="n"/>
      <c r="R380" s="121" t="n"/>
      <c r="S380" s="121" t="n"/>
      <c r="T380" s="121" t="n"/>
      <c r="U380" s="121" t="n"/>
      <c r="V380" s="117">
        <f>IF(P380="NA","NA",IF(P380&lt;&gt;"",TEXT(P380-N380,"[h].mm"),""))</f>
        <v/>
      </c>
      <c r="W380" s="118">
        <f>IF(AND(R380="",S380=""),"",R380+S380)</f>
        <v/>
      </c>
      <c r="X380" s="116">
        <f>IF(O380&lt;&gt;"",DATE(YEAR(O380), MONTH(O380), DAY(O380)),"")</f>
        <v/>
      </c>
      <c r="Y380" s="122" t="n"/>
      <c r="Z380" s="123" t="n"/>
      <c r="AA380" s="117">
        <f>IF(F380="Re-assigned","NA",IF(W380="","",IF(W380&gt;=VLOOKUP(D380,SLAMatrix,3,FALSE),"Yes",IF(W380&lt;VLOOKUP(D380,SLAMatrix,2,FALSE),"No","Internal"))))</f>
        <v/>
      </c>
      <c r="AB380" s="123" t="n"/>
      <c r="AC380" s="123" t="n"/>
      <c r="AD380" s="119" t="n"/>
      <c r="AE380" s="125" t="n"/>
      <c r="AF380" s="124">
        <f>MONTH(O380)</f>
        <v/>
      </c>
      <c r="AG380" s="124">
        <f>VLOOKUP(IFERROR(MID(AE380,1,(FIND(",",AE380,1)-1)),AE380),Facility_Region_Mapping,2,FALSE)</f>
        <v/>
      </c>
      <c r="AH380" s="124" t="n"/>
      <c r="AI380" s="124">
        <f>IF(C380&lt;&gt;"",IF(M380="ESM User",getInterfaceName($C380),"NA"),"")</f>
        <v/>
      </c>
      <c r="AJ380" s="116">
        <f>IF(Q380&lt;&gt;"",DATE(YEAR(Q380), MONTH(Q380), DAY(Q380)),"")</f>
        <v/>
      </c>
      <c r="AK380" s="130">
        <f>IF(Q380&lt;&gt;0,Q380-N380,TODAY()-N380)</f>
        <v/>
      </c>
      <c r="AL380" s="112">
        <f>IF(F380="Re-assigned",0,IF(H380="Closed",0,IF(H380="Service Restored",0,IF(H380="",0,1))))</f>
        <v/>
      </c>
      <c r="AM380" s="124">
        <f>IF(AL380=0,"",IF(AK380&gt;20.99,"Aged","Non-Aged"))</f>
        <v/>
      </c>
      <c r="AN380" s="112">
        <f>IF(Q380&lt;&gt;"",MONTH(Q380),"")</f>
        <v/>
      </c>
      <c r="AO380" s="112">
        <f>IFERROR(VALUE(V380),0)</f>
        <v/>
      </c>
    </row>
    <row customFormat="1" customHeight="1" ht="29.25" r="381" s="112" spans="1:41">
      <c r="A381" s="127" t="n"/>
      <c r="B381" s="113" t="n"/>
      <c r="C381" s="127" t="n"/>
      <c r="D381" s="127" t="n"/>
      <c r="E381" s="114">
        <f>IF(F381 &lt;&gt; "",VLOOKUP(F381,CategoryLookup,2,FALSE), "")</f>
        <v/>
      </c>
      <c r="F381" s="126" t="n"/>
      <c r="G381" s="127" t="n"/>
      <c r="H381" s="127" t="n"/>
      <c r="I381" s="127" t="n"/>
      <c r="J381" s="127" t="n"/>
      <c r="K381" s="127" t="n"/>
      <c r="L381" s="127" t="n"/>
      <c r="M381" s="127" t="n"/>
      <c r="N381" s="120" t="n"/>
      <c r="O381" s="120" t="n"/>
      <c r="P381" s="120" t="n"/>
      <c r="Q381" s="120" t="n"/>
      <c r="R381" s="121" t="n"/>
      <c r="S381" s="121" t="n"/>
      <c r="T381" s="121" t="n"/>
      <c r="U381" s="121" t="n"/>
      <c r="V381" s="117">
        <f>IF(P381="NA","NA",IF(P381&lt;&gt;"",TEXT(P381-N381,"[h].mm"),""))</f>
        <v/>
      </c>
      <c r="W381" s="118">
        <f>IF(AND(R381="",S381=""),"",R381+S381)</f>
        <v/>
      </c>
      <c r="X381" s="116">
        <f>IF(O381&lt;&gt;"",DATE(YEAR(O381), MONTH(O381), DAY(O381)),"")</f>
        <v/>
      </c>
      <c r="Y381" s="122" t="n"/>
      <c r="Z381" s="123" t="n"/>
      <c r="AA381" s="117">
        <f>IF(F381="Re-assigned","NA",IF(W381="","",IF(W381&gt;=VLOOKUP(D381,SLAMatrix,3,FALSE),"Yes",IF(W381&lt;VLOOKUP(D381,SLAMatrix,2,FALSE),"No","Internal"))))</f>
        <v/>
      </c>
      <c r="AB381" s="123" t="n"/>
      <c r="AC381" s="123" t="n"/>
      <c r="AD381" s="119" t="n"/>
      <c r="AE381" s="125" t="n"/>
      <c r="AF381" s="124">
        <f>MONTH(O381)</f>
        <v/>
      </c>
      <c r="AG381" s="124">
        <f>VLOOKUP(IFERROR(MID(AE381,1,(FIND(",",AE381,1)-1)),AE381),Facility_Region_Mapping,2,FALSE)</f>
        <v/>
      </c>
      <c r="AH381" s="124" t="n"/>
      <c r="AI381" s="124">
        <f>IF(C381&lt;&gt;"",IF(M381="ESM User",getInterfaceName($C381),"NA"),"")</f>
        <v/>
      </c>
      <c r="AJ381" s="116">
        <f>IF(Q381&lt;&gt;"",DATE(YEAR(Q381), MONTH(Q381), DAY(Q381)),"")</f>
        <v/>
      </c>
      <c r="AK381" s="130">
        <f>IF(Q381&lt;&gt;0,Q381-N381,TODAY()-N381)</f>
        <v/>
      </c>
      <c r="AL381" s="112">
        <f>IF(F381="Re-assigned",0,IF(H381="Closed",0,IF(H381="Service Restored",0,IF(H381="",0,1))))</f>
        <v/>
      </c>
      <c r="AM381" s="124">
        <f>IF(AL381=0,"",IF(AK381&gt;20.99,"Aged","Non-Aged"))</f>
        <v/>
      </c>
      <c r="AN381" s="112">
        <f>IF(Q381&lt;&gt;"",MONTH(Q381),"")</f>
        <v/>
      </c>
      <c r="AO381" s="112">
        <f>IFERROR(VALUE(V381),0)</f>
        <v/>
      </c>
    </row>
    <row customFormat="1" customHeight="1" ht="29.25" r="382" s="112" spans="1:41">
      <c r="A382" s="127" t="n"/>
      <c r="B382" s="113" t="n"/>
      <c r="C382" s="127" t="n"/>
      <c r="D382" s="127" t="n"/>
      <c r="E382" s="114">
        <f>IF(F382 &lt;&gt; "",VLOOKUP(F382,CategoryLookup,2,FALSE), "")</f>
        <v/>
      </c>
      <c r="F382" s="126" t="n"/>
      <c r="G382" s="127" t="n"/>
      <c r="H382" s="127" t="n"/>
      <c r="I382" s="127" t="n"/>
      <c r="J382" s="127" t="n"/>
      <c r="K382" s="127" t="n"/>
      <c r="L382" s="127" t="n"/>
      <c r="M382" s="127" t="n"/>
      <c r="N382" s="120" t="n"/>
      <c r="O382" s="120" t="n"/>
      <c r="P382" s="120" t="n"/>
      <c r="Q382" s="120" t="n"/>
      <c r="R382" s="121" t="n"/>
      <c r="S382" s="121" t="n"/>
      <c r="T382" s="121" t="n"/>
      <c r="U382" s="121" t="n"/>
      <c r="V382" s="117">
        <f>IF(P382="NA","NA",IF(P382&lt;&gt;"",TEXT(P382-N382,"[h].mm"),""))</f>
        <v/>
      </c>
      <c r="W382" s="118">
        <f>IF(AND(R382="",S382=""),"",R382+S382)</f>
        <v/>
      </c>
      <c r="X382" s="116">
        <f>IF(O382&lt;&gt;"",DATE(YEAR(O382), MONTH(O382), DAY(O382)),"")</f>
        <v/>
      </c>
      <c r="Y382" s="122" t="n"/>
      <c r="Z382" s="123" t="n"/>
      <c r="AA382" s="117">
        <f>IF(F382="Re-assigned","NA",IF(W382="","",IF(W382&gt;=VLOOKUP(D382,SLAMatrix,3,FALSE),"Yes",IF(W382&lt;VLOOKUP(D382,SLAMatrix,2,FALSE),"No","Internal"))))</f>
        <v/>
      </c>
      <c r="AB382" s="123" t="n"/>
      <c r="AC382" s="123" t="n"/>
      <c r="AD382" s="119" t="n"/>
      <c r="AE382" s="125" t="n"/>
      <c r="AF382" s="124">
        <f>MONTH(O382)</f>
        <v/>
      </c>
      <c r="AG382" s="124">
        <f>VLOOKUP(IFERROR(MID(AE382,1,(FIND(",",AE382,1)-1)),AE382),Facility_Region_Mapping,2,FALSE)</f>
        <v/>
      </c>
      <c r="AH382" s="124" t="n"/>
      <c r="AI382" s="124">
        <f>IF(C382&lt;&gt;"",IF(M382="ESM User",getInterfaceName($C382),"NA"),"")</f>
        <v/>
      </c>
      <c r="AJ382" s="116">
        <f>IF(Q382&lt;&gt;"",DATE(YEAR(Q382), MONTH(Q382), DAY(Q382)),"")</f>
        <v/>
      </c>
      <c r="AK382" s="130">
        <f>IF(Q382&lt;&gt;0,Q382-N382,TODAY()-N382)</f>
        <v/>
      </c>
      <c r="AL382" s="112">
        <f>IF(F382="Re-assigned",0,IF(H382="Closed",0,IF(H382="Service Restored",0,IF(H382="",0,1))))</f>
        <v/>
      </c>
      <c r="AM382" s="124">
        <f>IF(AL382=0,"",IF(AK382&gt;20.99,"Aged","Non-Aged"))</f>
        <v/>
      </c>
      <c r="AN382" s="112">
        <f>IF(Q382&lt;&gt;"",MONTH(Q382),"")</f>
        <v/>
      </c>
      <c r="AO382" s="112">
        <f>IFERROR(VALUE(V382),0)</f>
        <v/>
      </c>
    </row>
    <row customFormat="1" customHeight="1" ht="29.25" r="383" s="112" spans="1:41">
      <c r="A383" s="127" t="n"/>
      <c r="B383" s="113" t="n"/>
      <c r="C383" s="127" t="n"/>
      <c r="D383" s="127" t="n"/>
      <c r="E383" s="114">
        <f>IF(F383 &lt;&gt; "",VLOOKUP(F383,CategoryLookup,2,FALSE), "")</f>
        <v/>
      </c>
      <c r="F383" s="126" t="n"/>
      <c r="G383" s="127" t="n"/>
      <c r="H383" s="127" t="n"/>
      <c r="I383" s="127" t="n"/>
      <c r="J383" s="127" t="n"/>
      <c r="K383" s="127" t="n"/>
      <c r="L383" s="127" t="n"/>
      <c r="M383" s="127" t="n"/>
      <c r="N383" s="120" t="n"/>
      <c r="O383" s="120" t="n"/>
      <c r="P383" s="120" t="n"/>
      <c r="Q383" s="120" t="n"/>
      <c r="R383" s="121" t="n"/>
      <c r="S383" s="121" t="n"/>
      <c r="T383" s="121" t="n"/>
      <c r="U383" s="121" t="n"/>
      <c r="V383" s="117">
        <f>IF(P383="NA","NA",IF(P383&lt;&gt;"",TEXT(P383-N383,"[h].mm"),""))</f>
        <v/>
      </c>
      <c r="W383" s="118">
        <f>IF(AND(R383="",S383=""),"",R383+S383)</f>
        <v/>
      </c>
      <c r="X383" s="116">
        <f>IF(O383&lt;&gt;"",DATE(YEAR(O383), MONTH(O383), DAY(O383)),"")</f>
        <v/>
      </c>
      <c r="Y383" s="122" t="n"/>
      <c r="Z383" s="123" t="n"/>
      <c r="AA383" s="117">
        <f>IF(F383="Re-assigned","NA",IF(W383="","",IF(W383&gt;=VLOOKUP(D383,SLAMatrix,3,FALSE),"Yes",IF(W383&lt;VLOOKUP(D383,SLAMatrix,2,FALSE),"No","Internal"))))</f>
        <v/>
      </c>
      <c r="AB383" s="123" t="n"/>
      <c r="AC383" s="123" t="n"/>
      <c r="AD383" s="119" t="n"/>
      <c r="AE383" s="125" t="n"/>
      <c r="AF383" s="124">
        <f>MONTH(O383)</f>
        <v/>
      </c>
      <c r="AG383" s="124">
        <f>VLOOKUP(IFERROR(MID(AE383,1,(FIND(",",AE383,1)-1)),AE383),Facility_Region_Mapping,2,FALSE)</f>
        <v/>
      </c>
      <c r="AH383" s="124" t="n"/>
      <c r="AI383" s="124">
        <f>IF(C383&lt;&gt;"",IF(M383="ESM User",getInterfaceName($C383),"NA"),"")</f>
        <v/>
      </c>
      <c r="AJ383" s="116">
        <f>IF(Q383&lt;&gt;"",DATE(YEAR(Q383), MONTH(Q383), DAY(Q383)),"")</f>
        <v/>
      </c>
      <c r="AK383" s="130">
        <f>IF(Q383&lt;&gt;0,Q383-N383,TODAY()-N383)</f>
        <v/>
      </c>
      <c r="AL383" s="112">
        <f>IF(F383="Re-assigned",0,IF(H383="Closed",0,IF(H383="Service Restored",0,IF(H383="",0,1))))</f>
        <v/>
      </c>
      <c r="AM383" s="124">
        <f>IF(AL383=0,"",IF(AK383&gt;20.99,"Aged","Non-Aged"))</f>
        <v/>
      </c>
      <c r="AN383" s="112">
        <f>IF(Q383&lt;&gt;"",MONTH(Q383),"")</f>
        <v/>
      </c>
      <c r="AO383" s="112">
        <f>IFERROR(VALUE(V383),0)</f>
        <v/>
      </c>
    </row>
    <row customFormat="1" customHeight="1" ht="29.25" r="384" s="112" spans="1:41">
      <c r="A384" s="127" t="n"/>
      <c r="B384" s="113" t="n"/>
      <c r="C384" s="127" t="n"/>
      <c r="D384" s="127" t="n"/>
      <c r="E384" s="114">
        <f>IF(F384 &lt;&gt; "",VLOOKUP(F384,CategoryLookup,2,FALSE), "")</f>
        <v/>
      </c>
      <c r="F384" s="126" t="n"/>
      <c r="G384" s="127" t="n"/>
      <c r="H384" s="127" t="n"/>
      <c r="I384" s="127" t="n"/>
      <c r="J384" s="127" t="n"/>
      <c r="K384" s="127" t="n"/>
      <c r="L384" s="127" t="n"/>
      <c r="M384" s="127" t="n"/>
      <c r="N384" s="120" t="n"/>
      <c r="O384" s="120" t="n"/>
      <c r="P384" s="120" t="n"/>
      <c r="Q384" s="120" t="n"/>
      <c r="R384" s="121" t="n"/>
      <c r="S384" s="121" t="n"/>
      <c r="T384" s="121" t="n"/>
      <c r="U384" s="121" t="n"/>
      <c r="V384" s="117">
        <f>IF(P384="NA","NA",IF(P384&lt;&gt;"",TEXT(P384-N384,"[h].mm"),""))</f>
        <v/>
      </c>
      <c r="W384" s="118">
        <f>IF(AND(R384="",S384=""),"",R384+S384)</f>
        <v/>
      </c>
      <c r="X384" s="116">
        <f>IF(O384&lt;&gt;"",DATE(YEAR(O384), MONTH(O384), DAY(O384)),"")</f>
        <v/>
      </c>
      <c r="Y384" s="122" t="n"/>
      <c r="Z384" s="123" t="n"/>
      <c r="AA384" s="117">
        <f>IF(F384="Re-assigned","NA",IF(W384="","",IF(W384&gt;=VLOOKUP(D384,SLAMatrix,3,FALSE),"Yes",IF(W384&lt;VLOOKUP(D384,SLAMatrix,2,FALSE),"No","Internal"))))</f>
        <v/>
      </c>
      <c r="AB384" s="123" t="n"/>
      <c r="AC384" s="123" t="n"/>
      <c r="AD384" s="119" t="n"/>
      <c r="AE384" s="125" t="n"/>
      <c r="AF384" s="124">
        <f>MONTH(O384)</f>
        <v/>
      </c>
      <c r="AG384" s="124">
        <f>VLOOKUP(IFERROR(MID(AE384,1,(FIND(",",AE384,1)-1)),AE384),Facility_Region_Mapping,2,FALSE)</f>
        <v/>
      </c>
      <c r="AH384" s="124" t="n"/>
      <c r="AI384" s="124">
        <f>IF(C384&lt;&gt;"",IF(M384="ESM User",getInterfaceName($C384),"NA"),"")</f>
        <v/>
      </c>
      <c r="AJ384" s="116">
        <f>IF(Q384&lt;&gt;"",DATE(YEAR(Q384), MONTH(Q384), DAY(Q384)),"")</f>
        <v/>
      </c>
      <c r="AK384" s="130">
        <f>IF(Q384&lt;&gt;0,Q384-N384,TODAY()-N384)</f>
        <v/>
      </c>
      <c r="AL384" s="112">
        <f>IF(F384="Re-assigned",0,IF(H384="Closed",0,IF(H384="Service Restored",0,IF(H384="",0,1))))</f>
        <v/>
      </c>
      <c r="AM384" s="124">
        <f>IF(AL384=0,"",IF(AK384&gt;20.99,"Aged","Non-Aged"))</f>
        <v/>
      </c>
      <c r="AN384" s="112">
        <f>IF(Q384&lt;&gt;"",MONTH(Q384),"")</f>
        <v/>
      </c>
      <c r="AO384" s="112">
        <f>IFERROR(VALUE(V384),0)</f>
        <v/>
      </c>
    </row>
    <row customFormat="1" customHeight="1" ht="29.25" r="385" s="112" spans="1:41">
      <c r="A385" s="127" t="n"/>
      <c r="B385" s="113" t="n"/>
      <c r="C385" s="127" t="n"/>
      <c r="D385" s="127" t="n"/>
      <c r="E385" s="114">
        <f>IF(F385 &lt;&gt; "",VLOOKUP(F385,CategoryLookup,2,FALSE), "")</f>
        <v/>
      </c>
      <c r="F385" s="126" t="n"/>
      <c r="G385" s="127" t="n"/>
      <c r="H385" s="127" t="n"/>
      <c r="I385" s="127" t="n"/>
      <c r="J385" s="127" t="n"/>
      <c r="K385" s="127" t="n"/>
      <c r="L385" s="127" t="n"/>
      <c r="M385" s="127" t="n"/>
      <c r="N385" s="120" t="n"/>
      <c r="O385" s="120" t="n"/>
      <c r="P385" s="120" t="n"/>
      <c r="Q385" s="120" t="n"/>
      <c r="R385" s="121" t="n"/>
      <c r="S385" s="121" t="n"/>
      <c r="T385" s="121" t="n"/>
      <c r="U385" s="121" t="n"/>
      <c r="V385" s="117">
        <f>IF(P385="NA","NA",IF(P385&lt;&gt;"",TEXT(P385-N385,"[h].mm"),""))</f>
        <v/>
      </c>
      <c r="W385" s="118">
        <f>IF(AND(R385="",S385=""),"",R385+S385)</f>
        <v/>
      </c>
      <c r="X385" s="116">
        <f>IF(O385&lt;&gt;"",DATE(YEAR(O385), MONTH(O385), DAY(O385)),"")</f>
        <v/>
      </c>
      <c r="Y385" s="122" t="n"/>
      <c r="Z385" s="123" t="n"/>
      <c r="AA385" s="117">
        <f>IF(F385="Re-assigned","NA",IF(W385="","",IF(W385&gt;=VLOOKUP(D385,SLAMatrix,3,FALSE),"Yes",IF(W385&lt;VLOOKUP(D385,SLAMatrix,2,FALSE),"No","Internal"))))</f>
        <v/>
      </c>
      <c r="AB385" s="123" t="n"/>
      <c r="AC385" s="123" t="n"/>
      <c r="AD385" s="119" t="n"/>
      <c r="AE385" s="125" t="n"/>
      <c r="AF385" s="124">
        <f>MONTH(O385)</f>
        <v/>
      </c>
      <c r="AG385" s="124">
        <f>VLOOKUP(IFERROR(MID(AE385,1,(FIND(",",AE385,1)-1)),AE385),Facility_Region_Mapping,2,FALSE)</f>
        <v/>
      </c>
      <c r="AH385" s="124" t="n"/>
      <c r="AI385" s="124">
        <f>IF(C385&lt;&gt;"",IF(M385="ESM User",getInterfaceName($C385),"NA"),"")</f>
        <v/>
      </c>
      <c r="AJ385" s="116">
        <f>IF(Q385&lt;&gt;"",DATE(YEAR(Q385), MONTH(Q385), DAY(Q385)),"")</f>
        <v/>
      </c>
      <c r="AK385" s="130">
        <f>IF(Q385&lt;&gt;0,Q385-N385,TODAY()-N385)</f>
        <v/>
      </c>
      <c r="AL385" s="112">
        <f>IF(F385="Re-assigned",0,IF(H385="Closed",0,IF(H385="Service Restored",0,IF(H385="",0,1))))</f>
        <v/>
      </c>
      <c r="AM385" s="124">
        <f>IF(AL385=0,"",IF(AK385&gt;20.99,"Aged","Non-Aged"))</f>
        <v/>
      </c>
      <c r="AN385" s="112">
        <f>IF(Q385&lt;&gt;"",MONTH(Q385),"")</f>
        <v/>
      </c>
      <c r="AO385" s="112">
        <f>IFERROR(VALUE(V385),0)</f>
        <v/>
      </c>
    </row>
    <row customFormat="1" customHeight="1" ht="29.25" r="386" s="112" spans="1:41">
      <c r="A386" s="127" t="n"/>
      <c r="B386" s="113" t="n"/>
      <c r="C386" s="127" t="n"/>
      <c r="D386" s="127" t="n"/>
      <c r="E386" s="114">
        <f>IF(F386 &lt;&gt; "",VLOOKUP(F386,CategoryLookup,2,FALSE), "")</f>
        <v/>
      </c>
      <c r="F386" s="126" t="n"/>
      <c r="G386" s="127" t="n"/>
      <c r="H386" s="127" t="n"/>
      <c r="I386" s="127" t="n"/>
      <c r="J386" s="127" t="n"/>
      <c r="K386" s="127" t="n"/>
      <c r="L386" s="127" t="n"/>
      <c r="M386" s="127" t="n"/>
      <c r="N386" s="120" t="n"/>
      <c r="O386" s="120" t="n"/>
      <c r="P386" s="120" t="n"/>
      <c r="Q386" s="120" t="n"/>
      <c r="R386" s="121" t="n"/>
      <c r="S386" s="121" t="n"/>
      <c r="T386" s="121" t="n"/>
      <c r="U386" s="121" t="n"/>
      <c r="V386" s="117">
        <f>IF(P386="NA","NA",IF(P386&lt;&gt;"",TEXT(P386-N386,"[h].mm"),""))</f>
        <v/>
      </c>
      <c r="W386" s="118">
        <f>IF(AND(R386="",S386=""),"",R386+S386)</f>
        <v/>
      </c>
      <c r="X386" s="116">
        <f>IF(O386&lt;&gt;"",DATE(YEAR(O386), MONTH(O386), DAY(O386)),"")</f>
        <v/>
      </c>
      <c r="Y386" s="122" t="n"/>
      <c r="Z386" s="123" t="n"/>
      <c r="AA386" s="117">
        <f>IF(F386="Re-assigned","NA",IF(W386="","",IF(W386&gt;=VLOOKUP(D386,SLAMatrix,3,FALSE),"Yes",IF(W386&lt;VLOOKUP(D386,SLAMatrix,2,FALSE),"No","Internal"))))</f>
        <v/>
      </c>
      <c r="AB386" s="123" t="n"/>
      <c r="AC386" s="123" t="n"/>
      <c r="AD386" s="119" t="n"/>
      <c r="AE386" s="125" t="n"/>
      <c r="AF386" s="124">
        <f>MONTH(O386)</f>
        <v/>
      </c>
      <c r="AG386" s="124">
        <f>VLOOKUP(IFERROR(MID(AE386,1,(FIND(",",AE386,1)-1)),AE386),Facility_Region_Mapping,2,FALSE)</f>
        <v/>
      </c>
      <c r="AH386" s="124" t="n"/>
      <c r="AI386" s="124">
        <f>IF(C386&lt;&gt;"",IF(M386="ESM User",getInterfaceName($C386),"NA"),"")</f>
        <v/>
      </c>
      <c r="AJ386" s="116">
        <f>IF(Q386&lt;&gt;"",DATE(YEAR(Q386), MONTH(Q386), DAY(Q386)),"")</f>
        <v/>
      </c>
      <c r="AK386" s="130">
        <f>IF(Q386&lt;&gt;0,Q386-N386,TODAY()-N386)</f>
        <v/>
      </c>
      <c r="AL386" s="112">
        <f>IF(F386="Re-assigned",0,IF(H386="Closed",0,IF(H386="Service Restored",0,IF(H386="",0,1))))</f>
        <v/>
      </c>
      <c r="AM386" s="124">
        <f>IF(AL386=0,"",IF(AK386&gt;20.99,"Aged","Non-Aged"))</f>
        <v/>
      </c>
      <c r="AN386" s="112">
        <f>IF(Q386&lt;&gt;"",MONTH(Q386),"")</f>
        <v/>
      </c>
      <c r="AO386" s="112">
        <f>IFERROR(VALUE(V386),0)</f>
        <v/>
      </c>
    </row>
    <row customFormat="1" customHeight="1" ht="29.25" r="387" s="112" spans="1:41">
      <c r="A387" s="127" t="n"/>
      <c r="B387" s="113" t="n"/>
      <c r="C387" s="127" t="n"/>
      <c r="D387" s="127" t="n"/>
      <c r="E387" s="114">
        <f>IF(F387 &lt;&gt; "",VLOOKUP(F387,CategoryLookup,2,FALSE), "")</f>
        <v/>
      </c>
      <c r="F387" s="126" t="n"/>
      <c r="G387" s="127" t="n"/>
      <c r="H387" s="127" t="n"/>
      <c r="I387" s="127" t="n"/>
      <c r="J387" s="127" t="n"/>
      <c r="K387" s="127" t="n"/>
      <c r="L387" s="127" t="n"/>
      <c r="M387" s="127" t="n"/>
      <c r="N387" s="120" t="n"/>
      <c r="O387" s="120" t="n"/>
      <c r="P387" s="120" t="n"/>
      <c r="Q387" s="120" t="n"/>
      <c r="R387" s="121" t="n"/>
      <c r="S387" s="121" t="n"/>
      <c r="T387" s="121" t="n"/>
      <c r="U387" s="121" t="n"/>
      <c r="V387" s="117">
        <f>IF(P387="NA","NA",IF(P387&lt;&gt;"",TEXT(P387-N387,"[h].mm"),""))</f>
        <v/>
      </c>
      <c r="W387" s="118">
        <f>IF(AND(R387="",S387=""),"",R387+S387)</f>
        <v/>
      </c>
      <c r="X387" s="116">
        <f>IF(O387&lt;&gt;"",DATE(YEAR(O387), MONTH(O387), DAY(O387)),"")</f>
        <v/>
      </c>
      <c r="Y387" s="122" t="n"/>
      <c r="Z387" s="123" t="n"/>
      <c r="AA387" s="117">
        <f>IF(F387="Re-assigned","NA",IF(W387="","",IF(W387&gt;=VLOOKUP(D387,SLAMatrix,3,FALSE),"Yes",IF(W387&lt;VLOOKUP(D387,SLAMatrix,2,FALSE),"No","Internal"))))</f>
        <v/>
      </c>
      <c r="AB387" s="123" t="n"/>
      <c r="AC387" s="123" t="n"/>
      <c r="AD387" s="119" t="n"/>
      <c r="AE387" s="125" t="n"/>
      <c r="AF387" s="124">
        <f>MONTH(O387)</f>
        <v/>
      </c>
      <c r="AG387" s="124">
        <f>VLOOKUP(IFERROR(MID(AE387,1,(FIND(",",AE387,1)-1)),AE387),Facility_Region_Mapping,2,FALSE)</f>
        <v/>
      </c>
      <c r="AH387" s="124" t="n"/>
      <c r="AI387" s="124">
        <f>IF(C387&lt;&gt;"",IF(M387="ESM User",getInterfaceName($C387),"NA"),"")</f>
        <v/>
      </c>
      <c r="AJ387" s="116">
        <f>IF(Q387&lt;&gt;"",DATE(YEAR(Q387), MONTH(Q387), DAY(Q387)),"")</f>
        <v/>
      </c>
      <c r="AK387" s="130">
        <f>IF(Q387&lt;&gt;0,Q387-N387,TODAY()-N387)</f>
        <v/>
      </c>
      <c r="AL387" s="112">
        <f>IF(F387="Re-assigned",0,IF(H387="Closed",0,IF(H387="Service Restored",0,IF(H387="",0,1))))</f>
        <v/>
      </c>
      <c r="AM387" s="124">
        <f>IF(AL387=0,"",IF(AK387&gt;20.99,"Aged","Non-Aged"))</f>
        <v/>
      </c>
      <c r="AN387" s="112">
        <f>IF(Q387&lt;&gt;"",MONTH(Q387),"")</f>
        <v/>
      </c>
      <c r="AO387" s="112">
        <f>IFERROR(VALUE(V387),0)</f>
        <v/>
      </c>
    </row>
    <row customFormat="1" customHeight="1" ht="29.25" r="388" s="112" spans="1:41">
      <c r="A388" s="127" t="n"/>
      <c r="B388" s="113" t="n"/>
      <c r="C388" s="127" t="n"/>
      <c r="D388" s="127" t="n"/>
      <c r="E388" s="114">
        <f>IF(F388 &lt;&gt; "",VLOOKUP(F388,CategoryLookup,2,FALSE), "")</f>
        <v/>
      </c>
      <c r="F388" s="126" t="n"/>
      <c r="G388" s="127" t="n"/>
      <c r="H388" s="127" t="n"/>
      <c r="I388" s="127" t="n"/>
      <c r="J388" s="127" t="n"/>
      <c r="K388" s="127" t="n"/>
      <c r="L388" s="127" t="n"/>
      <c r="M388" s="127" t="n"/>
      <c r="N388" s="120" t="n"/>
      <c r="O388" s="120" t="n"/>
      <c r="P388" s="120" t="n"/>
      <c r="Q388" s="120" t="n"/>
      <c r="R388" s="121" t="n"/>
      <c r="S388" s="121" t="n"/>
      <c r="T388" s="121" t="n"/>
      <c r="U388" s="121" t="n"/>
      <c r="V388" s="117">
        <f>IF(P388="NA","NA",IF(P388&lt;&gt;"",TEXT(P388-N388,"[h].mm"),""))</f>
        <v/>
      </c>
      <c r="W388" s="118">
        <f>IF(AND(R388="",S388=""),"",R388+S388)</f>
        <v/>
      </c>
      <c r="X388" s="116">
        <f>IF(O388&lt;&gt;"",DATE(YEAR(O388), MONTH(O388), DAY(O388)),"")</f>
        <v/>
      </c>
      <c r="Y388" s="122" t="n"/>
      <c r="Z388" s="123" t="n"/>
      <c r="AA388" s="117">
        <f>IF(F388="Re-assigned","NA",IF(W388="","",IF(W388&gt;=VLOOKUP(D388,SLAMatrix,3,FALSE),"Yes",IF(W388&lt;VLOOKUP(D388,SLAMatrix,2,FALSE),"No","Internal"))))</f>
        <v/>
      </c>
      <c r="AB388" s="123" t="n"/>
      <c r="AC388" s="123" t="n"/>
      <c r="AD388" s="119" t="n"/>
      <c r="AE388" s="125" t="n"/>
      <c r="AF388" s="124">
        <f>MONTH(O388)</f>
        <v/>
      </c>
      <c r="AG388" s="124">
        <f>VLOOKUP(IFERROR(MID(AE388,1,(FIND(",",AE388,1)-1)),AE388),Facility_Region_Mapping,2,FALSE)</f>
        <v/>
      </c>
      <c r="AH388" s="124" t="n"/>
      <c r="AI388" s="124">
        <f>IF(C388&lt;&gt;"",IF(M388="ESM User",getInterfaceName($C388),"NA"),"")</f>
        <v/>
      </c>
      <c r="AJ388" s="116">
        <f>IF(Q388&lt;&gt;"",DATE(YEAR(Q388), MONTH(Q388), DAY(Q388)),"")</f>
        <v/>
      </c>
      <c r="AK388" s="130">
        <f>IF(Q388&lt;&gt;0,Q388-N388,TODAY()-N388)</f>
        <v/>
      </c>
      <c r="AL388" s="112">
        <f>IF(F388="Re-assigned",0,IF(H388="Closed",0,IF(H388="Service Restored",0,IF(H388="",0,1))))</f>
        <v/>
      </c>
      <c r="AM388" s="124">
        <f>IF(AL388=0,"",IF(AK388&gt;20.99,"Aged","Non-Aged"))</f>
        <v/>
      </c>
      <c r="AN388" s="112">
        <f>IF(Q388&lt;&gt;"",MONTH(Q388),"")</f>
        <v/>
      </c>
      <c r="AO388" s="112">
        <f>IFERROR(VALUE(V388),0)</f>
        <v/>
      </c>
    </row>
    <row customFormat="1" customHeight="1" ht="29.25" r="389" s="112" spans="1:41">
      <c r="A389" s="127" t="n"/>
      <c r="B389" s="113" t="n"/>
      <c r="C389" s="127" t="n"/>
      <c r="D389" s="127" t="n"/>
      <c r="E389" s="114">
        <f>IF(F389 &lt;&gt; "",VLOOKUP(F389,CategoryLookup,2,FALSE), "")</f>
        <v/>
      </c>
      <c r="F389" s="126" t="n"/>
      <c r="G389" s="127" t="n"/>
      <c r="H389" s="127" t="n"/>
      <c r="I389" s="127" t="n"/>
      <c r="J389" s="127" t="n"/>
      <c r="K389" s="127" t="n"/>
      <c r="L389" s="127" t="n"/>
      <c r="M389" s="127" t="n"/>
      <c r="N389" s="120" t="n"/>
      <c r="O389" s="120" t="n"/>
      <c r="P389" s="120" t="n"/>
      <c r="Q389" s="120" t="n"/>
      <c r="R389" s="121" t="n"/>
      <c r="S389" s="121" t="n"/>
      <c r="T389" s="121" t="n"/>
      <c r="U389" s="121" t="n"/>
      <c r="V389" s="117">
        <f>IF(P389="NA","NA",IF(P389&lt;&gt;"",TEXT(P389-N389,"[h].mm"),""))</f>
        <v/>
      </c>
      <c r="W389" s="118">
        <f>IF(AND(R389="",S389=""),"",R389+S389)</f>
        <v/>
      </c>
      <c r="X389" s="116">
        <f>IF(O389&lt;&gt;"",DATE(YEAR(O389), MONTH(O389), DAY(O389)),"")</f>
        <v/>
      </c>
      <c r="Y389" s="122" t="n"/>
      <c r="Z389" s="123" t="n"/>
      <c r="AA389" s="117">
        <f>IF(F389="Re-assigned","NA",IF(W389="","",IF(W389&gt;=VLOOKUP(D389,SLAMatrix,3,FALSE),"Yes",IF(W389&lt;VLOOKUP(D389,SLAMatrix,2,FALSE),"No","Internal"))))</f>
        <v/>
      </c>
      <c r="AB389" s="123" t="n"/>
      <c r="AC389" s="123" t="n"/>
      <c r="AD389" s="119" t="n"/>
      <c r="AE389" s="125" t="n"/>
      <c r="AF389" s="124">
        <f>MONTH(O389)</f>
        <v/>
      </c>
      <c r="AG389" s="124">
        <f>VLOOKUP(IFERROR(MID(AE389,1,(FIND(",",AE389,1)-1)),AE389),Facility_Region_Mapping,2,FALSE)</f>
        <v/>
      </c>
      <c r="AH389" s="124" t="n"/>
      <c r="AI389" s="124">
        <f>IF(C389&lt;&gt;"",IF(M389="ESM User",getInterfaceName($C389),"NA"),"")</f>
        <v/>
      </c>
      <c r="AJ389" s="116">
        <f>IF(Q389&lt;&gt;"",DATE(YEAR(Q389), MONTH(Q389), DAY(Q389)),"")</f>
        <v/>
      </c>
      <c r="AK389" s="130">
        <f>IF(Q389&lt;&gt;0,Q389-N389,TODAY()-N389)</f>
        <v/>
      </c>
      <c r="AL389" s="112">
        <f>IF(F389="Re-assigned",0,IF(H389="Closed",0,IF(H389="Service Restored",0,IF(H389="",0,1))))</f>
        <v/>
      </c>
      <c r="AM389" s="124">
        <f>IF(AL389=0,"",IF(AK389&gt;20.99,"Aged","Non-Aged"))</f>
        <v/>
      </c>
      <c r="AN389" s="112">
        <f>IF(Q389&lt;&gt;"",MONTH(Q389),"")</f>
        <v/>
      </c>
      <c r="AO389" s="112">
        <f>IFERROR(VALUE(V389),0)</f>
        <v/>
      </c>
    </row>
    <row customFormat="1" customHeight="1" ht="29.25" r="390" s="112" spans="1:41">
      <c r="A390" s="127" t="n"/>
      <c r="B390" s="113" t="n"/>
      <c r="C390" s="127" t="n"/>
      <c r="D390" s="127" t="n"/>
      <c r="E390" s="114">
        <f>IF(F390 &lt;&gt; "",VLOOKUP(F390,CategoryLookup,2,FALSE), "")</f>
        <v/>
      </c>
      <c r="F390" s="126" t="n"/>
      <c r="G390" s="127" t="n"/>
      <c r="H390" s="127" t="n"/>
      <c r="I390" s="127" t="n"/>
      <c r="J390" s="127" t="n"/>
      <c r="K390" s="127" t="n"/>
      <c r="L390" s="127" t="n"/>
      <c r="M390" s="127" t="n"/>
      <c r="N390" s="120" t="n"/>
      <c r="O390" s="120" t="n"/>
      <c r="P390" s="120" t="n"/>
      <c r="Q390" s="120" t="n"/>
      <c r="R390" s="121" t="n"/>
      <c r="S390" s="121" t="n"/>
      <c r="T390" s="121" t="n"/>
      <c r="U390" s="121" t="n"/>
      <c r="V390" s="117">
        <f>IF(P390="NA","NA",IF(P390&lt;&gt;"",TEXT(P390-N390,"[h].mm"),""))</f>
        <v/>
      </c>
      <c r="W390" s="118">
        <f>IF(AND(R390="",S390=""),"",R390+S390)</f>
        <v/>
      </c>
      <c r="X390" s="116">
        <f>IF(O390&lt;&gt;"",DATE(YEAR(O390), MONTH(O390), DAY(O390)),"")</f>
        <v/>
      </c>
      <c r="Y390" s="122" t="n"/>
      <c r="Z390" s="123" t="n"/>
      <c r="AA390" s="117">
        <f>IF(F390="Re-assigned","NA",IF(W390="","",IF(W390&gt;=VLOOKUP(D390,SLAMatrix,3,FALSE),"Yes",IF(W390&lt;VLOOKUP(D390,SLAMatrix,2,FALSE),"No","Internal"))))</f>
        <v/>
      </c>
      <c r="AB390" s="123" t="n"/>
      <c r="AC390" s="123" t="n"/>
      <c r="AD390" s="119" t="n"/>
      <c r="AE390" s="125" t="n"/>
      <c r="AF390" s="124">
        <f>MONTH(O390)</f>
        <v/>
      </c>
      <c r="AG390" s="124">
        <f>VLOOKUP(IFERROR(MID(AE390,1,(FIND(",",AE390,1)-1)),AE390),Facility_Region_Mapping,2,FALSE)</f>
        <v/>
      </c>
      <c r="AH390" s="124" t="n"/>
      <c r="AI390" s="124">
        <f>IF(C390&lt;&gt;"",IF(M390="ESM User",getInterfaceName($C390),"NA"),"")</f>
        <v/>
      </c>
      <c r="AJ390" s="116">
        <f>IF(Q390&lt;&gt;"",DATE(YEAR(Q390), MONTH(Q390), DAY(Q390)),"")</f>
        <v/>
      </c>
      <c r="AK390" s="130">
        <f>IF(Q390&lt;&gt;0,Q390-N390,TODAY()-N390)</f>
        <v/>
      </c>
      <c r="AL390" s="112">
        <f>IF(F390="Re-assigned",0,IF(H390="Closed",0,IF(H390="Service Restored",0,IF(H390="",0,1))))</f>
        <v/>
      </c>
      <c r="AM390" s="124">
        <f>IF(AL390=0,"",IF(AK390&gt;20.99,"Aged","Non-Aged"))</f>
        <v/>
      </c>
      <c r="AN390" s="112">
        <f>IF(Q390&lt;&gt;"",MONTH(Q390),"")</f>
        <v/>
      </c>
      <c r="AO390" s="112">
        <f>IFERROR(VALUE(V390),0)</f>
        <v/>
      </c>
    </row>
    <row customFormat="1" customHeight="1" ht="29.25" r="391" s="112" spans="1:41">
      <c r="A391" s="127" t="n"/>
      <c r="B391" s="113" t="n"/>
      <c r="C391" s="127" t="n"/>
      <c r="D391" s="127" t="n"/>
      <c r="E391" s="114">
        <f>IF(F391 &lt;&gt; "",VLOOKUP(F391,CategoryLookup,2,FALSE), "")</f>
        <v/>
      </c>
      <c r="F391" s="126" t="n"/>
      <c r="G391" s="127" t="n"/>
      <c r="H391" s="127" t="n"/>
      <c r="I391" s="127" t="n"/>
      <c r="J391" s="127" t="n"/>
      <c r="K391" s="127" t="n"/>
      <c r="L391" s="127" t="n"/>
      <c r="M391" s="127" t="n"/>
      <c r="N391" s="120" t="n"/>
      <c r="O391" s="120" t="n"/>
      <c r="P391" s="120" t="n"/>
      <c r="Q391" s="120" t="n"/>
      <c r="R391" s="121" t="n"/>
      <c r="S391" s="121" t="n"/>
      <c r="T391" s="121" t="n"/>
      <c r="U391" s="121" t="n"/>
      <c r="V391" s="117">
        <f>IF(P391="NA","NA",IF(P391&lt;&gt;"",TEXT(P391-N391,"[h].mm"),""))</f>
        <v/>
      </c>
      <c r="W391" s="118">
        <f>IF(AND(R391="",S391=""),"",R391+S391)</f>
        <v/>
      </c>
      <c r="X391" s="116">
        <f>IF(O391&lt;&gt;"",DATE(YEAR(O391), MONTH(O391), DAY(O391)),"")</f>
        <v/>
      </c>
      <c r="Y391" s="122" t="n"/>
      <c r="Z391" s="123" t="n"/>
      <c r="AA391" s="117">
        <f>IF(F391="Re-assigned","NA",IF(W391="","",IF(W391&gt;=VLOOKUP(D391,SLAMatrix,3,FALSE),"Yes",IF(W391&lt;VLOOKUP(D391,SLAMatrix,2,FALSE),"No","Internal"))))</f>
        <v/>
      </c>
      <c r="AB391" s="123" t="n"/>
      <c r="AC391" s="123" t="n"/>
      <c r="AD391" s="119" t="n"/>
      <c r="AE391" s="125" t="n"/>
      <c r="AF391" s="124">
        <f>MONTH(O391)</f>
        <v/>
      </c>
      <c r="AG391" s="124">
        <f>VLOOKUP(IFERROR(MID(AE391,1,(FIND(",",AE391,1)-1)),AE391),Facility_Region_Mapping,2,FALSE)</f>
        <v/>
      </c>
      <c r="AH391" s="124" t="n"/>
      <c r="AI391" s="124">
        <f>IF(C391&lt;&gt;"",IF(M391="ESM User",getInterfaceName($C391),"NA"),"")</f>
        <v/>
      </c>
      <c r="AJ391" s="116">
        <f>IF(Q391&lt;&gt;"",DATE(YEAR(Q391), MONTH(Q391), DAY(Q391)),"")</f>
        <v/>
      </c>
      <c r="AK391" s="130">
        <f>IF(Q391&lt;&gt;0,Q391-N391,TODAY()-N391)</f>
        <v/>
      </c>
      <c r="AL391" s="112">
        <f>IF(F391="Re-assigned",0,IF(H391="Closed",0,IF(H391="Service Restored",0,IF(H391="",0,1))))</f>
        <v/>
      </c>
      <c r="AM391" s="124">
        <f>IF(AL391=0,"",IF(AK391&gt;20.99,"Aged","Non-Aged"))</f>
        <v/>
      </c>
      <c r="AN391" s="112">
        <f>IF(Q391&lt;&gt;"",MONTH(Q391),"")</f>
        <v/>
      </c>
      <c r="AO391" s="112">
        <f>IFERROR(VALUE(V391),0)</f>
        <v/>
      </c>
    </row>
    <row customFormat="1" customHeight="1" ht="29.25" r="392" s="112" spans="1:41">
      <c r="A392" s="127" t="n"/>
      <c r="B392" s="113" t="n"/>
      <c r="C392" s="127" t="n"/>
      <c r="D392" s="127" t="n"/>
      <c r="E392" s="114">
        <f>IF(F392 &lt;&gt; "",VLOOKUP(F392,CategoryLookup,2,FALSE), "")</f>
        <v/>
      </c>
      <c r="F392" s="126" t="n"/>
      <c r="G392" s="127" t="n"/>
      <c r="H392" s="127" t="n"/>
      <c r="I392" s="127" t="n"/>
      <c r="J392" s="127" t="n"/>
      <c r="K392" s="127" t="n"/>
      <c r="L392" s="127" t="n"/>
      <c r="M392" s="127" t="n"/>
      <c r="N392" s="120" t="n"/>
      <c r="O392" s="120" t="n"/>
      <c r="P392" s="120" t="n"/>
      <c r="Q392" s="120" t="n"/>
      <c r="R392" s="121" t="n"/>
      <c r="S392" s="121" t="n"/>
      <c r="T392" s="121" t="n"/>
      <c r="U392" s="121" t="n"/>
      <c r="V392" s="117">
        <f>IF(P392="NA","NA",IF(P392&lt;&gt;"",TEXT(P392-N392,"[h].mm"),""))</f>
        <v/>
      </c>
      <c r="W392" s="118">
        <f>IF(AND(R392="",S392=""),"",R392+S392)</f>
        <v/>
      </c>
      <c r="X392" s="116">
        <f>IF(O392&lt;&gt;"",DATE(YEAR(O392), MONTH(O392), DAY(O392)),"")</f>
        <v/>
      </c>
      <c r="Y392" s="122" t="n"/>
      <c r="Z392" s="123" t="n"/>
      <c r="AA392" s="117">
        <f>IF(F392="Re-assigned","NA",IF(W392="","",IF(W392&gt;=VLOOKUP(D392,SLAMatrix,3,FALSE),"Yes",IF(W392&lt;VLOOKUP(D392,SLAMatrix,2,FALSE),"No","Internal"))))</f>
        <v/>
      </c>
      <c r="AB392" s="123" t="n"/>
      <c r="AC392" s="123" t="n"/>
      <c r="AD392" s="119" t="n"/>
      <c r="AE392" s="125" t="n"/>
      <c r="AF392" s="124">
        <f>MONTH(O392)</f>
        <v/>
      </c>
      <c r="AG392" s="124">
        <f>VLOOKUP(IFERROR(MID(AE392,1,(FIND(",",AE392,1)-1)),AE392),Facility_Region_Mapping,2,FALSE)</f>
        <v/>
      </c>
      <c r="AH392" s="124" t="n"/>
      <c r="AI392" s="124">
        <f>IF(C392&lt;&gt;"",IF(M392="ESM User",getInterfaceName($C392),"NA"),"")</f>
        <v/>
      </c>
      <c r="AJ392" s="116">
        <f>IF(Q392&lt;&gt;"",DATE(YEAR(Q392), MONTH(Q392), DAY(Q392)),"")</f>
        <v/>
      </c>
      <c r="AK392" s="130">
        <f>IF(Q392&lt;&gt;0,Q392-N392,TODAY()-N392)</f>
        <v/>
      </c>
      <c r="AL392" s="112">
        <f>IF(F392="Re-assigned",0,IF(H392="Closed",0,IF(H392="Service Restored",0,IF(H392="",0,1))))</f>
        <v/>
      </c>
      <c r="AM392" s="124">
        <f>IF(AL392=0,"",IF(AK392&gt;20.99,"Aged","Non-Aged"))</f>
        <v/>
      </c>
      <c r="AN392" s="112">
        <f>IF(Q392&lt;&gt;"",MONTH(Q392),"")</f>
        <v/>
      </c>
      <c r="AO392" s="112">
        <f>IFERROR(VALUE(V392),0)</f>
        <v/>
      </c>
    </row>
    <row customFormat="1" customHeight="1" ht="29.25" r="393" s="112" spans="1:41">
      <c r="A393" s="127" t="n"/>
      <c r="B393" s="113" t="n"/>
      <c r="C393" s="127" t="n"/>
      <c r="D393" s="127" t="n"/>
      <c r="E393" s="114">
        <f>IF(F393 &lt;&gt; "",VLOOKUP(F393,CategoryLookup,2,FALSE), "")</f>
        <v/>
      </c>
      <c r="F393" s="126" t="n"/>
      <c r="G393" s="127" t="n"/>
      <c r="H393" s="127" t="n"/>
      <c r="I393" s="127" t="n"/>
      <c r="J393" s="127" t="n"/>
      <c r="K393" s="127" t="n"/>
      <c r="L393" s="127" t="n"/>
      <c r="M393" s="127" t="n"/>
      <c r="N393" s="120" t="n"/>
      <c r="O393" s="120" t="n"/>
      <c r="P393" s="120" t="n"/>
      <c r="Q393" s="120" t="n"/>
      <c r="R393" s="121" t="n"/>
      <c r="S393" s="121" t="n"/>
      <c r="T393" s="121" t="n"/>
      <c r="U393" s="121" t="n"/>
      <c r="V393" s="117">
        <f>IF(P393="NA","NA",IF(P393&lt;&gt;"",TEXT(P393-N393,"[h].mm"),""))</f>
        <v/>
      </c>
      <c r="W393" s="118">
        <f>IF(AND(R393="",S393=""),"",R393+S393)</f>
        <v/>
      </c>
      <c r="X393" s="116">
        <f>IF(O393&lt;&gt;"",DATE(YEAR(O393), MONTH(O393), DAY(O393)),"")</f>
        <v/>
      </c>
      <c r="Y393" s="122" t="n"/>
      <c r="Z393" s="123" t="n"/>
      <c r="AA393" s="117">
        <f>IF(F393="Re-assigned","NA",IF(W393="","",IF(W393&gt;=VLOOKUP(D393,SLAMatrix,3,FALSE),"Yes",IF(W393&lt;VLOOKUP(D393,SLAMatrix,2,FALSE),"No","Internal"))))</f>
        <v/>
      </c>
      <c r="AB393" s="123" t="n"/>
      <c r="AC393" s="123" t="n"/>
      <c r="AD393" s="119" t="n"/>
      <c r="AE393" s="125" t="n"/>
      <c r="AF393" s="124">
        <f>MONTH(O393)</f>
        <v/>
      </c>
      <c r="AG393" s="124">
        <f>VLOOKUP(IFERROR(MID(AE393,1,(FIND(",",AE393,1)-1)),AE393),Facility_Region_Mapping,2,FALSE)</f>
        <v/>
      </c>
      <c r="AH393" s="124" t="n"/>
      <c r="AI393" s="124">
        <f>IF(C393&lt;&gt;"",IF(M393="ESM User",getInterfaceName($C393),"NA"),"")</f>
        <v/>
      </c>
      <c r="AJ393" s="116">
        <f>IF(Q393&lt;&gt;"",DATE(YEAR(Q393), MONTH(Q393), DAY(Q393)),"")</f>
        <v/>
      </c>
      <c r="AK393" s="130">
        <f>IF(Q393&lt;&gt;0,Q393-N393,TODAY()-N393)</f>
        <v/>
      </c>
      <c r="AL393" s="112">
        <f>IF(F393="Re-assigned",0,IF(H393="Closed",0,IF(H393="Service Restored",0,IF(H393="",0,1))))</f>
        <v/>
      </c>
      <c r="AM393" s="124">
        <f>IF(AL393=0,"",IF(AK393&gt;20.99,"Aged","Non-Aged"))</f>
        <v/>
      </c>
      <c r="AN393" s="112">
        <f>IF(Q393&lt;&gt;"",MONTH(Q393),"")</f>
        <v/>
      </c>
      <c r="AO393" s="112">
        <f>IFERROR(VALUE(V393),0)</f>
        <v/>
      </c>
    </row>
    <row customFormat="1" customHeight="1" ht="29.25" r="394" s="112" spans="1:41">
      <c r="A394" s="127" t="n"/>
      <c r="B394" s="113" t="n"/>
      <c r="C394" s="127" t="n"/>
      <c r="D394" s="127" t="n"/>
      <c r="E394" s="114">
        <f>IF(F394 &lt;&gt; "",VLOOKUP(F394,CategoryLookup,2,FALSE), "")</f>
        <v/>
      </c>
      <c r="F394" s="126" t="n"/>
      <c r="G394" s="127" t="n"/>
      <c r="H394" s="127" t="n"/>
      <c r="I394" s="127" t="n"/>
      <c r="J394" s="127" t="n"/>
      <c r="K394" s="127" t="n"/>
      <c r="L394" s="127" t="n"/>
      <c r="M394" s="127" t="n"/>
      <c r="N394" s="120" t="n"/>
      <c r="O394" s="120" t="n"/>
      <c r="P394" s="120" t="n"/>
      <c r="Q394" s="120" t="n"/>
      <c r="R394" s="121" t="n"/>
      <c r="S394" s="121" t="n"/>
      <c r="T394" s="121" t="n"/>
      <c r="U394" s="121" t="n"/>
      <c r="V394" s="117">
        <f>IF(P394="NA","NA",IF(P394&lt;&gt;"",TEXT(P394-N394,"[h].mm"),""))</f>
        <v/>
      </c>
      <c r="W394" s="118">
        <f>IF(AND(R394="",S394=""),"",R394+S394)</f>
        <v/>
      </c>
      <c r="X394" s="116">
        <f>IF(O394&lt;&gt;"",DATE(YEAR(O394), MONTH(O394), DAY(O394)),"")</f>
        <v/>
      </c>
      <c r="Y394" s="122" t="n"/>
      <c r="Z394" s="123" t="n"/>
      <c r="AA394" s="117">
        <f>IF(F394="Re-assigned","NA",IF(W394="","",IF(W394&gt;=VLOOKUP(D394,SLAMatrix,3,FALSE),"Yes",IF(W394&lt;VLOOKUP(D394,SLAMatrix,2,FALSE),"No","Internal"))))</f>
        <v/>
      </c>
      <c r="AB394" s="123" t="n"/>
      <c r="AC394" s="123" t="n"/>
      <c r="AD394" s="119" t="n"/>
      <c r="AE394" s="125" t="n"/>
      <c r="AF394" s="124">
        <f>MONTH(O394)</f>
        <v/>
      </c>
      <c r="AG394" s="124">
        <f>VLOOKUP(IFERROR(MID(AE394,1,(FIND(",",AE394,1)-1)),AE394),Facility_Region_Mapping,2,FALSE)</f>
        <v/>
      </c>
      <c r="AH394" s="124" t="n"/>
      <c r="AI394" s="124">
        <f>IF(C394&lt;&gt;"",IF(M394="ESM User",getInterfaceName($C394),"NA"),"")</f>
        <v/>
      </c>
      <c r="AJ394" s="116">
        <f>IF(Q394&lt;&gt;"",DATE(YEAR(Q394), MONTH(Q394), DAY(Q394)),"")</f>
        <v/>
      </c>
      <c r="AK394" s="130">
        <f>IF(Q394&lt;&gt;0,Q394-N394,TODAY()-N394)</f>
        <v/>
      </c>
      <c r="AL394" s="112">
        <f>IF(F394="Re-assigned",0,IF(H394="Closed",0,IF(H394="Service Restored",0,IF(H394="",0,1))))</f>
        <v/>
      </c>
      <c r="AM394" s="124">
        <f>IF(AL394=0,"",IF(AK394&gt;20.99,"Aged","Non-Aged"))</f>
        <v/>
      </c>
      <c r="AN394" s="112">
        <f>IF(Q394&lt;&gt;"",MONTH(Q394),"")</f>
        <v/>
      </c>
      <c r="AO394" s="112">
        <f>IFERROR(VALUE(V394),0)</f>
        <v/>
      </c>
    </row>
    <row customFormat="1" customHeight="1" ht="29.25" r="395" s="112" spans="1:41">
      <c r="A395" s="127" t="n"/>
      <c r="B395" s="113" t="n"/>
      <c r="C395" s="127" t="n"/>
      <c r="D395" s="127" t="n"/>
      <c r="E395" s="114">
        <f>IF(F395 &lt;&gt; "",VLOOKUP(F395,CategoryLookup,2,FALSE), "")</f>
        <v/>
      </c>
      <c r="F395" s="126" t="n"/>
      <c r="G395" s="127" t="n"/>
      <c r="H395" s="127" t="n"/>
      <c r="I395" s="127" t="n"/>
      <c r="J395" s="127" t="n"/>
      <c r="K395" s="127" t="n"/>
      <c r="L395" s="127" t="n"/>
      <c r="M395" s="127" t="n"/>
      <c r="N395" s="120" t="n"/>
      <c r="O395" s="120" t="n"/>
      <c r="P395" s="120" t="n"/>
      <c r="Q395" s="120" t="n"/>
      <c r="R395" s="121" t="n"/>
      <c r="S395" s="121" t="n"/>
      <c r="T395" s="121" t="n"/>
      <c r="U395" s="121" t="n"/>
      <c r="V395" s="117">
        <f>IF(P395="NA","NA",IF(P395&lt;&gt;"",TEXT(P395-N395,"[h].mm"),""))</f>
        <v/>
      </c>
      <c r="W395" s="118">
        <f>IF(AND(R395="",S395=""),"",R395+S395)</f>
        <v/>
      </c>
      <c r="X395" s="116">
        <f>IF(O395&lt;&gt;"",DATE(YEAR(O395), MONTH(O395), DAY(O395)),"")</f>
        <v/>
      </c>
      <c r="Y395" s="122" t="n"/>
      <c r="Z395" s="123" t="n"/>
      <c r="AA395" s="117">
        <f>IF(F395="Re-assigned","NA",IF(W395="","",IF(W395&gt;=VLOOKUP(D395,SLAMatrix,3,FALSE),"Yes",IF(W395&lt;VLOOKUP(D395,SLAMatrix,2,FALSE),"No","Internal"))))</f>
        <v/>
      </c>
      <c r="AB395" s="123" t="n"/>
      <c r="AC395" s="123" t="n"/>
      <c r="AD395" s="119" t="n"/>
      <c r="AE395" s="125" t="n"/>
      <c r="AF395" s="124">
        <f>MONTH(O395)</f>
        <v/>
      </c>
      <c r="AG395" s="124">
        <f>VLOOKUP(IFERROR(MID(AE395,1,(FIND(",",AE395,1)-1)),AE395),Facility_Region_Mapping,2,FALSE)</f>
        <v/>
      </c>
      <c r="AH395" s="124" t="n"/>
      <c r="AI395" s="124">
        <f>IF(C395&lt;&gt;"",IF(M395="ESM User",getInterfaceName($C395),"NA"),"")</f>
        <v/>
      </c>
      <c r="AJ395" s="116">
        <f>IF(Q395&lt;&gt;"",DATE(YEAR(Q395), MONTH(Q395), DAY(Q395)),"")</f>
        <v/>
      </c>
      <c r="AK395" s="130">
        <f>IF(Q395&lt;&gt;0,Q395-N395,TODAY()-N395)</f>
        <v/>
      </c>
      <c r="AL395" s="112">
        <f>IF(F395="Re-assigned",0,IF(H395="Closed",0,IF(H395="Service Restored",0,IF(H395="",0,1))))</f>
        <v/>
      </c>
      <c r="AM395" s="124">
        <f>IF(AL395=0,"",IF(AK395&gt;20.99,"Aged","Non-Aged"))</f>
        <v/>
      </c>
      <c r="AN395" s="112">
        <f>IF(Q395&lt;&gt;"",MONTH(Q395),"")</f>
        <v/>
      </c>
      <c r="AO395" s="112">
        <f>IFERROR(VALUE(V395),0)</f>
        <v/>
      </c>
    </row>
    <row customFormat="1" customHeight="1" ht="29.25" r="396" s="112" spans="1:41">
      <c r="A396" s="127" t="n"/>
      <c r="B396" s="113" t="n"/>
      <c r="C396" s="127" t="n"/>
      <c r="D396" s="127" t="n"/>
      <c r="E396" s="114">
        <f>IF(F396 &lt;&gt; "",VLOOKUP(F396,CategoryLookup,2,FALSE), "")</f>
        <v/>
      </c>
      <c r="F396" s="126" t="n"/>
      <c r="G396" s="127" t="n"/>
      <c r="H396" s="127" t="n"/>
      <c r="I396" s="127" t="n"/>
      <c r="J396" s="127" t="n"/>
      <c r="K396" s="127" t="n"/>
      <c r="L396" s="127" t="n"/>
      <c r="M396" s="127" t="n"/>
      <c r="N396" s="120" t="n"/>
      <c r="O396" s="120" t="n"/>
      <c r="P396" s="120" t="n"/>
      <c r="Q396" s="120" t="n"/>
      <c r="R396" s="121" t="n"/>
      <c r="S396" s="121" t="n"/>
      <c r="T396" s="121" t="n"/>
      <c r="U396" s="121" t="n"/>
      <c r="V396" s="117">
        <f>IF(P396="NA","NA",IF(P396&lt;&gt;"",TEXT(P396-N396,"[h].mm"),""))</f>
        <v/>
      </c>
      <c r="W396" s="118">
        <f>IF(AND(R396="",S396=""),"",R396+S396)</f>
        <v/>
      </c>
      <c r="X396" s="116">
        <f>IF(O396&lt;&gt;"",DATE(YEAR(O396), MONTH(O396), DAY(O396)),"")</f>
        <v/>
      </c>
      <c r="Y396" s="122" t="n"/>
      <c r="Z396" s="123" t="n"/>
      <c r="AA396" s="117">
        <f>IF(F396="Re-assigned","NA",IF(W396="","",IF(W396&gt;=VLOOKUP(D396,SLAMatrix,3,FALSE),"Yes",IF(W396&lt;VLOOKUP(D396,SLAMatrix,2,FALSE),"No","Internal"))))</f>
        <v/>
      </c>
      <c r="AB396" s="123" t="n"/>
      <c r="AC396" s="123" t="n"/>
      <c r="AD396" s="119" t="n"/>
      <c r="AE396" s="125" t="n"/>
      <c r="AF396" s="124">
        <f>MONTH(O396)</f>
        <v/>
      </c>
      <c r="AG396" s="124">
        <f>VLOOKUP(IFERROR(MID(AE396,1,(FIND(",",AE396,1)-1)),AE396),Facility_Region_Mapping,2,FALSE)</f>
        <v/>
      </c>
      <c r="AH396" s="124" t="n"/>
      <c r="AI396" s="124">
        <f>IF(C396&lt;&gt;"",IF(M396="ESM User",getInterfaceName($C396),"NA"),"")</f>
        <v/>
      </c>
      <c r="AJ396" s="116">
        <f>IF(Q396&lt;&gt;"",DATE(YEAR(Q396), MONTH(Q396), DAY(Q396)),"")</f>
        <v/>
      </c>
      <c r="AK396" s="130">
        <f>IF(Q396&lt;&gt;0,Q396-N396,TODAY()-N396)</f>
        <v/>
      </c>
      <c r="AL396" s="112">
        <f>IF(F396="Re-assigned",0,IF(H396="Closed",0,IF(H396="Service Restored",0,IF(H396="",0,1))))</f>
        <v/>
      </c>
      <c r="AM396" s="124">
        <f>IF(AL396=0,"",IF(AK396&gt;20.99,"Aged","Non-Aged"))</f>
        <v/>
      </c>
      <c r="AN396" s="112">
        <f>IF(Q396&lt;&gt;"",MONTH(Q396),"")</f>
        <v/>
      </c>
      <c r="AO396" s="112">
        <f>IFERROR(VALUE(V396),0)</f>
        <v/>
      </c>
    </row>
    <row customFormat="1" customHeight="1" ht="29.25" r="397" s="112" spans="1:41">
      <c r="A397" s="127" t="n"/>
      <c r="B397" s="113" t="n"/>
      <c r="C397" s="127" t="n"/>
      <c r="D397" s="127" t="n"/>
      <c r="E397" s="114">
        <f>IF(F397 &lt;&gt; "",VLOOKUP(F397,CategoryLookup,2,FALSE), "")</f>
        <v/>
      </c>
      <c r="F397" s="126" t="n"/>
      <c r="G397" s="127" t="n"/>
      <c r="H397" s="127" t="n"/>
      <c r="I397" s="127" t="n"/>
      <c r="J397" s="127" t="n"/>
      <c r="K397" s="127" t="n"/>
      <c r="L397" s="127" t="n"/>
      <c r="M397" s="127" t="n"/>
      <c r="N397" s="120" t="n"/>
      <c r="O397" s="120" t="n"/>
      <c r="P397" s="120" t="n"/>
      <c r="Q397" s="120" t="n"/>
      <c r="R397" s="121" t="n"/>
      <c r="S397" s="121" t="n"/>
      <c r="T397" s="121" t="n"/>
      <c r="U397" s="121" t="n"/>
      <c r="V397" s="117">
        <f>IF(P397="NA","NA",IF(P397&lt;&gt;"",TEXT(P397-N397,"[h].mm"),""))</f>
        <v/>
      </c>
      <c r="W397" s="118">
        <f>IF(AND(R397="",S397=""),"",R397+S397)</f>
        <v/>
      </c>
      <c r="X397" s="116">
        <f>IF(O397&lt;&gt;"",DATE(YEAR(O397), MONTH(O397), DAY(O397)),"")</f>
        <v/>
      </c>
      <c r="Y397" s="122" t="n"/>
      <c r="Z397" s="123" t="n"/>
      <c r="AA397" s="117">
        <f>IF(F397="Re-assigned","NA",IF(W397="","",IF(W397&gt;=VLOOKUP(D397,SLAMatrix,3,FALSE),"Yes",IF(W397&lt;VLOOKUP(D397,SLAMatrix,2,FALSE),"No","Internal"))))</f>
        <v/>
      </c>
      <c r="AB397" s="123" t="n"/>
      <c r="AC397" s="123" t="n"/>
      <c r="AD397" s="119" t="n"/>
      <c r="AE397" s="125" t="n"/>
      <c r="AF397" s="124">
        <f>MONTH(O397)</f>
        <v/>
      </c>
      <c r="AG397" s="124">
        <f>VLOOKUP(IFERROR(MID(AE397,1,(FIND(",",AE397,1)-1)),AE397),Facility_Region_Mapping,2,FALSE)</f>
        <v/>
      </c>
      <c r="AH397" s="124" t="n"/>
      <c r="AI397" s="124">
        <f>IF(C397&lt;&gt;"",IF(M397="ESM User",getInterfaceName($C397),"NA"),"")</f>
        <v/>
      </c>
      <c r="AJ397" s="116">
        <f>IF(Q397&lt;&gt;"",DATE(YEAR(Q397), MONTH(Q397), DAY(Q397)),"")</f>
        <v/>
      </c>
      <c r="AK397" s="130">
        <f>IF(Q397&lt;&gt;0,Q397-N397,TODAY()-N397)</f>
        <v/>
      </c>
      <c r="AL397" s="112">
        <f>IF(F397="Re-assigned",0,IF(H397="Closed",0,IF(H397="Service Restored",0,IF(H397="",0,1))))</f>
        <v/>
      </c>
      <c r="AM397" s="124">
        <f>IF(AL397=0,"",IF(AK397&gt;20.99,"Aged","Non-Aged"))</f>
        <v/>
      </c>
      <c r="AN397" s="112">
        <f>IF(Q397&lt;&gt;"",MONTH(Q397),"")</f>
        <v/>
      </c>
      <c r="AO397" s="112">
        <f>IFERROR(VALUE(V397),0)</f>
        <v/>
      </c>
    </row>
    <row customFormat="1" customHeight="1" ht="29.25" r="398" s="112" spans="1:41">
      <c r="A398" s="127" t="n"/>
      <c r="B398" s="113" t="n"/>
      <c r="C398" s="127" t="n"/>
      <c r="D398" s="127" t="n"/>
      <c r="E398" s="114">
        <f>IF(F398 &lt;&gt; "",VLOOKUP(F398,CategoryLookup,2,FALSE), "")</f>
        <v/>
      </c>
      <c r="F398" s="126" t="n"/>
      <c r="G398" s="127" t="n"/>
      <c r="H398" s="127" t="n"/>
      <c r="I398" s="127" t="n"/>
      <c r="J398" s="127" t="n"/>
      <c r="K398" s="127" t="n"/>
      <c r="L398" s="127" t="n"/>
      <c r="M398" s="127" t="n"/>
      <c r="N398" s="120" t="n"/>
      <c r="O398" s="120" t="n"/>
      <c r="P398" s="120" t="n"/>
      <c r="Q398" s="120" t="n"/>
      <c r="R398" s="121" t="n"/>
      <c r="S398" s="121" t="n"/>
      <c r="T398" s="121" t="n"/>
      <c r="U398" s="121" t="n"/>
      <c r="V398" s="117">
        <f>IF(P398="NA","NA",IF(P398&lt;&gt;"",TEXT(P398-N398,"[h].mm"),""))</f>
        <v/>
      </c>
      <c r="W398" s="118">
        <f>IF(AND(R398="",S398=""),"",R398+S398)</f>
        <v/>
      </c>
      <c r="X398" s="116">
        <f>IF(O398&lt;&gt;"",DATE(YEAR(O398), MONTH(O398), DAY(O398)),"")</f>
        <v/>
      </c>
      <c r="Y398" s="122" t="n"/>
      <c r="Z398" s="123" t="n"/>
      <c r="AA398" s="117">
        <f>IF(F398="Re-assigned","NA",IF(W398="","",IF(W398&gt;=VLOOKUP(D398,SLAMatrix,3,FALSE),"Yes",IF(W398&lt;VLOOKUP(D398,SLAMatrix,2,FALSE),"No","Internal"))))</f>
        <v/>
      </c>
      <c r="AB398" s="123" t="n"/>
      <c r="AC398" s="123" t="n"/>
      <c r="AD398" s="119" t="n"/>
      <c r="AE398" s="125" t="n"/>
      <c r="AF398" s="124">
        <f>MONTH(O398)</f>
        <v/>
      </c>
      <c r="AG398" s="124">
        <f>VLOOKUP(IFERROR(MID(AE398,1,(FIND(",",AE398,1)-1)),AE398),Facility_Region_Mapping,2,FALSE)</f>
        <v/>
      </c>
      <c r="AH398" s="124" t="n"/>
      <c r="AI398" s="124">
        <f>IF(C398&lt;&gt;"",IF(M398="ESM User",getInterfaceName($C398),"NA"),"")</f>
        <v/>
      </c>
      <c r="AJ398" s="116">
        <f>IF(Q398&lt;&gt;"",DATE(YEAR(Q398), MONTH(Q398), DAY(Q398)),"")</f>
        <v/>
      </c>
      <c r="AK398" s="130">
        <f>IF(Q398&lt;&gt;0,Q398-N398,TODAY()-N398)</f>
        <v/>
      </c>
      <c r="AL398" s="112">
        <f>IF(F398="Re-assigned",0,IF(H398="Closed",0,IF(H398="Service Restored",0,IF(H398="",0,1))))</f>
        <v/>
      </c>
      <c r="AM398" s="124">
        <f>IF(AL398=0,"",IF(AK398&gt;20.99,"Aged","Non-Aged"))</f>
        <v/>
      </c>
      <c r="AN398" s="112">
        <f>IF(Q398&lt;&gt;"",MONTH(Q398),"")</f>
        <v/>
      </c>
      <c r="AO398" s="112">
        <f>IFERROR(VALUE(V398),0)</f>
        <v/>
      </c>
    </row>
    <row customFormat="1" customHeight="1" ht="29.25" r="399" s="112" spans="1:41">
      <c r="A399" s="127" t="n"/>
      <c r="B399" s="113" t="n"/>
      <c r="C399" s="127" t="n"/>
      <c r="D399" s="127" t="n"/>
      <c r="E399" s="114">
        <f>IF(F399 &lt;&gt; "",VLOOKUP(F399,CategoryLookup,2,FALSE), "")</f>
        <v/>
      </c>
      <c r="F399" s="126" t="n"/>
      <c r="G399" s="127" t="n"/>
      <c r="H399" s="127" t="n"/>
      <c r="I399" s="127" t="n"/>
      <c r="J399" s="127" t="n"/>
      <c r="K399" s="127" t="n"/>
      <c r="L399" s="127" t="n"/>
      <c r="M399" s="127" t="n"/>
      <c r="N399" s="120" t="n"/>
      <c r="O399" s="120" t="n"/>
      <c r="P399" s="120" t="n"/>
      <c r="Q399" s="120" t="n"/>
      <c r="R399" s="121" t="n"/>
      <c r="S399" s="121" t="n"/>
      <c r="T399" s="121" t="n"/>
      <c r="U399" s="121" t="n"/>
      <c r="V399" s="117">
        <f>IF(P399="NA","NA",IF(P399&lt;&gt;"",TEXT(P399-N399,"[h].mm"),""))</f>
        <v/>
      </c>
      <c r="W399" s="118">
        <f>IF(AND(R399="",S399=""),"",R399+S399)</f>
        <v/>
      </c>
      <c r="X399" s="116">
        <f>IF(O399&lt;&gt;"",DATE(YEAR(O399), MONTH(O399), DAY(O399)),"")</f>
        <v/>
      </c>
      <c r="Y399" s="122" t="n"/>
      <c r="Z399" s="123" t="n"/>
      <c r="AA399" s="117">
        <f>IF(F399="Re-assigned","NA",IF(W399="","",IF(W399&gt;=VLOOKUP(D399,SLAMatrix,3,FALSE),"Yes",IF(W399&lt;VLOOKUP(D399,SLAMatrix,2,FALSE),"No","Internal"))))</f>
        <v/>
      </c>
      <c r="AB399" s="123" t="n"/>
      <c r="AC399" s="123" t="n"/>
      <c r="AD399" s="119" t="n"/>
      <c r="AE399" s="125" t="n"/>
      <c r="AF399" s="124">
        <f>MONTH(O399)</f>
        <v/>
      </c>
      <c r="AG399" s="124">
        <f>VLOOKUP(IFERROR(MID(AE399,1,(FIND(",",AE399,1)-1)),AE399),Facility_Region_Mapping,2,FALSE)</f>
        <v/>
      </c>
      <c r="AH399" s="124" t="n"/>
      <c r="AI399" s="124">
        <f>IF(C399&lt;&gt;"",IF(M399="ESM User",getInterfaceName($C399),"NA"),"")</f>
        <v/>
      </c>
      <c r="AJ399" s="116">
        <f>IF(Q399&lt;&gt;"",DATE(YEAR(Q399), MONTH(Q399), DAY(Q399)),"")</f>
        <v/>
      </c>
      <c r="AK399" s="130">
        <f>IF(Q399&lt;&gt;0,Q399-N399,TODAY()-N399)</f>
        <v/>
      </c>
      <c r="AL399" s="112">
        <f>IF(F399="Re-assigned",0,IF(H399="Closed",0,IF(H399="Service Restored",0,IF(H399="",0,1))))</f>
        <v/>
      </c>
      <c r="AM399" s="124">
        <f>IF(AL399=0,"",IF(AK399&gt;20.99,"Aged","Non-Aged"))</f>
        <v/>
      </c>
      <c r="AN399" s="112">
        <f>IF(Q399&lt;&gt;"",MONTH(Q399),"")</f>
        <v/>
      </c>
      <c r="AO399" s="112">
        <f>IFERROR(VALUE(V399),0)</f>
        <v/>
      </c>
    </row>
    <row customFormat="1" customHeight="1" ht="29.25" r="400" s="112" spans="1:41">
      <c r="A400" s="127" t="n"/>
      <c r="B400" s="113" t="n"/>
      <c r="C400" s="127" t="n"/>
      <c r="D400" s="127" t="n"/>
      <c r="E400" s="114">
        <f>IF(F400 &lt;&gt; "",VLOOKUP(F400,CategoryLookup,2,FALSE), "")</f>
        <v/>
      </c>
      <c r="F400" s="126" t="n"/>
      <c r="G400" s="127" t="n"/>
      <c r="H400" s="127" t="n"/>
      <c r="I400" s="127" t="n"/>
      <c r="J400" s="127" t="n"/>
      <c r="K400" s="127" t="n"/>
      <c r="L400" s="127" t="n"/>
      <c r="M400" s="127" t="n"/>
      <c r="N400" s="120" t="n"/>
      <c r="O400" s="120" t="n"/>
      <c r="P400" s="120" t="n"/>
      <c r="Q400" s="120" t="n"/>
      <c r="R400" s="121" t="n"/>
      <c r="S400" s="121" t="n"/>
      <c r="T400" s="121" t="n"/>
      <c r="U400" s="121" t="n"/>
      <c r="V400" s="117">
        <f>IF(P400="NA","NA",IF(P400&lt;&gt;"",TEXT(P400-N400,"[h].mm"),""))</f>
        <v/>
      </c>
      <c r="W400" s="118">
        <f>IF(AND(R400="",S400=""),"",R400+S400)</f>
        <v/>
      </c>
      <c r="X400" s="116">
        <f>IF(O400&lt;&gt;"",DATE(YEAR(O400), MONTH(O400), DAY(O400)),"")</f>
        <v/>
      </c>
      <c r="Y400" s="122" t="n"/>
      <c r="Z400" s="123" t="n"/>
      <c r="AA400" s="117">
        <f>IF(F400="Re-assigned","NA",IF(W400="","",IF(W400&gt;=VLOOKUP(D400,SLAMatrix,3,FALSE),"Yes",IF(W400&lt;VLOOKUP(D400,SLAMatrix,2,FALSE),"No","Internal"))))</f>
        <v/>
      </c>
      <c r="AB400" s="123" t="n"/>
      <c r="AC400" s="123" t="n"/>
      <c r="AD400" s="119" t="n"/>
      <c r="AE400" s="125" t="n"/>
      <c r="AF400" s="124">
        <f>MONTH(O400)</f>
        <v/>
      </c>
      <c r="AG400" s="124">
        <f>VLOOKUP(IFERROR(MID(AE400,1,(FIND(",",AE400,1)-1)),AE400),Facility_Region_Mapping,2,FALSE)</f>
        <v/>
      </c>
      <c r="AH400" s="124" t="n"/>
      <c r="AI400" s="124">
        <f>IF(C400&lt;&gt;"",IF(M400="ESM User",getInterfaceName($C400),"NA"),"")</f>
        <v/>
      </c>
      <c r="AJ400" s="116">
        <f>IF(Q400&lt;&gt;"",DATE(YEAR(Q400), MONTH(Q400), DAY(Q400)),"")</f>
        <v/>
      </c>
      <c r="AK400" s="130">
        <f>IF(Q400&lt;&gt;0,Q400-N400,TODAY()-N400)</f>
        <v/>
      </c>
      <c r="AL400" s="112">
        <f>IF(F400="Re-assigned",0,IF(H400="Closed",0,IF(H400="Service Restored",0,IF(H400="",0,1))))</f>
        <v/>
      </c>
      <c r="AM400" s="124">
        <f>IF(AL400=0,"",IF(AK400&gt;20.99,"Aged","Non-Aged"))</f>
        <v/>
      </c>
      <c r="AN400" s="112">
        <f>IF(Q400&lt;&gt;"",MONTH(Q400),"")</f>
        <v/>
      </c>
      <c r="AO400" s="112">
        <f>IFERROR(VALUE(V400),0)</f>
        <v/>
      </c>
    </row>
    <row customFormat="1" customHeight="1" ht="29.25" r="401" s="112" spans="1:41">
      <c r="A401" s="127" t="n"/>
      <c r="B401" s="113" t="n"/>
      <c r="C401" s="127" t="n"/>
      <c r="D401" s="127" t="n"/>
      <c r="E401" s="114">
        <f>IF(F401 &lt;&gt; "",VLOOKUP(F401,CategoryLookup,2,FALSE), "")</f>
        <v/>
      </c>
      <c r="F401" s="126" t="n"/>
      <c r="G401" s="127" t="n"/>
      <c r="H401" s="127" t="n"/>
      <c r="I401" s="127" t="n"/>
      <c r="J401" s="127" t="n"/>
      <c r="K401" s="127" t="n"/>
      <c r="L401" s="127" t="n"/>
      <c r="M401" s="127" t="n"/>
      <c r="N401" s="120" t="n"/>
      <c r="O401" s="120" t="n"/>
      <c r="P401" s="120" t="n"/>
      <c r="Q401" s="120" t="n"/>
      <c r="R401" s="121" t="n"/>
      <c r="S401" s="121" t="n"/>
      <c r="T401" s="121" t="n"/>
      <c r="U401" s="121" t="n"/>
      <c r="V401" s="117">
        <f>IF(P401="NA","NA",IF(P401&lt;&gt;"",TEXT(P401-N401,"[h].mm"),""))</f>
        <v/>
      </c>
      <c r="W401" s="118">
        <f>IF(AND(R401="",S401=""),"",R401+S401)</f>
        <v/>
      </c>
      <c r="X401" s="116">
        <f>IF(O401&lt;&gt;"",DATE(YEAR(O401), MONTH(O401), DAY(O401)),"")</f>
        <v/>
      </c>
      <c r="Y401" s="122" t="n"/>
      <c r="Z401" s="123" t="n"/>
      <c r="AA401" s="117">
        <f>IF(F401="Re-assigned","NA",IF(W401="","",IF(W401&gt;=VLOOKUP(D401,SLAMatrix,3,FALSE),"Yes",IF(W401&lt;VLOOKUP(D401,SLAMatrix,2,FALSE),"No","Internal"))))</f>
        <v/>
      </c>
      <c r="AB401" s="123" t="n"/>
      <c r="AC401" s="123" t="n"/>
      <c r="AD401" s="119" t="n"/>
      <c r="AE401" s="125" t="n"/>
      <c r="AF401" s="124">
        <f>MONTH(O401)</f>
        <v/>
      </c>
      <c r="AG401" s="124">
        <f>VLOOKUP(IFERROR(MID(AE401,1,(FIND(",",AE401,1)-1)),AE401),Facility_Region_Mapping,2,FALSE)</f>
        <v/>
      </c>
      <c r="AH401" s="124" t="n"/>
      <c r="AI401" s="124">
        <f>IF(C401&lt;&gt;"",IF(M401="ESM User",getInterfaceName($C401),"NA"),"")</f>
        <v/>
      </c>
      <c r="AJ401" s="116">
        <f>IF(Q401&lt;&gt;"",DATE(YEAR(Q401), MONTH(Q401), DAY(Q401)),"")</f>
        <v/>
      </c>
      <c r="AK401" s="130">
        <f>IF(Q401&lt;&gt;0,Q401-N401,TODAY()-N401)</f>
        <v/>
      </c>
      <c r="AL401" s="112">
        <f>IF(F401="Re-assigned",0,IF(H401="Closed",0,IF(H401="Service Restored",0,IF(H401="",0,1))))</f>
        <v/>
      </c>
      <c r="AM401" s="124">
        <f>IF(AL401=0,"",IF(AK401&gt;20.99,"Aged","Non-Aged"))</f>
        <v/>
      </c>
      <c r="AN401" s="112">
        <f>IF(Q401&lt;&gt;"",MONTH(Q401),"")</f>
        <v/>
      </c>
      <c r="AO401" s="112">
        <f>IFERROR(VALUE(V401),0)</f>
        <v/>
      </c>
    </row>
    <row customFormat="1" customHeight="1" ht="29.25" r="402" s="112" spans="1:41">
      <c r="A402" s="127" t="n"/>
      <c r="B402" s="113" t="n"/>
      <c r="C402" s="127" t="n"/>
      <c r="D402" s="127" t="n"/>
      <c r="E402" s="114">
        <f>IF(F402 &lt;&gt; "",VLOOKUP(F402,CategoryLookup,2,FALSE), "")</f>
        <v/>
      </c>
      <c r="F402" s="126" t="n"/>
      <c r="G402" s="127" t="n"/>
      <c r="H402" s="127" t="n"/>
      <c r="I402" s="127" t="n"/>
      <c r="J402" s="127" t="n"/>
      <c r="K402" s="127" t="n"/>
      <c r="L402" s="127" t="n"/>
      <c r="M402" s="127" t="n"/>
      <c r="N402" s="120" t="n"/>
      <c r="O402" s="120" t="n"/>
      <c r="P402" s="120" t="n"/>
      <c r="Q402" s="120" t="n"/>
      <c r="R402" s="121" t="n"/>
      <c r="S402" s="121" t="n"/>
      <c r="T402" s="121" t="n"/>
      <c r="U402" s="121" t="n"/>
      <c r="V402" s="117">
        <f>IF(P402="NA","NA",IF(P402&lt;&gt;"",TEXT(P402-N402,"[h].mm"),""))</f>
        <v/>
      </c>
      <c r="W402" s="118">
        <f>IF(AND(R402="",S402=""),"",R402+S402)</f>
        <v/>
      </c>
      <c r="X402" s="116">
        <f>IF(O402&lt;&gt;"",DATE(YEAR(O402), MONTH(O402), DAY(O402)),"")</f>
        <v/>
      </c>
      <c r="Y402" s="122" t="n"/>
      <c r="Z402" s="123" t="n"/>
      <c r="AA402" s="117">
        <f>IF(F402="Re-assigned","NA",IF(W402="","",IF(W402&gt;=VLOOKUP(D402,SLAMatrix,3,FALSE),"Yes",IF(W402&lt;VLOOKUP(D402,SLAMatrix,2,FALSE),"No","Internal"))))</f>
        <v/>
      </c>
      <c r="AB402" s="123" t="n"/>
      <c r="AC402" s="123" t="n"/>
      <c r="AD402" s="119" t="n"/>
      <c r="AE402" s="125" t="n"/>
      <c r="AF402" s="124">
        <f>MONTH(O402)</f>
        <v/>
      </c>
      <c r="AG402" s="124">
        <f>VLOOKUP(IFERROR(MID(AE402,1,(FIND(",",AE402,1)-1)),AE402),Facility_Region_Mapping,2,FALSE)</f>
        <v/>
      </c>
      <c r="AH402" s="124" t="n"/>
      <c r="AI402" s="124">
        <f>IF(C402&lt;&gt;"",IF(M402="ESM User",getInterfaceName($C402),"NA"),"")</f>
        <v/>
      </c>
      <c r="AJ402" s="116">
        <f>IF(Q402&lt;&gt;"",DATE(YEAR(Q402), MONTH(Q402), DAY(Q402)),"")</f>
        <v/>
      </c>
      <c r="AK402" s="130">
        <f>IF(Q402&lt;&gt;0,Q402-N402,TODAY()-N402)</f>
        <v/>
      </c>
      <c r="AL402" s="112">
        <f>IF(F402="Re-assigned",0,IF(H402="Closed",0,IF(H402="Service Restored",0,IF(H402="",0,1))))</f>
        <v/>
      </c>
      <c r="AM402" s="124">
        <f>IF(AL402=0,"",IF(AK402&gt;20.99,"Aged","Non-Aged"))</f>
        <v/>
      </c>
      <c r="AN402" s="112">
        <f>IF(Q402&lt;&gt;"",MONTH(Q402),"")</f>
        <v/>
      </c>
      <c r="AO402" s="112">
        <f>IFERROR(VALUE(V402),0)</f>
        <v/>
      </c>
    </row>
    <row customFormat="1" customHeight="1" ht="29.25" r="403" s="112" spans="1:41">
      <c r="A403" s="127" t="n"/>
      <c r="B403" s="113" t="n"/>
      <c r="C403" s="127" t="n"/>
      <c r="D403" s="127" t="n"/>
      <c r="E403" s="114">
        <f>IF(F403 &lt;&gt; "",VLOOKUP(F403,CategoryLookup,2,FALSE), "")</f>
        <v/>
      </c>
      <c r="F403" s="126" t="n"/>
      <c r="G403" s="127" t="n"/>
      <c r="H403" s="127" t="n"/>
      <c r="I403" s="127" t="n"/>
      <c r="J403" s="127" t="n"/>
      <c r="K403" s="127" t="n"/>
      <c r="L403" s="127" t="n"/>
      <c r="M403" s="127" t="n"/>
      <c r="N403" s="120" t="n"/>
      <c r="O403" s="120" t="n"/>
      <c r="P403" s="120" t="n"/>
      <c r="Q403" s="120" t="n"/>
      <c r="R403" s="121" t="n"/>
      <c r="S403" s="121" t="n"/>
      <c r="T403" s="121" t="n"/>
      <c r="U403" s="121" t="n"/>
      <c r="V403" s="117">
        <f>IF(P403="NA","NA",IF(P403&lt;&gt;"",TEXT(P403-N403,"[h].mm"),""))</f>
        <v/>
      </c>
      <c r="W403" s="118">
        <f>IF(AND(R403="",S403=""),"",R403+S403)</f>
        <v/>
      </c>
      <c r="X403" s="116">
        <f>IF(O403&lt;&gt;"",DATE(YEAR(O403), MONTH(O403), DAY(O403)),"")</f>
        <v/>
      </c>
      <c r="Y403" s="122" t="n"/>
      <c r="Z403" s="123" t="n"/>
      <c r="AA403" s="117">
        <f>IF(F403="Re-assigned","NA",IF(W403="","",IF(W403&gt;=VLOOKUP(D403,SLAMatrix,3,FALSE),"Yes",IF(W403&lt;VLOOKUP(D403,SLAMatrix,2,FALSE),"No","Internal"))))</f>
        <v/>
      </c>
      <c r="AB403" s="123" t="n"/>
      <c r="AC403" s="123" t="n"/>
      <c r="AD403" s="119" t="n"/>
      <c r="AE403" s="125" t="n"/>
      <c r="AF403" s="124">
        <f>MONTH(O403)</f>
        <v/>
      </c>
      <c r="AG403" s="124">
        <f>VLOOKUP(IFERROR(MID(AE403,1,(FIND(",",AE403,1)-1)),AE403),Facility_Region_Mapping,2,FALSE)</f>
        <v/>
      </c>
      <c r="AH403" s="124" t="n"/>
      <c r="AI403" s="124">
        <f>IF(C403&lt;&gt;"",IF(M403="ESM User",getInterfaceName($C403),"NA"),"")</f>
        <v/>
      </c>
      <c r="AJ403" s="116">
        <f>IF(Q403&lt;&gt;"",DATE(YEAR(Q403), MONTH(Q403), DAY(Q403)),"")</f>
        <v/>
      </c>
      <c r="AK403" s="130">
        <f>IF(Q403&lt;&gt;0,Q403-N403,TODAY()-N403)</f>
        <v/>
      </c>
      <c r="AL403" s="112">
        <f>IF(F403="Re-assigned",0,IF(H403="Closed",0,IF(H403="Service Restored",0,IF(H403="",0,1))))</f>
        <v/>
      </c>
      <c r="AM403" s="124">
        <f>IF(AL403=0,"",IF(AK403&gt;20.99,"Aged","Non-Aged"))</f>
        <v/>
      </c>
      <c r="AN403" s="112">
        <f>IF(Q403&lt;&gt;"",MONTH(Q403),"")</f>
        <v/>
      </c>
      <c r="AO403" s="112">
        <f>IFERROR(VALUE(V403),0)</f>
        <v/>
      </c>
    </row>
    <row customFormat="1" customHeight="1" ht="29.25" r="404" s="112" spans="1:41">
      <c r="A404" s="127" t="n"/>
      <c r="B404" s="113" t="n"/>
      <c r="C404" s="127" t="n"/>
      <c r="D404" s="127" t="n"/>
      <c r="E404" s="114">
        <f>IF(F404 &lt;&gt; "",VLOOKUP(F404,CategoryLookup,2,FALSE), "")</f>
        <v/>
      </c>
      <c r="F404" s="126" t="n"/>
      <c r="G404" s="127" t="n"/>
      <c r="H404" s="127" t="n"/>
      <c r="I404" s="127" t="n"/>
      <c r="J404" s="127" t="n"/>
      <c r="K404" s="127" t="n"/>
      <c r="L404" s="127" t="n"/>
      <c r="M404" s="127" t="n"/>
      <c r="N404" s="120" t="n"/>
      <c r="O404" s="120" t="n"/>
      <c r="P404" s="120" t="n"/>
      <c r="Q404" s="120" t="n"/>
      <c r="R404" s="121" t="n"/>
      <c r="S404" s="121" t="n"/>
      <c r="T404" s="121" t="n"/>
      <c r="U404" s="121" t="n"/>
      <c r="V404" s="117">
        <f>IF(P404="NA","NA",IF(P404&lt;&gt;"",TEXT(P404-N404,"[h].mm"),""))</f>
        <v/>
      </c>
      <c r="W404" s="118">
        <f>IF(AND(R404="",S404=""),"",R404+S404)</f>
        <v/>
      </c>
      <c r="X404" s="116">
        <f>IF(O404&lt;&gt;"",DATE(YEAR(O404), MONTH(O404), DAY(O404)),"")</f>
        <v/>
      </c>
      <c r="Y404" s="122" t="n"/>
      <c r="Z404" s="123" t="n"/>
      <c r="AA404" s="117">
        <f>IF(F404="Re-assigned","NA",IF(W404="","",IF(W404&gt;=VLOOKUP(D404,SLAMatrix,3,FALSE),"Yes",IF(W404&lt;VLOOKUP(D404,SLAMatrix,2,FALSE),"No","Internal"))))</f>
        <v/>
      </c>
      <c r="AB404" s="123" t="n"/>
      <c r="AC404" s="123" t="n"/>
      <c r="AD404" s="119" t="n"/>
      <c r="AE404" s="125" t="n"/>
      <c r="AF404" s="124">
        <f>MONTH(O404)</f>
        <v/>
      </c>
      <c r="AG404" s="124">
        <f>VLOOKUP(IFERROR(MID(AE404,1,(FIND(",",AE404,1)-1)),AE404),Facility_Region_Mapping,2,FALSE)</f>
        <v/>
      </c>
      <c r="AH404" s="124" t="n"/>
      <c r="AI404" s="124">
        <f>IF(C404&lt;&gt;"",IF(M404="ESM User",getInterfaceName($C404),"NA"),"")</f>
        <v/>
      </c>
      <c r="AJ404" s="116">
        <f>IF(Q404&lt;&gt;"",DATE(YEAR(Q404), MONTH(Q404), DAY(Q404)),"")</f>
        <v/>
      </c>
      <c r="AK404" s="130">
        <f>IF(Q404&lt;&gt;0,Q404-N404,TODAY()-N404)</f>
        <v/>
      </c>
      <c r="AL404" s="112">
        <f>IF(F404="Re-assigned",0,IF(H404="Closed",0,IF(H404="Service Restored",0,IF(H404="",0,1))))</f>
        <v/>
      </c>
      <c r="AM404" s="124">
        <f>IF(AL404=0,"",IF(AK404&gt;20.99,"Aged","Non-Aged"))</f>
        <v/>
      </c>
      <c r="AN404" s="112">
        <f>IF(Q404&lt;&gt;"",MONTH(Q404),"")</f>
        <v/>
      </c>
      <c r="AO404" s="112">
        <f>IFERROR(VALUE(V404),0)</f>
        <v/>
      </c>
    </row>
    <row customFormat="1" customHeight="1" ht="29.25" r="405" s="112" spans="1:41">
      <c r="A405" s="127" t="n"/>
      <c r="B405" s="113" t="n"/>
      <c r="C405" s="127" t="n"/>
      <c r="D405" s="127" t="n"/>
      <c r="E405" s="114">
        <f>IF(F405 &lt;&gt; "",VLOOKUP(F405,CategoryLookup,2,FALSE), "")</f>
        <v/>
      </c>
      <c r="F405" s="126" t="n"/>
      <c r="G405" s="127" t="n"/>
      <c r="H405" s="127" t="n"/>
      <c r="I405" s="127" t="n"/>
      <c r="J405" s="127" t="n"/>
      <c r="K405" s="127" t="n"/>
      <c r="L405" s="127" t="n"/>
      <c r="M405" s="127" t="n"/>
      <c r="N405" s="120" t="n"/>
      <c r="O405" s="120" t="n"/>
      <c r="P405" s="120" t="n"/>
      <c r="Q405" s="120" t="n"/>
      <c r="R405" s="121" t="n"/>
      <c r="S405" s="121" t="n"/>
      <c r="T405" s="121" t="n"/>
      <c r="U405" s="121" t="n"/>
      <c r="V405" s="117">
        <f>IF(P405="NA","NA",IF(P405&lt;&gt;"",TEXT(P405-N405,"[h].mm"),""))</f>
        <v/>
      </c>
      <c r="W405" s="118">
        <f>IF(AND(R405="",S405=""),"",R405+S405)</f>
        <v/>
      </c>
      <c r="X405" s="116">
        <f>IF(O405&lt;&gt;"",DATE(YEAR(O405), MONTH(O405), DAY(O405)),"")</f>
        <v/>
      </c>
      <c r="Y405" s="122" t="n"/>
      <c r="Z405" s="123" t="n"/>
      <c r="AA405" s="117">
        <f>IF(F405="Re-assigned","NA",IF(W405="","",IF(W405&gt;=VLOOKUP(D405,SLAMatrix,3,FALSE),"Yes",IF(W405&lt;VLOOKUP(D405,SLAMatrix,2,FALSE),"No","Internal"))))</f>
        <v/>
      </c>
      <c r="AB405" s="123" t="n"/>
      <c r="AC405" s="123" t="n"/>
      <c r="AD405" s="119" t="n"/>
      <c r="AE405" s="125" t="n"/>
      <c r="AF405" s="124">
        <f>MONTH(O405)</f>
        <v/>
      </c>
      <c r="AG405" s="124">
        <f>VLOOKUP(IFERROR(MID(AE405,1,(FIND(",",AE405,1)-1)),AE405),Facility_Region_Mapping,2,FALSE)</f>
        <v/>
      </c>
      <c r="AH405" s="124" t="n"/>
      <c r="AI405" s="124">
        <f>IF(C405&lt;&gt;"",IF(M405="ESM User",getInterfaceName($C405),"NA"),"")</f>
        <v/>
      </c>
      <c r="AJ405" s="116">
        <f>IF(Q405&lt;&gt;"",DATE(YEAR(Q405), MONTH(Q405), DAY(Q405)),"")</f>
        <v/>
      </c>
      <c r="AK405" s="130">
        <f>IF(Q405&lt;&gt;0,Q405-N405,TODAY()-N405)</f>
        <v/>
      </c>
      <c r="AL405" s="112">
        <f>IF(F405="Re-assigned",0,IF(H405="Closed",0,IF(H405="Service Restored",0,IF(H405="",0,1))))</f>
        <v/>
      </c>
      <c r="AM405" s="124">
        <f>IF(AL405=0,"",IF(AK405&gt;20.99,"Aged","Non-Aged"))</f>
        <v/>
      </c>
      <c r="AN405" s="112">
        <f>IF(Q405&lt;&gt;"",MONTH(Q405),"")</f>
        <v/>
      </c>
      <c r="AO405" s="112">
        <f>IFERROR(VALUE(V405),0)</f>
        <v/>
      </c>
    </row>
    <row customFormat="1" customHeight="1" ht="29.25" r="406" s="112" spans="1:41">
      <c r="A406" s="127" t="n"/>
      <c r="B406" s="113" t="n"/>
      <c r="C406" s="127" t="n"/>
      <c r="D406" s="127" t="n"/>
      <c r="E406" s="114">
        <f>IF(F406 &lt;&gt; "",VLOOKUP(F406,CategoryLookup,2,FALSE), "")</f>
        <v/>
      </c>
      <c r="F406" s="126" t="n"/>
      <c r="G406" s="127" t="n"/>
      <c r="H406" s="127" t="n"/>
      <c r="I406" s="127" t="n"/>
      <c r="J406" s="127" t="n"/>
      <c r="K406" s="127" t="n"/>
      <c r="L406" s="127" t="n"/>
      <c r="M406" s="127" t="n"/>
      <c r="N406" s="120" t="n"/>
      <c r="O406" s="120" t="n"/>
      <c r="P406" s="120" t="n"/>
      <c r="Q406" s="120" t="n"/>
      <c r="R406" s="121" t="n"/>
      <c r="S406" s="121" t="n"/>
      <c r="T406" s="121" t="n"/>
      <c r="U406" s="121" t="n"/>
      <c r="V406" s="117">
        <f>IF(P406="NA","NA",IF(P406&lt;&gt;"",TEXT(P406-N406,"[h].mm"),""))</f>
        <v/>
      </c>
      <c r="W406" s="118">
        <f>IF(AND(R406="",S406=""),"",R406+S406)</f>
        <v/>
      </c>
      <c r="X406" s="116">
        <f>IF(O406&lt;&gt;"",DATE(YEAR(O406), MONTH(O406), DAY(O406)),"")</f>
        <v/>
      </c>
      <c r="Y406" s="122" t="n"/>
      <c r="Z406" s="123" t="n"/>
      <c r="AA406" s="117">
        <f>IF(F406="Re-assigned","NA",IF(W406="","",IF(W406&gt;=VLOOKUP(D406,SLAMatrix,3,FALSE),"Yes",IF(W406&lt;VLOOKUP(D406,SLAMatrix,2,FALSE),"No","Internal"))))</f>
        <v/>
      </c>
      <c r="AB406" s="123" t="n"/>
      <c r="AC406" s="123" t="n"/>
      <c r="AD406" s="119" t="n"/>
      <c r="AE406" s="125" t="n"/>
      <c r="AF406" s="124">
        <f>MONTH(O406)</f>
        <v/>
      </c>
      <c r="AG406" s="124">
        <f>VLOOKUP(IFERROR(MID(AE406,1,(FIND(",",AE406,1)-1)),AE406),Facility_Region_Mapping,2,FALSE)</f>
        <v/>
      </c>
      <c r="AH406" s="124" t="n"/>
      <c r="AI406" s="124">
        <f>IF(C406&lt;&gt;"",IF(M406="ESM User",getInterfaceName($C406),"NA"),"")</f>
        <v/>
      </c>
      <c r="AJ406" s="116">
        <f>IF(Q406&lt;&gt;"",DATE(YEAR(Q406), MONTH(Q406), DAY(Q406)),"")</f>
        <v/>
      </c>
      <c r="AK406" s="130">
        <f>IF(Q406&lt;&gt;0,Q406-N406,TODAY()-N406)</f>
        <v/>
      </c>
      <c r="AL406" s="112">
        <f>IF(F406="Re-assigned",0,IF(H406="Closed",0,IF(H406="Service Restored",0,IF(H406="",0,1))))</f>
        <v/>
      </c>
      <c r="AM406" s="124">
        <f>IF(AL406=0,"",IF(AK406&gt;20.99,"Aged","Non-Aged"))</f>
        <v/>
      </c>
      <c r="AN406" s="112">
        <f>IF(Q406&lt;&gt;"",MONTH(Q406),"")</f>
        <v/>
      </c>
      <c r="AO406" s="112">
        <f>IFERROR(VALUE(V406),0)</f>
        <v/>
      </c>
    </row>
    <row customFormat="1" customHeight="1" ht="29.25" r="407" s="112" spans="1:41">
      <c r="A407" s="127" t="n"/>
      <c r="B407" s="113" t="n"/>
      <c r="C407" s="127" t="n"/>
      <c r="D407" s="127" t="n"/>
      <c r="E407" s="114">
        <f>IF(F407 &lt;&gt; "",VLOOKUP(F407,CategoryLookup,2,FALSE), "")</f>
        <v/>
      </c>
      <c r="F407" s="126" t="n"/>
      <c r="G407" s="127" t="n"/>
      <c r="H407" s="127" t="n"/>
      <c r="I407" s="127" t="n"/>
      <c r="J407" s="127" t="n"/>
      <c r="K407" s="127" t="n"/>
      <c r="L407" s="127" t="n"/>
      <c r="M407" s="127" t="n"/>
      <c r="N407" s="120" t="n"/>
      <c r="O407" s="120" t="n"/>
      <c r="P407" s="120" t="n"/>
      <c r="Q407" s="120" t="n"/>
      <c r="R407" s="121" t="n"/>
      <c r="S407" s="121" t="n"/>
      <c r="T407" s="121" t="n"/>
      <c r="U407" s="121" t="n"/>
      <c r="V407" s="117">
        <f>IF(P407="NA","NA",IF(P407&lt;&gt;"",TEXT(P407-N407,"[h].mm"),""))</f>
        <v/>
      </c>
      <c r="W407" s="118">
        <f>IF(AND(R407="",S407=""),"",R407+S407)</f>
        <v/>
      </c>
      <c r="X407" s="116">
        <f>IF(O407&lt;&gt;"",DATE(YEAR(O407), MONTH(O407), DAY(O407)),"")</f>
        <v/>
      </c>
      <c r="Y407" s="122" t="n"/>
      <c r="Z407" s="123" t="n"/>
      <c r="AA407" s="117">
        <f>IF(F407="Re-assigned","NA",IF(W407="","",IF(W407&gt;=VLOOKUP(D407,SLAMatrix,3,FALSE),"Yes",IF(W407&lt;VLOOKUP(D407,SLAMatrix,2,FALSE),"No","Internal"))))</f>
        <v/>
      </c>
      <c r="AB407" s="123" t="n"/>
      <c r="AC407" s="123" t="n"/>
      <c r="AD407" s="119" t="n"/>
      <c r="AE407" s="125" t="n"/>
      <c r="AF407" s="124">
        <f>MONTH(O407)</f>
        <v/>
      </c>
      <c r="AG407" s="124">
        <f>VLOOKUP(IFERROR(MID(AE407,1,(FIND(",",AE407,1)-1)),AE407),Facility_Region_Mapping,2,FALSE)</f>
        <v/>
      </c>
      <c r="AH407" s="124" t="n"/>
      <c r="AI407" s="124">
        <f>IF(C407&lt;&gt;"",IF(M407="ESM User",getInterfaceName($C407),"NA"),"")</f>
        <v/>
      </c>
      <c r="AJ407" s="116">
        <f>IF(Q407&lt;&gt;"",DATE(YEAR(Q407), MONTH(Q407), DAY(Q407)),"")</f>
        <v/>
      </c>
      <c r="AK407" s="130">
        <f>IF(Q407&lt;&gt;0,Q407-N407,TODAY()-N407)</f>
        <v/>
      </c>
      <c r="AL407" s="112">
        <f>IF(F407="Re-assigned",0,IF(H407="Closed",0,IF(H407="Service Restored",0,IF(H407="",0,1))))</f>
        <v/>
      </c>
      <c r="AM407" s="124">
        <f>IF(AL407=0,"",IF(AK407&gt;20.99,"Aged","Non-Aged"))</f>
        <v/>
      </c>
      <c r="AN407" s="112">
        <f>IF(Q407&lt;&gt;"",MONTH(Q407),"")</f>
        <v/>
      </c>
      <c r="AO407" s="112">
        <f>IFERROR(VALUE(V407),0)</f>
        <v/>
      </c>
    </row>
    <row customFormat="1" customHeight="1" ht="29.25" r="408" s="112" spans="1:41">
      <c r="A408" s="127" t="n"/>
      <c r="B408" s="113" t="n"/>
      <c r="C408" s="127" t="n"/>
      <c r="D408" s="127" t="n"/>
      <c r="E408" s="114">
        <f>IF(F408 &lt;&gt; "",VLOOKUP(F408,CategoryLookup,2,FALSE), "")</f>
        <v/>
      </c>
      <c r="F408" s="126" t="n"/>
      <c r="G408" s="127" t="n"/>
      <c r="H408" s="127" t="n"/>
      <c r="I408" s="127" t="n"/>
      <c r="J408" s="127" t="n"/>
      <c r="K408" s="127" t="n"/>
      <c r="L408" s="127" t="n"/>
      <c r="M408" s="127" t="n"/>
      <c r="N408" s="120" t="n"/>
      <c r="O408" s="120" t="n"/>
      <c r="P408" s="120" t="n"/>
      <c r="Q408" s="120" t="n"/>
      <c r="R408" s="121" t="n"/>
      <c r="S408" s="121" t="n"/>
      <c r="T408" s="121" t="n"/>
      <c r="U408" s="121" t="n"/>
      <c r="V408" s="117">
        <f>IF(P408="NA","NA",IF(P408&lt;&gt;"",TEXT(P408-N408,"[h].mm"),""))</f>
        <v/>
      </c>
      <c r="W408" s="118">
        <f>IF(AND(R408="",S408=""),"",R408+S408)</f>
        <v/>
      </c>
      <c r="X408" s="116">
        <f>IF(O408&lt;&gt;"",DATE(YEAR(O408), MONTH(O408), DAY(O408)),"")</f>
        <v/>
      </c>
      <c r="Y408" s="122" t="n"/>
      <c r="Z408" s="123" t="n"/>
      <c r="AA408" s="117">
        <f>IF(F408="Re-assigned","NA",IF(W408="","",IF(W408&gt;=VLOOKUP(D408,SLAMatrix,3,FALSE),"Yes",IF(W408&lt;VLOOKUP(D408,SLAMatrix,2,FALSE),"No","Internal"))))</f>
        <v/>
      </c>
      <c r="AB408" s="123" t="n"/>
      <c r="AC408" s="123" t="n"/>
      <c r="AD408" s="119" t="n"/>
      <c r="AE408" s="125" t="n"/>
      <c r="AF408" s="124">
        <f>MONTH(O408)</f>
        <v/>
      </c>
      <c r="AG408" s="124">
        <f>VLOOKUP(IFERROR(MID(AE408,1,(FIND(",",AE408,1)-1)),AE408),Facility_Region_Mapping,2,FALSE)</f>
        <v/>
      </c>
      <c r="AH408" s="124" t="n"/>
      <c r="AI408" s="124">
        <f>IF(C408&lt;&gt;"",IF(M408="ESM User",getInterfaceName($C408),"NA"),"")</f>
        <v/>
      </c>
      <c r="AJ408" s="116">
        <f>IF(Q408&lt;&gt;"",DATE(YEAR(Q408), MONTH(Q408), DAY(Q408)),"")</f>
        <v/>
      </c>
      <c r="AK408" s="130">
        <f>IF(Q408&lt;&gt;0,Q408-N408,TODAY()-N408)</f>
        <v/>
      </c>
      <c r="AL408" s="112">
        <f>IF(F408="Re-assigned",0,IF(H408="Closed",0,IF(H408="Service Restored",0,IF(H408="",0,1))))</f>
        <v/>
      </c>
      <c r="AM408" s="124">
        <f>IF(AL408=0,"",IF(AK408&gt;20.99,"Aged","Non-Aged"))</f>
        <v/>
      </c>
      <c r="AN408" s="112">
        <f>IF(Q408&lt;&gt;"",MONTH(Q408),"")</f>
        <v/>
      </c>
      <c r="AO408" s="112">
        <f>IFERROR(VALUE(V408),0)</f>
        <v/>
      </c>
    </row>
    <row customFormat="1" customHeight="1" ht="29.25" r="409" s="112" spans="1:41">
      <c r="A409" s="127" t="n"/>
      <c r="B409" s="113" t="n"/>
      <c r="C409" s="127" t="n"/>
      <c r="D409" s="127" t="n"/>
      <c r="E409" s="114">
        <f>IF(F409 &lt;&gt; "",VLOOKUP(F409,CategoryLookup,2,FALSE), "")</f>
        <v/>
      </c>
      <c r="F409" s="126" t="n"/>
      <c r="G409" s="127" t="n"/>
      <c r="H409" s="127" t="n"/>
      <c r="I409" s="127" t="n"/>
      <c r="J409" s="127" t="n"/>
      <c r="K409" s="127" t="n"/>
      <c r="L409" s="127" t="n"/>
      <c r="M409" s="127" t="n"/>
      <c r="N409" s="120" t="n"/>
      <c r="O409" s="120" t="n"/>
      <c r="P409" s="120" t="n"/>
      <c r="Q409" s="120" t="n"/>
      <c r="R409" s="121" t="n"/>
      <c r="S409" s="121" t="n"/>
      <c r="T409" s="121" t="n"/>
      <c r="U409" s="121" t="n"/>
      <c r="V409" s="117">
        <f>IF(P409="NA","NA",IF(P409&lt;&gt;"",TEXT(P409-N409,"[h].mm"),""))</f>
        <v/>
      </c>
      <c r="W409" s="118">
        <f>IF(AND(R409="",S409=""),"",R409+S409)</f>
        <v/>
      </c>
      <c r="X409" s="116">
        <f>IF(O409&lt;&gt;"",DATE(YEAR(O409), MONTH(O409), DAY(O409)),"")</f>
        <v/>
      </c>
      <c r="Y409" s="122" t="n"/>
      <c r="Z409" s="123" t="n"/>
      <c r="AA409" s="117">
        <f>IF(F409="Re-assigned","NA",IF(W409="","",IF(W409&gt;=VLOOKUP(D409,SLAMatrix,3,FALSE),"Yes",IF(W409&lt;VLOOKUP(D409,SLAMatrix,2,FALSE),"No","Internal"))))</f>
        <v/>
      </c>
      <c r="AB409" s="123" t="n"/>
      <c r="AC409" s="123" t="n"/>
      <c r="AD409" s="119" t="n"/>
      <c r="AE409" s="125" t="n"/>
      <c r="AF409" s="124">
        <f>MONTH(O409)</f>
        <v/>
      </c>
      <c r="AG409" s="124">
        <f>VLOOKUP(IFERROR(MID(AE409,1,(FIND(",",AE409,1)-1)),AE409),Facility_Region_Mapping,2,FALSE)</f>
        <v/>
      </c>
      <c r="AH409" s="124" t="n"/>
      <c r="AI409" s="124">
        <f>IF(C409&lt;&gt;"",IF(M409="ESM User",getInterfaceName($C409),"NA"),"")</f>
        <v/>
      </c>
      <c r="AJ409" s="116">
        <f>IF(Q409&lt;&gt;"",DATE(YEAR(Q409), MONTH(Q409), DAY(Q409)),"")</f>
        <v/>
      </c>
      <c r="AK409" s="130">
        <f>IF(Q409&lt;&gt;0,Q409-N409,TODAY()-N409)</f>
        <v/>
      </c>
      <c r="AL409" s="112">
        <f>IF(F409="Re-assigned",0,IF(H409="Closed",0,IF(H409="Service Restored",0,IF(H409="",0,1))))</f>
        <v/>
      </c>
      <c r="AM409" s="124">
        <f>IF(AL409=0,"",IF(AK409&gt;20.99,"Aged","Non-Aged"))</f>
        <v/>
      </c>
      <c r="AN409" s="112">
        <f>IF(Q409&lt;&gt;"",MONTH(Q409),"")</f>
        <v/>
      </c>
      <c r="AO409" s="112">
        <f>IFERROR(VALUE(V409),0)</f>
        <v/>
      </c>
    </row>
    <row customFormat="1" customHeight="1" ht="29.25" r="410" s="112" spans="1:41">
      <c r="A410" s="127" t="n"/>
      <c r="B410" s="113" t="n"/>
      <c r="C410" s="127" t="n"/>
      <c r="D410" s="127" t="n"/>
      <c r="E410" s="114">
        <f>IF(F410 &lt;&gt; "",VLOOKUP(F410,CategoryLookup,2,FALSE), "")</f>
        <v/>
      </c>
      <c r="F410" s="126" t="n"/>
      <c r="G410" s="127" t="n"/>
      <c r="H410" s="127" t="n"/>
      <c r="I410" s="127" t="n"/>
      <c r="J410" s="127" t="n"/>
      <c r="K410" s="127" t="n"/>
      <c r="L410" s="127" t="n"/>
      <c r="M410" s="127" t="n"/>
      <c r="N410" s="120" t="n"/>
      <c r="O410" s="120" t="n"/>
      <c r="P410" s="120" t="n"/>
      <c r="Q410" s="120" t="n"/>
      <c r="R410" s="121" t="n"/>
      <c r="S410" s="121" t="n"/>
      <c r="T410" s="121" t="n"/>
      <c r="U410" s="121" t="n"/>
      <c r="V410" s="117">
        <f>IF(P410="NA","NA",IF(P410&lt;&gt;"",TEXT(P410-N410,"[h].mm"),""))</f>
        <v/>
      </c>
      <c r="W410" s="118">
        <f>IF(AND(R410="",S410=""),"",R410+S410)</f>
        <v/>
      </c>
      <c r="X410" s="116">
        <f>IF(O410&lt;&gt;"",DATE(YEAR(O410), MONTH(O410), DAY(O410)),"")</f>
        <v/>
      </c>
      <c r="Y410" s="122" t="n"/>
      <c r="Z410" s="123" t="n"/>
      <c r="AA410" s="117">
        <f>IF(F410="Re-assigned","NA",IF(W410="","",IF(W410&gt;=VLOOKUP(D410,SLAMatrix,3,FALSE),"Yes",IF(W410&lt;VLOOKUP(D410,SLAMatrix,2,FALSE),"No","Internal"))))</f>
        <v/>
      </c>
      <c r="AB410" s="123" t="n"/>
      <c r="AC410" s="123" t="n"/>
      <c r="AD410" s="119" t="n"/>
      <c r="AE410" s="125" t="n"/>
      <c r="AF410" s="124">
        <f>MONTH(O410)</f>
        <v/>
      </c>
      <c r="AG410" s="124">
        <f>VLOOKUP(IFERROR(MID(AE410,1,(FIND(",",AE410,1)-1)),AE410),Facility_Region_Mapping,2,FALSE)</f>
        <v/>
      </c>
      <c r="AH410" s="124" t="n"/>
      <c r="AI410" s="124">
        <f>IF(C410&lt;&gt;"",IF(M410="ESM User",getInterfaceName($C410),"NA"),"")</f>
        <v/>
      </c>
      <c r="AJ410" s="116">
        <f>IF(Q410&lt;&gt;"",DATE(YEAR(Q410), MONTH(Q410), DAY(Q410)),"")</f>
        <v/>
      </c>
      <c r="AK410" s="130">
        <f>IF(Q410&lt;&gt;0,Q410-N410,TODAY()-N410)</f>
        <v/>
      </c>
      <c r="AL410" s="112">
        <f>IF(F410="Re-assigned",0,IF(H410="Closed",0,IF(H410="Service Restored",0,IF(H410="",0,1))))</f>
        <v/>
      </c>
      <c r="AM410" s="124">
        <f>IF(AL410=0,"",IF(AK410&gt;20.99,"Aged","Non-Aged"))</f>
        <v/>
      </c>
      <c r="AN410" s="112">
        <f>IF(Q410&lt;&gt;"",MONTH(Q410),"")</f>
        <v/>
      </c>
      <c r="AO410" s="112">
        <f>IFERROR(VALUE(V410),0)</f>
        <v/>
      </c>
    </row>
    <row customFormat="1" customHeight="1" ht="29.25" r="411" s="112" spans="1:41">
      <c r="A411" s="127" t="n"/>
      <c r="B411" s="113" t="n"/>
      <c r="C411" s="127" t="n"/>
      <c r="D411" s="127" t="n"/>
      <c r="E411" s="114">
        <f>IF(F411 &lt;&gt; "",VLOOKUP(F411,CategoryLookup,2,FALSE), "")</f>
        <v/>
      </c>
      <c r="F411" s="126" t="n"/>
      <c r="G411" s="127" t="n"/>
      <c r="H411" s="127" t="n"/>
      <c r="I411" s="127" t="n"/>
      <c r="J411" s="127" t="n"/>
      <c r="K411" s="127" t="n"/>
      <c r="L411" s="127" t="n"/>
      <c r="M411" s="127" t="n"/>
      <c r="N411" s="120" t="n"/>
      <c r="O411" s="120" t="n"/>
      <c r="P411" s="120" t="n"/>
      <c r="Q411" s="120" t="n"/>
      <c r="R411" s="121" t="n"/>
      <c r="S411" s="121" t="n"/>
      <c r="T411" s="121" t="n"/>
      <c r="U411" s="121" t="n"/>
      <c r="V411" s="117">
        <f>IF(P411="NA","NA",IF(P411&lt;&gt;"",TEXT(P411-N411,"[h].mm"),""))</f>
        <v/>
      </c>
      <c r="W411" s="118">
        <f>IF(AND(R411="",S411=""),"",R411+S411)</f>
        <v/>
      </c>
      <c r="X411" s="116">
        <f>IF(O411&lt;&gt;"",DATE(YEAR(O411), MONTH(O411), DAY(O411)),"")</f>
        <v/>
      </c>
      <c r="Y411" s="122" t="n"/>
      <c r="Z411" s="123" t="n"/>
      <c r="AA411" s="117">
        <f>IF(F411="Re-assigned","NA",IF(W411="","",IF(W411&gt;=VLOOKUP(D411,SLAMatrix,3,FALSE),"Yes",IF(W411&lt;VLOOKUP(D411,SLAMatrix,2,FALSE),"No","Internal"))))</f>
        <v/>
      </c>
      <c r="AB411" s="123" t="n"/>
      <c r="AC411" s="123" t="n"/>
      <c r="AD411" s="119" t="n"/>
      <c r="AE411" s="125" t="n"/>
      <c r="AF411" s="124">
        <f>MONTH(O411)</f>
        <v/>
      </c>
      <c r="AG411" s="124">
        <f>VLOOKUP(IFERROR(MID(AE411,1,(FIND(",",AE411,1)-1)),AE411),Facility_Region_Mapping,2,FALSE)</f>
        <v/>
      </c>
      <c r="AH411" s="124" t="n"/>
      <c r="AI411" s="124">
        <f>IF(C411&lt;&gt;"",IF(M411="ESM User",getInterfaceName($C411),"NA"),"")</f>
        <v/>
      </c>
      <c r="AJ411" s="116">
        <f>IF(Q411&lt;&gt;"",DATE(YEAR(Q411), MONTH(Q411), DAY(Q411)),"")</f>
        <v/>
      </c>
      <c r="AK411" s="130">
        <f>IF(Q411&lt;&gt;0,Q411-N411,TODAY()-N411)</f>
        <v/>
      </c>
      <c r="AL411" s="112">
        <f>IF(F411="Re-assigned",0,IF(H411="Closed",0,IF(H411="Service Restored",0,IF(H411="",0,1))))</f>
        <v/>
      </c>
      <c r="AM411" s="124">
        <f>IF(AL411=0,"",IF(AK411&gt;20.99,"Aged","Non-Aged"))</f>
        <v/>
      </c>
      <c r="AN411" s="112">
        <f>IF(Q411&lt;&gt;"",MONTH(Q411),"")</f>
        <v/>
      </c>
      <c r="AO411" s="112">
        <f>IFERROR(VALUE(V411),0)</f>
        <v/>
      </c>
    </row>
    <row customFormat="1" customHeight="1" ht="29.25" r="412" s="112" spans="1:41">
      <c r="A412" s="127" t="n"/>
      <c r="B412" s="113" t="n"/>
      <c r="C412" s="127" t="n"/>
      <c r="D412" s="127" t="n"/>
      <c r="E412" s="114">
        <f>IF(F412 &lt;&gt; "",VLOOKUP(F412,CategoryLookup,2,FALSE), "")</f>
        <v/>
      </c>
      <c r="F412" s="126" t="n"/>
      <c r="G412" s="127" t="n"/>
      <c r="H412" s="127" t="n"/>
      <c r="I412" s="127" t="n"/>
      <c r="J412" s="127" t="n"/>
      <c r="K412" s="127" t="n"/>
      <c r="L412" s="127" t="n"/>
      <c r="M412" s="127" t="n"/>
      <c r="N412" s="120" t="n"/>
      <c r="O412" s="120" t="n"/>
      <c r="P412" s="120" t="n"/>
      <c r="Q412" s="120" t="n"/>
      <c r="R412" s="121" t="n"/>
      <c r="S412" s="121" t="n"/>
      <c r="T412" s="121" t="n"/>
      <c r="U412" s="121" t="n"/>
      <c r="V412" s="117">
        <f>IF(P412="NA","NA",IF(P412&lt;&gt;"",TEXT(P412-N412,"[h].mm"),""))</f>
        <v/>
      </c>
      <c r="W412" s="118">
        <f>IF(AND(R412="",S412=""),"",R412+S412)</f>
        <v/>
      </c>
      <c r="X412" s="116">
        <f>IF(O412&lt;&gt;"",DATE(YEAR(O412), MONTH(O412), DAY(O412)),"")</f>
        <v/>
      </c>
      <c r="Y412" s="122" t="n"/>
      <c r="Z412" s="123" t="n"/>
      <c r="AA412" s="117">
        <f>IF(F412="Re-assigned","NA",IF(W412="","",IF(W412&gt;=VLOOKUP(D412,SLAMatrix,3,FALSE),"Yes",IF(W412&lt;VLOOKUP(D412,SLAMatrix,2,FALSE),"No","Internal"))))</f>
        <v/>
      </c>
      <c r="AB412" s="123" t="n"/>
      <c r="AC412" s="123" t="n"/>
      <c r="AD412" s="119" t="n"/>
      <c r="AE412" s="125" t="n"/>
      <c r="AF412" s="124">
        <f>MONTH(O412)</f>
        <v/>
      </c>
      <c r="AG412" s="124">
        <f>VLOOKUP(IFERROR(MID(AE412,1,(FIND(",",AE412,1)-1)),AE412),Facility_Region_Mapping,2,FALSE)</f>
        <v/>
      </c>
      <c r="AH412" s="124" t="n"/>
      <c r="AI412" s="124">
        <f>IF(C412&lt;&gt;"",IF(M412="ESM User",getInterfaceName($C412),"NA"),"")</f>
        <v/>
      </c>
      <c r="AJ412" s="116">
        <f>IF(Q412&lt;&gt;"",DATE(YEAR(Q412), MONTH(Q412), DAY(Q412)),"")</f>
        <v/>
      </c>
      <c r="AK412" s="130">
        <f>IF(Q412&lt;&gt;0,Q412-N412,TODAY()-N412)</f>
        <v/>
      </c>
      <c r="AL412" s="112">
        <f>IF(F412="Re-assigned",0,IF(H412="Closed",0,IF(H412="Service Restored",0,IF(H412="",0,1))))</f>
        <v/>
      </c>
      <c r="AM412" s="124">
        <f>IF(AL412=0,"",IF(AK412&gt;20.99,"Aged","Non-Aged"))</f>
        <v/>
      </c>
      <c r="AN412" s="112">
        <f>IF(Q412&lt;&gt;"",MONTH(Q412),"")</f>
        <v/>
      </c>
      <c r="AO412" s="112">
        <f>IFERROR(VALUE(V412),0)</f>
        <v/>
      </c>
    </row>
    <row customFormat="1" customHeight="1" ht="29.25" r="413" s="112" spans="1:41">
      <c r="A413" s="127" t="n"/>
      <c r="B413" s="113" t="n"/>
      <c r="C413" s="127" t="n"/>
      <c r="D413" s="127" t="n"/>
      <c r="E413" s="114">
        <f>IF(F413 &lt;&gt; "",VLOOKUP(F413,CategoryLookup,2,FALSE), "")</f>
        <v/>
      </c>
      <c r="F413" s="126" t="n"/>
      <c r="G413" s="127" t="n"/>
      <c r="H413" s="127" t="n"/>
      <c r="I413" s="127" t="n"/>
      <c r="J413" s="127" t="n"/>
      <c r="K413" s="127" t="n"/>
      <c r="L413" s="127" t="n"/>
      <c r="M413" s="127" t="n"/>
      <c r="N413" s="120" t="n"/>
      <c r="O413" s="120" t="n"/>
      <c r="P413" s="120" t="n"/>
      <c r="Q413" s="120" t="n"/>
      <c r="R413" s="121" t="n"/>
      <c r="S413" s="121" t="n"/>
      <c r="T413" s="121" t="n"/>
      <c r="U413" s="121" t="n"/>
      <c r="V413" s="117">
        <f>IF(P413="NA","NA",IF(P413&lt;&gt;"",TEXT(P413-N413,"[h].mm"),""))</f>
        <v/>
      </c>
      <c r="W413" s="118">
        <f>IF(AND(R413="",S413=""),"",R413+S413)</f>
        <v/>
      </c>
      <c r="X413" s="116">
        <f>IF(O413&lt;&gt;"",DATE(YEAR(O413), MONTH(O413), DAY(O413)),"")</f>
        <v/>
      </c>
      <c r="Y413" s="122" t="n"/>
      <c r="Z413" s="123" t="n"/>
      <c r="AA413" s="117">
        <f>IF(F413="Re-assigned","NA",IF(W413="","",IF(W413&gt;=VLOOKUP(D413,SLAMatrix,3,FALSE),"Yes",IF(W413&lt;VLOOKUP(D413,SLAMatrix,2,FALSE),"No","Internal"))))</f>
        <v/>
      </c>
      <c r="AB413" s="123" t="n"/>
      <c r="AC413" s="123" t="n"/>
      <c r="AD413" s="119" t="n"/>
      <c r="AE413" s="125" t="n"/>
      <c r="AF413" s="124">
        <f>MONTH(O413)</f>
        <v/>
      </c>
      <c r="AG413" s="124">
        <f>VLOOKUP(IFERROR(MID(AE413,1,(FIND(",",AE413,1)-1)),AE413),Facility_Region_Mapping,2,FALSE)</f>
        <v/>
      </c>
      <c r="AH413" s="124" t="n"/>
      <c r="AI413" s="124">
        <f>IF(C413&lt;&gt;"",IF(M413="ESM User",getInterfaceName($C413),"NA"),"")</f>
        <v/>
      </c>
      <c r="AJ413" s="116">
        <f>IF(Q413&lt;&gt;"",DATE(YEAR(Q413), MONTH(Q413), DAY(Q413)),"")</f>
        <v/>
      </c>
      <c r="AK413" s="130">
        <f>IF(Q413&lt;&gt;0,Q413-N413,TODAY()-N413)</f>
        <v/>
      </c>
      <c r="AL413" s="112">
        <f>IF(F413="Re-assigned",0,IF(H413="Closed",0,IF(H413="Service Restored",0,IF(H413="",0,1))))</f>
        <v/>
      </c>
      <c r="AM413" s="124">
        <f>IF(AL413=0,"",IF(AK413&gt;20.99,"Aged","Non-Aged"))</f>
        <v/>
      </c>
      <c r="AN413" s="112">
        <f>IF(Q413&lt;&gt;"",MONTH(Q413),"")</f>
        <v/>
      </c>
      <c r="AO413" s="112">
        <f>IFERROR(VALUE(V413),0)</f>
        <v/>
      </c>
    </row>
    <row customFormat="1" customHeight="1" ht="29.25" r="414" s="112" spans="1:41">
      <c r="A414" s="127" t="n"/>
      <c r="B414" s="113" t="n"/>
      <c r="C414" s="127" t="n"/>
      <c r="D414" s="127" t="n"/>
      <c r="E414" s="114">
        <f>IF(F414 &lt;&gt; "",VLOOKUP(F414,CategoryLookup,2,FALSE), "")</f>
        <v/>
      </c>
      <c r="F414" s="126" t="n"/>
      <c r="G414" s="127" t="n"/>
      <c r="H414" s="127" t="n"/>
      <c r="I414" s="127" t="n"/>
      <c r="J414" s="127" t="n"/>
      <c r="K414" s="127" t="n"/>
      <c r="L414" s="127" t="n"/>
      <c r="M414" s="127" t="n"/>
      <c r="N414" s="120" t="n"/>
      <c r="O414" s="120" t="n"/>
      <c r="P414" s="120" t="n"/>
      <c r="Q414" s="120" t="n"/>
      <c r="R414" s="121" t="n"/>
      <c r="S414" s="121" t="n"/>
      <c r="T414" s="121" t="n"/>
      <c r="U414" s="121" t="n"/>
      <c r="V414" s="117">
        <f>IF(P414="NA","NA",IF(P414&lt;&gt;"",TEXT(P414-N414,"[h].mm"),""))</f>
        <v/>
      </c>
      <c r="W414" s="118">
        <f>IF(AND(R414="",S414=""),"",R414+S414)</f>
        <v/>
      </c>
      <c r="X414" s="116">
        <f>IF(O414&lt;&gt;"",DATE(YEAR(O414), MONTH(O414), DAY(O414)),"")</f>
        <v/>
      </c>
      <c r="Y414" s="122" t="n"/>
      <c r="Z414" s="123" t="n"/>
      <c r="AA414" s="117">
        <f>IF(F414="Re-assigned","NA",IF(W414="","",IF(W414&gt;=VLOOKUP(D414,SLAMatrix,3,FALSE),"Yes",IF(W414&lt;VLOOKUP(D414,SLAMatrix,2,FALSE),"No","Internal"))))</f>
        <v/>
      </c>
      <c r="AB414" s="123" t="n"/>
      <c r="AC414" s="123" t="n"/>
      <c r="AD414" s="119" t="n"/>
      <c r="AE414" s="125" t="n"/>
      <c r="AF414" s="124">
        <f>MONTH(O414)</f>
        <v/>
      </c>
      <c r="AG414" s="124">
        <f>VLOOKUP(IFERROR(MID(AE414,1,(FIND(",",AE414,1)-1)),AE414),Facility_Region_Mapping,2,FALSE)</f>
        <v/>
      </c>
      <c r="AH414" s="124" t="n"/>
      <c r="AI414" s="124">
        <f>IF(C414&lt;&gt;"",IF(M414="ESM User",getInterfaceName($C414),"NA"),"")</f>
        <v/>
      </c>
      <c r="AJ414" s="116">
        <f>IF(Q414&lt;&gt;"",DATE(YEAR(Q414), MONTH(Q414), DAY(Q414)),"")</f>
        <v/>
      </c>
      <c r="AK414" s="130">
        <f>IF(Q414&lt;&gt;0,Q414-N414,TODAY()-N414)</f>
        <v/>
      </c>
      <c r="AL414" s="112">
        <f>IF(F414="Re-assigned",0,IF(H414="Closed",0,IF(H414="Service Restored",0,IF(H414="",0,1))))</f>
        <v/>
      </c>
      <c r="AM414" s="124">
        <f>IF(AL414=0,"",IF(AK414&gt;20.99,"Aged","Non-Aged"))</f>
        <v/>
      </c>
      <c r="AN414" s="112">
        <f>IF(Q414&lt;&gt;"",MONTH(Q414),"")</f>
        <v/>
      </c>
      <c r="AO414" s="112">
        <f>IFERROR(VALUE(V414),0)</f>
        <v/>
      </c>
    </row>
    <row customFormat="1" customHeight="1" ht="29.25" r="415" s="112" spans="1:41">
      <c r="A415" s="127" t="n"/>
      <c r="B415" s="113" t="n"/>
      <c r="C415" s="127" t="n"/>
      <c r="D415" s="127" t="n"/>
      <c r="E415" s="114">
        <f>IF(F415 &lt;&gt; "",VLOOKUP(F415,CategoryLookup,2,FALSE), "")</f>
        <v/>
      </c>
      <c r="F415" s="126" t="n"/>
      <c r="G415" s="127" t="n"/>
      <c r="H415" s="127" t="n"/>
      <c r="I415" s="127" t="n"/>
      <c r="J415" s="127" t="n"/>
      <c r="K415" s="127" t="n"/>
      <c r="L415" s="127" t="n"/>
      <c r="M415" s="127" t="n"/>
      <c r="N415" s="120" t="n"/>
      <c r="O415" s="120" t="n"/>
      <c r="P415" s="120" t="n"/>
      <c r="Q415" s="120" t="n"/>
      <c r="R415" s="121" t="n"/>
      <c r="S415" s="121" t="n"/>
      <c r="T415" s="121" t="n"/>
      <c r="U415" s="121" t="n"/>
      <c r="V415" s="117">
        <f>IF(P415="NA","NA",IF(P415&lt;&gt;"",TEXT(P415-N415,"[h].mm"),""))</f>
        <v/>
      </c>
      <c r="W415" s="118">
        <f>IF(AND(R415="",S415=""),"",R415+S415)</f>
        <v/>
      </c>
      <c r="X415" s="116">
        <f>IF(O415&lt;&gt;"",DATE(YEAR(O415), MONTH(O415), DAY(O415)),"")</f>
        <v/>
      </c>
      <c r="Y415" s="122" t="n"/>
      <c r="Z415" s="123" t="n"/>
      <c r="AA415" s="117">
        <f>IF(F415="Re-assigned","NA",IF(W415="","",IF(W415&gt;=VLOOKUP(D415,SLAMatrix,3,FALSE),"Yes",IF(W415&lt;VLOOKUP(D415,SLAMatrix,2,FALSE),"No","Internal"))))</f>
        <v/>
      </c>
      <c r="AB415" s="123" t="n"/>
      <c r="AC415" s="123" t="n"/>
      <c r="AD415" s="119" t="n"/>
      <c r="AE415" s="125" t="n"/>
      <c r="AF415" s="124">
        <f>MONTH(O415)</f>
        <v/>
      </c>
      <c r="AG415" s="124">
        <f>VLOOKUP(IFERROR(MID(AE415,1,(FIND(",",AE415,1)-1)),AE415),Facility_Region_Mapping,2,FALSE)</f>
        <v/>
      </c>
      <c r="AH415" s="124" t="n"/>
      <c r="AI415" s="124">
        <f>IF(C415&lt;&gt;"",IF(M415="ESM User",getInterfaceName($C415),"NA"),"")</f>
        <v/>
      </c>
      <c r="AJ415" s="116">
        <f>IF(Q415&lt;&gt;"",DATE(YEAR(Q415), MONTH(Q415), DAY(Q415)),"")</f>
        <v/>
      </c>
      <c r="AK415" s="130">
        <f>IF(Q415&lt;&gt;0,Q415-N415,TODAY()-N415)</f>
        <v/>
      </c>
      <c r="AL415" s="112">
        <f>IF(F415="Re-assigned",0,IF(H415="Closed",0,IF(H415="Service Restored",0,IF(H415="",0,1))))</f>
        <v/>
      </c>
      <c r="AM415" s="124">
        <f>IF(AL415=0,"",IF(AK415&gt;20.99,"Aged","Non-Aged"))</f>
        <v/>
      </c>
      <c r="AN415" s="112">
        <f>IF(Q415&lt;&gt;"",MONTH(Q415),"")</f>
        <v/>
      </c>
      <c r="AO415" s="112">
        <f>IFERROR(VALUE(V415),0)</f>
        <v/>
      </c>
    </row>
    <row customFormat="1" customHeight="1" ht="29.25" r="416" s="112" spans="1:41">
      <c r="A416" s="127" t="n"/>
      <c r="B416" s="113" t="n"/>
      <c r="C416" s="127" t="n"/>
      <c r="D416" s="127" t="n"/>
      <c r="E416" s="114">
        <f>IF(F416 &lt;&gt; "",VLOOKUP(F416,CategoryLookup,2,FALSE), "")</f>
        <v/>
      </c>
      <c r="F416" s="126" t="n"/>
      <c r="G416" s="127" t="n"/>
      <c r="H416" s="127" t="n"/>
      <c r="I416" s="127" t="n"/>
      <c r="J416" s="127" t="n"/>
      <c r="K416" s="127" t="n"/>
      <c r="L416" s="127" t="n"/>
      <c r="M416" s="127" t="n"/>
      <c r="N416" s="120" t="n"/>
      <c r="O416" s="120" t="n"/>
      <c r="P416" s="120" t="n"/>
      <c r="Q416" s="120" t="n"/>
      <c r="R416" s="121" t="n"/>
      <c r="S416" s="121" t="n"/>
      <c r="T416" s="121" t="n"/>
      <c r="U416" s="121" t="n"/>
      <c r="V416" s="117">
        <f>IF(P416="NA","NA",IF(P416&lt;&gt;"",TEXT(P416-N416,"[h].mm"),""))</f>
        <v/>
      </c>
      <c r="W416" s="118">
        <f>IF(AND(R416="",S416=""),"",R416+S416)</f>
        <v/>
      </c>
      <c r="X416" s="116">
        <f>IF(O416&lt;&gt;"",DATE(YEAR(O416), MONTH(O416), DAY(O416)),"")</f>
        <v/>
      </c>
      <c r="Y416" s="122" t="n"/>
      <c r="Z416" s="123" t="n"/>
      <c r="AA416" s="117">
        <f>IF(F416="Re-assigned","NA",IF(W416="","",IF(W416&gt;=VLOOKUP(D416,SLAMatrix,3,FALSE),"Yes",IF(W416&lt;VLOOKUP(D416,SLAMatrix,2,FALSE),"No","Internal"))))</f>
        <v/>
      </c>
      <c r="AB416" s="123" t="n"/>
      <c r="AC416" s="123" t="n"/>
      <c r="AD416" s="119" t="n"/>
      <c r="AE416" s="125" t="n"/>
      <c r="AF416" s="124">
        <f>MONTH(O416)</f>
        <v/>
      </c>
      <c r="AG416" s="124">
        <f>VLOOKUP(IFERROR(MID(AE416,1,(FIND(",",AE416,1)-1)),AE416),Facility_Region_Mapping,2,FALSE)</f>
        <v/>
      </c>
      <c r="AH416" s="124" t="n"/>
      <c r="AI416" s="124">
        <f>IF(C416&lt;&gt;"",IF(M416="ESM User",getInterfaceName($C416),"NA"),"")</f>
        <v/>
      </c>
      <c r="AJ416" s="116">
        <f>IF(Q416&lt;&gt;"",DATE(YEAR(Q416), MONTH(Q416), DAY(Q416)),"")</f>
        <v/>
      </c>
      <c r="AK416" s="130">
        <f>IF(Q416&lt;&gt;0,Q416-N416,TODAY()-N416)</f>
        <v/>
      </c>
      <c r="AL416" s="112">
        <f>IF(F416="Re-assigned",0,IF(H416="Closed",0,IF(H416="Service Restored",0,IF(H416="",0,1))))</f>
        <v/>
      </c>
      <c r="AM416" s="124">
        <f>IF(AL416=0,"",IF(AK416&gt;20.99,"Aged","Non-Aged"))</f>
        <v/>
      </c>
      <c r="AN416" s="112">
        <f>IF(Q416&lt;&gt;"",MONTH(Q416),"")</f>
        <v/>
      </c>
      <c r="AO416" s="112">
        <f>IFERROR(VALUE(V416),0)</f>
        <v/>
      </c>
    </row>
    <row customFormat="1" customHeight="1" ht="29.25" r="417" s="112" spans="1:41">
      <c r="A417" s="127" t="n"/>
      <c r="B417" s="113" t="n"/>
      <c r="C417" s="127" t="n"/>
      <c r="D417" s="127" t="n"/>
      <c r="E417" s="114">
        <f>IF(F417 &lt;&gt; "",VLOOKUP(F417,CategoryLookup,2,FALSE), "")</f>
        <v/>
      </c>
      <c r="F417" s="126" t="n"/>
      <c r="G417" s="127" t="n"/>
      <c r="H417" s="127" t="n"/>
      <c r="I417" s="127" t="n"/>
      <c r="J417" s="127" t="n"/>
      <c r="K417" s="127" t="n"/>
      <c r="L417" s="127" t="n"/>
      <c r="M417" s="127" t="n"/>
      <c r="N417" s="120" t="n"/>
      <c r="O417" s="120" t="n"/>
      <c r="P417" s="120" t="n"/>
      <c r="Q417" s="120" t="n"/>
      <c r="R417" s="121" t="n"/>
      <c r="S417" s="121" t="n"/>
      <c r="T417" s="121" t="n"/>
      <c r="U417" s="121" t="n"/>
      <c r="V417" s="117">
        <f>IF(P417="NA","NA",IF(P417&lt;&gt;"",TEXT(P417-N417,"[h].mm"),""))</f>
        <v/>
      </c>
      <c r="W417" s="118">
        <f>IF(AND(R417="",S417=""),"",R417+S417)</f>
        <v/>
      </c>
      <c r="X417" s="116">
        <f>IF(O417&lt;&gt;"",DATE(YEAR(O417), MONTH(O417), DAY(O417)),"")</f>
        <v/>
      </c>
      <c r="Y417" s="122" t="n"/>
      <c r="Z417" s="123" t="n"/>
      <c r="AA417" s="117">
        <f>IF(F417="Re-assigned","NA",IF(W417="","",IF(W417&gt;=VLOOKUP(D417,SLAMatrix,3,FALSE),"Yes",IF(W417&lt;VLOOKUP(D417,SLAMatrix,2,FALSE),"No","Internal"))))</f>
        <v/>
      </c>
      <c r="AB417" s="123" t="n"/>
      <c r="AC417" s="123" t="n"/>
      <c r="AD417" s="119" t="n"/>
      <c r="AE417" s="125" t="n"/>
      <c r="AF417" s="124">
        <f>MONTH(O417)</f>
        <v/>
      </c>
      <c r="AG417" s="124">
        <f>VLOOKUP(IFERROR(MID(AE417,1,(FIND(",",AE417,1)-1)),AE417),Facility_Region_Mapping,2,FALSE)</f>
        <v/>
      </c>
      <c r="AH417" s="124" t="n"/>
      <c r="AI417" s="124">
        <f>IF(C417&lt;&gt;"",IF(M417="ESM User",getInterfaceName($C417),"NA"),"")</f>
        <v/>
      </c>
      <c r="AJ417" s="116">
        <f>IF(Q417&lt;&gt;"",DATE(YEAR(Q417), MONTH(Q417), DAY(Q417)),"")</f>
        <v/>
      </c>
      <c r="AK417" s="130">
        <f>IF(Q417&lt;&gt;0,Q417-N417,TODAY()-N417)</f>
        <v/>
      </c>
      <c r="AL417" s="112">
        <f>IF(F417="Re-assigned",0,IF(H417="Closed",0,IF(H417="Service Restored",0,IF(H417="",0,1))))</f>
        <v/>
      </c>
      <c r="AM417" s="124">
        <f>IF(AL417=0,"",IF(AK417&gt;20.99,"Aged","Non-Aged"))</f>
        <v/>
      </c>
      <c r="AN417" s="112">
        <f>IF(Q417&lt;&gt;"",MONTH(Q417),"")</f>
        <v/>
      </c>
      <c r="AO417" s="112">
        <f>IFERROR(VALUE(V417),0)</f>
        <v/>
      </c>
    </row>
    <row customFormat="1" customHeight="1" ht="29.25" r="418" s="112" spans="1:41">
      <c r="A418" s="127" t="n"/>
      <c r="B418" s="113" t="n"/>
      <c r="C418" s="127" t="n"/>
      <c r="D418" s="127" t="n"/>
      <c r="E418" s="114">
        <f>IF(F418 &lt;&gt; "",VLOOKUP(F418,CategoryLookup,2,FALSE), "")</f>
        <v/>
      </c>
      <c r="F418" s="126" t="n"/>
      <c r="G418" s="127" t="n"/>
      <c r="H418" s="127" t="n"/>
      <c r="I418" s="127" t="n"/>
      <c r="J418" s="127" t="n"/>
      <c r="K418" s="127" t="n"/>
      <c r="L418" s="127" t="n"/>
      <c r="M418" s="127" t="n"/>
      <c r="N418" s="120" t="n"/>
      <c r="O418" s="120" t="n"/>
      <c r="P418" s="120" t="n"/>
      <c r="Q418" s="120" t="n"/>
      <c r="R418" s="121" t="n"/>
      <c r="S418" s="121" t="n"/>
      <c r="T418" s="121" t="n"/>
      <c r="U418" s="121" t="n"/>
      <c r="V418" s="117">
        <f>IF(P418="NA","NA",IF(P418&lt;&gt;"",TEXT(P418-N418,"[h].mm"),""))</f>
        <v/>
      </c>
      <c r="W418" s="118">
        <f>IF(AND(R418="",S418=""),"",R418+S418)</f>
        <v/>
      </c>
      <c r="X418" s="116">
        <f>IF(O418&lt;&gt;"",DATE(YEAR(O418), MONTH(O418), DAY(O418)),"")</f>
        <v/>
      </c>
      <c r="Y418" s="122" t="n"/>
      <c r="Z418" s="123" t="n"/>
      <c r="AA418" s="117">
        <f>IF(F418="Re-assigned","NA",IF(W418="","",IF(W418&gt;=VLOOKUP(D418,SLAMatrix,3,FALSE),"Yes",IF(W418&lt;VLOOKUP(D418,SLAMatrix,2,FALSE),"No","Internal"))))</f>
        <v/>
      </c>
      <c r="AB418" s="123" t="n"/>
      <c r="AC418" s="123" t="n"/>
      <c r="AD418" s="119" t="n"/>
      <c r="AE418" s="125" t="n"/>
      <c r="AF418" s="124">
        <f>MONTH(O418)</f>
        <v/>
      </c>
      <c r="AG418" s="124">
        <f>VLOOKUP(IFERROR(MID(AE418,1,(FIND(",",AE418,1)-1)),AE418),Facility_Region_Mapping,2,FALSE)</f>
        <v/>
      </c>
      <c r="AH418" s="124" t="n"/>
      <c r="AI418" s="124">
        <f>IF(C418&lt;&gt;"",IF(M418="ESM User",getInterfaceName($C418),"NA"),"")</f>
        <v/>
      </c>
      <c r="AJ418" s="116">
        <f>IF(Q418&lt;&gt;"",DATE(YEAR(Q418), MONTH(Q418), DAY(Q418)),"")</f>
        <v/>
      </c>
      <c r="AK418" s="130">
        <f>IF(Q418&lt;&gt;0,Q418-N418,TODAY()-N418)</f>
        <v/>
      </c>
      <c r="AL418" s="112">
        <f>IF(F418="Re-assigned",0,IF(H418="Closed",0,IF(H418="Service Restored",0,IF(H418="",0,1))))</f>
        <v/>
      </c>
      <c r="AM418" s="124">
        <f>IF(AL418=0,"",IF(AK418&gt;20.99,"Aged","Non-Aged"))</f>
        <v/>
      </c>
      <c r="AN418" s="112">
        <f>IF(Q418&lt;&gt;"",MONTH(Q418),"")</f>
        <v/>
      </c>
      <c r="AO418" s="112">
        <f>IFERROR(VALUE(V418),0)</f>
        <v/>
      </c>
    </row>
    <row customFormat="1" customHeight="1" ht="29.25" r="419" s="112" spans="1:41">
      <c r="A419" s="127" t="n"/>
      <c r="B419" s="113" t="n"/>
      <c r="C419" s="127" t="n"/>
      <c r="D419" s="127" t="n"/>
      <c r="E419" s="114">
        <f>IF(F419 &lt;&gt; "",VLOOKUP(F419,CategoryLookup,2,FALSE), "")</f>
        <v/>
      </c>
      <c r="F419" s="126" t="n"/>
      <c r="G419" s="127" t="n"/>
      <c r="H419" s="127" t="n"/>
      <c r="I419" s="127" t="n"/>
      <c r="J419" s="127" t="n"/>
      <c r="K419" s="127" t="n"/>
      <c r="L419" s="127" t="n"/>
      <c r="M419" s="127" t="n"/>
      <c r="N419" s="120" t="n"/>
      <c r="O419" s="120" t="n"/>
      <c r="P419" s="120" t="n"/>
      <c r="Q419" s="120" t="n"/>
      <c r="R419" s="121" t="n"/>
      <c r="S419" s="121" t="n"/>
      <c r="T419" s="121" t="n"/>
      <c r="U419" s="121" t="n"/>
      <c r="V419" s="117">
        <f>IF(P419="NA","NA",IF(P419&lt;&gt;"",TEXT(P419-N419,"[h].mm"),""))</f>
        <v/>
      </c>
      <c r="W419" s="118">
        <f>IF(AND(R419="",S419=""),"",R419+S419)</f>
        <v/>
      </c>
      <c r="X419" s="116">
        <f>IF(O419&lt;&gt;"",DATE(YEAR(O419), MONTH(O419), DAY(O419)),"")</f>
        <v/>
      </c>
      <c r="Y419" s="122" t="n"/>
      <c r="Z419" s="123" t="n"/>
      <c r="AA419" s="117">
        <f>IF(F419="Re-assigned","NA",IF(W419="","",IF(W419&gt;=VLOOKUP(D419,SLAMatrix,3,FALSE),"Yes",IF(W419&lt;VLOOKUP(D419,SLAMatrix,2,FALSE),"No","Internal"))))</f>
        <v/>
      </c>
      <c r="AB419" s="123" t="n"/>
      <c r="AC419" s="123" t="n"/>
      <c r="AD419" s="119" t="n"/>
      <c r="AE419" s="125" t="n"/>
      <c r="AF419" s="124">
        <f>MONTH(O419)</f>
        <v/>
      </c>
      <c r="AG419" s="124">
        <f>VLOOKUP(IFERROR(MID(AE419,1,(FIND(",",AE419,1)-1)),AE419),Facility_Region_Mapping,2,FALSE)</f>
        <v/>
      </c>
      <c r="AH419" s="124" t="n"/>
      <c r="AI419" s="124">
        <f>IF(C419&lt;&gt;"",IF(M419="ESM User",getInterfaceName($C419),"NA"),"")</f>
        <v/>
      </c>
      <c r="AJ419" s="116">
        <f>IF(Q419&lt;&gt;"",DATE(YEAR(Q419), MONTH(Q419), DAY(Q419)),"")</f>
        <v/>
      </c>
      <c r="AK419" s="130">
        <f>IF(Q419&lt;&gt;0,Q419-N419,TODAY()-N419)</f>
        <v/>
      </c>
      <c r="AL419" s="112">
        <f>IF(F419="Re-assigned",0,IF(H419="Closed",0,IF(H419="Service Restored",0,IF(H419="",0,1))))</f>
        <v/>
      </c>
      <c r="AM419" s="124">
        <f>IF(AL419=0,"",IF(AK419&gt;20.99,"Aged","Non-Aged"))</f>
        <v/>
      </c>
      <c r="AN419" s="112">
        <f>IF(Q419&lt;&gt;"",MONTH(Q419),"")</f>
        <v/>
      </c>
      <c r="AO419" s="112">
        <f>IFERROR(VALUE(V419),0)</f>
        <v/>
      </c>
    </row>
    <row customFormat="1" customHeight="1" ht="29.25" r="420" s="112" spans="1:41">
      <c r="A420" s="127" t="n"/>
      <c r="B420" s="113" t="n"/>
      <c r="C420" s="127" t="n"/>
      <c r="D420" s="127" t="n"/>
      <c r="E420" s="114">
        <f>IF(F420 &lt;&gt; "",VLOOKUP(F420,CategoryLookup,2,FALSE), "")</f>
        <v/>
      </c>
      <c r="F420" s="126" t="n"/>
      <c r="G420" s="127" t="n"/>
      <c r="H420" s="127" t="n"/>
      <c r="I420" s="127" t="n"/>
      <c r="J420" s="127" t="n"/>
      <c r="K420" s="127" t="n"/>
      <c r="L420" s="127" t="n"/>
      <c r="M420" s="127" t="n"/>
      <c r="N420" s="120" t="n"/>
      <c r="O420" s="120" t="n"/>
      <c r="P420" s="120" t="n"/>
      <c r="Q420" s="120" t="n"/>
      <c r="R420" s="121" t="n"/>
      <c r="S420" s="121" t="n"/>
      <c r="T420" s="121" t="n"/>
      <c r="U420" s="121" t="n"/>
      <c r="V420" s="117">
        <f>IF(P420="NA","NA",IF(P420&lt;&gt;"",TEXT(P420-N420,"[h].mm"),""))</f>
        <v/>
      </c>
      <c r="W420" s="118">
        <f>IF(AND(R420="",S420=""),"",R420+S420)</f>
        <v/>
      </c>
      <c r="X420" s="116">
        <f>IF(O420&lt;&gt;"",DATE(YEAR(O420), MONTH(O420), DAY(O420)),"")</f>
        <v/>
      </c>
      <c r="Y420" s="122" t="n"/>
      <c r="Z420" s="123" t="n"/>
      <c r="AA420" s="117">
        <f>IF(F420="Re-assigned","NA",IF(W420="","",IF(W420&gt;=VLOOKUP(D420,SLAMatrix,3,FALSE),"Yes",IF(W420&lt;VLOOKUP(D420,SLAMatrix,2,FALSE),"No","Internal"))))</f>
        <v/>
      </c>
      <c r="AB420" s="123" t="n"/>
      <c r="AC420" s="123" t="n"/>
      <c r="AD420" s="119" t="n"/>
      <c r="AE420" s="125" t="n"/>
      <c r="AF420" s="124">
        <f>MONTH(O420)</f>
        <v/>
      </c>
      <c r="AG420" s="124">
        <f>VLOOKUP(IFERROR(MID(AE420,1,(FIND(",",AE420,1)-1)),AE420),Facility_Region_Mapping,2,FALSE)</f>
        <v/>
      </c>
      <c r="AH420" s="124" t="n"/>
      <c r="AI420" s="124">
        <f>IF(C420&lt;&gt;"",IF(M420="ESM User",getInterfaceName($C420),"NA"),"")</f>
        <v/>
      </c>
      <c r="AJ420" s="116">
        <f>IF(Q420&lt;&gt;"",DATE(YEAR(Q420), MONTH(Q420), DAY(Q420)),"")</f>
        <v/>
      </c>
      <c r="AK420" s="130">
        <f>IF(Q420&lt;&gt;0,Q420-N420,TODAY()-N420)</f>
        <v/>
      </c>
      <c r="AL420" s="112">
        <f>IF(F420="Re-assigned",0,IF(H420="Closed",0,IF(H420="Service Restored",0,IF(H420="",0,1))))</f>
        <v/>
      </c>
      <c r="AM420" s="124">
        <f>IF(AL420=0,"",IF(AK420&gt;20.99,"Aged","Non-Aged"))</f>
        <v/>
      </c>
      <c r="AN420" s="112">
        <f>IF(Q420&lt;&gt;"",MONTH(Q420),"")</f>
        <v/>
      </c>
      <c r="AO420" s="112">
        <f>IFERROR(VALUE(V420),0)</f>
        <v/>
      </c>
    </row>
    <row customFormat="1" customHeight="1" ht="29.25" r="421" s="112" spans="1:41">
      <c r="A421" s="127" t="n"/>
      <c r="B421" s="113" t="n"/>
      <c r="C421" s="127" t="n"/>
      <c r="D421" s="127" t="n"/>
      <c r="E421" s="114">
        <f>IF(F421 &lt;&gt; "",VLOOKUP(F421,CategoryLookup,2,FALSE), "")</f>
        <v/>
      </c>
      <c r="F421" s="126" t="n"/>
      <c r="G421" s="127" t="n"/>
      <c r="H421" s="127" t="n"/>
      <c r="I421" s="127" t="n"/>
      <c r="J421" s="127" t="n"/>
      <c r="K421" s="127" t="n"/>
      <c r="L421" s="127" t="n"/>
      <c r="M421" s="127" t="n"/>
      <c r="N421" s="120" t="n"/>
      <c r="O421" s="120" t="n"/>
      <c r="P421" s="120" t="n"/>
      <c r="Q421" s="120" t="n"/>
      <c r="R421" s="121" t="n"/>
      <c r="S421" s="121" t="n"/>
      <c r="T421" s="121" t="n"/>
      <c r="U421" s="121" t="n"/>
      <c r="V421" s="117">
        <f>IF(P421="NA","NA",IF(P421&lt;&gt;"",TEXT(P421-N421,"[h].mm"),""))</f>
        <v/>
      </c>
      <c r="W421" s="118">
        <f>IF(AND(R421="",S421=""),"",R421+S421)</f>
        <v/>
      </c>
      <c r="X421" s="116">
        <f>IF(O421&lt;&gt;"",DATE(YEAR(O421), MONTH(O421), DAY(O421)),"")</f>
        <v/>
      </c>
      <c r="Y421" s="122" t="n"/>
      <c r="Z421" s="123" t="n"/>
      <c r="AA421" s="117">
        <f>IF(F421="Re-assigned","NA",IF(W421="","",IF(W421&gt;=VLOOKUP(D421,SLAMatrix,3,FALSE),"Yes",IF(W421&lt;VLOOKUP(D421,SLAMatrix,2,FALSE),"No","Internal"))))</f>
        <v/>
      </c>
      <c r="AB421" s="123" t="n"/>
      <c r="AC421" s="123" t="n"/>
      <c r="AD421" s="119" t="n"/>
      <c r="AE421" s="125" t="n"/>
      <c r="AF421" s="124">
        <f>MONTH(O421)</f>
        <v/>
      </c>
      <c r="AG421" s="124">
        <f>VLOOKUP(IFERROR(MID(AE421,1,(FIND(",",AE421,1)-1)),AE421),Facility_Region_Mapping,2,FALSE)</f>
        <v/>
      </c>
      <c r="AH421" s="124" t="n"/>
      <c r="AI421" s="124">
        <f>IF(C421&lt;&gt;"",IF(M421="ESM User",getInterfaceName($C421),"NA"),"")</f>
        <v/>
      </c>
      <c r="AJ421" s="116">
        <f>IF(Q421&lt;&gt;"",DATE(YEAR(Q421), MONTH(Q421), DAY(Q421)),"")</f>
        <v/>
      </c>
      <c r="AK421" s="130">
        <f>IF(Q421&lt;&gt;0,Q421-N421,TODAY()-N421)</f>
        <v/>
      </c>
      <c r="AL421" s="112">
        <f>IF(F421="Re-assigned",0,IF(H421="Closed",0,IF(H421="Service Restored",0,IF(H421="",0,1))))</f>
        <v/>
      </c>
      <c r="AM421" s="124">
        <f>IF(AL421=0,"",IF(AK421&gt;20.99,"Aged","Non-Aged"))</f>
        <v/>
      </c>
      <c r="AN421" s="112">
        <f>IF(Q421&lt;&gt;"",MONTH(Q421),"")</f>
        <v/>
      </c>
      <c r="AO421" s="112">
        <f>IFERROR(VALUE(V421),0)</f>
        <v/>
      </c>
    </row>
    <row customFormat="1" customHeight="1" ht="29.25" r="422" s="112" spans="1:41">
      <c r="A422" s="127" t="n"/>
      <c r="B422" s="113" t="n"/>
      <c r="C422" s="127" t="n"/>
      <c r="D422" s="127" t="n"/>
      <c r="E422" s="114">
        <f>IF(F422 &lt;&gt; "",VLOOKUP(F422,CategoryLookup,2,FALSE), "")</f>
        <v/>
      </c>
      <c r="F422" s="126" t="n"/>
      <c r="G422" s="127" t="n"/>
      <c r="H422" s="127" t="n"/>
      <c r="I422" s="127" t="n"/>
      <c r="J422" s="127" t="n"/>
      <c r="K422" s="127" t="n"/>
      <c r="L422" s="127" t="n"/>
      <c r="M422" s="127" t="n"/>
      <c r="N422" s="120" t="n"/>
      <c r="O422" s="120" t="n"/>
      <c r="P422" s="120" t="n"/>
      <c r="Q422" s="120" t="n"/>
      <c r="R422" s="121" t="n"/>
      <c r="S422" s="121" t="n"/>
      <c r="T422" s="121" t="n"/>
      <c r="U422" s="121" t="n"/>
      <c r="V422" s="117">
        <f>IF(P422="NA","NA",IF(P422&lt;&gt;"",TEXT(P422-N422,"[h].mm"),""))</f>
        <v/>
      </c>
      <c r="W422" s="118">
        <f>IF(AND(R422="",S422=""),"",R422+S422)</f>
        <v/>
      </c>
      <c r="X422" s="116">
        <f>IF(O422&lt;&gt;"",DATE(YEAR(O422), MONTH(O422), DAY(O422)),"")</f>
        <v/>
      </c>
      <c r="Y422" s="122" t="n"/>
      <c r="Z422" s="123" t="n"/>
      <c r="AA422" s="117">
        <f>IF(F422="Re-assigned","NA",IF(W422="","",IF(W422&gt;=VLOOKUP(D422,SLAMatrix,3,FALSE),"Yes",IF(W422&lt;VLOOKUP(D422,SLAMatrix,2,FALSE),"No","Internal"))))</f>
        <v/>
      </c>
      <c r="AB422" s="123" t="n"/>
      <c r="AC422" s="123" t="n"/>
      <c r="AD422" s="119" t="n"/>
      <c r="AE422" s="125" t="n"/>
      <c r="AF422" s="124">
        <f>MONTH(O422)</f>
        <v/>
      </c>
      <c r="AG422" s="124">
        <f>VLOOKUP(IFERROR(MID(AE422,1,(FIND(",",AE422,1)-1)),AE422),Facility_Region_Mapping,2,FALSE)</f>
        <v/>
      </c>
      <c r="AH422" s="124" t="n"/>
      <c r="AI422" s="124">
        <f>IF(C422&lt;&gt;"",IF(M422="ESM User",getInterfaceName($C422),"NA"),"")</f>
        <v/>
      </c>
      <c r="AJ422" s="116">
        <f>IF(Q422&lt;&gt;"",DATE(YEAR(Q422), MONTH(Q422), DAY(Q422)),"")</f>
        <v/>
      </c>
      <c r="AK422" s="130">
        <f>IF(Q422&lt;&gt;0,Q422-N422,TODAY()-N422)</f>
        <v/>
      </c>
      <c r="AL422" s="112">
        <f>IF(F422="Re-assigned",0,IF(H422="Closed",0,IF(H422="Service Restored",0,IF(H422="",0,1))))</f>
        <v/>
      </c>
      <c r="AM422" s="124">
        <f>IF(AL422=0,"",IF(AK422&gt;20.99,"Aged","Non-Aged"))</f>
        <v/>
      </c>
      <c r="AN422" s="112">
        <f>IF(Q422&lt;&gt;"",MONTH(Q422),"")</f>
        <v/>
      </c>
      <c r="AO422" s="112">
        <f>IFERROR(VALUE(V422),0)</f>
        <v/>
      </c>
    </row>
    <row customFormat="1" customHeight="1" ht="29.25" r="423" s="112" spans="1:41">
      <c r="A423" s="127" t="n"/>
      <c r="B423" s="113" t="n"/>
      <c r="C423" s="127" t="n"/>
      <c r="D423" s="127" t="n"/>
      <c r="E423" s="114">
        <f>IF(F423 &lt;&gt; "",VLOOKUP(F423,CategoryLookup,2,FALSE), "")</f>
        <v/>
      </c>
      <c r="F423" s="126" t="n"/>
      <c r="G423" s="127" t="n"/>
      <c r="H423" s="127" t="n"/>
      <c r="I423" s="127" t="n"/>
      <c r="J423" s="127" t="n"/>
      <c r="K423" s="127" t="n"/>
      <c r="L423" s="127" t="n"/>
      <c r="M423" s="127" t="n"/>
      <c r="N423" s="120" t="n"/>
      <c r="O423" s="120" t="n"/>
      <c r="P423" s="120" t="n"/>
      <c r="Q423" s="120" t="n"/>
      <c r="R423" s="121" t="n"/>
      <c r="S423" s="121" t="n"/>
      <c r="T423" s="121" t="n"/>
      <c r="U423" s="121" t="n"/>
      <c r="V423" s="117">
        <f>IF(P423="NA","NA",IF(P423&lt;&gt;"",TEXT(P423-N423,"[h].mm"),""))</f>
        <v/>
      </c>
      <c r="W423" s="118">
        <f>IF(AND(R423="",S423=""),"",R423+S423)</f>
        <v/>
      </c>
      <c r="X423" s="116">
        <f>IF(O423&lt;&gt;"",DATE(YEAR(O423), MONTH(O423), DAY(O423)),"")</f>
        <v/>
      </c>
      <c r="Y423" s="122" t="n"/>
      <c r="Z423" s="123" t="n"/>
      <c r="AA423" s="117">
        <f>IF(F423="Re-assigned","NA",IF(W423="","",IF(W423&gt;=VLOOKUP(D423,SLAMatrix,3,FALSE),"Yes",IF(W423&lt;VLOOKUP(D423,SLAMatrix,2,FALSE),"No","Internal"))))</f>
        <v/>
      </c>
      <c r="AB423" s="123" t="n"/>
      <c r="AC423" s="123" t="n"/>
      <c r="AD423" s="119" t="n"/>
      <c r="AE423" s="125" t="n"/>
      <c r="AF423" s="124">
        <f>MONTH(O423)</f>
        <v/>
      </c>
      <c r="AG423" s="124">
        <f>VLOOKUP(IFERROR(MID(AE423,1,(FIND(",",AE423,1)-1)),AE423),Facility_Region_Mapping,2,FALSE)</f>
        <v/>
      </c>
      <c r="AH423" s="124" t="n"/>
      <c r="AI423" s="124">
        <f>IF(C423&lt;&gt;"",IF(M423="ESM User",getInterfaceName($C423),"NA"),"")</f>
        <v/>
      </c>
      <c r="AJ423" s="116">
        <f>IF(Q423&lt;&gt;"",DATE(YEAR(Q423), MONTH(Q423), DAY(Q423)),"")</f>
        <v/>
      </c>
      <c r="AK423" s="130">
        <f>IF(Q423&lt;&gt;0,Q423-N423,TODAY()-N423)</f>
        <v/>
      </c>
      <c r="AL423" s="112">
        <f>IF(F423="Re-assigned",0,IF(H423="Closed",0,IF(H423="Service Restored",0,IF(H423="",0,1))))</f>
        <v/>
      </c>
      <c r="AM423" s="124">
        <f>IF(AL423=0,"",IF(AK423&gt;20.99,"Aged","Non-Aged"))</f>
        <v/>
      </c>
      <c r="AN423" s="112">
        <f>IF(Q423&lt;&gt;"",MONTH(Q423),"")</f>
        <v/>
      </c>
      <c r="AO423" s="112">
        <f>IFERROR(VALUE(V423),0)</f>
        <v/>
      </c>
    </row>
    <row customFormat="1" customHeight="1" ht="29.25" r="424" s="112" spans="1:41">
      <c r="A424" s="127" t="n"/>
      <c r="B424" s="113" t="n"/>
      <c r="C424" s="127" t="n"/>
      <c r="D424" s="127" t="n"/>
      <c r="E424" s="114">
        <f>IF(F424 &lt;&gt; "",VLOOKUP(F424,CategoryLookup,2,FALSE), "")</f>
        <v/>
      </c>
      <c r="F424" s="126" t="n"/>
      <c r="G424" s="127" t="n"/>
      <c r="H424" s="127" t="n"/>
      <c r="I424" s="127" t="n"/>
      <c r="J424" s="127" t="n"/>
      <c r="K424" s="127" t="n"/>
      <c r="L424" s="127" t="n"/>
      <c r="M424" s="127" t="n"/>
      <c r="N424" s="120" t="n"/>
      <c r="O424" s="120" t="n"/>
      <c r="P424" s="120" t="n"/>
      <c r="Q424" s="120" t="n"/>
      <c r="R424" s="121" t="n"/>
      <c r="S424" s="121" t="n"/>
      <c r="T424" s="121" t="n"/>
      <c r="U424" s="121" t="n"/>
      <c r="V424" s="117">
        <f>IF(P424="NA","NA",IF(P424&lt;&gt;"",TEXT(P424-N424,"[h].mm"),""))</f>
        <v/>
      </c>
      <c r="W424" s="118">
        <f>IF(AND(R424="",S424=""),"",R424+S424)</f>
        <v/>
      </c>
      <c r="X424" s="116">
        <f>IF(O424&lt;&gt;"",DATE(YEAR(O424), MONTH(O424), DAY(O424)),"")</f>
        <v/>
      </c>
      <c r="Y424" s="122" t="n"/>
      <c r="Z424" s="123" t="n"/>
      <c r="AA424" s="117">
        <f>IF(F424="Re-assigned","NA",IF(W424="","",IF(W424&gt;=VLOOKUP(D424,SLAMatrix,3,FALSE),"Yes",IF(W424&lt;VLOOKUP(D424,SLAMatrix,2,FALSE),"No","Internal"))))</f>
        <v/>
      </c>
      <c r="AB424" s="123" t="n"/>
      <c r="AC424" s="123" t="n"/>
      <c r="AD424" s="119" t="n"/>
      <c r="AE424" s="125" t="n"/>
      <c r="AF424" s="124">
        <f>MONTH(O424)</f>
        <v/>
      </c>
      <c r="AG424" s="124">
        <f>VLOOKUP(IFERROR(MID(AE424,1,(FIND(",",AE424,1)-1)),AE424),Facility_Region_Mapping,2,FALSE)</f>
        <v/>
      </c>
      <c r="AH424" s="124" t="n"/>
      <c r="AI424" s="124">
        <f>IF(C424&lt;&gt;"",IF(M424="ESM User",getInterfaceName($C424),"NA"),"")</f>
        <v/>
      </c>
      <c r="AJ424" s="116">
        <f>IF(Q424&lt;&gt;"",DATE(YEAR(Q424), MONTH(Q424), DAY(Q424)),"")</f>
        <v/>
      </c>
      <c r="AK424" s="130">
        <f>IF(Q424&lt;&gt;0,Q424-N424,TODAY()-N424)</f>
        <v/>
      </c>
      <c r="AL424" s="112">
        <f>IF(F424="Re-assigned",0,IF(H424="Closed",0,IF(H424="Service Restored",0,IF(H424="",0,1))))</f>
        <v/>
      </c>
      <c r="AM424" s="124">
        <f>IF(AL424=0,"",IF(AK424&gt;20.99,"Aged","Non-Aged"))</f>
        <v/>
      </c>
      <c r="AN424" s="112">
        <f>IF(Q424&lt;&gt;"",MONTH(Q424),"")</f>
        <v/>
      </c>
      <c r="AO424" s="112">
        <f>IFERROR(VALUE(V424),0)</f>
        <v/>
      </c>
    </row>
    <row customFormat="1" customHeight="1" ht="29.25" r="425" s="112" spans="1:41">
      <c r="A425" s="127" t="n"/>
      <c r="B425" s="113" t="n"/>
      <c r="C425" s="127" t="n"/>
      <c r="D425" s="127" t="n"/>
      <c r="E425" s="114">
        <f>IF(F425 &lt;&gt; "",VLOOKUP(F425,CategoryLookup,2,FALSE), "")</f>
        <v/>
      </c>
      <c r="F425" s="126" t="n"/>
      <c r="G425" s="127" t="n"/>
      <c r="H425" s="127" t="n"/>
      <c r="I425" s="127" t="n"/>
      <c r="J425" s="127" t="n"/>
      <c r="K425" s="127" t="n"/>
      <c r="L425" s="127" t="n"/>
      <c r="M425" s="127" t="n"/>
      <c r="N425" s="120" t="n"/>
      <c r="O425" s="120" t="n"/>
      <c r="P425" s="120" t="n"/>
      <c r="Q425" s="120" t="n"/>
      <c r="R425" s="121" t="n"/>
      <c r="S425" s="121" t="n"/>
      <c r="T425" s="121" t="n"/>
      <c r="U425" s="121" t="n"/>
      <c r="V425" s="117">
        <f>IF(P425="NA","NA",IF(P425&lt;&gt;"",TEXT(P425-N425,"[h].mm"),""))</f>
        <v/>
      </c>
      <c r="W425" s="118">
        <f>IF(AND(R425="",S425=""),"",R425+S425)</f>
        <v/>
      </c>
      <c r="X425" s="116">
        <f>IF(O425&lt;&gt;"",DATE(YEAR(O425), MONTH(O425), DAY(O425)),"")</f>
        <v/>
      </c>
      <c r="Y425" s="122" t="n"/>
      <c r="Z425" s="123" t="n"/>
      <c r="AA425" s="117">
        <f>IF(F425="Re-assigned","NA",IF(W425="","",IF(W425&gt;=VLOOKUP(D425,SLAMatrix,3,FALSE),"Yes",IF(W425&lt;VLOOKUP(D425,SLAMatrix,2,FALSE),"No","Internal"))))</f>
        <v/>
      </c>
      <c r="AB425" s="123" t="n"/>
      <c r="AC425" s="123" t="n"/>
      <c r="AD425" s="119" t="n"/>
      <c r="AE425" s="125" t="n"/>
      <c r="AF425" s="124">
        <f>MONTH(O425)</f>
        <v/>
      </c>
      <c r="AG425" s="124">
        <f>VLOOKUP(IFERROR(MID(AE425,1,(FIND(",",AE425,1)-1)),AE425),Facility_Region_Mapping,2,FALSE)</f>
        <v/>
      </c>
      <c r="AH425" s="124" t="n"/>
      <c r="AI425" s="124">
        <f>IF(C425&lt;&gt;"",IF(M425="ESM User",getInterfaceName($C425),"NA"),"")</f>
        <v/>
      </c>
      <c r="AJ425" s="116">
        <f>IF(Q425&lt;&gt;"",DATE(YEAR(Q425), MONTH(Q425), DAY(Q425)),"")</f>
        <v/>
      </c>
      <c r="AK425" s="130">
        <f>IF(Q425&lt;&gt;0,Q425-N425,TODAY()-N425)</f>
        <v/>
      </c>
      <c r="AL425" s="112">
        <f>IF(F425="Re-assigned",0,IF(H425="Closed",0,IF(H425="Service Restored",0,IF(H425="",0,1))))</f>
        <v/>
      </c>
      <c r="AM425" s="124">
        <f>IF(AL425=0,"",IF(AK425&gt;20.99,"Aged","Non-Aged"))</f>
        <v/>
      </c>
      <c r="AN425" s="112">
        <f>IF(Q425&lt;&gt;"",MONTH(Q425),"")</f>
        <v/>
      </c>
      <c r="AO425" s="112">
        <f>IFERROR(VALUE(V425),0)</f>
        <v/>
      </c>
    </row>
    <row customFormat="1" customHeight="1" ht="29.25" r="426" s="112" spans="1:41">
      <c r="A426" s="127" t="n"/>
      <c r="B426" s="113" t="n"/>
      <c r="C426" s="127" t="n"/>
      <c r="D426" s="127" t="n"/>
      <c r="E426" s="114">
        <f>IF(F426 &lt;&gt; "",VLOOKUP(F426,CategoryLookup,2,FALSE), "")</f>
        <v/>
      </c>
      <c r="F426" s="126" t="n"/>
      <c r="G426" s="127" t="n"/>
      <c r="H426" s="127" t="n"/>
      <c r="I426" s="127" t="n"/>
      <c r="J426" s="127" t="n"/>
      <c r="K426" s="127" t="n"/>
      <c r="L426" s="127" t="n"/>
      <c r="M426" s="127" t="n"/>
      <c r="N426" s="120" t="n"/>
      <c r="O426" s="120" t="n"/>
      <c r="P426" s="120" t="n"/>
      <c r="Q426" s="120" t="n"/>
      <c r="R426" s="121" t="n"/>
      <c r="S426" s="121" t="n"/>
      <c r="T426" s="121" t="n"/>
      <c r="U426" s="121" t="n"/>
      <c r="V426" s="117">
        <f>IF(P426="NA","NA",IF(P426&lt;&gt;"",TEXT(P426-N426,"[h].mm"),""))</f>
        <v/>
      </c>
      <c r="W426" s="118">
        <f>IF(AND(R426="",S426=""),"",R426+S426)</f>
        <v/>
      </c>
      <c r="X426" s="116">
        <f>IF(O426&lt;&gt;"",DATE(YEAR(O426), MONTH(O426), DAY(O426)),"")</f>
        <v/>
      </c>
      <c r="Y426" s="122" t="n"/>
      <c r="Z426" s="123" t="n"/>
      <c r="AA426" s="117">
        <f>IF(F426="Re-assigned","NA",IF(W426="","",IF(W426&gt;=VLOOKUP(D426,SLAMatrix,3,FALSE),"Yes",IF(W426&lt;VLOOKUP(D426,SLAMatrix,2,FALSE),"No","Internal"))))</f>
        <v/>
      </c>
      <c r="AB426" s="123" t="n"/>
      <c r="AC426" s="123" t="n"/>
      <c r="AD426" s="119" t="n"/>
      <c r="AE426" s="125" t="n"/>
      <c r="AF426" s="124">
        <f>MONTH(O426)</f>
        <v/>
      </c>
      <c r="AG426" s="124">
        <f>VLOOKUP(IFERROR(MID(AE426,1,(FIND(",",AE426,1)-1)),AE426),Facility_Region_Mapping,2,FALSE)</f>
        <v/>
      </c>
      <c r="AH426" s="124" t="n"/>
      <c r="AI426" s="124">
        <f>IF(C426&lt;&gt;"",IF(M426="ESM User",getInterfaceName($C426),"NA"),"")</f>
        <v/>
      </c>
      <c r="AJ426" s="116">
        <f>IF(Q426&lt;&gt;"",DATE(YEAR(Q426), MONTH(Q426), DAY(Q426)),"")</f>
        <v/>
      </c>
      <c r="AK426" s="130">
        <f>IF(Q426&lt;&gt;0,Q426-N426,TODAY()-N426)</f>
        <v/>
      </c>
      <c r="AL426" s="112">
        <f>IF(F426="Re-assigned",0,IF(H426="Closed",0,IF(H426="Service Restored",0,IF(H426="",0,1))))</f>
        <v/>
      </c>
      <c r="AM426" s="124">
        <f>IF(AL426=0,"",IF(AK426&gt;20.99,"Aged","Non-Aged"))</f>
        <v/>
      </c>
      <c r="AN426" s="112">
        <f>IF(Q426&lt;&gt;"",MONTH(Q426),"")</f>
        <v/>
      </c>
      <c r="AO426" s="112">
        <f>IFERROR(VALUE(V426),0)</f>
        <v/>
      </c>
    </row>
    <row customFormat="1" customHeight="1" ht="29.25" r="427" s="112" spans="1:41">
      <c r="A427" s="127" t="n"/>
      <c r="B427" s="113" t="n"/>
      <c r="C427" s="127" t="n"/>
      <c r="D427" s="127" t="n"/>
      <c r="E427" s="114">
        <f>IF(F427 &lt;&gt; "",VLOOKUP(F427,CategoryLookup,2,FALSE), "")</f>
        <v/>
      </c>
      <c r="F427" s="126" t="n"/>
      <c r="G427" s="127" t="n"/>
      <c r="H427" s="127" t="n"/>
      <c r="I427" s="127" t="n"/>
      <c r="J427" s="127" t="n"/>
      <c r="K427" s="127" t="n"/>
      <c r="L427" s="127" t="n"/>
      <c r="M427" s="127" t="n"/>
      <c r="N427" s="120" t="n"/>
      <c r="O427" s="120" t="n"/>
      <c r="P427" s="120" t="n"/>
      <c r="Q427" s="120" t="n"/>
      <c r="R427" s="121" t="n"/>
      <c r="S427" s="121" t="n"/>
      <c r="T427" s="121" t="n"/>
      <c r="U427" s="121" t="n"/>
      <c r="V427" s="117">
        <f>IF(P427="NA","NA",IF(P427&lt;&gt;"",TEXT(P427-N427,"[h].mm"),""))</f>
        <v/>
      </c>
      <c r="W427" s="118">
        <f>IF(AND(R427="",S427=""),"",R427+S427)</f>
        <v/>
      </c>
      <c r="X427" s="116">
        <f>IF(O427&lt;&gt;"",DATE(YEAR(O427), MONTH(O427), DAY(O427)),"")</f>
        <v/>
      </c>
      <c r="Y427" s="122" t="n"/>
      <c r="Z427" s="123" t="n"/>
      <c r="AA427" s="117">
        <f>IF(F427="Re-assigned","NA",IF(W427="","",IF(W427&gt;=VLOOKUP(D427,SLAMatrix,3,FALSE),"Yes",IF(W427&lt;VLOOKUP(D427,SLAMatrix,2,FALSE),"No","Internal"))))</f>
        <v/>
      </c>
      <c r="AB427" s="123" t="n"/>
      <c r="AC427" s="123" t="n"/>
      <c r="AD427" s="119" t="n"/>
      <c r="AE427" s="125" t="n"/>
      <c r="AF427" s="124">
        <f>MONTH(O427)</f>
        <v/>
      </c>
      <c r="AG427" s="124">
        <f>VLOOKUP(IFERROR(MID(AE427,1,(FIND(",",AE427,1)-1)),AE427),Facility_Region_Mapping,2,FALSE)</f>
        <v/>
      </c>
      <c r="AH427" s="124" t="n"/>
      <c r="AI427" s="124">
        <f>IF(C427&lt;&gt;"",IF(M427="ESM User",getInterfaceName($C427),"NA"),"")</f>
        <v/>
      </c>
      <c r="AJ427" s="116">
        <f>IF(Q427&lt;&gt;"",DATE(YEAR(Q427), MONTH(Q427), DAY(Q427)),"")</f>
        <v/>
      </c>
      <c r="AK427" s="130">
        <f>IF(Q427&lt;&gt;0,Q427-N427,TODAY()-N427)</f>
        <v/>
      </c>
      <c r="AL427" s="112">
        <f>IF(F427="Re-assigned",0,IF(H427="Closed",0,IF(H427="Service Restored",0,IF(H427="",0,1))))</f>
        <v/>
      </c>
      <c r="AM427" s="124">
        <f>IF(AL427=0,"",IF(AK427&gt;20.99,"Aged","Non-Aged"))</f>
        <v/>
      </c>
      <c r="AN427" s="112">
        <f>IF(Q427&lt;&gt;"",MONTH(Q427),"")</f>
        <v/>
      </c>
      <c r="AO427" s="112">
        <f>IFERROR(VALUE(V427),0)</f>
        <v/>
      </c>
    </row>
    <row customFormat="1" customHeight="1" ht="29.25" r="428" s="112" spans="1:41">
      <c r="A428" s="127" t="n"/>
      <c r="B428" s="113" t="n"/>
      <c r="C428" s="127" t="n"/>
      <c r="D428" s="127" t="n"/>
      <c r="E428" s="114">
        <f>IF(F428 &lt;&gt; "",VLOOKUP(F428,CategoryLookup,2,FALSE), "")</f>
        <v/>
      </c>
      <c r="F428" s="126" t="n"/>
      <c r="G428" s="127" t="n"/>
      <c r="H428" s="127" t="n"/>
      <c r="I428" s="127" t="n"/>
      <c r="J428" s="127" t="n"/>
      <c r="K428" s="127" t="n"/>
      <c r="L428" s="127" t="n"/>
      <c r="M428" s="127" t="n"/>
      <c r="N428" s="120" t="n"/>
      <c r="O428" s="120" t="n"/>
      <c r="P428" s="120" t="n"/>
      <c r="Q428" s="120" t="n"/>
      <c r="R428" s="121" t="n"/>
      <c r="S428" s="121" t="n"/>
      <c r="T428" s="121" t="n"/>
      <c r="U428" s="121" t="n"/>
      <c r="V428" s="117">
        <f>IF(P428="NA","NA",IF(P428&lt;&gt;"",TEXT(P428-N428,"[h].mm"),""))</f>
        <v/>
      </c>
      <c r="W428" s="118">
        <f>IF(AND(R428="",S428=""),"",R428+S428)</f>
        <v/>
      </c>
      <c r="X428" s="116">
        <f>IF(O428&lt;&gt;"",DATE(YEAR(O428), MONTH(O428), DAY(O428)),"")</f>
        <v/>
      </c>
      <c r="Y428" s="122" t="n"/>
      <c r="Z428" s="123" t="n"/>
      <c r="AA428" s="117">
        <f>IF(F428="Re-assigned","NA",IF(W428="","",IF(W428&gt;=VLOOKUP(D428,SLAMatrix,3,FALSE),"Yes",IF(W428&lt;VLOOKUP(D428,SLAMatrix,2,FALSE),"No","Internal"))))</f>
        <v/>
      </c>
      <c r="AB428" s="123" t="n"/>
      <c r="AC428" s="123" t="n"/>
      <c r="AD428" s="119" t="n"/>
      <c r="AE428" s="125" t="n"/>
      <c r="AF428" s="124">
        <f>MONTH(O428)</f>
        <v/>
      </c>
      <c r="AG428" s="124">
        <f>VLOOKUP(IFERROR(MID(AE428,1,(FIND(",",AE428,1)-1)),AE428),Facility_Region_Mapping,2,FALSE)</f>
        <v/>
      </c>
      <c r="AH428" s="124" t="n"/>
      <c r="AI428" s="124">
        <f>IF(C428&lt;&gt;"",IF(M428="ESM User",getInterfaceName($C428),"NA"),"")</f>
        <v/>
      </c>
      <c r="AJ428" s="116">
        <f>IF(Q428&lt;&gt;"",DATE(YEAR(Q428), MONTH(Q428), DAY(Q428)),"")</f>
        <v/>
      </c>
      <c r="AK428" s="130">
        <f>IF(Q428&lt;&gt;0,Q428-N428,TODAY()-N428)</f>
        <v/>
      </c>
      <c r="AL428" s="112">
        <f>IF(F428="Re-assigned",0,IF(H428="Closed",0,IF(H428="Service Restored",0,IF(H428="",0,1))))</f>
        <v/>
      </c>
      <c r="AM428" s="124">
        <f>IF(AL428=0,"",IF(AK428&gt;20.99,"Aged","Non-Aged"))</f>
        <v/>
      </c>
      <c r="AN428" s="112">
        <f>IF(Q428&lt;&gt;"",MONTH(Q428),"")</f>
        <v/>
      </c>
      <c r="AO428" s="112">
        <f>IFERROR(VALUE(V428),0)</f>
        <v/>
      </c>
    </row>
    <row customFormat="1" customHeight="1" ht="29.25" r="429" s="112" spans="1:41">
      <c r="A429" s="127" t="n"/>
      <c r="B429" s="113" t="n"/>
      <c r="C429" s="127" t="n"/>
      <c r="D429" s="127" t="n"/>
      <c r="E429" s="114">
        <f>IF(F429 &lt;&gt; "",VLOOKUP(F429,CategoryLookup,2,FALSE), "")</f>
        <v/>
      </c>
      <c r="F429" s="126" t="n"/>
      <c r="G429" s="127" t="n"/>
      <c r="H429" s="127" t="n"/>
      <c r="I429" s="127" t="n"/>
      <c r="J429" s="127" t="n"/>
      <c r="K429" s="127" t="n"/>
      <c r="L429" s="127" t="n"/>
      <c r="M429" s="127" t="n"/>
      <c r="N429" s="120" t="n"/>
      <c r="O429" s="120" t="n"/>
      <c r="P429" s="120" t="n"/>
      <c r="Q429" s="120" t="n"/>
      <c r="R429" s="121" t="n"/>
      <c r="S429" s="121" t="n"/>
      <c r="T429" s="121" t="n"/>
      <c r="U429" s="121" t="n"/>
      <c r="V429" s="117">
        <f>IF(P429="NA","NA",IF(P429&lt;&gt;"",TEXT(P429-N429,"[h].mm"),""))</f>
        <v/>
      </c>
      <c r="W429" s="118">
        <f>IF(AND(R429="",S429=""),"",R429+S429)</f>
        <v/>
      </c>
      <c r="X429" s="116">
        <f>IF(O429&lt;&gt;"",DATE(YEAR(O429), MONTH(O429), DAY(O429)),"")</f>
        <v/>
      </c>
      <c r="Y429" s="122" t="n"/>
      <c r="Z429" s="123" t="n"/>
      <c r="AA429" s="117">
        <f>IF(F429="Re-assigned","NA",IF(W429="","",IF(W429&gt;=VLOOKUP(D429,SLAMatrix,3,FALSE),"Yes",IF(W429&lt;VLOOKUP(D429,SLAMatrix,2,FALSE),"No","Internal"))))</f>
        <v/>
      </c>
      <c r="AB429" s="123" t="n"/>
      <c r="AC429" s="123" t="n"/>
      <c r="AD429" s="119" t="n"/>
      <c r="AE429" s="125" t="n"/>
      <c r="AF429" s="124">
        <f>MONTH(O429)</f>
        <v/>
      </c>
      <c r="AG429" s="124">
        <f>VLOOKUP(IFERROR(MID(AE429,1,(FIND(",",AE429,1)-1)),AE429),Facility_Region_Mapping,2,FALSE)</f>
        <v/>
      </c>
      <c r="AH429" s="124" t="n"/>
      <c r="AI429" s="124">
        <f>IF(C429&lt;&gt;"",IF(M429="ESM User",getInterfaceName($C429),"NA"),"")</f>
        <v/>
      </c>
      <c r="AJ429" s="116">
        <f>IF(Q429&lt;&gt;"",DATE(YEAR(Q429), MONTH(Q429), DAY(Q429)),"")</f>
        <v/>
      </c>
      <c r="AK429" s="130">
        <f>IF(Q429&lt;&gt;0,Q429-N429,TODAY()-N429)</f>
        <v/>
      </c>
      <c r="AL429" s="112">
        <f>IF(F429="Re-assigned",0,IF(H429="Closed",0,IF(H429="Service Restored",0,IF(H429="",0,1))))</f>
        <v/>
      </c>
      <c r="AM429" s="124">
        <f>IF(AL429=0,"",IF(AK429&gt;20.99,"Aged","Non-Aged"))</f>
        <v/>
      </c>
      <c r="AN429" s="112">
        <f>IF(Q429&lt;&gt;"",MONTH(Q429),"")</f>
        <v/>
      </c>
      <c r="AO429" s="112">
        <f>IFERROR(VALUE(V429),0)</f>
        <v/>
      </c>
    </row>
    <row customFormat="1" customHeight="1" ht="29.25" r="430" s="112" spans="1:41">
      <c r="A430" s="127" t="n"/>
      <c r="B430" s="113" t="n"/>
      <c r="C430" s="127" t="n"/>
      <c r="D430" s="127" t="n"/>
      <c r="E430" s="114">
        <f>IF(F430 &lt;&gt; "",VLOOKUP(F430,CategoryLookup,2,FALSE), "")</f>
        <v/>
      </c>
      <c r="F430" s="126" t="n"/>
      <c r="G430" s="127" t="n"/>
      <c r="H430" s="127" t="n"/>
      <c r="I430" s="127" t="n"/>
      <c r="J430" s="127" t="n"/>
      <c r="K430" s="127" t="n"/>
      <c r="L430" s="127" t="n"/>
      <c r="M430" s="127" t="n"/>
      <c r="N430" s="120" t="n"/>
      <c r="O430" s="120" t="n"/>
      <c r="P430" s="120" t="n"/>
      <c r="Q430" s="120" t="n"/>
      <c r="R430" s="121" t="n"/>
      <c r="S430" s="121" t="n"/>
      <c r="T430" s="121" t="n"/>
      <c r="U430" s="121" t="n"/>
      <c r="V430" s="117">
        <f>IF(P430="NA","NA",IF(P430&lt;&gt;"",TEXT(P430-N430,"[h].mm"),""))</f>
        <v/>
      </c>
      <c r="W430" s="118">
        <f>IF(AND(R430="",S430=""),"",R430+S430)</f>
        <v/>
      </c>
      <c r="X430" s="116">
        <f>IF(O430&lt;&gt;"",DATE(YEAR(O430), MONTH(O430), DAY(O430)),"")</f>
        <v/>
      </c>
      <c r="Y430" s="122" t="n"/>
      <c r="Z430" s="123" t="n"/>
      <c r="AA430" s="117">
        <f>IF(F430="Re-assigned","NA",IF(W430="","",IF(W430&gt;=VLOOKUP(D430,SLAMatrix,3,FALSE),"Yes",IF(W430&lt;VLOOKUP(D430,SLAMatrix,2,FALSE),"No","Internal"))))</f>
        <v/>
      </c>
      <c r="AB430" s="123" t="n"/>
      <c r="AC430" s="123" t="n"/>
      <c r="AD430" s="119" t="n"/>
      <c r="AE430" s="125" t="n"/>
      <c r="AF430" s="124">
        <f>MONTH(O430)</f>
        <v/>
      </c>
      <c r="AG430" s="124">
        <f>VLOOKUP(IFERROR(MID(AE430,1,(FIND(",",AE430,1)-1)),AE430),Facility_Region_Mapping,2,FALSE)</f>
        <v/>
      </c>
      <c r="AH430" s="124" t="n"/>
      <c r="AI430" s="124">
        <f>IF(C430&lt;&gt;"",IF(M430="ESM User",getInterfaceName($C430),"NA"),"")</f>
        <v/>
      </c>
      <c r="AJ430" s="116">
        <f>IF(Q430&lt;&gt;"",DATE(YEAR(Q430), MONTH(Q430), DAY(Q430)),"")</f>
        <v/>
      </c>
      <c r="AK430" s="130">
        <f>IF(Q430&lt;&gt;0,Q430-N430,TODAY()-N430)</f>
        <v/>
      </c>
      <c r="AL430" s="112">
        <f>IF(F430="Re-assigned",0,IF(H430="Closed",0,IF(H430="Service Restored",0,IF(H430="",0,1))))</f>
        <v/>
      </c>
      <c r="AM430" s="124">
        <f>IF(AL430=0,"",IF(AK430&gt;20.99,"Aged","Non-Aged"))</f>
        <v/>
      </c>
      <c r="AN430" s="112">
        <f>IF(Q430&lt;&gt;"",MONTH(Q430),"")</f>
        <v/>
      </c>
      <c r="AO430" s="112">
        <f>IFERROR(VALUE(V430),0)</f>
        <v/>
      </c>
    </row>
    <row customFormat="1" customHeight="1" ht="29.25" r="431" s="112" spans="1:41">
      <c r="A431" s="127" t="n"/>
      <c r="B431" s="113" t="n"/>
      <c r="C431" s="127" t="n"/>
      <c r="D431" s="127" t="n"/>
      <c r="E431" s="114">
        <f>IF(F431 &lt;&gt; "",VLOOKUP(F431,CategoryLookup,2,FALSE), "")</f>
        <v/>
      </c>
      <c r="F431" s="126" t="n"/>
      <c r="G431" s="127" t="n"/>
      <c r="H431" s="127" t="n"/>
      <c r="I431" s="127" t="n"/>
      <c r="J431" s="127" t="n"/>
      <c r="K431" s="127" t="n"/>
      <c r="L431" s="127" t="n"/>
      <c r="M431" s="127" t="n"/>
      <c r="N431" s="120" t="n"/>
      <c r="O431" s="120" t="n"/>
      <c r="P431" s="120" t="n"/>
      <c r="Q431" s="120" t="n"/>
      <c r="R431" s="121" t="n"/>
      <c r="S431" s="121" t="n"/>
      <c r="T431" s="121" t="n"/>
      <c r="U431" s="121" t="n"/>
      <c r="V431" s="117">
        <f>IF(P431="NA","NA",IF(P431&lt;&gt;"",TEXT(P431-N431,"[h].mm"),""))</f>
        <v/>
      </c>
      <c r="W431" s="118">
        <f>IF(AND(R431="",S431=""),"",R431+S431)</f>
        <v/>
      </c>
      <c r="X431" s="116">
        <f>IF(O431&lt;&gt;"",DATE(YEAR(O431), MONTH(O431), DAY(O431)),"")</f>
        <v/>
      </c>
      <c r="Y431" s="122" t="n"/>
      <c r="Z431" s="123" t="n"/>
      <c r="AA431" s="117">
        <f>IF(F431="Re-assigned","NA",IF(W431="","",IF(W431&gt;=VLOOKUP(D431,SLAMatrix,3,FALSE),"Yes",IF(W431&lt;VLOOKUP(D431,SLAMatrix,2,FALSE),"No","Internal"))))</f>
        <v/>
      </c>
      <c r="AB431" s="123" t="n"/>
      <c r="AC431" s="123" t="n"/>
      <c r="AD431" s="119" t="n"/>
      <c r="AE431" s="125" t="n"/>
      <c r="AF431" s="124">
        <f>MONTH(O431)</f>
        <v/>
      </c>
      <c r="AG431" s="124">
        <f>VLOOKUP(IFERROR(MID(AE431,1,(FIND(",",AE431,1)-1)),AE431),Facility_Region_Mapping,2,FALSE)</f>
        <v/>
      </c>
      <c r="AH431" s="124" t="n"/>
      <c r="AI431" s="124">
        <f>IF(C431&lt;&gt;"",IF(M431="ESM User",getInterfaceName($C431),"NA"),"")</f>
        <v/>
      </c>
      <c r="AJ431" s="116">
        <f>IF(Q431&lt;&gt;"",DATE(YEAR(Q431), MONTH(Q431), DAY(Q431)),"")</f>
        <v/>
      </c>
      <c r="AK431" s="130">
        <f>IF(Q431&lt;&gt;0,Q431-N431,TODAY()-N431)</f>
        <v/>
      </c>
      <c r="AL431" s="112">
        <f>IF(F431="Re-assigned",0,IF(H431="Closed",0,IF(H431="Service Restored",0,IF(H431="",0,1))))</f>
        <v/>
      </c>
      <c r="AM431" s="124">
        <f>IF(AL431=0,"",IF(AK431&gt;20.99,"Aged","Non-Aged"))</f>
        <v/>
      </c>
      <c r="AN431" s="112">
        <f>IF(Q431&lt;&gt;"",MONTH(Q431),"")</f>
        <v/>
      </c>
      <c r="AO431" s="112">
        <f>IFERROR(VALUE(V431),0)</f>
        <v/>
      </c>
    </row>
    <row customFormat="1" customHeight="1" ht="29.25" r="432" s="112" spans="1:41">
      <c r="A432" s="127" t="n"/>
      <c r="B432" s="113" t="n"/>
      <c r="C432" s="127" t="n"/>
      <c r="D432" s="127" t="n"/>
      <c r="E432" s="114">
        <f>IF(F432 &lt;&gt; "",VLOOKUP(F432,CategoryLookup,2,FALSE), "")</f>
        <v/>
      </c>
      <c r="F432" s="126" t="n"/>
      <c r="G432" s="127" t="n"/>
      <c r="H432" s="127" t="n"/>
      <c r="I432" s="127" t="n"/>
      <c r="J432" s="127" t="n"/>
      <c r="K432" s="127" t="n"/>
      <c r="L432" s="127" t="n"/>
      <c r="M432" s="127" t="n"/>
      <c r="N432" s="120" t="n"/>
      <c r="O432" s="120" t="n"/>
      <c r="P432" s="120" t="n"/>
      <c r="Q432" s="120" t="n"/>
      <c r="R432" s="121" t="n"/>
      <c r="S432" s="121" t="n"/>
      <c r="T432" s="121" t="n"/>
      <c r="U432" s="121" t="n"/>
      <c r="V432" s="117">
        <f>IF(P432="NA","NA",IF(P432&lt;&gt;"",TEXT(P432-N432,"[h].mm"),""))</f>
        <v/>
      </c>
      <c r="W432" s="118">
        <f>IF(AND(R432="",S432=""),"",R432+S432)</f>
        <v/>
      </c>
      <c r="X432" s="116">
        <f>IF(O432&lt;&gt;"",DATE(YEAR(O432), MONTH(O432), DAY(O432)),"")</f>
        <v/>
      </c>
      <c r="Y432" s="122" t="n"/>
      <c r="Z432" s="123" t="n"/>
      <c r="AA432" s="117">
        <f>IF(F432="Re-assigned","NA",IF(W432="","",IF(W432&gt;=VLOOKUP(D432,SLAMatrix,3,FALSE),"Yes",IF(W432&lt;VLOOKUP(D432,SLAMatrix,2,FALSE),"No","Internal"))))</f>
        <v/>
      </c>
      <c r="AB432" s="123" t="n"/>
      <c r="AC432" s="123" t="n"/>
      <c r="AD432" s="119" t="n"/>
      <c r="AE432" s="125" t="n"/>
      <c r="AF432" s="124">
        <f>MONTH(O432)</f>
        <v/>
      </c>
      <c r="AG432" s="124">
        <f>VLOOKUP(IFERROR(MID(AE432,1,(FIND(",",AE432,1)-1)),AE432),Facility_Region_Mapping,2,FALSE)</f>
        <v/>
      </c>
      <c r="AH432" s="124" t="n"/>
      <c r="AI432" s="124">
        <f>IF(C432&lt;&gt;"",IF(M432="ESM User",getInterfaceName($C432),"NA"),"")</f>
        <v/>
      </c>
      <c r="AJ432" s="116">
        <f>IF(Q432&lt;&gt;"",DATE(YEAR(Q432), MONTH(Q432), DAY(Q432)),"")</f>
        <v/>
      </c>
      <c r="AK432" s="130">
        <f>IF(Q432&lt;&gt;0,Q432-N432,TODAY()-N432)</f>
        <v/>
      </c>
      <c r="AL432" s="112">
        <f>IF(F432="Re-assigned",0,IF(H432="Closed",0,IF(H432="Service Restored",0,IF(H432="",0,1))))</f>
        <v/>
      </c>
      <c r="AM432" s="124">
        <f>IF(AL432=0,"",IF(AK432&gt;20.99,"Aged","Non-Aged"))</f>
        <v/>
      </c>
      <c r="AN432" s="112">
        <f>IF(Q432&lt;&gt;"",MONTH(Q432),"")</f>
        <v/>
      </c>
      <c r="AO432" s="112">
        <f>IFERROR(VALUE(V432),0)</f>
        <v/>
      </c>
    </row>
    <row customFormat="1" customHeight="1" ht="29.25" r="433" s="112" spans="1:41">
      <c r="A433" s="127" t="n"/>
      <c r="B433" s="113" t="n"/>
      <c r="C433" s="127" t="n"/>
      <c r="D433" s="127" t="n"/>
      <c r="E433" s="114">
        <f>IF(F433 &lt;&gt; "",VLOOKUP(F433,CategoryLookup,2,FALSE), "")</f>
        <v/>
      </c>
      <c r="F433" s="126" t="n"/>
      <c r="G433" s="127" t="n"/>
      <c r="H433" s="127" t="n"/>
      <c r="I433" s="127" t="n"/>
      <c r="J433" s="127" t="n"/>
      <c r="K433" s="127" t="n"/>
      <c r="L433" s="127" t="n"/>
      <c r="M433" s="127" t="n"/>
      <c r="N433" s="120" t="n"/>
      <c r="O433" s="120" t="n"/>
      <c r="P433" s="120" t="n"/>
      <c r="Q433" s="120" t="n"/>
      <c r="R433" s="121" t="n"/>
      <c r="S433" s="121" t="n"/>
      <c r="T433" s="121" t="n"/>
      <c r="U433" s="121" t="n"/>
      <c r="V433" s="117">
        <f>IF(P433="NA","NA",IF(P433&lt;&gt;"",TEXT(P433-N433,"[h].mm"),""))</f>
        <v/>
      </c>
      <c r="W433" s="118">
        <f>IF(AND(R433="",S433=""),"",R433+S433)</f>
        <v/>
      </c>
      <c r="X433" s="116">
        <f>IF(O433&lt;&gt;"",DATE(YEAR(O433), MONTH(O433), DAY(O433)),"")</f>
        <v/>
      </c>
      <c r="Y433" s="122" t="n"/>
      <c r="Z433" s="123" t="n"/>
      <c r="AA433" s="117">
        <f>IF(F433="Re-assigned","NA",IF(W433="","",IF(W433&gt;=VLOOKUP(D433,SLAMatrix,3,FALSE),"Yes",IF(W433&lt;VLOOKUP(D433,SLAMatrix,2,FALSE),"No","Internal"))))</f>
        <v/>
      </c>
      <c r="AB433" s="123" t="n"/>
      <c r="AC433" s="123" t="n"/>
      <c r="AD433" s="119" t="n"/>
      <c r="AE433" s="125" t="n"/>
      <c r="AF433" s="124">
        <f>MONTH(O433)</f>
        <v/>
      </c>
      <c r="AG433" s="124">
        <f>VLOOKUP(IFERROR(MID(AE433,1,(FIND(",",AE433,1)-1)),AE433),Facility_Region_Mapping,2,FALSE)</f>
        <v/>
      </c>
      <c r="AH433" s="124" t="n"/>
      <c r="AI433" s="124">
        <f>IF(C433&lt;&gt;"",IF(M433="ESM User",getInterfaceName($C433),"NA"),"")</f>
        <v/>
      </c>
      <c r="AJ433" s="116">
        <f>IF(Q433&lt;&gt;"",DATE(YEAR(Q433), MONTH(Q433), DAY(Q433)),"")</f>
        <v/>
      </c>
      <c r="AK433" s="130">
        <f>IF(Q433&lt;&gt;0,Q433-N433,TODAY()-N433)</f>
        <v/>
      </c>
      <c r="AL433" s="112">
        <f>IF(F433="Re-assigned",0,IF(H433="Closed",0,IF(H433="Service Restored",0,IF(H433="",0,1))))</f>
        <v/>
      </c>
      <c r="AM433" s="124">
        <f>IF(AL433=0,"",IF(AK433&gt;20.99,"Aged","Non-Aged"))</f>
        <v/>
      </c>
      <c r="AN433" s="112">
        <f>IF(Q433&lt;&gt;"",MONTH(Q433),"")</f>
        <v/>
      </c>
      <c r="AO433" s="112">
        <f>IFERROR(VALUE(V433),0)</f>
        <v/>
      </c>
    </row>
    <row customFormat="1" customHeight="1" ht="29.25" r="434" s="112" spans="1:41">
      <c r="A434" s="127" t="n"/>
      <c r="B434" s="113" t="n"/>
      <c r="C434" s="127" t="n"/>
      <c r="D434" s="127" t="n"/>
      <c r="E434" s="114">
        <f>IF(F434 &lt;&gt; "",VLOOKUP(F434,CategoryLookup,2,FALSE), "")</f>
        <v/>
      </c>
      <c r="F434" s="126" t="n"/>
      <c r="G434" s="127" t="n"/>
      <c r="H434" s="127" t="n"/>
      <c r="I434" s="127" t="n"/>
      <c r="J434" s="127" t="n"/>
      <c r="K434" s="127" t="n"/>
      <c r="L434" s="127" t="n"/>
      <c r="M434" s="127" t="n"/>
      <c r="N434" s="120" t="n"/>
      <c r="O434" s="120" t="n"/>
      <c r="P434" s="120" t="n"/>
      <c r="Q434" s="120" t="n"/>
      <c r="R434" s="121" t="n"/>
      <c r="S434" s="121" t="n"/>
      <c r="T434" s="121" t="n"/>
      <c r="U434" s="121" t="n"/>
      <c r="V434" s="117">
        <f>IF(P434="NA","NA",IF(P434&lt;&gt;"",TEXT(P434-N434,"[h].mm"),""))</f>
        <v/>
      </c>
      <c r="W434" s="118">
        <f>IF(AND(R434="",S434=""),"",R434+S434)</f>
        <v/>
      </c>
      <c r="X434" s="116">
        <f>IF(O434&lt;&gt;"",DATE(YEAR(O434), MONTH(O434), DAY(O434)),"")</f>
        <v/>
      </c>
      <c r="Y434" s="122" t="n"/>
      <c r="Z434" s="123" t="n"/>
      <c r="AA434" s="117">
        <f>IF(F434="Re-assigned","NA",IF(W434="","",IF(W434&gt;=VLOOKUP(D434,SLAMatrix,3,FALSE),"Yes",IF(W434&lt;VLOOKUP(D434,SLAMatrix,2,FALSE),"No","Internal"))))</f>
        <v/>
      </c>
      <c r="AB434" s="123" t="n"/>
      <c r="AC434" s="123" t="n"/>
      <c r="AD434" s="119" t="n"/>
      <c r="AE434" s="125" t="n"/>
      <c r="AF434" s="124">
        <f>MONTH(O434)</f>
        <v/>
      </c>
      <c r="AG434" s="124">
        <f>VLOOKUP(IFERROR(MID(AE434,1,(FIND(",",AE434,1)-1)),AE434),Facility_Region_Mapping,2,FALSE)</f>
        <v/>
      </c>
      <c r="AH434" s="124" t="n"/>
      <c r="AI434" s="124">
        <f>IF(C434&lt;&gt;"",IF(M434="ESM User",getInterfaceName($C434),"NA"),"")</f>
        <v/>
      </c>
      <c r="AJ434" s="116">
        <f>IF(Q434&lt;&gt;"",DATE(YEAR(Q434), MONTH(Q434), DAY(Q434)),"")</f>
        <v/>
      </c>
      <c r="AK434" s="130">
        <f>IF(Q434&lt;&gt;0,Q434-N434,TODAY()-N434)</f>
        <v/>
      </c>
      <c r="AL434" s="112">
        <f>IF(F434="Re-assigned",0,IF(H434="Closed",0,IF(H434="Service Restored",0,IF(H434="",0,1))))</f>
        <v/>
      </c>
      <c r="AM434" s="124">
        <f>IF(AL434=0,"",IF(AK434&gt;20.99,"Aged","Non-Aged"))</f>
        <v/>
      </c>
      <c r="AN434" s="112">
        <f>IF(Q434&lt;&gt;"",MONTH(Q434),"")</f>
        <v/>
      </c>
      <c r="AO434" s="112">
        <f>IFERROR(VALUE(V434),0)</f>
        <v/>
      </c>
    </row>
    <row customFormat="1" customHeight="1" ht="29.25" r="435" s="112" spans="1:41">
      <c r="A435" s="127" t="n"/>
      <c r="B435" s="113" t="n"/>
      <c r="C435" s="127" t="n"/>
      <c r="D435" s="127" t="n"/>
      <c r="E435" s="114">
        <f>IF(F435 &lt;&gt; "",VLOOKUP(F435,CategoryLookup,2,FALSE), "")</f>
        <v/>
      </c>
      <c r="F435" s="126" t="n"/>
      <c r="G435" s="127" t="n"/>
      <c r="H435" s="127" t="n"/>
      <c r="I435" s="127" t="n"/>
      <c r="J435" s="127" t="n"/>
      <c r="K435" s="127" t="n"/>
      <c r="L435" s="127" t="n"/>
      <c r="M435" s="127" t="n"/>
      <c r="N435" s="120" t="n"/>
      <c r="O435" s="120" t="n"/>
      <c r="P435" s="120" t="n"/>
      <c r="Q435" s="120" t="n"/>
      <c r="R435" s="121" t="n"/>
      <c r="S435" s="121" t="n"/>
      <c r="T435" s="121" t="n"/>
      <c r="U435" s="121" t="n"/>
      <c r="V435" s="117">
        <f>IF(P435="NA","NA",IF(P435&lt;&gt;"",TEXT(P435-N435,"[h].mm"),""))</f>
        <v/>
      </c>
      <c r="W435" s="118">
        <f>IF(AND(R435="",S435=""),"",R435+S435)</f>
        <v/>
      </c>
      <c r="X435" s="116">
        <f>IF(O435&lt;&gt;"",DATE(YEAR(O435), MONTH(O435), DAY(O435)),"")</f>
        <v/>
      </c>
      <c r="Y435" s="122" t="n"/>
      <c r="Z435" s="123" t="n"/>
      <c r="AA435" s="117">
        <f>IF(F435="Re-assigned","NA",IF(W435="","",IF(W435&gt;=VLOOKUP(D435,SLAMatrix,3,FALSE),"Yes",IF(W435&lt;VLOOKUP(D435,SLAMatrix,2,FALSE),"No","Internal"))))</f>
        <v/>
      </c>
      <c r="AB435" s="123" t="n"/>
      <c r="AC435" s="123" t="n"/>
      <c r="AD435" s="119" t="n"/>
      <c r="AE435" s="125" t="n"/>
      <c r="AF435" s="124">
        <f>MONTH(O435)</f>
        <v/>
      </c>
      <c r="AG435" s="124">
        <f>VLOOKUP(IFERROR(MID(AE435,1,(FIND(",",AE435,1)-1)),AE435),Facility_Region_Mapping,2,FALSE)</f>
        <v/>
      </c>
      <c r="AH435" s="124" t="n"/>
      <c r="AI435" s="124">
        <f>IF(C435&lt;&gt;"",IF(M435="ESM User",getInterfaceName($C435),"NA"),"")</f>
        <v/>
      </c>
      <c r="AJ435" s="116">
        <f>IF(Q435&lt;&gt;"",DATE(YEAR(Q435), MONTH(Q435), DAY(Q435)),"")</f>
        <v/>
      </c>
      <c r="AK435" s="130">
        <f>IF(Q435&lt;&gt;0,Q435-N435,TODAY()-N435)</f>
        <v/>
      </c>
      <c r="AL435" s="112">
        <f>IF(F435="Re-assigned",0,IF(H435="Closed",0,IF(H435="Service Restored",0,IF(H435="",0,1))))</f>
        <v/>
      </c>
      <c r="AM435" s="124">
        <f>IF(AL435=0,"",IF(AK435&gt;20.99,"Aged","Non-Aged"))</f>
        <v/>
      </c>
      <c r="AN435" s="112">
        <f>IF(Q435&lt;&gt;"",MONTH(Q435),"")</f>
        <v/>
      </c>
      <c r="AO435" s="112">
        <f>IFERROR(VALUE(V435),0)</f>
        <v/>
      </c>
    </row>
    <row customFormat="1" customHeight="1" ht="29.25" r="436" s="112" spans="1:41">
      <c r="A436" s="127" t="n"/>
      <c r="B436" s="113" t="n"/>
      <c r="C436" s="127" t="n"/>
      <c r="D436" s="127" t="n"/>
      <c r="E436" s="114">
        <f>IF(F436 &lt;&gt; "",VLOOKUP(F436,CategoryLookup,2,FALSE), "")</f>
        <v/>
      </c>
      <c r="F436" s="126" t="n"/>
      <c r="G436" s="127" t="n"/>
      <c r="H436" s="127" t="n"/>
      <c r="I436" s="127" t="n"/>
      <c r="J436" s="127" t="n"/>
      <c r="K436" s="127" t="n"/>
      <c r="L436" s="127" t="n"/>
      <c r="M436" s="127" t="n"/>
      <c r="N436" s="120" t="n"/>
      <c r="O436" s="120" t="n"/>
      <c r="P436" s="120" t="n"/>
      <c r="Q436" s="120" t="n"/>
      <c r="R436" s="121" t="n"/>
      <c r="S436" s="121" t="n"/>
      <c r="T436" s="121" t="n"/>
      <c r="U436" s="121" t="n"/>
      <c r="V436" s="117">
        <f>IF(P436="NA","NA",IF(P436&lt;&gt;"",TEXT(P436-N436,"[h].mm"),""))</f>
        <v/>
      </c>
      <c r="W436" s="118">
        <f>IF(AND(R436="",S436=""),"",R436+S436)</f>
        <v/>
      </c>
      <c r="X436" s="116">
        <f>IF(O436&lt;&gt;"",DATE(YEAR(O436), MONTH(O436), DAY(O436)),"")</f>
        <v/>
      </c>
      <c r="Y436" s="122" t="n"/>
      <c r="Z436" s="123" t="n"/>
      <c r="AA436" s="117">
        <f>IF(F436="Re-assigned","NA",IF(W436="","",IF(W436&gt;=VLOOKUP(D436,SLAMatrix,3,FALSE),"Yes",IF(W436&lt;VLOOKUP(D436,SLAMatrix,2,FALSE),"No","Internal"))))</f>
        <v/>
      </c>
      <c r="AB436" s="123" t="n"/>
      <c r="AC436" s="123" t="n"/>
      <c r="AD436" s="119" t="n"/>
      <c r="AE436" s="125" t="n"/>
      <c r="AF436" s="124">
        <f>MONTH(O436)</f>
        <v/>
      </c>
      <c r="AG436" s="124">
        <f>VLOOKUP(IFERROR(MID(AE436,1,(FIND(",",AE436,1)-1)),AE436),Facility_Region_Mapping,2,FALSE)</f>
        <v/>
      </c>
      <c r="AH436" s="124" t="n"/>
      <c r="AI436" s="124">
        <f>IF(C436&lt;&gt;"",IF(M436="ESM User",getInterfaceName($C436),"NA"),"")</f>
        <v/>
      </c>
      <c r="AJ436" s="116">
        <f>IF(Q436&lt;&gt;"",DATE(YEAR(Q436), MONTH(Q436), DAY(Q436)),"")</f>
        <v/>
      </c>
      <c r="AK436" s="130">
        <f>IF(Q436&lt;&gt;0,Q436-N436,TODAY()-N436)</f>
        <v/>
      </c>
      <c r="AL436" s="112">
        <f>IF(F436="Re-assigned",0,IF(H436="Closed",0,IF(H436="Service Restored",0,IF(H436="",0,1))))</f>
        <v/>
      </c>
      <c r="AM436" s="124">
        <f>IF(AL436=0,"",IF(AK436&gt;20.99,"Aged","Non-Aged"))</f>
        <v/>
      </c>
      <c r="AN436" s="112">
        <f>IF(Q436&lt;&gt;"",MONTH(Q436),"")</f>
        <v/>
      </c>
      <c r="AO436" s="112">
        <f>IFERROR(VALUE(V436),0)</f>
        <v/>
      </c>
    </row>
    <row customFormat="1" customHeight="1" ht="29.25" r="437" s="112" spans="1:41">
      <c r="A437" s="127" t="n"/>
      <c r="B437" s="113" t="n"/>
      <c r="C437" s="127" t="n"/>
      <c r="D437" s="127" t="n"/>
      <c r="E437" s="114">
        <f>IF(F437 &lt;&gt; "",VLOOKUP(F437,CategoryLookup,2,FALSE), "")</f>
        <v/>
      </c>
      <c r="F437" s="126" t="n"/>
      <c r="G437" s="127" t="n"/>
      <c r="H437" s="127" t="n"/>
      <c r="I437" s="127" t="n"/>
      <c r="J437" s="127" t="n"/>
      <c r="K437" s="127" t="n"/>
      <c r="L437" s="127" t="n"/>
      <c r="M437" s="127" t="n"/>
      <c r="N437" s="120" t="n"/>
      <c r="O437" s="120" t="n"/>
      <c r="P437" s="120" t="n"/>
      <c r="Q437" s="120" t="n"/>
      <c r="R437" s="121" t="n"/>
      <c r="S437" s="121" t="n"/>
      <c r="T437" s="121" t="n"/>
      <c r="U437" s="121" t="n"/>
      <c r="V437" s="117">
        <f>IF(P437="NA","NA",IF(P437&lt;&gt;"",TEXT(P437-N437,"[h].mm"),""))</f>
        <v/>
      </c>
      <c r="W437" s="118">
        <f>IF(AND(R437="",S437=""),"",R437+S437)</f>
        <v/>
      </c>
      <c r="X437" s="116">
        <f>IF(O437&lt;&gt;"",DATE(YEAR(O437), MONTH(O437), DAY(O437)),"")</f>
        <v/>
      </c>
      <c r="Y437" s="122" t="n"/>
      <c r="Z437" s="123" t="n"/>
      <c r="AA437" s="117">
        <f>IF(F437="Re-assigned","NA",IF(W437="","",IF(W437&gt;=VLOOKUP(D437,SLAMatrix,3,FALSE),"Yes",IF(W437&lt;VLOOKUP(D437,SLAMatrix,2,FALSE),"No","Internal"))))</f>
        <v/>
      </c>
      <c r="AB437" s="123" t="n"/>
      <c r="AC437" s="123" t="n"/>
      <c r="AD437" s="119" t="n"/>
      <c r="AE437" s="125" t="n"/>
      <c r="AF437" s="124">
        <f>MONTH(O437)</f>
        <v/>
      </c>
      <c r="AG437" s="124">
        <f>VLOOKUP(IFERROR(MID(AE437,1,(FIND(",",AE437,1)-1)),AE437),Facility_Region_Mapping,2,FALSE)</f>
        <v/>
      </c>
      <c r="AH437" s="124" t="n"/>
      <c r="AI437" s="124">
        <f>IF(C437&lt;&gt;"",IF(M437="ESM User",getInterfaceName($C437),"NA"),"")</f>
        <v/>
      </c>
      <c r="AJ437" s="116">
        <f>IF(Q437&lt;&gt;"",DATE(YEAR(Q437), MONTH(Q437), DAY(Q437)),"")</f>
        <v/>
      </c>
      <c r="AK437" s="130">
        <f>IF(Q437&lt;&gt;0,Q437-N437,TODAY()-N437)</f>
        <v/>
      </c>
      <c r="AL437" s="112">
        <f>IF(F437="Re-assigned",0,IF(H437="Closed",0,IF(H437="Service Restored",0,IF(H437="",0,1))))</f>
        <v/>
      </c>
      <c r="AM437" s="124">
        <f>IF(AL437=0,"",IF(AK437&gt;20.99,"Aged","Non-Aged"))</f>
        <v/>
      </c>
      <c r="AN437" s="112">
        <f>IF(Q437&lt;&gt;"",MONTH(Q437),"")</f>
        <v/>
      </c>
      <c r="AO437" s="112">
        <f>IFERROR(VALUE(V437),0)</f>
        <v/>
      </c>
    </row>
    <row customFormat="1" customHeight="1" ht="29.25" r="438" s="112" spans="1:41">
      <c r="A438" s="127" t="n"/>
      <c r="B438" s="113" t="n"/>
      <c r="C438" s="127" t="n"/>
      <c r="D438" s="127" t="n"/>
      <c r="E438" s="114">
        <f>IF(F438 &lt;&gt; "",VLOOKUP(F438,CategoryLookup,2,FALSE), "")</f>
        <v/>
      </c>
      <c r="F438" s="126" t="n"/>
      <c r="G438" s="127" t="n"/>
      <c r="H438" s="127" t="n"/>
      <c r="I438" s="127" t="n"/>
      <c r="J438" s="127" t="n"/>
      <c r="K438" s="127" t="n"/>
      <c r="L438" s="127" t="n"/>
      <c r="M438" s="127" t="n"/>
      <c r="N438" s="120" t="n"/>
      <c r="O438" s="120" t="n"/>
      <c r="P438" s="120" t="n"/>
      <c r="Q438" s="120" t="n"/>
      <c r="R438" s="121" t="n"/>
      <c r="S438" s="121" t="n"/>
      <c r="T438" s="121" t="n"/>
      <c r="U438" s="121" t="n"/>
      <c r="V438" s="117">
        <f>IF(P438="NA","NA",IF(P438&lt;&gt;"",TEXT(P438-N438,"[h].mm"),""))</f>
        <v/>
      </c>
      <c r="W438" s="118">
        <f>IF(AND(R438="",S438=""),"",R438+S438)</f>
        <v/>
      </c>
      <c r="X438" s="116">
        <f>IF(O438&lt;&gt;"",DATE(YEAR(O438), MONTH(O438), DAY(O438)),"")</f>
        <v/>
      </c>
      <c r="Y438" s="122" t="n"/>
      <c r="Z438" s="123" t="n"/>
      <c r="AA438" s="117">
        <f>IF(F438="Re-assigned","NA",IF(W438="","",IF(W438&gt;=VLOOKUP(D438,SLAMatrix,3,FALSE),"Yes",IF(W438&lt;VLOOKUP(D438,SLAMatrix,2,FALSE),"No","Internal"))))</f>
        <v/>
      </c>
      <c r="AB438" s="123" t="n"/>
      <c r="AC438" s="123" t="n"/>
      <c r="AD438" s="119" t="n"/>
      <c r="AE438" s="125" t="n"/>
      <c r="AF438" s="124">
        <f>MONTH(O438)</f>
        <v/>
      </c>
      <c r="AG438" s="124">
        <f>VLOOKUP(IFERROR(MID(AE438,1,(FIND(",",AE438,1)-1)),AE438),Facility_Region_Mapping,2,FALSE)</f>
        <v/>
      </c>
      <c r="AH438" s="124" t="n"/>
      <c r="AI438" s="124">
        <f>IF(C438&lt;&gt;"",IF(M438="ESM User",getInterfaceName($C438),"NA"),"")</f>
        <v/>
      </c>
      <c r="AJ438" s="116">
        <f>IF(Q438&lt;&gt;"",DATE(YEAR(Q438), MONTH(Q438), DAY(Q438)),"")</f>
        <v/>
      </c>
      <c r="AK438" s="130">
        <f>IF(Q438&lt;&gt;0,Q438-N438,TODAY()-N438)</f>
        <v/>
      </c>
      <c r="AL438" s="112">
        <f>IF(F438="Re-assigned",0,IF(H438="Closed",0,IF(H438="Service Restored",0,IF(H438="",0,1))))</f>
        <v/>
      </c>
      <c r="AM438" s="124">
        <f>IF(AL438=0,"",IF(AK438&gt;20.99,"Aged","Non-Aged"))</f>
        <v/>
      </c>
      <c r="AN438" s="112">
        <f>IF(Q438&lt;&gt;"",MONTH(Q438),"")</f>
        <v/>
      </c>
      <c r="AO438" s="112">
        <f>IFERROR(VALUE(V438),0)</f>
        <v/>
      </c>
    </row>
    <row customFormat="1" customHeight="1" ht="29.25" r="439" s="112" spans="1:41">
      <c r="A439" s="127" t="n"/>
      <c r="B439" s="113" t="n"/>
      <c r="C439" s="127" t="n"/>
      <c r="D439" s="127" t="n"/>
      <c r="E439" s="114">
        <f>IF(F439 &lt;&gt; "",VLOOKUP(F439,CategoryLookup,2,FALSE), "")</f>
        <v/>
      </c>
      <c r="F439" s="126" t="n"/>
      <c r="G439" s="127" t="n"/>
      <c r="H439" s="127" t="n"/>
      <c r="I439" s="127" t="n"/>
      <c r="J439" s="127" t="n"/>
      <c r="K439" s="127" t="n"/>
      <c r="L439" s="127" t="n"/>
      <c r="M439" s="127" t="n"/>
      <c r="N439" s="120" t="n"/>
      <c r="O439" s="120" t="n"/>
      <c r="P439" s="120" t="n"/>
      <c r="Q439" s="120" t="n"/>
      <c r="R439" s="121" t="n"/>
      <c r="S439" s="121" t="n"/>
      <c r="T439" s="121" t="n"/>
      <c r="U439" s="121" t="n"/>
      <c r="V439" s="117">
        <f>IF(P439="NA","NA",IF(P439&lt;&gt;"",TEXT(P439-N439,"[h].mm"),""))</f>
        <v/>
      </c>
      <c r="W439" s="118">
        <f>IF(AND(R439="",S439=""),"",R439+S439)</f>
        <v/>
      </c>
      <c r="X439" s="116">
        <f>IF(O439&lt;&gt;"",DATE(YEAR(O439), MONTH(O439), DAY(O439)),"")</f>
        <v/>
      </c>
      <c r="Y439" s="122" t="n"/>
      <c r="Z439" s="123" t="n"/>
      <c r="AA439" s="117">
        <f>IF(F439="Re-assigned","NA",IF(W439="","",IF(W439&gt;=VLOOKUP(D439,SLAMatrix,3,FALSE),"Yes",IF(W439&lt;VLOOKUP(D439,SLAMatrix,2,FALSE),"No","Internal"))))</f>
        <v/>
      </c>
      <c r="AB439" s="123" t="n"/>
      <c r="AC439" s="123" t="n"/>
      <c r="AD439" s="119" t="n"/>
      <c r="AE439" s="125" t="n"/>
      <c r="AF439" s="124">
        <f>MONTH(O439)</f>
        <v/>
      </c>
      <c r="AG439" s="124">
        <f>VLOOKUP(IFERROR(MID(AE439,1,(FIND(",",AE439,1)-1)),AE439),Facility_Region_Mapping,2,FALSE)</f>
        <v/>
      </c>
      <c r="AH439" s="124" t="n"/>
      <c r="AI439" s="124">
        <f>IF(C439&lt;&gt;"",IF(M439="ESM User",getInterfaceName($C439),"NA"),"")</f>
        <v/>
      </c>
      <c r="AJ439" s="116">
        <f>IF(Q439&lt;&gt;"",DATE(YEAR(Q439), MONTH(Q439), DAY(Q439)),"")</f>
        <v/>
      </c>
      <c r="AK439" s="130">
        <f>IF(Q439&lt;&gt;0,Q439-N439,TODAY()-N439)</f>
        <v/>
      </c>
      <c r="AL439" s="112">
        <f>IF(F439="Re-assigned",0,IF(H439="Closed",0,IF(H439="Service Restored",0,IF(H439="",0,1))))</f>
        <v/>
      </c>
      <c r="AM439" s="124">
        <f>IF(AL439=0,"",IF(AK439&gt;20.99,"Aged","Non-Aged"))</f>
        <v/>
      </c>
      <c r="AN439" s="112">
        <f>IF(Q439&lt;&gt;"",MONTH(Q439),"")</f>
        <v/>
      </c>
      <c r="AO439" s="112">
        <f>IFERROR(VALUE(V439),0)</f>
        <v/>
      </c>
    </row>
    <row customFormat="1" customHeight="1" ht="29.25" r="440" s="112" spans="1:41">
      <c r="A440" s="127" t="n"/>
      <c r="B440" s="113" t="n"/>
      <c r="C440" s="127" t="n"/>
      <c r="D440" s="127" t="n"/>
      <c r="E440" s="114">
        <f>IF(F440 &lt;&gt; "",VLOOKUP(F440,CategoryLookup,2,FALSE), "")</f>
        <v/>
      </c>
      <c r="F440" s="126" t="n"/>
      <c r="G440" s="127" t="n"/>
      <c r="H440" s="127" t="n"/>
      <c r="I440" s="127" t="n"/>
      <c r="J440" s="127" t="n"/>
      <c r="K440" s="127" t="n"/>
      <c r="L440" s="127" t="n"/>
      <c r="M440" s="127" t="n"/>
      <c r="N440" s="120" t="n"/>
      <c r="O440" s="120" t="n"/>
      <c r="P440" s="120" t="n"/>
      <c r="Q440" s="120" t="n"/>
      <c r="R440" s="121" t="n"/>
      <c r="S440" s="121" t="n"/>
      <c r="T440" s="121" t="n"/>
      <c r="U440" s="121" t="n"/>
      <c r="V440" s="117">
        <f>IF(P440="NA","NA",IF(P440&lt;&gt;"",TEXT(P440-N440,"[h].mm"),""))</f>
        <v/>
      </c>
      <c r="W440" s="118">
        <f>IF(AND(R440="",S440=""),"",R440+S440)</f>
        <v/>
      </c>
      <c r="X440" s="116">
        <f>IF(O440&lt;&gt;"",DATE(YEAR(O440), MONTH(O440), DAY(O440)),"")</f>
        <v/>
      </c>
      <c r="Y440" s="122" t="n"/>
      <c r="Z440" s="123" t="n"/>
      <c r="AA440" s="117">
        <f>IF(F440="Re-assigned","NA",IF(W440="","",IF(W440&gt;=VLOOKUP(D440,SLAMatrix,3,FALSE),"Yes",IF(W440&lt;VLOOKUP(D440,SLAMatrix,2,FALSE),"No","Internal"))))</f>
        <v/>
      </c>
      <c r="AB440" s="123" t="n"/>
      <c r="AC440" s="123" t="n"/>
      <c r="AD440" s="119" t="n"/>
      <c r="AE440" s="125" t="n"/>
      <c r="AF440" s="124">
        <f>MONTH(O440)</f>
        <v/>
      </c>
      <c r="AG440" s="124">
        <f>VLOOKUP(IFERROR(MID(AE440,1,(FIND(",",AE440,1)-1)),AE440),Facility_Region_Mapping,2,FALSE)</f>
        <v/>
      </c>
      <c r="AH440" s="124" t="n"/>
      <c r="AI440" s="124">
        <f>IF(C440&lt;&gt;"",IF(M440="ESM User",getInterfaceName($C440),"NA"),"")</f>
        <v/>
      </c>
      <c r="AJ440" s="116">
        <f>IF(Q440&lt;&gt;"",DATE(YEAR(Q440), MONTH(Q440), DAY(Q440)),"")</f>
        <v/>
      </c>
      <c r="AK440" s="130">
        <f>IF(Q440&lt;&gt;0,Q440-N440,TODAY()-N440)</f>
        <v/>
      </c>
      <c r="AL440" s="112">
        <f>IF(F440="Re-assigned",0,IF(H440="Closed",0,IF(H440="Service Restored",0,IF(H440="",0,1))))</f>
        <v/>
      </c>
      <c r="AM440" s="124">
        <f>IF(AL440=0,"",IF(AK440&gt;20.99,"Aged","Non-Aged"))</f>
        <v/>
      </c>
      <c r="AN440" s="112">
        <f>IF(Q440&lt;&gt;"",MONTH(Q440),"")</f>
        <v/>
      </c>
      <c r="AO440" s="112">
        <f>IFERROR(VALUE(V440),0)</f>
        <v/>
      </c>
    </row>
    <row customFormat="1" customHeight="1" ht="29.25" r="441" s="112" spans="1:41">
      <c r="A441" s="127" t="n"/>
      <c r="B441" s="113" t="n"/>
      <c r="C441" s="127" t="n"/>
      <c r="D441" s="127" t="n"/>
      <c r="E441" s="114">
        <f>IF(F441 &lt;&gt; "",VLOOKUP(F441,CategoryLookup,2,FALSE), "")</f>
        <v/>
      </c>
      <c r="F441" s="126" t="n"/>
      <c r="G441" s="127" t="n"/>
      <c r="H441" s="127" t="n"/>
      <c r="I441" s="127" t="n"/>
      <c r="J441" s="127" t="n"/>
      <c r="K441" s="127" t="n"/>
      <c r="L441" s="127" t="n"/>
      <c r="M441" s="127" t="n"/>
      <c r="N441" s="120" t="n"/>
      <c r="O441" s="120" t="n"/>
      <c r="P441" s="120" t="n"/>
      <c r="Q441" s="120" t="n"/>
      <c r="R441" s="121" t="n"/>
      <c r="S441" s="121" t="n"/>
      <c r="T441" s="121" t="n"/>
      <c r="U441" s="121" t="n"/>
      <c r="V441" s="117">
        <f>IF(P441="NA","NA",IF(P441&lt;&gt;"",TEXT(P441-N441,"[h].mm"),""))</f>
        <v/>
      </c>
      <c r="W441" s="118">
        <f>IF(AND(R441="",S441=""),"",R441+S441)</f>
        <v/>
      </c>
      <c r="X441" s="116">
        <f>IF(O441&lt;&gt;"",DATE(YEAR(O441), MONTH(O441), DAY(O441)),"")</f>
        <v/>
      </c>
      <c r="Y441" s="122" t="n"/>
      <c r="Z441" s="123" t="n"/>
      <c r="AA441" s="117">
        <f>IF(F441="Re-assigned","NA",IF(W441="","",IF(W441&gt;=VLOOKUP(D441,SLAMatrix,3,FALSE),"Yes",IF(W441&lt;VLOOKUP(D441,SLAMatrix,2,FALSE),"No","Internal"))))</f>
        <v/>
      </c>
      <c r="AB441" s="123" t="n"/>
      <c r="AC441" s="123" t="n"/>
      <c r="AD441" s="119" t="n"/>
      <c r="AE441" s="125" t="n"/>
      <c r="AF441" s="124">
        <f>MONTH(O441)</f>
        <v/>
      </c>
      <c r="AG441" s="124">
        <f>VLOOKUP(IFERROR(MID(AE441,1,(FIND(",",AE441,1)-1)),AE441),Facility_Region_Mapping,2,FALSE)</f>
        <v/>
      </c>
      <c r="AH441" s="124" t="n"/>
      <c r="AI441" s="124">
        <f>IF(C441&lt;&gt;"",IF(M441="ESM User",getInterfaceName($C441),"NA"),"")</f>
        <v/>
      </c>
      <c r="AJ441" s="116">
        <f>IF(Q441&lt;&gt;"",DATE(YEAR(Q441), MONTH(Q441), DAY(Q441)),"")</f>
        <v/>
      </c>
      <c r="AK441" s="130">
        <f>IF(Q441&lt;&gt;0,Q441-N441,TODAY()-N441)</f>
        <v/>
      </c>
      <c r="AL441" s="112">
        <f>IF(F441="Re-assigned",0,IF(H441="Closed",0,IF(H441="Service Restored",0,IF(H441="",0,1))))</f>
        <v/>
      </c>
      <c r="AM441" s="124">
        <f>IF(AL441=0,"",IF(AK441&gt;20.99,"Aged","Non-Aged"))</f>
        <v/>
      </c>
      <c r="AN441" s="112">
        <f>IF(Q441&lt;&gt;"",MONTH(Q441),"")</f>
        <v/>
      </c>
      <c r="AO441" s="112">
        <f>IFERROR(VALUE(V441),0)</f>
        <v/>
      </c>
    </row>
    <row customFormat="1" customHeight="1" ht="29.25" r="442" s="112" spans="1:41">
      <c r="A442" s="127" t="n"/>
      <c r="B442" s="113" t="n"/>
      <c r="C442" s="127" t="n"/>
      <c r="D442" s="127" t="n"/>
      <c r="E442" s="114">
        <f>IF(F442 &lt;&gt; "",VLOOKUP(F442,CategoryLookup,2,FALSE), "")</f>
        <v/>
      </c>
      <c r="F442" s="126" t="n"/>
      <c r="G442" s="127" t="n"/>
      <c r="H442" s="127" t="n"/>
      <c r="I442" s="127" t="n"/>
      <c r="J442" s="127" t="n"/>
      <c r="K442" s="127" t="n"/>
      <c r="L442" s="127" t="n"/>
      <c r="M442" s="127" t="n"/>
      <c r="N442" s="120" t="n"/>
      <c r="O442" s="120" t="n"/>
      <c r="P442" s="120" t="n"/>
      <c r="Q442" s="120" t="n"/>
      <c r="R442" s="121" t="n"/>
      <c r="S442" s="121" t="n"/>
      <c r="T442" s="121" t="n"/>
      <c r="U442" s="121" t="n"/>
      <c r="V442" s="117">
        <f>IF(P442="NA","NA",IF(P442&lt;&gt;"",TEXT(P442-N442,"[h].mm"),""))</f>
        <v/>
      </c>
      <c r="W442" s="118">
        <f>IF(AND(R442="",S442=""),"",R442+S442)</f>
        <v/>
      </c>
      <c r="X442" s="116">
        <f>IF(O442&lt;&gt;"",DATE(YEAR(O442), MONTH(O442), DAY(O442)),"")</f>
        <v/>
      </c>
      <c r="Y442" s="122" t="n"/>
      <c r="Z442" s="123" t="n"/>
      <c r="AA442" s="117">
        <f>IF(F442="Re-assigned","NA",IF(W442="","",IF(W442&gt;=VLOOKUP(D442,SLAMatrix,3,FALSE),"Yes",IF(W442&lt;VLOOKUP(D442,SLAMatrix,2,FALSE),"No","Internal"))))</f>
        <v/>
      </c>
      <c r="AB442" s="123" t="n"/>
      <c r="AC442" s="123" t="n"/>
      <c r="AD442" s="119" t="n"/>
      <c r="AE442" s="125" t="n"/>
      <c r="AF442" s="124">
        <f>MONTH(O442)</f>
        <v/>
      </c>
      <c r="AG442" s="124">
        <f>VLOOKUP(IFERROR(MID(AE442,1,(FIND(",",AE442,1)-1)),AE442),Facility_Region_Mapping,2,FALSE)</f>
        <v/>
      </c>
      <c r="AH442" s="124" t="n"/>
      <c r="AI442" s="124">
        <f>IF(C442&lt;&gt;"",IF(M442="ESM User",getInterfaceName($C442),"NA"),"")</f>
        <v/>
      </c>
      <c r="AJ442" s="116">
        <f>IF(Q442&lt;&gt;"",DATE(YEAR(Q442), MONTH(Q442), DAY(Q442)),"")</f>
        <v/>
      </c>
      <c r="AK442" s="130">
        <f>IF(Q442&lt;&gt;0,Q442-N442,TODAY()-N442)</f>
        <v/>
      </c>
      <c r="AL442" s="112">
        <f>IF(F442="Re-assigned",0,IF(H442="Closed",0,IF(H442="Service Restored",0,IF(H442="",0,1))))</f>
        <v/>
      </c>
      <c r="AM442" s="124">
        <f>IF(AL442=0,"",IF(AK442&gt;20.99,"Aged","Non-Aged"))</f>
        <v/>
      </c>
      <c r="AN442" s="112">
        <f>IF(Q442&lt;&gt;"",MONTH(Q442),"")</f>
        <v/>
      </c>
      <c r="AO442" s="112">
        <f>IFERROR(VALUE(V442),0)</f>
        <v/>
      </c>
    </row>
    <row customFormat="1" customHeight="1" ht="29.25" r="443" s="112" spans="1:41">
      <c r="A443" s="127" t="n"/>
      <c r="B443" s="113" t="n"/>
      <c r="C443" s="127" t="n"/>
      <c r="D443" s="127" t="n"/>
      <c r="E443" s="114">
        <f>IF(F443 &lt;&gt; "",VLOOKUP(F443,CategoryLookup,2,FALSE), "")</f>
        <v/>
      </c>
      <c r="F443" s="126" t="n"/>
      <c r="G443" s="127" t="n"/>
      <c r="H443" s="127" t="n"/>
      <c r="I443" s="127" t="n"/>
      <c r="J443" s="127" t="n"/>
      <c r="K443" s="127" t="n"/>
      <c r="L443" s="127" t="n"/>
      <c r="M443" s="127" t="n"/>
      <c r="N443" s="120" t="n"/>
      <c r="O443" s="120" t="n"/>
      <c r="P443" s="120" t="n"/>
      <c r="Q443" s="120" t="n"/>
      <c r="R443" s="121" t="n"/>
      <c r="S443" s="121" t="n"/>
      <c r="T443" s="121" t="n"/>
      <c r="U443" s="121" t="n"/>
      <c r="V443" s="117">
        <f>IF(P443="NA","NA",IF(P443&lt;&gt;"",TEXT(P443-N443,"[h].mm"),""))</f>
        <v/>
      </c>
      <c r="W443" s="118">
        <f>IF(AND(R443="",S443=""),"",R443+S443)</f>
        <v/>
      </c>
      <c r="X443" s="116">
        <f>IF(O443&lt;&gt;"",DATE(YEAR(O443), MONTH(O443), DAY(O443)),"")</f>
        <v/>
      </c>
      <c r="Y443" s="122" t="n"/>
      <c r="Z443" s="123" t="n"/>
      <c r="AA443" s="117">
        <f>IF(F443="Re-assigned","NA",IF(W443="","",IF(W443&gt;=VLOOKUP(D443,SLAMatrix,3,FALSE),"Yes",IF(W443&lt;VLOOKUP(D443,SLAMatrix,2,FALSE),"No","Internal"))))</f>
        <v/>
      </c>
      <c r="AB443" s="123" t="n"/>
      <c r="AC443" s="123" t="n"/>
      <c r="AD443" s="119" t="n"/>
      <c r="AE443" s="125" t="n"/>
      <c r="AF443" s="124">
        <f>MONTH(O443)</f>
        <v/>
      </c>
      <c r="AG443" s="124">
        <f>VLOOKUP(IFERROR(MID(AE443,1,(FIND(",",AE443,1)-1)),AE443),Facility_Region_Mapping,2,FALSE)</f>
        <v/>
      </c>
      <c r="AH443" s="124" t="n"/>
      <c r="AI443" s="124">
        <f>IF(C443&lt;&gt;"",IF(M443="ESM User",getInterfaceName($C443),"NA"),"")</f>
        <v/>
      </c>
      <c r="AJ443" s="116">
        <f>IF(Q443&lt;&gt;"",DATE(YEAR(Q443), MONTH(Q443), DAY(Q443)),"")</f>
        <v/>
      </c>
      <c r="AK443" s="130">
        <f>IF(Q443&lt;&gt;0,Q443-N443,TODAY()-N443)</f>
        <v/>
      </c>
      <c r="AL443" s="112">
        <f>IF(F443="Re-assigned",0,IF(H443="Closed",0,IF(H443="Service Restored",0,IF(H443="",0,1))))</f>
        <v/>
      </c>
      <c r="AM443" s="124">
        <f>IF(AL443=0,"",IF(AK443&gt;20.99,"Aged","Non-Aged"))</f>
        <v/>
      </c>
      <c r="AN443" s="112">
        <f>IF(Q443&lt;&gt;"",MONTH(Q443),"")</f>
        <v/>
      </c>
      <c r="AO443" s="112">
        <f>IFERROR(VALUE(V443),0)</f>
        <v/>
      </c>
    </row>
    <row customFormat="1" customHeight="1" ht="29.25" r="444" s="112" spans="1:41">
      <c r="A444" s="127" t="n"/>
      <c r="B444" s="113" t="n"/>
      <c r="C444" s="127" t="n"/>
      <c r="D444" s="127" t="n"/>
      <c r="E444" s="114">
        <f>IF(F444 &lt;&gt; "",VLOOKUP(F444,CategoryLookup,2,FALSE), "")</f>
        <v/>
      </c>
      <c r="F444" s="126" t="n"/>
      <c r="G444" s="127" t="n"/>
      <c r="H444" s="127" t="n"/>
      <c r="I444" s="127" t="n"/>
      <c r="J444" s="127" t="n"/>
      <c r="K444" s="127" t="n"/>
      <c r="L444" s="127" t="n"/>
      <c r="M444" s="127" t="n"/>
      <c r="N444" s="120" t="n"/>
      <c r="O444" s="120" t="n"/>
      <c r="P444" s="120" t="n"/>
      <c r="Q444" s="120" t="n"/>
      <c r="R444" s="121" t="n"/>
      <c r="S444" s="121" t="n"/>
      <c r="T444" s="121" t="n"/>
      <c r="U444" s="121" t="n"/>
      <c r="V444" s="117">
        <f>IF(P444="NA","NA",IF(P444&lt;&gt;"",TEXT(P444-N444,"[h].mm"),""))</f>
        <v/>
      </c>
      <c r="W444" s="118">
        <f>IF(AND(R444="",S444=""),"",R444+S444)</f>
        <v/>
      </c>
      <c r="X444" s="116">
        <f>IF(O444&lt;&gt;"",DATE(YEAR(O444), MONTH(O444), DAY(O444)),"")</f>
        <v/>
      </c>
      <c r="Y444" s="122" t="n"/>
      <c r="Z444" s="123" t="n"/>
      <c r="AA444" s="117">
        <f>IF(F444="Re-assigned","NA",IF(W444="","",IF(W444&gt;=VLOOKUP(D444,SLAMatrix,3,FALSE),"Yes",IF(W444&lt;VLOOKUP(D444,SLAMatrix,2,FALSE),"No","Internal"))))</f>
        <v/>
      </c>
      <c r="AB444" s="123" t="n"/>
      <c r="AC444" s="123" t="n"/>
      <c r="AD444" s="119" t="n"/>
      <c r="AE444" s="125" t="n"/>
      <c r="AF444" s="124">
        <f>MONTH(O444)</f>
        <v/>
      </c>
      <c r="AG444" s="124">
        <f>VLOOKUP(IFERROR(MID(AE444,1,(FIND(",",AE444,1)-1)),AE444),Facility_Region_Mapping,2,FALSE)</f>
        <v/>
      </c>
      <c r="AH444" s="124" t="n"/>
      <c r="AI444" s="124">
        <f>IF(C444&lt;&gt;"",IF(M444="ESM User",getInterfaceName($C444),"NA"),"")</f>
        <v/>
      </c>
      <c r="AJ444" s="116">
        <f>IF(Q444&lt;&gt;"",DATE(YEAR(Q444), MONTH(Q444), DAY(Q444)),"")</f>
        <v/>
      </c>
      <c r="AK444" s="130">
        <f>IF(Q444&lt;&gt;0,Q444-N444,TODAY()-N444)</f>
        <v/>
      </c>
      <c r="AL444" s="112">
        <f>IF(F444="Re-assigned",0,IF(H444="Closed",0,IF(H444="Service Restored",0,IF(H444="",0,1))))</f>
        <v/>
      </c>
      <c r="AM444" s="124">
        <f>IF(AL444=0,"",IF(AK444&gt;20.99,"Aged","Non-Aged"))</f>
        <v/>
      </c>
      <c r="AN444" s="112">
        <f>IF(Q444&lt;&gt;"",MONTH(Q444),"")</f>
        <v/>
      </c>
      <c r="AO444" s="112">
        <f>IFERROR(VALUE(V444),0)</f>
        <v/>
      </c>
    </row>
    <row customFormat="1" customHeight="1" ht="29.25" r="445" s="112" spans="1:41">
      <c r="A445" s="127" t="n"/>
      <c r="B445" s="113" t="n"/>
      <c r="C445" s="127" t="n"/>
      <c r="D445" s="127" t="n"/>
      <c r="E445" s="114">
        <f>IF(F445 &lt;&gt; "",VLOOKUP(F445,CategoryLookup,2,FALSE), "")</f>
        <v/>
      </c>
      <c r="F445" s="126" t="n"/>
      <c r="G445" s="127" t="n"/>
      <c r="H445" s="127" t="n"/>
      <c r="I445" s="127" t="n"/>
      <c r="J445" s="127" t="n"/>
      <c r="K445" s="127" t="n"/>
      <c r="L445" s="127" t="n"/>
      <c r="M445" s="127" t="n"/>
      <c r="N445" s="120" t="n"/>
      <c r="O445" s="120" t="n"/>
      <c r="P445" s="120" t="n"/>
      <c r="Q445" s="120" t="n"/>
      <c r="R445" s="121" t="n"/>
      <c r="S445" s="121" t="n"/>
      <c r="T445" s="121" t="n"/>
      <c r="U445" s="121" t="n"/>
      <c r="V445" s="117">
        <f>IF(P445="NA","NA",IF(P445&lt;&gt;"",TEXT(P445-N445,"[h].mm"),""))</f>
        <v/>
      </c>
      <c r="W445" s="118">
        <f>IF(AND(R445="",S445=""),"",R445+S445)</f>
        <v/>
      </c>
      <c r="X445" s="116">
        <f>IF(O445&lt;&gt;"",DATE(YEAR(O445), MONTH(O445), DAY(O445)),"")</f>
        <v/>
      </c>
      <c r="Y445" s="122" t="n"/>
      <c r="Z445" s="123" t="n"/>
      <c r="AA445" s="117">
        <f>IF(F445="Re-assigned","NA",IF(W445="","",IF(W445&gt;=VLOOKUP(D445,SLAMatrix,3,FALSE),"Yes",IF(W445&lt;VLOOKUP(D445,SLAMatrix,2,FALSE),"No","Internal"))))</f>
        <v/>
      </c>
      <c r="AB445" s="123" t="n"/>
      <c r="AC445" s="123" t="n"/>
      <c r="AD445" s="119" t="n"/>
      <c r="AE445" s="125" t="n"/>
      <c r="AF445" s="124">
        <f>MONTH(O445)</f>
        <v/>
      </c>
      <c r="AG445" s="124">
        <f>VLOOKUP(IFERROR(MID(AE445,1,(FIND(",",AE445,1)-1)),AE445),Facility_Region_Mapping,2,FALSE)</f>
        <v/>
      </c>
      <c r="AH445" s="124" t="n"/>
      <c r="AI445" s="124">
        <f>IF(C445&lt;&gt;"",IF(M445="ESM User",getInterfaceName($C445),"NA"),"")</f>
        <v/>
      </c>
      <c r="AJ445" s="116">
        <f>IF(Q445&lt;&gt;"",DATE(YEAR(Q445), MONTH(Q445), DAY(Q445)),"")</f>
        <v/>
      </c>
      <c r="AK445" s="130">
        <f>IF(Q445&lt;&gt;0,Q445-N445,TODAY()-N445)</f>
        <v/>
      </c>
      <c r="AL445" s="112">
        <f>IF(F445="Re-assigned",0,IF(H445="Closed",0,IF(H445="Service Restored",0,IF(H445="",0,1))))</f>
        <v/>
      </c>
      <c r="AM445" s="124">
        <f>IF(AL445=0,"",IF(AK445&gt;20.99,"Aged","Non-Aged"))</f>
        <v/>
      </c>
      <c r="AN445" s="112">
        <f>IF(Q445&lt;&gt;"",MONTH(Q445),"")</f>
        <v/>
      </c>
      <c r="AO445" s="112">
        <f>IFERROR(VALUE(V445),0)</f>
        <v/>
      </c>
    </row>
    <row customFormat="1" customHeight="1" ht="29.25" r="446" s="112" spans="1:41">
      <c r="A446" s="127" t="n"/>
      <c r="B446" s="113" t="n"/>
      <c r="C446" s="127" t="n"/>
      <c r="D446" s="127" t="n"/>
      <c r="E446" s="114">
        <f>IF(F446 &lt;&gt; "",VLOOKUP(F446,CategoryLookup,2,FALSE), "")</f>
        <v/>
      </c>
      <c r="F446" s="126" t="n"/>
      <c r="G446" s="127" t="n"/>
      <c r="H446" s="127" t="n"/>
      <c r="I446" s="127" t="n"/>
      <c r="J446" s="127" t="n"/>
      <c r="K446" s="127" t="n"/>
      <c r="L446" s="127" t="n"/>
      <c r="M446" s="127" t="n"/>
      <c r="N446" s="120" t="n"/>
      <c r="O446" s="120" t="n"/>
      <c r="P446" s="120" t="n"/>
      <c r="Q446" s="120" t="n"/>
      <c r="R446" s="121" t="n"/>
      <c r="S446" s="121" t="n"/>
      <c r="T446" s="121" t="n"/>
      <c r="U446" s="121" t="n"/>
      <c r="V446" s="117">
        <f>IF(P446="NA","NA",IF(P446&lt;&gt;"",TEXT(P446-N446,"[h].mm"),""))</f>
        <v/>
      </c>
      <c r="W446" s="118">
        <f>IF(AND(R446="",S446=""),"",R446+S446)</f>
        <v/>
      </c>
      <c r="X446" s="116">
        <f>IF(O446&lt;&gt;"",DATE(YEAR(O446), MONTH(O446), DAY(O446)),"")</f>
        <v/>
      </c>
      <c r="Y446" s="122" t="n"/>
      <c r="Z446" s="123" t="n"/>
      <c r="AA446" s="117">
        <f>IF(F446="Re-assigned","NA",IF(W446="","",IF(W446&gt;=VLOOKUP(D446,SLAMatrix,3,FALSE),"Yes",IF(W446&lt;VLOOKUP(D446,SLAMatrix,2,FALSE),"No","Internal"))))</f>
        <v/>
      </c>
      <c r="AB446" s="123" t="n"/>
      <c r="AC446" s="123" t="n"/>
      <c r="AD446" s="119" t="n"/>
      <c r="AE446" s="125" t="n"/>
      <c r="AF446" s="124">
        <f>MONTH(O446)</f>
        <v/>
      </c>
      <c r="AG446" s="124">
        <f>VLOOKUP(IFERROR(MID(AE446,1,(FIND(",",AE446,1)-1)),AE446),Facility_Region_Mapping,2,FALSE)</f>
        <v/>
      </c>
      <c r="AH446" s="124" t="n"/>
      <c r="AI446" s="124">
        <f>IF(C446&lt;&gt;"",IF(M446="ESM User",getInterfaceName($C446),"NA"),"")</f>
        <v/>
      </c>
      <c r="AJ446" s="116">
        <f>IF(Q446&lt;&gt;"",DATE(YEAR(Q446), MONTH(Q446), DAY(Q446)),"")</f>
        <v/>
      </c>
      <c r="AK446" s="130">
        <f>IF(Q446&lt;&gt;0,Q446-N446,TODAY()-N446)</f>
        <v/>
      </c>
      <c r="AL446" s="112">
        <f>IF(F446="Re-assigned",0,IF(H446="Closed",0,IF(H446="Service Restored",0,IF(H446="",0,1))))</f>
        <v/>
      </c>
      <c r="AM446" s="124">
        <f>IF(AL446=0,"",IF(AK446&gt;20.99,"Aged","Non-Aged"))</f>
        <v/>
      </c>
      <c r="AN446" s="112">
        <f>IF(Q446&lt;&gt;"",MONTH(Q446),"")</f>
        <v/>
      </c>
      <c r="AO446" s="112">
        <f>IFERROR(VALUE(V446),0)</f>
        <v/>
      </c>
    </row>
    <row customFormat="1" customHeight="1" ht="29.25" r="447" s="112" spans="1:41">
      <c r="A447" s="127" t="n"/>
      <c r="B447" s="113" t="n"/>
      <c r="C447" s="127" t="n"/>
      <c r="D447" s="127" t="n"/>
      <c r="E447" s="114">
        <f>IF(F447 &lt;&gt; "",VLOOKUP(F447,CategoryLookup,2,FALSE), "")</f>
        <v/>
      </c>
      <c r="F447" s="126" t="n"/>
      <c r="G447" s="127" t="n"/>
      <c r="H447" s="127" t="n"/>
      <c r="I447" s="127" t="n"/>
      <c r="J447" s="127" t="n"/>
      <c r="K447" s="127" t="n"/>
      <c r="L447" s="127" t="n"/>
      <c r="M447" s="127" t="n"/>
      <c r="N447" s="120" t="n"/>
      <c r="O447" s="120" t="n"/>
      <c r="P447" s="120" t="n"/>
      <c r="Q447" s="120" t="n"/>
      <c r="R447" s="121" t="n"/>
      <c r="S447" s="121" t="n"/>
      <c r="T447" s="121" t="n"/>
      <c r="U447" s="121" t="n"/>
      <c r="V447" s="117">
        <f>IF(P447="NA","NA",IF(P447&lt;&gt;"",TEXT(P447-N447,"[h].mm"),""))</f>
        <v/>
      </c>
      <c r="W447" s="118">
        <f>IF(AND(R447="",S447=""),"",R447+S447)</f>
        <v/>
      </c>
      <c r="X447" s="116">
        <f>IF(O447&lt;&gt;"",DATE(YEAR(O447), MONTH(O447), DAY(O447)),"")</f>
        <v/>
      </c>
      <c r="Y447" s="122" t="n"/>
      <c r="Z447" s="123" t="n"/>
      <c r="AA447" s="117">
        <f>IF(F447="Re-assigned","NA",IF(W447="","",IF(W447&gt;=VLOOKUP(D447,SLAMatrix,3,FALSE),"Yes",IF(W447&lt;VLOOKUP(D447,SLAMatrix,2,FALSE),"No","Internal"))))</f>
        <v/>
      </c>
      <c r="AB447" s="123" t="n"/>
      <c r="AC447" s="123" t="n"/>
      <c r="AD447" s="119" t="n"/>
      <c r="AE447" s="125" t="n"/>
      <c r="AF447" s="124">
        <f>MONTH(O447)</f>
        <v/>
      </c>
      <c r="AG447" s="124">
        <f>VLOOKUP(IFERROR(MID(AE447,1,(FIND(",",AE447,1)-1)),AE447),Facility_Region_Mapping,2,FALSE)</f>
        <v/>
      </c>
      <c r="AH447" s="124" t="n"/>
      <c r="AI447" s="124">
        <f>IF(C447&lt;&gt;"",IF(M447="ESM User",getInterfaceName($C447),"NA"),"")</f>
        <v/>
      </c>
      <c r="AJ447" s="116">
        <f>IF(Q447&lt;&gt;"",DATE(YEAR(Q447), MONTH(Q447), DAY(Q447)),"")</f>
        <v/>
      </c>
      <c r="AK447" s="130">
        <f>IF(Q447&lt;&gt;0,Q447-N447,TODAY()-N447)</f>
        <v/>
      </c>
      <c r="AL447" s="112">
        <f>IF(F447="Re-assigned",0,IF(H447="Closed",0,IF(H447="Service Restored",0,IF(H447="",0,1))))</f>
        <v/>
      </c>
      <c r="AM447" s="124">
        <f>IF(AL447=0,"",IF(AK447&gt;20.99,"Aged","Non-Aged"))</f>
        <v/>
      </c>
      <c r="AN447" s="112">
        <f>IF(Q447&lt;&gt;"",MONTH(Q447),"")</f>
        <v/>
      </c>
      <c r="AO447" s="112">
        <f>IFERROR(VALUE(V447),0)</f>
        <v/>
      </c>
    </row>
    <row customFormat="1" customHeight="1" ht="29.25" r="448" s="112" spans="1:41">
      <c r="A448" s="127" t="n"/>
      <c r="B448" s="113" t="n"/>
      <c r="C448" s="127" t="n"/>
      <c r="D448" s="127" t="n"/>
      <c r="E448" s="114">
        <f>IF(F448 &lt;&gt; "",VLOOKUP(F448,CategoryLookup,2,FALSE), "")</f>
        <v/>
      </c>
      <c r="F448" s="126" t="n"/>
      <c r="G448" s="127" t="n"/>
      <c r="H448" s="127" t="n"/>
      <c r="I448" s="127" t="n"/>
      <c r="J448" s="127" t="n"/>
      <c r="K448" s="127" t="n"/>
      <c r="L448" s="127" t="n"/>
      <c r="M448" s="127" t="n"/>
      <c r="N448" s="120" t="n"/>
      <c r="O448" s="120" t="n"/>
      <c r="P448" s="120" t="n"/>
      <c r="Q448" s="120" t="n"/>
      <c r="R448" s="121" t="n"/>
      <c r="S448" s="121" t="n"/>
      <c r="T448" s="121" t="n"/>
      <c r="U448" s="121" t="n"/>
      <c r="V448" s="117">
        <f>IF(P448="NA","NA",IF(P448&lt;&gt;"",TEXT(P448-N448,"[h].mm"),""))</f>
        <v/>
      </c>
      <c r="W448" s="118">
        <f>IF(AND(R448="",S448=""),"",R448+S448)</f>
        <v/>
      </c>
      <c r="X448" s="116">
        <f>IF(O448&lt;&gt;"",DATE(YEAR(O448), MONTH(O448), DAY(O448)),"")</f>
        <v/>
      </c>
      <c r="Y448" s="122" t="n"/>
      <c r="Z448" s="123" t="n"/>
      <c r="AA448" s="117">
        <f>IF(F448="Re-assigned","NA",IF(W448="","",IF(W448&gt;=VLOOKUP(D448,SLAMatrix,3,FALSE),"Yes",IF(W448&lt;VLOOKUP(D448,SLAMatrix,2,FALSE),"No","Internal"))))</f>
        <v/>
      </c>
      <c r="AB448" s="123" t="n"/>
      <c r="AC448" s="123" t="n"/>
      <c r="AD448" s="119" t="n"/>
      <c r="AE448" s="125" t="n"/>
      <c r="AF448" s="124">
        <f>MONTH(O448)</f>
        <v/>
      </c>
      <c r="AG448" s="124">
        <f>VLOOKUP(IFERROR(MID(AE448,1,(FIND(",",AE448,1)-1)),AE448),Facility_Region_Mapping,2,FALSE)</f>
        <v/>
      </c>
      <c r="AH448" s="124" t="n"/>
      <c r="AI448" s="124">
        <f>IF(C448&lt;&gt;"",IF(M448="ESM User",getInterfaceName($C448),"NA"),"")</f>
        <v/>
      </c>
      <c r="AJ448" s="116">
        <f>IF(Q448&lt;&gt;"",DATE(YEAR(Q448), MONTH(Q448), DAY(Q448)),"")</f>
        <v/>
      </c>
      <c r="AK448" s="130">
        <f>IF(Q448&lt;&gt;0,Q448-N448,TODAY()-N448)</f>
        <v/>
      </c>
      <c r="AL448" s="112">
        <f>IF(F448="Re-assigned",0,IF(H448="Closed",0,IF(H448="Service Restored",0,IF(H448="",0,1))))</f>
        <v/>
      </c>
      <c r="AM448" s="124">
        <f>IF(AL448=0,"",IF(AK448&gt;20.99,"Aged","Non-Aged"))</f>
        <v/>
      </c>
      <c r="AN448" s="112">
        <f>IF(Q448&lt;&gt;"",MONTH(Q448),"")</f>
        <v/>
      </c>
      <c r="AO448" s="112">
        <f>IFERROR(VALUE(V448),0)</f>
        <v/>
      </c>
    </row>
    <row customFormat="1" customHeight="1" ht="29.25" r="449" s="112" spans="1:41">
      <c r="A449" s="127" t="n"/>
      <c r="B449" s="113" t="n"/>
      <c r="C449" s="127" t="n"/>
      <c r="D449" s="127" t="n"/>
      <c r="E449" s="114">
        <f>IF(F449 &lt;&gt; "",VLOOKUP(F449,CategoryLookup,2,FALSE), "")</f>
        <v/>
      </c>
      <c r="F449" s="126" t="n"/>
      <c r="G449" s="127" t="n"/>
      <c r="H449" s="127" t="n"/>
      <c r="I449" s="127" t="n"/>
      <c r="J449" s="127" t="n"/>
      <c r="K449" s="127" t="n"/>
      <c r="L449" s="127" t="n"/>
      <c r="M449" s="127" t="n"/>
      <c r="N449" s="120" t="n"/>
      <c r="O449" s="120" t="n"/>
      <c r="P449" s="120" t="n"/>
      <c r="Q449" s="120" t="n"/>
      <c r="R449" s="121" t="n"/>
      <c r="S449" s="121" t="n"/>
      <c r="T449" s="121" t="n"/>
      <c r="U449" s="121" t="n"/>
      <c r="V449" s="117">
        <f>IF(P449="NA","NA",IF(P449&lt;&gt;"",TEXT(P449-N449,"[h].mm"),""))</f>
        <v/>
      </c>
      <c r="W449" s="118">
        <f>IF(AND(R449="",S449=""),"",R449+S449)</f>
        <v/>
      </c>
      <c r="X449" s="116">
        <f>IF(O449&lt;&gt;"",DATE(YEAR(O449), MONTH(O449), DAY(O449)),"")</f>
        <v/>
      </c>
      <c r="Y449" s="122" t="n"/>
      <c r="Z449" s="123" t="n"/>
      <c r="AA449" s="117">
        <f>IF(F449="Re-assigned","NA",IF(W449="","",IF(W449&gt;=VLOOKUP(D449,SLAMatrix,3,FALSE),"Yes",IF(W449&lt;VLOOKUP(D449,SLAMatrix,2,FALSE),"No","Internal"))))</f>
        <v/>
      </c>
      <c r="AB449" s="123" t="n"/>
      <c r="AC449" s="123" t="n"/>
      <c r="AD449" s="119" t="n"/>
      <c r="AE449" s="125" t="n"/>
      <c r="AF449" s="124">
        <f>MONTH(O449)</f>
        <v/>
      </c>
      <c r="AG449" s="124">
        <f>VLOOKUP(IFERROR(MID(AE449,1,(FIND(",",AE449,1)-1)),AE449),Facility_Region_Mapping,2,FALSE)</f>
        <v/>
      </c>
      <c r="AH449" s="124" t="n"/>
      <c r="AI449" s="124">
        <f>IF(C449&lt;&gt;"",IF(M449="ESM User",getInterfaceName($C449),"NA"),"")</f>
        <v/>
      </c>
      <c r="AJ449" s="116">
        <f>IF(Q449&lt;&gt;"",DATE(YEAR(Q449), MONTH(Q449), DAY(Q449)),"")</f>
        <v/>
      </c>
      <c r="AK449" s="130">
        <f>IF(Q449&lt;&gt;0,Q449-N449,TODAY()-N449)</f>
        <v/>
      </c>
      <c r="AL449" s="112">
        <f>IF(F449="Re-assigned",0,IF(H449="Closed",0,IF(H449="Service Restored",0,IF(H449="",0,1))))</f>
        <v/>
      </c>
      <c r="AM449" s="124">
        <f>IF(AL449=0,"",IF(AK449&gt;20.99,"Aged","Non-Aged"))</f>
        <v/>
      </c>
      <c r="AN449" s="112">
        <f>IF(Q449&lt;&gt;"",MONTH(Q449),"")</f>
        <v/>
      </c>
      <c r="AO449" s="112">
        <f>IFERROR(VALUE(V449),0)</f>
        <v/>
      </c>
    </row>
    <row customFormat="1" customHeight="1" ht="29.25" r="450" s="112" spans="1:41">
      <c r="A450" s="127" t="n"/>
      <c r="B450" s="113" t="n"/>
      <c r="C450" s="127" t="n"/>
      <c r="D450" s="127" t="n"/>
      <c r="E450" s="114">
        <f>IF(F450 &lt;&gt; "",VLOOKUP(F450,CategoryLookup,2,FALSE), "")</f>
        <v/>
      </c>
      <c r="F450" s="126" t="n"/>
      <c r="G450" s="127" t="n"/>
      <c r="H450" s="127" t="n"/>
      <c r="I450" s="127" t="n"/>
      <c r="J450" s="127" t="n"/>
      <c r="K450" s="127" t="n"/>
      <c r="L450" s="127" t="n"/>
      <c r="M450" s="127" t="n"/>
      <c r="N450" s="120" t="n"/>
      <c r="O450" s="120" t="n"/>
      <c r="P450" s="120" t="n"/>
      <c r="Q450" s="120" t="n"/>
      <c r="R450" s="121" t="n"/>
      <c r="S450" s="121" t="n"/>
      <c r="T450" s="121" t="n"/>
      <c r="U450" s="121" t="n"/>
      <c r="V450" s="117">
        <f>IF(P450="NA","NA",IF(P450&lt;&gt;"",TEXT(P450-N450,"[h].mm"),""))</f>
        <v/>
      </c>
      <c r="W450" s="118">
        <f>IF(AND(R450="",S450=""),"",R450+S450)</f>
        <v/>
      </c>
      <c r="X450" s="116">
        <f>IF(O450&lt;&gt;"",DATE(YEAR(O450), MONTH(O450), DAY(O450)),"")</f>
        <v/>
      </c>
      <c r="Y450" s="122" t="n"/>
      <c r="Z450" s="123" t="n"/>
      <c r="AA450" s="117">
        <f>IF(F450="Re-assigned","NA",IF(W450="","",IF(W450&gt;=VLOOKUP(D450,SLAMatrix,3,FALSE),"Yes",IF(W450&lt;VLOOKUP(D450,SLAMatrix,2,FALSE),"No","Internal"))))</f>
        <v/>
      </c>
      <c r="AB450" s="123" t="n"/>
      <c r="AC450" s="123" t="n"/>
      <c r="AD450" s="119" t="n"/>
      <c r="AE450" s="125" t="n"/>
      <c r="AF450" s="124">
        <f>MONTH(O450)</f>
        <v/>
      </c>
      <c r="AG450" s="124">
        <f>VLOOKUP(IFERROR(MID(AE450,1,(FIND(",",AE450,1)-1)),AE450),Facility_Region_Mapping,2,FALSE)</f>
        <v/>
      </c>
      <c r="AH450" s="124" t="n"/>
      <c r="AI450" s="124">
        <f>IF(C450&lt;&gt;"",IF(M450="ESM User",getInterfaceName($C450),"NA"),"")</f>
        <v/>
      </c>
      <c r="AJ450" s="116">
        <f>IF(Q450&lt;&gt;"",DATE(YEAR(Q450), MONTH(Q450), DAY(Q450)),"")</f>
        <v/>
      </c>
      <c r="AK450" s="130">
        <f>IF(Q450&lt;&gt;0,Q450-N450,TODAY()-N450)</f>
        <v/>
      </c>
      <c r="AL450" s="112">
        <f>IF(F450="Re-assigned",0,IF(H450="Closed",0,IF(H450="Service Restored",0,IF(H450="",0,1))))</f>
        <v/>
      </c>
      <c r="AM450" s="124">
        <f>IF(AL450=0,"",IF(AK450&gt;20.99,"Aged","Non-Aged"))</f>
        <v/>
      </c>
      <c r="AN450" s="112">
        <f>IF(Q450&lt;&gt;"",MONTH(Q450),"")</f>
        <v/>
      </c>
      <c r="AO450" s="112">
        <f>IFERROR(VALUE(V450),0)</f>
        <v/>
      </c>
    </row>
    <row customFormat="1" customHeight="1" ht="29.25" r="451" s="112" spans="1:41">
      <c r="A451" s="127" t="n"/>
      <c r="B451" s="113" t="n"/>
      <c r="C451" s="127" t="n"/>
      <c r="D451" s="127" t="n"/>
      <c r="E451" s="114">
        <f>IF(F451 &lt;&gt; "",VLOOKUP(F451,CategoryLookup,2,FALSE), "")</f>
        <v/>
      </c>
      <c r="F451" s="126" t="n"/>
      <c r="G451" s="127" t="n"/>
      <c r="H451" s="127" t="n"/>
      <c r="I451" s="127" t="n"/>
      <c r="J451" s="127" t="n"/>
      <c r="K451" s="127" t="n"/>
      <c r="L451" s="127" t="n"/>
      <c r="M451" s="127" t="n"/>
      <c r="N451" s="120" t="n"/>
      <c r="O451" s="120" t="n"/>
      <c r="P451" s="120" t="n"/>
      <c r="Q451" s="120" t="n"/>
      <c r="R451" s="121" t="n"/>
      <c r="S451" s="121" t="n"/>
      <c r="T451" s="121" t="n"/>
      <c r="U451" s="121" t="n"/>
      <c r="V451" s="117">
        <f>IF(P451="NA","NA",IF(P451&lt;&gt;"",TEXT(P451-N451,"[h].mm"),""))</f>
        <v/>
      </c>
      <c r="W451" s="118">
        <f>IF(AND(R451="",S451=""),"",R451+S451)</f>
        <v/>
      </c>
      <c r="X451" s="116">
        <f>IF(O451&lt;&gt;"",DATE(YEAR(O451), MONTH(O451), DAY(O451)),"")</f>
        <v/>
      </c>
      <c r="Y451" s="122" t="n"/>
      <c r="Z451" s="123" t="n"/>
      <c r="AA451" s="117">
        <f>IF(F451="Re-assigned","NA",IF(W451="","",IF(W451&gt;=VLOOKUP(D451,SLAMatrix,3,FALSE),"Yes",IF(W451&lt;VLOOKUP(D451,SLAMatrix,2,FALSE),"No","Internal"))))</f>
        <v/>
      </c>
      <c r="AB451" s="123" t="n"/>
      <c r="AC451" s="123" t="n"/>
      <c r="AD451" s="119" t="n"/>
      <c r="AE451" s="125" t="n"/>
      <c r="AF451" s="124">
        <f>MONTH(O451)</f>
        <v/>
      </c>
      <c r="AG451" s="124">
        <f>VLOOKUP(IFERROR(MID(AE451,1,(FIND(",",AE451,1)-1)),AE451),Facility_Region_Mapping,2,FALSE)</f>
        <v/>
      </c>
      <c r="AH451" s="124" t="n"/>
      <c r="AI451" s="124">
        <f>IF(C451&lt;&gt;"",IF(M451="ESM User",getInterfaceName($C451),"NA"),"")</f>
        <v/>
      </c>
      <c r="AJ451" s="116">
        <f>IF(Q451&lt;&gt;"",DATE(YEAR(Q451), MONTH(Q451), DAY(Q451)),"")</f>
        <v/>
      </c>
      <c r="AK451" s="130">
        <f>IF(Q451&lt;&gt;0,Q451-N451,TODAY()-N451)</f>
        <v/>
      </c>
      <c r="AL451" s="112">
        <f>IF(F451="Re-assigned",0,IF(H451="Closed",0,IF(H451="Service Restored",0,IF(H451="",0,1))))</f>
        <v/>
      </c>
      <c r="AM451" s="124">
        <f>IF(AL451=0,"",IF(AK451&gt;20.99,"Aged","Non-Aged"))</f>
        <v/>
      </c>
      <c r="AN451" s="112">
        <f>IF(Q451&lt;&gt;"",MONTH(Q451),"")</f>
        <v/>
      </c>
      <c r="AO451" s="112">
        <f>IFERROR(VALUE(V451),0)</f>
        <v/>
      </c>
    </row>
    <row customFormat="1" customHeight="1" ht="29.25" r="452" s="112" spans="1:41">
      <c r="A452" s="127" t="n"/>
      <c r="B452" s="113" t="n"/>
      <c r="C452" s="127" t="n"/>
      <c r="D452" s="127" t="n"/>
      <c r="E452" s="114">
        <f>IF(F452 &lt;&gt; "",VLOOKUP(F452,CategoryLookup,2,FALSE), "")</f>
        <v/>
      </c>
      <c r="F452" s="126" t="n"/>
      <c r="G452" s="127" t="n"/>
      <c r="H452" s="127" t="n"/>
      <c r="I452" s="127" t="n"/>
      <c r="J452" s="127" t="n"/>
      <c r="K452" s="127" t="n"/>
      <c r="L452" s="127" t="n"/>
      <c r="M452" s="127" t="n"/>
      <c r="N452" s="120" t="n"/>
      <c r="O452" s="120" t="n"/>
      <c r="P452" s="120" t="n"/>
      <c r="Q452" s="120" t="n"/>
      <c r="R452" s="121" t="n"/>
      <c r="S452" s="121" t="n"/>
      <c r="T452" s="121" t="n"/>
      <c r="U452" s="121" t="n"/>
      <c r="V452" s="117">
        <f>IF(P452="NA","NA",IF(P452&lt;&gt;"",TEXT(P452-N452,"[h].mm"),""))</f>
        <v/>
      </c>
      <c r="W452" s="118">
        <f>IF(AND(R452="",S452=""),"",R452+S452)</f>
        <v/>
      </c>
      <c r="X452" s="116">
        <f>IF(O452&lt;&gt;"",DATE(YEAR(O452), MONTH(O452), DAY(O452)),"")</f>
        <v/>
      </c>
      <c r="Y452" s="122" t="n"/>
      <c r="Z452" s="123" t="n"/>
      <c r="AA452" s="117">
        <f>IF(F452="Re-assigned","NA",IF(W452="","",IF(W452&gt;=VLOOKUP(D452,SLAMatrix,3,FALSE),"Yes",IF(W452&lt;VLOOKUP(D452,SLAMatrix,2,FALSE),"No","Internal"))))</f>
        <v/>
      </c>
      <c r="AB452" s="123" t="n"/>
      <c r="AC452" s="123" t="n"/>
      <c r="AD452" s="119" t="n"/>
      <c r="AE452" s="125" t="n"/>
      <c r="AF452" s="124">
        <f>MONTH(O452)</f>
        <v/>
      </c>
      <c r="AG452" s="124">
        <f>VLOOKUP(IFERROR(MID(AE452,1,(FIND(",",AE452,1)-1)),AE452),Facility_Region_Mapping,2,FALSE)</f>
        <v/>
      </c>
      <c r="AH452" s="124" t="n"/>
      <c r="AI452" s="124">
        <f>IF(C452&lt;&gt;"",IF(M452="ESM User",getInterfaceName($C452),"NA"),"")</f>
        <v/>
      </c>
      <c r="AJ452" s="116">
        <f>IF(Q452&lt;&gt;"",DATE(YEAR(Q452), MONTH(Q452), DAY(Q452)),"")</f>
        <v/>
      </c>
      <c r="AK452" s="130">
        <f>IF(Q452&lt;&gt;0,Q452-N452,TODAY()-N452)</f>
        <v/>
      </c>
      <c r="AL452" s="112">
        <f>IF(F452="Re-assigned",0,IF(H452="Closed",0,IF(H452="Service Restored",0,IF(H452="",0,1))))</f>
        <v/>
      </c>
      <c r="AM452" s="124">
        <f>IF(AL452=0,"",IF(AK452&gt;20.99,"Aged","Non-Aged"))</f>
        <v/>
      </c>
      <c r="AN452" s="112">
        <f>IF(Q452&lt;&gt;"",MONTH(Q452),"")</f>
        <v/>
      </c>
      <c r="AO452" s="112">
        <f>IFERROR(VALUE(V452),0)</f>
        <v/>
      </c>
    </row>
    <row customFormat="1" customHeight="1" ht="29.25" r="453" s="112" spans="1:41">
      <c r="A453" s="127" t="n"/>
      <c r="B453" s="113" t="n"/>
      <c r="C453" s="127" t="n"/>
      <c r="D453" s="127" t="n"/>
      <c r="E453" s="114">
        <f>IF(F453 &lt;&gt; "",VLOOKUP(F453,CategoryLookup,2,FALSE), "")</f>
        <v/>
      </c>
      <c r="F453" s="126" t="n"/>
      <c r="G453" s="127" t="n"/>
      <c r="H453" s="127" t="n"/>
      <c r="I453" s="127" t="n"/>
      <c r="J453" s="127" t="n"/>
      <c r="K453" s="127" t="n"/>
      <c r="L453" s="127" t="n"/>
      <c r="M453" s="127" t="n"/>
      <c r="N453" s="120" t="n"/>
      <c r="O453" s="120" t="n"/>
      <c r="P453" s="120" t="n"/>
      <c r="Q453" s="120" t="n"/>
      <c r="R453" s="121" t="n"/>
      <c r="S453" s="121" t="n"/>
      <c r="T453" s="121" t="n"/>
      <c r="U453" s="121" t="n"/>
      <c r="V453" s="117">
        <f>IF(P453="NA","NA",IF(P453&lt;&gt;"",TEXT(P453-N453,"[h].mm"),""))</f>
        <v/>
      </c>
      <c r="W453" s="118">
        <f>IF(AND(R453="",S453=""),"",R453+S453)</f>
        <v/>
      </c>
      <c r="X453" s="116">
        <f>IF(O453&lt;&gt;"",DATE(YEAR(O453), MONTH(O453), DAY(O453)),"")</f>
        <v/>
      </c>
      <c r="Y453" s="122" t="n"/>
      <c r="Z453" s="123" t="n"/>
      <c r="AA453" s="117">
        <f>IF(F453="Re-assigned","NA",IF(W453="","",IF(W453&gt;=VLOOKUP(D453,SLAMatrix,3,FALSE),"Yes",IF(W453&lt;VLOOKUP(D453,SLAMatrix,2,FALSE),"No","Internal"))))</f>
        <v/>
      </c>
      <c r="AB453" s="123" t="n"/>
      <c r="AC453" s="123" t="n"/>
      <c r="AD453" s="119" t="n"/>
      <c r="AE453" s="125" t="n"/>
      <c r="AF453" s="124">
        <f>MONTH(O453)</f>
        <v/>
      </c>
      <c r="AG453" s="124">
        <f>VLOOKUP(IFERROR(MID(AE453,1,(FIND(",",AE453,1)-1)),AE453),Facility_Region_Mapping,2,FALSE)</f>
        <v/>
      </c>
      <c r="AH453" s="124" t="n"/>
      <c r="AI453" s="124">
        <f>IF(C453&lt;&gt;"",IF(M453="ESM User",getInterfaceName($C453),"NA"),"")</f>
        <v/>
      </c>
      <c r="AJ453" s="116">
        <f>IF(Q453&lt;&gt;"",DATE(YEAR(Q453), MONTH(Q453), DAY(Q453)),"")</f>
        <v/>
      </c>
      <c r="AK453" s="130">
        <f>IF(Q453&lt;&gt;0,Q453-N453,TODAY()-N453)</f>
        <v/>
      </c>
      <c r="AL453" s="112">
        <f>IF(F453="Re-assigned",0,IF(H453="Closed",0,IF(H453="Service Restored",0,IF(H453="",0,1))))</f>
        <v/>
      </c>
      <c r="AM453" s="124">
        <f>IF(AL453=0,"",IF(AK453&gt;20.99,"Aged","Non-Aged"))</f>
        <v/>
      </c>
      <c r="AN453" s="112">
        <f>IF(Q453&lt;&gt;"",MONTH(Q453),"")</f>
        <v/>
      </c>
      <c r="AO453" s="112">
        <f>IFERROR(VALUE(V453),0)</f>
        <v/>
      </c>
    </row>
    <row customFormat="1" customHeight="1" ht="29.25" r="454" s="112" spans="1:41">
      <c r="A454" s="127" t="n"/>
      <c r="B454" s="113" t="n"/>
      <c r="C454" s="127" t="n"/>
      <c r="D454" s="127" t="n"/>
      <c r="E454" s="114">
        <f>IF(F454 &lt;&gt; "",VLOOKUP(F454,CategoryLookup,2,FALSE), "")</f>
        <v/>
      </c>
      <c r="F454" s="126" t="n"/>
      <c r="G454" s="127" t="n"/>
      <c r="H454" s="127" t="n"/>
      <c r="I454" s="127" t="n"/>
      <c r="J454" s="127" t="n"/>
      <c r="K454" s="127" t="n"/>
      <c r="L454" s="127" t="n"/>
      <c r="M454" s="127" t="n"/>
      <c r="N454" s="120" t="n"/>
      <c r="O454" s="120" t="n"/>
      <c r="P454" s="120" t="n"/>
      <c r="Q454" s="120" t="n"/>
      <c r="R454" s="121" t="n"/>
      <c r="S454" s="121" t="n"/>
      <c r="T454" s="121" t="n"/>
      <c r="U454" s="121" t="n"/>
      <c r="V454" s="117">
        <f>IF(P454="NA","NA",IF(P454&lt;&gt;"",TEXT(P454-N454,"[h].mm"),""))</f>
        <v/>
      </c>
      <c r="W454" s="118">
        <f>IF(AND(R454="",S454=""),"",R454+S454)</f>
        <v/>
      </c>
      <c r="X454" s="116">
        <f>IF(O454&lt;&gt;"",DATE(YEAR(O454), MONTH(O454), DAY(O454)),"")</f>
        <v/>
      </c>
      <c r="Y454" s="122" t="n"/>
      <c r="Z454" s="123" t="n"/>
      <c r="AA454" s="117">
        <f>IF(F454="Re-assigned","NA",IF(W454="","",IF(W454&gt;=VLOOKUP(D454,SLAMatrix,3,FALSE),"Yes",IF(W454&lt;VLOOKUP(D454,SLAMatrix,2,FALSE),"No","Internal"))))</f>
        <v/>
      </c>
      <c r="AB454" s="123" t="n"/>
      <c r="AC454" s="123" t="n"/>
      <c r="AD454" s="119" t="n"/>
      <c r="AE454" s="125" t="n"/>
      <c r="AF454" s="124">
        <f>MONTH(O454)</f>
        <v/>
      </c>
      <c r="AG454" s="124">
        <f>VLOOKUP(IFERROR(MID(AE454,1,(FIND(",",AE454,1)-1)),AE454),Facility_Region_Mapping,2,FALSE)</f>
        <v/>
      </c>
      <c r="AH454" s="124" t="n"/>
      <c r="AI454" s="124">
        <f>IF(C454&lt;&gt;"",IF(M454="ESM User",getInterfaceName($C454),"NA"),"")</f>
        <v/>
      </c>
      <c r="AJ454" s="116">
        <f>IF(Q454&lt;&gt;"",DATE(YEAR(Q454), MONTH(Q454), DAY(Q454)),"")</f>
        <v/>
      </c>
      <c r="AK454" s="130">
        <f>IF(Q454&lt;&gt;0,Q454-N454,TODAY()-N454)</f>
        <v/>
      </c>
      <c r="AL454" s="112">
        <f>IF(F454="Re-assigned",0,IF(H454="Closed",0,IF(H454="Service Restored",0,IF(H454="",0,1))))</f>
        <v/>
      </c>
      <c r="AM454" s="124">
        <f>IF(AL454=0,"",IF(AK454&gt;20.99,"Aged","Non-Aged"))</f>
        <v/>
      </c>
      <c r="AN454" s="112">
        <f>IF(Q454&lt;&gt;"",MONTH(Q454),"")</f>
        <v/>
      </c>
      <c r="AO454" s="112">
        <f>IFERROR(VALUE(V454),0)</f>
        <v/>
      </c>
    </row>
    <row customFormat="1" customHeight="1" ht="29.25" r="455" s="112" spans="1:41">
      <c r="A455" s="127" t="n"/>
      <c r="B455" s="113" t="n"/>
      <c r="C455" s="127" t="n"/>
      <c r="D455" s="127" t="n"/>
      <c r="E455" s="114">
        <f>IF(F455 &lt;&gt; "",VLOOKUP(F455,CategoryLookup,2,FALSE), "")</f>
        <v/>
      </c>
      <c r="F455" s="126" t="n"/>
      <c r="G455" s="127" t="n"/>
      <c r="H455" s="127" t="n"/>
      <c r="I455" s="127" t="n"/>
      <c r="J455" s="127" t="n"/>
      <c r="K455" s="127" t="n"/>
      <c r="L455" s="127" t="n"/>
      <c r="M455" s="127" t="n"/>
      <c r="N455" s="120" t="n"/>
      <c r="O455" s="120" t="n"/>
      <c r="P455" s="120" t="n"/>
      <c r="Q455" s="120" t="n"/>
      <c r="R455" s="121" t="n"/>
      <c r="S455" s="121" t="n"/>
      <c r="T455" s="121" t="n"/>
      <c r="U455" s="121" t="n"/>
      <c r="V455" s="117">
        <f>IF(P455="NA","NA",IF(P455&lt;&gt;"",TEXT(P455-N455,"[h].mm"),""))</f>
        <v/>
      </c>
      <c r="W455" s="118">
        <f>IF(AND(R455="",S455=""),"",R455+S455)</f>
        <v/>
      </c>
      <c r="X455" s="116">
        <f>IF(O455&lt;&gt;"",DATE(YEAR(O455), MONTH(O455), DAY(O455)),"")</f>
        <v/>
      </c>
      <c r="Y455" s="122" t="n"/>
      <c r="Z455" s="123" t="n"/>
      <c r="AA455" s="117">
        <f>IF(F455="Re-assigned","NA",IF(W455="","",IF(W455&gt;=VLOOKUP(D455,SLAMatrix,3,FALSE),"Yes",IF(W455&lt;VLOOKUP(D455,SLAMatrix,2,FALSE),"No","Internal"))))</f>
        <v/>
      </c>
      <c r="AB455" s="123" t="n"/>
      <c r="AC455" s="123" t="n"/>
      <c r="AD455" s="119" t="n"/>
      <c r="AE455" s="125" t="n"/>
      <c r="AF455" s="124">
        <f>MONTH(O455)</f>
        <v/>
      </c>
      <c r="AG455" s="124">
        <f>VLOOKUP(IFERROR(MID(AE455,1,(FIND(",",AE455,1)-1)),AE455),Facility_Region_Mapping,2,FALSE)</f>
        <v/>
      </c>
      <c r="AH455" s="124" t="n"/>
      <c r="AI455" s="124">
        <f>IF(C455&lt;&gt;"",IF(M455="ESM User",getInterfaceName($C455),"NA"),"")</f>
        <v/>
      </c>
      <c r="AJ455" s="116">
        <f>IF(Q455&lt;&gt;"",DATE(YEAR(Q455), MONTH(Q455), DAY(Q455)),"")</f>
        <v/>
      </c>
      <c r="AK455" s="130">
        <f>IF(Q455&lt;&gt;0,Q455-N455,TODAY()-N455)</f>
        <v/>
      </c>
      <c r="AL455" s="112">
        <f>IF(F455="Re-assigned",0,IF(H455="Closed",0,IF(H455="Service Restored",0,IF(H455="",0,1))))</f>
        <v/>
      </c>
      <c r="AM455" s="124">
        <f>IF(AL455=0,"",IF(AK455&gt;20.99,"Aged","Non-Aged"))</f>
        <v/>
      </c>
      <c r="AN455" s="112">
        <f>IF(Q455&lt;&gt;"",MONTH(Q455),"")</f>
        <v/>
      </c>
      <c r="AO455" s="112">
        <f>IFERROR(VALUE(V455),0)</f>
        <v/>
      </c>
    </row>
    <row customFormat="1" customHeight="1" ht="29.25" r="456" s="112" spans="1:41">
      <c r="A456" s="127" t="n"/>
      <c r="B456" s="113" t="n"/>
      <c r="C456" s="127" t="n"/>
      <c r="D456" s="127" t="n"/>
      <c r="E456" s="114">
        <f>IF(F456 &lt;&gt; "",VLOOKUP(F456,CategoryLookup,2,FALSE), "")</f>
        <v/>
      </c>
      <c r="F456" s="126" t="n"/>
      <c r="G456" s="127" t="n"/>
      <c r="H456" s="127" t="n"/>
      <c r="I456" s="127" t="n"/>
      <c r="J456" s="127" t="n"/>
      <c r="K456" s="127" t="n"/>
      <c r="L456" s="127" t="n"/>
      <c r="M456" s="127" t="n"/>
      <c r="N456" s="120" t="n"/>
      <c r="O456" s="120" t="n"/>
      <c r="P456" s="120" t="n"/>
      <c r="Q456" s="120" t="n"/>
      <c r="R456" s="121" t="n"/>
      <c r="S456" s="121" t="n"/>
      <c r="T456" s="121" t="n"/>
      <c r="U456" s="121" t="n"/>
      <c r="V456" s="117">
        <f>IF(P456="NA","NA",IF(P456&lt;&gt;"",TEXT(P456-N456,"[h].mm"),""))</f>
        <v/>
      </c>
      <c r="W456" s="118">
        <f>IF(AND(R456="",S456=""),"",R456+S456)</f>
        <v/>
      </c>
      <c r="X456" s="116">
        <f>IF(O456&lt;&gt;"",DATE(YEAR(O456), MONTH(O456), DAY(O456)),"")</f>
        <v/>
      </c>
      <c r="Y456" s="122" t="n"/>
      <c r="Z456" s="123" t="n"/>
      <c r="AA456" s="117">
        <f>IF(F456="Re-assigned","NA",IF(W456="","",IF(W456&gt;=VLOOKUP(D456,SLAMatrix,3,FALSE),"Yes",IF(W456&lt;VLOOKUP(D456,SLAMatrix,2,FALSE),"No","Internal"))))</f>
        <v/>
      </c>
      <c r="AB456" s="123" t="n"/>
      <c r="AC456" s="123" t="n"/>
      <c r="AD456" s="119" t="n"/>
      <c r="AE456" s="125" t="n"/>
      <c r="AF456" s="124">
        <f>MONTH(O456)</f>
        <v/>
      </c>
      <c r="AG456" s="124">
        <f>VLOOKUP(IFERROR(MID(AE456,1,(FIND(",",AE456,1)-1)),AE456),Facility_Region_Mapping,2,FALSE)</f>
        <v/>
      </c>
      <c r="AH456" s="124" t="n"/>
      <c r="AI456" s="124">
        <f>IF(C456&lt;&gt;"",IF(M456="ESM User",getInterfaceName($C456),"NA"),"")</f>
        <v/>
      </c>
      <c r="AJ456" s="116">
        <f>IF(Q456&lt;&gt;"",DATE(YEAR(Q456), MONTH(Q456), DAY(Q456)),"")</f>
        <v/>
      </c>
      <c r="AK456" s="130">
        <f>IF(Q456&lt;&gt;0,Q456-N456,TODAY()-N456)</f>
        <v/>
      </c>
      <c r="AL456" s="112">
        <f>IF(F456="Re-assigned",0,IF(H456="Closed",0,IF(H456="Service Restored",0,IF(H456="",0,1))))</f>
        <v/>
      </c>
      <c r="AM456" s="124">
        <f>IF(AL456=0,"",IF(AK456&gt;20.99,"Aged","Non-Aged"))</f>
        <v/>
      </c>
      <c r="AN456" s="112">
        <f>IF(Q456&lt;&gt;"",MONTH(Q456),"")</f>
        <v/>
      </c>
      <c r="AO456" s="112">
        <f>IFERROR(VALUE(V456),0)</f>
        <v/>
      </c>
    </row>
    <row customFormat="1" customHeight="1" ht="29.25" r="457" s="112" spans="1:41">
      <c r="A457" s="127" t="n"/>
      <c r="B457" s="113" t="n"/>
      <c r="C457" s="127" t="n"/>
      <c r="D457" s="127" t="n"/>
      <c r="E457" s="114">
        <f>IF(F457 &lt;&gt; "",VLOOKUP(F457,CategoryLookup,2,FALSE), "")</f>
        <v/>
      </c>
      <c r="F457" s="126" t="n"/>
      <c r="G457" s="127" t="n"/>
      <c r="H457" s="127" t="n"/>
      <c r="I457" s="127" t="n"/>
      <c r="J457" s="127" t="n"/>
      <c r="K457" s="127" t="n"/>
      <c r="L457" s="127" t="n"/>
      <c r="M457" s="127" t="n"/>
      <c r="N457" s="120" t="n"/>
      <c r="O457" s="120" t="n"/>
      <c r="P457" s="120" t="n"/>
      <c r="Q457" s="120" t="n"/>
      <c r="R457" s="121" t="n"/>
      <c r="S457" s="121" t="n"/>
      <c r="T457" s="121" t="n"/>
      <c r="U457" s="121" t="n"/>
      <c r="V457" s="117">
        <f>IF(P457="NA","NA",IF(P457&lt;&gt;"",TEXT(P457-N457,"[h].mm"),""))</f>
        <v/>
      </c>
      <c r="W457" s="118">
        <f>IF(AND(R457="",S457=""),"",R457+S457)</f>
        <v/>
      </c>
      <c r="X457" s="116">
        <f>IF(O457&lt;&gt;"",DATE(YEAR(O457), MONTH(O457), DAY(O457)),"")</f>
        <v/>
      </c>
      <c r="Y457" s="122" t="n"/>
      <c r="Z457" s="123" t="n"/>
      <c r="AA457" s="117">
        <f>IF(F457="Re-assigned","NA",IF(W457="","",IF(W457&gt;=VLOOKUP(D457,SLAMatrix,3,FALSE),"Yes",IF(W457&lt;VLOOKUP(D457,SLAMatrix,2,FALSE),"No","Internal"))))</f>
        <v/>
      </c>
      <c r="AB457" s="123" t="n"/>
      <c r="AC457" s="123" t="n"/>
      <c r="AD457" s="119" t="n"/>
      <c r="AE457" s="125" t="n"/>
      <c r="AF457" s="124">
        <f>MONTH(O457)</f>
        <v/>
      </c>
      <c r="AG457" s="124">
        <f>VLOOKUP(IFERROR(MID(AE457,1,(FIND(",",AE457,1)-1)),AE457),Facility_Region_Mapping,2,FALSE)</f>
        <v/>
      </c>
      <c r="AH457" s="124" t="n"/>
      <c r="AI457" s="124">
        <f>IF(C457&lt;&gt;"",IF(M457="ESM User",getInterfaceName($C457),"NA"),"")</f>
        <v/>
      </c>
      <c r="AJ457" s="116">
        <f>IF(Q457&lt;&gt;"",DATE(YEAR(Q457), MONTH(Q457), DAY(Q457)),"")</f>
        <v/>
      </c>
      <c r="AK457" s="130">
        <f>IF(Q457&lt;&gt;0,Q457-N457,TODAY()-N457)</f>
        <v/>
      </c>
      <c r="AL457" s="112">
        <f>IF(F457="Re-assigned",0,IF(H457="Closed",0,IF(H457="Service Restored",0,IF(H457="",0,1))))</f>
        <v/>
      </c>
      <c r="AM457" s="124">
        <f>IF(AL457=0,"",IF(AK457&gt;20.99,"Aged","Non-Aged"))</f>
        <v/>
      </c>
      <c r="AN457" s="112">
        <f>IF(Q457&lt;&gt;"",MONTH(Q457),"")</f>
        <v/>
      </c>
      <c r="AO457" s="112">
        <f>IFERROR(VALUE(V457),0)</f>
        <v/>
      </c>
    </row>
    <row customFormat="1" customHeight="1" ht="29.25" r="458" s="112" spans="1:41">
      <c r="A458" s="127" t="n"/>
      <c r="B458" s="113" t="n"/>
      <c r="C458" s="127" t="n"/>
      <c r="D458" s="127" t="n"/>
      <c r="E458" s="114">
        <f>IF(F458 &lt;&gt; "",VLOOKUP(F458,CategoryLookup,2,FALSE), "")</f>
        <v/>
      </c>
      <c r="F458" s="126" t="n"/>
      <c r="G458" s="127" t="n"/>
      <c r="H458" s="127" t="n"/>
      <c r="I458" s="127" t="n"/>
      <c r="J458" s="127" t="n"/>
      <c r="K458" s="127" t="n"/>
      <c r="L458" s="127" t="n"/>
      <c r="M458" s="127" t="n"/>
      <c r="N458" s="120" t="n"/>
      <c r="O458" s="120" t="n"/>
      <c r="P458" s="120" t="n"/>
      <c r="Q458" s="120" t="n"/>
      <c r="R458" s="121" t="n"/>
      <c r="S458" s="121" t="n"/>
      <c r="T458" s="121" t="n"/>
      <c r="U458" s="121" t="n"/>
      <c r="V458" s="117">
        <f>IF(P458="NA","NA",IF(P458&lt;&gt;"",TEXT(P458-N458,"[h].mm"),""))</f>
        <v/>
      </c>
      <c r="W458" s="118">
        <f>IF(AND(R458="",S458=""),"",R458+S458)</f>
        <v/>
      </c>
      <c r="X458" s="116">
        <f>IF(O458&lt;&gt;"",DATE(YEAR(O458), MONTH(O458), DAY(O458)),"")</f>
        <v/>
      </c>
      <c r="Y458" s="122" t="n"/>
      <c r="Z458" s="123" t="n"/>
      <c r="AA458" s="117">
        <f>IF(F458="Re-assigned","NA",IF(W458="","",IF(W458&gt;=VLOOKUP(D458,SLAMatrix,3,FALSE),"Yes",IF(W458&lt;VLOOKUP(D458,SLAMatrix,2,FALSE),"No","Internal"))))</f>
        <v/>
      </c>
      <c r="AB458" s="123" t="n"/>
      <c r="AC458" s="123" t="n"/>
      <c r="AD458" s="119" t="n"/>
      <c r="AE458" s="125" t="n"/>
      <c r="AF458" s="124">
        <f>MONTH(O458)</f>
        <v/>
      </c>
      <c r="AG458" s="124">
        <f>VLOOKUP(IFERROR(MID(AE458,1,(FIND(",",AE458,1)-1)),AE458),Facility_Region_Mapping,2,FALSE)</f>
        <v/>
      </c>
      <c r="AH458" s="124" t="n"/>
      <c r="AI458" s="124">
        <f>IF(C458&lt;&gt;"",IF(M458="ESM User",getInterfaceName($C458),"NA"),"")</f>
        <v/>
      </c>
      <c r="AJ458" s="116">
        <f>IF(Q458&lt;&gt;"",DATE(YEAR(Q458), MONTH(Q458), DAY(Q458)),"")</f>
        <v/>
      </c>
      <c r="AK458" s="130">
        <f>IF(Q458&lt;&gt;0,Q458-N458,TODAY()-N458)</f>
        <v/>
      </c>
      <c r="AL458" s="112">
        <f>IF(F458="Re-assigned",0,IF(H458="Closed",0,IF(H458="Service Restored",0,IF(H458="",0,1))))</f>
        <v/>
      </c>
      <c r="AM458" s="124">
        <f>IF(AL458=0,"",IF(AK458&gt;20.99,"Aged","Non-Aged"))</f>
        <v/>
      </c>
      <c r="AN458" s="112">
        <f>IF(Q458&lt;&gt;"",MONTH(Q458),"")</f>
        <v/>
      </c>
      <c r="AO458" s="112">
        <f>IFERROR(VALUE(V458),0)</f>
        <v/>
      </c>
    </row>
    <row customFormat="1" customHeight="1" ht="29.25" r="459" s="112" spans="1:41">
      <c r="A459" s="127" t="n"/>
      <c r="B459" s="113" t="n"/>
      <c r="C459" s="127" t="n"/>
      <c r="D459" s="127" t="n"/>
      <c r="E459" s="114">
        <f>IF(F459 &lt;&gt; "",VLOOKUP(F459,CategoryLookup,2,FALSE), "")</f>
        <v/>
      </c>
      <c r="F459" s="126" t="n"/>
      <c r="G459" s="127" t="n"/>
      <c r="H459" s="127" t="n"/>
      <c r="I459" s="127" t="n"/>
      <c r="J459" s="127" t="n"/>
      <c r="K459" s="127" t="n"/>
      <c r="L459" s="127" t="n"/>
      <c r="M459" s="127" t="n"/>
      <c r="N459" s="120" t="n"/>
      <c r="O459" s="120" t="n"/>
      <c r="P459" s="120" t="n"/>
      <c r="Q459" s="120" t="n"/>
      <c r="R459" s="121" t="n"/>
      <c r="S459" s="121" t="n"/>
      <c r="T459" s="121" t="n"/>
      <c r="U459" s="121" t="n"/>
      <c r="V459" s="117">
        <f>IF(P459="NA","NA",IF(P459&lt;&gt;"",TEXT(P459-N459,"[h].mm"),""))</f>
        <v/>
      </c>
      <c r="W459" s="118">
        <f>IF(AND(R459="",S459=""),"",R459+S459)</f>
        <v/>
      </c>
      <c r="X459" s="116">
        <f>IF(O459&lt;&gt;"",DATE(YEAR(O459), MONTH(O459), DAY(O459)),"")</f>
        <v/>
      </c>
      <c r="Y459" s="122" t="n"/>
      <c r="Z459" s="123" t="n"/>
      <c r="AA459" s="117">
        <f>IF(F459="Re-assigned","NA",IF(W459="","",IF(W459&gt;=VLOOKUP(D459,SLAMatrix,3,FALSE),"Yes",IF(W459&lt;VLOOKUP(D459,SLAMatrix,2,FALSE),"No","Internal"))))</f>
        <v/>
      </c>
      <c r="AB459" s="123" t="n"/>
      <c r="AC459" s="123" t="n"/>
      <c r="AD459" s="119" t="n"/>
      <c r="AE459" s="125" t="n"/>
      <c r="AF459" s="124">
        <f>MONTH(O459)</f>
        <v/>
      </c>
      <c r="AG459" s="124">
        <f>VLOOKUP(IFERROR(MID(AE459,1,(FIND(",",AE459,1)-1)),AE459),Facility_Region_Mapping,2,FALSE)</f>
        <v/>
      </c>
      <c r="AH459" s="124" t="n"/>
      <c r="AI459" s="124">
        <f>IF(C459&lt;&gt;"",IF(M459="ESM User",getInterfaceName($C459),"NA"),"")</f>
        <v/>
      </c>
      <c r="AJ459" s="116">
        <f>IF(Q459&lt;&gt;"",DATE(YEAR(Q459), MONTH(Q459), DAY(Q459)),"")</f>
        <v/>
      </c>
      <c r="AK459" s="130">
        <f>IF(Q459&lt;&gt;0,Q459-N459,TODAY()-N459)</f>
        <v/>
      </c>
      <c r="AL459" s="112">
        <f>IF(F459="Re-assigned",0,IF(H459="Closed",0,IF(H459="Service Restored",0,IF(H459="",0,1))))</f>
        <v/>
      </c>
      <c r="AM459" s="124">
        <f>IF(AL459=0,"",IF(AK459&gt;20.99,"Aged","Non-Aged"))</f>
        <v/>
      </c>
      <c r="AN459" s="112">
        <f>IF(Q459&lt;&gt;"",MONTH(Q459),"")</f>
        <v/>
      </c>
      <c r="AO459" s="112">
        <f>IFERROR(VALUE(V459),0)</f>
        <v/>
      </c>
    </row>
    <row customFormat="1" customHeight="1" ht="29.25" r="460" s="112" spans="1:41">
      <c r="A460" s="127" t="n"/>
      <c r="B460" s="113" t="n"/>
      <c r="C460" s="127" t="n"/>
      <c r="D460" s="127" t="n"/>
      <c r="E460" s="114">
        <f>IF(F460 &lt;&gt; "",VLOOKUP(F460,CategoryLookup,2,FALSE), "")</f>
        <v/>
      </c>
      <c r="F460" s="126" t="n"/>
      <c r="G460" s="127" t="n"/>
      <c r="H460" s="127" t="n"/>
      <c r="I460" s="127" t="n"/>
      <c r="J460" s="127" t="n"/>
      <c r="K460" s="127" t="n"/>
      <c r="L460" s="127" t="n"/>
      <c r="M460" s="127" t="n"/>
      <c r="N460" s="120" t="n"/>
      <c r="O460" s="120" t="n"/>
      <c r="P460" s="120" t="n"/>
      <c r="Q460" s="120" t="n"/>
      <c r="R460" s="121" t="n"/>
      <c r="S460" s="121" t="n"/>
      <c r="T460" s="121" t="n"/>
      <c r="U460" s="121" t="n"/>
      <c r="V460" s="117">
        <f>IF(P460="NA","NA",IF(P460&lt;&gt;"",TEXT(P460-N460,"[h].mm"),""))</f>
        <v/>
      </c>
      <c r="W460" s="118">
        <f>IF(AND(R460="",S460=""),"",R460+S460)</f>
        <v/>
      </c>
      <c r="X460" s="116">
        <f>IF(O460&lt;&gt;"",DATE(YEAR(O460), MONTH(O460), DAY(O460)),"")</f>
        <v/>
      </c>
      <c r="Y460" s="122" t="n"/>
      <c r="Z460" s="123" t="n"/>
      <c r="AA460" s="117">
        <f>IF(F460="Re-assigned","NA",IF(W460="","",IF(W460&gt;=VLOOKUP(D460,SLAMatrix,3,FALSE),"Yes",IF(W460&lt;VLOOKUP(D460,SLAMatrix,2,FALSE),"No","Internal"))))</f>
        <v/>
      </c>
      <c r="AB460" s="123" t="n"/>
      <c r="AC460" s="123" t="n"/>
      <c r="AD460" s="119" t="n"/>
      <c r="AE460" s="125" t="n"/>
      <c r="AF460" s="124">
        <f>MONTH(O460)</f>
        <v/>
      </c>
      <c r="AG460" s="124">
        <f>VLOOKUP(IFERROR(MID(AE460,1,(FIND(",",AE460,1)-1)),AE460),Facility_Region_Mapping,2,FALSE)</f>
        <v/>
      </c>
      <c r="AH460" s="124" t="n"/>
      <c r="AI460" s="124">
        <f>IF(C460&lt;&gt;"",IF(M460="ESM User",getInterfaceName($C460),"NA"),"")</f>
        <v/>
      </c>
      <c r="AJ460" s="116">
        <f>IF(Q460&lt;&gt;"",DATE(YEAR(Q460), MONTH(Q460), DAY(Q460)),"")</f>
        <v/>
      </c>
      <c r="AK460" s="130">
        <f>IF(Q460&lt;&gt;0,Q460-N460,TODAY()-N460)</f>
        <v/>
      </c>
      <c r="AL460" s="112">
        <f>IF(F460="Re-assigned",0,IF(H460="Closed",0,IF(H460="Service Restored",0,IF(H460="",0,1))))</f>
        <v/>
      </c>
      <c r="AM460" s="124">
        <f>IF(AL460=0,"",IF(AK460&gt;20.99,"Aged","Non-Aged"))</f>
        <v/>
      </c>
      <c r="AN460" s="112">
        <f>IF(Q460&lt;&gt;"",MONTH(Q460),"")</f>
        <v/>
      </c>
      <c r="AO460" s="112">
        <f>IFERROR(VALUE(V460),0)</f>
        <v/>
      </c>
    </row>
    <row customFormat="1" customHeight="1" ht="29.25" r="461" s="112" spans="1:41">
      <c r="A461" s="127" t="n"/>
      <c r="B461" s="113" t="n"/>
      <c r="C461" s="127" t="n"/>
      <c r="D461" s="127" t="n"/>
      <c r="E461" s="114">
        <f>IF(F461 &lt;&gt; "",VLOOKUP(F461,CategoryLookup,2,FALSE), "")</f>
        <v/>
      </c>
      <c r="F461" s="126" t="n"/>
      <c r="G461" s="127" t="n"/>
      <c r="H461" s="127" t="n"/>
      <c r="I461" s="127" t="n"/>
      <c r="J461" s="127" t="n"/>
      <c r="K461" s="127" t="n"/>
      <c r="L461" s="127" t="n"/>
      <c r="M461" s="127" t="n"/>
      <c r="N461" s="120" t="n"/>
      <c r="O461" s="120" t="n"/>
      <c r="P461" s="120" t="n"/>
      <c r="Q461" s="120" t="n"/>
      <c r="R461" s="121" t="n"/>
      <c r="S461" s="121" t="n"/>
      <c r="T461" s="121" t="n"/>
      <c r="U461" s="121" t="n"/>
      <c r="V461" s="117">
        <f>IF(P461="NA","NA",IF(P461&lt;&gt;"",TEXT(P461-N461,"[h].mm"),""))</f>
        <v/>
      </c>
      <c r="W461" s="118">
        <f>IF(AND(R461="",S461=""),"",R461+S461)</f>
        <v/>
      </c>
      <c r="X461" s="116">
        <f>IF(O461&lt;&gt;"",DATE(YEAR(O461), MONTH(O461), DAY(O461)),"")</f>
        <v/>
      </c>
      <c r="Y461" s="122" t="n"/>
      <c r="Z461" s="123" t="n"/>
      <c r="AA461" s="117">
        <f>IF(F461="Re-assigned","NA",IF(W461="","",IF(W461&gt;=VLOOKUP(D461,SLAMatrix,3,FALSE),"Yes",IF(W461&lt;VLOOKUP(D461,SLAMatrix,2,FALSE),"No","Internal"))))</f>
        <v/>
      </c>
      <c r="AB461" s="123" t="n"/>
      <c r="AC461" s="123" t="n"/>
      <c r="AD461" s="119" t="n"/>
      <c r="AE461" s="125" t="n"/>
      <c r="AF461" s="124">
        <f>MONTH(O461)</f>
        <v/>
      </c>
      <c r="AG461" s="124">
        <f>VLOOKUP(IFERROR(MID(AE461,1,(FIND(",",AE461,1)-1)),AE461),Facility_Region_Mapping,2,FALSE)</f>
        <v/>
      </c>
      <c r="AH461" s="124" t="n"/>
      <c r="AI461" s="124">
        <f>IF(C461&lt;&gt;"",IF(M461="ESM User",getInterfaceName($C461),"NA"),"")</f>
        <v/>
      </c>
      <c r="AJ461" s="116">
        <f>IF(Q461&lt;&gt;"",DATE(YEAR(Q461), MONTH(Q461), DAY(Q461)),"")</f>
        <v/>
      </c>
      <c r="AK461" s="130">
        <f>IF(Q461&lt;&gt;0,Q461-N461,TODAY()-N461)</f>
        <v/>
      </c>
      <c r="AL461" s="112">
        <f>IF(F461="Re-assigned",0,IF(H461="Closed",0,IF(H461="Service Restored",0,IF(H461="",0,1))))</f>
        <v/>
      </c>
      <c r="AM461" s="124">
        <f>IF(AL461=0,"",IF(AK461&gt;20.99,"Aged","Non-Aged"))</f>
        <v/>
      </c>
      <c r="AN461" s="112">
        <f>IF(Q461&lt;&gt;"",MONTH(Q461),"")</f>
        <v/>
      </c>
      <c r="AO461" s="112">
        <f>IFERROR(VALUE(V461),0)</f>
        <v/>
      </c>
    </row>
    <row customFormat="1" customHeight="1" ht="29.25" r="462" s="112" spans="1:41">
      <c r="A462" s="127" t="n"/>
      <c r="B462" s="113" t="n"/>
      <c r="C462" s="127" t="n"/>
      <c r="D462" s="127" t="n"/>
      <c r="E462" s="114">
        <f>IF(F462 &lt;&gt; "",VLOOKUP(F462,CategoryLookup,2,FALSE), "")</f>
        <v/>
      </c>
      <c r="F462" s="126" t="n"/>
      <c r="G462" s="127" t="n"/>
      <c r="H462" s="127" t="n"/>
      <c r="I462" s="127" t="n"/>
      <c r="J462" s="127" t="n"/>
      <c r="K462" s="127" t="n"/>
      <c r="L462" s="127" t="n"/>
      <c r="M462" s="127" t="n"/>
      <c r="N462" s="120" t="n"/>
      <c r="O462" s="120" t="n"/>
      <c r="P462" s="120" t="n"/>
      <c r="Q462" s="120" t="n"/>
      <c r="R462" s="121" t="n"/>
      <c r="S462" s="121" t="n"/>
      <c r="T462" s="121" t="n"/>
      <c r="U462" s="121" t="n"/>
      <c r="V462" s="117">
        <f>IF(P462="NA","NA",IF(P462&lt;&gt;"",TEXT(P462-N462,"[h].mm"),""))</f>
        <v/>
      </c>
      <c r="W462" s="118">
        <f>IF(AND(R462="",S462=""),"",R462+S462)</f>
        <v/>
      </c>
      <c r="X462" s="116">
        <f>IF(O462&lt;&gt;"",DATE(YEAR(O462), MONTH(O462), DAY(O462)),"")</f>
        <v/>
      </c>
      <c r="Y462" s="122" t="n"/>
      <c r="Z462" s="123" t="n"/>
      <c r="AA462" s="117">
        <f>IF(F462="Re-assigned","NA",IF(W462="","",IF(W462&gt;=VLOOKUP(D462,SLAMatrix,3,FALSE),"Yes",IF(W462&lt;VLOOKUP(D462,SLAMatrix,2,FALSE),"No","Internal"))))</f>
        <v/>
      </c>
      <c r="AB462" s="123" t="n"/>
      <c r="AC462" s="123" t="n"/>
      <c r="AD462" s="119" t="n"/>
      <c r="AE462" s="125" t="n"/>
      <c r="AF462" s="124">
        <f>MONTH(O462)</f>
        <v/>
      </c>
      <c r="AG462" s="124">
        <f>VLOOKUP(IFERROR(MID(AE462,1,(FIND(",",AE462,1)-1)),AE462),Facility_Region_Mapping,2,FALSE)</f>
        <v/>
      </c>
      <c r="AH462" s="124" t="n"/>
      <c r="AI462" s="124">
        <f>IF(C462&lt;&gt;"",IF(M462="ESM User",getInterfaceName($C462),"NA"),"")</f>
        <v/>
      </c>
      <c r="AJ462" s="116">
        <f>IF(Q462&lt;&gt;"",DATE(YEAR(Q462), MONTH(Q462), DAY(Q462)),"")</f>
        <v/>
      </c>
      <c r="AK462" s="130">
        <f>IF(Q462&lt;&gt;0,Q462-N462,TODAY()-N462)</f>
        <v/>
      </c>
      <c r="AL462" s="112">
        <f>IF(F462="Re-assigned",0,IF(H462="Closed",0,IF(H462="Service Restored",0,IF(H462="",0,1))))</f>
        <v/>
      </c>
      <c r="AM462" s="124">
        <f>IF(AL462=0,"",IF(AK462&gt;20.99,"Aged","Non-Aged"))</f>
        <v/>
      </c>
      <c r="AN462" s="112">
        <f>IF(Q462&lt;&gt;"",MONTH(Q462),"")</f>
        <v/>
      </c>
      <c r="AO462" s="112">
        <f>IFERROR(VALUE(V462),0)</f>
        <v/>
      </c>
    </row>
    <row customFormat="1" customHeight="1" ht="29.25" r="463" s="112" spans="1:41">
      <c r="A463" s="127" t="n"/>
      <c r="B463" s="113" t="n"/>
      <c r="C463" s="127" t="n"/>
      <c r="D463" s="127" t="n"/>
      <c r="E463" s="114">
        <f>IF(F463 &lt;&gt; "",VLOOKUP(F463,CategoryLookup,2,FALSE), "")</f>
        <v/>
      </c>
      <c r="F463" s="126" t="n"/>
      <c r="G463" s="127" t="n"/>
      <c r="H463" s="127" t="n"/>
      <c r="I463" s="127" t="n"/>
      <c r="J463" s="127" t="n"/>
      <c r="K463" s="127" t="n"/>
      <c r="L463" s="127" t="n"/>
      <c r="M463" s="127" t="n"/>
      <c r="N463" s="120" t="n"/>
      <c r="O463" s="120" t="n"/>
      <c r="P463" s="120" t="n"/>
      <c r="Q463" s="120" t="n"/>
      <c r="R463" s="121" t="n"/>
      <c r="S463" s="121" t="n"/>
      <c r="T463" s="121" t="n"/>
      <c r="U463" s="121" t="n"/>
      <c r="V463" s="117">
        <f>IF(P463="NA","NA",IF(P463&lt;&gt;"",TEXT(P463-N463,"[h].mm"),""))</f>
        <v/>
      </c>
      <c r="W463" s="118">
        <f>IF(AND(R463="",S463=""),"",R463+S463)</f>
        <v/>
      </c>
      <c r="X463" s="116">
        <f>IF(O463&lt;&gt;"",DATE(YEAR(O463), MONTH(O463), DAY(O463)),"")</f>
        <v/>
      </c>
      <c r="Y463" s="122" t="n"/>
      <c r="Z463" s="123" t="n"/>
      <c r="AA463" s="117">
        <f>IF(F463="Re-assigned","NA",IF(W463="","",IF(W463&gt;=VLOOKUP(D463,SLAMatrix,3,FALSE),"Yes",IF(W463&lt;VLOOKUP(D463,SLAMatrix,2,FALSE),"No","Internal"))))</f>
        <v/>
      </c>
      <c r="AB463" s="123" t="n"/>
      <c r="AC463" s="123" t="n"/>
      <c r="AD463" s="119" t="n"/>
      <c r="AE463" s="125" t="n"/>
      <c r="AF463" s="124">
        <f>MONTH(O463)</f>
        <v/>
      </c>
      <c r="AG463" s="124">
        <f>VLOOKUP(IFERROR(MID(AE463,1,(FIND(",",AE463,1)-1)),AE463),Facility_Region_Mapping,2,FALSE)</f>
        <v/>
      </c>
      <c r="AH463" s="124" t="n"/>
      <c r="AI463" s="124">
        <f>IF(C463&lt;&gt;"",IF(M463="ESM User",getInterfaceName($C463),"NA"),"")</f>
        <v/>
      </c>
      <c r="AJ463" s="116">
        <f>IF(Q463&lt;&gt;"",DATE(YEAR(Q463), MONTH(Q463), DAY(Q463)),"")</f>
        <v/>
      </c>
      <c r="AK463" s="130">
        <f>IF(Q463&lt;&gt;0,Q463-N463,TODAY()-N463)</f>
        <v/>
      </c>
      <c r="AL463" s="112">
        <f>IF(F463="Re-assigned",0,IF(H463="Closed",0,IF(H463="Service Restored",0,IF(H463="",0,1))))</f>
        <v/>
      </c>
      <c r="AM463" s="124">
        <f>IF(AL463=0,"",IF(AK463&gt;20.99,"Aged","Non-Aged"))</f>
        <v/>
      </c>
      <c r="AN463" s="112">
        <f>IF(Q463&lt;&gt;"",MONTH(Q463),"")</f>
        <v/>
      </c>
      <c r="AO463" s="112">
        <f>IFERROR(VALUE(V463),0)</f>
        <v/>
      </c>
    </row>
    <row customFormat="1" customHeight="1" ht="29.25" r="464" s="112" spans="1:41">
      <c r="A464" s="127" t="n"/>
      <c r="B464" s="113" t="n"/>
      <c r="C464" s="127" t="n"/>
      <c r="D464" s="127" t="n"/>
      <c r="E464" s="114">
        <f>IF(F464 &lt;&gt; "",VLOOKUP(F464,CategoryLookup,2,FALSE), "")</f>
        <v/>
      </c>
      <c r="F464" s="126" t="n"/>
      <c r="G464" s="127" t="n"/>
      <c r="H464" s="127" t="n"/>
      <c r="I464" s="127" t="n"/>
      <c r="J464" s="127" t="n"/>
      <c r="K464" s="127" t="n"/>
      <c r="L464" s="127" t="n"/>
      <c r="M464" s="127" t="n"/>
      <c r="N464" s="120" t="n"/>
      <c r="O464" s="120" t="n"/>
      <c r="P464" s="120" t="n"/>
      <c r="Q464" s="120" t="n"/>
      <c r="R464" s="121" t="n"/>
      <c r="S464" s="121" t="n"/>
      <c r="T464" s="121" t="n"/>
      <c r="U464" s="121" t="n"/>
      <c r="V464" s="117">
        <f>IF(P464="NA","NA",IF(P464&lt;&gt;"",TEXT(P464-N464,"[h].mm"),""))</f>
        <v/>
      </c>
      <c r="W464" s="118">
        <f>IF(AND(R464="",S464=""),"",R464+S464)</f>
        <v/>
      </c>
      <c r="X464" s="116">
        <f>IF(O464&lt;&gt;"",DATE(YEAR(O464), MONTH(O464), DAY(O464)),"")</f>
        <v/>
      </c>
      <c r="Y464" s="122" t="n"/>
      <c r="Z464" s="123" t="n"/>
      <c r="AA464" s="117">
        <f>IF(F464="Re-assigned","NA",IF(W464="","",IF(W464&gt;=VLOOKUP(D464,SLAMatrix,3,FALSE),"Yes",IF(W464&lt;VLOOKUP(D464,SLAMatrix,2,FALSE),"No","Internal"))))</f>
        <v/>
      </c>
      <c r="AB464" s="123" t="n"/>
      <c r="AC464" s="123" t="n"/>
      <c r="AD464" s="119" t="n"/>
      <c r="AE464" s="125" t="n"/>
      <c r="AF464" s="124">
        <f>MONTH(O464)</f>
        <v/>
      </c>
      <c r="AG464" s="124">
        <f>VLOOKUP(IFERROR(MID(AE464,1,(FIND(",",AE464,1)-1)),AE464),Facility_Region_Mapping,2,FALSE)</f>
        <v/>
      </c>
      <c r="AH464" s="124" t="n"/>
      <c r="AI464" s="124">
        <f>IF(C464&lt;&gt;"",IF(M464="ESM User",getInterfaceName($C464),"NA"),"")</f>
        <v/>
      </c>
      <c r="AJ464" s="116">
        <f>IF(Q464&lt;&gt;"",DATE(YEAR(Q464), MONTH(Q464), DAY(Q464)),"")</f>
        <v/>
      </c>
      <c r="AK464" s="130">
        <f>IF(Q464&lt;&gt;0,Q464-N464,TODAY()-N464)</f>
        <v/>
      </c>
      <c r="AL464" s="112">
        <f>IF(F464="Re-assigned",0,IF(H464="Closed",0,IF(H464="Service Restored",0,IF(H464="",0,1))))</f>
        <v/>
      </c>
      <c r="AM464" s="124">
        <f>IF(AL464=0,"",IF(AK464&gt;20.99,"Aged","Non-Aged"))</f>
        <v/>
      </c>
      <c r="AN464" s="112">
        <f>IF(Q464&lt;&gt;"",MONTH(Q464),"")</f>
        <v/>
      </c>
      <c r="AO464" s="112">
        <f>IFERROR(VALUE(V464),0)</f>
        <v/>
      </c>
    </row>
    <row customFormat="1" customHeight="1" ht="29.25" r="465" s="112" spans="1:41">
      <c r="A465" s="127" t="n"/>
      <c r="B465" s="113" t="n"/>
      <c r="C465" s="127" t="n"/>
      <c r="D465" s="127" t="n"/>
      <c r="E465" s="114">
        <f>IF(F465 &lt;&gt; "",VLOOKUP(F465,CategoryLookup,2,FALSE), "")</f>
        <v/>
      </c>
      <c r="F465" s="126" t="n"/>
      <c r="G465" s="127" t="n"/>
      <c r="H465" s="127" t="n"/>
      <c r="I465" s="127" t="n"/>
      <c r="J465" s="127" t="n"/>
      <c r="K465" s="127" t="n"/>
      <c r="L465" s="127" t="n"/>
      <c r="M465" s="127" t="n"/>
      <c r="N465" s="120" t="n"/>
      <c r="O465" s="120" t="n"/>
      <c r="P465" s="120" t="n"/>
      <c r="Q465" s="120" t="n"/>
      <c r="R465" s="121" t="n"/>
      <c r="S465" s="121" t="n"/>
      <c r="T465" s="121" t="n"/>
      <c r="U465" s="121" t="n"/>
      <c r="V465" s="117">
        <f>IF(P465="NA","NA",IF(P465&lt;&gt;"",TEXT(P465-N465,"[h].mm"),""))</f>
        <v/>
      </c>
      <c r="W465" s="118">
        <f>IF(AND(R465="",S465=""),"",R465+S465)</f>
        <v/>
      </c>
      <c r="X465" s="116">
        <f>IF(O465&lt;&gt;"",DATE(YEAR(O465), MONTH(O465), DAY(O465)),"")</f>
        <v/>
      </c>
      <c r="Y465" s="122" t="n"/>
      <c r="Z465" s="123" t="n"/>
      <c r="AA465" s="117">
        <f>IF(F465="Re-assigned","NA",IF(W465="","",IF(W465&gt;=VLOOKUP(D465,SLAMatrix,3,FALSE),"Yes",IF(W465&lt;VLOOKUP(D465,SLAMatrix,2,FALSE),"No","Internal"))))</f>
        <v/>
      </c>
      <c r="AB465" s="123" t="n"/>
      <c r="AC465" s="123" t="n"/>
      <c r="AD465" s="119" t="n"/>
      <c r="AE465" s="125" t="n"/>
      <c r="AF465" s="124">
        <f>MONTH(O465)</f>
        <v/>
      </c>
      <c r="AG465" s="124">
        <f>VLOOKUP(IFERROR(MID(AE465,1,(FIND(",",AE465,1)-1)),AE465),Facility_Region_Mapping,2,FALSE)</f>
        <v/>
      </c>
      <c r="AH465" s="124" t="n"/>
      <c r="AI465" s="124">
        <f>IF(C465&lt;&gt;"",IF(M465="ESM User",getInterfaceName($C465),"NA"),"")</f>
        <v/>
      </c>
      <c r="AJ465" s="116">
        <f>IF(Q465&lt;&gt;"",DATE(YEAR(Q465), MONTH(Q465), DAY(Q465)),"")</f>
        <v/>
      </c>
      <c r="AK465" s="130">
        <f>IF(Q465&lt;&gt;0,Q465-N465,TODAY()-N465)</f>
        <v/>
      </c>
      <c r="AL465" s="112">
        <f>IF(F465="Re-assigned",0,IF(H465="Closed",0,IF(H465="Service Restored",0,IF(H465="",0,1))))</f>
        <v/>
      </c>
      <c r="AM465" s="124">
        <f>IF(AL465=0,"",IF(AK465&gt;20.99,"Aged","Non-Aged"))</f>
        <v/>
      </c>
      <c r="AN465" s="112">
        <f>IF(Q465&lt;&gt;"",MONTH(Q465),"")</f>
        <v/>
      </c>
      <c r="AO465" s="112">
        <f>IFERROR(VALUE(V465),0)</f>
        <v/>
      </c>
    </row>
    <row customFormat="1" customHeight="1" ht="29.25" r="466" s="112" spans="1:41">
      <c r="A466" s="127" t="n"/>
      <c r="B466" s="113" t="n"/>
      <c r="C466" s="127" t="n"/>
      <c r="D466" s="127" t="n"/>
      <c r="E466" s="114">
        <f>IF(F466 &lt;&gt; "",VLOOKUP(F466,CategoryLookup,2,FALSE), "")</f>
        <v/>
      </c>
      <c r="F466" s="126" t="n"/>
      <c r="G466" s="127" t="n"/>
      <c r="H466" s="127" t="n"/>
      <c r="I466" s="127" t="n"/>
      <c r="J466" s="127" t="n"/>
      <c r="K466" s="127" t="n"/>
      <c r="L466" s="127" t="n"/>
      <c r="M466" s="127" t="n"/>
      <c r="N466" s="120" t="n"/>
      <c r="O466" s="120" t="n"/>
      <c r="P466" s="120" t="n"/>
      <c r="Q466" s="120" t="n"/>
      <c r="R466" s="121" t="n"/>
      <c r="S466" s="121" t="n"/>
      <c r="T466" s="121" t="n"/>
      <c r="U466" s="121" t="n"/>
      <c r="V466" s="117">
        <f>IF(P466="NA","NA",IF(P466&lt;&gt;"",TEXT(P466-N466,"[h].mm"),""))</f>
        <v/>
      </c>
      <c r="W466" s="118">
        <f>IF(AND(R466="",S466=""),"",R466+S466)</f>
        <v/>
      </c>
      <c r="X466" s="116">
        <f>IF(O466&lt;&gt;"",DATE(YEAR(O466), MONTH(O466), DAY(O466)),"")</f>
        <v/>
      </c>
      <c r="Y466" s="122" t="n"/>
      <c r="Z466" s="123" t="n"/>
      <c r="AA466" s="117">
        <f>IF(F466="Re-assigned","NA",IF(W466="","",IF(W466&gt;=VLOOKUP(D466,SLAMatrix,3,FALSE),"Yes",IF(W466&lt;VLOOKUP(D466,SLAMatrix,2,FALSE),"No","Internal"))))</f>
        <v/>
      </c>
      <c r="AB466" s="123" t="n"/>
      <c r="AC466" s="123" t="n"/>
      <c r="AD466" s="119" t="n"/>
      <c r="AE466" s="125" t="n"/>
      <c r="AF466" s="124">
        <f>MONTH(O466)</f>
        <v/>
      </c>
      <c r="AG466" s="124">
        <f>VLOOKUP(IFERROR(MID(AE466,1,(FIND(",",AE466,1)-1)),AE466),Facility_Region_Mapping,2,FALSE)</f>
        <v/>
      </c>
      <c r="AH466" s="124" t="n"/>
      <c r="AI466" s="124">
        <f>IF(C466&lt;&gt;"",IF(M466="ESM User",getInterfaceName($C466),"NA"),"")</f>
        <v/>
      </c>
      <c r="AJ466" s="116">
        <f>IF(Q466&lt;&gt;"",DATE(YEAR(Q466), MONTH(Q466), DAY(Q466)),"")</f>
        <v/>
      </c>
      <c r="AK466" s="130">
        <f>IF(Q466&lt;&gt;0,Q466-N466,TODAY()-N466)</f>
        <v/>
      </c>
      <c r="AL466" s="112">
        <f>IF(F466="Re-assigned",0,IF(H466="Closed",0,IF(H466="Service Restored",0,IF(H466="",0,1))))</f>
        <v/>
      </c>
      <c r="AM466" s="124">
        <f>IF(AL466=0,"",IF(AK466&gt;20.99,"Aged","Non-Aged"))</f>
        <v/>
      </c>
      <c r="AN466" s="112">
        <f>IF(Q466&lt;&gt;"",MONTH(Q466),"")</f>
        <v/>
      </c>
      <c r="AO466" s="112">
        <f>IFERROR(VALUE(V466),0)</f>
        <v/>
      </c>
    </row>
    <row customFormat="1" customHeight="1" ht="29.25" r="467" s="112" spans="1:41">
      <c r="A467" s="127" t="n"/>
      <c r="B467" s="113" t="n"/>
      <c r="C467" s="127" t="n"/>
      <c r="D467" s="127" t="n"/>
      <c r="E467" s="114">
        <f>IF(F467 &lt;&gt; "",VLOOKUP(F467,CategoryLookup,2,FALSE), "")</f>
        <v/>
      </c>
      <c r="F467" s="126" t="n"/>
      <c r="G467" s="127" t="n"/>
      <c r="H467" s="127" t="n"/>
      <c r="I467" s="127" t="n"/>
      <c r="J467" s="127" t="n"/>
      <c r="K467" s="127" t="n"/>
      <c r="L467" s="127" t="n"/>
      <c r="M467" s="127" t="n"/>
      <c r="N467" s="120" t="n"/>
      <c r="O467" s="120" t="n"/>
      <c r="P467" s="120" t="n"/>
      <c r="Q467" s="120" t="n"/>
      <c r="R467" s="121" t="n"/>
      <c r="S467" s="121" t="n"/>
      <c r="T467" s="121" t="n"/>
      <c r="U467" s="121" t="n"/>
      <c r="V467" s="117">
        <f>IF(P467="NA","NA",IF(P467&lt;&gt;"",TEXT(P467-N467,"[h].mm"),""))</f>
        <v/>
      </c>
      <c r="W467" s="118">
        <f>IF(AND(R467="",S467=""),"",R467+S467)</f>
        <v/>
      </c>
      <c r="X467" s="116">
        <f>IF(O467&lt;&gt;"",DATE(YEAR(O467), MONTH(O467), DAY(O467)),"")</f>
        <v/>
      </c>
      <c r="Y467" s="122" t="n"/>
      <c r="Z467" s="123" t="n"/>
      <c r="AA467" s="117">
        <f>IF(F467="Re-assigned","NA",IF(W467="","",IF(W467&gt;=VLOOKUP(D467,SLAMatrix,3,FALSE),"Yes",IF(W467&lt;VLOOKUP(D467,SLAMatrix,2,FALSE),"No","Internal"))))</f>
        <v/>
      </c>
      <c r="AB467" s="123" t="n"/>
      <c r="AC467" s="123" t="n"/>
      <c r="AD467" s="119" t="n"/>
      <c r="AE467" s="125" t="n"/>
      <c r="AF467" s="124">
        <f>MONTH(O467)</f>
        <v/>
      </c>
      <c r="AG467" s="124">
        <f>VLOOKUP(IFERROR(MID(AE467,1,(FIND(",",AE467,1)-1)),AE467),Facility_Region_Mapping,2,FALSE)</f>
        <v/>
      </c>
      <c r="AH467" s="124" t="n"/>
      <c r="AI467" s="124">
        <f>IF(C467&lt;&gt;"",IF(M467="ESM User",getInterfaceName($C467),"NA"),"")</f>
        <v/>
      </c>
      <c r="AJ467" s="116">
        <f>IF(Q467&lt;&gt;"",DATE(YEAR(Q467), MONTH(Q467), DAY(Q467)),"")</f>
        <v/>
      </c>
      <c r="AK467" s="130">
        <f>IF(Q467&lt;&gt;0,Q467-N467,TODAY()-N467)</f>
        <v/>
      </c>
      <c r="AL467" s="112">
        <f>IF(F467="Re-assigned",0,IF(H467="Closed",0,IF(H467="Service Restored",0,IF(H467="",0,1))))</f>
        <v/>
      </c>
      <c r="AM467" s="124">
        <f>IF(AL467=0,"",IF(AK467&gt;20.99,"Aged","Non-Aged"))</f>
        <v/>
      </c>
      <c r="AN467" s="112">
        <f>IF(Q467&lt;&gt;"",MONTH(Q467),"")</f>
        <v/>
      </c>
      <c r="AO467" s="112">
        <f>IFERROR(VALUE(V467),0)</f>
        <v/>
      </c>
    </row>
    <row customFormat="1" customHeight="1" ht="29.25" r="468" s="112" spans="1:41">
      <c r="A468" s="127" t="n"/>
      <c r="B468" s="113" t="n"/>
      <c r="C468" s="127" t="n"/>
      <c r="D468" s="127" t="n"/>
      <c r="E468" s="114">
        <f>IF(F468 &lt;&gt; "",VLOOKUP(F468,CategoryLookup,2,FALSE), "")</f>
        <v/>
      </c>
      <c r="F468" s="126" t="n"/>
      <c r="G468" s="127" t="n"/>
      <c r="H468" s="127" t="n"/>
      <c r="I468" s="127" t="n"/>
      <c r="J468" s="127" t="n"/>
      <c r="K468" s="127" t="n"/>
      <c r="L468" s="127" t="n"/>
      <c r="M468" s="127" t="n"/>
      <c r="N468" s="120" t="n"/>
      <c r="O468" s="120" t="n"/>
      <c r="P468" s="120" t="n"/>
      <c r="Q468" s="120" t="n"/>
      <c r="R468" s="121" t="n"/>
      <c r="S468" s="121" t="n"/>
      <c r="T468" s="121" t="n"/>
      <c r="U468" s="121" t="n"/>
      <c r="V468" s="117">
        <f>IF(P468="NA","NA",IF(P468&lt;&gt;"",TEXT(P468-N468,"[h].mm"),""))</f>
        <v/>
      </c>
      <c r="W468" s="118">
        <f>IF(AND(R468="",S468=""),"",R468+S468)</f>
        <v/>
      </c>
      <c r="X468" s="116">
        <f>IF(O468&lt;&gt;"",DATE(YEAR(O468), MONTH(O468), DAY(O468)),"")</f>
        <v/>
      </c>
      <c r="Y468" s="122" t="n"/>
      <c r="Z468" s="123" t="n"/>
      <c r="AA468" s="117">
        <f>IF(F468="Re-assigned","NA",IF(W468="","",IF(W468&gt;=VLOOKUP(D468,SLAMatrix,3,FALSE),"Yes",IF(W468&lt;VLOOKUP(D468,SLAMatrix,2,FALSE),"No","Internal"))))</f>
        <v/>
      </c>
      <c r="AB468" s="123" t="n"/>
      <c r="AC468" s="123" t="n"/>
      <c r="AD468" s="119" t="n"/>
      <c r="AE468" s="125" t="n"/>
      <c r="AF468" s="124">
        <f>MONTH(O468)</f>
        <v/>
      </c>
      <c r="AG468" s="124">
        <f>VLOOKUP(IFERROR(MID(AE468,1,(FIND(",",AE468,1)-1)),AE468),Facility_Region_Mapping,2,FALSE)</f>
        <v/>
      </c>
      <c r="AH468" s="124" t="n"/>
      <c r="AI468" s="124">
        <f>IF(C468&lt;&gt;"",IF(M468="ESM User",getInterfaceName($C468),"NA"),"")</f>
        <v/>
      </c>
      <c r="AJ468" s="116">
        <f>IF(Q468&lt;&gt;"",DATE(YEAR(Q468), MONTH(Q468), DAY(Q468)),"")</f>
        <v/>
      </c>
      <c r="AK468" s="130">
        <f>IF(Q468&lt;&gt;0,Q468-N468,TODAY()-N468)</f>
        <v/>
      </c>
      <c r="AL468" s="112">
        <f>IF(F468="Re-assigned",0,IF(H468="Closed",0,IF(H468="Service Restored",0,IF(H468="",0,1))))</f>
        <v/>
      </c>
      <c r="AM468" s="124">
        <f>IF(AL468=0,"",IF(AK468&gt;20.99,"Aged","Non-Aged"))</f>
        <v/>
      </c>
      <c r="AN468" s="112">
        <f>IF(Q468&lt;&gt;"",MONTH(Q468),"")</f>
        <v/>
      </c>
      <c r="AO468" s="112">
        <f>IFERROR(VALUE(V468),0)</f>
        <v/>
      </c>
    </row>
    <row customFormat="1" customHeight="1" ht="29.25" r="469" s="112" spans="1:41">
      <c r="A469" s="127" t="n"/>
      <c r="B469" s="113" t="n"/>
      <c r="C469" s="127" t="n"/>
      <c r="D469" s="127" t="n"/>
      <c r="E469" s="114">
        <f>IF(F469 &lt;&gt; "",VLOOKUP(F469,CategoryLookup,2,FALSE), "")</f>
        <v/>
      </c>
      <c r="F469" s="126" t="n"/>
      <c r="G469" s="127" t="n"/>
      <c r="H469" s="127" t="n"/>
      <c r="I469" s="127" t="n"/>
      <c r="J469" s="127" t="n"/>
      <c r="K469" s="127" t="n"/>
      <c r="L469" s="127" t="n"/>
      <c r="M469" s="127" t="n"/>
      <c r="N469" s="120" t="n"/>
      <c r="O469" s="120" t="n"/>
      <c r="P469" s="120" t="n"/>
      <c r="Q469" s="120" t="n"/>
      <c r="R469" s="121" t="n"/>
      <c r="S469" s="121" t="n"/>
      <c r="T469" s="121" t="n"/>
      <c r="U469" s="121" t="n"/>
      <c r="V469" s="117">
        <f>IF(P469="NA","NA",IF(P469&lt;&gt;"",TEXT(P469-N469,"[h].mm"),""))</f>
        <v/>
      </c>
      <c r="W469" s="118">
        <f>IF(AND(R469="",S469=""),"",R469+S469)</f>
        <v/>
      </c>
      <c r="X469" s="116">
        <f>IF(O469&lt;&gt;"",DATE(YEAR(O469), MONTH(O469), DAY(O469)),"")</f>
        <v/>
      </c>
      <c r="Y469" s="122" t="n"/>
      <c r="Z469" s="123" t="n"/>
      <c r="AA469" s="117">
        <f>IF(F469="Re-assigned","NA",IF(W469="","",IF(W469&gt;=VLOOKUP(D469,SLAMatrix,3,FALSE),"Yes",IF(W469&lt;VLOOKUP(D469,SLAMatrix,2,FALSE),"No","Internal"))))</f>
        <v/>
      </c>
      <c r="AB469" s="123" t="n"/>
      <c r="AC469" s="123" t="n"/>
      <c r="AD469" s="119" t="n"/>
      <c r="AE469" s="125" t="n"/>
      <c r="AF469" s="124">
        <f>MONTH(O469)</f>
        <v/>
      </c>
      <c r="AG469" s="124">
        <f>VLOOKUP(IFERROR(MID(AE469,1,(FIND(",",AE469,1)-1)),AE469),Facility_Region_Mapping,2,FALSE)</f>
        <v/>
      </c>
      <c r="AH469" s="124" t="n"/>
      <c r="AI469" s="124">
        <f>IF(C469&lt;&gt;"",IF(M469="ESM User",getInterfaceName($C469),"NA"),"")</f>
        <v/>
      </c>
      <c r="AJ469" s="116">
        <f>IF(Q469&lt;&gt;"",DATE(YEAR(Q469), MONTH(Q469), DAY(Q469)),"")</f>
        <v/>
      </c>
      <c r="AK469" s="130">
        <f>IF(Q469&lt;&gt;0,Q469-N469,TODAY()-N469)</f>
        <v/>
      </c>
      <c r="AL469" s="112">
        <f>IF(F469="Re-assigned",0,IF(H469="Closed",0,IF(H469="Service Restored",0,IF(H469="",0,1))))</f>
        <v/>
      </c>
      <c r="AM469" s="124">
        <f>IF(AL469=0,"",IF(AK469&gt;20.99,"Aged","Non-Aged"))</f>
        <v/>
      </c>
      <c r="AN469" s="112">
        <f>IF(Q469&lt;&gt;"",MONTH(Q469),"")</f>
        <v/>
      </c>
      <c r="AO469" s="112">
        <f>IFERROR(VALUE(V469),0)</f>
        <v/>
      </c>
    </row>
    <row customFormat="1" customHeight="1" ht="29.25" r="470" s="112" spans="1:41">
      <c r="A470" s="127" t="n"/>
      <c r="B470" s="113" t="n"/>
      <c r="C470" s="127" t="n"/>
      <c r="D470" s="127" t="n"/>
      <c r="E470" s="114">
        <f>IF(F470 &lt;&gt; "",VLOOKUP(F470,CategoryLookup,2,FALSE), "")</f>
        <v/>
      </c>
      <c r="F470" s="126" t="n"/>
      <c r="G470" s="127" t="n"/>
      <c r="H470" s="127" t="n"/>
      <c r="I470" s="127" t="n"/>
      <c r="J470" s="127" t="n"/>
      <c r="K470" s="127" t="n"/>
      <c r="L470" s="127" t="n"/>
      <c r="M470" s="127" t="n"/>
      <c r="N470" s="120" t="n"/>
      <c r="O470" s="120" t="n"/>
      <c r="P470" s="120" t="n"/>
      <c r="Q470" s="120" t="n"/>
      <c r="R470" s="121" t="n"/>
      <c r="S470" s="121" t="n"/>
      <c r="T470" s="121" t="n"/>
      <c r="U470" s="121" t="n"/>
      <c r="V470" s="117">
        <f>IF(P470="NA","NA",IF(P470&lt;&gt;"",TEXT(P470-N470,"[h].mm"),""))</f>
        <v/>
      </c>
      <c r="W470" s="118">
        <f>IF(AND(R470="",S470=""),"",R470+S470)</f>
        <v/>
      </c>
      <c r="X470" s="116">
        <f>IF(O470&lt;&gt;"",DATE(YEAR(O470), MONTH(O470), DAY(O470)),"")</f>
        <v/>
      </c>
      <c r="Y470" s="122" t="n"/>
      <c r="Z470" s="123" t="n"/>
      <c r="AA470" s="117">
        <f>IF(F470="Re-assigned","NA",IF(W470="","",IF(W470&gt;=VLOOKUP(D470,SLAMatrix,3,FALSE),"Yes",IF(W470&lt;VLOOKUP(D470,SLAMatrix,2,FALSE),"No","Internal"))))</f>
        <v/>
      </c>
      <c r="AB470" s="123" t="n"/>
      <c r="AC470" s="123" t="n"/>
      <c r="AD470" s="119" t="n"/>
      <c r="AE470" s="125" t="n"/>
      <c r="AF470" s="124">
        <f>MONTH(O470)</f>
        <v/>
      </c>
      <c r="AG470" s="124">
        <f>VLOOKUP(IFERROR(MID(AE470,1,(FIND(",",AE470,1)-1)),AE470),Facility_Region_Mapping,2,FALSE)</f>
        <v/>
      </c>
      <c r="AH470" s="124" t="n"/>
      <c r="AI470" s="124">
        <f>IF(C470&lt;&gt;"",IF(M470="ESM User",getInterfaceName($C470),"NA"),"")</f>
        <v/>
      </c>
      <c r="AJ470" s="116">
        <f>IF(Q470&lt;&gt;"",DATE(YEAR(Q470), MONTH(Q470), DAY(Q470)),"")</f>
        <v/>
      </c>
      <c r="AK470" s="130">
        <f>IF(Q470&lt;&gt;0,Q470-N470,TODAY()-N470)</f>
        <v/>
      </c>
      <c r="AL470" s="112">
        <f>IF(F470="Re-assigned",0,IF(H470="Closed",0,IF(H470="Service Restored",0,IF(H470="",0,1))))</f>
        <v/>
      </c>
      <c r="AM470" s="124">
        <f>IF(AL470=0,"",IF(AK470&gt;20.99,"Aged","Non-Aged"))</f>
        <v/>
      </c>
      <c r="AN470" s="112">
        <f>IF(Q470&lt;&gt;"",MONTH(Q470),"")</f>
        <v/>
      </c>
      <c r="AO470" s="112">
        <f>IFERROR(VALUE(V470),0)</f>
        <v/>
      </c>
    </row>
    <row customFormat="1" customHeight="1" ht="29.25" r="471" s="112" spans="1:41">
      <c r="A471" s="127" t="n"/>
      <c r="B471" s="113" t="n"/>
      <c r="C471" s="127" t="n"/>
      <c r="D471" s="127" t="n"/>
      <c r="E471" s="114">
        <f>IF(F471 &lt;&gt; "",VLOOKUP(F471,CategoryLookup,2,FALSE), "")</f>
        <v/>
      </c>
      <c r="F471" s="126" t="n"/>
      <c r="G471" s="127" t="n"/>
      <c r="H471" s="127" t="n"/>
      <c r="I471" s="127" t="n"/>
      <c r="J471" s="127" t="n"/>
      <c r="K471" s="127" t="n"/>
      <c r="L471" s="127" t="n"/>
      <c r="M471" s="127" t="n"/>
      <c r="N471" s="120" t="n"/>
      <c r="O471" s="120" t="n"/>
      <c r="P471" s="120" t="n"/>
      <c r="Q471" s="120" t="n"/>
      <c r="R471" s="121" t="n"/>
      <c r="S471" s="121" t="n"/>
      <c r="T471" s="121" t="n"/>
      <c r="U471" s="121" t="n"/>
      <c r="V471" s="117">
        <f>IF(P471="NA","NA",IF(P471&lt;&gt;"",TEXT(P471-N471,"[h].mm"),""))</f>
        <v/>
      </c>
      <c r="W471" s="118">
        <f>IF(AND(R471="",S471=""),"",R471+S471)</f>
        <v/>
      </c>
      <c r="X471" s="116">
        <f>IF(O471&lt;&gt;"",DATE(YEAR(O471), MONTH(O471), DAY(O471)),"")</f>
        <v/>
      </c>
      <c r="Y471" s="122" t="n"/>
      <c r="Z471" s="123" t="n"/>
      <c r="AA471" s="117">
        <f>IF(F471="Re-assigned","NA",IF(W471="","",IF(W471&gt;=VLOOKUP(D471,SLAMatrix,3,FALSE),"Yes",IF(W471&lt;VLOOKUP(D471,SLAMatrix,2,FALSE),"No","Internal"))))</f>
        <v/>
      </c>
      <c r="AB471" s="123" t="n"/>
      <c r="AC471" s="123" t="n"/>
      <c r="AD471" s="119" t="n"/>
      <c r="AE471" s="125" t="n"/>
      <c r="AF471" s="124">
        <f>MONTH(O471)</f>
        <v/>
      </c>
      <c r="AG471" s="124">
        <f>VLOOKUP(IFERROR(MID(AE471,1,(FIND(",",AE471,1)-1)),AE471),Facility_Region_Mapping,2,FALSE)</f>
        <v/>
      </c>
      <c r="AH471" s="124" t="n"/>
      <c r="AI471" s="124">
        <f>IF(C471&lt;&gt;"",IF(M471="ESM User",getInterfaceName($C471),"NA"),"")</f>
        <v/>
      </c>
      <c r="AJ471" s="116">
        <f>IF(Q471&lt;&gt;"",DATE(YEAR(Q471), MONTH(Q471), DAY(Q471)),"")</f>
        <v/>
      </c>
      <c r="AK471" s="130">
        <f>IF(Q471&lt;&gt;0,Q471-N471,TODAY()-N471)</f>
        <v/>
      </c>
      <c r="AL471" s="112">
        <f>IF(F471="Re-assigned",0,IF(H471="Closed",0,IF(H471="Service Restored",0,IF(H471="",0,1))))</f>
        <v/>
      </c>
      <c r="AM471" s="124">
        <f>IF(AL471=0,"",IF(AK471&gt;20.99,"Aged","Non-Aged"))</f>
        <v/>
      </c>
      <c r="AN471" s="112">
        <f>IF(Q471&lt;&gt;"",MONTH(Q471),"")</f>
        <v/>
      </c>
      <c r="AO471" s="112">
        <f>IFERROR(VALUE(V471),0)</f>
        <v/>
      </c>
    </row>
    <row customFormat="1" customHeight="1" ht="29.25" r="472" s="112" spans="1:41">
      <c r="A472" s="127" t="n"/>
      <c r="B472" s="113" t="n"/>
      <c r="C472" s="127" t="n"/>
      <c r="D472" s="127" t="n"/>
      <c r="E472" s="114">
        <f>IF(F472 &lt;&gt; "",VLOOKUP(F472,CategoryLookup,2,FALSE), "")</f>
        <v/>
      </c>
      <c r="F472" s="126" t="n"/>
      <c r="G472" s="127" t="n"/>
      <c r="H472" s="127" t="n"/>
      <c r="I472" s="127" t="n"/>
      <c r="J472" s="127" t="n"/>
      <c r="K472" s="127" t="n"/>
      <c r="L472" s="127" t="n"/>
      <c r="M472" s="127" t="n"/>
      <c r="N472" s="120" t="n"/>
      <c r="O472" s="120" t="n"/>
      <c r="P472" s="120" t="n"/>
      <c r="Q472" s="120" t="n"/>
      <c r="R472" s="121" t="n"/>
      <c r="S472" s="121" t="n"/>
      <c r="T472" s="121" t="n"/>
      <c r="U472" s="121" t="n"/>
      <c r="V472" s="117">
        <f>IF(P472="NA","NA",IF(P472&lt;&gt;"",TEXT(P472-N472,"[h].mm"),""))</f>
        <v/>
      </c>
      <c r="W472" s="118">
        <f>IF(AND(R472="",S472=""),"",R472+S472)</f>
        <v/>
      </c>
      <c r="X472" s="116">
        <f>IF(O472&lt;&gt;"",DATE(YEAR(O472), MONTH(O472), DAY(O472)),"")</f>
        <v/>
      </c>
      <c r="Y472" s="122" t="n"/>
      <c r="Z472" s="123" t="n"/>
      <c r="AA472" s="117">
        <f>IF(F472="Re-assigned","NA",IF(W472="","",IF(W472&gt;=VLOOKUP(D472,SLAMatrix,3,FALSE),"Yes",IF(W472&lt;VLOOKUP(D472,SLAMatrix,2,FALSE),"No","Internal"))))</f>
        <v/>
      </c>
      <c r="AB472" s="123" t="n"/>
      <c r="AC472" s="123" t="n"/>
      <c r="AD472" s="119" t="n"/>
      <c r="AE472" s="125" t="n"/>
      <c r="AF472" s="124">
        <f>MONTH(O472)</f>
        <v/>
      </c>
      <c r="AG472" s="124">
        <f>VLOOKUP(IFERROR(MID(AE472,1,(FIND(",",AE472,1)-1)),AE472),Facility_Region_Mapping,2,FALSE)</f>
        <v/>
      </c>
      <c r="AH472" s="124" t="n"/>
      <c r="AI472" s="124">
        <f>IF(C472&lt;&gt;"",IF(M472="ESM User",getInterfaceName($C472),"NA"),"")</f>
        <v/>
      </c>
      <c r="AJ472" s="116">
        <f>IF(Q472&lt;&gt;"",DATE(YEAR(Q472), MONTH(Q472), DAY(Q472)),"")</f>
        <v/>
      </c>
      <c r="AK472" s="130">
        <f>IF(Q472&lt;&gt;0,Q472-N472,TODAY()-N472)</f>
        <v/>
      </c>
      <c r="AL472" s="112">
        <f>IF(F472="Re-assigned",0,IF(H472="Closed",0,IF(H472="Service Restored",0,IF(H472="",0,1))))</f>
        <v/>
      </c>
      <c r="AM472" s="124">
        <f>IF(AL472=0,"",IF(AK472&gt;20.99,"Aged","Non-Aged"))</f>
        <v/>
      </c>
      <c r="AN472" s="112">
        <f>IF(Q472&lt;&gt;"",MONTH(Q472),"")</f>
        <v/>
      </c>
      <c r="AO472" s="112">
        <f>IFERROR(VALUE(V472),0)</f>
        <v/>
      </c>
    </row>
    <row customFormat="1" customHeight="1" ht="29.25" r="473" s="112" spans="1:41">
      <c r="A473" s="127" t="n"/>
      <c r="B473" s="113" t="n"/>
      <c r="C473" s="127" t="n"/>
      <c r="D473" s="127" t="n"/>
      <c r="E473" s="114">
        <f>IF(F473 &lt;&gt; "",VLOOKUP(F473,CategoryLookup,2,FALSE), "")</f>
        <v/>
      </c>
      <c r="F473" s="126" t="n"/>
      <c r="G473" s="127" t="n"/>
      <c r="H473" s="127" t="n"/>
      <c r="I473" s="127" t="n"/>
      <c r="J473" s="127" t="n"/>
      <c r="K473" s="127" t="n"/>
      <c r="L473" s="127" t="n"/>
      <c r="M473" s="127" t="n"/>
      <c r="N473" s="120" t="n"/>
      <c r="O473" s="120" t="n"/>
      <c r="P473" s="120" t="n"/>
      <c r="Q473" s="120" t="n"/>
      <c r="R473" s="121" t="n"/>
      <c r="S473" s="121" t="n"/>
      <c r="T473" s="121" t="n"/>
      <c r="U473" s="121" t="n"/>
      <c r="V473" s="117">
        <f>IF(P473="NA","NA",IF(P473&lt;&gt;"",TEXT(P473-N473,"[h].mm"),""))</f>
        <v/>
      </c>
      <c r="W473" s="118">
        <f>IF(AND(R473="",S473=""),"",R473+S473)</f>
        <v/>
      </c>
      <c r="X473" s="116">
        <f>IF(O473&lt;&gt;"",DATE(YEAR(O473), MONTH(O473), DAY(O473)),"")</f>
        <v/>
      </c>
      <c r="Y473" s="122" t="n"/>
      <c r="Z473" s="123" t="n"/>
      <c r="AA473" s="117">
        <f>IF(F473="Re-assigned","NA",IF(W473="","",IF(W473&gt;=VLOOKUP(D473,SLAMatrix,3,FALSE),"Yes",IF(W473&lt;VLOOKUP(D473,SLAMatrix,2,FALSE),"No","Internal"))))</f>
        <v/>
      </c>
      <c r="AB473" s="123" t="n"/>
      <c r="AC473" s="123" t="n"/>
      <c r="AD473" s="119" t="n"/>
      <c r="AE473" s="125" t="n"/>
      <c r="AF473" s="124">
        <f>MONTH(O473)</f>
        <v/>
      </c>
      <c r="AG473" s="124">
        <f>VLOOKUP(IFERROR(MID(AE473,1,(FIND(",",AE473,1)-1)),AE473),Facility_Region_Mapping,2,FALSE)</f>
        <v/>
      </c>
      <c r="AH473" s="124" t="n"/>
      <c r="AI473" s="124">
        <f>IF(C473&lt;&gt;"",IF(M473="ESM User",getInterfaceName($C473),"NA"),"")</f>
        <v/>
      </c>
      <c r="AJ473" s="116">
        <f>IF(Q473&lt;&gt;"",DATE(YEAR(Q473), MONTH(Q473), DAY(Q473)),"")</f>
        <v/>
      </c>
      <c r="AK473" s="130">
        <f>IF(Q473&lt;&gt;0,Q473-N473,TODAY()-N473)</f>
        <v/>
      </c>
      <c r="AL473" s="112">
        <f>IF(F473="Re-assigned",0,IF(H473="Closed",0,IF(H473="Service Restored",0,IF(H473="",0,1))))</f>
        <v/>
      </c>
      <c r="AM473" s="124">
        <f>IF(AL473=0,"",IF(AK473&gt;20.99,"Aged","Non-Aged"))</f>
        <v/>
      </c>
      <c r="AN473" s="112">
        <f>IF(Q473&lt;&gt;"",MONTH(Q473),"")</f>
        <v/>
      </c>
      <c r="AO473" s="112">
        <f>IFERROR(VALUE(V473),0)</f>
        <v/>
      </c>
    </row>
    <row customFormat="1" customHeight="1" ht="29.25" r="474" s="112" spans="1:41">
      <c r="A474" s="127" t="n"/>
      <c r="B474" s="113" t="n"/>
      <c r="C474" s="127" t="n"/>
      <c r="D474" s="127" t="n"/>
      <c r="E474" s="114">
        <f>IF(F474 &lt;&gt; "",VLOOKUP(F474,CategoryLookup,2,FALSE), "")</f>
        <v/>
      </c>
      <c r="F474" s="126" t="n"/>
      <c r="G474" s="127" t="n"/>
      <c r="H474" s="127" t="n"/>
      <c r="I474" s="127" t="n"/>
      <c r="J474" s="127" t="n"/>
      <c r="K474" s="127" t="n"/>
      <c r="L474" s="127" t="n"/>
      <c r="M474" s="127" t="n"/>
      <c r="N474" s="120" t="n"/>
      <c r="O474" s="120" t="n"/>
      <c r="P474" s="120" t="n"/>
      <c r="Q474" s="120" t="n"/>
      <c r="R474" s="121" t="n"/>
      <c r="S474" s="121" t="n"/>
      <c r="T474" s="121" t="n"/>
      <c r="U474" s="121" t="n"/>
      <c r="V474" s="117">
        <f>IF(P474="NA","NA",IF(P474&lt;&gt;"",TEXT(P474-N474,"[h].mm"),""))</f>
        <v/>
      </c>
      <c r="W474" s="118">
        <f>IF(AND(R474="",S474=""),"",R474+S474)</f>
        <v/>
      </c>
      <c r="X474" s="116">
        <f>IF(O474&lt;&gt;"",DATE(YEAR(O474), MONTH(O474), DAY(O474)),"")</f>
        <v/>
      </c>
      <c r="Y474" s="122" t="n"/>
      <c r="Z474" s="123" t="n"/>
      <c r="AA474" s="117">
        <f>IF(F474="Re-assigned","NA",IF(W474="","",IF(W474&gt;=VLOOKUP(D474,SLAMatrix,3,FALSE),"Yes",IF(W474&lt;VLOOKUP(D474,SLAMatrix,2,FALSE),"No","Internal"))))</f>
        <v/>
      </c>
      <c r="AB474" s="123" t="n"/>
      <c r="AC474" s="123" t="n"/>
      <c r="AD474" s="119" t="n"/>
      <c r="AE474" s="125" t="n"/>
      <c r="AF474" s="124">
        <f>MONTH(O474)</f>
        <v/>
      </c>
      <c r="AG474" s="124">
        <f>VLOOKUP(IFERROR(MID(AE474,1,(FIND(",",AE474,1)-1)),AE474),Facility_Region_Mapping,2,FALSE)</f>
        <v/>
      </c>
      <c r="AH474" s="124" t="n"/>
      <c r="AI474" s="124">
        <f>IF(C474&lt;&gt;"",IF(M474="ESM User",getInterfaceName($C474),"NA"),"")</f>
        <v/>
      </c>
      <c r="AJ474" s="116">
        <f>IF(Q474&lt;&gt;"",DATE(YEAR(Q474), MONTH(Q474), DAY(Q474)),"")</f>
        <v/>
      </c>
      <c r="AK474" s="130">
        <f>IF(Q474&lt;&gt;0,Q474-N474,TODAY()-N474)</f>
        <v/>
      </c>
      <c r="AL474" s="112">
        <f>IF(F474="Re-assigned",0,IF(H474="Closed",0,IF(H474="Service Restored",0,IF(H474="",0,1))))</f>
        <v/>
      </c>
      <c r="AM474" s="124">
        <f>IF(AL474=0,"",IF(AK474&gt;20.99,"Aged","Non-Aged"))</f>
        <v/>
      </c>
      <c r="AN474" s="112">
        <f>IF(Q474&lt;&gt;"",MONTH(Q474),"")</f>
        <v/>
      </c>
      <c r="AO474" s="112">
        <f>IFERROR(VALUE(V474),0)</f>
        <v/>
      </c>
    </row>
    <row customFormat="1" customHeight="1" ht="29.25" r="475" s="112" spans="1:41">
      <c r="A475" s="127" t="n"/>
      <c r="B475" s="113" t="n"/>
      <c r="C475" s="127" t="n"/>
      <c r="D475" s="127" t="n"/>
      <c r="E475" s="114">
        <f>IF(F475 &lt;&gt; "",VLOOKUP(F475,CategoryLookup,2,FALSE), "")</f>
        <v/>
      </c>
      <c r="F475" s="126" t="n"/>
      <c r="G475" s="127" t="n"/>
      <c r="H475" s="127" t="n"/>
      <c r="I475" s="127" t="n"/>
      <c r="J475" s="127" t="n"/>
      <c r="K475" s="127" t="n"/>
      <c r="L475" s="127" t="n"/>
      <c r="M475" s="127" t="n"/>
      <c r="N475" s="120" t="n"/>
      <c r="O475" s="120" t="n"/>
      <c r="P475" s="120" t="n"/>
      <c r="Q475" s="120" t="n"/>
      <c r="R475" s="121" t="n"/>
      <c r="S475" s="121" t="n"/>
      <c r="T475" s="121" t="n"/>
      <c r="U475" s="121" t="n"/>
      <c r="V475" s="117">
        <f>IF(P475="NA","NA",IF(P475&lt;&gt;"",TEXT(P475-N475,"[h].mm"),""))</f>
        <v/>
      </c>
      <c r="W475" s="118">
        <f>IF(AND(R475="",S475=""),"",R475+S475)</f>
        <v/>
      </c>
      <c r="X475" s="116">
        <f>IF(O475&lt;&gt;"",DATE(YEAR(O475), MONTH(O475), DAY(O475)),"")</f>
        <v/>
      </c>
      <c r="Y475" s="122" t="n"/>
      <c r="Z475" s="123" t="n"/>
      <c r="AA475" s="117">
        <f>IF(F475="Re-assigned","NA",IF(W475="","",IF(W475&gt;=VLOOKUP(D475,SLAMatrix,3,FALSE),"Yes",IF(W475&lt;VLOOKUP(D475,SLAMatrix,2,FALSE),"No","Internal"))))</f>
        <v/>
      </c>
      <c r="AB475" s="123" t="n"/>
      <c r="AC475" s="123" t="n"/>
      <c r="AD475" s="119" t="n"/>
      <c r="AE475" s="125" t="n"/>
      <c r="AF475" s="124">
        <f>MONTH(O475)</f>
        <v/>
      </c>
      <c r="AG475" s="124">
        <f>VLOOKUP(IFERROR(MID(AE475,1,(FIND(",",AE475,1)-1)),AE475),Facility_Region_Mapping,2,FALSE)</f>
        <v/>
      </c>
      <c r="AH475" s="124" t="n"/>
      <c r="AI475" s="124">
        <f>IF(C475&lt;&gt;"",IF(M475="ESM User",getInterfaceName($C475),"NA"),"")</f>
        <v/>
      </c>
      <c r="AJ475" s="116">
        <f>IF(Q475&lt;&gt;"",DATE(YEAR(Q475), MONTH(Q475), DAY(Q475)),"")</f>
        <v/>
      </c>
      <c r="AK475" s="130">
        <f>IF(Q475&lt;&gt;0,Q475-N475,TODAY()-N475)</f>
        <v/>
      </c>
      <c r="AL475" s="112">
        <f>IF(F475="Re-assigned",0,IF(H475="Closed",0,IF(H475="Service Restored",0,IF(H475="",0,1))))</f>
        <v/>
      </c>
      <c r="AM475" s="124">
        <f>IF(AL475=0,"",IF(AK475&gt;20.99,"Aged","Non-Aged"))</f>
        <v/>
      </c>
      <c r="AN475" s="112">
        <f>IF(Q475&lt;&gt;"",MONTH(Q475),"")</f>
        <v/>
      </c>
      <c r="AO475" s="112">
        <f>IFERROR(VALUE(V475),0)</f>
        <v/>
      </c>
    </row>
    <row customFormat="1" customHeight="1" ht="29.25" r="476" s="112" spans="1:41">
      <c r="A476" s="127" t="n"/>
      <c r="B476" s="113" t="n"/>
      <c r="C476" s="127" t="n"/>
      <c r="D476" s="127" t="n"/>
      <c r="E476" s="114">
        <f>IF(F476 &lt;&gt; "",VLOOKUP(F476,CategoryLookup,2,FALSE), "")</f>
        <v/>
      </c>
      <c r="F476" s="126" t="n"/>
      <c r="G476" s="127" t="n"/>
      <c r="H476" s="127" t="n"/>
      <c r="I476" s="127" t="n"/>
      <c r="J476" s="127" t="n"/>
      <c r="K476" s="127" t="n"/>
      <c r="L476" s="127" t="n"/>
      <c r="M476" s="127" t="n"/>
      <c r="N476" s="120" t="n"/>
      <c r="O476" s="120" t="n"/>
      <c r="P476" s="120" t="n"/>
      <c r="Q476" s="120" t="n"/>
      <c r="R476" s="121" t="n"/>
      <c r="S476" s="121" t="n"/>
      <c r="T476" s="121" t="n"/>
      <c r="U476" s="121" t="n"/>
      <c r="V476" s="117">
        <f>IF(P476="NA","NA",IF(P476&lt;&gt;"",TEXT(P476-N476,"[h].mm"),""))</f>
        <v/>
      </c>
      <c r="W476" s="118">
        <f>IF(AND(R476="",S476=""),"",R476+S476)</f>
        <v/>
      </c>
      <c r="X476" s="116">
        <f>IF(O476&lt;&gt;"",DATE(YEAR(O476), MONTH(O476), DAY(O476)),"")</f>
        <v/>
      </c>
      <c r="Y476" s="122" t="n"/>
      <c r="Z476" s="123" t="n"/>
      <c r="AA476" s="117">
        <f>IF(F476="Re-assigned","NA",IF(W476="","",IF(W476&gt;=VLOOKUP(D476,SLAMatrix,3,FALSE),"Yes",IF(W476&lt;VLOOKUP(D476,SLAMatrix,2,FALSE),"No","Internal"))))</f>
        <v/>
      </c>
      <c r="AB476" s="123" t="n"/>
      <c r="AC476" s="123" t="n"/>
      <c r="AD476" s="119" t="n"/>
      <c r="AE476" s="125" t="n"/>
      <c r="AF476" s="124">
        <f>MONTH(O476)</f>
        <v/>
      </c>
      <c r="AG476" s="124">
        <f>VLOOKUP(IFERROR(MID(AE476,1,(FIND(",",AE476,1)-1)),AE476),Facility_Region_Mapping,2,FALSE)</f>
        <v/>
      </c>
      <c r="AH476" s="124" t="n"/>
      <c r="AI476" s="124">
        <f>IF(C476&lt;&gt;"",IF(M476="ESM User",getInterfaceName($C476),"NA"),"")</f>
        <v/>
      </c>
      <c r="AJ476" s="116">
        <f>IF(Q476&lt;&gt;"",DATE(YEAR(Q476), MONTH(Q476), DAY(Q476)),"")</f>
        <v/>
      </c>
      <c r="AK476" s="130">
        <f>IF(Q476&lt;&gt;0,Q476-N476,TODAY()-N476)</f>
        <v/>
      </c>
      <c r="AL476" s="112">
        <f>IF(F476="Re-assigned",0,IF(H476="Closed",0,IF(H476="Service Restored",0,IF(H476="",0,1))))</f>
        <v/>
      </c>
      <c r="AM476" s="124">
        <f>IF(AL476=0,"",IF(AK476&gt;20.99,"Aged","Non-Aged"))</f>
        <v/>
      </c>
      <c r="AN476" s="112">
        <f>IF(Q476&lt;&gt;"",MONTH(Q476),"")</f>
        <v/>
      </c>
      <c r="AO476" s="112">
        <f>IFERROR(VALUE(V476),0)</f>
        <v/>
      </c>
    </row>
    <row customFormat="1" customHeight="1" ht="29.25" r="477" s="112" spans="1:41">
      <c r="A477" s="127" t="n"/>
      <c r="B477" s="113" t="n"/>
      <c r="C477" s="127" t="n"/>
      <c r="D477" s="127" t="n"/>
      <c r="E477" s="114">
        <f>IF(F477 &lt;&gt; "",VLOOKUP(F477,CategoryLookup,2,FALSE), "")</f>
        <v/>
      </c>
      <c r="F477" s="126" t="n"/>
      <c r="G477" s="127" t="n"/>
      <c r="H477" s="127" t="n"/>
      <c r="I477" s="127" t="n"/>
      <c r="J477" s="127" t="n"/>
      <c r="K477" s="127" t="n"/>
      <c r="L477" s="127" t="n"/>
      <c r="M477" s="127" t="n"/>
      <c r="N477" s="120" t="n"/>
      <c r="O477" s="120" t="n"/>
      <c r="P477" s="120" t="n"/>
      <c r="Q477" s="120" t="n"/>
      <c r="R477" s="121" t="n"/>
      <c r="S477" s="121" t="n"/>
      <c r="T477" s="121" t="n"/>
      <c r="U477" s="121" t="n"/>
      <c r="V477" s="117">
        <f>IF(P477="NA","NA",IF(P477&lt;&gt;"",TEXT(P477-N477,"[h].mm"),""))</f>
        <v/>
      </c>
      <c r="W477" s="118">
        <f>IF(AND(R477="",S477=""),"",R477+S477)</f>
        <v/>
      </c>
      <c r="X477" s="116">
        <f>IF(O477&lt;&gt;"",DATE(YEAR(O477), MONTH(O477), DAY(O477)),"")</f>
        <v/>
      </c>
      <c r="Y477" s="122" t="n"/>
      <c r="Z477" s="123" t="n"/>
      <c r="AA477" s="117">
        <f>IF(F477="Re-assigned","NA",IF(W477="","",IF(W477&gt;=VLOOKUP(D477,SLAMatrix,3,FALSE),"Yes",IF(W477&lt;VLOOKUP(D477,SLAMatrix,2,FALSE),"No","Internal"))))</f>
        <v/>
      </c>
      <c r="AB477" s="123" t="n"/>
      <c r="AC477" s="123" t="n"/>
      <c r="AD477" s="119" t="n"/>
      <c r="AE477" s="125" t="n"/>
      <c r="AF477" s="124">
        <f>MONTH(O477)</f>
        <v/>
      </c>
      <c r="AG477" s="124">
        <f>VLOOKUP(IFERROR(MID(AE477,1,(FIND(",",AE477,1)-1)),AE477),Facility_Region_Mapping,2,FALSE)</f>
        <v/>
      </c>
      <c r="AH477" s="124" t="n"/>
      <c r="AI477" s="124">
        <f>IF(C477&lt;&gt;"",IF(M477="ESM User",getInterfaceName($C477),"NA"),"")</f>
        <v/>
      </c>
      <c r="AJ477" s="116">
        <f>IF(Q477&lt;&gt;"",DATE(YEAR(Q477), MONTH(Q477), DAY(Q477)),"")</f>
        <v/>
      </c>
      <c r="AK477" s="130">
        <f>IF(Q477&lt;&gt;0,Q477-N477,TODAY()-N477)</f>
        <v/>
      </c>
      <c r="AL477" s="112">
        <f>IF(F477="Re-assigned",0,IF(H477="Closed",0,IF(H477="Service Restored",0,IF(H477="",0,1))))</f>
        <v/>
      </c>
      <c r="AM477" s="124">
        <f>IF(AL477=0,"",IF(AK477&gt;20.99,"Aged","Non-Aged"))</f>
        <v/>
      </c>
      <c r="AN477" s="112">
        <f>IF(Q477&lt;&gt;"",MONTH(Q477),"")</f>
        <v/>
      </c>
      <c r="AO477" s="112">
        <f>IFERROR(VALUE(V477),0)</f>
        <v/>
      </c>
    </row>
    <row customFormat="1" customHeight="1" ht="29.25" r="478" s="112" spans="1:41">
      <c r="A478" s="127" t="n"/>
      <c r="B478" s="113" t="n"/>
      <c r="C478" s="127" t="n"/>
      <c r="D478" s="127" t="n"/>
      <c r="E478" s="114">
        <f>IF(F478 &lt;&gt; "",VLOOKUP(F478,CategoryLookup,2,FALSE), "")</f>
        <v/>
      </c>
      <c r="F478" s="126" t="n"/>
      <c r="G478" s="127" t="n"/>
      <c r="H478" s="127" t="n"/>
      <c r="I478" s="127" t="n"/>
      <c r="J478" s="127" t="n"/>
      <c r="K478" s="127" t="n"/>
      <c r="L478" s="127" t="n"/>
      <c r="M478" s="127" t="n"/>
      <c r="N478" s="120" t="n"/>
      <c r="O478" s="120" t="n"/>
      <c r="P478" s="120" t="n"/>
      <c r="Q478" s="120" t="n"/>
      <c r="R478" s="121" t="n"/>
      <c r="S478" s="121" t="n"/>
      <c r="T478" s="121" t="n"/>
      <c r="U478" s="121" t="n"/>
      <c r="V478" s="117">
        <f>IF(P478="NA","NA",IF(P478&lt;&gt;"",TEXT(P478-N478,"[h].mm"),""))</f>
        <v/>
      </c>
      <c r="W478" s="118">
        <f>IF(AND(R478="",S478=""),"",R478+S478)</f>
        <v/>
      </c>
      <c r="X478" s="116">
        <f>IF(O478&lt;&gt;"",DATE(YEAR(O478), MONTH(O478), DAY(O478)),"")</f>
        <v/>
      </c>
      <c r="Y478" s="122" t="n"/>
      <c r="Z478" s="123" t="n"/>
      <c r="AA478" s="117">
        <f>IF(F478="Re-assigned","NA",IF(W478="","",IF(W478&gt;=VLOOKUP(D478,SLAMatrix,3,FALSE),"Yes",IF(W478&lt;VLOOKUP(D478,SLAMatrix,2,FALSE),"No","Internal"))))</f>
        <v/>
      </c>
      <c r="AB478" s="123" t="n"/>
      <c r="AC478" s="123" t="n"/>
      <c r="AD478" s="119" t="n"/>
      <c r="AE478" s="125" t="n"/>
      <c r="AF478" s="124">
        <f>MONTH(O478)</f>
        <v/>
      </c>
      <c r="AG478" s="124">
        <f>VLOOKUP(IFERROR(MID(AE478,1,(FIND(",",AE478,1)-1)),AE478),Facility_Region_Mapping,2,FALSE)</f>
        <v/>
      </c>
      <c r="AH478" s="124" t="n"/>
      <c r="AI478" s="124">
        <f>IF(C478&lt;&gt;"",IF(M478="ESM User",getInterfaceName($C478),"NA"),"")</f>
        <v/>
      </c>
      <c r="AJ478" s="116">
        <f>IF(Q478&lt;&gt;"",DATE(YEAR(Q478), MONTH(Q478), DAY(Q478)),"")</f>
        <v/>
      </c>
      <c r="AK478" s="130">
        <f>IF(Q478&lt;&gt;0,Q478-N478,TODAY()-N478)</f>
        <v/>
      </c>
      <c r="AL478" s="112">
        <f>IF(F478="Re-assigned",0,IF(H478="Closed",0,IF(H478="Service Restored",0,IF(H478="",0,1))))</f>
        <v/>
      </c>
      <c r="AM478" s="124">
        <f>IF(AL478=0,"",IF(AK478&gt;20.99,"Aged","Non-Aged"))</f>
        <v/>
      </c>
      <c r="AN478" s="112">
        <f>IF(Q478&lt;&gt;"",MONTH(Q478),"")</f>
        <v/>
      </c>
      <c r="AO478" s="112">
        <f>IFERROR(VALUE(V478),0)</f>
        <v/>
      </c>
    </row>
    <row customFormat="1" customHeight="1" ht="29.25" r="479" s="112" spans="1:41">
      <c r="A479" s="127" t="n"/>
      <c r="B479" s="113" t="n"/>
      <c r="C479" s="127" t="n"/>
      <c r="D479" s="127" t="n"/>
      <c r="E479" s="114">
        <f>IF(F479 &lt;&gt; "",VLOOKUP(F479,CategoryLookup,2,FALSE), "")</f>
        <v/>
      </c>
      <c r="F479" s="126" t="n"/>
      <c r="G479" s="127" t="n"/>
      <c r="H479" s="127" t="n"/>
      <c r="I479" s="127" t="n"/>
      <c r="J479" s="127" t="n"/>
      <c r="K479" s="127" t="n"/>
      <c r="L479" s="127" t="n"/>
      <c r="M479" s="127" t="n"/>
      <c r="N479" s="120" t="n"/>
      <c r="O479" s="120" t="n"/>
      <c r="P479" s="120" t="n"/>
      <c r="Q479" s="120" t="n"/>
      <c r="R479" s="121" t="n"/>
      <c r="S479" s="121" t="n"/>
      <c r="T479" s="121" t="n"/>
      <c r="U479" s="121" t="n"/>
      <c r="V479" s="117">
        <f>IF(P479="NA","NA",IF(P479&lt;&gt;"",TEXT(P479-N479,"[h].mm"),""))</f>
        <v/>
      </c>
      <c r="W479" s="118">
        <f>IF(AND(R479="",S479=""),"",R479+S479)</f>
        <v/>
      </c>
      <c r="X479" s="116">
        <f>IF(O479&lt;&gt;"",DATE(YEAR(O479), MONTH(O479), DAY(O479)),"")</f>
        <v/>
      </c>
      <c r="Y479" s="122" t="n"/>
      <c r="Z479" s="123" t="n"/>
      <c r="AA479" s="117">
        <f>IF(F479="Re-assigned","NA",IF(W479="","",IF(W479&gt;=VLOOKUP(D479,SLAMatrix,3,FALSE),"Yes",IF(W479&lt;VLOOKUP(D479,SLAMatrix,2,FALSE),"No","Internal"))))</f>
        <v/>
      </c>
      <c r="AB479" s="123" t="n"/>
      <c r="AC479" s="123" t="n"/>
      <c r="AD479" s="119" t="n"/>
      <c r="AE479" s="125" t="n"/>
      <c r="AF479" s="124">
        <f>MONTH(O479)</f>
        <v/>
      </c>
      <c r="AG479" s="124">
        <f>VLOOKUP(IFERROR(MID(AE479,1,(FIND(",",AE479,1)-1)),AE479),Facility_Region_Mapping,2,FALSE)</f>
        <v/>
      </c>
      <c r="AH479" s="124" t="n"/>
      <c r="AI479" s="124">
        <f>IF(C479&lt;&gt;"",IF(M479="ESM User",getInterfaceName($C479),"NA"),"")</f>
        <v/>
      </c>
      <c r="AJ479" s="116">
        <f>IF(Q479&lt;&gt;"",DATE(YEAR(Q479), MONTH(Q479), DAY(Q479)),"")</f>
        <v/>
      </c>
      <c r="AK479" s="130">
        <f>IF(Q479&lt;&gt;0,Q479-N479,TODAY()-N479)</f>
        <v/>
      </c>
      <c r="AL479" s="112">
        <f>IF(F479="Re-assigned",0,IF(H479="Closed",0,IF(H479="Service Restored",0,IF(H479="",0,1))))</f>
        <v/>
      </c>
      <c r="AM479" s="124">
        <f>IF(AL479=0,"",IF(AK479&gt;20.99,"Aged","Non-Aged"))</f>
        <v/>
      </c>
      <c r="AN479" s="112">
        <f>IF(Q479&lt;&gt;"",MONTH(Q479),"")</f>
        <v/>
      </c>
      <c r="AO479" s="112">
        <f>IFERROR(VALUE(V479),0)</f>
        <v/>
      </c>
    </row>
    <row customFormat="1" customHeight="1" ht="29.25" r="480" s="112" spans="1:41">
      <c r="A480" s="127" t="n"/>
      <c r="B480" s="113" t="n"/>
      <c r="C480" s="127" t="n"/>
      <c r="D480" s="127" t="n"/>
      <c r="E480" s="114">
        <f>IF(F480 &lt;&gt; "",VLOOKUP(F480,CategoryLookup,2,FALSE), "")</f>
        <v/>
      </c>
      <c r="F480" s="126" t="n"/>
      <c r="G480" s="127" t="n"/>
      <c r="H480" s="127" t="n"/>
      <c r="I480" s="127" t="n"/>
      <c r="J480" s="127" t="n"/>
      <c r="K480" s="127" t="n"/>
      <c r="L480" s="127" t="n"/>
      <c r="M480" s="127" t="n"/>
      <c r="N480" s="120" t="n"/>
      <c r="O480" s="120" t="n"/>
      <c r="P480" s="120" t="n"/>
      <c r="Q480" s="120" t="n"/>
      <c r="R480" s="121" t="n"/>
      <c r="S480" s="121" t="n"/>
      <c r="T480" s="121" t="n"/>
      <c r="U480" s="121" t="n"/>
      <c r="V480" s="117">
        <f>IF(P480="NA","NA",IF(P480&lt;&gt;"",TEXT(P480-N480,"[h].mm"),""))</f>
        <v/>
      </c>
      <c r="W480" s="118">
        <f>IF(AND(R480="",S480=""),"",R480+S480)</f>
        <v/>
      </c>
      <c r="X480" s="116">
        <f>IF(O480&lt;&gt;"",DATE(YEAR(O480), MONTH(O480), DAY(O480)),"")</f>
        <v/>
      </c>
      <c r="Y480" s="122" t="n"/>
      <c r="Z480" s="123" t="n"/>
      <c r="AA480" s="117">
        <f>IF(F480="Re-assigned","NA",IF(W480="","",IF(W480&gt;=VLOOKUP(D480,SLAMatrix,3,FALSE),"Yes",IF(W480&lt;VLOOKUP(D480,SLAMatrix,2,FALSE),"No","Internal"))))</f>
        <v/>
      </c>
      <c r="AB480" s="123" t="n"/>
      <c r="AC480" s="123" t="n"/>
      <c r="AD480" s="119" t="n"/>
      <c r="AE480" s="125" t="n"/>
      <c r="AF480" s="124">
        <f>MONTH(O480)</f>
        <v/>
      </c>
      <c r="AG480" s="124">
        <f>VLOOKUP(IFERROR(MID(AE480,1,(FIND(",",AE480,1)-1)),AE480),Facility_Region_Mapping,2,FALSE)</f>
        <v/>
      </c>
      <c r="AH480" s="124" t="n"/>
      <c r="AI480" s="124">
        <f>IF(C480&lt;&gt;"",IF(M480="ESM User",getInterfaceName($C480),"NA"),"")</f>
        <v/>
      </c>
      <c r="AJ480" s="116">
        <f>IF(Q480&lt;&gt;"",DATE(YEAR(Q480), MONTH(Q480), DAY(Q480)),"")</f>
        <v/>
      </c>
      <c r="AK480" s="130">
        <f>IF(Q480&lt;&gt;0,Q480-N480,TODAY()-N480)</f>
        <v/>
      </c>
      <c r="AL480" s="112">
        <f>IF(F480="Re-assigned",0,IF(H480="Closed",0,IF(H480="Service Restored",0,IF(H480="",0,1))))</f>
        <v/>
      </c>
      <c r="AM480" s="124">
        <f>IF(AL480=0,"",IF(AK480&gt;20.99,"Aged","Non-Aged"))</f>
        <v/>
      </c>
      <c r="AN480" s="112">
        <f>IF(Q480&lt;&gt;"",MONTH(Q480),"")</f>
        <v/>
      </c>
      <c r="AO480" s="112">
        <f>IFERROR(VALUE(V480),0)</f>
        <v/>
      </c>
    </row>
    <row customFormat="1" customHeight="1" ht="29.25" r="481" s="112" spans="1:41">
      <c r="A481" s="127" t="n"/>
      <c r="B481" s="113" t="n"/>
      <c r="C481" s="127" t="n"/>
      <c r="D481" s="127" t="n"/>
      <c r="E481" s="114">
        <f>IF(F481 &lt;&gt; "",VLOOKUP(F481,CategoryLookup,2,FALSE), "")</f>
        <v/>
      </c>
      <c r="F481" s="126" t="n"/>
      <c r="G481" s="127" t="n"/>
      <c r="H481" s="127" t="n"/>
      <c r="I481" s="127" t="n"/>
      <c r="J481" s="127" t="n"/>
      <c r="K481" s="127" t="n"/>
      <c r="L481" s="127" t="n"/>
      <c r="M481" s="127" t="n"/>
      <c r="N481" s="120" t="n"/>
      <c r="O481" s="120" t="n"/>
      <c r="P481" s="120" t="n"/>
      <c r="Q481" s="120" t="n"/>
      <c r="R481" s="121" t="n"/>
      <c r="S481" s="121" t="n"/>
      <c r="T481" s="121" t="n"/>
      <c r="U481" s="121" t="n"/>
      <c r="V481" s="117">
        <f>IF(P481="NA","NA",IF(P481&lt;&gt;"",TEXT(P481-N481,"[h].mm"),""))</f>
        <v/>
      </c>
      <c r="W481" s="118">
        <f>IF(AND(R481="",S481=""),"",R481+S481)</f>
        <v/>
      </c>
      <c r="X481" s="116">
        <f>IF(O481&lt;&gt;"",DATE(YEAR(O481), MONTH(O481), DAY(O481)),"")</f>
        <v/>
      </c>
      <c r="Y481" s="122" t="n"/>
      <c r="Z481" s="123" t="n"/>
      <c r="AA481" s="117">
        <f>IF(F481="Re-assigned","NA",IF(W481="","",IF(W481&gt;=VLOOKUP(D481,SLAMatrix,3,FALSE),"Yes",IF(W481&lt;VLOOKUP(D481,SLAMatrix,2,FALSE),"No","Internal"))))</f>
        <v/>
      </c>
      <c r="AB481" s="123" t="n"/>
      <c r="AC481" s="123" t="n"/>
      <c r="AD481" s="119" t="n"/>
      <c r="AE481" s="125" t="n"/>
      <c r="AF481" s="124">
        <f>MONTH(O481)</f>
        <v/>
      </c>
      <c r="AG481" s="124">
        <f>VLOOKUP(IFERROR(MID(AE481,1,(FIND(",",AE481,1)-1)),AE481),Facility_Region_Mapping,2,FALSE)</f>
        <v/>
      </c>
      <c r="AH481" s="124" t="n"/>
      <c r="AI481" s="124">
        <f>IF(C481&lt;&gt;"",IF(M481="ESM User",getInterfaceName($C481),"NA"),"")</f>
        <v/>
      </c>
      <c r="AJ481" s="116">
        <f>IF(Q481&lt;&gt;"",DATE(YEAR(Q481), MONTH(Q481), DAY(Q481)),"")</f>
        <v/>
      </c>
      <c r="AK481" s="130">
        <f>IF(Q481&lt;&gt;0,Q481-N481,TODAY()-N481)</f>
        <v/>
      </c>
      <c r="AL481" s="112">
        <f>IF(F481="Re-assigned",0,IF(H481="Closed",0,IF(H481="Service Restored",0,IF(H481="",0,1))))</f>
        <v/>
      </c>
      <c r="AM481" s="124">
        <f>IF(AL481=0,"",IF(AK481&gt;20.99,"Aged","Non-Aged"))</f>
        <v/>
      </c>
      <c r="AN481" s="112">
        <f>IF(Q481&lt;&gt;"",MONTH(Q481),"")</f>
        <v/>
      </c>
      <c r="AO481" s="112">
        <f>IFERROR(VALUE(V481),0)</f>
        <v/>
      </c>
    </row>
    <row customFormat="1" customHeight="1" ht="29.25" r="482" s="112" spans="1:41">
      <c r="A482" s="127" t="n"/>
      <c r="B482" s="113" t="n"/>
      <c r="C482" s="127" t="n"/>
      <c r="D482" s="127" t="n"/>
      <c r="E482" s="114">
        <f>IF(F482 &lt;&gt; "",VLOOKUP(F482,CategoryLookup,2,FALSE), "")</f>
        <v/>
      </c>
      <c r="F482" s="126" t="n"/>
      <c r="G482" s="127" t="n"/>
      <c r="H482" s="127" t="n"/>
      <c r="I482" s="127" t="n"/>
      <c r="J482" s="127" t="n"/>
      <c r="K482" s="127" t="n"/>
      <c r="L482" s="127" t="n"/>
      <c r="M482" s="127" t="n"/>
      <c r="N482" s="120" t="n"/>
      <c r="O482" s="120" t="n"/>
      <c r="P482" s="120" t="n"/>
      <c r="Q482" s="120" t="n"/>
      <c r="R482" s="121" t="n"/>
      <c r="S482" s="121" t="n"/>
      <c r="T482" s="121" t="n"/>
      <c r="U482" s="121" t="n"/>
      <c r="V482" s="117">
        <f>IF(P482="NA","NA",IF(P482&lt;&gt;"",TEXT(P482-N482,"[h].mm"),""))</f>
        <v/>
      </c>
      <c r="W482" s="118">
        <f>IF(AND(R482="",S482=""),"",R482+S482)</f>
        <v/>
      </c>
      <c r="X482" s="116">
        <f>IF(O482&lt;&gt;"",DATE(YEAR(O482), MONTH(O482), DAY(O482)),"")</f>
        <v/>
      </c>
      <c r="Y482" s="122" t="n"/>
      <c r="Z482" s="123" t="n"/>
      <c r="AA482" s="117">
        <f>IF(F482="Re-assigned","NA",IF(W482="","",IF(W482&gt;=VLOOKUP(D482,SLAMatrix,3,FALSE),"Yes",IF(W482&lt;VLOOKUP(D482,SLAMatrix,2,FALSE),"No","Internal"))))</f>
        <v/>
      </c>
      <c r="AB482" s="123" t="n"/>
      <c r="AC482" s="123" t="n"/>
      <c r="AD482" s="119" t="n"/>
      <c r="AE482" s="125" t="n"/>
      <c r="AF482" s="124">
        <f>MONTH(O482)</f>
        <v/>
      </c>
      <c r="AG482" s="124">
        <f>VLOOKUP(IFERROR(MID(AE482,1,(FIND(",",AE482,1)-1)),AE482),Facility_Region_Mapping,2,FALSE)</f>
        <v/>
      </c>
      <c r="AH482" s="124" t="n"/>
      <c r="AI482" s="124">
        <f>IF(C482&lt;&gt;"",IF(M482="ESM User",getInterfaceName($C482),"NA"),"")</f>
        <v/>
      </c>
      <c r="AJ482" s="116">
        <f>IF(Q482&lt;&gt;"",DATE(YEAR(Q482), MONTH(Q482), DAY(Q482)),"")</f>
        <v/>
      </c>
      <c r="AK482" s="130">
        <f>IF(Q482&lt;&gt;0,Q482-N482,TODAY()-N482)</f>
        <v/>
      </c>
      <c r="AL482" s="112">
        <f>IF(F482="Re-assigned",0,IF(H482="Closed",0,IF(H482="Service Restored",0,IF(H482="",0,1))))</f>
        <v/>
      </c>
      <c r="AM482" s="124">
        <f>IF(AL482=0,"",IF(AK482&gt;20.99,"Aged","Non-Aged"))</f>
        <v/>
      </c>
      <c r="AN482" s="112">
        <f>IF(Q482&lt;&gt;"",MONTH(Q482),"")</f>
        <v/>
      </c>
      <c r="AO482" s="112">
        <f>IFERROR(VALUE(V482),0)</f>
        <v/>
      </c>
    </row>
    <row customFormat="1" customHeight="1" ht="29.25" r="483" s="112" spans="1:41">
      <c r="A483" s="127" t="n"/>
      <c r="B483" s="113" t="n"/>
      <c r="C483" s="127" t="n"/>
      <c r="D483" s="127" t="n"/>
      <c r="E483" s="114">
        <f>IF(F483 &lt;&gt; "",VLOOKUP(F483,CategoryLookup,2,FALSE), "")</f>
        <v/>
      </c>
      <c r="F483" s="126" t="n"/>
      <c r="G483" s="127" t="n"/>
      <c r="H483" s="127" t="n"/>
      <c r="I483" s="127" t="n"/>
      <c r="J483" s="127" t="n"/>
      <c r="K483" s="127" t="n"/>
      <c r="L483" s="127" t="n"/>
      <c r="M483" s="127" t="n"/>
      <c r="N483" s="120" t="n"/>
      <c r="O483" s="120" t="n"/>
      <c r="P483" s="120" t="n"/>
      <c r="Q483" s="120" t="n"/>
      <c r="R483" s="121" t="n"/>
      <c r="S483" s="121" t="n"/>
      <c r="T483" s="121" t="n"/>
      <c r="U483" s="121" t="n"/>
      <c r="V483" s="117">
        <f>IF(P483="NA","NA",IF(P483&lt;&gt;"",TEXT(P483-N483,"[h].mm"),""))</f>
        <v/>
      </c>
      <c r="W483" s="118">
        <f>IF(AND(R483="",S483=""),"",R483+S483)</f>
        <v/>
      </c>
      <c r="X483" s="116">
        <f>IF(O483&lt;&gt;"",DATE(YEAR(O483), MONTH(O483), DAY(O483)),"")</f>
        <v/>
      </c>
      <c r="Y483" s="122" t="n"/>
      <c r="Z483" s="123" t="n"/>
      <c r="AA483" s="117">
        <f>IF(F483="Re-assigned","NA",IF(W483="","",IF(W483&gt;=VLOOKUP(D483,SLAMatrix,3,FALSE),"Yes",IF(W483&lt;VLOOKUP(D483,SLAMatrix,2,FALSE),"No","Internal"))))</f>
        <v/>
      </c>
      <c r="AB483" s="123" t="n"/>
      <c r="AC483" s="123" t="n"/>
      <c r="AD483" s="119" t="n"/>
      <c r="AE483" s="125" t="n"/>
      <c r="AF483" s="124">
        <f>MONTH(O483)</f>
        <v/>
      </c>
      <c r="AG483" s="124">
        <f>VLOOKUP(IFERROR(MID(AE483,1,(FIND(",",AE483,1)-1)),AE483),Facility_Region_Mapping,2,FALSE)</f>
        <v/>
      </c>
      <c r="AH483" s="124" t="n"/>
      <c r="AI483" s="124">
        <f>IF(C483&lt;&gt;"",IF(M483="ESM User",getInterfaceName($C483),"NA"),"")</f>
        <v/>
      </c>
      <c r="AJ483" s="116">
        <f>IF(Q483&lt;&gt;"",DATE(YEAR(Q483), MONTH(Q483), DAY(Q483)),"")</f>
        <v/>
      </c>
      <c r="AK483" s="130">
        <f>IF(Q483&lt;&gt;0,Q483-N483,TODAY()-N483)</f>
        <v/>
      </c>
      <c r="AL483" s="112">
        <f>IF(F483="Re-assigned",0,IF(H483="Closed",0,IF(H483="Service Restored",0,IF(H483="",0,1))))</f>
        <v/>
      </c>
      <c r="AM483" s="124">
        <f>IF(AL483=0,"",IF(AK483&gt;20.99,"Aged","Non-Aged"))</f>
        <v/>
      </c>
      <c r="AN483" s="112">
        <f>IF(Q483&lt;&gt;"",MONTH(Q483),"")</f>
        <v/>
      </c>
      <c r="AO483" s="112">
        <f>IFERROR(VALUE(V483),0)</f>
        <v/>
      </c>
    </row>
    <row customFormat="1" customHeight="1" ht="29.25" r="484" s="112" spans="1:41">
      <c r="A484" s="127" t="n"/>
      <c r="B484" s="113" t="n"/>
      <c r="C484" s="127" t="n"/>
      <c r="D484" s="127" t="n"/>
      <c r="E484" s="114">
        <f>IF(F484 &lt;&gt; "",VLOOKUP(F484,CategoryLookup,2,FALSE), "")</f>
        <v/>
      </c>
      <c r="F484" s="126" t="n"/>
      <c r="G484" s="127" t="n"/>
      <c r="H484" s="127" t="n"/>
      <c r="I484" s="127" t="n"/>
      <c r="J484" s="127" t="n"/>
      <c r="K484" s="127" t="n"/>
      <c r="L484" s="127" t="n"/>
      <c r="M484" s="127" t="n"/>
      <c r="N484" s="120" t="n"/>
      <c r="O484" s="120" t="n"/>
      <c r="P484" s="120" t="n"/>
      <c r="Q484" s="120" t="n"/>
      <c r="R484" s="121" t="n"/>
      <c r="S484" s="121" t="n"/>
      <c r="T484" s="121" t="n"/>
      <c r="U484" s="121" t="n"/>
      <c r="V484" s="117">
        <f>IF(P484="NA","NA",IF(P484&lt;&gt;"",TEXT(P484-N484,"[h].mm"),""))</f>
        <v/>
      </c>
      <c r="W484" s="118">
        <f>IF(AND(R484="",S484=""),"",R484+S484)</f>
        <v/>
      </c>
      <c r="X484" s="116">
        <f>IF(O484&lt;&gt;"",DATE(YEAR(O484), MONTH(O484), DAY(O484)),"")</f>
        <v/>
      </c>
      <c r="Y484" s="122" t="n"/>
      <c r="Z484" s="123" t="n"/>
      <c r="AA484" s="117">
        <f>IF(F484="Re-assigned","NA",IF(W484="","",IF(W484&gt;=VLOOKUP(D484,SLAMatrix,3,FALSE),"Yes",IF(W484&lt;VLOOKUP(D484,SLAMatrix,2,FALSE),"No","Internal"))))</f>
        <v/>
      </c>
      <c r="AB484" s="123" t="n"/>
      <c r="AC484" s="123" t="n"/>
      <c r="AD484" s="119" t="n"/>
      <c r="AE484" s="125" t="n"/>
      <c r="AF484" s="124">
        <f>MONTH(O484)</f>
        <v/>
      </c>
      <c r="AG484" s="124">
        <f>VLOOKUP(IFERROR(MID(AE484,1,(FIND(",",AE484,1)-1)),AE484),Facility_Region_Mapping,2,FALSE)</f>
        <v/>
      </c>
      <c r="AH484" s="124" t="n"/>
      <c r="AI484" s="124">
        <f>IF(C484&lt;&gt;"",IF(M484="ESM User",getInterfaceName($C484),"NA"),"")</f>
        <v/>
      </c>
      <c r="AJ484" s="116">
        <f>IF(Q484&lt;&gt;"",DATE(YEAR(Q484), MONTH(Q484), DAY(Q484)),"")</f>
        <v/>
      </c>
      <c r="AK484" s="130">
        <f>IF(Q484&lt;&gt;0,Q484-N484,TODAY()-N484)</f>
        <v/>
      </c>
      <c r="AL484" s="112">
        <f>IF(F484="Re-assigned",0,IF(H484="Closed",0,IF(H484="Service Restored",0,IF(H484="",0,1))))</f>
        <v/>
      </c>
      <c r="AM484" s="124">
        <f>IF(AL484=0,"",IF(AK484&gt;20.99,"Aged","Non-Aged"))</f>
        <v/>
      </c>
      <c r="AN484" s="112">
        <f>IF(Q484&lt;&gt;"",MONTH(Q484),"")</f>
        <v/>
      </c>
      <c r="AO484" s="112">
        <f>IFERROR(VALUE(V484),0)</f>
        <v/>
      </c>
    </row>
    <row customFormat="1" customHeight="1" ht="29.25" r="485" s="112" spans="1:41">
      <c r="A485" s="127" t="n"/>
      <c r="B485" s="113" t="n"/>
      <c r="C485" s="127" t="n"/>
      <c r="D485" s="127" t="n"/>
      <c r="E485" s="114">
        <f>IF(F485 &lt;&gt; "",VLOOKUP(F485,CategoryLookup,2,FALSE), "")</f>
        <v/>
      </c>
      <c r="F485" s="126" t="n"/>
      <c r="G485" s="127" t="n"/>
      <c r="H485" s="127" t="n"/>
      <c r="I485" s="127" t="n"/>
      <c r="J485" s="127" t="n"/>
      <c r="K485" s="127" t="n"/>
      <c r="L485" s="127" t="n"/>
      <c r="M485" s="127" t="n"/>
      <c r="N485" s="120" t="n"/>
      <c r="O485" s="120" t="n"/>
      <c r="P485" s="120" t="n"/>
      <c r="Q485" s="120" t="n"/>
      <c r="R485" s="121" t="n"/>
      <c r="S485" s="121" t="n"/>
      <c r="T485" s="121" t="n"/>
      <c r="U485" s="121" t="n"/>
      <c r="V485" s="117">
        <f>IF(P485="NA","NA",IF(P485&lt;&gt;"",TEXT(P485-N485,"[h].mm"),""))</f>
        <v/>
      </c>
      <c r="W485" s="118">
        <f>IF(AND(R485="",S485=""),"",R485+S485)</f>
        <v/>
      </c>
      <c r="X485" s="116">
        <f>IF(O485&lt;&gt;"",DATE(YEAR(O485), MONTH(O485), DAY(O485)),"")</f>
        <v/>
      </c>
      <c r="Y485" s="122" t="n"/>
      <c r="Z485" s="123" t="n"/>
      <c r="AA485" s="117">
        <f>IF(F485="Re-assigned","NA",IF(W485="","",IF(W485&gt;=VLOOKUP(D485,SLAMatrix,3,FALSE),"Yes",IF(W485&lt;VLOOKUP(D485,SLAMatrix,2,FALSE),"No","Internal"))))</f>
        <v/>
      </c>
      <c r="AB485" s="123" t="n"/>
      <c r="AC485" s="123" t="n"/>
      <c r="AD485" s="119" t="n"/>
      <c r="AE485" s="125" t="n"/>
      <c r="AF485" s="124">
        <f>MONTH(O485)</f>
        <v/>
      </c>
      <c r="AG485" s="124">
        <f>VLOOKUP(IFERROR(MID(AE485,1,(FIND(",",AE485,1)-1)),AE485),Facility_Region_Mapping,2,FALSE)</f>
        <v/>
      </c>
      <c r="AH485" s="124" t="n"/>
      <c r="AI485" s="124">
        <f>IF(C485&lt;&gt;"",IF(M485="ESM User",getInterfaceName($C485),"NA"),"")</f>
        <v/>
      </c>
      <c r="AJ485" s="116">
        <f>IF(Q485&lt;&gt;"",DATE(YEAR(Q485), MONTH(Q485), DAY(Q485)),"")</f>
        <v/>
      </c>
      <c r="AK485" s="130">
        <f>IF(Q485&lt;&gt;0,Q485-N485,TODAY()-N485)</f>
        <v/>
      </c>
      <c r="AL485" s="112">
        <f>IF(F485="Re-assigned",0,IF(H485="Closed",0,IF(H485="Service Restored",0,IF(H485="",0,1))))</f>
        <v/>
      </c>
      <c r="AM485" s="124">
        <f>IF(AL485=0,"",IF(AK485&gt;20.99,"Aged","Non-Aged"))</f>
        <v/>
      </c>
      <c r="AN485" s="112">
        <f>IF(Q485&lt;&gt;"",MONTH(Q485),"")</f>
        <v/>
      </c>
      <c r="AO485" s="112">
        <f>IFERROR(VALUE(V485),0)</f>
        <v/>
      </c>
    </row>
    <row customFormat="1" customHeight="1" ht="29.25" r="486" s="112" spans="1:41">
      <c r="A486" s="127" t="n"/>
      <c r="B486" s="113" t="n"/>
      <c r="C486" s="127" t="n"/>
      <c r="D486" s="127" t="n"/>
      <c r="E486" s="114">
        <f>IF(F486 &lt;&gt; "",VLOOKUP(F486,CategoryLookup,2,FALSE), "")</f>
        <v/>
      </c>
      <c r="F486" s="126" t="n"/>
      <c r="G486" s="127" t="n"/>
      <c r="H486" s="127" t="n"/>
      <c r="I486" s="127" t="n"/>
      <c r="J486" s="127" t="n"/>
      <c r="K486" s="127" t="n"/>
      <c r="L486" s="127" t="n"/>
      <c r="M486" s="127" t="n"/>
      <c r="N486" s="120" t="n"/>
      <c r="O486" s="120" t="n"/>
      <c r="P486" s="120" t="n"/>
      <c r="Q486" s="120" t="n"/>
      <c r="R486" s="121" t="n"/>
      <c r="S486" s="121" t="n"/>
      <c r="T486" s="121" t="n"/>
      <c r="U486" s="121" t="n"/>
      <c r="V486" s="117">
        <f>IF(P486="NA","NA",IF(P486&lt;&gt;"",TEXT(P486-N486,"[h].mm"),""))</f>
        <v/>
      </c>
      <c r="W486" s="118">
        <f>IF(AND(R486="",S486=""),"",R486+S486)</f>
        <v/>
      </c>
      <c r="X486" s="116">
        <f>IF(O486&lt;&gt;"",DATE(YEAR(O486), MONTH(O486), DAY(O486)),"")</f>
        <v/>
      </c>
      <c r="Y486" s="122" t="n"/>
      <c r="Z486" s="123" t="n"/>
      <c r="AA486" s="117">
        <f>IF(F486="Re-assigned","NA",IF(W486="","",IF(W486&gt;=VLOOKUP(D486,SLAMatrix,3,FALSE),"Yes",IF(W486&lt;VLOOKUP(D486,SLAMatrix,2,FALSE),"No","Internal"))))</f>
        <v/>
      </c>
      <c r="AB486" s="123" t="n"/>
      <c r="AC486" s="123" t="n"/>
      <c r="AD486" s="119" t="n"/>
      <c r="AE486" s="125" t="n"/>
      <c r="AF486" s="124">
        <f>MONTH(O486)</f>
        <v/>
      </c>
      <c r="AG486" s="124">
        <f>VLOOKUP(IFERROR(MID(AE486,1,(FIND(",",AE486,1)-1)),AE486),Facility_Region_Mapping,2,FALSE)</f>
        <v/>
      </c>
      <c r="AH486" s="124" t="n"/>
      <c r="AI486" s="124">
        <f>IF(C486&lt;&gt;"",IF(M486="ESM User",getInterfaceName($C486),"NA"),"")</f>
        <v/>
      </c>
      <c r="AJ486" s="116">
        <f>IF(Q486&lt;&gt;"",DATE(YEAR(Q486), MONTH(Q486), DAY(Q486)),"")</f>
        <v/>
      </c>
      <c r="AK486" s="130">
        <f>IF(Q486&lt;&gt;0,Q486-N486,TODAY()-N486)</f>
        <v/>
      </c>
      <c r="AL486" s="112">
        <f>IF(F486="Re-assigned",0,IF(H486="Closed",0,IF(H486="Service Restored",0,IF(H486="",0,1))))</f>
        <v/>
      </c>
      <c r="AM486" s="124">
        <f>IF(AL486=0,"",IF(AK486&gt;20.99,"Aged","Non-Aged"))</f>
        <v/>
      </c>
      <c r="AN486" s="112">
        <f>IF(Q486&lt;&gt;"",MONTH(Q486),"")</f>
        <v/>
      </c>
      <c r="AO486" s="112">
        <f>IFERROR(VALUE(V486),0)</f>
        <v/>
      </c>
    </row>
    <row customFormat="1" customHeight="1" ht="29.25" r="487" s="112" spans="1:41">
      <c r="A487" s="127" t="n"/>
      <c r="B487" s="113" t="n"/>
      <c r="C487" s="127" t="n"/>
      <c r="D487" s="127" t="n"/>
      <c r="E487" s="114">
        <f>IF(F487 &lt;&gt; "",VLOOKUP(F487,CategoryLookup,2,FALSE), "")</f>
        <v/>
      </c>
      <c r="F487" s="126" t="n"/>
      <c r="G487" s="127" t="n"/>
      <c r="H487" s="127" t="n"/>
      <c r="I487" s="127" t="n"/>
      <c r="J487" s="127" t="n"/>
      <c r="K487" s="127" t="n"/>
      <c r="L487" s="127" t="n"/>
      <c r="M487" s="127" t="n"/>
      <c r="N487" s="120" t="n"/>
      <c r="O487" s="120" t="n"/>
      <c r="P487" s="120" t="n"/>
      <c r="Q487" s="120" t="n"/>
      <c r="R487" s="121" t="n"/>
      <c r="S487" s="121" t="n"/>
      <c r="T487" s="121" t="n"/>
      <c r="U487" s="121" t="n"/>
      <c r="V487" s="117">
        <f>IF(P487="NA","NA",IF(P487&lt;&gt;"",TEXT(P487-N487,"[h].mm"),""))</f>
        <v/>
      </c>
      <c r="W487" s="118">
        <f>IF(AND(R487="",S487=""),"",R487+S487)</f>
        <v/>
      </c>
      <c r="X487" s="116">
        <f>IF(O487&lt;&gt;"",DATE(YEAR(O487), MONTH(O487), DAY(O487)),"")</f>
        <v/>
      </c>
      <c r="Y487" s="122" t="n"/>
      <c r="Z487" s="123" t="n"/>
      <c r="AA487" s="117">
        <f>IF(F487="Re-assigned","NA",IF(W487="","",IF(W487&gt;=VLOOKUP(D487,SLAMatrix,3,FALSE),"Yes",IF(W487&lt;VLOOKUP(D487,SLAMatrix,2,FALSE),"No","Internal"))))</f>
        <v/>
      </c>
      <c r="AB487" s="123" t="n"/>
      <c r="AC487" s="123" t="n"/>
      <c r="AD487" s="119" t="n"/>
      <c r="AE487" s="125" t="n"/>
      <c r="AF487" s="124">
        <f>MONTH(O487)</f>
        <v/>
      </c>
      <c r="AG487" s="124">
        <f>VLOOKUP(IFERROR(MID(AE487,1,(FIND(",",AE487,1)-1)),AE487),Facility_Region_Mapping,2,FALSE)</f>
        <v/>
      </c>
      <c r="AH487" s="124" t="n"/>
      <c r="AI487" s="124">
        <f>IF(C487&lt;&gt;"",IF(M487="ESM User",getInterfaceName($C487),"NA"),"")</f>
        <v/>
      </c>
      <c r="AJ487" s="116">
        <f>IF(Q487&lt;&gt;"",DATE(YEAR(Q487), MONTH(Q487), DAY(Q487)),"")</f>
        <v/>
      </c>
      <c r="AK487" s="130">
        <f>IF(Q487&lt;&gt;0,Q487-N487,TODAY()-N487)</f>
        <v/>
      </c>
      <c r="AL487" s="112">
        <f>IF(F487="Re-assigned",0,IF(H487="Closed",0,IF(H487="Service Restored",0,IF(H487="",0,1))))</f>
        <v/>
      </c>
      <c r="AM487" s="124">
        <f>IF(AL487=0,"",IF(AK487&gt;20.99,"Aged","Non-Aged"))</f>
        <v/>
      </c>
      <c r="AN487" s="112">
        <f>IF(Q487&lt;&gt;"",MONTH(Q487),"")</f>
        <v/>
      </c>
      <c r="AO487" s="112">
        <f>IFERROR(VALUE(V487),0)</f>
        <v/>
      </c>
    </row>
    <row customFormat="1" customHeight="1" ht="29.25" r="488" s="112" spans="1:41">
      <c r="A488" s="127" t="n"/>
      <c r="B488" s="113" t="n"/>
      <c r="C488" s="127" t="n"/>
      <c r="D488" s="127" t="n"/>
      <c r="E488" s="114">
        <f>IF(F488 &lt;&gt; "",VLOOKUP(F488,CategoryLookup,2,FALSE), "")</f>
        <v/>
      </c>
      <c r="F488" s="126" t="n"/>
      <c r="G488" s="127" t="n"/>
      <c r="H488" s="127" t="n"/>
      <c r="I488" s="127" t="n"/>
      <c r="J488" s="127" t="n"/>
      <c r="K488" s="127" t="n"/>
      <c r="L488" s="127" t="n"/>
      <c r="M488" s="127" t="n"/>
      <c r="N488" s="120" t="n"/>
      <c r="O488" s="120" t="n"/>
      <c r="P488" s="120" t="n"/>
      <c r="Q488" s="120" t="n"/>
      <c r="R488" s="121" t="n"/>
      <c r="S488" s="121" t="n"/>
      <c r="T488" s="121" t="n"/>
      <c r="U488" s="121" t="n"/>
      <c r="V488" s="117">
        <f>IF(P488="NA","NA",IF(P488&lt;&gt;"",TEXT(P488-N488,"[h].mm"),""))</f>
        <v/>
      </c>
      <c r="W488" s="118">
        <f>IF(AND(R488="",S488=""),"",R488+S488)</f>
        <v/>
      </c>
      <c r="X488" s="116">
        <f>IF(O488&lt;&gt;"",DATE(YEAR(O488), MONTH(O488), DAY(O488)),"")</f>
        <v/>
      </c>
      <c r="Y488" s="122" t="n"/>
      <c r="Z488" s="123" t="n"/>
      <c r="AA488" s="117">
        <f>IF(F488="Re-assigned","NA",IF(W488="","",IF(W488&gt;=VLOOKUP(D488,SLAMatrix,3,FALSE),"Yes",IF(W488&lt;VLOOKUP(D488,SLAMatrix,2,FALSE),"No","Internal"))))</f>
        <v/>
      </c>
      <c r="AB488" s="123" t="n"/>
      <c r="AC488" s="123" t="n"/>
      <c r="AD488" s="119" t="n"/>
      <c r="AE488" s="125" t="n"/>
      <c r="AF488" s="124">
        <f>MONTH(O488)</f>
        <v/>
      </c>
      <c r="AG488" s="124">
        <f>VLOOKUP(IFERROR(MID(AE488,1,(FIND(",",AE488,1)-1)),AE488),Facility_Region_Mapping,2,FALSE)</f>
        <v/>
      </c>
      <c r="AH488" s="124" t="n"/>
      <c r="AI488" s="124">
        <f>IF(C488&lt;&gt;"",IF(M488="ESM User",getInterfaceName($C488),"NA"),"")</f>
        <v/>
      </c>
      <c r="AJ488" s="116">
        <f>IF(Q488&lt;&gt;"",DATE(YEAR(Q488), MONTH(Q488), DAY(Q488)),"")</f>
        <v/>
      </c>
      <c r="AK488" s="130">
        <f>IF(Q488&lt;&gt;0,Q488-N488,TODAY()-N488)</f>
        <v/>
      </c>
      <c r="AL488" s="112">
        <f>IF(F488="Re-assigned",0,IF(H488="Closed",0,IF(H488="Service Restored",0,IF(H488="",0,1))))</f>
        <v/>
      </c>
      <c r="AM488" s="124">
        <f>IF(AL488=0,"",IF(AK488&gt;20.99,"Aged","Non-Aged"))</f>
        <v/>
      </c>
      <c r="AN488" s="112">
        <f>IF(Q488&lt;&gt;"",MONTH(Q488),"")</f>
        <v/>
      </c>
      <c r="AO488" s="112">
        <f>IFERROR(VALUE(V488),0)</f>
        <v/>
      </c>
    </row>
    <row customFormat="1" customHeight="1" ht="29.25" r="489" s="112" spans="1:41">
      <c r="A489" s="127" t="n"/>
      <c r="B489" s="113" t="n"/>
      <c r="C489" s="127" t="n"/>
      <c r="D489" s="127" t="n"/>
      <c r="E489" s="114">
        <f>IF(F489 &lt;&gt; "",VLOOKUP(F489,CategoryLookup,2,FALSE), "")</f>
        <v/>
      </c>
      <c r="F489" s="126" t="n"/>
      <c r="G489" s="127" t="n"/>
      <c r="H489" s="127" t="n"/>
      <c r="I489" s="127" t="n"/>
      <c r="J489" s="127" t="n"/>
      <c r="K489" s="127" t="n"/>
      <c r="L489" s="127" t="n"/>
      <c r="M489" s="127" t="n"/>
      <c r="N489" s="120" t="n"/>
      <c r="O489" s="120" t="n"/>
      <c r="P489" s="120" t="n"/>
      <c r="Q489" s="120" t="n"/>
      <c r="R489" s="121" t="n"/>
      <c r="S489" s="121" t="n"/>
      <c r="T489" s="121" t="n"/>
      <c r="U489" s="121" t="n"/>
      <c r="V489" s="117">
        <f>IF(P489="NA","NA",IF(P489&lt;&gt;"",TEXT(P489-N489,"[h].mm"),""))</f>
        <v/>
      </c>
      <c r="W489" s="118">
        <f>IF(AND(R489="",S489=""),"",R489+S489)</f>
        <v/>
      </c>
      <c r="X489" s="116">
        <f>IF(O489&lt;&gt;"",DATE(YEAR(O489), MONTH(O489), DAY(O489)),"")</f>
        <v/>
      </c>
      <c r="Y489" s="122" t="n"/>
      <c r="Z489" s="123" t="n"/>
      <c r="AA489" s="117">
        <f>IF(F489="Re-assigned","NA",IF(W489="","",IF(W489&gt;=VLOOKUP(D489,SLAMatrix,3,FALSE),"Yes",IF(W489&lt;VLOOKUP(D489,SLAMatrix,2,FALSE),"No","Internal"))))</f>
        <v/>
      </c>
      <c r="AB489" s="123" t="n"/>
      <c r="AC489" s="123" t="n"/>
      <c r="AD489" s="119" t="n"/>
      <c r="AE489" s="125" t="n"/>
      <c r="AF489" s="124">
        <f>MONTH(O489)</f>
        <v/>
      </c>
      <c r="AG489" s="124">
        <f>VLOOKUP(IFERROR(MID(AE489,1,(FIND(",",AE489,1)-1)),AE489),Facility_Region_Mapping,2,FALSE)</f>
        <v/>
      </c>
      <c r="AH489" s="124" t="n"/>
      <c r="AI489" s="124">
        <f>IF(C489&lt;&gt;"",IF(M489="ESM User",getInterfaceName($C489),"NA"),"")</f>
        <v/>
      </c>
      <c r="AJ489" s="116">
        <f>IF(Q489&lt;&gt;"",DATE(YEAR(Q489), MONTH(Q489), DAY(Q489)),"")</f>
        <v/>
      </c>
      <c r="AK489" s="130">
        <f>IF(Q489&lt;&gt;0,Q489-N489,TODAY()-N489)</f>
        <v/>
      </c>
      <c r="AL489" s="112">
        <f>IF(F489="Re-assigned",0,IF(H489="Closed",0,IF(H489="Service Restored",0,IF(H489="",0,1))))</f>
        <v/>
      </c>
      <c r="AM489" s="124">
        <f>IF(AL489=0,"",IF(AK489&gt;20.99,"Aged","Non-Aged"))</f>
        <v/>
      </c>
      <c r="AN489" s="112">
        <f>IF(Q489&lt;&gt;"",MONTH(Q489),"")</f>
        <v/>
      </c>
      <c r="AO489" s="112">
        <f>IFERROR(VALUE(V489),0)</f>
        <v/>
      </c>
    </row>
    <row customFormat="1" customHeight="1" ht="29.25" r="490" s="112" spans="1:41">
      <c r="A490" s="127" t="n"/>
      <c r="B490" s="113" t="n"/>
      <c r="C490" s="127" t="n"/>
      <c r="D490" s="127" t="n"/>
      <c r="E490" s="114">
        <f>IF(F490 &lt;&gt; "",VLOOKUP(F490,CategoryLookup,2,FALSE), "")</f>
        <v/>
      </c>
      <c r="F490" s="126" t="n"/>
      <c r="G490" s="127" t="n"/>
      <c r="H490" s="127" t="n"/>
      <c r="I490" s="127" t="n"/>
      <c r="J490" s="127" t="n"/>
      <c r="K490" s="127" t="n"/>
      <c r="L490" s="127" t="n"/>
      <c r="M490" s="127" t="n"/>
      <c r="N490" s="120" t="n"/>
      <c r="O490" s="120" t="n"/>
      <c r="P490" s="120" t="n"/>
      <c r="Q490" s="120" t="n"/>
      <c r="R490" s="121" t="n"/>
      <c r="S490" s="121" t="n"/>
      <c r="T490" s="121" t="n"/>
      <c r="U490" s="121" t="n"/>
      <c r="V490" s="117">
        <f>IF(P490="NA","NA",IF(P490&lt;&gt;"",TEXT(P490-N490,"[h].mm"),""))</f>
        <v/>
      </c>
      <c r="W490" s="118">
        <f>IF(AND(R490="",S490=""),"",R490+S490)</f>
        <v/>
      </c>
      <c r="X490" s="116">
        <f>IF(O490&lt;&gt;"",DATE(YEAR(O490), MONTH(O490), DAY(O490)),"")</f>
        <v/>
      </c>
      <c r="Y490" s="122" t="n"/>
      <c r="Z490" s="123" t="n"/>
      <c r="AA490" s="117">
        <f>IF(F490="Re-assigned","NA",IF(W490="","",IF(W490&gt;=VLOOKUP(D490,SLAMatrix,3,FALSE),"Yes",IF(W490&lt;VLOOKUP(D490,SLAMatrix,2,FALSE),"No","Internal"))))</f>
        <v/>
      </c>
      <c r="AB490" s="123" t="n"/>
      <c r="AC490" s="123" t="n"/>
      <c r="AD490" s="119" t="n"/>
      <c r="AE490" s="125" t="n"/>
      <c r="AF490" s="124">
        <f>MONTH(O490)</f>
        <v/>
      </c>
      <c r="AG490" s="124">
        <f>VLOOKUP(IFERROR(MID(AE490,1,(FIND(",",AE490,1)-1)),AE490),Facility_Region_Mapping,2,FALSE)</f>
        <v/>
      </c>
      <c r="AH490" s="124" t="n"/>
      <c r="AI490" s="124">
        <f>IF(C490&lt;&gt;"",IF(M490="ESM User",getInterfaceName($C490),"NA"),"")</f>
        <v/>
      </c>
      <c r="AJ490" s="116">
        <f>IF(Q490&lt;&gt;"",DATE(YEAR(Q490), MONTH(Q490), DAY(Q490)),"")</f>
        <v/>
      </c>
      <c r="AK490" s="130">
        <f>IF(Q490&lt;&gt;0,Q490-N490,TODAY()-N490)</f>
        <v/>
      </c>
      <c r="AL490" s="112">
        <f>IF(F490="Re-assigned",0,IF(H490="Closed",0,IF(H490="Service Restored",0,IF(H490="",0,1))))</f>
        <v/>
      </c>
      <c r="AM490" s="124">
        <f>IF(AL490=0,"",IF(AK490&gt;20.99,"Aged","Non-Aged"))</f>
        <v/>
      </c>
      <c r="AN490" s="112">
        <f>IF(Q490&lt;&gt;"",MONTH(Q490),"")</f>
        <v/>
      </c>
      <c r="AO490" s="112">
        <f>IFERROR(VALUE(V490),0)</f>
        <v/>
      </c>
    </row>
    <row customFormat="1" customHeight="1" ht="29.25" r="491" s="112" spans="1:41">
      <c r="A491" s="127" t="n"/>
      <c r="B491" s="113" t="n"/>
      <c r="C491" s="127" t="n"/>
      <c r="D491" s="127" t="n"/>
      <c r="E491" s="114">
        <f>IF(F491 &lt;&gt; "",VLOOKUP(F491,CategoryLookup,2,FALSE), "")</f>
        <v/>
      </c>
      <c r="F491" s="126" t="n"/>
      <c r="G491" s="127" t="n"/>
      <c r="H491" s="127" t="n"/>
      <c r="I491" s="127" t="n"/>
      <c r="J491" s="127" t="n"/>
      <c r="K491" s="127" t="n"/>
      <c r="L491" s="127" t="n"/>
      <c r="M491" s="127" t="n"/>
      <c r="N491" s="120" t="n"/>
      <c r="O491" s="120" t="n"/>
      <c r="P491" s="120" t="n"/>
      <c r="Q491" s="120" t="n"/>
      <c r="R491" s="121" t="n"/>
      <c r="S491" s="121" t="n"/>
      <c r="T491" s="121" t="n"/>
      <c r="U491" s="121" t="n"/>
      <c r="V491" s="117">
        <f>IF(P491="NA","NA",IF(P491&lt;&gt;"",TEXT(P491-N491,"[h].mm"),""))</f>
        <v/>
      </c>
      <c r="W491" s="118">
        <f>IF(AND(R491="",S491=""),"",R491+S491)</f>
        <v/>
      </c>
      <c r="X491" s="116">
        <f>IF(O491&lt;&gt;"",DATE(YEAR(O491), MONTH(O491), DAY(O491)),"")</f>
        <v/>
      </c>
      <c r="Y491" s="122" t="n"/>
      <c r="Z491" s="123" t="n"/>
      <c r="AA491" s="117">
        <f>IF(F491="Re-assigned","NA",IF(W491="","",IF(W491&gt;=VLOOKUP(D491,SLAMatrix,3,FALSE),"Yes",IF(W491&lt;VLOOKUP(D491,SLAMatrix,2,FALSE),"No","Internal"))))</f>
        <v/>
      </c>
      <c r="AB491" s="123" t="n"/>
      <c r="AC491" s="123" t="n"/>
      <c r="AD491" s="119" t="n"/>
      <c r="AE491" s="125" t="n"/>
      <c r="AF491" s="124">
        <f>MONTH(O491)</f>
        <v/>
      </c>
      <c r="AG491" s="124">
        <f>VLOOKUP(IFERROR(MID(AE491,1,(FIND(",",AE491,1)-1)),AE491),Facility_Region_Mapping,2,FALSE)</f>
        <v/>
      </c>
      <c r="AH491" s="124" t="n"/>
      <c r="AI491" s="124">
        <f>IF(C491&lt;&gt;"",IF(M491="ESM User",getInterfaceName($C491),"NA"),"")</f>
        <v/>
      </c>
      <c r="AJ491" s="116">
        <f>IF(Q491&lt;&gt;"",DATE(YEAR(Q491), MONTH(Q491), DAY(Q491)),"")</f>
        <v/>
      </c>
      <c r="AK491" s="130">
        <f>IF(Q491&lt;&gt;0,Q491-N491,TODAY()-N491)</f>
        <v/>
      </c>
      <c r="AL491" s="112">
        <f>IF(F491="Re-assigned",0,IF(H491="Closed",0,IF(H491="Service Restored",0,IF(H491="",0,1))))</f>
        <v/>
      </c>
      <c r="AM491" s="124">
        <f>IF(AL491=0,"",IF(AK491&gt;20.99,"Aged","Non-Aged"))</f>
        <v/>
      </c>
      <c r="AN491" s="112">
        <f>IF(Q491&lt;&gt;"",MONTH(Q491),"")</f>
        <v/>
      </c>
      <c r="AO491" s="112">
        <f>IFERROR(VALUE(V491),0)</f>
        <v/>
      </c>
    </row>
    <row customFormat="1" customHeight="1" ht="29.25" r="492" s="112" spans="1:41">
      <c r="A492" s="127" t="n"/>
      <c r="B492" s="113" t="n"/>
      <c r="C492" s="127" t="n"/>
      <c r="D492" s="127" t="n"/>
      <c r="E492" s="114">
        <f>IF(F492 &lt;&gt; "",VLOOKUP(F492,CategoryLookup,2,FALSE), "")</f>
        <v/>
      </c>
      <c r="F492" s="126" t="n"/>
      <c r="G492" s="127" t="n"/>
      <c r="H492" s="127" t="n"/>
      <c r="I492" s="127" t="n"/>
      <c r="J492" s="127" t="n"/>
      <c r="K492" s="127" t="n"/>
      <c r="L492" s="127" t="n"/>
      <c r="M492" s="127" t="n"/>
      <c r="N492" s="120" t="n"/>
      <c r="O492" s="120" t="n"/>
      <c r="P492" s="120" t="n"/>
      <c r="Q492" s="120" t="n"/>
      <c r="R492" s="121" t="n"/>
      <c r="S492" s="121" t="n"/>
      <c r="T492" s="121" t="n"/>
      <c r="U492" s="121" t="n"/>
      <c r="V492" s="117">
        <f>IF(P492="NA","NA",IF(P492&lt;&gt;"",TEXT(P492-N492,"[h].mm"),""))</f>
        <v/>
      </c>
      <c r="W492" s="118">
        <f>IF(AND(R492="",S492=""),"",R492+S492)</f>
        <v/>
      </c>
      <c r="X492" s="116">
        <f>IF(O492&lt;&gt;"",DATE(YEAR(O492), MONTH(O492), DAY(O492)),"")</f>
        <v/>
      </c>
      <c r="Y492" s="122" t="n"/>
      <c r="Z492" s="123" t="n"/>
      <c r="AA492" s="117">
        <f>IF(F492="Re-assigned","NA",IF(W492="","",IF(W492&gt;=VLOOKUP(D492,SLAMatrix,3,FALSE),"Yes",IF(W492&lt;VLOOKUP(D492,SLAMatrix,2,FALSE),"No","Internal"))))</f>
        <v/>
      </c>
      <c r="AB492" s="123" t="n"/>
      <c r="AC492" s="123" t="n"/>
      <c r="AD492" s="119" t="n"/>
      <c r="AE492" s="125" t="n"/>
      <c r="AF492" s="124">
        <f>MONTH(O492)</f>
        <v/>
      </c>
      <c r="AG492" s="124">
        <f>VLOOKUP(IFERROR(MID(AE492,1,(FIND(",",AE492,1)-1)),AE492),Facility_Region_Mapping,2,FALSE)</f>
        <v/>
      </c>
      <c r="AH492" s="124" t="n"/>
      <c r="AI492" s="124">
        <f>IF(C492&lt;&gt;"",IF(M492="ESM User",getInterfaceName($C492),"NA"),"")</f>
        <v/>
      </c>
      <c r="AJ492" s="116">
        <f>IF(Q492&lt;&gt;"",DATE(YEAR(Q492), MONTH(Q492), DAY(Q492)),"")</f>
        <v/>
      </c>
      <c r="AK492" s="130">
        <f>IF(Q492&lt;&gt;0,Q492-N492,TODAY()-N492)</f>
        <v/>
      </c>
      <c r="AL492" s="112">
        <f>IF(F492="Re-assigned",0,IF(H492="Closed",0,IF(H492="Service Restored",0,IF(H492="",0,1))))</f>
        <v/>
      </c>
      <c r="AM492" s="124">
        <f>IF(AL492=0,"",IF(AK492&gt;20.99,"Aged","Non-Aged"))</f>
        <v/>
      </c>
      <c r="AN492" s="112">
        <f>IF(Q492&lt;&gt;"",MONTH(Q492),"")</f>
        <v/>
      </c>
      <c r="AO492" s="112">
        <f>IFERROR(VALUE(V492),0)</f>
        <v/>
      </c>
    </row>
    <row customFormat="1" customHeight="1" ht="29.25" r="493" s="112" spans="1:41">
      <c r="A493" s="127" t="n"/>
      <c r="B493" s="113" t="n"/>
      <c r="C493" s="127" t="n"/>
      <c r="D493" s="127" t="n"/>
      <c r="E493" s="114">
        <f>IF(F493 &lt;&gt; "",VLOOKUP(F493,CategoryLookup,2,FALSE), "")</f>
        <v/>
      </c>
      <c r="F493" s="126" t="n"/>
      <c r="G493" s="127" t="n"/>
      <c r="H493" s="127" t="n"/>
      <c r="I493" s="127" t="n"/>
      <c r="J493" s="127" t="n"/>
      <c r="K493" s="127" t="n"/>
      <c r="L493" s="127" t="n"/>
      <c r="M493" s="127" t="n"/>
      <c r="N493" s="120" t="n"/>
      <c r="O493" s="120" t="n"/>
      <c r="P493" s="120" t="n"/>
      <c r="Q493" s="120" t="n"/>
      <c r="R493" s="121" t="n"/>
      <c r="S493" s="121" t="n"/>
      <c r="T493" s="121" t="n"/>
      <c r="U493" s="121" t="n"/>
      <c r="V493" s="117">
        <f>IF(P493="NA","NA",IF(P493&lt;&gt;"",TEXT(P493-N493,"[h].mm"),""))</f>
        <v/>
      </c>
      <c r="W493" s="118">
        <f>IF(AND(R493="",S493=""),"",R493+S493)</f>
        <v/>
      </c>
      <c r="X493" s="116">
        <f>IF(O493&lt;&gt;"",DATE(YEAR(O493), MONTH(O493), DAY(O493)),"")</f>
        <v/>
      </c>
      <c r="Y493" s="122" t="n"/>
      <c r="Z493" s="123" t="n"/>
      <c r="AA493" s="117">
        <f>IF(F493="Re-assigned","NA",IF(W493="","",IF(W493&gt;=VLOOKUP(D493,SLAMatrix,3,FALSE),"Yes",IF(W493&lt;VLOOKUP(D493,SLAMatrix,2,FALSE),"No","Internal"))))</f>
        <v/>
      </c>
      <c r="AB493" s="123" t="n"/>
      <c r="AC493" s="123" t="n"/>
      <c r="AD493" s="119" t="n"/>
      <c r="AE493" s="125" t="n"/>
      <c r="AF493" s="124">
        <f>MONTH(O493)</f>
        <v/>
      </c>
      <c r="AG493" s="124">
        <f>VLOOKUP(IFERROR(MID(AE493,1,(FIND(",",AE493,1)-1)),AE493),Facility_Region_Mapping,2,FALSE)</f>
        <v/>
      </c>
      <c r="AH493" s="124" t="n"/>
      <c r="AI493" s="124">
        <f>IF(C493&lt;&gt;"",IF(M493="ESM User",getInterfaceName($C493),"NA"),"")</f>
        <v/>
      </c>
      <c r="AJ493" s="116">
        <f>IF(Q493&lt;&gt;"",DATE(YEAR(Q493), MONTH(Q493), DAY(Q493)),"")</f>
        <v/>
      </c>
      <c r="AK493" s="130">
        <f>IF(Q493&lt;&gt;0,Q493-N493,TODAY()-N493)</f>
        <v/>
      </c>
      <c r="AL493" s="112">
        <f>IF(F493="Re-assigned",0,IF(H493="Closed",0,IF(H493="Service Restored",0,IF(H493="",0,1))))</f>
        <v/>
      </c>
      <c r="AM493" s="124">
        <f>IF(AL493=0,"",IF(AK493&gt;20.99,"Aged","Non-Aged"))</f>
        <v/>
      </c>
      <c r="AN493" s="112">
        <f>IF(Q493&lt;&gt;"",MONTH(Q493),"")</f>
        <v/>
      </c>
      <c r="AO493" s="112">
        <f>IFERROR(VALUE(V493),0)</f>
        <v/>
      </c>
    </row>
    <row customFormat="1" customHeight="1" ht="29.25" r="494" s="112" spans="1:41">
      <c r="A494" s="127" t="n"/>
      <c r="B494" s="113" t="n"/>
      <c r="C494" s="127" t="n"/>
      <c r="D494" s="127" t="n"/>
      <c r="E494" s="114">
        <f>IF(F494 &lt;&gt; "",VLOOKUP(F494,CategoryLookup,2,FALSE), "")</f>
        <v/>
      </c>
      <c r="F494" s="126" t="n"/>
      <c r="G494" s="127" t="n"/>
      <c r="H494" s="127" t="n"/>
      <c r="I494" s="127" t="n"/>
      <c r="J494" s="127" t="n"/>
      <c r="K494" s="127" t="n"/>
      <c r="L494" s="127" t="n"/>
      <c r="M494" s="127" t="n"/>
      <c r="N494" s="120" t="n"/>
      <c r="O494" s="120" t="n"/>
      <c r="P494" s="120" t="n"/>
      <c r="Q494" s="120" t="n"/>
      <c r="R494" s="121" t="n"/>
      <c r="S494" s="121" t="n"/>
      <c r="T494" s="121" t="n"/>
      <c r="U494" s="121" t="n"/>
      <c r="V494" s="117">
        <f>IF(P494="NA","NA",IF(P494&lt;&gt;"",TEXT(P494-N494,"[h].mm"),""))</f>
        <v/>
      </c>
      <c r="W494" s="118">
        <f>IF(AND(R494="",S494=""),"",R494+S494)</f>
        <v/>
      </c>
      <c r="X494" s="116">
        <f>IF(O494&lt;&gt;"",DATE(YEAR(O494), MONTH(O494), DAY(O494)),"")</f>
        <v/>
      </c>
      <c r="Y494" s="122" t="n"/>
      <c r="Z494" s="123" t="n"/>
      <c r="AA494" s="117">
        <f>IF(F494="Re-assigned","NA",IF(W494="","",IF(W494&gt;=VLOOKUP(D494,SLAMatrix,3,FALSE),"Yes",IF(W494&lt;VLOOKUP(D494,SLAMatrix,2,FALSE),"No","Internal"))))</f>
        <v/>
      </c>
      <c r="AB494" s="123" t="n"/>
      <c r="AC494" s="123" t="n"/>
      <c r="AD494" s="119" t="n"/>
      <c r="AE494" s="125" t="n"/>
      <c r="AF494" s="124">
        <f>MONTH(O494)</f>
        <v/>
      </c>
      <c r="AG494" s="124">
        <f>VLOOKUP(IFERROR(MID(AE494,1,(FIND(",",AE494,1)-1)),AE494),Facility_Region_Mapping,2,FALSE)</f>
        <v/>
      </c>
      <c r="AH494" s="124" t="n"/>
      <c r="AI494" s="124">
        <f>IF(C494&lt;&gt;"",IF(M494="ESM User",getInterfaceName($C494),"NA"),"")</f>
        <v/>
      </c>
      <c r="AJ494" s="116">
        <f>IF(Q494&lt;&gt;"",DATE(YEAR(Q494), MONTH(Q494), DAY(Q494)),"")</f>
        <v/>
      </c>
      <c r="AK494" s="130">
        <f>IF(Q494&lt;&gt;0,Q494-N494,TODAY()-N494)</f>
        <v/>
      </c>
      <c r="AL494" s="112">
        <f>IF(F494="Re-assigned",0,IF(H494="Closed",0,IF(H494="Service Restored",0,IF(H494="",0,1))))</f>
        <v/>
      </c>
      <c r="AM494" s="124">
        <f>IF(AL494=0,"",IF(AK494&gt;20.99,"Aged","Non-Aged"))</f>
        <v/>
      </c>
      <c r="AN494" s="112">
        <f>IF(Q494&lt;&gt;"",MONTH(Q494),"")</f>
        <v/>
      </c>
      <c r="AO494" s="112">
        <f>IFERROR(VALUE(V494),0)</f>
        <v/>
      </c>
    </row>
    <row customFormat="1" customHeight="1" ht="29.25" r="495" s="112" spans="1:41">
      <c r="A495" s="127" t="n"/>
      <c r="B495" s="113" t="n"/>
      <c r="C495" s="127" t="n"/>
      <c r="D495" s="127" t="n"/>
      <c r="E495" s="114">
        <f>IF(F495 &lt;&gt; "",VLOOKUP(F495,CategoryLookup,2,FALSE), "")</f>
        <v/>
      </c>
      <c r="F495" s="126" t="n"/>
      <c r="G495" s="127" t="n"/>
      <c r="H495" s="127" t="n"/>
      <c r="I495" s="127" t="n"/>
      <c r="J495" s="127" t="n"/>
      <c r="K495" s="127" t="n"/>
      <c r="L495" s="127" t="n"/>
      <c r="M495" s="127" t="n"/>
      <c r="N495" s="120" t="n"/>
      <c r="O495" s="120" t="n"/>
      <c r="P495" s="120" t="n"/>
      <c r="Q495" s="120" t="n"/>
      <c r="R495" s="121" t="n"/>
      <c r="S495" s="121" t="n"/>
      <c r="T495" s="121" t="n"/>
      <c r="U495" s="121" t="n"/>
      <c r="V495" s="117">
        <f>IF(P495="NA","NA",IF(P495&lt;&gt;"",TEXT(P495-N495,"[h].mm"),""))</f>
        <v/>
      </c>
      <c r="W495" s="118">
        <f>IF(AND(R495="",S495=""),"",R495+S495)</f>
        <v/>
      </c>
      <c r="X495" s="116">
        <f>IF(O495&lt;&gt;"",DATE(YEAR(O495), MONTH(O495), DAY(O495)),"")</f>
        <v/>
      </c>
      <c r="Y495" s="122" t="n"/>
      <c r="Z495" s="123" t="n"/>
      <c r="AA495" s="117">
        <f>IF(F495="Re-assigned","NA",IF(W495="","",IF(W495&gt;=VLOOKUP(D495,SLAMatrix,3,FALSE),"Yes",IF(W495&lt;VLOOKUP(D495,SLAMatrix,2,FALSE),"No","Internal"))))</f>
        <v/>
      </c>
      <c r="AB495" s="123" t="n"/>
      <c r="AC495" s="123" t="n"/>
      <c r="AD495" s="119" t="n"/>
      <c r="AE495" s="125" t="n"/>
      <c r="AF495" s="124">
        <f>MONTH(O495)</f>
        <v/>
      </c>
      <c r="AG495" s="124">
        <f>VLOOKUP(IFERROR(MID(AE495,1,(FIND(",",AE495,1)-1)),AE495),Facility_Region_Mapping,2,FALSE)</f>
        <v/>
      </c>
      <c r="AH495" s="124" t="n"/>
      <c r="AI495" s="124">
        <f>IF(C495&lt;&gt;"",IF(M495="ESM User",getInterfaceName($C495),"NA"),"")</f>
        <v/>
      </c>
      <c r="AJ495" s="116">
        <f>IF(Q495&lt;&gt;"",DATE(YEAR(Q495), MONTH(Q495), DAY(Q495)),"")</f>
        <v/>
      </c>
      <c r="AK495" s="130">
        <f>IF(Q495&lt;&gt;0,Q495-N495,TODAY()-N495)</f>
        <v/>
      </c>
      <c r="AL495" s="112">
        <f>IF(F495="Re-assigned",0,IF(H495="Closed",0,IF(H495="Service Restored",0,IF(H495="",0,1))))</f>
        <v/>
      </c>
      <c r="AM495" s="124">
        <f>IF(AL495=0,"",IF(AK495&gt;20.99,"Aged","Non-Aged"))</f>
        <v/>
      </c>
      <c r="AN495" s="112">
        <f>IF(Q495&lt;&gt;"",MONTH(Q495),"")</f>
        <v/>
      </c>
      <c r="AO495" s="112">
        <f>IFERROR(VALUE(V495),0)</f>
        <v/>
      </c>
    </row>
    <row customFormat="1" customHeight="1" ht="29.25" r="496" s="112" spans="1:41">
      <c r="A496" s="127" t="n"/>
      <c r="B496" s="113" t="n"/>
      <c r="C496" s="127" t="n"/>
      <c r="D496" s="127" t="n"/>
      <c r="E496" s="114">
        <f>IF(F496 &lt;&gt; "",VLOOKUP(F496,CategoryLookup,2,FALSE), "")</f>
        <v/>
      </c>
      <c r="F496" s="126" t="n"/>
      <c r="G496" s="127" t="n"/>
      <c r="H496" s="127" t="n"/>
      <c r="I496" s="127" t="n"/>
      <c r="J496" s="127" t="n"/>
      <c r="K496" s="127" t="n"/>
      <c r="L496" s="127" t="n"/>
      <c r="M496" s="127" t="n"/>
      <c r="N496" s="120" t="n"/>
      <c r="O496" s="120" t="n"/>
      <c r="P496" s="120" t="n"/>
      <c r="Q496" s="120" t="n"/>
      <c r="R496" s="121" t="n"/>
      <c r="S496" s="121" t="n"/>
      <c r="T496" s="121" t="n"/>
      <c r="U496" s="121" t="n"/>
      <c r="V496" s="117">
        <f>IF(P496="NA","NA",IF(P496&lt;&gt;"",TEXT(P496-N496,"[h].mm"),""))</f>
        <v/>
      </c>
      <c r="W496" s="118">
        <f>IF(AND(R496="",S496=""),"",R496+S496)</f>
        <v/>
      </c>
      <c r="X496" s="116">
        <f>IF(O496&lt;&gt;"",DATE(YEAR(O496), MONTH(O496), DAY(O496)),"")</f>
        <v/>
      </c>
      <c r="Y496" s="122" t="n"/>
      <c r="Z496" s="123" t="n"/>
      <c r="AA496" s="117">
        <f>IF(F496="Re-assigned","NA",IF(W496="","",IF(W496&gt;=VLOOKUP(D496,SLAMatrix,3,FALSE),"Yes",IF(W496&lt;VLOOKUP(D496,SLAMatrix,2,FALSE),"No","Internal"))))</f>
        <v/>
      </c>
      <c r="AB496" s="123" t="n"/>
      <c r="AC496" s="123" t="n"/>
      <c r="AD496" s="119" t="n"/>
      <c r="AE496" s="125" t="n"/>
      <c r="AF496" s="124">
        <f>MONTH(O496)</f>
        <v/>
      </c>
      <c r="AG496" s="124">
        <f>VLOOKUP(IFERROR(MID(AE496,1,(FIND(",",AE496,1)-1)),AE496),Facility_Region_Mapping,2,FALSE)</f>
        <v/>
      </c>
      <c r="AH496" s="124" t="n"/>
      <c r="AI496" s="124">
        <f>IF(C496&lt;&gt;"",IF(M496="ESM User",getInterfaceName($C496),"NA"),"")</f>
        <v/>
      </c>
      <c r="AJ496" s="116">
        <f>IF(Q496&lt;&gt;"",DATE(YEAR(Q496), MONTH(Q496), DAY(Q496)),"")</f>
        <v/>
      </c>
      <c r="AK496" s="130">
        <f>IF(Q496&lt;&gt;0,Q496-N496,TODAY()-N496)</f>
        <v/>
      </c>
      <c r="AL496" s="112">
        <f>IF(F496="Re-assigned",0,IF(H496="Closed",0,IF(H496="Service Restored",0,IF(H496="",0,1))))</f>
        <v/>
      </c>
      <c r="AM496" s="124">
        <f>IF(AL496=0,"",IF(AK496&gt;20.99,"Aged","Non-Aged"))</f>
        <v/>
      </c>
      <c r="AN496" s="112">
        <f>IF(Q496&lt;&gt;"",MONTH(Q496),"")</f>
        <v/>
      </c>
      <c r="AO496" s="112">
        <f>IFERROR(VALUE(V496),0)</f>
        <v/>
      </c>
    </row>
    <row customFormat="1" customHeight="1" ht="29.25" r="497" s="112" spans="1:41">
      <c r="A497" s="127" t="n"/>
      <c r="B497" s="113" t="n"/>
      <c r="C497" s="127" t="n"/>
      <c r="D497" s="127" t="n"/>
      <c r="E497" s="114">
        <f>IF(F497 &lt;&gt; "",VLOOKUP(F497,CategoryLookup,2,FALSE), "")</f>
        <v/>
      </c>
      <c r="F497" s="126" t="n"/>
      <c r="G497" s="127" t="n"/>
      <c r="H497" s="127" t="n"/>
      <c r="I497" s="127" t="n"/>
      <c r="J497" s="127" t="n"/>
      <c r="K497" s="127" t="n"/>
      <c r="L497" s="127" t="n"/>
      <c r="M497" s="127" t="n"/>
      <c r="N497" s="120" t="n"/>
      <c r="O497" s="120" t="n"/>
      <c r="P497" s="120" t="n"/>
      <c r="Q497" s="120" t="n"/>
      <c r="R497" s="121" t="n"/>
      <c r="S497" s="121" t="n"/>
      <c r="T497" s="121" t="n"/>
      <c r="U497" s="121" t="n"/>
      <c r="V497" s="117">
        <f>IF(P497="NA","NA",IF(P497&lt;&gt;"",TEXT(P497-N497,"[h].mm"),""))</f>
        <v/>
      </c>
      <c r="W497" s="118">
        <f>IF(AND(R497="",S497=""),"",R497+S497)</f>
        <v/>
      </c>
      <c r="X497" s="116">
        <f>IF(O497&lt;&gt;"",DATE(YEAR(O497), MONTH(O497), DAY(O497)),"")</f>
        <v/>
      </c>
      <c r="Y497" s="122" t="n"/>
      <c r="Z497" s="123" t="n"/>
      <c r="AA497" s="117">
        <f>IF(F497="Re-assigned","NA",IF(W497="","",IF(W497&gt;=VLOOKUP(D497,SLAMatrix,3,FALSE),"Yes",IF(W497&lt;VLOOKUP(D497,SLAMatrix,2,FALSE),"No","Internal"))))</f>
        <v/>
      </c>
      <c r="AB497" s="123" t="n"/>
      <c r="AC497" s="123" t="n"/>
      <c r="AD497" s="119" t="n"/>
      <c r="AE497" s="125" t="n"/>
      <c r="AF497" s="124">
        <f>MONTH(O497)</f>
        <v/>
      </c>
      <c r="AG497" s="124">
        <f>VLOOKUP(IFERROR(MID(AE497,1,(FIND(",",AE497,1)-1)),AE497),Facility_Region_Mapping,2,FALSE)</f>
        <v/>
      </c>
      <c r="AH497" s="124" t="n"/>
      <c r="AI497" s="124">
        <f>IF(C497&lt;&gt;"",IF(M497="ESM User",getInterfaceName($C497),"NA"),"")</f>
        <v/>
      </c>
      <c r="AJ497" s="116">
        <f>IF(Q497&lt;&gt;"",DATE(YEAR(Q497), MONTH(Q497), DAY(Q497)),"")</f>
        <v/>
      </c>
      <c r="AK497" s="130">
        <f>IF(Q497&lt;&gt;0,Q497-N497,TODAY()-N497)</f>
        <v/>
      </c>
      <c r="AL497" s="112">
        <f>IF(F497="Re-assigned",0,IF(H497="Closed",0,IF(H497="Service Restored",0,IF(H497="",0,1))))</f>
        <v/>
      </c>
      <c r="AM497" s="124">
        <f>IF(AL497=0,"",IF(AK497&gt;20.99,"Aged","Non-Aged"))</f>
        <v/>
      </c>
      <c r="AN497" s="112">
        <f>IF(Q497&lt;&gt;"",MONTH(Q497),"")</f>
        <v/>
      </c>
      <c r="AO497" s="112">
        <f>IFERROR(VALUE(V497),0)</f>
        <v/>
      </c>
    </row>
    <row customFormat="1" customHeight="1" ht="29.25" r="498" s="112" spans="1:41">
      <c r="A498" s="127" t="n"/>
      <c r="B498" s="113" t="n"/>
      <c r="C498" s="127" t="n"/>
      <c r="D498" s="127" t="n"/>
      <c r="E498" s="114">
        <f>IF(F498 &lt;&gt; "",VLOOKUP(F498,CategoryLookup,2,FALSE), "")</f>
        <v/>
      </c>
      <c r="F498" s="126" t="n"/>
      <c r="G498" s="127" t="n"/>
      <c r="H498" s="127" t="n"/>
      <c r="I498" s="127" t="n"/>
      <c r="J498" s="127" t="n"/>
      <c r="K498" s="127" t="n"/>
      <c r="L498" s="127" t="n"/>
      <c r="M498" s="127" t="n"/>
      <c r="N498" s="120" t="n"/>
      <c r="O498" s="120" t="n"/>
      <c r="P498" s="120" t="n"/>
      <c r="Q498" s="120" t="n"/>
      <c r="R498" s="121" t="n"/>
      <c r="S498" s="121" t="n"/>
      <c r="T498" s="121" t="n"/>
      <c r="U498" s="121" t="n"/>
      <c r="V498" s="117">
        <f>IF(P498="NA","NA",IF(P498&lt;&gt;"",TEXT(P498-N498,"[h].mm"),""))</f>
        <v/>
      </c>
      <c r="W498" s="118">
        <f>IF(AND(R498="",S498=""),"",R498+S498)</f>
        <v/>
      </c>
      <c r="X498" s="116">
        <f>IF(O498&lt;&gt;"",DATE(YEAR(O498), MONTH(O498), DAY(O498)),"")</f>
        <v/>
      </c>
      <c r="Y498" s="122" t="n"/>
      <c r="Z498" s="123" t="n"/>
      <c r="AA498" s="117">
        <f>IF(F498="Re-assigned","NA",IF(W498="","",IF(W498&gt;=VLOOKUP(D498,SLAMatrix,3,FALSE),"Yes",IF(W498&lt;VLOOKUP(D498,SLAMatrix,2,FALSE),"No","Internal"))))</f>
        <v/>
      </c>
      <c r="AB498" s="123" t="n"/>
      <c r="AC498" s="123" t="n"/>
      <c r="AD498" s="119" t="n"/>
      <c r="AE498" s="125" t="n"/>
      <c r="AF498" s="124">
        <f>MONTH(O498)</f>
        <v/>
      </c>
      <c r="AG498" s="124">
        <f>VLOOKUP(IFERROR(MID(AE498,1,(FIND(",",AE498,1)-1)),AE498),Facility_Region_Mapping,2,FALSE)</f>
        <v/>
      </c>
      <c r="AH498" s="124" t="n"/>
      <c r="AI498" s="124">
        <f>IF(C498&lt;&gt;"",IF(M498="ESM User",getInterfaceName($C498),"NA"),"")</f>
        <v/>
      </c>
      <c r="AJ498" s="116">
        <f>IF(Q498&lt;&gt;"",DATE(YEAR(Q498), MONTH(Q498), DAY(Q498)),"")</f>
        <v/>
      </c>
      <c r="AK498" s="130">
        <f>IF(Q498&lt;&gt;0,Q498-N498,TODAY()-N498)</f>
        <v/>
      </c>
      <c r="AL498" s="112">
        <f>IF(F498="Re-assigned",0,IF(H498="Closed",0,IF(H498="Service Restored",0,IF(H498="",0,1))))</f>
        <v/>
      </c>
      <c r="AM498" s="124">
        <f>IF(AL498=0,"",IF(AK498&gt;20.99,"Aged","Non-Aged"))</f>
        <v/>
      </c>
      <c r="AN498" s="112">
        <f>IF(Q498&lt;&gt;"",MONTH(Q498),"")</f>
        <v/>
      </c>
      <c r="AO498" s="112">
        <f>IFERROR(VALUE(V498),0)</f>
        <v/>
      </c>
    </row>
    <row customFormat="1" customHeight="1" ht="29.25" r="499" s="112" spans="1:41">
      <c r="A499" s="127" t="n"/>
      <c r="B499" s="113" t="n"/>
      <c r="C499" s="127" t="n"/>
      <c r="D499" s="127" t="n"/>
      <c r="E499" s="114">
        <f>IF(F499 &lt;&gt; "",VLOOKUP(F499,CategoryLookup,2,FALSE), "")</f>
        <v/>
      </c>
      <c r="F499" s="126" t="n"/>
      <c r="G499" s="127" t="n"/>
      <c r="H499" s="127" t="n"/>
      <c r="I499" s="127" t="n"/>
      <c r="J499" s="127" t="n"/>
      <c r="K499" s="127" t="n"/>
      <c r="L499" s="127" t="n"/>
      <c r="M499" s="127" t="n"/>
      <c r="N499" s="120" t="n"/>
      <c r="O499" s="120" t="n"/>
      <c r="P499" s="120" t="n"/>
      <c r="Q499" s="120" t="n"/>
      <c r="R499" s="121" t="n"/>
      <c r="S499" s="121" t="n"/>
      <c r="T499" s="121" t="n"/>
      <c r="U499" s="121" t="n"/>
      <c r="V499" s="117">
        <f>IF(P499="NA","NA",IF(P499&lt;&gt;"",TEXT(P499-N499,"[h].mm"),""))</f>
        <v/>
      </c>
      <c r="W499" s="118">
        <f>IF(AND(R499="",S499=""),"",R499+S499)</f>
        <v/>
      </c>
      <c r="X499" s="116">
        <f>IF(O499&lt;&gt;"",DATE(YEAR(O499), MONTH(O499), DAY(O499)),"")</f>
        <v/>
      </c>
      <c r="Y499" s="122" t="n"/>
      <c r="Z499" s="123" t="n"/>
      <c r="AA499" s="117">
        <f>IF(F499="Re-assigned","NA",IF(W499="","",IF(W499&gt;=VLOOKUP(D499,SLAMatrix,3,FALSE),"Yes",IF(W499&lt;VLOOKUP(D499,SLAMatrix,2,FALSE),"No","Internal"))))</f>
        <v/>
      </c>
      <c r="AB499" s="123" t="n"/>
      <c r="AC499" s="123" t="n"/>
      <c r="AD499" s="119" t="n"/>
      <c r="AE499" s="125" t="n"/>
      <c r="AF499" s="124">
        <f>MONTH(O499)</f>
        <v/>
      </c>
      <c r="AG499" s="124">
        <f>VLOOKUP(IFERROR(MID(AE499,1,(FIND(",",AE499,1)-1)),AE499),Facility_Region_Mapping,2,FALSE)</f>
        <v/>
      </c>
      <c r="AH499" s="124" t="n"/>
      <c r="AI499" s="124">
        <f>IF(C499&lt;&gt;"",IF(M499="ESM User",getInterfaceName($C499),"NA"),"")</f>
        <v/>
      </c>
      <c r="AJ499" s="116">
        <f>IF(Q499&lt;&gt;"",DATE(YEAR(Q499), MONTH(Q499), DAY(Q499)),"")</f>
        <v/>
      </c>
      <c r="AK499" s="130">
        <f>IF(Q499&lt;&gt;0,Q499-N499,TODAY()-N499)</f>
        <v/>
      </c>
      <c r="AL499" s="112">
        <f>IF(F499="Re-assigned",0,IF(H499="Closed",0,IF(H499="Service Restored",0,IF(H499="",0,1))))</f>
        <v/>
      </c>
      <c r="AM499" s="124">
        <f>IF(AL499=0,"",IF(AK499&gt;20.99,"Aged","Non-Aged"))</f>
        <v/>
      </c>
      <c r="AN499" s="112">
        <f>IF(Q499&lt;&gt;"",MONTH(Q499),"")</f>
        <v/>
      </c>
      <c r="AO499" s="112">
        <f>IFERROR(VALUE(V499),0)</f>
        <v/>
      </c>
    </row>
    <row customFormat="1" customHeight="1" ht="29.25" r="500" s="112" spans="1:41">
      <c r="A500" s="127" t="n"/>
      <c r="B500" s="113" t="n"/>
      <c r="C500" s="127" t="n"/>
      <c r="D500" s="127" t="n"/>
      <c r="E500" s="114">
        <f>IF(F500 &lt;&gt; "",VLOOKUP(F500,CategoryLookup,2,FALSE), "")</f>
        <v/>
      </c>
      <c r="F500" s="126" t="n"/>
      <c r="G500" s="127" t="n"/>
      <c r="H500" s="127" t="n"/>
      <c r="I500" s="127" t="n"/>
      <c r="J500" s="127" t="n"/>
      <c r="K500" s="127" t="n"/>
      <c r="L500" s="127" t="n"/>
      <c r="M500" s="127" t="n"/>
      <c r="N500" s="120" t="n"/>
      <c r="O500" s="120" t="n"/>
      <c r="P500" s="120" t="n"/>
      <c r="Q500" s="120" t="n"/>
      <c r="R500" s="121" t="n"/>
      <c r="S500" s="121" t="n"/>
      <c r="T500" s="121" t="n"/>
      <c r="U500" s="121" t="n"/>
      <c r="V500" s="117">
        <f>IF(P500="NA","NA",IF(P500&lt;&gt;"",TEXT(P500-N500,"[h].mm"),""))</f>
        <v/>
      </c>
      <c r="W500" s="118">
        <f>IF(AND(R500="",S500=""),"",R500+S500)</f>
        <v/>
      </c>
      <c r="X500" s="116">
        <f>IF(O500&lt;&gt;"",DATE(YEAR(O500), MONTH(O500), DAY(O500)),"")</f>
        <v/>
      </c>
      <c r="Y500" s="122" t="n"/>
      <c r="Z500" s="123" t="n"/>
      <c r="AA500" s="117">
        <f>IF(F500="Re-assigned","NA",IF(W500="","",IF(W500&gt;=VLOOKUP(D500,SLAMatrix,3,FALSE),"Yes",IF(W500&lt;VLOOKUP(D500,SLAMatrix,2,FALSE),"No","Internal"))))</f>
        <v/>
      </c>
      <c r="AB500" s="123" t="n"/>
      <c r="AC500" s="123" t="n"/>
      <c r="AD500" s="119" t="n"/>
      <c r="AE500" s="125" t="n"/>
      <c r="AF500" s="124">
        <f>MONTH(O500)</f>
        <v/>
      </c>
      <c r="AG500" s="124">
        <f>VLOOKUP(IFERROR(MID(AE500,1,(FIND(",",AE500,1)-1)),AE500),Facility_Region_Mapping,2,FALSE)</f>
        <v/>
      </c>
      <c r="AH500" s="124" t="n"/>
      <c r="AI500" s="124">
        <f>IF(C500&lt;&gt;"",IF(M500="ESM User",getInterfaceName($C500),"NA"),"")</f>
        <v/>
      </c>
      <c r="AJ500" s="116">
        <f>IF(Q500&lt;&gt;"",DATE(YEAR(Q500), MONTH(Q500), DAY(Q500)),"")</f>
        <v/>
      </c>
      <c r="AK500" s="130">
        <f>IF(Q500&lt;&gt;0,Q500-N500,TODAY()-N500)</f>
        <v/>
      </c>
      <c r="AL500" s="112">
        <f>IF(F500="Re-assigned",0,IF(H500="Closed",0,IF(H500="Service Restored",0,IF(H500="",0,1))))</f>
        <v/>
      </c>
      <c r="AM500" s="124">
        <f>IF(AL500=0,"",IF(AK500&gt;20.99,"Aged","Non-Aged"))</f>
        <v/>
      </c>
      <c r="AN500" s="112">
        <f>IF(Q500&lt;&gt;"",MONTH(Q500),"")</f>
        <v/>
      </c>
      <c r="AO500" s="112">
        <f>IFERROR(VALUE(V500),0)</f>
        <v/>
      </c>
    </row>
    <row customFormat="1" customHeight="1" ht="29.25" r="501" s="112" spans="1:41">
      <c r="A501" s="127" t="n"/>
      <c r="B501" s="113" t="n"/>
      <c r="C501" s="127" t="n"/>
      <c r="D501" s="127" t="n"/>
      <c r="E501" s="114">
        <f>IF(F501 &lt;&gt; "",VLOOKUP(F501,CategoryLookup,2,FALSE), "")</f>
        <v/>
      </c>
      <c r="F501" s="126" t="n"/>
      <c r="G501" s="127" t="n"/>
      <c r="H501" s="127" t="n"/>
      <c r="I501" s="127" t="n"/>
      <c r="J501" s="127" t="n"/>
      <c r="K501" s="127" t="n"/>
      <c r="L501" s="127" t="n"/>
      <c r="M501" s="127" t="n"/>
      <c r="N501" s="120" t="n"/>
      <c r="O501" s="120" t="n"/>
      <c r="P501" s="120" t="n"/>
      <c r="Q501" s="120" t="n"/>
      <c r="R501" s="121" t="n"/>
      <c r="S501" s="121" t="n"/>
      <c r="T501" s="121" t="n"/>
      <c r="U501" s="121" t="n"/>
      <c r="V501" s="117">
        <f>IF(P501="NA","NA",IF(P501&lt;&gt;"",TEXT(P501-N501,"[h].mm"),""))</f>
        <v/>
      </c>
      <c r="W501" s="118">
        <f>IF(AND(R501="",S501=""),"",R501+S501)</f>
        <v/>
      </c>
      <c r="X501" s="116">
        <f>IF(O501&lt;&gt;"",DATE(YEAR(O501), MONTH(O501), DAY(O501)),"")</f>
        <v/>
      </c>
      <c r="Y501" s="122" t="n"/>
      <c r="Z501" s="123" t="n"/>
      <c r="AA501" s="117">
        <f>IF(F501="Re-assigned","NA",IF(W501="","",IF(W501&gt;=VLOOKUP(D501,SLAMatrix,3,FALSE),"Yes",IF(W501&lt;VLOOKUP(D501,SLAMatrix,2,FALSE),"No","Internal"))))</f>
        <v/>
      </c>
      <c r="AB501" s="123" t="n"/>
      <c r="AC501" s="123" t="n"/>
      <c r="AD501" s="119" t="n"/>
      <c r="AE501" s="125" t="n"/>
      <c r="AF501" s="124">
        <f>MONTH(O501)</f>
        <v/>
      </c>
      <c r="AG501" s="124">
        <f>VLOOKUP(IFERROR(MID(AE501,1,(FIND(",",AE501,1)-1)),AE501),Facility_Region_Mapping,2,FALSE)</f>
        <v/>
      </c>
      <c r="AH501" s="124" t="n"/>
      <c r="AI501" s="124">
        <f>IF(C501&lt;&gt;"",IF(M501="ESM User",getInterfaceName($C501),"NA"),"")</f>
        <v/>
      </c>
      <c r="AJ501" s="116">
        <f>IF(Q501&lt;&gt;"",DATE(YEAR(Q501), MONTH(Q501), DAY(Q501)),"")</f>
        <v/>
      </c>
      <c r="AK501" s="130">
        <f>IF(Q501&lt;&gt;0,Q501-N501,TODAY()-N501)</f>
        <v/>
      </c>
      <c r="AL501" s="112">
        <f>IF(F501="Re-assigned",0,IF(H501="Closed",0,IF(H501="Service Restored",0,IF(H501="",0,1))))</f>
        <v/>
      </c>
      <c r="AM501" s="124">
        <f>IF(AL501=0,"",IF(AK501&gt;20.99,"Aged","Non-Aged"))</f>
        <v/>
      </c>
      <c r="AN501" s="112">
        <f>IF(Q501&lt;&gt;"",MONTH(Q501),"")</f>
        <v/>
      </c>
      <c r="AO501" s="112">
        <f>IFERROR(VALUE(V501),0)</f>
        <v/>
      </c>
    </row>
    <row customFormat="1" customHeight="1" ht="29.25" r="502" s="112" spans="1:41">
      <c r="A502" s="127" t="n"/>
      <c r="B502" s="113" t="n"/>
      <c r="C502" s="127" t="n"/>
      <c r="D502" s="127" t="n"/>
      <c r="E502" s="114">
        <f>IF(F502 &lt;&gt; "",VLOOKUP(F502,CategoryLookup,2,FALSE), "")</f>
        <v/>
      </c>
      <c r="F502" s="126" t="n"/>
      <c r="G502" s="127" t="n"/>
      <c r="H502" s="127" t="n"/>
      <c r="I502" s="127" t="n"/>
      <c r="J502" s="127" t="n"/>
      <c r="K502" s="127" t="n"/>
      <c r="L502" s="127" t="n"/>
      <c r="M502" s="127" t="n"/>
      <c r="N502" s="120" t="n"/>
      <c r="O502" s="120" t="n"/>
      <c r="P502" s="120" t="n"/>
      <c r="Q502" s="120" t="n"/>
      <c r="R502" s="121" t="n"/>
      <c r="S502" s="121" t="n"/>
      <c r="T502" s="121" t="n"/>
      <c r="U502" s="121" t="n"/>
      <c r="V502" s="117">
        <f>IF(P502="NA","NA",IF(P502&lt;&gt;"",TEXT(P502-N502,"[h].mm"),""))</f>
        <v/>
      </c>
      <c r="W502" s="118">
        <f>IF(AND(R502="",S502=""),"",R502+S502)</f>
        <v/>
      </c>
      <c r="X502" s="116">
        <f>IF(O502&lt;&gt;"",DATE(YEAR(O502), MONTH(O502), DAY(O502)),"")</f>
        <v/>
      </c>
      <c r="Y502" s="122" t="n"/>
      <c r="Z502" s="123" t="n"/>
      <c r="AA502" s="117">
        <f>IF(F502="Re-assigned","NA",IF(W502="","",IF(W502&gt;=VLOOKUP(D502,SLAMatrix,3,FALSE),"Yes",IF(W502&lt;VLOOKUP(D502,SLAMatrix,2,FALSE),"No","Internal"))))</f>
        <v/>
      </c>
      <c r="AB502" s="123" t="n"/>
      <c r="AC502" s="123" t="n"/>
      <c r="AD502" s="119" t="n"/>
      <c r="AE502" s="125" t="n"/>
      <c r="AF502" s="124">
        <f>MONTH(O502)</f>
        <v/>
      </c>
      <c r="AG502" s="124">
        <f>VLOOKUP(IFERROR(MID(AE502,1,(FIND(",",AE502,1)-1)),AE502),Facility_Region_Mapping,2,FALSE)</f>
        <v/>
      </c>
      <c r="AH502" s="124" t="n"/>
      <c r="AI502" s="124">
        <f>IF(C502&lt;&gt;"",IF(M502="ESM User",getInterfaceName($C502),"NA"),"")</f>
        <v/>
      </c>
      <c r="AJ502" s="116">
        <f>IF(Q502&lt;&gt;"",DATE(YEAR(Q502), MONTH(Q502), DAY(Q502)),"")</f>
        <v/>
      </c>
      <c r="AK502" s="130">
        <f>IF(Q502&lt;&gt;0,Q502-N502,TODAY()-N502)</f>
        <v/>
      </c>
      <c r="AL502" s="112">
        <f>IF(F502="Re-assigned",0,IF(H502="Closed",0,IF(H502="Service Restored",0,IF(H502="",0,1))))</f>
        <v/>
      </c>
      <c r="AM502" s="124">
        <f>IF(AL502=0,"",IF(AK502&gt;20.99,"Aged","Non-Aged"))</f>
        <v/>
      </c>
      <c r="AN502" s="112">
        <f>IF(Q502&lt;&gt;"",MONTH(Q502),"")</f>
        <v/>
      </c>
      <c r="AO502" s="112">
        <f>IFERROR(VALUE(V502),0)</f>
        <v/>
      </c>
    </row>
    <row customFormat="1" customHeight="1" ht="29.25" r="503" s="112" spans="1:41">
      <c r="A503" s="127" t="n"/>
      <c r="B503" s="113" t="n"/>
      <c r="C503" s="127" t="n"/>
      <c r="D503" s="127" t="n"/>
      <c r="E503" s="114">
        <f>IF(F503 &lt;&gt; "",VLOOKUP(F503,CategoryLookup,2,FALSE), "")</f>
        <v/>
      </c>
      <c r="F503" s="126" t="n"/>
      <c r="G503" s="127" t="n"/>
      <c r="H503" s="127" t="n"/>
      <c r="I503" s="127" t="n"/>
      <c r="J503" s="127" t="n"/>
      <c r="K503" s="127" t="n"/>
      <c r="L503" s="127" t="n"/>
      <c r="M503" s="127" t="n"/>
      <c r="N503" s="120" t="n"/>
      <c r="O503" s="120" t="n"/>
      <c r="P503" s="120" t="n"/>
      <c r="Q503" s="120" t="n"/>
      <c r="R503" s="121" t="n"/>
      <c r="S503" s="121" t="n"/>
      <c r="T503" s="121" t="n"/>
      <c r="U503" s="121" t="n"/>
      <c r="V503" s="117">
        <f>IF(P503="NA","NA",IF(P503&lt;&gt;"",TEXT(P503-N503,"[h].mm"),""))</f>
        <v/>
      </c>
      <c r="W503" s="118">
        <f>IF(AND(R503="",S503=""),"",R503+S503)</f>
        <v/>
      </c>
      <c r="X503" s="116">
        <f>IF(O503&lt;&gt;"",DATE(YEAR(O503), MONTH(O503), DAY(O503)),"")</f>
        <v/>
      </c>
      <c r="Y503" s="122" t="n"/>
      <c r="Z503" s="123" t="n"/>
      <c r="AA503" s="117">
        <f>IF(F503="Re-assigned","NA",IF(W503="","",IF(W503&gt;=VLOOKUP(D503,SLAMatrix,3,FALSE),"Yes",IF(W503&lt;VLOOKUP(D503,SLAMatrix,2,FALSE),"No","Internal"))))</f>
        <v/>
      </c>
      <c r="AB503" s="123" t="n"/>
      <c r="AC503" s="123" t="n"/>
      <c r="AD503" s="119" t="n"/>
      <c r="AE503" s="125" t="n"/>
      <c r="AF503" s="124">
        <f>MONTH(O503)</f>
        <v/>
      </c>
      <c r="AG503" s="124">
        <f>VLOOKUP(IFERROR(MID(AE503,1,(FIND(",",AE503,1)-1)),AE503),Facility_Region_Mapping,2,FALSE)</f>
        <v/>
      </c>
      <c r="AH503" s="124" t="n"/>
      <c r="AI503" s="124">
        <f>IF(C503&lt;&gt;"",IF(M503="ESM User",getInterfaceName($C503),"NA"),"")</f>
        <v/>
      </c>
      <c r="AJ503" s="116">
        <f>IF(Q503&lt;&gt;"",DATE(YEAR(Q503), MONTH(Q503), DAY(Q503)),"")</f>
        <v/>
      </c>
      <c r="AK503" s="130">
        <f>IF(Q503&lt;&gt;0,Q503-N503,TODAY()-N503)</f>
        <v/>
      </c>
      <c r="AL503" s="112">
        <f>IF(F503="Re-assigned",0,IF(H503="Closed",0,IF(H503="Service Restored",0,IF(H503="",0,1))))</f>
        <v/>
      </c>
      <c r="AM503" s="124">
        <f>IF(AL503=0,"",IF(AK503&gt;20.99,"Aged","Non-Aged"))</f>
        <v/>
      </c>
      <c r="AN503" s="112">
        <f>IF(Q503&lt;&gt;"",MONTH(Q503),"")</f>
        <v/>
      </c>
      <c r="AO503" s="112">
        <f>IFERROR(VALUE(V503),0)</f>
        <v/>
      </c>
    </row>
    <row customFormat="1" customHeight="1" ht="29.25" r="504" s="112" spans="1:41">
      <c r="A504" s="127" t="n"/>
      <c r="B504" s="113" t="n"/>
      <c r="C504" s="127" t="n"/>
      <c r="D504" s="127" t="n"/>
      <c r="E504" s="114">
        <f>IF(F504 &lt;&gt; "",VLOOKUP(F504,CategoryLookup,2,FALSE), "")</f>
        <v/>
      </c>
      <c r="F504" s="126" t="n"/>
      <c r="G504" s="127" t="n"/>
      <c r="H504" s="127" t="n"/>
      <c r="I504" s="127" t="n"/>
      <c r="J504" s="127" t="n"/>
      <c r="K504" s="127" t="n"/>
      <c r="L504" s="127" t="n"/>
      <c r="M504" s="127" t="n"/>
      <c r="N504" s="120" t="n"/>
      <c r="O504" s="120" t="n"/>
      <c r="P504" s="120" t="n"/>
      <c r="Q504" s="120" t="n"/>
      <c r="R504" s="121" t="n"/>
      <c r="S504" s="121" t="n"/>
      <c r="T504" s="121" t="n"/>
      <c r="U504" s="121" t="n"/>
      <c r="V504" s="117">
        <f>IF(P504="NA","NA",IF(P504&lt;&gt;"",TEXT(P504-N504,"[h].mm"),""))</f>
        <v/>
      </c>
      <c r="W504" s="118">
        <f>IF(AND(R504="",S504=""),"",R504+S504)</f>
        <v/>
      </c>
      <c r="X504" s="116">
        <f>IF(O504&lt;&gt;"",DATE(YEAR(O504), MONTH(O504), DAY(O504)),"")</f>
        <v/>
      </c>
      <c r="Y504" s="122" t="n"/>
      <c r="Z504" s="123" t="n"/>
      <c r="AA504" s="117">
        <f>IF(F504="Re-assigned","NA",IF(W504="","",IF(W504&gt;=VLOOKUP(D504,SLAMatrix,3,FALSE),"Yes",IF(W504&lt;VLOOKUP(D504,SLAMatrix,2,FALSE),"No","Internal"))))</f>
        <v/>
      </c>
      <c r="AB504" s="123" t="n"/>
      <c r="AC504" s="123" t="n"/>
      <c r="AD504" s="119" t="n"/>
      <c r="AE504" s="125" t="n"/>
      <c r="AF504" s="124">
        <f>MONTH(O504)</f>
        <v/>
      </c>
      <c r="AG504" s="124">
        <f>VLOOKUP(IFERROR(MID(AE504,1,(FIND(",",AE504,1)-1)),AE504),Facility_Region_Mapping,2,FALSE)</f>
        <v/>
      </c>
      <c r="AH504" s="124" t="n"/>
      <c r="AI504" s="124">
        <f>IF(C504&lt;&gt;"",IF(M504="ESM User",getInterfaceName($C504),"NA"),"")</f>
        <v/>
      </c>
      <c r="AJ504" s="116">
        <f>IF(Q504&lt;&gt;"",DATE(YEAR(Q504), MONTH(Q504), DAY(Q504)),"")</f>
        <v/>
      </c>
      <c r="AK504" s="130">
        <f>IF(Q504&lt;&gt;0,Q504-N504,TODAY()-N504)</f>
        <v/>
      </c>
      <c r="AL504" s="112">
        <f>IF(F504="Re-assigned",0,IF(H504="Closed",0,IF(H504="Service Restored",0,IF(H504="",0,1))))</f>
        <v/>
      </c>
      <c r="AM504" s="124">
        <f>IF(AL504=0,"",IF(AK504&gt;20.99,"Aged","Non-Aged"))</f>
        <v/>
      </c>
      <c r="AN504" s="112">
        <f>IF(Q504&lt;&gt;"",MONTH(Q504),"")</f>
        <v/>
      </c>
      <c r="AO504" s="112">
        <f>IFERROR(VALUE(V504),0)</f>
        <v/>
      </c>
    </row>
    <row customFormat="1" customHeight="1" ht="29.25" r="505" s="112" spans="1:41">
      <c r="A505" s="127" t="n"/>
      <c r="B505" s="113" t="n"/>
      <c r="C505" s="127" t="n"/>
      <c r="D505" s="127" t="n"/>
      <c r="E505" s="114">
        <f>IF(F505 &lt;&gt; "",VLOOKUP(F505,CategoryLookup,2,FALSE), "")</f>
        <v/>
      </c>
      <c r="F505" s="126" t="n"/>
      <c r="G505" s="127" t="n"/>
      <c r="H505" s="127" t="n"/>
      <c r="I505" s="127" t="n"/>
      <c r="J505" s="127" t="n"/>
      <c r="K505" s="127" t="n"/>
      <c r="L505" s="127" t="n"/>
      <c r="M505" s="127" t="n"/>
      <c r="N505" s="120" t="n"/>
      <c r="O505" s="120" t="n"/>
      <c r="P505" s="120" t="n"/>
      <c r="Q505" s="120" t="n"/>
      <c r="R505" s="121" t="n"/>
      <c r="S505" s="121" t="n"/>
      <c r="T505" s="121" t="n"/>
      <c r="U505" s="121" t="n"/>
      <c r="V505" s="117">
        <f>IF(P505="NA","NA",IF(P505&lt;&gt;"",TEXT(P505-N505,"[h].mm"),""))</f>
        <v/>
      </c>
      <c r="W505" s="118">
        <f>IF(AND(R505="",S505=""),"",R505+S505)</f>
        <v/>
      </c>
      <c r="X505" s="116">
        <f>IF(O505&lt;&gt;"",DATE(YEAR(O505), MONTH(O505), DAY(O505)),"")</f>
        <v/>
      </c>
      <c r="Y505" s="122" t="n"/>
      <c r="Z505" s="123" t="n"/>
      <c r="AA505" s="117">
        <f>IF(F505="Re-assigned","NA",IF(W505="","",IF(W505&gt;=VLOOKUP(D505,SLAMatrix,3,FALSE),"Yes",IF(W505&lt;VLOOKUP(D505,SLAMatrix,2,FALSE),"No","Internal"))))</f>
        <v/>
      </c>
      <c r="AB505" s="123" t="n"/>
      <c r="AC505" s="123" t="n"/>
      <c r="AD505" s="119" t="n"/>
      <c r="AE505" s="125" t="n"/>
      <c r="AF505" s="124">
        <f>MONTH(O505)</f>
        <v/>
      </c>
      <c r="AG505" s="124">
        <f>VLOOKUP(IFERROR(MID(AE505,1,(FIND(",",AE505,1)-1)),AE505),Facility_Region_Mapping,2,FALSE)</f>
        <v/>
      </c>
      <c r="AH505" s="124" t="n"/>
      <c r="AI505" s="124">
        <f>IF(C505&lt;&gt;"",IF(M505="ESM User",getInterfaceName($C505),"NA"),"")</f>
        <v/>
      </c>
      <c r="AJ505" s="116">
        <f>IF(Q505&lt;&gt;"",DATE(YEAR(Q505), MONTH(Q505), DAY(Q505)),"")</f>
        <v/>
      </c>
      <c r="AK505" s="130">
        <f>IF(Q505&lt;&gt;0,Q505-N505,TODAY()-N505)</f>
        <v/>
      </c>
      <c r="AL505" s="112">
        <f>IF(F505="Re-assigned",0,IF(H505="Closed",0,IF(H505="Service Restored",0,IF(H505="",0,1))))</f>
        <v/>
      </c>
      <c r="AM505" s="124">
        <f>IF(AL505=0,"",IF(AK505&gt;20.99,"Aged","Non-Aged"))</f>
        <v/>
      </c>
      <c r="AN505" s="112">
        <f>IF(Q505&lt;&gt;"",MONTH(Q505),"")</f>
        <v/>
      </c>
      <c r="AO505" s="112">
        <f>IFERROR(VALUE(V505),0)</f>
        <v/>
      </c>
    </row>
    <row customFormat="1" customHeight="1" ht="29.25" r="506" s="112" spans="1:41">
      <c r="A506" s="127" t="n"/>
      <c r="B506" s="113" t="n"/>
      <c r="C506" s="127" t="n"/>
      <c r="D506" s="127" t="n"/>
      <c r="E506" s="114">
        <f>IF(F506 &lt;&gt; "",VLOOKUP(F506,CategoryLookup,2,FALSE), "")</f>
        <v/>
      </c>
      <c r="F506" s="126" t="n"/>
      <c r="G506" s="127" t="n"/>
      <c r="H506" s="127" t="n"/>
      <c r="I506" s="127" t="n"/>
      <c r="J506" s="127" t="n"/>
      <c r="K506" s="127" t="n"/>
      <c r="L506" s="127" t="n"/>
      <c r="M506" s="127" t="n"/>
      <c r="N506" s="120" t="n"/>
      <c r="O506" s="120" t="n"/>
      <c r="P506" s="120" t="n"/>
      <c r="Q506" s="120" t="n"/>
      <c r="R506" s="121" t="n"/>
      <c r="S506" s="121" t="n"/>
      <c r="T506" s="121" t="n"/>
      <c r="U506" s="121" t="n"/>
      <c r="V506" s="117">
        <f>IF(P506="NA","NA",IF(P506&lt;&gt;"",TEXT(P506-N506,"[h].mm"),""))</f>
        <v/>
      </c>
      <c r="W506" s="118">
        <f>IF(AND(R506="",S506=""),"",R506+S506)</f>
        <v/>
      </c>
      <c r="X506" s="116">
        <f>IF(O506&lt;&gt;"",DATE(YEAR(O506), MONTH(O506), DAY(O506)),"")</f>
        <v/>
      </c>
      <c r="Y506" s="122" t="n"/>
      <c r="Z506" s="123" t="n"/>
      <c r="AA506" s="117">
        <f>IF(F506="Re-assigned","NA",IF(W506="","",IF(W506&gt;=VLOOKUP(D506,SLAMatrix,3,FALSE),"Yes",IF(W506&lt;VLOOKUP(D506,SLAMatrix,2,FALSE),"No","Internal"))))</f>
        <v/>
      </c>
      <c r="AB506" s="123" t="n"/>
      <c r="AC506" s="123" t="n"/>
      <c r="AD506" s="119" t="n"/>
      <c r="AE506" s="125" t="n"/>
      <c r="AF506" s="124">
        <f>MONTH(O506)</f>
        <v/>
      </c>
      <c r="AG506" s="124">
        <f>VLOOKUP(IFERROR(MID(AE506,1,(FIND(",",AE506,1)-1)),AE506),Facility_Region_Mapping,2,FALSE)</f>
        <v/>
      </c>
      <c r="AH506" s="124" t="n"/>
      <c r="AI506" s="124">
        <f>IF(C506&lt;&gt;"",IF(M506="ESM User",getInterfaceName($C506),"NA"),"")</f>
        <v/>
      </c>
      <c r="AJ506" s="116">
        <f>IF(Q506&lt;&gt;"",DATE(YEAR(Q506), MONTH(Q506), DAY(Q506)),"")</f>
        <v/>
      </c>
      <c r="AK506" s="130">
        <f>IF(Q506&lt;&gt;0,Q506-N506,TODAY()-N506)</f>
        <v/>
      </c>
      <c r="AL506" s="112">
        <f>IF(F506="Re-assigned",0,IF(H506="Closed",0,IF(H506="Service Restored",0,IF(H506="",0,1))))</f>
        <v/>
      </c>
      <c r="AM506" s="124">
        <f>IF(AL506=0,"",IF(AK506&gt;20.99,"Aged","Non-Aged"))</f>
        <v/>
      </c>
      <c r="AN506" s="112">
        <f>IF(Q506&lt;&gt;"",MONTH(Q506),"")</f>
        <v/>
      </c>
      <c r="AO506" s="112">
        <f>IFERROR(VALUE(V506),0)</f>
        <v/>
      </c>
    </row>
    <row customFormat="1" customHeight="1" ht="29.25" r="507" s="112" spans="1:41">
      <c r="A507" s="127" t="n"/>
      <c r="B507" s="113" t="n"/>
      <c r="C507" s="127" t="n"/>
      <c r="D507" s="127" t="n"/>
      <c r="E507" s="114">
        <f>IF(F507 &lt;&gt; "",VLOOKUP(F507,CategoryLookup,2,FALSE), "")</f>
        <v/>
      </c>
      <c r="F507" s="126" t="n"/>
      <c r="G507" s="127" t="n"/>
      <c r="H507" s="127" t="n"/>
      <c r="I507" s="127" t="n"/>
      <c r="J507" s="127" t="n"/>
      <c r="K507" s="127" t="n"/>
      <c r="L507" s="127" t="n"/>
      <c r="M507" s="127" t="n"/>
      <c r="N507" s="120" t="n"/>
      <c r="O507" s="120" t="n"/>
      <c r="P507" s="120" t="n"/>
      <c r="Q507" s="120" t="n"/>
      <c r="R507" s="121" t="n"/>
      <c r="S507" s="121" t="n"/>
      <c r="T507" s="121" t="n"/>
      <c r="U507" s="121" t="n"/>
      <c r="V507" s="117">
        <f>IF(P507="NA","NA",IF(P507&lt;&gt;"",TEXT(P507-N507,"[h].mm"),""))</f>
        <v/>
      </c>
      <c r="W507" s="118">
        <f>IF(AND(R507="",S507=""),"",R507+S507)</f>
        <v/>
      </c>
      <c r="X507" s="116">
        <f>IF(O507&lt;&gt;"",DATE(YEAR(O507), MONTH(O507), DAY(O507)),"")</f>
        <v/>
      </c>
      <c r="Y507" s="122" t="n"/>
      <c r="Z507" s="123" t="n"/>
      <c r="AA507" s="117">
        <f>IF(F507="Re-assigned","NA",IF(W507="","",IF(W507&gt;=VLOOKUP(D507,SLAMatrix,3,FALSE),"Yes",IF(W507&lt;VLOOKUP(D507,SLAMatrix,2,FALSE),"No","Internal"))))</f>
        <v/>
      </c>
      <c r="AB507" s="123" t="n"/>
      <c r="AC507" s="123" t="n"/>
      <c r="AD507" s="119" t="n"/>
      <c r="AE507" s="125" t="n"/>
      <c r="AF507" s="124">
        <f>MONTH(O507)</f>
        <v/>
      </c>
      <c r="AG507" s="124">
        <f>VLOOKUP(IFERROR(MID(AE507,1,(FIND(",",AE507,1)-1)),AE507),Facility_Region_Mapping,2,FALSE)</f>
        <v/>
      </c>
      <c r="AH507" s="124" t="n"/>
      <c r="AI507" s="124">
        <f>IF(C507&lt;&gt;"",IF(M507="ESM User",getInterfaceName($C507),"NA"),"")</f>
        <v/>
      </c>
      <c r="AJ507" s="116">
        <f>IF(Q507&lt;&gt;"",DATE(YEAR(Q507), MONTH(Q507), DAY(Q507)),"")</f>
        <v/>
      </c>
      <c r="AK507" s="130">
        <f>IF(Q507&lt;&gt;0,Q507-N507,TODAY()-N507)</f>
        <v/>
      </c>
      <c r="AL507" s="112">
        <f>IF(F507="Re-assigned",0,IF(H507="Closed",0,IF(H507="Service Restored",0,IF(H507="",0,1))))</f>
        <v/>
      </c>
      <c r="AM507" s="124">
        <f>IF(AL507=0,"",IF(AK507&gt;20.99,"Aged","Non-Aged"))</f>
        <v/>
      </c>
      <c r="AN507" s="112">
        <f>IF(Q507&lt;&gt;"",MONTH(Q507),"")</f>
        <v/>
      </c>
      <c r="AO507" s="112">
        <f>IFERROR(VALUE(V507),0)</f>
        <v/>
      </c>
    </row>
    <row customFormat="1" customHeight="1" ht="29.25" r="508" s="112" spans="1:41">
      <c r="A508" s="127" t="n"/>
      <c r="B508" s="113" t="n"/>
      <c r="C508" s="127" t="n"/>
      <c r="D508" s="127" t="n"/>
      <c r="E508" s="114">
        <f>IF(F508 &lt;&gt; "",VLOOKUP(F508,CategoryLookup,2,FALSE), "")</f>
        <v/>
      </c>
      <c r="F508" s="126" t="n"/>
      <c r="G508" s="127" t="n"/>
      <c r="H508" s="127" t="n"/>
      <c r="I508" s="127" t="n"/>
      <c r="J508" s="127" t="n"/>
      <c r="K508" s="127" t="n"/>
      <c r="L508" s="127" t="n"/>
      <c r="M508" s="127" t="n"/>
      <c r="N508" s="120" t="n"/>
      <c r="O508" s="120" t="n"/>
      <c r="P508" s="120" t="n"/>
      <c r="Q508" s="120" t="n"/>
      <c r="R508" s="121" t="n"/>
      <c r="S508" s="121" t="n"/>
      <c r="T508" s="121" t="n"/>
      <c r="U508" s="121" t="n"/>
      <c r="V508" s="117">
        <f>IF(P508="NA","NA",IF(P508&lt;&gt;"",TEXT(P508-N508,"[h].mm"),""))</f>
        <v/>
      </c>
      <c r="W508" s="118">
        <f>IF(AND(R508="",S508=""),"",R508+S508)</f>
        <v/>
      </c>
      <c r="X508" s="116">
        <f>IF(O508&lt;&gt;"",DATE(YEAR(O508), MONTH(O508), DAY(O508)),"")</f>
        <v/>
      </c>
      <c r="Y508" s="122" t="n"/>
      <c r="Z508" s="123" t="n"/>
      <c r="AA508" s="117">
        <f>IF(F508="Re-assigned","NA",IF(W508="","",IF(W508&gt;=VLOOKUP(D508,SLAMatrix,3,FALSE),"Yes",IF(W508&lt;VLOOKUP(D508,SLAMatrix,2,FALSE),"No","Internal"))))</f>
        <v/>
      </c>
      <c r="AB508" s="123" t="n"/>
      <c r="AC508" s="123" t="n"/>
      <c r="AD508" s="119" t="n"/>
      <c r="AE508" s="125" t="n"/>
      <c r="AF508" s="124">
        <f>MONTH(O508)</f>
        <v/>
      </c>
      <c r="AG508" s="124">
        <f>VLOOKUP(IFERROR(MID(AE508,1,(FIND(",",AE508,1)-1)),AE508),Facility_Region_Mapping,2,FALSE)</f>
        <v/>
      </c>
      <c r="AH508" s="124" t="n"/>
      <c r="AI508" s="124">
        <f>IF(C508&lt;&gt;"",IF(M508="ESM User",getInterfaceName($C508),"NA"),"")</f>
        <v/>
      </c>
      <c r="AJ508" s="116">
        <f>IF(Q508&lt;&gt;"",DATE(YEAR(Q508), MONTH(Q508), DAY(Q508)),"")</f>
        <v/>
      </c>
      <c r="AK508" s="130">
        <f>IF(Q508&lt;&gt;0,Q508-N508,TODAY()-N508)</f>
        <v/>
      </c>
      <c r="AL508" s="112">
        <f>IF(F508="Re-assigned",0,IF(H508="Closed",0,IF(H508="Service Restored",0,IF(H508="",0,1))))</f>
        <v/>
      </c>
      <c r="AM508" s="124">
        <f>IF(AL508=0,"",IF(AK508&gt;20.99,"Aged","Non-Aged"))</f>
        <v/>
      </c>
      <c r="AN508" s="112">
        <f>IF(Q508&lt;&gt;"",MONTH(Q508),"")</f>
        <v/>
      </c>
      <c r="AO508" s="112">
        <f>IFERROR(VALUE(V508),0)</f>
        <v/>
      </c>
    </row>
    <row customFormat="1" customHeight="1" ht="29.25" r="509" s="112" spans="1:41">
      <c r="A509" s="127" t="n"/>
      <c r="B509" s="113" t="n"/>
      <c r="C509" s="127" t="n"/>
      <c r="D509" s="127" t="n"/>
      <c r="E509" s="114">
        <f>IF(F509 &lt;&gt; "",VLOOKUP(F509,CategoryLookup,2,FALSE), "")</f>
        <v/>
      </c>
      <c r="F509" s="126" t="n"/>
      <c r="G509" s="127" t="n"/>
      <c r="H509" s="127" t="n"/>
      <c r="I509" s="127" t="n"/>
      <c r="J509" s="127" t="n"/>
      <c r="K509" s="127" t="n"/>
      <c r="L509" s="127" t="n"/>
      <c r="M509" s="127" t="n"/>
      <c r="N509" s="120" t="n"/>
      <c r="O509" s="120" t="n"/>
      <c r="P509" s="120" t="n"/>
      <c r="Q509" s="120" t="n"/>
      <c r="R509" s="121" t="n"/>
      <c r="S509" s="121" t="n"/>
      <c r="T509" s="121" t="n"/>
      <c r="U509" s="121" t="n"/>
      <c r="V509" s="117">
        <f>IF(P509="NA","NA",IF(P509&lt;&gt;"",TEXT(P509-N509,"[h].mm"),""))</f>
        <v/>
      </c>
      <c r="W509" s="118">
        <f>IF(AND(R509="",S509=""),"",R509+S509)</f>
        <v/>
      </c>
      <c r="X509" s="116">
        <f>IF(O509&lt;&gt;"",DATE(YEAR(O509), MONTH(O509), DAY(O509)),"")</f>
        <v/>
      </c>
      <c r="Y509" s="122" t="n"/>
      <c r="Z509" s="123" t="n"/>
      <c r="AA509" s="117">
        <f>IF(F509="Re-assigned","NA",IF(W509="","",IF(W509&gt;=VLOOKUP(D509,SLAMatrix,3,FALSE),"Yes",IF(W509&lt;VLOOKUP(D509,SLAMatrix,2,FALSE),"No","Internal"))))</f>
        <v/>
      </c>
      <c r="AB509" s="123" t="n"/>
      <c r="AC509" s="123" t="n"/>
      <c r="AD509" s="119" t="n"/>
      <c r="AE509" s="125" t="n"/>
      <c r="AF509" s="124">
        <f>MONTH(O509)</f>
        <v/>
      </c>
      <c r="AG509" s="124">
        <f>VLOOKUP(IFERROR(MID(AE509,1,(FIND(",",AE509,1)-1)),AE509),Facility_Region_Mapping,2,FALSE)</f>
        <v/>
      </c>
      <c r="AH509" s="124" t="n"/>
      <c r="AI509" s="124">
        <f>IF(C509&lt;&gt;"",IF(M509="ESM User",getInterfaceName($C509),"NA"),"")</f>
        <v/>
      </c>
      <c r="AJ509" s="116">
        <f>IF(Q509&lt;&gt;"",DATE(YEAR(Q509), MONTH(Q509), DAY(Q509)),"")</f>
        <v/>
      </c>
      <c r="AK509" s="130">
        <f>IF(Q509&lt;&gt;0,Q509-N509,TODAY()-N509)</f>
        <v/>
      </c>
      <c r="AL509" s="112">
        <f>IF(F509="Re-assigned",0,IF(H509="Closed",0,IF(H509="Service Restored",0,IF(H509="",0,1))))</f>
        <v/>
      </c>
      <c r="AM509" s="124">
        <f>IF(AL509=0,"",IF(AK509&gt;20.99,"Aged","Non-Aged"))</f>
        <v/>
      </c>
      <c r="AN509" s="112">
        <f>IF(Q509&lt;&gt;"",MONTH(Q509),"")</f>
        <v/>
      </c>
      <c r="AO509" s="112">
        <f>IFERROR(VALUE(V509),0)</f>
        <v/>
      </c>
    </row>
    <row customFormat="1" customHeight="1" ht="29.25" r="510" s="112" spans="1:41">
      <c r="A510" s="127" t="n"/>
      <c r="B510" s="113" t="n"/>
      <c r="C510" s="127" t="n"/>
      <c r="D510" s="127" t="n"/>
      <c r="E510" s="114">
        <f>IF(F510 &lt;&gt; "",VLOOKUP(F510,CategoryLookup,2,FALSE), "")</f>
        <v/>
      </c>
      <c r="F510" s="126" t="n"/>
      <c r="G510" s="127" t="n"/>
      <c r="H510" s="127" t="n"/>
      <c r="I510" s="127" t="n"/>
      <c r="J510" s="127" t="n"/>
      <c r="K510" s="127" t="n"/>
      <c r="L510" s="127" t="n"/>
      <c r="M510" s="127" t="n"/>
      <c r="N510" s="120" t="n"/>
      <c r="O510" s="120" t="n"/>
      <c r="P510" s="120" t="n"/>
      <c r="Q510" s="120" t="n"/>
      <c r="R510" s="121" t="n"/>
      <c r="S510" s="121" t="n"/>
      <c r="T510" s="121" t="n"/>
      <c r="U510" s="121" t="n"/>
      <c r="V510" s="117">
        <f>IF(P510="NA","NA",IF(P510&lt;&gt;"",TEXT(P510-N510,"[h].mm"),""))</f>
        <v/>
      </c>
      <c r="W510" s="118">
        <f>IF(AND(R510="",S510=""),"",R510+S510)</f>
        <v/>
      </c>
      <c r="X510" s="116">
        <f>IF(O510&lt;&gt;"",DATE(YEAR(O510), MONTH(O510), DAY(O510)),"")</f>
        <v/>
      </c>
      <c r="Y510" s="122" t="n"/>
      <c r="Z510" s="123" t="n"/>
      <c r="AA510" s="117">
        <f>IF(F510="Re-assigned","NA",IF(W510="","",IF(W510&gt;=VLOOKUP(D510,SLAMatrix,3,FALSE),"Yes",IF(W510&lt;VLOOKUP(D510,SLAMatrix,2,FALSE),"No","Internal"))))</f>
        <v/>
      </c>
      <c r="AB510" s="123" t="n"/>
      <c r="AC510" s="123" t="n"/>
      <c r="AD510" s="119" t="n"/>
      <c r="AE510" s="125" t="n"/>
      <c r="AF510" s="124">
        <f>MONTH(O510)</f>
        <v/>
      </c>
      <c r="AG510" s="124">
        <f>VLOOKUP(IFERROR(MID(AE510,1,(FIND(",",AE510,1)-1)),AE510),Facility_Region_Mapping,2,FALSE)</f>
        <v/>
      </c>
      <c r="AH510" s="124" t="n"/>
      <c r="AI510" s="124">
        <f>IF(C510&lt;&gt;"",IF(M510="ESM User",getInterfaceName($C510),"NA"),"")</f>
        <v/>
      </c>
      <c r="AJ510" s="116">
        <f>IF(Q510&lt;&gt;"",DATE(YEAR(Q510), MONTH(Q510), DAY(Q510)),"")</f>
        <v/>
      </c>
      <c r="AK510" s="130">
        <f>IF(Q510&lt;&gt;0,Q510-N510,TODAY()-N510)</f>
        <v/>
      </c>
      <c r="AL510" s="112">
        <f>IF(F510="Re-assigned",0,IF(H510="Closed",0,IF(H510="Service Restored",0,IF(H510="",0,1))))</f>
        <v/>
      </c>
      <c r="AM510" s="124">
        <f>IF(AL510=0,"",IF(AK510&gt;20.99,"Aged","Non-Aged"))</f>
        <v/>
      </c>
      <c r="AN510" s="112">
        <f>IF(Q510&lt;&gt;"",MONTH(Q510),"")</f>
        <v/>
      </c>
      <c r="AO510" s="112">
        <f>IFERROR(VALUE(V510),0)</f>
        <v/>
      </c>
    </row>
    <row customFormat="1" customHeight="1" ht="29.25" r="511" s="112" spans="1:41">
      <c r="A511" s="127" t="n"/>
      <c r="B511" s="113" t="n"/>
      <c r="C511" s="127" t="n"/>
      <c r="D511" s="127" t="n"/>
      <c r="E511" s="114">
        <f>IF(F511 &lt;&gt; "",VLOOKUP(F511,CategoryLookup,2,FALSE), "")</f>
        <v/>
      </c>
      <c r="F511" s="126" t="n"/>
      <c r="G511" s="127" t="n"/>
      <c r="H511" s="127" t="n"/>
      <c r="I511" s="127" t="n"/>
      <c r="J511" s="127" t="n"/>
      <c r="K511" s="127" t="n"/>
      <c r="L511" s="127" t="n"/>
      <c r="M511" s="127" t="n"/>
      <c r="N511" s="120" t="n"/>
      <c r="O511" s="120" t="n"/>
      <c r="P511" s="120" t="n"/>
      <c r="Q511" s="120" t="n"/>
      <c r="R511" s="121" t="n"/>
      <c r="S511" s="121" t="n"/>
      <c r="T511" s="121" t="n"/>
      <c r="U511" s="121" t="n"/>
      <c r="V511" s="117">
        <f>IF(P511="NA","NA",IF(P511&lt;&gt;"",TEXT(P511-N511,"[h].mm"),""))</f>
        <v/>
      </c>
      <c r="W511" s="118">
        <f>IF(AND(R511="",S511=""),"",R511+S511)</f>
        <v/>
      </c>
      <c r="X511" s="116">
        <f>IF(O511&lt;&gt;"",DATE(YEAR(O511), MONTH(O511), DAY(O511)),"")</f>
        <v/>
      </c>
      <c r="Y511" s="122" t="n"/>
      <c r="Z511" s="123" t="n"/>
      <c r="AA511" s="117">
        <f>IF(F511="Re-assigned","NA",IF(W511="","",IF(W511&gt;=VLOOKUP(D511,SLAMatrix,3,FALSE),"Yes",IF(W511&lt;VLOOKUP(D511,SLAMatrix,2,FALSE),"No","Internal"))))</f>
        <v/>
      </c>
      <c r="AB511" s="123" t="n"/>
      <c r="AC511" s="123" t="n"/>
      <c r="AD511" s="119" t="n"/>
      <c r="AE511" s="125" t="n"/>
      <c r="AF511" s="124">
        <f>MONTH(O511)</f>
        <v/>
      </c>
      <c r="AG511" s="124">
        <f>VLOOKUP(IFERROR(MID(AE511,1,(FIND(",",AE511,1)-1)),AE511),Facility_Region_Mapping,2,FALSE)</f>
        <v/>
      </c>
      <c r="AH511" s="124" t="n"/>
      <c r="AI511" s="124">
        <f>IF(C511&lt;&gt;"",IF(M511="ESM User",getInterfaceName($C511),"NA"),"")</f>
        <v/>
      </c>
      <c r="AJ511" s="116">
        <f>IF(Q511&lt;&gt;"",DATE(YEAR(Q511), MONTH(Q511), DAY(Q511)),"")</f>
        <v/>
      </c>
      <c r="AK511" s="130">
        <f>IF(Q511&lt;&gt;0,Q511-N511,TODAY()-N511)</f>
        <v/>
      </c>
      <c r="AL511" s="112">
        <f>IF(F511="Re-assigned",0,IF(H511="Closed",0,IF(H511="Service Restored",0,IF(H511="",0,1))))</f>
        <v/>
      </c>
      <c r="AM511" s="124">
        <f>IF(AL511=0,"",IF(AK511&gt;20.99,"Aged","Non-Aged"))</f>
        <v/>
      </c>
      <c r="AN511" s="112">
        <f>IF(Q511&lt;&gt;"",MONTH(Q511),"")</f>
        <v/>
      </c>
      <c r="AO511" s="112">
        <f>IFERROR(VALUE(V511),0)</f>
        <v/>
      </c>
    </row>
    <row customFormat="1" customHeight="1" ht="29.25" r="512" s="112" spans="1:41">
      <c r="A512" s="127" t="n"/>
      <c r="B512" s="113" t="n"/>
      <c r="C512" s="127" t="n"/>
      <c r="D512" s="127" t="n"/>
      <c r="E512" s="114">
        <f>IF(F512 &lt;&gt; "",VLOOKUP(F512,CategoryLookup,2,FALSE), "")</f>
        <v/>
      </c>
      <c r="F512" s="126" t="n"/>
      <c r="G512" s="127" t="n"/>
      <c r="H512" s="127" t="n"/>
      <c r="I512" s="127" t="n"/>
      <c r="J512" s="127" t="n"/>
      <c r="K512" s="127" t="n"/>
      <c r="L512" s="127" t="n"/>
      <c r="M512" s="127" t="n"/>
      <c r="N512" s="120" t="n"/>
      <c r="O512" s="120" t="n"/>
      <c r="P512" s="120" t="n"/>
      <c r="Q512" s="120" t="n"/>
      <c r="R512" s="121" t="n"/>
      <c r="S512" s="121" t="n"/>
      <c r="T512" s="121" t="n"/>
      <c r="U512" s="121" t="n"/>
      <c r="V512" s="117">
        <f>IF(P512="NA","NA",IF(P512&lt;&gt;"",TEXT(P512-N512,"[h].mm"),""))</f>
        <v/>
      </c>
      <c r="W512" s="118">
        <f>IF(AND(R512="",S512=""),"",R512+S512)</f>
        <v/>
      </c>
      <c r="X512" s="116">
        <f>IF(O512&lt;&gt;"",DATE(YEAR(O512), MONTH(O512), DAY(O512)),"")</f>
        <v/>
      </c>
      <c r="Y512" s="122" t="n"/>
      <c r="Z512" s="123" t="n"/>
      <c r="AA512" s="117">
        <f>IF(F512="Re-assigned","NA",IF(W512="","",IF(W512&gt;=VLOOKUP(D512,SLAMatrix,3,FALSE),"Yes",IF(W512&lt;VLOOKUP(D512,SLAMatrix,2,FALSE),"No","Internal"))))</f>
        <v/>
      </c>
      <c r="AB512" s="123" t="n"/>
      <c r="AC512" s="123" t="n"/>
      <c r="AD512" s="119" t="n"/>
      <c r="AE512" s="125" t="n"/>
      <c r="AF512" s="124">
        <f>MONTH(O512)</f>
        <v/>
      </c>
      <c r="AG512" s="124">
        <f>VLOOKUP(IFERROR(MID(AE512,1,(FIND(",",AE512,1)-1)),AE512),Facility_Region_Mapping,2,FALSE)</f>
        <v/>
      </c>
      <c r="AH512" s="124" t="n"/>
      <c r="AI512" s="124">
        <f>IF(C512&lt;&gt;"",IF(M512="ESM User",getInterfaceName($C512),"NA"),"")</f>
        <v/>
      </c>
      <c r="AJ512" s="116">
        <f>IF(Q512&lt;&gt;"",DATE(YEAR(Q512), MONTH(Q512), DAY(Q512)),"")</f>
        <v/>
      </c>
      <c r="AK512" s="130">
        <f>IF(Q512&lt;&gt;0,Q512-N512,TODAY()-N512)</f>
        <v/>
      </c>
      <c r="AL512" s="112">
        <f>IF(F512="Re-assigned",0,IF(H512="Closed",0,IF(H512="Service Restored",0,IF(H512="",0,1))))</f>
        <v/>
      </c>
      <c r="AM512" s="124">
        <f>IF(AL512=0,"",IF(AK512&gt;20.99,"Aged","Non-Aged"))</f>
        <v/>
      </c>
      <c r="AN512" s="112">
        <f>IF(Q512&lt;&gt;"",MONTH(Q512),"")</f>
        <v/>
      </c>
      <c r="AO512" s="112">
        <f>IFERROR(VALUE(V512),0)</f>
        <v/>
      </c>
    </row>
    <row customFormat="1" customHeight="1" ht="29.25" r="513" s="112" spans="1:41">
      <c r="A513" s="127" t="n"/>
      <c r="B513" s="113" t="n"/>
      <c r="C513" s="127" t="n"/>
      <c r="D513" s="127" t="n"/>
      <c r="E513" s="114">
        <f>IF(F513 &lt;&gt; "",VLOOKUP(F513,CategoryLookup,2,FALSE), "")</f>
        <v/>
      </c>
      <c r="F513" s="126" t="n"/>
      <c r="G513" s="127" t="n"/>
      <c r="H513" s="127" t="n"/>
      <c r="I513" s="127" t="n"/>
      <c r="J513" s="127" t="n"/>
      <c r="K513" s="127" t="n"/>
      <c r="L513" s="127" t="n"/>
      <c r="M513" s="127" t="n"/>
      <c r="N513" s="120" t="n"/>
      <c r="O513" s="120" t="n"/>
      <c r="P513" s="120" t="n"/>
      <c r="Q513" s="120" t="n"/>
      <c r="R513" s="121" t="n"/>
      <c r="S513" s="121" t="n"/>
      <c r="T513" s="121" t="n"/>
      <c r="U513" s="121" t="n"/>
      <c r="V513" s="117">
        <f>IF(P513="NA","NA",IF(P513&lt;&gt;"",TEXT(P513-N513,"[h].mm"),""))</f>
        <v/>
      </c>
      <c r="W513" s="118">
        <f>IF(AND(R513="",S513=""),"",R513+S513)</f>
        <v/>
      </c>
      <c r="X513" s="116">
        <f>IF(O513&lt;&gt;"",DATE(YEAR(O513), MONTH(O513), DAY(O513)),"")</f>
        <v/>
      </c>
      <c r="Y513" s="122" t="n"/>
      <c r="Z513" s="123" t="n"/>
      <c r="AA513" s="117">
        <f>IF(F513="Re-assigned","NA",IF(W513="","",IF(W513&gt;=VLOOKUP(D513,SLAMatrix,3,FALSE),"Yes",IF(W513&lt;VLOOKUP(D513,SLAMatrix,2,FALSE),"No","Internal"))))</f>
        <v/>
      </c>
      <c r="AB513" s="123" t="n"/>
      <c r="AC513" s="123" t="n"/>
      <c r="AD513" s="119" t="n"/>
      <c r="AE513" s="125" t="n"/>
      <c r="AF513" s="124">
        <f>MONTH(O513)</f>
        <v/>
      </c>
      <c r="AG513" s="124">
        <f>VLOOKUP(IFERROR(MID(AE513,1,(FIND(",",AE513,1)-1)),AE513),Facility_Region_Mapping,2,FALSE)</f>
        <v/>
      </c>
      <c r="AH513" s="124" t="n"/>
      <c r="AI513" s="124">
        <f>IF(C513&lt;&gt;"",IF(M513="ESM User",getInterfaceName($C513),"NA"),"")</f>
        <v/>
      </c>
      <c r="AJ513" s="116">
        <f>IF(Q513&lt;&gt;"",DATE(YEAR(Q513), MONTH(Q513), DAY(Q513)),"")</f>
        <v/>
      </c>
      <c r="AK513" s="130">
        <f>IF(Q513&lt;&gt;0,Q513-N513,TODAY()-N513)</f>
        <v/>
      </c>
      <c r="AL513" s="112">
        <f>IF(F513="Re-assigned",0,IF(H513="Closed",0,IF(H513="Service Restored",0,IF(H513="",0,1))))</f>
        <v/>
      </c>
      <c r="AM513" s="124">
        <f>IF(AL513=0,"",IF(AK513&gt;20.99,"Aged","Non-Aged"))</f>
        <v/>
      </c>
      <c r="AN513" s="112">
        <f>IF(Q513&lt;&gt;"",MONTH(Q513),"")</f>
        <v/>
      </c>
      <c r="AO513" s="112">
        <f>IFERROR(VALUE(V513),0)</f>
        <v/>
      </c>
    </row>
    <row customFormat="1" customHeight="1" ht="29.25" r="514" s="112" spans="1:41">
      <c r="A514" s="127" t="n"/>
      <c r="B514" s="113" t="n"/>
      <c r="C514" s="127" t="n"/>
      <c r="D514" s="127" t="n"/>
      <c r="E514" s="114">
        <f>IF(F514 &lt;&gt; "",VLOOKUP(F514,CategoryLookup,2,FALSE), "")</f>
        <v/>
      </c>
      <c r="F514" s="126" t="n"/>
      <c r="G514" s="127" t="n"/>
      <c r="H514" s="127" t="n"/>
      <c r="I514" s="127" t="n"/>
      <c r="J514" s="127" t="n"/>
      <c r="K514" s="127" t="n"/>
      <c r="L514" s="127" t="n"/>
      <c r="M514" s="127" t="n"/>
      <c r="N514" s="120" t="n"/>
      <c r="O514" s="120" t="n"/>
      <c r="P514" s="120" t="n"/>
      <c r="Q514" s="120" t="n"/>
      <c r="R514" s="121" t="n"/>
      <c r="S514" s="121" t="n"/>
      <c r="T514" s="121" t="n"/>
      <c r="U514" s="121" t="n"/>
      <c r="V514" s="117">
        <f>IF(P514="NA","NA",IF(P514&lt;&gt;"",TEXT(P514-N514,"[h].mm"),""))</f>
        <v/>
      </c>
      <c r="W514" s="118">
        <f>IF(AND(R514="",S514=""),"",R514+S514)</f>
        <v/>
      </c>
      <c r="X514" s="116">
        <f>IF(O514&lt;&gt;"",DATE(YEAR(O514), MONTH(O514), DAY(O514)),"")</f>
        <v/>
      </c>
      <c r="Y514" s="122" t="n"/>
      <c r="Z514" s="123" t="n"/>
      <c r="AA514" s="117">
        <f>IF(F514="Re-assigned","NA",IF(W514="","",IF(W514&gt;=VLOOKUP(D514,SLAMatrix,3,FALSE),"Yes",IF(W514&lt;VLOOKUP(D514,SLAMatrix,2,FALSE),"No","Internal"))))</f>
        <v/>
      </c>
      <c r="AB514" s="123" t="n"/>
      <c r="AC514" s="123" t="n"/>
      <c r="AD514" s="119" t="n"/>
      <c r="AE514" s="125" t="n"/>
      <c r="AF514" s="124">
        <f>MONTH(O514)</f>
        <v/>
      </c>
      <c r="AG514" s="124">
        <f>VLOOKUP(IFERROR(MID(AE514,1,(FIND(",",AE514,1)-1)),AE514),Facility_Region_Mapping,2,FALSE)</f>
        <v/>
      </c>
      <c r="AH514" s="124" t="n"/>
      <c r="AI514" s="124">
        <f>IF(C514&lt;&gt;"",IF(M514="ESM User",getInterfaceName($C514),"NA"),"")</f>
        <v/>
      </c>
      <c r="AJ514" s="116">
        <f>IF(Q514&lt;&gt;"",DATE(YEAR(Q514), MONTH(Q514), DAY(Q514)),"")</f>
        <v/>
      </c>
      <c r="AK514" s="130">
        <f>IF(Q514&lt;&gt;0,Q514-N514,TODAY()-N514)</f>
        <v/>
      </c>
      <c r="AL514" s="112">
        <f>IF(F514="Re-assigned",0,IF(H514="Closed",0,IF(H514="Service Restored",0,IF(H514="",0,1))))</f>
        <v/>
      </c>
      <c r="AM514" s="124">
        <f>IF(AL514=0,"",IF(AK514&gt;20.99,"Aged","Non-Aged"))</f>
        <v/>
      </c>
      <c r="AN514" s="112">
        <f>IF(Q514&lt;&gt;"",MONTH(Q514),"")</f>
        <v/>
      </c>
      <c r="AO514" s="112">
        <f>IFERROR(VALUE(V514),0)</f>
        <v/>
      </c>
    </row>
    <row customFormat="1" customHeight="1" ht="29.25" r="515" s="112" spans="1:41">
      <c r="A515" s="127" t="n"/>
      <c r="B515" s="113" t="n"/>
      <c r="C515" s="127" t="n"/>
      <c r="D515" s="127" t="n"/>
      <c r="E515" s="114">
        <f>IF(F515 &lt;&gt; "",VLOOKUP(F515,CategoryLookup,2,FALSE), "")</f>
        <v/>
      </c>
      <c r="F515" s="126" t="n"/>
      <c r="G515" s="127" t="n"/>
      <c r="H515" s="127" t="n"/>
      <c r="I515" s="127" t="n"/>
      <c r="J515" s="127" t="n"/>
      <c r="K515" s="127" t="n"/>
      <c r="L515" s="127" t="n"/>
      <c r="M515" s="127" t="n"/>
      <c r="N515" s="120" t="n"/>
      <c r="O515" s="120" t="n"/>
      <c r="P515" s="120" t="n"/>
      <c r="Q515" s="120" t="n"/>
      <c r="R515" s="121" t="n"/>
      <c r="S515" s="121" t="n"/>
      <c r="T515" s="121" t="n"/>
      <c r="U515" s="121" t="n"/>
      <c r="V515" s="117">
        <f>IF(P515="NA","NA",IF(P515&lt;&gt;"",TEXT(P515-N515,"[h].mm"),""))</f>
        <v/>
      </c>
      <c r="W515" s="118">
        <f>IF(AND(R515="",S515=""),"",R515+S515)</f>
        <v/>
      </c>
      <c r="X515" s="116">
        <f>IF(O515&lt;&gt;"",DATE(YEAR(O515), MONTH(O515), DAY(O515)),"")</f>
        <v/>
      </c>
      <c r="Y515" s="122" t="n"/>
      <c r="Z515" s="123" t="n"/>
      <c r="AA515" s="117">
        <f>IF(F515="Re-assigned","NA",IF(W515="","",IF(W515&gt;=VLOOKUP(D515,SLAMatrix,3,FALSE),"Yes",IF(W515&lt;VLOOKUP(D515,SLAMatrix,2,FALSE),"No","Internal"))))</f>
        <v/>
      </c>
      <c r="AB515" s="123" t="n"/>
      <c r="AC515" s="123" t="n"/>
      <c r="AD515" s="119" t="n"/>
      <c r="AE515" s="125" t="n"/>
      <c r="AF515" s="124">
        <f>MONTH(O515)</f>
        <v/>
      </c>
      <c r="AG515" s="124">
        <f>VLOOKUP(IFERROR(MID(AE515,1,(FIND(",",AE515,1)-1)),AE515),Facility_Region_Mapping,2,FALSE)</f>
        <v/>
      </c>
      <c r="AH515" s="124" t="n"/>
      <c r="AI515" s="124">
        <f>IF(C515&lt;&gt;"",IF(M515="ESM User",getInterfaceName($C515),"NA"),"")</f>
        <v/>
      </c>
      <c r="AJ515" s="116">
        <f>IF(Q515&lt;&gt;"",DATE(YEAR(Q515), MONTH(Q515), DAY(Q515)),"")</f>
        <v/>
      </c>
      <c r="AK515" s="130">
        <f>IF(Q515&lt;&gt;0,Q515-N515,TODAY()-N515)</f>
        <v/>
      </c>
      <c r="AL515" s="112">
        <f>IF(F515="Re-assigned",0,IF(H515="Closed",0,IF(H515="Service Restored",0,IF(H515="",0,1))))</f>
        <v/>
      </c>
      <c r="AM515" s="124">
        <f>IF(AL515=0,"",IF(AK515&gt;20.99,"Aged","Non-Aged"))</f>
        <v/>
      </c>
      <c r="AN515" s="112">
        <f>IF(Q515&lt;&gt;"",MONTH(Q515),"")</f>
        <v/>
      </c>
      <c r="AO515" s="112">
        <f>IFERROR(VALUE(V515),0)</f>
        <v/>
      </c>
    </row>
    <row customFormat="1" customHeight="1" ht="29.25" r="516" s="112" spans="1:41">
      <c r="A516" s="127" t="n"/>
      <c r="B516" s="113" t="n"/>
      <c r="C516" s="127" t="n"/>
      <c r="D516" s="127" t="n"/>
      <c r="E516" s="114">
        <f>IF(F516 &lt;&gt; "",VLOOKUP(F516,CategoryLookup,2,FALSE), "")</f>
        <v/>
      </c>
      <c r="F516" s="126" t="n"/>
      <c r="G516" s="127" t="n"/>
      <c r="H516" s="127" t="n"/>
      <c r="I516" s="127" t="n"/>
      <c r="J516" s="127" t="n"/>
      <c r="K516" s="127" t="n"/>
      <c r="L516" s="127" t="n"/>
      <c r="M516" s="127" t="n"/>
      <c r="N516" s="120" t="n"/>
      <c r="O516" s="120" t="n"/>
      <c r="P516" s="120" t="n"/>
      <c r="Q516" s="120" t="n"/>
      <c r="R516" s="121" t="n"/>
      <c r="S516" s="121" t="n"/>
      <c r="T516" s="121" t="n"/>
      <c r="U516" s="121" t="n"/>
      <c r="V516" s="117">
        <f>IF(P516="NA","NA",IF(P516&lt;&gt;"",TEXT(P516-N516,"[h].mm"),""))</f>
        <v/>
      </c>
      <c r="W516" s="118">
        <f>IF(AND(R516="",S516=""),"",R516+S516)</f>
        <v/>
      </c>
      <c r="X516" s="116">
        <f>IF(O516&lt;&gt;"",DATE(YEAR(O516), MONTH(O516), DAY(O516)),"")</f>
        <v/>
      </c>
      <c r="Y516" s="122" t="n"/>
      <c r="Z516" s="123" t="n"/>
      <c r="AA516" s="117">
        <f>IF(F516="Re-assigned","NA",IF(W516="","",IF(W516&gt;=VLOOKUP(D516,SLAMatrix,3,FALSE),"Yes",IF(W516&lt;VLOOKUP(D516,SLAMatrix,2,FALSE),"No","Internal"))))</f>
        <v/>
      </c>
      <c r="AB516" s="123" t="n"/>
      <c r="AC516" s="123" t="n"/>
      <c r="AD516" s="119" t="n"/>
      <c r="AE516" s="125" t="n"/>
      <c r="AF516" s="124">
        <f>MONTH(O516)</f>
        <v/>
      </c>
      <c r="AG516" s="124">
        <f>VLOOKUP(IFERROR(MID(AE516,1,(FIND(",",AE516,1)-1)),AE516),Facility_Region_Mapping,2,FALSE)</f>
        <v/>
      </c>
      <c r="AH516" s="124" t="n"/>
      <c r="AI516" s="124">
        <f>IF(C516&lt;&gt;"",IF(M516="ESM User",getInterfaceName($C516),"NA"),"")</f>
        <v/>
      </c>
      <c r="AJ516" s="116">
        <f>IF(Q516&lt;&gt;"",DATE(YEAR(Q516), MONTH(Q516), DAY(Q516)),"")</f>
        <v/>
      </c>
      <c r="AK516" s="130">
        <f>IF(Q516&lt;&gt;0,Q516-N516,TODAY()-N516)</f>
        <v/>
      </c>
      <c r="AL516" s="112">
        <f>IF(F516="Re-assigned",0,IF(H516="Closed",0,IF(H516="Service Restored",0,IF(H516="",0,1))))</f>
        <v/>
      </c>
      <c r="AM516" s="124">
        <f>IF(AL516=0,"",IF(AK516&gt;20.99,"Aged","Non-Aged"))</f>
        <v/>
      </c>
      <c r="AN516" s="112">
        <f>IF(Q516&lt;&gt;"",MONTH(Q516),"")</f>
        <v/>
      </c>
      <c r="AO516" s="112">
        <f>IFERROR(VALUE(V516),0)</f>
        <v/>
      </c>
    </row>
    <row customFormat="1" customHeight="1" ht="29.25" r="517" s="112" spans="1:41">
      <c r="A517" s="127" t="n"/>
      <c r="B517" s="113" t="n"/>
      <c r="C517" s="127" t="n"/>
      <c r="D517" s="127" t="n"/>
      <c r="E517" s="114">
        <f>IF(F517 &lt;&gt; "",VLOOKUP(F517,CategoryLookup,2,FALSE), "")</f>
        <v/>
      </c>
      <c r="F517" s="126" t="n"/>
      <c r="G517" s="127" t="n"/>
      <c r="H517" s="127" t="n"/>
      <c r="I517" s="127" t="n"/>
      <c r="J517" s="127" t="n"/>
      <c r="K517" s="127" t="n"/>
      <c r="L517" s="127" t="n"/>
      <c r="M517" s="127" t="n"/>
      <c r="N517" s="120" t="n"/>
      <c r="O517" s="120" t="n"/>
      <c r="P517" s="120" t="n"/>
      <c r="Q517" s="120" t="n"/>
      <c r="R517" s="121" t="n"/>
      <c r="S517" s="121" t="n"/>
      <c r="T517" s="121" t="n"/>
      <c r="U517" s="121" t="n"/>
      <c r="V517" s="117">
        <f>IF(P517="NA","NA",IF(P517&lt;&gt;"",TEXT(P517-N517,"[h].mm"),""))</f>
        <v/>
      </c>
      <c r="W517" s="118">
        <f>IF(AND(R517="",S517=""),"",R517+S517)</f>
        <v/>
      </c>
      <c r="X517" s="116">
        <f>IF(O517&lt;&gt;"",DATE(YEAR(O517), MONTH(O517), DAY(O517)),"")</f>
        <v/>
      </c>
      <c r="Y517" s="122" t="n"/>
      <c r="Z517" s="123" t="n"/>
      <c r="AA517" s="117">
        <f>IF(F517="Re-assigned","NA",IF(W517="","",IF(W517&gt;=VLOOKUP(D517,SLAMatrix,3,FALSE),"Yes",IF(W517&lt;VLOOKUP(D517,SLAMatrix,2,FALSE),"No","Internal"))))</f>
        <v/>
      </c>
      <c r="AB517" s="123" t="n"/>
      <c r="AC517" s="123" t="n"/>
      <c r="AD517" s="119" t="n"/>
      <c r="AE517" s="125" t="n"/>
      <c r="AF517" s="124">
        <f>MONTH(O517)</f>
        <v/>
      </c>
      <c r="AG517" s="124">
        <f>VLOOKUP(IFERROR(MID(AE517,1,(FIND(",",AE517,1)-1)),AE517),Facility_Region_Mapping,2,FALSE)</f>
        <v/>
      </c>
      <c r="AH517" s="124" t="n"/>
      <c r="AI517" s="124">
        <f>IF(C517&lt;&gt;"",IF(M517="ESM User",getInterfaceName($C517),"NA"),"")</f>
        <v/>
      </c>
      <c r="AJ517" s="116">
        <f>IF(Q517&lt;&gt;"",DATE(YEAR(Q517), MONTH(Q517), DAY(Q517)),"")</f>
        <v/>
      </c>
      <c r="AK517" s="130">
        <f>IF(Q517&lt;&gt;0,Q517-N517,TODAY()-N517)</f>
        <v/>
      </c>
      <c r="AL517" s="112">
        <f>IF(F517="Re-assigned",0,IF(H517="Closed",0,IF(H517="Service Restored",0,IF(H517="",0,1))))</f>
        <v/>
      </c>
      <c r="AM517" s="124">
        <f>IF(AL517=0,"",IF(AK517&gt;20.99,"Aged","Non-Aged"))</f>
        <v/>
      </c>
      <c r="AN517" s="112">
        <f>IF(Q517&lt;&gt;"",MONTH(Q517),"")</f>
        <v/>
      </c>
      <c r="AO517" s="112">
        <f>IFERROR(VALUE(V517),0)</f>
        <v/>
      </c>
    </row>
    <row customFormat="1" customHeight="1" ht="29.25" r="518" s="112" spans="1:41">
      <c r="A518" s="127" t="n"/>
      <c r="B518" s="113" t="n"/>
      <c r="C518" s="127" t="n"/>
      <c r="D518" s="127" t="n"/>
      <c r="E518" s="114">
        <f>IF(F518 &lt;&gt; "",VLOOKUP(F518,CategoryLookup,2,FALSE), "")</f>
        <v/>
      </c>
      <c r="F518" s="126" t="n"/>
      <c r="G518" s="127" t="n"/>
      <c r="H518" s="127" t="n"/>
      <c r="I518" s="127" t="n"/>
      <c r="J518" s="127" t="n"/>
      <c r="K518" s="127" t="n"/>
      <c r="L518" s="127" t="n"/>
      <c r="M518" s="127" t="n"/>
      <c r="N518" s="120" t="n"/>
      <c r="O518" s="120" t="n"/>
      <c r="P518" s="120" t="n"/>
      <c r="Q518" s="120" t="n"/>
      <c r="R518" s="121" t="n"/>
      <c r="S518" s="121" t="n"/>
      <c r="T518" s="121" t="n"/>
      <c r="U518" s="121" t="n"/>
      <c r="V518" s="117">
        <f>IF(P518="NA","NA",IF(P518&lt;&gt;"",TEXT(P518-N518,"[h].mm"),""))</f>
        <v/>
      </c>
      <c r="W518" s="118">
        <f>IF(AND(R518="",S518=""),"",R518+S518)</f>
        <v/>
      </c>
      <c r="X518" s="116">
        <f>IF(O518&lt;&gt;"",DATE(YEAR(O518), MONTH(O518), DAY(O518)),"")</f>
        <v/>
      </c>
      <c r="Y518" s="122" t="n"/>
      <c r="Z518" s="123" t="n"/>
      <c r="AA518" s="117">
        <f>IF(F518="Re-assigned","NA",IF(W518="","",IF(W518&gt;=VLOOKUP(D518,SLAMatrix,3,FALSE),"Yes",IF(W518&lt;VLOOKUP(D518,SLAMatrix,2,FALSE),"No","Internal"))))</f>
        <v/>
      </c>
      <c r="AB518" s="123" t="n"/>
      <c r="AC518" s="123" t="n"/>
      <c r="AD518" s="119" t="n"/>
      <c r="AE518" s="125" t="n"/>
      <c r="AF518" s="124">
        <f>MONTH(O518)</f>
        <v/>
      </c>
      <c r="AG518" s="124">
        <f>VLOOKUP(IFERROR(MID(AE518,1,(FIND(",",AE518,1)-1)),AE518),Facility_Region_Mapping,2,FALSE)</f>
        <v/>
      </c>
      <c r="AH518" s="124" t="n"/>
      <c r="AI518" s="124">
        <f>IF(C518&lt;&gt;"",IF(M518="ESM User",getInterfaceName($C518),"NA"),"")</f>
        <v/>
      </c>
      <c r="AJ518" s="116">
        <f>IF(Q518&lt;&gt;"",DATE(YEAR(Q518), MONTH(Q518), DAY(Q518)),"")</f>
        <v/>
      </c>
      <c r="AK518" s="130">
        <f>IF(Q518&lt;&gt;0,Q518-N518,TODAY()-N518)</f>
        <v/>
      </c>
      <c r="AL518" s="112">
        <f>IF(F518="Re-assigned",0,IF(H518="Closed",0,IF(H518="Service Restored",0,IF(H518="",0,1))))</f>
        <v/>
      </c>
      <c r="AM518" s="124">
        <f>IF(AL518=0,"",IF(AK518&gt;20.99,"Aged","Non-Aged"))</f>
        <v/>
      </c>
      <c r="AN518" s="112">
        <f>IF(Q518&lt;&gt;"",MONTH(Q518),"")</f>
        <v/>
      </c>
      <c r="AO518" s="112">
        <f>IFERROR(VALUE(V518),0)</f>
        <v/>
      </c>
    </row>
    <row customFormat="1" customHeight="1" ht="29.25" r="519" s="112" spans="1:41">
      <c r="A519" s="127" t="n"/>
      <c r="B519" s="113" t="n"/>
      <c r="C519" s="127" t="n"/>
      <c r="D519" s="127" t="n"/>
      <c r="E519" s="114">
        <f>IF(F519 &lt;&gt; "",VLOOKUP(F519,CategoryLookup,2,FALSE), "")</f>
        <v/>
      </c>
      <c r="F519" s="126" t="n"/>
      <c r="G519" s="127" t="n"/>
      <c r="H519" s="127" t="n"/>
      <c r="I519" s="127" t="n"/>
      <c r="J519" s="127" t="n"/>
      <c r="K519" s="127" t="n"/>
      <c r="L519" s="127" t="n"/>
      <c r="M519" s="127" t="n"/>
      <c r="N519" s="120" t="n"/>
      <c r="O519" s="120" t="n"/>
      <c r="P519" s="120" t="n"/>
      <c r="Q519" s="120" t="n"/>
      <c r="R519" s="121" t="n"/>
      <c r="S519" s="121" t="n"/>
      <c r="T519" s="121" t="n"/>
      <c r="U519" s="121" t="n"/>
      <c r="V519" s="117">
        <f>IF(P519="NA","NA",IF(P519&lt;&gt;"",TEXT(P519-N519,"[h].mm"),""))</f>
        <v/>
      </c>
      <c r="W519" s="118">
        <f>IF(AND(R519="",S519=""),"",R519+S519)</f>
        <v/>
      </c>
      <c r="X519" s="116">
        <f>IF(O519&lt;&gt;"",DATE(YEAR(O519), MONTH(O519), DAY(O519)),"")</f>
        <v/>
      </c>
      <c r="Y519" s="122" t="n"/>
      <c r="Z519" s="123" t="n"/>
      <c r="AA519" s="117">
        <f>IF(F519="Re-assigned","NA",IF(W519="","",IF(W519&gt;=VLOOKUP(D519,SLAMatrix,3,FALSE),"Yes",IF(W519&lt;VLOOKUP(D519,SLAMatrix,2,FALSE),"No","Internal"))))</f>
        <v/>
      </c>
      <c r="AB519" s="123" t="n"/>
      <c r="AC519" s="123" t="n"/>
      <c r="AD519" s="119" t="n"/>
      <c r="AE519" s="125" t="n"/>
      <c r="AF519" s="124">
        <f>MONTH(O519)</f>
        <v/>
      </c>
      <c r="AG519" s="124">
        <f>VLOOKUP(IFERROR(MID(AE519,1,(FIND(",",AE519,1)-1)),AE519),Facility_Region_Mapping,2,FALSE)</f>
        <v/>
      </c>
      <c r="AH519" s="124" t="n"/>
      <c r="AI519" s="124">
        <f>IF(C519&lt;&gt;"",IF(M519="ESM User",getInterfaceName($C519),"NA"),"")</f>
        <v/>
      </c>
      <c r="AJ519" s="116">
        <f>IF(Q519&lt;&gt;"",DATE(YEAR(Q519), MONTH(Q519), DAY(Q519)),"")</f>
        <v/>
      </c>
      <c r="AK519" s="130">
        <f>IF(Q519&lt;&gt;0,Q519-N519,TODAY()-N519)</f>
        <v/>
      </c>
      <c r="AL519" s="112">
        <f>IF(F519="Re-assigned",0,IF(H519="Closed",0,IF(H519="Service Restored",0,IF(H519="",0,1))))</f>
        <v/>
      </c>
      <c r="AM519" s="124">
        <f>IF(AL519=0,"",IF(AK519&gt;20.99,"Aged","Non-Aged"))</f>
        <v/>
      </c>
      <c r="AN519" s="112">
        <f>IF(Q519&lt;&gt;"",MONTH(Q519),"")</f>
        <v/>
      </c>
      <c r="AO519" s="112">
        <f>IFERROR(VALUE(V519),0)</f>
        <v/>
      </c>
    </row>
    <row customFormat="1" customHeight="1" ht="29.25" r="520" s="112" spans="1:41">
      <c r="A520" s="127" t="n"/>
      <c r="B520" s="113" t="n"/>
      <c r="C520" s="127" t="n"/>
      <c r="D520" s="127" t="n"/>
      <c r="E520" s="114">
        <f>IF(F520 &lt;&gt; "",VLOOKUP(F520,CategoryLookup,2,FALSE), "")</f>
        <v/>
      </c>
      <c r="F520" s="126" t="n"/>
      <c r="G520" s="127" t="n"/>
      <c r="H520" s="127" t="n"/>
      <c r="I520" s="127" t="n"/>
      <c r="J520" s="127" t="n"/>
      <c r="K520" s="127" t="n"/>
      <c r="L520" s="127" t="n"/>
      <c r="M520" s="127" t="n"/>
      <c r="N520" s="120" t="n"/>
      <c r="O520" s="120" t="n"/>
      <c r="P520" s="120" t="n"/>
      <c r="Q520" s="120" t="n"/>
      <c r="R520" s="121" t="n"/>
      <c r="S520" s="121" t="n"/>
      <c r="T520" s="121" t="n"/>
      <c r="U520" s="121" t="n"/>
      <c r="V520" s="117">
        <f>IF(P520="NA","NA",IF(P520&lt;&gt;"",TEXT(P520-N520,"[h].mm"),""))</f>
        <v/>
      </c>
      <c r="W520" s="118">
        <f>IF(AND(R520="",S520=""),"",R520+S520)</f>
        <v/>
      </c>
      <c r="X520" s="116">
        <f>IF(O520&lt;&gt;"",DATE(YEAR(O520), MONTH(O520), DAY(O520)),"")</f>
        <v/>
      </c>
      <c r="Y520" s="122" t="n"/>
      <c r="Z520" s="123" t="n"/>
      <c r="AA520" s="117">
        <f>IF(F520="Re-assigned","NA",IF(W520="","",IF(W520&gt;=VLOOKUP(D520,SLAMatrix,3,FALSE),"Yes",IF(W520&lt;VLOOKUP(D520,SLAMatrix,2,FALSE),"No","Internal"))))</f>
        <v/>
      </c>
      <c r="AB520" s="123" t="n"/>
      <c r="AC520" s="123" t="n"/>
      <c r="AD520" s="119" t="n"/>
      <c r="AE520" s="125" t="n"/>
      <c r="AF520" s="124">
        <f>MONTH(O520)</f>
        <v/>
      </c>
      <c r="AG520" s="124">
        <f>VLOOKUP(IFERROR(MID(AE520,1,(FIND(",",AE520,1)-1)),AE520),Facility_Region_Mapping,2,FALSE)</f>
        <v/>
      </c>
      <c r="AH520" s="124" t="n"/>
      <c r="AI520" s="124">
        <f>IF(C520&lt;&gt;"",IF(M520="ESM User",getInterfaceName($C520),"NA"),"")</f>
        <v/>
      </c>
      <c r="AJ520" s="116">
        <f>IF(Q520&lt;&gt;"",DATE(YEAR(Q520), MONTH(Q520), DAY(Q520)),"")</f>
        <v/>
      </c>
      <c r="AK520" s="130">
        <f>IF(Q520&lt;&gt;0,Q520-N520,TODAY()-N520)</f>
        <v/>
      </c>
      <c r="AL520" s="112">
        <f>IF(F520="Re-assigned",0,IF(H520="Closed",0,IF(H520="Service Restored",0,IF(H520="",0,1))))</f>
        <v/>
      </c>
      <c r="AM520" s="124">
        <f>IF(AL520=0,"",IF(AK520&gt;20.99,"Aged","Non-Aged"))</f>
        <v/>
      </c>
      <c r="AN520" s="112">
        <f>IF(Q520&lt;&gt;"",MONTH(Q520),"")</f>
        <v/>
      </c>
      <c r="AO520" s="112">
        <f>IFERROR(VALUE(V520),0)</f>
        <v/>
      </c>
    </row>
    <row customFormat="1" customHeight="1" ht="29.25" r="521" s="112" spans="1:41">
      <c r="A521" s="127" t="n"/>
      <c r="B521" s="113" t="n"/>
      <c r="C521" s="127" t="n"/>
      <c r="D521" s="127" t="n"/>
      <c r="E521" s="114">
        <f>IF(F521 &lt;&gt; "",VLOOKUP(F521,CategoryLookup,2,FALSE), "")</f>
        <v/>
      </c>
      <c r="F521" s="126" t="n"/>
      <c r="G521" s="127" t="n"/>
      <c r="H521" s="127" t="n"/>
      <c r="I521" s="127" t="n"/>
      <c r="J521" s="127" t="n"/>
      <c r="K521" s="127" t="n"/>
      <c r="L521" s="127" t="n"/>
      <c r="M521" s="127" t="n"/>
      <c r="N521" s="120" t="n"/>
      <c r="O521" s="120" t="n"/>
      <c r="P521" s="120" t="n"/>
      <c r="Q521" s="120" t="n"/>
      <c r="R521" s="121" t="n"/>
      <c r="S521" s="121" t="n"/>
      <c r="T521" s="121" t="n"/>
      <c r="U521" s="121" t="n"/>
      <c r="V521" s="117">
        <f>IF(P521="NA","NA",IF(P521&lt;&gt;"",TEXT(P521-N521,"[h].mm"),""))</f>
        <v/>
      </c>
      <c r="W521" s="118">
        <f>IF(AND(R521="",S521=""),"",R521+S521)</f>
        <v/>
      </c>
      <c r="X521" s="116">
        <f>IF(O521&lt;&gt;"",DATE(YEAR(O521), MONTH(O521), DAY(O521)),"")</f>
        <v/>
      </c>
      <c r="Y521" s="122" t="n"/>
      <c r="Z521" s="123" t="n"/>
      <c r="AA521" s="117">
        <f>IF(F521="Re-assigned","NA",IF(W521="","",IF(W521&gt;=VLOOKUP(D521,SLAMatrix,3,FALSE),"Yes",IF(W521&lt;VLOOKUP(D521,SLAMatrix,2,FALSE),"No","Internal"))))</f>
        <v/>
      </c>
      <c r="AB521" s="123" t="n"/>
      <c r="AC521" s="123" t="n"/>
      <c r="AD521" s="119" t="n"/>
      <c r="AE521" s="125" t="n"/>
      <c r="AF521" s="124">
        <f>MONTH(O521)</f>
        <v/>
      </c>
      <c r="AG521" s="124">
        <f>VLOOKUP(IFERROR(MID(AE521,1,(FIND(",",AE521,1)-1)),AE521),Facility_Region_Mapping,2,FALSE)</f>
        <v/>
      </c>
      <c r="AH521" s="124" t="n"/>
      <c r="AI521" s="124">
        <f>IF(C521&lt;&gt;"",IF(M521="ESM User",getInterfaceName($C521),"NA"),"")</f>
        <v/>
      </c>
      <c r="AJ521" s="116">
        <f>IF(Q521&lt;&gt;"",DATE(YEAR(Q521), MONTH(Q521), DAY(Q521)),"")</f>
        <v/>
      </c>
      <c r="AK521" s="130">
        <f>IF(Q521&lt;&gt;0,Q521-N521,TODAY()-N521)</f>
        <v/>
      </c>
      <c r="AL521" s="112">
        <f>IF(F521="Re-assigned",0,IF(H521="Closed",0,IF(H521="Service Restored",0,IF(H521="",0,1))))</f>
        <v/>
      </c>
      <c r="AM521" s="124">
        <f>IF(AL521=0,"",IF(AK521&gt;20.99,"Aged","Non-Aged"))</f>
        <v/>
      </c>
      <c r="AN521" s="112">
        <f>IF(Q521&lt;&gt;"",MONTH(Q521),"")</f>
        <v/>
      </c>
      <c r="AO521" s="112">
        <f>IFERROR(VALUE(V521),0)</f>
        <v/>
      </c>
    </row>
    <row customFormat="1" customHeight="1" ht="29.25" r="522" s="112" spans="1:41">
      <c r="A522" s="127" t="n"/>
      <c r="B522" s="113" t="n"/>
      <c r="C522" s="127" t="n"/>
      <c r="D522" s="127" t="n"/>
      <c r="E522" s="114">
        <f>IF(F522 &lt;&gt; "",VLOOKUP(F522,CategoryLookup,2,FALSE), "")</f>
        <v/>
      </c>
      <c r="F522" s="126" t="n"/>
      <c r="G522" s="127" t="n"/>
      <c r="H522" s="127" t="n"/>
      <c r="I522" s="127" t="n"/>
      <c r="J522" s="127" t="n"/>
      <c r="K522" s="127" t="n"/>
      <c r="L522" s="127" t="n"/>
      <c r="M522" s="127" t="n"/>
      <c r="N522" s="120" t="n"/>
      <c r="O522" s="120" t="n"/>
      <c r="P522" s="120" t="n"/>
      <c r="Q522" s="120" t="n"/>
      <c r="R522" s="121" t="n"/>
      <c r="S522" s="121" t="n"/>
      <c r="T522" s="121" t="n"/>
      <c r="U522" s="121" t="n"/>
      <c r="V522" s="117">
        <f>IF(P522="NA","NA",IF(P522&lt;&gt;"",TEXT(P522-N522,"[h].mm"),""))</f>
        <v/>
      </c>
      <c r="W522" s="118">
        <f>IF(AND(R522="",S522=""),"",R522+S522)</f>
        <v/>
      </c>
      <c r="X522" s="116">
        <f>IF(O522&lt;&gt;"",DATE(YEAR(O522), MONTH(O522), DAY(O522)),"")</f>
        <v/>
      </c>
      <c r="Y522" s="122" t="n"/>
      <c r="Z522" s="123" t="n"/>
      <c r="AA522" s="117">
        <f>IF(F522="Re-assigned","NA",IF(W522="","",IF(W522&gt;=VLOOKUP(D522,SLAMatrix,3,FALSE),"Yes",IF(W522&lt;VLOOKUP(D522,SLAMatrix,2,FALSE),"No","Internal"))))</f>
        <v/>
      </c>
      <c r="AB522" s="123" t="n"/>
      <c r="AC522" s="123" t="n"/>
      <c r="AD522" s="119" t="n"/>
      <c r="AE522" s="125" t="n"/>
      <c r="AF522" s="124">
        <f>MONTH(O522)</f>
        <v/>
      </c>
      <c r="AG522" s="124">
        <f>VLOOKUP(IFERROR(MID(AE522,1,(FIND(",",AE522,1)-1)),AE522),Facility_Region_Mapping,2,FALSE)</f>
        <v/>
      </c>
      <c r="AH522" s="124" t="n"/>
      <c r="AI522" s="124">
        <f>IF(C522&lt;&gt;"",IF(M522="ESM User",getInterfaceName($C522),"NA"),"")</f>
        <v/>
      </c>
      <c r="AJ522" s="116">
        <f>IF(Q522&lt;&gt;"",DATE(YEAR(Q522), MONTH(Q522), DAY(Q522)),"")</f>
        <v/>
      </c>
      <c r="AK522" s="130">
        <f>IF(Q522&lt;&gt;0,Q522-N522,TODAY()-N522)</f>
        <v/>
      </c>
      <c r="AL522" s="112">
        <f>IF(F522="Re-assigned",0,IF(H522="Closed",0,IF(H522="Service Restored",0,IF(H522="",0,1))))</f>
        <v/>
      </c>
      <c r="AM522" s="124">
        <f>IF(AL522=0,"",IF(AK522&gt;20.99,"Aged","Non-Aged"))</f>
        <v/>
      </c>
      <c r="AN522" s="112">
        <f>IF(Q522&lt;&gt;"",MONTH(Q522),"")</f>
        <v/>
      </c>
      <c r="AO522" s="112">
        <f>IFERROR(VALUE(V522),0)</f>
        <v/>
      </c>
    </row>
    <row customFormat="1" customHeight="1" ht="29.25" r="523" s="112" spans="1:41">
      <c r="A523" s="127" t="n"/>
      <c r="B523" s="113" t="n"/>
      <c r="C523" s="127" t="n"/>
      <c r="D523" s="127" t="n"/>
      <c r="E523" s="114">
        <f>IF(F523 &lt;&gt; "",VLOOKUP(F523,CategoryLookup,2,FALSE), "")</f>
        <v/>
      </c>
      <c r="F523" s="126" t="n"/>
      <c r="G523" s="127" t="n"/>
      <c r="H523" s="127" t="n"/>
      <c r="I523" s="127" t="n"/>
      <c r="J523" s="127" t="n"/>
      <c r="K523" s="127" t="n"/>
      <c r="L523" s="127" t="n"/>
      <c r="M523" s="127" t="n"/>
      <c r="N523" s="120" t="n"/>
      <c r="O523" s="120" t="n"/>
      <c r="P523" s="120" t="n"/>
      <c r="Q523" s="120" t="n"/>
      <c r="R523" s="121" t="n"/>
      <c r="S523" s="121" t="n"/>
      <c r="T523" s="121" t="n"/>
      <c r="U523" s="121" t="n"/>
      <c r="V523" s="117">
        <f>IF(P523="NA","NA",IF(P523&lt;&gt;"",TEXT(P523-N523,"[h].mm"),""))</f>
        <v/>
      </c>
      <c r="W523" s="118">
        <f>IF(AND(R523="",S523=""),"",R523+S523)</f>
        <v/>
      </c>
      <c r="X523" s="116">
        <f>IF(O523&lt;&gt;"",DATE(YEAR(O523), MONTH(O523), DAY(O523)),"")</f>
        <v/>
      </c>
      <c r="Y523" s="122" t="n"/>
      <c r="Z523" s="123" t="n"/>
      <c r="AA523" s="117">
        <f>IF(F523="Re-assigned","NA",IF(W523="","",IF(W523&gt;=VLOOKUP(D523,SLAMatrix,3,FALSE),"Yes",IF(W523&lt;VLOOKUP(D523,SLAMatrix,2,FALSE),"No","Internal"))))</f>
        <v/>
      </c>
      <c r="AB523" s="123" t="n"/>
      <c r="AC523" s="123" t="n"/>
      <c r="AD523" s="119" t="n"/>
      <c r="AE523" s="125" t="n"/>
      <c r="AF523" s="124">
        <f>MONTH(O523)</f>
        <v/>
      </c>
      <c r="AG523" s="124">
        <f>VLOOKUP(IFERROR(MID(AE523,1,(FIND(",",AE523,1)-1)),AE523),Facility_Region_Mapping,2,FALSE)</f>
        <v/>
      </c>
      <c r="AH523" s="124" t="n"/>
      <c r="AI523" s="124">
        <f>IF(C523&lt;&gt;"",IF(M523="ESM User",getInterfaceName($C523),"NA"),"")</f>
        <v/>
      </c>
      <c r="AJ523" s="116">
        <f>IF(Q523&lt;&gt;"",DATE(YEAR(Q523), MONTH(Q523), DAY(Q523)),"")</f>
        <v/>
      </c>
      <c r="AK523" s="130">
        <f>IF(Q523&lt;&gt;0,Q523-N523,TODAY()-N523)</f>
        <v/>
      </c>
      <c r="AL523" s="112">
        <f>IF(F523="Re-assigned",0,IF(H523="Closed",0,IF(H523="Service Restored",0,IF(H523="",0,1))))</f>
        <v/>
      </c>
      <c r="AM523" s="124">
        <f>IF(AL523=0,"",IF(AK523&gt;20.99,"Aged","Non-Aged"))</f>
        <v/>
      </c>
      <c r="AN523" s="112">
        <f>IF(Q523&lt;&gt;"",MONTH(Q523),"")</f>
        <v/>
      </c>
      <c r="AO523" s="112">
        <f>IFERROR(VALUE(V523),0)</f>
        <v/>
      </c>
    </row>
    <row customFormat="1" customHeight="1" ht="29.25" r="524" s="112" spans="1:41">
      <c r="A524" s="127" t="n"/>
      <c r="B524" s="113" t="n"/>
      <c r="C524" s="127" t="n"/>
      <c r="D524" s="127" t="n"/>
      <c r="E524" s="114">
        <f>IF(F524 &lt;&gt; "",VLOOKUP(F524,CategoryLookup,2,FALSE), "")</f>
        <v/>
      </c>
      <c r="F524" s="126" t="n"/>
      <c r="G524" s="127" t="n"/>
      <c r="H524" s="127" t="n"/>
      <c r="I524" s="127" t="n"/>
      <c r="J524" s="127" t="n"/>
      <c r="K524" s="127" t="n"/>
      <c r="L524" s="127" t="n"/>
      <c r="M524" s="127" t="n"/>
      <c r="N524" s="120" t="n"/>
      <c r="O524" s="120" t="n"/>
      <c r="P524" s="120" t="n"/>
      <c r="Q524" s="120" t="n"/>
      <c r="R524" s="121" t="n"/>
      <c r="S524" s="121" t="n"/>
      <c r="T524" s="121" t="n"/>
      <c r="U524" s="121" t="n"/>
      <c r="V524" s="117">
        <f>IF(P524="NA","NA",IF(P524&lt;&gt;"",TEXT(P524-N524,"[h].mm"),""))</f>
        <v/>
      </c>
      <c r="W524" s="118">
        <f>IF(AND(R524="",S524=""),"",R524+S524)</f>
        <v/>
      </c>
      <c r="X524" s="116">
        <f>IF(O524&lt;&gt;"",DATE(YEAR(O524), MONTH(O524), DAY(O524)),"")</f>
        <v/>
      </c>
      <c r="Y524" s="122" t="n"/>
      <c r="Z524" s="123" t="n"/>
      <c r="AA524" s="117">
        <f>IF(F524="Re-assigned","NA",IF(W524="","",IF(W524&gt;=VLOOKUP(D524,SLAMatrix,3,FALSE),"Yes",IF(W524&lt;VLOOKUP(D524,SLAMatrix,2,FALSE),"No","Internal"))))</f>
        <v/>
      </c>
      <c r="AB524" s="123" t="n"/>
      <c r="AC524" s="123" t="n"/>
      <c r="AD524" s="119" t="n"/>
      <c r="AE524" s="125" t="n"/>
      <c r="AF524" s="124">
        <f>MONTH(O524)</f>
        <v/>
      </c>
      <c r="AG524" s="124">
        <f>VLOOKUP(IFERROR(MID(AE524,1,(FIND(",",AE524,1)-1)),AE524),Facility_Region_Mapping,2,FALSE)</f>
        <v/>
      </c>
      <c r="AH524" s="124" t="n"/>
      <c r="AI524" s="124">
        <f>IF(C524&lt;&gt;"",IF(M524="ESM User",getInterfaceName($C524),"NA"),"")</f>
        <v/>
      </c>
      <c r="AJ524" s="116">
        <f>IF(Q524&lt;&gt;"",DATE(YEAR(Q524), MONTH(Q524), DAY(Q524)),"")</f>
        <v/>
      </c>
      <c r="AK524" s="130">
        <f>IF(Q524&lt;&gt;0,Q524-N524,TODAY()-N524)</f>
        <v/>
      </c>
      <c r="AL524" s="112">
        <f>IF(F524="Re-assigned",0,IF(H524="Closed",0,IF(H524="Service Restored",0,IF(H524="",0,1))))</f>
        <v/>
      </c>
      <c r="AM524" s="124">
        <f>IF(AL524=0,"",IF(AK524&gt;20.99,"Aged","Non-Aged"))</f>
        <v/>
      </c>
      <c r="AN524" s="112">
        <f>IF(Q524&lt;&gt;"",MONTH(Q524),"")</f>
        <v/>
      </c>
      <c r="AO524" s="112">
        <f>IFERROR(VALUE(V524),0)</f>
        <v/>
      </c>
    </row>
    <row customFormat="1" customHeight="1" ht="29.25" r="525" s="112" spans="1:41">
      <c r="A525" s="127" t="n"/>
      <c r="B525" s="113" t="n"/>
      <c r="C525" s="127" t="n"/>
      <c r="D525" s="127" t="n"/>
      <c r="E525" s="114">
        <f>IF(F525 &lt;&gt; "",VLOOKUP(F525,CategoryLookup,2,FALSE), "")</f>
        <v/>
      </c>
      <c r="F525" s="126" t="n"/>
      <c r="G525" s="127" t="n"/>
      <c r="H525" s="127" t="n"/>
      <c r="I525" s="127" t="n"/>
      <c r="J525" s="127" t="n"/>
      <c r="K525" s="127" t="n"/>
      <c r="L525" s="127" t="n"/>
      <c r="M525" s="127" t="n"/>
      <c r="N525" s="120" t="n"/>
      <c r="O525" s="120" t="n"/>
      <c r="P525" s="120" t="n"/>
      <c r="Q525" s="120" t="n"/>
      <c r="R525" s="121" t="n"/>
      <c r="S525" s="121" t="n"/>
      <c r="T525" s="121" t="n"/>
      <c r="U525" s="121" t="n"/>
      <c r="V525" s="117">
        <f>IF(P525="NA","NA",IF(P525&lt;&gt;"",TEXT(P525-N525,"[h].mm"),""))</f>
        <v/>
      </c>
      <c r="W525" s="118">
        <f>IF(AND(R525="",S525=""),"",R525+S525)</f>
        <v/>
      </c>
      <c r="X525" s="116">
        <f>IF(O525&lt;&gt;"",DATE(YEAR(O525), MONTH(O525), DAY(O525)),"")</f>
        <v/>
      </c>
      <c r="Y525" s="122" t="n"/>
      <c r="Z525" s="123" t="n"/>
      <c r="AA525" s="117">
        <f>IF(F525="Re-assigned","NA",IF(W525="","",IF(W525&gt;=VLOOKUP(D525,SLAMatrix,3,FALSE),"Yes",IF(W525&lt;VLOOKUP(D525,SLAMatrix,2,FALSE),"No","Internal"))))</f>
        <v/>
      </c>
      <c r="AB525" s="123" t="n"/>
      <c r="AC525" s="123" t="n"/>
      <c r="AD525" s="119" t="n"/>
      <c r="AE525" s="125" t="n"/>
      <c r="AF525" s="124">
        <f>MONTH(O525)</f>
        <v/>
      </c>
      <c r="AG525" s="124">
        <f>VLOOKUP(IFERROR(MID(AE525,1,(FIND(",",AE525,1)-1)),AE525),Facility_Region_Mapping,2,FALSE)</f>
        <v/>
      </c>
      <c r="AH525" s="124" t="n"/>
      <c r="AI525" s="124">
        <f>IF(C525&lt;&gt;"",IF(M525="ESM User",getInterfaceName($C525),"NA"),"")</f>
        <v/>
      </c>
      <c r="AJ525" s="116">
        <f>IF(Q525&lt;&gt;"",DATE(YEAR(Q525), MONTH(Q525), DAY(Q525)),"")</f>
        <v/>
      </c>
      <c r="AK525" s="130">
        <f>IF(Q525&lt;&gt;0,Q525-N525,TODAY()-N525)</f>
        <v/>
      </c>
      <c r="AL525" s="112">
        <f>IF(F525="Re-assigned",0,IF(H525="Closed",0,IF(H525="Service Restored",0,IF(H525="",0,1))))</f>
        <v/>
      </c>
      <c r="AM525" s="124">
        <f>IF(AL525=0,"",IF(AK525&gt;20.99,"Aged","Non-Aged"))</f>
        <v/>
      </c>
      <c r="AN525" s="112">
        <f>IF(Q525&lt;&gt;"",MONTH(Q525),"")</f>
        <v/>
      </c>
      <c r="AO525" s="112">
        <f>IFERROR(VALUE(V525),0)</f>
        <v/>
      </c>
    </row>
    <row customFormat="1" customHeight="1" ht="29.25" r="526" s="112" spans="1:41">
      <c r="A526" s="127" t="n"/>
      <c r="B526" s="113" t="n"/>
      <c r="C526" s="127" t="n"/>
      <c r="D526" s="127" t="n"/>
      <c r="E526" s="114">
        <f>IF(F526 &lt;&gt; "",VLOOKUP(F526,CategoryLookup,2,FALSE), "")</f>
        <v/>
      </c>
      <c r="F526" s="126" t="n"/>
      <c r="G526" s="127" t="n"/>
      <c r="H526" s="127" t="n"/>
      <c r="I526" s="127" t="n"/>
      <c r="J526" s="127" t="n"/>
      <c r="K526" s="127" t="n"/>
      <c r="L526" s="127" t="n"/>
      <c r="M526" s="127" t="n"/>
      <c r="N526" s="120" t="n"/>
      <c r="O526" s="120" t="n"/>
      <c r="P526" s="120" t="n"/>
      <c r="Q526" s="120" t="n"/>
      <c r="R526" s="121" t="n"/>
      <c r="S526" s="121" t="n"/>
      <c r="T526" s="121" t="n"/>
      <c r="U526" s="121" t="n"/>
      <c r="V526" s="117">
        <f>IF(P526="NA","NA",IF(P526&lt;&gt;"",TEXT(P526-N526,"[h].mm"),""))</f>
        <v/>
      </c>
      <c r="W526" s="118">
        <f>IF(AND(R526="",S526=""),"",R526+S526)</f>
        <v/>
      </c>
      <c r="X526" s="116">
        <f>IF(O526&lt;&gt;"",DATE(YEAR(O526), MONTH(O526), DAY(O526)),"")</f>
        <v/>
      </c>
      <c r="Y526" s="122" t="n"/>
      <c r="Z526" s="123" t="n"/>
      <c r="AA526" s="117">
        <f>IF(F526="Re-assigned","NA",IF(W526="","",IF(W526&gt;=VLOOKUP(D526,SLAMatrix,3,FALSE),"Yes",IF(W526&lt;VLOOKUP(D526,SLAMatrix,2,FALSE),"No","Internal"))))</f>
        <v/>
      </c>
      <c r="AB526" s="123" t="n"/>
      <c r="AC526" s="123" t="n"/>
      <c r="AD526" s="119" t="n"/>
      <c r="AE526" s="125" t="n"/>
      <c r="AF526" s="124">
        <f>MONTH(O526)</f>
        <v/>
      </c>
      <c r="AG526" s="124">
        <f>VLOOKUP(IFERROR(MID(AE526,1,(FIND(",",AE526,1)-1)),AE526),Facility_Region_Mapping,2,FALSE)</f>
        <v/>
      </c>
      <c r="AH526" s="124" t="n"/>
      <c r="AI526" s="124">
        <f>IF(C526&lt;&gt;"",IF(M526="ESM User",getInterfaceName($C526),"NA"),"")</f>
        <v/>
      </c>
      <c r="AJ526" s="116">
        <f>IF(Q526&lt;&gt;"",DATE(YEAR(Q526), MONTH(Q526), DAY(Q526)),"")</f>
        <v/>
      </c>
      <c r="AK526" s="130">
        <f>IF(Q526&lt;&gt;0,Q526-N526,TODAY()-N526)</f>
        <v/>
      </c>
      <c r="AL526" s="112">
        <f>IF(F526="Re-assigned",0,IF(H526="Closed",0,IF(H526="Service Restored",0,IF(H526="",0,1))))</f>
        <v/>
      </c>
      <c r="AM526" s="124">
        <f>IF(AL526=0,"",IF(AK526&gt;20.99,"Aged","Non-Aged"))</f>
        <v/>
      </c>
      <c r="AN526" s="112">
        <f>IF(Q526&lt;&gt;"",MONTH(Q526),"")</f>
        <v/>
      </c>
      <c r="AO526" s="112">
        <f>IFERROR(VALUE(V526),0)</f>
        <v/>
      </c>
    </row>
    <row customFormat="1" customHeight="1" ht="29.25" r="527" s="112" spans="1:41">
      <c r="A527" s="127" t="n"/>
      <c r="B527" s="113" t="n"/>
      <c r="C527" s="127" t="n"/>
      <c r="D527" s="127" t="n"/>
      <c r="E527" s="114">
        <f>IF(F527 &lt;&gt; "",VLOOKUP(F527,CategoryLookup,2,FALSE), "")</f>
        <v/>
      </c>
      <c r="F527" s="126" t="n"/>
      <c r="G527" s="127" t="n"/>
      <c r="H527" s="127" t="n"/>
      <c r="I527" s="127" t="n"/>
      <c r="J527" s="127" t="n"/>
      <c r="K527" s="127" t="n"/>
      <c r="L527" s="127" t="n"/>
      <c r="M527" s="127" t="n"/>
      <c r="N527" s="120" t="n"/>
      <c r="O527" s="120" t="n"/>
      <c r="P527" s="120" t="n"/>
      <c r="Q527" s="120" t="n"/>
      <c r="R527" s="121" t="n"/>
      <c r="S527" s="121" t="n"/>
      <c r="T527" s="121" t="n"/>
      <c r="U527" s="121" t="n"/>
      <c r="V527" s="117">
        <f>IF(P527="NA","NA",IF(P527&lt;&gt;"",TEXT(P527-N527,"[h].mm"),""))</f>
        <v/>
      </c>
      <c r="W527" s="118">
        <f>IF(AND(R527="",S527=""),"",R527+S527)</f>
        <v/>
      </c>
      <c r="X527" s="116">
        <f>IF(O527&lt;&gt;"",DATE(YEAR(O527), MONTH(O527), DAY(O527)),"")</f>
        <v/>
      </c>
      <c r="Y527" s="122" t="n"/>
      <c r="Z527" s="123" t="n"/>
      <c r="AA527" s="117">
        <f>IF(F527="Re-assigned","NA",IF(W527="","",IF(W527&gt;=VLOOKUP(D527,SLAMatrix,3,FALSE),"Yes",IF(W527&lt;VLOOKUP(D527,SLAMatrix,2,FALSE),"No","Internal"))))</f>
        <v/>
      </c>
      <c r="AB527" s="123" t="n"/>
      <c r="AC527" s="123" t="n"/>
      <c r="AD527" s="119" t="n"/>
      <c r="AE527" s="125" t="n"/>
      <c r="AF527" s="124">
        <f>MONTH(O527)</f>
        <v/>
      </c>
      <c r="AG527" s="124">
        <f>VLOOKUP(IFERROR(MID(AE527,1,(FIND(",",AE527,1)-1)),AE527),Facility_Region_Mapping,2,FALSE)</f>
        <v/>
      </c>
      <c r="AH527" s="124" t="n"/>
      <c r="AI527" s="124">
        <f>IF(C527&lt;&gt;"",IF(M527="ESM User",getInterfaceName($C527),"NA"),"")</f>
        <v/>
      </c>
      <c r="AJ527" s="116">
        <f>IF(Q527&lt;&gt;"",DATE(YEAR(Q527), MONTH(Q527), DAY(Q527)),"")</f>
        <v/>
      </c>
      <c r="AK527" s="130">
        <f>IF(Q527&lt;&gt;0,Q527-N527,TODAY()-N527)</f>
        <v/>
      </c>
      <c r="AL527" s="112">
        <f>IF(F527="Re-assigned",0,IF(H527="Closed",0,IF(H527="Service Restored",0,IF(H527="",0,1))))</f>
        <v/>
      </c>
      <c r="AM527" s="124">
        <f>IF(AL527=0,"",IF(AK527&gt;20.99,"Aged","Non-Aged"))</f>
        <v/>
      </c>
      <c r="AN527" s="112">
        <f>IF(Q527&lt;&gt;"",MONTH(Q527),"")</f>
        <v/>
      </c>
      <c r="AO527" s="112">
        <f>IFERROR(VALUE(V527),0)</f>
        <v/>
      </c>
    </row>
    <row customFormat="1" customHeight="1" ht="29.25" r="528" s="112" spans="1:41">
      <c r="A528" s="127" t="n"/>
      <c r="B528" s="113" t="n"/>
      <c r="C528" s="127" t="n"/>
      <c r="D528" s="127" t="n"/>
      <c r="E528" s="114">
        <f>IF(F528 &lt;&gt; "",VLOOKUP(F528,CategoryLookup,2,FALSE), "")</f>
        <v/>
      </c>
      <c r="F528" s="126" t="n"/>
      <c r="G528" s="127" t="n"/>
      <c r="H528" s="127" t="n"/>
      <c r="I528" s="127" t="n"/>
      <c r="J528" s="127" t="n"/>
      <c r="K528" s="127" t="n"/>
      <c r="L528" s="127" t="n"/>
      <c r="M528" s="127" t="n"/>
      <c r="N528" s="120" t="n"/>
      <c r="O528" s="120" t="n"/>
      <c r="P528" s="120" t="n"/>
      <c r="Q528" s="120" t="n"/>
      <c r="R528" s="121" t="n"/>
      <c r="S528" s="121" t="n"/>
      <c r="T528" s="121" t="n"/>
      <c r="U528" s="121" t="n"/>
      <c r="V528" s="117">
        <f>IF(P528="NA","NA",IF(P528&lt;&gt;"",TEXT(P528-N528,"[h].mm"),""))</f>
        <v/>
      </c>
      <c r="W528" s="118">
        <f>IF(AND(R528="",S528=""),"",R528+S528)</f>
        <v/>
      </c>
      <c r="X528" s="116">
        <f>IF(O528&lt;&gt;"",DATE(YEAR(O528), MONTH(O528), DAY(O528)),"")</f>
        <v/>
      </c>
      <c r="Y528" s="122" t="n"/>
      <c r="Z528" s="123" t="n"/>
      <c r="AA528" s="117">
        <f>IF(F528="Re-assigned","NA",IF(W528="","",IF(W528&gt;=VLOOKUP(D528,SLAMatrix,3,FALSE),"Yes",IF(W528&lt;VLOOKUP(D528,SLAMatrix,2,FALSE),"No","Internal"))))</f>
        <v/>
      </c>
      <c r="AB528" s="123" t="n"/>
      <c r="AC528" s="123" t="n"/>
      <c r="AD528" s="119" t="n"/>
      <c r="AE528" s="125" t="n"/>
      <c r="AF528" s="124">
        <f>MONTH(O528)</f>
        <v/>
      </c>
      <c r="AG528" s="124">
        <f>VLOOKUP(IFERROR(MID(AE528,1,(FIND(",",AE528,1)-1)),AE528),Facility_Region_Mapping,2,FALSE)</f>
        <v/>
      </c>
      <c r="AH528" s="124" t="n"/>
      <c r="AI528" s="124">
        <f>IF(C528&lt;&gt;"",IF(M528="ESM User",getInterfaceName($C528),"NA"),"")</f>
        <v/>
      </c>
      <c r="AJ528" s="116">
        <f>IF(Q528&lt;&gt;"",DATE(YEAR(Q528), MONTH(Q528), DAY(Q528)),"")</f>
        <v/>
      </c>
      <c r="AK528" s="130">
        <f>IF(Q528&lt;&gt;0,Q528-N528,TODAY()-N528)</f>
        <v/>
      </c>
      <c r="AL528" s="112">
        <f>IF(F528="Re-assigned",0,IF(H528="Closed",0,IF(H528="Service Restored",0,IF(H528="",0,1))))</f>
        <v/>
      </c>
      <c r="AM528" s="124">
        <f>IF(AL528=0,"",IF(AK528&gt;20.99,"Aged","Non-Aged"))</f>
        <v/>
      </c>
      <c r="AN528" s="112">
        <f>IF(Q528&lt;&gt;"",MONTH(Q528),"")</f>
        <v/>
      </c>
      <c r="AO528" s="112">
        <f>IFERROR(VALUE(V528),0)</f>
        <v/>
      </c>
    </row>
    <row customFormat="1" customHeight="1" ht="29.25" r="529" s="112" spans="1:41">
      <c r="A529" s="127" t="n"/>
      <c r="B529" s="113" t="n"/>
      <c r="C529" s="127" t="n"/>
      <c r="D529" s="127" t="n"/>
      <c r="E529" s="114">
        <f>IF(F529 &lt;&gt; "",VLOOKUP(F529,CategoryLookup,2,FALSE), "")</f>
        <v/>
      </c>
      <c r="F529" s="126" t="n"/>
      <c r="G529" s="127" t="n"/>
      <c r="H529" s="127" t="n"/>
      <c r="I529" s="127" t="n"/>
      <c r="J529" s="127" t="n"/>
      <c r="K529" s="127" t="n"/>
      <c r="L529" s="127" t="n"/>
      <c r="M529" s="127" t="n"/>
      <c r="N529" s="120" t="n"/>
      <c r="O529" s="120" t="n"/>
      <c r="P529" s="120" t="n"/>
      <c r="Q529" s="120" t="n"/>
      <c r="R529" s="121" t="n"/>
      <c r="S529" s="121" t="n"/>
      <c r="T529" s="121" t="n"/>
      <c r="U529" s="121" t="n"/>
      <c r="V529" s="117">
        <f>IF(P529="NA","NA",IF(P529&lt;&gt;"",TEXT(P529-N529,"[h].mm"),""))</f>
        <v/>
      </c>
      <c r="W529" s="118">
        <f>IF(AND(R529="",S529=""),"",R529+S529)</f>
        <v/>
      </c>
      <c r="X529" s="116">
        <f>IF(O529&lt;&gt;"",DATE(YEAR(O529), MONTH(O529), DAY(O529)),"")</f>
        <v/>
      </c>
      <c r="Y529" s="122" t="n"/>
      <c r="Z529" s="123" t="n"/>
      <c r="AA529" s="117">
        <f>IF(F529="Re-assigned","NA",IF(W529="","",IF(W529&gt;=VLOOKUP(D529,SLAMatrix,3,FALSE),"Yes",IF(W529&lt;VLOOKUP(D529,SLAMatrix,2,FALSE),"No","Internal"))))</f>
        <v/>
      </c>
      <c r="AB529" s="123" t="n"/>
      <c r="AC529" s="123" t="n"/>
      <c r="AD529" s="119" t="n"/>
      <c r="AE529" s="125" t="n"/>
      <c r="AF529" s="124">
        <f>MONTH(O529)</f>
        <v/>
      </c>
      <c r="AG529" s="124">
        <f>VLOOKUP(IFERROR(MID(AE529,1,(FIND(",",AE529,1)-1)),AE529),Facility_Region_Mapping,2,FALSE)</f>
        <v/>
      </c>
      <c r="AH529" s="124" t="n"/>
      <c r="AI529" s="124">
        <f>IF(C529&lt;&gt;"",IF(M529="ESM User",getInterfaceName($C529),"NA"),"")</f>
        <v/>
      </c>
      <c r="AJ529" s="116">
        <f>IF(Q529&lt;&gt;"",DATE(YEAR(Q529), MONTH(Q529), DAY(Q529)),"")</f>
        <v/>
      </c>
      <c r="AK529" s="130">
        <f>IF(Q529&lt;&gt;0,Q529-N529,TODAY()-N529)</f>
        <v/>
      </c>
      <c r="AL529" s="112">
        <f>IF(F529="Re-assigned",0,IF(H529="Closed",0,IF(H529="Service Restored",0,IF(H529="",0,1))))</f>
        <v/>
      </c>
      <c r="AM529" s="124">
        <f>IF(AL529=0,"",IF(AK529&gt;20.99,"Aged","Non-Aged"))</f>
        <v/>
      </c>
      <c r="AN529" s="112">
        <f>IF(Q529&lt;&gt;"",MONTH(Q529),"")</f>
        <v/>
      </c>
      <c r="AO529" s="112">
        <f>IFERROR(VALUE(V529),0)</f>
        <v/>
      </c>
    </row>
    <row customFormat="1" customHeight="1" ht="29.25" r="530" s="112" spans="1:41">
      <c r="A530" s="127" t="n"/>
      <c r="B530" s="113" t="n"/>
      <c r="C530" s="127" t="n"/>
      <c r="D530" s="127" t="n"/>
      <c r="E530" s="114">
        <f>IF(F530 &lt;&gt; "",VLOOKUP(F530,CategoryLookup,2,FALSE), "")</f>
        <v/>
      </c>
      <c r="F530" s="126" t="n"/>
      <c r="G530" s="127" t="n"/>
      <c r="H530" s="127" t="n"/>
      <c r="I530" s="127" t="n"/>
      <c r="J530" s="127" t="n"/>
      <c r="K530" s="127" t="n"/>
      <c r="L530" s="127" t="n"/>
      <c r="M530" s="127" t="n"/>
      <c r="N530" s="120" t="n"/>
      <c r="O530" s="120" t="n"/>
      <c r="P530" s="120" t="n"/>
      <c r="Q530" s="120" t="n"/>
      <c r="R530" s="121" t="n"/>
      <c r="S530" s="121" t="n"/>
      <c r="T530" s="121" t="n"/>
      <c r="U530" s="121" t="n"/>
      <c r="V530" s="117">
        <f>IF(P530="NA","NA",IF(P530&lt;&gt;"",TEXT(P530-N530,"[h].mm"),""))</f>
        <v/>
      </c>
      <c r="W530" s="118">
        <f>IF(AND(R530="",S530=""),"",R530+S530)</f>
        <v/>
      </c>
      <c r="X530" s="116">
        <f>IF(O530&lt;&gt;"",DATE(YEAR(O530), MONTH(O530), DAY(O530)),"")</f>
        <v/>
      </c>
      <c r="Y530" s="122" t="n"/>
      <c r="Z530" s="123" t="n"/>
      <c r="AA530" s="117">
        <f>IF(F530="Re-assigned","NA",IF(W530="","",IF(W530&gt;=VLOOKUP(D530,SLAMatrix,3,FALSE),"Yes",IF(W530&lt;VLOOKUP(D530,SLAMatrix,2,FALSE),"No","Internal"))))</f>
        <v/>
      </c>
      <c r="AB530" s="123" t="n"/>
      <c r="AC530" s="123" t="n"/>
      <c r="AD530" s="119" t="n"/>
      <c r="AE530" s="125" t="n"/>
      <c r="AF530" s="124">
        <f>MONTH(O530)</f>
        <v/>
      </c>
      <c r="AG530" s="124">
        <f>VLOOKUP(IFERROR(MID(AE530,1,(FIND(",",AE530,1)-1)),AE530),Facility_Region_Mapping,2,FALSE)</f>
        <v/>
      </c>
      <c r="AH530" s="124" t="n"/>
      <c r="AI530" s="124">
        <f>IF(C530&lt;&gt;"",IF(M530="ESM User",getInterfaceName($C530),"NA"),"")</f>
        <v/>
      </c>
      <c r="AJ530" s="116">
        <f>IF(Q530&lt;&gt;"",DATE(YEAR(Q530), MONTH(Q530), DAY(Q530)),"")</f>
        <v/>
      </c>
      <c r="AK530" s="130">
        <f>IF(Q530&lt;&gt;0,Q530-N530,TODAY()-N530)</f>
        <v/>
      </c>
      <c r="AL530" s="112">
        <f>IF(F530="Re-assigned",0,IF(H530="Closed",0,IF(H530="Service Restored",0,IF(H530="",0,1))))</f>
        <v/>
      </c>
      <c r="AM530" s="124">
        <f>IF(AL530=0,"",IF(AK530&gt;20.99,"Aged","Non-Aged"))</f>
        <v/>
      </c>
      <c r="AN530" s="112">
        <f>IF(Q530&lt;&gt;"",MONTH(Q530),"")</f>
        <v/>
      </c>
      <c r="AO530" s="112">
        <f>IFERROR(VALUE(V530),0)</f>
        <v/>
      </c>
    </row>
    <row customFormat="1" customHeight="1" ht="29.25" r="531" s="112" spans="1:41">
      <c r="A531" s="127" t="n"/>
      <c r="B531" s="113" t="n"/>
      <c r="C531" s="127" t="n"/>
      <c r="D531" s="127" t="n"/>
      <c r="E531" s="114">
        <f>IF(F531 &lt;&gt; "",VLOOKUP(F531,CategoryLookup,2,FALSE), "")</f>
        <v/>
      </c>
      <c r="F531" s="126" t="n"/>
      <c r="G531" s="127" t="n"/>
      <c r="H531" s="127" t="n"/>
      <c r="I531" s="127" t="n"/>
      <c r="J531" s="127" t="n"/>
      <c r="K531" s="127" t="n"/>
      <c r="L531" s="127" t="n"/>
      <c r="M531" s="127" t="n"/>
      <c r="N531" s="120" t="n"/>
      <c r="O531" s="120" t="n"/>
      <c r="P531" s="120" t="n"/>
      <c r="Q531" s="120" t="n"/>
      <c r="R531" s="121" t="n"/>
      <c r="S531" s="121" t="n"/>
      <c r="T531" s="121" t="n"/>
      <c r="U531" s="121" t="n"/>
      <c r="V531" s="117">
        <f>IF(P531="NA","NA",IF(P531&lt;&gt;"",TEXT(P531-N531,"[h].mm"),""))</f>
        <v/>
      </c>
      <c r="W531" s="118">
        <f>IF(AND(R531="",S531=""),"",R531+S531)</f>
        <v/>
      </c>
      <c r="X531" s="116">
        <f>IF(O531&lt;&gt;"",DATE(YEAR(O531), MONTH(O531), DAY(O531)),"")</f>
        <v/>
      </c>
      <c r="Y531" s="122" t="n"/>
      <c r="Z531" s="123" t="n"/>
      <c r="AA531" s="117">
        <f>IF(F531="Re-assigned","NA",IF(W531="","",IF(W531&gt;=VLOOKUP(D531,SLAMatrix,3,FALSE),"Yes",IF(W531&lt;VLOOKUP(D531,SLAMatrix,2,FALSE),"No","Internal"))))</f>
        <v/>
      </c>
      <c r="AB531" s="123" t="n"/>
      <c r="AC531" s="123" t="n"/>
      <c r="AD531" s="119" t="n"/>
      <c r="AE531" s="125" t="n"/>
      <c r="AF531" s="124">
        <f>MONTH(O531)</f>
        <v/>
      </c>
      <c r="AG531" s="124">
        <f>VLOOKUP(IFERROR(MID(AE531,1,(FIND(",",AE531,1)-1)),AE531),Facility_Region_Mapping,2,FALSE)</f>
        <v/>
      </c>
      <c r="AH531" s="124" t="n"/>
      <c r="AI531" s="124">
        <f>IF(C531&lt;&gt;"",IF(M531="ESM User",getInterfaceName($C531),"NA"),"")</f>
        <v/>
      </c>
      <c r="AJ531" s="116">
        <f>IF(Q531&lt;&gt;"",DATE(YEAR(Q531), MONTH(Q531), DAY(Q531)),"")</f>
        <v/>
      </c>
      <c r="AK531" s="130">
        <f>IF(Q531&lt;&gt;0,Q531-N531,TODAY()-N531)</f>
        <v/>
      </c>
      <c r="AL531" s="112">
        <f>IF(F531="Re-assigned",0,IF(H531="Closed",0,IF(H531="Service Restored",0,IF(H531="",0,1))))</f>
        <v/>
      </c>
      <c r="AM531" s="124">
        <f>IF(AL531=0,"",IF(AK531&gt;20.99,"Aged","Non-Aged"))</f>
        <v/>
      </c>
      <c r="AN531" s="112">
        <f>IF(Q531&lt;&gt;"",MONTH(Q531),"")</f>
        <v/>
      </c>
      <c r="AO531" s="112">
        <f>IFERROR(VALUE(V531),0)</f>
        <v/>
      </c>
    </row>
    <row customFormat="1" customHeight="1" ht="29.25" r="532" s="112" spans="1:41">
      <c r="A532" s="127" t="n"/>
      <c r="B532" s="113" t="n"/>
      <c r="C532" s="127" t="n"/>
      <c r="D532" s="127" t="n"/>
      <c r="E532" s="114">
        <f>IF(F532 &lt;&gt; "",VLOOKUP(F532,CategoryLookup,2,FALSE), "")</f>
        <v/>
      </c>
      <c r="F532" s="126" t="n"/>
      <c r="G532" s="127" t="n"/>
      <c r="H532" s="127" t="n"/>
      <c r="I532" s="127" t="n"/>
      <c r="J532" s="127" t="n"/>
      <c r="K532" s="127" t="n"/>
      <c r="L532" s="127" t="n"/>
      <c r="M532" s="127" t="n"/>
      <c r="N532" s="120" t="n"/>
      <c r="O532" s="120" t="n"/>
      <c r="P532" s="120" t="n"/>
      <c r="Q532" s="120" t="n"/>
      <c r="R532" s="121" t="n"/>
      <c r="S532" s="121" t="n"/>
      <c r="T532" s="121" t="n"/>
      <c r="U532" s="121" t="n"/>
      <c r="V532" s="117">
        <f>IF(P532="NA","NA",IF(P532&lt;&gt;"",TEXT(P532-N532,"[h].mm"),""))</f>
        <v/>
      </c>
      <c r="W532" s="118">
        <f>IF(AND(R532="",S532=""),"",R532+S532)</f>
        <v/>
      </c>
      <c r="X532" s="116">
        <f>IF(O532&lt;&gt;"",DATE(YEAR(O532), MONTH(O532), DAY(O532)),"")</f>
        <v/>
      </c>
      <c r="Y532" s="122" t="n"/>
      <c r="Z532" s="123" t="n"/>
      <c r="AA532" s="117">
        <f>IF(F532="Re-assigned","NA",IF(W532="","",IF(W532&gt;=VLOOKUP(D532,SLAMatrix,3,FALSE),"Yes",IF(W532&lt;VLOOKUP(D532,SLAMatrix,2,FALSE),"No","Internal"))))</f>
        <v/>
      </c>
      <c r="AB532" s="123" t="n"/>
      <c r="AC532" s="123" t="n"/>
      <c r="AD532" s="119" t="n"/>
      <c r="AE532" s="125" t="n"/>
      <c r="AF532" s="124">
        <f>MONTH(O532)</f>
        <v/>
      </c>
      <c r="AG532" s="124">
        <f>VLOOKUP(IFERROR(MID(AE532,1,(FIND(",",AE532,1)-1)),AE532),Facility_Region_Mapping,2,FALSE)</f>
        <v/>
      </c>
      <c r="AH532" s="124" t="n"/>
      <c r="AI532" s="124">
        <f>IF(C532&lt;&gt;"",IF(M532="ESM User",getInterfaceName($C532),"NA"),"")</f>
        <v/>
      </c>
      <c r="AJ532" s="116">
        <f>IF(Q532&lt;&gt;"",DATE(YEAR(Q532), MONTH(Q532), DAY(Q532)),"")</f>
        <v/>
      </c>
      <c r="AK532" s="130">
        <f>IF(Q532&lt;&gt;0,Q532-N532,TODAY()-N532)</f>
        <v/>
      </c>
      <c r="AL532" s="112">
        <f>IF(F532="Re-assigned",0,IF(H532="Closed",0,IF(H532="Service Restored",0,IF(H532="",0,1))))</f>
        <v/>
      </c>
      <c r="AM532" s="124">
        <f>IF(AL532=0,"",IF(AK532&gt;20.99,"Aged","Non-Aged"))</f>
        <v/>
      </c>
      <c r="AN532" s="112">
        <f>IF(Q532&lt;&gt;"",MONTH(Q532),"")</f>
        <v/>
      </c>
      <c r="AO532" s="112">
        <f>IFERROR(VALUE(V532),0)</f>
        <v/>
      </c>
    </row>
    <row customFormat="1" customHeight="1" ht="29.25" r="533" s="112" spans="1:41">
      <c r="A533" s="127" t="n"/>
      <c r="B533" s="113" t="n"/>
      <c r="C533" s="127" t="n"/>
      <c r="D533" s="127" t="n"/>
      <c r="E533" s="114">
        <f>IF(F533 &lt;&gt; "",VLOOKUP(F533,CategoryLookup,2,FALSE), "")</f>
        <v/>
      </c>
      <c r="F533" s="126" t="n"/>
      <c r="G533" s="127" t="n"/>
      <c r="H533" s="127" t="n"/>
      <c r="I533" s="127" t="n"/>
      <c r="J533" s="127" t="n"/>
      <c r="K533" s="127" t="n"/>
      <c r="L533" s="127" t="n"/>
      <c r="M533" s="127" t="n"/>
      <c r="N533" s="120" t="n"/>
      <c r="O533" s="120" t="n"/>
      <c r="P533" s="120" t="n"/>
      <c r="Q533" s="120" t="n"/>
      <c r="R533" s="121" t="n"/>
      <c r="S533" s="121" t="n"/>
      <c r="T533" s="121" t="n"/>
      <c r="U533" s="121" t="n"/>
      <c r="V533" s="117">
        <f>IF(P533="NA","NA",IF(P533&lt;&gt;"",TEXT(P533-N533,"[h].mm"),""))</f>
        <v/>
      </c>
      <c r="W533" s="118">
        <f>IF(AND(R533="",S533=""),"",R533+S533)</f>
        <v/>
      </c>
      <c r="X533" s="116">
        <f>IF(O533&lt;&gt;"",DATE(YEAR(O533), MONTH(O533), DAY(O533)),"")</f>
        <v/>
      </c>
      <c r="Y533" s="122" t="n"/>
      <c r="Z533" s="123" t="n"/>
      <c r="AA533" s="117">
        <f>IF(F533="Re-assigned","NA",IF(W533="","",IF(W533&gt;=VLOOKUP(D533,SLAMatrix,3,FALSE),"Yes",IF(W533&lt;VLOOKUP(D533,SLAMatrix,2,FALSE),"No","Internal"))))</f>
        <v/>
      </c>
      <c r="AB533" s="123" t="n"/>
      <c r="AC533" s="123" t="n"/>
      <c r="AD533" s="119" t="n"/>
      <c r="AE533" s="125" t="n"/>
      <c r="AF533" s="124">
        <f>MONTH(O533)</f>
        <v/>
      </c>
      <c r="AG533" s="124">
        <f>VLOOKUP(IFERROR(MID(AE533,1,(FIND(",",AE533,1)-1)),AE533),Facility_Region_Mapping,2,FALSE)</f>
        <v/>
      </c>
      <c r="AH533" s="124" t="n"/>
      <c r="AI533" s="124">
        <f>IF(C533&lt;&gt;"",IF(M533="ESM User",getInterfaceName($C533),"NA"),"")</f>
        <v/>
      </c>
      <c r="AJ533" s="116">
        <f>IF(Q533&lt;&gt;"",DATE(YEAR(Q533), MONTH(Q533), DAY(Q533)),"")</f>
        <v/>
      </c>
      <c r="AK533" s="130">
        <f>IF(Q533&lt;&gt;0,Q533-N533,TODAY()-N533)</f>
        <v/>
      </c>
      <c r="AL533" s="112">
        <f>IF(F533="Re-assigned",0,IF(H533="Closed",0,IF(H533="Service Restored",0,IF(H533="",0,1))))</f>
        <v/>
      </c>
      <c r="AM533" s="124">
        <f>IF(AL533=0,"",IF(AK533&gt;20.99,"Aged","Non-Aged"))</f>
        <v/>
      </c>
      <c r="AN533" s="112">
        <f>IF(Q533&lt;&gt;"",MONTH(Q533),"")</f>
        <v/>
      </c>
      <c r="AO533" s="112">
        <f>IFERROR(VALUE(V533),0)</f>
        <v/>
      </c>
    </row>
    <row customFormat="1" customHeight="1" ht="29.25" r="534" s="112" spans="1:41">
      <c r="A534" s="127" t="n"/>
      <c r="B534" s="113" t="n"/>
      <c r="C534" s="127" t="n"/>
      <c r="D534" s="127" t="n"/>
      <c r="E534" s="114">
        <f>IF(F534 &lt;&gt; "",VLOOKUP(F534,CategoryLookup,2,FALSE), "")</f>
        <v/>
      </c>
      <c r="F534" s="126" t="n"/>
      <c r="G534" s="127" t="n"/>
      <c r="H534" s="127" t="n"/>
      <c r="I534" s="127" t="n"/>
      <c r="J534" s="127" t="n"/>
      <c r="K534" s="127" t="n"/>
      <c r="L534" s="127" t="n"/>
      <c r="M534" s="127" t="n"/>
      <c r="N534" s="120" t="n"/>
      <c r="O534" s="120" t="n"/>
      <c r="P534" s="120" t="n"/>
      <c r="Q534" s="120" t="n"/>
      <c r="R534" s="121" t="n"/>
      <c r="S534" s="121" t="n"/>
      <c r="T534" s="121" t="n"/>
      <c r="U534" s="121" t="n"/>
      <c r="V534" s="117">
        <f>IF(P534="NA","NA",IF(P534&lt;&gt;"",TEXT(P534-N534,"[h].mm"),""))</f>
        <v/>
      </c>
      <c r="W534" s="118">
        <f>IF(AND(R534="",S534=""),"",R534+S534)</f>
        <v/>
      </c>
      <c r="X534" s="116">
        <f>IF(O534&lt;&gt;"",DATE(YEAR(O534), MONTH(O534), DAY(O534)),"")</f>
        <v/>
      </c>
      <c r="Y534" s="122" t="n"/>
      <c r="Z534" s="123" t="n"/>
      <c r="AA534" s="117">
        <f>IF(F534="Re-assigned","NA",IF(W534="","",IF(W534&gt;=VLOOKUP(D534,SLAMatrix,3,FALSE),"Yes",IF(W534&lt;VLOOKUP(D534,SLAMatrix,2,FALSE),"No","Internal"))))</f>
        <v/>
      </c>
      <c r="AB534" s="123" t="n"/>
      <c r="AC534" s="123" t="n"/>
      <c r="AD534" s="119" t="n"/>
      <c r="AE534" s="125" t="n"/>
      <c r="AF534" s="124">
        <f>MONTH(O534)</f>
        <v/>
      </c>
      <c r="AG534" s="124">
        <f>VLOOKUP(IFERROR(MID(AE534,1,(FIND(",",AE534,1)-1)),AE534),Facility_Region_Mapping,2,FALSE)</f>
        <v/>
      </c>
      <c r="AH534" s="124" t="n"/>
      <c r="AI534" s="124">
        <f>IF(C534&lt;&gt;"",IF(M534="ESM User",getInterfaceName($C534),"NA"),"")</f>
        <v/>
      </c>
      <c r="AJ534" s="116">
        <f>IF(Q534&lt;&gt;"",DATE(YEAR(Q534), MONTH(Q534), DAY(Q534)),"")</f>
        <v/>
      </c>
      <c r="AK534" s="130">
        <f>IF(Q534&lt;&gt;0,Q534-N534,TODAY()-N534)</f>
        <v/>
      </c>
      <c r="AL534" s="112">
        <f>IF(F534="Re-assigned",0,IF(H534="Closed",0,IF(H534="Service Restored",0,IF(H534="",0,1))))</f>
        <v/>
      </c>
      <c r="AM534" s="124">
        <f>IF(AL534=0,"",IF(AK534&gt;20.99,"Aged","Non-Aged"))</f>
        <v/>
      </c>
      <c r="AN534" s="112">
        <f>IF(Q534&lt;&gt;"",MONTH(Q534),"")</f>
        <v/>
      </c>
      <c r="AO534" s="112">
        <f>IFERROR(VALUE(V534),0)</f>
        <v/>
      </c>
    </row>
    <row customFormat="1" customHeight="1" ht="29.25" r="535" s="112" spans="1:41">
      <c r="A535" s="127" t="n"/>
      <c r="B535" s="113" t="n"/>
      <c r="C535" s="127" t="n"/>
      <c r="D535" s="127" t="n"/>
      <c r="E535" s="114">
        <f>IF(F535 &lt;&gt; "",VLOOKUP(F535,CategoryLookup,2,FALSE), "")</f>
        <v/>
      </c>
      <c r="F535" s="126" t="n"/>
      <c r="G535" s="127" t="n"/>
      <c r="H535" s="127" t="n"/>
      <c r="I535" s="127" t="n"/>
      <c r="J535" s="127" t="n"/>
      <c r="K535" s="127" t="n"/>
      <c r="L535" s="127" t="n"/>
      <c r="M535" s="127" t="n"/>
      <c r="N535" s="120" t="n"/>
      <c r="O535" s="120" t="n"/>
      <c r="P535" s="120" t="n"/>
      <c r="Q535" s="120" t="n"/>
      <c r="R535" s="121" t="n"/>
      <c r="S535" s="121" t="n"/>
      <c r="T535" s="121" t="n"/>
      <c r="U535" s="121" t="n"/>
      <c r="V535" s="117">
        <f>IF(P535="NA","NA",IF(P535&lt;&gt;"",TEXT(P535-N535,"[h].mm"),""))</f>
        <v/>
      </c>
      <c r="W535" s="118">
        <f>IF(AND(R535="",S535=""),"",R535+S535)</f>
        <v/>
      </c>
      <c r="X535" s="116">
        <f>IF(O535&lt;&gt;"",DATE(YEAR(O535), MONTH(O535), DAY(O535)),"")</f>
        <v/>
      </c>
      <c r="Y535" s="122" t="n"/>
      <c r="Z535" s="123" t="n"/>
      <c r="AA535" s="117">
        <f>IF(F535="Re-assigned","NA",IF(W535="","",IF(W535&gt;=VLOOKUP(D535,SLAMatrix,3,FALSE),"Yes",IF(W535&lt;VLOOKUP(D535,SLAMatrix,2,FALSE),"No","Internal"))))</f>
        <v/>
      </c>
      <c r="AB535" s="123" t="n"/>
      <c r="AC535" s="123" t="n"/>
      <c r="AD535" s="119" t="n"/>
      <c r="AE535" s="125" t="n"/>
      <c r="AF535" s="124">
        <f>MONTH(O535)</f>
        <v/>
      </c>
      <c r="AG535" s="124">
        <f>VLOOKUP(IFERROR(MID(AE535,1,(FIND(",",AE535,1)-1)),AE535),Facility_Region_Mapping,2,FALSE)</f>
        <v/>
      </c>
      <c r="AH535" s="124" t="n"/>
      <c r="AI535" s="124">
        <f>IF(C535&lt;&gt;"",IF(M535="ESM User",getInterfaceName($C535),"NA"),"")</f>
        <v/>
      </c>
      <c r="AJ535" s="116">
        <f>IF(Q535&lt;&gt;"",DATE(YEAR(Q535), MONTH(Q535), DAY(Q535)),"")</f>
        <v/>
      </c>
      <c r="AK535" s="130">
        <f>IF(Q535&lt;&gt;0,Q535-N535,TODAY()-N535)</f>
        <v/>
      </c>
      <c r="AL535" s="112">
        <f>IF(F535="Re-assigned",0,IF(H535="Closed",0,IF(H535="Service Restored",0,IF(H535="",0,1))))</f>
        <v/>
      </c>
      <c r="AM535" s="124">
        <f>IF(AL535=0,"",IF(AK535&gt;20.99,"Aged","Non-Aged"))</f>
        <v/>
      </c>
      <c r="AN535" s="112">
        <f>IF(Q535&lt;&gt;"",MONTH(Q535),"")</f>
        <v/>
      </c>
      <c r="AO535" s="112">
        <f>IFERROR(VALUE(V535),0)</f>
        <v/>
      </c>
    </row>
    <row customFormat="1" customHeight="1" ht="29.25" r="536" s="112" spans="1:41">
      <c r="A536" s="127" t="n"/>
      <c r="B536" s="113" t="n"/>
      <c r="C536" s="127" t="n"/>
      <c r="D536" s="127" t="n"/>
      <c r="E536" s="114">
        <f>IF(F536 &lt;&gt; "",VLOOKUP(F536,CategoryLookup,2,FALSE), "")</f>
        <v/>
      </c>
      <c r="F536" s="126" t="n"/>
      <c r="G536" s="127" t="n"/>
      <c r="H536" s="127" t="n"/>
      <c r="I536" s="127" t="n"/>
      <c r="J536" s="127" t="n"/>
      <c r="K536" s="127" t="n"/>
      <c r="L536" s="127" t="n"/>
      <c r="M536" s="127" t="n"/>
      <c r="N536" s="120" t="n"/>
      <c r="O536" s="120" t="n"/>
      <c r="P536" s="120" t="n"/>
      <c r="Q536" s="120" t="n"/>
      <c r="R536" s="121" t="n"/>
      <c r="S536" s="121" t="n"/>
      <c r="T536" s="121" t="n"/>
      <c r="U536" s="121" t="n"/>
      <c r="V536" s="117">
        <f>IF(P536="NA","NA",IF(P536&lt;&gt;"",TEXT(P536-N536,"[h].mm"),""))</f>
        <v/>
      </c>
      <c r="W536" s="118">
        <f>IF(AND(R536="",S536=""),"",R536+S536)</f>
        <v/>
      </c>
      <c r="X536" s="116">
        <f>IF(O536&lt;&gt;"",DATE(YEAR(O536), MONTH(O536), DAY(O536)),"")</f>
        <v/>
      </c>
      <c r="Y536" s="122" t="n"/>
      <c r="Z536" s="123" t="n"/>
      <c r="AA536" s="117">
        <f>IF(F536="Re-assigned","NA",IF(W536="","",IF(W536&gt;=VLOOKUP(D536,SLAMatrix,3,FALSE),"Yes",IF(W536&lt;VLOOKUP(D536,SLAMatrix,2,FALSE),"No","Internal"))))</f>
        <v/>
      </c>
      <c r="AB536" s="123" t="n"/>
      <c r="AC536" s="123" t="n"/>
      <c r="AD536" s="119" t="n"/>
      <c r="AE536" s="125" t="n"/>
      <c r="AF536" s="124">
        <f>MONTH(O536)</f>
        <v/>
      </c>
      <c r="AG536" s="124">
        <f>VLOOKUP(IFERROR(MID(AE536,1,(FIND(",",AE536,1)-1)),AE536),Facility_Region_Mapping,2,FALSE)</f>
        <v/>
      </c>
      <c r="AH536" s="124" t="n"/>
      <c r="AI536" s="124">
        <f>IF(C536&lt;&gt;"",IF(M536="ESM User",getInterfaceName($C536),"NA"),"")</f>
        <v/>
      </c>
      <c r="AJ536" s="116">
        <f>IF(Q536&lt;&gt;"",DATE(YEAR(Q536), MONTH(Q536), DAY(Q536)),"")</f>
        <v/>
      </c>
      <c r="AK536" s="130">
        <f>IF(Q536&lt;&gt;0,Q536-N536,TODAY()-N536)</f>
        <v/>
      </c>
      <c r="AL536" s="112">
        <f>IF(F536="Re-assigned",0,IF(H536="Closed",0,IF(H536="Service Restored",0,IF(H536="",0,1))))</f>
        <v/>
      </c>
      <c r="AM536" s="124">
        <f>IF(AL536=0,"",IF(AK536&gt;20.99,"Aged","Non-Aged"))</f>
        <v/>
      </c>
      <c r="AN536" s="112">
        <f>IF(Q536&lt;&gt;"",MONTH(Q536),"")</f>
        <v/>
      </c>
      <c r="AO536" s="112">
        <f>IFERROR(VALUE(V536),0)</f>
        <v/>
      </c>
    </row>
    <row customFormat="1" customHeight="1" ht="29.25" r="537" s="112" spans="1:41">
      <c r="A537" s="127" t="n"/>
      <c r="B537" s="113" t="n"/>
      <c r="C537" s="127" t="n"/>
      <c r="D537" s="127" t="n"/>
      <c r="E537" s="114">
        <f>IF(F537 &lt;&gt; "",VLOOKUP(F537,CategoryLookup,2,FALSE), "")</f>
        <v/>
      </c>
      <c r="F537" s="126" t="n"/>
      <c r="G537" s="127" t="n"/>
      <c r="H537" s="127" t="n"/>
      <c r="I537" s="127" t="n"/>
      <c r="J537" s="127" t="n"/>
      <c r="K537" s="127" t="n"/>
      <c r="L537" s="127" t="n"/>
      <c r="M537" s="127" t="n"/>
      <c r="N537" s="120" t="n"/>
      <c r="O537" s="120" t="n"/>
      <c r="P537" s="120" t="n"/>
      <c r="Q537" s="120" t="n"/>
      <c r="R537" s="121" t="n"/>
      <c r="S537" s="121" t="n"/>
      <c r="T537" s="121" t="n"/>
      <c r="U537" s="121" t="n"/>
      <c r="V537" s="117">
        <f>IF(P537="NA","NA",IF(P537&lt;&gt;"",TEXT(P537-N537,"[h].mm"),""))</f>
        <v/>
      </c>
      <c r="W537" s="118">
        <f>IF(AND(R537="",S537=""),"",R537+S537)</f>
        <v/>
      </c>
      <c r="X537" s="116">
        <f>IF(O537&lt;&gt;"",DATE(YEAR(O537), MONTH(O537), DAY(O537)),"")</f>
        <v/>
      </c>
      <c r="Y537" s="122" t="n"/>
      <c r="Z537" s="123" t="n"/>
      <c r="AA537" s="117">
        <f>IF(F537="Re-assigned","NA",IF(W537="","",IF(W537&gt;=VLOOKUP(D537,SLAMatrix,3,FALSE),"Yes",IF(W537&lt;VLOOKUP(D537,SLAMatrix,2,FALSE),"No","Internal"))))</f>
        <v/>
      </c>
      <c r="AB537" s="123" t="n"/>
      <c r="AC537" s="123" t="n"/>
      <c r="AD537" s="119" t="n"/>
      <c r="AE537" s="125" t="n"/>
      <c r="AF537" s="124">
        <f>MONTH(O537)</f>
        <v/>
      </c>
      <c r="AG537" s="124">
        <f>VLOOKUP(IFERROR(MID(AE537,1,(FIND(",",AE537,1)-1)),AE537),Facility_Region_Mapping,2,FALSE)</f>
        <v/>
      </c>
      <c r="AH537" s="124" t="n"/>
      <c r="AI537" s="124">
        <f>IF(C537&lt;&gt;"",IF(M537="ESM User",getInterfaceName($C537),"NA"),"")</f>
        <v/>
      </c>
      <c r="AJ537" s="116">
        <f>IF(Q537&lt;&gt;"",DATE(YEAR(Q537), MONTH(Q537), DAY(Q537)),"")</f>
        <v/>
      </c>
      <c r="AK537" s="130">
        <f>IF(Q537&lt;&gt;0,Q537-N537,TODAY()-N537)</f>
        <v/>
      </c>
      <c r="AL537" s="112">
        <f>IF(F537="Re-assigned",0,IF(H537="Closed",0,IF(H537="Service Restored",0,IF(H537="",0,1))))</f>
        <v/>
      </c>
      <c r="AM537" s="124">
        <f>IF(AL537=0,"",IF(AK537&gt;20.99,"Aged","Non-Aged"))</f>
        <v/>
      </c>
      <c r="AN537" s="112">
        <f>IF(Q537&lt;&gt;"",MONTH(Q537),"")</f>
        <v/>
      </c>
      <c r="AO537" s="112">
        <f>IFERROR(VALUE(V537),0)</f>
        <v/>
      </c>
    </row>
    <row customFormat="1" customHeight="1" ht="29.25" r="538" s="112" spans="1:41">
      <c r="A538" s="127" t="n"/>
      <c r="B538" s="113" t="n"/>
      <c r="C538" s="127" t="n"/>
      <c r="D538" s="127" t="n"/>
      <c r="E538" s="114">
        <f>IF(F538 &lt;&gt; "",VLOOKUP(F538,CategoryLookup,2,FALSE), "")</f>
        <v/>
      </c>
      <c r="F538" s="126" t="n"/>
      <c r="G538" s="127" t="n"/>
      <c r="H538" s="127" t="n"/>
      <c r="I538" s="127" t="n"/>
      <c r="J538" s="127" t="n"/>
      <c r="K538" s="127" t="n"/>
      <c r="L538" s="127" t="n"/>
      <c r="M538" s="127" t="n"/>
      <c r="N538" s="120" t="n"/>
      <c r="O538" s="120" t="n"/>
      <c r="P538" s="120" t="n"/>
      <c r="Q538" s="120" t="n"/>
      <c r="R538" s="121" t="n"/>
      <c r="S538" s="121" t="n"/>
      <c r="T538" s="121" t="n"/>
      <c r="U538" s="121" t="n"/>
      <c r="V538" s="117">
        <f>IF(P538="NA","NA",IF(P538&lt;&gt;"",TEXT(P538-N538,"[h].mm"),""))</f>
        <v/>
      </c>
      <c r="W538" s="118">
        <f>IF(AND(R538="",S538=""),"",R538+S538)</f>
        <v/>
      </c>
      <c r="X538" s="116">
        <f>IF(O538&lt;&gt;"",DATE(YEAR(O538), MONTH(O538), DAY(O538)),"")</f>
        <v/>
      </c>
      <c r="Y538" s="122" t="n"/>
      <c r="Z538" s="123" t="n"/>
      <c r="AA538" s="117">
        <f>IF(F538="Re-assigned","NA",IF(W538="","",IF(W538&gt;=VLOOKUP(D538,SLAMatrix,3,FALSE),"Yes",IF(W538&lt;VLOOKUP(D538,SLAMatrix,2,FALSE),"No","Internal"))))</f>
        <v/>
      </c>
      <c r="AB538" s="123" t="n"/>
      <c r="AC538" s="123" t="n"/>
      <c r="AD538" s="119" t="n"/>
      <c r="AE538" s="125" t="n"/>
      <c r="AF538" s="124">
        <f>MONTH(O538)</f>
        <v/>
      </c>
      <c r="AG538" s="124">
        <f>VLOOKUP(IFERROR(MID(AE538,1,(FIND(",",AE538,1)-1)),AE538),Facility_Region_Mapping,2,FALSE)</f>
        <v/>
      </c>
      <c r="AH538" s="124" t="n"/>
      <c r="AI538" s="124">
        <f>IF(C538&lt;&gt;"",IF(M538="ESM User",getInterfaceName($C538),"NA"),"")</f>
        <v/>
      </c>
      <c r="AJ538" s="116">
        <f>IF(Q538&lt;&gt;"",DATE(YEAR(Q538), MONTH(Q538), DAY(Q538)),"")</f>
        <v/>
      </c>
      <c r="AK538" s="130">
        <f>IF(Q538&lt;&gt;0,Q538-N538,TODAY()-N538)</f>
        <v/>
      </c>
      <c r="AL538" s="112">
        <f>IF(F538="Re-assigned",0,IF(H538="Closed",0,IF(H538="Service Restored",0,IF(H538="",0,1))))</f>
        <v/>
      </c>
      <c r="AM538" s="124">
        <f>IF(AL538=0,"",IF(AK538&gt;20.99,"Aged","Non-Aged"))</f>
        <v/>
      </c>
      <c r="AN538" s="112">
        <f>IF(Q538&lt;&gt;"",MONTH(Q538),"")</f>
        <v/>
      </c>
      <c r="AO538" s="112">
        <f>IFERROR(VALUE(V538),0)</f>
        <v/>
      </c>
    </row>
    <row customFormat="1" customHeight="1" ht="29.25" r="539" s="112" spans="1:41">
      <c r="A539" s="127" t="n"/>
      <c r="B539" s="113" t="n"/>
      <c r="C539" s="127" t="n"/>
      <c r="D539" s="127" t="n"/>
      <c r="E539" s="114">
        <f>IF(F539 &lt;&gt; "",VLOOKUP(F539,CategoryLookup,2,FALSE), "")</f>
        <v/>
      </c>
      <c r="F539" s="126" t="n"/>
      <c r="G539" s="127" t="n"/>
      <c r="H539" s="127" t="n"/>
      <c r="I539" s="127" t="n"/>
      <c r="J539" s="127" t="n"/>
      <c r="K539" s="127" t="n"/>
      <c r="L539" s="127" t="n"/>
      <c r="M539" s="127" t="n"/>
      <c r="N539" s="120" t="n"/>
      <c r="O539" s="120" t="n"/>
      <c r="P539" s="120" t="n"/>
      <c r="Q539" s="120" t="n"/>
      <c r="R539" s="121" t="n"/>
      <c r="S539" s="121" t="n"/>
      <c r="T539" s="121" t="n"/>
      <c r="U539" s="121" t="n"/>
      <c r="V539" s="117">
        <f>IF(P539="NA","NA",IF(P539&lt;&gt;"",TEXT(P539-N539,"[h].mm"),""))</f>
        <v/>
      </c>
      <c r="W539" s="118">
        <f>IF(AND(R539="",S539=""),"",R539+S539)</f>
        <v/>
      </c>
      <c r="X539" s="116">
        <f>IF(O539&lt;&gt;"",DATE(YEAR(O539), MONTH(O539), DAY(O539)),"")</f>
        <v/>
      </c>
      <c r="Y539" s="122" t="n"/>
      <c r="Z539" s="123" t="n"/>
      <c r="AA539" s="117">
        <f>IF(F539="Re-assigned","NA",IF(W539="","",IF(W539&gt;=VLOOKUP(D539,SLAMatrix,3,FALSE),"Yes",IF(W539&lt;VLOOKUP(D539,SLAMatrix,2,FALSE),"No","Internal"))))</f>
        <v/>
      </c>
      <c r="AB539" s="123" t="n"/>
      <c r="AC539" s="123" t="n"/>
      <c r="AD539" s="119" t="n"/>
      <c r="AE539" s="125" t="n"/>
      <c r="AF539" s="124">
        <f>MONTH(O539)</f>
        <v/>
      </c>
      <c r="AG539" s="124">
        <f>VLOOKUP(IFERROR(MID(AE539,1,(FIND(",",AE539,1)-1)),AE539),Facility_Region_Mapping,2,FALSE)</f>
        <v/>
      </c>
      <c r="AH539" s="124" t="n"/>
      <c r="AI539" s="124">
        <f>IF(C539&lt;&gt;"",IF(M539="ESM User",getInterfaceName($C539),"NA"),"")</f>
        <v/>
      </c>
      <c r="AJ539" s="116">
        <f>IF(Q539&lt;&gt;"",DATE(YEAR(Q539), MONTH(Q539), DAY(Q539)),"")</f>
        <v/>
      </c>
      <c r="AK539" s="130">
        <f>IF(Q539&lt;&gt;0,Q539-N539,TODAY()-N539)</f>
        <v/>
      </c>
      <c r="AL539" s="112">
        <f>IF(F539="Re-assigned",0,IF(H539="Closed",0,IF(H539="Service Restored",0,IF(H539="",0,1))))</f>
        <v/>
      </c>
      <c r="AM539" s="124">
        <f>IF(AL539=0,"",IF(AK539&gt;20.99,"Aged","Non-Aged"))</f>
        <v/>
      </c>
      <c r="AN539" s="112">
        <f>IF(Q539&lt;&gt;"",MONTH(Q539),"")</f>
        <v/>
      </c>
      <c r="AO539" s="112">
        <f>IFERROR(VALUE(V539),0)</f>
        <v/>
      </c>
    </row>
    <row customFormat="1" customHeight="1" ht="29.25" r="540" s="112" spans="1:41">
      <c r="A540" s="127" t="n"/>
      <c r="B540" s="113" t="n"/>
      <c r="C540" s="127" t="n"/>
      <c r="D540" s="127" t="n"/>
      <c r="E540" s="114">
        <f>IF(F540 &lt;&gt; "",VLOOKUP(F540,CategoryLookup,2,FALSE), "")</f>
        <v/>
      </c>
      <c r="F540" s="126" t="n"/>
      <c r="G540" s="127" t="n"/>
      <c r="H540" s="127" t="n"/>
      <c r="I540" s="127" t="n"/>
      <c r="J540" s="127" t="n"/>
      <c r="K540" s="127" t="n"/>
      <c r="L540" s="127" t="n"/>
      <c r="M540" s="127" t="n"/>
      <c r="N540" s="120" t="n"/>
      <c r="O540" s="120" t="n"/>
      <c r="P540" s="120" t="n"/>
      <c r="Q540" s="120" t="n"/>
      <c r="R540" s="121" t="n"/>
      <c r="S540" s="121" t="n"/>
      <c r="T540" s="121" t="n"/>
      <c r="U540" s="121" t="n"/>
      <c r="V540" s="117">
        <f>IF(P540="NA","NA",IF(P540&lt;&gt;"",TEXT(P540-N540,"[h].mm"),""))</f>
        <v/>
      </c>
      <c r="W540" s="118">
        <f>IF(AND(R540="",S540=""),"",R540+S540)</f>
        <v/>
      </c>
      <c r="X540" s="116">
        <f>IF(O540&lt;&gt;"",DATE(YEAR(O540), MONTH(O540), DAY(O540)),"")</f>
        <v/>
      </c>
      <c r="Y540" s="122" t="n"/>
      <c r="Z540" s="123" t="n"/>
      <c r="AA540" s="117">
        <f>IF(F540="Re-assigned","NA",IF(W540="","",IF(W540&gt;=VLOOKUP(D540,SLAMatrix,3,FALSE),"Yes",IF(W540&lt;VLOOKUP(D540,SLAMatrix,2,FALSE),"No","Internal"))))</f>
        <v/>
      </c>
      <c r="AB540" s="123" t="n"/>
      <c r="AC540" s="123" t="n"/>
      <c r="AD540" s="119" t="n"/>
      <c r="AE540" s="125" t="n"/>
      <c r="AF540" s="124">
        <f>MONTH(O540)</f>
        <v/>
      </c>
      <c r="AG540" s="124">
        <f>VLOOKUP(IFERROR(MID(AE540,1,(FIND(",",AE540,1)-1)),AE540),Facility_Region_Mapping,2,FALSE)</f>
        <v/>
      </c>
      <c r="AH540" s="124" t="n"/>
      <c r="AI540" s="124">
        <f>IF(C540&lt;&gt;"",IF(M540="ESM User",getInterfaceName($C540),"NA"),"")</f>
        <v/>
      </c>
      <c r="AJ540" s="116">
        <f>IF(Q540&lt;&gt;"",DATE(YEAR(Q540), MONTH(Q540), DAY(Q540)),"")</f>
        <v/>
      </c>
      <c r="AK540" s="130">
        <f>IF(Q540&lt;&gt;0,Q540-N540,TODAY()-N540)</f>
        <v/>
      </c>
      <c r="AL540" s="112">
        <f>IF(F540="Re-assigned",0,IF(H540="Closed",0,IF(H540="Service Restored",0,IF(H540="",0,1))))</f>
        <v/>
      </c>
      <c r="AM540" s="124">
        <f>IF(AL540=0,"",IF(AK540&gt;20.99,"Aged","Non-Aged"))</f>
        <v/>
      </c>
      <c r="AN540" s="112">
        <f>IF(Q540&lt;&gt;"",MONTH(Q540),"")</f>
        <v/>
      </c>
      <c r="AO540" s="112">
        <f>IFERROR(VALUE(V540),0)</f>
        <v/>
      </c>
    </row>
    <row customFormat="1" customHeight="1" ht="29.25" r="541" s="112" spans="1:41">
      <c r="A541" s="127" t="n"/>
      <c r="B541" s="113" t="n"/>
      <c r="C541" s="127" t="n"/>
      <c r="D541" s="127" t="n"/>
      <c r="E541" s="114">
        <f>IF(F541 &lt;&gt; "",VLOOKUP(F541,CategoryLookup,2,FALSE), "")</f>
        <v/>
      </c>
      <c r="F541" s="126" t="n"/>
      <c r="G541" s="127" t="n"/>
      <c r="H541" s="127" t="n"/>
      <c r="I541" s="127" t="n"/>
      <c r="J541" s="127" t="n"/>
      <c r="K541" s="127" t="n"/>
      <c r="L541" s="127" t="n"/>
      <c r="M541" s="127" t="n"/>
      <c r="N541" s="120" t="n"/>
      <c r="O541" s="120" t="n"/>
      <c r="P541" s="120" t="n"/>
      <c r="Q541" s="120" t="n"/>
      <c r="R541" s="121" t="n"/>
      <c r="S541" s="121" t="n"/>
      <c r="T541" s="121" t="n"/>
      <c r="U541" s="121" t="n"/>
      <c r="V541" s="117">
        <f>IF(P541="NA","NA",IF(P541&lt;&gt;"",TEXT(P541-N541,"[h].mm"),""))</f>
        <v/>
      </c>
      <c r="W541" s="118">
        <f>IF(AND(R541="",S541=""),"",R541+S541)</f>
        <v/>
      </c>
      <c r="X541" s="116">
        <f>IF(O541&lt;&gt;"",DATE(YEAR(O541), MONTH(O541), DAY(O541)),"")</f>
        <v/>
      </c>
      <c r="Y541" s="122" t="n"/>
      <c r="Z541" s="123" t="n"/>
      <c r="AA541" s="117">
        <f>IF(F541="Re-assigned","NA",IF(W541="","",IF(W541&gt;=VLOOKUP(D541,SLAMatrix,3,FALSE),"Yes",IF(W541&lt;VLOOKUP(D541,SLAMatrix,2,FALSE),"No","Internal"))))</f>
        <v/>
      </c>
      <c r="AB541" s="123" t="n"/>
      <c r="AC541" s="123" t="n"/>
      <c r="AD541" s="119" t="n"/>
      <c r="AE541" s="125" t="n"/>
      <c r="AF541" s="124">
        <f>MONTH(O541)</f>
        <v/>
      </c>
      <c r="AG541" s="124">
        <f>VLOOKUP(IFERROR(MID(AE541,1,(FIND(",",AE541,1)-1)),AE541),Facility_Region_Mapping,2,FALSE)</f>
        <v/>
      </c>
      <c r="AH541" s="124" t="n"/>
      <c r="AI541" s="124">
        <f>IF(C541&lt;&gt;"",IF(M541="ESM User",getInterfaceName($C541),"NA"),"")</f>
        <v/>
      </c>
      <c r="AJ541" s="116">
        <f>IF(Q541&lt;&gt;"",DATE(YEAR(Q541), MONTH(Q541), DAY(Q541)),"")</f>
        <v/>
      </c>
      <c r="AK541" s="130">
        <f>IF(Q541&lt;&gt;0,Q541-N541,TODAY()-N541)</f>
        <v/>
      </c>
      <c r="AL541" s="112">
        <f>IF(F541="Re-assigned",0,IF(H541="Closed",0,IF(H541="Service Restored",0,IF(H541="",0,1))))</f>
        <v/>
      </c>
      <c r="AM541" s="124">
        <f>IF(AL541=0,"",IF(AK541&gt;20.99,"Aged","Non-Aged"))</f>
        <v/>
      </c>
      <c r="AN541" s="112">
        <f>IF(Q541&lt;&gt;"",MONTH(Q541),"")</f>
        <v/>
      </c>
      <c r="AO541" s="112">
        <f>IFERROR(VALUE(V541),0)</f>
        <v/>
      </c>
    </row>
    <row customFormat="1" customHeight="1" ht="29.25" r="542" s="112" spans="1:41">
      <c r="A542" s="127" t="n"/>
      <c r="B542" s="113" t="n"/>
      <c r="C542" s="127" t="n"/>
      <c r="D542" s="127" t="n"/>
      <c r="E542" s="114">
        <f>IF(F542 &lt;&gt; "",VLOOKUP(F542,CategoryLookup,2,FALSE), "")</f>
        <v/>
      </c>
      <c r="F542" s="126" t="n"/>
      <c r="G542" s="127" t="n"/>
      <c r="H542" s="127" t="n"/>
      <c r="I542" s="127" t="n"/>
      <c r="J542" s="127" t="n"/>
      <c r="K542" s="127" t="n"/>
      <c r="L542" s="127" t="n"/>
      <c r="M542" s="127" t="n"/>
      <c r="N542" s="120" t="n"/>
      <c r="O542" s="120" t="n"/>
      <c r="P542" s="120" t="n"/>
      <c r="Q542" s="120" t="n"/>
      <c r="R542" s="121" t="n"/>
      <c r="S542" s="121" t="n"/>
      <c r="T542" s="121" t="n"/>
      <c r="U542" s="121" t="n"/>
      <c r="V542" s="117">
        <f>IF(P542="NA","NA",IF(P542&lt;&gt;"",TEXT(P542-N542,"[h].mm"),""))</f>
        <v/>
      </c>
      <c r="W542" s="118">
        <f>IF(AND(R542="",S542=""),"",R542+S542)</f>
        <v/>
      </c>
      <c r="X542" s="116">
        <f>IF(O542&lt;&gt;"",DATE(YEAR(O542), MONTH(O542), DAY(O542)),"")</f>
        <v/>
      </c>
      <c r="Y542" s="122" t="n"/>
      <c r="Z542" s="123" t="n"/>
      <c r="AA542" s="117">
        <f>IF(F542="Re-assigned","NA",IF(W542="","",IF(W542&gt;=VLOOKUP(D542,SLAMatrix,3,FALSE),"Yes",IF(W542&lt;VLOOKUP(D542,SLAMatrix,2,FALSE),"No","Internal"))))</f>
        <v/>
      </c>
      <c r="AB542" s="123" t="n"/>
      <c r="AC542" s="123" t="n"/>
      <c r="AD542" s="119" t="n"/>
      <c r="AE542" s="125" t="n"/>
      <c r="AF542" s="124">
        <f>MONTH(O542)</f>
        <v/>
      </c>
      <c r="AG542" s="124">
        <f>VLOOKUP(IFERROR(MID(AE542,1,(FIND(",",AE542,1)-1)),AE542),Facility_Region_Mapping,2,FALSE)</f>
        <v/>
      </c>
      <c r="AH542" s="124" t="n"/>
      <c r="AI542" s="124">
        <f>IF(C542&lt;&gt;"",IF(M542="ESM User",getInterfaceName($C542),"NA"),"")</f>
        <v/>
      </c>
      <c r="AJ542" s="116">
        <f>IF(Q542&lt;&gt;"",DATE(YEAR(Q542), MONTH(Q542), DAY(Q542)),"")</f>
        <v/>
      </c>
      <c r="AK542" s="130">
        <f>IF(Q542&lt;&gt;0,Q542-N542,TODAY()-N542)</f>
        <v/>
      </c>
      <c r="AL542" s="112">
        <f>IF(F542="Re-assigned",0,IF(H542="Closed",0,IF(H542="Service Restored",0,IF(H542="",0,1))))</f>
        <v/>
      </c>
      <c r="AM542" s="124">
        <f>IF(AL542=0,"",IF(AK542&gt;20.99,"Aged","Non-Aged"))</f>
        <v/>
      </c>
      <c r="AN542" s="112">
        <f>IF(Q542&lt;&gt;"",MONTH(Q542),"")</f>
        <v/>
      </c>
      <c r="AO542" s="112">
        <f>IFERROR(VALUE(V542),0)</f>
        <v/>
      </c>
    </row>
    <row customFormat="1" customHeight="1" ht="29.25" r="543" s="112" spans="1:41">
      <c r="A543" s="127" t="n"/>
      <c r="B543" s="113" t="n"/>
      <c r="C543" s="127" t="n"/>
      <c r="D543" s="127" t="n"/>
      <c r="E543" s="114">
        <f>IF(F543 &lt;&gt; "",VLOOKUP(F543,CategoryLookup,2,FALSE), "")</f>
        <v/>
      </c>
      <c r="F543" s="126" t="n"/>
      <c r="G543" s="127" t="n"/>
      <c r="H543" s="127" t="n"/>
      <c r="I543" s="127" t="n"/>
      <c r="J543" s="127" t="n"/>
      <c r="K543" s="127" t="n"/>
      <c r="L543" s="127" t="n"/>
      <c r="M543" s="127" t="n"/>
      <c r="N543" s="120" t="n"/>
      <c r="O543" s="120" t="n"/>
      <c r="P543" s="120" t="n"/>
      <c r="Q543" s="120" t="n"/>
      <c r="R543" s="121" t="n"/>
      <c r="S543" s="121" t="n"/>
      <c r="T543" s="121" t="n"/>
      <c r="U543" s="121" t="n"/>
      <c r="V543" s="117">
        <f>IF(P543="NA","NA",IF(P543&lt;&gt;"",TEXT(P543-N543,"[h].mm"),""))</f>
        <v/>
      </c>
      <c r="W543" s="118">
        <f>IF(AND(R543="",S543=""),"",R543+S543)</f>
        <v/>
      </c>
      <c r="X543" s="116">
        <f>IF(O543&lt;&gt;"",DATE(YEAR(O543), MONTH(O543), DAY(O543)),"")</f>
        <v/>
      </c>
      <c r="Y543" s="122" t="n"/>
      <c r="Z543" s="123" t="n"/>
      <c r="AA543" s="117">
        <f>IF(F543="Re-assigned","NA",IF(W543="","",IF(W543&gt;=VLOOKUP(D543,SLAMatrix,3,FALSE),"Yes",IF(W543&lt;VLOOKUP(D543,SLAMatrix,2,FALSE),"No","Internal"))))</f>
        <v/>
      </c>
      <c r="AB543" s="123" t="n"/>
      <c r="AC543" s="123" t="n"/>
      <c r="AD543" s="119" t="n"/>
      <c r="AE543" s="125" t="n"/>
      <c r="AF543" s="124">
        <f>MONTH(O543)</f>
        <v/>
      </c>
      <c r="AG543" s="124">
        <f>VLOOKUP(IFERROR(MID(AE543,1,(FIND(",",AE543,1)-1)),AE543),Facility_Region_Mapping,2,FALSE)</f>
        <v/>
      </c>
      <c r="AH543" s="124" t="n"/>
      <c r="AI543" s="124">
        <f>IF(C543&lt;&gt;"",IF(M543="ESM User",getInterfaceName($C543),"NA"),"")</f>
        <v/>
      </c>
      <c r="AJ543" s="116">
        <f>IF(Q543&lt;&gt;"",DATE(YEAR(Q543), MONTH(Q543), DAY(Q543)),"")</f>
        <v/>
      </c>
      <c r="AK543" s="130">
        <f>IF(Q543&lt;&gt;0,Q543-N543,TODAY()-N543)</f>
        <v/>
      </c>
      <c r="AL543" s="112">
        <f>IF(F543="Re-assigned",0,IF(H543="Closed",0,IF(H543="Service Restored",0,IF(H543="",0,1))))</f>
        <v/>
      </c>
      <c r="AM543" s="124">
        <f>IF(AL543=0,"",IF(AK543&gt;20.99,"Aged","Non-Aged"))</f>
        <v/>
      </c>
      <c r="AN543" s="112">
        <f>IF(Q543&lt;&gt;"",MONTH(Q543),"")</f>
        <v/>
      </c>
      <c r="AO543" s="112">
        <f>IFERROR(VALUE(V543),0)</f>
        <v/>
      </c>
    </row>
    <row customFormat="1" customHeight="1" ht="29.25" r="544" s="112" spans="1:41">
      <c r="A544" s="127" t="n"/>
      <c r="B544" s="113" t="n"/>
      <c r="C544" s="127" t="n"/>
      <c r="D544" s="127" t="n"/>
      <c r="E544" s="114">
        <f>IF(F544 &lt;&gt; "",VLOOKUP(F544,CategoryLookup,2,FALSE), "")</f>
        <v/>
      </c>
      <c r="F544" s="126" t="n"/>
      <c r="G544" s="127" t="n"/>
      <c r="H544" s="127" t="n"/>
      <c r="I544" s="127" t="n"/>
      <c r="J544" s="127" t="n"/>
      <c r="K544" s="127" t="n"/>
      <c r="L544" s="127" t="n"/>
      <c r="M544" s="127" t="n"/>
      <c r="N544" s="120" t="n"/>
      <c r="O544" s="120" t="n"/>
      <c r="P544" s="120" t="n"/>
      <c r="Q544" s="120" t="n"/>
      <c r="R544" s="121" t="n"/>
      <c r="S544" s="121" t="n"/>
      <c r="T544" s="121" t="n"/>
      <c r="U544" s="121" t="n"/>
      <c r="V544" s="117">
        <f>IF(P544="NA","NA",IF(P544&lt;&gt;"",TEXT(P544-N544,"[h].mm"),""))</f>
        <v/>
      </c>
      <c r="W544" s="118">
        <f>IF(AND(R544="",S544=""),"",R544+S544)</f>
        <v/>
      </c>
      <c r="X544" s="116">
        <f>IF(O544&lt;&gt;"",DATE(YEAR(O544), MONTH(O544), DAY(O544)),"")</f>
        <v/>
      </c>
      <c r="Y544" s="122" t="n"/>
      <c r="Z544" s="123" t="n"/>
      <c r="AA544" s="117">
        <f>IF(F544="Re-assigned","NA",IF(W544="","",IF(W544&gt;=VLOOKUP(D544,SLAMatrix,3,FALSE),"Yes",IF(W544&lt;VLOOKUP(D544,SLAMatrix,2,FALSE),"No","Internal"))))</f>
        <v/>
      </c>
      <c r="AB544" s="123" t="n"/>
      <c r="AC544" s="123" t="n"/>
      <c r="AD544" s="119" t="n"/>
      <c r="AE544" s="125" t="n"/>
      <c r="AF544" s="124">
        <f>MONTH(O544)</f>
        <v/>
      </c>
      <c r="AG544" s="124">
        <f>VLOOKUP(IFERROR(MID(AE544,1,(FIND(",",AE544,1)-1)),AE544),Facility_Region_Mapping,2,FALSE)</f>
        <v/>
      </c>
      <c r="AH544" s="124" t="n"/>
      <c r="AI544" s="124">
        <f>IF(C544&lt;&gt;"",IF(M544="ESM User",getInterfaceName($C544),"NA"),"")</f>
        <v/>
      </c>
      <c r="AJ544" s="116">
        <f>IF(Q544&lt;&gt;"",DATE(YEAR(Q544), MONTH(Q544), DAY(Q544)),"")</f>
        <v/>
      </c>
      <c r="AK544" s="130">
        <f>IF(Q544&lt;&gt;0,Q544-N544,TODAY()-N544)</f>
        <v/>
      </c>
      <c r="AL544" s="112">
        <f>IF(F544="Re-assigned",0,IF(H544="Closed",0,IF(H544="Service Restored",0,IF(H544="",0,1))))</f>
        <v/>
      </c>
      <c r="AM544" s="124">
        <f>IF(AL544=0,"",IF(AK544&gt;20.99,"Aged","Non-Aged"))</f>
        <v/>
      </c>
      <c r="AN544" s="112">
        <f>IF(Q544&lt;&gt;"",MONTH(Q544),"")</f>
        <v/>
      </c>
      <c r="AO544" s="112">
        <f>IFERROR(VALUE(V544),0)</f>
        <v/>
      </c>
    </row>
    <row customFormat="1" customHeight="1" ht="29.25" r="545" s="112" spans="1:41">
      <c r="A545" s="127" t="n"/>
      <c r="B545" s="113" t="n"/>
      <c r="C545" s="127" t="n"/>
      <c r="D545" s="127" t="n"/>
      <c r="E545" s="114">
        <f>IF(F545 &lt;&gt; "",VLOOKUP(F545,CategoryLookup,2,FALSE), "")</f>
        <v/>
      </c>
      <c r="F545" s="126" t="n"/>
      <c r="G545" s="127" t="n"/>
      <c r="H545" s="127" t="n"/>
      <c r="I545" s="127" t="n"/>
      <c r="J545" s="127" t="n"/>
      <c r="K545" s="127" t="n"/>
      <c r="L545" s="127" t="n"/>
      <c r="M545" s="127" t="n"/>
      <c r="N545" s="120" t="n"/>
      <c r="O545" s="120" t="n"/>
      <c r="P545" s="120" t="n"/>
      <c r="Q545" s="120" t="n"/>
      <c r="R545" s="121" t="n"/>
      <c r="S545" s="121" t="n"/>
      <c r="T545" s="121" t="n"/>
      <c r="U545" s="121" t="n"/>
      <c r="V545" s="117">
        <f>IF(P545="NA","NA",IF(P545&lt;&gt;"",TEXT(P545-N545,"[h].mm"),""))</f>
        <v/>
      </c>
      <c r="W545" s="118">
        <f>IF(AND(R545="",S545=""),"",R545+S545)</f>
        <v/>
      </c>
      <c r="X545" s="116">
        <f>IF(O545&lt;&gt;"",DATE(YEAR(O545), MONTH(O545), DAY(O545)),"")</f>
        <v/>
      </c>
      <c r="Y545" s="122" t="n"/>
      <c r="Z545" s="123" t="n"/>
      <c r="AA545" s="117">
        <f>IF(F545="Re-assigned","NA",IF(W545="","",IF(W545&gt;=VLOOKUP(D545,SLAMatrix,3,FALSE),"Yes",IF(W545&lt;VLOOKUP(D545,SLAMatrix,2,FALSE),"No","Internal"))))</f>
        <v/>
      </c>
      <c r="AB545" s="123" t="n"/>
      <c r="AC545" s="123" t="n"/>
      <c r="AD545" s="119" t="n"/>
      <c r="AE545" s="125" t="n"/>
      <c r="AF545" s="124">
        <f>MONTH(O545)</f>
        <v/>
      </c>
      <c r="AG545" s="124">
        <f>VLOOKUP(IFERROR(MID(AE545,1,(FIND(",",AE545,1)-1)),AE545),Facility_Region_Mapping,2,FALSE)</f>
        <v/>
      </c>
      <c r="AH545" s="124" t="n"/>
      <c r="AI545" s="124">
        <f>IF(C545&lt;&gt;"",IF(M545="ESM User",getInterfaceName($C545),"NA"),"")</f>
        <v/>
      </c>
      <c r="AJ545" s="116">
        <f>IF(Q545&lt;&gt;"",DATE(YEAR(Q545), MONTH(Q545), DAY(Q545)),"")</f>
        <v/>
      </c>
      <c r="AK545" s="130">
        <f>IF(Q545&lt;&gt;0,Q545-N545,TODAY()-N545)</f>
        <v/>
      </c>
      <c r="AL545" s="112">
        <f>IF(F545="Re-assigned",0,IF(H545="Closed",0,IF(H545="Service Restored",0,IF(H545="",0,1))))</f>
        <v/>
      </c>
      <c r="AM545" s="124">
        <f>IF(AL545=0,"",IF(AK545&gt;20.99,"Aged","Non-Aged"))</f>
        <v/>
      </c>
      <c r="AN545" s="112">
        <f>IF(Q545&lt;&gt;"",MONTH(Q545),"")</f>
        <v/>
      </c>
      <c r="AO545" s="112">
        <f>IFERROR(VALUE(V545),0)</f>
        <v/>
      </c>
    </row>
    <row customFormat="1" customHeight="1" ht="29.25" r="546" s="112" spans="1:41">
      <c r="A546" s="127" t="n"/>
      <c r="B546" s="113" t="n"/>
      <c r="C546" s="127" t="n"/>
      <c r="D546" s="127" t="n"/>
      <c r="E546" s="114">
        <f>IF(F546 &lt;&gt; "",VLOOKUP(F546,CategoryLookup,2,FALSE), "")</f>
        <v/>
      </c>
      <c r="F546" s="126" t="n"/>
      <c r="G546" s="127" t="n"/>
      <c r="H546" s="127" t="n"/>
      <c r="I546" s="127" t="n"/>
      <c r="J546" s="127" t="n"/>
      <c r="K546" s="127" t="n"/>
      <c r="L546" s="127" t="n"/>
      <c r="M546" s="127" t="n"/>
      <c r="N546" s="120" t="n"/>
      <c r="O546" s="120" t="n"/>
      <c r="P546" s="120" t="n"/>
      <c r="Q546" s="120" t="n"/>
      <c r="R546" s="121" t="n"/>
      <c r="S546" s="121" t="n"/>
      <c r="T546" s="121" t="n"/>
      <c r="U546" s="121" t="n"/>
      <c r="V546" s="117">
        <f>IF(P546="NA","NA",IF(P546&lt;&gt;"",TEXT(P546-N546,"[h].mm"),""))</f>
        <v/>
      </c>
      <c r="W546" s="118">
        <f>IF(AND(R546="",S546=""),"",R546+S546)</f>
        <v/>
      </c>
      <c r="X546" s="116">
        <f>IF(O546&lt;&gt;"",DATE(YEAR(O546), MONTH(O546), DAY(O546)),"")</f>
        <v/>
      </c>
      <c r="Y546" s="122" t="n"/>
      <c r="Z546" s="123" t="n"/>
      <c r="AA546" s="117">
        <f>IF(F546="Re-assigned","NA",IF(W546="","",IF(W546&gt;=VLOOKUP(D546,SLAMatrix,3,FALSE),"Yes",IF(W546&lt;VLOOKUP(D546,SLAMatrix,2,FALSE),"No","Internal"))))</f>
        <v/>
      </c>
      <c r="AB546" s="123" t="n"/>
      <c r="AC546" s="123" t="n"/>
      <c r="AD546" s="119" t="n"/>
      <c r="AE546" s="125" t="n"/>
      <c r="AF546" s="124">
        <f>MONTH(O546)</f>
        <v/>
      </c>
      <c r="AG546" s="124">
        <f>VLOOKUP(IFERROR(MID(AE546,1,(FIND(",",AE546,1)-1)),AE546),Facility_Region_Mapping,2,FALSE)</f>
        <v/>
      </c>
      <c r="AH546" s="124" t="n"/>
      <c r="AI546" s="124">
        <f>IF(C546&lt;&gt;"",IF(M546="ESM User",getInterfaceName($C546),"NA"),"")</f>
        <v/>
      </c>
      <c r="AJ546" s="116">
        <f>IF(Q546&lt;&gt;"",DATE(YEAR(Q546), MONTH(Q546), DAY(Q546)),"")</f>
        <v/>
      </c>
      <c r="AK546" s="130">
        <f>IF(Q546&lt;&gt;0,Q546-N546,TODAY()-N546)</f>
        <v/>
      </c>
      <c r="AL546" s="112">
        <f>IF(F546="Re-assigned",0,IF(H546="Closed",0,IF(H546="Service Restored",0,IF(H546="",0,1))))</f>
        <v/>
      </c>
      <c r="AM546" s="124">
        <f>IF(AL546=0,"",IF(AK546&gt;20.99,"Aged","Non-Aged"))</f>
        <v/>
      </c>
      <c r="AN546" s="112">
        <f>IF(Q546&lt;&gt;"",MONTH(Q546),"")</f>
        <v/>
      </c>
      <c r="AO546" s="112">
        <f>IFERROR(VALUE(V546),0)</f>
        <v/>
      </c>
    </row>
    <row customFormat="1" customHeight="1" ht="29.25" r="547" s="112" spans="1:41">
      <c r="A547" s="127" t="n"/>
      <c r="B547" s="113" t="n"/>
      <c r="C547" s="127" t="n"/>
      <c r="D547" s="127" t="n"/>
      <c r="E547" s="114">
        <f>IF(F547 &lt;&gt; "",VLOOKUP(F547,CategoryLookup,2,FALSE), "")</f>
        <v/>
      </c>
      <c r="F547" s="126" t="n"/>
      <c r="G547" s="127" t="n"/>
      <c r="H547" s="127" t="n"/>
      <c r="I547" s="127" t="n"/>
      <c r="J547" s="127" t="n"/>
      <c r="K547" s="127" t="n"/>
      <c r="L547" s="127" t="n"/>
      <c r="M547" s="127" t="n"/>
      <c r="N547" s="120" t="n"/>
      <c r="O547" s="120" t="n"/>
      <c r="P547" s="120" t="n"/>
      <c r="Q547" s="120" t="n"/>
      <c r="R547" s="121" t="n"/>
      <c r="S547" s="121" t="n"/>
      <c r="T547" s="121" t="n"/>
      <c r="U547" s="121" t="n"/>
      <c r="V547" s="117">
        <f>IF(P547="NA","NA",IF(P547&lt;&gt;"",TEXT(P547-N547,"[h].mm"),""))</f>
        <v/>
      </c>
      <c r="W547" s="118">
        <f>IF(AND(R547="",S547=""),"",R547+S547)</f>
        <v/>
      </c>
      <c r="X547" s="116">
        <f>IF(O547&lt;&gt;"",DATE(YEAR(O547), MONTH(O547), DAY(O547)),"")</f>
        <v/>
      </c>
      <c r="Y547" s="122" t="n"/>
      <c r="Z547" s="123" t="n"/>
      <c r="AA547" s="117">
        <f>IF(F547="Re-assigned","NA",IF(W547="","",IF(W547&gt;=VLOOKUP(D547,SLAMatrix,3,FALSE),"Yes",IF(W547&lt;VLOOKUP(D547,SLAMatrix,2,FALSE),"No","Internal"))))</f>
        <v/>
      </c>
      <c r="AB547" s="123" t="n"/>
      <c r="AC547" s="123" t="n"/>
      <c r="AD547" s="119" t="n"/>
      <c r="AE547" s="125" t="n"/>
      <c r="AF547" s="124">
        <f>MONTH(O547)</f>
        <v/>
      </c>
      <c r="AG547" s="124">
        <f>VLOOKUP(IFERROR(MID(AE547,1,(FIND(",",AE547,1)-1)),AE547),Facility_Region_Mapping,2,FALSE)</f>
        <v/>
      </c>
      <c r="AH547" s="124" t="n"/>
      <c r="AI547" s="124">
        <f>IF(C547&lt;&gt;"",IF(M547="ESM User",getInterfaceName($C547),"NA"),"")</f>
        <v/>
      </c>
      <c r="AJ547" s="116">
        <f>IF(Q547&lt;&gt;"",DATE(YEAR(Q547), MONTH(Q547), DAY(Q547)),"")</f>
        <v/>
      </c>
      <c r="AK547" s="130">
        <f>IF(Q547&lt;&gt;0,Q547-N547,TODAY()-N547)</f>
        <v/>
      </c>
      <c r="AL547" s="112">
        <f>IF(F547="Re-assigned",0,IF(H547="Closed",0,IF(H547="Service Restored",0,IF(H547="",0,1))))</f>
        <v/>
      </c>
      <c r="AM547" s="124">
        <f>IF(AL547=0,"",IF(AK547&gt;20.99,"Aged","Non-Aged"))</f>
        <v/>
      </c>
      <c r="AN547" s="112">
        <f>IF(Q547&lt;&gt;"",MONTH(Q547),"")</f>
        <v/>
      </c>
      <c r="AO547" s="112">
        <f>IFERROR(VALUE(V547),0)</f>
        <v/>
      </c>
    </row>
    <row customFormat="1" customHeight="1" ht="29.25" r="548" s="112" spans="1:41">
      <c r="A548" s="127" t="n"/>
      <c r="B548" s="113" t="n"/>
      <c r="C548" s="127" t="n"/>
      <c r="D548" s="127" t="n"/>
      <c r="E548" s="114">
        <f>IF(F548 &lt;&gt; "",VLOOKUP(F548,CategoryLookup,2,FALSE), "")</f>
        <v/>
      </c>
      <c r="F548" s="126" t="n"/>
      <c r="G548" s="127" t="n"/>
      <c r="H548" s="127" t="n"/>
      <c r="I548" s="127" t="n"/>
      <c r="J548" s="127" t="n"/>
      <c r="K548" s="127" t="n"/>
      <c r="L548" s="127" t="n"/>
      <c r="M548" s="127" t="n"/>
      <c r="N548" s="120" t="n"/>
      <c r="O548" s="120" t="n"/>
      <c r="P548" s="120" t="n"/>
      <c r="Q548" s="120" t="n"/>
      <c r="R548" s="121" t="n"/>
      <c r="S548" s="121" t="n"/>
      <c r="T548" s="121" t="n"/>
      <c r="U548" s="121" t="n"/>
      <c r="V548" s="117">
        <f>IF(P548="NA","NA",IF(P548&lt;&gt;"",TEXT(P548-N548,"[h].mm"),""))</f>
        <v/>
      </c>
      <c r="W548" s="118">
        <f>IF(AND(R548="",S548=""),"",R548+S548)</f>
        <v/>
      </c>
      <c r="X548" s="116">
        <f>IF(O548&lt;&gt;"",DATE(YEAR(O548), MONTH(O548), DAY(O548)),"")</f>
        <v/>
      </c>
      <c r="Y548" s="122" t="n"/>
      <c r="Z548" s="123" t="n"/>
      <c r="AA548" s="117">
        <f>IF(F548="Re-assigned","NA",IF(W548="","",IF(W548&gt;=VLOOKUP(D548,SLAMatrix,3,FALSE),"Yes",IF(W548&lt;VLOOKUP(D548,SLAMatrix,2,FALSE),"No","Internal"))))</f>
        <v/>
      </c>
      <c r="AB548" s="123" t="n"/>
      <c r="AC548" s="123" t="n"/>
      <c r="AD548" s="119" t="n"/>
      <c r="AE548" s="125" t="n"/>
      <c r="AF548" s="124">
        <f>MONTH(O548)</f>
        <v/>
      </c>
      <c r="AG548" s="124">
        <f>VLOOKUP(IFERROR(MID(AE548,1,(FIND(",",AE548,1)-1)),AE548),Facility_Region_Mapping,2,FALSE)</f>
        <v/>
      </c>
      <c r="AH548" s="124" t="n"/>
      <c r="AI548" s="124">
        <f>IF(C548&lt;&gt;"",IF(M548="ESM User",getInterfaceName($C548),"NA"),"")</f>
        <v/>
      </c>
      <c r="AJ548" s="116">
        <f>IF(Q548&lt;&gt;"",DATE(YEAR(Q548), MONTH(Q548), DAY(Q548)),"")</f>
        <v/>
      </c>
      <c r="AK548" s="130">
        <f>IF(Q548&lt;&gt;0,Q548-N548,TODAY()-N548)</f>
        <v/>
      </c>
      <c r="AL548" s="112">
        <f>IF(F548="Re-assigned",0,IF(H548="Closed",0,IF(H548="Service Restored",0,IF(H548="",0,1))))</f>
        <v/>
      </c>
      <c r="AM548" s="124">
        <f>IF(AL548=0,"",IF(AK548&gt;20.99,"Aged","Non-Aged"))</f>
        <v/>
      </c>
      <c r="AN548" s="112">
        <f>IF(Q548&lt;&gt;"",MONTH(Q548),"")</f>
        <v/>
      </c>
      <c r="AO548" s="112">
        <f>IFERROR(VALUE(V548),0)</f>
        <v/>
      </c>
    </row>
    <row customFormat="1" customHeight="1" ht="29.25" r="549" s="112" spans="1:41">
      <c r="A549" s="127" t="n"/>
      <c r="B549" s="113" t="n"/>
      <c r="C549" s="127" t="n"/>
      <c r="D549" s="127" t="n"/>
      <c r="E549" s="114">
        <f>IF(F549 &lt;&gt; "",VLOOKUP(F549,CategoryLookup,2,FALSE), "")</f>
        <v/>
      </c>
      <c r="F549" s="126" t="n"/>
      <c r="G549" s="127" t="n"/>
      <c r="H549" s="127" t="n"/>
      <c r="I549" s="127" t="n"/>
      <c r="J549" s="127" t="n"/>
      <c r="K549" s="127" t="n"/>
      <c r="L549" s="127" t="n"/>
      <c r="M549" s="127" t="n"/>
      <c r="N549" s="120" t="n"/>
      <c r="O549" s="120" t="n"/>
      <c r="P549" s="120" t="n"/>
      <c r="Q549" s="120" t="n"/>
      <c r="R549" s="121" t="n"/>
      <c r="S549" s="121" t="n"/>
      <c r="T549" s="121" t="n"/>
      <c r="U549" s="121" t="n"/>
      <c r="V549" s="117">
        <f>IF(P549="NA","NA",IF(P549&lt;&gt;"",TEXT(P549-N549,"[h].mm"),""))</f>
        <v/>
      </c>
      <c r="W549" s="118">
        <f>IF(AND(R549="",S549=""),"",R549+S549)</f>
        <v/>
      </c>
      <c r="X549" s="116">
        <f>IF(O549&lt;&gt;"",DATE(YEAR(O549), MONTH(O549), DAY(O549)),"")</f>
        <v/>
      </c>
      <c r="Y549" s="122" t="n"/>
      <c r="Z549" s="123" t="n"/>
      <c r="AA549" s="117">
        <f>IF(F549="Re-assigned","NA",IF(W549="","",IF(W549&gt;=VLOOKUP(D549,SLAMatrix,3,FALSE),"Yes",IF(W549&lt;VLOOKUP(D549,SLAMatrix,2,FALSE),"No","Internal"))))</f>
        <v/>
      </c>
      <c r="AB549" s="123" t="n"/>
      <c r="AC549" s="123" t="n"/>
      <c r="AD549" s="119" t="n"/>
      <c r="AE549" s="125" t="n"/>
      <c r="AF549" s="124">
        <f>MONTH(O549)</f>
        <v/>
      </c>
      <c r="AG549" s="124">
        <f>VLOOKUP(IFERROR(MID(AE549,1,(FIND(",",AE549,1)-1)),AE549),Facility_Region_Mapping,2,FALSE)</f>
        <v/>
      </c>
      <c r="AH549" s="124" t="n"/>
      <c r="AI549" s="124">
        <f>IF(C549&lt;&gt;"",IF(M549="ESM User",getInterfaceName($C549),"NA"),"")</f>
        <v/>
      </c>
      <c r="AJ549" s="116">
        <f>IF(Q549&lt;&gt;"",DATE(YEAR(Q549), MONTH(Q549), DAY(Q549)),"")</f>
        <v/>
      </c>
      <c r="AK549" s="130">
        <f>IF(Q549&lt;&gt;0,Q549-N549,TODAY()-N549)</f>
        <v/>
      </c>
      <c r="AL549" s="112">
        <f>IF(F549="Re-assigned",0,IF(H549="Closed",0,IF(H549="Service Restored",0,IF(H549="",0,1))))</f>
        <v/>
      </c>
      <c r="AM549" s="124">
        <f>IF(AL549=0,"",IF(AK549&gt;20.99,"Aged","Non-Aged"))</f>
        <v/>
      </c>
      <c r="AN549" s="112">
        <f>IF(Q549&lt;&gt;"",MONTH(Q549),"")</f>
        <v/>
      </c>
      <c r="AO549" s="112">
        <f>IFERROR(VALUE(V549),0)</f>
        <v/>
      </c>
    </row>
    <row customFormat="1" customHeight="1" ht="29.25" r="550" s="112" spans="1:41">
      <c r="A550" s="127" t="n"/>
      <c r="B550" s="113" t="n"/>
      <c r="C550" s="127" t="n"/>
      <c r="D550" s="127" t="n"/>
      <c r="E550" s="114">
        <f>IF(F550 &lt;&gt; "",VLOOKUP(F550,CategoryLookup,2,FALSE), "")</f>
        <v/>
      </c>
      <c r="F550" s="126" t="n"/>
      <c r="G550" s="127" t="n"/>
      <c r="H550" s="127" t="n"/>
      <c r="I550" s="127" t="n"/>
      <c r="J550" s="127" t="n"/>
      <c r="K550" s="127" t="n"/>
      <c r="L550" s="127" t="n"/>
      <c r="M550" s="127" t="n"/>
      <c r="N550" s="120" t="n"/>
      <c r="O550" s="120" t="n"/>
      <c r="P550" s="120" t="n"/>
      <c r="Q550" s="120" t="n"/>
      <c r="R550" s="121" t="n"/>
      <c r="S550" s="121" t="n"/>
      <c r="T550" s="121" t="n"/>
      <c r="U550" s="121" t="n"/>
      <c r="V550" s="117">
        <f>IF(P550="NA","NA",IF(P550&lt;&gt;"",TEXT(P550-N550,"[h].mm"),""))</f>
        <v/>
      </c>
      <c r="W550" s="118">
        <f>IF(AND(R550="",S550=""),"",R550+S550)</f>
        <v/>
      </c>
      <c r="X550" s="116">
        <f>IF(O550&lt;&gt;"",DATE(YEAR(O550), MONTH(O550), DAY(O550)),"")</f>
        <v/>
      </c>
      <c r="Y550" s="122" t="n"/>
      <c r="Z550" s="123" t="n"/>
      <c r="AA550" s="117">
        <f>IF(F550="Re-assigned","NA",IF(W550="","",IF(W550&gt;=VLOOKUP(D550,SLAMatrix,3,FALSE),"Yes",IF(W550&lt;VLOOKUP(D550,SLAMatrix,2,FALSE),"No","Internal"))))</f>
        <v/>
      </c>
      <c r="AB550" s="123" t="n"/>
      <c r="AC550" s="123" t="n"/>
      <c r="AD550" s="119" t="n"/>
      <c r="AE550" s="125" t="n"/>
      <c r="AF550" s="124">
        <f>MONTH(O550)</f>
        <v/>
      </c>
      <c r="AG550" s="124">
        <f>VLOOKUP(IFERROR(MID(AE550,1,(FIND(",",AE550,1)-1)),AE550),Facility_Region_Mapping,2,FALSE)</f>
        <v/>
      </c>
      <c r="AH550" s="124" t="n"/>
      <c r="AI550" s="124">
        <f>IF(C550&lt;&gt;"",IF(M550="ESM User",getInterfaceName($C550),"NA"),"")</f>
        <v/>
      </c>
      <c r="AJ550" s="116">
        <f>IF(Q550&lt;&gt;"",DATE(YEAR(Q550), MONTH(Q550), DAY(Q550)),"")</f>
        <v/>
      </c>
      <c r="AK550" s="130">
        <f>IF(Q550&lt;&gt;0,Q550-N550,TODAY()-N550)</f>
        <v/>
      </c>
      <c r="AL550" s="112">
        <f>IF(F550="Re-assigned",0,IF(H550="Closed",0,IF(H550="Service Restored",0,IF(H550="",0,1))))</f>
        <v/>
      </c>
      <c r="AM550" s="124">
        <f>IF(AL550=0,"",IF(AK550&gt;20.99,"Aged","Non-Aged"))</f>
        <v/>
      </c>
      <c r="AN550" s="112">
        <f>IF(Q550&lt;&gt;"",MONTH(Q550),"")</f>
        <v/>
      </c>
      <c r="AO550" s="112">
        <f>IFERROR(VALUE(V550),0)</f>
        <v/>
      </c>
    </row>
    <row customFormat="1" customHeight="1" ht="29.25" r="551" s="112" spans="1:41">
      <c r="A551" s="127" t="n"/>
      <c r="B551" s="113" t="n"/>
      <c r="C551" s="127" t="n"/>
      <c r="D551" s="127" t="n"/>
      <c r="E551" s="114">
        <f>IF(F551 &lt;&gt; "",VLOOKUP(F551,CategoryLookup,2,FALSE), "")</f>
        <v/>
      </c>
      <c r="F551" s="126" t="n"/>
      <c r="G551" s="127" t="n"/>
      <c r="H551" s="127" t="n"/>
      <c r="I551" s="127" t="n"/>
      <c r="J551" s="127" t="n"/>
      <c r="K551" s="127" t="n"/>
      <c r="L551" s="127" t="n"/>
      <c r="M551" s="127" t="n"/>
      <c r="N551" s="120" t="n"/>
      <c r="O551" s="120" t="n"/>
      <c r="P551" s="120" t="n"/>
      <c r="Q551" s="120" t="n"/>
      <c r="R551" s="121" t="n"/>
      <c r="S551" s="121" t="n"/>
      <c r="T551" s="121" t="n"/>
      <c r="U551" s="121" t="n"/>
      <c r="V551" s="117">
        <f>IF(P551="NA","NA",IF(P551&lt;&gt;"",TEXT(P551-N551,"[h].mm"),""))</f>
        <v/>
      </c>
      <c r="W551" s="118">
        <f>IF(AND(R551="",S551=""),"",R551+S551)</f>
        <v/>
      </c>
      <c r="X551" s="116">
        <f>IF(O551&lt;&gt;"",DATE(YEAR(O551), MONTH(O551), DAY(O551)),"")</f>
        <v/>
      </c>
      <c r="Y551" s="122" t="n"/>
      <c r="Z551" s="123" t="n"/>
      <c r="AA551" s="117">
        <f>IF(F551="Re-assigned","NA",IF(W551="","",IF(W551&gt;=VLOOKUP(D551,SLAMatrix,3,FALSE),"Yes",IF(W551&lt;VLOOKUP(D551,SLAMatrix,2,FALSE),"No","Internal"))))</f>
        <v/>
      </c>
      <c r="AB551" s="123" t="n"/>
      <c r="AC551" s="123" t="n"/>
      <c r="AD551" s="119" t="n"/>
      <c r="AE551" s="125" t="n"/>
      <c r="AF551" s="124">
        <f>MONTH(O551)</f>
        <v/>
      </c>
      <c r="AG551" s="124">
        <f>VLOOKUP(IFERROR(MID(AE551,1,(FIND(",",AE551,1)-1)),AE551),Facility_Region_Mapping,2,FALSE)</f>
        <v/>
      </c>
      <c r="AH551" s="124" t="n"/>
      <c r="AI551" s="124">
        <f>IF(C551&lt;&gt;"",IF(M551="ESM User",getInterfaceName($C551),"NA"),"")</f>
        <v/>
      </c>
      <c r="AJ551" s="116">
        <f>IF(Q551&lt;&gt;"",DATE(YEAR(Q551), MONTH(Q551), DAY(Q551)),"")</f>
        <v/>
      </c>
      <c r="AK551" s="130">
        <f>IF(Q551&lt;&gt;0,Q551-N551,TODAY()-N551)</f>
        <v/>
      </c>
      <c r="AL551" s="112">
        <f>IF(F551="Re-assigned",0,IF(H551="Closed",0,IF(H551="Service Restored",0,IF(H551="",0,1))))</f>
        <v/>
      </c>
      <c r="AM551" s="124">
        <f>IF(AL551=0,"",IF(AK551&gt;20.99,"Aged","Non-Aged"))</f>
        <v/>
      </c>
      <c r="AN551" s="112">
        <f>IF(Q551&lt;&gt;"",MONTH(Q551),"")</f>
        <v/>
      </c>
      <c r="AO551" s="112">
        <f>IFERROR(VALUE(V551),0)</f>
        <v/>
      </c>
    </row>
    <row customFormat="1" customHeight="1" ht="29.25" r="552" s="112" spans="1:41">
      <c r="A552" s="127" t="n"/>
      <c r="B552" s="113" t="n"/>
      <c r="C552" s="127" t="n"/>
      <c r="D552" s="127" t="n"/>
      <c r="E552" s="114">
        <f>IF(F552 &lt;&gt; "",VLOOKUP(F552,CategoryLookup,2,FALSE), "")</f>
        <v/>
      </c>
      <c r="F552" s="126" t="n"/>
      <c r="G552" s="127" t="n"/>
      <c r="H552" s="127" t="n"/>
      <c r="I552" s="127" t="n"/>
      <c r="J552" s="127" t="n"/>
      <c r="K552" s="127" t="n"/>
      <c r="L552" s="127" t="n"/>
      <c r="M552" s="127" t="n"/>
      <c r="N552" s="120" t="n"/>
      <c r="O552" s="120" t="n"/>
      <c r="P552" s="120" t="n"/>
      <c r="Q552" s="120" t="n"/>
      <c r="R552" s="121" t="n"/>
      <c r="S552" s="121" t="n"/>
      <c r="T552" s="121" t="n"/>
      <c r="U552" s="121" t="n"/>
      <c r="V552" s="117">
        <f>IF(P552="NA","NA",IF(P552&lt;&gt;"",TEXT(P552-N552,"[h].mm"),""))</f>
        <v/>
      </c>
      <c r="W552" s="118">
        <f>IF(AND(R552="",S552=""),"",R552+S552)</f>
        <v/>
      </c>
      <c r="X552" s="116">
        <f>IF(O552&lt;&gt;"",DATE(YEAR(O552), MONTH(O552), DAY(O552)),"")</f>
        <v/>
      </c>
      <c r="Y552" s="122" t="n"/>
      <c r="Z552" s="123" t="n"/>
      <c r="AA552" s="117">
        <f>IF(F552="Re-assigned","NA",IF(W552="","",IF(W552&gt;=VLOOKUP(D552,SLAMatrix,3,FALSE),"Yes",IF(W552&lt;VLOOKUP(D552,SLAMatrix,2,FALSE),"No","Internal"))))</f>
        <v/>
      </c>
      <c r="AB552" s="123" t="n"/>
      <c r="AC552" s="123" t="n"/>
      <c r="AD552" s="119" t="n"/>
      <c r="AE552" s="125" t="n"/>
      <c r="AF552" s="124">
        <f>MONTH(O552)</f>
        <v/>
      </c>
      <c r="AG552" s="124">
        <f>VLOOKUP(IFERROR(MID(AE552,1,(FIND(",",AE552,1)-1)),AE552),Facility_Region_Mapping,2,FALSE)</f>
        <v/>
      </c>
      <c r="AH552" s="124" t="n"/>
      <c r="AI552" s="124">
        <f>IF(C552&lt;&gt;"",IF(M552="ESM User",getInterfaceName($C552),"NA"),"")</f>
        <v/>
      </c>
      <c r="AJ552" s="116">
        <f>IF(Q552&lt;&gt;"",DATE(YEAR(Q552), MONTH(Q552), DAY(Q552)),"")</f>
        <v/>
      </c>
      <c r="AK552" s="130">
        <f>IF(Q552&lt;&gt;0,Q552-N552,TODAY()-N552)</f>
        <v/>
      </c>
      <c r="AL552" s="112">
        <f>IF(F552="Re-assigned",0,IF(H552="Closed",0,IF(H552="Service Restored",0,IF(H552="",0,1))))</f>
        <v/>
      </c>
      <c r="AM552" s="124">
        <f>IF(AL552=0,"",IF(AK552&gt;20.99,"Aged","Non-Aged"))</f>
        <v/>
      </c>
      <c r="AN552" s="112">
        <f>IF(Q552&lt;&gt;"",MONTH(Q552),"")</f>
        <v/>
      </c>
      <c r="AO552" s="112">
        <f>IFERROR(VALUE(V552),0)</f>
        <v/>
      </c>
    </row>
    <row customFormat="1" customHeight="1" ht="29.25" r="553" s="112" spans="1:41">
      <c r="A553" s="127" t="n"/>
      <c r="B553" s="113" t="n"/>
      <c r="C553" s="127" t="n"/>
      <c r="D553" s="127" t="n"/>
      <c r="E553" s="114">
        <f>IF(F553 &lt;&gt; "",VLOOKUP(F553,CategoryLookup,2,FALSE), "")</f>
        <v/>
      </c>
      <c r="F553" s="126" t="n"/>
      <c r="G553" s="127" t="n"/>
      <c r="H553" s="127" t="n"/>
      <c r="I553" s="127" t="n"/>
      <c r="J553" s="127" t="n"/>
      <c r="K553" s="127" t="n"/>
      <c r="L553" s="127" t="n"/>
      <c r="M553" s="127" t="n"/>
      <c r="N553" s="120" t="n"/>
      <c r="O553" s="120" t="n"/>
      <c r="P553" s="120" t="n"/>
      <c r="Q553" s="120" t="n"/>
      <c r="R553" s="121" t="n"/>
      <c r="S553" s="121" t="n"/>
      <c r="T553" s="121" t="n"/>
      <c r="U553" s="121" t="n"/>
      <c r="V553" s="117">
        <f>IF(P553="NA","NA",IF(P553&lt;&gt;"",TEXT(P553-N553,"[h].mm"),""))</f>
        <v/>
      </c>
      <c r="W553" s="118">
        <f>IF(AND(R553="",S553=""),"",R553+S553)</f>
        <v/>
      </c>
      <c r="X553" s="116">
        <f>IF(O553&lt;&gt;"",DATE(YEAR(O553), MONTH(O553), DAY(O553)),"")</f>
        <v/>
      </c>
      <c r="Y553" s="122" t="n"/>
      <c r="Z553" s="123" t="n"/>
      <c r="AA553" s="117">
        <f>IF(F553="Re-assigned","NA",IF(W553="","",IF(W553&gt;=VLOOKUP(D553,SLAMatrix,3,FALSE),"Yes",IF(W553&lt;VLOOKUP(D553,SLAMatrix,2,FALSE),"No","Internal"))))</f>
        <v/>
      </c>
      <c r="AB553" s="123" t="n"/>
      <c r="AC553" s="123" t="n"/>
      <c r="AD553" s="119" t="n"/>
      <c r="AE553" s="125" t="n"/>
      <c r="AF553" s="124">
        <f>MONTH(O553)</f>
        <v/>
      </c>
      <c r="AG553" s="124">
        <f>VLOOKUP(IFERROR(MID(AE553,1,(FIND(",",AE553,1)-1)),AE553),Facility_Region_Mapping,2,FALSE)</f>
        <v/>
      </c>
      <c r="AH553" s="124" t="n"/>
      <c r="AI553" s="124">
        <f>IF(C553&lt;&gt;"",IF(M553="ESM User",getInterfaceName($C553),"NA"),"")</f>
        <v/>
      </c>
      <c r="AJ553" s="116">
        <f>IF(Q553&lt;&gt;"",DATE(YEAR(Q553), MONTH(Q553), DAY(Q553)),"")</f>
        <v/>
      </c>
      <c r="AK553" s="130">
        <f>IF(Q553&lt;&gt;0,Q553-N553,TODAY()-N553)</f>
        <v/>
      </c>
      <c r="AL553" s="112">
        <f>IF(F553="Re-assigned",0,IF(H553="Closed",0,IF(H553="Service Restored",0,IF(H553="",0,1))))</f>
        <v/>
      </c>
      <c r="AM553" s="124">
        <f>IF(AL553=0,"",IF(AK553&gt;20.99,"Aged","Non-Aged"))</f>
        <v/>
      </c>
      <c r="AN553" s="112">
        <f>IF(Q553&lt;&gt;"",MONTH(Q553),"")</f>
        <v/>
      </c>
      <c r="AO553" s="112">
        <f>IFERROR(VALUE(V553),0)</f>
        <v/>
      </c>
    </row>
    <row customFormat="1" customHeight="1" ht="29.25" r="554" s="112" spans="1:41">
      <c r="A554" s="127" t="n"/>
      <c r="B554" s="113" t="n"/>
      <c r="C554" s="127" t="n"/>
      <c r="D554" s="127" t="n"/>
      <c r="E554" s="114">
        <f>IF(F554 &lt;&gt; "",VLOOKUP(F554,CategoryLookup,2,FALSE), "")</f>
        <v/>
      </c>
      <c r="F554" s="126" t="n"/>
      <c r="G554" s="127" t="n"/>
      <c r="H554" s="127" t="n"/>
      <c r="I554" s="127" t="n"/>
      <c r="J554" s="127" t="n"/>
      <c r="K554" s="127" t="n"/>
      <c r="L554" s="127" t="n"/>
      <c r="M554" s="127" t="n"/>
      <c r="N554" s="120" t="n"/>
      <c r="O554" s="120" t="n"/>
      <c r="P554" s="120" t="n"/>
      <c r="Q554" s="120" t="n"/>
      <c r="R554" s="121" t="n"/>
      <c r="S554" s="121" t="n"/>
      <c r="T554" s="121" t="n"/>
      <c r="U554" s="121" t="n"/>
      <c r="V554" s="117">
        <f>IF(P554="NA","NA",IF(P554&lt;&gt;"",TEXT(P554-N554,"[h].mm"),""))</f>
        <v/>
      </c>
      <c r="W554" s="118">
        <f>IF(AND(R554="",S554=""),"",R554+S554)</f>
        <v/>
      </c>
      <c r="X554" s="116">
        <f>IF(O554&lt;&gt;"",DATE(YEAR(O554), MONTH(O554), DAY(O554)),"")</f>
        <v/>
      </c>
      <c r="Y554" s="122" t="n"/>
      <c r="Z554" s="123" t="n"/>
      <c r="AA554" s="117">
        <f>IF(F554="Re-assigned","NA",IF(W554="","",IF(W554&gt;=VLOOKUP(D554,SLAMatrix,3,FALSE),"Yes",IF(W554&lt;VLOOKUP(D554,SLAMatrix,2,FALSE),"No","Internal"))))</f>
        <v/>
      </c>
      <c r="AB554" s="123" t="n"/>
      <c r="AC554" s="123" t="n"/>
      <c r="AD554" s="119" t="n"/>
      <c r="AE554" s="125" t="n"/>
      <c r="AF554" s="124">
        <f>MONTH(O554)</f>
        <v/>
      </c>
      <c r="AG554" s="124">
        <f>VLOOKUP(IFERROR(MID(AE554,1,(FIND(",",AE554,1)-1)),AE554),Facility_Region_Mapping,2,FALSE)</f>
        <v/>
      </c>
      <c r="AH554" s="124" t="n"/>
      <c r="AI554" s="124">
        <f>IF(C554&lt;&gt;"",IF(M554="ESM User",getInterfaceName($C554),"NA"),"")</f>
        <v/>
      </c>
      <c r="AJ554" s="116">
        <f>IF(Q554&lt;&gt;"",DATE(YEAR(Q554), MONTH(Q554), DAY(Q554)),"")</f>
        <v/>
      </c>
      <c r="AK554" s="130">
        <f>IF(Q554&lt;&gt;0,Q554-N554,TODAY()-N554)</f>
        <v/>
      </c>
      <c r="AL554" s="112">
        <f>IF(F554="Re-assigned",0,IF(H554="Closed",0,IF(H554="Service Restored",0,IF(H554="",0,1))))</f>
        <v/>
      </c>
      <c r="AM554" s="124">
        <f>IF(AL554=0,"",IF(AK554&gt;20.99,"Aged","Non-Aged"))</f>
        <v/>
      </c>
      <c r="AN554" s="112">
        <f>IF(Q554&lt;&gt;"",MONTH(Q554),"")</f>
        <v/>
      </c>
      <c r="AO554" s="112">
        <f>IFERROR(VALUE(V554),0)</f>
        <v/>
      </c>
    </row>
    <row customFormat="1" customHeight="1" ht="29.25" r="555" s="112" spans="1:41">
      <c r="A555" s="127" t="n"/>
      <c r="B555" s="113" t="n"/>
      <c r="C555" s="127" t="n"/>
      <c r="D555" s="127" t="n"/>
      <c r="E555" s="114">
        <f>IF(F555 &lt;&gt; "",VLOOKUP(F555,CategoryLookup,2,FALSE), "")</f>
        <v/>
      </c>
      <c r="F555" s="126" t="n"/>
      <c r="G555" s="127" t="n"/>
      <c r="H555" s="127" t="n"/>
      <c r="I555" s="127" t="n"/>
      <c r="J555" s="127" t="n"/>
      <c r="K555" s="127" t="n"/>
      <c r="L555" s="127" t="n"/>
      <c r="M555" s="127" t="n"/>
      <c r="N555" s="120" t="n"/>
      <c r="O555" s="120" t="n"/>
      <c r="P555" s="120" t="n"/>
      <c r="Q555" s="120" t="n"/>
      <c r="R555" s="121" t="n"/>
      <c r="S555" s="121" t="n"/>
      <c r="T555" s="121" t="n"/>
      <c r="U555" s="121" t="n"/>
      <c r="V555" s="117">
        <f>IF(P555="NA","NA",IF(P555&lt;&gt;"",TEXT(P555-N555,"[h].mm"),""))</f>
        <v/>
      </c>
      <c r="W555" s="118">
        <f>IF(AND(R555="",S555=""),"",R555+S555)</f>
        <v/>
      </c>
      <c r="X555" s="116">
        <f>IF(O555&lt;&gt;"",DATE(YEAR(O555), MONTH(O555), DAY(O555)),"")</f>
        <v/>
      </c>
      <c r="Y555" s="122" t="n"/>
      <c r="Z555" s="123" t="n"/>
      <c r="AA555" s="117">
        <f>IF(F555="Re-assigned","NA",IF(W555="","",IF(W555&gt;=VLOOKUP(D555,SLAMatrix,3,FALSE),"Yes",IF(W555&lt;VLOOKUP(D555,SLAMatrix,2,FALSE),"No","Internal"))))</f>
        <v/>
      </c>
      <c r="AB555" s="123" t="n"/>
      <c r="AC555" s="123" t="n"/>
      <c r="AD555" s="119" t="n"/>
      <c r="AE555" s="125" t="n"/>
      <c r="AF555" s="124">
        <f>MONTH(O555)</f>
        <v/>
      </c>
      <c r="AG555" s="124">
        <f>VLOOKUP(IFERROR(MID(AE555,1,(FIND(",",AE555,1)-1)),AE555),Facility_Region_Mapping,2,FALSE)</f>
        <v/>
      </c>
      <c r="AH555" s="124" t="n"/>
      <c r="AI555" s="124">
        <f>IF(C555&lt;&gt;"",IF(M555="ESM User",getInterfaceName($C555),"NA"),"")</f>
        <v/>
      </c>
      <c r="AJ555" s="116">
        <f>IF(Q555&lt;&gt;"",DATE(YEAR(Q555), MONTH(Q555), DAY(Q555)),"")</f>
        <v/>
      </c>
      <c r="AK555" s="130">
        <f>IF(Q555&lt;&gt;0,Q555-N555,TODAY()-N555)</f>
        <v/>
      </c>
      <c r="AL555" s="112">
        <f>IF(F555="Re-assigned",0,IF(H555="Closed",0,IF(H555="Service Restored",0,IF(H555="",0,1))))</f>
        <v/>
      </c>
      <c r="AM555" s="124">
        <f>IF(AL555=0,"",IF(AK555&gt;20.99,"Aged","Non-Aged"))</f>
        <v/>
      </c>
      <c r="AN555" s="112">
        <f>IF(Q555&lt;&gt;"",MONTH(Q555),"")</f>
        <v/>
      </c>
      <c r="AO555" s="112">
        <f>IFERROR(VALUE(V555),0)</f>
        <v/>
      </c>
    </row>
    <row customFormat="1" customHeight="1" ht="29.25" r="556" s="112" spans="1:41">
      <c r="A556" s="127" t="n"/>
      <c r="B556" s="113" t="n"/>
      <c r="C556" s="127" t="n"/>
      <c r="D556" s="127" t="n"/>
      <c r="E556" s="114">
        <f>IF(F556 &lt;&gt; "",VLOOKUP(F556,CategoryLookup,2,FALSE), "")</f>
        <v/>
      </c>
      <c r="F556" s="126" t="n"/>
      <c r="G556" s="127" t="n"/>
      <c r="H556" s="127" t="n"/>
      <c r="I556" s="127" t="n"/>
      <c r="J556" s="127" t="n"/>
      <c r="K556" s="127" t="n"/>
      <c r="L556" s="127" t="n"/>
      <c r="M556" s="127" t="n"/>
      <c r="N556" s="120" t="n"/>
      <c r="O556" s="120" t="n"/>
      <c r="P556" s="120" t="n"/>
      <c r="Q556" s="120" t="n"/>
      <c r="R556" s="121" t="n"/>
      <c r="S556" s="121" t="n"/>
      <c r="T556" s="121" t="n"/>
      <c r="U556" s="121" t="n"/>
      <c r="V556" s="117">
        <f>IF(P556="NA","NA",IF(P556&lt;&gt;"",TEXT(P556-N556,"[h].mm"),""))</f>
        <v/>
      </c>
      <c r="W556" s="118">
        <f>IF(AND(R556="",S556=""),"",R556+S556)</f>
        <v/>
      </c>
      <c r="X556" s="116">
        <f>IF(O556&lt;&gt;"",DATE(YEAR(O556), MONTH(O556), DAY(O556)),"")</f>
        <v/>
      </c>
      <c r="Y556" s="122" t="n"/>
      <c r="Z556" s="123" t="n"/>
      <c r="AA556" s="117">
        <f>IF(F556="Re-assigned","NA",IF(W556="","",IF(W556&gt;=VLOOKUP(D556,SLAMatrix,3,FALSE),"Yes",IF(W556&lt;VLOOKUP(D556,SLAMatrix,2,FALSE),"No","Internal"))))</f>
        <v/>
      </c>
      <c r="AB556" s="123" t="n"/>
      <c r="AC556" s="123" t="n"/>
      <c r="AD556" s="119" t="n"/>
      <c r="AE556" s="125" t="n"/>
      <c r="AF556" s="124">
        <f>MONTH(O556)</f>
        <v/>
      </c>
      <c r="AG556" s="124">
        <f>VLOOKUP(IFERROR(MID(AE556,1,(FIND(",",AE556,1)-1)),AE556),Facility_Region_Mapping,2,FALSE)</f>
        <v/>
      </c>
      <c r="AH556" s="124" t="n"/>
      <c r="AI556" s="124">
        <f>IF(C556&lt;&gt;"",IF(M556="ESM User",getInterfaceName($C556),"NA"),"")</f>
        <v/>
      </c>
      <c r="AJ556" s="116">
        <f>IF(Q556&lt;&gt;"",DATE(YEAR(Q556), MONTH(Q556), DAY(Q556)),"")</f>
        <v/>
      </c>
      <c r="AK556" s="130">
        <f>IF(Q556&lt;&gt;0,Q556-N556,TODAY()-N556)</f>
        <v/>
      </c>
      <c r="AL556" s="112">
        <f>IF(F556="Re-assigned",0,IF(H556="Closed",0,IF(H556="Service Restored",0,IF(H556="",0,1))))</f>
        <v/>
      </c>
      <c r="AM556" s="124">
        <f>IF(AL556=0,"",IF(AK556&gt;20.99,"Aged","Non-Aged"))</f>
        <v/>
      </c>
      <c r="AN556" s="112">
        <f>IF(Q556&lt;&gt;"",MONTH(Q556),"")</f>
        <v/>
      </c>
      <c r="AO556" s="112">
        <f>IFERROR(VALUE(V556),0)</f>
        <v/>
      </c>
    </row>
    <row customFormat="1" customHeight="1" ht="29.25" r="557" s="112" spans="1:41">
      <c r="A557" s="127" t="n"/>
      <c r="B557" s="113" t="n"/>
      <c r="C557" s="127" t="n"/>
      <c r="D557" s="127" t="n"/>
      <c r="E557" s="114">
        <f>IF(F557 &lt;&gt; "",VLOOKUP(F557,CategoryLookup,2,FALSE), "")</f>
        <v/>
      </c>
      <c r="F557" s="126" t="n"/>
      <c r="G557" s="127" t="n"/>
      <c r="H557" s="127" t="n"/>
      <c r="I557" s="127" t="n"/>
      <c r="J557" s="127" t="n"/>
      <c r="K557" s="127" t="n"/>
      <c r="L557" s="127" t="n"/>
      <c r="M557" s="127" t="n"/>
      <c r="N557" s="120" t="n"/>
      <c r="O557" s="120" t="n"/>
      <c r="P557" s="120" t="n"/>
      <c r="Q557" s="120" t="n"/>
      <c r="R557" s="121" t="n"/>
      <c r="S557" s="121" t="n"/>
      <c r="T557" s="121" t="n"/>
      <c r="U557" s="121" t="n"/>
      <c r="V557" s="117">
        <f>IF(P557="NA","NA",IF(P557&lt;&gt;"",TEXT(P557-N557,"[h].mm"),""))</f>
        <v/>
      </c>
      <c r="W557" s="118">
        <f>IF(AND(R557="",S557=""),"",R557+S557)</f>
        <v/>
      </c>
      <c r="X557" s="116">
        <f>IF(O557&lt;&gt;"",DATE(YEAR(O557), MONTH(O557), DAY(O557)),"")</f>
        <v/>
      </c>
      <c r="Y557" s="122" t="n"/>
      <c r="Z557" s="123" t="n"/>
      <c r="AA557" s="117">
        <f>IF(F557="Re-assigned","NA",IF(W557="","",IF(W557&gt;=VLOOKUP(D557,SLAMatrix,3,FALSE),"Yes",IF(W557&lt;VLOOKUP(D557,SLAMatrix,2,FALSE),"No","Internal"))))</f>
        <v/>
      </c>
      <c r="AB557" s="123" t="n"/>
      <c r="AC557" s="123" t="n"/>
      <c r="AD557" s="119" t="n"/>
      <c r="AE557" s="125" t="n"/>
      <c r="AF557" s="124">
        <f>MONTH(O557)</f>
        <v/>
      </c>
      <c r="AG557" s="124">
        <f>VLOOKUP(IFERROR(MID(AE557,1,(FIND(",",AE557,1)-1)),AE557),Facility_Region_Mapping,2,FALSE)</f>
        <v/>
      </c>
      <c r="AH557" s="124" t="n"/>
      <c r="AI557" s="124">
        <f>IF(C557&lt;&gt;"",IF(M557="ESM User",getInterfaceName($C557),"NA"),"")</f>
        <v/>
      </c>
      <c r="AJ557" s="116">
        <f>IF(Q557&lt;&gt;"",DATE(YEAR(Q557), MONTH(Q557), DAY(Q557)),"")</f>
        <v/>
      </c>
      <c r="AK557" s="130">
        <f>IF(Q557&lt;&gt;0,Q557-N557,TODAY()-N557)</f>
        <v/>
      </c>
      <c r="AL557" s="112">
        <f>IF(F557="Re-assigned",0,IF(H557="Closed",0,IF(H557="Service Restored",0,IF(H557="",0,1))))</f>
        <v/>
      </c>
      <c r="AM557" s="124">
        <f>IF(AL557=0,"",IF(AK557&gt;20.99,"Aged","Non-Aged"))</f>
        <v/>
      </c>
      <c r="AN557" s="112">
        <f>IF(Q557&lt;&gt;"",MONTH(Q557),"")</f>
        <v/>
      </c>
      <c r="AO557" s="112">
        <f>IFERROR(VALUE(V557),0)</f>
        <v/>
      </c>
    </row>
    <row customFormat="1" customHeight="1" ht="29.25" r="558" s="112" spans="1:41">
      <c r="A558" s="127" t="n"/>
      <c r="B558" s="113" t="n"/>
      <c r="C558" s="127" t="n"/>
      <c r="D558" s="127" t="n"/>
      <c r="E558" s="114">
        <f>IF(F558 &lt;&gt; "",VLOOKUP(F558,CategoryLookup,2,FALSE), "")</f>
        <v/>
      </c>
      <c r="F558" s="126" t="n"/>
      <c r="G558" s="127" t="n"/>
      <c r="H558" s="127" t="n"/>
      <c r="I558" s="127" t="n"/>
      <c r="J558" s="127" t="n"/>
      <c r="K558" s="127" t="n"/>
      <c r="L558" s="127" t="n"/>
      <c r="M558" s="127" t="n"/>
      <c r="N558" s="120" t="n"/>
      <c r="O558" s="120" t="n"/>
      <c r="P558" s="120" t="n"/>
      <c r="Q558" s="120" t="n"/>
      <c r="R558" s="121" t="n"/>
      <c r="S558" s="121" t="n"/>
      <c r="T558" s="121" t="n"/>
      <c r="U558" s="121" t="n"/>
      <c r="V558" s="117">
        <f>IF(P558="NA","NA",IF(P558&lt;&gt;"",TEXT(P558-N558,"[h].mm"),""))</f>
        <v/>
      </c>
      <c r="W558" s="118">
        <f>IF(AND(R558="",S558=""),"",R558+S558)</f>
        <v/>
      </c>
      <c r="X558" s="116">
        <f>IF(O558&lt;&gt;"",DATE(YEAR(O558), MONTH(O558), DAY(O558)),"")</f>
        <v/>
      </c>
      <c r="Y558" s="122" t="n"/>
      <c r="Z558" s="123" t="n"/>
      <c r="AA558" s="117">
        <f>IF(F558="Re-assigned","NA",IF(W558="","",IF(W558&gt;=VLOOKUP(D558,SLAMatrix,3,FALSE),"Yes",IF(W558&lt;VLOOKUP(D558,SLAMatrix,2,FALSE),"No","Internal"))))</f>
        <v/>
      </c>
      <c r="AB558" s="123" t="n"/>
      <c r="AC558" s="123" t="n"/>
      <c r="AD558" s="119" t="n"/>
      <c r="AE558" s="125" t="n"/>
      <c r="AF558" s="124">
        <f>MONTH(O558)</f>
        <v/>
      </c>
      <c r="AG558" s="124">
        <f>VLOOKUP(IFERROR(MID(AE558,1,(FIND(",",AE558,1)-1)),AE558),Facility_Region_Mapping,2,FALSE)</f>
        <v/>
      </c>
      <c r="AH558" s="124" t="n"/>
      <c r="AI558" s="124">
        <f>IF(C558&lt;&gt;"",IF(M558="ESM User",getInterfaceName($C558),"NA"),"")</f>
        <v/>
      </c>
      <c r="AJ558" s="116">
        <f>IF(Q558&lt;&gt;"",DATE(YEAR(Q558), MONTH(Q558), DAY(Q558)),"")</f>
        <v/>
      </c>
      <c r="AK558" s="130">
        <f>IF(Q558&lt;&gt;0,Q558-N558,TODAY()-N558)</f>
        <v/>
      </c>
      <c r="AL558" s="112">
        <f>IF(F558="Re-assigned",0,IF(H558="Closed",0,IF(H558="Service Restored",0,IF(H558="",0,1))))</f>
        <v/>
      </c>
      <c r="AM558" s="124">
        <f>IF(AL558=0,"",IF(AK558&gt;20.99,"Aged","Non-Aged"))</f>
        <v/>
      </c>
      <c r="AN558" s="112">
        <f>IF(Q558&lt;&gt;"",MONTH(Q558),"")</f>
        <v/>
      </c>
      <c r="AO558" s="112">
        <f>IFERROR(VALUE(V558),0)</f>
        <v/>
      </c>
    </row>
    <row customFormat="1" customHeight="1" ht="29.25" r="559" s="112" spans="1:41">
      <c r="A559" s="127" t="n"/>
      <c r="B559" s="113" t="n"/>
      <c r="C559" s="127" t="n"/>
      <c r="D559" s="127" t="n"/>
      <c r="E559" s="114">
        <f>IF(F559 &lt;&gt; "",VLOOKUP(F559,CategoryLookup,2,FALSE), "")</f>
        <v/>
      </c>
      <c r="F559" s="126" t="n"/>
      <c r="G559" s="127" t="n"/>
      <c r="H559" s="127" t="n"/>
      <c r="I559" s="127" t="n"/>
      <c r="J559" s="127" t="n"/>
      <c r="K559" s="127" t="n"/>
      <c r="L559" s="127" t="n"/>
      <c r="M559" s="127" t="n"/>
      <c r="N559" s="120" t="n"/>
      <c r="O559" s="120" t="n"/>
      <c r="P559" s="120" t="n"/>
      <c r="Q559" s="120" t="n"/>
      <c r="R559" s="121" t="n"/>
      <c r="S559" s="121" t="n"/>
      <c r="T559" s="121" t="n"/>
      <c r="U559" s="121" t="n"/>
      <c r="V559" s="117">
        <f>IF(P559="NA","NA",IF(P559&lt;&gt;"",TEXT(P559-N559,"[h].mm"),""))</f>
        <v/>
      </c>
      <c r="W559" s="118">
        <f>IF(AND(R559="",S559=""),"",R559+S559)</f>
        <v/>
      </c>
      <c r="X559" s="116">
        <f>IF(O559&lt;&gt;"",DATE(YEAR(O559), MONTH(O559), DAY(O559)),"")</f>
        <v/>
      </c>
      <c r="Y559" s="122" t="n"/>
      <c r="Z559" s="123" t="n"/>
      <c r="AA559" s="117">
        <f>IF(F559="Re-assigned","NA",IF(W559="","",IF(W559&gt;=VLOOKUP(D559,SLAMatrix,3,FALSE),"Yes",IF(W559&lt;VLOOKUP(D559,SLAMatrix,2,FALSE),"No","Internal"))))</f>
        <v/>
      </c>
      <c r="AB559" s="123" t="n"/>
      <c r="AC559" s="123" t="n"/>
      <c r="AD559" s="119" t="n"/>
      <c r="AE559" s="125" t="n"/>
      <c r="AF559" s="124">
        <f>MONTH(O559)</f>
        <v/>
      </c>
      <c r="AG559" s="124">
        <f>VLOOKUP(IFERROR(MID(AE559,1,(FIND(",",AE559,1)-1)),AE559),Facility_Region_Mapping,2,FALSE)</f>
        <v/>
      </c>
      <c r="AH559" s="124" t="n"/>
      <c r="AI559" s="124">
        <f>IF(C559&lt;&gt;"",IF(M559="ESM User",getInterfaceName($C559),"NA"),"")</f>
        <v/>
      </c>
      <c r="AJ559" s="116">
        <f>IF(Q559&lt;&gt;"",DATE(YEAR(Q559), MONTH(Q559), DAY(Q559)),"")</f>
        <v/>
      </c>
      <c r="AK559" s="130">
        <f>IF(Q559&lt;&gt;0,Q559-N559,TODAY()-N559)</f>
        <v/>
      </c>
      <c r="AL559" s="112">
        <f>IF(F559="Re-assigned",0,IF(H559="Closed",0,IF(H559="Service Restored",0,IF(H559="",0,1))))</f>
        <v/>
      </c>
      <c r="AM559" s="124">
        <f>IF(AL559=0,"",IF(AK559&gt;20.99,"Aged","Non-Aged"))</f>
        <v/>
      </c>
      <c r="AN559" s="112">
        <f>IF(Q559&lt;&gt;"",MONTH(Q559),"")</f>
        <v/>
      </c>
      <c r="AO559" s="112">
        <f>IFERROR(VALUE(V559),0)</f>
        <v/>
      </c>
    </row>
    <row customFormat="1" customHeight="1" ht="29.25" r="560" s="112" spans="1:41">
      <c r="A560" s="127" t="n"/>
      <c r="B560" s="113" t="n"/>
      <c r="C560" s="127" t="n"/>
      <c r="D560" s="127" t="n"/>
      <c r="E560" s="114">
        <f>IF(F560 &lt;&gt; "",VLOOKUP(F560,CategoryLookup,2,FALSE), "")</f>
        <v/>
      </c>
      <c r="F560" s="126" t="n"/>
      <c r="G560" s="127" t="n"/>
      <c r="H560" s="127" t="n"/>
      <c r="I560" s="127" t="n"/>
      <c r="J560" s="127" t="n"/>
      <c r="K560" s="127" t="n"/>
      <c r="L560" s="127" t="n"/>
      <c r="M560" s="127" t="n"/>
      <c r="N560" s="120" t="n"/>
      <c r="O560" s="120" t="n"/>
      <c r="P560" s="120" t="n"/>
      <c r="Q560" s="120" t="n"/>
      <c r="R560" s="121" t="n"/>
      <c r="S560" s="121" t="n"/>
      <c r="T560" s="121" t="n"/>
      <c r="U560" s="121" t="n"/>
      <c r="V560" s="117">
        <f>IF(P560="NA","NA",IF(P560&lt;&gt;"",TEXT(P560-N560,"[h].mm"),""))</f>
        <v/>
      </c>
      <c r="W560" s="118">
        <f>IF(AND(R560="",S560=""),"",R560+S560)</f>
        <v/>
      </c>
      <c r="X560" s="116">
        <f>IF(O560&lt;&gt;"",DATE(YEAR(O560), MONTH(O560), DAY(O560)),"")</f>
        <v/>
      </c>
      <c r="Y560" s="122" t="n"/>
      <c r="Z560" s="123" t="n"/>
      <c r="AA560" s="117">
        <f>IF(F560="Re-assigned","NA",IF(W560="","",IF(W560&gt;=VLOOKUP(D560,SLAMatrix,3,FALSE),"Yes",IF(W560&lt;VLOOKUP(D560,SLAMatrix,2,FALSE),"No","Internal"))))</f>
        <v/>
      </c>
      <c r="AB560" s="123" t="n"/>
      <c r="AC560" s="123" t="n"/>
      <c r="AD560" s="119" t="n"/>
      <c r="AE560" s="125" t="n"/>
      <c r="AF560" s="124">
        <f>MONTH(O560)</f>
        <v/>
      </c>
      <c r="AG560" s="124">
        <f>VLOOKUP(IFERROR(MID(AE560,1,(FIND(",",AE560,1)-1)),AE560),Facility_Region_Mapping,2,FALSE)</f>
        <v/>
      </c>
      <c r="AH560" s="124" t="n"/>
      <c r="AI560" s="124">
        <f>IF(C560&lt;&gt;"",IF(M560="ESM User",getInterfaceName($C560),"NA"),"")</f>
        <v/>
      </c>
      <c r="AJ560" s="116">
        <f>IF(Q560&lt;&gt;"",DATE(YEAR(Q560), MONTH(Q560), DAY(Q560)),"")</f>
        <v/>
      </c>
      <c r="AK560" s="130">
        <f>IF(Q560&lt;&gt;0,Q560-N560,TODAY()-N560)</f>
        <v/>
      </c>
      <c r="AL560" s="112">
        <f>IF(F560="Re-assigned",0,IF(H560="Closed",0,IF(H560="Service Restored",0,IF(H560="",0,1))))</f>
        <v/>
      </c>
      <c r="AM560" s="124">
        <f>IF(AL560=0,"",IF(AK560&gt;20.99,"Aged","Non-Aged"))</f>
        <v/>
      </c>
      <c r="AN560" s="112">
        <f>IF(Q560&lt;&gt;"",MONTH(Q560),"")</f>
        <v/>
      </c>
      <c r="AO560" s="112">
        <f>IFERROR(VALUE(V560),0)</f>
        <v/>
      </c>
    </row>
    <row customFormat="1" customHeight="1" ht="29.25" r="561" s="112" spans="1:41">
      <c r="A561" s="127" t="n"/>
      <c r="B561" s="113" t="n"/>
      <c r="C561" s="127" t="n"/>
      <c r="D561" s="127" t="n"/>
      <c r="E561" s="114">
        <f>IF(F561 &lt;&gt; "",VLOOKUP(F561,CategoryLookup,2,FALSE), "")</f>
        <v/>
      </c>
      <c r="F561" s="126" t="n"/>
      <c r="G561" s="127" t="n"/>
      <c r="H561" s="127" t="n"/>
      <c r="I561" s="127" t="n"/>
      <c r="J561" s="127" t="n"/>
      <c r="K561" s="127" t="n"/>
      <c r="L561" s="127" t="n"/>
      <c r="M561" s="127" t="n"/>
      <c r="N561" s="120" t="n"/>
      <c r="O561" s="120" t="n"/>
      <c r="P561" s="120" t="n"/>
      <c r="Q561" s="120" t="n"/>
      <c r="R561" s="121" t="n"/>
      <c r="S561" s="121" t="n"/>
      <c r="T561" s="121" t="n"/>
      <c r="U561" s="121" t="n"/>
      <c r="V561" s="117">
        <f>IF(P561="NA","NA",IF(P561&lt;&gt;"",TEXT(P561-N561,"[h].mm"),""))</f>
        <v/>
      </c>
      <c r="W561" s="118">
        <f>IF(AND(R561="",S561=""),"",R561+S561)</f>
        <v/>
      </c>
      <c r="X561" s="116">
        <f>IF(O561&lt;&gt;"",DATE(YEAR(O561), MONTH(O561), DAY(O561)),"")</f>
        <v/>
      </c>
      <c r="Y561" s="122" t="n"/>
      <c r="Z561" s="123" t="n"/>
      <c r="AA561" s="117">
        <f>IF(F561="Re-assigned","NA",IF(W561="","",IF(W561&gt;=VLOOKUP(D561,SLAMatrix,3,FALSE),"Yes",IF(W561&lt;VLOOKUP(D561,SLAMatrix,2,FALSE),"No","Internal"))))</f>
        <v/>
      </c>
      <c r="AB561" s="123" t="n"/>
      <c r="AC561" s="123" t="n"/>
      <c r="AD561" s="119" t="n"/>
      <c r="AE561" s="125" t="n"/>
      <c r="AF561" s="124">
        <f>MONTH(O561)</f>
        <v/>
      </c>
      <c r="AG561" s="124">
        <f>VLOOKUP(IFERROR(MID(AE561,1,(FIND(",",AE561,1)-1)),AE561),Facility_Region_Mapping,2,FALSE)</f>
        <v/>
      </c>
      <c r="AH561" s="124" t="n"/>
      <c r="AI561" s="124">
        <f>IF(C561&lt;&gt;"",IF(M561="ESM User",getInterfaceName($C561),"NA"),"")</f>
        <v/>
      </c>
      <c r="AJ561" s="116">
        <f>IF(Q561&lt;&gt;"",DATE(YEAR(Q561), MONTH(Q561), DAY(Q561)),"")</f>
        <v/>
      </c>
      <c r="AK561" s="130">
        <f>IF(Q561&lt;&gt;0,Q561-N561,TODAY()-N561)</f>
        <v/>
      </c>
      <c r="AL561" s="112">
        <f>IF(F561="Re-assigned",0,IF(H561="Closed",0,IF(H561="Service Restored",0,IF(H561="",0,1))))</f>
        <v/>
      </c>
      <c r="AM561" s="124">
        <f>IF(AL561=0,"",IF(AK561&gt;20.99,"Aged","Non-Aged"))</f>
        <v/>
      </c>
      <c r="AN561" s="112">
        <f>IF(Q561&lt;&gt;"",MONTH(Q561),"")</f>
        <v/>
      </c>
      <c r="AO561" s="112">
        <f>IFERROR(VALUE(V561),0)</f>
        <v/>
      </c>
    </row>
    <row customFormat="1" customHeight="1" ht="29.25" r="562" s="112" spans="1:41">
      <c r="A562" s="127" t="n"/>
      <c r="B562" s="113" t="n"/>
      <c r="C562" s="127" t="n"/>
      <c r="D562" s="127" t="n"/>
      <c r="E562" s="114">
        <f>IF(F562 &lt;&gt; "",VLOOKUP(F562,CategoryLookup,2,FALSE), "")</f>
        <v/>
      </c>
      <c r="F562" s="126" t="n"/>
      <c r="G562" s="127" t="n"/>
      <c r="H562" s="127" t="n"/>
      <c r="I562" s="127" t="n"/>
      <c r="J562" s="127" t="n"/>
      <c r="K562" s="127" t="n"/>
      <c r="L562" s="127" t="n"/>
      <c r="M562" s="127" t="n"/>
      <c r="N562" s="120" t="n"/>
      <c r="O562" s="120" t="n"/>
      <c r="P562" s="120" t="n"/>
      <c r="Q562" s="120" t="n"/>
      <c r="R562" s="121" t="n"/>
      <c r="S562" s="121" t="n"/>
      <c r="T562" s="121" t="n"/>
      <c r="U562" s="121" t="n"/>
      <c r="V562" s="117">
        <f>IF(P562="NA","NA",IF(P562&lt;&gt;"",TEXT(P562-N562,"[h].mm"),""))</f>
        <v/>
      </c>
      <c r="W562" s="118">
        <f>IF(AND(R562="",S562=""),"",R562+S562)</f>
        <v/>
      </c>
      <c r="X562" s="116">
        <f>IF(O562&lt;&gt;"",DATE(YEAR(O562), MONTH(O562), DAY(O562)),"")</f>
        <v/>
      </c>
      <c r="Y562" s="122" t="n"/>
      <c r="Z562" s="123" t="n"/>
      <c r="AA562" s="117">
        <f>IF(F562="Re-assigned","NA",IF(W562="","",IF(W562&gt;=VLOOKUP(D562,SLAMatrix,3,FALSE),"Yes",IF(W562&lt;VLOOKUP(D562,SLAMatrix,2,FALSE),"No","Internal"))))</f>
        <v/>
      </c>
      <c r="AB562" s="123" t="n"/>
      <c r="AC562" s="123" t="n"/>
      <c r="AD562" s="119" t="n"/>
      <c r="AE562" s="125" t="n"/>
      <c r="AF562" s="124">
        <f>MONTH(O562)</f>
        <v/>
      </c>
      <c r="AG562" s="124">
        <f>VLOOKUP(IFERROR(MID(AE562,1,(FIND(",",AE562,1)-1)),AE562),Facility_Region_Mapping,2,FALSE)</f>
        <v/>
      </c>
      <c r="AH562" s="124" t="n"/>
      <c r="AI562" s="124">
        <f>IF(C562&lt;&gt;"",IF(M562="ESM User",getInterfaceName($C562),"NA"),"")</f>
        <v/>
      </c>
      <c r="AJ562" s="116">
        <f>IF(Q562&lt;&gt;"",DATE(YEAR(Q562), MONTH(Q562), DAY(Q562)),"")</f>
        <v/>
      </c>
      <c r="AK562" s="130">
        <f>IF(Q562&lt;&gt;0,Q562-N562,TODAY()-N562)</f>
        <v/>
      </c>
      <c r="AL562" s="112">
        <f>IF(F562="Re-assigned",0,IF(H562="Closed",0,IF(H562="Service Restored",0,IF(H562="",0,1))))</f>
        <v/>
      </c>
      <c r="AM562" s="124">
        <f>IF(AL562=0,"",IF(AK562&gt;20.99,"Aged","Non-Aged"))</f>
        <v/>
      </c>
      <c r="AN562" s="112">
        <f>IF(Q562&lt;&gt;"",MONTH(Q562),"")</f>
        <v/>
      </c>
      <c r="AO562" s="112">
        <f>IFERROR(VALUE(V562),0)</f>
        <v/>
      </c>
    </row>
    <row customFormat="1" customHeight="1" ht="29.25" r="563" s="112" spans="1:41">
      <c r="A563" s="127" t="n"/>
      <c r="B563" s="113" t="n"/>
      <c r="C563" s="127" t="n"/>
      <c r="D563" s="127" t="n"/>
      <c r="E563" s="114">
        <f>IF(F563 &lt;&gt; "",VLOOKUP(F563,CategoryLookup,2,FALSE), "")</f>
        <v/>
      </c>
      <c r="F563" s="126" t="n"/>
      <c r="G563" s="127" t="n"/>
      <c r="H563" s="127" t="n"/>
      <c r="I563" s="127" t="n"/>
      <c r="J563" s="127" t="n"/>
      <c r="K563" s="127" t="n"/>
      <c r="L563" s="127" t="n"/>
      <c r="M563" s="127" t="n"/>
      <c r="N563" s="120" t="n"/>
      <c r="O563" s="120" t="n"/>
      <c r="P563" s="120" t="n"/>
      <c r="Q563" s="120" t="n"/>
      <c r="R563" s="121" t="n"/>
      <c r="S563" s="121" t="n"/>
      <c r="T563" s="121" t="n"/>
      <c r="U563" s="121" t="n"/>
      <c r="V563" s="117">
        <f>IF(P563="NA","NA",IF(P563&lt;&gt;"",TEXT(P563-N563,"[h].mm"),""))</f>
        <v/>
      </c>
      <c r="W563" s="118">
        <f>IF(AND(R563="",S563=""),"",R563+S563)</f>
        <v/>
      </c>
      <c r="X563" s="116">
        <f>IF(O563&lt;&gt;"",DATE(YEAR(O563), MONTH(O563), DAY(O563)),"")</f>
        <v/>
      </c>
      <c r="Y563" s="122" t="n"/>
      <c r="Z563" s="123" t="n"/>
      <c r="AA563" s="117">
        <f>IF(F563="Re-assigned","NA",IF(W563="","",IF(W563&gt;=VLOOKUP(D563,SLAMatrix,3,FALSE),"Yes",IF(W563&lt;VLOOKUP(D563,SLAMatrix,2,FALSE),"No","Internal"))))</f>
        <v/>
      </c>
      <c r="AB563" s="123" t="n"/>
      <c r="AC563" s="123" t="n"/>
      <c r="AD563" s="119" t="n"/>
      <c r="AE563" s="125" t="n"/>
      <c r="AF563" s="124">
        <f>MONTH(O563)</f>
        <v/>
      </c>
      <c r="AG563" s="124">
        <f>VLOOKUP(IFERROR(MID(AE563,1,(FIND(",",AE563,1)-1)),AE563),Facility_Region_Mapping,2,FALSE)</f>
        <v/>
      </c>
      <c r="AH563" s="124" t="n"/>
      <c r="AI563" s="124">
        <f>IF(C563&lt;&gt;"",IF(M563="ESM User",getInterfaceName($C563),"NA"),"")</f>
        <v/>
      </c>
      <c r="AJ563" s="116">
        <f>IF(Q563&lt;&gt;"",DATE(YEAR(Q563), MONTH(Q563), DAY(Q563)),"")</f>
        <v/>
      </c>
      <c r="AK563" s="130">
        <f>IF(Q563&lt;&gt;0,Q563-N563,TODAY()-N563)</f>
        <v/>
      </c>
      <c r="AL563" s="112">
        <f>IF(F563="Re-assigned",0,IF(H563="Closed",0,IF(H563="Service Restored",0,IF(H563="",0,1))))</f>
        <v/>
      </c>
      <c r="AM563" s="124">
        <f>IF(AL563=0,"",IF(AK563&gt;20.99,"Aged","Non-Aged"))</f>
        <v/>
      </c>
      <c r="AN563" s="112">
        <f>IF(Q563&lt;&gt;"",MONTH(Q563),"")</f>
        <v/>
      </c>
      <c r="AO563" s="112">
        <f>IFERROR(VALUE(V563),0)</f>
        <v/>
      </c>
    </row>
    <row customFormat="1" customHeight="1" ht="29.25" r="564" s="112" spans="1:41">
      <c r="A564" s="127" t="n"/>
      <c r="B564" s="113" t="n"/>
      <c r="C564" s="127" t="n"/>
      <c r="D564" s="127" t="n"/>
      <c r="E564" s="114">
        <f>IF(F564 &lt;&gt; "",VLOOKUP(F564,CategoryLookup,2,FALSE), "")</f>
        <v/>
      </c>
      <c r="F564" s="126" t="n"/>
      <c r="G564" s="127" t="n"/>
      <c r="H564" s="127" t="n"/>
      <c r="I564" s="127" t="n"/>
      <c r="J564" s="127" t="n"/>
      <c r="K564" s="127" t="n"/>
      <c r="L564" s="127" t="n"/>
      <c r="M564" s="127" t="n"/>
      <c r="N564" s="120" t="n"/>
      <c r="O564" s="120" t="n"/>
      <c r="P564" s="120" t="n"/>
      <c r="Q564" s="120" t="n"/>
      <c r="R564" s="121" t="n"/>
      <c r="S564" s="121" t="n"/>
      <c r="T564" s="121" t="n"/>
      <c r="U564" s="121" t="n"/>
      <c r="V564" s="117">
        <f>IF(P564="NA","NA",IF(P564&lt;&gt;"",TEXT(P564-N564,"[h].mm"),""))</f>
        <v/>
      </c>
      <c r="W564" s="118">
        <f>IF(AND(R564="",S564=""),"",R564+S564)</f>
        <v/>
      </c>
      <c r="X564" s="116">
        <f>IF(O564&lt;&gt;"",DATE(YEAR(O564), MONTH(O564), DAY(O564)),"")</f>
        <v/>
      </c>
      <c r="Y564" s="122" t="n"/>
      <c r="Z564" s="123" t="n"/>
      <c r="AA564" s="117">
        <f>IF(F564="Re-assigned","NA",IF(W564="","",IF(W564&gt;=VLOOKUP(D564,SLAMatrix,3,FALSE),"Yes",IF(W564&lt;VLOOKUP(D564,SLAMatrix,2,FALSE),"No","Internal"))))</f>
        <v/>
      </c>
      <c r="AB564" s="123" t="n"/>
      <c r="AC564" s="123" t="n"/>
      <c r="AD564" s="119" t="n"/>
      <c r="AE564" s="125" t="n"/>
      <c r="AF564" s="124">
        <f>MONTH(O564)</f>
        <v/>
      </c>
      <c r="AG564" s="124">
        <f>VLOOKUP(IFERROR(MID(AE564,1,(FIND(",",AE564,1)-1)),AE564),Facility_Region_Mapping,2,FALSE)</f>
        <v/>
      </c>
      <c r="AH564" s="124" t="n"/>
      <c r="AI564" s="124">
        <f>IF(C564&lt;&gt;"",IF(M564="ESM User",getInterfaceName($C564),"NA"),"")</f>
        <v/>
      </c>
      <c r="AJ564" s="116">
        <f>IF(Q564&lt;&gt;"",DATE(YEAR(Q564), MONTH(Q564), DAY(Q564)),"")</f>
        <v/>
      </c>
      <c r="AK564" s="130">
        <f>IF(Q564&lt;&gt;0,Q564-N564,TODAY()-N564)</f>
        <v/>
      </c>
      <c r="AL564" s="112">
        <f>IF(F564="Re-assigned",0,IF(H564="Closed",0,IF(H564="Service Restored",0,IF(H564="",0,1))))</f>
        <v/>
      </c>
      <c r="AM564" s="124">
        <f>IF(AL564=0,"",IF(AK564&gt;20.99,"Aged","Non-Aged"))</f>
        <v/>
      </c>
      <c r="AN564" s="112">
        <f>IF(Q564&lt;&gt;"",MONTH(Q564),"")</f>
        <v/>
      </c>
      <c r="AO564" s="112">
        <f>IFERROR(VALUE(V564),0)</f>
        <v/>
      </c>
    </row>
    <row customFormat="1" customHeight="1" ht="29.25" r="565" s="112" spans="1:41">
      <c r="A565" s="127" t="n"/>
      <c r="B565" s="113" t="n"/>
      <c r="C565" s="127" t="n"/>
      <c r="D565" s="127" t="n"/>
      <c r="E565" s="114">
        <f>IF(F565 &lt;&gt; "",VLOOKUP(F565,CategoryLookup,2,FALSE), "")</f>
        <v/>
      </c>
      <c r="F565" s="126" t="n"/>
      <c r="G565" s="127" t="n"/>
      <c r="H565" s="127" t="n"/>
      <c r="I565" s="127" t="n"/>
      <c r="J565" s="127" t="n"/>
      <c r="K565" s="127" t="n"/>
      <c r="L565" s="127" t="n"/>
      <c r="M565" s="127" t="n"/>
      <c r="N565" s="120" t="n"/>
      <c r="O565" s="120" t="n"/>
      <c r="P565" s="120" t="n"/>
      <c r="Q565" s="120" t="n"/>
      <c r="R565" s="121" t="n"/>
      <c r="S565" s="121" t="n"/>
      <c r="T565" s="121" t="n"/>
      <c r="U565" s="121" t="n"/>
      <c r="V565" s="117">
        <f>IF(P565="NA","NA",IF(P565&lt;&gt;"",TEXT(P565-N565,"[h].mm"),""))</f>
        <v/>
      </c>
      <c r="W565" s="118">
        <f>IF(AND(R565="",S565=""),"",R565+S565)</f>
        <v/>
      </c>
      <c r="X565" s="116">
        <f>IF(O565&lt;&gt;"",DATE(YEAR(O565), MONTH(O565), DAY(O565)),"")</f>
        <v/>
      </c>
      <c r="Y565" s="122" t="n"/>
      <c r="Z565" s="123" t="n"/>
      <c r="AA565" s="117">
        <f>IF(F565="Re-assigned","NA",IF(W565="","",IF(W565&gt;=VLOOKUP(D565,SLAMatrix,3,FALSE),"Yes",IF(W565&lt;VLOOKUP(D565,SLAMatrix,2,FALSE),"No","Internal"))))</f>
        <v/>
      </c>
      <c r="AB565" s="123" t="n"/>
      <c r="AC565" s="123" t="n"/>
      <c r="AD565" s="119" t="n"/>
      <c r="AE565" s="125" t="n"/>
      <c r="AF565" s="124">
        <f>MONTH(O565)</f>
        <v/>
      </c>
      <c r="AG565" s="124">
        <f>VLOOKUP(IFERROR(MID(AE565,1,(FIND(",",AE565,1)-1)),AE565),Facility_Region_Mapping,2,FALSE)</f>
        <v/>
      </c>
      <c r="AH565" s="124" t="n"/>
      <c r="AI565" s="124">
        <f>IF(C565&lt;&gt;"",IF(M565="ESM User",getInterfaceName($C565),"NA"),"")</f>
        <v/>
      </c>
      <c r="AJ565" s="116">
        <f>IF(Q565&lt;&gt;"",DATE(YEAR(Q565), MONTH(Q565), DAY(Q565)),"")</f>
        <v/>
      </c>
      <c r="AK565" s="130">
        <f>IF(Q565&lt;&gt;0,Q565-N565,TODAY()-N565)</f>
        <v/>
      </c>
      <c r="AL565" s="112">
        <f>IF(F565="Re-assigned",0,IF(H565="Closed",0,IF(H565="Service Restored",0,IF(H565="",0,1))))</f>
        <v/>
      </c>
      <c r="AM565" s="124">
        <f>IF(AL565=0,"",IF(AK565&gt;20.99,"Aged","Non-Aged"))</f>
        <v/>
      </c>
      <c r="AN565" s="112">
        <f>IF(Q565&lt;&gt;"",MONTH(Q565),"")</f>
        <v/>
      </c>
      <c r="AO565" s="112">
        <f>IFERROR(VALUE(V565),0)</f>
        <v/>
      </c>
    </row>
    <row customFormat="1" customHeight="1" ht="29.25" r="566" s="112" spans="1:41">
      <c r="A566" s="127" t="n"/>
      <c r="B566" s="113" t="n"/>
      <c r="C566" s="127" t="n"/>
      <c r="D566" s="127" t="n"/>
      <c r="E566" s="114">
        <f>IF(F566 &lt;&gt; "",VLOOKUP(F566,CategoryLookup,2,FALSE), "")</f>
        <v/>
      </c>
      <c r="F566" s="126" t="n"/>
      <c r="G566" s="127" t="n"/>
      <c r="H566" s="127" t="n"/>
      <c r="I566" s="127" t="n"/>
      <c r="J566" s="127" t="n"/>
      <c r="K566" s="127" t="n"/>
      <c r="L566" s="127" t="n"/>
      <c r="M566" s="127" t="n"/>
      <c r="N566" s="120" t="n"/>
      <c r="O566" s="120" t="n"/>
      <c r="P566" s="120" t="n"/>
      <c r="Q566" s="120" t="n"/>
      <c r="R566" s="121" t="n"/>
      <c r="S566" s="121" t="n"/>
      <c r="T566" s="121" t="n"/>
      <c r="U566" s="121" t="n"/>
      <c r="V566" s="117">
        <f>IF(P566="NA","NA",IF(P566&lt;&gt;"",TEXT(P566-N566,"[h].mm"),""))</f>
        <v/>
      </c>
      <c r="W566" s="118">
        <f>IF(AND(R566="",S566=""),"",R566+S566)</f>
        <v/>
      </c>
      <c r="X566" s="116">
        <f>IF(O566&lt;&gt;"",DATE(YEAR(O566), MONTH(O566), DAY(O566)),"")</f>
        <v/>
      </c>
      <c r="Y566" s="122" t="n"/>
      <c r="Z566" s="123" t="n"/>
      <c r="AA566" s="117">
        <f>IF(F566="Re-assigned","NA",IF(W566="","",IF(W566&gt;=VLOOKUP(D566,SLAMatrix,3,FALSE),"Yes",IF(W566&lt;VLOOKUP(D566,SLAMatrix,2,FALSE),"No","Internal"))))</f>
        <v/>
      </c>
      <c r="AB566" s="123" t="n"/>
      <c r="AC566" s="123" t="n"/>
      <c r="AD566" s="119" t="n"/>
      <c r="AE566" s="125" t="n"/>
      <c r="AF566" s="124">
        <f>MONTH(O566)</f>
        <v/>
      </c>
      <c r="AG566" s="124">
        <f>VLOOKUP(IFERROR(MID(AE566,1,(FIND(",",AE566,1)-1)),AE566),Facility_Region_Mapping,2,FALSE)</f>
        <v/>
      </c>
      <c r="AH566" s="124" t="n"/>
      <c r="AI566" s="124">
        <f>IF(C566&lt;&gt;"",IF(M566="ESM User",getInterfaceName($C566),"NA"),"")</f>
        <v/>
      </c>
      <c r="AJ566" s="116">
        <f>IF(Q566&lt;&gt;"",DATE(YEAR(Q566), MONTH(Q566), DAY(Q566)),"")</f>
        <v/>
      </c>
      <c r="AK566" s="130">
        <f>IF(Q566&lt;&gt;0,Q566-N566,TODAY()-N566)</f>
        <v/>
      </c>
      <c r="AL566" s="112">
        <f>IF(F566="Re-assigned",0,IF(H566="Closed",0,IF(H566="Service Restored",0,IF(H566="",0,1))))</f>
        <v/>
      </c>
      <c r="AM566" s="124">
        <f>IF(AL566=0,"",IF(AK566&gt;20.99,"Aged","Non-Aged"))</f>
        <v/>
      </c>
      <c r="AN566" s="112">
        <f>IF(Q566&lt;&gt;"",MONTH(Q566),"")</f>
        <v/>
      </c>
      <c r="AO566" s="112">
        <f>IFERROR(VALUE(V566),0)</f>
        <v/>
      </c>
    </row>
    <row customFormat="1" customHeight="1" ht="29.25" r="567" s="112" spans="1:41">
      <c r="A567" s="127" t="n"/>
      <c r="B567" s="113" t="n"/>
      <c r="C567" s="127" t="n"/>
      <c r="D567" s="127" t="n"/>
      <c r="E567" s="114">
        <f>IF(F567 &lt;&gt; "",VLOOKUP(F567,CategoryLookup,2,FALSE), "")</f>
        <v/>
      </c>
      <c r="F567" s="126" t="n"/>
      <c r="G567" s="127" t="n"/>
      <c r="H567" s="127" t="n"/>
      <c r="I567" s="127" t="n"/>
      <c r="J567" s="127" t="n"/>
      <c r="K567" s="127" t="n"/>
      <c r="L567" s="127" t="n"/>
      <c r="M567" s="127" t="n"/>
      <c r="N567" s="120" t="n"/>
      <c r="O567" s="120" t="n"/>
      <c r="P567" s="120" t="n"/>
      <c r="Q567" s="120" t="n"/>
      <c r="R567" s="121" t="n"/>
      <c r="S567" s="121" t="n"/>
      <c r="T567" s="121" t="n"/>
      <c r="U567" s="121" t="n"/>
      <c r="V567" s="117">
        <f>IF(P567="NA","NA",IF(P567&lt;&gt;"",TEXT(P567-N567,"[h].mm"),""))</f>
        <v/>
      </c>
      <c r="W567" s="118">
        <f>IF(AND(R567="",S567=""),"",R567+S567)</f>
        <v/>
      </c>
      <c r="X567" s="116">
        <f>IF(O567&lt;&gt;"",DATE(YEAR(O567), MONTH(O567), DAY(O567)),"")</f>
        <v/>
      </c>
      <c r="Y567" s="122" t="n"/>
      <c r="Z567" s="123" t="n"/>
      <c r="AA567" s="117">
        <f>IF(F567="Re-assigned","NA",IF(W567="","",IF(W567&gt;=VLOOKUP(D567,SLAMatrix,3,FALSE),"Yes",IF(W567&lt;VLOOKUP(D567,SLAMatrix,2,FALSE),"No","Internal"))))</f>
        <v/>
      </c>
      <c r="AB567" s="123" t="n"/>
      <c r="AC567" s="123" t="n"/>
      <c r="AD567" s="119" t="n"/>
      <c r="AE567" s="125" t="n"/>
      <c r="AF567" s="124">
        <f>MONTH(O567)</f>
        <v/>
      </c>
      <c r="AG567" s="124">
        <f>VLOOKUP(IFERROR(MID(AE567,1,(FIND(",",AE567,1)-1)),AE567),Facility_Region_Mapping,2,FALSE)</f>
        <v/>
      </c>
      <c r="AH567" s="124" t="n"/>
      <c r="AI567" s="124">
        <f>IF(C567&lt;&gt;"",IF(M567="ESM User",getInterfaceName($C567),"NA"),"")</f>
        <v/>
      </c>
      <c r="AJ567" s="116">
        <f>IF(Q567&lt;&gt;"",DATE(YEAR(Q567), MONTH(Q567), DAY(Q567)),"")</f>
        <v/>
      </c>
      <c r="AK567" s="130">
        <f>IF(Q567&lt;&gt;0,Q567-N567,TODAY()-N567)</f>
        <v/>
      </c>
      <c r="AL567" s="112">
        <f>IF(F567="Re-assigned",0,IF(H567="Closed",0,IF(H567="Service Restored",0,IF(H567="",0,1))))</f>
        <v/>
      </c>
      <c r="AM567" s="124">
        <f>IF(AL567=0,"",IF(AK567&gt;20.99,"Aged","Non-Aged"))</f>
        <v/>
      </c>
      <c r="AN567" s="112">
        <f>IF(Q567&lt;&gt;"",MONTH(Q567),"")</f>
        <v/>
      </c>
      <c r="AO567" s="112">
        <f>IFERROR(VALUE(V567),0)</f>
        <v/>
      </c>
    </row>
    <row customFormat="1" customHeight="1" ht="29.25" r="568" s="112" spans="1:41">
      <c r="A568" s="127" t="n"/>
      <c r="B568" s="113" t="n"/>
      <c r="C568" s="127" t="n"/>
      <c r="D568" s="127" t="n"/>
      <c r="E568" s="114">
        <f>IF(F568 &lt;&gt; "",VLOOKUP(F568,CategoryLookup,2,FALSE), "")</f>
        <v/>
      </c>
      <c r="F568" s="126" t="n"/>
      <c r="G568" s="127" t="n"/>
      <c r="H568" s="127" t="n"/>
      <c r="I568" s="127" t="n"/>
      <c r="J568" s="127" t="n"/>
      <c r="K568" s="127" t="n"/>
      <c r="L568" s="127" t="n"/>
      <c r="M568" s="127" t="n"/>
      <c r="N568" s="120" t="n"/>
      <c r="O568" s="120" t="n"/>
      <c r="P568" s="120" t="n"/>
      <c r="Q568" s="120" t="n"/>
      <c r="R568" s="121" t="n"/>
      <c r="S568" s="121" t="n"/>
      <c r="T568" s="121" t="n"/>
      <c r="U568" s="121" t="n"/>
      <c r="V568" s="117">
        <f>IF(P568="NA","NA",IF(P568&lt;&gt;"",TEXT(P568-N568,"[h].mm"),""))</f>
        <v/>
      </c>
      <c r="W568" s="118">
        <f>IF(AND(R568="",S568=""),"",R568+S568)</f>
        <v/>
      </c>
      <c r="X568" s="116">
        <f>IF(O568&lt;&gt;"",DATE(YEAR(O568), MONTH(O568), DAY(O568)),"")</f>
        <v/>
      </c>
      <c r="Y568" s="122" t="n"/>
      <c r="Z568" s="123" t="n"/>
      <c r="AA568" s="117">
        <f>IF(F568="Re-assigned","NA",IF(W568="","",IF(W568&gt;=VLOOKUP(D568,SLAMatrix,3,FALSE),"Yes",IF(W568&lt;VLOOKUP(D568,SLAMatrix,2,FALSE),"No","Internal"))))</f>
        <v/>
      </c>
      <c r="AB568" s="123" t="n"/>
      <c r="AC568" s="123" t="n"/>
      <c r="AD568" s="119" t="n"/>
      <c r="AE568" s="125" t="n"/>
      <c r="AF568" s="124">
        <f>MONTH(O568)</f>
        <v/>
      </c>
      <c r="AG568" s="124">
        <f>VLOOKUP(IFERROR(MID(AE568,1,(FIND(",",AE568,1)-1)),AE568),Facility_Region_Mapping,2,FALSE)</f>
        <v/>
      </c>
      <c r="AH568" s="124" t="n"/>
      <c r="AI568" s="124">
        <f>IF(C568&lt;&gt;"",IF(M568="ESM User",getInterfaceName($C568),"NA"),"")</f>
        <v/>
      </c>
      <c r="AJ568" s="116">
        <f>IF(Q568&lt;&gt;"",DATE(YEAR(Q568), MONTH(Q568), DAY(Q568)),"")</f>
        <v/>
      </c>
      <c r="AK568" s="130">
        <f>IF(Q568&lt;&gt;0,Q568-N568,TODAY()-N568)</f>
        <v/>
      </c>
      <c r="AL568" s="112">
        <f>IF(F568="Re-assigned",0,IF(H568="Closed",0,IF(H568="Service Restored",0,IF(H568="",0,1))))</f>
        <v/>
      </c>
      <c r="AM568" s="124">
        <f>IF(AL568=0,"",IF(AK568&gt;20.99,"Aged","Non-Aged"))</f>
        <v/>
      </c>
      <c r="AN568" s="112">
        <f>IF(Q568&lt;&gt;"",MONTH(Q568),"")</f>
        <v/>
      </c>
      <c r="AO568" s="112">
        <f>IFERROR(VALUE(V568),0)</f>
        <v/>
      </c>
    </row>
    <row customFormat="1" customHeight="1" ht="29.25" r="569" s="112" spans="1:41">
      <c r="A569" s="127" t="n"/>
      <c r="B569" s="113" t="n"/>
      <c r="C569" s="127" t="n"/>
      <c r="D569" s="127" t="n"/>
      <c r="E569" s="114">
        <f>IF(F569 &lt;&gt; "",VLOOKUP(F569,CategoryLookup,2,FALSE), "")</f>
        <v/>
      </c>
      <c r="F569" s="126" t="n"/>
      <c r="G569" s="127" t="n"/>
      <c r="H569" s="127" t="n"/>
      <c r="I569" s="127" t="n"/>
      <c r="J569" s="127" t="n"/>
      <c r="K569" s="127" t="n"/>
      <c r="L569" s="127" t="n"/>
      <c r="M569" s="127" t="n"/>
      <c r="N569" s="120" t="n"/>
      <c r="O569" s="120" t="n"/>
      <c r="P569" s="120" t="n"/>
      <c r="Q569" s="120" t="n"/>
      <c r="R569" s="121" t="n"/>
      <c r="S569" s="121" t="n"/>
      <c r="T569" s="121" t="n"/>
      <c r="U569" s="121" t="n"/>
      <c r="V569" s="117">
        <f>IF(P569="NA","NA",IF(P569&lt;&gt;"",TEXT(P569-N569,"[h].mm"),""))</f>
        <v/>
      </c>
      <c r="W569" s="118">
        <f>IF(AND(R569="",S569=""),"",R569+S569)</f>
        <v/>
      </c>
      <c r="X569" s="116">
        <f>IF(O569&lt;&gt;"",DATE(YEAR(O569), MONTH(O569), DAY(O569)),"")</f>
        <v/>
      </c>
      <c r="Y569" s="122" t="n"/>
      <c r="Z569" s="123" t="n"/>
      <c r="AA569" s="117">
        <f>IF(F569="Re-assigned","NA",IF(W569="","",IF(W569&gt;=VLOOKUP(D569,SLAMatrix,3,FALSE),"Yes",IF(W569&lt;VLOOKUP(D569,SLAMatrix,2,FALSE),"No","Internal"))))</f>
        <v/>
      </c>
      <c r="AB569" s="123" t="n"/>
      <c r="AC569" s="123" t="n"/>
      <c r="AD569" s="119" t="n"/>
      <c r="AE569" s="125" t="n"/>
      <c r="AF569" s="124">
        <f>MONTH(O569)</f>
        <v/>
      </c>
      <c r="AG569" s="124">
        <f>VLOOKUP(IFERROR(MID(AE569,1,(FIND(",",AE569,1)-1)),AE569),Facility_Region_Mapping,2,FALSE)</f>
        <v/>
      </c>
      <c r="AH569" s="124" t="n"/>
      <c r="AI569" s="124">
        <f>IF(C569&lt;&gt;"",IF(M569="ESM User",getInterfaceName($C569),"NA"),"")</f>
        <v/>
      </c>
      <c r="AJ569" s="116">
        <f>IF(Q569&lt;&gt;"",DATE(YEAR(Q569), MONTH(Q569), DAY(Q569)),"")</f>
        <v/>
      </c>
      <c r="AK569" s="130">
        <f>IF(Q569&lt;&gt;0,Q569-N569,TODAY()-N569)</f>
        <v/>
      </c>
      <c r="AL569" s="112">
        <f>IF(F569="Re-assigned",0,IF(H569="Closed",0,IF(H569="Service Restored",0,IF(H569="",0,1))))</f>
        <v/>
      </c>
      <c r="AM569" s="124">
        <f>IF(AL569=0,"",IF(AK569&gt;20.99,"Aged","Non-Aged"))</f>
        <v/>
      </c>
      <c r="AN569" s="112">
        <f>IF(Q569&lt;&gt;"",MONTH(Q569),"")</f>
        <v/>
      </c>
      <c r="AO569" s="112">
        <f>IFERROR(VALUE(V569),0)</f>
        <v/>
      </c>
    </row>
    <row customFormat="1" customHeight="1" ht="29.25" r="570" s="112" spans="1:41">
      <c r="A570" s="127" t="n"/>
      <c r="B570" s="113" t="n"/>
      <c r="C570" s="127" t="n"/>
      <c r="D570" s="127" t="n"/>
      <c r="E570" s="114">
        <f>IF(F570 &lt;&gt; "",VLOOKUP(F570,CategoryLookup,2,FALSE), "")</f>
        <v/>
      </c>
      <c r="F570" s="126" t="n"/>
      <c r="G570" s="127" t="n"/>
      <c r="H570" s="127" t="n"/>
      <c r="I570" s="127" t="n"/>
      <c r="J570" s="127" t="n"/>
      <c r="K570" s="127" t="n"/>
      <c r="L570" s="127" t="n"/>
      <c r="M570" s="127" t="n"/>
      <c r="N570" s="120" t="n"/>
      <c r="O570" s="120" t="n"/>
      <c r="P570" s="120" t="n"/>
      <c r="Q570" s="120" t="n"/>
      <c r="R570" s="121" t="n"/>
      <c r="S570" s="121" t="n"/>
      <c r="T570" s="121" t="n"/>
      <c r="U570" s="121" t="n"/>
      <c r="V570" s="117">
        <f>IF(P570="NA","NA",IF(P570&lt;&gt;"",TEXT(P570-N570,"[h].mm"),""))</f>
        <v/>
      </c>
      <c r="W570" s="118">
        <f>IF(AND(R570="",S570=""),"",R570+S570)</f>
        <v/>
      </c>
      <c r="X570" s="116">
        <f>IF(O570&lt;&gt;"",DATE(YEAR(O570), MONTH(O570), DAY(O570)),"")</f>
        <v/>
      </c>
      <c r="Y570" s="122" t="n"/>
      <c r="Z570" s="123" t="n"/>
      <c r="AA570" s="117">
        <f>IF(F570="Re-assigned","NA",IF(W570="","",IF(W570&gt;=VLOOKUP(D570,SLAMatrix,3,FALSE),"Yes",IF(W570&lt;VLOOKUP(D570,SLAMatrix,2,FALSE),"No","Internal"))))</f>
        <v/>
      </c>
      <c r="AB570" s="123" t="n"/>
      <c r="AC570" s="123" t="n"/>
      <c r="AD570" s="119" t="n"/>
      <c r="AE570" s="125" t="n"/>
      <c r="AF570" s="124">
        <f>MONTH(O570)</f>
        <v/>
      </c>
      <c r="AG570" s="124">
        <f>VLOOKUP(IFERROR(MID(AE570,1,(FIND(",",AE570,1)-1)),AE570),Facility_Region_Mapping,2,FALSE)</f>
        <v/>
      </c>
      <c r="AH570" s="124" t="n"/>
      <c r="AI570" s="124">
        <f>IF(C570&lt;&gt;"",IF(M570="ESM User",getInterfaceName($C570),"NA"),"")</f>
        <v/>
      </c>
      <c r="AJ570" s="116">
        <f>IF(Q570&lt;&gt;"",DATE(YEAR(Q570), MONTH(Q570), DAY(Q570)),"")</f>
        <v/>
      </c>
      <c r="AK570" s="130">
        <f>IF(Q570&lt;&gt;0,Q570-N570,TODAY()-N570)</f>
        <v/>
      </c>
      <c r="AL570" s="112">
        <f>IF(F570="Re-assigned",0,IF(H570="Closed",0,IF(H570="Service Restored",0,IF(H570="",0,1))))</f>
        <v/>
      </c>
      <c r="AM570" s="124">
        <f>IF(AL570=0,"",IF(AK570&gt;20.99,"Aged","Non-Aged"))</f>
        <v/>
      </c>
      <c r="AN570" s="112">
        <f>IF(Q570&lt;&gt;"",MONTH(Q570),"")</f>
        <v/>
      </c>
      <c r="AO570" s="112">
        <f>IFERROR(VALUE(V570),0)</f>
        <v/>
      </c>
    </row>
    <row customFormat="1" customHeight="1" ht="29.25" r="571" s="112" spans="1:41">
      <c r="A571" s="127" t="n"/>
      <c r="B571" s="113" t="n"/>
      <c r="C571" s="127" t="n"/>
      <c r="D571" s="127" t="n"/>
      <c r="E571" s="114">
        <f>IF(F571 &lt;&gt; "",VLOOKUP(F571,CategoryLookup,2,FALSE), "")</f>
        <v/>
      </c>
      <c r="F571" s="126" t="n"/>
      <c r="G571" s="127" t="n"/>
      <c r="H571" s="127" t="n"/>
      <c r="I571" s="127" t="n"/>
      <c r="J571" s="127" t="n"/>
      <c r="K571" s="127" t="n"/>
      <c r="L571" s="127" t="n"/>
      <c r="M571" s="127" t="n"/>
      <c r="N571" s="120" t="n"/>
      <c r="O571" s="120" t="n"/>
      <c r="P571" s="120" t="n"/>
      <c r="Q571" s="120" t="n"/>
      <c r="R571" s="121" t="n"/>
      <c r="S571" s="121" t="n"/>
      <c r="T571" s="121" t="n"/>
      <c r="U571" s="121" t="n"/>
      <c r="V571" s="117">
        <f>IF(P571="NA","NA",IF(P571&lt;&gt;"",TEXT(P571-N571,"[h].mm"),""))</f>
        <v/>
      </c>
      <c r="W571" s="118">
        <f>IF(AND(R571="",S571=""),"",R571+S571)</f>
        <v/>
      </c>
      <c r="X571" s="116">
        <f>IF(O571&lt;&gt;"",DATE(YEAR(O571), MONTH(O571), DAY(O571)),"")</f>
        <v/>
      </c>
      <c r="Y571" s="122" t="n"/>
      <c r="Z571" s="123" t="n"/>
      <c r="AA571" s="117">
        <f>IF(F571="Re-assigned","NA",IF(W571="","",IF(W571&gt;=VLOOKUP(D571,SLAMatrix,3,FALSE),"Yes",IF(W571&lt;VLOOKUP(D571,SLAMatrix,2,FALSE),"No","Internal"))))</f>
        <v/>
      </c>
      <c r="AB571" s="123" t="n"/>
      <c r="AC571" s="123" t="n"/>
      <c r="AD571" s="119" t="n"/>
      <c r="AE571" s="125" t="n"/>
      <c r="AF571" s="124">
        <f>MONTH(O571)</f>
        <v/>
      </c>
      <c r="AG571" s="124">
        <f>VLOOKUP(IFERROR(MID(AE571,1,(FIND(",",AE571,1)-1)),AE571),Facility_Region_Mapping,2,FALSE)</f>
        <v/>
      </c>
      <c r="AH571" s="124" t="n"/>
      <c r="AI571" s="124">
        <f>IF(C571&lt;&gt;"",IF(M571="ESM User",getInterfaceName($C571),"NA"),"")</f>
        <v/>
      </c>
      <c r="AJ571" s="116">
        <f>IF(Q571&lt;&gt;"",DATE(YEAR(Q571), MONTH(Q571), DAY(Q571)),"")</f>
        <v/>
      </c>
      <c r="AK571" s="130">
        <f>IF(Q571&lt;&gt;0,Q571-N571,TODAY()-N571)</f>
        <v/>
      </c>
      <c r="AL571" s="112">
        <f>IF(F571="Re-assigned",0,IF(H571="Closed",0,IF(H571="Service Restored",0,IF(H571="",0,1))))</f>
        <v/>
      </c>
      <c r="AM571" s="124">
        <f>IF(AL571=0,"",IF(AK571&gt;20.99,"Aged","Non-Aged"))</f>
        <v/>
      </c>
      <c r="AN571" s="112">
        <f>IF(Q571&lt;&gt;"",MONTH(Q571),"")</f>
        <v/>
      </c>
      <c r="AO571" s="112">
        <f>IFERROR(VALUE(V571),0)</f>
        <v/>
      </c>
    </row>
    <row customFormat="1" customHeight="1" ht="29.25" r="572" s="112" spans="1:41">
      <c r="A572" s="127" t="n"/>
      <c r="B572" s="113" t="n"/>
      <c r="C572" s="127" t="n"/>
      <c r="D572" s="127" t="n"/>
      <c r="E572" s="114">
        <f>IF(F572 &lt;&gt; "",VLOOKUP(F572,CategoryLookup,2,FALSE), "")</f>
        <v/>
      </c>
      <c r="F572" s="126" t="n"/>
      <c r="G572" s="127" t="n"/>
      <c r="H572" s="127" t="n"/>
      <c r="I572" s="127" t="n"/>
      <c r="J572" s="127" t="n"/>
      <c r="K572" s="127" t="n"/>
      <c r="L572" s="127" t="n"/>
      <c r="M572" s="127" t="n"/>
      <c r="N572" s="120" t="n"/>
      <c r="O572" s="120" t="n"/>
      <c r="P572" s="120" t="n"/>
      <c r="Q572" s="120" t="n"/>
      <c r="R572" s="121" t="n"/>
      <c r="S572" s="121" t="n"/>
      <c r="T572" s="121" t="n"/>
      <c r="U572" s="121" t="n"/>
      <c r="V572" s="117">
        <f>IF(P572="NA","NA",IF(P572&lt;&gt;"",TEXT(P572-N572,"[h].mm"),""))</f>
        <v/>
      </c>
      <c r="W572" s="118">
        <f>IF(AND(R572="",S572=""),"",R572+S572)</f>
        <v/>
      </c>
      <c r="X572" s="116">
        <f>IF(O572&lt;&gt;"",DATE(YEAR(O572), MONTH(O572), DAY(O572)),"")</f>
        <v/>
      </c>
      <c r="Y572" s="122" t="n"/>
      <c r="Z572" s="123" t="n"/>
      <c r="AA572" s="117">
        <f>IF(F572="Re-assigned","NA",IF(W572="","",IF(W572&gt;=VLOOKUP(D572,SLAMatrix,3,FALSE),"Yes",IF(W572&lt;VLOOKUP(D572,SLAMatrix,2,FALSE),"No","Internal"))))</f>
        <v/>
      </c>
      <c r="AB572" s="123" t="n"/>
      <c r="AC572" s="123" t="n"/>
      <c r="AD572" s="119" t="n"/>
      <c r="AE572" s="125" t="n"/>
      <c r="AF572" s="124">
        <f>MONTH(O572)</f>
        <v/>
      </c>
      <c r="AG572" s="124">
        <f>VLOOKUP(IFERROR(MID(AE572,1,(FIND(",",AE572,1)-1)),AE572),Facility_Region_Mapping,2,FALSE)</f>
        <v/>
      </c>
      <c r="AH572" s="124" t="n"/>
      <c r="AI572" s="124">
        <f>IF(C572&lt;&gt;"",IF(M572="ESM User",getInterfaceName($C572),"NA"),"")</f>
        <v/>
      </c>
      <c r="AJ572" s="116">
        <f>IF(Q572&lt;&gt;"",DATE(YEAR(Q572), MONTH(Q572), DAY(Q572)),"")</f>
        <v/>
      </c>
      <c r="AK572" s="130">
        <f>IF(Q572&lt;&gt;0,Q572-N572,TODAY()-N572)</f>
        <v/>
      </c>
      <c r="AL572" s="112">
        <f>IF(F572="Re-assigned",0,IF(H572="Closed",0,IF(H572="Service Restored",0,IF(H572="",0,1))))</f>
        <v/>
      </c>
      <c r="AM572" s="124">
        <f>IF(AL572=0,"",IF(AK572&gt;20.99,"Aged","Non-Aged"))</f>
        <v/>
      </c>
      <c r="AN572" s="112">
        <f>IF(Q572&lt;&gt;"",MONTH(Q572),"")</f>
        <v/>
      </c>
      <c r="AO572" s="112">
        <f>IFERROR(VALUE(V572),0)</f>
        <v/>
      </c>
    </row>
    <row customFormat="1" customHeight="1" ht="29.25" r="573" s="112" spans="1:41">
      <c r="A573" s="127" t="n"/>
      <c r="B573" s="113" t="n"/>
      <c r="C573" s="127" t="n"/>
      <c r="D573" s="127" t="n"/>
      <c r="E573" s="114">
        <f>IF(F573 &lt;&gt; "",VLOOKUP(F573,CategoryLookup,2,FALSE), "")</f>
        <v/>
      </c>
      <c r="F573" s="126" t="n"/>
      <c r="G573" s="127" t="n"/>
      <c r="H573" s="127" t="n"/>
      <c r="I573" s="127" t="n"/>
      <c r="J573" s="127" t="n"/>
      <c r="K573" s="127" t="n"/>
      <c r="L573" s="127" t="n"/>
      <c r="M573" s="127" t="n"/>
      <c r="N573" s="120" t="n"/>
      <c r="O573" s="120" t="n"/>
      <c r="P573" s="120" t="n"/>
      <c r="Q573" s="120" t="n"/>
      <c r="R573" s="121" t="n"/>
      <c r="S573" s="121" t="n"/>
      <c r="T573" s="121" t="n"/>
      <c r="U573" s="121" t="n"/>
      <c r="V573" s="117">
        <f>IF(P573="NA","NA",IF(P573&lt;&gt;"",TEXT(P573-N573,"[h].mm"),""))</f>
        <v/>
      </c>
      <c r="W573" s="118">
        <f>IF(AND(R573="",S573=""),"",R573+S573)</f>
        <v/>
      </c>
      <c r="X573" s="116">
        <f>IF(O573&lt;&gt;"",DATE(YEAR(O573), MONTH(O573), DAY(O573)),"")</f>
        <v/>
      </c>
      <c r="Y573" s="122" t="n"/>
      <c r="Z573" s="123" t="n"/>
      <c r="AA573" s="117">
        <f>IF(F573="Re-assigned","NA",IF(W573="","",IF(W573&gt;=VLOOKUP(D573,SLAMatrix,3,FALSE),"Yes",IF(W573&lt;VLOOKUP(D573,SLAMatrix,2,FALSE),"No","Internal"))))</f>
        <v/>
      </c>
      <c r="AB573" s="123" t="n"/>
      <c r="AC573" s="123" t="n"/>
      <c r="AD573" s="119" t="n"/>
      <c r="AE573" s="125" t="n"/>
      <c r="AF573" s="124">
        <f>MONTH(O573)</f>
        <v/>
      </c>
      <c r="AG573" s="124">
        <f>VLOOKUP(IFERROR(MID(AE573,1,(FIND(",",AE573,1)-1)),AE573),Facility_Region_Mapping,2,FALSE)</f>
        <v/>
      </c>
      <c r="AH573" s="124" t="n"/>
      <c r="AI573" s="124">
        <f>IF(C573&lt;&gt;"",IF(M573="ESM User",getInterfaceName($C573),"NA"),"")</f>
        <v/>
      </c>
      <c r="AJ573" s="116">
        <f>IF(Q573&lt;&gt;"",DATE(YEAR(Q573), MONTH(Q573), DAY(Q573)),"")</f>
        <v/>
      </c>
      <c r="AK573" s="130">
        <f>IF(Q573&lt;&gt;0,Q573-N573,TODAY()-N573)</f>
        <v/>
      </c>
      <c r="AL573" s="112">
        <f>IF(F573="Re-assigned",0,IF(H573="Closed",0,IF(H573="Service Restored",0,IF(H573="",0,1))))</f>
        <v/>
      </c>
      <c r="AM573" s="124">
        <f>IF(AL573=0,"",IF(AK573&gt;20.99,"Aged","Non-Aged"))</f>
        <v/>
      </c>
      <c r="AN573" s="112">
        <f>IF(Q573&lt;&gt;"",MONTH(Q573),"")</f>
        <v/>
      </c>
      <c r="AO573" s="112">
        <f>IFERROR(VALUE(V573),0)</f>
        <v/>
      </c>
    </row>
    <row customFormat="1" customHeight="1" ht="29.25" r="574" s="112" spans="1:41">
      <c r="A574" s="127" t="n"/>
      <c r="B574" s="113" t="n"/>
      <c r="C574" s="127" t="n"/>
      <c r="D574" s="127" t="n"/>
      <c r="E574" s="114">
        <f>IF(F574 &lt;&gt; "",VLOOKUP(F574,CategoryLookup,2,FALSE), "")</f>
        <v/>
      </c>
      <c r="F574" s="126" t="n"/>
      <c r="G574" s="127" t="n"/>
      <c r="H574" s="127" t="n"/>
      <c r="I574" s="127" t="n"/>
      <c r="J574" s="127" t="n"/>
      <c r="K574" s="127" t="n"/>
      <c r="L574" s="127" t="n"/>
      <c r="M574" s="127" t="n"/>
      <c r="N574" s="120" t="n"/>
      <c r="O574" s="120" t="n"/>
      <c r="P574" s="120" t="n"/>
      <c r="Q574" s="120" t="n"/>
      <c r="R574" s="121" t="n"/>
      <c r="S574" s="121" t="n"/>
      <c r="T574" s="121" t="n"/>
      <c r="U574" s="121" t="n"/>
      <c r="V574" s="117">
        <f>IF(P574="NA","NA",IF(P574&lt;&gt;"",TEXT(P574-N574,"[h].mm"),""))</f>
        <v/>
      </c>
      <c r="W574" s="118">
        <f>IF(AND(R574="",S574=""),"",R574+S574)</f>
        <v/>
      </c>
      <c r="X574" s="116">
        <f>IF(O574&lt;&gt;"",DATE(YEAR(O574), MONTH(O574), DAY(O574)),"")</f>
        <v/>
      </c>
      <c r="Y574" s="122" t="n"/>
      <c r="Z574" s="123" t="n"/>
      <c r="AA574" s="117">
        <f>IF(F574="Re-assigned","NA",IF(W574="","",IF(W574&gt;=VLOOKUP(D574,SLAMatrix,3,FALSE),"Yes",IF(W574&lt;VLOOKUP(D574,SLAMatrix,2,FALSE),"No","Internal"))))</f>
        <v/>
      </c>
      <c r="AB574" s="123" t="n"/>
      <c r="AC574" s="123" t="n"/>
      <c r="AD574" s="119" t="n"/>
      <c r="AE574" s="125" t="n"/>
      <c r="AF574" s="124">
        <f>MONTH(O574)</f>
        <v/>
      </c>
      <c r="AG574" s="124">
        <f>VLOOKUP(IFERROR(MID(AE574,1,(FIND(",",AE574,1)-1)),AE574),Facility_Region_Mapping,2,FALSE)</f>
        <v/>
      </c>
      <c r="AH574" s="124" t="n"/>
      <c r="AI574" s="124">
        <f>IF(C574&lt;&gt;"",IF(M574="ESM User",getInterfaceName($C574),"NA"),"")</f>
        <v/>
      </c>
      <c r="AJ574" s="116">
        <f>IF(Q574&lt;&gt;"",DATE(YEAR(Q574), MONTH(Q574), DAY(Q574)),"")</f>
        <v/>
      </c>
      <c r="AK574" s="130">
        <f>IF(Q574&lt;&gt;0,Q574-N574,TODAY()-N574)</f>
        <v/>
      </c>
      <c r="AL574" s="112">
        <f>IF(F574="Re-assigned",0,IF(H574="Closed",0,IF(H574="Service Restored",0,IF(H574="",0,1))))</f>
        <v/>
      </c>
      <c r="AM574" s="124">
        <f>IF(AL574=0,"",IF(AK574&gt;20.99,"Aged","Non-Aged"))</f>
        <v/>
      </c>
      <c r="AN574" s="112">
        <f>IF(Q574&lt;&gt;"",MONTH(Q574),"")</f>
        <v/>
      </c>
      <c r="AO574" s="112">
        <f>IFERROR(VALUE(V574),0)</f>
        <v/>
      </c>
    </row>
    <row customFormat="1" customHeight="1" ht="29.25" r="575" s="112" spans="1:41">
      <c r="A575" s="127" t="n"/>
      <c r="B575" s="113" t="n"/>
      <c r="C575" s="127" t="n"/>
      <c r="D575" s="127" t="n"/>
      <c r="E575" s="114">
        <f>IF(F575 &lt;&gt; "",VLOOKUP(F575,CategoryLookup,2,FALSE), "")</f>
        <v/>
      </c>
      <c r="F575" s="126" t="n"/>
      <c r="G575" s="127" t="n"/>
      <c r="H575" s="127" t="n"/>
      <c r="I575" s="127" t="n"/>
      <c r="J575" s="127" t="n"/>
      <c r="K575" s="127" t="n"/>
      <c r="L575" s="127" t="n"/>
      <c r="M575" s="127" t="n"/>
      <c r="N575" s="120" t="n"/>
      <c r="O575" s="120" t="n"/>
      <c r="P575" s="120" t="n"/>
      <c r="Q575" s="120" t="n"/>
      <c r="R575" s="121" t="n"/>
      <c r="S575" s="121" t="n"/>
      <c r="T575" s="121" t="n"/>
      <c r="U575" s="121" t="n"/>
      <c r="V575" s="117">
        <f>IF(P575="NA","NA",IF(P575&lt;&gt;"",TEXT(P575-N575,"[h].mm"),""))</f>
        <v/>
      </c>
      <c r="W575" s="118">
        <f>IF(AND(R575="",S575=""),"",R575+S575)</f>
        <v/>
      </c>
      <c r="X575" s="116">
        <f>IF(O575&lt;&gt;"",DATE(YEAR(O575), MONTH(O575), DAY(O575)),"")</f>
        <v/>
      </c>
      <c r="Y575" s="122" t="n"/>
      <c r="Z575" s="123" t="n"/>
      <c r="AA575" s="117">
        <f>IF(F575="Re-assigned","NA",IF(W575="","",IF(W575&gt;=VLOOKUP(D575,SLAMatrix,3,FALSE),"Yes",IF(W575&lt;VLOOKUP(D575,SLAMatrix,2,FALSE),"No","Internal"))))</f>
        <v/>
      </c>
      <c r="AB575" s="123" t="n"/>
      <c r="AC575" s="123" t="n"/>
      <c r="AD575" s="119" t="n"/>
      <c r="AE575" s="125" t="n"/>
      <c r="AF575" s="124">
        <f>MONTH(O575)</f>
        <v/>
      </c>
      <c r="AG575" s="124">
        <f>VLOOKUP(IFERROR(MID(AE575,1,(FIND(",",AE575,1)-1)),AE575),Facility_Region_Mapping,2,FALSE)</f>
        <v/>
      </c>
      <c r="AH575" s="124" t="n"/>
      <c r="AI575" s="124">
        <f>IF(C575&lt;&gt;"",IF(M575="ESM User",getInterfaceName($C575),"NA"),"")</f>
        <v/>
      </c>
      <c r="AJ575" s="116">
        <f>IF(Q575&lt;&gt;"",DATE(YEAR(Q575), MONTH(Q575), DAY(Q575)),"")</f>
        <v/>
      </c>
      <c r="AK575" s="130">
        <f>IF(Q575&lt;&gt;0,Q575-N575,TODAY()-N575)</f>
        <v/>
      </c>
      <c r="AL575" s="112">
        <f>IF(F575="Re-assigned",0,IF(H575="Closed",0,IF(H575="Service Restored",0,IF(H575="",0,1))))</f>
        <v/>
      </c>
      <c r="AM575" s="124">
        <f>IF(AL575=0,"",IF(AK575&gt;20.99,"Aged","Non-Aged"))</f>
        <v/>
      </c>
      <c r="AN575" s="112">
        <f>IF(Q575&lt;&gt;"",MONTH(Q575),"")</f>
        <v/>
      </c>
      <c r="AO575" s="112">
        <f>IFERROR(VALUE(V575),0)</f>
        <v/>
      </c>
    </row>
    <row customFormat="1" customHeight="1" ht="29.25" r="576" s="112" spans="1:41">
      <c r="A576" s="127" t="n"/>
      <c r="B576" s="113" t="n"/>
      <c r="C576" s="127" t="n"/>
      <c r="D576" s="127" t="n"/>
      <c r="E576" s="114">
        <f>IF(F576 &lt;&gt; "",VLOOKUP(F576,CategoryLookup,2,FALSE), "")</f>
        <v/>
      </c>
      <c r="F576" s="126" t="n"/>
      <c r="G576" s="127" t="n"/>
      <c r="H576" s="127" t="n"/>
      <c r="I576" s="127" t="n"/>
      <c r="J576" s="127" t="n"/>
      <c r="K576" s="127" t="n"/>
      <c r="L576" s="127" t="n"/>
      <c r="M576" s="127" t="n"/>
      <c r="N576" s="120" t="n"/>
      <c r="O576" s="120" t="n"/>
      <c r="P576" s="120" t="n"/>
      <c r="Q576" s="120" t="n"/>
      <c r="R576" s="121" t="n"/>
      <c r="S576" s="121" t="n"/>
      <c r="T576" s="121" t="n"/>
      <c r="U576" s="121" t="n"/>
      <c r="V576" s="117">
        <f>IF(P576="NA","NA",IF(P576&lt;&gt;"",TEXT(P576-N576,"[h].mm"),""))</f>
        <v/>
      </c>
      <c r="W576" s="118">
        <f>IF(AND(R576="",S576=""),"",R576+S576)</f>
        <v/>
      </c>
      <c r="X576" s="116">
        <f>IF(O576&lt;&gt;"",DATE(YEAR(O576), MONTH(O576), DAY(O576)),"")</f>
        <v/>
      </c>
      <c r="Y576" s="122" t="n"/>
      <c r="Z576" s="123" t="n"/>
      <c r="AA576" s="117">
        <f>IF(F576="Re-assigned","NA",IF(W576="","",IF(W576&gt;=VLOOKUP(D576,SLAMatrix,3,FALSE),"Yes",IF(W576&lt;VLOOKUP(D576,SLAMatrix,2,FALSE),"No","Internal"))))</f>
        <v/>
      </c>
      <c r="AB576" s="123" t="n"/>
      <c r="AC576" s="123" t="n"/>
      <c r="AD576" s="119" t="n"/>
      <c r="AE576" s="125" t="n"/>
      <c r="AF576" s="124">
        <f>MONTH(O576)</f>
        <v/>
      </c>
      <c r="AG576" s="124">
        <f>VLOOKUP(IFERROR(MID(AE576,1,(FIND(",",AE576,1)-1)),AE576),Facility_Region_Mapping,2,FALSE)</f>
        <v/>
      </c>
      <c r="AH576" s="124" t="n"/>
      <c r="AI576" s="124">
        <f>IF(C576&lt;&gt;"",IF(M576="ESM User",getInterfaceName($C576),"NA"),"")</f>
        <v/>
      </c>
      <c r="AJ576" s="116">
        <f>IF(Q576&lt;&gt;"",DATE(YEAR(Q576), MONTH(Q576), DAY(Q576)),"")</f>
        <v/>
      </c>
      <c r="AK576" s="130">
        <f>IF(Q576&lt;&gt;0,Q576-N576,TODAY()-N576)</f>
        <v/>
      </c>
      <c r="AL576" s="112">
        <f>IF(F576="Re-assigned",0,IF(H576="Closed",0,IF(H576="Service Restored",0,IF(H576="",0,1))))</f>
        <v/>
      </c>
      <c r="AM576" s="124">
        <f>IF(AL576=0,"",IF(AK576&gt;20.99,"Aged","Non-Aged"))</f>
        <v/>
      </c>
      <c r="AN576" s="112">
        <f>IF(Q576&lt;&gt;"",MONTH(Q576),"")</f>
        <v/>
      </c>
      <c r="AO576" s="112">
        <f>IFERROR(VALUE(V576),0)</f>
        <v/>
      </c>
    </row>
    <row customFormat="1" customHeight="1" ht="29.25" r="577" s="112" spans="1:41">
      <c r="A577" s="127" t="n"/>
      <c r="B577" s="113" t="n"/>
      <c r="C577" s="127" t="n"/>
      <c r="D577" s="127" t="n"/>
      <c r="E577" s="114">
        <f>IF(F577 &lt;&gt; "",VLOOKUP(F577,CategoryLookup,2,FALSE), "")</f>
        <v/>
      </c>
      <c r="F577" s="126" t="n"/>
      <c r="G577" s="127" t="n"/>
      <c r="H577" s="127" t="n"/>
      <c r="I577" s="127" t="n"/>
      <c r="J577" s="127" t="n"/>
      <c r="K577" s="127" t="n"/>
      <c r="L577" s="127" t="n"/>
      <c r="M577" s="127" t="n"/>
      <c r="N577" s="120" t="n"/>
      <c r="O577" s="120" t="n"/>
      <c r="P577" s="120" t="n"/>
      <c r="Q577" s="120" t="n"/>
      <c r="R577" s="121" t="n"/>
      <c r="S577" s="121" t="n"/>
      <c r="T577" s="121" t="n"/>
      <c r="U577" s="121" t="n"/>
      <c r="V577" s="117">
        <f>IF(P577="NA","NA",IF(P577&lt;&gt;"",TEXT(P577-N577,"[h].mm"),""))</f>
        <v/>
      </c>
      <c r="W577" s="118">
        <f>IF(AND(R577="",S577=""),"",R577+S577)</f>
        <v/>
      </c>
      <c r="X577" s="116">
        <f>IF(O577&lt;&gt;"",DATE(YEAR(O577), MONTH(O577), DAY(O577)),"")</f>
        <v/>
      </c>
      <c r="Y577" s="122" t="n"/>
      <c r="Z577" s="123" t="n"/>
      <c r="AA577" s="117">
        <f>IF(F577="Re-assigned","NA",IF(W577="","",IF(W577&gt;=VLOOKUP(D577,SLAMatrix,3,FALSE),"Yes",IF(W577&lt;VLOOKUP(D577,SLAMatrix,2,FALSE),"No","Internal"))))</f>
        <v/>
      </c>
      <c r="AB577" s="123" t="n"/>
      <c r="AC577" s="123" t="n"/>
      <c r="AD577" s="119" t="n"/>
      <c r="AE577" s="125" t="n"/>
      <c r="AF577" s="124">
        <f>MONTH(O577)</f>
        <v/>
      </c>
      <c r="AG577" s="124">
        <f>VLOOKUP(IFERROR(MID(AE577,1,(FIND(",",AE577,1)-1)),AE577),Facility_Region_Mapping,2,FALSE)</f>
        <v/>
      </c>
      <c r="AH577" s="124" t="n"/>
      <c r="AI577" s="124">
        <f>IF(C577&lt;&gt;"",IF(M577="ESM User",getInterfaceName($C577),"NA"),"")</f>
        <v/>
      </c>
      <c r="AJ577" s="116">
        <f>IF(Q577&lt;&gt;"",DATE(YEAR(Q577), MONTH(Q577), DAY(Q577)),"")</f>
        <v/>
      </c>
      <c r="AK577" s="130">
        <f>IF(Q577&lt;&gt;0,Q577-N577,TODAY()-N577)</f>
        <v/>
      </c>
      <c r="AL577" s="112">
        <f>IF(F577="Re-assigned",0,IF(H577="Closed",0,IF(H577="Service Restored",0,IF(H577="",0,1))))</f>
        <v/>
      </c>
      <c r="AM577" s="124">
        <f>IF(AL577=0,"",IF(AK577&gt;20.99,"Aged","Non-Aged"))</f>
        <v/>
      </c>
      <c r="AN577" s="112">
        <f>IF(Q577&lt;&gt;"",MONTH(Q577),"")</f>
        <v/>
      </c>
      <c r="AO577" s="112">
        <f>IFERROR(VALUE(V577),0)</f>
        <v/>
      </c>
    </row>
    <row customFormat="1" customHeight="1" ht="29.25" r="578" s="112" spans="1:41">
      <c r="A578" s="127" t="n"/>
      <c r="B578" s="113" t="n"/>
      <c r="C578" s="127" t="n"/>
      <c r="D578" s="127" t="n"/>
      <c r="E578" s="114">
        <f>IF(F578 &lt;&gt; "",VLOOKUP(F578,CategoryLookup,2,FALSE), "")</f>
        <v/>
      </c>
      <c r="F578" s="126" t="n"/>
      <c r="G578" s="127" t="n"/>
      <c r="H578" s="127" t="n"/>
      <c r="I578" s="127" t="n"/>
      <c r="J578" s="127" t="n"/>
      <c r="K578" s="127" t="n"/>
      <c r="L578" s="127" t="n"/>
      <c r="M578" s="127" t="n"/>
      <c r="N578" s="120" t="n"/>
      <c r="O578" s="120" t="n"/>
      <c r="P578" s="120" t="n"/>
      <c r="Q578" s="120" t="n"/>
      <c r="R578" s="121" t="n"/>
      <c r="S578" s="121" t="n"/>
      <c r="T578" s="121" t="n"/>
      <c r="U578" s="121" t="n"/>
      <c r="V578" s="117">
        <f>IF(P578="NA","NA",IF(P578&lt;&gt;"",TEXT(P578-N578,"[h].mm"),""))</f>
        <v/>
      </c>
      <c r="W578" s="118">
        <f>IF(AND(R578="",S578=""),"",R578+S578)</f>
        <v/>
      </c>
      <c r="X578" s="116">
        <f>IF(O578&lt;&gt;"",DATE(YEAR(O578), MONTH(O578), DAY(O578)),"")</f>
        <v/>
      </c>
      <c r="Y578" s="122" t="n"/>
      <c r="Z578" s="123" t="n"/>
      <c r="AA578" s="117">
        <f>IF(F578="Re-assigned","NA",IF(W578="","",IF(W578&gt;=VLOOKUP(D578,SLAMatrix,3,FALSE),"Yes",IF(W578&lt;VLOOKUP(D578,SLAMatrix,2,FALSE),"No","Internal"))))</f>
        <v/>
      </c>
      <c r="AB578" s="123" t="n"/>
      <c r="AC578" s="123" t="n"/>
      <c r="AD578" s="119" t="n"/>
      <c r="AE578" s="125" t="n"/>
      <c r="AF578" s="124">
        <f>MONTH(O578)</f>
        <v/>
      </c>
      <c r="AG578" s="124">
        <f>VLOOKUP(IFERROR(MID(AE578,1,(FIND(",",AE578,1)-1)),AE578),Facility_Region_Mapping,2,FALSE)</f>
        <v/>
      </c>
      <c r="AH578" s="124" t="n"/>
      <c r="AI578" s="124">
        <f>IF(C578&lt;&gt;"",IF(M578="ESM User",getInterfaceName($C578),"NA"),"")</f>
        <v/>
      </c>
      <c r="AJ578" s="116">
        <f>IF(Q578&lt;&gt;"",DATE(YEAR(Q578), MONTH(Q578), DAY(Q578)),"")</f>
        <v/>
      </c>
      <c r="AK578" s="130">
        <f>IF(Q578&lt;&gt;0,Q578-N578,TODAY()-N578)</f>
        <v/>
      </c>
      <c r="AL578" s="112">
        <f>IF(F578="Re-assigned",0,IF(H578="Closed",0,IF(H578="Service Restored",0,IF(H578="",0,1))))</f>
        <v/>
      </c>
      <c r="AM578" s="124">
        <f>IF(AL578=0,"",IF(AK578&gt;20.99,"Aged","Non-Aged"))</f>
        <v/>
      </c>
      <c r="AN578" s="112">
        <f>IF(Q578&lt;&gt;"",MONTH(Q578),"")</f>
        <v/>
      </c>
      <c r="AO578" s="112">
        <f>IFERROR(VALUE(V578),0)</f>
        <v/>
      </c>
    </row>
    <row customFormat="1" customHeight="1" ht="29.25" r="579" s="112" spans="1:41">
      <c r="A579" s="127" t="n"/>
      <c r="B579" s="113" t="n"/>
      <c r="C579" s="127" t="n"/>
      <c r="D579" s="127" t="n"/>
      <c r="E579" s="114">
        <f>IF(F579 &lt;&gt; "",VLOOKUP(F579,CategoryLookup,2,FALSE), "")</f>
        <v/>
      </c>
      <c r="F579" s="126" t="n"/>
      <c r="G579" s="127" t="n"/>
      <c r="H579" s="127" t="n"/>
      <c r="I579" s="127" t="n"/>
      <c r="J579" s="127" t="n"/>
      <c r="K579" s="127" t="n"/>
      <c r="L579" s="127" t="n"/>
      <c r="M579" s="127" t="n"/>
      <c r="N579" s="120" t="n"/>
      <c r="O579" s="120" t="n"/>
      <c r="P579" s="120" t="n"/>
      <c r="Q579" s="120" t="n"/>
      <c r="R579" s="121" t="n"/>
      <c r="S579" s="121" t="n"/>
      <c r="T579" s="121" t="n"/>
      <c r="U579" s="121" t="n"/>
      <c r="V579" s="117">
        <f>IF(P579="NA","NA",IF(P579&lt;&gt;"",TEXT(P579-N579,"[h].mm"),""))</f>
        <v/>
      </c>
      <c r="W579" s="118">
        <f>IF(AND(R579="",S579=""),"",R579+S579)</f>
        <v/>
      </c>
      <c r="X579" s="116">
        <f>IF(O579&lt;&gt;"",DATE(YEAR(O579), MONTH(O579), DAY(O579)),"")</f>
        <v/>
      </c>
      <c r="Y579" s="122" t="n"/>
      <c r="Z579" s="123" t="n"/>
      <c r="AA579" s="117">
        <f>IF(F579="Re-assigned","NA",IF(W579="","",IF(W579&gt;=VLOOKUP(D579,SLAMatrix,3,FALSE),"Yes",IF(W579&lt;VLOOKUP(D579,SLAMatrix,2,FALSE),"No","Internal"))))</f>
        <v/>
      </c>
      <c r="AB579" s="123" t="n"/>
      <c r="AC579" s="123" t="n"/>
      <c r="AD579" s="119" t="n"/>
      <c r="AE579" s="125" t="n"/>
      <c r="AF579" s="124">
        <f>MONTH(O579)</f>
        <v/>
      </c>
      <c r="AG579" s="124">
        <f>VLOOKUP(IFERROR(MID(AE579,1,(FIND(",",AE579,1)-1)),AE579),Facility_Region_Mapping,2,FALSE)</f>
        <v/>
      </c>
      <c r="AH579" s="124" t="n"/>
      <c r="AI579" s="124">
        <f>IF(C579&lt;&gt;"",IF(M579="ESM User",getInterfaceName($C579),"NA"),"")</f>
        <v/>
      </c>
      <c r="AJ579" s="116">
        <f>IF(Q579&lt;&gt;"",DATE(YEAR(Q579), MONTH(Q579), DAY(Q579)),"")</f>
        <v/>
      </c>
      <c r="AK579" s="130">
        <f>IF(Q579&lt;&gt;0,Q579-N579,TODAY()-N579)</f>
        <v/>
      </c>
      <c r="AL579" s="112">
        <f>IF(F579="Re-assigned",0,IF(H579="Closed",0,IF(H579="Service Restored",0,IF(H579="",0,1))))</f>
        <v/>
      </c>
      <c r="AM579" s="124">
        <f>IF(AL579=0,"",IF(AK579&gt;20.99,"Aged","Non-Aged"))</f>
        <v/>
      </c>
      <c r="AN579" s="112">
        <f>IF(Q579&lt;&gt;"",MONTH(Q579),"")</f>
        <v/>
      </c>
      <c r="AO579" s="112">
        <f>IFERROR(VALUE(V579),0)</f>
        <v/>
      </c>
    </row>
    <row customFormat="1" customHeight="1" ht="29.25" r="580" s="112" spans="1:41">
      <c r="A580" s="127" t="n"/>
      <c r="B580" s="113" t="n"/>
      <c r="C580" s="127" t="n"/>
      <c r="D580" s="127" t="n"/>
      <c r="E580" s="114">
        <f>IF(F580 &lt;&gt; "",VLOOKUP(F580,CategoryLookup,2,FALSE), "")</f>
        <v/>
      </c>
      <c r="F580" s="126" t="n"/>
      <c r="G580" s="127" t="n"/>
      <c r="H580" s="127" t="n"/>
      <c r="I580" s="127" t="n"/>
      <c r="J580" s="127" t="n"/>
      <c r="K580" s="127" t="n"/>
      <c r="L580" s="127" t="n"/>
      <c r="M580" s="127" t="n"/>
      <c r="N580" s="120" t="n"/>
      <c r="O580" s="120" t="n"/>
      <c r="P580" s="120" t="n"/>
      <c r="Q580" s="120" t="n"/>
      <c r="R580" s="121" t="n"/>
      <c r="S580" s="121" t="n"/>
      <c r="T580" s="121" t="n"/>
      <c r="U580" s="121" t="n"/>
      <c r="V580" s="117">
        <f>IF(P580="NA","NA",IF(P580&lt;&gt;"",TEXT(P580-N580,"[h].mm"),""))</f>
        <v/>
      </c>
      <c r="W580" s="118">
        <f>IF(AND(R580="",S580=""),"",R580+S580)</f>
        <v/>
      </c>
      <c r="X580" s="116">
        <f>IF(O580&lt;&gt;"",DATE(YEAR(O580), MONTH(O580), DAY(O580)),"")</f>
        <v/>
      </c>
      <c r="Y580" s="122" t="n"/>
      <c r="Z580" s="123" t="n"/>
      <c r="AA580" s="117">
        <f>IF(F580="Re-assigned","NA",IF(W580="","",IF(W580&gt;=VLOOKUP(D580,SLAMatrix,3,FALSE),"Yes",IF(W580&lt;VLOOKUP(D580,SLAMatrix,2,FALSE),"No","Internal"))))</f>
        <v/>
      </c>
      <c r="AB580" s="123" t="n"/>
      <c r="AC580" s="123" t="n"/>
      <c r="AD580" s="119" t="n"/>
      <c r="AE580" s="125" t="n"/>
      <c r="AF580" s="124">
        <f>MONTH(O580)</f>
        <v/>
      </c>
      <c r="AG580" s="124">
        <f>VLOOKUP(IFERROR(MID(AE580,1,(FIND(",",AE580,1)-1)),AE580),Facility_Region_Mapping,2,FALSE)</f>
        <v/>
      </c>
      <c r="AH580" s="124" t="n"/>
      <c r="AI580" s="124">
        <f>IF(C580&lt;&gt;"",IF(M580="ESM User",getInterfaceName($C580),"NA"),"")</f>
        <v/>
      </c>
      <c r="AJ580" s="116">
        <f>IF(Q580&lt;&gt;"",DATE(YEAR(Q580), MONTH(Q580), DAY(Q580)),"")</f>
        <v/>
      </c>
      <c r="AK580" s="130">
        <f>IF(Q580&lt;&gt;0,Q580-N580,TODAY()-N580)</f>
        <v/>
      </c>
      <c r="AL580" s="112">
        <f>IF(F580="Re-assigned",0,IF(H580="Closed",0,IF(H580="Service Restored",0,IF(H580="",0,1))))</f>
        <v/>
      </c>
      <c r="AM580" s="124">
        <f>IF(AL580=0,"",IF(AK580&gt;20.99,"Aged","Non-Aged"))</f>
        <v/>
      </c>
      <c r="AN580" s="112">
        <f>IF(Q580&lt;&gt;"",MONTH(Q580),"")</f>
        <v/>
      </c>
      <c r="AO580" s="112">
        <f>IFERROR(VALUE(V580),0)</f>
        <v/>
      </c>
    </row>
    <row customFormat="1" customHeight="1" ht="29.25" r="581" s="112" spans="1:41">
      <c r="A581" s="127" t="n"/>
      <c r="B581" s="113" t="n"/>
      <c r="C581" s="127" t="n"/>
      <c r="D581" s="127" t="n"/>
      <c r="E581" s="114">
        <f>IF(F581 &lt;&gt; "",VLOOKUP(F581,CategoryLookup,2,FALSE), "")</f>
        <v/>
      </c>
      <c r="F581" s="126" t="n"/>
      <c r="G581" s="127" t="n"/>
      <c r="H581" s="127" t="n"/>
      <c r="I581" s="127" t="n"/>
      <c r="J581" s="127" t="n"/>
      <c r="K581" s="127" t="n"/>
      <c r="L581" s="127" t="n"/>
      <c r="M581" s="127" t="n"/>
      <c r="N581" s="120" t="n"/>
      <c r="O581" s="120" t="n"/>
      <c r="P581" s="120" t="n"/>
      <c r="Q581" s="120" t="n"/>
      <c r="R581" s="121" t="n"/>
      <c r="S581" s="121" t="n"/>
      <c r="T581" s="121" t="n"/>
      <c r="U581" s="121" t="n"/>
      <c r="V581" s="117">
        <f>IF(P581="NA","NA",IF(P581&lt;&gt;"",TEXT(P581-N581,"[h].mm"),""))</f>
        <v/>
      </c>
      <c r="W581" s="118">
        <f>IF(AND(R581="",S581=""),"",R581+S581)</f>
        <v/>
      </c>
      <c r="X581" s="116">
        <f>IF(O581&lt;&gt;"",DATE(YEAR(O581), MONTH(O581), DAY(O581)),"")</f>
        <v/>
      </c>
      <c r="Y581" s="122" t="n"/>
      <c r="Z581" s="123" t="n"/>
      <c r="AA581" s="117">
        <f>IF(F581="Re-assigned","NA",IF(W581="","",IF(W581&gt;=VLOOKUP(D581,SLAMatrix,3,FALSE),"Yes",IF(W581&lt;VLOOKUP(D581,SLAMatrix,2,FALSE),"No","Internal"))))</f>
        <v/>
      </c>
      <c r="AB581" s="123" t="n"/>
      <c r="AC581" s="123" t="n"/>
      <c r="AD581" s="119" t="n"/>
      <c r="AE581" s="125" t="n"/>
      <c r="AF581" s="124">
        <f>MONTH(O581)</f>
        <v/>
      </c>
      <c r="AG581" s="124">
        <f>VLOOKUP(IFERROR(MID(AE581,1,(FIND(",",AE581,1)-1)),AE581),Facility_Region_Mapping,2,FALSE)</f>
        <v/>
      </c>
      <c r="AH581" s="124" t="n"/>
      <c r="AI581" s="124">
        <f>IF(C581&lt;&gt;"",IF(M581="ESM User",getInterfaceName($C581),"NA"),"")</f>
        <v/>
      </c>
      <c r="AJ581" s="116">
        <f>IF(Q581&lt;&gt;"",DATE(YEAR(Q581), MONTH(Q581), DAY(Q581)),"")</f>
        <v/>
      </c>
      <c r="AK581" s="130">
        <f>IF(Q581&lt;&gt;0,Q581-N581,TODAY()-N581)</f>
        <v/>
      </c>
      <c r="AL581" s="112">
        <f>IF(F581="Re-assigned",0,IF(H581="Closed",0,IF(H581="Service Restored",0,IF(H581="",0,1))))</f>
        <v/>
      </c>
      <c r="AM581" s="124">
        <f>IF(AL581=0,"",IF(AK581&gt;20.99,"Aged","Non-Aged"))</f>
        <v/>
      </c>
      <c r="AN581" s="112">
        <f>IF(Q581&lt;&gt;"",MONTH(Q581),"")</f>
        <v/>
      </c>
      <c r="AO581" s="112">
        <f>IFERROR(VALUE(V581),0)</f>
        <v/>
      </c>
    </row>
    <row customFormat="1" customHeight="1" ht="29.25" r="582" s="112" spans="1:41">
      <c r="A582" s="127" t="n"/>
      <c r="B582" s="113" t="n"/>
      <c r="C582" s="127" t="n"/>
      <c r="D582" s="127" t="n"/>
      <c r="E582" s="114">
        <f>IF(F582 &lt;&gt; "",VLOOKUP(F582,CategoryLookup,2,FALSE), "")</f>
        <v/>
      </c>
      <c r="F582" s="126" t="n"/>
      <c r="G582" s="127" t="n"/>
      <c r="H582" s="127" t="n"/>
      <c r="I582" s="127" t="n"/>
      <c r="J582" s="127" t="n"/>
      <c r="K582" s="127" t="n"/>
      <c r="L582" s="127" t="n"/>
      <c r="M582" s="127" t="n"/>
      <c r="N582" s="120" t="n"/>
      <c r="O582" s="120" t="n"/>
      <c r="P582" s="120" t="n"/>
      <c r="Q582" s="120" t="n"/>
      <c r="R582" s="121" t="n"/>
      <c r="S582" s="121" t="n"/>
      <c r="T582" s="121" t="n"/>
      <c r="U582" s="121" t="n"/>
      <c r="V582" s="117">
        <f>IF(P582="NA","NA",IF(P582&lt;&gt;"",TEXT(P582-N582,"[h].mm"),""))</f>
        <v/>
      </c>
      <c r="W582" s="118">
        <f>IF(AND(R582="",S582=""),"",R582+S582)</f>
        <v/>
      </c>
      <c r="X582" s="116">
        <f>IF(O582&lt;&gt;"",DATE(YEAR(O582), MONTH(O582), DAY(O582)),"")</f>
        <v/>
      </c>
      <c r="Y582" s="122" t="n"/>
      <c r="Z582" s="123" t="n"/>
      <c r="AA582" s="117">
        <f>IF(F582="Re-assigned","NA",IF(W582="","",IF(W582&gt;=VLOOKUP(D582,SLAMatrix,3,FALSE),"Yes",IF(W582&lt;VLOOKUP(D582,SLAMatrix,2,FALSE),"No","Internal"))))</f>
        <v/>
      </c>
      <c r="AB582" s="123" t="n"/>
      <c r="AC582" s="123" t="n"/>
      <c r="AD582" s="119" t="n"/>
      <c r="AE582" s="125" t="n"/>
      <c r="AF582" s="124">
        <f>MONTH(O582)</f>
        <v/>
      </c>
      <c r="AG582" s="124">
        <f>VLOOKUP(IFERROR(MID(AE582,1,(FIND(",",AE582,1)-1)),AE582),Facility_Region_Mapping,2,FALSE)</f>
        <v/>
      </c>
      <c r="AH582" s="124" t="n"/>
      <c r="AI582" s="124">
        <f>IF(C582&lt;&gt;"",IF(M582="ESM User",getInterfaceName($C582),"NA"),"")</f>
        <v/>
      </c>
      <c r="AJ582" s="116">
        <f>IF(Q582&lt;&gt;"",DATE(YEAR(Q582), MONTH(Q582), DAY(Q582)),"")</f>
        <v/>
      </c>
      <c r="AK582" s="130">
        <f>IF(Q582&lt;&gt;0,Q582-N582,TODAY()-N582)</f>
        <v/>
      </c>
      <c r="AL582" s="112">
        <f>IF(F582="Re-assigned",0,IF(H582="Closed",0,IF(H582="Service Restored",0,IF(H582="",0,1))))</f>
        <v/>
      </c>
      <c r="AM582" s="124">
        <f>IF(AL582=0,"",IF(AK582&gt;20.99,"Aged","Non-Aged"))</f>
        <v/>
      </c>
      <c r="AN582" s="112">
        <f>IF(Q582&lt;&gt;"",MONTH(Q582),"")</f>
        <v/>
      </c>
      <c r="AO582" s="112">
        <f>IFERROR(VALUE(V582),0)</f>
        <v/>
      </c>
    </row>
    <row customFormat="1" customHeight="1" ht="29.25" r="583" s="112" spans="1:41">
      <c r="A583" s="127" t="n"/>
      <c r="B583" s="113" t="n"/>
      <c r="C583" s="127" t="n"/>
      <c r="D583" s="127" t="n"/>
      <c r="E583" s="114">
        <f>IF(F583 &lt;&gt; "",VLOOKUP(F583,CategoryLookup,2,FALSE), "")</f>
        <v/>
      </c>
      <c r="F583" s="126" t="n"/>
      <c r="G583" s="127" t="n"/>
      <c r="H583" s="127" t="n"/>
      <c r="I583" s="127" t="n"/>
      <c r="J583" s="127" t="n"/>
      <c r="K583" s="127" t="n"/>
      <c r="L583" s="127" t="n"/>
      <c r="M583" s="127" t="n"/>
      <c r="N583" s="120" t="n"/>
      <c r="O583" s="120" t="n"/>
      <c r="P583" s="120" t="n"/>
      <c r="Q583" s="120" t="n"/>
      <c r="R583" s="121" t="n"/>
      <c r="S583" s="121" t="n"/>
      <c r="T583" s="121" t="n"/>
      <c r="U583" s="121" t="n"/>
      <c r="V583" s="117">
        <f>IF(P583="NA","NA",IF(P583&lt;&gt;"",TEXT(P583-N583,"[h].mm"),""))</f>
        <v/>
      </c>
      <c r="W583" s="118">
        <f>IF(AND(R583="",S583=""),"",R583+S583)</f>
        <v/>
      </c>
      <c r="X583" s="116">
        <f>IF(O583&lt;&gt;"",DATE(YEAR(O583), MONTH(O583), DAY(O583)),"")</f>
        <v/>
      </c>
      <c r="Y583" s="122" t="n"/>
      <c r="Z583" s="123" t="n"/>
      <c r="AA583" s="117">
        <f>IF(F583="Re-assigned","NA",IF(W583="","",IF(W583&gt;=VLOOKUP(D583,SLAMatrix,3,FALSE),"Yes",IF(W583&lt;VLOOKUP(D583,SLAMatrix,2,FALSE),"No","Internal"))))</f>
        <v/>
      </c>
      <c r="AB583" s="123" t="n"/>
      <c r="AC583" s="123" t="n"/>
      <c r="AD583" s="119" t="n"/>
      <c r="AE583" s="125" t="n"/>
      <c r="AF583" s="124">
        <f>MONTH(O583)</f>
        <v/>
      </c>
      <c r="AG583" s="124">
        <f>VLOOKUP(IFERROR(MID(AE583,1,(FIND(",",AE583,1)-1)),AE583),Facility_Region_Mapping,2,FALSE)</f>
        <v/>
      </c>
      <c r="AH583" s="124" t="n"/>
      <c r="AI583" s="124">
        <f>IF(C583&lt;&gt;"",IF(M583="ESM User",getInterfaceName($C583),"NA"),"")</f>
        <v/>
      </c>
      <c r="AJ583" s="116">
        <f>IF(Q583&lt;&gt;"",DATE(YEAR(Q583), MONTH(Q583), DAY(Q583)),"")</f>
        <v/>
      </c>
      <c r="AK583" s="130">
        <f>IF(Q583&lt;&gt;0,Q583-N583,TODAY()-N583)</f>
        <v/>
      </c>
      <c r="AL583" s="112">
        <f>IF(F583="Re-assigned",0,IF(H583="Closed",0,IF(H583="Service Restored",0,IF(H583="",0,1))))</f>
        <v/>
      </c>
      <c r="AM583" s="124">
        <f>IF(AL583=0,"",IF(AK583&gt;20.99,"Aged","Non-Aged"))</f>
        <v/>
      </c>
      <c r="AN583" s="112">
        <f>IF(Q583&lt;&gt;"",MONTH(Q583),"")</f>
        <v/>
      </c>
      <c r="AO583" s="112">
        <f>IFERROR(VALUE(V583),0)</f>
        <v/>
      </c>
    </row>
    <row customFormat="1" customHeight="1" ht="29.25" r="584" s="112" spans="1:41">
      <c r="A584" s="127" t="n"/>
      <c r="B584" s="113" t="n"/>
      <c r="C584" s="127" t="n"/>
      <c r="D584" s="127" t="n"/>
      <c r="E584" s="114">
        <f>IF(F584 &lt;&gt; "",VLOOKUP(F584,CategoryLookup,2,FALSE), "")</f>
        <v/>
      </c>
      <c r="F584" s="126" t="n"/>
      <c r="G584" s="127" t="n"/>
      <c r="H584" s="127" t="n"/>
      <c r="I584" s="127" t="n"/>
      <c r="J584" s="127" t="n"/>
      <c r="K584" s="127" t="n"/>
      <c r="L584" s="127" t="n"/>
      <c r="M584" s="127" t="n"/>
      <c r="N584" s="120" t="n"/>
      <c r="O584" s="120" t="n"/>
      <c r="P584" s="120" t="n"/>
      <c r="Q584" s="120" t="n"/>
      <c r="R584" s="121" t="n"/>
      <c r="S584" s="121" t="n"/>
      <c r="T584" s="121" t="n"/>
      <c r="U584" s="121" t="n"/>
      <c r="V584" s="117">
        <f>IF(P584="NA","NA",IF(P584&lt;&gt;"",TEXT(P584-N584,"[h].mm"),""))</f>
        <v/>
      </c>
      <c r="W584" s="118">
        <f>IF(AND(R584="",S584=""),"",R584+S584)</f>
        <v/>
      </c>
      <c r="X584" s="116">
        <f>IF(O584&lt;&gt;"",DATE(YEAR(O584), MONTH(O584), DAY(O584)),"")</f>
        <v/>
      </c>
      <c r="Y584" s="122" t="n"/>
      <c r="Z584" s="123" t="n"/>
      <c r="AA584" s="117">
        <f>IF(F584="Re-assigned","NA",IF(W584="","",IF(W584&gt;=VLOOKUP(D584,SLAMatrix,3,FALSE),"Yes",IF(W584&lt;VLOOKUP(D584,SLAMatrix,2,FALSE),"No","Internal"))))</f>
        <v/>
      </c>
      <c r="AB584" s="123" t="n"/>
      <c r="AC584" s="123" t="n"/>
      <c r="AD584" s="119" t="n"/>
      <c r="AE584" s="125" t="n"/>
      <c r="AF584" s="124">
        <f>MONTH(O584)</f>
        <v/>
      </c>
      <c r="AG584" s="124">
        <f>VLOOKUP(IFERROR(MID(AE584,1,(FIND(",",AE584,1)-1)),AE584),Facility_Region_Mapping,2,FALSE)</f>
        <v/>
      </c>
      <c r="AH584" s="124" t="n"/>
      <c r="AI584" s="124">
        <f>IF(C584&lt;&gt;"",IF(M584="ESM User",getInterfaceName($C584),"NA"),"")</f>
        <v/>
      </c>
      <c r="AJ584" s="116">
        <f>IF(Q584&lt;&gt;"",DATE(YEAR(Q584), MONTH(Q584), DAY(Q584)),"")</f>
        <v/>
      </c>
      <c r="AK584" s="130">
        <f>IF(Q584&lt;&gt;0,Q584-N584,TODAY()-N584)</f>
        <v/>
      </c>
      <c r="AL584" s="112">
        <f>IF(F584="Re-assigned",0,IF(H584="Closed",0,IF(H584="Service Restored",0,IF(H584="",0,1))))</f>
        <v/>
      </c>
      <c r="AM584" s="124">
        <f>IF(AL584=0,"",IF(AK584&gt;20.99,"Aged","Non-Aged"))</f>
        <v/>
      </c>
      <c r="AN584" s="112">
        <f>IF(Q584&lt;&gt;"",MONTH(Q584),"")</f>
        <v/>
      </c>
      <c r="AO584" s="112">
        <f>IFERROR(VALUE(V584),0)</f>
        <v/>
      </c>
    </row>
    <row customFormat="1" customHeight="1" ht="29.25" r="585" s="112" spans="1:41">
      <c r="A585" s="127" t="n"/>
      <c r="B585" s="113" t="n"/>
      <c r="C585" s="127" t="n"/>
      <c r="D585" s="127" t="n"/>
      <c r="E585" s="114">
        <f>IF(F585 &lt;&gt; "",VLOOKUP(F585,CategoryLookup,2,FALSE), "")</f>
        <v/>
      </c>
      <c r="F585" s="126" t="n"/>
      <c r="G585" s="127" t="n"/>
      <c r="H585" s="127" t="n"/>
      <c r="I585" s="127" t="n"/>
      <c r="J585" s="127" t="n"/>
      <c r="K585" s="127" t="n"/>
      <c r="L585" s="127" t="n"/>
      <c r="M585" s="127" t="n"/>
      <c r="N585" s="120" t="n"/>
      <c r="O585" s="120" t="n"/>
      <c r="P585" s="120" t="n"/>
      <c r="Q585" s="120" t="n"/>
      <c r="R585" s="121" t="n"/>
      <c r="S585" s="121" t="n"/>
      <c r="T585" s="121" t="n"/>
      <c r="U585" s="121" t="n"/>
      <c r="V585" s="117">
        <f>IF(P585="NA","NA",IF(P585&lt;&gt;"",TEXT(P585-N585,"[h].mm"),""))</f>
        <v/>
      </c>
      <c r="W585" s="118">
        <f>IF(AND(R585="",S585=""),"",R585+S585)</f>
        <v/>
      </c>
      <c r="X585" s="116">
        <f>IF(O585&lt;&gt;"",DATE(YEAR(O585), MONTH(O585), DAY(O585)),"")</f>
        <v/>
      </c>
      <c r="Y585" s="122" t="n"/>
      <c r="Z585" s="123" t="n"/>
      <c r="AA585" s="117">
        <f>IF(F585="Re-assigned","NA",IF(W585="","",IF(W585&gt;=VLOOKUP(D585,SLAMatrix,3,FALSE),"Yes",IF(W585&lt;VLOOKUP(D585,SLAMatrix,2,FALSE),"No","Internal"))))</f>
        <v/>
      </c>
      <c r="AB585" s="123" t="n"/>
      <c r="AC585" s="123" t="n"/>
      <c r="AD585" s="119" t="n"/>
      <c r="AE585" s="125" t="n"/>
      <c r="AF585" s="124">
        <f>MONTH(O585)</f>
        <v/>
      </c>
      <c r="AG585" s="124">
        <f>VLOOKUP(IFERROR(MID(AE585,1,(FIND(",",AE585,1)-1)),AE585),Facility_Region_Mapping,2,FALSE)</f>
        <v/>
      </c>
      <c r="AH585" s="124" t="n"/>
      <c r="AI585" s="124">
        <f>IF(C585&lt;&gt;"",IF(M585="ESM User",getInterfaceName($C585),"NA"),"")</f>
        <v/>
      </c>
      <c r="AJ585" s="116">
        <f>IF(Q585&lt;&gt;"",DATE(YEAR(Q585), MONTH(Q585), DAY(Q585)),"")</f>
        <v/>
      </c>
      <c r="AK585" s="130">
        <f>IF(Q585&lt;&gt;0,Q585-N585,TODAY()-N585)</f>
        <v/>
      </c>
      <c r="AL585" s="112">
        <f>IF(F585="Re-assigned",0,IF(H585="Closed",0,IF(H585="Service Restored",0,IF(H585="",0,1))))</f>
        <v/>
      </c>
      <c r="AM585" s="124">
        <f>IF(AL585=0,"",IF(AK585&gt;20.99,"Aged","Non-Aged"))</f>
        <v/>
      </c>
      <c r="AN585" s="112">
        <f>IF(Q585&lt;&gt;"",MONTH(Q585),"")</f>
        <v/>
      </c>
      <c r="AO585" s="112">
        <f>IFERROR(VALUE(V585),0)</f>
        <v/>
      </c>
    </row>
    <row customFormat="1" customHeight="1" ht="29.25" r="586" s="112" spans="1:41">
      <c r="A586" s="127" t="n"/>
      <c r="B586" s="113" t="n"/>
      <c r="C586" s="127" t="n"/>
      <c r="D586" s="127" t="n"/>
      <c r="E586" s="114">
        <f>IF(F586 &lt;&gt; "",VLOOKUP(F586,CategoryLookup,2,FALSE), "")</f>
        <v/>
      </c>
      <c r="F586" s="126" t="n"/>
      <c r="G586" s="127" t="n"/>
      <c r="H586" s="127" t="n"/>
      <c r="I586" s="127" t="n"/>
      <c r="J586" s="127" t="n"/>
      <c r="K586" s="127" t="n"/>
      <c r="L586" s="127" t="n"/>
      <c r="M586" s="127" t="n"/>
      <c r="N586" s="120" t="n"/>
      <c r="O586" s="120" t="n"/>
      <c r="P586" s="120" t="n"/>
      <c r="Q586" s="120" t="n"/>
      <c r="R586" s="121" t="n"/>
      <c r="S586" s="121" t="n"/>
      <c r="T586" s="121" t="n"/>
      <c r="U586" s="121" t="n"/>
      <c r="V586" s="117">
        <f>IF(P586="NA","NA",IF(P586&lt;&gt;"",TEXT(P586-N586,"[h].mm"),""))</f>
        <v/>
      </c>
      <c r="W586" s="118">
        <f>IF(AND(R586="",S586=""),"",R586+S586)</f>
        <v/>
      </c>
      <c r="X586" s="116">
        <f>IF(O586&lt;&gt;"",DATE(YEAR(O586), MONTH(O586), DAY(O586)),"")</f>
        <v/>
      </c>
      <c r="Y586" s="122" t="n"/>
      <c r="Z586" s="123" t="n"/>
      <c r="AA586" s="117">
        <f>IF(F586="Re-assigned","NA",IF(W586="","",IF(W586&gt;=VLOOKUP(D586,SLAMatrix,3,FALSE),"Yes",IF(W586&lt;VLOOKUP(D586,SLAMatrix,2,FALSE),"No","Internal"))))</f>
        <v/>
      </c>
      <c r="AB586" s="123" t="n"/>
      <c r="AC586" s="123" t="n"/>
      <c r="AD586" s="119" t="n"/>
      <c r="AE586" s="125" t="n"/>
      <c r="AF586" s="124">
        <f>MONTH(O586)</f>
        <v/>
      </c>
      <c r="AG586" s="124">
        <f>VLOOKUP(IFERROR(MID(AE586,1,(FIND(",",AE586,1)-1)),AE586),Facility_Region_Mapping,2,FALSE)</f>
        <v/>
      </c>
      <c r="AH586" s="124" t="n"/>
      <c r="AI586" s="124">
        <f>IF(C586&lt;&gt;"",IF(M586="ESM User",getInterfaceName($C586),"NA"),"")</f>
        <v/>
      </c>
      <c r="AJ586" s="116">
        <f>IF(Q586&lt;&gt;"",DATE(YEAR(Q586), MONTH(Q586), DAY(Q586)),"")</f>
        <v/>
      </c>
      <c r="AK586" s="130">
        <f>IF(Q586&lt;&gt;0,Q586-N586,TODAY()-N586)</f>
        <v/>
      </c>
      <c r="AL586" s="112">
        <f>IF(F586="Re-assigned",0,IF(H586="Closed",0,IF(H586="Service Restored",0,IF(H586="",0,1))))</f>
        <v/>
      </c>
      <c r="AM586" s="124">
        <f>IF(AL586=0,"",IF(AK586&gt;20.99,"Aged","Non-Aged"))</f>
        <v/>
      </c>
      <c r="AN586" s="112">
        <f>IF(Q586&lt;&gt;"",MONTH(Q586),"")</f>
        <v/>
      </c>
      <c r="AO586" s="112">
        <f>IFERROR(VALUE(V586),0)</f>
        <v/>
      </c>
    </row>
    <row customFormat="1" customHeight="1" ht="29.25" r="587" s="112" spans="1:41">
      <c r="A587" s="127" t="n"/>
      <c r="B587" s="113" t="n"/>
      <c r="C587" s="127" t="n"/>
      <c r="D587" s="127" t="n"/>
      <c r="E587" s="114">
        <f>IF(F587 &lt;&gt; "",VLOOKUP(F587,CategoryLookup,2,FALSE), "")</f>
        <v/>
      </c>
      <c r="F587" s="126" t="n"/>
      <c r="G587" s="127" t="n"/>
      <c r="H587" s="127" t="n"/>
      <c r="I587" s="127" t="n"/>
      <c r="J587" s="127" t="n"/>
      <c r="K587" s="127" t="n"/>
      <c r="L587" s="127" t="n"/>
      <c r="M587" s="127" t="n"/>
      <c r="N587" s="120" t="n"/>
      <c r="O587" s="120" t="n"/>
      <c r="P587" s="120" t="n"/>
      <c r="Q587" s="120" t="n"/>
      <c r="R587" s="121" t="n"/>
      <c r="S587" s="121" t="n"/>
      <c r="T587" s="121" t="n"/>
      <c r="U587" s="121" t="n"/>
      <c r="V587" s="117">
        <f>IF(P587="NA","NA",IF(P587&lt;&gt;"",TEXT(P587-N587,"[h].mm"),""))</f>
        <v/>
      </c>
      <c r="W587" s="118">
        <f>IF(AND(R587="",S587=""),"",R587+S587)</f>
        <v/>
      </c>
      <c r="X587" s="116">
        <f>IF(O587&lt;&gt;"",DATE(YEAR(O587), MONTH(O587), DAY(O587)),"")</f>
        <v/>
      </c>
      <c r="Y587" s="122" t="n"/>
      <c r="Z587" s="123" t="n"/>
      <c r="AA587" s="117">
        <f>IF(F587="Re-assigned","NA",IF(W587="","",IF(W587&gt;=VLOOKUP(D587,SLAMatrix,3,FALSE),"Yes",IF(W587&lt;VLOOKUP(D587,SLAMatrix,2,FALSE),"No","Internal"))))</f>
        <v/>
      </c>
      <c r="AB587" s="123" t="n"/>
      <c r="AC587" s="123" t="n"/>
      <c r="AD587" s="119" t="n"/>
      <c r="AE587" s="125" t="n"/>
      <c r="AF587" s="124">
        <f>MONTH(O587)</f>
        <v/>
      </c>
      <c r="AG587" s="124">
        <f>VLOOKUP(IFERROR(MID(AE587,1,(FIND(",",AE587,1)-1)),AE587),Facility_Region_Mapping,2,FALSE)</f>
        <v/>
      </c>
      <c r="AH587" s="124" t="n"/>
      <c r="AI587" s="124">
        <f>IF(C587&lt;&gt;"",IF(M587="ESM User",getInterfaceName($C587),"NA"),"")</f>
        <v/>
      </c>
      <c r="AJ587" s="116">
        <f>IF(Q587&lt;&gt;"",DATE(YEAR(Q587), MONTH(Q587), DAY(Q587)),"")</f>
        <v/>
      </c>
      <c r="AK587" s="130">
        <f>IF(Q587&lt;&gt;0,Q587-N587,TODAY()-N587)</f>
        <v/>
      </c>
      <c r="AL587" s="112">
        <f>IF(F587="Re-assigned",0,IF(H587="Closed",0,IF(H587="Service Restored",0,IF(H587="",0,1))))</f>
        <v/>
      </c>
      <c r="AM587" s="124">
        <f>IF(AL587=0,"",IF(AK587&gt;20.99,"Aged","Non-Aged"))</f>
        <v/>
      </c>
      <c r="AN587" s="112">
        <f>IF(Q587&lt;&gt;"",MONTH(Q587),"")</f>
        <v/>
      </c>
      <c r="AO587" s="112">
        <f>IFERROR(VALUE(V587),0)</f>
        <v/>
      </c>
    </row>
    <row customFormat="1" customHeight="1" ht="29.25" r="588" s="112" spans="1:41">
      <c r="A588" s="127" t="n"/>
      <c r="B588" s="113" t="n"/>
      <c r="C588" s="127" t="n"/>
      <c r="D588" s="127" t="n"/>
      <c r="E588" s="114">
        <f>IF(F588 &lt;&gt; "",VLOOKUP(F588,CategoryLookup,2,FALSE), "")</f>
        <v/>
      </c>
      <c r="F588" s="126" t="n"/>
      <c r="G588" s="127" t="n"/>
      <c r="H588" s="127" t="n"/>
      <c r="I588" s="127" t="n"/>
      <c r="J588" s="127" t="n"/>
      <c r="K588" s="127" t="n"/>
      <c r="L588" s="127" t="n"/>
      <c r="M588" s="127" t="n"/>
      <c r="N588" s="120" t="n"/>
      <c r="O588" s="120" t="n"/>
      <c r="P588" s="120" t="n"/>
      <c r="Q588" s="120" t="n"/>
      <c r="R588" s="121" t="n"/>
      <c r="S588" s="121" t="n"/>
      <c r="T588" s="121" t="n"/>
      <c r="U588" s="121" t="n"/>
      <c r="V588" s="117">
        <f>IF(P588="NA","NA",IF(P588&lt;&gt;"",TEXT(P588-N588,"[h].mm"),""))</f>
        <v/>
      </c>
      <c r="W588" s="118">
        <f>IF(AND(R588="",S588=""),"",R588+S588)</f>
        <v/>
      </c>
      <c r="X588" s="116">
        <f>IF(O588&lt;&gt;"",DATE(YEAR(O588), MONTH(O588), DAY(O588)),"")</f>
        <v/>
      </c>
      <c r="Y588" s="122" t="n"/>
      <c r="Z588" s="123" t="n"/>
      <c r="AA588" s="117">
        <f>IF(F588="Re-assigned","NA",IF(W588="","",IF(W588&gt;=VLOOKUP(D588,SLAMatrix,3,FALSE),"Yes",IF(W588&lt;VLOOKUP(D588,SLAMatrix,2,FALSE),"No","Internal"))))</f>
        <v/>
      </c>
      <c r="AB588" s="123" t="n"/>
      <c r="AC588" s="123" t="n"/>
      <c r="AD588" s="119" t="n"/>
      <c r="AE588" s="125" t="n"/>
      <c r="AF588" s="124">
        <f>MONTH(O588)</f>
        <v/>
      </c>
      <c r="AG588" s="124">
        <f>VLOOKUP(IFERROR(MID(AE588,1,(FIND(",",AE588,1)-1)),AE588),Facility_Region_Mapping,2,FALSE)</f>
        <v/>
      </c>
      <c r="AH588" s="124" t="n"/>
      <c r="AI588" s="124">
        <f>IF(C588&lt;&gt;"",IF(M588="ESM User",getInterfaceName($C588),"NA"),"")</f>
        <v/>
      </c>
      <c r="AJ588" s="116">
        <f>IF(Q588&lt;&gt;"",DATE(YEAR(Q588), MONTH(Q588), DAY(Q588)),"")</f>
        <v/>
      </c>
      <c r="AK588" s="130">
        <f>IF(Q588&lt;&gt;0,Q588-N588,TODAY()-N588)</f>
        <v/>
      </c>
      <c r="AL588" s="112">
        <f>IF(F588="Re-assigned",0,IF(H588="Closed",0,IF(H588="Service Restored",0,IF(H588="",0,1))))</f>
        <v/>
      </c>
      <c r="AM588" s="124">
        <f>IF(AL588=0,"",IF(AK588&gt;20.99,"Aged","Non-Aged"))</f>
        <v/>
      </c>
      <c r="AN588" s="112">
        <f>IF(Q588&lt;&gt;"",MONTH(Q588),"")</f>
        <v/>
      </c>
      <c r="AO588" s="112">
        <f>IFERROR(VALUE(V588),0)</f>
        <v/>
      </c>
    </row>
    <row customFormat="1" customHeight="1" ht="29.25" r="589" s="112" spans="1:41">
      <c r="A589" s="127" t="n"/>
      <c r="B589" s="113" t="n"/>
      <c r="C589" s="127" t="n"/>
      <c r="D589" s="127" t="n"/>
      <c r="E589" s="114">
        <f>IF(F589 &lt;&gt; "",VLOOKUP(F589,CategoryLookup,2,FALSE), "")</f>
        <v/>
      </c>
      <c r="F589" s="126" t="n"/>
      <c r="G589" s="127" t="n"/>
      <c r="H589" s="127" t="n"/>
      <c r="I589" s="127" t="n"/>
      <c r="J589" s="127" t="n"/>
      <c r="K589" s="127" t="n"/>
      <c r="L589" s="127" t="n"/>
      <c r="M589" s="127" t="n"/>
      <c r="N589" s="120" t="n"/>
      <c r="O589" s="120" t="n"/>
      <c r="P589" s="120" t="n"/>
      <c r="Q589" s="120" t="n"/>
      <c r="R589" s="121" t="n"/>
      <c r="S589" s="121" t="n"/>
      <c r="T589" s="121" t="n"/>
      <c r="U589" s="121" t="n"/>
      <c r="V589" s="117">
        <f>IF(P589="NA","NA",IF(P589&lt;&gt;"",TEXT(P589-N589,"[h].mm"),""))</f>
        <v/>
      </c>
      <c r="W589" s="118">
        <f>IF(AND(R589="",S589=""),"",R589+S589)</f>
        <v/>
      </c>
      <c r="X589" s="116">
        <f>IF(O589&lt;&gt;"",DATE(YEAR(O589), MONTH(O589), DAY(O589)),"")</f>
        <v/>
      </c>
      <c r="Y589" s="122" t="n"/>
      <c r="Z589" s="123" t="n"/>
      <c r="AA589" s="117">
        <f>IF(F589="Re-assigned","NA",IF(W589="","",IF(W589&gt;=VLOOKUP(D589,SLAMatrix,3,FALSE),"Yes",IF(W589&lt;VLOOKUP(D589,SLAMatrix,2,FALSE),"No","Internal"))))</f>
        <v/>
      </c>
      <c r="AB589" s="123" t="n"/>
      <c r="AC589" s="123" t="n"/>
      <c r="AD589" s="119" t="n"/>
      <c r="AE589" s="125" t="n"/>
      <c r="AF589" s="124">
        <f>MONTH(O589)</f>
        <v/>
      </c>
      <c r="AG589" s="124">
        <f>VLOOKUP(IFERROR(MID(AE589,1,(FIND(",",AE589,1)-1)),AE589),Facility_Region_Mapping,2,FALSE)</f>
        <v/>
      </c>
      <c r="AH589" s="124" t="n"/>
      <c r="AI589" s="124">
        <f>IF(C589&lt;&gt;"",IF(M589="ESM User",getInterfaceName($C589),"NA"),"")</f>
        <v/>
      </c>
      <c r="AJ589" s="116">
        <f>IF(Q589&lt;&gt;"",DATE(YEAR(Q589), MONTH(Q589), DAY(Q589)),"")</f>
        <v/>
      </c>
      <c r="AK589" s="130">
        <f>IF(Q589&lt;&gt;0,Q589-N589,TODAY()-N589)</f>
        <v/>
      </c>
      <c r="AL589" s="112">
        <f>IF(F589="Re-assigned",0,IF(H589="Closed",0,IF(H589="Service Restored",0,IF(H589="",0,1))))</f>
        <v/>
      </c>
      <c r="AM589" s="124">
        <f>IF(AL589=0,"",IF(AK589&gt;20.99,"Aged","Non-Aged"))</f>
        <v/>
      </c>
      <c r="AN589" s="112">
        <f>IF(Q589&lt;&gt;"",MONTH(Q589),"")</f>
        <v/>
      </c>
      <c r="AO589" s="112">
        <f>IFERROR(VALUE(V589),0)</f>
        <v/>
      </c>
    </row>
    <row customFormat="1" customHeight="1" ht="29.25" r="590" s="112" spans="1:41">
      <c r="A590" s="127" t="n"/>
      <c r="B590" s="113" t="n"/>
      <c r="C590" s="127" t="n"/>
      <c r="D590" s="127" t="n"/>
      <c r="E590" s="114">
        <f>IF(F590 &lt;&gt; "",VLOOKUP(F590,CategoryLookup,2,FALSE), "")</f>
        <v/>
      </c>
      <c r="F590" s="126" t="n"/>
      <c r="G590" s="127" t="n"/>
      <c r="H590" s="127" t="n"/>
      <c r="I590" s="127" t="n"/>
      <c r="J590" s="127" t="n"/>
      <c r="K590" s="127" t="n"/>
      <c r="L590" s="127" t="n"/>
      <c r="M590" s="127" t="n"/>
      <c r="N590" s="120" t="n"/>
      <c r="O590" s="120" t="n"/>
      <c r="P590" s="120" t="n"/>
      <c r="Q590" s="120" t="n"/>
      <c r="R590" s="121" t="n"/>
      <c r="S590" s="121" t="n"/>
      <c r="T590" s="121" t="n"/>
      <c r="U590" s="121" t="n"/>
      <c r="V590" s="117">
        <f>IF(P590="NA","NA",IF(P590&lt;&gt;"",TEXT(P590-N590,"[h].mm"),""))</f>
        <v/>
      </c>
      <c r="W590" s="118">
        <f>IF(AND(R590="",S590=""),"",R590+S590)</f>
        <v/>
      </c>
      <c r="X590" s="116">
        <f>IF(O590&lt;&gt;"",DATE(YEAR(O590), MONTH(O590), DAY(O590)),"")</f>
        <v/>
      </c>
      <c r="Y590" s="122" t="n"/>
      <c r="Z590" s="123" t="n"/>
      <c r="AA590" s="117">
        <f>IF(F590="Re-assigned","NA",IF(W590="","",IF(W590&gt;=VLOOKUP(D590,SLAMatrix,3,FALSE),"Yes",IF(W590&lt;VLOOKUP(D590,SLAMatrix,2,FALSE),"No","Internal"))))</f>
        <v/>
      </c>
      <c r="AB590" s="123" t="n"/>
      <c r="AC590" s="123" t="n"/>
      <c r="AD590" s="119" t="n"/>
      <c r="AE590" s="125" t="n"/>
      <c r="AF590" s="124">
        <f>MONTH(O590)</f>
        <v/>
      </c>
      <c r="AG590" s="124">
        <f>VLOOKUP(IFERROR(MID(AE590,1,(FIND(",",AE590,1)-1)),AE590),Facility_Region_Mapping,2,FALSE)</f>
        <v/>
      </c>
      <c r="AH590" s="124" t="n"/>
      <c r="AI590" s="124">
        <f>IF(C590&lt;&gt;"",IF(M590="ESM User",getInterfaceName($C590),"NA"),"")</f>
        <v/>
      </c>
      <c r="AJ590" s="116">
        <f>IF(Q590&lt;&gt;"",DATE(YEAR(Q590), MONTH(Q590), DAY(Q590)),"")</f>
        <v/>
      </c>
      <c r="AK590" s="130">
        <f>IF(Q590&lt;&gt;0,Q590-N590,TODAY()-N590)</f>
        <v/>
      </c>
      <c r="AL590" s="112">
        <f>IF(F590="Re-assigned",0,IF(H590="Closed",0,IF(H590="Service Restored",0,IF(H590="",0,1))))</f>
        <v/>
      </c>
      <c r="AM590" s="124">
        <f>IF(AL590=0,"",IF(AK590&gt;20.99,"Aged","Non-Aged"))</f>
        <v/>
      </c>
      <c r="AN590" s="112">
        <f>IF(Q590&lt;&gt;"",MONTH(Q590),"")</f>
        <v/>
      </c>
      <c r="AO590" s="112">
        <f>IFERROR(VALUE(V590),0)</f>
        <v/>
      </c>
    </row>
    <row customFormat="1" customHeight="1" ht="29.25" r="591" s="112" spans="1:41">
      <c r="A591" s="127" t="n"/>
      <c r="B591" s="113" t="n"/>
      <c r="C591" s="127" t="n"/>
      <c r="D591" s="127" t="n"/>
      <c r="E591" s="114">
        <f>IF(F591 &lt;&gt; "",VLOOKUP(F591,CategoryLookup,2,FALSE), "")</f>
        <v/>
      </c>
      <c r="F591" s="126" t="n"/>
      <c r="G591" s="127" t="n"/>
      <c r="H591" s="127" t="n"/>
      <c r="I591" s="127" t="n"/>
      <c r="J591" s="127" t="n"/>
      <c r="K591" s="127" t="n"/>
      <c r="L591" s="127" t="n"/>
      <c r="M591" s="127" t="n"/>
      <c r="N591" s="120" t="n"/>
      <c r="O591" s="120" t="n"/>
      <c r="P591" s="120" t="n"/>
      <c r="Q591" s="120" t="n"/>
      <c r="R591" s="121" t="n"/>
      <c r="S591" s="121" t="n"/>
      <c r="T591" s="121" t="n"/>
      <c r="U591" s="121" t="n"/>
      <c r="V591" s="117">
        <f>IF(P591="NA","NA",IF(P591&lt;&gt;"",TEXT(P591-N591,"[h].mm"),""))</f>
        <v/>
      </c>
      <c r="W591" s="118">
        <f>IF(AND(R591="",S591=""),"",R591+S591)</f>
        <v/>
      </c>
      <c r="X591" s="116">
        <f>IF(O591&lt;&gt;"",DATE(YEAR(O591), MONTH(O591), DAY(O591)),"")</f>
        <v/>
      </c>
      <c r="Y591" s="122" t="n"/>
      <c r="Z591" s="123" t="n"/>
      <c r="AA591" s="117">
        <f>IF(F591="Re-assigned","NA",IF(W591="","",IF(W591&gt;=VLOOKUP(D591,SLAMatrix,3,FALSE),"Yes",IF(W591&lt;VLOOKUP(D591,SLAMatrix,2,FALSE),"No","Internal"))))</f>
        <v/>
      </c>
      <c r="AB591" s="123" t="n"/>
      <c r="AC591" s="123" t="n"/>
      <c r="AD591" s="119" t="n"/>
      <c r="AE591" s="125" t="n"/>
      <c r="AF591" s="124">
        <f>MONTH(O591)</f>
        <v/>
      </c>
      <c r="AG591" s="124">
        <f>VLOOKUP(IFERROR(MID(AE591,1,(FIND(",",AE591,1)-1)),AE591),Facility_Region_Mapping,2,FALSE)</f>
        <v/>
      </c>
      <c r="AH591" s="124" t="n"/>
      <c r="AI591" s="124">
        <f>IF(C591&lt;&gt;"",IF(M591="ESM User",getInterfaceName($C591),"NA"),"")</f>
        <v/>
      </c>
      <c r="AJ591" s="116">
        <f>IF(Q591&lt;&gt;"",DATE(YEAR(Q591), MONTH(Q591), DAY(Q591)),"")</f>
        <v/>
      </c>
      <c r="AK591" s="130">
        <f>IF(Q591&lt;&gt;0,Q591-N591,TODAY()-N591)</f>
        <v/>
      </c>
      <c r="AL591" s="112">
        <f>IF(F591="Re-assigned",0,IF(H591="Closed",0,IF(H591="Service Restored",0,IF(H591="",0,1))))</f>
        <v/>
      </c>
      <c r="AM591" s="124">
        <f>IF(AL591=0,"",IF(AK591&gt;20.99,"Aged","Non-Aged"))</f>
        <v/>
      </c>
      <c r="AN591" s="112">
        <f>IF(Q591&lt;&gt;"",MONTH(Q591),"")</f>
        <v/>
      </c>
      <c r="AO591" s="112">
        <f>IFERROR(VALUE(V591),0)</f>
        <v/>
      </c>
    </row>
    <row customFormat="1" customHeight="1" ht="29.25" r="592" s="112" spans="1:41">
      <c r="A592" s="127" t="n"/>
      <c r="B592" s="113" t="n"/>
      <c r="C592" s="127" t="n"/>
      <c r="D592" s="127" t="n"/>
      <c r="E592" s="114">
        <f>IF(F592 &lt;&gt; "",VLOOKUP(F592,CategoryLookup,2,FALSE), "")</f>
        <v/>
      </c>
      <c r="F592" s="126" t="n"/>
      <c r="G592" s="127" t="n"/>
      <c r="H592" s="127" t="n"/>
      <c r="I592" s="127" t="n"/>
      <c r="J592" s="127" t="n"/>
      <c r="K592" s="127" t="n"/>
      <c r="L592" s="127" t="n"/>
      <c r="M592" s="127" t="n"/>
      <c r="N592" s="120" t="n"/>
      <c r="O592" s="120" t="n"/>
      <c r="P592" s="120" t="n"/>
      <c r="Q592" s="120" t="n"/>
      <c r="R592" s="121" t="n"/>
      <c r="S592" s="121" t="n"/>
      <c r="T592" s="121" t="n"/>
      <c r="U592" s="121" t="n"/>
      <c r="V592" s="117">
        <f>IF(P592="NA","NA",IF(P592&lt;&gt;"",TEXT(P592-N592,"[h].mm"),""))</f>
        <v/>
      </c>
      <c r="W592" s="118">
        <f>IF(AND(R592="",S592=""),"",R592+S592)</f>
        <v/>
      </c>
      <c r="X592" s="116">
        <f>IF(O592&lt;&gt;"",DATE(YEAR(O592), MONTH(O592), DAY(O592)),"")</f>
        <v/>
      </c>
      <c r="Y592" s="122" t="n"/>
      <c r="Z592" s="123" t="n"/>
      <c r="AA592" s="117">
        <f>IF(F592="Re-assigned","NA",IF(W592="","",IF(W592&gt;=VLOOKUP(D592,SLAMatrix,3,FALSE),"Yes",IF(W592&lt;VLOOKUP(D592,SLAMatrix,2,FALSE),"No","Internal"))))</f>
        <v/>
      </c>
      <c r="AB592" s="123" t="n"/>
      <c r="AC592" s="123" t="n"/>
      <c r="AD592" s="119" t="n"/>
      <c r="AE592" s="125" t="n"/>
      <c r="AF592" s="124">
        <f>MONTH(O592)</f>
        <v/>
      </c>
      <c r="AG592" s="124">
        <f>VLOOKUP(IFERROR(MID(AE592,1,(FIND(",",AE592,1)-1)),AE592),Facility_Region_Mapping,2,FALSE)</f>
        <v/>
      </c>
      <c r="AH592" s="124" t="n"/>
      <c r="AI592" s="124">
        <f>IF(C592&lt;&gt;"",IF(M592="ESM User",getInterfaceName($C592),"NA"),"")</f>
        <v/>
      </c>
      <c r="AJ592" s="116">
        <f>IF(Q592&lt;&gt;"",DATE(YEAR(Q592), MONTH(Q592), DAY(Q592)),"")</f>
        <v/>
      </c>
      <c r="AK592" s="130">
        <f>IF(Q592&lt;&gt;0,Q592-N592,TODAY()-N592)</f>
        <v/>
      </c>
      <c r="AL592" s="112">
        <f>IF(F592="Re-assigned",0,IF(H592="Closed",0,IF(H592="Service Restored",0,IF(H592="",0,1))))</f>
        <v/>
      </c>
      <c r="AM592" s="124">
        <f>IF(AL592=0,"",IF(AK592&gt;20.99,"Aged","Non-Aged"))</f>
        <v/>
      </c>
      <c r="AN592" s="112">
        <f>IF(Q592&lt;&gt;"",MONTH(Q592),"")</f>
        <v/>
      </c>
      <c r="AO592" s="112">
        <f>IFERROR(VALUE(V592),0)</f>
        <v/>
      </c>
    </row>
    <row customFormat="1" customHeight="1" ht="29.25" r="593" s="112" spans="1:41">
      <c r="A593" s="127" t="n"/>
      <c r="B593" s="113" t="n"/>
      <c r="C593" s="127" t="n"/>
      <c r="D593" s="127" t="n"/>
      <c r="E593" s="114">
        <f>IF(F593 &lt;&gt; "",VLOOKUP(F593,CategoryLookup,2,FALSE), "")</f>
        <v/>
      </c>
      <c r="F593" s="126" t="n"/>
      <c r="G593" s="127" t="n"/>
      <c r="H593" s="127" t="n"/>
      <c r="I593" s="127" t="n"/>
      <c r="J593" s="127" t="n"/>
      <c r="K593" s="127" t="n"/>
      <c r="L593" s="127" t="n"/>
      <c r="M593" s="127" t="n"/>
      <c r="N593" s="120" t="n"/>
      <c r="O593" s="120" t="n"/>
      <c r="P593" s="120" t="n"/>
      <c r="Q593" s="120" t="n"/>
      <c r="R593" s="121" t="n"/>
      <c r="S593" s="121" t="n"/>
      <c r="T593" s="121" t="n"/>
      <c r="U593" s="121" t="n"/>
      <c r="V593" s="117">
        <f>IF(P593="NA","NA",IF(P593&lt;&gt;"",TEXT(P593-N593,"[h].mm"),""))</f>
        <v/>
      </c>
      <c r="W593" s="118">
        <f>IF(AND(R593="",S593=""),"",R593+S593)</f>
        <v/>
      </c>
      <c r="X593" s="116">
        <f>IF(O593&lt;&gt;"",DATE(YEAR(O593), MONTH(O593), DAY(O593)),"")</f>
        <v/>
      </c>
      <c r="Y593" s="122" t="n"/>
      <c r="Z593" s="123" t="n"/>
      <c r="AA593" s="117">
        <f>IF(F593="Re-assigned","NA",IF(W593="","",IF(W593&gt;=VLOOKUP(D593,SLAMatrix,3,FALSE),"Yes",IF(W593&lt;VLOOKUP(D593,SLAMatrix,2,FALSE),"No","Internal"))))</f>
        <v/>
      </c>
      <c r="AB593" s="123" t="n"/>
      <c r="AC593" s="123" t="n"/>
      <c r="AD593" s="119" t="n"/>
      <c r="AE593" s="125" t="n"/>
      <c r="AF593" s="124">
        <f>MONTH(O593)</f>
        <v/>
      </c>
      <c r="AG593" s="124">
        <f>VLOOKUP(IFERROR(MID(AE593,1,(FIND(",",AE593,1)-1)),AE593),Facility_Region_Mapping,2,FALSE)</f>
        <v/>
      </c>
      <c r="AH593" s="124" t="n"/>
      <c r="AI593" s="124">
        <f>IF(C593&lt;&gt;"",IF(M593="ESM User",getInterfaceName($C593),"NA"),"")</f>
        <v/>
      </c>
      <c r="AJ593" s="116">
        <f>IF(Q593&lt;&gt;"",DATE(YEAR(Q593), MONTH(Q593), DAY(Q593)),"")</f>
        <v/>
      </c>
      <c r="AK593" s="130">
        <f>IF(Q593&lt;&gt;0,Q593-N593,TODAY()-N593)</f>
        <v/>
      </c>
      <c r="AL593" s="112">
        <f>IF(F593="Re-assigned",0,IF(H593="Closed",0,IF(H593="Service Restored",0,IF(H593="",0,1))))</f>
        <v/>
      </c>
      <c r="AM593" s="124">
        <f>IF(AL593=0,"",IF(AK593&gt;20.99,"Aged","Non-Aged"))</f>
        <v/>
      </c>
      <c r="AN593" s="112">
        <f>IF(Q593&lt;&gt;"",MONTH(Q593),"")</f>
        <v/>
      </c>
      <c r="AO593" s="112">
        <f>IFERROR(VALUE(V593),0)</f>
        <v/>
      </c>
    </row>
    <row customFormat="1" customHeight="1" ht="29.25" r="594" s="112" spans="1:41">
      <c r="A594" s="127" t="n"/>
      <c r="B594" s="113" t="n"/>
      <c r="C594" s="127" t="n"/>
      <c r="D594" s="127" t="n"/>
      <c r="E594" s="114">
        <f>IF(F594 &lt;&gt; "",VLOOKUP(F594,CategoryLookup,2,FALSE), "")</f>
        <v/>
      </c>
      <c r="F594" s="126" t="n"/>
      <c r="G594" s="127" t="n"/>
      <c r="H594" s="127" t="n"/>
      <c r="I594" s="127" t="n"/>
      <c r="J594" s="127" t="n"/>
      <c r="K594" s="127" t="n"/>
      <c r="L594" s="127" t="n"/>
      <c r="M594" s="127" t="n"/>
      <c r="N594" s="120" t="n"/>
      <c r="O594" s="120" t="n"/>
      <c r="P594" s="120" t="n"/>
      <c r="Q594" s="120" t="n"/>
      <c r="R594" s="121" t="n"/>
      <c r="S594" s="121" t="n"/>
      <c r="T594" s="121" t="n"/>
      <c r="U594" s="121" t="n"/>
      <c r="V594" s="117">
        <f>IF(P594="NA","NA",IF(P594&lt;&gt;"",TEXT(P594-N594,"[h].mm"),""))</f>
        <v/>
      </c>
      <c r="W594" s="118">
        <f>IF(AND(R594="",S594=""),"",R594+S594)</f>
        <v/>
      </c>
      <c r="X594" s="116">
        <f>IF(O594&lt;&gt;"",DATE(YEAR(O594), MONTH(O594), DAY(O594)),"")</f>
        <v/>
      </c>
      <c r="Y594" s="122" t="n"/>
      <c r="Z594" s="123" t="n"/>
      <c r="AA594" s="117">
        <f>IF(F594="Re-assigned","NA",IF(W594="","",IF(W594&gt;=VLOOKUP(D594,SLAMatrix,3,FALSE),"Yes",IF(W594&lt;VLOOKUP(D594,SLAMatrix,2,FALSE),"No","Internal"))))</f>
        <v/>
      </c>
      <c r="AB594" s="123" t="n"/>
      <c r="AC594" s="123" t="n"/>
      <c r="AD594" s="119" t="n"/>
      <c r="AE594" s="125" t="n"/>
      <c r="AF594" s="124">
        <f>MONTH(O594)</f>
        <v/>
      </c>
      <c r="AG594" s="124">
        <f>VLOOKUP(IFERROR(MID(AE594,1,(FIND(",",AE594,1)-1)),AE594),Facility_Region_Mapping,2,FALSE)</f>
        <v/>
      </c>
      <c r="AH594" s="124" t="n"/>
      <c r="AI594" s="124">
        <f>IF(C594&lt;&gt;"",IF(M594="ESM User",getInterfaceName($C594),"NA"),"")</f>
        <v/>
      </c>
      <c r="AJ594" s="116">
        <f>IF(Q594&lt;&gt;"",DATE(YEAR(Q594), MONTH(Q594), DAY(Q594)),"")</f>
        <v/>
      </c>
      <c r="AK594" s="130">
        <f>IF(Q594&lt;&gt;0,Q594-N594,TODAY()-N594)</f>
        <v/>
      </c>
      <c r="AL594" s="112">
        <f>IF(F594="Re-assigned",0,IF(H594="Closed",0,IF(H594="Service Restored",0,IF(H594="",0,1))))</f>
        <v/>
      </c>
      <c r="AM594" s="124">
        <f>IF(AL594=0,"",IF(AK594&gt;20.99,"Aged","Non-Aged"))</f>
        <v/>
      </c>
      <c r="AN594" s="112">
        <f>IF(Q594&lt;&gt;"",MONTH(Q594),"")</f>
        <v/>
      </c>
      <c r="AO594" s="112">
        <f>IFERROR(VALUE(V594),0)</f>
        <v/>
      </c>
    </row>
    <row customFormat="1" customHeight="1" ht="29.25" r="595" s="112" spans="1:41">
      <c r="A595" s="127" t="n"/>
      <c r="B595" s="113" t="n"/>
      <c r="C595" s="127" t="n"/>
      <c r="D595" s="127" t="n"/>
      <c r="E595" s="114">
        <f>IF(F595 &lt;&gt; "",VLOOKUP(F595,CategoryLookup,2,FALSE), "")</f>
        <v/>
      </c>
      <c r="F595" s="126" t="n"/>
      <c r="G595" s="127" t="n"/>
      <c r="H595" s="127" t="n"/>
      <c r="I595" s="127" t="n"/>
      <c r="J595" s="127" t="n"/>
      <c r="K595" s="127" t="n"/>
      <c r="L595" s="127" t="n"/>
      <c r="M595" s="127" t="n"/>
      <c r="N595" s="120" t="n"/>
      <c r="O595" s="120" t="n"/>
      <c r="P595" s="120" t="n"/>
      <c r="Q595" s="120" t="n"/>
      <c r="R595" s="121" t="n"/>
      <c r="S595" s="121" t="n"/>
      <c r="T595" s="121" t="n"/>
      <c r="U595" s="121" t="n"/>
      <c r="V595" s="117">
        <f>IF(P595="NA","NA",IF(P595&lt;&gt;"",TEXT(P595-N595,"[h].mm"),""))</f>
        <v/>
      </c>
      <c r="W595" s="118">
        <f>IF(AND(R595="",S595=""),"",R595+S595)</f>
        <v/>
      </c>
      <c r="X595" s="116">
        <f>IF(O595&lt;&gt;"",DATE(YEAR(O595), MONTH(O595), DAY(O595)),"")</f>
        <v/>
      </c>
      <c r="Y595" s="122" t="n"/>
      <c r="Z595" s="123" t="n"/>
      <c r="AA595" s="117">
        <f>IF(F595="Re-assigned","NA",IF(W595="","",IF(W595&gt;=VLOOKUP(D595,SLAMatrix,3,FALSE),"Yes",IF(W595&lt;VLOOKUP(D595,SLAMatrix,2,FALSE),"No","Internal"))))</f>
        <v/>
      </c>
      <c r="AB595" s="123" t="n"/>
      <c r="AC595" s="123" t="n"/>
      <c r="AD595" s="119" t="n"/>
      <c r="AE595" s="125" t="n"/>
      <c r="AF595" s="124">
        <f>MONTH(O595)</f>
        <v/>
      </c>
      <c r="AG595" s="124">
        <f>VLOOKUP(IFERROR(MID(AE595,1,(FIND(",",AE595,1)-1)),AE595),Facility_Region_Mapping,2,FALSE)</f>
        <v/>
      </c>
      <c r="AH595" s="124" t="n"/>
      <c r="AI595" s="124">
        <f>IF(C595&lt;&gt;"",IF(M595="ESM User",getInterfaceName($C595),"NA"),"")</f>
        <v/>
      </c>
      <c r="AJ595" s="116">
        <f>IF(Q595&lt;&gt;"",DATE(YEAR(Q595), MONTH(Q595), DAY(Q595)),"")</f>
        <v/>
      </c>
      <c r="AK595" s="130">
        <f>IF(Q595&lt;&gt;0,Q595-N595,TODAY()-N595)</f>
        <v/>
      </c>
      <c r="AL595" s="112">
        <f>IF(F595="Re-assigned",0,IF(H595="Closed",0,IF(H595="Service Restored",0,IF(H595="",0,1))))</f>
        <v/>
      </c>
      <c r="AM595" s="124">
        <f>IF(AL595=0,"",IF(AK595&gt;20.99,"Aged","Non-Aged"))</f>
        <v/>
      </c>
      <c r="AN595" s="112">
        <f>IF(Q595&lt;&gt;"",MONTH(Q595),"")</f>
        <v/>
      </c>
      <c r="AO595" s="112">
        <f>IFERROR(VALUE(V595),0)</f>
        <v/>
      </c>
    </row>
    <row customFormat="1" customHeight="1" ht="29.25" r="596" s="112" spans="1:41">
      <c r="A596" s="127" t="n"/>
      <c r="B596" s="113" t="n"/>
      <c r="C596" s="127" t="n"/>
      <c r="D596" s="127" t="n"/>
      <c r="E596" s="114">
        <f>IF(F596 &lt;&gt; "",VLOOKUP(F596,CategoryLookup,2,FALSE), "")</f>
        <v/>
      </c>
      <c r="F596" s="126" t="n"/>
      <c r="G596" s="127" t="n"/>
      <c r="H596" s="127" t="n"/>
      <c r="I596" s="127" t="n"/>
      <c r="J596" s="127" t="n"/>
      <c r="K596" s="127" t="n"/>
      <c r="L596" s="127" t="n"/>
      <c r="M596" s="127" t="n"/>
      <c r="N596" s="120" t="n"/>
      <c r="O596" s="120" t="n"/>
      <c r="P596" s="120" t="n"/>
      <c r="Q596" s="120" t="n"/>
      <c r="R596" s="121" t="n"/>
      <c r="S596" s="121" t="n"/>
      <c r="T596" s="121" t="n"/>
      <c r="U596" s="121" t="n"/>
      <c r="V596" s="117">
        <f>IF(P596="NA","NA",IF(P596&lt;&gt;"",TEXT(P596-N596,"[h].mm"),""))</f>
        <v/>
      </c>
      <c r="W596" s="118">
        <f>IF(AND(R596="",S596=""),"",R596+S596)</f>
        <v/>
      </c>
      <c r="X596" s="116">
        <f>IF(O596&lt;&gt;"",DATE(YEAR(O596), MONTH(O596), DAY(O596)),"")</f>
        <v/>
      </c>
      <c r="Y596" s="122" t="n"/>
      <c r="Z596" s="123" t="n"/>
      <c r="AA596" s="117">
        <f>IF(F596="Re-assigned","NA",IF(W596="","",IF(W596&gt;=VLOOKUP(D596,SLAMatrix,3,FALSE),"Yes",IF(W596&lt;VLOOKUP(D596,SLAMatrix,2,FALSE),"No","Internal"))))</f>
        <v/>
      </c>
      <c r="AB596" s="123" t="n"/>
      <c r="AC596" s="123" t="n"/>
      <c r="AD596" s="119" t="n"/>
      <c r="AE596" s="125" t="n"/>
      <c r="AF596" s="124">
        <f>MONTH(O596)</f>
        <v/>
      </c>
      <c r="AG596" s="124">
        <f>VLOOKUP(IFERROR(MID(AE596,1,(FIND(",",AE596,1)-1)),AE596),Facility_Region_Mapping,2,FALSE)</f>
        <v/>
      </c>
      <c r="AH596" s="124" t="n"/>
      <c r="AI596" s="124">
        <f>IF(C596&lt;&gt;"",IF(M596="ESM User",getInterfaceName($C596),"NA"),"")</f>
        <v/>
      </c>
      <c r="AJ596" s="116">
        <f>IF(Q596&lt;&gt;"",DATE(YEAR(Q596), MONTH(Q596), DAY(Q596)),"")</f>
        <v/>
      </c>
      <c r="AK596" s="130">
        <f>IF(Q596&lt;&gt;0,Q596-N596,TODAY()-N596)</f>
        <v/>
      </c>
      <c r="AL596" s="112">
        <f>IF(F596="Re-assigned",0,IF(H596="Closed",0,IF(H596="Service Restored",0,IF(H596="",0,1))))</f>
        <v/>
      </c>
      <c r="AM596" s="124">
        <f>IF(AL596=0,"",IF(AK596&gt;20.99,"Aged","Non-Aged"))</f>
        <v/>
      </c>
      <c r="AN596" s="112">
        <f>IF(Q596&lt;&gt;"",MONTH(Q596),"")</f>
        <v/>
      </c>
      <c r="AO596" s="112">
        <f>IFERROR(VALUE(V596),0)</f>
        <v/>
      </c>
    </row>
    <row customFormat="1" customHeight="1" ht="29.25" r="597" s="112" spans="1:41">
      <c r="A597" s="127" t="n"/>
      <c r="B597" s="113" t="n"/>
      <c r="C597" s="127" t="n"/>
      <c r="D597" s="127" t="n"/>
      <c r="E597" s="114">
        <f>IF(F597 &lt;&gt; "",VLOOKUP(F597,CategoryLookup,2,FALSE), "")</f>
        <v/>
      </c>
      <c r="F597" s="126" t="n"/>
      <c r="G597" s="127" t="n"/>
      <c r="H597" s="127" t="n"/>
      <c r="I597" s="127" t="n"/>
      <c r="J597" s="127" t="n"/>
      <c r="K597" s="127" t="n"/>
      <c r="L597" s="127" t="n"/>
      <c r="M597" s="127" t="n"/>
      <c r="N597" s="120" t="n"/>
      <c r="O597" s="120" t="n"/>
      <c r="P597" s="120" t="n"/>
      <c r="Q597" s="120" t="n"/>
      <c r="R597" s="121" t="n"/>
      <c r="S597" s="121" t="n"/>
      <c r="T597" s="121" t="n"/>
      <c r="U597" s="121" t="n"/>
      <c r="V597" s="117">
        <f>IF(P597="NA","NA",IF(P597&lt;&gt;"",TEXT(P597-N597,"[h].mm"),""))</f>
        <v/>
      </c>
      <c r="W597" s="118">
        <f>IF(AND(R597="",S597=""),"",R597+S597)</f>
        <v/>
      </c>
      <c r="X597" s="116">
        <f>IF(O597&lt;&gt;"",DATE(YEAR(O597), MONTH(O597), DAY(O597)),"")</f>
        <v/>
      </c>
      <c r="Y597" s="122" t="n"/>
      <c r="Z597" s="123" t="n"/>
      <c r="AA597" s="117">
        <f>IF(F597="Re-assigned","NA",IF(W597="","",IF(W597&gt;=VLOOKUP(D597,SLAMatrix,3,FALSE),"Yes",IF(W597&lt;VLOOKUP(D597,SLAMatrix,2,FALSE),"No","Internal"))))</f>
        <v/>
      </c>
      <c r="AB597" s="123" t="n"/>
      <c r="AC597" s="123" t="n"/>
      <c r="AD597" s="119" t="n"/>
      <c r="AE597" s="125" t="n"/>
      <c r="AF597" s="124">
        <f>MONTH(O597)</f>
        <v/>
      </c>
      <c r="AG597" s="124">
        <f>VLOOKUP(IFERROR(MID(AE597,1,(FIND(",",AE597,1)-1)),AE597),Facility_Region_Mapping,2,FALSE)</f>
        <v/>
      </c>
      <c r="AH597" s="124" t="n"/>
      <c r="AI597" s="124">
        <f>IF(C597&lt;&gt;"",IF(M597="ESM User",getInterfaceName($C597),"NA"),"")</f>
        <v/>
      </c>
      <c r="AJ597" s="116">
        <f>IF(Q597&lt;&gt;"",DATE(YEAR(Q597), MONTH(Q597), DAY(Q597)),"")</f>
        <v/>
      </c>
      <c r="AK597" s="130">
        <f>IF(Q597&lt;&gt;0,Q597-N597,TODAY()-N597)</f>
        <v/>
      </c>
      <c r="AL597" s="112">
        <f>IF(F597="Re-assigned",0,IF(H597="Closed",0,IF(H597="Service Restored",0,IF(H597="",0,1))))</f>
        <v/>
      </c>
      <c r="AM597" s="124">
        <f>IF(AL597=0,"",IF(AK597&gt;20.99,"Aged","Non-Aged"))</f>
        <v/>
      </c>
      <c r="AN597" s="112">
        <f>IF(Q597&lt;&gt;"",MONTH(Q597),"")</f>
        <v/>
      </c>
      <c r="AO597" s="112">
        <f>IFERROR(VALUE(V597),0)</f>
        <v/>
      </c>
    </row>
    <row customFormat="1" customHeight="1" ht="29.25" r="598" s="112" spans="1:41">
      <c r="A598" s="127" t="n"/>
      <c r="B598" s="113" t="n"/>
      <c r="C598" s="127" t="n"/>
      <c r="D598" s="127" t="n"/>
      <c r="E598" s="114">
        <f>IF(F598 &lt;&gt; "",VLOOKUP(F598,CategoryLookup,2,FALSE), "")</f>
        <v/>
      </c>
      <c r="F598" s="126" t="n"/>
      <c r="G598" s="127" t="n"/>
      <c r="H598" s="127" t="n"/>
      <c r="I598" s="127" t="n"/>
      <c r="J598" s="127" t="n"/>
      <c r="K598" s="127" t="n"/>
      <c r="L598" s="127" t="n"/>
      <c r="M598" s="127" t="n"/>
      <c r="N598" s="120" t="n"/>
      <c r="O598" s="120" t="n"/>
      <c r="P598" s="120" t="n"/>
      <c r="Q598" s="120" t="n"/>
      <c r="R598" s="121" t="n"/>
      <c r="S598" s="121" t="n"/>
      <c r="T598" s="121" t="n"/>
      <c r="U598" s="121" t="n"/>
      <c r="V598" s="117">
        <f>IF(P598="NA","NA",IF(P598&lt;&gt;"",TEXT(P598-N598,"[h].mm"),""))</f>
        <v/>
      </c>
      <c r="W598" s="118">
        <f>IF(AND(R598="",S598=""),"",R598+S598)</f>
        <v/>
      </c>
      <c r="X598" s="116">
        <f>IF(O598&lt;&gt;"",DATE(YEAR(O598), MONTH(O598), DAY(O598)),"")</f>
        <v/>
      </c>
      <c r="Y598" s="122" t="n"/>
      <c r="Z598" s="123" t="n"/>
      <c r="AA598" s="117">
        <f>IF(F598="Re-assigned","NA",IF(W598="","",IF(W598&gt;=VLOOKUP(D598,SLAMatrix,3,FALSE),"Yes",IF(W598&lt;VLOOKUP(D598,SLAMatrix,2,FALSE),"No","Internal"))))</f>
        <v/>
      </c>
      <c r="AB598" s="123" t="n"/>
      <c r="AC598" s="123" t="n"/>
      <c r="AD598" s="119" t="n"/>
      <c r="AE598" s="125" t="n"/>
      <c r="AF598" s="124">
        <f>MONTH(O598)</f>
        <v/>
      </c>
      <c r="AG598" s="124">
        <f>VLOOKUP(IFERROR(MID(AE598,1,(FIND(",",AE598,1)-1)),AE598),Facility_Region_Mapping,2,FALSE)</f>
        <v/>
      </c>
      <c r="AH598" s="124" t="n"/>
      <c r="AI598" s="124">
        <f>IF(C598&lt;&gt;"",IF(M598="ESM User",getInterfaceName($C598),"NA"),"")</f>
        <v/>
      </c>
      <c r="AJ598" s="116">
        <f>IF(Q598&lt;&gt;"",DATE(YEAR(Q598), MONTH(Q598), DAY(Q598)),"")</f>
        <v/>
      </c>
      <c r="AK598" s="130">
        <f>IF(Q598&lt;&gt;0,Q598-N598,TODAY()-N598)</f>
        <v/>
      </c>
      <c r="AL598" s="112">
        <f>IF(F598="Re-assigned",0,IF(H598="Closed",0,IF(H598="Service Restored",0,IF(H598="",0,1))))</f>
        <v/>
      </c>
      <c r="AM598" s="124">
        <f>IF(AL598=0,"",IF(AK598&gt;20.99,"Aged","Non-Aged"))</f>
        <v/>
      </c>
      <c r="AN598" s="112">
        <f>IF(Q598&lt;&gt;"",MONTH(Q598),"")</f>
        <v/>
      </c>
      <c r="AO598" s="112">
        <f>IFERROR(VALUE(V598),0)</f>
        <v/>
      </c>
    </row>
    <row customFormat="1" customHeight="1" ht="29.25" r="599" s="112" spans="1:41">
      <c r="A599" s="127" t="n"/>
      <c r="B599" s="113" t="n"/>
      <c r="C599" s="127" t="n"/>
      <c r="D599" s="127" t="n"/>
      <c r="E599" s="114">
        <f>IF(F599 &lt;&gt; "",VLOOKUP(F599,CategoryLookup,2,FALSE), "")</f>
        <v/>
      </c>
      <c r="F599" s="126" t="n"/>
      <c r="G599" s="127" t="n"/>
      <c r="H599" s="127" t="n"/>
      <c r="I599" s="127" t="n"/>
      <c r="J599" s="127" t="n"/>
      <c r="K599" s="127" t="n"/>
      <c r="L599" s="127" t="n"/>
      <c r="M599" s="127" t="n"/>
      <c r="N599" s="120" t="n"/>
      <c r="O599" s="120" t="n"/>
      <c r="P599" s="120" t="n"/>
      <c r="Q599" s="120" t="n"/>
      <c r="R599" s="121" t="n"/>
      <c r="S599" s="121" t="n"/>
      <c r="T599" s="121" t="n"/>
      <c r="U599" s="121" t="n"/>
      <c r="V599" s="117">
        <f>IF(P599="NA","NA",IF(P599&lt;&gt;"",TEXT(P599-N599,"[h].mm"),""))</f>
        <v/>
      </c>
      <c r="W599" s="118">
        <f>IF(AND(R599="",S599=""),"",R599+S599)</f>
        <v/>
      </c>
      <c r="X599" s="116">
        <f>IF(O599&lt;&gt;"",DATE(YEAR(O599), MONTH(O599), DAY(O599)),"")</f>
        <v/>
      </c>
      <c r="Y599" s="122" t="n"/>
      <c r="Z599" s="123" t="n"/>
      <c r="AA599" s="117">
        <f>IF(F599="Re-assigned","NA",IF(W599="","",IF(W599&gt;=VLOOKUP(D599,SLAMatrix,3,FALSE),"Yes",IF(W599&lt;VLOOKUP(D599,SLAMatrix,2,FALSE),"No","Internal"))))</f>
        <v/>
      </c>
      <c r="AB599" s="123" t="n"/>
      <c r="AC599" s="123" t="n"/>
      <c r="AD599" s="119" t="n"/>
      <c r="AE599" s="125" t="n"/>
      <c r="AF599" s="124">
        <f>MONTH(O599)</f>
        <v/>
      </c>
      <c r="AG599" s="124">
        <f>VLOOKUP(IFERROR(MID(AE599,1,(FIND(",",AE599,1)-1)),AE599),Facility_Region_Mapping,2,FALSE)</f>
        <v/>
      </c>
      <c r="AH599" s="124" t="n"/>
      <c r="AI599" s="124">
        <f>IF(C599&lt;&gt;"",IF(M599="ESM User",getInterfaceName($C599),"NA"),"")</f>
        <v/>
      </c>
      <c r="AJ599" s="116">
        <f>IF(Q599&lt;&gt;"",DATE(YEAR(Q599), MONTH(Q599), DAY(Q599)),"")</f>
        <v/>
      </c>
      <c r="AK599" s="130">
        <f>IF(Q599&lt;&gt;0,Q599-N599,TODAY()-N599)</f>
        <v/>
      </c>
      <c r="AL599" s="112">
        <f>IF(F599="Re-assigned",0,IF(H599="Closed",0,IF(H599="Service Restored",0,IF(H599="",0,1))))</f>
        <v/>
      </c>
      <c r="AM599" s="124">
        <f>IF(AL599=0,"",IF(AK599&gt;20.99,"Aged","Non-Aged"))</f>
        <v/>
      </c>
      <c r="AN599" s="112">
        <f>IF(Q599&lt;&gt;"",MONTH(Q599),"")</f>
        <v/>
      </c>
      <c r="AO599" s="112">
        <f>IFERROR(VALUE(V599),0)</f>
        <v/>
      </c>
    </row>
    <row customFormat="1" customHeight="1" ht="29.25" r="600" s="112" spans="1:41">
      <c r="A600" s="127" t="n"/>
      <c r="B600" s="113" t="n"/>
      <c r="C600" s="127" t="n"/>
      <c r="D600" s="127" t="n"/>
      <c r="E600" s="114">
        <f>IF(F600 &lt;&gt; "",VLOOKUP(F600,CategoryLookup,2,FALSE), "")</f>
        <v/>
      </c>
      <c r="F600" s="126" t="n"/>
      <c r="G600" s="127" t="n"/>
      <c r="H600" s="127" t="n"/>
      <c r="I600" s="127" t="n"/>
      <c r="J600" s="127" t="n"/>
      <c r="K600" s="127" t="n"/>
      <c r="L600" s="127" t="n"/>
      <c r="M600" s="127" t="n"/>
      <c r="N600" s="120" t="n"/>
      <c r="O600" s="120" t="n"/>
      <c r="P600" s="120" t="n"/>
      <c r="Q600" s="120" t="n"/>
      <c r="R600" s="121" t="n"/>
      <c r="S600" s="121" t="n"/>
      <c r="T600" s="121" t="n"/>
      <c r="U600" s="121" t="n"/>
      <c r="V600" s="117">
        <f>IF(P600="NA","NA",IF(P600&lt;&gt;"",TEXT(P600-N600,"[h].mm"),""))</f>
        <v/>
      </c>
      <c r="W600" s="118">
        <f>IF(AND(R600="",S600=""),"",R600+S600)</f>
        <v/>
      </c>
      <c r="X600" s="116">
        <f>IF(O600&lt;&gt;"",DATE(YEAR(O600), MONTH(O600), DAY(O600)),"")</f>
        <v/>
      </c>
      <c r="Y600" s="122" t="n"/>
      <c r="Z600" s="123" t="n"/>
      <c r="AA600" s="117">
        <f>IF(F600="Re-assigned","NA",IF(W600="","",IF(W600&gt;=VLOOKUP(D600,SLAMatrix,3,FALSE),"Yes",IF(W600&lt;VLOOKUP(D600,SLAMatrix,2,FALSE),"No","Internal"))))</f>
        <v/>
      </c>
      <c r="AB600" s="123" t="n"/>
      <c r="AC600" s="123" t="n"/>
      <c r="AD600" s="119" t="n"/>
      <c r="AE600" s="125" t="n"/>
      <c r="AF600" s="124">
        <f>MONTH(O600)</f>
        <v/>
      </c>
      <c r="AG600" s="124">
        <f>VLOOKUP(IFERROR(MID(AE600,1,(FIND(",",AE600,1)-1)),AE600),Facility_Region_Mapping,2,FALSE)</f>
        <v/>
      </c>
      <c r="AH600" s="124" t="n"/>
      <c r="AI600" s="124">
        <f>IF(C600&lt;&gt;"",IF(M600="ESM User",getInterfaceName($C600),"NA"),"")</f>
        <v/>
      </c>
      <c r="AJ600" s="116">
        <f>IF(Q600&lt;&gt;"",DATE(YEAR(Q600), MONTH(Q600), DAY(Q600)),"")</f>
        <v/>
      </c>
      <c r="AK600" s="130">
        <f>IF(Q600&lt;&gt;0,Q600-N600,TODAY()-N600)</f>
        <v/>
      </c>
      <c r="AL600" s="112">
        <f>IF(F600="Re-assigned",0,IF(H600="Closed",0,IF(H600="Service Restored",0,IF(H600="",0,1))))</f>
        <v/>
      </c>
      <c r="AM600" s="124">
        <f>IF(AL600=0,"",IF(AK600&gt;20.99,"Aged","Non-Aged"))</f>
        <v/>
      </c>
      <c r="AN600" s="112">
        <f>IF(Q600&lt;&gt;"",MONTH(Q600),"")</f>
        <v/>
      </c>
      <c r="AO600" s="112">
        <f>IFERROR(VALUE(V600),0)</f>
        <v/>
      </c>
    </row>
    <row customFormat="1" customHeight="1" ht="29.25" r="601" s="112" spans="1:41">
      <c r="A601" s="127" t="n"/>
      <c r="B601" s="113" t="n"/>
      <c r="C601" s="127" t="n"/>
      <c r="D601" s="127" t="n"/>
      <c r="E601" s="114">
        <f>IF(F601 &lt;&gt; "",VLOOKUP(F601,CategoryLookup,2,FALSE), "")</f>
        <v/>
      </c>
      <c r="F601" s="126" t="n"/>
      <c r="G601" s="127" t="n"/>
      <c r="H601" s="127" t="n"/>
      <c r="I601" s="127" t="n"/>
      <c r="J601" s="127" t="n"/>
      <c r="K601" s="127" t="n"/>
      <c r="L601" s="127" t="n"/>
      <c r="M601" s="127" t="n"/>
      <c r="N601" s="120" t="n"/>
      <c r="O601" s="120" t="n"/>
      <c r="P601" s="120" t="n"/>
      <c r="Q601" s="120" t="n"/>
      <c r="R601" s="121" t="n"/>
      <c r="S601" s="121" t="n"/>
      <c r="T601" s="121" t="n"/>
      <c r="U601" s="121" t="n"/>
      <c r="V601" s="117">
        <f>IF(P601="NA","NA",IF(P601&lt;&gt;"",TEXT(P601-N601,"[h].mm"),""))</f>
        <v/>
      </c>
      <c r="W601" s="118">
        <f>IF(AND(R601="",S601=""),"",R601+S601)</f>
        <v/>
      </c>
      <c r="X601" s="116">
        <f>IF(O601&lt;&gt;"",DATE(YEAR(O601), MONTH(O601), DAY(O601)),"")</f>
        <v/>
      </c>
      <c r="Y601" s="122" t="n"/>
      <c r="Z601" s="123" t="n"/>
      <c r="AA601" s="117">
        <f>IF(F601="Re-assigned","NA",IF(W601="","",IF(W601&gt;=VLOOKUP(D601,SLAMatrix,3,FALSE),"Yes",IF(W601&lt;VLOOKUP(D601,SLAMatrix,2,FALSE),"No","Internal"))))</f>
        <v/>
      </c>
      <c r="AB601" s="123" t="n"/>
      <c r="AC601" s="123" t="n"/>
      <c r="AD601" s="119" t="n"/>
      <c r="AE601" s="125" t="n"/>
      <c r="AF601" s="124">
        <f>MONTH(O601)</f>
        <v/>
      </c>
      <c r="AG601" s="124">
        <f>VLOOKUP(IFERROR(MID(AE601,1,(FIND(",",AE601,1)-1)),AE601),Facility_Region_Mapping,2,FALSE)</f>
        <v/>
      </c>
      <c r="AH601" s="124" t="n"/>
      <c r="AI601" s="124">
        <f>IF(C601&lt;&gt;"",IF(M601="ESM User",getInterfaceName($C601),"NA"),"")</f>
        <v/>
      </c>
      <c r="AJ601" s="116">
        <f>IF(Q601&lt;&gt;"",DATE(YEAR(Q601), MONTH(Q601), DAY(Q601)),"")</f>
        <v/>
      </c>
      <c r="AK601" s="130">
        <f>IF(Q601&lt;&gt;0,Q601-N601,TODAY()-N601)</f>
        <v/>
      </c>
      <c r="AL601" s="112">
        <f>IF(F601="Re-assigned",0,IF(H601="Closed",0,IF(H601="Service Restored",0,IF(H601="",0,1))))</f>
        <v/>
      </c>
      <c r="AM601" s="124">
        <f>IF(AL601=0,"",IF(AK601&gt;20.99,"Aged","Non-Aged"))</f>
        <v/>
      </c>
      <c r="AN601" s="112">
        <f>IF(Q601&lt;&gt;"",MONTH(Q601),"")</f>
        <v/>
      </c>
      <c r="AO601" s="112">
        <f>IFERROR(VALUE(V601),0)</f>
        <v/>
      </c>
    </row>
    <row customFormat="1" customHeight="1" ht="29.25" r="602" s="112" spans="1:41">
      <c r="A602" s="127" t="n"/>
      <c r="B602" s="113" t="n"/>
      <c r="C602" s="127" t="n"/>
      <c r="D602" s="127" t="n"/>
      <c r="E602" s="114">
        <f>IF(F602 &lt;&gt; "",VLOOKUP(F602,CategoryLookup,2,FALSE), "")</f>
        <v/>
      </c>
      <c r="F602" s="126" t="n"/>
      <c r="G602" s="127" t="n"/>
      <c r="H602" s="127" t="n"/>
      <c r="I602" s="127" t="n"/>
      <c r="J602" s="127" t="n"/>
      <c r="K602" s="127" t="n"/>
      <c r="L602" s="127" t="n"/>
      <c r="M602" s="127" t="n"/>
      <c r="N602" s="120" t="n"/>
      <c r="O602" s="120" t="n"/>
      <c r="P602" s="120" t="n"/>
      <c r="Q602" s="120" t="n"/>
      <c r="R602" s="121" t="n"/>
      <c r="S602" s="121" t="n"/>
      <c r="T602" s="121" t="n"/>
      <c r="U602" s="121" t="n"/>
      <c r="V602" s="117">
        <f>IF(P602="NA","NA",IF(P602&lt;&gt;"",TEXT(P602-N602,"[h].mm"),""))</f>
        <v/>
      </c>
      <c r="W602" s="118">
        <f>IF(AND(R602="",S602=""),"",R602+S602)</f>
        <v/>
      </c>
      <c r="X602" s="116">
        <f>IF(O602&lt;&gt;"",DATE(YEAR(O602), MONTH(O602), DAY(O602)),"")</f>
        <v/>
      </c>
      <c r="Y602" s="122" t="n"/>
      <c r="Z602" s="123" t="n"/>
      <c r="AA602" s="117">
        <f>IF(F602="Re-assigned","NA",IF(W602="","",IF(W602&gt;=VLOOKUP(D602,SLAMatrix,3,FALSE),"Yes",IF(W602&lt;VLOOKUP(D602,SLAMatrix,2,FALSE),"No","Internal"))))</f>
        <v/>
      </c>
      <c r="AB602" s="123" t="n"/>
      <c r="AC602" s="123" t="n"/>
      <c r="AD602" s="119" t="n"/>
      <c r="AE602" s="125" t="n"/>
      <c r="AF602" s="124">
        <f>MONTH(O602)</f>
        <v/>
      </c>
      <c r="AG602" s="124">
        <f>VLOOKUP(IFERROR(MID(AE602,1,(FIND(",",AE602,1)-1)),AE602),Facility_Region_Mapping,2,FALSE)</f>
        <v/>
      </c>
      <c r="AH602" s="124" t="n"/>
      <c r="AI602" s="124">
        <f>IF(C602&lt;&gt;"",IF(M602="ESM User",getInterfaceName($C602),"NA"),"")</f>
        <v/>
      </c>
      <c r="AJ602" s="116">
        <f>IF(Q602&lt;&gt;"",DATE(YEAR(Q602), MONTH(Q602), DAY(Q602)),"")</f>
        <v/>
      </c>
      <c r="AK602" s="130">
        <f>IF(Q602&lt;&gt;0,Q602-N602,TODAY()-N602)</f>
        <v/>
      </c>
      <c r="AL602" s="112">
        <f>IF(F602="Re-assigned",0,IF(H602="Closed",0,IF(H602="Service Restored",0,IF(H602="",0,1))))</f>
        <v/>
      </c>
      <c r="AM602" s="124">
        <f>IF(AL602=0,"",IF(AK602&gt;20.99,"Aged","Non-Aged"))</f>
        <v/>
      </c>
      <c r="AN602" s="112">
        <f>IF(Q602&lt;&gt;"",MONTH(Q602),"")</f>
        <v/>
      </c>
      <c r="AO602" s="112">
        <f>IFERROR(VALUE(V602),0)</f>
        <v/>
      </c>
    </row>
    <row customFormat="1" customHeight="1" ht="29.25" r="603" s="112" spans="1:41">
      <c r="A603" s="127" t="n"/>
      <c r="B603" s="113" t="n"/>
      <c r="C603" s="127" t="n"/>
      <c r="D603" s="127" t="n"/>
      <c r="E603" s="114">
        <f>IF(F603 &lt;&gt; "",VLOOKUP(F603,CategoryLookup,2,FALSE), "")</f>
        <v/>
      </c>
      <c r="F603" s="126" t="n"/>
      <c r="G603" s="127" t="n"/>
      <c r="H603" s="127" t="n"/>
      <c r="I603" s="127" t="n"/>
      <c r="J603" s="127" t="n"/>
      <c r="K603" s="127" t="n"/>
      <c r="L603" s="127" t="n"/>
      <c r="M603" s="127" t="n"/>
      <c r="N603" s="120" t="n"/>
      <c r="O603" s="120" t="n"/>
      <c r="P603" s="120" t="n"/>
      <c r="Q603" s="120" t="n"/>
      <c r="R603" s="121" t="n"/>
      <c r="S603" s="121" t="n"/>
      <c r="T603" s="121" t="n"/>
      <c r="U603" s="121" t="n"/>
      <c r="V603" s="117">
        <f>IF(P603="NA","NA",IF(P603&lt;&gt;"",TEXT(P603-N603,"[h].mm"),""))</f>
        <v/>
      </c>
      <c r="W603" s="118">
        <f>IF(AND(R603="",S603=""),"",R603+S603)</f>
        <v/>
      </c>
      <c r="X603" s="116">
        <f>IF(O603&lt;&gt;"",DATE(YEAR(O603), MONTH(O603), DAY(O603)),"")</f>
        <v/>
      </c>
      <c r="Y603" s="122" t="n"/>
      <c r="Z603" s="123" t="n"/>
      <c r="AA603" s="117">
        <f>IF(F603="Re-assigned","NA",IF(W603="","",IF(W603&gt;=VLOOKUP(D603,SLAMatrix,3,FALSE),"Yes",IF(W603&lt;VLOOKUP(D603,SLAMatrix,2,FALSE),"No","Internal"))))</f>
        <v/>
      </c>
      <c r="AB603" s="123" t="n"/>
      <c r="AC603" s="123" t="n"/>
      <c r="AD603" s="119" t="n"/>
      <c r="AE603" s="125" t="n"/>
      <c r="AF603" s="124">
        <f>MONTH(O603)</f>
        <v/>
      </c>
      <c r="AG603" s="124">
        <f>VLOOKUP(IFERROR(MID(AE603,1,(FIND(",",AE603,1)-1)),AE603),Facility_Region_Mapping,2,FALSE)</f>
        <v/>
      </c>
      <c r="AH603" s="124" t="n"/>
      <c r="AI603" s="124">
        <f>IF(C603&lt;&gt;"",IF(M603="ESM User",getInterfaceName($C603),"NA"),"")</f>
        <v/>
      </c>
      <c r="AJ603" s="116">
        <f>IF(Q603&lt;&gt;"",DATE(YEAR(Q603), MONTH(Q603), DAY(Q603)),"")</f>
        <v/>
      </c>
      <c r="AK603" s="130">
        <f>IF(Q603&lt;&gt;0,Q603-N603,TODAY()-N603)</f>
        <v/>
      </c>
      <c r="AL603" s="112">
        <f>IF(F603="Re-assigned",0,IF(H603="Closed",0,IF(H603="Service Restored",0,IF(H603="",0,1))))</f>
        <v/>
      </c>
      <c r="AM603" s="124">
        <f>IF(AL603=0,"",IF(AK603&gt;20.99,"Aged","Non-Aged"))</f>
        <v/>
      </c>
      <c r="AN603" s="112">
        <f>IF(Q603&lt;&gt;"",MONTH(Q603),"")</f>
        <v/>
      </c>
      <c r="AO603" s="112">
        <f>IFERROR(VALUE(V603),0)</f>
        <v/>
      </c>
    </row>
    <row customFormat="1" customHeight="1" ht="29.25" r="604" s="112" spans="1:41">
      <c r="A604" s="127" t="n"/>
      <c r="B604" s="113" t="n"/>
      <c r="C604" s="127" t="n"/>
      <c r="D604" s="127" t="n"/>
      <c r="E604" s="114">
        <f>IF(F604 &lt;&gt; "",VLOOKUP(F604,CategoryLookup,2,FALSE), "")</f>
        <v/>
      </c>
      <c r="F604" s="126" t="n"/>
      <c r="G604" s="127" t="n"/>
      <c r="H604" s="127" t="n"/>
      <c r="I604" s="127" t="n"/>
      <c r="J604" s="127" t="n"/>
      <c r="K604" s="127" t="n"/>
      <c r="L604" s="127" t="n"/>
      <c r="M604" s="127" t="n"/>
      <c r="N604" s="120" t="n"/>
      <c r="O604" s="120" t="n"/>
      <c r="P604" s="120" t="n"/>
      <c r="Q604" s="120" t="n"/>
      <c r="R604" s="121" t="n"/>
      <c r="S604" s="121" t="n"/>
      <c r="T604" s="121" t="n"/>
      <c r="U604" s="121" t="n"/>
      <c r="V604" s="117">
        <f>IF(P604="NA","NA",IF(P604&lt;&gt;"",TEXT(P604-N604,"[h].mm"),""))</f>
        <v/>
      </c>
      <c r="W604" s="118">
        <f>IF(AND(R604="",S604=""),"",R604+S604)</f>
        <v/>
      </c>
      <c r="X604" s="116">
        <f>IF(O604&lt;&gt;"",DATE(YEAR(O604), MONTH(O604), DAY(O604)),"")</f>
        <v/>
      </c>
      <c r="Y604" s="122" t="n"/>
      <c r="Z604" s="123" t="n"/>
      <c r="AA604" s="117">
        <f>IF(F604="Re-assigned","NA",IF(W604="","",IF(W604&gt;=VLOOKUP(D604,SLAMatrix,3,FALSE),"Yes",IF(W604&lt;VLOOKUP(D604,SLAMatrix,2,FALSE),"No","Internal"))))</f>
        <v/>
      </c>
      <c r="AB604" s="123" t="n"/>
      <c r="AC604" s="123" t="n"/>
      <c r="AD604" s="119" t="n"/>
      <c r="AE604" s="125" t="n"/>
      <c r="AF604" s="124">
        <f>MONTH(O604)</f>
        <v/>
      </c>
      <c r="AG604" s="124">
        <f>VLOOKUP(IFERROR(MID(AE604,1,(FIND(",",AE604,1)-1)),AE604),Facility_Region_Mapping,2,FALSE)</f>
        <v/>
      </c>
      <c r="AH604" s="124" t="n"/>
      <c r="AI604" s="124">
        <f>IF(C604&lt;&gt;"",IF(M604="ESM User",getInterfaceName($C604),"NA"),"")</f>
        <v/>
      </c>
      <c r="AJ604" s="116">
        <f>IF(Q604&lt;&gt;"",DATE(YEAR(Q604), MONTH(Q604), DAY(Q604)),"")</f>
        <v/>
      </c>
      <c r="AK604" s="130">
        <f>IF(Q604&lt;&gt;0,Q604-N604,TODAY()-N604)</f>
        <v/>
      </c>
      <c r="AL604" s="112">
        <f>IF(F604="Re-assigned",0,IF(H604="Closed",0,IF(H604="Service Restored",0,IF(H604="",0,1))))</f>
        <v/>
      </c>
      <c r="AM604" s="124">
        <f>IF(AL604=0,"",IF(AK604&gt;20.99,"Aged","Non-Aged"))</f>
        <v/>
      </c>
      <c r="AN604" s="112">
        <f>IF(Q604&lt;&gt;"",MONTH(Q604),"")</f>
        <v/>
      </c>
      <c r="AO604" s="112">
        <f>IFERROR(VALUE(V604),0)</f>
        <v/>
      </c>
    </row>
    <row customFormat="1" customHeight="1" ht="29.25" r="605" s="112" spans="1:41">
      <c r="A605" s="127" t="n"/>
      <c r="B605" s="113" t="n"/>
      <c r="C605" s="127" t="n"/>
      <c r="D605" s="127" t="n"/>
      <c r="E605" s="114">
        <f>IF(F605 &lt;&gt; "",VLOOKUP(F605,CategoryLookup,2,FALSE), "")</f>
        <v/>
      </c>
      <c r="F605" s="126" t="n"/>
      <c r="G605" s="127" t="n"/>
      <c r="H605" s="127" t="n"/>
      <c r="I605" s="127" t="n"/>
      <c r="J605" s="127" t="n"/>
      <c r="K605" s="127" t="n"/>
      <c r="L605" s="127" t="n"/>
      <c r="M605" s="127" t="n"/>
      <c r="N605" s="120" t="n"/>
      <c r="O605" s="120" t="n"/>
      <c r="P605" s="120" t="n"/>
      <c r="Q605" s="120" t="n"/>
      <c r="R605" s="121" t="n"/>
      <c r="S605" s="121" t="n"/>
      <c r="T605" s="121" t="n"/>
      <c r="U605" s="121" t="n"/>
      <c r="V605" s="117">
        <f>IF(P605="NA","NA",IF(P605&lt;&gt;"",TEXT(P605-N605,"[h].mm"),""))</f>
        <v/>
      </c>
      <c r="W605" s="118">
        <f>IF(AND(R605="",S605=""),"",R605+S605)</f>
        <v/>
      </c>
      <c r="X605" s="116">
        <f>IF(O605&lt;&gt;"",DATE(YEAR(O605), MONTH(O605), DAY(O605)),"")</f>
        <v/>
      </c>
      <c r="Y605" s="122" t="n"/>
      <c r="Z605" s="123" t="n"/>
      <c r="AA605" s="117">
        <f>IF(F605="Re-assigned","NA",IF(W605="","",IF(W605&gt;=VLOOKUP(D605,SLAMatrix,3,FALSE),"Yes",IF(W605&lt;VLOOKUP(D605,SLAMatrix,2,FALSE),"No","Internal"))))</f>
        <v/>
      </c>
      <c r="AB605" s="123" t="n"/>
      <c r="AC605" s="123" t="n"/>
      <c r="AD605" s="119" t="n"/>
      <c r="AE605" s="125" t="n"/>
      <c r="AF605" s="124">
        <f>MONTH(O605)</f>
        <v/>
      </c>
      <c r="AG605" s="124">
        <f>VLOOKUP(IFERROR(MID(AE605,1,(FIND(",",AE605,1)-1)),AE605),Facility_Region_Mapping,2,FALSE)</f>
        <v/>
      </c>
      <c r="AH605" s="124" t="n"/>
      <c r="AI605" s="124">
        <f>IF(C605&lt;&gt;"",IF(M605="ESM User",getInterfaceName($C605),"NA"),"")</f>
        <v/>
      </c>
      <c r="AJ605" s="116">
        <f>IF(Q605&lt;&gt;"",DATE(YEAR(Q605), MONTH(Q605), DAY(Q605)),"")</f>
        <v/>
      </c>
      <c r="AK605" s="130">
        <f>IF(Q605&lt;&gt;0,Q605-N605,TODAY()-N605)</f>
        <v/>
      </c>
      <c r="AL605" s="112">
        <f>IF(F605="Re-assigned",0,IF(H605="Closed",0,IF(H605="Service Restored",0,IF(H605="",0,1))))</f>
        <v/>
      </c>
      <c r="AM605" s="124">
        <f>IF(AL605=0,"",IF(AK605&gt;20.99,"Aged","Non-Aged"))</f>
        <v/>
      </c>
      <c r="AN605" s="112">
        <f>IF(Q605&lt;&gt;"",MONTH(Q605),"")</f>
        <v/>
      </c>
      <c r="AO605" s="112">
        <f>IFERROR(VALUE(V605),0)</f>
        <v/>
      </c>
    </row>
    <row customFormat="1" customHeight="1" ht="29.25" r="606" s="112" spans="1:41">
      <c r="A606" s="127" t="n"/>
      <c r="B606" s="113" t="n"/>
      <c r="C606" s="127" t="n"/>
      <c r="D606" s="127" t="n"/>
      <c r="E606" s="114">
        <f>IF(F606 &lt;&gt; "",VLOOKUP(F606,CategoryLookup,2,FALSE), "")</f>
        <v/>
      </c>
      <c r="F606" s="126" t="n"/>
      <c r="G606" s="127" t="n"/>
      <c r="H606" s="127" t="n"/>
      <c r="I606" s="127" t="n"/>
      <c r="J606" s="127" t="n"/>
      <c r="K606" s="127" t="n"/>
      <c r="L606" s="127" t="n"/>
      <c r="M606" s="127" t="n"/>
      <c r="N606" s="120" t="n"/>
      <c r="O606" s="120" t="n"/>
      <c r="P606" s="120" t="n"/>
      <c r="Q606" s="120" t="n"/>
      <c r="R606" s="121" t="n"/>
      <c r="S606" s="121" t="n"/>
      <c r="T606" s="121" t="n"/>
      <c r="U606" s="121" t="n"/>
      <c r="V606" s="117">
        <f>IF(P606="NA","NA",IF(P606&lt;&gt;"",TEXT(P606-N606,"[h].mm"),""))</f>
        <v/>
      </c>
      <c r="W606" s="118">
        <f>IF(AND(R606="",S606=""),"",R606+S606)</f>
        <v/>
      </c>
      <c r="X606" s="116">
        <f>IF(O606&lt;&gt;"",DATE(YEAR(O606), MONTH(O606), DAY(O606)),"")</f>
        <v/>
      </c>
      <c r="Y606" s="122" t="n"/>
      <c r="Z606" s="123" t="n"/>
      <c r="AA606" s="117">
        <f>IF(F606="Re-assigned","NA",IF(W606="","",IF(W606&gt;=VLOOKUP(D606,SLAMatrix,3,FALSE),"Yes",IF(W606&lt;VLOOKUP(D606,SLAMatrix,2,FALSE),"No","Internal"))))</f>
        <v/>
      </c>
      <c r="AB606" s="123" t="n"/>
      <c r="AC606" s="123" t="n"/>
      <c r="AD606" s="119" t="n"/>
      <c r="AE606" s="125" t="n"/>
      <c r="AF606" s="124">
        <f>MONTH(O606)</f>
        <v/>
      </c>
      <c r="AG606" s="124">
        <f>VLOOKUP(IFERROR(MID(AE606,1,(FIND(",",AE606,1)-1)),AE606),Facility_Region_Mapping,2,FALSE)</f>
        <v/>
      </c>
      <c r="AH606" s="124" t="n"/>
      <c r="AI606" s="124">
        <f>IF(C606&lt;&gt;"",IF(M606="ESM User",getInterfaceName($C606),"NA"),"")</f>
        <v/>
      </c>
      <c r="AJ606" s="116">
        <f>IF(Q606&lt;&gt;"",DATE(YEAR(Q606), MONTH(Q606), DAY(Q606)),"")</f>
        <v/>
      </c>
      <c r="AK606" s="130">
        <f>IF(Q606&lt;&gt;0,Q606-N606,TODAY()-N606)</f>
        <v/>
      </c>
      <c r="AL606" s="112">
        <f>IF(F606="Re-assigned",0,IF(H606="Closed",0,IF(H606="Service Restored",0,IF(H606="",0,1))))</f>
        <v/>
      </c>
      <c r="AM606" s="124">
        <f>IF(AL606=0,"",IF(AK606&gt;20.99,"Aged","Non-Aged"))</f>
        <v/>
      </c>
      <c r="AN606" s="112">
        <f>IF(Q606&lt;&gt;"",MONTH(Q606),"")</f>
        <v/>
      </c>
      <c r="AO606" s="112">
        <f>IFERROR(VALUE(V606),0)</f>
        <v/>
      </c>
    </row>
    <row customFormat="1" customHeight="1" ht="29.25" r="607" s="112" spans="1:41">
      <c r="A607" s="127" t="n"/>
      <c r="B607" s="113" t="n"/>
      <c r="C607" s="127" t="n"/>
      <c r="D607" s="127" t="n"/>
      <c r="E607" s="114">
        <f>IF(F607 &lt;&gt; "",VLOOKUP(F607,CategoryLookup,2,FALSE), "")</f>
        <v/>
      </c>
      <c r="F607" s="126" t="n"/>
      <c r="G607" s="127" t="n"/>
      <c r="H607" s="127" t="n"/>
      <c r="I607" s="127" t="n"/>
      <c r="J607" s="127" t="n"/>
      <c r="K607" s="127" t="n"/>
      <c r="L607" s="127" t="n"/>
      <c r="M607" s="127" t="n"/>
      <c r="N607" s="120" t="n"/>
      <c r="O607" s="120" t="n"/>
      <c r="P607" s="120" t="n"/>
      <c r="Q607" s="120" t="n"/>
      <c r="R607" s="121" t="n"/>
      <c r="S607" s="121" t="n"/>
      <c r="T607" s="121" t="n"/>
      <c r="U607" s="121" t="n"/>
      <c r="V607" s="117">
        <f>IF(P607="NA","NA",IF(P607&lt;&gt;"",TEXT(P607-N607,"[h].mm"),""))</f>
        <v/>
      </c>
      <c r="W607" s="118">
        <f>IF(AND(R607="",S607=""),"",R607+S607)</f>
        <v/>
      </c>
      <c r="X607" s="116">
        <f>IF(O607&lt;&gt;"",DATE(YEAR(O607), MONTH(O607), DAY(O607)),"")</f>
        <v/>
      </c>
      <c r="Y607" s="122" t="n"/>
      <c r="Z607" s="123" t="n"/>
      <c r="AA607" s="117">
        <f>IF(F607="Re-assigned","NA",IF(W607="","",IF(W607&gt;=VLOOKUP(D607,SLAMatrix,3,FALSE),"Yes",IF(W607&lt;VLOOKUP(D607,SLAMatrix,2,FALSE),"No","Internal"))))</f>
        <v/>
      </c>
      <c r="AB607" s="123" t="n"/>
      <c r="AC607" s="123" t="n"/>
      <c r="AD607" s="119" t="n"/>
      <c r="AE607" s="125" t="n"/>
      <c r="AF607" s="124">
        <f>MONTH(O607)</f>
        <v/>
      </c>
      <c r="AG607" s="124">
        <f>VLOOKUP(IFERROR(MID(AE607,1,(FIND(",",AE607,1)-1)),AE607),Facility_Region_Mapping,2,FALSE)</f>
        <v/>
      </c>
      <c r="AH607" s="124" t="n"/>
      <c r="AI607" s="124">
        <f>IF(C607&lt;&gt;"",IF(M607="ESM User",getInterfaceName($C607),"NA"),"")</f>
        <v/>
      </c>
      <c r="AJ607" s="116">
        <f>IF(Q607&lt;&gt;"",DATE(YEAR(Q607), MONTH(Q607), DAY(Q607)),"")</f>
        <v/>
      </c>
      <c r="AK607" s="130">
        <f>IF(Q607&lt;&gt;0,Q607-N607,TODAY()-N607)</f>
        <v/>
      </c>
      <c r="AL607" s="112">
        <f>IF(F607="Re-assigned",0,IF(H607="Closed",0,IF(H607="Service Restored",0,IF(H607="",0,1))))</f>
        <v/>
      </c>
      <c r="AM607" s="124">
        <f>IF(AL607=0,"",IF(AK607&gt;20.99,"Aged","Non-Aged"))</f>
        <v/>
      </c>
      <c r="AN607" s="112">
        <f>IF(Q607&lt;&gt;"",MONTH(Q607),"")</f>
        <v/>
      </c>
      <c r="AO607" s="112">
        <f>IFERROR(VALUE(V607),0)</f>
        <v/>
      </c>
    </row>
    <row customFormat="1" customHeight="1" ht="29.25" r="608" s="112" spans="1:41">
      <c r="A608" s="127" t="n"/>
      <c r="B608" s="113" t="n"/>
      <c r="C608" s="127" t="n"/>
      <c r="D608" s="127" t="n"/>
      <c r="E608" s="114">
        <f>IF(F608 &lt;&gt; "",VLOOKUP(F608,CategoryLookup,2,FALSE), "")</f>
        <v/>
      </c>
      <c r="F608" s="126" t="n"/>
      <c r="G608" s="127" t="n"/>
      <c r="H608" s="127" t="n"/>
      <c r="I608" s="127" t="n"/>
      <c r="J608" s="127" t="n"/>
      <c r="K608" s="127" t="n"/>
      <c r="L608" s="127" t="n"/>
      <c r="M608" s="127" t="n"/>
      <c r="N608" s="120" t="n"/>
      <c r="O608" s="120" t="n"/>
      <c r="P608" s="120" t="n"/>
      <c r="Q608" s="120" t="n"/>
      <c r="R608" s="121" t="n"/>
      <c r="S608" s="121" t="n"/>
      <c r="T608" s="121" t="n"/>
      <c r="U608" s="121" t="n"/>
      <c r="V608" s="117">
        <f>IF(P608="NA","NA",IF(P608&lt;&gt;"",TEXT(P608-N608,"[h].mm"),""))</f>
        <v/>
      </c>
      <c r="W608" s="118">
        <f>IF(AND(R608="",S608=""),"",R608+S608)</f>
        <v/>
      </c>
      <c r="X608" s="116">
        <f>IF(O608&lt;&gt;"",DATE(YEAR(O608), MONTH(O608), DAY(O608)),"")</f>
        <v/>
      </c>
      <c r="Y608" s="122" t="n"/>
      <c r="Z608" s="123" t="n"/>
      <c r="AA608" s="117">
        <f>IF(F608="Re-assigned","NA",IF(W608="","",IF(W608&gt;=VLOOKUP(D608,SLAMatrix,3,FALSE),"Yes",IF(W608&lt;VLOOKUP(D608,SLAMatrix,2,FALSE),"No","Internal"))))</f>
        <v/>
      </c>
      <c r="AB608" s="123" t="n"/>
      <c r="AC608" s="123" t="n"/>
      <c r="AD608" s="119" t="n"/>
      <c r="AE608" s="125" t="n"/>
      <c r="AF608" s="124">
        <f>MONTH(O608)</f>
        <v/>
      </c>
      <c r="AG608" s="124">
        <f>VLOOKUP(IFERROR(MID(AE608,1,(FIND(",",AE608,1)-1)),AE608),Facility_Region_Mapping,2,FALSE)</f>
        <v/>
      </c>
      <c r="AH608" s="124" t="n"/>
      <c r="AI608" s="124">
        <f>IF(C608&lt;&gt;"",IF(M608="ESM User",getInterfaceName($C608),"NA"),"")</f>
        <v/>
      </c>
      <c r="AJ608" s="116">
        <f>IF(Q608&lt;&gt;"",DATE(YEAR(Q608), MONTH(Q608), DAY(Q608)),"")</f>
        <v/>
      </c>
      <c r="AK608" s="130">
        <f>IF(Q608&lt;&gt;0,Q608-N608,TODAY()-N608)</f>
        <v/>
      </c>
      <c r="AL608" s="112">
        <f>IF(F608="Re-assigned",0,IF(H608="Closed",0,IF(H608="Service Restored",0,IF(H608="",0,1))))</f>
        <v/>
      </c>
      <c r="AM608" s="124">
        <f>IF(AL608=0,"",IF(AK608&gt;20.99,"Aged","Non-Aged"))</f>
        <v/>
      </c>
      <c r="AN608" s="112">
        <f>IF(Q608&lt;&gt;"",MONTH(Q608),"")</f>
        <v/>
      </c>
      <c r="AO608" s="112">
        <f>IFERROR(VALUE(V608),0)</f>
        <v/>
      </c>
    </row>
    <row customFormat="1" customHeight="1" ht="29.25" r="609" s="112" spans="1:41">
      <c r="A609" s="127" t="n"/>
      <c r="B609" s="113" t="n"/>
      <c r="C609" s="127" t="n"/>
      <c r="D609" s="127" t="n"/>
      <c r="E609" s="114">
        <f>IF(F609 &lt;&gt; "",VLOOKUP(F609,CategoryLookup,2,FALSE), "")</f>
        <v/>
      </c>
      <c r="F609" s="126" t="n"/>
      <c r="G609" s="127" t="n"/>
      <c r="H609" s="127" t="n"/>
      <c r="I609" s="127" t="n"/>
      <c r="J609" s="127" t="n"/>
      <c r="K609" s="127" t="n"/>
      <c r="L609" s="127" t="n"/>
      <c r="M609" s="127" t="n"/>
      <c r="N609" s="120" t="n"/>
      <c r="O609" s="120" t="n"/>
      <c r="P609" s="120" t="n"/>
      <c r="Q609" s="120" t="n"/>
      <c r="R609" s="121" t="n"/>
      <c r="S609" s="121" t="n"/>
      <c r="T609" s="121" t="n"/>
      <c r="U609" s="121" t="n"/>
      <c r="V609" s="117">
        <f>IF(P609="NA","NA",IF(P609&lt;&gt;"",TEXT(P609-N609,"[h].mm"),""))</f>
        <v/>
      </c>
      <c r="W609" s="118">
        <f>IF(AND(R609="",S609=""),"",R609+S609)</f>
        <v/>
      </c>
      <c r="X609" s="116">
        <f>IF(O609&lt;&gt;"",DATE(YEAR(O609), MONTH(O609), DAY(O609)),"")</f>
        <v/>
      </c>
      <c r="Y609" s="122" t="n"/>
      <c r="Z609" s="123" t="n"/>
      <c r="AA609" s="117">
        <f>IF(F609="Re-assigned","NA",IF(W609="","",IF(W609&gt;=VLOOKUP(D609,SLAMatrix,3,FALSE),"Yes",IF(W609&lt;VLOOKUP(D609,SLAMatrix,2,FALSE),"No","Internal"))))</f>
        <v/>
      </c>
      <c r="AB609" s="123" t="n"/>
      <c r="AC609" s="123" t="n"/>
      <c r="AD609" s="119" t="n"/>
      <c r="AE609" s="125" t="n"/>
      <c r="AF609" s="124">
        <f>MONTH(O609)</f>
        <v/>
      </c>
      <c r="AG609" s="124">
        <f>VLOOKUP(IFERROR(MID(AE609,1,(FIND(",",AE609,1)-1)),AE609),Facility_Region_Mapping,2,FALSE)</f>
        <v/>
      </c>
      <c r="AH609" s="124" t="n"/>
      <c r="AI609" s="124">
        <f>IF(C609&lt;&gt;"",IF(M609="ESM User",getInterfaceName($C609),"NA"),"")</f>
        <v/>
      </c>
      <c r="AJ609" s="116">
        <f>IF(Q609&lt;&gt;"",DATE(YEAR(Q609), MONTH(Q609), DAY(Q609)),"")</f>
        <v/>
      </c>
      <c r="AK609" s="130">
        <f>IF(Q609&lt;&gt;0,Q609-N609,TODAY()-N609)</f>
        <v/>
      </c>
      <c r="AL609" s="112">
        <f>IF(F609="Re-assigned",0,IF(H609="Closed",0,IF(H609="Service Restored",0,IF(H609="",0,1))))</f>
        <v/>
      </c>
      <c r="AM609" s="124">
        <f>IF(AL609=0,"",IF(AK609&gt;20.99,"Aged","Non-Aged"))</f>
        <v/>
      </c>
      <c r="AN609" s="112">
        <f>IF(Q609&lt;&gt;"",MONTH(Q609),"")</f>
        <v/>
      </c>
      <c r="AO609" s="112">
        <f>IFERROR(VALUE(V609),0)</f>
        <v/>
      </c>
    </row>
    <row customFormat="1" customHeight="1" ht="29.25" r="610" s="112" spans="1:41">
      <c r="A610" s="127" t="n"/>
      <c r="B610" s="113" t="n"/>
      <c r="C610" s="127" t="n"/>
      <c r="D610" s="127" t="n"/>
      <c r="E610" s="114">
        <f>IF(F610 &lt;&gt; "",VLOOKUP(F610,CategoryLookup,2,FALSE), "")</f>
        <v/>
      </c>
      <c r="F610" s="126" t="n"/>
      <c r="G610" s="127" t="n"/>
      <c r="H610" s="127" t="n"/>
      <c r="I610" s="127" t="n"/>
      <c r="J610" s="127" t="n"/>
      <c r="K610" s="127" t="n"/>
      <c r="L610" s="127" t="n"/>
      <c r="M610" s="127" t="n"/>
      <c r="N610" s="120" t="n"/>
      <c r="O610" s="120" t="n"/>
      <c r="P610" s="120" t="n"/>
      <c r="Q610" s="120" t="n"/>
      <c r="R610" s="121" t="n"/>
      <c r="S610" s="121" t="n"/>
      <c r="T610" s="121" t="n"/>
      <c r="U610" s="121" t="n"/>
      <c r="V610" s="117">
        <f>IF(P610="NA","NA",IF(P610&lt;&gt;"",TEXT(P610-N610,"[h].mm"),""))</f>
        <v/>
      </c>
      <c r="W610" s="118">
        <f>IF(AND(R610="",S610=""),"",R610+S610)</f>
        <v/>
      </c>
      <c r="X610" s="116">
        <f>IF(O610&lt;&gt;"",DATE(YEAR(O610), MONTH(O610), DAY(O610)),"")</f>
        <v/>
      </c>
      <c r="Y610" s="122" t="n"/>
      <c r="Z610" s="123" t="n"/>
      <c r="AA610" s="117">
        <f>IF(F610="Re-assigned","NA",IF(W610="","",IF(W610&gt;=VLOOKUP(D610,SLAMatrix,3,FALSE),"Yes",IF(W610&lt;VLOOKUP(D610,SLAMatrix,2,FALSE),"No","Internal"))))</f>
        <v/>
      </c>
      <c r="AB610" s="123" t="n"/>
      <c r="AC610" s="123" t="n"/>
      <c r="AD610" s="119" t="n"/>
      <c r="AE610" s="125" t="n"/>
      <c r="AF610" s="124">
        <f>MONTH(O610)</f>
        <v/>
      </c>
      <c r="AG610" s="124">
        <f>VLOOKUP(IFERROR(MID(AE610,1,(FIND(",",AE610,1)-1)),AE610),Facility_Region_Mapping,2,FALSE)</f>
        <v/>
      </c>
      <c r="AH610" s="124" t="n"/>
      <c r="AI610" s="124">
        <f>IF(C610&lt;&gt;"",IF(M610="ESM User",getInterfaceName($C610),"NA"),"")</f>
        <v/>
      </c>
      <c r="AJ610" s="116">
        <f>IF(Q610&lt;&gt;"",DATE(YEAR(Q610), MONTH(Q610), DAY(Q610)),"")</f>
        <v/>
      </c>
      <c r="AK610" s="130">
        <f>IF(Q610&lt;&gt;0,Q610-N610,TODAY()-N610)</f>
        <v/>
      </c>
      <c r="AL610" s="112">
        <f>IF(F610="Re-assigned",0,IF(H610="Closed",0,IF(H610="Service Restored",0,IF(H610="",0,1))))</f>
        <v/>
      </c>
      <c r="AM610" s="124">
        <f>IF(AL610=0,"",IF(AK610&gt;20.99,"Aged","Non-Aged"))</f>
        <v/>
      </c>
      <c r="AN610" s="112">
        <f>IF(Q610&lt;&gt;"",MONTH(Q610),"")</f>
        <v/>
      </c>
      <c r="AO610" s="112">
        <f>IFERROR(VALUE(V610),0)</f>
        <v/>
      </c>
    </row>
    <row customFormat="1" customHeight="1" ht="29.25" r="611" s="112" spans="1:41">
      <c r="A611" s="127" t="n"/>
      <c r="B611" s="113" t="n"/>
      <c r="C611" s="127" t="n"/>
      <c r="D611" s="127" t="n"/>
      <c r="E611" s="114">
        <f>IF(F611 &lt;&gt; "",VLOOKUP(F611,CategoryLookup,2,FALSE), "")</f>
        <v/>
      </c>
      <c r="F611" s="126" t="n"/>
      <c r="G611" s="127" t="n"/>
      <c r="H611" s="127" t="n"/>
      <c r="I611" s="127" t="n"/>
      <c r="J611" s="127" t="n"/>
      <c r="K611" s="127" t="n"/>
      <c r="L611" s="127" t="n"/>
      <c r="M611" s="127" t="n"/>
      <c r="N611" s="120" t="n"/>
      <c r="O611" s="120" t="n"/>
      <c r="P611" s="120" t="n"/>
      <c r="Q611" s="120" t="n"/>
      <c r="R611" s="121" t="n"/>
      <c r="S611" s="121" t="n"/>
      <c r="T611" s="121" t="n"/>
      <c r="U611" s="121" t="n"/>
      <c r="V611" s="117">
        <f>IF(P611="NA","NA",IF(P611&lt;&gt;"",TEXT(P611-N611,"[h].mm"),""))</f>
        <v/>
      </c>
      <c r="W611" s="118">
        <f>IF(AND(R611="",S611=""),"",R611+S611)</f>
        <v/>
      </c>
      <c r="X611" s="116">
        <f>IF(O611&lt;&gt;"",DATE(YEAR(O611), MONTH(O611), DAY(O611)),"")</f>
        <v/>
      </c>
      <c r="Y611" s="122" t="n"/>
      <c r="Z611" s="123" t="n"/>
      <c r="AA611" s="117">
        <f>IF(F611="Re-assigned","NA",IF(W611="","",IF(W611&gt;=VLOOKUP(D611,SLAMatrix,3,FALSE),"Yes",IF(W611&lt;VLOOKUP(D611,SLAMatrix,2,FALSE),"No","Internal"))))</f>
        <v/>
      </c>
      <c r="AB611" s="123" t="n"/>
      <c r="AC611" s="123" t="n"/>
      <c r="AD611" s="119" t="n"/>
      <c r="AE611" s="125" t="n"/>
      <c r="AF611" s="124">
        <f>MONTH(O611)</f>
        <v/>
      </c>
      <c r="AG611" s="124">
        <f>VLOOKUP(IFERROR(MID(AE611,1,(FIND(",",AE611,1)-1)),AE611),Facility_Region_Mapping,2,FALSE)</f>
        <v/>
      </c>
      <c r="AH611" s="124" t="n"/>
      <c r="AI611" s="124">
        <f>IF(C611&lt;&gt;"",IF(M611="ESM User",getInterfaceName($C611),"NA"),"")</f>
        <v/>
      </c>
      <c r="AJ611" s="116">
        <f>IF(Q611&lt;&gt;"",DATE(YEAR(Q611), MONTH(Q611), DAY(Q611)),"")</f>
        <v/>
      </c>
      <c r="AK611" s="130">
        <f>IF(Q611&lt;&gt;0,Q611-N611,TODAY()-N611)</f>
        <v/>
      </c>
      <c r="AL611" s="112">
        <f>IF(F611="Re-assigned",0,IF(H611="Closed",0,IF(H611="Service Restored",0,IF(H611="",0,1))))</f>
        <v/>
      </c>
      <c r="AM611" s="124">
        <f>IF(AL611=0,"",IF(AK611&gt;20.99,"Aged","Non-Aged"))</f>
        <v/>
      </c>
      <c r="AN611" s="112">
        <f>IF(Q611&lt;&gt;"",MONTH(Q611),"")</f>
        <v/>
      </c>
      <c r="AO611" s="112">
        <f>IFERROR(VALUE(V611),0)</f>
        <v/>
      </c>
    </row>
    <row customFormat="1" customHeight="1" ht="29.25" r="612" s="112" spans="1:41">
      <c r="A612" s="127" t="n"/>
      <c r="B612" s="113" t="n"/>
      <c r="C612" s="127" t="n"/>
      <c r="D612" s="127" t="n"/>
      <c r="E612" s="114">
        <f>IF(F612 &lt;&gt; "",VLOOKUP(F612,CategoryLookup,2,FALSE), "")</f>
        <v/>
      </c>
      <c r="F612" s="126" t="n"/>
      <c r="G612" s="127" t="n"/>
      <c r="H612" s="127" t="n"/>
      <c r="I612" s="127" t="n"/>
      <c r="J612" s="127" t="n"/>
      <c r="K612" s="127" t="n"/>
      <c r="L612" s="127" t="n"/>
      <c r="M612" s="127" t="n"/>
      <c r="N612" s="120" t="n"/>
      <c r="O612" s="120" t="n"/>
      <c r="P612" s="120" t="n"/>
      <c r="Q612" s="120" t="n"/>
      <c r="R612" s="121" t="n"/>
      <c r="S612" s="121" t="n"/>
      <c r="T612" s="121" t="n"/>
      <c r="U612" s="121" t="n"/>
      <c r="V612" s="117">
        <f>IF(P612="NA","NA",IF(P612&lt;&gt;"",TEXT(P612-N612,"[h].mm"),""))</f>
        <v/>
      </c>
      <c r="W612" s="118">
        <f>IF(AND(R612="",S612=""),"",R612+S612)</f>
        <v/>
      </c>
      <c r="X612" s="116">
        <f>IF(O612&lt;&gt;"",DATE(YEAR(O612), MONTH(O612), DAY(O612)),"")</f>
        <v/>
      </c>
      <c r="Y612" s="122" t="n"/>
      <c r="Z612" s="123" t="n"/>
      <c r="AA612" s="117">
        <f>IF(F612="Re-assigned","NA",IF(W612="","",IF(W612&gt;=VLOOKUP(D612,SLAMatrix,3,FALSE),"Yes",IF(W612&lt;VLOOKUP(D612,SLAMatrix,2,FALSE),"No","Internal"))))</f>
        <v/>
      </c>
      <c r="AB612" s="123" t="n"/>
      <c r="AC612" s="123" t="n"/>
      <c r="AD612" s="119" t="n"/>
      <c r="AE612" s="125" t="n"/>
      <c r="AF612" s="124">
        <f>MONTH(O612)</f>
        <v/>
      </c>
      <c r="AG612" s="124">
        <f>VLOOKUP(IFERROR(MID(AE612,1,(FIND(",",AE612,1)-1)),AE612),Facility_Region_Mapping,2,FALSE)</f>
        <v/>
      </c>
      <c r="AH612" s="124" t="n"/>
      <c r="AI612" s="124">
        <f>IF(C612&lt;&gt;"",IF(M612="ESM User",getInterfaceName($C612),"NA"),"")</f>
        <v/>
      </c>
      <c r="AJ612" s="116">
        <f>IF(Q612&lt;&gt;"",DATE(YEAR(Q612), MONTH(Q612), DAY(Q612)),"")</f>
        <v/>
      </c>
      <c r="AK612" s="130">
        <f>IF(Q612&lt;&gt;0,Q612-N612,TODAY()-N612)</f>
        <v/>
      </c>
      <c r="AL612" s="112">
        <f>IF(F612="Re-assigned",0,IF(H612="Closed",0,IF(H612="Service Restored",0,IF(H612="",0,1))))</f>
        <v/>
      </c>
      <c r="AM612" s="124">
        <f>IF(AL612=0,"",IF(AK612&gt;20.99,"Aged","Non-Aged"))</f>
        <v/>
      </c>
      <c r="AN612" s="112">
        <f>IF(Q612&lt;&gt;"",MONTH(Q612),"")</f>
        <v/>
      </c>
      <c r="AO612" s="112">
        <f>IFERROR(VALUE(V612),0)</f>
        <v/>
      </c>
    </row>
    <row customFormat="1" customHeight="1" ht="29.25" r="613" s="112" spans="1:41">
      <c r="A613" s="127" t="n"/>
      <c r="B613" s="113" t="n"/>
      <c r="C613" s="127" t="n"/>
      <c r="D613" s="127" t="n"/>
      <c r="E613" s="114">
        <f>IF(F613 &lt;&gt; "",VLOOKUP(F613,CategoryLookup,2,FALSE), "")</f>
        <v/>
      </c>
      <c r="F613" s="126" t="n"/>
      <c r="G613" s="127" t="n"/>
      <c r="H613" s="127" t="n"/>
      <c r="I613" s="127" t="n"/>
      <c r="J613" s="127" t="n"/>
      <c r="K613" s="127" t="n"/>
      <c r="L613" s="127" t="n"/>
      <c r="M613" s="127" t="n"/>
      <c r="N613" s="120" t="n"/>
      <c r="O613" s="120" t="n"/>
      <c r="P613" s="120" t="n"/>
      <c r="Q613" s="120" t="n"/>
      <c r="R613" s="121" t="n"/>
      <c r="S613" s="121" t="n"/>
      <c r="T613" s="121" t="n"/>
      <c r="U613" s="121" t="n"/>
      <c r="V613" s="117">
        <f>IF(P613="NA","NA",IF(P613&lt;&gt;"",TEXT(P613-N613,"[h].mm"),""))</f>
        <v/>
      </c>
      <c r="W613" s="118">
        <f>IF(AND(R613="",S613=""),"",R613+S613)</f>
        <v/>
      </c>
      <c r="X613" s="116">
        <f>IF(O613&lt;&gt;"",DATE(YEAR(O613), MONTH(O613), DAY(O613)),"")</f>
        <v/>
      </c>
      <c r="Y613" s="122" t="n"/>
      <c r="Z613" s="123" t="n"/>
      <c r="AA613" s="117">
        <f>IF(F613="Re-assigned","NA",IF(W613="","",IF(W613&gt;=VLOOKUP(D613,SLAMatrix,3,FALSE),"Yes",IF(W613&lt;VLOOKUP(D613,SLAMatrix,2,FALSE),"No","Internal"))))</f>
        <v/>
      </c>
      <c r="AB613" s="123" t="n"/>
      <c r="AC613" s="123" t="n"/>
      <c r="AD613" s="119" t="n"/>
      <c r="AE613" s="125" t="n"/>
      <c r="AF613" s="124">
        <f>MONTH(O613)</f>
        <v/>
      </c>
      <c r="AG613" s="124">
        <f>VLOOKUP(IFERROR(MID(AE613,1,(FIND(",",AE613,1)-1)),AE613),Facility_Region_Mapping,2,FALSE)</f>
        <v/>
      </c>
      <c r="AH613" s="124" t="n"/>
      <c r="AI613" s="124">
        <f>IF(C613&lt;&gt;"",IF(M613="ESM User",getInterfaceName($C613),"NA"),"")</f>
        <v/>
      </c>
      <c r="AJ613" s="116">
        <f>IF(Q613&lt;&gt;"",DATE(YEAR(Q613), MONTH(Q613), DAY(Q613)),"")</f>
        <v/>
      </c>
      <c r="AK613" s="130">
        <f>IF(Q613&lt;&gt;0,Q613-N613,TODAY()-N613)</f>
        <v/>
      </c>
      <c r="AL613" s="112">
        <f>IF(F613="Re-assigned",0,IF(H613="Closed",0,IF(H613="Service Restored",0,IF(H613="",0,1))))</f>
        <v/>
      </c>
      <c r="AM613" s="124">
        <f>IF(AL613=0,"",IF(AK613&gt;20.99,"Aged","Non-Aged"))</f>
        <v/>
      </c>
      <c r="AN613" s="112">
        <f>IF(Q613&lt;&gt;"",MONTH(Q613),"")</f>
        <v/>
      </c>
      <c r="AO613" s="112">
        <f>IFERROR(VALUE(V613),0)</f>
        <v/>
      </c>
    </row>
    <row customFormat="1" customHeight="1" ht="29.25" r="614" s="112" spans="1:41">
      <c r="A614" s="127" t="n"/>
      <c r="B614" s="113" t="n"/>
      <c r="C614" s="127" t="n"/>
      <c r="D614" s="127" t="n"/>
      <c r="E614" s="114">
        <f>IF(F614 &lt;&gt; "",VLOOKUP(F614,CategoryLookup,2,FALSE), "")</f>
        <v/>
      </c>
      <c r="F614" s="126" t="n"/>
      <c r="G614" s="127" t="n"/>
      <c r="H614" s="127" t="n"/>
      <c r="I614" s="127" t="n"/>
      <c r="J614" s="127" t="n"/>
      <c r="K614" s="127" t="n"/>
      <c r="L614" s="127" t="n"/>
      <c r="M614" s="127" t="n"/>
      <c r="N614" s="120" t="n"/>
      <c r="O614" s="120" t="n"/>
      <c r="P614" s="120" t="n"/>
      <c r="Q614" s="120" t="n"/>
      <c r="R614" s="121" t="n"/>
      <c r="S614" s="121" t="n"/>
      <c r="T614" s="121" t="n"/>
      <c r="U614" s="121" t="n"/>
      <c r="V614" s="117">
        <f>IF(P614="NA","NA",IF(P614&lt;&gt;"",TEXT(P614-N614,"[h].mm"),""))</f>
        <v/>
      </c>
      <c r="W614" s="118">
        <f>IF(AND(R614="",S614=""),"",R614+S614)</f>
        <v/>
      </c>
      <c r="X614" s="116">
        <f>IF(O614&lt;&gt;"",DATE(YEAR(O614), MONTH(O614), DAY(O614)),"")</f>
        <v/>
      </c>
      <c r="Y614" s="122" t="n"/>
      <c r="Z614" s="123" t="n"/>
      <c r="AA614" s="117">
        <f>IF(F614="Re-assigned","NA",IF(W614="","",IF(W614&gt;=VLOOKUP(D614,SLAMatrix,3,FALSE),"Yes",IF(W614&lt;VLOOKUP(D614,SLAMatrix,2,FALSE),"No","Internal"))))</f>
        <v/>
      </c>
      <c r="AB614" s="123" t="n"/>
      <c r="AC614" s="123" t="n"/>
      <c r="AD614" s="119" t="n"/>
      <c r="AE614" s="125" t="n"/>
      <c r="AF614" s="124">
        <f>MONTH(O614)</f>
        <v/>
      </c>
      <c r="AG614" s="124">
        <f>VLOOKUP(IFERROR(MID(AE614,1,(FIND(",",AE614,1)-1)),AE614),Facility_Region_Mapping,2,FALSE)</f>
        <v/>
      </c>
      <c r="AH614" s="124" t="n"/>
      <c r="AI614" s="124">
        <f>IF(C614&lt;&gt;"",IF(M614="ESM User",getInterfaceName($C614),"NA"),"")</f>
        <v/>
      </c>
      <c r="AJ614" s="116">
        <f>IF(Q614&lt;&gt;"",DATE(YEAR(Q614), MONTH(Q614), DAY(Q614)),"")</f>
        <v/>
      </c>
      <c r="AK614" s="130">
        <f>IF(Q614&lt;&gt;0,Q614-N614,TODAY()-N614)</f>
        <v/>
      </c>
      <c r="AL614" s="112">
        <f>IF(F614="Re-assigned",0,IF(H614="Closed",0,IF(H614="Service Restored",0,IF(H614="",0,1))))</f>
        <v/>
      </c>
      <c r="AM614" s="124">
        <f>IF(AL614=0,"",IF(AK614&gt;20.99,"Aged","Non-Aged"))</f>
        <v/>
      </c>
      <c r="AN614" s="112">
        <f>IF(Q614&lt;&gt;"",MONTH(Q614),"")</f>
        <v/>
      </c>
      <c r="AO614" s="112">
        <f>IFERROR(VALUE(V614),0)</f>
        <v/>
      </c>
    </row>
    <row customFormat="1" customHeight="1" ht="29.25" r="615" s="112" spans="1:41">
      <c r="A615" s="127" t="n"/>
      <c r="B615" s="113" t="n"/>
      <c r="C615" s="127" t="n"/>
      <c r="D615" s="127" t="n"/>
      <c r="E615" s="114">
        <f>IF(F615 &lt;&gt; "",VLOOKUP(F615,CategoryLookup,2,FALSE), "")</f>
        <v/>
      </c>
      <c r="F615" s="126" t="n"/>
      <c r="G615" s="127" t="n"/>
      <c r="H615" s="127" t="n"/>
      <c r="I615" s="127" t="n"/>
      <c r="J615" s="127" t="n"/>
      <c r="K615" s="127" t="n"/>
      <c r="L615" s="127" t="n"/>
      <c r="M615" s="127" t="n"/>
      <c r="N615" s="120" t="n"/>
      <c r="O615" s="120" t="n"/>
      <c r="P615" s="120" t="n"/>
      <c r="Q615" s="120" t="n"/>
      <c r="R615" s="121" t="n"/>
      <c r="S615" s="121" t="n"/>
      <c r="T615" s="121" t="n"/>
      <c r="U615" s="121" t="n"/>
      <c r="V615" s="117">
        <f>IF(P615="NA","NA",IF(P615&lt;&gt;"",TEXT(P615-N615,"[h].mm"),""))</f>
        <v/>
      </c>
      <c r="W615" s="118">
        <f>IF(AND(R615="",S615=""),"",R615+S615)</f>
        <v/>
      </c>
      <c r="X615" s="116">
        <f>IF(O615&lt;&gt;"",DATE(YEAR(O615), MONTH(O615), DAY(O615)),"")</f>
        <v/>
      </c>
      <c r="Y615" s="122" t="n"/>
      <c r="Z615" s="123" t="n"/>
      <c r="AA615" s="117">
        <f>IF(F615="Re-assigned","NA",IF(W615="","",IF(W615&gt;=VLOOKUP(D615,SLAMatrix,3,FALSE),"Yes",IF(W615&lt;VLOOKUP(D615,SLAMatrix,2,FALSE),"No","Internal"))))</f>
        <v/>
      </c>
      <c r="AB615" s="123" t="n"/>
      <c r="AC615" s="123" t="n"/>
      <c r="AD615" s="119" t="n"/>
      <c r="AE615" s="125" t="n"/>
      <c r="AF615" s="124">
        <f>MONTH(O615)</f>
        <v/>
      </c>
      <c r="AG615" s="124">
        <f>VLOOKUP(IFERROR(MID(AE615,1,(FIND(",",AE615,1)-1)),AE615),Facility_Region_Mapping,2,FALSE)</f>
        <v/>
      </c>
      <c r="AH615" s="124" t="n"/>
      <c r="AI615" s="124">
        <f>IF(C615&lt;&gt;"",IF(M615="ESM User",getInterfaceName($C615),"NA"),"")</f>
        <v/>
      </c>
      <c r="AJ615" s="116">
        <f>IF(Q615&lt;&gt;"",DATE(YEAR(Q615), MONTH(Q615), DAY(Q615)),"")</f>
        <v/>
      </c>
      <c r="AK615" s="130">
        <f>IF(Q615&lt;&gt;0,Q615-N615,TODAY()-N615)</f>
        <v/>
      </c>
      <c r="AL615" s="112">
        <f>IF(F615="Re-assigned",0,IF(H615="Closed",0,IF(H615="Service Restored",0,IF(H615="",0,1))))</f>
        <v/>
      </c>
      <c r="AM615" s="124">
        <f>IF(AL615=0,"",IF(AK615&gt;20.99,"Aged","Non-Aged"))</f>
        <v/>
      </c>
      <c r="AN615" s="112">
        <f>IF(Q615&lt;&gt;"",MONTH(Q615),"")</f>
        <v/>
      </c>
      <c r="AO615" s="112">
        <f>IFERROR(VALUE(V615),0)</f>
        <v/>
      </c>
    </row>
    <row customFormat="1" customHeight="1" ht="29.25" r="616" s="112" spans="1:41">
      <c r="A616" s="127" t="n"/>
      <c r="B616" s="113" t="n"/>
      <c r="C616" s="127" t="n"/>
      <c r="D616" s="127" t="n"/>
      <c r="E616" s="114">
        <f>IF(F616 &lt;&gt; "",VLOOKUP(F616,CategoryLookup,2,FALSE), "")</f>
        <v/>
      </c>
      <c r="F616" s="126" t="n"/>
      <c r="G616" s="127" t="n"/>
      <c r="H616" s="127" t="n"/>
      <c r="I616" s="127" t="n"/>
      <c r="J616" s="127" t="n"/>
      <c r="K616" s="127" t="n"/>
      <c r="L616" s="127" t="n"/>
      <c r="M616" s="127" t="n"/>
      <c r="N616" s="120" t="n"/>
      <c r="O616" s="120" t="n"/>
      <c r="P616" s="120" t="n"/>
      <c r="Q616" s="120" t="n"/>
      <c r="R616" s="121" t="n"/>
      <c r="S616" s="121" t="n"/>
      <c r="T616" s="121" t="n"/>
      <c r="U616" s="121" t="n"/>
      <c r="V616" s="117">
        <f>IF(P616="NA","NA",IF(P616&lt;&gt;"",TEXT(P616-N616,"[h].mm"),""))</f>
        <v/>
      </c>
      <c r="W616" s="118">
        <f>IF(AND(R616="",S616=""),"",R616+S616)</f>
        <v/>
      </c>
      <c r="X616" s="116">
        <f>IF(O616&lt;&gt;"",DATE(YEAR(O616), MONTH(O616), DAY(O616)),"")</f>
        <v/>
      </c>
      <c r="Y616" s="122" t="n"/>
      <c r="Z616" s="123" t="n"/>
      <c r="AA616" s="117">
        <f>IF(F616="Re-assigned","NA",IF(W616="","",IF(W616&gt;=VLOOKUP(D616,SLAMatrix,3,FALSE),"Yes",IF(W616&lt;VLOOKUP(D616,SLAMatrix,2,FALSE),"No","Internal"))))</f>
        <v/>
      </c>
      <c r="AB616" s="123" t="n"/>
      <c r="AC616" s="123" t="n"/>
      <c r="AD616" s="119" t="n"/>
      <c r="AE616" s="125" t="n"/>
      <c r="AF616" s="124">
        <f>MONTH(O616)</f>
        <v/>
      </c>
      <c r="AG616" s="124">
        <f>VLOOKUP(IFERROR(MID(AE616,1,(FIND(",",AE616,1)-1)),AE616),Facility_Region_Mapping,2,FALSE)</f>
        <v/>
      </c>
      <c r="AH616" s="124" t="n"/>
      <c r="AI616" s="124">
        <f>IF(C616&lt;&gt;"",IF(M616="ESM User",getInterfaceName($C616),"NA"),"")</f>
        <v/>
      </c>
      <c r="AJ616" s="116">
        <f>IF(Q616&lt;&gt;"",DATE(YEAR(Q616), MONTH(Q616), DAY(Q616)),"")</f>
        <v/>
      </c>
      <c r="AK616" s="130">
        <f>IF(Q616&lt;&gt;0,Q616-N616,TODAY()-N616)</f>
        <v/>
      </c>
      <c r="AL616" s="112">
        <f>IF(F616="Re-assigned",0,IF(H616="Closed",0,IF(H616="Service Restored",0,IF(H616="",0,1))))</f>
        <v/>
      </c>
      <c r="AM616" s="124">
        <f>IF(AL616=0,"",IF(AK616&gt;20.99,"Aged","Non-Aged"))</f>
        <v/>
      </c>
      <c r="AN616" s="112">
        <f>IF(Q616&lt;&gt;"",MONTH(Q616),"")</f>
        <v/>
      </c>
      <c r="AO616" s="112">
        <f>IFERROR(VALUE(V616),0)</f>
        <v/>
      </c>
    </row>
    <row customFormat="1" customHeight="1" ht="29.25" r="617" s="112" spans="1:41">
      <c r="A617" s="127" t="n"/>
      <c r="B617" s="113" t="n"/>
      <c r="C617" s="127" t="n"/>
      <c r="D617" s="127" t="n"/>
      <c r="E617" s="114">
        <f>IF(F617 &lt;&gt; "",VLOOKUP(F617,CategoryLookup,2,FALSE), "")</f>
        <v/>
      </c>
      <c r="F617" s="126" t="n"/>
      <c r="G617" s="127" t="n"/>
      <c r="H617" s="127" t="n"/>
      <c r="I617" s="127" t="n"/>
      <c r="J617" s="127" t="n"/>
      <c r="K617" s="127" t="n"/>
      <c r="L617" s="127" t="n"/>
      <c r="M617" s="127" t="n"/>
      <c r="N617" s="120" t="n"/>
      <c r="O617" s="120" t="n"/>
      <c r="P617" s="120" t="n"/>
      <c r="Q617" s="120" t="n"/>
      <c r="R617" s="121" t="n"/>
      <c r="S617" s="121" t="n"/>
      <c r="T617" s="121" t="n"/>
      <c r="U617" s="121" t="n"/>
      <c r="V617" s="117">
        <f>IF(P617="NA","NA",IF(P617&lt;&gt;"",TEXT(P617-N617,"[h].mm"),""))</f>
        <v/>
      </c>
      <c r="W617" s="118">
        <f>IF(AND(R617="",S617=""),"",R617+S617)</f>
        <v/>
      </c>
      <c r="X617" s="116">
        <f>IF(O617&lt;&gt;"",DATE(YEAR(O617), MONTH(O617), DAY(O617)),"")</f>
        <v/>
      </c>
      <c r="Y617" s="122" t="n"/>
      <c r="Z617" s="123" t="n"/>
      <c r="AA617" s="117">
        <f>IF(F617="Re-assigned","NA",IF(W617="","",IF(W617&gt;=VLOOKUP(D617,SLAMatrix,3,FALSE),"Yes",IF(W617&lt;VLOOKUP(D617,SLAMatrix,2,FALSE),"No","Internal"))))</f>
        <v/>
      </c>
      <c r="AB617" s="123" t="n"/>
      <c r="AC617" s="123" t="n"/>
      <c r="AD617" s="119" t="n"/>
      <c r="AE617" s="125" t="n"/>
      <c r="AF617" s="124">
        <f>MONTH(O617)</f>
        <v/>
      </c>
      <c r="AG617" s="124">
        <f>VLOOKUP(IFERROR(MID(AE617,1,(FIND(",",AE617,1)-1)),AE617),Facility_Region_Mapping,2,FALSE)</f>
        <v/>
      </c>
      <c r="AH617" s="124" t="n"/>
      <c r="AI617" s="124">
        <f>IF(C617&lt;&gt;"",IF(M617="ESM User",getInterfaceName($C617),"NA"),"")</f>
        <v/>
      </c>
      <c r="AJ617" s="116">
        <f>IF(Q617&lt;&gt;"",DATE(YEAR(Q617), MONTH(Q617), DAY(Q617)),"")</f>
        <v/>
      </c>
      <c r="AK617" s="130">
        <f>IF(Q617&lt;&gt;0,Q617-N617,TODAY()-N617)</f>
        <v/>
      </c>
      <c r="AL617" s="112">
        <f>IF(F617="Re-assigned",0,IF(H617="Closed",0,IF(H617="Service Restored",0,IF(H617="",0,1))))</f>
        <v/>
      </c>
      <c r="AM617" s="124">
        <f>IF(AL617=0,"",IF(AK617&gt;20.99,"Aged","Non-Aged"))</f>
        <v/>
      </c>
      <c r="AN617" s="112">
        <f>IF(Q617&lt;&gt;"",MONTH(Q617),"")</f>
        <v/>
      </c>
      <c r="AO617" s="112">
        <f>IFERROR(VALUE(V617),0)</f>
        <v/>
      </c>
    </row>
    <row customFormat="1" customHeight="1" ht="29.25" r="618" s="112" spans="1:41">
      <c r="A618" s="127" t="n"/>
      <c r="B618" s="113" t="n"/>
      <c r="C618" s="127" t="n"/>
      <c r="D618" s="127" t="n"/>
      <c r="E618" s="114">
        <f>IF(F618 &lt;&gt; "",VLOOKUP(F618,CategoryLookup,2,FALSE), "")</f>
        <v/>
      </c>
      <c r="F618" s="126" t="n"/>
      <c r="G618" s="127" t="n"/>
      <c r="H618" s="127" t="n"/>
      <c r="I618" s="127" t="n"/>
      <c r="J618" s="127" t="n"/>
      <c r="K618" s="127" t="n"/>
      <c r="L618" s="127" t="n"/>
      <c r="M618" s="127" t="n"/>
      <c r="N618" s="120" t="n"/>
      <c r="O618" s="120" t="n"/>
      <c r="P618" s="120" t="n"/>
      <c r="Q618" s="120" t="n"/>
      <c r="R618" s="121" t="n"/>
      <c r="S618" s="121" t="n"/>
      <c r="T618" s="121" t="n"/>
      <c r="U618" s="121" t="n"/>
      <c r="V618" s="117">
        <f>IF(P618="NA","NA",IF(P618&lt;&gt;"",TEXT(P618-N618,"[h].mm"),""))</f>
        <v/>
      </c>
      <c r="W618" s="118">
        <f>IF(AND(R618="",S618=""),"",R618+S618)</f>
        <v/>
      </c>
      <c r="X618" s="116">
        <f>IF(O618&lt;&gt;"",DATE(YEAR(O618), MONTH(O618), DAY(O618)),"")</f>
        <v/>
      </c>
      <c r="Y618" s="122" t="n"/>
      <c r="Z618" s="123" t="n"/>
      <c r="AA618" s="117">
        <f>IF(F618="Re-assigned","NA",IF(W618="","",IF(W618&gt;=VLOOKUP(D618,SLAMatrix,3,FALSE),"Yes",IF(W618&lt;VLOOKUP(D618,SLAMatrix,2,FALSE),"No","Internal"))))</f>
        <v/>
      </c>
      <c r="AB618" s="123" t="n"/>
      <c r="AC618" s="123" t="n"/>
      <c r="AD618" s="119" t="n"/>
      <c r="AE618" s="125" t="n"/>
      <c r="AF618" s="124">
        <f>MONTH(O618)</f>
        <v/>
      </c>
      <c r="AG618" s="124">
        <f>VLOOKUP(IFERROR(MID(AE618,1,(FIND(",",AE618,1)-1)),AE618),Facility_Region_Mapping,2,FALSE)</f>
        <v/>
      </c>
      <c r="AH618" s="124" t="n"/>
      <c r="AI618" s="124">
        <f>IF(C618&lt;&gt;"",IF(M618="ESM User",getInterfaceName($C618),"NA"),"")</f>
        <v/>
      </c>
      <c r="AJ618" s="116">
        <f>IF(Q618&lt;&gt;"",DATE(YEAR(Q618), MONTH(Q618), DAY(Q618)),"")</f>
        <v/>
      </c>
      <c r="AK618" s="130">
        <f>IF(Q618&lt;&gt;0,Q618-N618,TODAY()-N618)</f>
        <v/>
      </c>
      <c r="AL618" s="112">
        <f>IF(F618="Re-assigned",0,IF(H618="Closed",0,IF(H618="Service Restored",0,IF(H618="",0,1))))</f>
        <v/>
      </c>
      <c r="AM618" s="124">
        <f>IF(AL618=0,"",IF(AK618&gt;20.99,"Aged","Non-Aged"))</f>
        <v/>
      </c>
      <c r="AN618" s="112">
        <f>IF(Q618&lt;&gt;"",MONTH(Q618),"")</f>
        <v/>
      </c>
      <c r="AO618" s="112">
        <f>IFERROR(VALUE(V618),0)</f>
        <v/>
      </c>
    </row>
    <row customFormat="1" customHeight="1" ht="29.25" r="619" s="112" spans="1:41">
      <c r="A619" s="127" t="n"/>
      <c r="B619" s="113" t="n"/>
      <c r="C619" s="127" t="n"/>
      <c r="D619" s="127" t="n"/>
      <c r="E619" s="114">
        <f>IF(F619 &lt;&gt; "",VLOOKUP(F619,CategoryLookup,2,FALSE), "")</f>
        <v/>
      </c>
      <c r="F619" s="126" t="n"/>
      <c r="G619" s="127" t="n"/>
      <c r="H619" s="127" t="n"/>
      <c r="I619" s="127" t="n"/>
      <c r="J619" s="127" t="n"/>
      <c r="K619" s="127" t="n"/>
      <c r="L619" s="127" t="n"/>
      <c r="M619" s="127" t="n"/>
      <c r="N619" s="120" t="n"/>
      <c r="O619" s="120" t="n"/>
      <c r="P619" s="120" t="n"/>
      <c r="Q619" s="120" t="n"/>
      <c r="R619" s="121" t="n"/>
      <c r="S619" s="121" t="n"/>
      <c r="T619" s="121" t="n"/>
      <c r="U619" s="121" t="n"/>
      <c r="V619" s="117">
        <f>IF(P619="NA","NA",IF(P619&lt;&gt;"",TEXT(P619-N619,"[h].mm"),""))</f>
        <v/>
      </c>
      <c r="W619" s="118">
        <f>IF(AND(R619="",S619=""),"",R619+S619)</f>
        <v/>
      </c>
      <c r="X619" s="116">
        <f>IF(O619&lt;&gt;"",DATE(YEAR(O619), MONTH(O619), DAY(O619)),"")</f>
        <v/>
      </c>
      <c r="Y619" s="122" t="n"/>
      <c r="Z619" s="123" t="n"/>
      <c r="AA619" s="117">
        <f>IF(F619="Re-assigned","NA",IF(W619="","",IF(W619&gt;=VLOOKUP(D619,SLAMatrix,3,FALSE),"Yes",IF(W619&lt;VLOOKUP(D619,SLAMatrix,2,FALSE),"No","Internal"))))</f>
        <v/>
      </c>
      <c r="AB619" s="123" t="n"/>
      <c r="AC619" s="123" t="n"/>
      <c r="AD619" s="119" t="n"/>
      <c r="AE619" s="125" t="n"/>
      <c r="AF619" s="124">
        <f>MONTH(O619)</f>
        <v/>
      </c>
      <c r="AG619" s="124">
        <f>VLOOKUP(IFERROR(MID(AE619,1,(FIND(",",AE619,1)-1)),AE619),Facility_Region_Mapping,2,FALSE)</f>
        <v/>
      </c>
      <c r="AH619" s="124" t="n"/>
      <c r="AI619" s="124">
        <f>IF(C619&lt;&gt;"",IF(M619="ESM User",getInterfaceName($C619),"NA"),"")</f>
        <v/>
      </c>
      <c r="AJ619" s="116">
        <f>IF(Q619&lt;&gt;"",DATE(YEAR(Q619), MONTH(Q619), DAY(Q619)),"")</f>
        <v/>
      </c>
      <c r="AK619" s="130">
        <f>IF(Q619&lt;&gt;0,Q619-N619,TODAY()-N619)</f>
        <v/>
      </c>
      <c r="AL619" s="112">
        <f>IF(F619="Re-assigned",0,IF(H619="Closed",0,IF(H619="Service Restored",0,IF(H619="",0,1))))</f>
        <v/>
      </c>
      <c r="AM619" s="124">
        <f>IF(AL619=0,"",IF(AK619&gt;20.99,"Aged","Non-Aged"))</f>
        <v/>
      </c>
      <c r="AN619" s="112">
        <f>IF(Q619&lt;&gt;"",MONTH(Q619),"")</f>
        <v/>
      </c>
      <c r="AO619" s="112">
        <f>IFERROR(VALUE(V619),0)</f>
        <v/>
      </c>
    </row>
    <row customFormat="1" customHeight="1" ht="29.25" r="620" s="112" spans="1:41">
      <c r="A620" s="127" t="n"/>
      <c r="B620" s="113" t="n"/>
      <c r="C620" s="127" t="n"/>
      <c r="D620" s="127" t="n"/>
      <c r="E620" s="114">
        <f>IF(F620 &lt;&gt; "",VLOOKUP(F620,CategoryLookup,2,FALSE), "")</f>
        <v/>
      </c>
      <c r="F620" s="126" t="n"/>
      <c r="G620" s="127" t="n"/>
      <c r="H620" s="127" t="n"/>
      <c r="I620" s="127" t="n"/>
      <c r="J620" s="127" t="n"/>
      <c r="K620" s="127" t="n"/>
      <c r="L620" s="127" t="n"/>
      <c r="M620" s="127" t="n"/>
      <c r="N620" s="120" t="n"/>
      <c r="O620" s="120" t="n"/>
      <c r="P620" s="120" t="n"/>
      <c r="Q620" s="120" t="n"/>
      <c r="R620" s="121" t="n"/>
      <c r="S620" s="121" t="n"/>
      <c r="T620" s="121" t="n"/>
      <c r="U620" s="121" t="n"/>
      <c r="V620" s="117">
        <f>IF(P620="NA","NA",IF(P620&lt;&gt;"",TEXT(P620-N620,"[h].mm"),""))</f>
        <v/>
      </c>
      <c r="W620" s="118">
        <f>IF(AND(R620="",S620=""),"",R620+S620)</f>
        <v/>
      </c>
      <c r="X620" s="116">
        <f>IF(O620&lt;&gt;"",DATE(YEAR(O620), MONTH(O620), DAY(O620)),"")</f>
        <v/>
      </c>
      <c r="Y620" s="122" t="n"/>
      <c r="Z620" s="123" t="n"/>
      <c r="AA620" s="117">
        <f>IF(F620="Re-assigned","NA",IF(W620="","",IF(W620&gt;=VLOOKUP(D620,SLAMatrix,3,FALSE),"Yes",IF(W620&lt;VLOOKUP(D620,SLAMatrix,2,FALSE),"No","Internal"))))</f>
        <v/>
      </c>
      <c r="AB620" s="123" t="n"/>
      <c r="AC620" s="123" t="n"/>
      <c r="AD620" s="119" t="n"/>
      <c r="AE620" s="125" t="n"/>
      <c r="AF620" s="124">
        <f>MONTH(O620)</f>
        <v/>
      </c>
      <c r="AG620" s="124">
        <f>VLOOKUP(IFERROR(MID(AE620,1,(FIND(",",AE620,1)-1)),AE620),Facility_Region_Mapping,2,FALSE)</f>
        <v/>
      </c>
      <c r="AH620" s="124" t="n"/>
      <c r="AI620" s="124">
        <f>IF(C620&lt;&gt;"",IF(M620="ESM User",getInterfaceName($C620),"NA"),"")</f>
        <v/>
      </c>
      <c r="AJ620" s="116">
        <f>IF(Q620&lt;&gt;"",DATE(YEAR(Q620), MONTH(Q620), DAY(Q620)),"")</f>
        <v/>
      </c>
      <c r="AK620" s="130">
        <f>IF(Q620&lt;&gt;0,Q620-N620,TODAY()-N620)</f>
        <v/>
      </c>
      <c r="AL620" s="112">
        <f>IF(F620="Re-assigned",0,IF(H620="Closed",0,IF(H620="Service Restored",0,IF(H620="",0,1))))</f>
        <v/>
      </c>
      <c r="AM620" s="124">
        <f>IF(AL620=0,"",IF(AK620&gt;20.99,"Aged","Non-Aged"))</f>
        <v/>
      </c>
      <c r="AN620" s="112">
        <f>IF(Q620&lt;&gt;"",MONTH(Q620),"")</f>
        <v/>
      </c>
      <c r="AO620" s="112">
        <f>IFERROR(VALUE(V620),0)</f>
        <v/>
      </c>
    </row>
    <row customFormat="1" customHeight="1" ht="29.25" r="621" s="112" spans="1:41">
      <c r="A621" s="127" t="n"/>
      <c r="B621" s="113" t="n"/>
      <c r="C621" s="127" t="n"/>
      <c r="D621" s="127" t="n"/>
      <c r="E621" s="114">
        <f>IF(F621 &lt;&gt; "",VLOOKUP(F621,CategoryLookup,2,FALSE), "")</f>
        <v/>
      </c>
      <c r="F621" s="126" t="n"/>
      <c r="G621" s="127" t="n"/>
      <c r="H621" s="127" t="n"/>
      <c r="I621" s="127" t="n"/>
      <c r="J621" s="127" t="n"/>
      <c r="K621" s="127" t="n"/>
      <c r="L621" s="127" t="n"/>
      <c r="M621" s="127" t="n"/>
      <c r="N621" s="120" t="n"/>
      <c r="O621" s="120" t="n"/>
      <c r="P621" s="120" t="n"/>
      <c r="Q621" s="120" t="n"/>
      <c r="R621" s="121" t="n"/>
      <c r="S621" s="121" t="n"/>
      <c r="T621" s="121" t="n"/>
      <c r="U621" s="121" t="n"/>
      <c r="V621" s="117">
        <f>IF(P621="NA","NA",IF(P621&lt;&gt;"",TEXT(P621-N621,"[h].mm"),""))</f>
        <v/>
      </c>
      <c r="W621" s="118">
        <f>IF(AND(R621="",S621=""),"",R621+S621)</f>
        <v/>
      </c>
      <c r="X621" s="116">
        <f>IF(O621&lt;&gt;"",DATE(YEAR(O621), MONTH(O621), DAY(O621)),"")</f>
        <v/>
      </c>
      <c r="Y621" s="122" t="n"/>
      <c r="Z621" s="123" t="n"/>
      <c r="AA621" s="117">
        <f>IF(F621="Re-assigned","NA",IF(W621="","",IF(W621&gt;=VLOOKUP(D621,SLAMatrix,3,FALSE),"Yes",IF(W621&lt;VLOOKUP(D621,SLAMatrix,2,FALSE),"No","Internal"))))</f>
        <v/>
      </c>
      <c r="AB621" s="123" t="n"/>
      <c r="AC621" s="123" t="n"/>
      <c r="AD621" s="119" t="n"/>
      <c r="AE621" s="125" t="n"/>
      <c r="AF621" s="124">
        <f>MONTH(O621)</f>
        <v/>
      </c>
      <c r="AG621" s="124">
        <f>VLOOKUP(IFERROR(MID(AE621,1,(FIND(",",AE621,1)-1)),AE621),Facility_Region_Mapping,2,FALSE)</f>
        <v/>
      </c>
      <c r="AH621" s="124" t="n"/>
      <c r="AI621" s="124">
        <f>IF(C621&lt;&gt;"",IF(M621="ESM User",getInterfaceName($C621),"NA"),"")</f>
        <v/>
      </c>
      <c r="AJ621" s="116">
        <f>IF(Q621&lt;&gt;"",DATE(YEAR(Q621), MONTH(Q621), DAY(Q621)),"")</f>
        <v/>
      </c>
      <c r="AK621" s="130">
        <f>IF(Q621&lt;&gt;0,Q621-N621,TODAY()-N621)</f>
        <v/>
      </c>
      <c r="AL621" s="112">
        <f>IF(F621="Re-assigned",0,IF(H621="Closed",0,IF(H621="Service Restored",0,IF(H621="",0,1))))</f>
        <v/>
      </c>
      <c r="AM621" s="124">
        <f>IF(AL621=0,"",IF(AK621&gt;20.99,"Aged","Non-Aged"))</f>
        <v/>
      </c>
      <c r="AN621" s="112">
        <f>IF(Q621&lt;&gt;"",MONTH(Q621),"")</f>
        <v/>
      </c>
      <c r="AO621" s="112">
        <f>IFERROR(VALUE(V621),0)</f>
        <v/>
      </c>
    </row>
    <row customFormat="1" customHeight="1" ht="29.25" r="622" s="112" spans="1:41">
      <c r="A622" s="127" t="n"/>
      <c r="B622" s="113" t="n"/>
      <c r="C622" s="127" t="n"/>
      <c r="D622" s="127" t="n"/>
      <c r="E622" s="114">
        <f>IF(F622 &lt;&gt; "",VLOOKUP(F622,CategoryLookup,2,FALSE), "")</f>
        <v/>
      </c>
      <c r="F622" s="126" t="n"/>
      <c r="G622" s="127" t="n"/>
      <c r="H622" s="127" t="n"/>
      <c r="I622" s="127" t="n"/>
      <c r="J622" s="127" t="n"/>
      <c r="K622" s="127" t="n"/>
      <c r="L622" s="127" t="n"/>
      <c r="M622" s="127" t="n"/>
      <c r="N622" s="120" t="n"/>
      <c r="O622" s="120" t="n"/>
      <c r="P622" s="120" t="n"/>
      <c r="Q622" s="120" t="n"/>
      <c r="R622" s="121" t="n"/>
      <c r="S622" s="121" t="n"/>
      <c r="T622" s="121" t="n"/>
      <c r="U622" s="121" t="n"/>
      <c r="V622" s="117">
        <f>IF(P622="NA","NA",IF(P622&lt;&gt;"",TEXT(P622-N622,"[h].mm"),""))</f>
        <v/>
      </c>
      <c r="W622" s="118">
        <f>IF(AND(R622="",S622=""),"",R622+S622)</f>
        <v/>
      </c>
      <c r="X622" s="116">
        <f>IF(O622&lt;&gt;"",DATE(YEAR(O622), MONTH(O622), DAY(O622)),"")</f>
        <v/>
      </c>
      <c r="Y622" s="122" t="n"/>
      <c r="Z622" s="123" t="n"/>
      <c r="AA622" s="117">
        <f>IF(F622="Re-assigned","NA",IF(W622="","",IF(W622&gt;=VLOOKUP(D622,SLAMatrix,3,FALSE),"Yes",IF(W622&lt;VLOOKUP(D622,SLAMatrix,2,FALSE),"No","Internal"))))</f>
        <v/>
      </c>
      <c r="AB622" s="123" t="n"/>
      <c r="AC622" s="123" t="n"/>
      <c r="AD622" s="119" t="n"/>
      <c r="AE622" s="125" t="n"/>
      <c r="AF622" s="124">
        <f>MONTH(O622)</f>
        <v/>
      </c>
      <c r="AG622" s="124">
        <f>VLOOKUP(IFERROR(MID(AE622,1,(FIND(",",AE622,1)-1)),AE622),Facility_Region_Mapping,2,FALSE)</f>
        <v/>
      </c>
      <c r="AH622" s="124" t="n"/>
      <c r="AI622" s="124">
        <f>IF(C622&lt;&gt;"",IF(M622="ESM User",getInterfaceName($C622),"NA"),"")</f>
        <v/>
      </c>
      <c r="AJ622" s="116">
        <f>IF(Q622&lt;&gt;"",DATE(YEAR(Q622), MONTH(Q622), DAY(Q622)),"")</f>
        <v/>
      </c>
      <c r="AK622" s="130">
        <f>IF(Q622&lt;&gt;0,Q622-N622,TODAY()-N622)</f>
        <v/>
      </c>
      <c r="AL622" s="112">
        <f>IF(F622="Re-assigned",0,IF(H622="Closed",0,IF(H622="Service Restored",0,IF(H622="",0,1))))</f>
        <v/>
      </c>
      <c r="AM622" s="124">
        <f>IF(AL622=0,"",IF(AK622&gt;20.99,"Aged","Non-Aged"))</f>
        <v/>
      </c>
      <c r="AN622" s="112">
        <f>IF(Q622&lt;&gt;"",MONTH(Q622),"")</f>
        <v/>
      </c>
      <c r="AO622" s="112">
        <f>IFERROR(VALUE(V622),0)</f>
        <v/>
      </c>
    </row>
    <row customFormat="1" customHeight="1" ht="29.25" r="623" s="112" spans="1:41">
      <c r="A623" s="127" t="n"/>
      <c r="B623" s="113" t="n"/>
      <c r="C623" s="127" t="n"/>
      <c r="D623" s="127" t="n"/>
      <c r="E623" s="114">
        <f>IF(F623 &lt;&gt; "",VLOOKUP(F623,CategoryLookup,2,FALSE), "")</f>
        <v/>
      </c>
      <c r="F623" s="126" t="n"/>
      <c r="G623" s="127" t="n"/>
      <c r="H623" s="127" t="n"/>
      <c r="I623" s="127" t="n"/>
      <c r="J623" s="127" t="n"/>
      <c r="K623" s="127" t="n"/>
      <c r="L623" s="127" t="n"/>
      <c r="M623" s="127" t="n"/>
      <c r="N623" s="120" t="n"/>
      <c r="O623" s="120" t="n"/>
      <c r="P623" s="120" t="n"/>
      <c r="Q623" s="120" t="n"/>
      <c r="R623" s="121" t="n"/>
      <c r="S623" s="121" t="n"/>
      <c r="T623" s="121" t="n"/>
      <c r="U623" s="121" t="n"/>
      <c r="V623" s="117">
        <f>IF(P623="NA","NA",IF(P623&lt;&gt;"",TEXT(P623-N623,"[h].mm"),""))</f>
        <v/>
      </c>
      <c r="W623" s="118">
        <f>IF(AND(R623="",S623=""),"",R623+S623)</f>
        <v/>
      </c>
      <c r="X623" s="116">
        <f>IF(O623&lt;&gt;"",DATE(YEAR(O623), MONTH(O623), DAY(O623)),"")</f>
        <v/>
      </c>
      <c r="Y623" s="122" t="n"/>
      <c r="Z623" s="123" t="n"/>
      <c r="AA623" s="117">
        <f>IF(F623="Re-assigned","NA",IF(W623="","",IF(W623&gt;=VLOOKUP(D623,SLAMatrix,3,FALSE),"Yes",IF(W623&lt;VLOOKUP(D623,SLAMatrix,2,FALSE),"No","Internal"))))</f>
        <v/>
      </c>
      <c r="AB623" s="123" t="n"/>
      <c r="AC623" s="123" t="n"/>
      <c r="AD623" s="119" t="n"/>
      <c r="AE623" s="125" t="n"/>
      <c r="AF623" s="124">
        <f>MONTH(O623)</f>
        <v/>
      </c>
      <c r="AG623" s="124">
        <f>VLOOKUP(IFERROR(MID(AE623,1,(FIND(",",AE623,1)-1)),AE623),Facility_Region_Mapping,2,FALSE)</f>
        <v/>
      </c>
      <c r="AH623" s="124" t="n"/>
      <c r="AI623" s="124">
        <f>IF(C623&lt;&gt;"",IF(M623="ESM User",getInterfaceName($C623),"NA"),"")</f>
        <v/>
      </c>
      <c r="AJ623" s="116">
        <f>IF(Q623&lt;&gt;"",DATE(YEAR(Q623), MONTH(Q623), DAY(Q623)),"")</f>
        <v/>
      </c>
      <c r="AK623" s="130">
        <f>IF(Q623&lt;&gt;0,Q623-N623,TODAY()-N623)</f>
        <v/>
      </c>
      <c r="AL623" s="112">
        <f>IF(F623="Re-assigned",0,IF(H623="Closed",0,IF(H623="Service Restored",0,IF(H623="",0,1))))</f>
        <v/>
      </c>
      <c r="AM623" s="124">
        <f>IF(AL623=0,"",IF(AK623&gt;20.99,"Aged","Non-Aged"))</f>
        <v/>
      </c>
      <c r="AN623" s="112">
        <f>IF(Q623&lt;&gt;"",MONTH(Q623),"")</f>
        <v/>
      </c>
      <c r="AO623" s="112">
        <f>IFERROR(VALUE(V623),0)</f>
        <v/>
      </c>
    </row>
    <row customFormat="1" customHeight="1" ht="29.25" r="624" s="112" spans="1:41">
      <c r="A624" s="127" t="n"/>
      <c r="B624" s="113" t="n"/>
      <c r="C624" s="127" t="n"/>
      <c r="D624" s="127" t="n"/>
      <c r="E624" s="114">
        <f>IF(F624 &lt;&gt; "",VLOOKUP(F624,CategoryLookup,2,FALSE), "")</f>
        <v/>
      </c>
      <c r="F624" s="126" t="n"/>
      <c r="G624" s="127" t="n"/>
      <c r="H624" s="127" t="n"/>
      <c r="I624" s="127" t="n"/>
      <c r="J624" s="127" t="n"/>
      <c r="K624" s="127" t="n"/>
      <c r="L624" s="127" t="n"/>
      <c r="M624" s="127" t="n"/>
      <c r="N624" s="120" t="n"/>
      <c r="O624" s="120" t="n"/>
      <c r="P624" s="120" t="n"/>
      <c r="Q624" s="120" t="n"/>
      <c r="R624" s="121" t="n"/>
      <c r="S624" s="121" t="n"/>
      <c r="T624" s="121" t="n"/>
      <c r="U624" s="121" t="n"/>
      <c r="V624" s="117">
        <f>IF(P624="NA","NA",IF(P624&lt;&gt;"",TEXT(P624-N624,"[h].mm"),""))</f>
        <v/>
      </c>
      <c r="W624" s="118">
        <f>IF(AND(R624="",S624=""),"",R624+S624)</f>
        <v/>
      </c>
      <c r="X624" s="116">
        <f>IF(O624&lt;&gt;"",DATE(YEAR(O624), MONTH(O624), DAY(O624)),"")</f>
        <v/>
      </c>
      <c r="Y624" s="122" t="n"/>
      <c r="Z624" s="123" t="n"/>
      <c r="AA624" s="117">
        <f>IF(F624="Re-assigned","NA",IF(W624="","",IF(W624&gt;=VLOOKUP(D624,SLAMatrix,3,FALSE),"Yes",IF(W624&lt;VLOOKUP(D624,SLAMatrix,2,FALSE),"No","Internal"))))</f>
        <v/>
      </c>
      <c r="AB624" s="123" t="n"/>
      <c r="AC624" s="123" t="n"/>
      <c r="AD624" s="119" t="n"/>
      <c r="AE624" s="125" t="n"/>
      <c r="AF624" s="124">
        <f>MONTH(O624)</f>
        <v/>
      </c>
      <c r="AG624" s="124">
        <f>VLOOKUP(IFERROR(MID(AE624,1,(FIND(",",AE624,1)-1)),AE624),Facility_Region_Mapping,2,FALSE)</f>
        <v/>
      </c>
      <c r="AH624" s="124" t="n"/>
      <c r="AI624" s="124">
        <f>IF(C624&lt;&gt;"",IF(M624="ESM User",getInterfaceName($C624),"NA"),"")</f>
        <v/>
      </c>
      <c r="AJ624" s="116">
        <f>IF(Q624&lt;&gt;"",DATE(YEAR(Q624), MONTH(Q624), DAY(Q624)),"")</f>
        <v/>
      </c>
      <c r="AK624" s="130">
        <f>IF(Q624&lt;&gt;0,Q624-N624,TODAY()-N624)</f>
        <v/>
      </c>
      <c r="AL624" s="112">
        <f>IF(F624="Re-assigned",0,IF(H624="Closed",0,IF(H624="Service Restored",0,IF(H624="",0,1))))</f>
        <v/>
      </c>
      <c r="AM624" s="124">
        <f>IF(AL624=0,"",IF(AK624&gt;20.99,"Aged","Non-Aged"))</f>
        <v/>
      </c>
      <c r="AN624" s="112">
        <f>IF(Q624&lt;&gt;"",MONTH(Q624),"")</f>
        <v/>
      </c>
      <c r="AO624" s="112">
        <f>IFERROR(VALUE(V624),0)</f>
        <v/>
      </c>
    </row>
    <row customFormat="1" customHeight="1" ht="29.25" r="625" s="112" spans="1:41">
      <c r="A625" s="127" t="n"/>
      <c r="B625" s="113" t="n"/>
      <c r="C625" s="127" t="n"/>
      <c r="D625" s="127" t="n"/>
      <c r="E625" s="114">
        <f>IF(F625 &lt;&gt; "",VLOOKUP(F625,CategoryLookup,2,FALSE), "")</f>
        <v/>
      </c>
      <c r="F625" s="126" t="n"/>
      <c r="G625" s="127" t="n"/>
      <c r="H625" s="127" t="n"/>
      <c r="I625" s="127" t="n"/>
      <c r="J625" s="127" t="n"/>
      <c r="K625" s="127" t="n"/>
      <c r="L625" s="127" t="n"/>
      <c r="M625" s="127" t="n"/>
      <c r="N625" s="120" t="n"/>
      <c r="O625" s="120" t="n"/>
      <c r="P625" s="120" t="n"/>
      <c r="Q625" s="120" t="n"/>
      <c r="R625" s="121" t="n"/>
      <c r="S625" s="121" t="n"/>
      <c r="T625" s="121" t="n"/>
      <c r="U625" s="121" t="n"/>
      <c r="V625" s="117">
        <f>IF(P625="NA","NA",IF(P625&lt;&gt;"",TEXT(P625-N625,"[h].mm"),""))</f>
        <v/>
      </c>
      <c r="W625" s="118">
        <f>IF(AND(R625="",S625=""),"",R625+S625)</f>
        <v/>
      </c>
      <c r="X625" s="116">
        <f>IF(O625&lt;&gt;"",DATE(YEAR(O625), MONTH(O625), DAY(O625)),"")</f>
        <v/>
      </c>
      <c r="Y625" s="122" t="n"/>
      <c r="Z625" s="123" t="n"/>
      <c r="AA625" s="117">
        <f>IF(F625="Re-assigned","NA",IF(W625="","",IF(W625&gt;=VLOOKUP(D625,SLAMatrix,3,FALSE),"Yes",IF(W625&lt;VLOOKUP(D625,SLAMatrix,2,FALSE),"No","Internal"))))</f>
        <v/>
      </c>
      <c r="AB625" s="123" t="n"/>
      <c r="AC625" s="123" t="n"/>
      <c r="AD625" s="119" t="n"/>
      <c r="AE625" s="125" t="n"/>
      <c r="AF625" s="124">
        <f>MONTH(O625)</f>
        <v/>
      </c>
      <c r="AG625" s="124">
        <f>VLOOKUP(IFERROR(MID(AE625,1,(FIND(",",AE625,1)-1)),AE625),Facility_Region_Mapping,2,FALSE)</f>
        <v/>
      </c>
      <c r="AH625" s="124" t="n"/>
      <c r="AI625" s="124">
        <f>IF(C625&lt;&gt;"",IF(M625="ESM User",getInterfaceName($C625),"NA"),"")</f>
        <v/>
      </c>
      <c r="AJ625" s="116">
        <f>IF(Q625&lt;&gt;"",DATE(YEAR(Q625), MONTH(Q625), DAY(Q625)),"")</f>
        <v/>
      </c>
      <c r="AK625" s="130">
        <f>IF(Q625&lt;&gt;0,Q625-N625,TODAY()-N625)</f>
        <v/>
      </c>
      <c r="AL625" s="112">
        <f>IF(F625="Re-assigned",0,IF(H625="Closed",0,IF(H625="Service Restored",0,IF(H625="",0,1))))</f>
        <v/>
      </c>
      <c r="AM625" s="124">
        <f>IF(AL625=0,"",IF(AK625&gt;20.99,"Aged","Non-Aged"))</f>
        <v/>
      </c>
      <c r="AN625" s="112">
        <f>IF(Q625&lt;&gt;"",MONTH(Q625),"")</f>
        <v/>
      </c>
      <c r="AO625" s="112">
        <f>IFERROR(VALUE(V625),0)</f>
        <v/>
      </c>
    </row>
    <row customFormat="1" customHeight="1" ht="29.25" r="626" s="112" spans="1:41">
      <c r="A626" s="127" t="n"/>
      <c r="B626" s="113" t="n"/>
      <c r="C626" s="127" t="n"/>
      <c r="D626" s="127" t="n"/>
      <c r="E626" s="114">
        <f>IF(F626 &lt;&gt; "",VLOOKUP(F626,CategoryLookup,2,FALSE), "")</f>
        <v/>
      </c>
      <c r="F626" s="126" t="n"/>
      <c r="G626" s="127" t="n"/>
      <c r="H626" s="127" t="n"/>
      <c r="I626" s="127" t="n"/>
      <c r="J626" s="127" t="n"/>
      <c r="K626" s="127" t="n"/>
      <c r="L626" s="127" t="n"/>
      <c r="M626" s="127" t="n"/>
      <c r="N626" s="120" t="n"/>
      <c r="O626" s="120" t="n"/>
      <c r="P626" s="120" t="n"/>
      <c r="Q626" s="120" t="n"/>
      <c r="R626" s="121" t="n"/>
      <c r="S626" s="121" t="n"/>
      <c r="T626" s="121" t="n"/>
      <c r="U626" s="121" t="n"/>
      <c r="V626" s="117">
        <f>IF(P626="NA","NA",IF(P626&lt;&gt;"",TEXT(P626-N626,"[h].mm"),""))</f>
        <v/>
      </c>
      <c r="W626" s="118">
        <f>IF(AND(R626="",S626=""),"",R626+S626)</f>
        <v/>
      </c>
      <c r="X626" s="116">
        <f>IF(O626&lt;&gt;"",DATE(YEAR(O626), MONTH(O626), DAY(O626)),"")</f>
        <v/>
      </c>
      <c r="Y626" s="122" t="n"/>
      <c r="Z626" s="123" t="n"/>
      <c r="AA626" s="117">
        <f>IF(F626="Re-assigned","NA",IF(W626="","",IF(W626&gt;=VLOOKUP(D626,SLAMatrix,3,FALSE),"Yes",IF(W626&lt;VLOOKUP(D626,SLAMatrix,2,FALSE),"No","Internal"))))</f>
        <v/>
      </c>
      <c r="AB626" s="123" t="n"/>
      <c r="AC626" s="123" t="n"/>
      <c r="AD626" s="119" t="n"/>
      <c r="AE626" s="125" t="n"/>
      <c r="AF626" s="124">
        <f>MONTH(O626)</f>
        <v/>
      </c>
      <c r="AG626" s="124">
        <f>VLOOKUP(IFERROR(MID(AE626,1,(FIND(",",AE626,1)-1)),AE626),Facility_Region_Mapping,2,FALSE)</f>
        <v/>
      </c>
      <c r="AH626" s="124" t="n"/>
      <c r="AI626" s="124">
        <f>IF(C626&lt;&gt;"",IF(M626="ESM User",getInterfaceName($C626),"NA"),"")</f>
        <v/>
      </c>
      <c r="AJ626" s="116">
        <f>IF(Q626&lt;&gt;"",DATE(YEAR(Q626), MONTH(Q626), DAY(Q626)),"")</f>
        <v/>
      </c>
      <c r="AK626" s="130">
        <f>IF(Q626&lt;&gt;0,Q626-N626,TODAY()-N626)</f>
        <v/>
      </c>
      <c r="AL626" s="112">
        <f>IF(F626="Re-assigned",0,IF(H626="Closed",0,IF(H626="Service Restored",0,IF(H626="",0,1))))</f>
        <v/>
      </c>
      <c r="AM626" s="124">
        <f>IF(AL626=0,"",IF(AK626&gt;20.99,"Aged","Non-Aged"))</f>
        <v/>
      </c>
      <c r="AN626" s="112">
        <f>IF(Q626&lt;&gt;"",MONTH(Q626),"")</f>
        <v/>
      </c>
      <c r="AO626" s="112">
        <f>IFERROR(VALUE(V626),0)</f>
        <v/>
      </c>
    </row>
    <row customFormat="1" customHeight="1" ht="29.25" r="627" s="112" spans="1:41">
      <c r="A627" s="127" t="n"/>
      <c r="B627" s="113" t="n"/>
      <c r="C627" s="127" t="n"/>
      <c r="D627" s="127" t="n"/>
      <c r="E627" s="114">
        <f>IF(F627 &lt;&gt; "",VLOOKUP(F627,CategoryLookup,2,FALSE), "")</f>
        <v/>
      </c>
      <c r="F627" s="126" t="n"/>
      <c r="G627" s="127" t="n"/>
      <c r="H627" s="127" t="n"/>
      <c r="I627" s="127" t="n"/>
      <c r="J627" s="127" t="n"/>
      <c r="K627" s="127" t="n"/>
      <c r="L627" s="127" t="n"/>
      <c r="M627" s="127" t="n"/>
      <c r="N627" s="120" t="n"/>
      <c r="O627" s="120" t="n"/>
      <c r="P627" s="120" t="n"/>
      <c r="Q627" s="120" t="n"/>
      <c r="R627" s="121" t="n"/>
      <c r="S627" s="121" t="n"/>
      <c r="T627" s="121" t="n"/>
      <c r="U627" s="121" t="n"/>
      <c r="V627" s="117">
        <f>IF(P627="NA","NA",IF(P627&lt;&gt;"",TEXT(P627-N627,"[h].mm"),""))</f>
        <v/>
      </c>
      <c r="W627" s="118">
        <f>IF(AND(R627="",S627=""),"",R627+S627)</f>
        <v/>
      </c>
      <c r="X627" s="116">
        <f>IF(O627&lt;&gt;"",DATE(YEAR(O627), MONTH(O627), DAY(O627)),"")</f>
        <v/>
      </c>
      <c r="Y627" s="122" t="n"/>
      <c r="Z627" s="123" t="n"/>
      <c r="AA627" s="117">
        <f>IF(F627="Re-assigned","NA",IF(W627="","",IF(W627&gt;=VLOOKUP(D627,SLAMatrix,3,FALSE),"Yes",IF(W627&lt;VLOOKUP(D627,SLAMatrix,2,FALSE),"No","Internal"))))</f>
        <v/>
      </c>
      <c r="AB627" s="123" t="n"/>
      <c r="AC627" s="123" t="n"/>
      <c r="AD627" s="119" t="n"/>
      <c r="AE627" s="125" t="n"/>
      <c r="AF627" s="124">
        <f>MONTH(O627)</f>
        <v/>
      </c>
      <c r="AG627" s="124">
        <f>VLOOKUP(IFERROR(MID(AE627,1,(FIND(",",AE627,1)-1)),AE627),Facility_Region_Mapping,2,FALSE)</f>
        <v/>
      </c>
      <c r="AH627" s="124" t="n"/>
      <c r="AI627" s="124">
        <f>IF(C627&lt;&gt;"",IF(M627="ESM User",getInterfaceName($C627),"NA"),"")</f>
        <v/>
      </c>
      <c r="AJ627" s="116">
        <f>IF(Q627&lt;&gt;"",DATE(YEAR(Q627), MONTH(Q627), DAY(Q627)),"")</f>
        <v/>
      </c>
      <c r="AK627" s="130">
        <f>IF(Q627&lt;&gt;0,Q627-N627,TODAY()-N627)</f>
        <v/>
      </c>
      <c r="AL627" s="112">
        <f>IF(F627="Re-assigned",0,IF(H627="Closed",0,IF(H627="Service Restored",0,IF(H627="",0,1))))</f>
        <v/>
      </c>
      <c r="AM627" s="124">
        <f>IF(AL627=0,"",IF(AK627&gt;20.99,"Aged","Non-Aged"))</f>
        <v/>
      </c>
      <c r="AN627" s="112">
        <f>IF(Q627&lt;&gt;"",MONTH(Q627),"")</f>
        <v/>
      </c>
      <c r="AO627" s="112">
        <f>IFERROR(VALUE(V627),0)</f>
        <v/>
      </c>
    </row>
    <row customFormat="1" customHeight="1" ht="29.25" r="628" s="112" spans="1:41">
      <c r="A628" s="127" t="n"/>
      <c r="B628" s="113" t="n"/>
      <c r="C628" s="127" t="n"/>
      <c r="D628" s="127" t="n"/>
      <c r="E628" s="114">
        <f>IF(F628 &lt;&gt; "",VLOOKUP(F628,CategoryLookup,2,FALSE), "")</f>
        <v/>
      </c>
      <c r="F628" s="126" t="n"/>
      <c r="G628" s="127" t="n"/>
      <c r="H628" s="127" t="n"/>
      <c r="I628" s="127" t="n"/>
      <c r="J628" s="127" t="n"/>
      <c r="K628" s="127" t="n"/>
      <c r="L628" s="127" t="n"/>
      <c r="M628" s="127" t="n"/>
      <c r="N628" s="120" t="n"/>
      <c r="O628" s="120" t="n"/>
      <c r="P628" s="120" t="n"/>
      <c r="Q628" s="120" t="n"/>
      <c r="R628" s="121" t="n"/>
      <c r="S628" s="121" t="n"/>
      <c r="T628" s="121" t="n"/>
      <c r="U628" s="121" t="n"/>
      <c r="V628" s="117">
        <f>IF(P628="NA","NA",IF(P628&lt;&gt;"",TEXT(P628-N628,"[h].mm"),""))</f>
        <v/>
      </c>
      <c r="W628" s="118">
        <f>IF(AND(R628="",S628=""),"",R628+S628)</f>
        <v/>
      </c>
      <c r="X628" s="116">
        <f>IF(O628&lt;&gt;"",DATE(YEAR(O628), MONTH(O628), DAY(O628)),"")</f>
        <v/>
      </c>
      <c r="Y628" s="122" t="n"/>
      <c r="Z628" s="123" t="n"/>
      <c r="AA628" s="117">
        <f>IF(F628="Re-assigned","NA",IF(W628="","",IF(W628&gt;=VLOOKUP(D628,SLAMatrix,3,FALSE),"Yes",IF(W628&lt;VLOOKUP(D628,SLAMatrix,2,FALSE),"No","Internal"))))</f>
        <v/>
      </c>
      <c r="AB628" s="123" t="n"/>
      <c r="AC628" s="123" t="n"/>
      <c r="AD628" s="119" t="n"/>
      <c r="AE628" s="125" t="n"/>
      <c r="AF628" s="124">
        <f>MONTH(O628)</f>
        <v/>
      </c>
      <c r="AG628" s="124">
        <f>VLOOKUP(IFERROR(MID(AE628,1,(FIND(",",AE628,1)-1)),AE628),Facility_Region_Mapping,2,FALSE)</f>
        <v/>
      </c>
      <c r="AH628" s="124" t="n"/>
      <c r="AI628" s="124">
        <f>IF(C628&lt;&gt;"",IF(M628="ESM User",getInterfaceName($C628),"NA"),"")</f>
        <v/>
      </c>
      <c r="AJ628" s="116">
        <f>IF(Q628&lt;&gt;"",DATE(YEAR(Q628), MONTH(Q628), DAY(Q628)),"")</f>
        <v/>
      </c>
      <c r="AK628" s="130">
        <f>IF(Q628&lt;&gt;0,Q628-N628,TODAY()-N628)</f>
        <v/>
      </c>
      <c r="AL628" s="112">
        <f>IF(F628="Re-assigned",0,IF(H628="Closed",0,IF(H628="Service Restored",0,IF(H628="",0,1))))</f>
        <v/>
      </c>
      <c r="AM628" s="124">
        <f>IF(AL628=0,"",IF(AK628&gt;20.99,"Aged","Non-Aged"))</f>
        <v/>
      </c>
      <c r="AN628" s="112">
        <f>IF(Q628&lt;&gt;"",MONTH(Q628),"")</f>
        <v/>
      </c>
      <c r="AO628" s="112">
        <f>IFERROR(VALUE(V628),0)</f>
        <v/>
      </c>
    </row>
    <row customFormat="1" customHeight="1" ht="29.25" r="629" s="112" spans="1:41">
      <c r="A629" s="127" t="n"/>
      <c r="B629" s="113" t="n"/>
      <c r="C629" s="127" t="n"/>
      <c r="D629" s="127" t="n"/>
      <c r="E629" s="114">
        <f>IF(F629 &lt;&gt; "",VLOOKUP(F629,CategoryLookup,2,FALSE), "")</f>
        <v/>
      </c>
      <c r="F629" s="126" t="n"/>
      <c r="G629" s="127" t="n"/>
      <c r="H629" s="127" t="n"/>
      <c r="I629" s="127" t="n"/>
      <c r="J629" s="127" t="n"/>
      <c r="K629" s="127" t="n"/>
      <c r="L629" s="127" t="n"/>
      <c r="M629" s="127" t="n"/>
      <c r="N629" s="120" t="n"/>
      <c r="O629" s="120" t="n"/>
      <c r="P629" s="120" t="n"/>
      <c r="Q629" s="120" t="n"/>
      <c r="R629" s="121" t="n"/>
      <c r="S629" s="121" t="n"/>
      <c r="T629" s="121" t="n"/>
      <c r="U629" s="121" t="n"/>
      <c r="V629" s="117">
        <f>IF(P629="NA","NA",IF(P629&lt;&gt;"",TEXT(P629-N629,"[h].mm"),""))</f>
        <v/>
      </c>
      <c r="W629" s="118">
        <f>IF(AND(R629="",S629=""),"",R629+S629)</f>
        <v/>
      </c>
      <c r="X629" s="116">
        <f>IF(O629&lt;&gt;"",DATE(YEAR(O629), MONTH(O629), DAY(O629)),"")</f>
        <v/>
      </c>
      <c r="Y629" s="122" t="n"/>
      <c r="Z629" s="123" t="n"/>
      <c r="AA629" s="117">
        <f>IF(F629="Re-assigned","NA",IF(W629="","",IF(W629&gt;=VLOOKUP(D629,SLAMatrix,3,FALSE),"Yes",IF(W629&lt;VLOOKUP(D629,SLAMatrix,2,FALSE),"No","Internal"))))</f>
        <v/>
      </c>
      <c r="AB629" s="123" t="n"/>
      <c r="AC629" s="123" t="n"/>
      <c r="AD629" s="119" t="n"/>
      <c r="AE629" s="125" t="n"/>
      <c r="AF629" s="124">
        <f>MONTH(O629)</f>
        <v/>
      </c>
      <c r="AG629" s="124">
        <f>VLOOKUP(IFERROR(MID(AE629,1,(FIND(",",AE629,1)-1)),AE629),Facility_Region_Mapping,2,FALSE)</f>
        <v/>
      </c>
      <c r="AH629" s="124" t="n"/>
      <c r="AI629" s="124">
        <f>IF(C629&lt;&gt;"",IF(M629="ESM User",getInterfaceName($C629),"NA"),"")</f>
        <v/>
      </c>
      <c r="AJ629" s="116">
        <f>IF(Q629&lt;&gt;"",DATE(YEAR(Q629), MONTH(Q629), DAY(Q629)),"")</f>
        <v/>
      </c>
      <c r="AK629" s="130">
        <f>IF(Q629&lt;&gt;0,Q629-N629,TODAY()-N629)</f>
        <v/>
      </c>
      <c r="AL629" s="112">
        <f>IF(F629="Re-assigned",0,IF(H629="Closed",0,IF(H629="Service Restored",0,IF(H629="",0,1))))</f>
        <v/>
      </c>
      <c r="AM629" s="124">
        <f>IF(AL629=0,"",IF(AK629&gt;20.99,"Aged","Non-Aged"))</f>
        <v/>
      </c>
      <c r="AN629" s="112">
        <f>IF(Q629&lt;&gt;"",MONTH(Q629),"")</f>
        <v/>
      </c>
      <c r="AO629" s="112">
        <f>IFERROR(VALUE(V629),0)</f>
        <v/>
      </c>
    </row>
    <row customFormat="1" customHeight="1" ht="29.25" r="630" s="112" spans="1:41">
      <c r="A630" s="127" t="n"/>
      <c r="B630" s="113" t="n"/>
      <c r="C630" s="127" t="n"/>
      <c r="D630" s="127" t="n"/>
      <c r="E630" s="114">
        <f>IF(F630 &lt;&gt; "",VLOOKUP(F630,CategoryLookup,2,FALSE), "")</f>
        <v/>
      </c>
      <c r="F630" s="126" t="n"/>
      <c r="G630" s="127" t="n"/>
      <c r="H630" s="127" t="n"/>
      <c r="I630" s="127" t="n"/>
      <c r="J630" s="127" t="n"/>
      <c r="K630" s="127" t="n"/>
      <c r="L630" s="127" t="n"/>
      <c r="M630" s="127" t="n"/>
      <c r="N630" s="120" t="n"/>
      <c r="O630" s="120" t="n"/>
      <c r="P630" s="120" t="n"/>
      <c r="Q630" s="120" t="n"/>
      <c r="R630" s="121" t="n"/>
      <c r="S630" s="121" t="n"/>
      <c r="T630" s="121" t="n"/>
      <c r="U630" s="121" t="n"/>
      <c r="V630" s="117">
        <f>IF(P630="NA","NA",IF(P630&lt;&gt;"",TEXT(P630-N630,"[h].mm"),""))</f>
        <v/>
      </c>
      <c r="W630" s="118">
        <f>IF(AND(R630="",S630=""),"",R630+S630)</f>
        <v/>
      </c>
      <c r="X630" s="116">
        <f>IF(O630&lt;&gt;"",DATE(YEAR(O630), MONTH(O630), DAY(O630)),"")</f>
        <v/>
      </c>
      <c r="Y630" s="122" t="n"/>
      <c r="Z630" s="123" t="n"/>
      <c r="AA630" s="117">
        <f>IF(F630="Re-assigned","NA",IF(W630="","",IF(W630&gt;=VLOOKUP(D630,SLAMatrix,3,FALSE),"Yes",IF(W630&lt;VLOOKUP(D630,SLAMatrix,2,FALSE),"No","Internal"))))</f>
        <v/>
      </c>
      <c r="AB630" s="123" t="n"/>
      <c r="AC630" s="123" t="n"/>
      <c r="AD630" s="119" t="n"/>
      <c r="AE630" s="125" t="n"/>
      <c r="AF630" s="124">
        <f>MONTH(O630)</f>
        <v/>
      </c>
      <c r="AG630" s="124">
        <f>VLOOKUP(IFERROR(MID(AE630,1,(FIND(",",AE630,1)-1)),AE630),Facility_Region_Mapping,2,FALSE)</f>
        <v/>
      </c>
      <c r="AH630" s="124" t="n"/>
      <c r="AI630" s="124">
        <f>IF(C630&lt;&gt;"",IF(M630="ESM User",getInterfaceName($C630),"NA"),"")</f>
        <v/>
      </c>
      <c r="AJ630" s="116">
        <f>IF(Q630&lt;&gt;"",DATE(YEAR(Q630), MONTH(Q630), DAY(Q630)),"")</f>
        <v/>
      </c>
      <c r="AK630" s="130">
        <f>IF(Q630&lt;&gt;0,Q630-N630,TODAY()-N630)</f>
        <v/>
      </c>
      <c r="AL630" s="112">
        <f>IF(F630="Re-assigned",0,IF(H630="Closed",0,IF(H630="Service Restored",0,IF(H630="",0,1))))</f>
        <v/>
      </c>
      <c r="AM630" s="124">
        <f>IF(AL630=0,"",IF(AK630&gt;20.99,"Aged","Non-Aged"))</f>
        <v/>
      </c>
      <c r="AN630" s="112">
        <f>IF(Q630&lt;&gt;"",MONTH(Q630),"")</f>
        <v/>
      </c>
      <c r="AO630" s="112">
        <f>IFERROR(VALUE(V630),0)</f>
        <v/>
      </c>
    </row>
    <row customFormat="1" customHeight="1" ht="29.25" r="631" s="112" spans="1:41">
      <c r="A631" s="127" t="n"/>
      <c r="B631" s="113" t="n"/>
      <c r="C631" s="127" t="n"/>
      <c r="D631" s="127" t="n"/>
      <c r="E631" s="114">
        <f>IF(F631 &lt;&gt; "",VLOOKUP(F631,CategoryLookup,2,FALSE), "")</f>
        <v/>
      </c>
      <c r="F631" s="126" t="n"/>
      <c r="G631" s="127" t="n"/>
      <c r="H631" s="127" t="n"/>
      <c r="I631" s="127" t="n"/>
      <c r="J631" s="127" t="n"/>
      <c r="K631" s="127" t="n"/>
      <c r="L631" s="127" t="n"/>
      <c r="M631" s="127" t="n"/>
      <c r="N631" s="120" t="n"/>
      <c r="O631" s="120" t="n"/>
      <c r="P631" s="120" t="n"/>
      <c r="Q631" s="120" t="n"/>
      <c r="R631" s="121" t="n"/>
      <c r="S631" s="121" t="n"/>
      <c r="T631" s="121" t="n"/>
      <c r="U631" s="121" t="n"/>
      <c r="V631" s="117">
        <f>IF(P631="NA","NA",IF(P631&lt;&gt;"",TEXT(P631-N631,"[h].mm"),""))</f>
        <v/>
      </c>
      <c r="W631" s="118">
        <f>IF(AND(R631="",S631=""),"",R631+S631)</f>
        <v/>
      </c>
      <c r="X631" s="116">
        <f>IF(O631&lt;&gt;"",DATE(YEAR(O631), MONTH(O631), DAY(O631)),"")</f>
        <v/>
      </c>
      <c r="Y631" s="122" t="n"/>
      <c r="Z631" s="123" t="n"/>
      <c r="AA631" s="117">
        <f>IF(F631="Re-assigned","NA",IF(W631="","",IF(W631&gt;=VLOOKUP(D631,SLAMatrix,3,FALSE),"Yes",IF(W631&lt;VLOOKUP(D631,SLAMatrix,2,FALSE),"No","Internal"))))</f>
        <v/>
      </c>
      <c r="AB631" s="123" t="n"/>
      <c r="AC631" s="123" t="n"/>
      <c r="AD631" s="119" t="n"/>
      <c r="AE631" s="125" t="n"/>
      <c r="AF631" s="124">
        <f>MONTH(O631)</f>
        <v/>
      </c>
      <c r="AG631" s="124">
        <f>VLOOKUP(IFERROR(MID(AE631,1,(FIND(",",AE631,1)-1)),AE631),Facility_Region_Mapping,2,FALSE)</f>
        <v/>
      </c>
      <c r="AH631" s="124" t="n"/>
      <c r="AI631" s="124">
        <f>IF(C631&lt;&gt;"",IF(M631="ESM User",getInterfaceName($C631),"NA"),"")</f>
        <v/>
      </c>
      <c r="AJ631" s="116">
        <f>IF(Q631&lt;&gt;"",DATE(YEAR(Q631), MONTH(Q631), DAY(Q631)),"")</f>
        <v/>
      </c>
      <c r="AK631" s="130">
        <f>IF(Q631&lt;&gt;0,Q631-N631,TODAY()-N631)</f>
        <v/>
      </c>
      <c r="AL631" s="112">
        <f>IF(F631="Re-assigned",0,IF(H631="Closed",0,IF(H631="Service Restored",0,IF(H631="",0,1))))</f>
        <v/>
      </c>
      <c r="AM631" s="124">
        <f>IF(AL631=0,"",IF(AK631&gt;20.99,"Aged","Non-Aged"))</f>
        <v/>
      </c>
      <c r="AN631" s="112">
        <f>IF(Q631&lt;&gt;"",MONTH(Q631),"")</f>
        <v/>
      </c>
      <c r="AO631" s="112">
        <f>IFERROR(VALUE(V631),0)</f>
        <v/>
      </c>
    </row>
    <row customFormat="1" customHeight="1" ht="29.25" r="632" s="112" spans="1:41">
      <c r="A632" s="127" t="n"/>
      <c r="B632" s="113" t="n"/>
      <c r="C632" s="127" t="n"/>
      <c r="D632" s="127" t="n"/>
      <c r="E632" s="114">
        <f>IF(F632 &lt;&gt; "",VLOOKUP(F632,CategoryLookup,2,FALSE), "")</f>
        <v/>
      </c>
      <c r="F632" s="126" t="n"/>
      <c r="G632" s="127" t="n"/>
      <c r="H632" s="127" t="n"/>
      <c r="I632" s="127" t="n"/>
      <c r="J632" s="127" t="n"/>
      <c r="K632" s="127" t="n"/>
      <c r="L632" s="127" t="n"/>
      <c r="M632" s="127" t="n"/>
      <c r="N632" s="120" t="n"/>
      <c r="O632" s="120" t="n"/>
      <c r="P632" s="120" t="n"/>
      <c r="Q632" s="120" t="n"/>
      <c r="R632" s="121" t="n"/>
      <c r="S632" s="121" t="n"/>
      <c r="T632" s="121" t="n"/>
      <c r="U632" s="121" t="n"/>
      <c r="V632" s="117">
        <f>IF(P632="NA","NA",IF(P632&lt;&gt;"",TEXT(P632-N632,"[h].mm"),""))</f>
        <v/>
      </c>
      <c r="W632" s="118">
        <f>IF(AND(R632="",S632=""),"",R632+S632)</f>
        <v/>
      </c>
      <c r="X632" s="116">
        <f>IF(O632&lt;&gt;"",DATE(YEAR(O632), MONTH(O632), DAY(O632)),"")</f>
        <v/>
      </c>
      <c r="Y632" s="122" t="n"/>
      <c r="Z632" s="123" t="n"/>
      <c r="AA632" s="117">
        <f>IF(F632="Re-assigned","NA",IF(W632="","",IF(W632&gt;=VLOOKUP(D632,SLAMatrix,3,FALSE),"Yes",IF(W632&lt;VLOOKUP(D632,SLAMatrix,2,FALSE),"No","Internal"))))</f>
        <v/>
      </c>
      <c r="AB632" s="123" t="n"/>
      <c r="AC632" s="123" t="n"/>
      <c r="AD632" s="119" t="n"/>
      <c r="AE632" s="125" t="n"/>
      <c r="AF632" s="124">
        <f>MONTH(O632)</f>
        <v/>
      </c>
      <c r="AG632" s="124">
        <f>VLOOKUP(IFERROR(MID(AE632,1,(FIND(",",AE632,1)-1)),AE632),Facility_Region_Mapping,2,FALSE)</f>
        <v/>
      </c>
      <c r="AH632" s="124" t="n"/>
      <c r="AI632" s="124">
        <f>IF(C632&lt;&gt;"",IF(M632="ESM User",getInterfaceName($C632),"NA"),"")</f>
        <v/>
      </c>
      <c r="AJ632" s="116">
        <f>IF(Q632&lt;&gt;"",DATE(YEAR(Q632), MONTH(Q632), DAY(Q632)),"")</f>
        <v/>
      </c>
      <c r="AK632" s="130">
        <f>IF(Q632&lt;&gt;0,Q632-N632,TODAY()-N632)</f>
        <v/>
      </c>
      <c r="AL632" s="112">
        <f>IF(F632="Re-assigned",0,IF(H632="Closed",0,IF(H632="Service Restored",0,IF(H632="",0,1))))</f>
        <v/>
      </c>
      <c r="AM632" s="124">
        <f>IF(AL632=0,"",IF(AK632&gt;20.99,"Aged","Non-Aged"))</f>
        <v/>
      </c>
      <c r="AN632" s="112">
        <f>IF(Q632&lt;&gt;"",MONTH(Q632),"")</f>
        <v/>
      </c>
      <c r="AO632" s="112">
        <f>IFERROR(VALUE(V632),0)</f>
        <v/>
      </c>
    </row>
    <row customFormat="1" customHeight="1" ht="29.25" r="633" s="112" spans="1:41">
      <c r="A633" s="127" t="n"/>
      <c r="B633" s="113" t="n"/>
      <c r="C633" s="127" t="n"/>
      <c r="D633" s="127" t="n"/>
      <c r="E633" s="114">
        <f>IF(F633 &lt;&gt; "",VLOOKUP(F633,CategoryLookup,2,FALSE), "")</f>
        <v/>
      </c>
      <c r="F633" s="126" t="n"/>
      <c r="G633" s="127" t="n"/>
      <c r="H633" s="127" t="n"/>
      <c r="I633" s="127" t="n"/>
      <c r="J633" s="127" t="n"/>
      <c r="K633" s="127" t="n"/>
      <c r="L633" s="127" t="n"/>
      <c r="M633" s="127" t="n"/>
      <c r="N633" s="120" t="n"/>
      <c r="O633" s="120" t="n"/>
      <c r="P633" s="120" t="n"/>
      <c r="Q633" s="120" t="n"/>
      <c r="R633" s="121" t="n"/>
      <c r="S633" s="121" t="n"/>
      <c r="T633" s="121" t="n"/>
      <c r="U633" s="121" t="n"/>
      <c r="V633" s="117">
        <f>IF(P633="NA","NA",IF(P633&lt;&gt;"",TEXT(P633-N633,"[h].mm"),""))</f>
        <v/>
      </c>
      <c r="W633" s="118">
        <f>IF(AND(R633="",S633=""),"",R633+S633)</f>
        <v/>
      </c>
      <c r="X633" s="116">
        <f>IF(O633&lt;&gt;"",DATE(YEAR(O633), MONTH(O633), DAY(O633)),"")</f>
        <v/>
      </c>
      <c r="Y633" s="122" t="n"/>
      <c r="Z633" s="123" t="n"/>
      <c r="AA633" s="117">
        <f>IF(F633="Re-assigned","NA",IF(W633="","",IF(W633&gt;=VLOOKUP(D633,SLAMatrix,3,FALSE),"Yes",IF(W633&lt;VLOOKUP(D633,SLAMatrix,2,FALSE),"No","Internal"))))</f>
        <v/>
      </c>
      <c r="AB633" s="123" t="n"/>
      <c r="AC633" s="123" t="n"/>
      <c r="AD633" s="119" t="n"/>
      <c r="AE633" s="125" t="n"/>
      <c r="AF633" s="124">
        <f>MONTH(O633)</f>
        <v/>
      </c>
      <c r="AG633" s="124">
        <f>VLOOKUP(IFERROR(MID(AE633,1,(FIND(",",AE633,1)-1)),AE633),Facility_Region_Mapping,2,FALSE)</f>
        <v/>
      </c>
      <c r="AH633" s="124" t="n"/>
      <c r="AI633" s="124">
        <f>IF(C633&lt;&gt;"",IF(M633="ESM User",getInterfaceName($C633),"NA"),"")</f>
        <v/>
      </c>
      <c r="AJ633" s="116">
        <f>IF(Q633&lt;&gt;"",DATE(YEAR(Q633), MONTH(Q633), DAY(Q633)),"")</f>
        <v/>
      </c>
      <c r="AK633" s="130">
        <f>IF(Q633&lt;&gt;0,Q633-N633,TODAY()-N633)</f>
        <v/>
      </c>
      <c r="AL633" s="112">
        <f>IF(F633="Re-assigned",0,IF(H633="Closed",0,IF(H633="Service Restored",0,IF(H633="",0,1))))</f>
        <v/>
      </c>
      <c r="AM633" s="124">
        <f>IF(AL633=0,"",IF(AK633&gt;20.99,"Aged","Non-Aged"))</f>
        <v/>
      </c>
      <c r="AN633" s="112">
        <f>IF(Q633&lt;&gt;"",MONTH(Q633),"")</f>
        <v/>
      </c>
      <c r="AO633" s="112">
        <f>IFERROR(VALUE(V633),0)</f>
        <v/>
      </c>
    </row>
    <row customFormat="1" customHeight="1" ht="29.25" r="634" s="112" spans="1:41">
      <c r="A634" s="127" t="n"/>
      <c r="B634" s="113" t="n"/>
      <c r="C634" s="127" t="n"/>
      <c r="D634" s="127" t="n"/>
      <c r="E634" s="114">
        <f>IF(F634 &lt;&gt; "",VLOOKUP(F634,CategoryLookup,2,FALSE), "")</f>
        <v/>
      </c>
      <c r="F634" s="126" t="n"/>
      <c r="G634" s="127" t="n"/>
      <c r="H634" s="127" t="n"/>
      <c r="I634" s="127" t="n"/>
      <c r="J634" s="127" t="n"/>
      <c r="K634" s="127" t="n"/>
      <c r="L634" s="127" t="n"/>
      <c r="M634" s="127" t="n"/>
      <c r="N634" s="120" t="n"/>
      <c r="O634" s="120" t="n"/>
      <c r="P634" s="120" t="n"/>
      <c r="Q634" s="120" t="n"/>
      <c r="R634" s="121" t="n"/>
      <c r="S634" s="121" t="n"/>
      <c r="T634" s="121" t="n"/>
      <c r="U634" s="121" t="n"/>
      <c r="V634" s="117">
        <f>IF(P634="NA","NA",IF(P634&lt;&gt;"",TEXT(P634-N634,"[h].mm"),""))</f>
        <v/>
      </c>
      <c r="W634" s="118">
        <f>IF(AND(R634="",S634=""),"",R634+S634)</f>
        <v/>
      </c>
      <c r="X634" s="116">
        <f>IF(O634&lt;&gt;"",DATE(YEAR(O634), MONTH(O634), DAY(O634)),"")</f>
        <v/>
      </c>
      <c r="Y634" s="122" t="n"/>
      <c r="Z634" s="123" t="n"/>
      <c r="AA634" s="117">
        <f>IF(F634="Re-assigned","NA",IF(W634="","",IF(W634&gt;=VLOOKUP(D634,SLAMatrix,3,FALSE),"Yes",IF(W634&lt;VLOOKUP(D634,SLAMatrix,2,FALSE),"No","Internal"))))</f>
        <v/>
      </c>
      <c r="AB634" s="123" t="n"/>
      <c r="AC634" s="123" t="n"/>
      <c r="AD634" s="119" t="n"/>
      <c r="AE634" s="125" t="n"/>
      <c r="AF634" s="124">
        <f>MONTH(O634)</f>
        <v/>
      </c>
      <c r="AG634" s="124">
        <f>VLOOKUP(IFERROR(MID(AE634,1,(FIND(",",AE634,1)-1)),AE634),Facility_Region_Mapping,2,FALSE)</f>
        <v/>
      </c>
      <c r="AH634" s="124" t="n"/>
      <c r="AI634" s="124">
        <f>IF(C634&lt;&gt;"",IF(M634="ESM User",getInterfaceName($C634),"NA"),"")</f>
        <v/>
      </c>
      <c r="AJ634" s="116">
        <f>IF(Q634&lt;&gt;"",DATE(YEAR(Q634), MONTH(Q634), DAY(Q634)),"")</f>
        <v/>
      </c>
      <c r="AK634" s="130">
        <f>IF(Q634&lt;&gt;0,Q634-N634,TODAY()-N634)</f>
        <v/>
      </c>
      <c r="AL634" s="112">
        <f>IF(F634="Re-assigned",0,IF(H634="Closed",0,IF(H634="Service Restored",0,IF(H634="",0,1))))</f>
        <v/>
      </c>
      <c r="AM634" s="124">
        <f>IF(AL634=0,"",IF(AK634&gt;20.99,"Aged","Non-Aged"))</f>
        <v/>
      </c>
      <c r="AN634" s="112">
        <f>IF(Q634&lt;&gt;"",MONTH(Q634),"")</f>
        <v/>
      </c>
      <c r="AO634" s="112">
        <f>IFERROR(VALUE(V634),0)</f>
        <v/>
      </c>
    </row>
    <row customFormat="1" customHeight="1" ht="29.25" r="635" s="112" spans="1:41">
      <c r="A635" s="127" t="n"/>
      <c r="B635" s="113" t="n"/>
      <c r="C635" s="127" t="n"/>
      <c r="D635" s="127" t="n"/>
      <c r="E635" s="114">
        <f>IF(F635 &lt;&gt; "",VLOOKUP(F635,CategoryLookup,2,FALSE), "")</f>
        <v/>
      </c>
      <c r="F635" s="126" t="n"/>
      <c r="G635" s="127" t="n"/>
      <c r="H635" s="127" t="n"/>
      <c r="I635" s="127" t="n"/>
      <c r="J635" s="127" t="n"/>
      <c r="K635" s="127" t="n"/>
      <c r="L635" s="127" t="n"/>
      <c r="M635" s="127" t="n"/>
      <c r="N635" s="120" t="n"/>
      <c r="O635" s="120" t="n"/>
      <c r="P635" s="120" t="n"/>
      <c r="Q635" s="120" t="n"/>
      <c r="R635" s="121" t="n"/>
      <c r="S635" s="121" t="n"/>
      <c r="T635" s="121" t="n"/>
      <c r="U635" s="121" t="n"/>
      <c r="V635" s="117">
        <f>IF(P635="NA","NA",IF(P635&lt;&gt;"",TEXT(P635-N635,"[h].mm"),""))</f>
        <v/>
      </c>
      <c r="W635" s="118">
        <f>IF(AND(R635="",S635=""),"",R635+S635)</f>
        <v/>
      </c>
      <c r="X635" s="116">
        <f>IF(O635&lt;&gt;"",DATE(YEAR(O635), MONTH(O635), DAY(O635)),"")</f>
        <v/>
      </c>
      <c r="Y635" s="122" t="n"/>
      <c r="Z635" s="123" t="n"/>
      <c r="AA635" s="117">
        <f>IF(F635="Re-assigned","NA",IF(W635="","",IF(W635&gt;=VLOOKUP(D635,SLAMatrix,3,FALSE),"Yes",IF(W635&lt;VLOOKUP(D635,SLAMatrix,2,FALSE),"No","Internal"))))</f>
        <v/>
      </c>
      <c r="AB635" s="123" t="n"/>
      <c r="AC635" s="123" t="n"/>
      <c r="AD635" s="119" t="n"/>
      <c r="AE635" s="125" t="n"/>
      <c r="AF635" s="124">
        <f>MONTH(O635)</f>
        <v/>
      </c>
      <c r="AG635" s="124">
        <f>VLOOKUP(IFERROR(MID(AE635,1,(FIND(",",AE635,1)-1)),AE635),Facility_Region_Mapping,2,FALSE)</f>
        <v/>
      </c>
      <c r="AH635" s="124" t="n"/>
      <c r="AI635" s="124">
        <f>IF(C635&lt;&gt;"",IF(M635="ESM User",getInterfaceName($C635),"NA"),"")</f>
        <v/>
      </c>
      <c r="AJ635" s="116">
        <f>IF(Q635&lt;&gt;"",DATE(YEAR(Q635), MONTH(Q635), DAY(Q635)),"")</f>
        <v/>
      </c>
      <c r="AK635" s="130">
        <f>IF(Q635&lt;&gt;0,Q635-N635,TODAY()-N635)</f>
        <v/>
      </c>
      <c r="AL635" s="112">
        <f>IF(F635="Re-assigned",0,IF(H635="Closed",0,IF(H635="Service Restored",0,IF(H635="",0,1))))</f>
        <v/>
      </c>
      <c r="AM635" s="124">
        <f>IF(AL635=0,"",IF(AK635&gt;20.99,"Aged","Non-Aged"))</f>
        <v/>
      </c>
      <c r="AN635" s="112">
        <f>IF(Q635&lt;&gt;"",MONTH(Q635),"")</f>
        <v/>
      </c>
      <c r="AO635" s="112">
        <f>IFERROR(VALUE(V635),0)</f>
        <v/>
      </c>
    </row>
    <row customFormat="1" customHeight="1" ht="29.25" r="636" s="112" spans="1:41">
      <c r="A636" s="127" t="n"/>
      <c r="B636" s="113" t="n"/>
      <c r="C636" s="127" t="n"/>
      <c r="D636" s="127" t="n"/>
      <c r="E636" s="114">
        <f>IF(F636 &lt;&gt; "",VLOOKUP(F636,CategoryLookup,2,FALSE), "")</f>
        <v/>
      </c>
      <c r="F636" s="126" t="n"/>
      <c r="G636" s="127" t="n"/>
      <c r="H636" s="127" t="n"/>
      <c r="I636" s="127" t="n"/>
      <c r="J636" s="127" t="n"/>
      <c r="K636" s="127" t="n"/>
      <c r="L636" s="127" t="n"/>
      <c r="M636" s="127" t="n"/>
      <c r="N636" s="120" t="n"/>
      <c r="O636" s="120" t="n"/>
      <c r="P636" s="120" t="n"/>
      <c r="Q636" s="120" t="n"/>
      <c r="R636" s="121" t="n"/>
      <c r="S636" s="121" t="n"/>
      <c r="T636" s="121" t="n"/>
      <c r="U636" s="121" t="n"/>
      <c r="V636" s="117">
        <f>IF(P636="NA","NA",IF(P636&lt;&gt;"",TEXT(P636-N636,"[h].mm"),""))</f>
        <v/>
      </c>
      <c r="W636" s="118">
        <f>IF(AND(R636="",S636=""),"",R636+S636)</f>
        <v/>
      </c>
      <c r="X636" s="116">
        <f>IF(O636&lt;&gt;"",DATE(YEAR(O636), MONTH(O636), DAY(O636)),"")</f>
        <v/>
      </c>
      <c r="Y636" s="122" t="n"/>
      <c r="Z636" s="123" t="n"/>
      <c r="AA636" s="117">
        <f>IF(F636="Re-assigned","NA",IF(W636="","",IF(W636&gt;=VLOOKUP(D636,SLAMatrix,3,FALSE),"Yes",IF(W636&lt;VLOOKUP(D636,SLAMatrix,2,FALSE),"No","Internal"))))</f>
        <v/>
      </c>
      <c r="AB636" s="123" t="n"/>
      <c r="AC636" s="123" t="n"/>
      <c r="AD636" s="119" t="n"/>
      <c r="AE636" s="125" t="n"/>
      <c r="AF636" s="124">
        <f>MONTH(O636)</f>
        <v/>
      </c>
      <c r="AG636" s="124">
        <f>VLOOKUP(IFERROR(MID(AE636,1,(FIND(",",AE636,1)-1)),AE636),Facility_Region_Mapping,2,FALSE)</f>
        <v/>
      </c>
      <c r="AH636" s="124" t="n"/>
      <c r="AI636" s="124">
        <f>IF(C636&lt;&gt;"",IF(M636="ESM User",getInterfaceName($C636),"NA"),"")</f>
        <v/>
      </c>
      <c r="AJ636" s="116">
        <f>IF(Q636&lt;&gt;"",DATE(YEAR(Q636), MONTH(Q636), DAY(Q636)),"")</f>
        <v/>
      </c>
      <c r="AK636" s="130">
        <f>IF(Q636&lt;&gt;0,Q636-N636,TODAY()-N636)</f>
        <v/>
      </c>
      <c r="AL636" s="112">
        <f>IF(F636="Re-assigned",0,IF(H636="Closed",0,IF(H636="Service Restored",0,IF(H636="",0,1))))</f>
        <v/>
      </c>
      <c r="AM636" s="124">
        <f>IF(AL636=0,"",IF(AK636&gt;20.99,"Aged","Non-Aged"))</f>
        <v/>
      </c>
      <c r="AN636" s="112">
        <f>IF(Q636&lt;&gt;"",MONTH(Q636),"")</f>
        <v/>
      </c>
      <c r="AO636" s="112">
        <f>IFERROR(VALUE(V636),0)</f>
        <v/>
      </c>
    </row>
    <row customFormat="1" customHeight="1" ht="29.25" r="637" s="112" spans="1:41">
      <c r="A637" s="127" t="n"/>
      <c r="B637" s="113" t="n"/>
      <c r="C637" s="127" t="n"/>
      <c r="D637" s="127" t="n"/>
      <c r="E637" s="114">
        <f>IF(F637 &lt;&gt; "",VLOOKUP(F637,CategoryLookup,2,FALSE), "")</f>
        <v/>
      </c>
      <c r="F637" s="126" t="n"/>
      <c r="G637" s="127" t="n"/>
      <c r="H637" s="127" t="n"/>
      <c r="I637" s="127" t="n"/>
      <c r="J637" s="127" t="n"/>
      <c r="K637" s="127" t="n"/>
      <c r="L637" s="127" t="n"/>
      <c r="M637" s="127" t="n"/>
      <c r="N637" s="120" t="n"/>
      <c r="O637" s="120" t="n"/>
      <c r="P637" s="120" t="n"/>
      <c r="Q637" s="120" t="n"/>
      <c r="R637" s="121" t="n"/>
      <c r="S637" s="121" t="n"/>
      <c r="T637" s="121" t="n"/>
      <c r="U637" s="121" t="n"/>
      <c r="V637" s="117">
        <f>IF(P637="NA","NA",IF(P637&lt;&gt;"",TEXT(P637-N637,"[h].mm"),""))</f>
        <v/>
      </c>
      <c r="W637" s="118">
        <f>IF(AND(R637="",S637=""),"",R637+S637)</f>
        <v/>
      </c>
      <c r="X637" s="116">
        <f>IF(O637&lt;&gt;"",DATE(YEAR(O637), MONTH(O637), DAY(O637)),"")</f>
        <v/>
      </c>
      <c r="Y637" s="122" t="n"/>
      <c r="Z637" s="123" t="n"/>
      <c r="AA637" s="117">
        <f>IF(F637="Re-assigned","NA",IF(W637="","",IF(W637&gt;=VLOOKUP(D637,SLAMatrix,3,FALSE),"Yes",IF(W637&lt;VLOOKUP(D637,SLAMatrix,2,FALSE),"No","Internal"))))</f>
        <v/>
      </c>
      <c r="AB637" s="123" t="n"/>
      <c r="AC637" s="123" t="n"/>
      <c r="AD637" s="119" t="n"/>
      <c r="AE637" s="125" t="n"/>
      <c r="AF637" s="124">
        <f>MONTH(O637)</f>
        <v/>
      </c>
      <c r="AG637" s="124">
        <f>VLOOKUP(IFERROR(MID(AE637,1,(FIND(",",AE637,1)-1)),AE637),Facility_Region_Mapping,2,FALSE)</f>
        <v/>
      </c>
      <c r="AH637" s="124" t="n"/>
      <c r="AI637" s="124">
        <f>IF(C637&lt;&gt;"",IF(M637="ESM User",getInterfaceName($C637),"NA"),"")</f>
        <v/>
      </c>
      <c r="AJ637" s="116">
        <f>IF(Q637&lt;&gt;"",DATE(YEAR(Q637), MONTH(Q637), DAY(Q637)),"")</f>
        <v/>
      </c>
      <c r="AK637" s="130">
        <f>IF(Q637&lt;&gt;0,Q637-N637,TODAY()-N637)</f>
        <v/>
      </c>
      <c r="AL637" s="112">
        <f>IF(F637="Re-assigned",0,IF(H637="Closed",0,IF(H637="Service Restored",0,IF(H637="",0,1))))</f>
        <v/>
      </c>
      <c r="AM637" s="124">
        <f>IF(AL637=0,"",IF(AK637&gt;20.99,"Aged","Non-Aged"))</f>
        <v/>
      </c>
      <c r="AN637" s="112">
        <f>IF(Q637&lt;&gt;"",MONTH(Q637),"")</f>
        <v/>
      </c>
      <c r="AO637" s="112">
        <f>IFERROR(VALUE(V637),0)</f>
        <v/>
      </c>
    </row>
    <row customFormat="1" customHeight="1" ht="29.25" r="638" s="112" spans="1:41">
      <c r="A638" s="127" t="n"/>
      <c r="B638" s="113" t="n"/>
      <c r="C638" s="127" t="n"/>
      <c r="D638" s="127" t="n"/>
      <c r="E638" s="114">
        <f>IF(F638 &lt;&gt; "",VLOOKUP(F638,CategoryLookup,2,FALSE), "")</f>
        <v/>
      </c>
      <c r="F638" s="126" t="n"/>
      <c r="G638" s="127" t="n"/>
      <c r="H638" s="127" t="n"/>
      <c r="I638" s="127" t="n"/>
      <c r="J638" s="127" t="n"/>
      <c r="K638" s="127" t="n"/>
      <c r="L638" s="127" t="n"/>
      <c r="M638" s="127" t="n"/>
      <c r="N638" s="120" t="n"/>
      <c r="O638" s="120" t="n"/>
      <c r="P638" s="120" t="n"/>
      <c r="Q638" s="120" t="n"/>
      <c r="R638" s="121" t="n"/>
      <c r="S638" s="121" t="n"/>
      <c r="T638" s="121" t="n"/>
      <c r="U638" s="121" t="n"/>
      <c r="V638" s="117">
        <f>IF(P638="NA","NA",IF(P638&lt;&gt;"",TEXT(P638-N638,"[h].mm"),""))</f>
        <v/>
      </c>
      <c r="W638" s="118">
        <f>IF(AND(R638="",S638=""),"",R638+S638)</f>
        <v/>
      </c>
      <c r="X638" s="116">
        <f>IF(O638&lt;&gt;"",DATE(YEAR(O638), MONTH(O638), DAY(O638)),"")</f>
        <v/>
      </c>
      <c r="Y638" s="122" t="n"/>
      <c r="Z638" s="123" t="n"/>
      <c r="AA638" s="117">
        <f>IF(F638="Re-assigned","NA",IF(W638="","",IF(W638&gt;=VLOOKUP(D638,SLAMatrix,3,FALSE),"Yes",IF(W638&lt;VLOOKUP(D638,SLAMatrix,2,FALSE),"No","Internal"))))</f>
        <v/>
      </c>
      <c r="AB638" s="123" t="n"/>
      <c r="AC638" s="123" t="n"/>
      <c r="AD638" s="119" t="n"/>
      <c r="AE638" s="125" t="n"/>
      <c r="AF638" s="124">
        <f>MONTH(O638)</f>
        <v/>
      </c>
      <c r="AG638" s="124">
        <f>VLOOKUP(IFERROR(MID(AE638,1,(FIND(",",AE638,1)-1)),AE638),Facility_Region_Mapping,2,FALSE)</f>
        <v/>
      </c>
      <c r="AH638" s="124" t="n"/>
      <c r="AI638" s="124">
        <f>IF(C638&lt;&gt;"",IF(M638="ESM User",getInterfaceName($C638),"NA"),"")</f>
        <v/>
      </c>
      <c r="AJ638" s="116">
        <f>IF(Q638&lt;&gt;"",DATE(YEAR(Q638), MONTH(Q638), DAY(Q638)),"")</f>
        <v/>
      </c>
      <c r="AK638" s="130">
        <f>IF(Q638&lt;&gt;0,Q638-N638,TODAY()-N638)</f>
        <v/>
      </c>
      <c r="AL638" s="112">
        <f>IF(F638="Re-assigned",0,IF(H638="Closed",0,IF(H638="Service Restored",0,IF(H638="",0,1))))</f>
        <v/>
      </c>
      <c r="AM638" s="124">
        <f>IF(AL638=0,"",IF(AK638&gt;20.99,"Aged","Non-Aged"))</f>
        <v/>
      </c>
      <c r="AN638" s="112">
        <f>IF(Q638&lt;&gt;"",MONTH(Q638),"")</f>
        <v/>
      </c>
      <c r="AO638" s="112">
        <f>IFERROR(VALUE(V638),0)</f>
        <v/>
      </c>
    </row>
    <row customFormat="1" customHeight="1" ht="29.25" r="639" s="112" spans="1:41">
      <c r="A639" s="127" t="n"/>
      <c r="B639" s="113" t="n"/>
      <c r="C639" s="127" t="n"/>
      <c r="D639" s="127" t="n"/>
      <c r="E639" s="114">
        <f>IF(F639 &lt;&gt; "",VLOOKUP(F639,CategoryLookup,2,FALSE), "")</f>
        <v/>
      </c>
      <c r="F639" s="126" t="n"/>
      <c r="G639" s="127" t="n"/>
      <c r="H639" s="127" t="n"/>
      <c r="I639" s="127" t="n"/>
      <c r="J639" s="127" t="n"/>
      <c r="K639" s="127" t="n"/>
      <c r="L639" s="127" t="n"/>
      <c r="M639" s="127" t="n"/>
      <c r="N639" s="120" t="n"/>
      <c r="O639" s="120" t="n"/>
      <c r="P639" s="120" t="n"/>
      <c r="Q639" s="120" t="n"/>
      <c r="R639" s="121" t="n"/>
      <c r="S639" s="121" t="n"/>
      <c r="T639" s="121" t="n"/>
      <c r="U639" s="121" t="n"/>
      <c r="V639" s="117">
        <f>IF(P639="NA","NA",IF(P639&lt;&gt;"",TEXT(P639-N639,"[h].mm"),""))</f>
        <v/>
      </c>
      <c r="W639" s="118">
        <f>IF(AND(R639="",S639=""),"",R639+S639)</f>
        <v/>
      </c>
      <c r="X639" s="116">
        <f>IF(O639&lt;&gt;"",DATE(YEAR(O639), MONTH(O639), DAY(O639)),"")</f>
        <v/>
      </c>
      <c r="Y639" s="122" t="n"/>
      <c r="Z639" s="123" t="n"/>
      <c r="AA639" s="117">
        <f>IF(F639="Re-assigned","NA",IF(W639="","",IF(W639&gt;=VLOOKUP(D639,SLAMatrix,3,FALSE),"Yes",IF(W639&lt;VLOOKUP(D639,SLAMatrix,2,FALSE),"No","Internal"))))</f>
        <v/>
      </c>
      <c r="AB639" s="123" t="n"/>
      <c r="AC639" s="123" t="n"/>
      <c r="AD639" s="119" t="n"/>
      <c r="AE639" s="125" t="n"/>
      <c r="AF639" s="124">
        <f>MONTH(O639)</f>
        <v/>
      </c>
      <c r="AG639" s="124">
        <f>VLOOKUP(IFERROR(MID(AE639,1,(FIND(",",AE639,1)-1)),AE639),Facility_Region_Mapping,2,FALSE)</f>
        <v/>
      </c>
      <c r="AH639" s="124" t="n"/>
      <c r="AI639" s="124">
        <f>IF(C639&lt;&gt;"",IF(M639="ESM User",getInterfaceName($C639),"NA"),"")</f>
        <v/>
      </c>
      <c r="AJ639" s="116">
        <f>IF(Q639&lt;&gt;"",DATE(YEAR(Q639), MONTH(Q639), DAY(Q639)),"")</f>
        <v/>
      </c>
      <c r="AK639" s="130">
        <f>IF(Q639&lt;&gt;0,Q639-N639,TODAY()-N639)</f>
        <v/>
      </c>
      <c r="AL639" s="112">
        <f>IF(F639="Re-assigned",0,IF(H639="Closed",0,IF(H639="Service Restored",0,IF(H639="",0,1))))</f>
        <v/>
      </c>
      <c r="AM639" s="124">
        <f>IF(AL639=0,"",IF(AK639&gt;20.99,"Aged","Non-Aged"))</f>
        <v/>
      </c>
      <c r="AN639" s="112">
        <f>IF(Q639&lt;&gt;"",MONTH(Q639),"")</f>
        <v/>
      </c>
      <c r="AO639" s="112">
        <f>IFERROR(VALUE(V639),0)</f>
        <v/>
      </c>
    </row>
    <row customFormat="1" customHeight="1" ht="29.25" r="640" s="112" spans="1:41">
      <c r="A640" s="127" t="n"/>
      <c r="B640" s="113" t="n"/>
      <c r="C640" s="127" t="n"/>
      <c r="D640" s="127" t="n"/>
      <c r="E640" s="114">
        <f>IF(F640 &lt;&gt; "",VLOOKUP(F640,CategoryLookup,2,FALSE), "")</f>
        <v/>
      </c>
      <c r="F640" s="126" t="n"/>
      <c r="G640" s="127" t="n"/>
      <c r="H640" s="127" t="n"/>
      <c r="I640" s="127" t="n"/>
      <c r="J640" s="127" t="n"/>
      <c r="K640" s="127" t="n"/>
      <c r="L640" s="127" t="n"/>
      <c r="M640" s="127" t="n"/>
      <c r="N640" s="120" t="n"/>
      <c r="O640" s="120" t="n"/>
      <c r="P640" s="120" t="n"/>
      <c r="Q640" s="120" t="n"/>
      <c r="R640" s="121" t="n"/>
      <c r="S640" s="121" t="n"/>
      <c r="T640" s="121" t="n"/>
      <c r="U640" s="121" t="n"/>
      <c r="V640" s="117">
        <f>IF(P640="NA","NA",IF(P640&lt;&gt;"",TEXT(P640-N640,"[h].mm"),""))</f>
        <v/>
      </c>
      <c r="W640" s="118">
        <f>IF(AND(R640="",S640=""),"",R640+S640)</f>
        <v/>
      </c>
      <c r="X640" s="116">
        <f>IF(O640&lt;&gt;"",DATE(YEAR(O640), MONTH(O640), DAY(O640)),"")</f>
        <v/>
      </c>
      <c r="Y640" s="122" t="n"/>
      <c r="Z640" s="123" t="n"/>
      <c r="AA640" s="117">
        <f>IF(F640="Re-assigned","NA",IF(W640="","",IF(W640&gt;=VLOOKUP(D640,SLAMatrix,3,FALSE),"Yes",IF(W640&lt;VLOOKUP(D640,SLAMatrix,2,FALSE),"No","Internal"))))</f>
        <v/>
      </c>
      <c r="AB640" s="123" t="n"/>
      <c r="AC640" s="123" t="n"/>
      <c r="AD640" s="119" t="n"/>
      <c r="AE640" s="125" t="n"/>
      <c r="AF640" s="124">
        <f>MONTH(O640)</f>
        <v/>
      </c>
      <c r="AG640" s="124">
        <f>VLOOKUP(IFERROR(MID(AE640,1,(FIND(",",AE640,1)-1)),AE640),Facility_Region_Mapping,2,FALSE)</f>
        <v/>
      </c>
      <c r="AH640" s="124" t="n"/>
      <c r="AI640" s="124">
        <f>IF(C640&lt;&gt;"",IF(M640="ESM User",getInterfaceName($C640),"NA"),"")</f>
        <v/>
      </c>
      <c r="AJ640" s="116">
        <f>IF(Q640&lt;&gt;"",DATE(YEAR(Q640), MONTH(Q640), DAY(Q640)),"")</f>
        <v/>
      </c>
      <c r="AK640" s="130">
        <f>IF(Q640&lt;&gt;0,Q640-N640,TODAY()-N640)</f>
        <v/>
      </c>
      <c r="AL640" s="112">
        <f>IF(F640="Re-assigned",0,IF(H640="Closed",0,IF(H640="Service Restored",0,IF(H640="",0,1))))</f>
        <v/>
      </c>
      <c r="AM640" s="124">
        <f>IF(AL640=0,"",IF(AK640&gt;20.99,"Aged","Non-Aged"))</f>
        <v/>
      </c>
      <c r="AN640" s="112">
        <f>IF(Q640&lt;&gt;"",MONTH(Q640),"")</f>
        <v/>
      </c>
      <c r="AO640" s="112">
        <f>IFERROR(VALUE(V640),0)</f>
        <v/>
      </c>
    </row>
    <row customFormat="1" customHeight="1" ht="29.25" r="641" s="112" spans="1:41">
      <c r="A641" s="127" t="n"/>
      <c r="B641" s="113" t="n"/>
      <c r="C641" s="127" t="n"/>
      <c r="D641" s="127" t="n"/>
      <c r="E641" s="114">
        <f>IF(F641 &lt;&gt; "",VLOOKUP(F641,CategoryLookup,2,FALSE), "")</f>
        <v/>
      </c>
      <c r="F641" s="126" t="n"/>
      <c r="G641" s="127" t="n"/>
      <c r="H641" s="127" t="n"/>
      <c r="I641" s="127" t="n"/>
      <c r="J641" s="127" t="n"/>
      <c r="K641" s="127" t="n"/>
      <c r="L641" s="127" t="n"/>
      <c r="M641" s="127" t="n"/>
      <c r="N641" s="120" t="n"/>
      <c r="O641" s="120" t="n"/>
      <c r="P641" s="120" t="n"/>
      <c r="Q641" s="120" t="n"/>
      <c r="R641" s="121" t="n"/>
      <c r="S641" s="121" t="n"/>
      <c r="T641" s="121" t="n"/>
      <c r="U641" s="121" t="n"/>
      <c r="V641" s="117">
        <f>IF(P641="NA","NA",IF(P641&lt;&gt;"",TEXT(P641-N641,"[h].mm"),""))</f>
        <v/>
      </c>
      <c r="W641" s="118">
        <f>IF(AND(R641="",S641=""),"",R641+S641)</f>
        <v/>
      </c>
      <c r="X641" s="116">
        <f>IF(O641&lt;&gt;"",DATE(YEAR(O641), MONTH(O641), DAY(O641)),"")</f>
        <v/>
      </c>
      <c r="Y641" s="122" t="n"/>
      <c r="Z641" s="123" t="n"/>
      <c r="AA641" s="117">
        <f>IF(F641="Re-assigned","NA",IF(W641="","",IF(W641&gt;=VLOOKUP(D641,SLAMatrix,3,FALSE),"Yes",IF(W641&lt;VLOOKUP(D641,SLAMatrix,2,FALSE),"No","Internal"))))</f>
        <v/>
      </c>
      <c r="AB641" s="123" t="n"/>
      <c r="AC641" s="123" t="n"/>
      <c r="AD641" s="119" t="n"/>
      <c r="AE641" s="125" t="n"/>
      <c r="AF641" s="124">
        <f>MONTH(O641)</f>
        <v/>
      </c>
      <c r="AG641" s="124">
        <f>VLOOKUP(IFERROR(MID(AE641,1,(FIND(",",AE641,1)-1)),AE641),Facility_Region_Mapping,2,FALSE)</f>
        <v/>
      </c>
      <c r="AH641" s="124" t="n"/>
      <c r="AI641" s="124">
        <f>IF(C641&lt;&gt;"",IF(M641="ESM User",getInterfaceName($C641),"NA"),"")</f>
        <v/>
      </c>
      <c r="AJ641" s="116">
        <f>IF(Q641&lt;&gt;"",DATE(YEAR(Q641), MONTH(Q641), DAY(Q641)),"")</f>
        <v/>
      </c>
      <c r="AK641" s="130">
        <f>IF(Q641&lt;&gt;0,Q641-N641,TODAY()-N641)</f>
        <v/>
      </c>
      <c r="AL641" s="112">
        <f>IF(F641="Re-assigned",0,IF(H641="Closed",0,IF(H641="Service Restored",0,IF(H641="",0,1))))</f>
        <v/>
      </c>
      <c r="AM641" s="124">
        <f>IF(AL641=0,"",IF(AK641&gt;20.99,"Aged","Non-Aged"))</f>
        <v/>
      </c>
      <c r="AN641" s="112">
        <f>IF(Q641&lt;&gt;"",MONTH(Q641),"")</f>
        <v/>
      </c>
      <c r="AO641" s="112">
        <f>IFERROR(VALUE(V641),0)</f>
        <v/>
      </c>
    </row>
    <row customFormat="1" customHeight="1" ht="29.25" r="642" s="112" spans="1:41">
      <c r="A642" s="127" t="n"/>
      <c r="B642" s="113" t="n"/>
      <c r="C642" s="127" t="n"/>
      <c r="D642" s="127" t="n"/>
      <c r="E642" s="114">
        <f>IF(F642 &lt;&gt; "",VLOOKUP(F642,CategoryLookup,2,FALSE), "")</f>
        <v/>
      </c>
      <c r="F642" s="126" t="n"/>
      <c r="G642" s="127" t="n"/>
      <c r="H642" s="127" t="n"/>
      <c r="I642" s="127" t="n"/>
      <c r="J642" s="127" t="n"/>
      <c r="K642" s="127" t="n"/>
      <c r="L642" s="127" t="n"/>
      <c r="M642" s="127" t="n"/>
      <c r="N642" s="120" t="n"/>
      <c r="O642" s="120" t="n"/>
      <c r="P642" s="120" t="n"/>
      <c r="Q642" s="120" t="n"/>
      <c r="R642" s="121" t="n"/>
      <c r="S642" s="121" t="n"/>
      <c r="T642" s="121" t="n"/>
      <c r="U642" s="121" t="n"/>
      <c r="V642" s="117">
        <f>IF(P642="NA","NA",IF(P642&lt;&gt;"",TEXT(P642-N642,"[h].mm"),""))</f>
        <v/>
      </c>
      <c r="W642" s="118">
        <f>IF(AND(R642="",S642=""),"",R642+S642)</f>
        <v/>
      </c>
      <c r="X642" s="116">
        <f>IF(O642&lt;&gt;"",DATE(YEAR(O642), MONTH(O642), DAY(O642)),"")</f>
        <v/>
      </c>
      <c r="Y642" s="122" t="n"/>
      <c r="Z642" s="123" t="n"/>
      <c r="AA642" s="117">
        <f>IF(F642="Re-assigned","NA",IF(W642="","",IF(W642&gt;=VLOOKUP(D642,SLAMatrix,3,FALSE),"Yes",IF(W642&lt;VLOOKUP(D642,SLAMatrix,2,FALSE),"No","Internal"))))</f>
        <v/>
      </c>
      <c r="AB642" s="123" t="n"/>
      <c r="AC642" s="123" t="n"/>
      <c r="AD642" s="119" t="n"/>
      <c r="AE642" s="125" t="n"/>
      <c r="AF642" s="124">
        <f>MONTH(O642)</f>
        <v/>
      </c>
      <c r="AG642" s="124">
        <f>VLOOKUP(IFERROR(MID(AE642,1,(FIND(",",AE642,1)-1)),AE642),Facility_Region_Mapping,2,FALSE)</f>
        <v/>
      </c>
      <c r="AH642" s="124" t="n"/>
      <c r="AI642" s="124">
        <f>IF(C642&lt;&gt;"",IF(M642="ESM User",getInterfaceName($C642),"NA"),"")</f>
        <v/>
      </c>
      <c r="AJ642" s="116">
        <f>IF(Q642&lt;&gt;"",DATE(YEAR(Q642), MONTH(Q642), DAY(Q642)),"")</f>
        <v/>
      </c>
      <c r="AK642" s="130">
        <f>IF(Q642&lt;&gt;0,Q642-N642,TODAY()-N642)</f>
        <v/>
      </c>
      <c r="AL642" s="112">
        <f>IF(F642="Re-assigned",0,IF(H642="Closed",0,IF(H642="Service Restored",0,IF(H642="",0,1))))</f>
        <v/>
      </c>
      <c r="AM642" s="124">
        <f>IF(AL642=0,"",IF(AK642&gt;20.99,"Aged","Non-Aged"))</f>
        <v/>
      </c>
      <c r="AN642" s="112">
        <f>IF(Q642&lt;&gt;"",MONTH(Q642),"")</f>
        <v/>
      </c>
      <c r="AO642" s="112">
        <f>IFERROR(VALUE(V642),0)</f>
        <v/>
      </c>
    </row>
    <row customFormat="1" customHeight="1" ht="29.25" r="643" s="112" spans="1:41">
      <c r="A643" s="127" t="n"/>
      <c r="B643" s="113" t="n"/>
      <c r="C643" s="127" t="n"/>
      <c r="D643" s="127" t="n"/>
      <c r="E643" s="114">
        <f>IF(F643 &lt;&gt; "",VLOOKUP(F643,CategoryLookup,2,FALSE), "")</f>
        <v/>
      </c>
      <c r="F643" s="126" t="n"/>
      <c r="G643" s="127" t="n"/>
      <c r="H643" s="127" t="n"/>
      <c r="I643" s="127" t="n"/>
      <c r="J643" s="127" t="n"/>
      <c r="K643" s="127" t="n"/>
      <c r="L643" s="127" t="n"/>
      <c r="M643" s="127" t="n"/>
      <c r="N643" s="120" t="n"/>
      <c r="O643" s="120" t="n"/>
      <c r="P643" s="120" t="n"/>
      <c r="Q643" s="120" t="n"/>
      <c r="R643" s="121" t="n"/>
      <c r="S643" s="121" t="n"/>
      <c r="T643" s="121" t="n"/>
      <c r="U643" s="121" t="n"/>
      <c r="V643" s="117">
        <f>IF(P643="NA","NA",IF(P643&lt;&gt;"",TEXT(P643-N643,"[h].mm"),""))</f>
        <v/>
      </c>
      <c r="W643" s="118">
        <f>IF(AND(R643="",S643=""),"",R643+S643)</f>
        <v/>
      </c>
      <c r="X643" s="116">
        <f>IF(O643&lt;&gt;"",DATE(YEAR(O643), MONTH(O643), DAY(O643)),"")</f>
        <v/>
      </c>
      <c r="Y643" s="122" t="n"/>
      <c r="Z643" s="123" t="n"/>
      <c r="AA643" s="117">
        <f>IF(F643="Re-assigned","NA",IF(W643="","",IF(W643&gt;=VLOOKUP(D643,SLAMatrix,3,FALSE),"Yes",IF(W643&lt;VLOOKUP(D643,SLAMatrix,2,FALSE),"No","Internal"))))</f>
        <v/>
      </c>
      <c r="AB643" s="123" t="n"/>
      <c r="AC643" s="123" t="n"/>
      <c r="AD643" s="119" t="n"/>
      <c r="AE643" s="125" t="n"/>
      <c r="AF643" s="124">
        <f>MONTH(O643)</f>
        <v/>
      </c>
      <c r="AG643" s="124">
        <f>VLOOKUP(IFERROR(MID(AE643,1,(FIND(",",AE643,1)-1)),AE643),Facility_Region_Mapping,2,FALSE)</f>
        <v/>
      </c>
      <c r="AH643" s="124" t="n"/>
      <c r="AI643" s="124">
        <f>IF(C643&lt;&gt;"",IF(M643="ESM User",getInterfaceName($C643),"NA"),"")</f>
        <v/>
      </c>
      <c r="AJ643" s="116">
        <f>IF(Q643&lt;&gt;"",DATE(YEAR(Q643), MONTH(Q643), DAY(Q643)),"")</f>
        <v/>
      </c>
      <c r="AK643" s="130">
        <f>IF(Q643&lt;&gt;0,Q643-N643,TODAY()-N643)</f>
        <v/>
      </c>
      <c r="AL643" s="112">
        <f>IF(F643="Re-assigned",0,IF(H643="Closed",0,IF(H643="Service Restored",0,IF(H643="",0,1))))</f>
        <v/>
      </c>
      <c r="AM643" s="124">
        <f>IF(AL643=0,"",IF(AK643&gt;20.99,"Aged","Non-Aged"))</f>
        <v/>
      </c>
      <c r="AN643" s="112">
        <f>IF(Q643&lt;&gt;"",MONTH(Q643),"")</f>
        <v/>
      </c>
      <c r="AO643" s="112">
        <f>IFERROR(VALUE(V643),0)</f>
        <v/>
      </c>
    </row>
    <row customFormat="1" customHeight="1" ht="29.25" r="644" s="112" spans="1:41">
      <c r="A644" s="127" t="n"/>
      <c r="B644" s="113" t="n"/>
      <c r="C644" s="127" t="n"/>
      <c r="D644" s="127" t="n"/>
      <c r="E644" s="114">
        <f>IF(F644 &lt;&gt; "",VLOOKUP(F644,CategoryLookup,2,FALSE), "")</f>
        <v/>
      </c>
      <c r="F644" s="126" t="n"/>
      <c r="G644" s="127" t="n"/>
      <c r="H644" s="127" t="n"/>
      <c r="I644" s="127" t="n"/>
      <c r="J644" s="127" t="n"/>
      <c r="K644" s="127" t="n"/>
      <c r="L644" s="127" t="n"/>
      <c r="M644" s="127" t="n"/>
      <c r="N644" s="120" t="n"/>
      <c r="O644" s="120" t="n"/>
      <c r="P644" s="120" t="n"/>
      <c r="Q644" s="120" t="n"/>
      <c r="R644" s="121" t="n"/>
      <c r="S644" s="121" t="n"/>
      <c r="T644" s="121" t="n"/>
      <c r="U644" s="121" t="n"/>
      <c r="V644" s="117">
        <f>IF(P644="NA","NA",IF(P644&lt;&gt;"",TEXT(P644-N644,"[h].mm"),""))</f>
        <v/>
      </c>
      <c r="W644" s="118">
        <f>IF(AND(R644="",S644=""),"",R644+S644)</f>
        <v/>
      </c>
      <c r="X644" s="116">
        <f>IF(O644&lt;&gt;"",DATE(YEAR(O644), MONTH(O644), DAY(O644)),"")</f>
        <v/>
      </c>
      <c r="Y644" s="122" t="n"/>
      <c r="Z644" s="123" t="n"/>
      <c r="AA644" s="117">
        <f>IF(F644="Re-assigned","NA",IF(W644="","",IF(W644&gt;=VLOOKUP(D644,SLAMatrix,3,FALSE),"Yes",IF(W644&lt;VLOOKUP(D644,SLAMatrix,2,FALSE),"No","Internal"))))</f>
        <v/>
      </c>
      <c r="AB644" s="123" t="n"/>
      <c r="AC644" s="123" t="n"/>
      <c r="AD644" s="119" t="n"/>
      <c r="AE644" s="125" t="n"/>
      <c r="AF644" s="124">
        <f>MONTH(O644)</f>
        <v/>
      </c>
      <c r="AG644" s="124">
        <f>VLOOKUP(IFERROR(MID(AE644,1,(FIND(",",AE644,1)-1)),AE644),Facility_Region_Mapping,2,FALSE)</f>
        <v/>
      </c>
      <c r="AH644" s="124" t="n"/>
      <c r="AI644" s="124">
        <f>IF(C644&lt;&gt;"",IF(M644="ESM User",getInterfaceName($C644),"NA"),"")</f>
        <v/>
      </c>
      <c r="AJ644" s="116">
        <f>IF(Q644&lt;&gt;"",DATE(YEAR(Q644), MONTH(Q644), DAY(Q644)),"")</f>
        <v/>
      </c>
      <c r="AK644" s="130">
        <f>IF(Q644&lt;&gt;0,Q644-N644,TODAY()-N644)</f>
        <v/>
      </c>
      <c r="AL644" s="112">
        <f>IF(F644="Re-assigned",0,IF(H644="Closed",0,IF(H644="Service Restored",0,IF(H644="",0,1))))</f>
        <v/>
      </c>
      <c r="AM644" s="124">
        <f>IF(AL644=0,"",IF(AK644&gt;20.99,"Aged","Non-Aged"))</f>
        <v/>
      </c>
      <c r="AN644" s="112">
        <f>IF(Q644&lt;&gt;"",MONTH(Q644),"")</f>
        <v/>
      </c>
      <c r="AO644" s="112">
        <f>IFERROR(VALUE(V644),0)</f>
        <v/>
      </c>
    </row>
    <row customFormat="1" customHeight="1" ht="29.25" r="645" s="112" spans="1:41">
      <c r="A645" s="127" t="n"/>
      <c r="B645" s="113" t="n"/>
      <c r="C645" s="127" t="n"/>
      <c r="D645" s="127" t="n"/>
      <c r="E645" s="114">
        <f>IF(F645 &lt;&gt; "",VLOOKUP(F645,CategoryLookup,2,FALSE), "")</f>
        <v/>
      </c>
      <c r="F645" s="126" t="n"/>
      <c r="G645" s="127" t="n"/>
      <c r="H645" s="127" t="n"/>
      <c r="I645" s="127" t="n"/>
      <c r="J645" s="127" t="n"/>
      <c r="K645" s="127" t="n"/>
      <c r="L645" s="127" t="n"/>
      <c r="M645" s="127" t="n"/>
      <c r="N645" s="120" t="n"/>
      <c r="O645" s="120" t="n"/>
      <c r="P645" s="120" t="n"/>
      <c r="Q645" s="120" t="n"/>
      <c r="R645" s="121" t="n"/>
      <c r="S645" s="121" t="n"/>
      <c r="T645" s="121" t="n"/>
      <c r="U645" s="121" t="n"/>
      <c r="V645" s="117">
        <f>IF(P645="NA","NA",IF(P645&lt;&gt;"",TEXT(P645-N645,"[h].mm"),""))</f>
        <v/>
      </c>
      <c r="W645" s="118">
        <f>IF(AND(R645="",S645=""),"",R645+S645)</f>
        <v/>
      </c>
      <c r="X645" s="116">
        <f>IF(O645&lt;&gt;"",DATE(YEAR(O645), MONTH(O645), DAY(O645)),"")</f>
        <v/>
      </c>
      <c r="Y645" s="122" t="n"/>
      <c r="Z645" s="123" t="n"/>
      <c r="AA645" s="117">
        <f>IF(F645="Re-assigned","NA",IF(W645="","",IF(W645&gt;=VLOOKUP(D645,SLAMatrix,3,FALSE),"Yes",IF(W645&lt;VLOOKUP(D645,SLAMatrix,2,FALSE),"No","Internal"))))</f>
        <v/>
      </c>
      <c r="AB645" s="123" t="n"/>
      <c r="AC645" s="123" t="n"/>
      <c r="AD645" s="119" t="n"/>
      <c r="AE645" s="125" t="n"/>
      <c r="AF645" s="124">
        <f>MONTH(O645)</f>
        <v/>
      </c>
      <c r="AG645" s="124">
        <f>VLOOKUP(IFERROR(MID(AE645,1,(FIND(",",AE645,1)-1)),AE645),Facility_Region_Mapping,2,FALSE)</f>
        <v/>
      </c>
      <c r="AH645" s="124" t="n"/>
      <c r="AI645" s="124">
        <f>IF(C645&lt;&gt;"",IF(M645="ESM User",getInterfaceName($C645),"NA"),"")</f>
        <v/>
      </c>
      <c r="AJ645" s="116">
        <f>IF(Q645&lt;&gt;"",DATE(YEAR(Q645), MONTH(Q645), DAY(Q645)),"")</f>
        <v/>
      </c>
      <c r="AK645" s="130">
        <f>IF(Q645&lt;&gt;0,Q645-N645,TODAY()-N645)</f>
        <v/>
      </c>
      <c r="AL645" s="112">
        <f>IF(F645="Re-assigned",0,IF(H645="Closed",0,IF(H645="Service Restored",0,IF(H645="",0,1))))</f>
        <v/>
      </c>
      <c r="AM645" s="124">
        <f>IF(AL645=0,"",IF(AK645&gt;20.99,"Aged","Non-Aged"))</f>
        <v/>
      </c>
      <c r="AN645" s="112">
        <f>IF(Q645&lt;&gt;"",MONTH(Q645),"")</f>
        <v/>
      </c>
      <c r="AO645" s="112">
        <f>IFERROR(VALUE(V645),0)</f>
        <v/>
      </c>
    </row>
    <row customFormat="1" customHeight="1" ht="29.25" r="646" s="112" spans="1:41">
      <c r="A646" s="127" t="n"/>
      <c r="B646" s="113" t="n"/>
      <c r="C646" s="127" t="n"/>
      <c r="D646" s="127" t="n"/>
      <c r="E646" s="114">
        <f>IF(F646 &lt;&gt; "",VLOOKUP(F646,CategoryLookup,2,FALSE), "")</f>
        <v/>
      </c>
      <c r="F646" s="126" t="n"/>
      <c r="G646" s="127" t="n"/>
      <c r="H646" s="127" t="n"/>
      <c r="I646" s="127" t="n"/>
      <c r="J646" s="127" t="n"/>
      <c r="K646" s="127" t="n"/>
      <c r="L646" s="127" t="n"/>
      <c r="M646" s="127" t="n"/>
      <c r="N646" s="120" t="n"/>
      <c r="O646" s="120" t="n"/>
      <c r="P646" s="120" t="n"/>
      <c r="Q646" s="120" t="n"/>
      <c r="R646" s="121" t="n"/>
      <c r="S646" s="121" t="n"/>
      <c r="T646" s="121" t="n"/>
      <c r="U646" s="121" t="n"/>
      <c r="V646" s="117">
        <f>IF(P646="NA","NA",IF(P646&lt;&gt;"",TEXT(P646-N646,"[h].mm"),""))</f>
        <v/>
      </c>
      <c r="W646" s="118">
        <f>IF(AND(R646="",S646=""),"",R646+S646)</f>
        <v/>
      </c>
      <c r="X646" s="116">
        <f>IF(O646&lt;&gt;"",DATE(YEAR(O646), MONTH(O646), DAY(O646)),"")</f>
        <v/>
      </c>
      <c r="Y646" s="122" t="n"/>
      <c r="Z646" s="123" t="n"/>
      <c r="AA646" s="117">
        <f>IF(F646="Re-assigned","NA",IF(W646="","",IF(W646&gt;=VLOOKUP(D646,SLAMatrix,3,FALSE),"Yes",IF(W646&lt;VLOOKUP(D646,SLAMatrix,2,FALSE),"No","Internal"))))</f>
        <v/>
      </c>
      <c r="AB646" s="123" t="n"/>
      <c r="AC646" s="123" t="n"/>
      <c r="AD646" s="119" t="n"/>
      <c r="AE646" s="125" t="n"/>
      <c r="AF646" s="124">
        <f>MONTH(O646)</f>
        <v/>
      </c>
      <c r="AG646" s="124">
        <f>VLOOKUP(IFERROR(MID(AE646,1,(FIND(",",AE646,1)-1)),AE646),Facility_Region_Mapping,2,FALSE)</f>
        <v/>
      </c>
      <c r="AH646" s="124" t="n"/>
      <c r="AI646" s="124">
        <f>IF(C646&lt;&gt;"",IF(M646="ESM User",getInterfaceName($C646),"NA"),"")</f>
        <v/>
      </c>
      <c r="AJ646" s="116">
        <f>IF(Q646&lt;&gt;"",DATE(YEAR(Q646), MONTH(Q646), DAY(Q646)),"")</f>
        <v/>
      </c>
      <c r="AK646" s="130">
        <f>IF(Q646&lt;&gt;0,Q646-N646,TODAY()-N646)</f>
        <v/>
      </c>
      <c r="AL646" s="112">
        <f>IF(F646="Re-assigned",0,IF(H646="Closed",0,IF(H646="Service Restored",0,IF(H646="",0,1))))</f>
        <v/>
      </c>
      <c r="AM646" s="124">
        <f>IF(AL646=0,"",IF(AK646&gt;20.99,"Aged","Non-Aged"))</f>
        <v/>
      </c>
      <c r="AN646" s="112">
        <f>IF(Q646&lt;&gt;"",MONTH(Q646),"")</f>
        <v/>
      </c>
      <c r="AO646" s="112">
        <f>IFERROR(VALUE(V646),0)</f>
        <v/>
      </c>
    </row>
    <row customFormat="1" customHeight="1" ht="29.25" r="647" s="112" spans="1:41">
      <c r="A647" s="127" t="n"/>
      <c r="B647" s="113" t="n"/>
      <c r="C647" s="127" t="n"/>
      <c r="D647" s="127" t="n"/>
      <c r="E647" s="114">
        <f>IF(F647 &lt;&gt; "",VLOOKUP(F647,CategoryLookup,2,FALSE), "")</f>
        <v/>
      </c>
      <c r="F647" s="126" t="n"/>
      <c r="G647" s="127" t="n"/>
      <c r="H647" s="127" t="n"/>
      <c r="I647" s="127" t="n"/>
      <c r="J647" s="127" t="n"/>
      <c r="K647" s="127" t="n"/>
      <c r="L647" s="127" t="n"/>
      <c r="M647" s="127" t="n"/>
      <c r="N647" s="120" t="n"/>
      <c r="O647" s="120" t="n"/>
      <c r="P647" s="120" t="n"/>
      <c r="Q647" s="120" t="n"/>
      <c r="R647" s="121" t="n"/>
      <c r="S647" s="121" t="n"/>
      <c r="T647" s="121" t="n"/>
      <c r="U647" s="121" t="n"/>
      <c r="V647" s="117">
        <f>IF(P647="NA","NA",IF(P647&lt;&gt;"",TEXT(P647-N647,"[h].mm"),""))</f>
        <v/>
      </c>
      <c r="W647" s="118">
        <f>IF(AND(R647="",S647=""),"",R647+S647)</f>
        <v/>
      </c>
      <c r="X647" s="116">
        <f>IF(O647&lt;&gt;"",DATE(YEAR(O647), MONTH(O647), DAY(O647)),"")</f>
        <v/>
      </c>
      <c r="Y647" s="122" t="n"/>
      <c r="Z647" s="123" t="n"/>
      <c r="AA647" s="117">
        <f>IF(F647="Re-assigned","NA",IF(W647="","",IF(W647&gt;=VLOOKUP(D647,SLAMatrix,3,FALSE),"Yes",IF(W647&lt;VLOOKUP(D647,SLAMatrix,2,FALSE),"No","Internal"))))</f>
        <v/>
      </c>
      <c r="AB647" s="123" t="n"/>
      <c r="AC647" s="123" t="n"/>
      <c r="AD647" s="119" t="n"/>
      <c r="AE647" s="125" t="n"/>
      <c r="AF647" s="124">
        <f>MONTH(O647)</f>
        <v/>
      </c>
      <c r="AG647" s="124">
        <f>VLOOKUP(IFERROR(MID(AE647,1,(FIND(",",AE647,1)-1)),AE647),Facility_Region_Mapping,2,FALSE)</f>
        <v/>
      </c>
      <c r="AH647" s="124" t="n"/>
      <c r="AI647" s="124">
        <f>IF(C647&lt;&gt;"",IF(M647="ESM User",getInterfaceName($C647),"NA"),"")</f>
        <v/>
      </c>
      <c r="AJ647" s="116">
        <f>IF(Q647&lt;&gt;"",DATE(YEAR(Q647), MONTH(Q647), DAY(Q647)),"")</f>
        <v/>
      </c>
      <c r="AK647" s="130">
        <f>IF(Q647&lt;&gt;0,Q647-N647,TODAY()-N647)</f>
        <v/>
      </c>
      <c r="AL647" s="112">
        <f>IF(F647="Re-assigned",0,IF(H647="Closed",0,IF(H647="Service Restored",0,IF(H647="",0,1))))</f>
        <v/>
      </c>
      <c r="AM647" s="124">
        <f>IF(AL647=0,"",IF(AK647&gt;20.99,"Aged","Non-Aged"))</f>
        <v/>
      </c>
      <c r="AN647" s="112">
        <f>IF(Q647&lt;&gt;"",MONTH(Q647),"")</f>
        <v/>
      </c>
      <c r="AO647" s="112">
        <f>IFERROR(VALUE(V647),0)</f>
        <v/>
      </c>
    </row>
    <row customFormat="1" customHeight="1" ht="29.25" r="648" s="112" spans="1:41">
      <c r="A648" s="127" t="n"/>
      <c r="B648" s="113" t="n"/>
      <c r="C648" s="127" t="n"/>
      <c r="D648" s="127" t="n"/>
      <c r="E648" s="114">
        <f>IF(F648 &lt;&gt; "",VLOOKUP(F648,CategoryLookup,2,FALSE), "")</f>
        <v/>
      </c>
      <c r="F648" s="126" t="n"/>
      <c r="G648" s="127" t="n"/>
      <c r="H648" s="127" t="n"/>
      <c r="I648" s="127" t="n"/>
      <c r="J648" s="127" t="n"/>
      <c r="K648" s="127" t="n"/>
      <c r="L648" s="127" t="n"/>
      <c r="M648" s="127" t="n"/>
      <c r="N648" s="120" t="n"/>
      <c r="O648" s="120" t="n"/>
      <c r="P648" s="120" t="n"/>
      <c r="Q648" s="120" t="n"/>
      <c r="R648" s="121" t="n"/>
      <c r="S648" s="121" t="n"/>
      <c r="T648" s="121" t="n"/>
      <c r="U648" s="121" t="n"/>
      <c r="V648" s="117">
        <f>IF(P648="NA","NA",IF(P648&lt;&gt;"",TEXT(P648-N648,"[h].mm"),""))</f>
        <v/>
      </c>
      <c r="W648" s="118">
        <f>IF(AND(R648="",S648=""),"",R648+S648)</f>
        <v/>
      </c>
      <c r="X648" s="116">
        <f>IF(O648&lt;&gt;"",DATE(YEAR(O648), MONTH(O648), DAY(O648)),"")</f>
        <v/>
      </c>
      <c r="Y648" s="122" t="n"/>
      <c r="Z648" s="123" t="n"/>
      <c r="AA648" s="117">
        <f>IF(F648="Re-assigned","NA",IF(W648="","",IF(W648&gt;=VLOOKUP(D648,SLAMatrix,3,FALSE),"Yes",IF(W648&lt;VLOOKUP(D648,SLAMatrix,2,FALSE),"No","Internal"))))</f>
        <v/>
      </c>
      <c r="AB648" s="123" t="n"/>
      <c r="AC648" s="123" t="n"/>
      <c r="AD648" s="119" t="n"/>
      <c r="AE648" s="125" t="n"/>
      <c r="AF648" s="124">
        <f>MONTH(O648)</f>
        <v/>
      </c>
      <c r="AG648" s="124">
        <f>VLOOKUP(IFERROR(MID(AE648,1,(FIND(",",AE648,1)-1)),AE648),Facility_Region_Mapping,2,FALSE)</f>
        <v/>
      </c>
      <c r="AH648" s="124" t="n"/>
      <c r="AI648" s="124">
        <f>IF(C648&lt;&gt;"",IF(M648="ESM User",getInterfaceName($C648),"NA"),"")</f>
        <v/>
      </c>
      <c r="AJ648" s="116">
        <f>IF(Q648&lt;&gt;"",DATE(YEAR(Q648), MONTH(Q648), DAY(Q648)),"")</f>
        <v/>
      </c>
      <c r="AK648" s="130">
        <f>IF(Q648&lt;&gt;0,Q648-N648,TODAY()-N648)</f>
        <v/>
      </c>
      <c r="AL648" s="112">
        <f>IF(F648="Re-assigned",0,IF(H648="Closed",0,IF(H648="Service Restored",0,IF(H648="",0,1))))</f>
        <v/>
      </c>
      <c r="AM648" s="124">
        <f>IF(AL648=0,"",IF(AK648&gt;20.99,"Aged","Non-Aged"))</f>
        <v/>
      </c>
      <c r="AN648" s="112">
        <f>IF(Q648&lt;&gt;"",MONTH(Q648),"")</f>
        <v/>
      </c>
      <c r="AO648" s="112">
        <f>IFERROR(VALUE(V648),0)</f>
        <v/>
      </c>
    </row>
    <row customFormat="1" customHeight="1" ht="29.25" r="649" s="112" spans="1:41">
      <c r="A649" s="127" t="n"/>
      <c r="B649" s="113" t="n"/>
      <c r="C649" s="127" t="n"/>
      <c r="D649" s="127" t="n"/>
      <c r="E649" s="114">
        <f>IF(F649 &lt;&gt; "",VLOOKUP(F649,CategoryLookup,2,FALSE), "")</f>
        <v/>
      </c>
      <c r="F649" s="126" t="n"/>
      <c r="G649" s="127" t="n"/>
      <c r="H649" s="127" t="n"/>
      <c r="I649" s="127" t="n"/>
      <c r="J649" s="127" t="n"/>
      <c r="K649" s="127" t="n"/>
      <c r="L649" s="127" t="n"/>
      <c r="M649" s="127" t="n"/>
      <c r="N649" s="120" t="n"/>
      <c r="O649" s="120" t="n"/>
      <c r="P649" s="120" t="n"/>
      <c r="Q649" s="120" t="n"/>
      <c r="R649" s="121" t="n"/>
      <c r="S649" s="121" t="n"/>
      <c r="T649" s="121" t="n"/>
      <c r="U649" s="121" t="n"/>
      <c r="V649" s="117">
        <f>IF(P649="NA","NA",IF(P649&lt;&gt;"",TEXT(P649-N649,"[h].mm"),""))</f>
        <v/>
      </c>
      <c r="W649" s="118">
        <f>IF(AND(R649="",S649=""),"",R649+S649)</f>
        <v/>
      </c>
      <c r="X649" s="116">
        <f>IF(O649&lt;&gt;"",DATE(YEAR(O649), MONTH(O649), DAY(O649)),"")</f>
        <v/>
      </c>
      <c r="Y649" s="122" t="n"/>
      <c r="Z649" s="123" t="n"/>
      <c r="AA649" s="117">
        <f>IF(F649="Re-assigned","NA",IF(W649="","",IF(W649&gt;=VLOOKUP(D649,SLAMatrix,3,FALSE),"Yes",IF(W649&lt;VLOOKUP(D649,SLAMatrix,2,FALSE),"No","Internal"))))</f>
        <v/>
      </c>
      <c r="AB649" s="123" t="n"/>
      <c r="AC649" s="123" t="n"/>
      <c r="AD649" s="119" t="n"/>
      <c r="AE649" s="125" t="n"/>
      <c r="AF649" s="124">
        <f>MONTH(O649)</f>
        <v/>
      </c>
      <c r="AG649" s="124">
        <f>VLOOKUP(IFERROR(MID(AE649,1,(FIND(",",AE649,1)-1)),AE649),Facility_Region_Mapping,2,FALSE)</f>
        <v/>
      </c>
      <c r="AH649" s="124" t="n"/>
      <c r="AI649" s="124">
        <f>IF(C649&lt;&gt;"",IF(M649="ESM User",getInterfaceName($C649),"NA"),"")</f>
        <v/>
      </c>
      <c r="AJ649" s="116">
        <f>IF(Q649&lt;&gt;"",DATE(YEAR(Q649), MONTH(Q649), DAY(Q649)),"")</f>
        <v/>
      </c>
      <c r="AK649" s="130">
        <f>IF(Q649&lt;&gt;0,Q649-N649,TODAY()-N649)</f>
        <v/>
      </c>
      <c r="AL649" s="112">
        <f>IF(F649="Re-assigned",0,IF(H649="Closed",0,IF(H649="Service Restored",0,IF(H649="",0,1))))</f>
        <v/>
      </c>
      <c r="AM649" s="124">
        <f>IF(AL649=0,"",IF(AK649&gt;20.99,"Aged","Non-Aged"))</f>
        <v/>
      </c>
      <c r="AN649" s="112">
        <f>IF(Q649&lt;&gt;"",MONTH(Q649),"")</f>
        <v/>
      </c>
      <c r="AO649" s="112">
        <f>IFERROR(VALUE(V649),0)</f>
        <v/>
      </c>
    </row>
    <row customFormat="1" customHeight="1" ht="29.25" r="650" s="112" spans="1:41">
      <c r="A650" s="127" t="n"/>
      <c r="B650" s="113" t="n"/>
      <c r="C650" s="127" t="n"/>
      <c r="D650" s="127" t="n"/>
      <c r="E650" s="114">
        <f>IF(F650 &lt;&gt; "",VLOOKUP(F650,CategoryLookup,2,FALSE), "")</f>
        <v/>
      </c>
      <c r="F650" s="126" t="n"/>
      <c r="G650" s="127" t="n"/>
      <c r="H650" s="127" t="n"/>
      <c r="I650" s="127" t="n"/>
      <c r="J650" s="127" t="n"/>
      <c r="K650" s="127" t="n"/>
      <c r="L650" s="127" t="n"/>
      <c r="M650" s="127" t="n"/>
      <c r="N650" s="120" t="n"/>
      <c r="O650" s="120" t="n"/>
      <c r="P650" s="120" t="n"/>
      <c r="Q650" s="120" t="n"/>
      <c r="R650" s="121" t="n"/>
      <c r="S650" s="121" t="n"/>
      <c r="T650" s="121" t="n"/>
      <c r="U650" s="121" t="n"/>
      <c r="V650" s="117">
        <f>IF(P650="NA","NA",IF(P650&lt;&gt;"",TEXT(P650-N650,"[h].mm"),""))</f>
        <v/>
      </c>
      <c r="W650" s="118">
        <f>IF(AND(R650="",S650=""),"",R650+S650)</f>
        <v/>
      </c>
      <c r="X650" s="116">
        <f>IF(O650&lt;&gt;"",DATE(YEAR(O650), MONTH(O650), DAY(O650)),"")</f>
        <v/>
      </c>
      <c r="Y650" s="122" t="n"/>
      <c r="Z650" s="123" t="n"/>
      <c r="AA650" s="117">
        <f>IF(F650="Re-assigned","NA",IF(W650="","",IF(W650&gt;=VLOOKUP(D650,SLAMatrix,3,FALSE),"Yes",IF(W650&lt;VLOOKUP(D650,SLAMatrix,2,FALSE),"No","Internal"))))</f>
        <v/>
      </c>
      <c r="AB650" s="123" t="n"/>
      <c r="AC650" s="123" t="n"/>
      <c r="AD650" s="119" t="n"/>
      <c r="AE650" s="125" t="n"/>
      <c r="AF650" s="124">
        <f>MONTH(O650)</f>
        <v/>
      </c>
      <c r="AG650" s="124">
        <f>VLOOKUP(IFERROR(MID(AE650,1,(FIND(",",AE650,1)-1)),AE650),Facility_Region_Mapping,2,FALSE)</f>
        <v/>
      </c>
      <c r="AH650" s="124" t="n"/>
      <c r="AI650" s="124">
        <f>IF(C650&lt;&gt;"",IF(M650="ESM User",getInterfaceName($C650),"NA"),"")</f>
        <v/>
      </c>
      <c r="AJ650" s="116">
        <f>IF(Q650&lt;&gt;"",DATE(YEAR(Q650), MONTH(Q650), DAY(Q650)),"")</f>
        <v/>
      </c>
      <c r="AK650" s="130">
        <f>IF(Q650&lt;&gt;0,Q650-N650,TODAY()-N650)</f>
        <v/>
      </c>
      <c r="AL650" s="112">
        <f>IF(F650="Re-assigned",0,IF(H650="Closed",0,IF(H650="Service Restored",0,IF(H650="",0,1))))</f>
        <v/>
      </c>
      <c r="AM650" s="124">
        <f>IF(AL650=0,"",IF(AK650&gt;20.99,"Aged","Non-Aged"))</f>
        <v/>
      </c>
      <c r="AN650" s="112">
        <f>IF(Q650&lt;&gt;"",MONTH(Q650),"")</f>
        <v/>
      </c>
      <c r="AO650" s="112">
        <f>IFERROR(VALUE(V650),0)</f>
        <v/>
      </c>
    </row>
    <row customFormat="1" customHeight="1" ht="29.25" r="651" s="112" spans="1:41">
      <c r="A651" s="127" t="n"/>
      <c r="B651" s="113" t="n"/>
      <c r="C651" s="127" t="n"/>
      <c r="D651" s="127" t="n"/>
      <c r="E651" s="114">
        <f>IF(F651 &lt;&gt; "",VLOOKUP(F651,CategoryLookup,2,FALSE), "")</f>
        <v/>
      </c>
      <c r="F651" s="126" t="n"/>
      <c r="G651" s="127" t="n"/>
      <c r="H651" s="127" t="n"/>
      <c r="I651" s="127" t="n"/>
      <c r="J651" s="127" t="n"/>
      <c r="K651" s="127" t="n"/>
      <c r="L651" s="127" t="n"/>
      <c r="M651" s="127" t="n"/>
      <c r="N651" s="120" t="n"/>
      <c r="O651" s="120" t="n"/>
      <c r="P651" s="120" t="n"/>
      <c r="Q651" s="120" t="n"/>
      <c r="R651" s="121" t="n"/>
      <c r="S651" s="121" t="n"/>
      <c r="T651" s="121" t="n"/>
      <c r="U651" s="121" t="n"/>
      <c r="V651" s="117">
        <f>IF(P651="NA","NA",IF(P651&lt;&gt;"",TEXT(P651-N651,"[h].mm"),""))</f>
        <v/>
      </c>
      <c r="W651" s="118">
        <f>IF(AND(R651="",S651=""),"",R651+S651)</f>
        <v/>
      </c>
      <c r="X651" s="116">
        <f>IF(O651&lt;&gt;"",DATE(YEAR(O651), MONTH(O651), DAY(O651)),"")</f>
        <v/>
      </c>
      <c r="Y651" s="122" t="n"/>
      <c r="Z651" s="123" t="n"/>
      <c r="AA651" s="117">
        <f>IF(F651="Re-assigned","NA",IF(W651="","",IF(W651&gt;=VLOOKUP(D651,SLAMatrix,3,FALSE),"Yes",IF(W651&lt;VLOOKUP(D651,SLAMatrix,2,FALSE),"No","Internal"))))</f>
        <v/>
      </c>
      <c r="AB651" s="123" t="n"/>
      <c r="AC651" s="123" t="n"/>
      <c r="AD651" s="119" t="n"/>
      <c r="AE651" s="125" t="n"/>
      <c r="AF651" s="124">
        <f>MONTH(O651)</f>
        <v/>
      </c>
      <c r="AG651" s="124">
        <f>VLOOKUP(IFERROR(MID(AE651,1,(FIND(",",AE651,1)-1)),AE651),Facility_Region_Mapping,2,FALSE)</f>
        <v/>
      </c>
      <c r="AH651" s="124" t="n"/>
      <c r="AI651" s="124">
        <f>IF(C651&lt;&gt;"",IF(M651="ESM User",getInterfaceName($C651),"NA"),"")</f>
        <v/>
      </c>
      <c r="AJ651" s="116">
        <f>IF(Q651&lt;&gt;"",DATE(YEAR(Q651), MONTH(Q651), DAY(Q651)),"")</f>
        <v/>
      </c>
      <c r="AK651" s="130">
        <f>IF(Q651&lt;&gt;0,Q651-N651,TODAY()-N651)</f>
        <v/>
      </c>
      <c r="AL651" s="112">
        <f>IF(F651="Re-assigned",0,IF(H651="Closed",0,IF(H651="Service Restored",0,IF(H651="",0,1))))</f>
        <v/>
      </c>
      <c r="AM651" s="124">
        <f>IF(AL651=0,"",IF(AK651&gt;20.99,"Aged","Non-Aged"))</f>
        <v/>
      </c>
      <c r="AN651" s="112">
        <f>IF(Q651&lt;&gt;"",MONTH(Q651),"")</f>
        <v/>
      </c>
      <c r="AO651" s="112">
        <f>IFERROR(VALUE(V651),0)</f>
        <v/>
      </c>
    </row>
    <row customFormat="1" customHeight="1" ht="29.25" r="652" s="112" spans="1:41">
      <c r="A652" s="127" t="n"/>
      <c r="B652" s="113" t="n"/>
      <c r="C652" s="127" t="n"/>
      <c r="D652" s="127" t="n"/>
      <c r="E652" s="114">
        <f>IF(F652 &lt;&gt; "",VLOOKUP(F652,CategoryLookup,2,FALSE), "")</f>
        <v/>
      </c>
      <c r="F652" s="126" t="n"/>
      <c r="G652" s="127" t="n"/>
      <c r="H652" s="127" t="n"/>
      <c r="I652" s="127" t="n"/>
      <c r="J652" s="127" t="n"/>
      <c r="K652" s="127" t="n"/>
      <c r="L652" s="127" t="n"/>
      <c r="M652" s="127" t="n"/>
      <c r="N652" s="120" t="n"/>
      <c r="O652" s="120" t="n"/>
      <c r="P652" s="120" t="n"/>
      <c r="Q652" s="120" t="n"/>
      <c r="R652" s="121" t="n"/>
      <c r="S652" s="121" t="n"/>
      <c r="T652" s="121" t="n"/>
      <c r="U652" s="121" t="n"/>
      <c r="V652" s="117">
        <f>IF(P652="NA","NA",IF(P652&lt;&gt;"",TEXT(P652-N652,"[h].mm"),""))</f>
        <v/>
      </c>
      <c r="W652" s="118">
        <f>IF(AND(R652="",S652=""),"",R652+S652)</f>
        <v/>
      </c>
      <c r="X652" s="116">
        <f>IF(O652&lt;&gt;"",DATE(YEAR(O652), MONTH(O652), DAY(O652)),"")</f>
        <v/>
      </c>
      <c r="Y652" s="122" t="n"/>
      <c r="Z652" s="123" t="n"/>
      <c r="AA652" s="117">
        <f>IF(F652="Re-assigned","NA",IF(W652="","",IF(W652&gt;=VLOOKUP(D652,SLAMatrix,3,FALSE),"Yes",IF(W652&lt;VLOOKUP(D652,SLAMatrix,2,FALSE),"No","Internal"))))</f>
        <v/>
      </c>
      <c r="AB652" s="123" t="n"/>
      <c r="AC652" s="123" t="n"/>
      <c r="AD652" s="119" t="n"/>
      <c r="AE652" s="125" t="n"/>
      <c r="AF652" s="124">
        <f>MONTH(O652)</f>
        <v/>
      </c>
      <c r="AG652" s="124">
        <f>VLOOKUP(IFERROR(MID(AE652,1,(FIND(",",AE652,1)-1)),AE652),Facility_Region_Mapping,2,FALSE)</f>
        <v/>
      </c>
      <c r="AH652" s="124" t="n"/>
      <c r="AI652" s="124">
        <f>IF(C652&lt;&gt;"",IF(M652="ESM User",getInterfaceName($C652),"NA"),"")</f>
        <v/>
      </c>
      <c r="AJ652" s="116">
        <f>IF(Q652&lt;&gt;"",DATE(YEAR(Q652), MONTH(Q652), DAY(Q652)),"")</f>
        <v/>
      </c>
      <c r="AK652" s="130">
        <f>IF(Q652&lt;&gt;0,Q652-N652,TODAY()-N652)</f>
        <v/>
      </c>
      <c r="AL652" s="112">
        <f>IF(F652="Re-assigned",0,IF(H652="Closed",0,IF(H652="Service Restored",0,IF(H652="",0,1))))</f>
        <v/>
      </c>
      <c r="AM652" s="124">
        <f>IF(AL652=0,"",IF(AK652&gt;20.99,"Aged","Non-Aged"))</f>
        <v/>
      </c>
      <c r="AN652" s="112">
        <f>IF(Q652&lt;&gt;"",MONTH(Q652),"")</f>
        <v/>
      </c>
      <c r="AO652" s="112">
        <f>IFERROR(VALUE(V652),0)</f>
        <v/>
      </c>
    </row>
    <row customFormat="1" customHeight="1" ht="29.25" r="653" s="112" spans="1:41">
      <c r="A653" s="127" t="n"/>
      <c r="B653" s="113" t="n"/>
      <c r="C653" s="127" t="n"/>
      <c r="D653" s="127" t="n"/>
      <c r="E653" s="114">
        <f>IF(F653 &lt;&gt; "",VLOOKUP(F653,CategoryLookup,2,FALSE), "")</f>
        <v/>
      </c>
      <c r="F653" s="126" t="n"/>
      <c r="G653" s="127" t="n"/>
      <c r="H653" s="127" t="n"/>
      <c r="I653" s="127" t="n"/>
      <c r="J653" s="127" t="n"/>
      <c r="K653" s="127" t="n"/>
      <c r="L653" s="127" t="n"/>
      <c r="M653" s="127" t="n"/>
      <c r="N653" s="120" t="n"/>
      <c r="O653" s="120" t="n"/>
      <c r="P653" s="120" t="n"/>
      <c r="Q653" s="120" t="n"/>
      <c r="R653" s="121" t="n"/>
      <c r="S653" s="121" t="n"/>
      <c r="T653" s="121" t="n"/>
      <c r="U653" s="121" t="n"/>
      <c r="V653" s="117">
        <f>IF(P653="NA","NA",IF(P653&lt;&gt;"",TEXT(P653-N653,"[h].mm"),""))</f>
        <v/>
      </c>
      <c r="W653" s="118">
        <f>IF(AND(R653="",S653=""),"",R653+S653)</f>
        <v/>
      </c>
      <c r="X653" s="116">
        <f>IF(O653&lt;&gt;"",DATE(YEAR(O653), MONTH(O653), DAY(O653)),"")</f>
        <v/>
      </c>
      <c r="Y653" s="122" t="n"/>
      <c r="Z653" s="123" t="n"/>
      <c r="AA653" s="117">
        <f>IF(F653="Re-assigned","NA",IF(W653="","",IF(W653&gt;=VLOOKUP(D653,SLAMatrix,3,FALSE),"Yes",IF(W653&lt;VLOOKUP(D653,SLAMatrix,2,FALSE),"No","Internal"))))</f>
        <v/>
      </c>
      <c r="AB653" s="123" t="n"/>
      <c r="AC653" s="123" t="n"/>
      <c r="AD653" s="119" t="n"/>
      <c r="AE653" s="125" t="n"/>
      <c r="AF653" s="124">
        <f>MONTH(O653)</f>
        <v/>
      </c>
      <c r="AG653" s="124">
        <f>VLOOKUP(IFERROR(MID(AE653,1,(FIND(",",AE653,1)-1)),AE653),Facility_Region_Mapping,2,FALSE)</f>
        <v/>
      </c>
      <c r="AH653" s="124" t="n"/>
      <c r="AI653" s="124">
        <f>IF(C653&lt;&gt;"",IF(M653="ESM User",getInterfaceName($C653),"NA"),"")</f>
        <v/>
      </c>
      <c r="AJ653" s="116">
        <f>IF(Q653&lt;&gt;"",DATE(YEAR(Q653), MONTH(Q653), DAY(Q653)),"")</f>
        <v/>
      </c>
      <c r="AK653" s="130">
        <f>IF(Q653&lt;&gt;0,Q653-N653,TODAY()-N653)</f>
        <v/>
      </c>
      <c r="AL653" s="112">
        <f>IF(F653="Re-assigned",0,IF(H653="Closed",0,IF(H653="Service Restored",0,IF(H653="",0,1))))</f>
        <v/>
      </c>
      <c r="AM653" s="124">
        <f>IF(AL653=0,"",IF(AK653&gt;20.99,"Aged","Non-Aged"))</f>
        <v/>
      </c>
      <c r="AN653" s="112">
        <f>IF(Q653&lt;&gt;"",MONTH(Q653),"")</f>
        <v/>
      </c>
      <c r="AO653" s="112">
        <f>IFERROR(VALUE(V653),0)</f>
        <v/>
      </c>
    </row>
    <row customFormat="1" customHeight="1" ht="29.25" r="654" s="112" spans="1:41">
      <c r="A654" s="127" t="n"/>
      <c r="B654" s="113" t="n"/>
      <c r="C654" s="127" t="n"/>
      <c r="D654" s="127" t="n"/>
      <c r="E654" s="114">
        <f>IF(F654 &lt;&gt; "",VLOOKUP(F654,CategoryLookup,2,FALSE), "")</f>
        <v/>
      </c>
      <c r="F654" s="126" t="n"/>
      <c r="G654" s="127" t="n"/>
      <c r="H654" s="127" t="n"/>
      <c r="I654" s="127" t="n"/>
      <c r="J654" s="127" t="n"/>
      <c r="K654" s="127" t="n"/>
      <c r="L654" s="127" t="n"/>
      <c r="M654" s="127" t="n"/>
      <c r="N654" s="120" t="n"/>
      <c r="O654" s="120" t="n"/>
      <c r="P654" s="120" t="n"/>
      <c r="Q654" s="120" t="n"/>
      <c r="R654" s="121" t="n"/>
      <c r="S654" s="121" t="n"/>
      <c r="T654" s="121" t="n"/>
      <c r="U654" s="121" t="n"/>
      <c r="V654" s="117">
        <f>IF(P654="NA","NA",IF(P654&lt;&gt;"",TEXT(P654-N654,"[h].mm"),""))</f>
        <v/>
      </c>
      <c r="W654" s="118">
        <f>IF(AND(R654="",S654=""),"",R654+S654)</f>
        <v/>
      </c>
      <c r="X654" s="116">
        <f>IF(O654&lt;&gt;"",DATE(YEAR(O654), MONTH(O654), DAY(O654)),"")</f>
        <v/>
      </c>
      <c r="Y654" s="122" t="n"/>
      <c r="Z654" s="123" t="n"/>
      <c r="AA654" s="117">
        <f>IF(F654="Re-assigned","NA",IF(W654="","",IF(W654&gt;=VLOOKUP(D654,SLAMatrix,3,FALSE),"Yes",IF(W654&lt;VLOOKUP(D654,SLAMatrix,2,FALSE),"No","Internal"))))</f>
        <v/>
      </c>
      <c r="AB654" s="123" t="n"/>
      <c r="AC654" s="123" t="n"/>
      <c r="AD654" s="119" t="n"/>
      <c r="AE654" s="125" t="n"/>
      <c r="AF654" s="124">
        <f>MONTH(O654)</f>
        <v/>
      </c>
      <c r="AG654" s="124">
        <f>VLOOKUP(IFERROR(MID(AE654,1,(FIND(",",AE654,1)-1)),AE654),Facility_Region_Mapping,2,FALSE)</f>
        <v/>
      </c>
      <c r="AH654" s="124" t="n"/>
      <c r="AI654" s="124">
        <f>IF(C654&lt;&gt;"",IF(M654="ESM User",getInterfaceName($C654),"NA"),"")</f>
        <v/>
      </c>
      <c r="AJ654" s="116">
        <f>IF(Q654&lt;&gt;"",DATE(YEAR(Q654), MONTH(Q654), DAY(Q654)),"")</f>
        <v/>
      </c>
      <c r="AK654" s="130">
        <f>IF(Q654&lt;&gt;0,Q654-N654,TODAY()-N654)</f>
        <v/>
      </c>
      <c r="AL654" s="112">
        <f>IF(F654="Re-assigned",0,IF(H654="Closed",0,IF(H654="Service Restored",0,IF(H654="",0,1))))</f>
        <v/>
      </c>
      <c r="AM654" s="124">
        <f>IF(AL654=0,"",IF(AK654&gt;20.99,"Aged","Non-Aged"))</f>
        <v/>
      </c>
      <c r="AN654" s="112">
        <f>IF(Q654&lt;&gt;"",MONTH(Q654),"")</f>
        <v/>
      </c>
      <c r="AO654" s="112">
        <f>IFERROR(VALUE(V654),0)</f>
        <v/>
      </c>
    </row>
    <row customFormat="1" customHeight="1" ht="29.25" r="655" s="112" spans="1:41">
      <c r="A655" s="127" t="n"/>
      <c r="B655" s="113" t="n"/>
      <c r="C655" s="127" t="n"/>
      <c r="D655" s="127" t="n"/>
      <c r="E655" s="114">
        <f>IF(F655 &lt;&gt; "",VLOOKUP(F655,CategoryLookup,2,FALSE), "")</f>
        <v/>
      </c>
      <c r="F655" s="126" t="n"/>
      <c r="G655" s="127" t="n"/>
      <c r="H655" s="127" t="n"/>
      <c r="I655" s="127" t="n"/>
      <c r="J655" s="127" t="n"/>
      <c r="K655" s="127" t="n"/>
      <c r="L655" s="127" t="n"/>
      <c r="M655" s="127" t="n"/>
      <c r="N655" s="120" t="n"/>
      <c r="O655" s="120" t="n"/>
      <c r="P655" s="120" t="n"/>
      <c r="Q655" s="120" t="n"/>
      <c r="R655" s="121" t="n"/>
      <c r="S655" s="121" t="n"/>
      <c r="T655" s="121" t="n"/>
      <c r="U655" s="121" t="n"/>
      <c r="V655" s="117">
        <f>IF(P655="NA","NA",IF(P655&lt;&gt;"",TEXT(P655-N655,"[h].mm"),""))</f>
        <v/>
      </c>
      <c r="W655" s="118">
        <f>IF(AND(R655="",S655=""),"",R655+S655)</f>
        <v/>
      </c>
      <c r="X655" s="116">
        <f>IF(O655&lt;&gt;"",DATE(YEAR(O655), MONTH(O655), DAY(O655)),"")</f>
        <v/>
      </c>
      <c r="Y655" s="122" t="n"/>
      <c r="Z655" s="123" t="n"/>
      <c r="AA655" s="117">
        <f>IF(F655="Re-assigned","NA",IF(W655="","",IF(W655&gt;=VLOOKUP(D655,SLAMatrix,3,FALSE),"Yes",IF(W655&lt;VLOOKUP(D655,SLAMatrix,2,FALSE),"No","Internal"))))</f>
        <v/>
      </c>
      <c r="AB655" s="123" t="n"/>
      <c r="AC655" s="123" t="n"/>
      <c r="AD655" s="119" t="n"/>
      <c r="AE655" s="125" t="n"/>
      <c r="AF655" s="124">
        <f>MONTH(O655)</f>
        <v/>
      </c>
      <c r="AG655" s="124">
        <f>VLOOKUP(IFERROR(MID(AE655,1,(FIND(",",AE655,1)-1)),AE655),Facility_Region_Mapping,2,FALSE)</f>
        <v/>
      </c>
      <c r="AH655" s="124" t="n"/>
      <c r="AI655" s="124">
        <f>IF(C655&lt;&gt;"",IF(M655="ESM User",getInterfaceName($C655),"NA"),"")</f>
        <v/>
      </c>
      <c r="AJ655" s="116">
        <f>IF(Q655&lt;&gt;"",DATE(YEAR(Q655), MONTH(Q655), DAY(Q655)),"")</f>
        <v/>
      </c>
      <c r="AK655" s="130">
        <f>IF(Q655&lt;&gt;0,Q655-N655,TODAY()-N655)</f>
        <v/>
      </c>
      <c r="AL655" s="112">
        <f>IF(F655="Re-assigned",0,IF(H655="Closed",0,IF(H655="Service Restored",0,IF(H655="",0,1))))</f>
        <v/>
      </c>
      <c r="AM655" s="124">
        <f>IF(AL655=0,"",IF(AK655&gt;20.99,"Aged","Non-Aged"))</f>
        <v/>
      </c>
      <c r="AN655" s="112">
        <f>IF(Q655&lt;&gt;"",MONTH(Q655),"")</f>
        <v/>
      </c>
      <c r="AO655" s="112">
        <f>IFERROR(VALUE(V655),0)</f>
        <v/>
      </c>
    </row>
    <row customFormat="1" customHeight="1" ht="29.25" r="656" s="112" spans="1:41">
      <c r="A656" s="127" t="n"/>
      <c r="B656" s="113" t="n"/>
      <c r="C656" s="127" t="n"/>
      <c r="D656" s="127" t="n"/>
      <c r="E656" s="114">
        <f>IF(F656 &lt;&gt; "",VLOOKUP(F656,CategoryLookup,2,FALSE), "")</f>
        <v/>
      </c>
      <c r="F656" s="126" t="n"/>
      <c r="G656" s="127" t="n"/>
      <c r="H656" s="127" t="n"/>
      <c r="I656" s="127" t="n"/>
      <c r="J656" s="127" t="n"/>
      <c r="K656" s="127" t="n"/>
      <c r="L656" s="127" t="n"/>
      <c r="M656" s="127" t="n"/>
      <c r="N656" s="120" t="n"/>
      <c r="O656" s="120" t="n"/>
      <c r="P656" s="120" t="n"/>
      <c r="Q656" s="120" t="n"/>
      <c r="R656" s="121" t="n"/>
      <c r="S656" s="121" t="n"/>
      <c r="T656" s="121" t="n"/>
      <c r="U656" s="121" t="n"/>
      <c r="V656" s="117">
        <f>IF(P656="NA","NA",IF(P656&lt;&gt;"",TEXT(P656-N656,"[h].mm"),""))</f>
        <v/>
      </c>
      <c r="W656" s="118">
        <f>IF(AND(R656="",S656=""),"",R656+S656)</f>
        <v/>
      </c>
      <c r="X656" s="116">
        <f>IF(O656&lt;&gt;"",DATE(YEAR(O656), MONTH(O656), DAY(O656)),"")</f>
        <v/>
      </c>
      <c r="Y656" s="122" t="n"/>
      <c r="Z656" s="123" t="n"/>
      <c r="AA656" s="117">
        <f>IF(F656="Re-assigned","NA",IF(W656="","",IF(W656&gt;=VLOOKUP(D656,SLAMatrix,3,FALSE),"Yes",IF(W656&lt;VLOOKUP(D656,SLAMatrix,2,FALSE),"No","Internal"))))</f>
        <v/>
      </c>
      <c r="AB656" s="123" t="n"/>
      <c r="AC656" s="123" t="n"/>
      <c r="AD656" s="119" t="n"/>
      <c r="AE656" s="125" t="n"/>
      <c r="AF656" s="124">
        <f>MONTH(O656)</f>
        <v/>
      </c>
      <c r="AG656" s="124">
        <f>VLOOKUP(IFERROR(MID(AE656,1,(FIND(",",AE656,1)-1)),AE656),Facility_Region_Mapping,2,FALSE)</f>
        <v/>
      </c>
      <c r="AH656" s="124" t="n"/>
      <c r="AI656" s="124">
        <f>IF(C656&lt;&gt;"",IF(M656="ESM User",getInterfaceName($C656),"NA"),"")</f>
        <v/>
      </c>
      <c r="AJ656" s="116">
        <f>IF(Q656&lt;&gt;"",DATE(YEAR(Q656), MONTH(Q656), DAY(Q656)),"")</f>
        <v/>
      </c>
      <c r="AK656" s="130">
        <f>IF(Q656&lt;&gt;0,Q656-N656,TODAY()-N656)</f>
        <v/>
      </c>
      <c r="AL656" s="112">
        <f>IF(F656="Re-assigned",0,IF(H656="Closed",0,IF(H656="Service Restored",0,IF(H656="",0,1))))</f>
        <v/>
      </c>
      <c r="AM656" s="124">
        <f>IF(AL656=0,"",IF(AK656&gt;20.99,"Aged","Non-Aged"))</f>
        <v/>
      </c>
      <c r="AN656" s="112">
        <f>IF(Q656&lt;&gt;"",MONTH(Q656),"")</f>
        <v/>
      </c>
      <c r="AO656" s="112">
        <f>IFERROR(VALUE(V656),0)</f>
        <v/>
      </c>
    </row>
    <row customFormat="1" customHeight="1" ht="29.25" r="657" s="112" spans="1:41">
      <c r="A657" s="127" t="n"/>
      <c r="B657" s="113" t="n"/>
      <c r="C657" s="127" t="n"/>
      <c r="D657" s="127" t="n"/>
      <c r="E657" s="114">
        <f>IF(F657 &lt;&gt; "",VLOOKUP(F657,CategoryLookup,2,FALSE), "")</f>
        <v/>
      </c>
      <c r="F657" s="126" t="n"/>
      <c r="G657" s="127" t="n"/>
      <c r="H657" s="127" t="n"/>
      <c r="I657" s="127" t="n"/>
      <c r="J657" s="127" t="n"/>
      <c r="K657" s="127" t="n"/>
      <c r="L657" s="127" t="n"/>
      <c r="M657" s="127" t="n"/>
      <c r="N657" s="120" t="n"/>
      <c r="O657" s="120" t="n"/>
      <c r="P657" s="120" t="n"/>
      <c r="Q657" s="120" t="n"/>
      <c r="R657" s="121" t="n"/>
      <c r="S657" s="121" t="n"/>
      <c r="T657" s="121" t="n"/>
      <c r="U657" s="121" t="n"/>
      <c r="V657" s="117">
        <f>IF(P657="NA","NA",IF(P657&lt;&gt;"",TEXT(P657-N657,"[h].mm"),""))</f>
        <v/>
      </c>
      <c r="W657" s="118">
        <f>IF(AND(R657="",S657=""),"",R657+S657)</f>
        <v/>
      </c>
      <c r="X657" s="116">
        <f>IF(O657&lt;&gt;"",DATE(YEAR(O657), MONTH(O657), DAY(O657)),"")</f>
        <v/>
      </c>
      <c r="Y657" s="122" t="n"/>
      <c r="Z657" s="123" t="n"/>
      <c r="AA657" s="117">
        <f>IF(F657="Re-assigned","NA",IF(W657="","",IF(W657&gt;=VLOOKUP(D657,SLAMatrix,3,FALSE),"Yes",IF(W657&lt;VLOOKUP(D657,SLAMatrix,2,FALSE),"No","Internal"))))</f>
        <v/>
      </c>
      <c r="AB657" s="123" t="n"/>
      <c r="AC657" s="123" t="n"/>
      <c r="AD657" s="119" t="n"/>
      <c r="AE657" s="125" t="n"/>
      <c r="AF657" s="124">
        <f>MONTH(O657)</f>
        <v/>
      </c>
      <c r="AG657" s="124">
        <f>VLOOKUP(IFERROR(MID(AE657,1,(FIND(",",AE657,1)-1)),AE657),Facility_Region_Mapping,2,FALSE)</f>
        <v/>
      </c>
      <c r="AH657" s="124" t="n"/>
      <c r="AI657" s="124">
        <f>IF(C657&lt;&gt;"",IF(M657="ESM User",getInterfaceName($C657),"NA"),"")</f>
        <v/>
      </c>
      <c r="AJ657" s="116">
        <f>IF(Q657&lt;&gt;"",DATE(YEAR(Q657), MONTH(Q657), DAY(Q657)),"")</f>
        <v/>
      </c>
      <c r="AK657" s="130">
        <f>IF(Q657&lt;&gt;0,Q657-N657,TODAY()-N657)</f>
        <v/>
      </c>
      <c r="AL657" s="112">
        <f>IF(F657="Re-assigned",0,IF(H657="Closed",0,IF(H657="Service Restored",0,IF(H657="",0,1))))</f>
        <v/>
      </c>
      <c r="AM657" s="124">
        <f>IF(AL657=0,"",IF(AK657&gt;20.99,"Aged","Non-Aged"))</f>
        <v/>
      </c>
      <c r="AN657" s="112">
        <f>IF(Q657&lt;&gt;"",MONTH(Q657),"")</f>
        <v/>
      </c>
      <c r="AO657" s="112">
        <f>IFERROR(VALUE(V657),0)</f>
        <v/>
      </c>
    </row>
    <row customFormat="1" customHeight="1" ht="29.25" r="658" s="112" spans="1:41">
      <c r="A658" s="127" t="n"/>
      <c r="B658" s="113" t="n"/>
      <c r="C658" s="127" t="n"/>
      <c r="D658" s="127" t="n"/>
      <c r="E658" s="114">
        <f>IF(F658 &lt;&gt; "",VLOOKUP(F658,CategoryLookup,2,FALSE), "")</f>
        <v/>
      </c>
      <c r="F658" s="126" t="n"/>
      <c r="G658" s="127" t="n"/>
      <c r="H658" s="127" t="n"/>
      <c r="I658" s="127" t="n"/>
      <c r="J658" s="127" t="n"/>
      <c r="K658" s="127" t="n"/>
      <c r="L658" s="127" t="n"/>
      <c r="M658" s="127" t="n"/>
      <c r="N658" s="120" t="n"/>
      <c r="O658" s="120" t="n"/>
      <c r="P658" s="120" t="n"/>
      <c r="Q658" s="120" t="n"/>
      <c r="R658" s="121" t="n"/>
      <c r="S658" s="121" t="n"/>
      <c r="T658" s="121" t="n"/>
      <c r="U658" s="121" t="n"/>
      <c r="V658" s="117">
        <f>IF(P658="NA","NA",IF(P658&lt;&gt;"",TEXT(P658-N658,"[h].mm"),""))</f>
        <v/>
      </c>
      <c r="W658" s="118">
        <f>IF(AND(R658="",S658=""),"",R658+S658)</f>
        <v/>
      </c>
      <c r="X658" s="116">
        <f>IF(O658&lt;&gt;"",DATE(YEAR(O658), MONTH(O658), DAY(O658)),"")</f>
        <v/>
      </c>
      <c r="Y658" s="122" t="n"/>
      <c r="Z658" s="123" t="n"/>
      <c r="AA658" s="117">
        <f>IF(F658="Re-assigned","NA",IF(W658="","",IF(W658&gt;=VLOOKUP(D658,SLAMatrix,3,FALSE),"Yes",IF(W658&lt;VLOOKUP(D658,SLAMatrix,2,FALSE),"No","Internal"))))</f>
        <v/>
      </c>
      <c r="AB658" s="123" t="n"/>
      <c r="AC658" s="123" t="n"/>
      <c r="AD658" s="119" t="n"/>
      <c r="AE658" s="125" t="n"/>
      <c r="AF658" s="124">
        <f>MONTH(O658)</f>
        <v/>
      </c>
      <c r="AG658" s="124">
        <f>VLOOKUP(IFERROR(MID(AE658,1,(FIND(",",AE658,1)-1)),AE658),Facility_Region_Mapping,2,FALSE)</f>
        <v/>
      </c>
      <c r="AH658" s="124" t="n"/>
      <c r="AI658" s="124">
        <f>IF(C658&lt;&gt;"",IF(M658="ESM User",getInterfaceName($C658),"NA"),"")</f>
        <v/>
      </c>
      <c r="AJ658" s="116">
        <f>IF(Q658&lt;&gt;"",DATE(YEAR(Q658), MONTH(Q658), DAY(Q658)),"")</f>
        <v/>
      </c>
      <c r="AK658" s="130">
        <f>IF(Q658&lt;&gt;0,Q658-N658,TODAY()-N658)</f>
        <v/>
      </c>
      <c r="AL658" s="112">
        <f>IF(F658="Re-assigned",0,IF(H658="Closed",0,IF(H658="Service Restored",0,IF(H658="",0,1))))</f>
        <v/>
      </c>
      <c r="AM658" s="124">
        <f>IF(AL658=0,"",IF(AK658&gt;20.99,"Aged","Non-Aged"))</f>
        <v/>
      </c>
      <c r="AN658" s="112">
        <f>IF(Q658&lt;&gt;"",MONTH(Q658),"")</f>
        <v/>
      </c>
      <c r="AO658" s="112">
        <f>IFERROR(VALUE(V658),0)</f>
        <v/>
      </c>
    </row>
    <row customFormat="1" customHeight="1" ht="29.25" r="659" s="112" spans="1:41">
      <c r="A659" s="127" t="n"/>
      <c r="B659" s="113" t="n"/>
      <c r="C659" s="127" t="n"/>
      <c r="D659" s="127" t="n"/>
      <c r="E659" s="114">
        <f>IF(F659 &lt;&gt; "",VLOOKUP(F659,CategoryLookup,2,FALSE), "")</f>
        <v/>
      </c>
      <c r="F659" s="126" t="n"/>
      <c r="G659" s="127" t="n"/>
      <c r="H659" s="127" t="n"/>
      <c r="I659" s="127" t="n"/>
      <c r="J659" s="127" t="n"/>
      <c r="K659" s="127" t="n"/>
      <c r="L659" s="127" t="n"/>
      <c r="M659" s="127" t="n"/>
      <c r="N659" s="120" t="n"/>
      <c r="O659" s="120" t="n"/>
      <c r="P659" s="120" t="n"/>
      <c r="Q659" s="120" t="n"/>
      <c r="R659" s="121" t="n"/>
      <c r="S659" s="121" t="n"/>
      <c r="T659" s="121" t="n"/>
      <c r="U659" s="121" t="n"/>
      <c r="V659" s="117">
        <f>IF(P659="NA","NA",IF(P659&lt;&gt;"",TEXT(P659-N659,"[h].mm"),""))</f>
        <v/>
      </c>
      <c r="W659" s="118">
        <f>IF(AND(R659="",S659=""),"",R659+S659)</f>
        <v/>
      </c>
      <c r="X659" s="116">
        <f>IF(O659&lt;&gt;"",DATE(YEAR(O659), MONTH(O659), DAY(O659)),"")</f>
        <v/>
      </c>
      <c r="Y659" s="122" t="n"/>
      <c r="Z659" s="123" t="n"/>
      <c r="AA659" s="117">
        <f>IF(F659="Re-assigned","NA",IF(W659="","",IF(W659&gt;=VLOOKUP(D659,SLAMatrix,3,FALSE),"Yes",IF(W659&lt;VLOOKUP(D659,SLAMatrix,2,FALSE),"No","Internal"))))</f>
        <v/>
      </c>
      <c r="AB659" s="123" t="n"/>
      <c r="AC659" s="123" t="n"/>
      <c r="AD659" s="119" t="n"/>
      <c r="AE659" s="125" t="n"/>
      <c r="AF659" s="124">
        <f>MONTH(O659)</f>
        <v/>
      </c>
      <c r="AG659" s="124">
        <f>VLOOKUP(IFERROR(MID(AE659,1,(FIND(",",AE659,1)-1)),AE659),Facility_Region_Mapping,2,FALSE)</f>
        <v/>
      </c>
      <c r="AH659" s="124" t="n"/>
      <c r="AI659" s="124">
        <f>IF(C659&lt;&gt;"",IF(M659="ESM User",getInterfaceName($C659),"NA"),"")</f>
        <v/>
      </c>
      <c r="AJ659" s="116">
        <f>IF(Q659&lt;&gt;"",DATE(YEAR(Q659), MONTH(Q659), DAY(Q659)),"")</f>
        <v/>
      </c>
      <c r="AK659" s="130">
        <f>IF(Q659&lt;&gt;0,Q659-N659,TODAY()-N659)</f>
        <v/>
      </c>
      <c r="AL659" s="112">
        <f>IF(F659="Re-assigned",0,IF(H659="Closed",0,IF(H659="Service Restored",0,IF(H659="",0,1))))</f>
        <v/>
      </c>
      <c r="AM659" s="124">
        <f>IF(AL659=0,"",IF(AK659&gt;20.99,"Aged","Non-Aged"))</f>
        <v/>
      </c>
      <c r="AN659" s="112">
        <f>IF(Q659&lt;&gt;"",MONTH(Q659),"")</f>
        <v/>
      </c>
      <c r="AO659" s="112">
        <f>IFERROR(VALUE(V659),0)</f>
        <v/>
      </c>
    </row>
    <row customFormat="1" customHeight="1" ht="29.25" r="660" s="112" spans="1:41">
      <c r="A660" s="127" t="n"/>
      <c r="B660" s="113" t="n"/>
      <c r="C660" s="127" t="n"/>
      <c r="D660" s="127" t="n"/>
      <c r="E660" s="114">
        <f>IF(F660 &lt;&gt; "",VLOOKUP(F660,CategoryLookup,2,FALSE), "")</f>
        <v/>
      </c>
      <c r="F660" s="126" t="n"/>
      <c r="G660" s="127" t="n"/>
      <c r="H660" s="127" t="n"/>
      <c r="I660" s="127" t="n"/>
      <c r="J660" s="127" t="n"/>
      <c r="K660" s="127" t="n"/>
      <c r="L660" s="127" t="n"/>
      <c r="M660" s="127" t="n"/>
      <c r="N660" s="120" t="n"/>
      <c r="O660" s="120" t="n"/>
      <c r="P660" s="120" t="n"/>
      <c r="Q660" s="120" t="n"/>
      <c r="R660" s="121" t="n"/>
      <c r="S660" s="121" t="n"/>
      <c r="T660" s="121" t="n"/>
      <c r="U660" s="121" t="n"/>
      <c r="V660" s="117">
        <f>IF(P660="NA","NA",IF(P660&lt;&gt;"",TEXT(P660-N660,"[h].mm"),""))</f>
        <v/>
      </c>
      <c r="W660" s="118">
        <f>IF(AND(R660="",S660=""),"",R660+S660)</f>
        <v/>
      </c>
      <c r="X660" s="116">
        <f>IF(O660&lt;&gt;"",DATE(YEAR(O660), MONTH(O660), DAY(O660)),"")</f>
        <v/>
      </c>
      <c r="Y660" s="122" t="n"/>
      <c r="Z660" s="123" t="n"/>
      <c r="AA660" s="117">
        <f>IF(F660="Re-assigned","NA",IF(W660="","",IF(W660&gt;=VLOOKUP(D660,SLAMatrix,3,FALSE),"Yes",IF(W660&lt;VLOOKUP(D660,SLAMatrix,2,FALSE),"No","Internal"))))</f>
        <v/>
      </c>
      <c r="AB660" s="123" t="n"/>
      <c r="AC660" s="123" t="n"/>
      <c r="AD660" s="119" t="n"/>
      <c r="AE660" s="125" t="n"/>
      <c r="AF660" s="124">
        <f>MONTH(O660)</f>
        <v/>
      </c>
      <c r="AG660" s="124">
        <f>VLOOKUP(IFERROR(MID(AE660,1,(FIND(",",AE660,1)-1)),AE660),Facility_Region_Mapping,2,FALSE)</f>
        <v/>
      </c>
      <c r="AH660" s="124" t="n"/>
      <c r="AI660" s="124">
        <f>IF(C660&lt;&gt;"",IF(M660="ESM User",getInterfaceName($C660),"NA"),"")</f>
        <v/>
      </c>
      <c r="AJ660" s="116">
        <f>IF(Q660&lt;&gt;"",DATE(YEAR(Q660), MONTH(Q660), DAY(Q660)),"")</f>
        <v/>
      </c>
      <c r="AK660" s="130">
        <f>IF(Q660&lt;&gt;0,Q660-N660,TODAY()-N660)</f>
        <v/>
      </c>
      <c r="AL660" s="112">
        <f>IF(F660="Re-assigned",0,IF(H660="Closed",0,IF(H660="Service Restored",0,IF(H660="",0,1))))</f>
        <v/>
      </c>
      <c r="AM660" s="124">
        <f>IF(AL660=0,"",IF(AK660&gt;20.99,"Aged","Non-Aged"))</f>
        <v/>
      </c>
      <c r="AN660" s="112">
        <f>IF(Q660&lt;&gt;"",MONTH(Q660),"")</f>
        <v/>
      </c>
      <c r="AO660" s="112">
        <f>IFERROR(VALUE(V660),0)</f>
        <v/>
      </c>
    </row>
    <row customFormat="1" customHeight="1" ht="29.25" r="661" s="112" spans="1:41">
      <c r="A661" s="127" t="n"/>
      <c r="B661" s="113" t="n"/>
      <c r="C661" s="127" t="n"/>
      <c r="D661" s="127" t="n"/>
      <c r="E661" s="114">
        <f>IF(F661 &lt;&gt; "",VLOOKUP(F661,CategoryLookup,2,FALSE), "")</f>
        <v/>
      </c>
      <c r="F661" s="126" t="n"/>
      <c r="G661" s="127" t="n"/>
      <c r="H661" s="127" t="n"/>
      <c r="I661" s="127" t="n"/>
      <c r="J661" s="127" t="n"/>
      <c r="K661" s="127" t="n"/>
      <c r="L661" s="127" t="n"/>
      <c r="M661" s="127" t="n"/>
      <c r="N661" s="120" t="n"/>
      <c r="O661" s="120" t="n"/>
      <c r="P661" s="120" t="n"/>
      <c r="Q661" s="120" t="n"/>
      <c r="R661" s="121" t="n"/>
      <c r="S661" s="121" t="n"/>
      <c r="T661" s="121" t="n"/>
      <c r="U661" s="121" t="n"/>
      <c r="V661" s="117">
        <f>IF(P661="NA","NA",IF(P661&lt;&gt;"",TEXT(P661-N661,"[h].mm"),""))</f>
        <v/>
      </c>
      <c r="W661" s="118">
        <f>IF(AND(R661="",S661=""),"",R661+S661)</f>
        <v/>
      </c>
      <c r="X661" s="116">
        <f>IF(O661&lt;&gt;"",DATE(YEAR(O661), MONTH(O661), DAY(O661)),"")</f>
        <v/>
      </c>
      <c r="Y661" s="122" t="n"/>
      <c r="Z661" s="123" t="n"/>
      <c r="AA661" s="117">
        <f>IF(F661="Re-assigned","NA",IF(W661="","",IF(W661&gt;=VLOOKUP(D661,SLAMatrix,3,FALSE),"Yes",IF(W661&lt;VLOOKUP(D661,SLAMatrix,2,FALSE),"No","Internal"))))</f>
        <v/>
      </c>
      <c r="AB661" s="123" t="n"/>
      <c r="AC661" s="123" t="n"/>
      <c r="AD661" s="119" t="n"/>
      <c r="AE661" s="125" t="n"/>
      <c r="AF661" s="124">
        <f>MONTH(O661)</f>
        <v/>
      </c>
      <c r="AG661" s="124">
        <f>VLOOKUP(IFERROR(MID(AE661,1,(FIND(",",AE661,1)-1)),AE661),Facility_Region_Mapping,2,FALSE)</f>
        <v/>
      </c>
      <c r="AH661" s="124" t="n"/>
      <c r="AI661" s="124">
        <f>IF(C661&lt;&gt;"",IF(M661="ESM User",getInterfaceName($C661),"NA"),"")</f>
        <v/>
      </c>
      <c r="AJ661" s="116">
        <f>IF(Q661&lt;&gt;"",DATE(YEAR(Q661), MONTH(Q661), DAY(Q661)),"")</f>
        <v/>
      </c>
      <c r="AK661" s="130">
        <f>IF(Q661&lt;&gt;0,Q661-N661,TODAY()-N661)</f>
        <v/>
      </c>
      <c r="AL661" s="112">
        <f>IF(F661="Re-assigned",0,IF(H661="Closed",0,IF(H661="Service Restored",0,IF(H661="",0,1))))</f>
        <v/>
      </c>
      <c r="AM661" s="124">
        <f>IF(AL661=0,"",IF(AK661&gt;20.99,"Aged","Non-Aged"))</f>
        <v/>
      </c>
      <c r="AN661" s="112">
        <f>IF(Q661&lt;&gt;"",MONTH(Q661),"")</f>
        <v/>
      </c>
      <c r="AO661" s="112">
        <f>IFERROR(VALUE(V661),0)</f>
        <v/>
      </c>
    </row>
    <row customFormat="1" customHeight="1" ht="29.25" r="662" s="112" spans="1:41">
      <c r="A662" s="127" t="n"/>
      <c r="B662" s="113" t="n"/>
      <c r="C662" s="127" t="n"/>
      <c r="D662" s="127" t="n"/>
      <c r="E662" s="114">
        <f>IF(F662 &lt;&gt; "",VLOOKUP(F662,CategoryLookup,2,FALSE), "")</f>
        <v/>
      </c>
      <c r="F662" s="126" t="n"/>
      <c r="G662" s="127" t="n"/>
      <c r="H662" s="127" t="n"/>
      <c r="I662" s="127" t="n"/>
      <c r="J662" s="127" t="n"/>
      <c r="K662" s="127" t="n"/>
      <c r="L662" s="127" t="n"/>
      <c r="M662" s="127" t="n"/>
      <c r="N662" s="120" t="n"/>
      <c r="O662" s="120" t="n"/>
      <c r="P662" s="120" t="n"/>
      <c r="Q662" s="120" t="n"/>
      <c r="R662" s="121" t="n"/>
      <c r="S662" s="121" t="n"/>
      <c r="T662" s="121" t="n"/>
      <c r="U662" s="121" t="n"/>
      <c r="V662" s="117">
        <f>IF(P662="NA","NA",IF(P662&lt;&gt;"",TEXT(P662-N662,"[h].mm"),""))</f>
        <v/>
      </c>
      <c r="W662" s="118">
        <f>IF(AND(R662="",S662=""),"",R662+S662)</f>
        <v/>
      </c>
      <c r="X662" s="116">
        <f>IF(O662&lt;&gt;"",DATE(YEAR(O662), MONTH(O662), DAY(O662)),"")</f>
        <v/>
      </c>
      <c r="Y662" s="122" t="n"/>
      <c r="Z662" s="123" t="n"/>
      <c r="AA662" s="117">
        <f>IF(F662="Re-assigned","NA",IF(W662="","",IF(W662&gt;=VLOOKUP(D662,SLAMatrix,3,FALSE),"Yes",IF(W662&lt;VLOOKUP(D662,SLAMatrix,2,FALSE),"No","Internal"))))</f>
        <v/>
      </c>
      <c r="AB662" s="123" t="n"/>
      <c r="AC662" s="123" t="n"/>
      <c r="AD662" s="119" t="n"/>
      <c r="AE662" s="125" t="n"/>
      <c r="AF662" s="124">
        <f>MONTH(O662)</f>
        <v/>
      </c>
      <c r="AG662" s="124">
        <f>VLOOKUP(IFERROR(MID(AE662,1,(FIND(",",AE662,1)-1)),AE662),Facility_Region_Mapping,2,FALSE)</f>
        <v/>
      </c>
      <c r="AH662" s="124" t="n"/>
      <c r="AI662" s="124">
        <f>IF(C662&lt;&gt;"",IF(M662="ESM User",getInterfaceName($C662),"NA"),"")</f>
        <v/>
      </c>
      <c r="AJ662" s="116">
        <f>IF(Q662&lt;&gt;"",DATE(YEAR(Q662), MONTH(Q662), DAY(Q662)),"")</f>
        <v/>
      </c>
      <c r="AK662" s="130">
        <f>IF(Q662&lt;&gt;0,Q662-N662,TODAY()-N662)</f>
        <v/>
      </c>
      <c r="AL662" s="112">
        <f>IF(F662="Re-assigned",0,IF(H662="Closed",0,IF(H662="Service Restored",0,IF(H662="",0,1))))</f>
        <v/>
      </c>
      <c r="AM662" s="124">
        <f>IF(AL662=0,"",IF(AK662&gt;20.99,"Aged","Non-Aged"))</f>
        <v/>
      </c>
      <c r="AN662" s="112">
        <f>IF(Q662&lt;&gt;"",MONTH(Q662),"")</f>
        <v/>
      </c>
      <c r="AO662" s="112">
        <f>IFERROR(VALUE(V662),0)</f>
        <v/>
      </c>
    </row>
    <row customFormat="1" customHeight="1" ht="29.25" r="663" s="112" spans="1:41">
      <c r="A663" s="127" t="n"/>
      <c r="B663" s="113" t="n"/>
      <c r="C663" s="127" t="n"/>
      <c r="D663" s="127" t="n"/>
      <c r="E663" s="114">
        <f>IF(F663 &lt;&gt; "",VLOOKUP(F663,CategoryLookup,2,FALSE), "")</f>
        <v/>
      </c>
      <c r="F663" s="126" t="n"/>
      <c r="G663" s="127" t="n"/>
      <c r="H663" s="127" t="n"/>
      <c r="I663" s="127" t="n"/>
      <c r="J663" s="127" t="n"/>
      <c r="K663" s="127" t="n"/>
      <c r="L663" s="127" t="n"/>
      <c r="M663" s="127" t="n"/>
      <c r="N663" s="120" t="n"/>
      <c r="O663" s="120" t="n"/>
      <c r="P663" s="120" t="n"/>
      <c r="Q663" s="120" t="n"/>
      <c r="R663" s="121" t="n"/>
      <c r="S663" s="121" t="n"/>
      <c r="T663" s="121" t="n"/>
      <c r="U663" s="121" t="n"/>
      <c r="V663" s="117">
        <f>IF(P663="NA","NA",IF(P663&lt;&gt;"",TEXT(P663-N663,"[h].mm"),""))</f>
        <v/>
      </c>
      <c r="W663" s="118">
        <f>IF(AND(R663="",S663=""),"",R663+S663)</f>
        <v/>
      </c>
      <c r="X663" s="116">
        <f>IF(O663&lt;&gt;"",DATE(YEAR(O663), MONTH(O663), DAY(O663)),"")</f>
        <v/>
      </c>
      <c r="Y663" s="122" t="n"/>
      <c r="Z663" s="123" t="n"/>
      <c r="AA663" s="117">
        <f>IF(F663="Re-assigned","NA",IF(W663="","",IF(W663&gt;=VLOOKUP(D663,SLAMatrix,3,FALSE),"Yes",IF(W663&lt;VLOOKUP(D663,SLAMatrix,2,FALSE),"No","Internal"))))</f>
        <v/>
      </c>
      <c r="AB663" s="123" t="n"/>
      <c r="AC663" s="123" t="n"/>
      <c r="AD663" s="119" t="n"/>
      <c r="AE663" s="125" t="n"/>
      <c r="AF663" s="124">
        <f>MONTH(O663)</f>
        <v/>
      </c>
      <c r="AG663" s="124">
        <f>VLOOKUP(IFERROR(MID(AE663,1,(FIND(",",AE663,1)-1)),AE663),Facility_Region_Mapping,2,FALSE)</f>
        <v/>
      </c>
      <c r="AH663" s="124" t="n"/>
      <c r="AI663" s="124">
        <f>IF(C663&lt;&gt;"",IF(M663="ESM User",getInterfaceName($C663),"NA"),"")</f>
        <v/>
      </c>
      <c r="AJ663" s="116">
        <f>IF(Q663&lt;&gt;"",DATE(YEAR(Q663), MONTH(Q663), DAY(Q663)),"")</f>
        <v/>
      </c>
      <c r="AK663" s="130">
        <f>IF(Q663&lt;&gt;0,Q663-N663,TODAY()-N663)</f>
        <v/>
      </c>
      <c r="AL663" s="112">
        <f>IF(F663="Re-assigned",0,IF(H663="Closed",0,IF(H663="Service Restored",0,IF(H663="",0,1))))</f>
        <v/>
      </c>
      <c r="AM663" s="124">
        <f>IF(AL663=0,"",IF(AK663&gt;20.99,"Aged","Non-Aged"))</f>
        <v/>
      </c>
      <c r="AN663" s="112">
        <f>IF(Q663&lt;&gt;"",MONTH(Q663),"")</f>
        <v/>
      </c>
      <c r="AO663" s="112">
        <f>IFERROR(VALUE(V663),0)</f>
        <v/>
      </c>
    </row>
    <row customFormat="1" customHeight="1" ht="29.25" r="664" s="112" spans="1:41">
      <c r="A664" s="127" t="n"/>
      <c r="B664" s="113" t="n"/>
      <c r="C664" s="127" t="n"/>
      <c r="D664" s="127" t="n"/>
      <c r="E664" s="114">
        <f>IF(F664 &lt;&gt; "",VLOOKUP(F664,CategoryLookup,2,FALSE), "")</f>
        <v/>
      </c>
      <c r="F664" s="126" t="n"/>
      <c r="G664" s="127" t="n"/>
      <c r="H664" s="127" t="n"/>
      <c r="I664" s="127" t="n"/>
      <c r="J664" s="127" t="n"/>
      <c r="K664" s="127" t="n"/>
      <c r="L664" s="127" t="n"/>
      <c r="M664" s="127" t="n"/>
      <c r="N664" s="120" t="n"/>
      <c r="O664" s="120" t="n"/>
      <c r="P664" s="120" t="n"/>
      <c r="Q664" s="120" t="n"/>
      <c r="R664" s="121" t="n"/>
      <c r="S664" s="121" t="n"/>
      <c r="T664" s="121" t="n"/>
      <c r="U664" s="121" t="n"/>
      <c r="V664" s="117">
        <f>IF(P664="NA","NA",IF(P664&lt;&gt;"",TEXT(P664-N664,"[h].mm"),""))</f>
        <v/>
      </c>
      <c r="W664" s="118">
        <f>IF(AND(R664="",S664=""),"",R664+S664)</f>
        <v/>
      </c>
      <c r="X664" s="116">
        <f>IF(O664&lt;&gt;"",DATE(YEAR(O664), MONTH(O664), DAY(O664)),"")</f>
        <v/>
      </c>
      <c r="Y664" s="122" t="n"/>
      <c r="Z664" s="123" t="n"/>
      <c r="AA664" s="117">
        <f>IF(F664="Re-assigned","NA",IF(W664="","",IF(W664&gt;=VLOOKUP(D664,SLAMatrix,3,FALSE),"Yes",IF(W664&lt;VLOOKUP(D664,SLAMatrix,2,FALSE),"No","Internal"))))</f>
        <v/>
      </c>
      <c r="AB664" s="123" t="n"/>
      <c r="AC664" s="123" t="n"/>
      <c r="AD664" s="119" t="n"/>
      <c r="AE664" s="125" t="n"/>
      <c r="AF664" s="124">
        <f>MONTH(O664)</f>
        <v/>
      </c>
      <c r="AG664" s="124">
        <f>VLOOKUP(IFERROR(MID(AE664,1,(FIND(",",AE664,1)-1)),AE664),Facility_Region_Mapping,2,FALSE)</f>
        <v/>
      </c>
      <c r="AH664" s="124" t="n"/>
      <c r="AI664" s="124">
        <f>IF(C664&lt;&gt;"",IF(M664="ESM User",getInterfaceName($C664),"NA"),"")</f>
        <v/>
      </c>
      <c r="AJ664" s="116">
        <f>IF(Q664&lt;&gt;"",DATE(YEAR(Q664), MONTH(Q664), DAY(Q664)),"")</f>
        <v/>
      </c>
      <c r="AK664" s="130">
        <f>IF(Q664&lt;&gt;0,Q664-N664,TODAY()-N664)</f>
        <v/>
      </c>
      <c r="AL664" s="112">
        <f>IF(F664="Re-assigned",0,IF(H664="Closed",0,IF(H664="Service Restored",0,IF(H664="",0,1))))</f>
        <v/>
      </c>
      <c r="AM664" s="124">
        <f>IF(AL664=0,"",IF(AK664&gt;20.99,"Aged","Non-Aged"))</f>
        <v/>
      </c>
      <c r="AN664" s="112">
        <f>IF(Q664&lt;&gt;"",MONTH(Q664),"")</f>
        <v/>
      </c>
      <c r="AO664" s="112">
        <f>IFERROR(VALUE(V664),0)</f>
        <v/>
      </c>
    </row>
    <row customFormat="1" customHeight="1" ht="29.25" r="665" s="112" spans="1:41">
      <c r="A665" s="127" t="n"/>
      <c r="B665" s="113" t="n"/>
      <c r="C665" s="127" t="n"/>
      <c r="D665" s="127" t="n"/>
      <c r="E665" s="114">
        <f>IF(F665 &lt;&gt; "",VLOOKUP(F665,CategoryLookup,2,FALSE), "")</f>
        <v/>
      </c>
      <c r="F665" s="126" t="n"/>
      <c r="G665" s="127" t="n"/>
      <c r="H665" s="127" t="n"/>
      <c r="I665" s="127" t="n"/>
      <c r="J665" s="127" t="n"/>
      <c r="K665" s="127" t="n"/>
      <c r="L665" s="127" t="n"/>
      <c r="M665" s="127" t="n"/>
      <c r="N665" s="120" t="n"/>
      <c r="O665" s="120" t="n"/>
      <c r="P665" s="120" t="n"/>
      <c r="Q665" s="120" t="n"/>
      <c r="R665" s="121" t="n"/>
      <c r="S665" s="121" t="n"/>
      <c r="T665" s="121" t="n"/>
      <c r="U665" s="121" t="n"/>
      <c r="V665" s="117">
        <f>IF(P665="NA","NA",IF(P665&lt;&gt;"",TEXT(P665-N665,"[h].mm"),""))</f>
        <v/>
      </c>
      <c r="W665" s="118">
        <f>IF(AND(R665="",S665=""),"",R665+S665)</f>
        <v/>
      </c>
      <c r="X665" s="116">
        <f>IF(O665&lt;&gt;"",DATE(YEAR(O665), MONTH(O665), DAY(O665)),"")</f>
        <v/>
      </c>
      <c r="Y665" s="122" t="n"/>
      <c r="Z665" s="123" t="n"/>
      <c r="AA665" s="117">
        <f>IF(F665="Re-assigned","NA",IF(W665="","",IF(W665&gt;=VLOOKUP(D665,SLAMatrix,3,FALSE),"Yes",IF(W665&lt;VLOOKUP(D665,SLAMatrix,2,FALSE),"No","Internal"))))</f>
        <v/>
      </c>
      <c r="AB665" s="123" t="n"/>
      <c r="AC665" s="123" t="n"/>
      <c r="AD665" s="119" t="n"/>
      <c r="AE665" s="125" t="n"/>
      <c r="AF665" s="124">
        <f>MONTH(O665)</f>
        <v/>
      </c>
      <c r="AG665" s="124">
        <f>VLOOKUP(IFERROR(MID(AE665,1,(FIND(",",AE665,1)-1)),AE665),Facility_Region_Mapping,2,FALSE)</f>
        <v/>
      </c>
      <c r="AH665" s="124" t="n"/>
      <c r="AI665" s="124">
        <f>IF(C665&lt;&gt;"",IF(M665="ESM User",getInterfaceName($C665),"NA"),"")</f>
        <v/>
      </c>
      <c r="AJ665" s="116">
        <f>IF(Q665&lt;&gt;"",DATE(YEAR(Q665), MONTH(Q665), DAY(Q665)),"")</f>
        <v/>
      </c>
      <c r="AK665" s="130">
        <f>IF(Q665&lt;&gt;0,Q665-N665,TODAY()-N665)</f>
        <v/>
      </c>
      <c r="AL665" s="112">
        <f>IF(F665="Re-assigned",0,IF(H665="Closed",0,IF(H665="Service Restored",0,IF(H665="",0,1))))</f>
        <v/>
      </c>
      <c r="AM665" s="124">
        <f>IF(AL665=0,"",IF(AK665&gt;20.99,"Aged","Non-Aged"))</f>
        <v/>
      </c>
      <c r="AN665" s="112">
        <f>IF(Q665&lt;&gt;"",MONTH(Q665),"")</f>
        <v/>
      </c>
      <c r="AO665" s="112">
        <f>IFERROR(VALUE(V665),0)</f>
        <v/>
      </c>
    </row>
    <row customFormat="1" customHeight="1" ht="29.25" r="666" s="112" spans="1:41">
      <c r="A666" s="127" t="n"/>
      <c r="B666" s="113" t="n"/>
      <c r="C666" s="127" t="n"/>
      <c r="D666" s="127" t="n"/>
      <c r="E666" s="114">
        <f>IF(F666 &lt;&gt; "",VLOOKUP(F666,CategoryLookup,2,FALSE), "")</f>
        <v/>
      </c>
      <c r="F666" s="126" t="n"/>
      <c r="G666" s="127" t="n"/>
      <c r="H666" s="127" t="n"/>
      <c r="I666" s="127" t="n"/>
      <c r="J666" s="127" t="n"/>
      <c r="K666" s="127" t="n"/>
      <c r="L666" s="127" t="n"/>
      <c r="M666" s="127" t="n"/>
      <c r="N666" s="120" t="n"/>
      <c r="O666" s="120" t="n"/>
      <c r="P666" s="120" t="n"/>
      <c r="Q666" s="120" t="n"/>
      <c r="R666" s="121" t="n"/>
      <c r="S666" s="121" t="n"/>
      <c r="T666" s="121" t="n"/>
      <c r="U666" s="121" t="n"/>
      <c r="V666" s="117">
        <f>IF(P666="NA","NA",IF(P666&lt;&gt;"",TEXT(P666-N666,"[h].mm"),""))</f>
        <v/>
      </c>
      <c r="W666" s="118">
        <f>IF(AND(R666="",S666=""),"",R666+S666)</f>
        <v/>
      </c>
      <c r="X666" s="116">
        <f>IF(O666&lt;&gt;"",DATE(YEAR(O666), MONTH(O666), DAY(O666)),"")</f>
        <v/>
      </c>
      <c r="Y666" s="122" t="n"/>
      <c r="Z666" s="123" t="n"/>
      <c r="AA666" s="117">
        <f>IF(F666="Re-assigned","NA",IF(W666="","",IF(W666&gt;=VLOOKUP(D666,SLAMatrix,3,FALSE),"Yes",IF(W666&lt;VLOOKUP(D666,SLAMatrix,2,FALSE),"No","Internal"))))</f>
        <v/>
      </c>
      <c r="AB666" s="123" t="n"/>
      <c r="AC666" s="123" t="n"/>
      <c r="AD666" s="119" t="n"/>
      <c r="AE666" s="125" t="n"/>
      <c r="AF666" s="124">
        <f>MONTH(O666)</f>
        <v/>
      </c>
      <c r="AG666" s="124">
        <f>VLOOKUP(IFERROR(MID(AE666,1,(FIND(",",AE666,1)-1)),AE666),Facility_Region_Mapping,2,FALSE)</f>
        <v/>
      </c>
      <c r="AH666" s="124" t="n"/>
      <c r="AI666" s="124">
        <f>IF(C666&lt;&gt;"",IF(M666="ESM User",getInterfaceName($C666),"NA"),"")</f>
        <v/>
      </c>
      <c r="AJ666" s="116">
        <f>IF(Q666&lt;&gt;"",DATE(YEAR(Q666), MONTH(Q666), DAY(Q666)),"")</f>
        <v/>
      </c>
      <c r="AK666" s="130">
        <f>IF(Q666&lt;&gt;0,Q666-N666,TODAY()-N666)</f>
        <v/>
      </c>
      <c r="AL666" s="112">
        <f>IF(F666="Re-assigned",0,IF(H666="Closed",0,IF(H666="Service Restored",0,IF(H666="",0,1))))</f>
        <v/>
      </c>
      <c r="AM666" s="124">
        <f>IF(AL666=0,"",IF(AK666&gt;20.99,"Aged","Non-Aged"))</f>
        <v/>
      </c>
      <c r="AN666" s="112">
        <f>IF(Q666&lt;&gt;"",MONTH(Q666),"")</f>
        <v/>
      </c>
      <c r="AO666" s="112">
        <f>IFERROR(VALUE(V666),0)</f>
        <v/>
      </c>
    </row>
    <row customFormat="1" customHeight="1" ht="29.25" r="667" s="112" spans="1:41">
      <c r="A667" s="127" t="n"/>
      <c r="B667" s="113" t="n"/>
      <c r="C667" s="127" t="n"/>
      <c r="D667" s="127" t="n"/>
      <c r="E667" s="114">
        <f>IF(F667 &lt;&gt; "",VLOOKUP(F667,CategoryLookup,2,FALSE), "")</f>
        <v/>
      </c>
      <c r="F667" s="126" t="n"/>
      <c r="G667" s="127" t="n"/>
      <c r="H667" s="127" t="n"/>
      <c r="I667" s="127" t="n"/>
      <c r="J667" s="127" t="n"/>
      <c r="K667" s="127" t="n"/>
      <c r="L667" s="127" t="n"/>
      <c r="M667" s="127" t="n"/>
      <c r="N667" s="120" t="n"/>
      <c r="O667" s="120" t="n"/>
      <c r="P667" s="120" t="n"/>
      <c r="Q667" s="120" t="n"/>
      <c r="R667" s="121" t="n"/>
      <c r="S667" s="121" t="n"/>
      <c r="T667" s="121" t="n"/>
      <c r="U667" s="121" t="n"/>
      <c r="V667" s="117">
        <f>IF(P667="NA","NA",IF(P667&lt;&gt;"",TEXT(P667-N667,"[h].mm"),""))</f>
        <v/>
      </c>
      <c r="W667" s="118">
        <f>IF(AND(R667="",S667=""),"",R667+S667)</f>
        <v/>
      </c>
      <c r="X667" s="116">
        <f>IF(O667&lt;&gt;"",DATE(YEAR(O667), MONTH(O667), DAY(O667)),"")</f>
        <v/>
      </c>
      <c r="Y667" s="122" t="n"/>
      <c r="Z667" s="123" t="n"/>
      <c r="AA667" s="117">
        <f>IF(F667="Re-assigned","NA",IF(W667="","",IF(W667&gt;=VLOOKUP(D667,SLAMatrix,3,FALSE),"Yes",IF(W667&lt;VLOOKUP(D667,SLAMatrix,2,FALSE),"No","Internal"))))</f>
        <v/>
      </c>
      <c r="AB667" s="123" t="n"/>
      <c r="AC667" s="123" t="n"/>
      <c r="AD667" s="119" t="n"/>
      <c r="AE667" s="125" t="n"/>
      <c r="AF667" s="124">
        <f>MONTH(O667)</f>
        <v/>
      </c>
      <c r="AG667" s="124">
        <f>VLOOKUP(IFERROR(MID(AE667,1,(FIND(",",AE667,1)-1)),AE667),Facility_Region_Mapping,2,FALSE)</f>
        <v/>
      </c>
      <c r="AH667" s="124" t="n"/>
      <c r="AI667" s="124">
        <f>IF(C667&lt;&gt;"",IF(M667="ESM User",getInterfaceName($C667),"NA"),"")</f>
        <v/>
      </c>
      <c r="AJ667" s="116">
        <f>IF(Q667&lt;&gt;"",DATE(YEAR(Q667), MONTH(Q667), DAY(Q667)),"")</f>
        <v/>
      </c>
      <c r="AK667" s="130">
        <f>IF(Q667&lt;&gt;0,Q667-N667,TODAY()-N667)</f>
        <v/>
      </c>
      <c r="AL667" s="112">
        <f>IF(F667="Re-assigned",0,IF(H667="Closed",0,IF(H667="Service Restored",0,IF(H667="",0,1))))</f>
        <v/>
      </c>
      <c r="AM667" s="124">
        <f>IF(AL667=0,"",IF(AK667&gt;20.99,"Aged","Non-Aged"))</f>
        <v/>
      </c>
      <c r="AN667" s="112">
        <f>IF(Q667&lt;&gt;"",MONTH(Q667),"")</f>
        <v/>
      </c>
      <c r="AO667" s="112">
        <f>IFERROR(VALUE(V667),0)</f>
        <v/>
      </c>
    </row>
    <row customFormat="1" customHeight="1" ht="29.25" r="668" s="112" spans="1:41">
      <c r="A668" s="127" t="n"/>
      <c r="B668" s="113" t="n"/>
      <c r="C668" s="127" t="n"/>
      <c r="D668" s="127" t="n"/>
      <c r="E668" s="114">
        <f>IF(F668 &lt;&gt; "",VLOOKUP(F668,CategoryLookup,2,FALSE), "")</f>
        <v/>
      </c>
      <c r="F668" s="126" t="n"/>
      <c r="G668" s="127" t="n"/>
      <c r="H668" s="127" t="n"/>
      <c r="I668" s="127" t="n"/>
      <c r="J668" s="127" t="n"/>
      <c r="K668" s="127" t="n"/>
      <c r="L668" s="127" t="n"/>
      <c r="M668" s="127" t="n"/>
      <c r="N668" s="120" t="n"/>
      <c r="O668" s="120" t="n"/>
      <c r="P668" s="120" t="n"/>
      <c r="Q668" s="120" t="n"/>
      <c r="R668" s="121" t="n"/>
      <c r="S668" s="121" t="n"/>
      <c r="T668" s="121" t="n"/>
      <c r="U668" s="121" t="n"/>
      <c r="V668" s="117">
        <f>IF(P668="NA","NA",IF(P668&lt;&gt;"",TEXT(P668-N668,"[h].mm"),""))</f>
        <v/>
      </c>
      <c r="W668" s="118">
        <f>IF(AND(R668="",S668=""),"",R668+S668)</f>
        <v/>
      </c>
      <c r="X668" s="116">
        <f>IF(O668&lt;&gt;"",DATE(YEAR(O668), MONTH(O668), DAY(O668)),"")</f>
        <v/>
      </c>
      <c r="Y668" s="122" t="n"/>
      <c r="Z668" s="123" t="n"/>
      <c r="AA668" s="117">
        <f>IF(F668="Re-assigned","NA",IF(W668="","",IF(W668&gt;=VLOOKUP(D668,SLAMatrix,3,FALSE),"Yes",IF(W668&lt;VLOOKUP(D668,SLAMatrix,2,FALSE),"No","Internal"))))</f>
        <v/>
      </c>
      <c r="AB668" s="123" t="n"/>
      <c r="AC668" s="123" t="n"/>
      <c r="AD668" s="119" t="n"/>
      <c r="AE668" s="125" t="n"/>
      <c r="AF668" s="124">
        <f>MONTH(O668)</f>
        <v/>
      </c>
      <c r="AG668" s="124">
        <f>VLOOKUP(IFERROR(MID(AE668,1,(FIND(",",AE668,1)-1)),AE668),Facility_Region_Mapping,2,FALSE)</f>
        <v/>
      </c>
      <c r="AH668" s="124" t="n"/>
      <c r="AI668" s="124">
        <f>IF(C668&lt;&gt;"",IF(M668="ESM User",getInterfaceName($C668),"NA"),"")</f>
        <v/>
      </c>
      <c r="AJ668" s="116">
        <f>IF(Q668&lt;&gt;"",DATE(YEAR(Q668), MONTH(Q668), DAY(Q668)),"")</f>
        <v/>
      </c>
      <c r="AK668" s="130">
        <f>IF(Q668&lt;&gt;0,Q668-N668,TODAY()-N668)</f>
        <v/>
      </c>
      <c r="AL668" s="112">
        <f>IF(F668="Re-assigned",0,IF(H668="Closed",0,IF(H668="Service Restored",0,IF(H668="",0,1))))</f>
        <v/>
      </c>
      <c r="AM668" s="124">
        <f>IF(AL668=0,"",IF(AK668&gt;20.99,"Aged","Non-Aged"))</f>
        <v/>
      </c>
      <c r="AN668" s="112">
        <f>IF(Q668&lt;&gt;"",MONTH(Q668),"")</f>
        <v/>
      </c>
      <c r="AO668" s="112">
        <f>IFERROR(VALUE(V668),0)</f>
        <v/>
      </c>
    </row>
    <row customFormat="1" customHeight="1" ht="29.25" r="669" s="112" spans="1:41">
      <c r="A669" s="127" t="n"/>
      <c r="B669" s="113" t="n"/>
      <c r="C669" s="127" t="n"/>
      <c r="D669" s="127" t="n"/>
      <c r="E669" s="114">
        <f>IF(F669 &lt;&gt; "",VLOOKUP(F669,CategoryLookup,2,FALSE), "")</f>
        <v/>
      </c>
      <c r="F669" s="126" t="n"/>
      <c r="G669" s="127" t="n"/>
      <c r="H669" s="127" t="n"/>
      <c r="I669" s="127" t="n"/>
      <c r="J669" s="127" t="n"/>
      <c r="K669" s="127" t="n"/>
      <c r="L669" s="127" t="n"/>
      <c r="M669" s="127" t="n"/>
      <c r="N669" s="120" t="n"/>
      <c r="O669" s="120" t="n"/>
      <c r="P669" s="120" t="n"/>
      <c r="Q669" s="120" t="n"/>
      <c r="R669" s="121" t="n"/>
      <c r="S669" s="121" t="n"/>
      <c r="T669" s="121" t="n"/>
      <c r="U669" s="121" t="n"/>
      <c r="V669" s="117">
        <f>IF(P669="NA","NA",IF(P669&lt;&gt;"",TEXT(P669-N669,"[h].mm"),""))</f>
        <v/>
      </c>
      <c r="W669" s="118">
        <f>IF(AND(R669="",S669=""),"",R669+S669)</f>
        <v/>
      </c>
      <c r="X669" s="116">
        <f>IF(O669&lt;&gt;"",DATE(YEAR(O669), MONTH(O669), DAY(O669)),"")</f>
        <v/>
      </c>
      <c r="Y669" s="122" t="n"/>
      <c r="Z669" s="123" t="n"/>
      <c r="AA669" s="117">
        <f>IF(F669="Re-assigned","NA",IF(W669="","",IF(W669&gt;=VLOOKUP(D669,SLAMatrix,3,FALSE),"Yes",IF(W669&lt;VLOOKUP(D669,SLAMatrix,2,FALSE),"No","Internal"))))</f>
        <v/>
      </c>
      <c r="AB669" s="123" t="n"/>
      <c r="AC669" s="123" t="n"/>
      <c r="AD669" s="119" t="n"/>
      <c r="AE669" s="125" t="n"/>
      <c r="AF669" s="124">
        <f>MONTH(O669)</f>
        <v/>
      </c>
      <c r="AG669" s="124">
        <f>VLOOKUP(IFERROR(MID(AE669,1,(FIND(",",AE669,1)-1)),AE669),Facility_Region_Mapping,2,FALSE)</f>
        <v/>
      </c>
      <c r="AH669" s="124" t="n"/>
      <c r="AI669" s="124">
        <f>IF(C669&lt;&gt;"",IF(M669="ESM User",getInterfaceName($C669),"NA"),"")</f>
        <v/>
      </c>
      <c r="AJ669" s="116">
        <f>IF(Q669&lt;&gt;"",DATE(YEAR(Q669), MONTH(Q669), DAY(Q669)),"")</f>
        <v/>
      </c>
      <c r="AK669" s="130">
        <f>IF(Q669&lt;&gt;0,Q669-N669,TODAY()-N669)</f>
        <v/>
      </c>
      <c r="AL669" s="112">
        <f>IF(F669="Re-assigned",0,IF(H669="Closed",0,IF(H669="Service Restored",0,IF(H669="",0,1))))</f>
        <v/>
      </c>
      <c r="AM669" s="124">
        <f>IF(AL669=0,"",IF(AK669&gt;20.99,"Aged","Non-Aged"))</f>
        <v/>
      </c>
      <c r="AN669" s="112">
        <f>IF(Q669&lt;&gt;"",MONTH(Q669),"")</f>
        <v/>
      </c>
      <c r="AO669" s="112">
        <f>IFERROR(VALUE(V669),0)</f>
        <v/>
      </c>
    </row>
    <row customFormat="1" customHeight="1" ht="29.25" r="670" s="112" spans="1:41">
      <c r="A670" s="127" t="n"/>
      <c r="B670" s="113" t="n"/>
      <c r="C670" s="127" t="n"/>
      <c r="D670" s="127" t="n"/>
      <c r="E670" s="114">
        <f>IF(F670 &lt;&gt; "",VLOOKUP(F670,CategoryLookup,2,FALSE), "")</f>
        <v/>
      </c>
      <c r="F670" s="126" t="n"/>
      <c r="G670" s="127" t="n"/>
      <c r="H670" s="127" t="n"/>
      <c r="I670" s="127" t="n"/>
      <c r="J670" s="127" t="n"/>
      <c r="K670" s="127" t="n"/>
      <c r="L670" s="127" t="n"/>
      <c r="M670" s="127" t="n"/>
      <c r="N670" s="120" t="n"/>
      <c r="O670" s="120" t="n"/>
      <c r="P670" s="120" t="n"/>
      <c r="Q670" s="120" t="n"/>
      <c r="R670" s="121" t="n"/>
      <c r="S670" s="121" t="n"/>
      <c r="T670" s="121" t="n"/>
      <c r="U670" s="121" t="n"/>
      <c r="V670" s="117">
        <f>IF(P670="NA","NA",IF(P670&lt;&gt;"",TEXT(P670-N670,"[h].mm"),""))</f>
        <v/>
      </c>
      <c r="W670" s="118">
        <f>IF(AND(R670="",S670=""),"",R670+S670)</f>
        <v/>
      </c>
      <c r="X670" s="116">
        <f>IF(O670&lt;&gt;"",DATE(YEAR(O670), MONTH(O670), DAY(O670)),"")</f>
        <v/>
      </c>
      <c r="Y670" s="122" t="n"/>
      <c r="Z670" s="123" t="n"/>
      <c r="AA670" s="117">
        <f>IF(F670="Re-assigned","NA",IF(W670="","",IF(W670&gt;=VLOOKUP(D670,SLAMatrix,3,FALSE),"Yes",IF(W670&lt;VLOOKUP(D670,SLAMatrix,2,FALSE),"No","Internal"))))</f>
        <v/>
      </c>
      <c r="AB670" s="123" t="n"/>
      <c r="AC670" s="123" t="n"/>
      <c r="AD670" s="119" t="n"/>
      <c r="AE670" s="125" t="n"/>
      <c r="AF670" s="124">
        <f>MONTH(O670)</f>
        <v/>
      </c>
      <c r="AG670" s="124">
        <f>VLOOKUP(IFERROR(MID(AE670,1,(FIND(",",AE670,1)-1)),AE670),Facility_Region_Mapping,2,FALSE)</f>
        <v/>
      </c>
      <c r="AH670" s="124" t="n"/>
      <c r="AI670" s="124">
        <f>IF(C670&lt;&gt;"",IF(M670="ESM User",getInterfaceName($C670),"NA"),"")</f>
        <v/>
      </c>
      <c r="AJ670" s="116">
        <f>IF(Q670&lt;&gt;"",DATE(YEAR(Q670), MONTH(Q670), DAY(Q670)),"")</f>
        <v/>
      </c>
      <c r="AK670" s="130">
        <f>IF(Q670&lt;&gt;0,Q670-N670,TODAY()-N670)</f>
        <v/>
      </c>
      <c r="AL670" s="112">
        <f>IF(F670="Re-assigned",0,IF(H670="Closed",0,IF(H670="Service Restored",0,IF(H670="",0,1))))</f>
        <v/>
      </c>
      <c r="AM670" s="124">
        <f>IF(AL670=0,"",IF(AK670&gt;20.99,"Aged","Non-Aged"))</f>
        <v/>
      </c>
      <c r="AN670" s="112">
        <f>IF(Q670&lt;&gt;"",MONTH(Q670),"")</f>
        <v/>
      </c>
      <c r="AO670" s="112">
        <f>IFERROR(VALUE(V670),0)</f>
        <v/>
      </c>
    </row>
    <row customFormat="1" customHeight="1" ht="29.25" r="671" s="112" spans="1:41">
      <c r="A671" s="127" t="n"/>
      <c r="B671" s="113" t="n"/>
      <c r="C671" s="127" t="n"/>
      <c r="D671" s="127" t="n"/>
      <c r="E671" s="114">
        <f>IF(F671 &lt;&gt; "",VLOOKUP(F671,CategoryLookup,2,FALSE), "")</f>
        <v/>
      </c>
      <c r="F671" s="126" t="n"/>
      <c r="G671" s="127" t="n"/>
      <c r="H671" s="127" t="n"/>
      <c r="I671" s="127" t="n"/>
      <c r="J671" s="127" t="n"/>
      <c r="K671" s="127" t="n"/>
      <c r="L671" s="127" t="n"/>
      <c r="M671" s="127" t="n"/>
      <c r="N671" s="120" t="n"/>
      <c r="O671" s="120" t="n"/>
      <c r="P671" s="120" t="n"/>
      <c r="Q671" s="120" t="n"/>
      <c r="R671" s="121" t="n"/>
      <c r="S671" s="121" t="n"/>
      <c r="T671" s="121" t="n"/>
      <c r="U671" s="121" t="n"/>
      <c r="V671" s="117">
        <f>IF(P671="NA","NA",IF(P671&lt;&gt;"",TEXT(P671-N671,"[h].mm"),""))</f>
        <v/>
      </c>
      <c r="W671" s="118">
        <f>IF(AND(R671="",S671=""),"",R671+S671)</f>
        <v/>
      </c>
      <c r="X671" s="116">
        <f>IF(O671&lt;&gt;"",DATE(YEAR(O671), MONTH(O671), DAY(O671)),"")</f>
        <v/>
      </c>
      <c r="Y671" s="122" t="n"/>
      <c r="Z671" s="123" t="n"/>
      <c r="AA671" s="117">
        <f>IF(F671="Re-assigned","NA",IF(W671="","",IF(W671&gt;=VLOOKUP(D671,SLAMatrix,3,FALSE),"Yes",IF(W671&lt;VLOOKUP(D671,SLAMatrix,2,FALSE),"No","Internal"))))</f>
        <v/>
      </c>
      <c r="AB671" s="123" t="n"/>
      <c r="AC671" s="123" t="n"/>
      <c r="AD671" s="119" t="n"/>
      <c r="AE671" s="125" t="n"/>
      <c r="AF671" s="124">
        <f>MONTH(O671)</f>
        <v/>
      </c>
      <c r="AG671" s="124">
        <f>VLOOKUP(IFERROR(MID(AE671,1,(FIND(",",AE671,1)-1)),AE671),Facility_Region_Mapping,2,FALSE)</f>
        <v/>
      </c>
      <c r="AH671" s="124" t="n"/>
      <c r="AI671" s="124">
        <f>IF(C671&lt;&gt;"",IF(M671="ESM User",getInterfaceName($C671),"NA"),"")</f>
        <v/>
      </c>
      <c r="AJ671" s="116">
        <f>IF(Q671&lt;&gt;"",DATE(YEAR(Q671), MONTH(Q671), DAY(Q671)),"")</f>
        <v/>
      </c>
      <c r="AK671" s="130">
        <f>IF(Q671&lt;&gt;0,Q671-N671,TODAY()-N671)</f>
        <v/>
      </c>
      <c r="AL671" s="112">
        <f>IF(F671="Re-assigned",0,IF(H671="Closed",0,IF(H671="Service Restored",0,IF(H671="",0,1))))</f>
        <v/>
      </c>
      <c r="AM671" s="124">
        <f>IF(AL671=0,"",IF(AK671&gt;20.99,"Aged","Non-Aged"))</f>
        <v/>
      </c>
      <c r="AN671" s="112">
        <f>IF(Q671&lt;&gt;"",MONTH(Q671),"")</f>
        <v/>
      </c>
      <c r="AO671" s="112">
        <f>IFERROR(VALUE(V671),0)</f>
        <v/>
      </c>
    </row>
    <row customFormat="1" customHeight="1" ht="29.25" r="672" s="112" spans="1:41">
      <c r="A672" s="127" t="n"/>
      <c r="B672" s="113" t="n"/>
      <c r="C672" s="127" t="n"/>
      <c r="D672" s="127" t="n"/>
      <c r="E672" s="114">
        <f>IF(F672 &lt;&gt; "",VLOOKUP(F672,CategoryLookup,2,FALSE), "")</f>
        <v/>
      </c>
      <c r="F672" s="126" t="n"/>
      <c r="G672" s="127" t="n"/>
      <c r="H672" s="127" t="n"/>
      <c r="I672" s="127" t="n"/>
      <c r="J672" s="127" t="n"/>
      <c r="K672" s="127" t="n"/>
      <c r="L672" s="127" t="n"/>
      <c r="M672" s="127" t="n"/>
      <c r="N672" s="120" t="n"/>
      <c r="O672" s="120" t="n"/>
      <c r="P672" s="120" t="n"/>
      <c r="Q672" s="120" t="n"/>
      <c r="R672" s="121" t="n"/>
      <c r="S672" s="121" t="n"/>
      <c r="T672" s="121" t="n"/>
      <c r="U672" s="121" t="n"/>
      <c r="V672" s="117">
        <f>IF(P672="NA","NA",IF(P672&lt;&gt;"",TEXT(P672-N672,"[h].mm"),""))</f>
        <v/>
      </c>
      <c r="W672" s="118">
        <f>IF(AND(R672="",S672=""),"",R672+S672)</f>
        <v/>
      </c>
      <c r="X672" s="116">
        <f>IF(O672&lt;&gt;"",DATE(YEAR(O672), MONTH(O672), DAY(O672)),"")</f>
        <v/>
      </c>
      <c r="Y672" s="122" t="n"/>
      <c r="Z672" s="123" t="n"/>
      <c r="AA672" s="117">
        <f>IF(F672="Re-assigned","NA",IF(W672="","",IF(W672&gt;=VLOOKUP(D672,SLAMatrix,3,FALSE),"Yes",IF(W672&lt;VLOOKUP(D672,SLAMatrix,2,FALSE),"No","Internal"))))</f>
        <v/>
      </c>
      <c r="AB672" s="123" t="n"/>
      <c r="AC672" s="123" t="n"/>
      <c r="AD672" s="119" t="n"/>
      <c r="AE672" s="125" t="n"/>
      <c r="AF672" s="124">
        <f>MONTH(O672)</f>
        <v/>
      </c>
      <c r="AG672" s="124">
        <f>VLOOKUP(IFERROR(MID(AE672,1,(FIND(",",AE672,1)-1)),AE672),Facility_Region_Mapping,2,FALSE)</f>
        <v/>
      </c>
      <c r="AH672" s="124" t="n"/>
      <c r="AI672" s="124">
        <f>IF(C672&lt;&gt;"",IF(M672="ESM User",getInterfaceName($C672),"NA"),"")</f>
        <v/>
      </c>
      <c r="AJ672" s="116">
        <f>IF(Q672&lt;&gt;"",DATE(YEAR(Q672), MONTH(Q672), DAY(Q672)),"")</f>
        <v/>
      </c>
      <c r="AK672" s="130">
        <f>IF(Q672&lt;&gt;0,Q672-N672,TODAY()-N672)</f>
        <v/>
      </c>
      <c r="AL672" s="112">
        <f>IF(F672="Re-assigned",0,IF(H672="Closed",0,IF(H672="Service Restored",0,IF(H672="",0,1))))</f>
        <v/>
      </c>
      <c r="AM672" s="124">
        <f>IF(AL672=0,"",IF(AK672&gt;20.99,"Aged","Non-Aged"))</f>
        <v/>
      </c>
      <c r="AN672" s="112">
        <f>IF(Q672&lt;&gt;"",MONTH(Q672),"")</f>
        <v/>
      </c>
      <c r="AO672" s="112">
        <f>IFERROR(VALUE(V672),0)</f>
        <v/>
      </c>
    </row>
    <row customFormat="1" customHeight="1" ht="29.25" r="673" s="112" spans="1:41">
      <c r="A673" s="127" t="n"/>
      <c r="B673" s="113" t="n"/>
      <c r="C673" s="127" t="n"/>
      <c r="D673" s="127" t="n"/>
      <c r="E673" s="114">
        <f>IF(F673 &lt;&gt; "",VLOOKUP(F673,CategoryLookup,2,FALSE), "")</f>
        <v/>
      </c>
      <c r="F673" s="126" t="n"/>
      <c r="G673" s="127" t="n"/>
      <c r="H673" s="127" t="n"/>
      <c r="I673" s="127" t="n"/>
      <c r="J673" s="127" t="n"/>
      <c r="K673" s="127" t="n"/>
      <c r="L673" s="127" t="n"/>
      <c r="M673" s="127" t="n"/>
      <c r="N673" s="120" t="n"/>
      <c r="O673" s="120" t="n"/>
      <c r="P673" s="120" t="n"/>
      <c r="Q673" s="120" t="n"/>
      <c r="R673" s="121" t="n"/>
      <c r="S673" s="121" t="n"/>
      <c r="T673" s="121" t="n"/>
      <c r="U673" s="121" t="n"/>
      <c r="V673" s="117">
        <f>IF(P673="NA","NA",IF(P673&lt;&gt;"",TEXT(P673-N673,"[h].mm"),""))</f>
        <v/>
      </c>
      <c r="W673" s="118">
        <f>IF(AND(R673="",S673=""),"",R673+S673)</f>
        <v/>
      </c>
      <c r="X673" s="116">
        <f>IF(O673&lt;&gt;"",DATE(YEAR(O673), MONTH(O673), DAY(O673)),"")</f>
        <v/>
      </c>
      <c r="Y673" s="122" t="n"/>
      <c r="Z673" s="123" t="n"/>
      <c r="AA673" s="117">
        <f>IF(F673="Re-assigned","NA",IF(W673="","",IF(W673&gt;=VLOOKUP(D673,SLAMatrix,3,FALSE),"Yes",IF(W673&lt;VLOOKUP(D673,SLAMatrix,2,FALSE),"No","Internal"))))</f>
        <v/>
      </c>
      <c r="AB673" s="123" t="n"/>
      <c r="AC673" s="123" t="n"/>
      <c r="AD673" s="119" t="n"/>
      <c r="AE673" s="125" t="n"/>
      <c r="AF673" s="124">
        <f>MONTH(O673)</f>
        <v/>
      </c>
      <c r="AG673" s="124">
        <f>VLOOKUP(IFERROR(MID(AE673,1,(FIND(",",AE673,1)-1)),AE673),Facility_Region_Mapping,2,FALSE)</f>
        <v/>
      </c>
      <c r="AH673" s="124" t="n"/>
      <c r="AI673" s="124">
        <f>IF(C673&lt;&gt;"",IF(M673="ESM User",getInterfaceName($C673),"NA"),"")</f>
        <v/>
      </c>
      <c r="AJ673" s="116">
        <f>IF(Q673&lt;&gt;"",DATE(YEAR(Q673), MONTH(Q673), DAY(Q673)),"")</f>
        <v/>
      </c>
      <c r="AK673" s="130">
        <f>IF(Q673&lt;&gt;0,Q673-N673,TODAY()-N673)</f>
        <v/>
      </c>
      <c r="AL673" s="112">
        <f>IF(F673="Re-assigned",0,IF(H673="Closed",0,IF(H673="Service Restored",0,IF(H673="",0,1))))</f>
        <v/>
      </c>
      <c r="AM673" s="124">
        <f>IF(AL673=0,"",IF(AK673&gt;20.99,"Aged","Non-Aged"))</f>
        <v/>
      </c>
      <c r="AN673" s="112">
        <f>IF(Q673&lt;&gt;"",MONTH(Q673),"")</f>
        <v/>
      </c>
      <c r="AO673" s="112">
        <f>IFERROR(VALUE(V673),0)</f>
        <v/>
      </c>
    </row>
    <row customFormat="1" customHeight="1" ht="29.25" r="674" s="112" spans="1:41">
      <c r="A674" s="127" t="n"/>
      <c r="B674" s="113" t="n"/>
      <c r="C674" s="127" t="n"/>
      <c r="D674" s="127" t="n"/>
      <c r="E674" s="114">
        <f>IF(F674 &lt;&gt; "",VLOOKUP(F674,CategoryLookup,2,FALSE), "")</f>
        <v/>
      </c>
      <c r="F674" s="126" t="n"/>
      <c r="G674" s="127" t="n"/>
      <c r="H674" s="127" t="n"/>
      <c r="I674" s="127" t="n"/>
      <c r="J674" s="127" t="n"/>
      <c r="K674" s="127" t="n"/>
      <c r="L674" s="127" t="n"/>
      <c r="M674" s="127" t="n"/>
      <c r="N674" s="120" t="n"/>
      <c r="O674" s="120" t="n"/>
      <c r="P674" s="120" t="n"/>
      <c r="Q674" s="120" t="n"/>
      <c r="R674" s="121" t="n"/>
      <c r="S674" s="121" t="n"/>
      <c r="T674" s="121" t="n"/>
      <c r="U674" s="121" t="n"/>
      <c r="V674" s="117">
        <f>IF(P674="NA","NA",IF(P674&lt;&gt;"",TEXT(P674-N674,"[h].mm"),""))</f>
        <v/>
      </c>
      <c r="W674" s="118">
        <f>IF(AND(R674="",S674=""),"",R674+S674)</f>
        <v/>
      </c>
      <c r="X674" s="116">
        <f>IF(O674&lt;&gt;"",DATE(YEAR(O674), MONTH(O674), DAY(O674)),"")</f>
        <v/>
      </c>
      <c r="Y674" s="122" t="n"/>
      <c r="Z674" s="123" t="n"/>
      <c r="AA674" s="117">
        <f>IF(F674="Re-assigned","NA",IF(W674="","",IF(W674&gt;=VLOOKUP(D674,SLAMatrix,3,FALSE),"Yes",IF(W674&lt;VLOOKUP(D674,SLAMatrix,2,FALSE),"No","Internal"))))</f>
        <v/>
      </c>
      <c r="AB674" s="123" t="n"/>
      <c r="AC674" s="123" t="n"/>
      <c r="AD674" s="119" t="n"/>
      <c r="AE674" s="125" t="n"/>
      <c r="AF674" s="124">
        <f>MONTH(O674)</f>
        <v/>
      </c>
      <c r="AG674" s="124">
        <f>VLOOKUP(IFERROR(MID(AE674,1,(FIND(",",AE674,1)-1)),AE674),Facility_Region_Mapping,2,FALSE)</f>
        <v/>
      </c>
      <c r="AH674" s="124" t="n"/>
      <c r="AI674" s="124">
        <f>IF(C674&lt;&gt;"",IF(M674="ESM User",getInterfaceName($C674),"NA"),"")</f>
        <v/>
      </c>
      <c r="AJ674" s="116">
        <f>IF(Q674&lt;&gt;"",DATE(YEAR(Q674), MONTH(Q674), DAY(Q674)),"")</f>
        <v/>
      </c>
      <c r="AK674" s="130">
        <f>IF(Q674&lt;&gt;0,Q674-N674,TODAY()-N674)</f>
        <v/>
      </c>
      <c r="AL674" s="112">
        <f>IF(F674="Re-assigned",0,IF(H674="Closed",0,IF(H674="Service Restored",0,IF(H674="",0,1))))</f>
        <v/>
      </c>
      <c r="AM674" s="124">
        <f>IF(AL674=0,"",IF(AK674&gt;20.99,"Aged","Non-Aged"))</f>
        <v/>
      </c>
      <c r="AN674" s="112">
        <f>IF(Q674&lt;&gt;"",MONTH(Q674),"")</f>
        <v/>
      </c>
      <c r="AO674" s="112">
        <f>IFERROR(VALUE(V674),0)</f>
        <v/>
      </c>
    </row>
    <row customFormat="1" customHeight="1" ht="29.25" r="675" s="112" spans="1:41">
      <c r="A675" s="127" t="n"/>
      <c r="B675" s="113" t="n"/>
      <c r="C675" s="127" t="n"/>
      <c r="D675" s="127" t="n"/>
      <c r="E675" s="114">
        <f>IF(F675 &lt;&gt; "",VLOOKUP(F675,CategoryLookup,2,FALSE), "")</f>
        <v/>
      </c>
      <c r="F675" s="126" t="n"/>
      <c r="G675" s="127" t="n"/>
      <c r="H675" s="127" t="n"/>
      <c r="I675" s="127" t="n"/>
      <c r="J675" s="127" t="n"/>
      <c r="K675" s="127" t="n"/>
      <c r="L675" s="127" t="n"/>
      <c r="M675" s="127" t="n"/>
      <c r="N675" s="120" t="n"/>
      <c r="O675" s="120" t="n"/>
      <c r="P675" s="120" t="n"/>
      <c r="Q675" s="120" t="n"/>
      <c r="R675" s="121" t="n"/>
      <c r="S675" s="121" t="n"/>
      <c r="T675" s="121" t="n"/>
      <c r="U675" s="121" t="n"/>
      <c r="V675" s="117">
        <f>IF(P675="NA","NA",IF(P675&lt;&gt;"",TEXT(P675-N675,"[h].mm"),""))</f>
        <v/>
      </c>
      <c r="W675" s="118">
        <f>IF(AND(R675="",S675=""),"",R675+S675)</f>
        <v/>
      </c>
      <c r="X675" s="116">
        <f>IF(O675&lt;&gt;"",DATE(YEAR(O675), MONTH(O675), DAY(O675)),"")</f>
        <v/>
      </c>
      <c r="Y675" s="122" t="n"/>
      <c r="Z675" s="123" t="n"/>
      <c r="AA675" s="117">
        <f>IF(F675="Re-assigned","NA",IF(W675="","",IF(W675&gt;=VLOOKUP(D675,SLAMatrix,3,FALSE),"Yes",IF(W675&lt;VLOOKUP(D675,SLAMatrix,2,FALSE),"No","Internal"))))</f>
        <v/>
      </c>
      <c r="AB675" s="123" t="n"/>
      <c r="AC675" s="123" t="n"/>
      <c r="AD675" s="119" t="n"/>
      <c r="AE675" s="125" t="n"/>
      <c r="AF675" s="124">
        <f>MONTH(O675)</f>
        <v/>
      </c>
      <c r="AG675" s="124">
        <f>VLOOKUP(IFERROR(MID(AE675,1,(FIND(",",AE675,1)-1)),AE675),Facility_Region_Mapping,2,FALSE)</f>
        <v/>
      </c>
      <c r="AH675" s="124" t="n"/>
      <c r="AI675" s="124">
        <f>IF(C675&lt;&gt;"",IF(M675="ESM User",getInterfaceName($C675),"NA"),"")</f>
        <v/>
      </c>
      <c r="AJ675" s="116">
        <f>IF(Q675&lt;&gt;"",DATE(YEAR(Q675), MONTH(Q675), DAY(Q675)),"")</f>
        <v/>
      </c>
      <c r="AK675" s="130">
        <f>IF(Q675&lt;&gt;0,Q675-N675,TODAY()-N675)</f>
        <v/>
      </c>
      <c r="AL675" s="112">
        <f>IF(F675="Re-assigned",0,IF(H675="Closed",0,IF(H675="Service Restored",0,IF(H675="",0,1))))</f>
        <v/>
      </c>
      <c r="AM675" s="124">
        <f>IF(AL675=0,"",IF(AK675&gt;20.99,"Aged","Non-Aged"))</f>
        <v/>
      </c>
      <c r="AN675" s="112">
        <f>IF(Q675&lt;&gt;"",MONTH(Q675),"")</f>
        <v/>
      </c>
      <c r="AO675" s="112">
        <f>IFERROR(VALUE(V675),0)</f>
        <v/>
      </c>
    </row>
    <row customFormat="1" customHeight="1" ht="29.25" r="676" s="112" spans="1:41">
      <c r="A676" s="127" t="n"/>
      <c r="B676" s="113" t="n"/>
      <c r="C676" s="127" t="n"/>
      <c r="D676" s="127" t="n"/>
      <c r="E676" s="114">
        <f>IF(F676 &lt;&gt; "",VLOOKUP(F676,CategoryLookup,2,FALSE), "")</f>
        <v/>
      </c>
      <c r="F676" s="126" t="n"/>
      <c r="G676" s="127" t="n"/>
      <c r="H676" s="127" t="n"/>
      <c r="I676" s="127" t="n"/>
      <c r="J676" s="127" t="n"/>
      <c r="K676" s="127" t="n"/>
      <c r="L676" s="127" t="n"/>
      <c r="M676" s="127" t="n"/>
      <c r="N676" s="120" t="n"/>
      <c r="O676" s="120" t="n"/>
      <c r="P676" s="120" t="n"/>
      <c r="Q676" s="120" t="n"/>
      <c r="R676" s="121" t="n"/>
      <c r="S676" s="121" t="n"/>
      <c r="T676" s="121" t="n"/>
      <c r="U676" s="121" t="n"/>
      <c r="V676" s="117">
        <f>IF(P676="NA","NA",IF(P676&lt;&gt;"",TEXT(P676-N676,"[h].mm"),""))</f>
        <v/>
      </c>
      <c r="W676" s="118">
        <f>IF(AND(R676="",S676=""),"",R676+S676)</f>
        <v/>
      </c>
      <c r="X676" s="116">
        <f>IF(O676&lt;&gt;"",DATE(YEAR(O676), MONTH(O676), DAY(O676)),"")</f>
        <v/>
      </c>
      <c r="Y676" s="122" t="n"/>
      <c r="Z676" s="123" t="n"/>
      <c r="AA676" s="117">
        <f>IF(F676="Re-assigned","NA",IF(W676="","",IF(W676&gt;=VLOOKUP(D676,SLAMatrix,3,FALSE),"Yes",IF(W676&lt;VLOOKUP(D676,SLAMatrix,2,FALSE),"No","Internal"))))</f>
        <v/>
      </c>
      <c r="AB676" s="123" t="n"/>
      <c r="AC676" s="123" t="n"/>
      <c r="AD676" s="119" t="n"/>
      <c r="AE676" s="125" t="n"/>
      <c r="AF676" s="124">
        <f>MONTH(O676)</f>
        <v/>
      </c>
      <c r="AG676" s="124">
        <f>VLOOKUP(IFERROR(MID(AE676,1,(FIND(",",AE676,1)-1)),AE676),Facility_Region_Mapping,2,FALSE)</f>
        <v/>
      </c>
      <c r="AH676" s="124" t="n"/>
      <c r="AI676" s="124">
        <f>IF(C676&lt;&gt;"",IF(M676="ESM User",getInterfaceName($C676),"NA"),"")</f>
        <v/>
      </c>
      <c r="AJ676" s="116">
        <f>IF(Q676&lt;&gt;"",DATE(YEAR(Q676), MONTH(Q676), DAY(Q676)),"")</f>
        <v/>
      </c>
      <c r="AK676" s="130">
        <f>IF(Q676&lt;&gt;0,Q676-N676,TODAY()-N676)</f>
        <v/>
      </c>
      <c r="AL676" s="112">
        <f>IF(F676="Re-assigned",0,IF(H676="Closed",0,IF(H676="Service Restored",0,IF(H676="",0,1))))</f>
        <v/>
      </c>
      <c r="AM676" s="124">
        <f>IF(AL676=0,"",IF(AK676&gt;20.99,"Aged","Non-Aged"))</f>
        <v/>
      </c>
      <c r="AN676" s="112">
        <f>IF(Q676&lt;&gt;"",MONTH(Q676),"")</f>
        <v/>
      </c>
      <c r="AO676" s="112">
        <f>IFERROR(VALUE(V676),0)</f>
        <v/>
      </c>
    </row>
    <row customFormat="1" customHeight="1" ht="29.25" r="677" s="112" spans="1:41">
      <c r="A677" s="127" t="n"/>
      <c r="B677" s="113" t="n"/>
      <c r="C677" s="127" t="n"/>
      <c r="D677" s="127" t="n"/>
      <c r="E677" s="114">
        <f>IF(F677 &lt;&gt; "",VLOOKUP(F677,CategoryLookup,2,FALSE), "")</f>
        <v/>
      </c>
      <c r="F677" s="126" t="n"/>
      <c r="G677" s="127" t="n"/>
      <c r="H677" s="127" t="n"/>
      <c r="I677" s="127" t="n"/>
      <c r="J677" s="127" t="n"/>
      <c r="K677" s="127" t="n"/>
      <c r="L677" s="127" t="n"/>
      <c r="M677" s="127" t="n"/>
      <c r="N677" s="120" t="n"/>
      <c r="O677" s="120" t="n"/>
      <c r="P677" s="120" t="n"/>
      <c r="Q677" s="120" t="n"/>
      <c r="R677" s="121" t="n"/>
      <c r="S677" s="121" t="n"/>
      <c r="T677" s="121" t="n"/>
      <c r="U677" s="121" t="n"/>
      <c r="V677" s="117">
        <f>IF(P677="NA","NA",IF(P677&lt;&gt;"",TEXT(P677-N677,"[h].mm"),""))</f>
        <v/>
      </c>
      <c r="W677" s="118">
        <f>IF(AND(R677="",S677=""),"",R677+S677)</f>
        <v/>
      </c>
      <c r="X677" s="116">
        <f>IF(O677&lt;&gt;"",DATE(YEAR(O677), MONTH(O677), DAY(O677)),"")</f>
        <v/>
      </c>
      <c r="Y677" s="122" t="n"/>
      <c r="Z677" s="123" t="n"/>
      <c r="AA677" s="117">
        <f>IF(F677="Re-assigned","NA",IF(W677="","",IF(W677&gt;=VLOOKUP(D677,SLAMatrix,3,FALSE),"Yes",IF(W677&lt;VLOOKUP(D677,SLAMatrix,2,FALSE),"No","Internal"))))</f>
        <v/>
      </c>
      <c r="AB677" s="123" t="n"/>
      <c r="AC677" s="123" t="n"/>
      <c r="AD677" s="119" t="n"/>
      <c r="AE677" s="125" t="n"/>
      <c r="AF677" s="124">
        <f>MONTH(O677)</f>
        <v/>
      </c>
      <c r="AG677" s="124">
        <f>VLOOKUP(IFERROR(MID(AE677,1,(FIND(",",AE677,1)-1)),AE677),Facility_Region_Mapping,2,FALSE)</f>
        <v/>
      </c>
      <c r="AH677" s="124" t="n"/>
      <c r="AI677" s="124">
        <f>IF(C677&lt;&gt;"",IF(M677="ESM User",getInterfaceName($C677),"NA"),"")</f>
        <v/>
      </c>
      <c r="AJ677" s="116">
        <f>IF(Q677&lt;&gt;"",DATE(YEAR(Q677), MONTH(Q677), DAY(Q677)),"")</f>
        <v/>
      </c>
      <c r="AK677" s="130">
        <f>IF(Q677&lt;&gt;0,Q677-N677,TODAY()-N677)</f>
        <v/>
      </c>
      <c r="AL677" s="112">
        <f>IF(F677="Re-assigned",0,IF(H677="Closed",0,IF(H677="Service Restored",0,IF(H677="",0,1))))</f>
        <v/>
      </c>
      <c r="AM677" s="124">
        <f>IF(AL677=0,"",IF(AK677&gt;20.99,"Aged","Non-Aged"))</f>
        <v/>
      </c>
      <c r="AN677" s="112">
        <f>IF(Q677&lt;&gt;"",MONTH(Q677),"")</f>
        <v/>
      </c>
      <c r="AO677" s="112">
        <f>IFERROR(VALUE(V677),0)</f>
        <v/>
      </c>
    </row>
    <row customFormat="1" customHeight="1" ht="29.25" r="678" s="112" spans="1:41">
      <c r="A678" s="127" t="n"/>
      <c r="B678" s="113" t="n"/>
      <c r="C678" s="127" t="n"/>
      <c r="D678" s="127" t="n"/>
      <c r="E678" s="114">
        <f>IF(F678 &lt;&gt; "",VLOOKUP(F678,CategoryLookup,2,FALSE), "")</f>
        <v/>
      </c>
      <c r="F678" s="126" t="n"/>
      <c r="G678" s="127" t="n"/>
      <c r="H678" s="127" t="n"/>
      <c r="I678" s="127" t="n"/>
      <c r="J678" s="127" t="n"/>
      <c r="K678" s="127" t="n"/>
      <c r="L678" s="127" t="n"/>
      <c r="M678" s="127" t="n"/>
      <c r="N678" s="120" t="n"/>
      <c r="O678" s="120" t="n"/>
      <c r="P678" s="120" t="n"/>
      <c r="Q678" s="120" t="n"/>
      <c r="R678" s="121" t="n"/>
      <c r="S678" s="121" t="n"/>
      <c r="T678" s="121" t="n"/>
      <c r="U678" s="121" t="n"/>
      <c r="V678" s="117">
        <f>IF(P678="NA","NA",IF(P678&lt;&gt;"",TEXT(P678-N678,"[h].mm"),""))</f>
        <v/>
      </c>
      <c r="W678" s="118">
        <f>IF(AND(R678="",S678=""),"",R678+S678)</f>
        <v/>
      </c>
      <c r="X678" s="116">
        <f>IF(O678&lt;&gt;"",DATE(YEAR(O678), MONTH(O678), DAY(O678)),"")</f>
        <v/>
      </c>
      <c r="Y678" s="122" t="n"/>
      <c r="Z678" s="123" t="n"/>
      <c r="AA678" s="117">
        <f>IF(F678="Re-assigned","NA",IF(W678="","",IF(W678&gt;=VLOOKUP(D678,SLAMatrix,3,FALSE),"Yes",IF(W678&lt;VLOOKUP(D678,SLAMatrix,2,FALSE),"No","Internal"))))</f>
        <v/>
      </c>
      <c r="AB678" s="123" t="n"/>
      <c r="AC678" s="123" t="n"/>
      <c r="AD678" s="119" t="n"/>
      <c r="AE678" s="125" t="n"/>
      <c r="AF678" s="124">
        <f>MONTH(O678)</f>
        <v/>
      </c>
      <c r="AG678" s="124">
        <f>VLOOKUP(IFERROR(MID(AE678,1,(FIND(",",AE678,1)-1)),AE678),Facility_Region_Mapping,2,FALSE)</f>
        <v/>
      </c>
      <c r="AH678" s="124" t="n"/>
      <c r="AI678" s="124">
        <f>IF(C678&lt;&gt;"",IF(M678="ESM User",getInterfaceName($C678),"NA"),"")</f>
        <v/>
      </c>
      <c r="AJ678" s="116">
        <f>IF(Q678&lt;&gt;"",DATE(YEAR(Q678), MONTH(Q678), DAY(Q678)),"")</f>
        <v/>
      </c>
      <c r="AK678" s="130">
        <f>IF(Q678&lt;&gt;0,Q678-N678,TODAY()-N678)</f>
        <v/>
      </c>
      <c r="AL678" s="112">
        <f>IF(F678="Re-assigned",0,IF(H678="Closed",0,IF(H678="Service Restored",0,IF(H678="",0,1))))</f>
        <v/>
      </c>
      <c r="AM678" s="124">
        <f>IF(AL678=0,"",IF(AK678&gt;20.99,"Aged","Non-Aged"))</f>
        <v/>
      </c>
      <c r="AN678" s="112">
        <f>IF(Q678&lt;&gt;"",MONTH(Q678),"")</f>
        <v/>
      </c>
      <c r="AO678" s="112">
        <f>IFERROR(VALUE(V678),0)</f>
        <v/>
      </c>
    </row>
    <row customFormat="1" customHeight="1" ht="29.25" r="679" s="112" spans="1:41">
      <c r="A679" s="127" t="n"/>
      <c r="B679" s="113" t="n"/>
      <c r="C679" s="127" t="n"/>
      <c r="D679" s="127" t="n"/>
      <c r="E679" s="114">
        <f>IF(F679 &lt;&gt; "",VLOOKUP(F679,CategoryLookup,2,FALSE), "")</f>
        <v/>
      </c>
      <c r="F679" s="126" t="n"/>
      <c r="G679" s="127" t="n"/>
      <c r="H679" s="127" t="n"/>
      <c r="I679" s="127" t="n"/>
      <c r="J679" s="127" t="n"/>
      <c r="K679" s="127" t="n"/>
      <c r="L679" s="127" t="n"/>
      <c r="M679" s="127" t="n"/>
      <c r="N679" s="120" t="n"/>
      <c r="O679" s="120" t="n"/>
      <c r="P679" s="120" t="n"/>
      <c r="Q679" s="120" t="n"/>
      <c r="R679" s="121" t="n"/>
      <c r="S679" s="121" t="n"/>
      <c r="T679" s="121" t="n"/>
      <c r="U679" s="121" t="n"/>
      <c r="V679" s="117">
        <f>IF(P679="NA","NA",IF(P679&lt;&gt;"",TEXT(P679-N679,"[h].mm"),""))</f>
        <v/>
      </c>
      <c r="W679" s="118">
        <f>IF(AND(R679="",S679=""),"",R679+S679)</f>
        <v/>
      </c>
      <c r="X679" s="116">
        <f>IF(O679&lt;&gt;"",DATE(YEAR(O679), MONTH(O679), DAY(O679)),"")</f>
        <v/>
      </c>
      <c r="Y679" s="122" t="n"/>
      <c r="Z679" s="123" t="n"/>
      <c r="AA679" s="117">
        <f>IF(F679="Re-assigned","NA",IF(W679="","",IF(W679&gt;=VLOOKUP(D679,SLAMatrix,3,FALSE),"Yes",IF(W679&lt;VLOOKUP(D679,SLAMatrix,2,FALSE),"No","Internal"))))</f>
        <v/>
      </c>
      <c r="AB679" s="123" t="n"/>
      <c r="AC679" s="123" t="n"/>
      <c r="AD679" s="119" t="n"/>
      <c r="AE679" s="125" t="n"/>
      <c r="AF679" s="124">
        <f>MONTH(O679)</f>
        <v/>
      </c>
      <c r="AG679" s="124">
        <f>VLOOKUP(IFERROR(MID(AE679,1,(FIND(",",AE679,1)-1)),AE679),Facility_Region_Mapping,2,FALSE)</f>
        <v/>
      </c>
      <c r="AH679" s="124" t="n"/>
      <c r="AI679" s="124">
        <f>IF(C679&lt;&gt;"",IF(M679="ESM User",getInterfaceName($C679),"NA"),"")</f>
        <v/>
      </c>
      <c r="AJ679" s="116">
        <f>IF(Q679&lt;&gt;"",DATE(YEAR(Q679), MONTH(Q679), DAY(Q679)),"")</f>
        <v/>
      </c>
      <c r="AK679" s="130">
        <f>IF(Q679&lt;&gt;0,Q679-N679,TODAY()-N679)</f>
        <v/>
      </c>
      <c r="AL679" s="112">
        <f>IF(F679="Re-assigned",0,IF(H679="Closed",0,IF(H679="Service Restored",0,IF(H679="",0,1))))</f>
        <v/>
      </c>
      <c r="AM679" s="124">
        <f>IF(AL679=0,"",IF(AK679&gt;20.99,"Aged","Non-Aged"))</f>
        <v/>
      </c>
      <c r="AN679" s="112">
        <f>IF(Q679&lt;&gt;"",MONTH(Q679),"")</f>
        <v/>
      </c>
      <c r="AO679" s="112">
        <f>IFERROR(VALUE(V679),0)</f>
        <v/>
      </c>
    </row>
    <row customFormat="1" customHeight="1" ht="29.25" r="680" s="112" spans="1:41">
      <c r="A680" s="127" t="n"/>
      <c r="B680" s="113" t="n"/>
      <c r="C680" s="127" t="n"/>
      <c r="D680" s="127" t="n"/>
      <c r="E680" s="114">
        <f>IF(F680 &lt;&gt; "",VLOOKUP(F680,CategoryLookup,2,FALSE), "")</f>
        <v/>
      </c>
      <c r="F680" s="126" t="n"/>
      <c r="G680" s="127" t="n"/>
      <c r="H680" s="127" t="n"/>
      <c r="I680" s="127" t="n"/>
      <c r="J680" s="127" t="n"/>
      <c r="K680" s="127" t="n"/>
      <c r="L680" s="127" t="n"/>
      <c r="M680" s="127" t="n"/>
      <c r="N680" s="120" t="n"/>
      <c r="O680" s="120" t="n"/>
      <c r="P680" s="120" t="n"/>
      <c r="Q680" s="120" t="n"/>
      <c r="R680" s="121" t="n"/>
      <c r="S680" s="121" t="n"/>
      <c r="T680" s="121" t="n"/>
      <c r="U680" s="121" t="n"/>
      <c r="V680" s="117">
        <f>IF(P680="NA","NA",IF(P680&lt;&gt;"",TEXT(P680-N680,"[h].mm"),""))</f>
        <v/>
      </c>
      <c r="W680" s="118">
        <f>IF(AND(R680="",S680=""),"",R680+S680)</f>
        <v/>
      </c>
      <c r="X680" s="116">
        <f>IF(O680&lt;&gt;"",DATE(YEAR(O680), MONTH(O680), DAY(O680)),"")</f>
        <v/>
      </c>
      <c r="Y680" s="122" t="n"/>
      <c r="Z680" s="123" t="n"/>
      <c r="AA680" s="117">
        <f>IF(F680="Re-assigned","NA",IF(W680="","",IF(W680&gt;=VLOOKUP(D680,SLAMatrix,3,FALSE),"Yes",IF(W680&lt;VLOOKUP(D680,SLAMatrix,2,FALSE),"No","Internal"))))</f>
        <v/>
      </c>
      <c r="AB680" s="123" t="n"/>
      <c r="AC680" s="123" t="n"/>
      <c r="AD680" s="119" t="n"/>
      <c r="AE680" s="125" t="n"/>
      <c r="AF680" s="124">
        <f>MONTH(O680)</f>
        <v/>
      </c>
      <c r="AG680" s="124">
        <f>VLOOKUP(IFERROR(MID(AE680,1,(FIND(",",AE680,1)-1)),AE680),Facility_Region_Mapping,2,FALSE)</f>
        <v/>
      </c>
      <c r="AH680" s="124" t="n"/>
      <c r="AI680" s="124">
        <f>IF(C680&lt;&gt;"",IF(M680="ESM User",getInterfaceName($C680),"NA"),"")</f>
        <v/>
      </c>
      <c r="AJ680" s="116">
        <f>IF(Q680&lt;&gt;"",DATE(YEAR(Q680), MONTH(Q680), DAY(Q680)),"")</f>
        <v/>
      </c>
      <c r="AK680" s="130">
        <f>IF(Q680&lt;&gt;0,Q680-N680,TODAY()-N680)</f>
        <v/>
      </c>
      <c r="AL680" s="112">
        <f>IF(F680="Re-assigned",0,IF(H680="Closed",0,IF(H680="Service Restored",0,IF(H680="",0,1))))</f>
        <v/>
      </c>
      <c r="AM680" s="124">
        <f>IF(AL680=0,"",IF(AK680&gt;20.99,"Aged","Non-Aged"))</f>
        <v/>
      </c>
      <c r="AN680" s="112">
        <f>IF(Q680&lt;&gt;"",MONTH(Q680),"")</f>
        <v/>
      </c>
      <c r="AO680" s="112">
        <f>IFERROR(VALUE(V680),0)</f>
        <v/>
      </c>
    </row>
    <row customFormat="1" customHeight="1" ht="29.25" r="681" s="112" spans="1:41">
      <c r="A681" s="127" t="n"/>
      <c r="B681" s="113" t="n"/>
      <c r="C681" s="127" t="n"/>
      <c r="D681" s="127" t="n"/>
      <c r="E681" s="114">
        <f>IF(F681 &lt;&gt; "",VLOOKUP(F681,CategoryLookup,2,FALSE), "")</f>
        <v/>
      </c>
      <c r="F681" s="126" t="n"/>
      <c r="G681" s="127" t="n"/>
      <c r="H681" s="127" t="n"/>
      <c r="I681" s="127" t="n"/>
      <c r="J681" s="127" t="n"/>
      <c r="K681" s="127" t="n"/>
      <c r="L681" s="127" t="n"/>
      <c r="M681" s="127" t="n"/>
      <c r="N681" s="120" t="n"/>
      <c r="O681" s="120" t="n"/>
      <c r="P681" s="120" t="n"/>
      <c r="Q681" s="120" t="n"/>
      <c r="R681" s="121" t="n"/>
      <c r="S681" s="121" t="n"/>
      <c r="T681" s="121" t="n"/>
      <c r="U681" s="121" t="n"/>
      <c r="V681" s="117">
        <f>IF(P681="NA","NA",IF(P681&lt;&gt;"",TEXT(P681-N681,"[h].mm"),""))</f>
        <v/>
      </c>
      <c r="W681" s="118">
        <f>IF(AND(R681="",S681=""),"",R681+S681)</f>
        <v/>
      </c>
      <c r="X681" s="116">
        <f>IF(O681&lt;&gt;"",DATE(YEAR(O681), MONTH(O681), DAY(O681)),"")</f>
        <v/>
      </c>
      <c r="Y681" s="122" t="n"/>
      <c r="Z681" s="123" t="n"/>
      <c r="AA681" s="117">
        <f>IF(F681="Re-assigned","NA",IF(W681="","",IF(W681&gt;=VLOOKUP(D681,SLAMatrix,3,FALSE),"Yes",IF(W681&lt;VLOOKUP(D681,SLAMatrix,2,FALSE),"No","Internal"))))</f>
        <v/>
      </c>
      <c r="AB681" s="123" t="n"/>
      <c r="AC681" s="123" t="n"/>
      <c r="AD681" s="119" t="n"/>
      <c r="AE681" s="125" t="n"/>
      <c r="AF681" s="124">
        <f>MONTH(O681)</f>
        <v/>
      </c>
      <c r="AG681" s="124">
        <f>VLOOKUP(IFERROR(MID(AE681,1,(FIND(",",AE681,1)-1)),AE681),Facility_Region_Mapping,2,FALSE)</f>
        <v/>
      </c>
      <c r="AH681" s="124" t="n"/>
      <c r="AI681" s="124">
        <f>IF(C681&lt;&gt;"",IF(M681="ESM User",getInterfaceName($C681),"NA"),"")</f>
        <v/>
      </c>
      <c r="AJ681" s="116">
        <f>IF(Q681&lt;&gt;"",DATE(YEAR(Q681), MONTH(Q681), DAY(Q681)),"")</f>
        <v/>
      </c>
      <c r="AK681" s="130">
        <f>IF(Q681&lt;&gt;0,Q681-N681,TODAY()-N681)</f>
        <v/>
      </c>
      <c r="AL681" s="112">
        <f>IF(F681="Re-assigned",0,IF(H681="Closed",0,IF(H681="Service Restored",0,IF(H681="",0,1))))</f>
        <v/>
      </c>
      <c r="AM681" s="124">
        <f>IF(AL681=0,"",IF(AK681&gt;20.99,"Aged","Non-Aged"))</f>
        <v/>
      </c>
      <c r="AN681" s="112">
        <f>IF(Q681&lt;&gt;"",MONTH(Q681),"")</f>
        <v/>
      </c>
      <c r="AO681" s="112">
        <f>IFERROR(VALUE(V681),0)</f>
        <v/>
      </c>
    </row>
    <row customFormat="1" customHeight="1" ht="29.25" r="682" s="112" spans="1:41">
      <c r="A682" s="127" t="n"/>
      <c r="B682" s="113" t="n"/>
      <c r="C682" s="127" t="n"/>
      <c r="D682" s="127" t="n"/>
      <c r="E682" s="114">
        <f>IF(F682 &lt;&gt; "",VLOOKUP(F682,CategoryLookup,2,FALSE), "")</f>
        <v/>
      </c>
      <c r="F682" s="126" t="n"/>
      <c r="G682" s="127" t="n"/>
      <c r="H682" s="127" t="n"/>
      <c r="I682" s="127" t="n"/>
      <c r="J682" s="127" t="n"/>
      <c r="K682" s="127" t="n"/>
      <c r="L682" s="127" t="n"/>
      <c r="M682" s="127" t="n"/>
      <c r="N682" s="120" t="n"/>
      <c r="O682" s="120" t="n"/>
      <c r="P682" s="120" t="n"/>
      <c r="Q682" s="120" t="n"/>
      <c r="R682" s="121" t="n"/>
      <c r="S682" s="121" t="n"/>
      <c r="T682" s="121" t="n"/>
      <c r="U682" s="121" t="n"/>
      <c r="V682" s="117">
        <f>IF(P682="NA","NA",IF(P682&lt;&gt;"",TEXT(P682-N682,"[h].mm"),""))</f>
        <v/>
      </c>
      <c r="W682" s="118">
        <f>IF(AND(R682="",S682=""),"",R682+S682)</f>
        <v/>
      </c>
      <c r="X682" s="116">
        <f>IF(O682&lt;&gt;"",DATE(YEAR(O682), MONTH(O682), DAY(O682)),"")</f>
        <v/>
      </c>
      <c r="Y682" s="122" t="n"/>
      <c r="Z682" s="123" t="n"/>
      <c r="AA682" s="117">
        <f>IF(F682="Re-assigned","NA",IF(W682="","",IF(W682&gt;=VLOOKUP(D682,SLAMatrix,3,FALSE),"Yes",IF(W682&lt;VLOOKUP(D682,SLAMatrix,2,FALSE),"No","Internal"))))</f>
        <v/>
      </c>
      <c r="AB682" s="123" t="n"/>
      <c r="AC682" s="123" t="n"/>
      <c r="AD682" s="119" t="n"/>
      <c r="AE682" s="125" t="n"/>
      <c r="AF682" s="124">
        <f>MONTH(O682)</f>
        <v/>
      </c>
      <c r="AG682" s="124">
        <f>VLOOKUP(IFERROR(MID(AE682,1,(FIND(",",AE682,1)-1)),AE682),Facility_Region_Mapping,2,FALSE)</f>
        <v/>
      </c>
      <c r="AH682" s="124" t="n"/>
      <c r="AI682" s="124">
        <f>IF(C682&lt;&gt;"",IF(M682="ESM User",getInterfaceName($C682),"NA"),"")</f>
        <v/>
      </c>
      <c r="AJ682" s="116">
        <f>IF(Q682&lt;&gt;"",DATE(YEAR(Q682), MONTH(Q682), DAY(Q682)),"")</f>
        <v/>
      </c>
      <c r="AK682" s="130">
        <f>IF(Q682&lt;&gt;0,Q682-N682,TODAY()-N682)</f>
        <v/>
      </c>
      <c r="AL682" s="112">
        <f>IF(F682="Re-assigned",0,IF(H682="Closed",0,IF(H682="Service Restored",0,IF(H682="",0,1))))</f>
        <v/>
      </c>
      <c r="AM682" s="124">
        <f>IF(AL682=0,"",IF(AK682&gt;20.99,"Aged","Non-Aged"))</f>
        <v/>
      </c>
      <c r="AN682" s="112">
        <f>IF(Q682&lt;&gt;"",MONTH(Q682),"")</f>
        <v/>
      </c>
      <c r="AO682" s="112">
        <f>IFERROR(VALUE(V682),0)</f>
        <v/>
      </c>
    </row>
    <row customFormat="1" customHeight="1" ht="29.25" r="683" s="112" spans="1:41">
      <c r="A683" s="127" t="n"/>
      <c r="B683" s="113" t="n"/>
      <c r="C683" s="127" t="n"/>
      <c r="D683" s="127" t="n"/>
      <c r="E683" s="114">
        <f>IF(F683 &lt;&gt; "",VLOOKUP(F683,CategoryLookup,2,FALSE), "")</f>
        <v/>
      </c>
      <c r="F683" s="126" t="n"/>
      <c r="G683" s="127" t="n"/>
      <c r="H683" s="127" t="n"/>
      <c r="I683" s="127" t="n"/>
      <c r="J683" s="127" t="n"/>
      <c r="K683" s="127" t="n"/>
      <c r="L683" s="127" t="n"/>
      <c r="M683" s="127" t="n"/>
      <c r="N683" s="120" t="n"/>
      <c r="O683" s="120" t="n"/>
      <c r="P683" s="120" t="n"/>
      <c r="Q683" s="120" t="n"/>
      <c r="R683" s="121" t="n"/>
      <c r="S683" s="121" t="n"/>
      <c r="T683" s="121" t="n"/>
      <c r="U683" s="121" t="n"/>
      <c r="V683" s="117">
        <f>IF(P683="NA","NA",IF(P683&lt;&gt;"",TEXT(P683-N683,"[h].mm"),""))</f>
        <v/>
      </c>
      <c r="W683" s="118">
        <f>IF(AND(R683="",S683=""),"",R683+S683)</f>
        <v/>
      </c>
      <c r="X683" s="116">
        <f>IF(O683&lt;&gt;"",DATE(YEAR(O683), MONTH(O683), DAY(O683)),"")</f>
        <v/>
      </c>
      <c r="Y683" s="122" t="n"/>
      <c r="Z683" s="123" t="n"/>
      <c r="AA683" s="117">
        <f>IF(F683="Re-assigned","NA",IF(W683="","",IF(W683&gt;=VLOOKUP(D683,SLAMatrix,3,FALSE),"Yes",IF(W683&lt;VLOOKUP(D683,SLAMatrix,2,FALSE),"No","Internal"))))</f>
        <v/>
      </c>
      <c r="AB683" s="123" t="n"/>
      <c r="AC683" s="123" t="n"/>
      <c r="AD683" s="119" t="n"/>
      <c r="AE683" s="125" t="n"/>
      <c r="AF683" s="124">
        <f>MONTH(O683)</f>
        <v/>
      </c>
      <c r="AG683" s="124">
        <f>VLOOKUP(IFERROR(MID(AE683,1,(FIND(",",AE683,1)-1)),AE683),Facility_Region_Mapping,2,FALSE)</f>
        <v/>
      </c>
      <c r="AH683" s="124" t="n"/>
      <c r="AI683" s="124">
        <f>IF(C683&lt;&gt;"",IF(M683="ESM User",getInterfaceName($C683),"NA"),"")</f>
        <v/>
      </c>
      <c r="AJ683" s="116">
        <f>IF(Q683&lt;&gt;"",DATE(YEAR(Q683), MONTH(Q683), DAY(Q683)),"")</f>
        <v/>
      </c>
      <c r="AK683" s="130">
        <f>IF(Q683&lt;&gt;0,Q683-N683,TODAY()-N683)</f>
        <v/>
      </c>
      <c r="AL683" s="112">
        <f>IF(F683="Re-assigned",0,IF(H683="Closed",0,IF(H683="Service Restored",0,IF(H683="",0,1))))</f>
        <v/>
      </c>
      <c r="AM683" s="124">
        <f>IF(AL683=0,"",IF(AK683&gt;20.99,"Aged","Non-Aged"))</f>
        <v/>
      </c>
      <c r="AN683" s="112">
        <f>IF(Q683&lt;&gt;"",MONTH(Q683),"")</f>
        <v/>
      </c>
      <c r="AO683" s="112">
        <f>IFERROR(VALUE(V683),0)</f>
        <v/>
      </c>
    </row>
    <row customFormat="1" customHeight="1" ht="29.25" r="684" s="112" spans="1:41">
      <c r="A684" s="127" t="n"/>
      <c r="B684" s="113" t="n"/>
      <c r="C684" s="127" t="n"/>
      <c r="D684" s="127" t="n"/>
      <c r="E684" s="114">
        <f>IF(F684 &lt;&gt; "",VLOOKUP(F684,CategoryLookup,2,FALSE), "")</f>
        <v/>
      </c>
      <c r="F684" s="126" t="n"/>
      <c r="G684" s="127" t="n"/>
      <c r="H684" s="127" t="n"/>
      <c r="I684" s="127" t="n"/>
      <c r="J684" s="127" t="n"/>
      <c r="K684" s="127" t="n"/>
      <c r="L684" s="127" t="n"/>
      <c r="M684" s="127" t="n"/>
      <c r="N684" s="120" t="n"/>
      <c r="O684" s="120" t="n"/>
      <c r="P684" s="120" t="n"/>
      <c r="Q684" s="120" t="n"/>
      <c r="R684" s="121" t="n"/>
      <c r="S684" s="121" t="n"/>
      <c r="T684" s="121" t="n"/>
      <c r="U684" s="121" t="n"/>
      <c r="V684" s="117">
        <f>IF(P684="NA","NA",IF(P684&lt;&gt;"",TEXT(P684-N684,"[h].mm"),""))</f>
        <v/>
      </c>
      <c r="W684" s="118">
        <f>IF(AND(R684="",S684=""),"",R684+S684)</f>
        <v/>
      </c>
      <c r="X684" s="116">
        <f>IF(O684&lt;&gt;"",DATE(YEAR(O684), MONTH(O684), DAY(O684)),"")</f>
        <v/>
      </c>
      <c r="Y684" s="122" t="n"/>
      <c r="Z684" s="123" t="n"/>
      <c r="AA684" s="117">
        <f>IF(F684="Re-assigned","NA",IF(W684="","",IF(W684&gt;=VLOOKUP(D684,SLAMatrix,3,FALSE),"Yes",IF(W684&lt;VLOOKUP(D684,SLAMatrix,2,FALSE),"No","Internal"))))</f>
        <v/>
      </c>
      <c r="AB684" s="123" t="n"/>
      <c r="AC684" s="123" t="n"/>
      <c r="AD684" s="119" t="n"/>
      <c r="AE684" s="125" t="n"/>
      <c r="AF684" s="124">
        <f>MONTH(O684)</f>
        <v/>
      </c>
      <c r="AG684" s="124">
        <f>VLOOKUP(IFERROR(MID(AE684,1,(FIND(",",AE684,1)-1)),AE684),Facility_Region_Mapping,2,FALSE)</f>
        <v/>
      </c>
      <c r="AH684" s="124" t="n"/>
      <c r="AI684" s="124">
        <f>IF(C684&lt;&gt;"",IF(M684="ESM User",getInterfaceName($C684),"NA"),"")</f>
        <v/>
      </c>
      <c r="AJ684" s="116">
        <f>IF(Q684&lt;&gt;"",DATE(YEAR(Q684), MONTH(Q684), DAY(Q684)),"")</f>
        <v/>
      </c>
      <c r="AK684" s="130">
        <f>IF(Q684&lt;&gt;0,Q684-N684,TODAY()-N684)</f>
        <v/>
      </c>
      <c r="AL684" s="112">
        <f>IF(F684="Re-assigned",0,IF(H684="Closed",0,IF(H684="Service Restored",0,IF(H684="",0,1))))</f>
        <v/>
      </c>
      <c r="AM684" s="124">
        <f>IF(AL684=0,"",IF(AK684&gt;20.99,"Aged","Non-Aged"))</f>
        <v/>
      </c>
      <c r="AN684" s="112">
        <f>IF(Q684&lt;&gt;"",MONTH(Q684),"")</f>
        <v/>
      </c>
      <c r="AO684" s="112">
        <f>IFERROR(VALUE(V684),0)</f>
        <v/>
      </c>
    </row>
    <row customFormat="1" customHeight="1" ht="29.25" r="685" s="112" spans="1:41">
      <c r="A685" s="127" t="n"/>
      <c r="B685" s="113" t="n"/>
      <c r="C685" s="127" t="n"/>
      <c r="D685" s="127" t="n"/>
      <c r="E685" s="114">
        <f>IF(F685 &lt;&gt; "",VLOOKUP(F685,CategoryLookup,2,FALSE), "")</f>
        <v/>
      </c>
      <c r="F685" s="126" t="n"/>
      <c r="G685" s="127" t="n"/>
      <c r="H685" s="127" t="n"/>
      <c r="I685" s="127" t="n"/>
      <c r="J685" s="127" t="n"/>
      <c r="K685" s="127" t="n"/>
      <c r="L685" s="127" t="n"/>
      <c r="M685" s="127" t="n"/>
      <c r="N685" s="120" t="n"/>
      <c r="O685" s="120" t="n"/>
      <c r="P685" s="120" t="n"/>
      <c r="Q685" s="120" t="n"/>
      <c r="R685" s="121" t="n"/>
      <c r="S685" s="121" t="n"/>
      <c r="T685" s="121" t="n"/>
      <c r="U685" s="121" t="n"/>
      <c r="V685" s="117">
        <f>IF(P685="NA","NA",IF(P685&lt;&gt;"",TEXT(P685-N685,"[h].mm"),""))</f>
        <v/>
      </c>
      <c r="W685" s="118">
        <f>IF(AND(R685="",S685=""),"",R685+S685)</f>
        <v/>
      </c>
      <c r="X685" s="116">
        <f>IF(O685&lt;&gt;"",DATE(YEAR(O685), MONTH(O685), DAY(O685)),"")</f>
        <v/>
      </c>
      <c r="Y685" s="122" t="n"/>
      <c r="Z685" s="123" t="n"/>
      <c r="AA685" s="117">
        <f>IF(F685="Re-assigned","NA",IF(W685="","",IF(W685&gt;=VLOOKUP(D685,SLAMatrix,3,FALSE),"Yes",IF(W685&lt;VLOOKUP(D685,SLAMatrix,2,FALSE),"No","Internal"))))</f>
        <v/>
      </c>
      <c r="AB685" s="123" t="n"/>
      <c r="AC685" s="123" t="n"/>
      <c r="AD685" s="119" t="n"/>
      <c r="AE685" s="125" t="n"/>
      <c r="AF685" s="124">
        <f>MONTH(O685)</f>
        <v/>
      </c>
      <c r="AG685" s="124">
        <f>VLOOKUP(IFERROR(MID(AE685,1,(FIND(",",AE685,1)-1)),AE685),Facility_Region_Mapping,2,FALSE)</f>
        <v/>
      </c>
      <c r="AH685" s="124" t="n"/>
      <c r="AI685" s="124">
        <f>IF(C685&lt;&gt;"",IF(M685="ESM User",getInterfaceName($C685),"NA"),"")</f>
        <v/>
      </c>
      <c r="AJ685" s="116">
        <f>IF(Q685&lt;&gt;"",DATE(YEAR(Q685), MONTH(Q685), DAY(Q685)),"")</f>
        <v/>
      </c>
      <c r="AK685" s="130">
        <f>IF(Q685&lt;&gt;0,Q685-N685,TODAY()-N685)</f>
        <v/>
      </c>
      <c r="AL685" s="112">
        <f>IF(F685="Re-assigned",0,IF(H685="Closed",0,IF(H685="Service Restored",0,IF(H685="",0,1))))</f>
        <v/>
      </c>
      <c r="AM685" s="124">
        <f>IF(AL685=0,"",IF(AK685&gt;20.99,"Aged","Non-Aged"))</f>
        <v/>
      </c>
      <c r="AN685" s="112">
        <f>IF(Q685&lt;&gt;"",MONTH(Q685),"")</f>
        <v/>
      </c>
      <c r="AO685" s="112">
        <f>IFERROR(VALUE(V685),0)</f>
        <v/>
      </c>
    </row>
    <row customFormat="1" customHeight="1" ht="29.25" r="686" s="112" spans="1:41">
      <c r="A686" s="127" t="n"/>
      <c r="B686" s="113" t="n"/>
      <c r="C686" s="127" t="n"/>
      <c r="D686" s="127" t="n"/>
      <c r="E686" s="114">
        <f>IF(F686 &lt;&gt; "",VLOOKUP(F686,CategoryLookup,2,FALSE), "")</f>
        <v/>
      </c>
      <c r="F686" s="126" t="n"/>
      <c r="G686" s="127" t="n"/>
      <c r="H686" s="127" t="n"/>
      <c r="I686" s="127" t="n"/>
      <c r="J686" s="127" t="n"/>
      <c r="K686" s="127" t="n"/>
      <c r="L686" s="127" t="n"/>
      <c r="M686" s="127" t="n"/>
      <c r="N686" s="120" t="n"/>
      <c r="O686" s="120" t="n"/>
      <c r="P686" s="120" t="n"/>
      <c r="Q686" s="120" t="n"/>
      <c r="R686" s="121" t="n"/>
      <c r="S686" s="121" t="n"/>
      <c r="T686" s="121" t="n"/>
      <c r="U686" s="121" t="n"/>
      <c r="V686" s="117">
        <f>IF(P686="NA","NA",IF(P686&lt;&gt;"",TEXT(P686-N686,"[h].mm"),""))</f>
        <v/>
      </c>
      <c r="W686" s="118">
        <f>IF(AND(R686="",S686=""),"",R686+S686)</f>
        <v/>
      </c>
      <c r="X686" s="116">
        <f>IF(O686&lt;&gt;"",DATE(YEAR(O686), MONTH(O686), DAY(O686)),"")</f>
        <v/>
      </c>
      <c r="Y686" s="122" t="n"/>
      <c r="Z686" s="123" t="n"/>
      <c r="AA686" s="117">
        <f>IF(F686="Re-assigned","NA",IF(W686="","",IF(W686&gt;=VLOOKUP(D686,SLAMatrix,3,FALSE),"Yes",IF(W686&lt;VLOOKUP(D686,SLAMatrix,2,FALSE),"No","Internal"))))</f>
        <v/>
      </c>
      <c r="AB686" s="123" t="n"/>
      <c r="AC686" s="123" t="n"/>
      <c r="AD686" s="119" t="n"/>
      <c r="AE686" s="125" t="n"/>
      <c r="AF686" s="124">
        <f>MONTH(O686)</f>
        <v/>
      </c>
      <c r="AG686" s="124">
        <f>VLOOKUP(IFERROR(MID(AE686,1,(FIND(",",AE686,1)-1)),AE686),Facility_Region_Mapping,2,FALSE)</f>
        <v/>
      </c>
      <c r="AH686" s="124" t="n"/>
      <c r="AI686" s="124">
        <f>IF(C686&lt;&gt;"",IF(M686="ESM User",getInterfaceName($C686),"NA"),"")</f>
        <v/>
      </c>
      <c r="AJ686" s="116">
        <f>IF(Q686&lt;&gt;"",DATE(YEAR(Q686), MONTH(Q686), DAY(Q686)),"")</f>
        <v/>
      </c>
      <c r="AK686" s="130">
        <f>IF(Q686&lt;&gt;0,Q686-N686,TODAY()-N686)</f>
        <v/>
      </c>
      <c r="AL686" s="112">
        <f>IF(F686="Re-assigned",0,IF(H686="Closed",0,IF(H686="Service Restored",0,IF(H686="",0,1))))</f>
        <v/>
      </c>
      <c r="AM686" s="124">
        <f>IF(AL686=0,"",IF(AK686&gt;20.99,"Aged","Non-Aged"))</f>
        <v/>
      </c>
      <c r="AN686" s="112">
        <f>IF(Q686&lt;&gt;"",MONTH(Q686),"")</f>
        <v/>
      </c>
      <c r="AO686" s="112">
        <f>IFERROR(VALUE(V686),0)</f>
        <v/>
      </c>
    </row>
    <row customFormat="1" customHeight="1" ht="29.25" r="687" s="112" spans="1:41">
      <c r="A687" s="127" t="n"/>
      <c r="B687" s="113" t="n"/>
      <c r="C687" s="127" t="n"/>
      <c r="D687" s="127" t="n"/>
      <c r="E687" s="114">
        <f>IF(F687 &lt;&gt; "",VLOOKUP(F687,CategoryLookup,2,FALSE), "")</f>
        <v/>
      </c>
      <c r="F687" s="126" t="n"/>
      <c r="G687" s="127" t="n"/>
      <c r="H687" s="127" t="n"/>
      <c r="I687" s="127" t="n"/>
      <c r="J687" s="127" t="n"/>
      <c r="K687" s="127" t="n"/>
      <c r="L687" s="127" t="n"/>
      <c r="M687" s="127" t="n"/>
      <c r="N687" s="120" t="n"/>
      <c r="O687" s="120" t="n"/>
      <c r="P687" s="120" t="n"/>
      <c r="Q687" s="120" t="n"/>
      <c r="R687" s="121" t="n"/>
      <c r="S687" s="121" t="n"/>
      <c r="T687" s="121" t="n"/>
      <c r="U687" s="121" t="n"/>
      <c r="V687" s="117">
        <f>IF(P687="NA","NA",IF(P687&lt;&gt;"",TEXT(P687-N687,"[h].mm"),""))</f>
        <v/>
      </c>
      <c r="W687" s="118">
        <f>IF(AND(R687="",S687=""),"",R687+S687)</f>
        <v/>
      </c>
      <c r="X687" s="116">
        <f>IF(O687&lt;&gt;"",DATE(YEAR(O687), MONTH(O687), DAY(O687)),"")</f>
        <v/>
      </c>
      <c r="Y687" s="122" t="n"/>
      <c r="Z687" s="123" t="n"/>
      <c r="AA687" s="117">
        <f>IF(F687="Re-assigned","NA",IF(W687="","",IF(W687&gt;=VLOOKUP(D687,SLAMatrix,3,FALSE),"Yes",IF(W687&lt;VLOOKUP(D687,SLAMatrix,2,FALSE),"No","Internal"))))</f>
        <v/>
      </c>
      <c r="AB687" s="123" t="n"/>
      <c r="AC687" s="123" t="n"/>
      <c r="AD687" s="119" t="n"/>
      <c r="AE687" s="125" t="n"/>
      <c r="AF687" s="124">
        <f>MONTH(O687)</f>
        <v/>
      </c>
      <c r="AG687" s="124">
        <f>VLOOKUP(IFERROR(MID(AE687,1,(FIND(",",AE687,1)-1)),AE687),Facility_Region_Mapping,2,FALSE)</f>
        <v/>
      </c>
      <c r="AH687" s="124" t="n"/>
      <c r="AI687" s="124">
        <f>IF(C687&lt;&gt;"",IF(M687="ESM User",getInterfaceName($C687),"NA"),"")</f>
        <v/>
      </c>
      <c r="AJ687" s="116">
        <f>IF(Q687&lt;&gt;"",DATE(YEAR(Q687), MONTH(Q687), DAY(Q687)),"")</f>
        <v/>
      </c>
      <c r="AK687" s="130">
        <f>IF(Q687&lt;&gt;0,Q687-N687,TODAY()-N687)</f>
        <v/>
      </c>
      <c r="AL687" s="112">
        <f>IF(F687="Re-assigned",0,IF(H687="Closed",0,IF(H687="Service Restored",0,IF(H687="",0,1))))</f>
        <v/>
      </c>
      <c r="AM687" s="124">
        <f>IF(AL687=0,"",IF(AK687&gt;20.99,"Aged","Non-Aged"))</f>
        <v/>
      </c>
      <c r="AN687" s="112">
        <f>IF(Q687&lt;&gt;"",MONTH(Q687),"")</f>
        <v/>
      </c>
      <c r="AO687" s="112">
        <f>IFERROR(VALUE(V687),0)</f>
        <v/>
      </c>
    </row>
    <row customFormat="1" customHeight="1" ht="29.25" r="688" s="112" spans="1:41">
      <c r="A688" s="127" t="n"/>
      <c r="B688" s="113" t="n"/>
      <c r="C688" s="127" t="n"/>
      <c r="D688" s="127" t="n"/>
      <c r="E688" s="114">
        <f>IF(F688 &lt;&gt; "",VLOOKUP(F688,CategoryLookup,2,FALSE), "")</f>
        <v/>
      </c>
      <c r="F688" s="126" t="n"/>
      <c r="G688" s="127" t="n"/>
      <c r="H688" s="127" t="n"/>
      <c r="I688" s="127" t="n"/>
      <c r="J688" s="127" t="n"/>
      <c r="K688" s="127" t="n"/>
      <c r="L688" s="127" t="n"/>
      <c r="M688" s="127" t="n"/>
      <c r="N688" s="120" t="n"/>
      <c r="O688" s="120" t="n"/>
      <c r="P688" s="120" t="n"/>
      <c r="Q688" s="120" t="n"/>
      <c r="R688" s="121" t="n"/>
      <c r="S688" s="121" t="n"/>
      <c r="T688" s="121" t="n"/>
      <c r="U688" s="121" t="n"/>
      <c r="V688" s="117">
        <f>IF(P688="NA","NA",IF(P688&lt;&gt;"",TEXT(P688-N688,"[h].mm"),""))</f>
        <v/>
      </c>
      <c r="W688" s="118">
        <f>IF(AND(R688="",S688=""),"",R688+S688)</f>
        <v/>
      </c>
      <c r="X688" s="116">
        <f>IF(O688&lt;&gt;"",DATE(YEAR(O688), MONTH(O688), DAY(O688)),"")</f>
        <v/>
      </c>
      <c r="Y688" s="122" t="n"/>
      <c r="Z688" s="123" t="n"/>
      <c r="AA688" s="117">
        <f>IF(F688="Re-assigned","NA",IF(W688="","",IF(W688&gt;=VLOOKUP(D688,SLAMatrix,3,FALSE),"Yes",IF(W688&lt;VLOOKUP(D688,SLAMatrix,2,FALSE),"No","Internal"))))</f>
        <v/>
      </c>
      <c r="AB688" s="123" t="n"/>
      <c r="AC688" s="123" t="n"/>
      <c r="AD688" s="119" t="n"/>
      <c r="AE688" s="125" t="n"/>
      <c r="AF688" s="124">
        <f>MONTH(O688)</f>
        <v/>
      </c>
      <c r="AG688" s="124">
        <f>VLOOKUP(IFERROR(MID(AE688,1,(FIND(",",AE688,1)-1)),AE688),Facility_Region_Mapping,2,FALSE)</f>
        <v/>
      </c>
      <c r="AH688" s="124" t="n"/>
      <c r="AI688" s="124">
        <f>IF(C688&lt;&gt;"",IF(M688="ESM User",getInterfaceName($C688),"NA"),"")</f>
        <v/>
      </c>
      <c r="AJ688" s="116">
        <f>IF(Q688&lt;&gt;"",DATE(YEAR(Q688), MONTH(Q688), DAY(Q688)),"")</f>
        <v/>
      </c>
      <c r="AK688" s="130">
        <f>IF(Q688&lt;&gt;0,Q688-N688,TODAY()-N688)</f>
        <v/>
      </c>
      <c r="AL688" s="112">
        <f>IF(F688="Re-assigned",0,IF(H688="Closed",0,IF(H688="Service Restored",0,IF(H688="",0,1))))</f>
        <v/>
      </c>
      <c r="AM688" s="124">
        <f>IF(AL688=0,"",IF(AK688&gt;20.99,"Aged","Non-Aged"))</f>
        <v/>
      </c>
      <c r="AN688" s="112">
        <f>IF(Q688&lt;&gt;"",MONTH(Q688),"")</f>
        <v/>
      </c>
      <c r="AO688" s="112">
        <f>IFERROR(VALUE(V688),0)</f>
        <v/>
      </c>
    </row>
    <row customFormat="1" customHeight="1" ht="29.25" r="689" s="112" spans="1:41">
      <c r="A689" s="127" t="n"/>
      <c r="B689" s="113" t="n"/>
      <c r="C689" s="127" t="n"/>
      <c r="D689" s="127" t="n"/>
      <c r="E689" s="114">
        <f>IF(F689 &lt;&gt; "",VLOOKUP(F689,CategoryLookup,2,FALSE), "")</f>
        <v/>
      </c>
      <c r="F689" s="126" t="n"/>
      <c r="G689" s="127" t="n"/>
      <c r="H689" s="127" t="n"/>
      <c r="I689" s="127" t="n"/>
      <c r="J689" s="127" t="n"/>
      <c r="K689" s="127" t="n"/>
      <c r="L689" s="127" t="n"/>
      <c r="M689" s="127" t="n"/>
      <c r="N689" s="120" t="n"/>
      <c r="O689" s="120" t="n"/>
      <c r="P689" s="120" t="n"/>
      <c r="Q689" s="120" t="n"/>
      <c r="R689" s="121" t="n"/>
      <c r="S689" s="121" t="n"/>
      <c r="T689" s="121" t="n"/>
      <c r="U689" s="121" t="n"/>
      <c r="V689" s="117">
        <f>IF(P689="NA","NA",IF(P689&lt;&gt;"",TEXT(P689-N689,"[h].mm"),""))</f>
        <v/>
      </c>
      <c r="W689" s="118">
        <f>IF(AND(R689="",S689=""),"",R689+S689)</f>
        <v/>
      </c>
      <c r="X689" s="116">
        <f>IF(O689&lt;&gt;"",DATE(YEAR(O689), MONTH(O689), DAY(O689)),"")</f>
        <v/>
      </c>
      <c r="Y689" s="122" t="n"/>
      <c r="Z689" s="123" t="n"/>
      <c r="AA689" s="117">
        <f>IF(F689="Re-assigned","NA",IF(W689="","",IF(W689&gt;=VLOOKUP(D689,SLAMatrix,3,FALSE),"Yes",IF(W689&lt;VLOOKUP(D689,SLAMatrix,2,FALSE),"No","Internal"))))</f>
        <v/>
      </c>
      <c r="AB689" s="123" t="n"/>
      <c r="AC689" s="123" t="n"/>
      <c r="AD689" s="119" t="n"/>
      <c r="AE689" s="125" t="n"/>
      <c r="AF689" s="124">
        <f>MONTH(O689)</f>
        <v/>
      </c>
      <c r="AG689" s="124">
        <f>VLOOKUP(IFERROR(MID(AE689,1,(FIND(",",AE689,1)-1)),AE689),Facility_Region_Mapping,2,FALSE)</f>
        <v/>
      </c>
      <c r="AH689" s="124" t="n"/>
      <c r="AI689" s="124">
        <f>IF(C689&lt;&gt;"",IF(M689="ESM User",getInterfaceName($C689),"NA"),"")</f>
        <v/>
      </c>
      <c r="AJ689" s="116">
        <f>IF(Q689&lt;&gt;"",DATE(YEAR(Q689), MONTH(Q689), DAY(Q689)),"")</f>
        <v/>
      </c>
      <c r="AK689" s="130">
        <f>IF(Q689&lt;&gt;0,Q689-N689,TODAY()-N689)</f>
        <v/>
      </c>
      <c r="AL689" s="112">
        <f>IF(F689="Re-assigned",0,IF(H689="Closed",0,IF(H689="Service Restored",0,IF(H689="",0,1))))</f>
        <v/>
      </c>
      <c r="AM689" s="124">
        <f>IF(AL689=0,"",IF(AK689&gt;20.99,"Aged","Non-Aged"))</f>
        <v/>
      </c>
      <c r="AN689" s="112">
        <f>IF(Q689&lt;&gt;"",MONTH(Q689),"")</f>
        <v/>
      </c>
      <c r="AO689" s="112">
        <f>IFERROR(VALUE(V689),0)</f>
        <v/>
      </c>
    </row>
    <row customFormat="1" customHeight="1" ht="29.25" r="690" s="112" spans="1:41">
      <c r="A690" s="127" t="n"/>
      <c r="B690" s="113" t="n"/>
      <c r="C690" s="127" t="n"/>
      <c r="D690" s="127" t="n"/>
      <c r="E690" s="114">
        <f>IF(F690 &lt;&gt; "",VLOOKUP(F690,CategoryLookup,2,FALSE), "")</f>
        <v/>
      </c>
      <c r="F690" s="126" t="n"/>
      <c r="G690" s="127" t="n"/>
      <c r="H690" s="127" t="n"/>
      <c r="I690" s="127" t="n"/>
      <c r="J690" s="127" t="n"/>
      <c r="K690" s="127" t="n"/>
      <c r="L690" s="127" t="n"/>
      <c r="M690" s="127" t="n"/>
      <c r="N690" s="120" t="n"/>
      <c r="O690" s="120" t="n"/>
      <c r="P690" s="120" t="n"/>
      <c r="Q690" s="120" t="n"/>
      <c r="R690" s="121" t="n"/>
      <c r="S690" s="121" t="n"/>
      <c r="T690" s="121" t="n"/>
      <c r="U690" s="121" t="n"/>
      <c r="V690" s="117">
        <f>IF(P690="NA","NA",IF(P690&lt;&gt;"",TEXT(P690-N690,"[h].mm"),""))</f>
        <v/>
      </c>
      <c r="W690" s="118">
        <f>IF(AND(R690="",S690=""),"",R690+S690)</f>
        <v/>
      </c>
      <c r="X690" s="116">
        <f>IF(O690&lt;&gt;"",DATE(YEAR(O690), MONTH(O690), DAY(O690)),"")</f>
        <v/>
      </c>
      <c r="Y690" s="122" t="n"/>
      <c r="Z690" s="123" t="n"/>
      <c r="AA690" s="117">
        <f>IF(F690="Re-assigned","NA",IF(W690="","",IF(W690&gt;=VLOOKUP(D690,SLAMatrix,3,FALSE),"Yes",IF(W690&lt;VLOOKUP(D690,SLAMatrix,2,FALSE),"No","Internal"))))</f>
        <v/>
      </c>
      <c r="AB690" s="123" t="n"/>
      <c r="AC690" s="123" t="n"/>
      <c r="AD690" s="119" t="n"/>
      <c r="AE690" s="125" t="n"/>
      <c r="AF690" s="124">
        <f>MONTH(O690)</f>
        <v/>
      </c>
      <c r="AG690" s="124">
        <f>VLOOKUP(IFERROR(MID(AE690,1,(FIND(",",AE690,1)-1)),AE690),Facility_Region_Mapping,2,FALSE)</f>
        <v/>
      </c>
      <c r="AH690" s="124" t="n"/>
      <c r="AI690" s="124">
        <f>IF(C690&lt;&gt;"",IF(M690="ESM User",getInterfaceName($C690),"NA"),"")</f>
        <v/>
      </c>
      <c r="AJ690" s="116">
        <f>IF(Q690&lt;&gt;"",DATE(YEAR(Q690), MONTH(Q690), DAY(Q690)),"")</f>
        <v/>
      </c>
      <c r="AK690" s="130">
        <f>IF(Q690&lt;&gt;0,Q690-N690,TODAY()-N690)</f>
        <v/>
      </c>
      <c r="AL690" s="112">
        <f>IF(F690="Re-assigned",0,IF(H690="Closed",0,IF(H690="Service Restored",0,IF(H690="",0,1))))</f>
        <v/>
      </c>
      <c r="AM690" s="124">
        <f>IF(AL690=0,"",IF(AK690&gt;20.99,"Aged","Non-Aged"))</f>
        <v/>
      </c>
      <c r="AN690" s="112">
        <f>IF(Q690&lt;&gt;"",MONTH(Q690),"")</f>
        <v/>
      </c>
      <c r="AO690" s="112">
        <f>IFERROR(VALUE(V690),0)</f>
        <v/>
      </c>
    </row>
    <row customFormat="1" customHeight="1" ht="29.25" r="691" s="112" spans="1:41">
      <c r="A691" s="127" t="n"/>
      <c r="B691" s="113" t="n"/>
      <c r="C691" s="127" t="n"/>
      <c r="D691" s="127" t="n"/>
      <c r="E691" s="114">
        <f>IF(F691 &lt;&gt; "",VLOOKUP(F691,CategoryLookup,2,FALSE), "")</f>
        <v/>
      </c>
      <c r="F691" s="126" t="n"/>
      <c r="G691" s="127" t="n"/>
      <c r="H691" s="127" t="n"/>
      <c r="I691" s="127" t="n"/>
      <c r="J691" s="127" t="n"/>
      <c r="K691" s="127" t="n"/>
      <c r="L691" s="127" t="n"/>
      <c r="M691" s="127" t="n"/>
      <c r="N691" s="120" t="n"/>
      <c r="O691" s="120" t="n"/>
      <c r="P691" s="120" t="n"/>
      <c r="Q691" s="120" t="n"/>
      <c r="R691" s="121" t="n"/>
      <c r="S691" s="121" t="n"/>
      <c r="T691" s="121" t="n"/>
      <c r="U691" s="121" t="n"/>
      <c r="V691" s="117">
        <f>IF(P691="NA","NA",IF(P691&lt;&gt;"",TEXT(P691-N691,"[h].mm"),""))</f>
        <v/>
      </c>
      <c r="W691" s="118">
        <f>IF(AND(R691="",S691=""),"",R691+S691)</f>
        <v/>
      </c>
      <c r="X691" s="116">
        <f>IF(O691&lt;&gt;"",DATE(YEAR(O691), MONTH(O691), DAY(O691)),"")</f>
        <v/>
      </c>
      <c r="Y691" s="122" t="n"/>
      <c r="Z691" s="123" t="n"/>
      <c r="AA691" s="117">
        <f>IF(F691="Re-assigned","NA",IF(W691="","",IF(W691&gt;=VLOOKUP(D691,SLAMatrix,3,FALSE),"Yes",IF(W691&lt;VLOOKUP(D691,SLAMatrix,2,FALSE),"No","Internal"))))</f>
        <v/>
      </c>
      <c r="AB691" s="123" t="n"/>
      <c r="AC691" s="123" t="n"/>
      <c r="AD691" s="119" t="n"/>
      <c r="AE691" s="125" t="n"/>
      <c r="AF691" s="124">
        <f>MONTH(O691)</f>
        <v/>
      </c>
      <c r="AG691" s="124">
        <f>VLOOKUP(IFERROR(MID(AE691,1,(FIND(",",AE691,1)-1)),AE691),Facility_Region_Mapping,2,FALSE)</f>
        <v/>
      </c>
      <c r="AH691" s="124" t="n"/>
      <c r="AI691" s="124">
        <f>IF(C691&lt;&gt;"",IF(M691="ESM User",getInterfaceName($C691),"NA"),"")</f>
        <v/>
      </c>
      <c r="AJ691" s="116">
        <f>IF(Q691&lt;&gt;"",DATE(YEAR(Q691), MONTH(Q691), DAY(Q691)),"")</f>
        <v/>
      </c>
      <c r="AK691" s="130">
        <f>IF(Q691&lt;&gt;0,Q691-N691,TODAY()-N691)</f>
        <v/>
      </c>
      <c r="AL691" s="112">
        <f>IF(F691="Re-assigned",0,IF(H691="Closed",0,IF(H691="Service Restored",0,IF(H691="",0,1))))</f>
        <v/>
      </c>
      <c r="AM691" s="124">
        <f>IF(AL691=0,"",IF(AK691&gt;20.99,"Aged","Non-Aged"))</f>
        <v/>
      </c>
      <c r="AN691" s="112">
        <f>IF(Q691&lt;&gt;"",MONTH(Q691),"")</f>
        <v/>
      </c>
      <c r="AO691" s="112">
        <f>IFERROR(VALUE(V691),0)</f>
        <v/>
      </c>
    </row>
    <row customFormat="1" customHeight="1" ht="29.25" r="692" s="112" spans="1:41">
      <c r="A692" s="127" t="n"/>
      <c r="B692" s="113" t="n"/>
      <c r="C692" s="127" t="n"/>
      <c r="D692" s="127" t="n"/>
      <c r="E692" s="114">
        <f>IF(F692 &lt;&gt; "",VLOOKUP(F692,CategoryLookup,2,FALSE), "")</f>
        <v/>
      </c>
      <c r="F692" s="126" t="n"/>
      <c r="G692" s="127" t="n"/>
      <c r="H692" s="127" t="n"/>
      <c r="I692" s="127" t="n"/>
      <c r="J692" s="127" t="n"/>
      <c r="K692" s="127" t="n"/>
      <c r="L692" s="127" t="n"/>
      <c r="M692" s="127" t="n"/>
      <c r="N692" s="120" t="n"/>
      <c r="O692" s="120" t="n"/>
      <c r="P692" s="120" t="n"/>
      <c r="Q692" s="120" t="n"/>
      <c r="R692" s="121" t="n"/>
      <c r="S692" s="121" t="n"/>
      <c r="T692" s="121" t="n"/>
      <c r="U692" s="121" t="n"/>
      <c r="V692" s="117">
        <f>IF(P692="NA","NA",IF(P692&lt;&gt;"",TEXT(P692-N692,"[h].mm"),""))</f>
        <v/>
      </c>
      <c r="W692" s="118">
        <f>IF(AND(R692="",S692=""),"",R692+S692)</f>
        <v/>
      </c>
      <c r="X692" s="116">
        <f>IF(O692&lt;&gt;"",DATE(YEAR(O692), MONTH(O692), DAY(O692)),"")</f>
        <v/>
      </c>
      <c r="Y692" s="122" t="n"/>
      <c r="Z692" s="123" t="n"/>
      <c r="AA692" s="117">
        <f>IF(F692="Re-assigned","NA",IF(W692="","",IF(W692&gt;=VLOOKUP(D692,SLAMatrix,3,FALSE),"Yes",IF(W692&lt;VLOOKUP(D692,SLAMatrix,2,FALSE),"No","Internal"))))</f>
        <v/>
      </c>
      <c r="AB692" s="123" t="n"/>
      <c r="AC692" s="123" t="n"/>
      <c r="AD692" s="119" t="n"/>
      <c r="AE692" s="125" t="n"/>
      <c r="AF692" s="124">
        <f>MONTH(O692)</f>
        <v/>
      </c>
      <c r="AG692" s="124">
        <f>VLOOKUP(IFERROR(MID(AE692,1,(FIND(",",AE692,1)-1)),AE692),Facility_Region_Mapping,2,FALSE)</f>
        <v/>
      </c>
      <c r="AH692" s="124" t="n"/>
      <c r="AI692" s="124">
        <f>IF(C692&lt;&gt;"",IF(M692="ESM User",getInterfaceName($C692),"NA"),"")</f>
        <v/>
      </c>
      <c r="AJ692" s="116">
        <f>IF(Q692&lt;&gt;"",DATE(YEAR(Q692), MONTH(Q692), DAY(Q692)),"")</f>
        <v/>
      </c>
      <c r="AK692" s="130">
        <f>IF(Q692&lt;&gt;0,Q692-N692,TODAY()-N692)</f>
        <v/>
      </c>
      <c r="AL692" s="112">
        <f>IF(F692="Re-assigned",0,IF(H692="Closed",0,IF(H692="Service Restored",0,IF(H692="",0,1))))</f>
        <v/>
      </c>
      <c r="AM692" s="124">
        <f>IF(AL692=0,"",IF(AK692&gt;20.99,"Aged","Non-Aged"))</f>
        <v/>
      </c>
      <c r="AN692" s="112">
        <f>IF(Q692&lt;&gt;"",MONTH(Q692),"")</f>
        <v/>
      </c>
      <c r="AO692" s="112">
        <f>IFERROR(VALUE(V692),0)</f>
        <v/>
      </c>
    </row>
    <row customFormat="1" customHeight="1" ht="29.25" r="693" s="112" spans="1:41">
      <c r="A693" s="127" t="n"/>
      <c r="B693" s="113" t="n"/>
      <c r="C693" s="127" t="n"/>
      <c r="D693" s="127" t="n"/>
      <c r="E693" s="114">
        <f>IF(F693 &lt;&gt; "",VLOOKUP(F693,CategoryLookup,2,FALSE), "")</f>
        <v/>
      </c>
      <c r="F693" s="126" t="n"/>
      <c r="G693" s="127" t="n"/>
      <c r="H693" s="127" t="n"/>
      <c r="I693" s="127" t="n"/>
      <c r="J693" s="127" t="n"/>
      <c r="K693" s="127" t="n"/>
      <c r="L693" s="127" t="n"/>
      <c r="M693" s="127" t="n"/>
      <c r="N693" s="120" t="n"/>
      <c r="O693" s="120" t="n"/>
      <c r="P693" s="120" t="n"/>
      <c r="Q693" s="120" t="n"/>
      <c r="R693" s="121" t="n"/>
      <c r="S693" s="121" t="n"/>
      <c r="T693" s="121" t="n"/>
      <c r="U693" s="121" t="n"/>
      <c r="V693" s="117">
        <f>IF(P693="NA","NA",IF(P693&lt;&gt;"",TEXT(P693-N693,"[h].mm"),""))</f>
        <v/>
      </c>
      <c r="W693" s="118">
        <f>IF(AND(R693="",S693=""),"",R693+S693)</f>
        <v/>
      </c>
      <c r="X693" s="116">
        <f>IF(O693&lt;&gt;"",DATE(YEAR(O693), MONTH(O693), DAY(O693)),"")</f>
        <v/>
      </c>
      <c r="Y693" s="122" t="n"/>
      <c r="Z693" s="123" t="n"/>
      <c r="AA693" s="117">
        <f>IF(F693="Re-assigned","NA",IF(W693="","",IF(W693&gt;=VLOOKUP(D693,SLAMatrix,3,FALSE),"Yes",IF(W693&lt;VLOOKUP(D693,SLAMatrix,2,FALSE),"No","Internal"))))</f>
        <v/>
      </c>
      <c r="AB693" s="123" t="n"/>
      <c r="AC693" s="123" t="n"/>
      <c r="AD693" s="119" t="n"/>
      <c r="AE693" s="125" t="n"/>
      <c r="AF693" s="124">
        <f>MONTH(O693)</f>
        <v/>
      </c>
      <c r="AG693" s="124">
        <f>VLOOKUP(IFERROR(MID(AE693,1,(FIND(",",AE693,1)-1)),AE693),Facility_Region_Mapping,2,FALSE)</f>
        <v/>
      </c>
      <c r="AH693" s="124" t="n"/>
      <c r="AI693" s="124">
        <f>IF(C693&lt;&gt;"",IF(M693="ESM User",getInterfaceName($C693),"NA"),"")</f>
        <v/>
      </c>
      <c r="AJ693" s="116">
        <f>IF(Q693&lt;&gt;"",DATE(YEAR(Q693), MONTH(Q693), DAY(Q693)),"")</f>
        <v/>
      </c>
      <c r="AK693" s="130">
        <f>IF(Q693&lt;&gt;0,Q693-N693,TODAY()-N693)</f>
        <v/>
      </c>
      <c r="AL693" s="112">
        <f>IF(F693="Re-assigned",0,IF(H693="Closed",0,IF(H693="Service Restored",0,IF(H693="",0,1))))</f>
        <v/>
      </c>
      <c r="AM693" s="124">
        <f>IF(AL693=0,"",IF(AK693&gt;20.99,"Aged","Non-Aged"))</f>
        <v/>
      </c>
      <c r="AN693" s="112">
        <f>IF(Q693&lt;&gt;"",MONTH(Q693),"")</f>
        <v/>
      </c>
      <c r="AO693" s="112">
        <f>IFERROR(VALUE(V693),0)</f>
        <v/>
      </c>
    </row>
    <row customFormat="1" customHeight="1" ht="29.25" r="694" s="112" spans="1:41">
      <c r="A694" s="127" t="n"/>
      <c r="B694" s="113" t="n"/>
      <c r="C694" s="127" t="n"/>
      <c r="D694" s="127" t="n"/>
      <c r="E694" s="114">
        <f>IF(F694 &lt;&gt; "",VLOOKUP(F694,CategoryLookup,2,FALSE), "")</f>
        <v/>
      </c>
      <c r="F694" s="126" t="n"/>
      <c r="G694" s="127" t="n"/>
      <c r="H694" s="127" t="n"/>
      <c r="I694" s="127" t="n"/>
      <c r="J694" s="127" t="n"/>
      <c r="K694" s="127" t="n"/>
      <c r="L694" s="127" t="n"/>
      <c r="M694" s="127" t="n"/>
      <c r="N694" s="120" t="n"/>
      <c r="O694" s="120" t="n"/>
      <c r="P694" s="120" t="n"/>
      <c r="Q694" s="120" t="n"/>
      <c r="R694" s="121" t="n"/>
      <c r="S694" s="121" t="n"/>
      <c r="T694" s="121" t="n"/>
      <c r="U694" s="121" t="n"/>
      <c r="V694" s="117">
        <f>IF(P694="NA","NA",IF(P694&lt;&gt;"",TEXT(P694-N694,"[h].mm"),""))</f>
        <v/>
      </c>
      <c r="W694" s="118">
        <f>IF(AND(R694="",S694=""),"",R694+S694)</f>
        <v/>
      </c>
      <c r="X694" s="116">
        <f>IF(O694&lt;&gt;"",DATE(YEAR(O694), MONTH(O694), DAY(O694)),"")</f>
        <v/>
      </c>
      <c r="Y694" s="122" t="n"/>
      <c r="Z694" s="123" t="n"/>
      <c r="AA694" s="117">
        <f>IF(F694="Re-assigned","NA",IF(W694="","",IF(W694&gt;=VLOOKUP(D694,SLAMatrix,3,FALSE),"Yes",IF(W694&lt;VLOOKUP(D694,SLAMatrix,2,FALSE),"No","Internal"))))</f>
        <v/>
      </c>
      <c r="AB694" s="123" t="n"/>
      <c r="AC694" s="123" t="n"/>
      <c r="AD694" s="119" t="n"/>
      <c r="AE694" s="125" t="n"/>
      <c r="AF694" s="124">
        <f>MONTH(O694)</f>
        <v/>
      </c>
      <c r="AG694" s="124">
        <f>VLOOKUP(IFERROR(MID(AE694,1,(FIND(",",AE694,1)-1)),AE694),Facility_Region_Mapping,2,FALSE)</f>
        <v/>
      </c>
      <c r="AH694" s="124" t="n"/>
      <c r="AI694" s="124">
        <f>IF(C694&lt;&gt;"",IF(M694="ESM User",getInterfaceName($C694),"NA"),"")</f>
        <v/>
      </c>
      <c r="AJ694" s="116">
        <f>IF(Q694&lt;&gt;"",DATE(YEAR(Q694), MONTH(Q694), DAY(Q694)),"")</f>
        <v/>
      </c>
      <c r="AK694" s="130">
        <f>IF(Q694&lt;&gt;0,Q694-N694,TODAY()-N694)</f>
        <v/>
      </c>
      <c r="AL694" s="112">
        <f>IF(F694="Re-assigned",0,IF(H694="Closed",0,IF(H694="Service Restored",0,IF(H694="",0,1))))</f>
        <v/>
      </c>
      <c r="AM694" s="124">
        <f>IF(AL694=0,"",IF(AK694&gt;20.99,"Aged","Non-Aged"))</f>
        <v/>
      </c>
      <c r="AN694" s="112">
        <f>IF(Q694&lt;&gt;"",MONTH(Q694),"")</f>
        <v/>
      </c>
      <c r="AO694" s="112">
        <f>IFERROR(VALUE(V694),0)</f>
        <v/>
      </c>
    </row>
    <row customFormat="1" customHeight="1" ht="29.25" r="695" s="112" spans="1:41">
      <c r="A695" s="127" t="n"/>
      <c r="B695" s="113" t="n"/>
      <c r="C695" s="127" t="n"/>
      <c r="D695" s="127" t="n"/>
      <c r="E695" s="114">
        <f>IF(F695 &lt;&gt; "",VLOOKUP(F695,CategoryLookup,2,FALSE), "")</f>
        <v/>
      </c>
      <c r="F695" s="126" t="n"/>
      <c r="G695" s="127" t="n"/>
      <c r="H695" s="127" t="n"/>
      <c r="I695" s="127" t="n"/>
      <c r="J695" s="127" t="n"/>
      <c r="K695" s="127" t="n"/>
      <c r="L695" s="127" t="n"/>
      <c r="M695" s="127" t="n"/>
      <c r="N695" s="120" t="n"/>
      <c r="O695" s="120" t="n"/>
      <c r="P695" s="120" t="n"/>
      <c r="Q695" s="120" t="n"/>
      <c r="R695" s="121" t="n"/>
      <c r="S695" s="121" t="n"/>
      <c r="T695" s="121" t="n"/>
      <c r="U695" s="121" t="n"/>
      <c r="V695" s="117">
        <f>IF(P695="NA","NA",IF(P695&lt;&gt;"",TEXT(P695-N695,"[h].mm"),""))</f>
        <v/>
      </c>
      <c r="W695" s="118">
        <f>IF(AND(R695="",S695=""),"",R695+S695)</f>
        <v/>
      </c>
      <c r="X695" s="116">
        <f>IF(O695&lt;&gt;"",DATE(YEAR(O695), MONTH(O695), DAY(O695)),"")</f>
        <v/>
      </c>
      <c r="Y695" s="122" t="n"/>
      <c r="Z695" s="123" t="n"/>
      <c r="AA695" s="117">
        <f>IF(F695="Re-assigned","NA",IF(W695="","",IF(W695&gt;=VLOOKUP(D695,SLAMatrix,3,FALSE),"Yes",IF(W695&lt;VLOOKUP(D695,SLAMatrix,2,FALSE),"No","Internal"))))</f>
        <v/>
      </c>
      <c r="AB695" s="123" t="n"/>
      <c r="AC695" s="123" t="n"/>
      <c r="AD695" s="119" t="n"/>
      <c r="AE695" s="125" t="n"/>
      <c r="AF695" s="124">
        <f>MONTH(O695)</f>
        <v/>
      </c>
      <c r="AG695" s="124">
        <f>VLOOKUP(IFERROR(MID(AE695,1,(FIND(",",AE695,1)-1)),AE695),Facility_Region_Mapping,2,FALSE)</f>
        <v/>
      </c>
      <c r="AH695" s="124" t="n"/>
      <c r="AI695" s="124">
        <f>IF(C695&lt;&gt;"",IF(M695="ESM User",getInterfaceName($C695),"NA"),"")</f>
        <v/>
      </c>
      <c r="AJ695" s="116">
        <f>IF(Q695&lt;&gt;"",DATE(YEAR(Q695), MONTH(Q695), DAY(Q695)),"")</f>
        <v/>
      </c>
      <c r="AK695" s="130">
        <f>IF(Q695&lt;&gt;0,Q695-N695,TODAY()-N695)</f>
        <v/>
      </c>
      <c r="AL695" s="112">
        <f>IF(F695="Re-assigned",0,IF(H695="Closed",0,IF(H695="Service Restored",0,IF(H695="",0,1))))</f>
        <v/>
      </c>
      <c r="AM695" s="124">
        <f>IF(AL695=0,"",IF(AK695&gt;20.99,"Aged","Non-Aged"))</f>
        <v/>
      </c>
      <c r="AN695" s="112">
        <f>IF(Q695&lt;&gt;"",MONTH(Q695),"")</f>
        <v/>
      </c>
      <c r="AO695" s="112">
        <f>IFERROR(VALUE(V695),0)</f>
        <v/>
      </c>
    </row>
    <row customFormat="1" customHeight="1" ht="29.25" r="696" s="112" spans="1:41">
      <c r="A696" s="127" t="n"/>
      <c r="B696" s="113" t="n"/>
      <c r="C696" s="127" t="n"/>
      <c r="D696" s="127" t="n"/>
      <c r="E696" s="114">
        <f>IF(F696 &lt;&gt; "",VLOOKUP(F696,CategoryLookup,2,FALSE), "")</f>
        <v/>
      </c>
      <c r="F696" s="126" t="n"/>
      <c r="G696" s="127" t="n"/>
      <c r="H696" s="127" t="n"/>
      <c r="I696" s="127" t="n"/>
      <c r="J696" s="127" t="n"/>
      <c r="K696" s="127" t="n"/>
      <c r="L696" s="127" t="n"/>
      <c r="M696" s="127" t="n"/>
      <c r="N696" s="120" t="n"/>
      <c r="O696" s="120" t="n"/>
      <c r="P696" s="120" t="n"/>
      <c r="Q696" s="120" t="n"/>
      <c r="R696" s="121" t="n"/>
      <c r="S696" s="121" t="n"/>
      <c r="T696" s="121" t="n"/>
      <c r="U696" s="121" t="n"/>
      <c r="V696" s="117">
        <f>IF(P696="NA","NA",IF(P696&lt;&gt;"",TEXT(P696-N696,"[h].mm"),""))</f>
        <v/>
      </c>
      <c r="W696" s="118">
        <f>IF(AND(R696="",S696=""),"",R696+S696)</f>
        <v/>
      </c>
      <c r="X696" s="116">
        <f>IF(O696&lt;&gt;"",DATE(YEAR(O696), MONTH(O696), DAY(O696)),"")</f>
        <v/>
      </c>
      <c r="Y696" s="122" t="n"/>
      <c r="Z696" s="123" t="n"/>
      <c r="AA696" s="117">
        <f>IF(F696="Re-assigned","NA",IF(W696="","",IF(W696&gt;=VLOOKUP(D696,SLAMatrix,3,FALSE),"Yes",IF(W696&lt;VLOOKUP(D696,SLAMatrix,2,FALSE),"No","Internal"))))</f>
        <v/>
      </c>
      <c r="AB696" s="123" t="n"/>
      <c r="AC696" s="123" t="n"/>
      <c r="AD696" s="119" t="n"/>
      <c r="AE696" s="125" t="n"/>
      <c r="AF696" s="124">
        <f>MONTH(O696)</f>
        <v/>
      </c>
      <c r="AG696" s="124">
        <f>VLOOKUP(IFERROR(MID(AE696,1,(FIND(",",AE696,1)-1)),AE696),Facility_Region_Mapping,2,FALSE)</f>
        <v/>
      </c>
      <c r="AH696" s="124" t="n"/>
      <c r="AI696" s="124">
        <f>IF(C696&lt;&gt;"",IF(M696="ESM User",getInterfaceName($C696),"NA"),"")</f>
        <v/>
      </c>
      <c r="AJ696" s="116">
        <f>IF(Q696&lt;&gt;"",DATE(YEAR(Q696), MONTH(Q696), DAY(Q696)),"")</f>
        <v/>
      </c>
      <c r="AK696" s="130">
        <f>IF(Q696&lt;&gt;0,Q696-N696,TODAY()-N696)</f>
        <v/>
      </c>
      <c r="AL696" s="112">
        <f>IF(F696="Re-assigned",0,IF(H696="Closed",0,IF(H696="Service Restored",0,IF(H696="",0,1))))</f>
        <v/>
      </c>
      <c r="AM696" s="124">
        <f>IF(AL696=0,"",IF(AK696&gt;20.99,"Aged","Non-Aged"))</f>
        <v/>
      </c>
      <c r="AN696" s="112">
        <f>IF(Q696&lt;&gt;"",MONTH(Q696),"")</f>
        <v/>
      </c>
      <c r="AO696" s="112">
        <f>IFERROR(VALUE(V696),0)</f>
        <v/>
      </c>
    </row>
    <row customFormat="1" customHeight="1" ht="29.25" r="697" s="112" spans="1:41">
      <c r="A697" s="127" t="n"/>
      <c r="B697" s="113" t="n"/>
      <c r="C697" s="127" t="n"/>
      <c r="D697" s="127" t="n"/>
      <c r="E697" s="114">
        <f>IF(F697 &lt;&gt; "",VLOOKUP(F697,CategoryLookup,2,FALSE), "")</f>
        <v/>
      </c>
      <c r="F697" s="126" t="n"/>
      <c r="G697" s="127" t="n"/>
      <c r="H697" s="127" t="n"/>
      <c r="I697" s="127" t="n"/>
      <c r="J697" s="127" t="n"/>
      <c r="K697" s="127" t="n"/>
      <c r="L697" s="127" t="n"/>
      <c r="M697" s="127" t="n"/>
      <c r="N697" s="120" t="n"/>
      <c r="O697" s="120" t="n"/>
      <c r="P697" s="120" t="n"/>
      <c r="Q697" s="120" t="n"/>
      <c r="R697" s="121" t="n"/>
      <c r="S697" s="121" t="n"/>
      <c r="T697" s="121" t="n"/>
      <c r="U697" s="121" t="n"/>
      <c r="V697" s="117">
        <f>IF(P697="NA","NA",IF(P697&lt;&gt;"",TEXT(P697-N697,"[h].mm"),""))</f>
        <v/>
      </c>
      <c r="W697" s="118">
        <f>IF(AND(R697="",S697=""),"",R697+S697)</f>
        <v/>
      </c>
      <c r="X697" s="116">
        <f>IF(O697&lt;&gt;"",DATE(YEAR(O697), MONTH(O697), DAY(O697)),"")</f>
        <v/>
      </c>
      <c r="Y697" s="122" t="n"/>
      <c r="Z697" s="123" t="n"/>
      <c r="AA697" s="117">
        <f>IF(F697="Re-assigned","NA",IF(W697="","",IF(W697&gt;=VLOOKUP(D697,SLAMatrix,3,FALSE),"Yes",IF(W697&lt;VLOOKUP(D697,SLAMatrix,2,FALSE),"No","Internal"))))</f>
        <v/>
      </c>
      <c r="AB697" s="123" t="n"/>
      <c r="AC697" s="123" t="n"/>
      <c r="AD697" s="119" t="n"/>
      <c r="AE697" s="125" t="n"/>
      <c r="AF697" s="124">
        <f>MONTH(O697)</f>
        <v/>
      </c>
      <c r="AG697" s="124">
        <f>VLOOKUP(IFERROR(MID(AE697,1,(FIND(",",AE697,1)-1)),AE697),Facility_Region_Mapping,2,FALSE)</f>
        <v/>
      </c>
      <c r="AH697" s="124" t="n"/>
      <c r="AI697" s="124">
        <f>IF(C697&lt;&gt;"",IF(M697="ESM User",getInterfaceName($C697),"NA"),"")</f>
        <v/>
      </c>
      <c r="AJ697" s="116">
        <f>IF(Q697&lt;&gt;"",DATE(YEAR(Q697), MONTH(Q697), DAY(Q697)),"")</f>
        <v/>
      </c>
      <c r="AK697" s="130">
        <f>IF(Q697&lt;&gt;0,Q697-N697,TODAY()-N697)</f>
        <v/>
      </c>
      <c r="AL697" s="112">
        <f>IF(F697="Re-assigned",0,IF(H697="Closed",0,IF(H697="Service Restored",0,IF(H697="",0,1))))</f>
        <v/>
      </c>
      <c r="AM697" s="124">
        <f>IF(AL697=0,"",IF(AK697&gt;20.99,"Aged","Non-Aged"))</f>
        <v/>
      </c>
      <c r="AN697" s="112">
        <f>IF(Q697&lt;&gt;"",MONTH(Q697),"")</f>
        <v/>
      </c>
      <c r="AO697" s="112">
        <f>IFERROR(VALUE(V697),0)</f>
        <v/>
      </c>
    </row>
    <row customFormat="1" customHeight="1" ht="29.25" r="698" s="112" spans="1:41">
      <c r="A698" s="127" t="n"/>
      <c r="B698" s="113" t="n"/>
      <c r="C698" s="127" t="n"/>
      <c r="D698" s="127" t="n"/>
      <c r="E698" s="114">
        <f>IF(F698 &lt;&gt; "",VLOOKUP(F698,CategoryLookup,2,FALSE), "")</f>
        <v/>
      </c>
      <c r="F698" s="126" t="n"/>
      <c r="G698" s="127" t="n"/>
      <c r="H698" s="127" t="n"/>
      <c r="I698" s="127" t="n"/>
      <c r="J698" s="127" t="n"/>
      <c r="K698" s="127" t="n"/>
      <c r="L698" s="127" t="n"/>
      <c r="M698" s="127" t="n"/>
      <c r="N698" s="120" t="n"/>
      <c r="O698" s="120" t="n"/>
      <c r="P698" s="120" t="n"/>
      <c r="Q698" s="120" t="n"/>
      <c r="R698" s="121" t="n"/>
      <c r="S698" s="121" t="n"/>
      <c r="T698" s="121" t="n"/>
      <c r="U698" s="121" t="n"/>
      <c r="V698" s="117">
        <f>IF(P698="NA","NA",IF(P698&lt;&gt;"",TEXT(P698-N698,"[h].mm"),""))</f>
        <v/>
      </c>
      <c r="W698" s="118">
        <f>IF(AND(R698="",S698=""),"",R698+S698)</f>
        <v/>
      </c>
      <c r="X698" s="116">
        <f>IF(O698&lt;&gt;"",DATE(YEAR(O698), MONTH(O698), DAY(O698)),"")</f>
        <v/>
      </c>
      <c r="Y698" s="122" t="n"/>
      <c r="Z698" s="123" t="n"/>
      <c r="AA698" s="117">
        <f>IF(F698="Re-assigned","NA",IF(W698="","",IF(W698&gt;=VLOOKUP(D698,SLAMatrix,3,FALSE),"Yes",IF(W698&lt;VLOOKUP(D698,SLAMatrix,2,FALSE),"No","Internal"))))</f>
        <v/>
      </c>
      <c r="AB698" s="123" t="n"/>
      <c r="AC698" s="123" t="n"/>
      <c r="AD698" s="119" t="n"/>
      <c r="AE698" s="125" t="n"/>
      <c r="AF698" s="124">
        <f>MONTH(O698)</f>
        <v/>
      </c>
      <c r="AG698" s="124">
        <f>VLOOKUP(IFERROR(MID(AE698,1,(FIND(",",AE698,1)-1)),AE698),Facility_Region_Mapping,2,FALSE)</f>
        <v/>
      </c>
      <c r="AH698" s="124" t="n"/>
      <c r="AI698" s="124">
        <f>IF(C698&lt;&gt;"",IF(M698="ESM User",getInterfaceName($C698),"NA"),"")</f>
        <v/>
      </c>
      <c r="AJ698" s="116">
        <f>IF(Q698&lt;&gt;"",DATE(YEAR(Q698), MONTH(Q698), DAY(Q698)),"")</f>
        <v/>
      </c>
      <c r="AK698" s="130">
        <f>IF(Q698&lt;&gt;0,Q698-N698,TODAY()-N698)</f>
        <v/>
      </c>
      <c r="AL698" s="112">
        <f>IF(F698="Re-assigned",0,IF(H698="Closed",0,IF(H698="Service Restored",0,IF(H698="",0,1))))</f>
        <v/>
      </c>
      <c r="AM698" s="124">
        <f>IF(AL698=0,"",IF(AK698&gt;20.99,"Aged","Non-Aged"))</f>
        <v/>
      </c>
      <c r="AN698" s="112">
        <f>IF(Q698&lt;&gt;"",MONTH(Q698),"")</f>
        <v/>
      </c>
      <c r="AO698" s="112">
        <f>IFERROR(VALUE(V698),0)</f>
        <v/>
      </c>
    </row>
    <row customFormat="1" customHeight="1" ht="29.25" r="699" s="112" spans="1:41">
      <c r="A699" s="127" t="n"/>
      <c r="B699" s="113" t="n"/>
      <c r="C699" s="127" t="n"/>
      <c r="D699" s="127" t="n"/>
      <c r="E699" s="114">
        <f>IF(F699 &lt;&gt; "",VLOOKUP(F699,CategoryLookup,2,FALSE), "")</f>
        <v/>
      </c>
      <c r="F699" s="126" t="n"/>
      <c r="G699" s="127" t="n"/>
      <c r="H699" s="127" t="n"/>
      <c r="I699" s="127" t="n"/>
      <c r="J699" s="127" t="n"/>
      <c r="K699" s="127" t="n"/>
      <c r="L699" s="127" t="n"/>
      <c r="M699" s="127" t="n"/>
      <c r="N699" s="120" t="n"/>
      <c r="O699" s="120" t="n"/>
      <c r="P699" s="120" t="n"/>
      <c r="Q699" s="120" t="n"/>
      <c r="R699" s="121" t="n"/>
      <c r="S699" s="121" t="n"/>
      <c r="T699" s="121" t="n"/>
      <c r="U699" s="121" t="n"/>
      <c r="V699" s="117">
        <f>IF(P699="NA","NA",IF(P699&lt;&gt;"",TEXT(P699-N699,"[h].mm"),""))</f>
        <v/>
      </c>
      <c r="W699" s="118">
        <f>IF(AND(R699="",S699=""),"",R699+S699)</f>
        <v/>
      </c>
      <c r="X699" s="116">
        <f>IF(O699&lt;&gt;"",DATE(YEAR(O699), MONTH(O699), DAY(O699)),"")</f>
        <v/>
      </c>
      <c r="Y699" s="122" t="n"/>
      <c r="Z699" s="123" t="n"/>
      <c r="AA699" s="117">
        <f>IF(F699="Re-assigned","NA",IF(W699="","",IF(W699&gt;=VLOOKUP(D699,SLAMatrix,3,FALSE),"Yes",IF(W699&lt;VLOOKUP(D699,SLAMatrix,2,FALSE),"No","Internal"))))</f>
        <v/>
      </c>
      <c r="AB699" s="123" t="n"/>
      <c r="AC699" s="123" t="n"/>
      <c r="AD699" s="119" t="n"/>
      <c r="AE699" s="125" t="n"/>
      <c r="AF699" s="124">
        <f>MONTH(O699)</f>
        <v/>
      </c>
      <c r="AG699" s="124">
        <f>VLOOKUP(IFERROR(MID(AE699,1,(FIND(",",AE699,1)-1)),AE699),Facility_Region_Mapping,2,FALSE)</f>
        <v/>
      </c>
      <c r="AH699" s="124" t="n"/>
      <c r="AI699" s="124">
        <f>IF(C699&lt;&gt;"",IF(M699="ESM User",getInterfaceName($C699),"NA"),"")</f>
        <v/>
      </c>
      <c r="AJ699" s="116">
        <f>IF(Q699&lt;&gt;"",DATE(YEAR(Q699), MONTH(Q699), DAY(Q699)),"")</f>
        <v/>
      </c>
      <c r="AK699" s="130">
        <f>IF(Q699&lt;&gt;0,Q699-N699,TODAY()-N699)</f>
        <v/>
      </c>
      <c r="AL699" s="112">
        <f>IF(F699="Re-assigned",0,IF(H699="Closed",0,IF(H699="Service Restored",0,IF(H699="",0,1))))</f>
        <v/>
      </c>
      <c r="AM699" s="124">
        <f>IF(AL699=0,"",IF(AK699&gt;20.99,"Aged","Non-Aged"))</f>
        <v/>
      </c>
      <c r="AN699" s="112">
        <f>IF(Q699&lt;&gt;"",MONTH(Q699),"")</f>
        <v/>
      </c>
      <c r="AO699" s="112">
        <f>IFERROR(VALUE(V699),0)</f>
        <v/>
      </c>
    </row>
    <row customFormat="1" customHeight="1" ht="29.25" r="700" s="112" spans="1:41">
      <c r="A700" s="127" t="n"/>
      <c r="B700" s="113" t="n"/>
      <c r="C700" s="127" t="n"/>
      <c r="D700" s="127" t="n"/>
      <c r="E700" s="114">
        <f>IF(F700 &lt;&gt; "",VLOOKUP(F700,CategoryLookup,2,FALSE), "")</f>
        <v/>
      </c>
      <c r="F700" s="126" t="n"/>
      <c r="G700" s="127" t="n"/>
      <c r="H700" s="127" t="n"/>
      <c r="I700" s="127" t="n"/>
      <c r="J700" s="127" t="n"/>
      <c r="K700" s="127" t="n"/>
      <c r="L700" s="127" t="n"/>
      <c r="M700" s="127" t="n"/>
      <c r="N700" s="120" t="n"/>
      <c r="O700" s="120" t="n"/>
      <c r="P700" s="120" t="n"/>
      <c r="Q700" s="120" t="n"/>
      <c r="R700" s="121" t="n"/>
      <c r="S700" s="121" t="n"/>
      <c r="T700" s="121" t="n"/>
      <c r="U700" s="121" t="n"/>
      <c r="V700" s="117">
        <f>IF(P700="NA","NA",IF(P700&lt;&gt;"",TEXT(P700-N700,"[h].mm"),""))</f>
        <v/>
      </c>
      <c r="W700" s="118">
        <f>IF(AND(R700="",S700=""),"",R700+S700)</f>
        <v/>
      </c>
      <c r="X700" s="116">
        <f>IF(O700&lt;&gt;"",DATE(YEAR(O700), MONTH(O700), DAY(O700)),"")</f>
        <v/>
      </c>
      <c r="Y700" s="122" t="n"/>
      <c r="Z700" s="123" t="n"/>
      <c r="AA700" s="117">
        <f>IF(F700="Re-assigned","NA",IF(W700="","",IF(W700&gt;=VLOOKUP(D700,SLAMatrix,3,FALSE),"Yes",IF(W700&lt;VLOOKUP(D700,SLAMatrix,2,FALSE),"No","Internal"))))</f>
        <v/>
      </c>
      <c r="AB700" s="123" t="n"/>
      <c r="AC700" s="123" t="n"/>
      <c r="AD700" s="119" t="n"/>
      <c r="AE700" s="125" t="n"/>
      <c r="AF700" s="124">
        <f>MONTH(O700)</f>
        <v/>
      </c>
      <c r="AG700" s="124">
        <f>VLOOKUP(IFERROR(MID(AE700,1,(FIND(",",AE700,1)-1)),AE700),Facility_Region_Mapping,2,FALSE)</f>
        <v/>
      </c>
      <c r="AH700" s="124" t="n"/>
      <c r="AI700" s="124">
        <f>IF(C700&lt;&gt;"",IF(M700="ESM User",getInterfaceName($C700),"NA"),"")</f>
        <v/>
      </c>
      <c r="AJ700" s="116">
        <f>IF(Q700&lt;&gt;"",DATE(YEAR(Q700), MONTH(Q700), DAY(Q700)),"")</f>
        <v/>
      </c>
      <c r="AK700" s="130">
        <f>IF(Q700&lt;&gt;0,Q700-N700,TODAY()-N700)</f>
        <v/>
      </c>
      <c r="AL700" s="112">
        <f>IF(F700="Re-assigned",0,IF(H700="Closed",0,IF(H700="Service Restored",0,IF(H700="",0,1))))</f>
        <v/>
      </c>
      <c r="AM700" s="124">
        <f>IF(AL700=0,"",IF(AK700&gt;20.99,"Aged","Non-Aged"))</f>
        <v/>
      </c>
      <c r="AN700" s="112">
        <f>IF(Q700&lt;&gt;"",MONTH(Q700),"")</f>
        <v/>
      </c>
      <c r="AO700" s="112">
        <f>IFERROR(VALUE(V700),0)</f>
        <v/>
      </c>
    </row>
    <row customFormat="1" customHeight="1" ht="29.25" r="701" s="112" spans="1:41">
      <c r="A701" s="127" t="n"/>
      <c r="B701" s="113" t="n"/>
      <c r="C701" s="127" t="n"/>
      <c r="D701" s="127" t="n"/>
      <c r="E701" s="114">
        <f>IF(F701 &lt;&gt; "",VLOOKUP(F701,CategoryLookup,2,FALSE), "")</f>
        <v/>
      </c>
      <c r="F701" s="126" t="n"/>
      <c r="G701" s="127" t="n"/>
      <c r="H701" s="127" t="n"/>
      <c r="I701" s="127" t="n"/>
      <c r="J701" s="127" t="n"/>
      <c r="K701" s="127" t="n"/>
      <c r="L701" s="127" t="n"/>
      <c r="M701" s="127" t="n"/>
      <c r="N701" s="120" t="n"/>
      <c r="O701" s="120" t="n"/>
      <c r="P701" s="120" t="n"/>
      <c r="Q701" s="120" t="n"/>
      <c r="R701" s="121" t="n"/>
      <c r="S701" s="121" t="n"/>
      <c r="T701" s="121" t="n"/>
      <c r="U701" s="121" t="n"/>
      <c r="V701" s="117">
        <f>IF(P701="NA","NA",IF(P701&lt;&gt;"",TEXT(P701-N701,"[h].mm"),""))</f>
        <v/>
      </c>
      <c r="W701" s="118">
        <f>IF(AND(R701="",S701=""),"",R701+S701)</f>
        <v/>
      </c>
      <c r="X701" s="116">
        <f>IF(O701&lt;&gt;"",DATE(YEAR(O701), MONTH(O701), DAY(O701)),"")</f>
        <v/>
      </c>
      <c r="Y701" s="122" t="n"/>
      <c r="Z701" s="123" t="n"/>
      <c r="AA701" s="117">
        <f>IF(F701="Re-assigned","NA",IF(W701="","",IF(W701&gt;=VLOOKUP(D701,SLAMatrix,3,FALSE),"Yes",IF(W701&lt;VLOOKUP(D701,SLAMatrix,2,FALSE),"No","Internal"))))</f>
        <v/>
      </c>
      <c r="AB701" s="123" t="n"/>
      <c r="AC701" s="123" t="n"/>
      <c r="AD701" s="119" t="n"/>
      <c r="AE701" s="125" t="n"/>
      <c r="AF701" s="124">
        <f>MONTH(O701)</f>
        <v/>
      </c>
      <c r="AG701" s="124">
        <f>VLOOKUP(IFERROR(MID(AE701,1,(FIND(",",AE701,1)-1)),AE701),Facility_Region_Mapping,2,FALSE)</f>
        <v/>
      </c>
      <c r="AH701" s="124" t="n"/>
      <c r="AI701" s="124">
        <f>IF(C701&lt;&gt;"",IF(M701="ESM User",getInterfaceName($C701),"NA"),"")</f>
        <v/>
      </c>
      <c r="AJ701" s="116">
        <f>IF(Q701&lt;&gt;"",DATE(YEAR(Q701), MONTH(Q701), DAY(Q701)),"")</f>
        <v/>
      </c>
      <c r="AK701" s="130">
        <f>IF(Q701&lt;&gt;0,Q701-N701,TODAY()-N701)</f>
        <v/>
      </c>
      <c r="AL701" s="112">
        <f>IF(F701="Re-assigned",0,IF(H701="Closed",0,IF(H701="Service Restored",0,IF(H701="",0,1))))</f>
        <v/>
      </c>
      <c r="AM701" s="124">
        <f>IF(AL701=0,"",IF(AK701&gt;20.99,"Aged","Non-Aged"))</f>
        <v/>
      </c>
      <c r="AN701" s="112">
        <f>IF(Q701&lt;&gt;"",MONTH(Q701),"")</f>
        <v/>
      </c>
      <c r="AO701" s="112">
        <f>IFERROR(VALUE(V701),0)</f>
        <v/>
      </c>
    </row>
    <row customFormat="1" customHeight="1" ht="29.25" r="702" s="112" spans="1:41">
      <c r="A702" s="127" t="n"/>
      <c r="B702" s="113" t="n"/>
      <c r="C702" s="127" t="n"/>
      <c r="D702" s="127" t="n"/>
      <c r="E702" s="114">
        <f>IF(F702 &lt;&gt; "",VLOOKUP(F702,CategoryLookup,2,FALSE), "")</f>
        <v/>
      </c>
      <c r="F702" s="126" t="n"/>
      <c r="G702" s="127" t="n"/>
      <c r="H702" s="127" t="n"/>
      <c r="I702" s="127" t="n"/>
      <c r="J702" s="127" t="n"/>
      <c r="K702" s="127" t="n"/>
      <c r="L702" s="127" t="n"/>
      <c r="M702" s="127" t="n"/>
      <c r="N702" s="120" t="n"/>
      <c r="O702" s="120" t="n"/>
      <c r="P702" s="120" t="n"/>
      <c r="Q702" s="120" t="n"/>
      <c r="R702" s="121" t="n"/>
      <c r="S702" s="121" t="n"/>
      <c r="T702" s="121" t="n"/>
      <c r="U702" s="121" t="n"/>
      <c r="V702" s="117">
        <f>IF(P702="NA","NA",IF(P702&lt;&gt;"",TEXT(P702-N702,"[h].mm"),""))</f>
        <v/>
      </c>
      <c r="W702" s="118">
        <f>IF(AND(R702="",S702=""),"",R702+S702)</f>
        <v/>
      </c>
      <c r="X702" s="116">
        <f>IF(O702&lt;&gt;"",DATE(YEAR(O702), MONTH(O702), DAY(O702)),"")</f>
        <v/>
      </c>
      <c r="Y702" s="122" t="n"/>
      <c r="Z702" s="123" t="n"/>
      <c r="AA702" s="117">
        <f>IF(F702="Re-assigned","NA",IF(W702="","",IF(W702&gt;=VLOOKUP(D702,SLAMatrix,3,FALSE),"Yes",IF(W702&lt;VLOOKUP(D702,SLAMatrix,2,FALSE),"No","Internal"))))</f>
        <v/>
      </c>
      <c r="AB702" s="123" t="n"/>
      <c r="AC702" s="123" t="n"/>
      <c r="AD702" s="119" t="n"/>
      <c r="AE702" s="125" t="n"/>
      <c r="AF702" s="124">
        <f>MONTH(O702)</f>
        <v/>
      </c>
      <c r="AG702" s="124">
        <f>VLOOKUP(IFERROR(MID(AE702,1,(FIND(",",AE702,1)-1)),AE702),Facility_Region_Mapping,2,FALSE)</f>
        <v/>
      </c>
      <c r="AH702" s="124" t="n"/>
      <c r="AI702" s="124">
        <f>IF(C702&lt;&gt;"",IF(M702="ESM User",getInterfaceName($C702),"NA"),"")</f>
        <v/>
      </c>
      <c r="AJ702" s="116">
        <f>IF(Q702&lt;&gt;"",DATE(YEAR(Q702), MONTH(Q702), DAY(Q702)),"")</f>
        <v/>
      </c>
      <c r="AK702" s="130">
        <f>IF(Q702&lt;&gt;0,Q702-N702,TODAY()-N702)</f>
        <v/>
      </c>
      <c r="AL702" s="112">
        <f>IF(F702="Re-assigned",0,IF(H702="Closed",0,IF(H702="Service Restored",0,IF(H702="",0,1))))</f>
        <v/>
      </c>
      <c r="AM702" s="124">
        <f>IF(AL702=0,"",IF(AK702&gt;20.99,"Aged","Non-Aged"))</f>
        <v/>
      </c>
      <c r="AN702" s="112">
        <f>IF(Q702&lt;&gt;"",MONTH(Q702),"")</f>
        <v/>
      </c>
      <c r="AO702" s="112">
        <f>IFERROR(VALUE(V702),0)</f>
        <v/>
      </c>
    </row>
    <row customFormat="1" customHeight="1" ht="29.25" r="703" s="112" spans="1:41">
      <c r="A703" s="127" t="n"/>
      <c r="B703" s="113" t="n"/>
      <c r="C703" s="127" t="n"/>
      <c r="D703" s="127" t="n"/>
      <c r="E703" s="114">
        <f>IF(F703 &lt;&gt; "",VLOOKUP(F703,CategoryLookup,2,FALSE), "")</f>
        <v/>
      </c>
      <c r="F703" s="126" t="n"/>
      <c r="G703" s="127" t="n"/>
      <c r="H703" s="127" t="n"/>
      <c r="I703" s="127" t="n"/>
      <c r="J703" s="127" t="n"/>
      <c r="K703" s="127" t="n"/>
      <c r="L703" s="127" t="n"/>
      <c r="M703" s="127" t="n"/>
      <c r="N703" s="120" t="n"/>
      <c r="O703" s="120" t="n"/>
      <c r="P703" s="120" t="n"/>
      <c r="Q703" s="120" t="n"/>
      <c r="R703" s="121" t="n"/>
      <c r="S703" s="121" t="n"/>
      <c r="T703" s="121" t="n"/>
      <c r="U703" s="121" t="n"/>
      <c r="V703" s="117">
        <f>IF(P703="NA","NA",IF(P703&lt;&gt;"",TEXT(P703-N703,"[h].mm"),""))</f>
        <v/>
      </c>
      <c r="W703" s="118">
        <f>IF(AND(R703="",S703=""),"",R703+S703)</f>
        <v/>
      </c>
      <c r="X703" s="116">
        <f>IF(O703&lt;&gt;"",DATE(YEAR(O703), MONTH(O703), DAY(O703)),"")</f>
        <v/>
      </c>
      <c r="Y703" s="122" t="n"/>
      <c r="Z703" s="123" t="n"/>
      <c r="AA703" s="117">
        <f>IF(F703="Re-assigned","NA",IF(W703="","",IF(W703&gt;=VLOOKUP(D703,SLAMatrix,3,FALSE),"Yes",IF(W703&lt;VLOOKUP(D703,SLAMatrix,2,FALSE),"No","Internal"))))</f>
        <v/>
      </c>
      <c r="AB703" s="123" t="n"/>
      <c r="AC703" s="123" t="n"/>
      <c r="AD703" s="119" t="n"/>
      <c r="AE703" s="125" t="n"/>
      <c r="AF703" s="124">
        <f>MONTH(O703)</f>
        <v/>
      </c>
      <c r="AG703" s="124">
        <f>VLOOKUP(IFERROR(MID(AE703,1,(FIND(",",AE703,1)-1)),AE703),Facility_Region_Mapping,2,FALSE)</f>
        <v/>
      </c>
      <c r="AH703" s="124" t="n"/>
      <c r="AI703" s="124">
        <f>IF(C703&lt;&gt;"",IF(M703="ESM User",getInterfaceName($C703),"NA"),"")</f>
        <v/>
      </c>
      <c r="AJ703" s="116">
        <f>IF(Q703&lt;&gt;"",DATE(YEAR(Q703), MONTH(Q703), DAY(Q703)),"")</f>
        <v/>
      </c>
      <c r="AK703" s="130">
        <f>IF(Q703&lt;&gt;0,Q703-N703,TODAY()-N703)</f>
        <v/>
      </c>
      <c r="AL703" s="112">
        <f>IF(F703="Re-assigned",0,IF(H703="Closed",0,IF(H703="Service Restored",0,IF(H703="",0,1))))</f>
        <v/>
      </c>
      <c r="AM703" s="124">
        <f>IF(AL703=0,"",IF(AK703&gt;20.99,"Aged","Non-Aged"))</f>
        <v/>
      </c>
      <c r="AN703" s="112">
        <f>IF(Q703&lt;&gt;"",MONTH(Q703),"")</f>
        <v/>
      </c>
      <c r="AO703" s="112">
        <f>IFERROR(VALUE(V703),0)</f>
        <v/>
      </c>
    </row>
    <row customFormat="1" customHeight="1" ht="29.25" r="704" s="112" spans="1:41">
      <c r="A704" s="127" t="n"/>
      <c r="B704" s="113" t="n"/>
      <c r="C704" s="127" t="n"/>
      <c r="D704" s="127" t="n"/>
      <c r="E704" s="114">
        <f>IF(F704 &lt;&gt; "",VLOOKUP(F704,CategoryLookup,2,FALSE), "")</f>
        <v/>
      </c>
      <c r="F704" s="126" t="n"/>
      <c r="G704" s="127" t="n"/>
      <c r="H704" s="127" t="n"/>
      <c r="I704" s="127" t="n"/>
      <c r="J704" s="127" t="n"/>
      <c r="K704" s="127" t="n"/>
      <c r="L704" s="127" t="n"/>
      <c r="M704" s="127" t="n"/>
      <c r="N704" s="120" t="n"/>
      <c r="O704" s="120" t="n"/>
      <c r="P704" s="120" t="n"/>
      <c r="Q704" s="120" t="n"/>
      <c r="R704" s="121" t="n"/>
      <c r="S704" s="121" t="n"/>
      <c r="T704" s="121" t="n"/>
      <c r="U704" s="121" t="n"/>
      <c r="V704" s="117">
        <f>IF(P704="NA","NA",IF(P704&lt;&gt;"",TEXT(P704-N704,"[h].mm"),""))</f>
        <v/>
      </c>
      <c r="W704" s="118">
        <f>IF(AND(R704="",S704=""),"",R704+S704)</f>
        <v/>
      </c>
      <c r="X704" s="116">
        <f>IF(O704&lt;&gt;"",DATE(YEAR(O704), MONTH(O704), DAY(O704)),"")</f>
        <v/>
      </c>
      <c r="Y704" s="122" t="n"/>
      <c r="Z704" s="123" t="n"/>
      <c r="AA704" s="117">
        <f>IF(F704="Re-assigned","NA",IF(W704="","",IF(W704&gt;=VLOOKUP(D704,SLAMatrix,3,FALSE),"Yes",IF(W704&lt;VLOOKUP(D704,SLAMatrix,2,FALSE),"No","Internal"))))</f>
        <v/>
      </c>
      <c r="AB704" s="123" t="n"/>
      <c r="AC704" s="123" t="n"/>
      <c r="AD704" s="119" t="n"/>
      <c r="AE704" s="125" t="n"/>
      <c r="AF704" s="124">
        <f>MONTH(O704)</f>
        <v/>
      </c>
      <c r="AG704" s="124">
        <f>VLOOKUP(IFERROR(MID(AE704,1,(FIND(",",AE704,1)-1)),AE704),Facility_Region_Mapping,2,FALSE)</f>
        <v/>
      </c>
      <c r="AH704" s="124" t="n"/>
      <c r="AI704" s="124">
        <f>IF(C704&lt;&gt;"",IF(M704="ESM User",getInterfaceName($C704),"NA"),"")</f>
        <v/>
      </c>
      <c r="AJ704" s="116">
        <f>IF(Q704&lt;&gt;"",DATE(YEAR(Q704), MONTH(Q704), DAY(Q704)),"")</f>
        <v/>
      </c>
      <c r="AK704" s="130">
        <f>IF(Q704&lt;&gt;0,Q704-N704,TODAY()-N704)</f>
        <v/>
      </c>
      <c r="AL704" s="112">
        <f>IF(F704="Re-assigned",0,IF(H704="Closed",0,IF(H704="Service Restored",0,IF(H704="",0,1))))</f>
        <v/>
      </c>
      <c r="AM704" s="124">
        <f>IF(AL704=0,"",IF(AK704&gt;20.99,"Aged","Non-Aged"))</f>
        <v/>
      </c>
      <c r="AN704" s="112">
        <f>IF(Q704&lt;&gt;"",MONTH(Q704),"")</f>
        <v/>
      </c>
      <c r="AO704" s="112">
        <f>IFERROR(VALUE(V704),0)</f>
        <v/>
      </c>
    </row>
    <row customFormat="1" customHeight="1" ht="29.25" r="705" s="112" spans="1:41">
      <c r="A705" s="127" t="n"/>
      <c r="B705" s="113" t="n"/>
      <c r="C705" s="127" t="n"/>
      <c r="D705" s="127" t="n"/>
      <c r="E705" s="114">
        <f>IF(F705 &lt;&gt; "",VLOOKUP(F705,CategoryLookup,2,FALSE), "")</f>
        <v/>
      </c>
      <c r="F705" s="126" t="n"/>
      <c r="G705" s="127" t="n"/>
      <c r="H705" s="127" t="n"/>
      <c r="I705" s="127" t="n"/>
      <c r="J705" s="127" t="n"/>
      <c r="K705" s="127" t="n"/>
      <c r="L705" s="127" t="n"/>
      <c r="M705" s="127" t="n"/>
      <c r="N705" s="120" t="n"/>
      <c r="O705" s="120" t="n"/>
      <c r="P705" s="120" t="n"/>
      <c r="Q705" s="120" t="n"/>
      <c r="R705" s="121" t="n"/>
      <c r="S705" s="121" t="n"/>
      <c r="T705" s="121" t="n"/>
      <c r="U705" s="121" t="n"/>
      <c r="V705" s="117">
        <f>IF(P705="NA","NA",IF(P705&lt;&gt;"",TEXT(P705-N705,"[h].mm"),""))</f>
        <v/>
      </c>
      <c r="W705" s="118">
        <f>IF(AND(R705="",S705=""),"",R705+S705)</f>
        <v/>
      </c>
      <c r="X705" s="116">
        <f>IF(O705&lt;&gt;"",DATE(YEAR(O705), MONTH(O705), DAY(O705)),"")</f>
        <v/>
      </c>
      <c r="Y705" s="122" t="n"/>
      <c r="Z705" s="123" t="n"/>
      <c r="AA705" s="117">
        <f>IF(F705="Re-assigned","NA",IF(W705="","",IF(W705&gt;=VLOOKUP(D705,SLAMatrix,3,FALSE),"Yes",IF(W705&lt;VLOOKUP(D705,SLAMatrix,2,FALSE),"No","Internal"))))</f>
        <v/>
      </c>
      <c r="AB705" s="123" t="n"/>
      <c r="AC705" s="123" t="n"/>
      <c r="AD705" s="119" t="n"/>
      <c r="AE705" s="125" t="n"/>
      <c r="AF705" s="124">
        <f>MONTH(O705)</f>
        <v/>
      </c>
      <c r="AG705" s="124">
        <f>VLOOKUP(IFERROR(MID(AE705,1,(FIND(",",AE705,1)-1)),AE705),Facility_Region_Mapping,2,FALSE)</f>
        <v/>
      </c>
      <c r="AH705" s="124" t="n"/>
      <c r="AI705" s="124">
        <f>IF(C705&lt;&gt;"",IF(M705="ESM User",getInterfaceName($C705),"NA"),"")</f>
        <v/>
      </c>
      <c r="AJ705" s="116">
        <f>IF(Q705&lt;&gt;"",DATE(YEAR(Q705), MONTH(Q705), DAY(Q705)),"")</f>
        <v/>
      </c>
      <c r="AK705" s="130">
        <f>IF(Q705&lt;&gt;0,Q705-N705,TODAY()-N705)</f>
        <v/>
      </c>
      <c r="AL705" s="112">
        <f>IF(F705="Re-assigned",0,IF(H705="Closed",0,IF(H705="Service Restored",0,IF(H705="",0,1))))</f>
        <v/>
      </c>
      <c r="AM705" s="124">
        <f>IF(AL705=0,"",IF(AK705&gt;20.99,"Aged","Non-Aged"))</f>
        <v/>
      </c>
      <c r="AN705" s="112">
        <f>IF(Q705&lt;&gt;"",MONTH(Q705),"")</f>
        <v/>
      </c>
      <c r="AO705" s="112">
        <f>IFERROR(VALUE(V705),0)</f>
        <v/>
      </c>
    </row>
    <row customFormat="1" customHeight="1" ht="29.25" r="706" s="112" spans="1:41">
      <c r="A706" s="127" t="n"/>
      <c r="B706" s="113" t="n"/>
      <c r="C706" s="127" t="n"/>
      <c r="D706" s="127" t="n"/>
      <c r="E706" s="114">
        <f>IF(F706 &lt;&gt; "",VLOOKUP(F706,CategoryLookup,2,FALSE), "")</f>
        <v/>
      </c>
      <c r="F706" s="126" t="n"/>
      <c r="G706" s="127" t="n"/>
      <c r="H706" s="127" t="n"/>
      <c r="I706" s="127" t="n"/>
      <c r="J706" s="127" t="n"/>
      <c r="K706" s="127" t="n"/>
      <c r="L706" s="127" t="n"/>
      <c r="M706" s="127" t="n"/>
      <c r="N706" s="120" t="n"/>
      <c r="O706" s="120" t="n"/>
      <c r="P706" s="120" t="n"/>
      <c r="Q706" s="120" t="n"/>
      <c r="R706" s="121" t="n"/>
      <c r="S706" s="121" t="n"/>
      <c r="T706" s="121" t="n"/>
      <c r="U706" s="121" t="n"/>
      <c r="V706" s="117">
        <f>IF(P706="NA","NA",IF(P706&lt;&gt;"",TEXT(P706-N706,"[h].mm"),""))</f>
        <v/>
      </c>
      <c r="W706" s="118">
        <f>IF(AND(R706="",S706=""),"",R706+S706)</f>
        <v/>
      </c>
      <c r="X706" s="116">
        <f>IF(O706&lt;&gt;"",DATE(YEAR(O706), MONTH(O706), DAY(O706)),"")</f>
        <v/>
      </c>
      <c r="Y706" s="122" t="n"/>
      <c r="Z706" s="123" t="n"/>
      <c r="AA706" s="117">
        <f>IF(F706="Re-assigned","NA",IF(W706="","",IF(W706&gt;=VLOOKUP(D706,SLAMatrix,3,FALSE),"Yes",IF(W706&lt;VLOOKUP(D706,SLAMatrix,2,FALSE),"No","Internal"))))</f>
        <v/>
      </c>
      <c r="AB706" s="123" t="n"/>
      <c r="AC706" s="123" t="n"/>
      <c r="AD706" s="119" t="n"/>
      <c r="AE706" s="125" t="n"/>
      <c r="AF706" s="124">
        <f>MONTH(O706)</f>
        <v/>
      </c>
      <c r="AG706" s="124">
        <f>VLOOKUP(IFERROR(MID(AE706,1,(FIND(",",AE706,1)-1)),AE706),Facility_Region_Mapping,2,FALSE)</f>
        <v/>
      </c>
      <c r="AH706" s="124" t="n"/>
      <c r="AI706" s="124">
        <f>IF(C706&lt;&gt;"",IF(M706="ESM User",getInterfaceName($C706),"NA"),"")</f>
        <v/>
      </c>
      <c r="AJ706" s="116">
        <f>IF(Q706&lt;&gt;"",DATE(YEAR(Q706), MONTH(Q706), DAY(Q706)),"")</f>
        <v/>
      </c>
      <c r="AK706" s="130">
        <f>IF(Q706&lt;&gt;0,Q706-N706,TODAY()-N706)</f>
        <v/>
      </c>
      <c r="AL706" s="112">
        <f>IF(F706="Re-assigned",0,IF(H706="Closed",0,IF(H706="Service Restored",0,IF(H706="",0,1))))</f>
        <v/>
      </c>
      <c r="AM706" s="124">
        <f>IF(AL706=0,"",IF(AK706&gt;20.99,"Aged","Non-Aged"))</f>
        <v/>
      </c>
      <c r="AN706" s="112">
        <f>IF(Q706&lt;&gt;"",MONTH(Q706),"")</f>
        <v/>
      </c>
      <c r="AO706" s="112">
        <f>IFERROR(VALUE(V706),0)</f>
        <v/>
      </c>
    </row>
    <row customFormat="1" customHeight="1" ht="29.25" r="707" s="112" spans="1:41">
      <c r="A707" s="127" t="n"/>
      <c r="B707" s="113" t="n"/>
      <c r="C707" s="127" t="n"/>
      <c r="D707" s="127" t="n"/>
      <c r="E707" s="114">
        <f>IF(F707 &lt;&gt; "",VLOOKUP(F707,CategoryLookup,2,FALSE), "")</f>
        <v/>
      </c>
      <c r="F707" s="126" t="n"/>
      <c r="G707" s="127" t="n"/>
      <c r="H707" s="127" t="n"/>
      <c r="I707" s="127" t="n"/>
      <c r="J707" s="127" t="n"/>
      <c r="K707" s="127" t="n"/>
      <c r="L707" s="127" t="n"/>
      <c r="M707" s="127" t="n"/>
      <c r="N707" s="120" t="n"/>
      <c r="O707" s="120" t="n"/>
      <c r="P707" s="120" t="n"/>
      <c r="Q707" s="120" t="n"/>
      <c r="R707" s="121" t="n"/>
      <c r="S707" s="121" t="n"/>
      <c r="T707" s="121" t="n"/>
      <c r="U707" s="121" t="n"/>
      <c r="V707" s="117">
        <f>IF(P707="NA","NA",IF(P707&lt;&gt;"",TEXT(P707-N707,"[h].mm"),""))</f>
        <v/>
      </c>
      <c r="W707" s="118">
        <f>IF(AND(R707="",S707=""),"",R707+S707)</f>
        <v/>
      </c>
      <c r="X707" s="116">
        <f>IF(O707&lt;&gt;"",DATE(YEAR(O707), MONTH(O707), DAY(O707)),"")</f>
        <v/>
      </c>
      <c r="Y707" s="122" t="n"/>
      <c r="Z707" s="123" t="n"/>
      <c r="AA707" s="117">
        <f>IF(F707="Re-assigned","NA",IF(W707="","",IF(W707&gt;=VLOOKUP(D707,SLAMatrix,3,FALSE),"Yes",IF(W707&lt;VLOOKUP(D707,SLAMatrix,2,FALSE),"No","Internal"))))</f>
        <v/>
      </c>
      <c r="AB707" s="123" t="n"/>
      <c r="AC707" s="123" t="n"/>
      <c r="AD707" s="119" t="n"/>
      <c r="AE707" s="125" t="n"/>
      <c r="AF707" s="124">
        <f>MONTH(O707)</f>
        <v/>
      </c>
      <c r="AG707" s="124">
        <f>VLOOKUP(IFERROR(MID(AE707,1,(FIND(",",AE707,1)-1)),AE707),Facility_Region_Mapping,2,FALSE)</f>
        <v/>
      </c>
      <c r="AH707" s="124" t="n"/>
      <c r="AI707" s="124">
        <f>IF(C707&lt;&gt;"",IF(M707="ESM User",getInterfaceName($C707),"NA"),"")</f>
        <v/>
      </c>
      <c r="AJ707" s="116">
        <f>IF(Q707&lt;&gt;"",DATE(YEAR(Q707), MONTH(Q707), DAY(Q707)),"")</f>
        <v/>
      </c>
      <c r="AK707" s="130">
        <f>IF(Q707&lt;&gt;0,Q707-N707,TODAY()-N707)</f>
        <v/>
      </c>
      <c r="AL707" s="112">
        <f>IF(F707="Re-assigned",0,IF(H707="Closed",0,IF(H707="Service Restored",0,IF(H707="",0,1))))</f>
        <v/>
      </c>
      <c r="AM707" s="124">
        <f>IF(AL707=0,"",IF(AK707&gt;20.99,"Aged","Non-Aged"))</f>
        <v/>
      </c>
      <c r="AN707" s="112">
        <f>IF(Q707&lt;&gt;"",MONTH(Q707),"")</f>
        <v/>
      </c>
      <c r="AO707" s="112">
        <f>IFERROR(VALUE(V707),0)</f>
        <v/>
      </c>
    </row>
    <row customFormat="1" customHeight="1" ht="29.25" r="708" s="112" spans="1:41">
      <c r="A708" s="127" t="n"/>
      <c r="B708" s="113" t="n"/>
      <c r="C708" s="127" t="n"/>
      <c r="D708" s="127" t="n"/>
      <c r="E708" s="114">
        <f>IF(F708 &lt;&gt; "",VLOOKUP(F708,CategoryLookup,2,FALSE), "")</f>
        <v/>
      </c>
      <c r="F708" s="126" t="n"/>
      <c r="G708" s="127" t="n"/>
      <c r="H708" s="127" t="n"/>
      <c r="I708" s="127" t="n"/>
      <c r="J708" s="127" t="n"/>
      <c r="K708" s="127" t="n"/>
      <c r="L708" s="127" t="n"/>
      <c r="M708" s="127" t="n"/>
      <c r="N708" s="120" t="n"/>
      <c r="O708" s="120" t="n"/>
      <c r="P708" s="120" t="n"/>
      <c r="Q708" s="120" t="n"/>
      <c r="R708" s="121" t="n"/>
      <c r="S708" s="121" t="n"/>
      <c r="T708" s="121" t="n"/>
      <c r="U708" s="121" t="n"/>
      <c r="V708" s="117">
        <f>IF(P708="NA","NA",IF(P708&lt;&gt;"",TEXT(P708-N708,"[h].mm"),""))</f>
        <v/>
      </c>
      <c r="W708" s="118">
        <f>IF(AND(R708="",S708=""),"",R708+S708)</f>
        <v/>
      </c>
      <c r="X708" s="116">
        <f>IF(O708&lt;&gt;"",DATE(YEAR(O708), MONTH(O708), DAY(O708)),"")</f>
        <v/>
      </c>
      <c r="Y708" s="122" t="n"/>
      <c r="Z708" s="123" t="n"/>
      <c r="AA708" s="117">
        <f>IF(F708="Re-assigned","NA",IF(W708="","",IF(W708&gt;=VLOOKUP(D708,SLAMatrix,3,FALSE),"Yes",IF(W708&lt;VLOOKUP(D708,SLAMatrix,2,FALSE),"No","Internal"))))</f>
        <v/>
      </c>
      <c r="AB708" s="123" t="n"/>
      <c r="AC708" s="123" t="n"/>
      <c r="AD708" s="119" t="n"/>
      <c r="AE708" s="125" t="n"/>
      <c r="AF708" s="124">
        <f>MONTH(O708)</f>
        <v/>
      </c>
      <c r="AG708" s="124">
        <f>VLOOKUP(IFERROR(MID(AE708,1,(FIND(",",AE708,1)-1)),AE708),Facility_Region_Mapping,2,FALSE)</f>
        <v/>
      </c>
      <c r="AH708" s="124" t="n"/>
      <c r="AI708" s="124">
        <f>IF(C708&lt;&gt;"",IF(M708="ESM User",getInterfaceName($C708),"NA"),"")</f>
        <v/>
      </c>
      <c r="AJ708" s="116">
        <f>IF(Q708&lt;&gt;"",DATE(YEAR(Q708), MONTH(Q708), DAY(Q708)),"")</f>
        <v/>
      </c>
      <c r="AK708" s="130">
        <f>IF(Q708&lt;&gt;0,Q708-N708,TODAY()-N708)</f>
        <v/>
      </c>
      <c r="AL708" s="112">
        <f>IF(F708="Re-assigned",0,IF(H708="Closed",0,IF(H708="Service Restored",0,IF(H708="",0,1))))</f>
        <v/>
      </c>
      <c r="AM708" s="124">
        <f>IF(AL708=0,"",IF(AK708&gt;20.99,"Aged","Non-Aged"))</f>
        <v/>
      </c>
      <c r="AN708" s="112">
        <f>IF(Q708&lt;&gt;"",MONTH(Q708),"")</f>
        <v/>
      </c>
      <c r="AO708" s="112">
        <f>IFERROR(VALUE(V708),0)</f>
        <v/>
      </c>
    </row>
    <row customFormat="1" customHeight="1" ht="29.25" r="709" s="112" spans="1:41">
      <c r="A709" s="127" t="n"/>
      <c r="B709" s="113" t="n"/>
      <c r="C709" s="127" t="n"/>
      <c r="D709" s="127" t="n"/>
      <c r="E709" s="114">
        <f>IF(F709 &lt;&gt; "",VLOOKUP(F709,CategoryLookup,2,FALSE), "")</f>
        <v/>
      </c>
      <c r="F709" s="126" t="n"/>
      <c r="G709" s="127" t="n"/>
      <c r="H709" s="127" t="n"/>
      <c r="I709" s="127" t="n"/>
      <c r="J709" s="127" t="n"/>
      <c r="K709" s="127" t="n"/>
      <c r="L709" s="127" t="n"/>
      <c r="M709" s="127" t="n"/>
      <c r="N709" s="120" t="n"/>
      <c r="O709" s="120" t="n"/>
      <c r="P709" s="120" t="n"/>
      <c r="Q709" s="120" t="n"/>
      <c r="R709" s="121" t="n"/>
      <c r="S709" s="121" t="n"/>
      <c r="T709" s="121" t="n"/>
      <c r="U709" s="121" t="n"/>
      <c r="V709" s="117">
        <f>IF(P709="NA","NA",IF(P709&lt;&gt;"",TEXT(P709-N709,"[h].mm"),""))</f>
        <v/>
      </c>
      <c r="W709" s="118">
        <f>IF(AND(R709="",S709=""),"",R709+S709)</f>
        <v/>
      </c>
      <c r="X709" s="116">
        <f>IF(O709&lt;&gt;"",DATE(YEAR(O709), MONTH(O709), DAY(O709)),"")</f>
        <v/>
      </c>
      <c r="Y709" s="122" t="n"/>
      <c r="Z709" s="123" t="n"/>
      <c r="AA709" s="117">
        <f>IF(F709="Re-assigned","NA",IF(W709="","",IF(W709&gt;=VLOOKUP(D709,SLAMatrix,3,FALSE),"Yes",IF(W709&lt;VLOOKUP(D709,SLAMatrix,2,FALSE),"No","Internal"))))</f>
        <v/>
      </c>
      <c r="AB709" s="123" t="n"/>
      <c r="AC709" s="123" t="n"/>
      <c r="AD709" s="119" t="n"/>
      <c r="AE709" s="125" t="n"/>
      <c r="AF709" s="124">
        <f>MONTH(O709)</f>
        <v/>
      </c>
      <c r="AG709" s="124">
        <f>VLOOKUP(IFERROR(MID(AE709,1,(FIND(",",AE709,1)-1)),AE709),Facility_Region_Mapping,2,FALSE)</f>
        <v/>
      </c>
      <c r="AH709" s="124" t="n"/>
      <c r="AI709" s="124">
        <f>IF(C709&lt;&gt;"",IF(M709="ESM User",getInterfaceName($C709),"NA"),"")</f>
        <v/>
      </c>
      <c r="AJ709" s="116">
        <f>IF(Q709&lt;&gt;"",DATE(YEAR(Q709), MONTH(Q709), DAY(Q709)),"")</f>
        <v/>
      </c>
      <c r="AK709" s="130">
        <f>IF(Q709&lt;&gt;0,Q709-N709,TODAY()-N709)</f>
        <v/>
      </c>
      <c r="AL709" s="112">
        <f>IF(F709="Re-assigned",0,IF(H709="Closed",0,IF(H709="Service Restored",0,IF(H709="",0,1))))</f>
        <v/>
      </c>
      <c r="AM709" s="124">
        <f>IF(AL709=0,"",IF(AK709&gt;20.99,"Aged","Non-Aged"))</f>
        <v/>
      </c>
      <c r="AN709" s="112">
        <f>IF(Q709&lt;&gt;"",MONTH(Q709),"")</f>
        <v/>
      </c>
      <c r="AO709" s="112">
        <f>IFERROR(VALUE(V709),0)</f>
        <v/>
      </c>
    </row>
    <row customFormat="1" customHeight="1" ht="29.25" r="710" s="112" spans="1:41">
      <c r="A710" s="127" t="n"/>
      <c r="B710" s="113" t="n"/>
      <c r="C710" s="127" t="n"/>
      <c r="D710" s="127" t="n"/>
      <c r="E710" s="114">
        <f>IF(F710 &lt;&gt; "",VLOOKUP(F710,CategoryLookup,2,FALSE), "")</f>
        <v/>
      </c>
      <c r="F710" s="126" t="n"/>
      <c r="G710" s="127" t="n"/>
      <c r="H710" s="127" t="n"/>
      <c r="I710" s="127" t="n"/>
      <c r="J710" s="127" t="n"/>
      <c r="K710" s="127" t="n"/>
      <c r="L710" s="127" t="n"/>
      <c r="M710" s="127" t="n"/>
      <c r="N710" s="120" t="n"/>
      <c r="O710" s="120" t="n"/>
      <c r="P710" s="120" t="n"/>
      <c r="Q710" s="120" t="n"/>
      <c r="R710" s="121" t="n"/>
      <c r="S710" s="121" t="n"/>
      <c r="T710" s="121" t="n"/>
      <c r="U710" s="121" t="n"/>
      <c r="V710" s="117">
        <f>IF(P710="NA","NA",IF(P710&lt;&gt;"",TEXT(P710-N710,"[h].mm"),""))</f>
        <v/>
      </c>
      <c r="W710" s="118">
        <f>IF(AND(R710="",S710=""),"",R710+S710)</f>
        <v/>
      </c>
      <c r="X710" s="116">
        <f>IF(O710&lt;&gt;"",DATE(YEAR(O710), MONTH(O710), DAY(O710)),"")</f>
        <v/>
      </c>
      <c r="Y710" s="122" t="n"/>
      <c r="Z710" s="123" t="n"/>
      <c r="AA710" s="117">
        <f>IF(F710="Re-assigned","NA",IF(W710="","",IF(W710&gt;=VLOOKUP(D710,SLAMatrix,3,FALSE),"Yes",IF(W710&lt;VLOOKUP(D710,SLAMatrix,2,FALSE),"No","Internal"))))</f>
        <v/>
      </c>
      <c r="AB710" s="123" t="n"/>
      <c r="AC710" s="123" t="n"/>
      <c r="AD710" s="119" t="n"/>
      <c r="AE710" s="125" t="n"/>
      <c r="AF710" s="124">
        <f>MONTH(O710)</f>
        <v/>
      </c>
      <c r="AG710" s="124">
        <f>VLOOKUP(IFERROR(MID(AE710,1,(FIND(",",AE710,1)-1)),AE710),Facility_Region_Mapping,2,FALSE)</f>
        <v/>
      </c>
      <c r="AH710" s="124" t="n"/>
      <c r="AI710" s="124">
        <f>IF(C710&lt;&gt;"",IF(M710="ESM User",getInterfaceName($C710),"NA"),"")</f>
        <v/>
      </c>
      <c r="AJ710" s="116">
        <f>IF(Q710&lt;&gt;"",DATE(YEAR(Q710), MONTH(Q710), DAY(Q710)),"")</f>
        <v/>
      </c>
      <c r="AK710" s="130">
        <f>IF(Q710&lt;&gt;0,Q710-N710,TODAY()-N710)</f>
        <v/>
      </c>
      <c r="AL710" s="112">
        <f>IF(F710="Re-assigned",0,IF(H710="Closed",0,IF(H710="Service Restored",0,IF(H710="",0,1))))</f>
        <v/>
      </c>
      <c r="AM710" s="124">
        <f>IF(AL710=0,"",IF(AK710&gt;20.99,"Aged","Non-Aged"))</f>
        <v/>
      </c>
      <c r="AN710" s="112">
        <f>IF(Q710&lt;&gt;"",MONTH(Q710),"")</f>
        <v/>
      </c>
      <c r="AO710" s="112">
        <f>IFERROR(VALUE(V710),0)</f>
        <v/>
      </c>
    </row>
    <row customFormat="1" customHeight="1" ht="29.25" r="711" s="112" spans="1:41">
      <c r="A711" s="127" t="n"/>
      <c r="B711" s="113" t="n"/>
      <c r="C711" s="127" t="n"/>
      <c r="D711" s="127" t="n"/>
      <c r="E711" s="114">
        <f>IF(F711 &lt;&gt; "",VLOOKUP(F711,CategoryLookup,2,FALSE), "")</f>
        <v/>
      </c>
      <c r="F711" s="126" t="n"/>
      <c r="G711" s="127" t="n"/>
      <c r="H711" s="127" t="n"/>
      <c r="I711" s="127" t="n"/>
      <c r="J711" s="127" t="n"/>
      <c r="K711" s="127" t="n"/>
      <c r="L711" s="127" t="n"/>
      <c r="M711" s="127" t="n"/>
      <c r="N711" s="120" t="n"/>
      <c r="O711" s="120" t="n"/>
      <c r="P711" s="120" t="n"/>
      <c r="Q711" s="120" t="n"/>
      <c r="R711" s="121" t="n"/>
      <c r="S711" s="121" t="n"/>
      <c r="T711" s="121" t="n"/>
      <c r="U711" s="121" t="n"/>
      <c r="V711" s="117">
        <f>IF(P711="NA","NA",IF(P711&lt;&gt;"",TEXT(P711-N711,"[h].mm"),""))</f>
        <v/>
      </c>
      <c r="W711" s="118">
        <f>IF(AND(R711="",S711=""),"",R711+S711)</f>
        <v/>
      </c>
      <c r="X711" s="116">
        <f>IF(O711&lt;&gt;"",DATE(YEAR(O711), MONTH(O711), DAY(O711)),"")</f>
        <v/>
      </c>
      <c r="Y711" s="122" t="n"/>
      <c r="Z711" s="123" t="n"/>
      <c r="AA711" s="117">
        <f>IF(F711="Re-assigned","NA",IF(W711="","",IF(W711&gt;=VLOOKUP(D711,SLAMatrix,3,FALSE),"Yes",IF(W711&lt;VLOOKUP(D711,SLAMatrix,2,FALSE),"No","Internal"))))</f>
        <v/>
      </c>
      <c r="AB711" s="123" t="n"/>
      <c r="AC711" s="123" t="n"/>
      <c r="AD711" s="119" t="n"/>
      <c r="AE711" s="125" t="n"/>
      <c r="AF711" s="124">
        <f>MONTH(O711)</f>
        <v/>
      </c>
      <c r="AG711" s="124">
        <f>VLOOKUP(IFERROR(MID(AE711,1,(FIND(",",AE711,1)-1)),AE711),Facility_Region_Mapping,2,FALSE)</f>
        <v/>
      </c>
      <c r="AH711" s="124" t="n"/>
      <c r="AI711" s="124">
        <f>IF(C711&lt;&gt;"",IF(M711="ESM User",getInterfaceName($C711),"NA"),"")</f>
        <v/>
      </c>
      <c r="AJ711" s="116">
        <f>IF(Q711&lt;&gt;"",DATE(YEAR(Q711), MONTH(Q711), DAY(Q711)),"")</f>
        <v/>
      </c>
      <c r="AK711" s="130">
        <f>IF(Q711&lt;&gt;0,Q711-N711,TODAY()-N711)</f>
        <v/>
      </c>
      <c r="AL711" s="112">
        <f>IF(F711="Re-assigned",0,IF(H711="Closed",0,IF(H711="Service Restored",0,IF(H711="",0,1))))</f>
        <v/>
      </c>
      <c r="AM711" s="124">
        <f>IF(AL711=0,"",IF(AK711&gt;20.99,"Aged","Non-Aged"))</f>
        <v/>
      </c>
      <c r="AN711" s="112">
        <f>IF(Q711&lt;&gt;"",MONTH(Q711),"")</f>
        <v/>
      </c>
      <c r="AO711" s="112">
        <f>IFERROR(VALUE(V711),0)</f>
        <v/>
      </c>
    </row>
    <row customFormat="1" customHeight="1" ht="29.25" r="712" s="112" spans="1:41">
      <c r="A712" s="127" t="n"/>
      <c r="B712" s="113" t="n"/>
      <c r="C712" s="127" t="n"/>
      <c r="D712" s="127" t="n"/>
      <c r="E712" s="114">
        <f>IF(F712 &lt;&gt; "",VLOOKUP(F712,CategoryLookup,2,FALSE), "")</f>
        <v/>
      </c>
      <c r="F712" s="126" t="n"/>
      <c r="G712" s="127" t="n"/>
      <c r="H712" s="127" t="n"/>
      <c r="I712" s="127" t="n"/>
      <c r="J712" s="127" t="n"/>
      <c r="K712" s="127" t="n"/>
      <c r="L712" s="127" t="n"/>
      <c r="M712" s="127" t="n"/>
      <c r="N712" s="120" t="n"/>
      <c r="O712" s="120" t="n"/>
      <c r="P712" s="120" t="n"/>
      <c r="Q712" s="120" t="n"/>
      <c r="R712" s="121" t="n"/>
      <c r="S712" s="121" t="n"/>
      <c r="T712" s="121" t="n"/>
      <c r="U712" s="121" t="n"/>
      <c r="V712" s="117">
        <f>IF(P712="NA","NA",IF(P712&lt;&gt;"",TEXT(P712-N712,"[h].mm"),""))</f>
        <v/>
      </c>
      <c r="W712" s="118">
        <f>IF(AND(R712="",S712=""),"",R712+S712)</f>
        <v/>
      </c>
      <c r="X712" s="116">
        <f>IF(O712&lt;&gt;"",DATE(YEAR(O712), MONTH(O712), DAY(O712)),"")</f>
        <v/>
      </c>
      <c r="Y712" s="122" t="n"/>
      <c r="Z712" s="123" t="n"/>
      <c r="AA712" s="117">
        <f>IF(F712="Re-assigned","NA",IF(W712="","",IF(W712&gt;=VLOOKUP(D712,SLAMatrix,3,FALSE),"Yes",IF(W712&lt;VLOOKUP(D712,SLAMatrix,2,FALSE),"No","Internal"))))</f>
        <v/>
      </c>
      <c r="AB712" s="123" t="n"/>
      <c r="AC712" s="123" t="n"/>
      <c r="AD712" s="119" t="n"/>
      <c r="AE712" s="125" t="n"/>
      <c r="AF712" s="124">
        <f>MONTH(O712)</f>
        <v/>
      </c>
      <c r="AG712" s="124">
        <f>VLOOKUP(IFERROR(MID(AE712,1,(FIND(",",AE712,1)-1)),AE712),Facility_Region_Mapping,2,FALSE)</f>
        <v/>
      </c>
      <c r="AH712" s="124" t="n"/>
      <c r="AI712" s="124">
        <f>IF(C712&lt;&gt;"",IF(M712="ESM User",getInterfaceName($C712),"NA"),"")</f>
        <v/>
      </c>
      <c r="AJ712" s="116">
        <f>IF(Q712&lt;&gt;"",DATE(YEAR(Q712), MONTH(Q712), DAY(Q712)),"")</f>
        <v/>
      </c>
      <c r="AK712" s="130">
        <f>IF(Q712&lt;&gt;0,Q712-N712,TODAY()-N712)</f>
        <v/>
      </c>
      <c r="AL712" s="112">
        <f>IF(F712="Re-assigned",0,IF(H712="Closed",0,IF(H712="Service Restored",0,IF(H712="",0,1))))</f>
        <v/>
      </c>
      <c r="AM712" s="124">
        <f>IF(AL712=0,"",IF(AK712&gt;20.99,"Aged","Non-Aged"))</f>
        <v/>
      </c>
      <c r="AN712" s="112">
        <f>IF(Q712&lt;&gt;"",MONTH(Q712),"")</f>
        <v/>
      </c>
      <c r="AO712" s="112">
        <f>IFERROR(VALUE(V712),0)</f>
        <v/>
      </c>
    </row>
    <row customFormat="1" customHeight="1" ht="29.25" r="713" s="112" spans="1:41">
      <c r="A713" s="127" t="n"/>
      <c r="B713" s="113" t="n"/>
      <c r="C713" s="127" t="n"/>
      <c r="D713" s="127" t="n"/>
      <c r="E713" s="114">
        <f>IF(F713 &lt;&gt; "",VLOOKUP(F713,CategoryLookup,2,FALSE), "")</f>
        <v/>
      </c>
      <c r="F713" s="126" t="n"/>
      <c r="G713" s="127" t="n"/>
      <c r="H713" s="127" t="n"/>
      <c r="I713" s="127" t="n"/>
      <c r="J713" s="127" t="n"/>
      <c r="K713" s="127" t="n"/>
      <c r="L713" s="127" t="n"/>
      <c r="M713" s="127" t="n"/>
      <c r="N713" s="120" t="n"/>
      <c r="O713" s="120" t="n"/>
      <c r="P713" s="120" t="n"/>
      <c r="Q713" s="120" t="n"/>
      <c r="R713" s="121" t="n"/>
      <c r="S713" s="121" t="n"/>
      <c r="T713" s="121" t="n"/>
      <c r="U713" s="121" t="n"/>
      <c r="V713" s="117">
        <f>IF(P713="NA","NA",IF(P713&lt;&gt;"",TEXT(P713-N713,"[h].mm"),""))</f>
        <v/>
      </c>
      <c r="W713" s="118">
        <f>IF(AND(R713="",S713=""),"",R713+S713)</f>
        <v/>
      </c>
      <c r="X713" s="116">
        <f>IF(O713&lt;&gt;"",DATE(YEAR(O713), MONTH(O713), DAY(O713)),"")</f>
        <v/>
      </c>
      <c r="Y713" s="122" t="n"/>
      <c r="Z713" s="123" t="n"/>
      <c r="AA713" s="117">
        <f>IF(F713="Re-assigned","NA",IF(W713="","",IF(W713&gt;=VLOOKUP(D713,SLAMatrix,3,FALSE),"Yes",IF(W713&lt;VLOOKUP(D713,SLAMatrix,2,FALSE),"No","Internal"))))</f>
        <v/>
      </c>
      <c r="AB713" s="123" t="n"/>
      <c r="AC713" s="123" t="n"/>
      <c r="AD713" s="119" t="n"/>
      <c r="AE713" s="125" t="n"/>
      <c r="AF713" s="124">
        <f>MONTH(O713)</f>
        <v/>
      </c>
      <c r="AG713" s="124">
        <f>VLOOKUP(IFERROR(MID(AE713,1,(FIND(",",AE713,1)-1)),AE713),Facility_Region_Mapping,2,FALSE)</f>
        <v/>
      </c>
      <c r="AH713" s="124" t="n"/>
      <c r="AI713" s="124">
        <f>IF(C713&lt;&gt;"",IF(M713="ESM User",getInterfaceName($C713),"NA"),"")</f>
        <v/>
      </c>
      <c r="AJ713" s="116">
        <f>IF(Q713&lt;&gt;"",DATE(YEAR(Q713), MONTH(Q713), DAY(Q713)),"")</f>
        <v/>
      </c>
      <c r="AK713" s="130">
        <f>IF(Q713&lt;&gt;0,Q713-N713,TODAY()-N713)</f>
        <v/>
      </c>
      <c r="AL713" s="112">
        <f>IF(F713="Re-assigned",0,IF(H713="Closed",0,IF(H713="Service Restored",0,IF(H713="",0,1))))</f>
        <v/>
      </c>
      <c r="AM713" s="124">
        <f>IF(AL713=0,"",IF(AK713&gt;20.99,"Aged","Non-Aged"))</f>
        <v/>
      </c>
      <c r="AN713" s="112">
        <f>IF(Q713&lt;&gt;"",MONTH(Q713),"")</f>
        <v/>
      </c>
      <c r="AO713" s="112">
        <f>IFERROR(VALUE(V713),0)</f>
        <v/>
      </c>
    </row>
    <row customFormat="1" customHeight="1" ht="29.25" r="714" s="112" spans="1:41">
      <c r="A714" s="127" t="n"/>
      <c r="B714" s="113" t="n"/>
      <c r="C714" s="127" t="n"/>
      <c r="D714" s="127" t="n"/>
      <c r="E714" s="114">
        <f>IF(F714 &lt;&gt; "",VLOOKUP(F714,CategoryLookup,2,FALSE), "")</f>
        <v/>
      </c>
      <c r="F714" s="126" t="n"/>
      <c r="G714" s="127" t="n"/>
      <c r="H714" s="127" t="n"/>
      <c r="I714" s="127" t="n"/>
      <c r="J714" s="127" t="n"/>
      <c r="K714" s="127" t="n"/>
      <c r="L714" s="127" t="n"/>
      <c r="M714" s="127" t="n"/>
      <c r="N714" s="120" t="n"/>
      <c r="O714" s="120" t="n"/>
      <c r="P714" s="120" t="n"/>
      <c r="Q714" s="120" t="n"/>
      <c r="R714" s="121" t="n"/>
      <c r="S714" s="121" t="n"/>
      <c r="T714" s="121" t="n"/>
      <c r="U714" s="121" t="n"/>
      <c r="V714" s="117">
        <f>IF(P714="NA","NA",IF(P714&lt;&gt;"",TEXT(P714-N714,"[h].mm"),""))</f>
        <v/>
      </c>
      <c r="W714" s="118">
        <f>IF(AND(R714="",S714=""),"",R714+S714)</f>
        <v/>
      </c>
      <c r="X714" s="116">
        <f>IF(O714&lt;&gt;"",DATE(YEAR(O714), MONTH(O714), DAY(O714)),"")</f>
        <v/>
      </c>
      <c r="Y714" s="122" t="n"/>
      <c r="Z714" s="123" t="n"/>
      <c r="AA714" s="117">
        <f>IF(F714="Re-assigned","NA",IF(W714="","",IF(W714&gt;=VLOOKUP(D714,SLAMatrix,3,FALSE),"Yes",IF(W714&lt;VLOOKUP(D714,SLAMatrix,2,FALSE),"No","Internal"))))</f>
        <v/>
      </c>
      <c r="AB714" s="123" t="n"/>
      <c r="AC714" s="123" t="n"/>
      <c r="AD714" s="119" t="n"/>
      <c r="AE714" s="125" t="n"/>
      <c r="AF714" s="124">
        <f>MONTH(O714)</f>
        <v/>
      </c>
      <c r="AG714" s="124">
        <f>VLOOKUP(IFERROR(MID(AE714,1,(FIND(",",AE714,1)-1)),AE714),Facility_Region_Mapping,2,FALSE)</f>
        <v/>
      </c>
      <c r="AH714" s="124" t="n"/>
      <c r="AI714" s="124">
        <f>IF(C714&lt;&gt;"",IF(M714="ESM User",getInterfaceName($C714),"NA"),"")</f>
        <v/>
      </c>
      <c r="AJ714" s="116">
        <f>IF(Q714&lt;&gt;"",DATE(YEAR(Q714), MONTH(Q714), DAY(Q714)),"")</f>
        <v/>
      </c>
      <c r="AK714" s="130">
        <f>IF(Q714&lt;&gt;0,Q714-N714,TODAY()-N714)</f>
        <v/>
      </c>
      <c r="AL714" s="112">
        <f>IF(F714="Re-assigned",0,IF(H714="Closed",0,IF(H714="Service Restored",0,IF(H714="",0,1))))</f>
        <v/>
      </c>
      <c r="AM714" s="124">
        <f>IF(AL714=0,"",IF(AK714&gt;20.99,"Aged","Non-Aged"))</f>
        <v/>
      </c>
      <c r="AN714" s="112">
        <f>IF(Q714&lt;&gt;"",MONTH(Q714),"")</f>
        <v/>
      </c>
      <c r="AO714" s="112">
        <f>IFERROR(VALUE(V714),0)</f>
        <v/>
      </c>
    </row>
    <row customFormat="1" customHeight="1" ht="29.25" r="715" s="112" spans="1:41">
      <c r="A715" s="127" t="n"/>
      <c r="B715" s="113" t="n"/>
      <c r="C715" s="127" t="n"/>
      <c r="D715" s="127" t="n"/>
      <c r="E715" s="114">
        <f>IF(F715 &lt;&gt; "",VLOOKUP(F715,CategoryLookup,2,FALSE), "")</f>
        <v/>
      </c>
      <c r="F715" s="126" t="n"/>
      <c r="G715" s="127" t="n"/>
      <c r="H715" s="127" t="n"/>
      <c r="I715" s="127" t="n"/>
      <c r="J715" s="127" t="n"/>
      <c r="K715" s="127" t="n"/>
      <c r="L715" s="127" t="n"/>
      <c r="M715" s="127" t="n"/>
      <c r="N715" s="120" t="n"/>
      <c r="O715" s="120" t="n"/>
      <c r="P715" s="120" t="n"/>
      <c r="Q715" s="120" t="n"/>
      <c r="R715" s="121" t="n"/>
      <c r="S715" s="121" t="n"/>
      <c r="T715" s="121" t="n"/>
      <c r="U715" s="121" t="n"/>
      <c r="V715" s="117">
        <f>IF(P715="NA","NA",IF(P715&lt;&gt;"",TEXT(P715-N715,"[h].mm"),""))</f>
        <v/>
      </c>
      <c r="W715" s="118">
        <f>IF(AND(R715="",S715=""),"",R715+S715)</f>
        <v/>
      </c>
      <c r="X715" s="116">
        <f>IF(O715&lt;&gt;"",DATE(YEAR(O715), MONTH(O715), DAY(O715)),"")</f>
        <v/>
      </c>
      <c r="Y715" s="122" t="n"/>
      <c r="Z715" s="123" t="n"/>
      <c r="AA715" s="117">
        <f>IF(F715="Re-assigned","NA",IF(W715="","",IF(W715&gt;=VLOOKUP(D715,SLAMatrix,3,FALSE),"Yes",IF(W715&lt;VLOOKUP(D715,SLAMatrix,2,FALSE),"No","Internal"))))</f>
        <v/>
      </c>
      <c r="AB715" s="123" t="n"/>
      <c r="AC715" s="123" t="n"/>
      <c r="AD715" s="119" t="n"/>
      <c r="AE715" s="125" t="n"/>
      <c r="AF715" s="124">
        <f>MONTH(O715)</f>
        <v/>
      </c>
      <c r="AG715" s="124">
        <f>VLOOKUP(IFERROR(MID(AE715,1,(FIND(",",AE715,1)-1)),AE715),Facility_Region_Mapping,2,FALSE)</f>
        <v/>
      </c>
      <c r="AH715" s="124" t="n"/>
      <c r="AI715" s="124">
        <f>IF(C715&lt;&gt;"",IF(M715="ESM User",getInterfaceName($C715),"NA"),"")</f>
        <v/>
      </c>
      <c r="AJ715" s="116">
        <f>IF(Q715&lt;&gt;"",DATE(YEAR(Q715), MONTH(Q715), DAY(Q715)),"")</f>
        <v/>
      </c>
      <c r="AK715" s="130">
        <f>IF(Q715&lt;&gt;0,Q715-N715,TODAY()-N715)</f>
        <v/>
      </c>
      <c r="AL715" s="112">
        <f>IF(F715="Re-assigned",0,IF(H715="Closed",0,IF(H715="Service Restored",0,IF(H715="",0,1))))</f>
        <v/>
      </c>
      <c r="AM715" s="124">
        <f>IF(AL715=0,"",IF(AK715&gt;20.99,"Aged","Non-Aged"))</f>
        <v/>
      </c>
      <c r="AN715" s="112">
        <f>IF(Q715&lt;&gt;"",MONTH(Q715),"")</f>
        <v/>
      </c>
      <c r="AO715" s="112">
        <f>IFERROR(VALUE(V715),0)</f>
        <v/>
      </c>
    </row>
    <row customFormat="1" customHeight="1" ht="29.25" r="716" s="112" spans="1:41">
      <c r="A716" s="127" t="n"/>
      <c r="B716" s="113" t="n"/>
      <c r="C716" s="127" t="n"/>
      <c r="D716" s="127" t="n"/>
      <c r="E716" s="114">
        <f>IF(F716 &lt;&gt; "",VLOOKUP(F716,CategoryLookup,2,FALSE), "")</f>
        <v/>
      </c>
      <c r="F716" s="126" t="n"/>
      <c r="G716" s="127" t="n"/>
      <c r="H716" s="127" t="n"/>
      <c r="I716" s="127" t="n"/>
      <c r="J716" s="127" t="n"/>
      <c r="K716" s="127" t="n"/>
      <c r="L716" s="127" t="n"/>
      <c r="M716" s="127" t="n"/>
      <c r="N716" s="120" t="n"/>
      <c r="O716" s="120" t="n"/>
      <c r="P716" s="120" t="n"/>
      <c r="Q716" s="120" t="n"/>
      <c r="R716" s="121" t="n"/>
      <c r="S716" s="121" t="n"/>
      <c r="T716" s="121" t="n"/>
      <c r="U716" s="121" t="n"/>
      <c r="V716" s="117">
        <f>IF(P716="NA","NA",IF(P716&lt;&gt;"",TEXT(P716-N716,"[h].mm"),""))</f>
        <v/>
      </c>
      <c r="W716" s="118">
        <f>IF(AND(R716="",S716=""),"",R716+S716)</f>
        <v/>
      </c>
      <c r="X716" s="116">
        <f>IF(O716&lt;&gt;"",DATE(YEAR(O716), MONTH(O716), DAY(O716)),"")</f>
        <v/>
      </c>
      <c r="Y716" s="122" t="n"/>
      <c r="Z716" s="123" t="n"/>
      <c r="AA716" s="117">
        <f>IF(F716="Re-assigned","NA",IF(W716="","",IF(W716&gt;=VLOOKUP(D716,SLAMatrix,3,FALSE),"Yes",IF(W716&lt;VLOOKUP(D716,SLAMatrix,2,FALSE),"No","Internal"))))</f>
        <v/>
      </c>
      <c r="AB716" s="123" t="n"/>
      <c r="AC716" s="123" t="n"/>
      <c r="AD716" s="119" t="n"/>
      <c r="AE716" s="125" t="n"/>
      <c r="AF716" s="124">
        <f>MONTH(O716)</f>
        <v/>
      </c>
      <c r="AG716" s="124">
        <f>VLOOKUP(IFERROR(MID(AE716,1,(FIND(",",AE716,1)-1)),AE716),Facility_Region_Mapping,2,FALSE)</f>
        <v/>
      </c>
      <c r="AH716" s="124" t="n"/>
      <c r="AI716" s="124">
        <f>IF(C716&lt;&gt;"",IF(M716="ESM User",getInterfaceName($C716),"NA"),"")</f>
        <v/>
      </c>
      <c r="AJ716" s="116">
        <f>IF(Q716&lt;&gt;"",DATE(YEAR(Q716), MONTH(Q716), DAY(Q716)),"")</f>
        <v/>
      </c>
      <c r="AK716" s="130">
        <f>IF(Q716&lt;&gt;0,Q716-N716,TODAY()-N716)</f>
        <v/>
      </c>
      <c r="AL716" s="112">
        <f>IF(F716="Re-assigned",0,IF(H716="Closed",0,IF(H716="Service Restored",0,IF(H716="",0,1))))</f>
        <v/>
      </c>
      <c r="AM716" s="124">
        <f>IF(AL716=0,"",IF(AK716&gt;20.99,"Aged","Non-Aged"))</f>
        <v/>
      </c>
      <c r="AN716" s="112">
        <f>IF(Q716&lt;&gt;"",MONTH(Q716),"")</f>
        <v/>
      </c>
      <c r="AO716" s="112">
        <f>IFERROR(VALUE(V716),0)</f>
        <v/>
      </c>
    </row>
    <row customFormat="1" customHeight="1" ht="29.25" r="717" s="112" spans="1:41">
      <c r="A717" s="127" t="n"/>
      <c r="B717" s="113" t="n"/>
      <c r="C717" s="127" t="n"/>
      <c r="D717" s="127" t="n"/>
      <c r="E717" s="114">
        <f>IF(F717 &lt;&gt; "",VLOOKUP(F717,CategoryLookup,2,FALSE), "")</f>
        <v/>
      </c>
      <c r="F717" s="126" t="n"/>
      <c r="G717" s="127" t="n"/>
      <c r="H717" s="127" t="n"/>
      <c r="I717" s="127" t="n"/>
      <c r="J717" s="127" t="n"/>
      <c r="K717" s="127" t="n"/>
      <c r="L717" s="127" t="n"/>
      <c r="M717" s="127" t="n"/>
      <c r="N717" s="120" t="n"/>
      <c r="O717" s="120" t="n"/>
      <c r="P717" s="120" t="n"/>
      <c r="Q717" s="120" t="n"/>
      <c r="R717" s="121" t="n"/>
      <c r="S717" s="121" t="n"/>
      <c r="T717" s="121" t="n"/>
      <c r="U717" s="121" t="n"/>
      <c r="V717" s="117">
        <f>IF(P717="NA","NA",IF(P717&lt;&gt;"",TEXT(P717-N717,"[h].mm"),""))</f>
        <v/>
      </c>
      <c r="W717" s="118">
        <f>IF(AND(R717="",S717=""),"",R717+S717)</f>
        <v/>
      </c>
      <c r="X717" s="116">
        <f>IF(O717&lt;&gt;"",DATE(YEAR(O717), MONTH(O717), DAY(O717)),"")</f>
        <v/>
      </c>
      <c r="Y717" s="122" t="n"/>
      <c r="Z717" s="123" t="n"/>
      <c r="AA717" s="117">
        <f>IF(F717="Re-assigned","NA",IF(W717="","",IF(W717&gt;=VLOOKUP(D717,SLAMatrix,3,FALSE),"Yes",IF(W717&lt;VLOOKUP(D717,SLAMatrix,2,FALSE),"No","Internal"))))</f>
        <v/>
      </c>
      <c r="AB717" s="123" t="n"/>
      <c r="AC717" s="123" t="n"/>
      <c r="AD717" s="119" t="n"/>
      <c r="AE717" s="125" t="n"/>
      <c r="AF717" s="124">
        <f>MONTH(O717)</f>
        <v/>
      </c>
      <c r="AG717" s="124">
        <f>VLOOKUP(IFERROR(MID(AE717,1,(FIND(",",AE717,1)-1)),AE717),Facility_Region_Mapping,2,FALSE)</f>
        <v/>
      </c>
      <c r="AH717" s="124" t="n"/>
      <c r="AI717" s="124">
        <f>IF(C717&lt;&gt;"",IF(M717="ESM User",getInterfaceName($C717),"NA"),"")</f>
        <v/>
      </c>
      <c r="AJ717" s="116">
        <f>IF(Q717&lt;&gt;"",DATE(YEAR(Q717), MONTH(Q717), DAY(Q717)),"")</f>
        <v/>
      </c>
      <c r="AK717" s="130">
        <f>IF(Q717&lt;&gt;0,Q717-N717,TODAY()-N717)</f>
        <v/>
      </c>
      <c r="AL717" s="112">
        <f>IF(F717="Re-assigned",0,IF(H717="Closed",0,IF(H717="Service Restored",0,IF(H717="",0,1))))</f>
        <v/>
      </c>
      <c r="AM717" s="124">
        <f>IF(AL717=0,"",IF(AK717&gt;20.99,"Aged","Non-Aged"))</f>
        <v/>
      </c>
      <c r="AN717" s="112">
        <f>IF(Q717&lt;&gt;"",MONTH(Q717),"")</f>
        <v/>
      </c>
      <c r="AO717" s="112">
        <f>IFERROR(VALUE(V717),0)</f>
        <v/>
      </c>
    </row>
    <row customFormat="1" customHeight="1" ht="29.25" r="718" s="112" spans="1:41">
      <c r="A718" s="127" t="n"/>
      <c r="B718" s="113" t="n"/>
      <c r="C718" s="127" t="n"/>
      <c r="D718" s="127" t="n"/>
      <c r="E718" s="114">
        <f>IF(F718 &lt;&gt; "",VLOOKUP(F718,CategoryLookup,2,FALSE), "")</f>
        <v/>
      </c>
      <c r="F718" s="126" t="n"/>
      <c r="G718" s="127" t="n"/>
      <c r="H718" s="127" t="n"/>
      <c r="I718" s="127" t="n"/>
      <c r="J718" s="127" t="n"/>
      <c r="K718" s="127" t="n"/>
      <c r="L718" s="127" t="n"/>
      <c r="M718" s="127" t="n"/>
      <c r="N718" s="120" t="n"/>
      <c r="O718" s="120" t="n"/>
      <c r="P718" s="120" t="n"/>
      <c r="Q718" s="120" t="n"/>
      <c r="R718" s="121" t="n"/>
      <c r="S718" s="121" t="n"/>
      <c r="T718" s="121" t="n"/>
      <c r="U718" s="121" t="n"/>
      <c r="V718" s="117">
        <f>IF(P718="NA","NA",IF(P718&lt;&gt;"",TEXT(P718-N718,"[h].mm"),""))</f>
        <v/>
      </c>
      <c r="W718" s="118">
        <f>IF(AND(R718="",S718=""),"",R718+S718)</f>
        <v/>
      </c>
      <c r="X718" s="116">
        <f>IF(O718&lt;&gt;"",DATE(YEAR(O718), MONTH(O718), DAY(O718)),"")</f>
        <v/>
      </c>
      <c r="Y718" s="122" t="n"/>
      <c r="Z718" s="123" t="n"/>
      <c r="AA718" s="117">
        <f>IF(F718="Re-assigned","NA",IF(W718="","",IF(W718&gt;=VLOOKUP(D718,SLAMatrix,3,FALSE),"Yes",IF(W718&lt;VLOOKUP(D718,SLAMatrix,2,FALSE),"No","Internal"))))</f>
        <v/>
      </c>
      <c r="AB718" s="123" t="n"/>
      <c r="AC718" s="123" t="n"/>
      <c r="AD718" s="119" t="n"/>
      <c r="AE718" s="125" t="n"/>
      <c r="AF718" s="124">
        <f>MONTH(O718)</f>
        <v/>
      </c>
      <c r="AG718" s="124">
        <f>VLOOKUP(IFERROR(MID(AE718,1,(FIND(",",AE718,1)-1)),AE718),Facility_Region_Mapping,2,FALSE)</f>
        <v/>
      </c>
      <c r="AH718" s="124" t="n"/>
      <c r="AI718" s="124">
        <f>IF(C718&lt;&gt;"",IF(M718="ESM User",getInterfaceName($C718),"NA"),"")</f>
        <v/>
      </c>
      <c r="AJ718" s="116">
        <f>IF(Q718&lt;&gt;"",DATE(YEAR(Q718), MONTH(Q718), DAY(Q718)),"")</f>
        <v/>
      </c>
      <c r="AK718" s="130">
        <f>IF(Q718&lt;&gt;0,Q718-N718,TODAY()-N718)</f>
        <v/>
      </c>
      <c r="AL718" s="112">
        <f>IF(F718="Re-assigned",0,IF(H718="Closed",0,IF(H718="Service Restored",0,IF(H718="",0,1))))</f>
        <v/>
      </c>
      <c r="AM718" s="124">
        <f>IF(AL718=0,"",IF(AK718&gt;20.99,"Aged","Non-Aged"))</f>
        <v/>
      </c>
      <c r="AN718" s="112">
        <f>IF(Q718&lt;&gt;"",MONTH(Q718),"")</f>
        <v/>
      </c>
      <c r="AO718" s="112">
        <f>IFERROR(VALUE(V718),0)</f>
        <v/>
      </c>
    </row>
    <row customFormat="1" customHeight="1" ht="29.25" r="719" s="112" spans="1:41">
      <c r="A719" s="127" t="n"/>
      <c r="B719" s="113" t="n"/>
      <c r="C719" s="127" t="n"/>
      <c r="D719" s="127" t="n"/>
      <c r="E719" s="114">
        <f>IF(F719 &lt;&gt; "",VLOOKUP(F719,CategoryLookup,2,FALSE), "")</f>
        <v/>
      </c>
      <c r="F719" s="126" t="n"/>
      <c r="G719" s="127" t="n"/>
      <c r="H719" s="127" t="n"/>
      <c r="I719" s="127" t="n"/>
      <c r="J719" s="127" t="n"/>
      <c r="K719" s="127" t="n"/>
      <c r="L719" s="127" t="n"/>
      <c r="M719" s="127" t="n"/>
      <c r="N719" s="120" t="n"/>
      <c r="O719" s="120" t="n"/>
      <c r="P719" s="120" t="n"/>
      <c r="Q719" s="120" t="n"/>
      <c r="R719" s="121" t="n"/>
      <c r="S719" s="121" t="n"/>
      <c r="T719" s="121" t="n"/>
      <c r="U719" s="121" t="n"/>
      <c r="V719" s="117">
        <f>IF(P719="NA","NA",IF(P719&lt;&gt;"",TEXT(P719-N719,"[h].mm"),""))</f>
        <v/>
      </c>
      <c r="W719" s="118">
        <f>IF(AND(R719="",S719=""),"",R719+S719)</f>
        <v/>
      </c>
      <c r="X719" s="116">
        <f>IF(O719&lt;&gt;"",DATE(YEAR(O719), MONTH(O719), DAY(O719)),"")</f>
        <v/>
      </c>
      <c r="Y719" s="122" t="n"/>
      <c r="Z719" s="123" t="n"/>
      <c r="AA719" s="117">
        <f>IF(F719="Re-assigned","NA",IF(W719="","",IF(W719&gt;=VLOOKUP(D719,SLAMatrix,3,FALSE),"Yes",IF(W719&lt;VLOOKUP(D719,SLAMatrix,2,FALSE),"No","Internal"))))</f>
        <v/>
      </c>
      <c r="AB719" s="123" t="n"/>
      <c r="AC719" s="123" t="n"/>
      <c r="AD719" s="119" t="n"/>
      <c r="AE719" s="125" t="n"/>
      <c r="AF719" s="124">
        <f>MONTH(O719)</f>
        <v/>
      </c>
      <c r="AG719" s="124">
        <f>VLOOKUP(IFERROR(MID(AE719,1,(FIND(",",AE719,1)-1)),AE719),Facility_Region_Mapping,2,FALSE)</f>
        <v/>
      </c>
      <c r="AH719" s="124" t="n"/>
      <c r="AI719" s="124">
        <f>IF(C719&lt;&gt;"",IF(M719="ESM User",getInterfaceName($C719),"NA"),"")</f>
        <v/>
      </c>
      <c r="AJ719" s="116">
        <f>IF(Q719&lt;&gt;"",DATE(YEAR(Q719), MONTH(Q719), DAY(Q719)),"")</f>
        <v/>
      </c>
      <c r="AK719" s="130">
        <f>IF(Q719&lt;&gt;0,Q719-N719,TODAY()-N719)</f>
        <v/>
      </c>
      <c r="AL719" s="112">
        <f>IF(F719="Re-assigned",0,IF(H719="Closed",0,IF(H719="Service Restored",0,IF(H719="",0,1))))</f>
        <v/>
      </c>
      <c r="AM719" s="124">
        <f>IF(AL719=0,"",IF(AK719&gt;20.99,"Aged","Non-Aged"))</f>
        <v/>
      </c>
      <c r="AN719" s="112">
        <f>IF(Q719&lt;&gt;"",MONTH(Q719),"")</f>
        <v/>
      </c>
      <c r="AO719" s="112">
        <f>IFERROR(VALUE(V719),0)</f>
        <v/>
      </c>
    </row>
    <row customFormat="1" customHeight="1" ht="29.25" r="720" s="112" spans="1:41">
      <c r="A720" s="127" t="n"/>
      <c r="B720" s="113" t="n"/>
      <c r="C720" s="127" t="n"/>
      <c r="D720" s="127" t="n"/>
      <c r="E720" s="114">
        <f>IF(F720 &lt;&gt; "",VLOOKUP(F720,CategoryLookup,2,FALSE), "")</f>
        <v/>
      </c>
      <c r="F720" s="126" t="n"/>
      <c r="G720" s="127" t="n"/>
      <c r="H720" s="127" t="n"/>
      <c r="I720" s="127" t="n"/>
      <c r="J720" s="127" t="n"/>
      <c r="K720" s="127" t="n"/>
      <c r="L720" s="127" t="n"/>
      <c r="M720" s="127" t="n"/>
      <c r="N720" s="120" t="n"/>
      <c r="O720" s="120" t="n"/>
      <c r="P720" s="120" t="n"/>
      <c r="Q720" s="120" t="n"/>
      <c r="R720" s="121" t="n"/>
      <c r="S720" s="121" t="n"/>
      <c r="T720" s="121" t="n"/>
      <c r="U720" s="121" t="n"/>
      <c r="V720" s="117">
        <f>IF(P720="NA","NA",IF(P720&lt;&gt;"",TEXT(P720-N720,"[h].mm"),""))</f>
        <v/>
      </c>
      <c r="W720" s="118">
        <f>IF(AND(R720="",S720=""),"",R720+S720)</f>
        <v/>
      </c>
      <c r="X720" s="116">
        <f>IF(O720&lt;&gt;"",DATE(YEAR(O720), MONTH(O720), DAY(O720)),"")</f>
        <v/>
      </c>
      <c r="Y720" s="122" t="n"/>
      <c r="Z720" s="123" t="n"/>
      <c r="AA720" s="117">
        <f>IF(F720="Re-assigned","NA",IF(W720="","",IF(W720&gt;=VLOOKUP(D720,SLAMatrix,3,FALSE),"Yes",IF(W720&lt;VLOOKUP(D720,SLAMatrix,2,FALSE),"No","Internal"))))</f>
        <v/>
      </c>
      <c r="AB720" s="123" t="n"/>
      <c r="AC720" s="123" t="n"/>
      <c r="AD720" s="119" t="n"/>
      <c r="AE720" s="125" t="n"/>
      <c r="AF720" s="124">
        <f>MONTH(O720)</f>
        <v/>
      </c>
      <c r="AG720" s="124">
        <f>VLOOKUP(IFERROR(MID(AE720,1,(FIND(",",AE720,1)-1)),AE720),Facility_Region_Mapping,2,FALSE)</f>
        <v/>
      </c>
      <c r="AH720" s="124" t="n"/>
      <c r="AI720" s="124">
        <f>IF(C720&lt;&gt;"",IF(M720="ESM User",getInterfaceName($C720),"NA"),"")</f>
        <v/>
      </c>
      <c r="AJ720" s="116">
        <f>IF(Q720&lt;&gt;"",DATE(YEAR(Q720), MONTH(Q720), DAY(Q720)),"")</f>
        <v/>
      </c>
      <c r="AK720" s="130">
        <f>IF(Q720&lt;&gt;0,Q720-N720,TODAY()-N720)</f>
        <v/>
      </c>
      <c r="AL720" s="112">
        <f>IF(F720="Re-assigned",0,IF(H720="Closed",0,IF(H720="Service Restored",0,IF(H720="",0,1))))</f>
        <v/>
      </c>
      <c r="AM720" s="124">
        <f>IF(AL720=0,"",IF(AK720&gt;20.99,"Aged","Non-Aged"))</f>
        <v/>
      </c>
      <c r="AN720" s="112">
        <f>IF(Q720&lt;&gt;"",MONTH(Q720),"")</f>
        <v/>
      </c>
      <c r="AO720" s="112">
        <f>IFERROR(VALUE(V720),0)</f>
        <v/>
      </c>
    </row>
    <row customFormat="1" customHeight="1" ht="29.25" r="721" s="112" spans="1:41">
      <c r="A721" s="127" t="n"/>
      <c r="B721" s="113" t="n"/>
      <c r="C721" s="127" t="n"/>
      <c r="D721" s="127" t="n"/>
      <c r="E721" s="114">
        <f>IF(F721 &lt;&gt; "",VLOOKUP(F721,CategoryLookup,2,FALSE), "")</f>
        <v/>
      </c>
      <c r="F721" s="126" t="n"/>
      <c r="G721" s="127" t="n"/>
      <c r="H721" s="127" t="n"/>
      <c r="I721" s="127" t="n"/>
      <c r="J721" s="127" t="n"/>
      <c r="K721" s="127" t="n"/>
      <c r="L721" s="127" t="n"/>
      <c r="M721" s="127" t="n"/>
      <c r="N721" s="120" t="n"/>
      <c r="O721" s="120" t="n"/>
      <c r="P721" s="120" t="n"/>
      <c r="Q721" s="120" t="n"/>
      <c r="R721" s="121" t="n"/>
      <c r="S721" s="121" t="n"/>
      <c r="T721" s="121" t="n"/>
      <c r="U721" s="121" t="n"/>
      <c r="V721" s="117">
        <f>IF(P721="NA","NA",IF(P721&lt;&gt;"",TEXT(P721-N721,"[h].mm"),""))</f>
        <v/>
      </c>
      <c r="W721" s="118">
        <f>IF(AND(R721="",S721=""),"",R721+S721)</f>
        <v/>
      </c>
      <c r="X721" s="116">
        <f>IF(O721&lt;&gt;"",DATE(YEAR(O721), MONTH(O721), DAY(O721)),"")</f>
        <v/>
      </c>
      <c r="Y721" s="122" t="n"/>
      <c r="Z721" s="123" t="n"/>
      <c r="AA721" s="117">
        <f>IF(F721="Re-assigned","NA",IF(W721="","",IF(W721&gt;=VLOOKUP(D721,SLAMatrix,3,FALSE),"Yes",IF(W721&lt;VLOOKUP(D721,SLAMatrix,2,FALSE),"No","Internal"))))</f>
        <v/>
      </c>
      <c r="AB721" s="123" t="n"/>
      <c r="AC721" s="123" t="n"/>
      <c r="AD721" s="119" t="n"/>
      <c r="AE721" s="125" t="n"/>
      <c r="AF721" s="124">
        <f>MONTH(O721)</f>
        <v/>
      </c>
      <c r="AG721" s="124">
        <f>VLOOKUP(IFERROR(MID(AE721,1,(FIND(",",AE721,1)-1)),AE721),Facility_Region_Mapping,2,FALSE)</f>
        <v/>
      </c>
      <c r="AH721" s="124" t="n"/>
      <c r="AI721" s="124">
        <f>IF(C721&lt;&gt;"",IF(M721="ESM User",getInterfaceName($C721),"NA"),"")</f>
        <v/>
      </c>
      <c r="AJ721" s="116">
        <f>IF(Q721&lt;&gt;"",DATE(YEAR(Q721), MONTH(Q721), DAY(Q721)),"")</f>
        <v/>
      </c>
      <c r="AK721" s="130">
        <f>IF(Q721&lt;&gt;0,Q721-N721,TODAY()-N721)</f>
        <v/>
      </c>
      <c r="AL721" s="112">
        <f>IF(F721="Re-assigned",0,IF(H721="Closed",0,IF(H721="Service Restored",0,IF(H721="",0,1))))</f>
        <v/>
      </c>
      <c r="AM721" s="124">
        <f>IF(AL721=0,"",IF(AK721&gt;20.99,"Aged","Non-Aged"))</f>
        <v/>
      </c>
      <c r="AN721" s="112">
        <f>IF(Q721&lt;&gt;"",MONTH(Q721),"")</f>
        <v/>
      </c>
      <c r="AO721" s="112">
        <f>IFERROR(VALUE(V721),0)</f>
        <v/>
      </c>
    </row>
    <row customFormat="1" customHeight="1" ht="29.25" r="722" s="112" spans="1:41">
      <c r="A722" s="127" t="n"/>
      <c r="B722" s="113" t="n"/>
      <c r="C722" s="127" t="n"/>
      <c r="D722" s="127" t="n"/>
      <c r="E722" s="114">
        <f>IF(F722 &lt;&gt; "",VLOOKUP(F722,CategoryLookup,2,FALSE), "")</f>
        <v/>
      </c>
      <c r="F722" s="126" t="n"/>
      <c r="G722" s="127" t="n"/>
      <c r="H722" s="127" t="n"/>
      <c r="I722" s="127" t="n"/>
      <c r="J722" s="127" t="n"/>
      <c r="K722" s="127" t="n"/>
      <c r="L722" s="127" t="n"/>
      <c r="M722" s="127" t="n"/>
      <c r="N722" s="120" t="n"/>
      <c r="O722" s="120" t="n"/>
      <c r="P722" s="120" t="n"/>
      <c r="Q722" s="120" t="n"/>
      <c r="R722" s="121" t="n"/>
      <c r="S722" s="121" t="n"/>
      <c r="T722" s="121" t="n"/>
      <c r="U722" s="121" t="n"/>
      <c r="V722" s="117">
        <f>IF(P722="NA","NA",IF(P722&lt;&gt;"",TEXT(P722-N722,"[h].mm"),""))</f>
        <v/>
      </c>
      <c r="W722" s="118">
        <f>IF(AND(R722="",S722=""),"",R722+S722)</f>
        <v/>
      </c>
      <c r="X722" s="116">
        <f>IF(O722&lt;&gt;"",DATE(YEAR(O722), MONTH(O722), DAY(O722)),"")</f>
        <v/>
      </c>
      <c r="Y722" s="122" t="n"/>
      <c r="Z722" s="123" t="n"/>
      <c r="AA722" s="117">
        <f>IF(F722="Re-assigned","NA",IF(W722="","",IF(W722&gt;=VLOOKUP(D722,SLAMatrix,3,FALSE),"Yes",IF(W722&lt;VLOOKUP(D722,SLAMatrix,2,FALSE),"No","Internal"))))</f>
        <v/>
      </c>
      <c r="AB722" s="123" t="n"/>
      <c r="AC722" s="123" t="n"/>
      <c r="AD722" s="119" t="n"/>
      <c r="AE722" s="125" t="n"/>
      <c r="AF722" s="124">
        <f>MONTH(O722)</f>
        <v/>
      </c>
      <c r="AG722" s="124">
        <f>VLOOKUP(IFERROR(MID(AE722,1,(FIND(",",AE722,1)-1)),AE722),Facility_Region_Mapping,2,FALSE)</f>
        <v/>
      </c>
      <c r="AH722" s="124" t="n"/>
      <c r="AI722" s="124">
        <f>IF(C722&lt;&gt;"",IF(M722="ESM User",getInterfaceName($C722),"NA"),"")</f>
        <v/>
      </c>
      <c r="AJ722" s="116">
        <f>IF(Q722&lt;&gt;"",DATE(YEAR(Q722), MONTH(Q722), DAY(Q722)),"")</f>
        <v/>
      </c>
      <c r="AK722" s="130">
        <f>IF(Q722&lt;&gt;0,Q722-N722,TODAY()-N722)</f>
        <v/>
      </c>
      <c r="AL722" s="112">
        <f>IF(F722="Re-assigned",0,IF(H722="Closed",0,IF(H722="Service Restored",0,IF(H722="",0,1))))</f>
        <v/>
      </c>
      <c r="AM722" s="124">
        <f>IF(AL722=0,"",IF(AK722&gt;20.99,"Aged","Non-Aged"))</f>
        <v/>
      </c>
      <c r="AN722" s="112">
        <f>IF(Q722&lt;&gt;"",MONTH(Q722),"")</f>
        <v/>
      </c>
      <c r="AO722" s="112">
        <f>IFERROR(VALUE(V722),0)</f>
        <v/>
      </c>
    </row>
    <row customFormat="1" customHeight="1" ht="29.25" r="723" s="112" spans="1:41">
      <c r="A723" s="127" t="n"/>
      <c r="B723" s="113" t="n"/>
      <c r="C723" s="127" t="n"/>
      <c r="D723" s="127" t="n"/>
      <c r="E723" s="114">
        <f>IF(F723 &lt;&gt; "",VLOOKUP(F723,CategoryLookup,2,FALSE), "")</f>
        <v/>
      </c>
      <c r="F723" s="126" t="n"/>
      <c r="G723" s="127" t="n"/>
      <c r="H723" s="127" t="n"/>
      <c r="I723" s="127" t="n"/>
      <c r="J723" s="127" t="n"/>
      <c r="K723" s="127" t="n"/>
      <c r="L723" s="127" t="n"/>
      <c r="M723" s="127" t="n"/>
      <c r="N723" s="120" t="n"/>
      <c r="O723" s="120" t="n"/>
      <c r="P723" s="120" t="n"/>
      <c r="Q723" s="120" t="n"/>
      <c r="R723" s="121" t="n"/>
      <c r="S723" s="121" t="n"/>
      <c r="T723" s="121" t="n"/>
      <c r="U723" s="121" t="n"/>
      <c r="V723" s="117">
        <f>IF(P723="NA","NA",IF(P723&lt;&gt;"",TEXT(P723-N723,"[h].mm"),""))</f>
        <v/>
      </c>
      <c r="W723" s="118">
        <f>IF(AND(R723="",S723=""),"",R723+S723)</f>
        <v/>
      </c>
      <c r="X723" s="116">
        <f>IF(O723&lt;&gt;"",DATE(YEAR(O723), MONTH(O723), DAY(O723)),"")</f>
        <v/>
      </c>
      <c r="Y723" s="122" t="n"/>
      <c r="Z723" s="123" t="n"/>
      <c r="AA723" s="117">
        <f>IF(F723="Re-assigned","NA",IF(W723="","",IF(W723&gt;=VLOOKUP(D723,SLAMatrix,3,FALSE),"Yes",IF(W723&lt;VLOOKUP(D723,SLAMatrix,2,FALSE),"No","Internal"))))</f>
        <v/>
      </c>
      <c r="AB723" s="123" t="n"/>
      <c r="AC723" s="123" t="n"/>
      <c r="AD723" s="119" t="n"/>
      <c r="AE723" s="125" t="n"/>
      <c r="AF723" s="124">
        <f>MONTH(O723)</f>
        <v/>
      </c>
      <c r="AG723" s="124">
        <f>VLOOKUP(IFERROR(MID(AE723,1,(FIND(",",AE723,1)-1)),AE723),Facility_Region_Mapping,2,FALSE)</f>
        <v/>
      </c>
      <c r="AH723" s="124" t="n"/>
      <c r="AI723" s="124">
        <f>IF(C723&lt;&gt;"",IF(M723="ESM User",getInterfaceName($C723),"NA"),"")</f>
        <v/>
      </c>
      <c r="AJ723" s="116">
        <f>IF(Q723&lt;&gt;"",DATE(YEAR(Q723), MONTH(Q723), DAY(Q723)),"")</f>
        <v/>
      </c>
      <c r="AK723" s="130">
        <f>IF(Q723&lt;&gt;0,Q723-N723,TODAY()-N723)</f>
        <v/>
      </c>
      <c r="AL723" s="112">
        <f>IF(F723="Re-assigned",0,IF(H723="Closed",0,IF(H723="Service Restored",0,IF(H723="",0,1))))</f>
        <v/>
      </c>
      <c r="AM723" s="124">
        <f>IF(AL723=0,"",IF(AK723&gt;20.99,"Aged","Non-Aged"))</f>
        <v/>
      </c>
      <c r="AN723" s="112">
        <f>IF(Q723&lt;&gt;"",MONTH(Q723),"")</f>
        <v/>
      </c>
      <c r="AO723" s="112">
        <f>IFERROR(VALUE(V723),0)</f>
        <v/>
      </c>
    </row>
    <row customFormat="1" customHeight="1" ht="29.25" r="724" s="112" spans="1:41">
      <c r="A724" s="127" t="n"/>
      <c r="B724" s="113" t="n"/>
      <c r="C724" s="127" t="n"/>
      <c r="D724" s="127" t="n"/>
      <c r="E724" s="114">
        <f>IF(F724 &lt;&gt; "",VLOOKUP(F724,CategoryLookup,2,FALSE), "")</f>
        <v/>
      </c>
      <c r="F724" s="126" t="n"/>
      <c r="G724" s="127" t="n"/>
      <c r="H724" s="127" t="n"/>
      <c r="I724" s="127" t="n"/>
      <c r="J724" s="127" t="n"/>
      <c r="K724" s="127" t="n"/>
      <c r="L724" s="127" t="n"/>
      <c r="M724" s="127" t="n"/>
      <c r="N724" s="120" t="n"/>
      <c r="O724" s="120" t="n"/>
      <c r="P724" s="120" t="n"/>
      <c r="Q724" s="120" t="n"/>
      <c r="R724" s="121" t="n"/>
      <c r="S724" s="121" t="n"/>
      <c r="T724" s="121" t="n"/>
      <c r="U724" s="121" t="n"/>
      <c r="V724" s="117">
        <f>IF(P724="NA","NA",IF(P724&lt;&gt;"",TEXT(P724-N724,"[h].mm"),""))</f>
        <v/>
      </c>
      <c r="W724" s="118">
        <f>IF(AND(R724="",S724=""),"",R724+S724)</f>
        <v/>
      </c>
      <c r="X724" s="116">
        <f>IF(O724&lt;&gt;"",DATE(YEAR(O724), MONTH(O724), DAY(O724)),"")</f>
        <v/>
      </c>
      <c r="Y724" s="122" t="n"/>
      <c r="Z724" s="123" t="n"/>
      <c r="AA724" s="117">
        <f>IF(F724="Re-assigned","NA",IF(W724="","",IF(W724&gt;=VLOOKUP(D724,SLAMatrix,3,FALSE),"Yes",IF(W724&lt;VLOOKUP(D724,SLAMatrix,2,FALSE),"No","Internal"))))</f>
        <v/>
      </c>
      <c r="AB724" s="123" t="n"/>
      <c r="AC724" s="123" t="n"/>
      <c r="AD724" s="119" t="n"/>
      <c r="AE724" s="125" t="n"/>
      <c r="AF724" s="124">
        <f>MONTH(O724)</f>
        <v/>
      </c>
      <c r="AG724" s="124">
        <f>VLOOKUP(IFERROR(MID(AE724,1,(FIND(",",AE724,1)-1)),AE724),Facility_Region_Mapping,2,FALSE)</f>
        <v/>
      </c>
      <c r="AH724" s="124" t="n"/>
      <c r="AI724" s="124">
        <f>IF(C724&lt;&gt;"",IF(M724="ESM User",getInterfaceName($C724),"NA"),"")</f>
        <v/>
      </c>
      <c r="AJ724" s="116">
        <f>IF(Q724&lt;&gt;"",DATE(YEAR(Q724), MONTH(Q724), DAY(Q724)),"")</f>
        <v/>
      </c>
      <c r="AK724" s="130">
        <f>IF(Q724&lt;&gt;0,Q724-N724,TODAY()-N724)</f>
        <v/>
      </c>
      <c r="AL724" s="112">
        <f>IF(F724="Re-assigned",0,IF(H724="Closed",0,IF(H724="Service Restored",0,IF(H724="",0,1))))</f>
        <v/>
      </c>
      <c r="AM724" s="124">
        <f>IF(AL724=0,"",IF(AK724&gt;20.99,"Aged","Non-Aged"))</f>
        <v/>
      </c>
      <c r="AN724" s="112">
        <f>IF(Q724&lt;&gt;"",MONTH(Q724),"")</f>
        <v/>
      </c>
      <c r="AO724" s="112">
        <f>IFERROR(VALUE(V724),0)</f>
        <v/>
      </c>
    </row>
    <row customFormat="1" customHeight="1" ht="29.25" r="725" s="112" spans="1:41">
      <c r="A725" s="127" t="n"/>
      <c r="B725" s="113" t="n"/>
      <c r="C725" s="127" t="n"/>
      <c r="D725" s="127" t="n"/>
      <c r="E725" s="114">
        <f>IF(F725 &lt;&gt; "",VLOOKUP(F725,CategoryLookup,2,FALSE), "")</f>
        <v/>
      </c>
      <c r="F725" s="126" t="n"/>
      <c r="G725" s="127" t="n"/>
      <c r="H725" s="127" t="n"/>
      <c r="I725" s="127" t="n"/>
      <c r="J725" s="127" t="n"/>
      <c r="K725" s="127" t="n"/>
      <c r="L725" s="127" t="n"/>
      <c r="M725" s="127" t="n"/>
      <c r="N725" s="120" t="n"/>
      <c r="O725" s="120" t="n"/>
      <c r="P725" s="120" t="n"/>
      <c r="Q725" s="120" t="n"/>
      <c r="R725" s="121" t="n"/>
      <c r="S725" s="121" t="n"/>
      <c r="T725" s="121" t="n"/>
      <c r="U725" s="121" t="n"/>
      <c r="V725" s="117">
        <f>IF(P725="NA","NA",IF(P725&lt;&gt;"",TEXT(P725-N725,"[h].mm"),""))</f>
        <v/>
      </c>
      <c r="W725" s="118">
        <f>IF(AND(R725="",S725=""),"",R725+S725)</f>
        <v/>
      </c>
      <c r="X725" s="116">
        <f>IF(O725&lt;&gt;"",DATE(YEAR(O725), MONTH(O725), DAY(O725)),"")</f>
        <v/>
      </c>
      <c r="Y725" s="122" t="n"/>
      <c r="Z725" s="123" t="n"/>
      <c r="AA725" s="117">
        <f>IF(F725="Re-assigned","NA",IF(W725="","",IF(W725&gt;=VLOOKUP(D725,SLAMatrix,3,FALSE),"Yes",IF(W725&lt;VLOOKUP(D725,SLAMatrix,2,FALSE),"No","Internal"))))</f>
        <v/>
      </c>
      <c r="AB725" s="123" t="n"/>
      <c r="AC725" s="123" t="n"/>
      <c r="AD725" s="119" t="n"/>
      <c r="AE725" s="125" t="n"/>
      <c r="AF725" s="124">
        <f>MONTH(O725)</f>
        <v/>
      </c>
      <c r="AG725" s="124">
        <f>VLOOKUP(IFERROR(MID(AE725,1,(FIND(",",AE725,1)-1)),AE725),Facility_Region_Mapping,2,FALSE)</f>
        <v/>
      </c>
      <c r="AH725" s="124" t="n"/>
      <c r="AI725" s="124">
        <f>IF(C725&lt;&gt;"",IF(M725="ESM User",getInterfaceName($C725),"NA"),"")</f>
        <v/>
      </c>
      <c r="AJ725" s="116">
        <f>IF(Q725&lt;&gt;"",DATE(YEAR(Q725), MONTH(Q725), DAY(Q725)),"")</f>
        <v/>
      </c>
      <c r="AK725" s="130">
        <f>IF(Q725&lt;&gt;0,Q725-N725,TODAY()-N725)</f>
        <v/>
      </c>
      <c r="AL725" s="112">
        <f>IF(F725="Re-assigned",0,IF(H725="Closed",0,IF(H725="Service Restored",0,IF(H725="",0,1))))</f>
        <v/>
      </c>
      <c r="AM725" s="124">
        <f>IF(AL725=0,"",IF(AK725&gt;20.99,"Aged","Non-Aged"))</f>
        <v/>
      </c>
      <c r="AN725" s="112">
        <f>IF(Q725&lt;&gt;"",MONTH(Q725),"")</f>
        <v/>
      </c>
      <c r="AO725" s="112">
        <f>IFERROR(VALUE(V725),0)</f>
        <v/>
      </c>
    </row>
    <row customFormat="1" customHeight="1" ht="29.25" r="726" s="112" spans="1:41">
      <c r="A726" s="127" t="n"/>
      <c r="B726" s="113" t="n"/>
      <c r="C726" s="127" t="n"/>
      <c r="D726" s="127" t="n"/>
      <c r="E726" s="114">
        <f>IF(F726 &lt;&gt; "",VLOOKUP(F726,CategoryLookup,2,FALSE), "")</f>
        <v/>
      </c>
      <c r="F726" s="126" t="n"/>
      <c r="G726" s="127" t="n"/>
      <c r="H726" s="127" t="n"/>
      <c r="I726" s="127" t="n"/>
      <c r="J726" s="127" t="n"/>
      <c r="K726" s="127" t="n"/>
      <c r="L726" s="127" t="n"/>
      <c r="M726" s="127" t="n"/>
      <c r="N726" s="120" t="n"/>
      <c r="O726" s="120" t="n"/>
      <c r="P726" s="120" t="n"/>
      <c r="Q726" s="120" t="n"/>
      <c r="R726" s="121" t="n"/>
      <c r="S726" s="121" t="n"/>
      <c r="T726" s="121" t="n"/>
      <c r="U726" s="121" t="n"/>
      <c r="V726" s="117">
        <f>IF(P726="NA","NA",IF(P726&lt;&gt;"",TEXT(P726-N726,"[h].mm"),""))</f>
        <v/>
      </c>
      <c r="W726" s="118">
        <f>IF(AND(R726="",S726=""),"",R726+S726)</f>
        <v/>
      </c>
      <c r="X726" s="116">
        <f>IF(O726&lt;&gt;"",DATE(YEAR(O726), MONTH(O726), DAY(O726)),"")</f>
        <v/>
      </c>
      <c r="Y726" s="122" t="n"/>
      <c r="Z726" s="123" t="n"/>
      <c r="AA726" s="117">
        <f>IF(F726="Re-assigned","NA",IF(W726="","",IF(W726&gt;=VLOOKUP(D726,SLAMatrix,3,FALSE),"Yes",IF(W726&lt;VLOOKUP(D726,SLAMatrix,2,FALSE),"No","Internal"))))</f>
        <v/>
      </c>
      <c r="AB726" s="123" t="n"/>
      <c r="AC726" s="123" t="n"/>
      <c r="AD726" s="119" t="n"/>
      <c r="AE726" s="125" t="n"/>
      <c r="AF726" s="124">
        <f>MONTH(O726)</f>
        <v/>
      </c>
      <c r="AG726" s="124">
        <f>VLOOKUP(IFERROR(MID(AE726,1,(FIND(",",AE726,1)-1)),AE726),Facility_Region_Mapping,2,FALSE)</f>
        <v/>
      </c>
      <c r="AH726" s="124" t="n"/>
      <c r="AI726" s="124">
        <f>IF(C726&lt;&gt;"",IF(M726="ESM User",getInterfaceName($C726),"NA"),"")</f>
        <v/>
      </c>
      <c r="AJ726" s="116">
        <f>IF(Q726&lt;&gt;"",DATE(YEAR(Q726), MONTH(Q726), DAY(Q726)),"")</f>
        <v/>
      </c>
      <c r="AK726" s="130">
        <f>IF(Q726&lt;&gt;0,Q726-N726,TODAY()-N726)</f>
        <v/>
      </c>
      <c r="AL726" s="112">
        <f>IF(F726="Re-assigned",0,IF(H726="Closed",0,IF(H726="Service Restored",0,IF(H726="",0,1))))</f>
        <v/>
      </c>
      <c r="AM726" s="124">
        <f>IF(AL726=0,"",IF(AK726&gt;20.99,"Aged","Non-Aged"))</f>
        <v/>
      </c>
      <c r="AN726" s="112">
        <f>IF(Q726&lt;&gt;"",MONTH(Q726),"")</f>
        <v/>
      </c>
      <c r="AO726" s="112">
        <f>IFERROR(VALUE(V726),0)</f>
        <v/>
      </c>
    </row>
    <row customFormat="1" customHeight="1" ht="29.25" r="727" s="112" spans="1:41">
      <c r="A727" s="127" t="n"/>
      <c r="B727" s="113" t="n"/>
      <c r="C727" s="127" t="n"/>
      <c r="D727" s="127" t="n"/>
      <c r="E727" s="114">
        <f>IF(F727 &lt;&gt; "",VLOOKUP(F727,CategoryLookup,2,FALSE), "")</f>
        <v/>
      </c>
      <c r="F727" s="126" t="n"/>
      <c r="G727" s="127" t="n"/>
      <c r="H727" s="127" t="n"/>
      <c r="I727" s="127" t="n"/>
      <c r="J727" s="127" t="n"/>
      <c r="K727" s="127" t="n"/>
      <c r="L727" s="127" t="n"/>
      <c r="M727" s="127" t="n"/>
      <c r="N727" s="120" t="n"/>
      <c r="O727" s="120" t="n"/>
      <c r="P727" s="120" t="n"/>
      <c r="Q727" s="120" t="n"/>
      <c r="R727" s="121" t="n"/>
      <c r="S727" s="121" t="n"/>
      <c r="T727" s="121" t="n"/>
      <c r="U727" s="121" t="n"/>
      <c r="V727" s="117">
        <f>IF(P727="NA","NA",IF(P727&lt;&gt;"",TEXT(P727-N727,"[h].mm"),""))</f>
        <v/>
      </c>
      <c r="W727" s="118">
        <f>IF(AND(R727="",S727=""),"",R727+S727)</f>
        <v/>
      </c>
      <c r="X727" s="116">
        <f>IF(O727&lt;&gt;"",DATE(YEAR(O727), MONTH(O727), DAY(O727)),"")</f>
        <v/>
      </c>
      <c r="Y727" s="122" t="n"/>
      <c r="Z727" s="123" t="n"/>
      <c r="AA727" s="117">
        <f>IF(F727="Re-assigned","NA",IF(W727="","",IF(W727&gt;=VLOOKUP(D727,SLAMatrix,3,FALSE),"Yes",IF(W727&lt;VLOOKUP(D727,SLAMatrix,2,FALSE),"No","Internal"))))</f>
        <v/>
      </c>
      <c r="AB727" s="123" t="n"/>
      <c r="AC727" s="123" t="n"/>
      <c r="AD727" s="119" t="n"/>
      <c r="AE727" s="125" t="n"/>
      <c r="AF727" s="124">
        <f>MONTH(O727)</f>
        <v/>
      </c>
      <c r="AG727" s="124">
        <f>VLOOKUP(IFERROR(MID(AE727,1,(FIND(",",AE727,1)-1)),AE727),Facility_Region_Mapping,2,FALSE)</f>
        <v/>
      </c>
      <c r="AH727" s="124" t="n"/>
      <c r="AI727" s="124">
        <f>IF(C727&lt;&gt;"",IF(M727="ESM User",getInterfaceName($C727),"NA"),"")</f>
        <v/>
      </c>
      <c r="AJ727" s="116">
        <f>IF(Q727&lt;&gt;"",DATE(YEAR(Q727), MONTH(Q727), DAY(Q727)),"")</f>
        <v/>
      </c>
      <c r="AK727" s="130">
        <f>IF(Q727&lt;&gt;0,Q727-N727,TODAY()-N727)</f>
        <v/>
      </c>
      <c r="AL727" s="112">
        <f>IF(F727="Re-assigned",0,IF(H727="Closed",0,IF(H727="Service Restored",0,IF(H727="",0,1))))</f>
        <v/>
      </c>
      <c r="AM727" s="124">
        <f>IF(AL727=0,"",IF(AK727&gt;20.99,"Aged","Non-Aged"))</f>
        <v/>
      </c>
      <c r="AN727" s="112">
        <f>IF(Q727&lt;&gt;"",MONTH(Q727),"")</f>
        <v/>
      </c>
      <c r="AO727" s="112">
        <f>IFERROR(VALUE(V727),0)</f>
        <v/>
      </c>
    </row>
    <row customFormat="1" customHeight="1" ht="29.25" r="728" s="112" spans="1:41">
      <c r="A728" s="127" t="n"/>
      <c r="B728" s="113" t="n"/>
      <c r="C728" s="127" t="n"/>
      <c r="D728" s="127" t="n"/>
      <c r="E728" s="114">
        <f>IF(F728 &lt;&gt; "",VLOOKUP(F728,CategoryLookup,2,FALSE), "")</f>
        <v/>
      </c>
      <c r="F728" s="126" t="n"/>
      <c r="G728" s="127" t="n"/>
      <c r="H728" s="127" t="n"/>
      <c r="I728" s="127" t="n"/>
      <c r="J728" s="127" t="n"/>
      <c r="K728" s="127" t="n"/>
      <c r="L728" s="127" t="n"/>
      <c r="M728" s="127" t="n"/>
      <c r="N728" s="120" t="n"/>
      <c r="O728" s="120" t="n"/>
      <c r="P728" s="120" t="n"/>
      <c r="Q728" s="120" t="n"/>
      <c r="R728" s="121" t="n"/>
      <c r="S728" s="121" t="n"/>
      <c r="T728" s="121" t="n"/>
      <c r="U728" s="121" t="n"/>
      <c r="V728" s="117">
        <f>IF(P728="NA","NA",IF(P728&lt;&gt;"",TEXT(P728-N728,"[h].mm"),""))</f>
        <v/>
      </c>
      <c r="W728" s="118">
        <f>IF(AND(R728="",S728=""),"",R728+S728)</f>
        <v/>
      </c>
      <c r="X728" s="116">
        <f>IF(O728&lt;&gt;"",DATE(YEAR(O728), MONTH(O728), DAY(O728)),"")</f>
        <v/>
      </c>
      <c r="Y728" s="122" t="n"/>
      <c r="Z728" s="123" t="n"/>
      <c r="AA728" s="117">
        <f>IF(F728="Re-assigned","NA",IF(W728="","",IF(W728&gt;=VLOOKUP(D728,SLAMatrix,3,FALSE),"Yes",IF(W728&lt;VLOOKUP(D728,SLAMatrix,2,FALSE),"No","Internal"))))</f>
        <v/>
      </c>
      <c r="AB728" s="123" t="n"/>
      <c r="AC728" s="123" t="n"/>
      <c r="AD728" s="119" t="n"/>
      <c r="AE728" s="125" t="n"/>
      <c r="AF728" s="124">
        <f>MONTH(O728)</f>
        <v/>
      </c>
      <c r="AG728" s="124">
        <f>VLOOKUP(IFERROR(MID(AE728,1,(FIND(",",AE728,1)-1)),AE728),Facility_Region_Mapping,2,FALSE)</f>
        <v/>
      </c>
      <c r="AH728" s="124" t="n"/>
      <c r="AI728" s="124">
        <f>IF(C728&lt;&gt;"",IF(M728="ESM User",getInterfaceName($C728),"NA"),"")</f>
        <v/>
      </c>
      <c r="AJ728" s="116">
        <f>IF(Q728&lt;&gt;"",DATE(YEAR(Q728), MONTH(Q728), DAY(Q728)),"")</f>
        <v/>
      </c>
      <c r="AK728" s="130">
        <f>IF(Q728&lt;&gt;0,Q728-N728,TODAY()-N728)</f>
        <v/>
      </c>
      <c r="AL728" s="112">
        <f>IF(F728="Re-assigned",0,IF(H728="Closed",0,IF(H728="Service Restored",0,IF(H728="",0,1))))</f>
        <v/>
      </c>
      <c r="AM728" s="124">
        <f>IF(AL728=0,"",IF(AK728&gt;20.99,"Aged","Non-Aged"))</f>
        <v/>
      </c>
      <c r="AN728" s="112">
        <f>IF(Q728&lt;&gt;"",MONTH(Q728),"")</f>
        <v/>
      </c>
      <c r="AO728" s="112">
        <f>IFERROR(VALUE(V728),0)</f>
        <v/>
      </c>
    </row>
    <row customFormat="1" customHeight="1" ht="29.25" r="729" s="112" spans="1:41">
      <c r="A729" s="127" t="n"/>
      <c r="B729" s="113" t="n"/>
      <c r="C729" s="127" t="n"/>
      <c r="D729" s="127" t="n"/>
      <c r="E729" s="114">
        <f>IF(F729 &lt;&gt; "",VLOOKUP(F729,CategoryLookup,2,FALSE), "")</f>
        <v/>
      </c>
      <c r="F729" s="126" t="n"/>
      <c r="G729" s="127" t="n"/>
      <c r="H729" s="127" t="n"/>
      <c r="I729" s="127" t="n"/>
      <c r="J729" s="127" t="n"/>
      <c r="K729" s="127" t="n"/>
      <c r="L729" s="127" t="n"/>
      <c r="M729" s="127" t="n"/>
      <c r="N729" s="120" t="n"/>
      <c r="O729" s="120" t="n"/>
      <c r="P729" s="120" t="n"/>
      <c r="Q729" s="120" t="n"/>
      <c r="R729" s="121" t="n"/>
      <c r="S729" s="121" t="n"/>
      <c r="T729" s="121" t="n"/>
      <c r="U729" s="121" t="n"/>
      <c r="V729" s="117">
        <f>IF(P729="NA","NA",IF(P729&lt;&gt;"",TEXT(P729-N729,"[h].mm"),""))</f>
        <v/>
      </c>
      <c r="W729" s="118">
        <f>IF(AND(R729="",S729=""),"",R729+S729)</f>
        <v/>
      </c>
      <c r="X729" s="116">
        <f>IF(O729&lt;&gt;"",DATE(YEAR(O729), MONTH(O729), DAY(O729)),"")</f>
        <v/>
      </c>
      <c r="Y729" s="122" t="n"/>
      <c r="Z729" s="123" t="n"/>
      <c r="AA729" s="117">
        <f>IF(F729="Re-assigned","NA",IF(W729="","",IF(W729&gt;=VLOOKUP(D729,SLAMatrix,3,FALSE),"Yes",IF(W729&lt;VLOOKUP(D729,SLAMatrix,2,FALSE),"No","Internal"))))</f>
        <v/>
      </c>
      <c r="AB729" s="123" t="n"/>
      <c r="AC729" s="123" t="n"/>
      <c r="AD729" s="119" t="n"/>
      <c r="AE729" s="125" t="n"/>
      <c r="AF729" s="124">
        <f>MONTH(O729)</f>
        <v/>
      </c>
      <c r="AG729" s="124">
        <f>VLOOKUP(IFERROR(MID(AE729,1,(FIND(",",AE729,1)-1)),AE729),Facility_Region_Mapping,2,FALSE)</f>
        <v/>
      </c>
      <c r="AH729" s="124" t="n"/>
      <c r="AI729" s="124">
        <f>IF(C729&lt;&gt;"",IF(M729="ESM User",getInterfaceName($C729),"NA"),"")</f>
        <v/>
      </c>
      <c r="AJ729" s="116">
        <f>IF(Q729&lt;&gt;"",DATE(YEAR(Q729), MONTH(Q729), DAY(Q729)),"")</f>
        <v/>
      </c>
      <c r="AK729" s="130">
        <f>IF(Q729&lt;&gt;0,Q729-N729,TODAY()-N729)</f>
        <v/>
      </c>
      <c r="AL729" s="112">
        <f>IF(F729="Re-assigned",0,IF(H729="Closed",0,IF(H729="Service Restored",0,IF(H729="",0,1))))</f>
        <v/>
      </c>
      <c r="AM729" s="124">
        <f>IF(AL729=0,"",IF(AK729&gt;20.99,"Aged","Non-Aged"))</f>
        <v/>
      </c>
      <c r="AN729" s="112">
        <f>IF(Q729&lt;&gt;"",MONTH(Q729),"")</f>
        <v/>
      </c>
      <c r="AO729" s="112">
        <f>IFERROR(VALUE(V729),0)</f>
        <v/>
      </c>
    </row>
    <row customFormat="1" customHeight="1" ht="29.25" r="730" s="112" spans="1:41">
      <c r="A730" s="127" t="n"/>
      <c r="B730" s="113" t="n"/>
      <c r="C730" s="127" t="n"/>
      <c r="D730" s="127" t="n"/>
      <c r="E730" s="114">
        <f>IF(F730 &lt;&gt; "",VLOOKUP(F730,CategoryLookup,2,FALSE), "")</f>
        <v/>
      </c>
      <c r="F730" s="126" t="n"/>
      <c r="G730" s="127" t="n"/>
      <c r="H730" s="127" t="n"/>
      <c r="I730" s="127" t="n"/>
      <c r="J730" s="127" t="n"/>
      <c r="K730" s="127" t="n"/>
      <c r="L730" s="127" t="n"/>
      <c r="M730" s="127" t="n"/>
      <c r="N730" s="120" t="n"/>
      <c r="O730" s="120" t="n"/>
      <c r="P730" s="120" t="n"/>
      <c r="Q730" s="120" t="n"/>
      <c r="R730" s="121" t="n"/>
      <c r="S730" s="121" t="n"/>
      <c r="T730" s="121" t="n"/>
      <c r="U730" s="121" t="n"/>
      <c r="V730" s="117">
        <f>IF(P730="NA","NA",IF(P730&lt;&gt;"",TEXT(P730-N730,"[h].mm"),""))</f>
        <v/>
      </c>
      <c r="W730" s="118">
        <f>IF(AND(R730="",S730=""),"",R730+S730)</f>
        <v/>
      </c>
      <c r="X730" s="116">
        <f>IF(O730&lt;&gt;"",DATE(YEAR(O730), MONTH(O730), DAY(O730)),"")</f>
        <v/>
      </c>
      <c r="Y730" s="122" t="n"/>
      <c r="Z730" s="123" t="n"/>
      <c r="AA730" s="117">
        <f>IF(F730="Re-assigned","NA",IF(W730="","",IF(W730&gt;=VLOOKUP(D730,SLAMatrix,3,FALSE),"Yes",IF(W730&lt;VLOOKUP(D730,SLAMatrix,2,FALSE),"No","Internal"))))</f>
        <v/>
      </c>
      <c r="AB730" s="123" t="n"/>
      <c r="AC730" s="123" t="n"/>
      <c r="AD730" s="119" t="n"/>
      <c r="AE730" s="125" t="n"/>
      <c r="AF730" s="124">
        <f>MONTH(O730)</f>
        <v/>
      </c>
      <c r="AG730" s="124">
        <f>VLOOKUP(IFERROR(MID(AE730,1,(FIND(",",AE730,1)-1)),AE730),Facility_Region_Mapping,2,FALSE)</f>
        <v/>
      </c>
      <c r="AH730" s="124" t="n"/>
      <c r="AI730" s="124">
        <f>IF(C730&lt;&gt;"",IF(M730="ESM User",getInterfaceName($C730),"NA"),"")</f>
        <v/>
      </c>
      <c r="AJ730" s="116">
        <f>IF(Q730&lt;&gt;"",DATE(YEAR(Q730), MONTH(Q730), DAY(Q730)),"")</f>
        <v/>
      </c>
      <c r="AK730" s="130">
        <f>IF(Q730&lt;&gt;0,Q730-N730,TODAY()-N730)</f>
        <v/>
      </c>
      <c r="AL730" s="112">
        <f>IF(F730="Re-assigned",0,IF(H730="Closed",0,IF(H730="Service Restored",0,IF(H730="",0,1))))</f>
        <v/>
      </c>
      <c r="AM730" s="124">
        <f>IF(AL730=0,"",IF(AK730&gt;20.99,"Aged","Non-Aged"))</f>
        <v/>
      </c>
      <c r="AN730" s="112">
        <f>IF(Q730&lt;&gt;"",MONTH(Q730),"")</f>
        <v/>
      </c>
      <c r="AO730" s="112">
        <f>IFERROR(VALUE(V730),0)</f>
        <v/>
      </c>
    </row>
    <row customFormat="1" customHeight="1" ht="29.25" r="731" s="112" spans="1:41">
      <c r="A731" s="127" t="n"/>
      <c r="B731" s="113" t="n"/>
      <c r="C731" s="127" t="n"/>
      <c r="D731" s="127" t="n"/>
      <c r="E731" s="114">
        <f>IF(F731 &lt;&gt; "",VLOOKUP(F731,CategoryLookup,2,FALSE), "")</f>
        <v/>
      </c>
      <c r="F731" s="126" t="n"/>
      <c r="G731" s="127" t="n"/>
      <c r="H731" s="127" t="n"/>
      <c r="I731" s="127" t="n"/>
      <c r="J731" s="127" t="n"/>
      <c r="K731" s="127" t="n"/>
      <c r="L731" s="127" t="n"/>
      <c r="M731" s="127" t="n"/>
      <c r="N731" s="120" t="n"/>
      <c r="O731" s="120" t="n"/>
      <c r="P731" s="120" t="n"/>
      <c r="Q731" s="120" t="n"/>
      <c r="R731" s="121" t="n"/>
      <c r="S731" s="121" t="n"/>
      <c r="T731" s="121" t="n"/>
      <c r="U731" s="121" t="n"/>
      <c r="V731" s="117">
        <f>IF(P731="NA","NA",IF(P731&lt;&gt;"",TEXT(P731-N731,"[h].mm"),""))</f>
        <v/>
      </c>
      <c r="W731" s="118">
        <f>IF(AND(R731="",S731=""),"",R731+S731)</f>
        <v/>
      </c>
      <c r="X731" s="116">
        <f>IF(O731&lt;&gt;"",DATE(YEAR(O731), MONTH(O731), DAY(O731)),"")</f>
        <v/>
      </c>
      <c r="Y731" s="122" t="n"/>
      <c r="Z731" s="123" t="n"/>
      <c r="AA731" s="117">
        <f>IF(F731="Re-assigned","NA",IF(W731="","",IF(W731&gt;=VLOOKUP(D731,SLAMatrix,3,FALSE),"Yes",IF(W731&lt;VLOOKUP(D731,SLAMatrix,2,FALSE),"No","Internal"))))</f>
        <v/>
      </c>
      <c r="AB731" s="123" t="n"/>
      <c r="AC731" s="123" t="n"/>
      <c r="AD731" s="119" t="n"/>
      <c r="AE731" s="125" t="n"/>
      <c r="AF731" s="124">
        <f>MONTH(O731)</f>
        <v/>
      </c>
      <c r="AG731" s="124">
        <f>VLOOKUP(IFERROR(MID(AE731,1,(FIND(",",AE731,1)-1)),AE731),Facility_Region_Mapping,2,FALSE)</f>
        <v/>
      </c>
      <c r="AH731" s="124" t="n"/>
      <c r="AI731" s="124">
        <f>IF(C731&lt;&gt;"",IF(M731="ESM User",getInterfaceName($C731),"NA"),"")</f>
        <v/>
      </c>
      <c r="AJ731" s="116">
        <f>IF(Q731&lt;&gt;"",DATE(YEAR(Q731), MONTH(Q731), DAY(Q731)),"")</f>
        <v/>
      </c>
      <c r="AK731" s="130">
        <f>IF(Q731&lt;&gt;0,Q731-N731,TODAY()-N731)</f>
        <v/>
      </c>
      <c r="AL731" s="112">
        <f>IF(F731="Re-assigned",0,IF(H731="Closed",0,IF(H731="Service Restored",0,IF(H731="",0,1))))</f>
        <v/>
      </c>
      <c r="AM731" s="124">
        <f>IF(AL731=0,"",IF(AK731&gt;20.99,"Aged","Non-Aged"))</f>
        <v/>
      </c>
      <c r="AN731" s="112">
        <f>IF(Q731&lt;&gt;"",MONTH(Q731),"")</f>
        <v/>
      </c>
      <c r="AO731" s="112">
        <f>IFERROR(VALUE(V731),0)</f>
        <v/>
      </c>
    </row>
    <row customFormat="1" customHeight="1" ht="29.25" r="732" s="112" spans="1:41">
      <c r="A732" s="127" t="n"/>
      <c r="B732" s="113" t="n"/>
      <c r="C732" s="127" t="n"/>
      <c r="D732" s="127" t="n"/>
      <c r="E732" s="114">
        <f>IF(F732 &lt;&gt; "",VLOOKUP(F732,CategoryLookup,2,FALSE), "")</f>
        <v/>
      </c>
      <c r="F732" s="126" t="n"/>
      <c r="G732" s="127" t="n"/>
      <c r="H732" s="127" t="n"/>
      <c r="I732" s="127" t="n"/>
      <c r="J732" s="127" t="n"/>
      <c r="K732" s="127" t="n"/>
      <c r="L732" s="127" t="n"/>
      <c r="M732" s="127" t="n"/>
      <c r="N732" s="120" t="n"/>
      <c r="O732" s="120" t="n"/>
      <c r="P732" s="120" t="n"/>
      <c r="Q732" s="120" t="n"/>
      <c r="R732" s="121" t="n"/>
      <c r="S732" s="121" t="n"/>
      <c r="T732" s="121" t="n"/>
      <c r="U732" s="121" t="n"/>
      <c r="V732" s="117">
        <f>IF(P732="NA","NA",IF(P732&lt;&gt;"",TEXT(P732-N732,"[h].mm"),""))</f>
        <v/>
      </c>
      <c r="W732" s="118">
        <f>IF(AND(R732="",S732=""),"",R732+S732)</f>
        <v/>
      </c>
      <c r="X732" s="116">
        <f>IF(O732&lt;&gt;"",DATE(YEAR(O732), MONTH(O732), DAY(O732)),"")</f>
        <v/>
      </c>
      <c r="Y732" s="122" t="n"/>
      <c r="Z732" s="123" t="n"/>
      <c r="AA732" s="117">
        <f>IF(F732="Re-assigned","NA",IF(W732="","",IF(W732&gt;=VLOOKUP(D732,SLAMatrix,3,FALSE),"Yes",IF(W732&lt;VLOOKUP(D732,SLAMatrix,2,FALSE),"No","Internal"))))</f>
        <v/>
      </c>
      <c r="AB732" s="123" t="n"/>
      <c r="AC732" s="123" t="n"/>
      <c r="AD732" s="119" t="n"/>
      <c r="AE732" s="125" t="n"/>
      <c r="AF732" s="124">
        <f>MONTH(O732)</f>
        <v/>
      </c>
      <c r="AG732" s="124">
        <f>VLOOKUP(IFERROR(MID(AE732,1,(FIND(",",AE732,1)-1)),AE732),Facility_Region_Mapping,2,FALSE)</f>
        <v/>
      </c>
      <c r="AH732" s="124" t="n"/>
      <c r="AI732" s="124">
        <f>IF(C732&lt;&gt;"",IF(M732="ESM User",getInterfaceName($C732),"NA"),"")</f>
        <v/>
      </c>
      <c r="AJ732" s="116">
        <f>IF(Q732&lt;&gt;"",DATE(YEAR(Q732), MONTH(Q732), DAY(Q732)),"")</f>
        <v/>
      </c>
      <c r="AK732" s="130">
        <f>IF(Q732&lt;&gt;0,Q732-N732,TODAY()-N732)</f>
        <v/>
      </c>
      <c r="AL732" s="112">
        <f>IF(F732="Re-assigned",0,IF(H732="Closed",0,IF(H732="Service Restored",0,IF(H732="",0,1))))</f>
        <v/>
      </c>
      <c r="AM732" s="124">
        <f>IF(AL732=0,"",IF(AK732&gt;20.99,"Aged","Non-Aged"))</f>
        <v/>
      </c>
      <c r="AN732" s="112">
        <f>IF(Q732&lt;&gt;"",MONTH(Q732),"")</f>
        <v/>
      </c>
      <c r="AO732" s="112">
        <f>IFERROR(VALUE(V732),0)</f>
        <v/>
      </c>
    </row>
    <row customFormat="1" customHeight="1" ht="29.25" r="733" s="112" spans="1:41">
      <c r="A733" s="127" t="n"/>
      <c r="B733" s="113" t="n"/>
      <c r="C733" s="127" t="n"/>
      <c r="D733" s="127" t="n"/>
      <c r="E733" s="114">
        <f>IF(F733 &lt;&gt; "",VLOOKUP(F733,CategoryLookup,2,FALSE), "")</f>
        <v/>
      </c>
      <c r="F733" s="126" t="n"/>
      <c r="G733" s="127" t="n"/>
      <c r="H733" s="127" t="n"/>
      <c r="I733" s="127" t="n"/>
      <c r="J733" s="127" t="n"/>
      <c r="K733" s="127" t="n"/>
      <c r="L733" s="127" t="n"/>
      <c r="M733" s="127" t="n"/>
      <c r="N733" s="120" t="n"/>
      <c r="O733" s="120" t="n"/>
      <c r="P733" s="120" t="n"/>
      <c r="Q733" s="120" t="n"/>
      <c r="R733" s="121" t="n"/>
      <c r="S733" s="121" t="n"/>
      <c r="T733" s="121" t="n"/>
      <c r="U733" s="121" t="n"/>
      <c r="V733" s="117">
        <f>IF(P733="NA","NA",IF(P733&lt;&gt;"",TEXT(P733-N733,"[h].mm"),""))</f>
        <v/>
      </c>
      <c r="W733" s="118">
        <f>IF(AND(R733="",S733=""),"",R733+S733)</f>
        <v/>
      </c>
      <c r="X733" s="116">
        <f>IF(O733&lt;&gt;"",DATE(YEAR(O733), MONTH(O733), DAY(O733)),"")</f>
        <v/>
      </c>
      <c r="Y733" s="122" t="n"/>
      <c r="Z733" s="123" t="n"/>
      <c r="AA733" s="117">
        <f>IF(F733="Re-assigned","NA",IF(W733="","",IF(W733&gt;=VLOOKUP(D733,SLAMatrix,3,FALSE),"Yes",IF(W733&lt;VLOOKUP(D733,SLAMatrix,2,FALSE),"No","Internal"))))</f>
        <v/>
      </c>
      <c r="AB733" s="123" t="n"/>
      <c r="AC733" s="123" t="n"/>
      <c r="AD733" s="119" t="n"/>
      <c r="AE733" s="125" t="n"/>
      <c r="AF733" s="124">
        <f>MONTH(O733)</f>
        <v/>
      </c>
      <c r="AG733" s="124">
        <f>VLOOKUP(IFERROR(MID(AE733,1,(FIND(",",AE733,1)-1)),AE733),Facility_Region_Mapping,2,FALSE)</f>
        <v/>
      </c>
      <c r="AH733" s="124" t="n"/>
      <c r="AI733" s="124">
        <f>IF(C733&lt;&gt;"",IF(M733="ESM User",getInterfaceName($C733),"NA"),"")</f>
        <v/>
      </c>
      <c r="AJ733" s="116">
        <f>IF(Q733&lt;&gt;"",DATE(YEAR(Q733), MONTH(Q733), DAY(Q733)),"")</f>
        <v/>
      </c>
      <c r="AK733" s="130">
        <f>IF(Q733&lt;&gt;0,Q733-N733,TODAY()-N733)</f>
        <v/>
      </c>
      <c r="AL733" s="112">
        <f>IF(F733="Re-assigned",0,IF(H733="Closed",0,IF(H733="Service Restored",0,IF(H733="",0,1))))</f>
        <v/>
      </c>
      <c r="AM733" s="124">
        <f>IF(AL733=0,"",IF(AK733&gt;20.99,"Aged","Non-Aged"))</f>
        <v/>
      </c>
      <c r="AN733" s="112">
        <f>IF(Q733&lt;&gt;"",MONTH(Q733),"")</f>
        <v/>
      </c>
      <c r="AO733" s="112">
        <f>IFERROR(VALUE(V733),0)</f>
        <v/>
      </c>
    </row>
    <row customFormat="1" customHeight="1" ht="29.25" r="734" s="112" spans="1:41">
      <c r="A734" s="127" t="n"/>
      <c r="B734" s="113" t="n"/>
      <c r="C734" s="127" t="n"/>
      <c r="D734" s="127" t="n"/>
      <c r="E734" s="114">
        <f>IF(F734 &lt;&gt; "",VLOOKUP(F734,CategoryLookup,2,FALSE), "")</f>
        <v/>
      </c>
      <c r="F734" s="126" t="n"/>
      <c r="G734" s="127" t="n"/>
      <c r="H734" s="127" t="n"/>
      <c r="I734" s="127" t="n"/>
      <c r="J734" s="127" t="n"/>
      <c r="K734" s="127" t="n"/>
      <c r="L734" s="127" t="n"/>
      <c r="M734" s="127" t="n"/>
      <c r="N734" s="120" t="n"/>
      <c r="O734" s="120" t="n"/>
      <c r="P734" s="120" t="n"/>
      <c r="Q734" s="120" t="n"/>
      <c r="R734" s="121" t="n"/>
      <c r="S734" s="121" t="n"/>
      <c r="T734" s="121" t="n"/>
      <c r="U734" s="121" t="n"/>
      <c r="V734" s="117">
        <f>IF(P734="NA","NA",IF(P734&lt;&gt;"",TEXT(P734-N734,"[h].mm"),""))</f>
        <v/>
      </c>
      <c r="W734" s="118">
        <f>IF(AND(R734="",S734=""),"",R734+S734)</f>
        <v/>
      </c>
      <c r="X734" s="116">
        <f>IF(O734&lt;&gt;"",DATE(YEAR(O734), MONTH(O734), DAY(O734)),"")</f>
        <v/>
      </c>
      <c r="Y734" s="122" t="n"/>
      <c r="Z734" s="123" t="n"/>
      <c r="AA734" s="117">
        <f>IF(F734="Re-assigned","NA",IF(W734="","",IF(W734&gt;=VLOOKUP(D734,SLAMatrix,3,FALSE),"Yes",IF(W734&lt;VLOOKUP(D734,SLAMatrix,2,FALSE),"No","Internal"))))</f>
        <v/>
      </c>
      <c r="AB734" s="123" t="n"/>
      <c r="AC734" s="123" t="n"/>
      <c r="AD734" s="119" t="n"/>
      <c r="AE734" s="125" t="n"/>
      <c r="AF734" s="124">
        <f>MONTH(O734)</f>
        <v/>
      </c>
      <c r="AG734" s="124">
        <f>VLOOKUP(IFERROR(MID(AE734,1,(FIND(",",AE734,1)-1)),AE734),Facility_Region_Mapping,2,FALSE)</f>
        <v/>
      </c>
      <c r="AH734" s="124" t="n"/>
      <c r="AI734" s="124">
        <f>IF(C734&lt;&gt;"",IF(M734="ESM User",getInterfaceName($C734),"NA"),"")</f>
        <v/>
      </c>
      <c r="AJ734" s="116">
        <f>IF(Q734&lt;&gt;"",DATE(YEAR(Q734), MONTH(Q734), DAY(Q734)),"")</f>
        <v/>
      </c>
      <c r="AK734" s="130">
        <f>IF(Q734&lt;&gt;0,Q734-N734,TODAY()-N734)</f>
        <v/>
      </c>
      <c r="AL734" s="112">
        <f>IF(F734="Re-assigned",0,IF(H734="Closed",0,IF(H734="Service Restored",0,IF(H734="",0,1))))</f>
        <v/>
      </c>
      <c r="AM734" s="124">
        <f>IF(AL734=0,"",IF(AK734&gt;20.99,"Aged","Non-Aged"))</f>
        <v/>
      </c>
      <c r="AN734" s="112">
        <f>IF(Q734&lt;&gt;"",MONTH(Q734),"")</f>
        <v/>
      </c>
      <c r="AO734" s="112">
        <f>IFERROR(VALUE(V734),0)</f>
        <v/>
      </c>
    </row>
    <row customFormat="1" customHeight="1" ht="29.25" r="735" s="112" spans="1:41">
      <c r="A735" s="127" t="n"/>
      <c r="B735" s="113" t="n"/>
      <c r="C735" s="127" t="n"/>
      <c r="D735" s="127" t="n"/>
      <c r="E735" s="114">
        <f>IF(F735 &lt;&gt; "",VLOOKUP(F735,CategoryLookup,2,FALSE), "")</f>
        <v/>
      </c>
      <c r="F735" s="126" t="n"/>
      <c r="G735" s="127" t="n"/>
      <c r="H735" s="127" t="n"/>
      <c r="I735" s="127" t="n"/>
      <c r="J735" s="127" t="n"/>
      <c r="K735" s="127" t="n"/>
      <c r="L735" s="127" t="n"/>
      <c r="M735" s="127" t="n"/>
      <c r="N735" s="120" t="n"/>
      <c r="O735" s="120" t="n"/>
      <c r="P735" s="120" t="n"/>
      <c r="Q735" s="120" t="n"/>
      <c r="R735" s="121" t="n"/>
      <c r="S735" s="121" t="n"/>
      <c r="T735" s="121" t="n"/>
      <c r="U735" s="121" t="n"/>
      <c r="V735" s="117">
        <f>IF(P735="NA","NA",IF(P735&lt;&gt;"",TEXT(P735-N735,"[h].mm"),""))</f>
        <v/>
      </c>
      <c r="W735" s="118">
        <f>IF(AND(R735="",S735=""),"",R735+S735)</f>
        <v/>
      </c>
      <c r="X735" s="116">
        <f>IF(O735&lt;&gt;"",DATE(YEAR(O735), MONTH(O735), DAY(O735)),"")</f>
        <v/>
      </c>
      <c r="Y735" s="122" t="n"/>
      <c r="Z735" s="123" t="n"/>
      <c r="AA735" s="117">
        <f>IF(F735="Re-assigned","NA",IF(W735="","",IF(W735&gt;=VLOOKUP(D735,SLAMatrix,3,FALSE),"Yes",IF(W735&lt;VLOOKUP(D735,SLAMatrix,2,FALSE),"No","Internal"))))</f>
        <v/>
      </c>
      <c r="AB735" s="123" t="n"/>
      <c r="AC735" s="123" t="n"/>
      <c r="AD735" s="119" t="n"/>
      <c r="AE735" s="125" t="n"/>
      <c r="AF735" s="124">
        <f>MONTH(O735)</f>
        <v/>
      </c>
      <c r="AG735" s="124">
        <f>VLOOKUP(IFERROR(MID(AE735,1,(FIND(",",AE735,1)-1)),AE735),Facility_Region_Mapping,2,FALSE)</f>
        <v/>
      </c>
      <c r="AH735" s="124" t="n"/>
      <c r="AI735" s="124">
        <f>IF(C735&lt;&gt;"",IF(M735="ESM User",getInterfaceName($C735),"NA"),"")</f>
        <v/>
      </c>
      <c r="AJ735" s="116">
        <f>IF(Q735&lt;&gt;"",DATE(YEAR(Q735), MONTH(Q735), DAY(Q735)),"")</f>
        <v/>
      </c>
      <c r="AK735" s="130">
        <f>IF(Q735&lt;&gt;0,Q735-N735,TODAY()-N735)</f>
        <v/>
      </c>
      <c r="AL735" s="112">
        <f>IF(F735="Re-assigned",0,IF(H735="Closed",0,IF(H735="Service Restored",0,IF(H735="",0,1))))</f>
        <v/>
      </c>
      <c r="AM735" s="124">
        <f>IF(AL735=0,"",IF(AK735&gt;20.99,"Aged","Non-Aged"))</f>
        <v/>
      </c>
      <c r="AN735" s="112">
        <f>IF(Q735&lt;&gt;"",MONTH(Q735),"")</f>
        <v/>
      </c>
      <c r="AO735" s="112">
        <f>IFERROR(VALUE(V735),0)</f>
        <v/>
      </c>
    </row>
    <row customFormat="1" customHeight="1" ht="29.25" r="736" s="112" spans="1:41">
      <c r="A736" s="127" t="n"/>
      <c r="B736" s="113" t="n"/>
      <c r="C736" s="127" t="n"/>
      <c r="D736" s="127" t="n"/>
      <c r="E736" s="114">
        <f>IF(F736 &lt;&gt; "",VLOOKUP(F736,CategoryLookup,2,FALSE), "")</f>
        <v/>
      </c>
      <c r="F736" s="126" t="n"/>
      <c r="G736" s="127" t="n"/>
      <c r="H736" s="127" t="n"/>
      <c r="I736" s="127" t="n"/>
      <c r="J736" s="127" t="n"/>
      <c r="K736" s="127" t="n"/>
      <c r="L736" s="127" t="n"/>
      <c r="M736" s="127" t="n"/>
      <c r="N736" s="120" t="n"/>
      <c r="O736" s="120" t="n"/>
      <c r="P736" s="120" t="n"/>
      <c r="Q736" s="120" t="n"/>
      <c r="R736" s="121" t="n"/>
      <c r="S736" s="121" t="n"/>
      <c r="T736" s="121" t="n"/>
      <c r="U736" s="121" t="n"/>
      <c r="V736" s="117">
        <f>IF(P736="NA","NA",IF(P736&lt;&gt;"",TEXT(P736-N736,"[h].mm"),""))</f>
        <v/>
      </c>
      <c r="W736" s="118">
        <f>IF(AND(R736="",S736=""),"",R736+S736)</f>
        <v/>
      </c>
      <c r="X736" s="116">
        <f>IF(O736&lt;&gt;"",DATE(YEAR(O736), MONTH(O736), DAY(O736)),"")</f>
        <v/>
      </c>
      <c r="Y736" s="122" t="n"/>
      <c r="Z736" s="123" t="n"/>
      <c r="AA736" s="117">
        <f>IF(F736="Re-assigned","NA",IF(W736="","",IF(W736&gt;=VLOOKUP(D736,SLAMatrix,3,FALSE),"Yes",IF(W736&lt;VLOOKUP(D736,SLAMatrix,2,FALSE),"No","Internal"))))</f>
        <v/>
      </c>
      <c r="AB736" s="123" t="n"/>
      <c r="AC736" s="123" t="n"/>
      <c r="AD736" s="119" t="n"/>
      <c r="AE736" s="125" t="n"/>
      <c r="AF736" s="124">
        <f>MONTH(O736)</f>
        <v/>
      </c>
      <c r="AG736" s="124">
        <f>VLOOKUP(IFERROR(MID(AE736,1,(FIND(",",AE736,1)-1)),AE736),Facility_Region_Mapping,2,FALSE)</f>
        <v/>
      </c>
      <c r="AH736" s="124" t="n"/>
      <c r="AI736" s="124">
        <f>IF(C736&lt;&gt;"",IF(M736="ESM User",getInterfaceName($C736),"NA"),"")</f>
        <v/>
      </c>
      <c r="AJ736" s="116">
        <f>IF(Q736&lt;&gt;"",DATE(YEAR(Q736), MONTH(Q736), DAY(Q736)),"")</f>
        <v/>
      </c>
      <c r="AK736" s="130">
        <f>IF(Q736&lt;&gt;0,Q736-N736,TODAY()-N736)</f>
        <v/>
      </c>
      <c r="AL736" s="112">
        <f>IF(F736="Re-assigned",0,IF(H736="Closed",0,IF(H736="Service Restored",0,IF(H736="",0,1))))</f>
        <v/>
      </c>
      <c r="AM736" s="124">
        <f>IF(AL736=0,"",IF(AK736&gt;20.99,"Aged","Non-Aged"))</f>
        <v/>
      </c>
      <c r="AN736" s="112">
        <f>IF(Q736&lt;&gt;"",MONTH(Q736),"")</f>
        <v/>
      </c>
      <c r="AO736" s="112">
        <f>IFERROR(VALUE(V736),0)</f>
        <v/>
      </c>
    </row>
    <row customFormat="1" customHeight="1" ht="29.25" r="737" s="112" spans="1:41">
      <c r="A737" s="127" t="n"/>
      <c r="B737" s="113" t="n"/>
      <c r="C737" s="127" t="n"/>
      <c r="D737" s="127" t="n"/>
      <c r="E737" s="114">
        <f>IF(F737 &lt;&gt; "",VLOOKUP(F737,CategoryLookup,2,FALSE), "")</f>
        <v/>
      </c>
      <c r="F737" s="126" t="n"/>
      <c r="G737" s="127" t="n"/>
      <c r="H737" s="127" t="n"/>
      <c r="I737" s="127" t="n"/>
      <c r="J737" s="127" t="n"/>
      <c r="K737" s="127" t="n"/>
      <c r="L737" s="127" t="n"/>
      <c r="M737" s="127" t="n"/>
      <c r="N737" s="120" t="n"/>
      <c r="O737" s="120" t="n"/>
      <c r="P737" s="120" t="n"/>
      <c r="Q737" s="120" t="n"/>
      <c r="R737" s="121" t="n"/>
      <c r="S737" s="121" t="n"/>
      <c r="T737" s="121" t="n"/>
      <c r="U737" s="121" t="n"/>
      <c r="V737" s="117">
        <f>IF(P737="NA","NA",IF(P737&lt;&gt;"",TEXT(P737-N737,"[h].mm"),""))</f>
        <v/>
      </c>
      <c r="W737" s="118">
        <f>IF(AND(R737="",S737=""),"",R737+S737)</f>
        <v/>
      </c>
      <c r="X737" s="116">
        <f>IF(O737&lt;&gt;"",DATE(YEAR(O737), MONTH(O737), DAY(O737)),"")</f>
        <v/>
      </c>
      <c r="Y737" s="122" t="n"/>
      <c r="Z737" s="123" t="n"/>
      <c r="AA737" s="117">
        <f>IF(F737="Re-assigned","NA",IF(W737="","",IF(W737&gt;=VLOOKUP(D737,SLAMatrix,3,FALSE),"Yes",IF(W737&lt;VLOOKUP(D737,SLAMatrix,2,FALSE),"No","Internal"))))</f>
        <v/>
      </c>
      <c r="AB737" s="123" t="n"/>
      <c r="AC737" s="123" t="n"/>
      <c r="AD737" s="119" t="n"/>
      <c r="AE737" s="125" t="n"/>
      <c r="AF737" s="124">
        <f>MONTH(O737)</f>
        <v/>
      </c>
      <c r="AG737" s="124">
        <f>VLOOKUP(IFERROR(MID(AE737,1,(FIND(",",AE737,1)-1)),AE737),Facility_Region_Mapping,2,FALSE)</f>
        <v/>
      </c>
      <c r="AH737" s="124" t="n"/>
      <c r="AI737" s="124">
        <f>IF(C737&lt;&gt;"",IF(M737="ESM User",getInterfaceName($C737),"NA"),"")</f>
        <v/>
      </c>
      <c r="AJ737" s="116">
        <f>IF(Q737&lt;&gt;"",DATE(YEAR(Q737), MONTH(Q737), DAY(Q737)),"")</f>
        <v/>
      </c>
      <c r="AK737" s="130">
        <f>IF(Q737&lt;&gt;0,Q737-N737,TODAY()-N737)</f>
        <v/>
      </c>
      <c r="AL737" s="112">
        <f>IF(F737="Re-assigned",0,IF(H737="Closed",0,IF(H737="Service Restored",0,IF(H737="",0,1))))</f>
        <v/>
      </c>
      <c r="AM737" s="124">
        <f>IF(AL737=0,"",IF(AK737&gt;20.99,"Aged","Non-Aged"))</f>
        <v/>
      </c>
      <c r="AN737" s="112">
        <f>IF(Q737&lt;&gt;"",MONTH(Q737),"")</f>
        <v/>
      </c>
      <c r="AO737" s="112">
        <f>IFERROR(VALUE(V737),0)</f>
        <v/>
      </c>
    </row>
    <row customFormat="1" customHeight="1" ht="29.25" r="738" s="112" spans="1:41">
      <c r="A738" s="127" t="n"/>
      <c r="B738" s="113" t="n"/>
      <c r="C738" s="127" t="n"/>
      <c r="D738" s="127" t="n"/>
      <c r="E738" s="114">
        <f>IF(F738 &lt;&gt; "",VLOOKUP(F738,CategoryLookup,2,FALSE), "")</f>
        <v/>
      </c>
      <c r="F738" s="126" t="n"/>
      <c r="G738" s="127" t="n"/>
      <c r="H738" s="127" t="n"/>
      <c r="I738" s="127" t="n"/>
      <c r="J738" s="127" t="n"/>
      <c r="K738" s="127" t="n"/>
      <c r="L738" s="127" t="n"/>
      <c r="M738" s="127" t="n"/>
      <c r="N738" s="120" t="n"/>
      <c r="O738" s="120" t="n"/>
      <c r="P738" s="120" t="n"/>
      <c r="Q738" s="120" t="n"/>
      <c r="R738" s="121" t="n"/>
      <c r="S738" s="121" t="n"/>
      <c r="T738" s="121" t="n"/>
      <c r="U738" s="121" t="n"/>
      <c r="V738" s="117">
        <f>IF(P738="NA","NA",IF(P738&lt;&gt;"",TEXT(P738-N738,"[h].mm"),""))</f>
        <v/>
      </c>
      <c r="W738" s="118">
        <f>IF(AND(R738="",S738=""),"",R738+S738)</f>
        <v/>
      </c>
      <c r="X738" s="116">
        <f>IF(O738&lt;&gt;"",DATE(YEAR(O738), MONTH(O738), DAY(O738)),"")</f>
        <v/>
      </c>
      <c r="Y738" s="122" t="n"/>
      <c r="Z738" s="123" t="n"/>
      <c r="AA738" s="117">
        <f>IF(F738="Re-assigned","NA",IF(W738="","",IF(W738&gt;=VLOOKUP(D738,SLAMatrix,3,FALSE),"Yes",IF(W738&lt;VLOOKUP(D738,SLAMatrix,2,FALSE),"No","Internal"))))</f>
        <v/>
      </c>
      <c r="AB738" s="123" t="n"/>
      <c r="AC738" s="123" t="n"/>
      <c r="AD738" s="119" t="n"/>
      <c r="AE738" s="125" t="n"/>
      <c r="AF738" s="124">
        <f>MONTH(O738)</f>
        <v/>
      </c>
      <c r="AG738" s="124">
        <f>VLOOKUP(IFERROR(MID(AE738,1,(FIND(",",AE738,1)-1)),AE738),Facility_Region_Mapping,2,FALSE)</f>
        <v/>
      </c>
      <c r="AH738" s="124" t="n"/>
      <c r="AI738" s="124">
        <f>IF(C738&lt;&gt;"",IF(M738="ESM User",getInterfaceName($C738),"NA"),"")</f>
        <v/>
      </c>
      <c r="AJ738" s="116">
        <f>IF(Q738&lt;&gt;"",DATE(YEAR(Q738), MONTH(Q738), DAY(Q738)),"")</f>
        <v/>
      </c>
      <c r="AK738" s="130">
        <f>IF(Q738&lt;&gt;0,Q738-N738,TODAY()-N738)</f>
        <v/>
      </c>
      <c r="AL738" s="112">
        <f>IF(F738="Re-assigned",0,IF(H738="Closed",0,IF(H738="Service Restored",0,IF(H738="",0,1))))</f>
        <v/>
      </c>
      <c r="AM738" s="124">
        <f>IF(AL738=0,"",IF(AK738&gt;20.99,"Aged","Non-Aged"))</f>
        <v/>
      </c>
      <c r="AN738" s="112">
        <f>IF(Q738&lt;&gt;"",MONTH(Q738),"")</f>
        <v/>
      </c>
      <c r="AO738" s="112">
        <f>IFERROR(VALUE(V738),0)</f>
        <v/>
      </c>
    </row>
    <row customFormat="1" customHeight="1" ht="29.25" r="739" s="112" spans="1:41">
      <c r="A739" s="127" t="n"/>
      <c r="B739" s="113" t="n"/>
      <c r="C739" s="127" t="n"/>
      <c r="D739" s="127" t="n"/>
      <c r="E739" s="114">
        <f>IF(F739 &lt;&gt; "",VLOOKUP(F739,CategoryLookup,2,FALSE), "")</f>
        <v/>
      </c>
      <c r="F739" s="126" t="n"/>
      <c r="G739" s="127" t="n"/>
      <c r="H739" s="127" t="n"/>
      <c r="I739" s="127" t="n"/>
      <c r="J739" s="127" t="n"/>
      <c r="K739" s="127" t="n"/>
      <c r="L739" s="127" t="n"/>
      <c r="M739" s="127" t="n"/>
      <c r="N739" s="120" t="n"/>
      <c r="O739" s="120" t="n"/>
      <c r="P739" s="120" t="n"/>
      <c r="Q739" s="120" t="n"/>
      <c r="R739" s="121" t="n"/>
      <c r="S739" s="121" t="n"/>
      <c r="T739" s="121" t="n"/>
      <c r="U739" s="121" t="n"/>
      <c r="V739" s="117">
        <f>IF(P739="NA","NA",IF(P739&lt;&gt;"",TEXT(P739-N739,"[h].mm"),""))</f>
        <v/>
      </c>
      <c r="W739" s="118">
        <f>IF(AND(R739="",S739=""),"",R739+S739)</f>
        <v/>
      </c>
      <c r="X739" s="116">
        <f>IF(O739&lt;&gt;"",DATE(YEAR(O739), MONTH(O739), DAY(O739)),"")</f>
        <v/>
      </c>
      <c r="Y739" s="122" t="n"/>
      <c r="Z739" s="123" t="n"/>
      <c r="AA739" s="117">
        <f>IF(F739="Re-assigned","NA",IF(W739="","",IF(W739&gt;=VLOOKUP(D739,SLAMatrix,3,FALSE),"Yes",IF(W739&lt;VLOOKUP(D739,SLAMatrix,2,FALSE),"No","Internal"))))</f>
        <v/>
      </c>
      <c r="AB739" s="123" t="n"/>
      <c r="AC739" s="123" t="n"/>
      <c r="AD739" s="119" t="n"/>
      <c r="AE739" s="125" t="n"/>
      <c r="AF739" s="124">
        <f>MONTH(O739)</f>
        <v/>
      </c>
      <c r="AG739" s="124">
        <f>VLOOKUP(IFERROR(MID(AE739,1,(FIND(",",AE739,1)-1)),AE739),Facility_Region_Mapping,2,FALSE)</f>
        <v/>
      </c>
      <c r="AH739" s="124" t="n"/>
      <c r="AI739" s="124">
        <f>IF(C739&lt;&gt;"",IF(M739="ESM User",getInterfaceName($C739),"NA"),"")</f>
        <v/>
      </c>
      <c r="AJ739" s="116">
        <f>IF(Q739&lt;&gt;"",DATE(YEAR(Q739), MONTH(Q739), DAY(Q739)),"")</f>
        <v/>
      </c>
      <c r="AK739" s="130">
        <f>IF(Q739&lt;&gt;0,Q739-N739,TODAY()-N739)</f>
        <v/>
      </c>
      <c r="AL739" s="112">
        <f>IF(F739="Re-assigned",0,IF(H739="Closed",0,IF(H739="Service Restored",0,IF(H739="",0,1))))</f>
        <v/>
      </c>
      <c r="AM739" s="124">
        <f>IF(AL739=0,"",IF(AK739&gt;20.99,"Aged","Non-Aged"))</f>
        <v/>
      </c>
      <c r="AN739" s="112">
        <f>IF(Q739&lt;&gt;"",MONTH(Q739),"")</f>
        <v/>
      </c>
      <c r="AO739" s="112">
        <f>IFERROR(VALUE(V739),0)</f>
        <v/>
      </c>
    </row>
    <row customFormat="1" customHeight="1" ht="29.25" r="740" s="112" spans="1:41">
      <c r="A740" s="127" t="n"/>
      <c r="B740" s="113" t="n"/>
      <c r="C740" s="127" t="n"/>
      <c r="D740" s="127" t="n"/>
      <c r="E740" s="114">
        <f>IF(F740 &lt;&gt; "",VLOOKUP(F740,CategoryLookup,2,FALSE), "")</f>
        <v/>
      </c>
      <c r="F740" s="126" t="n"/>
      <c r="G740" s="127" t="n"/>
      <c r="H740" s="127" t="n"/>
      <c r="I740" s="127" t="n"/>
      <c r="J740" s="127" t="n"/>
      <c r="K740" s="127" t="n"/>
      <c r="L740" s="127" t="n"/>
      <c r="M740" s="127" t="n"/>
      <c r="N740" s="120" t="n"/>
      <c r="O740" s="120" t="n"/>
      <c r="P740" s="120" t="n"/>
      <c r="Q740" s="120" t="n"/>
      <c r="R740" s="121" t="n"/>
      <c r="S740" s="121" t="n"/>
      <c r="T740" s="121" t="n"/>
      <c r="U740" s="121" t="n"/>
      <c r="V740" s="117">
        <f>IF(P740="NA","NA",IF(P740&lt;&gt;"",TEXT(P740-N740,"[h].mm"),""))</f>
        <v/>
      </c>
      <c r="W740" s="118">
        <f>IF(AND(R740="",S740=""),"",R740+S740)</f>
        <v/>
      </c>
      <c r="X740" s="116">
        <f>IF(O740&lt;&gt;"",DATE(YEAR(O740), MONTH(O740), DAY(O740)),"")</f>
        <v/>
      </c>
      <c r="Y740" s="122" t="n"/>
      <c r="Z740" s="123" t="n"/>
      <c r="AA740" s="117">
        <f>IF(F740="Re-assigned","NA",IF(W740="","",IF(W740&gt;=VLOOKUP(D740,SLAMatrix,3,FALSE),"Yes",IF(W740&lt;VLOOKUP(D740,SLAMatrix,2,FALSE),"No","Internal"))))</f>
        <v/>
      </c>
      <c r="AB740" s="123" t="n"/>
      <c r="AC740" s="123" t="n"/>
      <c r="AD740" s="119" t="n"/>
      <c r="AE740" s="125" t="n"/>
      <c r="AF740" s="124">
        <f>MONTH(O740)</f>
        <v/>
      </c>
      <c r="AG740" s="124">
        <f>VLOOKUP(IFERROR(MID(AE740,1,(FIND(",",AE740,1)-1)),AE740),Facility_Region_Mapping,2,FALSE)</f>
        <v/>
      </c>
      <c r="AH740" s="124" t="n"/>
      <c r="AI740" s="124">
        <f>IF(C740&lt;&gt;"",IF(M740="ESM User",getInterfaceName($C740),"NA"),"")</f>
        <v/>
      </c>
      <c r="AJ740" s="116">
        <f>IF(Q740&lt;&gt;"",DATE(YEAR(Q740), MONTH(Q740), DAY(Q740)),"")</f>
        <v/>
      </c>
      <c r="AK740" s="130">
        <f>IF(Q740&lt;&gt;0,Q740-N740,TODAY()-N740)</f>
        <v/>
      </c>
      <c r="AL740" s="112">
        <f>IF(F740="Re-assigned",0,IF(H740="Closed",0,IF(H740="Service Restored",0,IF(H740="",0,1))))</f>
        <v/>
      </c>
      <c r="AM740" s="124">
        <f>IF(AL740=0,"",IF(AK740&gt;20.99,"Aged","Non-Aged"))</f>
        <v/>
      </c>
      <c r="AN740" s="112">
        <f>IF(Q740&lt;&gt;"",MONTH(Q740),"")</f>
        <v/>
      </c>
      <c r="AO740" s="112">
        <f>IFERROR(VALUE(V740),0)</f>
        <v/>
      </c>
    </row>
    <row customFormat="1" customHeight="1" ht="29.25" r="741" s="112" spans="1:41">
      <c r="A741" s="127" t="n"/>
      <c r="B741" s="113" t="n"/>
      <c r="C741" s="127" t="n"/>
      <c r="D741" s="127" t="n"/>
      <c r="E741" s="114">
        <f>IF(F741 &lt;&gt; "",VLOOKUP(F741,CategoryLookup,2,FALSE), "")</f>
        <v/>
      </c>
      <c r="F741" s="126" t="n"/>
      <c r="G741" s="127" t="n"/>
      <c r="H741" s="127" t="n"/>
      <c r="I741" s="127" t="n"/>
      <c r="J741" s="127" t="n"/>
      <c r="K741" s="127" t="n"/>
      <c r="L741" s="127" t="n"/>
      <c r="M741" s="127" t="n"/>
      <c r="N741" s="120" t="n"/>
      <c r="O741" s="120" t="n"/>
      <c r="P741" s="120" t="n"/>
      <c r="Q741" s="120" t="n"/>
      <c r="R741" s="121" t="n"/>
      <c r="S741" s="121" t="n"/>
      <c r="T741" s="121" t="n"/>
      <c r="U741" s="121" t="n"/>
      <c r="V741" s="117">
        <f>IF(P741="NA","NA",IF(P741&lt;&gt;"",TEXT(P741-N741,"[h].mm"),""))</f>
        <v/>
      </c>
      <c r="W741" s="118">
        <f>IF(AND(R741="",S741=""),"",R741+S741)</f>
        <v/>
      </c>
      <c r="X741" s="116">
        <f>IF(O741&lt;&gt;"",DATE(YEAR(O741), MONTH(O741), DAY(O741)),"")</f>
        <v/>
      </c>
      <c r="Y741" s="122" t="n"/>
      <c r="Z741" s="123" t="n"/>
      <c r="AA741" s="117">
        <f>IF(F741="Re-assigned","NA",IF(W741="","",IF(W741&gt;=VLOOKUP(D741,SLAMatrix,3,FALSE),"Yes",IF(W741&lt;VLOOKUP(D741,SLAMatrix,2,FALSE),"No","Internal"))))</f>
        <v/>
      </c>
      <c r="AB741" s="123" t="n"/>
      <c r="AC741" s="123" t="n"/>
      <c r="AD741" s="119" t="n"/>
      <c r="AE741" s="125" t="n"/>
      <c r="AF741" s="124">
        <f>MONTH(O741)</f>
        <v/>
      </c>
      <c r="AG741" s="124">
        <f>VLOOKUP(IFERROR(MID(AE741,1,(FIND(",",AE741,1)-1)),AE741),Facility_Region_Mapping,2,FALSE)</f>
        <v/>
      </c>
      <c r="AH741" s="124" t="n"/>
      <c r="AI741" s="124">
        <f>IF(C741&lt;&gt;"",IF(M741="ESM User",getInterfaceName($C741),"NA"),"")</f>
        <v/>
      </c>
      <c r="AJ741" s="116">
        <f>IF(Q741&lt;&gt;"",DATE(YEAR(Q741), MONTH(Q741), DAY(Q741)),"")</f>
        <v/>
      </c>
      <c r="AK741" s="130">
        <f>IF(Q741&lt;&gt;0,Q741-N741,TODAY()-N741)</f>
        <v/>
      </c>
      <c r="AL741" s="112">
        <f>IF(F741="Re-assigned",0,IF(H741="Closed",0,IF(H741="Service Restored",0,IF(H741="",0,1))))</f>
        <v/>
      </c>
      <c r="AM741" s="124">
        <f>IF(AL741=0,"",IF(AK741&gt;20.99,"Aged","Non-Aged"))</f>
        <v/>
      </c>
      <c r="AN741" s="112">
        <f>IF(Q741&lt;&gt;"",MONTH(Q741),"")</f>
        <v/>
      </c>
      <c r="AO741" s="112">
        <f>IFERROR(VALUE(V741),0)</f>
        <v/>
      </c>
    </row>
    <row customFormat="1" customHeight="1" ht="29.25" r="742" s="112" spans="1:41">
      <c r="A742" s="127" t="n"/>
      <c r="B742" s="113" t="n"/>
      <c r="C742" s="127" t="n"/>
      <c r="D742" s="127" t="n"/>
      <c r="E742" s="114">
        <f>IF(F742 &lt;&gt; "",VLOOKUP(F742,CategoryLookup,2,FALSE), "")</f>
        <v/>
      </c>
      <c r="F742" s="126" t="n"/>
      <c r="G742" s="127" t="n"/>
      <c r="H742" s="127" t="n"/>
      <c r="I742" s="127" t="n"/>
      <c r="J742" s="127" t="n"/>
      <c r="K742" s="127" t="n"/>
      <c r="L742" s="127" t="n"/>
      <c r="M742" s="127" t="n"/>
      <c r="N742" s="120" t="n"/>
      <c r="O742" s="120" t="n"/>
      <c r="P742" s="120" t="n"/>
      <c r="Q742" s="120" t="n"/>
      <c r="R742" s="121" t="n"/>
      <c r="S742" s="121" t="n"/>
      <c r="T742" s="121" t="n"/>
      <c r="U742" s="121" t="n"/>
      <c r="V742" s="117">
        <f>IF(P742="NA","NA",IF(P742&lt;&gt;"",TEXT(P742-N742,"[h].mm"),""))</f>
        <v/>
      </c>
      <c r="W742" s="118">
        <f>IF(AND(R742="",S742=""),"",R742+S742)</f>
        <v/>
      </c>
      <c r="X742" s="116">
        <f>IF(O742&lt;&gt;"",DATE(YEAR(O742), MONTH(O742), DAY(O742)),"")</f>
        <v/>
      </c>
      <c r="Y742" s="122" t="n"/>
      <c r="Z742" s="123" t="n"/>
      <c r="AA742" s="117">
        <f>IF(F742="Re-assigned","NA",IF(W742="","",IF(W742&gt;=VLOOKUP(D742,SLAMatrix,3,FALSE),"Yes",IF(W742&lt;VLOOKUP(D742,SLAMatrix,2,FALSE),"No","Internal"))))</f>
        <v/>
      </c>
      <c r="AB742" s="123" t="n"/>
      <c r="AC742" s="123" t="n"/>
      <c r="AD742" s="119" t="n"/>
      <c r="AE742" s="125" t="n"/>
      <c r="AF742" s="124">
        <f>MONTH(O742)</f>
        <v/>
      </c>
      <c r="AG742" s="124">
        <f>VLOOKUP(IFERROR(MID(AE742,1,(FIND(",",AE742,1)-1)),AE742),Facility_Region_Mapping,2,FALSE)</f>
        <v/>
      </c>
      <c r="AH742" s="124" t="n"/>
      <c r="AI742" s="124">
        <f>IF(C742&lt;&gt;"",IF(M742="ESM User",getInterfaceName($C742),"NA"),"")</f>
        <v/>
      </c>
      <c r="AJ742" s="116">
        <f>IF(Q742&lt;&gt;"",DATE(YEAR(Q742), MONTH(Q742), DAY(Q742)),"")</f>
        <v/>
      </c>
      <c r="AK742" s="130">
        <f>IF(Q742&lt;&gt;0,Q742-N742,TODAY()-N742)</f>
        <v/>
      </c>
      <c r="AL742" s="112">
        <f>IF(F742="Re-assigned",0,IF(H742="Closed",0,IF(H742="Service Restored",0,IF(H742="",0,1))))</f>
        <v/>
      </c>
      <c r="AM742" s="124">
        <f>IF(AL742=0,"",IF(AK742&gt;20.99,"Aged","Non-Aged"))</f>
        <v/>
      </c>
      <c r="AN742" s="112">
        <f>IF(Q742&lt;&gt;"",MONTH(Q742),"")</f>
        <v/>
      </c>
      <c r="AO742" s="112">
        <f>IFERROR(VALUE(V742),0)</f>
        <v/>
      </c>
    </row>
    <row customFormat="1" customHeight="1" ht="29.25" r="743" s="112" spans="1:41">
      <c r="A743" s="127" t="n"/>
      <c r="B743" s="113" t="n"/>
      <c r="C743" s="127" t="n"/>
      <c r="D743" s="127" t="n"/>
      <c r="E743" s="114">
        <f>IF(F743 &lt;&gt; "",VLOOKUP(F743,CategoryLookup,2,FALSE), "")</f>
        <v/>
      </c>
      <c r="F743" s="126" t="n"/>
      <c r="G743" s="127" t="n"/>
      <c r="H743" s="127" t="n"/>
      <c r="I743" s="127" t="n"/>
      <c r="J743" s="127" t="n"/>
      <c r="K743" s="127" t="n"/>
      <c r="L743" s="127" t="n"/>
      <c r="M743" s="127" t="n"/>
      <c r="N743" s="120" t="n"/>
      <c r="O743" s="120" t="n"/>
      <c r="P743" s="120" t="n"/>
      <c r="Q743" s="120" t="n"/>
      <c r="R743" s="121" t="n"/>
      <c r="S743" s="121" t="n"/>
      <c r="T743" s="121" t="n"/>
      <c r="U743" s="121" t="n"/>
      <c r="V743" s="117">
        <f>IF(P743="NA","NA",IF(P743&lt;&gt;"",TEXT(P743-N743,"[h].mm"),""))</f>
        <v/>
      </c>
      <c r="W743" s="118">
        <f>IF(AND(R743="",S743=""),"",R743+S743)</f>
        <v/>
      </c>
      <c r="X743" s="116">
        <f>IF(O743&lt;&gt;"",DATE(YEAR(O743), MONTH(O743), DAY(O743)),"")</f>
        <v/>
      </c>
      <c r="Y743" s="122" t="n"/>
      <c r="Z743" s="123" t="n"/>
      <c r="AA743" s="117">
        <f>IF(F743="Re-assigned","NA",IF(W743="","",IF(W743&gt;=VLOOKUP(D743,SLAMatrix,3,FALSE),"Yes",IF(W743&lt;VLOOKUP(D743,SLAMatrix,2,FALSE),"No","Internal"))))</f>
        <v/>
      </c>
      <c r="AB743" s="123" t="n"/>
      <c r="AC743" s="123" t="n"/>
      <c r="AD743" s="119" t="n"/>
      <c r="AE743" s="125" t="n"/>
      <c r="AF743" s="124">
        <f>MONTH(O743)</f>
        <v/>
      </c>
      <c r="AG743" s="124">
        <f>VLOOKUP(IFERROR(MID(AE743,1,(FIND(",",AE743,1)-1)),AE743),Facility_Region_Mapping,2,FALSE)</f>
        <v/>
      </c>
      <c r="AH743" s="124" t="n"/>
      <c r="AI743" s="124">
        <f>IF(C743&lt;&gt;"",IF(M743="ESM User",getInterfaceName($C743),"NA"),"")</f>
        <v/>
      </c>
      <c r="AJ743" s="116">
        <f>IF(Q743&lt;&gt;"",DATE(YEAR(Q743), MONTH(Q743), DAY(Q743)),"")</f>
        <v/>
      </c>
      <c r="AK743" s="130">
        <f>IF(Q743&lt;&gt;0,Q743-N743,TODAY()-N743)</f>
        <v/>
      </c>
      <c r="AL743" s="112">
        <f>IF(F743="Re-assigned",0,IF(H743="Closed",0,IF(H743="Service Restored",0,IF(H743="",0,1))))</f>
        <v/>
      </c>
      <c r="AM743" s="124">
        <f>IF(AL743=0,"",IF(AK743&gt;20.99,"Aged","Non-Aged"))</f>
        <v/>
      </c>
      <c r="AN743" s="112">
        <f>IF(Q743&lt;&gt;"",MONTH(Q743),"")</f>
        <v/>
      </c>
      <c r="AO743" s="112">
        <f>IFERROR(VALUE(V743),0)</f>
        <v/>
      </c>
    </row>
    <row customFormat="1" customHeight="1" ht="29.25" r="744" s="112" spans="1:41">
      <c r="A744" s="127" t="n"/>
      <c r="B744" s="113" t="n"/>
      <c r="C744" s="127" t="n"/>
      <c r="D744" s="127" t="n"/>
      <c r="E744" s="114">
        <f>IF(F744 &lt;&gt; "",VLOOKUP(F744,CategoryLookup,2,FALSE), "")</f>
        <v/>
      </c>
      <c r="F744" s="126" t="n"/>
      <c r="G744" s="127" t="n"/>
      <c r="H744" s="127" t="n"/>
      <c r="I744" s="127" t="n"/>
      <c r="J744" s="127" t="n"/>
      <c r="K744" s="127" t="n"/>
      <c r="L744" s="127" t="n"/>
      <c r="M744" s="127" t="n"/>
      <c r="N744" s="120" t="n"/>
      <c r="O744" s="120" t="n"/>
      <c r="P744" s="120" t="n"/>
      <c r="Q744" s="120" t="n"/>
      <c r="R744" s="121" t="n"/>
      <c r="S744" s="121" t="n"/>
      <c r="T744" s="121" t="n"/>
      <c r="U744" s="121" t="n"/>
      <c r="V744" s="117">
        <f>IF(P744="NA","NA",IF(P744&lt;&gt;"",TEXT(P744-N744,"[h].mm"),""))</f>
        <v/>
      </c>
      <c r="W744" s="118">
        <f>IF(AND(R744="",S744=""),"",R744+S744)</f>
        <v/>
      </c>
      <c r="X744" s="116">
        <f>IF(O744&lt;&gt;"",DATE(YEAR(O744), MONTH(O744), DAY(O744)),"")</f>
        <v/>
      </c>
      <c r="Y744" s="122" t="n"/>
      <c r="Z744" s="123" t="n"/>
      <c r="AA744" s="117">
        <f>IF(F744="Re-assigned","NA",IF(W744="","",IF(W744&gt;=VLOOKUP(D744,SLAMatrix,3,FALSE),"Yes",IF(W744&lt;VLOOKUP(D744,SLAMatrix,2,FALSE),"No","Internal"))))</f>
        <v/>
      </c>
      <c r="AB744" s="123" t="n"/>
      <c r="AC744" s="123" t="n"/>
      <c r="AD744" s="119" t="n"/>
      <c r="AE744" s="125" t="n"/>
      <c r="AF744" s="124">
        <f>MONTH(O744)</f>
        <v/>
      </c>
      <c r="AG744" s="124">
        <f>VLOOKUP(IFERROR(MID(AE744,1,(FIND(",",AE744,1)-1)),AE744),Facility_Region_Mapping,2,FALSE)</f>
        <v/>
      </c>
      <c r="AH744" s="124" t="n"/>
      <c r="AI744" s="124">
        <f>IF(C744&lt;&gt;"",IF(M744="ESM User",getInterfaceName($C744),"NA"),"")</f>
        <v/>
      </c>
      <c r="AJ744" s="116">
        <f>IF(Q744&lt;&gt;"",DATE(YEAR(Q744), MONTH(Q744), DAY(Q744)),"")</f>
        <v/>
      </c>
      <c r="AK744" s="130">
        <f>IF(Q744&lt;&gt;0,Q744-N744,TODAY()-N744)</f>
        <v/>
      </c>
      <c r="AL744" s="112">
        <f>IF(F744="Re-assigned",0,IF(H744="Closed",0,IF(H744="Service Restored",0,IF(H744="",0,1))))</f>
        <v/>
      </c>
      <c r="AM744" s="124">
        <f>IF(AL744=0,"",IF(AK744&gt;20.99,"Aged","Non-Aged"))</f>
        <v/>
      </c>
      <c r="AN744" s="112">
        <f>IF(Q744&lt;&gt;"",MONTH(Q744),"")</f>
        <v/>
      </c>
      <c r="AO744" s="112">
        <f>IFERROR(VALUE(V744),0)</f>
        <v/>
      </c>
    </row>
    <row customFormat="1" customHeight="1" ht="29.25" r="745" s="112" spans="1:41">
      <c r="A745" s="127" t="n"/>
      <c r="B745" s="113" t="n"/>
      <c r="C745" s="127" t="n"/>
      <c r="D745" s="127" t="n"/>
      <c r="E745" s="114">
        <f>IF(F745 &lt;&gt; "",VLOOKUP(F745,CategoryLookup,2,FALSE), "")</f>
        <v/>
      </c>
      <c r="F745" s="126" t="n"/>
      <c r="G745" s="127" t="n"/>
      <c r="H745" s="127" t="n"/>
      <c r="I745" s="127" t="n"/>
      <c r="J745" s="127" t="n"/>
      <c r="K745" s="127" t="n"/>
      <c r="L745" s="127" t="n"/>
      <c r="M745" s="127" t="n"/>
      <c r="N745" s="120" t="n"/>
      <c r="O745" s="120" t="n"/>
      <c r="P745" s="120" t="n"/>
      <c r="Q745" s="120" t="n"/>
      <c r="R745" s="121" t="n"/>
      <c r="S745" s="121" t="n"/>
      <c r="T745" s="121" t="n"/>
      <c r="U745" s="121" t="n"/>
      <c r="V745" s="117">
        <f>IF(P745="NA","NA",IF(P745&lt;&gt;"",TEXT(P745-N745,"[h].mm"),""))</f>
        <v/>
      </c>
      <c r="W745" s="118">
        <f>IF(AND(R745="",S745=""),"",R745+S745)</f>
        <v/>
      </c>
      <c r="X745" s="116">
        <f>IF(O745&lt;&gt;"",DATE(YEAR(O745), MONTH(O745), DAY(O745)),"")</f>
        <v/>
      </c>
      <c r="Y745" s="122" t="n"/>
      <c r="Z745" s="123" t="n"/>
      <c r="AA745" s="117">
        <f>IF(F745="Re-assigned","NA",IF(W745="","",IF(W745&gt;=VLOOKUP(D745,SLAMatrix,3,FALSE),"Yes",IF(W745&lt;VLOOKUP(D745,SLAMatrix,2,FALSE),"No","Internal"))))</f>
        <v/>
      </c>
      <c r="AB745" s="123" t="n"/>
      <c r="AC745" s="123" t="n"/>
      <c r="AD745" s="119" t="n"/>
      <c r="AE745" s="125" t="n"/>
      <c r="AF745" s="124">
        <f>MONTH(O745)</f>
        <v/>
      </c>
      <c r="AG745" s="124">
        <f>VLOOKUP(IFERROR(MID(AE745,1,(FIND(",",AE745,1)-1)),AE745),Facility_Region_Mapping,2,FALSE)</f>
        <v/>
      </c>
      <c r="AH745" s="124" t="n"/>
      <c r="AI745" s="124">
        <f>IF(C745&lt;&gt;"",IF(M745="ESM User",getInterfaceName($C745),"NA"),"")</f>
        <v/>
      </c>
      <c r="AJ745" s="116">
        <f>IF(Q745&lt;&gt;"",DATE(YEAR(Q745), MONTH(Q745), DAY(Q745)),"")</f>
        <v/>
      </c>
      <c r="AK745" s="130">
        <f>IF(Q745&lt;&gt;0,Q745-N745,TODAY()-N745)</f>
        <v/>
      </c>
      <c r="AL745" s="112">
        <f>IF(F745="Re-assigned",0,IF(H745="Closed",0,IF(H745="Service Restored",0,IF(H745="",0,1))))</f>
        <v/>
      </c>
      <c r="AM745" s="124">
        <f>IF(AL745=0,"",IF(AK745&gt;20.99,"Aged","Non-Aged"))</f>
        <v/>
      </c>
      <c r="AN745" s="112">
        <f>IF(Q745&lt;&gt;"",MONTH(Q745),"")</f>
        <v/>
      </c>
      <c r="AO745" s="112">
        <f>IFERROR(VALUE(V745),0)</f>
        <v/>
      </c>
    </row>
    <row customFormat="1" customHeight="1" ht="29.25" r="746" s="112" spans="1:41">
      <c r="A746" s="127" t="n"/>
      <c r="B746" s="113" t="n"/>
      <c r="C746" s="127" t="n"/>
      <c r="D746" s="127" t="n"/>
      <c r="E746" s="114">
        <f>IF(F746 &lt;&gt; "",VLOOKUP(F746,CategoryLookup,2,FALSE), "")</f>
        <v/>
      </c>
      <c r="F746" s="126" t="n"/>
      <c r="G746" s="127" t="n"/>
      <c r="H746" s="127" t="n"/>
      <c r="I746" s="127" t="n"/>
      <c r="J746" s="127" t="n"/>
      <c r="K746" s="127" t="n"/>
      <c r="L746" s="127" t="n"/>
      <c r="M746" s="127" t="n"/>
      <c r="N746" s="120" t="n"/>
      <c r="O746" s="120" t="n"/>
      <c r="P746" s="120" t="n"/>
      <c r="Q746" s="120" t="n"/>
      <c r="R746" s="121" t="n"/>
      <c r="S746" s="121" t="n"/>
      <c r="T746" s="121" t="n"/>
      <c r="U746" s="121" t="n"/>
      <c r="V746" s="117">
        <f>IF(P746="NA","NA",IF(P746&lt;&gt;"",TEXT(P746-N746,"[h].mm"),""))</f>
        <v/>
      </c>
      <c r="W746" s="118">
        <f>IF(AND(R746="",S746=""),"",R746+S746)</f>
        <v/>
      </c>
      <c r="X746" s="116">
        <f>IF(O746&lt;&gt;"",DATE(YEAR(O746), MONTH(O746), DAY(O746)),"")</f>
        <v/>
      </c>
      <c r="Y746" s="122" t="n"/>
      <c r="Z746" s="123" t="n"/>
      <c r="AA746" s="117">
        <f>IF(F746="Re-assigned","NA",IF(W746="","",IF(W746&gt;=VLOOKUP(D746,SLAMatrix,3,FALSE),"Yes",IF(W746&lt;VLOOKUP(D746,SLAMatrix,2,FALSE),"No","Internal"))))</f>
        <v/>
      </c>
      <c r="AB746" s="123" t="n"/>
      <c r="AC746" s="123" t="n"/>
      <c r="AD746" s="119" t="n"/>
      <c r="AE746" s="125" t="n"/>
      <c r="AF746" s="124">
        <f>MONTH(O746)</f>
        <v/>
      </c>
      <c r="AG746" s="124">
        <f>VLOOKUP(IFERROR(MID(AE746,1,(FIND(",",AE746,1)-1)),AE746),Facility_Region_Mapping,2,FALSE)</f>
        <v/>
      </c>
      <c r="AH746" s="124" t="n"/>
      <c r="AI746" s="124">
        <f>IF(C746&lt;&gt;"",IF(M746="ESM User",getInterfaceName($C746),"NA"),"")</f>
        <v/>
      </c>
      <c r="AJ746" s="116">
        <f>IF(Q746&lt;&gt;"",DATE(YEAR(Q746), MONTH(Q746), DAY(Q746)),"")</f>
        <v/>
      </c>
      <c r="AK746" s="130">
        <f>IF(Q746&lt;&gt;0,Q746-N746,TODAY()-N746)</f>
        <v/>
      </c>
      <c r="AL746" s="112">
        <f>IF(F746="Re-assigned",0,IF(H746="Closed",0,IF(H746="Service Restored",0,IF(H746="",0,1))))</f>
        <v/>
      </c>
      <c r="AM746" s="124">
        <f>IF(AL746=0,"",IF(AK746&gt;20.99,"Aged","Non-Aged"))</f>
        <v/>
      </c>
      <c r="AN746" s="112">
        <f>IF(Q746&lt;&gt;"",MONTH(Q746),"")</f>
        <v/>
      </c>
      <c r="AO746" s="112">
        <f>IFERROR(VALUE(V746),0)</f>
        <v/>
      </c>
    </row>
    <row customFormat="1" customHeight="1" ht="29.25" r="747" s="112" spans="1:41">
      <c r="A747" s="127" t="n"/>
      <c r="B747" s="113" t="n"/>
      <c r="C747" s="127" t="n"/>
      <c r="D747" s="127" t="n"/>
      <c r="E747" s="114">
        <f>IF(F747 &lt;&gt; "",VLOOKUP(F747,CategoryLookup,2,FALSE), "")</f>
        <v/>
      </c>
      <c r="F747" s="126" t="n"/>
      <c r="G747" s="127" t="n"/>
      <c r="H747" s="127" t="n"/>
      <c r="I747" s="127" t="n"/>
      <c r="J747" s="127" t="n"/>
      <c r="K747" s="127" t="n"/>
      <c r="L747" s="127" t="n"/>
      <c r="M747" s="127" t="n"/>
      <c r="N747" s="120" t="n"/>
      <c r="O747" s="120" t="n"/>
      <c r="P747" s="120" t="n"/>
      <c r="Q747" s="120" t="n"/>
      <c r="R747" s="121" t="n"/>
      <c r="S747" s="121" t="n"/>
      <c r="T747" s="121" t="n"/>
      <c r="U747" s="121" t="n"/>
      <c r="V747" s="117">
        <f>IF(P747="NA","NA",IF(P747&lt;&gt;"",TEXT(P747-N747,"[h].mm"),""))</f>
        <v/>
      </c>
      <c r="W747" s="118">
        <f>IF(AND(R747="",S747=""),"",R747+S747)</f>
        <v/>
      </c>
      <c r="X747" s="116">
        <f>IF(O747&lt;&gt;"",DATE(YEAR(O747), MONTH(O747), DAY(O747)),"")</f>
        <v/>
      </c>
      <c r="Y747" s="122" t="n"/>
      <c r="Z747" s="123" t="n"/>
      <c r="AA747" s="117">
        <f>IF(F747="Re-assigned","NA",IF(W747="","",IF(W747&gt;=VLOOKUP(D747,SLAMatrix,3,FALSE),"Yes",IF(W747&lt;VLOOKUP(D747,SLAMatrix,2,FALSE),"No","Internal"))))</f>
        <v/>
      </c>
      <c r="AB747" s="123" t="n"/>
      <c r="AC747" s="123" t="n"/>
      <c r="AD747" s="119" t="n"/>
      <c r="AE747" s="125" t="n"/>
      <c r="AF747" s="124">
        <f>MONTH(O747)</f>
        <v/>
      </c>
      <c r="AG747" s="124">
        <f>VLOOKUP(IFERROR(MID(AE747,1,(FIND(",",AE747,1)-1)),AE747),Facility_Region_Mapping,2,FALSE)</f>
        <v/>
      </c>
      <c r="AH747" s="124" t="n"/>
      <c r="AI747" s="124">
        <f>IF(C747&lt;&gt;"",IF(M747="ESM User",getInterfaceName($C747),"NA"),"")</f>
        <v/>
      </c>
      <c r="AJ747" s="116">
        <f>IF(Q747&lt;&gt;"",DATE(YEAR(Q747), MONTH(Q747), DAY(Q747)),"")</f>
        <v/>
      </c>
      <c r="AK747" s="130">
        <f>IF(Q747&lt;&gt;0,Q747-N747,TODAY()-N747)</f>
        <v/>
      </c>
      <c r="AL747" s="112">
        <f>IF(F747="Re-assigned",0,IF(H747="Closed",0,IF(H747="Service Restored",0,IF(H747="",0,1))))</f>
        <v/>
      </c>
      <c r="AM747" s="124">
        <f>IF(AL747=0,"",IF(AK747&gt;20.99,"Aged","Non-Aged"))</f>
        <v/>
      </c>
      <c r="AN747" s="112">
        <f>IF(Q747&lt;&gt;"",MONTH(Q747),"")</f>
        <v/>
      </c>
      <c r="AO747" s="112">
        <f>IFERROR(VALUE(V747),0)</f>
        <v/>
      </c>
    </row>
    <row customFormat="1" customHeight="1" ht="29.25" r="748" s="112" spans="1:41">
      <c r="A748" s="127" t="n"/>
      <c r="B748" s="113" t="n"/>
      <c r="C748" s="127" t="n"/>
      <c r="D748" s="127" t="n"/>
      <c r="E748" s="114">
        <f>IF(F748 &lt;&gt; "",VLOOKUP(F748,CategoryLookup,2,FALSE), "")</f>
        <v/>
      </c>
      <c r="F748" s="126" t="n"/>
      <c r="G748" s="127" t="n"/>
      <c r="H748" s="127" t="n"/>
      <c r="I748" s="127" t="n"/>
      <c r="J748" s="127" t="n"/>
      <c r="K748" s="127" t="n"/>
      <c r="L748" s="127" t="n"/>
      <c r="M748" s="127" t="n"/>
      <c r="N748" s="120" t="n"/>
      <c r="O748" s="120" t="n"/>
      <c r="P748" s="120" t="n"/>
      <c r="Q748" s="120" t="n"/>
      <c r="R748" s="121" t="n"/>
      <c r="S748" s="121" t="n"/>
      <c r="T748" s="121" t="n"/>
      <c r="U748" s="121" t="n"/>
      <c r="V748" s="117">
        <f>IF(P748="NA","NA",IF(P748&lt;&gt;"",TEXT(P748-N748,"[h].mm"),""))</f>
        <v/>
      </c>
      <c r="W748" s="118">
        <f>IF(AND(R748="",S748=""),"",R748+S748)</f>
        <v/>
      </c>
      <c r="X748" s="116">
        <f>IF(O748&lt;&gt;"",DATE(YEAR(O748), MONTH(O748), DAY(O748)),"")</f>
        <v/>
      </c>
      <c r="Y748" s="122" t="n"/>
      <c r="Z748" s="123" t="n"/>
      <c r="AA748" s="117">
        <f>IF(F748="Re-assigned","NA",IF(W748="","",IF(W748&gt;=VLOOKUP(D748,SLAMatrix,3,FALSE),"Yes",IF(W748&lt;VLOOKUP(D748,SLAMatrix,2,FALSE),"No","Internal"))))</f>
        <v/>
      </c>
      <c r="AB748" s="123" t="n"/>
      <c r="AC748" s="123" t="n"/>
      <c r="AD748" s="119" t="n"/>
      <c r="AE748" s="125" t="n"/>
      <c r="AF748" s="124">
        <f>MONTH(O748)</f>
        <v/>
      </c>
      <c r="AG748" s="124">
        <f>VLOOKUP(IFERROR(MID(AE748,1,(FIND(",",AE748,1)-1)),AE748),Facility_Region_Mapping,2,FALSE)</f>
        <v/>
      </c>
      <c r="AH748" s="124" t="n"/>
      <c r="AI748" s="124">
        <f>IF(C748&lt;&gt;"",IF(M748="ESM User",getInterfaceName($C748),"NA"),"")</f>
        <v/>
      </c>
      <c r="AJ748" s="116">
        <f>IF(Q748&lt;&gt;"",DATE(YEAR(Q748), MONTH(Q748), DAY(Q748)),"")</f>
        <v/>
      </c>
      <c r="AK748" s="130">
        <f>IF(Q748&lt;&gt;0,Q748-N748,TODAY()-N748)</f>
        <v/>
      </c>
      <c r="AL748" s="112">
        <f>IF(F748="Re-assigned",0,IF(H748="Closed",0,IF(H748="Service Restored",0,IF(H748="",0,1))))</f>
        <v/>
      </c>
      <c r="AM748" s="124">
        <f>IF(AL748=0,"",IF(AK748&gt;20.99,"Aged","Non-Aged"))</f>
        <v/>
      </c>
      <c r="AN748" s="112">
        <f>IF(Q748&lt;&gt;"",MONTH(Q748),"")</f>
        <v/>
      </c>
      <c r="AO748" s="112">
        <f>IFERROR(VALUE(V748),0)</f>
        <v/>
      </c>
    </row>
    <row customFormat="1" customHeight="1" ht="29.25" r="749" s="112" spans="1:41">
      <c r="A749" s="127" t="n"/>
      <c r="B749" s="113" t="n"/>
      <c r="C749" s="127" t="n"/>
      <c r="D749" s="127" t="n"/>
      <c r="E749" s="114">
        <f>IF(F749 &lt;&gt; "",VLOOKUP(F749,CategoryLookup,2,FALSE), "")</f>
        <v/>
      </c>
      <c r="F749" s="126" t="n"/>
      <c r="G749" s="127" t="n"/>
      <c r="H749" s="127" t="n"/>
      <c r="I749" s="127" t="n"/>
      <c r="J749" s="127" t="n"/>
      <c r="K749" s="127" t="n"/>
      <c r="L749" s="127" t="n"/>
      <c r="M749" s="127" t="n"/>
      <c r="N749" s="120" t="n"/>
      <c r="O749" s="120" t="n"/>
      <c r="P749" s="120" t="n"/>
      <c r="Q749" s="120" t="n"/>
      <c r="R749" s="121" t="n"/>
      <c r="S749" s="121" t="n"/>
      <c r="T749" s="121" t="n"/>
      <c r="U749" s="121" t="n"/>
      <c r="V749" s="117">
        <f>IF(P749="NA","NA",IF(P749&lt;&gt;"",TEXT(P749-N749,"[h].mm"),""))</f>
        <v/>
      </c>
      <c r="W749" s="118">
        <f>IF(AND(R749="",S749=""),"",R749+S749)</f>
        <v/>
      </c>
      <c r="X749" s="116">
        <f>IF(O749&lt;&gt;"",DATE(YEAR(O749), MONTH(O749), DAY(O749)),"")</f>
        <v/>
      </c>
      <c r="Y749" s="122" t="n"/>
      <c r="Z749" s="123" t="n"/>
      <c r="AA749" s="117">
        <f>IF(F749="Re-assigned","NA",IF(W749="","",IF(W749&gt;=VLOOKUP(D749,SLAMatrix,3,FALSE),"Yes",IF(W749&lt;VLOOKUP(D749,SLAMatrix,2,FALSE),"No","Internal"))))</f>
        <v/>
      </c>
      <c r="AB749" s="123" t="n"/>
      <c r="AC749" s="123" t="n"/>
      <c r="AD749" s="119" t="n"/>
      <c r="AE749" s="125" t="n"/>
      <c r="AF749" s="124">
        <f>MONTH(O749)</f>
        <v/>
      </c>
      <c r="AG749" s="124">
        <f>VLOOKUP(IFERROR(MID(AE749,1,(FIND(",",AE749,1)-1)),AE749),Facility_Region_Mapping,2,FALSE)</f>
        <v/>
      </c>
      <c r="AH749" s="124" t="n"/>
      <c r="AI749" s="124">
        <f>IF(C749&lt;&gt;"",IF(M749="ESM User",getInterfaceName($C749),"NA"),"")</f>
        <v/>
      </c>
      <c r="AJ749" s="116">
        <f>IF(Q749&lt;&gt;"",DATE(YEAR(Q749), MONTH(Q749), DAY(Q749)),"")</f>
        <v/>
      </c>
      <c r="AK749" s="130">
        <f>IF(Q749&lt;&gt;0,Q749-N749,TODAY()-N749)</f>
        <v/>
      </c>
      <c r="AL749" s="112">
        <f>IF(F749="Re-assigned",0,IF(H749="Closed",0,IF(H749="Service Restored",0,IF(H749="",0,1))))</f>
        <v/>
      </c>
      <c r="AM749" s="124">
        <f>IF(AL749=0,"",IF(AK749&gt;20.99,"Aged","Non-Aged"))</f>
        <v/>
      </c>
      <c r="AN749" s="112">
        <f>IF(Q749&lt;&gt;"",MONTH(Q749),"")</f>
        <v/>
      </c>
      <c r="AO749" s="112">
        <f>IFERROR(VALUE(V749),0)</f>
        <v/>
      </c>
    </row>
    <row customFormat="1" customHeight="1" ht="29.25" r="750" s="112" spans="1:41">
      <c r="A750" s="127" t="n"/>
      <c r="B750" s="113" t="n"/>
      <c r="C750" s="127" t="n"/>
      <c r="D750" s="127" t="n"/>
      <c r="E750" s="114">
        <f>IF(F750 &lt;&gt; "",VLOOKUP(F750,CategoryLookup,2,FALSE), "")</f>
        <v/>
      </c>
      <c r="F750" s="126" t="n"/>
      <c r="G750" s="127" t="n"/>
      <c r="H750" s="127" t="n"/>
      <c r="I750" s="127" t="n"/>
      <c r="J750" s="127" t="n"/>
      <c r="K750" s="127" t="n"/>
      <c r="L750" s="127" t="n"/>
      <c r="M750" s="127" t="n"/>
      <c r="N750" s="120" t="n"/>
      <c r="O750" s="120" t="n"/>
      <c r="P750" s="120" t="n"/>
      <c r="Q750" s="120" t="n"/>
      <c r="R750" s="121" t="n"/>
      <c r="S750" s="121" t="n"/>
      <c r="T750" s="121" t="n"/>
      <c r="U750" s="121" t="n"/>
      <c r="V750" s="117">
        <f>IF(P750="NA","NA",IF(P750&lt;&gt;"",TEXT(P750-N750,"[h].mm"),""))</f>
        <v/>
      </c>
      <c r="W750" s="118">
        <f>IF(AND(R750="",S750=""),"",R750+S750)</f>
        <v/>
      </c>
      <c r="X750" s="116">
        <f>IF(O750&lt;&gt;"",DATE(YEAR(O750), MONTH(O750), DAY(O750)),"")</f>
        <v/>
      </c>
      <c r="Y750" s="122" t="n"/>
      <c r="Z750" s="123" t="n"/>
      <c r="AA750" s="117">
        <f>IF(F750="Re-assigned","NA",IF(W750="","",IF(W750&gt;=VLOOKUP(D750,SLAMatrix,3,FALSE),"Yes",IF(W750&lt;VLOOKUP(D750,SLAMatrix,2,FALSE),"No","Internal"))))</f>
        <v/>
      </c>
      <c r="AB750" s="123" t="n"/>
      <c r="AC750" s="123" t="n"/>
      <c r="AD750" s="119" t="n"/>
      <c r="AE750" s="125" t="n"/>
      <c r="AF750" s="124">
        <f>MONTH(O750)</f>
        <v/>
      </c>
      <c r="AG750" s="124">
        <f>VLOOKUP(IFERROR(MID(AE750,1,(FIND(",",AE750,1)-1)),AE750),Facility_Region_Mapping,2,FALSE)</f>
        <v/>
      </c>
      <c r="AH750" s="124" t="n"/>
      <c r="AI750" s="124">
        <f>IF(C750&lt;&gt;"",IF(M750="ESM User",getInterfaceName($C750),"NA"),"")</f>
        <v/>
      </c>
      <c r="AJ750" s="116">
        <f>IF(Q750&lt;&gt;"",DATE(YEAR(Q750), MONTH(Q750), DAY(Q750)),"")</f>
        <v/>
      </c>
      <c r="AK750" s="130">
        <f>IF(Q750&lt;&gt;0,Q750-N750,TODAY()-N750)</f>
        <v/>
      </c>
      <c r="AL750" s="112">
        <f>IF(F750="Re-assigned",0,IF(H750="Closed",0,IF(H750="Service Restored",0,IF(H750="",0,1))))</f>
        <v/>
      </c>
      <c r="AM750" s="124">
        <f>IF(AL750=0,"",IF(AK750&gt;20.99,"Aged","Non-Aged"))</f>
        <v/>
      </c>
      <c r="AN750" s="112">
        <f>IF(Q750&lt;&gt;"",MONTH(Q750),"")</f>
        <v/>
      </c>
      <c r="AO750" s="112">
        <f>IFERROR(VALUE(V750),0)</f>
        <v/>
      </c>
    </row>
    <row customFormat="1" customHeight="1" ht="29.25" r="751" s="112" spans="1:41">
      <c r="A751" s="127" t="n"/>
      <c r="B751" s="113" t="n"/>
      <c r="C751" s="127" t="n"/>
      <c r="D751" s="127" t="n"/>
      <c r="E751" s="114">
        <f>IF(F751 &lt;&gt; "",VLOOKUP(F751,CategoryLookup,2,FALSE), "")</f>
        <v/>
      </c>
      <c r="F751" s="126" t="n"/>
      <c r="G751" s="127" t="n"/>
      <c r="H751" s="127" t="n"/>
      <c r="I751" s="127" t="n"/>
      <c r="J751" s="127" t="n"/>
      <c r="K751" s="127" t="n"/>
      <c r="L751" s="127" t="n"/>
      <c r="M751" s="127" t="n"/>
      <c r="N751" s="120" t="n"/>
      <c r="O751" s="120" t="n"/>
      <c r="P751" s="120" t="n"/>
      <c r="Q751" s="120" t="n"/>
      <c r="R751" s="121" t="n"/>
      <c r="S751" s="121" t="n"/>
      <c r="T751" s="121" t="n"/>
      <c r="U751" s="121" t="n"/>
      <c r="V751" s="117">
        <f>IF(P751="NA","NA",IF(P751&lt;&gt;"",TEXT(P751-N751,"[h].mm"),""))</f>
        <v/>
      </c>
      <c r="W751" s="118">
        <f>IF(AND(R751="",S751=""),"",R751+S751)</f>
        <v/>
      </c>
      <c r="X751" s="116">
        <f>IF(O751&lt;&gt;"",DATE(YEAR(O751), MONTH(O751), DAY(O751)),"")</f>
        <v/>
      </c>
      <c r="Y751" s="122" t="n"/>
      <c r="Z751" s="123" t="n"/>
      <c r="AA751" s="117">
        <f>IF(F751="Re-assigned","NA",IF(W751="","",IF(W751&gt;=VLOOKUP(D751,SLAMatrix,3,FALSE),"Yes",IF(W751&lt;VLOOKUP(D751,SLAMatrix,2,FALSE),"No","Internal"))))</f>
        <v/>
      </c>
      <c r="AB751" s="123" t="n"/>
      <c r="AC751" s="123" t="n"/>
      <c r="AD751" s="119" t="n"/>
      <c r="AE751" s="125" t="n"/>
      <c r="AF751" s="124">
        <f>MONTH(O751)</f>
        <v/>
      </c>
      <c r="AG751" s="124">
        <f>VLOOKUP(IFERROR(MID(AE751,1,(FIND(",",AE751,1)-1)),AE751),Facility_Region_Mapping,2,FALSE)</f>
        <v/>
      </c>
      <c r="AH751" s="124" t="n"/>
      <c r="AI751" s="124">
        <f>IF(C751&lt;&gt;"",IF(M751="ESM User",getInterfaceName($C751),"NA"),"")</f>
        <v/>
      </c>
      <c r="AJ751" s="116">
        <f>IF(Q751&lt;&gt;"",DATE(YEAR(Q751), MONTH(Q751), DAY(Q751)),"")</f>
        <v/>
      </c>
      <c r="AK751" s="130">
        <f>IF(Q751&lt;&gt;0,Q751-N751,TODAY()-N751)</f>
        <v/>
      </c>
      <c r="AL751" s="112">
        <f>IF(F751="Re-assigned",0,IF(H751="Closed",0,IF(H751="Service Restored",0,IF(H751="",0,1))))</f>
        <v/>
      </c>
      <c r="AM751" s="124">
        <f>IF(AL751=0,"",IF(AK751&gt;20.99,"Aged","Non-Aged"))</f>
        <v/>
      </c>
      <c r="AN751" s="112">
        <f>IF(Q751&lt;&gt;"",MONTH(Q751),"")</f>
        <v/>
      </c>
      <c r="AO751" s="112">
        <f>IFERROR(VALUE(V751),0)</f>
        <v/>
      </c>
    </row>
    <row customFormat="1" customHeight="1" ht="29.25" r="752" s="112" spans="1:41">
      <c r="A752" s="127" t="n"/>
      <c r="B752" s="113" t="n"/>
      <c r="C752" s="127" t="n"/>
      <c r="D752" s="127" t="n"/>
      <c r="E752" s="114">
        <f>IF(F752 &lt;&gt; "",VLOOKUP(F752,CategoryLookup,2,FALSE), "")</f>
        <v/>
      </c>
      <c r="F752" s="126" t="n"/>
      <c r="G752" s="127" t="n"/>
      <c r="H752" s="127" t="n"/>
      <c r="I752" s="127" t="n"/>
      <c r="J752" s="127" t="n"/>
      <c r="K752" s="127" t="n"/>
      <c r="L752" s="127" t="n"/>
      <c r="M752" s="127" t="n"/>
      <c r="N752" s="120" t="n"/>
      <c r="O752" s="120" t="n"/>
      <c r="P752" s="120" t="n"/>
      <c r="Q752" s="120" t="n"/>
      <c r="R752" s="121" t="n"/>
      <c r="S752" s="121" t="n"/>
      <c r="T752" s="121" t="n"/>
      <c r="U752" s="121" t="n"/>
      <c r="V752" s="117">
        <f>IF(P752="NA","NA",IF(P752&lt;&gt;"",TEXT(P752-N752,"[h].mm"),""))</f>
        <v/>
      </c>
      <c r="W752" s="118">
        <f>IF(AND(R752="",S752=""),"",R752+S752)</f>
        <v/>
      </c>
      <c r="X752" s="116">
        <f>IF(O752&lt;&gt;"",DATE(YEAR(O752), MONTH(O752), DAY(O752)),"")</f>
        <v/>
      </c>
      <c r="Y752" s="122" t="n"/>
      <c r="Z752" s="123" t="n"/>
      <c r="AA752" s="117">
        <f>IF(F752="Re-assigned","NA",IF(W752="","",IF(W752&gt;=VLOOKUP(D752,SLAMatrix,3,FALSE),"Yes",IF(W752&lt;VLOOKUP(D752,SLAMatrix,2,FALSE),"No","Internal"))))</f>
        <v/>
      </c>
      <c r="AB752" s="123" t="n"/>
      <c r="AC752" s="123" t="n"/>
      <c r="AD752" s="119" t="n"/>
      <c r="AE752" s="125" t="n"/>
      <c r="AF752" s="124">
        <f>MONTH(O752)</f>
        <v/>
      </c>
      <c r="AG752" s="124">
        <f>VLOOKUP(IFERROR(MID(AE752,1,(FIND(",",AE752,1)-1)),AE752),Facility_Region_Mapping,2,FALSE)</f>
        <v/>
      </c>
      <c r="AH752" s="124" t="n"/>
      <c r="AI752" s="124">
        <f>IF(C752&lt;&gt;"",IF(M752="ESM User",getInterfaceName($C752),"NA"),"")</f>
        <v/>
      </c>
      <c r="AJ752" s="116">
        <f>IF(Q752&lt;&gt;"",DATE(YEAR(Q752), MONTH(Q752), DAY(Q752)),"")</f>
        <v/>
      </c>
      <c r="AK752" s="130">
        <f>IF(Q752&lt;&gt;0,Q752-N752,TODAY()-N752)</f>
        <v/>
      </c>
      <c r="AL752" s="112">
        <f>IF(F752="Re-assigned",0,IF(H752="Closed",0,IF(H752="Service Restored",0,IF(H752="",0,1))))</f>
        <v/>
      </c>
      <c r="AM752" s="124">
        <f>IF(AL752=0,"",IF(AK752&gt;20.99,"Aged","Non-Aged"))</f>
        <v/>
      </c>
      <c r="AN752" s="112">
        <f>IF(Q752&lt;&gt;"",MONTH(Q752),"")</f>
        <v/>
      </c>
      <c r="AO752" s="112">
        <f>IFERROR(VALUE(V752),0)</f>
        <v/>
      </c>
    </row>
    <row customFormat="1" customHeight="1" ht="29.25" r="753" s="112" spans="1:41">
      <c r="A753" s="127" t="n"/>
      <c r="B753" s="113" t="n"/>
      <c r="C753" s="127" t="n"/>
      <c r="D753" s="127" t="n"/>
      <c r="E753" s="114">
        <f>IF(F753 &lt;&gt; "",VLOOKUP(F753,CategoryLookup,2,FALSE), "")</f>
        <v/>
      </c>
      <c r="F753" s="126" t="n"/>
      <c r="G753" s="127" t="n"/>
      <c r="H753" s="127" t="n"/>
      <c r="I753" s="127" t="n"/>
      <c r="J753" s="127" t="n"/>
      <c r="K753" s="127" t="n"/>
      <c r="L753" s="127" t="n"/>
      <c r="M753" s="127" t="n"/>
      <c r="N753" s="120" t="n"/>
      <c r="O753" s="120" t="n"/>
      <c r="P753" s="120" t="n"/>
      <c r="Q753" s="120" t="n"/>
      <c r="R753" s="121" t="n"/>
      <c r="S753" s="121" t="n"/>
      <c r="T753" s="121" t="n"/>
      <c r="U753" s="121" t="n"/>
      <c r="V753" s="117">
        <f>IF(P753="NA","NA",IF(P753&lt;&gt;"",TEXT(P753-N753,"[h].mm"),""))</f>
        <v/>
      </c>
      <c r="W753" s="118">
        <f>IF(AND(R753="",S753=""),"",R753+S753)</f>
        <v/>
      </c>
      <c r="X753" s="116">
        <f>IF(O753&lt;&gt;"",DATE(YEAR(O753), MONTH(O753), DAY(O753)),"")</f>
        <v/>
      </c>
      <c r="Y753" s="122" t="n"/>
      <c r="Z753" s="123" t="n"/>
      <c r="AA753" s="117">
        <f>IF(F753="Re-assigned","NA",IF(W753="","",IF(W753&gt;=VLOOKUP(D753,SLAMatrix,3,FALSE),"Yes",IF(W753&lt;VLOOKUP(D753,SLAMatrix,2,FALSE),"No","Internal"))))</f>
        <v/>
      </c>
      <c r="AB753" s="123" t="n"/>
      <c r="AC753" s="123" t="n"/>
      <c r="AD753" s="119" t="n"/>
      <c r="AE753" s="125" t="n"/>
      <c r="AF753" s="124">
        <f>MONTH(O753)</f>
        <v/>
      </c>
      <c r="AG753" s="124">
        <f>VLOOKUP(IFERROR(MID(AE753,1,(FIND(",",AE753,1)-1)),AE753),Facility_Region_Mapping,2,FALSE)</f>
        <v/>
      </c>
      <c r="AH753" s="124" t="n"/>
      <c r="AI753" s="124">
        <f>IF(C753&lt;&gt;"",IF(M753="ESM User",getInterfaceName($C753),"NA"),"")</f>
        <v/>
      </c>
      <c r="AJ753" s="116">
        <f>IF(Q753&lt;&gt;"",DATE(YEAR(Q753), MONTH(Q753), DAY(Q753)),"")</f>
        <v/>
      </c>
      <c r="AK753" s="130">
        <f>IF(Q753&lt;&gt;0,Q753-N753,TODAY()-N753)</f>
        <v/>
      </c>
      <c r="AL753" s="112">
        <f>IF(F753="Re-assigned",0,IF(H753="Closed",0,IF(H753="Service Restored",0,IF(H753="",0,1))))</f>
        <v/>
      </c>
      <c r="AM753" s="124">
        <f>IF(AL753=0,"",IF(AK753&gt;20.99,"Aged","Non-Aged"))</f>
        <v/>
      </c>
      <c r="AN753" s="112">
        <f>IF(Q753&lt;&gt;"",MONTH(Q753),"")</f>
        <v/>
      </c>
      <c r="AO753" s="112">
        <f>IFERROR(VALUE(V753),0)</f>
        <v/>
      </c>
    </row>
    <row customFormat="1" customHeight="1" ht="29.25" r="754" s="112" spans="1:41">
      <c r="A754" s="127" t="n"/>
      <c r="B754" s="113" t="n"/>
      <c r="C754" s="127" t="n"/>
      <c r="D754" s="127" t="n"/>
      <c r="E754" s="114">
        <f>IF(F754 &lt;&gt; "",VLOOKUP(F754,CategoryLookup,2,FALSE), "")</f>
        <v/>
      </c>
      <c r="F754" s="126" t="n"/>
      <c r="G754" s="127" t="n"/>
      <c r="H754" s="127" t="n"/>
      <c r="I754" s="127" t="n"/>
      <c r="J754" s="127" t="n"/>
      <c r="K754" s="127" t="n"/>
      <c r="L754" s="127" t="n"/>
      <c r="M754" s="127" t="n"/>
      <c r="N754" s="120" t="n"/>
      <c r="O754" s="120" t="n"/>
      <c r="P754" s="120" t="n"/>
      <c r="Q754" s="120" t="n"/>
      <c r="R754" s="121" t="n"/>
      <c r="S754" s="121" t="n"/>
      <c r="T754" s="121" t="n"/>
      <c r="U754" s="121" t="n"/>
      <c r="V754" s="117">
        <f>IF(P754="NA","NA",IF(P754&lt;&gt;"",TEXT(P754-N754,"[h].mm"),""))</f>
        <v/>
      </c>
      <c r="W754" s="118">
        <f>IF(AND(R754="",S754=""),"",R754+S754)</f>
        <v/>
      </c>
      <c r="X754" s="116">
        <f>IF(O754&lt;&gt;"",DATE(YEAR(O754), MONTH(O754), DAY(O754)),"")</f>
        <v/>
      </c>
      <c r="Y754" s="122" t="n"/>
      <c r="Z754" s="123" t="n"/>
      <c r="AA754" s="117">
        <f>IF(F754="Re-assigned","NA",IF(W754="","",IF(W754&gt;=VLOOKUP(D754,SLAMatrix,3,FALSE),"Yes",IF(W754&lt;VLOOKUP(D754,SLAMatrix,2,FALSE),"No","Internal"))))</f>
        <v/>
      </c>
      <c r="AB754" s="123" t="n"/>
      <c r="AC754" s="123" t="n"/>
      <c r="AD754" s="119" t="n"/>
      <c r="AE754" s="125" t="n"/>
      <c r="AF754" s="124">
        <f>MONTH(O754)</f>
        <v/>
      </c>
      <c r="AG754" s="124">
        <f>VLOOKUP(IFERROR(MID(AE754,1,(FIND(",",AE754,1)-1)),AE754),Facility_Region_Mapping,2,FALSE)</f>
        <v/>
      </c>
      <c r="AH754" s="124" t="n"/>
      <c r="AI754" s="124">
        <f>IF(C754&lt;&gt;"",IF(M754="ESM User",getInterfaceName($C754),"NA"),"")</f>
        <v/>
      </c>
      <c r="AJ754" s="116">
        <f>IF(Q754&lt;&gt;"",DATE(YEAR(Q754), MONTH(Q754), DAY(Q754)),"")</f>
        <v/>
      </c>
      <c r="AK754" s="130">
        <f>IF(Q754&lt;&gt;0,Q754-N754,TODAY()-N754)</f>
        <v/>
      </c>
      <c r="AL754" s="112">
        <f>IF(F754="Re-assigned",0,IF(H754="Closed",0,IF(H754="Service Restored",0,IF(H754="",0,1))))</f>
        <v/>
      </c>
      <c r="AM754" s="124">
        <f>IF(AL754=0,"",IF(AK754&gt;20.99,"Aged","Non-Aged"))</f>
        <v/>
      </c>
      <c r="AN754" s="112">
        <f>IF(Q754&lt;&gt;"",MONTH(Q754),"")</f>
        <v/>
      </c>
      <c r="AO754" s="112">
        <f>IFERROR(VALUE(V754),0)</f>
        <v/>
      </c>
    </row>
    <row customFormat="1" customHeight="1" ht="29.25" r="755" s="112" spans="1:41">
      <c r="A755" s="127" t="n"/>
      <c r="B755" s="113" t="n"/>
      <c r="C755" s="127" t="n"/>
      <c r="D755" s="127" t="n"/>
      <c r="E755" s="114">
        <f>IF(F755 &lt;&gt; "",VLOOKUP(F755,CategoryLookup,2,FALSE), "")</f>
        <v/>
      </c>
      <c r="F755" s="126" t="n"/>
      <c r="G755" s="127" t="n"/>
      <c r="H755" s="127" t="n"/>
      <c r="I755" s="127" t="n"/>
      <c r="J755" s="127" t="n"/>
      <c r="K755" s="127" t="n"/>
      <c r="L755" s="127" t="n"/>
      <c r="M755" s="127" t="n"/>
      <c r="N755" s="120" t="n"/>
      <c r="O755" s="120" t="n"/>
      <c r="P755" s="120" t="n"/>
      <c r="Q755" s="120" t="n"/>
      <c r="R755" s="121" t="n"/>
      <c r="S755" s="121" t="n"/>
      <c r="T755" s="121" t="n"/>
      <c r="U755" s="121" t="n"/>
      <c r="V755" s="117">
        <f>IF(P755="NA","NA",IF(P755&lt;&gt;"",TEXT(P755-N755,"[h].mm"),""))</f>
        <v/>
      </c>
      <c r="W755" s="118">
        <f>IF(AND(R755="",S755=""),"",R755+S755)</f>
        <v/>
      </c>
      <c r="X755" s="116">
        <f>IF(O755&lt;&gt;"",DATE(YEAR(O755), MONTH(O755), DAY(O755)),"")</f>
        <v/>
      </c>
      <c r="Y755" s="122" t="n"/>
      <c r="Z755" s="123" t="n"/>
      <c r="AA755" s="117">
        <f>IF(F755="Re-assigned","NA",IF(W755="","",IF(W755&gt;=VLOOKUP(D755,SLAMatrix,3,FALSE),"Yes",IF(W755&lt;VLOOKUP(D755,SLAMatrix,2,FALSE),"No","Internal"))))</f>
        <v/>
      </c>
      <c r="AB755" s="123" t="n"/>
      <c r="AC755" s="123" t="n"/>
      <c r="AD755" s="119" t="n"/>
      <c r="AE755" s="125" t="n"/>
      <c r="AF755" s="124">
        <f>MONTH(O755)</f>
        <v/>
      </c>
      <c r="AG755" s="124">
        <f>VLOOKUP(IFERROR(MID(AE755,1,(FIND(",",AE755,1)-1)),AE755),Facility_Region_Mapping,2,FALSE)</f>
        <v/>
      </c>
      <c r="AH755" s="124" t="n"/>
      <c r="AI755" s="124">
        <f>IF(C755&lt;&gt;"",IF(M755="ESM User",getInterfaceName($C755),"NA"),"")</f>
        <v/>
      </c>
      <c r="AJ755" s="116">
        <f>IF(Q755&lt;&gt;"",DATE(YEAR(Q755), MONTH(Q755), DAY(Q755)),"")</f>
        <v/>
      </c>
      <c r="AK755" s="130">
        <f>IF(Q755&lt;&gt;0,Q755-N755,TODAY()-N755)</f>
        <v/>
      </c>
      <c r="AL755" s="112">
        <f>IF(F755="Re-assigned",0,IF(H755="Closed",0,IF(H755="Service Restored",0,IF(H755="",0,1))))</f>
        <v/>
      </c>
      <c r="AM755" s="124">
        <f>IF(AL755=0,"",IF(AK755&gt;20.99,"Aged","Non-Aged"))</f>
        <v/>
      </c>
      <c r="AN755" s="112">
        <f>IF(Q755&lt;&gt;"",MONTH(Q755),"")</f>
        <v/>
      </c>
      <c r="AO755" s="112">
        <f>IFERROR(VALUE(V755),0)</f>
        <v/>
      </c>
    </row>
    <row customFormat="1" customHeight="1" ht="29.25" r="756" s="112" spans="1:41">
      <c r="A756" s="127" t="n"/>
      <c r="B756" s="113" t="n"/>
      <c r="C756" s="127" t="n"/>
      <c r="D756" s="127" t="n"/>
      <c r="E756" s="114">
        <f>IF(F756 &lt;&gt; "",VLOOKUP(F756,CategoryLookup,2,FALSE), "")</f>
        <v/>
      </c>
      <c r="F756" s="126" t="n"/>
      <c r="G756" s="127" t="n"/>
      <c r="H756" s="127" t="n"/>
      <c r="I756" s="127" t="n"/>
      <c r="J756" s="127" t="n"/>
      <c r="K756" s="127" t="n"/>
      <c r="L756" s="127" t="n"/>
      <c r="M756" s="127" t="n"/>
      <c r="N756" s="120" t="n"/>
      <c r="O756" s="120" t="n"/>
      <c r="P756" s="120" t="n"/>
      <c r="Q756" s="120" t="n"/>
      <c r="R756" s="121" t="n"/>
      <c r="S756" s="121" t="n"/>
      <c r="T756" s="121" t="n"/>
      <c r="U756" s="121" t="n"/>
      <c r="V756" s="117">
        <f>IF(P756="NA","NA",IF(P756&lt;&gt;"",TEXT(P756-N756,"[h].mm"),""))</f>
        <v/>
      </c>
      <c r="W756" s="118">
        <f>IF(AND(R756="",S756=""),"",R756+S756)</f>
        <v/>
      </c>
      <c r="X756" s="116">
        <f>IF(O756&lt;&gt;"",DATE(YEAR(O756), MONTH(O756), DAY(O756)),"")</f>
        <v/>
      </c>
      <c r="Y756" s="122" t="n"/>
      <c r="Z756" s="123" t="n"/>
      <c r="AA756" s="117">
        <f>IF(F756="Re-assigned","NA",IF(W756="","",IF(W756&gt;=VLOOKUP(D756,SLAMatrix,3,FALSE),"Yes",IF(W756&lt;VLOOKUP(D756,SLAMatrix,2,FALSE),"No","Internal"))))</f>
        <v/>
      </c>
      <c r="AB756" s="123" t="n"/>
      <c r="AC756" s="123" t="n"/>
      <c r="AD756" s="119" t="n"/>
      <c r="AE756" s="125" t="n"/>
      <c r="AF756" s="124">
        <f>MONTH(O756)</f>
        <v/>
      </c>
      <c r="AG756" s="124">
        <f>VLOOKUP(IFERROR(MID(AE756,1,(FIND(",",AE756,1)-1)),AE756),Facility_Region_Mapping,2,FALSE)</f>
        <v/>
      </c>
      <c r="AH756" s="124" t="n"/>
      <c r="AI756" s="124">
        <f>IF(C756&lt;&gt;"",IF(M756="ESM User",getInterfaceName($C756),"NA"),"")</f>
        <v/>
      </c>
      <c r="AJ756" s="116">
        <f>IF(Q756&lt;&gt;"",DATE(YEAR(Q756), MONTH(Q756), DAY(Q756)),"")</f>
        <v/>
      </c>
      <c r="AK756" s="130">
        <f>IF(Q756&lt;&gt;0,Q756-N756,TODAY()-N756)</f>
        <v/>
      </c>
      <c r="AL756" s="112">
        <f>IF(F756="Re-assigned",0,IF(H756="Closed",0,IF(H756="Service Restored",0,IF(H756="",0,1))))</f>
        <v/>
      </c>
      <c r="AM756" s="124">
        <f>IF(AL756=0,"",IF(AK756&gt;20.99,"Aged","Non-Aged"))</f>
        <v/>
      </c>
      <c r="AN756" s="112">
        <f>IF(Q756&lt;&gt;"",MONTH(Q756),"")</f>
        <v/>
      </c>
      <c r="AO756" s="112">
        <f>IFERROR(VALUE(V756),0)</f>
        <v/>
      </c>
    </row>
    <row customFormat="1" customHeight="1" ht="29.25" r="757" s="112" spans="1:41">
      <c r="A757" s="127" t="n"/>
      <c r="B757" s="113" t="n"/>
      <c r="C757" s="127" t="n"/>
      <c r="D757" s="127" t="n"/>
      <c r="E757" s="114">
        <f>IF(F757 &lt;&gt; "",VLOOKUP(F757,CategoryLookup,2,FALSE), "")</f>
        <v/>
      </c>
      <c r="F757" s="126" t="n"/>
      <c r="G757" s="127" t="n"/>
      <c r="H757" s="127" t="n"/>
      <c r="I757" s="127" t="n"/>
      <c r="J757" s="127" t="n"/>
      <c r="K757" s="127" t="n"/>
      <c r="L757" s="127" t="n"/>
      <c r="M757" s="127" t="n"/>
      <c r="N757" s="120" t="n"/>
      <c r="O757" s="120" t="n"/>
      <c r="P757" s="120" t="n"/>
      <c r="Q757" s="120" t="n"/>
      <c r="R757" s="121" t="n"/>
      <c r="S757" s="121" t="n"/>
      <c r="T757" s="121" t="n"/>
      <c r="U757" s="121" t="n"/>
      <c r="V757" s="117">
        <f>IF(P757="NA","NA",IF(P757&lt;&gt;"",TEXT(P757-N757,"[h].mm"),""))</f>
        <v/>
      </c>
      <c r="W757" s="118">
        <f>IF(AND(R757="",S757=""),"",R757+S757)</f>
        <v/>
      </c>
      <c r="X757" s="116">
        <f>IF(O757&lt;&gt;"",DATE(YEAR(O757), MONTH(O757), DAY(O757)),"")</f>
        <v/>
      </c>
      <c r="Y757" s="122" t="n"/>
      <c r="Z757" s="123" t="n"/>
      <c r="AA757" s="117">
        <f>IF(F757="Re-assigned","NA",IF(W757="","",IF(W757&gt;=VLOOKUP(D757,SLAMatrix,3,FALSE),"Yes",IF(W757&lt;VLOOKUP(D757,SLAMatrix,2,FALSE),"No","Internal"))))</f>
        <v/>
      </c>
      <c r="AB757" s="123" t="n"/>
      <c r="AC757" s="123" t="n"/>
      <c r="AD757" s="119" t="n"/>
      <c r="AE757" s="125" t="n"/>
      <c r="AF757" s="124">
        <f>MONTH(O757)</f>
        <v/>
      </c>
      <c r="AG757" s="124">
        <f>VLOOKUP(IFERROR(MID(AE757,1,(FIND(",",AE757,1)-1)),AE757),Facility_Region_Mapping,2,FALSE)</f>
        <v/>
      </c>
      <c r="AH757" s="124" t="n"/>
      <c r="AI757" s="124">
        <f>IF(C757&lt;&gt;"",IF(M757="ESM User",getInterfaceName($C757),"NA"),"")</f>
        <v/>
      </c>
      <c r="AJ757" s="116">
        <f>IF(Q757&lt;&gt;"",DATE(YEAR(Q757), MONTH(Q757), DAY(Q757)),"")</f>
        <v/>
      </c>
      <c r="AK757" s="130">
        <f>IF(Q757&lt;&gt;0,Q757-N757,TODAY()-N757)</f>
        <v/>
      </c>
      <c r="AL757" s="112">
        <f>IF(F757="Re-assigned",0,IF(H757="Closed",0,IF(H757="Service Restored",0,IF(H757="",0,1))))</f>
        <v/>
      </c>
      <c r="AM757" s="124">
        <f>IF(AL757=0,"",IF(AK757&gt;20.99,"Aged","Non-Aged"))</f>
        <v/>
      </c>
      <c r="AN757" s="112">
        <f>IF(Q757&lt;&gt;"",MONTH(Q757),"")</f>
        <v/>
      </c>
      <c r="AO757" s="112">
        <f>IFERROR(VALUE(V757),0)</f>
        <v/>
      </c>
    </row>
    <row customFormat="1" customHeight="1" ht="29.25" r="758" s="112" spans="1:41">
      <c r="A758" s="127" t="n"/>
      <c r="B758" s="113" t="n"/>
      <c r="C758" s="127" t="n"/>
      <c r="D758" s="127" t="n"/>
      <c r="E758" s="114">
        <f>IF(F758 &lt;&gt; "",VLOOKUP(F758,CategoryLookup,2,FALSE), "")</f>
        <v/>
      </c>
      <c r="F758" s="126" t="n"/>
      <c r="G758" s="127" t="n"/>
      <c r="H758" s="127" t="n"/>
      <c r="I758" s="127" t="n"/>
      <c r="J758" s="127" t="n"/>
      <c r="K758" s="127" t="n"/>
      <c r="L758" s="127" t="n"/>
      <c r="M758" s="127" t="n"/>
      <c r="N758" s="120" t="n"/>
      <c r="O758" s="120" t="n"/>
      <c r="P758" s="120" t="n"/>
      <c r="Q758" s="120" t="n"/>
      <c r="R758" s="121" t="n"/>
      <c r="S758" s="121" t="n"/>
      <c r="T758" s="121" t="n"/>
      <c r="U758" s="121" t="n"/>
      <c r="V758" s="117">
        <f>IF(P758="NA","NA",IF(P758&lt;&gt;"",TEXT(P758-N758,"[h].mm"),""))</f>
        <v/>
      </c>
      <c r="W758" s="118">
        <f>IF(AND(R758="",S758=""),"",R758+S758)</f>
        <v/>
      </c>
      <c r="X758" s="116">
        <f>IF(O758&lt;&gt;"",DATE(YEAR(O758), MONTH(O758), DAY(O758)),"")</f>
        <v/>
      </c>
      <c r="Y758" s="122" t="n"/>
      <c r="Z758" s="123" t="n"/>
      <c r="AA758" s="117">
        <f>IF(F758="Re-assigned","NA",IF(W758="","",IF(W758&gt;=VLOOKUP(D758,SLAMatrix,3,FALSE),"Yes",IF(W758&lt;VLOOKUP(D758,SLAMatrix,2,FALSE),"No","Internal"))))</f>
        <v/>
      </c>
      <c r="AB758" s="123" t="n"/>
      <c r="AC758" s="123" t="n"/>
      <c r="AD758" s="119" t="n"/>
      <c r="AE758" s="125" t="n"/>
      <c r="AF758" s="124">
        <f>MONTH(O758)</f>
        <v/>
      </c>
      <c r="AG758" s="124">
        <f>VLOOKUP(IFERROR(MID(AE758,1,(FIND(",",AE758,1)-1)),AE758),Facility_Region_Mapping,2,FALSE)</f>
        <v/>
      </c>
      <c r="AH758" s="124" t="n"/>
      <c r="AI758" s="124">
        <f>IF(C758&lt;&gt;"",IF(M758="ESM User",getInterfaceName($C758),"NA"),"")</f>
        <v/>
      </c>
      <c r="AJ758" s="116">
        <f>IF(Q758&lt;&gt;"",DATE(YEAR(Q758), MONTH(Q758), DAY(Q758)),"")</f>
        <v/>
      </c>
      <c r="AK758" s="130">
        <f>IF(Q758&lt;&gt;0,Q758-N758,TODAY()-N758)</f>
        <v/>
      </c>
      <c r="AL758" s="112">
        <f>IF(F758="Re-assigned",0,IF(H758="Closed",0,IF(H758="Service Restored",0,IF(H758="",0,1))))</f>
        <v/>
      </c>
      <c r="AM758" s="124">
        <f>IF(AL758=0,"",IF(AK758&gt;20.99,"Aged","Non-Aged"))</f>
        <v/>
      </c>
      <c r="AN758" s="112">
        <f>IF(Q758&lt;&gt;"",MONTH(Q758),"")</f>
        <v/>
      </c>
      <c r="AO758" s="112">
        <f>IFERROR(VALUE(V758),0)</f>
        <v/>
      </c>
    </row>
    <row customFormat="1" customHeight="1" ht="29.25" r="759" s="112" spans="1:41">
      <c r="A759" s="127" t="n"/>
      <c r="B759" s="113" t="n"/>
      <c r="C759" s="127" t="n"/>
      <c r="D759" s="127" t="n"/>
      <c r="E759" s="114">
        <f>IF(F759 &lt;&gt; "",VLOOKUP(F759,CategoryLookup,2,FALSE), "")</f>
        <v/>
      </c>
      <c r="F759" s="126" t="n"/>
      <c r="G759" s="127" t="n"/>
      <c r="H759" s="127" t="n"/>
      <c r="I759" s="127" t="n"/>
      <c r="J759" s="127" t="n"/>
      <c r="K759" s="127" t="n"/>
      <c r="L759" s="127" t="n"/>
      <c r="M759" s="127" t="n"/>
      <c r="N759" s="120" t="n"/>
      <c r="O759" s="120" t="n"/>
      <c r="P759" s="120" t="n"/>
      <c r="Q759" s="120" t="n"/>
      <c r="R759" s="121" t="n"/>
      <c r="S759" s="121" t="n"/>
      <c r="T759" s="121" t="n"/>
      <c r="U759" s="121" t="n"/>
      <c r="V759" s="117">
        <f>IF(P759="NA","NA",IF(P759&lt;&gt;"",TEXT(P759-N759,"[h].mm"),""))</f>
        <v/>
      </c>
      <c r="W759" s="118">
        <f>IF(AND(R759="",S759=""),"",R759+S759)</f>
        <v/>
      </c>
      <c r="X759" s="116">
        <f>IF(O759&lt;&gt;"",DATE(YEAR(O759), MONTH(O759), DAY(O759)),"")</f>
        <v/>
      </c>
      <c r="Y759" s="122" t="n"/>
      <c r="Z759" s="123" t="n"/>
      <c r="AA759" s="117">
        <f>IF(F759="Re-assigned","NA",IF(W759="","",IF(W759&gt;=VLOOKUP(D759,SLAMatrix,3,FALSE),"Yes",IF(W759&lt;VLOOKUP(D759,SLAMatrix,2,FALSE),"No","Internal"))))</f>
        <v/>
      </c>
      <c r="AB759" s="123" t="n"/>
      <c r="AC759" s="123" t="n"/>
      <c r="AD759" s="119" t="n"/>
      <c r="AE759" s="125" t="n"/>
      <c r="AF759" s="124">
        <f>MONTH(O759)</f>
        <v/>
      </c>
      <c r="AG759" s="124">
        <f>VLOOKUP(IFERROR(MID(AE759,1,(FIND(",",AE759,1)-1)),AE759),Facility_Region_Mapping,2,FALSE)</f>
        <v/>
      </c>
      <c r="AH759" s="124" t="n"/>
      <c r="AI759" s="124">
        <f>IF(C759&lt;&gt;"",IF(M759="ESM User",getInterfaceName($C759),"NA"),"")</f>
        <v/>
      </c>
      <c r="AJ759" s="116">
        <f>IF(Q759&lt;&gt;"",DATE(YEAR(Q759), MONTH(Q759), DAY(Q759)),"")</f>
        <v/>
      </c>
      <c r="AK759" s="130">
        <f>IF(Q759&lt;&gt;0,Q759-N759,TODAY()-N759)</f>
        <v/>
      </c>
      <c r="AL759" s="112">
        <f>IF(F759="Re-assigned",0,IF(H759="Closed",0,IF(H759="Service Restored",0,IF(H759="",0,1))))</f>
        <v/>
      </c>
      <c r="AM759" s="124">
        <f>IF(AL759=0,"",IF(AK759&gt;20.99,"Aged","Non-Aged"))</f>
        <v/>
      </c>
      <c r="AN759" s="112">
        <f>IF(Q759&lt;&gt;"",MONTH(Q759),"")</f>
        <v/>
      </c>
      <c r="AO759" s="112">
        <f>IFERROR(VALUE(V759),0)</f>
        <v/>
      </c>
    </row>
    <row customFormat="1" customHeight="1" ht="29.25" r="760" s="112" spans="1:41">
      <c r="A760" s="127" t="n"/>
      <c r="B760" s="113" t="n"/>
      <c r="C760" s="127" t="n"/>
      <c r="D760" s="127" t="n"/>
      <c r="E760" s="114">
        <f>IF(F760 &lt;&gt; "",VLOOKUP(F760,CategoryLookup,2,FALSE), "")</f>
        <v/>
      </c>
      <c r="F760" s="126" t="n"/>
      <c r="G760" s="127" t="n"/>
      <c r="H760" s="127" t="n"/>
      <c r="I760" s="127" t="n"/>
      <c r="J760" s="127" t="n"/>
      <c r="K760" s="127" t="n"/>
      <c r="L760" s="127" t="n"/>
      <c r="M760" s="127" t="n"/>
      <c r="N760" s="120" t="n"/>
      <c r="O760" s="120" t="n"/>
      <c r="P760" s="120" t="n"/>
      <c r="Q760" s="120" t="n"/>
      <c r="R760" s="121" t="n"/>
      <c r="S760" s="121" t="n"/>
      <c r="T760" s="121" t="n"/>
      <c r="U760" s="121" t="n"/>
      <c r="V760" s="117">
        <f>IF(P760="NA","NA",IF(P760&lt;&gt;"",TEXT(P760-N760,"[h].mm"),""))</f>
        <v/>
      </c>
      <c r="W760" s="118">
        <f>IF(AND(R760="",S760=""),"",R760+S760)</f>
        <v/>
      </c>
      <c r="X760" s="116">
        <f>IF(O760&lt;&gt;"",DATE(YEAR(O760), MONTH(O760), DAY(O760)),"")</f>
        <v/>
      </c>
      <c r="Y760" s="122" t="n"/>
      <c r="Z760" s="123" t="n"/>
      <c r="AA760" s="117">
        <f>IF(F760="Re-assigned","NA",IF(W760="","",IF(W760&gt;=VLOOKUP(D760,SLAMatrix,3,FALSE),"Yes",IF(W760&lt;VLOOKUP(D760,SLAMatrix,2,FALSE),"No","Internal"))))</f>
        <v/>
      </c>
      <c r="AB760" s="123" t="n"/>
      <c r="AC760" s="123" t="n"/>
      <c r="AD760" s="119" t="n"/>
      <c r="AE760" s="125" t="n"/>
      <c r="AF760" s="124">
        <f>MONTH(O760)</f>
        <v/>
      </c>
      <c r="AG760" s="124">
        <f>VLOOKUP(IFERROR(MID(AE760,1,(FIND(",",AE760,1)-1)),AE760),Facility_Region_Mapping,2,FALSE)</f>
        <v/>
      </c>
      <c r="AH760" s="124" t="n"/>
      <c r="AI760" s="124">
        <f>IF(C760&lt;&gt;"",IF(M760="ESM User",getInterfaceName($C760),"NA"),"")</f>
        <v/>
      </c>
      <c r="AJ760" s="116">
        <f>IF(Q760&lt;&gt;"",DATE(YEAR(Q760), MONTH(Q760), DAY(Q760)),"")</f>
        <v/>
      </c>
      <c r="AK760" s="130">
        <f>IF(Q760&lt;&gt;0,Q760-N760,TODAY()-N760)</f>
        <v/>
      </c>
      <c r="AL760" s="112">
        <f>IF(F760="Re-assigned",0,IF(H760="Closed",0,IF(H760="Service Restored",0,IF(H760="",0,1))))</f>
        <v/>
      </c>
      <c r="AM760" s="124">
        <f>IF(AL760=0,"",IF(AK760&gt;20.99,"Aged","Non-Aged"))</f>
        <v/>
      </c>
      <c r="AN760" s="112">
        <f>IF(Q760&lt;&gt;"",MONTH(Q760),"")</f>
        <v/>
      </c>
      <c r="AO760" s="112">
        <f>IFERROR(VALUE(V760),0)</f>
        <v/>
      </c>
    </row>
    <row customFormat="1" customHeight="1" ht="29.25" r="761" s="112" spans="1:41">
      <c r="A761" s="127" t="n"/>
      <c r="B761" s="113" t="n"/>
      <c r="C761" s="127" t="n"/>
      <c r="D761" s="127" t="n"/>
      <c r="E761" s="114">
        <f>IF(F761 &lt;&gt; "",VLOOKUP(F761,CategoryLookup,2,FALSE), "")</f>
        <v/>
      </c>
      <c r="F761" s="126" t="n"/>
      <c r="G761" s="127" t="n"/>
      <c r="H761" s="127" t="n"/>
      <c r="I761" s="127" t="n"/>
      <c r="J761" s="127" t="n"/>
      <c r="K761" s="127" t="n"/>
      <c r="L761" s="127" t="n"/>
      <c r="M761" s="127" t="n"/>
      <c r="N761" s="120" t="n"/>
      <c r="O761" s="120" t="n"/>
      <c r="P761" s="120" t="n"/>
      <c r="Q761" s="120" t="n"/>
      <c r="R761" s="121" t="n"/>
      <c r="S761" s="121" t="n"/>
      <c r="T761" s="121" t="n"/>
      <c r="U761" s="121" t="n"/>
      <c r="V761" s="117">
        <f>IF(P761="NA","NA",IF(P761&lt;&gt;"",TEXT(P761-N761,"[h].mm"),""))</f>
        <v/>
      </c>
      <c r="W761" s="118">
        <f>IF(AND(R761="",S761=""),"",R761+S761)</f>
        <v/>
      </c>
      <c r="X761" s="116">
        <f>IF(O761&lt;&gt;"",DATE(YEAR(O761), MONTH(O761), DAY(O761)),"")</f>
        <v/>
      </c>
      <c r="Y761" s="122" t="n"/>
      <c r="Z761" s="123" t="n"/>
      <c r="AA761" s="117">
        <f>IF(F761="Re-assigned","NA",IF(W761="","",IF(W761&gt;=VLOOKUP(D761,SLAMatrix,3,FALSE),"Yes",IF(W761&lt;VLOOKUP(D761,SLAMatrix,2,FALSE),"No","Internal"))))</f>
        <v/>
      </c>
      <c r="AB761" s="123" t="n"/>
      <c r="AC761" s="123" t="n"/>
      <c r="AD761" s="119" t="n"/>
      <c r="AE761" s="125" t="n"/>
      <c r="AF761" s="124">
        <f>MONTH(O761)</f>
        <v/>
      </c>
      <c r="AG761" s="124">
        <f>VLOOKUP(IFERROR(MID(AE761,1,(FIND(",",AE761,1)-1)),AE761),Facility_Region_Mapping,2,FALSE)</f>
        <v/>
      </c>
      <c r="AH761" s="124" t="n"/>
      <c r="AI761" s="124">
        <f>IF(C761&lt;&gt;"",IF(M761="ESM User",getInterfaceName($C761),"NA"),"")</f>
        <v/>
      </c>
      <c r="AJ761" s="116">
        <f>IF(Q761&lt;&gt;"",DATE(YEAR(Q761), MONTH(Q761), DAY(Q761)),"")</f>
        <v/>
      </c>
      <c r="AK761" s="130">
        <f>IF(Q761&lt;&gt;0,Q761-N761,TODAY()-N761)</f>
        <v/>
      </c>
      <c r="AL761" s="112">
        <f>IF(F761="Re-assigned",0,IF(H761="Closed",0,IF(H761="Service Restored",0,IF(H761="",0,1))))</f>
        <v/>
      </c>
      <c r="AM761" s="124">
        <f>IF(AL761=0,"",IF(AK761&gt;20.99,"Aged","Non-Aged"))</f>
        <v/>
      </c>
      <c r="AN761" s="112">
        <f>IF(Q761&lt;&gt;"",MONTH(Q761),"")</f>
        <v/>
      </c>
      <c r="AO761" s="112">
        <f>IFERROR(VALUE(V761),0)</f>
        <v/>
      </c>
    </row>
    <row customFormat="1" customHeight="1" ht="29.25" r="762" s="112" spans="1:41">
      <c r="A762" s="127" t="n"/>
      <c r="B762" s="113" t="n"/>
      <c r="C762" s="127" t="n"/>
      <c r="D762" s="127" t="n"/>
      <c r="E762" s="114">
        <f>IF(F762 &lt;&gt; "",VLOOKUP(F762,CategoryLookup,2,FALSE), "")</f>
        <v/>
      </c>
      <c r="F762" s="126" t="n"/>
      <c r="G762" s="127" t="n"/>
      <c r="H762" s="127" t="n"/>
      <c r="I762" s="127" t="n"/>
      <c r="J762" s="127" t="n"/>
      <c r="K762" s="127" t="n"/>
      <c r="L762" s="127" t="n"/>
      <c r="M762" s="127" t="n"/>
      <c r="N762" s="120" t="n"/>
      <c r="O762" s="120" t="n"/>
      <c r="P762" s="120" t="n"/>
      <c r="Q762" s="120" t="n"/>
      <c r="R762" s="121" t="n"/>
      <c r="S762" s="121" t="n"/>
      <c r="T762" s="121" t="n"/>
      <c r="U762" s="121" t="n"/>
      <c r="V762" s="117">
        <f>IF(P762="NA","NA",IF(P762&lt;&gt;"",TEXT(P762-N762,"[h].mm"),""))</f>
        <v/>
      </c>
      <c r="W762" s="118">
        <f>IF(AND(R762="",S762=""),"",R762+S762)</f>
        <v/>
      </c>
      <c r="X762" s="116">
        <f>IF(O762&lt;&gt;"",DATE(YEAR(O762), MONTH(O762), DAY(O762)),"")</f>
        <v/>
      </c>
      <c r="Y762" s="122" t="n"/>
      <c r="Z762" s="123" t="n"/>
      <c r="AA762" s="117">
        <f>IF(F762="Re-assigned","NA",IF(W762="","",IF(W762&gt;=VLOOKUP(D762,SLAMatrix,3,FALSE),"Yes",IF(W762&lt;VLOOKUP(D762,SLAMatrix,2,FALSE),"No","Internal"))))</f>
        <v/>
      </c>
      <c r="AB762" s="123" t="n"/>
      <c r="AC762" s="123" t="n"/>
      <c r="AD762" s="119" t="n"/>
      <c r="AE762" s="125" t="n"/>
      <c r="AF762" s="124">
        <f>MONTH(O762)</f>
        <v/>
      </c>
      <c r="AG762" s="124">
        <f>VLOOKUP(IFERROR(MID(AE762,1,(FIND(",",AE762,1)-1)),AE762),Facility_Region_Mapping,2,FALSE)</f>
        <v/>
      </c>
      <c r="AH762" s="124" t="n"/>
      <c r="AI762" s="124">
        <f>IF(C762&lt;&gt;"",IF(M762="ESM User",getInterfaceName($C762),"NA"),"")</f>
        <v/>
      </c>
      <c r="AJ762" s="116">
        <f>IF(Q762&lt;&gt;"",DATE(YEAR(Q762), MONTH(Q762), DAY(Q762)),"")</f>
        <v/>
      </c>
      <c r="AK762" s="130">
        <f>IF(Q762&lt;&gt;0,Q762-N762,TODAY()-N762)</f>
        <v/>
      </c>
      <c r="AL762" s="112">
        <f>IF(F762="Re-assigned",0,IF(H762="Closed",0,IF(H762="Service Restored",0,IF(H762="",0,1))))</f>
        <v/>
      </c>
      <c r="AM762" s="124">
        <f>IF(AL762=0,"",IF(AK762&gt;20.99,"Aged","Non-Aged"))</f>
        <v/>
      </c>
      <c r="AN762" s="112">
        <f>IF(Q762&lt;&gt;"",MONTH(Q762),"")</f>
        <v/>
      </c>
      <c r="AO762" s="112">
        <f>IFERROR(VALUE(V762),0)</f>
        <v/>
      </c>
    </row>
    <row customFormat="1" customHeight="1" ht="29.25" r="763" s="112" spans="1:41">
      <c r="A763" s="127" t="n"/>
      <c r="B763" s="113" t="n"/>
      <c r="C763" s="127" t="n"/>
      <c r="D763" s="127" t="n"/>
      <c r="E763" s="114">
        <f>IF(F763 &lt;&gt; "",VLOOKUP(F763,CategoryLookup,2,FALSE), "")</f>
        <v/>
      </c>
      <c r="F763" s="126" t="n"/>
      <c r="G763" s="127" t="n"/>
      <c r="H763" s="127" t="n"/>
      <c r="I763" s="127" t="n"/>
      <c r="J763" s="127" t="n"/>
      <c r="K763" s="127" t="n"/>
      <c r="L763" s="127" t="n"/>
      <c r="M763" s="127" t="n"/>
      <c r="N763" s="120" t="n"/>
      <c r="O763" s="120" t="n"/>
      <c r="P763" s="120" t="n"/>
      <c r="Q763" s="120" t="n"/>
      <c r="R763" s="121" t="n"/>
      <c r="S763" s="121" t="n"/>
      <c r="T763" s="121" t="n"/>
      <c r="U763" s="121" t="n"/>
      <c r="V763" s="117">
        <f>IF(P763="NA","NA",IF(P763&lt;&gt;"",TEXT(P763-N763,"[h].mm"),""))</f>
        <v/>
      </c>
      <c r="W763" s="118">
        <f>IF(AND(R763="",S763=""),"",R763+S763)</f>
        <v/>
      </c>
      <c r="X763" s="116">
        <f>IF(O763&lt;&gt;"",DATE(YEAR(O763), MONTH(O763), DAY(O763)),"")</f>
        <v/>
      </c>
      <c r="Y763" s="122" t="n"/>
      <c r="Z763" s="123" t="n"/>
      <c r="AA763" s="117">
        <f>IF(F763="Re-assigned","NA",IF(W763="","",IF(W763&gt;=VLOOKUP(D763,SLAMatrix,3,FALSE),"Yes",IF(W763&lt;VLOOKUP(D763,SLAMatrix,2,FALSE),"No","Internal"))))</f>
        <v/>
      </c>
      <c r="AB763" s="123" t="n"/>
      <c r="AC763" s="123" t="n"/>
      <c r="AD763" s="119" t="n"/>
      <c r="AE763" s="125" t="n"/>
      <c r="AF763" s="124">
        <f>MONTH(O763)</f>
        <v/>
      </c>
      <c r="AG763" s="124">
        <f>VLOOKUP(IFERROR(MID(AE763,1,(FIND(",",AE763,1)-1)),AE763),Facility_Region_Mapping,2,FALSE)</f>
        <v/>
      </c>
      <c r="AH763" s="124" t="n"/>
      <c r="AI763" s="124">
        <f>IF(C763&lt;&gt;"",IF(M763="ESM User",getInterfaceName($C763),"NA"),"")</f>
        <v/>
      </c>
      <c r="AJ763" s="116">
        <f>IF(Q763&lt;&gt;"",DATE(YEAR(Q763), MONTH(Q763), DAY(Q763)),"")</f>
        <v/>
      </c>
      <c r="AK763" s="130">
        <f>IF(Q763&lt;&gt;0,Q763-N763,TODAY()-N763)</f>
        <v/>
      </c>
      <c r="AL763" s="112">
        <f>IF(F763="Re-assigned",0,IF(H763="Closed",0,IF(H763="Service Restored",0,IF(H763="",0,1))))</f>
        <v/>
      </c>
      <c r="AM763" s="124">
        <f>IF(AL763=0,"",IF(AK763&gt;20.99,"Aged","Non-Aged"))</f>
        <v/>
      </c>
      <c r="AN763" s="112">
        <f>IF(Q763&lt;&gt;"",MONTH(Q763),"")</f>
        <v/>
      </c>
      <c r="AO763" s="112">
        <f>IFERROR(VALUE(V763),0)</f>
        <v/>
      </c>
    </row>
    <row customFormat="1" customHeight="1" ht="29.25" r="764" s="112" spans="1:41">
      <c r="A764" s="127" t="n"/>
      <c r="B764" s="113" t="n"/>
      <c r="C764" s="127" t="n"/>
      <c r="D764" s="127" t="n"/>
      <c r="E764" s="114">
        <f>IF(F764 &lt;&gt; "",VLOOKUP(F764,CategoryLookup,2,FALSE), "")</f>
        <v/>
      </c>
      <c r="F764" s="126" t="n"/>
      <c r="G764" s="127" t="n"/>
      <c r="H764" s="127" t="n"/>
      <c r="I764" s="127" t="n"/>
      <c r="J764" s="127" t="n"/>
      <c r="K764" s="127" t="n"/>
      <c r="L764" s="127" t="n"/>
      <c r="M764" s="127" t="n"/>
      <c r="N764" s="120" t="n"/>
      <c r="O764" s="120" t="n"/>
      <c r="P764" s="120" t="n"/>
      <c r="Q764" s="120" t="n"/>
      <c r="R764" s="121" t="n"/>
      <c r="S764" s="121" t="n"/>
      <c r="T764" s="121" t="n"/>
      <c r="U764" s="121" t="n"/>
      <c r="V764" s="117">
        <f>IF(P764="NA","NA",IF(P764&lt;&gt;"",TEXT(P764-N764,"[h].mm"),""))</f>
        <v/>
      </c>
      <c r="W764" s="118">
        <f>IF(AND(R764="",S764=""),"",R764+S764)</f>
        <v/>
      </c>
      <c r="X764" s="116">
        <f>IF(O764&lt;&gt;"",DATE(YEAR(O764), MONTH(O764), DAY(O764)),"")</f>
        <v/>
      </c>
      <c r="Y764" s="122" t="n"/>
      <c r="Z764" s="123" t="n"/>
      <c r="AA764" s="117">
        <f>IF(F764="Re-assigned","NA",IF(W764="","",IF(W764&gt;=VLOOKUP(D764,SLAMatrix,3,FALSE),"Yes",IF(W764&lt;VLOOKUP(D764,SLAMatrix,2,FALSE),"No","Internal"))))</f>
        <v/>
      </c>
      <c r="AB764" s="123" t="n"/>
      <c r="AC764" s="123" t="n"/>
      <c r="AD764" s="119" t="n"/>
      <c r="AE764" s="125" t="n"/>
      <c r="AF764" s="124">
        <f>MONTH(O764)</f>
        <v/>
      </c>
      <c r="AG764" s="124">
        <f>VLOOKUP(IFERROR(MID(AE764,1,(FIND(",",AE764,1)-1)),AE764),Facility_Region_Mapping,2,FALSE)</f>
        <v/>
      </c>
      <c r="AH764" s="124" t="n"/>
      <c r="AI764" s="124">
        <f>IF(C764&lt;&gt;"",IF(M764="ESM User",getInterfaceName($C764),"NA"),"")</f>
        <v/>
      </c>
      <c r="AJ764" s="116">
        <f>IF(Q764&lt;&gt;"",DATE(YEAR(Q764), MONTH(Q764), DAY(Q764)),"")</f>
        <v/>
      </c>
      <c r="AK764" s="130">
        <f>IF(Q764&lt;&gt;0,Q764-N764,TODAY()-N764)</f>
        <v/>
      </c>
      <c r="AL764" s="112">
        <f>IF(F764="Re-assigned",0,IF(H764="Closed",0,IF(H764="Service Restored",0,IF(H764="",0,1))))</f>
        <v/>
      </c>
      <c r="AM764" s="124">
        <f>IF(AL764=0,"",IF(AK764&gt;20.99,"Aged","Non-Aged"))</f>
        <v/>
      </c>
      <c r="AN764" s="112">
        <f>IF(Q764&lt;&gt;"",MONTH(Q764),"")</f>
        <v/>
      </c>
      <c r="AO764" s="112">
        <f>IFERROR(VALUE(V764),0)</f>
        <v/>
      </c>
    </row>
    <row customFormat="1" customHeight="1" ht="29.25" r="765" s="112" spans="1:41">
      <c r="A765" s="127" t="n"/>
      <c r="B765" s="113" t="n"/>
      <c r="C765" s="127" t="n"/>
      <c r="D765" s="127" t="n"/>
      <c r="E765" s="114">
        <f>IF(F765 &lt;&gt; "",VLOOKUP(F765,CategoryLookup,2,FALSE), "")</f>
        <v/>
      </c>
      <c r="F765" s="126" t="n"/>
      <c r="G765" s="127" t="n"/>
      <c r="H765" s="127" t="n"/>
      <c r="I765" s="127" t="n"/>
      <c r="J765" s="127" t="n"/>
      <c r="K765" s="127" t="n"/>
      <c r="L765" s="127" t="n"/>
      <c r="M765" s="127" t="n"/>
      <c r="N765" s="120" t="n"/>
      <c r="O765" s="120" t="n"/>
      <c r="P765" s="120" t="n"/>
      <c r="Q765" s="120" t="n"/>
      <c r="R765" s="121" t="n"/>
      <c r="S765" s="121" t="n"/>
      <c r="T765" s="121" t="n"/>
      <c r="U765" s="121" t="n"/>
      <c r="V765" s="117">
        <f>IF(P765="NA","NA",IF(P765&lt;&gt;"",TEXT(P765-N765,"[h].mm"),""))</f>
        <v/>
      </c>
      <c r="W765" s="118">
        <f>IF(AND(R765="",S765=""),"",R765+S765)</f>
        <v/>
      </c>
      <c r="X765" s="116">
        <f>IF(O765&lt;&gt;"",DATE(YEAR(O765), MONTH(O765), DAY(O765)),"")</f>
        <v/>
      </c>
      <c r="Y765" s="122" t="n"/>
      <c r="Z765" s="123" t="n"/>
      <c r="AA765" s="117">
        <f>IF(F765="Re-assigned","NA",IF(W765="","",IF(W765&gt;=VLOOKUP(D765,SLAMatrix,3,FALSE),"Yes",IF(W765&lt;VLOOKUP(D765,SLAMatrix,2,FALSE),"No","Internal"))))</f>
        <v/>
      </c>
      <c r="AB765" s="123" t="n"/>
      <c r="AC765" s="123" t="n"/>
      <c r="AD765" s="119" t="n"/>
      <c r="AE765" s="125" t="n"/>
      <c r="AF765" s="124">
        <f>MONTH(O765)</f>
        <v/>
      </c>
      <c r="AG765" s="124">
        <f>VLOOKUP(IFERROR(MID(AE765,1,(FIND(",",AE765,1)-1)),AE765),Facility_Region_Mapping,2,FALSE)</f>
        <v/>
      </c>
      <c r="AH765" s="124" t="n"/>
      <c r="AI765" s="124">
        <f>IF(C765&lt;&gt;"",IF(M765="ESM User",getInterfaceName($C765),"NA"),"")</f>
        <v/>
      </c>
      <c r="AJ765" s="116">
        <f>IF(Q765&lt;&gt;"",DATE(YEAR(Q765), MONTH(Q765), DAY(Q765)),"")</f>
        <v/>
      </c>
      <c r="AK765" s="130">
        <f>IF(Q765&lt;&gt;0,Q765-N765,TODAY()-N765)</f>
        <v/>
      </c>
      <c r="AL765" s="112">
        <f>IF(F765="Re-assigned",0,IF(H765="Closed",0,IF(H765="Service Restored",0,IF(H765="",0,1))))</f>
        <v/>
      </c>
      <c r="AM765" s="124">
        <f>IF(AL765=0,"",IF(AK765&gt;20.99,"Aged","Non-Aged"))</f>
        <v/>
      </c>
      <c r="AN765" s="112">
        <f>IF(Q765&lt;&gt;"",MONTH(Q765),"")</f>
        <v/>
      </c>
      <c r="AO765" s="112">
        <f>IFERROR(VALUE(V765),0)</f>
        <v/>
      </c>
    </row>
    <row customFormat="1" customHeight="1" ht="29.25" r="766" s="112" spans="1:41">
      <c r="A766" s="127" t="n"/>
      <c r="B766" s="113" t="n"/>
      <c r="C766" s="127" t="n"/>
      <c r="D766" s="127" t="n"/>
      <c r="E766" s="114">
        <f>IF(F766 &lt;&gt; "",VLOOKUP(F766,CategoryLookup,2,FALSE), "")</f>
        <v/>
      </c>
      <c r="F766" s="126" t="n"/>
      <c r="G766" s="127" t="n"/>
      <c r="H766" s="127" t="n"/>
      <c r="I766" s="127" t="n"/>
      <c r="J766" s="127" t="n"/>
      <c r="K766" s="127" t="n"/>
      <c r="L766" s="127" t="n"/>
      <c r="M766" s="127" t="n"/>
      <c r="N766" s="120" t="n"/>
      <c r="O766" s="120" t="n"/>
      <c r="P766" s="120" t="n"/>
      <c r="Q766" s="120" t="n"/>
      <c r="R766" s="121" t="n"/>
      <c r="S766" s="121" t="n"/>
      <c r="T766" s="121" t="n"/>
      <c r="U766" s="121" t="n"/>
      <c r="V766" s="117">
        <f>IF(P766="NA","NA",IF(P766&lt;&gt;"",TEXT(P766-N766,"[h].mm"),""))</f>
        <v/>
      </c>
      <c r="W766" s="118">
        <f>IF(AND(R766="",S766=""),"",R766+S766)</f>
        <v/>
      </c>
      <c r="X766" s="116">
        <f>IF(O766&lt;&gt;"",DATE(YEAR(O766), MONTH(O766), DAY(O766)),"")</f>
        <v/>
      </c>
      <c r="Y766" s="122" t="n"/>
      <c r="Z766" s="123" t="n"/>
      <c r="AA766" s="117">
        <f>IF(F766="Re-assigned","NA",IF(W766="","",IF(W766&gt;=VLOOKUP(D766,SLAMatrix,3,FALSE),"Yes",IF(W766&lt;VLOOKUP(D766,SLAMatrix,2,FALSE),"No","Internal"))))</f>
        <v/>
      </c>
      <c r="AB766" s="123" t="n"/>
      <c r="AC766" s="123" t="n"/>
      <c r="AD766" s="119" t="n"/>
      <c r="AE766" s="125" t="n"/>
      <c r="AF766" s="124">
        <f>MONTH(O766)</f>
        <v/>
      </c>
      <c r="AG766" s="124">
        <f>VLOOKUP(IFERROR(MID(AE766,1,(FIND(",",AE766,1)-1)),AE766),Facility_Region_Mapping,2,FALSE)</f>
        <v/>
      </c>
      <c r="AH766" s="124" t="n"/>
      <c r="AI766" s="124">
        <f>IF(C766&lt;&gt;"",IF(M766="ESM User",getInterfaceName($C766),"NA"),"")</f>
        <v/>
      </c>
      <c r="AJ766" s="116">
        <f>IF(Q766&lt;&gt;"",DATE(YEAR(Q766), MONTH(Q766), DAY(Q766)),"")</f>
        <v/>
      </c>
      <c r="AK766" s="130">
        <f>IF(Q766&lt;&gt;0,Q766-N766,TODAY()-N766)</f>
        <v/>
      </c>
      <c r="AL766" s="112">
        <f>IF(F766="Re-assigned",0,IF(H766="Closed",0,IF(H766="Service Restored",0,IF(H766="",0,1))))</f>
        <v/>
      </c>
      <c r="AM766" s="124">
        <f>IF(AL766=0,"",IF(AK766&gt;20.99,"Aged","Non-Aged"))</f>
        <v/>
      </c>
      <c r="AN766" s="112">
        <f>IF(Q766&lt;&gt;"",MONTH(Q766),"")</f>
        <v/>
      </c>
      <c r="AO766" s="112">
        <f>IFERROR(VALUE(V766),0)</f>
        <v/>
      </c>
    </row>
    <row customFormat="1" customHeight="1" ht="29.25" r="767" s="112" spans="1:41">
      <c r="A767" s="127" t="n"/>
      <c r="B767" s="113" t="n"/>
      <c r="C767" s="127" t="n"/>
      <c r="D767" s="127" t="n"/>
      <c r="E767" s="114">
        <f>IF(F767 &lt;&gt; "",VLOOKUP(F767,CategoryLookup,2,FALSE), "")</f>
        <v/>
      </c>
      <c r="F767" s="126" t="n"/>
      <c r="G767" s="127" t="n"/>
      <c r="H767" s="127" t="n"/>
      <c r="I767" s="127" t="n"/>
      <c r="J767" s="127" t="n"/>
      <c r="K767" s="127" t="n"/>
      <c r="L767" s="127" t="n"/>
      <c r="M767" s="127" t="n"/>
      <c r="N767" s="120" t="n"/>
      <c r="O767" s="120" t="n"/>
      <c r="P767" s="120" t="n"/>
      <c r="Q767" s="120" t="n"/>
      <c r="R767" s="121" t="n"/>
      <c r="S767" s="121" t="n"/>
      <c r="T767" s="121" t="n"/>
      <c r="U767" s="121" t="n"/>
      <c r="V767" s="117">
        <f>IF(P767="NA","NA",IF(P767&lt;&gt;"",TEXT(P767-N767,"[h].mm"),""))</f>
        <v/>
      </c>
      <c r="W767" s="118">
        <f>IF(AND(R767="",S767=""),"",R767+S767)</f>
        <v/>
      </c>
      <c r="X767" s="116">
        <f>IF(O767&lt;&gt;"",DATE(YEAR(O767), MONTH(O767), DAY(O767)),"")</f>
        <v/>
      </c>
      <c r="Y767" s="122" t="n"/>
      <c r="Z767" s="123" t="n"/>
      <c r="AA767" s="117">
        <f>IF(F767="Re-assigned","NA",IF(W767="","",IF(W767&gt;=VLOOKUP(D767,SLAMatrix,3,FALSE),"Yes",IF(W767&lt;VLOOKUP(D767,SLAMatrix,2,FALSE),"No","Internal"))))</f>
        <v/>
      </c>
      <c r="AB767" s="123" t="n"/>
      <c r="AC767" s="123" t="n"/>
      <c r="AD767" s="119" t="n"/>
      <c r="AE767" s="125" t="n"/>
      <c r="AF767" s="124">
        <f>MONTH(O767)</f>
        <v/>
      </c>
      <c r="AG767" s="124">
        <f>VLOOKUP(IFERROR(MID(AE767,1,(FIND(",",AE767,1)-1)),AE767),Facility_Region_Mapping,2,FALSE)</f>
        <v/>
      </c>
      <c r="AH767" s="124" t="n"/>
      <c r="AI767" s="124">
        <f>IF(C767&lt;&gt;"",IF(M767="ESM User",getInterfaceName($C767),"NA"),"")</f>
        <v/>
      </c>
      <c r="AJ767" s="116">
        <f>IF(Q767&lt;&gt;"",DATE(YEAR(Q767), MONTH(Q767), DAY(Q767)),"")</f>
        <v/>
      </c>
      <c r="AK767" s="130">
        <f>IF(Q767&lt;&gt;0,Q767-N767,TODAY()-N767)</f>
        <v/>
      </c>
      <c r="AL767" s="112">
        <f>IF(F767="Re-assigned",0,IF(H767="Closed",0,IF(H767="Service Restored",0,IF(H767="",0,1))))</f>
        <v/>
      </c>
      <c r="AM767" s="124">
        <f>IF(AL767=0,"",IF(AK767&gt;20.99,"Aged","Non-Aged"))</f>
        <v/>
      </c>
      <c r="AN767" s="112">
        <f>IF(Q767&lt;&gt;"",MONTH(Q767),"")</f>
        <v/>
      </c>
      <c r="AO767" s="112">
        <f>IFERROR(VALUE(V767),0)</f>
        <v/>
      </c>
    </row>
    <row customFormat="1" customHeight="1" ht="29.25" r="768" s="112" spans="1:41">
      <c r="A768" s="127" t="n"/>
      <c r="B768" s="113" t="n"/>
      <c r="C768" s="127" t="n"/>
      <c r="D768" s="127" t="n"/>
      <c r="E768" s="114">
        <f>IF(F768 &lt;&gt; "",VLOOKUP(F768,CategoryLookup,2,FALSE), "")</f>
        <v/>
      </c>
      <c r="F768" s="126" t="n"/>
      <c r="G768" s="127" t="n"/>
      <c r="H768" s="127" t="n"/>
      <c r="I768" s="127" t="n"/>
      <c r="J768" s="127" t="n"/>
      <c r="K768" s="127" t="n"/>
      <c r="L768" s="127" t="n"/>
      <c r="M768" s="127" t="n"/>
      <c r="N768" s="120" t="n"/>
      <c r="O768" s="120" t="n"/>
      <c r="P768" s="120" t="n"/>
      <c r="Q768" s="120" t="n"/>
      <c r="R768" s="121" t="n"/>
      <c r="S768" s="121" t="n"/>
      <c r="T768" s="121" t="n"/>
      <c r="U768" s="121" t="n"/>
      <c r="V768" s="117">
        <f>IF(P768="NA","NA",IF(P768&lt;&gt;"",TEXT(P768-N768,"[h].mm"),""))</f>
        <v/>
      </c>
      <c r="W768" s="118">
        <f>IF(AND(R768="",S768=""),"",R768+S768)</f>
        <v/>
      </c>
      <c r="X768" s="116">
        <f>IF(O768&lt;&gt;"",DATE(YEAR(O768), MONTH(O768), DAY(O768)),"")</f>
        <v/>
      </c>
      <c r="Y768" s="122" t="n"/>
      <c r="Z768" s="123" t="n"/>
      <c r="AA768" s="117">
        <f>IF(F768="Re-assigned","NA",IF(W768="","",IF(W768&gt;=VLOOKUP(D768,SLAMatrix,3,FALSE),"Yes",IF(W768&lt;VLOOKUP(D768,SLAMatrix,2,FALSE),"No","Internal"))))</f>
        <v/>
      </c>
      <c r="AB768" s="123" t="n"/>
      <c r="AC768" s="123" t="n"/>
      <c r="AD768" s="119" t="n"/>
      <c r="AE768" s="125" t="n"/>
      <c r="AF768" s="124">
        <f>MONTH(O768)</f>
        <v/>
      </c>
      <c r="AG768" s="124">
        <f>VLOOKUP(IFERROR(MID(AE768,1,(FIND(",",AE768,1)-1)),AE768),Facility_Region_Mapping,2,FALSE)</f>
        <v/>
      </c>
      <c r="AH768" s="124" t="n"/>
      <c r="AI768" s="124">
        <f>IF(C768&lt;&gt;"",IF(M768="ESM User",getInterfaceName($C768),"NA"),"")</f>
        <v/>
      </c>
      <c r="AJ768" s="116">
        <f>IF(Q768&lt;&gt;"",DATE(YEAR(Q768), MONTH(Q768), DAY(Q768)),"")</f>
        <v/>
      </c>
      <c r="AK768" s="130">
        <f>IF(Q768&lt;&gt;0,Q768-N768,TODAY()-N768)</f>
        <v/>
      </c>
      <c r="AL768" s="112">
        <f>IF(F768="Re-assigned",0,IF(H768="Closed",0,IF(H768="Service Restored",0,IF(H768="",0,1))))</f>
        <v/>
      </c>
      <c r="AM768" s="124">
        <f>IF(AL768=0,"",IF(AK768&gt;20.99,"Aged","Non-Aged"))</f>
        <v/>
      </c>
      <c r="AN768" s="112">
        <f>IF(Q768&lt;&gt;"",MONTH(Q768),"")</f>
        <v/>
      </c>
      <c r="AO768" s="112">
        <f>IFERROR(VALUE(V768),0)</f>
        <v/>
      </c>
    </row>
    <row customFormat="1" customHeight="1" ht="29.25" r="769" s="112" spans="1:41">
      <c r="A769" s="127" t="n"/>
      <c r="B769" s="113" t="n"/>
      <c r="C769" s="127" t="n"/>
      <c r="D769" s="127" t="n"/>
      <c r="E769" s="114">
        <f>IF(F769 &lt;&gt; "",VLOOKUP(F769,CategoryLookup,2,FALSE), "")</f>
        <v/>
      </c>
      <c r="F769" s="126" t="n"/>
      <c r="G769" s="127" t="n"/>
      <c r="H769" s="127" t="n"/>
      <c r="I769" s="127" t="n"/>
      <c r="J769" s="127" t="n"/>
      <c r="K769" s="127" t="n"/>
      <c r="L769" s="127" t="n"/>
      <c r="M769" s="127" t="n"/>
      <c r="N769" s="120" t="n"/>
      <c r="O769" s="120" t="n"/>
      <c r="P769" s="120" t="n"/>
      <c r="Q769" s="120" t="n"/>
      <c r="R769" s="121" t="n"/>
      <c r="S769" s="121" t="n"/>
      <c r="T769" s="121" t="n"/>
      <c r="U769" s="121" t="n"/>
      <c r="V769" s="117">
        <f>IF(P769="NA","NA",IF(P769&lt;&gt;"",TEXT(P769-N769,"[h].mm"),""))</f>
        <v/>
      </c>
      <c r="W769" s="118">
        <f>IF(AND(R769="",S769=""),"",R769+S769)</f>
        <v/>
      </c>
      <c r="X769" s="116">
        <f>IF(O769&lt;&gt;"",DATE(YEAR(O769), MONTH(O769), DAY(O769)),"")</f>
        <v/>
      </c>
      <c r="Y769" s="122" t="n"/>
      <c r="Z769" s="123" t="n"/>
      <c r="AA769" s="117">
        <f>IF(F769="Re-assigned","NA",IF(W769="","",IF(W769&gt;=VLOOKUP(D769,SLAMatrix,3,FALSE),"Yes",IF(W769&lt;VLOOKUP(D769,SLAMatrix,2,FALSE),"No","Internal"))))</f>
        <v/>
      </c>
      <c r="AB769" s="123" t="n"/>
      <c r="AC769" s="123" t="n"/>
      <c r="AD769" s="119" t="n"/>
      <c r="AE769" s="125" t="n"/>
      <c r="AF769" s="124">
        <f>MONTH(O769)</f>
        <v/>
      </c>
      <c r="AG769" s="124">
        <f>VLOOKUP(IFERROR(MID(AE769,1,(FIND(",",AE769,1)-1)),AE769),Facility_Region_Mapping,2,FALSE)</f>
        <v/>
      </c>
      <c r="AH769" s="124" t="n"/>
      <c r="AI769" s="124">
        <f>IF(C769&lt;&gt;"",IF(M769="ESM User",getInterfaceName($C769),"NA"),"")</f>
        <v/>
      </c>
      <c r="AJ769" s="116">
        <f>IF(Q769&lt;&gt;"",DATE(YEAR(Q769), MONTH(Q769), DAY(Q769)),"")</f>
        <v/>
      </c>
      <c r="AK769" s="130">
        <f>IF(Q769&lt;&gt;0,Q769-N769,TODAY()-N769)</f>
        <v/>
      </c>
      <c r="AL769" s="112">
        <f>IF(F769="Re-assigned",0,IF(H769="Closed",0,IF(H769="Service Restored",0,IF(H769="",0,1))))</f>
        <v/>
      </c>
      <c r="AM769" s="124">
        <f>IF(AL769=0,"",IF(AK769&gt;20.99,"Aged","Non-Aged"))</f>
        <v/>
      </c>
      <c r="AN769" s="112">
        <f>IF(Q769&lt;&gt;"",MONTH(Q769),"")</f>
        <v/>
      </c>
      <c r="AO769" s="112">
        <f>IFERROR(VALUE(V769),0)</f>
        <v/>
      </c>
    </row>
    <row customFormat="1" customHeight="1" ht="29.25" r="770" s="112" spans="1:41">
      <c r="A770" s="127" t="n"/>
      <c r="B770" s="113" t="n"/>
      <c r="C770" s="127" t="n"/>
      <c r="D770" s="127" t="n"/>
      <c r="E770" s="114">
        <f>IF(F770 &lt;&gt; "",VLOOKUP(F770,CategoryLookup,2,FALSE), "")</f>
        <v/>
      </c>
      <c r="F770" s="126" t="n"/>
      <c r="G770" s="127" t="n"/>
      <c r="H770" s="127" t="n"/>
      <c r="I770" s="127" t="n"/>
      <c r="J770" s="127" t="n"/>
      <c r="K770" s="127" t="n"/>
      <c r="L770" s="127" t="n"/>
      <c r="M770" s="127" t="n"/>
      <c r="N770" s="120" t="n"/>
      <c r="O770" s="120" t="n"/>
      <c r="P770" s="120" t="n"/>
      <c r="Q770" s="120" t="n"/>
      <c r="R770" s="121" t="n"/>
      <c r="S770" s="121" t="n"/>
      <c r="T770" s="121" t="n"/>
      <c r="U770" s="121" t="n"/>
      <c r="V770" s="117">
        <f>IF(P770="NA","NA",IF(P770&lt;&gt;"",TEXT(P770-N770,"[h].mm"),""))</f>
        <v/>
      </c>
      <c r="W770" s="118">
        <f>IF(AND(R770="",S770=""),"",R770+S770)</f>
        <v/>
      </c>
      <c r="X770" s="116">
        <f>IF(O770&lt;&gt;"",DATE(YEAR(O770), MONTH(O770), DAY(O770)),"")</f>
        <v/>
      </c>
      <c r="Y770" s="122" t="n"/>
      <c r="Z770" s="123" t="n"/>
      <c r="AA770" s="117">
        <f>IF(F770="Re-assigned","NA",IF(W770="","",IF(W770&gt;=VLOOKUP(D770,SLAMatrix,3,FALSE),"Yes",IF(W770&lt;VLOOKUP(D770,SLAMatrix,2,FALSE),"No","Internal"))))</f>
        <v/>
      </c>
      <c r="AB770" s="123" t="n"/>
      <c r="AC770" s="123" t="n"/>
      <c r="AD770" s="119" t="n"/>
      <c r="AE770" s="125" t="n"/>
      <c r="AF770" s="124">
        <f>MONTH(O770)</f>
        <v/>
      </c>
      <c r="AG770" s="124">
        <f>VLOOKUP(IFERROR(MID(AE770,1,(FIND(",",AE770,1)-1)),AE770),Facility_Region_Mapping,2,FALSE)</f>
        <v/>
      </c>
      <c r="AH770" s="124" t="n"/>
      <c r="AI770" s="124">
        <f>IF(C770&lt;&gt;"",IF(M770="ESM User",getInterfaceName($C770),"NA"),"")</f>
        <v/>
      </c>
      <c r="AJ770" s="116">
        <f>IF(Q770&lt;&gt;"",DATE(YEAR(Q770), MONTH(Q770), DAY(Q770)),"")</f>
        <v/>
      </c>
      <c r="AK770" s="130">
        <f>IF(Q770&lt;&gt;0,Q770-N770,TODAY()-N770)</f>
        <v/>
      </c>
      <c r="AL770" s="112">
        <f>IF(F770="Re-assigned",0,IF(H770="Closed",0,IF(H770="Service Restored",0,IF(H770="",0,1))))</f>
        <v/>
      </c>
      <c r="AM770" s="124">
        <f>IF(AL770=0,"",IF(AK770&gt;20.99,"Aged","Non-Aged"))</f>
        <v/>
      </c>
      <c r="AN770" s="112">
        <f>IF(Q770&lt;&gt;"",MONTH(Q770),"")</f>
        <v/>
      </c>
      <c r="AO770" s="112">
        <f>IFERROR(VALUE(V770),0)</f>
        <v/>
      </c>
    </row>
    <row customFormat="1" customHeight="1" ht="29.25" r="771" s="112" spans="1:41">
      <c r="A771" s="127" t="n"/>
      <c r="B771" s="113" t="n"/>
      <c r="C771" s="127" t="n"/>
      <c r="D771" s="127" t="n"/>
      <c r="E771" s="114">
        <f>IF(F771 &lt;&gt; "",VLOOKUP(F771,CategoryLookup,2,FALSE), "")</f>
        <v/>
      </c>
      <c r="F771" s="126" t="n"/>
      <c r="G771" s="127" t="n"/>
      <c r="H771" s="127" t="n"/>
      <c r="I771" s="127" t="n"/>
      <c r="J771" s="127" t="n"/>
      <c r="K771" s="127" t="n"/>
      <c r="L771" s="127" t="n"/>
      <c r="M771" s="127" t="n"/>
      <c r="N771" s="120" t="n"/>
      <c r="O771" s="120" t="n"/>
      <c r="P771" s="120" t="n"/>
      <c r="Q771" s="120" t="n"/>
      <c r="R771" s="121" t="n"/>
      <c r="S771" s="121" t="n"/>
      <c r="T771" s="121" t="n"/>
      <c r="U771" s="121" t="n"/>
      <c r="V771" s="117">
        <f>IF(P771="NA","NA",IF(P771&lt;&gt;"",TEXT(P771-N771,"[h].mm"),""))</f>
        <v/>
      </c>
      <c r="W771" s="118">
        <f>IF(AND(R771="",S771=""),"",R771+S771)</f>
        <v/>
      </c>
      <c r="X771" s="116">
        <f>IF(O771&lt;&gt;"",DATE(YEAR(O771), MONTH(O771), DAY(O771)),"")</f>
        <v/>
      </c>
      <c r="Y771" s="122" t="n"/>
      <c r="Z771" s="123" t="n"/>
      <c r="AA771" s="117">
        <f>IF(F771="Re-assigned","NA",IF(W771="","",IF(W771&gt;=VLOOKUP(D771,SLAMatrix,3,FALSE),"Yes",IF(W771&lt;VLOOKUP(D771,SLAMatrix,2,FALSE),"No","Internal"))))</f>
        <v/>
      </c>
      <c r="AB771" s="123" t="n"/>
      <c r="AC771" s="123" t="n"/>
      <c r="AD771" s="119" t="n"/>
      <c r="AE771" s="125" t="n"/>
      <c r="AF771" s="124">
        <f>MONTH(O771)</f>
        <v/>
      </c>
      <c r="AG771" s="124">
        <f>VLOOKUP(IFERROR(MID(AE771,1,(FIND(",",AE771,1)-1)),AE771),Facility_Region_Mapping,2,FALSE)</f>
        <v/>
      </c>
      <c r="AH771" s="124" t="n"/>
      <c r="AI771" s="124">
        <f>IF(C771&lt;&gt;"",IF(M771="ESM User",getInterfaceName($C771),"NA"),"")</f>
        <v/>
      </c>
      <c r="AJ771" s="116">
        <f>IF(Q771&lt;&gt;"",DATE(YEAR(Q771), MONTH(Q771), DAY(Q771)),"")</f>
        <v/>
      </c>
      <c r="AK771" s="130">
        <f>IF(Q771&lt;&gt;0,Q771-N771,TODAY()-N771)</f>
        <v/>
      </c>
      <c r="AL771" s="112">
        <f>IF(F771="Re-assigned",0,IF(H771="Closed",0,IF(H771="Service Restored",0,IF(H771="",0,1))))</f>
        <v/>
      </c>
      <c r="AM771" s="124">
        <f>IF(AL771=0,"",IF(AK771&gt;20.99,"Aged","Non-Aged"))</f>
        <v/>
      </c>
      <c r="AN771" s="112">
        <f>IF(Q771&lt;&gt;"",MONTH(Q771),"")</f>
        <v/>
      </c>
      <c r="AO771" s="112">
        <f>IFERROR(VALUE(V771),0)</f>
        <v/>
      </c>
    </row>
    <row customFormat="1" customHeight="1" ht="29.25" r="772" s="112" spans="1:41">
      <c r="A772" s="127" t="n"/>
      <c r="B772" s="113" t="n"/>
      <c r="C772" s="127" t="n"/>
      <c r="D772" s="127" t="n"/>
      <c r="E772" s="114">
        <f>IF(F772 &lt;&gt; "",VLOOKUP(F772,CategoryLookup,2,FALSE), "")</f>
        <v/>
      </c>
      <c r="F772" s="126" t="n"/>
      <c r="G772" s="127" t="n"/>
      <c r="H772" s="127" t="n"/>
      <c r="I772" s="127" t="n"/>
      <c r="J772" s="127" t="n"/>
      <c r="K772" s="127" t="n"/>
      <c r="L772" s="127" t="n"/>
      <c r="M772" s="127" t="n"/>
      <c r="N772" s="120" t="n"/>
      <c r="O772" s="120" t="n"/>
      <c r="P772" s="120" t="n"/>
      <c r="Q772" s="120" t="n"/>
      <c r="R772" s="121" t="n"/>
      <c r="S772" s="121" t="n"/>
      <c r="T772" s="121" t="n"/>
      <c r="U772" s="121" t="n"/>
      <c r="V772" s="117">
        <f>IF(P772="NA","NA",IF(P772&lt;&gt;"",TEXT(P772-N772,"[h].mm"),""))</f>
        <v/>
      </c>
      <c r="W772" s="118">
        <f>IF(AND(R772="",S772=""),"",R772+S772)</f>
        <v/>
      </c>
      <c r="X772" s="116">
        <f>IF(O772&lt;&gt;"",DATE(YEAR(O772), MONTH(O772), DAY(O772)),"")</f>
        <v/>
      </c>
      <c r="Y772" s="122" t="n"/>
      <c r="Z772" s="123" t="n"/>
      <c r="AA772" s="117">
        <f>IF(F772="Re-assigned","NA",IF(W772="","",IF(W772&gt;=VLOOKUP(D772,SLAMatrix,3,FALSE),"Yes",IF(W772&lt;VLOOKUP(D772,SLAMatrix,2,FALSE),"No","Internal"))))</f>
        <v/>
      </c>
      <c r="AB772" s="123" t="n"/>
      <c r="AC772" s="123" t="n"/>
      <c r="AD772" s="119" t="n"/>
      <c r="AE772" s="125" t="n"/>
      <c r="AF772" s="124">
        <f>MONTH(O772)</f>
        <v/>
      </c>
      <c r="AG772" s="124">
        <f>VLOOKUP(IFERROR(MID(AE772,1,(FIND(",",AE772,1)-1)),AE772),Facility_Region_Mapping,2,FALSE)</f>
        <v/>
      </c>
      <c r="AH772" s="124" t="n"/>
      <c r="AI772" s="124">
        <f>IF(C772&lt;&gt;"",IF(M772="ESM User",getInterfaceName($C772),"NA"),"")</f>
        <v/>
      </c>
      <c r="AJ772" s="116">
        <f>IF(Q772&lt;&gt;"",DATE(YEAR(Q772), MONTH(Q772), DAY(Q772)),"")</f>
        <v/>
      </c>
      <c r="AK772" s="130">
        <f>IF(Q772&lt;&gt;0,Q772-N772,TODAY()-N772)</f>
        <v/>
      </c>
      <c r="AL772" s="112">
        <f>IF(F772="Re-assigned",0,IF(H772="Closed",0,IF(H772="Service Restored",0,IF(H772="",0,1))))</f>
        <v/>
      </c>
      <c r="AM772" s="124">
        <f>IF(AL772=0,"",IF(AK772&gt;20.99,"Aged","Non-Aged"))</f>
        <v/>
      </c>
      <c r="AN772" s="112">
        <f>IF(Q772&lt;&gt;"",MONTH(Q772),"")</f>
        <v/>
      </c>
      <c r="AO772" s="112">
        <f>IFERROR(VALUE(V772),0)</f>
        <v/>
      </c>
    </row>
    <row customFormat="1" customHeight="1" ht="29.25" r="773" s="112" spans="1:41">
      <c r="A773" s="127" t="n"/>
      <c r="B773" s="113" t="n"/>
      <c r="C773" s="127" t="n"/>
      <c r="D773" s="127" t="n"/>
      <c r="E773" s="114">
        <f>IF(F773 &lt;&gt; "",VLOOKUP(F773,CategoryLookup,2,FALSE), "")</f>
        <v/>
      </c>
      <c r="F773" s="126" t="n"/>
      <c r="G773" s="127" t="n"/>
      <c r="H773" s="127" t="n"/>
      <c r="I773" s="127" t="n"/>
      <c r="J773" s="127" t="n"/>
      <c r="K773" s="127" t="n"/>
      <c r="L773" s="127" t="n"/>
      <c r="M773" s="127" t="n"/>
      <c r="N773" s="120" t="n"/>
      <c r="O773" s="120" t="n"/>
      <c r="P773" s="120" t="n"/>
      <c r="Q773" s="120" t="n"/>
      <c r="R773" s="121" t="n"/>
      <c r="S773" s="121" t="n"/>
      <c r="T773" s="121" t="n"/>
      <c r="U773" s="121" t="n"/>
      <c r="V773" s="117">
        <f>IF(P773="NA","NA",IF(P773&lt;&gt;"",TEXT(P773-N773,"[h].mm"),""))</f>
        <v/>
      </c>
      <c r="W773" s="118">
        <f>IF(AND(R773="",S773=""),"",R773+S773)</f>
        <v/>
      </c>
      <c r="X773" s="116">
        <f>IF(O773&lt;&gt;"",DATE(YEAR(O773), MONTH(O773), DAY(O773)),"")</f>
        <v/>
      </c>
      <c r="Y773" s="122" t="n"/>
      <c r="Z773" s="123" t="n"/>
      <c r="AA773" s="117">
        <f>IF(F773="Re-assigned","NA",IF(W773="","",IF(W773&gt;=VLOOKUP(D773,SLAMatrix,3,FALSE),"Yes",IF(W773&lt;VLOOKUP(D773,SLAMatrix,2,FALSE),"No","Internal"))))</f>
        <v/>
      </c>
      <c r="AB773" s="123" t="n"/>
      <c r="AC773" s="123" t="n"/>
      <c r="AD773" s="119" t="n"/>
      <c r="AE773" s="125" t="n"/>
      <c r="AF773" s="124">
        <f>MONTH(O773)</f>
        <v/>
      </c>
      <c r="AG773" s="124">
        <f>VLOOKUP(IFERROR(MID(AE773,1,(FIND(",",AE773,1)-1)),AE773),Facility_Region_Mapping,2,FALSE)</f>
        <v/>
      </c>
      <c r="AH773" s="124" t="n"/>
      <c r="AI773" s="124">
        <f>IF(C773&lt;&gt;"",IF(M773="ESM User",getInterfaceName($C773),"NA"),"")</f>
        <v/>
      </c>
      <c r="AJ773" s="116">
        <f>IF(Q773&lt;&gt;"",DATE(YEAR(Q773), MONTH(Q773), DAY(Q773)),"")</f>
        <v/>
      </c>
      <c r="AK773" s="130">
        <f>IF(Q773&lt;&gt;0,Q773-N773,TODAY()-N773)</f>
        <v/>
      </c>
      <c r="AL773" s="112">
        <f>IF(F773="Re-assigned",0,IF(H773="Closed",0,IF(H773="Service Restored",0,IF(H773="",0,1))))</f>
        <v/>
      </c>
      <c r="AM773" s="124">
        <f>IF(AL773=0,"",IF(AK773&gt;20.99,"Aged","Non-Aged"))</f>
        <v/>
      </c>
      <c r="AN773" s="112">
        <f>IF(Q773&lt;&gt;"",MONTH(Q773),"")</f>
        <v/>
      </c>
      <c r="AO773" s="112">
        <f>IFERROR(VALUE(V773),0)</f>
        <v/>
      </c>
    </row>
    <row customFormat="1" customHeight="1" ht="29.25" r="774" s="112" spans="1:41">
      <c r="A774" s="127" t="n"/>
      <c r="B774" s="113" t="n"/>
      <c r="C774" s="127" t="n"/>
      <c r="D774" s="127" t="n"/>
      <c r="E774" s="114">
        <f>IF(F774 &lt;&gt; "",VLOOKUP(F774,CategoryLookup,2,FALSE), "")</f>
        <v/>
      </c>
      <c r="F774" s="126" t="n"/>
      <c r="G774" s="127" t="n"/>
      <c r="H774" s="127" t="n"/>
      <c r="I774" s="127" t="n"/>
      <c r="J774" s="127" t="n"/>
      <c r="K774" s="127" t="n"/>
      <c r="L774" s="127" t="n"/>
      <c r="M774" s="127" t="n"/>
      <c r="N774" s="120" t="n"/>
      <c r="O774" s="120" t="n"/>
      <c r="P774" s="120" t="n"/>
      <c r="Q774" s="120" t="n"/>
      <c r="R774" s="121" t="n"/>
      <c r="S774" s="121" t="n"/>
      <c r="T774" s="121" t="n"/>
      <c r="U774" s="121" t="n"/>
      <c r="V774" s="117">
        <f>IF(P774="NA","NA",IF(P774&lt;&gt;"",TEXT(P774-N774,"[h].mm"),""))</f>
        <v/>
      </c>
      <c r="W774" s="118">
        <f>IF(AND(R774="",S774=""),"",R774+S774)</f>
        <v/>
      </c>
      <c r="X774" s="116">
        <f>IF(O774&lt;&gt;"",DATE(YEAR(O774), MONTH(O774), DAY(O774)),"")</f>
        <v/>
      </c>
      <c r="Y774" s="122" t="n"/>
      <c r="Z774" s="123" t="n"/>
      <c r="AA774" s="117">
        <f>IF(F774="Re-assigned","NA",IF(W774="","",IF(W774&gt;=VLOOKUP(D774,SLAMatrix,3,FALSE),"Yes",IF(W774&lt;VLOOKUP(D774,SLAMatrix,2,FALSE),"No","Internal"))))</f>
        <v/>
      </c>
      <c r="AB774" s="123" t="n"/>
      <c r="AC774" s="123" t="n"/>
      <c r="AD774" s="119" t="n"/>
      <c r="AE774" s="125" t="n"/>
      <c r="AF774" s="124">
        <f>MONTH(O774)</f>
        <v/>
      </c>
      <c r="AG774" s="124">
        <f>VLOOKUP(IFERROR(MID(AE774,1,(FIND(",",AE774,1)-1)),AE774),Facility_Region_Mapping,2,FALSE)</f>
        <v/>
      </c>
      <c r="AH774" s="124" t="n"/>
      <c r="AI774" s="124">
        <f>IF(C774&lt;&gt;"",IF(M774="ESM User",getInterfaceName($C774),"NA"),"")</f>
        <v/>
      </c>
      <c r="AJ774" s="116">
        <f>IF(Q774&lt;&gt;"",DATE(YEAR(Q774), MONTH(Q774), DAY(Q774)),"")</f>
        <v/>
      </c>
      <c r="AK774" s="130">
        <f>IF(Q774&lt;&gt;0,Q774-N774,TODAY()-N774)</f>
        <v/>
      </c>
      <c r="AL774" s="112">
        <f>IF(F774="Re-assigned",0,IF(H774="Closed",0,IF(H774="Service Restored",0,IF(H774="",0,1))))</f>
        <v/>
      </c>
      <c r="AM774" s="124">
        <f>IF(AL774=0,"",IF(AK774&gt;20.99,"Aged","Non-Aged"))</f>
        <v/>
      </c>
      <c r="AN774" s="112">
        <f>IF(Q774&lt;&gt;"",MONTH(Q774),"")</f>
        <v/>
      </c>
      <c r="AO774" s="112">
        <f>IFERROR(VALUE(V774),0)</f>
        <v/>
      </c>
    </row>
    <row customFormat="1" customHeight="1" ht="29.25" r="775" s="112" spans="1:41">
      <c r="A775" s="127" t="n"/>
      <c r="B775" s="113" t="n"/>
      <c r="C775" s="127" t="n"/>
      <c r="D775" s="127" t="n"/>
      <c r="E775" s="114">
        <f>IF(F775 &lt;&gt; "",VLOOKUP(F775,CategoryLookup,2,FALSE), "")</f>
        <v/>
      </c>
      <c r="F775" s="126" t="n"/>
      <c r="G775" s="127" t="n"/>
      <c r="H775" s="127" t="n"/>
      <c r="I775" s="127" t="n"/>
      <c r="J775" s="127" t="n"/>
      <c r="K775" s="127" t="n"/>
      <c r="L775" s="127" t="n"/>
      <c r="M775" s="127" t="n"/>
      <c r="N775" s="120" t="n"/>
      <c r="O775" s="120" t="n"/>
      <c r="P775" s="120" t="n"/>
      <c r="Q775" s="120" t="n"/>
      <c r="R775" s="121" t="n"/>
      <c r="S775" s="121" t="n"/>
      <c r="T775" s="121" t="n"/>
      <c r="U775" s="121" t="n"/>
      <c r="V775" s="117">
        <f>IF(P775="NA","NA",IF(P775&lt;&gt;"",TEXT(P775-N775,"[h].mm"),""))</f>
        <v/>
      </c>
      <c r="W775" s="118">
        <f>IF(AND(R775="",S775=""),"",R775+S775)</f>
        <v/>
      </c>
      <c r="X775" s="116">
        <f>IF(O775&lt;&gt;"",DATE(YEAR(O775), MONTH(O775), DAY(O775)),"")</f>
        <v/>
      </c>
      <c r="Y775" s="122" t="n"/>
      <c r="Z775" s="123" t="n"/>
      <c r="AA775" s="117">
        <f>IF(F775="Re-assigned","NA",IF(W775="","",IF(W775&gt;=VLOOKUP(D775,SLAMatrix,3,FALSE),"Yes",IF(W775&lt;VLOOKUP(D775,SLAMatrix,2,FALSE),"No","Internal"))))</f>
        <v/>
      </c>
      <c r="AB775" s="123" t="n"/>
      <c r="AC775" s="123" t="n"/>
      <c r="AD775" s="119" t="n"/>
      <c r="AE775" s="125" t="n"/>
      <c r="AF775" s="124">
        <f>MONTH(O775)</f>
        <v/>
      </c>
      <c r="AG775" s="124">
        <f>VLOOKUP(IFERROR(MID(AE775,1,(FIND(",",AE775,1)-1)),AE775),Facility_Region_Mapping,2,FALSE)</f>
        <v/>
      </c>
      <c r="AH775" s="124" t="n"/>
      <c r="AI775" s="124">
        <f>IF(C775&lt;&gt;"",IF(M775="ESM User",getInterfaceName($C775),"NA"),"")</f>
        <v/>
      </c>
      <c r="AJ775" s="116">
        <f>IF(Q775&lt;&gt;"",DATE(YEAR(Q775), MONTH(Q775), DAY(Q775)),"")</f>
        <v/>
      </c>
      <c r="AK775" s="130">
        <f>IF(Q775&lt;&gt;0,Q775-N775,TODAY()-N775)</f>
        <v/>
      </c>
      <c r="AL775" s="112">
        <f>IF(F775="Re-assigned",0,IF(H775="Closed",0,IF(H775="Service Restored",0,IF(H775="",0,1))))</f>
        <v/>
      </c>
      <c r="AM775" s="124">
        <f>IF(AL775=0,"",IF(AK775&gt;20.99,"Aged","Non-Aged"))</f>
        <v/>
      </c>
      <c r="AN775" s="112">
        <f>IF(Q775&lt;&gt;"",MONTH(Q775),"")</f>
        <v/>
      </c>
      <c r="AO775" s="112">
        <f>IFERROR(VALUE(V775),0)</f>
        <v/>
      </c>
    </row>
    <row customFormat="1" customHeight="1" ht="29.25" r="776" s="112" spans="1:41">
      <c r="A776" s="127" t="n"/>
      <c r="B776" s="113" t="n"/>
      <c r="C776" s="127" t="n"/>
      <c r="D776" s="127" t="n"/>
      <c r="E776" s="114">
        <f>IF(F776 &lt;&gt; "",VLOOKUP(F776,CategoryLookup,2,FALSE), "")</f>
        <v/>
      </c>
      <c r="F776" s="126" t="n"/>
      <c r="G776" s="127" t="n"/>
      <c r="H776" s="127" t="n"/>
      <c r="I776" s="127" t="n"/>
      <c r="J776" s="127" t="n"/>
      <c r="K776" s="127" t="n"/>
      <c r="L776" s="127" t="n"/>
      <c r="M776" s="127" t="n"/>
      <c r="N776" s="120" t="n"/>
      <c r="O776" s="120" t="n"/>
      <c r="P776" s="120" t="n"/>
      <c r="Q776" s="120" t="n"/>
      <c r="R776" s="121" t="n"/>
      <c r="S776" s="121" t="n"/>
      <c r="T776" s="121" t="n"/>
      <c r="U776" s="121" t="n"/>
      <c r="V776" s="117">
        <f>IF(P776="NA","NA",IF(P776&lt;&gt;"",TEXT(P776-N776,"[h].mm"),""))</f>
        <v/>
      </c>
      <c r="W776" s="118">
        <f>IF(AND(R776="",S776=""),"",R776+S776)</f>
        <v/>
      </c>
      <c r="X776" s="116">
        <f>IF(O776&lt;&gt;"",DATE(YEAR(O776), MONTH(O776), DAY(O776)),"")</f>
        <v/>
      </c>
      <c r="Y776" s="122" t="n"/>
      <c r="Z776" s="123" t="n"/>
      <c r="AA776" s="117">
        <f>IF(F776="Re-assigned","NA",IF(W776="","",IF(W776&gt;=VLOOKUP(D776,SLAMatrix,3,FALSE),"Yes",IF(W776&lt;VLOOKUP(D776,SLAMatrix,2,FALSE),"No","Internal"))))</f>
        <v/>
      </c>
      <c r="AB776" s="123" t="n"/>
      <c r="AC776" s="123" t="n"/>
      <c r="AD776" s="119" t="n"/>
      <c r="AE776" s="125" t="n"/>
      <c r="AF776" s="124">
        <f>MONTH(O776)</f>
        <v/>
      </c>
      <c r="AG776" s="124">
        <f>VLOOKUP(IFERROR(MID(AE776,1,(FIND(",",AE776,1)-1)),AE776),Facility_Region_Mapping,2,FALSE)</f>
        <v/>
      </c>
      <c r="AH776" s="124" t="n"/>
      <c r="AI776" s="124">
        <f>IF(C776&lt;&gt;"",IF(M776="ESM User",getInterfaceName($C776),"NA"),"")</f>
        <v/>
      </c>
      <c r="AJ776" s="116">
        <f>IF(Q776&lt;&gt;"",DATE(YEAR(Q776), MONTH(Q776), DAY(Q776)),"")</f>
        <v/>
      </c>
      <c r="AK776" s="130">
        <f>IF(Q776&lt;&gt;0,Q776-N776,TODAY()-N776)</f>
        <v/>
      </c>
      <c r="AL776" s="112">
        <f>IF(F776="Re-assigned",0,IF(H776="Closed",0,IF(H776="Service Restored",0,IF(H776="",0,1))))</f>
        <v/>
      </c>
      <c r="AM776" s="124">
        <f>IF(AL776=0,"",IF(AK776&gt;20.99,"Aged","Non-Aged"))</f>
        <v/>
      </c>
      <c r="AN776" s="112">
        <f>IF(Q776&lt;&gt;"",MONTH(Q776),"")</f>
        <v/>
      </c>
      <c r="AO776" s="112">
        <f>IFERROR(VALUE(V776),0)</f>
        <v/>
      </c>
    </row>
    <row customFormat="1" customHeight="1" ht="29.25" r="777" s="112" spans="1:41">
      <c r="A777" s="127" t="n"/>
      <c r="B777" s="113" t="n"/>
      <c r="C777" s="127" t="n"/>
      <c r="D777" s="127" t="n"/>
      <c r="E777" s="114">
        <f>IF(F777 &lt;&gt; "",VLOOKUP(F777,CategoryLookup,2,FALSE), "")</f>
        <v/>
      </c>
      <c r="F777" s="126" t="n"/>
      <c r="G777" s="127" t="n"/>
      <c r="H777" s="127" t="n"/>
      <c r="I777" s="127" t="n"/>
      <c r="J777" s="127" t="n"/>
      <c r="K777" s="127" t="n"/>
      <c r="L777" s="127" t="n"/>
      <c r="M777" s="127" t="n"/>
      <c r="N777" s="120" t="n"/>
      <c r="O777" s="120" t="n"/>
      <c r="P777" s="120" t="n"/>
      <c r="Q777" s="120" t="n"/>
      <c r="R777" s="121" t="n"/>
      <c r="S777" s="121" t="n"/>
      <c r="T777" s="121" t="n"/>
      <c r="U777" s="121" t="n"/>
      <c r="V777" s="117">
        <f>IF(P777="NA","NA",IF(P777&lt;&gt;"",TEXT(P777-N777,"[h].mm"),""))</f>
        <v/>
      </c>
      <c r="W777" s="118">
        <f>IF(AND(R777="",S777=""),"",R777+S777)</f>
        <v/>
      </c>
      <c r="X777" s="116">
        <f>IF(O777&lt;&gt;"",DATE(YEAR(O777), MONTH(O777), DAY(O777)),"")</f>
        <v/>
      </c>
      <c r="Y777" s="122" t="n"/>
      <c r="Z777" s="123" t="n"/>
      <c r="AA777" s="117">
        <f>IF(F777="Re-assigned","NA",IF(W777="","",IF(W777&gt;=VLOOKUP(D777,SLAMatrix,3,FALSE),"Yes",IF(W777&lt;VLOOKUP(D777,SLAMatrix,2,FALSE),"No","Internal"))))</f>
        <v/>
      </c>
      <c r="AB777" s="123" t="n"/>
      <c r="AC777" s="123" t="n"/>
      <c r="AD777" s="119" t="n"/>
      <c r="AE777" s="125" t="n"/>
      <c r="AF777" s="124">
        <f>MONTH(O777)</f>
        <v/>
      </c>
      <c r="AG777" s="124">
        <f>VLOOKUP(IFERROR(MID(AE777,1,(FIND(",",AE777,1)-1)),AE777),Facility_Region_Mapping,2,FALSE)</f>
        <v/>
      </c>
      <c r="AH777" s="124" t="n"/>
      <c r="AI777" s="124">
        <f>IF(C777&lt;&gt;"",IF(M777="ESM User",getInterfaceName($C777),"NA"),"")</f>
        <v/>
      </c>
      <c r="AJ777" s="116">
        <f>IF(Q777&lt;&gt;"",DATE(YEAR(Q777), MONTH(Q777), DAY(Q777)),"")</f>
        <v/>
      </c>
      <c r="AK777" s="130">
        <f>IF(Q777&lt;&gt;0,Q777-N777,TODAY()-N777)</f>
        <v/>
      </c>
      <c r="AL777" s="112">
        <f>IF(F777="Re-assigned",0,IF(H777="Closed",0,IF(H777="Service Restored",0,IF(H777="",0,1))))</f>
        <v/>
      </c>
      <c r="AM777" s="124">
        <f>IF(AL777=0,"",IF(AK777&gt;20.99,"Aged","Non-Aged"))</f>
        <v/>
      </c>
      <c r="AN777" s="112">
        <f>IF(Q777&lt;&gt;"",MONTH(Q777),"")</f>
        <v/>
      </c>
      <c r="AO777" s="112">
        <f>IFERROR(VALUE(V777),0)</f>
        <v/>
      </c>
    </row>
    <row customFormat="1" customHeight="1" ht="29.25" r="778" s="112" spans="1:41">
      <c r="A778" s="127" t="n"/>
      <c r="B778" s="113" t="n"/>
      <c r="C778" s="127" t="n"/>
      <c r="D778" s="127" t="n"/>
      <c r="E778" s="114">
        <f>IF(F778 &lt;&gt; "",VLOOKUP(F778,CategoryLookup,2,FALSE), "")</f>
        <v/>
      </c>
      <c r="F778" s="126" t="n"/>
      <c r="G778" s="127" t="n"/>
      <c r="H778" s="127" t="n"/>
      <c r="I778" s="127" t="n"/>
      <c r="J778" s="127" t="n"/>
      <c r="K778" s="127" t="n"/>
      <c r="L778" s="127" t="n"/>
      <c r="M778" s="127" t="n"/>
      <c r="N778" s="120" t="n"/>
      <c r="O778" s="120" t="n"/>
      <c r="P778" s="120" t="n"/>
      <c r="Q778" s="120" t="n"/>
      <c r="R778" s="121" t="n"/>
      <c r="S778" s="121" t="n"/>
      <c r="T778" s="121" t="n"/>
      <c r="U778" s="121" t="n"/>
      <c r="V778" s="117">
        <f>IF(P778="NA","NA",IF(P778&lt;&gt;"",TEXT(P778-N778,"[h].mm"),""))</f>
        <v/>
      </c>
      <c r="W778" s="118">
        <f>IF(AND(R778="",S778=""),"",R778+S778)</f>
        <v/>
      </c>
      <c r="X778" s="116">
        <f>IF(O778&lt;&gt;"",DATE(YEAR(O778), MONTH(O778), DAY(O778)),"")</f>
        <v/>
      </c>
      <c r="Y778" s="122" t="n"/>
      <c r="Z778" s="123" t="n"/>
      <c r="AA778" s="117">
        <f>IF(F778="Re-assigned","NA",IF(W778="","",IF(W778&gt;=VLOOKUP(D778,SLAMatrix,3,FALSE),"Yes",IF(W778&lt;VLOOKUP(D778,SLAMatrix,2,FALSE),"No","Internal"))))</f>
        <v/>
      </c>
      <c r="AB778" s="123" t="n"/>
      <c r="AC778" s="123" t="n"/>
      <c r="AD778" s="119" t="n"/>
      <c r="AE778" s="125" t="n"/>
      <c r="AF778" s="124">
        <f>MONTH(O778)</f>
        <v/>
      </c>
      <c r="AG778" s="124">
        <f>VLOOKUP(IFERROR(MID(AE778,1,(FIND(",",AE778,1)-1)),AE778),Facility_Region_Mapping,2,FALSE)</f>
        <v/>
      </c>
      <c r="AH778" s="124" t="n"/>
      <c r="AI778" s="124">
        <f>IF(C778&lt;&gt;"",IF(M778="ESM User",getInterfaceName($C778),"NA"),"")</f>
        <v/>
      </c>
      <c r="AJ778" s="116">
        <f>IF(Q778&lt;&gt;"",DATE(YEAR(Q778), MONTH(Q778), DAY(Q778)),"")</f>
        <v/>
      </c>
      <c r="AK778" s="130">
        <f>IF(Q778&lt;&gt;0,Q778-N778,TODAY()-N778)</f>
        <v/>
      </c>
      <c r="AL778" s="112">
        <f>IF(F778="Re-assigned",0,IF(H778="Closed",0,IF(H778="Service Restored",0,IF(H778="",0,1))))</f>
        <v/>
      </c>
      <c r="AM778" s="124">
        <f>IF(AL778=0,"",IF(AK778&gt;20.99,"Aged","Non-Aged"))</f>
        <v/>
      </c>
      <c r="AN778" s="112">
        <f>IF(Q778&lt;&gt;"",MONTH(Q778),"")</f>
        <v/>
      </c>
      <c r="AO778" s="112">
        <f>IFERROR(VALUE(V778),0)</f>
        <v/>
      </c>
    </row>
    <row customFormat="1" customHeight="1" ht="29.25" r="779" s="112" spans="1:41">
      <c r="A779" s="127" t="n"/>
      <c r="B779" s="113" t="n"/>
      <c r="C779" s="127" t="n"/>
      <c r="D779" s="127" t="n"/>
      <c r="E779" s="114">
        <f>IF(F779 &lt;&gt; "",VLOOKUP(F779,CategoryLookup,2,FALSE), "")</f>
        <v/>
      </c>
      <c r="F779" s="126" t="n"/>
      <c r="G779" s="127" t="n"/>
      <c r="H779" s="127" t="n"/>
      <c r="I779" s="127" t="n"/>
      <c r="J779" s="127" t="n"/>
      <c r="K779" s="127" t="n"/>
      <c r="L779" s="127" t="n"/>
      <c r="M779" s="127" t="n"/>
      <c r="N779" s="120" t="n"/>
      <c r="O779" s="120" t="n"/>
      <c r="P779" s="120" t="n"/>
      <c r="Q779" s="120" t="n"/>
      <c r="R779" s="121" t="n"/>
      <c r="S779" s="121" t="n"/>
      <c r="T779" s="121" t="n"/>
      <c r="U779" s="121" t="n"/>
      <c r="V779" s="117">
        <f>IF(P779="NA","NA",IF(P779&lt;&gt;"",TEXT(P779-N779,"[h].mm"),""))</f>
        <v/>
      </c>
      <c r="W779" s="118">
        <f>IF(AND(R779="",S779=""),"",R779+S779)</f>
        <v/>
      </c>
      <c r="X779" s="116">
        <f>IF(O779&lt;&gt;"",DATE(YEAR(O779), MONTH(O779), DAY(O779)),"")</f>
        <v/>
      </c>
      <c r="Y779" s="122" t="n"/>
      <c r="Z779" s="123" t="n"/>
      <c r="AA779" s="117">
        <f>IF(F779="Re-assigned","NA",IF(W779="","",IF(W779&gt;=VLOOKUP(D779,SLAMatrix,3,FALSE),"Yes",IF(W779&lt;VLOOKUP(D779,SLAMatrix,2,FALSE),"No","Internal"))))</f>
        <v/>
      </c>
      <c r="AB779" s="123" t="n"/>
      <c r="AC779" s="123" t="n"/>
      <c r="AD779" s="119" t="n"/>
      <c r="AE779" s="125" t="n"/>
      <c r="AF779" s="124">
        <f>MONTH(O779)</f>
        <v/>
      </c>
      <c r="AG779" s="124">
        <f>VLOOKUP(IFERROR(MID(AE779,1,(FIND(",",AE779,1)-1)),AE779),Facility_Region_Mapping,2,FALSE)</f>
        <v/>
      </c>
      <c r="AH779" s="124" t="n"/>
      <c r="AI779" s="124">
        <f>IF(C779&lt;&gt;"",IF(M779="ESM User",getInterfaceName($C779),"NA"),"")</f>
        <v/>
      </c>
      <c r="AJ779" s="116">
        <f>IF(Q779&lt;&gt;"",DATE(YEAR(Q779), MONTH(Q779), DAY(Q779)),"")</f>
        <v/>
      </c>
      <c r="AK779" s="130">
        <f>IF(Q779&lt;&gt;0,Q779-N779,TODAY()-N779)</f>
        <v/>
      </c>
      <c r="AL779" s="112">
        <f>IF(F779="Re-assigned",0,IF(H779="Closed",0,IF(H779="Service Restored",0,IF(H779="",0,1))))</f>
        <v/>
      </c>
      <c r="AM779" s="124">
        <f>IF(AL779=0,"",IF(AK779&gt;20.99,"Aged","Non-Aged"))</f>
        <v/>
      </c>
      <c r="AN779" s="112">
        <f>IF(Q779&lt;&gt;"",MONTH(Q779),"")</f>
        <v/>
      </c>
      <c r="AO779" s="112">
        <f>IFERROR(VALUE(V779),0)</f>
        <v/>
      </c>
    </row>
    <row customFormat="1" customHeight="1" ht="29.25" r="780" s="112" spans="1:41">
      <c r="A780" s="127" t="n"/>
      <c r="B780" s="113" t="n"/>
      <c r="C780" s="127" t="n"/>
      <c r="D780" s="127" t="n"/>
      <c r="E780" s="114">
        <f>IF(F780 &lt;&gt; "",VLOOKUP(F780,CategoryLookup,2,FALSE), "")</f>
        <v/>
      </c>
      <c r="F780" s="126" t="n"/>
      <c r="G780" s="127" t="n"/>
      <c r="H780" s="127" t="n"/>
      <c r="I780" s="127" t="n"/>
      <c r="J780" s="127" t="n"/>
      <c r="K780" s="127" t="n"/>
      <c r="L780" s="127" t="n"/>
      <c r="M780" s="127" t="n"/>
      <c r="N780" s="120" t="n"/>
      <c r="O780" s="120" t="n"/>
      <c r="P780" s="120" t="n"/>
      <c r="Q780" s="120" t="n"/>
      <c r="R780" s="121" t="n"/>
      <c r="S780" s="121" t="n"/>
      <c r="T780" s="121" t="n"/>
      <c r="U780" s="121" t="n"/>
      <c r="V780" s="117">
        <f>IF(P780="NA","NA",IF(P780&lt;&gt;"",TEXT(P780-N780,"[h].mm"),""))</f>
        <v/>
      </c>
      <c r="W780" s="118">
        <f>IF(AND(R780="",S780=""),"",R780+S780)</f>
        <v/>
      </c>
      <c r="X780" s="116">
        <f>IF(O780&lt;&gt;"",DATE(YEAR(O780), MONTH(O780), DAY(O780)),"")</f>
        <v/>
      </c>
      <c r="Y780" s="122" t="n"/>
      <c r="Z780" s="123" t="n"/>
      <c r="AA780" s="117">
        <f>IF(F780="Re-assigned","NA",IF(W780="","",IF(W780&gt;=VLOOKUP(D780,SLAMatrix,3,FALSE),"Yes",IF(W780&lt;VLOOKUP(D780,SLAMatrix,2,FALSE),"No","Internal"))))</f>
        <v/>
      </c>
      <c r="AB780" s="123" t="n"/>
      <c r="AC780" s="123" t="n"/>
      <c r="AD780" s="119" t="n"/>
      <c r="AE780" s="125" t="n"/>
      <c r="AF780" s="124">
        <f>MONTH(O780)</f>
        <v/>
      </c>
      <c r="AG780" s="124">
        <f>VLOOKUP(IFERROR(MID(AE780,1,(FIND(",",AE780,1)-1)),AE780),Facility_Region_Mapping,2,FALSE)</f>
        <v/>
      </c>
      <c r="AH780" s="124" t="n"/>
      <c r="AI780" s="124">
        <f>IF(C780&lt;&gt;"",IF(M780="ESM User",getInterfaceName($C780),"NA"),"")</f>
        <v/>
      </c>
      <c r="AJ780" s="116">
        <f>IF(Q780&lt;&gt;"",DATE(YEAR(Q780), MONTH(Q780), DAY(Q780)),"")</f>
        <v/>
      </c>
      <c r="AK780" s="130">
        <f>IF(Q780&lt;&gt;0,Q780-N780,TODAY()-N780)</f>
        <v/>
      </c>
      <c r="AL780" s="112">
        <f>IF(F780="Re-assigned",0,IF(H780="Closed",0,IF(H780="Service Restored",0,IF(H780="",0,1))))</f>
        <v/>
      </c>
      <c r="AM780" s="124">
        <f>IF(AL780=0,"",IF(AK780&gt;20.99,"Aged","Non-Aged"))</f>
        <v/>
      </c>
      <c r="AN780" s="112">
        <f>IF(Q780&lt;&gt;"",MONTH(Q780),"")</f>
        <v/>
      </c>
      <c r="AO780" s="112">
        <f>IFERROR(VALUE(V780),0)</f>
        <v/>
      </c>
    </row>
    <row customFormat="1" customHeight="1" ht="29.25" r="781" s="112" spans="1:41">
      <c r="A781" s="127" t="n"/>
      <c r="B781" s="113" t="n"/>
      <c r="C781" s="127" t="n"/>
      <c r="D781" s="127" t="n"/>
      <c r="E781" s="114">
        <f>IF(F781 &lt;&gt; "",VLOOKUP(F781,CategoryLookup,2,FALSE), "")</f>
        <v/>
      </c>
      <c r="F781" s="126" t="n"/>
      <c r="G781" s="127" t="n"/>
      <c r="H781" s="127" t="n"/>
      <c r="I781" s="127" t="n"/>
      <c r="J781" s="127" t="n"/>
      <c r="K781" s="127" t="n"/>
      <c r="L781" s="127" t="n"/>
      <c r="M781" s="127" t="n"/>
      <c r="N781" s="120" t="n"/>
      <c r="O781" s="120" t="n"/>
      <c r="P781" s="120" t="n"/>
      <c r="Q781" s="120" t="n"/>
      <c r="R781" s="121" t="n"/>
      <c r="S781" s="121" t="n"/>
      <c r="T781" s="121" t="n"/>
      <c r="U781" s="121" t="n"/>
      <c r="V781" s="117">
        <f>IF(P781="NA","NA",IF(P781&lt;&gt;"",TEXT(P781-N781,"[h].mm"),""))</f>
        <v/>
      </c>
      <c r="W781" s="118">
        <f>IF(AND(R781="",S781=""),"",R781+S781)</f>
        <v/>
      </c>
      <c r="X781" s="116">
        <f>IF(O781&lt;&gt;"",DATE(YEAR(O781), MONTH(O781), DAY(O781)),"")</f>
        <v/>
      </c>
      <c r="Y781" s="122" t="n"/>
      <c r="Z781" s="123" t="n"/>
      <c r="AA781" s="117">
        <f>IF(F781="Re-assigned","NA",IF(W781="","",IF(W781&gt;=VLOOKUP(D781,SLAMatrix,3,FALSE),"Yes",IF(W781&lt;VLOOKUP(D781,SLAMatrix,2,FALSE),"No","Internal"))))</f>
        <v/>
      </c>
      <c r="AB781" s="123" t="n"/>
      <c r="AC781" s="123" t="n"/>
      <c r="AD781" s="119" t="n"/>
      <c r="AE781" s="125" t="n"/>
      <c r="AF781" s="124">
        <f>MONTH(O781)</f>
        <v/>
      </c>
      <c r="AG781" s="124">
        <f>VLOOKUP(IFERROR(MID(AE781,1,(FIND(",",AE781,1)-1)),AE781),Facility_Region_Mapping,2,FALSE)</f>
        <v/>
      </c>
      <c r="AH781" s="124" t="n"/>
      <c r="AI781" s="124">
        <f>IF(C781&lt;&gt;"",IF(M781="ESM User",getInterfaceName($C781),"NA"),"")</f>
        <v/>
      </c>
      <c r="AJ781" s="116">
        <f>IF(Q781&lt;&gt;"",DATE(YEAR(Q781), MONTH(Q781), DAY(Q781)),"")</f>
        <v/>
      </c>
      <c r="AK781" s="130">
        <f>IF(Q781&lt;&gt;0,Q781-N781,TODAY()-N781)</f>
        <v/>
      </c>
      <c r="AL781" s="112">
        <f>IF(F781="Re-assigned",0,IF(H781="Closed",0,IF(H781="Service Restored",0,IF(H781="",0,1))))</f>
        <v/>
      </c>
      <c r="AM781" s="124">
        <f>IF(AL781=0,"",IF(AK781&gt;20.99,"Aged","Non-Aged"))</f>
        <v/>
      </c>
      <c r="AN781" s="112">
        <f>IF(Q781&lt;&gt;"",MONTH(Q781),"")</f>
        <v/>
      </c>
      <c r="AO781" s="112">
        <f>IFERROR(VALUE(V781),0)</f>
        <v/>
      </c>
    </row>
    <row customFormat="1" customHeight="1" ht="29.25" r="782" s="112" spans="1:41">
      <c r="A782" s="127" t="n"/>
      <c r="B782" s="113" t="n"/>
      <c r="C782" s="127" t="n"/>
      <c r="D782" s="127" t="n"/>
      <c r="E782" s="114">
        <f>IF(F782 &lt;&gt; "",VLOOKUP(F782,CategoryLookup,2,FALSE), "")</f>
        <v/>
      </c>
      <c r="F782" s="126" t="n"/>
      <c r="G782" s="127" t="n"/>
      <c r="H782" s="127" t="n"/>
      <c r="I782" s="127" t="n"/>
      <c r="J782" s="127" t="n"/>
      <c r="K782" s="127" t="n"/>
      <c r="L782" s="127" t="n"/>
      <c r="M782" s="127" t="n"/>
      <c r="N782" s="120" t="n"/>
      <c r="O782" s="120" t="n"/>
      <c r="P782" s="120" t="n"/>
      <c r="Q782" s="120" t="n"/>
      <c r="R782" s="121" t="n"/>
      <c r="S782" s="121" t="n"/>
      <c r="T782" s="121" t="n"/>
      <c r="U782" s="121" t="n"/>
      <c r="V782" s="117">
        <f>IF(P782="NA","NA",IF(P782&lt;&gt;"",TEXT(P782-N782,"[h].mm"),""))</f>
        <v/>
      </c>
      <c r="W782" s="118">
        <f>IF(AND(R782="",S782=""),"",R782+S782)</f>
        <v/>
      </c>
      <c r="X782" s="116">
        <f>IF(O782&lt;&gt;"",DATE(YEAR(O782), MONTH(O782), DAY(O782)),"")</f>
        <v/>
      </c>
      <c r="Y782" s="122" t="n"/>
      <c r="Z782" s="123" t="n"/>
      <c r="AA782" s="117">
        <f>IF(F782="Re-assigned","NA",IF(W782="","",IF(W782&gt;=VLOOKUP(D782,SLAMatrix,3,FALSE),"Yes",IF(W782&lt;VLOOKUP(D782,SLAMatrix,2,FALSE),"No","Internal"))))</f>
        <v/>
      </c>
      <c r="AB782" s="123" t="n"/>
      <c r="AC782" s="123" t="n"/>
      <c r="AD782" s="119" t="n"/>
      <c r="AE782" s="125" t="n"/>
      <c r="AF782" s="124">
        <f>MONTH(O782)</f>
        <v/>
      </c>
      <c r="AG782" s="124">
        <f>VLOOKUP(IFERROR(MID(AE782,1,(FIND(",",AE782,1)-1)),AE782),Facility_Region_Mapping,2,FALSE)</f>
        <v/>
      </c>
      <c r="AH782" s="124" t="n"/>
      <c r="AI782" s="124">
        <f>IF(C782&lt;&gt;"",IF(M782="ESM User",getInterfaceName($C782),"NA"),"")</f>
        <v/>
      </c>
      <c r="AJ782" s="116">
        <f>IF(Q782&lt;&gt;"",DATE(YEAR(Q782), MONTH(Q782), DAY(Q782)),"")</f>
        <v/>
      </c>
      <c r="AK782" s="130">
        <f>IF(Q782&lt;&gt;0,Q782-N782,TODAY()-N782)</f>
        <v/>
      </c>
      <c r="AL782" s="112">
        <f>IF(F782="Re-assigned",0,IF(H782="Closed",0,IF(H782="Service Restored",0,IF(H782="",0,1))))</f>
        <v/>
      </c>
      <c r="AM782" s="124">
        <f>IF(AL782=0,"",IF(AK782&gt;20.99,"Aged","Non-Aged"))</f>
        <v/>
      </c>
      <c r="AN782" s="112">
        <f>IF(Q782&lt;&gt;"",MONTH(Q782),"")</f>
        <v/>
      </c>
      <c r="AO782" s="112">
        <f>IFERROR(VALUE(V782),0)</f>
        <v/>
      </c>
    </row>
    <row customFormat="1" customHeight="1" ht="29.25" r="783" s="112" spans="1:41">
      <c r="A783" s="127" t="n"/>
      <c r="B783" s="113" t="n"/>
      <c r="C783" s="127" t="n"/>
      <c r="D783" s="127" t="n"/>
      <c r="E783" s="114">
        <f>IF(F783 &lt;&gt; "",VLOOKUP(F783,CategoryLookup,2,FALSE), "")</f>
        <v/>
      </c>
      <c r="F783" s="126" t="n"/>
      <c r="G783" s="127" t="n"/>
      <c r="H783" s="127" t="n"/>
      <c r="I783" s="127" t="n"/>
      <c r="J783" s="127" t="n"/>
      <c r="K783" s="127" t="n"/>
      <c r="L783" s="127" t="n"/>
      <c r="M783" s="127" t="n"/>
      <c r="N783" s="120" t="n"/>
      <c r="O783" s="120" t="n"/>
      <c r="P783" s="120" t="n"/>
      <c r="Q783" s="120" t="n"/>
      <c r="R783" s="121" t="n"/>
      <c r="S783" s="121" t="n"/>
      <c r="T783" s="121" t="n"/>
      <c r="U783" s="121" t="n"/>
      <c r="V783" s="117">
        <f>IF(P783="NA","NA",IF(P783&lt;&gt;"",TEXT(P783-N783,"[h].mm"),""))</f>
        <v/>
      </c>
      <c r="W783" s="118">
        <f>IF(AND(R783="",S783=""),"",R783+S783)</f>
        <v/>
      </c>
      <c r="X783" s="116">
        <f>IF(O783&lt;&gt;"",DATE(YEAR(O783), MONTH(O783), DAY(O783)),"")</f>
        <v/>
      </c>
      <c r="Y783" s="122" t="n"/>
      <c r="Z783" s="123" t="n"/>
      <c r="AA783" s="117">
        <f>IF(F783="Re-assigned","NA",IF(W783="","",IF(W783&gt;=VLOOKUP(D783,SLAMatrix,3,FALSE),"Yes",IF(W783&lt;VLOOKUP(D783,SLAMatrix,2,FALSE),"No","Internal"))))</f>
        <v/>
      </c>
      <c r="AB783" s="123" t="n"/>
      <c r="AC783" s="123" t="n"/>
      <c r="AD783" s="119" t="n"/>
      <c r="AE783" s="125" t="n"/>
      <c r="AF783" s="124">
        <f>MONTH(O783)</f>
        <v/>
      </c>
      <c r="AG783" s="124">
        <f>VLOOKUP(IFERROR(MID(AE783,1,(FIND(",",AE783,1)-1)),AE783),Facility_Region_Mapping,2,FALSE)</f>
        <v/>
      </c>
      <c r="AH783" s="124" t="n"/>
      <c r="AI783" s="124">
        <f>IF(C783&lt;&gt;"",IF(M783="ESM User",getInterfaceName($C783),"NA"),"")</f>
        <v/>
      </c>
      <c r="AJ783" s="116">
        <f>IF(Q783&lt;&gt;"",DATE(YEAR(Q783), MONTH(Q783), DAY(Q783)),"")</f>
        <v/>
      </c>
      <c r="AK783" s="130">
        <f>IF(Q783&lt;&gt;0,Q783-N783,TODAY()-N783)</f>
        <v/>
      </c>
      <c r="AL783" s="112">
        <f>IF(F783="Re-assigned",0,IF(H783="Closed",0,IF(H783="Service Restored",0,IF(H783="",0,1))))</f>
        <v/>
      </c>
      <c r="AM783" s="124">
        <f>IF(AL783=0,"",IF(AK783&gt;20.99,"Aged","Non-Aged"))</f>
        <v/>
      </c>
      <c r="AN783" s="112">
        <f>IF(Q783&lt;&gt;"",MONTH(Q783),"")</f>
        <v/>
      </c>
      <c r="AO783" s="112">
        <f>IFERROR(VALUE(V783),0)</f>
        <v/>
      </c>
    </row>
    <row customFormat="1" customHeight="1" ht="29.25" r="784" s="112" spans="1:41">
      <c r="A784" s="127" t="n"/>
      <c r="B784" s="113" t="n"/>
      <c r="C784" s="127" t="n"/>
      <c r="D784" s="127" t="n"/>
      <c r="E784" s="114">
        <f>IF(F784 &lt;&gt; "",VLOOKUP(F784,CategoryLookup,2,FALSE), "")</f>
        <v/>
      </c>
      <c r="F784" s="126" t="n"/>
      <c r="G784" s="127" t="n"/>
      <c r="H784" s="127" t="n"/>
      <c r="I784" s="127" t="n"/>
      <c r="J784" s="127" t="n"/>
      <c r="K784" s="127" t="n"/>
      <c r="L784" s="127" t="n"/>
      <c r="M784" s="127" t="n"/>
      <c r="N784" s="120" t="n"/>
      <c r="O784" s="120" t="n"/>
      <c r="P784" s="120" t="n"/>
      <c r="Q784" s="120" t="n"/>
      <c r="R784" s="121" t="n"/>
      <c r="S784" s="121" t="n"/>
      <c r="T784" s="121" t="n"/>
      <c r="U784" s="121" t="n"/>
      <c r="V784" s="117">
        <f>IF(P784="NA","NA",IF(P784&lt;&gt;"",TEXT(P784-N784,"[h].mm"),""))</f>
        <v/>
      </c>
      <c r="W784" s="118">
        <f>IF(AND(R784="",S784=""),"",R784+S784)</f>
        <v/>
      </c>
      <c r="X784" s="116">
        <f>IF(O784&lt;&gt;"",DATE(YEAR(O784), MONTH(O784), DAY(O784)),"")</f>
        <v/>
      </c>
      <c r="Y784" s="122" t="n"/>
      <c r="Z784" s="123" t="n"/>
      <c r="AA784" s="117">
        <f>IF(F784="Re-assigned","NA",IF(W784="","",IF(W784&gt;=VLOOKUP(D784,SLAMatrix,3,FALSE),"Yes",IF(W784&lt;VLOOKUP(D784,SLAMatrix,2,FALSE),"No","Internal"))))</f>
        <v/>
      </c>
      <c r="AB784" s="123" t="n"/>
      <c r="AC784" s="123" t="n"/>
      <c r="AD784" s="119" t="n"/>
      <c r="AE784" s="125" t="n"/>
      <c r="AF784" s="124">
        <f>MONTH(O784)</f>
        <v/>
      </c>
      <c r="AG784" s="124">
        <f>VLOOKUP(IFERROR(MID(AE784,1,(FIND(",",AE784,1)-1)),AE784),Facility_Region_Mapping,2,FALSE)</f>
        <v/>
      </c>
      <c r="AH784" s="124" t="n"/>
      <c r="AI784" s="124">
        <f>IF(C784&lt;&gt;"",IF(M784="ESM User",getInterfaceName($C784),"NA"),"")</f>
        <v/>
      </c>
      <c r="AJ784" s="116">
        <f>IF(Q784&lt;&gt;"",DATE(YEAR(Q784), MONTH(Q784), DAY(Q784)),"")</f>
        <v/>
      </c>
      <c r="AK784" s="130">
        <f>IF(Q784&lt;&gt;0,Q784-N784,TODAY()-N784)</f>
        <v/>
      </c>
      <c r="AL784" s="112">
        <f>IF(F784="Re-assigned",0,IF(H784="Closed",0,IF(H784="Service Restored",0,IF(H784="",0,1))))</f>
        <v/>
      </c>
      <c r="AM784" s="124">
        <f>IF(AL784=0,"",IF(AK784&gt;20.99,"Aged","Non-Aged"))</f>
        <v/>
      </c>
      <c r="AN784" s="112">
        <f>IF(Q784&lt;&gt;"",MONTH(Q784),"")</f>
        <v/>
      </c>
      <c r="AO784" s="112">
        <f>IFERROR(VALUE(V784),0)</f>
        <v/>
      </c>
    </row>
    <row customFormat="1" customHeight="1" ht="29.25" r="785" s="112" spans="1:41">
      <c r="A785" s="127" t="n"/>
      <c r="B785" s="113" t="n"/>
      <c r="C785" s="127" t="n"/>
      <c r="D785" s="127" t="n"/>
      <c r="E785" s="114">
        <f>IF(F785 &lt;&gt; "",VLOOKUP(F785,CategoryLookup,2,FALSE), "")</f>
        <v/>
      </c>
      <c r="F785" s="126" t="n"/>
      <c r="G785" s="127" t="n"/>
      <c r="H785" s="127" t="n"/>
      <c r="I785" s="127" t="n"/>
      <c r="J785" s="127" t="n"/>
      <c r="K785" s="127" t="n"/>
      <c r="L785" s="127" t="n"/>
      <c r="M785" s="127" t="n"/>
      <c r="N785" s="120" t="n"/>
      <c r="O785" s="120" t="n"/>
      <c r="P785" s="120" t="n"/>
      <c r="Q785" s="120" t="n"/>
      <c r="R785" s="121" t="n"/>
      <c r="S785" s="121" t="n"/>
      <c r="T785" s="121" t="n"/>
      <c r="U785" s="121" t="n"/>
      <c r="V785" s="117">
        <f>IF(P785="NA","NA",IF(P785&lt;&gt;"",TEXT(P785-N785,"[h].mm"),""))</f>
        <v/>
      </c>
      <c r="W785" s="118">
        <f>IF(AND(R785="",S785=""),"",R785+S785)</f>
        <v/>
      </c>
      <c r="X785" s="116">
        <f>IF(O785&lt;&gt;"",DATE(YEAR(O785), MONTH(O785), DAY(O785)),"")</f>
        <v/>
      </c>
      <c r="Y785" s="122" t="n"/>
      <c r="Z785" s="123" t="n"/>
      <c r="AA785" s="117">
        <f>IF(F785="Re-assigned","NA",IF(W785="","",IF(W785&gt;=VLOOKUP(D785,SLAMatrix,3,FALSE),"Yes",IF(W785&lt;VLOOKUP(D785,SLAMatrix,2,FALSE),"No","Internal"))))</f>
        <v/>
      </c>
      <c r="AB785" s="123" t="n"/>
      <c r="AC785" s="123" t="n"/>
      <c r="AD785" s="119" t="n"/>
      <c r="AE785" s="125" t="n"/>
      <c r="AF785" s="124">
        <f>MONTH(O785)</f>
        <v/>
      </c>
      <c r="AG785" s="124">
        <f>VLOOKUP(IFERROR(MID(AE785,1,(FIND(",",AE785,1)-1)),AE785),Facility_Region_Mapping,2,FALSE)</f>
        <v/>
      </c>
      <c r="AH785" s="124" t="n"/>
      <c r="AI785" s="124">
        <f>IF(C785&lt;&gt;"",IF(M785="ESM User",getInterfaceName($C785),"NA"),"")</f>
        <v/>
      </c>
      <c r="AJ785" s="116">
        <f>IF(Q785&lt;&gt;"",DATE(YEAR(Q785), MONTH(Q785), DAY(Q785)),"")</f>
        <v/>
      </c>
      <c r="AK785" s="130">
        <f>IF(Q785&lt;&gt;0,Q785-N785,TODAY()-N785)</f>
        <v/>
      </c>
      <c r="AL785" s="112">
        <f>IF(F785="Re-assigned",0,IF(H785="Closed",0,IF(H785="Service Restored",0,IF(H785="",0,1))))</f>
        <v/>
      </c>
      <c r="AM785" s="124">
        <f>IF(AL785=0,"",IF(AK785&gt;20.99,"Aged","Non-Aged"))</f>
        <v/>
      </c>
      <c r="AN785" s="112">
        <f>IF(Q785&lt;&gt;"",MONTH(Q785),"")</f>
        <v/>
      </c>
      <c r="AO785" s="112">
        <f>IFERROR(VALUE(V785),0)</f>
        <v/>
      </c>
    </row>
    <row customFormat="1" customHeight="1" ht="29.25" r="786" s="112" spans="1:41">
      <c r="A786" s="127" t="n"/>
      <c r="B786" s="113" t="n"/>
      <c r="C786" s="127" t="n"/>
      <c r="D786" s="127" t="n"/>
      <c r="E786" s="114">
        <f>IF(F786 &lt;&gt; "",VLOOKUP(F786,CategoryLookup,2,FALSE), "")</f>
        <v/>
      </c>
      <c r="F786" s="126" t="n"/>
      <c r="G786" s="127" t="n"/>
      <c r="H786" s="127" t="n"/>
      <c r="I786" s="127" t="n"/>
      <c r="J786" s="127" t="n"/>
      <c r="K786" s="127" t="n"/>
      <c r="L786" s="127" t="n"/>
      <c r="M786" s="127" t="n"/>
      <c r="N786" s="120" t="n"/>
      <c r="O786" s="120" t="n"/>
      <c r="P786" s="120" t="n"/>
      <c r="Q786" s="120" t="n"/>
      <c r="R786" s="121" t="n"/>
      <c r="S786" s="121" t="n"/>
      <c r="T786" s="121" t="n"/>
      <c r="U786" s="121" t="n"/>
      <c r="V786" s="117">
        <f>IF(P786="NA","NA",IF(P786&lt;&gt;"",TEXT(P786-N786,"[h].mm"),""))</f>
        <v/>
      </c>
      <c r="W786" s="118">
        <f>IF(AND(R786="",S786=""),"",R786+S786)</f>
        <v/>
      </c>
      <c r="X786" s="116">
        <f>IF(O786&lt;&gt;"",DATE(YEAR(O786), MONTH(O786), DAY(O786)),"")</f>
        <v/>
      </c>
      <c r="Y786" s="122" t="n"/>
      <c r="Z786" s="123" t="n"/>
      <c r="AA786" s="117">
        <f>IF(F786="Re-assigned","NA",IF(W786="","",IF(W786&gt;=VLOOKUP(D786,SLAMatrix,3,FALSE),"Yes",IF(W786&lt;VLOOKUP(D786,SLAMatrix,2,FALSE),"No","Internal"))))</f>
        <v/>
      </c>
      <c r="AB786" s="123" t="n"/>
      <c r="AC786" s="123" t="n"/>
      <c r="AD786" s="119" t="n"/>
      <c r="AE786" s="125" t="n"/>
      <c r="AF786" s="124">
        <f>MONTH(O786)</f>
        <v/>
      </c>
      <c r="AG786" s="124">
        <f>VLOOKUP(IFERROR(MID(AE786,1,(FIND(",",AE786,1)-1)),AE786),Facility_Region_Mapping,2,FALSE)</f>
        <v/>
      </c>
      <c r="AH786" s="124" t="n"/>
      <c r="AI786" s="124">
        <f>IF(C786&lt;&gt;"",IF(M786="ESM User",getInterfaceName($C786),"NA"),"")</f>
        <v/>
      </c>
      <c r="AJ786" s="116">
        <f>IF(Q786&lt;&gt;"",DATE(YEAR(Q786), MONTH(Q786), DAY(Q786)),"")</f>
        <v/>
      </c>
      <c r="AK786" s="130">
        <f>IF(Q786&lt;&gt;0,Q786-N786,TODAY()-N786)</f>
        <v/>
      </c>
      <c r="AL786" s="112">
        <f>IF(F786="Re-assigned",0,IF(H786="Closed",0,IF(H786="Service Restored",0,IF(H786="",0,1))))</f>
        <v/>
      </c>
      <c r="AM786" s="124">
        <f>IF(AL786=0,"",IF(AK786&gt;20.99,"Aged","Non-Aged"))</f>
        <v/>
      </c>
      <c r="AN786" s="112">
        <f>IF(Q786&lt;&gt;"",MONTH(Q786),"")</f>
        <v/>
      </c>
      <c r="AO786" s="112">
        <f>IFERROR(VALUE(V786),0)</f>
        <v/>
      </c>
    </row>
    <row customFormat="1" customHeight="1" ht="29.25" r="787" s="112" spans="1:41">
      <c r="A787" s="127" t="n"/>
      <c r="B787" s="113" t="n"/>
      <c r="C787" s="127" t="n"/>
      <c r="D787" s="127" t="n"/>
      <c r="E787" s="114">
        <f>IF(F787 &lt;&gt; "",VLOOKUP(F787,CategoryLookup,2,FALSE), "")</f>
        <v/>
      </c>
      <c r="F787" s="126" t="n"/>
      <c r="G787" s="127" t="n"/>
      <c r="H787" s="127" t="n"/>
      <c r="I787" s="127" t="n"/>
      <c r="J787" s="127" t="n"/>
      <c r="K787" s="127" t="n"/>
      <c r="L787" s="127" t="n"/>
      <c r="M787" s="127" t="n"/>
      <c r="N787" s="120" t="n"/>
      <c r="O787" s="120" t="n"/>
      <c r="P787" s="120" t="n"/>
      <c r="Q787" s="120" t="n"/>
      <c r="R787" s="121" t="n"/>
      <c r="S787" s="121" t="n"/>
      <c r="T787" s="121" t="n"/>
      <c r="U787" s="121" t="n"/>
      <c r="V787" s="117">
        <f>IF(P787="NA","NA",IF(P787&lt;&gt;"",TEXT(P787-N787,"[h].mm"),""))</f>
        <v/>
      </c>
      <c r="W787" s="118">
        <f>IF(AND(R787="",S787=""),"",R787+S787)</f>
        <v/>
      </c>
      <c r="X787" s="116">
        <f>IF(O787&lt;&gt;"",DATE(YEAR(O787), MONTH(O787), DAY(O787)),"")</f>
        <v/>
      </c>
      <c r="Y787" s="122" t="n"/>
      <c r="Z787" s="123" t="n"/>
      <c r="AA787" s="117">
        <f>IF(F787="Re-assigned","NA",IF(W787="","",IF(W787&gt;=VLOOKUP(D787,SLAMatrix,3,FALSE),"Yes",IF(W787&lt;VLOOKUP(D787,SLAMatrix,2,FALSE),"No","Internal"))))</f>
        <v/>
      </c>
      <c r="AB787" s="123" t="n"/>
      <c r="AC787" s="123" t="n"/>
      <c r="AD787" s="119" t="n"/>
      <c r="AE787" s="125" t="n"/>
      <c r="AF787" s="124">
        <f>MONTH(O787)</f>
        <v/>
      </c>
      <c r="AG787" s="124">
        <f>VLOOKUP(IFERROR(MID(AE787,1,(FIND(",",AE787,1)-1)),AE787),Facility_Region_Mapping,2,FALSE)</f>
        <v/>
      </c>
      <c r="AH787" s="124" t="n"/>
      <c r="AI787" s="124">
        <f>IF(C787&lt;&gt;"",IF(M787="ESM User",getInterfaceName($C787),"NA"),"")</f>
        <v/>
      </c>
      <c r="AJ787" s="116">
        <f>IF(Q787&lt;&gt;"",DATE(YEAR(Q787), MONTH(Q787), DAY(Q787)),"")</f>
        <v/>
      </c>
      <c r="AK787" s="130">
        <f>IF(Q787&lt;&gt;0,Q787-N787,TODAY()-N787)</f>
        <v/>
      </c>
      <c r="AL787" s="112">
        <f>IF(F787="Re-assigned",0,IF(H787="Closed",0,IF(H787="Service Restored",0,IF(H787="",0,1))))</f>
        <v/>
      </c>
      <c r="AM787" s="124">
        <f>IF(AL787=0,"",IF(AK787&gt;20.99,"Aged","Non-Aged"))</f>
        <v/>
      </c>
      <c r="AN787" s="112">
        <f>IF(Q787&lt;&gt;"",MONTH(Q787),"")</f>
        <v/>
      </c>
      <c r="AO787" s="112">
        <f>IFERROR(VALUE(V787),0)</f>
        <v/>
      </c>
    </row>
    <row customFormat="1" customHeight="1" ht="29.25" r="788" s="112" spans="1:41">
      <c r="A788" s="127" t="n"/>
      <c r="B788" s="113" t="n"/>
      <c r="C788" s="127" t="n"/>
      <c r="D788" s="127" t="n"/>
      <c r="E788" s="114">
        <f>IF(F788 &lt;&gt; "",VLOOKUP(F788,CategoryLookup,2,FALSE), "")</f>
        <v/>
      </c>
      <c r="F788" s="126" t="n"/>
      <c r="G788" s="127" t="n"/>
      <c r="H788" s="127" t="n"/>
      <c r="I788" s="127" t="n"/>
      <c r="J788" s="127" t="n"/>
      <c r="K788" s="127" t="n"/>
      <c r="L788" s="127" t="n"/>
      <c r="M788" s="127" t="n"/>
      <c r="N788" s="120" t="n"/>
      <c r="O788" s="120" t="n"/>
      <c r="P788" s="120" t="n"/>
      <c r="Q788" s="120" t="n"/>
      <c r="R788" s="121" t="n"/>
      <c r="S788" s="121" t="n"/>
      <c r="T788" s="121" t="n"/>
      <c r="U788" s="121" t="n"/>
      <c r="V788" s="117">
        <f>IF(P788="NA","NA",IF(P788&lt;&gt;"",TEXT(P788-N788,"[h].mm"),""))</f>
        <v/>
      </c>
      <c r="W788" s="118">
        <f>IF(AND(R788="",S788=""),"",R788+S788)</f>
        <v/>
      </c>
      <c r="X788" s="116">
        <f>IF(O788&lt;&gt;"",DATE(YEAR(O788), MONTH(O788), DAY(O788)),"")</f>
        <v/>
      </c>
      <c r="Y788" s="122" t="n"/>
      <c r="Z788" s="123" t="n"/>
      <c r="AA788" s="117">
        <f>IF(F788="Re-assigned","NA",IF(W788="","",IF(W788&gt;=VLOOKUP(D788,SLAMatrix,3,FALSE),"Yes",IF(W788&lt;VLOOKUP(D788,SLAMatrix,2,FALSE),"No","Internal"))))</f>
        <v/>
      </c>
      <c r="AB788" s="123" t="n"/>
      <c r="AC788" s="123" t="n"/>
      <c r="AD788" s="119" t="n"/>
      <c r="AE788" s="125" t="n"/>
      <c r="AF788" s="124">
        <f>MONTH(O788)</f>
        <v/>
      </c>
      <c r="AG788" s="124">
        <f>VLOOKUP(IFERROR(MID(AE788,1,(FIND(",",AE788,1)-1)),AE788),Facility_Region_Mapping,2,FALSE)</f>
        <v/>
      </c>
      <c r="AH788" s="124" t="n"/>
      <c r="AI788" s="124">
        <f>IF(C788&lt;&gt;"",IF(M788="ESM User",getInterfaceName($C788),"NA"),"")</f>
        <v/>
      </c>
      <c r="AJ788" s="116">
        <f>IF(Q788&lt;&gt;"",DATE(YEAR(Q788), MONTH(Q788), DAY(Q788)),"")</f>
        <v/>
      </c>
      <c r="AK788" s="130">
        <f>IF(Q788&lt;&gt;0,Q788-N788,TODAY()-N788)</f>
        <v/>
      </c>
      <c r="AL788" s="112">
        <f>IF(F788="Re-assigned",0,IF(H788="Closed",0,IF(H788="Service Restored",0,IF(H788="",0,1))))</f>
        <v/>
      </c>
      <c r="AM788" s="124">
        <f>IF(AL788=0,"",IF(AK788&gt;20.99,"Aged","Non-Aged"))</f>
        <v/>
      </c>
      <c r="AN788" s="112">
        <f>IF(Q788&lt;&gt;"",MONTH(Q788),"")</f>
        <v/>
      </c>
      <c r="AO788" s="112">
        <f>IFERROR(VALUE(V788),0)</f>
        <v/>
      </c>
    </row>
    <row customFormat="1" customHeight="1" ht="29.25" r="789" s="112" spans="1:41">
      <c r="A789" s="127" t="n"/>
      <c r="B789" s="113" t="n"/>
      <c r="C789" s="127" t="n"/>
      <c r="D789" s="127" t="n"/>
      <c r="E789" s="114">
        <f>IF(F789 &lt;&gt; "",VLOOKUP(F789,CategoryLookup,2,FALSE), "")</f>
        <v/>
      </c>
      <c r="F789" s="126" t="n"/>
      <c r="G789" s="127" t="n"/>
      <c r="H789" s="127" t="n"/>
      <c r="I789" s="127" t="n"/>
      <c r="J789" s="127" t="n"/>
      <c r="K789" s="127" t="n"/>
      <c r="L789" s="127" t="n"/>
      <c r="M789" s="127" t="n"/>
      <c r="N789" s="120" t="n"/>
      <c r="O789" s="120" t="n"/>
      <c r="P789" s="120" t="n"/>
      <c r="Q789" s="120" t="n"/>
      <c r="R789" s="121" t="n"/>
      <c r="S789" s="121" t="n"/>
      <c r="T789" s="121" t="n"/>
      <c r="U789" s="121" t="n"/>
      <c r="V789" s="117">
        <f>IF(P789="NA","NA",IF(P789&lt;&gt;"",TEXT(P789-N789,"[h].mm"),""))</f>
        <v/>
      </c>
      <c r="W789" s="118">
        <f>IF(AND(R789="",S789=""),"",R789+S789)</f>
        <v/>
      </c>
      <c r="X789" s="116">
        <f>IF(O789&lt;&gt;"",DATE(YEAR(O789), MONTH(O789), DAY(O789)),"")</f>
        <v/>
      </c>
      <c r="Y789" s="122" t="n"/>
      <c r="Z789" s="123" t="n"/>
      <c r="AA789" s="117">
        <f>IF(F789="Re-assigned","NA",IF(W789="","",IF(W789&gt;=VLOOKUP(D789,SLAMatrix,3,FALSE),"Yes",IF(W789&lt;VLOOKUP(D789,SLAMatrix,2,FALSE),"No","Internal"))))</f>
        <v/>
      </c>
      <c r="AB789" s="123" t="n"/>
      <c r="AC789" s="123" t="n"/>
      <c r="AD789" s="119" t="n"/>
      <c r="AE789" s="125" t="n"/>
      <c r="AF789" s="124">
        <f>MONTH(O789)</f>
        <v/>
      </c>
      <c r="AG789" s="124">
        <f>VLOOKUP(IFERROR(MID(AE789,1,(FIND(",",AE789,1)-1)),AE789),Facility_Region_Mapping,2,FALSE)</f>
        <v/>
      </c>
      <c r="AH789" s="124" t="n"/>
      <c r="AI789" s="124">
        <f>IF(C789&lt;&gt;"",IF(M789="ESM User",getInterfaceName($C789),"NA"),"")</f>
        <v/>
      </c>
      <c r="AJ789" s="116">
        <f>IF(Q789&lt;&gt;"",DATE(YEAR(Q789), MONTH(Q789), DAY(Q789)),"")</f>
        <v/>
      </c>
      <c r="AK789" s="130">
        <f>IF(Q789&lt;&gt;0,Q789-N789,TODAY()-N789)</f>
        <v/>
      </c>
      <c r="AL789" s="112">
        <f>IF(F789="Re-assigned",0,IF(H789="Closed",0,IF(H789="Service Restored",0,IF(H789="",0,1))))</f>
        <v/>
      </c>
      <c r="AM789" s="124">
        <f>IF(AL789=0,"",IF(AK789&gt;20.99,"Aged","Non-Aged"))</f>
        <v/>
      </c>
      <c r="AN789" s="112">
        <f>IF(Q789&lt;&gt;"",MONTH(Q789),"")</f>
        <v/>
      </c>
      <c r="AO789" s="112">
        <f>IFERROR(VALUE(V789),0)</f>
        <v/>
      </c>
    </row>
    <row customFormat="1" customHeight="1" ht="29.25" r="790" s="112" spans="1:41">
      <c r="A790" s="127" t="n"/>
      <c r="B790" s="113" t="n"/>
      <c r="C790" s="127" t="n"/>
      <c r="D790" s="127" t="n"/>
      <c r="E790" s="114">
        <f>IF(F790 &lt;&gt; "",VLOOKUP(F790,CategoryLookup,2,FALSE), "")</f>
        <v/>
      </c>
      <c r="F790" s="126" t="n"/>
      <c r="G790" s="127" t="n"/>
      <c r="H790" s="127" t="n"/>
      <c r="I790" s="127" t="n"/>
      <c r="J790" s="127" t="n"/>
      <c r="K790" s="127" t="n"/>
      <c r="L790" s="127" t="n"/>
      <c r="M790" s="127" t="n"/>
      <c r="N790" s="120" t="n"/>
      <c r="O790" s="120" t="n"/>
      <c r="P790" s="120" t="n"/>
      <c r="Q790" s="120" t="n"/>
      <c r="R790" s="121" t="n"/>
      <c r="S790" s="121" t="n"/>
      <c r="T790" s="121" t="n"/>
      <c r="U790" s="121" t="n"/>
      <c r="V790" s="117">
        <f>IF(P790="NA","NA",IF(P790&lt;&gt;"",TEXT(P790-N790,"[h].mm"),""))</f>
        <v/>
      </c>
      <c r="W790" s="118">
        <f>IF(AND(R790="",S790=""),"",R790+S790)</f>
        <v/>
      </c>
      <c r="X790" s="116">
        <f>IF(O790&lt;&gt;"",DATE(YEAR(O790), MONTH(O790), DAY(O790)),"")</f>
        <v/>
      </c>
      <c r="Y790" s="122" t="n"/>
      <c r="Z790" s="123" t="n"/>
      <c r="AA790" s="117">
        <f>IF(F790="Re-assigned","NA",IF(W790="","",IF(W790&gt;=VLOOKUP(D790,SLAMatrix,3,FALSE),"Yes",IF(W790&lt;VLOOKUP(D790,SLAMatrix,2,FALSE),"No","Internal"))))</f>
        <v/>
      </c>
      <c r="AB790" s="123" t="n"/>
      <c r="AC790" s="123" t="n"/>
      <c r="AD790" s="119" t="n"/>
      <c r="AE790" s="125" t="n"/>
      <c r="AF790" s="124">
        <f>MONTH(O790)</f>
        <v/>
      </c>
      <c r="AG790" s="124">
        <f>VLOOKUP(IFERROR(MID(AE790,1,(FIND(",",AE790,1)-1)),AE790),Facility_Region_Mapping,2,FALSE)</f>
        <v/>
      </c>
      <c r="AH790" s="124" t="n"/>
      <c r="AI790" s="124">
        <f>IF(C790&lt;&gt;"",IF(M790="ESM User",getInterfaceName($C790),"NA"),"")</f>
        <v/>
      </c>
      <c r="AJ790" s="116">
        <f>IF(Q790&lt;&gt;"",DATE(YEAR(Q790), MONTH(Q790), DAY(Q790)),"")</f>
        <v/>
      </c>
      <c r="AK790" s="130">
        <f>IF(Q790&lt;&gt;0,Q790-N790,TODAY()-N790)</f>
        <v/>
      </c>
      <c r="AL790" s="112">
        <f>IF(F790="Re-assigned",0,IF(H790="Closed",0,IF(H790="Service Restored",0,IF(H790="",0,1))))</f>
        <v/>
      </c>
      <c r="AM790" s="124">
        <f>IF(AL790=0,"",IF(AK790&gt;20.99,"Aged","Non-Aged"))</f>
        <v/>
      </c>
      <c r="AN790" s="112">
        <f>IF(Q790&lt;&gt;"",MONTH(Q790),"")</f>
        <v/>
      </c>
      <c r="AO790" s="112">
        <f>IFERROR(VALUE(V790),0)</f>
        <v/>
      </c>
    </row>
    <row customFormat="1" customHeight="1" ht="29.25" r="791" s="112" spans="1:41">
      <c r="A791" s="127" t="n"/>
      <c r="B791" s="113" t="n"/>
      <c r="C791" s="127" t="n"/>
      <c r="D791" s="127" t="n"/>
      <c r="E791" s="114">
        <f>IF(F791 &lt;&gt; "",VLOOKUP(F791,CategoryLookup,2,FALSE), "")</f>
        <v/>
      </c>
      <c r="F791" s="126" t="n"/>
      <c r="G791" s="127" t="n"/>
      <c r="H791" s="127" t="n"/>
      <c r="I791" s="127" t="n"/>
      <c r="J791" s="127" t="n"/>
      <c r="K791" s="127" t="n"/>
      <c r="L791" s="127" t="n"/>
      <c r="M791" s="127" t="n"/>
      <c r="N791" s="120" t="n"/>
      <c r="O791" s="120" t="n"/>
      <c r="P791" s="120" t="n"/>
      <c r="Q791" s="120" t="n"/>
      <c r="R791" s="121" t="n"/>
      <c r="S791" s="121" t="n"/>
      <c r="T791" s="121" t="n"/>
      <c r="U791" s="121" t="n"/>
      <c r="V791" s="117">
        <f>IF(P791="NA","NA",IF(P791&lt;&gt;"",TEXT(P791-N791,"[h].mm"),""))</f>
        <v/>
      </c>
      <c r="W791" s="118">
        <f>IF(AND(R791="",S791=""),"",R791+S791)</f>
        <v/>
      </c>
      <c r="X791" s="116">
        <f>IF(O791&lt;&gt;"",DATE(YEAR(O791), MONTH(O791), DAY(O791)),"")</f>
        <v/>
      </c>
      <c r="Y791" s="122" t="n"/>
      <c r="Z791" s="123" t="n"/>
      <c r="AA791" s="117">
        <f>IF(F791="Re-assigned","NA",IF(W791="","",IF(W791&gt;=VLOOKUP(D791,SLAMatrix,3,FALSE),"Yes",IF(W791&lt;VLOOKUP(D791,SLAMatrix,2,FALSE),"No","Internal"))))</f>
        <v/>
      </c>
      <c r="AB791" s="123" t="n"/>
      <c r="AC791" s="123" t="n"/>
      <c r="AD791" s="119" t="n"/>
      <c r="AE791" s="125" t="n"/>
      <c r="AF791" s="124">
        <f>MONTH(O791)</f>
        <v/>
      </c>
      <c r="AG791" s="124">
        <f>VLOOKUP(IFERROR(MID(AE791,1,(FIND(",",AE791,1)-1)),AE791),Facility_Region_Mapping,2,FALSE)</f>
        <v/>
      </c>
      <c r="AH791" s="124" t="n"/>
      <c r="AI791" s="124">
        <f>IF(C791&lt;&gt;"",IF(M791="ESM User",getInterfaceName($C791),"NA"),"")</f>
        <v/>
      </c>
      <c r="AJ791" s="116">
        <f>IF(Q791&lt;&gt;"",DATE(YEAR(Q791), MONTH(Q791), DAY(Q791)),"")</f>
        <v/>
      </c>
      <c r="AK791" s="130">
        <f>IF(Q791&lt;&gt;0,Q791-N791,TODAY()-N791)</f>
        <v/>
      </c>
      <c r="AL791" s="112">
        <f>IF(F791="Re-assigned",0,IF(H791="Closed",0,IF(H791="Service Restored",0,IF(H791="",0,1))))</f>
        <v/>
      </c>
      <c r="AM791" s="124">
        <f>IF(AL791=0,"",IF(AK791&gt;20.99,"Aged","Non-Aged"))</f>
        <v/>
      </c>
      <c r="AN791" s="112">
        <f>IF(Q791&lt;&gt;"",MONTH(Q791),"")</f>
        <v/>
      </c>
      <c r="AO791" s="112">
        <f>IFERROR(VALUE(V791),0)</f>
        <v/>
      </c>
    </row>
    <row customFormat="1" customHeight="1" ht="29.25" r="792" s="112" spans="1:41">
      <c r="A792" s="127" t="n"/>
      <c r="B792" s="113" t="n"/>
      <c r="C792" s="127" t="n"/>
      <c r="D792" s="127" t="n"/>
      <c r="E792" s="114">
        <f>IF(F792 &lt;&gt; "",VLOOKUP(F792,CategoryLookup,2,FALSE), "")</f>
        <v/>
      </c>
      <c r="F792" s="126" t="n"/>
      <c r="G792" s="127" t="n"/>
      <c r="H792" s="127" t="n"/>
      <c r="I792" s="127" t="n"/>
      <c r="J792" s="127" t="n"/>
      <c r="K792" s="127" t="n"/>
      <c r="L792" s="127" t="n"/>
      <c r="M792" s="127" t="n"/>
      <c r="N792" s="120" t="n"/>
      <c r="O792" s="120" t="n"/>
      <c r="P792" s="120" t="n"/>
      <c r="Q792" s="120" t="n"/>
      <c r="R792" s="121" t="n"/>
      <c r="S792" s="121" t="n"/>
      <c r="T792" s="121" t="n"/>
      <c r="U792" s="121" t="n"/>
      <c r="V792" s="117">
        <f>IF(P792="NA","NA",IF(P792&lt;&gt;"",TEXT(P792-N792,"[h].mm"),""))</f>
        <v/>
      </c>
      <c r="W792" s="118">
        <f>IF(AND(R792="",S792=""),"",R792+S792)</f>
        <v/>
      </c>
      <c r="X792" s="116">
        <f>IF(O792&lt;&gt;"",DATE(YEAR(O792), MONTH(O792), DAY(O792)),"")</f>
        <v/>
      </c>
      <c r="Y792" s="122" t="n"/>
      <c r="Z792" s="123" t="n"/>
      <c r="AA792" s="117">
        <f>IF(F792="Re-assigned","NA",IF(W792="","",IF(W792&gt;=VLOOKUP(D792,SLAMatrix,3,FALSE),"Yes",IF(W792&lt;VLOOKUP(D792,SLAMatrix,2,FALSE),"No","Internal"))))</f>
        <v/>
      </c>
      <c r="AB792" s="123" t="n"/>
      <c r="AC792" s="123" t="n"/>
      <c r="AD792" s="119" t="n"/>
      <c r="AE792" s="125" t="n"/>
      <c r="AF792" s="124">
        <f>MONTH(O792)</f>
        <v/>
      </c>
      <c r="AG792" s="124">
        <f>VLOOKUP(IFERROR(MID(AE792,1,(FIND(",",AE792,1)-1)),AE792),Facility_Region_Mapping,2,FALSE)</f>
        <v/>
      </c>
      <c r="AH792" s="124" t="n"/>
      <c r="AI792" s="124">
        <f>IF(C792&lt;&gt;"",IF(M792="ESM User",getInterfaceName($C792),"NA"),"")</f>
        <v/>
      </c>
      <c r="AJ792" s="116">
        <f>IF(Q792&lt;&gt;"",DATE(YEAR(Q792), MONTH(Q792), DAY(Q792)),"")</f>
        <v/>
      </c>
      <c r="AK792" s="130">
        <f>IF(Q792&lt;&gt;0,Q792-N792,TODAY()-N792)</f>
        <v/>
      </c>
      <c r="AL792" s="112">
        <f>IF(F792="Re-assigned",0,IF(H792="Closed",0,IF(H792="Service Restored",0,IF(H792="",0,1))))</f>
        <v/>
      </c>
      <c r="AM792" s="124">
        <f>IF(AL792=0,"",IF(AK792&gt;20.99,"Aged","Non-Aged"))</f>
        <v/>
      </c>
      <c r="AN792" s="112">
        <f>IF(Q792&lt;&gt;"",MONTH(Q792),"")</f>
        <v/>
      </c>
      <c r="AO792" s="112">
        <f>IFERROR(VALUE(V792),0)</f>
        <v/>
      </c>
    </row>
    <row customFormat="1" customHeight="1" ht="29.25" r="793" s="112" spans="1:41">
      <c r="A793" s="127" t="n"/>
      <c r="B793" s="113" t="n"/>
      <c r="C793" s="127" t="n"/>
      <c r="D793" s="127" t="n"/>
      <c r="E793" s="114">
        <f>IF(F793 &lt;&gt; "",VLOOKUP(F793,CategoryLookup,2,FALSE), "")</f>
        <v/>
      </c>
      <c r="F793" s="126" t="n"/>
      <c r="G793" s="127" t="n"/>
      <c r="H793" s="127" t="n"/>
      <c r="I793" s="127" t="n"/>
      <c r="J793" s="127" t="n"/>
      <c r="K793" s="127" t="n"/>
      <c r="L793" s="127" t="n"/>
      <c r="M793" s="127" t="n"/>
      <c r="N793" s="120" t="n"/>
      <c r="O793" s="120" t="n"/>
      <c r="P793" s="120" t="n"/>
      <c r="Q793" s="120" t="n"/>
      <c r="R793" s="121" t="n"/>
      <c r="S793" s="121" t="n"/>
      <c r="T793" s="121" t="n"/>
      <c r="U793" s="121" t="n"/>
      <c r="V793" s="117">
        <f>IF(P793="NA","NA",IF(P793&lt;&gt;"",TEXT(P793-N793,"[h].mm"),""))</f>
        <v/>
      </c>
      <c r="W793" s="118">
        <f>IF(AND(R793="",S793=""),"",R793+S793)</f>
        <v/>
      </c>
      <c r="X793" s="116">
        <f>IF(O793&lt;&gt;"",DATE(YEAR(O793), MONTH(O793), DAY(O793)),"")</f>
        <v/>
      </c>
      <c r="Y793" s="122" t="n"/>
      <c r="Z793" s="123" t="n"/>
      <c r="AA793" s="117">
        <f>IF(F793="Re-assigned","NA",IF(W793="","",IF(W793&gt;=VLOOKUP(D793,SLAMatrix,3,FALSE),"Yes",IF(W793&lt;VLOOKUP(D793,SLAMatrix,2,FALSE),"No","Internal"))))</f>
        <v/>
      </c>
      <c r="AB793" s="123" t="n"/>
      <c r="AC793" s="123" t="n"/>
      <c r="AD793" s="119" t="n"/>
      <c r="AE793" s="125" t="n"/>
      <c r="AF793" s="124">
        <f>MONTH(O793)</f>
        <v/>
      </c>
      <c r="AG793" s="124">
        <f>VLOOKUP(IFERROR(MID(AE793,1,(FIND(",",AE793,1)-1)),AE793),Facility_Region_Mapping,2,FALSE)</f>
        <v/>
      </c>
      <c r="AH793" s="124" t="n"/>
      <c r="AI793" s="124">
        <f>IF(C793&lt;&gt;"",IF(M793="ESM User",getInterfaceName($C793),"NA"),"")</f>
        <v/>
      </c>
      <c r="AJ793" s="116">
        <f>IF(Q793&lt;&gt;"",DATE(YEAR(Q793), MONTH(Q793), DAY(Q793)),"")</f>
        <v/>
      </c>
      <c r="AK793" s="130">
        <f>IF(Q793&lt;&gt;0,Q793-N793,TODAY()-N793)</f>
        <v/>
      </c>
      <c r="AL793" s="112">
        <f>IF(F793="Re-assigned",0,IF(H793="Closed",0,IF(H793="Service Restored",0,IF(H793="",0,1))))</f>
        <v/>
      </c>
      <c r="AM793" s="124">
        <f>IF(AL793=0,"",IF(AK793&gt;20.99,"Aged","Non-Aged"))</f>
        <v/>
      </c>
      <c r="AN793" s="112">
        <f>IF(Q793&lt;&gt;"",MONTH(Q793),"")</f>
        <v/>
      </c>
      <c r="AO793" s="112">
        <f>IFERROR(VALUE(V793),0)</f>
        <v/>
      </c>
    </row>
    <row customFormat="1" customHeight="1" ht="29.25" r="794" s="112" spans="1:41">
      <c r="A794" s="127" t="n"/>
      <c r="B794" s="113" t="n"/>
      <c r="C794" s="127" t="n"/>
      <c r="D794" s="127" t="n"/>
      <c r="E794" s="114">
        <f>IF(F794 &lt;&gt; "",VLOOKUP(F794,CategoryLookup,2,FALSE), "")</f>
        <v/>
      </c>
      <c r="F794" s="126" t="n"/>
      <c r="G794" s="127" t="n"/>
      <c r="H794" s="127" t="n"/>
      <c r="I794" s="127" t="n"/>
      <c r="J794" s="127" t="n"/>
      <c r="K794" s="127" t="n"/>
      <c r="L794" s="127" t="n"/>
      <c r="M794" s="127" t="n"/>
      <c r="N794" s="120" t="n"/>
      <c r="O794" s="120" t="n"/>
      <c r="P794" s="120" t="n"/>
      <c r="Q794" s="120" t="n"/>
      <c r="R794" s="121" t="n"/>
      <c r="S794" s="121" t="n"/>
      <c r="T794" s="121" t="n"/>
      <c r="U794" s="121" t="n"/>
      <c r="V794" s="117">
        <f>IF(P794="NA","NA",IF(P794&lt;&gt;"",TEXT(P794-N794,"[h].mm"),""))</f>
        <v/>
      </c>
      <c r="W794" s="118">
        <f>IF(AND(R794="",S794=""),"",R794+S794)</f>
        <v/>
      </c>
      <c r="X794" s="116">
        <f>IF(O794&lt;&gt;"",DATE(YEAR(O794), MONTH(O794), DAY(O794)),"")</f>
        <v/>
      </c>
      <c r="Y794" s="122" t="n"/>
      <c r="Z794" s="123" t="n"/>
      <c r="AA794" s="117">
        <f>IF(F794="Re-assigned","NA",IF(W794="","",IF(W794&gt;=VLOOKUP(D794,SLAMatrix,3,FALSE),"Yes",IF(W794&lt;VLOOKUP(D794,SLAMatrix,2,FALSE),"No","Internal"))))</f>
        <v/>
      </c>
      <c r="AB794" s="123" t="n"/>
      <c r="AC794" s="123" t="n"/>
      <c r="AD794" s="119" t="n"/>
      <c r="AE794" s="125" t="n"/>
      <c r="AF794" s="124">
        <f>MONTH(O794)</f>
        <v/>
      </c>
      <c r="AG794" s="124">
        <f>VLOOKUP(IFERROR(MID(AE794,1,(FIND(",",AE794,1)-1)),AE794),Facility_Region_Mapping,2,FALSE)</f>
        <v/>
      </c>
      <c r="AH794" s="124" t="n"/>
      <c r="AI794" s="124">
        <f>IF(C794&lt;&gt;"",IF(M794="ESM User",getInterfaceName($C794),"NA"),"")</f>
        <v/>
      </c>
      <c r="AJ794" s="116">
        <f>IF(Q794&lt;&gt;"",DATE(YEAR(Q794), MONTH(Q794), DAY(Q794)),"")</f>
        <v/>
      </c>
      <c r="AK794" s="130">
        <f>IF(Q794&lt;&gt;0,Q794-N794,TODAY()-N794)</f>
        <v/>
      </c>
      <c r="AL794" s="112">
        <f>IF(F794="Re-assigned",0,IF(H794="Closed",0,IF(H794="Service Restored",0,IF(H794="",0,1))))</f>
        <v/>
      </c>
      <c r="AM794" s="124">
        <f>IF(AL794=0,"",IF(AK794&gt;20.99,"Aged","Non-Aged"))</f>
        <v/>
      </c>
      <c r="AN794" s="112">
        <f>IF(Q794&lt;&gt;"",MONTH(Q794),"")</f>
        <v/>
      </c>
      <c r="AO794" s="112">
        <f>IFERROR(VALUE(V794),0)</f>
        <v/>
      </c>
    </row>
    <row customFormat="1" customHeight="1" ht="29.25" r="795" s="112" spans="1:41">
      <c r="A795" s="127" t="n"/>
      <c r="B795" s="113" t="n"/>
      <c r="C795" s="127" t="n"/>
      <c r="D795" s="127" t="n"/>
      <c r="E795" s="114">
        <f>IF(F795 &lt;&gt; "",VLOOKUP(F795,CategoryLookup,2,FALSE), "")</f>
        <v/>
      </c>
      <c r="F795" s="126" t="n"/>
      <c r="G795" s="127" t="n"/>
      <c r="H795" s="127" t="n"/>
      <c r="I795" s="127" t="n"/>
      <c r="J795" s="127" t="n"/>
      <c r="K795" s="127" t="n"/>
      <c r="L795" s="127" t="n"/>
      <c r="M795" s="127" t="n"/>
      <c r="N795" s="120" t="n"/>
      <c r="O795" s="120" t="n"/>
      <c r="P795" s="120" t="n"/>
      <c r="Q795" s="120" t="n"/>
      <c r="R795" s="121" t="n"/>
      <c r="S795" s="121" t="n"/>
      <c r="T795" s="121" t="n"/>
      <c r="U795" s="121" t="n"/>
      <c r="V795" s="117">
        <f>IF(P795="NA","NA",IF(P795&lt;&gt;"",TEXT(P795-N795,"[h].mm"),""))</f>
        <v/>
      </c>
      <c r="W795" s="118">
        <f>IF(AND(R795="",S795=""),"",R795+S795)</f>
        <v/>
      </c>
      <c r="X795" s="116">
        <f>IF(O795&lt;&gt;"",DATE(YEAR(O795), MONTH(O795), DAY(O795)),"")</f>
        <v/>
      </c>
      <c r="Y795" s="122" t="n"/>
      <c r="Z795" s="123" t="n"/>
      <c r="AA795" s="117">
        <f>IF(F795="Re-assigned","NA",IF(W795="","",IF(W795&gt;=VLOOKUP(D795,SLAMatrix,3,FALSE),"Yes",IF(W795&lt;VLOOKUP(D795,SLAMatrix,2,FALSE),"No","Internal"))))</f>
        <v/>
      </c>
      <c r="AB795" s="123" t="n"/>
      <c r="AC795" s="123" t="n"/>
      <c r="AD795" s="119" t="n"/>
      <c r="AE795" s="125" t="n"/>
      <c r="AF795" s="124">
        <f>MONTH(O795)</f>
        <v/>
      </c>
      <c r="AG795" s="124">
        <f>VLOOKUP(IFERROR(MID(AE795,1,(FIND(",",AE795,1)-1)),AE795),Facility_Region_Mapping,2,FALSE)</f>
        <v/>
      </c>
      <c r="AH795" s="124" t="n"/>
      <c r="AI795" s="124">
        <f>IF(C795&lt;&gt;"",IF(M795="ESM User",getInterfaceName($C795),"NA"),"")</f>
        <v/>
      </c>
      <c r="AJ795" s="116">
        <f>IF(Q795&lt;&gt;"",DATE(YEAR(Q795), MONTH(Q795), DAY(Q795)),"")</f>
        <v/>
      </c>
      <c r="AK795" s="130">
        <f>IF(Q795&lt;&gt;0,Q795-N795,TODAY()-N795)</f>
        <v/>
      </c>
      <c r="AL795" s="112">
        <f>IF(F795="Re-assigned",0,IF(H795="Closed",0,IF(H795="Service Restored",0,IF(H795="",0,1))))</f>
        <v/>
      </c>
      <c r="AM795" s="124">
        <f>IF(AL795=0,"",IF(AK795&gt;20.99,"Aged","Non-Aged"))</f>
        <v/>
      </c>
      <c r="AN795" s="112">
        <f>IF(Q795&lt;&gt;"",MONTH(Q795),"")</f>
        <v/>
      </c>
      <c r="AO795" s="112">
        <f>IFERROR(VALUE(V795),0)</f>
        <v/>
      </c>
    </row>
    <row customFormat="1" customHeight="1" ht="29.25" r="796" s="112" spans="1:41">
      <c r="A796" s="127" t="n"/>
      <c r="B796" s="113" t="n"/>
      <c r="C796" s="127" t="n"/>
      <c r="D796" s="127" t="n"/>
      <c r="E796" s="114">
        <f>IF(F796 &lt;&gt; "",VLOOKUP(F796,CategoryLookup,2,FALSE), "")</f>
        <v/>
      </c>
      <c r="F796" s="126" t="n"/>
      <c r="G796" s="127" t="n"/>
      <c r="H796" s="127" t="n"/>
      <c r="I796" s="127" t="n"/>
      <c r="J796" s="127" t="n"/>
      <c r="K796" s="127" t="n"/>
      <c r="L796" s="127" t="n"/>
      <c r="M796" s="127" t="n"/>
      <c r="N796" s="120" t="n"/>
      <c r="O796" s="120" t="n"/>
      <c r="P796" s="120" t="n"/>
      <c r="Q796" s="120" t="n"/>
      <c r="R796" s="121" t="n"/>
      <c r="S796" s="121" t="n"/>
      <c r="T796" s="121" t="n"/>
      <c r="U796" s="121" t="n"/>
      <c r="V796" s="117">
        <f>IF(P796="NA","NA",IF(P796&lt;&gt;"",TEXT(P796-N796,"[h].mm"),""))</f>
        <v/>
      </c>
      <c r="W796" s="118">
        <f>IF(AND(R796="",S796=""),"",R796+S796)</f>
        <v/>
      </c>
      <c r="X796" s="116">
        <f>IF(O796&lt;&gt;"",DATE(YEAR(O796), MONTH(O796), DAY(O796)),"")</f>
        <v/>
      </c>
      <c r="Y796" s="122" t="n"/>
      <c r="Z796" s="123" t="n"/>
      <c r="AA796" s="117">
        <f>IF(F796="Re-assigned","NA",IF(W796="","",IF(W796&gt;=VLOOKUP(D796,SLAMatrix,3,FALSE),"Yes",IF(W796&lt;VLOOKUP(D796,SLAMatrix,2,FALSE),"No","Internal"))))</f>
        <v/>
      </c>
      <c r="AB796" s="123" t="n"/>
      <c r="AC796" s="123" t="n"/>
      <c r="AD796" s="119" t="n"/>
      <c r="AE796" s="125" t="n"/>
      <c r="AF796" s="124">
        <f>MONTH(O796)</f>
        <v/>
      </c>
      <c r="AG796" s="124">
        <f>VLOOKUP(IFERROR(MID(AE796,1,(FIND(",",AE796,1)-1)),AE796),Facility_Region_Mapping,2,FALSE)</f>
        <v/>
      </c>
      <c r="AH796" s="124" t="n"/>
      <c r="AI796" s="124">
        <f>IF(C796&lt;&gt;"",IF(M796="ESM User",getInterfaceName($C796),"NA"),"")</f>
        <v/>
      </c>
      <c r="AJ796" s="116">
        <f>IF(Q796&lt;&gt;"",DATE(YEAR(Q796), MONTH(Q796), DAY(Q796)),"")</f>
        <v/>
      </c>
      <c r="AK796" s="130">
        <f>IF(Q796&lt;&gt;0,Q796-N796,TODAY()-N796)</f>
        <v/>
      </c>
      <c r="AL796" s="112">
        <f>IF(F796="Re-assigned",0,IF(H796="Closed",0,IF(H796="Service Restored",0,IF(H796="",0,1))))</f>
        <v/>
      </c>
      <c r="AM796" s="124">
        <f>IF(AL796=0,"",IF(AK796&gt;20.99,"Aged","Non-Aged"))</f>
        <v/>
      </c>
      <c r="AN796" s="112">
        <f>IF(Q796&lt;&gt;"",MONTH(Q796),"")</f>
        <v/>
      </c>
      <c r="AO796" s="112">
        <f>IFERROR(VALUE(V796),0)</f>
        <v/>
      </c>
    </row>
    <row customFormat="1" customHeight="1" ht="29.25" r="797" s="112" spans="1:41">
      <c r="A797" s="127" t="n"/>
      <c r="B797" s="113" t="n"/>
      <c r="C797" s="127" t="n"/>
      <c r="D797" s="127" t="n"/>
      <c r="E797" s="114">
        <f>IF(F797 &lt;&gt; "",VLOOKUP(F797,CategoryLookup,2,FALSE), "")</f>
        <v/>
      </c>
      <c r="F797" s="126" t="n"/>
      <c r="G797" s="127" t="n"/>
      <c r="H797" s="127" t="n"/>
      <c r="I797" s="127" t="n"/>
      <c r="J797" s="127" t="n"/>
      <c r="K797" s="127" t="n"/>
      <c r="L797" s="127" t="n"/>
      <c r="M797" s="127" t="n"/>
      <c r="N797" s="120" t="n"/>
      <c r="O797" s="120" t="n"/>
      <c r="P797" s="120" t="n"/>
      <c r="Q797" s="120" t="n"/>
      <c r="R797" s="121" t="n"/>
      <c r="S797" s="121" t="n"/>
      <c r="T797" s="121" t="n"/>
      <c r="U797" s="121" t="n"/>
      <c r="V797" s="117">
        <f>IF(P797="NA","NA",IF(P797&lt;&gt;"",TEXT(P797-N797,"[h].mm"),""))</f>
        <v/>
      </c>
      <c r="W797" s="118">
        <f>IF(AND(R797="",S797=""),"",R797+S797)</f>
        <v/>
      </c>
      <c r="X797" s="116">
        <f>IF(O797&lt;&gt;"",DATE(YEAR(O797), MONTH(O797), DAY(O797)),"")</f>
        <v/>
      </c>
      <c r="Y797" s="122" t="n"/>
      <c r="Z797" s="123" t="n"/>
      <c r="AA797" s="117">
        <f>IF(F797="Re-assigned","NA",IF(W797="","",IF(W797&gt;=VLOOKUP(D797,SLAMatrix,3,FALSE),"Yes",IF(W797&lt;VLOOKUP(D797,SLAMatrix,2,FALSE),"No","Internal"))))</f>
        <v/>
      </c>
      <c r="AB797" s="123" t="n"/>
      <c r="AC797" s="123" t="n"/>
      <c r="AD797" s="119" t="n"/>
      <c r="AE797" s="125" t="n"/>
      <c r="AF797" s="124">
        <f>MONTH(O797)</f>
        <v/>
      </c>
      <c r="AG797" s="124">
        <f>VLOOKUP(IFERROR(MID(AE797,1,(FIND(",",AE797,1)-1)),AE797),Facility_Region_Mapping,2,FALSE)</f>
        <v/>
      </c>
      <c r="AH797" s="124" t="n"/>
      <c r="AI797" s="124">
        <f>IF(C797&lt;&gt;"",IF(M797="ESM User",getInterfaceName($C797),"NA"),"")</f>
        <v/>
      </c>
      <c r="AJ797" s="116">
        <f>IF(Q797&lt;&gt;"",DATE(YEAR(Q797), MONTH(Q797), DAY(Q797)),"")</f>
        <v/>
      </c>
      <c r="AK797" s="130">
        <f>IF(Q797&lt;&gt;0,Q797-N797,TODAY()-N797)</f>
        <v/>
      </c>
      <c r="AL797" s="112">
        <f>IF(F797="Re-assigned",0,IF(H797="Closed",0,IF(H797="Service Restored",0,IF(H797="",0,1))))</f>
        <v/>
      </c>
      <c r="AM797" s="124">
        <f>IF(AL797=0,"",IF(AK797&gt;20.99,"Aged","Non-Aged"))</f>
        <v/>
      </c>
      <c r="AN797" s="112">
        <f>IF(Q797&lt;&gt;"",MONTH(Q797),"")</f>
        <v/>
      </c>
      <c r="AO797" s="112">
        <f>IFERROR(VALUE(V797),0)</f>
        <v/>
      </c>
    </row>
    <row customFormat="1" customHeight="1" ht="29.25" r="798" s="112" spans="1:41">
      <c r="A798" s="127" t="n"/>
      <c r="B798" s="113" t="n"/>
      <c r="C798" s="127" t="n"/>
      <c r="D798" s="127" t="n"/>
      <c r="E798" s="114">
        <f>IF(F798 &lt;&gt; "",VLOOKUP(F798,CategoryLookup,2,FALSE), "")</f>
        <v/>
      </c>
      <c r="F798" s="126" t="n"/>
      <c r="G798" s="127" t="n"/>
      <c r="H798" s="127" t="n"/>
      <c r="I798" s="127" t="n"/>
      <c r="J798" s="127" t="n"/>
      <c r="K798" s="127" t="n"/>
      <c r="L798" s="127" t="n"/>
      <c r="M798" s="127" t="n"/>
      <c r="N798" s="120" t="n"/>
      <c r="O798" s="120" t="n"/>
      <c r="P798" s="120" t="n"/>
      <c r="Q798" s="120" t="n"/>
      <c r="R798" s="121" t="n"/>
      <c r="S798" s="121" t="n"/>
      <c r="T798" s="121" t="n"/>
      <c r="U798" s="121" t="n"/>
      <c r="V798" s="117">
        <f>IF(P798="NA","NA",IF(P798&lt;&gt;"",TEXT(P798-N798,"[h].mm"),""))</f>
        <v/>
      </c>
      <c r="W798" s="118">
        <f>IF(AND(R798="",S798=""),"",R798+S798)</f>
        <v/>
      </c>
      <c r="X798" s="116">
        <f>IF(O798&lt;&gt;"",DATE(YEAR(O798), MONTH(O798), DAY(O798)),"")</f>
        <v/>
      </c>
      <c r="Y798" s="122" t="n"/>
      <c r="Z798" s="123" t="n"/>
      <c r="AA798" s="117">
        <f>IF(F798="Re-assigned","NA",IF(W798="","",IF(W798&gt;=VLOOKUP(D798,SLAMatrix,3,FALSE),"Yes",IF(W798&lt;VLOOKUP(D798,SLAMatrix,2,FALSE),"No","Internal"))))</f>
        <v/>
      </c>
      <c r="AB798" s="123" t="n"/>
      <c r="AC798" s="123" t="n"/>
      <c r="AD798" s="119" t="n"/>
      <c r="AE798" s="125" t="n"/>
      <c r="AF798" s="124">
        <f>MONTH(O798)</f>
        <v/>
      </c>
      <c r="AG798" s="124">
        <f>VLOOKUP(IFERROR(MID(AE798,1,(FIND(",",AE798,1)-1)),AE798),Facility_Region_Mapping,2,FALSE)</f>
        <v/>
      </c>
      <c r="AH798" s="124" t="n"/>
      <c r="AI798" s="124">
        <f>IF(C798&lt;&gt;"",IF(M798="ESM User",getInterfaceName($C798),"NA"),"")</f>
        <v/>
      </c>
      <c r="AJ798" s="116">
        <f>IF(Q798&lt;&gt;"",DATE(YEAR(Q798), MONTH(Q798), DAY(Q798)),"")</f>
        <v/>
      </c>
      <c r="AK798" s="130">
        <f>IF(Q798&lt;&gt;0,Q798-N798,TODAY()-N798)</f>
        <v/>
      </c>
      <c r="AL798" s="112">
        <f>IF(F798="Re-assigned",0,IF(H798="Closed",0,IF(H798="Service Restored",0,IF(H798="",0,1))))</f>
        <v/>
      </c>
      <c r="AM798" s="124">
        <f>IF(AL798=0,"",IF(AK798&gt;20.99,"Aged","Non-Aged"))</f>
        <v/>
      </c>
      <c r="AN798" s="112">
        <f>IF(Q798&lt;&gt;"",MONTH(Q798),"")</f>
        <v/>
      </c>
      <c r="AO798" s="112">
        <f>IFERROR(VALUE(V798),0)</f>
        <v/>
      </c>
    </row>
    <row customFormat="1" customHeight="1" ht="29.25" r="799" s="112" spans="1:41">
      <c r="A799" s="127" t="n"/>
      <c r="B799" s="113" t="n"/>
      <c r="C799" s="127" t="n"/>
      <c r="D799" s="127" t="n"/>
      <c r="E799" s="114">
        <f>IF(F799 &lt;&gt; "",VLOOKUP(F799,CategoryLookup,2,FALSE), "")</f>
        <v/>
      </c>
      <c r="F799" s="126" t="n"/>
      <c r="G799" s="127" t="n"/>
      <c r="H799" s="127" t="n"/>
      <c r="I799" s="127" t="n"/>
      <c r="J799" s="127" t="n"/>
      <c r="K799" s="127" t="n"/>
      <c r="L799" s="127" t="n"/>
      <c r="M799" s="127" t="n"/>
      <c r="N799" s="120" t="n"/>
      <c r="O799" s="120" t="n"/>
      <c r="P799" s="120" t="n"/>
      <c r="Q799" s="120" t="n"/>
      <c r="R799" s="121" t="n"/>
      <c r="S799" s="121" t="n"/>
      <c r="T799" s="121" t="n"/>
      <c r="U799" s="121" t="n"/>
      <c r="V799" s="117">
        <f>IF(P799="NA","NA",IF(P799&lt;&gt;"",TEXT(P799-N799,"[h].mm"),""))</f>
        <v/>
      </c>
      <c r="W799" s="118">
        <f>IF(AND(R799="",S799=""),"",R799+S799)</f>
        <v/>
      </c>
      <c r="X799" s="116">
        <f>IF(O799&lt;&gt;"",DATE(YEAR(O799), MONTH(O799), DAY(O799)),"")</f>
        <v/>
      </c>
      <c r="Y799" s="122" t="n"/>
      <c r="Z799" s="123" t="n"/>
      <c r="AA799" s="117">
        <f>IF(F799="Re-assigned","NA",IF(W799="","",IF(W799&gt;=VLOOKUP(D799,SLAMatrix,3,FALSE),"Yes",IF(W799&lt;VLOOKUP(D799,SLAMatrix,2,FALSE),"No","Internal"))))</f>
        <v/>
      </c>
      <c r="AB799" s="123" t="n"/>
      <c r="AC799" s="123" t="n"/>
      <c r="AD799" s="119" t="n"/>
      <c r="AE799" s="125" t="n"/>
      <c r="AF799" s="124">
        <f>MONTH(O799)</f>
        <v/>
      </c>
      <c r="AG799" s="124">
        <f>VLOOKUP(IFERROR(MID(AE799,1,(FIND(",",AE799,1)-1)),AE799),Facility_Region_Mapping,2,FALSE)</f>
        <v/>
      </c>
      <c r="AH799" s="124" t="n"/>
      <c r="AI799" s="124">
        <f>IF(C799&lt;&gt;"",IF(M799="ESM User",getInterfaceName($C799),"NA"),"")</f>
        <v/>
      </c>
      <c r="AJ799" s="116">
        <f>IF(Q799&lt;&gt;"",DATE(YEAR(Q799), MONTH(Q799), DAY(Q799)),"")</f>
        <v/>
      </c>
      <c r="AK799" s="130">
        <f>IF(Q799&lt;&gt;0,Q799-N799,TODAY()-N799)</f>
        <v/>
      </c>
      <c r="AL799" s="112">
        <f>IF(F799="Re-assigned",0,IF(H799="Closed",0,IF(H799="Service Restored",0,IF(H799="",0,1))))</f>
        <v/>
      </c>
      <c r="AM799" s="124">
        <f>IF(AL799=0,"",IF(AK799&gt;20.99,"Aged","Non-Aged"))</f>
        <v/>
      </c>
      <c r="AN799" s="112">
        <f>IF(Q799&lt;&gt;"",MONTH(Q799),"")</f>
        <v/>
      </c>
      <c r="AO799" s="112">
        <f>IFERROR(VALUE(V799),0)</f>
        <v/>
      </c>
    </row>
    <row customFormat="1" customHeight="1" ht="29.25" r="800" s="112" spans="1:41">
      <c r="A800" s="127" t="n"/>
      <c r="B800" s="113" t="n"/>
      <c r="C800" s="127" t="n"/>
      <c r="D800" s="127" t="n"/>
      <c r="E800" s="114">
        <f>IF(F800 &lt;&gt; "",VLOOKUP(F800,CategoryLookup,2,FALSE), "")</f>
        <v/>
      </c>
      <c r="F800" s="126" t="n"/>
      <c r="G800" s="127" t="n"/>
      <c r="H800" s="127" t="n"/>
      <c r="I800" s="127" t="n"/>
      <c r="J800" s="127" t="n"/>
      <c r="K800" s="127" t="n"/>
      <c r="L800" s="127" t="n"/>
      <c r="M800" s="127" t="n"/>
      <c r="N800" s="120" t="n"/>
      <c r="O800" s="120" t="n"/>
      <c r="P800" s="120" t="n"/>
      <c r="Q800" s="120" t="n"/>
      <c r="R800" s="121" t="n"/>
      <c r="S800" s="121" t="n"/>
      <c r="T800" s="121" t="n"/>
      <c r="U800" s="121" t="n"/>
      <c r="V800" s="117">
        <f>IF(P800="NA","NA",IF(P800&lt;&gt;"",TEXT(P800-N800,"[h].mm"),""))</f>
        <v/>
      </c>
      <c r="W800" s="118">
        <f>IF(AND(R800="",S800=""),"",R800+S800)</f>
        <v/>
      </c>
      <c r="X800" s="116">
        <f>IF(O800&lt;&gt;"",DATE(YEAR(O800), MONTH(O800), DAY(O800)),"")</f>
        <v/>
      </c>
      <c r="Y800" s="122" t="n"/>
      <c r="Z800" s="123" t="n"/>
      <c r="AA800" s="117">
        <f>IF(F800="Re-assigned","NA",IF(W800="","",IF(W800&gt;=VLOOKUP(D800,SLAMatrix,3,FALSE),"Yes",IF(W800&lt;VLOOKUP(D800,SLAMatrix,2,FALSE),"No","Internal"))))</f>
        <v/>
      </c>
      <c r="AB800" s="123" t="n"/>
      <c r="AC800" s="123" t="n"/>
      <c r="AD800" s="119" t="n"/>
      <c r="AE800" s="125" t="n"/>
      <c r="AF800" s="124">
        <f>MONTH(O800)</f>
        <v/>
      </c>
      <c r="AG800" s="124">
        <f>VLOOKUP(IFERROR(MID(AE800,1,(FIND(",",AE800,1)-1)),AE800),Facility_Region_Mapping,2,FALSE)</f>
        <v/>
      </c>
      <c r="AH800" s="124" t="n"/>
      <c r="AI800" s="124">
        <f>IF(C800&lt;&gt;"",IF(M800="ESM User",getInterfaceName($C800),"NA"),"")</f>
        <v/>
      </c>
      <c r="AJ800" s="116">
        <f>IF(Q800&lt;&gt;"",DATE(YEAR(Q800), MONTH(Q800), DAY(Q800)),"")</f>
        <v/>
      </c>
      <c r="AK800" s="130">
        <f>IF(Q800&lt;&gt;0,Q800-N800,TODAY()-N800)</f>
        <v/>
      </c>
      <c r="AL800" s="112">
        <f>IF(F800="Re-assigned",0,IF(H800="Closed",0,IF(H800="Service Restored",0,IF(H800="",0,1))))</f>
        <v/>
      </c>
      <c r="AM800" s="124">
        <f>IF(AL800=0,"",IF(AK800&gt;20.99,"Aged","Non-Aged"))</f>
        <v/>
      </c>
      <c r="AN800" s="112">
        <f>IF(Q800&lt;&gt;"",MONTH(Q800),"")</f>
        <v/>
      </c>
      <c r="AO800" s="112">
        <f>IFERROR(VALUE(V800),0)</f>
        <v/>
      </c>
    </row>
    <row customFormat="1" customHeight="1" ht="29.25" r="801" s="112" spans="1:41">
      <c r="A801" s="127" t="n"/>
      <c r="B801" s="113" t="n"/>
      <c r="C801" s="127" t="n"/>
      <c r="D801" s="127" t="n"/>
      <c r="E801" s="114">
        <f>IF(F801 &lt;&gt; "",VLOOKUP(F801,CategoryLookup,2,FALSE), "")</f>
        <v/>
      </c>
      <c r="F801" s="126" t="n"/>
      <c r="G801" s="127" t="n"/>
      <c r="H801" s="127" t="n"/>
      <c r="I801" s="127" t="n"/>
      <c r="J801" s="127" t="n"/>
      <c r="K801" s="127" t="n"/>
      <c r="L801" s="127" t="n"/>
      <c r="M801" s="127" t="n"/>
      <c r="N801" s="120" t="n"/>
      <c r="O801" s="120" t="n"/>
      <c r="P801" s="120" t="n"/>
      <c r="Q801" s="120" t="n"/>
      <c r="R801" s="121" t="n"/>
      <c r="S801" s="121" t="n"/>
      <c r="T801" s="121" t="n"/>
      <c r="U801" s="121" t="n"/>
      <c r="V801" s="117">
        <f>IF(P801="NA","NA",IF(P801&lt;&gt;"",TEXT(P801-N801,"[h].mm"),""))</f>
        <v/>
      </c>
      <c r="W801" s="118">
        <f>IF(AND(R801="",S801=""),"",R801+S801)</f>
        <v/>
      </c>
      <c r="X801" s="116">
        <f>IF(O801&lt;&gt;"",DATE(YEAR(O801), MONTH(O801), DAY(O801)),"")</f>
        <v/>
      </c>
      <c r="Y801" s="122" t="n"/>
      <c r="Z801" s="123" t="n"/>
      <c r="AA801" s="117">
        <f>IF(F801="Re-assigned","NA",IF(W801="","",IF(W801&gt;=VLOOKUP(D801,SLAMatrix,3,FALSE),"Yes",IF(W801&lt;VLOOKUP(D801,SLAMatrix,2,FALSE),"No","Internal"))))</f>
        <v/>
      </c>
      <c r="AB801" s="123" t="n"/>
      <c r="AC801" s="123" t="n"/>
      <c r="AD801" s="119" t="n"/>
      <c r="AE801" s="125" t="n"/>
      <c r="AF801" s="124">
        <f>MONTH(O801)</f>
        <v/>
      </c>
      <c r="AG801" s="124">
        <f>VLOOKUP(IFERROR(MID(AE801,1,(FIND(",",AE801,1)-1)),AE801),Facility_Region_Mapping,2,FALSE)</f>
        <v/>
      </c>
      <c r="AH801" s="124" t="n"/>
      <c r="AI801" s="124">
        <f>IF(C801&lt;&gt;"",IF(M801="ESM User",getInterfaceName($C801),"NA"),"")</f>
        <v/>
      </c>
      <c r="AJ801" s="116">
        <f>IF(Q801&lt;&gt;"",DATE(YEAR(Q801), MONTH(Q801), DAY(Q801)),"")</f>
        <v/>
      </c>
      <c r="AK801" s="130">
        <f>IF(Q801&lt;&gt;0,Q801-N801,TODAY()-N801)</f>
        <v/>
      </c>
      <c r="AL801" s="112">
        <f>IF(F801="Re-assigned",0,IF(H801="Closed",0,IF(H801="Service Restored",0,IF(H801="",0,1))))</f>
        <v/>
      </c>
      <c r="AM801" s="124">
        <f>IF(AL801=0,"",IF(AK801&gt;20.99,"Aged","Non-Aged"))</f>
        <v/>
      </c>
      <c r="AN801" s="112">
        <f>IF(Q801&lt;&gt;"",MONTH(Q801),"")</f>
        <v/>
      </c>
      <c r="AO801" s="112">
        <f>IFERROR(VALUE(V801),0)</f>
        <v/>
      </c>
    </row>
    <row customFormat="1" customHeight="1" ht="29.25" r="802" s="112" spans="1:41">
      <c r="A802" s="127" t="n"/>
      <c r="B802" s="113" t="n"/>
      <c r="C802" s="127" t="n"/>
      <c r="D802" s="127" t="n"/>
      <c r="E802" s="114">
        <f>IF(F802 &lt;&gt; "",VLOOKUP(F802,CategoryLookup,2,FALSE), "")</f>
        <v/>
      </c>
      <c r="F802" s="126" t="n"/>
      <c r="G802" s="127" t="n"/>
      <c r="H802" s="127" t="n"/>
      <c r="I802" s="127" t="n"/>
      <c r="J802" s="127" t="n"/>
      <c r="K802" s="127" t="n"/>
      <c r="L802" s="127" t="n"/>
      <c r="M802" s="127" t="n"/>
      <c r="N802" s="120" t="n"/>
      <c r="O802" s="120" t="n"/>
      <c r="P802" s="120" t="n"/>
      <c r="Q802" s="120" t="n"/>
      <c r="R802" s="121" t="n"/>
      <c r="S802" s="121" t="n"/>
      <c r="T802" s="121" t="n"/>
      <c r="U802" s="121" t="n"/>
      <c r="V802" s="117">
        <f>IF(P802="NA","NA",IF(P802&lt;&gt;"",TEXT(P802-N802,"[h].mm"),""))</f>
        <v/>
      </c>
      <c r="W802" s="118">
        <f>IF(AND(R802="",S802=""),"",R802+S802)</f>
        <v/>
      </c>
      <c r="X802" s="116">
        <f>IF(O802&lt;&gt;"",DATE(YEAR(O802), MONTH(O802), DAY(O802)),"")</f>
        <v/>
      </c>
      <c r="Y802" s="122" t="n"/>
      <c r="Z802" s="123" t="n"/>
      <c r="AA802" s="117">
        <f>IF(F802="Re-assigned","NA",IF(W802="","",IF(W802&gt;=VLOOKUP(D802,SLAMatrix,3,FALSE),"Yes",IF(W802&lt;VLOOKUP(D802,SLAMatrix,2,FALSE),"No","Internal"))))</f>
        <v/>
      </c>
      <c r="AB802" s="123" t="n"/>
      <c r="AC802" s="123" t="n"/>
      <c r="AD802" s="119" t="n"/>
      <c r="AE802" s="125" t="n"/>
      <c r="AF802" s="124">
        <f>MONTH(O802)</f>
        <v/>
      </c>
      <c r="AG802" s="124">
        <f>VLOOKUP(IFERROR(MID(AE802,1,(FIND(",",AE802,1)-1)),AE802),Facility_Region_Mapping,2,FALSE)</f>
        <v/>
      </c>
      <c r="AH802" s="124" t="n"/>
      <c r="AI802" s="124">
        <f>IF(C802&lt;&gt;"",IF(M802="ESM User",getInterfaceName($C802),"NA"),"")</f>
        <v/>
      </c>
      <c r="AJ802" s="116">
        <f>IF(Q802&lt;&gt;"",DATE(YEAR(Q802), MONTH(Q802), DAY(Q802)),"")</f>
        <v/>
      </c>
      <c r="AK802" s="130">
        <f>IF(Q802&lt;&gt;0,Q802-N802,TODAY()-N802)</f>
        <v/>
      </c>
      <c r="AL802" s="112">
        <f>IF(F802="Re-assigned",0,IF(H802="Closed",0,IF(H802="Service Restored",0,IF(H802="",0,1))))</f>
        <v/>
      </c>
      <c r="AM802" s="124">
        <f>IF(AL802=0,"",IF(AK802&gt;20.99,"Aged","Non-Aged"))</f>
        <v/>
      </c>
      <c r="AN802" s="112">
        <f>IF(Q802&lt;&gt;"",MONTH(Q802),"")</f>
        <v/>
      </c>
      <c r="AO802" s="112">
        <f>IFERROR(VALUE(V802),0)</f>
        <v/>
      </c>
    </row>
    <row customFormat="1" customHeight="1" ht="29.25" r="803" s="112" spans="1:41">
      <c r="A803" s="127" t="n"/>
      <c r="B803" s="113" t="n"/>
      <c r="C803" s="127" t="n"/>
      <c r="D803" s="127" t="n"/>
      <c r="E803" s="114">
        <f>IF(F803 &lt;&gt; "",VLOOKUP(F803,CategoryLookup,2,FALSE), "")</f>
        <v/>
      </c>
      <c r="F803" s="126" t="n"/>
      <c r="G803" s="127" t="n"/>
      <c r="H803" s="127" t="n"/>
      <c r="I803" s="127" t="n"/>
      <c r="J803" s="127" t="n"/>
      <c r="K803" s="127" t="n"/>
      <c r="L803" s="127" t="n"/>
      <c r="M803" s="127" t="n"/>
      <c r="N803" s="120" t="n"/>
      <c r="O803" s="120" t="n"/>
      <c r="P803" s="120" t="n"/>
      <c r="Q803" s="120" t="n"/>
      <c r="R803" s="121" t="n"/>
      <c r="S803" s="121" t="n"/>
      <c r="T803" s="121" t="n"/>
      <c r="U803" s="121" t="n"/>
      <c r="V803" s="117">
        <f>IF(P803="NA","NA",IF(P803&lt;&gt;"",TEXT(P803-N803,"[h].mm"),""))</f>
        <v/>
      </c>
      <c r="W803" s="118">
        <f>IF(AND(R803="",S803=""),"",R803+S803)</f>
        <v/>
      </c>
      <c r="X803" s="116">
        <f>IF(O803&lt;&gt;"",DATE(YEAR(O803), MONTH(O803), DAY(O803)),"")</f>
        <v/>
      </c>
      <c r="Y803" s="122" t="n"/>
      <c r="Z803" s="123" t="n"/>
      <c r="AA803" s="117">
        <f>IF(F803="Re-assigned","NA",IF(W803="","",IF(W803&gt;=VLOOKUP(D803,SLAMatrix,3,FALSE),"Yes",IF(W803&lt;VLOOKUP(D803,SLAMatrix,2,FALSE),"No","Internal"))))</f>
        <v/>
      </c>
      <c r="AB803" s="123" t="n"/>
      <c r="AC803" s="123" t="n"/>
      <c r="AD803" s="119" t="n"/>
      <c r="AE803" s="125" t="n"/>
      <c r="AF803" s="124">
        <f>MONTH(O803)</f>
        <v/>
      </c>
      <c r="AG803" s="124">
        <f>VLOOKUP(IFERROR(MID(AE803,1,(FIND(",",AE803,1)-1)),AE803),Facility_Region_Mapping,2,FALSE)</f>
        <v/>
      </c>
      <c r="AH803" s="124" t="n"/>
      <c r="AI803" s="124">
        <f>IF(C803&lt;&gt;"",IF(M803="ESM User",getInterfaceName($C803),"NA"),"")</f>
        <v/>
      </c>
      <c r="AJ803" s="116">
        <f>IF(Q803&lt;&gt;"",DATE(YEAR(Q803), MONTH(Q803), DAY(Q803)),"")</f>
        <v/>
      </c>
      <c r="AK803" s="130">
        <f>IF(Q803&lt;&gt;0,Q803-N803,TODAY()-N803)</f>
        <v/>
      </c>
      <c r="AL803" s="112">
        <f>IF(F803="Re-assigned",0,IF(H803="Closed",0,IF(H803="Service Restored",0,IF(H803="",0,1))))</f>
        <v/>
      </c>
      <c r="AM803" s="124">
        <f>IF(AL803=0,"",IF(AK803&gt;20.99,"Aged","Non-Aged"))</f>
        <v/>
      </c>
      <c r="AN803" s="112">
        <f>IF(Q803&lt;&gt;"",MONTH(Q803),"")</f>
        <v/>
      </c>
      <c r="AO803" s="112">
        <f>IFERROR(VALUE(V803),0)</f>
        <v/>
      </c>
    </row>
    <row customFormat="1" customHeight="1" ht="29.25" r="804" s="112" spans="1:41">
      <c r="A804" s="127" t="n"/>
      <c r="B804" s="113" t="n"/>
      <c r="C804" s="127" t="n"/>
      <c r="D804" s="127" t="n"/>
      <c r="E804" s="114">
        <f>IF(F804 &lt;&gt; "",VLOOKUP(F804,CategoryLookup,2,FALSE), "")</f>
        <v/>
      </c>
      <c r="F804" s="126" t="n"/>
      <c r="G804" s="127" t="n"/>
      <c r="H804" s="127" t="n"/>
      <c r="I804" s="127" t="n"/>
      <c r="J804" s="127" t="n"/>
      <c r="K804" s="127" t="n"/>
      <c r="L804" s="127" t="n"/>
      <c r="M804" s="127" t="n"/>
      <c r="N804" s="120" t="n"/>
      <c r="O804" s="120" t="n"/>
      <c r="P804" s="120" t="n"/>
      <c r="Q804" s="120" t="n"/>
      <c r="R804" s="121" t="n"/>
      <c r="S804" s="121" t="n"/>
      <c r="T804" s="121" t="n"/>
      <c r="U804" s="121" t="n"/>
      <c r="V804" s="117">
        <f>IF(P804="NA","NA",IF(P804&lt;&gt;"",TEXT(P804-N804,"[h].mm"),""))</f>
        <v/>
      </c>
      <c r="W804" s="118">
        <f>IF(AND(R804="",S804=""),"",R804+S804)</f>
        <v/>
      </c>
      <c r="X804" s="116">
        <f>IF(O804&lt;&gt;"",DATE(YEAR(O804), MONTH(O804), DAY(O804)),"")</f>
        <v/>
      </c>
      <c r="Y804" s="122" t="n"/>
      <c r="Z804" s="123" t="n"/>
      <c r="AA804" s="117">
        <f>IF(F804="Re-assigned","NA",IF(W804="","",IF(W804&gt;=VLOOKUP(D804,SLAMatrix,3,FALSE),"Yes",IF(W804&lt;VLOOKUP(D804,SLAMatrix,2,FALSE),"No","Internal"))))</f>
        <v/>
      </c>
      <c r="AB804" s="123" t="n"/>
      <c r="AC804" s="123" t="n"/>
      <c r="AD804" s="119" t="n"/>
      <c r="AE804" s="125" t="n"/>
      <c r="AF804" s="124">
        <f>MONTH(O804)</f>
        <v/>
      </c>
      <c r="AG804" s="124">
        <f>VLOOKUP(IFERROR(MID(AE804,1,(FIND(",",AE804,1)-1)),AE804),Facility_Region_Mapping,2,FALSE)</f>
        <v/>
      </c>
      <c r="AH804" s="124" t="n"/>
      <c r="AI804" s="124">
        <f>IF(C804&lt;&gt;"",IF(M804="ESM User",getInterfaceName($C804),"NA"),"")</f>
        <v/>
      </c>
      <c r="AJ804" s="116">
        <f>IF(Q804&lt;&gt;"",DATE(YEAR(Q804), MONTH(Q804), DAY(Q804)),"")</f>
        <v/>
      </c>
      <c r="AK804" s="130">
        <f>IF(Q804&lt;&gt;0,Q804-N804,TODAY()-N804)</f>
        <v/>
      </c>
      <c r="AL804" s="112">
        <f>IF(F804="Re-assigned",0,IF(H804="Closed",0,IF(H804="Service Restored",0,IF(H804="",0,1))))</f>
        <v/>
      </c>
      <c r="AM804" s="124">
        <f>IF(AL804=0,"",IF(AK804&gt;20.99,"Aged","Non-Aged"))</f>
        <v/>
      </c>
      <c r="AN804" s="112">
        <f>IF(Q804&lt;&gt;"",MONTH(Q804),"")</f>
        <v/>
      </c>
      <c r="AO804" s="112">
        <f>IFERROR(VALUE(V804),0)</f>
        <v/>
      </c>
    </row>
    <row customFormat="1" customHeight="1" ht="29.25" r="805" s="112" spans="1:41">
      <c r="A805" s="127" t="n"/>
      <c r="B805" s="113" t="n"/>
      <c r="C805" s="127" t="n"/>
      <c r="D805" s="127" t="n"/>
      <c r="E805" s="114">
        <f>IF(F805 &lt;&gt; "",VLOOKUP(F805,CategoryLookup,2,FALSE), "")</f>
        <v/>
      </c>
      <c r="F805" s="126" t="n"/>
      <c r="G805" s="127" t="n"/>
      <c r="H805" s="127" t="n"/>
      <c r="I805" s="127" t="n"/>
      <c r="J805" s="127" t="n"/>
      <c r="K805" s="127" t="n"/>
      <c r="L805" s="127" t="n"/>
      <c r="M805" s="127" t="n"/>
      <c r="N805" s="120" t="n"/>
      <c r="O805" s="120" t="n"/>
      <c r="P805" s="120" t="n"/>
      <c r="Q805" s="120" t="n"/>
      <c r="R805" s="121" t="n"/>
      <c r="S805" s="121" t="n"/>
      <c r="T805" s="121" t="n"/>
      <c r="U805" s="121" t="n"/>
      <c r="V805" s="117">
        <f>IF(P805="NA","NA",IF(P805&lt;&gt;"",TEXT(P805-N805,"[h].mm"),""))</f>
        <v/>
      </c>
      <c r="W805" s="118">
        <f>IF(AND(R805="",S805=""),"",R805+S805)</f>
        <v/>
      </c>
      <c r="X805" s="116">
        <f>IF(O805&lt;&gt;"",DATE(YEAR(O805), MONTH(O805), DAY(O805)),"")</f>
        <v/>
      </c>
      <c r="Y805" s="122" t="n"/>
      <c r="Z805" s="123" t="n"/>
      <c r="AA805" s="117">
        <f>IF(F805="Re-assigned","NA",IF(W805="","",IF(W805&gt;=VLOOKUP(D805,SLAMatrix,3,FALSE),"Yes",IF(W805&lt;VLOOKUP(D805,SLAMatrix,2,FALSE),"No","Internal"))))</f>
        <v/>
      </c>
      <c r="AB805" s="123" t="n"/>
      <c r="AC805" s="123" t="n"/>
      <c r="AD805" s="119" t="n"/>
      <c r="AE805" s="125" t="n"/>
      <c r="AF805" s="124">
        <f>MONTH(O805)</f>
        <v/>
      </c>
      <c r="AG805" s="124">
        <f>VLOOKUP(IFERROR(MID(AE805,1,(FIND(",",AE805,1)-1)),AE805),Facility_Region_Mapping,2,FALSE)</f>
        <v/>
      </c>
      <c r="AH805" s="124" t="n"/>
      <c r="AI805" s="124">
        <f>IF(C805&lt;&gt;"",IF(M805="ESM User",getInterfaceName($C805),"NA"),"")</f>
        <v/>
      </c>
      <c r="AJ805" s="116">
        <f>IF(Q805&lt;&gt;"",DATE(YEAR(Q805), MONTH(Q805), DAY(Q805)),"")</f>
        <v/>
      </c>
      <c r="AK805" s="130">
        <f>IF(Q805&lt;&gt;0,Q805-N805,TODAY()-N805)</f>
        <v/>
      </c>
      <c r="AL805" s="112">
        <f>IF(F805="Re-assigned",0,IF(H805="Closed",0,IF(H805="Service Restored",0,IF(H805="",0,1))))</f>
        <v/>
      </c>
      <c r="AM805" s="124">
        <f>IF(AL805=0,"",IF(AK805&gt;20.99,"Aged","Non-Aged"))</f>
        <v/>
      </c>
      <c r="AN805" s="112">
        <f>IF(Q805&lt;&gt;"",MONTH(Q805),"")</f>
        <v/>
      </c>
      <c r="AO805" s="112">
        <f>IFERROR(VALUE(V805),0)</f>
        <v/>
      </c>
    </row>
    <row customFormat="1" customHeight="1" ht="29.25" r="806" s="112" spans="1:41">
      <c r="A806" s="127" t="n"/>
      <c r="B806" s="113" t="n"/>
      <c r="C806" s="127" t="n"/>
      <c r="D806" s="127" t="n"/>
      <c r="E806" s="114">
        <f>IF(F806 &lt;&gt; "",VLOOKUP(F806,CategoryLookup,2,FALSE), "")</f>
        <v/>
      </c>
      <c r="F806" s="126" t="n"/>
      <c r="G806" s="127" t="n"/>
      <c r="H806" s="127" t="n"/>
      <c r="I806" s="127" t="n"/>
      <c r="J806" s="127" t="n"/>
      <c r="K806" s="127" t="n"/>
      <c r="L806" s="127" t="n"/>
      <c r="M806" s="127" t="n"/>
      <c r="N806" s="120" t="n"/>
      <c r="O806" s="120" t="n"/>
      <c r="P806" s="120" t="n"/>
      <c r="Q806" s="120" t="n"/>
      <c r="R806" s="121" t="n"/>
      <c r="S806" s="121" t="n"/>
      <c r="T806" s="121" t="n"/>
      <c r="U806" s="121" t="n"/>
      <c r="V806" s="117">
        <f>IF(P806="NA","NA",IF(P806&lt;&gt;"",TEXT(P806-N806,"[h].mm"),""))</f>
        <v/>
      </c>
      <c r="W806" s="118">
        <f>IF(AND(R806="",S806=""),"",R806+S806)</f>
        <v/>
      </c>
      <c r="X806" s="116">
        <f>IF(O806&lt;&gt;"",DATE(YEAR(O806), MONTH(O806), DAY(O806)),"")</f>
        <v/>
      </c>
      <c r="Y806" s="122" t="n"/>
      <c r="Z806" s="123" t="n"/>
      <c r="AA806" s="117">
        <f>IF(F806="Re-assigned","NA",IF(W806="","",IF(W806&gt;=VLOOKUP(D806,SLAMatrix,3,FALSE),"Yes",IF(W806&lt;VLOOKUP(D806,SLAMatrix,2,FALSE),"No","Internal"))))</f>
        <v/>
      </c>
      <c r="AB806" s="123" t="n"/>
      <c r="AC806" s="123" t="n"/>
      <c r="AD806" s="119" t="n"/>
      <c r="AE806" s="125" t="n"/>
      <c r="AF806" s="124">
        <f>MONTH(O806)</f>
        <v/>
      </c>
      <c r="AG806" s="124">
        <f>VLOOKUP(IFERROR(MID(AE806,1,(FIND(",",AE806,1)-1)),AE806),Facility_Region_Mapping,2,FALSE)</f>
        <v/>
      </c>
      <c r="AH806" s="124" t="n"/>
      <c r="AI806" s="124">
        <f>IF(C806&lt;&gt;"",IF(M806="ESM User",getInterfaceName($C806),"NA"),"")</f>
        <v/>
      </c>
      <c r="AJ806" s="116">
        <f>IF(Q806&lt;&gt;"",DATE(YEAR(Q806), MONTH(Q806), DAY(Q806)),"")</f>
        <v/>
      </c>
      <c r="AK806" s="130">
        <f>IF(Q806&lt;&gt;0,Q806-N806,TODAY()-N806)</f>
        <v/>
      </c>
      <c r="AL806" s="112">
        <f>IF(F806="Re-assigned",0,IF(H806="Closed",0,IF(H806="Service Restored",0,IF(H806="",0,1))))</f>
        <v/>
      </c>
      <c r="AM806" s="124">
        <f>IF(AL806=0,"",IF(AK806&gt;20.99,"Aged","Non-Aged"))</f>
        <v/>
      </c>
      <c r="AN806" s="112">
        <f>IF(Q806&lt;&gt;"",MONTH(Q806),"")</f>
        <v/>
      </c>
      <c r="AO806" s="112">
        <f>IFERROR(VALUE(V806),0)</f>
        <v/>
      </c>
    </row>
    <row customFormat="1" customHeight="1" ht="29.25" r="807" s="112" spans="1:41">
      <c r="A807" s="127" t="n"/>
      <c r="B807" s="113" t="n"/>
      <c r="C807" s="127" t="n"/>
      <c r="D807" s="127" t="n"/>
      <c r="E807" s="114">
        <f>IF(F807 &lt;&gt; "",VLOOKUP(F807,CategoryLookup,2,FALSE), "")</f>
        <v/>
      </c>
      <c r="F807" s="126" t="n"/>
      <c r="G807" s="127" t="n"/>
      <c r="H807" s="127" t="n"/>
      <c r="I807" s="127" t="n"/>
      <c r="J807" s="127" t="n"/>
      <c r="K807" s="127" t="n"/>
      <c r="L807" s="127" t="n"/>
      <c r="M807" s="127" t="n"/>
      <c r="N807" s="120" t="n"/>
      <c r="O807" s="120" t="n"/>
      <c r="P807" s="120" t="n"/>
      <c r="Q807" s="120" t="n"/>
      <c r="R807" s="121" t="n"/>
      <c r="S807" s="121" t="n"/>
      <c r="T807" s="121" t="n"/>
      <c r="U807" s="121" t="n"/>
      <c r="V807" s="117">
        <f>IF(P807="NA","NA",IF(P807&lt;&gt;"",TEXT(P807-N807,"[h].mm"),""))</f>
        <v/>
      </c>
      <c r="W807" s="118">
        <f>IF(AND(R807="",S807=""),"",R807+S807)</f>
        <v/>
      </c>
      <c r="X807" s="116">
        <f>IF(O807&lt;&gt;"",DATE(YEAR(O807), MONTH(O807), DAY(O807)),"")</f>
        <v/>
      </c>
      <c r="Y807" s="122" t="n"/>
      <c r="Z807" s="123" t="n"/>
      <c r="AA807" s="117">
        <f>IF(F807="Re-assigned","NA",IF(W807="","",IF(W807&gt;=VLOOKUP(D807,SLAMatrix,3,FALSE),"Yes",IF(W807&lt;VLOOKUP(D807,SLAMatrix,2,FALSE),"No","Internal"))))</f>
        <v/>
      </c>
      <c r="AB807" s="123" t="n"/>
      <c r="AC807" s="123" t="n"/>
      <c r="AD807" s="119" t="n"/>
      <c r="AE807" s="125" t="n"/>
      <c r="AF807" s="124">
        <f>MONTH(O807)</f>
        <v/>
      </c>
      <c r="AG807" s="124">
        <f>VLOOKUP(IFERROR(MID(AE807,1,(FIND(",",AE807,1)-1)),AE807),Facility_Region_Mapping,2,FALSE)</f>
        <v/>
      </c>
      <c r="AH807" s="124" t="n"/>
      <c r="AI807" s="124">
        <f>IF(C807&lt;&gt;"",IF(M807="ESM User",getInterfaceName($C807),"NA"),"")</f>
        <v/>
      </c>
      <c r="AJ807" s="116">
        <f>IF(Q807&lt;&gt;"",DATE(YEAR(Q807), MONTH(Q807), DAY(Q807)),"")</f>
        <v/>
      </c>
      <c r="AK807" s="130">
        <f>IF(Q807&lt;&gt;0,Q807-N807,TODAY()-N807)</f>
        <v/>
      </c>
      <c r="AL807" s="112">
        <f>IF(F807="Re-assigned",0,IF(H807="Closed",0,IF(H807="Service Restored",0,IF(H807="",0,1))))</f>
        <v/>
      </c>
      <c r="AM807" s="124">
        <f>IF(AL807=0,"",IF(AK807&gt;20.99,"Aged","Non-Aged"))</f>
        <v/>
      </c>
      <c r="AN807" s="112">
        <f>IF(Q807&lt;&gt;"",MONTH(Q807),"")</f>
        <v/>
      </c>
      <c r="AO807" s="112">
        <f>IFERROR(VALUE(V807),0)</f>
        <v/>
      </c>
    </row>
    <row customFormat="1" customHeight="1" ht="29.25" r="808" s="112" spans="1:41">
      <c r="A808" s="127" t="n"/>
      <c r="B808" s="113" t="n"/>
      <c r="C808" s="127" t="n"/>
      <c r="D808" s="127" t="n"/>
      <c r="E808" s="114">
        <f>IF(F808 &lt;&gt; "",VLOOKUP(F808,CategoryLookup,2,FALSE), "")</f>
        <v/>
      </c>
      <c r="F808" s="126" t="n"/>
      <c r="G808" s="127" t="n"/>
      <c r="H808" s="127" t="n"/>
      <c r="I808" s="127" t="n"/>
      <c r="J808" s="127" t="n"/>
      <c r="K808" s="127" t="n"/>
      <c r="L808" s="127" t="n"/>
      <c r="M808" s="127" t="n"/>
      <c r="N808" s="120" t="n"/>
      <c r="O808" s="120" t="n"/>
      <c r="P808" s="120" t="n"/>
      <c r="Q808" s="120" t="n"/>
      <c r="R808" s="121" t="n"/>
      <c r="S808" s="121" t="n"/>
      <c r="T808" s="121" t="n"/>
      <c r="U808" s="121" t="n"/>
      <c r="V808" s="117">
        <f>IF(P808="NA","NA",IF(P808&lt;&gt;"",TEXT(P808-N808,"[h].mm"),""))</f>
        <v/>
      </c>
      <c r="W808" s="118">
        <f>IF(AND(R808="",S808=""),"",R808+S808)</f>
        <v/>
      </c>
      <c r="X808" s="116">
        <f>IF(O808&lt;&gt;"",DATE(YEAR(O808), MONTH(O808), DAY(O808)),"")</f>
        <v/>
      </c>
      <c r="Y808" s="122" t="n"/>
      <c r="Z808" s="123" t="n"/>
      <c r="AA808" s="117">
        <f>IF(F808="Re-assigned","NA",IF(W808="","",IF(W808&gt;=VLOOKUP(D808,SLAMatrix,3,FALSE),"Yes",IF(W808&lt;VLOOKUP(D808,SLAMatrix,2,FALSE),"No","Internal"))))</f>
        <v/>
      </c>
      <c r="AB808" s="123" t="n"/>
      <c r="AC808" s="123" t="n"/>
      <c r="AD808" s="119" t="n"/>
      <c r="AE808" s="125" t="n"/>
      <c r="AF808" s="124">
        <f>MONTH(O808)</f>
        <v/>
      </c>
      <c r="AG808" s="124">
        <f>VLOOKUP(IFERROR(MID(AE808,1,(FIND(",",AE808,1)-1)),AE808),Facility_Region_Mapping,2,FALSE)</f>
        <v/>
      </c>
      <c r="AH808" s="124" t="n"/>
      <c r="AI808" s="124">
        <f>IF(C808&lt;&gt;"",IF(M808="ESM User",getInterfaceName($C808),"NA"),"")</f>
        <v/>
      </c>
      <c r="AJ808" s="116">
        <f>IF(Q808&lt;&gt;"",DATE(YEAR(Q808), MONTH(Q808), DAY(Q808)),"")</f>
        <v/>
      </c>
      <c r="AK808" s="130">
        <f>IF(Q808&lt;&gt;0,Q808-N808,TODAY()-N808)</f>
        <v/>
      </c>
      <c r="AL808" s="112">
        <f>IF(F808="Re-assigned",0,IF(H808="Closed",0,IF(H808="Service Restored",0,IF(H808="",0,1))))</f>
        <v/>
      </c>
      <c r="AM808" s="124">
        <f>IF(AL808=0,"",IF(AK808&gt;20.99,"Aged","Non-Aged"))</f>
        <v/>
      </c>
      <c r="AN808" s="112">
        <f>IF(Q808&lt;&gt;"",MONTH(Q808),"")</f>
        <v/>
      </c>
      <c r="AO808" s="112">
        <f>IFERROR(VALUE(V808),0)</f>
        <v/>
      </c>
    </row>
    <row customFormat="1" customHeight="1" ht="29.25" r="809" s="112" spans="1:41">
      <c r="A809" s="127" t="n"/>
      <c r="B809" s="113" t="n"/>
      <c r="C809" s="127" t="n"/>
      <c r="D809" s="127" t="n"/>
      <c r="E809" s="114">
        <f>IF(F809 &lt;&gt; "",VLOOKUP(F809,CategoryLookup,2,FALSE), "")</f>
        <v/>
      </c>
      <c r="F809" s="126" t="n"/>
      <c r="G809" s="127" t="n"/>
      <c r="H809" s="127" t="n"/>
      <c r="I809" s="127" t="n"/>
      <c r="J809" s="127" t="n"/>
      <c r="K809" s="127" t="n"/>
      <c r="L809" s="127" t="n"/>
      <c r="M809" s="127" t="n"/>
      <c r="N809" s="120" t="n"/>
      <c r="O809" s="120" t="n"/>
      <c r="P809" s="120" t="n"/>
      <c r="Q809" s="120" t="n"/>
      <c r="R809" s="121" t="n"/>
      <c r="S809" s="121" t="n"/>
      <c r="T809" s="121" t="n"/>
      <c r="U809" s="121" t="n"/>
      <c r="V809" s="117">
        <f>IF(P809="NA","NA",IF(P809&lt;&gt;"",TEXT(P809-N809,"[h].mm"),""))</f>
        <v/>
      </c>
      <c r="W809" s="118">
        <f>IF(AND(R809="",S809=""),"",R809+S809)</f>
        <v/>
      </c>
      <c r="X809" s="116">
        <f>IF(O809&lt;&gt;"",DATE(YEAR(O809), MONTH(O809), DAY(O809)),"")</f>
        <v/>
      </c>
      <c r="Y809" s="122" t="n"/>
      <c r="Z809" s="123" t="n"/>
      <c r="AA809" s="117">
        <f>IF(F809="Re-assigned","NA",IF(W809="","",IF(W809&gt;=VLOOKUP(D809,SLAMatrix,3,FALSE),"Yes",IF(W809&lt;VLOOKUP(D809,SLAMatrix,2,FALSE),"No","Internal"))))</f>
        <v/>
      </c>
      <c r="AB809" s="123" t="n"/>
      <c r="AC809" s="123" t="n"/>
      <c r="AD809" s="119" t="n"/>
      <c r="AE809" s="125" t="n"/>
      <c r="AF809" s="124">
        <f>MONTH(O809)</f>
        <v/>
      </c>
      <c r="AG809" s="124">
        <f>VLOOKUP(IFERROR(MID(AE809,1,(FIND(",",AE809,1)-1)),AE809),Facility_Region_Mapping,2,FALSE)</f>
        <v/>
      </c>
      <c r="AH809" s="124" t="n"/>
      <c r="AI809" s="124">
        <f>IF(C809&lt;&gt;"",IF(M809="ESM User",getInterfaceName($C809),"NA"),"")</f>
        <v/>
      </c>
      <c r="AJ809" s="116">
        <f>IF(Q809&lt;&gt;"",DATE(YEAR(Q809), MONTH(Q809), DAY(Q809)),"")</f>
        <v/>
      </c>
      <c r="AK809" s="130">
        <f>IF(Q809&lt;&gt;0,Q809-N809,TODAY()-N809)</f>
        <v/>
      </c>
      <c r="AL809" s="112">
        <f>IF(F809="Re-assigned",0,IF(H809="Closed",0,IF(H809="Service Restored",0,IF(H809="",0,1))))</f>
        <v/>
      </c>
      <c r="AM809" s="124">
        <f>IF(AL809=0,"",IF(AK809&gt;20.99,"Aged","Non-Aged"))</f>
        <v/>
      </c>
      <c r="AN809" s="112">
        <f>IF(Q809&lt;&gt;"",MONTH(Q809),"")</f>
        <v/>
      </c>
      <c r="AO809" s="112">
        <f>IFERROR(VALUE(V809),0)</f>
        <v/>
      </c>
    </row>
    <row customFormat="1" customHeight="1" ht="29.25" r="810" s="112" spans="1:41">
      <c r="A810" s="127" t="n"/>
      <c r="B810" s="113" t="n"/>
      <c r="C810" s="127" t="n"/>
      <c r="D810" s="127" t="n"/>
      <c r="E810" s="114">
        <f>IF(F810 &lt;&gt; "",VLOOKUP(F810,CategoryLookup,2,FALSE), "")</f>
        <v/>
      </c>
      <c r="F810" s="126" t="n"/>
      <c r="G810" s="127" t="n"/>
      <c r="H810" s="127" t="n"/>
      <c r="I810" s="127" t="n"/>
      <c r="J810" s="127" t="n"/>
      <c r="K810" s="127" t="n"/>
      <c r="L810" s="127" t="n"/>
      <c r="M810" s="127" t="n"/>
      <c r="N810" s="120" t="n"/>
      <c r="O810" s="120" t="n"/>
      <c r="P810" s="120" t="n"/>
      <c r="Q810" s="120" t="n"/>
      <c r="R810" s="121" t="n"/>
      <c r="S810" s="121" t="n"/>
      <c r="T810" s="121" t="n"/>
      <c r="U810" s="121" t="n"/>
      <c r="V810" s="117">
        <f>IF(P810="NA","NA",IF(P810&lt;&gt;"",TEXT(P810-N810,"[h].mm"),""))</f>
        <v/>
      </c>
      <c r="W810" s="118">
        <f>IF(AND(R810="",S810=""),"",R810+S810)</f>
        <v/>
      </c>
      <c r="X810" s="116">
        <f>IF(O810&lt;&gt;"",DATE(YEAR(O810), MONTH(O810), DAY(O810)),"")</f>
        <v/>
      </c>
      <c r="Y810" s="122" t="n"/>
      <c r="Z810" s="123" t="n"/>
      <c r="AA810" s="117">
        <f>IF(F810="Re-assigned","NA",IF(W810="","",IF(W810&gt;=VLOOKUP(D810,SLAMatrix,3,FALSE),"Yes",IF(W810&lt;VLOOKUP(D810,SLAMatrix,2,FALSE),"No","Internal"))))</f>
        <v/>
      </c>
      <c r="AB810" s="123" t="n"/>
      <c r="AC810" s="123" t="n"/>
      <c r="AD810" s="119" t="n"/>
      <c r="AE810" s="125" t="n"/>
      <c r="AF810" s="124">
        <f>MONTH(O810)</f>
        <v/>
      </c>
      <c r="AG810" s="124">
        <f>VLOOKUP(IFERROR(MID(AE810,1,(FIND(",",AE810,1)-1)),AE810),Facility_Region_Mapping,2,FALSE)</f>
        <v/>
      </c>
      <c r="AH810" s="124" t="n"/>
      <c r="AI810" s="124">
        <f>IF(C810&lt;&gt;"",IF(M810="ESM User",getInterfaceName($C810),"NA"),"")</f>
        <v/>
      </c>
      <c r="AJ810" s="116">
        <f>IF(Q810&lt;&gt;"",DATE(YEAR(Q810), MONTH(Q810), DAY(Q810)),"")</f>
        <v/>
      </c>
      <c r="AK810" s="130">
        <f>IF(Q810&lt;&gt;0,Q810-N810,TODAY()-N810)</f>
        <v/>
      </c>
      <c r="AL810" s="112">
        <f>IF(F810="Re-assigned",0,IF(H810="Closed",0,IF(H810="Service Restored",0,IF(H810="",0,1))))</f>
        <v/>
      </c>
      <c r="AM810" s="124">
        <f>IF(AL810=0,"",IF(AK810&gt;20.99,"Aged","Non-Aged"))</f>
        <v/>
      </c>
      <c r="AN810" s="112">
        <f>IF(Q810&lt;&gt;"",MONTH(Q810),"")</f>
        <v/>
      </c>
      <c r="AO810" s="112">
        <f>IFERROR(VALUE(V810),0)</f>
        <v/>
      </c>
    </row>
    <row customFormat="1" customHeight="1" ht="29.25" r="811" s="112" spans="1:41">
      <c r="A811" s="127" t="n"/>
      <c r="B811" s="113" t="n"/>
      <c r="C811" s="127" t="n"/>
      <c r="D811" s="127" t="n"/>
      <c r="E811" s="114">
        <f>IF(F811 &lt;&gt; "",VLOOKUP(F811,CategoryLookup,2,FALSE), "")</f>
        <v/>
      </c>
      <c r="F811" s="126" t="n"/>
      <c r="G811" s="127" t="n"/>
      <c r="H811" s="127" t="n"/>
      <c r="I811" s="127" t="n"/>
      <c r="J811" s="127" t="n"/>
      <c r="K811" s="127" t="n"/>
      <c r="L811" s="127" t="n"/>
      <c r="M811" s="127" t="n"/>
      <c r="N811" s="120" t="n"/>
      <c r="O811" s="120" t="n"/>
      <c r="P811" s="120" t="n"/>
      <c r="Q811" s="120" t="n"/>
      <c r="R811" s="121" t="n"/>
      <c r="S811" s="121" t="n"/>
      <c r="T811" s="121" t="n"/>
      <c r="U811" s="121" t="n"/>
      <c r="V811" s="117">
        <f>IF(P811="NA","NA",IF(P811&lt;&gt;"",TEXT(P811-N811,"[h].mm"),""))</f>
        <v/>
      </c>
      <c r="W811" s="118">
        <f>IF(AND(R811="",S811=""),"",R811+S811)</f>
        <v/>
      </c>
      <c r="X811" s="116">
        <f>IF(O811&lt;&gt;"",DATE(YEAR(O811), MONTH(O811), DAY(O811)),"")</f>
        <v/>
      </c>
      <c r="Y811" s="122" t="n"/>
      <c r="Z811" s="123" t="n"/>
      <c r="AA811" s="117">
        <f>IF(F811="Re-assigned","NA",IF(W811="","",IF(W811&gt;=VLOOKUP(D811,SLAMatrix,3,FALSE),"Yes",IF(W811&lt;VLOOKUP(D811,SLAMatrix,2,FALSE),"No","Internal"))))</f>
        <v/>
      </c>
      <c r="AB811" s="123" t="n"/>
      <c r="AC811" s="123" t="n"/>
      <c r="AD811" s="119" t="n"/>
      <c r="AE811" s="125" t="n"/>
      <c r="AF811" s="124">
        <f>MONTH(O811)</f>
        <v/>
      </c>
      <c r="AG811" s="124">
        <f>VLOOKUP(IFERROR(MID(AE811,1,(FIND(",",AE811,1)-1)),AE811),Facility_Region_Mapping,2,FALSE)</f>
        <v/>
      </c>
      <c r="AH811" s="124" t="n"/>
      <c r="AI811" s="124">
        <f>IF(C811&lt;&gt;"",IF(M811="ESM User",getInterfaceName($C811),"NA"),"")</f>
        <v/>
      </c>
      <c r="AJ811" s="116">
        <f>IF(Q811&lt;&gt;"",DATE(YEAR(Q811), MONTH(Q811), DAY(Q811)),"")</f>
        <v/>
      </c>
      <c r="AK811" s="130">
        <f>IF(Q811&lt;&gt;0,Q811-N811,TODAY()-N811)</f>
        <v/>
      </c>
      <c r="AL811" s="112">
        <f>IF(F811="Re-assigned",0,IF(H811="Closed",0,IF(H811="Service Restored",0,IF(H811="",0,1))))</f>
        <v/>
      </c>
      <c r="AM811" s="124">
        <f>IF(AL811=0,"",IF(AK811&gt;20.99,"Aged","Non-Aged"))</f>
        <v/>
      </c>
      <c r="AN811" s="112">
        <f>IF(Q811&lt;&gt;"",MONTH(Q811),"")</f>
        <v/>
      </c>
      <c r="AO811" s="112">
        <f>IFERROR(VALUE(V811),0)</f>
        <v/>
      </c>
    </row>
    <row customFormat="1" customHeight="1" ht="29.25" r="812" s="112" spans="1:41">
      <c r="A812" s="127" t="n"/>
      <c r="B812" s="113" t="n"/>
      <c r="C812" s="127" t="n"/>
      <c r="D812" s="127" t="n"/>
      <c r="E812" s="114">
        <f>IF(F812 &lt;&gt; "",VLOOKUP(F812,CategoryLookup,2,FALSE), "")</f>
        <v/>
      </c>
      <c r="F812" s="126" t="n"/>
      <c r="G812" s="127" t="n"/>
      <c r="H812" s="127" t="n"/>
      <c r="I812" s="127" t="n"/>
      <c r="J812" s="127" t="n"/>
      <c r="K812" s="127" t="n"/>
      <c r="L812" s="127" t="n"/>
      <c r="M812" s="127" t="n"/>
      <c r="N812" s="120" t="n"/>
      <c r="O812" s="120" t="n"/>
      <c r="P812" s="120" t="n"/>
      <c r="Q812" s="120" t="n"/>
      <c r="R812" s="121" t="n"/>
      <c r="S812" s="121" t="n"/>
      <c r="T812" s="121" t="n"/>
      <c r="U812" s="121" t="n"/>
      <c r="V812" s="117">
        <f>IF(P812="NA","NA",IF(P812&lt;&gt;"",TEXT(P812-N812,"[h].mm"),""))</f>
        <v/>
      </c>
      <c r="W812" s="118">
        <f>IF(AND(R812="",S812=""),"",R812+S812)</f>
        <v/>
      </c>
      <c r="X812" s="116">
        <f>IF(O812&lt;&gt;"",DATE(YEAR(O812), MONTH(O812), DAY(O812)),"")</f>
        <v/>
      </c>
      <c r="Y812" s="122" t="n"/>
      <c r="Z812" s="123" t="n"/>
      <c r="AA812" s="117">
        <f>IF(F812="Re-assigned","NA",IF(W812="","",IF(W812&gt;=VLOOKUP(D812,SLAMatrix,3,FALSE),"Yes",IF(W812&lt;VLOOKUP(D812,SLAMatrix,2,FALSE),"No","Internal"))))</f>
        <v/>
      </c>
      <c r="AB812" s="123" t="n"/>
      <c r="AC812" s="123" t="n"/>
      <c r="AD812" s="119" t="n"/>
      <c r="AE812" s="125" t="n"/>
      <c r="AF812" s="124">
        <f>MONTH(O812)</f>
        <v/>
      </c>
      <c r="AG812" s="124">
        <f>VLOOKUP(IFERROR(MID(AE812,1,(FIND(",",AE812,1)-1)),AE812),Facility_Region_Mapping,2,FALSE)</f>
        <v/>
      </c>
      <c r="AH812" s="124" t="n"/>
      <c r="AI812" s="124">
        <f>IF(C812&lt;&gt;"",IF(M812="ESM User",getInterfaceName($C812),"NA"),"")</f>
        <v/>
      </c>
      <c r="AJ812" s="116">
        <f>IF(Q812&lt;&gt;"",DATE(YEAR(Q812), MONTH(Q812), DAY(Q812)),"")</f>
        <v/>
      </c>
      <c r="AK812" s="130">
        <f>IF(Q812&lt;&gt;0,Q812-N812,TODAY()-N812)</f>
        <v/>
      </c>
      <c r="AL812" s="112">
        <f>IF(F812="Re-assigned",0,IF(H812="Closed",0,IF(H812="Service Restored",0,IF(H812="",0,1))))</f>
        <v/>
      </c>
      <c r="AM812" s="124">
        <f>IF(AL812=0,"",IF(AK812&gt;20.99,"Aged","Non-Aged"))</f>
        <v/>
      </c>
      <c r="AN812" s="112">
        <f>IF(Q812&lt;&gt;"",MONTH(Q812),"")</f>
        <v/>
      </c>
      <c r="AO812" s="112">
        <f>IFERROR(VALUE(V812),0)</f>
        <v/>
      </c>
    </row>
    <row customFormat="1" customHeight="1" ht="29.25" r="813" s="112" spans="1:41">
      <c r="A813" s="127" t="n"/>
      <c r="B813" s="113" t="n"/>
      <c r="C813" s="127" t="n"/>
      <c r="D813" s="127" t="n"/>
      <c r="E813" s="114">
        <f>IF(F813 &lt;&gt; "",VLOOKUP(F813,CategoryLookup,2,FALSE), "")</f>
        <v/>
      </c>
      <c r="F813" s="126" t="n"/>
      <c r="G813" s="127" t="n"/>
      <c r="H813" s="127" t="n"/>
      <c r="I813" s="127" t="n"/>
      <c r="J813" s="127" t="n"/>
      <c r="K813" s="127" t="n"/>
      <c r="L813" s="127" t="n"/>
      <c r="M813" s="127" t="n"/>
      <c r="N813" s="120" t="n"/>
      <c r="O813" s="120" t="n"/>
      <c r="P813" s="120" t="n"/>
      <c r="Q813" s="120" t="n"/>
      <c r="R813" s="121" t="n"/>
      <c r="S813" s="121" t="n"/>
      <c r="T813" s="121" t="n"/>
      <c r="U813" s="121" t="n"/>
      <c r="V813" s="117">
        <f>IF(P813="NA","NA",IF(P813&lt;&gt;"",TEXT(P813-N813,"[h].mm"),""))</f>
        <v/>
      </c>
      <c r="W813" s="118">
        <f>IF(AND(R813="",S813=""),"",R813+S813)</f>
        <v/>
      </c>
      <c r="X813" s="116">
        <f>IF(O813&lt;&gt;"",DATE(YEAR(O813), MONTH(O813), DAY(O813)),"")</f>
        <v/>
      </c>
      <c r="Y813" s="122" t="n"/>
      <c r="Z813" s="123" t="n"/>
      <c r="AA813" s="117">
        <f>IF(F813="Re-assigned","NA",IF(W813="","",IF(W813&gt;=VLOOKUP(D813,SLAMatrix,3,FALSE),"Yes",IF(W813&lt;VLOOKUP(D813,SLAMatrix,2,FALSE),"No","Internal"))))</f>
        <v/>
      </c>
      <c r="AB813" s="123" t="n"/>
      <c r="AC813" s="123" t="n"/>
      <c r="AD813" s="119" t="n"/>
      <c r="AE813" s="125" t="n"/>
      <c r="AF813" s="124">
        <f>MONTH(O813)</f>
        <v/>
      </c>
      <c r="AG813" s="124">
        <f>VLOOKUP(IFERROR(MID(AE813,1,(FIND(",",AE813,1)-1)),AE813),Facility_Region_Mapping,2,FALSE)</f>
        <v/>
      </c>
      <c r="AH813" s="124" t="n"/>
      <c r="AI813" s="124">
        <f>IF(C813&lt;&gt;"",IF(M813="ESM User",getInterfaceName($C813),"NA"),"")</f>
        <v/>
      </c>
      <c r="AJ813" s="116">
        <f>IF(Q813&lt;&gt;"",DATE(YEAR(Q813), MONTH(Q813), DAY(Q813)),"")</f>
        <v/>
      </c>
      <c r="AK813" s="130">
        <f>IF(Q813&lt;&gt;0,Q813-N813,TODAY()-N813)</f>
        <v/>
      </c>
      <c r="AL813" s="112">
        <f>IF(F813="Re-assigned",0,IF(H813="Closed",0,IF(H813="Service Restored",0,IF(H813="",0,1))))</f>
        <v/>
      </c>
      <c r="AM813" s="124">
        <f>IF(AL813=0,"",IF(AK813&gt;20.99,"Aged","Non-Aged"))</f>
        <v/>
      </c>
      <c r="AN813" s="112">
        <f>IF(Q813&lt;&gt;"",MONTH(Q813),"")</f>
        <v/>
      </c>
      <c r="AO813" s="112">
        <f>IFERROR(VALUE(V813),0)</f>
        <v/>
      </c>
    </row>
    <row customFormat="1" customHeight="1" ht="29.25" r="814" s="112" spans="1:41">
      <c r="A814" s="127" t="n"/>
      <c r="B814" s="113" t="n"/>
      <c r="C814" s="127" t="n"/>
      <c r="D814" s="127" t="n"/>
      <c r="E814" s="114">
        <f>IF(F814 &lt;&gt; "",VLOOKUP(F814,CategoryLookup,2,FALSE), "")</f>
        <v/>
      </c>
      <c r="F814" s="126" t="n"/>
      <c r="G814" s="127" t="n"/>
      <c r="H814" s="127" t="n"/>
      <c r="I814" s="127" t="n"/>
      <c r="J814" s="127" t="n"/>
      <c r="K814" s="127" t="n"/>
      <c r="L814" s="127" t="n"/>
      <c r="M814" s="127" t="n"/>
      <c r="N814" s="120" t="n"/>
      <c r="O814" s="120" t="n"/>
      <c r="P814" s="120" t="n"/>
      <c r="Q814" s="120" t="n"/>
      <c r="R814" s="121" t="n"/>
      <c r="S814" s="121" t="n"/>
      <c r="T814" s="121" t="n"/>
      <c r="U814" s="121" t="n"/>
      <c r="V814" s="117">
        <f>IF(P814="NA","NA",IF(P814&lt;&gt;"",TEXT(P814-N814,"[h].mm"),""))</f>
        <v/>
      </c>
      <c r="W814" s="118">
        <f>IF(AND(R814="",S814=""),"",R814+S814)</f>
        <v/>
      </c>
      <c r="X814" s="116">
        <f>IF(O814&lt;&gt;"",DATE(YEAR(O814), MONTH(O814), DAY(O814)),"")</f>
        <v/>
      </c>
      <c r="Y814" s="122" t="n"/>
      <c r="Z814" s="123" t="n"/>
      <c r="AA814" s="117">
        <f>IF(F814="Re-assigned","NA",IF(W814="","",IF(W814&gt;=VLOOKUP(D814,SLAMatrix,3,FALSE),"Yes",IF(W814&lt;VLOOKUP(D814,SLAMatrix,2,FALSE),"No","Internal"))))</f>
        <v/>
      </c>
      <c r="AB814" s="123" t="n"/>
      <c r="AC814" s="123" t="n"/>
      <c r="AD814" s="119" t="n"/>
      <c r="AE814" s="125" t="n"/>
      <c r="AF814" s="124">
        <f>MONTH(O814)</f>
        <v/>
      </c>
      <c r="AG814" s="124">
        <f>VLOOKUP(IFERROR(MID(AE814,1,(FIND(",",AE814,1)-1)),AE814),Facility_Region_Mapping,2,FALSE)</f>
        <v/>
      </c>
      <c r="AH814" s="124" t="n"/>
      <c r="AI814" s="124">
        <f>IF(C814&lt;&gt;"",IF(M814="ESM User",getInterfaceName($C814),"NA"),"")</f>
        <v/>
      </c>
      <c r="AJ814" s="116">
        <f>IF(Q814&lt;&gt;"",DATE(YEAR(Q814), MONTH(Q814), DAY(Q814)),"")</f>
        <v/>
      </c>
      <c r="AK814" s="130">
        <f>IF(Q814&lt;&gt;0,Q814-N814,TODAY()-N814)</f>
        <v/>
      </c>
      <c r="AL814" s="112">
        <f>IF(F814="Re-assigned",0,IF(H814="Closed",0,IF(H814="Service Restored",0,IF(H814="",0,1))))</f>
        <v/>
      </c>
      <c r="AM814" s="124">
        <f>IF(AL814=0,"",IF(AK814&gt;20.99,"Aged","Non-Aged"))</f>
        <v/>
      </c>
      <c r="AN814" s="112">
        <f>IF(Q814&lt;&gt;"",MONTH(Q814),"")</f>
        <v/>
      </c>
      <c r="AO814" s="112">
        <f>IFERROR(VALUE(V814),0)</f>
        <v/>
      </c>
    </row>
    <row customFormat="1" customHeight="1" ht="29.25" r="815" s="112" spans="1:41">
      <c r="A815" s="127" t="n"/>
      <c r="B815" s="113" t="n"/>
      <c r="C815" s="127" t="n"/>
      <c r="D815" s="127" t="n"/>
      <c r="E815" s="114">
        <f>IF(F815 &lt;&gt; "",VLOOKUP(F815,CategoryLookup,2,FALSE), "")</f>
        <v/>
      </c>
      <c r="F815" s="126" t="n"/>
      <c r="G815" s="127" t="n"/>
      <c r="H815" s="127" t="n"/>
      <c r="I815" s="127" t="n"/>
      <c r="J815" s="127" t="n"/>
      <c r="K815" s="127" t="n"/>
      <c r="L815" s="127" t="n"/>
      <c r="M815" s="127" t="n"/>
      <c r="N815" s="120" t="n"/>
      <c r="O815" s="120" t="n"/>
      <c r="P815" s="120" t="n"/>
      <c r="Q815" s="120" t="n"/>
      <c r="R815" s="121" t="n"/>
      <c r="S815" s="121" t="n"/>
      <c r="T815" s="121" t="n"/>
      <c r="U815" s="121" t="n"/>
      <c r="V815" s="117">
        <f>IF(P815="NA","NA",IF(P815&lt;&gt;"",TEXT(P815-N815,"[h].mm"),""))</f>
        <v/>
      </c>
      <c r="W815" s="118">
        <f>IF(AND(R815="",S815=""),"",R815+S815)</f>
        <v/>
      </c>
      <c r="X815" s="116">
        <f>IF(O815&lt;&gt;"",DATE(YEAR(O815), MONTH(O815), DAY(O815)),"")</f>
        <v/>
      </c>
      <c r="Y815" s="122" t="n"/>
      <c r="Z815" s="123" t="n"/>
      <c r="AA815" s="117">
        <f>IF(F815="Re-assigned","NA",IF(W815="","",IF(W815&gt;=VLOOKUP(D815,SLAMatrix,3,FALSE),"Yes",IF(W815&lt;VLOOKUP(D815,SLAMatrix,2,FALSE),"No","Internal"))))</f>
        <v/>
      </c>
      <c r="AB815" s="123" t="n"/>
      <c r="AC815" s="123" t="n"/>
      <c r="AD815" s="119" t="n"/>
      <c r="AE815" s="125" t="n"/>
      <c r="AF815" s="124">
        <f>MONTH(O815)</f>
        <v/>
      </c>
      <c r="AG815" s="124">
        <f>VLOOKUP(IFERROR(MID(AE815,1,(FIND(",",AE815,1)-1)),AE815),Facility_Region_Mapping,2,FALSE)</f>
        <v/>
      </c>
      <c r="AH815" s="124" t="n"/>
      <c r="AI815" s="124">
        <f>IF(C815&lt;&gt;"",IF(M815="ESM User",getInterfaceName($C815),"NA"),"")</f>
        <v/>
      </c>
      <c r="AJ815" s="116">
        <f>IF(Q815&lt;&gt;"",DATE(YEAR(Q815), MONTH(Q815), DAY(Q815)),"")</f>
        <v/>
      </c>
      <c r="AK815" s="130">
        <f>IF(Q815&lt;&gt;0,Q815-N815,TODAY()-N815)</f>
        <v/>
      </c>
      <c r="AL815" s="112">
        <f>IF(F815="Re-assigned",0,IF(H815="Closed",0,IF(H815="Service Restored",0,IF(H815="",0,1))))</f>
        <v/>
      </c>
      <c r="AM815" s="124">
        <f>IF(AL815=0,"",IF(AK815&gt;20.99,"Aged","Non-Aged"))</f>
        <v/>
      </c>
      <c r="AN815" s="112">
        <f>IF(Q815&lt;&gt;"",MONTH(Q815),"")</f>
        <v/>
      </c>
      <c r="AO815" s="112">
        <f>IFERROR(VALUE(V815),0)</f>
        <v/>
      </c>
    </row>
    <row customFormat="1" customHeight="1" ht="29.25" r="816" s="112" spans="1:41">
      <c r="A816" s="127" t="n"/>
      <c r="B816" s="113" t="n"/>
      <c r="C816" s="127" t="n"/>
      <c r="D816" s="127" t="n"/>
      <c r="E816" s="114">
        <f>IF(F816 &lt;&gt; "",VLOOKUP(F816,CategoryLookup,2,FALSE), "")</f>
        <v/>
      </c>
      <c r="F816" s="126" t="n"/>
      <c r="G816" s="127" t="n"/>
      <c r="H816" s="127" t="n"/>
      <c r="I816" s="127" t="n"/>
      <c r="J816" s="127" t="n"/>
      <c r="K816" s="127" t="n"/>
      <c r="L816" s="127" t="n"/>
      <c r="M816" s="127" t="n"/>
      <c r="N816" s="120" t="n"/>
      <c r="O816" s="120" t="n"/>
      <c r="P816" s="120" t="n"/>
      <c r="Q816" s="120" t="n"/>
      <c r="R816" s="121" t="n"/>
      <c r="S816" s="121" t="n"/>
      <c r="T816" s="121" t="n"/>
      <c r="U816" s="121" t="n"/>
      <c r="V816" s="117">
        <f>IF(P816="NA","NA",IF(P816&lt;&gt;"",TEXT(P816-N816,"[h].mm"),""))</f>
        <v/>
      </c>
      <c r="W816" s="118">
        <f>IF(AND(R816="",S816=""),"",R816+S816)</f>
        <v/>
      </c>
      <c r="X816" s="116">
        <f>IF(O816&lt;&gt;"",DATE(YEAR(O816), MONTH(O816), DAY(O816)),"")</f>
        <v/>
      </c>
      <c r="Y816" s="122" t="n"/>
      <c r="Z816" s="123" t="n"/>
      <c r="AA816" s="117">
        <f>IF(F816="Re-assigned","NA",IF(W816="","",IF(W816&gt;=VLOOKUP(D816,SLAMatrix,3,FALSE),"Yes",IF(W816&lt;VLOOKUP(D816,SLAMatrix,2,FALSE),"No","Internal"))))</f>
        <v/>
      </c>
      <c r="AB816" s="123" t="n"/>
      <c r="AC816" s="123" t="n"/>
      <c r="AD816" s="119" t="n"/>
      <c r="AE816" s="125" t="n"/>
      <c r="AF816" s="124">
        <f>MONTH(O816)</f>
        <v/>
      </c>
      <c r="AG816" s="124">
        <f>VLOOKUP(IFERROR(MID(AE816,1,(FIND(",",AE816,1)-1)),AE816),Facility_Region_Mapping,2,FALSE)</f>
        <v/>
      </c>
      <c r="AH816" s="124" t="n"/>
      <c r="AI816" s="124">
        <f>IF(C816&lt;&gt;"",IF(M816="ESM User",getInterfaceName($C816),"NA"),"")</f>
        <v/>
      </c>
      <c r="AJ816" s="116">
        <f>IF(Q816&lt;&gt;"",DATE(YEAR(Q816), MONTH(Q816), DAY(Q816)),"")</f>
        <v/>
      </c>
      <c r="AK816" s="130">
        <f>IF(Q816&lt;&gt;0,Q816-N816,TODAY()-N816)</f>
        <v/>
      </c>
      <c r="AL816" s="112">
        <f>IF(F816="Re-assigned",0,IF(H816="Closed",0,IF(H816="Service Restored",0,IF(H816="",0,1))))</f>
        <v/>
      </c>
      <c r="AM816" s="124">
        <f>IF(AL816=0,"",IF(AK816&gt;20.99,"Aged","Non-Aged"))</f>
        <v/>
      </c>
      <c r="AN816" s="112">
        <f>IF(Q816&lt;&gt;"",MONTH(Q816),"")</f>
        <v/>
      </c>
      <c r="AO816" s="112">
        <f>IFERROR(VALUE(V816),0)</f>
        <v/>
      </c>
    </row>
    <row customFormat="1" customHeight="1" ht="29.25" r="817" s="112" spans="1:41">
      <c r="A817" s="127" t="n"/>
      <c r="B817" s="113" t="n"/>
      <c r="C817" s="127" t="n"/>
      <c r="D817" s="127" t="n"/>
      <c r="E817" s="114">
        <f>IF(F817 &lt;&gt; "",VLOOKUP(F817,CategoryLookup,2,FALSE), "")</f>
        <v/>
      </c>
      <c r="F817" s="126" t="n"/>
      <c r="G817" s="127" t="n"/>
      <c r="H817" s="127" t="n"/>
      <c r="I817" s="127" t="n"/>
      <c r="J817" s="127" t="n"/>
      <c r="K817" s="127" t="n"/>
      <c r="L817" s="127" t="n"/>
      <c r="M817" s="127" t="n"/>
      <c r="N817" s="120" t="n"/>
      <c r="O817" s="120" t="n"/>
      <c r="P817" s="120" t="n"/>
      <c r="Q817" s="120" t="n"/>
      <c r="R817" s="121" t="n"/>
      <c r="S817" s="121" t="n"/>
      <c r="T817" s="121" t="n"/>
      <c r="U817" s="121" t="n"/>
      <c r="V817" s="117">
        <f>IF(P817="NA","NA",IF(P817&lt;&gt;"",TEXT(P817-N817,"[h].mm"),""))</f>
        <v/>
      </c>
      <c r="W817" s="118">
        <f>IF(AND(R817="",S817=""),"",R817+S817)</f>
        <v/>
      </c>
      <c r="X817" s="116">
        <f>IF(O817&lt;&gt;"",DATE(YEAR(O817), MONTH(O817), DAY(O817)),"")</f>
        <v/>
      </c>
      <c r="Y817" s="122" t="n"/>
      <c r="Z817" s="123" t="n"/>
      <c r="AA817" s="117">
        <f>IF(F817="Re-assigned","NA",IF(W817="","",IF(W817&gt;=VLOOKUP(D817,SLAMatrix,3,FALSE),"Yes",IF(W817&lt;VLOOKUP(D817,SLAMatrix,2,FALSE),"No","Internal"))))</f>
        <v/>
      </c>
      <c r="AB817" s="123" t="n"/>
      <c r="AC817" s="123" t="n"/>
      <c r="AD817" s="119" t="n"/>
      <c r="AE817" s="125" t="n"/>
      <c r="AF817" s="124">
        <f>MONTH(O817)</f>
        <v/>
      </c>
      <c r="AG817" s="124">
        <f>VLOOKUP(IFERROR(MID(AE817,1,(FIND(",",AE817,1)-1)),AE817),Facility_Region_Mapping,2,FALSE)</f>
        <v/>
      </c>
      <c r="AH817" s="124" t="n"/>
      <c r="AI817" s="124">
        <f>IF(C817&lt;&gt;"",IF(M817="ESM User",getInterfaceName($C817),"NA"),"")</f>
        <v/>
      </c>
      <c r="AJ817" s="116">
        <f>IF(Q817&lt;&gt;"",DATE(YEAR(Q817), MONTH(Q817), DAY(Q817)),"")</f>
        <v/>
      </c>
      <c r="AK817" s="130">
        <f>IF(Q817&lt;&gt;0,Q817-N817,TODAY()-N817)</f>
        <v/>
      </c>
      <c r="AL817" s="112">
        <f>IF(F817="Re-assigned",0,IF(H817="Closed",0,IF(H817="Service Restored",0,IF(H817="",0,1))))</f>
        <v/>
      </c>
      <c r="AM817" s="124">
        <f>IF(AL817=0,"",IF(AK817&gt;20.99,"Aged","Non-Aged"))</f>
        <v/>
      </c>
      <c r="AN817" s="112">
        <f>IF(Q817&lt;&gt;"",MONTH(Q817),"")</f>
        <v/>
      </c>
      <c r="AO817" s="112">
        <f>IFERROR(VALUE(V817),0)</f>
        <v/>
      </c>
    </row>
    <row customFormat="1" customHeight="1" ht="29.25" r="818" s="112" spans="1:41">
      <c r="A818" s="127" t="n"/>
      <c r="B818" s="113" t="n"/>
      <c r="C818" s="127" t="n"/>
      <c r="D818" s="127" t="n"/>
      <c r="E818" s="114">
        <f>IF(F818 &lt;&gt; "",VLOOKUP(F818,CategoryLookup,2,FALSE), "")</f>
        <v/>
      </c>
      <c r="F818" s="126" t="n"/>
      <c r="G818" s="127" t="n"/>
      <c r="H818" s="127" t="n"/>
      <c r="I818" s="127" t="n"/>
      <c r="J818" s="127" t="n"/>
      <c r="K818" s="127" t="n"/>
      <c r="L818" s="127" t="n"/>
      <c r="M818" s="127" t="n"/>
      <c r="N818" s="120" t="n"/>
      <c r="O818" s="120" t="n"/>
      <c r="P818" s="120" t="n"/>
      <c r="Q818" s="120" t="n"/>
      <c r="R818" s="121" t="n"/>
      <c r="S818" s="121" t="n"/>
      <c r="T818" s="121" t="n"/>
      <c r="U818" s="121" t="n"/>
      <c r="V818" s="117">
        <f>IF(P818="NA","NA",IF(P818&lt;&gt;"",TEXT(P818-N818,"[h].mm"),""))</f>
        <v/>
      </c>
      <c r="W818" s="118">
        <f>IF(AND(R818="",S818=""),"",R818+S818)</f>
        <v/>
      </c>
      <c r="X818" s="116">
        <f>IF(O818&lt;&gt;"",DATE(YEAR(O818), MONTH(O818), DAY(O818)),"")</f>
        <v/>
      </c>
      <c r="Y818" s="122" t="n"/>
      <c r="Z818" s="123" t="n"/>
      <c r="AA818" s="117">
        <f>IF(F818="Re-assigned","NA",IF(W818="","",IF(W818&gt;=VLOOKUP(D818,SLAMatrix,3,FALSE),"Yes",IF(W818&lt;VLOOKUP(D818,SLAMatrix,2,FALSE),"No","Internal"))))</f>
        <v/>
      </c>
      <c r="AB818" s="123" t="n"/>
      <c r="AC818" s="123" t="n"/>
      <c r="AD818" s="119" t="n"/>
      <c r="AE818" s="125" t="n"/>
      <c r="AF818" s="124">
        <f>MONTH(O818)</f>
        <v/>
      </c>
      <c r="AG818" s="124">
        <f>VLOOKUP(IFERROR(MID(AE818,1,(FIND(",",AE818,1)-1)),AE818),Facility_Region_Mapping,2,FALSE)</f>
        <v/>
      </c>
      <c r="AH818" s="124" t="n"/>
      <c r="AI818" s="124">
        <f>IF(C818&lt;&gt;"",IF(M818="ESM User",getInterfaceName($C818),"NA"),"")</f>
        <v/>
      </c>
      <c r="AJ818" s="116">
        <f>IF(Q818&lt;&gt;"",DATE(YEAR(Q818), MONTH(Q818), DAY(Q818)),"")</f>
        <v/>
      </c>
      <c r="AK818" s="130">
        <f>IF(Q818&lt;&gt;0,Q818-N818,TODAY()-N818)</f>
        <v/>
      </c>
      <c r="AL818" s="112">
        <f>IF(F818="Re-assigned",0,IF(H818="Closed",0,IF(H818="Service Restored",0,IF(H818="",0,1))))</f>
        <v/>
      </c>
      <c r="AM818" s="124">
        <f>IF(AL818=0,"",IF(AK818&gt;20.99,"Aged","Non-Aged"))</f>
        <v/>
      </c>
      <c r="AN818" s="112">
        <f>IF(Q818&lt;&gt;"",MONTH(Q818),"")</f>
        <v/>
      </c>
      <c r="AO818" s="112">
        <f>IFERROR(VALUE(V818),0)</f>
        <v/>
      </c>
    </row>
    <row customFormat="1" customHeight="1" ht="29.25" r="819" s="112" spans="1:41">
      <c r="A819" s="127" t="n"/>
      <c r="B819" s="113" t="n"/>
      <c r="C819" s="127" t="n"/>
      <c r="D819" s="127" t="n"/>
      <c r="E819" s="114">
        <f>IF(F819 &lt;&gt; "",VLOOKUP(F819,CategoryLookup,2,FALSE), "")</f>
        <v/>
      </c>
      <c r="F819" s="126" t="n"/>
      <c r="G819" s="127" t="n"/>
      <c r="H819" s="127" t="n"/>
      <c r="I819" s="127" t="n"/>
      <c r="J819" s="127" t="n"/>
      <c r="K819" s="127" t="n"/>
      <c r="L819" s="127" t="n"/>
      <c r="M819" s="127" t="n"/>
      <c r="N819" s="120" t="n"/>
      <c r="O819" s="120" t="n"/>
      <c r="P819" s="120" t="n"/>
      <c r="Q819" s="120" t="n"/>
      <c r="R819" s="121" t="n"/>
      <c r="S819" s="121" t="n"/>
      <c r="T819" s="121" t="n"/>
      <c r="U819" s="121" t="n"/>
      <c r="V819" s="117">
        <f>IF(P819="NA","NA",IF(P819&lt;&gt;"",TEXT(P819-N819,"[h].mm"),""))</f>
        <v/>
      </c>
      <c r="W819" s="118">
        <f>IF(AND(R819="",S819=""),"",R819+S819)</f>
        <v/>
      </c>
      <c r="X819" s="116">
        <f>IF(O819&lt;&gt;"",DATE(YEAR(O819), MONTH(O819), DAY(O819)),"")</f>
        <v/>
      </c>
      <c r="Y819" s="122" t="n"/>
      <c r="Z819" s="123" t="n"/>
      <c r="AA819" s="117">
        <f>IF(F819="Re-assigned","NA",IF(W819="","",IF(W819&gt;=VLOOKUP(D819,SLAMatrix,3,FALSE),"Yes",IF(W819&lt;VLOOKUP(D819,SLAMatrix,2,FALSE),"No","Internal"))))</f>
        <v/>
      </c>
      <c r="AB819" s="123" t="n"/>
      <c r="AC819" s="123" t="n"/>
      <c r="AD819" s="119" t="n"/>
      <c r="AE819" s="125" t="n"/>
      <c r="AF819" s="124">
        <f>MONTH(O819)</f>
        <v/>
      </c>
      <c r="AG819" s="124">
        <f>VLOOKUP(IFERROR(MID(AE819,1,(FIND(",",AE819,1)-1)),AE819),Facility_Region_Mapping,2,FALSE)</f>
        <v/>
      </c>
      <c r="AH819" s="124" t="n"/>
      <c r="AI819" s="124">
        <f>IF(C819&lt;&gt;"",IF(M819="ESM User",getInterfaceName($C819),"NA"),"")</f>
        <v/>
      </c>
      <c r="AJ819" s="116">
        <f>IF(Q819&lt;&gt;"",DATE(YEAR(Q819), MONTH(Q819), DAY(Q819)),"")</f>
        <v/>
      </c>
      <c r="AK819" s="130">
        <f>IF(Q819&lt;&gt;0,Q819-N819,TODAY()-N819)</f>
        <v/>
      </c>
      <c r="AL819" s="112">
        <f>IF(F819="Re-assigned",0,IF(H819="Closed",0,IF(H819="Service Restored",0,IF(H819="",0,1))))</f>
        <v/>
      </c>
      <c r="AM819" s="124">
        <f>IF(AL819=0,"",IF(AK819&gt;20.99,"Aged","Non-Aged"))</f>
        <v/>
      </c>
      <c r="AN819" s="112">
        <f>IF(Q819&lt;&gt;"",MONTH(Q819),"")</f>
        <v/>
      </c>
      <c r="AO819" s="112">
        <f>IFERROR(VALUE(V819),0)</f>
        <v/>
      </c>
    </row>
    <row customFormat="1" customHeight="1" ht="29.25" r="820" s="112" spans="1:41">
      <c r="A820" s="127" t="n"/>
      <c r="B820" s="113" t="n"/>
      <c r="C820" s="127" t="n"/>
      <c r="D820" s="127" t="n"/>
      <c r="E820" s="114">
        <f>IF(F820 &lt;&gt; "",VLOOKUP(F820,CategoryLookup,2,FALSE), "")</f>
        <v/>
      </c>
      <c r="F820" s="126" t="n"/>
      <c r="G820" s="127" t="n"/>
      <c r="H820" s="127" t="n"/>
      <c r="I820" s="127" t="n"/>
      <c r="J820" s="127" t="n"/>
      <c r="K820" s="127" t="n"/>
      <c r="L820" s="127" t="n"/>
      <c r="M820" s="127" t="n"/>
      <c r="N820" s="120" t="n"/>
      <c r="O820" s="120" t="n"/>
      <c r="P820" s="120" t="n"/>
      <c r="Q820" s="120" t="n"/>
      <c r="R820" s="121" t="n"/>
      <c r="S820" s="121" t="n"/>
      <c r="T820" s="121" t="n"/>
      <c r="U820" s="121" t="n"/>
      <c r="V820" s="117">
        <f>IF(P820="NA","NA",IF(P820&lt;&gt;"",TEXT(P820-N820,"[h].mm"),""))</f>
        <v/>
      </c>
      <c r="W820" s="118">
        <f>IF(AND(R820="",S820=""),"",R820+S820)</f>
        <v/>
      </c>
      <c r="X820" s="116">
        <f>IF(O820&lt;&gt;"",DATE(YEAR(O820), MONTH(O820), DAY(O820)),"")</f>
        <v/>
      </c>
      <c r="Y820" s="122" t="n"/>
      <c r="Z820" s="123" t="n"/>
      <c r="AA820" s="117">
        <f>IF(F820="Re-assigned","NA",IF(W820="","",IF(W820&gt;=VLOOKUP(D820,SLAMatrix,3,FALSE),"Yes",IF(W820&lt;VLOOKUP(D820,SLAMatrix,2,FALSE),"No","Internal"))))</f>
        <v/>
      </c>
      <c r="AB820" s="123" t="n"/>
      <c r="AC820" s="123" t="n"/>
      <c r="AD820" s="119" t="n"/>
      <c r="AE820" s="125" t="n"/>
      <c r="AF820" s="124">
        <f>MONTH(O820)</f>
        <v/>
      </c>
      <c r="AG820" s="124">
        <f>VLOOKUP(IFERROR(MID(AE820,1,(FIND(",",AE820,1)-1)),AE820),Facility_Region_Mapping,2,FALSE)</f>
        <v/>
      </c>
      <c r="AH820" s="124" t="n"/>
      <c r="AI820" s="124">
        <f>IF(C820&lt;&gt;"",IF(M820="ESM User",getInterfaceName($C820),"NA"),"")</f>
        <v/>
      </c>
      <c r="AJ820" s="116">
        <f>IF(Q820&lt;&gt;"",DATE(YEAR(Q820), MONTH(Q820), DAY(Q820)),"")</f>
        <v/>
      </c>
      <c r="AK820" s="130">
        <f>IF(Q820&lt;&gt;0,Q820-N820,TODAY()-N820)</f>
        <v/>
      </c>
      <c r="AL820" s="112">
        <f>IF(F820="Re-assigned",0,IF(H820="Closed",0,IF(H820="Service Restored",0,IF(H820="",0,1))))</f>
        <v/>
      </c>
      <c r="AM820" s="124">
        <f>IF(AL820=0,"",IF(AK820&gt;20.99,"Aged","Non-Aged"))</f>
        <v/>
      </c>
      <c r="AN820" s="112">
        <f>IF(Q820&lt;&gt;"",MONTH(Q820),"")</f>
        <v/>
      </c>
      <c r="AO820" s="112">
        <f>IFERROR(VALUE(V820),0)</f>
        <v/>
      </c>
    </row>
    <row customFormat="1" customHeight="1" ht="29.25" r="821" s="112" spans="1:41">
      <c r="A821" s="127" t="n"/>
      <c r="B821" s="113" t="n"/>
      <c r="C821" s="127" t="n"/>
      <c r="D821" s="127" t="n"/>
      <c r="E821" s="114">
        <f>IF(F821 &lt;&gt; "",VLOOKUP(F821,CategoryLookup,2,FALSE), "")</f>
        <v/>
      </c>
      <c r="F821" s="126" t="n"/>
      <c r="G821" s="127" t="n"/>
      <c r="H821" s="127" t="n"/>
      <c r="I821" s="127" t="n"/>
      <c r="J821" s="127" t="n"/>
      <c r="K821" s="127" t="n"/>
      <c r="L821" s="127" t="n"/>
      <c r="M821" s="127" t="n"/>
      <c r="N821" s="120" t="n"/>
      <c r="O821" s="120" t="n"/>
      <c r="P821" s="120" t="n"/>
      <c r="Q821" s="120" t="n"/>
      <c r="R821" s="121" t="n"/>
      <c r="S821" s="121" t="n"/>
      <c r="T821" s="121" t="n"/>
      <c r="U821" s="121" t="n"/>
      <c r="V821" s="117">
        <f>IF(P821="NA","NA",IF(P821&lt;&gt;"",TEXT(P821-N821,"[h].mm"),""))</f>
        <v/>
      </c>
      <c r="W821" s="118">
        <f>IF(AND(R821="",S821=""),"",R821+S821)</f>
        <v/>
      </c>
      <c r="X821" s="116">
        <f>IF(O821&lt;&gt;"",DATE(YEAR(O821), MONTH(O821), DAY(O821)),"")</f>
        <v/>
      </c>
      <c r="Y821" s="122" t="n"/>
      <c r="Z821" s="123" t="n"/>
      <c r="AA821" s="117">
        <f>IF(F821="Re-assigned","NA",IF(W821="","",IF(W821&gt;=VLOOKUP(D821,SLAMatrix,3,FALSE),"Yes",IF(W821&lt;VLOOKUP(D821,SLAMatrix,2,FALSE),"No","Internal"))))</f>
        <v/>
      </c>
      <c r="AB821" s="123" t="n"/>
      <c r="AC821" s="123" t="n"/>
      <c r="AD821" s="119" t="n"/>
      <c r="AE821" s="125" t="n"/>
      <c r="AF821" s="124">
        <f>MONTH(O821)</f>
        <v/>
      </c>
      <c r="AG821" s="124">
        <f>VLOOKUP(IFERROR(MID(AE821,1,(FIND(",",AE821,1)-1)),AE821),Facility_Region_Mapping,2,FALSE)</f>
        <v/>
      </c>
      <c r="AH821" s="124" t="n"/>
      <c r="AI821" s="124">
        <f>IF(C821&lt;&gt;"",IF(M821="ESM User",getInterfaceName($C821),"NA"),"")</f>
        <v/>
      </c>
      <c r="AJ821" s="116">
        <f>IF(Q821&lt;&gt;"",DATE(YEAR(Q821), MONTH(Q821), DAY(Q821)),"")</f>
        <v/>
      </c>
      <c r="AK821" s="130">
        <f>IF(Q821&lt;&gt;0,Q821-N821,TODAY()-N821)</f>
        <v/>
      </c>
      <c r="AL821" s="112">
        <f>IF(F821="Re-assigned",0,IF(H821="Closed",0,IF(H821="Service Restored",0,IF(H821="",0,1))))</f>
        <v/>
      </c>
      <c r="AM821" s="124">
        <f>IF(AL821=0,"",IF(AK821&gt;20.99,"Aged","Non-Aged"))</f>
        <v/>
      </c>
      <c r="AN821" s="112">
        <f>IF(Q821&lt;&gt;"",MONTH(Q821),"")</f>
        <v/>
      </c>
      <c r="AO821" s="112">
        <f>IFERROR(VALUE(V821),0)</f>
        <v/>
      </c>
    </row>
    <row customFormat="1" customHeight="1" ht="29.25" r="822" s="112" spans="1:41">
      <c r="A822" s="127" t="n"/>
      <c r="B822" s="113" t="n"/>
      <c r="C822" s="127" t="n"/>
      <c r="D822" s="127" t="n"/>
      <c r="E822" s="114">
        <f>IF(F822 &lt;&gt; "",VLOOKUP(F822,CategoryLookup,2,FALSE), "")</f>
        <v/>
      </c>
      <c r="F822" s="126" t="n"/>
      <c r="G822" s="127" t="n"/>
      <c r="H822" s="127" t="n"/>
      <c r="I822" s="127" t="n"/>
      <c r="J822" s="127" t="n"/>
      <c r="K822" s="127" t="n"/>
      <c r="L822" s="127" t="n"/>
      <c r="M822" s="127" t="n"/>
      <c r="N822" s="120" t="n"/>
      <c r="O822" s="120" t="n"/>
      <c r="P822" s="120" t="n"/>
      <c r="Q822" s="120" t="n"/>
      <c r="R822" s="121" t="n"/>
      <c r="S822" s="121" t="n"/>
      <c r="T822" s="121" t="n"/>
      <c r="U822" s="121" t="n"/>
      <c r="V822" s="117">
        <f>IF(P822="NA","NA",IF(P822&lt;&gt;"",TEXT(P822-N822,"[h].mm"),""))</f>
        <v/>
      </c>
      <c r="W822" s="118">
        <f>IF(AND(R822="",S822=""),"",R822+S822)</f>
        <v/>
      </c>
      <c r="X822" s="116">
        <f>IF(O822&lt;&gt;"",DATE(YEAR(O822), MONTH(O822), DAY(O822)),"")</f>
        <v/>
      </c>
      <c r="Y822" s="122" t="n"/>
      <c r="Z822" s="123" t="n"/>
      <c r="AA822" s="117">
        <f>IF(F822="Re-assigned","NA",IF(W822="","",IF(W822&gt;=VLOOKUP(D822,SLAMatrix,3,FALSE),"Yes",IF(W822&lt;VLOOKUP(D822,SLAMatrix,2,FALSE),"No","Internal"))))</f>
        <v/>
      </c>
      <c r="AB822" s="123" t="n"/>
      <c r="AC822" s="123" t="n"/>
      <c r="AD822" s="119" t="n"/>
      <c r="AE822" s="125" t="n"/>
      <c r="AF822" s="124">
        <f>MONTH(O822)</f>
        <v/>
      </c>
      <c r="AG822" s="124">
        <f>VLOOKUP(IFERROR(MID(AE822,1,(FIND(",",AE822,1)-1)),AE822),Facility_Region_Mapping,2,FALSE)</f>
        <v/>
      </c>
      <c r="AH822" s="124" t="n"/>
      <c r="AI822" s="124">
        <f>IF(C822&lt;&gt;"",IF(M822="ESM User",getInterfaceName($C822),"NA"),"")</f>
        <v/>
      </c>
      <c r="AJ822" s="116">
        <f>IF(Q822&lt;&gt;"",DATE(YEAR(Q822), MONTH(Q822), DAY(Q822)),"")</f>
        <v/>
      </c>
      <c r="AK822" s="130">
        <f>IF(Q822&lt;&gt;0,Q822-N822,TODAY()-N822)</f>
        <v/>
      </c>
      <c r="AL822" s="112">
        <f>IF(F822="Re-assigned",0,IF(H822="Closed",0,IF(H822="Service Restored",0,IF(H822="",0,1))))</f>
        <v/>
      </c>
      <c r="AM822" s="124">
        <f>IF(AL822=0,"",IF(AK822&gt;20.99,"Aged","Non-Aged"))</f>
        <v/>
      </c>
      <c r="AN822" s="112">
        <f>IF(Q822&lt;&gt;"",MONTH(Q822),"")</f>
        <v/>
      </c>
      <c r="AO822" s="112">
        <f>IFERROR(VALUE(V822),0)</f>
        <v/>
      </c>
    </row>
    <row customFormat="1" customHeight="1" ht="29.25" r="823" s="112" spans="1:41">
      <c r="A823" s="127" t="n"/>
      <c r="B823" s="113" t="n"/>
      <c r="C823" s="127" t="n"/>
      <c r="D823" s="127" t="n"/>
      <c r="E823" s="114">
        <f>IF(F823 &lt;&gt; "",VLOOKUP(F823,CategoryLookup,2,FALSE), "")</f>
        <v/>
      </c>
      <c r="F823" s="126" t="n"/>
      <c r="G823" s="127" t="n"/>
      <c r="H823" s="127" t="n"/>
      <c r="I823" s="127" t="n"/>
      <c r="J823" s="127" t="n"/>
      <c r="K823" s="127" t="n"/>
      <c r="L823" s="127" t="n"/>
      <c r="M823" s="127" t="n"/>
      <c r="N823" s="120" t="n"/>
      <c r="O823" s="120" t="n"/>
      <c r="P823" s="120" t="n"/>
      <c r="Q823" s="120" t="n"/>
      <c r="R823" s="121" t="n"/>
      <c r="S823" s="121" t="n"/>
      <c r="T823" s="121" t="n"/>
      <c r="U823" s="121" t="n"/>
      <c r="V823" s="117">
        <f>IF(P823="NA","NA",IF(P823&lt;&gt;"",TEXT(P823-N823,"[h].mm"),""))</f>
        <v/>
      </c>
      <c r="W823" s="118">
        <f>IF(AND(R823="",S823=""),"",R823+S823)</f>
        <v/>
      </c>
      <c r="X823" s="116">
        <f>IF(O823&lt;&gt;"",DATE(YEAR(O823), MONTH(O823), DAY(O823)),"")</f>
        <v/>
      </c>
      <c r="Y823" s="122" t="n"/>
      <c r="Z823" s="123" t="n"/>
      <c r="AA823" s="117">
        <f>IF(F823="Re-assigned","NA",IF(W823="","",IF(W823&gt;=VLOOKUP(D823,SLAMatrix,3,FALSE),"Yes",IF(W823&lt;VLOOKUP(D823,SLAMatrix,2,FALSE),"No","Internal"))))</f>
        <v/>
      </c>
      <c r="AB823" s="123" t="n"/>
      <c r="AC823" s="123" t="n"/>
      <c r="AD823" s="119" t="n"/>
      <c r="AE823" s="125" t="n"/>
      <c r="AF823" s="124">
        <f>MONTH(O823)</f>
        <v/>
      </c>
      <c r="AG823" s="124">
        <f>VLOOKUP(IFERROR(MID(AE823,1,(FIND(",",AE823,1)-1)),AE823),Facility_Region_Mapping,2,FALSE)</f>
        <v/>
      </c>
      <c r="AH823" s="124" t="n"/>
      <c r="AI823" s="124">
        <f>IF(C823&lt;&gt;"",IF(M823="ESM User",getInterfaceName($C823),"NA"),"")</f>
        <v/>
      </c>
      <c r="AJ823" s="116">
        <f>IF(Q823&lt;&gt;"",DATE(YEAR(Q823), MONTH(Q823), DAY(Q823)),"")</f>
        <v/>
      </c>
      <c r="AK823" s="130">
        <f>IF(Q823&lt;&gt;0,Q823-N823,TODAY()-N823)</f>
        <v/>
      </c>
      <c r="AL823" s="112">
        <f>IF(F823="Re-assigned",0,IF(H823="Closed",0,IF(H823="Service Restored",0,IF(H823="",0,1))))</f>
        <v/>
      </c>
      <c r="AM823" s="124">
        <f>IF(AL823=0,"",IF(AK823&gt;20.99,"Aged","Non-Aged"))</f>
        <v/>
      </c>
      <c r="AN823" s="112">
        <f>IF(Q823&lt;&gt;"",MONTH(Q823),"")</f>
        <v/>
      </c>
      <c r="AO823" s="112">
        <f>IFERROR(VALUE(V823),0)</f>
        <v/>
      </c>
    </row>
    <row customFormat="1" customHeight="1" ht="29.25" r="824" s="112" spans="1:41">
      <c r="A824" s="127" t="n"/>
      <c r="B824" s="113" t="n"/>
      <c r="C824" s="127" t="n"/>
      <c r="D824" s="127" t="n"/>
      <c r="E824" s="114">
        <f>IF(F824 &lt;&gt; "",VLOOKUP(F824,CategoryLookup,2,FALSE), "")</f>
        <v/>
      </c>
      <c r="F824" s="126" t="n"/>
      <c r="G824" s="127" t="n"/>
      <c r="H824" s="127" t="n"/>
      <c r="I824" s="127" t="n"/>
      <c r="J824" s="127" t="n"/>
      <c r="K824" s="127" t="n"/>
      <c r="L824" s="127" t="n"/>
      <c r="M824" s="127" t="n"/>
      <c r="N824" s="120" t="n"/>
      <c r="O824" s="120" t="n"/>
      <c r="P824" s="120" t="n"/>
      <c r="Q824" s="120" t="n"/>
      <c r="R824" s="121" t="n"/>
      <c r="S824" s="121" t="n"/>
      <c r="T824" s="121" t="n"/>
      <c r="U824" s="121" t="n"/>
      <c r="V824" s="117">
        <f>IF(P824="NA","NA",IF(P824&lt;&gt;"",TEXT(P824-N824,"[h].mm"),""))</f>
        <v/>
      </c>
      <c r="W824" s="118">
        <f>IF(AND(R824="",S824=""),"",R824+S824)</f>
        <v/>
      </c>
      <c r="X824" s="116">
        <f>IF(O824&lt;&gt;"",DATE(YEAR(O824), MONTH(O824), DAY(O824)),"")</f>
        <v/>
      </c>
      <c r="Y824" s="122" t="n"/>
      <c r="Z824" s="123" t="n"/>
      <c r="AA824" s="117">
        <f>IF(F824="Re-assigned","NA",IF(W824="","",IF(W824&gt;=VLOOKUP(D824,SLAMatrix,3,FALSE),"Yes",IF(W824&lt;VLOOKUP(D824,SLAMatrix,2,FALSE),"No","Internal"))))</f>
        <v/>
      </c>
      <c r="AB824" s="123" t="n"/>
      <c r="AC824" s="123" t="n"/>
      <c r="AD824" s="119" t="n"/>
      <c r="AE824" s="125" t="n"/>
      <c r="AF824" s="124">
        <f>MONTH(O824)</f>
        <v/>
      </c>
      <c r="AG824" s="124">
        <f>VLOOKUP(IFERROR(MID(AE824,1,(FIND(",",AE824,1)-1)),AE824),Facility_Region_Mapping,2,FALSE)</f>
        <v/>
      </c>
      <c r="AH824" s="124" t="n"/>
      <c r="AI824" s="124">
        <f>IF(C824&lt;&gt;"",IF(M824="ESM User",getInterfaceName($C824),"NA"),"")</f>
        <v/>
      </c>
      <c r="AJ824" s="116">
        <f>IF(Q824&lt;&gt;"",DATE(YEAR(Q824), MONTH(Q824), DAY(Q824)),"")</f>
        <v/>
      </c>
      <c r="AK824" s="130">
        <f>IF(Q824&lt;&gt;0,Q824-N824,TODAY()-N824)</f>
        <v/>
      </c>
      <c r="AL824" s="112">
        <f>IF(F824="Re-assigned",0,IF(H824="Closed",0,IF(H824="Service Restored",0,IF(H824="",0,1))))</f>
        <v/>
      </c>
      <c r="AM824" s="124">
        <f>IF(AL824=0,"",IF(AK824&gt;20.99,"Aged","Non-Aged"))</f>
        <v/>
      </c>
      <c r="AN824" s="112">
        <f>IF(Q824&lt;&gt;"",MONTH(Q824),"")</f>
        <v/>
      </c>
      <c r="AO824" s="112">
        <f>IFERROR(VALUE(V824),0)</f>
        <v/>
      </c>
    </row>
    <row customFormat="1" customHeight="1" ht="29.25" r="825" s="112" spans="1:41">
      <c r="A825" s="127" t="n"/>
      <c r="B825" s="113" t="n"/>
      <c r="C825" s="127" t="n"/>
      <c r="D825" s="127" t="n"/>
      <c r="E825" s="114">
        <f>IF(F825 &lt;&gt; "",VLOOKUP(F825,CategoryLookup,2,FALSE), "")</f>
        <v/>
      </c>
      <c r="F825" s="126" t="n"/>
      <c r="G825" s="127" t="n"/>
      <c r="H825" s="127" t="n"/>
      <c r="I825" s="127" t="n"/>
      <c r="J825" s="127" t="n"/>
      <c r="K825" s="127" t="n"/>
      <c r="L825" s="127" t="n"/>
      <c r="M825" s="127" t="n"/>
      <c r="N825" s="120" t="n"/>
      <c r="O825" s="120" t="n"/>
      <c r="P825" s="120" t="n"/>
      <c r="Q825" s="120" t="n"/>
      <c r="R825" s="121" t="n"/>
      <c r="S825" s="121" t="n"/>
      <c r="T825" s="121" t="n"/>
      <c r="U825" s="121" t="n"/>
      <c r="V825" s="117">
        <f>IF(P825="NA","NA",IF(P825&lt;&gt;"",TEXT(P825-N825,"[h].mm"),""))</f>
        <v/>
      </c>
      <c r="W825" s="118">
        <f>IF(AND(R825="",S825=""),"",R825+S825)</f>
        <v/>
      </c>
      <c r="X825" s="116">
        <f>IF(O825&lt;&gt;"",DATE(YEAR(O825), MONTH(O825), DAY(O825)),"")</f>
        <v/>
      </c>
      <c r="Y825" s="122" t="n"/>
      <c r="Z825" s="123" t="n"/>
      <c r="AA825" s="117">
        <f>IF(F825="Re-assigned","NA",IF(W825="","",IF(W825&gt;=VLOOKUP(D825,SLAMatrix,3,FALSE),"Yes",IF(W825&lt;VLOOKUP(D825,SLAMatrix,2,FALSE),"No","Internal"))))</f>
        <v/>
      </c>
      <c r="AB825" s="123" t="n"/>
      <c r="AC825" s="123" t="n"/>
      <c r="AD825" s="119" t="n"/>
      <c r="AE825" s="125" t="n"/>
      <c r="AF825" s="124">
        <f>MONTH(O825)</f>
        <v/>
      </c>
      <c r="AG825" s="124">
        <f>VLOOKUP(IFERROR(MID(AE825,1,(FIND(",",AE825,1)-1)),AE825),Facility_Region_Mapping,2,FALSE)</f>
        <v/>
      </c>
      <c r="AH825" s="124" t="n"/>
      <c r="AI825" s="124">
        <f>IF(C825&lt;&gt;"",IF(M825="ESM User",getInterfaceName($C825),"NA"),"")</f>
        <v/>
      </c>
      <c r="AJ825" s="116">
        <f>IF(Q825&lt;&gt;"",DATE(YEAR(Q825), MONTH(Q825), DAY(Q825)),"")</f>
        <v/>
      </c>
      <c r="AK825" s="130">
        <f>IF(Q825&lt;&gt;0,Q825-N825,TODAY()-N825)</f>
        <v/>
      </c>
      <c r="AL825" s="112">
        <f>IF(F825="Re-assigned",0,IF(H825="Closed",0,IF(H825="Service Restored",0,IF(H825="",0,1))))</f>
        <v/>
      </c>
      <c r="AM825" s="124">
        <f>IF(AL825=0,"",IF(AK825&gt;20.99,"Aged","Non-Aged"))</f>
        <v/>
      </c>
      <c r="AN825" s="112">
        <f>IF(Q825&lt;&gt;"",MONTH(Q825),"")</f>
        <v/>
      </c>
      <c r="AO825" s="112">
        <f>IFERROR(VALUE(V825),0)</f>
        <v/>
      </c>
    </row>
    <row customFormat="1" customHeight="1" ht="29.25" r="826" s="112" spans="1:41">
      <c r="A826" s="127" t="n"/>
      <c r="B826" s="113" t="n"/>
      <c r="C826" s="127" t="n"/>
      <c r="D826" s="127" t="n"/>
      <c r="E826" s="114">
        <f>IF(F826 &lt;&gt; "",VLOOKUP(F826,CategoryLookup,2,FALSE), "")</f>
        <v/>
      </c>
      <c r="F826" s="126" t="n"/>
      <c r="G826" s="127" t="n"/>
      <c r="H826" s="127" t="n"/>
      <c r="I826" s="127" t="n"/>
      <c r="J826" s="127" t="n"/>
      <c r="K826" s="127" t="n"/>
      <c r="L826" s="127" t="n"/>
      <c r="M826" s="127" t="n"/>
      <c r="N826" s="120" t="n"/>
      <c r="O826" s="120" t="n"/>
      <c r="P826" s="120" t="n"/>
      <c r="Q826" s="120" t="n"/>
      <c r="R826" s="121" t="n"/>
      <c r="S826" s="121" t="n"/>
      <c r="T826" s="121" t="n"/>
      <c r="U826" s="121" t="n"/>
      <c r="V826" s="117">
        <f>IF(P826="NA","NA",IF(P826&lt;&gt;"",TEXT(P826-N826,"[h].mm"),""))</f>
        <v/>
      </c>
      <c r="W826" s="118">
        <f>IF(AND(R826="",S826=""),"",R826+S826)</f>
        <v/>
      </c>
      <c r="X826" s="116">
        <f>IF(O826&lt;&gt;"",DATE(YEAR(O826), MONTH(O826), DAY(O826)),"")</f>
        <v/>
      </c>
      <c r="Y826" s="122" t="n"/>
      <c r="Z826" s="123" t="n"/>
      <c r="AA826" s="117">
        <f>IF(F826="Re-assigned","NA",IF(W826="","",IF(W826&gt;=VLOOKUP(D826,SLAMatrix,3,FALSE),"Yes",IF(W826&lt;VLOOKUP(D826,SLAMatrix,2,FALSE),"No","Internal"))))</f>
        <v/>
      </c>
      <c r="AB826" s="123" t="n"/>
      <c r="AC826" s="123" t="n"/>
      <c r="AD826" s="119" t="n"/>
      <c r="AE826" s="125" t="n"/>
      <c r="AF826" s="124">
        <f>MONTH(O826)</f>
        <v/>
      </c>
      <c r="AG826" s="124">
        <f>VLOOKUP(IFERROR(MID(AE826,1,(FIND(",",AE826,1)-1)),AE826),Facility_Region_Mapping,2,FALSE)</f>
        <v/>
      </c>
      <c r="AH826" s="124" t="n"/>
      <c r="AI826" s="124">
        <f>IF(C826&lt;&gt;"",IF(M826="ESM User",getInterfaceName($C826),"NA"),"")</f>
        <v/>
      </c>
      <c r="AJ826" s="116">
        <f>IF(Q826&lt;&gt;"",DATE(YEAR(Q826), MONTH(Q826), DAY(Q826)),"")</f>
        <v/>
      </c>
      <c r="AK826" s="130">
        <f>IF(Q826&lt;&gt;0,Q826-N826,TODAY()-N826)</f>
        <v/>
      </c>
      <c r="AL826" s="112">
        <f>IF(F826="Re-assigned",0,IF(H826="Closed",0,IF(H826="Service Restored",0,IF(H826="",0,1))))</f>
        <v/>
      </c>
      <c r="AM826" s="124">
        <f>IF(AL826=0,"",IF(AK826&gt;20.99,"Aged","Non-Aged"))</f>
        <v/>
      </c>
      <c r="AN826" s="112">
        <f>IF(Q826&lt;&gt;"",MONTH(Q826),"")</f>
        <v/>
      </c>
      <c r="AO826" s="112">
        <f>IFERROR(VALUE(V826),0)</f>
        <v/>
      </c>
    </row>
    <row customFormat="1" customHeight="1" ht="29.25" r="827" s="112" spans="1:41">
      <c r="A827" s="127" t="n"/>
      <c r="B827" s="113" t="n"/>
      <c r="C827" s="127" t="n"/>
      <c r="D827" s="127" t="n"/>
      <c r="E827" s="114">
        <f>IF(F827 &lt;&gt; "",VLOOKUP(F827,CategoryLookup,2,FALSE), "")</f>
        <v/>
      </c>
      <c r="F827" s="126" t="n"/>
      <c r="G827" s="127" t="n"/>
      <c r="H827" s="127" t="n"/>
      <c r="I827" s="127" t="n"/>
      <c r="J827" s="127" t="n"/>
      <c r="K827" s="127" t="n"/>
      <c r="L827" s="127" t="n"/>
      <c r="M827" s="127" t="n"/>
      <c r="N827" s="120" t="n"/>
      <c r="O827" s="120" t="n"/>
      <c r="P827" s="120" t="n"/>
      <c r="Q827" s="120" t="n"/>
      <c r="R827" s="121" t="n"/>
      <c r="S827" s="121" t="n"/>
      <c r="T827" s="121" t="n"/>
      <c r="U827" s="121" t="n"/>
      <c r="V827" s="117">
        <f>IF(P827="NA","NA",IF(P827&lt;&gt;"",TEXT(P827-N827,"[h].mm"),""))</f>
        <v/>
      </c>
      <c r="W827" s="118">
        <f>IF(AND(R827="",S827=""),"",R827+S827)</f>
        <v/>
      </c>
      <c r="X827" s="116">
        <f>IF(O827&lt;&gt;"",DATE(YEAR(O827), MONTH(O827), DAY(O827)),"")</f>
        <v/>
      </c>
      <c r="Y827" s="122" t="n"/>
      <c r="Z827" s="123" t="n"/>
      <c r="AA827" s="117">
        <f>IF(F827="Re-assigned","NA",IF(W827="","",IF(W827&gt;=VLOOKUP(D827,SLAMatrix,3,FALSE),"Yes",IF(W827&lt;VLOOKUP(D827,SLAMatrix,2,FALSE),"No","Internal"))))</f>
        <v/>
      </c>
      <c r="AB827" s="123" t="n"/>
      <c r="AC827" s="123" t="n"/>
      <c r="AD827" s="119" t="n"/>
      <c r="AE827" s="125" t="n"/>
      <c r="AF827" s="124">
        <f>MONTH(O827)</f>
        <v/>
      </c>
      <c r="AG827" s="124">
        <f>VLOOKUP(IFERROR(MID(AE827,1,(FIND(",",AE827,1)-1)),AE827),Facility_Region_Mapping,2,FALSE)</f>
        <v/>
      </c>
      <c r="AH827" s="124" t="n"/>
      <c r="AI827" s="124">
        <f>IF(C827&lt;&gt;"",IF(M827="ESM User",getInterfaceName($C827),"NA"),"")</f>
        <v/>
      </c>
      <c r="AJ827" s="116">
        <f>IF(Q827&lt;&gt;"",DATE(YEAR(Q827), MONTH(Q827), DAY(Q827)),"")</f>
        <v/>
      </c>
      <c r="AK827" s="130">
        <f>IF(Q827&lt;&gt;0,Q827-N827,TODAY()-N827)</f>
        <v/>
      </c>
      <c r="AL827" s="112">
        <f>IF(F827="Re-assigned",0,IF(H827="Closed",0,IF(H827="Service Restored",0,IF(H827="",0,1))))</f>
        <v/>
      </c>
      <c r="AM827" s="124">
        <f>IF(AL827=0,"",IF(AK827&gt;20.99,"Aged","Non-Aged"))</f>
        <v/>
      </c>
      <c r="AN827" s="112">
        <f>IF(Q827&lt;&gt;"",MONTH(Q827),"")</f>
        <v/>
      </c>
      <c r="AO827" s="112">
        <f>IFERROR(VALUE(V827),0)</f>
        <v/>
      </c>
    </row>
    <row customFormat="1" customHeight="1" ht="29.25" r="828" s="112" spans="1:41">
      <c r="A828" s="127" t="n"/>
      <c r="B828" s="113" t="n"/>
      <c r="C828" s="127" t="n"/>
      <c r="D828" s="127" t="n"/>
      <c r="E828" s="114">
        <f>IF(F828 &lt;&gt; "",VLOOKUP(F828,CategoryLookup,2,FALSE), "")</f>
        <v/>
      </c>
      <c r="F828" s="126" t="n"/>
      <c r="G828" s="127" t="n"/>
      <c r="H828" s="127" t="n"/>
      <c r="I828" s="127" t="n"/>
      <c r="J828" s="127" t="n"/>
      <c r="K828" s="127" t="n"/>
      <c r="L828" s="127" t="n"/>
      <c r="M828" s="127" t="n"/>
      <c r="N828" s="120" t="n"/>
      <c r="O828" s="120" t="n"/>
      <c r="P828" s="120" t="n"/>
      <c r="Q828" s="120" t="n"/>
      <c r="R828" s="121" t="n"/>
      <c r="S828" s="121" t="n"/>
      <c r="T828" s="121" t="n"/>
      <c r="U828" s="121" t="n"/>
      <c r="V828" s="117">
        <f>IF(P828="NA","NA",IF(P828&lt;&gt;"",TEXT(P828-N828,"[h].mm"),""))</f>
        <v/>
      </c>
      <c r="W828" s="118">
        <f>IF(AND(R828="",S828=""),"",R828+S828)</f>
        <v/>
      </c>
      <c r="X828" s="116">
        <f>IF(O828&lt;&gt;"",DATE(YEAR(O828), MONTH(O828), DAY(O828)),"")</f>
        <v/>
      </c>
      <c r="Y828" s="122" t="n"/>
      <c r="Z828" s="123" t="n"/>
      <c r="AA828" s="117">
        <f>IF(F828="Re-assigned","NA",IF(W828="","",IF(W828&gt;=VLOOKUP(D828,SLAMatrix,3,FALSE),"Yes",IF(W828&lt;VLOOKUP(D828,SLAMatrix,2,FALSE),"No","Internal"))))</f>
        <v/>
      </c>
      <c r="AB828" s="123" t="n"/>
      <c r="AC828" s="123" t="n"/>
      <c r="AD828" s="119" t="n"/>
      <c r="AE828" s="125" t="n"/>
      <c r="AF828" s="124">
        <f>MONTH(O828)</f>
        <v/>
      </c>
      <c r="AG828" s="124">
        <f>VLOOKUP(IFERROR(MID(AE828,1,(FIND(",",AE828,1)-1)),AE828),Facility_Region_Mapping,2,FALSE)</f>
        <v/>
      </c>
      <c r="AH828" s="124" t="n"/>
      <c r="AI828" s="124">
        <f>IF(C828&lt;&gt;"",IF(M828="ESM User",getInterfaceName($C828),"NA"),"")</f>
        <v/>
      </c>
      <c r="AJ828" s="116">
        <f>IF(Q828&lt;&gt;"",DATE(YEAR(Q828), MONTH(Q828), DAY(Q828)),"")</f>
        <v/>
      </c>
      <c r="AK828" s="130">
        <f>IF(Q828&lt;&gt;0,Q828-N828,TODAY()-N828)</f>
        <v/>
      </c>
      <c r="AL828" s="112">
        <f>IF(F828="Re-assigned",0,IF(H828="Closed",0,IF(H828="Service Restored",0,IF(H828="",0,1))))</f>
        <v/>
      </c>
      <c r="AM828" s="124">
        <f>IF(AL828=0,"",IF(AK828&gt;20.99,"Aged","Non-Aged"))</f>
        <v/>
      </c>
      <c r="AN828" s="112">
        <f>IF(Q828&lt;&gt;"",MONTH(Q828),"")</f>
        <v/>
      </c>
      <c r="AO828" s="112">
        <f>IFERROR(VALUE(V828),0)</f>
        <v/>
      </c>
    </row>
    <row customFormat="1" customHeight="1" ht="29.25" r="829" s="112" spans="1:41">
      <c r="A829" s="127" t="n"/>
      <c r="B829" s="113" t="n"/>
      <c r="C829" s="127" t="n"/>
      <c r="D829" s="127" t="n"/>
      <c r="E829" s="114">
        <f>IF(F829 &lt;&gt; "",VLOOKUP(F829,CategoryLookup,2,FALSE), "")</f>
        <v/>
      </c>
      <c r="F829" s="126" t="n"/>
      <c r="G829" s="127" t="n"/>
      <c r="H829" s="127" t="n"/>
      <c r="I829" s="127" t="n"/>
      <c r="J829" s="127" t="n"/>
      <c r="K829" s="127" t="n"/>
      <c r="L829" s="127" t="n"/>
      <c r="M829" s="127" t="n"/>
      <c r="N829" s="120" t="n"/>
      <c r="O829" s="120" t="n"/>
      <c r="P829" s="120" t="n"/>
      <c r="Q829" s="120" t="n"/>
      <c r="R829" s="121" t="n"/>
      <c r="S829" s="121" t="n"/>
      <c r="T829" s="121" t="n"/>
      <c r="U829" s="121" t="n"/>
      <c r="V829" s="117">
        <f>IF(P829="NA","NA",IF(P829&lt;&gt;"",TEXT(P829-N829,"[h].mm"),""))</f>
        <v/>
      </c>
      <c r="W829" s="118">
        <f>IF(AND(R829="",S829=""),"",R829+S829)</f>
        <v/>
      </c>
      <c r="X829" s="116">
        <f>IF(O829&lt;&gt;"",DATE(YEAR(O829), MONTH(O829), DAY(O829)),"")</f>
        <v/>
      </c>
      <c r="Y829" s="122" t="n"/>
      <c r="Z829" s="123" t="n"/>
      <c r="AA829" s="117">
        <f>IF(F829="Re-assigned","NA",IF(W829="","",IF(W829&gt;=VLOOKUP(D829,SLAMatrix,3,FALSE),"Yes",IF(W829&lt;VLOOKUP(D829,SLAMatrix,2,FALSE),"No","Internal"))))</f>
        <v/>
      </c>
      <c r="AB829" s="123" t="n"/>
      <c r="AC829" s="123" t="n"/>
      <c r="AD829" s="119" t="n"/>
      <c r="AE829" s="125" t="n"/>
      <c r="AF829" s="124">
        <f>MONTH(O829)</f>
        <v/>
      </c>
      <c r="AG829" s="124">
        <f>VLOOKUP(IFERROR(MID(AE829,1,(FIND(",",AE829,1)-1)),AE829),Facility_Region_Mapping,2,FALSE)</f>
        <v/>
      </c>
      <c r="AH829" s="124" t="n"/>
      <c r="AI829" s="124">
        <f>IF(C829&lt;&gt;"",IF(M829="ESM User",getInterfaceName($C829),"NA"),"")</f>
        <v/>
      </c>
      <c r="AJ829" s="116">
        <f>IF(Q829&lt;&gt;"",DATE(YEAR(Q829), MONTH(Q829), DAY(Q829)),"")</f>
        <v/>
      </c>
      <c r="AK829" s="130">
        <f>IF(Q829&lt;&gt;0,Q829-N829,TODAY()-N829)</f>
        <v/>
      </c>
      <c r="AL829" s="112">
        <f>IF(F829="Re-assigned",0,IF(H829="Closed",0,IF(H829="Service Restored",0,IF(H829="",0,1))))</f>
        <v/>
      </c>
      <c r="AM829" s="124">
        <f>IF(AL829=0,"",IF(AK829&gt;20.99,"Aged","Non-Aged"))</f>
        <v/>
      </c>
      <c r="AN829" s="112">
        <f>IF(Q829&lt;&gt;"",MONTH(Q829),"")</f>
        <v/>
      </c>
      <c r="AO829" s="112">
        <f>IFERROR(VALUE(V829),0)</f>
        <v/>
      </c>
    </row>
    <row customFormat="1" customHeight="1" ht="29.25" r="830" s="112" spans="1:41">
      <c r="A830" s="127" t="n"/>
      <c r="B830" s="113" t="n"/>
      <c r="C830" s="127" t="n"/>
      <c r="D830" s="127" t="n"/>
      <c r="E830" s="114">
        <f>IF(F830 &lt;&gt; "",VLOOKUP(F830,CategoryLookup,2,FALSE), "")</f>
        <v/>
      </c>
      <c r="F830" s="126" t="n"/>
      <c r="G830" s="127" t="n"/>
      <c r="H830" s="127" t="n"/>
      <c r="I830" s="127" t="n"/>
      <c r="J830" s="127" t="n"/>
      <c r="K830" s="127" t="n"/>
      <c r="L830" s="127" t="n"/>
      <c r="M830" s="127" t="n"/>
      <c r="N830" s="120" t="n"/>
      <c r="O830" s="120" t="n"/>
      <c r="P830" s="120" t="n"/>
      <c r="Q830" s="120" t="n"/>
      <c r="R830" s="121" t="n"/>
      <c r="S830" s="121" t="n"/>
      <c r="T830" s="121" t="n"/>
      <c r="U830" s="121" t="n"/>
      <c r="V830" s="117">
        <f>IF(P830="NA","NA",IF(P830&lt;&gt;"",TEXT(P830-N830,"[h].mm"),""))</f>
        <v/>
      </c>
      <c r="W830" s="118">
        <f>IF(AND(R830="",S830=""),"",R830+S830)</f>
        <v/>
      </c>
      <c r="X830" s="116">
        <f>IF(O830&lt;&gt;"",DATE(YEAR(O830), MONTH(O830), DAY(O830)),"")</f>
        <v/>
      </c>
      <c r="Y830" s="122" t="n"/>
      <c r="Z830" s="123" t="n"/>
      <c r="AA830" s="117">
        <f>IF(F830="Re-assigned","NA",IF(W830="","",IF(W830&gt;=VLOOKUP(D830,SLAMatrix,3,FALSE),"Yes",IF(W830&lt;VLOOKUP(D830,SLAMatrix,2,FALSE),"No","Internal"))))</f>
        <v/>
      </c>
      <c r="AB830" s="123" t="n"/>
      <c r="AC830" s="123" t="n"/>
      <c r="AD830" s="119" t="n"/>
      <c r="AE830" s="125" t="n"/>
      <c r="AF830" s="124">
        <f>MONTH(O830)</f>
        <v/>
      </c>
      <c r="AG830" s="124">
        <f>VLOOKUP(IFERROR(MID(AE830,1,(FIND(",",AE830,1)-1)),AE830),Facility_Region_Mapping,2,FALSE)</f>
        <v/>
      </c>
      <c r="AH830" s="124" t="n"/>
      <c r="AI830" s="124">
        <f>IF(C830&lt;&gt;"",IF(M830="ESM User",getInterfaceName($C830),"NA"),"")</f>
        <v/>
      </c>
      <c r="AJ830" s="116">
        <f>IF(Q830&lt;&gt;"",DATE(YEAR(Q830), MONTH(Q830), DAY(Q830)),"")</f>
        <v/>
      </c>
      <c r="AK830" s="130">
        <f>IF(Q830&lt;&gt;0,Q830-N830,TODAY()-N830)</f>
        <v/>
      </c>
      <c r="AL830" s="112">
        <f>IF(F830="Re-assigned",0,IF(H830="Closed",0,IF(H830="Service Restored",0,IF(H830="",0,1))))</f>
        <v/>
      </c>
      <c r="AM830" s="124">
        <f>IF(AL830=0,"",IF(AK830&gt;20.99,"Aged","Non-Aged"))</f>
        <v/>
      </c>
      <c r="AN830" s="112">
        <f>IF(Q830&lt;&gt;"",MONTH(Q830),"")</f>
        <v/>
      </c>
      <c r="AO830" s="112">
        <f>IFERROR(VALUE(V830),0)</f>
        <v/>
      </c>
    </row>
    <row customFormat="1" customHeight="1" ht="29.25" r="831" s="112" spans="1:41">
      <c r="A831" s="127" t="n"/>
      <c r="B831" s="113" t="n"/>
      <c r="C831" s="127" t="n"/>
      <c r="D831" s="127" t="n"/>
      <c r="E831" s="114">
        <f>IF(F831 &lt;&gt; "",VLOOKUP(F831,CategoryLookup,2,FALSE), "")</f>
        <v/>
      </c>
      <c r="F831" s="126" t="n"/>
      <c r="G831" s="127" t="n"/>
      <c r="H831" s="127" t="n"/>
      <c r="I831" s="127" t="n"/>
      <c r="J831" s="127" t="n"/>
      <c r="K831" s="127" t="n"/>
      <c r="L831" s="127" t="n"/>
      <c r="M831" s="127" t="n"/>
      <c r="N831" s="120" t="n"/>
      <c r="O831" s="120" t="n"/>
      <c r="P831" s="120" t="n"/>
      <c r="Q831" s="120" t="n"/>
      <c r="R831" s="121" t="n"/>
      <c r="S831" s="121" t="n"/>
      <c r="T831" s="121" t="n"/>
      <c r="U831" s="121" t="n"/>
      <c r="V831" s="117">
        <f>IF(P831="NA","NA",IF(P831&lt;&gt;"",TEXT(P831-N831,"[h].mm"),""))</f>
        <v/>
      </c>
      <c r="W831" s="118">
        <f>IF(AND(R831="",S831=""),"",R831+S831)</f>
        <v/>
      </c>
      <c r="X831" s="116">
        <f>IF(O831&lt;&gt;"",DATE(YEAR(O831), MONTH(O831), DAY(O831)),"")</f>
        <v/>
      </c>
      <c r="Y831" s="122" t="n"/>
      <c r="Z831" s="123" t="n"/>
      <c r="AA831" s="117">
        <f>IF(F831="Re-assigned","NA",IF(W831="","",IF(W831&gt;=VLOOKUP(D831,SLAMatrix,3,FALSE),"Yes",IF(W831&lt;VLOOKUP(D831,SLAMatrix,2,FALSE),"No","Internal"))))</f>
        <v/>
      </c>
      <c r="AB831" s="123" t="n"/>
      <c r="AC831" s="123" t="n"/>
      <c r="AD831" s="119" t="n"/>
      <c r="AE831" s="125" t="n"/>
      <c r="AF831" s="124">
        <f>MONTH(O831)</f>
        <v/>
      </c>
      <c r="AG831" s="124">
        <f>VLOOKUP(IFERROR(MID(AE831,1,(FIND(",",AE831,1)-1)),AE831),Facility_Region_Mapping,2,FALSE)</f>
        <v/>
      </c>
      <c r="AH831" s="124" t="n"/>
      <c r="AI831" s="124">
        <f>IF(C831&lt;&gt;"",IF(M831="ESM User",getInterfaceName($C831),"NA"),"")</f>
        <v/>
      </c>
      <c r="AJ831" s="116">
        <f>IF(Q831&lt;&gt;"",DATE(YEAR(Q831), MONTH(Q831), DAY(Q831)),"")</f>
        <v/>
      </c>
      <c r="AK831" s="130">
        <f>IF(Q831&lt;&gt;0,Q831-N831,TODAY()-N831)</f>
        <v/>
      </c>
      <c r="AL831" s="112">
        <f>IF(F831="Re-assigned",0,IF(H831="Closed",0,IF(H831="Service Restored",0,IF(H831="",0,1))))</f>
        <v/>
      </c>
      <c r="AM831" s="124">
        <f>IF(AL831=0,"",IF(AK831&gt;20.99,"Aged","Non-Aged"))</f>
        <v/>
      </c>
      <c r="AN831" s="112">
        <f>IF(Q831&lt;&gt;"",MONTH(Q831),"")</f>
        <v/>
      </c>
      <c r="AO831" s="112">
        <f>IFERROR(VALUE(V831),0)</f>
        <v/>
      </c>
    </row>
    <row customFormat="1" customHeight="1" ht="29.25" r="832" s="112" spans="1:41">
      <c r="A832" s="127" t="n"/>
      <c r="B832" s="113" t="n"/>
      <c r="C832" s="127" t="n"/>
      <c r="D832" s="127" t="n"/>
      <c r="E832" s="114">
        <f>IF(F832 &lt;&gt; "",VLOOKUP(F832,CategoryLookup,2,FALSE), "")</f>
        <v/>
      </c>
      <c r="F832" s="126" t="n"/>
      <c r="G832" s="127" t="n"/>
      <c r="H832" s="127" t="n"/>
      <c r="I832" s="127" t="n"/>
      <c r="J832" s="127" t="n"/>
      <c r="K832" s="127" t="n"/>
      <c r="L832" s="127" t="n"/>
      <c r="M832" s="127" t="n"/>
      <c r="N832" s="120" t="n"/>
      <c r="O832" s="120" t="n"/>
      <c r="P832" s="120" t="n"/>
      <c r="Q832" s="120" t="n"/>
      <c r="R832" s="121" t="n"/>
      <c r="S832" s="121" t="n"/>
      <c r="T832" s="121" t="n"/>
      <c r="U832" s="121" t="n"/>
      <c r="V832" s="117">
        <f>IF(P832="NA","NA",IF(P832&lt;&gt;"",TEXT(P832-N832,"[h].mm"),""))</f>
        <v/>
      </c>
      <c r="W832" s="118">
        <f>IF(AND(R832="",S832=""),"",R832+S832)</f>
        <v/>
      </c>
      <c r="X832" s="116">
        <f>IF(O832&lt;&gt;"",DATE(YEAR(O832), MONTH(O832), DAY(O832)),"")</f>
        <v/>
      </c>
      <c r="Y832" s="122" t="n"/>
      <c r="Z832" s="123" t="n"/>
      <c r="AA832" s="117">
        <f>IF(F832="Re-assigned","NA",IF(W832="","",IF(W832&gt;=VLOOKUP(D832,SLAMatrix,3,FALSE),"Yes",IF(W832&lt;VLOOKUP(D832,SLAMatrix,2,FALSE),"No","Internal"))))</f>
        <v/>
      </c>
      <c r="AB832" s="123" t="n"/>
      <c r="AC832" s="123" t="n"/>
      <c r="AD832" s="119" t="n"/>
      <c r="AE832" s="125" t="n"/>
      <c r="AF832" s="124">
        <f>MONTH(O832)</f>
        <v/>
      </c>
      <c r="AG832" s="124">
        <f>VLOOKUP(IFERROR(MID(AE832,1,(FIND(",",AE832,1)-1)),AE832),Facility_Region_Mapping,2,FALSE)</f>
        <v/>
      </c>
      <c r="AH832" s="124" t="n"/>
      <c r="AI832" s="124">
        <f>IF(C832&lt;&gt;"",IF(M832="ESM User",getInterfaceName($C832),"NA"),"")</f>
        <v/>
      </c>
      <c r="AJ832" s="116">
        <f>IF(Q832&lt;&gt;"",DATE(YEAR(Q832), MONTH(Q832), DAY(Q832)),"")</f>
        <v/>
      </c>
      <c r="AK832" s="130">
        <f>IF(Q832&lt;&gt;0,Q832-N832,TODAY()-N832)</f>
        <v/>
      </c>
      <c r="AL832" s="112">
        <f>IF(F832="Re-assigned",0,IF(H832="Closed",0,IF(H832="Service Restored",0,IF(H832="",0,1))))</f>
        <v/>
      </c>
      <c r="AM832" s="124">
        <f>IF(AL832=0,"",IF(AK832&gt;20.99,"Aged","Non-Aged"))</f>
        <v/>
      </c>
      <c r="AN832" s="112">
        <f>IF(Q832&lt;&gt;"",MONTH(Q832),"")</f>
        <v/>
      </c>
      <c r="AO832" s="112">
        <f>IFERROR(VALUE(V832),0)</f>
        <v/>
      </c>
    </row>
    <row customFormat="1" customHeight="1" ht="29.25" r="833" s="112" spans="1:41">
      <c r="A833" s="127" t="n"/>
      <c r="B833" s="113" t="n"/>
      <c r="C833" s="127" t="n"/>
      <c r="D833" s="127" t="n"/>
      <c r="E833" s="114">
        <f>IF(F833 &lt;&gt; "",VLOOKUP(F833,CategoryLookup,2,FALSE), "")</f>
        <v/>
      </c>
      <c r="F833" s="126" t="n"/>
      <c r="G833" s="127" t="n"/>
      <c r="H833" s="127" t="n"/>
      <c r="I833" s="127" t="n"/>
      <c r="J833" s="127" t="n"/>
      <c r="K833" s="127" t="n"/>
      <c r="L833" s="127" t="n"/>
      <c r="M833" s="127" t="n"/>
      <c r="N833" s="120" t="n"/>
      <c r="O833" s="120" t="n"/>
      <c r="P833" s="120" t="n"/>
      <c r="Q833" s="120" t="n"/>
      <c r="R833" s="121" t="n"/>
      <c r="S833" s="121" t="n"/>
      <c r="T833" s="121" t="n"/>
      <c r="U833" s="121" t="n"/>
      <c r="V833" s="117">
        <f>IF(P833="NA","NA",IF(P833&lt;&gt;"",TEXT(P833-N833,"[h].mm"),""))</f>
        <v/>
      </c>
      <c r="W833" s="118">
        <f>IF(AND(R833="",S833=""),"",R833+S833)</f>
        <v/>
      </c>
      <c r="X833" s="116">
        <f>IF(O833&lt;&gt;"",DATE(YEAR(O833), MONTH(O833), DAY(O833)),"")</f>
        <v/>
      </c>
      <c r="Y833" s="122" t="n"/>
      <c r="Z833" s="123" t="n"/>
      <c r="AA833" s="117">
        <f>IF(F833="Re-assigned","NA",IF(W833="","",IF(W833&gt;=VLOOKUP(D833,SLAMatrix,3,FALSE),"Yes",IF(W833&lt;VLOOKUP(D833,SLAMatrix,2,FALSE),"No","Internal"))))</f>
        <v/>
      </c>
      <c r="AB833" s="123" t="n"/>
      <c r="AC833" s="123" t="n"/>
      <c r="AD833" s="119" t="n"/>
      <c r="AE833" s="125" t="n"/>
      <c r="AF833" s="124">
        <f>MONTH(O833)</f>
        <v/>
      </c>
      <c r="AG833" s="124">
        <f>VLOOKUP(IFERROR(MID(AE833,1,(FIND(",",AE833,1)-1)),AE833),Facility_Region_Mapping,2,FALSE)</f>
        <v/>
      </c>
      <c r="AH833" s="124" t="n"/>
      <c r="AI833" s="124">
        <f>IF(C833&lt;&gt;"",IF(M833="ESM User",getInterfaceName($C833),"NA"),"")</f>
        <v/>
      </c>
      <c r="AJ833" s="116">
        <f>IF(Q833&lt;&gt;"",DATE(YEAR(Q833), MONTH(Q833), DAY(Q833)),"")</f>
        <v/>
      </c>
      <c r="AK833" s="130">
        <f>IF(Q833&lt;&gt;0,Q833-N833,TODAY()-N833)</f>
        <v/>
      </c>
      <c r="AL833" s="112">
        <f>IF(F833="Re-assigned",0,IF(H833="Closed",0,IF(H833="Service Restored",0,IF(H833="",0,1))))</f>
        <v/>
      </c>
      <c r="AM833" s="124">
        <f>IF(AL833=0,"",IF(AK833&gt;20.99,"Aged","Non-Aged"))</f>
        <v/>
      </c>
      <c r="AN833" s="112">
        <f>IF(Q833&lt;&gt;"",MONTH(Q833),"")</f>
        <v/>
      </c>
      <c r="AO833" s="112">
        <f>IFERROR(VALUE(V833),0)</f>
        <v/>
      </c>
    </row>
    <row customFormat="1" customHeight="1" ht="29.25" r="834" s="112" spans="1:41">
      <c r="A834" s="127" t="n"/>
      <c r="B834" s="113" t="n"/>
      <c r="C834" s="127" t="n"/>
      <c r="D834" s="127" t="n"/>
      <c r="E834" s="114">
        <f>IF(F834 &lt;&gt; "",VLOOKUP(F834,CategoryLookup,2,FALSE), "")</f>
        <v/>
      </c>
      <c r="F834" s="126" t="n"/>
      <c r="G834" s="127" t="n"/>
      <c r="H834" s="127" t="n"/>
      <c r="I834" s="127" t="n"/>
      <c r="J834" s="127" t="n"/>
      <c r="K834" s="127" t="n"/>
      <c r="L834" s="127" t="n"/>
      <c r="M834" s="127" t="n"/>
      <c r="N834" s="120" t="n"/>
      <c r="O834" s="120" t="n"/>
      <c r="P834" s="120" t="n"/>
      <c r="Q834" s="120" t="n"/>
      <c r="R834" s="121" t="n"/>
      <c r="S834" s="121" t="n"/>
      <c r="T834" s="121" t="n"/>
      <c r="U834" s="121" t="n"/>
      <c r="V834" s="117">
        <f>IF(P834="NA","NA",IF(P834&lt;&gt;"",TEXT(P834-N834,"[h].mm"),""))</f>
        <v/>
      </c>
      <c r="W834" s="118">
        <f>IF(AND(R834="",S834=""),"",R834+S834)</f>
        <v/>
      </c>
      <c r="X834" s="116">
        <f>IF(O834&lt;&gt;"",DATE(YEAR(O834), MONTH(O834), DAY(O834)),"")</f>
        <v/>
      </c>
      <c r="Y834" s="122" t="n"/>
      <c r="Z834" s="123" t="n"/>
      <c r="AA834" s="117">
        <f>IF(F834="Re-assigned","NA",IF(W834="","",IF(W834&gt;=VLOOKUP(D834,SLAMatrix,3,FALSE),"Yes",IF(W834&lt;VLOOKUP(D834,SLAMatrix,2,FALSE),"No","Internal"))))</f>
        <v/>
      </c>
      <c r="AB834" s="123" t="n"/>
      <c r="AC834" s="123" t="n"/>
      <c r="AD834" s="119" t="n"/>
      <c r="AE834" s="125" t="n"/>
      <c r="AF834" s="124">
        <f>MONTH(O834)</f>
        <v/>
      </c>
      <c r="AG834" s="124">
        <f>VLOOKUP(IFERROR(MID(AE834,1,(FIND(",",AE834,1)-1)),AE834),Facility_Region_Mapping,2,FALSE)</f>
        <v/>
      </c>
      <c r="AH834" s="124" t="n"/>
      <c r="AI834" s="124">
        <f>IF(C834&lt;&gt;"",IF(M834="ESM User",getInterfaceName($C834),"NA"),"")</f>
        <v/>
      </c>
      <c r="AJ834" s="116">
        <f>IF(Q834&lt;&gt;"",DATE(YEAR(Q834), MONTH(Q834), DAY(Q834)),"")</f>
        <v/>
      </c>
      <c r="AK834" s="130">
        <f>IF(Q834&lt;&gt;0,Q834-N834,TODAY()-N834)</f>
        <v/>
      </c>
      <c r="AL834" s="112">
        <f>IF(F834="Re-assigned",0,IF(H834="Closed",0,IF(H834="Service Restored",0,IF(H834="",0,1))))</f>
        <v/>
      </c>
      <c r="AM834" s="124">
        <f>IF(AL834=0,"",IF(AK834&gt;20.99,"Aged","Non-Aged"))</f>
        <v/>
      </c>
      <c r="AN834" s="112">
        <f>IF(Q834&lt;&gt;"",MONTH(Q834),"")</f>
        <v/>
      </c>
      <c r="AO834" s="112">
        <f>IFERROR(VALUE(V834),0)</f>
        <v/>
      </c>
    </row>
    <row customFormat="1" customHeight="1" ht="29.25" r="835" s="112" spans="1:41">
      <c r="A835" s="127" t="n"/>
      <c r="B835" s="113" t="n"/>
      <c r="C835" s="127" t="n"/>
      <c r="D835" s="127" t="n"/>
      <c r="E835" s="114">
        <f>IF(F835 &lt;&gt; "",VLOOKUP(F835,CategoryLookup,2,FALSE), "")</f>
        <v/>
      </c>
      <c r="F835" s="126" t="n"/>
      <c r="G835" s="127" t="n"/>
      <c r="H835" s="127" t="n"/>
      <c r="I835" s="127" t="n"/>
      <c r="J835" s="127" t="n"/>
      <c r="K835" s="127" t="n"/>
      <c r="L835" s="127" t="n"/>
      <c r="M835" s="127" t="n"/>
      <c r="N835" s="120" t="n"/>
      <c r="O835" s="120" t="n"/>
      <c r="P835" s="120" t="n"/>
      <c r="Q835" s="120" t="n"/>
      <c r="R835" s="121" t="n"/>
      <c r="S835" s="121" t="n"/>
      <c r="T835" s="121" t="n"/>
      <c r="U835" s="121" t="n"/>
      <c r="V835" s="117">
        <f>IF(P835="NA","NA",IF(P835&lt;&gt;"",TEXT(P835-N835,"[h].mm"),""))</f>
        <v/>
      </c>
      <c r="W835" s="118">
        <f>IF(AND(R835="",S835=""),"",R835+S835)</f>
        <v/>
      </c>
      <c r="X835" s="116">
        <f>IF(O835&lt;&gt;"",DATE(YEAR(O835), MONTH(O835), DAY(O835)),"")</f>
        <v/>
      </c>
      <c r="Y835" s="122" t="n"/>
      <c r="Z835" s="123" t="n"/>
      <c r="AA835" s="117">
        <f>IF(F835="Re-assigned","NA",IF(W835="","",IF(W835&gt;=VLOOKUP(D835,SLAMatrix,3,FALSE),"Yes",IF(W835&lt;VLOOKUP(D835,SLAMatrix,2,FALSE),"No","Internal"))))</f>
        <v/>
      </c>
      <c r="AB835" s="123" t="n"/>
      <c r="AC835" s="123" t="n"/>
      <c r="AD835" s="119" t="n"/>
      <c r="AE835" s="125" t="n"/>
      <c r="AF835" s="124">
        <f>MONTH(O835)</f>
        <v/>
      </c>
      <c r="AG835" s="124">
        <f>VLOOKUP(IFERROR(MID(AE835,1,(FIND(",",AE835,1)-1)),AE835),Facility_Region_Mapping,2,FALSE)</f>
        <v/>
      </c>
      <c r="AH835" s="124" t="n"/>
      <c r="AI835" s="124">
        <f>IF(C835&lt;&gt;"",IF(M835="ESM User",getInterfaceName($C835),"NA"),"")</f>
        <v/>
      </c>
      <c r="AJ835" s="116">
        <f>IF(Q835&lt;&gt;"",DATE(YEAR(Q835), MONTH(Q835), DAY(Q835)),"")</f>
        <v/>
      </c>
      <c r="AK835" s="130">
        <f>IF(Q835&lt;&gt;0,Q835-N835,TODAY()-N835)</f>
        <v/>
      </c>
      <c r="AL835" s="112">
        <f>IF(F835="Re-assigned",0,IF(H835="Closed",0,IF(H835="Service Restored",0,IF(H835="",0,1))))</f>
        <v/>
      </c>
      <c r="AM835" s="124">
        <f>IF(AL835=0,"",IF(AK835&gt;20.99,"Aged","Non-Aged"))</f>
        <v/>
      </c>
      <c r="AN835" s="112">
        <f>IF(Q835&lt;&gt;"",MONTH(Q835),"")</f>
        <v/>
      </c>
      <c r="AO835" s="112">
        <f>IFERROR(VALUE(V835),0)</f>
        <v/>
      </c>
    </row>
    <row customFormat="1" customHeight="1" ht="29.25" r="836" s="112" spans="1:41">
      <c r="A836" s="127" t="n"/>
      <c r="B836" s="113" t="n"/>
      <c r="C836" s="127" t="n"/>
      <c r="D836" s="127" t="n"/>
      <c r="E836" s="114">
        <f>IF(F836 &lt;&gt; "",VLOOKUP(F836,CategoryLookup,2,FALSE), "")</f>
        <v/>
      </c>
      <c r="F836" s="126" t="n"/>
      <c r="G836" s="127" t="n"/>
      <c r="H836" s="127" t="n"/>
      <c r="I836" s="127" t="n"/>
      <c r="J836" s="127" t="n"/>
      <c r="K836" s="127" t="n"/>
      <c r="L836" s="127" t="n"/>
      <c r="M836" s="127" t="n"/>
      <c r="N836" s="120" t="n"/>
      <c r="O836" s="120" t="n"/>
      <c r="P836" s="120" t="n"/>
      <c r="Q836" s="120" t="n"/>
      <c r="R836" s="121" t="n"/>
      <c r="S836" s="121" t="n"/>
      <c r="T836" s="121" t="n"/>
      <c r="U836" s="121" t="n"/>
      <c r="V836" s="117">
        <f>IF(P836="NA","NA",IF(P836&lt;&gt;"",TEXT(P836-N836,"[h].mm"),""))</f>
        <v/>
      </c>
      <c r="W836" s="118">
        <f>IF(AND(R836="",S836=""),"",R836+S836)</f>
        <v/>
      </c>
      <c r="X836" s="116">
        <f>IF(O836&lt;&gt;"",DATE(YEAR(O836), MONTH(O836), DAY(O836)),"")</f>
        <v/>
      </c>
      <c r="Y836" s="122" t="n"/>
      <c r="Z836" s="123" t="n"/>
      <c r="AA836" s="117">
        <f>IF(F836="Re-assigned","NA",IF(W836="","",IF(W836&gt;=VLOOKUP(D836,SLAMatrix,3,FALSE),"Yes",IF(W836&lt;VLOOKUP(D836,SLAMatrix,2,FALSE),"No","Internal"))))</f>
        <v/>
      </c>
      <c r="AB836" s="123" t="n"/>
      <c r="AC836" s="123" t="n"/>
      <c r="AD836" s="119" t="n"/>
      <c r="AE836" s="125" t="n"/>
      <c r="AF836" s="124">
        <f>MONTH(O836)</f>
        <v/>
      </c>
      <c r="AG836" s="124">
        <f>VLOOKUP(IFERROR(MID(AE836,1,(FIND(",",AE836,1)-1)),AE836),Facility_Region_Mapping,2,FALSE)</f>
        <v/>
      </c>
      <c r="AH836" s="124" t="n"/>
      <c r="AI836" s="124">
        <f>IF(C836&lt;&gt;"",IF(M836="ESM User",getInterfaceName($C836),"NA"),"")</f>
        <v/>
      </c>
      <c r="AJ836" s="116">
        <f>IF(Q836&lt;&gt;"",DATE(YEAR(Q836), MONTH(Q836), DAY(Q836)),"")</f>
        <v/>
      </c>
      <c r="AK836" s="130">
        <f>IF(Q836&lt;&gt;0,Q836-N836,TODAY()-N836)</f>
        <v/>
      </c>
      <c r="AL836" s="112">
        <f>IF(F836="Re-assigned",0,IF(H836="Closed",0,IF(H836="Service Restored",0,IF(H836="",0,1))))</f>
        <v/>
      </c>
      <c r="AM836" s="124">
        <f>IF(AL836=0,"",IF(AK836&gt;20.99,"Aged","Non-Aged"))</f>
        <v/>
      </c>
      <c r="AN836" s="112">
        <f>IF(Q836&lt;&gt;"",MONTH(Q836),"")</f>
        <v/>
      </c>
      <c r="AO836" s="112">
        <f>IFERROR(VALUE(V836),0)</f>
        <v/>
      </c>
    </row>
    <row customFormat="1" customHeight="1" ht="29.25" r="837" s="112" spans="1:41">
      <c r="A837" s="127" t="n"/>
      <c r="B837" s="113" t="n"/>
      <c r="C837" s="127" t="n"/>
      <c r="D837" s="127" t="n"/>
      <c r="E837" s="114">
        <f>IF(F837 &lt;&gt; "",VLOOKUP(F837,CategoryLookup,2,FALSE), "")</f>
        <v/>
      </c>
      <c r="F837" s="126" t="n"/>
      <c r="G837" s="127" t="n"/>
      <c r="H837" s="127" t="n"/>
      <c r="I837" s="127" t="n"/>
      <c r="J837" s="127" t="n"/>
      <c r="K837" s="127" t="n"/>
      <c r="L837" s="127" t="n"/>
      <c r="M837" s="127" t="n"/>
      <c r="N837" s="120" t="n"/>
      <c r="O837" s="120" t="n"/>
      <c r="P837" s="120" t="n"/>
      <c r="Q837" s="120" t="n"/>
      <c r="R837" s="121" t="n"/>
      <c r="S837" s="121" t="n"/>
      <c r="T837" s="121" t="n"/>
      <c r="U837" s="121" t="n"/>
      <c r="V837" s="117">
        <f>IF(P837="NA","NA",IF(P837&lt;&gt;"",TEXT(P837-N837,"[h].mm"),""))</f>
        <v/>
      </c>
      <c r="W837" s="118">
        <f>IF(AND(R837="",S837=""),"",R837+S837)</f>
        <v/>
      </c>
      <c r="X837" s="116">
        <f>IF(O837&lt;&gt;"",DATE(YEAR(O837), MONTH(O837), DAY(O837)),"")</f>
        <v/>
      </c>
      <c r="Y837" s="122" t="n"/>
      <c r="Z837" s="123" t="n"/>
      <c r="AA837" s="117">
        <f>IF(F837="Re-assigned","NA",IF(W837="","",IF(W837&gt;=VLOOKUP(D837,SLAMatrix,3,FALSE),"Yes",IF(W837&lt;VLOOKUP(D837,SLAMatrix,2,FALSE),"No","Internal"))))</f>
        <v/>
      </c>
      <c r="AB837" s="123" t="n"/>
      <c r="AC837" s="123" t="n"/>
      <c r="AD837" s="119" t="n"/>
      <c r="AE837" s="125" t="n"/>
      <c r="AF837" s="124">
        <f>MONTH(O837)</f>
        <v/>
      </c>
      <c r="AG837" s="124">
        <f>VLOOKUP(IFERROR(MID(AE837,1,(FIND(",",AE837,1)-1)),AE837),Facility_Region_Mapping,2,FALSE)</f>
        <v/>
      </c>
      <c r="AH837" s="124" t="n"/>
      <c r="AI837" s="124">
        <f>IF(C837&lt;&gt;"",IF(M837="ESM User",getInterfaceName($C837),"NA"),"")</f>
        <v/>
      </c>
      <c r="AJ837" s="116">
        <f>IF(Q837&lt;&gt;"",DATE(YEAR(Q837), MONTH(Q837), DAY(Q837)),"")</f>
        <v/>
      </c>
      <c r="AK837" s="130">
        <f>IF(Q837&lt;&gt;0,Q837-N837,TODAY()-N837)</f>
        <v/>
      </c>
      <c r="AL837" s="112">
        <f>IF(F837="Re-assigned",0,IF(H837="Closed",0,IF(H837="Service Restored",0,IF(H837="",0,1))))</f>
        <v/>
      </c>
      <c r="AM837" s="124">
        <f>IF(AL837=0,"",IF(AK837&gt;20.99,"Aged","Non-Aged"))</f>
        <v/>
      </c>
      <c r="AN837" s="112">
        <f>IF(Q837&lt;&gt;"",MONTH(Q837),"")</f>
        <v/>
      </c>
      <c r="AO837" s="112">
        <f>IFERROR(VALUE(V837),0)</f>
        <v/>
      </c>
    </row>
    <row customFormat="1" customHeight="1" ht="29.25" r="838" s="112" spans="1:41">
      <c r="A838" s="127" t="n"/>
      <c r="B838" s="113" t="n"/>
      <c r="C838" s="127" t="n"/>
      <c r="D838" s="127" t="n"/>
      <c r="E838" s="114">
        <f>IF(F838 &lt;&gt; "",VLOOKUP(F838,CategoryLookup,2,FALSE), "")</f>
        <v/>
      </c>
      <c r="F838" s="126" t="n"/>
      <c r="G838" s="127" t="n"/>
      <c r="H838" s="127" t="n"/>
      <c r="I838" s="127" t="n"/>
      <c r="J838" s="127" t="n"/>
      <c r="K838" s="127" t="n"/>
      <c r="L838" s="127" t="n"/>
      <c r="M838" s="127" t="n"/>
      <c r="N838" s="120" t="n"/>
      <c r="O838" s="120" t="n"/>
      <c r="P838" s="120" t="n"/>
      <c r="Q838" s="120" t="n"/>
      <c r="R838" s="121" t="n"/>
      <c r="S838" s="121" t="n"/>
      <c r="T838" s="121" t="n"/>
      <c r="U838" s="121" t="n"/>
      <c r="V838" s="117">
        <f>IF(P838="NA","NA",IF(P838&lt;&gt;"",TEXT(P838-N838,"[h].mm"),""))</f>
        <v/>
      </c>
      <c r="W838" s="118">
        <f>IF(AND(R838="",S838=""),"",R838+S838)</f>
        <v/>
      </c>
      <c r="X838" s="116">
        <f>IF(O838&lt;&gt;"",DATE(YEAR(O838), MONTH(O838), DAY(O838)),"")</f>
        <v/>
      </c>
      <c r="Y838" s="122" t="n"/>
      <c r="Z838" s="123" t="n"/>
      <c r="AA838" s="117">
        <f>IF(F838="Re-assigned","NA",IF(W838="","",IF(W838&gt;=VLOOKUP(D838,SLAMatrix,3,FALSE),"Yes",IF(W838&lt;VLOOKUP(D838,SLAMatrix,2,FALSE),"No","Internal"))))</f>
        <v/>
      </c>
      <c r="AB838" s="123" t="n"/>
      <c r="AC838" s="123" t="n"/>
      <c r="AD838" s="119" t="n"/>
      <c r="AE838" s="125" t="n"/>
      <c r="AF838" s="124">
        <f>MONTH(O838)</f>
        <v/>
      </c>
      <c r="AG838" s="124">
        <f>VLOOKUP(IFERROR(MID(AE838,1,(FIND(",",AE838,1)-1)),AE838),Facility_Region_Mapping,2,FALSE)</f>
        <v/>
      </c>
      <c r="AH838" s="124" t="n"/>
      <c r="AI838" s="124">
        <f>IF(C838&lt;&gt;"",IF(M838="ESM User",getInterfaceName($C838),"NA"),"")</f>
        <v/>
      </c>
      <c r="AJ838" s="116">
        <f>IF(Q838&lt;&gt;"",DATE(YEAR(Q838), MONTH(Q838), DAY(Q838)),"")</f>
        <v/>
      </c>
      <c r="AK838" s="130">
        <f>IF(Q838&lt;&gt;0,Q838-N838,TODAY()-N838)</f>
        <v/>
      </c>
      <c r="AL838" s="112">
        <f>IF(F838="Re-assigned",0,IF(H838="Closed",0,IF(H838="Service Restored",0,IF(H838="",0,1))))</f>
        <v/>
      </c>
      <c r="AM838" s="124">
        <f>IF(AL838=0,"",IF(AK838&gt;20.99,"Aged","Non-Aged"))</f>
        <v/>
      </c>
      <c r="AN838" s="112">
        <f>IF(Q838&lt;&gt;"",MONTH(Q838),"")</f>
        <v/>
      </c>
      <c r="AO838" s="112">
        <f>IFERROR(VALUE(V838),0)</f>
        <v/>
      </c>
    </row>
    <row customFormat="1" customHeight="1" ht="29.25" r="839" s="112" spans="1:41">
      <c r="A839" s="127" t="n"/>
      <c r="B839" s="113" t="n"/>
      <c r="C839" s="127" t="n"/>
      <c r="D839" s="127" t="n"/>
      <c r="E839" s="114">
        <f>IF(F839 &lt;&gt; "",VLOOKUP(F839,CategoryLookup,2,FALSE), "")</f>
        <v/>
      </c>
      <c r="F839" s="126" t="n"/>
      <c r="G839" s="127" t="n"/>
      <c r="H839" s="127" t="n"/>
      <c r="I839" s="127" t="n"/>
      <c r="J839" s="127" t="n"/>
      <c r="K839" s="127" t="n"/>
      <c r="L839" s="127" t="n"/>
      <c r="M839" s="127" t="n"/>
      <c r="N839" s="120" t="n"/>
      <c r="O839" s="120" t="n"/>
      <c r="P839" s="120" t="n"/>
      <c r="Q839" s="120" t="n"/>
      <c r="R839" s="121" t="n"/>
      <c r="S839" s="121" t="n"/>
      <c r="T839" s="121" t="n"/>
      <c r="U839" s="121" t="n"/>
      <c r="V839" s="117">
        <f>IF(P839="NA","NA",IF(P839&lt;&gt;"",TEXT(P839-N839,"[h].mm"),""))</f>
        <v/>
      </c>
      <c r="W839" s="118">
        <f>IF(AND(R839="",S839=""),"",R839+S839)</f>
        <v/>
      </c>
      <c r="X839" s="116">
        <f>IF(O839&lt;&gt;"",DATE(YEAR(O839), MONTH(O839), DAY(O839)),"")</f>
        <v/>
      </c>
      <c r="Y839" s="122" t="n"/>
      <c r="Z839" s="123" t="n"/>
      <c r="AA839" s="117">
        <f>IF(F839="Re-assigned","NA",IF(W839="","",IF(W839&gt;=VLOOKUP(D839,SLAMatrix,3,FALSE),"Yes",IF(W839&lt;VLOOKUP(D839,SLAMatrix,2,FALSE),"No","Internal"))))</f>
        <v/>
      </c>
      <c r="AB839" s="123" t="n"/>
      <c r="AC839" s="123" t="n"/>
      <c r="AD839" s="119" t="n"/>
      <c r="AE839" s="125" t="n"/>
      <c r="AF839" s="124">
        <f>MONTH(O839)</f>
        <v/>
      </c>
      <c r="AG839" s="124">
        <f>VLOOKUP(IFERROR(MID(AE839,1,(FIND(",",AE839,1)-1)),AE839),Facility_Region_Mapping,2,FALSE)</f>
        <v/>
      </c>
      <c r="AH839" s="124" t="n"/>
      <c r="AI839" s="124">
        <f>IF(C839&lt;&gt;"",IF(M839="ESM User",getInterfaceName($C839),"NA"),"")</f>
        <v/>
      </c>
      <c r="AJ839" s="116">
        <f>IF(Q839&lt;&gt;"",DATE(YEAR(Q839), MONTH(Q839), DAY(Q839)),"")</f>
        <v/>
      </c>
      <c r="AK839" s="130">
        <f>IF(Q839&lt;&gt;0,Q839-N839,TODAY()-N839)</f>
        <v/>
      </c>
      <c r="AL839" s="112">
        <f>IF(F839="Re-assigned",0,IF(H839="Closed",0,IF(H839="Service Restored",0,IF(H839="",0,1))))</f>
        <v/>
      </c>
      <c r="AM839" s="124">
        <f>IF(AL839=0,"",IF(AK839&gt;20.99,"Aged","Non-Aged"))</f>
        <v/>
      </c>
      <c r="AN839" s="112">
        <f>IF(Q839&lt;&gt;"",MONTH(Q839),"")</f>
        <v/>
      </c>
      <c r="AO839" s="112">
        <f>IFERROR(VALUE(V839),0)</f>
        <v/>
      </c>
    </row>
    <row customFormat="1" customHeight="1" ht="29.25" r="840" s="112" spans="1:41">
      <c r="A840" s="127" t="n"/>
      <c r="B840" s="113" t="n"/>
      <c r="C840" s="127" t="n"/>
      <c r="D840" s="127" t="n"/>
      <c r="E840" s="114">
        <f>IF(F840 &lt;&gt; "",VLOOKUP(F840,CategoryLookup,2,FALSE), "")</f>
        <v/>
      </c>
      <c r="F840" s="126" t="n"/>
      <c r="G840" s="127" t="n"/>
      <c r="H840" s="127" t="n"/>
      <c r="I840" s="127" t="n"/>
      <c r="J840" s="127" t="n"/>
      <c r="K840" s="127" t="n"/>
      <c r="L840" s="127" t="n"/>
      <c r="M840" s="127" t="n"/>
      <c r="N840" s="120" t="n"/>
      <c r="O840" s="120" t="n"/>
      <c r="P840" s="120" t="n"/>
      <c r="Q840" s="120" t="n"/>
      <c r="R840" s="121" t="n"/>
      <c r="S840" s="121" t="n"/>
      <c r="T840" s="121" t="n"/>
      <c r="U840" s="121" t="n"/>
      <c r="V840" s="117">
        <f>IF(P840="NA","NA",IF(P840&lt;&gt;"",TEXT(P840-N840,"[h].mm"),""))</f>
        <v/>
      </c>
      <c r="W840" s="118">
        <f>IF(AND(R840="",S840=""),"",R840+S840)</f>
        <v/>
      </c>
      <c r="X840" s="116">
        <f>IF(O840&lt;&gt;"",DATE(YEAR(O840), MONTH(O840), DAY(O840)),"")</f>
        <v/>
      </c>
      <c r="Y840" s="122" t="n"/>
      <c r="Z840" s="123" t="n"/>
      <c r="AA840" s="117">
        <f>IF(F840="Re-assigned","NA",IF(W840="","",IF(W840&gt;=VLOOKUP(D840,SLAMatrix,3,FALSE),"Yes",IF(W840&lt;VLOOKUP(D840,SLAMatrix,2,FALSE),"No","Internal"))))</f>
        <v/>
      </c>
      <c r="AB840" s="123" t="n"/>
      <c r="AC840" s="123" t="n"/>
      <c r="AD840" s="119" t="n"/>
      <c r="AE840" s="125" t="n"/>
      <c r="AF840" s="124">
        <f>MONTH(O840)</f>
        <v/>
      </c>
      <c r="AG840" s="124">
        <f>VLOOKUP(IFERROR(MID(AE840,1,(FIND(",",AE840,1)-1)),AE840),Facility_Region_Mapping,2,FALSE)</f>
        <v/>
      </c>
      <c r="AH840" s="124" t="n"/>
      <c r="AI840" s="124">
        <f>IF(C840&lt;&gt;"",IF(M840="ESM User",getInterfaceName($C840),"NA"),"")</f>
        <v/>
      </c>
      <c r="AJ840" s="116">
        <f>IF(Q840&lt;&gt;"",DATE(YEAR(Q840), MONTH(Q840), DAY(Q840)),"")</f>
        <v/>
      </c>
      <c r="AK840" s="130">
        <f>IF(Q840&lt;&gt;0,Q840-N840,TODAY()-N840)</f>
        <v/>
      </c>
      <c r="AL840" s="112">
        <f>IF(F840="Re-assigned",0,IF(H840="Closed",0,IF(H840="Service Restored",0,IF(H840="",0,1))))</f>
        <v/>
      </c>
      <c r="AM840" s="124">
        <f>IF(AL840=0,"",IF(AK840&gt;20.99,"Aged","Non-Aged"))</f>
        <v/>
      </c>
      <c r="AN840" s="112">
        <f>IF(Q840&lt;&gt;"",MONTH(Q840),"")</f>
        <v/>
      </c>
      <c r="AO840" s="112">
        <f>IFERROR(VALUE(V840),0)</f>
        <v/>
      </c>
    </row>
    <row customFormat="1" customHeight="1" ht="29.25" r="841" s="112" spans="1:41">
      <c r="A841" s="127" t="n"/>
      <c r="B841" s="113" t="n"/>
      <c r="C841" s="127" t="n"/>
      <c r="D841" s="127" t="n"/>
      <c r="E841" s="114">
        <f>IF(F841 &lt;&gt; "",VLOOKUP(F841,CategoryLookup,2,FALSE), "")</f>
        <v/>
      </c>
      <c r="F841" s="126" t="n"/>
      <c r="G841" s="127" t="n"/>
      <c r="H841" s="127" t="n"/>
      <c r="I841" s="127" t="n"/>
      <c r="J841" s="127" t="n"/>
      <c r="K841" s="127" t="n"/>
      <c r="L841" s="127" t="n"/>
      <c r="M841" s="127" t="n"/>
      <c r="N841" s="120" t="n"/>
      <c r="O841" s="120" t="n"/>
      <c r="P841" s="120" t="n"/>
      <c r="Q841" s="120" t="n"/>
      <c r="R841" s="121" t="n"/>
      <c r="S841" s="121" t="n"/>
      <c r="T841" s="121" t="n"/>
      <c r="U841" s="121" t="n"/>
      <c r="V841" s="117">
        <f>IF(P841="NA","NA",IF(P841&lt;&gt;"",TEXT(P841-N841,"[h].mm"),""))</f>
        <v/>
      </c>
      <c r="W841" s="118">
        <f>IF(AND(R841="",S841=""),"",R841+S841)</f>
        <v/>
      </c>
      <c r="X841" s="116">
        <f>IF(O841&lt;&gt;"",DATE(YEAR(O841), MONTH(O841), DAY(O841)),"")</f>
        <v/>
      </c>
      <c r="Y841" s="122" t="n"/>
      <c r="Z841" s="123" t="n"/>
      <c r="AA841" s="117">
        <f>IF(F841="Re-assigned","NA",IF(W841="","",IF(W841&gt;=VLOOKUP(D841,SLAMatrix,3,FALSE),"Yes",IF(W841&lt;VLOOKUP(D841,SLAMatrix,2,FALSE),"No","Internal"))))</f>
        <v/>
      </c>
      <c r="AB841" s="123" t="n"/>
      <c r="AC841" s="123" t="n"/>
      <c r="AD841" s="119" t="n"/>
      <c r="AE841" s="125" t="n"/>
      <c r="AF841" s="124">
        <f>MONTH(O841)</f>
        <v/>
      </c>
      <c r="AG841" s="124">
        <f>VLOOKUP(IFERROR(MID(AE841,1,(FIND(",",AE841,1)-1)),AE841),Facility_Region_Mapping,2,FALSE)</f>
        <v/>
      </c>
      <c r="AH841" s="124" t="n"/>
      <c r="AI841" s="124">
        <f>IF(C841&lt;&gt;"",IF(M841="ESM User",getInterfaceName($C841),"NA"),"")</f>
        <v/>
      </c>
      <c r="AJ841" s="116">
        <f>IF(Q841&lt;&gt;"",DATE(YEAR(Q841), MONTH(Q841), DAY(Q841)),"")</f>
        <v/>
      </c>
      <c r="AK841" s="130">
        <f>IF(Q841&lt;&gt;0,Q841-N841,TODAY()-N841)</f>
        <v/>
      </c>
      <c r="AL841" s="112">
        <f>IF(F841="Re-assigned",0,IF(H841="Closed",0,IF(H841="Service Restored",0,IF(H841="",0,1))))</f>
        <v/>
      </c>
      <c r="AM841" s="124">
        <f>IF(AL841=0,"",IF(AK841&gt;20.99,"Aged","Non-Aged"))</f>
        <v/>
      </c>
      <c r="AN841" s="112">
        <f>IF(Q841&lt;&gt;"",MONTH(Q841),"")</f>
        <v/>
      </c>
      <c r="AO841" s="112">
        <f>IFERROR(VALUE(V841),0)</f>
        <v/>
      </c>
    </row>
    <row customFormat="1" customHeight="1" ht="29.25" r="842" s="112" spans="1:41">
      <c r="A842" s="127" t="n"/>
      <c r="B842" s="113" t="n"/>
      <c r="C842" s="127" t="n"/>
      <c r="D842" s="127" t="n"/>
      <c r="E842" s="114">
        <f>IF(F842 &lt;&gt; "",VLOOKUP(F842,CategoryLookup,2,FALSE), "")</f>
        <v/>
      </c>
      <c r="F842" s="126" t="n"/>
      <c r="G842" s="127" t="n"/>
      <c r="H842" s="127" t="n"/>
      <c r="I842" s="127" t="n"/>
      <c r="J842" s="127" t="n"/>
      <c r="K842" s="127" t="n"/>
      <c r="L842" s="127" t="n"/>
      <c r="M842" s="127" t="n"/>
      <c r="N842" s="120" t="n"/>
      <c r="O842" s="120" t="n"/>
      <c r="P842" s="120" t="n"/>
      <c r="Q842" s="120" t="n"/>
      <c r="R842" s="121" t="n"/>
      <c r="S842" s="121" t="n"/>
      <c r="T842" s="121" t="n"/>
      <c r="U842" s="121" t="n"/>
      <c r="V842" s="117">
        <f>IF(P842="NA","NA",IF(P842&lt;&gt;"",TEXT(P842-N842,"[h].mm"),""))</f>
        <v/>
      </c>
      <c r="W842" s="118">
        <f>IF(AND(R842="",S842=""),"",R842+S842)</f>
        <v/>
      </c>
      <c r="X842" s="116">
        <f>IF(O842&lt;&gt;"",DATE(YEAR(O842), MONTH(O842), DAY(O842)),"")</f>
        <v/>
      </c>
      <c r="Y842" s="122" t="n"/>
      <c r="Z842" s="123" t="n"/>
      <c r="AA842" s="117">
        <f>IF(F842="Re-assigned","NA",IF(W842="","",IF(W842&gt;=VLOOKUP(D842,SLAMatrix,3,FALSE),"Yes",IF(W842&lt;VLOOKUP(D842,SLAMatrix,2,FALSE),"No","Internal"))))</f>
        <v/>
      </c>
      <c r="AB842" s="123" t="n"/>
      <c r="AC842" s="123" t="n"/>
      <c r="AD842" s="119" t="n"/>
      <c r="AE842" s="125" t="n"/>
      <c r="AF842" s="124">
        <f>MONTH(O842)</f>
        <v/>
      </c>
      <c r="AG842" s="124">
        <f>VLOOKUP(IFERROR(MID(AE842,1,(FIND(",",AE842,1)-1)),AE842),Facility_Region_Mapping,2,FALSE)</f>
        <v/>
      </c>
      <c r="AH842" s="124" t="n"/>
      <c r="AI842" s="124">
        <f>IF(C842&lt;&gt;"",IF(M842="ESM User",getInterfaceName($C842),"NA"),"")</f>
        <v/>
      </c>
      <c r="AJ842" s="116">
        <f>IF(Q842&lt;&gt;"",DATE(YEAR(Q842), MONTH(Q842), DAY(Q842)),"")</f>
        <v/>
      </c>
      <c r="AK842" s="130">
        <f>IF(Q842&lt;&gt;0,Q842-N842,TODAY()-N842)</f>
        <v/>
      </c>
      <c r="AL842" s="112">
        <f>IF(F842="Re-assigned",0,IF(H842="Closed",0,IF(H842="Service Restored",0,IF(H842="",0,1))))</f>
        <v/>
      </c>
      <c r="AM842" s="124">
        <f>IF(AL842=0,"",IF(AK842&gt;20.99,"Aged","Non-Aged"))</f>
        <v/>
      </c>
      <c r="AN842" s="112">
        <f>IF(Q842&lt;&gt;"",MONTH(Q842),"")</f>
        <v/>
      </c>
      <c r="AO842" s="112">
        <f>IFERROR(VALUE(V842),0)</f>
        <v/>
      </c>
    </row>
    <row customFormat="1" customHeight="1" ht="29.25" r="843" s="112" spans="1:41">
      <c r="A843" s="127" t="n"/>
      <c r="B843" s="113" t="n"/>
      <c r="C843" s="127" t="n"/>
      <c r="D843" s="127" t="n"/>
      <c r="E843" s="114">
        <f>IF(F843 &lt;&gt; "",VLOOKUP(F843,CategoryLookup,2,FALSE), "")</f>
        <v/>
      </c>
      <c r="F843" s="126" t="n"/>
      <c r="G843" s="127" t="n"/>
      <c r="H843" s="127" t="n"/>
      <c r="I843" s="127" t="n"/>
      <c r="J843" s="127" t="n"/>
      <c r="K843" s="127" t="n"/>
      <c r="L843" s="127" t="n"/>
      <c r="M843" s="127" t="n"/>
      <c r="N843" s="120" t="n"/>
      <c r="O843" s="120" t="n"/>
      <c r="P843" s="120" t="n"/>
      <c r="Q843" s="120" t="n"/>
      <c r="R843" s="121" t="n"/>
      <c r="S843" s="121" t="n"/>
      <c r="T843" s="121" t="n"/>
      <c r="U843" s="121" t="n"/>
      <c r="V843" s="117">
        <f>IF(P843="NA","NA",IF(P843&lt;&gt;"",TEXT(P843-N843,"[h].mm"),""))</f>
        <v/>
      </c>
      <c r="W843" s="118">
        <f>IF(AND(R843="",S843=""),"",R843+S843)</f>
        <v/>
      </c>
      <c r="X843" s="116">
        <f>IF(O843&lt;&gt;"",DATE(YEAR(O843), MONTH(O843), DAY(O843)),"")</f>
        <v/>
      </c>
      <c r="Y843" s="122" t="n"/>
      <c r="Z843" s="123" t="n"/>
      <c r="AA843" s="117">
        <f>IF(F843="Re-assigned","NA",IF(W843="","",IF(W843&gt;=VLOOKUP(D843,SLAMatrix,3,FALSE),"Yes",IF(W843&lt;VLOOKUP(D843,SLAMatrix,2,FALSE),"No","Internal"))))</f>
        <v/>
      </c>
      <c r="AB843" s="123" t="n"/>
      <c r="AC843" s="123" t="n"/>
      <c r="AD843" s="119" t="n"/>
      <c r="AE843" s="125" t="n"/>
      <c r="AF843" s="124">
        <f>MONTH(O843)</f>
        <v/>
      </c>
      <c r="AG843" s="124">
        <f>VLOOKUP(IFERROR(MID(AE843,1,(FIND(",",AE843,1)-1)),AE843),Facility_Region_Mapping,2,FALSE)</f>
        <v/>
      </c>
      <c r="AH843" s="124" t="n"/>
      <c r="AI843" s="124">
        <f>IF(C843&lt;&gt;"",IF(M843="ESM User",getInterfaceName($C843),"NA"),"")</f>
        <v/>
      </c>
      <c r="AJ843" s="116">
        <f>IF(Q843&lt;&gt;"",DATE(YEAR(Q843), MONTH(Q843), DAY(Q843)),"")</f>
        <v/>
      </c>
      <c r="AK843" s="130">
        <f>IF(Q843&lt;&gt;0,Q843-N843,TODAY()-N843)</f>
        <v/>
      </c>
      <c r="AL843" s="112">
        <f>IF(F843="Re-assigned",0,IF(H843="Closed",0,IF(H843="Service Restored",0,IF(H843="",0,1))))</f>
        <v/>
      </c>
      <c r="AM843" s="124">
        <f>IF(AL843=0,"",IF(AK843&gt;20.99,"Aged","Non-Aged"))</f>
        <v/>
      </c>
      <c r="AN843" s="112">
        <f>IF(Q843&lt;&gt;"",MONTH(Q843),"")</f>
        <v/>
      </c>
      <c r="AO843" s="112">
        <f>IFERROR(VALUE(V843),0)</f>
        <v/>
      </c>
    </row>
    <row customFormat="1" customHeight="1" ht="29.25" r="844" s="112" spans="1:41">
      <c r="A844" s="127" t="n"/>
      <c r="B844" s="113" t="n"/>
      <c r="C844" s="127" t="n"/>
      <c r="D844" s="127" t="n"/>
      <c r="E844" s="114">
        <f>IF(F844 &lt;&gt; "",VLOOKUP(F844,CategoryLookup,2,FALSE), "")</f>
        <v/>
      </c>
      <c r="F844" s="126" t="n"/>
      <c r="G844" s="127" t="n"/>
      <c r="H844" s="127" t="n"/>
      <c r="I844" s="127" t="n"/>
      <c r="J844" s="127" t="n"/>
      <c r="K844" s="127" t="n"/>
      <c r="L844" s="127" t="n"/>
      <c r="M844" s="127" t="n"/>
      <c r="N844" s="120" t="n"/>
      <c r="O844" s="120" t="n"/>
      <c r="P844" s="120" t="n"/>
      <c r="Q844" s="120" t="n"/>
      <c r="R844" s="121" t="n"/>
      <c r="S844" s="121" t="n"/>
      <c r="T844" s="121" t="n"/>
      <c r="U844" s="121" t="n"/>
      <c r="V844" s="117">
        <f>IF(P844="NA","NA",IF(P844&lt;&gt;"",TEXT(P844-N844,"[h].mm"),""))</f>
        <v/>
      </c>
      <c r="W844" s="118">
        <f>IF(AND(R844="",S844=""),"",R844+S844)</f>
        <v/>
      </c>
      <c r="X844" s="116">
        <f>IF(O844&lt;&gt;"",DATE(YEAR(O844), MONTH(O844), DAY(O844)),"")</f>
        <v/>
      </c>
      <c r="Y844" s="122" t="n"/>
      <c r="Z844" s="123" t="n"/>
      <c r="AA844" s="117">
        <f>IF(F844="Re-assigned","NA",IF(W844="","",IF(W844&gt;=VLOOKUP(D844,SLAMatrix,3,FALSE),"Yes",IF(W844&lt;VLOOKUP(D844,SLAMatrix,2,FALSE),"No","Internal"))))</f>
        <v/>
      </c>
      <c r="AB844" s="123" t="n"/>
      <c r="AC844" s="123" t="n"/>
      <c r="AD844" s="119" t="n"/>
      <c r="AE844" s="125" t="n"/>
      <c r="AF844" s="124">
        <f>MONTH(O844)</f>
        <v/>
      </c>
      <c r="AG844" s="124">
        <f>VLOOKUP(IFERROR(MID(AE844,1,(FIND(",",AE844,1)-1)),AE844),Facility_Region_Mapping,2,FALSE)</f>
        <v/>
      </c>
      <c r="AH844" s="124" t="n"/>
      <c r="AI844" s="124">
        <f>IF(C844&lt;&gt;"",IF(M844="ESM User",getInterfaceName($C844),"NA"),"")</f>
        <v/>
      </c>
      <c r="AJ844" s="116">
        <f>IF(Q844&lt;&gt;"",DATE(YEAR(Q844), MONTH(Q844), DAY(Q844)),"")</f>
        <v/>
      </c>
      <c r="AK844" s="130">
        <f>IF(Q844&lt;&gt;0,Q844-N844,TODAY()-N844)</f>
        <v/>
      </c>
      <c r="AL844" s="112">
        <f>IF(F844="Re-assigned",0,IF(H844="Closed",0,IF(H844="Service Restored",0,IF(H844="",0,1))))</f>
        <v/>
      </c>
      <c r="AM844" s="124">
        <f>IF(AL844=0,"",IF(AK844&gt;20.99,"Aged","Non-Aged"))</f>
        <v/>
      </c>
      <c r="AN844" s="112">
        <f>IF(Q844&lt;&gt;"",MONTH(Q844),"")</f>
        <v/>
      </c>
      <c r="AO844" s="112">
        <f>IFERROR(VALUE(V844),0)</f>
        <v/>
      </c>
    </row>
    <row customFormat="1" customHeight="1" ht="29.25" r="845" s="112" spans="1:41">
      <c r="A845" s="127" t="n"/>
      <c r="B845" s="113" t="n"/>
      <c r="C845" s="127" t="n"/>
      <c r="D845" s="127" t="n"/>
      <c r="E845" s="114">
        <f>IF(F845 &lt;&gt; "",VLOOKUP(F845,CategoryLookup,2,FALSE), "")</f>
        <v/>
      </c>
      <c r="F845" s="126" t="n"/>
      <c r="G845" s="127" t="n"/>
      <c r="H845" s="127" t="n"/>
      <c r="I845" s="127" t="n"/>
      <c r="J845" s="127" t="n"/>
      <c r="K845" s="127" t="n"/>
      <c r="L845" s="127" t="n"/>
      <c r="M845" s="127" t="n"/>
      <c r="N845" s="120" t="n"/>
      <c r="O845" s="120" t="n"/>
      <c r="P845" s="120" t="n"/>
      <c r="Q845" s="120" t="n"/>
      <c r="R845" s="121" t="n"/>
      <c r="S845" s="121" t="n"/>
      <c r="T845" s="121" t="n"/>
      <c r="U845" s="121" t="n"/>
      <c r="V845" s="117">
        <f>IF(P845="NA","NA",IF(P845&lt;&gt;"",TEXT(P845-N845,"[h].mm"),""))</f>
        <v/>
      </c>
      <c r="W845" s="118">
        <f>IF(AND(R845="",S845=""),"",R845+S845)</f>
        <v/>
      </c>
      <c r="X845" s="116">
        <f>IF(O845&lt;&gt;"",DATE(YEAR(O845), MONTH(O845), DAY(O845)),"")</f>
        <v/>
      </c>
      <c r="Y845" s="122" t="n"/>
      <c r="Z845" s="123" t="n"/>
      <c r="AA845" s="117">
        <f>IF(F845="Re-assigned","NA",IF(W845="","",IF(W845&gt;=VLOOKUP(D845,SLAMatrix,3,FALSE),"Yes",IF(W845&lt;VLOOKUP(D845,SLAMatrix,2,FALSE),"No","Internal"))))</f>
        <v/>
      </c>
      <c r="AB845" s="123" t="n"/>
      <c r="AC845" s="123" t="n"/>
      <c r="AD845" s="119" t="n"/>
      <c r="AE845" s="125" t="n"/>
      <c r="AF845" s="124">
        <f>MONTH(O845)</f>
        <v/>
      </c>
      <c r="AG845" s="124">
        <f>VLOOKUP(IFERROR(MID(AE845,1,(FIND(",",AE845,1)-1)),AE845),Facility_Region_Mapping,2,FALSE)</f>
        <v/>
      </c>
      <c r="AH845" s="124" t="n"/>
      <c r="AI845" s="124">
        <f>IF(C845&lt;&gt;"",IF(M845="ESM User",getInterfaceName($C845),"NA"),"")</f>
        <v/>
      </c>
      <c r="AJ845" s="116">
        <f>IF(Q845&lt;&gt;"",DATE(YEAR(Q845), MONTH(Q845), DAY(Q845)),"")</f>
        <v/>
      </c>
      <c r="AK845" s="130">
        <f>IF(Q845&lt;&gt;0,Q845-N845,TODAY()-N845)</f>
        <v/>
      </c>
      <c r="AL845" s="112">
        <f>IF(F845="Re-assigned",0,IF(H845="Closed",0,IF(H845="Service Restored",0,IF(H845="",0,1))))</f>
        <v/>
      </c>
      <c r="AM845" s="124">
        <f>IF(AL845=0,"",IF(AK845&gt;20.99,"Aged","Non-Aged"))</f>
        <v/>
      </c>
      <c r="AN845" s="112">
        <f>IF(Q845&lt;&gt;"",MONTH(Q845),"")</f>
        <v/>
      </c>
      <c r="AO845" s="112">
        <f>IFERROR(VALUE(V845),0)</f>
        <v/>
      </c>
    </row>
    <row customFormat="1" customHeight="1" ht="29.25" r="846" s="112" spans="1:41">
      <c r="A846" s="127" t="n"/>
      <c r="B846" s="113" t="n"/>
      <c r="C846" s="127" t="n"/>
      <c r="D846" s="127" t="n"/>
      <c r="E846" s="114">
        <f>IF(F846 &lt;&gt; "",VLOOKUP(F846,CategoryLookup,2,FALSE), "")</f>
        <v/>
      </c>
      <c r="F846" s="126" t="n"/>
      <c r="G846" s="127" t="n"/>
      <c r="H846" s="127" t="n"/>
      <c r="I846" s="127" t="n"/>
      <c r="J846" s="127" t="n"/>
      <c r="K846" s="127" t="n"/>
      <c r="L846" s="127" t="n"/>
      <c r="M846" s="127" t="n"/>
      <c r="N846" s="120" t="n"/>
      <c r="O846" s="120" t="n"/>
      <c r="P846" s="120" t="n"/>
      <c r="Q846" s="120" t="n"/>
      <c r="R846" s="121" t="n"/>
      <c r="S846" s="121" t="n"/>
      <c r="T846" s="121" t="n"/>
      <c r="U846" s="121" t="n"/>
      <c r="V846" s="117">
        <f>IF(P846="NA","NA",IF(P846&lt;&gt;"",TEXT(P846-N846,"[h].mm"),""))</f>
        <v/>
      </c>
      <c r="W846" s="118">
        <f>IF(AND(R846="",S846=""),"",R846+S846)</f>
        <v/>
      </c>
      <c r="X846" s="116">
        <f>IF(O846&lt;&gt;"",DATE(YEAR(O846), MONTH(O846), DAY(O846)),"")</f>
        <v/>
      </c>
      <c r="Y846" s="122" t="n"/>
      <c r="Z846" s="123" t="n"/>
      <c r="AA846" s="117">
        <f>IF(F846="Re-assigned","NA",IF(W846="","",IF(W846&gt;=VLOOKUP(D846,SLAMatrix,3,FALSE),"Yes",IF(W846&lt;VLOOKUP(D846,SLAMatrix,2,FALSE),"No","Internal"))))</f>
        <v/>
      </c>
      <c r="AB846" s="123" t="n"/>
      <c r="AC846" s="123" t="n"/>
      <c r="AD846" s="119" t="n"/>
      <c r="AE846" s="125" t="n"/>
      <c r="AF846" s="124">
        <f>MONTH(O846)</f>
        <v/>
      </c>
      <c r="AG846" s="124">
        <f>VLOOKUP(IFERROR(MID(AE846,1,(FIND(",",AE846,1)-1)),AE846),Facility_Region_Mapping,2,FALSE)</f>
        <v/>
      </c>
      <c r="AH846" s="124" t="n"/>
      <c r="AI846" s="124">
        <f>IF(C846&lt;&gt;"",IF(M846="ESM User",getInterfaceName($C846),"NA"),"")</f>
        <v/>
      </c>
      <c r="AJ846" s="116">
        <f>IF(Q846&lt;&gt;"",DATE(YEAR(Q846), MONTH(Q846), DAY(Q846)),"")</f>
        <v/>
      </c>
      <c r="AK846" s="130">
        <f>IF(Q846&lt;&gt;0,Q846-N846,TODAY()-N846)</f>
        <v/>
      </c>
      <c r="AL846" s="112">
        <f>IF(F846="Re-assigned",0,IF(H846="Closed",0,IF(H846="Service Restored",0,IF(H846="",0,1))))</f>
        <v/>
      </c>
      <c r="AM846" s="124">
        <f>IF(AL846=0,"",IF(AK846&gt;20.99,"Aged","Non-Aged"))</f>
        <v/>
      </c>
      <c r="AN846" s="112">
        <f>IF(Q846&lt;&gt;"",MONTH(Q846),"")</f>
        <v/>
      </c>
      <c r="AO846" s="112">
        <f>IFERROR(VALUE(V846),0)</f>
        <v/>
      </c>
    </row>
    <row customFormat="1" customHeight="1" ht="29.25" r="847" s="112" spans="1:41">
      <c r="A847" s="127" t="n"/>
      <c r="B847" s="113" t="n"/>
      <c r="C847" s="127" t="n"/>
      <c r="D847" s="127" t="n"/>
      <c r="E847" s="114">
        <f>IF(F847 &lt;&gt; "",VLOOKUP(F847,CategoryLookup,2,FALSE), "")</f>
        <v/>
      </c>
      <c r="F847" s="126" t="n"/>
      <c r="G847" s="127" t="n"/>
      <c r="H847" s="127" t="n"/>
      <c r="I847" s="127" t="n"/>
      <c r="J847" s="127" t="n"/>
      <c r="K847" s="127" t="n"/>
      <c r="L847" s="127" t="n"/>
      <c r="M847" s="127" t="n"/>
      <c r="N847" s="120" t="n"/>
      <c r="O847" s="120" t="n"/>
      <c r="P847" s="120" t="n"/>
      <c r="Q847" s="120" t="n"/>
      <c r="R847" s="121" t="n"/>
      <c r="S847" s="121" t="n"/>
      <c r="T847" s="121" t="n"/>
      <c r="U847" s="121" t="n"/>
      <c r="V847" s="117">
        <f>IF(P847="NA","NA",IF(P847&lt;&gt;"",TEXT(P847-N847,"[h].mm"),""))</f>
        <v/>
      </c>
      <c r="W847" s="118">
        <f>IF(AND(R847="",S847=""),"",R847+S847)</f>
        <v/>
      </c>
      <c r="X847" s="116">
        <f>IF(O847&lt;&gt;"",DATE(YEAR(O847), MONTH(O847), DAY(O847)),"")</f>
        <v/>
      </c>
      <c r="Y847" s="122" t="n"/>
      <c r="Z847" s="123" t="n"/>
      <c r="AA847" s="117">
        <f>IF(F847="Re-assigned","NA",IF(W847="","",IF(W847&gt;=VLOOKUP(D847,SLAMatrix,3,FALSE),"Yes",IF(W847&lt;VLOOKUP(D847,SLAMatrix,2,FALSE),"No","Internal"))))</f>
        <v/>
      </c>
      <c r="AB847" s="123" t="n"/>
      <c r="AC847" s="123" t="n"/>
      <c r="AD847" s="119" t="n"/>
      <c r="AE847" s="125" t="n"/>
      <c r="AF847" s="124">
        <f>MONTH(O847)</f>
        <v/>
      </c>
      <c r="AG847" s="124">
        <f>VLOOKUP(IFERROR(MID(AE847,1,(FIND(",",AE847,1)-1)),AE847),Facility_Region_Mapping,2,FALSE)</f>
        <v/>
      </c>
      <c r="AH847" s="124" t="n"/>
      <c r="AI847" s="124">
        <f>IF(C847&lt;&gt;"",IF(M847="ESM User",getInterfaceName($C847),"NA"),"")</f>
        <v/>
      </c>
      <c r="AJ847" s="116">
        <f>IF(Q847&lt;&gt;"",DATE(YEAR(Q847), MONTH(Q847), DAY(Q847)),"")</f>
        <v/>
      </c>
      <c r="AK847" s="130">
        <f>IF(Q847&lt;&gt;0,Q847-N847,TODAY()-N847)</f>
        <v/>
      </c>
      <c r="AL847" s="112">
        <f>IF(F847="Re-assigned",0,IF(H847="Closed",0,IF(H847="Service Restored",0,IF(H847="",0,1))))</f>
        <v/>
      </c>
      <c r="AM847" s="124">
        <f>IF(AL847=0,"",IF(AK847&gt;20.99,"Aged","Non-Aged"))</f>
        <v/>
      </c>
      <c r="AN847" s="112">
        <f>IF(Q847&lt;&gt;"",MONTH(Q847),"")</f>
        <v/>
      </c>
      <c r="AO847" s="112">
        <f>IFERROR(VALUE(V847),0)</f>
        <v/>
      </c>
    </row>
    <row customFormat="1" customHeight="1" ht="29.25" r="848" s="112" spans="1:41">
      <c r="A848" s="127" t="n"/>
      <c r="B848" s="113" t="n"/>
      <c r="C848" s="127" t="n"/>
      <c r="D848" s="127" t="n"/>
      <c r="E848" s="114">
        <f>IF(F848 &lt;&gt; "",VLOOKUP(F848,CategoryLookup,2,FALSE), "")</f>
        <v/>
      </c>
      <c r="F848" s="126" t="n"/>
      <c r="G848" s="127" t="n"/>
      <c r="H848" s="127" t="n"/>
      <c r="I848" s="127" t="n"/>
      <c r="J848" s="127" t="n"/>
      <c r="K848" s="127" t="n"/>
      <c r="L848" s="127" t="n"/>
      <c r="M848" s="127" t="n"/>
      <c r="N848" s="120" t="n"/>
      <c r="O848" s="120" t="n"/>
      <c r="P848" s="120" t="n"/>
      <c r="Q848" s="120" t="n"/>
      <c r="R848" s="121" t="n"/>
      <c r="S848" s="121" t="n"/>
      <c r="T848" s="121" t="n"/>
      <c r="U848" s="121" t="n"/>
      <c r="V848" s="117">
        <f>IF(P848="NA","NA",IF(P848&lt;&gt;"",TEXT(P848-N848,"[h].mm"),""))</f>
        <v/>
      </c>
      <c r="W848" s="118">
        <f>IF(AND(R848="",S848=""),"",R848+S848)</f>
        <v/>
      </c>
      <c r="X848" s="116">
        <f>IF(O848&lt;&gt;"",DATE(YEAR(O848), MONTH(O848), DAY(O848)),"")</f>
        <v/>
      </c>
      <c r="Y848" s="122" t="n"/>
      <c r="Z848" s="123" t="n"/>
      <c r="AA848" s="117">
        <f>IF(F848="Re-assigned","NA",IF(W848="","",IF(W848&gt;=VLOOKUP(D848,SLAMatrix,3,FALSE),"Yes",IF(W848&lt;VLOOKUP(D848,SLAMatrix,2,FALSE),"No","Internal"))))</f>
        <v/>
      </c>
      <c r="AB848" s="123" t="n"/>
      <c r="AC848" s="123" t="n"/>
      <c r="AD848" s="119" t="n"/>
      <c r="AE848" s="125" t="n"/>
      <c r="AF848" s="124">
        <f>MONTH(O848)</f>
        <v/>
      </c>
      <c r="AG848" s="124">
        <f>VLOOKUP(IFERROR(MID(AE848,1,(FIND(",",AE848,1)-1)),AE848),Facility_Region_Mapping,2,FALSE)</f>
        <v/>
      </c>
      <c r="AH848" s="124" t="n"/>
      <c r="AI848" s="124">
        <f>IF(C848&lt;&gt;"",IF(M848="ESM User",getInterfaceName($C848),"NA"),"")</f>
        <v/>
      </c>
      <c r="AJ848" s="116">
        <f>IF(Q848&lt;&gt;"",DATE(YEAR(Q848), MONTH(Q848), DAY(Q848)),"")</f>
        <v/>
      </c>
      <c r="AK848" s="130">
        <f>IF(Q848&lt;&gt;0,Q848-N848,TODAY()-N848)</f>
        <v/>
      </c>
      <c r="AL848" s="112">
        <f>IF(F848="Re-assigned",0,IF(H848="Closed",0,IF(H848="Service Restored",0,IF(H848="",0,1))))</f>
        <v/>
      </c>
      <c r="AM848" s="124">
        <f>IF(AL848=0,"",IF(AK848&gt;20.99,"Aged","Non-Aged"))</f>
        <v/>
      </c>
      <c r="AN848" s="112">
        <f>IF(Q848&lt;&gt;"",MONTH(Q848),"")</f>
        <v/>
      </c>
      <c r="AO848" s="112">
        <f>IFERROR(VALUE(V848),0)</f>
        <v/>
      </c>
    </row>
    <row customFormat="1" customHeight="1" ht="29.25" r="849" s="112" spans="1:41">
      <c r="A849" s="127" t="n"/>
      <c r="B849" s="113" t="n"/>
      <c r="C849" s="127" t="n"/>
      <c r="D849" s="127" t="n"/>
      <c r="E849" s="114">
        <f>IF(F849 &lt;&gt; "",VLOOKUP(F849,CategoryLookup,2,FALSE), "")</f>
        <v/>
      </c>
      <c r="F849" s="126" t="n"/>
      <c r="G849" s="127" t="n"/>
      <c r="H849" s="127" t="n"/>
      <c r="I849" s="127" t="n"/>
      <c r="J849" s="127" t="n"/>
      <c r="K849" s="127" t="n"/>
      <c r="L849" s="127" t="n"/>
      <c r="M849" s="127" t="n"/>
      <c r="N849" s="120" t="n"/>
      <c r="O849" s="120" t="n"/>
      <c r="P849" s="120" t="n"/>
      <c r="Q849" s="120" t="n"/>
      <c r="R849" s="121" t="n"/>
      <c r="S849" s="121" t="n"/>
      <c r="T849" s="121" t="n"/>
      <c r="U849" s="121" t="n"/>
      <c r="V849" s="117">
        <f>IF(P849="NA","NA",IF(P849&lt;&gt;"",TEXT(P849-N849,"[h].mm"),""))</f>
        <v/>
      </c>
      <c r="W849" s="118">
        <f>IF(AND(R849="",S849=""),"",R849+S849)</f>
        <v/>
      </c>
      <c r="X849" s="116">
        <f>IF(O849&lt;&gt;"",DATE(YEAR(O849), MONTH(O849), DAY(O849)),"")</f>
        <v/>
      </c>
      <c r="Y849" s="122" t="n"/>
      <c r="Z849" s="123" t="n"/>
      <c r="AA849" s="117">
        <f>IF(F849="Re-assigned","NA",IF(W849="","",IF(W849&gt;=VLOOKUP(D849,SLAMatrix,3,FALSE),"Yes",IF(W849&lt;VLOOKUP(D849,SLAMatrix,2,FALSE),"No","Internal"))))</f>
        <v/>
      </c>
      <c r="AB849" s="123" t="n"/>
      <c r="AC849" s="123" t="n"/>
      <c r="AD849" s="119" t="n"/>
      <c r="AE849" s="125" t="n"/>
      <c r="AF849" s="124">
        <f>MONTH(O849)</f>
        <v/>
      </c>
      <c r="AG849" s="124">
        <f>VLOOKUP(IFERROR(MID(AE849,1,(FIND(",",AE849,1)-1)),AE849),Facility_Region_Mapping,2,FALSE)</f>
        <v/>
      </c>
      <c r="AH849" s="124" t="n"/>
      <c r="AI849" s="124">
        <f>IF(C849&lt;&gt;"",IF(M849="ESM User",getInterfaceName($C849),"NA"),"")</f>
        <v/>
      </c>
      <c r="AJ849" s="116">
        <f>IF(Q849&lt;&gt;"",DATE(YEAR(Q849), MONTH(Q849), DAY(Q849)),"")</f>
        <v/>
      </c>
      <c r="AK849" s="130">
        <f>IF(Q849&lt;&gt;0,Q849-N849,TODAY()-N849)</f>
        <v/>
      </c>
      <c r="AL849" s="112">
        <f>IF(F849="Re-assigned",0,IF(H849="Closed",0,IF(H849="Service Restored",0,IF(H849="",0,1))))</f>
        <v/>
      </c>
      <c r="AM849" s="124">
        <f>IF(AL849=0,"",IF(AK849&gt;20.99,"Aged","Non-Aged"))</f>
        <v/>
      </c>
      <c r="AN849" s="112">
        <f>IF(Q849&lt;&gt;"",MONTH(Q849),"")</f>
        <v/>
      </c>
      <c r="AO849" s="112">
        <f>IFERROR(VALUE(V849),0)</f>
        <v/>
      </c>
    </row>
    <row customFormat="1" customHeight="1" ht="29.25" r="850" s="112" spans="1:41">
      <c r="A850" s="127" t="n"/>
      <c r="B850" s="113" t="n"/>
      <c r="C850" s="127" t="n"/>
      <c r="D850" s="127" t="n"/>
      <c r="E850" s="114">
        <f>IF(F850 &lt;&gt; "",VLOOKUP(F850,CategoryLookup,2,FALSE), "")</f>
        <v/>
      </c>
      <c r="F850" s="126" t="n"/>
      <c r="G850" s="127" t="n"/>
      <c r="H850" s="127" t="n"/>
      <c r="I850" s="127" t="n"/>
      <c r="J850" s="127" t="n"/>
      <c r="K850" s="127" t="n"/>
      <c r="L850" s="127" t="n"/>
      <c r="M850" s="127" t="n"/>
      <c r="N850" s="120" t="n"/>
      <c r="O850" s="120" t="n"/>
      <c r="P850" s="120" t="n"/>
      <c r="Q850" s="120" t="n"/>
      <c r="R850" s="121" t="n"/>
      <c r="S850" s="121" t="n"/>
      <c r="T850" s="121" t="n"/>
      <c r="U850" s="121" t="n"/>
      <c r="V850" s="117">
        <f>IF(P850="NA","NA",IF(P850&lt;&gt;"",TEXT(P850-N850,"[h].mm"),""))</f>
        <v/>
      </c>
      <c r="W850" s="118">
        <f>IF(AND(R850="",S850=""),"",R850+S850)</f>
        <v/>
      </c>
      <c r="X850" s="116">
        <f>IF(O850&lt;&gt;"",DATE(YEAR(O850), MONTH(O850), DAY(O850)),"")</f>
        <v/>
      </c>
      <c r="Y850" s="122" t="n"/>
      <c r="Z850" s="123" t="n"/>
      <c r="AA850" s="117">
        <f>IF(F850="Re-assigned","NA",IF(W850="","",IF(W850&gt;=VLOOKUP(D850,SLAMatrix,3,FALSE),"Yes",IF(W850&lt;VLOOKUP(D850,SLAMatrix,2,FALSE),"No","Internal"))))</f>
        <v/>
      </c>
      <c r="AB850" s="123" t="n"/>
      <c r="AC850" s="123" t="n"/>
      <c r="AD850" s="119" t="n"/>
      <c r="AE850" s="125" t="n"/>
      <c r="AF850" s="124">
        <f>MONTH(O850)</f>
        <v/>
      </c>
      <c r="AG850" s="124">
        <f>VLOOKUP(IFERROR(MID(AE850,1,(FIND(",",AE850,1)-1)),AE850),Facility_Region_Mapping,2,FALSE)</f>
        <v/>
      </c>
      <c r="AH850" s="124" t="n"/>
      <c r="AI850" s="124">
        <f>IF(C850&lt;&gt;"",IF(M850="ESM User",getInterfaceName($C850),"NA"),"")</f>
        <v/>
      </c>
      <c r="AJ850" s="116">
        <f>IF(Q850&lt;&gt;"",DATE(YEAR(Q850), MONTH(Q850), DAY(Q850)),"")</f>
        <v/>
      </c>
      <c r="AK850" s="130">
        <f>IF(Q850&lt;&gt;0,Q850-N850,TODAY()-N850)</f>
        <v/>
      </c>
      <c r="AL850" s="112">
        <f>IF(F850="Re-assigned",0,IF(H850="Closed",0,IF(H850="Service Restored",0,IF(H850="",0,1))))</f>
        <v/>
      </c>
      <c r="AM850" s="124">
        <f>IF(AL850=0,"",IF(AK850&gt;20.99,"Aged","Non-Aged"))</f>
        <v/>
      </c>
      <c r="AN850" s="112">
        <f>IF(Q850&lt;&gt;"",MONTH(Q850),"")</f>
        <v/>
      </c>
      <c r="AO850" s="112">
        <f>IFERROR(VALUE(V850),0)</f>
        <v/>
      </c>
    </row>
    <row customFormat="1" customHeight="1" ht="29.25" r="851" s="112" spans="1:41">
      <c r="A851" s="127" t="n"/>
      <c r="B851" s="113" t="n"/>
      <c r="C851" s="127" t="n"/>
      <c r="D851" s="127" t="n"/>
      <c r="E851" s="114">
        <f>IF(F851 &lt;&gt; "",VLOOKUP(F851,CategoryLookup,2,FALSE), "")</f>
        <v/>
      </c>
      <c r="F851" s="126" t="n"/>
      <c r="G851" s="127" t="n"/>
      <c r="H851" s="127" t="n"/>
      <c r="I851" s="127" t="n"/>
      <c r="J851" s="127" t="n"/>
      <c r="K851" s="127" t="n"/>
      <c r="L851" s="127" t="n"/>
      <c r="M851" s="127" t="n"/>
      <c r="N851" s="120" t="n"/>
      <c r="O851" s="120" t="n"/>
      <c r="P851" s="120" t="n"/>
      <c r="Q851" s="120" t="n"/>
      <c r="R851" s="121" t="n"/>
      <c r="S851" s="121" t="n"/>
      <c r="T851" s="121" t="n"/>
      <c r="U851" s="121" t="n"/>
      <c r="V851" s="117">
        <f>IF(P851="NA","NA",IF(P851&lt;&gt;"",TEXT(P851-N851,"[h].mm"),""))</f>
        <v/>
      </c>
      <c r="W851" s="118">
        <f>IF(AND(R851="",S851=""),"",R851+S851)</f>
        <v/>
      </c>
      <c r="X851" s="116">
        <f>IF(O851&lt;&gt;"",DATE(YEAR(O851), MONTH(O851), DAY(O851)),"")</f>
        <v/>
      </c>
      <c r="Y851" s="122" t="n"/>
      <c r="Z851" s="123" t="n"/>
      <c r="AA851" s="117">
        <f>IF(F851="Re-assigned","NA",IF(W851="","",IF(W851&gt;=VLOOKUP(D851,SLAMatrix,3,FALSE),"Yes",IF(W851&lt;VLOOKUP(D851,SLAMatrix,2,FALSE),"No","Internal"))))</f>
        <v/>
      </c>
      <c r="AB851" s="123" t="n"/>
      <c r="AC851" s="123" t="n"/>
      <c r="AD851" s="119" t="n"/>
      <c r="AE851" s="125" t="n"/>
      <c r="AF851" s="124">
        <f>MONTH(O851)</f>
        <v/>
      </c>
      <c r="AG851" s="124">
        <f>VLOOKUP(IFERROR(MID(AE851,1,(FIND(",",AE851,1)-1)),AE851),Facility_Region_Mapping,2,FALSE)</f>
        <v/>
      </c>
      <c r="AH851" s="124" t="n"/>
      <c r="AI851" s="124">
        <f>IF(C851&lt;&gt;"",IF(M851="ESM User",getInterfaceName($C851),"NA"),"")</f>
        <v/>
      </c>
      <c r="AJ851" s="116">
        <f>IF(Q851&lt;&gt;"",DATE(YEAR(Q851), MONTH(Q851), DAY(Q851)),"")</f>
        <v/>
      </c>
      <c r="AK851" s="130">
        <f>IF(Q851&lt;&gt;0,Q851-N851,TODAY()-N851)</f>
        <v/>
      </c>
      <c r="AL851" s="112">
        <f>IF(F851="Re-assigned",0,IF(H851="Closed",0,IF(H851="Service Restored",0,IF(H851="",0,1))))</f>
        <v/>
      </c>
      <c r="AM851" s="124">
        <f>IF(AL851=0,"",IF(AK851&gt;20.99,"Aged","Non-Aged"))</f>
        <v/>
      </c>
      <c r="AN851" s="112">
        <f>IF(Q851&lt;&gt;"",MONTH(Q851),"")</f>
        <v/>
      </c>
      <c r="AO851" s="112">
        <f>IFERROR(VALUE(V851),0)</f>
        <v/>
      </c>
    </row>
    <row customFormat="1" customHeight="1" ht="29.25" r="852" s="112" spans="1:41">
      <c r="A852" s="127" t="n"/>
      <c r="B852" s="113" t="n"/>
      <c r="C852" s="127" t="n"/>
      <c r="D852" s="127" t="n"/>
      <c r="E852" s="114">
        <f>IF(F852 &lt;&gt; "",VLOOKUP(F852,CategoryLookup,2,FALSE), "")</f>
        <v/>
      </c>
      <c r="F852" s="126" t="n"/>
      <c r="G852" s="127" t="n"/>
      <c r="H852" s="127" t="n"/>
      <c r="I852" s="127" t="n"/>
      <c r="J852" s="127" t="n"/>
      <c r="K852" s="127" t="n"/>
      <c r="L852" s="127" t="n"/>
      <c r="M852" s="127" t="n"/>
      <c r="N852" s="120" t="n"/>
      <c r="O852" s="120" t="n"/>
      <c r="P852" s="120" t="n"/>
      <c r="Q852" s="120" t="n"/>
      <c r="R852" s="121" t="n"/>
      <c r="S852" s="121" t="n"/>
      <c r="T852" s="121" t="n"/>
      <c r="U852" s="121" t="n"/>
      <c r="V852" s="117">
        <f>IF(P852="NA","NA",IF(P852&lt;&gt;"",TEXT(P852-N852,"[h].mm"),""))</f>
        <v/>
      </c>
      <c r="W852" s="118">
        <f>IF(AND(R852="",S852=""),"",R852+S852)</f>
        <v/>
      </c>
      <c r="X852" s="116">
        <f>IF(O852&lt;&gt;"",DATE(YEAR(O852), MONTH(O852), DAY(O852)),"")</f>
        <v/>
      </c>
      <c r="Y852" s="122" t="n"/>
      <c r="Z852" s="123" t="n"/>
      <c r="AA852" s="117">
        <f>IF(F852="Re-assigned","NA",IF(W852="","",IF(W852&gt;=VLOOKUP(D852,SLAMatrix,3,FALSE),"Yes",IF(W852&lt;VLOOKUP(D852,SLAMatrix,2,FALSE),"No","Internal"))))</f>
        <v/>
      </c>
      <c r="AB852" s="123" t="n"/>
      <c r="AC852" s="123" t="n"/>
      <c r="AD852" s="119" t="n"/>
      <c r="AE852" s="125" t="n"/>
      <c r="AF852" s="124">
        <f>MONTH(O852)</f>
        <v/>
      </c>
      <c r="AG852" s="124">
        <f>VLOOKUP(IFERROR(MID(AE852,1,(FIND(",",AE852,1)-1)),AE852),Facility_Region_Mapping,2,FALSE)</f>
        <v/>
      </c>
      <c r="AH852" s="124" t="n"/>
      <c r="AI852" s="124">
        <f>IF(C852&lt;&gt;"",IF(M852="ESM User",getInterfaceName($C852),"NA"),"")</f>
        <v/>
      </c>
      <c r="AJ852" s="116">
        <f>IF(Q852&lt;&gt;"",DATE(YEAR(Q852), MONTH(Q852), DAY(Q852)),"")</f>
        <v/>
      </c>
      <c r="AK852" s="130">
        <f>IF(Q852&lt;&gt;0,Q852-N852,TODAY()-N852)</f>
        <v/>
      </c>
      <c r="AL852" s="112">
        <f>IF(F852="Re-assigned",0,IF(H852="Closed",0,IF(H852="Service Restored",0,IF(H852="",0,1))))</f>
        <v/>
      </c>
      <c r="AM852" s="124">
        <f>IF(AL852=0,"",IF(AK852&gt;20.99,"Aged","Non-Aged"))</f>
        <v/>
      </c>
      <c r="AN852" s="112">
        <f>IF(Q852&lt;&gt;"",MONTH(Q852),"")</f>
        <v/>
      </c>
      <c r="AO852" s="112">
        <f>IFERROR(VALUE(V852),0)</f>
        <v/>
      </c>
    </row>
    <row customFormat="1" customHeight="1" ht="29.25" r="853" s="112" spans="1:41">
      <c r="A853" s="127" t="n"/>
      <c r="B853" s="113" t="n"/>
      <c r="C853" s="127" t="n"/>
      <c r="D853" s="127" t="n"/>
      <c r="E853" s="114">
        <f>IF(F853 &lt;&gt; "",VLOOKUP(F853,CategoryLookup,2,FALSE), "")</f>
        <v/>
      </c>
      <c r="F853" s="126" t="n"/>
      <c r="G853" s="127" t="n"/>
      <c r="H853" s="127" t="n"/>
      <c r="I853" s="127" t="n"/>
      <c r="J853" s="127" t="n"/>
      <c r="K853" s="127" t="n"/>
      <c r="L853" s="127" t="n"/>
      <c r="M853" s="127" t="n"/>
      <c r="N853" s="120" t="n"/>
      <c r="O853" s="120" t="n"/>
      <c r="P853" s="120" t="n"/>
      <c r="Q853" s="120" t="n"/>
      <c r="R853" s="121" t="n"/>
      <c r="S853" s="121" t="n"/>
      <c r="T853" s="121" t="n"/>
      <c r="U853" s="121" t="n"/>
      <c r="V853" s="117">
        <f>IF(P853="NA","NA",IF(P853&lt;&gt;"",TEXT(P853-N853,"[h].mm"),""))</f>
        <v/>
      </c>
      <c r="W853" s="118">
        <f>IF(AND(R853="",S853=""),"",R853+S853)</f>
        <v/>
      </c>
      <c r="X853" s="116">
        <f>IF(O853&lt;&gt;"",DATE(YEAR(O853), MONTH(O853), DAY(O853)),"")</f>
        <v/>
      </c>
      <c r="Y853" s="122" t="n"/>
      <c r="Z853" s="123" t="n"/>
      <c r="AA853" s="117">
        <f>IF(F853="Re-assigned","NA",IF(W853="","",IF(W853&gt;=VLOOKUP(D853,SLAMatrix,3,FALSE),"Yes",IF(W853&lt;VLOOKUP(D853,SLAMatrix,2,FALSE),"No","Internal"))))</f>
        <v/>
      </c>
      <c r="AB853" s="123" t="n"/>
      <c r="AC853" s="123" t="n"/>
      <c r="AD853" s="119" t="n"/>
      <c r="AE853" s="125" t="n"/>
      <c r="AF853" s="124">
        <f>MONTH(O853)</f>
        <v/>
      </c>
      <c r="AG853" s="124">
        <f>VLOOKUP(IFERROR(MID(AE853,1,(FIND(",",AE853,1)-1)),AE853),Facility_Region_Mapping,2,FALSE)</f>
        <v/>
      </c>
      <c r="AH853" s="124" t="n"/>
      <c r="AI853" s="124">
        <f>IF(C853&lt;&gt;"",IF(M853="ESM User",getInterfaceName($C853),"NA"),"")</f>
        <v/>
      </c>
      <c r="AJ853" s="116">
        <f>IF(Q853&lt;&gt;"",DATE(YEAR(Q853), MONTH(Q853), DAY(Q853)),"")</f>
        <v/>
      </c>
      <c r="AK853" s="130">
        <f>IF(Q853&lt;&gt;0,Q853-N853,TODAY()-N853)</f>
        <v/>
      </c>
      <c r="AL853" s="112">
        <f>IF(F853="Re-assigned",0,IF(H853="Closed",0,IF(H853="Service Restored",0,IF(H853="",0,1))))</f>
        <v/>
      </c>
      <c r="AM853" s="124">
        <f>IF(AL853=0,"",IF(AK853&gt;20.99,"Aged","Non-Aged"))</f>
        <v/>
      </c>
      <c r="AN853" s="112">
        <f>IF(Q853&lt;&gt;"",MONTH(Q853),"")</f>
        <v/>
      </c>
      <c r="AO853" s="112">
        <f>IFERROR(VALUE(V853),0)</f>
        <v/>
      </c>
    </row>
    <row customFormat="1" customHeight="1" ht="29.25" r="854" s="112" spans="1:41">
      <c r="A854" s="127" t="n"/>
      <c r="B854" s="113" t="n"/>
      <c r="C854" s="127" t="n"/>
      <c r="D854" s="127" t="n"/>
      <c r="E854" s="114">
        <f>IF(F854 &lt;&gt; "",VLOOKUP(F854,CategoryLookup,2,FALSE), "")</f>
        <v/>
      </c>
      <c r="F854" s="126" t="n"/>
      <c r="G854" s="127" t="n"/>
      <c r="H854" s="127" t="n"/>
      <c r="I854" s="127" t="n"/>
      <c r="J854" s="127" t="n"/>
      <c r="K854" s="127" t="n"/>
      <c r="L854" s="127" t="n"/>
      <c r="M854" s="127" t="n"/>
      <c r="N854" s="120" t="n"/>
      <c r="O854" s="120" t="n"/>
      <c r="P854" s="120" t="n"/>
      <c r="Q854" s="120" t="n"/>
      <c r="R854" s="121" t="n"/>
      <c r="S854" s="121" t="n"/>
      <c r="T854" s="121" t="n"/>
      <c r="U854" s="121" t="n"/>
      <c r="V854" s="117">
        <f>IF(P854="NA","NA",IF(P854&lt;&gt;"",TEXT(P854-N854,"[h].mm"),""))</f>
        <v/>
      </c>
      <c r="W854" s="118">
        <f>IF(AND(R854="",S854=""),"",R854+S854)</f>
        <v/>
      </c>
      <c r="X854" s="116">
        <f>IF(O854&lt;&gt;"",DATE(YEAR(O854), MONTH(O854), DAY(O854)),"")</f>
        <v/>
      </c>
      <c r="Y854" s="122" t="n"/>
      <c r="Z854" s="123" t="n"/>
      <c r="AA854" s="117">
        <f>IF(F854="Re-assigned","NA",IF(W854="","",IF(W854&gt;=VLOOKUP(D854,SLAMatrix,3,FALSE),"Yes",IF(W854&lt;VLOOKUP(D854,SLAMatrix,2,FALSE),"No","Internal"))))</f>
        <v/>
      </c>
      <c r="AB854" s="123" t="n"/>
      <c r="AC854" s="123" t="n"/>
      <c r="AD854" s="119" t="n"/>
      <c r="AE854" s="125" t="n"/>
      <c r="AF854" s="124">
        <f>MONTH(O854)</f>
        <v/>
      </c>
      <c r="AG854" s="124">
        <f>VLOOKUP(IFERROR(MID(AE854,1,(FIND(",",AE854,1)-1)),AE854),Facility_Region_Mapping,2,FALSE)</f>
        <v/>
      </c>
      <c r="AH854" s="124" t="n"/>
      <c r="AI854" s="124">
        <f>IF(C854&lt;&gt;"",IF(M854="ESM User",getInterfaceName($C854),"NA"),"")</f>
        <v/>
      </c>
      <c r="AJ854" s="116">
        <f>IF(Q854&lt;&gt;"",DATE(YEAR(Q854), MONTH(Q854), DAY(Q854)),"")</f>
        <v/>
      </c>
      <c r="AK854" s="130">
        <f>IF(Q854&lt;&gt;0,Q854-N854,TODAY()-N854)</f>
        <v/>
      </c>
      <c r="AL854" s="112">
        <f>IF(F854="Re-assigned",0,IF(H854="Closed",0,IF(H854="Service Restored",0,IF(H854="",0,1))))</f>
        <v/>
      </c>
      <c r="AM854" s="124">
        <f>IF(AL854=0,"",IF(AK854&gt;20.99,"Aged","Non-Aged"))</f>
        <v/>
      </c>
      <c r="AN854" s="112">
        <f>IF(Q854&lt;&gt;"",MONTH(Q854),"")</f>
        <v/>
      </c>
      <c r="AO854" s="112">
        <f>IFERROR(VALUE(V854),0)</f>
        <v/>
      </c>
    </row>
    <row customFormat="1" customHeight="1" ht="29.25" r="855" s="112" spans="1:41">
      <c r="A855" s="127" t="n"/>
      <c r="B855" s="113" t="n"/>
      <c r="C855" s="127" t="n"/>
      <c r="D855" s="127" t="n"/>
      <c r="E855" s="114">
        <f>IF(F855 &lt;&gt; "",VLOOKUP(F855,CategoryLookup,2,FALSE), "")</f>
        <v/>
      </c>
      <c r="F855" s="126" t="n"/>
      <c r="G855" s="127" t="n"/>
      <c r="H855" s="127" t="n"/>
      <c r="I855" s="127" t="n"/>
      <c r="J855" s="127" t="n"/>
      <c r="K855" s="127" t="n"/>
      <c r="L855" s="127" t="n"/>
      <c r="M855" s="127" t="n"/>
      <c r="N855" s="120" t="n"/>
      <c r="O855" s="120" t="n"/>
      <c r="P855" s="120" t="n"/>
      <c r="Q855" s="120" t="n"/>
      <c r="R855" s="121" t="n"/>
      <c r="S855" s="121" t="n"/>
      <c r="T855" s="121" t="n"/>
      <c r="U855" s="121" t="n"/>
      <c r="V855" s="117">
        <f>IF(P855="NA","NA",IF(P855&lt;&gt;"",TEXT(P855-N855,"[h].mm"),""))</f>
        <v/>
      </c>
      <c r="W855" s="118">
        <f>IF(AND(R855="",S855=""),"",R855+S855)</f>
        <v/>
      </c>
      <c r="X855" s="116">
        <f>IF(O855&lt;&gt;"",DATE(YEAR(O855), MONTH(O855), DAY(O855)),"")</f>
        <v/>
      </c>
      <c r="Y855" s="122" t="n"/>
      <c r="Z855" s="123" t="n"/>
      <c r="AA855" s="117">
        <f>IF(F855="Re-assigned","NA",IF(W855="","",IF(W855&gt;=VLOOKUP(D855,SLAMatrix,3,FALSE),"Yes",IF(W855&lt;VLOOKUP(D855,SLAMatrix,2,FALSE),"No","Internal"))))</f>
        <v/>
      </c>
      <c r="AB855" s="123" t="n"/>
      <c r="AC855" s="123" t="n"/>
      <c r="AD855" s="119" t="n"/>
      <c r="AE855" s="125" t="n"/>
      <c r="AF855" s="124">
        <f>MONTH(O855)</f>
        <v/>
      </c>
      <c r="AG855" s="124">
        <f>VLOOKUP(IFERROR(MID(AE855,1,(FIND(",",AE855,1)-1)),AE855),Facility_Region_Mapping,2,FALSE)</f>
        <v/>
      </c>
      <c r="AH855" s="124" t="n"/>
      <c r="AI855" s="124">
        <f>IF(C855&lt;&gt;"",IF(M855="ESM User",getInterfaceName($C855),"NA"),"")</f>
        <v/>
      </c>
      <c r="AJ855" s="116">
        <f>IF(Q855&lt;&gt;"",DATE(YEAR(Q855), MONTH(Q855), DAY(Q855)),"")</f>
        <v/>
      </c>
      <c r="AK855" s="130">
        <f>IF(Q855&lt;&gt;0,Q855-N855,TODAY()-N855)</f>
        <v/>
      </c>
      <c r="AL855" s="112">
        <f>IF(F855="Re-assigned",0,IF(H855="Closed",0,IF(H855="Service Restored",0,IF(H855="",0,1))))</f>
        <v/>
      </c>
      <c r="AM855" s="124">
        <f>IF(AL855=0,"",IF(AK855&gt;20.99,"Aged","Non-Aged"))</f>
        <v/>
      </c>
      <c r="AN855" s="112">
        <f>IF(Q855&lt;&gt;"",MONTH(Q855),"")</f>
        <v/>
      </c>
      <c r="AO855" s="112">
        <f>IFERROR(VALUE(V855),0)</f>
        <v/>
      </c>
    </row>
    <row customFormat="1" customHeight="1" ht="29.25" r="856" s="112" spans="1:41">
      <c r="A856" s="127" t="n"/>
      <c r="B856" s="113" t="n"/>
      <c r="C856" s="127" t="n"/>
      <c r="D856" s="127" t="n"/>
      <c r="E856" s="114">
        <f>IF(F856 &lt;&gt; "",VLOOKUP(F856,CategoryLookup,2,FALSE), "")</f>
        <v/>
      </c>
      <c r="F856" s="126" t="n"/>
      <c r="G856" s="127" t="n"/>
      <c r="H856" s="127" t="n"/>
      <c r="I856" s="127" t="n"/>
      <c r="J856" s="127" t="n"/>
      <c r="K856" s="127" t="n"/>
      <c r="L856" s="127" t="n"/>
      <c r="M856" s="127" t="n"/>
      <c r="N856" s="120" t="n"/>
      <c r="O856" s="120" t="n"/>
      <c r="P856" s="120" t="n"/>
      <c r="Q856" s="120" t="n"/>
      <c r="R856" s="121" t="n"/>
      <c r="S856" s="121" t="n"/>
      <c r="T856" s="121" t="n"/>
      <c r="U856" s="121" t="n"/>
      <c r="V856" s="117">
        <f>IF(P856="NA","NA",IF(P856&lt;&gt;"",TEXT(P856-N856,"[h].mm"),""))</f>
        <v/>
      </c>
      <c r="W856" s="118">
        <f>IF(AND(R856="",S856=""),"",R856+S856)</f>
        <v/>
      </c>
      <c r="X856" s="116">
        <f>IF(O856&lt;&gt;"",DATE(YEAR(O856), MONTH(O856), DAY(O856)),"")</f>
        <v/>
      </c>
      <c r="Y856" s="122" t="n"/>
      <c r="Z856" s="123" t="n"/>
      <c r="AA856" s="117">
        <f>IF(F856="Re-assigned","NA",IF(W856="","",IF(W856&gt;=VLOOKUP(D856,SLAMatrix,3,FALSE),"Yes",IF(W856&lt;VLOOKUP(D856,SLAMatrix,2,FALSE),"No","Internal"))))</f>
        <v/>
      </c>
      <c r="AB856" s="123" t="n"/>
      <c r="AC856" s="123" t="n"/>
      <c r="AD856" s="119" t="n"/>
      <c r="AE856" s="125" t="n"/>
      <c r="AF856" s="124">
        <f>MONTH(O856)</f>
        <v/>
      </c>
      <c r="AG856" s="124">
        <f>VLOOKUP(IFERROR(MID(AE856,1,(FIND(",",AE856,1)-1)),AE856),Facility_Region_Mapping,2,FALSE)</f>
        <v/>
      </c>
      <c r="AH856" s="124" t="n"/>
      <c r="AI856" s="124">
        <f>IF(C856&lt;&gt;"",IF(M856="ESM User",getInterfaceName($C856),"NA"),"")</f>
        <v/>
      </c>
      <c r="AJ856" s="116">
        <f>IF(Q856&lt;&gt;"",DATE(YEAR(Q856), MONTH(Q856), DAY(Q856)),"")</f>
        <v/>
      </c>
      <c r="AK856" s="130">
        <f>IF(Q856&lt;&gt;0,Q856-N856,TODAY()-N856)</f>
        <v/>
      </c>
      <c r="AL856" s="112">
        <f>IF(F856="Re-assigned",0,IF(H856="Closed",0,IF(H856="Service Restored",0,IF(H856="",0,1))))</f>
        <v/>
      </c>
      <c r="AM856" s="124">
        <f>IF(AL856=0,"",IF(AK856&gt;20.99,"Aged","Non-Aged"))</f>
        <v/>
      </c>
      <c r="AN856" s="112">
        <f>IF(Q856&lt;&gt;"",MONTH(Q856),"")</f>
        <v/>
      </c>
      <c r="AO856" s="112">
        <f>IFERROR(VALUE(V856),0)</f>
        <v/>
      </c>
    </row>
    <row customFormat="1" customHeight="1" ht="29.25" r="857" s="112" spans="1:41">
      <c r="A857" s="127" t="n"/>
      <c r="B857" s="113" t="n"/>
      <c r="C857" s="127" t="n"/>
      <c r="D857" s="127" t="n"/>
      <c r="E857" s="114">
        <f>IF(F857 &lt;&gt; "",VLOOKUP(F857,CategoryLookup,2,FALSE), "")</f>
        <v/>
      </c>
      <c r="F857" s="126" t="n"/>
      <c r="G857" s="127" t="n"/>
      <c r="H857" s="127" t="n"/>
      <c r="I857" s="127" t="n"/>
      <c r="J857" s="127" t="n"/>
      <c r="K857" s="127" t="n"/>
      <c r="L857" s="127" t="n"/>
      <c r="M857" s="127" t="n"/>
      <c r="N857" s="120" t="n"/>
      <c r="O857" s="120" t="n"/>
      <c r="P857" s="120" t="n"/>
      <c r="Q857" s="120" t="n"/>
      <c r="R857" s="121" t="n"/>
      <c r="S857" s="121" t="n"/>
      <c r="T857" s="121" t="n"/>
      <c r="U857" s="121" t="n"/>
      <c r="V857" s="117">
        <f>IF(P857="NA","NA",IF(P857&lt;&gt;"",TEXT(P857-N857,"[h].mm"),""))</f>
        <v/>
      </c>
      <c r="W857" s="118">
        <f>IF(AND(R857="",S857=""),"",R857+S857)</f>
        <v/>
      </c>
      <c r="X857" s="116">
        <f>IF(O857&lt;&gt;"",DATE(YEAR(O857), MONTH(O857), DAY(O857)),"")</f>
        <v/>
      </c>
      <c r="Y857" s="122" t="n"/>
      <c r="Z857" s="123" t="n"/>
      <c r="AA857" s="117">
        <f>IF(F857="Re-assigned","NA",IF(W857="","",IF(W857&gt;=VLOOKUP(D857,SLAMatrix,3,FALSE),"Yes",IF(W857&lt;VLOOKUP(D857,SLAMatrix,2,FALSE),"No","Internal"))))</f>
        <v/>
      </c>
      <c r="AB857" s="123" t="n"/>
      <c r="AC857" s="123" t="n"/>
      <c r="AD857" s="119" t="n"/>
      <c r="AE857" s="125" t="n"/>
      <c r="AF857" s="124">
        <f>MONTH(O857)</f>
        <v/>
      </c>
      <c r="AG857" s="124">
        <f>VLOOKUP(IFERROR(MID(AE857,1,(FIND(",",AE857,1)-1)),AE857),Facility_Region_Mapping,2,FALSE)</f>
        <v/>
      </c>
      <c r="AH857" s="124" t="n"/>
      <c r="AI857" s="124">
        <f>IF(C857&lt;&gt;"",IF(M857="ESM User",getInterfaceName($C857),"NA"),"")</f>
        <v/>
      </c>
      <c r="AJ857" s="116">
        <f>IF(Q857&lt;&gt;"",DATE(YEAR(Q857), MONTH(Q857), DAY(Q857)),"")</f>
        <v/>
      </c>
      <c r="AK857" s="130">
        <f>IF(Q857&lt;&gt;0,Q857-N857,TODAY()-N857)</f>
        <v/>
      </c>
      <c r="AL857" s="112">
        <f>IF(F857="Re-assigned",0,IF(H857="Closed",0,IF(H857="Service Restored",0,IF(H857="",0,1))))</f>
        <v/>
      </c>
      <c r="AM857" s="124">
        <f>IF(AL857=0,"",IF(AK857&gt;20.99,"Aged","Non-Aged"))</f>
        <v/>
      </c>
      <c r="AN857" s="112">
        <f>IF(Q857&lt;&gt;"",MONTH(Q857),"")</f>
        <v/>
      </c>
      <c r="AO857" s="112">
        <f>IFERROR(VALUE(V857),0)</f>
        <v/>
      </c>
    </row>
    <row customFormat="1" customHeight="1" ht="29.25" r="858" s="112" spans="1:41">
      <c r="A858" s="127" t="n"/>
      <c r="B858" s="113" t="n"/>
      <c r="C858" s="127" t="n"/>
      <c r="D858" s="127" t="n"/>
      <c r="E858" s="114">
        <f>IF(F858 &lt;&gt; "",VLOOKUP(F858,CategoryLookup,2,FALSE), "")</f>
        <v/>
      </c>
      <c r="F858" s="126" t="n"/>
      <c r="G858" s="127" t="n"/>
      <c r="H858" s="127" t="n"/>
      <c r="I858" s="127" t="n"/>
      <c r="J858" s="127" t="n"/>
      <c r="K858" s="127" t="n"/>
      <c r="L858" s="127" t="n"/>
      <c r="M858" s="127" t="n"/>
      <c r="N858" s="120" t="n"/>
      <c r="O858" s="120" t="n"/>
      <c r="P858" s="120" t="n"/>
      <c r="Q858" s="120" t="n"/>
      <c r="R858" s="121" t="n"/>
      <c r="S858" s="121" t="n"/>
      <c r="T858" s="121" t="n"/>
      <c r="U858" s="121" t="n"/>
      <c r="V858" s="117">
        <f>IF(P858="NA","NA",IF(P858&lt;&gt;"",TEXT(P858-N858,"[h].mm"),""))</f>
        <v/>
      </c>
      <c r="W858" s="118">
        <f>IF(AND(R858="",S858=""),"",R858+S858)</f>
        <v/>
      </c>
      <c r="X858" s="116">
        <f>IF(O858&lt;&gt;"",DATE(YEAR(O858), MONTH(O858), DAY(O858)),"")</f>
        <v/>
      </c>
      <c r="Y858" s="122" t="n"/>
      <c r="Z858" s="123" t="n"/>
      <c r="AA858" s="117">
        <f>IF(F858="Re-assigned","NA",IF(W858="","",IF(W858&gt;=VLOOKUP(D858,SLAMatrix,3,FALSE),"Yes",IF(W858&lt;VLOOKUP(D858,SLAMatrix,2,FALSE),"No","Internal"))))</f>
        <v/>
      </c>
      <c r="AB858" s="123" t="n"/>
      <c r="AC858" s="123" t="n"/>
      <c r="AD858" s="119" t="n"/>
      <c r="AE858" s="125" t="n"/>
      <c r="AF858" s="124">
        <f>MONTH(O858)</f>
        <v/>
      </c>
      <c r="AG858" s="124">
        <f>VLOOKUP(IFERROR(MID(AE858,1,(FIND(",",AE858,1)-1)),AE858),Facility_Region_Mapping,2,FALSE)</f>
        <v/>
      </c>
      <c r="AH858" s="124" t="n"/>
      <c r="AI858" s="124">
        <f>IF(C858&lt;&gt;"",IF(M858="ESM User",getInterfaceName($C858),"NA"),"")</f>
        <v/>
      </c>
      <c r="AJ858" s="116">
        <f>IF(Q858&lt;&gt;"",DATE(YEAR(Q858), MONTH(Q858), DAY(Q858)),"")</f>
        <v/>
      </c>
      <c r="AK858" s="130">
        <f>IF(Q858&lt;&gt;0,Q858-N858,TODAY()-N858)</f>
        <v/>
      </c>
      <c r="AL858" s="112">
        <f>IF(F858="Re-assigned",0,IF(H858="Closed",0,IF(H858="Service Restored",0,IF(H858="",0,1))))</f>
        <v/>
      </c>
      <c r="AM858" s="124">
        <f>IF(AL858=0,"",IF(AK858&gt;20.99,"Aged","Non-Aged"))</f>
        <v/>
      </c>
      <c r="AN858" s="112">
        <f>IF(Q858&lt;&gt;"",MONTH(Q858),"")</f>
        <v/>
      </c>
      <c r="AO858" s="112">
        <f>IFERROR(VALUE(V858),0)</f>
        <v/>
      </c>
    </row>
    <row customFormat="1" customHeight="1" ht="29.25" r="859" s="112" spans="1:41">
      <c r="A859" s="127" t="n"/>
      <c r="B859" s="113" t="n"/>
      <c r="C859" s="127" t="n"/>
      <c r="D859" s="127" t="n"/>
      <c r="E859" s="114">
        <f>IF(F859 &lt;&gt; "",VLOOKUP(F859,CategoryLookup,2,FALSE), "")</f>
        <v/>
      </c>
      <c r="F859" s="126" t="n"/>
      <c r="G859" s="127" t="n"/>
      <c r="H859" s="127" t="n"/>
      <c r="I859" s="127" t="n"/>
      <c r="J859" s="127" t="n"/>
      <c r="K859" s="127" t="n"/>
      <c r="L859" s="127" t="n"/>
      <c r="M859" s="127" t="n"/>
      <c r="N859" s="120" t="n"/>
      <c r="O859" s="120" t="n"/>
      <c r="P859" s="120" t="n"/>
      <c r="Q859" s="120" t="n"/>
      <c r="R859" s="121" t="n"/>
      <c r="S859" s="121" t="n"/>
      <c r="T859" s="121" t="n"/>
      <c r="U859" s="121" t="n"/>
      <c r="V859" s="117">
        <f>IF(P859="NA","NA",IF(P859&lt;&gt;"",TEXT(P859-N859,"[h].mm"),""))</f>
        <v/>
      </c>
      <c r="W859" s="118">
        <f>IF(AND(R859="",S859=""),"",R859+S859)</f>
        <v/>
      </c>
      <c r="X859" s="116">
        <f>IF(O859&lt;&gt;"",DATE(YEAR(O859), MONTH(O859), DAY(O859)),"")</f>
        <v/>
      </c>
      <c r="Y859" s="122" t="n"/>
      <c r="Z859" s="123" t="n"/>
      <c r="AA859" s="117">
        <f>IF(F859="Re-assigned","NA",IF(W859="","",IF(W859&gt;=VLOOKUP(D859,SLAMatrix,3,FALSE),"Yes",IF(W859&lt;VLOOKUP(D859,SLAMatrix,2,FALSE),"No","Internal"))))</f>
        <v/>
      </c>
      <c r="AB859" s="123" t="n"/>
      <c r="AC859" s="123" t="n"/>
      <c r="AD859" s="119" t="n"/>
      <c r="AE859" s="125" t="n"/>
      <c r="AF859" s="124">
        <f>MONTH(O859)</f>
        <v/>
      </c>
      <c r="AG859" s="124">
        <f>VLOOKUP(IFERROR(MID(AE859,1,(FIND(",",AE859,1)-1)),AE859),Facility_Region_Mapping,2,FALSE)</f>
        <v/>
      </c>
      <c r="AH859" s="124" t="n"/>
      <c r="AI859" s="124">
        <f>IF(C859&lt;&gt;"",IF(M859="ESM User",getInterfaceName($C859),"NA"),"")</f>
        <v/>
      </c>
      <c r="AJ859" s="116">
        <f>IF(Q859&lt;&gt;"",DATE(YEAR(Q859), MONTH(Q859), DAY(Q859)),"")</f>
        <v/>
      </c>
      <c r="AK859" s="130">
        <f>IF(Q859&lt;&gt;0,Q859-N859,TODAY()-N859)</f>
        <v/>
      </c>
      <c r="AL859" s="112">
        <f>IF(F859="Re-assigned",0,IF(H859="Closed",0,IF(H859="Service Restored",0,IF(H859="",0,1))))</f>
        <v/>
      </c>
      <c r="AM859" s="124">
        <f>IF(AL859=0,"",IF(AK859&gt;20.99,"Aged","Non-Aged"))</f>
        <v/>
      </c>
      <c r="AN859" s="112">
        <f>IF(Q859&lt;&gt;"",MONTH(Q859),"")</f>
        <v/>
      </c>
      <c r="AO859" s="112">
        <f>IFERROR(VALUE(V859),0)</f>
        <v/>
      </c>
    </row>
    <row customFormat="1" customHeight="1" ht="29.25" r="860" s="112" spans="1:41">
      <c r="A860" s="127" t="n"/>
      <c r="B860" s="113" t="n"/>
      <c r="C860" s="127" t="n"/>
      <c r="D860" s="127" t="n"/>
      <c r="E860" s="114">
        <f>IF(F860 &lt;&gt; "",VLOOKUP(F860,CategoryLookup,2,FALSE), "")</f>
        <v/>
      </c>
      <c r="F860" s="126" t="n"/>
      <c r="G860" s="127" t="n"/>
      <c r="H860" s="127" t="n"/>
      <c r="I860" s="127" t="n"/>
      <c r="J860" s="127" t="n"/>
      <c r="K860" s="127" t="n"/>
      <c r="L860" s="127" t="n"/>
      <c r="M860" s="127" t="n"/>
      <c r="N860" s="120" t="n"/>
      <c r="O860" s="120" t="n"/>
      <c r="P860" s="120" t="n"/>
      <c r="Q860" s="120" t="n"/>
      <c r="R860" s="121" t="n"/>
      <c r="S860" s="121" t="n"/>
      <c r="T860" s="121" t="n"/>
      <c r="U860" s="121" t="n"/>
      <c r="V860" s="117">
        <f>IF(P860="NA","NA",IF(P860&lt;&gt;"",TEXT(P860-N860,"[h].mm"),""))</f>
        <v/>
      </c>
      <c r="W860" s="118">
        <f>IF(AND(R860="",S860=""),"",R860+S860)</f>
        <v/>
      </c>
      <c r="X860" s="116">
        <f>IF(O860&lt;&gt;"",DATE(YEAR(O860), MONTH(O860), DAY(O860)),"")</f>
        <v/>
      </c>
      <c r="Y860" s="122" t="n"/>
      <c r="Z860" s="123" t="n"/>
      <c r="AA860" s="117">
        <f>IF(F860="Re-assigned","NA",IF(W860="","",IF(W860&gt;=VLOOKUP(D860,SLAMatrix,3,FALSE),"Yes",IF(W860&lt;VLOOKUP(D860,SLAMatrix,2,FALSE),"No","Internal"))))</f>
        <v/>
      </c>
      <c r="AB860" s="123" t="n"/>
      <c r="AC860" s="123" t="n"/>
      <c r="AD860" s="119" t="n"/>
      <c r="AE860" s="125" t="n"/>
      <c r="AF860" s="124">
        <f>MONTH(O860)</f>
        <v/>
      </c>
      <c r="AG860" s="124">
        <f>VLOOKUP(IFERROR(MID(AE860,1,(FIND(",",AE860,1)-1)),AE860),Facility_Region_Mapping,2,FALSE)</f>
        <v/>
      </c>
      <c r="AH860" s="124" t="n"/>
      <c r="AI860" s="124">
        <f>IF(C860&lt;&gt;"",IF(M860="ESM User",getInterfaceName($C860),"NA"),"")</f>
        <v/>
      </c>
      <c r="AJ860" s="116">
        <f>IF(Q860&lt;&gt;"",DATE(YEAR(Q860), MONTH(Q860), DAY(Q860)),"")</f>
        <v/>
      </c>
      <c r="AK860" s="130">
        <f>IF(Q860&lt;&gt;0,Q860-N860,TODAY()-N860)</f>
        <v/>
      </c>
      <c r="AL860" s="112">
        <f>IF(F860="Re-assigned",0,IF(H860="Closed",0,IF(H860="Service Restored",0,IF(H860="",0,1))))</f>
        <v/>
      </c>
      <c r="AM860" s="124">
        <f>IF(AL860=0,"",IF(AK860&gt;20.99,"Aged","Non-Aged"))</f>
        <v/>
      </c>
      <c r="AN860" s="112">
        <f>IF(Q860&lt;&gt;"",MONTH(Q860),"")</f>
        <v/>
      </c>
      <c r="AO860" s="112">
        <f>IFERROR(VALUE(V860),0)</f>
        <v/>
      </c>
    </row>
    <row customFormat="1" customHeight="1" ht="29.25" r="861" s="112" spans="1:41">
      <c r="A861" s="127" t="n"/>
      <c r="B861" s="113" t="n"/>
      <c r="C861" s="127" t="n"/>
      <c r="D861" s="127" t="n"/>
      <c r="E861" s="114">
        <f>IF(F861 &lt;&gt; "",VLOOKUP(F861,CategoryLookup,2,FALSE), "")</f>
        <v/>
      </c>
      <c r="F861" s="126" t="n"/>
      <c r="G861" s="127" t="n"/>
      <c r="H861" s="127" t="n"/>
      <c r="I861" s="127" t="n"/>
      <c r="J861" s="127" t="n"/>
      <c r="K861" s="127" t="n"/>
      <c r="L861" s="127" t="n"/>
      <c r="M861" s="127" t="n"/>
      <c r="N861" s="120" t="n"/>
      <c r="O861" s="120" t="n"/>
      <c r="P861" s="120" t="n"/>
      <c r="Q861" s="120" t="n"/>
      <c r="R861" s="121" t="n"/>
      <c r="S861" s="121" t="n"/>
      <c r="T861" s="121" t="n"/>
      <c r="U861" s="121" t="n"/>
      <c r="V861" s="117">
        <f>IF(P861="NA","NA",IF(P861&lt;&gt;"",TEXT(P861-N861,"[h].mm"),""))</f>
        <v/>
      </c>
      <c r="W861" s="118">
        <f>IF(AND(R861="",S861=""),"",R861+S861)</f>
        <v/>
      </c>
      <c r="X861" s="116">
        <f>IF(O861&lt;&gt;"",DATE(YEAR(O861), MONTH(O861), DAY(O861)),"")</f>
        <v/>
      </c>
      <c r="Y861" s="122" t="n"/>
      <c r="Z861" s="123" t="n"/>
      <c r="AA861" s="117">
        <f>IF(F861="Re-assigned","NA",IF(W861="","",IF(W861&gt;=VLOOKUP(D861,SLAMatrix,3,FALSE),"Yes",IF(W861&lt;VLOOKUP(D861,SLAMatrix,2,FALSE),"No","Internal"))))</f>
        <v/>
      </c>
      <c r="AB861" s="123" t="n"/>
      <c r="AC861" s="123" t="n"/>
      <c r="AD861" s="119" t="n"/>
      <c r="AE861" s="125" t="n"/>
      <c r="AF861" s="124">
        <f>MONTH(O861)</f>
        <v/>
      </c>
      <c r="AG861" s="124">
        <f>VLOOKUP(IFERROR(MID(AE861,1,(FIND(",",AE861,1)-1)),AE861),Facility_Region_Mapping,2,FALSE)</f>
        <v/>
      </c>
      <c r="AH861" s="124" t="n"/>
      <c r="AI861" s="124">
        <f>IF(C861&lt;&gt;"",IF(M861="ESM User",getInterfaceName($C861),"NA"),"")</f>
        <v/>
      </c>
      <c r="AJ861" s="116">
        <f>IF(Q861&lt;&gt;"",DATE(YEAR(Q861), MONTH(Q861), DAY(Q861)),"")</f>
        <v/>
      </c>
      <c r="AK861" s="130">
        <f>IF(Q861&lt;&gt;0,Q861-N861,TODAY()-N861)</f>
        <v/>
      </c>
      <c r="AL861" s="112">
        <f>IF(F861="Re-assigned",0,IF(H861="Closed",0,IF(H861="Service Restored",0,IF(H861="",0,1))))</f>
        <v/>
      </c>
      <c r="AM861" s="124">
        <f>IF(AL861=0,"",IF(AK861&gt;20.99,"Aged","Non-Aged"))</f>
        <v/>
      </c>
      <c r="AN861" s="112">
        <f>IF(Q861&lt;&gt;"",MONTH(Q861),"")</f>
        <v/>
      </c>
      <c r="AO861" s="112">
        <f>IFERROR(VALUE(V861),0)</f>
        <v/>
      </c>
    </row>
    <row customFormat="1" customHeight="1" ht="29.25" r="862" s="112" spans="1:41">
      <c r="A862" s="127" t="n"/>
      <c r="B862" s="113" t="n"/>
      <c r="C862" s="127" t="n"/>
      <c r="D862" s="127" t="n"/>
      <c r="E862" s="114">
        <f>IF(F862 &lt;&gt; "",VLOOKUP(F862,CategoryLookup,2,FALSE), "")</f>
        <v/>
      </c>
      <c r="F862" s="126" t="n"/>
      <c r="G862" s="127" t="n"/>
      <c r="H862" s="127" t="n"/>
      <c r="I862" s="127" t="n"/>
      <c r="J862" s="127" t="n"/>
      <c r="K862" s="127" t="n"/>
      <c r="L862" s="127" t="n"/>
      <c r="M862" s="127" t="n"/>
      <c r="N862" s="120" t="n"/>
      <c r="O862" s="120" t="n"/>
      <c r="P862" s="120" t="n"/>
      <c r="Q862" s="120" t="n"/>
      <c r="R862" s="121" t="n"/>
      <c r="S862" s="121" t="n"/>
      <c r="T862" s="121" t="n"/>
      <c r="U862" s="121" t="n"/>
      <c r="V862" s="117">
        <f>IF(P862="NA","NA",IF(P862&lt;&gt;"",TEXT(P862-N862,"[h].mm"),""))</f>
        <v/>
      </c>
      <c r="W862" s="118">
        <f>IF(AND(R862="",S862=""),"",R862+S862)</f>
        <v/>
      </c>
      <c r="X862" s="116">
        <f>IF(O862&lt;&gt;"",DATE(YEAR(O862), MONTH(O862), DAY(O862)),"")</f>
        <v/>
      </c>
      <c r="Y862" s="122" t="n"/>
      <c r="Z862" s="123" t="n"/>
      <c r="AA862" s="117">
        <f>IF(F862="Re-assigned","NA",IF(W862="","",IF(W862&gt;=VLOOKUP(D862,SLAMatrix,3,FALSE),"Yes",IF(W862&lt;VLOOKUP(D862,SLAMatrix,2,FALSE),"No","Internal"))))</f>
        <v/>
      </c>
      <c r="AB862" s="123" t="n"/>
      <c r="AC862" s="123" t="n"/>
      <c r="AD862" s="119" t="n"/>
      <c r="AE862" s="125" t="n"/>
      <c r="AF862" s="124">
        <f>MONTH(O862)</f>
        <v/>
      </c>
      <c r="AG862" s="124">
        <f>VLOOKUP(IFERROR(MID(AE862,1,(FIND(",",AE862,1)-1)),AE862),Facility_Region_Mapping,2,FALSE)</f>
        <v/>
      </c>
      <c r="AH862" s="124" t="n"/>
      <c r="AI862" s="124">
        <f>IF(C862&lt;&gt;"",IF(M862="ESM User",getInterfaceName($C862),"NA"),"")</f>
        <v/>
      </c>
      <c r="AJ862" s="116">
        <f>IF(Q862&lt;&gt;"",DATE(YEAR(Q862), MONTH(Q862), DAY(Q862)),"")</f>
        <v/>
      </c>
      <c r="AK862" s="130">
        <f>IF(Q862&lt;&gt;0,Q862-N862,TODAY()-N862)</f>
        <v/>
      </c>
      <c r="AL862" s="112">
        <f>IF(F862="Re-assigned",0,IF(H862="Closed",0,IF(H862="Service Restored",0,IF(H862="",0,1))))</f>
        <v/>
      </c>
      <c r="AM862" s="124">
        <f>IF(AL862=0,"",IF(AK862&gt;20.99,"Aged","Non-Aged"))</f>
        <v/>
      </c>
      <c r="AN862" s="112">
        <f>IF(Q862&lt;&gt;"",MONTH(Q862),"")</f>
        <v/>
      </c>
      <c r="AO862" s="112">
        <f>IFERROR(VALUE(V862),0)</f>
        <v/>
      </c>
    </row>
    <row customFormat="1" customHeight="1" ht="29.25" r="863" s="112" spans="1:41">
      <c r="A863" s="127" t="n"/>
      <c r="B863" s="113" t="n"/>
      <c r="C863" s="127" t="n"/>
      <c r="D863" s="127" t="n"/>
      <c r="E863" s="114">
        <f>IF(F863 &lt;&gt; "",VLOOKUP(F863,CategoryLookup,2,FALSE), "")</f>
        <v/>
      </c>
      <c r="F863" s="126" t="n"/>
      <c r="G863" s="127" t="n"/>
      <c r="H863" s="127" t="n"/>
      <c r="I863" s="127" t="n"/>
      <c r="J863" s="127" t="n"/>
      <c r="K863" s="127" t="n"/>
      <c r="L863" s="127" t="n"/>
      <c r="M863" s="127" t="n"/>
      <c r="N863" s="120" t="n"/>
      <c r="O863" s="120" t="n"/>
      <c r="P863" s="120" t="n"/>
      <c r="Q863" s="120" t="n"/>
      <c r="R863" s="121" t="n"/>
      <c r="S863" s="121" t="n"/>
      <c r="T863" s="121" t="n"/>
      <c r="U863" s="121" t="n"/>
      <c r="V863" s="117">
        <f>IF(P863="NA","NA",IF(P863&lt;&gt;"",TEXT(P863-N863,"[h].mm"),""))</f>
        <v/>
      </c>
      <c r="W863" s="118">
        <f>IF(AND(R863="",S863=""),"",R863+S863)</f>
        <v/>
      </c>
      <c r="X863" s="116">
        <f>IF(O863&lt;&gt;"",DATE(YEAR(O863), MONTH(O863), DAY(O863)),"")</f>
        <v/>
      </c>
      <c r="Y863" s="122" t="n"/>
      <c r="Z863" s="123" t="n"/>
      <c r="AA863" s="117">
        <f>IF(F863="Re-assigned","NA",IF(W863="","",IF(W863&gt;=VLOOKUP(D863,SLAMatrix,3,FALSE),"Yes",IF(W863&lt;VLOOKUP(D863,SLAMatrix,2,FALSE),"No","Internal"))))</f>
        <v/>
      </c>
      <c r="AB863" s="123" t="n"/>
      <c r="AC863" s="123" t="n"/>
      <c r="AD863" s="119" t="n"/>
      <c r="AE863" s="125" t="n"/>
      <c r="AF863" s="124">
        <f>MONTH(O863)</f>
        <v/>
      </c>
      <c r="AG863" s="124">
        <f>VLOOKUP(IFERROR(MID(AE863,1,(FIND(",",AE863,1)-1)),AE863),Facility_Region_Mapping,2,FALSE)</f>
        <v/>
      </c>
      <c r="AH863" s="124" t="n"/>
      <c r="AI863" s="124">
        <f>IF(C863&lt;&gt;"",IF(M863="ESM User",getInterfaceName($C863),"NA"),"")</f>
        <v/>
      </c>
      <c r="AJ863" s="116">
        <f>IF(Q863&lt;&gt;"",DATE(YEAR(Q863), MONTH(Q863), DAY(Q863)),"")</f>
        <v/>
      </c>
      <c r="AK863" s="130">
        <f>IF(Q863&lt;&gt;0,Q863-N863,TODAY()-N863)</f>
        <v/>
      </c>
      <c r="AL863" s="112">
        <f>IF(F863="Re-assigned",0,IF(H863="Closed",0,IF(H863="Service Restored",0,IF(H863="",0,1))))</f>
        <v/>
      </c>
      <c r="AM863" s="124">
        <f>IF(AL863=0,"",IF(AK863&gt;20.99,"Aged","Non-Aged"))</f>
        <v/>
      </c>
      <c r="AN863" s="112">
        <f>IF(Q863&lt;&gt;"",MONTH(Q863),"")</f>
        <v/>
      </c>
      <c r="AO863" s="112">
        <f>IFERROR(VALUE(V863),0)</f>
        <v/>
      </c>
    </row>
    <row customFormat="1" customHeight="1" ht="29.25" r="864" s="112" spans="1:41">
      <c r="A864" s="127" t="n"/>
      <c r="B864" s="113" t="n"/>
      <c r="C864" s="127" t="n"/>
      <c r="D864" s="127" t="n"/>
      <c r="E864" s="114">
        <f>IF(F864 &lt;&gt; "",VLOOKUP(F864,CategoryLookup,2,FALSE), "")</f>
        <v/>
      </c>
      <c r="F864" s="126" t="n"/>
      <c r="G864" s="127" t="n"/>
      <c r="H864" s="127" t="n"/>
      <c r="I864" s="127" t="n"/>
      <c r="J864" s="127" t="n"/>
      <c r="K864" s="127" t="n"/>
      <c r="L864" s="127" t="n"/>
      <c r="M864" s="127" t="n"/>
      <c r="N864" s="120" t="n"/>
      <c r="O864" s="120" t="n"/>
      <c r="P864" s="120" t="n"/>
      <c r="Q864" s="120" t="n"/>
      <c r="R864" s="121" t="n"/>
      <c r="S864" s="121" t="n"/>
      <c r="T864" s="121" t="n"/>
      <c r="U864" s="121" t="n"/>
      <c r="V864" s="117">
        <f>IF(P864="NA","NA",IF(P864&lt;&gt;"",TEXT(P864-N864,"[h].mm"),""))</f>
        <v/>
      </c>
      <c r="W864" s="118">
        <f>IF(AND(R864="",S864=""),"",R864+S864)</f>
        <v/>
      </c>
      <c r="X864" s="116">
        <f>IF(O864&lt;&gt;"",DATE(YEAR(O864), MONTH(O864), DAY(O864)),"")</f>
        <v/>
      </c>
      <c r="Y864" s="122" t="n"/>
      <c r="Z864" s="123" t="n"/>
      <c r="AA864" s="117">
        <f>IF(F864="Re-assigned","NA",IF(W864="","",IF(W864&gt;=VLOOKUP(D864,SLAMatrix,3,FALSE),"Yes",IF(W864&lt;VLOOKUP(D864,SLAMatrix,2,FALSE),"No","Internal"))))</f>
        <v/>
      </c>
      <c r="AB864" s="123" t="n"/>
      <c r="AC864" s="123" t="n"/>
      <c r="AD864" s="119" t="n"/>
      <c r="AE864" s="125" t="n"/>
      <c r="AF864" s="124">
        <f>MONTH(O864)</f>
        <v/>
      </c>
      <c r="AG864" s="124">
        <f>VLOOKUP(IFERROR(MID(AE864,1,(FIND(",",AE864,1)-1)),AE864),Facility_Region_Mapping,2,FALSE)</f>
        <v/>
      </c>
      <c r="AH864" s="124" t="n"/>
      <c r="AI864" s="124">
        <f>IF(C864&lt;&gt;"",IF(M864="ESM User",getInterfaceName($C864),"NA"),"")</f>
        <v/>
      </c>
      <c r="AJ864" s="116">
        <f>IF(Q864&lt;&gt;"",DATE(YEAR(Q864), MONTH(Q864), DAY(Q864)),"")</f>
        <v/>
      </c>
      <c r="AK864" s="130">
        <f>IF(Q864&lt;&gt;0,Q864-N864,TODAY()-N864)</f>
        <v/>
      </c>
      <c r="AL864" s="112">
        <f>IF(F864="Re-assigned",0,IF(H864="Closed",0,IF(H864="Service Restored",0,IF(H864="",0,1))))</f>
        <v/>
      </c>
      <c r="AM864" s="124">
        <f>IF(AL864=0,"",IF(AK864&gt;20.99,"Aged","Non-Aged"))</f>
        <v/>
      </c>
      <c r="AN864" s="112">
        <f>IF(Q864&lt;&gt;"",MONTH(Q864),"")</f>
        <v/>
      </c>
      <c r="AO864" s="112">
        <f>IFERROR(VALUE(V864),0)</f>
        <v/>
      </c>
    </row>
    <row customFormat="1" customHeight="1" ht="29.25" r="865" s="112" spans="1:41">
      <c r="A865" s="127" t="n"/>
      <c r="B865" s="113" t="n"/>
      <c r="C865" s="127" t="n"/>
      <c r="D865" s="127" t="n"/>
      <c r="E865" s="114">
        <f>IF(F865 &lt;&gt; "",VLOOKUP(F865,CategoryLookup,2,FALSE), "")</f>
        <v/>
      </c>
      <c r="F865" s="126" t="n"/>
      <c r="G865" s="127" t="n"/>
      <c r="H865" s="127" t="n"/>
      <c r="I865" s="127" t="n"/>
      <c r="J865" s="127" t="n"/>
      <c r="K865" s="127" t="n"/>
      <c r="L865" s="127" t="n"/>
      <c r="M865" s="127" t="n"/>
      <c r="N865" s="120" t="n"/>
      <c r="O865" s="120" t="n"/>
      <c r="P865" s="120" t="n"/>
      <c r="Q865" s="120" t="n"/>
      <c r="R865" s="121" t="n"/>
      <c r="S865" s="121" t="n"/>
      <c r="T865" s="121" t="n"/>
      <c r="U865" s="121" t="n"/>
      <c r="V865" s="117">
        <f>IF(P865="NA","NA",IF(P865&lt;&gt;"",TEXT(P865-N865,"[h].mm"),""))</f>
        <v/>
      </c>
      <c r="W865" s="118">
        <f>IF(AND(R865="",S865=""),"",R865+S865)</f>
        <v/>
      </c>
      <c r="X865" s="116">
        <f>IF(O865&lt;&gt;"",DATE(YEAR(O865), MONTH(O865), DAY(O865)),"")</f>
        <v/>
      </c>
      <c r="Y865" s="122" t="n"/>
      <c r="Z865" s="123" t="n"/>
      <c r="AA865" s="117">
        <f>IF(F865="Re-assigned","NA",IF(W865="","",IF(W865&gt;=VLOOKUP(D865,SLAMatrix,3,FALSE),"Yes",IF(W865&lt;VLOOKUP(D865,SLAMatrix,2,FALSE),"No","Internal"))))</f>
        <v/>
      </c>
      <c r="AB865" s="123" t="n"/>
      <c r="AC865" s="123" t="n"/>
      <c r="AD865" s="119" t="n"/>
      <c r="AE865" s="125" t="n"/>
      <c r="AF865" s="124">
        <f>MONTH(O865)</f>
        <v/>
      </c>
      <c r="AG865" s="124">
        <f>VLOOKUP(IFERROR(MID(AE865,1,(FIND(",",AE865,1)-1)),AE865),Facility_Region_Mapping,2,FALSE)</f>
        <v/>
      </c>
      <c r="AH865" s="124" t="n"/>
      <c r="AI865" s="124">
        <f>IF(C865&lt;&gt;"",IF(M865="ESM User",getInterfaceName($C865),"NA"),"")</f>
        <v/>
      </c>
      <c r="AJ865" s="116">
        <f>IF(Q865&lt;&gt;"",DATE(YEAR(Q865), MONTH(Q865), DAY(Q865)),"")</f>
        <v/>
      </c>
      <c r="AK865" s="130">
        <f>IF(Q865&lt;&gt;0,Q865-N865,TODAY()-N865)</f>
        <v/>
      </c>
      <c r="AL865" s="112">
        <f>IF(F865="Re-assigned",0,IF(H865="Closed",0,IF(H865="Service Restored",0,IF(H865="",0,1))))</f>
        <v/>
      </c>
      <c r="AM865" s="124">
        <f>IF(AL865=0,"",IF(AK865&gt;20.99,"Aged","Non-Aged"))</f>
        <v/>
      </c>
      <c r="AN865" s="112">
        <f>IF(Q865&lt;&gt;"",MONTH(Q865),"")</f>
        <v/>
      </c>
      <c r="AO865" s="112">
        <f>IFERROR(VALUE(V865),0)</f>
        <v/>
      </c>
    </row>
    <row customFormat="1" customHeight="1" ht="29.25" r="866" s="112" spans="1:41">
      <c r="A866" s="127" t="n"/>
      <c r="B866" s="113" t="n"/>
      <c r="C866" s="127" t="n"/>
      <c r="D866" s="127" t="n"/>
      <c r="E866" s="114">
        <f>IF(F866 &lt;&gt; "",VLOOKUP(F866,CategoryLookup,2,FALSE), "")</f>
        <v/>
      </c>
      <c r="F866" s="126" t="n"/>
      <c r="G866" s="127" t="n"/>
      <c r="H866" s="127" t="n"/>
      <c r="I866" s="127" t="n"/>
      <c r="J866" s="127" t="n"/>
      <c r="K866" s="127" t="n"/>
      <c r="L866" s="127" t="n"/>
      <c r="M866" s="127" t="n"/>
      <c r="N866" s="120" t="n"/>
      <c r="O866" s="120" t="n"/>
      <c r="P866" s="120" t="n"/>
      <c r="Q866" s="120" t="n"/>
      <c r="R866" s="121" t="n"/>
      <c r="S866" s="121" t="n"/>
      <c r="T866" s="121" t="n"/>
      <c r="U866" s="121" t="n"/>
      <c r="V866" s="117">
        <f>IF(P866="NA","NA",IF(P866&lt;&gt;"",TEXT(P866-N866,"[h].mm"),""))</f>
        <v/>
      </c>
      <c r="W866" s="118">
        <f>IF(AND(R866="",S866=""),"",R866+S866)</f>
        <v/>
      </c>
      <c r="X866" s="116">
        <f>IF(O866&lt;&gt;"",DATE(YEAR(O866), MONTH(O866), DAY(O866)),"")</f>
        <v/>
      </c>
      <c r="Y866" s="122" t="n"/>
      <c r="Z866" s="123" t="n"/>
      <c r="AA866" s="117">
        <f>IF(F866="Re-assigned","NA",IF(W866="","",IF(W866&gt;=VLOOKUP(D866,SLAMatrix,3,FALSE),"Yes",IF(W866&lt;VLOOKUP(D866,SLAMatrix,2,FALSE),"No","Internal"))))</f>
        <v/>
      </c>
      <c r="AB866" s="123" t="n"/>
      <c r="AC866" s="123" t="n"/>
      <c r="AD866" s="119" t="n"/>
      <c r="AE866" s="125" t="n"/>
      <c r="AF866" s="124">
        <f>MONTH(O866)</f>
        <v/>
      </c>
      <c r="AG866" s="124">
        <f>VLOOKUP(IFERROR(MID(AE866,1,(FIND(",",AE866,1)-1)),AE866),Facility_Region_Mapping,2,FALSE)</f>
        <v/>
      </c>
      <c r="AH866" s="124" t="n"/>
      <c r="AI866" s="124">
        <f>IF(C866&lt;&gt;"",IF(M866="ESM User",getInterfaceName($C866),"NA"),"")</f>
        <v/>
      </c>
      <c r="AJ866" s="116">
        <f>IF(Q866&lt;&gt;"",DATE(YEAR(Q866), MONTH(Q866), DAY(Q866)),"")</f>
        <v/>
      </c>
      <c r="AK866" s="130">
        <f>IF(Q866&lt;&gt;0,Q866-N866,TODAY()-N866)</f>
        <v/>
      </c>
      <c r="AL866" s="112">
        <f>IF(F866="Re-assigned",0,IF(H866="Closed",0,IF(H866="Service Restored",0,IF(H866="",0,1))))</f>
        <v/>
      </c>
      <c r="AM866" s="124">
        <f>IF(AL866=0,"",IF(AK866&gt;20.99,"Aged","Non-Aged"))</f>
        <v/>
      </c>
      <c r="AN866" s="112">
        <f>IF(Q866&lt;&gt;"",MONTH(Q866),"")</f>
        <v/>
      </c>
      <c r="AO866" s="112">
        <f>IFERROR(VALUE(V866),0)</f>
        <v/>
      </c>
    </row>
    <row customFormat="1" customHeight="1" ht="29.25" r="867" s="112" spans="1:41">
      <c r="A867" s="127" t="n"/>
      <c r="B867" s="113" t="n"/>
      <c r="C867" s="127" t="n"/>
      <c r="D867" s="127" t="n"/>
      <c r="E867" s="114">
        <f>IF(F867 &lt;&gt; "",VLOOKUP(F867,CategoryLookup,2,FALSE), "")</f>
        <v/>
      </c>
      <c r="F867" s="126" t="n"/>
      <c r="G867" s="127" t="n"/>
      <c r="H867" s="127" t="n"/>
      <c r="I867" s="127" t="n"/>
      <c r="J867" s="127" t="n"/>
      <c r="K867" s="127" t="n"/>
      <c r="L867" s="127" t="n"/>
      <c r="M867" s="127" t="n"/>
      <c r="N867" s="120" t="n"/>
      <c r="O867" s="120" t="n"/>
      <c r="P867" s="120" t="n"/>
      <c r="Q867" s="120" t="n"/>
      <c r="R867" s="121" t="n"/>
      <c r="S867" s="121" t="n"/>
      <c r="T867" s="121" t="n"/>
      <c r="U867" s="121" t="n"/>
      <c r="V867" s="117">
        <f>IF(P867="NA","NA",IF(P867&lt;&gt;"",TEXT(P867-N867,"[h].mm"),""))</f>
        <v/>
      </c>
      <c r="W867" s="118">
        <f>IF(AND(R867="",S867=""),"",R867+S867)</f>
        <v/>
      </c>
      <c r="X867" s="116">
        <f>IF(O867&lt;&gt;"",DATE(YEAR(O867), MONTH(O867), DAY(O867)),"")</f>
        <v/>
      </c>
      <c r="Y867" s="122" t="n"/>
      <c r="Z867" s="123" t="n"/>
      <c r="AA867" s="117">
        <f>IF(F867="Re-assigned","NA",IF(W867="","",IF(W867&gt;=VLOOKUP(D867,SLAMatrix,3,FALSE),"Yes",IF(W867&lt;VLOOKUP(D867,SLAMatrix,2,FALSE),"No","Internal"))))</f>
        <v/>
      </c>
      <c r="AB867" s="123" t="n"/>
      <c r="AC867" s="123" t="n"/>
      <c r="AD867" s="119" t="n"/>
      <c r="AE867" s="125" t="n"/>
      <c r="AF867" s="124">
        <f>MONTH(O867)</f>
        <v/>
      </c>
      <c r="AG867" s="124">
        <f>VLOOKUP(IFERROR(MID(AE867,1,(FIND(",",AE867,1)-1)),AE867),Facility_Region_Mapping,2,FALSE)</f>
        <v/>
      </c>
      <c r="AH867" s="124" t="n"/>
      <c r="AI867" s="124">
        <f>IF(C867&lt;&gt;"",IF(M867="ESM User",getInterfaceName($C867),"NA"),"")</f>
        <v/>
      </c>
      <c r="AJ867" s="116">
        <f>IF(Q867&lt;&gt;"",DATE(YEAR(Q867), MONTH(Q867), DAY(Q867)),"")</f>
        <v/>
      </c>
      <c r="AK867" s="130">
        <f>IF(Q867&lt;&gt;0,Q867-N867,TODAY()-N867)</f>
        <v/>
      </c>
      <c r="AL867" s="112">
        <f>IF(F867="Re-assigned",0,IF(H867="Closed",0,IF(H867="Service Restored",0,IF(H867="",0,1))))</f>
        <v/>
      </c>
      <c r="AM867" s="124">
        <f>IF(AL867=0,"",IF(AK867&gt;20.99,"Aged","Non-Aged"))</f>
        <v/>
      </c>
      <c r="AN867" s="112">
        <f>IF(Q867&lt;&gt;"",MONTH(Q867),"")</f>
        <v/>
      </c>
      <c r="AO867" s="112">
        <f>IFERROR(VALUE(V867),0)</f>
        <v/>
      </c>
    </row>
    <row customFormat="1" customHeight="1" ht="29.25" r="868" s="112" spans="1:41">
      <c r="A868" s="127" t="n"/>
      <c r="B868" s="113" t="n"/>
      <c r="C868" s="127" t="n"/>
      <c r="D868" s="127" t="n"/>
      <c r="E868" s="114">
        <f>IF(F868 &lt;&gt; "",VLOOKUP(F868,CategoryLookup,2,FALSE), "")</f>
        <v/>
      </c>
      <c r="F868" s="126" t="n"/>
      <c r="G868" s="127" t="n"/>
      <c r="H868" s="127" t="n"/>
      <c r="I868" s="127" t="n"/>
      <c r="J868" s="127" t="n"/>
      <c r="K868" s="127" t="n"/>
      <c r="L868" s="127" t="n"/>
      <c r="M868" s="127" t="n"/>
      <c r="N868" s="120" t="n"/>
      <c r="O868" s="120" t="n"/>
      <c r="P868" s="120" t="n"/>
      <c r="Q868" s="120" t="n"/>
      <c r="R868" s="121" t="n"/>
      <c r="S868" s="121" t="n"/>
      <c r="T868" s="121" t="n"/>
      <c r="U868" s="121" t="n"/>
      <c r="V868" s="117">
        <f>IF(P868="NA","NA",IF(P868&lt;&gt;"",TEXT(P868-N868,"[h].mm"),""))</f>
        <v/>
      </c>
      <c r="W868" s="118">
        <f>IF(AND(R868="",S868=""),"",R868+S868)</f>
        <v/>
      </c>
      <c r="X868" s="116">
        <f>IF(O868&lt;&gt;"",DATE(YEAR(O868), MONTH(O868), DAY(O868)),"")</f>
        <v/>
      </c>
      <c r="Y868" s="122" t="n"/>
      <c r="Z868" s="123" t="n"/>
      <c r="AA868" s="117">
        <f>IF(F868="Re-assigned","NA",IF(W868="","",IF(W868&gt;=VLOOKUP(D868,SLAMatrix,3,FALSE),"Yes",IF(W868&lt;VLOOKUP(D868,SLAMatrix,2,FALSE),"No","Internal"))))</f>
        <v/>
      </c>
      <c r="AB868" s="123" t="n"/>
      <c r="AC868" s="123" t="n"/>
      <c r="AD868" s="119" t="n"/>
      <c r="AE868" s="125" t="n"/>
      <c r="AF868" s="124">
        <f>MONTH(O868)</f>
        <v/>
      </c>
      <c r="AG868" s="124">
        <f>VLOOKUP(IFERROR(MID(AE868,1,(FIND(",",AE868,1)-1)),AE868),Facility_Region_Mapping,2,FALSE)</f>
        <v/>
      </c>
      <c r="AH868" s="124" t="n"/>
      <c r="AI868" s="124">
        <f>IF(C868&lt;&gt;"",IF(M868="ESM User",getInterfaceName($C868),"NA"),"")</f>
        <v/>
      </c>
      <c r="AJ868" s="116">
        <f>IF(Q868&lt;&gt;"",DATE(YEAR(Q868), MONTH(Q868), DAY(Q868)),"")</f>
        <v/>
      </c>
      <c r="AK868" s="130">
        <f>IF(Q868&lt;&gt;0,Q868-N868,TODAY()-N868)</f>
        <v/>
      </c>
      <c r="AL868" s="112">
        <f>IF(F868="Re-assigned",0,IF(H868="Closed",0,IF(H868="Service Restored",0,IF(H868="",0,1))))</f>
        <v/>
      </c>
      <c r="AM868" s="124">
        <f>IF(AL868=0,"",IF(AK868&gt;20.99,"Aged","Non-Aged"))</f>
        <v/>
      </c>
      <c r="AN868" s="112">
        <f>IF(Q868&lt;&gt;"",MONTH(Q868),"")</f>
        <v/>
      </c>
      <c r="AO868" s="112">
        <f>IFERROR(VALUE(V868),0)</f>
        <v/>
      </c>
    </row>
    <row customFormat="1" customHeight="1" ht="29.25" r="869" s="112" spans="1:41">
      <c r="A869" s="127" t="n"/>
      <c r="B869" s="113" t="n"/>
      <c r="C869" s="127" t="n"/>
      <c r="D869" s="127" t="n"/>
      <c r="E869" s="114">
        <f>IF(F869 &lt;&gt; "",VLOOKUP(F869,CategoryLookup,2,FALSE), "")</f>
        <v/>
      </c>
      <c r="F869" s="126" t="n"/>
      <c r="G869" s="127" t="n"/>
      <c r="H869" s="127" t="n"/>
      <c r="I869" s="127" t="n"/>
      <c r="J869" s="127" t="n"/>
      <c r="K869" s="127" t="n"/>
      <c r="L869" s="127" t="n"/>
      <c r="M869" s="127" t="n"/>
      <c r="N869" s="120" t="n"/>
      <c r="O869" s="120" t="n"/>
      <c r="P869" s="120" t="n"/>
      <c r="Q869" s="120" t="n"/>
      <c r="R869" s="121" t="n"/>
      <c r="S869" s="121" t="n"/>
      <c r="T869" s="121" t="n"/>
      <c r="U869" s="121" t="n"/>
      <c r="V869" s="117">
        <f>IF(P869="NA","NA",IF(P869&lt;&gt;"",TEXT(P869-N869,"[h].mm"),""))</f>
        <v/>
      </c>
      <c r="W869" s="118">
        <f>IF(AND(R869="",S869=""),"",R869+S869)</f>
        <v/>
      </c>
      <c r="X869" s="116">
        <f>IF(O869&lt;&gt;"",DATE(YEAR(O869), MONTH(O869), DAY(O869)),"")</f>
        <v/>
      </c>
      <c r="Y869" s="122" t="n"/>
      <c r="Z869" s="123" t="n"/>
      <c r="AA869" s="117">
        <f>IF(F869="Re-assigned","NA",IF(W869="","",IF(W869&gt;=VLOOKUP(D869,SLAMatrix,3,FALSE),"Yes",IF(W869&lt;VLOOKUP(D869,SLAMatrix,2,FALSE),"No","Internal"))))</f>
        <v/>
      </c>
      <c r="AB869" s="123" t="n"/>
      <c r="AC869" s="123" t="n"/>
      <c r="AD869" s="119" t="n"/>
      <c r="AE869" s="125" t="n"/>
      <c r="AF869" s="124">
        <f>MONTH(O869)</f>
        <v/>
      </c>
      <c r="AG869" s="124">
        <f>VLOOKUP(IFERROR(MID(AE869,1,(FIND(",",AE869,1)-1)),AE869),Facility_Region_Mapping,2,FALSE)</f>
        <v/>
      </c>
      <c r="AH869" s="124" t="n"/>
      <c r="AI869" s="124">
        <f>IF(C869&lt;&gt;"",IF(M869="ESM User",getInterfaceName($C869),"NA"),"")</f>
        <v/>
      </c>
      <c r="AJ869" s="116">
        <f>IF(Q869&lt;&gt;"",DATE(YEAR(Q869), MONTH(Q869), DAY(Q869)),"")</f>
        <v/>
      </c>
      <c r="AK869" s="130">
        <f>IF(Q869&lt;&gt;0,Q869-N869,TODAY()-N869)</f>
        <v/>
      </c>
      <c r="AL869" s="112">
        <f>IF(F869="Re-assigned",0,IF(H869="Closed",0,IF(H869="Service Restored",0,IF(H869="",0,1))))</f>
        <v/>
      </c>
      <c r="AM869" s="124">
        <f>IF(AL869=0,"",IF(AK869&gt;20.99,"Aged","Non-Aged"))</f>
        <v/>
      </c>
      <c r="AN869" s="112">
        <f>IF(Q869&lt;&gt;"",MONTH(Q869),"")</f>
        <v/>
      </c>
      <c r="AO869" s="112">
        <f>IFERROR(VALUE(V869),0)</f>
        <v/>
      </c>
    </row>
    <row customFormat="1" customHeight="1" ht="29.25" r="870" s="112" spans="1:41">
      <c r="A870" s="127" t="n"/>
      <c r="B870" s="113" t="n"/>
      <c r="C870" s="127" t="n"/>
      <c r="D870" s="127" t="n"/>
      <c r="E870" s="114">
        <f>IF(F870 &lt;&gt; "",VLOOKUP(F870,CategoryLookup,2,FALSE), "")</f>
        <v/>
      </c>
      <c r="F870" s="126" t="n"/>
      <c r="G870" s="127" t="n"/>
      <c r="H870" s="127" t="n"/>
      <c r="I870" s="127" t="n"/>
      <c r="J870" s="127" t="n"/>
      <c r="K870" s="127" t="n"/>
      <c r="L870" s="127" t="n"/>
      <c r="M870" s="127" t="n"/>
      <c r="N870" s="120" t="n"/>
      <c r="O870" s="120" t="n"/>
      <c r="P870" s="120" t="n"/>
      <c r="Q870" s="120" t="n"/>
      <c r="R870" s="121" t="n"/>
      <c r="S870" s="121" t="n"/>
      <c r="T870" s="121" t="n"/>
      <c r="U870" s="121" t="n"/>
      <c r="V870" s="117">
        <f>IF(P870="NA","NA",IF(P870&lt;&gt;"",TEXT(P870-N870,"[h].mm"),""))</f>
        <v/>
      </c>
      <c r="W870" s="118">
        <f>IF(AND(R870="",S870=""),"",R870+S870)</f>
        <v/>
      </c>
      <c r="X870" s="116">
        <f>IF(O870&lt;&gt;"",DATE(YEAR(O870), MONTH(O870), DAY(O870)),"")</f>
        <v/>
      </c>
      <c r="Y870" s="122" t="n"/>
      <c r="Z870" s="123" t="n"/>
      <c r="AA870" s="117">
        <f>IF(F870="Re-assigned","NA",IF(W870="","",IF(W870&gt;=VLOOKUP(D870,SLAMatrix,3,FALSE),"Yes",IF(W870&lt;VLOOKUP(D870,SLAMatrix,2,FALSE),"No","Internal"))))</f>
        <v/>
      </c>
      <c r="AB870" s="123" t="n"/>
      <c r="AC870" s="123" t="n"/>
      <c r="AD870" s="119" t="n"/>
      <c r="AE870" s="125" t="n"/>
      <c r="AF870" s="124">
        <f>MONTH(O870)</f>
        <v/>
      </c>
      <c r="AG870" s="124">
        <f>VLOOKUP(IFERROR(MID(AE870,1,(FIND(",",AE870,1)-1)),AE870),Facility_Region_Mapping,2,FALSE)</f>
        <v/>
      </c>
      <c r="AH870" s="124" t="n"/>
      <c r="AI870" s="124">
        <f>IF(C870&lt;&gt;"",IF(M870="ESM User",getInterfaceName($C870),"NA"),"")</f>
        <v/>
      </c>
      <c r="AJ870" s="116">
        <f>IF(Q870&lt;&gt;"",DATE(YEAR(Q870), MONTH(Q870), DAY(Q870)),"")</f>
        <v/>
      </c>
      <c r="AK870" s="130">
        <f>IF(Q870&lt;&gt;0,Q870-N870,TODAY()-N870)</f>
        <v/>
      </c>
      <c r="AL870" s="112">
        <f>IF(F870="Re-assigned",0,IF(H870="Closed",0,IF(H870="Service Restored",0,IF(H870="",0,1))))</f>
        <v/>
      </c>
      <c r="AM870" s="124">
        <f>IF(AL870=0,"",IF(AK870&gt;20.99,"Aged","Non-Aged"))</f>
        <v/>
      </c>
      <c r="AN870" s="112">
        <f>IF(Q870&lt;&gt;"",MONTH(Q870),"")</f>
        <v/>
      </c>
      <c r="AO870" s="112">
        <f>IFERROR(VALUE(V870),0)</f>
        <v/>
      </c>
    </row>
    <row customFormat="1" customHeight="1" ht="29.25" r="871" s="112" spans="1:41">
      <c r="A871" s="127" t="n"/>
      <c r="B871" s="113" t="n"/>
      <c r="C871" s="127" t="n"/>
      <c r="D871" s="127" t="n"/>
      <c r="E871" s="114">
        <f>IF(F871 &lt;&gt; "",VLOOKUP(F871,CategoryLookup,2,FALSE), "")</f>
        <v/>
      </c>
      <c r="F871" s="126" t="n"/>
      <c r="G871" s="127" t="n"/>
      <c r="H871" s="127" t="n"/>
      <c r="I871" s="127" t="n"/>
      <c r="J871" s="127" t="n"/>
      <c r="K871" s="127" t="n"/>
      <c r="L871" s="127" t="n"/>
      <c r="M871" s="127" t="n"/>
      <c r="N871" s="120" t="n"/>
      <c r="O871" s="120" t="n"/>
      <c r="P871" s="120" t="n"/>
      <c r="Q871" s="120" t="n"/>
      <c r="R871" s="121" t="n"/>
      <c r="S871" s="121" t="n"/>
      <c r="T871" s="121" t="n"/>
      <c r="U871" s="121" t="n"/>
      <c r="V871" s="117">
        <f>IF(P871="NA","NA",IF(P871&lt;&gt;"",TEXT(P871-N871,"[h].mm"),""))</f>
        <v/>
      </c>
      <c r="W871" s="118">
        <f>IF(AND(R871="",S871=""),"",R871+S871)</f>
        <v/>
      </c>
      <c r="X871" s="116">
        <f>IF(O871&lt;&gt;"",DATE(YEAR(O871), MONTH(O871), DAY(O871)),"")</f>
        <v/>
      </c>
      <c r="Y871" s="122" t="n"/>
      <c r="Z871" s="123" t="n"/>
      <c r="AA871" s="117">
        <f>IF(F871="Re-assigned","NA",IF(W871="","",IF(W871&gt;=VLOOKUP(D871,SLAMatrix,3,FALSE),"Yes",IF(W871&lt;VLOOKUP(D871,SLAMatrix,2,FALSE),"No","Internal"))))</f>
        <v/>
      </c>
      <c r="AB871" s="123" t="n"/>
      <c r="AC871" s="123" t="n"/>
      <c r="AD871" s="119" t="n"/>
      <c r="AE871" s="125" t="n"/>
      <c r="AF871" s="124">
        <f>MONTH(O871)</f>
        <v/>
      </c>
      <c r="AG871" s="124">
        <f>VLOOKUP(IFERROR(MID(AE871,1,(FIND(",",AE871,1)-1)),AE871),Facility_Region_Mapping,2,FALSE)</f>
        <v/>
      </c>
      <c r="AH871" s="124" t="n"/>
      <c r="AI871" s="124">
        <f>IF(C871&lt;&gt;"",IF(M871="ESM User",getInterfaceName($C871),"NA"),"")</f>
        <v/>
      </c>
      <c r="AJ871" s="116">
        <f>IF(Q871&lt;&gt;"",DATE(YEAR(Q871), MONTH(Q871), DAY(Q871)),"")</f>
        <v/>
      </c>
      <c r="AK871" s="130">
        <f>IF(Q871&lt;&gt;0,Q871-N871,TODAY()-N871)</f>
        <v/>
      </c>
      <c r="AL871" s="112">
        <f>IF(F871="Re-assigned",0,IF(H871="Closed",0,IF(H871="Service Restored",0,IF(H871="",0,1))))</f>
        <v/>
      </c>
      <c r="AM871" s="124">
        <f>IF(AL871=0,"",IF(AK871&gt;20.99,"Aged","Non-Aged"))</f>
        <v/>
      </c>
      <c r="AN871" s="112">
        <f>IF(Q871&lt;&gt;"",MONTH(Q871),"")</f>
        <v/>
      </c>
      <c r="AO871" s="112">
        <f>IFERROR(VALUE(V871),0)</f>
        <v/>
      </c>
    </row>
    <row customFormat="1" customHeight="1" ht="29.25" r="872" s="112" spans="1:41">
      <c r="A872" s="127" t="n"/>
      <c r="B872" s="113" t="n"/>
      <c r="C872" s="127" t="n"/>
      <c r="D872" s="127" t="n"/>
      <c r="E872" s="114">
        <f>IF(F872 &lt;&gt; "",VLOOKUP(F872,CategoryLookup,2,FALSE), "")</f>
        <v/>
      </c>
      <c r="F872" s="126" t="n"/>
      <c r="G872" s="127" t="n"/>
      <c r="H872" s="127" t="n"/>
      <c r="I872" s="127" t="n"/>
      <c r="J872" s="127" t="n"/>
      <c r="K872" s="127" t="n"/>
      <c r="L872" s="127" t="n"/>
      <c r="M872" s="127" t="n"/>
      <c r="N872" s="120" t="n"/>
      <c r="O872" s="120" t="n"/>
      <c r="P872" s="120" t="n"/>
      <c r="Q872" s="120" t="n"/>
      <c r="R872" s="121" t="n"/>
      <c r="S872" s="121" t="n"/>
      <c r="T872" s="121" t="n"/>
      <c r="U872" s="121" t="n"/>
      <c r="V872" s="117">
        <f>IF(P872="NA","NA",IF(P872&lt;&gt;"",TEXT(P872-N872,"[h].mm"),""))</f>
        <v/>
      </c>
      <c r="W872" s="118">
        <f>IF(AND(R872="",S872=""),"",R872+S872)</f>
        <v/>
      </c>
      <c r="X872" s="116">
        <f>IF(O872&lt;&gt;"",DATE(YEAR(O872), MONTH(O872), DAY(O872)),"")</f>
        <v/>
      </c>
      <c r="Y872" s="122" t="n"/>
      <c r="Z872" s="123" t="n"/>
      <c r="AA872" s="117">
        <f>IF(F872="Re-assigned","NA",IF(W872="","",IF(W872&gt;=VLOOKUP(D872,SLAMatrix,3,FALSE),"Yes",IF(W872&lt;VLOOKUP(D872,SLAMatrix,2,FALSE),"No","Internal"))))</f>
        <v/>
      </c>
      <c r="AB872" s="123" t="n"/>
      <c r="AC872" s="123" t="n"/>
      <c r="AD872" s="119" t="n"/>
      <c r="AE872" s="125" t="n"/>
      <c r="AF872" s="124">
        <f>MONTH(O872)</f>
        <v/>
      </c>
      <c r="AG872" s="124">
        <f>VLOOKUP(IFERROR(MID(AE872,1,(FIND(",",AE872,1)-1)),AE872),Facility_Region_Mapping,2,FALSE)</f>
        <v/>
      </c>
      <c r="AH872" s="124" t="n"/>
      <c r="AI872" s="124">
        <f>IF(C872&lt;&gt;"",IF(M872="ESM User",getInterfaceName($C872),"NA"),"")</f>
        <v/>
      </c>
      <c r="AJ872" s="116">
        <f>IF(Q872&lt;&gt;"",DATE(YEAR(Q872), MONTH(Q872), DAY(Q872)),"")</f>
        <v/>
      </c>
      <c r="AK872" s="130">
        <f>IF(Q872&lt;&gt;0,Q872-N872,TODAY()-N872)</f>
        <v/>
      </c>
      <c r="AL872" s="112">
        <f>IF(F872="Re-assigned",0,IF(H872="Closed",0,IF(H872="Service Restored",0,IF(H872="",0,1))))</f>
        <v/>
      </c>
      <c r="AM872" s="124">
        <f>IF(AL872=0,"",IF(AK872&gt;20.99,"Aged","Non-Aged"))</f>
        <v/>
      </c>
      <c r="AN872" s="112">
        <f>IF(Q872&lt;&gt;"",MONTH(Q872),"")</f>
        <v/>
      </c>
      <c r="AO872" s="112">
        <f>IFERROR(VALUE(V872),0)</f>
        <v/>
      </c>
    </row>
    <row customFormat="1" customHeight="1" ht="29.25" r="873" s="112" spans="1:41">
      <c r="A873" s="127" t="n"/>
      <c r="B873" s="113" t="n"/>
      <c r="C873" s="127" t="n"/>
      <c r="D873" s="127" t="n"/>
      <c r="E873" s="114">
        <f>IF(F873 &lt;&gt; "",VLOOKUP(F873,CategoryLookup,2,FALSE), "")</f>
        <v/>
      </c>
      <c r="F873" s="126" t="n"/>
      <c r="G873" s="127" t="n"/>
      <c r="H873" s="127" t="n"/>
      <c r="I873" s="127" t="n"/>
      <c r="J873" s="127" t="n"/>
      <c r="K873" s="127" t="n"/>
      <c r="L873" s="127" t="n"/>
      <c r="M873" s="127" t="n"/>
      <c r="N873" s="120" t="n"/>
      <c r="O873" s="120" t="n"/>
      <c r="P873" s="120" t="n"/>
      <c r="Q873" s="120" t="n"/>
      <c r="R873" s="121" t="n"/>
      <c r="S873" s="121" t="n"/>
      <c r="T873" s="121" t="n"/>
      <c r="U873" s="121" t="n"/>
      <c r="V873" s="117">
        <f>IF(P873="NA","NA",IF(P873&lt;&gt;"",TEXT(P873-N873,"[h].mm"),""))</f>
        <v/>
      </c>
      <c r="W873" s="118">
        <f>IF(AND(R873="",S873=""),"",R873+S873)</f>
        <v/>
      </c>
      <c r="X873" s="116">
        <f>IF(O873&lt;&gt;"",DATE(YEAR(O873), MONTH(O873), DAY(O873)),"")</f>
        <v/>
      </c>
      <c r="Y873" s="122" t="n"/>
      <c r="Z873" s="123" t="n"/>
      <c r="AA873" s="117">
        <f>IF(F873="Re-assigned","NA",IF(W873="","",IF(W873&gt;=VLOOKUP(D873,SLAMatrix,3,FALSE),"Yes",IF(W873&lt;VLOOKUP(D873,SLAMatrix,2,FALSE),"No","Internal"))))</f>
        <v/>
      </c>
      <c r="AB873" s="123" t="n"/>
      <c r="AC873" s="123" t="n"/>
      <c r="AD873" s="119" t="n"/>
      <c r="AE873" s="125" t="n"/>
      <c r="AF873" s="124">
        <f>MONTH(O873)</f>
        <v/>
      </c>
      <c r="AG873" s="124">
        <f>VLOOKUP(IFERROR(MID(AE873,1,(FIND(",",AE873,1)-1)),AE873),Facility_Region_Mapping,2,FALSE)</f>
        <v/>
      </c>
      <c r="AH873" s="124" t="n"/>
      <c r="AI873" s="124">
        <f>IF(C873&lt;&gt;"",IF(M873="ESM User",getInterfaceName($C873),"NA"),"")</f>
        <v/>
      </c>
      <c r="AJ873" s="116">
        <f>IF(Q873&lt;&gt;"",DATE(YEAR(Q873), MONTH(Q873), DAY(Q873)),"")</f>
        <v/>
      </c>
      <c r="AK873" s="130">
        <f>IF(Q873&lt;&gt;0,Q873-N873,TODAY()-N873)</f>
        <v/>
      </c>
      <c r="AL873" s="112">
        <f>IF(F873="Re-assigned",0,IF(H873="Closed",0,IF(H873="Service Restored",0,IF(H873="",0,1))))</f>
        <v/>
      </c>
      <c r="AM873" s="124">
        <f>IF(AL873=0,"",IF(AK873&gt;20.99,"Aged","Non-Aged"))</f>
        <v/>
      </c>
      <c r="AN873" s="112">
        <f>IF(Q873&lt;&gt;"",MONTH(Q873),"")</f>
        <v/>
      </c>
      <c r="AO873" s="112">
        <f>IFERROR(VALUE(V873),0)</f>
        <v/>
      </c>
    </row>
    <row customFormat="1" customHeight="1" ht="29.25" r="874" s="112" spans="1:41">
      <c r="A874" s="127" t="n"/>
      <c r="B874" s="113" t="n"/>
      <c r="C874" s="127" t="n"/>
      <c r="D874" s="127" t="n"/>
      <c r="E874" s="114">
        <f>IF(F874 &lt;&gt; "",VLOOKUP(F874,CategoryLookup,2,FALSE), "")</f>
        <v/>
      </c>
      <c r="F874" s="126" t="n"/>
      <c r="G874" s="127" t="n"/>
      <c r="H874" s="127" t="n"/>
      <c r="I874" s="127" t="n"/>
      <c r="J874" s="127" t="n"/>
      <c r="K874" s="127" t="n"/>
      <c r="L874" s="127" t="n"/>
      <c r="M874" s="127" t="n"/>
      <c r="N874" s="120" t="n"/>
      <c r="O874" s="120" t="n"/>
      <c r="P874" s="120" t="n"/>
      <c r="Q874" s="120" t="n"/>
      <c r="R874" s="121" t="n"/>
      <c r="S874" s="121" t="n"/>
      <c r="T874" s="121" t="n"/>
      <c r="U874" s="121" t="n"/>
      <c r="V874" s="117">
        <f>IF(P874="NA","NA",IF(P874&lt;&gt;"",TEXT(P874-N874,"[h].mm"),""))</f>
        <v/>
      </c>
      <c r="W874" s="118">
        <f>IF(AND(R874="",S874=""),"",R874+S874)</f>
        <v/>
      </c>
      <c r="X874" s="116">
        <f>IF(O874&lt;&gt;"",DATE(YEAR(O874), MONTH(O874), DAY(O874)),"")</f>
        <v/>
      </c>
      <c r="Y874" s="122" t="n"/>
      <c r="Z874" s="123" t="n"/>
      <c r="AA874" s="117">
        <f>IF(F874="Re-assigned","NA",IF(W874="","",IF(W874&gt;=VLOOKUP(D874,SLAMatrix,3,FALSE),"Yes",IF(W874&lt;VLOOKUP(D874,SLAMatrix,2,FALSE),"No","Internal"))))</f>
        <v/>
      </c>
      <c r="AB874" s="123" t="n"/>
      <c r="AC874" s="123" t="n"/>
      <c r="AD874" s="119" t="n"/>
      <c r="AE874" s="125" t="n"/>
      <c r="AF874" s="124">
        <f>MONTH(O874)</f>
        <v/>
      </c>
      <c r="AG874" s="124">
        <f>VLOOKUP(IFERROR(MID(AE874,1,(FIND(",",AE874,1)-1)),AE874),Facility_Region_Mapping,2,FALSE)</f>
        <v/>
      </c>
      <c r="AH874" s="124" t="n"/>
      <c r="AI874" s="124">
        <f>IF(C874&lt;&gt;"",IF(M874="ESM User",getInterfaceName($C874),"NA"),"")</f>
        <v/>
      </c>
      <c r="AJ874" s="116">
        <f>IF(Q874&lt;&gt;"",DATE(YEAR(Q874), MONTH(Q874), DAY(Q874)),"")</f>
        <v/>
      </c>
      <c r="AK874" s="130">
        <f>IF(Q874&lt;&gt;0,Q874-N874,TODAY()-N874)</f>
        <v/>
      </c>
      <c r="AL874" s="112">
        <f>IF(F874="Re-assigned",0,IF(H874="Closed",0,IF(H874="Service Restored",0,IF(H874="",0,1))))</f>
        <v/>
      </c>
      <c r="AM874" s="124">
        <f>IF(AL874=0,"",IF(AK874&gt;20.99,"Aged","Non-Aged"))</f>
        <v/>
      </c>
      <c r="AN874" s="112">
        <f>IF(Q874&lt;&gt;"",MONTH(Q874),"")</f>
        <v/>
      </c>
      <c r="AO874" s="112">
        <f>IFERROR(VALUE(V874),0)</f>
        <v/>
      </c>
    </row>
    <row customFormat="1" customHeight="1" ht="29.25" r="875" s="112" spans="1:41">
      <c r="A875" s="127" t="n"/>
      <c r="B875" s="113" t="n"/>
      <c r="C875" s="127" t="n"/>
      <c r="D875" s="127" t="n"/>
      <c r="E875" s="114">
        <f>IF(F875 &lt;&gt; "",VLOOKUP(F875,CategoryLookup,2,FALSE), "")</f>
        <v/>
      </c>
      <c r="F875" s="126" t="n"/>
      <c r="G875" s="127" t="n"/>
      <c r="H875" s="127" t="n"/>
      <c r="I875" s="127" t="n"/>
      <c r="J875" s="127" t="n"/>
      <c r="K875" s="127" t="n"/>
      <c r="L875" s="127" t="n"/>
      <c r="M875" s="127" t="n"/>
      <c r="N875" s="120" t="n"/>
      <c r="O875" s="120" t="n"/>
      <c r="P875" s="120" t="n"/>
      <c r="Q875" s="120" t="n"/>
      <c r="R875" s="121" t="n"/>
      <c r="S875" s="121" t="n"/>
      <c r="T875" s="121" t="n"/>
      <c r="U875" s="121" t="n"/>
      <c r="V875" s="117">
        <f>IF(P875="NA","NA",IF(P875&lt;&gt;"",TEXT(P875-N875,"[h].mm"),""))</f>
        <v/>
      </c>
      <c r="W875" s="118">
        <f>IF(AND(R875="",S875=""),"",R875+S875)</f>
        <v/>
      </c>
      <c r="X875" s="116">
        <f>IF(O875&lt;&gt;"",DATE(YEAR(O875), MONTH(O875), DAY(O875)),"")</f>
        <v/>
      </c>
      <c r="Y875" s="122" t="n"/>
      <c r="Z875" s="123" t="n"/>
      <c r="AA875" s="117">
        <f>IF(F875="Re-assigned","NA",IF(W875="","",IF(W875&gt;=VLOOKUP(D875,SLAMatrix,3,FALSE),"Yes",IF(W875&lt;VLOOKUP(D875,SLAMatrix,2,FALSE),"No","Internal"))))</f>
        <v/>
      </c>
      <c r="AB875" s="123" t="n"/>
      <c r="AC875" s="123" t="n"/>
      <c r="AD875" s="119" t="n"/>
      <c r="AE875" s="125" t="n"/>
      <c r="AF875" s="124">
        <f>MONTH(O875)</f>
        <v/>
      </c>
      <c r="AG875" s="124">
        <f>VLOOKUP(IFERROR(MID(AE875,1,(FIND(",",AE875,1)-1)),AE875),Facility_Region_Mapping,2,FALSE)</f>
        <v/>
      </c>
      <c r="AH875" s="124" t="n"/>
      <c r="AI875" s="124">
        <f>IF(C875&lt;&gt;"",IF(M875="ESM User",getInterfaceName($C875),"NA"),"")</f>
        <v/>
      </c>
      <c r="AJ875" s="116">
        <f>IF(Q875&lt;&gt;"",DATE(YEAR(Q875), MONTH(Q875), DAY(Q875)),"")</f>
        <v/>
      </c>
      <c r="AK875" s="130">
        <f>IF(Q875&lt;&gt;0,Q875-N875,TODAY()-N875)</f>
        <v/>
      </c>
      <c r="AL875" s="112">
        <f>IF(F875="Re-assigned",0,IF(H875="Closed",0,IF(H875="Service Restored",0,IF(H875="",0,1))))</f>
        <v/>
      </c>
      <c r="AM875" s="124">
        <f>IF(AL875=0,"",IF(AK875&gt;20.99,"Aged","Non-Aged"))</f>
        <v/>
      </c>
      <c r="AN875" s="112">
        <f>IF(Q875&lt;&gt;"",MONTH(Q875),"")</f>
        <v/>
      </c>
      <c r="AO875" s="112">
        <f>IFERROR(VALUE(V875),0)</f>
        <v/>
      </c>
    </row>
    <row customFormat="1" customHeight="1" ht="29.25" r="876" s="112" spans="1:41">
      <c r="A876" s="127" t="n"/>
      <c r="B876" s="113" t="n"/>
      <c r="C876" s="127" t="n"/>
      <c r="D876" s="127" t="n"/>
      <c r="E876" s="114">
        <f>IF(F876 &lt;&gt; "",VLOOKUP(F876,CategoryLookup,2,FALSE), "")</f>
        <v/>
      </c>
      <c r="F876" s="126" t="n"/>
      <c r="G876" s="127" t="n"/>
      <c r="H876" s="127" t="n"/>
      <c r="I876" s="127" t="n"/>
      <c r="J876" s="127" t="n"/>
      <c r="K876" s="127" t="n"/>
      <c r="L876" s="127" t="n"/>
      <c r="M876" s="127" t="n"/>
      <c r="N876" s="120" t="n"/>
      <c r="O876" s="120" t="n"/>
      <c r="P876" s="120" t="n"/>
      <c r="Q876" s="120" t="n"/>
      <c r="R876" s="121" t="n"/>
      <c r="S876" s="121" t="n"/>
      <c r="T876" s="121" t="n"/>
      <c r="U876" s="121" t="n"/>
      <c r="V876" s="117">
        <f>IF(P876="NA","NA",IF(P876&lt;&gt;"",TEXT(P876-N876,"[h].mm"),""))</f>
        <v/>
      </c>
      <c r="W876" s="118">
        <f>IF(AND(R876="",S876=""),"",R876+S876)</f>
        <v/>
      </c>
      <c r="X876" s="116">
        <f>IF(O876&lt;&gt;"",DATE(YEAR(O876), MONTH(O876), DAY(O876)),"")</f>
        <v/>
      </c>
      <c r="Y876" s="122" t="n"/>
      <c r="Z876" s="123" t="n"/>
      <c r="AA876" s="117">
        <f>IF(F876="Re-assigned","NA",IF(W876="","",IF(W876&gt;=VLOOKUP(D876,SLAMatrix,3,FALSE),"Yes",IF(W876&lt;VLOOKUP(D876,SLAMatrix,2,FALSE),"No","Internal"))))</f>
        <v/>
      </c>
      <c r="AB876" s="123" t="n"/>
      <c r="AC876" s="123" t="n"/>
      <c r="AD876" s="119" t="n"/>
      <c r="AE876" s="125" t="n"/>
      <c r="AF876" s="124">
        <f>MONTH(O876)</f>
        <v/>
      </c>
      <c r="AG876" s="124">
        <f>VLOOKUP(IFERROR(MID(AE876,1,(FIND(",",AE876,1)-1)),AE876),Facility_Region_Mapping,2,FALSE)</f>
        <v/>
      </c>
      <c r="AH876" s="124" t="n"/>
      <c r="AI876" s="124">
        <f>IF(C876&lt;&gt;"",IF(M876="ESM User",getInterfaceName($C876),"NA"),"")</f>
        <v/>
      </c>
      <c r="AJ876" s="116">
        <f>IF(Q876&lt;&gt;"",DATE(YEAR(Q876), MONTH(Q876), DAY(Q876)),"")</f>
        <v/>
      </c>
      <c r="AK876" s="130">
        <f>IF(Q876&lt;&gt;0,Q876-N876,TODAY()-N876)</f>
        <v/>
      </c>
      <c r="AL876" s="112">
        <f>IF(F876="Re-assigned",0,IF(H876="Closed",0,IF(H876="Service Restored",0,IF(H876="",0,1))))</f>
        <v/>
      </c>
      <c r="AM876" s="124">
        <f>IF(AL876=0,"",IF(AK876&gt;20.99,"Aged","Non-Aged"))</f>
        <v/>
      </c>
      <c r="AN876" s="112">
        <f>IF(Q876&lt;&gt;"",MONTH(Q876),"")</f>
        <v/>
      </c>
      <c r="AO876" s="112">
        <f>IFERROR(VALUE(V876),0)</f>
        <v/>
      </c>
    </row>
    <row customFormat="1" customHeight="1" ht="29.25" r="877" s="112" spans="1:41">
      <c r="A877" s="127" t="n"/>
      <c r="B877" s="113" t="n"/>
      <c r="C877" s="127" t="n"/>
      <c r="D877" s="127" t="n"/>
      <c r="E877" s="114">
        <f>IF(F877 &lt;&gt; "",VLOOKUP(F877,CategoryLookup,2,FALSE), "")</f>
        <v/>
      </c>
      <c r="F877" s="126" t="n"/>
      <c r="G877" s="127" t="n"/>
      <c r="H877" s="127" t="n"/>
      <c r="I877" s="127" t="n"/>
      <c r="J877" s="127" t="n"/>
      <c r="K877" s="127" t="n"/>
      <c r="L877" s="127" t="n"/>
      <c r="M877" s="127" t="n"/>
      <c r="N877" s="120" t="n"/>
      <c r="O877" s="120" t="n"/>
      <c r="P877" s="120" t="n"/>
      <c r="Q877" s="120" t="n"/>
      <c r="R877" s="121" t="n"/>
      <c r="S877" s="121" t="n"/>
      <c r="T877" s="121" t="n"/>
      <c r="U877" s="121" t="n"/>
      <c r="V877" s="117">
        <f>IF(P877="NA","NA",IF(P877&lt;&gt;"",TEXT(P877-N877,"[h].mm"),""))</f>
        <v/>
      </c>
      <c r="W877" s="118">
        <f>IF(AND(R877="",S877=""),"",R877+S877)</f>
        <v/>
      </c>
      <c r="X877" s="116">
        <f>IF(O877&lt;&gt;"",DATE(YEAR(O877), MONTH(O877), DAY(O877)),"")</f>
        <v/>
      </c>
      <c r="Y877" s="122" t="n"/>
      <c r="Z877" s="123" t="n"/>
      <c r="AA877" s="117">
        <f>IF(F877="Re-assigned","NA",IF(W877="","",IF(W877&gt;=VLOOKUP(D877,SLAMatrix,3,FALSE),"Yes",IF(W877&lt;VLOOKUP(D877,SLAMatrix,2,FALSE),"No","Internal"))))</f>
        <v/>
      </c>
      <c r="AB877" s="123" t="n"/>
      <c r="AC877" s="123" t="n"/>
      <c r="AD877" s="119" t="n"/>
      <c r="AE877" s="125" t="n"/>
      <c r="AF877" s="124">
        <f>MONTH(O877)</f>
        <v/>
      </c>
      <c r="AG877" s="124">
        <f>VLOOKUP(IFERROR(MID(AE877,1,(FIND(",",AE877,1)-1)),AE877),Facility_Region_Mapping,2,FALSE)</f>
        <v/>
      </c>
      <c r="AH877" s="124" t="n"/>
      <c r="AI877" s="124">
        <f>IF(C877&lt;&gt;"",IF(M877="ESM User",getInterfaceName($C877),"NA"),"")</f>
        <v/>
      </c>
      <c r="AJ877" s="116">
        <f>IF(Q877&lt;&gt;"",DATE(YEAR(Q877), MONTH(Q877), DAY(Q877)),"")</f>
        <v/>
      </c>
      <c r="AK877" s="130">
        <f>IF(Q877&lt;&gt;0,Q877-N877,TODAY()-N877)</f>
        <v/>
      </c>
      <c r="AL877" s="112">
        <f>IF(F877="Re-assigned",0,IF(H877="Closed",0,IF(H877="Service Restored",0,IF(H877="",0,1))))</f>
        <v/>
      </c>
      <c r="AM877" s="124">
        <f>IF(AL877=0,"",IF(AK877&gt;20.99,"Aged","Non-Aged"))</f>
        <v/>
      </c>
      <c r="AN877" s="112">
        <f>IF(Q877&lt;&gt;"",MONTH(Q877),"")</f>
        <v/>
      </c>
      <c r="AO877" s="112">
        <f>IFERROR(VALUE(V877),0)</f>
        <v/>
      </c>
    </row>
    <row customFormat="1" customHeight="1" ht="29.25" r="878" s="112" spans="1:41">
      <c r="A878" s="127" t="n"/>
      <c r="B878" s="113" t="n"/>
      <c r="C878" s="127" t="n"/>
      <c r="D878" s="127" t="n"/>
      <c r="E878" s="114">
        <f>IF(F878 &lt;&gt; "",VLOOKUP(F878,CategoryLookup,2,FALSE), "")</f>
        <v/>
      </c>
      <c r="F878" s="126" t="n"/>
      <c r="G878" s="127" t="n"/>
      <c r="H878" s="127" t="n"/>
      <c r="I878" s="127" t="n"/>
      <c r="J878" s="127" t="n"/>
      <c r="K878" s="127" t="n"/>
      <c r="L878" s="127" t="n"/>
      <c r="M878" s="127" t="n"/>
      <c r="N878" s="120" t="n"/>
      <c r="O878" s="120" t="n"/>
      <c r="P878" s="120" t="n"/>
      <c r="Q878" s="120" t="n"/>
      <c r="R878" s="121" t="n"/>
      <c r="S878" s="121" t="n"/>
      <c r="T878" s="121" t="n"/>
      <c r="U878" s="121" t="n"/>
      <c r="V878" s="117">
        <f>IF(P878="NA","NA",IF(P878&lt;&gt;"",TEXT(P878-N878,"[h].mm"),""))</f>
        <v/>
      </c>
      <c r="W878" s="118">
        <f>IF(AND(R878="",S878=""),"",R878+S878)</f>
        <v/>
      </c>
      <c r="X878" s="116">
        <f>IF(O878&lt;&gt;"",DATE(YEAR(O878), MONTH(O878), DAY(O878)),"")</f>
        <v/>
      </c>
      <c r="Y878" s="122" t="n"/>
      <c r="Z878" s="123" t="n"/>
      <c r="AA878" s="117">
        <f>IF(F878="Re-assigned","NA",IF(W878="","",IF(W878&gt;=VLOOKUP(D878,SLAMatrix,3,FALSE),"Yes",IF(W878&lt;VLOOKUP(D878,SLAMatrix,2,FALSE),"No","Internal"))))</f>
        <v/>
      </c>
      <c r="AB878" s="123" t="n"/>
      <c r="AC878" s="123" t="n"/>
      <c r="AD878" s="119" t="n"/>
      <c r="AE878" s="125" t="n"/>
      <c r="AF878" s="124">
        <f>MONTH(O878)</f>
        <v/>
      </c>
      <c r="AG878" s="124">
        <f>VLOOKUP(IFERROR(MID(AE878,1,(FIND(",",AE878,1)-1)),AE878),Facility_Region_Mapping,2,FALSE)</f>
        <v/>
      </c>
      <c r="AH878" s="124" t="n"/>
      <c r="AI878" s="124">
        <f>IF(C878&lt;&gt;"",IF(M878="ESM User",getInterfaceName($C878),"NA"),"")</f>
        <v/>
      </c>
      <c r="AJ878" s="116">
        <f>IF(Q878&lt;&gt;"",DATE(YEAR(Q878), MONTH(Q878), DAY(Q878)),"")</f>
        <v/>
      </c>
      <c r="AK878" s="130">
        <f>IF(Q878&lt;&gt;0,Q878-N878,TODAY()-N878)</f>
        <v/>
      </c>
      <c r="AL878" s="112">
        <f>IF(F878="Re-assigned",0,IF(H878="Closed",0,IF(H878="Service Restored",0,IF(H878="",0,1))))</f>
        <v/>
      </c>
      <c r="AM878" s="124">
        <f>IF(AL878=0,"",IF(AK878&gt;20.99,"Aged","Non-Aged"))</f>
        <v/>
      </c>
      <c r="AN878" s="112">
        <f>IF(Q878&lt;&gt;"",MONTH(Q878),"")</f>
        <v/>
      </c>
      <c r="AO878" s="112">
        <f>IFERROR(VALUE(V878),0)</f>
        <v/>
      </c>
    </row>
    <row customFormat="1" customHeight="1" ht="29.25" r="879" s="112" spans="1:41">
      <c r="A879" s="127" t="n"/>
      <c r="B879" s="113" t="n"/>
      <c r="C879" s="127" t="n"/>
      <c r="D879" s="127" t="n"/>
      <c r="E879" s="114">
        <f>IF(F879 &lt;&gt; "",VLOOKUP(F879,CategoryLookup,2,FALSE), "")</f>
        <v/>
      </c>
      <c r="F879" s="126" t="n"/>
      <c r="G879" s="127" t="n"/>
      <c r="H879" s="127" t="n"/>
      <c r="I879" s="127" t="n"/>
      <c r="J879" s="127" t="n"/>
      <c r="K879" s="127" t="n"/>
      <c r="L879" s="127" t="n"/>
      <c r="M879" s="127" t="n"/>
      <c r="N879" s="120" t="n"/>
      <c r="O879" s="120" t="n"/>
      <c r="P879" s="120" t="n"/>
      <c r="Q879" s="120" t="n"/>
      <c r="R879" s="121" t="n"/>
      <c r="S879" s="121" t="n"/>
      <c r="T879" s="121" t="n"/>
      <c r="U879" s="121" t="n"/>
      <c r="V879" s="117">
        <f>IF(P879="NA","NA",IF(P879&lt;&gt;"",TEXT(P879-N879,"[h].mm"),""))</f>
        <v/>
      </c>
      <c r="W879" s="118">
        <f>IF(AND(R879="",S879=""),"",R879+S879)</f>
        <v/>
      </c>
      <c r="X879" s="116">
        <f>IF(O879&lt;&gt;"",DATE(YEAR(O879), MONTH(O879), DAY(O879)),"")</f>
        <v/>
      </c>
      <c r="Y879" s="122" t="n"/>
      <c r="Z879" s="123" t="n"/>
      <c r="AA879" s="117">
        <f>IF(F879="Re-assigned","NA",IF(W879="","",IF(W879&gt;=VLOOKUP(D879,SLAMatrix,3,FALSE),"Yes",IF(W879&lt;VLOOKUP(D879,SLAMatrix,2,FALSE),"No","Internal"))))</f>
        <v/>
      </c>
      <c r="AB879" s="123" t="n"/>
      <c r="AC879" s="123" t="n"/>
      <c r="AD879" s="119" t="n"/>
      <c r="AE879" s="125" t="n"/>
      <c r="AF879" s="124">
        <f>MONTH(O879)</f>
        <v/>
      </c>
      <c r="AG879" s="124">
        <f>VLOOKUP(IFERROR(MID(AE879,1,(FIND(",",AE879,1)-1)),AE879),Facility_Region_Mapping,2,FALSE)</f>
        <v/>
      </c>
      <c r="AH879" s="124" t="n"/>
      <c r="AI879" s="124">
        <f>IF(C879&lt;&gt;"",IF(M879="ESM User",getInterfaceName($C879),"NA"),"")</f>
        <v/>
      </c>
      <c r="AJ879" s="116">
        <f>IF(Q879&lt;&gt;"",DATE(YEAR(Q879), MONTH(Q879), DAY(Q879)),"")</f>
        <v/>
      </c>
      <c r="AK879" s="130">
        <f>IF(Q879&lt;&gt;0,Q879-N879,TODAY()-N879)</f>
        <v/>
      </c>
      <c r="AL879" s="112">
        <f>IF(F879="Re-assigned",0,IF(H879="Closed",0,IF(H879="Service Restored",0,IF(H879="",0,1))))</f>
        <v/>
      </c>
      <c r="AM879" s="124">
        <f>IF(AL879=0,"",IF(AK879&gt;20.99,"Aged","Non-Aged"))</f>
        <v/>
      </c>
      <c r="AN879" s="112">
        <f>IF(Q879&lt;&gt;"",MONTH(Q879),"")</f>
        <v/>
      </c>
      <c r="AO879" s="112">
        <f>IFERROR(VALUE(V879),0)</f>
        <v/>
      </c>
    </row>
    <row customFormat="1" customHeight="1" ht="29.25" r="880" s="112" spans="1:41">
      <c r="A880" s="127" t="n"/>
      <c r="B880" s="113" t="n"/>
      <c r="C880" s="127" t="n"/>
      <c r="D880" s="127" t="n"/>
      <c r="E880" s="114">
        <f>IF(F880 &lt;&gt; "",VLOOKUP(F880,CategoryLookup,2,FALSE), "")</f>
        <v/>
      </c>
      <c r="F880" s="126" t="n"/>
      <c r="G880" s="127" t="n"/>
      <c r="H880" s="127" t="n"/>
      <c r="I880" s="127" t="n"/>
      <c r="J880" s="127" t="n"/>
      <c r="K880" s="127" t="n"/>
      <c r="L880" s="127" t="n"/>
      <c r="M880" s="127" t="n"/>
      <c r="N880" s="120" t="n"/>
      <c r="O880" s="120" t="n"/>
      <c r="P880" s="120" t="n"/>
      <c r="Q880" s="120" t="n"/>
      <c r="R880" s="121" t="n"/>
      <c r="S880" s="121" t="n"/>
      <c r="T880" s="121" t="n"/>
      <c r="U880" s="121" t="n"/>
      <c r="V880" s="117">
        <f>IF(P880="NA","NA",IF(P880&lt;&gt;"",TEXT(P880-N880,"[h].mm"),""))</f>
        <v/>
      </c>
      <c r="W880" s="118">
        <f>IF(AND(R880="",S880=""),"",R880+S880)</f>
        <v/>
      </c>
      <c r="X880" s="116">
        <f>IF(O880&lt;&gt;"",DATE(YEAR(O880), MONTH(O880), DAY(O880)),"")</f>
        <v/>
      </c>
      <c r="Y880" s="122" t="n"/>
      <c r="Z880" s="123" t="n"/>
      <c r="AA880" s="117">
        <f>IF(F880="Re-assigned","NA",IF(W880="","",IF(W880&gt;=VLOOKUP(D880,SLAMatrix,3,FALSE),"Yes",IF(W880&lt;VLOOKUP(D880,SLAMatrix,2,FALSE),"No","Internal"))))</f>
        <v/>
      </c>
      <c r="AB880" s="123" t="n"/>
      <c r="AC880" s="123" t="n"/>
      <c r="AD880" s="119" t="n"/>
      <c r="AE880" s="125" t="n"/>
      <c r="AF880" s="124">
        <f>MONTH(O880)</f>
        <v/>
      </c>
      <c r="AG880" s="124">
        <f>VLOOKUP(IFERROR(MID(AE880,1,(FIND(",",AE880,1)-1)),AE880),Facility_Region_Mapping,2,FALSE)</f>
        <v/>
      </c>
      <c r="AH880" s="124" t="n"/>
      <c r="AI880" s="124">
        <f>IF(C880&lt;&gt;"",IF(M880="ESM User",getInterfaceName($C880),"NA"),"")</f>
        <v/>
      </c>
      <c r="AJ880" s="116">
        <f>IF(Q880&lt;&gt;"",DATE(YEAR(Q880), MONTH(Q880), DAY(Q880)),"")</f>
        <v/>
      </c>
      <c r="AK880" s="130">
        <f>IF(Q880&lt;&gt;0,Q880-N880,TODAY()-N880)</f>
        <v/>
      </c>
      <c r="AL880" s="112">
        <f>IF(F880="Re-assigned",0,IF(H880="Closed",0,IF(H880="Service Restored",0,IF(H880="",0,1))))</f>
        <v/>
      </c>
      <c r="AM880" s="124">
        <f>IF(AL880=0,"",IF(AK880&gt;20.99,"Aged","Non-Aged"))</f>
        <v/>
      </c>
      <c r="AN880" s="112">
        <f>IF(Q880&lt;&gt;"",MONTH(Q880),"")</f>
        <v/>
      </c>
      <c r="AO880" s="112">
        <f>IFERROR(VALUE(V880),0)</f>
        <v/>
      </c>
    </row>
    <row customFormat="1" customHeight="1" ht="29.25" r="881" s="112" spans="1:41">
      <c r="A881" s="127" t="n"/>
      <c r="B881" s="113" t="n"/>
      <c r="C881" s="127" t="n"/>
      <c r="D881" s="127" t="n"/>
      <c r="E881" s="114">
        <f>IF(F881 &lt;&gt; "",VLOOKUP(F881,CategoryLookup,2,FALSE), "")</f>
        <v/>
      </c>
      <c r="F881" s="126" t="n"/>
      <c r="G881" s="127" t="n"/>
      <c r="H881" s="127" t="n"/>
      <c r="I881" s="127" t="n"/>
      <c r="J881" s="127" t="n"/>
      <c r="K881" s="127" t="n"/>
      <c r="L881" s="127" t="n"/>
      <c r="M881" s="127" t="n"/>
      <c r="N881" s="120" t="n"/>
      <c r="O881" s="120" t="n"/>
      <c r="P881" s="120" t="n"/>
      <c r="Q881" s="120" t="n"/>
      <c r="R881" s="121" t="n"/>
      <c r="S881" s="121" t="n"/>
      <c r="T881" s="121" t="n"/>
      <c r="U881" s="121" t="n"/>
      <c r="V881" s="117">
        <f>IF(P881="NA","NA",IF(P881&lt;&gt;"",TEXT(P881-N881,"[h].mm"),""))</f>
        <v/>
      </c>
      <c r="W881" s="118">
        <f>IF(AND(R881="",S881=""),"",R881+S881)</f>
        <v/>
      </c>
      <c r="X881" s="116">
        <f>IF(O881&lt;&gt;"",DATE(YEAR(O881), MONTH(O881), DAY(O881)),"")</f>
        <v/>
      </c>
      <c r="Y881" s="122" t="n"/>
      <c r="Z881" s="123" t="n"/>
      <c r="AA881" s="117">
        <f>IF(F881="Re-assigned","NA",IF(W881="","",IF(W881&gt;=VLOOKUP(D881,SLAMatrix,3,FALSE),"Yes",IF(W881&lt;VLOOKUP(D881,SLAMatrix,2,FALSE),"No","Internal"))))</f>
        <v/>
      </c>
      <c r="AB881" s="123" t="n"/>
      <c r="AC881" s="123" t="n"/>
      <c r="AD881" s="119" t="n"/>
      <c r="AE881" s="125" t="n"/>
      <c r="AF881" s="124">
        <f>MONTH(O881)</f>
        <v/>
      </c>
      <c r="AG881" s="124">
        <f>VLOOKUP(IFERROR(MID(AE881,1,(FIND(",",AE881,1)-1)),AE881),Facility_Region_Mapping,2,FALSE)</f>
        <v/>
      </c>
      <c r="AH881" s="124" t="n"/>
      <c r="AI881" s="124">
        <f>IF(C881&lt;&gt;"",IF(M881="ESM User",getInterfaceName($C881),"NA"),"")</f>
        <v/>
      </c>
      <c r="AJ881" s="116">
        <f>IF(Q881&lt;&gt;"",DATE(YEAR(Q881), MONTH(Q881), DAY(Q881)),"")</f>
        <v/>
      </c>
      <c r="AK881" s="130">
        <f>IF(Q881&lt;&gt;0,Q881-N881,TODAY()-N881)</f>
        <v/>
      </c>
      <c r="AL881" s="112">
        <f>IF(F881="Re-assigned",0,IF(H881="Closed",0,IF(H881="Service Restored",0,IF(H881="",0,1))))</f>
        <v/>
      </c>
      <c r="AM881" s="124">
        <f>IF(AL881=0,"",IF(AK881&gt;20.99,"Aged","Non-Aged"))</f>
        <v/>
      </c>
      <c r="AN881" s="112">
        <f>IF(Q881&lt;&gt;"",MONTH(Q881),"")</f>
        <v/>
      </c>
      <c r="AO881" s="112">
        <f>IFERROR(VALUE(V881),0)</f>
        <v/>
      </c>
    </row>
    <row customFormat="1" customHeight="1" ht="29.25" r="882" s="112" spans="1:41">
      <c r="A882" s="127" t="n"/>
      <c r="B882" s="113" t="n"/>
      <c r="C882" s="127" t="n"/>
      <c r="D882" s="127" t="n"/>
      <c r="E882" s="114">
        <f>IF(F882 &lt;&gt; "",VLOOKUP(F882,CategoryLookup,2,FALSE), "")</f>
        <v/>
      </c>
      <c r="F882" s="126" t="n"/>
      <c r="G882" s="127" t="n"/>
      <c r="H882" s="127" t="n"/>
      <c r="I882" s="127" t="n"/>
      <c r="J882" s="127" t="n"/>
      <c r="K882" s="127" t="n"/>
      <c r="L882" s="127" t="n"/>
      <c r="M882" s="127" t="n"/>
      <c r="N882" s="120" t="n"/>
      <c r="O882" s="120" t="n"/>
      <c r="P882" s="120" t="n"/>
      <c r="Q882" s="120" t="n"/>
      <c r="R882" s="121" t="n"/>
      <c r="S882" s="121" t="n"/>
      <c r="T882" s="121" t="n"/>
      <c r="U882" s="121" t="n"/>
      <c r="V882" s="117">
        <f>IF(P882="NA","NA",IF(P882&lt;&gt;"",TEXT(P882-N882,"[h].mm"),""))</f>
        <v/>
      </c>
      <c r="W882" s="118">
        <f>IF(AND(R882="",S882=""),"",R882+S882)</f>
        <v/>
      </c>
      <c r="X882" s="116">
        <f>IF(O882&lt;&gt;"",DATE(YEAR(O882), MONTH(O882), DAY(O882)),"")</f>
        <v/>
      </c>
      <c r="Y882" s="122" t="n"/>
      <c r="Z882" s="123" t="n"/>
      <c r="AA882" s="117">
        <f>IF(F882="Re-assigned","NA",IF(W882="","",IF(W882&gt;=VLOOKUP(D882,SLAMatrix,3,FALSE),"Yes",IF(W882&lt;VLOOKUP(D882,SLAMatrix,2,FALSE),"No","Internal"))))</f>
        <v/>
      </c>
      <c r="AB882" s="123" t="n"/>
      <c r="AC882" s="123" t="n"/>
      <c r="AD882" s="119" t="n"/>
      <c r="AE882" s="125" t="n"/>
      <c r="AF882" s="124">
        <f>MONTH(O882)</f>
        <v/>
      </c>
      <c r="AG882" s="124">
        <f>VLOOKUP(IFERROR(MID(AE882,1,(FIND(",",AE882,1)-1)),AE882),Facility_Region_Mapping,2,FALSE)</f>
        <v/>
      </c>
      <c r="AH882" s="124" t="n"/>
      <c r="AI882" s="124">
        <f>IF(C882&lt;&gt;"",IF(M882="ESM User",getInterfaceName($C882),"NA"),"")</f>
        <v/>
      </c>
      <c r="AJ882" s="116">
        <f>IF(Q882&lt;&gt;"",DATE(YEAR(Q882), MONTH(Q882), DAY(Q882)),"")</f>
        <v/>
      </c>
      <c r="AK882" s="130">
        <f>IF(Q882&lt;&gt;0,Q882-N882,TODAY()-N882)</f>
        <v/>
      </c>
      <c r="AL882" s="112">
        <f>IF(F882="Re-assigned",0,IF(H882="Closed",0,IF(H882="Service Restored",0,IF(H882="",0,1))))</f>
        <v/>
      </c>
      <c r="AM882" s="124">
        <f>IF(AL882=0,"",IF(AK882&gt;20.99,"Aged","Non-Aged"))</f>
        <v/>
      </c>
      <c r="AN882" s="112">
        <f>IF(Q882&lt;&gt;"",MONTH(Q882),"")</f>
        <v/>
      </c>
      <c r="AO882" s="112">
        <f>IFERROR(VALUE(V882),0)</f>
        <v/>
      </c>
    </row>
    <row customFormat="1" customHeight="1" ht="29.25" r="883" s="112" spans="1:41">
      <c r="A883" s="127" t="n"/>
      <c r="B883" s="113" t="n"/>
      <c r="C883" s="127" t="n"/>
      <c r="D883" s="127" t="n"/>
      <c r="E883" s="114">
        <f>IF(F883 &lt;&gt; "",VLOOKUP(F883,CategoryLookup,2,FALSE), "")</f>
        <v/>
      </c>
      <c r="F883" s="126" t="n"/>
      <c r="G883" s="127" t="n"/>
      <c r="H883" s="127" t="n"/>
      <c r="I883" s="127" t="n"/>
      <c r="J883" s="127" t="n"/>
      <c r="K883" s="127" t="n"/>
      <c r="L883" s="127" t="n"/>
      <c r="M883" s="127" t="n"/>
      <c r="N883" s="120" t="n"/>
      <c r="O883" s="120" t="n"/>
      <c r="P883" s="120" t="n"/>
      <c r="Q883" s="120" t="n"/>
      <c r="R883" s="121" t="n"/>
      <c r="S883" s="121" t="n"/>
      <c r="T883" s="121" t="n"/>
      <c r="U883" s="121" t="n"/>
      <c r="V883" s="117">
        <f>IF(P883="NA","NA",IF(P883&lt;&gt;"",TEXT(P883-N883,"[h].mm"),""))</f>
        <v/>
      </c>
      <c r="W883" s="118">
        <f>IF(AND(R883="",S883=""),"",R883+S883)</f>
        <v/>
      </c>
      <c r="X883" s="116">
        <f>IF(O883&lt;&gt;"",DATE(YEAR(O883), MONTH(O883), DAY(O883)),"")</f>
        <v/>
      </c>
      <c r="Y883" s="122" t="n"/>
      <c r="Z883" s="123" t="n"/>
      <c r="AA883" s="117">
        <f>IF(F883="Re-assigned","NA",IF(W883="","",IF(W883&gt;=VLOOKUP(D883,SLAMatrix,3,FALSE),"Yes",IF(W883&lt;VLOOKUP(D883,SLAMatrix,2,FALSE),"No","Internal"))))</f>
        <v/>
      </c>
      <c r="AB883" s="123" t="n"/>
      <c r="AC883" s="123" t="n"/>
      <c r="AD883" s="119" t="n"/>
      <c r="AE883" s="125" t="n"/>
      <c r="AF883" s="124">
        <f>MONTH(O883)</f>
        <v/>
      </c>
      <c r="AG883" s="124">
        <f>VLOOKUP(IFERROR(MID(AE883,1,(FIND(",",AE883,1)-1)),AE883),Facility_Region_Mapping,2,FALSE)</f>
        <v/>
      </c>
      <c r="AH883" s="124" t="n"/>
      <c r="AI883" s="124">
        <f>IF(C883&lt;&gt;"",IF(M883="ESM User",getInterfaceName($C883),"NA"),"")</f>
        <v/>
      </c>
      <c r="AJ883" s="116">
        <f>IF(Q883&lt;&gt;"",DATE(YEAR(Q883), MONTH(Q883), DAY(Q883)),"")</f>
        <v/>
      </c>
      <c r="AK883" s="130">
        <f>IF(Q883&lt;&gt;0,Q883-N883,TODAY()-N883)</f>
        <v/>
      </c>
      <c r="AL883" s="112">
        <f>IF(F883="Re-assigned",0,IF(H883="Closed",0,IF(H883="Service Restored",0,IF(H883="",0,1))))</f>
        <v/>
      </c>
      <c r="AM883" s="124">
        <f>IF(AL883=0,"",IF(AK883&gt;20.99,"Aged","Non-Aged"))</f>
        <v/>
      </c>
      <c r="AN883" s="112">
        <f>IF(Q883&lt;&gt;"",MONTH(Q883),"")</f>
        <v/>
      </c>
      <c r="AO883" s="112">
        <f>IFERROR(VALUE(V883),0)</f>
        <v/>
      </c>
    </row>
    <row customFormat="1" customHeight="1" ht="29.25" r="884" s="112" spans="1:41">
      <c r="A884" s="127" t="n"/>
      <c r="B884" s="113" t="n"/>
      <c r="C884" s="127" t="n"/>
      <c r="D884" s="127" t="n"/>
      <c r="E884" s="114">
        <f>IF(F884 &lt;&gt; "",VLOOKUP(F884,CategoryLookup,2,FALSE), "")</f>
        <v/>
      </c>
      <c r="F884" s="126" t="n"/>
      <c r="G884" s="127" t="n"/>
      <c r="H884" s="127" t="n"/>
      <c r="I884" s="127" t="n"/>
      <c r="J884" s="127" t="n"/>
      <c r="K884" s="127" t="n"/>
      <c r="L884" s="127" t="n"/>
      <c r="M884" s="127" t="n"/>
      <c r="N884" s="120" t="n"/>
      <c r="O884" s="120" t="n"/>
      <c r="P884" s="120" t="n"/>
      <c r="Q884" s="120" t="n"/>
      <c r="R884" s="121" t="n"/>
      <c r="S884" s="121" t="n"/>
      <c r="T884" s="121" t="n"/>
      <c r="U884" s="121" t="n"/>
      <c r="V884" s="117">
        <f>IF(P884="NA","NA",IF(P884&lt;&gt;"",TEXT(P884-N884,"[h].mm"),""))</f>
        <v/>
      </c>
      <c r="W884" s="118">
        <f>IF(AND(R884="",S884=""),"",R884+S884)</f>
        <v/>
      </c>
      <c r="X884" s="116">
        <f>IF(O884&lt;&gt;"",DATE(YEAR(O884), MONTH(O884), DAY(O884)),"")</f>
        <v/>
      </c>
      <c r="Y884" s="122" t="n"/>
      <c r="Z884" s="123" t="n"/>
      <c r="AA884" s="117">
        <f>IF(F884="Re-assigned","NA",IF(W884="","",IF(W884&gt;=VLOOKUP(D884,SLAMatrix,3,FALSE),"Yes",IF(W884&lt;VLOOKUP(D884,SLAMatrix,2,FALSE),"No","Internal"))))</f>
        <v/>
      </c>
      <c r="AB884" s="123" t="n"/>
      <c r="AC884" s="123" t="n"/>
      <c r="AD884" s="119" t="n"/>
      <c r="AE884" s="125" t="n"/>
      <c r="AF884" s="124">
        <f>MONTH(O884)</f>
        <v/>
      </c>
      <c r="AG884" s="124">
        <f>VLOOKUP(IFERROR(MID(AE884,1,(FIND(",",AE884,1)-1)),AE884),Facility_Region_Mapping,2,FALSE)</f>
        <v/>
      </c>
      <c r="AH884" s="124" t="n"/>
      <c r="AI884" s="124">
        <f>IF(C884&lt;&gt;"",IF(M884="ESM User",getInterfaceName($C884),"NA"),"")</f>
        <v/>
      </c>
      <c r="AJ884" s="116">
        <f>IF(Q884&lt;&gt;"",DATE(YEAR(Q884), MONTH(Q884), DAY(Q884)),"")</f>
        <v/>
      </c>
      <c r="AK884" s="130">
        <f>IF(Q884&lt;&gt;0,Q884-N884,TODAY()-N884)</f>
        <v/>
      </c>
      <c r="AL884" s="112">
        <f>IF(F884="Re-assigned",0,IF(H884="Closed",0,IF(H884="Service Restored",0,IF(H884="",0,1))))</f>
        <v/>
      </c>
      <c r="AM884" s="124">
        <f>IF(AL884=0,"",IF(AK884&gt;20.99,"Aged","Non-Aged"))</f>
        <v/>
      </c>
      <c r="AN884" s="112">
        <f>IF(Q884&lt;&gt;"",MONTH(Q884),"")</f>
        <v/>
      </c>
      <c r="AO884" s="112">
        <f>IFERROR(VALUE(V884),0)</f>
        <v/>
      </c>
    </row>
    <row customFormat="1" customHeight="1" ht="29.25" r="885" s="112" spans="1:41">
      <c r="A885" s="127" t="n"/>
      <c r="B885" s="113" t="n"/>
      <c r="C885" s="127" t="n"/>
      <c r="D885" s="127" t="n"/>
      <c r="E885" s="114">
        <f>IF(F885 &lt;&gt; "",VLOOKUP(F885,CategoryLookup,2,FALSE), "")</f>
        <v/>
      </c>
      <c r="F885" s="126" t="n"/>
      <c r="G885" s="127" t="n"/>
      <c r="H885" s="127" t="n"/>
      <c r="I885" s="127" t="n"/>
      <c r="J885" s="127" t="n"/>
      <c r="K885" s="127" t="n"/>
      <c r="L885" s="127" t="n"/>
      <c r="M885" s="127" t="n"/>
      <c r="N885" s="120" t="n"/>
      <c r="O885" s="120" t="n"/>
      <c r="P885" s="120" t="n"/>
      <c r="Q885" s="120" t="n"/>
      <c r="R885" s="121" t="n"/>
      <c r="S885" s="121" t="n"/>
      <c r="T885" s="121" t="n"/>
      <c r="U885" s="121" t="n"/>
      <c r="V885" s="117">
        <f>IF(P885="NA","NA",IF(P885&lt;&gt;"",TEXT(P885-N885,"[h].mm"),""))</f>
        <v/>
      </c>
      <c r="W885" s="118">
        <f>IF(AND(R885="",S885=""),"",R885+S885)</f>
        <v/>
      </c>
      <c r="X885" s="116">
        <f>IF(O885&lt;&gt;"",DATE(YEAR(O885), MONTH(O885), DAY(O885)),"")</f>
        <v/>
      </c>
      <c r="Y885" s="122" t="n"/>
      <c r="Z885" s="123" t="n"/>
      <c r="AA885" s="117">
        <f>IF(F885="Re-assigned","NA",IF(W885="","",IF(W885&gt;=VLOOKUP(D885,SLAMatrix,3,FALSE),"Yes",IF(W885&lt;VLOOKUP(D885,SLAMatrix,2,FALSE),"No","Internal"))))</f>
        <v/>
      </c>
      <c r="AB885" s="123" t="n"/>
      <c r="AC885" s="123" t="n"/>
      <c r="AD885" s="119" t="n"/>
      <c r="AE885" s="125" t="n"/>
      <c r="AF885" s="124">
        <f>MONTH(O885)</f>
        <v/>
      </c>
      <c r="AG885" s="124">
        <f>VLOOKUP(IFERROR(MID(AE885,1,(FIND(",",AE885,1)-1)),AE885),Facility_Region_Mapping,2,FALSE)</f>
        <v/>
      </c>
      <c r="AH885" s="124" t="n"/>
      <c r="AI885" s="124">
        <f>IF(C885&lt;&gt;"",IF(M885="ESM User",getInterfaceName($C885),"NA"),"")</f>
        <v/>
      </c>
      <c r="AJ885" s="116">
        <f>IF(Q885&lt;&gt;"",DATE(YEAR(Q885), MONTH(Q885), DAY(Q885)),"")</f>
        <v/>
      </c>
      <c r="AK885" s="130">
        <f>IF(Q885&lt;&gt;0,Q885-N885,TODAY()-N885)</f>
        <v/>
      </c>
      <c r="AL885" s="112">
        <f>IF(F885="Re-assigned",0,IF(H885="Closed",0,IF(H885="Service Restored",0,IF(H885="",0,1))))</f>
        <v/>
      </c>
      <c r="AM885" s="124">
        <f>IF(AL885=0,"",IF(AK885&gt;20.99,"Aged","Non-Aged"))</f>
        <v/>
      </c>
      <c r="AN885" s="112">
        <f>IF(Q885&lt;&gt;"",MONTH(Q885),"")</f>
        <v/>
      </c>
      <c r="AO885" s="112">
        <f>IFERROR(VALUE(V885),0)</f>
        <v/>
      </c>
    </row>
    <row customFormat="1" customHeight="1" ht="29.25" r="886" s="112" spans="1:41">
      <c r="A886" s="127" t="n"/>
      <c r="B886" s="113" t="n"/>
      <c r="C886" s="127" t="n"/>
      <c r="D886" s="127" t="n"/>
      <c r="E886" s="114">
        <f>IF(F886 &lt;&gt; "",VLOOKUP(F886,CategoryLookup,2,FALSE), "")</f>
        <v/>
      </c>
      <c r="F886" s="126" t="n"/>
      <c r="G886" s="127" t="n"/>
      <c r="H886" s="127" t="n"/>
      <c r="I886" s="127" t="n"/>
      <c r="J886" s="127" t="n"/>
      <c r="K886" s="127" t="n"/>
      <c r="L886" s="127" t="n"/>
      <c r="M886" s="127" t="n"/>
      <c r="N886" s="120" t="n"/>
      <c r="O886" s="120" t="n"/>
      <c r="P886" s="120" t="n"/>
      <c r="Q886" s="120" t="n"/>
      <c r="R886" s="121" t="n"/>
      <c r="S886" s="121" t="n"/>
      <c r="T886" s="121" t="n"/>
      <c r="U886" s="121" t="n"/>
      <c r="V886" s="117">
        <f>IF(P886="NA","NA",IF(P886&lt;&gt;"",TEXT(P886-N886,"[h].mm"),""))</f>
        <v/>
      </c>
      <c r="W886" s="118">
        <f>IF(AND(R886="",S886=""),"",R886+S886)</f>
        <v/>
      </c>
      <c r="X886" s="116">
        <f>IF(O886&lt;&gt;"",DATE(YEAR(O886), MONTH(O886), DAY(O886)),"")</f>
        <v/>
      </c>
      <c r="Y886" s="122" t="n"/>
      <c r="Z886" s="123" t="n"/>
      <c r="AA886" s="117">
        <f>IF(F886="Re-assigned","NA",IF(W886="","",IF(W886&gt;=VLOOKUP(D886,SLAMatrix,3,FALSE),"Yes",IF(W886&lt;VLOOKUP(D886,SLAMatrix,2,FALSE),"No","Internal"))))</f>
        <v/>
      </c>
      <c r="AB886" s="123" t="n"/>
      <c r="AC886" s="123" t="n"/>
      <c r="AD886" s="119" t="n"/>
      <c r="AE886" s="125" t="n"/>
      <c r="AF886" s="124">
        <f>MONTH(O886)</f>
        <v/>
      </c>
      <c r="AG886" s="124">
        <f>VLOOKUP(IFERROR(MID(AE886,1,(FIND(",",AE886,1)-1)),AE886),Facility_Region_Mapping,2,FALSE)</f>
        <v/>
      </c>
      <c r="AH886" s="124" t="n"/>
      <c r="AI886" s="124">
        <f>IF(C886&lt;&gt;"",IF(M886="ESM User",getInterfaceName($C886),"NA"),"")</f>
        <v/>
      </c>
      <c r="AJ886" s="116">
        <f>IF(Q886&lt;&gt;"",DATE(YEAR(Q886), MONTH(Q886), DAY(Q886)),"")</f>
        <v/>
      </c>
      <c r="AK886" s="130">
        <f>IF(Q886&lt;&gt;0,Q886-N886,TODAY()-N886)</f>
        <v/>
      </c>
      <c r="AL886" s="112">
        <f>IF(F886="Re-assigned",0,IF(H886="Closed",0,IF(H886="Service Restored",0,IF(H886="",0,1))))</f>
        <v/>
      </c>
      <c r="AM886" s="124">
        <f>IF(AL886=0,"",IF(AK886&gt;20.99,"Aged","Non-Aged"))</f>
        <v/>
      </c>
      <c r="AN886" s="112">
        <f>IF(Q886&lt;&gt;"",MONTH(Q886),"")</f>
        <v/>
      </c>
      <c r="AO886" s="112">
        <f>IFERROR(VALUE(V886),0)</f>
        <v/>
      </c>
    </row>
    <row customFormat="1" customHeight="1" ht="29.25" r="887" s="112" spans="1:41">
      <c r="A887" s="127" t="n"/>
      <c r="B887" s="113" t="n"/>
      <c r="C887" s="127" t="n"/>
      <c r="D887" s="127" t="n"/>
      <c r="E887" s="114">
        <f>IF(F887 &lt;&gt; "",VLOOKUP(F887,CategoryLookup,2,FALSE), "")</f>
        <v/>
      </c>
      <c r="F887" s="126" t="n"/>
      <c r="G887" s="127" t="n"/>
      <c r="H887" s="127" t="n"/>
      <c r="I887" s="127" t="n"/>
      <c r="J887" s="127" t="n"/>
      <c r="K887" s="127" t="n"/>
      <c r="L887" s="127" t="n"/>
      <c r="M887" s="127" t="n"/>
      <c r="N887" s="120" t="n"/>
      <c r="O887" s="120" t="n"/>
      <c r="P887" s="120" t="n"/>
      <c r="Q887" s="120" t="n"/>
      <c r="R887" s="121" t="n"/>
      <c r="S887" s="121" t="n"/>
      <c r="T887" s="121" t="n"/>
      <c r="U887" s="121" t="n"/>
      <c r="V887" s="117">
        <f>IF(P887="NA","NA",IF(P887&lt;&gt;"",TEXT(P887-N887,"[h].mm"),""))</f>
        <v/>
      </c>
      <c r="W887" s="118">
        <f>IF(AND(R887="",S887=""),"",R887+S887)</f>
        <v/>
      </c>
      <c r="X887" s="116">
        <f>IF(O887&lt;&gt;"",DATE(YEAR(O887), MONTH(O887), DAY(O887)),"")</f>
        <v/>
      </c>
      <c r="Y887" s="122" t="n"/>
      <c r="Z887" s="123" t="n"/>
      <c r="AA887" s="117">
        <f>IF(F887="Re-assigned","NA",IF(W887="","",IF(W887&gt;=VLOOKUP(D887,SLAMatrix,3,FALSE),"Yes",IF(W887&lt;VLOOKUP(D887,SLAMatrix,2,FALSE),"No","Internal"))))</f>
        <v/>
      </c>
      <c r="AB887" s="123" t="n"/>
      <c r="AC887" s="123" t="n"/>
      <c r="AD887" s="119" t="n"/>
      <c r="AE887" s="125" t="n"/>
      <c r="AF887" s="124">
        <f>MONTH(O887)</f>
        <v/>
      </c>
      <c r="AG887" s="124">
        <f>VLOOKUP(IFERROR(MID(AE887,1,(FIND(",",AE887,1)-1)),AE887),Facility_Region_Mapping,2,FALSE)</f>
        <v/>
      </c>
      <c r="AH887" s="124" t="n"/>
      <c r="AI887" s="124">
        <f>IF(C887&lt;&gt;"",IF(M887="ESM User",getInterfaceName($C887),"NA"),"")</f>
        <v/>
      </c>
      <c r="AJ887" s="116">
        <f>IF(Q887&lt;&gt;"",DATE(YEAR(Q887), MONTH(Q887), DAY(Q887)),"")</f>
        <v/>
      </c>
      <c r="AK887" s="130">
        <f>IF(Q887&lt;&gt;0,Q887-N887,TODAY()-N887)</f>
        <v/>
      </c>
      <c r="AL887" s="112">
        <f>IF(F887="Re-assigned",0,IF(H887="Closed",0,IF(H887="Service Restored",0,IF(H887="",0,1))))</f>
        <v/>
      </c>
      <c r="AM887" s="124">
        <f>IF(AL887=0,"",IF(AK887&gt;20.99,"Aged","Non-Aged"))</f>
        <v/>
      </c>
      <c r="AN887" s="112">
        <f>IF(Q887&lt;&gt;"",MONTH(Q887),"")</f>
        <v/>
      </c>
      <c r="AO887" s="112">
        <f>IFERROR(VALUE(V887),0)</f>
        <v/>
      </c>
    </row>
    <row customFormat="1" customHeight="1" ht="29.25" r="888" s="112" spans="1:41">
      <c r="A888" s="127" t="n"/>
      <c r="B888" s="113" t="n"/>
      <c r="C888" s="127" t="n"/>
      <c r="D888" s="127" t="n"/>
      <c r="E888" s="114">
        <f>IF(F888 &lt;&gt; "",VLOOKUP(F888,CategoryLookup,2,FALSE), "")</f>
        <v/>
      </c>
      <c r="F888" s="126" t="n"/>
      <c r="G888" s="127" t="n"/>
      <c r="H888" s="127" t="n"/>
      <c r="I888" s="127" t="n"/>
      <c r="J888" s="127" t="n"/>
      <c r="K888" s="127" t="n"/>
      <c r="L888" s="127" t="n"/>
      <c r="M888" s="127" t="n"/>
      <c r="N888" s="120" t="n"/>
      <c r="O888" s="120" t="n"/>
      <c r="P888" s="120" t="n"/>
      <c r="Q888" s="120" t="n"/>
      <c r="R888" s="121" t="n"/>
      <c r="S888" s="121" t="n"/>
      <c r="T888" s="121" t="n"/>
      <c r="U888" s="121" t="n"/>
      <c r="V888" s="117">
        <f>IF(P888="NA","NA",IF(P888&lt;&gt;"",TEXT(P888-N888,"[h].mm"),""))</f>
        <v/>
      </c>
      <c r="W888" s="118">
        <f>IF(AND(R888="",S888=""),"",R888+S888)</f>
        <v/>
      </c>
      <c r="X888" s="116">
        <f>IF(O888&lt;&gt;"",DATE(YEAR(O888), MONTH(O888), DAY(O888)),"")</f>
        <v/>
      </c>
      <c r="Y888" s="122" t="n"/>
      <c r="Z888" s="123" t="n"/>
      <c r="AA888" s="117">
        <f>IF(F888="Re-assigned","NA",IF(W888="","",IF(W888&gt;=VLOOKUP(D888,SLAMatrix,3,FALSE),"Yes",IF(W888&lt;VLOOKUP(D888,SLAMatrix,2,FALSE),"No","Internal"))))</f>
        <v/>
      </c>
      <c r="AB888" s="123" t="n"/>
      <c r="AC888" s="123" t="n"/>
      <c r="AD888" s="119" t="n"/>
      <c r="AE888" s="125" t="n"/>
      <c r="AF888" s="124">
        <f>MONTH(O888)</f>
        <v/>
      </c>
      <c r="AG888" s="124">
        <f>VLOOKUP(IFERROR(MID(AE888,1,(FIND(",",AE888,1)-1)),AE888),Facility_Region_Mapping,2,FALSE)</f>
        <v/>
      </c>
      <c r="AH888" s="124" t="n"/>
      <c r="AI888" s="124">
        <f>IF(C888&lt;&gt;"",IF(M888="ESM User",getInterfaceName($C888),"NA"),"")</f>
        <v/>
      </c>
      <c r="AJ888" s="116">
        <f>IF(Q888&lt;&gt;"",DATE(YEAR(Q888), MONTH(Q888), DAY(Q888)),"")</f>
        <v/>
      </c>
      <c r="AK888" s="130">
        <f>IF(Q888&lt;&gt;0,Q888-N888,TODAY()-N888)</f>
        <v/>
      </c>
      <c r="AL888" s="112">
        <f>IF(F888="Re-assigned",0,IF(H888="Closed",0,IF(H888="Service Restored",0,IF(H888="",0,1))))</f>
        <v/>
      </c>
      <c r="AM888" s="124">
        <f>IF(AL888=0,"",IF(AK888&gt;20.99,"Aged","Non-Aged"))</f>
        <v/>
      </c>
      <c r="AN888" s="112">
        <f>IF(Q888&lt;&gt;"",MONTH(Q888),"")</f>
        <v/>
      </c>
      <c r="AO888" s="112">
        <f>IFERROR(VALUE(V888),0)</f>
        <v/>
      </c>
    </row>
    <row customFormat="1" customHeight="1" ht="29.25" r="889" s="112" spans="1:41">
      <c r="A889" s="127" t="n"/>
      <c r="B889" s="113" t="n"/>
      <c r="C889" s="127" t="n"/>
      <c r="D889" s="127" t="n"/>
      <c r="E889" s="114">
        <f>IF(F889 &lt;&gt; "",VLOOKUP(F889,CategoryLookup,2,FALSE), "")</f>
        <v/>
      </c>
      <c r="F889" s="126" t="n"/>
      <c r="G889" s="127" t="n"/>
      <c r="H889" s="127" t="n"/>
      <c r="I889" s="127" t="n"/>
      <c r="J889" s="127" t="n"/>
      <c r="K889" s="127" t="n"/>
      <c r="L889" s="127" t="n"/>
      <c r="M889" s="127" t="n"/>
      <c r="N889" s="120" t="n"/>
      <c r="O889" s="120" t="n"/>
      <c r="P889" s="120" t="n"/>
      <c r="Q889" s="120" t="n"/>
      <c r="R889" s="121" t="n"/>
      <c r="S889" s="121" t="n"/>
      <c r="T889" s="121" t="n"/>
      <c r="U889" s="121" t="n"/>
      <c r="V889" s="117">
        <f>IF(P889="NA","NA",IF(P889&lt;&gt;"",TEXT(P889-N889,"[h].mm"),""))</f>
        <v/>
      </c>
      <c r="W889" s="118">
        <f>IF(AND(R889="",S889=""),"",R889+S889)</f>
        <v/>
      </c>
      <c r="X889" s="116">
        <f>IF(O889&lt;&gt;"",DATE(YEAR(O889), MONTH(O889), DAY(O889)),"")</f>
        <v/>
      </c>
      <c r="Y889" s="122" t="n"/>
      <c r="Z889" s="123" t="n"/>
      <c r="AA889" s="117">
        <f>IF(F889="Re-assigned","NA",IF(W889="","",IF(W889&gt;=VLOOKUP(D889,SLAMatrix,3,FALSE),"Yes",IF(W889&lt;VLOOKUP(D889,SLAMatrix,2,FALSE),"No","Internal"))))</f>
        <v/>
      </c>
      <c r="AB889" s="123" t="n"/>
      <c r="AC889" s="123" t="n"/>
      <c r="AD889" s="119" t="n"/>
      <c r="AE889" s="125" t="n"/>
      <c r="AF889" s="124">
        <f>MONTH(O889)</f>
        <v/>
      </c>
      <c r="AG889" s="124">
        <f>VLOOKUP(IFERROR(MID(AE889,1,(FIND(",",AE889,1)-1)),AE889),Facility_Region_Mapping,2,FALSE)</f>
        <v/>
      </c>
      <c r="AH889" s="124" t="n"/>
      <c r="AI889" s="124">
        <f>IF(C889&lt;&gt;"",IF(M889="ESM User",getInterfaceName($C889),"NA"),"")</f>
        <v/>
      </c>
      <c r="AJ889" s="116">
        <f>IF(Q889&lt;&gt;"",DATE(YEAR(Q889), MONTH(Q889), DAY(Q889)),"")</f>
        <v/>
      </c>
      <c r="AK889" s="130">
        <f>IF(Q889&lt;&gt;0,Q889-N889,TODAY()-N889)</f>
        <v/>
      </c>
      <c r="AL889" s="112">
        <f>IF(F889="Re-assigned",0,IF(H889="Closed",0,IF(H889="Service Restored",0,IF(H889="",0,1))))</f>
        <v/>
      </c>
      <c r="AM889" s="124">
        <f>IF(AL889=0,"",IF(AK889&gt;20.99,"Aged","Non-Aged"))</f>
        <v/>
      </c>
      <c r="AN889" s="112">
        <f>IF(Q889&lt;&gt;"",MONTH(Q889),"")</f>
        <v/>
      </c>
      <c r="AO889" s="112">
        <f>IFERROR(VALUE(V889),0)</f>
        <v/>
      </c>
    </row>
    <row customFormat="1" customHeight="1" ht="29.25" r="890" s="112" spans="1:41">
      <c r="A890" s="127" t="n"/>
      <c r="B890" s="113" t="n"/>
      <c r="C890" s="127" t="n"/>
      <c r="D890" s="127" t="n"/>
      <c r="E890" s="114">
        <f>IF(F890 &lt;&gt; "",VLOOKUP(F890,CategoryLookup,2,FALSE), "")</f>
        <v/>
      </c>
      <c r="F890" s="126" t="n"/>
      <c r="G890" s="127" t="n"/>
      <c r="H890" s="127" t="n"/>
      <c r="I890" s="127" t="n"/>
      <c r="J890" s="127" t="n"/>
      <c r="K890" s="127" t="n"/>
      <c r="L890" s="127" t="n"/>
      <c r="M890" s="127" t="n"/>
      <c r="N890" s="120" t="n"/>
      <c r="O890" s="120" t="n"/>
      <c r="P890" s="120" t="n"/>
      <c r="Q890" s="120" t="n"/>
      <c r="R890" s="121" t="n"/>
      <c r="S890" s="121" t="n"/>
      <c r="T890" s="121" t="n"/>
      <c r="U890" s="121" t="n"/>
      <c r="V890" s="117">
        <f>IF(P890="NA","NA",IF(P890&lt;&gt;"",TEXT(P890-N890,"[h].mm"),""))</f>
        <v/>
      </c>
      <c r="W890" s="118">
        <f>IF(AND(R890="",S890=""),"",R890+S890)</f>
        <v/>
      </c>
      <c r="X890" s="116">
        <f>IF(O890&lt;&gt;"",DATE(YEAR(O890), MONTH(O890), DAY(O890)),"")</f>
        <v/>
      </c>
      <c r="Y890" s="122" t="n"/>
      <c r="Z890" s="123" t="n"/>
      <c r="AA890" s="117">
        <f>IF(F890="Re-assigned","NA",IF(W890="","",IF(W890&gt;=VLOOKUP(D890,SLAMatrix,3,FALSE),"Yes",IF(W890&lt;VLOOKUP(D890,SLAMatrix,2,FALSE),"No","Internal"))))</f>
        <v/>
      </c>
      <c r="AB890" s="123" t="n"/>
      <c r="AC890" s="123" t="n"/>
      <c r="AD890" s="119" t="n"/>
      <c r="AE890" s="125" t="n"/>
      <c r="AF890" s="124">
        <f>MONTH(O890)</f>
        <v/>
      </c>
      <c r="AG890" s="124">
        <f>VLOOKUP(IFERROR(MID(AE890,1,(FIND(",",AE890,1)-1)),AE890),Facility_Region_Mapping,2,FALSE)</f>
        <v/>
      </c>
      <c r="AH890" s="124" t="n"/>
      <c r="AI890" s="124">
        <f>IF(C890&lt;&gt;"",IF(M890="ESM User",getInterfaceName($C890),"NA"),"")</f>
        <v/>
      </c>
      <c r="AJ890" s="116">
        <f>IF(Q890&lt;&gt;"",DATE(YEAR(Q890), MONTH(Q890), DAY(Q890)),"")</f>
        <v/>
      </c>
      <c r="AK890" s="130">
        <f>IF(Q890&lt;&gt;0,Q890-N890,TODAY()-N890)</f>
        <v/>
      </c>
      <c r="AL890" s="112">
        <f>IF(F890="Re-assigned",0,IF(H890="Closed",0,IF(H890="Service Restored",0,IF(H890="",0,1))))</f>
        <v/>
      </c>
      <c r="AM890" s="124">
        <f>IF(AL890=0,"",IF(AK890&gt;20.99,"Aged","Non-Aged"))</f>
        <v/>
      </c>
      <c r="AN890" s="112">
        <f>IF(Q890&lt;&gt;"",MONTH(Q890),"")</f>
        <v/>
      </c>
      <c r="AO890" s="112">
        <f>IFERROR(VALUE(V890),0)</f>
        <v/>
      </c>
    </row>
    <row customFormat="1" customHeight="1" ht="29.25" r="891" s="112" spans="1:41">
      <c r="A891" s="127" t="n"/>
      <c r="B891" s="113" t="n"/>
      <c r="C891" s="127" t="n"/>
      <c r="D891" s="127" t="n"/>
      <c r="E891" s="114">
        <f>IF(F891 &lt;&gt; "",VLOOKUP(F891,CategoryLookup,2,FALSE), "")</f>
        <v/>
      </c>
      <c r="F891" s="126" t="n"/>
      <c r="G891" s="127" t="n"/>
      <c r="H891" s="127" t="n"/>
      <c r="I891" s="127" t="n"/>
      <c r="J891" s="127" t="n"/>
      <c r="K891" s="127" t="n"/>
      <c r="L891" s="127" t="n"/>
      <c r="M891" s="127" t="n"/>
      <c r="N891" s="120" t="n"/>
      <c r="O891" s="120" t="n"/>
      <c r="P891" s="120" t="n"/>
      <c r="Q891" s="120" t="n"/>
      <c r="R891" s="121" t="n"/>
      <c r="S891" s="121" t="n"/>
      <c r="T891" s="121" t="n"/>
      <c r="U891" s="121" t="n"/>
      <c r="V891" s="117">
        <f>IF(P891="NA","NA",IF(P891&lt;&gt;"",TEXT(P891-N891,"[h].mm"),""))</f>
        <v/>
      </c>
      <c r="W891" s="118">
        <f>IF(AND(R891="",S891=""),"",R891+S891)</f>
        <v/>
      </c>
      <c r="X891" s="116">
        <f>IF(O891&lt;&gt;"",DATE(YEAR(O891), MONTH(O891), DAY(O891)),"")</f>
        <v/>
      </c>
      <c r="Y891" s="122" t="n"/>
      <c r="Z891" s="123" t="n"/>
      <c r="AA891" s="117">
        <f>IF(F891="Re-assigned","NA",IF(W891="","",IF(W891&gt;=VLOOKUP(D891,SLAMatrix,3,FALSE),"Yes",IF(W891&lt;VLOOKUP(D891,SLAMatrix,2,FALSE),"No","Internal"))))</f>
        <v/>
      </c>
      <c r="AB891" s="123" t="n"/>
      <c r="AC891" s="123" t="n"/>
      <c r="AD891" s="119" t="n"/>
      <c r="AE891" s="125" t="n"/>
      <c r="AF891" s="124">
        <f>MONTH(O891)</f>
        <v/>
      </c>
      <c r="AG891" s="124">
        <f>VLOOKUP(IFERROR(MID(AE891,1,(FIND(",",AE891,1)-1)),AE891),Facility_Region_Mapping,2,FALSE)</f>
        <v/>
      </c>
      <c r="AH891" s="124" t="n"/>
      <c r="AI891" s="124">
        <f>IF(C891&lt;&gt;"",IF(M891="ESM User",getInterfaceName($C891),"NA"),"")</f>
        <v/>
      </c>
      <c r="AJ891" s="116">
        <f>IF(Q891&lt;&gt;"",DATE(YEAR(Q891), MONTH(Q891), DAY(Q891)),"")</f>
        <v/>
      </c>
      <c r="AK891" s="130">
        <f>IF(Q891&lt;&gt;0,Q891-N891,TODAY()-N891)</f>
        <v/>
      </c>
      <c r="AL891" s="112">
        <f>IF(F891="Re-assigned",0,IF(H891="Closed",0,IF(H891="Service Restored",0,IF(H891="",0,1))))</f>
        <v/>
      </c>
      <c r="AM891" s="124">
        <f>IF(AL891=0,"",IF(AK891&gt;20.99,"Aged","Non-Aged"))</f>
        <v/>
      </c>
      <c r="AN891" s="112">
        <f>IF(Q891&lt;&gt;"",MONTH(Q891),"")</f>
        <v/>
      </c>
      <c r="AO891" s="112">
        <f>IFERROR(VALUE(V891),0)</f>
        <v/>
      </c>
    </row>
    <row customFormat="1" customHeight="1" ht="29.25" r="892" s="112" spans="1:41">
      <c r="A892" s="127" t="n"/>
      <c r="B892" s="113" t="n"/>
      <c r="C892" s="127" t="n"/>
      <c r="D892" s="127" t="n"/>
      <c r="E892" s="114">
        <f>IF(F892 &lt;&gt; "",VLOOKUP(F892,CategoryLookup,2,FALSE), "")</f>
        <v/>
      </c>
      <c r="F892" s="126" t="n"/>
      <c r="G892" s="127" t="n"/>
      <c r="H892" s="127" t="n"/>
      <c r="I892" s="127" t="n"/>
      <c r="J892" s="127" t="n"/>
      <c r="K892" s="127" t="n"/>
      <c r="L892" s="127" t="n"/>
      <c r="M892" s="127" t="n"/>
      <c r="N892" s="120" t="n"/>
      <c r="O892" s="120" t="n"/>
      <c r="P892" s="120" t="n"/>
      <c r="Q892" s="120" t="n"/>
      <c r="R892" s="121" t="n"/>
      <c r="S892" s="121" t="n"/>
      <c r="T892" s="121" t="n"/>
      <c r="U892" s="121" t="n"/>
      <c r="V892" s="117">
        <f>IF(P892="NA","NA",IF(P892&lt;&gt;"",TEXT(P892-N892,"[h].mm"),""))</f>
        <v/>
      </c>
      <c r="W892" s="118">
        <f>IF(AND(R892="",S892=""),"",R892+S892)</f>
        <v/>
      </c>
      <c r="X892" s="116">
        <f>IF(O892&lt;&gt;"",DATE(YEAR(O892), MONTH(O892), DAY(O892)),"")</f>
        <v/>
      </c>
      <c r="Y892" s="122" t="n"/>
      <c r="Z892" s="123" t="n"/>
      <c r="AA892" s="117">
        <f>IF(F892="Re-assigned","NA",IF(W892="","",IF(W892&gt;=VLOOKUP(D892,SLAMatrix,3,FALSE),"Yes",IF(W892&lt;VLOOKUP(D892,SLAMatrix,2,FALSE),"No","Internal"))))</f>
        <v/>
      </c>
      <c r="AB892" s="123" t="n"/>
      <c r="AC892" s="123" t="n"/>
      <c r="AD892" s="119" t="n"/>
      <c r="AE892" s="125" t="n"/>
      <c r="AF892" s="124">
        <f>MONTH(O892)</f>
        <v/>
      </c>
      <c r="AG892" s="124">
        <f>VLOOKUP(IFERROR(MID(AE892,1,(FIND(",",AE892,1)-1)),AE892),Facility_Region_Mapping,2,FALSE)</f>
        <v/>
      </c>
      <c r="AH892" s="124" t="n"/>
      <c r="AI892" s="124">
        <f>IF(C892&lt;&gt;"",IF(M892="ESM User",getInterfaceName($C892),"NA"),"")</f>
        <v/>
      </c>
      <c r="AJ892" s="116">
        <f>IF(Q892&lt;&gt;"",DATE(YEAR(Q892), MONTH(Q892), DAY(Q892)),"")</f>
        <v/>
      </c>
      <c r="AK892" s="130">
        <f>IF(Q892&lt;&gt;0,Q892-N892,TODAY()-N892)</f>
        <v/>
      </c>
      <c r="AL892" s="112">
        <f>IF(F892="Re-assigned",0,IF(H892="Closed",0,IF(H892="Service Restored",0,IF(H892="",0,1))))</f>
        <v/>
      </c>
      <c r="AM892" s="124">
        <f>IF(AL892=0,"",IF(AK892&gt;20.99,"Aged","Non-Aged"))</f>
        <v/>
      </c>
      <c r="AN892" s="112">
        <f>IF(Q892&lt;&gt;"",MONTH(Q892),"")</f>
        <v/>
      </c>
      <c r="AO892" s="112">
        <f>IFERROR(VALUE(V892),0)</f>
        <v/>
      </c>
    </row>
    <row customFormat="1" customHeight="1" ht="29.25" r="893" s="112" spans="1:41">
      <c r="A893" s="127" t="n"/>
      <c r="B893" s="113" t="n"/>
      <c r="C893" s="127" t="n"/>
      <c r="D893" s="127" t="n"/>
      <c r="E893" s="114">
        <f>IF(F893 &lt;&gt; "",VLOOKUP(F893,CategoryLookup,2,FALSE), "")</f>
        <v/>
      </c>
      <c r="F893" s="126" t="n"/>
      <c r="G893" s="127" t="n"/>
      <c r="H893" s="127" t="n"/>
      <c r="I893" s="127" t="n"/>
      <c r="J893" s="127" t="n"/>
      <c r="K893" s="127" t="n"/>
      <c r="L893" s="127" t="n"/>
      <c r="M893" s="127" t="n"/>
      <c r="N893" s="120" t="n"/>
      <c r="O893" s="120" t="n"/>
      <c r="P893" s="120" t="n"/>
      <c r="Q893" s="120" t="n"/>
      <c r="R893" s="121" t="n"/>
      <c r="S893" s="121" t="n"/>
      <c r="T893" s="121" t="n"/>
      <c r="U893" s="121" t="n"/>
      <c r="V893" s="117">
        <f>IF(P893="NA","NA",IF(P893&lt;&gt;"",TEXT(P893-N893,"[h].mm"),""))</f>
        <v/>
      </c>
      <c r="W893" s="118">
        <f>IF(AND(R893="",S893=""),"",R893+S893)</f>
        <v/>
      </c>
      <c r="X893" s="116">
        <f>IF(O893&lt;&gt;"",DATE(YEAR(O893), MONTH(O893), DAY(O893)),"")</f>
        <v/>
      </c>
      <c r="Y893" s="122" t="n"/>
      <c r="Z893" s="123" t="n"/>
      <c r="AA893" s="117">
        <f>IF(F893="Re-assigned","NA",IF(W893="","",IF(W893&gt;=VLOOKUP(D893,SLAMatrix,3,FALSE),"Yes",IF(W893&lt;VLOOKUP(D893,SLAMatrix,2,FALSE),"No","Internal"))))</f>
        <v/>
      </c>
      <c r="AB893" s="123" t="n"/>
      <c r="AC893" s="123" t="n"/>
      <c r="AD893" s="119" t="n"/>
      <c r="AE893" s="125" t="n"/>
      <c r="AF893" s="124">
        <f>MONTH(O893)</f>
        <v/>
      </c>
      <c r="AG893" s="124">
        <f>VLOOKUP(IFERROR(MID(AE893,1,(FIND(",",AE893,1)-1)),AE893),Facility_Region_Mapping,2,FALSE)</f>
        <v/>
      </c>
      <c r="AH893" s="124" t="n"/>
      <c r="AI893" s="124">
        <f>IF(C893&lt;&gt;"",IF(M893="ESM User",getInterfaceName($C893),"NA"),"")</f>
        <v/>
      </c>
      <c r="AJ893" s="116">
        <f>IF(Q893&lt;&gt;"",DATE(YEAR(Q893), MONTH(Q893), DAY(Q893)),"")</f>
        <v/>
      </c>
      <c r="AK893" s="130">
        <f>IF(Q893&lt;&gt;0,Q893-N893,TODAY()-N893)</f>
        <v/>
      </c>
      <c r="AL893" s="112">
        <f>IF(F893="Re-assigned",0,IF(H893="Closed",0,IF(H893="Service Restored",0,IF(H893="",0,1))))</f>
        <v/>
      </c>
      <c r="AM893" s="124">
        <f>IF(AL893=0,"",IF(AK893&gt;20.99,"Aged","Non-Aged"))</f>
        <v/>
      </c>
      <c r="AN893" s="112">
        <f>IF(Q893&lt;&gt;"",MONTH(Q893),"")</f>
        <v/>
      </c>
      <c r="AO893" s="112">
        <f>IFERROR(VALUE(V893),0)</f>
        <v/>
      </c>
    </row>
    <row customFormat="1" customHeight="1" ht="29.25" r="894" s="112" spans="1:41">
      <c r="A894" s="127" t="n"/>
      <c r="B894" s="113" t="n"/>
      <c r="C894" s="127" t="n"/>
      <c r="D894" s="127" t="n"/>
      <c r="E894" s="114">
        <f>IF(F894 &lt;&gt; "",VLOOKUP(F894,CategoryLookup,2,FALSE), "")</f>
        <v/>
      </c>
      <c r="F894" s="126" t="n"/>
      <c r="G894" s="127" t="n"/>
      <c r="H894" s="127" t="n"/>
      <c r="I894" s="127" t="n"/>
      <c r="J894" s="127" t="n"/>
      <c r="K894" s="127" t="n"/>
      <c r="L894" s="127" t="n"/>
      <c r="M894" s="127" t="n"/>
      <c r="N894" s="120" t="n"/>
      <c r="O894" s="120" t="n"/>
      <c r="P894" s="120" t="n"/>
      <c r="Q894" s="120" t="n"/>
      <c r="R894" s="121" t="n"/>
      <c r="S894" s="121" t="n"/>
      <c r="T894" s="121" t="n"/>
      <c r="U894" s="121" t="n"/>
      <c r="V894" s="117">
        <f>IF(P894="NA","NA",IF(P894&lt;&gt;"",TEXT(P894-N894,"[h].mm"),""))</f>
        <v/>
      </c>
      <c r="W894" s="118">
        <f>IF(AND(R894="",S894=""),"",R894+S894)</f>
        <v/>
      </c>
      <c r="X894" s="116">
        <f>IF(O894&lt;&gt;"",DATE(YEAR(O894), MONTH(O894), DAY(O894)),"")</f>
        <v/>
      </c>
      <c r="Y894" s="122" t="n"/>
      <c r="Z894" s="123" t="n"/>
      <c r="AA894" s="117">
        <f>IF(F894="Re-assigned","NA",IF(W894="","",IF(W894&gt;=VLOOKUP(D894,SLAMatrix,3,FALSE),"Yes",IF(W894&lt;VLOOKUP(D894,SLAMatrix,2,FALSE),"No","Internal"))))</f>
        <v/>
      </c>
      <c r="AB894" s="123" t="n"/>
      <c r="AC894" s="123" t="n"/>
      <c r="AD894" s="119" t="n"/>
      <c r="AE894" s="125" t="n"/>
      <c r="AF894" s="124">
        <f>MONTH(O894)</f>
        <v/>
      </c>
      <c r="AG894" s="124">
        <f>VLOOKUP(IFERROR(MID(AE894,1,(FIND(",",AE894,1)-1)),AE894),Facility_Region_Mapping,2,FALSE)</f>
        <v/>
      </c>
      <c r="AH894" s="124" t="n"/>
      <c r="AI894" s="124">
        <f>IF(C894&lt;&gt;"",IF(M894="ESM User",getInterfaceName($C894),"NA"),"")</f>
        <v/>
      </c>
      <c r="AJ894" s="116">
        <f>IF(Q894&lt;&gt;"",DATE(YEAR(Q894), MONTH(Q894), DAY(Q894)),"")</f>
        <v/>
      </c>
      <c r="AK894" s="130">
        <f>IF(Q894&lt;&gt;0,Q894-N894,TODAY()-N894)</f>
        <v/>
      </c>
      <c r="AL894" s="112">
        <f>IF(F894="Re-assigned",0,IF(H894="Closed",0,IF(H894="Service Restored",0,IF(H894="",0,1))))</f>
        <v/>
      </c>
      <c r="AM894" s="124">
        <f>IF(AL894=0,"",IF(AK894&gt;20.99,"Aged","Non-Aged"))</f>
        <v/>
      </c>
      <c r="AN894" s="112">
        <f>IF(Q894&lt;&gt;"",MONTH(Q894),"")</f>
        <v/>
      </c>
      <c r="AO894" s="112">
        <f>IFERROR(VALUE(V894),0)</f>
        <v/>
      </c>
    </row>
    <row customFormat="1" customHeight="1" ht="29.25" r="895" s="112" spans="1:41">
      <c r="A895" s="127" t="n"/>
      <c r="B895" s="113" t="n"/>
      <c r="C895" s="127" t="n"/>
      <c r="D895" s="127" t="n"/>
      <c r="E895" s="114">
        <f>IF(F895 &lt;&gt; "",VLOOKUP(F895,CategoryLookup,2,FALSE), "")</f>
        <v/>
      </c>
      <c r="F895" s="126" t="n"/>
      <c r="G895" s="127" t="n"/>
      <c r="H895" s="127" t="n"/>
      <c r="I895" s="127" t="n"/>
      <c r="J895" s="127" t="n"/>
      <c r="K895" s="127" t="n"/>
      <c r="L895" s="127" t="n"/>
      <c r="M895" s="127" t="n"/>
      <c r="N895" s="120" t="n"/>
      <c r="O895" s="120" t="n"/>
      <c r="P895" s="120" t="n"/>
      <c r="Q895" s="120" t="n"/>
      <c r="R895" s="121" t="n"/>
      <c r="S895" s="121" t="n"/>
      <c r="T895" s="121" t="n"/>
      <c r="U895" s="121" t="n"/>
      <c r="V895" s="117">
        <f>IF(P895="NA","NA",IF(P895&lt;&gt;"",TEXT(P895-N895,"[h].mm"),""))</f>
        <v/>
      </c>
      <c r="W895" s="118">
        <f>IF(AND(R895="",S895=""),"",R895+S895)</f>
        <v/>
      </c>
      <c r="X895" s="116">
        <f>IF(O895&lt;&gt;"",DATE(YEAR(O895), MONTH(O895), DAY(O895)),"")</f>
        <v/>
      </c>
      <c r="Y895" s="122" t="n"/>
      <c r="Z895" s="123" t="n"/>
      <c r="AA895" s="117">
        <f>IF(F895="Re-assigned","NA",IF(W895="","",IF(W895&gt;=VLOOKUP(D895,SLAMatrix,3,FALSE),"Yes",IF(W895&lt;VLOOKUP(D895,SLAMatrix,2,FALSE),"No","Internal"))))</f>
        <v/>
      </c>
      <c r="AB895" s="123" t="n"/>
      <c r="AC895" s="123" t="n"/>
      <c r="AD895" s="119" t="n"/>
      <c r="AE895" s="125" t="n"/>
      <c r="AF895" s="124">
        <f>MONTH(O895)</f>
        <v/>
      </c>
      <c r="AG895" s="124">
        <f>VLOOKUP(IFERROR(MID(AE895,1,(FIND(",",AE895,1)-1)),AE895),Facility_Region_Mapping,2,FALSE)</f>
        <v/>
      </c>
      <c r="AH895" s="124" t="n"/>
      <c r="AI895" s="124">
        <f>IF(C895&lt;&gt;"",IF(M895="ESM User",getInterfaceName($C895),"NA"),"")</f>
        <v/>
      </c>
      <c r="AJ895" s="116">
        <f>IF(Q895&lt;&gt;"",DATE(YEAR(Q895), MONTH(Q895), DAY(Q895)),"")</f>
        <v/>
      </c>
      <c r="AK895" s="130">
        <f>IF(Q895&lt;&gt;0,Q895-N895,TODAY()-N895)</f>
        <v/>
      </c>
      <c r="AL895" s="112">
        <f>IF(F895="Re-assigned",0,IF(H895="Closed",0,IF(H895="Service Restored",0,IF(H895="",0,1))))</f>
        <v/>
      </c>
      <c r="AM895" s="124">
        <f>IF(AL895=0,"",IF(AK895&gt;20.99,"Aged","Non-Aged"))</f>
        <v/>
      </c>
      <c r="AN895" s="112">
        <f>IF(Q895&lt;&gt;"",MONTH(Q895),"")</f>
        <v/>
      </c>
      <c r="AO895" s="112">
        <f>IFERROR(VALUE(V895),0)</f>
        <v/>
      </c>
    </row>
    <row customFormat="1" customHeight="1" ht="29.25" r="896" s="112" spans="1:41">
      <c r="A896" s="127" t="n"/>
      <c r="B896" s="113" t="n"/>
      <c r="C896" s="127" t="n"/>
      <c r="D896" s="127" t="n"/>
      <c r="E896" s="114">
        <f>IF(F896 &lt;&gt; "",VLOOKUP(F896,CategoryLookup,2,FALSE), "")</f>
        <v/>
      </c>
      <c r="F896" s="126" t="n"/>
      <c r="G896" s="127" t="n"/>
      <c r="H896" s="127" t="n"/>
      <c r="I896" s="127" t="n"/>
      <c r="J896" s="127" t="n"/>
      <c r="K896" s="127" t="n"/>
      <c r="L896" s="127" t="n"/>
      <c r="M896" s="127" t="n"/>
      <c r="N896" s="120" t="n"/>
      <c r="O896" s="120" t="n"/>
      <c r="P896" s="120" t="n"/>
      <c r="Q896" s="120" t="n"/>
      <c r="R896" s="121" t="n"/>
      <c r="S896" s="121" t="n"/>
      <c r="T896" s="121" t="n"/>
      <c r="U896" s="121" t="n"/>
      <c r="V896" s="117">
        <f>IF(P896="NA","NA",IF(P896&lt;&gt;"",TEXT(P896-N896,"[h].mm"),""))</f>
        <v/>
      </c>
      <c r="W896" s="118">
        <f>IF(AND(R896="",S896=""),"",R896+S896)</f>
        <v/>
      </c>
      <c r="X896" s="116">
        <f>IF(O896&lt;&gt;"",DATE(YEAR(O896), MONTH(O896), DAY(O896)),"")</f>
        <v/>
      </c>
      <c r="Y896" s="122" t="n"/>
      <c r="Z896" s="123" t="n"/>
      <c r="AA896" s="117">
        <f>IF(F896="Re-assigned","NA",IF(W896="","",IF(W896&gt;=VLOOKUP(D896,SLAMatrix,3,FALSE),"Yes",IF(W896&lt;VLOOKUP(D896,SLAMatrix,2,FALSE),"No","Internal"))))</f>
        <v/>
      </c>
      <c r="AB896" s="123" t="n"/>
      <c r="AC896" s="123" t="n"/>
      <c r="AD896" s="119" t="n"/>
      <c r="AE896" s="125" t="n"/>
      <c r="AF896" s="124">
        <f>MONTH(O896)</f>
        <v/>
      </c>
      <c r="AG896" s="124">
        <f>VLOOKUP(IFERROR(MID(AE896,1,(FIND(",",AE896,1)-1)),AE896),Facility_Region_Mapping,2,FALSE)</f>
        <v/>
      </c>
      <c r="AH896" s="124" t="n"/>
      <c r="AI896" s="124">
        <f>IF(C896&lt;&gt;"",IF(M896="ESM User",getInterfaceName($C896),"NA"),"")</f>
        <v/>
      </c>
      <c r="AJ896" s="116">
        <f>IF(Q896&lt;&gt;"",DATE(YEAR(Q896), MONTH(Q896), DAY(Q896)),"")</f>
        <v/>
      </c>
      <c r="AK896" s="130">
        <f>IF(Q896&lt;&gt;0,Q896-N896,TODAY()-N896)</f>
        <v/>
      </c>
      <c r="AL896" s="112">
        <f>IF(F896="Re-assigned",0,IF(H896="Closed",0,IF(H896="Service Restored",0,IF(H896="",0,1))))</f>
        <v/>
      </c>
      <c r="AM896" s="124">
        <f>IF(AL896=0,"",IF(AK896&gt;20.99,"Aged","Non-Aged"))</f>
        <v/>
      </c>
      <c r="AN896" s="112">
        <f>IF(Q896&lt;&gt;"",MONTH(Q896),"")</f>
        <v/>
      </c>
      <c r="AO896" s="112">
        <f>IFERROR(VALUE(V896),0)</f>
        <v/>
      </c>
    </row>
    <row customFormat="1" customHeight="1" ht="29.25" r="897" s="112" spans="1:41">
      <c r="A897" s="127" t="n"/>
      <c r="B897" s="113" t="n"/>
      <c r="C897" s="127" t="n"/>
      <c r="D897" s="127" t="n"/>
      <c r="E897" s="114">
        <f>IF(F897 &lt;&gt; "",VLOOKUP(F897,CategoryLookup,2,FALSE), "")</f>
        <v/>
      </c>
      <c r="F897" s="126" t="n"/>
      <c r="G897" s="127" t="n"/>
      <c r="H897" s="127" t="n"/>
      <c r="I897" s="127" t="n"/>
      <c r="J897" s="127" t="n"/>
      <c r="K897" s="127" t="n"/>
      <c r="L897" s="127" t="n"/>
      <c r="M897" s="127" t="n"/>
      <c r="N897" s="120" t="n"/>
      <c r="O897" s="120" t="n"/>
      <c r="P897" s="120" t="n"/>
      <c r="Q897" s="120" t="n"/>
      <c r="R897" s="121" t="n"/>
      <c r="S897" s="121" t="n"/>
      <c r="T897" s="121" t="n"/>
      <c r="U897" s="121" t="n"/>
      <c r="V897" s="117">
        <f>IF(P897="NA","NA",IF(P897&lt;&gt;"",TEXT(P897-N897,"[h].mm"),""))</f>
        <v/>
      </c>
      <c r="W897" s="118">
        <f>IF(AND(R897="",S897=""),"",R897+S897)</f>
        <v/>
      </c>
      <c r="X897" s="116">
        <f>IF(O897&lt;&gt;"",DATE(YEAR(O897), MONTH(O897), DAY(O897)),"")</f>
        <v/>
      </c>
      <c r="Y897" s="122" t="n"/>
      <c r="Z897" s="123" t="n"/>
      <c r="AA897" s="117">
        <f>IF(F897="Re-assigned","NA",IF(W897="","",IF(W897&gt;=VLOOKUP(D897,SLAMatrix,3,FALSE),"Yes",IF(W897&lt;VLOOKUP(D897,SLAMatrix,2,FALSE),"No","Internal"))))</f>
        <v/>
      </c>
      <c r="AB897" s="123" t="n"/>
      <c r="AC897" s="123" t="n"/>
      <c r="AD897" s="119" t="n"/>
      <c r="AE897" s="125" t="n"/>
      <c r="AF897" s="124">
        <f>MONTH(O897)</f>
        <v/>
      </c>
      <c r="AG897" s="124">
        <f>VLOOKUP(IFERROR(MID(AE897,1,(FIND(",",AE897,1)-1)),AE897),Facility_Region_Mapping,2,FALSE)</f>
        <v/>
      </c>
      <c r="AH897" s="124" t="n"/>
      <c r="AI897" s="124">
        <f>IF(C897&lt;&gt;"",IF(M897="ESM User",getInterfaceName($C897),"NA"),"")</f>
        <v/>
      </c>
      <c r="AJ897" s="116">
        <f>IF(Q897&lt;&gt;"",DATE(YEAR(Q897), MONTH(Q897), DAY(Q897)),"")</f>
        <v/>
      </c>
      <c r="AK897" s="130">
        <f>IF(Q897&lt;&gt;0,Q897-N897,TODAY()-N897)</f>
        <v/>
      </c>
      <c r="AL897" s="112">
        <f>IF(F897="Re-assigned",0,IF(H897="Closed",0,IF(H897="Service Restored",0,IF(H897="",0,1))))</f>
        <v/>
      </c>
      <c r="AM897" s="124">
        <f>IF(AL897=0,"",IF(AK897&gt;20.99,"Aged","Non-Aged"))</f>
        <v/>
      </c>
      <c r="AN897" s="112">
        <f>IF(Q897&lt;&gt;"",MONTH(Q897),"")</f>
        <v/>
      </c>
      <c r="AO897" s="112">
        <f>IFERROR(VALUE(V897),0)</f>
        <v/>
      </c>
    </row>
    <row customFormat="1" customHeight="1" ht="29.25" r="898" s="112" spans="1:41">
      <c r="A898" s="127" t="n"/>
      <c r="B898" s="113" t="n"/>
      <c r="C898" s="127" t="n"/>
      <c r="D898" s="127" t="n"/>
      <c r="E898" s="114">
        <f>IF(F898 &lt;&gt; "",VLOOKUP(F898,CategoryLookup,2,FALSE), "")</f>
        <v/>
      </c>
      <c r="F898" s="126" t="n"/>
      <c r="G898" s="127" t="n"/>
      <c r="H898" s="127" t="n"/>
      <c r="I898" s="127" t="n"/>
      <c r="J898" s="127" t="n"/>
      <c r="K898" s="127" t="n"/>
      <c r="L898" s="127" t="n"/>
      <c r="M898" s="127" t="n"/>
      <c r="N898" s="120" t="n"/>
      <c r="O898" s="120" t="n"/>
      <c r="P898" s="120" t="n"/>
      <c r="Q898" s="120" t="n"/>
      <c r="R898" s="121" t="n"/>
      <c r="S898" s="121" t="n"/>
      <c r="T898" s="121" t="n"/>
      <c r="U898" s="121" t="n"/>
      <c r="V898" s="117">
        <f>IF(P898="NA","NA",IF(P898&lt;&gt;"",TEXT(P898-N898,"[h].mm"),""))</f>
        <v/>
      </c>
      <c r="W898" s="118">
        <f>IF(AND(R898="",S898=""),"",R898+S898)</f>
        <v/>
      </c>
      <c r="X898" s="116">
        <f>IF(O898&lt;&gt;"",DATE(YEAR(O898), MONTH(O898), DAY(O898)),"")</f>
        <v/>
      </c>
      <c r="Y898" s="122" t="n"/>
      <c r="Z898" s="123" t="n"/>
      <c r="AA898" s="117">
        <f>IF(F898="Re-assigned","NA",IF(W898="","",IF(W898&gt;=VLOOKUP(D898,SLAMatrix,3,FALSE),"Yes",IF(W898&lt;VLOOKUP(D898,SLAMatrix,2,FALSE),"No","Internal"))))</f>
        <v/>
      </c>
      <c r="AB898" s="123" t="n"/>
      <c r="AC898" s="123" t="n"/>
      <c r="AD898" s="119" t="n"/>
      <c r="AE898" s="125" t="n"/>
      <c r="AF898" s="124">
        <f>MONTH(O898)</f>
        <v/>
      </c>
      <c r="AG898" s="124">
        <f>VLOOKUP(IFERROR(MID(AE898,1,(FIND(",",AE898,1)-1)),AE898),Facility_Region_Mapping,2,FALSE)</f>
        <v/>
      </c>
      <c r="AH898" s="124" t="n"/>
      <c r="AI898" s="124">
        <f>IF(C898&lt;&gt;"",IF(M898="ESM User",getInterfaceName($C898),"NA"),"")</f>
        <v/>
      </c>
      <c r="AJ898" s="116">
        <f>IF(Q898&lt;&gt;"",DATE(YEAR(Q898), MONTH(Q898), DAY(Q898)),"")</f>
        <v/>
      </c>
      <c r="AK898" s="130">
        <f>IF(Q898&lt;&gt;0,Q898-N898,TODAY()-N898)</f>
        <v/>
      </c>
      <c r="AL898" s="112">
        <f>IF(F898="Re-assigned",0,IF(H898="Closed",0,IF(H898="Service Restored",0,IF(H898="",0,1))))</f>
        <v/>
      </c>
      <c r="AM898" s="124">
        <f>IF(AL898=0,"",IF(AK898&gt;20.99,"Aged","Non-Aged"))</f>
        <v/>
      </c>
      <c r="AN898" s="112">
        <f>IF(Q898&lt;&gt;"",MONTH(Q898),"")</f>
        <v/>
      </c>
      <c r="AO898" s="112">
        <f>IFERROR(VALUE(V898),0)</f>
        <v/>
      </c>
    </row>
    <row customFormat="1" customHeight="1" ht="29.25" r="899" s="112" spans="1:41">
      <c r="A899" s="127" t="n"/>
      <c r="B899" s="113" t="n"/>
      <c r="C899" s="127" t="n"/>
      <c r="D899" s="127" t="n"/>
      <c r="E899" s="114">
        <f>IF(F899 &lt;&gt; "",VLOOKUP(F899,CategoryLookup,2,FALSE), "")</f>
        <v/>
      </c>
      <c r="F899" s="126" t="n"/>
      <c r="G899" s="127" t="n"/>
      <c r="H899" s="127" t="n"/>
      <c r="I899" s="127" t="n"/>
      <c r="J899" s="127" t="n"/>
      <c r="K899" s="127" t="n"/>
      <c r="L899" s="127" t="n"/>
      <c r="M899" s="127" t="n"/>
      <c r="N899" s="120" t="n"/>
      <c r="O899" s="120" t="n"/>
      <c r="P899" s="120" t="n"/>
      <c r="Q899" s="120" t="n"/>
      <c r="R899" s="121" t="n"/>
      <c r="S899" s="121" t="n"/>
      <c r="T899" s="121" t="n"/>
      <c r="U899" s="121" t="n"/>
      <c r="V899" s="117">
        <f>IF(P899="NA","NA",IF(P899&lt;&gt;"",TEXT(P899-N899,"[h].mm"),""))</f>
        <v/>
      </c>
      <c r="W899" s="118">
        <f>IF(AND(R899="",S899=""),"",R899+S899)</f>
        <v/>
      </c>
      <c r="X899" s="116">
        <f>IF(O899&lt;&gt;"",DATE(YEAR(O899), MONTH(O899), DAY(O899)),"")</f>
        <v/>
      </c>
      <c r="Y899" s="122" t="n"/>
      <c r="Z899" s="123" t="n"/>
      <c r="AA899" s="117">
        <f>IF(F899="Re-assigned","NA",IF(W899="","",IF(W899&gt;=VLOOKUP(D899,SLAMatrix,3,FALSE),"Yes",IF(W899&lt;VLOOKUP(D899,SLAMatrix,2,FALSE),"No","Internal"))))</f>
        <v/>
      </c>
      <c r="AB899" s="123" t="n"/>
      <c r="AC899" s="123" t="n"/>
      <c r="AD899" s="119" t="n"/>
      <c r="AE899" s="125" t="n"/>
      <c r="AF899" s="124">
        <f>MONTH(O899)</f>
        <v/>
      </c>
      <c r="AG899" s="124">
        <f>VLOOKUP(IFERROR(MID(AE899,1,(FIND(",",AE899,1)-1)),AE899),Facility_Region_Mapping,2,FALSE)</f>
        <v/>
      </c>
      <c r="AH899" s="124" t="n"/>
      <c r="AI899" s="124">
        <f>IF(C899&lt;&gt;"",IF(M899="ESM User",getInterfaceName($C899),"NA"),"")</f>
        <v/>
      </c>
      <c r="AJ899" s="116">
        <f>IF(Q899&lt;&gt;"",DATE(YEAR(Q899), MONTH(Q899), DAY(Q899)),"")</f>
        <v/>
      </c>
      <c r="AK899" s="130">
        <f>IF(Q899&lt;&gt;0,Q899-N899,TODAY()-N899)</f>
        <v/>
      </c>
      <c r="AL899" s="112">
        <f>IF(F899="Re-assigned",0,IF(H899="Closed",0,IF(H899="Service Restored",0,IF(H899="",0,1))))</f>
        <v/>
      </c>
      <c r="AM899" s="124">
        <f>IF(AL899=0,"",IF(AK899&gt;20.99,"Aged","Non-Aged"))</f>
        <v/>
      </c>
      <c r="AN899" s="112">
        <f>IF(Q899&lt;&gt;"",MONTH(Q899),"")</f>
        <v/>
      </c>
      <c r="AO899" s="112">
        <f>IFERROR(VALUE(V899),0)</f>
        <v/>
      </c>
    </row>
    <row customFormat="1" customHeight="1" ht="29.25" r="900" s="112" spans="1:41">
      <c r="A900" s="127" t="n"/>
      <c r="B900" s="113" t="n"/>
      <c r="C900" s="127" t="n"/>
      <c r="D900" s="127" t="n"/>
      <c r="E900" s="114">
        <f>IF(F900 &lt;&gt; "",VLOOKUP(F900,CategoryLookup,2,FALSE), "")</f>
        <v/>
      </c>
      <c r="F900" s="126" t="n"/>
      <c r="G900" s="127" t="n"/>
      <c r="H900" s="127" t="n"/>
      <c r="I900" s="127" t="n"/>
      <c r="J900" s="127" t="n"/>
      <c r="K900" s="127" t="n"/>
      <c r="L900" s="127" t="n"/>
      <c r="M900" s="127" t="n"/>
      <c r="N900" s="120" t="n"/>
      <c r="O900" s="120" t="n"/>
      <c r="P900" s="120" t="n"/>
      <c r="Q900" s="120" t="n"/>
      <c r="R900" s="121" t="n"/>
      <c r="S900" s="121" t="n"/>
      <c r="T900" s="121" t="n"/>
      <c r="U900" s="121" t="n"/>
      <c r="V900" s="117">
        <f>IF(P900="NA","NA",IF(P900&lt;&gt;"",TEXT(P900-N900,"[h].mm"),""))</f>
        <v/>
      </c>
      <c r="W900" s="118">
        <f>IF(AND(R900="",S900=""),"",R900+S900)</f>
        <v/>
      </c>
      <c r="X900" s="116">
        <f>IF(O900&lt;&gt;"",DATE(YEAR(O900), MONTH(O900), DAY(O900)),"")</f>
        <v/>
      </c>
      <c r="Y900" s="122" t="n"/>
      <c r="Z900" s="123" t="n"/>
      <c r="AA900" s="117">
        <f>IF(F900="Re-assigned","NA",IF(W900="","",IF(W900&gt;=VLOOKUP(D900,SLAMatrix,3,FALSE),"Yes",IF(W900&lt;VLOOKUP(D900,SLAMatrix,2,FALSE),"No","Internal"))))</f>
        <v/>
      </c>
      <c r="AB900" s="123" t="n"/>
      <c r="AC900" s="123" t="n"/>
      <c r="AD900" s="119" t="n"/>
      <c r="AE900" s="125" t="n"/>
      <c r="AF900" s="124">
        <f>MONTH(O900)</f>
        <v/>
      </c>
      <c r="AG900" s="124">
        <f>VLOOKUP(IFERROR(MID(AE900,1,(FIND(",",AE900,1)-1)),AE900),Facility_Region_Mapping,2,FALSE)</f>
        <v/>
      </c>
      <c r="AH900" s="124" t="n"/>
      <c r="AI900" s="124">
        <f>IF(C900&lt;&gt;"",IF(M900="ESM User",getInterfaceName($C900),"NA"),"")</f>
        <v/>
      </c>
      <c r="AJ900" s="116">
        <f>IF(Q900&lt;&gt;"",DATE(YEAR(Q900), MONTH(Q900), DAY(Q900)),"")</f>
        <v/>
      </c>
      <c r="AK900" s="130">
        <f>IF(Q900&lt;&gt;0,Q900-N900,TODAY()-N900)</f>
        <v/>
      </c>
      <c r="AL900" s="112">
        <f>IF(F900="Re-assigned",0,IF(H900="Closed",0,IF(H900="Service Restored",0,IF(H900="",0,1))))</f>
        <v/>
      </c>
      <c r="AM900" s="124">
        <f>IF(AL900=0,"",IF(AK900&gt;20.99,"Aged","Non-Aged"))</f>
        <v/>
      </c>
      <c r="AN900" s="112">
        <f>IF(Q900&lt;&gt;"",MONTH(Q900),"")</f>
        <v/>
      </c>
      <c r="AO900" s="112">
        <f>IFERROR(VALUE(V900),0)</f>
        <v/>
      </c>
    </row>
    <row customFormat="1" customHeight="1" ht="29.25" r="901" s="112" spans="1:41">
      <c r="A901" s="127" t="n"/>
      <c r="B901" s="113" t="n"/>
      <c r="C901" s="127" t="n"/>
      <c r="D901" s="127" t="n"/>
      <c r="E901" s="114">
        <f>IF(F901 &lt;&gt; "",VLOOKUP(F901,CategoryLookup,2,FALSE), "")</f>
        <v/>
      </c>
      <c r="F901" s="126" t="n"/>
      <c r="G901" s="127" t="n"/>
      <c r="H901" s="127" t="n"/>
      <c r="I901" s="127" t="n"/>
      <c r="J901" s="127" t="n"/>
      <c r="K901" s="127" t="n"/>
      <c r="L901" s="127" t="n"/>
      <c r="M901" s="127" t="n"/>
      <c r="N901" s="120" t="n"/>
      <c r="O901" s="120" t="n"/>
      <c r="P901" s="120" t="n"/>
      <c r="Q901" s="120" t="n"/>
      <c r="R901" s="121" t="n"/>
      <c r="S901" s="121" t="n"/>
      <c r="T901" s="121" t="n"/>
      <c r="U901" s="121" t="n"/>
      <c r="V901" s="117">
        <f>IF(P901="NA","NA",IF(P901&lt;&gt;"",TEXT(P901-N901,"[h].mm"),""))</f>
        <v/>
      </c>
      <c r="W901" s="118">
        <f>IF(AND(R901="",S901=""),"",R901+S901)</f>
        <v/>
      </c>
      <c r="X901" s="116">
        <f>IF(O901&lt;&gt;"",DATE(YEAR(O901), MONTH(O901), DAY(O901)),"")</f>
        <v/>
      </c>
      <c r="Y901" s="122" t="n"/>
      <c r="Z901" s="123" t="n"/>
      <c r="AA901" s="117">
        <f>IF(F901="Re-assigned","NA",IF(W901="","",IF(W901&gt;=VLOOKUP(D901,SLAMatrix,3,FALSE),"Yes",IF(W901&lt;VLOOKUP(D901,SLAMatrix,2,FALSE),"No","Internal"))))</f>
        <v/>
      </c>
      <c r="AB901" s="123" t="n"/>
      <c r="AC901" s="123" t="n"/>
      <c r="AD901" s="119" t="n"/>
      <c r="AE901" s="125" t="n"/>
      <c r="AF901" s="124">
        <f>MONTH(O901)</f>
        <v/>
      </c>
      <c r="AG901" s="124">
        <f>VLOOKUP(IFERROR(MID(AE901,1,(FIND(",",AE901,1)-1)),AE901),Facility_Region_Mapping,2,FALSE)</f>
        <v/>
      </c>
      <c r="AH901" s="124" t="n"/>
      <c r="AI901" s="124">
        <f>IF(C901&lt;&gt;"",IF(M901="ESM User",getInterfaceName($C901),"NA"),"")</f>
        <v/>
      </c>
      <c r="AJ901" s="116">
        <f>IF(Q901&lt;&gt;"",DATE(YEAR(Q901), MONTH(Q901), DAY(Q901)),"")</f>
        <v/>
      </c>
      <c r="AK901" s="130">
        <f>IF(Q901&lt;&gt;0,Q901-N901,TODAY()-N901)</f>
        <v/>
      </c>
      <c r="AL901" s="112">
        <f>IF(F901="Re-assigned",0,IF(H901="Closed",0,IF(H901="Service Restored",0,IF(H901="",0,1))))</f>
        <v/>
      </c>
      <c r="AM901" s="124">
        <f>IF(AL901=0,"",IF(AK901&gt;20.99,"Aged","Non-Aged"))</f>
        <v/>
      </c>
      <c r="AN901" s="112">
        <f>IF(Q901&lt;&gt;"",MONTH(Q901),"")</f>
        <v/>
      </c>
      <c r="AO901" s="112">
        <f>IFERROR(VALUE(V901),0)</f>
        <v/>
      </c>
    </row>
    <row customFormat="1" customHeight="1" ht="29.25" r="902" s="112" spans="1:41">
      <c r="A902" s="127" t="n"/>
      <c r="B902" s="113" t="n"/>
      <c r="C902" s="127" t="n"/>
      <c r="D902" s="127" t="n"/>
      <c r="E902" s="114">
        <f>IF(F902 &lt;&gt; "",VLOOKUP(F902,CategoryLookup,2,FALSE), "")</f>
        <v/>
      </c>
      <c r="F902" s="126" t="n"/>
      <c r="G902" s="127" t="n"/>
      <c r="H902" s="127" t="n"/>
      <c r="I902" s="127" t="n"/>
      <c r="J902" s="127" t="n"/>
      <c r="K902" s="127" t="n"/>
      <c r="L902" s="127" t="n"/>
      <c r="M902" s="127" t="n"/>
      <c r="N902" s="120" t="n"/>
      <c r="O902" s="120" t="n"/>
      <c r="P902" s="120" t="n"/>
      <c r="Q902" s="120" t="n"/>
      <c r="R902" s="121" t="n"/>
      <c r="S902" s="121" t="n"/>
      <c r="T902" s="121" t="n"/>
      <c r="U902" s="121" t="n"/>
      <c r="V902" s="117">
        <f>IF(P902="NA","NA",IF(P902&lt;&gt;"",TEXT(P902-N902,"[h].mm"),""))</f>
        <v/>
      </c>
      <c r="W902" s="118">
        <f>IF(AND(R902="",S902=""),"",R902+S902)</f>
        <v/>
      </c>
      <c r="X902" s="116">
        <f>IF(O902&lt;&gt;"",DATE(YEAR(O902), MONTH(O902), DAY(O902)),"")</f>
        <v/>
      </c>
      <c r="Y902" s="122" t="n"/>
      <c r="Z902" s="123" t="n"/>
      <c r="AA902" s="117">
        <f>IF(F902="Re-assigned","NA",IF(W902="","",IF(W902&gt;=VLOOKUP(D902,SLAMatrix,3,FALSE),"Yes",IF(W902&lt;VLOOKUP(D902,SLAMatrix,2,FALSE),"No","Internal"))))</f>
        <v/>
      </c>
      <c r="AB902" s="123" t="n"/>
      <c r="AC902" s="123" t="n"/>
      <c r="AD902" s="119" t="n"/>
      <c r="AE902" s="125" t="n"/>
      <c r="AF902" s="124">
        <f>MONTH(O902)</f>
        <v/>
      </c>
      <c r="AG902" s="124">
        <f>VLOOKUP(IFERROR(MID(AE902,1,(FIND(",",AE902,1)-1)),AE902),Facility_Region_Mapping,2,FALSE)</f>
        <v/>
      </c>
      <c r="AH902" s="124" t="n"/>
      <c r="AI902" s="124">
        <f>IF(C902&lt;&gt;"",IF(M902="ESM User",getInterfaceName($C902),"NA"),"")</f>
        <v/>
      </c>
      <c r="AJ902" s="116">
        <f>IF(Q902&lt;&gt;"",DATE(YEAR(Q902), MONTH(Q902), DAY(Q902)),"")</f>
        <v/>
      </c>
      <c r="AK902" s="130">
        <f>IF(Q902&lt;&gt;0,Q902-N902,TODAY()-N902)</f>
        <v/>
      </c>
      <c r="AL902" s="112">
        <f>IF(F902="Re-assigned",0,IF(H902="Closed",0,IF(H902="Service Restored",0,IF(H902="",0,1))))</f>
        <v/>
      </c>
      <c r="AM902" s="124">
        <f>IF(AL902=0,"",IF(AK902&gt;20.99,"Aged","Non-Aged"))</f>
        <v/>
      </c>
      <c r="AN902" s="112">
        <f>IF(Q902&lt;&gt;"",MONTH(Q902),"")</f>
        <v/>
      </c>
      <c r="AO902" s="112">
        <f>IFERROR(VALUE(V902),0)</f>
        <v/>
      </c>
    </row>
    <row customFormat="1" customHeight="1" ht="29.25" r="903" s="112" spans="1:41">
      <c r="A903" s="127" t="n"/>
      <c r="B903" s="113" t="n"/>
      <c r="C903" s="127" t="n"/>
      <c r="D903" s="127" t="n"/>
      <c r="E903" s="114">
        <f>IF(F903 &lt;&gt; "",VLOOKUP(F903,CategoryLookup,2,FALSE), "")</f>
        <v/>
      </c>
      <c r="F903" s="126" t="n"/>
      <c r="G903" s="127" t="n"/>
      <c r="H903" s="127" t="n"/>
      <c r="I903" s="127" t="n"/>
      <c r="J903" s="127" t="n"/>
      <c r="K903" s="127" t="n"/>
      <c r="L903" s="127" t="n"/>
      <c r="M903" s="127" t="n"/>
      <c r="N903" s="120" t="n"/>
      <c r="O903" s="120" t="n"/>
      <c r="P903" s="120" t="n"/>
      <c r="Q903" s="120" t="n"/>
      <c r="R903" s="121" t="n"/>
      <c r="S903" s="121" t="n"/>
      <c r="T903" s="121" t="n"/>
      <c r="U903" s="121" t="n"/>
      <c r="V903" s="117">
        <f>IF(P903="NA","NA",IF(P903&lt;&gt;"",TEXT(P903-N903,"[h].mm"),""))</f>
        <v/>
      </c>
      <c r="W903" s="118">
        <f>IF(AND(R903="",S903=""),"",R903+S903)</f>
        <v/>
      </c>
      <c r="X903" s="116">
        <f>IF(O903&lt;&gt;"",DATE(YEAR(O903), MONTH(O903), DAY(O903)),"")</f>
        <v/>
      </c>
      <c r="Y903" s="122" t="n"/>
      <c r="Z903" s="123" t="n"/>
      <c r="AA903" s="117">
        <f>IF(F903="Re-assigned","NA",IF(W903="","",IF(W903&gt;=VLOOKUP(D903,SLAMatrix,3,FALSE),"Yes",IF(W903&lt;VLOOKUP(D903,SLAMatrix,2,FALSE),"No","Internal"))))</f>
        <v/>
      </c>
      <c r="AB903" s="123" t="n"/>
      <c r="AC903" s="123" t="n"/>
      <c r="AD903" s="119" t="n"/>
      <c r="AE903" s="125" t="n"/>
      <c r="AF903" s="124">
        <f>MONTH(O903)</f>
        <v/>
      </c>
      <c r="AG903" s="124">
        <f>VLOOKUP(IFERROR(MID(AE903,1,(FIND(",",AE903,1)-1)),AE903),Facility_Region_Mapping,2,FALSE)</f>
        <v/>
      </c>
      <c r="AH903" s="124" t="n"/>
      <c r="AI903" s="124">
        <f>IF(C903&lt;&gt;"",IF(M903="ESM User",getInterfaceName($C903),"NA"),"")</f>
        <v/>
      </c>
      <c r="AJ903" s="116">
        <f>IF(Q903&lt;&gt;"",DATE(YEAR(Q903), MONTH(Q903), DAY(Q903)),"")</f>
        <v/>
      </c>
      <c r="AK903" s="130">
        <f>IF(Q903&lt;&gt;0,Q903-N903,TODAY()-N903)</f>
        <v/>
      </c>
      <c r="AL903" s="112">
        <f>IF(F903="Re-assigned",0,IF(H903="Closed",0,IF(H903="Service Restored",0,IF(H903="",0,1))))</f>
        <v/>
      </c>
      <c r="AM903" s="124">
        <f>IF(AL903=0,"",IF(AK903&gt;20.99,"Aged","Non-Aged"))</f>
        <v/>
      </c>
      <c r="AN903" s="112">
        <f>IF(Q903&lt;&gt;"",MONTH(Q903),"")</f>
        <v/>
      </c>
      <c r="AO903" s="112">
        <f>IFERROR(VALUE(V903),0)</f>
        <v/>
      </c>
    </row>
    <row customFormat="1" customHeight="1" ht="29.25" r="904" s="112" spans="1:41">
      <c r="A904" s="127" t="n"/>
      <c r="B904" s="113" t="n"/>
      <c r="C904" s="127" t="n"/>
      <c r="D904" s="127" t="n"/>
      <c r="E904" s="114">
        <f>IF(F904 &lt;&gt; "",VLOOKUP(F904,CategoryLookup,2,FALSE), "")</f>
        <v/>
      </c>
      <c r="F904" s="126" t="n"/>
      <c r="G904" s="127" t="n"/>
      <c r="H904" s="127" t="n"/>
      <c r="I904" s="127" t="n"/>
      <c r="J904" s="127" t="n"/>
      <c r="K904" s="127" t="n"/>
      <c r="L904" s="127" t="n"/>
      <c r="M904" s="127" t="n"/>
      <c r="N904" s="120" t="n"/>
      <c r="O904" s="120" t="n"/>
      <c r="P904" s="120" t="n"/>
      <c r="Q904" s="120" t="n"/>
      <c r="R904" s="121" t="n"/>
      <c r="S904" s="121" t="n"/>
      <c r="T904" s="121" t="n"/>
      <c r="U904" s="121" t="n"/>
      <c r="V904" s="117">
        <f>IF(P904="NA","NA",IF(P904&lt;&gt;"",TEXT(P904-N904,"[h].mm"),""))</f>
        <v/>
      </c>
      <c r="W904" s="118">
        <f>IF(AND(R904="",S904=""),"",R904+S904)</f>
        <v/>
      </c>
      <c r="X904" s="116">
        <f>IF(O904&lt;&gt;"",DATE(YEAR(O904), MONTH(O904), DAY(O904)),"")</f>
        <v/>
      </c>
      <c r="Y904" s="122" t="n"/>
      <c r="Z904" s="123" t="n"/>
      <c r="AA904" s="117">
        <f>IF(F904="Re-assigned","NA",IF(W904="","",IF(W904&gt;=VLOOKUP(D904,SLAMatrix,3,FALSE),"Yes",IF(W904&lt;VLOOKUP(D904,SLAMatrix,2,FALSE),"No","Internal"))))</f>
        <v/>
      </c>
      <c r="AB904" s="123" t="n"/>
      <c r="AC904" s="123" t="n"/>
      <c r="AD904" s="119" t="n"/>
      <c r="AE904" s="125" t="n"/>
      <c r="AF904" s="124">
        <f>MONTH(O904)</f>
        <v/>
      </c>
      <c r="AG904" s="124">
        <f>VLOOKUP(IFERROR(MID(AE904,1,(FIND(",",AE904,1)-1)),AE904),Facility_Region_Mapping,2,FALSE)</f>
        <v/>
      </c>
      <c r="AH904" s="124" t="n"/>
      <c r="AI904" s="124">
        <f>IF(C904&lt;&gt;"",IF(M904="ESM User",getInterfaceName($C904),"NA"),"")</f>
        <v/>
      </c>
      <c r="AJ904" s="116">
        <f>IF(Q904&lt;&gt;"",DATE(YEAR(Q904), MONTH(Q904), DAY(Q904)),"")</f>
        <v/>
      </c>
      <c r="AK904" s="130">
        <f>IF(Q904&lt;&gt;0,Q904-N904,TODAY()-N904)</f>
        <v/>
      </c>
      <c r="AL904" s="112">
        <f>IF(F904="Re-assigned",0,IF(H904="Closed",0,IF(H904="Service Restored",0,IF(H904="",0,1))))</f>
        <v/>
      </c>
      <c r="AM904" s="124">
        <f>IF(AL904=0,"",IF(AK904&gt;20.99,"Aged","Non-Aged"))</f>
        <v/>
      </c>
      <c r="AN904" s="112">
        <f>IF(Q904&lt;&gt;"",MONTH(Q904),"")</f>
        <v/>
      </c>
      <c r="AO904" s="112">
        <f>IFERROR(VALUE(V904),0)</f>
        <v/>
      </c>
    </row>
    <row customFormat="1" customHeight="1" ht="29.25" r="905" s="112" spans="1:41">
      <c r="A905" s="127" t="n"/>
      <c r="B905" s="113" t="n"/>
      <c r="C905" s="127" t="n"/>
      <c r="D905" s="127" t="n"/>
      <c r="E905" s="114">
        <f>IF(F905 &lt;&gt; "",VLOOKUP(F905,CategoryLookup,2,FALSE), "")</f>
        <v/>
      </c>
      <c r="F905" s="126" t="n"/>
      <c r="G905" s="127" t="n"/>
      <c r="H905" s="127" t="n"/>
      <c r="I905" s="127" t="n"/>
      <c r="J905" s="127" t="n"/>
      <c r="K905" s="127" t="n"/>
      <c r="L905" s="127" t="n"/>
      <c r="M905" s="127" t="n"/>
      <c r="N905" s="120" t="n"/>
      <c r="O905" s="120" t="n"/>
      <c r="P905" s="120" t="n"/>
      <c r="Q905" s="120" t="n"/>
      <c r="R905" s="121" t="n"/>
      <c r="S905" s="121" t="n"/>
      <c r="T905" s="121" t="n"/>
      <c r="U905" s="121" t="n"/>
      <c r="V905" s="117">
        <f>IF(P905="NA","NA",IF(P905&lt;&gt;"",TEXT(P905-N905,"[h].mm"),""))</f>
        <v/>
      </c>
      <c r="W905" s="118">
        <f>IF(AND(R905="",S905=""),"",R905+S905)</f>
        <v/>
      </c>
      <c r="X905" s="116">
        <f>IF(O905&lt;&gt;"",DATE(YEAR(O905), MONTH(O905), DAY(O905)),"")</f>
        <v/>
      </c>
      <c r="Y905" s="122" t="n"/>
      <c r="Z905" s="123" t="n"/>
      <c r="AA905" s="117">
        <f>IF(F905="Re-assigned","NA",IF(W905="","",IF(W905&gt;=VLOOKUP(D905,SLAMatrix,3,FALSE),"Yes",IF(W905&lt;VLOOKUP(D905,SLAMatrix,2,FALSE),"No","Internal"))))</f>
        <v/>
      </c>
      <c r="AB905" s="123" t="n"/>
      <c r="AC905" s="123" t="n"/>
      <c r="AD905" s="119" t="n"/>
      <c r="AE905" s="125" t="n"/>
      <c r="AF905" s="124">
        <f>MONTH(O905)</f>
        <v/>
      </c>
      <c r="AG905" s="124">
        <f>VLOOKUP(IFERROR(MID(AE905,1,(FIND(",",AE905,1)-1)),AE905),Facility_Region_Mapping,2,FALSE)</f>
        <v/>
      </c>
      <c r="AH905" s="124" t="n"/>
      <c r="AI905" s="124">
        <f>IF(C905&lt;&gt;"",IF(M905="ESM User",getInterfaceName($C905),"NA"),"")</f>
        <v/>
      </c>
      <c r="AJ905" s="116">
        <f>IF(Q905&lt;&gt;"",DATE(YEAR(Q905), MONTH(Q905), DAY(Q905)),"")</f>
        <v/>
      </c>
      <c r="AK905" s="130">
        <f>IF(Q905&lt;&gt;0,Q905-N905,TODAY()-N905)</f>
        <v/>
      </c>
      <c r="AL905" s="112">
        <f>IF(F905="Re-assigned",0,IF(H905="Closed",0,IF(H905="Service Restored",0,IF(H905="",0,1))))</f>
        <v/>
      </c>
      <c r="AM905" s="124">
        <f>IF(AL905=0,"",IF(AK905&gt;20.99,"Aged","Non-Aged"))</f>
        <v/>
      </c>
      <c r="AN905" s="112">
        <f>IF(Q905&lt;&gt;"",MONTH(Q905),"")</f>
        <v/>
      </c>
      <c r="AO905" s="112">
        <f>IFERROR(VALUE(V905),0)</f>
        <v/>
      </c>
    </row>
    <row customFormat="1" customHeight="1" ht="29.25" r="906" s="112" spans="1:41">
      <c r="A906" s="127" t="n"/>
      <c r="B906" s="113" t="n"/>
      <c r="C906" s="127" t="n"/>
      <c r="D906" s="127" t="n"/>
      <c r="E906" s="114">
        <f>IF(F906 &lt;&gt; "",VLOOKUP(F906,CategoryLookup,2,FALSE), "")</f>
        <v/>
      </c>
      <c r="F906" s="126" t="n"/>
      <c r="G906" s="127" t="n"/>
      <c r="H906" s="127" t="n"/>
      <c r="I906" s="127" t="n"/>
      <c r="J906" s="127" t="n"/>
      <c r="K906" s="127" t="n"/>
      <c r="L906" s="127" t="n"/>
      <c r="M906" s="127" t="n"/>
      <c r="N906" s="120" t="n"/>
      <c r="O906" s="120" t="n"/>
      <c r="P906" s="120" t="n"/>
      <c r="Q906" s="120" t="n"/>
      <c r="R906" s="121" t="n"/>
      <c r="S906" s="121" t="n"/>
      <c r="T906" s="121" t="n"/>
      <c r="U906" s="121" t="n"/>
      <c r="V906" s="117">
        <f>IF(P906="NA","NA",IF(P906&lt;&gt;"",TEXT(P906-N906,"[h].mm"),""))</f>
        <v/>
      </c>
      <c r="W906" s="118">
        <f>IF(AND(R906="",S906=""),"",R906+S906)</f>
        <v/>
      </c>
      <c r="X906" s="116">
        <f>IF(O906&lt;&gt;"",DATE(YEAR(O906), MONTH(O906), DAY(O906)),"")</f>
        <v/>
      </c>
      <c r="Y906" s="122" t="n"/>
      <c r="Z906" s="123" t="n"/>
      <c r="AA906" s="117">
        <f>IF(F906="Re-assigned","NA",IF(W906="","",IF(W906&gt;=VLOOKUP(D906,SLAMatrix,3,FALSE),"Yes",IF(W906&lt;VLOOKUP(D906,SLAMatrix,2,FALSE),"No","Internal"))))</f>
        <v/>
      </c>
      <c r="AB906" s="123" t="n"/>
      <c r="AC906" s="123" t="n"/>
      <c r="AD906" s="119" t="n"/>
      <c r="AE906" s="125" t="n"/>
      <c r="AF906" s="124">
        <f>MONTH(O906)</f>
        <v/>
      </c>
      <c r="AG906" s="124">
        <f>VLOOKUP(IFERROR(MID(AE906,1,(FIND(",",AE906,1)-1)),AE906),Facility_Region_Mapping,2,FALSE)</f>
        <v/>
      </c>
      <c r="AH906" s="124" t="n"/>
      <c r="AI906" s="124">
        <f>IF(C906&lt;&gt;"",IF(M906="ESM User",getInterfaceName($C906),"NA"),"")</f>
        <v/>
      </c>
      <c r="AJ906" s="116">
        <f>IF(Q906&lt;&gt;"",DATE(YEAR(Q906), MONTH(Q906), DAY(Q906)),"")</f>
        <v/>
      </c>
      <c r="AK906" s="130">
        <f>IF(Q906&lt;&gt;0,Q906-N906,TODAY()-N906)</f>
        <v/>
      </c>
      <c r="AL906" s="112">
        <f>IF(F906="Re-assigned",0,IF(H906="Closed",0,IF(H906="Service Restored",0,IF(H906="",0,1))))</f>
        <v/>
      </c>
      <c r="AM906" s="124">
        <f>IF(AL906=0,"",IF(AK906&gt;20.99,"Aged","Non-Aged"))</f>
        <v/>
      </c>
      <c r="AN906" s="112">
        <f>IF(Q906&lt;&gt;"",MONTH(Q906),"")</f>
        <v/>
      </c>
      <c r="AO906" s="112">
        <f>IFERROR(VALUE(V906),0)</f>
        <v/>
      </c>
    </row>
    <row customFormat="1" customHeight="1" ht="29.25" r="907" s="112" spans="1:41">
      <c r="A907" s="127" t="n"/>
      <c r="B907" s="113" t="n"/>
      <c r="C907" s="127" t="n"/>
      <c r="D907" s="127" t="n"/>
      <c r="E907" s="114">
        <f>IF(F907 &lt;&gt; "",VLOOKUP(F907,CategoryLookup,2,FALSE), "")</f>
        <v/>
      </c>
      <c r="F907" s="126" t="n"/>
      <c r="G907" s="127" t="n"/>
      <c r="H907" s="127" t="n"/>
      <c r="I907" s="127" t="n"/>
      <c r="J907" s="127" t="n"/>
      <c r="K907" s="127" t="n"/>
      <c r="L907" s="127" t="n"/>
      <c r="M907" s="127" t="n"/>
      <c r="N907" s="120" t="n"/>
      <c r="O907" s="120" t="n"/>
      <c r="P907" s="120" t="n"/>
      <c r="Q907" s="120" t="n"/>
      <c r="R907" s="121" t="n"/>
      <c r="S907" s="121" t="n"/>
      <c r="T907" s="121" t="n"/>
      <c r="U907" s="121" t="n"/>
      <c r="V907" s="117">
        <f>IF(P907="NA","NA",IF(P907&lt;&gt;"",TEXT(P907-N907,"[h].mm"),""))</f>
        <v/>
      </c>
      <c r="W907" s="118">
        <f>IF(AND(R907="",S907=""),"",R907+S907)</f>
        <v/>
      </c>
      <c r="X907" s="116">
        <f>IF(O907&lt;&gt;"",DATE(YEAR(O907), MONTH(O907), DAY(O907)),"")</f>
        <v/>
      </c>
      <c r="Y907" s="122" t="n"/>
      <c r="Z907" s="123" t="n"/>
      <c r="AA907" s="117">
        <f>IF(F907="Re-assigned","NA",IF(W907="","",IF(W907&gt;=VLOOKUP(D907,SLAMatrix,3,FALSE),"Yes",IF(W907&lt;VLOOKUP(D907,SLAMatrix,2,FALSE),"No","Internal"))))</f>
        <v/>
      </c>
      <c r="AB907" s="123" t="n"/>
      <c r="AC907" s="123" t="n"/>
      <c r="AD907" s="119" t="n"/>
      <c r="AE907" s="125" t="n"/>
      <c r="AF907" s="124">
        <f>MONTH(O907)</f>
        <v/>
      </c>
      <c r="AG907" s="124">
        <f>VLOOKUP(IFERROR(MID(AE907,1,(FIND(",",AE907,1)-1)),AE907),Facility_Region_Mapping,2,FALSE)</f>
        <v/>
      </c>
      <c r="AH907" s="124" t="n"/>
      <c r="AI907" s="124">
        <f>IF(C907&lt;&gt;"",IF(M907="ESM User",getInterfaceName($C907),"NA"),"")</f>
        <v/>
      </c>
      <c r="AJ907" s="116">
        <f>IF(Q907&lt;&gt;"",DATE(YEAR(Q907), MONTH(Q907), DAY(Q907)),"")</f>
        <v/>
      </c>
      <c r="AK907" s="130">
        <f>IF(Q907&lt;&gt;0,Q907-N907,TODAY()-N907)</f>
        <v/>
      </c>
      <c r="AL907" s="112">
        <f>IF(F907="Re-assigned",0,IF(H907="Closed",0,IF(H907="Service Restored",0,IF(H907="",0,1))))</f>
        <v/>
      </c>
      <c r="AM907" s="124">
        <f>IF(AL907=0,"",IF(AK907&gt;20.99,"Aged","Non-Aged"))</f>
        <v/>
      </c>
      <c r="AN907" s="112">
        <f>IF(Q907&lt;&gt;"",MONTH(Q907),"")</f>
        <v/>
      </c>
      <c r="AO907" s="112">
        <f>IFERROR(VALUE(V907),0)</f>
        <v/>
      </c>
    </row>
    <row customFormat="1" customHeight="1" ht="29.25" r="908" s="112" spans="1:41">
      <c r="A908" s="127" t="n"/>
      <c r="B908" s="113" t="n"/>
      <c r="C908" s="127" t="n"/>
      <c r="D908" s="127" t="n"/>
      <c r="E908" s="114">
        <f>IF(F908 &lt;&gt; "",VLOOKUP(F908,CategoryLookup,2,FALSE), "")</f>
        <v/>
      </c>
      <c r="F908" s="126" t="n"/>
      <c r="G908" s="127" t="n"/>
      <c r="H908" s="127" t="n"/>
      <c r="I908" s="127" t="n"/>
      <c r="J908" s="127" t="n"/>
      <c r="K908" s="127" t="n"/>
      <c r="L908" s="127" t="n"/>
      <c r="M908" s="127" t="n"/>
      <c r="N908" s="120" t="n"/>
      <c r="O908" s="120" t="n"/>
      <c r="P908" s="120" t="n"/>
      <c r="Q908" s="120" t="n"/>
      <c r="R908" s="121" t="n"/>
      <c r="S908" s="121" t="n"/>
      <c r="T908" s="121" t="n"/>
      <c r="U908" s="121" t="n"/>
      <c r="V908" s="117">
        <f>IF(P908="NA","NA",IF(P908&lt;&gt;"",TEXT(P908-N908,"[h].mm"),""))</f>
        <v/>
      </c>
      <c r="W908" s="118">
        <f>IF(AND(R908="",S908=""),"",R908+S908)</f>
        <v/>
      </c>
      <c r="X908" s="116">
        <f>IF(O908&lt;&gt;"",DATE(YEAR(O908), MONTH(O908), DAY(O908)),"")</f>
        <v/>
      </c>
      <c r="Y908" s="122" t="n"/>
      <c r="Z908" s="123" t="n"/>
      <c r="AA908" s="117">
        <f>IF(F908="Re-assigned","NA",IF(W908="","",IF(W908&gt;=VLOOKUP(D908,SLAMatrix,3,FALSE),"Yes",IF(W908&lt;VLOOKUP(D908,SLAMatrix,2,FALSE),"No","Internal"))))</f>
        <v/>
      </c>
      <c r="AB908" s="123" t="n"/>
      <c r="AC908" s="123" t="n"/>
      <c r="AD908" s="119" t="n"/>
      <c r="AE908" s="125" t="n"/>
      <c r="AF908" s="124">
        <f>MONTH(O908)</f>
        <v/>
      </c>
      <c r="AG908" s="124">
        <f>VLOOKUP(IFERROR(MID(AE908,1,(FIND(",",AE908,1)-1)),AE908),Facility_Region_Mapping,2,FALSE)</f>
        <v/>
      </c>
      <c r="AH908" s="124" t="n"/>
      <c r="AI908" s="124">
        <f>IF(C908&lt;&gt;"",IF(M908="ESM User",getInterfaceName($C908),"NA"),"")</f>
        <v/>
      </c>
      <c r="AJ908" s="116">
        <f>IF(Q908&lt;&gt;"",DATE(YEAR(Q908), MONTH(Q908), DAY(Q908)),"")</f>
        <v/>
      </c>
      <c r="AK908" s="130">
        <f>IF(Q908&lt;&gt;0,Q908-N908,TODAY()-N908)</f>
        <v/>
      </c>
      <c r="AL908" s="112">
        <f>IF(F908="Re-assigned",0,IF(H908="Closed",0,IF(H908="Service Restored",0,IF(H908="",0,1))))</f>
        <v/>
      </c>
      <c r="AM908" s="124">
        <f>IF(AL908=0,"",IF(AK908&gt;20.99,"Aged","Non-Aged"))</f>
        <v/>
      </c>
      <c r="AN908" s="112">
        <f>IF(Q908&lt;&gt;"",MONTH(Q908),"")</f>
        <v/>
      </c>
      <c r="AO908" s="112">
        <f>IFERROR(VALUE(V908),0)</f>
        <v/>
      </c>
    </row>
    <row customFormat="1" customHeight="1" ht="29.25" r="909" s="112" spans="1:41">
      <c r="A909" s="127" t="n"/>
      <c r="B909" s="113" t="n"/>
      <c r="C909" s="127" t="n"/>
      <c r="D909" s="127" t="n"/>
      <c r="E909" s="114">
        <f>IF(F909 &lt;&gt; "",VLOOKUP(F909,CategoryLookup,2,FALSE), "")</f>
        <v/>
      </c>
      <c r="F909" s="126" t="n"/>
      <c r="G909" s="127" t="n"/>
      <c r="H909" s="127" t="n"/>
      <c r="I909" s="127" t="n"/>
      <c r="J909" s="127" t="n"/>
      <c r="K909" s="127" t="n"/>
      <c r="L909" s="127" t="n"/>
      <c r="M909" s="127" t="n"/>
      <c r="N909" s="120" t="n"/>
      <c r="O909" s="120" t="n"/>
      <c r="P909" s="120" t="n"/>
      <c r="Q909" s="120" t="n"/>
      <c r="R909" s="121" t="n"/>
      <c r="S909" s="121" t="n"/>
      <c r="T909" s="121" t="n"/>
      <c r="U909" s="121" t="n"/>
      <c r="V909" s="117">
        <f>IF(P909="NA","NA",IF(P909&lt;&gt;"",TEXT(P909-N909,"[h].mm"),""))</f>
        <v/>
      </c>
      <c r="W909" s="118">
        <f>IF(AND(R909="",S909=""),"",R909+S909)</f>
        <v/>
      </c>
      <c r="X909" s="116">
        <f>IF(O909&lt;&gt;"",DATE(YEAR(O909), MONTH(O909), DAY(O909)),"")</f>
        <v/>
      </c>
      <c r="Y909" s="122" t="n"/>
      <c r="Z909" s="123" t="n"/>
      <c r="AA909" s="117">
        <f>IF(F909="Re-assigned","NA",IF(W909="","",IF(W909&gt;=VLOOKUP(D909,SLAMatrix,3,FALSE),"Yes",IF(W909&lt;VLOOKUP(D909,SLAMatrix,2,FALSE),"No","Internal"))))</f>
        <v/>
      </c>
      <c r="AB909" s="123" t="n"/>
      <c r="AC909" s="123" t="n"/>
      <c r="AD909" s="119" t="n"/>
      <c r="AE909" s="125" t="n"/>
      <c r="AF909" s="124">
        <f>MONTH(O909)</f>
        <v/>
      </c>
      <c r="AG909" s="124">
        <f>VLOOKUP(IFERROR(MID(AE909,1,(FIND(",",AE909,1)-1)),AE909),Facility_Region_Mapping,2,FALSE)</f>
        <v/>
      </c>
      <c r="AH909" s="124" t="n"/>
      <c r="AI909" s="124">
        <f>IF(C909&lt;&gt;"",IF(M909="ESM User",getInterfaceName($C909),"NA"),"")</f>
        <v/>
      </c>
      <c r="AJ909" s="116">
        <f>IF(Q909&lt;&gt;"",DATE(YEAR(Q909), MONTH(Q909), DAY(Q909)),"")</f>
        <v/>
      </c>
      <c r="AK909" s="130">
        <f>IF(Q909&lt;&gt;0,Q909-N909,TODAY()-N909)</f>
        <v/>
      </c>
      <c r="AL909" s="112">
        <f>IF(F909="Re-assigned",0,IF(H909="Closed",0,IF(H909="Service Restored",0,IF(H909="",0,1))))</f>
        <v/>
      </c>
      <c r="AM909" s="124">
        <f>IF(AL909=0,"",IF(AK909&gt;20.99,"Aged","Non-Aged"))</f>
        <v/>
      </c>
      <c r="AN909" s="112">
        <f>IF(Q909&lt;&gt;"",MONTH(Q909),"")</f>
        <v/>
      </c>
      <c r="AO909" s="112">
        <f>IFERROR(VALUE(V909),0)</f>
        <v/>
      </c>
    </row>
    <row customFormat="1" customHeight="1" ht="29.25" r="910" s="112" spans="1:41">
      <c r="A910" s="127" t="n"/>
      <c r="B910" s="113" t="n"/>
      <c r="C910" s="127" t="n"/>
      <c r="D910" s="127" t="n"/>
      <c r="E910" s="114">
        <f>IF(F910 &lt;&gt; "",VLOOKUP(F910,CategoryLookup,2,FALSE), "")</f>
        <v/>
      </c>
      <c r="F910" s="126" t="n"/>
      <c r="G910" s="127" t="n"/>
      <c r="H910" s="127" t="n"/>
      <c r="I910" s="127" t="n"/>
      <c r="J910" s="127" t="n"/>
      <c r="K910" s="127" t="n"/>
      <c r="L910" s="127" t="n"/>
      <c r="M910" s="127" t="n"/>
      <c r="N910" s="120" t="n"/>
      <c r="O910" s="120" t="n"/>
      <c r="P910" s="120" t="n"/>
      <c r="Q910" s="120" t="n"/>
      <c r="R910" s="121" t="n"/>
      <c r="S910" s="121" t="n"/>
      <c r="T910" s="121" t="n"/>
      <c r="U910" s="121" t="n"/>
      <c r="V910" s="117">
        <f>IF(P910="NA","NA",IF(P910&lt;&gt;"",TEXT(P910-N910,"[h].mm"),""))</f>
        <v/>
      </c>
      <c r="W910" s="118">
        <f>IF(AND(R910="",S910=""),"",R910+S910)</f>
        <v/>
      </c>
      <c r="X910" s="116">
        <f>IF(O910&lt;&gt;"",DATE(YEAR(O910), MONTH(O910), DAY(O910)),"")</f>
        <v/>
      </c>
      <c r="Y910" s="122" t="n"/>
      <c r="Z910" s="123" t="n"/>
      <c r="AA910" s="117">
        <f>IF(F910="Re-assigned","NA",IF(W910="","",IF(W910&gt;=VLOOKUP(D910,SLAMatrix,3,FALSE),"Yes",IF(W910&lt;VLOOKUP(D910,SLAMatrix,2,FALSE),"No","Internal"))))</f>
        <v/>
      </c>
      <c r="AB910" s="123" t="n"/>
      <c r="AC910" s="123" t="n"/>
      <c r="AD910" s="119" t="n"/>
      <c r="AE910" s="125" t="n"/>
      <c r="AF910" s="124">
        <f>MONTH(O910)</f>
        <v/>
      </c>
      <c r="AG910" s="124">
        <f>VLOOKUP(IFERROR(MID(AE910,1,(FIND(",",AE910,1)-1)),AE910),Facility_Region_Mapping,2,FALSE)</f>
        <v/>
      </c>
      <c r="AH910" s="124" t="n"/>
      <c r="AI910" s="124">
        <f>IF(C910&lt;&gt;"",IF(M910="ESM User",getInterfaceName($C910),"NA"),"")</f>
        <v/>
      </c>
      <c r="AJ910" s="116">
        <f>IF(Q910&lt;&gt;"",DATE(YEAR(Q910), MONTH(Q910), DAY(Q910)),"")</f>
        <v/>
      </c>
      <c r="AK910" s="130">
        <f>IF(Q910&lt;&gt;0,Q910-N910,TODAY()-N910)</f>
        <v/>
      </c>
      <c r="AL910" s="112">
        <f>IF(F910="Re-assigned",0,IF(H910="Closed",0,IF(H910="Service Restored",0,IF(H910="",0,1))))</f>
        <v/>
      </c>
      <c r="AM910" s="124">
        <f>IF(AL910=0,"",IF(AK910&gt;20.99,"Aged","Non-Aged"))</f>
        <v/>
      </c>
      <c r="AN910" s="112">
        <f>IF(Q910&lt;&gt;"",MONTH(Q910),"")</f>
        <v/>
      </c>
      <c r="AO910" s="112">
        <f>IFERROR(VALUE(V910),0)</f>
        <v/>
      </c>
    </row>
    <row customFormat="1" customHeight="1" ht="29.25" r="911" s="112" spans="1:41">
      <c r="A911" s="127" t="n"/>
      <c r="B911" s="113" t="n"/>
      <c r="C911" s="127" t="n"/>
      <c r="D911" s="127" t="n"/>
      <c r="E911" s="114">
        <f>IF(F911 &lt;&gt; "",VLOOKUP(F911,CategoryLookup,2,FALSE), "")</f>
        <v/>
      </c>
      <c r="F911" s="126" t="n"/>
      <c r="G911" s="127" t="n"/>
      <c r="H911" s="127" t="n"/>
      <c r="I911" s="127" t="n"/>
      <c r="J911" s="127" t="n"/>
      <c r="K911" s="127" t="n"/>
      <c r="L911" s="127" t="n"/>
      <c r="M911" s="127" t="n"/>
      <c r="N911" s="120" t="n"/>
      <c r="O911" s="120" t="n"/>
      <c r="P911" s="120" t="n"/>
      <c r="Q911" s="120" t="n"/>
      <c r="R911" s="121" t="n"/>
      <c r="S911" s="121" t="n"/>
      <c r="T911" s="121" t="n"/>
      <c r="U911" s="121" t="n"/>
      <c r="V911" s="117">
        <f>IF(P911="NA","NA",IF(P911&lt;&gt;"",TEXT(P911-N911,"[h].mm"),""))</f>
        <v/>
      </c>
      <c r="W911" s="118">
        <f>IF(AND(R911="",S911=""),"",R911+S911)</f>
        <v/>
      </c>
      <c r="X911" s="116">
        <f>IF(O911&lt;&gt;"",DATE(YEAR(O911), MONTH(O911), DAY(O911)),"")</f>
        <v/>
      </c>
      <c r="Y911" s="122" t="n"/>
      <c r="Z911" s="123" t="n"/>
      <c r="AA911" s="117">
        <f>IF(F911="Re-assigned","NA",IF(W911="","",IF(W911&gt;=VLOOKUP(D911,SLAMatrix,3,FALSE),"Yes",IF(W911&lt;VLOOKUP(D911,SLAMatrix,2,FALSE),"No","Internal"))))</f>
        <v/>
      </c>
      <c r="AB911" s="123" t="n"/>
      <c r="AC911" s="123" t="n"/>
      <c r="AD911" s="119" t="n"/>
      <c r="AE911" s="125" t="n"/>
      <c r="AF911" s="124">
        <f>MONTH(O911)</f>
        <v/>
      </c>
      <c r="AG911" s="124">
        <f>VLOOKUP(IFERROR(MID(AE911,1,(FIND(",",AE911,1)-1)),AE911),Facility_Region_Mapping,2,FALSE)</f>
        <v/>
      </c>
      <c r="AH911" s="124" t="n"/>
      <c r="AI911" s="124">
        <f>IF(C911&lt;&gt;"",IF(M911="ESM User",getInterfaceName($C911),"NA"),"")</f>
        <v/>
      </c>
      <c r="AJ911" s="116">
        <f>IF(Q911&lt;&gt;"",DATE(YEAR(Q911), MONTH(Q911), DAY(Q911)),"")</f>
        <v/>
      </c>
      <c r="AK911" s="130">
        <f>IF(Q911&lt;&gt;0,Q911-N911,TODAY()-N911)</f>
        <v/>
      </c>
      <c r="AL911" s="112">
        <f>IF(F911="Re-assigned",0,IF(H911="Closed",0,IF(H911="Service Restored",0,IF(H911="",0,1))))</f>
        <v/>
      </c>
      <c r="AM911" s="124">
        <f>IF(AL911=0,"",IF(AK911&gt;20.99,"Aged","Non-Aged"))</f>
        <v/>
      </c>
      <c r="AN911" s="112">
        <f>IF(Q911&lt;&gt;"",MONTH(Q911),"")</f>
        <v/>
      </c>
      <c r="AO911" s="112">
        <f>IFERROR(VALUE(V911),0)</f>
        <v/>
      </c>
    </row>
    <row customFormat="1" customHeight="1" ht="29.25" r="912" s="112" spans="1:41">
      <c r="A912" s="127" t="n"/>
      <c r="B912" s="113" t="n"/>
      <c r="C912" s="127" t="n"/>
      <c r="D912" s="127" t="n"/>
      <c r="E912" s="114">
        <f>IF(F912 &lt;&gt; "",VLOOKUP(F912,CategoryLookup,2,FALSE), "")</f>
        <v/>
      </c>
      <c r="F912" s="126" t="n"/>
      <c r="G912" s="127" t="n"/>
      <c r="H912" s="127" t="n"/>
      <c r="I912" s="127" t="n"/>
      <c r="J912" s="127" t="n"/>
      <c r="K912" s="127" t="n"/>
      <c r="L912" s="127" t="n"/>
      <c r="M912" s="127" t="n"/>
      <c r="N912" s="120" t="n"/>
      <c r="O912" s="120" t="n"/>
      <c r="P912" s="120" t="n"/>
      <c r="Q912" s="120" t="n"/>
      <c r="R912" s="121" t="n"/>
      <c r="S912" s="121" t="n"/>
      <c r="T912" s="121" t="n"/>
      <c r="U912" s="121" t="n"/>
      <c r="V912" s="117">
        <f>IF(P912="NA","NA",IF(P912&lt;&gt;"",TEXT(P912-N912,"[h].mm"),""))</f>
        <v/>
      </c>
      <c r="W912" s="118">
        <f>IF(AND(R912="",S912=""),"",R912+S912)</f>
        <v/>
      </c>
      <c r="X912" s="116">
        <f>IF(O912&lt;&gt;"",DATE(YEAR(O912), MONTH(O912), DAY(O912)),"")</f>
        <v/>
      </c>
      <c r="Y912" s="122" t="n"/>
      <c r="Z912" s="123" t="n"/>
      <c r="AA912" s="117">
        <f>IF(F912="Re-assigned","NA",IF(W912="","",IF(W912&gt;=VLOOKUP(D912,SLAMatrix,3,FALSE),"Yes",IF(W912&lt;VLOOKUP(D912,SLAMatrix,2,FALSE),"No","Internal"))))</f>
        <v/>
      </c>
      <c r="AB912" s="123" t="n"/>
      <c r="AC912" s="123" t="n"/>
      <c r="AD912" s="119" t="n"/>
      <c r="AE912" s="125" t="n"/>
      <c r="AF912" s="124">
        <f>MONTH(O912)</f>
        <v/>
      </c>
      <c r="AG912" s="124">
        <f>VLOOKUP(IFERROR(MID(AE912,1,(FIND(",",AE912,1)-1)),AE912),Facility_Region_Mapping,2,FALSE)</f>
        <v/>
      </c>
      <c r="AH912" s="124" t="n"/>
      <c r="AI912" s="124">
        <f>IF(C912&lt;&gt;"",IF(M912="ESM User",getInterfaceName($C912),"NA"),"")</f>
        <v/>
      </c>
      <c r="AJ912" s="116">
        <f>IF(Q912&lt;&gt;"",DATE(YEAR(Q912), MONTH(Q912), DAY(Q912)),"")</f>
        <v/>
      </c>
      <c r="AK912" s="130">
        <f>IF(Q912&lt;&gt;0,Q912-N912,TODAY()-N912)</f>
        <v/>
      </c>
      <c r="AL912" s="112">
        <f>IF(F912="Re-assigned",0,IF(H912="Closed",0,IF(H912="Service Restored",0,IF(H912="",0,1))))</f>
        <v/>
      </c>
      <c r="AM912" s="124">
        <f>IF(AL912=0,"",IF(AK912&gt;20.99,"Aged","Non-Aged"))</f>
        <v/>
      </c>
      <c r="AN912" s="112">
        <f>IF(Q912&lt;&gt;"",MONTH(Q912),"")</f>
        <v/>
      </c>
      <c r="AO912" s="112">
        <f>IFERROR(VALUE(V912),0)</f>
        <v/>
      </c>
    </row>
    <row customFormat="1" customHeight="1" ht="29.25" r="913" s="112" spans="1:41">
      <c r="A913" s="127" t="n"/>
      <c r="B913" s="113" t="n"/>
      <c r="C913" s="127" t="n"/>
      <c r="D913" s="127" t="n"/>
      <c r="E913" s="114">
        <f>IF(F913 &lt;&gt; "",VLOOKUP(F913,CategoryLookup,2,FALSE), "")</f>
        <v/>
      </c>
      <c r="F913" s="126" t="n"/>
      <c r="G913" s="127" t="n"/>
      <c r="H913" s="127" t="n"/>
      <c r="I913" s="127" t="n"/>
      <c r="J913" s="127" t="n"/>
      <c r="K913" s="127" t="n"/>
      <c r="L913" s="127" t="n"/>
      <c r="M913" s="127" t="n"/>
      <c r="N913" s="120" t="n"/>
      <c r="O913" s="120" t="n"/>
      <c r="P913" s="120" t="n"/>
      <c r="Q913" s="120" t="n"/>
      <c r="R913" s="121" t="n"/>
      <c r="S913" s="121" t="n"/>
      <c r="T913" s="121" t="n"/>
      <c r="U913" s="121" t="n"/>
      <c r="V913" s="117">
        <f>IF(P913="NA","NA",IF(P913&lt;&gt;"",TEXT(P913-N913,"[h].mm"),""))</f>
        <v/>
      </c>
      <c r="W913" s="118">
        <f>IF(AND(R913="",S913=""),"",R913+S913)</f>
        <v/>
      </c>
      <c r="X913" s="116">
        <f>IF(O913&lt;&gt;"",DATE(YEAR(O913), MONTH(O913), DAY(O913)),"")</f>
        <v/>
      </c>
      <c r="Y913" s="122" t="n"/>
      <c r="Z913" s="123" t="n"/>
      <c r="AA913" s="117">
        <f>IF(F913="Re-assigned","NA",IF(W913="","",IF(W913&gt;=VLOOKUP(D913,SLAMatrix,3,FALSE),"Yes",IF(W913&lt;VLOOKUP(D913,SLAMatrix,2,FALSE),"No","Internal"))))</f>
        <v/>
      </c>
      <c r="AB913" s="123" t="n"/>
      <c r="AC913" s="123" t="n"/>
      <c r="AD913" s="119" t="n"/>
      <c r="AE913" s="125" t="n"/>
      <c r="AF913" s="124">
        <f>MONTH(O913)</f>
        <v/>
      </c>
      <c r="AG913" s="124">
        <f>VLOOKUP(IFERROR(MID(AE913,1,(FIND(",",AE913,1)-1)),AE913),Facility_Region_Mapping,2,FALSE)</f>
        <v/>
      </c>
      <c r="AH913" s="124" t="n"/>
      <c r="AI913" s="124">
        <f>IF(C913&lt;&gt;"",IF(M913="ESM User",getInterfaceName($C913),"NA"),"")</f>
        <v/>
      </c>
      <c r="AJ913" s="116">
        <f>IF(Q913&lt;&gt;"",DATE(YEAR(Q913), MONTH(Q913), DAY(Q913)),"")</f>
        <v/>
      </c>
      <c r="AK913" s="130">
        <f>IF(Q913&lt;&gt;0,Q913-N913,TODAY()-N913)</f>
        <v/>
      </c>
      <c r="AL913" s="112">
        <f>IF(F913="Re-assigned",0,IF(H913="Closed",0,IF(H913="Service Restored",0,IF(H913="",0,1))))</f>
        <v/>
      </c>
      <c r="AM913" s="124">
        <f>IF(AL913=0,"",IF(AK913&gt;20.99,"Aged","Non-Aged"))</f>
        <v/>
      </c>
      <c r="AN913" s="112">
        <f>IF(Q913&lt;&gt;"",MONTH(Q913),"")</f>
        <v/>
      </c>
      <c r="AO913" s="112">
        <f>IFERROR(VALUE(V913),0)</f>
        <v/>
      </c>
    </row>
    <row customFormat="1" customHeight="1" ht="29.25" r="914" s="112" spans="1:41">
      <c r="A914" s="127" t="n"/>
      <c r="B914" s="113" t="n"/>
      <c r="C914" s="127" t="n"/>
      <c r="D914" s="127" t="n"/>
      <c r="E914" s="114">
        <f>IF(F914 &lt;&gt; "",VLOOKUP(F914,CategoryLookup,2,FALSE), "")</f>
        <v/>
      </c>
      <c r="F914" s="126" t="n"/>
      <c r="G914" s="127" t="n"/>
      <c r="H914" s="127" t="n"/>
      <c r="I914" s="127" t="n"/>
      <c r="J914" s="127" t="n"/>
      <c r="K914" s="127" t="n"/>
      <c r="L914" s="127" t="n"/>
      <c r="M914" s="127" t="n"/>
      <c r="N914" s="120" t="n"/>
      <c r="O914" s="120" t="n"/>
      <c r="P914" s="120" t="n"/>
      <c r="Q914" s="120" t="n"/>
      <c r="R914" s="121" t="n"/>
      <c r="S914" s="121" t="n"/>
      <c r="T914" s="121" t="n"/>
      <c r="U914" s="121" t="n"/>
      <c r="V914" s="117">
        <f>IF(P914="NA","NA",IF(P914&lt;&gt;"",TEXT(P914-N914,"[h].mm"),""))</f>
        <v/>
      </c>
      <c r="W914" s="118">
        <f>IF(AND(R914="",S914=""),"",R914+S914)</f>
        <v/>
      </c>
      <c r="X914" s="116">
        <f>IF(O914&lt;&gt;"",DATE(YEAR(O914), MONTH(O914), DAY(O914)),"")</f>
        <v/>
      </c>
      <c r="Y914" s="122" t="n"/>
      <c r="Z914" s="123" t="n"/>
      <c r="AA914" s="117">
        <f>IF(F914="Re-assigned","NA",IF(W914="","",IF(W914&gt;=VLOOKUP(D914,SLAMatrix,3,FALSE),"Yes",IF(W914&lt;VLOOKUP(D914,SLAMatrix,2,FALSE),"No","Internal"))))</f>
        <v/>
      </c>
      <c r="AB914" s="123" t="n"/>
      <c r="AC914" s="123" t="n"/>
      <c r="AD914" s="119" t="n"/>
      <c r="AE914" s="125" t="n"/>
      <c r="AF914" s="124">
        <f>MONTH(O914)</f>
        <v/>
      </c>
      <c r="AG914" s="124">
        <f>VLOOKUP(IFERROR(MID(AE914,1,(FIND(",",AE914,1)-1)),AE914),Facility_Region_Mapping,2,FALSE)</f>
        <v/>
      </c>
      <c r="AH914" s="124" t="n"/>
      <c r="AI914" s="124">
        <f>IF(C914&lt;&gt;"",IF(M914="ESM User",getInterfaceName($C914),"NA"),"")</f>
        <v/>
      </c>
      <c r="AJ914" s="116">
        <f>IF(Q914&lt;&gt;"",DATE(YEAR(Q914), MONTH(Q914), DAY(Q914)),"")</f>
        <v/>
      </c>
      <c r="AK914" s="130">
        <f>IF(Q914&lt;&gt;0,Q914-N914,TODAY()-N914)</f>
        <v/>
      </c>
      <c r="AL914" s="112">
        <f>IF(F914="Re-assigned",0,IF(H914="Closed",0,IF(H914="Service Restored",0,IF(H914="",0,1))))</f>
        <v/>
      </c>
      <c r="AM914" s="124">
        <f>IF(AL914=0,"",IF(AK914&gt;20.99,"Aged","Non-Aged"))</f>
        <v/>
      </c>
      <c r="AN914" s="112">
        <f>IF(Q914&lt;&gt;"",MONTH(Q914),"")</f>
        <v/>
      </c>
      <c r="AO914" s="112">
        <f>IFERROR(VALUE(V914),0)</f>
        <v/>
      </c>
    </row>
    <row customFormat="1" customHeight="1" ht="29.25" r="915" s="112" spans="1:41">
      <c r="A915" s="127" t="n"/>
      <c r="B915" s="113" t="n"/>
      <c r="C915" s="127" t="n"/>
      <c r="D915" s="127" t="n"/>
      <c r="E915" s="114">
        <f>IF(F915 &lt;&gt; "",VLOOKUP(F915,CategoryLookup,2,FALSE), "")</f>
        <v/>
      </c>
      <c r="F915" s="126" t="n"/>
      <c r="G915" s="127" t="n"/>
      <c r="H915" s="127" t="n"/>
      <c r="I915" s="127" t="n"/>
      <c r="J915" s="127" t="n"/>
      <c r="K915" s="127" t="n"/>
      <c r="L915" s="127" t="n"/>
      <c r="M915" s="127" t="n"/>
      <c r="N915" s="120" t="n"/>
      <c r="O915" s="120" t="n"/>
      <c r="P915" s="120" t="n"/>
      <c r="Q915" s="120" t="n"/>
      <c r="R915" s="121" t="n"/>
      <c r="S915" s="121" t="n"/>
      <c r="T915" s="121" t="n"/>
      <c r="U915" s="121" t="n"/>
      <c r="V915" s="117">
        <f>IF(P915="NA","NA",IF(P915&lt;&gt;"",TEXT(P915-N915,"[h].mm"),""))</f>
        <v/>
      </c>
      <c r="W915" s="118">
        <f>IF(AND(R915="",S915=""),"",R915+S915)</f>
        <v/>
      </c>
      <c r="X915" s="116">
        <f>IF(O915&lt;&gt;"",DATE(YEAR(O915), MONTH(O915), DAY(O915)),"")</f>
        <v/>
      </c>
      <c r="Y915" s="122" t="n"/>
      <c r="Z915" s="123" t="n"/>
      <c r="AA915" s="117">
        <f>IF(F915="Re-assigned","NA",IF(W915="","",IF(W915&gt;=VLOOKUP(D915,SLAMatrix,3,FALSE),"Yes",IF(W915&lt;VLOOKUP(D915,SLAMatrix,2,FALSE),"No","Internal"))))</f>
        <v/>
      </c>
      <c r="AB915" s="123" t="n"/>
      <c r="AC915" s="123" t="n"/>
      <c r="AD915" s="119" t="n"/>
      <c r="AE915" s="125" t="n"/>
      <c r="AF915" s="124">
        <f>MONTH(O915)</f>
        <v/>
      </c>
      <c r="AG915" s="124">
        <f>VLOOKUP(IFERROR(MID(AE915,1,(FIND(",",AE915,1)-1)),AE915),Facility_Region_Mapping,2,FALSE)</f>
        <v/>
      </c>
      <c r="AH915" s="124" t="n"/>
      <c r="AI915" s="124">
        <f>IF(C915&lt;&gt;"",IF(M915="ESM User",getInterfaceName($C915),"NA"),"")</f>
        <v/>
      </c>
      <c r="AJ915" s="116">
        <f>IF(Q915&lt;&gt;"",DATE(YEAR(Q915), MONTH(Q915), DAY(Q915)),"")</f>
        <v/>
      </c>
      <c r="AK915" s="130">
        <f>IF(Q915&lt;&gt;0,Q915-N915,TODAY()-N915)</f>
        <v/>
      </c>
      <c r="AL915" s="112">
        <f>IF(F915="Re-assigned",0,IF(H915="Closed",0,IF(H915="Service Restored",0,IF(H915="",0,1))))</f>
        <v/>
      </c>
      <c r="AM915" s="124">
        <f>IF(AL915=0,"",IF(AK915&gt;20.99,"Aged","Non-Aged"))</f>
        <v/>
      </c>
      <c r="AN915" s="112">
        <f>IF(Q915&lt;&gt;"",MONTH(Q915),"")</f>
        <v/>
      </c>
      <c r="AO915" s="112">
        <f>IFERROR(VALUE(V915),0)</f>
        <v/>
      </c>
    </row>
    <row customFormat="1" customHeight="1" ht="29.25" r="916" s="112" spans="1:41">
      <c r="A916" s="127" t="n"/>
      <c r="B916" s="113" t="n"/>
      <c r="C916" s="127" t="n"/>
      <c r="D916" s="127" t="n"/>
      <c r="E916" s="114">
        <f>IF(F916 &lt;&gt; "",VLOOKUP(F916,CategoryLookup,2,FALSE), "")</f>
        <v/>
      </c>
      <c r="F916" s="126" t="n"/>
      <c r="G916" s="127" t="n"/>
      <c r="H916" s="127" t="n"/>
      <c r="I916" s="127" t="n"/>
      <c r="J916" s="127" t="n"/>
      <c r="K916" s="127" t="n"/>
      <c r="L916" s="127" t="n"/>
      <c r="M916" s="127" t="n"/>
      <c r="N916" s="120" t="n"/>
      <c r="O916" s="120" t="n"/>
      <c r="P916" s="120" t="n"/>
      <c r="Q916" s="120" t="n"/>
      <c r="R916" s="121" t="n"/>
      <c r="S916" s="121" t="n"/>
      <c r="T916" s="121" t="n"/>
      <c r="U916" s="121" t="n"/>
      <c r="V916" s="117">
        <f>IF(P916="NA","NA",IF(P916&lt;&gt;"",TEXT(P916-N916,"[h].mm"),""))</f>
        <v/>
      </c>
      <c r="W916" s="118">
        <f>IF(AND(R916="",S916=""),"",R916+S916)</f>
        <v/>
      </c>
      <c r="X916" s="116">
        <f>IF(O916&lt;&gt;"",DATE(YEAR(O916), MONTH(O916), DAY(O916)),"")</f>
        <v/>
      </c>
      <c r="Y916" s="122" t="n"/>
      <c r="Z916" s="123" t="n"/>
      <c r="AA916" s="117">
        <f>IF(F916="Re-assigned","NA",IF(W916="","",IF(W916&gt;=VLOOKUP(D916,SLAMatrix,3,FALSE),"Yes",IF(W916&lt;VLOOKUP(D916,SLAMatrix,2,FALSE),"No","Internal"))))</f>
        <v/>
      </c>
      <c r="AB916" s="123" t="n"/>
      <c r="AC916" s="123" t="n"/>
      <c r="AD916" s="119" t="n"/>
      <c r="AE916" s="125" t="n"/>
      <c r="AF916" s="124">
        <f>MONTH(O916)</f>
        <v/>
      </c>
      <c r="AG916" s="124">
        <f>VLOOKUP(IFERROR(MID(AE916,1,(FIND(",",AE916,1)-1)),AE916),Facility_Region_Mapping,2,FALSE)</f>
        <v/>
      </c>
      <c r="AH916" s="124" t="n"/>
      <c r="AI916" s="124">
        <f>IF(C916&lt;&gt;"",IF(M916="ESM User",getInterfaceName($C916),"NA"),"")</f>
        <v/>
      </c>
      <c r="AJ916" s="116">
        <f>IF(Q916&lt;&gt;"",DATE(YEAR(Q916), MONTH(Q916), DAY(Q916)),"")</f>
        <v/>
      </c>
      <c r="AK916" s="130">
        <f>IF(Q916&lt;&gt;0,Q916-N916,TODAY()-N916)</f>
        <v/>
      </c>
      <c r="AL916" s="112">
        <f>IF(F916="Re-assigned",0,IF(H916="Closed",0,IF(H916="Service Restored",0,IF(H916="",0,1))))</f>
        <v/>
      </c>
      <c r="AM916" s="124">
        <f>IF(AL916=0,"",IF(AK916&gt;20.99,"Aged","Non-Aged"))</f>
        <v/>
      </c>
      <c r="AN916" s="112">
        <f>IF(Q916&lt;&gt;"",MONTH(Q916),"")</f>
        <v/>
      </c>
      <c r="AO916" s="112">
        <f>IFERROR(VALUE(V916),0)</f>
        <v/>
      </c>
    </row>
    <row customFormat="1" customHeight="1" ht="29.25" r="917" s="112" spans="1:41">
      <c r="A917" s="127" t="n"/>
      <c r="B917" s="113" t="n"/>
      <c r="C917" s="127" t="n"/>
      <c r="D917" s="127" t="n"/>
      <c r="E917" s="114">
        <f>IF(F917 &lt;&gt; "",VLOOKUP(F917,CategoryLookup,2,FALSE), "")</f>
        <v/>
      </c>
      <c r="F917" s="126" t="n"/>
      <c r="G917" s="127" t="n"/>
      <c r="H917" s="127" t="n"/>
      <c r="I917" s="127" t="n"/>
      <c r="J917" s="127" t="n"/>
      <c r="K917" s="127" t="n"/>
      <c r="L917" s="127" t="n"/>
      <c r="M917" s="127" t="n"/>
      <c r="N917" s="120" t="n"/>
      <c r="O917" s="120" t="n"/>
      <c r="P917" s="120" t="n"/>
      <c r="Q917" s="120" t="n"/>
      <c r="R917" s="121" t="n"/>
      <c r="S917" s="121" t="n"/>
      <c r="T917" s="121" t="n"/>
      <c r="U917" s="121" t="n"/>
      <c r="V917" s="117">
        <f>IF(P917="NA","NA",IF(P917&lt;&gt;"",TEXT(P917-N917,"[h].mm"),""))</f>
        <v/>
      </c>
      <c r="W917" s="118">
        <f>IF(AND(R917="",S917=""),"",R917+S917)</f>
        <v/>
      </c>
      <c r="X917" s="116">
        <f>IF(O917&lt;&gt;"",DATE(YEAR(O917), MONTH(O917), DAY(O917)),"")</f>
        <v/>
      </c>
      <c r="Y917" s="122" t="n"/>
      <c r="Z917" s="123" t="n"/>
      <c r="AA917" s="117">
        <f>IF(F917="Re-assigned","NA",IF(W917="","",IF(W917&gt;=VLOOKUP(D917,SLAMatrix,3,FALSE),"Yes",IF(W917&lt;VLOOKUP(D917,SLAMatrix,2,FALSE),"No","Internal"))))</f>
        <v/>
      </c>
      <c r="AB917" s="123" t="n"/>
      <c r="AC917" s="123" t="n"/>
      <c r="AD917" s="119" t="n"/>
      <c r="AE917" s="125" t="n"/>
      <c r="AF917" s="124">
        <f>MONTH(O917)</f>
        <v/>
      </c>
      <c r="AG917" s="124">
        <f>VLOOKUP(IFERROR(MID(AE917,1,(FIND(",",AE917,1)-1)),AE917),Facility_Region_Mapping,2,FALSE)</f>
        <v/>
      </c>
      <c r="AH917" s="124" t="n"/>
      <c r="AI917" s="124">
        <f>IF(C917&lt;&gt;"",IF(M917="ESM User",getInterfaceName($C917),"NA"),"")</f>
        <v/>
      </c>
      <c r="AJ917" s="116">
        <f>IF(Q917&lt;&gt;"",DATE(YEAR(Q917), MONTH(Q917), DAY(Q917)),"")</f>
        <v/>
      </c>
      <c r="AK917" s="130">
        <f>IF(Q917&lt;&gt;0,Q917-N917,TODAY()-N917)</f>
        <v/>
      </c>
      <c r="AL917" s="112">
        <f>IF(F917="Re-assigned",0,IF(H917="Closed",0,IF(H917="Service Restored",0,IF(H917="",0,1))))</f>
        <v/>
      </c>
      <c r="AM917" s="124">
        <f>IF(AL917=0,"",IF(AK917&gt;20.99,"Aged","Non-Aged"))</f>
        <v/>
      </c>
      <c r="AN917" s="112">
        <f>IF(Q917&lt;&gt;"",MONTH(Q917),"")</f>
        <v/>
      </c>
      <c r="AO917" s="112">
        <f>IFERROR(VALUE(V917),0)</f>
        <v/>
      </c>
    </row>
    <row customFormat="1" customHeight="1" ht="29.25" r="918" s="112" spans="1:41">
      <c r="A918" s="127" t="n"/>
      <c r="B918" s="113" t="n"/>
      <c r="C918" s="127" t="n"/>
      <c r="D918" s="127" t="n"/>
      <c r="E918" s="114">
        <f>IF(F918 &lt;&gt; "",VLOOKUP(F918,CategoryLookup,2,FALSE), "")</f>
        <v/>
      </c>
      <c r="F918" s="126" t="n"/>
      <c r="G918" s="127" t="n"/>
      <c r="H918" s="127" t="n"/>
      <c r="I918" s="127" t="n"/>
      <c r="J918" s="127" t="n"/>
      <c r="K918" s="127" t="n"/>
      <c r="L918" s="127" t="n"/>
      <c r="M918" s="127" t="n"/>
      <c r="N918" s="120" t="n"/>
      <c r="O918" s="120" t="n"/>
      <c r="P918" s="120" t="n"/>
      <c r="Q918" s="120" t="n"/>
      <c r="R918" s="121" t="n"/>
      <c r="S918" s="121" t="n"/>
      <c r="T918" s="121" t="n"/>
      <c r="U918" s="121" t="n"/>
      <c r="V918" s="117">
        <f>IF(P918="NA","NA",IF(P918&lt;&gt;"",TEXT(P918-N918,"[h].mm"),""))</f>
        <v/>
      </c>
      <c r="W918" s="118">
        <f>IF(AND(R918="",S918=""),"",R918+S918)</f>
        <v/>
      </c>
      <c r="X918" s="116">
        <f>IF(O918&lt;&gt;"",DATE(YEAR(O918), MONTH(O918), DAY(O918)),"")</f>
        <v/>
      </c>
      <c r="Y918" s="122" t="n"/>
      <c r="Z918" s="123" t="n"/>
      <c r="AA918" s="117">
        <f>IF(F918="Re-assigned","NA",IF(W918="","",IF(W918&gt;=VLOOKUP(D918,SLAMatrix,3,FALSE),"Yes",IF(W918&lt;VLOOKUP(D918,SLAMatrix,2,FALSE),"No","Internal"))))</f>
        <v/>
      </c>
      <c r="AB918" s="123" t="n"/>
      <c r="AC918" s="123" t="n"/>
      <c r="AD918" s="119" t="n"/>
      <c r="AE918" s="125" t="n"/>
      <c r="AF918" s="124">
        <f>MONTH(O918)</f>
        <v/>
      </c>
      <c r="AG918" s="124">
        <f>VLOOKUP(IFERROR(MID(AE918,1,(FIND(",",AE918,1)-1)),AE918),Facility_Region_Mapping,2,FALSE)</f>
        <v/>
      </c>
      <c r="AH918" s="124" t="n"/>
      <c r="AI918" s="124">
        <f>IF(C918&lt;&gt;"",IF(M918="ESM User",getInterfaceName($C918),"NA"),"")</f>
        <v/>
      </c>
      <c r="AJ918" s="116">
        <f>IF(Q918&lt;&gt;"",DATE(YEAR(Q918), MONTH(Q918), DAY(Q918)),"")</f>
        <v/>
      </c>
      <c r="AK918" s="130">
        <f>IF(Q918&lt;&gt;0,Q918-N918,TODAY()-N918)</f>
        <v/>
      </c>
      <c r="AL918" s="112">
        <f>IF(F918="Re-assigned",0,IF(H918="Closed",0,IF(H918="Service Restored",0,IF(H918="",0,1))))</f>
        <v/>
      </c>
      <c r="AM918" s="124">
        <f>IF(AL918=0,"",IF(AK918&gt;20.99,"Aged","Non-Aged"))</f>
        <v/>
      </c>
      <c r="AN918" s="112">
        <f>IF(Q918&lt;&gt;"",MONTH(Q918),"")</f>
        <v/>
      </c>
      <c r="AO918" s="112">
        <f>IFERROR(VALUE(V918),0)</f>
        <v/>
      </c>
    </row>
    <row customFormat="1" customHeight="1" ht="29.25" r="919" s="112" spans="1:41">
      <c r="A919" s="127" t="n"/>
      <c r="B919" s="113" t="n"/>
      <c r="C919" s="127" t="n"/>
      <c r="D919" s="127" t="n"/>
      <c r="E919" s="114">
        <f>IF(F919 &lt;&gt; "",VLOOKUP(F919,CategoryLookup,2,FALSE), "")</f>
        <v/>
      </c>
      <c r="F919" s="126" t="n"/>
      <c r="G919" s="127" t="n"/>
      <c r="H919" s="127" t="n"/>
      <c r="I919" s="127" t="n"/>
      <c r="J919" s="127" t="n"/>
      <c r="K919" s="127" t="n"/>
      <c r="L919" s="127" t="n"/>
      <c r="M919" s="127" t="n"/>
      <c r="N919" s="120" t="n"/>
      <c r="O919" s="120" t="n"/>
      <c r="P919" s="120" t="n"/>
      <c r="Q919" s="120" t="n"/>
      <c r="R919" s="121" t="n"/>
      <c r="S919" s="121" t="n"/>
      <c r="T919" s="121" t="n"/>
      <c r="U919" s="121" t="n"/>
      <c r="V919" s="117">
        <f>IF(P919="NA","NA",IF(P919&lt;&gt;"",TEXT(P919-N919,"[h].mm"),""))</f>
        <v/>
      </c>
      <c r="W919" s="118">
        <f>IF(AND(R919="",S919=""),"",R919+S919)</f>
        <v/>
      </c>
      <c r="X919" s="116">
        <f>IF(O919&lt;&gt;"",DATE(YEAR(O919), MONTH(O919), DAY(O919)),"")</f>
        <v/>
      </c>
      <c r="Y919" s="122" t="n"/>
      <c r="Z919" s="123" t="n"/>
      <c r="AA919" s="117">
        <f>IF(F919="Re-assigned","NA",IF(W919="","",IF(W919&gt;=VLOOKUP(D919,SLAMatrix,3,FALSE),"Yes",IF(W919&lt;VLOOKUP(D919,SLAMatrix,2,FALSE),"No","Internal"))))</f>
        <v/>
      </c>
      <c r="AB919" s="123" t="n"/>
      <c r="AC919" s="123" t="n"/>
      <c r="AD919" s="119" t="n"/>
      <c r="AE919" s="125" t="n"/>
      <c r="AF919" s="124">
        <f>MONTH(O919)</f>
        <v/>
      </c>
      <c r="AG919" s="124">
        <f>VLOOKUP(IFERROR(MID(AE919,1,(FIND(",",AE919,1)-1)),AE919),Facility_Region_Mapping,2,FALSE)</f>
        <v/>
      </c>
      <c r="AH919" s="124" t="n"/>
      <c r="AI919" s="124">
        <f>IF(C919&lt;&gt;"",IF(M919="ESM User",getInterfaceName($C919),"NA"),"")</f>
        <v/>
      </c>
      <c r="AJ919" s="116">
        <f>IF(Q919&lt;&gt;"",DATE(YEAR(Q919), MONTH(Q919), DAY(Q919)),"")</f>
        <v/>
      </c>
      <c r="AK919" s="130">
        <f>IF(Q919&lt;&gt;0,Q919-N919,TODAY()-N919)</f>
        <v/>
      </c>
      <c r="AL919" s="112">
        <f>IF(F919="Re-assigned",0,IF(H919="Closed",0,IF(H919="Service Restored",0,IF(H919="",0,1))))</f>
        <v/>
      </c>
      <c r="AM919" s="124">
        <f>IF(AL919=0,"",IF(AK919&gt;20.99,"Aged","Non-Aged"))</f>
        <v/>
      </c>
      <c r="AN919" s="112">
        <f>IF(Q919&lt;&gt;"",MONTH(Q919),"")</f>
        <v/>
      </c>
      <c r="AO919" s="112">
        <f>IFERROR(VALUE(V919),0)</f>
        <v/>
      </c>
    </row>
    <row customFormat="1" customHeight="1" ht="29.25" r="920" s="112" spans="1:41">
      <c r="A920" s="127" t="n"/>
      <c r="B920" s="113" t="n"/>
      <c r="C920" s="127" t="n"/>
      <c r="D920" s="127" t="n"/>
      <c r="E920" s="114">
        <f>IF(F920 &lt;&gt; "",VLOOKUP(F920,CategoryLookup,2,FALSE), "")</f>
        <v/>
      </c>
      <c r="F920" s="126" t="n"/>
      <c r="G920" s="127" t="n"/>
      <c r="H920" s="127" t="n"/>
      <c r="I920" s="127" t="n"/>
      <c r="J920" s="127" t="n"/>
      <c r="K920" s="127" t="n"/>
      <c r="L920" s="127" t="n"/>
      <c r="M920" s="127" t="n"/>
      <c r="N920" s="120" t="n"/>
      <c r="O920" s="120" t="n"/>
      <c r="P920" s="120" t="n"/>
      <c r="Q920" s="120" t="n"/>
      <c r="R920" s="121" t="n"/>
      <c r="S920" s="121" t="n"/>
      <c r="T920" s="121" t="n"/>
      <c r="U920" s="121" t="n"/>
      <c r="V920" s="117">
        <f>IF(P920="NA","NA",IF(P920&lt;&gt;"",TEXT(P920-N920,"[h].mm"),""))</f>
        <v/>
      </c>
      <c r="W920" s="118">
        <f>IF(AND(R920="",S920=""),"",R920+S920)</f>
        <v/>
      </c>
      <c r="X920" s="116">
        <f>IF(O920&lt;&gt;"",DATE(YEAR(O920), MONTH(O920), DAY(O920)),"")</f>
        <v/>
      </c>
      <c r="Y920" s="122" t="n"/>
      <c r="Z920" s="123" t="n"/>
      <c r="AA920" s="117">
        <f>IF(F920="Re-assigned","NA",IF(W920="","",IF(W920&gt;=VLOOKUP(D920,SLAMatrix,3,FALSE),"Yes",IF(W920&lt;VLOOKUP(D920,SLAMatrix,2,FALSE),"No","Internal"))))</f>
        <v/>
      </c>
      <c r="AB920" s="123" t="n"/>
      <c r="AC920" s="123" t="n"/>
      <c r="AD920" s="119" t="n"/>
      <c r="AE920" s="125" t="n"/>
      <c r="AF920" s="124">
        <f>MONTH(O920)</f>
        <v/>
      </c>
      <c r="AG920" s="124">
        <f>VLOOKUP(IFERROR(MID(AE920,1,(FIND(",",AE920,1)-1)),AE920),Facility_Region_Mapping,2,FALSE)</f>
        <v/>
      </c>
      <c r="AH920" s="124" t="n"/>
      <c r="AI920" s="124">
        <f>IF(C920&lt;&gt;"",IF(M920="ESM User",getInterfaceName($C920),"NA"),"")</f>
        <v/>
      </c>
      <c r="AJ920" s="116">
        <f>IF(Q920&lt;&gt;"",DATE(YEAR(Q920), MONTH(Q920), DAY(Q920)),"")</f>
        <v/>
      </c>
      <c r="AK920" s="130">
        <f>IF(Q920&lt;&gt;0,Q920-N920,TODAY()-N920)</f>
        <v/>
      </c>
      <c r="AL920" s="112">
        <f>IF(F920="Re-assigned",0,IF(H920="Closed",0,IF(H920="Service Restored",0,IF(H920="",0,1))))</f>
        <v/>
      </c>
      <c r="AM920" s="124">
        <f>IF(AL920=0,"",IF(AK920&gt;20.99,"Aged","Non-Aged"))</f>
        <v/>
      </c>
      <c r="AN920" s="112">
        <f>IF(Q920&lt;&gt;"",MONTH(Q920),"")</f>
        <v/>
      </c>
      <c r="AO920" s="112">
        <f>IFERROR(VALUE(V920),0)</f>
        <v/>
      </c>
    </row>
    <row customFormat="1" customHeight="1" ht="29.25" r="921" s="112" spans="1:41">
      <c r="A921" s="127" t="n"/>
      <c r="B921" s="113" t="n"/>
      <c r="C921" s="127" t="n"/>
      <c r="D921" s="127" t="n"/>
      <c r="E921" s="114">
        <f>IF(F921 &lt;&gt; "",VLOOKUP(F921,CategoryLookup,2,FALSE), "")</f>
        <v/>
      </c>
      <c r="F921" s="126" t="n"/>
      <c r="G921" s="127" t="n"/>
      <c r="H921" s="127" t="n"/>
      <c r="I921" s="127" t="n"/>
      <c r="J921" s="127" t="n"/>
      <c r="K921" s="127" t="n"/>
      <c r="L921" s="127" t="n"/>
      <c r="M921" s="127" t="n"/>
      <c r="N921" s="120" t="n"/>
      <c r="O921" s="120" t="n"/>
      <c r="P921" s="120" t="n"/>
      <c r="Q921" s="120" t="n"/>
      <c r="R921" s="121" t="n"/>
      <c r="S921" s="121" t="n"/>
      <c r="T921" s="121" t="n"/>
      <c r="U921" s="121" t="n"/>
      <c r="V921" s="117">
        <f>IF(P921="NA","NA",IF(P921&lt;&gt;"",TEXT(P921-N921,"[h].mm"),""))</f>
        <v/>
      </c>
      <c r="W921" s="118">
        <f>IF(AND(R921="",S921=""),"",R921+S921)</f>
        <v/>
      </c>
      <c r="X921" s="116">
        <f>IF(O921&lt;&gt;"",DATE(YEAR(O921), MONTH(O921), DAY(O921)),"")</f>
        <v/>
      </c>
      <c r="Y921" s="122" t="n"/>
      <c r="Z921" s="123" t="n"/>
      <c r="AA921" s="117">
        <f>IF(F921="Re-assigned","NA",IF(W921="","",IF(W921&gt;=VLOOKUP(D921,SLAMatrix,3,FALSE),"Yes",IF(W921&lt;VLOOKUP(D921,SLAMatrix,2,FALSE),"No","Internal"))))</f>
        <v/>
      </c>
      <c r="AB921" s="123" t="n"/>
      <c r="AC921" s="123" t="n"/>
      <c r="AD921" s="119" t="n"/>
      <c r="AE921" s="125" t="n"/>
      <c r="AF921" s="124">
        <f>MONTH(O921)</f>
        <v/>
      </c>
      <c r="AG921" s="124">
        <f>VLOOKUP(IFERROR(MID(AE921,1,(FIND(",",AE921,1)-1)),AE921),Facility_Region_Mapping,2,FALSE)</f>
        <v/>
      </c>
      <c r="AH921" s="124" t="n"/>
      <c r="AI921" s="124">
        <f>IF(C921&lt;&gt;"",IF(M921="ESM User",getInterfaceName($C921),"NA"),"")</f>
        <v/>
      </c>
      <c r="AJ921" s="116">
        <f>IF(Q921&lt;&gt;"",DATE(YEAR(Q921), MONTH(Q921), DAY(Q921)),"")</f>
        <v/>
      </c>
      <c r="AK921" s="130">
        <f>IF(Q921&lt;&gt;0,Q921-N921,TODAY()-N921)</f>
        <v/>
      </c>
      <c r="AL921" s="112">
        <f>IF(F921="Re-assigned",0,IF(H921="Closed",0,IF(H921="Service Restored",0,IF(H921="",0,1))))</f>
        <v/>
      </c>
      <c r="AM921" s="124">
        <f>IF(AL921=0,"",IF(AK921&gt;20.99,"Aged","Non-Aged"))</f>
        <v/>
      </c>
      <c r="AN921" s="112">
        <f>IF(Q921&lt;&gt;"",MONTH(Q921),"")</f>
        <v/>
      </c>
      <c r="AO921" s="112">
        <f>IFERROR(VALUE(V921),0)</f>
        <v/>
      </c>
    </row>
    <row customFormat="1" customHeight="1" ht="29.25" r="922" s="112" spans="1:41">
      <c r="A922" s="127" t="n"/>
      <c r="B922" s="113" t="n"/>
      <c r="C922" s="127" t="n"/>
      <c r="D922" s="127" t="n"/>
      <c r="E922" s="114">
        <f>IF(F922 &lt;&gt; "",VLOOKUP(F922,CategoryLookup,2,FALSE), "")</f>
        <v/>
      </c>
      <c r="F922" s="126" t="n"/>
      <c r="G922" s="127" t="n"/>
      <c r="H922" s="127" t="n"/>
      <c r="I922" s="127" t="n"/>
      <c r="J922" s="127" t="n"/>
      <c r="K922" s="127" t="n"/>
      <c r="L922" s="127" t="n"/>
      <c r="M922" s="127" t="n"/>
      <c r="N922" s="120" t="n"/>
      <c r="O922" s="120" t="n"/>
      <c r="P922" s="120" t="n"/>
      <c r="Q922" s="120" t="n"/>
      <c r="R922" s="121" t="n"/>
      <c r="S922" s="121" t="n"/>
      <c r="T922" s="121" t="n"/>
      <c r="U922" s="121" t="n"/>
      <c r="V922" s="117">
        <f>IF(P922="NA","NA",IF(P922&lt;&gt;"",TEXT(P922-N922,"[h].mm"),""))</f>
        <v/>
      </c>
      <c r="W922" s="118">
        <f>IF(AND(R922="",S922=""),"",R922+S922)</f>
        <v/>
      </c>
      <c r="X922" s="116">
        <f>IF(O922&lt;&gt;"",DATE(YEAR(O922), MONTH(O922), DAY(O922)),"")</f>
        <v/>
      </c>
      <c r="Y922" s="122" t="n"/>
      <c r="Z922" s="123" t="n"/>
      <c r="AA922" s="117">
        <f>IF(F922="Re-assigned","NA",IF(W922="","",IF(W922&gt;=VLOOKUP(D922,SLAMatrix,3,FALSE),"Yes",IF(W922&lt;VLOOKUP(D922,SLAMatrix,2,FALSE),"No","Internal"))))</f>
        <v/>
      </c>
      <c r="AB922" s="123" t="n"/>
      <c r="AC922" s="123" t="n"/>
      <c r="AD922" s="119" t="n"/>
      <c r="AE922" s="125" t="n"/>
      <c r="AF922" s="124">
        <f>MONTH(O922)</f>
        <v/>
      </c>
      <c r="AG922" s="124">
        <f>VLOOKUP(IFERROR(MID(AE922,1,(FIND(",",AE922,1)-1)),AE922),Facility_Region_Mapping,2,FALSE)</f>
        <v/>
      </c>
      <c r="AH922" s="124" t="n"/>
      <c r="AI922" s="124">
        <f>IF(C922&lt;&gt;"",IF(M922="ESM User",getInterfaceName($C922),"NA"),"")</f>
        <v/>
      </c>
      <c r="AJ922" s="116">
        <f>IF(Q922&lt;&gt;"",DATE(YEAR(Q922), MONTH(Q922), DAY(Q922)),"")</f>
        <v/>
      </c>
      <c r="AK922" s="130">
        <f>IF(Q922&lt;&gt;0,Q922-N922,TODAY()-N922)</f>
        <v/>
      </c>
      <c r="AL922" s="112">
        <f>IF(F922="Re-assigned",0,IF(H922="Closed",0,IF(H922="Service Restored",0,IF(H922="",0,1))))</f>
        <v/>
      </c>
      <c r="AM922" s="124">
        <f>IF(AL922=0,"",IF(AK922&gt;20.99,"Aged","Non-Aged"))</f>
        <v/>
      </c>
      <c r="AN922" s="112">
        <f>IF(Q922&lt;&gt;"",MONTH(Q922),"")</f>
        <v/>
      </c>
      <c r="AO922" s="112">
        <f>IFERROR(VALUE(V922),0)</f>
        <v/>
      </c>
    </row>
    <row customFormat="1" customHeight="1" ht="29.25" r="923" s="112" spans="1:41">
      <c r="A923" s="127" t="n"/>
      <c r="B923" s="113" t="n"/>
      <c r="C923" s="127" t="n"/>
      <c r="D923" s="127" t="n"/>
      <c r="E923" s="114">
        <f>IF(F923 &lt;&gt; "",VLOOKUP(F923,CategoryLookup,2,FALSE), "")</f>
        <v/>
      </c>
      <c r="F923" s="126" t="n"/>
      <c r="G923" s="127" t="n"/>
      <c r="H923" s="127" t="n"/>
      <c r="I923" s="127" t="n"/>
      <c r="J923" s="127" t="n"/>
      <c r="K923" s="127" t="n"/>
      <c r="L923" s="127" t="n"/>
      <c r="M923" s="127" t="n"/>
      <c r="N923" s="120" t="n"/>
      <c r="O923" s="120" t="n"/>
      <c r="P923" s="120" t="n"/>
      <c r="Q923" s="120" t="n"/>
      <c r="R923" s="121" t="n"/>
      <c r="S923" s="121" t="n"/>
      <c r="T923" s="121" t="n"/>
      <c r="U923" s="121" t="n"/>
      <c r="V923" s="117">
        <f>IF(P923="NA","NA",IF(P923&lt;&gt;"",TEXT(P923-N923,"[h].mm"),""))</f>
        <v/>
      </c>
      <c r="W923" s="118">
        <f>IF(AND(R923="",S923=""),"",R923+S923)</f>
        <v/>
      </c>
      <c r="X923" s="116">
        <f>IF(O923&lt;&gt;"",DATE(YEAR(O923), MONTH(O923), DAY(O923)),"")</f>
        <v/>
      </c>
      <c r="Y923" s="122" t="n"/>
      <c r="Z923" s="123" t="n"/>
      <c r="AA923" s="117">
        <f>IF(F923="Re-assigned","NA",IF(W923="","",IF(W923&gt;=VLOOKUP(D923,SLAMatrix,3,FALSE),"Yes",IF(W923&lt;VLOOKUP(D923,SLAMatrix,2,FALSE),"No","Internal"))))</f>
        <v/>
      </c>
      <c r="AB923" s="123" t="n"/>
      <c r="AC923" s="123" t="n"/>
      <c r="AD923" s="119" t="n"/>
      <c r="AE923" s="125" t="n"/>
      <c r="AF923" s="124">
        <f>MONTH(O923)</f>
        <v/>
      </c>
      <c r="AG923" s="124">
        <f>VLOOKUP(IFERROR(MID(AE923,1,(FIND(",",AE923,1)-1)),AE923),Facility_Region_Mapping,2,FALSE)</f>
        <v/>
      </c>
      <c r="AH923" s="124" t="n"/>
      <c r="AI923" s="124">
        <f>IF(C923&lt;&gt;"",IF(M923="ESM User",getInterfaceName($C923),"NA"),"")</f>
        <v/>
      </c>
      <c r="AJ923" s="116">
        <f>IF(Q923&lt;&gt;"",DATE(YEAR(Q923), MONTH(Q923), DAY(Q923)),"")</f>
        <v/>
      </c>
      <c r="AK923" s="130">
        <f>IF(Q923&lt;&gt;0,Q923-N923,TODAY()-N923)</f>
        <v/>
      </c>
      <c r="AL923" s="112">
        <f>IF(F923="Re-assigned",0,IF(H923="Closed",0,IF(H923="Service Restored",0,IF(H923="",0,1))))</f>
        <v/>
      </c>
      <c r="AM923" s="124">
        <f>IF(AL923=0,"",IF(AK923&gt;20.99,"Aged","Non-Aged"))</f>
        <v/>
      </c>
      <c r="AN923" s="112">
        <f>IF(Q923&lt;&gt;"",MONTH(Q923),"")</f>
        <v/>
      </c>
      <c r="AO923" s="112">
        <f>IFERROR(VALUE(V923),0)</f>
        <v/>
      </c>
    </row>
    <row customFormat="1" customHeight="1" ht="29.25" r="924" s="112" spans="1:41">
      <c r="A924" s="127" t="n"/>
      <c r="B924" s="113" t="n"/>
      <c r="C924" s="127" t="n"/>
      <c r="D924" s="127" t="n"/>
      <c r="E924" s="114">
        <f>IF(F924 &lt;&gt; "",VLOOKUP(F924,CategoryLookup,2,FALSE), "")</f>
        <v/>
      </c>
      <c r="F924" s="126" t="n"/>
      <c r="G924" s="127" t="n"/>
      <c r="H924" s="127" t="n"/>
      <c r="I924" s="127" t="n"/>
      <c r="J924" s="127" t="n"/>
      <c r="K924" s="127" t="n"/>
      <c r="L924" s="127" t="n"/>
      <c r="M924" s="127" t="n"/>
      <c r="N924" s="120" t="n"/>
      <c r="O924" s="120" t="n"/>
      <c r="P924" s="120" t="n"/>
      <c r="Q924" s="120" t="n"/>
      <c r="R924" s="121" t="n"/>
      <c r="S924" s="121" t="n"/>
      <c r="T924" s="121" t="n"/>
      <c r="U924" s="121" t="n"/>
      <c r="V924" s="117">
        <f>IF(P924="NA","NA",IF(P924&lt;&gt;"",TEXT(P924-N924,"[h].mm"),""))</f>
        <v/>
      </c>
      <c r="W924" s="118">
        <f>IF(AND(R924="",S924=""),"",R924+S924)</f>
        <v/>
      </c>
      <c r="X924" s="116">
        <f>IF(O924&lt;&gt;"",DATE(YEAR(O924), MONTH(O924), DAY(O924)),"")</f>
        <v/>
      </c>
      <c r="Y924" s="122" t="n"/>
      <c r="Z924" s="123" t="n"/>
      <c r="AA924" s="117">
        <f>IF(F924="Re-assigned","NA",IF(W924="","",IF(W924&gt;=VLOOKUP(D924,SLAMatrix,3,FALSE),"Yes",IF(W924&lt;VLOOKUP(D924,SLAMatrix,2,FALSE),"No","Internal"))))</f>
        <v/>
      </c>
      <c r="AB924" s="123" t="n"/>
      <c r="AC924" s="123" t="n"/>
      <c r="AD924" s="119" t="n"/>
      <c r="AE924" s="125" t="n"/>
      <c r="AF924" s="124">
        <f>MONTH(O924)</f>
        <v/>
      </c>
      <c r="AG924" s="124">
        <f>VLOOKUP(IFERROR(MID(AE924,1,(FIND(",",AE924,1)-1)),AE924),Facility_Region_Mapping,2,FALSE)</f>
        <v/>
      </c>
      <c r="AH924" s="124" t="n"/>
      <c r="AI924" s="124">
        <f>IF(C924&lt;&gt;"",IF(M924="ESM User",getInterfaceName($C924),"NA"),"")</f>
        <v/>
      </c>
      <c r="AJ924" s="116">
        <f>IF(Q924&lt;&gt;"",DATE(YEAR(Q924), MONTH(Q924), DAY(Q924)),"")</f>
        <v/>
      </c>
      <c r="AK924" s="130">
        <f>IF(Q924&lt;&gt;0,Q924-N924,TODAY()-N924)</f>
        <v/>
      </c>
      <c r="AL924" s="112">
        <f>IF(F924="Re-assigned",0,IF(H924="Closed",0,IF(H924="Service Restored",0,IF(H924="",0,1))))</f>
        <v/>
      </c>
      <c r="AM924" s="124">
        <f>IF(AL924=0,"",IF(AK924&gt;20.99,"Aged","Non-Aged"))</f>
        <v/>
      </c>
      <c r="AN924" s="112">
        <f>IF(Q924&lt;&gt;"",MONTH(Q924),"")</f>
        <v/>
      </c>
      <c r="AO924" s="112">
        <f>IFERROR(VALUE(V924),0)</f>
        <v/>
      </c>
    </row>
    <row customFormat="1" customHeight="1" ht="29.25" r="925" s="112" spans="1:41">
      <c r="A925" s="127" t="n"/>
      <c r="B925" s="113" t="n"/>
      <c r="C925" s="127" t="n"/>
      <c r="D925" s="127" t="n"/>
      <c r="E925" s="114">
        <f>IF(F925 &lt;&gt; "",VLOOKUP(F925,CategoryLookup,2,FALSE), "")</f>
        <v/>
      </c>
      <c r="F925" s="126" t="n"/>
      <c r="G925" s="127" t="n"/>
      <c r="H925" s="127" t="n"/>
      <c r="I925" s="127" t="n"/>
      <c r="J925" s="127" t="n"/>
      <c r="K925" s="127" t="n"/>
      <c r="L925" s="127" t="n"/>
      <c r="M925" s="127" t="n"/>
      <c r="N925" s="120" t="n"/>
      <c r="O925" s="120" t="n"/>
      <c r="P925" s="120" t="n"/>
      <c r="Q925" s="120" t="n"/>
      <c r="R925" s="121" t="n"/>
      <c r="S925" s="121" t="n"/>
      <c r="T925" s="121" t="n"/>
      <c r="U925" s="121" t="n"/>
      <c r="V925" s="117">
        <f>IF(P925="NA","NA",IF(P925&lt;&gt;"",TEXT(P925-N925,"[h].mm"),""))</f>
        <v/>
      </c>
      <c r="W925" s="118">
        <f>IF(AND(R925="",S925=""),"",R925+S925)</f>
        <v/>
      </c>
      <c r="X925" s="116">
        <f>IF(O925&lt;&gt;"",DATE(YEAR(O925), MONTH(O925), DAY(O925)),"")</f>
        <v/>
      </c>
      <c r="Y925" s="122" t="n"/>
      <c r="Z925" s="123" t="n"/>
      <c r="AA925" s="117">
        <f>IF(F925="Re-assigned","NA",IF(W925="","",IF(W925&gt;=VLOOKUP(D925,SLAMatrix,3,FALSE),"Yes",IF(W925&lt;VLOOKUP(D925,SLAMatrix,2,FALSE),"No","Internal"))))</f>
        <v/>
      </c>
      <c r="AB925" s="123" t="n"/>
      <c r="AC925" s="123" t="n"/>
      <c r="AD925" s="119" t="n"/>
      <c r="AE925" s="125" t="n"/>
      <c r="AF925" s="124">
        <f>MONTH(O925)</f>
        <v/>
      </c>
      <c r="AG925" s="124">
        <f>VLOOKUP(IFERROR(MID(AE925,1,(FIND(",",AE925,1)-1)),AE925),Facility_Region_Mapping,2,FALSE)</f>
        <v/>
      </c>
      <c r="AH925" s="124" t="n"/>
      <c r="AI925" s="124">
        <f>IF(C925&lt;&gt;"",IF(M925="ESM User",getInterfaceName($C925),"NA"),"")</f>
        <v/>
      </c>
      <c r="AJ925" s="116">
        <f>IF(Q925&lt;&gt;"",DATE(YEAR(Q925), MONTH(Q925), DAY(Q925)),"")</f>
        <v/>
      </c>
      <c r="AK925" s="130">
        <f>IF(Q925&lt;&gt;0,Q925-N925,TODAY()-N925)</f>
        <v/>
      </c>
      <c r="AL925" s="112">
        <f>IF(F925="Re-assigned",0,IF(H925="Closed",0,IF(H925="Service Restored",0,IF(H925="",0,1))))</f>
        <v/>
      </c>
      <c r="AM925" s="124">
        <f>IF(AL925=0,"",IF(AK925&gt;20.99,"Aged","Non-Aged"))</f>
        <v/>
      </c>
      <c r="AN925" s="112">
        <f>IF(Q925&lt;&gt;"",MONTH(Q925),"")</f>
        <v/>
      </c>
      <c r="AO925" s="112">
        <f>IFERROR(VALUE(V925),0)</f>
        <v/>
      </c>
    </row>
    <row customFormat="1" customHeight="1" ht="29.25" r="926" s="112" spans="1:41">
      <c r="A926" s="127" t="n"/>
      <c r="B926" s="113" t="n"/>
      <c r="C926" s="127" t="n"/>
      <c r="D926" s="127" t="n"/>
      <c r="E926" s="114">
        <f>IF(F926 &lt;&gt; "",VLOOKUP(F926,CategoryLookup,2,FALSE), "")</f>
        <v/>
      </c>
      <c r="F926" s="126" t="n"/>
      <c r="G926" s="127" t="n"/>
      <c r="H926" s="127" t="n"/>
      <c r="I926" s="127" t="n"/>
      <c r="J926" s="127" t="n"/>
      <c r="K926" s="127" t="n"/>
      <c r="L926" s="127" t="n"/>
      <c r="M926" s="127" t="n"/>
      <c r="N926" s="120" t="n"/>
      <c r="O926" s="120" t="n"/>
      <c r="P926" s="120" t="n"/>
      <c r="Q926" s="120" t="n"/>
      <c r="R926" s="121" t="n"/>
      <c r="S926" s="121" t="n"/>
      <c r="T926" s="121" t="n"/>
      <c r="U926" s="121" t="n"/>
      <c r="V926" s="117">
        <f>IF(P926="NA","NA",IF(P926&lt;&gt;"",TEXT(P926-N926,"[h].mm"),""))</f>
        <v/>
      </c>
      <c r="W926" s="118">
        <f>IF(AND(R926="",S926=""),"",R926+S926)</f>
        <v/>
      </c>
      <c r="X926" s="116">
        <f>IF(O926&lt;&gt;"",DATE(YEAR(O926), MONTH(O926), DAY(O926)),"")</f>
        <v/>
      </c>
      <c r="Y926" s="122" t="n"/>
      <c r="Z926" s="123" t="n"/>
      <c r="AA926" s="117">
        <f>IF(F926="Re-assigned","NA",IF(W926="","",IF(W926&gt;=VLOOKUP(D926,SLAMatrix,3,FALSE),"Yes",IF(W926&lt;VLOOKUP(D926,SLAMatrix,2,FALSE),"No","Internal"))))</f>
        <v/>
      </c>
      <c r="AB926" s="123" t="n"/>
      <c r="AC926" s="123" t="n"/>
      <c r="AD926" s="119" t="n"/>
      <c r="AE926" s="125" t="n"/>
      <c r="AF926" s="124">
        <f>MONTH(O926)</f>
        <v/>
      </c>
      <c r="AG926" s="124">
        <f>VLOOKUP(IFERROR(MID(AE926,1,(FIND(",",AE926,1)-1)),AE926),Facility_Region_Mapping,2,FALSE)</f>
        <v/>
      </c>
      <c r="AH926" s="124" t="n"/>
      <c r="AI926" s="124">
        <f>IF(C926&lt;&gt;"",IF(M926="ESM User",getInterfaceName($C926),"NA"),"")</f>
        <v/>
      </c>
      <c r="AJ926" s="116">
        <f>IF(Q926&lt;&gt;"",DATE(YEAR(Q926), MONTH(Q926), DAY(Q926)),"")</f>
        <v/>
      </c>
      <c r="AK926" s="130">
        <f>IF(Q926&lt;&gt;0,Q926-N926,TODAY()-N926)</f>
        <v/>
      </c>
      <c r="AL926" s="112">
        <f>IF(F926="Re-assigned",0,IF(H926="Closed",0,IF(H926="Service Restored",0,IF(H926="",0,1))))</f>
        <v/>
      </c>
      <c r="AM926" s="124">
        <f>IF(AL926=0,"",IF(AK926&gt;20.99,"Aged","Non-Aged"))</f>
        <v/>
      </c>
      <c r="AN926" s="112">
        <f>IF(Q926&lt;&gt;"",MONTH(Q926),"")</f>
        <v/>
      </c>
      <c r="AO926" s="112">
        <f>IFERROR(VALUE(V926),0)</f>
        <v/>
      </c>
    </row>
    <row customFormat="1" customHeight="1" ht="29.25" r="927" s="112" spans="1:41">
      <c r="A927" s="127" t="n"/>
      <c r="B927" s="113" t="n"/>
      <c r="C927" s="127" t="n"/>
      <c r="D927" s="127" t="n"/>
      <c r="E927" s="114">
        <f>IF(F927 &lt;&gt; "",VLOOKUP(F927,CategoryLookup,2,FALSE), "")</f>
        <v/>
      </c>
      <c r="F927" s="126" t="n"/>
      <c r="G927" s="127" t="n"/>
      <c r="H927" s="127" t="n"/>
      <c r="I927" s="127" t="n"/>
      <c r="J927" s="127" t="n"/>
      <c r="K927" s="127" t="n"/>
      <c r="L927" s="127" t="n"/>
      <c r="M927" s="127" t="n"/>
      <c r="N927" s="120" t="n"/>
      <c r="O927" s="120" t="n"/>
      <c r="P927" s="120" t="n"/>
      <c r="Q927" s="120" t="n"/>
      <c r="R927" s="121" t="n"/>
      <c r="S927" s="121" t="n"/>
      <c r="T927" s="121" t="n"/>
      <c r="U927" s="121" t="n"/>
      <c r="V927" s="117">
        <f>IF(P927="NA","NA",IF(P927&lt;&gt;"",TEXT(P927-N927,"[h].mm"),""))</f>
        <v/>
      </c>
      <c r="W927" s="118">
        <f>IF(AND(R927="",S927=""),"",R927+S927)</f>
        <v/>
      </c>
      <c r="X927" s="116">
        <f>IF(O927&lt;&gt;"",DATE(YEAR(O927), MONTH(O927), DAY(O927)),"")</f>
        <v/>
      </c>
      <c r="Y927" s="122" t="n"/>
      <c r="Z927" s="123" t="n"/>
      <c r="AA927" s="117">
        <f>IF(F927="Re-assigned","NA",IF(W927="","",IF(W927&gt;=VLOOKUP(D927,SLAMatrix,3,FALSE),"Yes",IF(W927&lt;VLOOKUP(D927,SLAMatrix,2,FALSE),"No","Internal"))))</f>
        <v/>
      </c>
      <c r="AB927" s="123" t="n"/>
      <c r="AC927" s="123" t="n"/>
      <c r="AD927" s="119" t="n"/>
      <c r="AE927" s="125" t="n"/>
      <c r="AF927" s="124">
        <f>MONTH(O927)</f>
        <v/>
      </c>
      <c r="AG927" s="124">
        <f>VLOOKUP(IFERROR(MID(AE927,1,(FIND(",",AE927,1)-1)),AE927),Facility_Region_Mapping,2,FALSE)</f>
        <v/>
      </c>
      <c r="AH927" s="124" t="n"/>
      <c r="AI927" s="124">
        <f>IF(C927&lt;&gt;"",IF(M927="ESM User",getInterfaceName($C927),"NA"),"")</f>
        <v/>
      </c>
      <c r="AJ927" s="116">
        <f>IF(Q927&lt;&gt;"",DATE(YEAR(Q927), MONTH(Q927), DAY(Q927)),"")</f>
        <v/>
      </c>
      <c r="AK927" s="130">
        <f>IF(Q927&lt;&gt;0,Q927-N927,TODAY()-N927)</f>
        <v/>
      </c>
      <c r="AL927" s="112">
        <f>IF(F927="Re-assigned",0,IF(H927="Closed",0,IF(H927="Service Restored",0,IF(H927="",0,1))))</f>
        <v/>
      </c>
      <c r="AM927" s="124">
        <f>IF(AL927=0,"",IF(AK927&gt;20.99,"Aged","Non-Aged"))</f>
        <v/>
      </c>
      <c r="AN927" s="112">
        <f>IF(Q927&lt;&gt;"",MONTH(Q927),"")</f>
        <v/>
      </c>
      <c r="AO927" s="112">
        <f>IFERROR(VALUE(V927),0)</f>
        <v/>
      </c>
    </row>
    <row customFormat="1" customHeight="1" ht="29.25" r="928" s="112" spans="1:41">
      <c r="A928" s="127" t="n"/>
      <c r="B928" s="113" t="n"/>
      <c r="C928" s="127" t="n"/>
      <c r="D928" s="127" t="n"/>
      <c r="E928" s="114">
        <f>IF(F928 &lt;&gt; "",VLOOKUP(F928,CategoryLookup,2,FALSE), "")</f>
        <v/>
      </c>
      <c r="F928" s="126" t="n"/>
      <c r="G928" s="127" t="n"/>
      <c r="H928" s="127" t="n"/>
      <c r="I928" s="127" t="n"/>
      <c r="J928" s="127" t="n"/>
      <c r="K928" s="127" t="n"/>
      <c r="L928" s="127" t="n"/>
      <c r="M928" s="127" t="n"/>
      <c r="N928" s="120" t="n"/>
      <c r="O928" s="120" t="n"/>
      <c r="P928" s="120" t="n"/>
      <c r="Q928" s="120" t="n"/>
      <c r="R928" s="121" t="n"/>
      <c r="S928" s="121" t="n"/>
      <c r="T928" s="121" t="n"/>
      <c r="U928" s="121" t="n"/>
      <c r="V928" s="117">
        <f>IF(P928="NA","NA",IF(P928&lt;&gt;"",TEXT(P928-N928,"[h].mm"),""))</f>
        <v/>
      </c>
      <c r="W928" s="118">
        <f>IF(AND(R928="",S928=""),"",R928+S928)</f>
        <v/>
      </c>
      <c r="X928" s="116">
        <f>IF(O928&lt;&gt;"",DATE(YEAR(O928), MONTH(O928), DAY(O928)),"")</f>
        <v/>
      </c>
      <c r="Y928" s="122" t="n"/>
      <c r="Z928" s="123" t="n"/>
      <c r="AA928" s="117">
        <f>IF(F928="Re-assigned","NA",IF(W928="","",IF(W928&gt;=VLOOKUP(D928,SLAMatrix,3,FALSE),"Yes",IF(W928&lt;VLOOKUP(D928,SLAMatrix,2,FALSE),"No","Internal"))))</f>
        <v/>
      </c>
      <c r="AB928" s="123" t="n"/>
      <c r="AC928" s="123" t="n"/>
      <c r="AD928" s="119" t="n"/>
      <c r="AE928" s="125" t="n"/>
      <c r="AF928" s="124">
        <f>MONTH(O928)</f>
        <v/>
      </c>
      <c r="AG928" s="124">
        <f>VLOOKUP(IFERROR(MID(AE928,1,(FIND(",",AE928,1)-1)),AE928),Facility_Region_Mapping,2,FALSE)</f>
        <v/>
      </c>
      <c r="AH928" s="124" t="n"/>
      <c r="AI928" s="124">
        <f>IF(C928&lt;&gt;"",IF(M928="ESM User",getInterfaceName($C928),"NA"),"")</f>
        <v/>
      </c>
      <c r="AJ928" s="116">
        <f>IF(Q928&lt;&gt;"",DATE(YEAR(Q928), MONTH(Q928), DAY(Q928)),"")</f>
        <v/>
      </c>
      <c r="AK928" s="130">
        <f>IF(Q928&lt;&gt;0,Q928-N928,TODAY()-N928)</f>
        <v/>
      </c>
      <c r="AL928" s="112">
        <f>IF(F928="Re-assigned",0,IF(H928="Closed",0,IF(H928="Service Restored",0,IF(H928="",0,1))))</f>
        <v/>
      </c>
      <c r="AM928" s="124">
        <f>IF(AL928=0,"",IF(AK928&gt;20.99,"Aged","Non-Aged"))</f>
        <v/>
      </c>
      <c r="AN928" s="112">
        <f>IF(Q928&lt;&gt;"",MONTH(Q928),"")</f>
        <v/>
      </c>
      <c r="AO928" s="112">
        <f>IFERROR(VALUE(V928),0)</f>
        <v/>
      </c>
    </row>
    <row customFormat="1" customHeight="1" ht="29.25" r="929" s="112" spans="1:41">
      <c r="A929" s="127" t="n"/>
      <c r="B929" s="113" t="n"/>
      <c r="C929" s="127" t="n"/>
      <c r="D929" s="127" t="n"/>
      <c r="E929" s="114">
        <f>IF(F929 &lt;&gt; "",VLOOKUP(F929,CategoryLookup,2,FALSE), "")</f>
        <v/>
      </c>
      <c r="F929" s="126" t="n"/>
      <c r="G929" s="127" t="n"/>
      <c r="H929" s="127" t="n"/>
      <c r="I929" s="127" t="n"/>
      <c r="J929" s="127" t="n"/>
      <c r="K929" s="127" t="n"/>
      <c r="L929" s="127" t="n"/>
      <c r="M929" s="127" t="n"/>
      <c r="N929" s="120" t="n"/>
      <c r="O929" s="120" t="n"/>
      <c r="P929" s="120" t="n"/>
      <c r="Q929" s="120" t="n"/>
      <c r="R929" s="121" t="n"/>
      <c r="S929" s="121" t="n"/>
      <c r="T929" s="121" t="n"/>
      <c r="U929" s="121" t="n"/>
      <c r="V929" s="117">
        <f>IF(P929="NA","NA",IF(P929&lt;&gt;"",TEXT(P929-N929,"[h].mm"),""))</f>
        <v/>
      </c>
      <c r="W929" s="118">
        <f>IF(AND(R929="",S929=""),"",R929+S929)</f>
        <v/>
      </c>
      <c r="X929" s="116">
        <f>IF(O929&lt;&gt;"",DATE(YEAR(O929), MONTH(O929), DAY(O929)),"")</f>
        <v/>
      </c>
      <c r="Y929" s="122" t="n"/>
      <c r="Z929" s="123" t="n"/>
      <c r="AA929" s="117">
        <f>IF(F929="Re-assigned","NA",IF(W929="","",IF(W929&gt;=VLOOKUP(D929,SLAMatrix,3,FALSE),"Yes",IF(W929&lt;VLOOKUP(D929,SLAMatrix,2,FALSE),"No","Internal"))))</f>
        <v/>
      </c>
      <c r="AB929" s="123" t="n"/>
      <c r="AC929" s="123" t="n"/>
      <c r="AD929" s="119" t="n"/>
      <c r="AE929" s="125" t="n"/>
      <c r="AF929" s="124">
        <f>MONTH(O929)</f>
        <v/>
      </c>
      <c r="AG929" s="124">
        <f>VLOOKUP(IFERROR(MID(AE929,1,(FIND(",",AE929,1)-1)),AE929),Facility_Region_Mapping,2,FALSE)</f>
        <v/>
      </c>
      <c r="AH929" s="124" t="n"/>
      <c r="AI929" s="124">
        <f>IF(C929&lt;&gt;"",IF(M929="ESM User",getInterfaceName($C929),"NA"),"")</f>
        <v/>
      </c>
      <c r="AJ929" s="116">
        <f>IF(Q929&lt;&gt;"",DATE(YEAR(Q929), MONTH(Q929), DAY(Q929)),"")</f>
        <v/>
      </c>
      <c r="AK929" s="130">
        <f>IF(Q929&lt;&gt;0,Q929-N929,TODAY()-N929)</f>
        <v/>
      </c>
      <c r="AL929" s="112">
        <f>IF(F929="Re-assigned",0,IF(H929="Closed",0,IF(H929="Service Restored",0,IF(H929="",0,1))))</f>
        <v/>
      </c>
      <c r="AM929" s="124">
        <f>IF(AL929=0,"",IF(AK929&gt;20.99,"Aged","Non-Aged"))</f>
        <v/>
      </c>
      <c r="AN929" s="112">
        <f>IF(Q929&lt;&gt;"",MONTH(Q929),"")</f>
        <v/>
      </c>
      <c r="AO929" s="112">
        <f>IFERROR(VALUE(V929),0)</f>
        <v/>
      </c>
    </row>
    <row customFormat="1" customHeight="1" ht="29.25" r="930" s="112" spans="1:41">
      <c r="A930" s="127" t="n"/>
      <c r="B930" s="113" t="n"/>
      <c r="C930" s="127" t="n"/>
      <c r="D930" s="127" t="n"/>
      <c r="E930" s="114">
        <f>IF(F930 &lt;&gt; "",VLOOKUP(F930,CategoryLookup,2,FALSE), "")</f>
        <v/>
      </c>
      <c r="F930" s="126" t="n"/>
      <c r="G930" s="127" t="n"/>
      <c r="H930" s="127" t="n"/>
      <c r="I930" s="127" t="n"/>
      <c r="J930" s="127" t="n"/>
      <c r="K930" s="127" t="n"/>
      <c r="L930" s="127" t="n"/>
      <c r="M930" s="127" t="n"/>
      <c r="N930" s="120" t="n"/>
      <c r="O930" s="120" t="n"/>
      <c r="P930" s="120" t="n"/>
      <c r="Q930" s="120" t="n"/>
      <c r="R930" s="121" t="n"/>
      <c r="S930" s="121" t="n"/>
      <c r="T930" s="121" t="n"/>
      <c r="U930" s="121" t="n"/>
      <c r="V930" s="117">
        <f>IF(P930="NA","NA",IF(P930&lt;&gt;"",TEXT(P930-N930,"[h].mm"),""))</f>
        <v/>
      </c>
      <c r="W930" s="118">
        <f>IF(AND(R930="",S930=""),"",R930+S930)</f>
        <v/>
      </c>
      <c r="X930" s="116">
        <f>IF(O930&lt;&gt;"",DATE(YEAR(O930), MONTH(O930), DAY(O930)),"")</f>
        <v/>
      </c>
      <c r="Y930" s="122" t="n"/>
      <c r="Z930" s="123" t="n"/>
      <c r="AA930" s="117">
        <f>IF(F930="Re-assigned","NA",IF(W930="","",IF(W930&gt;=VLOOKUP(D930,SLAMatrix,3,FALSE),"Yes",IF(W930&lt;VLOOKUP(D930,SLAMatrix,2,FALSE),"No","Internal"))))</f>
        <v/>
      </c>
      <c r="AB930" s="123" t="n"/>
      <c r="AC930" s="123" t="n"/>
      <c r="AD930" s="119" t="n"/>
      <c r="AE930" s="125" t="n"/>
      <c r="AF930" s="124">
        <f>MONTH(O930)</f>
        <v/>
      </c>
      <c r="AG930" s="124">
        <f>VLOOKUP(IFERROR(MID(AE930,1,(FIND(",",AE930,1)-1)),AE930),Facility_Region_Mapping,2,FALSE)</f>
        <v/>
      </c>
      <c r="AH930" s="124" t="n"/>
      <c r="AI930" s="124">
        <f>IF(C930&lt;&gt;"",IF(M930="ESM User",getInterfaceName($C930),"NA"),"")</f>
        <v/>
      </c>
      <c r="AJ930" s="116">
        <f>IF(Q930&lt;&gt;"",DATE(YEAR(Q930), MONTH(Q930), DAY(Q930)),"")</f>
        <v/>
      </c>
      <c r="AK930" s="130">
        <f>IF(Q930&lt;&gt;0,Q930-N930,TODAY()-N930)</f>
        <v/>
      </c>
      <c r="AL930" s="112">
        <f>IF(F930="Re-assigned",0,IF(H930="Closed",0,IF(H930="Service Restored",0,IF(H930="",0,1))))</f>
        <v/>
      </c>
      <c r="AM930" s="124">
        <f>IF(AL930=0,"",IF(AK930&gt;20.99,"Aged","Non-Aged"))</f>
        <v/>
      </c>
      <c r="AN930" s="112">
        <f>IF(Q930&lt;&gt;"",MONTH(Q930),"")</f>
        <v/>
      </c>
      <c r="AO930" s="112">
        <f>IFERROR(VALUE(V930),0)</f>
        <v/>
      </c>
    </row>
    <row customFormat="1" customHeight="1" ht="29.25" r="931" s="112" spans="1:41">
      <c r="A931" s="127" t="n"/>
      <c r="B931" s="113" t="n"/>
      <c r="C931" s="127" t="n"/>
      <c r="D931" s="127" t="n"/>
      <c r="E931" s="114">
        <f>IF(F931 &lt;&gt; "",VLOOKUP(F931,CategoryLookup,2,FALSE), "")</f>
        <v/>
      </c>
      <c r="F931" s="126" t="n"/>
      <c r="G931" s="127" t="n"/>
      <c r="H931" s="127" t="n"/>
      <c r="I931" s="127" t="n"/>
      <c r="J931" s="127" t="n"/>
      <c r="K931" s="127" t="n"/>
      <c r="L931" s="127" t="n"/>
      <c r="M931" s="127" t="n"/>
      <c r="N931" s="120" t="n"/>
      <c r="O931" s="120" t="n"/>
      <c r="P931" s="120" t="n"/>
      <c r="Q931" s="120" t="n"/>
      <c r="R931" s="121" t="n"/>
      <c r="S931" s="121" t="n"/>
      <c r="T931" s="121" t="n"/>
      <c r="U931" s="121" t="n"/>
      <c r="V931" s="117">
        <f>IF(P931="NA","NA",IF(P931&lt;&gt;"",TEXT(P931-N931,"[h].mm"),""))</f>
        <v/>
      </c>
      <c r="W931" s="118">
        <f>IF(AND(R931="",S931=""),"",R931+S931)</f>
        <v/>
      </c>
      <c r="X931" s="116">
        <f>IF(O931&lt;&gt;"",DATE(YEAR(O931), MONTH(O931), DAY(O931)),"")</f>
        <v/>
      </c>
      <c r="Y931" s="122" t="n"/>
      <c r="Z931" s="123" t="n"/>
      <c r="AA931" s="117">
        <f>IF(F931="Re-assigned","NA",IF(W931="","",IF(W931&gt;=VLOOKUP(D931,SLAMatrix,3,FALSE),"Yes",IF(W931&lt;VLOOKUP(D931,SLAMatrix,2,FALSE),"No","Internal"))))</f>
        <v/>
      </c>
      <c r="AB931" s="123" t="n"/>
      <c r="AC931" s="123" t="n"/>
      <c r="AD931" s="119" t="n"/>
      <c r="AE931" s="125" t="n"/>
      <c r="AF931" s="124">
        <f>MONTH(O931)</f>
        <v/>
      </c>
      <c r="AG931" s="124">
        <f>VLOOKUP(IFERROR(MID(AE931,1,(FIND(",",AE931,1)-1)),AE931),Facility_Region_Mapping,2,FALSE)</f>
        <v/>
      </c>
      <c r="AH931" s="124" t="n"/>
      <c r="AI931" s="124">
        <f>IF(C931&lt;&gt;"",IF(M931="ESM User",getInterfaceName($C931),"NA"),"")</f>
        <v/>
      </c>
      <c r="AJ931" s="116">
        <f>IF(Q931&lt;&gt;"",DATE(YEAR(Q931), MONTH(Q931), DAY(Q931)),"")</f>
        <v/>
      </c>
      <c r="AK931" s="130">
        <f>IF(Q931&lt;&gt;0,Q931-N931,TODAY()-N931)</f>
        <v/>
      </c>
      <c r="AL931" s="112">
        <f>IF(F931="Re-assigned",0,IF(H931="Closed",0,IF(H931="Service Restored",0,IF(H931="",0,1))))</f>
        <v/>
      </c>
      <c r="AM931" s="124">
        <f>IF(AL931=0,"",IF(AK931&gt;20.99,"Aged","Non-Aged"))</f>
        <v/>
      </c>
      <c r="AN931" s="112">
        <f>IF(Q931&lt;&gt;"",MONTH(Q931),"")</f>
        <v/>
      </c>
      <c r="AO931" s="112">
        <f>IFERROR(VALUE(V931),0)</f>
        <v/>
      </c>
    </row>
    <row customFormat="1" customHeight="1" ht="29.25" r="932" s="112" spans="1:41">
      <c r="A932" s="127" t="n"/>
      <c r="B932" s="113" t="n"/>
      <c r="C932" s="127" t="n"/>
      <c r="D932" s="127" t="n"/>
      <c r="E932" s="114">
        <f>IF(F932 &lt;&gt; "",VLOOKUP(F932,CategoryLookup,2,FALSE), "")</f>
        <v/>
      </c>
      <c r="F932" s="126" t="n"/>
      <c r="G932" s="127" t="n"/>
      <c r="H932" s="127" t="n"/>
      <c r="I932" s="127" t="n"/>
      <c r="J932" s="127" t="n"/>
      <c r="K932" s="127" t="n"/>
      <c r="L932" s="127" t="n"/>
      <c r="M932" s="127" t="n"/>
      <c r="N932" s="120" t="n"/>
      <c r="O932" s="120" t="n"/>
      <c r="P932" s="120" t="n"/>
      <c r="Q932" s="120" t="n"/>
      <c r="R932" s="121" t="n"/>
      <c r="S932" s="121" t="n"/>
      <c r="T932" s="121" t="n"/>
      <c r="U932" s="121" t="n"/>
      <c r="V932" s="117">
        <f>IF(P932="NA","NA",IF(P932&lt;&gt;"",TEXT(P932-N932,"[h].mm"),""))</f>
        <v/>
      </c>
      <c r="W932" s="118">
        <f>IF(AND(R932="",S932=""),"",R932+S932)</f>
        <v/>
      </c>
      <c r="X932" s="116">
        <f>IF(O932&lt;&gt;"",DATE(YEAR(O932), MONTH(O932), DAY(O932)),"")</f>
        <v/>
      </c>
      <c r="Y932" s="122" t="n"/>
      <c r="Z932" s="123" t="n"/>
      <c r="AA932" s="117">
        <f>IF(F932="Re-assigned","NA",IF(W932="","",IF(W932&gt;=VLOOKUP(D932,SLAMatrix,3,FALSE),"Yes",IF(W932&lt;VLOOKUP(D932,SLAMatrix,2,FALSE),"No","Internal"))))</f>
        <v/>
      </c>
      <c r="AB932" s="123" t="n"/>
      <c r="AC932" s="123" t="n"/>
      <c r="AD932" s="119" t="n"/>
      <c r="AE932" s="125" t="n"/>
      <c r="AF932" s="124">
        <f>MONTH(O932)</f>
        <v/>
      </c>
      <c r="AG932" s="124">
        <f>VLOOKUP(IFERROR(MID(AE932,1,(FIND(",",AE932,1)-1)),AE932),Facility_Region_Mapping,2,FALSE)</f>
        <v/>
      </c>
      <c r="AH932" s="124" t="n"/>
      <c r="AI932" s="124">
        <f>IF(C932&lt;&gt;"",IF(M932="ESM User",getInterfaceName($C932),"NA"),"")</f>
        <v/>
      </c>
      <c r="AJ932" s="116">
        <f>IF(Q932&lt;&gt;"",DATE(YEAR(Q932), MONTH(Q932), DAY(Q932)),"")</f>
        <v/>
      </c>
      <c r="AK932" s="130">
        <f>IF(Q932&lt;&gt;0,Q932-N932,TODAY()-N932)</f>
        <v/>
      </c>
      <c r="AL932" s="112">
        <f>IF(F932="Re-assigned",0,IF(H932="Closed",0,IF(H932="Service Restored",0,IF(H932="",0,1))))</f>
        <v/>
      </c>
      <c r="AM932" s="124">
        <f>IF(AL932=0,"",IF(AK932&gt;20.99,"Aged","Non-Aged"))</f>
        <v/>
      </c>
      <c r="AN932" s="112">
        <f>IF(Q932&lt;&gt;"",MONTH(Q932),"")</f>
        <v/>
      </c>
      <c r="AO932" s="112">
        <f>IFERROR(VALUE(V932),0)</f>
        <v/>
      </c>
    </row>
    <row customFormat="1" customHeight="1" ht="29.25" r="933" s="112" spans="1:41">
      <c r="A933" s="127" t="n"/>
      <c r="B933" s="113" t="n"/>
      <c r="C933" s="127" t="n"/>
      <c r="D933" s="127" t="n"/>
      <c r="E933" s="114">
        <f>IF(F933 &lt;&gt; "",VLOOKUP(F933,CategoryLookup,2,FALSE), "")</f>
        <v/>
      </c>
      <c r="F933" s="126" t="n"/>
      <c r="G933" s="127" t="n"/>
      <c r="H933" s="127" t="n"/>
      <c r="I933" s="127" t="n"/>
      <c r="J933" s="127" t="n"/>
      <c r="K933" s="127" t="n"/>
      <c r="L933" s="127" t="n"/>
      <c r="M933" s="127" t="n"/>
      <c r="N933" s="120" t="n"/>
      <c r="O933" s="120" t="n"/>
      <c r="P933" s="120" t="n"/>
      <c r="Q933" s="120" t="n"/>
      <c r="R933" s="121" t="n"/>
      <c r="S933" s="121" t="n"/>
      <c r="T933" s="121" t="n"/>
      <c r="U933" s="121" t="n"/>
      <c r="V933" s="117">
        <f>IF(P933="NA","NA",IF(P933&lt;&gt;"",TEXT(P933-N933,"[h].mm"),""))</f>
        <v/>
      </c>
      <c r="W933" s="118">
        <f>IF(AND(R933="",S933=""),"",R933+S933)</f>
        <v/>
      </c>
      <c r="X933" s="116">
        <f>IF(O933&lt;&gt;"",DATE(YEAR(O933), MONTH(O933), DAY(O933)),"")</f>
        <v/>
      </c>
      <c r="Y933" s="122" t="n"/>
      <c r="Z933" s="123" t="n"/>
      <c r="AA933" s="117">
        <f>IF(F933="Re-assigned","NA",IF(W933="","",IF(W933&gt;=VLOOKUP(D933,SLAMatrix,3,FALSE),"Yes",IF(W933&lt;VLOOKUP(D933,SLAMatrix,2,FALSE),"No","Internal"))))</f>
        <v/>
      </c>
      <c r="AB933" s="123" t="n"/>
      <c r="AC933" s="123" t="n"/>
      <c r="AD933" s="119" t="n"/>
      <c r="AE933" s="125" t="n"/>
      <c r="AF933" s="124">
        <f>MONTH(O933)</f>
        <v/>
      </c>
      <c r="AG933" s="124">
        <f>VLOOKUP(IFERROR(MID(AE933,1,(FIND(",",AE933,1)-1)),AE933),Facility_Region_Mapping,2,FALSE)</f>
        <v/>
      </c>
      <c r="AH933" s="124" t="n"/>
      <c r="AI933" s="124">
        <f>IF(C933&lt;&gt;"",IF(M933="ESM User",getInterfaceName($C933),"NA"),"")</f>
        <v/>
      </c>
      <c r="AJ933" s="116">
        <f>IF(Q933&lt;&gt;"",DATE(YEAR(Q933), MONTH(Q933), DAY(Q933)),"")</f>
        <v/>
      </c>
      <c r="AK933" s="130">
        <f>IF(Q933&lt;&gt;0,Q933-N933,TODAY()-N933)</f>
        <v/>
      </c>
      <c r="AL933" s="112">
        <f>IF(F933="Re-assigned",0,IF(H933="Closed",0,IF(H933="Service Restored",0,IF(H933="",0,1))))</f>
        <v/>
      </c>
      <c r="AM933" s="124">
        <f>IF(AL933=0,"",IF(AK933&gt;20.99,"Aged","Non-Aged"))</f>
        <v/>
      </c>
      <c r="AN933" s="112">
        <f>IF(Q933&lt;&gt;"",MONTH(Q933),"")</f>
        <v/>
      </c>
      <c r="AO933" s="112">
        <f>IFERROR(VALUE(V933),0)</f>
        <v/>
      </c>
    </row>
    <row customFormat="1" customHeight="1" ht="29.25" r="934" s="112" spans="1:41">
      <c r="A934" s="127" t="n"/>
      <c r="B934" s="113" t="n"/>
      <c r="C934" s="127" t="n"/>
      <c r="D934" s="127" t="n"/>
      <c r="E934" s="114">
        <f>IF(F934 &lt;&gt; "",VLOOKUP(F934,CategoryLookup,2,FALSE), "")</f>
        <v/>
      </c>
      <c r="F934" s="126" t="n"/>
      <c r="G934" s="127" t="n"/>
      <c r="H934" s="127" t="n"/>
      <c r="I934" s="127" t="n"/>
      <c r="J934" s="127" t="n"/>
      <c r="K934" s="127" t="n"/>
      <c r="L934" s="127" t="n"/>
      <c r="M934" s="127" t="n"/>
      <c r="N934" s="120" t="n"/>
      <c r="O934" s="120" t="n"/>
      <c r="P934" s="120" t="n"/>
      <c r="Q934" s="120" t="n"/>
      <c r="R934" s="121" t="n"/>
      <c r="S934" s="121" t="n"/>
      <c r="T934" s="121" t="n"/>
      <c r="U934" s="121" t="n"/>
      <c r="V934" s="117">
        <f>IF(P934="NA","NA",IF(P934&lt;&gt;"",TEXT(P934-N934,"[h].mm"),""))</f>
        <v/>
      </c>
      <c r="W934" s="118">
        <f>IF(AND(R934="",S934=""),"",R934+S934)</f>
        <v/>
      </c>
      <c r="X934" s="116">
        <f>IF(O934&lt;&gt;"",DATE(YEAR(O934), MONTH(O934), DAY(O934)),"")</f>
        <v/>
      </c>
      <c r="Y934" s="122" t="n"/>
      <c r="Z934" s="123" t="n"/>
      <c r="AA934" s="117">
        <f>IF(F934="Re-assigned","NA",IF(W934="","",IF(W934&gt;=VLOOKUP(D934,SLAMatrix,3,FALSE),"Yes",IF(W934&lt;VLOOKUP(D934,SLAMatrix,2,FALSE),"No","Internal"))))</f>
        <v/>
      </c>
      <c r="AB934" s="123" t="n"/>
      <c r="AC934" s="123" t="n"/>
      <c r="AD934" s="119" t="n"/>
      <c r="AE934" s="125" t="n"/>
      <c r="AF934" s="124">
        <f>MONTH(O934)</f>
        <v/>
      </c>
      <c r="AG934" s="124">
        <f>VLOOKUP(IFERROR(MID(AE934,1,(FIND(",",AE934,1)-1)),AE934),Facility_Region_Mapping,2,FALSE)</f>
        <v/>
      </c>
      <c r="AH934" s="124" t="n"/>
      <c r="AI934" s="124">
        <f>IF(C934&lt;&gt;"",IF(M934="ESM User",getInterfaceName($C934),"NA"),"")</f>
        <v/>
      </c>
      <c r="AJ934" s="116">
        <f>IF(Q934&lt;&gt;"",DATE(YEAR(Q934), MONTH(Q934), DAY(Q934)),"")</f>
        <v/>
      </c>
      <c r="AK934" s="130">
        <f>IF(Q934&lt;&gt;0,Q934-N934,TODAY()-N934)</f>
        <v/>
      </c>
      <c r="AL934" s="112">
        <f>IF(F934="Re-assigned",0,IF(H934="Closed",0,IF(H934="Service Restored",0,IF(H934="",0,1))))</f>
        <v/>
      </c>
      <c r="AM934" s="124">
        <f>IF(AL934=0,"",IF(AK934&gt;20.99,"Aged","Non-Aged"))</f>
        <v/>
      </c>
      <c r="AN934" s="112">
        <f>IF(Q934&lt;&gt;"",MONTH(Q934),"")</f>
        <v/>
      </c>
      <c r="AO934" s="112">
        <f>IFERROR(VALUE(V934),0)</f>
        <v/>
      </c>
    </row>
    <row customFormat="1" customHeight="1" ht="29.25" r="935" s="112" spans="1:41">
      <c r="A935" s="127" t="n"/>
      <c r="B935" s="113" t="n"/>
      <c r="C935" s="127" t="n"/>
      <c r="D935" s="127" t="n"/>
      <c r="E935" s="114">
        <f>IF(F935 &lt;&gt; "",VLOOKUP(F935,CategoryLookup,2,FALSE), "")</f>
        <v/>
      </c>
      <c r="F935" s="126" t="n"/>
      <c r="G935" s="127" t="n"/>
      <c r="H935" s="127" t="n"/>
      <c r="I935" s="127" t="n"/>
      <c r="J935" s="127" t="n"/>
      <c r="K935" s="127" t="n"/>
      <c r="L935" s="127" t="n"/>
      <c r="M935" s="127" t="n"/>
      <c r="N935" s="120" t="n"/>
      <c r="O935" s="120" t="n"/>
      <c r="P935" s="120" t="n"/>
      <c r="Q935" s="120" t="n"/>
      <c r="R935" s="121" t="n"/>
      <c r="S935" s="121" t="n"/>
      <c r="T935" s="121" t="n"/>
      <c r="U935" s="121" t="n"/>
      <c r="V935" s="117">
        <f>IF(P935="NA","NA",IF(P935&lt;&gt;"",TEXT(P935-N935,"[h].mm"),""))</f>
        <v/>
      </c>
      <c r="W935" s="118">
        <f>IF(AND(R935="",S935=""),"",R935+S935)</f>
        <v/>
      </c>
      <c r="X935" s="116">
        <f>IF(O935&lt;&gt;"",DATE(YEAR(O935), MONTH(O935), DAY(O935)),"")</f>
        <v/>
      </c>
      <c r="Y935" s="122" t="n"/>
      <c r="Z935" s="123" t="n"/>
      <c r="AA935" s="117">
        <f>IF(F935="Re-assigned","NA",IF(W935="","",IF(W935&gt;=VLOOKUP(D935,SLAMatrix,3,FALSE),"Yes",IF(W935&lt;VLOOKUP(D935,SLAMatrix,2,FALSE),"No","Internal"))))</f>
        <v/>
      </c>
      <c r="AB935" s="123" t="n"/>
      <c r="AC935" s="123" t="n"/>
      <c r="AD935" s="119" t="n"/>
      <c r="AE935" s="125" t="n"/>
      <c r="AF935" s="124">
        <f>MONTH(O935)</f>
        <v/>
      </c>
      <c r="AG935" s="124">
        <f>VLOOKUP(IFERROR(MID(AE935,1,(FIND(",",AE935,1)-1)),AE935),Facility_Region_Mapping,2,FALSE)</f>
        <v/>
      </c>
      <c r="AH935" s="124" t="n"/>
      <c r="AI935" s="124">
        <f>IF(C935&lt;&gt;"",IF(M935="ESM User",getInterfaceName($C935),"NA"),"")</f>
        <v/>
      </c>
      <c r="AJ935" s="116">
        <f>IF(Q935&lt;&gt;"",DATE(YEAR(Q935), MONTH(Q935), DAY(Q935)),"")</f>
        <v/>
      </c>
      <c r="AK935" s="130">
        <f>IF(Q935&lt;&gt;0,Q935-N935,TODAY()-N935)</f>
        <v/>
      </c>
      <c r="AL935" s="112">
        <f>IF(F935="Re-assigned",0,IF(H935="Closed",0,IF(H935="Service Restored",0,IF(H935="",0,1))))</f>
        <v/>
      </c>
      <c r="AM935" s="124">
        <f>IF(AL935=0,"",IF(AK935&gt;20.99,"Aged","Non-Aged"))</f>
        <v/>
      </c>
      <c r="AN935" s="112">
        <f>IF(Q935&lt;&gt;"",MONTH(Q935),"")</f>
        <v/>
      </c>
      <c r="AO935" s="112">
        <f>IFERROR(VALUE(V935),0)</f>
        <v/>
      </c>
    </row>
    <row customFormat="1" customHeight="1" ht="29.25" r="936" s="112" spans="1:41">
      <c r="A936" s="127" t="n"/>
      <c r="B936" s="113" t="n"/>
      <c r="C936" s="127" t="n"/>
      <c r="D936" s="127" t="n"/>
      <c r="E936" s="114">
        <f>IF(F936 &lt;&gt; "",VLOOKUP(F936,CategoryLookup,2,FALSE), "")</f>
        <v/>
      </c>
      <c r="F936" s="126" t="n"/>
      <c r="G936" s="127" t="n"/>
      <c r="H936" s="127" t="n"/>
      <c r="I936" s="127" t="n"/>
      <c r="J936" s="127" t="n"/>
      <c r="K936" s="127" t="n"/>
      <c r="L936" s="127" t="n"/>
      <c r="M936" s="127" t="n"/>
      <c r="N936" s="120" t="n"/>
      <c r="O936" s="120" t="n"/>
      <c r="P936" s="120" t="n"/>
      <c r="Q936" s="120" t="n"/>
      <c r="R936" s="121" t="n"/>
      <c r="S936" s="121" t="n"/>
      <c r="T936" s="121" t="n"/>
      <c r="U936" s="121" t="n"/>
      <c r="V936" s="117">
        <f>IF(P936="NA","NA",IF(P936&lt;&gt;"",TEXT(P936-N936,"[h].mm"),""))</f>
        <v/>
      </c>
      <c r="W936" s="118">
        <f>IF(AND(R936="",S936=""),"",R936+S936)</f>
        <v/>
      </c>
      <c r="X936" s="116">
        <f>IF(O936&lt;&gt;"",DATE(YEAR(O936), MONTH(O936), DAY(O936)),"")</f>
        <v/>
      </c>
      <c r="Y936" s="122" t="n"/>
      <c r="Z936" s="123" t="n"/>
      <c r="AA936" s="117">
        <f>IF(F936="Re-assigned","NA",IF(W936="","",IF(W936&gt;=VLOOKUP(D936,SLAMatrix,3,FALSE),"Yes",IF(W936&lt;VLOOKUP(D936,SLAMatrix,2,FALSE),"No","Internal"))))</f>
        <v/>
      </c>
      <c r="AB936" s="123" t="n"/>
      <c r="AC936" s="123" t="n"/>
      <c r="AD936" s="119" t="n"/>
      <c r="AE936" s="125" t="n"/>
      <c r="AF936" s="124">
        <f>MONTH(O936)</f>
        <v/>
      </c>
      <c r="AG936" s="124">
        <f>VLOOKUP(IFERROR(MID(AE936,1,(FIND(",",AE936,1)-1)),AE936),Facility_Region_Mapping,2,FALSE)</f>
        <v/>
      </c>
      <c r="AH936" s="124" t="n"/>
      <c r="AI936" s="124">
        <f>IF(C936&lt;&gt;"",IF(M936="ESM User",getInterfaceName($C936),"NA"),"")</f>
        <v/>
      </c>
      <c r="AJ936" s="116">
        <f>IF(Q936&lt;&gt;"",DATE(YEAR(Q936), MONTH(Q936), DAY(Q936)),"")</f>
        <v/>
      </c>
      <c r="AK936" s="130">
        <f>IF(Q936&lt;&gt;0,Q936-N936,TODAY()-N936)</f>
        <v/>
      </c>
      <c r="AL936" s="112">
        <f>IF(F936="Re-assigned",0,IF(H936="Closed",0,IF(H936="Service Restored",0,IF(H936="",0,1))))</f>
        <v/>
      </c>
      <c r="AM936" s="124">
        <f>IF(AL936=0,"",IF(AK936&gt;20.99,"Aged","Non-Aged"))</f>
        <v/>
      </c>
      <c r="AN936" s="112">
        <f>IF(Q936&lt;&gt;"",MONTH(Q936),"")</f>
        <v/>
      </c>
      <c r="AO936" s="112">
        <f>IFERROR(VALUE(V936),0)</f>
        <v/>
      </c>
    </row>
    <row customFormat="1" customHeight="1" ht="29.25" r="937" s="112" spans="1:41">
      <c r="A937" s="127" t="n"/>
      <c r="B937" s="113" t="n"/>
      <c r="C937" s="127" t="n"/>
      <c r="D937" s="127" t="n"/>
      <c r="E937" s="114">
        <f>IF(F937 &lt;&gt; "",VLOOKUP(F937,CategoryLookup,2,FALSE), "")</f>
        <v/>
      </c>
      <c r="F937" s="126" t="n"/>
      <c r="G937" s="127" t="n"/>
      <c r="H937" s="127" t="n"/>
      <c r="I937" s="127" t="n"/>
      <c r="J937" s="127" t="n"/>
      <c r="K937" s="127" t="n"/>
      <c r="L937" s="127" t="n"/>
      <c r="M937" s="127" t="n"/>
      <c r="N937" s="120" t="n"/>
      <c r="O937" s="120" t="n"/>
      <c r="P937" s="120" t="n"/>
      <c r="Q937" s="120" t="n"/>
      <c r="R937" s="121" t="n"/>
      <c r="S937" s="121" t="n"/>
      <c r="T937" s="121" t="n"/>
      <c r="U937" s="121" t="n"/>
      <c r="V937" s="117">
        <f>IF(P937="NA","NA",IF(P937&lt;&gt;"",TEXT(P937-N937,"[h].mm"),""))</f>
        <v/>
      </c>
      <c r="W937" s="118">
        <f>IF(AND(R937="",S937=""),"",R937+S937)</f>
        <v/>
      </c>
      <c r="X937" s="116">
        <f>IF(O937&lt;&gt;"",DATE(YEAR(O937), MONTH(O937), DAY(O937)),"")</f>
        <v/>
      </c>
      <c r="Y937" s="122" t="n"/>
      <c r="Z937" s="123" t="n"/>
      <c r="AA937" s="117">
        <f>IF(F937="Re-assigned","NA",IF(W937="","",IF(W937&gt;=VLOOKUP(D937,SLAMatrix,3,FALSE),"Yes",IF(W937&lt;VLOOKUP(D937,SLAMatrix,2,FALSE),"No","Internal"))))</f>
        <v/>
      </c>
      <c r="AB937" s="123" t="n"/>
      <c r="AC937" s="123" t="n"/>
      <c r="AD937" s="119" t="n"/>
      <c r="AE937" s="125" t="n"/>
      <c r="AF937" s="124">
        <f>MONTH(O937)</f>
        <v/>
      </c>
      <c r="AG937" s="124">
        <f>VLOOKUP(IFERROR(MID(AE937,1,(FIND(",",AE937,1)-1)),AE937),Facility_Region_Mapping,2,FALSE)</f>
        <v/>
      </c>
      <c r="AH937" s="124" t="n"/>
      <c r="AI937" s="124">
        <f>IF(C937&lt;&gt;"",IF(M937="ESM User",getInterfaceName($C937),"NA"),"")</f>
        <v/>
      </c>
      <c r="AJ937" s="116">
        <f>IF(Q937&lt;&gt;"",DATE(YEAR(Q937), MONTH(Q937), DAY(Q937)),"")</f>
        <v/>
      </c>
      <c r="AK937" s="130">
        <f>IF(Q937&lt;&gt;0,Q937-N937,TODAY()-N937)</f>
        <v/>
      </c>
      <c r="AL937" s="112">
        <f>IF(F937="Re-assigned",0,IF(H937="Closed",0,IF(H937="Service Restored",0,IF(H937="",0,1))))</f>
        <v/>
      </c>
      <c r="AM937" s="124">
        <f>IF(AL937=0,"",IF(AK937&gt;20.99,"Aged","Non-Aged"))</f>
        <v/>
      </c>
      <c r="AN937" s="112">
        <f>IF(Q937&lt;&gt;"",MONTH(Q937),"")</f>
        <v/>
      </c>
      <c r="AO937" s="112">
        <f>IFERROR(VALUE(V937),0)</f>
        <v/>
      </c>
    </row>
    <row customFormat="1" customHeight="1" ht="29.25" r="938" s="112" spans="1:41">
      <c r="A938" s="127" t="n"/>
      <c r="B938" s="113" t="n"/>
      <c r="C938" s="127" t="n"/>
      <c r="D938" s="127" t="n"/>
      <c r="E938" s="114">
        <f>IF(F938 &lt;&gt; "",VLOOKUP(F938,CategoryLookup,2,FALSE), "")</f>
        <v/>
      </c>
      <c r="F938" s="126" t="n"/>
      <c r="G938" s="127" t="n"/>
      <c r="H938" s="127" t="n"/>
      <c r="I938" s="127" t="n"/>
      <c r="J938" s="127" t="n"/>
      <c r="K938" s="127" t="n"/>
      <c r="L938" s="127" t="n"/>
      <c r="M938" s="127" t="n"/>
      <c r="N938" s="120" t="n"/>
      <c r="O938" s="120" t="n"/>
      <c r="P938" s="120" t="n"/>
      <c r="Q938" s="120" t="n"/>
      <c r="R938" s="121" t="n"/>
      <c r="S938" s="121" t="n"/>
      <c r="T938" s="121" t="n"/>
      <c r="U938" s="121" t="n"/>
      <c r="V938" s="117">
        <f>IF(P938="NA","NA",IF(P938&lt;&gt;"",TEXT(P938-N938,"[h].mm"),""))</f>
        <v/>
      </c>
      <c r="W938" s="118">
        <f>IF(AND(R938="",S938=""),"",R938+S938)</f>
        <v/>
      </c>
      <c r="X938" s="116">
        <f>IF(O938&lt;&gt;"",DATE(YEAR(O938), MONTH(O938), DAY(O938)),"")</f>
        <v/>
      </c>
      <c r="Y938" s="122" t="n"/>
      <c r="Z938" s="123" t="n"/>
      <c r="AA938" s="117">
        <f>IF(F938="Re-assigned","NA",IF(W938="","",IF(W938&gt;=VLOOKUP(D938,SLAMatrix,3,FALSE),"Yes",IF(W938&lt;VLOOKUP(D938,SLAMatrix,2,FALSE),"No","Internal"))))</f>
        <v/>
      </c>
      <c r="AB938" s="123" t="n"/>
      <c r="AC938" s="123" t="n"/>
      <c r="AD938" s="119" t="n"/>
      <c r="AE938" s="125" t="n"/>
      <c r="AF938" s="124">
        <f>MONTH(O938)</f>
        <v/>
      </c>
      <c r="AG938" s="124">
        <f>VLOOKUP(IFERROR(MID(AE938,1,(FIND(",",AE938,1)-1)),AE938),Facility_Region_Mapping,2,FALSE)</f>
        <v/>
      </c>
      <c r="AH938" s="124" t="n"/>
      <c r="AI938" s="124">
        <f>IF(C938&lt;&gt;"",IF(M938="ESM User",getInterfaceName($C938),"NA"),"")</f>
        <v/>
      </c>
      <c r="AJ938" s="116">
        <f>IF(Q938&lt;&gt;"",DATE(YEAR(Q938), MONTH(Q938), DAY(Q938)),"")</f>
        <v/>
      </c>
      <c r="AK938" s="130">
        <f>IF(Q938&lt;&gt;0,Q938-N938,TODAY()-N938)</f>
        <v/>
      </c>
      <c r="AL938" s="112">
        <f>IF(F938="Re-assigned",0,IF(H938="Closed",0,IF(H938="Service Restored",0,IF(H938="",0,1))))</f>
        <v/>
      </c>
      <c r="AM938" s="124">
        <f>IF(AL938=0,"",IF(AK938&gt;20.99,"Aged","Non-Aged"))</f>
        <v/>
      </c>
      <c r="AN938" s="112">
        <f>IF(Q938&lt;&gt;"",MONTH(Q938),"")</f>
        <v/>
      </c>
      <c r="AO938" s="112">
        <f>IFERROR(VALUE(V938),0)</f>
        <v/>
      </c>
    </row>
    <row customFormat="1" customHeight="1" ht="29.25" r="939" s="112" spans="1:41">
      <c r="A939" s="127" t="n"/>
      <c r="B939" s="113" t="n"/>
      <c r="C939" s="127" t="n"/>
      <c r="D939" s="127" t="n"/>
      <c r="E939" s="114">
        <f>IF(F939 &lt;&gt; "",VLOOKUP(F939,CategoryLookup,2,FALSE), "")</f>
        <v/>
      </c>
      <c r="F939" s="126" t="n"/>
      <c r="G939" s="127" t="n"/>
      <c r="H939" s="127" t="n"/>
      <c r="I939" s="127" t="n"/>
      <c r="J939" s="127" t="n"/>
      <c r="K939" s="127" t="n"/>
      <c r="L939" s="127" t="n"/>
      <c r="M939" s="127" t="n"/>
      <c r="N939" s="120" t="n"/>
      <c r="O939" s="120" t="n"/>
      <c r="P939" s="120" t="n"/>
      <c r="Q939" s="120" t="n"/>
      <c r="R939" s="121" t="n"/>
      <c r="S939" s="121" t="n"/>
      <c r="T939" s="121" t="n"/>
      <c r="U939" s="121" t="n"/>
      <c r="V939" s="117">
        <f>IF(P939="NA","NA",IF(P939&lt;&gt;"",TEXT(P939-N939,"[h].mm"),""))</f>
        <v/>
      </c>
      <c r="W939" s="118">
        <f>IF(AND(R939="",S939=""),"",R939+S939)</f>
        <v/>
      </c>
      <c r="X939" s="116">
        <f>IF(O939&lt;&gt;"",DATE(YEAR(O939), MONTH(O939), DAY(O939)),"")</f>
        <v/>
      </c>
      <c r="Y939" s="122" t="n"/>
      <c r="Z939" s="123" t="n"/>
      <c r="AA939" s="117">
        <f>IF(F939="Re-assigned","NA",IF(W939="","",IF(W939&gt;=VLOOKUP(D939,SLAMatrix,3,FALSE),"Yes",IF(W939&lt;VLOOKUP(D939,SLAMatrix,2,FALSE),"No","Internal"))))</f>
        <v/>
      </c>
      <c r="AB939" s="123" t="n"/>
      <c r="AC939" s="123" t="n"/>
      <c r="AD939" s="119" t="n"/>
      <c r="AE939" s="125" t="n"/>
      <c r="AF939" s="124">
        <f>MONTH(O939)</f>
        <v/>
      </c>
      <c r="AG939" s="124">
        <f>VLOOKUP(IFERROR(MID(AE939,1,(FIND(",",AE939,1)-1)),AE939),Facility_Region_Mapping,2,FALSE)</f>
        <v/>
      </c>
      <c r="AH939" s="124" t="n"/>
      <c r="AI939" s="124">
        <f>IF(C939&lt;&gt;"",IF(M939="ESM User",getInterfaceName($C939),"NA"),"")</f>
        <v/>
      </c>
      <c r="AJ939" s="116">
        <f>IF(Q939&lt;&gt;"",DATE(YEAR(Q939), MONTH(Q939), DAY(Q939)),"")</f>
        <v/>
      </c>
      <c r="AK939" s="130">
        <f>IF(Q939&lt;&gt;0,Q939-N939,TODAY()-N939)</f>
        <v/>
      </c>
      <c r="AL939" s="112">
        <f>IF(F939="Re-assigned",0,IF(H939="Closed",0,IF(H939="Service Restored",0,IF(H939="",0,1))))</f>
        <v/>
      </c>
      <c r="AM939" s="124">
        <f>IF(AL939=0,"",IF(AK939&gt;20.99,"Aged","Non-Aged"))</f>
        <v/>
      </c>
      <c r="AN939" s="112">
        <f>IF(Q939&lt;&gt;"",MONTH(Q939),"")</f>
        <v/>
      </c>
      <c r="AO939" s="112">
        <f>IFERROR(VALUE(V939),0)</f>
        <v/>
      </c>
    </row>
    <row customFormat="1" customHeight="1" ht="29.25" r="940" s="112" spans="1:41">
      <c r="A940" s="127" t="n"/>
      <c r="B940" s="113" t="n"/>
      <c r="C940" s="127" t="n"/>
      <c r="D940" s="127" t="n"/>
      <c r="E940" s="114">
        <f>IF(F940 &lt;&gt; "",VLOOKUP(F940,CategoryLookup,2,FALSE), "")</f>
        <v/>
      </c>
      <c r="F940" s="126" t="n"/>
      <c r="G940" s="127" t="n"/>
      <c r="H940" s="127" t="n"/>
      <c r="I940" s="127" t="n"/>
      <c r="J940" s="127" t="n"/>
      <c r="K940" s="127" t="n"/>
      <c r="L940" s="127" t="n"/>
      <c r="M940" s="127" t="n"/>
      <c r="N940" s="120" t="n"/>
      <c r="O940" s="120" t="n"/>
      <c r="P940" s="120" t="n"/>
      <c r="Q940" s="120" t="n"/>
      <c r="R940" s="121" t="n"/>
      <c r="S940" s="121" t="n"/>
      <c r="T940" s="121" t="n"/>
      <c r="U940" s="121" t="n"/>
      <c r="V940" s="117">
        <f>IF(P940="NA","NA",IF(P940&lt;&gt;"",TEXT(P940-N940,"[h].mm"),""))</f>
        <v/>
      </c>
      <c r="W940" s="118">
        <f>IF(AND(R940="",S940=""),"",R940+S940)</f>
        <v/>
      </c>
      <c r="X940" s="116">
        <f>IF(O940&lt;&gt;"",DATE(YEAR(O940), MONTH(O940), DAY(O940)),"")</f>
        <v/>
      </c>
      <c r="Y940" s="122" t="n"/>
      <c r="Z940" s="123" t="n"/>
      <c r="AA940" s="117">
        <f>IF(F940="Re-assigned","NA",IF(W940="","",IF(W940&gt;=VLOOKUP(D940,SLAMatrix,3,FALSE),"Yes",IF(W940&lt;VLOOKUP(D940,SLAMatrix,2,FALSE),"No","Internal"))))</f>
        <v/>
      </c>
      <c r="AB940" s="123" t="n"/>
      <c r="AC940" s="123" t="n"/>
      <c r="AD940" s="119" t="n"/>
      <c r="AE940" s="125" t="n"/>
      <c r="AF940" s="124">
        <f>MONTH(O940)</f>
        <v/>
      </c>
      <c r="AG940" s="124">
        <f>VLOOKUP(IFERROR(MID(AE940,1,(FIND(",",AE940,1)-1)),AE940),Facility_Region_Mapping,2,FALSE)</f>
        <v/>
      </c>
      <c r="AH940" s="124" t="n"/>
      <c r="AI940" s="124">
        <f>IF(C940&lt;&gt;"",IF(M940="ESM User",getInterfaceName($C940),"NA"),"")</f>
        <v/>
      </c>
      <c r="AJ940" s="116">
        <f>IF(Q940&lt;&gt;"",DATE(YEAR(Q940), MONTH(Q940), DAY(Q940)),"")</f>
        <v/>
      </c>
      <c r="AK940" s="130">
        <f>IF(Q940&lt;&gt;0,Q940-N940,TODAY()-N940)</f>
        <v/>
      </c>
      <c r="AL940" s="112">
        <f>IF(F940="Re-assigned",0,IF(H940="Closed",0,IF(H940="Service Restored",0,IF(H940="",0,1))))</f>
        <v/>
      </c>
      <c r="AM940" s="124">
        <f>IF(AL940=0,"",IF(AK940&gt;20.99,"Aged","Non-Aged"))</f>
        <v/>
      </c>
      <c r="AN940" s="112">
        <f>IF(Q940&lt;&gt;"",MONTH(Q940),"")</f>
        <v/>
      </c>
      <c r="AO940" s="112">
        <f>IFERROR(VALUE(V940),0)</f>
        <v/>
      </c>
    </row>
    <row customFormat="1" customHeight="1" ht="29.25" r="941" s="112" spans="1:41">
      <c r="A941" s="127" t="n"/>
      <c r="B941" s="113" t="n"/>
      <c r="C941" s="127" t="n"/>
      <c r="D941" s="127" t="n"/>
      <c r="E941" s="114">
        <f>IF(F941 &lt;&gt; "",VLOOKUP(F941,CategoryLookup,2,FALSE), "")</f>
        <v/>
      </c>
      <c r="F941" s="126" t="n"/>
      <c r="G941" s="127" t="n"/>
      <c r="H941" s="127" t="n"/>
      <c r="I941" s="127" t="n"/>
      <c r="J941" s="127" t="n"/>
      <c r="K941" s="127" t="n"/>
      <c r="L941" s="127" t="n"/>
      <c r="M941" s="127" t="n"/>
      <c r="N941" s="120" t="n"/>
      <c r="O941" s="120" t="n"/>
      <c r="P941" s="120" t="n"/>
      <c r="Q941" s="120" t="n"/>
      <c r="R941" s="121" t="n"/>
      <c r="S941" s="121" t="n"/>
      <c r="T941" s="121" t="n"/>
      <c r="U941" s="121" t="n"/>
      <c r="V941" s="117">
        <f>IF(P941="NA","NA",IF(P941&lt;&gt;"",TEXT(P941-N941,"[h].mm"),""))</f>
        <v/>
      </c>
      <c r="W941" s="118">
        <f>IF(AND(R941="",S941=""),"",R941+S941)</f>
        <v/>
      </c>
      <c r="X941" s="116">
        <f>IF(O941&lt;&gt;"",DATE(YEAR(O941), MONTH(O941), DAY(O941)),"")</f>
        <v/>
      </c>
      <c r="Y941" s="122" t="n"/>
      <c r="Z941" s="123" t="n"/>
      <c r="AA941" s="117">
        <f>IF(F941="Re-assigned","NA",IF(W941="","",IF(W941&gt;=VLOOKUP(D941,SLAMatrix,3,FALSE),"Yes",IF(W941&lt;VLOOKUP(D941,SLAMatrix,2,FALSE),"No","Internal"))))</f>
        <v/>
      </c>
      <c r="AB941" s="123" t="n"/>
      <c r="AC941" s="123" t="n"/>
      <c r="AD941" s="119" t="n"/>
      <c r="AE941" s="125" t="n"/>
      <c r="AF941" s="124">
        <f>MONTH(O941)</f>
        <v/>
      </c>
      <c r="AG941" s="124">
        <f>VLOOKUP(IFERROR(MID(AE941,1,(FIND(",",AE941,1)-1)),AE941),Facility_Region_Mapping,2,FALSE)</f>
        <v/>
      </c>
      <c r="AH941" s="124" t="n"/>
      <c r="AI941" s="124">
        <f>IF(C941&lt;&gt;"",IF(M941="ESM User",getInterfaceName($C941),"NA"),"")</f>
        <v/>
      </c>
      <c r="AJ941" s="116">
        <f>IF(Q941&lt;&gt;"",DATE(YEAR(Q941), MONTH(Q941), DAY(Q941)),"")</f>
        <v/>
      </c>
      <c r="AK941" s="130">
        <f>IF(Q941&lt;&gt;0,Q941-N941,TODAY()-N941)</f>
        <v/>
      </c>
      <c r="AL941" s="112">
        <f>IF(F941="Re-assigned",0,IF(H941="Closed",0,IF(H941="Service Restored",0,IF(H941="",0,1))))</f>
        <v/>
      </c>
      <c r="AM941" s="124">
        <f>IF(AL941=0,"",IF(AK941&gt;20.99,"Aged","Non-Aged"))</f>
        <v/>
      </c>
      <c r="AN941" s="112">
        <f>IF(Q941&lt;&gt;"",MONTH(Q941),"")</f>
        <v/>
      </c>
      <c r="AO941" s="112">
        <f>IFERROR(VALUE(V941),0)</f>
        <v/>
      </c>
    </row>
    <row customFormat="1" customHeight="1" ht="29.25" r="942" s="112" spans="1:41">
      <c r="A942" s="127" t="n"/>
      <c r="B942" s="113" t="n"/>
      <c r="C942" s="127" t="n"/>
      <c r="D942" s="127" t="n"/>
      <c r="E942" s="114">
        <f>IF(F942 &lt;&gt; "",VLOOKUP(F942,CategoryLookup,2,FALSE), "")</f>
        <v/>
      </c>
      <c r="F942" s="126" t="n"/>
      <c r="G942" s="127" t="n"/>
      <c r="H942" s="127" t="n"/>
      <c r="I942" s="127" t="n"/>
      <c r="J942" s="127" t="n"/>
      <c r="K942" s="127" t="n"/>
      <c r="L942" s="127" t="n"/>
      <c r="M942" s="127" t="n"/>
      <c r="N942" s="120" t="n"/>
      <c r="O942" s="120" t="n"/>
      <c r="P942" s="120" t="n"/>
      <c r="Q942" s="120" t="n"/>
      <c r="R942" s="121" t="n"/>
      <c r="S942" s="121" t="n"/>
      <c r="T942" s="121" t="n"/>
      <c r="U942" s="121" t="n"/>
      <c r="V942" s="117">
        <f>IF(P942="NA","NA",IF(P942&lt;&gt;"",TEXT(P942-N942,"[h].mm"),""))</f>
        <v/>
      </c>
      <c r="W942" s="118">
        <f>IF(AND(R942="",S942=""),"",R942+S942)</f>
        <v/>
      </c>
      <c r="X942" s="116">
        <f>IF(O942&lt;&gt;"",DATE(YEAR(O942), MONTH(O942), DAY(O942)),"")</f>
        <v/>
      </c>
      <c r="Y942" s="122" t="n"/>
      <c r="Z942" s="123" t="n"/>
      <c r="AA942" s="117">
        <f>IF(F942="Re-assigned","NA",IF(W942="","",IF(W942&gt;=VLOOKUP(D942,SLAMatrix,3,FALSE),"Yes",IF(W942&lt;VLOOKUP(D942,SLAMatrix,2,FALSE),"No","Internal"))))</f>
        <v/>
      </c>
      <c r="AB942" s="123" t="n"/>
      <c r="AC942" s="123" t="n"/>
      <c r="AD942" s="119" t="n"/>
      <c r="AE942" s="125" t="n"/>
      <c r="AF942" s="124">
        <f>MONTH(O942)</f>
        <v/>
      </c>
      <c r="AG942" s="124">
        <f>VLOOKUP(IFERROR(MID(AE942,1,(FIND(",",AE942,1)-1)),AE942),Facility_Region_Mapping,2,FALSE)</f>
        <v/>
      </c>
      <c r="AH942" s="124" t="n"/>
      <c r="AI942" s="124">
        <f>IF(C942&lt;&gt;"",IF(M942="ESM User",getInterfaceName($C942),"NA"),"")</f>
        <v/>
      </c>
      <c r="AJ942" s="116">
        <f>IF(Q942&lt;&gt;"",DATE(YEAR(Q942), MONTH(Q942), DAY(Q942)),"")</f>
        <v/>
      </c>
      <c r="AK942" s="130">
        <f>IF(Q942&lt;&gt;0,Q942-N942,TODAY()-N942)</f>
        <v/>
      </c>
      <c r="AL942" s="112">
        <f>IF(F942="Re-assigned",0,IF(H942="Closed",0,IF(H942="Service Restored",0,IF(H942="",0,1))))</f>
        <v/>
      </c>
      <c r="AM942" s="124">
        <f>IF(AL942=0,"",IF(AK942&gt;20.99,"Aged","Non-Aged"))</f>
        <v/>
      </c>
      <c r="AN942" s="112">
        <f>IF(Q942&lt;&gt;"",MONTH(Q942),"")</f>
        <v/>
      </c>
      <c r="AO942" s="112">
        <f>IFERROR(VALUE(V942),0)</f>
        <v/>
      </c>
    </row>
    <row customFormat="1" customHeight="1" ht="29.25" r="943" s="112" spans="1:41">
      <c r="A943" s="127" t="n"/>
      <c r="B943" s="113" t="n"/>
      <c r="C943" s="127" t="n"/>
      <c r="D943" s="127" t="n"/>
      <c r="E943" s="114">
        <f>IF(F943 &lt;&gt; "",VLOOKUP(F943,CategoryLookup,2,FALSE), "")</f>
        <v/>
      </c>
      <c r="F943" s="126" t="n"/>
      <c r="G943" s="127" t="n"/>
      <c r="H943" s="127" t="n"/>
      <c r="I943" s="127" t="n"/>
      <c r="J943" s="127" t="n"/>
      <c r="K943" s="127" t="n"/>
      <c r="L943" s="127" t="n"/>
      <c r="M943" s="127" t="n"/>
      <c r="N943" s="120" t="n"/>
      <c r="O943" s="120" t="n"/>
      <c r="P943" s="120" t="n"/>
      <c r="Q943" s="120" t="n"/>
      <c r="R943" s="121" t="n"/>
      <c r="S943" s="121" t="n"/>
      <c r="T943" s="121" t="n"/>
      <c r="U943" s="121" t="n"/>
      <c r="V943" s="117">
        <f>IF(P943="NA","NA",IF(P943&lt;&gt;"",TEXT(P943-N943,"[h].mm"),""))</f>
        <v/>
      </c>
      <c r="W943" s="118">
        <f>IF(AND(R943="",S943=""),"",R943+S943)</f>
        <v/>
      </c>
      <c r="X943" s="116">
        <f>IF(O943&lt;&gt;"",DATE(YEAR(O943), MONTH(O943), DAY(O943)),"")</f>
        <v/>
      </c>
      <c r="Y943" s="122" t="n"/>
      <c r="Z943" s="123" t="n"/>
      <c r="AA943" s="117">
        <f>IF(F943="Re-assigned","NA",IF(W943="","",IF(W943&gt;=VLOOKUP(D943,SLAMatrix,3,FALSE),"Yes",IF(W943&lt;VLOOKUP(D943,SLAMatrix,2,FALSE),"No","Internal"))))</f>
        <v/>
      </c>
      <c r="AB943" s="123" t="n"/>
      <c r="AC943" s="123" t="n"/>
      <c r="AD943" s="119" t="n"/>
      <c r="AE943" s="125" t="n"/>
      <c r="AF943" s="124">
        <f>MONTH(O943)</f>
        <v/>
      </c>
      <c r="AG943" s="124">
        <f>VLOOKUP(IFERROR(MID(AE943,1,(FIND(",",AE943,1)-1)),AE943),Facility_Region_Mapping,2,FALSE)</f>
        <v/>
      </c>
      <c r="AH943" s="124" t="n"/>
      <c r="AI943" s="124">
        <f>IF(C943&lt;&gt;"",IF(M943="ESM User",getInterfaceName($C943),"NA"),"")</f>
        <v/>
      </c>
      <c r="AJ943" s="116">
        <f>IF(Q943&lt;&gt;"",DATE(YEAR(Q943), MONTH(Q943), DAY(Q943)),"")</f>
        <v/>
      </c>
      <c r="AK943" s="130">
        <f>IF(Q943&lt;&gt;0,Q943-N943,TODAY()-N943)</f>
        <v/>
      </c>
      <c r="AL943" s="112">
        <f>IF(F943="Re-assigned",0,IF(H943="Closed",0,IF(H943="Service Restored",0,IF(H943="",0,1))))</f>
        <v/>
      </c>
      <c r="AM943" s="124">
        <f>IF(AL943=0,"",IF(AK943&gt;20.99,"Aged","Non-Aged"))</f>
        <v/>
      </c>
      <c r="AN943" s="112">
        <f>IF(Q943&lt;&gt;"",MONTH(Q943),"")</f>
        <v/>
      </c>
      <c r="AO943" s="112">
        <f>IFERROR(VALUE(V943),0)</f>
        <v/>
      </c>
    </row>
    <row customFormat="1" customHeight="1" ht="29.25" r="944" s="112" spans="1:41">
      <c r="A944" s="127" t="n"/>
      <c r="B944" s="113" t="n"/>
      <c r="C944" s="127" t="n"/>
      <c r="D944" s="127" t="n"/>
      <c r="E944" s="114">
        <f>IF(F944 &lt;&gt; "",VLOOKUP(F944,CategoryLookup,2,FALSE), "")</f>
        <v/>
      </c>
      <c r="F944" s="126" t="n"/>
      <c r="G944" s="127" t="n"/>
      <c r="H944" s="127" t="n"/>
      <c r="I944" s="127" t="n"/>
      <c r="J944" s="127" t="n"/>
      <c r="K944" s="127" t="n"/>
      <c r="L944" s="127" t="n"/>
      <c r="M944" s="127" t="n"/>
      <c r="N944" s="120" t="n"/>
      <c r="O944" s="120" t="n"/>
      <c r="P944" s="120" t="n"/>
      <c r="Q944" s="120" t="n"/>
      <c r="R944" s="121" t="n"/>
      <c r="S944" s="121" t="n"/>
      <c r="T944" s="121" t="n"/>
      <c r="U944" s="121" t="n"/>
      <c r="V944" s="117">
        <f>IF(P944="NA","NA",IF(P944&lt;&gt;"",TEXT(P944-N944,"[h].mm"),""))</f>
        <v/>
      </c>
      <c r="W944" s="118">
        <f>IF(AND(R944="",S944=""),"",R944+S944)</f>
        <v/>
      </c>
      <c r="X944" s="116">
        <f>IF(O944&lt;&gt;"",DATE(YEAR(O944), MONTH(O944), DAY(O944)),"")</f>
        <v/>
      </c>
      <c r="Y944" s="122" t="n"/>
      <c r="Z944" s="123" t="n"/>
      <c r="AA944" s="117">
        <f>IF(F944="Re-assigned","NA",IF(W944="","",IF(W944&gt;=VLOOKUP(D944,SLAMatrix,3,FALSE),"Yes",IF(W944&lt;VLOOKUP(D944,SLAMatrix,2,FALSE),"No","Internal"))))</f>
        <v/>
      </c>
      <c r="AB944" s="123" t="n"/>
      <c r="AC944" s="123" t="n"/>
      <c r="AD944" s="119" t="n"/>
      <c r="AE944" s="125" t="n"/>
      <c r="AF944" s="124">
        <f>MONTH(O944)</f>
        <v/>
      </c>
      <c r="AG944" s="124">
        <f>VLOOKUP(IFERROR(MID(AE944,1,(FIND(",",AE944,1)-1)),AE944),Facility_Region_Mapping,2,FALSE)</f>
        <v/>
      </c>
      <c r="AH944" s="124" t="n"/>
      <c r="AI944" s="124">
        <f>IF(C944&lt;&gt;"",IF(M944="ESM User",getInterfaceName($C944),"NA"),"")</f>
        <v/>
      </c>
      <c r="AJ944" s="116">
        <f>IF(Q944&lt;&gt;"",DATE(YEAR(Q944), MONTH(Q944), DAY(Q944)),"")</f>
        <v/>
      </c>
      <c r="AK944" s="130">
        <f>IF(Q944&lt;&gt;0,Q944-N944,TODAY()-N944)</f>
        <v/>
      </c>
      <c r="AL944" s="112">
        <f>IF(F944="Re-assigned",0,IF(H944="Closed",0,IF(H944="Service Restored",0,IF(H944="",0,1))))</f>
        <v/>
      </c>
      <c r="AM944" s="124">
        <f>IF(AL944=0,"",IF(AK944&gt;20.99,"Aged","Non-Aged"))</f>
        <v/>
      </c>
      <c r="AN944" s="112">
        <f>IF(Q944&lt;&gt;"",MONTH(Q944),"")</f>
        <v/>
      </c>
      <c r="AO944" s="112">
        <f>IFERROR(VALUE(V944),0)</f>
        <v/>
      </c>
    </row>
    <row customFormat="1" customHeight="1" ht="29.25" r="945" s="112" spans="1:41">
      <c r="A945" s="127" t="n"/>
      <c r="B945" s="113" t="n"/>
      <c r="C945" s="127" t="n"/>
      <c r="D945" s="127" t="n"/>
      <c r="E945" s="114">
        <f>IF(F945 &lt;&gt; "",VLOOKUP(F945,CategoryLookup,2,FALSE), "")</f>
        <v/>
      </c>
      <c r="F945" s="126" t="n"/>
      <c r="G945" s="127" t="n"/>
      <c r="H945" s="127" t="n"/>
      <c r="I945" s="127" t="n"/>
      <c r="J945" s="127" t="n"/>
      <c r="K945" s="127" t="n"/>
      <c r="L945" s="127" t="n"/>
      <c r="M945" s="127" t="n"/>
      <c r="N945" s="120" t="n"/>
      <c r="O945" s="120" t="n"/>
      <c r="P945" s="120" t="n"/>
      <c r="Q945" s="120" t="n"/>
      <c r="R945" s="121" t="n"/>
      <c r="S945" s="121" t="n"/>
      <c r="T945" s="121" t="n"/>
      <c r="U945" s="121" t="n"/>
      <c r="V945" s="117">
        <f>IF(P945="NA","NA",IF(P945&lt;&gt;"",TEXT(P945-N945,"[h].mm"),""))</f>
        <v/>
      </c>
      <c r="W945" s="118">
        <f>IF(AND(R945="",S945=""),"",R945+S945)</f>
        <v/>
      </c>
      <c r="X945" s="116">
        <f>IF(O945&lt;&gt;"",DATE(YEAR(O945), MONTH(O945), DAY(O945)),"")</f>
        <v/>
      </c>
      <c r="Y945" s="122" t="n"/>
      <c r="Z945" s="123" t="n"/>
      <c r="AA945" s="117">
        <f>IF(F945="Re-assigned","NA",IF(W945="","",IF(W945&gt;=VLOOKUP(D945,SLAMatrix,3,FALSE),"Yes",IF(W945&lt;VLOOKUP(D945,SLAMatrix,2,FALSE),"No","Internal"))))</f>
        <v/>
      </c>
      <c r="AB945" s="123" t="n"/>
      <c r="AC945" s="123" t="n"/>
      <c r="AD945" s="119" t="n"/>
      <c r="AE945" s="125" t="n"/>
      <c r="AF945" s="124">
        <f>MONTH(O945)</f>
        <v/>
      </c>
      <c r="AG945" s="124">
        <f>VLOOKUP(IFERROR(MID(AE945,1,(FIND(",",AE945,1)-1)),AE945),Facility_Region_Mapping,2,FALSE)</f>
        <v/>
      </c>
      <c r="AH945" s="124" t="n"/>
      <c r="AI945" s="124">
        <f>IF(C945&lt;&gt;"",IF(M945="ESM User",getInterfaceName($C945),"NA"),"")</f>
        <v/>
      </c>
      <c r="AJ945" s="116">
        <f>IF(Q945&lt;&gt;"",DATE(YEAR(Q945), MONTH(Q945), DAY(Q945)),"")</f>
        <v/>
      </c>
      <c r="AK945" s="130">
        <f>IF(Q945&lt;&gt;0,Q945-N945,TODAY()-N945)</f>
        <v/>
      </c>
      <c r="AL945" s="112">
        <f>IF(F945="Re-assigned",0,IF(H945="Closed",0,IF(H945="Service Restored",0,IF(H945="",0,1))))</f>
        <v/>
      </c>
      <c r="AM945" s="124">
        <f>IF(AL945=0,"",IF(AK945&gt;20.99,"Aged","Non-Aged"))</f>
        <v/>
      </c>
      <c r="AN945" s="112">
        <f>IF(Q945&lt;&gt;"",MONTH(Q945),"")</f>
        <v/>
      </c>
      <c r="AO945" s="112">
        <f>IFERROR(VALUE(V945),0)</f>
        <v/>
      </c>
    </row>
    <row customFormat="1" customHeight="1" ht="29.25" r="946" s="112" spans="1:41">
      <c r="A946" s="127" t="n"/>
      <c r="B946" s="113" t="n"/>
      <c r="C946" s="127" t="n"/>
      <c r="D946" s="127" t="n"/>
      <c r="E946" s="114">
        <f>IF(F946 &lt;&gt; "",VLOOKUP(F946,CategoryLookup,2,FALSE), "")</f>
        <v/>
      </c>
      <c r="F946" s="126" t="n"/>
      <c r="G946" s="127" t="n"/>
      <c r="H946" s="127" t="n"/>
      <c r="I946" s="127" t="n"/>
      <c r="J946" s="127" t="n"/>
      <c r="K946" s="127" t="n"/>
      <c r="L946" s="127" t="n"/>
      <c r="M946" s="127" t="n"/>
      <c r="N946" s="120" t="n"/>
      <c r="O946" s="120" t="n"/>
      <c r="P946" s="120" t="n"/>
      <c r="Q946" s="120" t="n"/>
      <c r="R946" s="121" t="n"/>
      <c r="S946" s="121" t="n"/>
      <c r="T946" s="121" t="n"/>
      <c r="U946" s="121" t="n"/>
      <c r="V946" s="117">
        <f>IF(P946="NA","NA",IF(P946&lt;&gt;"",TEXT(P946-N946,"[h].mm"),""))</f>
        <v/>
      </c>
      <c r="W946" s="118">
        <f>IF(AND(R946="",S946=""),"",R946+S946)</f>
        <v/>
      </c>
      <c r="X946" s="116">
        <f>IF(O946&lt;&gt;"",DATE(YEAR(O946), MONTH(O946), DAY(O946)),"")</f>
        <v/>
      </c>
      <c r="Y946" s="122" t="n"/>
      <c r="Z946" s="123" t="n"/>
      <c r="AA946" s="117">
        <f>IF(F946="Re-assigned","NA",IF(W946="","",IF(W946&gt;=VLOOKUP(D946,SLAMatrix,3,FALSE),"Yes",IF(W946&lt;VLOOKUP(D946,SLAMatrix,2,FALSE),"No","Internal"))))</f>
        <v/>
      </c>
      <c r="AB946" s="123" t="n"/>
      <c r="AC946" s="123" t="n"/>
      <c r="AD946" s="119" t="n"/>
      <c r="AE946" s="125" t="n"/>
      <c r="AF946" s="124">
        <f>MONTH(O946)</f>
        <v/>
      </c>
      <c r="AG946" s="124">
        <f>VLOOKUP(IFERROR(MID(AE946,1,(FIND(",",AE946,1)-1)),AE946),Facility_Region_Mapping,2,FALSE)</f>
        <v/>
      </c>
      <c r="AH946" s="124" t="n"/>
      <c r="AI946" s="124">
        <f>IF(C946&lt;&gt;"",IF(M946="ESM User",getInterfaceName($C946),"NA"),"")</f>
        <v/>
      </c>
      <c r="AJ946" s="116">
        <f>IF(Q946&lt;&gt;"",DATE(YEAR(Q946), MONTH(Q946), DAY(Q946)),"")</f>
        <v/>
      </c>
      <c r="AK946" s="130">
        <f>IF(Q946&lt;&gt;0,Q946-N946,TODAY()-N946)</f>
        <v/>
      </c>
      <c r="AL946" s="112">
        <f>IF(F946="Re-assigned",0,IF(H946="Closed",0,IF(H946="Service Restored",0,IF(H946="",0,1))))</f>
        <v/>
      </c>
      <c r="AM946" s="124">
        <f>IF(AL946=0,"",IF(AK946&gt;20.99,"Aged","Non-Aged"))</f>
        <v/>
      </c>
      <c r="AN946" s="112">
        <f>IF(Q946&lt;&gt;"",MONTH(Q946),"")</f>
        <v/>
      </c>
      <c r="AO946" s="112">
        <f>IFERROR(VALUE(V946),0)</f>
        <v/>
      </c>
    </row>
    <row customFormat="1" customHeight="1" ht="29.25" r="947" s="112" spans="1:41">
      <c r="A947" s="127" t="n"/>
      <c r="B947" s="113" t="n"/>
      <c r="C947" s="127" t="n"/>
      <c r="D947" s="127" t="n"/>
      <c r="E947" s="114">
        <f>IF(F947 &lt;&gt; "",VLOOKUP(F947,CategoryLookup,2,FALSE), "")</f>
        <v/>
      </c>
      <c r="F947" s="126" t="n"/>
      <c r="G947" s="127" t="n"/>
      <c r="H947" s="127" t="n"/>
      <c r="I947" s="127" t="n"/>
      <c r="J947" s="127" t="n"/>
      <c r="K947" s="127" t="n"/>
      <c r="L947" s="127" t="n"/>
      <c r="M947" s="127" t="n"/>
      <c r="N947" s="120" t="n"/>
      <c r="O947" s="120" t="n"/>
      <c r="P947" s="120" t="n"/>
      <c r="Q947" s="120" t="n"/>
      <c r="R947" s="121" t="n"/>
      <c r="S947" s="121" t="n"/>
      <c r="T947" s="121" t="n"/>
      <c r="U947" s="121" t="n"/>
      <c r="V947" s="117">
        <f>IF(P947="NA","NA",IF(P947&lt;&gt;"",TEXT(P947-N947,"[h].mm"),""))</f>
        <v/>
      </c>
      <c r="W947" s="118">
        <f>IF(AND(R947="",S947=""),"",R947+S947)</f>
        <v/>
      </c>
      <c r="X947" s="116">
        <f>IF(O947&lt;&gt;"",DATE(YEAR(O947), MONTH(O947), DAY(O947)),"")</f>
        <v/>
      </c>
      <c r="Y947" s="122" t="n"/>
      <c r="Z947" s="123" t="n"/>
      <c r="AA947" s="117">
        <f>IF(F947="Re-assigned","NA",IF(W947="","",IF(W947&gt;=VLOOKUP(D947,SLAMatrix,3,FALSE),"Yes",IF(W947&lt;VLOOKUP(D947,SLAMatrix,2,FALSE),"No","Internal"))))</f>
        <v/>
      </c>
      <c r="AB947" s="123" t="n"/>
      <c r="AC947" s="123" t="n"/>
      <c r="AD947" s="119" t="n"/>
      <c r="AE947" s="125" t="n"/>
      <c r="AF947" s="124">
        <f>MONTH(O947)</f>
        <v/>
      </c>
      <c r="AG947" s="124">
        <f>VLOOKUP(IFERROR(MID(AE947,1,(FIND(",",AE947,1)-1)),AE947),Facility_Region_Mapping,2,FALSE)</f>
        <v/>
      </c>
      <c r="AH947" s="124" t="n"/>
      <c r="AI947" s="124">
        <f>IF(C947&lt;&gt;"",IF(M947="ESM User",getInterfaceName($C947),"NA"),"")</f>
        <v/>
      </c>
      <c r="AJ947" s="116">
        <f>IF(Q947&lt;&gt;"",DATE(YEAR(Q947), MONTH(Q947), DAY(Q947)),"")</f>
        <v/>
      </c>
      <c r="AK947" s="130">
        <f>IF(Q947&lt;&gt;0,Q947-N947,TODAY()-N947)</f>
        <v/>
      </c>
      <c r="AL947" s="112">
        <f>IF(F947="Re-assigned",0,IF(H947="Closed",0,IF(H947="Service Restored",0,IF(H947="",0,1))))</f>
        <v/>
      </c>
      <c r="AM947" s="124">
        <f>IF(AL947=0,"",IF(AK947&gt;20.99,"Aged","Non-Aged"))</f>
        <v/>
      </c>
      <c r="AN947" s="112">
        <f>IF(Q947&lt;&gt;"",MONTH(Q947),"")</f>
        <v/>
      </c>
      <c r="AO947" s="112">
        <f>IFERROR(VALUE(V947),0)</f>
        <v/>
      </c>
    </row>
    <row customFormat="1" customHeight="1" ht="29.25" r="948" s="112" spans="1:41">
      <c r="A948" s="127" t="n"/>
      <c r="B948" s="113" t="n"/>
      <c r="C948" s="127" t="n"/>
      <c r="D948" s="127" t="n"/>
      <c r="E948" s="114">
        <f>IF(F948 &lt;&gt; "",VLOOKUP(F948,CategoryLookup,2,FALSE), "")</f>
        <v/>
      </c>
      <c r="F948" s="126" t="n"/>
      <c r="G948" s="127" t="n"/>
      <c r="H948" s="127" t="n"/>
      <c r="I948" s="127" t="n"/>
      <c r="J948" s="127" t="n"/>
      <c r="K948" s="127" t="n"/>
      <c r="L948" s="127" t="n"/>
      <c r="M948" s="127" t="n"/>
      <c r="N948" s="120" t="n"/>
      <c r="O948" s="120" t="n"/>
      <c r="P948" s="120" t="n"/>
      <c r="Q948" s="120" t="n"/>
      <c r="R948" s="121" t="n"/>
      <c r="S948" s="121" t="n"/>
      <c r="T948" s="121" t="n"/>
      <c r="U948" s="121" t="n"/>
      <c r="V948" s="117">
        <f>IF(P948="NA","NA",IF(P948&lt;&gt;"",TEXT(P948-N948,"[h].mm"),""))</f>
        <v/>
      </c>
      <c r="W948" s="118">
        <f>IF(AND(R948="",S948=""),"",R948+S948)</f>
        <v/>
      </c>
      <c r="X948" s="116">
        <f>IF(O948&lt;&gt;"",DATE(YEAR(O948), MONTH(O948), DAY(O948)),"")</f>
        <v/>
      </c>
      <c r="Y948" s="122" t="n"/>
      <c r="Z948" s="123" t="n"/>
      <c r="AA948" s="117">
        <f>IF(F948="Re-assigned","NA",IF(W948="","",IF(W948&gt;=VLOOKUP(D948,SLAMatrix,3,FALSE),"Yes",IF(W948&lt;VLOOKUP(D948,SLAMatrix,2,FALSE),"No","Internal"))))</f>
        <v/>
      </c>
      <c r="AB948" s="123" t="n"/>
      <c r="AC948" s="123" t="n"/>
      <c r="AD948" s="119" t="n"/>
      <c r="AE948" s="125" t="n"/>
      <c r="AF948" s="124">
        <f>MONTH(O948)</f>
        <v/>
      </c>
      <c r="AG948" s="124">
        <f>VLOOKUP(IFERROR(MID(AE948,1,(FIND(",",AE948,1)-1)),AE948),Facility_Region_Mapping,2,FALSE)</f>
        <v/>
      </c>
      <c r="AH948" s="124" t="n"/>
      <c r="AI948" s="124">
        <f>IF(C948&lt;&gt;"",IF(M948="ESM User",getInterfaceName($C948),"NA"),"")</f>
        <v/>
      </c>
      <c r="AJ948" s="116">
        <f>IF(Q948&lt;&gt;"",DATE(YEAR(Q948), MONTH(Q948), DAY(Q948)),"")</f>
        <v/>
      </c>
      <c r="AK948" s="130">
        <f>IF(Q948&lt;&gt;0,Q948-N948,TODAY()-N948)</f>
        <v/>
      </c>
      <c r="AL948" s="112">
        <f>IF(F948="Re-assigned",0,IF(H948="Closed",0,IF(H948="Service Restored",0,IF(H948="",0,1))))</f>
        <v/>
      </c>
      <c r="AM948" s="124">
        <f>IF(AL948=0,"",IF(AK948&gt;20.99,"Aged","Non-Aged"))</f>
        <v/>
      </c>
      <c r="AN948" s="112">
        <f>IF(Q948&lt;&gt;"",MONTH(Q948),"")</f>
        <v/>
      </c>
      <c r="AO948" s="112">
        <f>IFERROR(VALUE(V948),0)</f>
        <v/>
      </c>
    </row>
    <row customFormat="1" customHeight="1" ht="29.25" r="949" s="112" spans="1:41">
      <c r="A949" s="127" t="n"/>
      <c r="B949" s="113" t="n"/>
      <c r="C949" s="127" t="n"/>
      <c r="D949" s="127" t="n"/>
      <c r="E949" s="114">
        <f>IF(F949 &lt;&gt; "",VLOOKUP(F949,CategoryLookup,2,FALSE), "")</f>
        <v/>
      </c>
      <c r="F949" s="126" t="n"/>
      <c r="G949" s="127" t="n"/>
      <c r="H949" s="127" t="n"/>
      <c r="I949" s="127" t="n"/>
      <c r="J949" s="127" t="n"/>
      <c r="K949" s="127" t="n"/>
      <c r="L949" s="127" t="n"/>
      <c r="M949" s="127" t="n"/>
      <c r="N949" s="120" t="n"/>
      <c r="O949" s="120" t="n"/>
      <c r="P949" s="120" t="n"/>
      <c r="Q949" s="120" t="n"/>
      <c r="R949" s="121" t="n"/>
      <c r="S949" s="121" t="n"/>
      <c r="T949" s="121" t="n"/>
      <c r="U949" s="121" t="n"/>
      <c r="V949" s="117">
        <f>IF(P949="NA","NA",IF(P949&lt;&gt;"",TEXT(P949-N949,"[h].mm"),""))</f>
        <v/>
      </c>
      <c r="W949" s="118">
        <f>IF(AND(R949="",S949=""),"",R949+S949)</f>
        <v/>
      </c>
      <c r="X949" s="116">
        <f>IF(O949&lt;&gt;"",DATE(YEAR(O949), MONTH(O949), DAY(O949)),"")</f>
        <v/>
      </c>
      <c r="Y949" s="122" t="n"/>
      <c r="Z949" s="123" t="n"/>
      <c r="AA949" s="117">
        <f>IF(F949="Re-assigned","NA",IF(W949="","",IF(W949&gt;=VLOOKUP(D949,SLAMatrix,3,FALSE),"Yes",IF(W949&lt;VLOOKUP(D949,SLAMatrix,2,FALSE),"No","Internal"))))</f>
        <v/>
      </c>
      <c r="AB949" s="123" t="n"/>
      <c r="AC949" s="123" t="n"/>
      <c r="AD949" s="119" t="n"/>
      <c r="AE949" s="125" t="n"/>
      <c r="AF949" s="124">
        <f>MONTH(O949)</f>
        <v/>
      </c>
      <c r="AG949" s="124">
        <f>VLOOKUP(IFERROR(MID(AE949,1,(FIND(",",AE949,1)-1)),AE949),Facility_Region_Mapping,2,FALSE)</f>
        <v/>
      </c>
      <c r="AH949" s="124" t="n"/>
      <c r="AI949" s="124">
        <f>IF(C949&lt;&gt;"",IF(M949="ESM User",getInterfaceName($C949),"NA"),"")</f>
        <v/>
      </c>
      <c r="AJ949" s="116">
        <f>IF(Q949&lt;&gt;"",DATE(YEAR(Q949), MONTH(Q949), DAY(Q949)),"")</f>
        <v/>
      </c>
      <c r="AK949" s="130">
        <f>IF(Q949&lt;&gt;0,Q949-N949,TODAY()-N949)</f>
        <v/>
      </c>
      <c r="AL949" s="112">
        <f>IF(F949="Re-assigned",0,IF(H949="Closed",0,IF(H949="Service Restored",0,IF(H949="",0,1))))</f>
        <v/>
      </c>
      <c r="AM949" s="124">
        <f>IF(AL949=0,"",IF(AK949&gt;20.99,"Aged","Non-Aged"))</f>
        <v/>
      </c>
      <c r="AN949" s="112">
        <f>IF(Q949&lt;&gt;"",MONTH(Q949),"")</f>
        <v/>
      </c>
      <c r="AO949" s="112">
        <f>IFERROR(VALUE(V949),0)</f>
        <v/>
      </c>
    </row>
    <row customFormat="1" customHeight="1" ht="29.25" r="950" s="112" spans="1:41">
      <c r="A950" s="127" t="n"/>
      <c r="B950" s="113" t="n"/>
      <c r="C950" s="127" t="n"/>
      <c r="D950" s="127" t="n"/>
      <c r="E950" s="114">
        <f>IF(F950 &lt;&gt; "",VLOOKUP(F950,CategoryLookup,2,FALSE), "")</f>
        <v/>
      </c>
      <c r="F950" s="126" t="n"/>
      <c r="G950" s="127" t="n"/>
      <c r="H950" s="127" t="n"/>
      <c r="I950" s="127" t="n"/>
      <c r="J950" s="127" t="n"/>
      <c r="K950" s="127" t="n"/>
      <c r="L950" s="127" t="n"/>
      <c r="M950" s="127" t="n"/>
      <c r="N950" s="120" t="n"/>
      <c r="O950" s="120" t="n"/>
      <c r="P950" s="120" t="n"/>
      <c r="Q950" s="120" t="n"/>
      <c r="R950" s="121" t="n"/>
      <c r="S950" s="121" t="n"/>
      <c r="T950" s="121" t="n"/>
      <c r="U950" s="121" t="n"/>
      <c r="V950" s="117">
        <f>IF(P950="NA","NA",IF(P950&lt;&gt;"",TEXT(P950-N950,"[h].mm"),""))</f>
        <v/>
      </c>
      <c r="W950" s="118">
        <f>IF(AND(R950="",S950=""),"",R950+S950)</f>
        <v/>
      </c>
      <c r="X950" s="116">
        <f>IF(O950&lt;&gt;"",DATE(YEAR(O950), MONTH(O950), DAY(O950)),"")</f>
        <v/>
      </c>
      <c r="Y950" s="122" t="n"/>
      <c r="Z950" s="123" t="n"/>
      <c r="AA950" s="117">
        <f>IF(F950="Re-assigned","NA",IF(W950="","",IF(W950&gt;=VLOOKUP(D950,SLAMatrix,3,FALSE),"Yes",IF(W950&lt;VLOOKUP(D950,SLAMatrix,2,FALSE),"No","Internal"))))</f>
        <v/>
      </c>
      <c r="AB950" s="123" t="n"/>
      <c r="AC950" s="123" t="n"/>
      <c r="AD950" s="119" t="n"/>
      <c r="AE950" s="125" t="n"/>
      <c r="AF950" s="124">
        <f>MONTH(O950)</f>
        <v/>
      </c>
      <c r="AG950" s="124">
        <f>VLOOKUP(IFERROR(MID(AE950,1,(FIND(",",AE950,1)-1)),AE950),Facility_Region_Mapping,2,FALSE)</f>
        <v/>
      </c>
      <c r="AH950" s="124" t="n"/>
      <c r="AI950" s="124">
        <f>IF(C950&lt;&gt;"",IF(M950="ESM User",getInterfaceName($C950),"NA"),"")</f>
        <v/>
      </c>
      <c r="AJ950" s="116">
        <f>IF(Q950&lt;&gt;"",DATE(YEAR(Q950), MONTH(Q950), DAY(Q950)),"")</f>
        <v/>
      </c>
      <c r="AK950" s="130">
        <f>IF(Q950&lt;&gt;0,Q950-N950,TODAY()-N950)</f>
        <v/>
      </c>
      <c r="AL950" s="112">
        <f>IF(F950="Re-assigned",0,IF(H950="Closed",0,IF(H950="Service Restored",0,IF(H950="",0,1))))</f>
        <v/>
      </c>
      <c r="AM950" s="124">
        <f>IF(AL950=0,"",IF(AK950&gt;20.99,"Aged","Non-Aged"))</f>
        <v/>
      </c>
      <c r="AN950" s="112">
        <f>IF(Q950&lt;&gt;"",MONTH(Q950),"")</f>
        <v/>
      </c>
      <c r="AO950" s="112">
        <f>IFERROR(VALUE(V950),0)</f>
        <v/>
      </c>
    </row>
    <row customFormat="1" customHeight="1" ht="29.25" r="951" s="112" spans="1:41">
      <c r="A951" s="127" t="n"/>
      <c r="B951" s="113" t="n"/>
      <c r="C951" s="127" t="n"/>
      <c r="D951" s="127" t="n"/>
      <c r="E951" s="114">
        <f>IF(F951 &lt;&gt; "",VLOOKUP(F951,CategoryLookup,2,FALSE), "")</f>
        <v/>
      </c>
      <c r="F951" s="126" t="n"/>
      <c r="G951" s="127" t="n"/>
      <c r="H951" s="127" t="n"/>
      <c r="I951" s="127" t="n"/>
      <c r="J951" s="127" t="n"/>
      <c r="K951" s="127" t="n"/>
      <c r="L951" s="127" t="n"/>
      <c r="M951" s="127" t="n"/>
      <c r="N951" s="120" t="n"/>
      <c r="O951" s="120" t="n"/>
      <c r="P951" s="120" t="n"/>
      <c r="Q951" s="120" t="n"/>
      <c r="R951" s="121" t="n"/>
      <c r="S951" s="121" t="n"/>
      <c r="T951" s="121" t="n"/>
      <c r="U951" s="121" t="n"/>
      <c r="V951" s="117">
        <f>IF(P951="NA","NA",IF(P951&lt;&gt;"",TEXT(P951-N951,"[h].mm"),""))</f>
        <v/>
      </c>
      <c r="W951" s="118">
        <f>IF(AND(R951="",S951=""),"",R951+S951)</f>
        <v/>
      </c>
      <c r="X951" s="116">
        <f>IF(O951&lt;&gt;"",DATE(YEAR(O951), MONTH(O951), DAY(O951)),"")</f>
        <v/>
      </c>
      <c r="Y951" s="122" t="n"/>
      <c r="Z951" s="123" t="n"/>
      <c r="AA951" s="117">
        <f>IF(F951="Re-assigned","NA",IF(W951="","",IF(W951&gt;=VLOOKUP(D951,SLAMatrix,3,FALSE),"Yes",IF(W951&lt;VLOOKUP(D951,SLAMatrix,2,FALSE),"No","Internal"))))</f>
        <v/>
      </c>
      <c r="AB951" s="123" t="n"/>
      <c r="AC951" s="123" t="n"/>
      <c r="AD951" s="119" t="n"/>
      <c r="AE951" s="125" t="n"/>
      <c r="AF951" s="124">
        <f>MONTH(O951)</f>
        <v/>
      </c>
      <c r="AG951" s="124">
        <f>VLOOKUP(IFERROR(MID(AE951,1,(FIND(",",AE951,1)-1)),AE951),Facility_Region_Mapping,2,FALSE)</f>
        <v/>
      </c>
      <c r="AH951" s="124" t="n"/>
      <c r="AI951" s="124">
        <f>IF(C951&lt;&gt;"",IF(M951="ESM User",getInterfaceName($C951),"NA"),"")</f>
        <v/>
      </c>
      <c r="AJ951" s="116">
        <f>IF(Q951&lt;&gt;"",DATE(YEAR(Q951), MONTH(Q951), DAY(Q951)),"")</f>
        <v/>
      </c>
      <c r="AK951" s="130">
        <f>IF(Q951&lt;&gt;0,Q951-N951,TODAY()-N951)</f>
        <v/>
      </c>
      <c r="AL951" s="112">
        <f>IF(F951="Re-assigned",0,IF(H951="Closed",0,IF(H951="Service Restored",0,IF(H951="",0,1))))</f>
        <v/>
      </c>
      <c r="AM951" s="124">
        <f>IF(AL951=0,"",IF(AK951&gt;20.99,"Aged","Non-Aged"))</f>
        <v/>
      </c>
      <c r="AN951" s="112">
        <f>IF(Q951&lt;&gt;"",MONTH(Q951),"")</f>
        <v/>
      </c>
      <c r="AO951" s="112">
        <f>IFERROR(VALUE(V951),0)</f>
        <v/>
      </c>
    </row>
    <row customFormat="1" customHeight="1" ht="29.25" r="952" s="112" spans="1:41">
      <c r="A952" s="127" t="n"/>
      <c r="B952" s="113" t="n"/>
      <c r="C952" s="127" t="n"/>
      <c r="D952" s="127" t="n"/>
      <c r="E952" s="114">
        <f>IF(F952 &lt;&gt; "",VLOOKUP(F952,CategoryLookup,2,FALSE), "")</f>
        <v/>
      </c>
      <c r="F952" s="126" t="n"/>
      <c r="G952" s="127" t="n"/>
      <c r="H952" s="127" t="n"/>
      <c r="I952" s="127" t="n"/>
      <c r="J952" s="127" t="n"/>
      <c r="K952" s="127" t="n"/>
      <c r="L952" s="127" t="n"/>
      <c r="M952" s="127" t="n"/>
      <c r="N952" s="120" t="n"/>
      <c r="O952" s="120" t="n"/>
      <c r="P952" s="120" t="n"/>
      <c r="Q952" s="120" t="n"/>
      <c r="R952" s="121" t="n"/>
      <c r="S952" s="121" t="n"/>
      <c r="T952" s="121" t="n"/>
      <c r="U952" s="121" t="n"/>
      <c r="V952" s="117">
        <f>IF(P952="NA","NA",IF(P952&lt;&gt;"",TEXT(P952-N952,"[h].mm"),""))</f>
        <v/>
      </c>
      <c r="W952" s="118">
        <f>IF(AND(R952="",S952=""),"",R952+S952)</f>
        <v/>
      </c>
      <c r="X952" s="116">
        <f>IF(O952&lt;&gt;"",DATE(YEAR(O952), MONTH(O952), DAY(O952)),"")</f>
        <v/>
      </c>
      <c r="Y952" s="122" t="n"/>
      <c r="Z952" s="123" t="n"/>
      <c r="AA952" s="117">
        <f>IF(F952="Re-assigned","NA",IF(W952="","",IF(W952&gt;=VLOOKUP(D952,SLAMatrix,3,FALSE),"Yes",IF(W952&lt;VLOOKUP(D952,SLAMatrix,2,FALSE),"No","Internal"))))</f>
        <v/>
      </c>
      <c r="AB952" s="123" t="n"/>
      <c r="AC952" s="123" t="n"/>
      <c r="AD952" s="119" t="n"/>
      <c r="AE952" s="125" t="n"/>
      <c r="AF952" s="124">
        <f>MONTH(O952)</f>
        <v/>
      </c>
      <c r="AG952" s="124">
        <f>VLOOKUP(IFERROR(MID(AE952,1,(FIND(",",AE952,1)-1)),AE952),Facility_Region_Mapping,2,FALSE)</f>
        <v/>
      </c>
      <c r="AH952" s="124" t="n"/>
      <c r="AI952" s="124">
        <f>IF(C952&lt;&gt;"",IF(M952="ESM User",getInterfaceName($C952),"NA"),"")</f>
        <v/>
      </c>
      <c r="AJ952" s="116">
        <f>IF(Q952&lt;&gt;"",DATE(YEAR(Q952), MONTH(Q952), DAY(Q952)),"")</f>
        <v/>
      </c>
      <c r="AK952" s="130">
        <f>IF(Q952&lt;&gt;0,Q952-N952,TODAY()-N952)</f>
        <v/>
      </c>
      <c r="AL952" s="112">
        <f>IF(F952="Re-assigned",0,IF(H952="Closed",0,IF(H952="Service Restored",0,IF(H952="",0,1))))</f>
        <v/>
      </c>
      <c r="AM952" s="124">
        <f>IF(AL952=0,"",IF(AK952&gt;20.99,"Aged","Non-Aged"))</f>
        <v/>
      </c>
      <c r="AN952" s="112">
        <f>IF(Q952&lt;&gt;"",MONTH(Q952),"")</f>
        <v/>
      </c>
      <c r="AO952" s="112">
        <f>IFERROR(VALUE(V952),0)</f>
        <v/>
      </c>
    </row>
    <row customFormat="1" customHeight="1" ht="29.25" r="953" s="112" spans="1:41">
      <c r="A953" s="127" t="n"/>
      <c r="B953" s="113" t="n"/>
      <c r="C953" s="127" t="n"/>
      <c r="D953" s="127" t="n"/>
      <c r="E953" s="114">
        <f>IF(F953 &lt;&gt; "",VLOOKUP(F953,CategoryLookup,2,FALSE), "")</f>
        <v/>
      </c>
      <c r="F953" s="126" t="n"/>
      <c r="G953" s="127" t="n"/>
      <c r="H953" s="127" t="n"/>
      <c r="I953" s="127" t="n"/>
      <c r="J953" s="127" t="n"/>
      <c r="K953" s="127" t="n"/>
      <c r="L953" s="127" t="n"/>
      <c r="M953" s="127" t="n"/>
      <c r="N953" s="120" t="n"/>
      <c r="O953" s="120" t="n"/>
      <c r="P953" s="120" t="n"/>
      <c r="Q953" s="120" t="n"/>
      <c r="R953" s="121" t="n"/>
      <c r="S953" s="121" t="n"/>
      <c r="T953" s="121" t="n"/>
      <c r="U953" s="121" t="n"/>
      <c r="V953" s="117">
        <f>IF(P953="NA","NA",IF(P953&lt;&gt;"",TEXT(P953-N953,"[h].mm"),""))</f>
        <v/>
      </c>
      <c r="W953" s="118">
        <f>IF(AND(R953="",S953=""),"",R953+S953)</f>
        <v/>
      </c>
      <c r="X953" s="116">
        <f>IF(O953&lt;&gt;"",DATE(YEAR(O953), MONTH(O953), DAY(O953)),"")</f>
        <v/>
      </c>
      <c r="Y953" s="122" t="n"/>
      <c r="Z953" s="123" t="n"/>
      <c r="AA953" s="117">
        <f>IF(F953="Re-assigned","NA",IF(W953="","",IF(W953&gt;=VLOOKUP(D953,SLAMatrix,3,FALSE),"Yes",IF(W953&lt;VLOOKUP(D953,SLAMatrix,2,FALSE),"No","Internal"))))</f>
        <v/>
      </c>
      <c r="AB953" s="123" t="n"/>
      <c r="AC953" s="123" t="n"/>
      <c r="AD953" s="119" t="n"/>
      <c r="AE953" s="125" t="n"/>
      <c r="AF953" s="124">
        <f>MONTH(O953)</f>
        <v/>
      </c>
      <c r="AG953" s="124">
        <f>VLOOKUP(IFERROR(MID(AE953,1,(FIND(",",AE953,1)-1)),AE953),Facility_Region_Mapping,2,FALSE)</f>
        <v/>
      </c>
      <c r="AH953" s="124" t="n"/>
      <c r="AI953" s="124">
        <f>IF(C953&lt;&gt;"",IF(M953="ESM User",getInterfaceName($C953),"NA"),"")</f>
        <v/>
      </c>
      <c r="AJ953" s="116">
        <f>IF(Q953&lt;&gt;"",DATE(YEAR(Q953), MONTH(Q953), DAY(Q953)),"")</f>
        <v/>
      </c>
      <c r="AK953" s="130">
        <f>IF(Q953&lt;&gt;0,Q953-N953,TODAY()-N953)</f>
        <v/>
      </c>
      <c r="AL953" s="112">
        <f>IF(F953="Re-assigned",0,IF(H953="Closed",0,IF(H953="Service Restored",0,IF(H953="",0,1))))</f>
        <v/>
      </c>
      <c r="AM953" s="124">
        <f>IF(AL953=0,"",IF(AK953&gt;20.99,"Aged","Non-Aged"))</f>
        <v/>
      </c>
      <c r="AN953" s="112">
        <f>IF(Q953&lt;&gt;"",MONTH(Q953),"")</f>
        <v/>
      </c>
      <c r="AO953" s="112">
        <f>IFERROR(VALUE(V953),0)</f>
        <v/>
      </c>
    </row>
    <row customFormat="1" customHeight="1" ht="29.25" r="954" s="112" spans="1:41">
      <c r="A954" s="127" t="n"/>
      <c r="B954" s="113" t="n"/>
      <c r="C954" s="127" t="n"/>
      <c r="D954" s="127" t="n"/>
      <c r="E954" s="114">
        <f>IF(F954 &lt;&gt; "",VLOOKUP(F954,CategoryLookup,2,FALSE), "")</f>
        <v/>
      </c>
      <c r="F954" s="126" t="n"/>
      <c r="G954" s="127" t="n"/>
      <c r="H954" s="127" t="n"/>
      <c r="I954" s="127" t="n"/>
      <c r="J954" s="127" t="n"/>
      <c r="K954" s="127" t="n"/>
      <c r="L954" s="127" t="n"/>
      <c r="M954" s="127" t="n"/>
      <c r="N954" s="120" t="n"/>
      <c r="O954" s="120" t="n"/>
      <c r="P954" s="120" t="n"/>
      <c r="Q954" s="120" t="n"/>
      <c r="R954" s="121" t="n"/>
      <c r="S954" s="121" t="n"/>
      <c r="T954" s="121" t="n"/>
      <c r="U954" s="121" t="n"/>
      <c r="V954" s="117">
        <f>IF(P954="NA","NA",IF(P954&lt;&gt;"",TEXT(P954-N954,"[h].mm"),""))</f>
        <v/>
      </c>
      <c r="W954" s="118">
        <f>IF(AND(R954="",S954=""),"",R954+S954)</f>
        <v/>
      </c>
      <c r="X954" s="116">
        <f>IF(O954&lt;&gt;"",DATE(YEAR(O954), MONTH(O954), DAY(O954)),"")</f>
        <v/>
      </c>
      <c r="Y954" s="122" t="n"/>
      <c r="Z954" s="123" t="n"/>
      <c r="AA954" s="117">
        <f>IF(F954="Re-assigned","NA",IF(W954="","",IF(W954&gt;=VLOOKUP(D954,SLAMatrix,3,FALSE),"Yes",IF(W954&lt;VLOOKUP(D954,SLAMatrix,2,FALSE),"No","Internal"))))</f>
        <v/>
      </c>
      <c r="AB954" s="123" t="n"/>
      <c r="AC954" s="123" t="n"/>
      <c r="AD954" s="119" t="n"/>
      <c r="AE954" s="125" t="n"/>
      <c r="AF954" s="124">
        <f>MONTH(O954)</f>
        <v/>
      </c>
      <c r="AG954" s="124">
        <f>VLOOKUP(IFERROR(MID(AE954,1,(FIND(",",AE954,1)-1)),AE954),Facility_Region_Mapping,2,FALSE)</f>
        <v/>
      </c>
      <c r="AH954" s="124" t="n"/>
      <c r="AI954" s="124">
        <f>IF(C954&lt;&gt;"",IF(M954="ESM User",getInterfaceName($C954),"NA"),"")</f>
        <v/>
      </c>
      <c r="AJ954" s="116">
        <f>IF(Q954&lt;&gt;"",DATE(YEAR(Q954), MONTH(Q954), DAY(Q954)),"")</f>
        <v/>
      </c>
      <c r="AK954" s="130">
        <f>IF(Q954&lt;&gt;0,Q954-N954,TODAY()-N954)</f>
        <v/>
      </c>
      <c r="AL954" s="112">
        <f>IF(F954="Re-assigned",0,IF(H954="Closed",0,IF(H954="Service Restored",0,IF(H954="",0,1))))</f>
        <v/>
      </c>
      <c r="AM954" s="124">
        <f>IF(AL954=0,"",IF(AK954&gt;20.99,"Aged","Non-Aged"))</f>
        <v/>
      </c>
      <c r="AN954" s="112">
        <f>IF(Q954&lt;&gt;"",MONTH(Q954),"")</f>
        <v/>
      </c>
      <c r="AO954" s="112">
        <f>IFERROR(VALUE(V954),0)</f>
        <v/>
      </c>
    </row>
    <row customFormat="1" customHeight="1" ht="29.25" r="955" s="112" spans="1:41">
      <c r="A955" s="127" t="n"/>
      <c r="B955" s="113" t="n"/>
      <c r="C955" s="127" t="n"/>
      <c r="D955" s="127" t="n"/>
      <c r="E955" s="114">
        <f>IF(F955 &lt;&gt; "",VLOOKUP(F955,CategoryLookup,2,FALSE), "")</f>
        <v/>
      </c>
      <c r="F955" s="126" t="n"/>
      <c r="G955" s="127" t="n"/>
      <c r="H955" s="127" t="n"/>
      <c r="I955" s="127" t="n"/>
      <c r="J955" s="127" t="n"/>
      <c r="K955" s="127" t="n"/>
      <c r="L955" s="127" t="n"/>
      <c r="M955" s="127" t="n"/>
      <c r="N955" s="120" t="n"/>
      <c r="O955" s="120" t="n"/>
      <c r="P955" s="120" t="n"/>
      <c r="Q955" s="120" t="n"/>
      <c r="R955" s="121" t="n"/>
      <c r="S955" s="121" t="n"/>
      <c r="T955" s="121" t="n"/>
      <c r="U955" s="121" t="n"/>
      <c r="V955" s="117">
        <f>IF(P955="NA","NA",IF(P955&lt;&gt;"",TEXT(P955-N955,"[h].mm"),""))</f>
        <v/>
      </c>
      <c r="W955" s="118">
        <f>IF(AND(R955="",S955=""),"",R955+S955)</f>
        <v/>
      </c>
      <c r="X955" s="116">
        <f>IF(O955&lt;&gt;"",DATE(YEAR(O955), MONTH(O955), DAY(O955)),"")</f>
        <v/>
      </c>
      <c r="Y955" s="122" t="n"/>
      <c r="Z955" s="123" t="n"/>
      <c r="AA955" s="117">
        <f>IF(F955="Re-assigned","NA",IF(W955="","",IF(W955&gt;=VLOOKUP(D955,SLAMatrix,3,FALSE),"Yes",IF(W955&lt;VLOOKUP(D955,SLAMatrix,2,FALSE),"No","Internal"))))</f>
        <v/>
      </c>
      <c r="AB955" s="123" t="n"/>
      <c r="AC955" s="123" t="n"/>
      <c r="AD955" s="119" t="n"/>
      <c r="AE955" s="125" t="n"/>
      <c r="AF955" s="124">
        <f>MONTH(O955)</f>
        <v/>
      </c>
      <c r="AG955" s="124">
        <f>VLOOKUP(IFERROR(MID(AE955,1,(FIND(",",AE955,1)-1)),AE955),Facility_Region_Mapping,2,FALSE)</f>
        <v/>
      </c>
      <c r="AH955" s="124" t="n"/>
      <c r="AI955" s="124">
        <f>IF(C955&lt;&gt;"",IF(M955="ESM User",getInterfaceName($C955),"NA"),"")</f>
        <v/>
      </c>
      <c r="AJ955" s="116">
        <f>IF(Q955&lt;&gt;"",DATE(YEAR(Q955), MONTH(Q955), DAY(Q955)),"")</f>
        <v/>
      </c>
      <c r="AK955" s="130">
        <f>IF(Q955&lt;&gt;0,Q955-N955,TODAY()-N955)</f>
        <v/>
      </c>
      <c r="AL955" s="112">
        <f>IF(F955="Re-assigned",0,IF(H955="Closed",0,IF(H955="Service Restored",0,IF(H955="",0,1))))</f>
        <v/>
      </c>
      <c r="AM955" s="124">
        <f>IF(AL955=0,"",IF(AK955&gt;20.99,"Aged","Non-Aged"))</f>
        <v/>
      </c>
      <c r="AN955" s="112">
        <f>IF(Q955&lt;&gt;"",MONTH(Q955),"")</f>
        <v/>
      </c>
      <c r="AO955" s="112">
        <f>IFERROR(VALUE(V955),0)</f>
        <v/>
      </c>
    </row>
    <row customFormat="1" customHeight="1" ht="29.25" r="956" s="112" spans="1:41">
      <c r="A956" s="127" t="n"/>
      <c r="B956" s="113" t="n"/>
      <c r="C956" s="127" t="n"/>
      <c r="D956" s="127" t="n"/>
      <c r="E956" s="114">
        <f>IF(F956 &lt;&gt; "",VLOOKUP(F956,CategoryLookup,2,FALSE), "")</f>
        <v/>
      </c>
      <c r="F956" s="126" t="n"/>
      <c r="G956" s="127" t="n"/>
      <c r="H956" s="127" t="n"/>
      <c r="I956" s="127" t="n"/>
      <c r="J956" s="127" t="n"/>
      <c r="K956" s="127" t="n"/>
      <c r="L956" s="127" t="n"/>
      <c r="M956" s="127" t="n"/>
      <c r="N956" s="120" t="n"/>
      <c r="O956" s="120" t="n"/>
      <c r="P956" s="120" t="n"/>
      <c r="Q956" s="120" t="n"/>
      <c r="R956" s="121" t="n"/>
      <c r="S956" s="121" t="n"/>
      <c r="T956" s="121" t="n"/>
      <c r="U956" s="121" t="n"/>
      <c r="V956" s="117">
        <f>IF(P956="NA","NA",IF(P956&lt;&gt;"",TEXT(P956-N956,"[h].mm"),""))</f>
        <v/>
      </c>
      <c r="W956" s="118">
        <f>IF(AND(R956="",S956=""),"",R956+S956)</f>
        <v/>
      </c>
      <c r="X956" s="116">
        <f>IF(O956&lt;&gt;"",DATE(YEAR(O956), MONTH(O956), DAY(O956)),"")</f>
        <v/>
      </c>
      <c r="Y956" s="122" t="n"/>
      <c r="Z956" s="123" t="n"/>
      <c r="AA956" s="117">
        <f>IF(F956="Re-assigned","NA",IF(W956="","",IF(W956&gt;=VLOOKUP(D956,SLAMatrix,3,FALSE),"Yes",IF(W956&lt;VLOOKUP(D956,SLAMatrix,2,FALSE),"No","Internal"))))</f>
        <v/>
      </c>
      <c r="AB956" s="123" t="n"/>
      <c r="AC956" s="123" t="n"/>
      <c r="AD956" s="119" t="n"/>
      <c r="AE956" s="125" t="n"/>
      <c r="AF956" s="124">
        <f>MONTH(O956)</f>
        <v/>
      </c>
      <c r="AG956" s="124">
        <f>VLOOKUP(IFERROR(MID(AE956,1,(FIND(",",AE956,1)-1)),AE956),Facility_Region_Mapping,2,FALSE)</f>
        <v/>
      </c>
      <c r="AH956" s="124" t="n"/>
      <c r="AI956" s="124">
        <f>IF(C956&lt;&gt;"",IF(M956="ESM User",getInterfaceName($C956),"NA"),"")</f>
        <v/>
      </c>
      <c r="AJ956" s="116">
        <f>IF(Q956&lt;&gt;"",DATE(YEAR(Q956), MONTH(Q956), DAY(Q956)),"")</f>
        <v/>
      </c>
      <c r="AK956" s="130">
        <f>IF(Q956&lt;&gt;0,Q956-N956,TODAY()-N956)</f>
        <v/>
      </c>
      <c r="AL956" s="112">
        <f>IF(F956="Re-assigned",0,IF(H956="Closed",0,IF(H956="Service Restored",0,IF(H956="",0,1))))</f>
        <v/>
      </c>
      <c r="AM956" s="124">
        <f>IF(AL956=0,"",IF(AK956&gt;20.99,"Aged","Non-Aged"))</f>
        <v/>
      </c>
      <c r="AN956" s="112">
        <f>IF(Q956&lt;&gt;"",MONTH(Q956),"")</f>
        <v/>
      </c>
      <c r="AO956" s="112">
        <f>IFERROR(VALUE(V956),0)</f>
        <v/>
      </c>
    </row>
    <row customFormat="1" customHeight="1" ht="29.25" r="957" s="112" spans="1:41">
      <c r="A957" s="127" t="n"/>
      <c r="B957" s="113" t="n"/>
      <c r="C957" s="127" t="n"/>
      <c r="D957" s="127" t="n"/>
      <c r="E957" s="114">
        <f>IF(F957 &lt;&gt; "",VLOOKUP(F957,CategoryLookup,2,FALSE), "")</f>
        <v/>
      </c>
      <c r="F957" s="126" t="n"/>
      <c r="G957" s="127" t="n"/>
      <c r="H957" s="127" t="n"/>
      <c r="I957" s="127" t="n"/>
      <c r="J957" s="127" t="n"/>
      <c r="K957" s="127" t="n"/>
      <c r="L957" s="127" t="n"/>
      <c r="M957" s="127" t="n"/>
      <c r="N957" s="120" t="n"/>
      <c r="O957" s="120" t="n"/>
      <c r="P957" s="120" t="n"/>
      <c r="Q957" s="120" t="n"/>
      <c r="R957" s="121" t="n"/>
      <c r="S957" s="121" t="n"/>
      <c r="T957" s="121" t="n"/>
      <c r="U957" s="121" t="n"/>
      <c r="V957" s="117">
        <f>IF(P957="NA","NA",IF(P957&lt;&gt;"",TEXT(P957-N957,"[h].mm"),""))</f>
        <v/>
      </c>
      <c r="W957" s="118">
        <f>IF(AND(R957="",S957=""),"",R957+S957)</f>
        <v/>
      </c>
      <c r="X957" s="116">
        <f>IF(O957&lt;&gt;"",DATE(YEAR(O957), MONTH(O957), DAY(O957)),"")</f>
        <v/>
      </c>
      <c r="Y957" s="122" t="n"/>
      <c r="Z957" s="123" t="n"/>
      <c r="AA957" s="117">
        <f>IF(F957="Re-assigned","NA",IF(W957="","",IF(W957&gt;=VLOOKUP(D957,SLAMatrix,3,FALSE),"Yes",IF(W957&lt;VLOOKUP(D957,SLAMatrix,2,FALSE),"No","Internal"))))</f>
        <v/>
      </c>
      <c r="AB957" s="123" t="n"/>
      <c r="AC957" s="123" t="n"/>
      <c r="AD957" s="119" t="n"/>
      <c r="AE957" s="125" t="n"/>
      <c r="AF957" s="124">
        <f>MONTH(O957)</f>
        <v/>
      </c>
      <c r="AG957" s="124">
        <f>VLOOKUP(IFERROR(MID(AE957,1,(FIND(",",AE957,1)-1)),AE957),Facility_Region_Mapping,2,FALSE)</f>
        <v/>
      </c>
      <c r="AH957" s="124" t="n"/>
      <c r="AI957" s="124">
        <f>IF(C957&lt;&gt;"",IF(M957="ESM User",getInterfaceName($C957),"NA"),"")</f>
        <v/>
      </c>
      <c r="AJ957" s="116">
        <f>IF(Q957&lt;&gt;"",DATE(YEAR(Q957), MONTH(Q957), DAY(Q957)),"")</f>
        <v/>
      </c>
      <c r="AK957" s="130">
        <f>IF(Q957&lt;&gt;0,Q957-N957,TODAY()-N957)</f>
        <v/>
      </c>
      <c r="AL957" s="112">
        <f>IF(F957="Re-assigned",0,IF(H957="Closed",0,IF(H957="Service Restored",0,IF(H957="",0,1))))</f>
        <v/>
      </c>
      <c r="AM957" s="124">
        <f>IF(AL957=0,"",IF(AK957&gt;20.99,"Aged","Non-Aged"))</f>
        <v/>
      </c>
      <c r="AN957" s="112">
        <f>IF(Q957&lt;&gt;"",MONTH(Q957),"")</f>
        <v/>
      </c>
      <c r="AO957" s="112">
        <f>IFERROR(VALUE(V957),0)</f>
        <v/>
      </c>
    </row>
    <row customFormat="1" customHeight="1" ht="29.25" r="958" s="112" spans="1:41">
      <c r="A958" s="127" t="n"/>
      <c r="B958" s="113" t="n"/>
      <c r="C958" s="127" t="n"/>
      <c r="D958" s="127" t="n"/>
      <c r="E958" s="114">
        <f>IF(F958 &lt;&gt; "",VLOOKUP(F958,CategoryLookup,2,FALSE), "")</f>
        <v/>
      </c>
      <c r="F958" s="126" t="n"/>
      <c r="G958" s="127" t="n"/>
      <c r="H958" s="127" t="n"/>
      <c r="I958" s="127" t="n"/>
      <c r="J958" s="127" t="n"/>
      <c r="K958" s="127" t="n"/>
      <c r="L958" s="127" t="n"/>
      <c r="M958" s="127" t="n"/>
      <c r="N958" s="120" t="n"/>
      <c r="O958" s="120" t="n"/>
      <c r="P958" s="120" t="n"/>
      <c r="Q958" s="120" t="n"/>
      <c r="R958" s="121" t="n"/>
      <c r="S958" s="121" t="n"/>
      <c r="T958" s="121" t="n"/>
      <c r="U958" s="121" t="n"/>
      <c r="V958" s="117">
        <f>IF(P958="NA","NA",IF(P958&lt;&gt;"",TEXT(P958-N958,"[h].mm"),""))</f>
        <v/>
      </c>
      <c r="W958" s="118">
        <f>IF(AND(R958="",S958=""),"",R958+S958)</f>
        <v/>
      </c>
      <c r="X958" s="116">
        <f>IF(O958&lt;&gt;"",DATE(YEAR(O958), MONTH(O958), DAY(O958)),"")</f>
        <v/>
      </c>
      <c r="Y958" s="122" t="n"/>
      <c r="Z958" s="123" t="n"/>
      <c r="AA958" s="117">
        <f>IF(F958="Re-assigned","NA",IF(W958="","",IF(W958&gt;=VLOOKUP(D958,SLAMatrix,3,FALSE),"Yes",IF(W958&lt;VLOOKUP(D958,SLAMatrix,2,FALSE),"No","Internal"))))</f>
        <v/>
      </c>
      <c r="AB958" s="123" t="n"/>
      <c r="AC958" s="123" t="n"/>
      <c r="AD958" s="119" t="n"/>
      <c r="AE958" s="125" t="n"/>
      <c r="AF958" s="124">
        <f>MONTH(O958)</f>
        <v/>
      </c>
      <c r="AG958" s="124">
        <f>VLOOKUP(IFERROR(MID(AE958,1,(FIND(",",AE958,1)-1)),AE958),Facility_Region_Mapping,2,FALSE)</f>
        <v/>
      </c>
      <c r="AH958" s="124" t="n"/>
      <c r="AI958" s="124">
        <f>IF(C958&lt;&gt;"",IF(M958="ESM User",getInterfaceName($C958),"NA"),"")</f>
        <v/>
      </c>
      <c r="AJ958" s="116">
        <f>IF(Q958&lt;&gt;"",DATE(YEAR(Q958), MONTH(Q958), DAY(Q958)),"")</f>
        <v/>
      </c>
      <c r="AK958" s="130">
        <f>IF(Q958&lt;&gt;0,Q958-N958,TODAY()-N958)</f>
        <v/>
      </c>
      <c r="AL958" s="112">
        <f>IF(F958="Re-assigned",0,IF(H958="Closed",0,IF(H958="Service Restored",0,IF(H958="",0,1))))</f>
        <v/>
      </c>
      <c r="AM958" s="124">
        <f>IF(AL958=0,"",IF(AK958&gt;20.99,"Aged","Non-Aged"))</f>
        <v/>
      </c>
      <c r="AN958" s="112">
        <f>IF(Q958&lt;&gt;"",MONTH(Q958),"")</f>
        <v/>
      </c>
      <c r="AO958" s="112">
        <f>IFERROR(VALUE(V958),0)</f>
        <v/>
      </c>
    </row>
    <row customFormat="1" customHeight="1" ht="29.25" r="959" s="112" spans="1:41">
      <c r="A959" s="127" t="n"/>
      <c r="B959" s="113" t="n"/>
      <c r="C959" s="127" t="n"/>
      <c r="D959" s="127" t="n"/>
      <c r="E959" s="114">
        <f>IF(F959 &lt;&gt; "",VLOOKUP(F959,CategoryLookup,2,FALSE), "")</f>
        <v/>
      </c>
      <c r="F959" s="126" t="n"/>
      <c r="G959" s="127" t="n"/>
      <c r="H959" s="127" t="n"/>
      <c r="I959" s="127" t="n"/>
      <c r="J959" s="127" t="n"/>
      <c r="K959" s="127" t="n"/>
      <c r="L959" s="127" t="n"/>
      <c r="M959" s="127" t="n"/>
      <c r="N959" s="120" t="n"/>
      <c r="O959" s="120" t="n"/>
      <c r="P959" s="120" t="n"/>
      <c r="Q959" s="120" t="n"/>
      <c r="R959" s="121" t="n"/>
      <c r="S959" s="121" t="n"/>
      <c r="T959" s="121" t="n"/>
      <c r="U959" s="121" t="n"/>
      <c r="V959" s="117">
        <f>IF(P959="NA","NA",IF(P959&lt;&gt;"",TEXT(P959-N959,"[h].mm"),""))</f>
        <v/>
      </c>
      <c r="W959" s="118">
        <f>IF(AND(R959="",S959=""),"",R959+S959)</f>
        <v/>
      </c>
      <c r="X959" s="116">
        <f>IF(O959&lt;&gt;"",DATE(YEAR(O959), MONTH(O959), DAY(O959)),"")</f>
        <v/>
      </c>
      <c r="Y959" s="122" t="n"/>
      <c r="Z959" s="123" t="n"/>
      <c r="AA959" s="117">
        <f>IF(F959="Re-assigned","NA",IF(W959="","",IF(W959&gt;=VLOOKUP(D959,SLAMatrix,3,FALSE),"Yes",IF(W959&lt;VLOOKUP(D959,SLAMatrix,2,FALSE),"No","Internal"))))</f>
        <v/>
      </c>
      <c r="AB959" s="123" t="n"/>
      <c r="AC959" s="123" t="n"/>
      <c r="AD959" s="119" t="n"/>
      <c r="AE959" s="125" t="n"/>
      <c r="AF959" s="124">
        <f>MONTH(O959)</f>
        <v/>
      </c>
      <c r="AG959" s="124">
        <f>VLOOKUP(IFERROR(MID(AE959,1,(FIND(",",AE959,1)-1)),AE959),Facility_Region_Mapping,2,FALSE)</f>
        <v/>
      </c>
      <c r="AH959" s="124" t="n"/>
      <c r="AI959" s="124">
        <f>IF(C959&lt;&gt;"",IF(M959="ESM User",getInterfaceName($C959),"NA"),"")</f>
        <v/>
      </c>
      <c r="AJ959" s="116">
        <f>IF(Q959&lt;&gt;"",DATE(YEAR(Q959), MONTH(Q959), DAY(Q959)),"")</f>
        <v/>
      </c>
      <c r="AK959" s="130">
        <f>IF(Q959&lt;&gt;0,Q959-N959,TODAY()-N959)</f>
        <v/>
      </c>
      <c r="AL959" s="112">
        <f>IF(F959="Re-assigned",0,IF(H959="Closed",0,IF(H959="Service Restored",0,IF(H959="",0,1))))</f>
        <v/>
      </c>
      <c r="AM959" s="124">
        <f>IF(AL959=0,"",IF(AK959&gt;20.99,"Aged","Non-Aged"))</f>
        <v/>
      </c>
      <c r="AN959" s="112">
        <f>IF(Q959&lt;&gt;"",MONTH(Q959),"")</f>
        <v/>
      </c>
      <c r="AO959" s="112">
        <f>IFERROR(VALUE(V959),0)</f>
        <v/>
      </c>
    </row>
    <row customFormat="1" customHeight="1" ht="29.25" r="960" s="112" spans="1:41">
      <c r="A960" s="127" t="n"/>
      <c r="B960" s="113" t="n"/>
      <c r="C960" s="127" t="n"/>
      <c r="D960" s="127" t="n"/>
      <c r="E960" s="114">
        <f>IF(F960 &lt;&gt; "",VLOOKUP(F960,CategoryLookup,2,FALSE), "")</f>
        <v/>
      </c>
      <c r="F960" s="126" t="n"/>
      <c r="G960" s="127" t="n"/>
      <c r="H960" s="127" t="n"/>
      <c r="I960" s="127" t="n"/>
      <c r="J960" s="127" t="n"/>
      <c r="K960" s="127" t="n"/>
      <c r="L960" s="127" t="n"/>
      <c r="M960" s="127" t="n"/>
      <c r="N960" s="120" t="n"/>
      <c r="O960" s="120" t="n"/>
      <c r="P960" s="120" t="n"/>
      <c r="Q960" s="120" t="n"/>
      <c r="R960" s="121" t="n"/>
      <c r="S960" s="121" t="n"/>
      <c r="T960" s="121" t="n"/>
      <c r="U960" s="121" t="n"/>
      <c r="V960" s="117">
        <f>IF(P960="NA","NA",IF(P960&lt;&gt;"",TEXT(P960-N960,"[h].mm"),""))</f>
        <v/>
      </c>
      <c r="W960" s="118">
        <f>IF(AND(R960="",S960=""),"",R960+S960)</f>
        <v/>
      </c>
      <c r="X960" s="116">
        <f>IF(O960&lt;&gt;"",DATE(YEAR(O960), MONTH(O960), DAY(O960)),"")</f>
        <v/>
      </c>
      <c r="Y960" s="122" t="n"/>
      <c r="Z960" s="123" t="n"/>
      <c r="AA960" s="117">
        <f>IF(F960="Re-assigned","NA",IF(W960="","",IF(W960&gt;=VLOOKUP(D960,SLAMatrix,3,FALSE),"Yes",IF(W960&lt;VLOOKUP(D960,SLAMatrix,2,FALSE),"No","Internal"))))</f>
        <v/>
      </c>
      <c r="AB960" s="123" t="n"/>
      <c r="AC960" s="123" t="n"/>
      <c r="AD960" s="119" t="n"/>
      <c r="AE960" s="125" t="n"/>
      <c r="AF960" s="124">
        <f>MONTH(O960)</f>
        <v/>
      </c>
      <c r="AG960" s="124">
        <f>VLOOKUP(IFERROR(MID(AE960,1,(FIND(",",AE960,1)-1)),AE960),Facility_Region_Mapping,2,FALSE)</f>
        <v/>
      </c>
      <c r="AH960" s="124" t="n"/>
      <c r="AI960" s="124">
        <f>IF(C960&lt;&gt;"",IF(M960="ESM User",getInterfaceName($C960),"NA"),"")</f>
        <v/>
      </c>
      <c r="AJ960" s="116">
        <f>IF(Q960&lt;&gt;"",DATE(YEAR(Q960), MONTH(Q960), DAY(Q960)),"")</f>
        <v/>
      </c>
      <c r="AK960" s="130">
        <f>IF(Q960&lt;&gt;0,Q960-N960,TODAY()-N960)</f>
        <v/>
      </c>
      <c r="AL960" s="112">
        <f>IF(F960="Re-assigned",0,IF(H960="Closed",0,IF(H960="Service Restored",0,IF(H960="",0,1))))</f>
        <v/>
      </c>
      <c r="AM960" s="124">
        <f>IF(AL960=0,"",IF(AK960&gt;20.99,"Aged","Non-Aged"))</f>
        <v/>
      </c>
      <c r="AN960" s="112">
        <f>IF(Q960&lt;&gt;"",MONTH(Q960),"")</f>
        <v/>
      </c>
      <c r="AO960" s="112">
        <f>IFERROR(VALUE(V960),0)</f>
        <v/>
      </c>
    </row>
    <row customFormat="1" customHeight="1" ht="29.25" r="961" s="112" spans="1:41">
      <c r="A961" s="127" t="n"/>
      <c r="B961" s="113" t="n"/>
      <c r="C961" s="127" t="n"/>
      <c r="D961" s="127" t="n"/>
      <c r="E961" s="114">
        <f>IF(F961 &lt;&gt; "",VLOOKUP(F961,CategoryLookup,2,FALSE), "")</f>
        <v/>
      </c>
      <c r="F961" s="126" t="n"/>
      <c r="G961" s="127" t="n"/>
      <c r="H961" s="127" t="n"/>
      <c r="I961" s="127" t="n"/>
      <c r="J961" s="127" t="n"/>
      <c r="K961" s="127" t="n"/>
      <c r="L961" s="127" t="n"/>
      <c r="M961" s="127" t="n"/>
      <c r="N961" s="120" t="n"/>
      <c r="O961" s="120" t="n"/>
      <c r="P961" s="120" t="n"/>
      <c r="Q961" s="120" t="n"/>
      <c r="R961" s="121" t="n"/>
      <c r="S961" s="121" t="n"/>
      <c r="T961" s="121" t="n"/>
      <c r="U961" s="121" t="n"/>
      <c r="V961" s="117">
        <f>IF(P961="NA","NA",IF(P961&lt;&gt;"",TEXT(P961-N961,"[h].mm"),""))</f>
        <v/>
      </c>
      <c r="W961" s="118">
        <f>IF(AND(R961="",S961=""),"",R961+S961)</f>
        <v/>
      </c>
      <c r="X961" s="116">
        <f>IF(O961&lt;&gt;"",DATE(YEAR(O961), MONTH(O961), DAY(O961)),"")</f>
        <v/>
      </c>
      <c r="Y961" s="122" t="n"/>
      <c r="Z961" s="123" t="n"/>
      <c r="AA961" s="117">
        <f>IF(F961="Re-assigned","NA",IF(W961="","",IF(W961&gt;=VLOOKUP(D961,SLAMatrix,3,FALSE),"Yes",IF(W961&lt;VLOOKUP(D961,SLAMatrix,2,FALSE),"No","Internal"))))</f>
        <v/>
      </c>
      <c r="AB961" s="123" t="n"/>
      <c r="AC961" s="123" t="n"/>
      <c r="AD961" s="119" t="n"/>
      <c r="AE961" s="125" t="n"/>
      <c r="AF961" s="124">
        <f>MONTH(O961)</f>
        <v/>
      </c>
      <c r="AG961" s="124">
        <f>VLOOKUP(IFERROR(MID(AE961,1,(FIND(",",AE961,1)-1)),AE961),Facility_Region_Mapping,2,FALSE)</f>
        <v/>
      </c>
      <c r="AH961" s="124" t="n"/>
      <c r="AI961" s="124">
        <f>IF(C961&lt;&gt;"",IF(M961="ESM User",getInterfaceName($C961),"NA"),"")</f>
        <v/>
      </c>
      <c r="AJ961" s="116">
        <f>IF(Q961&lt;&gt;"",DATE(YEAR(Q961), MONTH(Q961), DAY(Q961)),"")</f>
        <v/>
      </c>
      <c r="AK961" s="130">
        <f>IF(Q961&lt;&gt;0,Q961-N961,TODAY()-N961)</f>
        <v/>
      </c>
      <c r="AL961" s="112">
        <f>IF(F961="Re-assigned",0,IF(H961="Closed",0,IF(H961="Service Restored",0,IF(H961="",0,1))))</f>
        <v/>
      </c>
      <c r="AM961" s="124">
        <f>IF(AL961=0,"",IF(AK961&gt;20.99,"Aged","Non-Aged"))</f>
        <v/>
      </c>
      <c r="AN961" s="112">
        <f>IF(Q961&lt;&gt;"",MONTH(Q961),"")</f>
        <v/>
      </c>
      <c r="AO961" s="112">
        <f>IFERROR(VALUE(V961),0)</f>
        <v/>
      </c>
    </row>
    <row customFormat="1" customHeight="1" ht="29.25" r="962" s="112" spans="1:41">
      <c r="A962" s="127" t="n"/>
      <c r="B962" s="113" t="n"/>
      <c r="C962" s="127" t="n"/>
      <c r="D962" s="127" t="n"/>
      <c r="E962" s="114">
        <f>IF(F962 &lt;&gt; "",VLOOKUP(F962,CategoryLookup,2,FALSE), "")</f>
        <v/>
      </c>
      <c r="F962" s="126" t="n"/>
      <c r="G962" s="127" t="n"/>
      <c r="H962" s="127" t="n"/>
      <c r="I962" s="127" t="n"/>
      <c r="J962" s="127" t="n"/>
      <c r="K962" s="127" t="n"/>
      <c r="L962" s="127" t="n"/>
      <c r="M962" s="127" t="n"/>
      <c r="N962" s="120" t="n"/>
      <c r="O962" s="120" t="n"/>
      <c r="P962" s="120" t="n"/>
      <c r="Q962" s="120" t="n"/>
      <c r="R962" s="121" t="n"/>
      <c r="S962" s="121" t="n"/>
      <c r="T962" s="121" t="n"/>
      <c r="U962" s="121" t="n"/>
      <c r="V962" s="117">
        <f>IF(P962="NA","NA",IF(P962&lt;&gt;"",TEXT(P962-N962,"[h].mm"),""))</f>
        <v/>
      </c>
      <c r="W962" s="118">
        <f>IF(AND(R962="",S962=""),"",R962+S962)</f>
        <v/>
      </c>
      <c r="X962" s="116">
        <f>IF(O962&lt;&gt;"",DATE(YEAR(O962), MONTH(O962), DAY(O962)),"")</f>
        <v/>
      </c>
      <c r="Y962" s="122" t="n"/>
      <c r="Z962" s="123" t="n"/>
      <c r="AA962" s="117">
        <f>IF(F962="Re-assigned","NA",IF(W962="","",IF(W962&gt;=VLOOKUP(D962,SLAMatrix,3,FALSE),"Yes",IF(W962&lt;VLOOKUP(D962,SLAMatrix,2,FALSE),"No","Internal"))))</f>
        <v/>
      </c>
      <c r="AB962" s="123" t="n"/>
      <c r="AC962" s="123" t="n"/>
      <c r="AD962" s="119" t="n"/>
      <c r="AE962" s="125" t="n"/>
      <c r="AF962" s="124">
        <f>MONTH(O962)</f>
        <v/>
      </c>
      <c r="AG962" s="124">
        <f>VLOOKUP(IFERROR(MID(AE962,1,(FIND(",",AE962,1)-1)),AE962),Facility_Region_Mapping,2,FALSE)</f>
        <v/>
      </c>
      <c r="AH962" s="124" t="n"/>
      <c r="AI962" s="124">
        <f>IF(C962&lt;&gt;"",IF(M962="ESM User",getInterfaceName($C962),"NA"),"")</f>
        <v/>
      </c>
      <c r="AJ962" s="116">
        <f>IF(Q962&lt;&gt;"",DATE(YEAR(Q962), MONTH(Q962), DAY(Q962)),"")</f>
        <v/>
      </c>
      <c r="AK962" s="130">
        <f>IF(Q962&lt;&gt;0,Q962-N962,TODAY()-N962)</f>
        <v/>
      </c>
      <c r="AL962" s="112">
        <f>IF(F962="Re-assigned",0,IF(H962="Closed",0,IF(H962="Service Restored",0,IF(H962="",0,1))))</f>
        <v/>
      </c>
      <c r="AM962" s="124">
        <f>IF(AL962=0,"",IF(AK962&gt;20.99,"Aged","Non-Aged"))</f>
        <v/>
      </c>
      <c r="AN962" s="112">
        <f>IF(Q962&lt;&gt;"",MONTH(Q962),"")</f>
        <v/>
      </c>
      <c r="AO962" s="112">
        <f>IFERROR(VALUE(V962),0)</f>
        <v/>
      </c>
    </row>
    <row customFormat="1" customHeight="1" ht="29.25" r="963" s="112" spans="1:41">
      <c r="A963" s="127" t="n"/>
      <c r="B963" s="113" t="n"/>
      <c r="C963" s="127" t="n"/>
      <c r="D963" s="127" t="n"/>
      <c r="E963" s="114">
        <f>IF(F963 &lt;&gt; "",VLOOKUP(F963,CategoryLookup,2,FALSE), "")</f>
        <v/>
      </c>
      <c r="F963" s="126" t="n"/>
      <c r="G963" s="127" t="n"/>
      <c r="H963" s="127" t="n"/>
      <c r="I963" s="127" t="n"/>
      <c r="J963" s="127" t="n"/>
      <c r="K963" s="127" t="n"/>
      <c r="L963" s="127" t="n"/>
      <c r="M963" s="127" t="n"/>
      <c r="N963" s="120" t="n"/>
      <c r="O963" s="120" t="n"/>
      <c r="P963" s="120" t="n"/>
      <c r="Q963" s="120" t="n"/>
      <c r="R963" s="121" t="n"/>
      <c r="S963" s="121" t="n"/>
      <c r="T963" s="121" t="n"/>
      <c r="U963" s="121" t="n"/>
      <c r="V963" s="117">
        <f>IF(P963="NA","NA",IF(P963&lt;&gt;"",TEXT(P963-N963,"[h].mm"),""))</f>
        <v/>
      </c>
      <c r="W963" s="118">
        <f>IF(AND(R963="",S963=""),"",R963+S963)</f>
        <v/>
      </c>
      <c r="X963" s="116">
        <f>IF(O963&lt;&gt;"",DATE(YEAR(O963), MONTH(O963), DAY(O963)),"")</f>
        <v/>
      </c>
      <c r="Y963" s="122" t="n"/>
      <c r="Z963" s="123" t="n"/>
      <c r="AA963" s="117">
        <f>IF(F963="Re-assigned","NA",IF(W963="","",IF(W963&gt;=VLOOKUP(D963,SLAMatrix,3,FALSE),"Yes",IF(W963&lt;VLOOKUP(D963,SLAMatrix,2,FALSE),"No","Internal"))))</f>
        <v/>
      </c>
      <c r="AB963" s="123" t="n"/>
      <c r="AC963" s="123" t="n"/>
      <c r="AD963" s="119" t="n"/>
      <c r="AE963" s="125" t="n"/>
      <c r="AF963" s="124">
        <f>MONTH(O963)</f>
        <v/>
      </c>
      <c r="AG963" s="124">
        <f>VLOOKUP(IFERROR(MID(AE963,1,(FIND(",",AE963,1)-1)),AE963),Facility_Region_Mapping,2,FALSE)</f>
        <v/>
      </c>
      <c r="AH963" s="124" t="n"/>
      <c r="AI963" s="124">
        <f>IF(C963&lt;&gt;"",IF(M963="ESM User",getInterfaceName($C963),"NA"),"")</f>
        <v/>
      </c>
      <c r="AJ963" s="116">
        <f>IF(Q963&lt;&gt;"",DATE(YEAR(Q963), MONTH(Q963), DAY(Q963)),"")</f>
        <v/>
      </c>
      <c r="AK963" s="130">
        <f>IF(Q963&lt;&gt;0,Q963-N963,TODAY()-N963)</f>
        <v/>
      </c>
      <c r="AL963" s="112">
        <f>IF(F963="Re-assigned",0,IF(H963="Closed",0,IF(H963="Service Restored",0,IF(H963="",0,1))))</f>
        <v/>
      </c>
      <c r="AM963" s="124">
        <f>IF(AL963=0,"",IF(AK963&gt;20.99,"Aged","Non-Aged"))</f>
        <v/>
      </c>
      <c r="AN963" s="112">
        <f>IF(Q963&lt;&gt;"",MONTH(Q963),"")</f>
        <v/>
      </c>
      <c r="AO963" s="112">
        <f>IFERROR(VALUE(V963),0)</f>
        <v/>
      </c>
    </row>
    <row customFormat="1" customHeight="1" ht="29.25" r="964" s="112" spans="1:41">
      <c r="A964" s="127" t="n"/>
      <c r="B964" s="113" t="n"/>
      <c r="C964" s="127" t="n"/>
      <c r="D964" s="127" t="n"/>
      <c r="E964" s="114">
        <f>IF(F964 &lt;&gt; "",VLOOKUP(F964,CategoryLookup,2,FALSE), "")</f>
        <v/>
      </c>
      <c r="F964" s="126" t="n"/>
      <c r="G964" s="127" t="n"/>
      <c r="H964" s="127" t="n"/>
      <c r="I964" s="127" t="n"/>
      <c r="J964" s="127" t="n"/>
      <c r="K964" s="127" t="n"/>
      <c r="L964" s="127" t="n"/>
      <c r="M964" s="127" t="n"/>
      <c r="N964" s="120" t="n"/>
      <c r="O964" s="120" t="n"/>
      <c r="P964" s="120" t="n"/>
      <c r="Q964" s="120" t="n"/>
      <c r="R964" s="121" t="n"/>
      <c r="S964" s="121" t="n"/>
      <c r="T964" s="121" t="n"/>
      <c r="U964" s="121" t="n"/>
      <c r="V964" s="117">
        <f>IF(P964="NA","NA",IF(P964&lt;&gt;"",TEXT(P964-N964,"[h].mm"),""))</f>
        <v/>
      </c>
      <c r="W964" s="118">
        <f>IF(AND(R964="",S964=""),"",R964+S964)</f>
        <v/>
      </c>
      <c r="X964" s="116">
        <f>IF(O964&lt;&gt;"",DATE(YEAR(O964), MONTH(O964), DAY(O964)),"")</f>
        <v/>
      </c>
      <c r="Y964" s="122" t="n"/>
      <c r="Z964" s="123" t="n"/>
      <c r="AA964" s="117">
        <f>IF(F964="Re-assigned","NA",IF(W964="","",IF(W964&gt;=VLOOKUP(D964,SLAMatrix,3,FALSE),"Yes",IF(W964&lt;VLOOKUP(D964,SLAMatrix,2,FALSE),"No","Internal"))))</f>
        <v/>
      </c>
      <c r="AB964" s="123" t="n"/>
      <c r="AC964" s="123" t="n"/>
      <c r="AD964" s="119" t="n"/>
      <c r="AE964" s="125" t="n"/>
      <c r="AF964" s="124">
        <f>MONTH(O964)</f>
        <v/>
      </c>
      <c r="AG964" s="124">
        <f>VLOOKUP(IFERROR(MID(AE964,1,(FIND(",",AE964,1)-1)),AE964),Facility_Region_Mapping,2,FALSE)</f>
        <v/>
      </c>
      <c r="AH964" s="124" t="n"/>
      <c r="AI964" s="124">
        <f>IF(C964&lt;&gt;"",IF(M964="ESM User",getInterfaceName($C964),"NA"),"")</f>
        <v/>
      </c>
      <c r="AJ964" s="116">
        <f>IF(Q964&lt;&gt;"",DATE(YEAR(Q964), MONTH(Q964), DAY(Q964)),"")</f>
        <v/>
      </c>
      <c r="AK964" s="130">
        <f>IF(Q964&lt;&gt;0,Q964-N964,TODAY()-N964)</f>
        <v/>
      </c>
      <c r="AL964" s="112">
        <f>IF(F964="Re-assigned",0,IF(H964="Closed",0,IF(H964="Service Restored",0,IF(H964="",0,1))))</f>
        <v/>
      </c>
      <c r="AM964" s="124">
        <f>IF(AL964=0,"",IF(AK964&gt;20.99,"Aged","Non-Aged"))</f>
        <v/>
      </c>
      <c r="AN964" s="112">
        <f>IF(Q964&lt;&gt;"",MONTH(Q964),"")</f>
        <v/>
      </c>
      <c r="AO964" s="112">
        <f>IFERROR(VALUE(V964),0)</f>
        <v/>
      </c>
    </row>
    <row customFormat="1" customHeight="1" ht="29.25" r="965" s="112" spans="1:41">
      <c r="A965" s="127" t="n"/>
      <c r="B965" s="113" t="n"/>
      <c r="C965" s="127" t="n"/>
      <c r="D965" s="127" t="n"/>
      <c r="E965" s="114">
        <f>IF(F965 &lt;&gt; "",VLOOKUP(F965,CategoryLookup,2,FALSE), "")</f>
        <v/>
      </c>
      <c r="F965" s="126" t="n"/>
      <c r="G965" s="127" t="n"/>
      <c r="H965" s="127" t="n"/>
      <c r="I965" s="127" t="n"/>
      <c r="J965" s="127" t="n"/>
      <c r="K965" s="127" t="n"/>
      <c r="L965" s="127" t="n"/>
      <c r="M965" s="127" t="n"/>
      <c r="N965" s="120" t="n"/>
      <c r="O965" s="120" t="n"/>
      <c r="P965" s="120" t="n"/>
      <c r="Q965" s="120" t="n"/>
      <c r="R965" s="121" t="n"/>
      <c r="S965" s="121" t="n"/>
      <c r="T965" s="121" t="n"/>
      <c r="U965" s="121" t="n"/>
      <c r="V965" s="117">
        <f>IF(P965="NA","NA",IF(P965&lt;&gt;"",TEXT(P965-N965,"[h].mm"),""))</f>
        <v/>
      </c>
      <c r="W965" s="118">
        <f>IF(AND(R965="",S965=""),"",R965+S965)</f>
        <v/>
      </c>
      <c r="X965" s="116">
        <f>IF(O965&lt;&gt;"",DATE(YEAR(O965), MONTH(O965), DAY(O965)),"")</f>
        <v/>
      </c>
      <c r="Y965" s="122" t="n"/>
      <c r="Z965" s="123" t="n"/>
      <c r="AA965" s="117">
        <f>IF(F965="Re-assigned","NA",IF(W965="","",IF(W965&gt;=VLOOKUP(D965,SLAMatrix,3,FALSE),"Yes",IF(W965&lt;VLOOKUP(D965,SLAMatrix,2,FALSE),"No","Internal"))))</f>
        <v/>
      </c>
      <c r="AB965" s="123" t="n"/>
      <c r="AC965" s="123" t="n"/>
      <c r="AD965" s="119" t="n"/>
      <c r="AE965" s="125" t="n"/>
      <c r="AF965" s="124">
        <f>MONTH(O965)</f>
        <v/>
      </c>
      <c r="AG965" s="124">
        <f>VLOOKUP(IFERROR(MID(AE965,1,(FIND(",",AE965,1)-1)),AE965),Facility_Region_Mapping,2,FALSE)</f>
        <v/>
      </c>
      <c r="AH965" s="124" t="n"/>
      <c r="AI965" s="124">
        <f>IF(C965&lt;&gt;"",IF(M965="ESM User",getInterfaceName($C965),"NA"),"")</f>
        <v/>
      </c>
      <c r="AJ965" s="116">
        <f>IF(Q965&lt;&gt;"",DATE(YEAR(Q965), MONTH(Q965), DAY(Q965)),"")</f>
        <v/>
      </c>
      <c r="AK965" s="130">
        <f>IF(Q965&lt;&gt;0,Q965-N965,TODAY()-N965)</f>
        <v/>
      </c>
      <c r="AL965" s="112">
        <f>IF(F965="Re-assigned",0,IF(H965="Closed",0,IF(H965="Service Restored",0,IF(H965="",0,1))))</f>
        <v/>
      </c>
      <c r="AM965" s="124">
        <f>IF(AL965=0,"",IF(AK965&gt;20.99,"Aged","Non-Aged"))</f>
        <v/>
      </c>
      <c r="AN965" s="112">
        <f>IF(Q965&lt;&gt;"",MONTH(Q965),"")</f>
        <v/>
      </c>
      <c r="AO965" s="112">
        <f>IFERROR(VALUE(V965),0)</f>
        <v/>
      </c>
    </row>
    <row customFormat="1" customHeight="1" ht="29.25" r="966" s="112" spans="1:41">
      <c r="A966" s="127" t="n"/>
      <c r="B966" s="113" t="n"/>
      <c r="C966" s="127" t="n"/>
      <c r="D966" s="127" t="n"/>
      <c r="E966" s="114">
        <f>IF(F966 &lt;&gt; "",VLOOKUP(F966,CategoryLookup,2,FALSE), "")</f>
        <v/>
      </c>
      <c r="F966" s="126" t="n"/>
      <c r="G966" s="127" t="n"/>
      <c r="H966" s="127" t="n"/>
      <c r="I966" s="127" t="n"/>
      <c r="J966" s="127" t="n"/>
      <c r="K966" s="127" t="n"/>
      <c r="L966" s="127" t="n"/>
      <c r="M966" s="127" t="n"/>
      <c r="N966" s="120" t="n"/>
      <c r="O966" s="120" t="n"/>
      <c r="P966" s="120" t="n"/>
      <c r="Q966" s="120" t="n"/>
      <c r="R966" s="121" t="n"/>
      <c r="S966" s="121" t="n"/>
      <c r="T966" s="121" t="n"/>
      <c r="U966" s="121" t="n"/>
      <c r="V966" s="117">
        <f>IF(P966="NA","NA",IF(P966&lt;&gt;"",TEXT(P966-N966,"[h].mm"),""))</f>
        <v/>
      </c>
      <c r="W966" s="118">
        <f>IF(AND(R966="",S966=""),"",R966+S966)</f>
        <v/>
      </c>
      <c r="X966" s="116">
        <f>IF(O966&lt;&gt;"",DATE(YEAR(O966), MONTH(O966), DAY(O966)),"")</f>
        <v/>
      </c>
      <c r="Y966" s="122" t="n"/>
      <c r="Z966" s="123" t="n"/>
      <c r="AA966" s="117">
        <f>IF(F966="Re-assigned","NA",IF(W966="","",IF(W966&gt;=VLOOKUP(D966,SLAMatrix,3,FALSE),"Yes",IF(W966&lt;VLOOKUP(D966,SLAMatrix,2,FALSE),"No","Internal"))))</f>
        <v/>
      </c>
      <c r="AB966" s="123" t="n"/>
      <c r="AC966" s="123" t="n"/>
      <c r="AD966" s="119" t="n"/>
      <c r="AE966" s="125" t="n"/>
      <c r="AF966" s="124">
        <f>MONTH(O966)</f>
        <v/>
      </c>
      <c r="AG966" s="124">
        <f>VLOOKUP(IFERROR(MID(AE966,1,(FIND(",",AE966,1)-1)),AE966),Facility_Region_Mapping,2,FALSE)</f>
        <v/>
      </c>
      <c r="AH966" s="124" t="n"/>
      <c r="AI966" s="124">
        <f>IF(C966&lt;&gt;"",IF(M966="ESM User",getInterfaceName($C966),"NA"),"")</f>
        <v/>
      </c>
      <c r="AJ966" s="116">
        <f>IF(Q966&lt;&gt;"",DATE(YEAR(Q966), MONTH(Q966), DAY(Q966)),"")</f>
        <v/>
      </c>
      <c r="AK966" s="130">
        <f>IF(Q966&lt;&gt;0,Q966-N966,TODAY()-N966)</f>
        <v/>
      </c>
      <c r="AL966" s="112">
        <f>IF(F966="Re-assigned",0,IF(H966="Closed",0,IF(H966="Service Restored",0,IF(H966="",0,1))))</f>
        <v/>
      </c>
      <c r="AM966" s="124">
        <f>IF(AL966=0,"",IF(AK966&gt;20.99,"Aged","Non-Aged"))</f>
        <v/>
      </c>
      <c r="AN966" s="112">
        <f>IF(Q966&lt;&gt;"",MONTH(Q966),"")</f>
        <v/>
      </c>
      <c r="AO966" s="112">
        <f>IFERROR(VALUE(V966),0)</f>
        <v/>
      </c>
    </row>
    <row customFormat="1" customHeight="1" ht="29.25" r="967" s="112" spans="1:41">
      <c r="A967" s="127" t="n"/>
      <c r="B967" s="113" t="n"/>
      <c r="C967" s="127" t="n"/>
      <c r="D967" s="127" t="n"/>
      <c r="E967" s="114">
        <f>IF(F967 &lt;&gt; "",VLOOKUP(F967,CategoryLookup,2,FALSE), "")</f>
        <v/>
      </c>
      <c r="F967" s="126" t="n"/>
      <c r="G967" s="127" t="n"/>
      <c r="H967" s="127" t="n"/>
      <c r="I967" s="127" t="n"/>
      <c r="J967" s="127" t="n"/>
      <c r="K967" s="127" t="n"/>
      <c r="L967" s="127" t="n"/>
      <c r="M967" s="127" t="n"/>
      <c r="N967" s="120" t="n"/>
      <c r="O967" s="120" t="n"/>
      <c r="P967" s="120" t="n"/>
      <c r="Q967" s="120" t="n"/>
      <c r="R967" s="121" t="n"/>
      <c r="S967" s="121" t="n"/>
      <c r="T967" s="121" t="n"/>
      <c r="U967" s="121" t="n"/>
      <c r="V967" s="117">
        <f>IF(P967="NA","NA",IF(P967&lt;&gt;"",TEXT(P967-N967,"[h].mm"),""))</f>
        <v/>
      </c>
      <c r="W967" s="118">
        <f>IF(AND(R967="",S967=""),"",R967+S967)</f>
        <v/>
      </c>
      <c r="X967" s="116">
        <f>IF(O967&lt;&gt;"",DATE(YEAR(O967), MONTH(O967), DAY(O967)),"")</f>
        <v/>
      </c>
      <c r="Y967" s="122" t="n"/>
      <c r="Z967" s="123" t="n"/>
      <c r="AA967" s="117">
        <f>IF(F967="Re-assigned","NA",IF(W967="","",IF(W967&gt;=VLOOKUP(D967,SLAMatrix,3,FALSE),"Yes",IF(W967&lt;VLOOKUP(D967,SLAMatrix,2,FALSE),"No","Internal"))))</f>
        <v/>
      </c>
      <c r="AB967" s="123" t="n"/>
      <c r="AC967" s="123" t="n"/>
      <c r="AD967" s="119" t="n"/>
      <c r="AE967" s="125" t="n"/>
      <c r="AF967" s="124">
        <f>MONTH(O967)</f>
        <v/>
      </c>
      <c r="AG967" s="124">
        <f>VLOOKUP(IFERROR(MID(AE967,1,(FIND(",",AE967,1)-1)),AE967),Facility_Region_Mapping,2,FALSE)</f>
        <v/>
      </c>
      <c r="AH967" s="124" t="n"/>
      <c r="AI967" s="124">
        <f>IF(C967&lt;&gt;"",IF(M967="ESM User",getInterfaceName($C967),"NA"),"")</f>
        <v/>
      </c>
      <c r="AJ967" s="116">
        <f>IF(Q967&lt;&gt;"",DATE(YEAR(Q967), MONTH(Q967), DAY(Q967)),"")</f>
        <v/>
      </c>
      <c r="AK967" s="130">
        <f>IF(Q967&lt;&gt;0,Q967-N967,TODAY()-N967)</f>
        <v/>
      </c>
      <c r="AL967" s="112">
        <f>IF(F967="Re-assigned",0,IF(H967="Closed",0,IF(H967="Service Restored",0,IF(H967="",0,1))))</f>
        <v/>
      </c>
      <c r="AM967" s="124">
        <f>IF(AL967=0,"",IF(AK967&gt;20.99,"Aged","Non-Aged"))</f>
        <v/>
      </c>
      <c r="AN967" s="112">
        <f>IF(Q967&lt;&gt;"",MONTH(Q967),"")</f>
        <v/>
      </c>
      <c r="AO967" s="112">
        <f>IFERROR(VALUE(V967),0)</f>
        <v/>
      </c>
    </row>
    <row customFormat="1" customHeight="1" ht="29.25" r="968" s="112" spans="1:41">
      <c r="A968" s="127" t="n"/>
      <c r="B968" s="113" t="n"/>
      <c r="C968" s="127" t="n"/>
      <c r="D968" s="127" t="n"/>
      <c r="E968" s="114">
        <f>IF(F968 &lt;&gt; "",VLOOKUP(F968,CategoryLookup,2,FALSE), "")</f>
        <v/>
      </c>
      <c r="F968" s="126" t="n"/>
      <c r="G968" s="127" t="n"/>
      <c r="H968" s="127" t="n"/>
      <c r="I968" s="127" t="n"/>
      <c r="J968" s="127" t="n"/>
      <c r="K968" s="127" t="n"/>
      <c r="L968" s="127" t="n"/>
      <c r="M968" s="127" t="n"/>
      <c r="N968" s="120" t="n"/>
      <c r="O968" s="120" t="n"/>
      <c r="P968" s="120" t="n"/>
      <c r="Q968" s="120" t="n"/>
      <c r="R968" s="121" t="n"/>
      <c r="S968" s="121" t="n"/>
      <c r="T968" s="121" t="n"/>
      <c r="U968" s="121" t="n"/>
      <c r="V968" s="117">
        <f>IF(P968="NA","NA",IF(P968&lt;&gt;"",TEXT(P968-N968,"[h].mm"),""))</f>
        <v/>
      </c>
      <c r="W968" s="118">
        <f>IF(AND(R968="",S968=""),"",R968+S968)</f>
        <v/>
      </c>
      <c r="X968" s="116">
        <f>IF(O968&lt;&gt;"",DATE(YEAR(O968), MONTH(O968), DAY(O968)),"")</f>
        <v/>
      </c>
      <c r="Y968" s="122" t="n"/>
      <c r="Z968" s="123" t="n"/>
      <c r="AA968" s="117">
        <f>IF(F968="Re-assigned","NA",IF(W968="","",IF(W968&gt;=VLOOKUP(D968,SLAMatrix,3,FALSE),"Yes",IF(W968&lt;VLOOKUP(D968,SLAMatrix,2,FALSE),"No","Internal"))))</f>
        <v/>
      </c>
      <c r="AB968" s="123" t="n"/>
      <c r="AC968" s="123" t="n"/>
      <c r="AD968" s="119" t="n"/>
      <c r="AE968" s="125" t="n"/>
      <c r="AF968" s="124">
        <f>MONTH(O968)</f>
        <v/>
      </c>
      <c r="AG968" s="124">
        <f>VLOOKUP(IFERROR(MID(AE968,1,(FIND(",",AE968,1)-1)),AE968),Facility_Region_Mapping,2,FALSE)</f>
        <v/>
      </c>
      <c r="AH968" s="124" t="n"/>
      <c r="AI968" s="124">
        <f>IF(C968&lt;&gt;"",IF(M968="ESM User",getInterfaceName($C968),"NA"),"")</f>
        <v/>
      </c>
      <c r="AJ968" s="116">
        <f>IF(Q968&lt;&gt;"",DATE(YEAR(Q968), MONTH(Q968), DAY(Q968)),"")</f>
        <v/>
      </c>
      <c r="AK968" s="130">
        <f>IF(Q968&lt;&gt;0,Q968-N968,TODAY()-N968)</f>
        <v/>
      </c>
      <c r="AL968" s="112">
        <f>IF(F968="Re-assigned",0,IF(H968="Closed",0,IF(H968="Service Restored",0,IF(H968="",0,1))))</f>
        <v/>
      </c>
      <c r="AM968" s="124">
        <f>IF(AL968=0,"",IF(AK968&gt;20.99,"Aged","Non-Aged"))</f>
        <v/>
      </c>
      <c r="AN968" s="112">
        <f>IF(Q968&lt;&gt;"",MONTH(Q968),"")</f>
        <v/>
      </c>
      <c r="AO968" s="112">
        <f>IFERROR(VALUE(V968),0)</f>
        <v/>
      </c>
    </row>
    <row customFormat="1" customHeight="1" ht="29.25" r="969" s="112" spans="1:41">
      <c r="A969" s="127" t="n"/>
      <c r="B969" s="113" t="n"/>
      <c r="C969" s="127" t="n"/>
      <c r="D969" s="127" t="n"/>
      <c r="E969" s="114">
        <f>IF(F969 &lt;&gt; "",VLOOKUP(F969,CategoryLookup,2,FALSE), "")</f>
        <v/>
      </c>
      <c r="F969" s="126" t="n"/>
      <c r="G969" s="127" t="n"/>
      <c r="H969" s="127" t="n"/>
      <c r="I969" s="127" t="n"/>
      <c r="J969" s="127" t="n"/>
      <c r="K969" s="127" t="n"/>
      <c r="L969" s="127" t="n"/>
      <c r="M969" s="127" t="n"/>
      <c r="N969" s="120" t="n"/>
      <c r="O969" s="120" t="n"/>
      <c r="P969" s="120" t="n"/>
      <c r="Q969" s="120" t="n"/>
      <c r="R969" s="121" t="n"/>
      <c r="S969" s="121" t="n"/>
      <c r="T969" s="121" t="n"/>
      <c r="U969" s="121" t="n"/>
      <c r="V969" s="117">
        <f>IF(P969="NA","NA",IF(P969&lt;&gt;"",TEXT(P969-N969,"[h].mm"),""))</f>
        <v/>
      </c>
      <c r="W969" s="118">
        <f>IF(AND(R969="",S969=""),"",R969+S969)</f>
        <v/>
      </c>
      <c r="X969" s="116">
        <f>IF(O969&lt;&gt;"",DATE(YEAR(O969), MONTH(O969), DAY(O969)),"")</f>
        <v/>
      </c>
      <c r="Y969" s="122" t="n"/>
      <c r="Z969" s="123" t="n"/>
      <c r="AA969" s="117">
        <f>IF(F969="Re-assigned","NA",IF(W969="","",IF(W969&gt;=VLOOKUP(D969,SLAMatrix,3,FALSE),"Yes",IF(W969&lt;VLOOKUP(D969,SLAMatrix,2,FALSE),"No","Internal"))))</f>
        <v/>
      </c>
      <c r="AB969" s="123" t="n"/>
      <c r="AC969" s="123" t="n"/>
      <c r="AD969" s="119" t="n"/>
      <c r="AE969" s="125" t="n"/>
      <c r="AF969" s="124">
        <f>MONTH(O969)</f>
        <v/>
      </c>
      <c r="AG969" s="124">
        <f>VLOOKUP(IFERROR(MID(AE969,1,(FIND(",",AE969,1)-1)),AE969),Facility_Region_Mapping,2,FALSE)</f>
        <v/>
      </c>
      <c r="AH969" s="124" t="n"/>
      <c r="AI969" s="124">
        <f>IF(C969&lt;&gt;"",IF(M969="ESM User",getInterfaceName($C969),"NA"),"")</f>
        <v/>
      </c>
      <c r="AJ969" s="116">
        <f>IF(Q969&lt;&gt;"",DATE(YEAR(Q969), MONTH(Q969), DAY(Q969)),"")</f>
        <v/>
      </c>
      <c r="AK969" s="130">
        <f>IF(Q969&lt;&gt;0,Q969-N969,TODAY()-N969)</f>
        <v/>
      </c>
      <c r="AL969" s="112">
        <f>IF(F969="Re-assigned",0,IF(H969="Closed",0,IF(H969="Service Restored",0,IF(H969="",0,1))))</f>
        <v/>
      </c>
      <c r="AM969" s="124">
        <f>IF(AL969=0,"",IF(AK969&gt;20.99,"Aged","Non-Aged"))</f>
        <v/>
      </c>
      <c r="AN969" s="112">
        <f>IF(Q969&lt;&gt;"",MONTH(Q969),"")</f>
        <v/>
      </c>
      <c r="AO969" s="112">
        <f>IFERROR(VALUE(V969),0)</f>
        <v/>
      </c>
    </row>
    <row customFormat="1" customHeight="1" ht="29.25" r="970" s="112" spans="1:41">
      <c r="A970" s="127" t="n"/>
      <c r="B970" s="113" t="n"/>
      <c r="C970" s="127" t="n"/>
      <c r="D970" s="127" t="n"/>
      <c r="E970" s="114">
        <f>IF(F970 &lt;&gt; "",VLOOKUP(F970,CategoryLookup,2,FALSE), "")</f>
        <v/>
      </c>
      <c r="F970" s="126" t="n"/>
      <c r="G970" s="127" t="n"/>
      <c r="H970" s="127" t="n"/>
      <c r="I970" s="127" t="n"/>
      <c r="J970" s="127" t="n"/>
      <c r="K970" s="127" t="n"/>
      <c r="L970" s="127" t="n"/>
      <c r="M970" s="127" t="n"/>
      <c r="N970" s="120" t="n"/>
      <c r="O970" s="120" t="n"/>
      <c r="P970" s="120" t="n"/>
      <c r="Q970" s="120" t="n"/>
      <c r="R970" s="121" t="n"/>
      <c r="S970" s="121" t="n"/>
      <c r="T970" s="121" t="n"/>
      <c r="U970" s="121" t="n"/>
      <c r="V970" s="117">
        <f>IF(P970="NA","NA",IF(P970&lt;&gt;"",TEXT(P970-N970,"[h].mm"),""))</f>
        <v/>
      </c>
      <c r="W970" s="118">
        <f>IF(AND(R970="",S970=""),"",R970+S970)</f>
        <v/>
      </c>
      <c r="X970" s="116">
        <f>IF(O970&lt;&gt;"",DATE(YEAR(O970), MONTH(O970), DAY(O970)),"")</f>
        <v/>
      </c>
      <c r="Y970" s="122" t="n"/>
      <c r="Z970" s="123" t="n"/>
      <c r="AA970" s="117">
        <f>IF(F970="Re-assigned","NA",IF(W970="","",IF(W970&gt;=VLOOKUP(D970,SLAMatrix,3,FALSE),"Yes",IF(W970&lt;VLOOKUP(D970,SLAMatrix,2,FALSE),"No","Internal"))))</f>
        <v/>
      </c>
      <c r="AB970" s="123" t="n"/>
      <c r="AC970" s="123" t="n"/>
      <c r="AD970" s="119" t="n"/>
      <c r="AE970" s="125" t="n"/>
      <c r="AF970" s="124">
        <f>MONTH(O970)</f>
        <v/>
      </c>
      <c r="AG970" s="124">
        <f>VLOOKUP(IFERROR(MID(AE970,1,(FIND(",",AE970,1)-1)),AE970),Facility_Region_Mapping,2,FALSE)</f>
        <v/>
      </c>
      <c r="AH970" s="124" t="n"/>
      <c r="AI970" s="124">
        <f>IF(C970&lt;&gt;"",IF(M970="ESM User",getInterfaceName($C970),"NA"),"")</f>
        <v/>
      </c>
      <c r="AJ970" s="116">
        <f>IF(Q970&lt;&gt;"",DATE(YEAR(Q970), MONTH(Q970), DAY(Q970)),"")</f>
        <v/>
      </c>
      <c r="AK970" s="130">
        <f>IF(Q970&lt;&gt;0,Q970-N970,TODAY()-N970)</f>
        <v/>
      </c>
      <c r="AL970" s="112">
        <f>IF(F970="Re-assigned",0,IF(H970="Closed",0,IF(H970="Service Restored",0,IF(H970="",0,1))))</f>
        <v/>
      </c>
      <c r="AM970" s="124">
        <f>IF(AL970=0,"",IF(AK970&gt;20.99,"Aged","Non-Aged"))</f>
        <v/>
      </c>
      <c r="AN970" s="112">
        <f>IF(Q970&lt;&gt;"",MONTH(Q970),"")</f>
        <v/>
      </c>
      <c r="AO970" s="112">
        <f>IFERROR(VALUE(V970),0)</f>
        <v/>
      </c>
    </row>
    <row customFormat="1" customHeight="1" ht="29.25" r="971" s="112" spans="1:41">
      <c r="A971" s="127" t="n"/>
      <c r="B971" s="113" t="n"/>
      <c r="C971" s="127" t="n"/>
      <c r="D971" s="127" t="n"/>
      <c r="E971" s="114">
        <f>IF(F971 &lt;&gt; "",VLOOKUP(F971,CategoryLookup,2,FALSE), "")</f>
        <v/>
      </c>
      <c r="F971" s="126" t="n"/>
      <c r="G971" s="127" t="n"/>
      <c r="H971" s="127" t="n"/>
      <c r="I971" s="127" t="n"/>
      <c r="J971" s="127" t="n"/>
      <c r="K971" s="127" t="n"/>
      <c r="L971" s="127" t="n"/>
      <c r="M971" s="127" t="n"/>
      <c r="N971" s="120" t="n"/>
      <c r="O971" s="120" t="n"/>
      <c r="P971" s="120" t="n"/>
      <c r="Q971" s="120" t="n"/>
      <c r="R971" s="121" t="n"/>
      <c r="S971" s="121" t="n"/>
      <c r="T971" s="121" t="n"/>
      <c r="U971" s="121" t="n"/>
      <c r="V971" s="117">
        <f>IF(P971="NA","NA",IF(P971&lt;&gt;"",TEXT(P971-N971,"[h].mm"),""))</f>
        <v/>
      </c>
      <c r="W971" s="118">
        <f>IF(AND(R971="",S971=""),"",R971+S971)</f>
        <v/>
      </c>
      <c r="X971" s="116">
        <f>IF(O971&lt;&gt;"",DATE(YEAR(O971), MONTH(O971), DAY(O971)),"")</f>
        <v/>
      </c>
      <c r="Y971" s="122" t="n"/>
      <c r="Z971" s="123" t="n"/>
      <c r="AA971" s="117">
        <f>IF(F971="Re-assigned","NA",IF(W971="","",IF(W971&gt;=VLOOKUP(D971,SLAMatrix,3,FALSE),"Yes",IF(W971&lt;VLOOKUP(D971,SLAMatrix,2,FALSE),"No","Internal"))))</f>
        <v/>
      </c>
      <c r="AB971" s="123" t="n"/>
      <c r="AC971" s="123" t="n"/>
      <c r="AD971" s="119" t="n"/>
      <c r="AE971" s="125" t="n"/>
      <c r="AF971" s="124">
        <f>MONTH(O971)</f>
        <v/>
      </c>
      <c r="AG971" s="124">
        <f>VLOOKUP(IFERROR(MID(AE971,1,(FIND(",",AE971,1)-1)),AE971),Facility_Region_Mapping,2,FALSE)</f>
        <v/>
      </c>
      <c r="AH971" s="124" t="n"/>
      <c r="AI971" s="124">
        <f>IF(C971&lt;&gt;"",IF(M971="ESM User",getInterfaceName($C971),"NA"),"")</f>
        <v/>
      </c>
      <c r="AJ971" s="116">
        <f>IF(Q971&lt;&gt;"",DATE(YEAR(Q971), MONTH(Q971), DAY(Q971)),"")</f>
        <v/>
      </c>
      <c r="AK971" s="130">
        <f>IF(Q971&lt;&gt;0,Q971-N971,TODAY()-N971)</f>
        <v/>
      </c>
      <c r="AL971" s="112">
        <f>IF(F971="Re-assigned",0,IF(H971="Closed",0,IF(H971="Service Restored",0,IF(H971="",0,1))))</f>
        <v/>
      </c>
      <c r="AM971" s="124">
        <f>IF(AL971=0,"",IF(AK971&gt;20.99,"Aged","Non-Aged"))</f>
        <v/>
      </c>
      <c r="AN971" s="112">
        <f>IF(Q971&lt;&gt;"",MONTH(Q971),"")</f>
        <v/>
      </c>
      <c r="AO971" s="112">
        <f>IFERROR(VALUE(V971),0)</f>
        <v/>
      </c>
    </row>
    <row customFormat="1" customHeight="1" ht="29.25" r="972" s="112" spans="1:41">
      <c r="A972" s="127" t="n"/>
      <c r="B972" s="113" t="n"/>
      <c r="C972" s="127" t="n"/>
      <c r="D972" s="127" t="n"/>
      <c r="E972" s="114">
        <f>IF(F972 &lt;&gt; "",VLOOKUP(F972,CategoryLookup,2,FALSE), "")</f>
        <v/>
      </c>
      <c r="F972" s="126" t="n"/>
      <c r="G972" s="127" t="n"/>
      <c r="H972" s="127" t="n"/>
      <c r="I972" s="127" t="n"/>
      <c r="J972" s="127" t="n"/>
      <c r="K972" s="127" t="n"/>
      <c r="L972" s="127" t="n"/>
      <c r="M972" s="127" t="n"/>
      <c r="N972" s="120" t="n"/>
      <c r="O972" s="120" t="n"/>
      <c r="P972" s="120" t="n"/>
      <c r="Q972" s="120" t="n"/>
      <c r="R972" s="121" t="n"/>
      <c r="S972" s="121" t="n"/>
      <c r="T972" s="121" t="n"/>
      <c r="U972" s="121" t="n"/>
      <c r="V972" s="117">
        <f>IF(P972="NA","NA",IF(P972&lt;&gt;"",TEXT(P972-N972,"[h].mm"),""))</f>
        <v/>
      </c>
      <c r="W972" s="118">
        <f>IF(AND(R972="",S972=""),"",R972+S972)</f>
        <v/>
      </c>
      <c r="X972" s="116">
        <f>IF(O972&lt;&gt;"",DATE(YEAR(O972), MONTH(O972), DAY(O972)),"")</f>
        <v/>
      </c>
      <c r="Y972" s="122" t="n"/>
      <c r="Z972" s="123" t="n"/>
      <c r="AA972" s="117">
        <f>IF(F972="Re-assigned","NA",IF(W972="","",IF(W972&gt;=VLOOKUP(D972,SLAMatrix,3,FALSE),"Yes",IF(W972&lt;VLOOKUP(D972,SLAMatrix,2,FALSE),"No","Internal"))))</f>
        <v/>
      </c>
      <c r="AB972" s="123" t="n"/>
      <c r="AC972" s="123" t="n"/>
      <c r="AD972" s="119" t="n"/>
      <c r="AE972" s="125" t="n"/>
      <c r="AF972" s="124">
        <f>MONTH(O972)</f>
        <v/>
      </c>
      <c r="AG972" s="124">
        <f>VLOOKUP(IFERROR(MID(AE972,1,(FIND(",",AE972,1)-1)),AE972),Facility_Region_Mapping,2,FALSE)</f>
        <v/>
      </c>
      <c r="AH972" s="124" t="n"/>
      <c r="AI972" s="124">
        <f>IF(C972&lt;&gt;"",IF(M972="ESM User",getInterfaceName($C972),"NA"),"")</f>
        <v/>
      </c>
      <c r="AJ972" s="116">
        <f>IF(Q972&lt;&gt;"",DATE(YEAR(Q972), MONTH(Q972), DAY(Q972)),"")</f>
        <v/>
      </c>
      <c r="AK972" s="130">
        <f>IF(Q972&lt;&gt;0,Q972-N972,TODAY()-N972)</f>
        <v/>
      </c>
      <c r="AL972" s="112">
        <f>IF(F972="Re-assigned",0,IF(H972="Closed",0,IF(H972="Service Restored",0,IF(H972="",0,1))))</f>
        <v/>
      </c>
      <c r="AM972" s="124">
        <f>IF(AL972=0,"",IF(AK972&gt;20.99,"Aged","Non-Aged"))</f>
        <v/>
      </c>
      <c r="AN972" s="112">
        <f>IF(Q972&lt;&gt;"",MONTH(Q972),"")</f>
        <v/>
      </c>
      <c r="AO972" s="112">
        <f>IFERROR(VALUE(V972),0)</f>
        <v/>
      </c>
    </row>
    <row customFormat="1" customHeight="1" ht="29.25" r="973" s="112" spans="1:41">
      <c r="A973" s="127" t="n"/>
      <c r="B973" s="113" t="n"/>
      <c r="C973" s="127" t="n"/>
      <c r="D973" s="127" t="n"/>
      <c r="E973" s="114">
        <f>IF(F973 &lt;&gt; "",VLOOKUP(F973,CategoryLookup,2,FALSE), "")</f>
        <v/>
      </c>
      <c r="F973" s="126" t="n"/>
      <c r="G973" s="127" t="n"/>
      <c r="H973" s="127" t="n"/>
      <c r="I973" s="127" t="n"/>
      <c r="J973" s="127" t="n"/>
      <c r="K973" s="127" t="n"/>
      <c r="L973" s="127" t="n"/>
      <c r="M973" s="127" t="n"/>
      <c r="N973" s="120" t="n"/>
      <c r="O973" s="120" t="n"/>
      <c r="P973" s="120" t="n"/>
      <c r="Q973" s="120" t="n"/>
      <c r="R973" s="121" t="n"/>
      <c r="S973" s="121" t="n"/>
      <c r="T973" s="121" t="n"/>
      <c r="U973" s="121" t="n"/>
      <c r="V973" s="117">
        <f>IF(P973="NA","NA",IF(P973&lt;&gt;"",TEXT(P973-N973,"[h].mm"),""))</f>
        <v/>
      </c>
      <c r="W973" s="118">
        <f>IF(AND(R973="",S973=""),"",R973+S973)</f>
        <v/>
      </c>
      <c r="X973" s="116">
        <f>IF(O973&lt;&gt;"",DATE(YEAR(O973), MONTH(O973), DAY(O973)),"")</f>
        <v/>
      </c>
      <c r="Y973" s="122" t="n"/>
      <c r="Z973" s="123" t="n"/>
      <c r="AA973" s="117">
        <f>IF(F973="Re-assigned","NA",IF(W973="","",IF(W973&gt;=VLOOKUP(D973,SLAMatrix,3,FALSE),"Yes",IF(W973&lt;VLOOKUP(D973,SLAMatrix,2,FALSE),"No","Internal"))))</f>
        <v/>
      </c>
      <c r="AB973" s="123" t="n"/>
      <c r="AC973" s="123" t="n"/>
      <c r="AD973" s="119" t="n"/>
      <c r="AE973" s="125" t="n"/>
      <c r="AF973" s="124">
        <f>MONTH(O973)</f>
        <v/>
      </c>
      <c r="AG973" s="124">
        <f>VLOOKUP(IFERROR(MID(AE973,1,(FIND(",",AE973,1)-1)),AE973),Facility_Region_Mapping,2,FALSE)</f>
        <v/>
      </c>
      <c r="AH973" s="124" t="n"/>
      <c r="AI973" s="124">
        <f>IF(C973&lt;&gt;"",IF(M973="ESM User",getInterfaceName($C973),"NA"),"")</f>
        <v/>
      </c>
      <c r="AJ973" s="116">
        <f>IF(Q973&lt;&gt;"",DATE(YEAR(Q973), MONTH(Q973), DAY(Q973)),"")</f>
        <v/>
      </c>
      <c r="AK973" s="130">
        <f>IF(Q973&lt;&gt;0,Q973-N973,TODAY()-N973)</f>
        <v/>
      </c>
      <c r="AL973" s="112">
        <f>IF(F973="Re-assigned",0,IF(H973="Closed",0,IF(H973="Service Restored",0,IF(H973="",0,1))))</f>
        <v/>
      </c>
      <c r="AM973" s="124">
        <f>IF(AL973=0,"",IF(AK973&gt;20.99,"Aged","Non-Aged"))</f>
        <v/>
      </c>
      <c r="AN973" s="112">
        <f>IF(Q973&lt;&gt;"",MONTH(Q973),"")</f>
        <v/>
      </c>
      <c r="AO973" s="112">
        <f>IFERROR(VALUE(V973),0)</f>
        <v/>
      </c>
    </row>
    <row customFormat="1" customHeight="1" ht="29.25" r="974" s="112" spans="1:41">
      <c r="A974" s="127" t="n"/>
      <c r="B974" s="113" t="n"/>
      <c r="C974" s="127" t="n"/>
      <c r="D974" s="127" t="n"/>
      <c r="E974" s="114">
        <f>IF(F974 &lt;&gt; "",VLOOKUP(F974,CategoryLookup,2,FALSE), "")</f>
        <v/>
      </c>
      <c r="F974" s="126" t="n"/>
      <c r="G974" s="127" t="n"/>
      <c r="H974" s="127" t="n"/>
      <c r="I974" s="127" t="n"/>
      <c r="J974" s="127" t="n"/>
      <c r="K974" s="127" t="n"/>
      <c r="L974" s="127" t="n"/>
      <c r="M974" s="127" t="n"/>
      <c r="N974" s="120" t="n"/>
      <c r="O974" s="120" t="n"/>
      <c r="P974" s="120" t="n"/>
      <c r="Q974" s="120" t="n"/>
      <c r="R974" s="121" t="n"/>
      <c r="S974" s="121" t="n"/>
      <c r="T974" s="121" t="n"/>
      <c r="U974" s="121" t="n"/>
      <c r="V974" s="117">
        <f>IF(P974="NA","NA",IF(P974&lt;&gt;"",TEXT(P974-N974,"[h].mm"),""))</f>
        <v/>
      </c>
      <c r="W974" s="118">
        <f>IF(AND(R974="",S974=""),"",R974+S974)</f>
        <v/>
      </c>
      <c r="X974" s="116">
        <f>IF(O974&lt;&gt;"",DATE(YEAR(O974), MONTH(O974), DAY(O974)),"")</f>
        <v/>
      </c>
      <c r="Y974" s="122" t="n"/>
      <c r="Z974" s="123" t="n"/>
      <c r="AA974" s="117">
        <f>IF(F974="Re-assigned","NA",IF(W974="","",IF(W974&gt;=VLOOKUP(D974,SLAMatrix,3,FALSE),"Yes",IF(W974&lt;VLOOKUP(D974,SLAMatrix,2,FALSE),"No","Internal"))))</f>
        <v/>
      </c>
      <c r="AB974" s="123" t="n"/>
      <c r="AC974" s="123" t="n"/>
      <c r="AD974" s="119" t="n"/>
      <c r="AE974" s="125" t="n"/>
      <c r="AF974" s="124">
        <f>MONTH(O974)</f>
        <v/>
      </c>
      <c r="AG974" s="124">
        <f>VLOOKUP(IFERROR(MID(AE974,1,(FIND(",",AE974,1)-1)),AE974),Facility_Region_Mapping,2,FALSE)</f>
        <v/>
      </c>
      <c r="AH974" s="124" t="n"/>
      <c r="AI974" s="124">
        <f>IF(C974&lt;&gt;"",IF(M974="ESM User",getInterfaceName($C974),"NA"),"")</f>
        <v/>
      </c>
      <c r="AJ974" s="116">
        <f>IF(Q974&lt;&gt;"",DATE(YEAR(Q974), MONTH(Q974), DAY(Q974)),"")</f>
        <v/>
      </c>
      <c r="AK974" s="130">
        <f>IF(Q974&lt;&gt;0,Q974-N974,TODAY()-N974)</f>
        <v/>
      </c>
      <c r="AL974" s="112">
        <f>IF(F974="Re-assigned",0,IF(H974="Closed",0,IF(H974="Service Restored",0,IF(H974="",0,1))))</f>
        <v/>
      </c>
      <c r="AM974" s="124">
        <f>IF(AL974=0,"",IF(AK974&gt;20.99,"Aged","Non-Aged"))</f>
        <v/>
      </c>
      <c r="AN974" s="112">
        <f>IF(Q974&lt;&gt;"",MONTH(Q974),"")</f>
        <v/>
      </c>
      <c r="AO974" s="112">
        <f>IFERROR(VALUE(V974),0)</f>
        <v/>
      </c>
    </row>
    <row customFormat="1" customHeight="1" ht="29.25" r="975" s="112" spans="1:41">
      <c r="A975" s="127" t="n"/>
      <c r="B975" s="113" t="n"/>
      <c r="C975" s="127" t="n"/>
      <c r="D975" s="127" t="n"/>
      <c r="E975" s="114">
        <f>IF(F975 &lt;&gt; "",VLOOKUP(F975,CategoryLookup,2,FALSE), "")</f>
        <v/>
      </c>
      <c r="F975" s="126" t="n"/>
      <c r="G975" s="127" t="n"/>
      <c r="H975" s="127" t="n"/>
      <c r="I975" s="127" t="n"/>
      <c r="J975" s="127" t="n"/>
      <c r="K975" s="127" t="n"/>
      <c r="L975" s="127" t="n"/>
      <c r="M975" s="127" t="n"/>
      <c r="N975" s="120" t="n"/>
      <c r="O975" s="120" t="n"/>
      <c r="P975" s="120" t="n"/>
      <c r="Q975" s="120" t="n"/>
      <c r="R975" s="121" t="n"/>
      <c r="S975" s="121" t="n"/>
      <c r="T975" s="121" t="n"/>
      <c r="U975" s="121" t="n"/>
      <c r="V975" s="117">
        <f>IF(P975="NA","NA",IF(P975&lt;&gt;"",TEXT(P975-N975,"[h].mm"),""))</f>
        <v/>
      </c>
      <c r="W975" s="118">
        <f>IF(AND(R975="",S975=""),"",R975+S975)</f>
        <v/>
      </c>
      <c r="X975" s="116">
        <f>IF(O975&lt;&gt;"",DATE(YEAR(O975), MONTH(O975), DAY(O975)),"")</f>
        <v/>
      </c>
      <c r="Y975" s="122" t="n"/>
      <c r="Z975" s="123" t="n"/>
      <c r="AA975" s="117">
        <f>IF(F975="Re-assigned","NA",IF(W975="","",IF(W975&gt;=VLOOKUP(D975,SLAMatrix,3,FALSE),"Yes",IF(W975&lt;VLOOKUP(D975,SLAMatrix,2,FALSE),"No","Internal"))))</f>
        <v/>
      </c>
      <c r="AB975" s="123" t="n"/>
      <c r="AC975" s="123" t="n"/>
      <c r="AD975" s="119" t="n"/>
      <c r="AE975" s="125" t="n"/>
      <c r="AF975" s="124">
        <f>MONTH(O975)</f>
        <v/>
      </c>
      <c r="AG975" s="124">
        <f>VLOOKUP(IFERROR(MID(AE975,1,(FIND(",",AE975,1)-1)),AE975),Facility_Region_Mapping,2,FALSE)</f>
        <v/>
      </c>
      <c r="AH975" s="124" t="n"/>
      <c r="AI975" s="124">
        <f>IF(C975&lt;&gt;"",IF(M975="ESM User",getInterfaceName($C975),"NA"),"")</f>
        <v/>
      </c>
      <c r="AJ975" s="116">
        <f>IF(Q975&lt;&gt;"",DATE(YEAR(Q975), MONTH(Q975), DAY(Q975)),"")</f>
        <v/>
      </c>
      <c r="AK975" s="130">
        <f>IF(Q975&lt;&gt;0,Q975-N975,TODAY()-N975)</f>
        <v/>
      </c>
      <c r="AL975" s="112">
        <f>IF(F975="Re-assigned",0,IF(H975="Closed",0,IF(H975="Service Restored",0,IF(H975="",0,1))))</f>
        <v/>
      </c>
      <c r="AM975" s="124">
        <f>IF(AL975=0,"",IF(AK975&gt;20.99,"Aged","Non-Aged"))</f>
        <v/>
      </c>
      <c r="AN975" s="112">
        <f>IF(Q975&lt;&gt;"",MONTH(Q975),"")</f>
        <v/>
      </c>
      <c r="AO975" s="112">
        <f>IFERROR(VALUE(V975),0)</f>
        <v/>
      </c>
    </row>
    <row customFormat="1" customHeight="1" ht="29.25" r="976" s="112" spans="1:41">
      <c r="A976" s="127" t="n"/>
      <c r="B976" s="113" t="n"/>
      <c r="C976" s="127" t="n"/>
      <c r="D976" s="127" t="n"/>
      <c r="E976" s="114">
        <f>IF(F976 &lt;&gt; "",VLOOKUP(F976,CategoryLookup,2,FALSE), "")</f>
        <v/>
      </c>
      <c r="F976" s="126" t="n"/>
      <c r="G976" s="127" t="n"/>
      <c r="H976" s="127" t="n"/>
      <c r="I976" s="127" t="n"/>
      <c r="J976" s="127" t="n"/>
      <c r="K976" s="127" t="n"/>
      <c r="L976" s="127" t="n"/>
      <c r="M976" s="127" t="n"/>
      <c r="N976" s="120" t="n"/>
      <c r="O976" s="120" t="n"/>
      <c r="P976" s="120" t="n"/>
      <c r="Q976" s="120" t="n"/>
      <c r="R976" s="121" t="n"/>
      <c r="S976" s="121" t="n"/>
      <c r="T976" s="121" t="n"/>
      <c r="U976" s="121" t="n"/>
      <c r="V976" s="117">
        <f>IF(P976="NA","NA",IF(P976&lt;&gt;"",TEXT(P976-N976,"[h].mm"),""))</f>
        <v/>
      </c>
      <c r="W976" s="118">
        <f>IF(AND(R976="",S976=""),"",R976+S976)</f>
        <v/>
      </c>
      <c r="X976" s="116">
        <f>IF(O976&lt;&gt;"",DATE(YEAR(O976), MONTH(O976), DAY(O976)),"")</f>
        <v/>
      </c>
      <c r="Y976" s="122" t="n"/>
      <c r="Z976" s="123" t="n"/>
      <c r="AA976" s="117">
        <f>IF(F976="Re-assigned","NA",IF(W976="","",IF(W976&gt;=VLOOKUP(D976,SLAMatrix,3,FALSE),"Yes",IF(W976&lt;VLOOKUP(D976,SLAMatrix,2,FALSE),"No","Internal"))))</f>
        <v/>
      </c>
      <c r="AB976" s="123" t="n"/>
      <c r="AC976" s="123" t="n"/>
      <c r="AD976" s="119" t="n"/>
      <c r="AE976" s="125" t="n"/>
      <c r="AF976" s="124">
        <f>MONTH(O976)</f>
        <v/>
      </c>
      <c r="AG976" s="124">
        <f>VLOOKUP(IFERROR(MID(AE976,1,(FIND(",",AE976,1)-1)),AE976),Facility_Region_Mapping,2,FALSE)</f>
        <v/>
      </c>
      <c r="AH976" s="124" t="n"/>
      <c r="AI976" s="124">
        <f>IF(C976&lt;&gt;"",IF(M976="ESM User",getInterfaceName($C976),"NA"),"")</f>
        <v/>
      </c>
      <c r="AJ976" s="116">
        <f>IF(Q976&lt;&gt;"",DATE(YEAR(Q976), MONTH(Q976), DAY(Q976)),"")</f>
        <v/>
      </c>
      <c r="AK976" s="130">
        <f>IF(Q976&lt;&gt;0,Q976-N976,TODAY()-N976)</f>
        <v/>
      </c>
      <c r="AL976" s="112">
        <f>IF(F976="Re-assigned",0,IF(H976="Closed",0,IF(H976="Service Restored",0,IF(H976="",0,1))))</f>
        <v/>
      </c>
      <c r="AM976" s="124">
        <f>IF(AL976=0,"",IF(AK976&gt;20.99,"Aged","Non-Aged"))</f>
        <v/>
      </c>
      <c r="AN976" s="112">
        <f>IF(Q976&lt;&gt;"",MONTH(Q976),"")</f>
        <v/>
      </c>
      <c r="AO976" s="112">
        <f>IFERROR(VALUE(V976),0)</f>
        <v/>
      </c>
    </row>
    <row customFormat="1" customHeight="1" ht="29.25" r="977" s="112" spans="1:41">
      <c r="A977" s="127" t="n"/>
      <c r="B977" s="113" t="n"/>
      <c r="C977" s="127" t="n"/>
      <c r="D977" s="127" t="n"/>
      <c r="E977" s="114">
        <f>IF(F977 &lt;&gt; "",VLOOKUP(F977,CategoryLookup,2,FALSE), "")</f>
        <v/>
      </c>
      <c r="F977" s="126" t="n"/>
      <c r="G977" s="127" t="n"/>
      <c r="H977" s="127" t="n"/>
      <c r="I977" s="127" t="n"/>
      <c r="J977" s="127" t="n"/>
      <c r="K977" s="127" t="n"/>
      <c r="L977" s="127" t="n"/>
      <c r="M977" s="127" t="n"/>
      <c r="N977" s="120" t="n"/>
      <c r="O977" s="120" t="n"/>
      <c r="P977" s="120" t="n"/>
      <c r="Q977" s="120" t="n"/>
      <c r="R977" s="121" t="n"/>
      <c r="S977" s="121" t="n"/>
      <c r="T977" s="121" t="n"/>
      <c r="U977" s="121" t="n"/>
      <c r="V977" s="117">
        <f>IF(P977="NA","NA",IF(P977&lt;&gt;"",TEXT(P977-N977,"[h].mm"),""))</f>
        <v/>
      </c>
      <c r="W977" s="118">
        <f>IF(AND(R977="",S977=""),"",R977+S977)</f>
        <v/>
      </c>
      <c r="X977" s="116">
        <f>IF(O977&lt;&gt;"",DATE(YEAR(O977), MONTH(O977), DAY(O977)),"")</f>
        <v/>
      </c>
      <c r="Y977" s="122" t="n"/>
      <c r="Z977" s="123" t="n"/>
      <c r="AA977" s="117">
        <f>IF(F977="Re-assigned","NA",IF(W977="","",IF(W977&gt;=VLOOKUP(D977,SLAMatrix,3,FALSE),"Yes",IF(W977&lt;VLOOKUP(D977,SLAMatrix,2,FALSE),"No","Internal"))))</f>
        <v/>
      </c>
      <c r="AB977" s="123" t="n"/>
      <c r="AC977" s="123" t="n"/>
      <c r="AD977" s="119" t="n"/>
      <c r="AE977" s="125" t="n"/>
      <c r="AF977" s="124">
        <f>MONTH(O977)</f>
        <v/>
      </c>
      <c r="AG977" s="124">
        <f>VLOOKUP(IFERROR(MID(AE977,1,(FIND(",",AE977,1)-1)),AE977),Facility_Region_Mapping,2,FALSE)</f>
        <v/>
      </c>
      <c r="AH977" s="124" t="n"/>
      <c r="AI977" s="124">
        <f>IF(C977&lt;&gt;"",IF(M977="ESM User",getInterfaceName($C977),"NA"),"")</f>
        <v/>
      </c>
      <c r="AJ977" s="116">
        <f>IF(Q977&lt;&gt;"",DATE(YEAR(Q977), MONTH(Q977), DAY(Q977)),"")</f>
        <v/>
      </c>
      <c r="AK977" s="130">
        <f>IF(Q977&lt;&gt;0,Q977-N977,TODAY()-N977)</f>
        <v/>
      </c>
      <c r="AL977" s="112">
        <f>IF(F977="Re-assigned",0,IF(H977="Closed",0,IF(H977="Service Restored",0,IF(H977="",0,1))))</f>
        <v/>
      </c>
      <c r="AM977" s="124">
        <f>IF(AL977=0,"",IF(AK977&gt;20.99,"Aged","Non-Aged"))</f>
        <v/>
      </c>
      <c r="AN977" s="112">
        <f>IF(Q977&lt;&gt;"",MONTH(Q977),"")</f>
        <v/>
      </c>
      <c r="AO977" s="112">
        <f>IFERROR(VALUE(V977),0)</f>
        <v/>
      </c>
    </row>
    <row customFormat="1" customHeight="1" ht="29.25" r="978" s="112" spans="1:41">
      <c r="A978" s="127" t="n"/>
      <c r="B978" s="113" t="n"/>
      <c r="C978" s="127" t="n"/>
      <c r="D978" s="127" t="n"/>
      <c r="E978" s="114">
        <f>IF(F978 &lt;&gt; "",VLOOKUP(F978,CategoryLookup,2,FALSE), "")</f>
        <v/>
      </c>
      <c r="F978" s="126" t="n"/>
      <c r="G978" s="127" t="n"/>
      <c r="H978" s="127" t="n"/>
      <c r="I978" s="127" t="n"/>
      <c r="J978" s="127" t="n"/>
      <c r="K978" s="127" t="n"/>
      <c r="L978" s="127" t="n"/>
      <c r="M978" s="127" t="n"/>
      <c r="N978" s="120" t="n"/>
      <c r="O978" s="120" t="n"/>
      <c r="P978" s="120" t="n"/>
      <c r="Q978" s="120" t="n"/>
      <c r="R978" s="121" t="n"/>
      <c r="S978" s="121" t="n"/>
      <c r="T978" s="121" t="n"/>
      <c r="U978" s="121" t="n"/>
      <c r="V978" s="117">
        <f>IF(P978="NA","NA",IF(P978&lt;&gt;"",TEXT(P978-N978,"[h].mm"),""))</f>
        <v/>
      </c>
      <c r="W978" s="118">
        <f>IF(AND(R978="",S978=""),"",R978+S978)</f>
        <v/>
      </c>
      <c r="X978" s="116">
        <f>IF(O978&lt;&gt;"",DATE(YEAR(O978), MONTH(O978), DAY(O978)),"")</f>
        <v/>
      </c>
      <c r="Y978" s="122" t="n"/>
      <c r="Z978" s="123" t="n"/>
      <c r="AA978" s="117">
        <f>IF(F978="Re-assigned","NA",IF(W978="","",IF(W978&gt;=VLOOKUP(D978,SLAMatrix,3,FALSE),"Yes",IF(W978&lt;VLOOKUP(D978,SLAMatrix,2,FALSE),"No","Internal"))))</f>
        <v/>
      </c>
      <c r="AB978" s="123" t="n"/>
      <c r="AC978" s="123" t="n"/>
      <c r="AD978" s="119" t="n"/>
      <c r="AE978" s="125" t="n"/>
      <c r="AF978" s="124">
        <f>MONTH(O978)</f>
        <v/>
      </c>
      <c r="AG978" s="124">
        <f>VLOOKUP(IFERROR(MID(AE978,1,(FIND(",",AE978,1)-1)),AE978),Facility_Region_Mapping,2,FALSE)</f>
        <v/>
      </c>
      <c r="AH978" s="124" t="n"/>
      <c r="AI978" s="124">
        <f>IF(C978&lt;&gt;"",IF(M978="ESM User",getInterfaceName($C978),"NA"),"")</f>
        <v/>
      </c>
      <c r="AJ978" s="116">
        <f>IF(Q978&lt;&gt;"",DATE(YEAR(Q978), MONTH(Q978), DAY(Q978)),"")</f>
        <v/>
      </c>
      <c r="AK978" s="130">
        <f>IF(Q978&lt;&gt;0,Q978-N978,TODAY()-N978)</f>
        <v/>
      </c>
      <c r="AL978" s="112">
        <f>IF(F978="Re-assigned",0,IF(H978="Closed",0,IF(H978="Service Restored",0,IF(H978="",0,1))))</f>
        <v/>
      </c>
      <c r="AM978" s="124">
        <f>IF(AL978=0,"",IF(AK978&gt;20.99,"Aged","Non-Aged"))</f>
        <v/>
      </c>
      <c r="AN978" s="112">
        <f>IF(Q978&lt;&gt;"",MONTH(Q978),"")</f>
        <v/>
      </c>
      <c r="AO978" s="112">
        <f>IFERROR(VALUE(V978),0)</f>
        <v/>
      </c>
    </row>
    <row customFormat="1" customHeight="1" ht="29.25" r="979" s="112" spans="1:41">
      <c r="A979" s="127" t="n"/>
      <c r="B979" s="113" t="n"/>
      <c r="C979" s="127" t="n"/>
      <c r="D979" s="127" t="n"/>
      <c r="E979" s="114">
        <f>IF(F979 &lt;&gt; "",VLOOKUP(F979,CategoryLookup,2,FALSE), "")</f>
        <v/>
      </c>
      <c r="F979" s="126" t="n"/>
      <c r="G979" s="127" t="n"/>
      <c r="H979" s="127" t="n"/>
      <c r="I979" s="127" t="n"/>
      <c r="J979" s="127" t="n"/>
      <c r="K979" s="127" t="n"/>
      <c r="L979" s="127" t="n"/>
      <c r="M979" s="127" t="n"/>
      <c r="N979" s="120" t="n"/>
      <c r="O979" s="120" t="n"/>
      <c r="P979" s="120" t="n"/>
      <c r="Q979" s="120" t="n"/>
      <c r="R979" s="121" t="n"/>
      <c r="S979" s="121" t="n"/>
      <c r="T979" s="121" t="n"/>
      <c r="U979" s="121" t="n"/>
      <c r="V979" s="117">
        <f>IF(P979="NA","NA",IF(P979&lt;&gt;"",TEXT(P979-N979,"[h].mm"),""))</f>
        <v/>
      </c>
      <c r="W979" s="118">
        <f>IF(AND(R979="",S979=""),"",R979+S979)</f>
        <v/>
      </c>
      <c r="X979" s="116">
        <f>IF(O979&lt;&gt;"",DATE(YEAR(O979), MONTH(O979), DAY(O979)),"")</f>
        <v/>
      </c>
      <c r="Y979" s="122" t="n"/>
      <c r="Z979" s="123" t="n"/>
      <c r="AA979" s="117">
        <f>IF(F979="Re-assigned","NA",IF(W979="","",IF(W979&gt;=VLOOKUP(D979,SLAMatrix,3,FALSE),"Yes",IF(W979&lt;VLOOKUP(D979,SLAMatrix,2,FALSE),"No","Internal"))))</f>
        <v/>
      </c>
      <c r="AB979" s="123" t="n"/>
      <c r="AC979" s="123" t="n"/>
      <c r="AD979" s="119" t="n"/>
      <c r="AE979" s="125" t="n"/>
      <c r="AF979" s="124">
        <f>MONTH(O979)</f>
        <v/>
      </c>
      <c r="AG979" s="124">
        <f>VLOOKUP(IFERROR(MID(AE979,1,(FIND(",",AE979,1)-1)),AE979),Facility_Region_Mapping,2,FALSE)</f>
        <v/>
      </c>
      <c r="AH979" s="124" t="n"/>
      <c r="AI979" s="124">
        <f>IF(C979&lt;&gt;"",IF(M979="ESM User",getInterfaceName($C979),"NA"),"")</f>
        <v/>
      </c>
      <c r="AJ979" s="116">
        <f>IF(Q979&lt;&gt;"",DATE(YEAR(Q979), MONTH(Q979), DAY(Q979)),"")</f>
        <v/>
      </c>
      <c r="AK979" s="130">
        <f>IF(Q979&lt;&gt;0,Q979-N979,TODAY()-N979)</f>
        <v/>
      </c>
      <c r="AL979" s="112">
        <f>IF(F979="Re-assigned",0,IF(H979="Closed",0,IF(H979="Service Restored",0,IF(H979="",0,1))))</f>
        <v/>
      </c>
      <c r="AM979" s="124">
        <f>IF(AL979=0,"",IF(AK979&gt;20.99,"Aged","Non-Aged"))</f>
        <v/>
      </c>
      <c r="AN979" s="112">
        <f>IF(Q979&lt;&gt;"",MONTH(Q979),"")</f>
        <v/>
      </c>
      <c r="AO979" s="112">
        <f>IFERROR(VALUE(V979),0)</f>
        <v/>
      </c>
    </row>
    <row customFormat="1" customHeight="1" ht="29.25" r="980" s="112" spans="1:41">
      <c r="A980" s="127" t="n"/>
      <c r="B980" s="113" t="n"/>
      <c r="C980" s="127" t="n"/>
      <c r="D980" s="127" t="n"/>
      <c r="E980" s="114">
        <f>IF(F980 &lt;&gt; "",VLOOKUP(F980,CategoryLookup,2,FALSE), "")</f>
        <v/>
      </c>
      <c r="F980" s="126" t="n"/>
      <c r="G980" s="127" t="n"/>
      <c r="H980" s="127" t="n"/>
      <c r="I980" s="127" t="n"/>
      <c r="J980" s="127" t="n"/>
      <c r="K980" s="127" t="n"/>
      <c r="L980" s="127" t="n"/>
      <c r="M980" s="127" t="n"/>
      <c r="N980" s="120" t="n"/>
      <c r="O980" s="120" t="n"/>
      <c r="P980" s="120" t="n"/>
      <c r="Q980" s="120" t="n"/>
      <c r="R980" s="121" t="n"/>
      <c r="S980" s="121" t="n"/>
      <c r="T980" s="121" t="n"/>
      <c r="U980" s="121" t="n"/>
      <c r="V980" s="117">
        <f>IF(P980="NA","NA",IF(P980&lt;&gt;"",TEXT(P980-N980,"[h].mm"),""))</f>
        <v/>
      </c>
      <c r="W980" s="118">
        <f>IF(AND(R980="",S980=""),"",R980+S980)</f>
        <v/>
      </c>
      <c r="X980" s="116">
        <f>IF(O980&lt;&gt;"",DATE(YEAR(O980), MONTH(O980), DAY(O980)),"")</f>
        <v/>
      </c>
      <c r="Y980" s="122" t="n"/>
      <c r="Z980" s="123" t="n"/>
      <c r="AA980" s="117">
        <f>IF(F980="Re-assigned","NA",IF(W980="","",IF(W980&gt;=VLOOKUP(D980,SLAMatrix,3,FALSE),"Yes",IF(W980&lt;VLOOKUP(D980,SLAMatrix,2,FALSE),"No","Internal"))))</f>
        <v/>
      </c>
      <c r="AB980" s="123" t="n"/>
      <c r="AC980" s="123" t="n"/>
      <c r="AD980" s="119" t="n"/>
      <c r="AE980" s="125" t="n"/>
      <c r="AF980" s="124">
        <f>MONTH(O980)</f>
        <v/>
      </c>
      <c r="AG980" s="124">
        <f>VLOOKUP(IFERROR(MID(AE980,1,(FIND(",",AE980,1)-1)),AE980),Facility_Region_Mapping,2,FALSE)</f>
        <v/>
      </c>
      <c r="AH980" s="124" t="n"/>
      <c r="AI980" s="124">
        <f>IF(C980&lt;&gt;"",IF(M980="ESM User",getInterfaceName($C980),"NA"),"")</f>
        <v/>
      </c>
      <c r="AJ980" s="116">
        <f>IF(Q980&lt;&gt;"",DATE(YEAR(Q980), MONTH(Q980), DAY(Q980)),"")</f>
        <v/>
      </c>
      <c r="AK980" s="130">
        <f>IF(Q980&lt;&gt;0,Q980-N980,TODAY()-N980)</f>
        <v/>
      </c>
      <c r="AL980" s="112">
        <f>IF(F980="Re-assigned",0,IF(H980="Closed",0,IF(H980="Service Restored",0,IF(H980="",0,1))))</f>
        <v/>
      </c>
      <c r="AM980" s="124">
        <f>IF(AL980=0,"",IF(AK980&gt;20.99,"Aged","Non-Aged"))</f>
        <v/>
      </c>
      <c r="AN980" s="112">
        <f>IF(Q980&lt;&gt;"",MONTH(Q980),"")</f>
        <v/>
      </c>
      <c r="AO980" s="112">
        <f>IFERROR(VALUE(V980),0)</f>
        <v/>
      </c>
    </row>
    <row customFormat="1" customHeight="1" ht="29.25" r="981" s="112" spans="1:41">
      <c r="A981" s="127" t="n"/>
      <c r="B981" s="113" t="n"/>
      <c r="C981" s="127" t="n"/>
      <c r="D981" s="127" t="n"/>
      <c r="E981" s="114">
        <f>IF(F981 &lt;&gt; "",VLOOKUP(F981,CategoryLookup,2,FALSE), "")</f>
        <v/>
      </c>
      <c r="F981" s="126" t="n"/>
      <c r="G981" s="127" t="n"/>
      <c r="H981" s="127" t="n"/>
      <c r="I981" s="127" t="n"/>
      <c r="J981" s="127" t="n"/>
      <c r="K981" s="127" t="n"/>
      <c r="L981" s="127" t="n"/>
      <c r="M981" s="127" t="n"/>
      <c r="N981" s="120" t="n"/>
      <c r="O981" s="120" t="n"/>
      <c r="P981" s="120" t="n"/>
      <c r="Q981" s="120" t="n"/>
      <c r="R981" s="121" t="n"/>
      <c r="S981" s="121" t="n"/>
      <c r="T981" s="121" t="n"/>
      <c r="U981" s="121" t="n"/>
      <c r="V981" s="117">
        <f>IF(P981="NA","NA",IF(P981&lt;&gt;"",TEXT(P981-N981,"[h].mm"),""))</f>
        <v/>
      </c>
      <c r="W981" s="118">
        <f>IF(AND(R981="",S981=""),"",R981+S981)</f>
        <v/>
      </c>
      <c r="X981" s="116">
        <f>IF(O981&lt;&gt;"",DATE(YEAR(O981), MONTH(O981), DAY(O981)),"")</f>
        <v/>
      </c>
      <c r="Y981" s="122" t="n"/>
      <c r="Z981" s="123" t="n"/>
      <c r="AA981" s="117">
        <f>IF(F981="Re-assigned","NA",IF(W981="","",IF(W981&gt;=VLOOKUP(D981,SLAMatrix,3,FALSE),"Yes",IF(W981&lt;VLOOKUP(D981,SLAMatrix,2,FALSE),"No","Internal"))))</f>
        <v/>
      </c>
      <c r="AB981" s="123" t="n"/>
      <c r="AC981" s="123" t="n"/>
      <c r="AD981" s="119" t="n"/>
      <c r="AE981" s="125" t="n"/>
      <c r="AF981" s="124">
        <f>MONTH(O981)</f>
        <v/>
      </c>
      <c r="AG981" s="124">
        <f>VLOOKUP(IFERROR(MID(AE981,1,(FIND(",",AE981,1)-1)),AE981),Facility_Region_Mapping,2,FALSE)</f>
        <v/>
      </c>
      <c r="AH981" s="124" t="n"/>
      <c r="AI981" s="124">
        <f>IF(C981&lt;&gt;"",IF(M981="ESM User",getInterfaceName($C981),"NA"),"")</f>
        <v/>
      </c>
      <c r="AJ981" s="116">
        <f>IF(Q981&lt;&gt;"",DATE(YEAR(Q981), MONTH(Q981), DAY(Q981)),"")</f>
        <v/>
      </c>
      <c r="AK981" s="130">
        <f>IF(Q981&lt;&gt;0,Q981-N981,TODAY()-N981)</f>
        <v/>
      </c>
      <c r="AL981" s="112">
        <f>IF(F981="Re-assigned",0,IF(H981="Closed",0,IF(H981="Service Restored",0,IF(H981="",0,1))))</f>
        <v/>
      </c>
      <c r="AM981" s="124">
        <f>IF(AL981=0,"",IF(AK981&gt;20.99,"Aged","Non-Aged"))</f>
        <v/>
      </c>
      <c r="AN981" s="112">
        <f>IF(Q981&lt;&gt;"",MONTH(Q981),"")</f>
        <v/>
      </c>
      <c r="AO981" s="112">
        <f>IFERROR(VALUE(V981),0)</f>
        <v/>
      </c>
    </row>
    <row customFormat="1" customHeight="1" ht="29.25" r="982" s="112" spans="1:41">
      <c r="A982" s="127" t="n"/>
      <c r="B982" s="113" t="n"/>
      <c r="C982" s="127" t="n"/>
      <c r="D982" s="127" t="n"/>
      <c r="E982" s="114">
        <f>IF(F982 &lt;&gt; "",VLOOKUP(F982,CategoryLookup,2,FALSE), "")</f>
        <v/>
      </c>
      <c r="F982" s="126" t="n"/>
      <c r="G982" s="127" t="n"/>
      <c r="H982" s="127" t="n"/>
      <c r="I982" s="127" t="n"/>
      <c r="J982" s="127" t="n"/>
      <c r="K982" s="127" t="n"/>
      <c r="L982" s="127" t="n"/>
      <c r="M982" s="127" t="n"/>
      <c r="N982" s="120" t="n"/>
      <c r="O982" s="120" t="n"/>
      <c r="P982" s="120" t="n"/>
      <c r="Q982" s="120" t="n"/>
      <c r="R982" s="121" t="n"/>
      <c r="S982" s="121" t="n"/>
      <c r="T982" s="121" t="n"/>
      <c r="U982" s="121" t="n"/>
      <c r="V982" s="117">
        <f>IF(P982="NA","NA",IF(P982&lt;&gt;"",TEXT(P982-N982,"[h].mm"),""))</f>
        <v/>
      </c>
      <c r="W982" s="118">
        <f>IF(AND(R982="",S982=""),"",R982+S982)</f>
        <v/>
      </c>
      <c r="X982" s="116">
        <f>IF(O982&lt;&gt;"",DATE(YEAR(O982), MONTH(O982), DAY(O982)),"")</f>
        <v/>
      </c>
      <c r="Y982" s="122" t="n"/>
      <c r="Z982" s="123" t="n"/>
      <c r="AA982" s="117">
        <f>IF(F982="Re-assigned","NA",IF(W982="","",IF(W982&gt;=VLOOKUP(D982,SLAMatrix,3,FALSE),"Yes",IF(W982&lt;VLOOKUP(D982,SLAMatrix,2,FALSE),"No","Internal"))))</f>
        <v/>
      </c>
      <c r="AB982" s="123" t="n"/>
      <c r="AC982" s="123" t="n"/>
      <c r="AD982" s="119" t="n"/>
      <c r="AE982" s="125" t="n"/>
      <c r="AF982" s="124">
        <f>MONTH(O982)</f>
        <v/>
      </c>
      <c r="AG982" s="124">
        <f>VLOOKUP(IFERROR(MID(AE982,1,(FIND(",",AE982,1)-1)),AE982),Facility_Region_Mapping,2,FALSE)</f>
        <v/>
      </c>
      <c r="AH982" s="124" t="n"/>
      <c r="AI982" s="124">
        <f>IF(C982&lt;&gt;"",IF(M982="ESM User",getInterfaceName($C982),"NA"),"")</f>
        <v/>
      </c>
      <c r="AJ982" s="116">
        <f>IF(Q982&lt;&gt;"",DATE(YEAR(Q982), MONTH(Q982), DAY(Q982)),"")</f>
        <v/>
      </c>
      <c r="AK982" s="130">
        <f>IF(Q982&lt;&gt;0,Q982-N982,TODAY()-N982)</f>
        <v/>
      </c>
      <c r="AL982" s="112">
        <f>IF(F982="Re-assigned",0,IF(H982="Closed",0,IF(H982="Service Restored",0,IF(H982="",0,1))))</f>
        <v/>
      </c>
      <c r="AM982" s="124">
        <f>IF(AL982=0,"",IF(AK982&gt;20.99,"Aged","Non-Aged"))</f>
        <v/>
      </c>
      <c r="AN982" s="112">
        <f>IF(Q982&lt;&gt;"",MONTH(Q982),"")</f>
        <v/>
      </c>
      <c r="AO982" s="112">
        <f>IFERROR(VALUE(V982),0)</f>
        <v/>
      </c>
    </row>
    <row customFormat="1" customHeight="1" ht="29.25" r="983" s="112" spans="1:41">
      <c r="A983" s="127" t="n"/>
      <c r="B983" s="113" t="n"/>
      <c r="C983" s="127" t="n"/>
      <c r="D983" s="127" t="n"/>
      <c r="E983" s="114">
        <f>IF(F983 &lt;&gt; "",VLOOKUP(F983,CategoryLookup,2,FALSE), "")</f>
        <v/>
      </c>
      <c r="F983" s="126" t="n"/>
      <c r="G983" s="127" t="n"/>
      <c r="H983" s="127" t="n"/>
      <c r="I983" s="127" t="n"/>
      <c r="J983" s="127" t="n"/>
      <c r="K983" s="127" t="n"/>
      <c r="L983" s="127" t="n"/>
      <c r="M983" s="127" t="n"/>
      <c r="N983" s="120" t="n"/>
      <c r="O983" s="120" t="n"/>
      <c r="P983" s="120" t="n"/>
      <c r="Q983" s="120" t="n"/>
      <c r="R983" s="121" t="n"/>
      <c r="S983" s="121" t="n"/>
      <c r="T983" s="121" t="n"/>
      <c r="U983" s="121" t="n"/>
      <c r="V983" s="117">
        <f>IF(P983="NA","NA",IF(P983&lt;&gt;"",TEXT(P983-N983,"[h].mm"),""))</f>
        <v/>
      </c>
      <c r="W983" s="118">
        <f>IF(AND(R983="",S983=""),"",R983+S983)</f>
        <v/>
      </c>
      <c r="X983" s="116">
        <f>IF(O983&lt;&gt;"",DATE(YEAR(O983), MONTH(O983), DAY(O983)),"")</f>
        <v/>
      </c>
      <c r="Y983" s="122" t="n"/>
      <c r="Z983" s="123" t="n"/>
      <c r="AA983" s="117">
        <f>IF(F983="Re-assigned","NA",IF(W983="","",IF(W983&gt;=VLOOKUP(D983,SLAMatrix,3,FALSE),"Yes",IF(W983&lt;VLOOKUP(D983,SLAMatrix,2,FALSE),"No","Internal"))))</f>
        <v/>
      </c>
      <c r="AB983" s="123" t="n"/>
      <c r="AC983" s="123" t="n"/>
      <c r="AD983" s="119" t="n"/>
      <c r="AE983" s="125" t="n"/>
      <c r="AF983" s="124">
        <f>MONTH(O983)</f>
        <v/>
      </c>
      <c r="AG983" s="124">
        <f>VLOOKUP(IFERROR(MID(AE983,1,(FIND(",",AE983,1)-1)),AE983),Facility_Region_Mapping,2,FALSE)</f>
        <v/>
      </c>
      <c r="AH983" s="124" t="n"/>
      <c r="AI983" s="124">
        <f>IF(C983&lt;&gt;"",IF(M983="ESM User",getInterfaceName($C983),"NA"),"")</f>
        <v/>
      </c>
      <c r="AJ983" s="116">
        <f>IF(Q983&lt;&gt;"",DATE(YEAR(Q983), MONTH(Q983), DAY(Q983)),"")</f>
        <v/>
      </c>
      <c r="AK983" s="130">
        <f>IF(Q983&lt;&gt;0,Q983-N983,TODAY()-N983)</f>
        <v/>
      </c>
      <c r="AL983" s="112">
        <f>IF(F983="Re-assigned",0,IF(H983="Closed",0,IF(H983="Service Restored",0,IF(H983="",0,1))))</f>
        <v/>
      </c>
      <c r="AM983" s="124">
        <f>IF(AL983=0,"",IF(AK983&gt;20.99,"Aged","Non-Aged"))</f>
        <v/>
      </c>
      <c r="AN983" s="112">
        <f>IF(Q983&lt;&gt;"",MONTH(Q983),"")</f>
        <v/>
      </c>
      <c r="AO983" s="112">
        <f>IFERROR(VALUE(V983),0)</f>
        <v/>
      </c>
    </row>
    <row customFormat="1" customHeight="1" ht="29.25" r="984" s="112" spans="1:41">
      <c r="A984" s="127" t="n"/>
      <c r="B984" s="113" t="n"/>
      <c r="C984" s="127" t="n"/>
      <c r="D984" s="127" t="n"/>
      <c r="E984" s="114">
        <f>IF(F984 &lt;&gt; "",VLOOKUP(F984,CategoryLookup,2,FALSE), "")</f>
        <v/>
      </c>
      <c r="F984" s="126" t="n"/>
      <c r="G984" s="127" t="n"/>
      <c r="H984" s="127" t="n"/>
      <c r="I984" s="127" t="n"/>
      <c r="J984" s="127" t="n"/>
      <c r="K984" s="127" t="n"/>
      <c r="L984" s="127" t="n"/>
      <c r="M984" s="127" t="n"/>
      <c r="N984" s="120" t="n"/>
      <c r="O984" s="120" t="n"/>
      <c r="P984" s="120" t="n"/>
      <c r="Q984" s="120" t="n"/>
      <c r="R984" s="121" t="n"/>
      <c r="S984" s="121" t="n"/>
      <c r="T984" s="121" t="n"/>
      <c r="U984" s="121" t="n"/>
      <c r="V984" s="117">
        <f>IF(P984="NA","NA",IF(P984&lt;&gt;"",TEXT(P984-N984,"[h].mm"),""))</f>
        <v/>
      </c>
      <c r="W984" s="118">
        <f>IF(AND(R984="",S984=""),"",R984+S984)</f>
        <v/>
      </c>
      <c r="X984" s="116">
        <f>IF(O984&lt;&gt;"",DATE(YEAR(O984), MONTH(O984), DAY(O984)),"")</f>
        <v/>
      </c>
      <c r="Y984" s="122" t="n"/>
      <c r="Z984" s="123" t="n"/>
      <c r="AA984" s="117">
        <f>IF(F984="Re-assigned","NA",IF(W984="","",IF(W984&gt;=VLOOKUP(D984,SLAMatrix,3,FALSE),"Yes",IF(W984&lt;VLOOKUP(D984,SLAMatrix,2,FALSE),"No","Internal"))))</f>
        <v/>
      </c>
      <c r="AB984" s="123" t="n"/>
      <c r="AC984" s="123" t="n"/>
      <c r="AD984" s="119" t="n"/>
      <c r="AE984" s="125" t="n"/>
      <c r="AF984" s="124">
        <f>MONTH(O984)</f>
        <v/>
      </c>
      <c r="AG984" s="124">
        <f>VLOOKUP(IFERROR(MID(AE984,1,(FIND(",",AE984,1)-1)),AE984),Facility_Region_Mapping,2,FALSE)</f>
        <v/>
      </c>
      <c r="AH984" s="124" t="n"/>
      <c r="AI984" s="124">
        <f>IF(C984&lt;&gt;"",IF(M984="ESM User",getInterfaceName($C984),"NA"),"")</f>
        <v/>
      </c>
      <c r="AJ984" s="116">
        <f>IF(Q984&lt;&gt;"",DATE(YEAR(Q984), MONTH(Q984), DAY(Q984)),"")</f>
        <v/>
      </c>
      <c r="AK984" s="130">
        <f>IF(Q984&lt;&gt;0,Q984-N984,TODAY()-N984)</f>
        <v/>
      </c>
      <c r="AL984" s="112">
        <f>IF(F984="Re-assigned",0,IF(H984="Closed",0,IF(H984="Service Restored",0,IF(H984="",0,1))))</f>
        <v/>
      </c>
      <c r="AM984" s="124">
        <f>IF(AL984=0,"",IF(AK984&gt;20.99,"Aged","Non-Aged"))</f>
        <v/>
      </c>
      <c r="AN984" s="112">
        <f>IF(Q984&lt;&gt;"",MONTH(Q984),"")</f>
        <v/>
      </c>
      <c r="AO984" s="112">
        <f>IFERROR(VALUE(V984),0)</f>
        <v/>
      </c>
    </row>
    <row customFormat="1" customHeight="1" ht="29.25" r="985" s="112" spans="1:41">
      <c r="A985" s="127" t="n"/>
      <c r="B985" s="113" t="n"/>
      <c r="C985" s="127" t="n"/>
      <c r="D985" s="127" t="n"/>
      <c r="E985" s="114">
        <f>IF(F985 &lt;&gt; "",VLOOKUP(F985,CategoryLookup,2,FALSE), "")</f>
        <v/>
      </c>
      <c r="F985" s="126" t="n"/>
      <c r="G985" s="127" t="n"/>
      <c r="H985" s="127" t="n"/>
      <c r="I985" s="127" t="n"/>
      <c r="J985" s="127" t="n"/>
      <c r="K985" s="127" t="n"/>
      <c r="L985" s="127" t="n"/>
      <c r="M985" s="127" t="n"/>
      <c r="N985" s="120" t="n"/>
      <c r="O985" s="120" t="n"/>
      <c r="P985" s="120" t="n"/>
      <c r="Q985" s="120" t="n"/>
      <c r="R985" s="121" t="n"/>
      <c r="S985" s="121" t="n"/>
      <c r="T985" s="121" t="n"/>
      <c r="U985" s="121" t="n"/>
      <c r="V985" s="117">
        <f>IF(P985="NA","NA",IF(P985&lt;&gt;"",TEXT(P985-N985,"[h].mm"),""))</f>
        <v/>
      </c>
      <c r="W985" s="118">
        <f>IF(AND(R985="",S985=""),"",R985+S985)</f>
        <v/>
      </c>
      <c r="X985" s="116">
        <f>IF(O985&lt;&gt;"",DATE(YEAR(O985), MONTH(O985), DAY(O985)),"")</f>
        <v/>
      </c>
      <c r="Y985" s="122" t="n"/>
      <c r="Z985" s="123" t="n"/>
      <c r="AA985" s="117">
        <f>IF(F985="Re-assigned","NA",IF(W985="","",IF(W985&gt;=VLOOKUP(D985,SLAMatrix,3,FALSE),"Yes",IF(W985&lt;VLOOKUP(D985,SLAMatrix,2,FALSE),"No","Internal"))))</f>
        <v/>
      </c>
      <c r="AB985" s="123" t="n"/>
      <c r="AC985" s="123" t="n"/>
      <c r="AD985" s="119" t="n"/>
      <c r="AE985" s="125" t="n"/>
      <c r="AF985" s="124">
        <f>MONTH(O985)</f>
        <v/>
      </c>
      <c r="AG985" s="124">
        <f>VLOOKUP(IFERROR(MID(AE985,1,(FIND(",",AE985,1)-1)),AE985),Facility_Region_Mapping,2,FALSE)</f>
        <v/>
      </c>
      <c r="AH985" s="124" t="n"/>
      <c r="AI985" s="124">
        <f>IF(C985&lt;&gt;"",IF(M985="ESM User",getInterfaceName($C985),"NA"),"")</f>
        <v/>
      </c>
      <c r="AJ985" s="116">
        <f>IF(Q985&lt;&gt;"",DATE(YEAR(Q985), MONTH(Q985), DAY(Q985)),"")</f>
        <v/>
      </c>
      <c r="AK985" s="130">
        <f>IF(Q985&lt;&gt;0,Q985-N985,TODAY()-N985)</f>
        <v/>
      </c>
      <c r="AL985" s="112">
        <f>IF(F985="Re-assigned",0,IF(H985="Closed",0,IF(H985="Service Restored",0,IF(H985="",0,1))))</f>
        <v/>
      </c>
      <c r="AM985" s="124">
        <f>IF(AL985=0,"",IF(AK985&gt;20.99,"Aged","Non-Aged"))</f>
        <v/>
      </c>
      <c r="AN985" s="112">
        <f>IF(Q985&lt;&gt;"",MONTH(Q985),"")</f>
        <v/>
      </c>
      <c r="AO985" s="112">
        <f>IFERROR(VALUE(V985),0)</f>
        <v/>
      </c>
    </row>
    <row customFormat="1" customHeight="1" ht="29.25" r="986" s="112" spans="1:41">
      <c r="A986" s="127" t="n"/>
      <c r="B986" s="113" t="n"/>
      <c r="C986" s="127" t="n"/>
      <c r="D986" s="127" t="n"/>
      <c r="E986" s="114">
        <f>IF(F986 &lt;&gt; "",VLOOKUP(F986,CategoryLookup,2,FALSE), "")</f>
        <v/>
      </c>
      <c r="F986" s="126" t="n"/>
      <c r="G986" s="127" t="n"/>
      <c r="H986" s="127" t="n"/>
      <c r="I986" s="127" t="n"/>
      <c r="J986" s="127" t="n"/>
      <c r="K986" s="127" t="n"/>
      <c r="L986" s="127" t="n"/>
      <c r="M986" s="127" t="n"/>
      <c r="N986" s="120" t="n"/>
      <c r="O986" s="120" t="n"/>
      <c r="P986" s="120" t="n"/>
      <c r="Q986" s="120" t="n"/>
      <c r="R986" s="121" t="n"/>
      <c r="S986" s="121" t="n"/>
      <c r="T986" s="121" t="n"/>
      <c r="U986" s="121" t="n"/>
      <c r="V986" s="117">
        <f>IF(P986="NA","NA",IF(P986&lt;&gt;"",TEXT(P986-N986,"[h].mm"),""))</f>
        <v/>
      </c>
      <c r="W986" s="118">
        <f>IF(AND(R986="",S986=""),"",R986+S986)</f>
        <v/>
      </c>
      <c r="X986" s="116">
        <f>IF(O986&lt;&gt;"",DATE(YEAR(O986), MONTH(O986), DAY(O986)),"")</f>
        <v/>
      </c>
      <c r="Y986" s="122" t="n"/>
      <c r="Z986" s="123" t="n"/>
      <c r="AA986" s="117">
        <f>IF(F986="Re-assigned","NA",IF(W986="","",IF(W986&gt;=VLOOKUP(D986,SLAMatrix,3,FALSE),"Yes",IF(W986&lt;VLOOKUP(D986,SLAMatrix,2,FALSE),"No","Internal"))))</f>
        <v/>
      </c>
      <c r="AB986" s="123" t="n"/>
      <c r="AC986" s="123" t="n"/>
      <c r="AD986" s="119" t="n"/>
      <c r="AE986" s="125" t="n"/>
      <c r="AF986" s="124">
        <f>MONTH(O986)</f>
        <v/>
      </c>
      <c r="AG986" s="124">
        <f>VLOOKUP(IFERROR(MID(AE986,1,(FIND(",",AE986,1)-1)),AE986),Facility_Region_Mapping,2,FALSE)</f>
        <v/>
      </c>
      <c r="AH986" s="124" t="n"/>
      <c r="AI986" s="124">
        <f>IF(C986&lt;&gt;"",IF(M986="ESM User",getInterfaceName($C986),"NA"),"")</f>
        <v/>
      </c>
      <c r="AJ986" s="116">
        <f>IF(Q986&lt;&gt;"",DATE(YEAR(Q986), MONTH(Q986), DAY(Q986)),"")</f>
        <v/>
      </c>
      <c r="AK986" s="130">
        <f>IF(Q986&lt;&gt;0,Q986-N986,TODAY()-N986)</f>
        <v/>
      </c>
      <c r="AL986" s="112">
        <f>IF(F986="Re-assigned",0,IF(H986="Closed",0,IF(H986="Service Restored",0,IF(H986="",0,1))))</f>
        <v/>
      </c>
      <c r="AM986" s="124">
        <f>IF(AL986=0,"",IF(AK986&gt;20.99,"Aged","Non-Aged"))</f>
        <v/>
      </c>
      <c r="AN986" s="112">
        <f>IF(Q986&lt;&gt;"",MONTH(Q986),"")</f>
        <v/>
      </c>
      <c r="AO986" s="112">
        <f>IFERROR(VALUE(V986),0)</f>
        <v/>
      </c>
    </row>
    <row customFormat="1" customHeight="1" ht="29.25" r="987" s="112" spans="1:41">
      <c r="A987" s="127" t="n"/>
      <c r="B987" s="113" t="n"/>
      <c r="C987" s="127" t="n"/>
      <c r="D987" s="127" t="n"/>
      <c r="E987" s="114">
        <f>IF(F987 &lt;&gt; "",VLOOKUP(F987,CategoryLookup,2,FALSE), "")</f>
        <v/>
      </c>
      <c r="F987" s="126" t="n"/>
      <c r="G987" s="127" t="n"/>
      <c r="H987" s="127" t="n"/>
      <c r="I987" s="127" t="n"/>
      <c r="J987" s="127" t="n"/>
      <c r="K987" s="127" t="n"/>
      <c r="L987" s="127" t="n"/>
      <c r="M987" s="127" t="n"/>
      <c r="N987" s="120" t="n"/>
      <c r="O987" s="120" t="n"/>
      <c r="P987" s="120" t="n"/>
      <c r="Q987" s="120" t="n"/>
      <c r="R987" s="121" t="n"/>
      <c r="S987" s="121" t="n"/>
      <c r="T987" s="121" t="n"/>
      <c r="U987" s="121" t="n"/>
      <c r="V987" s="117">
        <f>IF(P987="NA","NA",IF(P987&lt;&gt;"",TEXT(P987-N987,"[h].mm"),""))</f>
        <v/>
      </c>
      <c r="W987" s="118">
        <f>IF(AND(R987="",S987=""),"",R987+S987)</f>
        <v/>
      </c>
      <c r="X987" s="116">
        <f>IF(O987&lt;&gt;"",DATE(YEAR(O987), MONTH(O987), DAY(O987)),"")</f>
        <v/>
      </c>
      <c r="Y987" s="122" t="n"/>
      <c r="Z987" s="123" t="n"/>
      <c r="AA987" s="117">
        <f>IF(F987="Re-assigned","NA",IF(W987="","",IF(W987&gt;=VLOOKUP(D987,SLAMatrix,3,FALSE),"Yes",IF(W987&lt;VLOOKUP(D987,SLAMatrix,2,FALSE),"No","Internal"))))</f>
        <v/>
      </c>
      <c r="AB987" s="123" t="n"/>
      <c r="AC987" s="123" t="n"/>
      <c r="AD987" s="119" t="n"/>
      <c r="AE987" s="125" t="n"/>
      <c r="AF987" s="124">
        <f>MONTH(O987)</f>
        <v/>
      </c>
      <c r="AG987" s="124">
        <f>VLOOKUP(IFERROR(MID(AE987,1,(FIND(",",AE987,1)-1)),AE987),Facility_Region_Mapping,2,FALSE)</f>
        <v/>
      </c>
      <c r="AH987" s="124" t="n"/>
      <c r="AI987" s="124">
        <f>IF(C987&lt;&gt;"",IF(M987="ESM User",getInterfaceName($C987),"NA"),"")</f>
        <v/>
      </c>
      <c r="AJ987" s="116">
        <f>IF(Q987&lt;&gt;"",DATE(YEAR(Q987), MONTH(Q987), DAY(Q987)),"")</f>
        <v/>
      </c>
      <c r="AK987" s="130">
        <f>IF(Q987&lt;&gt;0,Q987-N987,TODAY()-N987)</f>
        <v/>
      </c>
      <c r="AL987" s="112">
        <f>IF(F987="Re-assigned",0,IF(H987="Closed",0,IF(H987="Service Restored",0,IF(H987="",0,1))))</f>
        <v/>
      </c>
      <c r="AM987" s="124">
        <f>IF(AL987=0,"",IF(AK987&gt;20.99,"Aged","Non-Aged"))</f>
        <v/>
      </c>
      <c r="AN987" s="112">
        <f>IF(Q987&lt;&gt;"",MONTH(Q987),"")</f>
        <v/>
      </c>
      <c r="AO987" s="112">
        <f>IFERROR(VALUE(V987),0)</f>
        <v/>
      </c>
    </row>
    <row customFormat="1" customHeight="1" ht="29.25" r="988" s="112" spans="1:41">
      <c r="A988" s="127" t="n"/>
      <c r="B988" s="113" t="n"/>
      <c r="C988" s="127" t="n"/>
      <c r="D988" s="127" t="n"/>
      <c r="E988" s="114">
        <f>IF(F988 &lt;&gt; "",VLOOKUP(F988,CategoryLookup,2,FALSE), "")</f>
        <v/>
      </c>
      <c r="F988" s="126" t="n"/>
      <c r="G988" s="127" t="n"/>
      <c r="H988" s="127" t="n"/>
      <c r="I988" s="127" t="n"/>
      <c r="J988" s="127" t="n"/>
      <c r="K988" s="127" t="n"/>
      <c r="L988" s="127" t="n"/>
      <c r="M988" s="127" t="n"/>
      <c r="N988" s="120" t="n"/>
      <c r="O988" s="120" t="n"/>
      <c r="P988" s="120" t="n"/>
      <c r="Q988" s="120" t="n"/>
      <c r="R988" s="121" t="n"/>
      <c r="S988" s="121" t="n"/>
      <c r="T988" s="121" t="n"/>
      <c r="U988" s="121" t="n"/>
      <c r="V988" s="117">
        <f>IF(P988="NA","NA",IF(P988&lt;&gt;"",TEXT(P988-N988,"[h].mm"),""))</f>
        <v/>
      </c>
      <c r="W988" s="118">
        <f>IF(AND(R988="",S988=""),"",R988+S988)</f>
        <v/>
      </c>
      <c r="X988" s="116">
        <f>IF(O988&lt;&gt;"",DATE(YEAR(O988), MONTH(O988), DAY(O988)),"")</f>
        <v/>
      </c>
      <c r="Y988" s="122" t="n"/>
      <c r="Z988" s="123" t="n"/>
      <c r="AA988" s="117">
        <f>IF(F988="Re-assigned","NA",IF(W988="","",IF(W988&gt;=VLOOKUP(D988,SLAMatrix,3,FALSE),"Yes",IF(W988&lt;VLOOKUP(D988,SLAMatrix,2,FALSE),"No","Internal"))))</f>
        <v/>
      </c>
      <c r="AB988" s="123" t="n"/>
      <c r="AC988" s="123" t="n"/>
      <c r="AD988" s="119" t="n"/>
      <c r="AE988" s="125" t="n"/>
      <c r="AF988" s="124">
        <f>MONTH(O988)</f>
        <v/>
      </c>
      <c r="AG988" s="124">
        <f>VLOOKUP(IFERROR(MID(AE988,1,(FIND(",",AE988,1)-1)),AE988),Facility_Region_Mapping,2,FALSE)</f>
        <v/>
      </c>
      <c r="AH988" s="124" t="n"/>
      <c r="AI988" s="124">
        <f>IF(C988&lt;&gt;"",IF(M988="ESM User",getInterfaceName($C988),"NA"),"")</f>
        <v/>
      </c>
      <c r="AJ988" s="116">
        <f>IF(Q988&lt;&gt;"",DATE(YEAR(Q988), MONTH(Q988), DAY(Q988)),"")</f>
        <v/>
      </c>
      <c r="AK988" s="130">
        <f>IF(Q988&lt;&gt;0,Q988-N988,TODAY()-N988)</f>
        <v/>
      </c>
      <c r="AL988" s="112">
        <f>IF(F988="Re-assigned",0,IF(H988="Closed",0,IF(H988="Service Restored",0,IF(H988="",0,1))))</f>
        <v/>
      </c>
      <c r="AM988" s="124">
        <f>IF(AL988=0,"",IF(AK988&gt;20.99,"Aged","Non-Aged"))</f>
        <v/>
      </c>
      <c r="AN988" s="112">
        <f>IF(Q988&lt;&gt;"",MONTH(Q988),"")</f>
        <v/>
      </c>
      <c r="AO988" s="112">
        <f>IFERROR(VALUE(V988),0)</f>
        <v/>
      </c>
    </row>
    <row customFormat="1" customHeight="1" ht="29.25" r="989" s="112" spans="1:41">
      <c r="A989" s="127" t="n"/>
      <c r="B989" s="113" t="n"/>
      <c r="C989" s="127" t="n"/>
      <c r="D989" s="127" t="n"/>
      <c r="E989" s="114">
        <f>IF(F989 &lt;&gt; "",VLOOKUP(F989,CategoryLookup,2,FALSE), "")</f>
        <v/>
      </c>
      <c r="F989" s="126" t="n"/>
      <c r="G989" s="127" t="n"/>
      <c r="H989" s="127" t="n"/>
      <c r="I989" s="127" t="n"/>
      <c r="J989" s="127" t="n"/>
      <c r="K989" s="127" t="n"/>
      <c r="L989" s="127" t="n"/>
      <c r="M989" s="127" t="n"/>
      <c r="N989" s="120" t="n"/>
      <c r="O989" s="120" t="n"/>
      <c r="P989" s="120" t="n"/>
      <c r="Q989" s="120" t="n"/>
      <c r="R989" s="121" t="n"/>
      <c r="S989" s="121" t="n"/>
      <c r="T989" s="121" t="n"/>
      <c r="U989" s="121" t="n"/>
      <c r="V989" s="117">
        <f>IF(P989="NA","NA",IF(P989&lt;&gt;"",TEXT(P989-N989,"[h].mm"),""))</f>
        <v/>
      </c>
      <c r="W989" s="118">
        <f>IF(AND(R989="",S989=""),"",R989+S989)</f>
        <v/>
      </c>
      <c r="X989" s="116">
        <f>IF(O989&lt;&gt;"",DATE(YEAR(O989), MONTH(O989), DAY(O989)),"")</f>
        <v/>
      </c>
      <c r="Y989" s="122" t="n"/>
      <c r="Z989" s="123" t="n"/>
      <c r="AA989" s="117">
        <f>IF(F989="Re-assigned","NA",IF(W989="","",IF(W989&gt;=VLOOKUP(D989,SLAMatrix,3,FALSE),"Yes",IF(W989&lt;VLOOKUP(D989,SLAMatrix,2,FALSE),"No","Internal"))))</f>
        <v/>
      </c>
      <c r="AB989" s="123" t="n"/>
      <c r="AC989" s="123" t="n"/>
      <c r="AD989" s="119" t="n"/>
      <c r="AE989" s="125" t="n"/>
      <c r="AF989" s="124">
        <f>MONTH(O989)</f>
        <v/>
      </c>
      <c r="AG989" s="124">
        <f>VLOOKUP(IFERROR(MID(AE989,1,(FIND(",",AE989,1)-1)),AE989),Facility_Region_Mapping,2,FALSE)</f>
        <v/>
      </c>
      <c r="AH989" s="124" t="n"/>
      <c r="AI989" s="124">
        <f>IF(C989&lt;&gt;"",IF(M989="ESM User",getInterfaceName($C989),"NA"),"")</f>
        <v/>
      </c>
      <c r="AJ989" s="116">
        <f>IF(Q989&lt;&gt;"",DATE(YEAR(Q989), MONTH(Q989), DAY(Q989)),"")</f>
        <v/>
      </c>
      <c r="AK989" s="130">
        <f>IF(Q989&lt;&gt;0,Q989-N989,TODAY()-N989)</f>
        <v/>
      </c>
      <c r="AL989" s="112">
        <f>IF(F989="Re-assigned",0,IF(H989="Closed",0,IF(H989="Service Restored",0,IF(H989="",0,1))))</f>
        <v/>
      </c>
      <c r="AM989" s="124">
        <f>IF(AL989=0,"",IF(AK989&gt;20.99,"Aged","Non-Aged"))</f>
        <v/>
      </c>
      <c r="AN989" s="112">
        <f>IF(Q989&lt;&gt;"",MONTH(Q989),"")</f>
        <v/>
      </c>
      <c r="AO989" s="112">
        <f>IFERROR(VALUE(V989),0)</f>
        <v/>
      </c>
    </row>
    <row customFormat="1" customHeight="1" ht="29.25" r="990" s="112" spans="1:41">
      <c r="A990" s="127" t="n"/>
      <c r="B990" s="113" t="n"/>
      <c r="C990" s="127" t="n"/>
      <c r="D990" s="127" t="n"/>
      <c r="E990" s="114">
        <f>IF(F990 &lt;&gt; "",VLOOKUP(F990,CategoryLookup,2,FALSE), "")</f>
        <v/>
      </c>
      <c r="F990" s="126" t="n"/>
      <c r="G990" s="127" t="n"/>
      <c r="H990" s="127" t="n"/>
      <c r="I990" s="127" t="n"/>
      <c r="J990" s="127" t="n"/>
      <c r="K990" s="127" t="n"/>
      <c r="L990" s="127" t="n"/>
      <c r="M990" s="127" t="n"/>
      <c r="N990" s="120" t="n"/>
      <c r="O990" s="120" t="n"/>
      <c r="P990" s="120" t="n"/>
      <c r="Q990" s="120" t="n"/>
      <c r="R990" s="121" t="n"/>
      <c r="S990" s="121" t="n"/>
      <c r="T990" s="121" t="n"/>
      <c r="U990" s="121" t="n"/>
      <c r="V990" s="117">
        <f>IF(P990="NA","NA",IF(P990&lt;&gt;"",TEXT(P990-N990,"[h].mm"),""))</f>
        <v/>
      </c>
      <c r="W990" s="118">
        <f>IF(AND(R990="",S990=""),"",R990+S990)</f>
        <v/>
      </c>
      <c r="X990" s="116">
        <f>IF(O990&lt;&gt;"",DATE(YEAR(O990), MONTH(O990), DAY(O990)),"")</f>
        <v/>
      </c>
      <c r="Y990" s="122" t="n"/>
      <c r="Z990" s="123" t="n"/>
      <c r="AA990" s="117">
        <f>IF(F990="Re-assigned","NA",IF(W990="","",IF(W990&gt;=VLOOKUP(D990,SLAMatrix,3,FALSE),"Yes",IF(W990&lt;VLOOKUP(D990,SLAMatrix,2,FALSE),"No","Internal"))))</f>
        <v/>
      </c>
      <c r="AB990" s="123" t="n"/>
      <c r="AC990" s="123" t="n"/>
      <c r="AD990" s="119" t="n"/>
      <c r="AE990" s="125" t="n"/>
      <c r="AF990" s="124">
        <f>MONTH(O990)</f>
        <v/>
      </c>
      <c r="AG990" s="124">
        <f>VLOOKUP(IFERROR(MID(AE990,1,(FIND(",",AE990,1)-1)),AE990),Facility_Region_Mapping,2,FALSE)</f>
        <v/>
      </c>
      <c r="AH990" s="124" t="n"/>
      <c r="AI990" s="124">
        <f>IF(C990&lt;&gt;"",IF(M990="ESM User",getInterfaceName($C990),"NA"),"")</f>
        <v/>
      </c>
      <c r="AJ990" s="116">
        <f>IF(Q990&lt;&gt;"",DATE(YEAR(Q990), MONTH(Q990), DAY(Q990)),"")</f>
        <v/>
      </c>
      <c r="AK990" s="130">
        <f>IF(Q990&lt;&gt;0,Q990-N990,TODAY()-N990)</f>
        <v/>
      </c>
      <c r="AL990" s="112">
        <f>IF(F990="Re-assigned",0,IF(H990="Closed",0,IF(H990="Service Restored",0,IF(H990="",0,1))))</f>
        <v/>
      </c>
      <c r="AM990" s="124">
        <f>IF(AL990=0,"",IF(AK990&gt;20.99,"Aged","Non-Aged"))</f>
        <v/>
      </c>
      <c r="AN990" s="112">
        <f>IF(Q990&lt;&gt;"",MONTH(Q990),"")</f>
        <v/>
      </c>
      <c r="AO990" s="112">
        <f>IFERROR(VALUE(V990),0)</f>
        <v/>
      </c>
    </row>
    <row customFormat="1" customHeight="1" ht="29.25" r="991" s="112" spans="1:41">
      <c r="A991" s="127" t="n"/>
      <c r="B991" s="113" t="n"/>
      <c r="C991" s="127" t="n"/>
      <c r="D991" s="127" t="n"/>
      <c r="E991" s="114">
        <f>IF(F991 &lt;&gt; "",VLOOKUP(F991,CategoryLookup,2,FALSE), "")</f>
        <v/>
      </c>
      <c r="F991" s="126" t="n"/>
      <c r="G991" s="127" t="n"/>
      <c r="H991" s="127" t="n"/>
      <c r="I991" s="127" t="n"/>
      <c r="J991" s="127" t="n"/>
      <c r="K991" s="127" t="n"/>
      <c r="L991" s="127" t="n"/>
      <c r="M991" s="127" t="n"/>
      <c r="N991" s="120" t="n"/>
      <c r="O991" s="120" t="n"/>
      <c r="P991" s="120" t="n"/>
      <c r="Q991" s="120" t="n"/>
      <c r="R991" s="121" t="n"/>
      <c r="S991" s="121" t="n"/>
      <c r="T991" s="121" t="n"/>
      <c r="U991" s="121" t="n"/>
      <c r="V991" s="117">
        <f>IF(P991="NA","NA",IF(P991&lt;&gt;"",TEXT(P991-N991,"[h].mm"),""))</f>
        <v/>
      </c>
      <c r="W991" s="118">
        <f>IF(AND(R991="",S991=""),"",R991+S991)</f>
        <v/>
      </c>
      <c r="X991" s="116">
        <f>IF(O991&lt;&gt;"",DATE(YEAR(O991), MONTH(O991), DAY(O991)),"")</f>
        <v/>
      </c>
      <c r="Y991" s="122" t="n"/>
      <c r="Z991" s="123" t="n"/>
      <c r="AA991" s="117">
        <f>IF(F991="Re-assigned","NA",IF(W991="","",IF(W991&gt;=VLOOKUP(D991,SLAMatrix,3,FALSE),"Yes",IF(W991&lt;VLOOKUP(D991,SLAMatrix,2,FALSE),"No","Internal"))))</f>
        <v/>
      </c>
      <c r="AB991" s="123" t="n"/>
      <c r="AC991" s="123" t="n"/>
      <c r="AD991" s="119" t="n"/>
      <c r="AE991" s="125" t="n"/>
      <c r="AF991" s="124">
        <f>MONTH(O991)</f>
        <v/>
      </c>
      <c r="AG991" s="124">
        <f>VLOOKUP(IFERROR(MID(AE991,1,(FIND(",",AE991,1)-1)),AE991),Facility_Region_Mapping,2,FALSE)</f>
        <v/>
      </c>
      <c r="AH991" s="124" t="n"/>
      <c r="AI991" s="124">
        <f>IF(C991&lt;&gt;"",IF(M991="ESM User",getInterfaceName($C991),"NA"),"")</f>
        <v/>
      </c>
      <c r="AJ991" s="116">
        <f>IF(Q991&lt;&gt;"",DATE(YEAR(Q991), MONTH(Q991), DAY(Q991)),"")</f>
        <v/>
      </c>
      <c r="AK991" s="130">
        <f>IF(Q991&lt;&gt;0,Q991-N991,TODAY()-N991)</f>
        <v/>
      </c>
      <c r="AL991" s="112">
        <f>IF(F991="Re-assigned",0,IF(H991="Closed",0,IF(H991="Service Restored",0,IF(H991="",0,1))))</f>
        <v/>
      </c>
      <c r="AM991" s="124">
        <f>IF(AL991=0,"",IF(AK991&gt;20.99,"Aged","Non-Aged"))</f>
        <v/>
      </c>
      <c r="AN991" s="112">
        <f>IF(Q991&lt;&gt;"",MONTH(Q991),"")</f>
        <v/>
      </c>
      <c r="AO991" s="112">
        <f>IFERROR(VALUE(V991),0)</f>
        <v/>
      </c>
    </row>
    <row customFormat="1" customHeight="1" ht="29.25" r="992" s="112" spans="1:41">
      <c r="A992" s="127" t="n"/>
      <c r="B992" s="113" t="n"/>
      <c r="C992" s="127" t="n"/>
      <c r="D992" s="127" t="n"/>
      <c r="E992" s="114">
        <f>IF(F992 &lt;&gt; "",VLOOKUP(F992,CategoryLookup,2,FALSE), "")</f>
        <v/>
      </c>
      <c r="F992" s="126" t="n"/>
      <c r="G992" s="127" t="n"/>
      <c r="H992" s="127" t="n"/>
      <c r="I992" s="127" t="n"/>
      <c r="J992" s="127" t="n"/>
      <c r="K992" s="127" t="n"/>
      <c r="L992" s="127" t="n"/>
      <c r="M992" s="127" t="n"/>
      <c r="N992" s="120" t="n"/>
      <c r="O992" s="120" t="n"/>
      <c r="P992" s="120" t="n"/>
      <c r="Q992" s="120" t="n"/>
      <c r="R992" s="121" t="n"/>
      <c r="S992" s="121" t="n"/>
      <c r="T992" s="121" t="n"/>
      <c r="U992" s="121" t="n"/>
      <c r="V992" s="117">
        <f>IF(P992="NA","NA",IF(P992&lt;&gt;"",TEXT(P992-N992,"[h].mm"),""))</f>
        <v/>
      </c>
      <c r="W992" s="118">
        <f>IF(AND(R992="",S992=""),"",R992+S992)</f>
        <v/>
      </c>
      <c r="X992" s="116">
        <f>IF(O992&lt;&gt;"",DATE(YEAR(O992), MONTH(O992), DAY(O992)),"")</f>
        <v/>
      </c>
      <c r="Y992" s="122" t="n"/>
      <c r="Z992" s="123" t="n"/>
      <c r="AA992" s="117">
        <f>IF(F992="Re-assigned","NA",IF(W992="","",IF(W992&gt;=VLOOKUP(D992,SLAMatrix,3,FALSE),"Yes",IF(W992&lt;VLOOKUP(D992,SLAMatrix,2,FALSE),"No","Internal"))))</f>
        <v/>
      </c>
      <c r="AB992" s="123" t="n"/>
      <c r="AC992" s="123" t="n"/>
      <c r="AD992" s="119" t="n"/>
      <c r="AE992" s="125" t="n"/>
      <c r="AF992" s="124">
        <f>MONTH(O992)</f>
        <v/>
      </c>
      <c r="AG992" s="124">
        <f>VLOOKUP(IFERROR(MID(AE992,1,(FIND(",",AE992,1)-1)),AE992),Facility_Region_Mapping,2,FALSE)</f>
        <v/>
      </c>
      <c r="AH992" s="124" t="n"/>
      <c r="AI992" s="124">
        <f>IF(C992&lt;&gt;"",IF(M992="ESM User",getInterfaceName($C992),"NA"),"")</f>
        <v/>
      </c>
      <c r="AJ992" s="116">
        <f>IF(Q992&lt;&gt;"",DATE(YEAR(Q992), MONTH(Q992), DAY(Q992)),"")</f>
        <v/>
      </c>
      <c r="AK992" s="130">
        <f>IF(Q992&lt;&gt;0,Q992-N992,TODAY()-N992)</f>
        <v/>
      </c>
      <c r="AL992" s="112">
        <f>IF(F992="Re-assigned",0,IF(H992="Closed",0,IF(H992="Service Restored",0,IF(H992="",0,1))))</f>
        <v/>
      </c>
      <c r="AM992" s="124">
        <f>IF(AL992=0,"",IF(AK992&gt;20.99,"Aged","Non-Aged"))</f>
        <v/>
      </c>
      <c r="AN992" s="112">
        <f>IF(Q992&lt;&gt;"",MONTH(Q992),"")</f>
        <v/>
      </c>
      <c r="AO992" s="112">
        <f>IFERROR(VALUE(V992),0)</f>
        <v/>
      </c>
    </row>
    <row customFormat="1" customHeight="1" ht="29.25" r="993" s="112" spans="1:41">
      <c r="A993" s="127" t="n"/>
      <c r="B993" s="113" t="n"/>
      <c r="C993" s="127" t="n"/>
      <c r="D993" s="127" t="n"/>
      <c r="E993" s="114">
        <f>IF(F993 &lt;&gt; "",VLOOKUP(F993,CategoryLookup,2,FALSE), "")</f>
        <v/>
      </c>
      <c r="F993" s="126" t="n"/>
      <c r="G993" s="127" t="n"/>
      <c r="H993" s="127" t="n"/>
      <c r="I993" s="127" t="n"/>
      <c r="J993" s="127" t="n"/>
      <c r="K993" s="127" t="n"/>
      <c r="L993" s="127" t="n"/>
      <c r="M993" s="127" t="n"/>
      <c r="N993" s="120" t="n"/>
      <c r="O993" s="120" t="n"/>
      <c r="P993" s="120" t="n"/>
      <c r="Q993" s="120" t="n"/>
      <c r="R993" s="121" t="n"/>
      <c r="S993" s="121" t="n"/>
      <c r="T993" s="121" t="n"/>
      <c r="U993" s="121" t="n"/>
      <c r="V993" s="117">
        <f>IF(P993="NA","NA",IF(P993&lt;&gt;"",TEXT(P993-N993,"[h].mm"),""))</f>
        <v/>
      </c>
      <c r="W993" s="118">
        <f>IF(AND(R993="",S993=""),"",R993+S993)</f>
        <v/>
      </c>
      <c r="X993" s="116">
        <f>IF(O993&lt;&gt;"",DATE(YEAR(O993), MONTH(O993), DAY(O993)),"")</f>
        <v/>
      </c>
      <c r="Y993" s="122" t="n"/>
      <c r="Z993" s="123" t="n"/>
      <c r="AA993" s="117">
        <f>IF(F993="Re-assigned","NA",IF(W993="","",IF(W993&gt;=VLOOKUP(D993,SLAMatrix,3,FALSE),"Yes",IF(W993&lt;VLOOKUP(D993,SLAMatrix,2,FALSE),"No","Internal"))))</f>
        <v/>
      </c>
      <c r="AB993" s="123" t="n"/>
      <c r="AC993" s="123" t="n"/>
      <c r="AD993" s="119" t="n"/>
      <c r="AE993" s="125" t="n"/>
      <c r="AF993" s="124">
        <f>MONTH(O993)</f>
        <v/>
      </c>
      <c r="AG993" s="124">
        <f>VLOOKUP(IFERROR(MID(AE993,1,(FIND(",",AE993,1)-1)),AE993),Facility_Region_Mapping,2,FALSE)</f>
        <v/>
      </c>
      <c r="AH993" s="124" t="n"/>
      <c r="AI993" s="124">
        <f>IF(C993&lt;&gt;"",IF(M993="ESM User",getInterfaceName($C993),"NA"),"")</f>
        <v/>
      </c>
      <c r="AJ993" s="116">
        <f>IF(Q993&lt;&gt;"",DATE(YEAR(Q993), MONTH(Q993), DAY(Q993)),"")</f>
        <v/>
      </c>
      <c r="AK993" s="130">
        <f>IF(Q993&lt;&gt;0,Q993-N993,TODAY()-N993)</f>
        <v/>
      </c>
      <c r="AL993" s="112">
        <f>IF(F993="Re-assigned",0,IF(H993="Closed",0,IF(H993="Service Restored",0,IF(H993="",0,1))))</f>
        <v/>
      </c>
      <c r="AM993" s="124">
        <f>IF(AL993=0,"",IF(AK993&gt;20.99,"Aged","Non-Aged"))</f>
        <v/>
      </c>
      <c r="AN993" s="112">
        <f>IF(Q993&lt;&gt;"",MONTH(Q993),"")</f>
        <v/>
      </c>
      <c r="AO993" s="112">
        <f>IFERROR(VALUE(V993),0)</f>
        <v/>
      </c>
    </row>
    <row customFormat="1" customHeight="1" ht="29.25" r="994" s="112" spans="1:41">
      <c r="A994" s="127" t="n"/>
      <c r="B994" s="113" t="n"/>
      <c r="C994" s="127" t="n"/>
      <c r="D994" s="127" t="n"/>
      <c r="E994" s="114">
        <f>IF(F994 &lt;&gt; "",VLOOKUP(F994,CategoryLookup,2,FALSE), "")</f>
        <v/>
      </c>
      <c r="F994" s="126" t="n"/>
      <c r="G994" s="127" t="n"/>
      <c r="H994" s="127" t="n"/>
      <c r="I994" s="127" t="n"/>
      <c r="J994" s="127" t="n"/>
      <c r="K994" s="127" t="n"/>
      <c r="L994" s="127" t="n"/>
      <c r="M994" s="127" t="n"/>
      <c r="N994" s="120" t="n"/>
      <c r="O994" s="120" t="n"/>
      <c r="P994" s="120" t="n"/>
      <c r="Q994" s="120" t="n"/>
      <c r="R994" s="121" t="n"/>
      <c r="S994" s="121" t="n"/>
      <c r="T994" s="121" t="n"/>
      <c r="U994" s="121" t="n"/>
      <c r="V994" s="117">
        <f>IF(P994="NA","NA",IF(P994&lt;&gt;"",TEXT(P994-N994,"[h].mm"),""))</f>
        <v/>
      </c>
      <c r="W994" s="118">
        <f>IF(AND(R994="",S994=""),"",R994+S994)</f>
        <v/>
      </c>
      <c r="X994" s="116">
        <f>IF(O994&lt;&gt;"",DATE(YEAR(O994), MONTH(O994), DAY(O994)),"")</f>
        <v/>
      </c>
      <c r="Y994" s="122" t="n"/>
      <c r="Z994" s="123" t="n"/>
      <c r="AA994" s="117">
        <f>IF(F994="Re-assigned","NA",IF(W994="","",IF(W994&gt;=VLOOKUP(D994,SLAMatrix,3,FALSE),"Yes",IF(W994&lt;VLOOKUP(D994,SLAMatrix,2,FALSE),"No","Internal"))))</f>
        <v/>
      </c>
      <c r="AB994" s="123" t="n"/>
      <c r="AC994" s="123" t="n"/>
      <c r="AD994" s="119" t="n"/>
      <c r="AE994" s="125" t="n"/>
      <c r="AF994" s="124">
        <f>MONTH(O994)</f>
        <v/>
      </c>
      <c r="AG994" s="124">
        <f>VLOOKUP(IFERROR(MID(AE994,1,(FIND(",",AE994,1)-1)),AE994),Facility_Region_Mapping,2,FALSE)</f>
        <v/>
      </c>
      <c r="AH994" s="124" t="n"/>
      <c r="AI994" s="124">
        <f>IF(C994&lt;&gt;"",IF(M994="ESM User",getInterfaceName($C994),"NA"),"")</f>
        <v/>
      </c>
      <c r="AJ994" s="116">
        <f>IF(Q994&lt;&gt;"",DATE(YEAR(Q994), MONTH(Q994), DAY(Q994)),"")</f>
        <v/>
      </c>
      <c r="AK994" s="130">
        <f>IF(Q994&lt;&gt;0,Q994-N994,TODAY()-N994)</f>
        <v/>
      </c>
      <c r="AL994" s="112">
        <f>IF(F994="Re-assigned",0,IF(H994="Closed",0,IF(H994="Service Restored",0,IF(H994="",0,1))))</f>
        <v/>
      </c>
      <c r="AM994" s="124">
        <f>IF(AL994=0,"",IF(AK994&gt;20.99,"Aged","Non-Aged"))</f>
        <v/>
      </c>
      <c r="AN994" s="112">
        <f>IF(Q994&lt;&gt;"",MONTH(Q994),"")</f>
        <v/>
      </c>
      <c r="AO994" s="112">
        <f>IFERROR(VALUE(V994),0)</f>
        <v/>
      </c>
    </row>
    <row customFormat="1" customHeight="1" ht="29.25" r="995" s="112" spans="1:41">
      <c r="A995" s="127" t="n"/>
      <c r="B995" s="113" t="n"/>
      <c r="C995" s="127" t="n"/>
      <c r="D995" s="127" t="n"/>
      <c r="E995" s="114">
        <f>IF(F995 &lt;&gt; "",VLOOKUP(F995,CategoryLookup,2,FALSE), "")</f>
        <v/>
      </c>
      <c r="F995" s="126" t="n"/>
      <c r="G995" s="127" t="n"/>
      <c r="H995" s="127" t="n"/>
      <c r="I995" s="127" t="n"/>
      <c r="J995" s="127" t="n"/>
      <c r="K995" s="127" t="n"/>
      <c r="L995" s="127" t="n"/>
      <c r="M995" s="127" t="n"/>
      <c r="N995" s="120" t="n"/>
      <c r="O995" s="120" t="n"/>
      <c r="P995" s="120" t="n"/>
      <c r="Q995" s="120" t="n"/>
      <c r="R995" s="121" t="n"/>
      <c r="S995" s="121" t="n"/>
      <c r="T995" s="121" t="n"/>
      <c r="U995" s="121" t="n"/>
      <c r="V995" s="117">
        <f>IF(P995="NA","NA",IF(P995&lt;&gt;"",TEXT(P995-N995,"[h].mm"),""))</f>
        <v/>
      </c>
      <c r="W995" s="118">
        <f>IF(AND(R995="",S995=""),"",R995+S995)</f>
        <v/>
      </c>
      <c r="X995" s="116">
        <f>IF(O995&lt;&gt;"",DATE(YEAR(O995), MONTH(O995), DAY(O995)),"")</f>
        <v/>
      </c>
      <c r="Y995" s="122" t="n"/>
      <c r="Z995" s="123" t="n"/>
      <c r="AA995" s="117">
        <f>IF(F995="Re-assigned","NA",IF(W995="","",IF(W995&gt;=VLOOKUP(D995,SLAMatrix,3,FALSE),"Yes",IF(W995&lt;VLOOKUP(D995,SLAMatrix,2,FALSE),"No","Internal"))))</f>
        <v/>
      </c>
      <c r="AB995" s="123" t="n"/>
      <c r="AC995" s="123" t="n"/>
      <c r="AD995" s="119" t="n"/>
      <c r="AE995" s="125" t="n"/>
      <c r="AF995" s="124">
        <f>MONTH(O995)</f>
        <v/>
      </c>
      <c r="AG995" s="124">
        <f>VLOOKUP(IFERROR(MID(AE995,1,(FIND(",",AE995,1)-1)),AE995),Facility_Region_Mapping,2,FALSE)</f>
        <v/>
      </c>
      <c r="AH995" s="124" t="n"/>
      <c r="AI995" s="124">
        <f>IF(C995&lt;&gt;"",IF(M995="ESM User",getInterfaceName($C995),"NA"),"")</f>
        <v/>
      </c>
      <c r="AJ995" s="116">
        <f>IF(Q995&lt;&gt;"",DATE(YEAR(Q995), MONTH(Q995), DAY(Q995)),"")</f>
        <v/>
      </c>
      <c r="AK995" s="130">
        <f>IF(Q995&lt;&gt;0,Q995-N995,TODAY()-N995)</f>
        <v/>
      </c>
      <c r="AL995" s="112">
        <f>IF(F995="Re-assigned",0,IF(H995="Closed",0,IF(H995="Service Restored",0,IF(H995="",0,1))))</f>
        <v/>
      </c>
      <c r="AM995" s="124">
        <f>IF(AL995=0,"",IF(AK995&gt;20.99,"Aged","Non-Aged"))</f>
        <v/>
      </c>
      <c r="AN995" s="112">
        <f>IF(Q995&lt;&gt;"",MONTH(Q995),"")</f>
        <v/>
      </c>
      <c r="AO995" s="112">
        <f>IFERROR(VALUE(V995),0)</f>
        <v/>
      </c>
    </row>
    <row customFormat="1" customHeight="1" ht="29.25" r="996" s="112" spans="1:41">
      <c r="A996" s="127" t="n"/>
      <c r="B996" s="113" t="n"/>
      <c r="C996" s="127" t="n"/>
      <c r="D996" s="127" t="n"/>
      <c r="E996" s="114">
        <f>IF(F996 &lt;&gt; "",VLOOKUP(F996,CategoryLookup,2,FALSE), "")</f>
        <v/>
      </c>
      <c r="F996" s="126" t="n"/>
      <c r="G996" s="127" t="n"/>
      <c r="H996" s="127" t="n"/>
      <c r="I996" s="127" t="n"/>
      <c r="J996" s="127" t="n"/>
      <c r="K996" s="127" t="n"/>
      <c r="L996" s="127" t="n"/>
      <c r="M996" s="127" t="n"/>
      <c r="N996" s="120" t="n"/>
      <c r="O996" s="120" t="n"/>
      <c r="P996" s="120" t="n"/>
      <c r="Q996" s="120" t="n"/>
      <c r="R996" s="121" t="n"/>
      <c r="S996" s="121" t="n"/>
      <c r="T996" s="121" t="n"/>
      <c r="U996" s="121" t="n"/>
      <c r="V996" s="117">
        <f>IF(P996="NA","NA",IF(P996&lt;&gt;"",TEXT(P996-N996,"[h].mm"),""))</f>
        <v/>
      </c>
      <c r="W996" s="118">
        <f>IF(AND(R996="",S996=""),"",R996+S996)</f>
        <v/>
      </c>
      <c r="X996" s="116">
        <f>IF(O996&lt;&gt;"",DATE(YEAR(O996), MONTH(O996), DAY(O996)),"")</f>
        <v/>
      </c>
      <c r="Y996" s="122" t="n"/>
      <c r="Z996" s="123" t="n"/>
      <c r="AA996" s="117">
        <f>IF(F996="Re-assigned","NA",IF(W996="","",IF(W996&gt;=VLOOKUP(D996,SLAMatrix,3,FALSE),"Yes",IF(W996&lt;VLOOKUP(D996,SLAMatrix,2,FALSE),"No","Internal"))))</f>
        <v/>
      </c>
      <c r="AB996" s="123" t="n"/>
      <c r="AC996" s="123" t="n"/>
      <c r="AD996" s="119" t="n"/>
      <c r="AE996" s="125" t="n"/>
      <c r="AF996" s="124">
        <f>MONTH(O996)</f>
        <v/>
      </c>
      <c r="AG996" s="124">
        <f>VLOOKUP(IFERROR(MID(AE996,1,(FIND(",",AE996,1)-1)),AE996),Facility_Region_Mapping,2,FALSE)</f>
        <v/>
      </c>
      <c r="AH996" s="124" t="n"/>
      <c r="AI996" s="124">
        <f>IF(C996&lt;&gt;"",IF(M996="ESM User",getInterfaceName($C996),"NA"),"")</f>
        <v/>
      </c>
      <c r="AJ996" s="116">
        <f>IF(Q996&lt;&gt;"",DATE(YEAR(Q996), MONTH(Q996), DAY(Q996)),"")</f>
        <v/>
      </c>
      <c r="AK996" s="130">
        <f>IF(Q996&lt;&gt;0,Q996-N996,TODAY()-N996)</f>
        <v/>
      </c>
      <c r="AL996" s="112">
        <f>IF(F996="Re-assigned",0,IF(H996="Closed",0,IF(H996="Service Restored",0,IF(H996="",0,1))))</f>
        <v/>
      </c>
      <c r="AM996" s="124">
        <f>IF(AL996=0,"",IF(AK996&gt;20.99,"Aged","Non-Aged"))</f>
        <v/>
      </c>
      <c r="AN996" s="112">
        <f>IF(Q996&lt;&gt;"",MONTH(Q996),"")</f>
        <v/>
      </c>
      <c r="AO996" s="112">
        <f>IFERROR(VALUE(V996),0)</f>
        <v/>
      </c>
    </row>
    <row customFormat="1" customHeight="1" ht="29.25" r="997" s="112" spans="1:41">
      <c r="A997" s="127" t="n"/>
      <c r="B997" s="113" t="n"/>
      <c r="C997" s="127" t="n"/>
      <c r="D997" s="127" t="n"/>
      <c r="E997" s="114">
        <f>IF(F997 &lt;&gt; "",VLOOKUP(F997,CategoryLookup,2,FALSE), "")</f>
        <v/>
      </c>
      <c r="F997" s="126" t="n"/>
      <c r="G997" s="127" t="n"/>
      <c r="H997" s="127" t="n"/>
      <c r="I997" s="127" t="n"/>
      <c r="J997" s="127" t="n"/>
      <c r="K997" s="127" t="n"/>
      <c r="L997" s="127" t="n"/>
      <c r="M997" s="127" t="n"/>
      <c r="N997" s="120" t="n"/>
      <c r="O997" s="120" t="n"/>
      <c r="P997" s="120" t="n"/>
      <c r="Q997" s="120" t="n"/>
      <c r="R997" s="121" t="n"/>
      <c r="S997" s="121" t="n"/>
      <c r="T997" s="121" t="n"/>
      <c r="U997" s="121" t="n"/>
      <c r="V997" s="117">
        <f>IF(P997="NA","NA",IF(P997&lt;&gt;"",TEXT(P997-N997,"[h].mm"),""))</f>
        <v/>
      </c>
      <c r="W997" s="118">
        <f>IF(AND(R997="",S997=""),"",R997+S997)</f>
        <v/>
      </c>
      <c r="X997" s="116">
        <f>IF(O997&lt;&gt;"",DATE(YEAR(O997), MONTH(O997), DAY(O997)),"")</f>
        <v/>
      </c>
      <c r="Y997" s="122" t="n"/>
      <c r="Z997" s="123" t="n"/>
      <c r="AA997" s="117">
        <f>IF(F997="Re-assigned","NA",IF(W997="","",IF(W997&gt;=VLOOKUP(D997,SLAMatrix,3,FALSE),"Yes",IF(W997&lt;VLOOKUP(D997,SLAMatrix,2,FALSE),"No","Internal"))))</f>
        <v/>
      </c>
      <c r="AB997" s="123" t="n"/>
      <c r="AC997" s="123" t="n"/>
      <c r="AD997" s="119" t="n"/>
      <c r="AE997" s="125" t="n"/>
      <c r="AF997" s="124">
        <f>MONTH(O997)</f>
        <v/>
      </c>
      <c r="AG997" s="124">
        <f>VLOOKUP(IFERROR(MID(AE997,1,(FIND(",",AE997,1)-1)),AE997),Facility_Region_Mapping,2,FALSE)</f>
        <v/>
      </c>
      <c r="AH997" s="124" t="n"/>
      <c r="AI997" s="124">
        <f>IF(C997&lt;&gt;"",IF(M997="ESM User",getInterfaceName($C997),"NA"),"")</f>
        <v/>
      </c>
      <c r="AJ997" s="116">
        <f>IF(Q997&lt;&gt;"",DATE(YEAR(Q997), MONTH(Q997), DAY(Q997)),"")</f>
        <v/>
      </c>
      <c r="AK997" s="130">
        <f>IF(Q997&lt;&gt;0,Q997-N997,TODAY()-N997)</f>
        <v/>
      </c>
      <c r="AL997" s="112">
        <f>IF(F997="Re-assigned",0,IF(H997="Closed",0,IF(H997="Service Restored",0,IF(H997="",0,1))))</f>
        <v/>
      </c>
      <c r="AM997" s="124">
        <f>IF(AL997=0,"",IF(AK997&gt;20.99,"Aged","Non-Aged"))</f>
        <v/>
      </c>
      <c r="AN997" s="112">
        <f>IF(Q997&lt;&gt;"",MONTH(Q997),"")</f>
        <v/>
      </c>
      <c r="AO997" s="112">
        <f>IFERROR(VALUE(V997),0)</f>
        <v/>
      </c>
    </row>
    <row customFormat="1" customHeight="1" ht="29.25" r="998" s="112" spans="1:41">
      <c r="A998" s="127" t="n"/>
      <c r="B998" s="113" t="n"/>
      <c r="C998" s="127" t="n"/>
      <c r="D998" s="127" t="n"/>
      <c r="E998" s="114">
        <f>IF(F998 &lt;&gt; "",VLOOKUP(F998,CategoryLookup,2,FALSE), "")</f>
        <v/>
      </c>
      <c r="F998" s="126" t="n"/>
      <c r="G998" s="127" t="n"/>
      <c r="H998" s="127" t="n"/>
      <c r="I998" s="127" t="n"/>
      <c r="J998" s="127" t="n"/>
      <c r="K998" s="127" t="n"/>
      <c r="L998" s="127" t="n"/>
      <c r="M998" s="127" t="n"/>
      <c r="N998" s="120" t="n"/>
      <c r="O998" s="120" t="n"/>
      <c r="P998" s="120" t="n"/>
      <c r="Q998" s="120" t="n"/>
      <c r="R998" s="121" t="n"/>
      <c r="S998" s="121" t="n"/>
      <c r="T998" s="121" t="n"/>
      <c r="U998" s="121" t="n"/>
      <c r="V998" s="117">
        <f>IF(P998="NA","NA",IF(P998&lt;&gt;"",TEXT(P998-N998,"[h].mm"),""))</f>
        <v/>
      </c>
      <c r="W998" s="118">
        <f>IF(AND(R998="",S998=""),"",R998+S998)</f>
        <v/>
      </c>
      <c r="X998" s="116">
        <f>IF(O998&lt;&gt;"",DATE(YEAR(O998), MONTH(O998), DAY(O998)),"")</f>
        <v/>
      </c>
      <c r="Y998" s="122" t="n"/>
      <c r="Z998" s="123" t="n"/>
      <c r="AA998" s="117">
        <f>IF(F998="Re-assigned","NA",IF(W998="","",IF(W998&gt;=VLOOKUP(D998,SLAMatrix,3,FALSE),"Yes",IF(W998&lt;VLOOKUP(D998,SLAMatrix,2,FALSE),"No","Internal"))))</f>
        <v/>
      </c>
      <c r="AB998" s="123" t="n"/>
      <c r="AC998" s="123" t="n"/>
      <c r="AD998" s="119" t="n"/>
      <c r="AE998" s="125" t="n"/>
      <c r="AF998" s="124">
        <f>MONTH(O998)</f>
        <v/>
      </c>
      <c r="AG998" s="124">
        <f>VLOOKUP(IFERROR(MID(AE998,1,(FIND(",",AE998,1)-1)),AE998),Facility_Region_Mapping,2,FALSE)</f>
        <v/>
      </c>
      <c r="AH998" s="124" t="n"/>
      <c r="AI998" s="124">
        <f>IF(C998&lt;&gt;"",IF(M998="ESM User",getInterfaceName($C998),"NA"),"")</f>
        <v/>
      </c>
      <c r="AJ998" s="116">
        <f>IF(Q998&lt;&gt;"",DATE(YEAR(Q998), MONTH(Q998), DAY(Q998)),"")</f>
        <v/>
      </c>
      <c r="AK998" s="130">
        <f>IF(Q998&lt;&gt;0,Q998-N998,TODAY()-N998)</f>
        <v/>
      </c>
      <c r="AL998" s="112">
        <f>IF(F998="Re-assigned",0,IF(H998="Closed",0,IF(H998="Service Restored",0,IF(H998="",0,1))))</f>
        <v/>
      </c>
      <c r="AM998" s="124">
        <f>IF(AL998=0,"",IF(AK998&gt;20.99,"Aged","Non-Aged"))</f>
        <v/>
      </c>
      <c r="AN998" s="112">
        <f>IF(Q998&lt;&gt;"",MONTH(Q998),"")</f>
        <v/>
      </c>
      <c r="AO998" s="112">
        <f>IFERROR(VALUE(V998),0)</f>
        <v/>
      </c>
    </row>
    <row customFormat="1" customHeight="1" ht="29.25" r="999" s="112" spans="1:41">
      <c r="A999" s="127" t="n"/>
      <c r="B999" s="113" t="n"/>
      <c r="C999" s="127" t="n"/>
      <c r="D999" s="127" t="n"/>
      <c r="E999" s="114">
        <f>IF(F999 &lt;&gt; "",VLOOKUP(F999,CategoryLookup,2,FALSE), "")</f>
        <v/>
      </c>
      <c r="F999" s="126" t="n"/>
      <c r="G999" s="127" t="n"/>
      <c r="H999" s="127" t="n"/>
      <c r="I999" s="127" t="n"/>
      <c r="J999" s="127" t="n"/>
      <c r="K999" s="127" t="n"/>
      <c r="L999" s="127" t="n"/>
      <c r="M999" s="127" t="n"/>
      <c r="N999" s="120" t="n"/>
      <c r="O999" s="120" t="n"/>
      <c r="P999" s="120" t="n"/>
      <c r="Q999" s="120" t="n"/>
      <c r="R999" s="121" t="n"/>
      <c r="S999" s="121" t="n"/>
      <c r="T999" s="121" t="n"/>
      <c r="U999" s="121" t="n"/>
      <c r="V999" s="117">
        <f>IF(P999="NA","NA",IF(P999&lt;&gt;"",TEXT(P999-N999,"[h].mm"),""))</f>
        <v/>
      </c>
      <c r="W999" s="118">
        <f>IF(AND(R999="",S999=""),"",R999+S999)</f>
        <v/>
      </c>
      <c r="X999" s="116">
        <f>IF(O999&lt;&gt;"",DATE(YEAR(O999), MONTH(O999), DAY(O999)),"")</f>
        <v/>
      </c>
      <c r="Y999" s="122" t="n"/>
      <c r="Z999" s="123" t="n"/>
      <c r="AA999" s="117">
        <f>IF(F999="Re-assigned","NA",IF(W999="","",IF(W999&gt;=VLOOKUP(D999,SLAMatrix,3,FALSE),"Yes",IF(W999&lt;VLOOKUP(D999,SLAMatrix,2,FALSE),"No","Internal"))))</f>
        <v/>
      </c>
      <c r="AB999" s="123" t="n"/>
      <c r="AC999" s="123" t="n"/>
      <c r="AD999" s="119" t="n"/>
      <c r="AE999" s="125" t="n"/>
      <c r="AF999" s="124">
        <f>MONTH(O999)</f>
        <v/>
      </c>
      <c r="AG999" s="124">
        <f>VLOOKUP(IFERROR(MID(AE999,1,(FIND(",",AE999,1)-1)),AE999),Facility_Region_Mapping,2,FALSE)</f>
        <v/>
      </c>
      <c r="AH999" s="124" t="n"/>
      <c r="AI999" s="124">
        <f>IF(C999&lt;&gt;"",IF(M999="ESM User",getInterfaceName($C999),"NA"),"")</f>
        <v/>
      </c>
      <c r="AJ999" s="116">
        <f>IF(Q999&lt;&gt;"",DATE(YEAR(Q999), MONTH(Q999), DAY(Q999)),"")</f>
        <v/>
      </c>
      <c r="AK999" s="130">
        <f>IF(Q999&lt;&gt;0,Q999-N999,TODAY()-N999)</f>
        <v/>
      </c>
      <c r="AL999" s="112">
        <f>IF(F999="Re-assigned",0,IF(H999="Closed",0,IF(H999="Service Restored",0,IF(H999="",0,1))))</f>
        <v/>
      </c>
      <c r="AM999" s="124">
        <f>IF(AL999=0,"",IF(AK999&gt;20.99,"Aged","Non-Aged"))</f>
        <v/>
      </c>
      <c r="AN999" s="112">
        <f>IF(Q999&lt;&gt;"",MONTH(Q999),"")</f>
        <v/>
      </c>
      <c r="AO999" s="112">
        <f>IFERROR(VALUE(V999),0)</f>
        <v/>
      </c>
    </row>
    <row customFormat="1" customHeight="1" ht="29.25" r="1000" s="112" spans="1:41">
      <c r="A1000" s="127" t="n"/>
      <c r="B1000" s="113" t="n"/>
      <c r="C1000" s="127" t="n"/>
      <c r="D1000" s="127" t="n"/>
      <c r="E1000" s="114">
        <f>IF(F1000 &lt;&gt; "",VLOOKUP(F1000,CategoryLookup,2,FALSE), "")</f>
        <v/>
      </c>
      <c r="F1000" s="126" t="n"/>
      <c r="G1000" s="127" t="n"/>
      <c r="H1000" s="127" t="n"/>
      <c r="I1000" s="127" t="n"/>
      <c r="J1000" s="127" t="n"/>
      <c r="K1000" s="127" t="n"/>
      <c r="L1000" s="127" t="n"/>
      <c r="M1000" s="127" t="n"/>
      <c r="N1000" s="120" t="n"/>
      <c r="O1000" s="120" t="n"/>
      <c r="P1000" s="120" t="n"/>
      <c r="Q1000" s="120" t="n"/>
      <c r="R1000" s="121" t="n"/>
      <c r="S1000" s="121" t="n"/>
      <c r="T1000" s="121" t="n"/>
      <c r="U1000" s="121" t="n"/>
      <c r="V1000" s="117">
        <f>IF(P1000="NA","NA",IF(P1000&lt;&gt;"",TEXT(P1000-N1000,"[h].mm"),""))</f>
        <v/>
      </c>
      <c r="W1000" s="118">
        <f>IF(AND(R1000="",S1000=""),"",R1000+S1000)</f>
        <v/>
      </c>
      <c r="X1000" s="116">
        <f>IF(O1000&lt;&gt;"",DATE(YEAR(O1000), MONTH(O1000), DAY(O1000)),"")</f>
        <v/>
      </c>
      <c r="Y1000" s="122" t="n"/>
      <c r="Z1000" s="123" t="n"/>
      <c r="AA1000" s="117">
        <f>IF(F1000="Re-assigned","NA",IF(W1000="","",IF(W1000&gt;=VLOOKUP(D1000,SLAMatrix,3,FALSE),"Yes",IF(W1000&lt;VLOOKUP(D1000,SLAMatrix,2,FALSE),"No","Internal"))))</f>
        <v/>
      </c>
      <c r="AB1000" s="123" t="n"/>
      <c r="AC1000" s="123" t="n"/>
      <c r="AD1000" s="119" t="n"/>
      <c r="AE1000" s="125" t="n"/>
      <c r="AF1000" s="124">
        <f>MONTH(O1000)</f>
        <v/>
      </c>
      <c r="AG1000" s="124">
        <f>VLOOKUP(IFERROR(MID(AE1000,1,(FIND(",",AE1000,1)-1)),AE1000),Facility_Region_Mapping,2,FALSE)</f>
        <v/>
      </c>
      <c r="AH1000" s="124" t="n"/>
      <c r="AI1000" s="124">
        <f>IF(C1000&lt;&gt;"",IF(M1000="ESM User",getInterfaceName($C1000),"NA"),"")</f>
        <v/>
      </c>
      <c r="AJ1000" s="116">
        <f>IF(Q1000&lt;&gt;"",DATE(YEAR(Q1000), MONTH(Q1000), DAY(Q1000)),"")</f>
        <v/>
      </c>
      <c r="AK1000" s="130">
        <f>IF(Q1000&lt;&gt;0,Q1000-N1000,TODAY()-N1000)</f>
        <v/>
      </c>
      <c r="AL1000" s="112">
        <f>IF(F1000="Re-assigned",0,IF(H1000="Closed",0,IF(H1000="Service Restored",0,IF(H1000="",0,1))))</f>
        <v/>
      </c>
      <c r="AM1000" s="124">
        <f>IF(AL1000=0,"",IF(AK1000&gt;20.99,"Aged","Non-Aged"))</f>
        <v/>
      </c>
      <c r="AN1000" s="112">
        <f>IF(Q1000&lt;&gt;"",MONTH(Q1000),"")</f>
        <v/>
      </c>
      <c r="AO1000" s="112">
        <f>IFERROR(VALUE(V1000),0)</f>
        <v/>
      </c>
    </row>
    <row customFormat="1" customHeight="1" ht="29.25" r="1001" s="112" spans="1:41">
      <c r="A1001" s="127" t="n"/>
      <c r="B1001" s="113" t="n"/>
      <c r="C1001" s="127" t="n"/>
      <c r="D1001" s="127" t="n"/>
      <c r="E1001" s="114">
        <f>IF(F1001 &lt;&gt; "",VLOOKUP(F1001,CategoryLookup,2,FALSE), "")</f>
        <v/>
      </c>
      <c r="F1001" s="126" t="n"/>
      <c r="G1001" s="127" t="n"/>
      <c r="H1001" s="127" t="n"/>
      <c r="I1001" s="127" t="n"/>
      <c r="J1001" s="127" t="n"/>
      <c r="K1001" s="127" t="n"/>
      <c r="L1001" s="127" t="n"/>
      <c r="M1001" s="127" t="n"/>
      <c r="N1001" s="120" t="n"/>
      <c r="O1001" s="120" t="n"/>
      <c r="P1001" s="120" t="n"/>
      <c r="Q1001" s="120" t="n"/>
      <c r="R1001" s="121" t="n"/>
      <c r="S1001" s="121" t="n"/>
      <c r="T1001" s="121" t="n"/>
      <c r="U1001" s="121" t="n"/>
      <c r="V1001" s="117">
        <f>IF(P1001="NA","NA",IF(P1001&lt;&gt;"",TEXT(P1001-N1001,"[h].mm"),""))</f>
        <v/>
      </c>
      <c r="W1001" s="118">
        <f>IF(AND(R1001="",S1001=""),"",R1001+S1001)</f>
        <v/>
      </c>
      <c r="X1001" s="116">
        <f>IF(O1001&lt;&gt;"",DATE(YEAR(O1001), MONTH(O1001), DAY(O1001)),"")</f>
        <v/>
      </c>
      <c r="Y1001" s="122" t="n"/>
      <c r="Z1001" s="123" t="n"/>
      <c r="AA1001" s="117">
        <f>IF(F1001="Re-assigned","NA",IF(W1001="","",IF(W1001&gt;=VLOOKUP(D1001,SLAMatrix,3,FALSE),"Yes",IF(W1001&lt;VLOOKUP(D1001,SLAMatrix,2,FALSE),"No","Internal"))))</f>
        <v/>
      </c>
      <c r="AB1001" s="123" t="n"/>
      <c r="AC1001" s="123" t="n"/>
      <c r="AD1001" s="119" t="n"/>
      <c r="AE1001" s="125" t="n"/>
      <c r="AF1001" s="124">
        <f>MONTH(O1001)</f>
        <v/>
      </c>
      <c r="AG1001" s="124">
        <f>VLOOKUP(IFERROR(MID(AE1001,1,(FIND(",",AE1001,1)-1)),AE1001),Facility_Region_Mapping,2,FALSE)</f>
        <v/>
      </c>
      <c r="AH1001" s="124" t="n"/>
      <c r="AI1001" s="124">
        <f>IF(C1001&lt;&gt;"",IF(M1001="ESM User",getInterfaceName($C1001),"NA"),"")</f>
        <v/>
      </c>
      <c r="AJ1001" s="116">
        <f>IF(Q1001&lt;&gt;"",DATE(YEAR(Q1001), MONTH(Q1001), DAY(Q1001)),"")</f>
        <v/>
      </c>
      <c r="AK1001" s="130">
        <f>IF(Q1001&lt;&gt;0,Q1001-N1001,TODAY()-N1001)</f>
        <v/>
      </c>
      <c r="AL1001" s="112">
        <f>IF(F1001="Re-assigned",0,IF(H1001="Closed",0,IF(H1001="Service Restored",0,IF(H1001="",0,1))))</f>
        <v/>
      </c>
      <c r="AM1001" s="124">
        <f>IF(AL1001=0,"",IF(AK1001&gt;20.99,"Aged","Non-Aged"))</f>
        <v/>
      </c>
      <c r="AN1001" s="112">
        <f>IF(Q1001&lt;&gt;"",MONTH(Q1001),"")</f>
        <v/>
      </c>
      <c r="AO1001" s="112">
        <f>IFERROR(VALUE(V1001),0)</f>
        <v/>
      </c>
    </row>
    <row customFormat="1" customHeight="1" ht="29.25" r="1002" s="112" spans="1:41">
      <c r="A1002" s="127" t="n"/>
      <c r="B1002" s="113" t="n"/>
      <c r="C1002" s="127" t="n"/>
      <c r="D1002" s="127" t="n"/>
      <c r="E1002" s="114">
        <f>IF(F1002 &lt;&gt; "",VLOOKUP(F1002,CategoryLookup,2,FALSE), "")</f>
        <v/>
      </c>
      <c r="F1002" s="126" t="n"/>
      <c r="G1002" s="127" t="n"/>
      <c r="H1002" s="127" t="n"/>
      <c r="I1002" s="127" t="n"/>
      <c r="J1002" s="127" t="n"/>
      <c r="K1002" s="127" t="n"/>
      <c r="L1002" s="127" t="n"/>
      <c r="M1002" s="127" t="n"/>
      <c r="N1002" s="120" t="n"/>
      <c r="O1002" s="120" t="n"/>
      <c r="P1002" s="120" t="n"/>
      <c r="Q1002" s="120" t="n"/>
      <c r="R1002" s="121" t="n"/>
      <c r="S1002" s="121" t="n"/>
      <c r="T1002" s="121" t="n"/>
      <c r="U1002" s="121" t="n"/>
      <c r="V1002" s="117">
        <f>IF(P1002="NA","NA",IF(P1002&lt;&gt;"",TEXT(P1002-N1002,"[h].mm"),""))</f>
        <v/>
      </c>
      <c r="W1002" s="118">
        <f>IF(AND(R1002="",S1002=""),"",R1002+S1002)</f>
        <v/>
      </c>
      <c r="X1002" s="116">
        <f>IF(O1002&lt;&gt;"",DATE(YEAR(O1002), MONTH(O1002), DAY(O1002)),"")</f>
        <v/>
      </c>
      <c r="Y1002" s="122" t="n"/>
      <c r="Z1002" s="123" t="n"/>
      <c r="AA1002" s="117">
        <f>IF(F1002="Re-assigned","NA",IF(W1002="","",IF(W1002&gt;=VLOOKUP(D1002,SLAMatrix,3,FALSE),"Yes",IF(W1002&lt;VLOOKUP(D1002,SLAMatrix,2,FALSE),"No","Internal"))))</f>
        <v/>
      </c>
      <c r="AB1002" s="123" t="n"/>
      <c r="AC1002" s="123" t="n"/>
      <c r="AD1002" s="119" t="n"/>
      <c r="AE1002" s="125" t="n"/>
      <c r="AF1002" s="124">
        <f>MONTH(O1002)</f>
        <v/>
      </c>
      <c r="AG1002" s="124">
        <f>VLOOKUP(IFERROR(MID(AE1002,1,(FIND(",",AE1002,1)-1)),AE1002),Facility_Region_Mapping,2,FALSE)</f>
        <v/>
      </c>
      <c r="AH1002" s="124" t="n"/>
      <c r="AI1002" s="124">
        <f>IF(C1002&lt;&gt;"",IF(M1002="ESM User",getInterfaceName($C1002),"NA"),"")</f>
        <v/>
      </c>
      <c r="AJ1002" s="116">
        <f>IF(Q1002&lt;&gt;"",DATE(YEAR(Q1002), MONTH(Q1002), DAY(Q1002)),"")</f>
        <v/>
      </c>
      <c r="AK1002" s="130">
        <f>IF(Q1002&lt;&gt;0,Q1002-N1002,TODAY()-N1002)</f>
        <v/>
      </c>
      <c r="AL1002" s="112">
        <f>IF(F1002="Re-assigned",0,IF(H1002="Closed",0,IF(H1002="Service Restored",0,IF(H1002="",0,1))))</f>
        <v/>
      </c>
      <c r="AM1002" s="124">
        <f>IF(AL1002=0,"",IF(AK1002&gt;20.99,"Aged","Non-Aged"))</f>
        <v/>
      </c>
      <c r="AN1002" s="112">
        <f>IF(Q1002&lt;&gt;"",MONTH(Q1002),"")</f>
        <v/>
      </c>
      <c r="AO1002" s="112">
        <f>IFERROR(VALUE(V1002),0)</f>
        <v/>
      </c>
    </row>
    <row customFormat="1" customHeight="1" ht="29.25" r="1003" s="112" spans="1:41">
      <c r="A1003" s="127" t="n"/>
      <c r="B1003" s="113" t="n"/>
      <c r="C1003" s="127" t="n"/>
      <c r="D1003" s="127" t="n"/>
      <c r="E1003" s="114">
        <f>IF(F1003 &lt;&gt; "",VLOOKUP(F1003,CategoryLookup,2,FALSE), "")</f>
        <v/>
      </c>
      <c r="F1003" s="126" t="n"/>
      <c r="G1003" s="127" t="n"/>
      <c r="H1003" s="127" t="n"/>
      <c r="I1003" s="127" t="n"/>
      <c r="J1003" s="127" t="n"/>
      <c r="K1003" s="127" t="n"/>
      <c r="L1003" s="127" t="n"/>
      <c r="M1003" s="127" t="n"/>
      <c r="N1003" s="120" t="n"/>
      <c r="O1003" s="120" t="n"/>
      <c r="P1003" s="120" t="n"/>
      <c r="Q1003" s="120" t="n"/>
      <c r="R1003" s="121" t="n"/>
      <c r="S1003" s="121" t="n"/>
      <c r="T1003" s="121" t="n"/>
      <c r="U1003" s="121" t="n"/>
      <c r="V1003" s="117">
        <f>IF(P1003="NA","NA",IF(P1003&lt;&gt;"",TEXT(P1003-N1003,"[h].mm"),""))</f>
        <v/>
      </c>
      <c r="W1003" s="118">
        <f>IF(AND(R1003="",S1003=""),"",R1003+S1003)</f>
        <v/>
      </c>
      <c r="X1003" s="116">
        <f>IF(O1003&lt;&gt;"",DATE(YEAR(O1003), MONTH(O1003), DAY(O1003)),"")</f>
        <v/>
      </c>
      <c r="Y1003" s="122" t="n"/>
      <c r="Z1003" s="123" t="n"/>
      <c r="AA1003" s="117">
        <f>IF(F1003="Re-assigned","NA",IF(W1003="","",IF(W1003&gt;=VLOOKUP(D1003,SLAMatrix,3,FALSE),"Yes",IF(W1003&lt;VLOOKUP(D1003,SLAMatrix,2,FALSE),"No","Internal"))))</f>
        <v/>
      </c>
      <c r="AB1003" s="123" t="n"/>
      <c r="AC1003" s="123" t="n"/>
      <c r="AD1003" s="119" t="n"/>
      <c r="AE1003" s="125" t="n"/>
      <c r="AF1003" s="124">
        <f>MONTH(O1003)</f>
        <v/>
      </c>
      <c r="AG1003" s="124">
        <f>VLOOKUP(IFERROR(MID(AE1003,1,(FIND(",",AE1003,1)-1)),AE1003),Facility_Region_Mapping,2,FALSE)</f>
        <v/>
      </c>
      <c r="AH1003" s="124" t="n"/>
      <c r="AI1003" s="124">
        <f>IF(C1003&lt;&gt;"",IF(M1003="ESM User",getInterfaceName($C1003),"NA"),"")</f>
        <v/>
      </c>
      <c r="AJ1003" s="116">
        <f>IF(Q1003&lt;&gt;"",DATE(YEAR(Q1003), MONTH(Q1003), DAY(Q1003)),"")</f>
        <v/>
      </c>
      <c r="AK1003" s="130">
        <f>IF(Q1003&lt;&gt;0,Q1003-N1003,TODAY()-N1003)</f>
        <v/>
      </c>
      <c r="AL1003" s="112">
        <f>IF(F1003="Re-assigned",0,IF(H1003="Closed",0,IF(H1003="Service Restored",0,IF(H1003="",0,1))))</f>
        <v/>
      </c>
      <c r="AM1003" s="124">
        <f>IF(AL1003=0,"",IF(AK1003&gt;20.99,"Aged","Non-Aged"))</f>
        <v/>
      </c>
      <c r="AN1003" s="112">
        <f>IF(Q1003&lt;&gt;"",MONTH(Q1003),"")</f>
        <v/>
      </c>
      <c r="AO1003" s="112">
        <f>IFERROR(VALUE(V1003),0)</f>
        <v/>
      </c>
    </row>
    <row customFormat="1" customHeight="1" ht="29.25" r="1004" s="112" spans="1:41">
      <c r="A1004" s="127" t="n"/>
      <c r="B1004" s="113" t="n"/>
      <c r="C1004" s="127" t="n"/>
      <c r="D1004" s="127" t="n"/>
      <c r="E1004" s="114">
        <f>IF(F1004 &lt;&gt; "",VLOOKUP(F1004,CategoryLookup,2,FALSE), "")</f>
        <v/>
      </c>
      <c r="F1004" s="126" t="n"/>
      <c r="G1004" s="127" t="n"/>
      <c r="H1004" s="127" t="n"/>
      <c r="I1004" s="127" t="n"/>
      <c r="J1004" s="127" t="n"/>
      <c r="K1004" s="127" t="n"/>
      <c r="L1004" s="127" t="n"/>
      <c r="M1004" s="127" t="n"/>
      <c r="N1004" s="120" t="n"/>
      <c r="O1004" s="120" t="n"/>
      <c r="P1004" s="120" t="n"/>
      <c r="Q1004" s="120" t="n"/>
      <c r="R1004" s="121" t="n"/>
      <c r="S1004" s="121" t="n"/>
      <c r="T1004" s="121" t="n"/>
      <c r="U1004" s="121" t="n"/>
      <c r="V1004" s="117">
        <f>IF(P1004="NA","NA",IF(P1004&lt;&gt;"",TEXT(P1004-N1004,"[h].mm"),""))</f>
        <v/>
      </c>
      <c r="W1004" s="118">
        <f>IF(AND(R1004="",S1004=""),"",R1004+S1004)</f>
        <v/>
      </c>
      <c r="X1004" s="116">
        <f>IF(O1004&lt;&gt;"",DATE(YEAR(O1004), MONTH(O1004), DAY(O1004)),"")</f>
        <v/>
      </c>
      <c r="Y1004" s="122" t="n"/>
      <c r="Z1004" s="123" t="n"/>
      <c r="AA1004" s="117">
        <f>IF(F1004="Re-assigned","NA",IF(W1004="","",IF(W1004&gt;=VLOOKUP(D1004,SLAMatrix,3,FALSE),"Yes",IF(W1004&lt;VLOOKUP(D1004,SLAMatrix,2,FALSE),"No","Internal"))))</f>
        <v/>
      </c>
      <c r="AB1004" s="123" t="n"/>
      <c r="AC1004" s="123" t="n"/>
      <c r="AD1004" s="119" t="n"/>
      <c r="AE1004" s="125" t="n"/>
      <c r="AF1004" s="124">
        <f>MONTH(O1004)</f>
        <v/>
      </c>
      <c r="AG1004" s="124">
        <f>VLOOKUP(IFERROR(MID(AE1004,1,(FIND(",",AE1004,1)-1)),AE1004),Facility_Region_Mapping,2,FALSE)</f>
        <v/>
      </c>
      <c r="AH1004" s="124" t="n"/>
      <c r="AI1004" s="124">
        <f>IF(C1004&lt;&gt;"",IF(M1004="ESM User",getInterfaceName($C1004),"NA"),"")</f>
        <v/>
      </c>
      <c r="AJ1004" s="116">
        <f>IF(Q1004&lt;&gt;"",DATE(YEAR(Q1004), MONTH(Q1004), DAY(Q1004)),"")</f>
        <v/>
      </c>
      <c r="AK1004" s="130">
        <f>IF(Q1004&lt;&gt;0,Q1004-N1004,TODAY()-N1004)</f>
        <v/>
      </c>
      <c r="AL1004" s="112">
        <f>IF(F1004="Re-assigned",0,IF(H1004="Closed",0,IF(H1004="Service Restored",0,IF(H1004="",0,1))))</f>
        <v/>
      </c>
      <c r="AM1004" s="124">
        <f>IF(AL1004=0,"",IF(AK1004&gt;20.99,"Aged","Non-Aged"))</f>
        <v/>
      </c>
      <c r="AN1004" s="112">
        <f>IF(Q1004&lt;&gt;"",MONTH(Q1004),"")</f>
        <v/>
      </c>
      <c r="AO1004" s="112">
        <f>IFERROR(VALUE(V1004),0)</f>
        <v/>
      </c>
    </row>
    <row customFormat="1" customHeight="1" ht="29.25" r="1005" s="112" spans="1:41">
      <c r="A1005" s="127" t="n"/>
      <c r="B1005" s="113" t="n"/>
      <c r="C1005" s="127" t="n"/>
      <c r="D1005" s="127" t="n"/>
      <c r="E1005" s="114">
        <f>IF(F1005 &lt;&gt; "",VLOOKUP(F1005,CategoryLookup,2,FALSE), "")</f>
        <v/>
      </c>
      <c r="F1005" s="126" t="n"/>
      <c r="G1005" s="127" t="n"/>
      <c r="H1005" s="127" t="n"/>
      <c r="I1005" s="127" t="n"/>
      <c r="J1005" s="127" t="n"/>
      <c r="K1005" s="127" t="n"/>
      <c r="L1005" s="127" t="n"/>
      <c r="M1005" s="127" t="n"/>
      <c r="N1005" s="120" t="n"/>
      <c r="O1005" s="120" t="n"/>
      <c r="P1005" s="120" t="n"/>
      <c r="Q1005" s="120" t="n"/>
      <c r="R1005" s="121" t="n"/>
      <c r="S1005" s="121" t="n"/>
      <c r="T1005" s="121" t="n"/>
      <c r="U1005" s="121" t="n"/>
      <c r="V1005" s="117">
        <f>IF(P1005="NA","NA",IF(P1005&lt;&gt;"",TEXT(P1005-N1005,"[h].mm"),""))</f>
        <v/>
      </c>
      <c r="W1005" s="118">
        <f>IF(AND(R1005="",S1005=""),"",R1005+S1005)</f>
        <v/>
      </c>
      <c r="X1005" s="116">
        <f>IF(O1005&lt;&gt;"",DATE(YEAR(O1005), MONTH(O1005), DAY(O1005)),"")</f>
        <v/>
      </c>
      <c r="Y1005" s="122" t="n"/>
      <c r="Z1005" s="123" t="n"/>
      <c r="AA1005" s="117">
        <f>IF(F1005="Re-assigned","NA",IF(W1005="","",IF(W1005&gt;=VLOOKUP(D1005,SLAMatrix,3,FALSE),"Yes",IF(W1005&lt;VLOOKUP(D1005,SLAMatrix,2,FALSE),"No","Internal"))))</f>
        <v/>
      </c>
      <c r="AB1005" s="123" t="n"/>
      <c r="AC1005" s="123" t="n"/>
      <c r="AD1005" s="119" t="n"/>
      <c r="AE1005" s="125" t="n"/>
      <c r="AF1005" s="124">
        <f>MONTH(O1005)</f>
        <v/>
      </c>
      <c r="AG1005" s="124">
        <f>VLOOKUP(IFERROR(MID(AE1005,1,(FIND(",",AE1005,1)-1)),AE1005),Facility_Region_Mapping,2,FALSE)</f>
        <v/>
      </c>
      <c r="AH1005" s="124" t="n"/>
      <c r="AI1005" s="124">
        <f>IF(C1005&lt;&gt;"",IF(M1005="ESM User",getInterfaceName($C1005),"NA"),"")</f>
        <v/>
      </c>
      <c r="AJ1005" s="116">
        <f>IF(Q1005&lt;&gt;"",DATE(YEAR(Q1005), MONTH(Q1005), DAY(Q1005)),"")</f>
        <v/>
      </c>
      <c r="AK1005" s="130">
        <f>IF(Q1005&lt;&gt;0,Q1005-N1005,TODAY()-N1005)</f>
        <v/>
      </c>
      <c r="AL1005" s="112">
        <f>IF(F1005="Re-assigned",0,IF(H1005="Closed",0,IF(H1005="Service Restored",0,IF(H1005="",0,1))))</f>
        <v/>
      </c>
      <c r="AM1005" s="124">
        <f>IF(AL1005=0,"",IF(AK1005&gt;20.99,"Aged","Non-Aged"))</f>
        <v/>
      </c>
      <c r="AN1005" s="112">
        <f>IF(Q1005&lt;&gt;"",MONTH(Q1005),"")</f>
        <v/>
      </c>
      <c r="AO1005" s="112">
        <f>IFERROR(VALUE(V1005),0)</f>
        <v/>
      </c>
    </row>
    <row customFormat="1" customHeight="1" ht="29.25" r="1006" s="112" spans="1:41">
      <c r="A1006" s="127" t="n"/>
      <c r="B1006" s="113" t="n"/>
      <c r="C1006" s="127" t="n"/>
      <c r="D1006" s="127" t="n"/>
      <c r="E1006" s="114">
        <f>IF(F1006 &lt;&gt; "",VLOOKUP(F1006,CategoryLookup,2,FALSE), "")</f>
        <v/>
      </c>
      <c r="F1006" s="126" t="n"/>
      <c r="G1006" s="127" t="n"/>
      <c r="H1006" s="127" t="n"/>
      <c r="I1006" s="127" t="n"/>
      <c r="J1006" s="127" t="n"/>
      <c r="K1006" s="127" t="n"/>
      <c r="L1006" s="127" t="n"/>
      <c r="M1006" s="127" t="n"/>
      <c r="N1006" s="120" t="n"/>
      <c r="O1006" s="120" t="n"/>
      <c r="P1006" s="120" t="n"/>
      <c r="Q1006" s="120" t="n"/>
      <c r="R1006" s="121" t="n"/>
      <c r="S1006" s="121" t="n"/>
      <c r="T1006" s="121" t="n"/>
      <c r="U1006" s="121" t="n"/>
      <c r="V1006" s="117">
        <f>IF(P1006="NA","NA",IF(P1006&lt;&gt;"",TEXT(P1006-N1006,"[h].mm"),""))</f>
        <v/>
      </c>
      <c r="W1006" s="118">
        <f>IF(AND(R1006="",S1006=""),"",R1006+S1006)</f>
        <v/>
      </c>
      <c r="X1006" s="116">
        <f>IF(O1006&lt;&gt;"",DATE(YEAR(O1006), MONTH(O1006), DAY(O1006)),"")</f>
        <v/>
      </c>
      <c r="Y1006" s="122" t="n"/>
      <c r="Z1006" s="123" t="n"/>
      <c r="AA1006" s="117">
        <f>IF(F1006="Re-assigned","NA",IF(W1006="","",IF(W1006&gt;=VLOOKUP(D1006,SLAMatrix,3,FALSE),"Yes",IF(W1006&lt;VLOOKUP(D1006,SLAMatrix,2,FALSE),"No","Internal"))))</f>
        <v/>
      </c>
      <c r="AB1006" s="123" t="n"/>
      <c r="AC1006" s="123" t="n"/>
      <c r="AD1006" s="119" t="n"/>
      <c r="AE1006" s="125" t="n"/>
      <c r="AF1006" s="124">
        <f>MONTH(O1006)</f>
        <v/>
      </c>
      <c r="AG1006" s="124">
        <f>VLOOKUP(IFERROR(MID(AE1006,1,(FIND(",",AE1006,1)-1)),AE1006),Facility_Region_Mapping,2,FALSE)</f>
        <v/>
      </c>
      <c r="AH1006" s="124" t="n"/>
      <c r="AI1006" s="124">
        <f>IF(C1006&lt;&gt;"",IF(M1006="ESM User",getInterfaceName($C1006),"NA"),"")</f>
        <v/>
      </c>
      <c r="AJ1006" s="116">
        <f>IF(Q1006&lt;&gt;"",DATE(YEAR(Q1006), MONTH(Q1006), DAY(Q1006)),"")</f>
        <v/>
      </c>
      <c r="AK1006" s="130">
        <f>IF(Q1006&lt;&gt;0,Q1006-N1006,TODAY()-N1006)</f>
        <v/>
      </c>
      <c r="AL1006" s="112">
        <f>IF(F1006="Re-assigned",0,IF(H1006="Closed",0,IF(H1006="Service Restored",0,IF(H1006="",0,1))))</f>
        <v/>
      </c>
      <c r="AM1006" s="124">
        <f>IF(AL1006=0,"",IF(AK1006&gt;20.99,"Aged","Non-Aged"))</f>
        <v/>
      </c>
      <c r="AN1006" s="112">
        <f>IF(Q1006&lt;&gt;"",MONTH(Q1006),"")</f>
        <v/>
      </c>
      <c r="AO1006" s="112">
        <f>IFERROR(VALUE(V1006),0)</f>
        <v/>
      </c>
    </row>
    <row customFormat="1" customHeight="1" ht="29.25" r="1007" s="112" spans="1:41">
      <c r="A1007" s="127" t="n"/>
      <c r="B1007" s="113" t="n"/>
      <c r="C1007" s="127" t="n"/>
      <c r="D1007" s="127" t="n"/>
      <c r="E1007" s="114">
        <f>IF(F1007 &lt;&gt; "",VLOOKUP(F1007,CategoryLookup,2,FALSE), "")</f>
        <v/>
      </c>
      <c r="F1007" s="126" t="n"/>
      <c r="G1007" s="127" t="n"/>
      <c r="H1007" s="127" t="n"/>
      <c r="I1007" s="127" t="n"/>
      <c r="J1007" s="127" t="n"/>
      <c r="K1007" s="127" t="n"/>
      <c r="L1007" s="127" t="n"/>
      <c r="M1007" s="127" t="n"/>
      <c r="N1007" s="120" t="n"/>
      <c r="O1007" s="120" t="n"/>
      <c r="P1007" s="120" t="n"/>
      <c r="Q1007" s="120" t="n"/>
      <c r="R1007" s="121" t="n"/>
      <c r="S1007" s="121" t="n"/>
      <c r="T1007" s="121" t="n"/>
      <c r="U1007" s="121" t="n"/>
      <c r="V1007" s="117">
        <f>IF(P1007="NA","NA",IF(P1007&lt;&gt;"",TEXT(P1007-N1007,"[h].mm"),""))</f>
        <v/>
      </c>
      <c r="W1007" s="118">
        <f>IF(AND(R1007="",S1007=""),"",R1007+S1007)</f>
        <v/>
      </c>
      <c r="X1007" s="116">
        <f>IF(O1007&lt;&gt;"",DATE(YEAR(O1007), MONTH(O1007), DAY(O1007)),"")</f>
        <v/>
      </c>
      <c r="Y1007" s="122" t="n"/>
      <c r="Z1007" s="123" t="n"/>
      <c r="AA1007" s="117">
        <f>IF(F1007="Re-assigned","NA",IF(W1007="","",IF(W1007&gt;=VLOOKUP(D1007,SLAMatrix,3,FALSE),"Yes",IF(W1007&lt;VLOOKUP(D1007,SLAMatrix,2,FALSE),"No","Internal"))))</f>
        <v/>
      </c>
      <c r="AB1007" s="123" t="n"/>
      <c r="AC1007" s="123" t="n"/>
      <c r="AD1007" s="119" t="n"/>
      <c r="AE1007" s="125" t="n"/>
      <c r="AF1007" s="124">
        <f>MONTH(O1007)</f>
        <v/>
      </c>
      <c r="AG1007" s="124">
        <f>VLOOKUP(IFERROR(MID(AE1007,1,(FIND(",",AE1007,1)-1)),AE1007),Facility_Region_Mapping,2,FALSE)</f>
        <v/>
      </c>
      <c r="AH1007" s="124" t="n"/>
      <c r="AI1007" s="124">
        <f>IF(C1007&lt;&gt;"",IF(M1007="ESM User",getInterfaceName($C1007),"NA"),"")</f>
        <v/>
      </c>
      <c r="AJ1007" s="116">
        <f>IF(Q1007&lt;&gt;"",DATE(YEAR(Q1007), MONTH(Q1007), DAY(Q1007)),"")</f>
        <v/>
      </c>
      <c r="AK1007" s="130">
        <f>IF(Q1007&lt;&gt;0,Q1007-N1007,TODAY()-N1007)</f>
        <v/>
      </c>
      <c r="AL1007" s="112">
        <f>IF(F1007="Re-assigned",0,IF(H1007="Closed",0,IF(H1007="Service Restored",0,IF(H1007="",0,1))))</f>
        <v/>
      </c>
      <c r="AM1007" s="124">
        <f>IF(AL1007=0,"",IF(AK1007&gt;20.99,"Aged","Non-Aged"))</f>
        <v/>
      </c>
      <c r="AN1007" s="112">
        <f>IF(Q1007&lt;&gt;"",MONTH(Q1007),"")</f>
        <v/>
      </c>
      <c r="AO1007" s="112">
        <f>IFERROR(VALUE(V1007),0)</f>
        <v/>
      </c>
    </row>
    <row customFormat="1" customHeight="1" ht="29.25" r="1008" s="112" spans="1:41">
      <c r="A1008" s="127" t="n"/>
      <c r="B1008" s="113" t="n"/>
      <c r="C1008" s="127" t="n"/>
      <c r="D1008" s="127" t="n"/>
      <c r="E1008" s="114">
        <f>IF(F1008 &lt;&gt; "",VLOOKUP(F1008,CategoryLookup,2,FALSE), "")</f>
        <v/>
      </c>
      <c r="F1008" s="126" t="n"/>
      <c r="G1008" s="127" t="n"/>
      <c r="H1008" s="127" t="n"/>
      <c r="I1008" s="127" t="n"/>
      <c r="J1008" s="127" t="n"/>
      <c r="K1008" s="127" t="n"/>
      <c r="L1008" s="127" t="n"/>
      <c r="M1008" s="127" t="n"/>
      <c r="N1008" s="120" t="n"/>
      <c r="O1008" s="120" t="n"/>
      <c r="P1008" s="120" t="n"/>
      <c r="Q1008" s="120" t="n"/>
      <c r="R1008" s="121" t="n"/>
      <c r="S1008" s="121" t="n"/>
      <c r="T1008" s="121" t="n"/>
      <c r="U1008" s="121" t="n"/>
      <c r="V1008" s="117">
        <f>IF(P1008="NA","NA",IF(P1008&lt;&gt;"",TEXT(P1008-N1008,"[h].mm"),""))</f>
        <v/>
      </c>
      <c r="W1008" s="118">
        <f>IF(AND(R1008="",S1008=""),"",R1008+S1008)</f>
        <v/>
      </c>
      <c r="X1008" s="116">
        <f>IF(O1008&lt;&gt;"",DATE(YEAR(O1008), MONTH(O1008), DAY(O1008)),"")</f>
        <v/>
      </c>
      <c r="Y1008" s="122" t="n"/>
      <c r="Z1008" s="123" t="n"/>
      <c r="AA1008" s="117">
        <f>IF(F1008="Re-assigned","NA",IF(W1008="","",IF(W1008&gt;=VLOOKUP(D1008,SLAMatrix,3,FALSE),"Yes",IF(W1008&lt;VLOOKUP(D1008,SLAMatrix,2,FALSE),"No","Internal"))))</f>
        <v/>
      </c>
      <c r="AB1008" s="123" t="n"/>
      <c r="AC1008" s="123" t="n"/>
      <c r="AD1008" s="119" t="n"/>
      <c r="AE1008" s="125" t="n"/>
      <c r="AF1008" s="124">
        <f>MONTH(O1008)</f>
        <v/>
      </c>
      <c r="AG1008" s="124">
        <f>VLOOKUP(IFERROR(MID(AE1008,1,(FIND(",",AE1008,1)-1)),AE1008),Facility_Region_Mapping,2,FALSE)</f>
        <v/>
      </c>
      <c r="AH1008" s="124" t="n"/>
      <c r="AI1008" s="124">
        <f>IF(C1008&lt;&gt;"",IF(M1008="ESM User",getInterfaceName($C1008),"NA"),"")</f>
        <v/>
      </c>
      <c r="AJ1008" s="116">
        <f>IF(Q1008&lt;&gt;"",DATE(YEAR(Q1008), MONTH(Q1008), DAY(Q1008)),"")</f>
        <v/>
      </c>
      <c r="AK1008" s="130">
        <f>IF(Q1008&lt;&gt;0,Q1008-N1008,TODAY()-N1008)</f>
        <v/>
      </c>
      <c r="AL1008" s="112">
        <f>IF(F1008="Re-assigned",0,IF(H1008="Closed",0,IF(H1008="Service Restored",0,IF(H1008="",0,1))))</f>
        <v/>
      </c>
      <c r="AM1008" s="124">
        <f>IF(AL1008=0,"",IF(AK1008&gt;20.99,"Aged","Non-Aged"))</f>
        <v/>
      </c>
      <c r="AN1008" s="112">
        <f>IF(Q1008&lt;&gt;"",MONTH(Q1008),"")</f>
        <v/>
      </c>
      <c r="AO1008" s="112">
        <f>IFERROR(VALUE(V1008),0)</f>
        <v/>
      </c>
    </row>
    <row customFormat="1" customHeight="1" ht="29.25" r="1009" s="112" spans="1:41">
      <c r="A1009" s="127" t="n"/>
      <c r="B1009" s="113" t="n"/>
      <c r="C1009" s="127" t="n"/>
      <c r="D1009" s="127" t="n"/>
      <c r="E1009" s="114">
        <f>IF(F1009 &lt;&gt; "",VLOOKUP(F1009,CategoryLookup,2,FALSE), "")</f>
        <v/>
      </c>
      <c r="F1009" s="126" t="n"/>
      <c r="G1009" s="127" t="n"/>
      <c r="H1009" s="127" t="n"/>
      <c r="I1009" s="127" t="n"/>
      <c r="J1009" s="127" t="n"/>
      <c r="K1009" s="127" t="n"/>
      <c r="L1009" s="127" t="n"/>
      <c r="M1009" s="127" t="n"/>
      <c r="N1009" s="120" t="n"/>
      <c r="O1009" s="120" t="n"/>
      <c r="P1009" s="120" t="n"/>
      <c r="Q1009" s="120" t="n"/>
      <c r="R1009" s="121" t="n"/>
      <c r="S1009" s="121" t="n"/>
      <c r="T1009" s="121" t="n"/>
      <c r="U1009" s="121" t="n"/>
      <c r="V1009" s="117">
        <f>IF(P1009="NA","NA",IF(P1009&lt;&gt;"",TEXT(P1009-N1009,"[h].mm"),""))</f>
        <v/>
      </c>
      <c r="W1009" s="118">
        <f>IF(AND(R1009="",S1009=""),"",R1009+S1009)</f>
        <v/>
      </c>
      <c r="X1009" s="116">
        <f>IF(O1009&lt;&gt;"",DATE(YEAR(O1009), MONTH(O1009), DAY(O1009)),"")</f>
        <v/>
      </c>
      <c r="Y1009" s="122" t="n"/>
      <c r="Z1009" s="123" t="n"/>
      <c r="AA1009" s="117">
        <f>IF(F1009="Re-assigned","NA",IF(W1009="","",IF(W1009&gt;=VLOOKUP(D1009,SLAMatrix,3,FALSE),"Yes",IF(W1009&lt;VLOOKUP(D1009,SLAMatrix,2,FALSE),"No","Internal"))))</f>
        <v/>
      </c>
      <c r="AB1009" s="123" t="n"/>
      <c r="AC1009" s="123" t="n"/>
      <c r="AD1009" s="119" t="n"/>
      <c r="AE1009" s="125" t="n"/>
      <c r="AF1009" s="124">
        <f>MONTH(O1009)</f>
        <v/>
      </c>
      <c r="AG1009" s="124">
        <f>VLOOKUP(IFERROR(MID(AE1009,1,(FIND(",",AE1009,1)-1)),AE1009),Facility_Region_Mapping,2,FALSE)</f>
        <v/>
      </c>
      <c r="AH1009" s="124" t="n"/>
      <c r="AI1009" s="124">
        <f>IF(C1009&lt;&gt;"",IF(M1009="ESM User",getInterfaceName($C1009),"NA"),"")</f>
        <v/>
      </c>
      <c r="AJ1009" s="116">
        <f>IF(Q1009&lt;&gt;"",DATE(YEAR(Q1009), MONTH(Q1009), DAY(Q1009)),"")</f>
        <v/>
      </c>
      <c r="AK1009" s="130">
        <f>IF(Q1009&lt;&gt;0,Q1009-N1009,TODAY()-N1009)</f>
        <v/>
      </c>
      <c r="AL1009" s="112">
        <f>IF(F1009="Re-assigned",0,IF(H1009="Closed",0,IF(H1009="Service Restored",0,IF(H1009="",0,1))))</f>
        <v/>
      </c>
      <c r="AM1009" s="124">
        <f>IF(AL1009=0,"",IF(AK1009&gt;20.99,"Aged","Non-Aged"))</f>
        <v/>
      </c>
      <c r="AN1009" s="112">
        <f>IF(Q1009&lt;&gt;"",MONTH(Q1009),"")</f>
        <v/>
      </c>
      <c r="AO1009" s="112">
        <f>IFERROR(VALUE(V1009),0)</f>
        <v/>
      </c>
    </row>
    <row customFormat="1" customHeight="1" ht="29.25" r="1010" s="112" spans="1:41">
      <c r="A1010" s="127" t="n"/>
      <c r="B1010" s="113" t="n"/>
      <c r="C1010" s="127" t="n"/>
      <c r="D1010" s="127" t="n"/>
      <c r="E1010" s="114">
        <f>IF(F1010 &lt;&gt; "",VLOOKUP(F1010,CategoryLookup,2,FALSE), "")</f>
        <v/>
      </c>
      <c r="F1010" s="126" t="n"/>
      <c r="G1010" s="127" t="n"/>
      <c r="H1010" s="127" t="n"/>
      <c r="I1010" s="127" t="n"/>
      <c r="J1010" s="127" t="n"/>
      <c r="K1010" s="127" t="n"/>
      <c r="L1010" s="127" t="n"/>
      <c r="M1010" s="127" t="n"/>
      <c r="N1010" s="120" t="n"/>
      <c r="O1010" s="120" t="n"/>
      <c r="P1010" s="120" t="n"/>
      <c r="Q1010" s="120" t="n"/>
      <c r="R1010" s="121" t="n"/>
      <c r="S1010" s="121" t="n"/>
      <c r="T1010" s="121" t="n"/>
      <c r="U1010" s="121" t="n"/>
      <c r="V1010" s="117">
        <f>IF(P1010="NA","NA",IF(P1010&lt;&gt;"",TEXT(P1010-N1010,"[h].mm"),""))</f>
        <v/>
      </c>
      <c r="W1010" s="118">
        <f>IF(AND(R1010="",S1010=""),"",R1010+S1010)</f>
        <v/>
      </c>
      <c r="X1010" s="116">
        <f>IF(O1010&lt;&gt;"",DATE(YEAR(O1010), MONTH(O1010), DAY(O1010)),"")</f>
        <v/>
      </c>
      <c r="Y1010" s="122" t="n"/>
      <c r="Z1010" s="123" t="n"/>
      <c r="AA1010" s="117">
        <f>IF(F1010="Re-assigned","NA",IF(W1010="","",IF(W1010&gt;=VLOOKUP(D1010,SLAMatrix,3,FALSE),"Yes",IF(W1010&lt;VLOOKUP(D1010,SLAMatrix,2,FALSE),"No","Internal"))))</f>
        <v/>
      </c>
      <c r="AB1010" s="123" t="n"/>
      <c r="AC1010" s="123" t="n"/>
      <c r="AD1010" s="119" t="n"/>
      <c r="AE1010" s="125" t="n"/>
      <c r="AF1010" s="124">
        <f>MONTH(O1010)</f>
        <v/>
      </c>
      <c r="AG1010" s="124">
        <f>VLOOKUP(IFERROR(MID(AE1010,1,(FIND(",",AE1010,1)-1)),AE1010),Facility_Region_Mapping,2,FALSE)</f>
        <v/>
      </c>
      <c r="AH1010" s="124" t="n"/>
      <c r="AI1010" s="124">
        <f>IF(C1010&lt;&gt;"",IF(M1010="ESM User",getInterfaceName($C1010),"NA"),"")</f>
        <v/>
      </c>
      <c r="AJ1010" s="116">
        <f>IF(Q1010&lt;&gt;"",DATE(YEAR(Q1010), MONTH(Q1010), DAY(Q1010)),"")</f>
        <v/>
      </c>
      <c r="AK1010" s="130">
        <f>IF(Q1010&lt;&gt;0,Q1010-N1010,TODAY()-N1010)</f>
        <v/>
      </c>
      <c r="AL1010" s="112">
        <f>IF(F1010="Re-assigned",0,IF(H1010="Closed",0,IF(H1010="Service Restored",0,IF(H1010="",0,1))))</f>
        <v/>
      </c>
      <c r="AM1010" s="124">
        <f>IF(AL1010=0,"",IF(AK1010&gt;20.99,"Aged","Non-Aged"))</f>
        <v/>
      </c>
      <c r="AN1010" s="112">
        <f>IF(Q1010&lt;&gt;"",MONTH(Q1010),"")</f>
        <v/>
      </c>
      <c r="AO1010" s="112">
        <f>IFERROR(VALUE(V1010),0)</f>
        <v/>
      </c>
    </row>
    <row customFormat="1" customHeight="1" ht="29.25" r="1011" s="112" spans="1:41">
      <c r="A1011" s="127" t="n"/>
      <c r="B1011" s="113" t="n"/>
      <c r="C1011" s="127" t="n"/>
      <c r="D1011" s="127" t="n"/>
      <c r="E1011" s="114">
        <f>IF(F1011 &lt;&gt; "",VLOOKUP(F1011,CategoryLookup,2,FALSE), "")</f>
        <v/>
      </c>
      <c r="F1011" s="126" t="n"/>
      <c r="G1011" s="127" t="n"/>
      <c r="H1011" s="127" t="n"/>
      <c r="I1011" s="127" t="n"/>
      <c r="J1011" s="127" t="n"/>
      <c r="K1011" s="127" t="n"/>
      <c r="L1011" s="127" t="n"/>
      <c r="M1011" s="127" t="n"/>
      <c r="N1011" s="120" t="n"/>
      <c r="O1011" s="120" t="n"/>
      <c r="P1011" s="120" t="n"/>
      <c r="Q1011" s="120" t="n"/>
      <c r="R1011" s="121" t="n"/>
      <c r="S1011" s="121" t="n"/>
      <c r="T1011" s="121" t="n"/>
      <c r="U1011" s="121" t="n"/>
      <c r="V1011" s="117">
        <f>IF(P1011="NA","NA",IF(P1011&lt;&gt;"",TEXT(P1011-N1011,"[h].mm"),""))</f>
        <v/>
      </c>
      <c r="W1011" s="118">
        <f>IF(AND(R1011="",S1011=""),"",R1011+S1011)</f>
        <v/>
      </c>
      <c r="X1011" s="116">
        <f>IF(O1011&lt;&gt;"",DATE(YEAR(O1011), MONTH(O1011), DAY(O1011)),"")</f>
        <v/>
      </c>
      <c r="Y1011" s="122" t="n"/>
      <c r="Z1011" s="123" t="n"/>
      <c r="AA1011" s="117">
        <f>IF(F1011="Re-assigned","NA",IF(W1011="","",IF(W1011&gt;=VLOOKUP(D1011,SLAMatrix,3,FALSE),"Yes",IF(W1011&lt;VLOOKUP(D1011,SLAMatrix,2,FALSE),"No","Internal"))))</f>
        <v/>
      </c>
      <c r="AB1011" s="123" t="n"/>
      <c r="AC1011" s="123" t="n"/>
      <c r="AD1011" s="119" t="n"/>
      <c r="AE1011" s="125" t="n"/>
      <c r="AF1011" s="124">
        <f>MONTH(O1011)</f>
        <v/>
      </c>
      <c r="AG1011" s="124">
        <f>VLOOKUP(IFERROR(MID(AE1011,1,(FIND(",",AE1011,1)-1)),AE1011),Facility_Region_Mapping,2,FALSE)</f>
        <v/>
      </c>
      <c r="AH1011" s="124" t="n"/>
      <c r="AI1011" s="124">
        <f>IF(C1011&lt;&gt;"",IF(M1011="ESM User",getInterfaceName($C1011),"NA"),"")</f>
        <v/>
      </c>
      <c r="AJ1011" s="116">
        <f>IF(Q1011&lt;&gt;"",DATE(YEAR(Q1011), MONTH(Q1011), DAY(Q1011)),"")</f>
        <v/>
      </c>
      <c r="AK1011" s="130">
        <f>IF(Q1011&lt;&gt;0,Q1011-N1011,TODAY()-N1011)</f>
        <v/>
      </c>
      <c r="AL1011" s="112">
        <f>IF(F1011="Re-assigned",0,IF(H1011="Closed",0,IF(H1011="Service Restored",0,IF(H1011="",0,1))))</f>
        <v/>
      </c>
      <c r="AM1011" s="124">
        <f>IF(AL1011=0,"",IF(AK1011&gt;20.99,"Aged","Non-Aged"))</f>
        <v/>
      </c>
      <c r="AN1011" s="112">
        <f>IF(Q1011&lt;&gt;"",MONTH(Q1011),"")</f>
        <v/>
      </c>
      <c r="AO1011" s="112">
        <f>IFERROR(VALUE(V1011),0)</f>
        <v/>
      </c>
    </row>
    <row customFormat="1" customHeight="1" ht="29.25" r="1012" s="112" spans="1:41">
      <c r="A1012" s="127" t="n"/>
      <c r="B1012" s="113" t="n"/>
      <c r="C1012" s="127" t="n"/>
      <c r="D1012" s="127" t="n"/>
      <c r="E1012" s="114">
        <f>IF(F1012 &lt;&gt; "",VLOOKUP(F1012,CategoryLookup,2,FALSE), "")</f>
        <v/>
      </c>
      <c r="F1012" s="126" t="n"/>
      <c r="G1012" s="127" t="n"/>
      <c r="H1012" s="127" t="n"/>
      <c r="I1012" s="127" t="n"/>
      <c r="J1012" s="127" t="n"/>
      <c r="K1012" s="127" t="n"/>
      <c r="L1012" s="127" t="n"/>
      <c r="M1012" s="127" t="n"/>
      <c r="N1012" s="120" t="n"/>
      <c r="O1012" s="120" t="n"/>
      <c r="P1012" s="120" t="n"/>
      <c r="Q1012" s="120" t="n"/>
      <c r="R1012" s="121" t="n"/>
      <c r="S1012" s="121" t="n"/>
      <c r="T1012" s="121" t="n"/>
      <c r="U1012" s="121" t="n"/>
      <c r="V1012" s="117">
        <f>IF(P1012="NA","NA",IF(P1012&lt;&gt;"",TEXT(P1012-N1012,"[h].mm"),""))</f>
        <v/>
      </c>
      <c r="W1012" s="118">
        <f>IF(AND(R1012="",S1012=""),"",R1012+S1012)</f>
        <v/>
      </c>
      <c r="X1012" s="116">
        <f>IF(O1012&lt;&gt;"",DATE(YEAR(O1012), MONTH(O1012), DAY(O1012)),"")</f>
        <v/>
      </c>
      <c r="Y1012" s="122" t="n"/>
      <c r="Z1012" s="123" t="n"/>
      <c r="AA1012" s="117">
        <f>IF(F1012="Re-assigned","NA",IF(W1012="","",IF(W1012&gt;=VLOOKUP(D1012,SLAMatrix,3,FALSE),"Yes",IF(W1012&lt;VLOOKUP(D1012,SLAMatrix,2,FALSE),"No","Internal"))))</f>
        <v/>
      </c>
      <c r="AB1012" s="123" t="n"/>
      <c r="AC1012" s="123" t="n"/>
      <c r="AD1012" s="119" t="n"/>
      <c r="AE1012" s="125" t="n"/>
      <c r="AF1012" s="124">
        <f>MONTH(O1012)</f>
        <v/>
      </c>
      <c r="AG1012" s="124">
        <f>VLOOKUP(IFERROR(MID(AE1012,1,(FIND(",",AE1012,1)-1)),AE1012),Facility_Region_Mapping,2,FALSE)</f>
        <v/>
      </c>
      <c r="AH1012" s="124" t="n"/>
      <c r="AI1012" s="124">
        <f>IF(C1012&lt;&gt;"",IF(M1012="ESM User",getInterfaceName($C1012),"NA"),"")</f>
        <v/>
      </c>
      <c r="AJ1012" s="116">
        <f>IF(Q1012&lt;&gt;"",DATE(YEAR(Q1012), MONTH(Q1012), DAY(Q1012)),"")</f>
        <v/>
      </c>
      <c r="AK1012" s="130">
        <f>IF(Q1012&lt;&gt;0,Q1012-N1012,TODAY()-N1012)</f>
        <v/>
      </c>
      <c r="AL1012" s="112">
        <f>IF(F1012="Re-assigned",0,IF(H1012="Closed",0,IF(H1012="Service Restored",0,IF(H1012="",0,1))))</f>
        <v/>
      </c>
      <c r="AM1012" s="124">
        <f>IF(AL1012=0,"",IF(AK1012&gt;20.99,"Aged","Non-Aged"))</f>
        <v/>
      </c>
      <c r="AN1012" s="112">
        <f>IF(Q1012&lt;&gt;"",MONTH(Q1012),"")</f>
        <v/>
      </c>
      <c r="AO1012" s="112">
        <f>IFERROR(VALUE(V1012),0)</f>
        <v/>
      </c>
    </row>
    <row customFormat="1" customHeight="1" ht="29.25" r="1013" s="112" spans="1:41">
      <c r="A1013" s="127" t="n"/>
      <c r="B1013" s="113" t="n"/>
      <c r="C1013" s="127" t="n"/>
      <c r="D1013" s="127" t="n"/>
      <c r="E1013" s="114">
        <f>IF(F1013 &lt;&gt; "",VLOOKUP(F1013,CategoryLookup,2,FALSE), "")</f>
        <v/>
      </c>
      <c r="F1013" s="126" t="n"/>
      <c r="G1013" s="127" t="n"/>
      <c r="H1013" s="127" t="n"/>
      <c r="I1013" s="127" t="n"/>
      <c r="J1013" s="127" t="n"/>
      <c r="K1013" s="127" t="n"/>
      <c r="L1013" s="127" t="n"/>
      <c r="M1013" s="127" t="n"/>
      <c r="N1013" s="120" t="n"/>
      <c r="O1013" s="120" t="n"/>
      <c r="P1013" s="120" t="n"/>
      <c r="Q1013" s="120" t="n"/>
      <c r="R1013" s="121" t="n"/>
      <c r="S1013" s="121" t="n"/>
      <c r="T1013" s="121" t="n"/>
      <c r="U1013" s="121" t="n"/>
      <c r="V1013" s="117">
        <f>IF(P1013="NA","NA",IF(P1013&lt;&gt;"",TEXT(P1013-N1013,"[h].mm"),""))</f>
        <v/>
      </c>
      <c r="W1013" s="118">
        <f>IF(AND(R1013="",S1013=""),"",R1013+S1013)</f>
        <v/>
      </c>
      <c r="X1013" s="116">
        <f>IF(O1013&lt;&gt;"",DATE(YEAR(O1013), MONTH(O1013), DAY(O1013)),"")</f>
        <v/>
      </c>
      <c r="Y1013" s="122" t="n"/>
      <c r="Z1013" s="123" t="n"/>
      <c r="AA1013" s="117">
        <f>IF(F1013="Re-assigned","NA",IF(W1013="","",IF(W1013&gt;=VLOOKUP(D1013,SLAMatrix,3,FALSE),"Yes",IF(W1013&lt;VLOOKUP(D1013,SLAMatrix,2,FALSE),"No","Internal"))))</f>
        <v/>
      </c>
      <c r="AB1013" s="123" t="n"/>
      <c r="AC1013" s="123" t="n"/>
      <c r="AD1013" s="119" t="n"/>
      <c r="AE1013" s="125" t="n"/>
      <c r="AF1013" s="124">
        <f>MONTH(O1013)</f>
        <v/>
      </c>
      <c r="AG1013" s="124">
        <f>VLOOKUP(IFERROR(MID(AE1013,1,(FIND(",",AE1013,1)-1)),AE1013),Facility_Region_Mapping,2,FALSE)</f>
        <v/>
      </c>
      <c r="AH1013" s="124" t="n"/>
      <c r="AI1013" s="124">
        <f>IF(C1013&lt;&gt;"",IF(M1013="ESM User",getInterfaceName($C1013),"NA"),"")</f>
        <v/>
      </c>
      <c r="AJ1013" s="116">
        <f>IF(Q1013&lt;&gt;"",DATE(YEAR(Q1013), MONTH(Q1013), DAY(Q1013)),"")</f>
        <v/>
      </c>
      <c r="AK1013" s="130">
        <f>IF(Q1013&lt;&gt;0,Q1013-N1013,TODAY()-N1013)</f>
        <v/>
      </c>
      <c r="AL1013" s="112">
        <f>IF(F1013="Re-assigned",0,IF(H1013="Closed",0,IF(H1013="Service Restored",0,IF(H1013="",0,1))))</f>
        <v/>
      </c>
      <c r="AM1013" s="124">
        <f>IF(AL1013=0,"",IF(AK1013&gt;20.99,"Aged","Non-Aged"))</f>
        <v/>
      </c>
      <c r="AN1013" s="112">
        <f>IF(Q1013&lt;&gt;"",MONTH(Q1013),"")</f>
        <v/>
      </c>
      <c r="AO1013" s="112">
        <f>IFERROR(VALUE(V1013),0)</f>
        <v/>
      </c>
    </row>
    <row customFormat="1" customHeight="1" ht="29.25" r="1014" s="112" spans="1:41">
      <c r="A1014" s="127" t="n"/>
      <c r="B1014" s="113" t="n"/>
      <c r="C1014" s="127" t="n"/>
      <c r="D1014" s="127" t="n"/>
      <c r="E1014" s="114">
        <f>IF(F1014 &lt;&gt; "",VLOOKUP(F1014,CategoryLookup,2,FALSE), "")</f>
        <v/>
      </c>
      <c r="F1014" s="126" t="n"/>
      <c r="G1014" s="127" t="n"/>
      <c r="H1014" s="127" t="n"/>
      <c r="I1014" s="127" t="n"/>
      <c r="J1014" s="127" t="n"/>
      <c r="K1014" s="127" t="n"/>
      <c r="L1014" s="127" t="n"/>
      <c r="M1014" s="127" t="n"/>
      <c r="N1014" s="120" t="n"/>
      <c r="O1014" s="120" t="n"/>
      <c r="P1014" s="120" t="n"/>
      <c r="Q1014" s="120" t="n"/>
      <c r="R1014" s="121" t="n"/>
      <c r="S1014" s="121" t="n"/>
      <c r="T1014" s="121" t="n"/>
      <c r="U1014" s="121" t="n"/>
      <c r="V1014" s="117">
        <f>IF(P1014="NA","NA",IF(P1014&lt;&gt;"",TEXT(P1014-N1014,"[h].mm"),""))</f>
        <v/>
      </c>
      <c r="W1014" s="118">
        <f>IF(AND(R1014="",S1014=""),"",R1014+S1014)</f>
        <v/>
      </c>
      <c r="X1014" s="116">
        <f>IF(O1014&lt;&gt;"",DATE(YEAR(O1014), MONTH(O1014), DAY(O1014)),"")</f>
        <v/>
      </c>
      <c r="Y1014" s="122" t="n"/>
      <c r="Z1014" s="123" t="n"/>
      <c r="AA1014" s="117">
        <f>IF(F1014="Re-assigned","NA",IF(W1014="","",IF(W1014&gt;=VLOOKUP(D1014,SLAMatrix,3,FALSE),"Yes",IF(W1014&lt;VLOOKUP(D1014,SLAMatrix,2,FALSE),"No","Internal"))))</f>
        <v/>
      </c>
      <c r="AB1014" s="123" t="n"/>
      <c r="AC1014" s="123" t="n"/>
      <c r="AD1014" s="119" t="n"/>
      <c r="AE1014" s="125" t="n"/>
      <c r="AF1014" s="124">
        <f>MONTH(O1014)</f>
        <v/>
      </c>
      <c r="AG1014" s="124">
        <f>VLOOKUP(IFERROR(MID(AE1014,1,(FIND(",",AE1014,1)-1)),AE1014),Facility_Region_Mapping,2,FALSE)</f>
        <v/>
      </c>
      <c r="AH1014" s="124" t="n"/>
      <c r="AI1014" s="124">
        <f>IF(C1014&lt;&gt;"",IF(M1014="ESM User",getInterfaceName($C1014),"NA"),"")</f>
        <v/>
      </c>
      <c r="AJ1014" s="116">
        <f>IF(Q1014&lt;&gt;"",DATE(YEAR(Q1014), MONTH(Q1014), DAY(Q1014)),"")</f>
        <v/>
      </c>
      <c r="AK1014" s="130">
        <f>IF(Q1014&lt;&gt;0,Q1014-N1014,TODAY()-N1014)</f>
        <v/>
      </c>
      <c r="AL1014" s="112">
        <f>IF(F1014="Re-assigned",0,IF(H1014="Closed",0,IF(H1014="Service Restored",0,IF(H1014="",0,1))))</f>
        <v/>
      </c>
      <c r="AM1014" s="124">
        <f>IF(AL1014=0,"",IF(AK1014&gt;20.99,"Aged","Non-Aged"))</f>
        <v/>
      </c>
      <c r="AN1014" s="112">
        <f>IF(Q1014&lt;&gt;"",MONTH(Q1014),"")</f>
        <v/>
      </c>
      <c r="AO1014" s="112">
        <f>IFERROR(VALUE(V1014),0)</f>
        <v/>
      </c>
    </row>
    <row customFormat="1" customHeight="1" ht="29.25" r="1015" s="112" spans="1:41">
      <c r="A1015" s="127" t="n"/>
      <c r="B1015" s="113" t="n"/>
      <c r="C1015" s="127" t="n"/>
      <c r="D1015" s="127" t="n"/>
      <c r="E1015" s="114">
        <f>IF(F1015 &lt;&gt; "",VLOOKUP(F1015,CategoryLookup,2,FALSE), "")</f>
        <v/>
      </c>
      <c r="F1015" s="126" t="n"/>
      <c r="G1015" s="127" t="n"/>
      <c r="H1015" s="127" t="n"/>
      <c r="I1015" s="127" t="n"/>
      <c r="J1015" s="127" t="n"/>
      <c r="K1015" s="127" t="n"/>
      <c r="L1015" s="127" t="n"/>
      <c r="M1015" s="127" t="n"/>
      <c r="N1015" s="120" t="n"/>
      <c r="O1015" s="120" t="n"/>
      <c r="P1015" s="120" t="n"/>
      <c r="Q1015" s="120" t="n"/>
      <c r="R1015" s="121" t="n"/>
      <c r="S1015" s="121" t="n"/>
      <c r="T1015" s="121" t="n"/>
      <c r="U1015" s="121" t="n"/>
      <c r="V1015" s="117">
        <f>IF(P1015="NA","NA",IF(P1015&lt;&gt;"",TEXT(P1015-N1015,"[h].mm"),""))</f>
        <v/>
      </c>
      <c r="W1015" s="118">
        <f>IF(AND(R1015="",S1015=""),"",R1015+S1015)</f>
        <v/>
      </c>
      <c r="X1015" s="116">
        <f>IF(O1015&lt;&gt;"",DATE(YEAR(O1015), MONTH(O1015), DAY(O1015)),"")</f>
        <v/>
      </c>
      <c r="Y1015" s="122" t="n"/>
      <c r="Z1015" s="123" t="n"/>
      <c r="AA1015" s="117">
        <f>IF(F1015="Re-assigned","NA",IF(W1015="","",IF(W1015&gt;=VLOOKUP(D1015,SLAMatrix,3,FALSE),"Yes",IF(W1015&lt;VLOOKUP(D1015,SLAMatrix,2,FALSE),"No","Internal"))))</f>
        <v/>
      </c>
      <c r="AB1015" s="123" t="n"/>
      <c r="AC1015" s="123" t="n"/>
      <c r="AD1015" s="119" t="n"/>
      <c r="AE1015" s="125" t="n"/>
      <c r="AF1015" s="124">
        <f>MONTH(O1015)</f>
        <v/>
      </c>
      <c r="AG1015" s="124">
        <f>VLOOKUP(IFERROR(MID(AE1015,1,(FIND(",",AE1015,1)-1)),AE1015),Facility_Region_Mapping,2,FALSE)</f>
        <v/>
      </c>
      <c r="AH1015" s="124" t="n"/>
      <c r="AI1015" s="124">
        <f>IF(C1015&lt;&gt;"",IF(M1015="ESM User",getInterfaceName($C1015),"NA"),"")</f>
        <v/>
      </c>
      <c r="AJ1015" s="116">
        <f>IF(Q1015&lt;&gt;"",DATE(YEAR(Q1015), MONTH(Q1015), DAY(Q1015)),"")</f>
        <v/>
      </c>
      <c r="AK1015" s="130">
        <f>IF(Q1015&lt;&gt;0,Q1015-N1015,TODAY()-N1015)</f>
        <v/>
      </c>
      <c r="AL1015" s="112">
        <f>IF(F1015="Re-assigned",0,IF(H1015="Closed",0,IF(H1015="Service Restored",0,IF(H1015="",0,1))))</f>
        <v/>
      </c>
      <c r="AM1015" s="124">
        <f>IF(AL1015=0,"",IF(AK1015&gt;20.99,"Aged","Non-Aged"))</f>
        <v/>
      </c>
      <c r="AN1015" s="112">
        <f>IF(Q1015&lt;&gt;"",MONTH(Q1015),"")</f>
        <v/>
      </c>
      <c r="AO1015" s="112">
        <f>IFERROR(VALUE(V1015),0)</f>
        <v/>
      </c>
    </row>
    <row customFormat="1" customHeight="1" ht="29.25" r="1016" s="112" spans="1:41">
      <c r="A1016" s="127" t="n"/>
      <c r="B1016" s="113" t="n"/>
      <c r="C1016" s="127" t="n"/>
      <c r="D1016" s="127" t="n"/>
      <c r="E1016" s="114">
        <f>IF(F1016 &lt;&gt; "",VLOOKUP(F1016,CategoryLookup,2,FALSE), "")</f>
        <v/>
      </c>
      <c r="F1016" s="126" t="n"/>
      <c r="G1016" s="127" t="n"/>
      <c r="H1016" s="127" t="n"/>
      <c r="I1016" s="127" t="n"/>
      <c r="J1016" s="127" t="n"/>
      <c r="K1016" s="127" t="n"/>
      <c r="L1016" s="127" t="n"/>
      <c r="M1016" s="127" t="n"/>
      <c r="N1016" s="120" t="n"/>
      <c r="O1016" s="120" t="n"/>
      <c r="P1016" s="120" t="n"/>
      <c r="Q1016" s="120" t="n"/>
      <c r="R1016" s="121" t="n"/>
      <c r="S1016" s="121" t="n"/>
      <c r="T1016" s="121" t="n"/>
      <c r="U1016" s="121" t="n"/>
      <c r="V1016" s="117">
        <f>IF(P1016="NA","NA",IF(P1016&lt;&gt;"",TEXT(P1016-N1016,"[h].mm"),""))</f>
        <v/>
      </c>
      <c r="W1016" s="118">
        <f>IF(AND(R1016="",S1016=""),"",R1016+S1016)</f>
        <v/>
      </c>
      <c r="X1016" s="116">
        <f>IF(O1016&lt;&gt;"",DATE(YEAR(O1016), MONTH(O1016), DAY(O1016)),"")</f>
        <v/>
      </c>
      <c r="Y1016" s="122" t="n"/>
      <c r="Z1016" s="123" t="n"/>
      <c r="AA1016" s="117">
        <f>IF(F1016="Re-assigned","NA",IF(W1016="","",IF(W1016&gt;=VLOOKUP(D1016,SLAMatrix,3,FALSE),"Yes",IF(W1016&lt;VLOOKUP(D1016,SLAMatrix,2,FALSE),"No","Internal"))))</f>
        <v/>
      </c>
      <c r="AB1016" s="123" t="n"/>
      <c r="AC1016" s="123" t="n"/>
      <c r="AD1016" s="119" t="n"/>
      <c r="AE1016" s="125" t="n"/>
      <c r="AF1016" s="124">
        <f>MONTH(O1016)</f>
        <v/>
      </c>
      <c r="AG1016" s="124">
        <f>VLOOKUP(IFERROR(MID(AE1016,1,(FIND(",",AE1016,1)-1)),AE1016),Facility_Region_Mapping,2,FALSE)</f>
        <v/>
      </c>
      <c r="AH1016" s="124" t="n"/>
      <c r="AI1016" s="124">
        <f>IF(C1016&lt;&gt;"",IF(M1016="ESM User",getInterfaceName($C1016),"NA"),"")</f>
        <v/>
      </c>
      <c r="AJ1016" s="116">
        <f>IF(Q1016&lt;&gt;"",DATE(YEAR(Q1016), MONTH(Q1016), DAY(Q1016)),"")</f>
        <v/>
      </c>
      <c r="AK1016" s="130">
        <f>IF(Q1016&lt;&gt;0,Q1016-N1016,TODAY()-N1016)</f>
        <v/>
      </c>
      <c r="AL1016" s="112">
        <f>IF(F1016="Re-assigned",0,IF(H1016="Closed",0,IF(H1016="Service Restored",0,IF(H1016="",0,1))))</f>
        <v/>
      </c>
      <c r="AM1016" s="124">
        <f>IF(AL1016=0,"",IF(AK1016&gt;20.99,"Aged","Non-Aged"))</f>
        <v/>
      </c>
      <c r="AN1016" s="112">
        <f>IF(Q1016&lt;&gt;"",MONTH(Q1016),"")</f>
        <v/>
      </c>
      <c r="AO1016" s="112">
        <f>IFERROR(VALUE(V1016),0)</f>
        <v/>
      </c>
    </row>
    <row customFormat="1" customHeight="1" ht="29.25" r="1017" s="112" spans="1:41">
      <c r="A1017" s="127" t="n"/>
      <c r="B1017" s="113" t="n"/>
      <c r="C1017" s="127" t="n"/>
      <c r="D1017" s="127" t="n"/>
      <c r="E1017" s="114">
        <f>IF(F1017 &lt;&gt; "",VLOOKUP(F1017,CategoryLookup,2,FALSE), "")</f>
        <v/>
      </c>
      <c r="F1017" s="126" t="n"/>
      <c r="G1017" s="127" t="n"/>
      <c r="H1017" s="127" t="n"/>
      <c r="I1017" s="127" t="n"/>
      <c r="J1017" s="127" t="n"/>
      <c r="K1017" s="127" t="n"/>
      <c r="L1017" s="127" t="n"/>
      <c r="M1017" s="127" t="n"/>
      <c r="N1017" s="120" t="n"/>
      <c r="O1017" s="120" t="n"/>
      <c r="P1017" s="120" t="n"/>
      <c r="Q1017" s="120" t="n"/>
      <c r="R1017" s="121" t="n"/>
      <c r="S1017" s="121" t="n"/>
      <c r="T1017" s="121" t="n"/>
      <c r="U1017" s="121" t="n"/>
      <c r="V1017" s="117">
        <f>IF(P1017="NA","NA",IF(P1017&lt;&gt;"",TEXT(P1017-N1017,"[h].mm"),""))</f>
        <v/>
      </c>
      <c r="W1017" s="118">
        <f>IF(AND(R1017="",S1017=""),"",R1017+S1017)</f>
        <v/>
      </c>
      <c r="X1017" s="116">
        <f>IF(O1017&lt;&gt;"",DATE(YEAR(O1017), MONTH(O1017), DAY(O1017)),"")</f>
        <v/>
      </c>
      <c r="Y1017" s="122" t="n"/>
      <c r="Z1017" s="123" t="n"/>
      <c r="AA1017" s="117">
        <f>IF(F1017="Re-assigned","NA",IF(W1017="","",IF(W1017&gt;=VLOOKUP(D1017,SLAMatrix,3,FALSE),"Yes",IF(W1017&lt;VLOOKUP(D1017,SLAMatrix,2,FALSE),"No","Internal"))))</f>
        <v/>
      </c>
      <c r="AB1017" s="123" t="n"/>
      <c r="AC1017" s="123" t="n"/>
      <c r="AD1017" s="119" t="n"/>
      <c r="AE1017" s="125" t="n"/>
      <c r="AF1017" s="124">
        <f>MONTH(O1017)</f>
        <v/>
      </c>
      <c r="AG1017" s="124">
        <f>VLOOKUP(IFERROR(MID(AE1017,1,(FIND(",",AE1017,1)-1)),AE1017),Facility_Region_Mapping,2,FALSE)</f>
        <v/>
      </c>
      <c r="AH1017" s="124" t="n"/>
      <c r="AI1017" s="124">
        <f>IF(C1017&lt;&gt;"",IF(M1017="ESM User",getInterfaceName($C1017),"NA"),"")</f>
        <v/>
      </c>
      <c r="AJ1017" s="116">
        <f>IF(Q1017&lt;&gt;"",DATE(YEAR(Q1017), MONTH(Q1017), DAY(Q1017)),"")</f>
        <v/>
      </c>
      <c r="AK1017" s="130">
        <f>IF(Q1017&lt;&gt;0,Q1017-N1017,TODAY()-N1017)</f>
        <v/>
      </c>
      <c r="AL1017" s="112">
        <f>IF(F1017="Re-assigned",0,IF(H1017="Closed",0,IF(H1017="Service Restored",0,IF(H1017="",0,1))))</f>
        <v/>
      </c>
      <c r="AM1017" s="124">
        <f>IF(AL1017=0,"",IF(AK1017&gt;20.99,"Aged","Non-Aged"))</f>
        <v/>
      </c>
      <c r="AN1017" s="112">
        <f>IF(Q1017&lt;&gt;"",MONTH(Q1017),"")</f>
        <v/>
      </c>
      <c r="AO1017" s="112">
        <f>IFERROR(VALUE(V1017),0)</f>
        <v/>
      </c>
    </row>
    <row customFormat="1" customHeight="1" ht="29.25" r="1018" s="112" spans="1:41">
      <c r="A1018" s="127" t="n"/>
      <c r="B1018" s="113" t="n"/>
      <c r="C1018" s="127" t="n"/>
      <c r="D1018" s="127" t="n"/>
      <c r="E1018" s="114">
        <f>IF(F1018 &lt;&gt; "",VLOOKUP(F1018,CategoryLookup,2,FALSE), "")</f>
        <v/>
      </c>
      <c r="F1018" s="126" t="n"/>
      <c r="G1018" s="127" t="n"/>
      <c r="H1018" s="127" t="n"/>
      <c r="I1018" s="127" t="n"/>
      <c r="J1018" s="127" t="n"/>
      <c r="K1018" s="127" t="n"/>
      <c r="L1018" s="127" t="n"/>
      <c r="M1018" s="127" t="n"/>
      <c r="N1018" s="120" t="n"/>
      <c r="O1018" s="120" t="n"/>
      <c r="P1018" s="120" t="n"/>
      <c r="Q1018" s="120" t="n"/>
      <c r="R1018" s="121" t="n"/>
      <c r="S1018" s="121" t="n"/>
      <c r="T1018" s="121" t="n"/>
      <c r="U1018" s="121" t="n"/>
      <c r="V1018" s="117">
        <f>IF(P1018="NA","NA",IF(P1018&lt;&gt;"",TEXT(P1018-N1018,"[h].mm"),""))</f>
        <v/>
      </c>
      <c r="W1018" s="118">
        <f>IF(AND(R1018="",S1018=""),"",R1018+S1018)</f>
        <v/>
      </c>
      <c r="X1018" s="116">
        <f>IF(O1018&lt;&gt;"",DATE(YEAR(O1018), MONTH(O1018), DAY(O1018)),"")</f>
        <v/>
      </c>
      <c r="Y1018" s="122" t="n"/>
      <c r="Z1018" s="123" t="n"/>
      <c r="AA1018" s="117">
        <f>IF(F1018="Re-assigned","NA",IF(W1018="","",IF(W1018&gt;=VLOOKUP(D1018,SLAMatrix,3,FALSE),"Yes",IF(W1018&lt;VLOOKUP(D1018,SLAMatrix,2,FALSE),"No","Internal"))))</f>
        <v/>
      </c>
      <c r="AB1018" s="123" t="n"/>
      <c r="AC1018" s="123" t="n"/>
      <c r="AD1018" s="119" t="n"/>
      <c r="AE1018" s="125" t="n"/>
      <c r="AF1018" s="124">
        <f>MONTH(O1018)</f>
        <v/>
      </c>
      <c r="AG1018" s="124">
        <f>VLOOKUP(IFERROR(MID(AE1018,1,(FIND(",",AE1018,1)-1)),AE1018),Facility_Region_Mapping,2,FALSE)</f>
        <v/>
      </c>
      <c r="AH1018" s="124" t="n"/>
      <c r="AI1018" s="124">
        <f>IF(C1018&lt;&gt;"",IF(M1018="ESM User",getInterfaceName($C1018),"NA"),"")</f>
        <v/>
      </c>
      <c r="AJ1018" s="116">
        <f>IF(Q1018&lt;&gt;"",DATE(YEAR(Q1018), MONTH(Q1018), DAY(Q1018)),"")</f>
        <v/>
      </c>
      <c r="AK1018" s="130">
        <f>IF(Q1018&lt;&gt;0,Q1018-N1018,TODAY()-N1018)</f>
        <v/>
      </c>
      <c r="AL1018" s="112">
        <f>IF(F1018="Re-assigned",0,IF(H1018="Closed",0,IF(H1018="Service Restored",0,IF(H1018="",0,1))))</f>
        <v/>
      </c>
      <c r="AM1018" s="124">
        <f>IF(AL1018=0,"",IF(AK1018&gt;20.99,"Aged","Non-Aged"))</f>
        <v/>
      </c>
      <c r="AN1018" s="112">
        <f>IF(Q1018&lt;&gt;"",MONTH(Q1018),"")</f>
        <v/>
      </c>
      <c r="AO1018" s="112">
        <f>IFERROR(VALUE(V1018),0)</f>
        <v/>
      </c>
    </row>
    <row customFormat="1" customHeight="1" ht="29.25" r="1019" s="112" spans="1:41">
      <c r="A1019" s="127" t="n"/>
      <c r="B1019" s="113" t="n"/>
      <c r="C1019" s="127" t="n"/>
      <c r="D1019" s="127" t="n"/>
      <c r="E1019" s="114">
        <f>IF(F1019 &lt;&gt; "",VLOOKUP(F1019,CategoryLookup,2,FALSE), "")</f>
        <v/>
      </c>
      <c r="F1019" s="126" t="n"/>
      <c r="G1019" s="127" t="n"/>
      <c r="H1019" s="127" t="n"/>
      <c r="I1019" s="127" t="n"/>
      <c r="J1019" s="127" t="n"/>
      <c r="K1019" s="127" t="n"/>
      <c r="L1019" s="127" t="n"/>
      <c r="M1019" s="127" t="n"/>
      <c r="N1019" s="120" t="n"/>
      <c r="O1019" s="120" t="n"/>
      <c r="P1019" s="120" t="n"/>
      <c r="Q1019" s="120" t="n"/>
      <c r="R1019" s="121" t="n"/>
      <c r="S1019" s="121" t="n"/>
      <c r="T1019" s="121" t="n"/>
      <c r="U1019" s="121" t="n"/>
      <c r="V1019" s="117">
        <f>IF(P1019="NA","NA",IF(P1019&lt;&gt;"",TEXT(P1019-N1019,"[h].mm"),""))</f>
        <v/>
      </c>
      <c r="W1019" s="118">
        <f>IF(AND(R1019="",S1019=""),"",R1019+S1019)</f>
        <v/>
      </c>
      <c r="X1019" s="116">
        <f>IF(O1019&lt;&gt;"",DATE(YEAR(O1019), MONTH(O1019), DAY(O1019)),"")</f>
        <v/>
      </c>
      <c r="Y1019" s="122" t="n"/>
      <c r="Z1019" s="123" t="n"/>
      <c r="AA1019" s="117">
        <f>IF(F1019="Re-assigned","NA",IF(W1019="","",IF(W1019&gt;=VLOOKUP(D1019,SLAMatrix,3,FALSE),"Yes",IF(W1019&lt;VLOOKUP(D1019,SLAMatrix,2,FALSE),"No","Internal"))))</f>
        <v/>
      </c>
      <c r="AB1019" s="123" t="n"/>
      <c r="AC1019" s="123" t="n"/>
      <c r="AD1019" s="119" t="n"/>
      <c r="AE1019" s="125" t="n"/>
      <c r="AF1019" s="124">
        <f>MONTH(O1019)</f>
        <v/>
      </c>
      <c r="AG1019" s="124">
        <f>VLOOKUP(IFERROR(MID(AE1019,1,(FIND(",",AE1019,1)-1)),AE1019),Facility_Region_Mapping,2,FALSE)</f>
        <v/>
      </c>
      <c r="AH1019" s="124" t="n"/>
      <c r="AI1019" s="124">
        <f>IF(C1019&lt;&gt;"",IF(M1019="ESM User",getInterfaceName($C1019),"NA"),"")</f>
        <v/>
      </c>
      <c r="AJ1019" s="116">
        <f>IF(Q1019&lt;&gt;"",DATE(YEAR(Q1019), MONTH(Q1019), DAY(Q1019)),"")</f>
        <v/>
      </c>
      <c r="AK1019" s="130">
        <f>IF(Q1019&lt;&gt;0,Q1019-N1019,TODAY()-N1019)</f>
        <v/>
      </c>
      <c r="AL1019" s="112">
        <f>IF(F1019="Re-assigned",0,IF(H1019="Closed",0,IF(H1019="Service Restored",0,IF(H1019="",0,1))))</f>
        <v/>
      </c>
      <c r="AM1019" s="124">
        <f>IF(AL1019=0,"",IF(AK1019&gt;20.99,"Aged","Non-Aged"))</f>
        <v/>
      </c>
      <c r="AN1019" s="112">
        <f>IF(Q1019&lt;&gt;"",MONTH(Q1019),"")</f>
        <v/>
      </c>
      <c r="AO1019" s="112">
        <f>IFERROR(VALUE(V1019),0)</f>
        <v/>
      </c>
    </row>
    <row customFormat="1" customHeight="1" ht="29.25" r="1020" s="112" spans="1:41">
      <c r="A1020" s="127" t="n"/>
      <c r="B1020" s="113" t="n"/>
      <c r="C1020" s="127" t="n"/>
      <c r="D1020" s="127" t="n"/>
      <c r="E1020" s="114">
        <f>IF(F1020 &lt;&gt; "",VLOOKUP(F1020,CategoryLookup,2,FALSE), "")</f>
        <v/>
      </c>
      <c r="F1020" s="126" t="n"/>
      <c r="G1020" s="127" t="n"/>
      <c r="H1020" s="127" t="n"/>
      <c r="I1020" s="127" t="n"/>
      <c r="J1020" s="127" t="n"/>
      <c r="K1020" s="127" t="n"/>
      <c r="L1020" s="127" t="n"/>
      <c r="M1020" s="127" t="n"/>
      <c r="N1020" s="120" t="n"/>
      <c r="O1020" s="120" t="n"/>
      <c r="P1020" s="120" t="n"/>
      <c r="Q1020" s="120" t="n"/>
      <c r="R1020" s="121" t="n"/>
      <c r="S1020" s="121" t="n"/>
      <c r="T1020" s="121" t="n"/>
      <c r="U1020" s="121" t="n"/>
      <c r="V1020" s="117">
        <f>IF(P1020="NA","NA",IF(P1020&lt;&gt;"",TEXT(P1020-N1020,"[h].mm"),""))</f>
        <v/>
      </c>
      <c r="W1020" s="118">
        <f>IF(AND(R1020="",S1020=""),"",R1020+S1020)</f>
        <v/>
      </c>
      <c r="X1020" s="116">
        <f>IF(O1020&lt;&gt;"",DATE(YEAR(O1020), MONTH(O1020), DAY(O1020)),"")</f>
        <v/>
      </c>
      <c r="Y1020" s="122" t="n"/>
      <c r="Z1020" s="123" t="n"/>
      <c r="AA1020" s="117">
        <f>IF(F1020="Re-assigned","NA",IF(W1020="","",IF(W1020&gt;=VLOOKUP(D1020,SLAMatrix,3,FALSE),"Yes",IF(W1020&lt;VLOOKUP(D1020,SLAMatrix,2,FALSE),"No","Internal"))))</f>
        <v/>
      </c>
      <c r="AB1020" s="123" t="n"/>
      <c r="AC1020" s="123" t="n"/>
      <c r="AD1020" s="119" t="n"/>
      <c r="AE1020" s="125" t="n"/>
      <c r="AF1020" s="124">
        <f>MONTH(O1020)</f>
        <v/>
      </c>
      <c r="AG1020" s="124">
        <f>VLOOKUP(IFERROR(MID(AE1020,1,(FIND(",",AE1020,1)-1)),AE1020),Facility_Region_Mapping,2,FALSE)</f>
        <v/>
      </c>
      <c r="AH1020" s="124" t="n"/>
      <c r="AI1020" s="124">
        <f>IF(C1020&lt;&gt;"",IF(M1020="ESM User",getInterfaceName($C1020),"NA"),"")</f>
        <v/>
      </c>
      <c r="AJ1020" s="116">
        <f>IF(Q1020&lt;&gt;"",DATE(YEAR(Q1020), MONTH(Q1020), DAY(Q1020)),"")</f>
        <v/>
      </c>
      <c r="AK1020" s="130">
        <f>IF(Q1020&lt;&gt;0,Q1020-N1020,TODAY()-N1020)</f>
        <v/>
      </c>
      <c r="AL1020" s="112">
        <f>IF(F1020="Re-assigned",0,IF(H1020="Closed",0,IF(H1020="Service Restored",0,IF(H1020="",0,1))))</f>
        <v/>
      </c>
      <c r="AM1020" s="124">
        <f>IF(AL1020=0,"",IF(AK1020&gt;20.99,"Aged","Non-Aged"))</f>
        <v/>
      </c>
      <c r="AN1020" s="112">
        <f>IF(Q1020&lt;&gt;"",MONTH(Q1020),"")</f>
        <v/>
      </c>
      <c r="AO1020" s="112">
        <f>IFERROR(VALUE(V1020),0)</f>
        <v/>
      </c>
    </row>
    <row customFormat="1" customHeight="1" ht="29.25" r="1021" s="112" spans="1:41">
      <c r="A1021" s="127" t="n"/>
      <c r="B1021" s="113" t="n"/>
      <c r="C1021" s="127" t="n"/>
      <c r="D1021" s="127" t="n"/>
      <c r="E1021" s="114">
        <f>IF(F1021 &lt;&gt; "",VLOOKUP(F1021,CategoryLookup,2,FALSE), "")</f>
        <v/>
      </c>
      <c r="F1021" s="126" t="n"/>
      <c r="G1021" s="127" t="n"/>
      <c r="H1021" s="127" t="n"/>
      <c r="I1021" s="127" t="n"/>
      <c r="J1021" s="127" t="n"/>
      <c r="K1021" s="127" t="n"/>
      <c r="L1021" s="127" t="n"/>
      <c r="M1021" s="127" t="n"/>
      <c r="N1021" s="120" t="n"/>
      <c r="O1021" s="120" t="n"/>
      <c r="P1021" s="120" t="n"/>
      <c r="Q1021" s="120" t="n"/>
      <c r="R1021" s="121" t="n"/>
      <c r="S1021" s="121" t="n"/>
      <c r="T1021" s="121" t="n"/>
      <c r="U1021" s="121" t="n"/>
      <c r="V1021" s="117">
        <f>IF(P1021="NA","NA",IF(P1021&lt;&gt;"",TEXT(P1021-N1021,"[h].mm"),""))</f>
        <v/>
      </c>
      <c r="W1021" s="118">
        <f>IF(AND(R1021="",S1021=""),"",R1021+S1021)</f>
        <v/>
      </c>
      <c r="X1021" s="116">
        <f>IF(O1021&lt;&gt;"",DATE(YEAR(O1021), MONTH(O1021), DAY(O1021)),"")</f>
        <v/>
      </c>
      <c r="Y1021" s="122" t="n"/>
      <c r="Z1021" s="123" t="n"/>
      <c r="AA1021" s="117">
        <f>IF(F1021="Re-assigned","NA",IF(W1021="","",IF(W1021&gt;=VLOOKUP(D1021,SLAMatrix,3,FALSE),"Yes",IF(W1021&lt;VLOOKUP(D1021,SLAMatrix,2,FALSE),"No","Internal"))))</f>
        <v/>
      </c>
      <c r="AB1021" s="123" t="n"/>
      <c r="AC1021" s="123" t="n"/>
      <c r="AD1021" s="119" t="n"/>
      <c r="AE1021" s="125" t="n"/>
      <c r="AF1021" s="124">
        <f>MONTH(O1021)</f>
        <v/>
      </c>
      <c r="AG1021" s="124">
        <f>VLOOKUP(IFERROR(MID(AE1021,1,(FIND(",",AE1021,1)-1)),AE1021),Facility_Region_Mapping,2,FALSE)</f>
        <v/>
      </c>
      <c r="AH1021" s="124" t="n"/>
      <c r="AI1021" s="124">
        <f>IF(C1021&lt;&gt;"",IF(M1021="ESM User",getInterfaceName($C1021),"NA"),"")</f>
        <v/>
      </c>
      <c r="AJ1021" s="116">
        <f>IF(Q1021&lt;&gt;"",DATE(YEAR(Q1021), MONTH(Q1021), DAY(Q1021)),"")</f>
        <v/>
      </c>
      <c r="AK1021" s="130">
        <f>IF(Q1021&lt;&gt;0,Q1021-N1021,TODAY()-N1021)</f>
        <v/>
      </c>
      <c r="AL1021" s="112">
        <f>IF(F1021="Re-assigned",0,IF(H1021="Closed",0,IF(H1021="Service Restored",0,IF(H1021="",0,1))))</f>
        <v/>
      </c>
      <c r="AM1021" s="124">
        <f>IF(AL1021=0,"",IF(AK1021&gt;20.99,"Aged","Non-Aged"))</f>
        <v/>
      </c>
      <c r="AN1021" s="112">
        <f>IF(Q1021&lt;&gt;"",MONTH(Q1021),"")</f>
        <v/>
      </c>
      <c r="AO1021" s="112">
        <f>IFERROR(VALUE(V1021),0)</f>
        <v/>
      </c>
    </row>
    <row customFormat="1" customHeight="1" ht="29.25" r="1022" s="112" spans="1:41">
      <c r="A1022" s="127" t="n"/>
      <c r="B1022" s="113" t="n"/>
      <c r="C1022" s="127" t="n"/>
      <c r="D1022" s="127" t="n"/>
      <c r="E1022" s="114">
        <f>IF(F1022 &lt;&gt; "",VLOOKUP(F1022,CategoryLookup,2,FALSE), "")</f>
        <v/>
      </c>
      <c r="F1022" s="126" t="n"/>
      <c r="G1022" s="127" t="n"/>
      <c r="H1022" s="127" t="n"/>
      <c r="I1022" s="127" t="n"/>
      <c r="J1022" s="127" t="n"/>
      <c r="K1022" s="127" t="n"/>
      <c r="L1022" s="127" t="n"/>
      <c r="M1022" s="127" t="n"/>
      <c r="N1022" s="120" t="n"/>
      <c r="O1022" s="120" t="n"/>
      <c r="P1022" s="120" t="n"/>
      <c r="Q1022" s="120" t="n"/>
      <c r="R1022" s="121" t="n"/>
      <c r="S1022" s="121" t="n"/>
      <c r="T1022" s="121" t="n"/>
      <c r="U1022" s="121" t="n"/>
      <c r="V1022" s="117">
        <f>IF(P1022="NA","NA",IF(P1022&lt;&gt;"",TEXT(P1022-N1022,"[h].mm"),""))</f>
        <v/>
      </c>
      <c r="W1022" s="118">
        <f>IF(AND(R1022="",S1022=""),"",R1022+S1022)</f>
        <v/>
      </c>
      <c r="X1022" s="116">
        <f>IF(O1022&lt;&gt;"",DATE(YEAR(O1022), MONTH(O1022), DAY(O1022)),"")</f>
        <v/>
      </c>
      <c r="Y1022" s="122" t="n"/>
      <c r="Z1022" s="123" t="n"/>
      <c r="AA1022" s="117">
        <f>IF(F1022="Re-assigned","NA",IF(W1022="","",IF(W1022&gt;=VLOOKUP(D1022,SLAMatrix,3,FALSE),"Yes",IF(W1022&lt;VLOOKUP(D1022,SLAMatrix,2,FALSE),"No","Internal"))))</f>
        <v/>
      </c>
      <c r="AB1022" s="123" t="n"/>
      <c r="AC1022" s="123" t="n"/>
      <c r="AD1022" s="119" t="n"/>
      <c r="AE1022" s="125" t="n"/>
      <c r="AF1022" s="124">
        <f>MONTH(O1022)</f>
        <v/>
      </c>
      <c r="AG1022" s="124">
        <f>VLOOKUP(IFERROR(MID(AE1022,1,(FIND(",",AE1022,1)-1)),AE1022),Facility_Region_Mapping,2,FALSE)</f>
        <v/>
      </c>
      <c r="AH1022" s="124" t="n"/>
      <c r="AI1022" s="124">
        <f>IF(C1022&lt;&gt;"",IF(M1022="ESM User",getInterfaceName($C1022),"NA"),"")</f>
        <v/>
      </c>
      <c r="AJ1022" s="116">
        <f>IF(Q1022&lt;&gt;"",DATE(YEAR(Q1022), MONTH(Q1022), DAY(Q1022)),"")</f>
        <v/>
      </c>
      <c r="AK1022" s="130">
        <f>IF(Q1022&lt;&gt;0,Q1022-N1022,TODAY()-N1022)</f>
        <v/>
      </c>
      <c r="AL1022" s="112">
        <f>IF(F1022="Re-assigned",0,IF(H1022="Closed",0,IF(H1022="Service Restored",0,IF(H1022="",0,1))))</f>
        <v/>
      </c>
      <c r="AM1022" s="124">
        <f>IF(AL1022=0,"",IF(AK1022&gt;20.99,"Aged","Non-Aged"))</f>
        <v/>
      </c>
      <c r="AN1022" s="112">
        <f>IF(Q1022&lt;&gt;"",MONTH(Q1022),"")</f>
        <v/>
      </c>
      <c r="AO1022" s="112">
        <f>IFERROR(VALUE(V1022),0)</f>
        <v/>
      </c>
    </row>
    <row customFormat="1" customHeight="1" ht="29.25" r="1023" s="112" spans="1:41">
      <c r="A1023" s="127" t="n"/>
      <c r="B1023" s="113" t="n"/>
      <c r="C1023" s="127" t="n"/>
      <c r="D1023" s="127" t="n"/>
      <c r="E1023" s="114">
        <f>IF(F1023 &lt;&gt; "",VLOOKUP(F1023,CategoryLookup,2,FALSE), "")</f>
        <v/>
      </c>
      <c r="F1023" s="126" t="n"/>
      <c r="G1023" s="127" t="n"/>
      <c r="H1023" s="127" t="n"/>
      <c r="I1023" s="127" t="n"/>
      <c r="J1023" s="127" t="n"/>
      <c r="K1023" s="127" t="n"/>
      <c r="L1023" s="127" t="n"/>
      <c r="M1023" s="127" t="n"/>
      <c r="N1023" s="120" t="n"/>
      <c r="O1023" s="120" t="n"/>
      <c r="P1023" s="120" t="n"/>
      <c r="Q1023" s="120" t="n"/>
      <c r="R1023" s="121" t="n"/>
      <c r="S1023" s="121" t="n"/>
      <c r="T1023" s="121" t="n"/>
      <c r="U1023" s="121" t="n"/>
      <c r="V1023" s="117">
        <f>IF(P1023="NA","NA",IF(P1023&lt;&gt;"",TEXT(P1023-N1023,"[h].mm"),""))</f>
        <v/>
      </c>
      <c r="W1023" s="118">
        <f>IF(AND(R1023="",S1023=""),"",R1023+S1023)</f>
        <v/>
      </c>
      <c r="X1023" s="116">
        <f>IF(O1023&lt;&gt;"",DATE(YEAR(O1023), MONTH(O1023), DAY(O1023)),"")</f>
        <v/>
      </c>
      <c r="Y1023" s="122" t="n"/>
      <c r="Z1023" s="123" t="n"/>
      <c r="AA1023" s="117">
        <f>IF(F1023="Re-assigned","NA",IF(W1023="","",IF(W1023&gt;=VLOOKUP(D1023,SLAMatrix,3,FALSE),"Yes",IF(W1023&lt;VLOOKUP(D1023,SLAMatrix,2,FALSE),"No","Internal"))))</f>
        <v/>
      </c>
      <c r="AB1023" s="123" t="n"/>
      <c r="AC1023" s="123" t="n"/>
      <c r="AD1023" s="119" t="n"/>
      <c r="AE1023" s="125" t="n"/>
      <c r="AF1023" s="124">
        <f>MONTH(O1023)</f>
        <v/>
      </c>
      <c r="AG1023" s="124">
        <f>VLOOKUP(IFERROR(MID(AE1023,1,(FIND(",",AE1023,1)-1)),AE1023),Facility_Region_Mapping,2,FALSE)</f>
        <v/>
      </c>
      <c r="AH1023" s="124" t="n"/>
      <c r="AI1023" s="124">
        <f>IF(C1023&lt;&gt;"",IF(M1023="ESM User",getInterfaceName($C1023),"NA"),"")</f>
        <v/>
      </c>
      <c r="AJ1023" s="116">
        <f>IF(Q1023&lt;&gt;"",DATE(YEAR(Q1023), MONTH(Q1023), DAY(Q1023)),"")</f>
        <v/>
      </c>
      <c r="AK1023" s="130">
        <f>IF(Q1023&lt;&gt;0,Q1023-N1023,TODAY()-N1023)</f>
        <v/>
      </c>
      <c r="AL1023" s="112">
        <f>IF(F1023="Re-assigned",0,IF(H1023="Closed",0,IF(H1023="Service Restored",0,IF(H1023="",0,1))))</f>
        <v/>
      </c>
      <c r="AM1023" s="124">
        <f>IF(AL1023=0,"",IF(AK1023&gt;20.99,"Aged","Non-Aged"))</f>
        <v/>
      </c>
      <c r="AN1023" s="112">
        <f>IF(Q1023&lt;&gt;"",MONTH(Q1023),"")</f>
        <v/>
      </c>
      <c r="AO1023" s="112">
        <f>IFERROR(VALUE(V1023),0)</f>
        <v/>
      </c>
    </row>
    <row customFormat="1" customHeight="1" ht="29.25" r="1024" s="112" spans="1:41">
      <c r="A1024" s="127" t="n"/>
      <c r="B1024" s="113" t="n"/>
      <c r="C1024" s="127" t="n"/>
      <c r="D1024" s="127" t="n"/>
      <c r="E1024" s="114">
        <f>IF(F1024 &lt;&gt; "",VLOOKUP(F1024,CategoryLookup,2,FALSE), "")</f>
        <v/>
      </c>
      <c r="F1024" s="126" t="n"/>
      <c r="G1024" s="127" t="n"/>
      <c r="H1024" s="127" t="n"/>
      <c r="I1024" s="127" t="n"/>
      <c r="J1024" s="127" t="n"/>
      <c r="K1024" s="127" t="n"/>
      <c r="L1024" s="127" t="n"/>
      <c r="M1024" s="127" t="n"/>
      <c r="N1024" s="120" t="n"/>
      <c r="O1024" s="120" t="n"/>
      <c r="P1024" s="120" t="n"/>
      <c r="Q1024" s="120" t="n"/>
      <c r="R1024" s="121" t="n"/>
      <c r="S1024" s="121" t="n"/>
      <c r="T1024" s="121" t="n"/>
      <c r="U1024" s="121" t="n"/>
      <c r="V1024" s="117">
        <f>IF(P1024="NA","NA",IF(P1024&lt;&gt;"",TEXT(P1024-N1024,"[h].mm"),""))</f>
        <v/>
      </c>
      <c r="W1024" s="118">
        <f>IF(AND(R1024="",S1024=""),"",R1024+S1024)</f>
        <v/>
      </c>
      <c r="X1024" s="116">
        <f>IF(O1024&lt;&gt;"",DATE(YEAR(O1024), MONTH(O1024), DAY(O1024)),"")</f>
        <v/>
      </c>
      <c r="Y1024" s="122" t="n"/>
      <c r="Z1024" s="123" t="n"/>
      <c r="AA1024" s="117">
        <f>IF(F1024="Re-assigned","NA",IF(W1024="","",IF(W1024&gt;=VLOOKUP(D1024,SLAMatrix,3,FALSE),"Yes",IF(W1024&lt;VLOOKUP(D1024,SLAMatrix,2,FALSE),"No","Internal"))))</f>
        <v/>
      </c>
      <c r="AB1024" s="123" t="n"/>
      <c r="AC1024" s="123" t="n"/>
      <c r="AD1024" s="119" t="n"/>
      <c r="AE1024" s="125" t="n"/>
      <c r="AF1024" s="124">
        <f>MONTH(O1024)</f>
        <v/>
      </c>
      <c r="AG1024" s="124">
        <f>VLOOKUP(IFERROR(MID(AE1024,1,(FIND(",",AE1024,1)-1)),AE1024),Facility_Region_Mapping,2,FALSE)</f>
        <v/>
      </c>
      <c r="AH1024" s="124" t="n"/>
      <c r="AI1024" s="124">
        <f>IF(C1024&lt;&gt;"",IF(M1024="ESM User",getInterfaceName($C1024),"NA"),"")</f>
        <v/>
      </c>
      <c r="AJ1024" s="116">
        <f>IF(Q1024&lt;&gt;"",DATE(YEAR(Q1024), MONTH(Q1024), DAY(Q1024)),"")</f>
        <v/>
      </c>
      <c r="AK1024" s="130">
        <f>IF(Q1024&lt;&gt;0,Q1024-N1024,TODAY()-N1024)</f>
        <v/>
      </c>
      <c r="AL1024" s="112">
        <f>IF(F1024="Re-assigned",0,IF(H1024="Closed",0,IF(H1024="Service Restored",0,IF(H1024="",0,1))))</f>
        <v/>
      </c>
      <c r="AM1024" s="124">
        <f>IF(AL1024=0,"",IF(AK1024&gt;20.99,"Aged","Non-Aged"))</f>
        <v/>
      </c>
      <c r="AN1024" s="112">
        <f>IF(Q1024&lt;&gt;"",MONTH(Q1024),"")</f>
        <v/>
      </c>
      <c r="AO1024" s="112">
        <f>IFERROR(VALUE(V1024),0)</f>
        <v/>
      </c>
    </row>
    <row customFormat="1" customHeight="1" ht="29.25" r="1025" s="112" spans="1:41">
      <c r="A1025" s="127" t="n"/>
      <c r="B1025" s="113" t="n"/>
      <c r="C1025" s="127" t="n"/>
      <c r="D1025" s="127" t="n"/>
      <c r="E1025" s="114">
        <f>IF(F1025 &lt;&gt; "",VLOOKUP(F1025,CategoryLookup,2,FALSE), "")</f>
        <v/>
      </c>
      <c r="F1025" s="126" t="n"/>
      <c r="G1025" s="127" t="n"/>
      <c r="H1025" s="127" t="n"/>
      <c r="I1025" s="127" t="n"/>
      <c r="J1025" s="127" t="n"/>
      <c r="K1025" s="127" t="n"/>
      <c r="L1025" s="127" t="n"/>
      <c r="M1025" s="127" t="n"/>
      <c r="N1025" s="120" t="n"/>
      <c r="O1025" s="120" t="n"/>
      <c r="P1025" s="120" t="n"/>
      <c r="Q1025" s="120" t="n"/>
      <c r="R1025" s="121" t="n"/>
      <c r="S1025" s="121" t="n"/>
      <c r="T1025" s="121" t="n"/>
      <c r="U1025" s="121" t="n"/>
      <c r="V1025" s="117">
        <f>IF(P1025="NA","NA",IF(P1025&lt;&gt;"",TEXT(P1025-N1025,"[h].mm"),""))</f>
        <v/>
      </c>
      <c r="W1025" s="118">
        <f>IF(AND(R1025="",S1025=""),"",R1025+S1025)</f>
        <v/>
      </c>
      <c r="X1025" s="116">
        <f>IF(O1025&lt;&gt;"",DATE(YEAR(O1025), MONTH(O1025), DAY(O1025)),"")</f>
        <v/>
      </c>
      <c r="Y1025" s="122" t="n"/>
      <c r="Z1025" s="123" t="n"/>
      <c r="AA1025" s="117">
        <f>IF(F1025="Re-assigned","NA",IF(W1025="","",IF(W1025&gt;=VLOOKUP(D1025,SLAMatrix,3,FALSE),"Yes",IF(W1025&lt;VLOOKUP(D1025,SLAMatrix,2,FALSE),"No","Internal"))))</f>
        <v/>
      </c>
      <c r="AB1025" s="123" t="n"/>
      <c r="AC1025" s="123" t="n"/>
      <c r="AD1025" s="119" t="n"/>
      <c r="AE1025" s="125" t="n"/>
      <c r="AF1025" s="124">
        <f>MONTH(O1025)</f>
        <v/>
      </c>
      <c r="AG1025" s="124">
        <f>VLOOKUP(IFERROR(MID(AE1025,1,(FIND(",",AE1025,1)-1)),AE1025),Facility_Region_Mapping,2,FALSE)</f>
        <v/>
      </c>
      <c r="AH1025" s="124" t="n"/>
      <c r="AI1025" s="124">
        <f>IF(C1025&lt;&gt;"",IF(M1025="ESM User",getInterfaceName($C1025),"NA"),"")</f>
        <v/>
      </c>
      <c r="AJ1025" s="116">
        <f>IF(Q1025&lt;&gt;"",DATE(YEAR(Q1025), MONTH(Q1025), DAY(Q1025)),"")</f>
        <v/>
      </c>
      <c r="AK1025" s="130">
        <f>IF(Q1025&lt;&gt;0,Q1025-N1025,TODAY()-N1025)</f>
        <v/>
      </c>
      <c r="AL1025" s="112">
        <f>IF(F1025="Re-assigned",0,IF(H1025="Closed",0,IF(H1025="Service Restored",0,IF(H1025="",0,1))))</f>
        <v/>
      </c>
      <c r="AM1025" s="124">
        <f>IF(AL1025=0,"",IF(AK1025&gt;20.99,"Aged","Non-Aged"))</f>
        <v/>
      </c>
      <c r="AN1025" s="112">
        <f>IF(Q1025&lt;&gt;"",MONTH(Q1025),"")</f>
        <v/>
      </c>
      <c r="AO1025" s="112">
        <f>IFERROR(VALUE(V1025),0)</f>
        <v/>
      </c>
    </row>
    <row customFormat="1" customHeight="1" ht="29.25" r="1026" s="112" spans="1:41">
      <c r="A1026" s="127" t="n"/>
      <c r="B1026" s="113" t="n"/>
      <c r="C1026" s="127" t="n"/>
      <c r="D1026" s="127" t="n"/>
      <c r="E1026" s="114">
        <f>IF(F1026 &lt;&gt; "",VLOOKUP(F1026,CategoryLookup,2,FALSE), "")</f>
        <v/>
      </c>
      <c r="F1026" s="126" t="n"/>
      <c r="G1026" s="127" t="n"/>
      <c r="H1026" s="127" t="n"/>
      <c r="I1026" s="127" t="n"/>
      <c r="J1026" s="127" t="n"/>
      <c r="K1026" s="127" t="n"/>
      <c r="L1026" s="127" t="n"/>
      <c r="M1026" s="127" t="n"/>
      <c r="N1026" s="120" t="n"/>
      <c r="O1026" s="120" t="n"/>
      <c r="P1026" s="120" t="n"/>
      <c r="Q1026" s="120" t="n"/>
      <c r="R1026" s="121" t="n"/>
      <c r="S1026" s="121" t="n"/>
      <c r="T1026" s="121" t="n"/>
      <c r="U1026" s="121" t="n"/>
      <c r="V1026" s="117">
        <f>IF(P1026="NA","NA",IF(P1026&lt;&gt;"",TEXT(P1026-N1026,"[h].mm"),""))</f>
        <v/>
      </c>
      <c r="W1026" s="118">
        <f>IF(AND(R1026="",S1026=""),"",R1026+S1026)</f>
        <v/>
      </c>
      <c r="X1026" s="116">
        <f>IF(O1026&lt;&gt;"",DATE(YEAR(O1026), MONTH(O1026), DAY(O1026)),"")</f>
        <v/>
      </c>
      <c r="Y1026" s="122" t="n"/>
      <c r="Z1026" s="123" t="n"/>
      <c r="AA1026" s="117">
        <f>IF(F1026="Re-assigned","NA",IF(W1026="","",IF(W1026&gt;=VLOOKUP(D1026,SLAMatrix,3,FALSE),"Yes",IF(W1026&lt;VLOOKUP(D1026,SLAMatrix,2,FALSE),"No","Internal"))))</f>
        <v/>
      </c>
      <c r="AB1026" s="123" t="n"/>
      <c r="AC1026" s="123" t="n"/>
      <c r="AD1026" s="119" t="n"/>
      <c r="AE1026" s="125" t="n"/>
      <c r="AF1026" s="124">
        <f>MONTH(O1026)</f>
        <v/>
      </c>
      <c r="AG1026" s="124">
        <f>VLOOKUP(IFERROR(MID(AE1026,1,(FIND(",",AE1026,1)-1)),AE1026),Facility_Region_Mapping,2,FALSE)</f>
        <v/>
      </c>
      <c r="AH1026" s="124" t="n"/>
      <c r="AI1026" s="124">
        <f>IF(C1026&lt;&gt;"",IF(M1026="ESM User",getInterfaceName($C1026),"NA"),"")</f>
        <v/>
      </c>
      <c r="AJ1026" s="116">
        <f>IF(Q1026&lt;&gt;"",DATE(YEAR(Q1026), MONTH(Q1026), DAY(Q1026)),"")</f>
        <v/>
      </c>
      <c r="AK1026" s="130">
        <f>IF(Q1026&lt;&gt;0,Q1026-N1026,TODAY()-N1026)</f>
        <v/>
      </c>
      <c r="AL1026" s="112">
        <f>IF(F1026="Re-assigned",0,IF(H1026="Closed",0,IF(H1026="Service Restored",0,IF(H1026="",0,1))))</f>
        <v/>
      </c>
      <c r="AM1026" s="124">
        <f>IF(AL1026=0,"",IF(AK1026&gt;20.99,"Aged","Non-Aged"))</f>
        <v/>
      </c>
      <c r="AN1026" s="112">
        <f>IF(Q1026&lt;&gt;"",MONTH(Q1026),"")</f>
        <v/>
      </c>
      <c r="AO1026" s="112">
        <f>IFERROR(VALUE(V1026),0)</f>
        <v/>
      </c>
    </row>
    <row customFormat="1" customHeight="1" ht="29.25" r="1027" s="112" spans="1:41">
      <c r="A1027" s="127" t="n"/>
      <c r="B1027" s="113" t="n"/>
      <c r="C1027" s="127" t="n"/>
      <c r="D1027" s="127" t="n"/>
      <c r="E1027" s="114">
        <f>IF(F1027 &lt;&gt; "",VLOOKUP(F1027,CategoryLookup,2,FALSE), "")</f>
        <v/>
      </c>
      <c r="F1027" s="126" t="n"/>
      <c r="G1027" s="127" t="n"/>
      <c r="H1027" s="127" t="n"/>
      <c r="I1027" s="127" t="n"/>
      <c r="J1027" s="127" t="n"/>
      <c r="K1027" s="127" t="n"/>
      <c r="L1027" s="127" t="n"/>
      <c r="M1027" s="127" t="n"/>
      <c r="N1027" s="120" t="n"/>
      <c r="O1027" s="120" t="n"/>
      <c r="P1027" s="120" t="n"/>
      <c r="Q1027" s="120" t="n"/>
      <c r="R1027" s="121" t="n"/>
      <c r="S1027" s="121" t="n"/>
      <c r="T1027" s="121" t="n"/>
      <c r="U1027" s="121" t="n"/>
      <c r="V1027" s="117">
        <f>IF(P1027="NA","NA",IF(P1027&lt;&gt;"",TEXT(P1027-N1027,"[h].mm"),""))</f>
        <v/>
      </c>
      <c r="W1027" s="118">
        <f>IF(AND(R1027="",S1027=""),"",R1027+S1027)</f>
        <v/>
      </c>
      <c r="X1027" s="116">
        <f>IF(O1027&lt;&gt;"",DATE(YEAR(O1027), MONTH(O1027), DAY(O1027)),"")</f>
        <v/>
      </c>
      <c r="Y1027" s="122" t="n"/>
      <c r="Z1027" s="123" t="n"/>
      <c r="AA1027" s="117">
        <f>IF(F1027="Re-assigned","NA",IF(W1027="","",IF(W1027&gt;=VLOOKUP(D1027,SLAMatrix,3,FALSE),"Yes",IF(W1027&lt;VLOOKUP(D1027,SLAMatrix,2,FALSE),"No","Internal"))))</f>
        <v/>
      </c>
      <c r="AB1027" s="123" t="n"/>
      <c r="AC1027" s="123" t="n"/>
      <c r="AD1027" s="119" t="n"/>
      <c r="AE1027" s="125" t="n"/>
      <c r="AF1027" s="124">
        <f>MONTH(O1027)</f>
        <v/>
      </c>
      <c r="AG1027" s="124">
        <f>VLOOKUP(IFERROR(MID(AE1027,1,(FIND(",",AE1027,1)-1)),AE1027),Facility_Region_Mapping,2,FALSE)</f>
        <v/>
      </c>
      <c r="AH1027" s="124" t="n"/>
      <c r="AI1027" s="124">
        <f>IF(C1027&lt;&gt;"",IF(M1027="ESM User",getInterfaceName($C1027),"NA"),"")</f>
        <v/>
      </c>
      <c r="AJ1027" s="116">
        <f>IF(Q1027&lt;&gt;"",DATE(YEAR(Q1027), MONTH(Q1027), DAY(Q1027)),"")</f>
        <v/>
      </c>
      <c r="AK1027" s="130">
        <f>IF(Q1027&lt;&gt;0,Q1027-N1027,TODAY()-N1027)</f>
        <v/>
      </c>
      <c r="AL1027" s="112">
        <f>IF(F1027="Re-assigned",0,IF(H1027="Closed",0,IF(H1027="Service Restored",0,IF(H1027="",0,1))))</f>
        <v/>
      </c>
      <c r="AM1027" s="124">
        <f>IF(AL1027=0,"",IF(AK1027&gt;20.99,"Aged","Non-Aged"))</f>
        <v/>
      </c>
      <c r="AN1027" s="112">
        <f>IF(Q1027&lt;&gt;"",MONTH(Q1027),"")</f>
        <v/>
      </c>
      <c r="AO1027" s="112">
        <f>IFERROR(VALUE(V1027),0)</f>
        <v/>
      </c>
    </row>
    <row customFormat="1" customHeight="1" ht="29.25" r="1028" s="112" spans="1:41">
      <c r="A1028" s="127" t="n"/>
      <c r="B1028" s="113" t="n"/>
      <c r="C1028" s="127" t="n"/>
      <c r="D1028" s="127" t="n"/>
      <c r="E1028" s="114">
        <f>IF(F1028 &lt;&gt; "",VLOOKUP(F1028,CategoryLookup,2,FALSE), "")</f>
        <v/>
      </c>
      <c r="F1028" s="126" t="n"/>
      <c r="G1028" s="127" t="n"/>
      <c r="H1028" s="127" t="n"/>
      <c r="I1028" s="127" t="n"/>
      <c r="J1028" s="127" t="n"/>
      <c r="K1028" s="127" t="n"/>
      <c r="L1028" s="127" t="n"/>
      <c r="M1028" s="127" t="n"/>
      <c r="N1028" s="120" t="n"/>
      <c r="O1028" s="120" t="n"/>
      <c r="P1028" s="120" t="n"/>
      <c r="Q1028" s="120" t="n"/>
      <c r="R1028" s="121" t="n"/>
      <c r="S1028" s="121" t="n"/>
      <c r="T1028" s="121" t="n"/>
      <c r="U1028" s="121" t="n"/>
      <c r="V1028" s="117">
        <f>IF(P1028="NA","NA",IF(P1028&lt;&gt;"",TEXT(P1028-N1028,"[h].mm"),""))</f>
        <v/>
      </c>
      <c r="W1028" s="118">
        <f>IF(AND(R1028="",S1028=""),"",R1028+S1028)</f>
        <v/>
      </c>
      <c r="X1028" s="116">
        <f>IF(O1028&lt;&gt;"",DATE(YEAR(O1028), MONTH(O1028), DAY(O1028)),"")</f>
        <v/>
      </c>
      <c r="Y1028" s="122" t="n"/>
      <c r="Z1028" s="123" t="n"/>
      <c r="AA1028" s="117">
        <f>IF(F1028="Re-assigned","NA",IF(W1028="","",IF(W1028&gt;=VLOOKUP(D1028,SLAMatrix,3,FALSE),"Yes",IF(W1028&lt;VLOOKUP(D1028,SLAMatrix,2,FALSE),"No","Internal"))))</f>
        <v/>
      </c>
      <c r="AB1028" s="123" t="n"/>
      <c r="AC1028" s="123" t="n"/>
      <c r="AD1028" s="119" t="n"/>
      <c r="AE1028" s="125" t="n"/>
      <c r="AF1028" s="124">
        <f>MONTH(O1028)</f>
        <v/>
      </c>
      <c r="AG1028" s="124">
        <f>VLOOKUP(IFERROR(MID(AE1028,1,(FIND(",",AE1028,1)-1)),AE1028),Facility_Region_Mapping,2,FALSE)</f>
        <v/>
      </c>
      <c r="AH1028" s="124" t="n"/>
      <c r="AI1028" s="124">
        <f>IF(C1028&lt;&gt;"",IF(M1028="ESM User",getInterfaceName($C1028),"NA"),"")</f>
        <v/>
      </c>
      <c r="AJ1028" s="116">
        <f>IF(Q1028&lt;&gt;"",DATE(YEAR(Q1028), MONTH(Q1028), DAY(Q1028)),"")</f>
        <v/>
      </c>
      <c r="AK1028" s="130">
        <f>IF(Q1028&lt;&gt;0,Q1028-N1028,TODAY()-N1028)</f>
        <v/>
      </c>
      <c r="AL1028" s="112">
        <f>IF(F1028="Re-assigned",0,IF(H1028="Closed",0,IF(H1028="Service Restored",0,IF(H1028="",0,1))))</f>
        <v/>
      </c>
      <c r="AM1028" s="124">
        <f>IF(AL1028=0,"",IF(AK1028&gt;20.99,"Aged","Non-Aged"))</f>
        <v/>
      </c>
      <c r="AN1028" s="112">
        <f>IF(Q1028&lt;&gt;"",MONTH(Q1028),"")</f>
        <v/>
      </c>
      <c r="AO1028" s="112">
        <f>IFERROR(VALUE(V1028),0)</f>
        <v/>
      </c>
    </row>
    <row customFormat="1" customHeight="1" ht="29.25" r="1029" s="112" spans="1:41">
      <c r="A1029" s="127" t="n"/>
      <c r="B1029" s="113" t="n"/>
      <c r="C1029" s="127" t="n"/>
      <c r="D1029" s="127" t="n"/>
      <c r="E1029" s="114">
        <f>IF(F1029 &lt;&gt; "",VLOOKUP(F1029,CategoryLookup,2,FALSE), "")</f>
        <v/>
      </c>
      <c r="F1029" s="126" t="n"/>
      <c r="G1029" s="127" t="n"/>
      <c r="H1029" s="127" t="n"/>
      <c r="I1029" s="127" t="n"/>
      <c r="J1029" s="127" t="n"/>
      <c r="K1029" s="127" t="n"/>
      <c r="L1029" s="127" t="n"/>
      <c r="M1029" s="127" t="n"/>
      <c r="N1029" s="120" t="n"/>
      <c r="O1029" s="120" t="n"/>
      <c r="P1029" s="120" t="n"/>
      <c r="Q1029" s="120" t="n"/>
      <c r="R1029" s="121" t="n"/>
      <c r="S1029" s="121" t="n"/>
      <c r="T1029" s="121" t="n"/>
      <c r="U1029" s="121" t="n"/>
      <c r="V1029" s="117">
        <f>IF(P1029="NA","NA",IF(P1029&lt;&gt;"",TEXT(P1029-N1029,"[h].mm"),""))</f>
        <v/>
      </c>
      <c r="W1029" s="118">
        <f>IF(AND(R1029="",S1029=""),"",R1029+S1029)</f>
        <v/>
      </c>
      <c r="X1029" s="116">
        <f>IF(O1029&lt;&gt;"",DATE(YEAR(O1029), MONTH(O1029), DAY(O1029)),"")</f>
        <v/>
      </c>
      <c r="Y1029" s="122" t="n"/>
      <c r="Z1029" s="123" t="n"/>
      <c r="AA1029" s="117">
        <f>IF(F1029="Re-assigned","NA",IF(W1029="","",IF(W1029&gt;=VLOOKUP(D1029,SLAMatrix,3,FALSE),"Yes",IF(W1029&lt;VLOOKUP(D1029,SLAMatrix,2,FALSE),"No","Internal"))))</f>
        <v/>
      </c>
      <c r="AB1029" s="123" t="n"/>
      <c r="AC1029" s="123" t="n"/>
      <c r="AD1029" s="119" t="n"/>
      <c r="AE1029" s="125" t="n"/>
      <c r="AF1029" s="124">
        <f>MONTH(O1029)</f>
        <v/>
      </c>
      <c r="AG1029" s="124">
        <f>VLOOKUP(IFERROR(MID(AE1029,1,(FIND(",",AE1029,1)-1)),AE1029),Facility_Region_Mapping,2,FALSE)</f>
        <v/>
      </c>
      <c r="AH1029" s="124" t="n"/>
      <c r="AI1029" s="124">
        <f>IF(C1029&lt;&gt;"",IF(M1029="ESM User",getInterfaceName($C1029),"NA"),"")</f>
        <v/>
      </c>
      <c r="AJ1029" s="116">
        <f>IF(Q1029&lt;&gt;"",DATE(YEAR(Q1029), MONTH(Q1029), DAY(Q1029)),"")</f>
        <v/>
      </c>
      <c r="AK1029" s="130">
        <f>IF(Q1029&lt;&gt;0,Q1029-N1029,TODAY()-N1029)</f>
        <v/>
      </c>
      <c r="AL1029" s="112">
        <f>IF(F1029="Re-assigned",0,IF(H1029="Closed",0,IF(H1029="Service Restored",0,IF(H1029="",0,1))))</f>
        <v/>
      </c>
      <c r="AM1029" s="124">
        <f>IF(AL1029=0,"",IF(AK1029&gt;20.99,"Aged","Non-Aged"))</f>
        <v/>
      </c>
      <c r="AN1029" s="112">
        <f>IF(Q1029&lt;&gt;"",MONTH(Q1029),"")</f>
        <v/>
      </c>
      <c r="AO1029" s="112">
        <f>IFERROR(VALUE(V1029),0)</f>
        <v/>
      </c>
    </row>
    <row customFormat="1" customHeight="1" ht="29.25" r="1030" s="112" spans="1:41">
      <c r="A1030" s="127" t="n"/>
      <c r="B1030" s="113" t="n"/>
      <c r="C1030" s="127" t="n"/>
      <c r="D1030" s="127" t="n"/>
      <c r="E1030" s="114">
        <f>IF(F1030 &lt;&gt; "",VLOOKUP(F1030,CategoryLookup,2,FALSE), "")</f>
        <v/>
      </c>
      <c r="F1030" s="126" t="n"/>
      <c r="G1030" s="127" t="n"/>
      <c r="H1030" s="127" t="n"/>
      <c r="I1030" s="127" t="n"/>
      <c r="J1030" s="127" t="n"/>
      <c r="K1030" s="127" t="n"/>
      <c r="L1030" s="127" t="n"/>
      <c r="M1030" s="127" t="n"/>
      <c r="N1030" s="120" t="n"/>
      <c r="O1030" s="120" t="n"/>
      <c r="P1030" s="120" t="n"/>
      <c r="Q1030" s="120" t="n"/>
      <c r="R1030" s="121" t="n"/>
      <c r="S1030" s="121" t="n"/>
      <c r="T1030" s="121" t="n"/>
      <c r="U1030" s="121" t="n"/>
      <c r="V1030" s="117">
        <f>IF(P1030="NA","NA",IF(P1030&lt;&gt;"",TEXT(P1030-N1030,"[h].mm"),""))</f>
        <v/>
      </c>
      <c r="W1030" s="118">
        <f>IF(AND(R1030="",S1030=""),"",R1030+S1030)</f>
        <v/>
      </c>
      <c r="X1030" s="116">
        <f>IF(O1030&lt;&gt;"",DATE(YEAR(O1030), MONTH(O1030), DAY(O1030)),"")</f>
        <v/>
      </c>
      <c r="Y1030" s="122" t="n"/>
      <c r="Z1030" s="123" t="n"/>
      <c r="AA1030" s="117">
        <f>IF(F1030="Re-assigned","NA",IF(W1030="","",IF(W1030&gt;=VLOOKUP(D1030,SLAMatrix,3,FALSE),"Yes",IF(W1030&lt;VLOOKUP(D1030,SLAMatrix,2,FALSE),"No","Internal"))))</f>
        <v/>
      </c>
      <c r="AB1030" s="123" t="n"/>
      <c r="AC1030" s="123" t="n"/>
      <c r="AD1030" s="119" t="n"/>
      <c r="AE1030" s="125" t="n"/>
      <c r="AF1030" s="124">
        <f>MONTH(O1030)</f>
        <v/>
      </c>
      <c r="AG1030" s="124">
        <f>VLOOKUP(IFERROR(MID(AE1030,1,(FIND(",",AE1030,1)-1)),AE1030),Facility_Region_Mapping,2,FALSE)</f>
        <v/>
      </c>
      <c r="AH1030" s="124" t="n"/>
      <c r="AI1030" s="124">
        <f>IF(C1030&lt;&gt;"",IF(M1030="ESM User",getInterfaceName($C1030),"NA"),"")</f>
        <v/>
      </c>
      <c r="AJ1030" s="116">
        <f>IF(Q1030&lt;&gt;"",DATE(YEAR(Q1030), MONTH(Q1030), DAY(Q1030)),"")</f>
        <v/>
      </c>
      <c r="AK1030" s="130">
        <f>IF(Q1030&lt;&gt;0,Q1030-N1030,TODAY()-N1030)</f>
        <v/>
      </c>
      <c r="AL1030" s="112">
        <f>IF(F1030="Re-assigned",0,IF(H1030="Closed",0,IF(H1030="Service Restored",0,IF(H1030="",0,1))))</f>
        <v/>
      </c>
      <c r="AM1030" s="124">
        <f>IF(AL1030=0,"",IF(AK1030&gt;20.99,"Aged","Non-Aged"))</f>
        <v/>
      </c>
      <c r="AN1030" s="112">
        <f>IF(Q1030&lt;&gt;"",MONTH(Q1030),"")</f>
        <v/>
      </c>
      <c r="AO1030" s="112">
        <f>IFERROR(VALUE(V1030),0)</f>
        <v/>
      </c>
    </row>
    <row customFormat="1" customHeight="1" ht="29.25" r="1031" s="112" spans="1:41">
      <c r="A1031" s="127" t="n"/>
      <c r="B1031" s="113" t="n"/>
      <c r="C1031" s="127" t="n"/>
      <c r="D1031" s="127" t="n"/>
      <c r="E1031" s="114">
        <f>IF(F1031 &lt;&gt; "",VLOOKUP(F1031,CategoryLookup,2,FALSE), "")</f>
        <v/>
      </c>
      <c r="F1031" s="126" t="n"/>
      <c r="G1031" s="127" t="n"/>
      <c r="H1031" s="127" t="n"/>
      <c r="I1031" s="127" t="n"/>
      <c r="J1031" s="127" t="n"/>
      <c r="K1031" s="127" t="n"/>
      <c r="L1031" s="127" t="n"/>
      <c r="M1031" s="127" t="n"/>
      <c r="N1031" s="120" t="n"/>
      <c r="O1031" s="120" t="n"/>
      <c r="P1031" s="120" t="n"/>
      <c r="Q1031" s="120" t="n"/>
      <c r="R1031" s="121" t="n"/>
      <c r="S1031" s="121" t="n"/>
      <c r="T1031" s="121" t="n"/>
      <c r="U1031" s="121" t="n"/>
      <c r="V1031" s="117">
        <f>IF(P1031="NA","NA",IF(P1031&lt;&gt;"",TEXT(P1031-N1031,"[h].mm"),""))</f>
        <v/>
      </c>
      <c r="W1031" s="118">
        <f>IF(AND(R1031="",S1031=""),"",R1031+S1031)</f>
        <v/>
      </c>
      <c r="X1031" s="116">
        <f>IF(O1031&lt;&gt;"",DATE(YEAR(O1031), MONTH(O1031), DAY(O1031)),"")</f>
        <v/>
      </c>
      <c r="Y1031" s="122" t="n"/>
      <c r="Z1031" s="123" t="n"/>
      <c r="AA1031" s="117">
        <f>IF(F1031="Re-assigned","NA",IF(W1031="","",IF(W1031&gt;=VLOOKUP(D1031,SLAMatrix,3,FALSE),"Yes",IF(W1031&lt;VLOOKUP(D1031,SLAMatrix,2,FALSE),"No","Internal"))))</f>
        <v/>
      </c>
      <c r="AB1031" s="123" t="n"/>
      <c r="AC1031" s="123" t="n"/>
      <c r="AD1031" s="119" t="n"/>
      <c r="AE1031" s="125" t="n"/>
      <c r="AF1031" s="124">
        <f>MONTH(O1031)</f>
        <v/>
      </c>
      <c r="AG1031" s="124">
        <f>VLOOKUP(IFERROR(MID(AE1031,1,(FIND(",",AE1031,1)-1)),AE1031),Facility_Region_Mapping,2,FALSE)</f>
        <v/>
      </c>
      <c r="AH1031" s="124" t="n"/>
      <c r="AI1031" s="124">
        <f>IF(C1031&lt;&gt;"",IF(M1031="ESM User",getInterfaceName($C1031),"NA"),"")</f>
        <v/>
      </c>
      <c r="AJ1031" s="116">
        <f>IF(Q1031&lt;&gt;"",DATE(YEAR(Q1031), MONTH(Q1031), DAY(Q1031)),"")</f>
        <v/>
      </c>
      <c r="AK1031" s="130">
        <f>IF(Q1031&lt;&gt;0,Q1031-N1031,TODAY()-N1031)</f>
        <v/>
      </c>
      <c r="AL1031" s="112">
        <f>IF(F1031="Re-assigned",0,IF(H1031="Closed",0,IF(H1031="Service Restored",0,IF(H1031="",0,1))))</f>
        <v/>
      </c>
      <c r="AM1031" s="124">
        <f>IF(AL1031=0,"",IF(AK1031&gt;20.99,"Aged","Non-Aged"))</f>
        <v/>
      </c>
      <c r="AN1031" s="112">
        <f>IF(Q1031&lt;&gt;"",MONTH(Q1031),"")</f>
        <v/>
      </c>
      <c r="AO1031" s="112">
        <f>IFERROR(VALUE(V1031),0)</f>
        <v/>
      </c>
    </row>
    <row customFormat="1" customHeight="1" ht="29.25" r="1032" s="112" spans="1:41">
      <c r="A1032" s="127" t="n"/>
      <c r="B1032" s="113" t="n"/>
      <c r="C1032" s="127" t="n"/>
      <c r="D1032" s="127" t="n"/>
      <c r="E1032" s="114">
        <f>IF(F1032 &lt;&gt; "",VLOOKUP(F1032,CategoryLookup,2,FALSE), "")</f>
        <v/>
      </c>
      <c r="F1032" s="126" t="n"/>
      <c r="G1032" s="127" t="n"/>
      <c r="H1032" s="127" t="n"/>
      <c r="I1032" s="127" t="n"/>
      <c r="J1032" s="127" t="n"/>
      <c r="K1032" s="127" t="n"/>
      <c r="L1032" s="127" t="n"/>
      <c r="M1032" s="127" t="n"/>
      <c r="N1032" s="120" t="n"/>
      <c r="O1032" s="120" t="n"/>
      <c r="P1032" s="120" t="n"/>
      <c r="Q1032" s="120" t="n"/>
      <c r="R1032" s="121" t="n"/>
      <c r="S1032" s="121" t="n"/>
      <c r="T1032" s="121" t="n"/>
      <c r="U1032" s="121" t="n"/>
      <c r="V1032" s="117">
        <f>IF(P1032="NA","NA",IF(P1032&lt;&gt;"",TEXT(P1032-N1032,"[h].mm"),""))</f>
        <v/>
      </c>
      <c r="W1032" s="118">
        <f>IF(AND(R1032="",S1032=""),"",R1032+S1032)</f>
        <v/>
      </c>
      <c r="X1032" s="116">
        <f>IF(O1032&lt;&gt;"",DATE(YEAR(O1032), MONTH(O1032), DAY(O1032)),"")</f>
        <v/>
      </c>
      <c r="Y1032" s="122" t="n"/>
      <c r="Z1032" s="123" t="n"/>
      <c r="AA1032" s="117">
        <f>IF(F1032="Re-assigned","NA",IF(W1032="","",IF(W1032&gt;=VLOOKUP(D1032,SLAMatrix,3,FALSE),"Yes",IF(W1032&lt;VLOOKUP(D1032,SLAMatrix,2,FALSE),"No","Internal"))))</f>
        <v/>
      </c>
      <c r="AB1032" s="123" t="n"/>
      <c r="AC1032" s="123" t="n"/>
      <c r="AD1032" s="119" t="n"/>
      <c r="AE1032" s="125" t="n"/>
      <c r="AF1032" s="124">
        <f>MONTH(O1032)</f>
        <v/>
      </c>
      <c r="AG1032" s="124">
        <f>VLOOKUP(IFERROR(MID(AE1032,1,(FIND(",",AE1032,1)-1)),AE1032),Facility_Region_Mapping,2,FALSE)</f>
        <v/>
      </c>
      <c r="AH1032" s="124" t="n"/>
      <c r="AI1032" s="124">
        <f>IF(C1032&lt;&gt;"",IF(M1032="ESM User",getInterfaceName($C1032),"NA"),"")</f>
        <v/>
      </c>
      <c r="AJ1032" s="116">
        <f>IF(Q1032&lt;&gt;"",DATE(YEAR(Q1032), MONTH(Q1032), DAY(Q1032)),"")</f>
        <v/>
      </c>
      <c r="AK1032" s="130">
        <f>IF(Q1032&lt;&gt;0,Q1032-N1032,TODAY()-N1032)</f>
        <v/>
      </c>
      <c r="AL1032" s="112">
        <f>IF(F1032="Re-assigned",0,IF(H1032="Closed",0,IF(H1032="Service Restored",0,IF(H1032="",0,1))))</f>
        <v/>
      </c>
      <c r="AM1032" s="124">
        <f>IF(AL1032=0,"",IF(AK1032&gt;20.99,"Aged","Non-Aged"))</f>
        <v/>
      </c>
      <c r="AN1032" s="112">
        <f>IF(Q1032&lt;&gt;"",MONTH(Q1032),"")</f>
        <v/>
      </c>
      <c r="AO1032" s="112">
        <f>IFERROR(VALUE(V1032),0)</f>
        <v/>
      </c>
    </row>
    <row customFormat="1" customHeight="1" ht="29.25" r="1033" s="112" spans="1:41">
      <c r="A1033" s="127" t="n"/>
      <c r="B1033" s="113" t="n"/>
      <c r="C1033" s="127" t="n"/>
      <c r="D1033" s="127" t="n"/>
      <c r="E1033" s="114">
        <f>IF(F1033 &lt;&gt; "",VLOOKUP(F1033,CategoryLookup,2,FALSE), "")</f>
        <v/>
      </c>
      <c r="F1033" s="126" t="n"/>
      <c r="G1033" s="127" t="n"/>
      <c r="H1033" s="127" t="n"/>
      <c r="I1033" s="127" t="n"/>
      <c r="J1033" s="127" t="n"/>
      <c r="K1033" s="127" t="n"/>
      <c r="L1033" s="127" t="n"/>
      <c r="M1033" s="127" t="n"/>
      <c r="N1033" s="120" t="n"/>
      <c r="O1033" s="120" t="n"/>
      <c r="P1033" s="120" t="n"/>
      <c r="Q1033" s="120" t="n"/>
      <c r="R1033" s="121" t="n"/>
      <c r="S1033" s="121" t="n"/>
      <c r="T1033" s="121" t="n"/>
      <c r="U1033" s="121" t="n"/>
      <c r="V1033" s="117">
        <f>IF(P1033="NA","NA",IF(P1033&lt;&gt;"",TEXT(P1033-N1033,"[h].mm"),""))</f>
        <v/>
      </c>
      <c r="W1033" s="118">
        <f>IF(AND(R1033="",S1033=""),"",R1033+S1033)</f>
        <v/>
      </c>
      <c r="X1033" s="116">
        <f>IF(O1033&lt;&gt;"",DATE(YEAR(O1033), MONTH(O1033), DAY(O1033)),"")</f>
        <v/>
      </c>
      <c r="Y1033" s="122" t="n"/>
      <c r="Z1033" s="123" t="n"/>
      <c r="AA1033" s="117">
        <f>IF(F1033="Re-assigned","NA",IF(W1033="","",IF(W1033&gt;=VLOOKUP(D1033,SLAMatrix,3,FALSE),"Yes",IF(W1033&lt;VLOOKUP(D1033,SLAMatrix,2,FALSE),"No","Internal"))))</f>
        <v/>
      </c>
      <c r="AB1033" s="123" t="n"/>
      <c r="AC1033" s="123" t="n"/>
      <c r="AD1033" s="119" t="n"/>
      <c r="AE1033" s="125" t="n"/>
      <c r="AF1033" s="124">
        <f>MONTH(O1033)</f>
        <v/>
      </c>
      <c r="AG1033" s="124">
        <f>VLOOKUP(IFERROR(MID(AE1033,1,(FIND(",",AE1033,1)-1)),AE1033),Facility_Region_Mapping,2,FALSE)</f>
        <v/>
      </c>
      <c r="AH1033" s="124" t="n"/>
      <c r="AI1033" s="124">
        <f>IF(C1033&lt;&gt;"",IF(M1033="ESM User",getInterfaceName($C1033),"NA"),"")</f>
        <v/>
      </c>
      <c r="AJ1033" s="116">
        <f>IF(Q1033&lt;&gt;"",DATE(YEAR(Q1033), MONTH(Q1033), DAY(Q1033)),"")</f>
        <v/>
      </c>
      <c r="AK1033" s="130">
        <f>IF(Q1033&lt;&gt;0,Q1033-N1033,TODAY()-N1033)</f>
        <v/>
      </c>
      <c r="AL1033" s="112">
        <f>IF(F1033="Re-assigned",0,IF(H1033="Closed",0,IF(H1033="Service Restored",0,IF(H1033="",0,1))))</f>
        <v/>
      </c>
      <c r="AM1033" s="124">
        <f>IF(AL1033=0,"",IF(AK1033&gt;20.99,"Aged","Non-Aged"))</f>
        <v/>
      </c>
      <c r="AN1033" s="112">
        <f>IF(Q1033&lt;&gt;"",MONTH(Q1033),"")</f>
        <v/>
      </c>
      <c r="AO1033" s="112">
        <f>IFERROR(VALUE(V1033),0)</f>
        <v/>
      </c>
    </row>
    <row customFormat="1" customHeight="1" ht="29.25" r="1034" s="112" spans="1:41">
      <c r="A1034" s="127" t="n"/>
      <c r="B1034" s="113" t="n"/>
      <c r="C1034" s="127" t="n"/>
      <c r="D1034" s="127" t="n"/>
      <c r="E1034" s="114">
        <f>IF(F1034 &lt;&gt; "",VLOOKUP(F1034,CategoryLookup,2,FALSE), "")</f>
        <v/>
      </c>
      <c r="F1034" s="126" t="n"/>
      <c r="G1034" s="127" t="n"/>
      <c r="H1034" s="127" t="n"/>
      <c r="I1034" s="127" t="n"/>
      <c r="J1034" s="127" t="n"/>
      <c r="K1034" s="127" t="n"/>
      <c r="L1034" s="127" t="n"/>
      <c r="M1034" s="127" t="n"/>
      <c r="N1034" s="120" t="n"/>
      <c r="O1034" s="120" t="n"/>
      <c r="P1034" s="120" t="n"/>
      <c r="Q1034" s="120" t="n"/>
      <c r="R1034" s="121" t="n"/>
      <c r="S1034" s="121" t="n"/>
      <c r="T1034" s="121" t="n"/>
      <c r="U1034" s="121" t="n"/>
      <c r="V1034" s="117">
        <f>IF(P1034="NA","NA",IF(P1034&lt;&gt;"",TEXT(P1034-N1034,"[h].mm"),""))</f>
        <v/>
      </c>
      <c r="W1034" s="118">
        <f>IF(AND(R1034="",S1034=""),"",R1034+S1034)</f>
        <v/>
      </c>
      <c r="X1034" s="116">
        <f>IF(O1034&lt;&gt;"",DATE(YEAR(O1034), MONTH(O1034), DAY(O1034)),"")</f>
        <v/>
      </c>
      <c r="Y1034" s="122" t="n"/>
      <c r="Z1034" s="123" t="n"/>
      <c r="AA1034" s="117">
        <f>IF(F1034="Re-assigned","NA",IF(W1034="","",IF(W1034&gt;=VLOOKUP(D1034,SLAMatrix,3,FALSE),"Yes",IF(W1034&lt;VLOOKUP(D1034,SLAMatrix,2,FALSE),"No","Internal"))))</f>
        <v/>
      </c>
      <c r="AB1034" s="123" t="n"/>
      <c r="AC1034" s="123" t="n"/>
      <c r="AD1034" s="119" t="n"/>
      <c r="AE1034" s="125" t="n"/>
      <c r="AF1034" s="124">
        <f>MONTH(O1034)</f>
        <v/>
      </c>
      <c r="AG1034" s="124">
        <f>VLOOKUP(IFERROR(MID(AE1034,1,(FIND(",",AE1034,1)-1)),AE1034),Facility_Region_Mapping,2,FALSE)</f>
        <v/>
      </c>
      <c r="AH1034" s="124" t="n"/>
      <c r="AI1034" s="124">
        <f>IF(C1034&lt;&gt;"",IF(M1034="ESM User",getInterfaceName($C1034),"NA"),"")</f>
        <v/>
      </c>
      <c r="AJ1034" s="116">
        <f>IF(Q1034&lt;&gt;"",DATE(YEAR(Q1034), MONTH(Q1034), DAY(Q1034)),"")</f>
        <v/>
      </c>
      <c r="AK1034" s="130">
        <f>IF(Q1034&lt;&gt;0,Q1034-N1034,TODAY()-N1034)</f>
        <v/>
      </c>
      <c r="AL1034" s="112">
        <f>IF(F1034="Re-assigned",0,IF(H1034="Closed",0,IF(H1034="Service Restored",0,IF(H1034="",0,1))))</f>
        <v/>
      </c>
      <c r="AM1034" s="124">
        <f>IF(AL1034=0,"",IF(AK1034&gt;20.99,"Aged","Non-Aged"))</f>
        <v/>
      </c>
      <c r="AN1034" s="112">
        <f>IF(Q1034&lt;&gt;"",MONTH(Q1034),"")</f>
        <v/>
      </c>
      <c r="AO1034" s="112">
        <f>IFERROR(VALUE(V1034),0)</f>
        <v/>
      </c>
    </row>
    <row customFormat="1" customHeight="1" ht="29.25" r="1035" s="112" spans="1:41">
      <c r="A1035" s="127" t="n"/>
      <c r="B1035" s="113" t="n"/>
      <c r="C1035" s="127" t="n"/>
      <c r="D1035" s="127" t="n"/>
      <c r="E1035" s="114">
        <f>IF(F1035 &lt;&gt; "",VLOOKUP(F1035,CategoryLookup,2,FALSE), "")</f>
        <v/>
      </c>
      <c r="F1035" s="126" t="n"/>
      <c r="G1035" s="127" t="n"/>
      <c r="H1035" s="127" t="n"/>
      <c r="I1035" s="127" t="n"/>
      <c r="J1035" s="127" t="n"/>
      <c r="K1035" s="127" t="n"/>
      <c r="L1035" s="127" t="n"/>
      <c r="M1035" s="127" t="n"/>
      <c r="N1035" s="120" t="n"/>
      <c r="O1035" s="120" t="n"/>
      <c r="P1035" s="120" t="n"/>
      <c r="Q1035" s="120" t="n"/>
      <c r="R1035" s="121" t="n"/>
      <c r="S1035" s="121" t="n"/>
      <c r="T1035" s="121" t="n"/>
      <c r="U1035" s="121" t="n"/>
      <c r="V1035" s="117">
        <f>IF(P1035="NA","NA",IF(P1035&lt;&gt;"",TEXT(P1035-N1035,"[h].mm"),""))</f>
        <v/>
      </c>
      <c r="W1035" s="118">
        <f>IF(AND(R1035="",S1035=""),"",R1035+S1035)</f>
        <v/>
      </c>
      <c r="X1035" s="116">
        <f>IF(O1035&lt;&gt;"",DATE(YEAR(O1035), MONTH(O1035), DAY(O1035)),"")</f>
        <v/>
      </c>
      <c r="Y1035" s="122" t="n"/>
      <c r="Z1035" s="123" t="n"/>
      <c r="AA1035" s="117">
        <f>IF(F1035="Re-assigned","NA",IF(W1035="","",IF(W1035&gt;=VLOOKUP(D1035,SLAMatrix,3,FALSE),"Yes",IF(W1035&lt;VLOOKUP(D1035,SLAMatrix,2,FALSE),"No","Internal"))))</f>
        <v/>
      </c>
      <c r="AB1035" s="123" t="n"/>
      <c r="AC1035" s="123" t="n"/>
      <c r="AD1035" s="119" t="n"/>
      <c r="AE1035" s="125" t="n"/>
      <c r="AF1035" s="124">
        <f>MONTH(O1035)</f>
        <v/>
      </c>
      <c r="AG1035" s="124">
        <f>VLOOKUP(IFERROR(MID(AE1035,1,(FIND(",",AE1035,1)-1)),AE1035),Facility_Region_Mapping,2,FALSE)</f>
        <v/>
      </c>
      <c r="AH1035" s="124" t="n"/>
      <c r="AI1035" s="124">
        <f>IF(C1035&lt;&gt;"",IF(M1035="ESM User",getInterfaceName($C1035),"NA"),"")</f>
        <v/>
      </c>
      <c r="AJ1035" s="116">
        <f>IF(Q1035&lt;&gt;"",DATE(YEAR(Q1035), MONTH(Q1035), DAY(Q1035)),"")</f>
        <v/>
      </c>
      <c r="AK1035" s="130">
        <f>IF(Q1035&lt;&gt;0,Q1035-N1035,TODAY()-N1035)</f>
        <v/>
      </c>
      <c r="AL1035" s="112">
        <f>IF(F1035="Re-assigned",0,IF(H1035="Closed",0,IF(H1035="Service Restored",0,IF(H1035="",0,1))))</f>
        <v/>
      </c>
      <c r="AM1035" s="124">
        <f>IF(AL1035=0,"",IF(AK1035&gt;20.99,"Aged","Non-Aged"))</f>
        <v/>
      </c>
      <c r="AN1035" s="112">
        <f>IF(Q1035&lt;&gt;"",MONTH(Q1035),"")</f>
        <v/>
      </c>
      <c r="AO1035" s="112">
        <f>IFERROR(VALUE(V1035),0)</f>
        <v/>
      </c>
    </row>
    <row customFormat="1" customHeight="1" ht="29.25" r="1036" s="112" spans="1:41">
      <c r="A1036" s="127" t="n"/>
      <c r="B1036" s="113" t="n"/>
      <c r="C1036" s="127" t="n"/>
      <c r="D1036" s="127" t="n"/>
      <c r="E1036" s="114">
        <f>IF(F1036 &lt;&gt; "",VLOOKUP(F1036,CategoryLookup,2,FALSE), "")</f>
        <v/>
      </c>
      <c r="F1036" s="126" t="n"/>
      <c r="G1036" s="127" t="n"/>
      <c r="H1036" s="127" t="n"/>
      <c r="I1036" s="127" t="n"/>
      <c r="J1036" s="127" t="n"/>
      <c r="K1036" s="127" t="n"/>
      <c r="L1036" s="127" t="n"/>
      <c r="M1036" s="127" t="n"/>
      <c r="N1036" s="120" t="n"/>
      <c r="O1036" s="120" t="n"/>
      <c r="P1036" s="120" t="n"/>
      <c r="Q1036" s="120" t="n"/>
      <c r="R1036" s="121" t="n"/>
      <c r="S1036" s="121" t="n"/>
      <c r="T1036" s="121" t="n"/>
      <c r="U1036" s="121" t="n"/>
      <c r="V1036" s="117">
        <f>IF(P1036="NA","NA",IF(P1036&lt;&gt;"",TEXT(P1036-N1036,"[h].mm"),""))</f>
        <v/>
      </c>
      <c r="W1036" s="118">
        <f>IF(AND(R1036="",S1036=""),"",R1036+S1036)</f>
        <v/>
      </c>
      <c r="X1036" s="116">
        <f>IF(O1036&lt;&gt;"",DATE(YEAR(O1036), MONTH(O1036), DAY(O1036)),"")</f>
        <v/>
      </c>
      <c r="Y1036" s="122" t="n"/>
      <c r="Z1036" s="123" t="n"/>
      <c r="AA1036" s="117">
        <f>IF(F1036="Re-assigned","NA",IF(W1036="","",IF(W1036&gt;=VLOOKUP(D1036,SLAMatrix,3,FALSE),"Yes",IF(W1036&lt;VLOOKUP(D1036,SLAMatrix,2,FALSE),"No","Internal"))))</f>
        <v/>
      </c>
      <c r="AB1036" s="123" t="n"/>
      <c r="AC1036" s="123" t="n"/>
      <c r="AD1036" s="119" t="n"/>
      <c r="AE1036" s="125" t="n"/>
      <c r="AF1036" s="124">
        <f>MONTH(O1036)</f>
        <v/>
      </c>
      <c r="AG1036" s="124">
        <f>VLOOKUP(IFERROR(MID(AE1036,1,(FIND(",",AE1036,1)-1)),AE1036),Facility_Region_Mapping,2,FALSE)</f>
        <v/>
      </c>
      <c r="AH1036" s="124" t="n"/>
      <c r="AI1036" s="124">
        <f>IF(C1036&lt;&gt;"",IF(M1036="ESM User",getInterfaceName($C1036),"NA"),"")</f>
        <v/>
      </c>
      <c r="AJ1036" s="116">
        <f>IF(Q1036&lt;&gt;"",DATE(YEAR(Q1036), MONTH(Q1036), DAY(Q1036)),"")</f>
        <v/>
      </c>
      <c r="AK1036" s="130">
        <f>IF(Q1036&lt;&gt;0,Q1036-N1036,TODAY()-N1036)</f>
        <v/>
      </c>
      <c r="AL1036" s="112">
        <f>IF(F1036="Re-assigned",0,IF(H1036="Closed",0,IF(H1036="Service Restored",0,IF(H1036="",0,1))))</f>
        <v/>
      </c>
      <c r="AM1036" s="124">
        <f>IF(AL1036=0,"",IF(AK1036&gt;20.99,"Aged","Non-Aged"))</f>
        <v/>
      </c>
      <c r="AN1036" s="112">
        <f>IF(Q1036&lt;&gt;"",MONTH(Q1036),"")</f>
        <v/>
      </c>
      <c r="AO1036" s="112">
        <f>IFERROR(VALUE(V1036),0)</f>
        <v/>
      </c>
    </row>
    <row customFormat="1" customHeight="1" ht="29.25" r="1037" s="112" spans="1:41">
      <c r="A1037" s="127" t="n"/>
      <c r="B1037" s="113" t="n"/>
      <c r="C1037" s="127" t="n"/>
      <c r="D1037" s="127" t="n"/>
      <c r="E1037" s="114">
        <f>IF(F1037 &lt;&gt; "",VLOOKUP(F1037,CategoryLookup,2,FALSE), "")</f>
        <v/>
      </c>
      <c r="F1037" s="126" t="n"/>
      <c r="G1037" s="127" t="n"/>
      <c r="H1037" s="127" t="n"/>
      <c r="I1037" s="127" t="n"/>
      <c r="J1037" s="127" t="n"/>
      <c r="K1037" s="127" t="n"/>
      <c r="L1037" s="127" t="n"/>
      <c r="M1037" s="127" t="n"/>
      <c r="N1037" s="120" t="n"/>
      <c r="O1037" s="120" t="n"/>
      <c r="P1037" s="120" t="n"/>
      <c r="Q1037" s="120" t="n"/>
      <c r="R1037" s="121" t="n"/>
      <c r="S1037" s="121" t="n"/>
      <c r="T1037" s="121" t="n"/>
      <c r="U1037" s="121" t="n"/>
      <c r="V1037" s="117">
        <f>IF(P1037="NA","NA",IF(P1037&lt;&gt;"",TEXT(P1037-N1037,"[h].mm"),""))</f>
        <v/>
      </c>
      <c r="W1037" s="118">
        <f>IF(AND(R1037="",S1037=""),"",R1037+S1037)</f>
        <v/>
      </c>
      <c r="X1037" s="116">
        <f>IF(O1037&lt;&gt;"",DATE(YEAR(O1037), MONTH(O1037), DAY(O1037)),"")</f>
        <v/>
      </c>
      <c r="Y1037" s="122" t="n"/>
      <c r="Z1037" s="123" t="n"/>
      <c r="AA1037" s="117">
        <f>IF(F1037="Re-assigned","NA",IF(W1037="","",IF(W1037&gt;=VLOOKUP(D1037,SLAMatrix,3,FALSE),"Yes",IF(W1037&lt;VLOOKUP(D1037,SLAMatrix,2,FALSE),"No","Internal"))))</f>
        <v/>
      </c>
      <c r="AB1037" s="123" t="n"/>
      <c r="AC1037" s="123" t="n"/>
      <c r="AD1037" s="119" t="n"/>
      <c r="AE1037" s="125" t="n"/>
      <c r="AF1037" s="124">
        <f>MONTH(O1037)</f>
        <v/>
      </c>
      <c r="AG1037" s="124">
        <f>VLOOKUP(IFERROR(MID(AE1037,1,(FIND(",",AE1037,1)-1)),AE1037),Facility_Region_Mapping,2,FALSE)</f>
        <v/>
      </c>
      <c r="AH1037" s="124" t="n"/>
      <c r="AI1037" s="124">
        <f>IF(C1037&lt;&gt;"",IF(M1037="ESM User",getInterfaceName($C1037),"NA"),"")</f>
        <v/>
      </c>
      <c r="AJ1037" s="116">
        <f>IF(Q1037&lt;&gt;"",DATE(YEAR(Q1037), MONTH(Q1037), DAY(Q1037)),"")</f>
        <v/>
      </c>
      <c r="AK1037" s="130">
        <f>IF(Q1037&lt;&gt;0,Q1037-N1037,TODAY()-N1037)</f>
        <v/>
      </c>
      <c r="AL1037" s="112">
        <f>IF(F1037="Re-assigned",0,IF(H1037="Closed",0,IF(H1037="Service Restored",0,IF(H1037="",0,1))))</f>
        <v/>
      </c>
      <c r="AM1037" s="124">
        <f>IF(AL1037=0,"",IF(AK1037&gt;20.99,"Aged","Non-Aged"))</f>
        <v/>
      </c>
      <c r="AN1037" s="112">
        <f>IF(Q1037&lt;&gt;"",MONTH(Q1037),"")</f>
        <v/>
      </c>
      <c r="AO1037" s="112">
        <f>IFERROR(VALUE(V1037),0)</f>
        <v/>
      </c>
    </row>
    <row customFormat="1" customHeight="1" ht="29.25" r="1038" s="112" spans="1:41">
      <c r="A1038" s="127" t="n"/>
      <c r="B1038" s="113" t="n"/>
      <c r="C1038" s="127" t="n"/>
      <c r="D1038" s="127" t="n"/>
      <c r="E1038" s="114">
        <f>IF(F1038 &lt;&gt; "",VLOOKUP(F1038,CategoryLookup,2,FALSE), "")</f>
        <v/>
      </c>
      <c r="F1038" s="126" t="n"/>
      <c r="G1038" s="127" t="n"/>
      <c r="H1038" s="127" t="n"/>
      <c r="I1038" s="127" t="n"/>
      <c r="J1038" s="127" t="n"/>
      <c r="K1038" s="127" t="n"/>
      <c r="L1038" s="127" t="n"/>
      <c r="M1038" s="127" t="n"/>
      <c r="N1038" s="120" t="n"/>
      <c r="O1038" s="120" t="n"/>
      <c r="P1038" s="120" t="n"/>
      <c r="Q1038" s="120" t="n"/>
      <c r="R1038" s="121" t="n"/>
      <c r="S1038" s="121" t="n"/>
      <c r="T1038" s="121" t="n"/>
      <c r="U1038" s="121" t="n"/>
      <c r="V1038" s="117">
        <f>IF(P1038="NA","NA",IF(P1038&lt;&gt;"",TEXT(P1038-N1038,"[h].mm"),""))</f>
        <v/>
      </c>
      <c r="W1038" s="118">
        <f>IF(AND(R1038="",S1038=""),"",R1038+S1038)</f>
        <v/>
      </c>
      <c r="X1038" s="116">
        <f>IF(O1038&lt;&gt;"",DATE(YEAR(O1038), MONTH(O1038), DAY(O1038)),"")</f>
        <v/>
      </c>
      <c r="Y1038" s="122" t="n"/>
      <c r="Z1038" s="123" t="n"/>
      <c r="AA1038" s="117">
        <f>IF(F1038="Re-assigned","NA",IF(W1038="","",IF(W1038&gt;=VLOOKUP(D1038,SLAMatrix,3,FALSE),"Yes",IF(W1038&lt;VLOOKUP(D1038,SLAMatrix,2,FALSE),"No","Internal"))))</f>
        <v/>
      </c>
      <c r="AB1038" s="123" t="n"/>
      <c r="AC1038" s="123" t="n"/>
      <c r="AD1038" s="119" t="n"/>
      <c r="AE1038" s="125" t="n"/>
      <c r="AF1038" s="124">
        <f>MONTH(O1038)</f>
        <v/>
      </c>
      <c r="AG1038" s="124">
        <f>VLOOKUP(IFERROR(MID(AE1038,1,(FIND(",",AE1038,1)-1)),AE1038),Facility_Region_Mapping,2,FALSE)</f>
        <v/>
      </c>
      <c r="AH1038" s="124" t="n"/>
      <c r="AI1038" s="124">
        <f>IF(C1038&lt;&gt;"",IF(M1038="ESM User",getInterfaceName($C1038),"NA"),"")</f>
        <v/>
      </c>
      <c r="AJ1038" s="116">
        <f>IF(Q1038&lt;&gt;"",DATE(YEAR(Q1038), MONTH(Q1038), DAY(Q1038)),"")</f>
        <v/>
      </c>
      <c r="AK1038" s="130">
        <f>IF(Q1038&lt;&gt;0,Q1038-N1038,TODAY()-N1038)</f>
        <v/>
      </c>
      <c r="AL1038" s="112">
        <f>IF(F1038="Re-assigned",0,IF(H1038="Closed",0,IF(H1038="Service Restored",0,IF(H1038="",0,1))))</f>
        <v/>
      </c>
      <c r="AM1038" s="124">
        <f>IF(AL1038=0,"",IF(AK1038&gt;20.99,"Aged","Non-Aged"))</f>
        <v/>
      </c>
      <c r="AN1038" s="112">
        <f>IF(Q1038&lt;&gt;"",MONTH(Q1038),"")</f>
        <v/>
      </c>
      <c r="AO1038" s="112">
        <f>IFERROR(VALUE(V1038),0)</f>
        <v/>
      </c>
    </row>
    <row customFormat="1" customHeight="1" ht="29.25" r="1039" s="112" spans="1:41">
      <c r="A1039" s="127" t="n"/>
      <c r="B1039" s="113" t="n"/>
      <c r="C1039" s="127" t="n"/>
      <c r="D1039" s="127" t="n"/>
      <c r="E1039" s="114">
        <f>IF(F1039 &lt;&gt; "",VLOOKUP(F1039,CategoryLookup,2,FALSE), "")</f>
        <v/>
      </c>
      <c r="F1039" s="126" t="n"/>
      <c r="G1039" s="127" t="n"/>
      <c r="H1039" s="127" t="n"/>
      <c r="I1039" s="127" t="n"/>
      <c r="J1039" s="127" t="n"/>
      <c r="K1039" s="127" t="n"/>
      <c r="L1039" s="127" t="n"/>
      <c r="M1039" s="127" t="n"/>
      <c r="N1039" s="120" t="n"/>
      <c r="O1039" s="120" t="n"/>
      <c r="P1039" s="120" t="n"/>
      <c r="Q1039" s="120" t="n"/>
      <c r="R1039" s="121" t="n"/>
      <c r="S1039" s="121" t="n"/>
      <c r="T1039" s="121" t="n"/>
      <c r="U1039" s="121" t="n"/>
      <c r="V1039" s="117">
        <f>IF(P1039="NA","NA",IF(P1039&lt;&gt;"",TEXT(P1039-N1039,"[h].mm"),""))</f>
        <v/>
      </c>
      <c r="W1039" s="118">
        <f>IF(AND(R1039="",S1039=""),"",R1039+S1039)</f>
        <v/>
      </c>
      <c r="X1039" s="116">
        <f>IF(O1039&lt;&gt;"",DATE(YEAR(O1039), MONTH(O1039), DAY(O1039)),"")</f>
        <v/>
      </c>
      <c r="Y1039" s="122" t="n"/>
      <c r="Z1039" s="123" t="n"/>
      <c r="AA1039" s="117">
        <f>IF(F1039="Re-assigned","NA",IF(W1039="","",IF(W1039&gt;=VLOOKUP(D1039,SLAMatrix,3,FALSE),"Yes",IF(W1039&lt;VLOOKUP(D1039,SLAMatrix,2,FALSE),"No","Internal"))))</f>
        <v/>
      </c>
      <c r="AB1039" s="123" t="n"/>
      <c r="AC1039" s="123" t="n"/>
      <c r="AD1039" s="119" t="n"/>
      <c r="AE1039" s="125" t="n"/>
      <c r="AF1039" s="124">
        <f>MONTH(O1039)</f>
        <v/>
      </c>
      <c r="AG1039" s="124">
        <f>VLOOKUP(IFERROR(MID(AE1039,1,(FIND(",",AE1039,1)-1)),AE1039),Facility_Region_Mapping,2,FALSE)</f>
        <v/>
      </c>
      <c r="AH1039" s="124" t="n"/>
      <c r="AI1039" s="124">
        <f>IF(C1039&lt;&gt;"",IF(M1039="ESM User",getInterfaceName($C1039),"NA"),"")</f>
        <v/>
      </c>
      <c r="AJ1039" s="116">
        <f>IF(Q1039&lt;&gt;"",DATE(YEAR(Q1039), MONTH(Q1039), DAY(Q1039)),"")</f>
        <v/>
      </c>
      <c r="AK1039" s="130">
        <f>IF(Q1039&lt;&gt;0,Q1039-N1039,TODAY()-N1039)</f>
        <v/>
      </c>
      <c r="AL1039" s="112">
        <f>IF(F1039="Re-assigned",0,IF(H1039="Closed",0,IF(H1039="Service Restored",0,IF(H1039="",0,1))))</f>
        <v/>
      </c>
      <c r="AM1039" s="124">
        <f>IF(AL1039=0,"",IF(AK1039&gt;20.99,"Aged","Non-Aged"))</f>
        <v/>
      </c>
      <c r="AN1039" s="112">
        <f>IF(Q1039&lt;&gt;"",MONTH(Q1039),"")</f>
        <v/>
      </c>
      <c r="AO1039" s="112">
        <f>IFERROR(VALUE(V1039),0)</f>
        <v/>
      </c>
    </row>
    <row customFormat="1" customHeight="1" ht="29.25" r="1040" s="112" spans="1:41">
      <c r="A1040" s="127" t="n"/>
      <c r="B1040" s="113" t="n"/>
      <c r="C1040" s="127" t="n"/>
      <c r="D1040" s="127" t="n"/>
      <c r="E1040" s="114">
        <f>IF(F1040 &lt;&gt; "",VLOOKUP(F1040,CategoryLookup,2,FALSE), "")</f>
        <v/>
      </c>
      <c r="F1040" s="126" t="n"/>
      <c r="G1040" s="127" t="n"/>
      <c r="H1040" s="127" t="n"/>
      <c r="I1040" s="127" t="n"/>
      <c r="J1040" s="127" t="n"/>
      <c r="K1040" s="127" t="n"/>
      <c r="L1040" s="127" t="n"/>
      <c r="M1040" s="127" t="n"/>
      <c r="N1040" s="120" t="n"/>
      <c r="O1040" s="120" t="n"/>
      <c r="P1040" s="120" t="n"/>
      <c r="Q1040" s="120" t="n"/>
      <c r="R1040" s="121" t="n"/>
      <c r="S1040" s="121" t="n"/>
      <c r="T1040" s="121" t="n"/>
      <c r="U1040" s="121" t="n"/>
      <c r="V1040" s="117">
        <f>IF(P1040="NA","NA",IF(P1040&lt;&gt;"",TEXT(P1040-N1040,"[h].mm"),""))</f>
        <v/>
      </c>
      <c r="W1040" s="118">
        <f>IF(AND(R1040="",S1040=""),"",R1040+S1040)</f>
        <v/>
      </c>
      <c r="X1040" s="116">
        <f>IF(O1040&lt;&gt;"",DATE(YEAR(O1040), MONTH(O1040), DAY(O1040)),"")</f>
        <v/>
      </c>
      <c r="Y1040" s="122" t="n"/>
      <c r="Z1040" s="123" t="n"/>
      <c r="AA1040" s="117">
        <f>IF(F1040="Re-assigned","NA",IF(W1040="","",IF(W1040&gt;=VLOOKUP(D1040,SLAMatrix,3,FALSE),"Yes",IF(W1040&lt;VLOOKUP(D1040,SLAMatrix,2,FALSE),"No","Internal"))))</f>
        <v/>
      </c>
      <c r="AB1040" s="123" t="n"/>
      <c r="AC1040" s="123" t="n"/>
      <c r="AD1040" s="119" t="n"/>
      <c r="AE1040" s="125" t="n"/>
      <c r="AF1040" s="124">
        <f>MONTH(O1040)</f>
        <v/>
      </c>
      <c r="AG1040" s="124">
        <f>VLOOKUP(IFERROR(MID(AE1040,1,(FIND(",",AE1040,1)-1)),AE1040),Facility_Region_Mapping,2,FALSE)</f>
        <v/>
      </c>
      <c r="AH1040" s="124" t="n"/>
      <c r="AI1040" s="124">
        <f>IF(C1040&lt;&gt;"",IF(M1040="ESM User",getInterfaceName($C1040),"NA"),"")</f>
        <v/>
      </c>
      <c r="AJ1040" s="116">
        <f>IF(Q1040&lt;&gt;"",DATE(YEAR(Q1040), MONTH(Q1040), DAY(Q1040)),"")</f>
        <v/>
      </c>
      <c r="AK1040" s="130">
        <f>IF(Q1040&lt;&gt;0,Q1040-N1040,TODAY()-N1040)</f>
        <v/>
      </c>
      <c r="AL1040" s="112">
        <f>IF(F1040="Re-assigned",0,IF(H1040="Closed",0,IF(H1040="Service Restored",0,IF(H1040="",0,1))))</f>
        <v/>
      </c>
      <c r="AM1040" s="124">
        <f>IF(AL1040=0,"",IF(AK1040&gt;20.99,"Aged","Non-Aged"))</f>
        <v/>
      </c>
      <c r="AN1040" s="112">
        <f>IF(Q1040&lt;&gt;"",MONTH(Q1040),"")</f>
        <v/>
      </c>
      <c r="AO1040" s="112">
        <f>IFERROR(VALUE(V1040),0)</f>
        <v/>
      </c>
    </row>
    <row customFormat="1" customHeight="1" ht="29.25" r="1041" s="112" spans="1:41">
      <c r="A1041" s="127" t="n"/>
      <c r="B1041" s="113" t="n"/>
      <c r="C1041" s="127" t="n"/>
      <c r="D1041" s="127" t="n"/>
      <c r="E1041" s="114">
        <f>IF(F1041 &lt;&gt; "",VLOOKUP(F1041,CategoryLookup,2,FALSE), "")</f>
        <v/>
      </c>
      <c r="F1041" s="126" t="n"/>
      <c r="G1041" s="127" t="n"/>
      <c r="H1041" s="127" t="n"/>
      <c r="I1041" s="127" t="n"/>
      <c r="J1041" s="127" t="n"/>
      <c r="K1041" s="127" t="n"/>
      <c r="L1041" s="127" t="n"/>
      <c r="M1041" s="127" t="n"/>
      <c r="N1041" s="120" t="n"/>
      <c r="O1041" s="120" t="n"/>
      <c r="P1041" s="120" t="n"/>
      <c r="Q1041" s="120" t="n"/>
      <c r="R1041" s="121" t="n"/>
      <c r="S1041" s="121" t="n"/>
      <c r="T1041" s="121" t="n"/>
      <c r="U1041" s="121" t="n"/>
      <c r="V1041" s="117">
        <f>IF(P1041="NA","NA",IF(P1041&lt;&gt;"",TEXT(P1041-N1041,"[h].mm"),""))</f>
        <v/>
      </c>
      <c r="W1041" s="118">
        <f>IF(AND(R1041="",S1041=""),"",R1041+S1041)</f>
        <v/>
      </c>
      <c r="X1041" s="116">
        <f>IF(O1041&lt;&gt;"",DATE(YEAR(O1041), MONTH(O1041), DAY(O1041)),"")</f>
        <v/>
      </c>
      <c r="Y1041" s="122" t="n"/>
      <c r="Z1041" s="123" t="n"/>
      <c r="AA1041" s="117">
        <f>IF(F1041="Re-assigned","NA",IF(W1041="","",IF(W1041&gt;=VLOOKUP(D1041,SLAMatrix,3,FALSE),"Yes",IF(W1041&lt;VLOOKUP(D1041,SLAMatrix,2,FALSE),"No","Internal"))))</f>
        <v/>
      </c>
      <c r="AB1041" s="123" t="n"/>
      <c r="AC1041" s="123" t="n"/>
      <c r="AD1041" s="119" t="n"/>
      <c r="AE1041" s="125" t="n"/>
      <c r="AF1041" s="124">
        <f>MONTH(O1041)</f>
        <v/>
      </c>
      <c r="AG1041" s="124">
        <f>VLOOKUP(IFERROR(MID(AE1041,1,(FIND(",",AE1041,1)-1)),AE1041),Facility_Region_Mapping,2,FALSE)</f>
        <v/>
      </c>
      <c r="AH1041" s="124" t="n"/>
      <c r="AI1041" s="124">
        <f>IF(C1041&lt;&gt;"",IF(M1041="ESM User",getInterfaceName($C1041),"NA"),"")</f>
        <v/>
      </c>
      <c r="AJ1041" s="116">
        <f>IF(Q1041&lt;&gt;"",DATE(YEAR(Q1041), MONTH(Q1041), DAY(Q1041)),"")</f>
        <v/>
      </c>
      <c r="AK1041" s="130">
        <f>IF(Q1041&lt;&gt;0,Q1041-N1041,TODAY()-N1041)</f>
        <v/>
      </c>
      <c r="AL1041" s="112">
        <f>IF(F1041="Re-assigned",0,IF(H1041="Closed",0,IF(H1041="Service Restored",0,IF(H1041="",0,1))))</f>
        <v/>
      </c>
      <c r="AM1041" s="124">
        <f>IF(AL1041=0,"",IF(AK1041&gt;20.99,"Aged","Non-Aged"))</f>
        <v/>
      </c>
      <c r="AN1041" s="112">
        <f>IF(Q1041&lt;&gt;"",MONTH(Q1041),"")</f>
        <v/>
      </c>
      <c r="AO1041" s="112">
        <f>IFERROR(VALUE(V1041),0)</f>
        <v/>
      </c>
    </row>
    <row customFormat="1" customHeight="1" ht="29.25" r="1042" s="112" spans="1:41">
      <c r="A1042" s="127" t="n"/>
      <c r="B1042" s="113" t="n"/>
      <c r="C1042" s="127" t="n"/>
      <c r="D1042" s="127" t="n"/>
      <c r="E1042" s="114">
        <f>IF(F1042 &lt;&gt; "",VLOOKUP(F1042,CategoryLookup,2,FALSE), "")</f>
        <v/>
      </c>
      <c r="F1042" s="126" t="n"/>
      <c r="G1042" s="127" t="n"/>
      <c r="H1042" s="127" t="n"/>
      <c r="I1042" s="127" t="n"/>
      <c r="J1042" s="127" t="n"/>
      <c r="K1042" s="127" t="n"/>
      <c r="L1042" s="127" t="n"/>
      <c r="M1042" s="127" t="n"/>
      <c r="N1042" s="120" t="n"/>
      <c r="O1042" s="120" t="n"/>
      <c r="P1042" s="120" t="n"/>
      <c r="Q1042" s="120" t="n"/>
      <c r="R1042" s="121" t="n"/>
      <c r="S1042" s="121" t="n"/>
      <c r="T1042" s="121" t="n"/>
      <c r="U1042" s="121" t="n"/>
      <c r="V1042" s="117">
        <f>IF(P1042="NA","NA",IF(P1042&lt;&gt;"",TEXT(P1042-N1042,"[h].mm"),""))</f>
        <v/>
      </c>
      <c r="W1042" s="118">
        <f>IF(AND(R1042="",S1042=""),"",R1042+S1042)</f>
        <v/>
      </c>
      <c r="X1042" s="116">
        <f>IF(O1042&lt;&gt;"",DATE(YEAR(O1042), MONTH(O1042), DAY(O1042)),"")</f>
        <v/>
      </c>
      <c r="Y1042" s="122" t="n"/>
      <c r="Z1042" s="123" t="n"/>
      <c r="AA1042" s="117">
        <f>IF(F1042="Re-assigned","NA",IF(W1042="","",IF(W1042&gt;=VLOOKUP(D1042,SLAMatrix,3,FALSE),"Yes",IF(W1042&lt;VLOOKUP(D1042,SLAMatrix,2,FALSE),"No","Internal"))))</f>
        <v/>
      </c>
      <c r="AB1042" s="123" t="n"/>
      <c r="AC1042" s="123" t="n"/>
      <c r="AD1042" s="119" t="n"/>
      <c r="AE1042" s="125" t="n"/>
      <c r="AF1042" s="124">
        <f>MONTH(O1042)</f>
        <v/>
      </c>
      <c r="AG1042" s="124">
        <f>VLOOKUP(IFERROR(MID(AE1042,1,(FIND(",",AE1042,1)-1)),AE1042),Facility_Region_Mapping,2,FALSE)</f>
        <v/>
      </c>
      <c r="AH1042" s="124" t="n"/>
      <c r="AI1042" s="124">
        <f>IF(C1042&lt;&gt;"",IF(M1042="ESM User",getInterfaceName($C1042),"NA"),"")</f>
        <v/>
      </c>
      <c r="AJ1042" s="116">
        <f>IF(Q1042&lt;&gt;"",DATE(YEAR(Q1042), MONTH(Q1042), DAY(Q1042)),"")</f>
        <v/>
      </c>
      <c r="AK1042" s="130">
        <f>IF(Q1042&lt;&gt;0,Q1042-N1042,TODAY()-N1042)</f>
        <v/>
      </c>
      <c r="AL1042" s="112">
        <f>IF(F1042="Re-assigned",0,IF(H1042="Closed",0,IF(H1042="Service Restored",0,IF(H1042="",0,1))))</f>
        <v/>
      </c>
      <c r="AM1042" s="124">
        <f>IF(AL1042=0,"",IF(AK1042&gt;20.99,"Aged","Non-Aged"))</f>
        <v/>
      </c>
      <c r="AN1042" s="112">
        <f>IF(Q1042&lt;&gt;"",MONTH(Q1042),"")</f>
        <v/>
      </c>
      <c r="AO1042" s="112">
        <f>IFERROR(VALUE(V1042),0)</f>
        <v/>
      </c>
    </row>
    <row customFormat="1" customHeight="1" ht="29.25" r="1043" s="112" spans="1:41">
      <c r="A1043" s="127" t="n"/>
      <c r="B1043" s="113" t="n"/>
      <c r="C1043" s="127" t="n"/>
      <c r="D1043" s="127" t="n"/>
      <c r="E1043" s="114">
        <f>IF(F1043 &lt;&gt; "",VLOOKUP(F1043,CategoryLookup,2,FALSE), "")</f>
        <v/>
      </c>
      <c r="F1043" s="126" t="n"/>
      <c r="G1043" s="127" t="n"/>
      <c r="H1043" s="127" t="n"/>
      <c r="I1043" s="127" t="n"/>
      <c r="J1043" s="127" t="n"/>
      <c r="K1043" s="127" t="n"/>
      <c r="L1043" s="127" t="n"/>
      <c r="M1043" s="127" t="n"/>
      <c r="N1043" s="120" t="n"/>
      <c r="O1043" s="120" t="n"/>
      <c r="P1043" s="120" t="n"/>
      <c r="Q1043" s="120" t="n"/>
      <c r="R1043" s="121" t="n"/>
      <c r="S1043" s="121" t="n"/>
      <c r="T1043" s="121" t="n"/>
      <c r="U1043" s="121" t="n"/>
      <c r="V1043" s="117">
        <f>IF(P1043="NA","NA",IF(P1043&lt;&gt;"",TEXT(P1043-N1043,"[h].mm"),""))</f>
        <v/>
      </c>
      <c r="W1043" s="118">
        <f>IF(AND(R1043="",S1043=""),"",R1043+S1043)</f>
        <v/>
      </c>
      <c r="X1043" s="116">
        <f>IF(O1043&lt;&gt;"",DATE(YEAR(O1043), MONTH(O1043), DAY(O1043)),"")</f>
        <v/>
      </c>
      <c r="Y1043" s="122" t="n"/>
      <c r="Z1043" s="123" t="n"/>
      <c r="AA1043" s="117">
        <f>IF(F1043="Re-assigned","NA",IF(W1043="","",IF(W1043&gt;=VLOOKUP(D1043,SLAMatrix,3,FALSE),"Yes",IF(W1043&lt;VLOOKUP(D1043,SLAMatrix,2,FALSE),"No","Internal"))))</f>
        <v/>
      </c>
      <c r="AB1043" s="123" t="n"/>
      <c r="AC1043" s="123" t="n"/>
      <c r="AD1043" s="119" t="n"/>
      <c r="AE1043" s="125" t="n"/>
      <c r="AF1043" s="124">
        <f>MONTH(O1043)</f>
        <v/>
      </c>
      <c r="AG1043" s="124">
        <f>VLOOKUP(IFERROR(MID(AE1043,1,(FIND(",",AE1043,1)-1)),AE1043),Facility_Region_Mapping,2,FALSE)</f>
        <v/>
      </c>
      <c r="AH1043" s="124" t="n"/>
      <c r="AI1043" s="124">
        <f>IF(C1043&lt;&gt;"",IF(M1043="ESM User",getInterfaceName($C1043),"NA"),"")</f>
        <v/>
      </c>
      <c r="AJ1043" s="116">
        <f>IF(Q1043&lt;&gt;"",DATE(YEAR(Q1043), MONTH(Q1043), DAY(Q1043)),"")</f>
        <v/>
      </c>
      <c r="AK1043" s="130">
        <f>IF(Q1043&lt;&gt;0,Q1043-N1043,TODAY()-N1043)</f>
        <v/>
      </c>
      <c r="AL1043" s="112">
        <f>IF(F1043="Re-assigned",0,IF(H1043="Closed",0,IF(H1043="Service Restored",0,IF(H1043="",0,1))))</f>
        <v/>
      </c>
      <c r="AM1043" s="124">
        <f>IF(AL1043=0,"",IF(AK1043&gt;20.99,"Aged","Non-Aged"))</f>
        <v/>
      </c>
      <c r="AN1043" s="112">
        <f>IF(Q1043&lt;&gt;"",MONTH(Q1043),"")</f>
        <v/>
      </c>
      <c r="AO1043" s="112">
        <f>IFERROR(VALUE(V1043),0)</f>
        <v/>
      </c>
    </row>
    <row customFormat="1" customHeight="1" ht="29.25" r="1044" s="112" spans="1:41">
      <c r="A1044" s="127" t="n"/>
      <c r="B1044" s="113" t="n"/>
      <c r="C1044" s="127" t="n"/>
      <c r="D1044" s="127" t="n"/>
      <c r="E1044" s="114">
        <f>IF(F1044 &lt;&gt; "",VLOOKUP(F1044,CategoryLookup,2,FALSE), "")</f>
        <v/>
      </c>
      <c r="F1044" s="126" t="n"/>
      <c r="G1044" s="127" t="n"/>
      <c r="H1044" s="127" t="n"/>
      <c r="I1044" s="127" t="n"/>
      <c r="J1044" s="127" t="n"/>
      <c r="K1044" s="127" t="n"/>
      <c r="L1044" s="127" t="n"/>
      <c r="M1044" s="127" t="n"/>
      <c r="N1044" s="120" t="n"/>
      <c r="O1044" s="120" t="n"/>
      <c r="P1044" s="120" t="n"/>
      <c r="Q1044" s="120" t="n"/>
      <c r="R1044" s="121" t="n"/>
      <c r="S1044" s="121" t="n"/>
      <c r="T1044" s="121" t="n"/>
      <c r="U1044" s="121" t="n"/>
      <c r="V1044" s="117">
        <f>IF(P1044="NA","NA",IF(P1044&lt;&gt;"",TEXT(P1044-N1044,"[h].mm"),""))</f>
        <v/>
      </c>
      <c r="W1044" s="118">
        <f>IF(AND(R1044="",S1044=""),"",R1044+S1044)</f>
        <v/>
      </c>
      <c r="X1044" s="116">
        <f>IF(O1044&lt;&gt;"",DATE(YEAR(O1044), MONTH(O1044), DAY(O1044)),"")</f>
        <v/>
      </c>
      <c r="Y1044" s="122" t="n"/>
      <c r="Z1044" s="123" t="n"/>
      <c r="AA1044" s="117">
        <f>IF(F1044="Re-assigned","NA",IF(W1044="","",IF(W1044&gt;=VLOOKUP(D1044,SLAMatrix,3,FALSE),"Yes",IF(W1044&lt;VLOOKUP(D1044,SLAMatrix,2,FALSE),"No","Internal"))))</f>
        <v/>
      </c>
      <c r="AB1044" s="123" t="n"/>
      <c r="AC1044" s="123" t="n"/>
      <c r="AD1044" s="119" t="n"/>
      <c r="AE1044" s="125" t="n"/>
      <c r="AF1044" s="124">
        <f>MONTH(O1044)</f>
        <v/>
      </c>
      <c r="AG1044" s="124">
        <f>VLOOKUP(IFERROR(MID(AE1044,1,(FIND(",",AE1044,1)-1)),AE1044),Facility_Region_Mapping,2,FALSE)</f>
        <v/>
      </c>
      <c r="AH1044" s="124" t="n"/>
      <c r="AI1044" s="124">
        <f>IF(C1044&lt;&gt;"",IF(M1044="ESM User",getInterfaceName($C1044),"NA"),"")</f>
        <v/>
      </c>
      <c r="AJ1044" s="116">
        <f>IF(Q1044&lt;&gt;"",DATE(YEAR(Q1044), MONTH(Q1044), DAY(Q1044)),"")</f>
        <v/>
      </c>
      <c r="AK1044" s="130">
        <f>IF(Q1044&lt;&gt;0,Q1044-N1044,TODAY()-N1044)</f>
        <v/>
      </c>
      <c r="AL1044" s="112">
        <f>IF(F1044="Re-assigned",0,IF(H1044="Closed",0,IF(H1044="Service Restored",0,IF(H1044="",0,1))))</f>
        <v/>
      </c>
      <c r="AM1044" s="124">
        <f>IF(AL1044=0,"",IF(AK1044&gt;20.99,"Aged","Non-Aged"))</f>
        <v/>
      </c>
      <c r="AN1044" s="112">
        <f>IF(Q1044&lt;&gt;"",MONTH(Q1044),"")</f>
        <v/>
      </c>
      <c r="AO1044" s="112">
        <f>IFERROR(VALUE(V1044),0)</f>
        <v/>
      </c>
    </row>
    <row customFormat="1" customHeight="1" ht="29.25" r="1045" s="112" spans="1:41">
      <c r="A1045" s="127" t="n"/>
      <c r="B1045" s="113" t="n"/>
      <c r="C1045" s="127" t="n"/>
      <c r="D1045" s="127" t="n"/>
      <c r="E1045" s="114">
        <f>IF(F1045 &lt;&gt; "",VLOOKUP(F1045,CategoryLookup,2,FALSE), "")</f>
        <v/>
      </c>
      <c r="F1045" s="126" t="n"/>
      <c r="G1045" s="127" t="n"/>
      <c r="H1045" s="127" t="n"/>
      <c r="I1045" s="127" t="n"/>
      <c r="J1045" s="127" t="n"/>
      <c r="K1045" s="127" t="n"/>
      <c r="L1045" s="127" t="n"/>
      <c r="M1045" s="127" t="n"/>
      <c r="N1045" s="120" t="n"/>
      <c r="O1045" s="120" t="n"/>
      <c r="P1045" s="120" t="n"/>
      <c r="Q1045" s="120" t="n"/>
      <c r="R1045" s="121" t="n"/>
      <c r="S1045" s="121" t="n"/>
      <c r="T1045" s="121" t="n"/>
      <c r="U1045" s="121" t="n"/>
      <c r="V1045" s="117">
        <f>IF(P1045="NA","NA",IF(P1045&lt;&gt;"",TEXT(P1045-N1045,"[h].mm"),""))</f>
        <v/>
      </c>
      <c r="W1045" s="118">
        <f>IF(AND(R1045="",S1045=""),"",R1045+S1045)</f>
        <v/>
      </c>
      <c r="X1045" s="116">
        <f>IF(O1045&lt;&gt;"",DATE(YEAR(O1045), MONTH(O1045), DAY(O1045)),"")</f>
        <v/>
      </c>
      <c r="Y1045" s="122" t="n"/>
      <c r="Z1045" s="123" t="n"/>
      <c r="AA1045" s="117">
        <f>IF(F1045="Re-assigned","NA",IF(W1045="","",IF(W1045&gt;=VLOOKUP(D1045,SLAMatrix,3,FALSE),"Yes",IF(W1045&lt;VLOOKUP(D1045,SLAMatrix,2,FALSE),"No","Internal"))))</f>
        <v/>
      </c>
      <c r="AB1045" s="123" t="n"/>
      <c r="AC1045" s="123" t="n"/>
      <c r="AD1045" s="119" t="n"/>
      <c r="AE1045" s="125" t="n"/>
      <c r="AF1045" s="124">
        <f>MONTH(O1045)</f>
        <v/>
      </c>
      <c r="AG1045" s="124">
        <f>VLOOKUP(IFERROR(MID(AE1045,1,(FIND(",",AE1045,1)-1)),AE1045),Facility_Region_Mapping,2,FALSE)</f>
        <v/>
      </c>
      <c r="AH1045" s="124" t="n"/>
      <c r="AI1045" s="124">
        <f>IF(C1045&lt;&gt;"",IF(M1045="ESM User",getInterfaceName($C1045),"NA"),"")</f>
        <v/>
      </c>
      <c r="AJ1045" s="116">
        <f>IF(Q1045&lt;&gt;"",DATE(YEAR(Q1045), MONTH(Q1045), DAY(Q1045)),"")</f>
        <v/>
      </c>
      <c r="AK1045" s="130">
        <f>IF(Q1045&lt;&gt;0,Q1045-N1045,TODAY()-N1045)</f>
        <v/>
      </c>
      <c r="AL1045" s="112">
        <f>IF(F1045="Re-assigned",0,IF(H1045="Closed",0,IF(H1045="Service Restored",0,IF(H1045="",0,1))))</f>
        <v/>
      </c>
      <c r="AM1045" s="124">
        <f>IF(AL1045=0,"",IF(AK1045&gt;20.99,"Aged","Non-Aged"))</f>
        <v/>
      </c>
      <c r="AN1045" s="112">
        <f>IF(Q1045&lt;&gt;"",MONTH(Q1045),"")</f>
        <v/>
      </c>
      <c r="AO1045" s="112">
        <f>IFERROR(VALUE(V1045),0)</f>
        <v/>
      </c>
    </row>
    <row customFormat="1" customHeight="1" ht="29.25" r="1046" s="112" spans="1:41">
      <c r="A1046" s="127" t="n"/>
      <c r="B1046" s="113" t="n"/>
      <c r="C1046" s="127" t="n"/>
      <c r="D1046" s="127" t="n"/>
      <c r="E1046" s="114">
        <f>IF(F1046 &lt;&gt; "",VLOOKUP(F1046,CategoryLookup,2,FALSE), "")</f>
        <v/>
      </c>
      <c r="F1046" s="126" t="n"/>
      <c r="G1046" s="127" t="n"/>
      <c r="H1046" s="127" t="n"/>
      <c r="I1046" s="127" t="n"/>
      <c r="J1046" s="127" t="n"/>
      <c r="K1046" s="127" t="n"/>
      <c r="L1046" s="127" t="n"/>
      <c r="M1046" s="127" t="n"/>
      <c r="N1046" s="120" t="n"/>
      <c r="O1046" s="120" t="n"/>
      <c r="P1046" s="120" t="n"/>
      <c r="Q1046" s="120" t="n"/>
      <c r="R1046" s="121" t="n"/>
      <c r="S1046" s="121" t="n"/>
      <c r="T1046" s="121" t="n"/>
      <c r="U1046" s="121" t="n"/>
      <c r="V1046" s="117">
        <f>IF(P1046="NA","NA",IF(P1046&lt;&gt;"",TEXT(P1046-N1046,"[h].mm"),""))</f>
        <v/>
      </c>
      <c r="W1046" s="118">
        <f>IF(AND(R1046="",S1046=""),"",R1046+S1046)</f>
        <v/>
      </c>
      <c r="X1046" s="116">
        <f>IF(O1046&lt;&gt;"",DATE(YEAR(O1046), MONTH(O1046), DAY(O1046)),"")</f>
        <v/>
      </c>
      <c r="Y1046" s="122" t="n"/>
      <c r="Z1046" s="123" t="n"/>
      <c r="AA1046" s="117">
        <f>IF(F1046="Re-assigned","NA",IF(W1046="","",IF(W1046&gt;=VLOOKUP(D1046,SLAMatrix,3,FALSE),"Yes",IF(W1046&lt;VLOOKUP(D1046,SLAMatrix,2,FALSE),"No","Internal"))))</f>
        <v/>
      </c>
      <c r="AB1046" s="123" t="n"/>
      <c r="AC1046" s="123" t="n"/>
      <c r="AD1046" s="119" t="n"/>
      <c r="AE1046" s="125" t="n"/>
      <c r="AF1046" s="124">
        <f>MONTH(O1046)</f>
        <v/>
      </c>
      <c r="AG1046" s="124">
        <f>VLOOKUP(IFERROR(MID(AE1046,1,(FIND(",",AE1046,1)-1)),AE1046),Facility_Region_Mapping,2,FALSE)</f>
        <v/>
      </c>
      <c r="AH1046" s="124" t="n"/>
      <c r="AI1046" s="124">
        <f>IF(C1046&lt;&gt;"",IF(M1046="ESM User",getInterfaceName($C1046),"NA"),"")</f>
        <v/>
      </c>
      <c r="AJ1046" s="116">
        <f>IF(Q1046&lt;&gt;"",DATE(YEAR(Q1046), MONTH(Q1046), DAY(Q1046)),"")</f>
        <v/>
      </c>
      <c r="AK1046" s="130">
        <f>IF(Q1046&lt;&gt;0,Q1046-N1046,TODAY()-N1046)</f>
        <v/>
      </c>
      <c r="AL1046" s="112">
        <f>IF(F1046="Re-assigned",0,IF(H1046="Closed",0,IF(H1046="Service Restored",0,IF(H1046="",0,1))))</f>
        <v/>
      </c>
      <c r="AM1046" s="124">
        <f>IF(AL1046=0,"",IF(AK1046&gt;20.99,"Aged","Non-Aged"))</f>
        <v/>
      </c>
      <c r="AN1046" s="112">
        <f>IF(Q1046&lt;&gt;"",MONTH(Q1046),"")</f>
        <v/>
      </c>
      <c r="AO1046" s="112">
        <f>IFERROR(VALUE(V1046),0)</f>
        <v/>
      </c>
    </row>
    <row customFormat="1" customHeight="1" ht="29.25" r="1047" s="112" spans="1:41">
      <c r="A1047" s="127" t="n"/>
      <c r="B1047" s="113" t="n"/>
      <c r="C1047" s="127" t="n"/>
      <c r="D1047" s="127" t="n"/>
      <c r="E1047" s="114">
        <f>IF(F1047 &lt;&gt; "",VLOOKUP(F1047,CategoryLookup,2,FALSE), "")</f>
        <v/>
      </c>
      <c r="F1047" s="126" t="n"/>
      <c r="G1047" s="127" t="n"/>
      <c r="H1047" s="127" t="n"/>
      <c r="I1047" s="127" t="n"/>
      <c r="J1047" s="127" t="n"/>
      <c r="K1047" s="127" t="n"/>
      <c r="L1047" s="127" t="n"/>
      <c r="M1047" s="127" t="n"/>
      <c r="N1047" s="120" t="n"/>
      <c r="O1047" s="120" t="n"/>
      <c r="P1047" s="120" t="n"/>
      <c r="Q1047" s="120" t="n"/>
      <c r="R1047" s="121" t="n"/>
      <c r="S1047" s="121" t="n"/>
      <c r="T1047" s="121" t="n"/>
      <c r="U1047" s="121" t="n"/>
      <c r="V1047" s="117">
        <f>IF(P1047="NA","NA",IF(P1047&lt;&gt;"",TEXT(P1047-N1047,"[h].mm"),""))</f>
        <v/>
      </c>
      <c r="W1047" s="118">
        <f>IF(AND(R1047="",S1047=""),"",R1047+S1047)</f>
        <v/>
      </c>
      <c r="X1047" s="116">
        <f>IF(O1047&lt;&gt;"",DATE(YEAR(O1047), MONTH(O1047), DAY(O1047)),"")</f>
        <v/>
      </c>
      <c r="Y1047" s="122" t="n"/>
      <c r="Z1047" s="123" t="n"/>
      <c r="AA1047" s="117">
        <f>IF(F1047="Re-assigned","NA",IF(W1047="","",IF(W1047&gt;=VLOOKUP(D1047,SLAMatrix,3,FALSE),"Yes",IF(W1047&lt;VLOOKUP(D1047,SLAMatrix,2,FALSE),"No","Internal"))))</f>
        <v/>
      </c>
      <c r="AB1047" s="123" t="n"/>
      <c r="AC1047" s="123" t="n"/>
      <c r="AD1047" s="119" t="n"/>
      <c r="AE1047" s="125" t="n"/>
      <c r="AF1047" s="124">
        <f>MONTH(O1047)</f>
        <v/>
      </c>
      <c r="AG1047" s="124">
        <f>VLOOKUP(IFERROR(MID(AE1047,1,(FIND(",",AE1047,1)-1)),AE1047),Facility_Region_Mapping,2,FALSE)</f>
        <v/>
      </c>
      <c r="AH1047" s="124" t="n"/>
      <c r="AI1047" s="124">
        <f>IF(C1047&lt;&gt;"",IF(M1047="ESM User",getInterfaceName($C1047),"NA"),"")</f>
        <v/>
      </c>
      <c r="AJ1047" s="116">
        <f>IF(Q1047&lt;&gt;"",DATE(YEAR(Q1047), MONTH(Q1047), DAY(Q1047)),"")</f>
        <v/>
      </c>
      <c r="AK1047" s="130">
        <f>IF(Q1047&lt;&gt;0,Q1047-N1047,TODAY()-N1047)</f>
        <v/>
      </c>
      <c r="AL1047" s="112">
        <f>IF(F1047="Re-assigned",0,IF(H1047="Closed",0,IF(H1047="Service Restored",0,IF(H1047="",0,1))))</f>
        <v/>
      </c>
      <c r="AM1047" s="124">
        <f>IF(AL1047=0,"",IF(AK1047&gt;20.99,"Aged","Non-Aged"))</f>
        <v/>
      </c>
      <c r="AN1047" s="112">
        <f>IF(Q1047&lt;&gt;"",MONTH(Q1047),"")</f>
        <v/>
      </c>
      <c r="AO1047" s="112">
        <f>IFERROR(VALUE(V1047),0)</f>
        <v/>
      </c>
    </row>
    <row customFormat="1" customHeight="1" ht="29.25" r="1048" s="112" spans="1:41">
      <c r="A1048" s="127" t="n"/>
      <c r="B1048" s="113" t="n"/>
      <c r="C1048" s="127" t="n"/>
      <c r="D1048" s="127" t="n"/>
      <c r="E1048" s="114">
        <f>IF(F1048 &lt;&gt; "",VLOOKUP(F1048,CategoryLookup,2,FALSE), "")</f>
        <v/>
      </c>
      <c r="F1048" s="126" t="n"/>
      <c r="G1048" s="127" t="n"/>
      <c r="H1048" s="127" t="n"/>
      <c r="I1048" s="127" t="n"/>
      <c r="J1048" s="127" t="n"/>
      <c r="K1048" s="127" t="n"/>
      <c r="L1048" s="127" t="n"/>
      <c r="M1048" s="127" t="n"/>
      <c r="N1048" s="120" t="n"/>
      <c r="O1048" s="120" t="n"/>
      <c r="P1048" s="120" t="n"/>
      <c r="Q1048" s="120" t="n"/>
      <c r="R1048" s="121" t="n"/>
      <c r="S1048" s="121" t="n"/>
      <c r="T1048" s="121" t="n"/>
      <c r="U1048" s="121" t="n"/>
      <c r="V1048" s="117">
        <f>IF(P1048="NA","NA",IF(P1048&lt;&gt;"",TEXT(P1048-N1048,"[h].mm"),""))</f>
        <v/>
      </c>
      <c r="W1048" s="118">
        <f>IF(AND(R1048="",S1048=""),"",R1048+S1048)</f>
        <v/>
      </c>
      <c r="X1048" s="116">
        <f>IF(O1048&lt;&gt;"",DATE(YEAR(O1048), MONTH(O1048), DAY(O1048)),"")</f>
        <v/>
      </c>
      <c r="Y1048" s="122" t="n"/>
      <c r="Z1048" s="123" t="n"/>
      <c r="AA1048" s="117">
        <f>IF(F1048="Re-assigned","NA",IF(W1048="","",IF(W1048&gt;=VLOOKUP(D1048,SLAMatrix,3,FALSE),"Yes",IF(W1048&lt;VLOOKUP(D1048,SLAMatrix,2,FALSE),"No","Internal"))))</f>
        <v/>
      </c>
      <c r="AB1048" s="123" t="n"/>
      <c r="AC1048" s="123" t="n"/>
      <c r="AD1048" s="119" t="n"/>
      <c r="AE1048" s="125" t="n"/>
      <c r="AF1048" s="124">
        <f>MONTH(O1048)</f>
        <v/>
      </c>
      <c r="AG1048" s="124">
        <f>VLOOKUP(IFERROR(MID(AE1048,1,(FIND(",",AE1048,1)-1)),AE1048),Facility_Region_Mapping,2,FALSE)</f>
        <v/>
      </c>
      <c r="AH1048" s="124" t="n"/>
      <c r="AI1048" s="124">
        <f>IF(C1048&lt;&gt;"",IF(M1048="ESM User",getInterfaceName($C1048),"NA"),"")</f>
        <v/>
      </c>
      <c r="AJ1048" s="116">
        <f>IF(Q1048&lt;&gt;"",DATE(YEAR(Q1048), MONTH(Q1048), DAY(Q1048)),"")</f>
        <v/>
      </c>
      <c r="AK1048" s="130">
        <f>IF(Q1048&lt;&gt;0,Q1048-N1048,TODAY()-N1048)</f>
        <v/>
      </c>
      <c r="AL1048" s="112">
        <f>IF(F1048="Re-assigned",0,IF(H1048="Closed",0,IF(H1048="Service Restored",0,IF(H1048="",0,1))))</f>
        <v/>
      </c>
      <c r="AM1048" s="124">
        <f>IF(AL1048=0,"",IF(AK1048&gt;20.99,"Aged","Non-Aged"))</f>
        <v/>
      </c>
      <c r="AN1048" s="112">
        <f>IF(Q1048&lt;&gt;"",MONTH(Q1048),"")</f>
        <v/>
      </c>
      <c r="AO1048" s="112">
        <f>IFERROR(VALUE(V1048),0)</f>
        <v/>
      </c>
    </row>
    <row customFormat="1" customHeight="1" ht="29.25" r="1049" s="112" spans="1:41">
      <c r="A1049" s="127" t="n"/>
      <c r="B1049" s="113" t="n"/>
      <c r="C1049" s="127" t="n"/>
      <c r="D1049" s="127" t="n"/>
      <c r="E1049" s="114">
        <f>IF(F1049 &lt;&gt; "",VLOOKUP(F1049,CategoryLookup,2,FALSE), "")</f>
        <v/>
      </c>
      <c r="F1049" s="126" t="n"/>
      <c r="G1049" s="127" t="n"/>
      <c r="H1049" s="127" t="n"/>
      <c r="I1049" s="127" t="n"/>
      <c r="J1049" s="127" t="n"/>
      <c r="K1049" s="127" t="n"/>
      <c r="L1049" s="127" t="n"/>
      <c r="M1049" s="127" t="n"/>
      <c r="N1049" s="120" t="n"/>
      <c r="O1049" s="120" t="n"/>
      <c r="P1049" s="120" t="n"/>
      <c r="Q1049" s="120" t="n"/>
      <c r="R1049" s="121" t="n"/>
      <c r="S1049" s="121" t="n"/>
      <c r="T1049" s="121" t="n"/>
      <c r="U1049" s="121" t="n"/>
      <c r="V1049" s="117">
        <f>IF(P1049="NA","NA",IF(P1049&lt;&gt;"",TEXT(P1049-N1049,"[h].mm"),""))</f>
        <v/>
      </c>
      <c r="W1049" s="118">
        <f>IF(AND(R1049="",S1049=""),"",R1049+S1049)</f>
        <v/>
      </c>
      <c r="X1049" s="116">
        <f>IF(O1049&lt;&gt;"",DATE(YEAR(O1049), MONTH(O1049), DAY(O1049)),"")</f>
        <v/>
      </c>
      <c r="Y1049" s="122" t="n"/>
      <c r="Z1049" s="123" t="n"/>
      <c r="AA1049" s="117">
        <f>IF(F1049="Re-assigned","NA",IF(W1049="","",IF(W1049&gt;=VLOOKUP(D1049,SLAMatrix,3,FALSE),"Yes",IF(W1049&lt;VLOOKUP(D1049,SLAMatrix,2,FALSE),"No","Internal"))))</f>
        <v/>
      </c>
      <c r="AB1049" s="123" t="n"/>
      <c r="AC1049" s="123" t="n"/>
      <c r="AD1049" s="119" t="n"/>
      <c r="AE1049" s="125" t="n"/>
      <c r="AF1049" s="124">
        <f>MONTH(O1049)</f>
        <v/>
      </c>
      <c r="AG1049" s="124">
        <f>VLOOKUP(IFERROR(MID(AE1049,1,(FIND(",",AE1049,1)-1)),AE1049),Facility_Region_Mapping,2,FALSE)</f>
        <v/>
      </c>
      <c r="AH1049" s="124" t="n"/>
      <c r="AI1049" s="124">
        <f>IF(C1049&lt;&gt;"",IF(M1049="ESM User",getInterfaceName($C1049),"NA"),"")</f>
        <v/>
      </c>
      <c r="AJ1049" s="116">
        <f>IF(Q1049&lt;&gt;"",DATE(YEAR(Q1049), MONTH(Q1049), DAY(Q1049)),"")</f>
        <v/>
      </c>
      <c r="AK1049" s="130">
        <f>IF(Q1049&lt;&gt;0,Q1049-N1049,TODAY()-N1049)</f>
        <v/>
      </c>
      <c r="AL1049" s="112">
        <f>IF(F1049="Re-assigned",0,IF(H1049="Closed",0,IF(H1049="Service Restored",0,IF(H1049="",0,1))))</f>
        <v/>
      </c>
      <c r="AM1049" s="124">
        <f>IF(AL1049=0,"",IF(AK1049&gt;20.99,"Aged","Non-Aged"))</f>
        <v/>
      </c>
      <c r="AN1049" s="112">
        <f>IF(Q1049&lt;&gt;"",MONTH(Q1049),"")</f>
        <v/>
      </c>
      <c r="AO1049" s="112">
        <f>IFERROR(VALUE(V1049),0)</f>
        <v/>
      </c>
    </row>
    <row customFormat="1" customHeight="1" ht="29.25" r="1050" s="112" spans="1:41">
      <c r="A1050" s="127" t="n"/>
      <c r="B1050" s="113" t="n"/>
      <c r="C1050" s="127" t="n"/>
      <c r="D1050" s="127" t="n"/>
      <c r="E1050" s="114">
        <f>IF(F1050 &lt;&gt; "",VLOOKUP(F1050,CategoryLookup,2,FALSE), "")</f>
        <v/>
      </c>
      <c r="F1050" s="126" t="n"/>
      <c r="G1050" s="127" t="n"/>
      <c r="H1050" s="127" t="n"/>
      <c r="I1050" s="127" t="n"/>
      <c r="J1050" s="127" t="n"/>
      <c r="K1050" s="127" t="n"/>
      <c r="L1050" s="127" t="n"/>
      <c r="M1050" s="127" t="n"/>
      <c r="N1050" s="120" t="n"/>
      <c r="O1050" s="120" t="n"/>
      <c r="P1050" s="120" t="n"/>
      <c r="Q1050" s="120" t="n"/>
      <c r="R1050" s="121" t="n"/>
      <c r="S1050" s="121" t="n"/>
      <c r="T1050" s="121" t="n"/>
      <c r="U1050" s="121" t="n"/>
      <c r="V1050" s="117">
        <f>IF(P1050="NA","NA",IF(P1050&lt;&gt;"",TEXT(P1050-N1050,"[h].mm"),""))</f>
        <v/>
      </c>
      <c r="W1050" s="118">
        <f>IF(AND(R1050="",S1050=""),"",R1050+S1050)</f>
        <v/>
      </c>
      <c r="X1050" s="116">
        <f>IF(O1050&lt;&gt;"",DATE(YEAR(O1050), MONTH(O1050), DAY(O1050)),"")</f>
        <v/>
      </c>
      <c r="Y1050" s="122" t="n"/>
      <c r="Z1050" s="123" t="n"/>
      <c r="AA1050" s="117">
        <f>IF(F1050="Re-assigned","NA",IF(W1050="","",IF(W1050&gt;=VLOOKUP(D1050,SLAMatrix,3,FALSE),"Yes",IF(W1050&lt;VLOOKUP(D1050,SLAMatrix,2,FALSE),"No","Internal"))))</f>
        <v/>
      </c>
      <c r="AB1050" s="123" t="n"/>
      <c r="AC1050" s="123" t="n"/>
      <c r="AD1050" s="119" t="n"/>
      <c r="AE1050" s="125" t="n"/>
      <c r="AF1050" s="124">
        <f>MONTH(O1050)</f>
        <v/>
      </c>
      <c r="AG1050" s="124">
        <f>VLOOKUP(IFERROR(MID(AE1050,1,(FIND(",",AE1050,1)-1)),AE1050),Facility_Region_Mapping,2,FALSE)</f>
        <v/>
      </c>
      <c r="AH1050" s="124" t="n"/>
      <c r="AI1050" s="124">
        <f>IF(C1050&lt;&gt;"",IF(M1050="ESM User",getInterfaceName($C1050),"NA"),"")</f>
        <v/>
      </c>
      <c r="AJ1050" s="116">
        <f>IF(Q1050&lt;&gt;"",DATE(YEAR(Q1050), MONTH(Q1050), DAY(Q1050)),"")</f>
        <v/>
      </c>
      <c r="AK1050" s="130">
        <f>IF(Q1050&lt;&gt;0,Q1050-N1050,TODAY()-N1050)</f>
        <v/>
      </c>
      <c r="AL1050" s="112">
        <f>IF(F1050="Re-assigned",0,IF(H1050="Closed",0,IF(H1050="Service Restored",0,IF(H1050="",0,1))))</f>
        <v/>
      </c>
      <c r="AM1050" s="124">
        <f>IF(AL1050=0,"",IF(AK1050&gt;20.99,"Aged","Non-Aged"))</f>
        <v/>
      </c>
      <c r="AN1050" s="112">
        <f>IF(Q1050&lt;&gt;"",MONTH(Q1050),"")</f>
        <v/>
      </c>
      <c r="AO1050" s="112">
        <f>IFERROR(VALUE(V1050),0)</f>
        <v/>
      </c>
    </row>
    <row customFormat="1" customHeight="1" ht="29.25" r="1051" s="112" spans="1:41">
      <c r="A1051" s="127" t="n"/>
      <c r="B1051" s="113" t="n"/>
      <c r="C1051" s="127" t="n"/>
      <c r="D1051" s="127" t="n"/>
      <c r="E1051" s="114">
        <f>IF(F1051 &lt;&gt; "",VLOOKUP(F1051,CategoryLookup,2,FALSE), "")</f>
        <v/>
      </c>
      <c r="F1051" s="126" t="n"/>
      <c r="G1051" s="127" t="n"/>
      <c r="H1051" s="127" t="n"/>
      <c r="I1051" s="127" t="n"/>
      <c r="J1051" s="127" t="n"/>
      <c r="K1051" s="127" t="n"/>
      <c r="L1051" s="127" t="n"/>
      <c r="M1051" s="127" t="n"/>
      <c r="N1051" s="120" t="n"/>
      <c r="O1051" s="120" t="n"/>
      <c r="P1051" s="120" t="n"/>
      <c r="Q1051" s="120" t="n"/>
      <c r="R1051" s="121" t="n"/>
      <c r="S1051" s="121" t="n"/>
      <c r="T1051" s="121" t="n"/>
      <c r="U1051" s="121" t="n"/>
      <c r="V1051" s="117">
        <f>IF(P1051="NA","NA",IF(P1051&lt;&gt;"",TEXT(P1051-N1051,"[h].mm"),""))</f>
        <v/>
      </c>
      <c r="W1051" s="118">
        <f>IF(AND(R1051="",S1051=""),"",R1051+S1051)</f>
        <v/>
      </c>
      <c r="X1051" s="116">
        <f>IF(O1051&lt;&gt;"",DATE(YEAR(O1051), MONTH(O1051), DAY(O1051)),"")</f>
        <v/>
      </c>
      <c r="Y1051" s="122" t="n"/>
      <c r="Z1051" s="123" t="n"/>
      <c r="AA1051" s="117">
        <f>IF(F1051="Re-assigned","NA",IF(W1051="","",IF(W1051&gt;=VLOOKUP(D1051,SLAMatrix,3,FALSE),"Yes",IF(W1051&lt;VLOOKUP(D1051,SLAMatrix,2,FALSE),"No","Internal"))))</f>
        <v/>
      </c>
      <c r="AB1051" s="123" t="n"/>
      <c r="AC1051" s="123" t="n"/>
      <c r="AD1051" s="119" t="n"/>
      <c r="AE1051" s="125" t="n"/>
      <c r="AF1051" s="124">
        <f>MONTH(O1051)</f>
        <v/>
      </c>
      <c r="AG1051" s="124">
        <f>VLOOKUP(IFERROR(MID(AE1051,1,(FIND(",",AE1051,1)-1)),AE1051),Facility_Region_Mapping,2,FALSE)</f>
        <v/>
      </c>
      <c r="AH1051" s="124" t="n"/>
      <c r="AI1051" s="124">
        <f>IF(C1051&lt;&gt;"",IF(M1051="ESM User",getInterfaceName($C1051),"NA"),"")</f>
        <v/>
      </c>
      <c r="AJ1051" s="116">
        <f>IF(Q1051&lt;&gt;"",DATE(YEAR(Q1051), MONTH(Q1051), DAY(Q1051)),"")</f>
        <v/>
      </c>
      <c r="AK1051" s="130">
        <f>IF(Q1051&lt;&gt;0,Q1051-N1051,TODAY()-N1051)</f>
        <v/>
      </c>
      <c r="AL1051" s="112">
        <f>IF(F1051="Re-assigned",0,IF(H1051="Closed",0,IF(H1051="Service Restored",0,IF(H1051="",0,1))))</f>
        <v/>
      </c>
      <c r="AM1051" s="124">
        <f>IF(AL1051=0,"",IF(AK1051&gt;20.99,"Aged","Non-Aged"))</f>
        <v/>
      </c>
      <c r="AN1051" s="112">
        <f>IF(Q1051&lt;&gt;"",MONTH(Q1051),"")</f>
        <v/>
      </c>
      <c r="AO1051" s="112">
        <f>IFERROR(VALUE(V1051),0)</f>
        <v/>
      </c>
    </row>
    <row customFormat="1" customHeight="1" ht="29.25" r="1052" s="112" spans="1:41">
      <c r="A1052" s="127" t="n"/>
      <c r="B1052" s="113" t="n"/>
      <c r="C1052" s="127" t="n"/>
      <c r="D1052" s="127" t="n"/>
      <c r="E1052" s="114">
        <f>IF(F1052 &lt;&gt; "",VLOOKUP(F1052,CategoryLookup,2,FALSE), "")</f>
        <v/>
      </c>
      <c r="F1052" s="126" t="n"/>
      <c r="G1052" s="127" t="n"/>
      <c r="H1052" s="127" t="n"/>
      <c r="I1052" s="127" t="n"/>
      <c r="J1052" s="127" t="n"/>
      <c r="K1052" s="127" t="n"/>
      <c r="L1052" s="127" t="n"/>
      <c r="M1052" s="127" t="n"/>
      <c r="N1052" s="120" t="n"/>
      <c r="O1052" s="120" t="n"/>
      <c r="P1052" s="120" t="n"/>
      <c r="Q1052" s="120" t="n"/>
      <c r="R1052" s="121" t="n"/>
      <c r="S1052" s="121" t="n"/>
      <c r="T1052" s="121" t="n"/>
      <c r="U1052" s="121" t="n"/>
      <c r="V1052" s="117">
        <f>IF(P1052="NA","NA",IF(P1052&lt;&gt;"",TEXT(P1052-N1052,"[h].mm"),""))</f>
        <v/>
      </c>
      <c r="W1052" s="118">
        <f>IF(AND(R1052="",S1052=""),"",R1052+S1052)</f>
        <v/>
      </c>
      <c r="X1052" s="116">
        <f>IF(O1052&lt;&gt;"",DATE(YEAR(O1052), MONTH(O1052), DAY(O1052)),"")</f>
        <v/>
      </c>
      <c r="Y1052" s="122" t="n"/>
      <c r="Z1052" s="123" t="n"/>
      <c r="AA1052" s="117">
        <f>IF(F1052="Re-assigned","NA",IF(W1052="","",IF(W1052&gt;=VLOOKUP(D1052,SLAMatrix,3,FALSE),"Yes",IF(W1052&lt;VLOOKUP(D1052,SLAMatrix,2,FALSE),"No","Internal"))))</f>
        <v/>
      </c>
      <c r="AB1052" s="123" t="n"/>
      <c r="AC1052" s="123" t="n"/>
      <c r="AD1052" s="119" t="n"/>
      <c r="AE1052" s="125" t="n"/>
      <c r="AF1052" s="124">
        <f>MONTH(O1052)</f>
        <v/>
      </c>
      <c r="AG1052" s="124">
        <f>VLOOKUP(IFERROR(MID(AE1052,1,(FIND(",",AE1052,1)-1)),AE1052),Facility_Region_Mapping,2,FALSE)</f>
        <v/>
      </c>
      <c r="AH1052" s="124" t="n"/>
      <c r="AI1052" s="124">
        <f>IF(C1052&lt;&gt;"",IF(M1052="ESM User",getInterfaceName($C1052),"NA"),"")</f>
        <v/>
      </c>
      <c r="AJ1052" s="116">
        <f>IF(Q1052&lt;&gt;"",DATE(YEAR(Q1052), MONTH(Q1052), DAY(Q1052)),"")</f>
        <v/>
      </c>
      <c r="AK1052" s="130">
        <f>IF(Q1052&lt;&gt;0,Q1052-N1052,TODAY()-N1052)</f>
        <v/>
      </c>
      <c r="AL1052" s="112">
        <f>IF(F1052="Re-assigned",0,IF(H1052="Closed",0,IF(H1052="Service Restored",0,IF(H1052="",0,1))))</f>
        <v/>
      </c>
      <c r="AM1052" s="124">
        <f>IF(AL1052=0,"",IF(AK1052&gt;20.99,"Aged","Non-Aged"))</f>
        <v/>
      </c>
      <c r="AN1052" s="112">
        <f>IF(Q1052&lt;&gt;"",MONTH(Q1052),"")</f>
        <v/>
      </c>
      <c r="AO1052" s="112">
        <f>IFERROR(VALUE(V1052),0)</f>
        <v/>
      </c>
    </row>
    <row customFormat="1" customHeight="1" ht="29.25" r="1053" s="112" spans="1:41">
      <c r="A1053" s="127" t="n"/>
      <c r="B1053" s="113" t="n"/>
      <c r="C1053" s="127" t="n"/>
      <c r="D1053" s="127" t="n"/>
      <c r="E1053" s="114">
        <f>IF(F1053 &lt;&gt; "",VLOOKUP(F1053,CategoryLookup,2,FALSE), "")</f>
        <v/>
      </c>
      <c r="F1053" s="126" t="n"/>
      <c r="G1053" s="127" t="n"/>
      <c r="H1053" s="127" t="n"/>
      <c r="I1053" s="127" t="n"/>
      <c r="J1053" s="127" t="n"/>
      <c r="K1053" s="127" t="n"/>
      <c r="L1053" s="127" t="n"/>
      <c r="M1053" s="127" t="n"/>
      <c r="N1053" s="120" t="n"/>
      <c r="O1053" s="120" t="n"/>
      <c r="P1053" s="120" t="n"/>
      <c r="Q1053" s="120" t="n"/>
      <c r="R1053" s="121" t="n"/>
      <c r="S1053" s="121" t="n"/>
      <c r="T1053" s="121" t="n"/>
      <c r="U1053" s="121" t="n"/>
      <c r="V1053" s="117">
        <f>IF(P1053="NA","NA",IF(P1053&lt;&gt;"",TEXT(P1053-N1053,"[h].mm"),""))</f>
        <v/>
      </c>
      <c r="W1053" s="118">
        <f>IF(AND(R1053="",S1053=""),"",R1053+S1053)</f>
        <v/>
      </c>
      <c r="X1053" s="116">
        <f>IF(O1053&lt;&gt;"",DATE(YEAR(O1053), MONTH(O1053), DAY(O1053)),"")</f>
        <v/>
      </c>
      <c r="Y1053" s="122" t="n"/>
      <c r="Z1053" s="123" t="n"/>
      <c r="AA1053" s="117">
        <f>IF(F1053="Re-assigned","NA",IF(W1053="","",IF(W1053&gt;=VLOOKUP(D1053,SLAMatrix,3,FALSE),"Yes",IF(W1053&lt;VLOOKUP(D1053,SLAMatrix,2,FALSE),"No","Internal"))))</f>
        <v/>
      </c>
      <c r="AB1053" s="123" t="n"/>
      <c r="AC1053" s="123" t="n"/>
      <c r="AD1053" s="119" t="n"/>
      <c r="AE1053" s="125" t="n"/>
      <c r="AF1053" s="124">
        <f>MONTH(O1053)</f>
        <v/>
      </c>
      <c r="AG1053" s="124">
        <f>VLOOKUP(IFERROR(MID(AE1053,1,(FIND(",",AE1053,1)-1)),AE1053),Facility_Region_Mapping,2,FALSE)</f>
        <v/>
      </c>
      <c r="AH1053" s="124" t="n"/>
      <c r="AI1053" s="124">
        <f>IF(C1053&lt;&gt;"",IF(M1053="ESM User",getInterfaceName($C1053),"NA"),"")</f>
        <v/>
      </c>
      <c r="AJ1053" s="116">
        <f>IF(Q1053&lt;&gt;"",DATE(YEAR(Q1053), MONTH(Q1053), DAY(Q1053)),"")</f>
        <v/>
      </c>
      <c r="AK1053" s="130">
        <f>IF(Q1053&lt;&gt;0,Q1053-N1053,TODAY()-N1053)</f>
        <v/>
      </c>
      <c r="AL1053" s="112">
        <f>IF(F1053="Re-assigned",0,IF(H1053="Closed",0,IF(H1053="Service Restored",0,IF(H1053="",0,1))))</f>
        <v/>
      </c>
      <c r="AM1053" s="124">
        <f>IF(AL1053=0,"",IF(AK1053&gt;20.99,"Aged","Non-Aged"))</f>
        <v/>
      </c>
      <c r="AN1053" s="112">
        <f>IF(Q1053&lt;&gt;"",MONTH(Q1053),"")</f>
        <v/>
      </c>
      <c r="AO1053" s="112">
        <f>IFERROR(VALUE(V1053),0)</f>
        <v/>
      </c>
    </row>
    <row customFormat="1" customHeight="1" ht="29.25" r="1054" s="112" spans="1:41">
      <c r="A1054" s="127" t="n"/>
      <c r="B1054" s="113" t="n"/>
      <c r="C1054" s="127" t="n"/>
      <c r="D1054" s="127" t="n"/>
      <c r="E1054" s="114">
        <f>IF(F1054 &lt;&gt; "",VLOOKUP(F1054,CategoryLookup,2,FALSE), "")</f>
        <v/>
      </c>
      <c r="F1054" s="126" t="n"/>
      <c r="G1054" s="127" t="n"/>
      <c r="H1054" s="127" t="n"/>
      <c r="I1054" s="127" t="n"/>
      <c r="J1054" s="127" t="n"/>
      <c r="K1054" s="127" t="n"/>
      <c r="L1054" s="127" t="n"/>
      <c r="M1054" s="127" t="n"/>
      <c r="N1054" s="120" t="n"/>
      <c r="O1054" s="120" t="n"/>
      <c r="P1054" s="120" t="n"/>
      <c r="Q1054" s="120" t="n"/>
      <c r="R1054" s="121" t="n"/>
      <c r="S1054" s="121" t="n"/>
      <c r="T1054" s="121" t="n"/>
      <c r="U1054" s="121" t="n"/>
      <c r="V1054" s="117">
        <f>IF(P1054="NA","NA",IF(P1054&lt;&gt;"",TEXT(P1054-N1054,"[h].mm"),""))</f>
        <v/>
      </c>
      <c r="W1054" s="118">
        <f>IF(AND(R1054="",S1054=""),"",R1054+S1054)</f>
        <v/>
      </c>
      <c r="X1054" s="116">
        <f>IF(O1054&lt;&gt;"",DATE(YEAR(O1054), MONTH(O1054), DAY(O1054)),"")</f>
        <v/>
      </c>
      <c r="Y1054" s="122" t="n"/>
      <c r="Z1054" s="123" t="n"/>
      <c r="AA1054" s="117">
        <f>IF(F1054="Re-assigned","NA",IF(W1054="","",IF(W1054&gt;=VLOOKUP(D1054,SLAMatrix,3,FALSE),"Yes",IF(W1054&lt;VLOOKUP(D1054,SLAMatrix,2,FALSE),"No","Internal"))))</f>
        <v/>
      </c>
      <c r="AB1054" s="123" t="n"/>
      <c r="AC1054" s="123" t="n"/>
      <c r="AD1054" s="119" t="n"/>
      <c r="AE1054" s="125" t="n"/>
      <c r="AF1054" s="124">
        <f>MONTH(O1054)</f>
        <v/>
      </c>
      <c r="AG1054" s="124">
        <f>VLOOKUP(IFERROR(MID(AE1054,1,(FIND(",",AE1054,1)-1)),AE1054),Facility_Region_Mapping,2,FALSE)</f>
        <v/>
      </c>
      <c r="AH1054" s="124" t="n"/>
      <c r="AI1054" s="124">
        <f>IF(C1054&lt;&gt;"",IF(M1054="ESM User",getInterfaceName($C1054),"NA"),"")</f>
        <v/>
      </c>
      <c r="AJ1054" s="116">
        <f>IF(Q1054&lt;&gt;"",DATE(YEAR(Q1054), MONTH(Q1054), DAY(Q1054)),"")</f>
        <v/>
      </c>
      <c r="AK1054" s="130">
        <f>IF(Q1054&lt;&gt;0,Q1054-N1054,TODAY()-N1054)</f>
        <v/>
      </c>
      <c r="AL1054" s="112">
        <f>IF(F1054="Re-assigned",0,IF(H1054="Closed",0,IF(H1054="Service Restored",0,IF(H1054="",0,1))))</f>
        <v/>
      </c>
      <c r="AM1054" s="124">
        <f>IF(AL1054=0,"",IF(AK1054&gt;20.99,"Aged","Non-Aged"))</f>
        <v/>
      </c>
      <c r="AN1054" s="112">
        <f>IF(Q1054&lt;&gt;"",MONTH(Q1054),"")</f>
        <v/>
      </c>
      <c r="AO1054" s="112">
        <f>IFERROR(VALUE(V1054),0)</f>
        <v/>
      </c>
    </row>
    <row customFormat="1" customHeight="1" ht="29.25" r="1055" s="112" spans="1:41">
      <c r="A1055" s="127" t="n"/>
      <c r="B1055" s="113" t="n"/>
      <c r="C1055" s="127" t="n"/>
      <c r="D1055" s="127" t="n"/>
      <c r="E1055" s="114">
        <f>IF(F1055 &lt;&gt; "",VLOOKUP(F1055,CategoryLookup,2,FALSE), "")</f>
        <v/>
      </c>
      <c r="F1055" s="126" t="n"/>
      <c r="G1055" s="127" t="n"/>
      <c r="H1055" s="127" t="n"/>
      <c r="I1055" s="127" t="n"/>
      <c r="J1055" s="127" t="n"/>
      <c r="K1055" s="127" t="n"/>
      <c r="L1055" s="127" t="n"/>
      <c r="M1055" s="127" t="n"/>
      <c r="N1055" s="120" t="n"/>
      <c r="O1055" s="120" t="n"/>
      <c r="P1055" s="120" t="n"/>
      <c r="Q1055" s="120" t="n"/>
      <c r="R1055" s="121" t="n"/>
      <c r="S1055" s="121" t="n"/>
      <c r="T1055" s="121" t="n"/>
      <c r="U1055" s="121" t="n"/>
      <c r="V1055" s="117">
        <f>IF(P1055="NA","NA",IF(P1055&lt;&gt;"",TEXT(P1055-N1055,"[h].mm"),""))</f>
        <v/>
      </c>
      <c r="W1055" s="118">
        <f>IF(AND(R1055="",S1055=""),"",R1055+S1055)</f>
        <v/>
      </c>
      <c r="X1055" s="116">
        <f>IF(O1055&lt;&gt;"",DATE(YEAR(O1055), MONTH(O1055), DAY(O1055)),"")</f>
        <v/>
      </c>
      <c r="Y1055" s="122" t="n"/>
      <c r="Z1055" s="123" t="n"/>
      <c r="AA1055" s="117">
        <f>IF(F1055="Re-assigned","NA",IF(W1055="","",IF(W1055&gt;=VLOOKUP(D1055,SLAMatrix,3,FALSE),"Yes",IF(W1055&lt;VLOOKUP(D1055,SLAMatrix,2,FALSE),"No","Internal"))))</f>
        <v/>
      </c>
      <c r="AB1055" s="123" t="n"/>
      <c r="AC1055" s="123" t="n"/>
      <c r="AD1055" s="119" t="n"/>
      <c r="AE1055" s="125" t="n"/>
      <c r="AF1055" s="124">
        <f>MONTH(O1055)</f>
        <v/>
      </c>
      <c r="AG1055" s="124">
        <f>VLOOKUP(IFERROR(MID(AE1055,1,(FIND(",",AE1055,1)-1)),AE1055),Facility_Region_Mapping,2,FALSE)</f>
        <v/>
      </c>
      <c r="AH1055" s="124" t="n"/>
      <c r="AI1055" s="124">
        <f>IF(C1055&lt;&gt;"",IF(M1055="ESM User",getInterfaceName($C1055),"NA"),"")</f>
        <v/>
      </c>
      <c r="AJ1055" s="116">
        <f>IF(Q1055&lt;&gt;"",DATE(YEAR(Q1055), MONTH(Q1055), DAY(Q1055)),"")</f>
        <v/>
      </c>
      <c r="AK1055" s="130">
        <f>IF(Q1055&lt;&gt;0,Q1055-N1055,TODAY()-N1055)</f>
        <v/>
      </c>
      <c r="AL1055" s="112">
        <f>IF(F1055="Re-assigned",0,IF(H1055="Closed",0,IF(H1055="Service Restored",0,IF(H1055="",0,1))))</f>
        <v/>
      </c>
      <c r="AM1055" s="124">
        <f>IF(AL1055=0,"",IF(AK1055&gt;20.99,"Aged","Non-Aged"))</f>
        <v/>
      </c>
      <c r="AN1055" s="112">
        <f>IF(Q1055&lt;&gt;"",MONTH(Q1055),"")</f>
        <v/>
      </c>
      <c r="AO1055" s="112">
        <f>IFERROR(VALUE(V1055),0)</f>
        <v/>
      </c>
    </row>
    <row customFormat="1" customHeight="1" ht="29.25" r="1056" s="112" spans="1:41">
      <c r="A1056" s="127" t="n"/>
      <c r="B1056" s="113" t="n"/>
      <c r="C1056" s="127" t="n"/>
      <c r="D1056" s="127" t="n"/>
      <c r="E1056" s="114">
        <f>IF(F1056 &lt;&gt; "",VLOOKUP(F1056,CategoryLookup,2,FALSE), "")</f>
        <v/>
      </c>
      <c r="F1056" s="126" t="n"/>
      <c r="G1056" s="127" t="n"/>
      <c r="H1056" s="127" t="n"/>
      <c r="I1056" s="127" t="n"/>
      <c r="J1056" s="127" t="n"/>
      <c r="K1056" s="127" t="n"/>
      <c r="L1056" s="127" t="n"/>
      <c r="M1056" s="127" t="n"/>
      <c r="N1056" s="120" t="n"/>
      <c r="O1056" s="120" t="n"/>
      <c r="P1056" s="120" t="n"/>
      <c r="Q1056" s="120" t="n"/>
      <c r="R1056" s="121" t="n"/>
      <c r="S1056" s="121" t="n"/>
      <c r="T1056" s="121" t="n"/>
      <c r="U1056" s="121" t="n"/>
      <c r="V1056" s="117">
        <f>IF(P1056="NA","NA",IF(P1056&lt;&gt;"",TEXT(P1056-N1056,"[h].mm"),""))</f>
        <v/>
      </c>
      <c r="W1056" s="118">
        <f>IF(AND(R1056="",S1056=""),"",R1056+S1056)</f>
        <v/>
      </c>
      <c r="X1056" s="116">
        <f>IF(O1056&lt;&gt;"",DATE(YEAR(O1056), MONTH(O1056), DAY(O1056)),"")</f>
        <v/>
      </c>
      <c r="Y1056" s="122" t="n"/>
      <c r="Z1056" s="123" t="n"/>
      <c r="AA1056" s="117">
        <f>IF(F1056="Re-assigned","NA",IF(W1056="","",IF(W1056&gt;=VLOOKUP(D1056,SLAMatrix,3,FALSE),"Yes",IF(W1056&lt;VLOOKUP(D1056,SLAMatrix,2,FALSE),"No","Internal"))))</f>
        <v/>
      </c>
      <c r="AB1056" s="123" t="n"/>
      <c r="AC1056" s="123" t="n"/>
      <c r="AD1056" s="119" t="n"/>
      <c r="AE1056" s="125" t="n"/>
      <c r="AF1056" s="124">
        <f>MONTH(O1056)</f>
        <v/>
      </c>
      <c r="AG1056" s="124">
        <f>VLOOKUP(IFERROR(MID(AE1056,1,(FIND(",",AE1056,1)-1)),AE1056),Facility_Region_Mapping,2,FALSE)</f>
        <v/>
      </c>
      <c r="AH1056" s="124" t="n"/>
      <c r="AI1056" s="124">
        <f>IF(C1056&lt;&gt;"",IF(M1056="ESM User",getInterfaceName($C1056),"NA"),"")</f>
        <v/>
      </c>
      <c r="AJ1056" s="116">
        <f>IF(Q1056&lt;&gt;"",DATE(YEAR(Q1056), MONTH(Q1056), DAY(Q1056)),"")</f>
        <v/>
      </c>
      <c r="AK1056" s="130">
        <f>IF(Q1056&lt;&gt;0,Q1056-N1056,TODAY()-N1056)</f>
        <v/>
      </c>
      <c r="AL1056" s="112">
        <f>IF(F1056="Re-assigned",0,IF(H1056="Closed",0,IF(H1056="Service Restored",0,IF(H1056="",0,1))))</f>
        <v/>
      </c>
      <c r="AM1056" s="124">
        <f>IF(AL1056=0,"",IF(AK1056&gt;20.99,"Aged","Non-Aged"))</f>
        <v/>
      </c>
      <c r="AN1056" s="112">
        <f>IF(Q1056&lt;&gt;"",MONTH(Q1056),"")</f>
        <v/>
      </c>
      <c r="AO1056" s="112">
        <f>IFERROR(VALUE(V1056),0)</f>
        <v/>
      </c>
    </row>
    <row customFormat="1" customHeight="1" ht="29.25" r="1057" s="112" spans="1:41">
      <c r="A1057" s="127" t="n"/>
      <c r="B1057" s="113" t="n"/>
      <c r="C1057" s="127" t="n"/>
      <c r="D1057" s="127" t="n"/>
      <c r="E1057" s="114">
        <f>IF(F1057 &lt;&gt; "",VLOOKUP(F1057,CategoryLookup,2,FALSE), "")</f>
        <v/>
      </c>
      <c r="F1057" s="126" t="n"/>
      <c r="G1057" s="127" t="n"/>
      <c r="H1057" s="127" t="n"/>
      <c r="I1057" s="127" t="n"/>
      <c r="J1057" s="127" t="n"/>
      <c r="K1057" s="127" t="n"/>
      <c r="L1057" s="127" t="n"/>
      <c r="M1057" s="127" t="n"/>
      <c r="N1057" s="120" t="n"/>
      <c r="O1057" s="120" t="n"/>
      <c r="P1057" s="120" t="n"/>
      <c r="Q1057" s="120" t="n"/>
      <c r="R1057" s="121" t="n"/>
      <c r="S1057" s="121" t="n"/>
      <c r="T1057" s="121" t="n"/>
      <c r="U1057" s="121" t="n"/>
      <c r="V1057" s="117">
        <f>IF(P1057="NA","NA",IF(P1057&lt;&gt;"",TEXT(P1057-N1057,"[h].mm"),""))</f>
        <v/>
      </c>
      <c r="W1057" s="118">
        <f>IF(AND(R1057="",S1057=""),"",R1057+S1057)</f>
        <v/>
      </c>
      <c r="X1057" s="116">
        <f>IF(O1057&lt;&gt;"",DATE(YEAR(O1057), MONTH(O1057), DAY(O1057)),"")</f>
        <v/>
      </c>
      <c r="Y1057" s="122" t="n"/>
      <c r="Z1057" s="123" t="n"/>
      <c r="AA1057" s="117">
        <f>IF(F1057="Re-assigned","NA",IF(W1057="","",IF(W1057&gt;=VLOOKUP(D1057,SLAMatrix,3,FALSE),"Yes",IF(W1057&lt;VLOOKUP(D1057,SLAMatrix,2,FALSE),"No","Internal"))))</f>
        <v/>
      </c>
      <c r="AB1057" s="123" t="n"/>
      <c r="AC1057" s="123" t="n"/>
      <c r="AD1057" s="119" t="n"/>
      <c r="AE1057" s="125" t="n"/>
      <c r="AF1057" s="124">
        <f>MONTH(O1057)</f>
        <v/>
      </c>
      <c r="AG1057" s="124">
        <f>VLOOKUP(IFERROR(MID(AE1057,1,(FIND(",",AE1057,1)-1)),AE1057),Facility_Region_Mapping,2,FALSE)</f>
        <v/>
      </c>
      <c r="AH1057" s="124" t="n"/>
      <c r="AI1057" s="124">
        <f>IF(C1057&lt;&gt;"",IF(M1057="ESM User",getInterfaceName($C1057),"NA"),"")</f>
        <v/>
      </c>
      <c r="AJ1057" s="116">
        <f>IF(Q1057&lt;&gt;"",DATE(YEAR(Q1057), MONTH(Q1057), DAY(Q1057)),"")</f>
        <v/>
      </c>
      <c r="AK1057" s="130">
        <f>IF(Q1057&lt;&gt;0,Q1057-N1057,TODAY()-N1057)</f>
        <v/>
      </c>
      <c r="AL1057" s="112">
        <f>IF(F1057="Re-assigned",0,IF(H1057="Closed",0,IF(H1057="Service Restored",0,IF(H1057="",0,1))))</f>
        <v/>
      </c>
      <c r="AM1057" s="124">
        <f>IF(AL1057=0,"",IF(AK1057&gt;20.99,"Aged","Non-Aged"))</f>
        <v/>
      </c>
      <c r="AN1057" s="112">
        <f>IF(Q1057&lt;&gt;"",MONTH(Q1057),"")</f>
        <v/>
      </c>
      <c r="AO1057" s="112">
        <f>IFERROR(VALUE(V1057),0)</f>
        <v/>
      </c>
    </row>
    <row customFormat="1" customHeight="1" ht="29.25" r="1058" s="112" spans="1:41">
      <c r="A1058" s="127" t="n"/>
      <c r="B1058" s="113" t="n"/>
      <c r="C1058" s="127" t="n"/>
      <c r="D1058" s="127" t="n"/>
      <c r="E1058" s="114">
        <f>IF(F1058 &lt;&gt; "",VLOOKUP(F1058,CategoryLookup,2,FALSE), "")</f>
        <v/>
      </c>
      <c r="F1058" s="126" t="n"/>
      <c r="G1058" s="127" t="n"/>
      <c r="H1058" s="127" t="n"/>
      <c r="I1058" s="127" t="n"/>
      <c r="J1058" s="127" t="n"/>
      <c r="K1058" s="127" t="n"/>
      <c r="L1058" s="127" t="n"/>
      <c r="M1058" s="127" t="n"/>
      <c r="N1058" s="120" t="n"/>
      <c r="O1058" s="120" t="n"/>
      <c r="P1058" s="120" t="n"/>
      <c r="Q1058" s="120" t="n"/>
      <c r="R1058" s="121" t="n"/>
      <c r="S1058" s="121" t="n"/>
      <c r="T1058" s="121" t="n"/>
      <c r="U1058" s="121" t="n"/>
      <c r="V1058" s="117">
        <f>IF(P1058="NA","NA",IF(P1058&lt;&gt;"",TEXT(P1058-N1058,"[h].mm"),""))</f>
        <v/>
      </c>
      <c r="W1058" s="118">
        <f>IF(AND(R1058="",S1058=""),"",R1058+S1058)</f>
        <v/>
      </c>
      <c r="X1058" s="116">
        <f>IF(O1058&lt;&gt;"",DATE(YEAR(O1058), MONTH(O1058), DAY(O1058)),"")</f>
        <v/>
      </c>
      <c r="Y1058" s="122" t="n"/>
      <c r="Z1058" s="123" t="n"/>
      <c r="AA1058" s="117">
        <f>IF(F1058="Re-assigned","NA",IF(W1058="","",IF(W1058&gt;=VLOOKUP(D1058,SLAMatrix,3,FALSE),"Yes",IF(W1058&lt;VLOOKUP(D1058,SLAMatrix,2,FALSE),"No","Internal"))))</f>
        <v/>
      </c>
      <c r="AB1058" s="123" t="n"/>
      <c r="AC1058" s="123" t="n"/>
      <c r="AD1058" s="119" t="n"/>
      <c r="AE1058" s="125" t="n"/>
      <c r="AF1058" s="124">
        <f>MONTH(O1058)</f>
        <v/>
      </c>
      <c r="AG1058" s="124">
        <f>VLOOKUP(IFERROR(MID(AE1058,1,(FIND(",",AE1058,1)-1)),AE1058),Facility_Region_Mapping,2,FALSE)</f>
        <v/>
      </c>
      <c r="AH1058" s="124" t="n"/>
      <c r="AI1058" s="124">
        <f>IF(C1058&lt;&gt;"",IF(M1058="ESM User",getInterfaceName($C1058),"NA"),"")</f>
        <v/>
      </c>
      <c r="AJ1058" s="116">
        <f>IF(Q1058&lt;&gt;"",DATE(YEAR(Q1058), MONTH(Q1058), DAY(Q1058)),"")</f>
        <v/>
      </c>
      <c r="AK1058" s="130">
        <f>IF(Q1058&lt;&gt;0,Q1058-N1058,TODAY()-N1058)</f>
        <v/>
      </c>
      <c r="AL1058" s="112">
        <f>IF(F1058="Re-assigned",0,IF(H1058="Closed",0,IF(H1058="Service Restored",0,IF(H1058="",0,1))))</f>
        <v/>
      </c>
      <c r="AM1058" s="124">
        <f>IF(AL1058=0,"",IF(AK1058&gt;20.99,"Aged","Non-Aged"))</f>
        <v/>
      </c>
      <c r="AN1058" s="112">
        <f>IF(Q1058&lt;&gt;"",MONTH(Q1058),"")</f>
        <v/>
      </c>
      <c r="AO1058" s="112">
        <f>IFERROR(VALUE(V1058),0)</f>
        <v/>
      </c>
    </row>
    <row customFormat="1" customHeight="1" ht="29.25" r="1059" s="112" spans="1:41">
      <c r="A1059" s="127" t="n"/>
      <c r="B1059" s="113" t="n"/>
      <c r="C1059" s="127" t="n"/>
      <c r="D1059" s="127" t="n"/>
      <c r="E1059" s="114">
        <f>IF(F1059 &lt;&gt; "",VLOOKUP(F1059,CategoryLookup,2,FALSE), "")</f>
        <v/>
      </c>
      <c r="F1059" s="126" t="n"/>
      <c r="G1059" s="127" t="n"/>
      <c r="H1059" s="127" t="n"/>
      <c r="I1059" s="127" t="n"/>
      <c r="J1059" s="127" t="n"/>
      <c r="K1059" s="127" t="n"/>
      <c r="L1059" s="127" t="n"/>
      <c r="M1059" s="127" t="n"/>
      <c r="N1059" s="120" t="n"/>
      <c r="O1059" s="120" t="n"/>
      <c r="P1059" s="120" t="n"/>
      <c r="Q1059" s="120" t="n"/>
      <c r="R1059" s="121" t="n"/>
      <c r="S1059" s="121" t="n"/>
      <c r="T1059" s="121" t="n"/>
      <c r="U1059" s="121" t="n"/>
      <c r="V1059" s="117">
        <f>IF(P1059="NA","NA",IF(P1059&lt;&gt;"",TEXT(P1059-N1059,"[h].mm"),""))</f>
        <v/>
      </c>
      <c r="W1059" s="118">
        <f>IF(AND(R1059="",S1059=""),"",R1059+S1059)</f>
        <v/>
      </c>
      <c r="X1059" s="116">
        <f>IF(O1059&lt;&gt;"",DATE(YEAR(O1059), MONTH(O1059), DAY(O1059)),"")</f>
        <v/>
      </c>
      <c r="Y1059" s="122" t="n"/>
      <c r="Z1059" s="123" t="n"/>
      <c r="AA1059" s="117">
        <f>IF(F1059="Re-assigned","NA",IF(W1059="","",IF(W1059&gt;=VLOOKUP(D1059,SLAMatrix,3,FALSE),"Yes",IF(W1059&lt;VLOOKUP(D1059,SLAMatrix,2,FALSE),"No","Internal"))))</f>
        <v/>
      </c>
      <c r="AB1059" s="123" t="n"/>
      <c r="AC1059" s="123" t="n"/>
      <c r="AD1059" s="119" t="n"/>
      <c r="AE1059" s="125" t="n"/>
      <c r="AF1059" s="124">
        <f>MONTH(O1059)</f>
        <v/>
      </c>
      <c r="AG1059" s="124">
        <f>VLOOKUP(IFERROR(MID(AE1059,1,(FIND(",",AE1059,1)-1)),AE1059),Facility_Region_Mapping,2,FALSE)</f>
        <v/>
      </c>
      <c r="AH1059" s="124" t="n"/>
      <c r="AI1059" s="124">
        <f>IF(C1059&lt;&gt;"",IF(M1059="ESM User",getInterfaceName($C1059),"NA"),"")</f>
        <v/>
      </c>
      <c r="AJ1059" s="116">
        <f>IF(Q1059&lt;&gt;"",DATE(YEAR(Q1059), MONTH(Q1059), DAY(Q1059)),"")</f>
        <v/>
      </c>
      <c r="AK1059" s="130">
        <f>IF(Q1059&lt;&gt;0,Q1059-N1059,TODAY()-N1059)</f>
        <v/>
      </c>
      <c r="AL1059" s="112">
        <f>IF(F1059="Re-assigned",0,IF(H1059="Closed",0,IF(H1059="Service Restored",0,IF(H1059="",0,1))))</f>
        <v/>
      </c>
      <c r="AM1059" s="124">
        <f>IF(AL1059=0,"",IF(AK1059&gt;20.99,"Aged","Non-Aged"))</f>
        <v/>
      </c>
      <c r="AN1059" s="112">
        <f>IF(Q1059&lt;&gt;"",MONTH(Q1059),"")</f>
        <v/>
      </c>
      <c r="AO1059" s="112">
        <f>IFERROR(VALUE(V1059),0)</f>
        <v/>
      </c>
    </row>
    <row customFormat="1" customHeight="1" ht="29.25" r="1060" s="112" spans="1:41">
      <c r="A1060" s="127" t="n"/>
      <c r="B1060" s="113" t="n"/>
      <c r="C1060" s="127" t="n"/>
      <c r="D1060" s="127" t="n"/>
      <c r="E1060" s="114">
        <f>IF(F1060 &lt;&gt; "",VLOOKUP(F1060,CategoryLookup,2,FALSE), "")</f>
        <v/>
      </c>
      <c r="F1060" s="126" t="n"/>
      <c r="G1060" s="127" t="n"/>
      <c r="H1060" s="127" t="n"/>
      <c r="I1060" s="127" t="n"/>
      <c r="J1060" s="127" t="n"/>
      <c r="K1060" s="127" t="n"/>
      <c r="L1060" s="127" t="n"/>
      <c r="M1060" s="127" t="n"/>
      <c r="N1060" s="120" t="n"/>
      <c r="O1060" s="120" t="n"/>
      <c r="P1060" s="120" t="n"/>
      <c r="Q1060" s="120" t="n"/>
      <c r="R1060" s="121" t="n"/>
      <c r="S1060" s="121" t="n"/>
      <c r="T1060" s="121" t="n"/>
      <c r="U1060" s="121" t="n"/>
      <c r="V1060" s="117">
        <f>IF(P1060="NA","NA",IF(P1060&lt;&gt;"",TEXT(P1060-N1060,"[h].mm"),""))</f>
        <v/>
      </c>
      <c r="W1060" s="118">
        <f>IF(AND(R1060="",S1060=""),"",R1060+S1060)</f>
        <v/>
      </c>
      <c r="X1060" s="116">
        <f>IF(O1060&lt;&gt;"",DATE(YEAR(O1060), MONTH(O1060), DAY(O1060)),"")</f>
        <v/>
      </c>
      <c r="Y1060" s="122" t="n"/>
      <c r="Z1060" s="123" t="n"/>
      <c r="AA1060" s="117">
        <f>IF(F1060="Re-assigned","NA",IF(W1060="","",IF(W1060&gt;=VLOOKUP(D1060,SLAMatrix,3,FALSE),"Yes",IF(W1060&lt;VLOOKUP(D1060,SLAMatrix,2,FALSE),"No","Internal"))))</f>
        <v/>
      </c>
      <c r="AB1060" s="123" t="n"/>
      <c r="AC1060" s="123" t="n"/>
      <c r="AD1060" s="119" t="n"/>
      <c r="AE1060" s="125" t="n"/>
      <c r="AF1060" s="124">
        <f>MONTH(O1060)</f>
        <v/>
      </c>
      <c r="AG1060" s="124">
        <f>VLOOKUP(IFERROR(MID(AE1060,1,(FIND(",",AE1060,1)-1)),AE1060),Facility_Region_Mapping,2,FALSE)</f>
        <v/>
      </c>
      <c r="AH1060" s="124" t="n"/>
      <c r="AI1060" s="124">
        <f>IF(C1060&lt;&gt;"",IF(M1060="ESM User",getInterfaceName($C1060),"NA"),"")</f>
        <v/>
      </c>
      <c r="AJ1060" s="116">
        <f>IF(Q1060&lt;&gt;"",DATE(YEAR(Q1060), MONTH(Q1060), DAY(Q1060)),"")</f>
        <v/>
      </c>
      <c r="AK1060" s="130">
        <f>IF(Q1060&lt;&gt;0,Q1060-N1060,TODAY()-N1060)</f>
        <v/>
      </c>
      <c r="AL1060" s="112">
        <f>IF(F1060="Re-assigned",0,IF(H1060="Closed",0,IF(H1060="Service Restored",0,IF(H1060="",0,1))))</f>
        <v/>
      </c>
      <c r="AM1060" s="124">
        <f>IF(AL1060=0,"",IF(AK1060&gt;20.99,"Aged","Non-Aged"))</f>
        <v/>
      </c>
      <c r="AN1060" s="112">
        <f>IF(Q1060&lt;&gt;"",MONTH(Q1060),"")</f>
        <v/>
      </c>
      <c r="AO1060" s="112">
        <f>IFERROR(VALUE(V1060),0)</f>
        <v/>
      </c>
    </row>
    <row customFormat="1" customHeight="1" ht="29.25" r="1061" s="112" spans="1:41">
      <c r="A1061" s="127" t="n"/>
      <c r="B1061" s="113" t="n"/>
      <c r="C1061" s="127" t="n"/>
      <c r="D1061" s="127" t="n"/>
      <c r="E1061" s="114">
        <f>IF(F1061 &lt;&gt; "",VLOOKUP(F1061,CategoryLookup,2,FALSE), "")</f>
        <v/>
      </c>
      <c r="F1061" s="126" t="n"/>
      <c r="G1061" s="127" t="n"/>
      <c r="H1061" s="127" t="n"/>
      <c r="I1061" s="127" t="n"/>
      <c r="J1061" s="127" t="n"/>
      <c r="K1061" s="127" t="n"/>
      <c r="L1061" s="127" t="n"/>
      <c r="M1061" s="127" t="n"/>
      <c r="N1061" s="120" t="n"/>
      <c r="O1061" s="120" t="n"/>
      <c r="P1061" s="120" t="n"/>
      <c r="Q1061" s="120" t="n"/>
      <c r="R1061" s="121" t="n"/>
      <c r="S1061" s="121" t="n"/>
      <c r="T1061" s="121" t="n"/>
      <c r="U1061" s="121" t="n"/>
      <c r="V1061" s="117">
        <f>IF(P1061="NA","NA",IF(P1061&lt;&gt;"",TEXT(P1061-N1061,"[h].mm"),""))</f>
        <v/>
      </c>
      <c r="W1061" s="118">
        <f>IF(AND(R1061="",S1061=""),"",R1061+S1061)</f>
        <v/>
      </c>
      <c r="X1061" s="116">
        <f>IF(O1061&lt;&gt;"",DATE(YEAR(O1061), MONTH(O1061), DAY(O1061)),"")</f>
        <v/>
      </c>
      <c r="Y1061" s="122" t="n"/>
      <c r="Z1061" s="123" t="n"/>
      <c r="AA1061" s="117">
        <f>IF(F1061="Re-assigned","NA",IF(W1061="","",IF(W1061&gt;=VLOOKUP(D1061,SLAMatrix,3,FALSE),"Yes",IF(W1061&lt;VLOOKUP(D1061,SLAMatrix,2,FALSE),"No","Internal"))))</f>
        <v/>
      </c>
      <c r="AB1061" s="123" t="n"/>
      <c r="AC1061" s="123" t="n"/>
      <c r="AD1061" s="119" t="n"/>
      <c r="AE1061" s="125" t="n"/>
      <c r="AF1061" s="124">
        <f>MONTH(O1061)</f>
        <v/>
      </c>
      <c r="AG1061" s="124">
        <f>VLOOKUP(IFERROR(MID(AE1061,1,(FIND(",",AE1061,1)-1)),AE1061),Facility_Region_Mapping,2,FALSE)</f>
        <v/>
      </c>
      <c r="AH1061" s="124" t="n"/>
      <c r="AI1061" s="124">
        <f>IF(C1061&lt;&gt;"",IF(M1061="ESM User",getInterfaceName($C1061),"NA"),"")</f>
        <v/>
      </c>
      <c r="AJ1061" s="116">
        <f>IF(Q1061&lt;&gt;"",DATE(YEAR(Q1061), MONTH(Q1061), DAY(Q1061)),"")</f>
        <v/>
      </c>
      <c r="AK1061" s="130">
        <f>IF(Q1061&lt;&gt;0,Q1061-N1061,TODAY()-N1061)</f>
        <v/>
      </c>
      <c r="AL1061" s="112">
        <f>IF(F1061="Re-assigned",0,IF(H1061="Closed",0,IF(H1061="Service Restored",0,IF(H1061="",0,1))))</f>
        <v/>
      </c>
      <c r="AM1061" s="124">
        <f>IF(AL1061=0,"",IF(AK1061&gt;20.99,"Aged","Non-Aged"))</f>
        <v/>
      </c>
      <c r="AN1061" s="112">
        <f>IF(Q1061&lt;&gt;"",MONTH(Q1061),"")</f>
        <v/>
      </c>
      <c r="AO1061" s="112">
        <f>IFERROR(VALUE(V1061),0)</f>
        <v/>
      </c>
    </row>
    <row customFormat="1" customHeight="1" ht="29.25" r="1062" s="112" spans="1:41">
      <c r="A1062" s="127" t="n"/>
      <c r="B1062" s="113" t="n"/>
      <c r="C1062" s="127" t="n"/>
      <c r="D1062" s="127" t="n"/>
      <c r="E1062" s="114">
        <f>IF(F1062 &lt;&gt; "",VLOOKUP(F1062,CategoryLookup,2,FALSE), "")</f>
        <v/>
      </c>
      <c r="F1062" s="126" t="n"/>
      <c r="G1062" s="127" t="n"/>
      <c r="H1062" s="127" t="n"/>
      <c r="I1062" s="127" t="n"/>
      <c r="J1062" s="127" t="n"/>
      <c r="K1062" s="127" t="n"/>
      <c r="L1062" s="127" t="n"/>
      <c r="M1062" s="127" t="n"/>
      <c r="N1062" s="120" t="n"/>
      <c r="O1062" s="120" t="n"/>
      <c r="P1062" s="120" t="n"/>
      <c r="Q1062" s="120" t="n"/>
      <c r="R1062" s="121" t="n"/>
      <c r="S1062" s="121" t="n"/>
      <c r="T1062" s="121" t="n"/>
      <c r="U1062" s="121" t="n"/>
      <c r="V1062" s="117">
        <f>IF(P1062="NA","NA",IF(P1062&lt;&gt;"",TEXT(P1062-N1062,"[h].mm"),""))</f>
        <v/>
      </c>
      <c r="W1062" s="118">
        <f>IF(AND(R1062="",S1062=""),"",R1062+S1062)</f>
        <v/>
      </c>
      <c r="X1062" s="116">
        <f>IF(O1062&lt;&gt;"",DATE(YEAR(O1062), MONTH(O1062), DAY(O1062)),"")</f>
        <v/>
      </c>
      <c r="Y1062" s="122" t="n"/>
      <c r="Z1062" s="123" t="n"/>
      <c r="AA1062" s="117">
        <f>IF(F1062="Re-assigned","NA",IF(W1062="","",IF(W1062&gt;=VLOOKUP(D1062,SLAMatrix,3,FALSE),"Yes",IF(W1062&lt;VLOOKUP(D1062,SLAMatrix,2,FALSE),"No","Internal"))))</f>
        <v/>
      </c>
      <c r="AB1062" s="123" t="n"/>
      <c r="AC1062" s="123" t="n"/>
      <c r="AD1062" s="119" t="n"/>
      <c r="AE1062" s="125" t="n"/>
      <c r="AF1062" s="124">
        <f>MONTH(O1062)</f>
        <v/>
      </c>
      <c r="AG1062" s="124">
        <f>VLOOKUP(IFERROR(MID(AE1062,1,(FIND(",",AE1062,1)-1)),AE1062),Facility_Region_Mapping,2,FALSE)</f>
        <v/>
      </c>
      <c r="AH1062" s="124" t="n"/>
      <c r="AI1062" s="124">
        <f>IF(C1062&lt;&gt;"",IF(M1062="ESM User",getInterfaceName($C1062),"NA"),"")</f>
        <v/>
      </c>
      <c r="AJ1062" s="116">
        <f>IF(Q1062&lt;&gt;"",DATE(YEAR(Q1062), MONTH(Q1062), DAY(Q1062)),"")</f>
        <v/>
      </c>
      <c r="AK1062" s="130">
        <f>IF(Q1062&lt;&gt;0,Q1062-N1062,TODAY()-N1062)</f>
        <v/>
      </c>
      <c r="AL1062" s="112">
        <f>IF(F1062="Re-assigned",0,IF(H1062="Closed",0,IF(H1062="Service Restored",0,IF(H1062="",0,1))))</f>
        <v/>
      </c>
      <c r="AM1062" s="124">
        <f>IF(AL1062=0,"",IF(AK1062&gt;20.99,"Aged","Non-Aged"))</f>
        <v/>
      </c>
      <c r="AN1062" s="112">
        <f>IF(Q1062&lt;&gt;"",MONTH(Q1062),"")</f>
        <v/>
      </c>
      <c r="AO1062" s="112">
        <f>IFERROR(VALUE(V1062),0)</f>
        <v/>
      </c>
    </row>
    <row customFormat="1" customHeight="1" ht="29.25" r="1063" s="112" spans="1:41">
      <c r="A1063" s="127" t="n"/>
      <c r="B1063" s="113" t="n"/>
      <c r="C1063" s="127" t="n"/>
      <c r="D1063" s="127" t="n"/>
      <c r="E1063" s="114">
        <f>IF(F1063 &lt;&gt; "",VLOOKUP(F1063,CategoryLookup,2,FALSE), "")</f>
        <v/>
      </c>
      <c r="F1063" s="126" t="n"/>
      <c r="G1063" s="127" t="n"/>
      <c r="H1063" s="127" t="n"/>
      <c r="I1063" s="127" t="n"/>
      <c r="J1063" s="127" t="n"/>
      <c r="K1063" s="127" t="n"/>
      <c r="L1063" s="127" t="n"/>
      <c r="M1063" s="127" t="n"/>
      <c r="N1063" s="120" t="n"/>
      <c r="O1063" s="120" t="n"/>
      <c r="P1063" s="120" t="n"/>
      <c r="Q1063" s="120" t="n"/>
      <c r="R1063" s="121" t="n"/>
      <c r="S1063" s="121" t="n"/>
      <c r="T1063" s="121" t="n"/>
      <c r="U1063" s="121" t="n"/>
      <c r="V1063" s="117">
        <f>IF(P1063="NA","NA",IF(P1063&lt;&gt;"",TEXT(P1063-N1063,"[h].mm"),""))</f>
        <v/>
      </c>
      <c r="W1063" s="118">
        <f>IF(AND(R1063="",S1063=""),"",R1063+S1063)</f>
        <v/>
      </c>
      <c r="X1063" s="116">
        <f>IF(O1063&lt;&gt;"",DATE(YEAR(O1063), MONTH(O1063), DAY(O1063)),"")</f>
        <v/>
      </c>
      <c r="Y1063" s="122" t="n"/>
      <c r="Z1063" s="123" t="n"/>
      <c r="AA1063" s="117">
        <f>IF(F1063="Re-assigned","NA",IF(W1063="","",IF(W1063&gt;=VLOOKUP(D1063,SLAMatrix,3,FALSE),"Yes",IF(W1063&lt;VLOOKUP(D1063,SLAMatrix,2,FALSE),"No","Internal"))))</f>
        <v/>
      </c>
      <c r="AB1063" s="123" t="n"/>
      <c r="AC1063" s="123" t="n"/>
      <c r="AD1063" s="119" t="n"/>
      <c r="AE1063" s="125" t="n"/>
      <c r="AF1063" s="124">
        <f>MONTH(O1063)</f>
        <v/>
      </c>
      <c r="AG1063" s="124">
        <f>VLOOKUP(IFERROR(MID(AE1063,1,(FIND(",",AE1063,1)-1)),AE1063),Facility_Region_Mapping,2,FALSE)</f>
        <v/>
      </c>
      <c r="AH1063" s="124" t="n"/>
      <c r="AI1063" s="124">
        <f>IF(C1063&lt;&gt;"",IF(M1063="ESM User",getInterfaceName($C1063),"NA"),"")</f>
        <v/>
      </c>
      <c r="AJ1063" s="116">
        <f>IF(Q1063&lt;&gt;"",DATE(YEAR(Q1063), MONTH(Q1063), DAY(Q1063)),"")</f>
        <v/>
      </c>
      <c r="AK1063" s="130">
        <f>IF(Q1063&lt;&gt;0,Q1063-N1063,TODAY()-N1063)</f>
        <v/>
      </c>
      <c r="AL1063" s="112">
        <f>IF(F1063="Re-assigned",0,IF(H1063="Closed",0,IF(H1063="Service Restored",0,IF(H1063="",0,1))))</f>
        <v/>
      </c>
      <c r="AM1063" s="124">
        <f>IF(AL1063=0,"",IF(AK1063&gt;20.99,"Aged","Non-Aged"))</f>
        <v/>
      </c>
      <c r="AN1063" s="112">
        <f>IF(Q1063&lt;&gt;"",MONTH(Q1063),"")</f>
        <v/>
      </c>
      <c r="AO1063" s="112">
        <f>IFERROR(VALUE(V1063),0)</f>
        <v/>
      </c>
    </row>
    <row customFormat="1" customHeight="1" ht="29.25" r="1064" s="112" spans="1:41">
      <c r="A1064" s="127" t="n"/>
      <c r="B1064" s="113" t="n"/>
      <c r="C1064" s="127" t="n"/>
      <c r="D1064" s="127" t="n"/>
      <c r="E1064" s="114">
        <f>IF(F1064 &lt;&gt; "",VLOOKUP(F1064,CategoryLookup,2,FALSE), "")</f>
        <v/>
      </c>
      <c r="F1064" s="126" t="n"/>
      <c r="G1064" s="127" t="n"/>
      <c r="H1064" s="127" t="n"/>
      <c r="I1064" s="127" t="n"/>
      <c r="J1064" s="127" t="n"/>
      <c r="K1064" s="127" t="n"/>
      <c r="L1064" s="127" t="n"/>
      <c r="M1064" s="127" t="n"/>
      <c r="N1064" s="120" t="n"/>
      <c r="O1064" s="120" t="n"/>
      <c r="P1064" s="120" t="n"/>
      <c r="Q1064" s="120" t="n"/>
      <c r="R1064" s="121" t="n"/>
      <c r="S1064" s="121" t="n"/>
      <c r="T1064" s="121" t="n"/>
      <c r="U1064" s="121" t="n"/>
      <c r="V1064" s="117">
        <f>IF(P1064="NA","NA",IF(P1064&lt;&gt;"",TEXT(P1064-N1064,"[h].mm"),""))</f>
        <v/>
      </c>
      <c r="W1064" s="118">
        <f>IF(AND(R1064="",S1064=""),"",R1064+S1064)</f>
        <v/>
      </c>
      <c r="X1064" s="116">
        <f>IF(O1064&lt;&gt;"",DATE(YEAR(O1064), MONTH(O1064), DAY(O1064)),"")</f>
        <v/>
      </c>
      <c r="Y1064" s="122" t="n"/>
      <c r="Z1064" s="123" t="n"/>
      <c r="AA1064" s="117">
        <f>IF(F1064="Re-assigned","NA",IF(W1064="","",IF(W1064&gt;=VLOOKUP(D1064,SLAMatrix,3,FALSE),"Yes",IF(W1064&lt;VLOOKUP(D1064,SLAMatrix,2,FALSE),"No","Internal"))))</f>
        <v/>
      </c>
      <c r="AB1064" s="123" t="n"/>
      <c r="AC1064" s="123" t="n"/>
      <c r="AD1064" s="119" t="n"/>
      <c r="AE1064" s="125" t="n"/>
      <c r="AF1064" s="124">
        <f>MONTH(O1064)</f>
        <v/>
      </c>
      <c r="AG1064" s="124">
        <f>VLOOKUP(IFERROR(MID(AE1064,1,(FIND(",",AE1064,1)-1)),AE1064),Facility_Region_Mapping,2,FALSE)</f>
        <v/>
      </c>
      <c r="AH1064" s="124" t="n"/>
      <c r="AI1064" s="124">
        <f>IF(C1064&lt;&gt;"",IF(M1064="ESM User",getInterfaceName($C1064),"NA"),"")</f>
        <v/>
      </c>
      <c r="AJ1064" s="116">
        <f>IF(Q1064&lt;&gt;"",DATE(YEAR(Q1064), MONTH(Q1064), DAY(Q1064)),"")</f>
        <v/>
      </c>
      <c r="AK1064" s="130">
        <f>IF(Q1064&lt;&gt;0,Q1064-N1064,TODAY()-N1064)</f>
        <v/>
      </c>
      <c r="AL1064" s="112">
        <f>IF(F1064="Re-assigned",0,IF(H1064="Closed",0,IF(H1064="Service Restored",0,IF(H1064="",0,1))))</f>
        <v/>
      </c>
      <c r="AM1064" s="124">
        <f>IF(AL1064=0,"",IF(AK1064&gt;20.99,"Aged","Non-Aged"))</f>
        <v/>
      </c>
      <c r="AN1064" s="112">
        <f>IF(Q1064&lt;&gt;"",MONTH(Q1064),"")</f>
        <v/>
      </c>
      <c r="AO1064" s="112">
        <f>IFERROR(VALUE(V1064),0)</f>
        <v/>
      </c>
    </row>
    <row customFormat="1" customHeight="1" ht="29.25" r="1065" s="112" spans="1:41">
      <c r="A1065" s="127" t="n"/>
      <c r="B1065" s="113" t="n"/>
      <c r="C1065" s="127" t="n"/>
      <c r="D1065" s="127" t="n"/>
      <c r="E1065" s="114">
        <f>IF(F1065 &lt;&gt; "",VLOOKUP(F1065,CategoryLookup,2,FALSE), "")</f>
        <v/>
      </c>
      <c r="F1065" s="126" t="n"/>
      <c r="G1065" s="127" t="n"/>
      <c r="H1065" s="127" t="n"/>
      <c r="I1065" s="127" t="n"/>
      <c r="J1065" s="127" t="n"/>
      <c r="K1065" s="127" t="n"/>
      <c r="L1065" s="127" t="n"/>
      <c r="M1065" s="127" t="n"/>
      <c r="N1065" s="120" t="n"/>
      <c r="O1065" s="120" t="n"/>
      <c r="P1065" s="120" t="n"/>
      <c r="Q1065" s="120" t="n"/>
      <c r="R1065" s="121" t="n"/>
      <c r="S1065" s="121" t="n"/>
      <c r="T1065" s="121" t="n"/>
      <c r="U1065" s="121" t="n"/>
      <c r="V1065" s="117">
        <f>IF(P1065="NA","NA",IF(P1065&lt;&gt;"",TEXT(P1065-N1065,"[h].mm"),""))</f>
        <v/>
      </c>
      <c r="W1065" s="118">
        <f>IF(AND(R1065="",S1065=""),"",R1065+S1065)</f>
        <v/>
      </c>
      <c r="X1065" s="116">
        <f>IF(O1065&lt;&gt;"",DATE(YEAR(O1065), MONTH(O1065), DAY(O1065)),"")</f>
        <v/>
      </c>
      <c r="Y1065" s="122" t="n"/>
      <c r="Z1065" s="123" t="n"/>
      <c r="AA1065" s="117">
        <f>IF(F1065="Re-assigned","NA",IF(W1065="","",IF(W1065&gt;=VLOOKUP(D1065,SLAMatrix,3,FALSE),"Yes",IF(W1065&lt;VLOOKUP(D1065,SLAMatrix,2,FALSE),"No","Internal"))))</f>
        <v/>
      </c>
      <c r="AB1065" s="123" t="n"/>
      <c r="AC1065" s="123" t="n"/>
      <c r="AD1065" s="119" t="n"/>
      <c r="AE1065" s="125" t="n"/>
      <c r="AF1065" s="124">
        <f>MONTH(O1065)</f>
        <v/>
      </c>
      <c r="AG1065" s="124">
        <f>VLOOKUP(IFERROR(MID(AE1065,1,(FIND(",",AE1065,1)-1)),AE1065),Facility_Region_Mapping,2,FALSE)</f>
        <v/>
      </c>
      <c r="AH1065" s="124" t="n"/>
      <c r="AI1065" s="124">
        <f>IF(C1065&lt;&gt;"",IF(M1065="ESM User",getInterfaceName($C1065),"NA"),"")</f>
        <v/>
      </c>
      <c r="AJ1065" s="116">
        <f>IF(Q1065&lt;&gt;"",DATE(YEAR(Q1065), MONTH(Q1065), DAY(Q1065)),"")</f>
        <v/>
      </c>
      <c r="AK1065" s="130">
        <f>IF(Q1065&lt;&gt;0,Q1065-N1065,TODAY()-N1065)</f>
        <v/>
      </c>
      <c r="AL1065" s="112">
        <f>IF(F1065="Re-assigned",0,IF(H1065="Closed",0,IF(H1065="Service Restored",0,IF(H1065="",0,1))))</f>
        <v/>
      </c>
      <c r="AM1065" s="124">
        <f>IF(AL1065=0,"",IF(AK1065&gt;20.99,"Aged","Non-Aged"))</f>
        <v/>
      </c>
      <c r="AN1065" s="112">
        <f>IF(Q1065&lt;&gt;"",MONTH(Q1065),"")</f>
        <v/>
      </c>
      <c r="AO1065" s="112">
        <f>IFERROR(VALUE(V1065),0)</f>
        <v/>
      </c>
    </row>
    <row customFormat="1" customHeight="1" ht="29.25" r="1066" s="112" spans="1:41">
      <c r="A1066" s="127" t="n"/>
      <c r="B1066" s="113" t="n"/>
      <c r="C1066" s="127" t="n"/>
      <c r="D1066" s="127" t="n"/>
      <c r="E1066" s="114">
        <f>IF(F1066 &lt;&gt; "",VLOOKUP(F1066,CategoryLookup,2,FALSE), "")</f>
        <v/>
      </c>
      <c r="F1066" s="126" t="n"/>
      <c r="G1066" s="127" t="n"/>
      <c r="H1066" s="127" t="n"/>
      <c r="I1066" s="127" t="n"/>
      <c r="J1066" s="127" t="n"/>
      <c r="K1066" s="127" t="n"/>
      <c r="L1066" s="127" t="n"/>
      <c r="M1066" s="127" t="n"/>
      <c r="N1066" s="120" t="n"/>
      <c r="O1066" s="120" t="n"/>
      <c r="P1066" s="120" t="n"/>
      <c r="Q1066" s="120" t="n"/>
      <c r="R1066" s="121" t="n"/>
      <c r="S1066" s="121" t="n"/>
      <c r="T1066" s="121" t="n"/>
      <c r="U1066" s="121" t="n"/>
      <c r="V1066" s="117">
        <f>IF(P1066="NA","NA",IF(P1066&lt;&gt;"",TEXT(P1066-N1066,"[h].mm"),""))</f>
        <v/>
      </c>
      <c r="W1066" s="118">
        <f>IF(AND(R1066="",S1066=""),"",R1066+S1066)</f>
        <v/>
      </c>
      <c r="X1066" s="116">
        <f>IF(O1066&lt;&gt;"",DATE(YEAR(O1066), MONTH(O1066), DAY(O1066)),"")</f>
        <v/>
      </c>
      <c r="Y1066" s="122" t="n"/>
      <c r="Z1066" s="123" t="n"/>
      <c r="AA1066" s="117">
        <f>IF(F1066="Re-assigned","NA",IF(W1066="","",IF(W1066&gt;=VLOOKUP(D1066,SLAMatrix,3,FALSE),"Yes",IF(W1066&lt;VLOOKUP(D1066,SLAMatrix,2,FALSE),"No","Internal"))))</f>
        <v/>
      </c>
      <c r="AB1066" s="123" t="n"/>
      <c r="AC1066" s="123" t="n"/>
      <c r="AD1066" s="119" t="n"/>
      <c r="AE1066" s="125" t="n"/>
      <c r="AF1066" s="124">
        <f>MONTH(O1066)</f>
        <v/>
      </c>
      <c r="AG1066" s="124">
        <f>VLOOKUP(IFERROR(MID(AE1066,1,(FIND(",",AE1066,1)-1)),AE1066),Facility_Region_Mapping,2,FALSE)</f>
        <v/>
      </c>
      <c r="AH1066" s="124" t="n"/>
      <c r="AI1066" s="124">
        <f>IF(C1066&lt;&gt;"",IF(M1066="ESM User",getInterfaceName($C1066),"NA"),"")</f>
        <v/>
      </c>
      <c r="AJ1066" s="116">
        <f>IF(Q1066&lt;&gt;"",DATE(YEAR(Q1066), MONTH(Q1066), DAY(Q1066)),"")</f>
        <v/>
      </c>
      <c r="AK1066" s="130">
        <f>IF(Q1066&lt;&gt;0,Q1066-N1066,TODAY()-N1066)</f>
        <v/>
      </c>
      <c r="AL1066" s="112">
        <f>IF(F1066="Re-assigned",0,IF(H1066="Closed",0,IF(H1066="Service Restored",0,IF(H1066="",0,1))))</f>
        <v/>
      </c>
      <c r="AM1066" s="124">
        <f>IF(AL1066=0,"",IF(AK1066&gt;20.99,"Aged","Non-Aged"))</f>
        <v/>
      </c>
      <c r="AN1066" s="112">
        <f>IF(Q1066&lt;&gt;"",MONTH(Q1066),"")</f>
        <v/>
      </c>
      <c r="AO1066" s="112">
        <f>IFERROR(VALUE(V1066),0)</f>
        <v/>
      </c>
    </row>
    <row customFormat="1" customHeight="1" ht="29.25" r="1067" s="112" spans="1:41">
      <c r="A1067" s="127" t="n"/>
      <c r="B1067" s="113" t="n"/>
      <c r="C1067" s="127" t="n"/>
      <c r="D1067" s="127" t="n"/>
      <c r="E1067" s="114">
        <f>IF(F1067 &lt;&gt; "",VLOOKUP(F1067,CategoryLookup,2,FALSE), "")</f>
        <v/>
      </c>
      <c r="F1067" s="126" t="n"/>
      <c r="G1067" s="127" t="n"/>
      <c r="H1067" s="127" t="n"/>
      <c r="I1067" s="127" t="n"/>
      <c r="J1067" s="127" t="n"/>
      <c r="K1067" s="127" t="n"/>
      <c r="L1067" s="127" t="n"/>
      <c r="M1067" s="127" t="n"/>
      <c r="N1067" s="120" t="n"/>
      <c r="O1067" s="120" t="n"/>
      <c r="P1067" s="120" t="n"/>
      <c r="Q1067" s="120" t="n"/>
      <c r="R1067" s="121" t="n"/>
      <c r="S1067" s="121" t="n"/>
      <c r="T1067" s="121" t="n"/>
      <c r="U1067" s="121" t="n"/>
      <c r="V1067" s="117">
        <f>IF(P1067="NA","NA",IF(P1067&lt;&gt;"",TEXT(P1067-N1067,"[h].mm"),""))</f>
        <v/>
      </c>
      <c r="W1067" s="118">
        <f>IF(AND(R1067="",S1067=""),"",R1067+S1067)</f>
        <v/>
      </c>
      <c r="X1067" s="116">
        <f>IF(O1067&lt;&gt;"",DATE(YEAR(O1067), MONTH(O1067), DAY(O1067)),"")</f>
        <v/>
      </c>
      <c r="Y1067" s="122" t="n"/>
      <c r="Z1067" s="123" t="n"/>
      <c r="AA1067" s="117">
        <f>IF(F1067="Re-assigned","NA",IF(W1067="","",IF(W1067&gt;=VLOOKUP(D1067,SLAMatrix,3,FALSE),"Yes",IF(W1067&lt;VLOOKUP(D1067,SLAMatrix,2,FALSE),"No","Internal"))))</f>
        <v/>
      </c>
      <c r="AB1067" s="123" t="n"/>
      <c r="AC1067" s="123" t="n"/>
      <c r="AD1067" s="119" t="n"/>
      <c r="AE1067" s="125" t="n"/>
      <c r="AF1067" s="124">
        <f>MONTH(O1067)</f>
        <v/>
      </c>
      <c r="AG1067" s="124">
        <f>VLOOKUP(IFERROR(MID(AE1067,1,(FIND(",",AE1067,1)-1)),AE1067),Facility_Region_Mapping,2,FALSE)</f>
        <v/>
      </c>
      <c r="AH1067" s="124" t="n"/>
      <c r="AI1067" s="124">
        <f>IF(C1067&lt;&gt;"",IF(M1067="ESM User",getInterfaceName($C1067),"NA"),"")</f>
        <v/>
      </c>
      <c r="AJ1067" s="116">
        <f>IF(Q1067&lt;&gt;"",DATE(YEAR(Q1067), MONTH(Q1067), DAY(Q1067)),"")</f>
        <v/>
      </c>
      <c r="AK1067" s="130">
        <f>IF(Q1067&lt;&gt;0,Q1067-N1067,TODAY()-N1067)</f>
        <v/>
      </c>
      <c r="AL1067" s="112">
        <f>IF(F1067="Re-assigned",0,IF(H1067="Closed",0,IF(H1067="Service Restored",0,IF(H1067="",0,1))))</f>
        <v/>
      </c>
      <c r="AM1067" s="124">
        <f>IF(AL1067=0,"",IF(AK1067&gt;20.99,"Aged","Non-Aged"))</f>
        <v/>
      </c>
      <c r="AN1067" s="112">
        <f>IF(Q1067&lt;&gt;"",MONTH(Q1067),"")</f>
        <v/>
      </c>
      <c r="AO1067" s="112">
        <f>IFERROR(VALUE(V1067),0)</f>
        <v/>
      </c>
    </row>
    <row customFormat="1" customHeight="1" ht="29.25" r="1068" s="112" spans="1:41">
      <c r="A1068" s="127" t="n"/>
      <c r="B1068" s="113" t="n"/>
      <c r="C1068" s="127" t="n"/>
      <c r="D1068" s="127" t="n"/>
      <c r="E1068" s="114">
        <f>IF(F1068 &lt;&gt; "",VLOOKUP(F1068,CategoryLookup,2,FALSE), "")</f>
        <v/>
      </c>
      <c r="F1068" s="126" t="n"/>
      <c r="G1068" s="127" t="n"/>
      <c r="H1068" s="127" t="n"/>
      <c r="I1068" s="127" t="n"/>
      <c r="J1068" s="127" t="n"/>
      <c r="K1068" s="127" t="n"/>
      <c r="L1068" s="127" t="n"/>
      <c r="M1068" s="127" t="n"/>
      <c r="N1068" s="120" t="n"/>
      <c r="O1068" s="120" t="n"/>
      <c r="P1068" s="120" t="n"/>
      <c r="Q1068" s="120" t="n"/>
      <c r="R1068" s="121" t="n"/>
      <c r="S1068" s="121" t="n"/>
      <c r="T1068" s="121" t="n"/>
      <c r="U1068" s="121" t="n"/>
      <c r="V1068" s="117">
        <f>IF(P1068="NA","NA",IF(P1068&lt;&gt;"",TEXT(P1068-N1068,"[h].mm"),""))</f>
        <v/>
      </c>
      <c r="W1068" s="118">
        <f>IF(AND(R1068="",S1068=""),"",R1068+S1068)</f>
        <v/>
      </c>
      <c r="X1068" s="116">
        <f>IF(O1068&lt;&gt;"",DATE(YEAR(O1068), MONTH(O1068), DAY(O1068)),"")</f>
        <v/>
      </c>
      <c r="Y1068" s="122" t="n"/>
      <c r="Z1068" s="123" t="n"/>
      <c r="AA1068" s="117">
        <f>IF(F1068="Re-assigned","NA",IF(W1068="","",IF(W1068&gt;=VLOOKUP(D1068,SLAMatrix,3,FALSE),"Yes",IF(W1068&lt;VLOOKUP(D1068,SLAMatrix,2,FALSE),"No","Internal"))))</f>
        <v/>
      </c>
      <c r="AB1068" s="123" t="n"/>
      <c r="AC1068" s="123" t="n"/>
      <c r="AD1068" s="119" t="n"/>
      <c r="AE1068" s="125" t="n"/>
      <c r="AF1068" s="124">
        <f>MONTH(O1068)</f>
        <v/>
      </c>
      <c r="AG1068" s="124">
        <f>VLOOKUP(IFERROR(MID(AE1068,1,(FIND(",",AE1068,1)-1)),AE1068),Facility_Region_Mapping,2,FALSE)</f>
        <v/>
      </c>
      <c r="AH1068" s="124" t="n"/>
      <c r="AI1068" s="124">
        <f>IF(C1068&lt;&gt;"",IF(M1068="ESM User",getInterfaceName($C1068),"NA"),"")</f>
        <v/>
      </c>
      <c r="AJ1068" s="116">
        <f>IF(Q1068&lt;&gt;"",DATE(YEAR(Q1068), MONTH(Q1068), DAY(Q1068)),"")</f>
        <v/>
      </c>
      <c r="AK1068" s="130">
        <f>IF(Q1068&lt;&gt;0,Q1068-N1068,TODAY()-N1068)</f>
        <v/>
      </c>
      <c r="AL1068" s="112">
        <f>IF(F1068="Re-assigned",0,IF(H1068="Closed",0,IF(H1068="Service Restored",0,IF(H1068="",0,1))))</f>
        <v/>
      </c>
      <c r="AM1068" s="124">
        <f>IF(AL1068=0,"",IF(AK1068&gt;20.99,"Aged","Non-Aged"))</f>
        <v/>
      </c>
      <c r="AN1068" s="112">
        <f>IF(Q1068&lt;&gt;"",MONTH(Q1068),"")</f>
        <v/>
      </c>
      <c r="AO1068" s="112">
        <f>IFERROR(VALUE(V1068),0)</f>
        <v/>
      </c>
    </row>
    <row customFormat="1" customHeight="1" ht="29.25" r="1069" s="112" spans="1:41">
      <c r="A1069" s="127" t="n"/>
      <c r="B1069" s="113" t="n"/>
      <c r="C1069" s="127" t="n"/>
      <c r="D1069" s="127" t="n"/>
      <c r="E1069" s="114">
        <f>IF(F1069 &lt;&gt; "",VLOOKUP(F1069,CategoryLookup,2,FALSE), "")</f>
        <v/>
      </c>
      <c r="F1069" s="126" t="n"/>
      <c r="G1069" s="127" t="n"/>
      <c r="H1069" s="127" t="n"/>
      <c r="I1069" s="127" t="n"/>
      <c r="J1069" s="127" t="n"/>
      <c r="K1069" s="127" t="n"/>
      <c r="L1069" s="127" t="n"/>
      <c r="M1069" s="127" t="n"/>
      <c r="N1069" s="120" t="n"/>
      <c r="O1069" s="120" t="n"/>
      <c r="P1069" s="120" t="n"/>
      <c r="Q1069" s="120" t="n"/>
      <c r="R1069" s="121" t="n"/>
      <c r="S1069" s="121" t="n"/>
      <c r="T1069" s="121" t="n"/>
      <c r="U1069" s="121" t="n"/>
      <c r="V1069" s="117">
        <f>IF(P1069="NA","NA",IF(P1069&lt;&gt;"",TEXT(P1069-N1069,"[h].mm"),""))</f>
        <v/>
      </c>
      <c r="W1069" s="118">
        <f>IF(AND(R1069="",S1069=""),"",R1069+S1069)</f>
        <v/>
      </c>
      <c r="X1069" s="116">
        <f>IF(O1069&lt;&gt;"",DATE(YEAR(O1069), MONTH(O1069), DAY(O1069)),"")</f>
        <v/>
      </c>
      <c r="Y1069" s="122" t="n"/>
      <c r="Z1069" s="123" t="n"/>
      <c r="AA1069" s="117">
        <f>IF(F1069="Re-assigned","NA",IF(W1069="","",IF(W1069&gt;=VLOOKUP(D1069,SLAMatrix,3,FALSE),"Yes",IF(W1069&lt;VLOOKUP(D1069,SLAMatrix,2,FALSE),"No","Internal"))))</f>
        <v/>
      </c>
      <c r="AB1069" s="123" t="n"/>
      <c r="AC1069" s="123" t="n"/>
      <c r="AD1069" s="119" t="n"/>
      <c r="AE1069" s="125" t="n"/>
      <c r="AF1069" s="124">
        <f>MONTH(O1069)</f>
        <v/>
      </c>
      <c r="AG1069" s="124">
        <f>VLOOKUP(IFERROR(MID(AE1069,1,(FIND(",",AE1069,1)-1)),AE1069),Facility_Region_Mapping,2,FALSE)</f>
        <v/>
      </c>
      <c r="AH1069" s="124" t="n"/>
      <c r="AI1069" s="124">
        <f>IF(C1069&lt;&gt;"",IF(M1069="ESM User",getInterfaceName($C1069),"NA"),"")</f>
        <v/>
      </c>
      <c r="AJ1069" s="116">
        <f>IF(Q1069&lt;&gt;"",DATE(YEAR(Q1069), MONTH(Q1069), DAY(Q1069)),"")</f>
        <v/>
      </c>
      <c r="AK1069" s="130">
        <f>IF(Q1069&lt;&gt;0,Q1069-N1069,TODAY()-N1069)</f>
        <v/>
      </c>
      <c r="AL1069" s="112">
        <f>IF(F1069="Re-assigned",0,IF(H1069="Closed",0,IF(H1069="Service Restored",0,IF(H1069="",0,1))))</f>
        <v/>
      </c>
      <c r="AM1069" s="124">
        <f>IF(AL1069=0,"",IF(AK1069&gt;20.99,"Aged","Non-Aged"))</f>
        <v/>
      </c>
      <c r="AN1069" s="112">
        <f>IF(Q1069&lt;&gt;"",MONTH(Q1069),"")</f>
        <v/>
      </c>
      <c r="AO1069" s="112">
        <f>IFERROR(VALUE(V1069),0)</f>
        <v/>
      </c>
    </row>
    <row customFormat="1" customHeight="1" ht="29.25" r="1070" s="112" spans="1:41">
      <c r="A1070" s="127" t="n"/>
      <c r="B1070" s="113" t="n"/>
      <c r="C1070" s="127" t="n"/>
      <c r="D1070" s="127" t="n"/>
      <c r="E1070" s="114">
        <f>IF(F1070 &lt;&gt; "",VLOOKUP(F1070,CategoryLookup,2,FALSE), "")</f>
        <v/>
      </c>
      <c r="F1070" s="126" t="n"/>
      <c r="G1070" s="127" t="n"/>
      <c r="H1070" s="127" t="n"/>
      <c r="I1070" s="127" t="n"/>
      <c r="J1070" s="127" t="n"/>
      <c r="K1070" s="127" t="n"/>
      <c r="L1070" s="127" t="n"/>
      <c r="M1070" s="127" t="n"/>
      <c r="N1070" s="120" t="n"/>
      <c r="O1070" s="120" t="n"/>
      <c r="P1070" s="120" t="n"/>
      <c r="Q1070" s="120" t="n"/>
      <c r="R1070" s="121" t="n"/>
      <c r="S1070" s="121" t="n"/>
      <c r="T1070" s="121" t="n"/>
      <c r="U1070" s="121" t="n"/>
      <c r="V1070" s="117">
        <f>IF(P1070="NA","NA",IF(P1070&lt;&gt;"",TEXT(P1070-N1070,"[h].mm"),""))</f>
        <v/>
      </c>
      <c r="W1070" s="118">
        <f>IF(AND(R1070="",S1070=""),"",R1070+S1070)</f>
        <v/>
      </c>
      <c r="X1070" s="116">
        <f>IF(O1070&lt;&gt;"",DATE(YEAR(O1070), MONTH(O1070), DAY(O1070)),"")</f>
        <v/>
      </c>
      <c r="Y1070" s="122" t="n"/>
      <c r="Z1070" s="123" t="n"/>
      <c r="AA1070" s="117">
        <f>IF(F1070="Re-assigned","NA",IF(W1070="","",IF(W1070&gt;=VLOOKUP(D1070,SLAMatrix,3,FALSE),"Yes",IF(W1070&lt;VLOOKUP(D1070,SLAMatrix,2,FALSE),"No","Internal"))))</f>
        <v/>
      </c>
      <c r="AB1070" s="123" t="n"/>
      <c r="AC1070" s="123" t="n"/>
      <c r="AD1070" s="119" t="n"/>
      <c r="AE1070" s="125" t="n"/>
      <c r="AF1070" s="124">
        <f>MONTH(O1070)</f>
        <v/>
      </c>
      <c r="AG1070" s="124">
        <f>VLOOKUP(IFERROR(MID(AE1070,1,(FIND(",",AE1070,1)-1)),AE1070),Facility_Region_Mapping,2,FALSE)</f>
        <v/>
      </c>
      <c r="AH1070" s="124" t="n"/>
      <c r="AI1070" s="124">
        <f>IF(C1070&lt;&gt;"",IF(M1070="ESM User",getInterfaceName($C1070),"NA"),"")</f>
        <v/>
      </c>
      <c r="AJ1070" s="116">
        <f>IF(Q1070&lt;&gt;"",DATE(YEAR(Q1070), MONTH(Q1070), DAY(Q1070)),"")</f>
        <v/>
      </c>
      <c r="AK1070" s="130">
        <f>IF(Q1070&lt;&gt;0,Q1070-N1070,TODAY()-N1070)</f>
        <v/>
      </c>
      <c r="AL1070" s="112">
        <f>IF(F1070="Re-assigned",0,IF(H1070="Closed",0,IF(H1070="Service Restored",0,IF(H1070="",0,1))))</f>
        <v/>
      </c>
      <c r="AM1070" s="124">
        <f>IF(AL1070=0,"",IF(AK1070&gt;20.99,"Aged","Non-Aged"))</f>
        <v/>
      </c>
      <c r="AN1070" s="112">
        <f>IF(Q1070&lt;&gt;"",MONTH(Q1070),"")</f>
        <v/>
      </c>
      <c r="AO1070" s="112">
        <f>IFERROR(VALUE(V1070),0)</f>
        <v/>
      </c>
    </row>
    <row customFormat="1" customHeight="1" ht="29.25" r="1071" s="112" spans="1:41">
      <c r="A1071" s="127" t="n"/>
      <c r="B1071" s="113" t="n"/>
      <c r="C1071" s="127" t="n"/>
      <c r="D1071" s="127" t="n"/>
      <c r="E1071" s="114">
        <f>IF(F1071 &lt;&gt; "",VLOOKUP(F1071,CategoryLookup,2,FALSE), "")</f>
        <v/>
      </c>
      <c r="F1071" s="126" t="n"/>
      <c r="G1071" s="127" t="n"/>
      <c r="H1071" s="127" t="n"/>
      <c r="I1071" s="127" t="n"/>
      <c r="J1071" s="127" t="n"/>
      <c r="K1071" s="127" t="n"/>
      <c r="L1071" s="127" t="n"/>
      <c r="M1071" s="127" t="n"/>
      <c r="N1071" s="120" t="n"/>
      <c r="O1071" s="120" t="n"/>
      <c r="P1071" s="120" t="n"/>
      <c r="Q1071" s="120" t="n"/>
      <c r="R1071" s="121" t="n"/>
      <c r="S1071" s="121" t="n"/>
      <c r="T1071" s="121" t="n"/>
      <c r="U1071" s="121" t="n"/>
      <c r="V1071" s="117">
        <f>IF(P1071="NA","NA",IF(P1071&lt;&gt;"",TEXT(P1071-N1071,"[h].mm"),""))</f>
        <v/>
      </c>
      <c r="W1071" s="118">
        <f>IF(AND(R1071="",S1071=""),"",R1071+S1071)</f>
        <v/>
      </c>
      <c r="X1071" s="116">
        <f>IF(O1071&lt;&gt;"",DATE(YEAR(O1071), MONTH(O1071), DAY(O1071)),"")</f>
        <v/>
      </c>
      <c r="Y1071" s="122" t="n"/>
      <c r="Z1071" s="123" t="n"/>
      <c r="AA1071" s="117">
        <f>IF(F1071="Re-assigned","NA",IF(W1071="","",IF(W1071&gt;=VLOOKUP(D1071,SLAMatrix,3,FALSE),"Yes",IF(W1071&lt;VLOOKUP(D1071,SLAMatrix,2,FALSE),"No","Internal"))))</f>
        <v/>
      </c>
      <c r="AB1071" s="123" t="n"/>
      <c r="AC1071" s="123" t="n"/>
      <c r="AD1071" s="119" t="n"/>
      <c r="AE1071" s="125" t="n"/>
      <c r="AF1071" s="124">
        <f>MONTH(O1071)</f>
        <v/>
      </c>
      <c r="AG1071" s="124">
        <f>VLOOKUP(IFERROR(MID(AE1071,1,(FIND(",",AE1071,1)-1)),AE1071),Facility_Region_Mapping,2,FALSE)</f>
        <v/>
      </c>
      <c r="AH1071" s="124" t="n"/>
      <c r="AI1071" s="124">
        <f>IF(C1071&lt;&gt;"",IF(M1071="ESM User",getInterfaceName($C1071),"NA"),"")</f>
        <v/>
      </c>
      <c r="AJ1071" s="116">
        <f>IF(Q1071&lt;&gt;"",DATE(YEAR(Q1071), MONTH(Q1071), DAY(Q1071)),"")</f>
        <v/>
      </c>
      <c r="AK1071" s="130">
        <f>IF(Q1071&lt;&gt;0,Q1071-N1071,TODAY()-N1071)</f>
        <v/>
      </c>
      <c r="AL1071" s="112">
        <f>IF(F1071="Re-assigned",0,IF(H1071="Closed",0,IF(H1071="Service Restored",0,IF(H1071="",0,1))))</f>
        <v/>
      </c>
      <c r="AM1071" s="124">
        <f>IF(AL1071=0,"",IF(AK1071&gt;20.99,"Aged","Non-Aged"))</f>
        <v/>
      </c>
      <c r="AN1071" s="112">
        <f>IF(Q1071&lt;&gt;"",MONTH(Q1071),"")</f>
        <v/>
      </c>
      <c r="AO1071" s="112">
        <f>IFERROR(VALUE(V1071),0)</f>
        <v/>
      </c>
    </row>
    <row customFormat="1" customHeight="1" ht="29.25" r="1072" s="112" spans="1:41">
      <c r="A1072" s="127" t="n"/>
      <c r="B1072" s="113" t="n"/>
      <c r="C1072" s="127" t="n"/>
      <c r="D1072" s="127" t="n"/>
      <c r="E1072" s="114">
        <f>IF(F1072 &lt;&gt; "",VLOOKUP(F1072,CategoryLookup,2,FALSE), "")</f>
        <v/>
      </c>
      <c r="F1072" s="126" t="n"/>
      <c r="G1072" s="127" t="n"/>
      <c r="H1072" s="127" t="n"/>
      <c r="I1072" s="127" t="n"/>
      <c r="J1072" s="127" t="n"/>
      <c r="K1072" s="127" t="n"/>
      <c r="L1072" s="127" t="n"/>
      <c r="M1072" s="127" t="n"/>
      <c r="N1072" s="120" t="n"/>
      <c r="O1072" s="120" t="n"/>
      <c r="P1072" s="120" t="n"/>
      <c r="Q1072" s="120" t="n"/>
      <c r="R1072" s="121" t="n"/>
      <c r="S1072" s="121" t="n"/>
      <c r="T1072" s="121" t="n"/>
      <c r="U1072" s="121" t="n"/>
      <c r="V1072" s="117">
        <f>IF(P1072="NA","NA",IF(P1072&lt;&gt;"",TEXT(P1072-N1072,"[h].mm"),""))</f>
        <v/>
      </c>
      <c r="W1072" s="118">
        <f>IF(AND(R1072="",S1072=""),"",R1072+S1072)</f>
        <v/>
      </c>
      <c r="X1072" s="116">
        <f>IF(O1072&lt;&gt;"",DATE(YEAR(O1072), MONTH(O1072), DAY(O1072)),"")</f>
        <v/>
      </c>
      <c r="Y1072" s="122" t="n"/>
      <c r="Z1072" s="123" t="n"/>
      <c r="AA1072" s="117">
        <f>IF(F1072="Re-assigned","NA",IF(W1072="","",IF(W1072&gt;=VLOOKUP(D1072,SLAMatrix,3,FALSE),"Yes",IF(W1072&lt;VLOOKUP(D1072,SLAMatrix,2,FALSE),"No","Internal"))))</f>
        <v/>
      </c>
      <c r="AB1072" s="123" t="n"/>
      <c r="AC1072" s="123" t="n"/>
      <c r="AD1072" s="119" t="n"/>
      <c r="AE1072" s="125" t="n"/>
      <c r="AF1072" s="124">
        <f>MONTH(O1072)</f>
        <v/>
      </c>
      <c r="AG1072" s="124">
        <f>VLOOKUP(IFERROR(MID(AE1072,1,(FIND(",",AE1072,1)-1)),AE1072),Facility_Region_Mapping,2,FALSE)</f>
        <v/>
      </c>
      <c r="AH1072" s="124" t="n"/>
      <c r="AI1072" s="124">
        <f>IF(C1072&lt;&gt;"",IF(M1072="ESM User",getInterfaceName($C1072),"NA"),"")</f>
        <v/>
      </c>
      <c r="AJ1072" s="116">
        <f>IF(Q1072&lt;&gt;"",DATE(YEAR(Q1072), MONTH(Q1072), DAY(Q1072)),"")</f>
        <v/>
      </c>
      <c r="AK1072" s="130">
        <f>IF(Q1072&lt;&gt;0,Q1072-N1072,TODAY()-N1072)</f>
        <v/>
      </c>
      <c r="AL1072" s="112">
        <f>IF(F1072="Re-assigned",0,IF(H1072="Closed",0,IF(H1072="Service Restored",0,IF(H1072="",0,1))))</f>
        <v/>
      </c>
      <c r="AM1072" s="124">
        <f>IF(AL1072=0,"",IF(AK1072&gt;20.99,"Aged","Non-Aged"))</f>
        <v/>
      </c>
      <c r="AN1072" s="112">
        <f>IF(Q1072&lt;&gt;"",MONTH(Q1072),"")</f>
        <v/>
      </c>
      <c r="AO1072" s="112">
        <f>IFERROR(VALUE(V1072),0)</f>
        <v/>
      </c>
    </row>
    <row customFormat="1" customHeight="1" ht="29.25" r="1073" s="112" spans="1:41">
      <c r="A1073" s="127" t="n"/>
      <c r="B1073" s="113" t="n"/>
      <c r="C1073" s="127" t="n"/>
      <c r="D1073" s="127" t="n"/>
      <c r="E1073" s="114">
        <f>IF(F1073 &lt;&gt; "",VLOOKUP(F1073,CategoryLookup,2,FALSE), "")</f>
        <v/>
      </c>
      <c r="F1073" s="126" t="n"/>
      <c r="G1073" s="127" t="n"/>
      <c r="H1073" s="127" t="n"/>
      <c r="I1073" s="127" t="n"/>
      <c r="J1073" s="127" t="n"/>
      <c r="K1073" s="127" t="n"/>
      <c r="L1073" s="127" t="n"/>
      <c r="M1073" s="127" t="n"/>
      <c r="N1073" s="120" t="n"/>
      <c r="O1073" s="120" t="n"/>
      <c r="P1073" s="120" t="n"/>
      <c r="Q1073" s="120" t="n"/>
      <c r="R1073" s="121" t="n"/>
      <c r="S1073" s="121" t="n"/>
      <c r="T1073" s="121" t="n"/>
      <c r="U1073" s="121" t="n"/>
      <c r="V1073" s="117">
        <f>IF(P1073="NA","NA",IF(P1073&lt;&gt;"",TEXT(P1073-N1073,"[h].mm"),""))</f>
        <v/>
      </c>
      <c r="W1073" s="118">
        <f>IF(AND(R1073="",S1073=""),"",R1073+S1073)</f>
        <v/>
      </c>
      <c r="X1073" s="116">
        <f>IF(O1073&lt;&gt;"",DATE(YEAR(O1073), MONTH(O1073), DAY(O1073)),"")</f>
        <v/>
      </c>
      <c r="Y1073" s="122" t="n"/>
      <c r="Z1073" s="123" t="n"/>
      <c r="AA1073" s="117">
        <f>IF(F1073="Re-assigned","NA",IF(W1073="","",IF(W1073&gt;=VLOOKUP(D1073,SLAMatrix,3,FALSE),"Yes",IF(W1073&lt;VLOOKUP(D1073,SLAMatrix,2,FALSE),"No","Internal"))))</f>
        <v/>
      </c>
      <c r="AB1073" s="123" t="n"/>
      <c r="AC1073" s="123" t="n"/>
      <c r="AD1073" s="119" t="n"/>
      <c r="AE1073" s="125" t="n"/>
      <c r="AF1073" s="124">
        <f>MONTH(O1073)</f>
        <v/>
      </c>
      <c r="AG1073" s="124">
        <f>VLOOKUP(IFERROR(MID(AE1073,1,(FIND(",",AE1073,1)-1)),AE1073),Facility_Region_Mapping,2,FALSE)</f>
        <v/>
      </c>
      <c r="AH1073" s="124" t="n"/>
      <c r="AI1073" s="124">
        <f>IF(C1073&lt;&gt;"",IF(M1073="ESM User",getInterfaceName($C1073),"NA"),"")</f>
        <v/>
      </c>
      <c r="AJ1073" s="116">
        <f>IF(Q1073&lt;&gt;"",DATE(YEAR(Q1073), MONTH(Q1073), DAY(Q1073)),"")</f>
        <v/>
      </c>
      <c r="AK1073" s="130">
        <f>IF(Q1073&lt;&gt;0,Q1073-N1073,TODAY()-N1073)</f>
        <v/>
      </c>
      <c r="AL1073" s="112">
        <f>IF(F1073="Re-assigned",0,IF(H1073="Closed",0,IF(H1073="Service Restored",0,IF(H1073="",0,1))))</f>
        <v/>
      </c>
      <c r="AM1073" s="124">
        <f>IF(AL1073=0,"",IF(AK1073&gt;20.99,"Aged","Non-Aged"))</f>
        <v/>
      </c>
      <c r="AN1073" s="112">
        <f>IF(Q1073&lt;&gt;"",MONTH(Q1073),"")</f>
        <v/>
      </c>
      <c r="AO1073" s="112">
        <f>IFERROR(VALUE(V1073),0)</f>
        <v/>
      </c>
    </row>
    <row customFormat="1" customHeight="1" ht="29.25" r="1074" s="112" spans="1:41">
      <c r="A1074" s="127" t="n"/>
      <c r="B1074" s="113" t="n"/>
      <c r="C1074" s="127" t="n"/>
      <c r="D1074" s="127" t="n"/>
      <c r="E1074" s="114">
        <f>IF(F1074 &lt;&gt; "",VLOOKUP(F1074,CategoryLookup,2,FALSE), "")</f>
        <v/>
      </c>
      <c r="F1074" s="126" t="n"/>
      <c r="G1074" s="127" t="n"/>
      <c r="H1074" s="127" t="n"/>
      <c r="I1074" s="127" t="n"/>
      <c r="J1074" s="127" t="n"/>
      <c r="K1074" s="127" t="n"/>
      <c r="L1074" s="127" t="n"/>
      <c r="M1074" s="127" t="n"/>
      <c r="N1074" s="120" t="n"/>
      <c r="O1074" s="120" t="n"/>
      <c r="P1074" s="120" t="n"/>
      <c r="Q1074" s="120" t="n"/>
      <c r="R1074" s="121" t="n"/>
      <c r="S1074" s="121" t="n"/>
      <c r="T1074" s="121" t="n"/>
      <c r="U1074" s="121" t="n"/>
      <c r="V1074" s="117">
        <f>IF(P1074="NA","NA",IF(P1074&lt;&gt;"",TEXT(P1074-N1074,"[h].mm"),""))</f>
        <v/>
      </c>
      <c r="W1074" s="118">
        <f>IF(AND(R1074="",S1074=""),"",R1074+S1074)</f>
        <v/>
      </c>
      <c r="X1074" s="116">
        <f>IF(O1074&lt;&gt;"",DATE(YEAR(O1074), MONTH(O1074), DAY(O1074)),"")</f>
        <v/>
      </c>
      <c r="Y1074" s="122" t="n"/>
      <c r="Z1074" s="123" t="n"/>
      <c r="AA1074" s="117">
        <f>IF(F1074="Re-assigned","NA",IF(W1074="","",IF(W1074&gt;=VLOOKUP(D1074,SLAMatrix,3,FALSE),"Yes",IF(W1074&lt;VLOOKUP(D1074,SLAMatrix,2,FALSE),"No","Internal"))))</f>
        <v/>
      </c>
      <c r="AB1074" s="123" t="n"/>
      <c r="AC1074" s="123" t="n"/>
      <c r="AD1074" s="119" t="n"/>
      <c r="AE1074" s="125" t="n"/>
      <c r="AF1074" s="124">
        <f>MONTH(O1074)</f>
        <v/>
      </c>
      <c r="AG1074" s="124">
        <f>VLOOKUP(IFERROR(MID(AE1074,1,(FIND(",",AE1074,1)-1)),AE1074),Facility_Region_Mapping,2,FALSE)</f>
        <v/>
      </c>
      <c r="AH1074" s="124" t="n"/>
      <c r="AI1074" s="124">
        <f>IF(C1074&lt;&gt;"",IF(M1074="ESM User",getInterfaceName($C1074),"NA"),"")</f>
        <v/>
      </c>
      <c r="AJ1074" s="116">
        <f>IF(Q1074&lt;&gt;"",DATE(YEAR(Q1074), MONTH(Q1074), DAY(Q1074)),"")</f>
        <v/>
      </c>
      <c r="AK1074" s="130">
        <f>IF(Q1074&lt;&gt;0,Q1074-N1074,TODAY()-N1074)</f>
        <v/>
      </c>
      <c r="AL1074" s="112">
        <f>IF(F1074="Re-assigned",0,IF(H1074="Closed",0,IF(H1074="Service Restored",0,IF(H1074="",0,1))))</f>
        <v/>
      </c>
      <c r="AM1074" s="124">
        <f>IF(AL1074=0,"",IF(AK1074&gt;20.99,"Aged","Non-Aged"))</f>
        <v/>
      </c>
      <c r="AN1074" s="112">
        <f>IF(Q1074&lt;&gt;"",MONTH(Q1074),"")</f>
        <v/>
      </c>
      <c r="AO1074" s="112">
        <f>IFERROR(VALUE(V1074),0)</f>
        <v/>
      </c>
    </row>
    <row customFormat="1" customHeight="1" ht="29.25" r="1075" s="112" spans="1:41">
      <c r="A1075" s="127" t="n"/>
      <c r="B1075" s="113" t="n"/>
      <c r="C1075" s="127" t="n"/>
      <c r="D1075" s="127" t="n"/>
      <c r="E1075" s="114">
        <f>IF(F1075 &lt;&gt; "",VLOOKUP(F1075,CategoryLookup,2,FALSE), "")</f>
        <v/>
      </c>
      <c r="F1075" s="126" t="n"/>
      <c r="G1075" s="127" t="n"/>
      <c r="H1075" s="127" t="n"/>
      <c r="I1075" s="127" t="n"/>
      <c r="J1075" s="127" t="n"/>
      <c r="K1075" s="127" t="n"/>
      <c r="L1075" s="127" t="n"/>
      <c r="M1075" s="127" t="n"/>
      <c r="N1075" s="120" t="n"/>
      <c r="O1075" s="120" t="n"/>
      <c r="P1075" s="120" t="n"/>
      <c r="Q1075" s="120" t="n"/>
      <c r="R1075" s="121" t="n"/>
      <c r="S1075" s="121" t="n"/>
      <c r="T1075" s="121" t="n"/>
      <c r="U1075" s="121" t="n"/>
      <c r="V1075" s="117">
        <f>IF(P1075="NA","NA",IF(P1075&lt;&gt;"",TEXT(P1075-N1075,"[h].mm"),""))</f>
        <v/>
      </c>
      <c r="W1075" s="118">
        <f>IF(AND(R1075="",S1075=""),"",R1075+S1075)</f>
        <v/>
      </c>
      <c r="X1075" s="116">
        <f>IF(O1075&lt;&gt;"",DATE(YEAR(O1075), MONTH(O1075), DAY(O1075)),"")</f>
        <v/>
      </c>
      <c r="Y1075" s="122" t="n"/>
      <c r="Z1075" s="123" t="n"/>
      <c r="AA1075" s="117">
        <f>IF(F1075="Re-assigned","NA",IF(W1075="","",IF(W1075&gt;=VLOOKUP(D1075,SLAMatrix,3,FALSE),"Yes",IF(W1075&lt;VLOOKUP(D1075,SLAMatrix,2,FALSE),"No","Internal"))))</f>
        <v/>
      </c>
      <c r="AB1075" s="123" t="n"/>
      <c r="AC1075" s="123" t="n"/>
      <c r="AD1075" s="119" t="n"/>
      <c r="AE1075" s="125" t="n"/>
      <c r="AF1075" s="124">
        <f>MONTH(O1075)</f>
        <v/>
      </c>
      <c r="AG1075" s="124">
        <f>VLOOKUP(IFERROR(MID(AE1075,1,(FIND(",",AE1075,1)-1)),AE1075),Facility_Region_Mapping,2,FALSE)</f>
        <v/>
      </c>
      <c r="AH1075" s="124" t="n"/>
      <c r="AI1075" s="124">
        <f>IF(C1075&lt;&gt;"",IF(M1075="ESM User",getInterfaceName($C1075),"NA"),"")</f>
        <v/>
      </c>
      <c r="AJ1075" s="116">
        <f>IF(Q1075&lt;&gt;"",DATE(YEAR(Q1075), MONTH(Q1075), DAY(Q1075)),"")</f>
        <v/>
      </c>
      <c r="AK1075" s="130">
        <f>IF(Q1075&lt;&gt;0,Q1075-N1075,TODAY()-N1075)</f>
        <v/>
      </c>
      <c r="AL1075" s="112">
        <f>IF(F1075="Re-assigned",0,IF(H1075="Closed",0,IF(H1075="Service Restored",0,IF(H1075="",0,1))))</f>
        <v/>
      </c>
      <c r="AM1075" s="124">
        <f>IF(AL1075=0,"",IF(AK1075&gt;20.99,"Aged","Non-Aged"))</f>
        <v/>
      </c>
      <c r="AN1075" s="112">
        <f>IF(Q1075&lt;&gt;"",MONTH(Q1075),"")</f>
        <v/>
      </c>
      <c r="AO1075" s="112">
        <f>IFERROR(VALUE(V1075),0)</f>
        <v/>
      </c>
    </row>
    <row customFormat="1" customHeight="1" ht="29.25" r="1076" s="112" spans="1:41">
      <c r="A1076" s="127" t="n"/>
      <c r="B1076" s="113" t="n"/>
      <c r="C1076" s="127" t="n"/>
      <c r="D1076" s="127" t="n"/>
      <c r="E1076" s="114">
        <f>IF(F1076 &lt;&gt; "",VLOOKUP(F1076,CategoryLookup,2,FALSE), "")</f>
        <v/>
      </c>
      <c r="F1076" s="126" t="n"/>
      <c r="G1076" s="127" t="n"/>
      <c r="H1076" s="127" t="n"/>
      <c r="I1076" s="127" t="n"/>
      <c r="J1076" s="127" t="n"/>
      <c r="K1076" s="127" t="n"/>
      <c r="L1076" s="127" t="n"/>
      <c r="M1076" s="127" t="n"/>
      <c r="N1076" s="120" t="n"/>
      <c r="O1076" s="120" t="n"/>
      <c r="P1076" s="120" t="n"/>
      <c r="Q1076" s="120" t="n"/>
      <c r="R1076" s="121" t="n"/>
      <c r="S1076" s="121" t="n"/>
      <c r="T1076" s="121" t="n"/>
      <c r="U1076" s="121" t="n"/>
      <c r="V1076" s="117">
        <f>IF(P1076="NA","NA",IF(P1076&lt;&gt;"",TEXT(P1076-N1076,"[h].mm"),""))</f>
        <v/>
      </c>
      <c r="W1076" s="118">
        <f>IF(AND(R1076="",S1076=""),"",R1076+S1076)</f>
        <v/>
      </c>
      <c r="X1076" s="116">
        <f>IF(O1076&lt;&gt;"",DATE(YEAR(O1076), MONTH(O1076), DAY(O1076)),"")</f>
        <v/>
      </c>
      <c r="Y1076" s="122" t="n"/>
      <c r="Z1076" s="123" t="n"/>
      <c r="AA1076" s="117">
        <f>IF(F1076="Re-assigned","NA",IF(W1076="","",IF(W1076&gt;=VLOOKUP(D1076,SLAMatrix,3,FALSE),"Yes",IF(W1076&lt;VLOOKUP(D1076,SLAMatrix,2,FALSE),"No","Internal"))))</f>
        <v/>
      </c>
      <c r="AB1076" s="123" t="n"/>
      <c r="AC1076" s="123" t="n"/>
      <c r="AD1076" s="119" t="n"/>
      <c r="AE1076" s="125" t="n"/>
      <c r="AF1076" s="124">
        <f>MONTH(O1076)</f>
        <v/>
      </c>
      <c r="AG1076" s="124">
        <f>VLOOKUP(IFERROR(MID(AE1076,1,(FIND(",",AE1076,1)-1)),AE1076),Facility_Region_Mapping,2,FALSE)</f>
        <v/>
      </c>
      <c r="AH1076" s="124" t="n"/>
      <c r="AI1076" s="124">
        <f>IF(C1076&lt;&gt;"",IF(M1076="ESM User",getInterfaceName($C1076),"NA"),"")</f>
        <v/>
      </c>
      <c r="AJ1076" s="116">
        <f>IF(Q1076&lt;&gt;"",DATE(YEAR(Q1076), MONTH(Q1076), DAY(Q1076)),"")</f>
        <v/>
      </c>
      <c r="AK1076" s="130">
        <f>IF(Q1076&lt;&gt;0,Q1076-N1076,TODAY()-N1076)</f>
        <v/>
      </c>
      <c r="AL1076" s="112">
        <f>IF(F1076="Re-assigned",0,IF(H1076="Closed",0,IF(H1076="Service Restored",0,IF(H1076="",0,1))))</f>
        <v/>
      </c>
      <c r="AM1076" s="124">
        <f>IF(AL1076=0,"",IF(AK1076&gt;20.99,"Aged","Non-Aged"))</f>
        <v/>
      </c>
      <c r="AN1076" s="112">
        <f>IF(Q1076&lt;&gt;"",MONTH(Q1076),"")</f>
        <v/>
      </c>
      <c r="AO1076" s="112">
        <f>IFERROR(VALUE(V1076),0)</f>
        <v/>
      </c>
    </row>
    <row customFormat="1" customHeight="1" ht="29.25" r="1077" s="112" spans="1:41">
      <c r="A1077" s="127" t="n"/>
      <c r="B1077" s="113" t="n"/>
      <c r="C1077" s="127" t="n"/>
      <c r="D1077" s="127" t="n"/>
      <c r="E1077" s="114">
        <f>IF(F1077 &lt;&gt; "",VLOOKUP(F1077,CategoryLookup,2,FALSE), "")</f>
        <v/>
      </c>
      <c r="F1077" s="126" t="n"/>
      <c r="G1077" s="127" t="n"/>
      <c r="H1077" s="127" t="n"/>
      <c r="I1077" s="127" t="n"/>
      <c r="J1077" s="127" t="n"/>
      <c r="K1077" s="127" t="n"/>
      <c r="L1077" s="127" t="n"/>
      <c r="M1077" s="127" t="n"/>
      <c r="N1077" s="120" t="n"/>
      <c r="O1077" s="120" t="n"/>
      <c r="P1077" s="120" t="n"/>
      <c r="Q1077" s="120" t="n"/>
      <c r="R1077" s="121" t="n"/>
      <c r="S1077" s="121" t="n"/>
      <c r="T1077" s="121" t="n"/>
      <c r="U1077" s="121" t="n"/>
      <c r="V1077" s="117">
        <f>IF(P1077="NA","NA",IF(P1077&lt;&gt;"",TEXT(P1077-N1077,"[h].mm"),""))</f>
        <v/>
      </c>
      <c r="W1077" s="118">
        <f>IF(AND(R1077="",S1077=""),"",R1077+S1077)</f>
        <v/>
      </c>
      <c r="X1077" s="116">
        <f>IF(O1077&lt;&gt;"",DATE(YEAR(O1077), MONTH(O1077), DAY(O1077)),"")</f>
        <v/>
      </c>
      <c r="Y1077" s="122" t="n"/>
      <c r="Z1077" s="123" t="n"/>
      <c r="AA1077" s="117">
        <f>IF(F1077="Re-assigned","NA",IF(W1077="","",IF(W1077&gt;=VLOOKUP(D1077,SLAMatrix,3,FALSE),"Yes",IF(W1077&lt;VLOOKUP(D1077,SLAMatrix,2,FALSE),"No","Internal"))))</f>
        <v/>
      </c>
      <c r="AB1077" s="123" t="n"/>
      <c r="AC1077" s="123" t="n"/>
      <c r="AD1077" s="119" t="n"/>
      <c r="AE1077" s="125" t="n"/>
      <c r="AF1077" s="124">
        <f>MONTH(O1077)</f>
        <v/>
      </c>
      <c r="AG1077" s="124">
        <f>VLOOKUP(IFERROR(MID(AE1077,1,(FIND(",",AE1077,1)-1)),AE1077),Facility_Region_Mapping,2,FALSE)</f>
        <v/>
      </c>
      <c r="AH1077" s="124" t="n"/>
      <c r="AI1077" s="124">
        <f>IF(C1077&lt;&gt;"",IF(M1077="ESM User",getInterfaceName($C1077),"NA"),"")</f>
        <v/>
      </c>
      <c r="AJ1077" s="116">
        <f>IF(Q1077&lt;&gt;"",DATE(YEAR(Q1077), MONTH(Q1077), DAY(Q1077)),"")</f>
        <v/>
      </c>
      <c r="AK1077" s="130">
        <f>IF(Q1077&lt;&gt;0,Q1077-N1077,TODAY()-N1077)</f>
        <v/>
      </c>
      <c r="AL1077" s="112">
        <f>IF(F1077="Re-assigned",0,IF(H1077="Closed",0,IF(H1077="Service Restored",0,IF(H1077="",0,1))))</f>
        <v/>
      </c>
      <c r="AM1077" s="124">
        <f>IF(AL1077=0,"",IF(AK1077&gt;20.99,"Aged","Non-Aged"))</f>
        <v/>
      </c>
      <c r="AN1077" s="112">
        <f>IF(Q1077&lt;&gt;"",MONTH(Q1077),"")</f>
        <v/>
      </c>
      <c r="AO1077" s="112">
        <f>IFERROR(VALUE(V1077),0)</f>
        <v/>
      </c>
    </row>
    <row customFormat="1" customHeight="1" ht="29.25" r="1078" s="112" spans="1:41">
      <c r="A1078" s="127" t="n"/>
      <c r="B1078" s="113" t="n"/>
      <c r="C1078" s="127" t="n"/>
      <c r="D1078" s="127" t="n"/>
      <c r="E1078" s="114">
        <f>IF(F1078 &lt;&gt; "",VLOOKUP(F1078,CategoryLookup,2,FALSE), "")</f>
        <v/>
      </c>
      <c r="F1078" s="126" t="n"/>
      <c r="G1078" s="127" t="n"/>
      <c r="H1078" s="127" t="n"/>
      <c r="I1078" s="127" t="n"/>
      <c r="J1078" s="127" t="n"/>
      <c r="K1078" s="127" t="n"/>
      <c r="L1078" s="127" t="n"/>
      <c r="M1078" s="127" t="n"/>
      <c r="N1078" s="120" t="n"/>
      <c r="O1078" s="120" t="n"/>
      <c r="P1078" s="120" t="n"/>
      <c r="Q1078" s="120" t="n"/>
      <c r="R1078" s="121" t="n"/>
      <c r="S1078" s="121" t="n"/>
      <c r="T1078" s="121" t="n"/>
      <c r="U1078" s="121" t="n"/>
      <c r="V1078" s="117">
        <f>IF(P1078="NA","NA",IF(P1078&lt;&gt;"",TEXT(P1078-N1078,"[h].mm"),""))</f>
        <v/>
      </c>
      <c r="W1078" s="118">
        <f>IF(AND(R1078="",S1078=""),"",R1078+S1078)</f>
        <v/>
      </c>
      <c r="X1078" s="116">
        <f>IF(O1078&lt;&gt;"",DATE(YEAR(O1078), MONTH(O1078), DAY(O1078)),"")</f>
        <v/>
      </c>
      <c r="Y1078" s="122" t="n"/>
      <c r="Z1078" s="123" t="n"/>
      <c r="AA1078" s="117">
        <f>IF(F1078="Re-assigned","NA",IF(W1078="","",IF(W1078&gt;=VLOOKUP(D1078,SLAMatrix,3,FALSE),"Yes",IF(W1078&lt;VLOOKUP(D1078,SLAMatrix,2,FALSE),"No","Internal"))))</f>
        <v/>
      </c>
      <c r="AB1078" s="123" t="n"/>
      <c r="AC1078" s="123" t="n"/>
      <c r="AD1078" s="119" t="n"/>
      <c r="AE1078" s="125" t="n"/>
      <c r="AF1078" s="124">
        <f>MONTH(O1078)</f>
        <v/>
      </c>
      <c r="AG1078" s="124">
        <f>VLOOKUP(IFERROR(MID(AE1078,1,(FIND(",",AE1078,1)-1)),AE1078),Facility_Region_Mapping,2,FALSE)</f>
        <v/>
      </c>
      <c r="AH1078" s="124" t="n"/>
      <c r="AI1078" s="124">
        <f>IF(C1078&lt;&gt;"",IF(M1078="ESM User",getInterfaceName($C1078),"NA"),"")</f>
        <v/>
      </c>
      <c r="AJ1078" s="116">
        <f>IF(Q1078&lt;&gt;"",DATE(YEAR(Q1078), MONTH(Q1078), DAY(Q1078)),"")</f>
        <v/>
      </c>
      <c r="AK1078" s="130">
        <f>IF(Q1078&lt;&gt;0,Q1078-N1078,TODAY()-N1078)</f>
        <v/>
      </c>
      <c r="AL1078" s="112">
        <f>IF(F1078="Re-assigned",0,IF(H1078="Closed",0,IF(H1078="Service Restored",0,IF(H1078="",0,1))))</f>
        <v/>
      </c>
      <c r="AM1078" s="124">
        <f>IF(AL1078=0,"",IF(AK1078&gt;20.99,"Aged","Non-Aged"))</f>
        <v/>
      </c>
      <c r="AN1078" s="112">
        <f>IF(Q1078&lt;&gt;"",MONTH(Q1078),"")</f>
        <v/>
      </c>
      <c r="AO1078" s="112">
        <f>IFERROR(VALUE(V1078),0)</f>
        <v/>
      </c>
    </row>
    <row customFormat="1" customHeight="1" ht="29.25" r="1079" s="112" spans="1:41">
      <c r="A1079" s="127" t="n"/>
      <c r="B1079" s="113" t="n"/>
      <c r="C1079" s="127" t="n"/>
      <c r="D1079" s="127" t="n"/>
      <c r="E1079" s="114">
        <f>IF(F1079 &lt;&gt; "",VLOOKUP(F1079,CategoryLookup,2,FALSE), "")</f>
        <v/>
      </c>
      <c r="F1079" s="126" t="n"/>
      <c r="G1079" s="127" t="n"/>
      <c r="H1079" s="127" t="n"/>
      <c r="I1079" s="127" t="n"/>
      <c r="J1079" s="127" t="n"/>
      <c r="K1079" s="127" t="n"/>
      <c r="L1079" s="127" t="n"/>
      <c r="M1079" s="127" t="n"/>
      <c r="N1079" s="120" t="n"/>
      <c r="O1079" s="120" t="n"/>
      <c r="P1079" s="120" t="n"/>
      <c r="Q1079" s="120" t="n"/>
      <c r="R1079" s="121" t="n"/>
      <c r="S1079" s="121" t="n"/>
      <c r="T1079" s="121" t="n"/>
      <c r="U1079" s="121" t="n"/>
      <c r="V1079" s="117">
        <f>IF(P1079="NA","NA",IF(P1079&lt;&gt;"",TEXT(P1079-N1079,"[h].mm"),""))</f>
        <v/>
      </c>
      <c r="W1079" s="118">
        <f>IF(AND(R1079="",S1079=""),"",R1079+S1079)</f>
        <v/>
      </c>
      <c r="X1079" s="116">
        <f>IF(O1079&lt;&gt;"",DATE(YEAR(O1079), MONTH(O1079), DAY(O1079)),"")</f>
        <v/>
      </c>
      <c r="Y1079" s="122" t="n"/>
      <c r="Z1079" s="123" t="n"/>
      <c r="AA1079" s="117">
        <f>IF(F1079="Re-assigned","NA",IF(W1079="","",IF(W1079&gt;=VLOOKUP(D1079,SLAMatrix,3,FALSE),"Yes",IF(W1079&lt;VLOOKUP(D1079,SLAMatrix,2,FALSE),"No","Internal"))))</f>
        <v/>
      </c>
      <c r="AB1079" s="123" t="n"/>
      <c r="AC1079" s="123" t="n"/>
      <c r="AD1079" s="119" t="n"/>
      <c r="AE1079" s="125" t="n"/>
      <c r="AF1079" s="124">
        <f>MONTH(O1079)</f>
        <v/>
      </c>
      <c r="AG1079" s="124">
        <f>VLOOKUP(IFERROR(MID(AE1079,1,(FIND(",",AE1079,1)-1)),AE1079),Facility_Region_Mapping,2,FALSE)</f>
        <v/>
      </c>
      <c r="AH1079" s="124" t="n"/>
      <c r="AI1079" s="124">
        <f>IF(C1079&lt;&gt;"",IF(M1079="ESM User",getInterfaceName($C1079),"NA"),"")</f>
        <v/>
      </c>
      <c r="AJ1079" s="116">
        <f>IF(Q1079&lt;&gt;"",DATE(YEAR(Q1079), MONTH(Q1079), DAY(Q1079)),"")</f>
        <v/>
      </c>
      <c r="AK1079" s="130">
        <f>IF(Q1079&lt;&gt;0,Q1079-N1079,TODAY()-N1079)</f>
        <v/>
      </c>
      <c r="AL1079" s="112">
        <f>IF(F1079="Re-assigned",0,IF(H1079="Closed",0,IF(H1079="Service Restored",0,IF(H1079="",0,1))))</f>
        <v/>
      </c>
      <c r="AM1079" s="124">
        <f>IF(AL1079=0,"",IF(AK1079&gt;20.99,"Aged","Non-Aged"))</f>
        <v/>
      </c>
      <c r="AN1079" s="112">
        <f>IF(Q1079&lt;&gt;"",MONTH(Q1079),"")</f>
        <v/>
      </c>
      <c r="AO1079" s="112">
        <f>IFERROR(VALUE(V1079),0)</f>
        <v/>
      </c>
    </row>
    <row customFormat="1" customHeight="1" ht="29.25" r="1080" s="112" spans="1:41">
      <c r="A1080" s="127" t="n"/>
      <c r="B1080" s="113" t="n"/>
      <c r="C1080" s="127" t="n"/>
      <c r="D1080" s="127" t="n"/>
      <c r="E1080" s="114">
        <f>IF(F1080 &lt;&gt; "",VLOOKUP(F1080,CategoryLookup,2,FALSE), "")</f>
        <v/>
      </c>
      <c r="F1080" s="126" t="n"/>
      <c r="G1080" s="127" t="n"/>
      <c r="H1080" s="127" t="n"/>
      <c r="I1080" s="127" t="n"/>
      <c r="J1080" s="127" t="n"/>
      <c r="K1080" s="127" t="n"/>
      <c r="L1080" s="127" t="n"/>
      <c r="M1080" s="127" t="n"/>
      <c r="N1080" s="120" t="n"/>
      <c r="O1080" s="120" t="n"/>
      <c r="P1080" s="120" t="n"/>
      <c r="Q1080" s="120" t="n"/>
      <c r="R1080" s="121" t="n"/>
      <c r="S1080" s="121" t="n"/>
      <c r="T1080" s="121" t="n"/>
      <c r="U1080" s="121" t="n"/>
      <c r="V1080" s="117">
        <f>IF(P1080="NA","NA",IF(P1080&lt;&gt;"",TEXT(P1080-N1080,"[h].mm"),""))</f>
        <v/>
      </c>
      <c r="W1080" s="118">
        <f>IF(AND(R1080="",S1080=""),"",R1080+S1080)</f>
        <v/>
      </c>
      <c r="X1080" s="116">
        <f>IF(O1080&lt;&gt;"",DATE(YEAR(O1080), MONTH(O1080), DAY(O1080)),"")</f>
        <v/>
      </c>
      <c r="Y1080" s="122" t="n"/>
      <c r="Z1080" s="123" t="n"/>
      <c r="AA1080" s="117">
        <f>IF(F1080="Re-assigned","NA",IF(W1080="","",IF(W1080&gt;=VLOOKUP(D1080,SLAMatrix,3,FALSE),"Yes",IF(W1080&lt;VLOOKUP(D1080,SLAMatrix,2,FALSE),"No","Internal"))))</f>
        <v/>
      </c>
      <c r="AB1080" s="123" t="n"/>
      <c r="AC1080" s="123" t="n"/>
      <c r="AD1080" s="119" t="n"/>
      <c r="AE1080" s="125" t="n"/>
      <c r="AF1080" s="124">
        <f>MONTH(O1080)</f>
        <v/>
      </c>
      <c r="AG1080" s="124">
        <f>VLOOKUP(IFERROR(MID(AE1080,1,(FIND(",",AE1080,1)-1)),AE1080),Facility_Region_Mapping,2,FALSE)</f>
        <v/>
      </c>
      <c r="AH1080" s="124" t="n"/>
      <c r="AI1080" s="124">
        <f>IF(C1080&lt;&gt;"",IF(M1080="ESM User",getInterfaceName($C1080),"NA"),"")</f>
        <v/>
      </c>
      <c r="AJ1080" s="116">
        <f>IF(Q1080&lt;&gt;"",DATE(YEAR(Q1080), MONTH(Q1080), DAY(Q1080)),"")</f>
        <v/>
      </c>
      <c r="AK1080" s="130">
        <f>IF(Q1080&lt;&gt;0,Q1080-N1080,TODAY()-N1080)</f>
        <v/>
      </c>
      <c r="AL1080" s="112">
        <f>IF(F1080="Re-assigned",0,IF(H1080="Closed",0,IF(H1080="Service Restored",0,IF(H1080="",0,1))))</f>
        <v/>
      </c>
      <c r="AM1080" s="124">
        <f>IF(AL1080=0,"",IF(AK1080&gt;20.99,"Aged","Non-Aged"))</f>
        <v/>
      </c>
      <c r="AN1080" s="112">
        <f>IF(Q1080&lt;&gt;"",MONTH(Q1080),"")</f>
        <v/>
      </c>
      <c r="AO1080" s="112">
        <f>IFERROR(VALUE(V1080),0)</f>
        <v/>
      </c>
    </row>
    <row customFormat="1" customHeight="1" ht="29.25" r="1081" s="112" spans="1:41">
      <c r="A1081" s="127" t="n"/>
      <c r="B1081" s="113" t="n"/>
      <c r="C1081" s="127" t="n"/>
      <c r="D1081" s="127" t="n"/>
      <c r="E1081" s="114">
        <f>IF(F1081 &lt;&gt; "",VLOOKUP(F1081,CategoryLookup,2,FALSE), "")</f>
        <v/>
      </c>
      <c r="F1081" s="126" t="n"/>
      <c r="G1081" s="127" t="n"/>
      <c r="H1081" s="127" t="n"/>
      <c r="I1081" s="127" t="n"/>
      <c r="J1081" s="127" t="n"/>
      <c r="K1081" s="127" t="n"/>
      <c r="L1081" s="127" t="n"/>
      <c r="M1081" s="127" t="n"/>
      <c r="N1081" s="120" t="n"/>
      <c r="O1081" s="120" t="n"/>
      <c r="P1081" s="120" t="n"/>
      <c r="Q1081" s="120" t="n"/>
      <c r="R1081" s="121" t="n"/>
      <c r="S1081" s="121" t="n"/>
      <c r="T1081" s="121" t="n"/>
      <c r="U1081" s="121" t="n"/>
      <c r="V1081" s="117">
        <f>IF(P1081="NA","NA",IF(P1081&lt;&gt;"",TEXT(P1081-N1081,"[h].mm"),""))</f>
        <v/>
      </c>
      <c r="W1081" s="118">
        <f>IF(AND(R1081="",S1081=""),"",R1081+S1081)</f>
        <v/>
      </c>
      <c r="X1081" s="116">
        <f>IF(O1081&lt;&gt;"",DATE(YEAR(O1081), MONTH(O1081), DAY(O1081)),"")</f>
        <v/>
      </c>
      <c r="Y1081" s="122" t="n"/>
      <c r="Z1081" s="123" t="n"/>
      <c r="AA1081" s="117">
        <f>IF(F1081="Re-assigned","NA",IF(W1081="","",IF(W1081&gt;=VLOOKUP(D1081,SLAMatrix,3,FALSE),"Yes",IF(W1081&lt;VLOOKUP(D1081,SLAMatrix,2,FALSE),"No","Internal"))))</f>
        <v/>
      </c>
      <c r="AB1081" s="123" t="n"/>
      <c r="AC1081" s="123" t="n"/>
      <c r="AD1081" s="119" t="n"/>
      <c r="AE1081" s="125" t="n"/>
      <c r="AF1081" s="124">
        <f>MONTH(O1081)</f>
        <v/>
      </c>
      <c r="AG1081" s="124">
        <f>VLOOKUP(IFERROR(MID(AE1081,1,(FIND(",",AE1081,1)-1)),AE1081),Facility_Region_Mapping,2,FALSE)</f>
        <v/>
      </c>
      <c r="AH1081" s="124" t="n"/>
      <c r="AI1081" s="124">
        <f>IF(C1081&lt;&gt;"",IF(M1081="ESM User",getInterfaceName($C1081),"NA"),"")</f>
        <v/>
      </c>
      <c r="AJ1081" s="116">
        <f>IF(Q1081&lt;&gt;"",DATE(YEAR(Q1081), MONTH(Q1081), DAY(Q1081)),"")</f>
        <v/>
      </c>
      <c r="AK1081" s="130">
        <f>IF(Q1081&lt;&gt;0,Q1081-N1081,TODAY()-N1081)</f>
        <v/>
      </c>
      <c r="AL1081" s="112">
        <f>IF(F1081="Re-assigned",0,IF(H1081="Closed",0,IF(H1081="Service Restored",0,IF(H1081="",0,1))))</f>
        <v/>
      </c>
      <c r="AM1081" s="124">
        <f>IF(AL1081=0,"",IF(AK1081&gt;20.99,"Aged","Non-Aged"))</f>
        <v/>
      </c>
      <c r="AN1081" s="112">
        <f>IF(Q1081&lt;&gt;"",MONTH(Q1081),"")</f>
        <v/>
      </c>
      <c r="AO1081" s="112">
        <f>IFERROR(VALUE(V1081),0)</f>
        <v/>
      </c>
    </row>
    <row customFormat="1" customHeight="1" ht="29.25" r="1082" s="112" spans="1:41">
      <c r="A1082" s="127" t="n"/>
      <c r="B1082" s="113" t="n"/>
      <c r="C1082" s="127" t="n"/>
      <c r="D1082" s="127" t="n"/>
      <c r="E1082" s="114">
        <f>IF(F1082 &lt;&gt; "",VLOOKUP(F1082,CategoryLookup,2,FALSE), "")</f>
        <v/>
      </c>
      <c r="F1082" s="126" t="n"/>
      <c r="G1082" s="127" t="n"/>
      <c r="H1082" s="127" t="n"/>
      <c r="I1082" s="127" t="n"/>
      <c r="J1082" s="127" t="n"/>
      <c r="K1082" s="127" t="n"/>
      <c r="L1082" s="127" t="n"/>
      <c r="M1082" s="127" t="n"/>
      <c r="N1082" s="120" t="n"/>
      <c r="O1082" s="120" t="n"/>
      <c r="P1082" s="120" t="n"/>
      <c r="Q1082" s="120" t="n"/>
      <c r="R1082" s="121" t="n"/>
      <c r="S1082" s="121" t="n"/>
      <c r="T1082" s="121" t="n"/>
      <c r="U1082" s="121" t="n"/>
      <c r="V1082" s="117">
        <f>IF(P1082="NA","NA",IF(P1082&lt;&gt;"",TEXT(P1082-N1082,"[h].mm"),""))</f>
        <v/>
      </c>
      <c r="W1082" s="118">
        <f>IF(AND(R1082="",S1082=""),"",R1082+S1082)</f>
        <v/>
      </c>
      <c r="X1082" s="116">
        <f>IF(O1082&lt;&gt;"",DATE(YEAR(O1082), MONTH(O1082), DAY(O1082)),"")</f>
        <v/>
      </c>
      <c r="Y1082" s="122" t="n"/>
      <c r="Z1082" s="123" t="n"/>
      <c r="AA1082" s="117">
        <f>IF(F1082="Re-assigned","NA",IF(W1082="","",IF(W1082&gt;=VLOOKUP(D1082,SLAMatrix,3,FALSE),"Yes",IF(W1082&lt;VLOOKUP(D1082,SLAMatrix,2,FALSE),"No","Internal"))))</f>
        <v/>
      </c>
      <c r="AB1082" s="123" t="n"/>
      <c r="AC1082" s="123" t="n"/>
      <c r="AD1082" s="119" t="n"/>
      <c r="AE1082" s="125" t="n"/>
      <c r="AF1082" s="124">
        <f>MONTH(O1082)</f>
        <v/>
      </c>
      <c r="AG1082" s="124">
        <f>VLOOKUP(IFERROR(MID(AE1082,1,(FIND(",",AE1082,1)-1)),AE1082),Facility_Region_Mapping,2,FALSE)</f>
        <v/>
      </c>
      <c r="AH1082" s="124" t="n"/>
      <c r="AI1082" s="124">
        <f>IF(C1082&lt;&gt;"",IF(M1082="ESM User",getInterfaceName($C1082),"NA"),"")</f>
        <v/>
      </c>
      <c r="AJ1082" s="116">
        <f>IF(Q1082&lt;&gt;"",DATE(YEAR(Q1082), MONTH(Q1082), DAY(Q1082)),"")</f>
        <v/>
      </c>
      <c r="AK1082" s="130">
        <f>IF(Q1082&lt;&gt;0,Q1082-N1082,TODAY()-N1082)</f>
        <v/>
      </c>
      <c r="AL1082" s="112">
        <f>IF(F1082="Re-assigned",0,IF(H1082="Closed",0,IF(H1082="Service Restored",0,IF(H1082="",0,1))))</f>
        <v/>
      </c>
      <c r="AM1082" s="124">
        <f>IF(AL1082=0,"",IF(AK1082&gt;20.99,"Aged","Non-Aged"))</f>
        <v/>
      </c>
      <c r="AN1082" s="112">
        <f>IF(Q1082&lt;&gt;"",MONTH(Q1082),"")</f>
        <v/>
      </c>
      <c r="AO1082" s="112">
        <f>IFERROR(VALUE(V1082),0)</f>
        <v/>
      </c>
    </row>
    <row customFormat="1" customHeight="1" ht="29.25" r="1083" s="112" spans="1:41">
      <c r="A1083" s="127" t="n"/>
      <c r="B1083" s="113" t="n"/>
      <c r="C1083" s="127" t="n"/>
      <c r="D1083" s="127" t="n"/>
      <c r="E1083" s="114">
        <f>IF(F1083 &lt;&gt; "",VLOOKUP(F1083,CategoryLookup,2,FALSE), "")</f>
        <v/>
      </c>
      <c r="F1083" s="126" t="n"/>
      <c r="G1083" s="127" t="n"/>
      <c r="H1083" s="127" t="n"/>
      <c r="I1083" s="127" t="n"/>
      <c r="J1083" s="127" t="n"/>
      <c r="K1083" s="127" t="n"/>
      <c r="L1083" s="127" t="n"/>
      <c r="M1083" s="127" t="n"/>
      <c r="N1083" s="120" t="n"/>
      <c r="O1083" s="120" t="n"/>
      <c r="P1083" s="120" t="n"/>
      <c r="Q1083" s="120" t="n"/>
      <c r="R1083" s="121" t="n"/>
      <c r="S1083" s="121" t="n"/>
      <c r="T1083" s="121" t="n"/>
      <c r="U1083" s="121" t="n"/>
      <c r="V1083" s="117">
        <f>IF(P1083="NA","NA",IF(P1083&lt;&gt;"",TEXT(P1083-N1083,"[h].mm"),""))</f>
        <v/>
      </c>
      <c r="W1083" s="118">
        <f>IF(AND(R1083="",S1083=""),"",R1083+S1083)</f>
        <v/>
      </c>
      <c r="X1083" s="116">
        <f>IF(O1083&lt;&gt;"",DATE(YEAR(O1083), MONTH(O1083), DAY(O1083)),"")</f>
        <v/>
      </c>
      <c r="Y1083" s="122" t="n"/>
      <c r="Z1083" s="123" t="n"/>
      <c r="AA1083" s="117">
        <f>IF(F1083="Re-assigned","NA",IF(W1083="","",IF(W1083&gt;=VLOOKUP(D1083,SLAMatrix,3,FALSE),"Yes",IF(W1083&lt;VLOOKUP(D1083,SLAMatrix,2,FALSE),"No","Internal"))))</f>
        <v/>
      </c>
      <c r="AB1083" s="123" t="n"/>
      <c r="AC1083" s="123" t="n"/>
      <c r="AD1083" s="119" t="n"/>
      <c r="AE1083" s="125" t="n"/>
      <c r="AF1083" s="124">
        <f>MONTH(O1083)</f>
        <v/>
      </c>
      <c r="AG1083" s="124">
        <f>VLOOKUP(IFERROR(MID(AE1083,1,(FIND(",",AE1083,1)-1)),AE1083),Facility_Region_Mapping,2,FALSE)</f>
        <v/>
      </c>
      <c r="AH1083" s="124" t="n"/>
      <c r="AI1083" s="124">
        <f>IF(C1083&lt;&gt;"",IF(M1083="ESM User",getInterfaceName($C1083),"NA"),"")</f>
        <v/>
      </c>
      <c r="AJ1083" s="116">
        <f>IF(Q1083&lt;&gt;"",DATE(YEAR(Q1083), MONTH(Q1083), DAY(Q1083)),"")</f>
        <v/>
      </c>
      <c r="AK1083" s="130">
        <f>IF(Q1083&lt;&gt;0,Q1083-N1083,TODAY()-N1083)</f>
        <v/>
      </c>
      <c r="AL1083" s="112">
        <f>IF(F1083="Re-assigned",0,IF(H1083="Closed",0,IF(H1083="Service Restored",0,IF(H1083="",0,1))))</f>
        <v/>
      </c>
      <c r="AM1083" s="124">
        <f>IF(AL1083=0,"",IF(AK1083&gt;20.99,"Aged","Non-Aged"))</f>
        <v/>
      </c>
      <c r="AN1083" s="112">
        <f>IF(Q1083&lt;&gt;"",MONTH(Q1083),"")</f>
        <v/>
      </c>
      <c r="AO1083" s="112">
        <f>IFERROR(VALUE(V1083),0)</f>
        <v/>
      </c>
    </row>
    <row customFormat="1" customHeight="1" ht="29.25" r="1084" s="112" spans="1:41">
      <c r="A1084" s="127" t="n"/>
      <c r="B1084" s="113" t="n"/>
      <c r="C1084" s="127" t="n"/>
      <c r="D1084" s="127" t="n"/>
      <c r="E1084" s="114">
        <f>IF(F1084 &lt;&gt; "",VLOOKUP(F1084,CategoryLookup,2,FALSE), "")</f>
        <v/>
      </c>
      <c r="F1084" s="126" t="n"/>
      <c r="G1084" s="127" t="n"/>
      <c r="H1084" s="127" t="n"/>
      <c r="I1084" s="127" t="n"/>
      <c r="J1084" s="127" t="n"/>
      <c r="K1084" s="127" t="n"/>
      <c r="L1084" s="127" t="n"/>
      <c r="M1084" s="127" t="n"/>
      <c r="N1084" s="120" t="n"/>
      <c r="O1084" s="120" t="n"/>
      <c r="P1084" s="120" t="n"/>
      <c r="Q1084" s="120" t="n"/>
      <c r="R1084" s="121" t="n"/>
      <c r="S1084" s="121" t="n"/>
      <c r="T1084" s="121" t="n"/>
      <c r="U1084" s="121" t="n"/>
      <c r="V1084" s="117">
        <f>IF(P1084="NA","NA",IF(P1084&lt;&gt;"",TEXT(P1084-N1084,"[h].mm"),""))</f>
        <v/>
      </c>
      <c r="W1084" s="118">
        <f>IF(AND(R1084="",S1084=""),"",R1084+S1084)</f>
        <v/>
      </c>
      <c r="X1084" s="116">
        <f>IF(O1084&lt;&gt;"",DATE(YEAR(O1084), MONTH(O1084), DAY(O1084)),"")</f>
        <v/>
      </c>
      <c r="Y1084" s="122" t="n"/>
      <c r="Z1084" s="123" t="n"/>
      <c r="AA1084" s="117">
        <f>IF(F1084="Re-assigned","NA",IF(W1084="","",IF(W1084&gt;=VLOOKUP(D1084,SLAMatrix,3,FALSE),"Yes",IF(W1084&lt;VLOOKUP(D1084,SLAMatrix,2,FALSE),"No","Internal"))))</f>
        <v/>
      </c>
      <c r="AB1084" s="123" t="n"/>
      <c r="AC1084" s="123" t="n"/>
      <c r="AD1084" s="119" t="n"/>
      <c r="AE1084" s="125" t="n"/>
      <c r="AF1084" s="124">
        <f>MONTH(O1084)</f>
        <v/>
      </c>
      <c r="AG1084" s="124">
        <f>VLOOKUP(IFERROR(MID(AE1084,1,(FIND(",",AE1084,1)-1)),AE1084),Facility_Region_Mapping,2,FALSE)</f>
        <v/>
      </c>
      <c r="AH1084" s="124" t="n"/>
      <c r="AI1084" s="124">
        <f>IF(C1084&lt;&gt;"",IF(M1084="ESM User",getInterfaceName($C1084),"NA"),"")</f>
        <v/>
      </c>
      <c r="AJ1084" s="116">
        <f>IF(Q1084&lt;&gt;"",DATE(YEAR(Q1084), MONTH(Q1084), DAY(Q1084)),"")</f>
        <v/>
      </c>
      <c r="AK1084" s="130">
        <f>IF(Q1084&lt;&gt;0,Q1084-N1084,TODAY()-N1084)</f>
        <v/>
      </c>
      <c r="AL1084" s="112">
        <f>IF(F1084="Re-assigned",0,IF(H1084="Closed",0,IF(H1084="Service Restored",0,IF(H1084="",0,1))))</f>
        <v/>
      </c>
      <c r="AM1084" s="124">
        <f>IF(AL1084=0,"",IF(AK1084&gt;20.99,"Aged","Non-Aged"))</f>
        <v/>
      </c>
      <c r="AN1084" s="112">
        <f>IF(Q1084&lt;&gt;"",MONTH(Q1084),"")</f>
        <v/>
      </c>
      <c r="AO1084" s="112">
        <f>IFERROR(VALUE(V1084),0)</f>
        <v/>
      </c>
    </row>
    <row customFormat="1" customHeight="1" ht="29.25" r="1085" s="112" spans="1:41">
      <c r="A1085" s="127" t="n"/>
      <c r="B1085" s="113" t="n"/>
      <c r="C1085" s="127" t="n"/>
      <c r="D1085" s="127" t="n"/>
      <c r="E1085" s="114">
        <f>IF(F1085 &lt;&gt; "",VLOOKUP(F1085,CategoryLookup,2,FALSE), "")</f>
        <v/>
      </c>
      <c r="F1085" s="126" t="n"/>
      <c r="G1085" s="127" t="n"/>
      <c r="H1085" s="127" t="n"/>
      <c r="I1085" s="127" t="n"/>
      <c r="J1085" s="127" t="n"/>
      <c r="K1085" s="127" t="n"/>
      <c r="L1085" s="127" t="n"/>
      <c r="M1085" s="127" t="n"/>
      <c r="N1085" s="120" t="n"/>
      <c r="O1085" s="120" t="n"/>
      <c r="P1085" s="120" t="n"/>
      <c r="Q1085" s="120" t="n"/>
      <c r="R1085" s="121" t="n"/>
      <c r="S1085" s="121" t="n"/>
      <c r="T1085" s="121" t="n"/>
      <c r="U1085" s="121" t="n"/>
      <c r="V1085" s="117">
        <f>IF(P1085="NA","NA",IF(P1085&lt;&gt;"",TEXT(P1085-N1085,"[h].mm"),""))</f>
        <v/>
      </c>
      <c r="W1085" s="118">
        <f>IF(AND(R1085="",S1085=""),"",R1085+S1085)</f>
        <v/>
      </c>
      <c r="X1085" s="116">
        <f>IF(O1085&lt;&gt;"",DATE(YEAR(O1085), MONTH(O1085), DAY(O1085)),"")</f>
        <v/>
      </c>
      <c r="Y1085" s="122" t="n"/>
      <c r="Z1085" s="123" t="n"/>
      <c r="AA1085" s="117">
        <f>IF(F1085="Re-assigned","NA",IF(W1085="","",IF(W1085&gt;=VLOOKUP(D1085,SLAMatrix,3,FALSE),"Yes",IF(W1085&lt;VLOOKUP(D1085,SLAMatrix,2,FALSE),"No","Internal"))))</f>
        <v/>
      </c>
      <c r="AB1085" s="123" t="n"/>
      <c r="AC1085" s="123" t="n"/>
      <c r="AD1085" s="119" t="n"/>
      <c r="AE1085" s="125" t="n"/>
      <c r="AF1085" s="124">
        <f>MONTH(O1085)</f>
        <v/>
      </c>
      <c r="AG1085" s="124">
        <f>VLOOKUP(IFERROR(MID(AE1085,1,(FIND(",",AE1085,1)-1)),AE1085),Facility_Region_Mapping,2,FALSE)</f>
        <v/>
      </c>
      <c r="AH1085" s="124" t="n"/>
      <c r="AI1085" s="124">
        <f>IF(C1085&lt;&gt;"",IF(M1085="ESM User",getInterfaceName($C1085),"NA"),"")</f>
        <v/>
      </c>
      <c r="AJ1085" s="116">
        <f>IF(Q1085&lt;&gt;"",DATE(YEAR(Q1085), MONTH(Q1085), DAY(Q1085)),"")</f>
        <v/>
      </c>
      <c r="AK1085" s="130">
        <f>IF(Q1085&lt;&gt;0,Q1085-N1085,TODAY()-N1085)</f>
        <v/>
      </c>
      <c r="AL1085" s="112">
        <f>IF(F1085="Re-assigned",0,IF(H1085="Closed",0,IF(H1085="Service Restored",0,IF(H1085="",0,1))))</f>
        <v/>
      </c>
      <c r="AM1085" s="124">
        <f>IF(AL1085=0,"",IF(AK1085&gt;20.99,"Aged","Non-Aged"))</f>
        <v/>
      </c>
      <c r="AN1085" s="112">
        <f>IF(Q1085&lt;&gt;"",MONTH(Q1085),"")</f>
        <v/>
      </c>
      <c r="AO1085" s="112">
        <f>IFERROR(VALUE(V1085),0)</f>
        <v/>
      </c>
    </row>
    <row customFormat="1" customHeight="1" ht="29.25" r="1086" s="112" spans="1:41">
      <c r="A1086" s="127" t="n"/>
      <c r="B1086" s="113" t="n"/>
      <c r="C1086" s="127" t="n"/>
      <c r="D1086" s="127" t="n"/>
      <c r="E1086" s="114">
        <f>IF(F1086 &lt;&gt; "",VLOOKUP(F1086,CategoryLookup,2,FALSE), "")</f>
        <v/>
      </c>
      <c r="F1086" s="126" t="n"/>
      <c r="G1086" s="127" t="n"/>
      <c r="H1086" s="127" t="n"/>
      <c r="I1086" s="127" t="n"/>
      <c r="J1086" s="127" t="n"/>
      <c r="K1086" s="127" t="n"/>
      <c r="L1086" s="127" t="n"/>
      <c r="M1086" s="127" t="n"/>
      <c r="N1086" s="120" t="n"/>
      <c r="O1086" s="120" t="n"/>
      <c r="P1086" s="120" t="n"/>
      <c r="Q1086" s="120" t="n"/>
      <c r="R1086" s="121" t="n"/>
      <c r="S1086" s="121" t="n"/>
      <c r="T1086" s="121" t="n"/>
      <c r="U1086" s="121" t="n"/>
      <c r="V1086" s="117">
        <f>IF(P1086="NA","NA",IF(P1086&lt;&gt;"",TEXT(P1086-N1086,"[h].mm"),""))</f>
        <v/>
      </c>
      <c r="W1086" s="118">
        <f>IF(AND(R1086="",S1086=""),"",R1086+S1086)</f>
        <v/>
      </c>
      <c r="X1086" s="116">
        <f>IF(O1086&lt;&gt;"",DATE(YEAR(O1086), MONTH(O1086), DAY(O1086)),"")</f>
        <v/>
      </c>
      <c r="Y1086" s="122" t="n"/>
      <c r="Z1086" s="123" t="n"/>
      <c r="AA1086" s="117">
        <f>IF(F1086="Re-assigned","NA",IF(W1086="","",IF(W1086&gt;=VLOOKUP(D1086,SLAMatrix,3,FALSE),"Yes",IF(W1086&lt;VLOOKUP(D1086,SLAMatrix,2,FALSE),"No","Internal"))))</f>
        <v/>
      </c>
      <c r="AB1086" s="123" t="n"/>
      <c r="AC1086" s="123" t="n"/>
      <c r="AD1086" s="119" t="n"/>
      <c r="AE1086" s="125" t="n"/>
      <c r="AF1086" s="124">
        <f>MONTH(O1086)</f>
        <v/>
      </c>
      <c r="AG1086" s="124">
        <f>VLOOKUP(IFERROR(MID(AE1086,1,(FIND(",",AE1086,1)-1)),AE1086),Facility_Region_Mapping,2,FALSE)</f>
        <v/>
      </c>
      <c r="AH1086" s="124" t="n"/>
      <c r="AI1086" s="124">
        <f>IF(C1086&lt;&gt;"",IF(M1086="ESM User",getInterfaceName($C1086),"NA"),"")</f>
        <v/>
      </c>
      <c r="AJ1086" s="116">
        <f>IF(Q1086&lt;&gt;"",DATE(YEAR(Q1086), MONTH(Q1086), DAY(Q1086)),"")</f>
        <v/>
      </c>
      <c r="AK1086" s="130">
        <f>IF(Q1086&lt;&gt;0,Q1086-N1086,TODAY()-N1086)</f>
        <v/>
      </c>
      <c r="AL1086" s="112">
        <f>IF(F1086="Re-assigned",0,IF(H1086="Closed",0,IF(H1086="Service Restored",0,IF(H1086="",0,1))))</f>
        <v/>
      </c>
      <c r="AM1086" s="124">
        <f>IF(AL1086=0,"",IF(AK1086&gt;20.99,"Aged","Non-Aged"))</f>
        <v/>
      </c>
      <c r="AN1086" s="112">
        <f>IF(Q1086&lt;&gt;"",MONTH(Q1086),"")</f>
        <v/>
      </c>
      <c r="AO1086" s="112">
        <f>IFERROR(VALUE(V1086),0)</f>
        <v/>
      </c>
    </row>
    <row customFormat="1" customHeight="1" ht="29.25" r="1087" s="112" spans="1:41">
      <c r="A1087" s="127" t="n"/>
      <c r="B1087" s="113" t="n"/>
      <c r="C1087" s="127" t="n"/>
      <c r="D1087" s="127" t="n"/>
      <c r="E1087" s="114">
        <f>IF(F1087 &lt;&gt; "",VLOOKUP(F1087,CategoryLookup,2,FALSE), "")</f>
        <v/>
      </c>
      <c r="F1087" s="126" t="n"/>
      <c r="G1087" s="127" t="n"/>
      <c r="H1087" s="127" t="n"/>
      <c r="I1087" s="127" t="n"/>
      <c r="J1087" s="127" t="n"/>
      <c r="K1087" s="127" t="n"/>
      <c r="L1087" s="127" t="n"/>
      <c r="M1087" s="127" t="n"/>
      <c r="N1087" s="120" t="n"/>
      <c r="O1087" s="120" t="n"/>
      <c r="P1087" s="120" t="n"/>
      <c r="Q1087" s="120" t="n"/>
      <c r="R1087" s="121" t="n"/>
      <c r="S1087" s="121" t="n"/>
      <c r="T1087" s="121" t="n"/>
      <c r="U1087" s="121" t="n"/>
      <c r="V1087" s="117">
        <f>IF(P1087="NA","NA",IF(P1087&lt;&gt;"",TEXT(P1087-N1087,"[h].mm"),""))</f>
        <v/>
      </c>
      <c r="W1087" s="118">
        <f>IF(AND(R1087="",S1087=""),"",R1087+S1087)</f>
        <v/>
      </c>
      <c r="X1087" s="116">
        <f>IF(O1087&lt;&gt;"",DATE(YEAR(O1087), MONTH(O1087), DAY(O1087)),"")</f>
        <v/>
      </c>
      <c r="Y1087" s="122" t="n"/>
      <c r="Z1087" s="123" t="n"/>
      <c r="AA1087" s="117">
        <f>IF(F1087="Re-assigned","NA",IF(W1087="","",IF(W1087&gt;=VLOOKUP(D1087,SLAMatrix,3,FALSE),"Yes",IF(W1087&lt;VLOOKUP(D1087,SLAMatrix,2,FALSE),"No","Internal"))))</f>
        <v/>
      </c>
      <c r="AB1087" s="123" t="n"/>
      <c r="AC1087" s="123" t="n"/>
      <c r="AD1087" s="119" t="n"/>
      <c r="AE1087" s="125" t="n"/>
      <c r="AF1087" s="124">
        <f>MONTH(O1087)</f>
        <v/>
      </c>
      <c r="AG1087" s="124">
        <f>VLOOKUP(IFERROR(MID(AE1087,1,(FIND(",",AE1087,1)-1)),AE1087),Facility_Region_Mapping,2,FALSE)</f>
        <v/>
      </c>
      <c r="AH1087" s="124" t="n"/>
      <c r="AI1087" s="124">
        <f>IF(C1087&lt;&gt;"",IF(M1087="ESM User",getInterfaceName($C1087),"NA"),"")</f>
        <v/>
      </c>
      <c r="AJ1087" s="116">
        <f>IF(Q1087&lt;&gt;"",DATE(YEAR(Q1087), MONTH(Q1087), DAY(Q1087)),"")</f>
        <v/>
      </c>
      <c r="AK1087" s="130">
        <f>IF(Q1087&lt;&gt;0,Q1087-N1087,TODAY()-N1087)</f>
        <v/>
      </c>
      <c r="AL1087" s="112">
        <f>IF(F1087="Re-assigned",0,IF(H1087="Closed",0,IF(H1087="Service Restored",0,IF(H1087="",0,1))))</f>
        <v/>
      </c>
      <c r="AM1087" s="124">
        <f>IF(AL1087=0,"",IF(AK1087&gt;20.99,"Aged","Non-Aged"))</f>
        <v/>
      </c>
      <c r="AN1087" s="112">
        <f>IF(Q1087&lt;&gt;"",MONTH(Q1087),"")</f>
        <v/>
      </c>
      <c r="AO1087" s="112">
        <f>IFERROR(VALUE(V1087),0)</f>
        <v/>
      </c>
    </row>
    <row customFormat="1" customHeight="1" ht="29.25" r="1088" s="112" spans="1:41">
      <c r="A1088" s="127" t="n"/>
      <c r="B1088" s="113" t="n"/>
      <c r="C1088" s="127" t="n"/>
      <c r="D1088" s="127" t="n"/>
      <c r="E1088" s="114">
        <f>IF(F1088 &lt;&gt; "",VLOOKUP(F1088,CategoryLookup,2,FALSE), "")</f>
        <v/>
      </c>
      <c r="F1088" s="126" t="n"/>
      <c r="G1088" s="127" t="n"/>
      <c r="H1088" s="127" t="n"/>
      <c r="I1088" s="127" t="n"/>
      <c r="J1088" s="127" t="n"/>
      <c r="K1088" s="127" t="n"/>
      <c r="L1088" s="127" t="n"/>
      <c r="M1088" s="127" t="n"/>
      <c r="N1088" s="120" t="n"/>
      <c r="O1088" s="120" t="n"/>
      <c r="P1088" s="120" t="n"/>
      <c r="Q1088" s="120" t="n"/>
      <c r="R1088" s="121" t="n"/>
      <c r="S1088" s="121" t="n"/>
      <c r="T1088" s="121" t="n"/>
      <c r="U1088" s="121" t="n"/>
      <c r="V1088" s="117">
        <f>IF(P1088="NA","NA",IF(P1088&lt;&gt;"",TEXT(P1088-N1088,"[h].mm"),""))</f>
        <v/>
      </c>
      <c r="W1088" s="118">
        <f>IF(AND(R1088="",S1088=""),"",R1088+S1088)</f>
        <v/>
      </c>
      <c r="X1088" s="116">
        <f>IF(O1088&lt;&gt;"",DATE(YEAR(O1088), MONTH(O1088), DAY(O1088)),"")</f>
        <v/>
      </c>
      <c r="Y1088" s="122" t="n"/>
      <c r="Z1088" s="123" t="n"/>
      <c r="AA1088" s="117">
        <f>IF(F1088="Re-assigned","NA",IF(W1088="","",IF(W1088&gt;=VLOOKUP(D1088,SLAMatrix,3,FALSE),"Yes",IF(W1088&lt;VLOOKUP(D1088,SLAMatrix,2,FALSE),"No","Internal"))))</f>
        <v/>
      </c>
      <c r="AB1088" s="123" t="n"/>
      <c r="AC1088" s="123" t="n"/>
      <c r="AD1088" s="119" t="n"/>
      <c r="AE1088" s="125" t="n"/>
      <c r="AF1088" s="124">
        <f>MONTH(O1088)</f>
        <v/>
      </c>
      <c r="AG1088" s="124">
        <f>VLOOKUP(IFERROR(MID(AE1088,1,(FIND(",",AE1088,1)-1)),AE1088),Facility_Region_Mapping,2,FALSE)</f>
        <v/>
      </c>
      <c r="AH1088" s="124" t="n"/>
      <c r="AI1088" s="124">
        <f>IF(C1088&lt;&gt;"",IF(M1088="ESM User",getInterfaceName($C1088),"NA"),"")</f>
        <v/>
      </c>
      <c r="AJ1088" s="116">
        <f>IF(Q1088&lt;&gt;"",DATE(YEAR(Q1088), MONTH(Q1088), DAY(Q1088)),"")</f>
        <v/>
      </c>
      <c r="AK1088" s="130">
        <f>IF(Q1088&lt;&gt;0,Q1088-N1088,TODAY()-N1088)</f>
        <v/>
      </c>
      <c r="AL1088" s="112">
        <f>IF(F1088="Re-assigned",0,IF(H1088="Closed",0,IF(H1088="Service Restored",0,IF(H1088="",0,1))))</f>
        <v/>
      </c>
      <c r="AM1088" s="124">
        <f>IF(AL1088=0,"",IF(AK1088&gt;20.99,"Aged","Non-Aged"))</f>
        <v/>
      </c>
      <c r="AN1088" s="112">
        <f>IF(Q1088&lt;&gt;"",MONTH(Q1088),"")</f>
        <v/>
      </c>
      <c r="AO1088" s="112">
        <f>IFERROR(VALUE(V1088),0)</f>
        <v/>
      </c>
    </row>
    <row customFormat="1" customHeight="1" ht="29.25" r="1089" s="112" spans="1:41">
      <c r="A1089" s="127" t="n"/>
      <c r="B1089" s="113" t="n"/>
      <c r="C1089" s="127" t="n"/>
      <c r="D1089" s="127" t="n"/>
      <c r="E1089" s="114">
        <f>IF(F1089 &lt;&gt; "",VLOOKUP(F1089,CategoryLookup,2,FALSE), "")</f>
        <v/>
      </c>
      <c r="F1089" s="126" t="n"/>
      <c r="G1089" s="127" t="n"/>
      <c r="H1089" s="127" t="n"/>
      <c r="I1089" s="127" t="n"/>
      <c r="J1089" s="127" t="n"/>
      <c r="K1089" s="127" t="n"/>
      <c r="L1089" s="127" t="n"/>
      <c r="M1089" s="127" t="n"/>
      <c r="N1089" s="120" t="n"/>
      <c r="O1089" s="120" t="n"/>
      <c r="P1089" s="120" t="n"/>
      <c r="Q1089" s="120" t="n"/>
      <c r="R1089" s="121" t="n"/>
      <c r="S1089" s="121" t="n"/>
      <c r="T1089" s="121" t="n"/>
      <c r="U1089" s="121" t="n"/>
      <c r="V1089" s="117">
        <f>IF(P1089="NA","NA",IF(P1089&lt;&gt;"",TEXT(P1089-N1089,"[h].mm"),""))</f>
        <v/>
      </c>
      <c r="W1089" s="118">
        <f>IF(AND(R1089="",S1089=""),"",R1089+S1089)</f>
        <v/>
      </c>
      <c r="X1089" s="116">
        <f>IF(O1089&lt;&gt;"",DATE(YEAR(O1089), MONTH(O1089), DAY(O1089)),"")</f>
        <v/>
      </c>
      <c r="Y1089" s="122" t="n"/>
      <c r="Z1089" s="123" t="n"/>
      <c r="AA1089" s="117">
        <f>IF(F1089="Re-assigned","NA",IF(W1089="","",IF(W1089&gt;=VLOOKUP(D1089,SLAMatrix,3,FALSE),"Yes",IF(W1089&lt;VLOOKUP(D1089,SLAMatrix,2,FALSE),"No","Internal"))))</f>
        <v/>
      </c>
      <c r="AB1089" s="123" t="n"/>
      <c r="AC1089" s="123" t="n"/>
      <c r="AD1089" s="119" t="n"/>
      <c r="AE1089" s="125" t="n"/>
      <c r="AF1089" s="124">
        <f>MONTH(O1089)</f>
        <v/>
      </c>
      <c r="AG1089" s="124">
        <f>VLOOKUP(IFERROR(MID(AE1089,1,(FIND(",",AE1089,1)-1)),AE1089),Facility_Region_Mapping,2,FALSE)</f>
        <v/>
      </c>
      <c r="AH1089" s="124" t="n"/>
      <c r="AI1089" s="124">
        <f>IF(C1089&lt;&gt;"",IF(M1089="ESM User",getInterfaceName($C1089),"NA"),"")</f>
        <v/>
      </c>
      <c r="AJ1089" s="116">
        <f>IF(Q1089&lt;&gt;"",DATE(YEAR(Q1089), MONTH(Q1089), DAY(Q1089)),"")</f>
        <v/>
      </c>
      <c r="AK1089" s="130">
        <f>IF(Q1089&lt;&gt;0,Q1089-N1089,TODAY()-N1089)</f>
        <v/>
      </c>
      <c r="AL1089" s="112">
        <f>IF(F1089="Re-assigned",0,IF(H1089="Closed",0,IF(H1089="Service Restored",0,IF(H1089="",0,1))))</f>
        <v/>
      </c>
      <c r="AM1089" s="124">
        <f>IF(AL1089=0,"",IF(AK1089&gt;20.99,"Aged","Non-Aged"))</f>
        <v/>
      </c>
      <c r="AN1089" s="112">
        <f>IF(Q1089&lt;&gt;"",MONTH(Q1089),"")</f>
        <v/>
      </c>
      <c r="AO1089" s="112">
        <f>IFERROR(VALUE(V1089),0)</f>
        <v/>
      </c>
    </row>
    <row customFormat="1" customHeight="1" ht="29.25" r="1090" s="112" spans="1:41">
      <c r="A1090" s="127" t="n"/>
      <c r="B1090" s="113" t="n"/>
      <c r="C1090" s="127" t="n"/>
      <c r="D1090" s="127" t="n"/>
      <c r="E1090" s="114">
        <f>IF(F1090 &lt;&gt; "",VLOOKUP(F1090,CategoryLookup,2,FALSE), "")</f>
        <v/>
      </c>
      <c r="F1090" s="126" t="n"/>
      <c r="G1090" s="127" t="n"/>
      <c r="H1090" s="127" t="n"/>
      <c r="I1090" s="127" t="n"/>
      <c r="J1090" s="127" t="n"/>
      <c r="K1090" s="127" t="n"/>
      <c r="L1090" s="127" t="n"/>
      <c r="M1090" s="127" t="n"/>
      <c r="N1090" s="120" t="n"/>
      <c r="O1090" s="120" t="n"/>
      <c r="P1090" s="120" t="n"/>
      <c r="Q1090" s="120" t="n"/>
      <c r="R1090" s="121" t="n"/>
      <c r="S1090" s="121" t="n"/>
      <c r="T1090" s="121" t="n"/>
      <c r="U1090" s="121" t="n"/>
      <c r="V1090" s="117">
        <f>IF(P1090="NA","NA",IF(P1090&lt;&gt;"",TEXT(P1090-N1090,"[h].mm"),""))</f>
        <v/>
      </c>
      <c r="W1090" s="118">
        <f>IF(AND(R1090="",S1090=""),"",R1090+S1090)</f>
        <v/>
      </c>
      <c r="X1090" s="116">
        <f>IF(O1090&lt;&gt;"",DATE(YEAR(O1090), MONTH(O1090), DAY(O1090)),"")</f>
        <v/>
      </c>
      <c r="Y1090" s="122" t="n"/>
      <c r="Z1090" s="123" t="n"/>
      <c r="AA1090" s="117">
        <f>IF(F1090="Re-assigned","NA",IF(W1090="","",IF(W1090&gt;=VLOOKUP(D1090,SLAMatrix,3,FALSE),"Yes",IF(W1090&lt;VLOOKUP(D1090,SLAMatrix,2,FALSE),"No","Internal"))))</f>
        <v/>
      </c>
      <c r="AB1090" s="123" t="n"/>
      <c r="AC1090" s="123" t="n"/>
      <c r="AD1090" s="119" t="n"/>
      <c r="AE1090" s="125" t="n"/>
      <c r="AF1090" s="124">
        <f>MONTH(O1090)</f>
        <v/>
      </c>
      <c r="AG1090" s="124">
        <f>VLOOKUP(IFERROR(MID(AE1090,1,(FIND(",",AE1090,1)-1)),AE1090),Facility_Region_Mapping,2,FALSE)</f>
        <v/>
      </c>
      <c r="AH1090" s="124" t="n"/>
      <c r="AI1090" s="124">
        <f>IF(C1090&lt;&gt;"",IF(M1090="ESM User",getInterfaceName($C1090),"NA"),"")</f>
        <v/>
      </c>
      <c r="AJ1090" s="116">
        <f>IF(Q1090&lt;&gt;"",DATE(YEAR(Q1090), MONTH(Q1090), DAY(Q1090)),"")</f>
        <v/>
      </c>
      <c r="AK1090" s="130">
        <f>IF(Q1090&lt;&gt;0,Q1090-N1090,TODAY()-N1090)</f>
        <v/>
      </c>
      <c r="AL1090" s="112">
        <f>IF(F1090="Re-assigned",0,IF(H1090="Closed",0,IF(H1090="Service Restored",0,IF(H1090="",0,1))))</f>
        <v/>
      </c>
      <c r="AM1090" s="124">
        <f>IF(AL1090=0,"",IF(AK1090&gt;20.99,"Aged","Non-Aged"))</f>
        <v/>
      </c>
      <c r="AN1090" s="112">
        <f>IF(Q1090&lt;&gt;"",MONTH(Q1090),"")</f>
        <v/>
      </c>
      <c r="AO1090" s="112">
        <f>IFERROR(VALUE(V1090),0)</f>
        <v/>
      </c>
    </row>
    <row customFormat="1" customHeight="1" ht="29.25" r="1091" s="112" spans="1:41">
      <c r="A1091" s="127" t="n"/>
      <c r="B1091" s="113" t="n"/>
      <c r="C1091" s="127" t="n"/>
      <c r="D1091" s="127" t="n"/>
      <c r="E1091" s="114">
        <f>IF(F1091 &lt;&gt; "",VLOOKUP(F1091,CategoryLookup,2,FALSE), "")</f>
        <v/>
      </c>
      <c r="F1091" s="126" t="n"/>
      <c r="G1091" s="127" t="n"/>
      <c r="H1091" s="127" t="n"/>
      <c r="I1091" s="127" t="n"/>
      <c r="J1091" s="127" t="n"/>
      <c r="K1091" s="127" t="n"/>
      <c r="L1091" s="127" t="n"/>
      <c r="M1091" s="127" t="n"/>
      <c r="N1091" s="120" t="n"/>
      <c r="O1091" s="120" t="n"/>
      <c r="P1091" s="120" t="n"/>
      <c r="Q1091" s="120" t="n"/>
      <c r="R1091" s="121" t="n"/>
      <c r="S1091" s="121" t="n"/>
      <c r="T1091" s="121" t="n"/>
      <c r="U1091" s="121" t="n"/>
      <c r="V1091" s="117">
        <f>IF(P1091="NA","NA",IF(P1091&lt;&gt;"",TEXT(P1091-N1091,"[h].mm"),""))</f>
        <v/>
      </c>
      <c r="W1091" s="118">
        <f>IF(AND(R1091="",S1091=""),"",R1091+S1091)</f>
        <v/>
      </c>
      <c r="X1091" s="116">
        <f>IF(O1091&lt;&gt;"",DATE(YEAR(O1091), MONTH(O1091), DAY(O1091)),"")</f>
        <v/>
      </c>
      <c r="Y1091" s="122" t="n"/>
      <c r="Z1091" s="123" t="n"/>
      <c r="AA1091" s="117">
        <f>IF(F1091="Re-assigned","NA",IF(W1091="","",IF(W1091&gt;=VLOOKUP(D1091,SLAMatrix,3,FALSE),"Yes",IF(W1091&lt;VLOOKUP(D1091,SLAMatrix,2,FALSE),"No","Internal"))))</f>
        <v/>
      </c>
      <c r="AB1091" s="123" t="n"/>
      <c r="AC1091" s="123" t="n"/>
      <c r="AD1091" s="119" t="n"/>
      <c r="AE1091" s="125" t="n"/>
      <c r="AF1091" s="124">
        <f>MONTH(O1091)</f>
        <v/>
      </c>
      <c r="AG1091" s="124">
        <f>VLOOKUP(IFERROR(MID(AE1091,1,(FIND(",",AE1091,1)-1)),AE1091),Facility_Region_Mapping,2,FALSE)</f>
        <v/>
      </c>
      <c r="AH1091" s="124" t="n"/>
      <c r="AI1091" s="124">
        <f>IF(C1091&lt;&gt;"",IF(M1091="ESM User",getInterfaceName($C1091),"NA"),"")</f>
        <v/>
      </c>
      <c r="AJ1091" s="116">
        <f>IF(Q1091&lt;&gt;"",DATE(YEAR(Q1091), MONTH(Q1091), DAY(Q1091)),"")</f>
        <v/>
      </c>
      <c r="AK1091" s="130">
        <f>IF(Q1091&lt;&gt;0,Q1091-N1091,TODAY()-N1091)</f>
        <v/>
      </c>
      <c r="AL1091" s="112">
        <f>IF(F1091="Re-assigned",0,IF(H1091="Closed",0,IF(H1091="Service Restored",0,IF(H1091="",0,1))))</f>
        <v/>
      </c>
      <c r="AM1091" s="124">
        <f>IF(AL1091=0,"",IF(AK1091&gt;20.99,"Aged","Non-Aged"))</f>
        <v/>
      </c>
      <c r="AN1091" s="112">
        <f>IF(Q1091&lt;&gt;"",MONTH(Q1091),"")</f>
        <v/>
      </c>
      <c r="AO1091" s="112">
        <f>IFERROR(VALUE(V1091),0)</f>
        <v/>
      </c>
    </row>
    <row customFormat="1" customHeight="1" ht="29.25" r="1092" s="112" spans="1:41">
      <c r="A1092" s="127" t="n"/>
      <c r="B1092" s="113" t="n"/>
      <c r="C1092" s="127" t="n"/>
      <c r="D1092" s="127" t="n"/>
      <c r="E1092" s="114">
        <f>IF(F1092 &lt;&gt; "",VLOOKUP(F1092,CategoryLookup,2,FALSE), "")</f>
        <v/>
      </c>
      <c r="F1092" s="126" t="n"/>
      <c r="G1092" s="127" t="n"/>
      <c r="H1092" s="127" t="n"/>
      <c r="I1092" s="127" t="n"/>
      <c r="J1092" s="127" t="n"/>
      <c r="K1092" s="127" t="n"/>
      <c r="L1092" s="127" t="n"/>
      <c r="M1092" s="127" t="n"/>
      <c r="N1092" s="120" t="n"/>
      <c r="O1092" s="120" t="n"/>
      <c r="P1092" s="120" t="n"/>
      <c r="Q1092" s="120" t="n"/>
      <c r="R1092" s="121" t="n"/>
      <c r="S1092" s="121" t="n"/>
      <c r="T1092" s="121" t="n"/>
      <c r="U1092" s="121" t="n"/>
      <c r="V1092" s="117">
        <f>IF(P1092="NA","NA",IF(P1092&lt;&gt;"",TEXT(P1092-N1092,"[h].mm"),""))</f>
        <v/>
      </c>
      <c r="W1092" s="118">
        <f>IF(AND(R1092="",S1092=""),"",R1092+S1092)</f>
        <v/>
      </c>
      <c r="X1092" s="116">
        <f>IF(O1092&lt;&gt;"",DATE(YEAR(O1092), MONTH(O1092), DAY(O1092)),"")</f>
        <v/>
      </c>
      <c r="Y1092" s="122" t="n"/>
      <c r="Z1092" s="123" t="n"/>
      <c r="AA1092" s="117">
        <f>IF(F1092="Re-assigned","NA",IF(W1092="","",IF(W1092&gt;=VLOOKUP(D1092,SLAMatrix,3,FALSE),"Yes",IF(W1092&lt;VLOOKUP(D1092,SLAMatrix,2,FALSE),"No","Internal"))))</f>
        <v/>
      </c>
      <c r="AB1092" s="123" t="n"/>
      <c r="AC1092" s="123" t="n"/>
      <c r="AD1092" s="119" t="n"/>
      <c r="AE1092" s="125" t="n"/>
      <c r="AF1092" s="124">
        <f>MONTH(O1092)</f>
        <v/>
      </c>
      <c r="AG1092" s="124">
        <f>VLOOKUP(IFERROR(MID(AE1092,1,(FIND(",",AE1092,1)-1)),AE1092),Facility_Region_Mapping,2,FALSE)</f>
        <v/>
      </c>
      <c r="AH1092" s="124" t="n"/>
      <c r="AI1092" s="124">
        <f>IF(C1092&lt;&gt;"",IF(M1092="ESM User",getInterfaceName($C1092),"NA"),"")</f>
        <v/>
      </c>
      <c r="AJ1092" s="116">
        <f>IF(Q1092&lt;&gt;"",DATE(YEAR(Q1092), MONTH(Q1092), DAY(Q1092)),"")</f>
        <v/>
      </c>
      <c r="AK1092" s="130">
        <f>IF(Q1092&lt;&gt;0,Q1092-N1092,TODAY()-N1092)</f>
        <v/>
      </c>
      <c r="AL1092" s="112">
        <f>IF(F1092="Re-assigned",0,IF(H1092="Closed",0,IF(H1092="Service Restored",0,IF(H1092="",0,1))))</f>
        <v/>
      </c>
      <c r="AM1092" s="124">
        <f>IF(AL1092=0,"",IF(AK1092&gt;20.99,"Aged","Non-Aged"))</f>
        <v/>
      </c>
      <c r="AN1092" s="112">
        <f>IF(Q1092&lt;&gt;"",MONTH(Q1092),"")</f>
        <v/>
      </c>
      <c r="AO1092" s="112">
        <f>IFERROR(VALUE(V1092),0)</f>
        <v/>
      </c>
    </row>
    <row customFormat="1" customHeight="1" ht="29.25" r="1093" s="112" spans="1:41">
      <c r="A1093" s="127" t="n"/>
      <c r="B1093" s="113" t="n"/>
      <c r="C1093" s="127" t="n"/>
      <c r="D1093" s="127" t="n"/>
      <c r="E1093" s="114">
        <f>IF(F1093 &lt;&gt; "",VLOOKUP(F1093,CategoryLookup,2,FALSE), "")</f>
        <v/>
      </c>
      <c r="F1093" s="126" t="n"/>
      <c r="G1093" s="127" t="n"/>
      <c r="H1093" s="127" t="n"/>
      <c r="I1093" s="127" t="n"/>
      <c r="J1093" s="127" t="n"/>
      <c r="K1093" s="127" t="n"/>
      <c r="L1093" s="127" t="n"/>
      <c r="M1093" s="127" t="n"/>
      <c r="N1093" s="120" t="n"/>
      <c r="O1093" s="120" t="n"/>
      <c r="P1093" s="120" t="n"/>
      <c r="Q1093" s="120" t="n"/>
      <c r="R1093" s="121" t="n"/>
      <c r="S1093" s="121" t="n"/>
      <c r="T1093" s="121" t="n"/>
      <c r="U1093" s="121" t="n"/>
      <c r="V1093" s="117">
        <f>IF(P1093="NA","NA",IF(P1093&lt;&gt;"",TEXT(P1093-N1093,"[h].mm"),""))</f>
        <v/>
      </c>
      <c r="W1093" s="118">
        <f>IF(AND(R1093="",S1093=""),"",R1093+S1093)</f>
        <v/>
      </c>
      <c r="X1093" s="116">
        <f>IF(O1093&lt;&gt;"",DATE(YEAR(O1093), MONTH(O1093), DAY(O1093)),"")</f>
        <v/>
      </c>
      <c r="Y1093" s="122" t="n"/>
      <c r="Z1093" s="123" t="n"/>
      <c r="AA1093" s="117">
        <f>IF(F1093="Re-assigned","NA",IF(W1093="","",IF(W1093&gt;=VLOOKUP(D1093,SLAMatrix,3,FALSE),"Yes",IF(W1093&lt;VLOOKUP(D1093,SLAMatrix,2,FALSE),"No","Internal"))))</f>
        <v/>
      </c>
      <c r="AB1093" s="123" t="n"/>
      <c r="AC1093" s="123" t="n"/>
      <c r="AD1093" s="119" t="n"/>
      <c r="AE1093" s="125" t="n"/>
      <c r="AF1093" s="124">
        <f>MONTH(O1093)</f>
        <v/>
      </c>
      <c r="AG1093" s="124">
        <f>VLOOKUP(IFERROR(MID(AE1093,1,(FIND(",",AE1093,1)-1)),AE1093),Facility_Region_Mapping,2,FALSE)</f>
        <v/>
      </c>
      <c r="AH1093" s="124" t="n"/>
      <c r="AI1093" s="124">
        <f>IF(C1093&lt;&gt;"",IF(M1093="ESM User",getInterfaceName($C1093),"NA"),"")</f>
        <v/>
      </c>
      <c r="AJ1093" s="116">
        <f>IF(Q1093&lt;&gt;"",DATE(YEAR(Q1093), MONTH(Q1093), DAY(Q1093)),"")</f>
        <v/>
      </c>
      <c r="AK1093" s="130">
        <f>IF(Q1093&lt;&gt;0,Q1093-N1093,TODAY()-N1093)</f>
        <v/>
      </c>
      <c r="AL1093" s="112">
        <f>IF(F1093="Re-assigned",0,IF(H1093="Closed",0,IF(H1093="Service Restored",0,IF(H1093="",0,1))))</f>
        <v/>
      </c>
      <c r="AM1093" s="124">
        <f>IF(AL1093=0,"",IF(AK1093&gt;20.99,"Aged","Non-Aged"))</f>
        <v/>
      </c>
      <c r="AN1093" s="112">
        <f>IF(Q1093&lt;&gt;"",MONTH(Q1093),"")</f>
        <v/>
      </c>
      <c r="AO1093" s="112">
        <f>IFERROR(VALUE(V1093),0)</f>
        <v/>
      </c>
    </row>
    <row customFormat="1" customHeight="1" ht="29.25" r="1094" s="112" spans="1:41">
      <c r="A1094" s="127" t="n"/>
      <c r="B1094" s="113" t="n"/>
      <c r="C1094" s="127" t="n"/>
      <c r="D1094" s="127" t="n"/>
      <c r="E1094" s="114">
        <f>IF(F1094 &lt;&gt; "",VLOOKUP(F1094,CategoryLookup,2,FALSE), "")</f>
        <v/>
      </c>
      <c r="F1094" s="126" t="n"/>
      <c r="G1094" s="127" t="n"/>
      <c r="H1094" s="127" t="n"/>
      <c r="I1094" s="127" t="n"/>
      <c r="J1094" s="127" t="n"/>
      <c r="K1094" s="127" t="n"/>
      <c r="L1094" s="127" t="n"/>
      <c r="M1094" s="127" t="n"/>
      <c r="N1094" s="120" t="n"/>
      <c r="O1094" s="120" t="n"/>
      <c r="P1094" s="120" t="n"/>
      <c r="Q1094" s="120" t="n"/>
      <c r="R1094" s="121" t="n"/>
      <c r="S1094" s="121" t="n"/>
      <c r="T1094" s="121" t="n"/>
      <c r="U1094" s="121" t="n"/>
      <c r="V1094" s="117">
        <f>IF(P1094="NA","NA",IF(P1094&lt;&gt;"",TEXT(P1094-N1094,"[h].mm"),""))</f>
        <v/>
      </c>
      <c r="W1094" s="118">
        <f>IF(AND(R1094="",S1094=""),"",R1094+S1094)</f>
        <v/>
      </c>
      <c r="X1094" s="116">
        <f>IF(O1094&lt;&gt;"",DATE(YEAR(O1094), MONTH(O1094), DAY(O1094)),"")</f>
        <v/>
      </c>
      <c r="Y1094" s="122" t="n"/>
      <c r="Z1094" s="123" t="n"/>
      <c r="AA1094" s="117">
        <f>IF(F1094="Re-assigned","NA",IF(W1094="","",IF(W1094&gt;=VLOOKUP(D1094,SLAMatrix,3,FALSE),"Yes",IF(W1094&lt;VLOOKUP(D1094,SLAMatrix,2,FALSE),"No","Internal"))))</f>
        <v/>
      </c>
      <c r="AB1094" s="123" t="n"/>
      <c r="AC1094" s="123" t="n"/>
      <c r="AD1094" s="119" t="n"/>
      <c r="AE1094" s="125" t="n"/>
      <c r="AF1094" s="124">
        <f>MONTH(O1094)</f>
        <v/>
      </c>
      <c r="AG1094" s="124">
        <f>VLOOKUP(IFERROR(MID(AE1094,1,(FIND(",",AE1094,1)-1)),AE1094),Facility_Region_Mapping,2,FALSE)</f>
        <v/>
      </c>
      <c r="AH1094" s="124" t="n"/>
      <c r="AI1094" s="124">
        <f>IF(C1094&lt;&gt;"",IF(M1094="ESM User",getInterfaceName($C1094),"NA"),"")</f>
        <v/>
      </c>
      <c r="AJ1094" s="116">
        <f>IF(Q1094&lt;&gt;"",DATE(YEAR(Q1094), MONTH(Q1094), DAY(Q1094)),"")</f>
        <v/>
      </c>
      <c r="AK1094" s="130">
        <f>IF(Q1094&lt;&gt;0,Q1094-N1094,TODAY()-N1094)</f>
        <v/>
      </c>
      <c r="AL1094" s="112">
        <f>IF(F1094="Re-assigned",0,IF(H1094="Closed",0,IF(H1094="Service Restored",0,IF(H1094="",0,1))))</f>
        <v/>
      </c>
      <c r="AM1094" s="124">
        <f>IF(AL1094=0,"",IF(AK1094&gt;20.99,"Aged","Non-Aged"))</f>
        <v/>
      </c>
      <c r="AN1094" s="112">
        <f>IF(Q1094&lt;&gt;"",MONTH(Q1094),"")</f>
        <v/>
      </c>
      <c r="AO1094" s="112">
        <f>IFERROR(VALUE(V1094),0)</f>
        <v/>
      </c>
    </row>
    <row customFormat="1" customHeight="1" ht="29.25" r="1095" s="112" spans="1:41">
      <c r="A1095" s="127" t="n"/>
      <c r="B1095" s="113" t="n"/>
      <c r="C1095" s="127" t="n"/>
      <c r="D1095" s="127" t="n"/>
      <c r="E1095" s="114">
        <f>IF(F1095 &lt;&gt; "",VLOOKUP(F1095,CategoryLookup,2,FALSE), "")</f>
        <v/>
      </c>
      <c r="F1095" s="126" t="n"/>
      <c r="G1095" s="127" t="n"/>
      <c r="H1095" s="127" t="n"/>
      <c r="I1095" s="127" t="n"/>
      <c r="J1095" s="127" t="n"/>
      <c r="K1095" s="127" t="n"/>
      <c r="L1095" s="127" t="n"/>
      <c r="M1095" s="127" t="n"/>
      <c r="N1095" s="120" t="n"/>
      <c r="O1095" s="120" t="n"/>
      <c r="P1095" s="120" t="n"/>
      <c r="Q1095" s="120" t="n"/>
      <c r="R1095" s="121" t="n"/>
      <c r="S1095" s="121" t="n"/>
      <c r="T1095" s="121" t="n"/>
      <c r="U1095" s="121" t="n"/>
      <c r="V1095" s="117">
        <f>IF(P1095="NA","NA",IF(P1095&lt;&gt;"",TEXT(P1095-N1095,"[h].mm"),""))</f>
        <v/>
      </c>
      <c r="W1095" s="118">
        <f>IF(AND(R1095="",S1095=""),"",R1095+S1095)</f>
        <v/>
      </c>
      <c r="X1095" s="116">
        <f>IF(O1095&lt;&gt;"",DATE(YEAR(O1095), MONTH(O1095), DAY(O1095)),"")</f>
        <v/>
      </c>
      <c r="Y1095" s="122" t="n"/>
      <c r="Z1095" s="123" t="n"/>
      <c r="AA1095" s="117">
        <f>IF(F1095="Re-assigned","NA",IF(W1095="","",IF(W1095&gt;=VLOOKUP(D1095,SLAMatrix,3,FALSE),"Yes",IF(W1095&lt;VLOOKUP(D1095,SLAMatrix,2,FALSE),"No","Internal"))))</f>
        <v/>
      </c>
      <c r="AB1095" s="123" t="n"/>
      <c r="AC1095" s="123" t="n"/>
      <c r="AD1095" s="119" t="n"/>
      <c r="AE1095" s="125" t="n"/>
      <c r="AF1095" s="124">
        <f>MONTH(O1095)</f>
        <v/>
      </c>
      <c r="AG1095" s="124">
        <f>VLOOKUP(IFERROR(MID(AE1095,1,(FIND(",",AE1095,1)-1)),AE1095),Facility_Region_Mapping,2,FALSE)</f>
        <v/>
      </c>
      <c r="AH1095" s="124" t="n"/>
      <c r="AI1095" s="124">
        <f>IF(C1095&lt;&gt;"",IF(M1095="ESM User",getInterfaceName($C1095),"NA"),"")</f>
        <v/>
      </c>
      <c r="AJ1095" s="116">
        <f>IF(Q1095&lt;&gt;"",DATE(YEAR(Q1095), MONTH(Q1095), DAY(Q1095)),"")</f>
        <v/>
      </c>
      <c r="AK1095" s="130">
        <f>IF(Q1095&lt;&gt;0,Q1095-N1095,TODAY()-N1095)</f>
        <v/>
      </c>
      <c r="AL1095" s="112">
        <f>IF(F1095="Re-assigned",0,IF(H1095="Closed",0,IF(H1095="Service Restored",0,IF(H1095="",0,1))))</f>
        <v/>
      </c>
      <c r="AM1095" s="124">
        <f>IF(AL1095=0,"",IF(AK1095&gt;20.99,"Aged","Non-Aged"))</f>
        <v/>
      </c>
      <c r="AN1095" s="112">
        <f>IF(Q1095&lt;&gt;"",MONTH(Q1095),"")</f>
        <v/>
      </c>
      <c r="AO1095" s="112">
        <f>IFERROR(VALUE(V1095),0)</f>
        <v/>
      </c>
    </row>
    <row customFormat="1" customHeight="1" ht="29.25" r="1096" s="112" spans="1:41">
      <c r="A1096" s="127" t="n"/>
      <c r="B1096" s="113" t="n"/>
      <c r="C1096" s="127" t="n"/>
      <c r="D1096" s="127" t="n"/>
      <c r="E1096" s="114">
        <f>IF(F1096 &lt;&gt; "",VLOOKUP(F1096,CategoryLookup,2,FALSE), "")</f>
        <v/>
      </c>
      <c r="F1096" s="126" t="n"/>
      <c r="G1096" s="127" t="n"/>
      <c r="H1096" s="127" t="n"/>
      <c r="I1096" s="127" t="n"/>
      <c r="J1096" s="127" t="n"/>
      <c r="K1096" s="127" t="n"/>
      <c r="L1096" s="127" t="n"/>
      <c r="M1096" s="127" t="n"/>
      <c r="N1096" s="120" t="n"/>
      <c r="O1096" s="120" t="n"/>
      <c r="P1096" s="120" t="n"/>
      <c r="Q1096" s="120" t="n"/>
      <c r="R1096" s="121" t="n"/>
      <c r="S1096" s="121" t="n"/>
      <c r="T1096" s="121" t="n"/>
      <c r="U1096" s="121" t="n"/>
      <c r="V1096" s="117">
        <f>IF(P1096="NA","NA",IF(P1096&lt;&gt;"",TEXT(P1096-N1096,"[h].mm"),""))</f>
        <v/>
      </c>
      <c r="W1096" s="118">
        <f>IF(AND(R1096="",S1096=""),"",R1096+S1096)</f>
        <v/>
      </c>
      <c r="X1096" s="116">
        <f>IF(O1096&lt;&gt;"",DATE(YEAR(O1096), MONTH(O1096), DAY(O1096)),"")</f>
        <v/>
      </c>
      <c r="Y1096" s="122" t="n"/>
      <c r="Z1096" s="123" t="n"/>
      <c r="AA1096" s="117">
        <f>IF(F1096="Re-assigned","NA",IF(W1096="","",IF(W1096&gt;=VLOOKUP(D1096,SLAMatrix,3,FALSE),"Yes",IF(W1096&lt;VLOOKUP(D1096,SLAMatrix,2,FALSE),"No","Internal"))))</f>
        <v/>
      </c>
      <c r="AB1096" s="123" t="n"/>
      <c r="AC1096" s="123" t="n"/>
      <c r="AD1096" s="119" t="n"/>
      <c r="AE1096" s="125" t="n"/>
      <c r="AF1096" s="124">
        <f>MONTH(O1096)</f>
        <v/>
      </c>
      <c r="AG1096" s="124">
        <f>VLOOKUP(IFERROR(MID(AE1096,1,(FIND(",",AE1096,1)-1)),AE1096),Facility_Region_Mapping,2,FALSE)</f>
        <v/>
      </c>
      <c r="AH1096" s="124" t="n"/>
      <c r="AI1096" s="124">
        <f>IF(C1096&lt;&gt;"",IF(M1096="ESM User",getInterfaceName($C1096),"NA"),"")</f>
        <v/>
      </c>
      <c r="AJ1096" s="116">
        <f>IF(Q1096&lt;&gt;"",DATE(YEAR(Q1096), MONTH(Q1096), DAY(Q1096)),"")</f>
        <v/>
      </c>
      <c r="AK1096" s="130">
        <f>IF(Q1096&lt;&gt;0,Q1096-N1096,TODAY()-N1096)</f>
        <v/>
      </c>
      <c r="AL1096" s="112">
        <f>IF(F1096="Re-assigned",0,IF(H1096="Closed",0,IF(H1096="Service Restored",0,IF(H1096="",0,1))))</f>
        <v/>
      </c>
      <c r="AM1096" s="124">
        <f>IF(AL1096=0,"",IF(AK1096&gt;20.99,"Aged","Non-Aged"))</f>
        <v/>
      </c>
      <c r="AN1096" s="112">
        <f>IF(Q1096&lt;&gt;"",MONTH(Q1096),"")</f>
        <v/>
      </c>
      <c r="AO1096" s="112">
        <f>IFERROR(VALUE(V1096),0)</f>
        <v/>
      </c>
    </row>
    <row customFormat="1" customHeight="1" ht="29.25" r="1097" s="112" spans="1:41">
      <c r="A1097" s="127" t="n"/>
      <c r="B1097" s="113" t="n"/>
      <c r="C1097" s="127" t="n"/>
      <c r="D1097" s="127" t="n"/>
      <c r="E1097" s="114">
        <f>IF(F1097 &lt;&gt; "",VLOOKUP(F1097,CategoryLookup,2,FALSE), "")</f>
        <v/>
      </c>
      <c r="F1097" s="126" t="n"/>
      <c r="G1097" s="127" t="n"/>
      <c r="H1097" s="127" t="n"/>
      <c r="I1097" s="127" t="n"/>
      <c r="J1097" s="127" t="n"/>
      <c r="K1097" s="127" t="n"/>
      <c r="L1097" s="127" t="n"/>
      <c r="M1097" s="127" t="n"/>
      <c r="N1097" s="120" t="n"/>
      <c r="O1097" s="120" t="n"/>
      <c r="P1097" s="120" t="n"/>
      <c r="Q1097" s="120" t="n"/>
      <c r="R1097" s="121" t="n"/>
      <c r="S1097" s="121" t="n"/>
      <c r="T1097" s="121" t="n"/>
      <c r="U1097" s="121" t="n"/>
      <c r="V1097" s="117">
        <f>IF(P1097="NA","NA",IF(P1097&lt;&gt;"",TEXT(P1097-N1097,"[h].mm"),""))</f>
        <v/>
      </c>
      <c r="W1097" s="118">
        <f>IF(AND(R1097="",S1097=""),"",R1097+S1097)</f>
        <v/>
      </c>
      <c r="X1097" s="116">
        <f>IF(O1097&lt;&gt;"",DATE(YEAR(O1097), MONTH(O1097), DAY(O1097)),"")</f>
        <v/>
      </c>
      <c r="Y1097" s="122" t="n"/>
      <c r="Z1097" s="123" t="n"/>
      <c r="AA1097" s="117">
        <f>IF(F1097="Re-assigned","NA",IF(W1097="","",IF(W1097&gt;=VLOOKUP(D1097,SLAMatrix,3,FALSE),"Yes",IF(W1097&lt;VLOOKUP(D1097,SLAMatrix,2,FALSE),"No","Internal"))))</f>
        <v/>
      </c>
      <c r="AB1097" s="123" t="n"/>
      <c r="AC1097" s="123" t="n"/>
      <c r="AD1097" s="119" t="n"/>
      <c r="AE1097" s="125" t="n"/>
      <c r="AF1097" s="124">
        <f>MONTH(O1097)</f>
        <v/>
      </c>
      <c r="AG1097" s="124">
        <f>VLOOKUP(IFERROR(MID(AE1097,1,(FIND(",",AE1097,1)-1)),AE1097),Facility_Region_Mapping,2,FALSE)</f>
        <v/>
      </c>
      <c r="AH1097" s="124" t="n"/>
      <c r="AI1097" s="124">
        <f>IF(C1097&lt;&gt;"",IF(M1097="ESM User",getInterfaceName($C1097),"NA"),"")</f>
        <v/>
      </c>
      <c r="AJ1097" s="116">
        <f>IF(Q1097&lt;&gt;"",DATE(YEAR(Q1097), MONTH(Q1097), DAY(Q1097)),"")</f>
        <v/>
      </c>
      <c r="AK1097" s="130">
        <f>IF(Q1097&lt;&gt;0,Q1097-N1097,TODAY()-N1097)</f>
        <v/>
      </c>
      <c r="AL1097" s="112">
        <f>IF(F1097="Re-assigned",0,IF(H1097="Closed",0,IF(H1097="Service Restored",0,IF(H1097="",0,1))))</f>
        <v/>
      </c>
      <c r="AM1097" s="124">
        <f>IF(AL1097=0,"",IF(AK1097&gt;20.99,"Aged","Non-Aged"))</f>
        <v/>
      </c>
      <c r="AN1097" s="112">
        <f>IF(Q1097&lt;&gt;"",MONTH(Q1097),"")</f>
        <v/>
      </c>
      <c r="AO1097" s="112">
        <f>IFERROR(VALUE(V1097),0)</f>
        <v/>
      </c>
    </row>
    <row customFormat="1" customHeight="1" ht="29.25" r="1098" s="112" spans="1:41">
      <c r="A1098" s="127" t="n"/>
      <c r="B1098" s="113" t="n"/>
      <c r="C1098" s="127" t="n"/>
      <c r="D1098" s="127" t="n"/>
      <c r="E1098" s="114">
        <f>IF(F1098 &lt;&gt; "",VLOOKUP(F1098,CategoryLookup,2,FALSE), "")</f>
        <v/>
      </c>
      <c r="F1098" s="126" t="n"/>
      <c r="G1098" s="127" t="n"/>
      <c r="H1098" s="127" t="n"/>
      <c r="I1098" s="127" t="n"/>
      <c r="J1098" s="127" t="n"/>
      <c r="K1098" s="127" t="n"/>
      <c r="L1098" s="127" t="n"/>
      <c r="M1098" s="127" t="n"/>
      <c r="N1098" s="120" t="n"/>
      <c r="O1098" s="120" t="n"/>
      <c r="P1098" s="120" t="n"/>
      <c r="Q1098" s="120" t="n"/>
      <c r="R1098" s="121" t="n"/>
      <c r="S1098" s="121" t="n"/>
      <c r="T1098" s="121" t="n"/>
      <c r="U1098" s="121" t="n"/>
      <c r="V1098" s="117">
        <f>IF(P1098="NA","NA",IF(P1098&lt;&gt;"",TEXT(P1098-N1098,"[h].mm"),""))</f>
        <v/>
      </c>
      <c r="W1098" s="118">
        <f>IF(AND(R1098="",S1098=""),"",R1098+S1098)</f>
        <v/>
      </c>
      <c r="X1098" s="116">
        <f>IF(O1098&lt;&gt;"",DATE(YEAR(O1098), MONTH(O1098), DAY(O1098)),"")</f>
        <v/>
      </c>
      <c r="Y1098" s="122" t="n"/>
      <c r="Z1098" s="123" t="n"/>
      <c r="AA1098" s="117">
        <f>IF(F1098="Re-assigned","NA",IF(W1098="","",IF(W1098&gt;=VLOOKUP(D1098,SLAMatrix,3,FALSE),"Yes",IF(W1098&lt;VLOOKUP(D1098,SLAMatrix,2,FALSE),"No","Internal"))))</f>
        <v/>
      </c>
      <c r="AB1098" s="123" t="n"/>
      <c r="AC1098" s="123" t="n"/>
      <c r="AD1098" s="119" t="n"/>
      <c r="AE1098" s="125" t="n"/>
      <c r="AF1098" s="124">
        <f>MONTH(O1098)</f>
        <v/>
      </c>
      <c r="AG1098" s="124">
        <f>VLOOKUP(IFERROR(MID(AE1098,1,(FIND(",",AE1098,1)-1)),AE1098),Facility_Region_Mapping,2,FALSE)</f>
        <v/>
      </c>
      <c r="AH1098" s="124" t="n"/>
      <c r="AI1098" s="124">
        <f>IF(C1098&lt;&gt;"",IF(M1098="ESM User",getInterfaceName($C1098),"NA"),"")</f>
        <v/>
      </c>
      <c r="AJ1098" s="116">
        <f>IF(Q1098&lt;&gt;"",DATE(YEAR(Q1098), MONTH(Q1098), DAY(Q1098)),"")</f>
        <v/>
      </c>
      <c r="AK1098" s="130">
        <f>IF(Q1098&lt;&gt;0,Q1098-N1098,TODAY()-N1098)</f>
        <v/>
      </c>
      <c r="AL1098" s="112">
        <f>IF(F1098="Re-assigned",0,IF(H1098="Closed",0,IF(H1098="Service Restored",0,IF(H1098="",0,1))))</f>
        <v/>
      </c>
      <c r="AM1098" s="124">
        <f>IF(AL1098=0,"",IF(AK1098&gt;20.99,"Aged","Non-Aged"))</f>
        <v/>
      </c>
      <c r="AN1098" s="112">
        <f>IF(Q1098&lt;&gt;"",MONTH(Q1098),"")</f>
        <v/>
      </c>
      <c r="AO1098" s="112">
        <f>IFERROR(VALUE(V1098),0)</f>
        <v/>
      </c>
    </row>
    <row customFormat="1" customHeight="1" ht="29.25" r="1099" s="112" spans="1:41">
      <c r="A1099" s="127" t="n"/>
      <c r="B1099" s="113" t="n"/>
      <c r="C1099" s="127" t="n"/>
      <c r="D1099" s="127" t="n"/>
      <c r="E1099" s="114">
        <f>IF(F1099 &lt;&gt; "",VLOOKUP(F1099,CategoryLookup,2,FALSE), "")</f>
        <v/>
      </c>
      <c r="F1099" s="126" t="n"/>
      <c r="G1099" s="127" t="n"/>
      <c r="H1099" s="127" t="n"/>
      <c r="I1099" s="127" t="n"/>
      <c r="J1099" s="127" t="n"/>
      <c r="K1099" s="127" t="n"/>
      <c r="L1099" s="127" t="n"/>
      <c r="M1099" s="127" t="n"/>
      <c r="N1099" s="120" t="n"/>
      <c r="O1099" s="120" t="n"/>
      <c r="P1099" s="120" t="n"/>
      <c r="Q1099" s="120" t="n"/>
      <c r="R1099" s="121" t="n"/>
      <c r="S1099" s="121" t="n"/>
      <c r="T1099" s="121" t="n"/>
      <c r="U1099" s="121" t="n"/>
      <c r="V1099" s="117">
        <f>IF(P1099="NA","NA",IF(P1099&lt;&gt;"",TEXT(P1099-N1099,"[h].mm"),""))</f>
        <v/>
      </c>
      <c r="W1099" s="118">
        <f>IF(AND(R1099="",S1099=""),"",R1099+S1099)</f>
        <v/>
      </c>
      <c r="X1099" s="116">
        <f>IF(O1099&lt;&gt;"",DATE(YEAR(O1099), MONTH(O1099), DAY(O1099)),"")</f>
        <v/>
      </c>
      <c r="Y1099" s="122" t="n"/>
      <c r="Z1099" s="123" t="n"/>
      <c r="AA1099" s="117">
        <f>IF(F1099="Re-assigned","NA",IF(W1099="","",IF(W1099&gt;=VLOOKUP(D1099,SLAMatrix,3,FALSE),"Yes",IF(W1099&lt;VLOOKUP(D1099,SLAMatrix,2,FALSE),"No","Internal"))))</f>
        <v/>
      </c>
      <c r="AB1099" s="123" t="n"/>
      <c r="AC1099" s="123" t="n"/>
      <c r="AD1099" s="119" t="n"/>
      <c r="AE1099" s="125" t="n"/>
      <c r="AF1099" s="124">
        <f>MONTH(O1099)</f>
        <v/>
      </c>
      <c r="AG1099" s="124">
        <f>VLOOKUP(IFERROR(MID(AE1099,1,(FIND(",",AE1099,1)-1)),AE1099),Facility_Region_Mapping,2,FALSE)</f>
        <v/>
      </c>
      <c r="AH1099" s="124" t="n"/>
      <c r="AI1099" s="124">
        <f>IF(C1099&lt;&gt;"",IF(M1099="ESM User",getInterfaceName($C1099),"NA"),"")</f>
        <v/>
      </c>
      <c r="AJ1099" s="116">
        <f>IF(Q1099&lt;&gt;"",DATE(YEAR(Q1099), MONTH(Q1099), DAY(Q1099)),"")</f>
        <v/>
      </c>
      <c r="AK1099" s="130">
        <f>IF(Q1099&lt;&gt;0,Q1099-N1099,TODAY()-N1099)</f>
        <v/>
      </c>
      <c r="AL1099" s="112">
        <f>IF(F1099="Re-assigned",0,IF(H1099="Closed",0,IF(H1099="Service Restored",0,IF(H1099="",0,1))))</f>
        <v/>
      </c>
      <c r="AM1099" s="124">
        <f>IF(AL1099=0,"",IF(AK1099&gt;20.99,"Aged","Non-Aged"))</f>
        <v/>
      </c>
      <c r="AN1099" s="112">
        <f>IF(Q1099&lt;&gt;"",MONTH(Q1099),"")</f>
        <v/>
      </c>
      <c r="AO1099" s="112">
        <f>IFERROR(VALUE(V1099),0)</f>
        <v/>
      </c>
    </row>
    <row customFormat="1" customHeight="1" ht="29.25" r="1100" s="112" spans="1:41">
      <c r="A1100" s="127" t="n"/>
      <c r="B1100" s="113" t="n"/>
      <c r="C1100" s="127" t="n"/>
      <c r="D1100" s="127" t="n"/>
      <c r="E1100" s="114">
        <f>IF(F1100 &lt;&gt; "",VLOOKUP(F1100,CategoryLookup,2,FALSE), "")</f>
        <v/>
      </c>
      <c r="F1100" s="126" t="n"/>
      <c r="G1100" s="127" t="n"/>
      <c r="H1100" s="127" t="n"/>
      <c r="I1100" s="127" t="n"/>
      <c r="J1100" s="127" t="n"/>
      <c r="K1100" s="127" t="n"/>
      <c r="L1100" s="127" t="n"/>
      <c r="M1100" s="127" t="n"/>
      <c r="N1100" s="120" t="n"/>
      <c r="O1100" s="120" t="n"/>
      <c r="P1100" s="120" t="n"/>
      <c r="Q1100" s="120" t="n"/>
      <c r="R1100" s="121" t="n"/>
      <c r="S1100" s="121" t="n"/>
      <c r="T1100" s="121" t="n"/>
      <c r="U1100" s="121" t="n"/>
      <c r="V1100" s="117">
        <f>IF(P1100="NA","NA",IF(P1100&lt;&gt;"",TEXT(P1100-N1100,"[h].mm"),""))</f>
        <v/>
      </c>
      <c r="W1100" s="118">
        <f>IF(AND(R1100="",S1100=""),"",R1100+S1100)</f>
        <v/>
      </c>
      <c r="X1100" s="116">
        <f>IF(O1100&lt;&gt;"",DATE(YEAR(O1100), MONTH(O1100), DAY(O1100)),"")</f>
        <v/>
      </c>
      <c r="Y1100" s="122" t="n"/>
      <c r="Z1100" s="123" t="n"/>
      <c r="AA1100" s="117">
        <f>IF(F1100="Re-assigned","NA",IF(W1100="","",IF(W1100&gt;=VLOOKUP(D1100,SLAMatrix,3,FALSE),"Yes",IF(W1100&lt;VLOOKUP(D1100,SLAMatrix,2,FALSE),"No","Internal"))))</f>
        <v/>
      </c>
      <c r="AB1100" s="123" t="n"/>
      <c r="AC1100" s="123" t="n"/>
      <c r="AD1100" s="119" t="n"/>
      <c r="AE1100" s="125" t="n"/>
      <c r="AF1100" s="124">
        <f>MONTH(O1100)</f>
        <v/>
      </c>
      <c r="AG1100" s="124">
        <f>VLOOKUP(IFERROR(MID(AE1100,1,(FIND(",",AE1100,1)-1)),AE1100),Facility_Region_Mapping,2,FALSE)</f>
        <v/>
      </c>
      <c r="AH1100" s="124" t="n"/>
      <c r="AI1100" s="124">
        <f>IF(C1100&lt;&gt;"",IF(M1100="ESM User",getInterfaceName($C1100),"NA"),"")</f>
        <v/>
      </c>
      <c r="AJ1100" s="116">
        <f>IF(Q1100&lt;&gt;"",DATE(YEAR(Q1100), MONTH(Q1100), DAY(Q1100)),"")</f>
        <v/>
      </c>
      <c r="AK1100" s="130">
        <f>IF(Q1100&lt;&gt;0,Q1100-N1100,TODAY()-N1100)</f>
        <v/>
      </c>
      <c r="AL1100" s="112">
        <f>IF(F1100="Re-assigned",0,IF(H1100="Closed",0,IF(H1100="Service Restored",0,IF(H1100="",0,1))))</f>
        <v/>
      </c>
      <c r="AM1100" s="124">
        <f>IF(AL1100=0,"",IF(AK1100&gt;20.99,"Aged","Non-Aged"))</f>
        <v/>
      </c>
      <c r="AN1100" s="112">
        <f>IF(Q1100&lt;&gt;"",MONTH(Q1100),"")</f>
        <v/>
      </c>
      <c r="AO1100" s="112">
        <f>IFERROR(VALUE(V1100),0)</f>
        <v/>
      </c>
    </row>
    <row customFormat="1" customHeight="1" ht="29.25" r="1101" s="112" spans="1:41">
      <c r="A1101" s="127" t="n"/>
      <c r="B1101" s="113" t="n"/>
      <c r="C1101" s="127" t="n"/>
      <c r="D1101" s="127" t="n"/>
      <c r="E1101" s="114">
        <f>IF(F1101 &lt;&gt; "",VLOOKUP(F1101,CategoryLookup,2,FALSE), "")</f>
        <v/>
      </c>
      <c r="F1101" s="126" t="n"/>
      <c r="G1101" s="127" t="n"/>
      <c r="H1101" s="127" t="n"/>
      <c r="I1101" s="127" t="n"/>
      <c r="J1101" s="127" t="n"/>
      <c r="K1101" s="127" t="n"/>
      <c r="L1101" s="127" t="n"/>
      <c r="M1101" s="127" t="n"/>
      <c r="N1101" s="120" t="n"/>
      <c r="O1101" s="120" t="n"/>
      <c r="P1101" s="120" t="n"/>
      <c r="Q1101" s="120" t="n"/>
      <c r="R1101" s="121" t="n"/>
      <c r="S1101" s="121" t="n"/>
      <c r="T1101" s="121" t="n"/>
      <c r="U1101" s="121" t="n"/>
      <c r="V1101" s="117">
        <f>IF(P1101="NA","NA",IF(P1101&lt;&gt;"",TEXT(P1101-N1101,"[h].mm"),""))</f>
        <v/>
      </c>
      <c r="W1101" s="118">
        <f>IF(AND(R1101="",S1101=""),"",R1101+S1101)</f>
        <v/>
      </c>
      <c r="X1101" s="116">
        <f>IF(O1101&lt;&gt;"",DATE(YEAR(O1101), MONTH(O1101), DAY(O1101)),"")</f>
        <v/>
      </c>
      <c r="Y1101" s="122" t="n"/>
      <c r="Z1101" s="123" t="n"/>
      <c r="AA1101" s="117">
        <f>IF(F1101="Re-assigned","NA",IF(W1101="","",IF(W1101&gt;=VLOOKUP(D1101,SLAMatrix,3,FALSE),"Yes",IF(W1101&lt;VLOOKUP(D1101,SLAMatrix,2,FALSE),"No","Internal"))))</f>
        <v/>
      </c>
      <c r="AB1101" s="123" t="n"/>
      <c r="AC1101" s="123" t="n"/>
      <c r="AD1101" s="119" t="n"/>
      <c r="AE1101" s="125" t="n"/>
      <c r="AF1101" s="124">
        <f>MONTH(O1101)</f>
        <v/>
      </c>
      <c r="AG1101" s="124">
        <f>VLOOKUP(IFERROR(MID(AE1101,1,(FIND(",",AE1101,1)-1)),AE1101),Facility_Region_Mapping,2,FALSE)</f>
        <v/>
      </c>
      <c r="AH1101" s="124" t="n"/>
      <c r="AI1101" s="124">
        <f>IF(C1101&lt;&gt;"",IF(M1101="ESM User",getInterfaceName($C1101),"NA"),"")</f>
        <v/>
      </c>
      <c r="AJ1101" s="116">
        <f>IF(Q1101&lt;&gt;"",DATE(YEAR(Q1101), MONTH(Q1101), DAY(Q1101)),"")</f>
        <v/>
      </c>
      <c r="AK1101" s="130">
        <f>IF(Q1101&lt;&gt;0,Q1101-N1101,TODAY()-N1101)</f>
        <v/>
      </c>
      <c r="AL1101" s="112">
        <f>IF(F1101="Re-assigned",0,IF(H1101="Closed",0,IF(H1101="Service Restored",0,IF(H1101="",0,1))))</f>
        <v/>
      </c>
      <c r="AM1101" s="124">
        <f>IF(AL1101=0,"",IF(AK1101&gt;20.99,"Aged","Non-Aged"))</f>
        <v/>
      </c>
      <c r="AN1101" s="112">
        <f>IF(Q1101&lt;&gt;"",MONTH(Q1101),"")</f>
        <v/>
      </c>
      <c r="AO1101" s="112">
        <f>IFERROR(VALUE(V1101),0)</f>
        <v/>
      </c>
    </row>
    <row customFormat="1" customHeight="1" ht="29.25" r="1102" s="112" spans="1:41">
      <c r="A1102" s="127" t="n"/>
      <c r="B1102" s="113" t="n"/>
      <c r="C1102" s="127" t="n"/>
      <c r="D1102" s="127" t="n"/>
      <c r="E1102" s="114">
        <f>IF(F1102 &lt;&gt; "",VLOOKUP(F1102,CategoryLookup,2,FALSE), "")</f>
        <v/>
      </c>
      <c r="F1102" s="126" t="n"/>
      <c r="G1102" s="127" t="n"/>
      <c r="H1102" s="127" t="n"/>
      <c r="I1102" s="127" t="n"/>
      <c r="J1102" s="127" t="n"/>
      <c r="K1102" s="127" t="n"/>
      <c r="L1102" s="127" t="n"/>
      <c r="M1102" s="127" t="n"/>
      <c r="N1102" s="120" t="n"/>
      <c r="O1102" s="120" t="n"/>
      <c r="P1102" s="120" t="n"/>
      <c r="Q1102" s="120" t="n"/>
      <c r="R1102" s="121" t="n"/>
      <c r="S1102" s="121" t="n"/>
      <c r="T1102" s="121" t="n"/>
      <c r="U1102" s="121" t="n"/>
      <c r="V1102" s="117">
        <f>IF(P1102="NA","NA",IF(P1102&lt;&gt;"",TEXT(P1102-N1102,"[h].mm"),""))</f>
        <v/>
      </c>
      <c r="W1102" s="118">
        <f>IF(AND(R1102="",S1102=""),"",R1102+S1102)</f>
        <v/>
      </c>
      <c r="X1102" s="116">
        <f>IF(O1102&lt;&gt;"",DATE(YEAR(O1102), MONTH(O1102), DAY(O1102)),"")</f>
        <v/>
      </c>
      <c r="Y1102" s="122" t="n"/>
      <c r="Z1102" s="123" t="n"/>
      <c r="AA1102" s="117">
        <f>IF(F1102="Re-assigned","NA",IF(W1102="","",IF(W1102&gt;=VLOOKUP(D1102,SLAMatrix,3,FALSE),"Yes",IF(W1102&lt;VLOOKUP(D1102,SLAMatrix,2,FALSE),"No","Internal"))))</f>
        <v/>
      </c>
      <c r="AB1102" s="123" t="n"/>
      <c r="AC1102" s="123" t="n"/>
      <c r="AD1102" s="119" t="n"/>
      <c r="AE1102" s="125" t="n"/>
      <c r="AF1102" s="124">
        <f>MONTH(O1102)</f>
        <v/>
      </c>
      <c r="AG1102" s="124">
        <f>VLOOKUP(IFERROR(MID(AE1102,1,(FIND(",",AE1102,1)-1)),AE1102),Facility_Region_Mapping,2,FALSE)</f>
        <v/>
      </c>
      <c r="AH1102" s="124" t="n"/>
      <c r="AI1102" s="124">
        <f>IF(C1102&lt;&gt;"",IF(M1102="ESM User",getInterfaceName($C1102),"NA"),"")</f>
        <v/>
      </c>
      <c r="AJ1102" s="116">
        <f>IF(Q1102&lt;&gt;"",DATE(YEAR(Q1102), MONTH(Q1102), DAY(Q1102)),"")</f>
        <v/>
      </c>
      <c r="AK1102" s="130">
        <f>IF(Q1102&lt;&gt;0,Q1102-N1102,TODAY()-N1102)</f>
        <v/>
      </c>
      <c r="AL1102" s="112">
        <f>IF(F1102="Re-assigned",0,IF(H1102="Closed",0,IF(H1102="Service Restored",0,IF(H1102="",0,1))))</f>
        <v/>
      </c>
      <c r="AM1102" s="124">
        <f>IF(AL1102=0,"",IF(AK1102&gt;20.99,"Aged","Non-Aged"))</f>
        <v/>
      </c>
      <c r="AN1102" s="112">
        <f>IF(Q1102&lt;&gt;"",MONTH(Q1102),"")</f>
        <v/>
      </c>
      <c r="AO1102" s="112">
        <f>IFERROR(VALUE(V1102),0)</f>
        <v/>
      </c>
    </row>
    <row customFormat="1" customHeight="1" ht="29.25" r="1103" s="112" spans="1:41">
      <c r="A1103" s="127" t="n"/>
      <c r="B1103" s="113" t="n"/>
      <c r="C1103" s="127" t="n"/>
      <c r="D1103" s="127" t="n"/>
      <c r="E1103" s="114">
        <f>IF(F1103 &lt;&gt; "",VLOOKUP(F1103,CategoryLookup,2,FALSE), "")</f>
        <v/>
      </c>
      <c r="F1103" s="126" t="n"/>
      <c r="G1103" s="127" t="n"/>
      <c r="H1103" s="127" t="n"/>
      <c r="I1103" s="127" t="n"/>
      <c r="J1103" s="127" t="n"/>
      <c r="K1103" s="127" t="n"/>
      <c r="L1103" s="127" t="n"/>
      <c r="M1103" s="127" t="n"/>
      <c r="N1103" s="120" t="n"/>
      <c r="O1103" s="120" t="n"/>
      <c r="P1103" s="120" t="n"/>
      <c r="Q1103" s="120" t="n"/>
      <c r="R1103" s="121" t="n"/>
      <c r="S1103" s="121" t="n"/>
      <c r="T1103" s="121" t="n"/>
      <c r="U1103" s="121" t="n"/>
      <c r="V1103" s="117">
        <f>IF(P1103="NA","NA",IF(P1103&lt;&gt;"",TEXT(P1103-N1103,"[h].mm"),""))</f>
        <v/>
      </c>
      <c r="W1103" s="118">
        <f>IF(AND(R1103="",S1103=""),"",R1103+S1103)</f>
        <v/>
      </c>
      <c r="X1103" s="116">
        <f>IF(O1103&lt;&gt;"",DATE(YEAR(O1103), MONTH(O1103), DAY(O1103)),"")</f>
        <v/>
      </c>
      <c r="Y1103" s="122" t="n"/>
      <c r="Z1103" s="123" t="n"/>
      <c r="AA1103" s="117">
        <f>IF(F1103="Re-assigned","NA",IF(W1103="","",IF(W1103&gt;=VLOOKUP(D1103,SLAMatrix,3,FALSE),"Yes",IF(W1103&lt;VLOOKUP(D1103,SLAMatrix,2,FALSE),"No","Internal"))))</f>
        <v/>
      </c>
      <c r="AB1103" s="123" t="n"/>
      <c r="AC1103" s="123" t="n"/>
      <c r="AD1103" s="119" t="n"/>
      <c r="AE1103" s="125" t="n"/>
      <c r="AF1103" s="124">
        <f>MONTH(O1103)</f>
        <v/>
      </c>
      <c r="AG1103" s="124">
        <f>VLOOKUP(IFERROR(MID(AE1103,1,(FIND(",",AE1103,1)-1)),AE1103),Facility_Region_Mapping,2,FALSE)</f>
        <v/>
      </c>
      <c r="AH1103" s="124" t="n"/>
      <c r="AI1103" s="124">
        <f>IF(C1103&lt;&gt;"",IF(M1103="ESM User",getInterfaceName($C1103),"NA"),"")</f>
        <v/>
      </c>
      <c r="AJ1103" s="116">
        <f>IF(Q1103&lt;&gt;"",DATE(YEAR(Q1103), MONTH(Q1103), DAY(Q1103)),"")</f>
        <v/>
      </c>
      <c r="AK1103" s="130">
        <f>IF(Q1103&lt;&gt;0,Q1103-N1103,TODAY()-N1103)</f>
        <v/>
      </c>
      <c r="AL1103" s="112">
        <f>IF(F1103="Re-assigned",0,IF(H1103="Closed",0,IF(H1103="Service Restored",0,IF(H1103="",0,1))))</f>
        <v/>
      </c>
      <c r="AM1103" s="124">
        <f>IF(AL1103=0,"",IF(AK1103&gt;20.99,"Aged","Non-Aged"))</f>
        <v/>
      </c>
      <c r="AN1103" s="112">
        <f>IF(Q1103&lt;&gt;"",MONTH(Q1103),"")</f>
        <v/>
      </c>
      <c r="AO1103" s="112">
        <f>IFERROR(VALUE(V1103),0)</f>
        <v/>
      </c>
    </row>
    <row customFormat="1" customHeight="1" ht="29.25" r="1104" s="112" spans="1:41">
      <c r="A1104" s="127" t="n"/>
      <c r="B1104" s="113" t="n"/>
      <c r="C1104" s="127" t="n"/>
      <c r="D1104" s="127" t="n"/>
      <c r="E1104" s="114">
        <f>IF(F1104 &lt;&gt; "",VLOOKUP(F1104,CategoryLookup,2,FALSE), "")</f>
        <v/>
      </c>
      <c r="F1104" s="126" t="n"/>
      <c r="G1104" s="127" t="n"/>
      <c r="H1104" s="127" t="n"/>
      <c r="I1104" s="127" t="n"/>
      <c r="J1104" s="127" t="n"/>
      <c r="K1104" s="127" t="n"/>
      <c r="L1104" s="127" t="n"/>
      <c r="M1104" s="127" t="n"/>
      <c r="N1104" s="120" t="n"/>
      <c r="O1104" s="120" t="n"/>
      <c r="P1104" s="120" t="n"/>
      <c r="Q1104" s="120" t="n"/>
      <c r="R1104" s="121" t="n"/>
      <c r="S1104" s="121" t="n"/>
      <c r="T1104" s="121" t="n"/>
      <c r="U1104" s="121" t="n"/>
      <c r="V1104" s="117">
        <f>IF(P1104="NA","NA",IF(P1104&lt;&gt;"",TEXT(P1104-N1104,"[h].mm"),""))</f>
        <v/>
      </c>
      <c r="W1104" s="118">
        <f>IF(AND(R1104="",S1104=""),"",R1104+S1104)</f>
        <v/>
      </c>
      <c r="X1104" s="116">
        <f>IF(O1104&lt;&gt;"",DATE(YEAR(O1104), MONTH(O1104), DAY(O1104)),"")</f>
        <v/>
      </c>
      <c r="Y1104" s="122" t="n"/>
      <c r="Z1104" s="123" t="n"/>
      <c r="AA1104" s="117">
        <f>IF(F1104="Re-assigned","NA",IF(W1104="","",IF(W1104&gt;=VLOOKUP(D1104,SLAMatrix,3,FALSE),"Yes",IF(W1104&lt;VLOOKUP(D1104,SLAMatrix,2,FALSE),"No","Internal"))))</f>
        <v/>
      </c>
      <c r="AB1104" s="123" t="n"/>
      <c r="AC1104" s="123" t="n"/>
      <c r="AD1104" s="119" t="n"/>
      <c r="AE1104" s="125" t="n"/>
      <c r="AF1104" s="124">
        <f>MONTH(O1104)</f>
        <v/>
      </c>
      <c r="AG1104" s="124">
        <f>VLOOKUP(IFERROR(MID(AE1104,1,(FIND(",",AE1104,1)-1)),AE1104),Facility_Region_Mapping,2,FALSE)</f>
        <v/>
      </c>
      <c r="AH1104" s="124" t="n"/>
      <c r="AI1104" s="124">
        <f>IF(C1104&lt;&gt;"",IF(M1104="ESM User",getInterfaceName($C1104),"NA"),"")</f>
        <v/>
      </c>
      <c r="AJ1104" s="116">
        <f>IF(Q1104&lt;&gt;"",DATE(YEAR(Q1104), MONTH(Q1104), DAY(Q1104)),"")</f>
        <v/>
      </c>
      <c r="AK1104" s="130">
        <f>IF(Q1104&lt;&gt;0,Q1104-N1104,TODAY()-N1104)</f>
        <v/>
      </c>
      <c r="AL1104" s="112">
        <f>IF(F1104="Re-assigned",0,IF(H1104="Closed",0,IF(H1104="Service Restored",0,IF(H1104="",0,1))))</f>
        <v/>
      </c>
      <c r="AM1104" s="124">
        <f>IF(AL1104=0,"",IF(AK1104&gt;20.99,"Aged","Non-Aged"))</f>
        <v/>
      </c>
      <c r="AN1104" s="112">
        <f>IF(Q1104&lt;&gt;"",MONTH(Q1104),"")</f>
        <v/>
      </c>
      <c r="AO1104" s="112">
        <f>IFERROR(VALUE(V1104),0)</f>
        <v/>
      </c>
    </row>
    <row customFormat="1" customHeight="1" ht="29.25" r="1105" s="112" spans="1:41">
      <c r="A1105" s="127" t="n"/>
      <c r="B1105" s="113" t="n"/>
      <c r="C1105" s="127" t="n"/>
      <c r="D1105" s="127" t="n"/>
      <c r="E1105" s="114">
        <f>IF(F1105 &lt;&gt; "",VLOOKUP(F1105,CategoryLookup,2,FALSE), "")</f>
        <v/>
      </c>
      <c r="F1105" s="126" t="n"/>
      <c r="G1105" s="127" t="n"/>
      <c r="H1105" s="127" t="n"/>
      <c r="I1105" s="127" t="n"/>
      <c r="J1105" s="127" t="n"/>
      <c r="K1105" s="127" t="n"/>
      <c r="L1105" s="127" t="n"/>
      <c r="M1105" s="127" t="n"/>
      <c r="N1105" s="120" t="n"/>
      <c r="O1105" s="120" t="n"/>
      <c r="P1105" s="120" t="n"/>
      <c r="Q1105" s="120" t="n"/>
      <c r="R1105" s="121" t="n"/>
      <c r="S1105" s="121" t="n"/>
      <c r="T1105" s="121" t="n"/>
      <c r="U1105" s="121" t="n"/>
      <c r="V1105" s="117">
        <f>IF(P1105="NA","NA",IF(P1105&lt;&gt;"",TEXT(P1105-N1105,"[h].mm"),""))</f>
        <v/>
      </c>
      <c r="W1105" s="118">
        <f>IF(AND(R1105="",S1105=""),"",R1105+S1105)</f>
        <v/>
      </c>
      <c r="X1105" s="116">
        <f>IF(O1105&lt;&gt;"",DATE(YEAR(O1105), MONTH(O1105), DAY(O1105)),"")</f>
        <v/>
      </c>
      <c r="Y1105" s="122" t="n"/>
      <c r="Z1105" s="123" t="n"/>
      <c r="AA1105" s="117">
        <f>IF(F1105="Re-assigned","NA",IF(W1105="","",IF(W1105&gt;=VLOOKUP(D1105,SLAMatrix,3,FALSE),"Yes",IF(W1105&lt;VLOOKUP(D1105,SLAMatrix,2,FALSE),"No","Internal"))))</f>
        <v/>
      </c>
      <c r="AB1105" s="123" t="n"/>
      <c r="AC1105" s="123" t="n"/>
      <c r="AD1105" s="119" t="n"/>
      <c r="AE1105" s="125" t="n"/>
      <c r="AF1105" s="124">
        <f>MONTH(O1105)</f>
        <v/>
      </c>
      <c r="AG1105" s="124">
        <f>VLOOKUP(IFERROR(MID(AE1105,1,(FIND(",",AE1105,1)-1)),AE1105),Facility_Region_Mapping,2,FALSE)</f>
        <v/>
      </c>
      <c r="AH1105" s="124" t="n"/>
      <c r="AI1105" s="124">
        <f>IF(C1105&lt;&gt;"",IF(M1105="ESM User",getInterfaceName($C1105),"NA"),"")</f>
        <v/>
      </c>
      <c r="AJ1105" s="116">
        <f>IF(Q1105&lt;&gt;"",DATE(YEAR(Q1105), MONTH(Q1105), DAY(Q1105)),"")</f>
        <v/>
      </c>
      <c r="AK1105" s="130">
        <f>IF(Q1105&lt;&gt;0,Q1105-N1105,TODAY()-N1105)</f>
        <v/>
      </c>
      <c r="AL1105" s="112">
        <f>IF(F1105="Re-assigned",0,IF(H1105="Closed",0,IF(H1105="Service Restored",0,IF(H1105="",0,1))))</f>
        <v/>
      </c>
      <c r="AM1105" s="124">
        <f>IF(AL1105=0,"",IF(AK1105&gt;20.99,"Aged","Non-Aged"))</f>
        <v/>
      </c>
      <c r="AN1105" s="112">
        <f>IF(Q1105&lt;&gt;"",MONTH(Q1105),"")</f>
        <v/>
      </c>
      <c r="AO1105" s="112">
        <f>IFERROR(VALUE(V1105),0)</f>
        <v/>
      </c>
    </row>
    <row customFormat="1" customHeight="1" ht="29.25" r="1106" s="112" spans="1:41">
      <c r="A1106" s="127" t="n"/>
      <c r="B1106" s="113" t="n"/>
      <c r="C1106" s="127" t="n"/>
      <c r="D1106" s="127" t="n"/>
      <c r="E1106" s="114">
        <f>IF(F1106 &lt;&gt; "",VLOOKUP(F1106,CategoryLookup,2,FALSE), "")</f>
        <v/>
      </c>
      <c r="F1106" s="126" t="n"/>
      <c r="G1106" s="127" t="n"/>
      <c r="H1106" s="127" t="n"/>
      <c r="I1106" s="127" t="n"/>
      <c r="J1106" s="127" t="n"/>
      <c r="K1106" s="127" t="n"/>
      <c r="L1106" s="127" t="n"/>
      <c r="M1106" s="127" t="n"/>
      <c r="N1106" s="120" t="n"/>
      <c r="O1106" s="120" t="n"/>
      <c r="P1106" s="120" t="n"/>
      <c r="Q1106" s="120" t="n"/>
      <c r="R1106" s="121" t="n"/>
      <c r="S1106" s="121" t="n"/>
      <c r="T1106" s="121" t="n"/>
      <c r="U1106" s="121" t="n"/>
      <c r="V1106" s="117">
        <f>IF(P1106="NA","NA",IF(P1106&lt;&gt;"",TEXT(P1106-N1106,"[h].mm"),""))</f>
        <v/>
      </c>
      <c r="W1106" s="118">
        <f>IF(AND(R1106="",S1106=""),"",R1106+S1106)</f>
        <v/>
      </c>
      <c r="X1106" s="116">
        <f>IF(O1106&lt;&gt;"",DATE(YEAR(O1106), MONTH(O1106), DAY(O1106)),"")</f>
        <v/>
      </c>
      <c r="Y1106" s="122" t="n"/>
      <c r="Z1106" s="123" t="n"/>
      <c r="AA1106" s="117">
        <f>IF(F1106="Re-assigned","NA",IF(W1106="","",IF(W1106&gt;=VLOOKUP(D1106,SLAMatrix,3,FALSE),"Yes",IF(W1106&lt;VLOOKUP(D1106,SLAMatrix,2,FALSE),"No","Internal"))))</f>
        <v/>
      </c>
      <c r="AB1106" s="123" t="n"/>
      <c r="AC1106" s="123" t="n"/>
      <c r="AD1106" s="119" t="n"/>
      <c r="AE1106" s="125" t="n"/>
      <c r="AF1106" s="124">
        <f>MONTH(O1106)</f>
        <v/>
      </c>
      <c r="AG1106" s="124">
        <f>VLOOKUP(IFERROR(MID(AE1106,1,(FIND(",",AE1106,1)-1)),AE1106),Facility_Region_Mapping,2,FALSE)</f>
        <v/>
      </c>
      <c r="AH1106" s="124" t="n"/>
      <c r="AI1106" s="124">
        <f>IF(C1106&lt;&gt;"",IF(M1106="ESM User",getInterfaceName($C1106),"NA"),"")</f>
        <v/>
      </c>
      <c r="AJ1106" s="116">
        <f>IF(Q1106&lt;&gt;"",DATE(YEAR(Q1106), MONTH(Q1106), DAY(Q1106)),"")</f>
        <v/>
      </c>
      <c r="AK1106" s="130">
        <f>IF(Q1106&lt;&gt;0,Q1106-N1106,TODAY()-N1106)</f>
        <v/>
      </c>
      <c r="AL1106" s="112">
        <f>IF(F1106="Re-assigned",0,IF(H1106="Closed",0,IF(H1106="Service Restored",0,IF(H1106="",0,1))))</f>
        <v/>
      </c>
      <c r="AM1106" s="124">
        <f>IF(AL1106=0,"",IF(AK1106&gt;20.99,"Aged","Non-Aged"))</f>
        <v/>
      </c>
      <c r="AN1106" s="112">
        <f>IF(Q1106&lt;&gt;"",MONTH(Q1106),"")</f>
        <v/>
      </c>
      <c r="AO1106" s="112">
        <f>IFERROR(VALUE(V1106),0)</f>
        <v/>
      </c>
    </row>
    <row customFormat="1" customHeight="1" ht="29.25" r="1107" s="112" spans="1:41">
      <c r="A1107" s="127" t="n"/>
      <c r="B1107" s="113" t="n"/>
      <c r="C1107" s="127" t="n"/>
      <c r="D1107" s="127" t="n"/>
      <c r="E1107" s="114">
        <f>IF(F1107 &lt;&gt; "",VLOOKUP(F1107,CategoryLookup,2,FALSE), "")</f>
        <v/>
      </c>
      <c r="F1107" s="126" t="n"/>
      <c r="G1107" s="127" t="n"/>
      <c r="H1107" s="127" t="n"/>
      <c r="I1107" s="127" t="n"/>
      <c r="J1107" s="127" t="n"/>
      <c r="K1107" s="127" t="n"/>
      <c r="L1107" s="127" t="n"/>
      <c r="M1107" s="127" t="n"/>
      <c r="N1107" s="120" t="n"/>
      <c r="O1107" s="120" t="n"/>
      <c r="P1107" s="120" t="n"/>
      <c r="Q1107" s="120" t="n"/>
      <c r="R1107" s="121" t="n"/>
      <c r="S1107" s="121" t="n"/>
      <c r="T1107" s="121" t="n"/>
      <c r="U1107" s="121" t="n"/>
      <c r="V1107" s="117">
        <f>IF(P1107="NA","NA",IF(P1107&lt;&gt;"",TEXT(P1107-N1107,"[h].mm"),""))</f>
        <v/>
      </c>
      <c r="W1107" s="118">
        <f>IF(AND(R1107="",S1107=""),"",R1107+S1107)</f>
        <v/>
      </c>
      <c r="X1107" s="116">
        <f>IF(O1107&lt;&gt;"",DATE(YEAR(O1107), MONTH(O1107), DAY(O1107)),"")</f>
        <v/>
      </c>
      <c r="Y1107" s="122" t="n"/>
      <c r="Z1107" s="123" t="n"/>
      <c r="AA1107" s="117">
        <f>IF(F1107="Re-assigned","NA",IF(W1107="","",IF(W1107&gt;=VLOOKUP(D1107,SLAMatrix,3,FALSE),"Yes",IF(W1107&lt;VLOOKUP(D1107,SLAMatrix,2,FALSE),"No","Internal"))))</f>
        <v/>
      </c>
      <c r="AB1107" s="123" t="n"/>
      <c r="AC1107" s="123" t="n"/>
      <c r="AD1107" s="119" t="n"/>
      <c r="AE1107" s="125" t="n"/>
      <c r="AF1107" s="124">
        <f>MONTH(O1107)</f>
        <v/>
      </c>
      <c r="AG1107" s="124">
        <f>VLOOKUP(IFERROR(MID(AE1107,1,(FIND(",",AE1107,1)-1)),AE1107),Facility_Region_Mapping,2,FALSE)</f>
        <v/>
      </c>
      <c r="AH1107" s="124" t="n"/>
      <c r="AI1107" s="124">
        <f>IF(C1107&lt;&gt;"",IF(M1107="ESM User",getInterfaceName($C1107),"NA"),"")</f>
        <v/>
      </c>
      <c r="AJ1107" s="116">
        <f>IF(Q1107&lt;&gt;"",DATE(YEAR(Q1107), MONTH(Q1107), DAY(Q1107)),"")</f>
        <v/>
      </c>
      <c r="AK1107" s="130">
        <f>IF(Q1107&lt;&gt;0,Q1107-N1107,TODAY()-N1107)</f>
        <v/>
      </c>
      <c r="AL1107" s="112">
        <f>IF(F1107="Re-assigned",0,IF(H1107="Closed",0,IF(H1107="Service Restored",0,IF(H1107="",0,1))))</f>
        <v/>
      </c>
      <c r="AM1107" s="124">
        <f>IF(AL1107=0,"",IF(AK1107&gt;20.99,"Aged","Non-Aged"))</f>
        <v/>
      </c>
      <c r="AN1107" s="112">
        <f>IF(Q1107&lt;&gt;"",MONTH(Q1107),"")</f>
        <v/>
      </c>
      <c r="AO1107" s="112">
        <f>IFERROR(VALUE(V1107),0)</f>
        <v/>
      </c>
    </row>
    <row customFormat="1" customHeight="1" ht="29.25" r="1108" s="112" spans="1:41">
      <c r="A1108" s="127" t="n"/>
      <c r="B1108" s="113" t="n"/>
      <c r="C1108" s="127" t="n"/>
      <c r="D1108" s="127" t="n"/>
      <c r="E1108" s="114">
        <f>IF(F1108 &lt;&gt; "",VLOOKUP(F1108,CategoryLookup,2,FALSE), "")</f>
        <v/>
      </c>
      <c r="F1108" s="126" t="n"/>
      <c r="G1108" s="127" t="n"/>
      <c r="H1108" s="127" t="n"/>
      <c r="I1108" s="127" t="n"/>
      <c r="J1108" s="127" t="n"/>
      <c r="K1108" s="127" t="n"/>
      <c r="L1108" s="127" t="n"/>
      <c r="M1108" s="127" t="n"/>
      <c r="N1108" s="120" t="n"/>
      <c r="O1108" s="120" t="n"/>
      <c r="P1108" s="120" t="n"/>
      <c r="Q1108" s="120" t="n"/>
      <c r="R1108" s="121" t="n"/>
      <c r="S1108" s="121" t="n"/>
      <c r="T1108" s="121" t="n"/>
      <c r="U1108" s="121" t="n"/>
      <c r="V1108" s="117">
        <f>IF(P1108="NA","NA",IF(P1108&lt;&gt;"",TEXT(P1108-N1108,"[h].mm"),""))</f>
        <v/>
      </c>
      <c r="W1108" s="118">
        <f>IF(AND(R1108="",S1108=""),"",R1108+S1108)</f>
        <v/>
      </c>
      <c r="X1108" s="116">
        <f>IF(O1108&lt;&gt;"",DATE(YEAR(O1108), MONTH(O1108), DAY(O1108)),"")</f>
        <v/>
      </c>
      <c r="Y1108" s="122" t="n"/>
      <c r="Z1108" s="123" t="n"/>
      <c r="AA1108" s="117">
        <f>IF(F1108="Re-assigned","NA",IF(W1108="","",IF(W1108&gt;=VLOOKUP(D1108,SLAMatrix,3,FALSE),"Yes",IF(W1108&lt;VLOOKUP(D1108,SLAMatrix,2,FALSE),"No","Internal"))))</f>
        <v/>
      </c>
      <c r="AB1108" s="123" t="n"/>
      <c r="AC1108" s="123" t="n"/>
      <c r="AD1108" s="119" t="n"/>
      <c r="AE1108" s="125" t="n"/>
      <c r="AF1108" s="124">
        <f>MONTH(O1108)</f>
        <v/>
      </c>
      <c r="AG1108" s="124">
        <f>VLOOKUP(IFERROR(MID(AE1108,1,(FIND(",",AE1108,1)-1)),AE1108),Facility_Region_Mapping,2,FALSE)</f>
        <v/>
      </c>
      <c r="AH1108" s="124" t="n"/>
      <c r="AI1108" s="124">
        <f>IF(C1108&lt;&gt;"",IF(M1108="ESM User",getInterfaceName($C1108),"NA"),"")</f>
        <v/>
      </c>
      <c r="AJ1108" s="116">
        <f>IF(Q1108&lt;&gt;"",DATE(YEAR(Q1108), MONTH(Q1108), DAY(Q1108)),"")</f>
        <v/>
      </c>
      <c r="AK1108" s="130">
        <f>IF(Q1108&lt;&gt;0,Q1108-N1108,TODAY()-N1108)</f>
        <v/>
      </c>
      <c r="AL1108" s="112">
        <f>IF(F1108="Re-assigned",0,IF(H1108="Closed",0,IF(H1108="Service Restored",0,IF(H1108="",0,1))))</f>
        <v/>
      </c>
      <c r="AM1108" s="124">
        <f>IF(AL1108=0,"",IF(AK1108&gt;20.99,"Aged","Non-Aged"))</f>
        <v/>
      </c>
      <c r="AN1108" s="112">
        <f>IF(Q1108&lt;&gt;"",MONTH(Q1108),"")</f>
        <v/>
      </c>
      <c r="AO1108" s="112">
        <f>IFERROR(VALUE(V1108),0)</f>
        <v/>
      </c>
    </row>
    <row customFormat="1" customHeight="1" ht="29.25" r="1109" s="112" spans="1:41">
      <c r="A1109" s="127" t="n"/>
      <c r="B1109" s="113" t="n"/>
      <c r="C1109" s="127" t="n"/>
      <c r="D1109" s="127" t="n"/>
      <c r="E1109" s="114">
        <f>IF(F1109 &lt;&gt; "",VLOOKUP(F1109,CategoryLookup,2,FALSE), "")</f>
        <v/>
      </c>
      <c r="F1109" s="126" t="n"/>
      <c r="G1109" s="127" t="n"/>
      <c r="H1109" s="127" t="n"/>
      <c r="I1109" s="127" t="n"/>
      <c r="J1109" s="127" t="n"/>
      <c r="K1109" s="127" t="n"/>
      <c r="L1109" s="127" t="n"/>
      <c r="M1109" s="127" t="n"/>
      <c r="N1109" s="120" t="n"/>
      <c r="O1109" s="120" t="n"/>
      <c r="P1109" s="120" t="n"/>
      <c r="Q1109" s="120" t="n"/>
      <c r="R1109" s="121" t="n"/>
      <c r="S1109" s="121" t="n"/>
      <c r="T1109" s="121" t="n"/>
      <c r="U1109" s="121" t="n"/>
      <c r="V1109" s="117">
        <f>IF(P1109="NA","NA",IF(P1109&lt;&gt;"",TEXT(P1109-N1109,"[h].mm"),""))</f>
        <v/>
      </c>
      <c r="W1109" s="118">
        <f>IF(AND(R1109="",S1109=""),"",R1109+S1109)</f>
        <v/>
      </c>
      <c r="X1109" s="116">
        <f>IF(O1109&lt;&gt;"",DATE(YEAR(O1109), MONTH(O1109), DAY(O1109)),"")</f>
        <v/>
      </c>
      <c r="Y1109" s="122" t="n"/>
      <c r="Z1109" s="123" t="n"/>
      <c r="AA1109" s="117">
        <f>IF(F1109="Re-assigned","NA",IF(W1109="","",IF(W1109&gt;=VLOOKUP(D1109,SLAMatrix,3,FALSE),"Yes",IF(W1109&lt;VLOOKUP(D1109,SLAMatrix,2,FALSE),"No","Internal"))))</f>
        <v/>
      </c>
      <c r="AB1109" s="123" t="n"/>
      <c r="AC1109" s="123" t="n"/>
      <c r="AD1109" s="119" t="n"/>
      <c r="AE1109" s="125" t="n"/>
      <c r="AF1109" s="124">
        <f>MONTH(O1109)</f>
        <v/>
      </c>
      <c r="AG1109" s="124">
        <f>VLOOKUP(IFERROR(MID(AE1109,1,(FIND(",",AE1109,1)-1)),AE1109),Facility_Region_Mapping,2,FALSE)</f>
        <v/>
      </c>
      <c r="AH1109" s="124" t="n"/>
      <c r="AI1109" s="124">
        <f>IF(C1109&lt;&gt;"",IF(M1109="ESM User",getInterfaceName($C1109),"NA"),"")</f>
        <v/>
      </c>
      <c r="AJ1109" s="116">
        <f>IF(Q1109&lt;&gt;"",DATE(YEAR(Q1109), MONTH(Q1109), DAY(Q1109)),"")</f>
        <v/>
      </c>
      <c r="AK1109" s="130">
        <f>IF(Q1109&lt;&gt;0,Q1109-N1109,TODAY()-N1109)</f>
        <v/>
      </c>
      <c r="AL1109" s="112">
        <f>IF(F1109="Re-assigned",0,IF(H1109="Closed",0,IF(H1109="Service Restored",0,IF(H1109="",0,1))))</f>
        <v/>
      </c>
      <c r="AM1109" s="124">
        <f>IF(AL1109=0,"",IF(AK1109&gt;20.99,"Aged","Non-Aged"))</f>
        <v/>
      </c>
      <c r="AN1109" s="112">
        <f>IF(Q1109&lt;&gt;"",MONTH(Q1109),"")</f>
        <v/>
      </c>
      <c r="AO1109" s="112">
        <f>IFERROR(VALUE(V1109),0)</f>
        <v/>
      </c>
    </row>
    <row customFormat="1" customHeight="1" ht="29.25" r="1110" s="112" spans="1:41">
      <c r="A1110" s="127" t="n"/>
      <c r="B1110" s="113" t="n"/>
      <c r="C1110" s="127" t="n"/>
      <c r="D1110" s="127" t="n"/>
      <c r="E1110" s="114">
        <f>IF(F1110 &lt;&gt; "",VLOOKUP(F1110,CategoryLookup,2,FALSE), "")</f>
        <v/>
      </c>
      <c r="F1110" s="126" t="n"/>
      <c r="G1110" s="127" t="n"/>
      <c r="H1110" s="127" t="n"/>
      <c r="I1110" s="127" t="n"/>
      <c r="J1110" s="127" t="n"/>
      <c r="K1110" s="127" t="n"/>
      <c r="L1110" s="127" t="n"/>
      <c r="M1110" s="127" t="n"/>
      <c r="N1110" s="120" t="n"/>
      <c r="O1110" s="120" t="n"/>
      <c r="P1110" s="120" t="n"/>
      <c r="Q1110" s="120" t="n"/>
      <c r="R1110" s="121" t="n"/>
      <c r="S1110" s="121" t="n"/>
      <c r="T1110" s="121" t="n"/>
      <c r="U1110" s="121" t="n"/>
      <c r="V1110" s="117">
        <f>IF(P1110="NA","NA",IF(P1110&lt;&gt;"",TEXT(P1110-N1110,"[h].mm"),""))</f>
        <v/>
      </c>
      <c r="W1110" s="118">
        <f>IF(AND(R1110="",S1110=""),"",R1110+S1110)</f>
        <v/>
      </c>
      <c r="X1110" s="116">
        <f>IF(O1110&lt;&gt;"",DATE(YEAR(O1110), MONTH(O1110), DAY(O1110)),"")</f>
        <v/>
      </c>
      <c r="Y1110" s="122" t="n"/>
      <c r="Z1110" s="123" t="n"/>
      <c r="AA1110" s="117">
        <f>IF(F1110="Re-assigned","NA",IF(W1110="","",IF(W1110&gt;=VLOOKUP(D1110,SLAMatrix,3,FALSE),"Yes",IF(W1110&lt;VLOOKUP(D1110,SLAMatrix,2,FALSE),"No","Internal"))))</f>
        <v/>
      </c>
      <c r="AB1110" s="123" t="n"/>
      <c r="AC1110" s="123" t="n"/>
      <c r="AD1110" s="119" t="n"/>
      <c r="AE1110" s="125" t="n"/>
      <c r="AF1110" s="124">
        <f>MONTH(O1110)</f>
        <v/>
      </c>
      <c r="AG1110" s="124">
        <f>VLOOKUP(IFERROR(MID(AE1110,1,(FIND(",",AE1110,1)-1)),AE1110),Facility_Region_Mapping,2,FALSE)</f>
        <v/>
      </c>
      <c r="AH1110" s="124" t="n"/>
      <c r="AI1110" s="124">
        <f>IF(C1110&lt;&gt;"",IF(M1110="ESM User",getInterfaceName($C1110),"NA"),"")</f>
        <v/>
      </c>
      <c r="AJ1110" s="116">
        <f>IF(Q1110&lt;&gt;"",DATE(YEAR(Q1110), MONTH(Q1110), DAY(Q1110)),"")</f>
        <v/>
      </c>
      <c r="AK1110" s="130">
        <f>IF(Q1110&lt;&gt;0,Q1110-N1110,TODAY()-N1110)</f>
        <v/>
      </c>
      <c r="AL1110" s="112">
        <f>IF(F1110="Re-assigned",0,IF(H1110="Closed",0,IF(H1110="Service Restored",0,IF(H1110="",0,1))))</f>
        <v/>
      </c>
      <c r="AM1110" s="124">
        <f>IF(AL1110=0,"",IF(AK1110&gt;20.99,"Aged","Non-Aged"))</f>
        <v/>
      </c>
      <c r="AN1110" s="112">
        <f>IF(Q1110&lt;&gt;"",MONTH(Q1110),"")</f>
        <v/>
      </c>
      <c r="AO1110" s="112">
        <f>IFERROR(VALUE(V1110),0)</f>
        <v/>
      </c>
    </row>
    <row customFormat="1" customHeight="1" ht="29.25" r="1111" s="112" spans="1:41">
      <c r="A1111" s="127" t="n"/>
      <c r="B1111" s="113" t="n"/>
      <c r="C1111" s="127" t="n"/>
      <c r="D1111" s="127" t="n"/>
      <c r="E1111" s="114">
        <f>IF(F1111 &lt;&gt; "",VLOOKUP(F1111,CategoryLookup,2,FALSE), "")</f>
        <v/>
      </c>
      <c r="F1111" s="126" t="n"/>
      <c r="G1111" s="127" t="n"/>
      <c r="H1111" s="127" t="n"/>
      <c r="I1111" s="127" t="n"/>
      <c r="J1111" s="127" t="n"/>
      <c r="K1111" s="127" t="n"/>
      <c r="L1111" s="127" t="n"/>
      <c r="M1111" s="127" t="n"/>
      <c r="N1111" s="120" t="n"/>
      <c r="O1111" s="120" t="n"/>
      <c r="P1111" s="120" t="n"/>
      <c r="Q1111" s="120" t="n"/>
      <c r="R1111" s="121" t="n"/>
      <c r="S1111" s="121" t="n"/>
      <c r="T1111" s="121" t="n"/>
      <c r="U1111" s="121" t="n"/>
      <c r="V1111" s="117">
        <f>IF(P1111="NA","NA",IF(P1111&lt;&gt;"",TEXT(P1111-N1111,"[h].mm"),""))</f>
        <v/>
      </c>
      <c r="W1111" s="118">
        <f>IF(AND(R1111="",S1111=""),"",R1111+S1111)</f>
        <v/>
      </c>
      <c r="X1111" s="116">
        <f>IF(O1111&lt;&gt;"",DATE(YEAR(O1111), MONTH(O1111), DAY(O1111)),"")</f>
        <v/>
      </c>
      <c r="Y1111" s="122" t="n"/>
      <c r="Z1111" s="123" t="n"/>
      <c r="AA1111" s="117">
        <f>IF(F1111="Re-assigned","NA",IF(W1111="","",IF(W1111&gt;=VLOOKUP(D1111,SLAMatrix,3,FALSE),"Yes",IF(W1111&lt;VLOOKUP(D1111,SLAMatrix,2,FALSE),"No","Internal"))))</f>
        <v/>
      </c>
      <c r="AB1111" s="123" t="n"/>
      <c r="AC1111" s="123" t="n"/>
      <c r="AD1111" s="119" t="n"/>
      <c r="AE1111" s="125" t="n"/>
      <c r="AF1111" s="124">
        <f>MONTH(O1111)</f>
        <v/>
      </c>
      <c r="AG1111" s="124">
        <f>VLOOKUP(IFERROR(MID(AE1111,1,(FIND(",",AE1111,1)-1)),AE1111),Facility_Region_Mapping,2,FALSE)</f>
        <v/>
      </c>
      <c r="AH1111" s="124" t="n"/>
      <c r="AI1111" s="124">
        <f>IF(C1111&lt;&gt;"",IF(M1111="ESM User",getInterfaceName($C1111),"NA"),"")</f>
        <v/>
      </c>
      <c r="AJ1111" s="116">
        <f>IF(Q1111&lt;&gt;"",DATE(YEAR(Q1111), MONTH(Q1111), DAY(Q1111)),"")</f>
        <v/>
      </c>
      <c r="AK1111" s="130">
        <f>IF(Q1111&lt;&gt;0,Q1111-N1111,TODAY()-N1111)</f>
        <v/>
      </c>
      <c r="AL1111" s="112">
        <f>IF(F1111="Re-assigned",0,IF(H1111="Closed",0,IF(H1111="Service Restored",0,IF(H1111="",0,1))))</f>
        <v/>
      </c>
      <c r="AM1111" s="124">
        <f>IF(AL1111=0,"",IF(AK1111&gt;20.99,"Aged","Non-Aged"))</f>
        <v/>
      </c>
      <c r="AN1111" s="112">
        <f>IF(Q1111&lt;&gt;"",MONTH(Q1111),"")</f>
        <v/>
      </c>
      <c r="AO1111" s="112">
        <f>IFERROR(VALUE(V1111),0)</f>
        <v/>
      </c>
    </row>
    <row customFormat="1" customHeight="1" ht="29.25" r="1112" s="112" spans="1:41">
      <c r="A1112" s="127" t="n"/>
      <c r="B1112" s="113" t="n"/>
      <c r="C1112" s="127" t="n"/>
      <c r="D1112" s="127" t="n"/>
      <c r="E1112" s="114">
        <f>IF(F1112 &lt;&gt; "",VLOOKUP(F1112,CategoryLookup,2,FALSE), "")</f>
        <v/>
      </c>
      <c r="F1112" s="126" t="n"/>
      <c r="G1112" s="127" t="n"/>
      <c r="H1112" s="127" t="n"/>
      <c r="I1112" s="127" t="n"/>
      <c r="J1112" s="127" t="n"/>
      <c r="K1112" s="127" t="n"/>
      <c r="L1112" s="127" t="n"/>
      <c r="M1112" s="127" t="n"/>
      <c r="N1112" s="120" t="n"/>
      <c r="O1112" s="120" t="n"/>
      <c r="P1112" s="120" t="n"/>
      <c r="Q1112" s="120" t="n"/>
      <c r="R1112" s="121" t="n"/>
      <c r="S1112" s="121" t="n"/>
      <c r="T1112" s="121" t="n"/>
      <c r="U1112" s="121" t="n"/>
      <c r="V1112" s="117">
        <f>IF(P1112="NA","NA",IF(P1112&lt;&gt;"",TEXT(P1112-N1112,"[h].mm"),""))</f>
        <v/>
      </c>
      <c r="W1112" s="118">
        <f>IF(AND(R1112="",S1112=""),"",R1112+S1112)</f>
        <v/>
      </c>
      <c r="X1112" s="116">
        <f>IF(O1112&lt;&gt;"",DATE(YEAR(O1112), MONTH(O1112), DAY(O1112)),"")</f>
        <v/>
      </c>
      <c r="Y1112" s="122" t="n"/>
      <c r="Z1112" s="123" t="n"/>
      <c r="AA1112" s="117">
        <f>IF(F1112="Re-assigned","NA",IF(W1112="","",IF(W1112&gt;=VLOOKUP(D1112,SLAMatrix,3,FALSE),"Yes",IF(W1112&lt;VLOOKUP(D1112,SLAMatrix,2,FALSE),"No","Internal"))))</f>
        <v/>
      </c>
      <c r="AB1112" s="123" t="n"/>
      <c r="AC1112" s="123" t="n"/>
      <c r="AD1112" s="119" t="n"/>
      <c r="AE1112" s="125" t="n"/>
      <c r="AF1112" s="124">
        <f>MONTH(O1112)</f>
        <v/>
      </c>
      <c r="AG1112" s="124">
        <f>VLOOKUP(IFERROR(MID(AE1112,1,(FIND(",",AE1112,1)-1)),AE1112),Facility_Region_Mapping,2,FALSE)</f>
        <v/>
      </c>
      <c r="AH1112" s="124" t="n"/>
      <c r="AI1112" s="124">
        <f>IF(C1112&lt;&gt;"",IF(M1112="ESM User",getInterfaceName($C1112),"NA"),"")</f>
        <v/>
      </c>
      <c r="AJ1112" s="116">
        <f>IF(Q1112&lt;&gt;"",DATE(YEAR(Q1112), MONTH(Q1112), DAY(Q1112)),"")</f>
        <v/>
      </c>
      <c r="AK1112" s="130">
        <f>IF(Q1112&lt;&gt;0,Q1112-N1112,TODAY()-N1112)</f>
        <v/>
      </c>
      <c r="AL1112" s="112">
        <f>IF(F1112="Re-assigned",0,IF(H1112="Closed",0,IF(H1112="Service Restored",0,IF(H1112="",0,1))))</f>
        <v/>
      </c>
      <c r="AM1112" s="124">
        <f>IF(AL1112=0,"",IF(AK1112&gt;20.99,"Aged","Non-Aged"))</f>
        <v/>
      </c>
      <c r="AN1112" s="112">
        <f>IF(Q1112&lt;&gt;"",MONTH(Q1112),"")</f>
        <v/>
      </c>
      <c r="AO1112" s="112">
        <f>IFERROR(VALUE(V1112),0)</f>
        <v/>
      </c>
    </row>
    <row customFormat="1" customHeight="1" ht="29.25" r="1113" s="112" spans="1:41">
      <c r="A1113" s="127" t="n"/>
      <c r="B1113" s="113" t="n"/>
      <c r="C1113" s="127" t="n"/>
      <c r="D1113" s="127" t="n"/>
      <c r="E1113" s="114">
        <f>IF(F1113 &lt;&gt; "",VLOOKUP(F1113,CategoryLookup,2,FALSE), "")</f>
        <v/>
      </c>
      <c r="F1113" s="126" t="n"/>
      <c r="G1113" s="127" t="n"/>
      <c r="H1113" s="127" t="n"/>
      <c r="I1113" s="127" t="n"/>
      <c r="J1113" s="127" t="n"/>
      <c r="K1113" s="127" t="n"/>
      <c r="L1113" s="127" t="n"/>
      <c r="M1113" s="127" t="n"/>
      <c r="N1113" s="120" t="n"/>
      <c r="O1113" s="120" t="n"/>
      <c r="P1113" s="120" t="n"/>
      <c r="Q1113" s="120" t="n"/>
      <c r="R1113" s="121" t="n"/>
      <c r="S1113" s="121" t="n"/>
      <c r="T1113" s="121" t="n"/>
      <c r="U1113" s="121" t="n"/>
      <c r="V1113" s="117">
        <f>IF(P1113="NA","NA",IF(P1113&lt;&gt;"",TEXT(P1113-N1113,"[h].mm"),""))</f>
        <v/>
      </c>
      <c r="W1113" s="118">
        <f>IF(AND(R1113="",S1113=""),"",R1113+S1113)</f>
        <v/>
      </c>
      <c r="X1113" s="116">
        <f>IF(O1113&lt;&gt;"",DATE(YEAR(O1113), MONTH(O1113), DAY(O1113)),"")</f>
        <v/>
      </c>
      <c r="Y1113" s="122" t="n"/>
      <c r="Z1113" s="123" t="n"/>
      <c r="AA1113" s="117">
        <f>IF(F1113="Re-assigned","NA",IF(W1113="","",IF(W1113&gt;=VLOOKUP(D1113,SLAMatrix,3,FALSE),"Yes",IF(W1113&lt;VLOOKUP(D1113,SLAMatrix,2,FALSE),"No","Internal"))))</f>
        <v/>
      </c>
      <c r="AB1113" s="123" t="n"/>
      <c r="AC1113" s="123" t="n"/>
      <c r="AD1113" s="119" t="n"/>
      <c r="AE1113" s="125" t="n"/>
      <c r="AF1113" s="124">
        <f>MONTH(O1113)</f>
        <v/>
      </c>
      <c r="AG1113" s="124">
        <f>VLOOKUP(IFERROR(MID(AE1113,1,(FIND(",",AE1113,1)-1)),AE1113),Facility_Region_Mapping,2,FALSE)</f>
        <v/>
      </c>
      <c r="AH1113" s="124" t="n"/>
      <c r="AI1113" s="124">
        <f>IF(C1113&lt;&gt;"",IF(M1113="ESM User",getInterfaceName($C1113),"NA"),"")</f>
        <v/>
      </c>
      <c r="AJ1113" s="116">
        <f>IF(Q1113&lt;&gt;"",DATE(YEAR(Q1113), MONTH(Q1113), DAY(Q1113)),"")</f>
        <v/>
      </c>
      <c r="AK1113" s="130">
        <f>IF(Q1113&lt;&gt;0,Q1113-N1113,TODAY()-N1113)</f>
        <v/>
      </c>
      <c r="AL1113" s="112">
        <f>IF(F1113="Re-assigned",0,IF(H1113="Closed",0,IF(H1113="Service Restored",0,IF(H1113="",0,1))))</f>
        <v/>
      </c>
      <c r="AM1113" s="124">
        <f>IF(AL1113=0,"",IF(AK1113&gt;20.99,"Aged","Non-Aged"))</f>
        <v/>
      </c>
      <c r="AN1113" s="112">
        <f>IF(Q1113&lt;&gt;"",MONTH(Q1113),"")</f>
        <v/>
      </c>
      <c r="AO1113" s="112">
        <f>IFERROR(VALUE(V1113),0)</f>
        <v/>
      </c>
    </row>
    <row customFormat="1" customHeight="1" ht="29.25" r="1114" s="112" spans="1:41">
      <c r="A1114" s="127" t="n"/>
      <c r="B1114" s="113" t="n"/>
      <c r="C1114" s="127" t="n"/>
      <c r="D1114" s="127" t="n"/>
      <c r="E1114" s="114">
        <f>IF(F1114 &lt;&gt; "",VLOOKUP(F1114,CategoryLookup,2,FALSE), "")</f>
        <v/>
      </c>
      <c r="F1114" s="126" t="n"/>
      <c r="G1114" s="127" t="n"/>
      <c r="H1114" s="127" t="n"/>
      <c r="I1114" s="127" t="n"/>
      <c r="J1114" s="127" t="n"/>
      <c r="K1114" s="127" t="n"/>
      <c r="L1114" s="127" t="n"/>
      <c r="M1114" s="127" t="n"/>
      <c r="N1114" s="120" t="n"/>
      <c r="O1114" s="120" t="n"/>
      <c r="P1114" s="120" t="n"/>
      <c r="Q1114" s="120" t="n"/>
      <c r="R1114" s="121" t="n"/>
      <c r="S1114" s="121" t="n"/>
      <c r="T1114" s="121" t="n"/>
      <c r="U1114" s="121" t="n"/>
      <c r="V1114" s="117">
        <f>IF(P1114="NA","NA",IF(P1114&lt;&gt;"",TEXT(P1114-N1114,"[h].mm"),""))</f>
        <v/>
      </c>
      <c r="W1114" s="118">
        <f>IF(AND(R1114="",S1114=""),"",R1114+S1114)</f>
        <v/>
      </c>
      <c r="X1114" s="116">
        <f>IF(O1114&lt;&gt;"",DATE(YEAR(O1114), MONTH(O1114), DAY(O1114)),"")</f>
        <v/>
      </c>
      <c r="Y1114" s="122" t="n"/>
      <c r="Z1114" s="123" t="n"/>
      <c r="AA1114" s="117">
        <f>IF(F1114="Re-assigned","NA",IF(W1114="","",IF(W1114&gt;=VLOOKUP(D1114,SLAMatrix,3,FALSE),"Yes",IF(W1114&lt;VLOOKUP(D1114,SLAMatrix,2,FALSE),"No","Internal"))))</f>
        <v/>
      </c>
      <c r="AB1114" s="123" t="n"/>
      <c r="AC1114" s="123" t="n"/>
      <c r="AD1114" s="119" t="n"/>
      <c r="AE1114" s="125" t="n"/>
      <c r="AF1114" s="124">
        <f>MONTH(O1114)</f>
        <v/>
      </c>
      <c r="AG1114" s="124">
        <f>VLOOKUP(IFERROR(MID(AE1114,1,(FIND(",",AE1114,1)-1)),AE1114),Facility_Region_Mapping,2,FALSE)</f>
        <v/>
      </c>
      <c r="AH1114" s="124" t="n"/>
      <c r="AI1114" s="124">
        <f>IF(C1114&lt;&gt;"",IF(M1114="ESM User",getInterfaceName($C1114),"NA"),"")</f>
        <v/>
      </c>
      <c r="AJ1114" s="116">
        <f>IF(Q1114&lt;&gt;"",DATE(YEAR(Q1114), MONTH(Q1114), DAY(Q1114)),"")</f>
        <v/>
      </c>
      <c r="AK1114" s="130">
        <f>IF(Q1114&lt;&gt;0,Q1114-N1114,TODAY()-N1114)</f>
        <v/>
      </c>
      <c r="AL1114" s="112">
        <f>IF(F1114="Re-assigned",0,IF(H1114="Closed",0,IF(H1114="Service Restored",0,IF(H1114="",0,1))))</f>
        <v/>
      </c>
      <c r="AM1114" s="124">
        <f>IF(AL1114=0,"",IF(AK1114&gt;20.99,"Aged","Non-Aged"))</f>
        <v/>
      </c>
      <c r="AN1114" s="112">
        <f>IF(Q1114&lt;&gt;"",MONTH(Q1114),"")</f>
        <v/>
      </c>
      <c r="AO1114" s="112">
        <f>IFERROR(VALUE(V1114),0)</f>
        <v/>
      </c>
    </row>
    <row customFormat="1" customHeight="1" ht="29.25" r="1115" s="112" spans="1:41">
      <c r="A1115" s="127" t="n"/>
      <c r="B1115" s="113" t="n"/>
      <c r="C1115" s="127" t="n"/>
      <c r="D1115" s="127" t="n"/>
      <c r="E1115" s="114">
        <f>IF(F1115 &lt;&gt; "",VLOOKUP(F1115,CategoryLookup,2,FALSE), "")</f>
        <v/>
      </c>
      <c r="F1115" s="126" t="n"/>
      <c r="G1115" s="127" t="n"/>
      <c r="H1115" s="127" t="n"/>
      <c r="I1115" s="127" t="n"/>
      <c r="J1115" s="127" t="n"/>
      <c r="K1115" s="127" t="n"/>
      <c r="L1115" s="127" t="n"/>
      <c r="M1115" s="127" t="n"/>
      <c r="N1115" s="120" t="n"/>
      <c r="O1115" s="120" t="n"/>
      <c r="P1115" s="120" t="n"/>
      <c r="Q1115" s="120" t="n"/>
      <c r="R1115" s="121" t="n"/>
      <c r="S1115" s="121" t="n"/>
      <c r="T1115" s="121" t="n"/>
      <c r="U1115" s="121" t="n"/>
      <c r="V1115" s="117">
        <f>IF(P1115="NA","NA",IF(P1115&lt;&gt;"",TEXT(P1115-N1115,"[h].mm"),""))</f>
        <v/>
      </c>
      <c r="W1115" s="118">
        <f>IF(AND(R1115="",S1115=""),"",R1115+S1115)</f>
        <v/>
      </c>
      <c r="X1115" s="116">
        <f>IF(O1115&lt;&gt;"",DATE(YEAR(O1115), MONTH(O1115), DAY(O1115)),"")</f>
        <v/>
      </c>
      <c r="Y1115" s="122" t="n"/>
      <c r="Z1115" s="123" t="n"/>
      <c r="AA1115" s="117">
        <f>IF(F1115="Re-assigned","NA",IF(W1115="","",IF(W1115&gt;=VLOOKUP(D1115,SLAMatrix,3,FALSE),"Yes",IF(W1115&lt;VLOOKUP(D1115,SLAMatrix,2,FALSE),"No","Internal"))))</f>
        <v/>
      </c>
      <c r="AB1115" s="123" t="n"/>
      <c r="AC1115" s="123" t="n"/>
      <c r="AD1115" s="119" t="n"/>
      <c r="AE1115" s="125" t="n"/>
      <c r="AF1115" s="124">
        <f>MONTH(O1115)</f>
        <v/>
      </c>
      <c r="AG1115" s="124">
        <f>VLOOKUP(IFERROR(MID(AE1115,1,(FIND(",",AE1115,1)-1)),AE1115),Facility_Region_Mapping,2,FALSE)</f>
        <v/>
      </c>
      <c r="AH1115" s="124" t="n"/>
      <c r="AI1115" s="124">
        <f>IF(C1115&lt;&gt;"",IF(M1115="ESM User",getInterfaceName($C1115),"NA"),"")</f>
        <v/>
      </c>
      <c r="AJ1115" s="116">
        <f>IF(Q1115&lt;&gt;"",DATE(YEAR(Q1115), MONTH(Q1115), DAY(Q1115)),"")</f>
        <v/>
      </c>
      <c r="AK1115" s="130">
        <f>IF(Q1115&lt;&gt;0,Q1115-N1115,TODAY()-N1115)</f>
        <v/>
      </c>
      <c r="AL1115" s="112">
        <f>IF(F1115="Re-assigned",0,IF(H1115="Closed",0,IF(H1115="Service Restored",0,IF(H1115="",0,1))))</f>
        <v/>
      </c>
      <c r="AM1115" s="124">
        <f>IF(AL1115=0,"",IF(AK1115&gt;20.99,"Aged","Non-Aged"))</f>
        <v/>
      </c>
      <c r="AN1115" s="112">
        <f>IF(Q1115&lt;&gt;"",MONTH(Q1115),"")</f>
        <v/>
      </c>
      <c r="AO1115" s="112">
        <f>IFERROR(VALUE(V1115),0)</f>
        <v/>
      </c>
    </row>
    <row customFormat="1" customHeight="1" ht="29.25" r="1116" s="112" spans="1:41">
      <c r="A1116" s="127" t="n"/>
      <c r="B1116" s="113" t="n"/>
      <c r="C1116" s="127" t="n"/>
      <c r="D1116" s="127" t="n"/>
      <c r="E1116" s="114">
        <f>IF(F1116 &lt;&gt; "",VLOOKUP(F1116,CategoryLookup,2,FALSE), "")</f>
        <v/>
      </c>
      <c r="F1116" s="126" t="n"/>
      <c r="G1116" s="127" t="n"/>
      <c r="H1116" s="127" t="n"/>
      <c r="I1116" s="127" t="n"/>
      <c r="J1116" s="127" t="n"/>
      <c r="K1116" s="127" t="n"/>
      <c r="L1116" s="127" t="n"/>
      <c r="M1116" s="127" t="n"/>
      <c r="N1116" s="120" t="n"/>
      <c r="O1116" s="120" t="n"/>
      <c r="P1116" s="120" t="n"/>
      <c r="Q1116" s="120" t="n"/>
      <c r="R1116" s="121" t="n"/>
      <c r="S1116" s="121" t="n"/>
      <c r="T1116" s="121" t="n"/>
      <c r="U1116" s="121" t="n"/>
      <c r="V1116" s="117">
        <f>IF(P1116="NA","NA",IF(P1116&lt;&gt;"",TEXT(P1116-N1116,"[h].mm"),""))</f>
        <v/>
      </c>
      <c r="W1116" s="118">
        <f>IF(AND(R1116="",S1116=""),"",R1116+S1116)</f>
        <v/>
      </c>
      <c r="X1116" s="116">
        <f>IF(O1116&lt;&gt;"",DATE(YEAR(O1116), MONTH(O1116), DAY(O1116)),"")</f>
        <v/>
      </c>
      <c r="Y1116" s="122" t="n"/>
      <c r="Z1116" s="123" t="n"/>
      <c r="AA1116" s="117">
        <f>IF(F1116="Re-assigned","NA",IF(W1116="","",IF(W1116&gt;=VLOOKUP(D1116,SLAMatrix,3,FALSE),"Yes",IF(W1116&lt;VLOOKUP(D1116,SLAMatrix,2,FALSE),"No","Internal"))))</f>
        <v/>
      </c>
      <c r="AB1116" s="123" t="n"/>
      <c r="AC1116" s="123" t="n"/>
      <c r="AD1116" s="119" t="n"/>
      <c r="AE1116" s="125" t="n"/>
      <c r="AF1116" s="124">
        <f>MONTH(O1116)</f>
        <v/>
      </c>
      <c r="AG1116" s="124">
        <f>VLOOKUP(IFERROR(MID(AE1116,1,(FIND(",",AE1116,1)-1)),AE1116),Facility_Region_Mapping,2,FALSE)</f>
        <v/>
      </c>
      <c r="AH1116" s="124" t="n"/>
      <c r="AI1116" s="124">
        <f>IF(C1116&lt;&gt;"",IF(M1116="ESM User",getInterfaceName($C1116),"NA"),"")</f>
        <v/>
      </c>
      <c r="AJ1116" s="116">
        <f>IF(Q1116&lt;&gt;"",DATE(YEAR(Q1116), MONTH(Q1116), DAY(Q1116)),"")</f>
        <v/>
      </c>
      <c r="AK1116" s="130">
        <f>IF(Q1116&lt;&gt;0,Q1116-N1116,TODAY()-N1116)</f>
        <v/>
      </c>
      <c r="AL1116" s="112">
        <f>IF(F1116="Re-assigned",0,IF(H1116="Closed",0,IF(H1116="Service Restored",0,IF(H1116="",0,1))))</f>
        <v/>
      </c>
      <c r="AM1116" s="124">
        <f>IF(AL1116=0,"",IF(AK1116&gt;20.99,"Aged","Non-Aged"))</f>
        <v/>
      </c>
      <c r="AN1116" s="112">
        <f>IF(Q1116&lt;&gt;"",MONTH(Q1116),"")</f>
        <v/>
      </c>
      <c r="AO1116" s="112">
        <f>IFERROR(VALUE(V1116),0)</f>
        <v/>
      </c>
    </row>
    <row customFormat="1" customHeight="1" ht="29.25" r="1117" s="112" spans="1:41">
      <c r="A1117" s="127" t="n"/>
      <c r="B1117" s="113" t="n"/>
      <c r="C1117" s="127" t="n"/>
      <c r="D1117" s="127" t="n"/>
      <c r="E1117" s="114">
        <f>IF(F1117 &lt;&gt; "",VLOOKUP(F1117,CategoryLookup,2,FALSE), "")</f>
        <v/>
      </c>
      <c r="F1117" s="126" t="n"/>
      <c r="G1117" s="127" t="n"/>
      <c r="H1117" s="127" t="n"/>
      <c r="I1117" s="127" t="n"/>
      <c r="J1117" s="127" t="n"/>
      <c r="K1117" s="127" t="n"/>
      <c r="L1117" s="127" t="n"/>
      <c r="M1117" s="127" t="n"/>
      <c r="N1117" s="120" t="n"/>
      <c r="O1117" s="120" t="n"/>
      <c r="P1117" s="120" t="n"/>
      <c r="Q1117" s="120" t="n"/>
      <c r="R1117" s="121" t="n"/>
      <c r="S1117" s="121" t="n"/>
      <c r="T1117" s="121" t="n"/>
      <c r="U1117" s="121" t="n"/>
      <c r="V1117" s="117">
        <f>IF(P1117="NA","NA",IF(P1117&lt;&gt;"",TEXT(P1117-N1117,"[h].mm"),""))</f>
        <v/>
      </c>
      <c r="W1117" s="118">
        <f>IF(AND(R1117="",S1117=""),"",R1117+S1117)</f>
        <v/>
      </c>
      <c r="X1117" s="116">
        <f>IF(O1117&lt;&gt;"",DATE(YEAR(O1117), MONTH(O1117), DAY(O1117)),"")</f>
        <v/>
      </c>
      <c r="Y1117" s="122" t="n"/>
      <c r="Z1117" s="123" t="n"/>
      <c r="AA1117" s="117">
        <f>IF(F1117="Re-assigned","NA",IF(W1117="","",IF(W1117&gt;=VLOOKUP(D1117,SLAMatrix,3,FALSE),"Yes",IF(W1117&lt;VLOOKUP(D1117,SLAMatrix,2,FALSE),"No","Internal"))))</f>
        <v/>
      </c>
      <c r="AB1117" s="123" t="n"/>
      <c r="AC1117" s="123" t="n"/>
      <c r="AD1117" s="119" t="n"/>
      <c r="AE1117" s="125" t="n"/>
      <c r="AF1117" s="124">
        <f>MONTH(O1117)</f>
        <v/>
      </c>
      <c r="AG1117" s="124">
        <f>VLOOKUP(IFERROR(MID(AE1117,1,(FIND(",",AE1117,1)-1)),AE1117),Facility_Region_Mapping,2,FALSE)</f>
        <v/>
      </c>
      <c r="AH1117" s="124" t="n"/>
      <c r="AI1117" s="124">
        <f>IF(C1117&lt;&gt;"",IF(M1117="ESM User",getInterfaceName($C1117),"NA"),"")</f>
        <v/>
      </c>
      <c r="AJ1117" s="116">
        <f>IF(Q1117&lt;&gt;"",DATE(YEAR(Q1117), MONTH(Q1117), DAY(Q1117)),"")</f>
        <v/>
      </c>
      <c r="AK1117" s="130">
        <f>IF(Q1117&lt;&gt;0,Q1117-N1117,TODAY()-N1117)</f>
        <v/>
      </c>
      <c r="AL1117" s="112">
        <f>IF(F1117="Re-assigned",0,IF(H1117="Closed",0,IF(H1117="Service Restored",0,IF(H1117="",0,1))))</f>
        <v/>
      </c>
      <c r="AM1117" s="124">
        <f>IF(AL1117=0,"",IF(AK1117&gt;20.99,"Aged","Non-Aged"))</f>
        <v/>
      </c>
      <c r="AN1117" s="112">
        <f>IF(Q1117&lt;&gt;"",MONTH(Q1117),"")</f>
        <v/>
      </c>
      <c r="AO1117" s="112">
        <f>IFERROR(VALUE(V1117),0)</f>
        <v/>
      </c>
    </row>
    <row customFormat="1" customHeight="1" ht="29.25" r="1118" s="112" spans="1:41">
      <c r="A1118" s="127" t="n"/>
      <c r="B1118" s="113" t="n"/>
      <c r="C1118" s="127" t="n"/>
      <c r="D1118" s="127" t="n"/>
      <c r="E1118" s="114">
        <f>IF(F1118 &lt;&gt; "",VLOOKUP(F1118,CategoryLookup,2,FALSE), "")</f>
        <v/>
      </c>
      <c r="F1118" s="126" t="n"/>
      <c r="G1118" s="127" t="n"/>
      <c r="H1118" s="127" t="n"/>
      <c r="I1118" s="127" t="n"/>
      <c r="J1118" s="127" t="n"/>
      <c r="K1118" s="127" t="n"/>
      <c r="L1118" s="127" t="n"/>
      <c r="M1118" s="127" t="n"/>
      <c r="N1118" s="120" t="n"/>
      <c r="O1118" s="120" t="n"/>
      <c r="P1118" s="120" t="n"/>
      <c r="Q1118" s="120" t="n"/>
      <c r="R1118" s="121" t="n"/>
      <c r="S1118" s="121" t="n"/>
      <c r="T1118" s="121" t="n"/>
      <c r="U1118" s="121" t="n"/>
      <c r="V1118" s="117">
        <f>IF(P1118="NA","NA",IF(P1118&lt;&gt;"",TEXT(P1118-N1118,"[h].mm"),""))</f>
        <v/>
      </c>
      <c r="W1118" s="118">
        <f>IF(AND(R1118="",S1118=""),"",R1118+S1118)</f>
        <v/>
      </c>
      <c r="X1118" s="116">
        <f>IF(O1118&lt;&gt;"",DATE(YEAR(O1118), MONTH(O1118), DAY(O1118)),"")</f>
        <v/>
      </c>
      <c r="Y1118" s="122" t="n"/>
      <c r="Z1118" s="123" t="n"/>
      <c r="AA1118" s="117">
        <f>IF(F1118="Re-assigned","NA",IF(W1118="","",IF(W1118&gt;=VLOOKUP(D1118,SLAMatrix,3,FALSE),"Yes",IF(W1118&lt;VLOOKUP(D1118,SLAMatrix,2,FALSE),"No","Internal"))))</f>
        <v/>
      </c>
      <c r="AB1118" s="123" t="n"/>
      <c r="AC1118" s="123" t="n"/>
      <c r="AD1118" s="119" t="n"/>
      <c r="AE1118" s="125" t="n"/>
      <c r="AF1118" s="124">
        <f>MONTH(O1118)</f>
        <v/>
      </c>
      <c r="AG1118" s="124">
        <f>VLOOKUP(IFERROR(MID(AE1118,1,(FIND(",",AE1118,1)-1)),AE1118),Facility_Region_Mapping,2,FALSE)</f>
        <v/>
      </c>
      <c r="AH1118" s="124" t="n"/>
      <c r="AI1118" s="124">
        <f>IF(C1118&lt;&gt;"",IF(M1118="ESM User",getInterfaceName($C1118),"NA"),"")</f>
        <v/>
      </c>
      <c r="AJ1118" s="116">
        <f>IF(Q1118&lt;&gt;"",DATE(YEAR(Q1118), MONTH(Q1118), DAY(Q1118)),"")</f>
        <v/>
      </c>
      <c r="AK1118" s="130">
        <f>IF(Q1118&lt;&gt;0,Q1118-N1118,TODAY()-N1118)</f>
        <v/>
      </c>
      <c r="AL1118" s="112">
        <f>IF(F1118="Re-assigned",0,IF(H1118="Closed",0,IF(H1118="Service Restored",0,IF(H1118="",0,1))))</f>
        <v/>
      </c>
      <c r="AM1118" s="124">
        <f>IF(AL1118=0,"",IF(AK1118&gt;20.99,"Aged","Non-Aged"))</f>
        <v/>
      </c>
      <c r="AN1118" s="112">
        <f>IF(Q1118&lt;&gt;"",MONTH(Q1118),"")</f>
        <v/>
      </c>
      <c r="AO1118" s="112">
        <f>IFERROR(VALUE(V1118),0)</f>
        <v/>
      </c>
    </row>
    <row customFormat="1" customHeight="1" ht="29.25" r="1119" s="112" spans="1:41">
      <c r="A1119" s="127" t="n"/>
      <c r="B1119" s="113" t="n"/>
      <c r="C1119" s="127" t="n"/>
      <c r="D1119" s="127" t="n"/>
      <c r="E1119" s="114">
        <f>IF(F1119 &lt;&gt; "",VLOOKUP(F1119,CategoryLookup,2,FALSE), "")</f>
        <v/>
      </c>
      <c r="F1119" s="126" t="n"/>
      <c r="G1119" s="127" t="n"/>
      <c r="H1119" s="127" t="n"/>
      <c r="I1119" s="127" t="n"/>
      <c r="J1119" s="127" t="n"/>
      <c r="K1119" s="127" t="n"/>
      <c r="L1119" s="127" t="n"/>
      <c r="M1119" s="127" t="n"/>
      <c r="N1119" s="120" t="n"/>
      <c r="O1119" s="120" t="n"/>
      <c r="P1119" s="120" t="n"/>
      <c r="Q1119" s="120" t="n"/>
      <c r="R1119" s="121" t="n"/>
      <c r="S1119" s="121" t="n"/>
      <c r="T1119" s="121" t="n"/>
      <c r="U1119" s="121" t="n"/>
      <c r="V1119" s="117">
        <f>IF(P1119="NA","NA",IF(P1119&lt;&gt;"",TEXT(P1119-N1119,"[h].mm"),""))</f>
        <v/>
      </c>
      <c r="W1119" s="118">
        <f>IF(AND(R1119="",S1119=""),"",R1119+S1119)</f>
        <v/>
      </c>
      <c r="X1119" s="116">
        <f>IF(O1119&lt;&gt;"",DATE(YEAR(O1119), MONTH(O1119), DAY(O1119)),"")</f>
        <v/>
      </c>
      <c r="Y1119" s="122" t="n"/>
      <c r="Z1119" s="123" t="n"/>
      <c r="AA1119" s="117">
        <f>IF(F1119="Re-assigned","NA",IF(W1119="","",IF(W1119&gt;=VLOOKUP(D1119,SLAMatrix,3,FALSE),"Yes",IF(W1119&lt;VLOOKUP(D1119,SLAMatrix,2,FALSE),"No","Internal"))))</f>
        <v/>
      </c>
      <c r="AB1119" s="123" t="n"/>
      <c r="AC1119" s="123" t="n"/>
      <c r="AD1119" s="119" t="n"/>
      <c r="AE1119" s="125" t="n"/>
      <c r="AF1119" s="124">
        <f>MONTH(O1119)</f>
        <v/>
      </c>
      <c r="AG1119" s="124">
        <f>VLOOKUP(IFERROR(MID(AE1119,1,(FIND(",",AE1119,1)-1)),AE1119),Facility_Region_Mapping,2,FALSE)</f>
        <v/>
      </c>
      <c r="AH1119" s="124" t="n"/>
      <c r="AI1119" s="124">
        <f>IF(C1119&lt;&gt;"",IF(M1119="ESM User",getInterfaceName($C1119),"NA"),"")</f>
        <v/>
      </c>
      <c r="AJ1119" s="116">
        <f>IF(Q1119&lt;&gt;"",DATE(YEAR(Q1119), MONTH(Q1119), DAY(Q1119)),"")</f>
        <v/>
      </c>
      <c r="AK1119" s="130">
        <f>IF(Q1119&lt;&gt;0,Q1119-N1119,TODAY()-N1119)</f>
        <v/>
      </c>
      <c r="AL1119" s="112">
        <f>IF(F1119="Re-assigned",0,IF(H1119="Closed",0,IF(H1119="Service Restored",0,IF(H1119="",0,1))))</f>
        <v/>
      </c>
      <c r="AM1119" s="124">
        <f>IF(AL1119=0,"",IF(AK1119&gt;20.99,"Aged","Non-Aged"))</f>
        <v/>
      </c>
      <c r="AN1119" s="112">
        <f>IF(Q1119&lt;&gt;"",MONTH(Q1119),"")</f>
        <v/>
      </c>
      <c r="AO1119" s="112">
        <f>IFERROR(VALUE(V1119),0)</f>
        <v/>
      </c>
    </row>
    <row customFormat="1" customHeight="1" ht="29.25" r="1120" s="112" spans="1:41">
      <c r="A1120" s="127" t="n"/>
      <c r="B1120" s="113" t="n"/>
      <c r="C1120" s="127" t="n"/>
      <c r="D1120" s="127" t="n"/>
      <c r="E1120" s="114">
        <f>IF(F1120 &lt;&gt; "",VLOOKUP(F1120,CategoryLookup,2,FALSE), "")</f>
        <v/>
      </c>
      <c r="F1120" s="126" t="n"/>
      <c r="G1120" s="127" t="n"/>
      <c r="H1120" s="127" t="n"/>
      <c r="I1120" s="127" t="n"/>
      <c r="J1120" s="127" t="n"/>
      <c r="K1120" s="127" t="n"/>
      <c r="L1120" s="127" t="n"/>
      <c r="M1120" s="127" t="n"/>
      <c r="N1120" s="120" t="n"/>
      <c r="O1120" s="120" t="n"/>
      <c r="P1120" s="120" t="n"/>
      <c r="Q1120" s="120" t="n"/>
      <c r="R1120" s="121" t="n"/>
      <c r="S1120" s="121" t="n"/>
      <c r="T1120" s="121" t="n"/>
      <c r="U1120" s="121" t="n"/>
      <c r="V1120" s="117">
        <f>IF(P1120="NA","NA",IF(P1120&lt;&gt;"",TEXT(P1120-N1120,"[h].mm"),""))</f>
        <v/>
      </c>
      <c r="W1120" s="118">
        <f>IF(AND(R1120="",S1120=""),"",R1120+S1120)</f>
        <v/>
      </c>
      <c r="X1120" s="116">
        <f>IF(O1120&lt;&gt;"",DATE(YEAR(O1120), MONTH(O1120), DAY(O1120)),"")</f>
        <v/>
      </c>
      <c r="Y1120" s="122" t="n"/>
      <c r="Z1120" s="123" t="n"/>
      <c r="AA1120" s="117">
        <f>IF(F1120="Re-assigned","NA",IF(W1120="","",IF(W1120&gt;=VLOOKUP(D1120,SLAMatrix,3,FALSE),"Yes",IF(W1120&lt;VLOOKUP(D1120,SLAMatrix,2,FALSE),"No","Internal"))))</f>
        <v/>
      </c>
      <c r="AB1120" s="123" t="n"/>
      <c r="AC1120" s="123" t="n"/>
      <c r="AD1120" s="119" t="n"/>
      <c r="AE1120" s="125" t="n"/>
      <c r="AF1120" s="124">
        <f>MONTH(O1120)</f>
        <v/>
      </c>
      <c r="AG1120" s="124">
        <f>VLOOKUP(IFERROR(MID(AE1120,1,(FIND(",",AE1120,1)-1)),AE1120),Facility_Region_Mapping,2,FALSE)</f>
        <v/>
      </c>
      <c r="AH1120" s="124" t="n"/>
      <c r="AI1120" s="124">
        <f>IF(C1120&lt;&gt;"",IF(M1120="ESM User",getInterfaceName($C1120),"NA"),"")</f>
        <v/>
      </c>
      <c r="AJ1120" s="116">
        <f>IF(Q1120&lt;&gt;"",DATE(YEAR(Q1120), MONTH(Q1120), DAY(Q1120)),"")</f>
        <v/>
      </c>
      <c r="AK1120" s="130">
        <f>IF(Q1120&lt;&gt;0,Q1120-N1120,TODAY()-N1120)</f>
        <v/>
      </c>
      <c r="AL1120" s="112">
        <f>IF(F1120="Re-assigned",0,IF(H1120="Closed",0,IF(H1120="Service Restored",0,IF(H1120="",0,1))))</f>
        <v/>
      </c>
      <c r="AM1120" s="124">
        <f>IF(AL1120=0,"",IF(AK1120&gt;20.99,"Aged","Non-Aged"))</f>
        <v/>
      </c>
      <c r="AN1120" s="112">
        <f>IF(Q1120&lt;&gt;"",MONTH(Q1120),"")</f>
        <v/>
      </c>
      <c r="AO1120" s="112">
        <f>IFERROR(VALUE(V1120),0)</f>
        <v/>
      </c>
    </row>
    <row customFormat="1" customHeight="1" ht="29.25" r="1121" s="112" spans="1:41">
      <c r="A1121" s="127" t="n"/>
      <c r="B1121" s="113" t="n"/>
      <c r="C1121" s="127" t="n"/>
      <c r="D1121" s="127" t="n"/>
      <c r="E1121" s="114">
        <f>IF(F1121 &lt;&gt; "",VLOOKUP(F1121,CategoryLookup,2,FALSE), "")</f>
        <v/>
      </c>
      <c r="F1121" s="126" t="n"/>
      <c r="G1121" s="127" t="n"/>
      <c r="H1121" s="127" t="n"/>
      <c r="I1121" s="127" t="n"/>
      <c r="J1121" s="127" t="n"/>
      <c r="K1121" s="127" t="n"/>
      <c r="L1121" s="127" t="n"/>
      <c r="M1121" s="127" t="n"/>
      <c r="N1121" s="120" t="n"/>
      <c r="O1121" s="120" t="n"/>
      <c r="P1121" s="120" t="n"/>
      <c r="Q1121" s="120" t="n"/>
      <c r="R1121" s="121" t="n"/>
      <c r="S1121" s="121" t="n"/>
      <c r="T1121" s="121" t="n"/>
      <c r="U1121" s="121" t="n"/>
      <c r="V1121" s="117">
        <f>IF(P1121="NA","NA",IF(P1121&lt;&gt;"",TEXT(P1121-N1121,"[h].mm"),""))</f>
        <v/>
      </c>
      <c r="W1121" s="118">
        <f>IF(AND(R1121="",S1121=""),"",R1121+S1121)</f>
        <v/>
      </c>
      <c r="X1121" s="116">
        <f>IF(O1121&lt;&gt;"",DATE(YEAR(O1121), MONTH(O1121), DAY(O1121)),"")</f>
        <v/>
      </c>
      <c r="Y1121" s="122" t="n"/>
      <c r="Z1121" s="123" t="n"/>
      <c r="AA1121" s="117">
        <f>IF(F1121="Re-assigned","NA",IF(W1121="","",IF(W1121&gt;=VLOOKUP(D1121,SLAMatrix,3,FALSE),"Yes",IF(W1121&lt;VLOOKUP(D1121,SLAMatrix,2,FALSE),"No","Internal"))))</f>
        <v/>
      </c>
      <c r="AB1121" s="123" t="n"/>
      <c r="AC1121" s="123" t="n"/>
      <c r="AD1121" s="119" t="n"/>
      <c r="AE1121" s="125" t="n"/>
      <c r="AF1121" s="124">
        <f>MONTH(O1121)</f>
        <v/>
      </c>
      <c r="AG1121" s="124">
        <f>VLOOKUP(IFERROR(MID(AE1121,1,(FIND(",",AE1121,1)-1)),AE1121),Facility_Region_Mapping,2,FALSE)</f>
        <v/>
      </c>
      <c r="AH1121" s="124" t="n"/>
      <c r="AI1121" s="124">
        <f>IF(C1121&lt;&gt;"",IF(M1121="ESM User",getInterfaceName($C1121),"NA"),"")</f>
        <v/>
      </c>
      <c r="AJ1121" s="116">
        <f>IF(Q1121&lt;&gt;"",DATE(YEAR(Q1121), MONTH(Q1121), DAY(Q1121)),"")</f>
        <v/>
      </c>
      <c r="AK1121" s="130">
        <f>IF(Q1121&lt;&gt;0,Q1121-N1121,TODAY()-N1121)</f>
        <v/>
      </c>
      <c r="AL1121" s="112">
        <f>IF(F1121="Re-assigned",0,IF(H1121="Closed",0,IF(H1121="Service Restored",0,IF(H1121="",0,1))))</f>
        <v/>
      </c>
      <c r="AM1121" s="124">
        <f>IF(AL1121=0,"",IF(AK1121&gt;20.99,"Aged","Non-Aged"))</f>
        <v/>
      </c>
      <c r="AN1121" s="112">
        <f>IF(Q1121&lt;&gt;"",MONTH(Q1121),"")</f>
        <v/>
      </c>
      <c r="AO1121" s="112">
        <f>IFERROR(VALUE(V1121),0)</f>
        <v/>
      </c>
    </row>
    <row customFormat="1" customHeight="1" ht="29.25" r="1122" s="112" spans="1:41">
      <c r="A1122" s="127" t="n"/>
      <c r="B1122" s="113" t="n"/>
      <c r="C1122" s="127" t="n"/>
      <c r="D1122" s="127" t="n"/>
      <c r="E1122" s="114">
        <f>IF(F1122 &lt;&gt; "",VLOOKUP(F1122,CategoryLookup,2,FALSE), "")</f>
        <v/>
      </c>
      <c r="F1122" s="126" t="n"/>
      <c r="G1122" s="127" t="n"/>
      <c r="H1122" s="127" t="n"/>
      <c r="I1122" s="127" t="n"/>
      <c r="J1122" s="127" t="n"/>
      <c r="K1122" s="127" t="n"/>
      <c r="L1122" s="127" t="n"/>
      <c r="M1122" s="127" t="n"/>
      <c r="N1122" s="120" t="n"/>
      <c r="O1122" s="120" t="n"/>
      <c r="P1122" s="120" t="n"/>
      <c r="Q1122" s="120" t="n"/>
      <c r="R1122" s="121" t="n"/>
      <c r="S1122" s="121" t="n"/>
      <c r="T1122" s="121" t="n"/>
      <c r="U1122" s="121" t="n"/>
      <c r="V1122" s="117">
        <f>IF(P1122="NA","NA",IF(P1122&lt;&gt;"",TEXT(P1122-N1122,"[h].mm"),""))</f>
        <v/>
      </c>
      <c r="W1122" s="118">
        <f>IF(AND(R1122="",S1122=""),"",R1122+S1122)</f>
        <v/>
      </c>
      <c r="X1122" s="116">
        <f>IF(O1122&lt;&gt;"",DATE(YEAR(O1122), MONTH(O1122), DAY(O1122)),"")</f>
        <v/>
      </c>
      <c r="Y1122" s="122" t="n"/>
      <c r="Z1122" s="123" t="n"/>
      <c r="AA1122" s="117">
        <f>IF(F1122="Re-assigned","NA",IF(W1122="","",IF(W1122&gt;=VLOOKUP(D1122,SLAMatrix,3,FALSE),"Yes",IF(W1122&lt;VLOOKUP(D1122,SLAMatrix,2,FALSE),"No","Internal"))))</f>
        <v/>
      </c>
      <c r="AB1122" s="123" t="n"/>
      <c r="AC1122" s="123" t="n"/>
      <c r="AD1122" s="119" t="n"/>
      <c r="AE1122" s="125" t="n"/>
      <c r="AF1122" s="124">
        <f>MONTH(O1122)</f>
        <v/>
      </c>
      <c r="AG1122" s="124">
        <f>VLOOKUP(IFERROR(MID(AE1122,1,(FIND(",",AE1122,1)-1)),AE1122),Facility_Region_Mapping,2,FALSE)</f>
        <v/>
      </c>
      <c r="AH1122" s="124" t="n"/>
      <c r="AI1122" s="124">
        <f>IF(C1122&lt;&gt;"",IF(M1122="ESM User",getInterfaceName($C1122),"NA"),"")</f>
        <v/>
      </c>
      <c r="AJ1122" s="116">
        <f>IF(Q1122&lt;&gt;"",DATE(YEAR(Q1122), MONTH(Q1122), DAY(Q1122)),"")</f>
        <v/>
      </c>
      <c r="AK1122" s="130">
        <f>IF(Q1122&lt;&gt;0,Q1122-N1122,TODAY()-N1122)</f>
        <v/>
      </c>
      <c r="AL1122" s="112">
        <f>IF(F1122="Re-assigned",0,IF(H1122="Closed",0,IF(H1122="Service Restored",0,IF(H1122="",0,1))))</f>
        <v/>
      </c>
      <c r="AM1122" s="124">
        <f>IF(AL1122=0,"",IF(AK1122&gt;20.99,"Aged","Non-Aged"))</f>
        <v/>
      </c>
      <c r="AN1122" s="112">
        <f>IF(Q1122&lt;&gt;"",MONTH(Q1122),"")</f>
        <v/>
      </c>
      <c r="AO1122" s="112">
        <f>IFERROR(VALUE(V1122),0)</f>
        <v/>
      </c>
    </row>
    <row customFormat="1" customHeight="1" ht="29.25" r="1123" s="112" spans="1:41">
      <c r="A1123" s="127" t="n"/>
      <c r="B1123" s="113" t="n"/>
      <c r="C1123" s="127" t="n"/>
      <c r="D1123" s="127" t="n"/>
      <c r="E1123" s="114">
        <f>IF(F1123 &lt;&gt; "",VLOOKUP(F1123,CategoryLookup,2,FALSE), "")</f>
        <v/>
      </c>
      <c r="F1123" s="126" t="n"/>
      <c r="G1123" s="127" t="n"/>
      <c r="H1123" s="127" t="n"/>
      <c r="I1123" s="127" t="n"/>
      <c r="J1123" s="127" t="n"/>
      <c r="K1123" s="127" t="n"/>
      <c r="L1123" s="127" t="n"/>
      <c r="M1123" s="127" t="n"/>
      <c r="N1123" s="120" t="n"/>
      <c r="O1123" s="120" t="n"/>
      <c r="P1123" s="120" t="n"/>
      <c r="Q1123" s="120" t="n"/>
      <c r="R1123" s="121" t="n"/>
      <c r="S1123" s="121" t="n"/>
      <c r="T1123" s="121" t="n"/>
      <c r="U1123" s="121" t="n"/>
      <c r="V1123" s="117">
        <f>IF(P1123="NA","NA",IF(P1123&lt;&gt;"",TEXT(P1123-N1123,"[h].mm"),""))</f>
        <v/>
      </c>
      <c r="W1123" s="118">
        <f>IF(AND(R1123="",S1123=""),"",R1123+S1123)</f>
        <v/>
      </c>
      <c r="X1123" s="116">
        <f>IF(O1123&lt;&gt;"",DATE(YEAR(O1123), MONTH(O1123), DAY(O1123)),"")</f>
        <v/>
      </c>
      <c r="Y1123" s="122" t="n"/>
      <c r="Z1123" s="123" t="n"/>
      <c r="AA1123" s="117">
        <f>IF(F1123="Re-assigned","NA",IF(W1123="","",IF(W1123&gt;=VLOOKUP(D1123,SLAMatrix,3,FALSE),"Yes",IF(W1123&lt;VLOOKUP(D1123,SLAMatrix,2,FALSE),"No","Internal"))))</f>
        <v/>
      </c>
      <c r="AB1123" s="123" t="n"/>
      <c r="AC1123" s="123" t="n"/>
      <c r="AD1123" s="119" t="n"/>
      <c r="AE1123" s="125" t="n"/>
      <c r="AF1123" s="124">
        <f>MONTH(O1123)</f>
        <v/>
      </c>
      <c r="AG1123" s="124">
        <f>VLOOKUP(IFERROR(MID(AE1123,1,(FIND(",",AE1123,1)-1)),AE1123),Facility_Region_Mapping,2,FALSE)</f>
        <v/>
      </c>
      <c r="AH1123" s="124" t="n"/>
      <c r="AI1123" s="124">
        <f>IF(C1123&lt;&gt;"",IF(M1123="ESM User",getInterfaceName($C1123),"NA"),"")</f>
        <v/>
      </c>
      <c r="AJ1123" s="116">
        <f>IF(Q1123&lt;&gt;"",DATE(YEAR(Q1123), MONTH(Q1123), DAY(Q1123)),"")</f>
        <v/>
      </c>
      <c r="AK1123" s="130">
        <f>IF(Q1123&lt;&gt;0,Q1123-N1123,TODAY()-N1123)</f>
        <v/>
      </c>
      <c r="AL1123" s="112">
        <f>IF(F1123="Re-assigned",0,IF(H1123="Closed",0,IF(H1123="Service Restored",0,IF(H1123="",0,1))))</f>
        <v/>
      </c>
      <c r="AM1123" s="124">
        <f>IF(AL1123=0,"",IF(AK1123&gt;20.99,"Aged","Non-Aged"))</f>
        <v/>
      </c>
      <c r="AN1123" s="112">
        <f>IF(Q1123&lt;&gt;"",MONTH(Q1123),"")</f>
        <v/>
      </c>
      <c r="AO1123" s="112">
        <f>IFERROR(VALUE(V1123),0)</f>
        <v/>
      </c>
    </row>
    <row customFormat="1" customHeight="1" ht="29.25" r="1124" s="112" spans="1:41">
      <c r="A1124" s="127" t="n"/>
      <c r="B1124" s="113" t="n"/>
      <c r="C1124" s="127" t="n"/>
      <c r="D1124" s="127" t="n"/>
      <c r="E1124" s="114">
        <f>IF(F1124 &lt;&gt; "",VLOOKUP(F1124,CategoryLookup,2,FALSE), "")</f>
        <v/>
      </c>
      <c r="F1124" s="126" t="n"/>
      <c r="G1124" s="127" t="n"/>
      <c r="H1124" s="127" t="n"/>
      <c r="I1124" s="127" t="n"/>
      <c r="J1124" s="127" t="n"/>
      <c r="K1124" s="127" t="n"/>
      <c r="L1124" s="127" t="n"/>
      <c r="M1124" s="127" t="n"/>
      <c r="N1124" s="120" t="n"/>
      <c r="O1124" s="120" t="n"/>
      <c r="P1124" s="120" t="n"/>
      <c r="Q1124" s="120" t="n"/>
      <c r="R1124" s="121" t="n"/>
      <c r="S1124" s="121" t="n"/>
      <c r="T1124" s="121" t="n"/>
      <c r="U1124" s="121" t="n"/>
      <c r="V1124" s="117">
        <f>IF(P1124="NA","NA",IF(P1124&lt;&gt;"",TEXT(P1124-N1124,"[h].mm"),""))</f>
        <v/>
      </c>
      <c r="W1124" s="118">
        <f>IF(AND(R1124="",S1124=""),"",R1124+S1124)</f>
        <v/>
      </c>
      <c r="X1124" s="116">
        <f>IF(O1124&lt;&gt;"",DATE(YEAR(O1124), MONTH(O1124), DAY(O1124)),"")</f>
        <v/>
      </c>
      <c r="Y1124" s="122" t="n"/>
      <c r="Z1124" s="123" t="n"/>
      <c r="AA1124" s="117">
        <f>IF(F1124="Re-assigned","NA",IF(W1124="","",IF(W1124&gt;=VLOOKUP(D1124,SLAMatrix,3,FALSE),"Yes",IF(W1124&lt;VLOOKUP(D1124,SLAMatrix,2,FALSE),"No","Internal"))))</f>
        <v/>
      </c>
      <c r="AB1124" s="123" t="n"/>
      <c r="AC1124" s="123" t="n"/>
      <c r="AD1124" s="119" t="n"/>
      <c r="AE1124" s="125" t="n"/>
      <c r="AF1124" s="124">
        <f>MONTH(O1124)</f>
        <v/>
      </c>
      <c r="AG1124" s="124">
        <f>VLOOKUP(IFERROR(MID(AE1124,1,(FIND(",",AE1124,1)-1)),AE1124),Facility_Region_Mapping,2,FALSE)</f>
        <v/>
      </c>
      <c r="AH1124" s="124" t="n"/>
      <c r="AI1124" s="124">
        <f>IF(C1124&lt;&gt;"",IF(M1124="ESM User",getInterfaceName($C1124),"NA"),"")</f>
        <v/>
      </c>
      <c r="AJ1124" s="116">
        <f>IF(Q1124&lt;&gt;"",DATE(YEAR(Q1124), MONTH(Q1124), DAY(Q1124)),"")</f>
        <v/>
      </c>
      <c r="AK1124" s="130">
        <f>IF(Q1124&lt;&gt;0,Q1124-N1124,TODAY()-N1124)</f>
        <v/>
      </c>
      <c r="AL1124" s="112">
        <f>IF(F1124="Re-assigned",0,IF(H1124="Closed",0,IF(H1124="Service Restored",0,IF(H1124="",0,1))))</f>
        <v/>
      </c>
      <c r="AM1124" s="124">
        <f>IF(AL1124=0,"",IF(AK1124&gt;20.99,"Aged","Non-Aged"))</f>
        <v/>
      </c>
      <c r="AN1124" s="112">
        <f>IF(Q1124&lt;&gt;"",MONTH(Q1124),"")</f>
        <v/>
      </c>
      <c r="AO1124" s="112">
        <f>IFERROR(VALUE(V1124),0)</f>
        <v/>
      </c>
    </row>
    <row customFormat="1" customHeight="1" ht="29.25" r="1125" s="112" spans="1:41">
      <c r="A1125" s="127" t="n"/>
      <c r="B1125" s="113" t="n"/>
      <c r="C1125" s="127" t="n"/>
      <c r="D1125" s="127" t="n"/>
      <c r="E1125" s="114">
        <f>IF(F1125 &lt;&gt; "",VLOOKUP(F1125,CategoryLookup,2,FALSE), "")</f>
        <v/>
      </c>
      <c r="F1125" s="126" t="n"/>
      <c r="G1125" s="127" t="n"/>
      <c r="H1125" s="127" t="n"/>
      <c r="I1125" s="127" t="n"/>
      <c r="J1125" s="127" t="n"/>
      <c r="K1125" s="127" t="n"/>
      <c r="L1125" s="127" t="n"/>
      <c r="M1125" s="127" t="n"/>
      <c r="N1125" s="120" t="n"/>
      <c r="O1125" s="120" t="n"/>
      <c r="P1125" s="120" t="n"/>
      <c r="Q1125" s="120" t="n"/>
      <c r="R1125" s="121" t="n"/>
      <c r="S1125" s="121" t="n"/>
      <c r="T1125" s="121" t="n"/>
      <c r="U1125" s="121" t="n"/>
      <c r="V1125" s="117">
        <f>IF(P1125="NA","NA",IF(P1125&lt;&gt;"",TEXT(P1125-N1125,"[h].mm"),""))</f>
        <v/>
      </c>
      <c r="W1125" s="118">
        <f>IF(AND(R1125="",S1125=""),"",R1125+S1125)</f>
        <v/>
      </c>
      <c r="X1125" s="116">
        <f>IF(O1125&lt;&gt;"",DATE(YEAR(O1125), MONTH(O1125), DAY(O1125)),"")</f>
        <v/>
      </c>
      <c r="Y1125" s="122" t="n"/>
      <c r="Z1125" s="123" t="n"/>
      <c r="AA1125" s="117">
        <f>IF(F1125="Re-assigned","NA",IF(W1125="","",IF(W1125&gt;=VLOOKUP(D1125,SLAMatrix,3,FALSE),"Yes",IF(W1125&lt;VLOOKUP(D1125,SLAMatrix,2,FALSE),"No","Internal"))))</f>
        <v/>
      </c>
      <c r="AB1125" s="123" t="n"/>
      <c r="AC1125" s="123" t="n"/>
      <c r="AD1125" s="119" t="n"/>
      <c r="AE1125" s="125" t="n"/>
      <c r="AF1125" s="124">
        <f>MONTH(O1125)</f>
        <v/>
      </c>
      <c r="AG1125" s="124">
        <f>VLOOKUP(IFERROR(MID(AE1125,1,(FIND(",",AE1125,1)-1)),AE1125),Facility_Region_Mapping,2,FALSE)</f>
        <v/>
      </c>
      <c r="AH1125" s="124" t="n"/>
      <c r="AI1125" s="124">
        <f>IF(C1125&lt;&gt;"",IF(M1125="ESM User",getInterfaceName($C1125),"NA"),"")</f>
        <v/>
      </c>
      <c r="AJ1125" s="116">
        <f>IF(Q1125&lt;&gt;"",DATE(YEAR(Q1125), MONTH(Q1125), DAY(Q1125)),"")</f>
        <v/>
      </c>
      <c r="AK1125" s="130">
        <f>IF(Q1125&lt;&gt;0,Q1125-N1125,TODAY()-N1125)</f>
        <v/>
      </c>
      <c r="AL1125" s="112">
        <f>IF(F1125="Re-assigned",0,IF(H1125="Closed",0,IF(H1125="Service Restored",0,IF(H1125="",0,1))))</f>
        <v/>
      </c>
      <c r="AM1125" s="124">
        <f>IF(AL1125=0,"",IF(AK1125&gt;20.99,"Aged","Non-Aged"))</f>
        <v/>
      </c>
      <c r="AN1125" s="112">
        <f>IF(Q1125&lt;&gt;"",MONTH(Q1125),"")</f>
        <v/>
      </c>
      <c r="AO1125" s="112">
        <f>IFERROR(VALUE(V1125),0)</f>
        <v/>
      </c>
    </row>
    <row customFormat="1" customHeight="1" ht="29.25" r="1126" s="112" spans="1:41">
      <c r="A1126" s="127" t="n"/>
      <c r="B1126" s="113" t="n"/>
      <c r="C1126" s="127" t="n"/>
      <c r="D1126" s="127" t="n"/>
      <c r="E1126" s="114">
        <f>IF(F1126 &lt;&gt; "",VLOOKUP(F1126,CategoryLookup,2,FALSE), "")</f>
        <v/>
      </c>
      <c r="F1126" s="126" t="n"/>
      <c r="G1126" s="127" t="n"/>
      <c r="H1126" s="127" t="n"/>
      <c r="I1126" s="127" t="n"/>
      <c r="J1126" s="127" t="n"/>
      <c r="K1126" s="127" t="n"/>
      <c r="L1126" s="127" t="n"/>
      <c r="M1126" s="127" t="n"/>
      <c r="N1126" s="120" t="n"/>
      <c r="O1126" s="120" t="n"/>
      <c r="P1126" s="120" t="n"/>
      <c r="Q1126" s="120" t="n"/>
      <c r="R1126" s="121" t="n"/>
      <c r="S1126" s="121" t="n"/>
      <c r="T1126" s="121" t="n"/>
      <c r="U1126" s="121" t="n"/>
      <c r="V1126" s="117">
        <f>IF(P1126="NA","NA",IF(P1126&lt;&gt;"",TEXT(P1126-N1126,"[h].mm"),""))</f>
        <v/>
      </c>
      <c r="W1126" s="118">
        <f>IF(AND(R1126="",S1126=""),"",R1126+S1126)</f>
        <v/>
      </c>
      <c r="X1126" s="116">
        <f>IF(O1126&lt;&gt;"",DATE(YEAR(O1126), MONTH(O1126), DAY(O1126)),"")</f>
        <v/>
      </c>
      <c r="Y1126" s="122" t="n"/>
      <c r="Z1126" s="123" t="n"/>
      <c r="AA1126" s="117">
        <f>IF(F1126="Re-assigned","NA",IF(W1126="","",IF(W1126&gt;=VLOOKUP(D1126,SLAMatrix,3,FALSE),"Yes",IF(W1126&lt;VLOOKUP(D1126,SLAMatrix,2,FALSE),"No","Internal"))))</f>
        <v/>
      </c>
      <c r="AB1126" s="123" t="n"/>
      <c r="AC1126" s="123" t="n"/>
      <c r="AD1126" s="119" t="n"/>
      <c r="AE1126" s="125" t="n"/>
      <c r="AF1126" s="124">
        <f>MONTH(O1126)</f>
        <v/>
      </c>
      <c r="AG1126" s="124">
        <f>VLOOKUP(IFERROR(MID(AE1126,1,(FIND(",",AE1126,1)-1)),AE1126),Facility_Region_Mapping,2,FALSE)</f>
        <v/>
      </c>
      <c r="AH1126" s="124" t="n"/>
      <c r="AI1126" s="124">
        <f>IF(C1126&lt;&gt;"",IF(M1126="ESM User",getInterfaceName($C1126),"NA"),"")</f>
        <v/>
      </c>
      <c r="AJ1126" s="116">
        <f>IF(Q1126&lt;&gt;"",DATE(YEAR(Q1126), MONTH(Q1126), DAY(Q1126)),"")</f>
        <v/>
      </c>
      <c r="AK1126" s="130">
        <f>IF(Q1126&lt;&gt;0,Q1126-N1126,TODAY()-N1126)</f>
        <v/>
      </c>
      <c r="AL1126" s="112">
        <f>IF(F1126="Re-assigned",0,IF(H1126="Closed",0,IF(H1126="Service Restored",0,IF(H1126="",0,1))))</f>
        <v/>
      </c>
      <c r="AM1126" s="124">
        <f>IF(AL1126=0,"",IF(AK1126&gt;20.99,"Aged","Non-Aged"))</f>
        <v/>
      </c>
      <c r="AN1126" s="112">
        <f>IF(Q1126&lt;&gt;"",MONTH(Q1126),"")</f>
        <v/>
      </c>
      <c r="AO1126" s="112">
        <f>IFERROR(VALUE(V1126),0)</f>
        <v/>
      </c>
    </row>
    <row customFormat="1" customHeight="1" ht="29.25" r="1127" s="112" spans="1:41">
      <c r="A1127" s="127" t="n"/>
      <c r="B1127" s="113" t="n"/>
      <c r="C1127" s="127" t="n"/>
      <c r="D1127" s="127" t="n"/>
      <c r="E1127" s="114">
        <f>IF(F1127 &lt;&gt; "",VLOOKUP(F1127,CategoryLookup,2,FALSE), "")</f>
        <v/>
      </c>
      <c r="F1127" s="126" t="n"/>
      <c r="G1127" s="127" t="n"/>
      <c r="H1127" s="127" t="n"/>
      <c r="I1127" s="127" t="n"/>
      <c r="J1127" s="127" t="n"/>
      <c r="K1127" s="127" t="n"/>
      <c r="L1127" s="127" t="n"/>
      <c r="M1127" s="127" t="n"/>
      <c r="N1127" s="120" t="n"/>
      <c r="O1127" s="120" t="n"/>
      <c r="P1127" s="120" t="n"/>
      <c r="Q1127" s="120" t="n"/>
      <c r="R1127" s="121" t="n"/>
      <c r="S1127" s="121" t="n"/>
      <c r="T1127" s="121" t="n"/>
      <c r="U1127" s="121" t="n"/>
      <c r="V1127" s="117">
        <f>IF(P1127="NA","NA",IF(P1127&lt;&gt;"",TEXT(P1127-N1127,"[h].mm"),""))</f>
        <v/>
      </c>
      <c r="W1127" s="118">
        <f>IF(AND(R1127="",S1127=""),"",R1127+S1127)</f>
        <v/>
      </c>
      <c r="X1127" s="116">
        <f>IF(O1127&lt;&gt;"",DATE(YEAR(O1127), MONTH(O1127), DAY(O1127)),"")</f>
        <v/>
      </c>
      <c r="Y1127" s="122" t="n"/>
      <c r="Z1127" s="123" t="n"/>
      <c r="AA1127" s="117">
        <f>IF(F1127="Re-assigned","NA",IF(W1127="","",IF(W1127&gt;=VLOOKUP(D1127,SLAMatrix,3,FALSE),"Yes",IF(W1127&lt;VLOOKUP(D1127,SLAMatrix,2,FALSE),"No","Internal"))))</f>
        <v/>
      </c>
      <c r="AB1127" s="123" t="n"/>
      <c r="AC1127" s="123" t="n"/>
      <c r="AD1127" s="119" t="n"/>
      <c r="AE1127" s="125" t="n"/>
      <c r="AF1127" s="124">
        <f>MONTH(O1127)</f>
        <v/>
      </c>
      <c r="AG1127" s="124">
        <f>VLOOKUP(IFERROR(MID(AE1127,1,(FIND(",",AE1127,1)-1)),AE1127),Facility_Region_Mapping,2,FALSE)</f>
        <v/>
      </c>
      <c r="AH1127" s="124" t="n"/>
      <c r="AI1127" s="124">
        <f>IF(C1127&lt;&gt;"",IF(M1127="ESM User",getInterfaceName($C1127),"NA"),"")</f>
        <v/>
      </c>
      <c r="AJ1127" s="116">
        <f>IF(Q1127&lt;&gt;"",DATE(YEAR(Q1127), MONTH(Q1127), DAY(Q1127)),"")</f>
        <v/>
      </c>
      <c r="AK1127" s="130">
        <f>IF(Q1127&lt;&gt;0,Q1127-N1127,TODAY()-N1127)</f>
        <v/>
      </c>
      <c r="AL1127" s="112">
        <f>IF(F1127="Re-assigned",0,IF(H1127="Closed",0,IF(H1127="Service Restored",0,IF(H1127="",0,1))))</f>
        <v/>
      </c>
      <c r="AM1127" s="124">
        <f>IF(AL1127=0,"",IF(AK1127&gt;20.99,"Aged","Non-Aged"))</f>
        <v/>
      </c>
      <c r="AN1127" s="112">
        <f>IF(Q1127&lt;&gt;"",MONTH(Q1127),"")</f>
        <v/>
      </c>
      <c r="AO1127" s="112">
        <f>IFERROR(VALUE(V1127),0)</f>
        <v/>
      </c>
    </row>
    <row customFormat="1" customHeight="1" ht="29.25" r="1128" s="112" spans="1:41">
      <c r="A1128" s="127" t="n"/>
      <c r="B1128" s="113" t="n"/>
      <c r="C1128" s="127" t="n"/>
      <c r="D1128" s="127" t="n"/>
      <c r="E1128" s="114">
        <f>IF(F1128 &lt;&gt; "",VLOOKUP(F1128,CategoryLookup,2,FALSE), "")</f>
        <v/>
      </c>
      <c r="F1128" s="126" t="n"/>
      <c r="G1128" s="127" t="n"/>
      <c r="H1128" s="127" t="n"/>
      <c r="I1128" s="127" t="n"/>
      <c r="J1128" s="127" t="n"/>
      <c r="K1128" s="127" t="n"/>
      <c r="L1128" s="127" t="n"/>
      <c r="M1128" s="127" t="n"/>
      <c r="N1128" s="120" t="n"/>
      <c r="O1128" s="120" t="n"/>
      <c r="P1128" s="120" t="n"/>
      <c r="Q1128" s="120" t="n"/>
      <c r="R1128" s="121" t="n"/>
      <c r="S1128" s="121" t="n"/>
      <c r="T1128" s="121" t="n"/>
      <c r="U1128" s="121" t="n"/>
      <c r="V1128" s="117">
        <f>IF(P1128="NA","NA",IF(P1128&lt;&gt;"",TEXT(P1128-N1128,"[h].mm"),""))</f>
        <v/>
      </c>
      <c r="W1128" s="118">
        <f>IF(AND(R1128="",S1128=""),"",R1128+S1128)</f>
        <v/>
      </c>
      <c r="X1128" s="116">
        <f>IF(O1128&lt;&gt;"",DATE(YEAR(O1128), MONTH(O1128), DAY(O1128)),"")</f>
        <v/>
      </c>
      <c r="Y1128" s="122" t="n"/>
      <c r="Z1128" s="123" t="n"/>
      <c r="AA1128" s="117">
        <f>IF(F1128="Re-assigned","NA",IF(W1128="","",IF(W1128&gt;=VLOOKUP(D1128,SLAMatrix,3,FALSE),"Yes",IF(W1128&lt;VLOOKUP(D1128,SLAMatrix,2,FALSE),"No","Internal"))))</f>
        <v/>
      </c>
      <c r="AB1128" s="123" t="n"/>
      <c r="AC1128" s="123" t="n"/>
      <c r="AD1128" s="119" t="n"/>
      <c r="AE1128" s="125" t="n"/>
      <c r="AF1128" s="124">
        <f>MONTH(O1128)</f>
        <v/>
      </c>
      <c r="AG1128" s="124">
        <f>VLOOKUP(IFERROR(MID(AE1128,1,(FIND(",",AE1128,1)-1)),AE1128),Facility_Region_Mapping,2,FALSE)</f>
        <v/>
      </c>
      <c r="AH1128" s="124" t="n"/>
      <c r="AI1128" s="124">
        <f>IF(C1128&lt;&gt;"",IF(M1128="ESM User",getInterfaceName($C1128),"NA"),"")</f>
        <v/>
      </c>
      <c r="AJ1128" s="116">
        <f>IF(Q1128&lt;&gt;"",DATE(YEAR(Q1128), MONTH(Q1128), DAY(Q1128)),"")</f>
        <v/>
      </c>
      <c r="AK1128" s="130">
        <f>IF(Q1128&lt;&gt;0,Q1128-N1128,TODAY()-N1128)</f>
        <v/>
      </c>
      <c r="AL1128" s="112">
        <f>IF(F1128="Re-assigned",0,IF(H1128="Closed",0,IF(H1128="Service Restored",0,IF(H1128="",0,1))))</f>
        <v/>
      </c>
      <c r="AM1128" s="124">
        <f>IF(AL1128=0,"",IF(AK1128&gt;20.99,"Aged","Non-Aged"))</f>
        <v/>
      </c>
      <c r="AN1128" s="112">
        <f>IF(Q1128&lt;&gt;"",MONTH(Q1128),"")</f>
        <v/>
      </c>
      <c r="AO1128" s="112">
        <f>IFERROR(VALUE(V1128),0)</f>
        <v/>
      </c>
    </row>
    <row customFormat="1" customHeight="1" ht="29.25" r="1129" s="112" spans="1:41">
      <c r="A1129" s="127" t="n"/>
      <c r="B1129" s="113" t="n"/>
      <c r="C1129" s="127" t="n"/>
      <c r="D1129" s="127" t="n"/>
      <c r="E1129" s="114">
        <f>IF(F1129 &lt;&gt; "",VLOOKUP(F1129,CategoryLookup,2,FALSE), "")</f>
        <v/>
      </c>
      <c r="F1129" s="126" t="n"/>
      <c r="G1129" s="127" t="n"/>
      <c r="H1129" s="127" t="n"/>
      <c r="I1129" s="127" t="n"/>
      <c r="J1129" s="127" t="n"/>
      <c r="K1129" s="127" t="n"/>
      <c r="L1129" s="127" t="n"/>
      <c r="M1129" s="127" t="n"/>
      <c r="N1129" s="120" t="n"/>
      <c r="O1129" s="120" t="n"/>
      <c r="P1129" s="120" t="n"/>
      <c r="Q1129" s="120" t="n"/>
      <c r="R1129" s="121" t="n"/>
      <c r="S1129" s="121" t="n"/>
      <c r="T1129" s="121" t="n"/>
      <c r="U1129" s="121" t="n"/>
      <c r="V1129" s="117">
        <f>IF(P1129="NA","NA",IF(P1129&lt;&gt;"",TEXT(P1129-N1129,"[h].mm"),""))</f>
        <v/>
      </c>
      <c r="W1129" s="118">
        <f>IF(AND(R1129="",S1129=""),"",R1129+S1129)</f>
        <v/>
      </c>
      <c r="X1129" s="116">
        <f>IF(O1129&lt;&gt;"",DATE(YEAR(O1129), MONTH(O1129), DAY(O1129)),"")</f>
        <v/>
      </c>
      <c r="Y1129" s="122" t="n"/>
      <c r="Z1129" s="123" t="n"/>
      <c r="AA1129" s="117">
        <f>IF(F1129="Re-assigned","NA",IF(W1129="","",IF(W1129&gt;=VLOOKUP(D1129,SLAMatrix,3,FALSE),"Yes",IF(W1129&lt;VLOOKUP(D1129,SLAMatrix,2,FALSE),"No","Internal"))))</f>
        <v/>
      </c>
      <c r="AB1129" s="123" t="n"/>
      <c r="AC1129" s="123" t="n"/>
      <c r="AD1129" s="119" t="n"/>
      <c r="AE1129" s="125" t="n"/>
      <c r="AF1129" s="124">
        <f>MONTH(O1129)</f>
        <v/>
      </c>
      <c r="AG1129" s="124">
        <f>VLOOKUP(IFERROR(MID(AE1129,1,(FIND(",",AE1129,1)-1)),AE1129),Facility_Region_Mapping,2,FALSE)</f>
        <v/>
      </c>
      <c r="AH1129" s="124" t="n"/>
      <c r="AI1129" s="124">
        <f>IF(C1129&lt;&gt;"",IF(M1129="ESM User",getInterfaceName($C1129),"NA"),"")</f>
        <v/>
      </c>
      <c r="AJ1129" s="116">
        <f>IF(Q1129&lt;&gt;"",DATE(YEAR(Q1129), MONTH(Q1129), DAY(Q1129)),"")</f>
        <v/>
      </c>
      <c r="AK1129" s="130">
        <f>IF(Q1129&lt;&gt;0,Q1129-N1129,TODAY()-N1129)</f>
        <v/>
      </c>
      <c r="AL1129" s="112">
        <f>IF(F1129="Re-assigned",0,IF(H1129="Closed",0,IF(H1129="Service Restored",0,IF(H1129="",0,1))))</f>
        <v/>
      </c>
      <c r="AM1129" s="124">
        <f>IF(AL1129=0,"",IF(AK1129&gt;20.99,"Aged","Non-Aged"))</f>
        <v/>
      </c>
      <c r="AN1129" s="112">
        <f>IF(Q1129&lt;&gt;"",MONTH(Q1129),"")</f>
        <v/>
      </c>
      <c r="AO1129" s="112">
        <f>IFERROR(VALUE(V1129),0)</f>
        <v/>
      </c>
    </row>
    <row customFormat="1" customHeight="1" ht="29.25" r="1130" s="112" spans="1:41">
      <c r="A1130" s="127" t="n"/>
      <c r="B1130" s="113" t="n"/>
      <c r="C1130" s="127" t="n"/>
      <c r="D1130" s="127" t="n"/>
      <c r="E1130" s="114">
        <f>IF(F1130 &lt;&gt; "",VLOOKUP(F1130,CategoryLookup,2,FALSE), "")</f>
        <v/>
      </c>
      <c r="F1130" s="126" t="n"/>
      <c r="G1130" s="127" t="n"/>
      <c r="H1130" s="127" t="n"/>
      <c r="I1130" s="127" t="n"/>
      <c r="J1130" s="127" t="n"/>
      <c r="K1130" s="127" t="n"/>
      <c r="L1130" s="127" t="n"/>
      <c r="M1130" s="127" t="n"/>
      <c r="N1130" s="120" t="n"/>
      <c r="O1130" s="120" t="n"/>
      <c r="P1130" s="120" t="n"/>
      <c r="Q1130" s="120" t="n"/>
      <c r="R1130" s="121" t="n"/>
      <c r="S1130" s="121" t="n"/>
      <c r="T1130" s="121" t="n"/>
      <c r="U1130" s="121" t="n"/>
      <c r="V1130" s="117">
        <f>IF(P1130="NA","NA",IF(P1130&lt;&gt;"",TEXT(P1130-N1130,"[h].mm"),""))</f>
        <v/>
      </c>
      <c r="W1130" s="118">
        <f>IF(AND(R1130="",S1130=""),"",R1130+S1130)</f>
        <v/>
      </c>
      <c r="X1130" s="116">
        <f>IF(O1130&lt;&gt;"",DATE(YEAR(O1130), MONTH(O1130), DAY(O1130)),"")</f>
        <v/>
      </c>
      <c r="Y1130" s="122" t="n"/>
      <c r="Z1130" s="123" t="n"/>
      <c r="AA1130" s="117">
        <f>IF(F1130="Re-assigned","NA",IF(W1130="","",IF(W1130&gt;=VLOOKUP(D1130,SLAMatrix,3,FALSE),"Yes",IF(W1130&lt;VLOOKUP(D1130,SLAMatrix,2,FALSE),"No","Internal"))))</f>
        <v/>
      </c>
      <c r="AB1130" s="123" t="n"/>
      <c r="AC1130" s="123" t="n"/>
      <c r="AD1130" s="119" t="n"/>
      <c r="AE1130" s="125" t="n"/>
      <c r="AF1130" s="124">
        <f>MONTH(O1130)</f>
        <v/>
      </c>
      <c r="AG1130" s="124">
        <f>VLOOKUP(IFERROR(MID(AE1130,1,(FIND(",",AE1130,1)-1)),AE1130),Facility_Region_Mapping,2,FALSE)</f>
        <v/>
      </c>
      <c r="AH1130" s="124" t="n"/>
      <c r="AI1130" s="124">
        <f>IF(C1130&lt;&gt;"",IF(M1130="ESM User",getInterfaceName($C1130),"NA"),"")</f>
        <v/>
      </c>
      <c r="AJ1130" s="116">
        <f>IF(Q1130&lt;&gt;"",DATE(YEAR(Q1130), MONTH(Q1130), DAY(Q1130)),"")</f>
        <v/>
      </c>
      <c r="AK1130" s="130">
        <f>IF(Q1130&lt;&gt;0,Q1130-N1130,TODAY()-N1130)</f>
        <v/>
      </c>
      <c r="AL1130" s="112">
        <f>IF(F1130="Re-assigned",0,IF(H1130="Closed",0,IF(H1130="Service Restored",0,IF(H1130="",0,1))))</f>
        <v/>
      </c>
      <c r="AM1130" s="124">
        <f>IF(AL1130=0,"",IF(AK1130&gt;20.99,"Aged","Non-Aged"))</f>
        <v/>
      </c>
      <c r="AN1130" s="112">
        <f>IF(Q1130&lt;&gt;"",MONTH(Q1130),"")</f>
        <v/>
      </c>
      <c r="AO1130" s="112">
        <f>IFERROR(VALUE(V1130),0)</f>
        <v/>
      </c>
    </row>
    <row customFormat="1" customHeight="1" ht="29.25" r="1131" s="112" spans="1:41">
      <c r="A1131" s="127" t="n"/>
      <c r="B1131" s="113" t="n"/>
      <c r="C1131" s="127" t="n"/>
      <c r="D1131" s="127" t="n"/>
      <c r="E1131" s="114">
        <f>IF(F1131 &lt;&gt; "",VLOOKUP(F1131,CategoryLookup,2,FALSE), "")</f>
        <v/>
      </c>
      <c r="F1131" s="126" t="n"/>
      <c r="G1131" s="127" t="n"/>
      <c r="H1131" s="127" t="n"/>
      <c r="I1131" s="127" t="n"/>
      <c r="J1131" s="127" t="n"/>
      <c r="K1131" s="127" t="n"/>
      <c r="L1131" s="127" t="n"/>
      <c r="M1131" s="127" t="n"/>
      <c r="N1131" s="120" t="n"/>
      <c r="O1131" s="120" t="n"/>
      <c r="P1131" s="120" t="n"/>
      <c r="Q1131" s="120" t="n"/>
      <c r="R1131" s="121" t="n"/>
      <c r="S1131" s="121" t="n"/>
      <c r="T1131" s="121" t="n"/>
      <c r="U1131" s="121" t="n"/>
      <c r="V1131" s="117">
        <f>IF(P1131="NA","NA",IF(P1131&lt;&gt;"",TEXT(P1131-N1131,"[h].mm"),""))</f>
        <v/>
      </c>
      <c r="W1131" s="118">
        <f>IF(AND(R1131="",S1131=""),"",R1131+S1131)</f>
        <v/>
      </c>
      <c r="X1131" s="116">
        <f>IF(O1131&lt;&gt;"",DATE(YEAR(O1131), MONTH(O1131), DAY(O1131)),"")</f>
        <v/>
      </c>
      <c r="Y1131" s="122" t="n"/>
      <c r="Z1131" s="123" t="n"/>
      <c r="AA1131" s="117">
        <f>IF(F1131="Re-assigned","NA",IF(W1131="","",IF(W1131&gt;=VLOOKUP(D1131,SLAMatrix,3,FALSE),"Yes",IF(W1131&lt;VLOOKUP(D1131,SLAMatrix,2,FALSE),"No","Internal"))))</f>
        <v/>
      </c>
      <c r="AB1131" s="123" t="n"/>
      <c r="AC1131" s="123" t="n"/>
      <c r="AD1131" s="119" t="n"/>
      <c r="AE1131" s="125" t="n"/>
      <c r="AF1131" s="124">
        <f>MONTH(O1131)</f>
        <v/>
      </c>
      <c r="AG1131" s="124">
        <f>VLOOKUP(IFERROR(MID(AE1131,1,(FIND(",",AE1131,1)-1)),AE1131),Facility_Region_Mapping,2,FALSE)</f>
        <v/>
      </c>
      <c r="AH1131" s="124" t="n"/>
      <c r="AI1131" s="124">
        <f>IF(C1131&lt;&gt;"",IF(M1131="ESM User",getInterfaceName($C1131),"NA"),"")</f>
        <v/>
      </c>
      <c r="AJ1131" s="116">
        <f>IF(Q1131&lt;&gt;"",DATE(YEAR(Q1131), MONTH(Q1131), DAY(Q1131)),"")</f>
        <v/>
      </c>
      <c r="AK1131" s="130">
        <f>IF(Q1131&lt;&gt;0,Q1131-N1131,TODAY()-N1131)</f>
        <v/>
      </c>
      <c r="AL1131" s="112">
        <f>IF(F1131="Re-assigned",0,IF(H1131="Closed",0,IF(H1131="Service Restored",0,IF(H1131="",0,1))))</f>
        <v/>
      </c>
      <c r="AM1131" s="124">
        <f>IF(AL1131=0,"",IF(AK1131&gt;20.99,"Aged","Non-Aged"))</f>
        <v/>
      </c>
      <c r="AN1131" s="112">
        <f>IF(Q1131&lt;&gt;"",MONTH(Q1131),"")</f>
        <v/>
      </c>
      <c r="AO1131" s="112">
        <f>IFERROR(VALUE(V1131),0)</f>
        <v/>
      </c>
    </row>
    <row customFormat="1" customHeight="1" ht="29.25" r="1132" s="112" spans="1:41">
      <c r="A1132" s="127" t="n"/>
      <c r="B1132" s="113" t="n"/>
      <c r="C1132" s="127" t="n"/>
      <c r="D1132" s="127" t="n"/>
      <c r="E1132" s="114">
        <f>IF(F1132 &lt;&gt; "",VLOOKUP(F1132,CategoryLookup,2,FALSE), "")</f>
        <v/>
      </c>
      <c r="F1132" s="126" t="n"/>
      <c r="G1132" s="127" t="n"/>
      <c r="H1132" s="127" t="n"/>
      <c r="I1132" s="127" t="n"/>
      <c r="J1132" s="127" t="n"/>
      <c r="K1132" s="127" t="n"/>
      <c r="L1132" s="127" t="n"/>
      <c r="M1132" s="127" t="n"/>
      <c r="N1132" s="120" t="n"/>
      <c r="O1132" s="120" t="n"/>
      <c r="P1132" s="120" t="n"/>
      <c r="Q1132" s="120" t="n"/>
      <c r="R1132" s="121" t="n"/>
      <c r="S1132" s="121" t="n"/>
      <c r="T1132" s="121" t="n"/>
      <c r="U1132" s="121" t="n"/>
      <c r="V1132" s="117">
        <f>IF(P1132="NA","NA",IF(P1132&lt;&gt;"",TEXT(P1132-N1132,"[h].mm"),""))</f>
        <v/>
      </c>
      <c r="W1132" s="118">
        <f>IF(AND(R1132="",S1132=""),"",R1132+S1132)</f>
        <v/>
      </c>
      <c r="X1132" s="116">
        <f>IF(O1132&lt;&gt;"",DATE(YEAR(O1132), MONTH(O1132), DAY(O1132)),"")</f>
        <v/>
      </c>
      <c r="Y1132" s="122" t="n"/>
      <c r="Z1132" s="123" t="n"/>
      <c r="AA1132" s="117">
        <f>IF(F1132="Re-assigned","NA",IF(W1132="","",IF(W1132&gt;=VLOOKUP(D1132,SLAMatrix,3,FALSE),"Yes",IF(W1132&lt;VLOOKUP(D1132,SLAMatrix,2,FALSE),"No","Internal"))))</f>
        <v/>
      </c>
      <c r="AB1132" s="123" t="n"/>
      <c r="AC1132" s="123" t="n"/>
      <c r="AD1132" s="119" t="n"/>
      <c r="AE1132" s="125" t="n"/>
      <c r="AF1132" s="124">
        <f>MONTH(O1132)</f>
        <v/>
      </c>
      <c r="AG1132" s="124">
        <f>VLOOKUP(IFERROR(MID(AE1132,1,(FIND(",",AE1132,1)-1)),AE1132),Facility_Region_Mapping,2,FALSE)</f>
        <v/>
      </c>
      <c r="AH1132" s="124" t="n"/>
      <c r="AI1132" s="124">
        <f>IF(C1132&lt;&gt;"",IF(M1132="ESM User",getInterfaceName($C1132),"NA"),"")</f>
        <v/>
      </c>
      <c r="AJ1132" s="116">
        <f>IF(Q1132&lt;&gt;"",DATE(YEAR(Q1132), MONTH(Q1132), DAY(Q1132)),"")</f>
        <v/>
      </c>
      <c r="AK1132" s="130">
        <f>IF(Q1132&lt;&gt;0,Q1132-N1132,TODAY()-N1132)</f>
        <v/>
      </c>
      <c r="AL1132" s="112">
        <f>IF(F1132="Re-assigned",0,IF(H1132="Closed",0,IF(H1132="Service Restored",0,IF(H1132="",0,1))))</f>
        <v/>
      </c>
      <c r="AM1132" s="124">
        <f>IF(AL1132=0,"",IF(AK1132&gt;20.99,"Aged","Non-Aged"))</f>
        <v/>
      </c>
      <c r="AN1132" s="112">
        <f>IF(Q1132&lt;&gt;"",MONTH(Q1132),"")</f>
        <v/>
      </c>
      <c r="AO1132" s="112">
        <f>IFERROR(VALUE(V1132),0)</f>
        <v/>
      </c>
    </row>
    <row customFormat="1" customHeight="1" ht="29.25" r="1133" s="112" spans="1:41">
      <c r="A1133" s="127" t="n"/>
      <c r="B1133" s="113" t="n"/>
      <c r="C1133" s="127" t="n"/>
      <c r="D1133" s="127" t="n"/>
      <c r="E1133" s="114">
        <f>IF(F1133 &lt;&gt; "",VLOOKUP(F1133,CategoryLookup,2,FALSE), "")</f>
        <v/>
      </c>
      <c r="F1133" s="126" t="n"/>
      <c r="G1133" s="127" t="n"/>
      <c r="H1133" s="127" t="n"/>
      <c r="I1133" s="127" t="n"/>
      <c r="J1133" s="127" t="n"/>
      <c r="K1133" s="127" t="n"/>
      <c r="L1133" s="127" t="n"/>
      <c r="M1133" s="127" t="n"/>
      <c r="N1133" s="120" t="n"/>
      <c r="O1133" s="120" t="n"/>
      <c r="P1133" s="120" t="n"/>
      <c r="Q1133" s="120" t="n"/>
      <c r="R1133" s="121" t="n"/>
      <c r="S1133" s="121" t="n"/>
      <c r="T1133" s="121" t="n"/>
      <c r="U1133" s="121" t="n"/>
      <c r="V1133" s="117">
        <f>IF(P1133="NA","NA",IF(P1133&lt;&gt;"",TEXT(P1133-N1133,"[h].mm"),""))</f>
        <v/>
      </c>
      <c r="W1133" s="118">
        <f>IF(AND(R1133="",S1133=""),"",R1133+S1133)</f>
        <v/>
      </c>
      <c r="X1133" s="116">
        <f>IF(O1133&lt;&gt;"",DATE(YEAR(O1133), MONTH(O1133), DAY(O1133)),"")</f>
        <v/>
      </c>
      <c r="Y1133" s="122" t="n"/>
      <c r="Z1133" s="123" t="n"/>
      <c r="AA1133" s="117">
        <f>IF(F1133="Re-assigned","NA",IF(W1133="","",IF(W1133&gt;=VLOOKUP(D1133,SLAMatrix,3,FALSE),"Yes",IF(W1133&lt;VLOOKUP(D1133,SLAMatrix,2,FALSE),"No","Internal"))))</f>
        <v/>
      </c>
      <c r="AB1133" s="123" t="n"/>
      <c r="AC1133" s="123" t="n"/>
      <c r="AD1133" s="119" t="n"/>
      <c r="AE1133" s="125" t="n"/>
      <c r="AF1133" s="124">
        <f>MONTH(O1133)</f>
        <v/>
      </c>
      <c r="AG1133" s="124">
        <f>VLOOKUP(IFERROR(MID(AE1133,1,(FIND(",",AE1133,1)-1)),AE1133),Facility_Region_Mapping,2,FALSE)</f>
        <v/>
      </c>
      <c r="AH1133" s="124" t="n"/>
      <c r="AI1133" s="124">
        <f>IF(C1133&lt;&gt;"",IF(M1133="ESM User",getInterfaceName($C1133),"NA"),"")</f>
        <v/>
      </c>
      <c r="AJ1133" s="116">
        <f>IF(Q1133&lt;&gt;"",DATE(YEAR(Q1133), MONTH(Q1133), DAY(Q1133)),"")</f>
        <v/>
      </c>
      <c r="AK1133" s="130">
        <f>IF(Q1133&lt;&gt;0,Q1133-N1133,TODAY()-N1133)</f>
        <v/>
      </c>
      <c r="AL1133" s="112">
        <f>IF(F1133="Re-assigned",0,IF(H1133="Closed",0,IF(H1133="Service Restored",0,IF(H1133="",0,1))))</f>
        <v/>
      </c>
      <c r="AM1133" s="124">
        <f>IF(AL1133=0,"",IF(AK1133&gt;20.99,"Aged","Non-Aged"))</f>
        <v/>
      </c>
      <c r="AN1133" s="112">
        <f>IF(Q1133&lt;&gt;"",MONTH(Q1133),"")</f>
        <v/>
      </c>
      <c r="AO1133" s="112">
        <f>IFERROR(VALUE(V1133),0)</f>
        <v/>
      </c>
    </row>
    <row customFormat="1" customHeight="1" ht="29.25" r="1134" s="112" spans="1:41">
      <c r="A1134" s="127" t="n"/>
      <c r="B1134" s="113" t="n"/>
      <c r="C1134" s="127" t="n"/>
      <c r="D1134" s="127" t="n"/>
      <c r="E1134" s="114">
        <f>IF(F1134 &lt;&gt; "",VLOOKUP(F1134,CategoryLookup,2,FALSE), "")</f>
        <v/>
      </c>
      <c r="F1134" s="126" t="n"/>
      <c r="G1134" s="127" t="n"/>
      <c r="H1134" s="127" t="n"/>
      <c r="I1134" s="127" t="n"/>
      <c r="J1134" s="127" t="n"/>
      <c r="K1134" s="127" t="n"/>
      <c r="L1134" s="127" t="n"/>
      <c r="M1134" s="127" t="n"/>
      <c r="N1134" s="120" t="n"/>
      <c r="O1134" s="120" t="n"/>
      <c r="P1134" s="120" t="n"/>
      <c r="Q1134" s="120" t="n"/>
      <c r="R1134" s="121" t="n"/>
      <c r="S1134" s="121" t="n"/>
      <c r="T1134" s="121" t="n"/>
      <c r="U1134" s="121" t="n"/>
      <c r="V1134" s="117">
        <f>IF(P1134="NA","NA",IF(P1134&lt;&gt;"",TEXT(P1134-N1134,"[h].mm"),""))</f>
        <v/>
      </c>
      <c r="W1134" s="118">
        <f>IF(AND(R1134="",S1134=""),"",R1134+S1134)</f>
        <v/>
      </c>
      <c r="X1134" s="116">
        <f>IF(O1134&lt;&gt;"",DATE(YEAR(O1134), MONTH(O1134), DAY(O1134)),"")</f>
        <v/>
      </c>
      <c r="Y1134" s="122" t="n"/>
      <c r="Z1134" s="123" t="n"/>
      <c r="AA1134" s="117">
        <f>IF(F1134="Re-assigned","NA",IF(W1134="","",IF(W1134&gt;=VLOOKUP(D1134,SLAMatrix,3,FALSE),"Yes",IF(W1134&lt;VLOOKUP(D1134,SLAMatrix,2,FALSE),"No","Internal"))))</f>
        <v/>
      </c>
      <c r="AB1134" s="123" t="n"/>
      <c r="AC1134" s="123" t="n"/>
      <c r="AD1134" s="119" t="n"/>
      <c r="AE1134" s="125" t="n"/>
      <c r="AF1134" s="124">
        <f>MONTH(O1134)</f>
        <v/>
      </c>
      <c r="AG1134" s="124">
        <f>VLOOKUP(IFERROR(MID(AE1134,1,(FIND(",",AE1134,1)-1)),AE1134),Facility_Region_Mapping,2,FALSE)</f>
        <v/>
      </c>
      <c r="AH1134" s="124" t="n"/>
      <c r="AI1134" s="124">
        <f>IF(C1134&lt;&gt;"",IF(M1134="ESM User",getInterfaceName($C1134),"NA"),"")</f>
        <v/>
      </c>
      <c r="AJ1134" s="116">
        <f>IF(Q1134&lt;&gt;"",DATE(YEAR(Q1134), MONTH(Q1134), DAY(Q1134)),"")</f>
        <v/>
      </c>
      <c r="AK1134" s="130">
        <f>IF(Q1134&lt;&gt;0,Q1134-N1134,TODAY()-N1134)</f>
        <v/>
      </c>
      <c r="AL1134" s="112">
        <f>IF(F1134="Re-assigned",0,IF(H1134="Closed",0,IF(H1134="Service Restored",0,IF(H1134="",0,1))))</f>
        <v/>
      </c>
      <c r="AM1134" s="124">
        <f>IF(AL1134=0,"",IF(AK1134&gt;20.99,"Aged","Non-Aged"))</f>
        <v/>
      </c>
      <c r="AN1134" s="112">
        <f>IF(Q1134&lt;&gt;"",MONTH(Q1134),"")</f>
        <v/>
      </c>
      <c r="AO1134" s="112">
        <f>IFERROR(VALUE(V1134),0)</f>
        <v/>
      </c>
    </row>
    <row customFormat="1" customHeight="1" ht="29.25" r="1135" s="112" spans="1:41">
      <c r="A1135" s="127" t="n"/>
      <c r="B1135" s="113" t="n"/>
      <c r="C1135" s="127" t="n"/>
      <c r="D1135" s="127" t="n"/>
      <c r="E1135" s="114">
        <f>IF(F1135 &lt;&gt; "",VLOOKUP(F1135,CategoryLookup,2,FALSE), "")</f>
        <v/>
      </c>
      <c r="F1135" s="126" t="n"/>
      <c r="G1135" s="127" t="n"/>
      <c r="H1135" s="127" t="n"/>
      <c r="I1135" s="127" t="n"/>
      <c r="J1135" s="127" t="n"/>
      <c r="K1135" s="127" t="n"/>
      <c r="L1135" s="127" t="n"/>
      <c r="M1135" s="127" t="n"/>
      <c r="N1135" s="120" t="n"/>
      <c r="O1135" s="120" t="n"/>
      <c r="P1135" s="120" t="n"/>
      <c r="Q1135" s="120" t="n"/>
      <c r="R1135" s="121" t="n"/>
      <c r="S1135" s="121" t="n"/>
      <c r="T1135" s="121" t="n"/>
      <c r="U1135" s="121" t="n"/>
      <c r="V1135" s="117">
        <f>IF(P1135="NA","NA",IF(P1135&lt;&gt;"",TEXT(P1135-N1135,"[h].mm"),""))</f>
        <v/>
      </c>
      <c r="W1135" s="118">
        <f>IF(AND(R1135="",S1135=""),"",R1135+S1135)</f>
        <v/>
      </c>
      <c r="X1135" s="116">
        <f>IF(O1135&lt;&gt;"",DATE(YEAR(O1135), MONTH(O1135), DAY(O1135)),"")</f>
        <v/>
      </c>
      <c r="Y1135" s="122" t="n"/>
      <c r="Z1135" s="123" t="n"/>
      <c r="AA1135" s="117">
        <f>IF(F1135="Re-assigned","NA",IF(W1135="","",IF(W1135&gt;=VLOOKUP(D1135,SLAMatrix,3,FALSE),"Yes",IF(W1135&lt;VLOOKUP(D1135,SLAMatrix,2,FALSE),"No","Internal"))))</f>
        <v/>
      </c>
      <c r="AB1135" s="123" t="n"/>
      <c r="AC1135" s="123" t="n"/>
      <c r="AD1135" s="119" t="n"/>
      <c r="AE1135" s="125" t="n"/>
      <c r="AF1135" s="124">
        <f>MONTH(O1135)</f>
        <v/>
      </c>
      <c r="AG1135" s="124">
        <f>VLOOKUP(IFERROR(MID(AE1135,1,(FIND(",",AE1135,1)-1)),AE1135),Facility_Region_Mapping,2,FALSE)</f>
        <v/>
      </c>
      <c r="AH1135" s="124" t="n"/>
      <c r="AI1135" s="124">
        <f>IF(C1135&lt;&gt;"",IF(M1135="ESM User",getInterfaceName($C1135),"NA"),"")</f>
        <v/>
      </c>
      <c r="AJ1135" s="116">
        <f>IF(Q1135&lt;&gt;"",DATE(YEAR(Q1135), MONTH(Q1135), DAY(Q1135)),"")</f>
        <v/>
      </c>
      <c r="AK1135" s="130">
        <f>IF(Q1135&lt;&gt;0,Q1135-N1135,TODAY()-N1135)</f>
        <v/>
      </c>
      <c r="AL1135" s="112">
        <f>IF(F1135="Re-assigned",0,IF(H1135="Closed",0,IF(H1135="Service Restored",0,IF(H1135="",0,1))))</f>
        <v/>
      </c>
      <c r="AM1135" s="124">
        <f>IF(AL1135=0,"",IF(AK1135&gt;20.99,"Aged","Non-Aged"))</f>
        <v/>
      </c>
      <c r="AN1135" s="112">
        <f>IF(Q1135&lt;&gt;"",MONTH(Q1135),"")</f>
        <v/>
      </c>
      <c r="AO1135" s="112">
        <f>IFERROR(VALUE(V1135),0)</f>
        <v/>
      </c>
    </row>
    <row customFormat="1" customHeight="1" ht="29.25" r="1136" s="112" spans="1:41">
      <c r="A1136" s="127" t="n"/>
      <c r="B1136" s="113" t="n"/>
      <c r="C1136" s="127" t="n"/>
      <c r="D1136" s="127" t="n"/>
      <c r="E1136" s="114">
        <f>IF(F1136 &lt;&gt; "",VLOOKUP(F1136,CategoryLookup,2,FALSE), "")</f>
        <v/>
      </c>
      <c r="F1136" s="126" t="n"/>
      <c r="G1136" s="127" t="n"/>
      <c r="H1136" s="127" t="n"/>
      <c r="I1136" s="127" t="n"/>
      <c r="J1136" s="127" t="n"/>
      <c r="K1136" s="127" t="n"/>
      <c r="L1136" s="127" t="n"/>
      <c r="M1136" s="127" t="n"/>
      <c r="N1136" s="120" t="n"/>
      <c r="O1136" s="120" t="n"/>
      <c r="P1136" s="120" t="n"/>
      <c r="Q1136" s="120" t="n"/>
      <c r="R1136" s="121" t="n"/>
      <c r="S1136" s="121" t="n"/>
      <c r="T1136" s="121" t="n"/>
      <c r="U1136" s="121" t="n"/>
      <c r="V1136" s="117">
        <f>IF(P1136="NA","NA",IF(P1136&lt;&gt;"",TEXT(P1136-N1136,"[h].mm"),""))</f>
        <v/>
      </c>
      <c r="W1136" s="118">
        <f>IF(AND(R1136="",S1136=""),"",R1136+S1136)</f>
        <v/>
      </c>
      <c r="X1136" s="116">
        <f>IF(O1136&lt;&gt;"",DATE(YEAR(O1136), MONTH(O1136), DAY(O1136)),"")</f>
        <v/>
      </c>
      <c r="Y1136" s="122" t="n"/>
      <c r="Z1136" s="123" t="n"/>
      <c r="AA1136" s="117">
        <f>IF(F1136="Re-assigned","NA",IF(W1136="","",IF(W1136&gt;=VLOOKUP(D1136,SLAMatrix,3,FALSE),"Yes",IF(W1136&lt;VLOOKUP(D1136,SLAMatrix,2,FALSE),"No","Internal"))))</f>
        <v/>
      </c>
      <c r="AB1136" s="123" t="n"/>
      <c r="AC1136" s="123" t="n"/>
      <c r="AD1136" s="119" t="n"/>
      <c r="AE1136" s="125" t="n"/>
      <c r="AF1136" s="124">
        <f>MONTH(O1136)</f>
        <v/>
      </c>
      <c r="AG1136" s="124">
        <f>VLOOKUP(IFERROR(MID(AE1136,1,(FIND(",",AE1136,1)-1)),AE1136),Facility_Region_Mapping,2,FALSE)</f>
        <v/>
      </c>
      <c r="AH1136" s="124" t="n"/>
      <c r="AI1136" s="124">
        <f>IF(C1136&lt;&gt;"",IF(M1136="ESM User",getInterfaceName($C1136),"NA"),"")</f>
        <v/>
      </c>
      <c r="AJ1136" s="116">
        <f>IF(Q1136&lt;&gt;"",DATE(YEAR(Q1136), MONTH(Q1136), DAY(Q1136)),"")</f>
        <v/>
      </c>
      <c r="AK1136" s="130">
        <f>IF(Q1136&lt;&gt;0,Q1136-N1136,TODAY()-N1136)</f>
        <v/>
      </c>
      <c r="AL1136" s="112">
        <f>IF(F1136="Re-assigned",0,IF(H1136="Closed",0,IF(H1136="Service Restored",0,IF(H1136="",0,1))))</f>
        <v/>
      </c>
      <c r="AM1136" s="124">
        <f>IF(AL1136=0,"",IF(AK1136&gt;20.99,"Aged","Non-Aged"))</f>
        <v/>
      </c>
      <c r="AN1136" s="112">
        <f>IF(Q1136&lt;&gt;"",MONTH(Q1136),"")</f>
        <v/>
      </c>
      <c r="AO1136" s="112">
        <f>IFERROR(VALUE(V1136),0)</f>
        <v/>
      </c>
    </row>
    <row customFormat="1" customHeight="1" ht="29.25" r="1137" s="112" spans="1:41">
      <c r="A1137" s="127" t="n"/>
      <c r="B1137" s="113" t="n"/>
      <c r="C1137" s="127" t="n"/>
      <c r="D1137" s="127" t="n"/>
      <c r="E1137" s="114">
        <f>IF(F1137 &lt;&gt; "",VLOOKUP(F1137,CategoryLookup,2,FALSE), "")</f>
        <v/>
      </c>
      <c r="F1137" s="126" t="n"/>
      <c r="G1137" s="127" t="n"/>
      <c r="H1137" s="127" t="n"/>
      <c r="I1137" s="127" t="n"/>
      <c r="J1137" s="127" t="n"/>
      <c r="K1137" s="127" t="n"/>
      <c r="L1137" s="127" t="n"/>
      <c r="M1137" s="127" t="n"/>
      <c r="N1137" s="120" t="n"/>
      <c r="O1137" s="120" t="n"/>
      <c r="P1137" s="120" t="n"/>
      <c r="Q1137" s="120" t="n"/>
      <c r="R1137" s="121" t="n"/>
      <c r="S1137" s="121" t="n"/>
      <c r="T1137" s="121" t="n"/>
      <c r="U1137" s="121" t="n"/>
      <c r="V1137" s="117">
        <f>IF(P1137="NA","NA",IF(P1137&lt;&gt;"",TEXT(P1137-N1137,"[h].mm"),""))</f>
        <v/>
      </c>
      <c r="W1137" s="118">
        <f>IF(AND(R1137="",S1137=""),"",R1137+S1137)</f>
        <v/>
      </c>
      <c r="X1137" s="116">
        <f>IF(O1137&lt;&gt;"",DATE(YEAR(O1137), MONTH(O1137), DAY(O1137)),"")</f>
        <v/>
      </c>
      <c r="Y1137" s="122" t="n"/>
      <c r="Z1137" s="123" t="n"/>
      <c r="AA1137" s="117">
        <f>IF(F1137="Re-assigned","NA",IF(W1137="","",IF(W1137&gt;=VLOOKUP(D1137,SLAMatrix,3,FALSE),"Yes",IF(W1137&lt;VLOOKUP(D1137,SLAMatrix,2,FALSE),"No","Internal"))))</f>
        <v/>
      </c>
      <c r="AB1137" s="123" t="n"/>
      <c r="AC1137" s="123" t="n"/>
      <c r="AD1137" s="119" t="n"/>
      <c r="AE1137" s="125" t="n"/>
      <c r="AF1137" s="124">
        <f>MONTH(O1137)</f>
        <v/>
      </c>
      <c r="AG1137" s="124">
        <f>VLOOKUP(IFERROR(MID(AE1137,1,(FIND(",",AE1137,1)-1)),AE1137),Facility_Region_Mapping,2,FALSE)</f>
        <v/>
      </c>
      <c r="AH1137" s="124" t="n"/>
      <c r="AI1137" s="124">
        <f>IF(C1137&lt;&gt;"",IF(M1137="ESM User",getInterfaceName($C1137),"NA"),"")</f>
        <v/>
      </c>
      <c r="AJ1137" s="116">
        <f>IF(Q1137&lt;&gt;"",DATE(YEAR(Q1137), MONTH(Q1137), DAY(Q1137)),"")</f>
        <v/>
      </c>
      <c r="AK1137" s="130">
        <f>IF(Q1137&lt;&gt;0,Q1137-N1137,TODAY()-N1137)</f>
        <v/>
      </c>
      <c r="AL1137" s="112">
        <f>IF(F1137="Re-assigned",0,IF(H1137="Closed",0,IF(H1137="Service Restored",0,IF(H1137="",0,1))))</f>
        <v/>
      </c>
      <c r="AM1137" s="124">
        <f>IF(AL1137=0,"",IF(AK1137&gt;20.99,"Aged","Non-Aged"))</f>
        <v/>
      </c>
      <c r="AN1137" s="112">
        <f>IF(Q1137&lt;&gt;"",MONTH(Q1137),"")</f>
        <v/>
      </c>
      <c r="AO1137" s="112">
        <f>IFERROR(VALUE(V1137),0)</f>
        <v/>
      </c>
    </row>
    <row customFormat="1" customHeight="1" ht="29.25" r="1138" s="112" spans="1:41">
      <c r="A1138" s="127" t="n"/>
      <c r="B1138" s="113" t="n"/>
      <c r="C1138" s="127" t="n"/>
      <c r="D1138" s="127" t="n"/>
      <c r="E1138" s="114">
        <f>IF(F1138 &lt;&gt; "",VLOOKUP(F1138,CategoryLookup,2,FALSE), "")</f>
        <v/>
      </c>
      <c r="F1138" s="126" t="n"/>
      <c r="G1138" s="127" t="n"/>
      <c r="H1138" s="127" t="n"/>
      <c r="I1138" s="127" t="n"/>
      <c r="J1138" s="127" t="n"/>
      <c r="K1138" s="127" t="n"/>
      <c r="L1138" s="127" t="n"/>
      <c r="M1138" s="127" t="n"/>
      <c r="N1138" s="120" t="n"/>
      <c r="O1138" s="120" t="n"/>
      <c r="P1138" s="120" t="n"/>
      <c r="Q1138" s="120" t="n"/>
      <c r="R1138" s="121" t="n"/>
      <c r="S1138" s="121" t="n"/>
      <c r="T1138" s="121" t="n"/>
      <c r="U1138" s="121" t="n"/>
      <c r="V1138" s="117">
        <f>IF(P1138="NA","NA",IF(P1138&lt;&gt;"",TEXT(P1138-N1138,"[h].mm"),""))</f>
        <v/>
      </c>
      <c r="W1138" s="118">
        <f>IF(AND(R1138="",S1138=""),"",R1138+S1138)</f>
        <v/>
      </c>
      <c r="X1138" s="116">
        <f>IF(O1138&lt;&gt;"",DATE(YEAR(O1138), MONTH(O1138), DAY(O1138)),"")</f>
        <v/>
      </c>
      <c r="Y1138" s="122" t="n"/>
      <c r="Z1138" s="123" t="n"/>
      <c r="AA1138" s="117">
        <f>IF(F1138="Re-assigned","NA",IF(W1138="","",IF(W1138&gt;=VLOOKUP(D1138,SLAMatrix,3,FALSE),"Yes",IF(W1138&lt;VLOOKUP(D1138,SLAMatrix,2,FALSE),"No","Internal"))))</f>
        <v/>
      </c>
      <c r="AB1138" s="123" t="n"/>
      <c r="AC1138" s="123" t="n"/>
      <c r="AD1138" s="119" t="n"/>
      <c r="AE1138" s="125" t="n"/>
      <c r="AF1138" s="124">
        <f>MONTH(O1138)</f>
        <v/>
      </c>
      <c r="AG1138" s="124">
        <f>VLOOKUP(IFERROR(MID(AE1138,1,(FIND(",",AE1138,1)-1)),AE1138),Facility_Region_Mapping,2,FALSE)</f>
        <v/>
      </c>
      <c r="AH1138" s="124" t="n"/>
      <c r="AI1138" s="124">
        <f>IF(C1138&lt;&gt;"",IF(M1138="ESM User",getInterfaceName($C1138),"NA"),"")</f>
        <v/>
      </c>
      <c r="AJ1138" s="116">
        <f>IF(Q1138&lt;&gt;"",DATE(YEAR(Q1138), MONTH(Q1138), DAY(Q1138)),"")</f>
        <v/>
      </c>
      <c r="AK1138" s="130">
        <f>IF(Q1138&lt;&gt;0,Q1138-N1138,TODAY()-N1138)</f>
        <v/>
      </c>
      <c r="AL1138" s="112">
        <f>IF(F1138="Re-assigned",0,IF(H1138="Closed",0,IF(H1138="Service Restored",0,IF(H1138="",0,1))))</f>
        <v/>
      </c>
      <c r="AM1138" s="124">
        <f>IF(AL1138=0,"",IF(AK1138&gt;20.99,"Aged","Non-Aged"))</f>
        <v/>
      </c>
      <c r="AN1138" s="112">
        <f>IF(Q1138&lt;&gt;"",MONTH(Q1138),"")</f>
        <v/>
      </c>
      <c r="AO1138" s="112">
        <f>IFERROR(VALUE(V1138),0)</f>
        <v/>
      </c>
    </row>
    <row customFormat="1" customHeight="1" ht="29.25" r="1139" s="112" spans="1:41">
      <c r="A1139" s="127" t="n"/>
      <c r="B1139" s="113" t="n"/>
      <c r="C1139" s="127" t="n"/>
      <c r="D1139" s="127" t="n"/>
      <c r="E1139" s="114">
        <f>IF(F1139 &lt;&gt; "",VLOOKUP(F1139,CategoryLookup,2,FALSE), "")</f>
        <v/>
      </c>
      <c r="F1139" s="126" t="n"/>
      <c r="G1139" s="127" t="n"/>
      <c r="H1139" s="127" t="n"/>
      <c r="I1139" s="127" t="n"/>
      <c r="J1139" s="127" t="n"/>
      <c r="K1139" s="127" t="n"/>
      <c r="L1139" s="127" t="n"/>
      <c r="M1139" s="127" t="n"/>
      <c r="N1139" s="120" t="n"/>
      <c r="O1139" s="120" t="n"/>
      <c r="P1139" s="120" t="n"/>
      <c r="Q1139" s="120" t="n"/>
      <c r="R1139" s="121" t="n"/>
      <c r="S1139" s="121" t="n"/>
      <c r="T1139" s="121" t="n"/>
      <c r="U1139" s="121" t="n"/>
      <c r="V1139" s="117">
        <f>IF(P1139="NA","NA",IF(P1139&lt;&gt;"",TEXT(P1139-N1139,"[h].mm"),""))</f>
        <v/>
      </c>
      <c r="W1139" s="118">
        <f>IF(AND(R1139="",S1139=""),"",R1139+S1139)</f>
        <v/>
      </c>
      <c r="X1139" s="116">
        <f>IF(O1139&lt;&gt;"",DATE(YEAR(O1139), MONTH(O1139), DAY(O1139)),"")</f>
        <v/>
      </c>
      <c r="Y1139" s="122" t="n"/>
      <c r="Z1139" s="123" t="n"/>
      <c r="AA1139" s="117">
        <f>IF(F1139="Re-assigned","NA",IF(W1139="","",IF(W1139&gt;=VLOOKUP(D1139,SLAMatrix,3,FALSE),"Yes",IF(W1139&lt;VLOOKUP(D1139,SLAMatrix,2,FALSE),"No","Internal"))))</f>
        <v/>
      </c>
      <c r="AB1139" s="123" t="n"/>
      <c r="AC1139" s="123" t="n"/>
      <c r="AD1139" s="119" t="n"/>
      <c r="AE1139" s="125" t="n"/>
      <c r="AF1139" s="124">
        <f>MONTH(O1139)</f>
        <v/>
      </c>
      <c r="AG1139" s="124">
        <f>VLOOKUP(IFERROR(MID(AE1139,1,(FIND(",",AE1139,1)-1)),AE1139),Facility_Region_Mapping,2,FALSE)</f>
        <v/>
      </c>
      <c r="AH1139" s="124" t="n"/>
      <c r="AI1139" s="124">
        <f>IF(C1139&lt;&gt;"",IF(M1139="ESM User",getInterfaceName($C1139),"NA"),"")</f>
        <v/>
      </c>
      <c r="AJ1139" s="116">
        <f>IF(Q1139&lt;&gt;"",DATE(YEAR(Q1139), MONTH(Q1139), DAY(Q1139)),"")</f>
        <v/>
      </c>
      <c r="AK1139" s="130">
        <f>IF(Q1139&lt;&gt;0,Q1139-N1139,TODAY()-N1139)</f>
        <v/>
      </c>
      <c r="AL1139" s="112">
        <f>IF(F1139="Re-assigned",0,IF(H1139="Closed",0,IF(H1139="Service Restored",0,IF(H1139="",0,1))))</f>
        <v/>
      </c>
      <c r="AM1139" s="124">
        <f>IF(AL1139=0,"",IF(AK1139&gt;20.99,"Aged","Non-Aged"))</f>
        <v/>
      </c>
      <c r="AN1139" s="112">
        <f>IF(Q1139&lt;&gt;"",MONTH(Q1139),"")</f>
        <v/>
      </c>
      <c r="AO1139" s="112">
        <f>IFERROR(VALUE(V1139),0)</f>
        <v/>
      </c>
    </row>
    <row customFormat="1" customHeight="1" ht="29.25" r="1140" s="112" spans="1:41">
      <c r="A1140" s="127" t="n"/>
      <c r="B1140" s="113" t="n"/>
      <c r="C1140" s="127" t="n"/>
      <c r="D1140" s="127" t="n"/>
      <c r="E1140" s="114">
        <f>IF(F1140 &lt;&gt; "",VLOOKUP(F1140,CategoryLookup,2,FALSE), "")</f>
        <v/>
      </c>
      <c r="F1140" s="126" t="n"/>
      <c r="G1140" s="127" t="n"/>
      <c r="H1140" s="127" t="n"/>
      <c r="I1140" s="127" t="n"/>
      <c r="J1140" s="127" t="n"/>
      <c r="K1140" s="127" t="n"/>
      <c r="L1140" s="127" t="n"/>
      <c r="M1140" s="127" t="n"/>
      <c r="N1140" s="120" t="n"/>
      <c r="O1140" s="120" t="n"/>
      <c r="P1140" s="120" t="n"/>
      <c r="Q1140" s="120" t="n"/>
      <c r="R1140" s="121" t="n"/>
      <c r="S1140" s="121" t="n"/>
      <c r="T1140" s="121" t="n"/>
      <c r="U1140" s="121" t="n"/>
      <c r="V1140" s="117">
        <f>IF(P1140="NA","NA",IF(P1140&lt;&gt;"",TEXT(P1140-N1140,"[h].mm"),""))</f>
        <v/>
      </c>
      <c r="W1140" s="118">
        <f>IF(AND(R1140="",S1140=""),"",R1140+S1140)</f>
        <v/>
      </c>
      <c r="X1140" s="116">
        <f>IF(O1140&lt;&gt;"",DATE(YEAR(O1140), MONTH(O1140), DAY(O1140)),"")</f>
        <v/>
      </c>
      <c r="Y1140" s="122" t="n"/>
      <c r="Z1140" s="123" t="n"/>
      <c r="AA1140" s="117">
        <f>IF(F1140="Re-assigned","NA",IF(W1140="","",IF(W1140&gt;=VLOOKUP(D1140,SLAMatrix,3,FALSE),"Yes",IF(W1140&lt;VLOOKUP(D1140,SLAMatrix,2,FALSE),"No","Internal"))))</f>
        <v/>
      </c>
      <c r="AB1140" s="123" t="n"/>
      <c r="AC1140" s="123" t="n"/>
      <c r="AD1140" s="119" t="n"/>
      <c r="AE1140" s="125" t="n"/>
      <c r="AF1140" s="124">
        <f>MONTH(O1140)</f>
        <v/>
      </c>
      <c r="AG1140" s="124">
        <f>VLOOKUP(IFERROR(MID(AE1140,1,(FIND(",",AE1140,1)-1)),AE1140),Facility_Region_Mapping,2,FALSE)</f>
        <v/>
      </c>
      <c r="AH1140" s="124" t="n"/>
      <c r="AI1140" s="124">
        <f>IF(C1140&lt;&gt;"",IF(M1140="ESM User",getInterfaceName($C1140),"NA"),"")</f>
        <v/>
      </c>
      <c r="AJ1140" s="116">
        <f>IF(Q1140&lt;&gt;"",DATE(YEAR(Q1140), MONTH(Q1140), DAY(Q1140)),"")</f>
        <v/>
      </c>
      <c r="AK1140" s="130">
        <f>IF(Q1140&lt;&gt;0,Q1140-N1140,TODAY()-N1140)</f>
        <v/>
      </c>
      <c r="AL1140" s="112">
        <f>IF(F1140="Re-assigned",0,IF(H1140="Closed",0,IF(H1140="Service Restored",0,IF(H1140="",0,1))))</f>
        <v/>
      </c>
      <c r="AM1140" s="124">
        <f>IF(AL1140=0,"",IF(AK1140&gt;20.99,"Aged","Non-Aged"))</f>
        <v/>
      </c>
      <c r="AN1140" s="112">
        <f>IF(Q1140&lt;&gt;"",MONTH(Q1140),"")</f>
        <v/>
      </c>
      <c r="AO1140" s="112">
        <f>IFERROR(VALUE(V1140),0)</f>
        <v/>
      </c>
    </row>
    <row customFormat="1" customHeight="1" ht="29.25" r="1141" s="112" spans="1:41">
      <c r="A1141" s="127" t="n"/>
      <c r="B1141" s="113" t="n"/>
      <c r="C1141" s="127" t="n"/>
      <c r="D1141" s="127" t="n"/>
      <c r="E1141" s="114">
        <f>IF(F1141 &lt;&gt; "",VLOOKUP(F1141,CategoryLookup,2,FALSE), "")</f>
        <v/>
      </c>
      <c r="F1141" s="126" t="n"/>
      <c r="G1141" s="127" t="n"/>
      <c r="H1141" s="127" t="n"/>
      <c r="I1141" s="127" t="n"/>
      <c r="J1141" s="127" t="n"/>
      <c r="K1141" s="127" t="n"/>
      <c r="L1141" s="127" t="n"/>
      <c r="M1141" s="127" t="n"/>
      <c r="N1141" s="120" t="n"/>
      <c r="O1141" s="120" t="n"/>
      <c r="P1141" s="120" t="n"/>
      <c r="Q1141" s="120" t="n"/>
      <c r="R1141" s="121" t="n"/>
      <c r="S1141" s="121" t="n"/>
      <c r="T1141" s="121" t="n"/>
      <c r="U1141" s="121" t="n"/>
      <c r="V1141" s="117">
        <f>IF(P1141="NA","NA",IF(P1141&lt;&gt;"",TEXT(P1141-N1141,"[h].mm"),""))</f>
        <v/>
      </c>
      <c r="W1141" s="118">
        <f>IF(AND(R1141="",S1141=""),"",R1141+S1141)</f>
        <v/>
      </c>
      <c r="X1141" s="116">
        <f>IF(O1141&lt;&gt;"",DATE(YEAR(O1141), MONTH(O1141), DAY(O1141)),"")</f>
        <v/>
      </c>
      <c r="Y1141" s="122" t="n"/>
      <c r="Z1141" s="123" t="n"/>
      <c r="AA1141" s="117">
        <f>IF(F1141="Re-assigned","NA",IF(W1141="","",IF(W1141&gt;=VLOOKUP(D1141,SLAMatrix,3,FALSE),"Yes",IF(W1141&lt;VLOOKUP(D1141,SLAMatrix,2,FALSE),"No","Internal"))))</f>
        <v/>
      </c>
      <c r="AB1141" s="123" t="n"/>
      <c r="AC1141" s="123" t="n"/>
      <c r="AD1141" s="119" t="n"/>
      <c r="AE1141" s="125" t="n"/>
      <c r="AF1141" s="124">
        <f>MONTH(O1141)</f>
        <v/>
      </c>
      <c r="AG1141" s="124">
        <f>VLOOKUP(IFERROR(MID(AE1141,1,(FIND(",",AE1141,1)-1)),AE1141),Facility_Region_Mapping,2,FALSE)</f>
        <v/>
      </c>
      <c r="AH1141" s="124" t="n"/>
      <c r="AI1141" s="124">
        <f>IF(C1141&lt;&gt;"",IF(M1141="ESM User",getInterfaceName($C1141),"NA"),"")</f>
        <v/>
      </c>
      <c r="AJ1141" s="116">
        <f>IF(Q1141&lt;&gt;"",DATE(YEAR(Q1141), MONTH(Q1141), DAY(Q1141)),"")</f>
        <v/>
      </c>
      <c r="AK1141" s="130">
        <f>IF(Q1141&lt;&gt;0,Q1141-N1141,TODAY()-N1141)</f>
        <v/>
      </c>
      <c r="AL1141" s="112">
        <f>IF(F1141="Re-assigned",0,IF(H1141="Closed",0,IF(H1141="Service Restored",0,IF(H1141="",0,1))))</f>
        <v/>
      </c>
      <c r="AM1141" s="124">
        <f>IF(AL1141=0,"",IF(AK1141&gt;20.99,"Aged","Non-Aged"))</f>
        <v/>
      </c>
      <c r="AN1141" s="112">
        <f>IF(Q1141&lt;&gt;"",MONTH(Q1141),"")</f>
        <v/>
      </c>
      <c r="AO1141" s="112">
        <f>IFERROR(VALUE(V1141),0)</f>
        <v/>
      </c>
    </row>
    <row customFormat="1" customHeight="1" ht="29.25" r="1142" s="112" spans="1:41">
      <c r="A1142" s="127" t="n"/>
      <c r="B1142" s="113" t="n"/>
      <c r="C1142" s="127" t="n"/>
      <c r="D1142" s="127" t="n"/>
      <c r="E1142" s="114">
        <f>IF(F1142 &lt;&gt; "",VLOOKUP(F1142,CategoryLookup,2,FALSE), "")</f>
        <v/>
      </c>
      <c r="F1142" s="126" t="n"/>
      <c r="G1142" s="127" t="n"/>
      <c r="H1142" s="127" t="n"/>
      <c r="I1142" s="127" t="n"/>
      <c r="J1142" s="127" t="n"/>
      <c r="K1142" s="127" t="n"/>
      <c r="L1142" s="127" t="n"/>
      <c r="M1142" s="127" t="n"/>
      <c r="N1142" s="120" t="n"/>
      <c r="O1142" s="120" t="n"/>
      <c r="P1142" s="120" t="n"/>
      <c r="Q1142" s="120" t="n"/>
      <c r="R1142" s="121" t="n"/>
      <c r="S1142" s="121" t="n"/>
      <c r="T1142" s="121" t="n"/>
      <c r="U1142" s="121" t="n"/>
      <c r="V1142" s="117">
        <f>IF(P1142="NA","NA",IF(P1142&lt;&gt;"",TEXT(P1142-N1142,"[h].mm"),""))</f>
        <v/>
      </c>
      <c r="W1142" s="118">
        <f>IF(AND(R1142="",S1142=""),"",R1142+S1142)</f>
        <v/>
      </c>
      <c r="X1142" s="116">
        <f>IF(O1142&lt;&gt;"",DATE(YEAR(O1142), MONTH(O1142), DAY(O1142)),"")</f>
        <v/>
      </c>
      <c r="Y1142" s="122" t="n"/>
      <c r="Z1142" s="123" t="n"/>
      <c r="AA1142" s="117">
        <f>IF(F1142="Re-assigned","NA",IF(W1142="","",IF(W1142&gt;=VLOOKUP(D1142,SLAMatrix,3,FALSE),"Yes",IF(W1142&lt;VLOOKUP(D1142,SLAMatrix,2,FALSE),"No","Internal"))))</f>
        <v/>
      </c>
      <c r="AB1142" s="123" t="n"/>
      <c r="AC1142" s="123" t="n"/>
      <c r="AD1142" s="119" t="n"/>
      <c r="AE1142" s="125" t="n"/>
      <c r="AF1142" s="124">
        <f>MONTH(O1142)</f>
        <v/>
      </c>
      <c r="AG1142" s="124">
        <f>VLOOKUP(IFERROR(MID(AE1142,1,(FIND(",",AE1142,1)-1)),AE1142),Facility_Region_Mapping,2,FALSE)</f>
        <v/>
      </c>
      <c r="AH1142" s="124" t="n"/>
      <c r="AI1142" s="124">
        <f>IF(C1142&lt;&gt;"",IF(M1142="ESM User",getInterfaceName($C1142),"NA"),"")</f>
        <v/>
      </c>
      <c r="AJ1142" s="116">
        <f>IF(Q1142&lt;&gt;"",DATE(YEAR(Q1142), MONTH(Q1142), DAY(Q1142)),"")</f>
        <v/>
      </c>
      <c r="AK1142" s="130">
        <f>IF(Q1142&lt;&gt;0,Q1142-N1142,TODAY()-N1142)</f>
        <v/>
      </c>
      <c r="AL1142" s="112">
        <f>IF(F1142="Re-assigned",0,IF(H1142="Closed",0,IF(H1142="Service Restored",0,IF(H1142="",0,1))))</f>
        <v/>
      </c>
      <c r="AM1142" s="124">
        <f>IF(AL1142=0,"",IF(AK1142&gt;20.99,"Aged","Non-Aged"))</f>
        <v/>
      </c>
      <c r="AN1142" s="112">
        <f>IF(Q1142&lt;&gt;"",MONTH(Q1142),"")</f>
        <v/>
      </c>
      <c r="AO1142" s="112">
        <f>IFERROR(VALUE(V1142),0)</f>
        <v/>
      </c>
    </row>
    <row customFormat="1" customHeight="1" ht="29.25" r="1143" s="112" spans="1:41">
      <c r="A1143" s="127" t="n"/>
      <c r="B1143" s="113" t="n"/>
      <c r="C1143" s="127" t="n"/>
      <c r="D1143" s="127" t="n"/>
      <c r="E1143" s="114">
        <f>IF(F1143 &lt;&gt; "",VLOOKUP(F1143,CategoryLookup,2,FALSE), "")</f>
        <v/>
      </c>
      <c r="F1143" s="126" t="n"/>
      <c r="G1143" s="127" t="n"/>
      <c r="H1143" s="127" t="n"/>
      <c r="I1143" s="127" t="n"/>
      <c r="J1143" s="127" t="n"/>
      <c r="K1143" s="127" t="n"/>
      <c r="L1143" s="127" t="n"/>
      <c r="M1143" s="127" t="n"/>
      <c r="N1143" s="120" t="n"/>
      <c r="O1143" s="120" t="n"/>
      <c r="P1143" s="120" t="n"/>
      <c r="Q1143" s="120" t="n"/>
      <c r="R1143" s="121" t="n"/>
      <c r="S1143" s="121" t="n"/>
      <c r="T1143" s="121" t="n"/>
      <c r="U1143" s="121" t="n"/>
      <c r="V1143" s="117">
        <f>IF(P1143="NA","NA",IF(P1143&lt;&gt;"",TEXT(P1143-N1143,"[h].mm"),""))</f>
        <v/>
      </c>
      <c r="W1143" s="118">
        <f>IF(AND(R1143="",S1143=""),"",R1143+S1143)</f>
        <v/>
      </c>
      <c r="X1143" s="116">
        <f>IF(O1143&lt;&gt;"",DATE(YEAR(O1143), MONTH(O1143), DAY(O1143)),"")</f>
        <v/>
      </c>
      <c r="Y1143" s="122" t="n"/>
      <c r="Z1143" s="123" t="n"/>
      <c r="AA1143" s="117">
        <f>IF(F1143="Re-assigned","NA",IF(W1143="","",IF(W1143&gt;=VLOOKUP(D1143,SLAMatrix,3,FALSE),"Yes",IF(W1143&lt;VLOOKUP(D1143,SLAMatrix,2,FALSE),"No","Internal"))))</f>
        <v/>
      </c>
      <c r="AB1143" s="123" t="n"/>
      <c r="AC1143" s="123" t="n"/>
      <c r="AD1143" s="119" t="n"/>
      <c r="AE1143" s="125" t="n"/>
      <c r="AF1143" s="124">
        <f>MONTH(O1143)</f>
        <v/>
      </c>
      <c r="AG1143" s="124">
        <f>VLOOKUP(IFERROR(MID(AE1143,1,(FIND(",",AE1143,1)-1)),AE1143),Facility_Region_Mapping,2,FALSE)</f>
        <v/>
      </c>
      <c r="AH1143" s="124" t="n"/>
      <c r="AI1143" s="124">
        <f>IF(C1143&lt;&gt;"",IF(M1143="ESM User",getInterfaceName($C1143),"NA"),"")</f>
        <v/>
      </c>
      <c r="AJ1143" s="116">
        <f>IF(Q1143&lt;&gt;"",DATE(YEAR(Q1143), MONTH(Q1143), DAY(Q1143)),"")</f>
        <v/>
      </c>
      <c r="AK1143" s="130">
        <f>IF(Q1143&lt;&gt;0,Q1143-N1143,TODAY()-N1143)</f>
        <v/>
      </c>
      <c r="AL1143" s="112">
        <f>IF(F1143="Re-assigned",0,IF(H1143="Closed",0,IF(H1143="Service Restored",0,IF(H1143="",0,1))))</f>
        <v/>
      </c>
      <c r="AM1143" s="124">
        <f>IF(AL1143=0,"",IF(AK1143&gt;20.99,"Aged","Non-Aged"))</f>
        <v/>
      </c>
      <c r="AN1143" s="112">
        <f>IF(Q1143&lt;&gt;"",MONTH(Q1143),"")</f>
        <v/>
      </c>
      <c r="AO1143" s="112">
        <f>IFERROR(VALUE(V1143),0)</f>
        <v/>
      </c>
    </row>
    <row customFormat="1" customHeight="1" ht="29.25" r="1144" s="112" spans="1:41">
      <c r="A1144" s="127" t="n"/>
      <c r="B1144" s="113" t="n"/>
      <c r="C1144" s="127" t="n"/>
      <c r="D1144" s="127" t="n"/>
      <c r="E1144" s="114">
        <f>IF(F1144 &lt;&gt; "",VLOOKUP(F1144,CategoryLookup,2,FALSE), "")</f>
        <v/>
      </c>
      <c r="F1144" s="126" t="n"/>
      <c r="G1144" s="127" t="n"/>
      <c r="H1144" s="127" t="n"/>
      <c r="I1144" s="127" t="n"/>
      <c r="J1144" s="127" t="n"/>
      <c r="K1144" s="127" t="n"/>
      <c r="L1144" s="127" t="n"/>
      <c r="M1144" s="127" t="n"/>
      <c r="N1144" s="120" t="n"/>
      <c r="O1144" s="120" t="n"/>
      <c r="P1144" s="120" t="n"/>
      <c r="Q1144" s="120" t="n"/>
      <c r="R1144" s="121" t="n"/>
      <c r="S1144" s="121" t="n"/>
      <c r="T1144" s="121" t="n"/>
      <c r="U1144" s="121" t="n"/>
      <c r="V1144" s="117">
        <f>IF(P1144="NA","NA",IF(P1144&lt;&gt;"",TEXT(P1144-N1144,"[h].mm"),""))</f>
        <v/>
      </c>
      <c r="W1144" s="118">
        <f>IF(AND(R1144="",S1144=""),"",R1144+S1144)</f>
        <v/>
      </c>
      <c r="X1144" s="116">
        <f>IF(O1144&lt;&gt;"",DATE(YEAR(O1144), MONTH(O1144), DAY(O1144)),"")</f>
        <v/>
      </c>
      <c r="Y1144" s="122" t="n"/>
      <c r="Z1144" s="123" t="n"/>
      <c r="AA1144" s="117">
        <f>IF(F1144="Re-assigned","NA",IF(W1144="","",IF(W1144&gt;=VLOOKUP(D1144,SLAMatrix,3,FALSE),"Yes",IF(W1144&lt;VLOOKUP(D1144,SLAMatrix,2,FALSE),"No","Internal"))))</f>
        <v/>
      </c>
      <c r="AB1144" s="123" t="n"/>
      <c r="AC1144" s="123" t="n"/>
      <c r="AD1144" s="119" t="n"/>
      <c r="AE1144" s="125" t="n"/>
      <c r="AF1144" s="124">
        <f>MONTH(O1144)</f>
        <v/>
      </c>
      <c r="AG1144" s="124">
        <f>VLOOKUP(IFERROR(MID(AE1144,1,(FIND(",",AE1144,1)-1)),AE1144),Facility_Region_Mapping,2,FALSE)</f>
        <v/>
      </c>
      <c r="AH1144" s="124" t="n"/>
      <c r="AI1144" s="124">
        <f>IF(C1144&lt;&gt;"",IF(M1144="ESM User",getInterfaceName($C1144),"NA"),"")</f>
        <v/>
      </c>
      <c r="AJ1144" s="116">
        <f>IF(Q1144&lt;&gt;"",DATE(YEAR(Q1144), MONTH(Q1144), DAY(Q1144)),"")</f>
        <v/>
      </c>
      <c r="AK1144" s="130">
        <f>IF(Q1144&lt;&gt;0,Q1144-N1144,TODAY()-N1144)</f>
        <v/>
      </c>
      <c r="AL1144" s="112">
        <f>IF(F1144="Re-assigned",0,IF(H1144="Closed",0,IF(H1144="Service Restored",0,IF(H1144="",0,1))))</f>
        <v/>
      </c>
      <c r="AM1144" s="124">
        <f>IF(AL1144=0,"",IF(AK1144&gt;20.99,"Aged","Non-Aged"))</f>
        <v/>
      </c>
      <c r="AN1144" s="112">
        <f>IF(Q1144&lt;&gt;"",MONTH(Q1144),"")</f>
        <v/>
      </c>
      <c r="AO1144" s="112">
        <f>IFERROR(VALUE(V1144),0)</f>
        <v/>
      </c>
    </row>
    <row customFormat="1" customHeight="1" ht="29.25" r="1145" s="112" spans="1:41">
      <c r="A1145" s="127" t="n"/>
      <c r="B1145" s="113" t="n"/>
      <c r="C1145" s="127" t="n"/>
      <c r="D1145" s="127" t="n"/>
      <c r="E1145" s="114">
        <f>IF(F1145 &lt;&gt; "",VLOOKUP(F1145,CategoryLookup,2,FALSE), "")</f>
        <v/>
      </c>
      <c r="F1145" s="126" t="n"/>
      <c r="G1145" s="127" t="n"/>
      <c r="H1145" s="127" t="n"/>
      <c r="I1145" s="127" t="n"/>
      <c r="J1145" s="127" t="n"/>
      <c r="K1145" s="127" t="n"/>
      <c r="L1145" s="127" t="n"/>
      <c r="M1145" s="127" t="n"/>
      <c r="N1145" s="120" t="n"/>
      <c r="O1145" s="120" t="n"/>
      <c r="P1145" s="120" t="n"/>
      <c r="Q1145" s="120" t="n"/>
      <c r="R1145" s="121" t="n"/>
      <c r="S1145" s="121" t="n"/>
      <c r="T1145" s="121" t="n"/>
      <c r="U1145" s="121" t="n"/>
      <c r="V1145" s="117">
        <f>IF(P1145="NA","NA",IF(P1145&lt;&gt;"",TEXT(P1145-N1145,"[h].mm"),""))</f>
        <v/>
      </c>
      <c r="W1145" s="118">
        <f>IF(AND(R1145="",S1145=""),"",R1145+S1145)</f>
        <v/>
      </c>
      <c r="X1145" s="116">
        <f>IF(O1145&lt;&gt;"",DATE(YEAR(O1145), MONTH(O1145), DAY(O1145)),"")</f>
        <v/>
      </c>
      <c r="Y1145" s="122" t="n"/>
      <c r="Z1145" s="123" t="n"/>
      <c r="AA1145" s="117">
        <f>IF(F1145="Re-assigned","NA",IF(W1145="","",IF(W1145&gt;=VLOOKUP(D1145,SLAMatrix,3,FALSE),"Yes",IF(W1145&lt;VLOOKUP(D1145,SLAMatrix,2,FALSE),"No","Internal"))))</f>
        <v/>
      </c>
      <c r="AB1145" s="123" t="n"/>
      <c r="AC1145" s="123" t="n"/>
      <c r="AD1145" s="119" t="n"/>
      <c r="AE1145" s="125" t="n"/>
      <c r="AF1145" s="124">
        <f>MONTH(O1145)</f>
        <v/>
      </c>
      <c r="AG1145" s="124">
        <f>VLOOKUP(IFERROR(MID(AE1145,1,(FIND(",",AE1145,1)-1)),AE1145),Facility_Region_Mapping,2,FALSE)</f>
        <v/>
      </c>
      <c r="AH1145" s="124" t="n"/>
      <c r="AI1145" s="124">
        <f>IF(C1145&lt;&gt;"",IF(M1145="ESM User",getInterfaceName($C1145),"NA"),"")</f>
        <v/>
      </c>
      <c r="AJ1145" s="116">
        <f>IF(Q1145&lt;&gt;"",DATE(YEAR(Q1145), MONTH(Q1145), DAY(Q1145)),"")</f>
        <v/>
      </c>
      <c r="AK1145" s="130">
        <f>IF(Q1145&lt;&gt;0,Q1145-N1145,TODAY()-N1145)</f>
        <v/>
      </c>
      <c r="AL1145" s="112">
        <f>IF(F1145="Re-assigned",0,IF(H1145="Closed",0,IF(H1145="Service Restored",0,IF(H1145="",0,1))))</f>
        <v/>
      </c>
      <c r="AM1145" s="124">
        <f>IF(AL1145=0,"",IF(AK1145&gt;20.99,"Aged","Non-Aged"))</f>
        <v/>
      </c>
      <c r="AN1145" s="112">
        <f>IF(Q1145&lt;&gt;"",MONTH(Q1145),"")</f>
        <v/>
      </c>
      <c r="AO1145" s="112">
        <f>IFERROR(VALUE(V1145),0)</f>
        <v/>
      </c>
    </row>
    <row customFormat="1" customHeight="1" ht="29.25" r="1146" s="112" spans="1:41">
      <c r="A1146" s="127" t="n"/>
      <c r="B1146" s="113" t="n"/>
      <c r="C1146" s="127" t="n"/>
      <c r="D1146" s="127" t="n"/>
      <c r="E1146" s="114">
        <f>IF(F1146 &lt;&gt; "",VLOOKUP(F1146,CategoryLookup,2,FALSE), "")</f>
        <v/>
      </c>
      <c r="F1146" s="126" t="n"/>
      <c r="G1146" s="127" t="n"/>
      <c r="H1146" s="127" t="n"/>
      <c r="I1146" s="127" t="n"/>
      <c r="J1146" s="127" t="n"/>
      <c r="K1146" s="127" t="n"/>
      <c r="L1146" s="127" t="n"/>
      <c r="M1146" s="127" t="n"/>
      <c r="N1146" s="120" t="n"/>
      <c r="O1146" s="120" t="n"/>
      <c r="P1146" s="120" t="n"/>
      <c r="Q1146" s="120" t="n"/>
      <c r="R1146" s="121" t="n"/>
      <c r="S1146" s="121" t="n"/>
      <c r="T1146" s="121" t="n"/>
      <c r="U1146" s="121" t="n"/>
      <c r="V1146" s="117">
        <f>IF(P1146="NA","NA",IF(P1146&lt;&gt;"",TEXT(P1146-N1146,"[h].mm"),""))</f>
        <v/>
      </c>
      <c r="W1146" s="118">
        <f>IF(AND(R1146="",S1146=""),"",R1146+S1146)</f>
        <v/>
      </c>
      <c r="X1146" s="116">
        <f>IF(O1146&lt;&gt;"",DATE(YEAR(O1146), MONTH(O1146), DAY(O1146)),"")</f>
        <v/>
      </c>
      <c r="Y1146" s="122" t="n"/>
      <c r="Z1146" s="123" t="n"/>
      <c r="AA1146" s="117">
        <f>IF(F1146="Re-assigned","NA",IF(W1146="","",IF(W1146&gt;=VLOOKUP(D1146,SLAMatrix,3,FALSE),"Yes",IF(W1146&lt;VLOOKUP(D1146,SLAMatrix,2,FALSE),"No","Internal"))))</f>
        <v/>
      </c>
      <c r="AB1146" s="123" t="n"/>
      <c r="AC1146" s="123" t="n"/>
      <c r="AD1146" s="119" t="n"/>
      <c r="AE1146" s="125" t="n"/>
      <c r="AF1146" s="124">
        <f>MONTH(O1146)</f>
        <v/>
      </c>
      <c r="AG1146" s="124">
        <f>VLOOKUP(IFERROR(MID(AE1146,1,(FIND(",",AE1146,1)-1)),AE1146),Facility_Region_Mapping,2,FALSE)</f>
        <v/>
      </c>
      <c r="AH1146" s="124" t="n"/>
      <c r="AI1146" s="124">
        <f>IF(C1146&lt;&gt;"",IF(M1146="ESM User",getInterfaceName($C1146),"NA"),"")</f>
        <v/>
      </c>
      <c r="AJ1146" s="116">
        <f>IF(Q1146&lt;&gt;"",DATE(YEAR(Q1146), MONTH(Q1146), DAY(Q1146)),"")</f>
        <v/>
      </c>
      <c r="AK1146" s="130">
        <f>IF(Q1146&lt;&gt;0,Q1146-N1146,TODAY()-N1146)</f>
        <v/>
      </c>
      <c r="AL1146" s="112">
        <f>IF(F1146="Re-assigned",0,IF(H1146="Closed",0,IF(H1146="Service Restored",0,IF(H1146="",0,1))))</f>
        <v/>
      </c>
      <c r="AM1146" s="124">
        <f>IF(AL1146=0,"",IF(AK1146&gt;20.99,"Aged","Non-Aged"))</f>
        <v/>
      </c>
      <c r="AN1146" s="112">
        <f>IF(Q1146&lt;&gt;"",MONTH(Q1146),"")</f>
        <v/>
      </c>
      <c r="AO1146" s="112">
        <f>IFERROR(VALUE(V1146),0)</f>
        <v/>
      </c>
    </row>
    <row customFormat="1" customHeight="1" ht="29.25" r="1147" s="112" spans="1:41">
      <c r="A1147" s="127" t="n"/>
      <c r="B1147" s="113" t="n"/>
      <c r="C1147" s="127" t="n"/>
      <c r="D1147" s="127" t="n"/>
      <c r="E1147" s="114">
        <f>IF(F1147 &lt;&gt; "",VLOOKUP(F1147,CategoryLookup,2,FALSE), "")</f>
        <v/>
      </c>
      <c r="F1147" s="126" t="n"/>
      <c r="G1147" s="127" t="n"/>
      <c r="H1147" s="127" t="n"/>
      <c r="I1147" s="127" t="n"/>
      <c r="J1147" s="127" t="n"/>
      <c r="K1147" s="127" t="n"/>
      <c r="L1147" s="127" t="n"/>
      <c r="M1147" s="127" t="n"/>
      <c r="N1147" s="120" t="n"/>
      <c r="O1147" s="120" t="n"/>
      <c r="P1147" s="120" t="n"/>
      <c r="Q1147" s="120" t="n"/>
      <c r="R1147" s="121" t="n"/>
      <c r="S1147" s="121" t="n"/>
      <c r="T1147" s="121" t="n"/>
      <c r="U1147" s="121" t="n"/>
      <c r="V1147" s="117">
        <f>IF(P1147="NA","NA",IF(P1147&lt;&gt;"",TEXT(P1147-N1147,"[h].mm"),""))</f>
        <v/>
      </c>
      <c r="W1147" s="118">
        <f>IF(AND(R1147="",S1147=""),"",R1147+S1147)</f>
        <v/>
      </c>
      <c r="X1147" s="116">
        <f>IF(O1147&lt;&gt;"",DATE(YEAR(O1147), MONTH(O1147), DAY(O1147)),"")</f>
        <v/>
      </c>
      <c r="Y1147" s="122" t="n"/>
      <c r="Z1147" s="123" t="n"/>
      <c r="AA1147" s="117">
        <f>IF(F1147="Re-assigned","NA",IF(W1147="","",IF(W1147&gt;=VLOOKUP(D1147,SLAMatrix,3,FALSE),"Yes",IF(W1147&lt;VLOOKUP(D1147,SLAMatrix,2,FALSE),"No","Internal"))))</f>
        <v/>
      </c>
      <c r="AB1147" s="123" t="n"/>
      <c r="AC1147" s="123" t="n"/>
      <c r="AD1147" s="119" t="n"/>
      <c r="AE1147" s="125" t="n"/>
      <c r="AF1147" s="124">
        <f>MONTH(O1147)</f>
        <v/>
      </c>
      <c r="AG1147" s="124">
        <f>VLOOKUP(IFERROR(MID(AE1147,1,(FIND(",",AE1147,1)-1)),AE1147),Facility_Region_Mapping,2,FALSE)</f>
        <v/>
      </c>
      <c r="AH1147" s="124" t="n"/>
      <c r="AI1147" s="124">
        <f>IF(C1147&lt;&gt;"",IF(M1147="ESM User",getInterfaceName($C1147),"NA"),"")</f>
        <v/>
      </c>
      <c r="AJ1147" s="116">
        <f>IF(Q1147&lt;&gt;"",DATE(YEAR(Q1147), MONTH(Q1147), DAY(Q1147)),"")</f>
        <v/>
      </c>
      <c r="AK1147" s="130">
        <f>IF(Q1147&lt;&gt;0,Q1147-N1147,TODAY()-N1147)</f>
        <v/>
      </c>
      <c r="AL1147" s="112">
        <f>IF(F1147="Re-assigned",0,IF(H1147="Closed",0,IF(H1147="Service Restored",0,IF(H1147="",0,1))))</f>
        <v/>
      </c>
      <c r="AM1147" s="124">
        <f>IF(AL1147=0,"",IF(AK1147&gt;20.99,"Aged","Non-Aged"))</f>
        <v/>
      </c>
      <c r="AN1147" s="112">
        <f>IF(Q1147&lt;&gt;"",MONTH(Q1147),"")</f>
        <v/>
      </c>
      <c r="AO1147" s="112">
        <f>IFERROR(VALUE(V1147),0)</f>
        <v/>
      </c>
    </row>
    <row customFormat="1" customHeight="1" ht="29.25" r="1148" s="112" spans="1:41">
      <c r="A1148" s="127" t="n"/>
      <c r="B1148" s="113" t="n"/>
      <c r="C1148" s="127" t="n"/>
      <c r="D1148" s="127" t="n"/>
      <c r="E1148" s="114">
        <f>IF(F1148 &lt;&gt; "",VLOOKUP(F1148,CategoryLookup,2,FALSE), "")</f>
        <v/>
      </c>
      <c r="F1148" s="126" t="n"/>
      <c r="G1148" s="127" t="n"/>
      <c r="H1148" s="127" t="n"/>
      <c r="I1148" s="127" t="n"/>
      <c r="J1148" s="127" t="n"/>
      <c r="K1148" s="127" t="n"/>
      <c r="L1148" s="127" t="n"/>
      <c r="M1148" s="127" t="n"/>
      <c r="N1148" s="120" t="n"/>
      <c r="O1148" s="120" t="n"/>
      <c r="P1148" s="120" t="n"/>
      <c r="Q1148" s="120" t="n"/>
      <c r="R1148" s="121" t="n"/>
      <c r="S1148" s="121" t="n"/>
      <c r="T1148" s="121" t="n"/>
      <c r="U1148" s="121" t="n"/>
      <c r="V1148" s="117">
        <f>IF(P1148="NA","NA",IF(P1148&lt;&gt;"",TEXT(P1148-N1148,"[h].mm"),""))</f>
        <v/>
      </c>
      <c r="W1148" s="118">
        <f>IF(AND(R1148="",S1148=""),"",R1148+S1148)</f>
        <v/>
      </c>
      <c r="X1148" s="116">
        <f>IF(O1148&lt;&gt;"",DATE(YEAR(O1148), MONTH(O1148), DAY(O1148)),"")</f>
        <v/>
      </c>
      <c r="Y1148" s="122" t="n"/>
      <c r="Z1148" s="123" t="n"/>
      <c r="AA1148" s="117">
        <f>IF(F1148="Re-assigned","NA",IF(W1148="","",IF(W1148&gt;=VLOOKUP(D1148,SLAMatrix,3,FALSE),"Yes",IF(W1148&lt;VLOOKUP(D1148,SLAMatrix,2,FALSE),"No","Internal"))))</f>
        <v/>
      </c>
      <c r="AB1148" s="123" t="n"/>
      <c r="AC1148" s="123" t="n"/>
      <c r="AD1148" s="119" t="n"/>
      <c r="AE1148" s="125" t="n"/>
      <c r="AF1148" s="124">
        <f>MONTH(O1148)</f>
        <v/>
      </c>
      <c r="AG1148" s="124">
        <f>VLOOKUP(IFERROR(MID(AE1148,1,(FIND(",",AE1148,1)-1)),AE1148),Facility_Region_Mapping,2,FALSE)</f>
        <v/>
      </c>
      <c r="AH1148" s="124" t="n"/>
      <c r="AI1148" s="124">
        <f>IF(C1148&lt;&gt;"",IF(M1148="ESM User",getInterfaceName($C1148),"NA"),"")</f>
        <v/>
      </c>
      <c r="AJ1148" s="116">
        <f>IF(Q1148&lt;&gt;"",DATE(YEAR(Q1148), MONTH(Q1148), DAY(Q1148)),"")</f>
        <v/>
      </c>
      <c r="AK1148" s="130">
        <f>IF(Q1148&lt;&gt;0,Q1148-N1148,TODAY()-N1148)</f>
        <v/>
      </c>
      <c r="AL1148" s="112">
        <f>IF(F1148="Re-assigned",0,IF(H1148="Closed",0,IF(H1148="Service Restored",0,IF(H1148="",0,1))))</f>
        <v/>
      </c>
      <c r="AM1148" s="124">
        <f>IF(AL1148=0,"",IF(AK1148&gt;20.99,"Aged","Non-Aged"))</f>
        <v/>
      </c>
      <c r="AN1148" s="112">
        <f>IF(Q1148&lt;&gt;"",MONTH(Q1148),"")</f>
        <v/>
      </c>
      <c r="AO1148" s="112">
        <f>IFERROR(VALUE(V1148),0)</f>
        <v/>
      </c>
    </row>
    <row customFormat="1" customHeight="1" ht="29.25" r="1149" s="112" spans="1:41">
      <c r="A1149" s="127" t="n"/>
      <c r="B1149" s="113" t="n"/>
      <c r="C1149" s="127" t="n"/>
      <c r="D1149" s="127" t="n"/>
      <c r="E1149" s="114">
        <f>IF(F1149 &lt;&gt; "",VLOOKUP(F1149,CategoryLookup,2,FALSE), "")</f>
        <v/>
      </c>
      <c r="F1149" s="126" t="n"/>
      <c r="G1149" s="127" t="n"/>
      <c r="H1149" s="127" t="n"/>
      <c r="I1149" s="127" t="n"/>
      <c r="J1149" s="127" t="n"/>
      <c r="K1149" s="127" t="n"/>
      <c r="L1149" s="127" t="n"/>
      <c r="M1149" s="127" t="n"/>
      <c r="N1149" s="120" t="n"/>
      <c r="O1149" s="120" t="n"/>
      <c r="P1149" s="120" t="n"/>
      <c r="Q1149" s="120" t="n"/>
      <c r="R1149" s="121" t="n"/>
      <c r="S1149" s="121" t="n"/>
      <c r="T1149" s="121" t="n"/>
      <c r="U1149" s="121" t="n"/>
      <c r="V1149" s="117">
        <f>IF(P1149="NA","NA",IF(P1149&lt;&gt;"",TEXT(P1149-N1149,"[h].mm"),""))</f>
        <v/>
      </c>
      <c r="W1149" s="118">
        <f>IF(AND(R1149="",S1149=""),"",R1149+S1149)</f>
        <v/>
      </c>
      <c r="X1149" s="116">
        <f>IF(O1149&lt;&gt;"",DATE(YEAR(O1149), MONTH(O1149), DAY(O1149)),"")</f>
        <v/>
      </c>
      <c r="Y1149" s="122" t="n"/>
      <c r="Z1149" s="123" t="n"/>
      <c r="AA1149" s="117">
        <f>IF(F1149="Re-assigned","NA",IF(W1149="","",IF(W1149&gt;=VLOOKUP(D1149,SLAMatrix,3,FALSE),"Yes",IF(W1149&lt;VLOOKUP(D1149,SLAMatrix,2,FALSE),"No","Internal"))))</f>
        <v/>
      </c>
      <c r="AB1149" s="123" t="n"/>
      <c r="AC1149" s="123" t="n"/>
      <c r="AD1149" s="119" t="n"/>
      <c r="AE1149" s="125" t="n"/>
      <c r="AF1149" s="124">
        <f>MONTH(O1149)</f>
        <v/>
      </c>
      <c r="AG1149" s="124">
        <f>VLOOKUP(IFERROR(MID(AE1149,1,(FIND(",",AE1149,1)-1)),AE1149),Facility_Region_Mapping,2,FALSE)</f>
        <v/>
      </c>
      <c r="AH1149" s="124" t="n"/>
      <c r="AI1149" s="124">
        <f>IF(C1149&lt;&gt;"",IF(M1149="ESM User",getInterfaceName($C1149),"NA"),"")</f>
        <v/>
      </c>
      <c r="AJ1149" s="116">
        <f>IF(Q1149&lt;&gt;"",DATE(YEAR(Q1149), MONTH(Q1149), DAY(Q1149)),"")</f>
        <v/>
      </c>
      <c r="AK1149" s="130">
        <f>IF(Q1149&lt;&gt;0,Q1149-N1149,TODAY()-N1149)</f>
        <v/>
      </c>
      <c r="AL1149" s="112">
        <f>IF(F1149="Re-assigned",0,IF(H1149="Closed",0,IF(H1149="Service Restored",0,IF(H1149="",0,1))))</f>
        <v/>
      </c>
      <c r="AM1149" s="124">
        <f>IF(AL1149=0,"",IF(AK1149&gt;20.99,"Aged","Non-Aged"))</f>
        <v/>
      </c>
      <c r="AN1149" s="112">
        <f>IF(Q1149&lt;&gt;"",MONTH(Q1149),"")</f>
        <v/>
      </c>
      <c r="AO1149" s="112">
        <f>IFERROR(VALUE(V1149),0)</f>
        <v/>
      </c>
    </row>
    <row customFormat="1" customHeight="1" ht="29.25" r="1150" s="112" spans="1:41">
      <c r="A1150" s="127" t="n"/>
      <c r="B1150" s="113" t="n"/>
      <c r="C1150" s="127" t="n"/>
      <c r="D1150" s="127" t="n"/>
      <c r="E1150" s="114">
        <f>IF(F1150 &lt;&gt; "",VLOOKUP(F1150,CategoryLookup,2,FALSE), "")</f>
        <v/>
      </c>
      <c r="F1150" s="126" t="n"/>
      <c r="G1150" s="127" t="n"/>
      <c r="H1150" s="127" t="n"/>
      <c r="I1150" s="127" t="n"/>
      <c r="J1150" s="127" t="n"/>
      <c r="K1150" s="127" t="n"/>
      <c r="L1150" s="127" t="n"/>
      <c r="M1150" s="127" t="n"/>
      <c r="N1150" s="120" t="n"/>
      <c r="O1150" s="120" t="n"/>
      <c r="P1150" s="120" t="n"/>
      <c r="Q1150" s="120" t="n"/>
      <c r="R1150" s="121" t="n"/>
      <c r="S1150" s="121" t="n"/>
      <c r="T1150" s="121" t="n"/>
      <c r="U1150" s="121" t="n"/>
      <c r="V1150" s="117">
        <f>IF(P1150="NA","NA",IF(P1150&lt;&gt;"",TEXT(P1150-N1150,"[h].mm"),""))</f>
        <v/>
      </c>
      <c r="W1150" s="118">
        <f>IF(AND(R1150="",S1150=""),"",R1150+S1150)</f>
        <v/>
      </c>
      <c r="X1150" s="116">
        <f>IF(O1150&lt;&gt;"",DATE(YEAR(O1150), MONTH(O1150), DAY(O1150)),"")</f>
        <v/>
      </c>
      <c r="Y1150" s="122" t="n"/>
      <c r="Z1150" s="123" t="n"/>
      <c r="AA1150" s="117">
        <f>IF(F1150="Re-assigned","NA",IF(W1150="","",IF(W1150&gt;=VLOOKUP(D1150,SLAMatrix,3,FALSE),"Yes",IF(W1150&lt;VLOOKUP(D1150,SLAMatrix,2,FALSE),"No","Internal"))))</f>
        <v/>
      </c>
      <c r="AB1150" s="123" t="n"/>
      <c r="AC1150" s="123" t="n"/>
      <c r="AD1150" s="119" t="n"/>
      <c r="AE1150" s="125" t="n"/>
      <c r="AF1150" s="124">
        <f>MONTH(O1150)</f>
        <v/>
      </c>
      <c r="AG1150" s="124">
        <f>VLOOKUP(IFERROR(MID(AE1150,1,(FIND(",",AE1150,1)-1)),AE1150),Facility_Region_Mapping,2,FALSE)</f>
        <v/>
      </c>
      <c r="AH1150" s="124" t="n"/>
      <c r="AI1150" s="124">
        <f>IF(C1150&lt;&gt;"",IF(M1150="ESM User",getInterfaceName($C1150),"NA"),"")</f>
        <v/>
      </c>
      <c r="AJ1150" s="116">
        <f>IF(Q1150&lt;&gt;"",DATE(YEAR(Q1150), MONTH(Q1150), DAY(Q1150)),"")</f>
        <v/>
      </c>
      <c r="AK1150" s="130">
        <f>IF(Q1150&lt;&gt;0,Q1150-N1150,TODAY()-N1150)</f>
        <v/>
      </c>
      <c r="AL1150" s="112">
        <f>IF(F1150="Re-assigned",0,IF(H1150="Closed",0,IF(H1150="Service Restored",0,IF(H1150="",0,1))))</f>
        <v/>
      </c>
      <c r="AM1150" s="124">
        <f>IF(AL1150=0,"",IF(AK1150&gt;20.99,"Aged","Non-Aged"))</f>
        <v/>
      </c>
      <c r="AN1150" s="112">
        <f>IF(Q1150&lt;&gt;"",MONTH(Q1150),"")</f>
        <v/>
      </c>
      <c r="AO1150" s="112">
        <f>IFERROR(VALUE(V1150),0)</f>
        <v/>
      </c>
    </row>
    <row customFormat="1" customHeight="1" ht="29.25" r="1151" s="112" spans="1:41">
      <c r="A1151" s="127" t="n"/>
      <c r="B1151" s="113" t="n"/>
      <c r="C1151" s="127" t="n"/>
      <c r="D1151" s="127" t="n"/>
      <c r="E1151" s="114">
        <f>IF(F1151 &lt;&gt; "",VLOOKUP(F1151,CategoryLookup,2,FALSE), "")</f>
        <v/>
      </c>
      <c r="F1151" s="126" t="n"/>
      <c r="G1151" s="127" t="n"/>
      <c r="H1151" s="127" t="n"/>
      <c r="I1151" s="127" t="n"/>
      <c r="J1151" s="127" t="n"/>
      <c r="K1151" s="127" t="n"/>
      <c r="L1151" s="127" t="n"/>
      <c r="M1151" s="127" t="n"/>
      <c r="N1151" s="120" t="n"/>
      <c r="O1151" s="120" t="n"/>
      <c r="P1151" s="120" t="n"/>
      <c r="Q1151" s="120" t="n"/>
      <c r="R1151" s="121" t="n"/>
      <c r="S1151" s="121" t="n"/>
      <c r="T1151" s="121" t="n"/>
      <c r="U1151" s="121" t="n"/>
      <c r="V1151" s="117">
        <f>IF(P1151="NA","NA",IF(P1151&lt;&gt;"",TEXT(P1151-N1151,"[h].mm"),""))</f>
        <v/>
      </c>
      <c r="W1151" s="118">
        <f>IF(AND(R1151="",S1151=""),"",R1151+S1151)</f>
        <v/>
      </c>
      <c r="X1151" s="116">
        <f>IF(O1151&lt;&gt;"",DATE(YEAR(O1151), MONTH(O1151), DAY(O1151)),"")</f>
        <v/>
      </c>
      <c r="Y1151" s="122" t="n"/>
      <c r="Z1151" s="123" t="n"/>
      <c r="AA1151" s="117">
        <f>IF(F1151="Re-assigned","NA",IF(W1151="","",IF(W1151&gt;=VLOOKUP(D1151,SLAMatrix,3,FALSE),"Yes",IF(W1151&lt;VLOOKUP(D1151,SLAMatrix,2,FALSE),"No","Internal"))))</f>
        <v/>
      </c>
      <c r="AB1151" s="123" t="n"/>
      <c r="AC1151" s="123" t="n"/>
      <c r="AD1151" s="119" t="n"/>
      <c r="AE1151" s="125" t="n"/>
      <c r="AF1151" s="124">
        <f>MONTH(O1151)</f>
        <v/>
      </c>
      <c r="AG1151" s="124">
        <f>VLOOKUP(IFERROR(MID(AE1151,1,(FIND(",",AE1151,1)-1)),AE1151),Facility_Region_Mapping,2,FALSE)</f>
        <v/>
      </c>
      <c r="AH1151" s="124" t="n"/>
      <c r="AI1151" s="124">
        <f>IF(C1151&lt;&gt;"",IF(M1151="ESM User",getInterfaceName($C1151),"NA"),"")</f>
        <v/>
      </c>
      <c r="AJ1151" s="116">
        <f>IF(Q1151&lt;&gt;"",DATE(YEAR(Q1151), MONTH(Q1151), DAY(Q1151)),"")</f>
        <v/>
      </c>
      <c r="AK1151" s="130">
        <f>IF(Q1151&lt;&gt;0,Q1151-N1151,TODAY()-N1151)</f>
        <v/>
      </c>
      <c r="AL1151" s="112">
        <f>IF(F1151="Re-assigned",0,IF(H1151="Closed",0,IF(H1151="Service Restored",0,IF(H1151="",0,1))))</f>
        <v/>
      </c>
      <c r="AM1151" s="124">
        <f>IF(AL1151=0,"",IF(AK1151&gt;20.99,"Aged","Non-Aged"))</f>
        <v/>
      </c>
      <c r="AN1151" s="112">
        <f>IF(Q1151&lt;&gt;"",MONTH(Q1151),"")</f>
        <v/>
      </c>
      <c r="AO1151" s="112">
        <f>IFERROR(VALUE(V1151),0)</f>
        <v/>
      </c>
    </row>
    <row customFormat="1" customHeight="1" ht="29.25" r="1152" s="112" spans="1:41">
      <c r="A1152" s="127" t="n"/>
      <c r="B1152" s="113" t="n"/>
      <c r="C1152" s="127" t="n"/>
      <c r="D1152" s="127" t="n"/>
      <c r="E1152" s="114">
        <f>IF(F1152 &lt;&gt; "",VLOOKUP(F1152,CategoryLookup,2,FALSE), "")</f>
        <v/>
      </c>
      <c r="F1152" s="126" t="n"/>
      <c r="G1152" s="127" t="n"/>
      <c r="H1152" s="127" t="n"/>
      <c r="I1152" s="127" t="n"/>
      <c r="J1152" s="127" t="n"/>
      <c r="K1152" s="127" t="n"/>
      <c r="L1152" s="127" t="n"/>
      <c r="M1152" s="127" t="n"/>
      <c r="N1152" s="120" t="n"/>
      <c r="O1152" s="120" t="n"/>
      <c r="P1152" s="120" t="n"/>
      <c r="Q1152" s="120" t="n"/>
      <c r="R1152" s="121" t="n"/>
      <c r="S1152" s="121" t="n"/>
      <c r="T1152" s="121" t="n"/>
      <c r="U1152" s="121" t="n"/>
      <c r="V1152" s="117">
        <f>IF(P1152="NA","NA",IF(P1152&lt;&gt;"",TEXT(P1152-N1152,"[h].mm"),""))</f>
        <v/>
      </c>
      <c r="W1152" s="118">
        <f>IF(AND(R1152="",S1152=""),"",R1152+S1152)</f>
        <v/>
      </c>
      <c r="X1152" s="116">
        <f>IF(O1152&lt;&gt;"",DATE(YEAR(O1152), MONTH(O1152), DAY(O1152)),"")</f>
        <v/>
      </c>
      <c r="Y1152" s="122" t="n"/>
      <c r="Z1152" s="123" t="n"/>
      <c r="AA1152" s="117">
        <f>IF(F1152="Re-assigned","NA",IF(W1152="","",IF(W1152&gt;=VLOOKUP(D1152,SLAMatrix,3,FALSE),"Yes",IF(W1152&lt;VLOOKUP(D1152,SLAMatrix,2,FALSE),"No","Internal"))))</f>
        <v/>
      </c>
      <c r="AB1152" s="123" t="n"/>
      <c r="AC1152" s="123" t="n"/>
      <c r="AD1152" s="119" t="n"/>
      <c r="AE1152" s="125" t="n"/>
      <c r="AF1152" s="124">
        <f>MONTH(O1152)</f>
        <v/>
      </c>
      <c r="AG1152" s="124">
        <f>VLOOKUP(IFERROR(MID(AE1152,1,(FIND(",",AE1152,1)-1)),AE1152),Facility_Region_Mapping,2,FALSE)</f>
        <v/>
      </c>
      <c r="AH1152" s="124" t="n"/>
      <c r="AI1152" s="124">
        <f>IF(C1152&lt;&gt;"",IF(M1152="ESM User",getInterfaceName($C1152),"NA"),"")</f>
        <v/>
      </c>
      <c r="AJ1152" s="116">
        <f>IF(Q1152&lt;&gt;"",DATE(YEAR(Q1152), MONTH(Q1152), DAY(Q1152)),"")</f>
        <v/>
      </c>
      <c r="AK1152" s="130">
        <f>IF(Q1152&lt;&gt;0,Q1152-N1152,TODAY()-N1152)</f>
        <v/>
      </c>
      <c r="AL1152" s="112">
        <f>IF(F1152="Re-assigned",0,IF(H1152="Closed",0,IF(H1152="Service Restored",0,IF(H1152="",0,1))))</f>
        <v/>
      </c>
      <c r="AM1152" s="124">
        <f>IF(AL1152=0,"",IF(AK1152&gt;20.99,"Aged","Non-Aged"))</f>
        <v/>
      </c>
      <c r="AN1152" s="112">
        <f>IF(Q1152&lt;&gt;"",MONTH(Q1152),"")</f>
        <v/>
      </c>
      <c r="AO1152" s="112">
        <f>IFERROR(VALUE(V1152),0)</f>
        <v/>
      </c>
    </row>
    <row customFormat="1" customHeight="1" ht="29.25" r="1153" s="112" spans="1:41">
      <c r="A1153" s="127" t="n"/>
      <c r="B1153" s="113" t="n"/>
      <c r="C1153" s="127" t="n"/>
      <c r="D1153" s="127" t="n"/>
      <c r="E1153" s="114">
        <f>IF(F1153 &lt;&gt; "",VLOOKUP(F1153,CategoryLookup,2,FALSE), "")</f>
        <v/>
      </c>
      <c r="F1153" s="126" t="n"/>
      <c r="G1153" s="127" t="n"/>
      <c r="H1153" s="127" t="n"/>
      <c r="I1153" s="127" t="n"/>
      <c r="J1153" s="127" t="n"/>
      <c r="K1153" s="127" t="n"/>
      <c r="L1153" s="127" t="n"/>
      <c r="M1153" s="127" t="n"/>
      <c r="N1153" s="120" t="n"/>
      <c r="O1153" s="120" t="n"/>
      <c r="P1153" s="120" t="n"/>
      <c r="Q1153" s="120" t="n"/>
      <c r="R1153" s="121" t="n"/>
      <c r="S1153" s="121" t="n"/>
      <c r="T1153" s="121" t="n"/>
      <c r="U1153" s="121" t="n"/>
      <c r="V1153" s="117">
        <f>IF(P1153="NA","NA",IF(P1153&lt;&gt;"",TEXT(P1153-N1153,"[h].mm"),""))</f>
        <v/>
      </c>
      <c r="W1153" s="118">
        <f>IF(AND(R1153="",S1153=""),"",R1153+S1153)</f>
        <v/>
      </c>
      <c r="X1153" s="116">
        <f>IF(O1153&lt;&gt;"",DATE(YEAR(O1153), MONTH(O1153), DAY(O1153)),"")</f>
        <v/>
      </c>
      <c r="Y1153" s="122" t="n"/>
      <c r="Z1153" s="123" t="n"/>
      <c r="AA1153" s="117">
        <f>IF(F1153="Re-assigned","NA",IF(W1153="","",IF(W1153&gt;=VLOOKUP(D1153,SLAMatrix,3,FALSE),"Yes",IF(W1153&lt;VLOOKUP(D1153,SLAMatrix,2,FALSE),"No","Internal"))))</f>
        <v/>
      </c>
      <c r="AB1153" s="123" t="n"/>
      <c r="AC1153" s="123" t="n"/>
      <c r="AD1153" s="119" t="n"/>
      <c r="AE1153" s="125" t="n"/>
      <c r="AF1153" s="124">
        <f>MONTH(O1153)</f>
        <v/>
      </c>
      <c r="AG1153" s="124">
        <f>VLOOKUP(IFERROR(MID(AE1153,1,(FIND(",",AE1153,1)-1)),AE1153),Facility_Region_Mapping,2,FALSE)</f>
        <v/>
      </c>
      <c r="AH1153" s="124" t="n"/>
      <c r="AI1153" s="124">
        <f>IF(C1153&lt;&gt;"",IF(M1153="ESM User",getInterfaceName($C1153),"NA"),"")</f>
        <v/>
      </c>
      <c r="AJ1153" s="116">
        <f>IF(Q1153&lt;&gt;"",DATE(YEAR(Q1153), MONTH(Q1153), DAY(Q1153)),"")</f>
        <v/>
      </c>
      <c r="AK1153" s="130">
        <f>IF(Q1153&lt;&gt;0,Q1153-N1153,TODAY()-N1153)</f>
        <v/>
      </c>
      <c r="AL1153" s="112">
        <f>IF(F1153="Re-assigned",0,IF(H1153="Closed",0,IF(H1153="Service Restored",0,IF(H1153="",0,1))))</f>
        <v/>
      </c>
      <c r="AM1153" s="124">
        <f>IF(AL1153=0,"",IF(AK1153&gt;20.99,"Aged","Non-Aged"))</f>
        <v/>
      </c>
      <c r="AN1153" s="112">
        <f>IF(Q1153&lt;&gt;"",MONTH(Q1153),"")</f>
        <v/>
      </c>
      <c r="AO1153" s="112">
        <f>IFERROR(VALUE(V1153),0)</f>
        <v/>
      </c>
    </row>
    <row customFormat="1" customHeight="1" ht="29.25" r="1154" s="112" spans="1:41">
      <c r="A1154" s="127" t="n"/>
      <c r="B1154" s="113" t="n"/>
      <c r="C1154" s="127" t="n"/>
      <c r="D1154" s="127" t="n"/>
      <c r="E1154" s="114">
        <f>IF(F1154 &lt;&gt; "",VLOOKUP(F1154,CategoryLookup,2,FALSE), "")</f>
        <v/>
      </c>
      <c r="F1154" s="126" t="n"/>
      <c r="G1154" s="127" t="n"/>
      <c r="H1154" s="127" t="n"/>
      <c r="I1154" s="127" t="n"/>
      <c r="J1154" s="127" t="n"/>
      <c r="K1154" s="127" t="n"/>
      <c r="L1154" s="127" t="n"/>
      <c r="M1154" s="127" t="n"/>
      <c r="N1154" s="120" t="n"/>
      <c r="O1154" s="120" t="n"/>
      <c r="P1154" s="120" t="n"/>
      <c r="Q1154" s="120" t="n"/>
      <c r="R1154" s="121" t="n"/>
      <c r="S1154" s="121" t="n"/>
      <c r="T1154" s="121" t="n"/>
      <c r="U1154" s="121" t="n"/>
      <c r="V1154" s="117">
        <f>IF(P1154="NA","NA",IF(P1154&lt;&gt;"",TEXT(P1154-N1154,"[h].mm"),""))</f>
        <v/>
      </c>
      <c r="W1154" s="118">
        <f>IF(AND(R1154="",S1154=""),"",R1154+S1154)</f>
        <v/>
      </c>
      <c r="X1154" s="116">
        <f>IF(O1154&lt;&gt;"",DATE(YEAR(O1154), MONTH(O1154), DAY(O1154)),"")</f>
        <v/>
      </c>
      <c r="Y1154" s="122" t="n"/>
      <c r="Z1154" s="123" t="n"/>
      <c r="AA1154" s="117">
        <f>IF(F1154="Re-assigned","NA",IF(W1154="","",IF(W1154&gt;=VLOOKUP(D1154,SLAMatrix,3,FALSE),"Yes",IF(W1154&lt;VLOOKUP(D1154,SLAMatrix,2,FALSE),"No","Internal"))))</f>
        <v/>
      </c>
      <c r="AB1154" s="123" t="n"/>
      <c r="AC1154" s="123" t="n"/>
      <c r="AD1154" s="119" t="n"/>
      <c r="AE1154" s="125" t="n"/>
      <c r="AF1154" s="124">
        <f>MONTH(O1154)</f>
        <v/>
      </c>
      <c r="AG1154" s="124">
        <f>VLOOKUP(IFERROR(MID(AE1154,1,(FIND(",",AE1154,1)-1)),AE1154),Facility_Region_Mapping,2,FALSE)</f>
        <v/>
      </c>
      <c r="AH1154" s="124" t="n"/>
      <c r="AI1154" s="124">
        <f>IF(C1154&lt;&gt;"",IF(M1154="ESM User",getInterfaceName($C1154),"NA"),"")</f>
        <v/>
      </c>
      <c r="AJ1154" s="116">
        <f>IF(Q1154&lt;&gt;"",DATE(YEAR(Q1154), MONTH(Q1154), DAY(Q1154)),"")</f>
        <v/>
      </c>
      <c r="AK1154" s="130">
        <f>IF(Q1154&lt;&gt;0,Q1154-N1154,TODAY()-N1154)</f>
        <v/>
      </c>
      <c r="AL1154" s="112">
        <f>IF(F1154="Re-assigned",0,IF(H1154="Closed",0,IF(H1154="Service Restored",0,IF(H1154="",0,1))))</f>
        <v/>
      </c>
      <c r="AM1154" s="124">
        <f>IF(AL1154=0,"",IF(AK1154&gt;20.99,"Aged","Non-Aged"))</f>
        <v/>
      </c>
      <c r="AN1154" s="112">
        <f>IF(Q1154&lt;&gt;"",MONTH(Q1154),"")</f>
        <v/>
      </c>
      <c r="AO1154" s="112">
        <f>IFERROR(VALUE(V1154),0)</f>
        <v/>
      </c>
    </row>
    <row customFormat="1" customHeight="1" ht="29.25" r="1155" s="112" spans="1:41">
      <c r="A1155" s="127" t="n"/>
      <c r="B1155" s="113" t="n"/>
      <c r="C1155" s="127" t="n"/>
      <c r="D1155" s="127" t="n"/>
      <c r="E1155" s="114">
        <f>IF(F1155 &lt;&gt; "",VLOOKUP(F1155,CategoryLookup,2,FALSE), "")</f>
        <v/>
      </c>
      <c r="F1155" s="126" t="n"/>
      <c r="G1155" s="127" t="n"/>
      <c r="H1155" s="127" t="n"/>
      <c r="I1155" s="127" t="n"/>
      <c r="J1155" s="127" t="n"/>
      <c r="K1155" s="127" t="n"/>
      <c r="L1155" s="127" t="n"/>
      <c r="M1155" s="127" t="n"/>
      <c r="N1155" s="120" t="n"/>
      <c r="O1155" s="120" t="n"/>
      <c r="P1155" s="120" t="n"/>
      <c r="Q1155" s="120" t="n"/>
      <c r="R1155" s="121" t="n"/>
      <c r="S1155" s="121" t="n"/>
      <c r="T1155" s="121" t="n"/>
      <c r="U1155" s="121" t="n"/>
      <c r="V1155" s="117">
        <f>IF(P1155="NA","NA",IF(P1155&lt;&gt;"",TEXT(P1155-N1155,"[h].mm"),""))</f>
        <v/>
      </c>
      <c r="W1155" s="118">
        <f>IF(AND(R1155="",S1155=""),"",R1155+S1155)</f>
        <v/>
      </c>
      <c r="X1155" s="116">
        <f>IF(O1155&lt;&gt;"",DATE(YEAR(O1155), MONTH(O1155), DAY(O1155)),"")</f>
        <v/>
      </c>
      <c r="Y1155" s="122" t="n"/>
      <c r="Z1155" s="123" t="n"/>
      <c r="AA1155" s="117">
        <f>IF(F1155="Re-assigned","NA",IF(W1155="","",IF(W1155&gt;=VLOOKUP(D1155,SLAMatrix,3,FALSE),"Yes",IF(W1155&lt;VLOOKUP(D1155,SLAMatrix,2,FALSE),"No","Internal"))))</f>
        <v/>
      </c>
      <c r="AB1155" s="123" t="n"/>
      <c r="AC1155" s="123" t="n"/>
      <c r="AD1155" s="119" t="n"/>
      <c r="AE1155" s="125" t="n"/>
      <c r="AF1155" s="124">
        <f>MONTH(O1155)</f>
        <v/>
      </c>
      <c r="AG1155" s="124">
        <f>VLOOKUP(IFERROR(MID(AE1155,1,(FIND(",",AE1155,1)-1)),AE1155),Facility_Region_Mapping,2,FALSE)</f>
        <v/>
      </c>
      <c r="AH1155" s="124" t="n"/>
      <c r="AI1155" s="124">
        <f>IF(C1155&lt;&gt;"",IF(M1155="ESM User",getInterfaceName($C1155),"NA"),"")</f>
        <v/>
      </c>
      <c r="AJ1155" s="116">
        <f>IF(Q1155&lt;&gt;"",DATE(YEAR(Q1155), MONTH(Q1155), DAY(Q1155)),"")</f>
        <v/>
      </c>
      <c r="AK1155" s="130">
        <f>IF(Q1155&lt;&gt;0,Q1155-N1155,TODAY()-N1155)</f>
        <v/>
      </c>
      <c r="AL1155" s="112">
        <f>IF(F1155="Re-assigned",0,IF(H1155="Closed",0,IF(H1155="Service Restored",0,IF(H1155="",0,1))))</f>
        <v/>
      </c>
      <c r="AM1155" s="124">
        <f>IF(AL1155=0,"",IF(AK1155&gt;20.99,"Aged","Non-Aged"))</f>
        <v/>
      </c>
      <c r="AN1155" s="112">
        <f>IF(Q1155&lt;&gt;"",MONTH(Q1155),"")</f>
        <v/>
      </c>
      <c r="AO1155" s="112">
        <f>IFERROR(VALUE(V1155),0)</f>
        <v/>
      </c>
    </row>
    <row customFormat="1" customHeight="1" ht="29.25" r="1156" s="112" spans="1:41">
      <c r="A1156" s="127" t="n"/>
      <c r="B1156" s="113" t="n"/>
      <c r="C1156" s="127" t="n"/>
      <c r="D1156" s="127" t="n"/>
      <c r="E1156" s="114">
        <f>IF(F1156 &lt;&gt; "",VLOOKUP(F1156,CategoryLookup,2,FALSE), "")</f>
        <v/>
      </c>
      <c r="F1156" s="126" t="n"/>
      <c r="G1156" s="127" t="n"/>
      <c r="H1156" s="127" t="n"/>
      <c r="I1156" s="127" t="n"/>
      <c r="J1156" s="127" t="n"/>
      <c r="K1156" s="127" t="n"/>
      <c r="L1156" s="127" t="n"/>
      <c r="M1156" s="127" t="n"/>
      <c r="N1156" s="120" t="n"/>
      <c r="O1156" s="120" t="n"/>
      <c r="P1156" s="120" t="n"/>
      <c r="Q1156" s="120" t="n"/>
      <c r="R1156" s="121" t="n"/>
      <c r="S1156" s="121" t="n"/>
      <c r="T1156" s="121" t="n"/>
      <c r="U1156" s="121" t="n"/>
      <c r="V1156" s="117">
        <f>IF(P1156="NA","NA",IF(P1156&lt;&gt;"",TEXT(P1156-N1156,"[h].mm"),""))</f>
        <v/>
      </c>
      <c r="W1156" s="118">
        <f>IF(AND(R1156="",S1156=""),"",R1156+S1156)</f>
        <v/>
      </c>
      <c r="X1156" s="116">
        <f>IF(O1156&lt;&gt;"",DATE(YEAR(O1156), MONTH(O1156), DAY(O1156)),"")</f>
        <v/>
      </c>
      <c r="Y1156" s="122" t="n"/>
      <c r="Z1156" s="123" t="n"/>
      <c r="AA1156" s="117">
        <f>IF(F1156="Re-assigned","NA",IF(W1156="","",IF(W1156&gt;=VLOOKUP(D1156,SLAMatrix,3,FALSE),"Yes",IF(W1156&lt;VLOOKUP(D1156,SLAMatrix,2,FALSE),"No","Internal"))))</f>
        <v/>
      </c>
      <c r="AB1156" s="123" t="n"/>
      <c r="AC1156" s="123" t="n"/>
      <c r="AD1156" s="119" t="n"/>
      <c r="AE1156" s="125" t="n"/>
      <c r="AF1156" s="124">
        <f>MONTH(O1156)</f>
        <v/>
      </c>
      <c r="AG1156" s="124">
        <f>VLOOKUP(IFERROR(MID(AE1156,1,(FIND(",",AE1156,1)-1)),AE1156),Facility_Region_Mapping,2,FALSE)</f>
        <v/>
      </c>
      <c r="AH1156" s="124" t="n"/>
      <c r="AI1156" s="124">
        <f>IF(C1156&lt;&gt;"",IF(M1156="ESM User",getInterfaceName($C1156),"NA"),"")</f>
        <v/>
      </c>
      <c r="AJ1156" s="116">
        <f>IF(Q1156&lt;&gt;"",DATE(YEAR(Q1156), MONTH(Q1156), DAY(Q1156)),"")</f>
        <v/>
      </c>
      <c r="AK1156" s="130">
        <f>IF(Q1156&lt;&gt;0,Q1156-N1156,TODAY()-N1156)</f>
        <v/>
      </c>
      <c r="AL1156" s="112">
        <f>IF(F1156="Re-assigned",0,IF(H1156="Closed",0,IF(H1156="Service Restored",0,IF(H1156="",0,1))))</f>
        <v/>
      </c>
      <c r="AM1156" s="124">
        <f>IF(AL1156=0,"",IF(AK1156&gt;20.99,"Aged","Non-Aged"))</f>
        <v/>
      </c>
      <c r="AN1156" s="112">
        <f>IF(Q1156&lt;&gt;"",MONTH(Q1156),"")</f>
        <v/>
      </c>
      <c r="AO1156" s="112">
        <f>IFERROR(VALUE(V1156),0)</f>
        <v/>
      </c>
    </row>
    <row customFormat="1" customHeight="1" ht="29.25" r="1157" s="112" spans="1:41">
      <c r="A1157" s="127" t="n"/>
      <c r="B1157" s="113" t="n"/>
      <c r="C1157" s="127" t="n"/>
      <c r="D1157" s="127" t="n"/>
      <c r="E1157" s="114">
        <f>IF(F1157 &lt;&gt; "",VLOOKUP(F1157,CategoryLookup,2,FALSE), "")</f>
        <v/>
      </c>
      <c r="F1157" s="126" t="n"/>
      <c r="G1157" s="127" t="n"/>
      <c r="H1157" s="127" t="n"/>
      <c r="I1157" s="127" t="n"/>
      <c r="J1157" s="127" t="n"/>
      <c r="K1157" s="127" t="n"/>
      <c r="L1157" s="127" t="n"/>
      <c r="M1157" s="127" t="n"/>
      <c r="N1157" s="120" t="n"/>
      <c r="O1157" s="120" t="n"/>
      <c r="P1157" s="120" t="n"/>
      <c r="Q1157" s="120" t="n"/>
      <c r="R1157" s="121" t="n"/>
      <c r="S1157" s="121" t="n"/>
      <c r="T1157" s="121" t="n"/>
      <c r="U1157" s="121" t="n"/>
      <c r="V1157" s="117">
        <f>IF(P1157="NA","NA",IF(P1157&lt;&gt;"",TEXT(P1157-N1157,"[h].mm"),""))</f>
        <v/>
      </c>
      <c r="W1157" s="118">
        <f>IF(AND(R1157="",S1157=""),"",R1157+S1157)</f>
        <v/>
      </c>
      <c r="X1157" s="116">
        <f>IF(O1157&lt;&gt;"",DATE(YEAR(O1157), MONTH(O1157), DAY(O1157)),"")</f>
        <v/>
      </c>
      <c r="Y1157" s="122" t="n"/>
      <c r="Z1157" s="123" t="n"/>
      <c r="AA1157" s="117">
        <f>IF(F1157="Re-assigned","NA",IF(W1157="","",IF(W1157&gt;=VLOOKUP(D1157,SLAMatrix,3,FALSE),"Yes",IF(W1157&lt;VLOOKUP(D1157,SLAMatrix,2,FALSE),"No","Internal"))))</f>
        <v/>
      </c>
      <c r="AB1157" s="123" t="n"/>
      <c r="AC1157" s="123" t="n"/>
      <c r="AD1157" s="119" t="n"/>
      <c r="AE1157" s="125" t="n"/>
      <c r="AF1157" s="124">
        <f>MONTH(O1157)</f>
        <v/>
      </c>
      <c r="AG1157" s="124">
        <f>VLOOKUP(IFERROR(MID(AE1157,1,(FIND(",",AE1157,1)-1)),AE1157),Facility_Region_Mapping,2,FALSE)</f>
        <v/>
      </c>
      <c r="AH1157" s="124" t="n"/>
      <c r="AI1157" s="124">
        <f>IF(C1157&lt;&gt;"",IF(M1157="ESM User",getInterfaceName($C1157),"NA"),"")</f>
        <v/>
      </c>
      <c r="AJ1157" s="116">
        <f>IF(Q1157&lt;&gt;"",DATE(YEAR(Q1157), MONTH(Q1157), DAY(Q1157)),"")</f>
        <v/>
      </c>
      <c r="AK1157" s="130">
        <f>IF(Q1157&lt;&gt;0,Q1157-N1157,TODAY()-N1157)</f>
        <v/>
      </c>
      <c r="AL1157" s="112">
        <f>IF(F1157="Re-assigned",0,IF(H1157="Closed",0,IF(H1157="Service Restored",0,IF(H1157="",0,1))))</f>
        <v/>
      </c>
      <c r="AM1157" s="124">
        <f>IF(AL1157=0,"",IF(AK1157&gt;20.99,"Aged","Non-Aged"))</f>
        <v/>
      </c>
      <c r="AN1157" s="112">
        <f>IF(Q1157&lt;&gt;"",MONTH(Q1157),"")</f>
        <v/>
      </c>
      <c r="AO1157" s="112">
        <f>IFERROR(VALUE(V1157),0)</f>
        <v/>
      </c>
    </row>
    <row customFormat="1" customHeight="1" ht="29.25" r="1158" s="112" spans="1:41">
      <c r="A1158" s="127" t="n"/>
      <c r="B1158" s="113" t="n"/>
      <c r="C1158" s="127" t="n"/>
      <c r="D1158" s="127" t="n"/>
      <c r="E1158" s="114">
        <f>IF(F1158 &lt;&gt; "",VLOOKUP(F1158,CategoryLookup,2,FALSE), "")</f>
        <v/>
      </c>
      <c r="F1158" s="126" t="n"/>
      <c r="G1158" s="127" t="n"/>
      <c r="H1158" s="127" t="n"/>
      <c r="I1158" s="127" t="n"/>
      <c r="J1158" s="127" t="n"/>
      <c r="K1158" s="127" t="n"/>
      <c r="L1158" s="127" t="n"/>
      <c r="M1158" s="127" t="n"/>
      <c r="N1158" s="120" t="n"/>
      <c r="O1158" s="120" t="n"/>
      <c r="P1158" s="120" t="n"/>
      <c r="Q1158" s="120" t="n"/>
      <c r="R1158" s="121" t="n"/>
      <c r="S1158" s="121" t="n"/>
      <c r="T1158" s="121" t="n"/>
      <c r="U1158" s="121" t="n"/>
      <c r="V1158" s="117">
        <f>IF(P1158="NA","NA",IF(P1158&lt;&gt;"",TEXT(P1158-N1158,"[h].mm"),""))</f>
        <v/>
      </c>
      <c r="W1158" s="118">
        <f>IF(AND(R1158="",S1158=""),"",R1158+S1158)</f>
        <v/>
      </c>
      <c r="X1158" s="116">
        <f>IF(O1158&lt;&gt;"",DATE(YEAR(O1158), MONTH(O1158), DAY(O1158)),"")</f>
        <v/>
      </c>
      <c r="Y1158" s="122" t="n"/>
      <c r="Z1158" s="123" t="n"/>
      <c r="AA1158" s="117">
        <f>IF(F1158="Re-assigned","NA",IF(W1158="","",IF(W1158&gt;=VLOOKUP(D1158,SLAMatrix,3,FALSE),"Yes",IF(W1158&lt;VLOOKUP(D1158,SLAMatrix,2,FALSE),"No","Internal"))))</f>
        <v/>
      </c>
      <c r="AB1158" s="123" t="n"/>
      <c r="AC1158" s="123" t="n"/>
      <c r="AD1158" s="119" t="n"/>
      <c r="AE1158" s="125" t="n"/>
      <c r="AF1158" s="124">
        <f>MONTH(O1158)</f>
        <v/>
      </c>
      <c r="AG1158" s="124">
        <f>VLOOKUP(IFERROR(MID(AE1158,1,(FIND(",",AE1158,1)-1)),AE1158),Facility_Region_Mapping,2,FALSE)</f>
        <v/>
      </c>
      <c r="AH1158" s="124" t="n"/>
      <c r="AI1158" s="124">
        <f>IF(C1158&lt;&gt;"",IF(M1158="ESM User",getInterfaceName($C1158),"NA"),"")</f>
        <v/>
      </c>
      <c r="AJ1158" s="116">
        <f>IF(Q1158&lt;&gt;"",DATE(YEAR(Q1158), MONTH(Q1158), DAY(Q1158)),"")</f>
        <v/>
      </c>
      <c r="AK1158" s="130">
        <f>IF(Q1158&lt;&gt;0,Q1158-N1158,TODAY()-N1158)</f>
        <v/>
      </c>
      <c r="AL1158" s="112">
        <f>IF(F1158="Re-assigned",0,IF(H1158="Closed",0,IF(H1158="Service Restored",0,IF(H1158="",0,1))))</f>
        <v/>
      </c>
      <c r="AM1158" s="124">
        <f>IF(AL1158=0,"",IF(AK1158&gt;20.99,"Aged","Non-Aged"))</f>
        <v/>
      </c>
      <c r="AN1158" s="112">
        <f>IF(Q1158&lt;&gt;"",MONTH(Q1158),"")</f>
        <v/>
      </c>
      <c r="AO1158" s="112">
        <f>IFERROR(VALUE(V1158),0)</f>
        <v/>
      </c>
    </row>
    <row customFormat="1" customHeight="1" ht="29.25" r="1159" s="112" spans="1:41">
      <c r="A1159" s="127" t="n"/>
      <c r="B1159" s="113" t="n"/>
      <c r="C1159" s="127" t="n"/>
      <c r="D1159" s="127" t="n"/>
      <c r="E1159" s="114">
        <f>IF(F1159 &lt;&gt; "",VLOOKUP(F1159,CategoryLookup,2,FALSE), "")</f>
        <v/>
      </c>
      <c r="F1159" s="126" t="n"/>
      <c r="G1159" s="127" t="n"/>
      <c r="H1159" s="127" t="n"/>
      <c r="I1159" s="127" t="n"/>
      <c r="J1159" s="127" t="n"/>
      <c r="K1159" s="127" t="n"/>
      <c r="L1159" s="127" t="n"/>
      <c r="M1159" s="127" t="n"/>
      <c r="N1159" s="120" t="n"/>
      <c r="O1159" s="120" t="n"/>
      <c r="P1159" s="120" t="n"/>
      <c r="Q1159" s="120" t="n"/>
      <c r="R1159" s="121" t="n"/>
      <c r="S1159" s="121" t="n"/>
      <c r="T1159" s="121" t="n"/>
      <c r="U1159" s="121" t="n"/>
      <c r="V1159" s="117">
        <f>IF(P1159="NA","NA",IF(P1159&lt;&gt;"",TEXT(P1159-N1159,"[h].mm"),""))</f>
        <v/>
      </c>
      <c r="W1159" s="118">
        <f>IF(AND(R1159="",S1159=""),"",R1159+S1159)</f>
        <v/>
      </c>
      <c r="X1159" s="116">
        <f>IF(O1159&lt;&gt;"",DATE(YEAR(O1159), MONTH(O1159), DAY(O1159)),"")</f>
        <v/>
      </c>
      <c r="Y1159" s="122" t="n"/>
      <c r="Z1159" s="123" t="n"/>
      <c r="AA1159" s="117">
        <f>IF(F1159="Re-assigned","NA",IF(W1159="","",IF(W1159&gt;=VLOOKUP(D1159,SLAMatrix,3,FALSE),"Yes",IF(W1159&lt;VLOOKUP(D1159,SLAMatrix,2,FALSE),"No","Internal"))))</f>
        <v/>
      </c>
      <c r="AB1159" s="123" t="n"/>
      <c r="AC1159" s="123" t="n"/>
      <c r="AD1159" s="119" t="n"/>
      <c r="AE1159" s="125" t="n"/>
      <c r="AF1159" s="124">
        <f>MONTH(O1159)</f>
        <v/>
      </c>
      <c r="AG1159" s="124">
        <f>VLOOKUP(IFERROR(MID(AE1159,1,(FIND(",",AE1159,1)-1)),AE1159),Facility_Region_Mapping,2,FALSE)</f>
        <v/>
      </c>
      <c r="AH1159" s="124" t="n"/>
      <c r="AI1159" s="124">
        <f>IF(C1159&lt;&gt;"",IF(M1159="ESM User",getInterfaceName($C1159),"NA"),"")</f>
        <v/>
      </c>
      <c r="AJ1159" s="116">
        <f>IF(Q1159&lt;&gt;"",DATE(YEAR(Q1159), MONTH(Q1159), DAY(Q1159)),"")</f>
        <v/>
      </c>
      <c r="AK1159" s="130">
        <f>IF(Q1159&lt;&gt;0,Q1159-N1159,TODAY()-N1159)</f>
        <v/>
      </c>
      <c r="AL1159" s="112">
        <f>IF(F1159="Re-assigned",0,IF(H1159="Closed",0,IF(H1159="Service Restored",0,IF(H1159="",0,1))))</f>
        <v/>
      </c>
      <c r="AM1159" s="124">
        <f>IF(AL1159=0,"",IF(AK1159&gt;20.99,"Aged","Non-Aged"))</f>
        <v/>
      </c>
      <c r="AN1159" s="112">
        <f>IF(Q1159&lt;&gt;"",MONTH(Q1159),"")</f>
        <v/>
      </c>
      <c r="AO1159" s="112">
        <f>IFERROR(VALUE(V1159),0)</f>
        <v/>
      </c>
    </row>
    <row customFormat="1" customHeight="1" ht="29.25" r="1160" s="112" spans="1:41">
      <c r="A1160" s="127" t="n"/>
      <c r="B1160" s="113" t="n"/>
      <c r="C1160" s="127" t="n"/>
      <c r="D1160" s="127" t="n"/>
      <c r="E1160" s="114">
        <f>IF(F1160 &lt;&gt; "",VLOOKUP(F1160,CategoryLookup,2,FALSE), "")</f>
        <v/>
      </c>
      <c r="F1160" s="126" t="n"/>
      <c r="G1160" s="127" t="n"/>
      <c r="H1160" s="127" t="n"/>
      <c r="I1160" s="127" t="n"/>
      <c r="J1160" s="127" t="n"/>
      <c r="K1160" s="127" t="n"/>
      <c r="L1160" s="127" t="n"/>
      <c r="M1160" s="127" t="n"/>
      <c r="N1160" s="120" t="n"/>
      <c r="O1160" s="120" t="n"/>
      <c r="P1160" s="120" t="n"/>
      <c r="Q1160" s="120" t="n"/>
      <c r="R1160" s="121" t="n"/>
      <c r="S1160" s="121" t="n"/>
      <c r="T1160" s="121" t="n"/>
      <c r="U1160" s="121" t="n"/>
      <c r="V1160" s="117">
        <f>IF(P1160="NA","NA",IF(P1160&lt;&gt;"",TEXT(P1160-N1160,"[h].mm"),""))</f>
        <v/>
      </c>
      <c r="W1160" s="118">
        <f>IF(AND(R1160="",S1160=""),"",R1160+S1160)</f>
        <v/>
      </c>
      <c r="X1160" s="116">
        <f>IF(O1160&lt;&gt;"",DATE(YEAR(O1160), MONTH(O1160), DAY(O1160)),"")</f>
        <v/>
      </c>
      <c r="Y1160" s="122" t="n"/>
      <c r="Z1160" s="123" t="n"/>
      <c r="AA1160" s="117">
        <f>IF(F1160="Re-assigned","NA",IF(W1160="","",IF(W1160&gt;=VLOOKUP(D1160,SLAMatrix,3,FALSE),"Yes",IF(W1160&lt;VLOOKUP(D1160,SLAMatrix,2,FALSE),"No","Internal"))))</f>
        <v/>
      </c>
      <c r="AB1160" s="123" t="n"/>
      <c r="AC1160" s="123" t="n"/>
      <c r="AD1160" s="119" t="n"/>
      <c r="AE1160" s="125" t="n"/>
      <c r="AF1160" s="124">
        <f>MONTH(O1160)</f>
        <v/>
      </c>
      <c r="AG1160" s="124">
        <f>VLOOKUP(IFERROR(MID(AE1160,1,(FIND(",",AE1160,1)-1)),AE1160),Facility_Region_Mapping,2,FALSE)</f>
        <v/>
      </c>
      <c r="AH1160" s="124" t="n"/>
      <c r="AI1160" s="124">
        <f>IF(C1160&lt;&gt;"",IF(M1160="ESM User",getInterfaceName($C1160),"NA"),"")</f>
        <v/>
      </c>
      <c r="AJ1160" s="116">
        <f>IF(Q1160&lt;&gt;"",DATE(YEAR(Q1160), MONTH(Q1160), DAY(Q1160)),"")</f>
        <v/>
      </c>
      <c r="AK1160" s="130">
        <f>IF(Q1160&lt;&gt;0,Q1160-N1160,TODAY()-N1160)</f>
        <v/>
      </c>
      <c r="AL1160" s="112">
        <f>IF(F1160="Re-assigned",0,IF(H1160="Closed",0,IF(H1160="Service Restored",0,IF(H1160="",0,1))))</f>
        <v/>
      </c>
      <c r="AM1160" s="124">
        <f>IF(AL1160=0,"",IF(AK1160&gt;20.99,"Aged","Non-Aged"))</f>
        <v/>
      </c>
      <c r="AN1160" s="112">
        <f>IF(Q1160&lt;&gt;"",MONTH(Q1160),"")</f>
        <v/>
      </c>
      <c r="AO1160" s="112">
        <f>IFERROR(VALUE(V1160),0)</f>
        <v/>
      </c>
    </row>
    <row customFormat="1" customHeight="1" ht="29.25" r="1161" s="112" spans="1:41">
      <c r="A1161" s="127" t="n"/>
      <c r="B1161" s="113" t="n"/>
      <c r="C1161" s="127" t="n"/>
      <c r="D1161" s="127" t="n"/>
      <c r="E1161" s="114">
        <f>IF(F1161 &lt;&gt; "",VLOOKUP(F1161,CategoryLookup,2,FALSE), "")</f>
        <v/>
      </c>
      <c r="F1161" s="126" t="n"/>
      <c r="G1161" s="127" t="n"/>
      <c r="H1161" s="127" t="n"/>
      <c r="I1161" s="127" t="n"/>
      <c r="J1161" s="127" t="n"/>
      <c r="K1161" s="127" t="n"/>
      <c r="L1161" s="127" t="n"/>
      <c r="M1161" s="127" t="n"/>
      <c r="N1161" s="120" t="n"/>
      <c r="O1161" s="120" t="n"/>
      <c r="P1161" s="120" t="n"/>
      <c r="Q1161" s="120" t="n"/>
      <c r="R1161" s="121" t="n"/>
      <c r="S1161" s="121" t="n"/>
      <c r="T1161" s="121" t="n"/>
      <c r="U1161" s="121" t="n"/>
      <c r="V1161" s="117">
        <f>IF(P1161="NA","NA",IF(P1161&lt;&gt;"",TEXT(P1161-N1161,"[h].mm"),""))</f>
        <v/>
      </c>
      <c r="W1161" s="118">
        <f>IF(AND(R1161="",S1161=""),"",R1161+S1161)</f>
        <v/>
      </c>
      <c r="X1161" s="116">
        <f>IF(O1161&lt;&gt;"",DATE(YEAR(O1161), MONTH(O1161), DAY(O1161)),"")</f>
        <v/>
      </c>
      <c r="Y1161" s="122" t="n"/>
      <c r="Z1161" s="123" t="n"/>
      <c r="AA1161" s="117">
        <f>IF(F1161="Re-assigned","NA",IF(W1161="","",IF(W1161&gt;=VLOOKUP(D1161,SLAMatrix,3,FALSE),"Yes",IF(W1161&lt;VLOOKUP(D1161,SLAMatrix,2,FALSE),"No","Internal"))))</f>
        <v/>
      </c>
      <c r="AB1161" s="123" t="n"/>
      <c r="AC1161" s="123" t="n"/>
      <c r="AD1161" s="119" t="n"/>
      <c r="AE1161" s="125" t="n"/>
      <c r="AF1161" s="124">
        <f>MONTH(O1161)</f>
        <v/>
      </c>
      <c r="AG1161" s="124">
        <f>VLOOKUP(IFERROR(MID(AE1161,1,(FIND(",",AE1161,1)-1)),AE1161),Facility_Region_Mapping,2,FALSE)</f>
        <v/>
      </c>
      <c r="AH1161" s="124" t="n"/>
      <c r="AI1161" s="124">
        <f>IF(C1161&lt;&gt;"",IF(M1161="ESM User",getInterfaceName($C1161),"NA"),"")</f>
        <v/>
      </c>
      <c r="AJ1161" s="116">
        <f>IF(Q1161&lt;&gt;"",DATE(YEAR(Q1161), MONTH(Q1161), DAY(Q1161)),"")</f>
        <v/>
      </c>
      <c r="AK1161" s="130">
        <f>IF(Q1161&lt;&gt;0,Q1161-N1161,TODAY()-N1161)</f>
        <v/>
      </c>
      <c r="AL1161" s="112">
        <f>IF(F1161="Re-assigned",0,IF(H1161="Closed",0,IF(H1161="Service Restored",0,IF(H1161="",0,1))))</f>
        <v/>
      </c>
      <c r="AM1161" s="124">
        <f>IF(AL1161=0,"",IF(AK1161&gt;20.99,"Aged","Non-Aged"))</f>
        <v/>
      </c>
      <c r="AN1161" s="112">
        <f>IF(Q1161&lt;&gt;"",MONTH(Q1161),"")</f>
        <v/>
      </c>
      <c r="AO1161" s="112">
        <f>IFERROR(VALUE(V1161),0)</f>
        <v/>
      </c>
    </row>
    <row customFormat="1" customHeight="1" ht="29.25" r="1162" s="112" spans="1:41">
      <c r="A1162" s="127" t="n"/>
      <c r="B1162" s="113" t="n"/>
      <c r="C1162" s="127" t="n"/>
      <c r="D1162" s="127" t="n"/>
      <c r="E1162" s="114">
        <f>IF(F1162 &lt;&gt; "",VLOOKUP(F1162,CategoryLookup,2,FALSE), "")</f>
        <v/>
      </c>
      <c r="F1162" s="126" t="n"/>
      <c r="G1162" s="127" t="n"/>
      <c r="H1162" s="127" t="n"/>
      <c r="I1162" s="127" t="n"/>
      <c r="J1162" s="127" t="n"/>
      <c r="K1162" s="127" t="n"/>
      <c r="L1162" s="127" t="n"/>
      <c r="M1162" s="127" t="n"/>
      <c r="N1162" s="120" t="n"/>
      <c r="O1162" s="120" t="n"/>
      <c r="P1162" s="120" t="n"/>
      <c r="Q1162" s="120" t="n"/>
      <c r="R1162" s="121" t="n"/>
      <c r="S1162" s="121" t="n"/>
      <c r="T1162" s="121" t="n"/>
      <c r="U1162" s="121" t="n"/>
      <c r="V1162" s="117">
        <f>IF(P1162="NA","NA",IF(P1162&lt;&gt;"",TEXT(P1162-N1162,"[h].mm"),""))</f>
        <v/>
      </c>
      <c r="W1162" s="118">
        <f>IF(AND(R1162="",S1162=""),"",R1162+S1162)</f>
        <v/>
      </c>
      <c r="X1162" s="116">
        <f>IF(O1162&lt;&gt;"",DATE(YEAR(O1162), MONTH(O1162), DAY(O1162)),"")</f>
        <v/>
      </c>
      <c r="Y1162" s="122" t="n"/>
      <c r="Z1162" s="123" t="n"/>
      <c r="AA1162" s="117">
        <f>IF(F1162="Re-assigned","NA",IF(W1162="","",IF(W1162&gt;=VLOOKUP(D1162,SLAMatrix,3,FALSE),"Yes",IF(W1162&lt;VLOOKUP(D1162,SLAMatrix,2,FALSE),"No","Internal"))))</f>
        <v/>
      </c>
      <c r="AB1162" s="123" t="n"/>
      <c r="AC1162" s="123" t="n"/>
      <c r="AD1162" s="119" t="n"/>
      <c r="AE1162" s="125" t="n"/>
      <c r="AF1162" s="124">
        <f>MONTH(O1162)</f>
        <v/>
      </c>
      <c r="AG1162" s="124">
        <f>VLOOKUP(IFERROR(MID(AE1162,1,(FIND(",",AE1162,1)-1)),AE1162),Facility_Region_Mapping,2,FALSE)</f>
        <v/>
      </c>
      <c r="AH1162" s="124" t="n"/>
      <c r="AI1162" s="124">
        <f>IF(C1162&lt;&gt;"",IF(M1162="ESM User",getInterfaceName($C1162),"NA"),"")</f>
        <v/>
      </c>
      <c r="AJ1162" s="116">
        <f>IF(Q1162&lt;&gt;"",DATE(YEAR(Q1162), MONTH(Q1162), DAY(Q1162)),"")</f>
        <v/>
      </c>
      <c r="AK1162" s="130">
        <f>IF(Q1162&lt;&gt;0,Q1162-N1162,TODAY()-N1162)</f>
        <v/>
      </c>
      <c r="AL1162" s="112">
        <f>IF(F1162="Re-assigned",0,IF(H1162="Closed",0,IF(H1162="Service Restored",0,IF(H1162="",0,1))))</f>
        <v/>
      </c>
      <c r="AM1162" s="124">
        <f>IF(AL1162=0,"",IF(AK1162&gt;20.99,"Aged","Non-Aged"))</f>
        <v/>
      </c>
      <c r="AN1162" s="112">
        <f>IF(Q1162&lt;&gt;"",MONTH(Q1162),"")</f>
        <v/>
      </c>
      <c r="AO1162" s="112">
        <f>IFERROR(VALUE(V1162),0)</f>
        <v/>
      </c>
    </row>
    <row customFormat="1" customHeight="1" ht="29.25" r="1163" s="112" spans="1:41">
      <c r="A1163" s="127" t="n"/>
      <c r="B1163" s="113" t="n"/>
      <c r="C1163" s="127" t="n"/>
      <c r="D1163" s="127" t="n"/>
      <c r="E1163" s="114">
        <f>IF(F1163 &lt;&gt; "",VLOOKUP(F1163,CategoryLookup,2,FALSE), "")</f>
        <v/>
      </c>
      <c r="F1163" s="126" t="n"/>
      <c r="G1163" s="127" t="n"/>
      <c r="H1163" s="127" t="n"/>
      <c r="I1163" s="127" t="n"/>
      <c r="J1163" s="127" t="n"/>
      <c r="K1163" s="127" t="n"/>
      <c r="L1163" s="127" t="n"/>
      <c r="M1163" s="127" t="n"/>
      <c r="N1163" s="120" t="n"/>
      <c r="O1163" s="120" t="n"/>
      <c r="P1163" s="120" t="n"/>
      <c r="Q1163" s="120" t="n"/>
      <c r="R1163" s="121" t="n"/>
      <c r="S1163" s="121" t="n"/>
      <c r="T1163" s="121" t="n"/>
      <c r="U1163" s="121" t="n"/>
      <c r="V1163" s="117">
        <f>IF(P1163="NA","NA",IF(P1163&lt;&gt;"",TEXT(P1163-N1163,"[h].mm"),""))</f>
        <v/>
      </c>
      <c r="W1163" s="118">
        <f>IF(AND(R1163="",S1163=""),"",R1163+S1163)</f>
        <v/>
      </c>
      <c r="X1163" s="116">
        <f>IF(O1163&lt;&gt;"",DATE(YEAR(O1163), MONTH(O1163), DAY(O1163)),"")</f>
        <v/>
      </c>
      <c r="Y1163" s="122" t="n"/>
      <c r="Z1163" s="123" t="n"/>
      <c r="AA1163" s="117">
        <f>IF(F1163="Re-assigned","NA",IF(W1163="","",IF(W1163&gt;=VLOOKUP(D1163,SLAMatrix,3,FALSE),"Yes",IF(W1163&lt;VLOOKUP(D1163,SLAMatrix,2,FALSE),"No","Internal"))))</f>
        <v/>
      </c>
      <c r="AB1163" s="123" t="n"/>
      <c r="AC1163" s="123" t="n"/>
      <c r="AD1163" s="119" t="n"/>
      <c r="AE1163" s="125" t="n"/>
      <c r="AF1163" s="124">
        <f>MONTH(O1163)</f>
        <v/>
      </c>
      <c r="AG1163" s="124">
        <f>VLOOKUP(IFERROR(MID(AE1163,1,(FIND(",",AE1163,1)-1)),AE1163),Facility_Region_Mapping,2,FALSE)</f>
        <v/>
      </c>
      <c r="AH1163" s="124" t="n"/>
      <c r="AI1163" s="124">
        <f>IF(C1163&lt;&gt;"",IF(M1163="ESM User",getInterfaceName($C1163),"NA"),"")</f>
        <v/>
      </c>
      <c r="AJ1163" s="116">
        <f>IF(Q1163&lt;&gt;"",DATE(YEAR(Q1163), MONTH(Q1163), DAY(Q1163)),"")</f>
        <v/>
      </c>
      <c r="AK1163" s="130">
        <f>IF(Q1163&lt;&gt;0,Q1163-N1163,TODAY()-N1163)</f>
        <v/>
      </c>
      <c r="AL1163" s="112">
        <f>IF(F1163="Re-assigned",0,IF(H1163="Closed",0,IF(H1163="Service Restored",0,IF(H1163="",0,1))))</f>
        <v/>
      </c>
      <c r="AM1163" s="124">
        <f>IF(AL1163=0,"",IF(AK1163&gt;20.99,"Aged","Non-Aged"))</f>
        <v/>
      </c>
      <c r="AN1163" s="112">
        <f>IF(Q1163&lt;&gt;"",MONTH(Q1163),"")</f>
        <v/>
      </c>
      <c r="AO1163" s="112">
        <f>IFERROR(VALUE(V1163),0)</f>
        <v/>
      </c>
    </row>
    <row customFormat="1" customHeight="1" ht="29.25" r="1164" s="112" spans="1:41">
      <c r="A1164" s="127" t="n"/>
      <c r="B1164" s="113" t="n"/>
      <c r="C1164" s="127" t="n"/>
      <c r="D1164" s="127" t="n"/>
      <c r="E1164" s="114">
        <f>IF(F1164 &lt;&gt; "",VLOOKUP(F1164,CategoryLookup,2,FALSE), "")</f>
        <v/>
      </c>
      <c r="F1164" s="126" t="n"/>
      <c r="G1164" s="127" t="n"/>
      <c r="H1164" s="127" t="n"/>
      <c r="I1164" s="127" t="n"/>
      <c r="J1164" s="127" t="n"/>
      <c r="K1164" s="127" t="n"/>
      <c r="L1164" s="127" t="n"/>
      <c r="M1164" s="127" t="n"/>
      <c r="N1164" s="120" t="n"/>
      <c r="O1164" s="120" t="n"/>
      <c r="P1164" s="120" t="n"/>
      <c r="Q1164" s="120" t="n"/>
      <c r="R1164" s="121" t="n"/>
      <c r="S1164" s="121" t="n"/>
      <c r="T1164" s="121" t="n"/>
      <c r="U1164" s="121" t="n"/>
      <c r="V1164" s="117">
        <f>IF(P1164="NA","NA",IF(P1164&lt;&gt;"",TEXT(P1164-N1164,"[h].mm"),""))</f>
        <v/>
      </c>
      <c r="W1164" s="118">
        <f>IF(AND(R1164="",S1164=""),"",R1164+S1164)</f>
        <v/>
      </c>
      <c r="X1164" s="116">
        <f>IF(O1164&lt;&gt;"",DATE(YEAR(O1164), MONTH(O1164), DAY(O1164)),"")</f>
        <v/>
      </c>
      <c r="Y1164" s="122" t="n"/>
      <c r="Z1164" s="123" t="n"/>
      <c r="AA1164" s="117">
        <f>IF(F1164="Re-assigned","NA",IF(W1164="","",IF(W1164&gt;=VLOOKUP(D1164,SLAMatrix,3,FALSE),"Yes",IF(W1164&lt;VLOOKUP(D1164,SLAMatrix,2,FALSE),"No","Internal"))))</f>
        <v/>
      </c>
      <c r="AB1164" s="123" t="n"/>
      <c r="AC1164" s="123" t="n"/>
      <c r="AD1164" s="119" t="n"/>
      <c r="AE1164" s="125" t="n"/>
      <c r="AF1164" s="124">
        <f>MONTH(O1164)</f>
        <v/>
      </c>
      <c r="AG1164" s="124">
        <f>VLOOKUP(IFERROR(MID(AE1164,1,(FIND(",",AE1164,1)-1)),AE1164),Facility_Region_Mapping,2,FALSE)</f>
        <v/>
      </c>
      <c r="AH1164" s="124" t="n"/>
      <c r="AI1164" s="124">
        <f>IF(C1164&lt;&gt;"",IF(M1164="ESM User",getInterfaceName($C1164),"NA"),"")</f>
        <v/>
      </c>
      <c r="AJ1164" s="116">
        <f>IF(Q1164&lt;&gt;"",DATE(YEAR(Q1164), MONTH(Q1164), DAY(Q1164)),"")</f>
        <v/>
      </c>
      <c r="AK1164" s="130">
        <f>IF(Q1164&lt;&gt;0,Q1164-N1164,TODAY()-N1164)</f>
        <v/>
      </c>
      <c r="AL1164" s="112">
        <f>IF(F1164="Re-assigned",0,IF(H1164="Closed",0,IF(H1164="Service Restored",0,IF(H1164="",0,1))))</f>
        <v/>
      </c>
      <c r="AM1164" s="124">
        <f>IF(AL1164=0,"",IF(AK1164&gt;20.99,"Aged","Non-Aged"))</f>
        <v/>
      </c>
      <c r="AN1164" s="112">
        <f>IF(Q1164&lt;&gt;"",MONTH(Q1164),"")</f>
        <v/>
      </c>
      <c r="AO1164" s="112">
        <f>IFERROR(VALUE(V1164),0)</f>
        <v/>
      </c>
    </row>
    <row customFormat="1" customHeight="1" ht="29.25" r="1165" s="112" spans="1:41">
      <c r="A1165" s="127" t="n"/>
      <c r="B1165" s="113" t="n"/>
      <c r="C1165" s="127" t="n"/>
      <c r="D1165" s="127" t="n"/>
      <c r="E1165" s="114">
        <f>IF(F1165 &lt;&gt; "",VLOOKUP(F1165,CategoryLookup,2,FALSE), "")</f>
        <v/>
      </c>
      <c r="F1165" s="126" t="n"/>
      <c r="G1165" s="127" t="n"/>
      <c r="H1165" s="127" t="n"/>
      <c r="I1165" s="127" t="n"/>
      <c r="J1165" s="127" t="n"/>
      <c r="K1165" s="127" t="n"/>
      <c r="L1165" s="127" t="n"/>
      <c r="M1165" s="127" t="n"/>
      <c r="N1165" s="120" t="n"/>
      <c r="O1165" s="120" t="n"/>
      <c r="P1165" s="120" t="n"/>
      <c r="Q1165" s="120" t="n"/>
      <c r="R1165" s="121" t="n"/>
      <c r="S1165" s="121" t="n"/>
      <c r="T1165" s="121" t="n"/>
      <c r="U1165" s="121" t="n"/>
      <c r="V1165" s="117">
        <f>IF(P1165="NA","NA",IF(P1165&lt;&gt;"",TEXT(P1165-N1165,"[h].mm"),""))</f>
        <v/>
      </c>
      <c r="W1165" s="118">
        <f>IF(AND(R1165="",S1165=""),"",R1165+S1165)</f>
        <v/>
      </c>
      <c r="X1165" s="116">
        <f>IF(O1165&lt;&gt;"",DATE(YEAR(O1165), MONTH(O1165), DAY(O1165)),"")</f>
        <v/>
      </c>
      <c r="Y1165" s="122" t="n"/>
      <c r="Z1165" s="123" t="n"/>
      <c r="AA1165" s="117">
        <f>IF(F1165="Re-assigned","NA",IF(W1165="","",IF(W1165&gt;=VLOOKUP(D1165,SLAMatrix,3,FALSE),"Yes",IF(W1165&lt;VLOOKUP(D1165,SLAMatrix,2,FALSE),"No","Internal"))))</f>
        <v/>
      </c>
      <c r="AB1165" s="123" t="n"/>
      <c r="AC1165" s="123" t="n"/>
      <c r="AD1165" s="119" t="n"/>
      <c r="AE1165" s="125" t="n"/>
      <c r="AF1165" s="124">
        <f>MONTH(O1165)</f>
        <v/>
      </c>
      <c r="AG1165" s="124">
        <f>VLOOKUP(IFERROR(MID(AE1165,1,(FIND(",",AE1165,1)-1)),AE1165),Facility_Region_Mapping,2,FALSE)</f>
        <v/>
      </c>
      <c r="AH1165" s="124" t="n"/>
      <c r="AI1165" s="124">
        <f>IF(C1165&lt;&gt;"",IF(M1165="ESM User",getInterfaceName($C1165),"NA"),"")</f>
        <v/>
      </c>
      <c r="AJ1165" s="116">
        <f>IF(Q1165&lt;&gt;"",DATE(YEAR(Q1165), MONTH(Q1165), DAY(Q1165)),"")</f>
        <v/>
      </c>
      <c r="AK1165" s="130">
        <f>IF(Q1165&lt;&gt;0,Q1165-N1165,TODAY()-N1165)</f>
        <v/>
      </c>
      <c r="AL1165" s="112">
        <f>IF(F1165="Re-assigned",0,IF(H1165="Closed",0,IF(H1165="Service Restored",0,IF(H1165="",0,1))))</f>
        <v/>
      </c>
      <c r="AM1165" s="124">
        <f>IF(AL1165=0,"",IF(AK1165&gt;20.99,"Aged","Non-Aged"))</f>
        <v/>
      </c>
      <c r="AN1165" s="112">
        <f>IF(Q1165&lt;&gt;"",MONTH(Q1165),"")</f>
        <v/>
      </c>
      <c r="AO1165" s="112">
        <f>IFERROR(VALUE(V1165),0)</f>
        <v/>
      </c>
    </row>
    <row customFormat="1" customHeight="1" ht="29.25" r="1166" s="112" spans="1:41">
      <c r="A1166" s="127" t="n"/>
      <c r="B1166" s="113" t="n"/>
      <c r="C1166" s="127" t="n"/>
      <c r="D1166" s="127" t="n"/>
      <c r="E1166" s="114">
        <f>IF(F1166 &lt;&gt; "",VLOOKUP(F1166,CategoryLookup,2,FALSE), "")</f>
        <v/>
      </c>
      <c r="F1166" s="126" t="n"/>
      <c r="G1166" s="127" t="n"/>
      <c r="H1166" s="127" t="n"/>
      <c r="I1166" s="127" t="n"/>
      <c r="J1166" s="127" t="n"/>
      <c r="K1166" s="127" t="n"/>
      <c r="L1166" s="127" t="n"/>
      <c r="M1166" s="127" t="n"/>
      <c r="N1166" s="120" t="n"/>
      <c r="O1166" s="120" t="n"/>
      <c r="P1166" s="120" t="n"/>
      <c r="Q1166" s="120" t="n"/>
      <c r="R1166" s="121" t="n"/>
      <c r="S1166" s="121" t="n"/>
      <c r="T1166" s="121" t="n"/>
      <c r="U1166" s="121" t="n"/>
      <c r="V1166" s="117">
        <f>IF(P1166="NA","NA",IF(P1166&lt;&gt;"",TEXT(P1166-N1166,"[h].mm"),""))</f>
        <v/>
      </c>
      <c r="W1166" s="118">
        <f>IF(AND(R1166="",S1166=""),"",R1166+S1166)</f>
        <v/>
      </c>
      <c r="X1166" s="116">
        <f>IF(O1166&lt;&gt;"",DATE(YEAR(O1166), MONTH(O1166), DAY(O1166)),"")</f>
        <v/>
      </c>
      <c r="Y1166" s="122" t="n"/>
      <c r="Z1166" s="123" t="n"/>
      <c r="AA1166" s="117">
        <f>IF(F1166="Re-assigned","NA",IF(W1166="","",IF(W1166&gt;=VLOOKUP(D1166,SLAMatrix,3,FALSE),"Yes",IF(W1166&lt;VLOOKUP(D1166,SLAMatrix,2,FALSE),"No","Internal"))))</f>
        <v/>
      </c>
      <c r="AB1166" s="123" t="n"/>
      <c r="AC1166" s="123" t="n"/>
      <c r="AD1166" s="119" t="n"/>
      <c r="AE1166" s="125" t="n"/>
      <c r="AF1166" s="124">
        <f>MONTH(O1166)</f>
        <v/>
      </c>
      <c r="AG1166" s="124">
        <f>VLOOKUP(IFERROR(MID(AE1166,1,(FIND(",",AE1166,1)-1)),AE1166),Facility_Region_Mapping,2,FALSE)</f>
        <v/>
      </c>
      <c r="AH1166" s="124" t="n"/>
      <c r="AI1166" s="124">
        <f>IF(C1166&lt;&gt;"",IF(M1166="ESM User",getInterfaceName($C1166),"NA"),"")</f>
        <v/>
      </c>
      <c r="AJ1166" s="116">
        <f>IF(Q1166&lt;&gt;"",DATE(YEAR(Q1166), MONTH(Q1166), DAY(Q1166)),"")</f>
        <v/>
      </c>
      <c r="AK1166" s="130">
        <f>IF(Q1166&lt;&gt;0,Q1166-N1166,TODAY()-N1166)</f>
        <v/>
      </c>
      <c r="AL1166" s="112">
        <f>IF(F1166="Re-assigned",0,IF(H1166="Closed",0,IF(H1166="Service Restored",0,IF(H1166="",0,1))))</f>
        <v/>
      </c>
      <c r="AM1166" s="124">
        <f>IF(AL1166=0,"",IF(AK1166&gt;20.99,"Aged","Non-Aged"))</f>
        <v/>
      </c>
      <c r="AN1166" s="112">
        <f>IF(Q1166&lt;&gt;"",MONTH(Q1166),"")</f>
        <v/>
      </c>
      <c r="AO1166" s="112">
        <f>IFERROR(VALUE(V1166),0)</f>
        <v/>
      </c>
    </row>
    <row customFormat="1" customHeight="1" ht="29.25" r="1167" s="112" spans="1:41">
      <c r="A1167" s="127" t="n"/>
      <c r="B1167" s="113" t="n"/>
      <c r="C1167" s="127" t="n"/>
      <c r="D1167" s="127" t="n"/>
      <c r="E1167" s="114">
        <f>IF(F1167 &lt;&gt; "",VLOOKUP(F1167,CategoryLookup,2,FALSE), "")</f>
        <v/>
      </c>
      <c r="F1167" s="126" t="n"/>
      <c r="G1167" s="127" t="n"/>
      <c r="H1167" s="127" t="n"/>
      <c r="I1167" s="127" t="n"/>
      <c r="J1167" s="127" t="n"/>
      <c r="K1167" s="127" t="n"/>
      <c r="L1167" s="127" t="n"/>
      <c r="M1167" s="127" t="n"/>
      <c r="N1167" s="120" t="n"/>
      <c r="O1167" s="120" t="n"/>
      <c r="P1167" s="120" t="n"/>
      <c r="Q1167" s="120" t="n"/>
      <c r="R1167" s="121" t="n"/>
      <c r="S1167" s="121" t="n"/>
      <c r="T1167" s="121" t="n"/>
      <c r="U1167" s="121" t="n"/>
      <c r="V1167" s="117">
        <f>IF(P1167="NA","NA",IF(P1167&lt;&gt;"",TEXT(P1167-N1167,"[h].mm"),""))</f>
        <v/>
      </c>
      <c r="W1167" s="118">
        <f>IF(AND(R1167="",S1167=""),"",R1167+S1167)</f>
        <v/>
      </c>
      <c r="X1167" s="116">
        <f>IF(O1167&lt;&gt;"",DATE(YEAR(O1167), MONTH(O1167), DAY(O1167)),"")</f>
        <v/>
      </c>
      <c r="Y1167" s="122" t="n"/>
      <c r="Z1167" s="123" t="n"/>
      <c r="AA1167" s="117">
        <f>IF(F1167="Re-assigned","NA",IF(W1167="","",IF(W1167&gt;=VLOOKUP(D1167,SLAMatrix,3,FALSE),"Yes",IF(W1167&lt;VLOOKUP(D1167,SLAMatrix,2,FALSE),"No","Internal"))))</f>
        <v/>
      </c>
      <c r="AB1167" s="123" t="n"/>
      <c r="AC1167" s="123" t="n"/>
      <c r="AD1167" s="119" t="n"/>
      <c r="AE1167" s="125" t="n"/>
      <c r="AF1167" s="124">
        <f>MONTH(O1167)</f>
        <v/>
      </c>
      <c r="AG1167" s="124">
        <f>VLOOKUP(IFERROR(MID(AE1167,1,(FIND(",",AE1167,1)-1)),AE1167),Facility_Region_Mapping,2,FALSE)</f>
        <v/>
      </c>
      <c r="AH1167" s="124" t="n"/>
      <c r="AI1167" s="124">
        <f>IF(C1167&lt;&gt;"",IF(M1167="ESM User",getInterfaceName($C1167),"NA"),"")</f>
        <v/>
      </c>
      <c r="AJ1167" s="116">
        <f>IF(Q1167&lt;&gt;"",DATE(YEAR(Q1167), MONTH(Q1167), DAY(Q1167)),"")</f>
        <v/>
      </c>
      <c r="AK1167" s="130">
        <f>IF(Q1167&lt;&gt;0,Q1167-N1167,TODAY()-N1167)</f>
        <v/>
      </c>
      <c r="AL1167" s="112">
        <f>IF(F1167="Re-assigned",0,IF(H1167="Closed",0,IF(H1167="Service Restored",0,IF(H1167="",0,1))))</f>
        <v/>
      </c>
      <c r="AM1167" s="124">
        <f>IF(AL1167=0,"",IF(AK1167&gt;20.99,"Aged","Non-Aged"))</f>
        <v/>
      </c>
      <c r="AN1167" s="112">
        <f>IF(Q1167&lt;&gt;"",MONTH(Q1167),"")</f>
        <v/>
      </c>
      <c r="AO1167" s="112">
        <f>IFERROR(VALUE(V1167),0)</f>
        <v/>
      </c>
    </row>
    <row customFormat="1" customHeight="1" ht="29.25" r="1168" s="112" spans="1:41">
      <c r="A1168" s="127" t="n"/>
      <c r="B1168" s="113" t="n"/>
      <c r="C1168" s="127" t="n"/>
      <c r="D1168" s="127" t="n"/>
      <c r="E1168" s="114">
        <f>IF(F1168 &lt;&gt; "",VLOOKUP(F1168,CategoryLookup,2,FALSE), "")</f>
        <v/>
      </c>
      <c r="F1168" s="126" t="n"/>
      <c r="G1168" s="127" t="n"/>
      <c r="H1168" s="127" t="n"/>
      <c r="I1168" s="127" t="n"/>
      <c r="J1168" s="127" t="n"/>
      <c r="K1168" s="127" t="n"/>
      <c r="L1168" s="127" t="n"/>
      <c r="M1168" s="127" t="n"/>
      <c r="N1168" s="120" t="n"/>
      <c r="O1168" s="120" t="n"/>
      <c r="P1168" s="120" t="n"/>
      <c r="Q1168" s="120" t="n"/>
      <c r="R1168" s="121" t="n"/>
      <c r="S1168" s="121" t="n"/>
      <c r="T1168" s="121" t="n"/>
      <c r="U1168" s="121" t="n"/>
      <c r="V1168" s="117">
        <f>IF(P1168="NA","NA",IF(P1168&lt;&gt;"",TEXT(P1168-N1168,"[h].mm"),""))</f>
        <v/>
      </c>
      <c r="W1168" s="118">
        <f>IF(AND(R1168="",S1168=""),"",R1168+S1168)</f>
        <v/>
      </c>
      <c r="X1168" s="116">
        <f>IF(O1168&lt;&gt;"",DATE(YEAR(O1168), MONTH(O1168), DAY(O1168)),"")</f>
        <v/>
      </c>
      <c r="Y1168" s="122" t="n"/>
      <c r="Z1168" s="123" t="n"/>
      <c r="AA1168" s="117">
        <f>IF(F1168="Re-assigned","NA",IF(W1168="","",IF(W1168&gt;=VLOOKUP(D1168,SLAMatrix,3,FALSE),"Yes",IF(W1168&lt;VLOOKUP(D1168,SLAMatrix,2,FALSE),"No","Internal"))))</f>
        <v/>
      </c>
      <c r="AB1168" s="123" t="n"/>
      <c r="AC1168" s="123" t="n"/>
      <c r="AD1168" s="119" t="n"/>
      <c r="AE1168" s="125" t="n"/>
      <c r="AF1168" s="124">
        <f>MONTH(O1168)</f>
        <v/>
      </c>
      <c r="AG1168" s="124">
        <f>VLOOKUP(IFERROR(MID(AE1168,1,(FIND(",",AE1168,1)-1)),AE1168),Facility_Region_Mapping,2,FALSE)</f>
        <v/>
      </c>
      <c r="AH1168" s="124" t="n"/>
      <c r="AI1168" s="124">
        <f>IF(C1168&lt;&gt;"",IF(M1168="ESM User",getInterfaceName($C1168),"NA"),"")</f>
        <v/>
      </c>
      <c r="AJ1168" s="116">
        <f>IF(Q1168&lt;&gt;"",DATE(YEAR(Q1168), MONTH(Q1168), DAY(Q1168)),"")</f>
        <v/>
      </c>
      <c r="AK1168" s="130">
        <f>IF(Q1168&lt;&gt;0,Q1168-N1168,TODAY()-N1168)</f>
        <v/>
      </c>
      <c r="AL1168" s="112">
        <f>IF(F1168="Re-assigned",0,IF(H1168="Closed",0,IF(H1168="Service Restored",0,IF(H1168="",0,1))))</f>
        <v/>
      </c>
      <c r="AM1168" s="124">
        <f>IF(AL1168=0,"",IF(AK1168&gt;20.99,"Aged","Non-Aged"))</f>
        <v/>
      </c>
      <c r="AN1168" s="112">
        <f>IF(Q1168&lt;&gt;"",MONTH(Q1168),"")</f>
        <v/>
      </c>
      <c r="AO1168" s="112">
        <f>IFERROR(VALUE(V1168),0)</f>
        <v/>
      </c>
    </row>
    <row customFormat="1" customHeight="1" ht="29.25" r="1169" s="112" spans="1:41">
      <c r="A1169" s="127" t="n"/>
      <c r="B1169" s="113" t="n"/>
      <c r="C1169" s="127" t="n"/>
      <c r="D1169" s="127" t="n"/>
      <c r="E1169" s="114">
        <f>IF(F1169 &lt;&gt; "",VLOOKUP(F1169,CategoryLookup,2,FALSE), "")</f>
        <v/>
      </c>
      <c r="F1169" s="126" t="n"/>
      <c r="G1169" s="127" t="n"/>
      <c r="H1169" s="127" t="n"/>
      <c r="I1169" s="127" t="n"/>
      <c r="J1169" s="127" t="n"/>
      <c r="K1169" s="127" t="n"/>
      <c r="L1169" s="127" t="n"/>
      <c r="M1169" s="127" t="n"/>
      <c r="N1169" s="120" t="n"/>
      <c r="O1169" s="120" t="n"/>
      <c r="P1169" s="120" t="n"/>
      <c r="Q1169" s="120" t="n"/>
      <c r="R1169" s="121" t="n"/>
      <c r="S1169" s="121" t="n"/>
      <c r="T1169" s="121" t="n"/>
      <c r="U1169" s="121" t="n"/>
      <c r="V1169" s="117">
        <f>IF(P1169="NA","NA",IF(P1169&lt;&gt;"",TEXT(P1169-N1169,"[h].mm"),""))</f>
        <v/>
      </c>
      <c r="W1169" s="118">
        <f>IF(AND(R1169="",S1169=""),"",R1169+S1169)</f>
        <v/>
      </c>
      <c r="X1169" s="116">
        <f>IF(O1169&lt;&gt;"",DATE(YEAR(O1169), MONTH(O1169), DAY(O1169)),"")</f>
        <v/>
      </c>
      <c r="Y1169" s="122" t="n"/>
      <c r="Z1169" s="123" t="n"/>
      <c r="AA1169" s="117">
        <f>IF(F1169="Re-assigned","NA",IF(W1169="","",IF(W1169&gt;=VLOOKUP(D1169,SLAMatrix,3,FALSE),"Yes",IF(W1169&lt;VLOOKUP(D1169,SLAMatrix,2,FALSE),"No","Internal"))))</f>
        <v/>
      </c>
      <c r="AB1169" s="123" t="n"/>
      <c r="AC1169" s="123" t="n"/>
      <c r="AD1169" s="119" t="n"/>
      <c r="AE1169" s="125" t="n"/>
      <c r="AF1169" s="124">
        <f>MONTH(O1169)</f>
        <v/>
      </c>
      <c r="AG1169" s="124">
        <f>VLOOKUP(IFERROR(MID(AE1169,1,(FIND(",",AE1169,1)-1)),AE1169),Facility_Region_Mapping,2,FALSE)</f>
        <v/>
      </c>
      <c r="AH1169" s="124" t="n"/>
      <c r="AI1169" s="124">
        <f>IF(C1169&lt;&gt;"",IF(M1169="ESM User",getInterfaceName($C1169),"NA"),"")</f>
        <v/>
      </c>
      <c r="AJ1169" s="116">
        <f>IF(Q1169&lt;&gt;"",DATE(YEAR(Q1169), MONTH(Q1169), DAY(Q1169)),"")</f>
        <v/>
      </c>
      <c r="AK1169" s="130">
        <f>IF(Q1169&lt;&gt;0,Q1169-N1169,TODAY()-N1169)</f>
        <v/>
      </c>
      <c r="AL1169" s="112">
        <f>IF(F1169="Re-assigned",0,IF(H1169="Closed",0,IF(H1169="Service Restored",0,IF(H1169="",0,1))))</f>
        <v/>
      </c>
      <c r="AM1169" s="124">
        <f>IF(AL1169=0,"",IF(AK1169&gt;20.99,"Aged","Non-Aged"))</f>
        <v/>
      </c>
      <c r="AN1169" s="112">
        <f>IF(Q1169&lt;&gt;"",MONTH(Q1169),"")</f>
        <v/>
      </c>
      <c r="AO1169" s="112">
        <f>IFERROR(VALUE(V1169),0)</f>
        <v/>
      </c>
    </row>
    <row customFormat="1" customHeight="1" ht="29.25" r="1170" s="112" spans="1:41">
      <c r="A1170" s="127" t="n"/>
      <c r="B1170" s="113" t="n"/>
      <c r="C1170" s="127" t="n"/>
      <c r="D1170" s="127" t="n"/>
      <c r="E1170" s="114">
        <f>IF(F1170 &lt;&gt; "",VLOOKUP(F1170,CategoryLookup,2,FALSE), "")</f>
        <v/>
      </c>
      <c r="F1170" s="126" t="n"/>
      <c r="G1170" s="127" t="n"/>
      <c r="H1170" s="127" t="n"/>
      <c r="I1170" s="127" t="n"/>
      <c r="J1170" s="127" t="n"/>
      <c r="K1170" s="127" t="n"/>
      <c r="L1170" s="127" t="n"/>
      <c r="M1170" s="127" t="n"/>
      <c r="N1170" s="120" t="n"/>
      <c r="O1170" s="120" t="n"/>
      <c r="P1170" s="120" t="n"/>
      <c r="Q1170" s="120" t="n"/>
      <c r="R1170" s="121" t="n"/>
      <c r="S1170" s="121" t="n"/>
      <c r="T1170" s="121" t="n"/>
      <c r="U1170" s="121" t="n"/>
      <c r="V1170" s="117">
        <f>IF(P1170="NA","NA",IF(P1170&lt;&gt;"",TEXT(P1170-N1170,"[h].mm"),""))</f>
        <v/>
      </c>
      <c r="W1170" s="118">
        <f>IF(AND(R1170="",S1170=""),"",R1170+S1170)</f>
        <v/>
      </c>
      <c r="X1170" s="116">
        <f>IF(O1170&lt;&gt;"",DATE(YEAR(O1170), MONTH(O1170), DAY(O1170)),"")</f>
        <v/>
      </c>
      <c r="Y1170" s="122" t="n"/>
      <c r="Z1170" s="123" t="n"/>
      <c r="AA1170" s="117">
        <f>IF(F1170="Re-assigned","NA",IF(W1170="","",IF(W1170&gt;=VLOOKUP(D1170,SLAMatrix,3,FALSE),"Yes",IF(W1170&lt;VLOOKUP(D1170,SLAMatrix,2,FALSE),"No","Internal"))))</f>
        <v/>
      </c>
      <c r="AB1170" s="123" t="n"/>
      <c r="AC1170" s="123" t="n"/>
      <c r="AD1170" s="119" t="n"/>
      <c r="AE1170" s="125" t="n"/>
      <c r="AF1170" s="124">
        <f>MONTH(O1170)</f>
        <v/>
      </c>
      <c r="AG1170" s="124">
        <f>VLOOKUP(IFERROR(MID(AE1170,1,(FIND(",",AE1170,1)-1)),AE1170),Facility_Region_Mapping,2,FALSE)</f>
        <v/>
      </c>
      <c r="AH1170" s="124" t="n"/>
      <c r="AI1170" s="124">
        <f>IF(C1170&lt;&gt;"",IF(M1170="ESM User",getInterfaceName($C1170),"NA"),"")</f>
        <v/>
      </c>
      <c r="AJ1170" s="116">
        <f>IF(Q1170&lt;&gt;"",DATE(YEAR(Q1170), MONTH(Q1170), DAY(Q1170)),"")</f>
        <v/>
      </c>
      <c r="AK1170" s="130">
        <f>IF(Q1170&lt;&gt;0,Q1170-N1170,TODAY()-N1170)</f>
        <v/>
      </c>
      <c r="AL1170" s="112">
        <f>IF(F1170="Re-assigned",0,IF(H1170="Closed",0,IF(H1170="Service Restored",0,IF(H1170="",0,1))))</f>
        <v/>
      </c>
      <c r="AM1170" s="124">
        <f>IF(AL1170=0,"",IF(AK1170&gt;20.99,"Aged","Non-Aged"))</f>
        <v/>
      </c>
      <c r="AN1170" s="112">
        <f>IF(Q1170&lt;&gt;"",MONTH(Q1170),"")</f>
        <v/>
      </c>
      <c r="AO1170" s="112">
        <f>IFERROR(VALUE(V1170),0)</f>
        <v/>
      </c>
    </row>
    <row customFormat="1" customHeight="1" ht="29.25" r="1171" s="112" spans="1:41">
      <c r="A1171" s="127" t="n"/>
      <c r="B1171" s="113" t="n"/>
      <c r="C1171" s="127" t="n"/>
      <c r="D1171" s="127" t="n"/>
      <c r="E1171" s="114">
        <f>IF(F1171 &lt;&gt; "",VLOOKUP(F1171,CategoryLookup,2,FALSE), "")</f>
        <v/>
      </c>
      <c r="F1171" s="126" t="n"/>
      <c r="G1171" s="127" t="n"/>
      <c r="H1171" s="127" t="n"/>
      <c r="I1171" s="127" t="n"/>
      <c r="J1171" s="127" t="n"/>
      <c r="K1171" s="127" t="n"/>
      <c r="L1171" s="127" t="n"/>
      <c r="M1171" s="127" t="n"/>
      <c r="N1171" s="120" t="n"/>
      <c r="O1171" s="120" t="n"/>
      <c r="P1171" s="120" t="n"/>
      <c r="Q1171" s="120" t="n"/>
      <c r="R1171" s="121" t="n"/>
      <c r="S1171" s="121" t="n"/>
      <c r="T1171" s="121" t="n"/>
      <c r="U1171" s="121" t="n"/>
      <c r="V1171" s="117">
        <f>IF(P1171="NA","NA",IF(P1171&lt;&gt;"",TEXT(P1171-N1171,"[h].mm"),""))</f>
        <v/>
      </c>
      <c r="W1171" s="118">
        <f>IF(AND(R1171="",S1171=""),"",R1171+S1171)</f>
        <v/>
      </c>
      <c r="X1171" s="116">
        <f>IF(O1171&lt;&gt;"",DATE(YEAR(O1171), MONTH(O1171), DAY(O1171)),"")</f>
        <v/>
      </c>
      <c r="Y1171" s="122" t="n"/>
      <c r="Z1171" s="123" t="n"/>
      <c r="AA1171" s="117">
        <f>IF(F1171="Re-assigned","NA",IF(W1171="","",IF(W1171&gt;=VLOOKUP(D1171,SLAMatrix,3,FALSE),"Yes",IF(W1171&lt;VLOOKUP(D1171,SLAMatrix,2,FALSE),"No","Internal"))))</f>
        <v/>
      </c>
      <c r="AB1171" s="123" t="n"/>
      <c r="AC1171" s="123" t="n"/>
      <c r="AD1171" s="119" t="n"/>
      <c r="AE1171" s="125" t="n"/>
      <c r="AF1171" s="124">
        <f>MONTH(O1171)</f>
        <v/>
      </c>
      <c r="AG1171" s="124">
        <f>VLOOKUP(IFERROR(MID(AE1171,1,(FIND(",",AE1171,1)-1)),AE1171),Facility_Region_Mapping,2,FALSE)</f>
        <v/>
      </c>
      <c r="AH1171" s="124" t="n"/>
      <c r="AI1171" s="124">
        <f>IF(C1171&lt;&gt;"",IF(M1171="ESM User",getInterfaceName($C1171),"NA"),"")</f>
        <v/>
      </c>
      <c r="AJ1171" s="116">
        <f>IF(Q1171&lt;&gt;"",DATE(YEAR(Q1171), MONTH(Q1171), DAY(Q1171)),"")</f>
        <v/>
      </c>
      <c r="AK1171" s="130">
        <f>IF(Q1171&lt;&gt;0,Q1171-N1171,TODAY()-N1171)</f>
        <v/>
      </c>
      <c r="AL1171" s="112">
        <f>IF(F1171="Re-assigned",0,IF(H1171="Closed",0,IF(H1171="Service Restored",0,IF(H1171="",0,1))))</f>
        <v/>
      </c>
      <c r="AM1171" s="124">
        <f>IF(AL1171=0,"",IF(AK1171&gt;20.99,"Aged","Non-Aged"))</f>
        <v/>
      </c>
      <c r="AN1171" s="112">
        <f>IF(Q1171&lt;&gt;"",MONTH(Q1171),"")</f>
        <v/>
      </c>
      <c r="AO1171" s="112">
        <f>IFERROR(VALUE(V1171),0)</f>
        <v/>
      </c>
    </row>
    <row customFormat="1" customHeight="1" ht="29.25" r="1172" s="112" spans="1:41">
      <c r="A1172" s="127" t="n"/>
      <c r="B1172" s="113" t="n"/>
      <c r="C1172" s="127" t="n"/>
      <c r="D1172" s="127" t="n"/>
      <c r="E1172" s="114">
        <f>IF(F1172 &lt;&gt; "",VLOOKUP(F1172,CategoryLookup,2,FALSE), "")</f>
        <v/>
      </c>
      <c r="F1172" s="126" t="n"/>
      <c r="G1172" s="127" t="n"/>
      <c r="H1172" s="127" t="n"/>
      <c r="I1172" s="127" t="n"/>
      <c r="J1172" s="127" t="n"/>
      <c r="K1172" s="127" t="n"/>
      <c r="L1172" s="127" t="n"/>
      <c r="M1172" s="127" t="n"/>
      <c r="N1172" s="120" t="n"/>
      <c r="O1172" s="120" t="n"/>
      <c r="P1172" s="120" t="n"/>
      <c r="Q1172" s="120" t="n"/>
      <c r="R1172" s="121" t="n"/>
      <c r="S1172" s="121" t="n"/>
      <c r="T1172" s="121" t="n"/>
      <c r="U1172" s="121" t="n"/>
      <c r="V1172" s="117">
        <f>IF(P1172="NA","NA",IF(P1172&lt;&gt;"",TEXT(P1172-N1172,"[h].mm"),""))</f>
        <v/>
      </c>
      <c r="W1172" s="118">
        <f>IF(AND(R1172="",S1172=""),"",R1172+S1172)</f>
        <v/>
      </c>
      <c r="X1172" s="116">
        <f>IF(O1172&lt;&gt;"",DATE(YEAR(O1172), MONTH(O1172), DAY(O1172)),"")</f>
        <v/>
      </c>
      <c r="Y1172" s="122" t="n"/>
      <c r="Z1172" s="123" t="n"/>
      <c r="AA1172" s="117">
        <f>IF(F1172="Re-assigned","NA",IF(W1172="","",IF(W1172&gt;=VLOOKUP(D1172,SLAMatrix,3,FALSE),"Yes",IF(W1172&lt;VLOOKUP(D1172,SLAMatrix,2,FALSE),"No","Internal"))))</f>
        <v/>
      </c>
      <c r="AB1172" s="123" t="n"/>
      <c r="AC1172" s="123" t="n"/>
      <c r="AD1172" s="119" t="n"/>
      <c r="AE1172" s="125" t="n"/>
      <c r="AF1172" s="124">
        <f>MONTH(O1172)</f>
        <v/>
      </c>
      <c r="AG1172" s="124">
        <f>VLOOKUP(IFERROR(MID(AE1172,1,(FIND(",",AE1172,1)-1)),AE1172),Facility_Region_Mapping,2,FALSE)</f>
        <v/>
      </c>
      <c r="AH1172" s="124" t="n"/>
      <c r="AI1172" s="124">
        <f>IF(C1172&lt;&gt;"",IF(M1172="ESM User",getInterfaceName($C1172),"NA"),"")</f>
        <v/>
      </c>
      <c r="AJ1172" s="116">
        <f>IF(Q1172&lt;&gt;"",DATE(YEAR(Q1172), MONTH(Q1172), DAY(Q1172)),"")</f>
        <v/>
      </c>
      <c r="AK1172" s="130">
        <f>IF(Q1172&lt;&gt;0,Q1172-N1172,TODAY()-N1172)</f>
        <v/>
      </c>
      <c r="AL1172" s="112">
        <f>IF(F1172="Re-assigned",0,IF(H1172="Closed",0,IF(H1172="Service Restored",0,IF(H1172="",0,1))))</f>
        <v/>
      </c>
      <c r="AM1172" s="124">
        <f>IF(AL1172=0,"",IF(AK1172&gt;20.99,"Aged","Non-Aged"))</f>
        <v/>
      </c>
      <c r="AN1172" s="112">
        <f>IF(Q1172&lt;&gt;"",MONTH(Q1172),"")</f>
        <v/>
      </c>
      <c r="AO1172" s="112">
        <f>IFERROR(VALUE(V1172),0)</f>
        <v/>
      </c>
    </row>
    <row customFormat="1" customHeight="1" ht="29.25" r="1173" s="112" spans="1:41">
      <c r="A1173" s="127" t="n"/>
      <c r="B1173" s="113" t="n"/>
      <c r="C1173" s="127" t="n"/>
      <c r="D1173" s="127" t="n"/>
      <c r="E1173" s="114">
        <f>IF(F1173 &lt;&gt; "",VLOOKUP(F1173,CategoryLookup,2,FALSE), "")</f>
        <v/>
      </c>
      <c r="F1173" s="126" t="n"/>
      <c r="G1173" s="127" t="n"/>
      <c r="H1173" s="127" t="n"/>
      <c r="I1173" s="127" t="n"/>
      <c r="J1173" s="127" t="n"/>
      <c r="K1173" s="127" t="n"/>
      <c r="L1173" s="127" t="n"/>
      <c r="M1173" s="127" t="n"/>
      <c r="N1173" s="120" t="n"/>
      <c r="O1173" s="120" t="n"/>
      <c r="P1173" s="120" t="n"/>
      <c r="Q1173" s="120" t="n"/>
      <c r="R1173" s="121" t="n"/>
      <c r="S1173" s="121" t="n"/>
      <c r="T1173" s="121" t="n"/>
      <c r="U1173" s="121" t="n"/>
      <c r="V1173" s="117">
        <f>IF(P1173="NA","NA",IF(P1173&lt;&gt;"",TEXT(P1173-N1173,"[h].mm"),""))</f>
        <v/>
      </c>
      <c r="W1173" s="118">
        <f>IF(AND(R1173="",S1173=""),"",R1173+S1173)</f>
        <v/>
      </c>
      <c r="X1173" s="116">
        <f>IF(O1173&lt;&gt;"",DATE(YEAR(O1173), MONTH(O1173), DAY(O1173)),"")</f>
        <v/>
      </c>
      <c r="Y1173" s="122" t="n"/>
      <c r="Z1173" s="123" t="n"/>
      <c r="AA1173" s="117">
        <f>IF(F1173="Re-assigned","NA",IF(W1173="","",IF(W1173&gt;=VLOOKUP(D1173,SLAMatrix,3,FALSE),"Yes",IF(W1173&lt;VLOOKUP(D1173,SLAMatrix,2,FALSE),"No","Internal"))))</f>
        <v/>
      </c>
      <c r="AB1173" s="123" t="n"/>
      <c r="AC1173" s="123" t="n"/>
      <c r="AD1173" s="119" t="n"/>
      <c r="AE1173" s="125" t="n"/>
      <c r="AF1173" s="124">
        <f>MONTH(O1173)</f>
        <v/>
      </c>
      <c r="AG1173" s="124">
        <f>VLOOKUP(IFERROR(MID(AE1173,1,(FIND(",",AE1173,1)-1)),AE1173),Facility_Region_Mapping,2,FALSE)</f>
        <v/>
      </c>
      <c r="AH1173" s="124" t="n"/>
      <c r="AI1173" s="124">
        <f>IF(C1173&lt;&gt;"",IF(M1173="ESM User",getInterfaceName($C1173),"NA"),"")</f>
        <v/>
      </c>
      <c r="AJ1173" s="116">
        <f>IF(Q1173&lt;&gt;"",DATE(YEAR(Q1173), MONTH(Q1173), DAY(Q1173)),"")</f>
        <v/>
      </c>
      <c r="AK1173" s="130">
        <f>IF(Q1173&lt;&gt;0,Q1173-N1173,TODAY()-N1173)</f>
        <v/>
      </c>
      <c r="AL1173" s="112">
        <f>IF(F1173="Re-assigned",0,IF(H1173="Closed",0,IF(H1173="Service Restored",0,IF(H1173="",0,1))))</f>
        <v/>
      </c>
      <c r="AM1173" s="124">
        <f>IF(AL1173=0,"",IF(AK1173&gt;20.99,"Aged","Non-Aged"))</f>
        <v/>
      </c>
      <c r="AN1173" s="112">
        <f>IF(Q1173&lt;&gt;"",MONTH(Q1173),"")</f>
        <v/>
      </c>
      <c r="AO1173" s="112">
        <f>IFERROR(VALUE(V1173),0)</f>
        <v/>
      </c>
    </row>
    <row customFormat="1" customHeight="1" ht="29.25" r="1174" s="112" spans="1:41">
      <c r="A1174" s="127" t="n"/>
      <c r="B1174" s="113" t="n"/>
      <c r="C1174" s="127" t="n"/>
      <c r="D1174" s="127" t="n"/>
      <c r="E1174" s="114">
        <f>IF(F1174 &lt;&gt; "",VLOOKUP(F1174,CategoryLookup,2,FALSE), "")</f>
        <v/>
      </c>
      <c r="F1174" s="126" t="n"/>
      <c r="G1174" s="127" t="n"/>
      <c r="H1174" s="127" t="n"/>
      <c r="I1174" s="127" t="n"/>
      <c r="J1174" s="127" t="n"/>
      <c r="K1174" s="127" t="n"/>
      <c r="L1174" s="127" t="n"/>
      <c r="M1174" s="127" t="n"/>
      <c r="N1174" s="120" t="n"/>
      <c r="O1174" s="120" t="n"/>
      <c r="P1174" s="120" t="n"/>
      <c r="Q1174" s="120" t="n"/>
      <c r="R1174" s="121" t="n"/>
      <c r="S1174" s="121" t="n"/>
      <c r="T1174" s="121" t="n"/>
      <c r="U1174" s="121" t="n"/>
      <c r="V1174" s="117">
        <f>IF(P1174="NA","NA",IF(P1174&lt;&gt;"",TEXT(P1174-N1174,"[h].mm"),""))</f>
        <v/>
      </c>
      <c r="W1174" s="118">
        <f>IF(AND(R1174="",S1174=""),"",R1174+S1174)</f>
        <v/>
      </c>
      <c r="X1174" s="116">
        <f>IF(O1174&lt;&gt;"",DATE(YEAR(O1174), MONTH(O1174), DAY(O1174)),"")</f>
        <v/>
      </c>
      <c r="Y1174" s="122" t="n"/>
      <c r="Z1174" s="123" t="n"/>
      <c r="AA1174" s="117">
        <f>IF(F1174="Re-assigned","NA",IF(W1174="","",IF(W1174&gt;=VLOOKUP(D1174,SLAMatrix,3,FALSE),"Yes",IF(W1174&lt;VLOOKUP(D1174,SLAMatrix,2,FALSE),"No","Internal"))))</f>
        <v/>
      </c>
      <c r="AB1174" s="123" t="n"/>
      <c r="AC1174" s="123" t="n"/>
      <c r="AD1174" s="119" t="n"/>
      <c r="AE1174" s="125" t="n"/>
      <c r="AF1174" s="124">
        <f>MONTH(O1174)</f>
        <v/>
      </c>
      <c r="AG1174" s="124">
        <f>VLOOKUP(IFERROR(MID(AE1174,1,(FIND(",",AE1174,1)-1)),AE1174),Facility_Region_Mapping,2,FALSE)</f>
        <v/>
      </c>
      <c r="AH1174" s="124" t="n"/>
      <c r="AI1174" s="124">
        <f>IF(C1174&lt;&gt;"",IF(M1174="ESM User",getInterfaceName($C1174),"NA"),"")</f>
        <v/>
      </c>
      <c r="AJ1174" s="116">
        <f>IF(Q1174&lt;&gt;"",DATE(YEAR(Q1174), MONTH(Q1174), DAY(Q1174)),"")</f>
        <v/>
      </c>
      <c r="AK1174" s="130">
        <f>IF(Q1174&lt;&gt;0,Q1174-N1174,TODAY()-N1174)</f>
        <v/>
      </c>
      <c r="AL1174" s="112">
        <f>IF(F1174="Re-assigned",0,IF(H1174="Closed",0,IF(H1174="Service Restored",0,IF(H1174="",0,1))))</f>
        <v/>
      </c>
      <c r="AM1174" s="124">
        <f>IF(AL1174=0,"",IF(AK1174&gt;20.99,"Aged","Non-Aged"))</f>
        <v/>
      </c>
      <c r="AN1174" s="112">
        <f>IF(Q1174&lt;&gt;"",MONTH(Q1174),"")</f>
        <v/>
      </c>
      <c r="AO1174" s="112">
        <f>IFERROR(VALUE(V1174),0)</f>
        <v/>
      </c>
    </row>
    <row customFormat="1" customHeight="1" ht="29.25" r="1175" s="112" spans="1:41">
      <c r="A1175" s="127" t="n"/>
      <c r="B1175" s="113" t="n"/>
      <c r="C1175" s="127" t="n"/>
      <c r="D1175" s="127" t="n"/>
      <c r="E1175" s="114">
        <f>IF(F1175 &lt;&gt; "",VLOOKUP(F1175,CategoryLookup,2,FALSE), "")</f>
        <v/>
      </c>
      <c r="F1175" s="126" t="n"/>
      <c r="G1175" s="127" t="n"/>
      <c r="H1175" s="127" t="n"/>
      <c r="I1175" s="127" t="n"/>
      <c r="J1175" s="127" t="n"/>
      <c r="K1175" s="127" t="n"/>
      <c r="L1175" s="127" t="n"/>
      <c r="M1175" s="127" t="n"/>
      <c r="N1175" s="120" t="n"/>
      <c r="O1175" s="120" t="n"/>
      <c r="P1175" s="120" t="n"/>
      <c r="Q1175" s="120" t="n"/>
      <c r="R1175" s="121" t="n"/>
      <c r="S1175" s="121" t="n"/>
      <c r="T1175" s="121" t="n"/>
      <c r="U1175" s="121" t="n"/>
      <c r="V1175" s="117">
        <f>IF(P1175="NA","NA",IF(P1175&lt;&gt;"",TEXT(P1175-N1175,"[h].mm"),""))</f>
        <v/>
      </c>
      <c r="W1175" s="118">
        <f>IF(AND(R1175="",S1175=""),"",R1175+S1175)</f>
        <v/>
      </c>
      <c r="X1175" s="116">
        <f>IF(O1175&lt;&gt;"",DATE(YEAR(O1175), MONTH(O1175), DAY(O1175)),"")</f>
        <v/>
      </c>
      <c r="Y1175" s="122" t="n"/>
      <c r="Z1175" s="123" t="n"/>
      <c r="AA1175" s="117">
        <f>IF(F1175="Re-assigned","NA",IF(W1175="","",IF(W1175&gt;=VLOOKUP(D1175,SLAMatrix,3,FALSE),"Yes",IF(W1175&lt;VLOOKUP(D1175,SLAMatrix,2,FALSE),"No","Internal"))))</f>
        <v/>
      </c>
      <c r="AB1175" s="123" t="n"/>
      <c r="AC1175" s="123" t="n"/>
      <c r="AD1175" s="119" t="n"/>
      <c r="AE1175" s="125" t="n"/>
      <c r="AF1175" s="124">
        <f>MONTH(O1175)</f>
        <v/>
      </c>
      <c r="AG1175" s="124">
        <f>VLOOKUP(IFERROR(MID(AE1175,1,(FIND(",",AE1175,1)-1)),AE1175),Facility_Region_Mapping,2,FALSE)</f>
        <v/>
      </c>
      <c r="AH1175" s="124" t="n"/>
      <c r="AI1175" s="124">
        <f>IF(C1175&lt;&gt;"",IF(M1175="ESM User",getInterfaceName($C1175),"NA"),"")</f>
        <v/>
      </c>
      <c r="AJ1175" s="116">
        <f>IF(Q1175&lt;&gt;"",DATE(YEAR(Q1175), MONTH(Q1175), DAY(Q1175)),"")</f>
        <v/>
      </c>
      <c r="AK1175" s="130">
        <f>IF(Q1175&lt;&gt;0,Q1175-N1175,TODAY()-N1175)</f>
        <v/>
      </c>
      <c r="AL1175" s="112">
        <f>IF(F1175="Re-assigned",0,IF(H1175="Closed",0,IF(H1175="Service Restored",0,IF(H1175="",0,1))))</f>
        <v/>
      </c>
      <c r="AM1175" s="124">
        <f>IF(AL1175=0,"",IF(AK1175&gt;20.99,"Aged","Non-Aged"))</f>
        <v/>
      </c>
      <c r="AN1175" s="112">
        <f>IF(Q1175&lt;&gt;"",MONTH(Q1175),"")</f>
        <v/>
      </c>
      <c r="AO1175" s="112">
        <f>IFERROR(VALUE(V1175),0)</f>
        <v/>
      </c>
    </row>
    <row customFormat="1" customHeight="1" ht="29.25" r="1176" s="112" spans="1:41">
      <c r="A1176" s="127" t="n"/>
      <c r="B1176" s="113" t="n"/>
      <c r="C1176" s="127" t="n"/>
      <c r="D1176" s="127" t="n"/>
      <c r="E1176" s="114">
        <f>IF(F1176 &lt;&gt; "",VLOOKUP(F1176,CategoryLookup,2,FALSE), "")</f>
        <v/>
      </c>
      <c r="F1176" s="126" t="n"/>
      <c r="G1176" s="127" t="n"/>
      <c r="H1176" s="127" t="n"/>
      <c r="I1176" s="127" t="n"/>
      <c r="J1176" s="127" t="n"/>
      <c r="K1176" s="127" t="n"/>
      <c r="L1176" s="127" t="n"/>
      <c r="M1176" s="127" t="n"/>
      <c r="N1176" s="120" t="n"/>
      <c r="O1176" s="120" t="n"/>
      <c r="P1176" s="120" t="n"/>
      <c r="Q1176" s="120" t="n"/>
      <c r="R1176" s="121" t="n"/>
      <c r="S1176" s="121" t="n"/>
      <c r="T1176" s="121" t="n"/>
      <c r="U1176" s="121" t="n"/>
      <c r="V1176" s="117">
        <f>IF(P1176="NA","NA",IF(P1176&lt;&gt;"",TEXT(P1176-N1176,"[h].mm"),""))</f>
        <v/>
      </c>
      <c r="W1176" s="118">
        <f>IF(AND(R1176="",S1176=""),"",R1176+S1176)</f>
        <v/>
      </c>
      <c r="X1176" s="116">
        <f>IF(O1176&lt;&gt;"",DATE(YEAR(O1176), MONTH(O1176), DAY(O1176)),"")</f>
        <v/>
      </c>
      <c r="Y1176" s="122" t="n"/>
      <c r="Z1176" s="123" t="n"/>
      <c r="AA1176" s="117">
        <f>IF(F1176="Re-assigned","NA",IF(W1176="","",IF(W1176&gt;=VLOOKUP(D1176,SLAMatrix,3,FALSE),"Yes",IF(W1176&lt;VLOOKUP(D1176,SLAMatrix,2,FALSE),"No","Internal"))))</f>
        <v/>
      </c>
      <c r="AB1176" s="123" t="n"/>
      <c r="AC1176" s="123" t="n"/>
      <c r="AD1176" s="119" t="n"/>
      <c r="AE1176" s="125" t="n"/>
      <c r="AF1176" s="124">
        <f>MONTH(O1176)</f>
        <v/>
      </c>
      <c r="AG1176" s="124">
        <f>VLOOKUP(IFERROR(MID(AE1176,1,(FIND(",",AE1176,1)-1)),AE1176),Facility_Region_Mapping,2,FALSE)</f>
        <v/>
      </c>
      <c r="AH1176" s="124" t="n"/>
      <c r="AI1176" s="124">
        <f>IF(C1176&lt;&gt;"",IF(M1176="ESM User",getInterfaceName($C1176),"NA"),"")</f>
        <v/>
      </c>
      <c r="AJ1176" s="116">
        <f>IF(Q1176&lt;&gt;"",DATE(YEAR(Q1176), MONTH(Q1176), DAY(Q1176)),"")</f>
        <v/>
      </c>
      <c r="AK1176" s="130">
        <f>IF(Q1176&lt;&gt;0,Q1176-N1176,TODAY()-N1176)</f>
        <v/>
      </c>
      <c r="AL1176" s="112">
        <f>IF(F1176="Re-assigned",0,IF(H1176="Closed",0,IF(H1176="Service Restored",0,IF(H1176="",0,1))))</f>
        <v/>
      </c>
      <c r="AM1176" s="124">
        <f>IF(AL1176=0,"",IF(AK1176&gt;20.99,"Aged","Non-Aged"))</f>
        <v/>
      </c>
      <c r="AN1176" s="112">
        <f>IF(Q1176&lt;&gt;"",MONTH(Q1176),"")</f>
        <v/>
      </c>
      <c r="AO1176" s="112">
        <f>IFERROR(VALUE(V1176),0)</f>
        <v/>
      </c>
    </row>
    <row customFormat="1" customHeight="1" ht="29.25" r="1177" s="112" spans="1:41">
      <c r="A1177" s="127" t="n"/>
      <c r="B1177" s="113" t="n"/>
      <c r="C1177" s="127" t="n"/>
      <c r="D1177" s="127" t="n"/>
      <c r="E1177" s="114">
        <f>IF(F1177 &lt;&gt; "",VLOOKUP(F1177,CategoryLookup,2,FALSE), "")</f>
        <v/>
      </c>
      <c r="F1177" s="126" t="n"/>
      <c r="G1177" s="127" t="n"/>
      <c r="H1177" s="127" t="n"/>
      <c r="I1177" s="127" t="n"/>
      <c r="J1177" s="127" t="n"/>
      <c r="K1177" s="127" t="n"/>
      <c r="L1177" s="127" t="n"/>
      <c r="M1177" s="127" t="n"/>
      <c r="N1177" s="120" t="n"/>
      <c r="O1177" s="120" t="n"/>
      <c r="P1177" s="120" t="n"/>
      <c r="Q1177" s="120" t="n"/>
      <c r="R1177" s="121" t="n"/>
      <c r="S1177" s="121" t="n"/>
      <c r="T1177" s="121" t="n"/>
      <c r="U1177" s="121" t="n"/>
      <c r="V1177" s="117">
        <f>IF(P1177="NA","NA",IF(P1177&lt;&gt;"",TEXT(P1177-N1177,"[h].mm"),""))</f>
        <v/>
      </c>
      <c r="W1177" s="118">
        <f>IF(AND(R1177="",S1177=""),"",R1177+S1177)</f>
        <v/>
      </c>
      <c r="X1177" s="116">
        <f>IF(O1177&lt;&gt;"",DATE(YEAR(O1177), MONTH(O1177), DAY(O1177)),"")</f>
        <v/>
      </c>
      <c r="Y1177" s="122" t="n"/>
      <c r="Z1177" s="123" t="n"/>
      <c r="AA1177" s="117">
        <f>IF(F1177="Re-assigned","NA",IF(W1177="","",IF(W1177&gt;=VLOOKUP(D1177,SLAMatrix,3,FALSE),"Yes",IF(W1177&lt;VLOOKUP(D1177,SLAMatrix,2,FALSE),"No","Internal"))))</f>
        <v/>
      </c>
      <c r="AB1177" s="123" t="n"/>
      <c r="AC1177" s="123" t="n"/>
      <c r="AD1177" s="119" t="n"/>
      <c r="AE1177" s="125" t="n"/>
      <c r="AF1177" s="124">
        <f>MONTH(O1177)</f>
        <v/>
      </c>
      <c r="AG1177" s="124">
        <f>VLOOKUP(IFERROR(MID(AE1177,1,(FIND(",",AE1177,1)-1)),AE1177),Facility_Region_Mapping,2,FALSE)</f>
        <v/>
      </c>
      <c r="AH1177" s="124" t="n"/>
      <c r="AI1177" s="124">
        <f>IF(C1177&lt;&gt;"",IF(M1177="ESM User",getInterfaceName($C1177),"NA"),"")</f>
        <v/>
      </c>
      <c r="AJ1177" s="116">
        <f>IF(Q1177&lt;&gt;"",DATE(YEAR(Q1177), MONTH(Q1177), DAY(Q1177)),"")</f>
        <v/>
      </c>
      <c r="AK1177" s="130">
        <f>IF(Q1177&lt;&gt;0,Q1177-N1177,TODAY()-N1177)</f>
        <v/>
      </c>
      <c r="AL1177" s="112">
        <f>IF(F1177="Re-assigned",0,IF(H1177="Closed",0,IF(H1177="Service Restored",0,IF(H1177="",0,1))))</f>
        <v/>
      </c>
      <c r="AM1177" s="124">
        <f>IF(AL1177=0,"",IF(AK1177&gt;20.99,"Aged","Non-Aged"))</f>
        <v/>
      </c>
      <c r="AN1177" s="112">
        <f>IF(Q1177&lt;&gt;"",MONTH(Q1177),"")</f>
        <v/>
      </c>
      <c r="AO1177" s="112">
        <f>IFERROR(VALUE(V1177),0)</f>
        <v/>
      </c>
    </row>
    <row customFormat="1" customHeight="1" ht="29.25" r="1178" s="112" spans="1:41">
      <c r="A1178" s="127" t="n"/>
      <c r="B1178" s="113" t="n"/>
      <c r="C1178" s="127" t="n"/>
      <c r="D1178" s="127" t="n"/>
      <c r="E1178" s="114">
        <f>IF(F1178 &lt;&gt; "",VLOOKUP(F1178,CategoryLookup,2,FALSE), "")</f>
        <v/>
      </c>
      <c r="F1178" s="126" t="n"/>
      <c r="G1178" s="127" t="n"/>
      <c r="H1178" s="127" t="n"/>
      <c r="I1178" s="127" t="n"/>
      <c r="J1178" s="127" t="n"/>
      <c r="K1178" s="127" t="n"/>
      <c r="L1178" s="127" t="n"/>
      <c r="M1178" s="127" t="n"/>
      <c r="N1178" s="120" t="n"/>
      <c r="O1178" s="120" t="n"/>
      <c r="P1178" s="120" t="n"/>
      <c r="Q1178" s="120" t="n"/>
      <c r="R1178" s="121" t="n"/>
      <c r="S1178" s="121" t="n"/>
      <c r="T1178" s="121" t="n"/>
      <c r="U1178" s="121" t="n"/>
      <c r="V1178" s="117">
        <f>IF(P1178="NA","NA",IF(P1178&lt;&gt;"",TEXT(P1178-N1178,"[h].mm"),""))</f>
        <v/>
      </c>
      <c r="W1178" s="118">
        <f>IF(AND(R1178="",S1178=""),"",R1178+S1178)</f>
        <v/>
      </c>
      <c r="X1178" s="116">
        <f>IF(O1178&lt;&gt;"",DATE(YEAR(O1178), MONTH(O1178), DAY(O1178)),"")</f>
        <v/>
      </c>
      <c r="Y1178" s="122" t="n"/>
      <c r="Z1178" s="123" t="n"/>
      <c r="AA1178" s="117">
        <f>IF(F1178="Re-assigned","NA",IF(W1178="","",IF(W1178&gt;=VLOOKUP(D1178,SLAMatrix,3,FALSE),"Yes",IF(W1178&lt;VLOOKUP(D1178,SLAMatrix,2,FALSE),"No","Internal"))))</f>
        <v/>
      </c>
      <c r="AB1178" s="123" t="n"/>
      <c r="AC1178" s="123" t="n"/>
      <c r="AD1178" s="119" t="n"/>
      <c r="AE1178" s="125" t="n"/>
      <c r="AF1178" s="124">
        <f>MONTH(O1178)</f>
        <v/>
      </c>
      <c r="AG1178" s="124">
        <f>VLOOKUP(IFERROR(MID(AE1178,1,(FIND(",",AE1178,1)-1)),AE1178),Facility_Region_Mapping,2,FALSE)</f>
        <v/>
      </c>
      <c r="AH1178" s="124" t="n"/>
      <c r="AI1178" s="124">
        <f>IF(C1178&lt;&gt;"",IF(M1178="ESM User",getInterfaceName($C1178),"NA"),"")</f>
        <v/>
      </c>
      <c r="AJ1178" s="116">
        <f>IF(Q1178&lt;&gt;"",DATE(YEAR(Q1178), MONTH(Q1178), DAY(Q1178)),"")</f>
        <v/>
      </c>
      <c r="AK1178" s="130">
        <f>IF(Q1178&lt;&gt;0,Q1178-N1178,TODAY()-N1178)</f>
        <v/>
      </c>
      <c r="AL1178" s="112">
        <f>IF(F1178="Re-assigned",0,IF(H1178="Closed",0,IF(H1178="Service Restored",0,IF(H1178="",0,1))))</f>
        <v/>
      </c>
      <c r="AM1178" s="124">
        <f>IF(AL1178=0,"",IF(AK1178&gt;20.99,"Aged","Non-Aged"))</f>
        <v/>
      </c>
      <c r="AN1178" s="112">
        <f>IF(Q1178&lt;&gt;"",MONTH(Q1178),"")</f>
        <v/>
      </c>
      <c r="AO1178" s="112">
        <f>IFERROR(VALUE(V1178),0)</f>
        <v/>
      </c>
    </row>
    <row customFormat="1" customHeight="1" ht="29.25" r="1179" s="112" spans="1:41">
      <c r="A1179" s="127" t="n"/>
      <c r="B1179" s="113" t="n"/>
      <c r="C1179" s="127" t="n"/>
      <c r="D1179" s="127" t="n"/>
      <c r="E1179" s="114">
        <f>IF(F1179 &lt;&gt; "",VLOOKUP(F1179,CategoryLookup,2,FALSE), "")</f>
        <v/>
      </c>
      <c r="F1179" s="126" t="n"/>
      <c r="G1179" s="127" t="n"/>
      <c r="H1179" s="127" t="n"/>
      <c r="I1179" s="127" t="n"/>
      <c r="J1179" s="127" t="n"/>
      <c r="K1179" s="127" t="n"/>
      <c r="L1179" s="127" t="n"/>
      <c r="M1179" s="127" t="n"/>
      <c r="N1179" s="120" t="n"/>
      <c r="O1179" s="120" t="n"/>
      <c r="P1179" s="120" t="n"/>
      <c r="Q1179" s="120" t="n"/>
      <c r="R1179" s="121" t="n"/>
      <c r="S1179" s="121" t="n"/>
      <c r="T1179" s="121" t="n"/>
      <c r="U1179" s="121" t="n"/>
      <c r="V1179" s="117">
        <f>IF(P1179="NA","NA",IF(P1179&lt;&gt;"",TEXT(P1179-N1179,"[h].mm"),""))</f>
        <v/>
      </c>
      <c r="W1179" s="118">
        <f>IF(AND(R1179="",S1179=""),"",R1179+S1179)</f>
        <v/>
      </c>
      <c r="X1179" s="116">
        <f>IF(O1179&lt;&gt;"",DATE(YEAR(O1179), MONTH(O1179), DAY(O1179)),"")</f>
        <v/>
      </c>
      <c r="Y1179" s="122" t="n"/>
      <c r="Z1179" s="123" t="n"/>
      <c r="AA1179" s="117">
        <f>IF(F1179="Re-assigned","NA",IF(W1179="","",IF(W1179&gt;=VLOOKUP(D1179,SLAMatrix,3,FALSE),"Yes",IF(W1179&lt;VLOOKUP(D1179,SLAMatrix,2,FALSE),"No","Internal"))))</f>
        <v/>
      </c>
      <c r="AB1179" s="123" t="n"/>
      <c r="AC1179" s="123" t="n"/>
      <c r="AD1179" s="119" t="n"/>
      <c r="AE1179" s="125" t="n"/>
      <c r="AF1179" s="124">
        <f>MONTH(O1179)</f>
        <v/>
      </c>
      <c r="AG1179" s="124">
        <f>VLOOKUP(IFERROR(MID(AE1179,1,(FIND(",",AE1179,1)-1)),AE1179),Facility_Region_Mapping,2,FALSE)</f>
        <v/>
      </c>
      <c r="AH1179" s="124" t="n"/>
      <c r="AI1179" s="124">
        <f>IF(C1179&lt;&gt;"",IF(M1179="ESM User",getInterfaceName($C1179),"NA"),"")</f>
        <v/>
      </c>
      <c r="AJ1179" s="116">
        <f>IF(Q1179&lt;&gt;"",DATE(YEAR(Q1179), MONTH(Q1179), DAY(Q1179)),"")</f>
        <v/>
      </c>
      <c r="AK1179" s="130">
        <f>IF(Q1179&lt;&gt;0,Q1179-N1179,TODAY()-N1179)</f>
        <v/>
      </c>
      <c r="AL1179" s="112">
        <f>IF(F1179="Re-assigned",0,IF(H1179="Closed",0,IF(H1179="Service Restored",0,IF(H1179="",0,1))))</f>
        <v/>
      </c>
      <c r="AM1179" s="124">
        <f>IF(AL1179=0,"",IF(AK1179&gt;20.99,"Aged","Non-Aged"))</f>
        <v/>
      </c>
      <c r="AN1179" s="112">
        <f>IF(Q1179&lt;&gt;"",MONTH(Q1179),"")</f>
        <v/>
      </c>
      <c r="AO1179" s="112">
        <f>IFERROR(VALUE(V1179),0)</f>
        <v/>
      </c>
    </row>
    <row customFormat="1" customHeight="1" ht="29.25" r="1180" s="112" spans="1:41">
      <c r="A1180" s="127" t="n"/>
      <c r="B1180" s="113" t="n"/>
      <c r="C1180" s="127" t="n"/>
      <c r="D1180" s="127" t="n"/>
      <c r="E1180" s="114">
        <f>IF(F1180 &lt;&gt; "",VLOOKUP(F1180,CategoryLookup,2,FALSE), "")</f>
        <v/>
      </c>
      <c r="F1180" s="126" t="n"/>
      <c r="G1180" s="127" t="n"/>
      <c r="H1180" s="127" t="n"/>
      <c r="I1180" s="127" t="n"/>
      <c r="J1180" s="127" t="n"/>
      <c r="K1180" s="127" t="n"/>
      <c r="L1180" s="127" t="n"/>
      <c r="M1180" s="127" t="n"/>
      <c r="N1180" s="120" t="n"/>
      <c r="O1180" s="120" t="n"/>
      <c r="P1180" s="120" t="n"/>
      <c r="Q1180" s="120" t="n"/>
      <c r="R1180" s="121" t="n"/>
      <c r="S1180" s="121" t="n"/>
      <c r="T1180" s="121" t="n"/>
      <c r="U1180" s="121" t="n"/>
      <c r="V1180" s="117">
        <f>IF(P1180="NA","NA",IF(P1180&lt;&gt;"",TEXT(P1180-N1180,"[h].mm"),""))</f>
        <v/>
      </c>
      <c r="W1180" s="118">
        <f>IF(AND(R1180="",S1180=""),"",R1180+S1180)</f>
        <v/>
      </c>
      <c r="X1180" s="116">
        <f>IF(O1180&lt;&gt;"",DATE(YEAR(O1180), MONTH(O1180), DAY(O1180)),"")</f>
        <v/>
      </c>
      <c r="Y1180" s="122" t="n"/>
      <c r="Z1180" s="123" t="n"/>
      <c r="AA1180" s="117">
        <f>IF(F1180="Re-assigned","NA",IF(W1180="","",IF(W1180&gt;=VLOOKUP(D1180,SLAMatrix,3,FALSE),"Yes",IF(W1180&lt;VLOOKUP(D1180,SLAMatrix,2,FALSE),"No","Internal"))))</f>
        <v/>
      </c>
      <c r="AB1180" s="123" t="n"/>
      <c r="AC1180" s="123" t="n"/>
      <c r="AD1180" s="119" t="n"/>
      <c r="AE1180" s="125" t="n"/>
      <c r="AF1180" s="124">
        <f>MONTH(O1180)</f>
        <v/>
      </c>
      <c r="AG1180" s="124">
        <f>VLOOKUP(IFERROR(MID(AE1180,1,(FIND(",",AE1180,1)-1)),AE1180),Facility_Region_Mapping,2,FALSE)</f>
        <v/>
      </c>
      <c r="AH1180" s="124" t="n"/>
      <c r="AI1180" s="124">
        <f>IF(C1180&lt;&gt;"",IF(M1180="ESM User",getInterfaceName($C1180),"NA"),"")</f>
        <v/>
      </c>
      <c r="AJ1180" s="116">
        <f>IF(Q1180&lt;&gt;"",DATE(YEAR(Q1180), MONTH(Q1180), DAY(Q1180)),"")</f>
        <v/>
      </c>
      <c r="AK1180" s="130">
        <f>IF(Q1180&lt;&gt;0,Q1180-N1180,TODAY()-N1180)</f>
        <v/>
      </c>
      <c r="AL1180" s="112">
        <f>IF(F1180="Re-assigned",0,IF(H1180="Closed",0,IF(H1180="Service Restored",0,IF(H1180="",0,1))))</f>
        <v/>
      </c>
      <c r="AM1180" s="124">
        <f>IF(AL1180=0,"",IF(AK1180&gt;20.99,"Aged","Non-Aged"))</f>
        <v/>
      </c>
      <c r="AN1180" s="112">
        <f>IF(Q1180&lt;&gt;"",MONTH(Q1180),"")</f>
        <v/>
      </c>
      <c r="AO1180" s="112">
        <f>IFERROR(VALUE(V1180),0)</f>
        <v/>
      </c>
    </row>
    <row customFormat="1" customHeight="1" ht="29.25" r="1181" s="112" spans="1:41">
      <c r="A1181" s="127" t="n"/>
      <c r="B1181" s="113" t="n"/>
      <c r="C1181" s="127" t="n"/>
      <c r="D1181" s="127" t="n"/>
      <c r="E1181" s="114">
        <f>IF(F1181 &lt;&gt; "",VLOOKUP(F1181,CategoryLookup,2,FALSE), "")</f>
        <v/>
      </c>
      <c r="F1181" s="126" t="n"/>
      <c r="G1181" s="127" t="n"/>
      <c r="H1181" s="127" t="n"/>
      <c r="I1181" s="127" t="n"/>
      <c r="J1181" s="127" t="n"/>
      <c r="K1181" s="127" t="n"/>
      <c r="L1181" s="127" t="n"/>
      <c r="M1181" s="127" t="n"/>
      <c r="N1181" s="120" t="n"/>
      <c r="O1181" s="120" t="n"/>
      <c r="P1181" s="120" t="n"/>
      <c r="Q1181" s="120" t="n"/>
      <c r="R1181" s="121" t="n"/>
      <c r="S1181" s="121" t="n"/>
      <c r="T1181" s="121" t="n"/>
      <c r="U1181" s="121" t="n"/>
      <c r="V1181" s="117">
        <f>IF(P1181="NA","NA",IF(P1181&lt;&gt;"",TEXT(P1181-N1181,"[h].mm"),""))</f>
        <v/>
      </c>
      <c r="W1181" s="118">
        <f>IF(AND(R1181="",S1181=""),"",R1181+S1181)</f>
        <v/>
      </c>
      <c r="X1181" s="116">
        <f>IF(O1181&lt;&gt;"",DATE(YEAR(O1181), MONTH(O1181), DAY(O1181)),"")</f>
        <v/>
      </c>
      <c r="Y1181" s="122" t="n"/>
      <c r="Z1181" s="123" t="n"/>
      <c r="AA1181" s="117">
        <f>IF(F1181="Re-assigned","NA",IF(W1181="","",IF(W1181&gt;=VLOOKUP(D1181,SLAMatrix,3,FALSE),"Yes",IF(W1181&lt;VLOOKUP(D1181,SLAMatrix,2,FALSE),"No","Internal"))))</f>
        <v/>
      </c>
      <c r="AB1181" s="123" t="n"/>
      <c r="AC1181" s="123" t="n"/>
      <c r="AD1181" s="119" t="n"/>
      <c r="AE1181" s="125" t="n"/>
      <c r="AF1181" s="124">
        <f>MONTH(O1181)</f>
        <v/>
      </c>
      <c r="AG1181" s="124">
        <f>VLOOKUP(IFERROR(MID(AE1181,1,(FIND(",",AE1181,1)-1)),AE1181),Facility_Region_Mapping,2,FALSE)</f>
        <v/>
      </c>
      <c r="AH1181" s="124" t="n"/>
      <c r="AI1181" s="124">
        <f>IF(C1181&lt;&gt;"",IF(M1181="ESM User",getInterfaceName($C1181),"NA"),"")</f>
        <v/>
      </c>
      <c r="AJ1181" s="116">
        <f>IF(Q1181&lt;&gt;"",DATE(YEAR(Q1181), MONTH(Q1181), DAY(Q1181)),"")</f>
        <v/>
      </c>
      <c r="AK1181" s="130">
        <f>IF(Q1181&lt;&gt;0,Q1181-N1181,TODAY()-N1181)</f>
        <v/>
      </c>
      <c r="AL1181" s="112">
        <f>IF(F1181="Re-assigned",0,IF(H1181="Closed",0,IF(H1181="Service Restored",0,IF(H1181="",0,1))))</f>
        <v/>
      </c>
      <c r="AM1181" s="124">
        <f>IF(AL1181=0,"",IF(AK1181&gt;20.99,"Aged","Non-Aged"))</f>
        <v/>
      </c>
      <c r="AN1181" s="112">
        <f>IF(Q1181&lt;&gt;"",MONTH(Q1181),"")</f>
        <v/>
      </c>
      <c r="AO1181" s="112">
        <f>IFERROR(VALUE(V1181),0)</f>
        <v/>
      </c>
    </row>
    <row customFormat="1" customHeight="1" ht="29.25" r="1182" s="112" spans="1:41">
      <c r="A1182" s="127" t="n"/>
      <c r="B1182" s="113" t="n"/>
      <c r="C1182" s="127" t="n"/>
      <c r="D1182" s="127" t="n"/>
      <c r="E1182" s="114">
        <f>IF(F1182 &lt;&gt; "",VLOOKUP(F1182,CategoryLookup,2,FALSE), "")</f>
        <v/>
      </c>
      <c r="F1182" s="126" t="n"/>
      <c r="G1182" s="127" t="n"/>
      <c r="H1182" s="127" t="n"/>
      <c r="I1182" s="127" t="n"/>
      <c r="J1182" s="127" t="n"/>
      <c r="K1182" s="127" t="n"/>
      <c r="L1182" s="127" t="n"/>
      <c r="M1182" s="127" t="n"/>
      <c r="N1182" s="120" t="n"/>
      <c r="O1182" s="120" t="n"/>
      <c r="P1182" s="120" t="n"/>
      <c r="Q1182" s="120" t="n"/>
      <c r="R1182" s="121" t="n"/>
      <c r="S1182" s="121" t="n"/>
      <c r="T1182" s="121" t="n"/>
      <c r="U1182" s="121" t="n"/>
      <c r="V1182" s="117">
        <f>IF(P1182="NA","NA",IF(P1182&lt;&gt;"",TEXT(P1182-N1182,"[h].mm"),""))</f>
        <v/>
      </c>
      <c r="W1182" s="118">
        <f>IF(AND(R1182="",S1182=""),"",R1182+S1182)</f>
        <v/>
      </c>
      <c r="X1182" s="116">
        <f>IF(O1182&lt;&gt;"",DATE(YEAR(O1182), MONTH(O1182), DAY(O1182)),"")</f>
        <v/>
      </c>
      <c r="Y1182" s="122" t="n"/>
      <c r="Z1182" s="123" t="n"/>
      <c r="AA1182" s="117">
        <f>IF(F1182="Re-assigned","NA",IF(W1182="","",IF(W1182&gt;=VLOOKUP(D1182,SLAMatrix,3,FALSE),"Yes",IF(W1182&lt;VLOOKUP(D1182,SLAMatrix,2,FALSE),"No","Internal"))))</f>
        <v/>
      </c>
      <c r="AB1182" s="123" t="n"/>
      <c r="AC1182" s="123" t="n"/>
      <c r="AD1182" s="119" t="n"/>
      <c r="AE1182" s="125" t="n"/>
      <c r="AF1182" s="124">
        <f>MONTH(O1182)</f>
        <v/>
      </c>
      <c r="AG1182" s="124">
        <f>VLOOKUP(IFERROR(MID(AE1182,1,(FIND(",",AE1182,1)-1)),AE1182),Facility_Region_Mapping,2,FALSE)</f>
        <v/>
      </c>
      <c r="AH1182" s="124" t="n"/>
      <c r="AI1182" s="124">
        <f>IF(C1182&lt;&gt;"",IF(M1182="ESM User",getInterfaceName($C1182),"NA"),"")</f>
        <v/>
      </c>
      <c r="AJ1182" s="116">
        <f>IF(Q1182&lt;&gt;"",DATE(YEAR(Q1182), MONTH(Q1182), DAY(Q1182)),"")</f>
        <v/>
      </c>
      <c r="AK1182" s="130">
        <f>IF(Q1182&lt;&gt;0,Q1182-N1182,TODAY()-N1182)</f>
        <v/>
      </c>
      <c r="AL1182" s="112">
        <f>IF(F1182="Re-assigned",0,IF(H1182="Closed",0,IF(H1182="Service Restored",0,IF(H1182="",0,1))))</f>
        <v/>
      </c>
      <c r="AM1182" s="124">
        <f>IF(AL1182=0,"",IF(AK1182&gt;20.99,"Aged","Non-Aged"))</f>
        <v/>
      </c>
      <c r="AN1182" s="112">
        <f>IF(Q1182&lt;&gt;"",MONTH(Q1182),"")</f>
        <v/>
      </c>
      <c r="AO1182" s="112">
        <f>IFERROR(VALUE(V1182),0)</f>
        <v/>
      </c>
    </row>
    <row customFormat="1" customHeight="1" ht="29.25" r="1183" s="112" spans="1:41">
      <c r="A1183" s="127" t="n"/>
      <c r="B1183" s="113" t="n"/>
      <c r="C1183" s="127" t="n"/>
      <c r="D1183" s="127" t="n"/>
      <c r="E1183" s="114">
        <f>IF(F1183 &lt;&gt; "",VLOOKUP(F1183,CategoryLookup,2,FALSE), "")</f>
        <v/>
      </c>
      <c r="F1183" s="126" t="n"/>
      <c r="G1183" s="127" t="n"/>
      <c r="H1183" s="127" t="n"/>
      <c r="I1183" s="127" t="n"/>
      <c r="J1183" s="127" t="n"/>
      <c r="K1183" s="127" t="n"/>
      <c r="L1183" s="127" t="n"/>
      <c r="M1183" s="127" t="n"/>
      <c r="N1183" s="120" t="n"/>
      <c r="O1183" s="120" t="n"/>
      <c r="P1183" s="120" t="n"/>
      <c r="Q1183" s="120" t="n"/>
      <c r="R1183" s="121" t="n"/>
      <c r="S1183" s="121" t="n"/>
      <c r="T1183" s="121" t="n"/>
      <c r="U1183" s="121" t="n"/>
      <c r="V1183" s="117">
        <f>IF(P1183="NA","NA",IF(P1183&lt;&gt;"",TEXT(P1183-N1183,"[h].mm"),""))</f>
        <v/>
      </c>
      <c r="W1183" s="118">
        <f>IF(AND(R1183="",S1183=""),"",R1183+S1183)</f>
        <v/>
      </c>
      <c r="X1183" s="116">
        <f>IF(O1183&lt;&gt;"",DATE(YEAR(O1183), MONTH(O1183), DAY(O1183)),"")</f>
        <v/>
      </c>
      <c r="Y1183" s="122" t="n"/>
      <c r="Z1183" s="123" t="n"/>
      <c r="AA1183" s="117">
        <f>IF(F1183="Re-assigned","NA",IF(W1183="","",IF(W1183&gt;=VLOOKUP(D1183,SLAMatrix,3,FALSE),"Yes",IF(W1183&lt;VLOOKUP(D1183,SLAMatrix,2,FALSE),"No","Internal"))))</f>
        <v/>
      </c>
      <c r="AB1183" s="123" t="n"/>
      <c r="AC1183" s="123" t="n"/>
      <c r="AD1183" s="119" t="n"/>
      <c r="AE1183" s="125" t="n"/>
      <c r="AF1183" s="124">
        <f>MONTH(O1183)</f>
        <v/>
      </c>
      <c r="AG1183" s="124">
        <f>VLOOKUP(IFERROR(MID(AE1183,1,(FIND(",",AE1183,1)-1)),AE1183),Facility_Region_Mapping,2,FALSE)</f>
        <v/>
      </c>
      <c r="AH1183" s="124" t="n"/>
      <c r="AI1183" s="124">
        <f>IF(C1183&lt;&gt;"",IF(M1183="ESM User",getInterfaceName($C1183),"NA"),"")</f>
        <v/>
      </c>
      <c r="AJ1183" s="116">
        <f>IF(Q1183&lt;&gt;"",DATE(YEAR(Q1183), MONTH(Q1183), DAY(Q1183)),"")</f>
        <v/>
      </c>
      <c r="AK1183" s="130">
        <f>IF(Q1183&lt;&gt;0,Q1183-N1183,TODAY()-N1183)</f>
        <v/>
      </c>
      <c r="AL1183" s="112">
        <f>IF(F1183="Re-assigned",0,IF(H1183="Closed",0,IF(H1183="Service Restored",0,IF(H1183="",0,1))))</f>
        <v/>
      </c>
      <c r="AM1183" s="124">
        <f>IF(AL1183=0,"",IF(AK1183&gt;20.99,"Aged","Non-Aged"))</f>
        <v/>
      </c>
      <c r="AN1183" s="112">
        <f>IF(Q1183&lt;&gt;"",MONTH(Q1183),"")</f>
        <v/>
      </c>
      <c r="AO1183" s="112">
        <f>IFERROR(VALUE(V1183),0)</f>
        <v/>
      </c>
    </row>
    <row customFormat="1" customHeight="1" ht="29.25" r="1184" s="112" spans="1:41">
      <c r="A1184" s="127" t="n"/>
      <c r="B1184" s="113" t="n"/>
      <c r="C1184" s="127" t="n"/>
      <c r="D1184" s="127" t="n"/>
      <c r="E1184" s="114">
        <f>IF(F1184 &lt;&gt; "",VLOOKUP(F1184,CategoryLookup,2,FALSE), "")</f>
        <v/>
      </c>
      <c r="F1184" s="126" t="n"/>
      <c r="G1184" s="127" t="n"/>
      <c r="H1184" s="127" t="n"/>
      <c r="I1184" s="127" t="n"/>
      <c r="J1184" s="127" t="n"/>
      <c r="K1184" s="127" t="n"/>
      <c r="L1184" s="127" t="n"/>
      <c r="M1184" s="127" t="n"/>
      <c r="N1184" s="120" t="n"/>
      <c r="O1184" s="120" t="n"/>
      <c r="P1184" s="120" t="n"/>
      <c r="Q1184" s="120" t="n"/>
      <c r="R1184" s="121" t="n"/>
      <c r="S1184" s="121" t="n"/>
      <c r="T1184" s="121" t="n"/>
      <c r="U1184" s="121" t="n"/>
      <c r="V1184" s="117">
        <f>IF(P1184="NA","NA",IF(P1184&lt;&gt;"",TEXT(P1184-N1184,"[h].mm"),""))</f>
        <v/>
      </c>
      <c r="W1184" s="118">
        <f>IF(AND(R1184="",S1184=""),"",R1184+S1184)</f>
        <v/>
      </c>
      <c r="X1184" s="116">
        <f>IF(O1184&lt;&gt;"",DATE(YEAR(O1184), MONTH(O1184), DAY(O1184)),"")</f>
        <v/>
      </c>
      <c r="Y1184" s="122" t="n"/>
      <c r="Z1184" s="123" t="n"/>
      <c r="AA1184" s="117">
        <f>IF(F1184="Re-assigned","NA",IF(W1184="","",IF(W1184&gt;=VLOOKUP(D1184,SLAMatrix,3,FALSE),"Yes",IF(W1184&lt;VLOOKUP(D1184,SLAMatrix,2,FALSE),"No","Internal"))))</f>
        <v/>
      </c>
      <c r="AB1184" s="123" t="n"/>
      <c r="AC1184" s="123" t="n"/>
      <c r="AD1184" s="119" t="n"/>
      <c r="AE1184" s="125" t="n"/>
      <c r="AF1184" s="124">
        <f>MONTH(O1184)</f>
        <v/>
      </c>
      <c r="AG1184" s="124">
        <f>VLOOKUP(IFERROR(MID(AE1184,1,(FIND(",",AE1184,1)-1)),AE1184),Facility_Region_Mapping,2,FALSE)</f>
        <v/>
      </c>
      <c r="AH1184" s="124" t="n"/>
      <c r="AI1184" s="124">
        <f>IF(C1184&lt;&gt;"",IF(M1184="ESM User",getInterfaceName($C1184),"NA"),"")</f>
        <v/>
      </c>
      <c r="AJ1184" s="116">
        <f>IF(Q1184&lt;&gt;"",DATE(YEAR(Q1184), MONTH(Q1184), DAY(Q1184)),"")</f>
        <v/>
      </c>
      <c r="AK1184" s="130">
        <f>IF(Q1184&lt;&gt;0,Q1184-N1184,TODAY()-N1184)</f>
        <v/>
      </c>
      <c r="AL1184" s="112">
        <f>IF(F1184="Re-assigned",0,IF(H1184="Closed",0,IF(H1184="Service Restored",0,IF(H1184="",0,1))))</f>
        <v/>
      </c>
      <c r="AM1184" s="124">
        <f>IF(AL1184=0,"",IF(AK1184&gt;20.99,"Aged","Non-Aged"))</f>
        <v/>
      </c>
      <c r="AN1184" s="112">
        <f>IF(Q1184&lt;&gt;"",MONTH(Q1184),"")</f>
        <v/>
      </c>
      <c r="AO1184" s="112">
        <f>IFERROR(VALUE(V1184),0)</f>
        <v/>
      </c>
    </row>
    <row customFormat="1" customHeight="1" ht="29.25" r="1185" s="112" spans="1:41">
      <c r="A1185" s="127" t="n"/>
      <c r="B1185" s="113" t="n"/>
      <c r="C1185" s="127" t="n"/>
      <c r="D1185" s="127" t="n"/>
      <c r="E1185" s="114">
        <f>IF(F1185 &lt;&gt; "",VLOOKUP(F1185,CategoryLookup,2,FALSE), "")</f>
        <v/>
      </c>
      <c r="F1185" s="126" t="n"/>
      <c r="G1185" s="127" t="n"/>
      <c r="H1185" s="127" t="n"/>
      <c r="I1185" s="127" t="n"/>
      <c r="J1185" s="127" t="n"/>
      <c r="K1185" s="127" t="n"/>
      <c r="L1185" s="127" t="n"/>
      <c r="M1185" s="127" t="n"/>
      <c r="N1185" s="120" t="n"/>
      <c r="O1185" s="120" t="n"/>
      <c r="P1185" s="120" t="n"/>
      <c r="Q1185" s="120" t="n"/>
      <c r="R1185" s="121" t="n"/>
      <c r="S1185" s="121" t="n"/>
      <c r="T1185" s="121" t="n"/>
      <c r="U1185" s="121" t="n"/>
      <c r="V1185" s="117">
        <f>IF(P1185="NA","NA",IF(P1185&lt;&gt;"",TEXT(P1185-N1185,"[h].mm"),""))</f>
        <v/>
      </c>
      <c r="W1185" s="118">
        <f>IF(AND(R1185="",S1185=""),"",R1185+S1185)</f>
        <v/>
      </c>
      <c r="X1185" s="116">
        <f>IF(O1185&lt;&gt;"",DATE(YEAR(O1185), MONTH(O1185), DAY(O1185)),"")</f>
        <v/>
      </c>
      <c r="Y1185" s="122" t="n"/>
      <c r="Z1185" s="123" t="n"/>
      <c r="AA1185" s="117">
        <f>IF(F1185="Re-assigned","NA",IF(W1185="","",IF(W1185&gt;=VLOOKUP(D1185,SLAMatrix,3,FALSE),"Yes",IF(W1185&lt;VLOOKUP(D1185,SLAMatrix,2,FALSE),"No","Internal"))))</f>
        <v/>
      </c>
      <c r="AB1185" s="123" t="n"/>
      <c r="AC1185" s="123" t="n"/>
      <c r="AD1185" s="119" t="n"/>
      <c r="AE1185" s="125" t="n"/>
      <c r="AF1185" s="124">
        <f>MONTH(O1185)</f>
        <v/>
      </c>
      <c r="AG1185" s="124">
        <f>VLOOKUP(IFERROR(MID(AE1185,1,(FIND(",",AE1185,1)-1)),AE1185),Facility_Region_Mapping,2,FALSE)</f>
        <v/>
      </c>
      <c r="AH1185" s="124" t="n"/>
      <c r="AI1185" s="124">
        <f>IF(C1185&lt;&gt;"",IF(M1185="ESM User",getInterfaceName($C1185),"NA"),"")</f>
        <v/>
      </c>
      <c r="AJ1185" s="116">
        <f>IF(Q1185&lt;&gt;"",DATE(YEAR(Q1185), MONTH(Q1185), DAY(Q1185)),"")</f>
        <v/>
      </c>
      <c r="AK1185" s="130">
        <f>IF(Q1185&lt;&gt;0,Q1185-N1185,TODAY()-N1185)</f>
        <v/>
      </c>
      <c r="AL1185" s="112">
        <f>IF(F1185="Re-assigned",0,IF(H1185="Closed",0,IF(H1185="Service Restored",0,IF(H1185="",0,1))))</f>
        <v/>
      </c>
      <c r="AM1185" s="124">
        <f>IF(AL1185=0,"",IF(AK1185&gt;20.99,"Aged","Non-Aged"))</f>
        <v/>
      </c>
      <c r="AN1185" s="112">
        <f>IF(Q1185&lt;&gt;"",MONTH(Q1185),"")</f>
        <v/>
      </c>
      <c r="AO1185" s="112">
        <f>IFERROR(VALUE(V1185),0)</f>
        <v/>
      </c>
    </row>
    <row customFormat="1" customHeight="1" ht="29.25" r="1186" s="112" spans="1:41">
      <c r="A1186" s="127" t="n"/>
      <c r="B1186" s="113" t="n"/>
      <c r="C1186" s="127" t="n"/>
      <c r="D1186" s="127" t="n"/>
      <c r="E1186" s="114">
        <f>IF(F1186 &lt;&gt; "",VLOOKUP(F1186,CategoryLookup,2,FALSE), "")</f>
        <v/>
      </c>
      <c r="F1186" s="126" t="n"/>
      <c r="G1186" s="127" t="n"/>
      <c r="H1186" s="127" t="n"/>
      <c r="I1186" s="127" t="n"/>
      <c r="J1186" s="127" t="n"/>
      <c r="K1186" s="127" t="n"/>
      <c r="L1186" s="127" t="n"/>
      <c r="M1186" s="127" t="n"/>
      <c r="N1186" s="120" t="n"/>
      <c r="O1186" s="120" t="n"/>
      <c r="P1186" s="120" t="n"/>
      <c r="Q1186" s="120" t="n"/>
      <c r="R1186" s="121" t="n"/>
      <c r="S1186" s="121" t="n"/>
      <c r="T1186" s="121" t="n"/>
      <c r="U1186" s="121" t="n"/>
      <c r="V1186" s="117">
        <f>IF(P1186="NA","NA",IF(P1186&lt;&gt;"",TEXT(P1186-N1186,"[h].mm"),""))</f>
        <v/>
      </c>
      <c r="W1186" s="118">
        <f>IF(AND(R1186="",S1186=""),"",R1186+S1186)</f>
        <v/>
      </c>
      <c r="X1186" s="116">
        <f>IF(O1186&lt;&gt;"",DATE(YEAR(O1186), MONTH(O1186), DAY(O1186)),"")</f>
        <v/>
      </c>
      <c r="Y1186" s="122" t="n"/>
      <c r="Z1186" s="123" t="n"/>
      <c r="AA1186" s="117">
        <f>IF(F1186="Re-assigned","NA",IF(W1186="","",IF(W1186&gt;=VLOOKUP(D1186,SLAMatrix,3,FALSE),"Yes",IF(W1186&lt;VLOOKUP(D1186,SLAMatrix,2,FALSE),"No","Internal"))))</f>
        <v/>
      </c>
      <c r="AB1186" s="123" t="n"/>
      <c r="AC1186" s="123" t="n"/>
      <c r="AD1186" s="119" t="n"/>
      <c r="AE1186" s="125" t="n"/>
      <c r="AF1186" s="124">
        <f>MONTH(O1186)</f>
        <v/>
      </c>
      <c r="AG1186" s="124">
        <f>VLOOKUP(IFERROR(MID(AE1186,1,(FIND(",",AE1186,1)-1)),AE1186),Facility_Region_Mapping,2,FALSE)</f>
        <v/>
      </c>
      <c r="AH1186" s="124" t="n"/>
      <c r="AI1186" s="124">
        <f>IF(C1186&lt;&gt;"",IF(M1186="ESM User",getInterfaceName($C1186),"NA"),"")</f>
        <v/>
      </c>
      <c r="AJ1186" s="116">
        <f>IF(Q1186&lt;&gt;"",DATE(YEAR(Q1186), MONTH(Q1186), DAY(Q1186)),"")</f>
        <v/>
      </c>
      <c r="AK1186" s="130">
        <f>IF(Q1186&lt;&gt;0,Q1186-N1186,TODAY()-N1186)</f>
        <v/>
      </c>
      <c r="AL1186" s="112">
        <f>IF(F1186="Re-assigned",0,IF(H1186="Closed",0,IF(H1186="Service Restored",0,IF(H1186="",0,1))))</f>
        <v/>
      </c>
      <c r="AM1186" s="124">
        <f>IF(AL1186=0,"",IF(AK1186&gt;20.99,"Aged","Non-Aged"))</f>
        <v/>
      </c>
      <c r="AN1186" s="112">
        <f>IF(Q1186&lt;&gt;"",MONTH(Q1186),"")</f>
        <v/>
      </c>
      <c r="AO1186" s="112">
        <f>IFERROR(VALUE(V1186),0)</f>
        <v/>
      </c>
    </row>
    <row customFormat="1" customHeight="1" ht="29.25" r="1187" s="112" spans="1:41">
      <c r="A1187" s="127" t="n"/>
      <c r="B1187" s="113" t="n"/>
      <c r="C1187" s="127" t="n"/>
      <c r="D1187" s="127" t="n"/>
      <c r="E1187" s="114">
        <f>IF(F1187 &lt;&gt; "",VLOOKUP(F1187,CategoryLookup,2,FALSE), "")</f>
        <v/>
      </c>
      <c r="F1187" s="126" t="n"/>
      <c r="G1187" s="127" t="n"/>
      <c r="H1187" s="127" t="n"/>
      <c r="I1187" s="127" t="n"/>
      <c r="J1187" s="127" t="n"/>
      <c r="K1187" s="127" t="n"/>
      <c r="L1187" s="127" t="n"/>
      <c r="M1187" s="127" t="n"/>
      <c r="N1187" s="120" t="n"/>
      <c r="O1187" s="120" t="n"/>
      <c r="P1187" s="120" t="n"/>
      <c r="Q1187" s="120" t="n"/>
      <c r="R1187" s="121" t="n"/>
      <c r="S1187" s="121" t="n"/>
      <c r="T1187" s="121" t="n"/>
      <c r="U1187" s="121" t="n"/>
      <c r="V1187" s="117">
        <f>IF(P1187="NA","NA",IF(P1187&lt;&gt;"",TEXT(P1187-N1187,"[h].mm"),""))</f>
        <v/>
      </c>
      <c r="W1187" s="118">
        <f>IF(AND(R1187="",S1187=""),"",R1187+S1187)</f>
        <v/>
      </c>
      <c r="X1187" s="116">
        <f>IF(O1187&lt;&gt;"",DATE(YEAR(O1187), MONTH(O1187), DAY(O1187)),"")</f>
        <v/>
      </c>
      <c r="Y1187" s="122" t="n"/>
      <c r="Z1187" s="123" t="n"/>
      <c r="AA1187" s="117">
        <f>IF(F1187="Re-assigned","NA",IF(W1187="","",IF(W1187&gt;=VLOOKUP(D1187,SLAMatrix,3,FALSE),"Yes",IF(W1187&lt;VLOOKUP(D1187,SLAMatrix,2,FALSE),"No","Internal"))))</f>
        <v/>
      </c>
      <c r="AB1187" s="123" t="n"/>
      <c r="AC1187" s="123" t="n"/>
      <c r="AD1187" s="119" t="n"/>
      <c r="AE1187" s="125" t="n"/>
      <c r="AF1187" s="124">
        <f>MONTH(O1187)</f>
        <v/>
      </c>
      <c r="AG1187" s="124">
        <f>VLOOKUP(IFERROR(MID(AE1187,1,(FIND(",",AE1187,1)-1)),AE1187),Facility_Region_Mapping,2,FALSE)</f>
        <v/>
      </c>
      <c r="AH1187" s="124" t="n"/>
      <c r="AI1187" s="124">
        <f>IF(C1187&lt;&gt;"",IF(M1187="ESM User",getInterfaceName($C1187),"NA"),"")</f>
        <v/>
      </c>
      <c r="AJ1187" s="116">
        <f>IF(Q1187&lt;&gt;"",DATE(YEAR(Q1187), MONTH(Q1187), DAY(Q1187)),"")</f>
        <v/>
      </c>
      <c r="AK1187" s="130">
        <f>IF(Q1187&lt;&gt;0,Q1187-N1187,TODAY()-N1187)</f>
        <v/>
      </c>
      <c r="AL1187" s="112">
        <f>IF(F1187="Re-assigned",0,IF(H1187="Closed",0,IF(H1187="Service Restored",0,IF(H1187="",0,1))))</f>
        <v/>
      </c>
      <c r="AM1187" s="124">
        <f>IF(AL1187=0,"",IF(AK1187&gt;20.99,"Aged","Non-Aged"))</f>
        <v/>
      </c>
      <c r="AN1187" s="112">
        <f>IF(Q1187&lt;&gt;"",MONTH(Q1187),"")</f>
        <v/>
      </c>
      <c r="AO1187" s="112">
        <f>IFERROR(VALUE(V1187),0)</f>
        <v/>
      </c>
    </row>
    <row customFormat="1" customHeight="1" ht="29.25" r="1188" s="112" spans="1:41">
      <c r="A1188" s="127" t="n"/>
      <c r="B1188" s="113" t="n"/>
      <c r="C1188" s="127" t="n"/>
      <c r="D1188" s="127" t="n"/>
      <c r="E1188" s="114">
        <f>IF(F1188 &lt;&gt; "",VLOOKUP(F1188,CategoryLookup,2,FALSE), "")</f>
        <v/>
      </c>
      <c r="F1188" s="126" t="n"/>
      <c r="G1188" s="127" t="n"/>
      <c r="H1188" s="127" t="n"/>
      <c r="I1188" s="127" t="n"/>
      <c r="J1188" s="127" t="n"/>
      <c r="K1188" s="127" t="n"/>
      <c r="L1188" s="127" t="n"/>
      <c r="M1188" s="127" t="n"/>
      <c r="N1188" s="120" t="n"/>
      <c r="O1188" s="120" t="n"/>
      <c r="P1188" s="120" t="n"/>
      <c r="Q1188" s="120" t="n"/>
      <c r="R1188" s="121" t="n"/>
      <c r="S1188" s="121" t="n"/>
      <c r="T1188" s="121" t="n"/>
      <c r="U1188" s="121" t="n"/>
      <c r="V1188" s="117">
        <f>IF(P1188="NA","NA",IF(P1188&lt;&gt;"",TEXT(P1188-N1188,"[h].mm"),""))</f>
        <v/>
      </c>
      <c r="W1188" s="118">
        <f>IF(AND(R1188="",S1188=""),"",R1188+S1188)</f>
        <v/>
      </c>
      <c r="X1188" s="116">
        <f>IF(O1188&lt;&gt;"",DATE(YEAR(O1188), MONTH(O1188), DAY(O1188)),"")</f>
        <v/>
      </c>
      <c r="Y1188" s="122" t="n"/>
      <c r="Z1188" s="123" t="n"/>
      <c r="AA1188" s="117">
        <f>IF(F1188="Re-assigned","NA",IF(W1188="","",IF(W1188&gt;=VLOOKUP(D1188,SLAMatrix,3,FALSE),"Yes",IF(W1188&lt;VLOOKUP(D1188,SLAMatrix,2,FALSE),"No","Internal"))))</f>
        <v/>
      </c>
      <c r="AB1188" s="123" t="n"/>
      <c r="AC1188" s="123" t="n"/>
      <c r="AD1188" s="119" t="n"/>
      <c r="AE1188" s="125" t="n"/>
      <c r="AF1188" s="124">
        <f>MONTH(O1188)</f>
        <v/>
      </c>
      <c r="AG1188" s="124">
        <f>VLOOKUP(IFERROR(MID(AE1188,1,(FIND(",",AE1188,1)-1)),AE1188),Facility_Region_Mapping,2,FALSE)</f>
        <v/>
      </c>
      <c r="AH1188" s="124" t="n"/>
      <c r="AI1188" s="124">
        <f>IF(C1188&lt;&gt;"",IF(M1188="ESM User",getInterfaceName($C1188),"NA"),"")</f>
        <v/>
      </c>
      <c r="AJ1188" s="116">
        <f>IF(Q1188&lt;&gt;"",DATE(YEAR(Q1188), MONTH(Q1188), DAY(Q1188)),"")</f>
        <v/>
      </c>
      <c r="AK1188" s="130">
        <f>IF(Q1188&lt;&gt;0,Q1188-N1188,TODAY()-N1188)</f>
        <v/>
      </c>
      <c r="AL1188" s="112">
        <f>IF(F1188="Re-assigned",0,IF(H1188="Closed",0,IF(H1188="Service Restored",0,IF(H1188="",0,1))))</f>
        <v/>
      </c>
      <c r="AM1188" s="124">
        <f>IF(AL1188=0,"",IF(AK1188&gt;20.99,"Aged","Non-Aged"))</f>
        <v/>
      </c>
      <c r="AN1188" s="112">
        <f>IF(Q1188&lt;&gt;"",MONTH(Q1188),"")</f>
        <v/>
      </c>
      <c r="AO1188" s="112">
        <f>IFERROR(VALUE(V1188),0)</f>
        <v/>
      </c>
    </row>
    <row customFormat="1" customHeight="1" ht="29.25" r="1189" s="112" spans="1:41">
      <c r="A1189" s="127" t="n"/>
      <c r="B1189" s="113" t="n"/>
      <c r="C1189" s="127" t="n"/>
      <c r="D1189" s="127" t="n"/>
      <c r="E1189" s="114">
        <f>IF(F1189 &lt;&gt; "",VLOOKUP(F1189,CategoryLookup,2,FALSE), "")</f>
        <v/>
      </c>
      <c r="F1189" s="126" t="n"/>
      <c r="G1189" s="127" t="n"/>
      <c r="H1189" s="127" t="n"/>
      <c r="I1189" s="127" t="n"/>
      <c r="J1189" s="127" t="n"/>
      <c r="K1189" s="127" t="n"/>
      <c r="L1189" s="127" t="n"/>
      <c r="M1189" s="127" t="n"/>
      <c r="N1189" s="120" t="n"/>
      <c r="O1189" s="120" t="n"/>
      <c r="P1189" s="120" t="n"/>
      <c r="Q1189" s="120" t="n"/>
      <c r="R1189" s="121" t="n"/>
      <c r="S1189" s="121" t="n"/>
      <c r="T1189" s="121" t="n"/>
      <c r="U1189" s="121" t="n"/>
      <c r="V1189" s="117">
        <f>IF(P1189="NA","NA",IF(P1189&lt;&gt;"",TEXT(P1189-N1189,"[h].mm"),""))</f>
        <v/>
      </c>
      <c r="W1189" s="118">
        <f>IF(AND(R1189="",S1189=""),"",R1189+S1189)</f>
        <v/>
      </c>
      <c r="X1189" s="116">
        <f>IF(O1189&lt;&gt;"",DATE(YEAR(O1189), MONTH(O1189), DAY(O1189)),"")</f>
        <v/>
      </c>
      <c r="Y1189" s="122" t="n"/>
      <c r="Z1189" s="123" t="n"/>
      <c r="AA1189" s="117">
        <f>IF(F1189="Re-assigned","NA",IF(W1189="","",IF(W1189&gt;=VLOOKUP(D1189,SLAMatrix,3,FALSE),"Yes",IF(W1189&lt;VLOOKUP(D1189,SLAMatrix,2,FALSE),"No","Internal"))))</f>
        <v/>
      </c>
      <c r="AB1189" s="123" t="n"/>
      <c r="AC1189" s="123" t="n"/>
      <c r="AD1189" s="119" t="n"/>
      <c r="AE1189" s="125" t="n"/>
      <c r="AF1189" s="124">
        <f>MONTH(O1189)</f>
        <v/>
      </c>
      <c r="AG1189" s="124">
        <f>VLOOKUP(IFERROR(MID(AE1189,1,(FIND(",",AE1189,1)-1)),AE1189),Facility_Region_Mapping,2,FALSE)</f>
        <v/>
      </c>
      <c r="AH1189" s="124" t="n"/>
      <c r="AI1189" s="124">
        <f>IF(C1189&lt;&gt;"",IF(M1189="ESM User",getInterfaceName($C1189),"NA"),"")</f>
        <v/>
      </c>
      <c r="AJ1189" s="116">
        <f>IF(Q1189&lt;&gt;"",DATE(YEAR(Q1189), MONTH(Q1189), DAY(Q1189)),"")</f>
        <v/>
      </c>
      <c r="AK1189" s="130">
        <f>IF(Q1189&lt;&gt;0,Q1189-N1189,TODAY()-N1189)</f>
        <v/>
      </c>
      <c r="AL1189" s="112">
        <f>IF(F1189="Re-assigned",0,IF(H1189="Closed",0,IF(H1189="Service Restored",0,IF(H1189="",0,1))))</f>
        <v/>
      </c>
      <c r="AM1189" s="124">
        <f>IF(AL1189=0,"",IF(AK1189&gt;20.99,"Aged","Non-Aged"))</f>
        <v/>
      </c>
      <c r="AN1189" s="112">
        <f>IF(Q1189&lt;&gt;"",MONTH(Q1189),"")</f>
        <v/>
      </c>
      <c r="AO1189" s="112">
        <f>IFERROR(VALUE(V1189),0)</f>
        <v/>
      </c>
    </row>
    <row customFormat="1" customHeight="1" ht="29.25" r="1190" s="112" spans="1:41">
      <c r="A1190" s="127" t="n"/>
      <c r="B1190" s="113" t="n"/>
      <c r="C1190" s="127" t="n"/>
      <c r="D1190" s="127" t="n"/>
      <c r="E1190" s="114">
        <f>IF(F1190 &lt;&gt; "",VLOOKUP(F1190,CategoryLookup,2,FALSE), "")</f>
        <v/>
      </c>
      <c r="F1190" s="126" t="n"/>
      <c r="G1190" s="127" t="n"/>
      <c r="H1190" s="127" t="n"/>
      <c r="I1190" s="127" t="n"/>
      <c r="J1190" s="127" t="n"/>
      <c r="K1190" s="127" t="n"/>
      <c r="L1190" s="127" t="n"/>
      <c r="M1190" s="127" t="n"/>
      <c r="N1190" s="120" t="n"/>
      <c r="O1190" s="120" t="n"/>
      <c r="P1190" s="120" t="n"/>
      <c r="Q1190" s="120" t="n"/>
      <c r="R1190" s="121" t="n"/>
      <c r="S1190" s="121" t="n"/>
      <c r="T1190" s="121" t="n"/>
      <c r="U1190" s="121" t="n"/>
      <c r="V1190" s="117">
        <f>IF(P1190="NA","NA",IF(P1190&lt;&gt;"",TEXT(P1190-N1190,"[h].mm"),""))</f>
        <v/>
      </c>
      <c r="W1190" s="118">
        <f>IF(AND(R1190="",S1190=""),"",R1190+S1190)</f>
        <v/>
      </c>
      <c r="X1190" s="116">
        <f>IF(O1190&lt;&gt;"",DATE(YEAR(O1190), MONTH(O1190), DAY(O1190)),"")</f>
        <v/>
      </c>
      <c r="Y1190" s="122" t="n"/>
      <c r="Z1190" s="123" t="n"/>
      <c r="AA1190" s="117">
        <f>IF(F1190="Re-assigned","NA",IF(W1190="","",IF(W1190&gt;=VLOOKUP(D1190,SLAMatrix,3,FALSE),"Yes",IF(W1190&lt;VLOOKUP(D1190,SLAMatrix,2,FALSE),"No","Internal"))))</f>
        <v/>
      </c>
      <c r="AB1190" s="123" t="n"/>
      <c r="AC1190" s="123" t="n"/>
      <c r="AD1190" s="119" t="n"/>
      <c r="AE1190" s="125" t="n"/>
      <c r="AF1190" s="124">
        <f>MONTH(O1190)</f>
        <v/>
      </c>
      <c r="AG1190" s="124">
        <f>VLOOKUP(IFERROR(MID(AE1190,1,(FIND(",",AE1190,1)-1)),AE1190),Facility_Region_Mapping,2,FALSE)</f>
        <v/>
      </c>
      <c r="AH1190" s="124" t="n"/>
      <c r="AI1190" s="124">
        <f>IF(C1190&lt;&gt;"",IF(M1190="ESM User",getInterfaceName($C1190),"NA"),"")</f>
        <v/>
      </c>
      <c r="AJ1190" s="116">
        <f>IF(Q1190&lt;&gt;"",DATE(YEAR(Q1190), MONTH(Q1190), DAY(Q1190)),"")</f>
        <v/>
      </c>
      <c r="AK1190" s="130">
        <f>IF(Q1190&lt;&gt;0,Q1190-N1190,TODAY()-N1190)</f>
        <v/>
      </c>
      <c r="AL1190" s="112">
        <f>IF(F1190="Re-assigned",0,IF(H1190="Closed",0,IF(H1190="Service Restored",0,IF(H1190="",0,1))))</f>
        <v/>
      </c>
      <c r="AM1190" s="124">
        <f>IF(AL1190=0,"",IF(AK1190&gt;20.99,"Aged","Non-Aged"))</f>
        <v/>
      </c>
      <c r="AN1190" s="112">
        <f>IF(Q1190&lt;&gt;"",MONTH(Q1190),"")</f>
        <v/>
      </c>
      <c r="AO1190" s="112">
        <f>IFERROR(VALUE(V1190),0)</f>
        <v/>
      </c>
    </row>
    <row customFormat="1" customHeight="1" ht="29.25" r="1191" s="112" spans="1:41">
      <c r="A1191" s="127" t="n"/>
      <c r="B1191" s="113" t="n"/>
      <c r="C1191" s="127" t="n"/>
      <c r="D1191" s="127" t="n"/>
      <c r="E1191" s="114">
        <f>IF(F1191 &lt;&gt; "",VLOOKUP(F1191,CategoryLookup,2,FALSE), "")</f>
        <v/>
      </c>
      <c r="F1191" s="126" t="n"/>
      <c r="G1191" s="127" t="n"/>
      <c r="H1191" s="127" t="n"/>
      <c r="I1191" s="127" t="n"/>
      <c r="J1191" s="127" t="n"/>
      <c r="K1191" s="127" t="n"/>
      <c r="L1191" s="127" t="n"/>
      <c r="M1191" s="127" t="n"/>
      <c r="N1191" s="120" t="n"/>
      <c r="O1191" s="120" t="n"/>
      <c r="P1191" s="120" t="n"/>
      <c r="Q1191" s="120" t="n"/>
      <c r="R1191" s="121" t="n"/>
      <c r="S1191" s="121" t="n"/>
      <c r="T1191" s="121" t="n"/>
      <c r="U1191" s="121" t="n"/>
      <c r="V1191" s="117">
        <f>IF(P1191="NA","NA",IF(P1191&lt;&gt;"",TEXT(P1191-N1191,"[h].mm"),""))</f>
        <v/>
      </c>
      <c r="W1191" s="118">
        <f>IF(AND(R1191="",S1191=""),"",R1191+S1191)</f>
        <v/>
      </c>
      <c r="X1191" s="116">
        <f>IF(O1191&lt;&gt;"",DATE(YEAR(O1191), MONTH(O1191), DAY(O1191)),"")</f>
        <v/>
      </c>
      <c r="Y1191" s="122" t="n"/>
      <c r="Z1191" s="123" t="n"/>
      <c r="AA1191" s="117">
        <f>IF(F1191="Re-assigned","NA",IF(W1191="","",IF(W1191&gt;=VLOOKUP(D1191,SLAMatrix,3,FALSE),"Yes",IF(W1191&lt;VLOOKUP(D1191,SLAMatrix,2,FALSE),"No","Internal"))))</f>
        <v/>
      </c>
      <c r="AB1191" s="123" t="n"/>
      <c r="AC1191" s="123" t="n"/>
      <c r="AD1191" s="119" t="n"/>
      <c r="AE1191" s="125" t="n"/>
      <c r="AF1191" s="124">
        <f>MONTH(O1191)</f>
        <v/>
      </c>
      <c r="AG1191" s="124">
        <f>VLOOKUP(IFERROR(MID(AE1191,1,(FIND(",",AE1191,1)-1)),AE1191),Facility_Region_Mapping,2,FALSE)</f>
        <v/>
      </c>
      <c r="AH1191" s="124" t="n"/>
      <c r="AI1191" s="124">
        <f>IF(C1191&lt;&gt;"",IF(M1191="ESM User",getInterfaceName($C1191),"NA"),"")</f>
        <v/>
      </c>
      <c r="AJ1191" s="116">
        <f>IF(Q1191&lt;&gt;"",DATE(YEAR(Q1191), MONTH(Q1191), DAY(Q1191)),"")</f>
        <v/>
      </c>
      <c r="AK1191" s="130">
        <f>IF(Q1191&lt;&gt;0,Q1191-N1191,TODAY()-N1191)</f>
        <v/>
      </c>
      <c r="AL1191" s="112">
        <f>IF(F1191="Re-assigned",0,IF(H1191="Closed",0,IF(H1191="Service Restored",0,IF(H1191="",0,1))))</f>
        <v/>
      </c>
      <c r="AM1191" s="124">
        <f>IF(AL1191=0,"",IF(AK1191&gt;20.99,"Aged","Non-Aged"))</f>
        <v/>
      </c>
      <c r="AN1191" s="112">
        <f>IF(Q1191&lt;&gt;"",MONTH(Q1191),"")</f>
        <v/>
      </c>
      <c r="AO1191" s="112">
        <f>IFERROR(VALUE(V1191),0)</f>
        <v/>
      </c>
    </row>
    <row customFormat="1" customHeight="1" ht="29.25" r="1192" s="112" spans="1:41">
      <c r="A1192" s="127" t="n"/>
      <c r="B1192" s="113" t="n"/>
      <c r="C1192" s="127" t="n"/>
      <c r="D1192" s="127" t="n"/>
      <c r="E1192" s="114">
        <f>IF(F1192 &lt;&gt; "",VLOOKUP(F1192,CategoryLookup,2,FALSE), "")</f>
        <v/>
      </c>
      <c r="F1192" s="126" t="n"/>
      <c r="G1192" s="127" t="n"/>
      <c r="H1192" s="127" t="n"/>
      <c r="I1192" s="127" t="n"/>
      <c r="J1192" s="127" t="n"/>
      <c r="K1192" s="127" t="n"/>
      <c r="L1192" s="127" t="n"/>
      <c r="M1192" s="127" t="n"/>
      <c r="N1192" s="120" t="n"/>
      <c r="O1192" s="120" t="n"/>
      <c r="P1192" s="120" t="n"/>
      <c r="Q1192" s="120" t="n"/>
      <c r="R1192" s="121" t="n"/>
      <c r="S1192" s="121" t="n"/>
      <c r="T1192" s="121" t="n"/>
      <c r="U1192" s="121" t="n"/>
      <c r="V1192" s="117">
        <f>IF(P1192="NA","NA",IF(P1192&lt;&gt;"",TEXT(P1192-N1192,"[h].mm"),""))</f>
        <v/>
      </c>
      <c r="W1192" s="118">
        <f>IF(AND(R1192="",S1192=""),"",R1192+S1192)</f>
        <v/>
      </c>
      <c r="X1192" s="116">
        <f>IF(O1192&lt;&gt;"",DATE(YEAR(O1192), MONTH(O1192), DAY(O1192)),"")</f>
        <v/>
      </c>
      <c r="Y1192" s="122" t="n"/>
      <c r="Z1192" s="123" t="n"/>
      <c r="AA1192" s="117">
        <f>IF(F1192="Re-assigned","NA",IF(W1192="","",IF(W1192&gt;=VLOOKUP(D1192,SLAMatrix,3,FALSE),"Yes",IF(W1192&lt;VLOOKUP(D1192,SLAMatrix,2,FALSE),"No","Internal"))))</f>
        <v/>
      </c>
      <c r="AB1192" s="123" t="n"/>
      <c r="AC1192" s="123" t="n"/>
      <c r="AD1192" s="119" t="n"/>
      <c r="AE1192" s="125" t="n"/>
      <c r="AF1192" s="124">
        <f>MONTH(O1192)</f>
        <v/>
      </c>
      <c r="AG1192" s="124">
        <f>VLOOKUP(IFERROR(MID(AE1192,1,(FIND(",",AE1192,1)-1)),AE1192),Facility_Region_Mapping,2,FALSE)</f>
        <v/>
      </c>
      <c r="AH1192" s="124" t="n"/>
      <c r="AI1192" s="124">
        <f>IF(C1192&lt;&gt;"",IF(M1192="ESM User",getInterfaceName($C1192),"NA"),"")</f>
        <v/>
      </c>
      <c r="AJ1192" s="116">
        <f>IF(Q1192&lt;&gt;"",DATE(YEAR(Q1192), MONTH(Q1192), DAY(Q1192)),"")</f>
        <v/>
      </c>
      <c r="AK1192" s="130">
        <f>IF(Q1192&lt;&gt;0,Q1192-N1192,TODAY()-N1192)</f>
        <v/>
      </c>
      <c r="AL1192" s="112">
        <f>IF(F1192="Re-assigned",0,IF(H1192="Closed",0,IF(H1192="Service Restored",0,IF(H1192="",0,1))))</f>
        <v/>
      </c>
      <c r="AM1192" s="124">
        <f>IF(AL1192=0,"",IF(AK1192&gt;20.99,"Aged","Non-Aged"))</f>
        <v/>
      </c>
      <c r="AN1192" s="112">
        <f>IF(Q1192&lt;&gt;"",MONTH(Q1192),"")</f>
        <v/>
      </c>
      <c r="AO1192" s="112">
        <f>IFERROR(VALUE(V1192),0)</f>
        <v/>
      </c>
    </row>
    <row customFormat="1" customHeight="1" ht="29.25" r="1193" s="112" spans="1:41">
      <c r="A1193" s="127" t="n"/>
      <c r="B1193" s="113" t="n"/>
      <c r="C1193" s="127" t="n"/>
      <c r="D1193" s="127" t="n"/>
      <c r="E1193" s="114">
        <f>IF(F1193 &lt;&gt; "",VLOOKUP(F1193,CategoryLookup,2,FALSE), "")</f>
        <v/>
      </c>
      <c r="F1193" s="126" t="n"/>
      <c r="G1193" s="127" t="n"/>
      <c r="H1193" s="127" t="n"/>
      <c r="I1193" s="127" t="n"/>
      <c r="J1193" s="127" t="n"/>
      <c r="K1193" s="127" t="n"/>
      <c r="L1193" s="127" t="n"/>
      <c r="M1193" s="127" t="n"/>
      <c r="N1193" s="120" t="n"/>
      <c r="O1193" s="120" t="n"/>
      <c r="P1193" s="120" t="n"/>
      <c r="Q1193" s="120" t="n"/>
      <c r="R1193" s="121" t="n"/>
      <c r="S1193" s="121" t="n"/>
      <c r="T1193" s="121" t="n"/>
      <c r="U1193" s="121" t="n"/>
      <c r="V1193" s="117">
        <f>IF(P1193="NA","NA",IF(P1193&lt;&gt;"",TEXT(P1193-N1193,"[h].mm"),""))</f>
        <v/>
      </c>
      <c r="W1193" s="118">
        <f>IF(AND(R1193="",S1193=""),"",R1193+S1193)</f>
        <v/>
      </c>
      <c r="X1193" s="116">
        <f>IF(O1193&lt;&gt;"",DATE(YEAR(O1193), MONTH(O1193), DAY(O1193)),"")</f>
        <v/>
      </c>
      <c r="Y1193" s="122" t="n"/>
      <c r="Z1193" s="123" t="n"/>
      <c r="AA1193" s="117">
        <f>IF(F1193="Re-assigned","NA",IF(W1193="","",IF(W1193&gt;=VLOOKUP(D1193,SLAMatrix,3,FALSE),"Yes",IF(W1193&lt;VLOOKUP(D1193,SLAMatrix,2,FALSE),"No","Internal"))))</f>
        <v/>
      </c>
      <c r="AB1193" s="123" t="n"/>
      <c r="AC1193" s="123" t="n"/>
      <c r="AD1193" s="119" t="n"/>
      <c r="AE1193" s="125" t="n"/>
      <c r="AF1193" s="124">
        <f>MONTH(O1193)</f>
        <v/>
      </c>
      <c r="AG1193" s="124">
        <f>VLOOKUP(IFERROR(MID(AE1193,1,(FIND(",",AE1193,1)-1)),AE1193),Facility_Region_Mapping,2,FALSE)</f>
        <v/>
      </c>
      <c r="AH1193" s="124" t="n"/>
      <c r="AI1193" s="124">
        <f>IF(C1193&lt;&gt;"",IF(M1193="ESM User",getInterfaceName($C1193),"NA"),"")</f>
        <v/>
      </c>
      <c r="AJ1193" s="116">
        <f>IF(Q1193&lt;&gt;"",DATE(YEAR(Q1193), MONTH(Q1193), DAY(Q1193)),"")</f>
        <v/>
      </c>
      <c r="AK1193" s="130">
        <f>IF(Q1193&lt;&gt;0,Q1193-N1193,TODAY()-N1193)</f>
        <v/>
      </c>
      <c r="AL1193" s="112">
        <f>IF(F1193="Re-assigned",0,IF(H1193="Closed",0,IF(H1193="Service Restored",0,IF(H1193="",0,1))))</f>
        <v/>
      </c>
      <c r="AM1193" s="124">
        <f>IF(AL1193=0,"",IF(AK1193&gt;20.99,"Aged","Non-Aged"))</f>
        <v/>
      </c>
      <c r="AN1193" s="112">
        <f>IF(Q1193&lt;&gt;"",MONTH(Q1193),"")</f>
        <v/>
      </c>
      <c r="AO1193" s="112">
        <f>IFERROR(VALUE(V1193),0)</f>
        <v/>
      </c>
    </row>
    <row customFormat="1" customHeight="1" ht="29.25" r="1194" s="112" spans="1:41">
      <c r="A1194" s="127" t="n"/>
      <c r="B1194" s="113" t="n"/>
      <c r="C1194" s="127" t="n"/>
      <c r="D1194" s="127" t="n"/>
      <c r="E1194" s="114">
        <f>IF(F1194 &lt;&gt; "",VLOOKUP(F1194,CategoryLookup,2,FALSE), "")</f>
        <v/>
      </c>
      <c r="F1194" s="126" t="n"/>
      <c r="G1194" s="127" t="n"/>
      <c r="H1194" s="127" t="n"/>
      <c r="I1194" s="127" t="n"/>
      <c r="J1194" s="127" t="n"/>
      <c r="K1194" s="127" t="n"/>
      <c r="L1194" s="127" t="n"/>
      <c r="M1194" s="127" t="n"/>
      <c r="N1194" s="120" t="n"/>
      <c r="O1194" s="120" t="n"/>
      <c r="P1194" s="120" t="n"/>
      <c r="Q1194" s="120" t="n"/>
      <c r="R1194" s="121" t="n"/>
      <c r="S1194" s="121" t="n"/>
      <c r="T1194" s="121" t="n"/>
      <c r="U1194" s="121" t="n"/>
      <c r="V1194" s="117">
        <f>IF(P1194="NA","NA",IF(P1194&lt;&gt;"",TEXT(P1194-N1194,"[h].mm"),""))</f>
        <v/>
      </c>
      <c r="W1194" s="118">
        <f>IF(AND(R1194="",S1194=""),"",R1194+S1194)</f>
        <v/>
      </c>
      <c r="X1194" s="116">
        <f>IF(O1194&lt;&gt;"",DATE(YEAR(O1194), MONTH(O1194), DAY(O1194)),"")</f>
        <v/>
      </c>
      <c r="Y1194" s="122" t="n"/>
      <c r="Z1194" s="123" t="n"/>
      <c r="AA1194" s="117">
        <f>IF(F1194="Re-assigned","NA",IF(W1194="","",IF(W1194&gt;=VLOOKUP(D1194,SLAMatrix,3,FALSE),"Yes",IF(W1194&lt;VLOOKUP(D1194,SLAMatrix,2,FALSE),"No","Internal"))))</f>
        <v/>
      </c>
      <c r="AB1194" s="123" t="n"/>
      <c r="AC1194" s="123" t="n"/>
      <c r="AD1194" s="119" t="n"/>
      <c r="AE1194" s="125" t="n"/>
      <c r="AF1194" s="124">
        <f>MONTH(O1194)</f>
        <v/>
      </c>
      <c r="AG1194" s="124">
        <f>VLOOKUP(IFERROR(MID(AE1194,1,(FIND(",",AE1194,1)-1)),AE1194),Facility_Region_Mapping,2,FALSE)</f>
        <v/>
      </c>
      <c r="AH1194" s="124" t="n"/>
      <c r="AI1194" s="124">
        <f>IF(C1194&lt;&gt;"",IF(M1194="ESM User",getInterfaceName($C1194),"NA"),"")</f>
        <v/>
      </c>
      <c r="AJ1194" s="116">
        <f>IF(Q1194&lt;&gt;"",DATE(YEAR(Q1194), MONTH(Q1194), DAY(Q1194)),"")</f>
        <v/>
      </c>
      <c r="AK1194" s="130">
        <f>IF(Q1194&lt;&gt;0,Q1194-N1194,TODAY()-N1194)</f>
        <v/>
      </c>
      <c r="AL1194" s="112">
        <f>IF(F1194="Re-assigned",0,IF(H1194="Closed",0,IF(H1194="Service Restored",0,IF(H1194="",0,1))))</f>
        <v/>
      </c>
      <c r="AM1194" s="124">
        <f>IF(AL1194=0,"",IF(AK1194&gt;20.99,"Aged","Non-Aged"))</f>
        <v/>
      </c>
      <c r="AN1194" s="112">
        <f>IF(Q1194&lt;&gt;"",MONTH(Q1194),"")</f>
        <v/>
      </c>
      <c r="AO1194" s="112">
        <f>IFERROR(VALUE(V1194),0)</f>
        <v/>
      </c>
    </row>
    <row customFormat="1" customHeight="1" ht="29.25" r="1195" s="112" spans="1:41">
      <c r="A1195" s="127" t="n"/>
      <c r="B1195" s="113" t="n"/>
      <c r="C1195" s="127" t="n"/>
      <c r="D1195" s="127" t="n"/>
      <c r="E1195" s="114">
        <f>IF(F1195 &lt;&gt; "",VLOOKUP(F1195,CategoryLookup,2,FALSE), "")</f>
        <v/>
      </c>
      <c r="F1195" s="126" t="n"/>
      <c r="G1195" s="127" t="n"/>
      <c r="H1195" s="127" t="n"/>
      <c r="I1195" s="127" t="n"/>
      <c r="J1195" s="127" t="n"/>
      <c r="K1195" s="127" t="n"/>
      <c r="L1195" s="127" t="n"/>
      <c r="M1195" s="127" t="n"/>
      <c r="N1195" s="120" t="n"/>
      <c r="O1195" s="120" t="n"/>
      <c r="P1195" s="120" t="n"/>
      <c r="Q1195" s="120" t="n"/>
      <c r="R1195" s="121" t="n"/>
      <c r="S1195" s="121" t="n"/>
      <c r="T1195" s="121" t="n"/>
      <c r="U1195" s="121" t="n"/>
      <c r="V1195" s="117">
        <f>IF(P1195="NA","NA",IF(P1195&lt;&gt;"",TEXT(P1195-N1195,"[h].mm"),""))</f>
        <v/>
      </c>
      <c r="W1195" s="118">
        <f>IF(AND(R1195="",S1195=""),"",R1195+S1195)</f>
        <v/>
      </c>
      <c r="X1195" s="116">
        <f>IF(O1195&lt;&gt;"",DATE(YEAR(O1195), MONTH(O1195), DAY(O1195)),"")</f>
        <v/>
      </c>
      <c r="Y1195" s="122" t="n"/>
      <c r="Z1195" s="123" t="n"/>
      <c r="AA1195" s="117">
        <f>IF(F1195="Re-assigned","NA",IF(W1195="","",IF(W1195&gt;=VLOOKUP(D1195,SLAMatrix,3,FALSE),"Yes",IF(W1195&lt;VLOOKUP(D1195,SLAMatrix,2,FALSE),"No","Internal"))))</f>
        <v/>
      </c>
      <c r="AB1195" s="123" t="n"/>
      <c r="AC1195" s="123" t="n"/>
      <c r="AD1195" s="119" t="n"/>
      <c r="AE1195" s="125" t="n"/>
      <c r="AF1195" s="124">
        <f>MONTH(O1195)</f>
        <v/>
      </c>
      <c r="AG1195" s="124">
        <f>VLOOKUP(IFERROR(MID(AE1195,1,(FIND(",",AE1195,1)-1)),AE1195),Facility_Region_Mapping,2,FALSE)</f>
        <v/>
      </c>
      <c r="AH1195" s="124" t="n"/>
      <c r="AI1195" s="124">
        <f>IF(C1195&lt;&gt;"",IF(M1195="ESM User",getInterfaceName($C1195),"NA"),"")</f>
        <v/>
      </c>
      <c r="AJ1195" s="116">
        <f>IF(Q1195&lt;&gt;"",DATE(YEAR(Q1195), MONTH(Q1195), DAY(Q1195)),"")</f>
        <v/>
      </c>
      <c r="AK1195" s="130">
        <f>IF(Q1195&lt;&gt;0,Q1195-N1195,TODAY()-N1195)</f>
        <v/>
      </c>
      <c r="AL1195" s="112">
        <f>IF(F1195="Re-assigned",0,IF(H1195="Closed",0,IF(H1195="Service Restored",0,IF(H1195="",0,1))))</f>
        <v/>
      </c>
      <c r="AM1195" s="124">
        <f>IF(AL1195=0,"",IF(AK1195&gt;20.99,"Aged","Non-Aged"))</f>
        <v/>
      </c>
      <c r="AN1195" s="112">
        <f>IF(Q1195&lt;&gt;"",MONTH(Q1195),"")</f>
        <v/>
      </c>
      <c r="AO1195" s="112">
        <f>IFERROR(VALUE(V1195),0)</f>
        <v/>
      </c>
    </row>
    <row customFormat="1" customHeight="1" ht="29.25" r="1196" s="112" spans="1:41">
      <c r="A1196" s="127" t="n"/>
      <c r="B1196" s="113" t="n"/>
      <c r="C1196" s="127" t="n"/>
      <c r="D1196" s="127" t="n"/>
      <c r="E1196" s="114">
        <f>IF(F1196 &lt;&gt; "",VLOOKUP(F1196,CategoryLookup,2,FALSE), "")</f>
        <v/>
      </c>
      <c r="F1196" s="126" t="n"/>
      <c r="G1196" s="127" t="n"/>
      <c r="H1196" s="127" t="n"/>
      <c r="I1196" s="127" t="n"/>
      <c r="J1196" s="127" t="n"/>
      <c r="K1196" s="127" t="n"/>
      <c r="L1196" s="127" t="n"/>
      <c r="M1196" s="127" t="n"/>
      <c r="N1196" s="120" t="n"/>
      <c r="O1196" s="120" t="n"/>
      <c r="P1196" s="120" t="n"/>
      <c r="Q1196" s="120" t="n"/>
      <c r="R1196" s="121" t="n"/>
      <c r="S1196" s="121" t="n"/>
      <c r="T1196" s="121" t="n"/>
      <c r="U1196" s="121" t="n"/>
      <c r="V1196" s="117">
        <f>IF(P1196="NA","NA",IF(P1196&lt;&gt;"",TEXT(P1196-N1196,"[h].mm"),""))</f>
        <v/>
      </c>
      <c r="W1196" s="118">
        <f>IF(AND(R1196="",S1196=""),"",R1196+S1196)</f>
        <v/>
      </c>
      <c r="X1196" s="116">
        <f>IF(O1196&lt;&gt;"",DATE(YEAR(O1196), MONTH(O1196), DAY(O1196)),"")</f>
        <v/>
      </c>
      <c r="Y1196" s="122" t="n"/>
      <c r="Z1196" s="123" t="n"/>
      <c r="AA1196" s="117">
        <f>IF(F1196="Re-assigned","NA",IF(W1196="","",IF(W1196&gt;=VLOOKUP(D1196,SLAMatrix,3,FALSE),"Yes",IF(W1196&lt;VLOOKUP(D1196,SLAMatrix,2,FALSE),"No","Internal"))))</f>
        <v/>
      </c>
      <c r="AB1196" s="123" t="n"/>
      <c r="AC1196" s="123" t="n"/>
      <c r="AD1196" s="119" t="n"/>
      <c r="AE1196" s="125" t="n"/>
      <c r="AF1196" s="124">
        <f>MONTH(O1196)</f>
        <v/>
      </c>
      <c r="AG1196" s="124">
        <f>VLOOKUP(IFERROR(MID(AE1196,1,(FIND(",",AE1196,1)-1)),AE1196),Facility_Region_Mapping,2,FALSE)</f>
        <v/>
      </c>
      <c r="AH1196" s="124" t="n"/>
      <c r="AI1196" s="124">
        <f>IF(C1196&lt;&gt;"",IF(M1196="ESM User",getInterfaceName($C1196),"NA"),"")</f>
        <v/>
      </c>
      <c r="AJ1196" s="116">
        <f>IF(Q1196&lt;&gt;"",DATE(YEAR(Q1196), MONTH(Q1196), DAY(Q1196)),"")</f>
        <v/>
      </c>
      <c r="AK1196" s="130">
        <f>IF(Q1196&lt;&gt;0,Q1196-N1196,TODAY()-N1196)</f>
        <v/>
      </c>
      <c r="AL1196" s="112">
        <f>IF(F1196="Re-assigned",0,IF(H1196="Closed",0,IF(H1196="Service Restored",0,IF(H1196="",0,1))))</f>
        <v/>
      </c>
      <c r="AM1196" s="124">
        <f>IF(AL1196=0,"",IF(AK1196&gt;20.99,"Aged","Non-Aged"))</f>
        <v/>
      </c>
      <c r="AN1196" s="112">
        <f>IF(Q1196&lt;&gt;"",MONTH(Q1196),"")</f>
        <v/>
      </c>
      <c r="AO1196" s="112">
        <f>IFERROR(VALUE(V1196),0)</f>
        <v/>
      </c>
    </row>
    <row customFormat="1" customHeight="1" ht="29.25" r="1197" s="112" spans="1:41">
      <c r="A1197" s="127" t="n"/>
      <c r="B1197" s="113" t="n"/>
      <c r="C1197" s="127" t="n"/>
      <c r="D1197" s="127" t="n"/>
      <c r="E1197" s="114">
        <f>IF(F1197 &lt;&gt; "",VLOOKUP(F1197,CategoryLookup,2,FALSE), "")</f>
        <v/>
      </c>
      <c r="F1197" s="126" t="n"/>
      <c r="G1197" s="127" t="n"/>
      <c r="H1197" s="127" t="n"/>
      <c r="I1197" s="127" t="n"/>
      <c r="J1197" s="127" t="n"/>
      <c r="K1197" s="127" t="n"/>
      <c r="L1197" s="127" t="n"/>
      <c r="M1197" s="127" t="n"/>
      <c r="N1197" s="120" t="n"/>
      <c r="O1197" s="120" t="n"/>
      <c r="P1197" s="120" t="n"/>
      <c r="Q1197" s="120" t="n"/>
      <c r="R1197" s="121" t="n"/>
      <c r="S1197" s="121" t="n"/>
      <c r="T1197" s="121" t="n"/>
      <c r="U1197" s="121" t="n"/>
      <c r="V1197" s="117">
        <f>IF(P1197="NA","NA",IF(P1197&lt;&gt;"",TEXT(P1197-N1197,"[h].mm"),""))</f>
        <v/>
      </c>
      <c r="W1197" s="118">
        <f>IF(AND(R1197="",S1197=""),"",R1197+S1197)</f>
        <v/>
      </c>
      <c r="X1197" s="116">
        <f>IF(O1197&lt;&gt;"",DATE(YEAR(O1197), MONTH(O1197), DAY(O1197)),"")</f>
        <v/>
      </c>
      <c r="Y1197" s="122" t="n"/>
      <c r="Z1197" s="123" t="n"/>
      <c r="AA1197" s="117">
        <f>IF(F1197="Re-assigned","NA",IF(W1197="","",IF(W1197&gt;=VLOOKUP(D1197,SLAMatrix,3,FALSE),"Yes",IF(W1197&lt;VLOOKUP(D1197,SLAMatrix,2,FALSE),"No","Internal"))))</f>
        <v/>
      </c>
      <c r="AB1197" s="123" t="n"/>
      <c r="AC1197" s="123" t="n"/>
      <c r="AD1197" s="119" t="n"/>
      <c r="AE1197" s="125" t="n"/>
      <c r="AF1197" s="124">
        <f>MONTH(O1197)</f>
        <v/>
      </c>
      <c r="AG1197" s="124">
        <f>VLOOKUP(IFERROR(MID(AE1197,1,(FIND(",",AE1197,1)-1)),AE1197),Facility_Region_Mapping,2,FALSE)</f>
        <v/>
      </c>
      <c r="AH1197" s="124" t="n"/>
      <c r="AI1197" s="124">
        <f>IF(C1197&lt;&gt;"",IF(M1197="ESM User",getInterfaceName($C1197),"NA"),"")</f>
        <v/>
      </c>
      <c r="AJ1197" s="116">
        <f>IF(Q1197&lt;&gt;"",DATE(YEAR(Q1197), MONTH(Q1197), DAY(Q1197)),"")</f>
        <v/>
      </c>
      <c r="AK1197" s="130">
        <f>IF(Q1197&lt;&gt;0,Q1197-N1197,TODAY()-N1197)</f>
        <v/>
      </c>
      <c r="AL1197" s="112">
        <f>IF(F1197="Re-assigned",0,IF(H1197="Closed",0,IF(H1197="Service Restored",0,IF(H1197="",0,1))))</f>
        <v/>
      </c>
      <c r="AM1197" s="124">
        <f>IF(AL1197=0,"",IF(AK1197&gt;20.99,"Aged","Non-Aged"))</f>
        <v/>
      </c>
      <c r="AN1197" s="112">
        <f>IF(Q1197&lt;&gt;"",MONTH(Q1197),"")</f>
        <v/>
      </c>
      <c r="AO1197" s="112">
        <f>IFERROR(VALUE(V1197),0)</f>
        <v/>
      </c>
    </row>
    <row customFormat="1" customHeight="1" ht="29.25" r="1198" s="112" spans="1:41">
      <c r="A1198" s="127" t="n"/>
      <c r="B1198" s="113" t="n"/>
      <c r="C1198" s="127" t="n"/>
      <c r="D1198" s="127" t="n"/>
      <c r="E1198" s="114">
        <f>IF(F1198 &lt;&gt; "",VLOOKUP(F1198,CategoryLookup,2,FALSE), "")</f>
        <v/>
      </c>
      <c r="F1198" s="126" t="n"/>
      <c r="G1198" s="127" t="n"/>
      <c r="H1198" s="127" t="n"/>
      <c r="I1198" s="127" t="n"/>
      <c r="J1198" s="127" t="n"/>
      <c r="K1198" s="127" t="n"/>
      <c r="L1198" s="127" t="n"/>
      <c r="M1198" s="127" t="n"/>
      <c r="N1198" s="120" t="n"/>
      <c r="O1198" s="120" t="n"/>
      <c r="P1198" s="120" t="n"/>
      <c r="Q1198" s="120" t="n"/>
      <c r="R1198" s="121" t="n"/>
      <c r="S1198" s="121" t="n"/>
      <c r="T1198" s="121" t="n"/>
      <c r="U1198" s="121" t="n"/>
      <c r="V1198" s="117">
        <f>IF(P1198="NA","NA",IF(P1198&lt;&gt;"",TEXT(P1198-N1198,"[h].mm"),""))</f>
        <v/>
      </c>
      <c r="W1198" s="118">
        <f>IF(AND(R1198="",S1198=""),"",R1198+S1198)</f>
        <v/>
      </c>
      <c r="X1198" s="116">
        <f>IF(O1198&lt;&gt;"",DATE(YEAR(O1198), MONTH(O1198), DAY(O1198)),"")</f>
        <v/>
      </c>
      <c r="Y1198" s="122" t="n"/>
      <c r="Z1198" s="123" t="n"/>
      <c r="AA1198" s="117">
        <f>IF(F1198="Re-assigned","NA",IF(W1198="","",IF(W1198&gt;=VLOOKUP(D1198,SLAMatrix,3,FALSE),"Yes",IF(W1198&lt;VLOOKUP(D1198,SLAMatrix,2,FALSE),"No","Internal"))))</f>
        <v/>
      </c>
      <c r="AB1198" s="123" t="n"/>
      <c r="AC1198" s="123" t="n"/>
      <c r="AD1198" s="119" t="n"/>
      <c r="AE1198" s="125" t="n"/>
      <c r="AF1198" s="124">
        <f>MONTH(O1198)</f>
        <v/>
      </c>
      <c r="AG1198" s="124">
        <f>VLOOKUP(IFERROR(MID(AE1198,1,(FIND(",",AE1198,1)-1)),AE1198),Facility_Region_Mapping,2,FALSE)</f>
        <v/>
      </c>
      <c r="AH1198" s="124" t="n"/>
      <c r="AI1198" s="124">
        <f>IF(C1198&lt;&gt;"",IF(M1198="ESM User",getInterfaceName($C1198),"NA"),"")</f>
        <v/>
      </c>
      <c r="AJ1198" s="116">
        <f>IF(Q1198&lt;&gt;"",DATE(YEAR(Q1198), MONTH(Q1198), DAY(Q1198)),"")</f>
        <v/>
      </c>
      <c r="AK1198" s="130">
        <f>IF(Q1198&lt;&gt;0,Q1198-N1198,TODAY()-N1198)</f>
        <v/>
      </c>
      <c r="AL1198" s="112">
        <f>IF(F1198="Re-assigned",0,IF(H1198="Closed",0,IF(H1198="Service Restored",0,IF(H1198="",0,1))))</f>
        <v/>
      </c>
      <c r="AM1198" s="124">
        <f>IF(AL1198=0,"",IF(AK1198&gt;20.99,"Aged","Non-Aged"))</f>
        <v/>
      </c>
      <c r="AN1198" s="112">
        <f>IF(Q1198&lt;&gt;"",MONTH(Q1198),"")</f>
        <v/>
      </c>
      <c r="AO1198" s="112">
        <f>IFERROR(VALUE(V1198),0)</f>
        <v/>
      </c>
    </row>
    <row customFormat="1" customHeight="1" ht="29.25" r="1199" s="112" spans="1:41">
      <c r="A1199" s="127" t="n"/>
      <c r="B1199" s="113" t="n"/>
      <c r="C1199" s="127" t="n"/>
      <c r="D1199" s="127" t="n"/>
      <c r="E1199" s="114">
        <f>IF(F1199 &lt;&gt; "",VLOOKUP(F1199,CategoryLookup,2,FALSE), "")</f>
        <v/>
      </c>
      <c r="F1199" s="126" t="n"/>
      <c r="G1199" s="127" t="n"/>
      <c r="H1199" s="127" t="n"/>
      <c r="I1199" s="127" t="n"/>
      <c r="J1199" s="127" t="n"/>
      <c r="K1199" s="127" t="n"/>
      <c r="L1199" s="127" t="n"/>
      <c r="M1199" s="127" t="n"/>
      <c r="N1199" s="120" t="n"/>
      <c r="O1199" s="120" t="n"/>
      <c r="P1199" s="120" t="n"/>
      <c r="Q1199" s="120" t="n"/>
      <c r="R1199" s="121" t="n"/>
      <c r="S1199" s="121" t="n"/>
      <c r="T1199" s="121" t="n"/>
      <c r="U1199" s="121" t="n"/>
      <c r="V1199" s="117">
        <f>IF(P1199="NA","NA",IF(P1199&lt;&gt;"",TEXT(P1199-N1199,"[h].mm"),""))</f>
        <v/>
      </c>
      <c r="W1199" s="118">
        <f>IF(AND(R1199="",S1199=""),"",R1199+S1199)</f>
        <v/>
      </c>
      <c r="X1199" s="116">
        <f>IF(O1199&lt;&gt;"",DATE(YEAR(O1199), MONTH(O1199), DAY(O1199)),"")</f>
        <v/>
      </c>
      <c r="Y1199" s="122" t="n"/>
      <c r="Z1199" s="123" t="n"/>
      <c r="AA1199" s="117">
        <f>IF(F1199="Re-assigned","NA",IF(W1199="","",IF(W1199&gt;=VLOOKUP(D1199,SLAMatrix,3,FALSE),"Yes",IF(W1199&lt;VLOOKUP(D1199,SLAMatrix,2,FALSE),"No","Internal"))))</f>
        <v/>
      </c>
      <c r="AB1199" s="123" t="n"/>
      <c r="AC1199" s="123" t="n"/>
      <c r="AD1199" s="119" t="n"/>
      <c r="AE1199" s="125" t="n"/>
      <c r="AF1199" s="124">
        <f>MONTH(O1199)</f>
        <v/>
      </c>
      <c r="AG1199" s="124">
        <f>VLOOKUP(IFERROR(MID(AE1199,1,(FIND(",",AE1199,1)-1)),AE1199),Facility_Region_Mapping,2,FALSE)</f>
        <v/>
      </c>
      <c r="AH1199" s="124" t="n"/>
      <c r="AI1199" s="124">
        <f>IF(C1199&lt;&gt;"",IF(M1199="ESM User",getInterfaceName($C1199),"NA"),"")</f>
        <v/>
      </c>
      <c r="AJ1199" s="116">
        <f>IF(Q1199&lt;&gt;"",DATE(YEAR(Q1199), MONTH(Q1199), DAY(Q1199)),"")</f>
        <v/>
      </c>
      <c r="AK1199" s="130">
        <f>IF(Q1199&lt;&gt;0,Q1199-N1199,TODAY()-N1199)</f>
        <v/>
      </c>
      <c r="AL1199" s="112">
        <f>IF(F1199="Re-assigned",0,IF(H1199="Closed",0,IF(H1199="Service Restored",0,IF(H1199="",0,1))))</f>
        <v/>
      </c>
      <c r="AM1199" s="124">
        <f>IF(AL1199=0,"",IF(AK1199&gt;20.99,"Aged","Non-Aged"))</f>
        <v/>
      </c>
      <c r="AN1199" s="112">
        <f>IF(Q1199&lt;&gt;"",MONTH(Q1199),"")</f>
        <v/>
      </c>
      <c r="AO1199" s="112">
        <f>IFERROR(VALUE(V1199),0)</f>
        <v/>
      </c>
    </row>
    <row customFormat="1" customHeight="1" ht="29.25" r="1200" s="112" spans="1:41">
      <c r="A1200" s="127" t="n"/>
      <c r="B1200" s="113" t="n"/>
      <c r="C1200" s="127" t="n"/>
      <c r="D1200" s="127" t="n"/>
      <c r="E1200" s="114">
        <f>IF(F1200 &lt;&gt; "",VLOOKUP(F1200,CategoryLookup,2,FALSE), "")</f>
        <v/>
      </c>
      <c r="F1200" s="126" t="n"/>
      <c r="G1200" s="127" t="n"/>
      <c r="H1200" s="127" t="n"/>
      <c r="I1200" s="127" t="n"/>
      <c r="J1200" s="127" t="n"/>
      <c r="K1200" s="127" t="n"/>
      <c r="L1200" s="127" t="n"/>
      <c r="M1200" s="127" t="n"/>
      <c r="N1200" s="120" t="n"/>
      <c r="O1200" s="120" t="n"/>
      <c r="P1200" s="120" t="n"/>
      <c r="Q1200" s="120" t="n"/>
      <c r="R1200" s="121" t="n"/>
      <c r="S1200" s="121" t="n"/>
      <c r="T1200" s="121" t="n"/>
      <c r="U1200" s="121" t="n"/>
      <c r="V1200" s="117">
        <f>IF(P1200="NA","NA",IF(P1200&lt;&gt;"",TEXT(P1200-N1200,"[h].mm"),""))</f>
        <v/>
      </c>
      <c r="W1200" s="118">
        <f>IF(AND(R1200="",S1200=""),"",R1200+S1200)</f>
        <v/>
      </c>
      <c r="X1200" s="116">
        <f>IF(O1200&lt;&gt;"",DATE(YEAR(O1200), MONTH(O1200), DAY(O1200)),"")</f>
        <v/>
      </c>
      <c r="Y1200" s="122" t="n"/>
      <c r="Z1200" s="123" t="n"/>
      <c r="AA1200" s="117">
        <f>IF(F1200="Re-assigned","NA",IF(W1200="","",IF(W1200&gt;=VLOOKUP(D1200,SLAMatrix,3,FALSE),"Yes",IF(W1200&lt;VLOOKUP(D1200,SLAMatrix,2,FALSE),"No","Internal"))))</f>
        <v/>
      </c>
      <c r="AB1200" s="123" t="n"/>
      <c r="AC1200" s="123" t="n"/>
      <c r="AD1200" s="119" t="n"/>
      <c r="AE1200" s="125" t="n"/>
      <c r="AF1200" s="124">
        <f>MONTH(O1200)</f>
        <v/>
      </c>
      <c r="AG1200" s="124">
        <f>VLOOKUP(IFERROR(MID(AE1200,1,(FIND(",",AE1200,1)-1)),AE1200),Facility_Region_Mapping,2,FALSE)</f>
        <v/>
      </c>
      <c r="AH1200" s="124" t="n"/>
      <c r="AI1200" s="124">
        <f>IF(C1200&lt;&gt;"",IF(M1200="ESM User",getInterfaceName($C1200),"NA"),"")</f>
        <v/>
      </c>
      <c r="AJ1200" s="116">
        <f>IF(Q1200&lt;&gt;"",DATE(YEAR(Q1200), MONTH(Q1200), DAY(Q1200)),"")</f>
        <v/>
      </c>
      <c r="AK1200" s="130">
        <f>IF(Q1200&lt;&gt;0,Q1200-N1200,TODAY()-N1200)</f>
        <v/>
      </c>
      <c r="AL1200" s="112">
        <f>IF(F1200="Re-assigned",0,IF(H1200="Closed",0,IF(H1200="Service Restored",0,IF(H1200="",0,1))))</f>
        <v/>
      </c>
      <c r="AM1200" s="124">
        <f>IF(AL1200=0,"",IF(AK1200&gt;20.99,"Aged","Non-Aged"))</f>
        <v/>
      </c>
      <c r="AN1200" s="112">
        <f>IF(Q1200&lt;&gt;"",MONTH(Q1200),"")</f>
        <v/>
      </c>
      <c r="AO1200" s="112">
        <f>IFERROR(VALUE(V1200),0)</f>
        <v/>
      </c>
    </row>
    <row customFormat="1" customHeight="1" ht="29.25" r="1201" s="112" spans="1:41">
      <c r="A1201" s="127" t="n"/>
      <c r="B1201" s="113" t="n"/>
      <c r="C1201" s="127" t="n"/>
      <c r="D1201" s="127" t="n"/>
      <c r="E1201" s="114">
        <f>IF(F1201 &lt;&gt; "",VLOOKUP(F1201,CategoryLookup,2,FALSE), "")</f>
        <v/>
      </c>
      <c r="F1201" s="126" t="n"/>
      <c r="G1201" s="127" t="n"/>
      <c r="H1201" s="127" t="n"/>
      <c r="I1201" s="127" t="n"/>
      <c r="J1201" s="127" t="n"/>
      <c r="K1201" s="127" t="n"/>
      <c r="L1201" s="127" t="n"/>
      <c r="M1201" s="127" t="n"/>
      <c r="N1201" s="120" t="n"/>
      <c r="O1201" s="120" t="n"/>
      <c r="P1201" s="120" t="n"/>
      <c r="Q1201" s="120" t="n"/>
      <c r="R1201" s="121" t="n"/>
      <c r="S1201" s="121" t="n"/>
      <c r="T1201" s="121" t="n"/>
      <c r="U1201" s="121" t="n"/>
      <c r="V1201" s="117">
        <f>IF(P1201="NA","NA",IF(P1201&lt;&gt;"",TEXT(P1201-N1201,"[h].mm"),""))</f>
        <v/>
      </c>
      <c r="W1201" s="118">
        <f>IF(AND(R1201="",S1201=""),"",R1201+S1201)</f>
        <v/>
      </c>
      <c r="X1201" s="116">
        <f>IF(O1201&lt;&gt;"",DATE(YEAR(O1201), MONTH(O1201), DAY(O1201)),"")</f>
        <v/>
      </c>
      <c r="Y1201" s="122" t="n"/>
      <c r="Z1201" s="123" t="n"/>
      <c r="AA1201" s="117">
        <f>IF(F1201="Re-assigned","NA",IF(W1201="","",IF(W1201&gt;=VLOOKUP(D1201,SLAMatrix,3,FALSE),"Yes",IF(W1201&lt;VLOOKUP(D1201,SLAMatrix,2,FALSE),"No","Internal"))))</f>
        <v/>
      </c>
      <c r="AB1201" s="123" t="n"/>
      <c r="AC1201" s="123" t="n"/>
      <c r="AD1201" s="119" t="n"/>
      <c r="AE1201" s="125" t="n"/>
      <c r="AF1201" s="124">
        <f>MONTH(O1201)</f>
        <v/>
      </c>
      <c r="AG1201" s="124">
        <f>VLOOKUP(IFERROR(MID(AE1201,1,(FIND(",",AE1201,1)-1)),AE1201),Facility_Region_Mapping,2,FALSE)</f>
        <v/>
      </c>
      <c r="AH1201" s="124" t="n"/>
      <c r="AI1201" s="124">
        <f>IF(C1201&lt;&gt;"",IF(M1201="ESM User",getInterfaceName($C1201),"NA"),"")</f>
        <v/>
      </c>
      <c r="AJ1201" s="116">
        <f>IF(Q1201&lt;&gt;"",DATE(YEAR(Q1201), MONTH(Q1201), DAY(Q1201)),"")</f>
        <v/>
      </c>
      <c r="AK1201" s="130">
        <f>IF(Q1201&lt;&gt;0,Q1201-N1201,TODAY()-N1201)</f>
        <v/>
      </c>
      <c r="AL1201" s="112">
        <f>IF(F1201="Re-assigned",0,IF(H1201="Closed",0,IF(H1201="Service Restored",0,IF(H1201="",0,1))))</f>
        <v/>
      </c>
      <c r="AM1201" s="124">
        <f>IF(AL1201=0,"",IF(AK1201&gt;20.99,"Aged","Non-Aged"))</f>
        <v/>
      </c>
      <c r="AN1201" s="112">
        <f>IF(Q1201&lt;&gt;"",MONTH(Q1201),"")</f>
        <v/>
      </c>
      <c r="AO1201" s="112">
        <f>IFERROR(VALUE(V1201),0)</f>
        <v/>
      </c>
    </row>
    <row customFormat="1" customHeight="1" ht="29.25" r="1202" s="112" spans="1:41">
      <c r="A1202" s="127" t="n"/>
      <c r="B1202" s="113" t="n"/>
      <c r="C1202" s="127" t="n"/>
      <c r="D1202" s="127" t="n"/>
      <c r="E1202" s="114">
        <f>IF(F1202 &lt;&gt; "",VLOOKUP(F1202,CategoryLookup,2,FALSE), "")</f>
        <v/>
      </c>
      <c r="F1202" s="126" t="n"/>
      <c r="G1202" s="127" t="n"/>
      <c r="H1202" s="127" t="n"/>
      <c r="I1202" s="127" t="n"/>
      <c r="J1202" s="127" t="n"/>
      <c r="K1202" s="127" t="n"/>
      <c r="L1202" s="127" t="n"/>
      <c r="M1202" s="127" t="n"/>
      <c r="N1202" s="120" t="n"/>
      <c r="O1202" s="120" t="n"/>
      <c r="P1202" s="120" t="n"/>
      <c r="Q1202" s="120" t="n"/>
      <c r="R1202" s="121" t="n"/>
      <c r="S1202" s="121" t="n"/>
      <c r="T1202" s="121" t="n"/>
      <c r="U1202" s="121" t="n"/>
      <c r="V1202" s="117">
        <f>IF(P1202="NA","NA",IF(P1202&lt;&gt;"",TEXT(P1202-N1202,"[h].mm"),""))</f>
        <v/>
      </c>
      <c r="W1202" s="118">
        <f>IF(AND(R1202="",S1202=""),"",R1202+S1202)</f>
        <v/>
      </c>
      <c r="X1202" s="116">
        <f>IF(O1202&lt;&gt;"",DATE(YEAR(O1202), MONTH(O1202), DAY(O1202)),"")</f>
        <v/>
      </c>
      <c r="Y1202" s="122" t="n"/>
      <c r="Z1202" s="123" t="n"/>
      <c r="AA1202" s="117">
        <f>IF(F1202="Re-assigned","NA",IF(W1202="","",IF(W1202&gt;=VLOOKUP(D1202,SLAMatrix,3,FALSE),"Yes",IF(W1202&lt;VLOOKUP(D1202,SLAMatrix,2,FALSE),"No","Internal"))))</f>
        <v/>
      </c>
      <c r="AB1202" s="123" t="n"/>
      <c r="AC1202" s="123" t="n"/>
      <c r="AD1202" s="119" t="n"/>
      <c r="AE1202" s="125" t="n"/>
      <c r="AF1202" s="124">
        <f>MONTH(O1202)</f>
        <v/>
      </c>
      <c r="AG1202" s="124">
        <f>VLOOKUP(IFERROR(MID(AE1202,1,(FIND(",",AE1202,1)-1)),AE1202),Facility_Region_Mapping,2,FALSE)</f>
        <v/>
      </c>
      <c r="AH1202" s="124" t="n"/>
      <c r="AI1202" s="124">
        <f>IF(C1202&lt;&gt;"",IF(M1202="ESM User",getInterfaceName($C1202),"NA"),"")</f>
        <v/>
      </c>
      <c r="AJ1202" s="116">
        <f>IF(Q1202&lt;&gt;"",DATE(YEAR(Q1202), MONTH(Q1202), DAY(Q1202)),"")</f>
        <v/>
      </c>
      <c r="AK1202" s="130">
        <f>IF(Q1202&lt;&gt;0,Q1202-N1202,TODAY()-N1202)</f>
        <v/>
      </c>
      <c r="AL1202" s="112">
        <f>IF(F1202="Re-assigned",0,IF(H1202="Closed",0,IF(H1202="Service Restored",0,IF(H1202="",0,1))))</f>
        <v/>
      </c>
      <c r="AM1202" s="124">
        <f>IF(AL1202=0,"",IF(AK1202&gt;20.99,"Aged","Non-Aged"))</f>
        <v/>
      </c>
      <c r="AN1202" s="112">
        <f>IF(Q1202&lt;&gt;"",MONTH(Q1202),"")</f>
        <v/>
      </c>
      <c r="AO1202" s="112">
        <f>IFERROR(VALUE(V1202),0)</f>
        <v/>
      </c>
    </row>
    <row customFormat="1" customHeight="1" ht="29.25" r="1203" s="112" spans="1:41">
      <c r="A1203" s="127" t="n"/>
      <c r="B1203" s="113" t="n"/>
      <c r="C1203" s="127" t="n"/>
      <c r="D1203" s="127" t="n"/>
      <c r="E1203" s="114">
        <f>IF(F1203 &lt;&gt; "",VLOOKUP(F1203,CategoryLookup,2,FALSE), "")</f>
        <v/>
      </c>
      <c r="F1203" s="126" t="n"/>
      <c r="G1203" s="127" t="n"/>
      <c r="H1203" s="127" t="n"/>
      <c r="I1203" s="127" t="n"/>
      <c r="J1203" s="127" t="n"/>
      <c r="K1203" s="127" t="n"/>
      <c r="L1203" s="127" t="n"/>
      <c r="M1203" s="127" t="n"/>
      <c r="N1203" s="120" t="n"/>
      <c r="O1203" s="120" t="n"/>
      <c r="P1203" s="120" t="n"/>
      <c r="Q1203" s="120" t="n"/>
      <c r="R1203" s="121" t="n"/>
      <c r="S1203" s="121" t="n"/>
      <c r="T1203" s="121" t="n"/>
      <c r="U1203" s="121" t="n"/>
      <c r="V1203" s="117">
        <f>IF(P1203="NA","NA",IF(P1203&lt;&gt;"",TEXT(P1203-N1203,"[h].mm"),""))</f>
        <v/>
      </c>
      <c r="W1203" s="118">
        <f>IF(AND(R1203="",S1203=""),"",R1203+S1203)</f>
        <v/>
      </c>
      <c r="X1203" s="116">
        <f>IF(O1203&lt;&gt;"",DATE(YEAR(O1203), MONTH(O1203), DAY(O1203)),"")</f>
        <v/>
      </c>
      <c r="Y1203" s="122" t="n"/>
      <c r="Z1203" s="123" t="n"/>
      <c r="AA1203" s="117">
        <f>IF(F1203="Re-assigned","NA",IF(W1203="","",IF(W1203&gt;=VLOOKUP(D1203,SLAMatrix,3,FALSE),"Yes",IF(W1203&lt;VLOOKUP(D1203,SLAMatrix,2,FALSE),"No","Internal"))))</f>
        <v/>
      </c>
      <c r="AB1203" s="123" t="n"/>
      <c r="AC1203" s="123" t="n"/>
      <c r="AD1203" s="119" t="n"/>
      <c r="AE1203" s="125" t="n"/>
      <c r="AF1203" s="124">
        <f>MONTH(O1203)</f>
        <v/>
      </c>
      <c r="AG1203" s="124">
        <f>VLOOKUP(IFERROR(MID(AE1203,1,(FIND(",",AE1203,1)-1)),AE1203),Facility_Region_Mapping,2,FALSE)</f>
        <v/>
      </c>
      <c r="AH1203" s="124" t="n"/>
      <c r="AI1203" s="124">
        <f>IF(C1203&lt;&gt;"",IF(M1203="ESM User",getInterfaceName($C1203),"NA"),"")</f>
        <v/>
      </c>
      <c r="AJ1203" s="116">
        <f>IF(Q1203&lt;&gt;"",DATE(YEAR(Q1203), MONTH(Q1203), DAY(Q1203)),"")</f>
        <v/>
      </c>
      <c r="AK1203" s="130">
        <f>IF(Q1203&lt;&gt;0,Q1203-N1203,TODAY()-N1203)</f>
        <v/>
      </c>
      <c r="AL1203" s="112">
        <f>IF(F1203="Re-assigned",0,IF(H1203="Closed",0,IF(H1203="Service Restored",0,IF(H1203="",0,1))))</f>
        <v/>
      </c>
      <c r="AM1203" s="124">
        <f>IF(AL1203=0,"",IF(AK1203&gt;20.99,"Aged","Non-Aged"))</f>
        <v/>
      </c>
      <c r="AN1203" s="112">
        <f>IF(Q1203&lt;&gt;"",MONTH(Q1203),"")</f>
        <v/>
      </c>
      <c r="AO1203" s="112">
        <f>IFERROR(VALUE(V1203),0)</f>
        <v/>
      </c>
    </row>
    <row customFormat="1" customHeight="1" ht="29.25" r="1204" s="112" spans="1:41">
      <c r="A1204" s="127" t="n"/>
      <c r="B1204" s="113" t="n"/>
      <c r="C1204" s="127" t="n"/>
      <c r="D1204" s="127" t="n"/>
      <c r="E1204" s="114">
        <f>IF(F1204 &lt;&gt; "",VLOOKUP(F1204,CategoryLookup,2,FALSE), "")</f>
        <v/>
      </c>
      <c r="F1204" s="126" t="n"/>
      <c r="G1204" s="127" t="n"/>
      <c r="H1204" s="127" t="n"/>
      <c r="I1204" s="127" t="n"/>
      <c r="J1204" s="127" t="n"/>
      <c r="K1204" s="127" t="n"/>
      <c r="L1204" s="127" t="n"/>
      <c r="M1204" s="127" t="n"/>
      <c r="N1204" s="120" t="n"/>
      <c r="O1204" s="120" t="n"/>
      <c r="P1204" s="120" t="n"/>
      <c r="Q1204" s="120" t="n"/>
      <c r="R1204" s="121" t="n"/>
      <c r="S1204" s="121" t="n"/>
      <c r="T1204" s="121" t="n"/>
      <c r="U1204" s="121" t="n"/>
      <c r="V1204" s="117">
        <f>IF(P1204="NA","NA",IF(P1204&lt;&gt;"",TEXT(P1204-N1204,"[h].mm"),""))</f>
        <v/>
      </c>
      <c r="W1204" s="118">
        <f>IF(AND(R1204="",S1204=""),"",R1204+S1204)</f>
        <v/>
      </c>
      <c r="X1204" s="116">
        <f>IF(O1204&lt;&gt;"",DATE(YEAR(O1204), MONTH(O1204), DAY(O1204)),"")</f>
        <v/>
      </c>
      <c r="Y1204" s="122" t="n"/>
      <c r="Z1204" s="123" t="n"/>
      <c r="AA1204" s="117">
        <f>IF(F1204="Re-assigned","NA",IF(W1204="","",IF(W1204&gt;=VLOOKUP(D1204,SLAMatrix,3,FALSE),"Yes",IF(W1204&lt;VLOOKUP(D1204,SLAMatrix,2,FALSE),"No","Internal"))))</f>
        <v/>
      </c>
      <c r="AB1204" s="123" t="n"/>
      <c r="AC1204" s="123" t="n"/>
      <c r="AD1204" s="119" t="n"/>
      <c r="AE1204" s="125" t="n"/>
      <c r="AF1204" s="124">
        <f>MONTH(O1204)</f>
        <v/>
      </c>
      <c r="AG1204" s="124">
        <f>VLOOKUP(IFERROR(MID(AE1204,1,(FIND(",",AE1204,1)-1)),AE1204),Facility_Region_Mapping,2,FALSE)</f>
        <v/>
      </c>
      <c r="AH1204" s="124" t="n"/>
      <c r="AI1204" s="124">
        <f>IF(C1204&lt;&gt;"",IF(M1204="ESM User",getInterfaceName($C1204),"NA"),"")</f>
        <v/>
      </c>
      <c r="AJ1204" s="116">
        <f>IF(Q1204&lt;&gt;"",DATE(YEAR(Q1204), MONTH(Q1204), DAY(Q1204)),"")</f>
        <v/>
      </c>
      <c r="AK1204" s="130">
        <f>IF(Q1204&lt;&gt;0,Q1204-N1204,TODAY()-N1204)</f>
        <v/>
      </c>
      <c r="AL1204" s="112">
        <f>IF(F1204="Re-assigned",0,IF(H1204="Closed",0,IF(H1204="Service Restored",0,IF(H1204="",0,1))))</f>
        <v/>
      </c>
      <c r="AM1204" s="124">
        <f>IF(AL1204=0,"",IF(AK1204&gt;20.99,"Aged","Non-Aged"))</f>
        <v/>
      </c>
      <c r="AN1204" s="112">
        <f>IF(Q1204&lt;&gt;"",MONTH(Q1204),"")</f>
        <v/>
      </c>
      <c r="AO1204" s="112">
        <f>IFERROR(VALUE(V1204),0)</f>
        <v/>
      </c>
    </row>
    <row customFormat="1" customHeight="1" ht="29.25" r="1205" s="112" spans="1:41">
      <c r="A1205" s="127" t="n"/>
      <c r="B1205" s="113" t="n"/>
      <c r="C1205" s="127" t="n"/>
      <c r="D1205" s="127" t="n"/>
      <c r="E1205" s="114">
        <f>IF(F1205 &lt;&gt; "",VLOOKUP(F1205,CategoryLookup,2,FALSE), "")</f>
        <v/>
      </c>
      <c r="F1205" s="126" t="n"/>
      <c r="G1205" s="127" t="n"/>
      <c r="H1205" s="127" t="n"/>
      <c r="I1205" s="127" t="n"/>
      <c r="J1205" s="127" t="n"/>
      <c r="K1205" s="127" t="n"/>
      <c r="L1205" s="127" t="n"/>
      <c r="M1205" s="127" t="n"/>
      <c r="N1205" s="120" t="n"/>
      <c r="O1205" s="120" t="n"/>
      <c r="P1205" s="120" t="n"/>
      <c r="Q1205" s="120" t="n"/>
      <c r="R1205" s="121" t="n"/>
      <c r="S1205" s="121" t="n"/>
      <c r="T1205" s="121" t="n"/>
      <c r="U1205" s="121" t="n"/>
      <c r="V1205" s="117">
        <f>IF(P1205="NA","NA",IF(P1205&lt;&gt;"",TEXT(P1205-N1205,"[h].mm"),""))</f>
        <v/>
      </c>
      <c r="W1205" s="118">
        <f>IF(AND(R1205="",S1205=""),"",R1205+S1205)</f>
        <v/>
      </c>
      <c r="X1205" s="116">
        <f>IF(O1205&lt;&gt;"",DATE(YEAR(O1205), MONTH(O1205), DAY(O1205)),"")</f>
        <v/>
      </c>
      <c r="Y1205" s="122" t="n"/>
      <c r="Z1205" s="123" t="n"/>
      <c r="AA1205" s="117">
        <f>IF(F1205="Re-assigned","NA",IF(W1205="","",IF(W1205&gt;=VLOOKUP(D1205,SLAMatrix,3,FALSE),"Yes",IF(W1205&lt;VLOOKUP(D1205,SLAMatrix,2,FALSE),"No","Internal"))))</f>
        <v/>
      </c>
      <c r="AB1205" s="123" t="n"/>
      <c r="AC1205" s="123" t="n"/>
      <c r="AD1205" s="119" t="n"/>
      <c r="AE1205" s="125" t="n"/>
      <c r="AF1205" s="124">
        <f>MONTH(O1205)</f>
        <v/>
      </c>
      <c r="AG1205" s="124">
        <f>VLOOKUP(IFERROR(MID(AE1205,1,(FIND(",",AE1205,1)-1)),AE1205),Facility_Region_Mapping,2,FALSE)</f>
        <v/>
      </c>
      <c r="AH1205" s="124" t="n"/>
      <c r="AI1205" s="124">
        <f>IF(C1205&lt;&gt;"",IF(M1205="ESM User",getInterfaceName($C1205),"NA"),"")</f>
        <v/>
      </c>
      <c r="AJ1205" s="116">
        <f>IF(Q1205&lt;&gt;"",DATE(YEAR(Q1205), MONTH(Q1205), DAY(Q1205)),"")</f>
        <v/>
      </c>
      <c r="AK1205" s="130">
        <f>IF(Q1205&lt;&gt;0,Q1205-N1205,TODAY()-N1205)</f>
        <v/>
      </c>
      <c r="AL1205" s="112">
        <f>IF(F1205="Re-assigned",0,IF(H1205="Closed",0,IF(H1205="Service Restored",0,IF(H1205="",0,1))))</f>
        <v/>
      </c>
      <c r="AM1205" s="124">
        <f>IF(AL1205=0,"",IF(AK1205&gt;20.99,"Aged","Non-Aged"))</f>
        <v/>
      </c>
      <c r="AN1205" s="112">
        <f>IF(Q1205&lt;&gt;"",MONTH(Q1205),"")</f>
        <v/>
      </c>
      <c r="AO1205" s="112">
        <f>IFERROR(VALUE(V1205),0)</f>
        <v/>
      </c>
    </row>
    <row customFormat="1" customHeight="1" ht="29.25" r="1206" s="112" spans="1:41">
      <c r="A1206" s="127" t="n"/>
      <c r="B1206" s="113" t="n"/>
      <c r="C1206" s="127" t="n"/>
      <c r="D1206" s="127" t="n"/>
      <c r="E1206" s="114">
        <f>IF(F1206 &lt;&gt; "",VLOOKUP(F1206,CategoryLookup,2,FALSE), "")</f>
        <v/>
      </c>
      <c r="F1206" s="126" t="n"/>
      <c r="G1206" s="127" t="n"/>
      <c r="H1206" s="127" t="n"/>
      <c r="I1206" s="127" t="n"/>
      <c r="J1206" s="127" t="n"/>
      <c r="K1206" s="127" t="n"/>
      <c r="L1206" s="127" t="n"/>
      <c r="M1206" s="127" t="n"/>
      <c r="N1206" s="120" t="n"/>
      <c r="O1206" s="120" t="n"/>
      <c r="P1206" s="120" t="n"/>
      <c r="Q1206" s="120" t="n"/>
      <c r="R1206" s="121" t="n"/>
      <c r="S1206" s="121" t="n"/>
      <c r="T1206" s="121" t="n"/>
      <c r="U1206" s="121" t="n"/>
      <c r="V1206" s="117">
        <f>IF(P1206="NA","NA",IF(P1206&lt;&gt;"",TEXT(P1206-N1206,"[h].mm"),""))</f>
        <v/>
      </c>
      <c r="W1206" s="118">
        <f>IF(AND(R1206="",S1206=""),"",R1206+S1206)</f>
        <v/>
      </c>
      <c r="X1206" s="116">
        <f>IF(O1206&lt;&gt;"",DATE(YEAR(O1206), MONTH(O1206), DAY(O1206)),"")</f>
        <v/>
      </c>
      <c r="Y1206" s="122" t="n"/>
      <c r="Z1206" s="123" t="n"/>
      <c r="AA1206" s="117">
        <f>IF(F1206="Re-assigned","NA",IF(W1206="","",IF(W1206&gt;=VLOOKUP(D1206,SLAMatrix,3,FALSE),"Yes",IF(W1206&lt;VLOOKUP(D1206,SLAMatrix,2,FALSE),"No","Internal"))))</f>
        <v/>
      </c>
      <c r="AB1206" s="123" t="n"/>
      <c r="AC1206" s="123" t="n"/>
      <c r="AD1206" s="119" t="n"/>
      <c r="AE1206" s="125" t="n"/>
      <c r="AF1206" s="124">
        <f>MONTH(O1206)</f>
        <v/>
      </c>
      <c r="AG1206" s="124">
        <f>VLOOKUP(IFERROR(MID(AE1206,1,(FIND(",",AE1206,1)-1)),AE1206),Facility_Region_Mapping,2,FALSE)</f>
        <v/>
      </c>
      <c r="AH1206" s="124" t="n"/>
      <c r="AI1206" s="124">
        <f>IF(C1206&lt;&gt;"",IF(M1206="ESM User",getInterfaceName($C1206),"NA"),"")</f>
        <v/>
      </c>
      <c r="AJ1206" s="116">
        <f>IF(Q1206&lt;&gt;"",DATE(YEAR(Q1206), MONTH(Q1206), DAY(Q1206)),"")</f>
        <v/>
      </c>
      <c r="AK1206" s="130">
        <f>IF(Q1206&lt;&gt;0,Q1206-N1206,TODAY()-N1206)</f>
        <v/>
      </c>
      <c r="AL1206" s="112">
        <f>IF(F1206="Re-assigned",0,IF(H1206="Closed",0,IF(H1206="Service Restored",0,IF(H1206="",0,1))))</f>
        <v/>
      </c>
      <c r="AM1206" s="124">
        <f>IF(AL1206=0,"",IF(AK1206&gt;20.99,"Aged","Non-Aged"))</f>
        <v/>
      </c>
      <c r="AN1206" s="112">
        <f>IF(Q1206&lt;&gt;"",MONTH(Q1206),"")</f>
        <v/>
      </c>
      <c r="AO1206" s="112">
        <f>IFERROR(VALUE(V1206),0)</f>
        <v/>
      </c>
    </row>
    <row customFormat="1" customHeight="1" ht="29.25" r="1207" s="112" spans="1:41">
      <c r="A1207" s="127" t="n"/>
      <c r="B1207" s="113" t="n"/>
      <c r="C1207" s="127" t="n"/>
      <c r="D1207" s="127" t="n"/>
      <c r="E1207" s="114">
        <f>IF(F1207 &lt;&gt; "",VLOOKUP(F1207,CategoryLookup,2,FALSE), "")</f>
        <v/>
      </c>
      <c r="F1207" s="126" t="n"/>
      <c r="G1207" s="127" t="n"/>
      <c r="H1207" s="127" t="n"/>
      <c r="I1207" s="127" t="n"/>
      <c r="J1207" s="127" t="n"/>
      <c r="K1207" s="127" t="n"/>
      <c r="L1207" s="127" t="n"/>
      <c r="M1207" s="127" t="n"/>
      <c r="N1207" s="120" t="n"/>
      <c r="O1207" s="120" t="n"/>
      <c r="P1207" s="120" t="n"/>
      <c r="Q1207" s="120" t="n"/>
      <c r="R1207" s="121" t="n"/>
      <c r="S1207" s="121" t="n"/>
      <c r="T1207" s="121" t="n"/>
      <c r="U1207" s="121" t="n"/>
      <c r="V1207" s="117">
        <f>IF(P1207="NA","NA",IF(P1207&lt;&gt;"",TEXT(P1207-N1207,"[h].mm"),""))</f>
        <v/>
      </c>
      <c r="W1207" s="118">
        <f>IF(AND(R1207="",S1207=""),"",R1207+S1207)</f>
        <v/>
      </c>
      <c r="X1207" s="116">
        <f>IF(O1207&lt;&gt;"",DATE(YEAR(O1207), MONTH(O1207), DAY(O1207)),"")</f>
        <v/>
      </c>
      <c r="Y1207" s="122" t="n"/>
      <c r="Z1207" s="123" t="n"/>
      <c r="AA1207" s="117">
        <f>IF(F1207="Re-assigned","NA",IF(W1207="","",IF(W1207&gt;=VLOOKUP(D1207,SLAMatrix,3,FALSE),"Yes",IF(W1207&lt;VLOOKUP(D1207,SLAMatrix,2,FALSE),"No","Internal"))))</f>
        <v/>
      </c>
      <c r="AB1207" s="123" t="n"/>
      <c r="AC1207" s="123" t="n"/>
      <c r="AD1207" s="119" t="n"/>
      <c r="AE1207" s="125" t="n"/>
      <c r="AF1207" s="124">
        <f>MONTH(O1207)</f>
        <v/>
      </c>
      <c r="AG1207" s="124">
        <f>VLOOKUP(IFERROR(MID(AE1207,1,(FIND(",",AE1207,1)-1)),AE1207),Facility_Region_Mapping,2,FALSE)</f>
        <v/>
      </c>
      <c r="AH1207" s="124" t="n"/>
      <c r="AI1207" s="124">
        <f>IF(C1207&lt;&gt;"",IF(M1207="ESM User",getInterfaceName($C1207),"NA"),"")</f>
        <v/>
      </c>
      <c r="AJ1207" s="116">
        <f>IF(Q1207&lt;&gt;"",DATE(YEAR(Q1207), MONTH(Q1207), DAY(Q1207)),"")</f>
        <v/>
      </c>
      <c r="AK1207" s="130">
        <f>IF(Q1207&lt;&gt;0,Q1207-N1207,TODAY()-N1207)</f>
        <v/>
      </c>
      <c r="AL1207" s="112">
        <f>IF(F1207="Re-assigned",0,IF(H1207="Closed",0,IF(H1207="Service Restored",0,IF(H1207="",0,1))))</f>
        <v/>
      </c>
      <c r="AM1207" s="124">
        <f>IF(AL1207=0,"",IF(AK1207&gt;20.99,"Aged","Non-Aged"))</f>
        <v/>
      </c>
      <c r="AN1207" s="112">
        <f>IF(Q1207&lt;&gt;"",MONTH(Q1207),"")</f>
        <v/>
      </c>
      <c r="AO1207" s="112">
        <f>IFERROR(VALUE(V1207),0)</f>
        <v/>
      </c>
    </row>
    <row customFormat="1" customHeight="1" ht="29.25" r="1208" s="112" spans="1:41">
      <c r="A1208" s="127" t="n"/>
      <c r="B1208" s="113" t="n"/>
      <c r="C1208" s="127" t="n"/>
      <c r="D1208" s="127" t="n"/>
      <c r="E1208" s="114">
        <f>IF(F1208 &lt;&gt; "",VLOOKUP(F1208,CategoryLookup,2,FALSE), "")</f>
        <v/>
      </c>
      <c r="F1208" s="126" t="n"/>
      <c r="G1208" s="127" t="n"/>
      <c r="H1208" s="127" t="n"/>
      <c r="I1208" s="127" t="n"/>
      <c r="J1208" s="127" t="n"/>
      <c r="K1208" s="127" t="n"/>
      <c r="L1208" s="127" t="n"/>
      <c r="M1208" s="127" t="n"/>
      <c r="N1208" s="120" t="n"/>
      <c r="O1208" s="120" t="n"/>
      <c r="P1208" s="120" t="n"/>
      <c r="Q1208" s="120" t="n"/>
      <c r="R1208" s="121" t="n"/>
      <c r="S1208" s="121" t="n"/>
      <c r="T1208" s="121" t="n"/>
      <c r="U1208" s="121" t="n"/>
      <c r="V1208" s="117">
        <f>IF(P1208="NA","NA",IF(P1208&lt;&gt;"",TEXT(P1208-N1208,"[h].mm"),""))</f>
        <v/>
      </c>
      <c r="W1208" s="118">
        <f>IF(AND(R1208="",S1208=""),"",R1208+S1208)</f>
        <v/>
      </c>
      <c r="X1208" s="116">
        <f>IF(O1208&lt;&gt;"",DATE(YEAR(O1208), MONTH(O1208), DAY(O1208)),"")</f>
        <v/>
      </c>
      <c r="Y1208" s="122" t="n"/>
      <c r="Z1208" s="123" t="n"/>
      <c r="AA1208" s="117">
        <f>IF(F1208="Re-assigned","NA",IF(W1208="","",IF(W1208&gt;=VLOOKUP(D1208,SLAMatrix,3,FALSE),"Yes",IF(W1208&lt;VLOOKUP(D1208,SLAMatrix,2,FALSE),"No","Internal"))))</f>
        <v/>
      </c>
      <c r="AB1208" s="123" t="n"/>
      <c r="AC1208" s="123" t="n"/>
      <c r="AD1208" s="119" t="n"/>
      <c r="AE1208" s="125" t="n"/>
      <c r="AF1208" s="124">
        <f>MONTH(O1208)</f>
        <v/>
      </c>
      <c r="AG1208" s="124">
        <f>VLOOKUP(IFERROR(MID(AE1208,1,(FIND(",",AE1208,1)-1)),AE1208),Facility_Region_Mapping,2,FALSE)</f>
        <v/>
      </c>
      <c r="AH1208" s="124" t="n"/>
      <c r="AI1208" s="124">
        <f>IF(C1208&lt;&gt;"",IF(M1208="ESM User",getInterfaceName($C1208),"NA"),"")</f>
        <v/>
      </c>
      <c r="AJ1208" s="116">
        <f>IF(Q1208&lt;&gt;"",DATE(YEAR(Q1208), MONTH(Q1208), DAY(Q1208)),"")</f>
        <v/>
      </c>
      <c r="AK1208" s="130">
        <f>IF(Q1208&lt;&gt;0,Q1208-N1208,TODAY()-N1208)</f>
        <v/>
      </c>
      <c r="AL1208" s="112">
        <f>IF(F1208="Re-assigned",0,IF(H1208="Closed",0,IF(H1208="Service Restored",0,IF(H1208="",0,1))))</f>
        <v/>
      </c>
      <c r="AM1208" s="124">
        <f>IF(AL1208=0,"",IF(AK1208&gt;20.99,"Aged","Non-Aged"))</f>
        <v/>
      </c>
      <c r="AN1208" s="112">
        <f>IF(Q1208&lt;&gt;"",MONTH(Q1208),"")</f>
        <v/>
      </c>
      <c r="AO1208" s="112">
        <f>IFERROR(VALUE(V1208),0)</f>
        <v/>
      </c>
    </row>
    <row customFormat="1" customHeight="1" ht="29.25" r="1209" s="112" spans="1:41">
      <c r="A1209" s="127" t="n"/>
      <c r="B1209" s="113" t="n"/>
      <c r="C1209" s="127" t="n"/>
      <c r="D1209" s="127" t="n"/>
      <c r="E1209" s="114">
        <f>IF(F1209 &lt;&gt; "",VLOOKUP(F1209,CategoryLookup,2,FALSE), "")</f>
        <v/>
      </c>
      <c r="F1209" s="126" t="n"/>
      <c r="G1209" s="127" t="n"/>
      <c r="H1209" s="127" t="n"/>
      <c r="I1209" s="127" t="n"/>
      <c r="J1209" s="127" t="n"/>
      <c r="K1209" s="127" t="n"/>
      <c r="L1209" s="127" t="n"/>
      <c r="M1209" s="127" t="n"/>
      <c r="N1209" s="120" t="n"/>
      <c r="O1209" s="120" t="n"/>
      <c r="P1209" s="120" t="n"/>
      <c r="Q1209" s="120" t="n"/>
      <c r="R1209" s="121" t="n"/>
      <c r="S1209" s="121" t="n"/>
      <c r="T1209" s="121" t="n"/>
      <c r="U1209" s="121" t="n"/>
      <c r="V1209" s="117">
        <f>IF(P1209="NA","NA",IF(P1209&lt;&gt;"",TEXT(P1209-N1209,"[h].mm"),""))</f>
        <v/>
      </c>
      <c r="W1209" s="118">
        <f>IF(AND(R1209="",S1209=""),"",R1209+S1209)</f>
        <v/>
      </c>
      <c r="X1209" s="116">
        <f>IF(O1209&lt;&gt;"",DATE(YEAR(O1209), MONTH(O1209), DAY(O1209)),"")</f>
        <v/>
      </c>
      <c r="Y1209" s="122" t="n"/>
      <c r="Z1209" s="123" t="n"/>
      <c r="AA1209" s="117">
        <f>IF(F1209="Re-assigned","NA",IF(W1209="","",IF(W1209&gt;=VLOOKUP(D1209,SLAMatrix,3,FALSE),"Yes",IF(W1209&lt;VLOOKUP(D1209,SLAMatrix,2,FALSE),"No","Internal"))))</f>
        <v/>
      </c>
      <c r="AB1209" s="123" t="n"/>
      <c r="AC1209" s="123" t="n"/>
      <c r="AD1209" s="119" t="n"/>
      <c r="AE1209" s="125" t="n"/>
      <c r="AF1209" s="124">
        <f>MONTH(O1209)</f>
        <v/>
      </c>
      <c r="AG1209" s="124">
        <f>VLOOKUP(IFERROR(MID(AE1209,1,(FIND(",",AE1209,1)-1)),AE1209),Facility_Region_Mapping,2,FALSE)</f>
        <v/>
      </c>
      <c r="AH1209" s="124" t="n"/>
      <c r="AI1209" s="124">
        <f>IF(C1209&lt;&gt;"",IF(M1209="ESM User",getInterfaceName($C1209),"NA"),"")</f>
        <v/>
      </c>
      <c r="AJ1209" s="116">
        <f>IF(Q1209&lt;&gt;"",DATE(YEAR(Q1209), MONTH(Q1209), DAY(Q1209)),"")</f>
        <v/>
      </c>
      <c r="AK1209" s="130">
        <f>IF(Q1209&lt;&gt;0,Q1209-N1209,TODAY()-N1209)</f>
        <v/>
      </c>
      <c r="AL1209" s="112">
        <f>IF(F1209="Re-assigned",0,IF(H1209="Closed",0,IF(H1209="Service Restored",0,IF(H1209="",0,1))))</f>
        <v/>
      </c>
      <c r="AM1209" s="124">
        <f>IF(AL1209=0,"",IF(AK1209&gt;20.99,"Aged","Non-Aged"))</f>
        <v/>
      </c>
      <c r="AN1209" s="112">
        <f>IF(Q1209&lt;&gt;"",MONTH(Q1209),"")</f>
        <v/>
      </c>
      <c r="AO1209" s="112">
        <f>IFERROR(VALUE(V1209),0)</f>
        <v/>
      </c>
    </row>
    <row customFormat="1" customHeight="1" ht="29.25" r="1210" s="112" spans="1:41">
      <c r="A1210" s="127" t="n"/>
      <c r="B1210" s="113" t="n"/>
      <c r="C1210" s="127" t="n"/>
      <c r="D1210" s="127" t="n"/>
      <c r="E1210" s="114">
        <f>IF(F1210 &lt;&gt; "",VLOOKUP(F1210,CategoryLookup,2,FALSE), "")</f>
        <v/>
      </c>
      <c r="F1210" s="126" t="n"/>
      <c r="G1210" s="127" t="n"/>
      <c r="H1210" s="127" t="n"/>
      <c r="I1210" s="127" t="n"/>
      <c r="J1210" s="127" t="n"/>
      <c r="K1210" s="127" t="n"/>
      <c r="L1210" s="127" t="n"/>
      <c r="M1210" s="127" t="n"/>
      <c r="N1210" s="120" t="n"/>
      <c r="O1210" s="120" t="n"/>
      <c r="P1210" s="120" t="n"/>
      <c r="Q1210" s="120" t="n"/>
      <c r="R1210" s="121" t="n"/>
      <c r="S1210" s="121" t="n"/>
      <c r="T1210" s="121" t="n"/>
      <c r="U1210" s="121" t="n"/>
      <c r="V1210" s="117">
        <f>IF(P1210="NA","NA",IF(P1210&lt;&gt;"",TEXT(P1210-N1210,"[h].mm"),""))</f>
        <v/>
      </c>
      <c r="W1210" s="118">
        <f>IF(AND(R1210="",S1210=""),"",R1210+S1210)</f>
        <v/>
      </c>
      <c r="X1210" s="116">
        <f>IF(O1210&lt;&gt;"",DATE(YEAR(O1210), MONTH(O1210), DAY(O1210)),"")</f>
        <v/>
      </c>
      <c r="Y1210" s="122" t="n"/>
      <c r="Z1210" s="123" t="n"/>
      <c r="AA1210" s="117">
        <f>IF(F1210="Re-assigned","NA",IF(W1210="","",IF(W1210&gt;=VLOOKUP(D1210,SLAMatrix,3,FALSE),"Yes",IF(W1210&lt;VLOOKUP(D1210,SLAMatrix,2,FALSE),"No","Internal"))))</f>
        <v/>
      </c>
      <c r="AB1210" s="123" t="n"/>
      <c r="AC1210" s="123" t="n"/>
      <c r="AD1210" s="119" t="n"/>
      <c r="AE1210" s="125" t="n"/>
      <c r="AF1210" s="124">
        <f>MONTH(O1210)</f>
        <v/>
      </c>
      <c r="AG1210" s="124">
        <f>VLOOKUP(IFERROR(MID(AE1210,1,(FIND(",",AE1210,1)-1)),AE1210),Facility_Region_Mapping,2,FALSE)</f>
        <v/>
      </c>
      <c r="AH1210" s="124" t="n"/>
      <c r="AI1210" s="124">
        <f>IF(C1210&lt;&gt;"",IF(M1210="ESM User",getInterfaceName($C1210),"NA"),"")</f>
        <v/>
      </c>
      <c r="AJ1210" s="116">
        <f>IF(Q1210&lt;&gt;"",DATE(YEAR(Q1210), MONTH(Q1210), DAY(Q1210)),"")</f>
        <v/>
      </c>
      <c r="AK1210" s="130">
        <f>IF(Q1210&lt;&gt;0,Q1210-N1210,TODAY()-N1210)</f>
        <v/>
      </c>
      <c r="AL1210" s="112">
        <f>IF(F1210="Re-assigned",0,IF(H1210="Closed",0,IF(H1210="Service Restored",0,IF(H1210="",0,1))))</f>
        <v/>
      </c>
      <c r="AM1210" s="124">
        <f>IF(AL1210=0,"",IF(AK1210&gt;20.99,"Aged","Non-Aged"))</f>
        <v/>
      </c>
      <c r="AN1210" s="112">
        <f>IF(Q1210&lt;&gt;"",MONTH(Q1210),"")</f>
        <v/>
      </c>
      <c r="AO1210" s="112">
        <f>IFERROR(VALUE(V1210),0)</f>
        <v/>
      </c>
    </row>
    <row customFormat="1" customHeight="1" ht="29.25" r="1211" s="112" spans="1:41">
      <c r="A1211" s="127" t="n"/>
      <c r="B1211" s="113" t="n"/>
      <c r="C1211" s="127" t="n"/>
      <c r="D1211" s="127" t="n"/>
      <c r="E1211" s="114">
        <f>IF(F1211 &lt;&gt; "",VLOOKUP(F1211,CategoryLookup,2,FALSE), "")</f>
        <v/>
      </c>
      <c r="F1211" s="126" t="n"/>
      <c r="G1211" s="127" t="n"/>
      <c r="H1211" s="127" t="n"/>
      <c r="I1211" s="127" t="n"/>
      <c r="J1211" s="127" t="n"/>
      <c r="K1211" s="127" t="n"/>
      <c r="L1211" s="127" t="n"/>
      <c r="M1211" s="127" t="n"/>
      <c r="N1211" s="120" t="n"/>
      <c r="O1211" s="120" t="n"/>
      <c r="P1211" s="120" t="n"/>
      <c r="Q1211" s="120" t="n"/>
      <c r="R1211" s="121" t="n"/>
      <c r="S1211" s="121" t="n"/>
      <c r="T1211" s="121" t="n"/>
      <c r="U1211" s="121" t="n"/>
      <c r="V1211" s="117">
        <f>IF(P1211="NA","NA",IF(P1211&lt;&gt;"",TEXT(P1211-N1211,"[h].mm"),""))</f>
        <v/>
      </c>
      <c r="W1211" s="118">
        <f>IF(AND(R1211="",S1211=""),"",R1211+S1211)</f>
        <v/>
      </c>
      <c r="X1211" s="116">
        <f>IF(O1211&lt;&gt;"",DATE(YEAR(O1211), MONTH(O1211), DAY(O1211)),"")</f>
        <v/>
      </c>
      <c r="Y1211" s="122" t="n"/>
      <c r="Z1211" s="123" t="n"/>
      <c r="AA1211" s="117">
        <f>IF(F1211="Re-assigned","NA",IF(W1211="","",IF(W1211&gt;=VLOOKUP(D1211,SLAMatrix,3,FALSE),"Yes",IF(W1211&lt;VLOOKUP(D1211,SLAMatrix,2,FALSE),"No","Internal"))))</f>
        <v/>
      </c>
      <c r="AB1211" s="123" t="n"/>
      <c r="AC1211" s="123" t="n"/>
      <c r="AD1211" s="119" t="n"/>
      <c r="AE1211" s="125" t="n"/>
      <c r="AF1211" s="124">
        <f>MONTH(O1211)</f>
        <v/>
      </c>
      <c r="AG1211" s="124">
        <f>VLOOKUP(IFERROR(MID(AE1211,1,(FIND(",",AE1211,1)-1)),AE1211),Facility_Region_Mapping,2,FALSE)</f>
        <v/>
      </c>
      <c r="AH1211" s="124" t="n"/>
      <c r="AI1211" s="124">
        <f>IF(C1211&lt;&gt;"",IF(M1211="ESM User",getInterfaceName($C1211),"NA"),"")</f>
        <v/>
      </c>
      <c r="AJ1211" s="116">
        <f>IF(Q1211&lt;&gt;"",DATE(YEAR(Q1211), MONTH(Q1211), DAY(Q1211)),"")</f>
        <v/>
      </c>
      <c r="AK1211" s="130">
        <f>IF(Q1211&lt;&gt;0,Q1211-N1211,TODAY()-N1211)</f>
        <v/>
      </c>
      <c r="AL1211" s="112">
        <f>IF(F1211="Re-assigned",0,IF(H1211="Closed",0,IF(H1211="Service Restored",0,IF(H1211="",0,1))))</f>
        <v/>
      </c>
      <c r="AM1211" s="124">
        <f>IF(AL1211=0,"",IF(AK1211&gt;20.99,"Aged","Non-Aged"))</f>
        <v/>
      </c>
      <c r="AN1211" s="112">
        <f>IF(Q1211&lt;&gt;"",MONTH(Q1211),"")</f>
        <v/>
      </c>
      <c r="AO1211" s="112">
        <f>IFERROR(VALUE(V1211),0)</f>
        <v/>
      </c>
    </row>
    <row customFormat="1" customHeight="1" ht="29.25" r="1212" s="112" spans="1:41">
      <c r="A1212" s="127" t="n"/>
      <c r="B1212" s="113" t="n"/>
      <c r="C1212" s="127" t="n"/>
      <c r="D1212" s="127" t="n"/>
      <c r="E1212" s="114">
        <f>IF(F1212 &lt;&gt; "",VLOOKUP(F1212,CategoryLookup,2,FALSE), "")</f>
        <v/>
      </c>
      <c r="F1212" s="126" t="n"/>
      <c r="G1212" s="127" t="n"/>
      <c r="H1212" s="127" t="n"/>
      <c r="I1212" s="127" t="n"/>
      <c r="J1212" s="127" t="n"/>
      <c r="K1212" s="127" t="n"/>
      <c r="L1212" s="127" t="n"/>
      <c r="M1212" s="127" t="n"/>
      <c r="N1212" s="120" t="n"/>
      <c r="O1212" s="120" t="n"/>
      <c r="P1212" s="120" t="n"/>
      <c r="Q1212" s="120" t="n"/>
      <c r="R1212" s="121" t="n"/>
      <c r="S1212" s="121" t="n"/>
      <c r="T1212" s="121" t="n"/>
      <c r="U1212" s="121" t="n"/>
      <c r="V1212" s="117">
        <f>IF(P1212="NA","NA",IF(P1212&lt;&gt;"",TEXT(P1212-N1212,"[h].mm"),""))</f>
        <v/>
      </c>
      <c r="W1212" s="118">
        <f>IF(AND(R1212="",S1212=""),"",R1212+S1212)</f>
        <v/>
      </c>
      <c r="X1212" s="116">
        <f>IF(O1212&lt;&gt;"",DATE(YEAR(O1212), MONTH(O1212), DAY(O1212)),"")</f>
        <v/>
      </c>
      <c r="Y1212" s="122" t="n"/>
      <c r="Z1212" s="123" t="n"/>
      <c r="AA1212" s="117">
        <f>IF(F1212="Re-assigned","NA",IF(W1212="","",IF(W1212&gt;=VLOOKUP(D1212,SLAMatrix,3,FALSE),"Yes",IF(W1212&lt;VLOOKUP(D1212,SLAMatrix,2,FALSE),"No","Internal"))))</f>
        <v/>
      </c>
      <c r="AB1212" s="123" t="n"/>
      <c r="AC1212" s="123" t="n"/>
      <c r="AD1212" s="119" t="n"/>
      <c r="AE1212" s="125" t="n"/>
      <c r="AF1212" s="124">
        <f>MONTH(O1212)</f>
        <v/>
      </c>
      <c r="AG1212" s="124">
        <f>VLOOKUP(IFERROR(MID(AE1212,1,(FIND(",",AE1212,1)-1)),AE1212),Facility_Region_Mapping,2,FALSE)</f>
        <v/>
      </c>
      <c r="AH1212" s="124" t="n"/>
      <c r="AI1212" s="124">
        <f>IF(C1212&lt;&gt;"",IF(M1212="ESM User",getInterfaceName($C1212),"NA"),"")</f>
        <v/>
      </c>
      <c r="AJ1212" s="116">
        <f>IF(Q1212&lt;&gt;"",DATE(YEAR(Q1212), MONTH(Q1212), DAY(Q1212)),"")</f>
        <v/>
      </c>
      <c r="AK1212" s="130">
        <f>IF(Q1212&lt;&gt;0,Q1212-N1212,TODAY()-N1212)</f>
        <v/>
      </c>
      <c r="AL1212" s="112">
        <f>IF(F1212="Re-assigned",0,IF(H1212="Closed",0,IF(H1212="Service Restored",0,IF(H1212="",0,1))))</f>
        <v/>
      </c>
      <c r="AM1212" s="124">
        <f>IF(AL1212=0,"",IF(AK1212&gt;20.99,"Aged","Non-Aged"))</f>
        <v/>
      </c>
      <c r="AN1212" s="112">
        <f>IF(Q1212&lt;&gt;"",MONTH(Q1212),"")</f>
        <v/>
      </c>
      <c r="AO1212" s="112">
        <f>IFERROR(VALUE(V1212),0)</f>
        <v/>
      </c>
    </row>
    <row customFormat="1" customHeight="1" ht="29.25" r="1213" s="112" spans="1:41">
      <c r="A1213" s="127" t="n"/>
      <c r="B1213" s="113" t="n"/>
      <c r="C1213" s="127" t="n"/>
      <c r="D1213" s="127" t="n"/>
      <c r="E1213" s="114">
        <f>IF(F1213 &lt;&gt; "",VLOOKUP(F1213,CategoryLookup,2,FALSE), "")</f>
        <v/>
      </c>
      <c r="F1213" s="126" t="n"/>
      <c r="G1213" s="127" t="n"/>
      <c r="H1213" s="127" t="n"/>
      <c r="I1213" s="127" t="n"/>
      <c r="J1213" s="127" t="n"/>
      <c r="K1213" s="127" t="n"/>
      <c r="L1213" s="127" t="n"/>
      <c r="M1213" s="127" t="n"/>
      <c r="N1213" s="120" t="n"/>
      <c r="O1213" s="120" t="n"/>
      <c r="P1213" s="120" t="n"/>
      <c r="Q1213" s="120" t="n"/>
      <c r="R1213" s="121" t="n"/>
      <c r="S1213" s="121" t="n"/>
      <c r="T1213" s="121" t="n"/>
      <c r="U1213" s="121" t="n"/>
      <c r="V1213" s="117">
        <f>IF(P1213="NA","NA",IF(P1213&lt;&gt;"",TEXT(P1213-N1213,"[h].mm"),""))</f>
        <v/>
      </c>
      <c r="W1213" s="118">
        <f>IF(AND(R1213="",S1213=""),"",R1213+S1213)</f>
        <v/>
      </c>
      <c r="X1213" s="116">
        <f>IF(O1213&lt;&gt;"",DATE(YEAR(O1213), MONTH(O1213), DAY(O1213)),"")</f>
        <v/>
      </c>
      <c r="Y1213" s="122" t="n"/>
      <c r="Z1213" s="123" t="n"/>
      <c r="AA1213" s="117">
        <f>IF(F1213="Re-assigned","NA",IF(W1213="","",IF(W1213&gt;=VLOOKUP(D1213,SLAMatrix,3,FALSE),"Yes",IF(W1213&lt;VLOOKUP(D1213,SLAMatrix,2,FALSE),"No","Internal"))))</f>
        <v/>
      </c>
      <c r="AB1213" s="123" t="n"/>
      <c r="AC1213" s="123" t="n"/>
      <c r="AD1213" s="119" t="n"/>
      <c r="AE1213" s="125" t="n"/>
      <c r="AF1213" s="124">
        <f>MONTH(O1213)</f>
        <v/>
      </c>
      <c r="AG1213" s="124">
        <f>VLOOKUP(IFERROR(MID(AE1213,1,(FIND(",",AE1213,1)-1)),AE1213),Facility_Region_Mapping,2,FALSE)</f>
        <v/>
      </c>
      <c r="AH1213" s="124" t="n"/>
      <c r="AI1213" s="124">
        <f>IF(C1213&lt;&gt;"",IF(M1213="ESM User",getInterfaceName($C1213),"NA"),"")</f>
        <v/>
      </c>
      <c r="AJ1213" s="116">
        <f>IF(Q1213&lt;&gt;"",DATE(YEAR(Q1213), MONTH(Q1213), DAY(Q1213)),"")</f>
        <v/>
      </c>
      <c r="AK1213" s="130">
        <f>IF(Q1213&lt;&gt;0,Q1213-N1213,TODAY()-N1213)</f>
        <v/>
      </c>
      <c r="AL1213" s="112">
        <f>IF(F1213="Re-assigned",0,IF(H1213="Closed",0,IF(H1213="Service Restored",0,IF(H1213="",0,1))))</f>
        <v/>
      </c>
      <c r="AM1213" s="124">
        <f>IF(AL1213=0,"",IF(AK1213&gt;20.99,"Aged","Non-Aged"))</f>
        <v/>
      </c>
      <c r="AN1213" s="112">
        <f>IF(Q1213&lt;&gt;"",MONTH(Q1213),"")</f>
        <v/>
      </c>
      <c r="AO1213" s="112">
        <f>IFERROR(VALUE(V1213),0)</f>
        <v/>
      </c>
    </row>
    <row customFormat="1" customHeight="1" ht="29.25" r="1214" s="112" spans="1:41">
      <c r="A1214" s="127" t="n"/>
      <c r="B1214" s="113" t="n"/>
      <c r="C1214" s="127" t="n"/>
      <c r="D1214" s="127" t="n"/>
      <c r="E1214" s="114">
        <f>IF(F1214 &lt;&gt; "",VLOOKUP(F1214,CategoryLookup,2,FALSE), "")</f>
        <v/>
      </c>
      <c r="F1214" s="126" t="n"/>
      <c r="G1214" s="127" t="n"/>
      <c r="H1214" s="127" t="n"/>
      <c r="I1214" s="127" t="n"/>
      <c r="J1214" s="127" t="n"/>
      <c r="K1214" s="127" t="n"/>
      <c r="L1214" s="127" t="n"/>
      <c r="M1214" s="127" t="n"/>
      <c r="N1214" s="120" t="n"/>
      <c r="O1214" s="120" t="n"/>
      <c r="P1214" s="120" t="n"/>
      <c r="Q1214" s="120" t="n"/>
      <c r="R1214" s="121" t="n"/>
      <c r="S1214" s="121" t="n"/>
      <c r="T1214" s="121" t="n"/>
      <c r="U1214" s="121" t="n"/>
      <c r="V1214" s="117">
        <f>IF(P1214="NA","NA",IF(P1214&lt;&gt;"",TEXT(P1214-N1214,"[h].mm"),""))</f>
        <v/>
      </c>
      <c r="W1214" s="118">
        <f>IF(AND(R1214="",S1214=""),"",R1214+S1214)</f>
        <v/>
      </c>
      <c r="X1214" s="116">
        <f>IF(O1214&lt;&gt;"",DATE(YEAR(O1214), MONTH(O1214), DAY(O1214)),"")</f>
        <v/>
      </c>
      <c r="Y1214" s="122" t="n"/>
      <c r="Z1214" s="123" t="n"/>
      <c r="AA1214" s="117">
        <f>IF(F1214="Re-assigned","NA",IF(W1214="","",IF(W1214&gt;=VLOOKUP(D1214,SLAMatrix,3,FALSE),"Yes",IF(W1214&lt;VLOOKUP(D1214,SLAMatrix,2,FALSE),"No","Internal"))))</f>
        <v/>
      </c>
      <c r="AB1214" s="123" t="n"/>
      <c r="AC1214" s="123" t="n"/>
      <c r="AD1214" s="119" t="n"/>
      <c r="AE1214" s="125" t="n"/>
      <c r="AF1214" s="124">
        <f>MONTH(O1214)</f>
        <v/>
      </c>
      <c r="AG1214" s="124">
        <f>VLOOKUP(IFERROR(MID(AE1214,1,(FIND(",",AE1214,1)-1)),AE1214),Facility_Region_Mapping,2,FALSE)</f>
        <v/>
      </c>
      <c r="AH1214" s="124" t="n"/>
      <c r="AI1214" s="124">
        <f>IF(C1214&lt;&gt;"",IF(M1214="ESM User",getInterfaceName($C1214),"NA"),"")</f>
        <v/>
      </c>
      <c r="AJ1214" s="116">
        <f>IF(Q1214&lt;&gt;"",DATE(YEAR(Q1214), MONTH(Q1214), DAY(Q1214)),"")</f>
        <v/>
      </c>
      <c r="AK1214" s="130">
        <f>IF(Q1214&lt;&gt;0,Q1214-N1214,TODAY()-N1214)</f>
        <v/>
      </c>
      <c r="AL1214" s="112">
        <f>IF(F1214="Re-assigned",0,IF(H1214="Closed",0,IF(H1214="Service Restored",0,IF(H1214="",0,1))))</f>
        <v/>
      </c>
      <c r="AM1214" s="124">
        <f>IF(AL1214=0,"",IF(AK1214&gt;20.99,"Aged","Non-Aged"))</f>
        <v/>
      </c>
      <c r="AN1214" s="112">
        <f>IF(Q1214&lt;&gt;"",MONTH(Q1214),"")</f>
        <v/>
      </c>
      <c r="AO1214" s="112">
        <f>IFERROR(VALUE(V1214),0)</f>
        <v/>
      </c>
    </row>
    <row customFormat="1" customHeight="1" ht="29.25" r="1215" s="112" spans="1:41">
      <c r="A1215" s="127" t="n"/>
      <c r="B1215" s="113" t="n"/>
      <c r="C1215" s="127" t="n"/>
      <c r="D1215" s="127" t="n"/>
      <c r="E1215" s="114">
        <f>IF(F1215 &lt;&gt; "",VLOOKUP(F1215,CategoryLookup,2,FALSE), "")</f>
        <v/>
      </c>
      <c r="F1215" s="126" t="n"/>
      <c r="G1215" s="127" t="n"/>
      <c r="H1215" s="127" t="n"/>
      <c r="I1215" s="127" t="n"/>
      <c r="J1215" s="127" t="n"/>
      <c r="K1215" s="127" t="n"/>
      <c r="L1215" s="127" t="n"/>
      <c r="M1215" s="127" t="n"/>
      <c r="N1215" s="120" t="n"/>
      <c r="O1215" s="120" t="n"/>
      <c r="P1215" s="120" t="n"/>
      <c r="Q1215" s="120" t="n"/>
      <c r="R1215" s="121" t="n"/>
      <c r="S1215" s="121" t="n"/>
      <c r="T1215" s="121" t="n"/>
      <c r="U1215" s="121" t="n"/>
      <c r="V1215" s="117">
        <f>IF(P1215="NA","NA",IF(P1215&lt;&gt;"",TEXT(P1215-N1215,"[h].mm"),""))</f>
        <v/>
      </c>
      <c r="W1215" s="118">
        <f>IF(AND(R1215="",S1215=""),"",R1215+S1215)</f>
        <v/>
      </c>
      <c r="X1215" s="116">
        <f>IF(O1215&lt;&gt;"",DATE(YEAR(O1215), MONTH(O1215), DAY(O1215)),"")</f>
        <v/>
      </c>
      <c r="Y1215" s="122" t="n"/>
      <c r="Z1215" s="123" t="n"/>
      <c r="AA1215" s="117">
        <f>IF(F1215="Re-assigned","NA",IF(W1215="","",IF(W1215&gt;=VLOOKUP(D1215,SLAMatrix,3,FALSE),"Yes",IF(W1215&lt;VLOOKUP(D1215,SLAMatrix,2,FALSE),"No","Internal"))))</f>
        <v/>
      </c>
      <c r="AB1215" s="123" t="n"/>
      <c r="AC1215" s="123" t="n"/>
      <c r="AD1215" s="119" t="n"/>
      <c r="AE1215" s="125" t="n"/>
      <c r="AF1215" s="124">
        <f>MONTH(O1215)</f>
        <v/>
      </c>
      <c r="AG1215" s="124">
        <f>VLOOKUP(IFERROR(MID(AE1215,1,(FIND(",",AE1215,1)-1)),AE1215),Facility_Region_Mapping,2,FALSE)</f>
        <v/>
      </c>
      <c r="AH1215" s="124" t="n"/>
      <c r="AI1215" s="124">
        <f>IF(C1215&lt;&gt;"",IF(M1215="ESM User",getInterfaceName($C1215),"NA"),"")</f>
        <v/>
      </c>
      <c r="AJ1215" s="116">
        <f>IF(Q1215&lt;&gt;"",DATE(YEAR(Q1215), MONTH(Q1215), DAY(Q1215)),"")</f>
        <v/>
      </c>
      <c r="AK1215" s="130">
        <f>IF(Q1215&lt;&gt;0,Q1215-N1215,TODAY()-N1215)</f>
        <v/>
      </c>
      <c r="AL1215" s="112">
        <f>IF(F1215="Re-assigned",0,IF(H1215="Closed",0,IF(H1215="Service Restored",0,IF(H1215="",0,1))))</f>
        <v/>
      </c>
      <c r="AM1215" s="124">
        <f>IF(AL1215=0,"",IF(AK1215&gt;20.99,"Aged","Non-Aged"))</f>
        <v/>
      </c>
      <c r="AN1215" s="112">
        <f>IF(Q1215&lt;&gt;"",MONTH(Q1215),"")</f>
        <v/>
      </c>
      <c r="AO1215" s="112">
        <f>IFERROR(VALUE(V1215),0)</f>
        <v/>
      </c>
    </row>
    <row customFormat="1" customHeight="1" ht="29.25" r="1216" s="112" spans="1:41">
      <c r="A1216" s="127" t="n"/>
      <c r="B1216" s="113" t="n"/>
      <c r="C1216" s="127" t="n"/>
      <c r="D1216" s="127" t="n"/>
      <c r="E1216" s="114">
        <f>IF(F1216 &lt;&gt; "",VLOOKUP(F1216,CategoryLookup,2,FALSE), "")</f>
        <v/>
      </c>
      <c r="F1216" s="126" t="n"/>
      <c r="G1216" s="127" t="n"/>
      <c r="H1216" s="127" t="n"/>
      <c r="I1216" s="127" t="n"/>
      <c r="J1216" s="127" t="n"/>
      <c r="K1216" s="127" t="n"/>
      <c r="L1216" s="127" t="n"/>
      <c r="M1216" s="127" t="n"/>
      <c r="N1216" s="120" t="n"/>
      <c r="O1216" s="120" t="n"/>
      <c r="P1216" s="120" t="n"/>
      <c r="Q1216" s="120" t="n"/>
      <c r="R1216" s="121" t="n"/>
      <c r="S1216" s="121" t="n"/>
      <c r="T1216" s="121" t="n"/>
      <c r="U1216" s="121" t="n"/>
      <c r="V1216" s="117">
        <f>IF(P1216="NA","NA",IF(P1216&lt;&gt;"",TEXT(P1216-N1216,"[h].mm"),""))</f>
        <v/>
      </c>
      <c r="W1216" s="118">
        <f>IF(AND(R1216="",S1216=""),"",R1216+S1216)</f>
        <v/>
      </c>
      <c r="X1216" s="116">
        <f>IF(O1216&lt;&gt;"",DATE(YEAR(O1216), MONTH(O1216), DAY(O1216)),"")</f>
        <v/>
      </c>
      <c r="Y1216" s="122" t="n"/>
      <c r="Z1216" s="123" t="n"/>
      <c r="AA1216" s="117">
        <f>IF(F1216="Re-assigned","NA",IF(W1216="","",IF(W1216&gt;=VLOOKUP(D1216,SLAMatrix,3,FALSE),"Yes",IF(W1216&lt;VLOOKUP(D1216,SLAMatrix,2,FALSE),"No","Internal"))))</f>
        <v/>
      </c>
      <c r="AB1216" s="123" t="n"/>
      <c r="AC1216" s="123" t="n"/>
      <c r="AD1216" s="119" t="n"/>
      <c r="AE1216" s="125" t="n"/>
      <c r="AF1216" s="124">
        <f>MONTH(O1216)</f>
        <v/>
      </c>
      <c r="AG1216" s="124">
        <f>VLOOKUP(IFERROR(MID(AE1216,1,(FIND(",",AE1216,1)-1)),AE1216),Facility_Region_Mapping,2,FALSE)</f>
        <v/>
      </c>
      <c r="AH1216" s="124" t="n"/>
      <c r="AI1216" s="124">
        <f>IF(C1216&lt;&gt;"",IF(M1216="ESM User",getInterfaceName($C1216),"NA"),"")</f>
        <v/>
      </c>
      <c r="AJ1216" s="116">
        <f>IF(Q1216&lt;&gt;"",DATE(YEAR(Q1216), MONTH(Q1216), DAY(Q1216)),"")</f>
        <v/>
      </c>
      <c r="AK1216" s="130">
        <f>IF(Q1216&lt;&gt;0,Q1216-N1216,TODAY()-N1216)</f>
        <v/>
      </c>
      <c r="AL1216" s="112">
        <f>IF(F1216="Re-assigned",0,IF(H1216="Closed",0,IF(H1216="Service Restored",0,IF(H1216="",0,1))))</f>
        <v/>
      </c>
      <c r="AM1216" s="124">
        <f>IF(AL1216=0,"",IF(AK1216&gt;20.99,"Aged","Non-Aged"))</f>
        <v/>
      </c>
      <c r="AN1216" s="112">
        <f>IF(Q1216&lt;&gt;"",MONTH(Q1216),"")</f>
        <v/>
      </c>
      <c r="AO1216" s="112">
        <f>IFERROR(VALUE(V1216),0)</f>
        <v/>
      </c>
    </row>
    <row customFormat="1" customHeight="1" ht="29.25" r="1217" s="112" spans="1:41">
      <c r="A1217" s="127" t="n"/>
      <c r="B1217" s="113" t="n"/>
      <c r="C1217" s="127" t="n"/>
      <c r="D1217" s="127" t="n"/>
      <c r="E1217" s="114">
        <f>IF(F1217 &lt;&gt; "",VLOOKUP(F1217,CategoryLookup,2,FALSE), "")</f>
        <v/>
      </c>
      <c r="F1217" s="126" t="n"/>
      <c r="G1217" s="127" t="n"/>
      <c r="H1217" s="127" t="n"/>
      <c r="I1217" s="127" t="n"/>
      <c r="J1217" s="127" t="n"/>
      <c r="K1217" s="127" t="n"/>
      <c r="L1217" s="127" t="n"/>
      <c r="M1217" s="127" t="n"/>
      <c r="N1217" s="120" t="n"/>
      <c r="O1217" s="120" t="n"/>
      <c r="P1217" s="120" t="n"/>
      <c r="Q1217" s="120" t="n"/>
      <c r="R1217" s="121" t="n"/>
      <c r="S1217" s="121" t="n"/>
      <c r="T1217" s="121" t="n"/>
      <c r="U1217" s="121" t="n"/>
      <c r="V1217" s="117">
        <f>IF(P1217="NA","NA",IF(P1217&lt;&gt;"",TEXT(P1217-N1217,"[h].mm"),""))</f>
        <v/>
      </c>
      <c r="W1217" s="118">
        <f>IF(AND(R1217="",S1217=""),"",R1217+S1217)</f>
        <v/>
      </c>
      <c r="X1217" s="116">
        <f>IF(O1217&lt;&gt;"",DATE(YEAR(O1217), MONTH(O1217), DAY(O1217)),"")</f>
        <v/>
      </c>
      <c r="Y1217" s="122" t="n"/>
      <c r="Z1217" s="123" t="n"/>
      <c r="AA1217" s="117">
        <f>IF(F1217="Re-assigned","NA",IF(W1217="","",IF(W1217&gt;=VLOOKUP(D1217,SLAMatrix,3,FALSE),"Yes",IF(W1217&lt;VLOOKUP(D1217,SLAMatrix,2,FALSE),"No","Internal"))))</f>
        <v/>
      </c>
      <c r="AB1217" s="123" t="n"/>
      <c r="AC1217" s="123" t="n"/>
      <c r="AD1217" s="119" t="n"/>
      <c r="AE1217" s="125" t="n"/>
      <c r="AF1217" s="124">
        <f>MONTH(O1217)</f>
        <v/>
      </c>
      <c r="AG1217" s="124">
        <f>VLOOKUP(IFERROR(MID(AE1217,1,(FIND(",",AE1217,1)-1)),AE1217),Facility_Region_Mapping,2,FALSE)</f>
        <v/>
      </c>
      <c r="AH1217" s="124" t="n"/>
      <c r="AI1217" s="124">
        <f>IF(C1217&lt;&gt;"",IF(M1217="ESM User",getInterfaceName($C1217),"NA"),"")</f>
        <v/>
      </c>
      <c r="AJ1217" s="116">
        <f>IF(Q1217&lt;&gt;"",DATE(YEAR(Q1217), MONTH(Q1217), DAY(Q1217)),"")</f>
        <v/>
      </c>
      <c r="AK1217" s="130">
        <f>IF(Q1217&lt;&gt;0,Q1217-N1217,TODAY()-N1217)</f>
        <v/>
      </c>
      <c r="AL1217" s="112">
        <f>IF(F1217="Re-assigned",0,IF(H1217="Closed",0,IF(H1217="Service Restored",0,IF(H1217="",0,1))))</f>
        <v/>
      </c>
      <c r="AM1217" s="124">
        <f>IF(AL1217=0,"",IF(AK1217&gt;20.99,"Aged","Non-Aged"))</f>
        <v/>
      </c>
      <c r="AN1217" s="112">
        <f>IF(Q1217&lt;&gt;"",MONTH(Q1217),"")</f>
        <v/>
      </c>
      <c r="AO1217" s="112">
        <f>IFERROR(VALUE(V1217),0)</f>
        <v/>
      </c>
    </row>
    <row customFormat="1" customHeight="1" ht="29.25" r="1218" s="112" spans="1:41">
      <c r="A1218" s="127" t="n"/>
      <c r="B1218" s="113" t="n"/>
      <c r="C1218" s="127" t="n"/>
      <c r="D1218" s="127" t="n"/>
      <c r="E1218" s="114">
        <f>IF(F1218 &lt;&gt; "",VLOOKUP(F1218,CategoryLookup,2,FALSE), "")</f>
        <v/>
      </c>
      <c r="F1218" s="126" t="n"/>
      <c r="G1218" s="127" t="n"/>
      <c r="H1218" s="127" t="n"/>
      <c r="I1218" s="127" t="n"/>
      <c r="J1218" s="127" t="n"/>
      <c r="K1218" s="127" t="n"/>
      <c r="L1218" s="127" t="n"/>
      <c r="M1218" s="127" t="n"/>
      <c r="N1218" s="120" t="n"/>
      <c r="O1218" s="120" t="n"/>
      <c r="P1218" s="120" t="n"/>
      <c r="Q1218" s="120" t="n"/>
      <c r="R1218" s="121" t="n"/>
      <c r="S1218" s="121" t="n"/>
      <c r="T1218" s="121" t="n"/>
      <c r="U1218" s="121" t="n"/>
      <c r="V1218" s="117">
        <f>IF(P1218="NA","NA",IF(P1218&lt;&gt;"",TEXT(P1218-N1218,"[h].mm"),""))</f>
        <v/>
      </c>
      <c r="W1218" s="118">
        <f>IF(AND(R1218="",S1218=""),"",R1218+S1218)</f>
        <v/>
      </c>
      <c r="X1218" s="116">
        <f>IF(O1218&lt;&gt;"",DATE(YEAR(O1218), MONTH(O1218), DAY(O1218)),"")</f>
        <v/>
      </c>
      <c r="Y1218" s="122" t="n"/>
      <c r="Z1218" s="123" t="n"/>
      <c r="AA1218" s="117">
        <f>IF(F1218="Re-assigned","NA",IF(W1218="","",IF(W1218&gt;=VLOOKUP(D1218,SLAMatrix,3,FALSE),"Yes",IF(W1218&lt;VLOOKUP(D1218,SLAMatrix,2,FALSE),"No","Internal"))))</f>
        <v/>
      </c>
      <c r="AB1218" s="123" t="n"/>
      <c r="AC1218" s="123" t="n"/>
      <c r="AD1218" s="119" t="n"/>
      <c r="AE1218" s="125" t="n"/>
      <c r="AF1218" s="124">
        <f>MONTH(O1218)</f>
        <v/>
      </c>
      <c r="AG1218" s="124">
        <f>VLOOKUP(IFERROR(MID(AE1218,1,(FIND(",",AE1218,1)-1)),AE1218),Facility_Region_Mapping,2,FALSE)</f>
        <v/>
      </c>
      <c r="AH1218" s="124" t="n"/>
      <c r="AI1218" s="124">
        <f>IF(C1218&lt;&gt;"",IF(M1218="ESM User",getInterfaceName($C1218),"NA"),"")</f>
        <v/>
      </c>
      <c r="AJ1218" s="116">
        <f>IF(Q1218&lt;&gt;"",DATE(YEAR(Q1218), MONTH(Q1218), DAY(Q1218)),"")</f>
        <v/>
      </c>
      <c r="AK1218" s="130">
        <f>IF(Q1218&lt;&gt;0,Q1218-N1218,TODAY()-N1218)</f>
        <v/>
      </c>
      <c r="AL1218" s="112">
        <f>IF(F1218="Re-assigned",0,IF(H1218="Closed",0,IF(H1218="Service Restored",0,IF(H1218="",0,1))))</f>
        <v/>
      </c>
      <c r="AM1218" s="124">
        <f>IF(AL1218=0,"",IF(AK1218&gt;20.99,"Aged","Non-Aged"))</f>
        <v/>
      </c>
      <c r="AN1218" s="112">
        <f>IF(Q1218&lt;&gt;"",MONTH(Q1218),"")</f>
        <v/>
      </c>
      <c r="AO1218" s="112">
        <f>IFERROR(VALUE(V1218),0)</f>
        <v/>
      </c>
    </row>
    <row customFormat="1" customHeight="1" ht="29.25" r="1219" s="112" spans="1:41">
      <c r="A1219" s="127" t="n"/>
      <c r="B1219" s="113" t="n"/>
      <c r="C1219" s="127" t="n"/>
      <c r="D1219" s="127" t="n"/>
      <c r="E1219" s="114">
        <f>IF(F1219 &lt;&gt; "",VLOOKUP(F1219,CategoryLookup,2,FALSE), "")</f>
        <v/>
      </c>
      <c r="F1219" s="126" t="n"/>
      <c r="G1219" s="127" t="n"/>
      <c r="H1219" s="127" t="n"/>
      <c r="I1219" s="127" t="n"/>
      <c r="J1219" s="127" t="n"/>
      <c r="K1219" s="127" t="n"/>
      <c r="L1219" s="127" t="n"/>
      <c r="M1219" s="127" t="n"/>
      <c r="N1219" s="120" t="n"/>
      <c r="O1219" s="120" t="n"/>
      <c r="P1219" s="120" t="n"/>
      <c r="Q1219" s="120" t="n"/>
      <c r="R1219" s="121" t="n"/>
      <c r="S1219" s="121" t="n"/>
      <c r="T1219" s="121" t="n"/>
      <c r="U1219" s="121" t="n"/>
      <c r="V1219" s="117">
        <f>IF(P1219="NA","NA",IF(P1219&lt;&gt;"",TEXT(P1219-N1219,"[h].mm"),""))</f>
        <v/>
      </c>
      <c r="W1219" s="118">
        <f>IF(AND(R1219="",S1219=""),"",R1219+S1219)</f>
        <v/>
      </c>
      <c r="X1219" s="116">
        <f>IF(O1219&lt;&gt;"",DATE(YEAR(O1219), MONTH(O1219), DAY(O1219)),"")</f>
        <v/>
      </c>
      <c r="Y1219" s="122" t="n"/>
      <c r="Z1219" s="123" t="n"/>
      <c r="AA1219" s="117">
        <f>IF(F1219="Re-assigned","NA",IF(W1219="","",IF(W1219&gt;=VLOOKUP(D1219,SLAMatrix,3,FALSE),"Yes",IF(W1219&lt;VLOOKUP(D1219,SLAMatrix,2,FALSE),"No","Internal"))))</f>
        <v/>
      </c>
      <c r="AB1219" s="123" t="n"/>
      <c r="AC1219" s="123" t="n"/>
      <c r="AD1219" s="119" t="n"/>
      <c r="AE1219" s="125" t="n"/>
      <c r="AF1219" s="124">
        <f>MONTH(O1219)</f>
        <v/>
      </c>
      <c r="AG1219" s="124">
        <f>VLOOKUP(IFERROR(MID(AE1219,1,(FIND(",",AE1219,1)-1)),AE1219),Facility_Region_Mapping,2,FALSE)</f>
        <v/>
      </c>
      <c r="AH1219" s="124" t="n"/>
      <c r="AI1219" s="124">
        <f>IF(C1219&lt;&gt;"",IF(M1219="ESM User",getInterfaceName($C1219),"NA"),"")</f>
        <v/>
      </c>
      <c r="AJ1219" s="116">
        <f>IF(Q1219&lt;&gt;"",DATE(YEAR(Q1219), MONTH(Q1219), DAY(Q1219)),"")</f>
        <v/>
      </c>
      <c r="AK1219" s="130">
        <f>IF(Q1219&lt;&gt;0,Q1219-N1219,TODAY()-N1219)</f>
        <v/>
      </c>
      <c r="AL1219" s="112">
        <f>IF(F1219="Re-assigned",0,IF(H1219="Closed",0,IF(H1219="Service Restored",0,IF(H1219="",0,1))))</f>
        <v/>
      </c>
      <c r="AM1219" s="124">
        <f>IF(AL1219=0,"",IF(AK1219&gt;20.99,"Aged","Non-Aged"))</f>
        <v/>
      </c>
      <c r="AN1219" s="112">
        <f>IF(Q1219&lt;&gt;"",MONTH(Q1219),"")</f>
        <v/>
      </c>
      <c r="AO1219" s="112">
        <f>IFERROR(VALUE(V1219),0)</f>
        <v/>
      </c>
    </row>
    <row customFormat="1" customHeight="1" ht="29.25" r="1220" s="112" spans="1:41">
      <c r="A1220" s="127" t="n"/>
      <c r="B1220" s="113" t="n"/>
      <c r="C1220" s="127" t="n"/>
      <c r="D1220" s="127" t="n"/>
      <c r="E1220" s="114">
        <f>IF(F1220 &lt;&gt; "",VLOOKUP(F1220,CategoryLookup,2,FALSE), "")</f>
        <v/>
      </c>
      <c r="F1220" s="126" t="n"/>
      <c r="G1220" s="127" t="n"/>
      <c r="H1220" s="127" t="n"/>
      <c r="I1220" s="127" t="n"/>
      <c r="J1220" s="127" t="n"/>
      <c r="K1220" s="127" t="n"/>
      <c r="L1220" s="127" t="n"/>
      <c r="M1220" s="127" t="n"/>
      <c r="N1220" s="120" t="n"/>
      <c r="O1220" s="120" t="n"/>
      <c r="P1220" s="120" t="n"/>
      <c r="Q1220" s="120" t="n"/>
      <c r="R1220" s="121" t="n"/>
      <c r="S1220" s="121" t="n"/>
      <c r="T1220" s="121" t="n"/>
      <c r="U1220" s="121" t="n"/>
      <c r="V1220" s="117">
        <f>IF(P1220="NA","NA",IF(P1220&lt;&gt;"",TEXT(P1220-N1220,"[h].mm"),""))</f>
        <v/>
      </c>
      <c r="W1220" s="118">
        <f>IF(AND(R1220="",S1220=""),"",R1220+S1220)</f>
        <v/>
      </c>
      <c r="X1220" s="116">
        <f>IF(O1220&lt;&gt;"",DATE(YEAR(O1220), MONTH(O1220), DAY(O1220)),"")</f>
        <v/>
      </c>
      <c r="Y1220" s="122" t="n"/>
      <c r="Z1220" s="123" t="n"/>
      <c r="AA1220" s="117">
        <f>IF(F1220="Re-assigned","NA",IF(W1220="","",IF(W1220&gt;=VLOOKUP(D1220,SLAMatrix,3,FALSE),"Yes",IF(W1220&lt;VLOOKUP(D1220,SLAMatrix,2,FALSE),"No","Internal"))))</f>
        <v/>
      </c>
      <c r="AB1220" s="123" t="n"/>
      <c r="AC1220" s="123" t="n"/>
      <c r="AD1220" s="119" t="n"/>
      <c r="AE1220" s="125" t="n"/>
      <c r="AF1220" s="124">
        <f>MONTH(O1220)</f>
        <v/>
      </c>
      <c r="AG1220" s="124">
        <f>VLOOKUP(IFERROR(MID(AE1220,1,(FIND(",",AE1220,1)-1)),AE1220),Facility_Region_Mapping,2,FALSE)</f>
        <v/>
      </c>
      <c r="AH1220" s="124" t="n"/>
      <c r="AI1220" s="124">
        <f>IF(C1220&lt;&gt;"",IF(M1220="ESM User",getInterfaceName($C1220),"NA"),"")</f>
        <v/>
      </c>
      <c r="AJ1220" s="116">
        <f>IF(Q1220&lt;&gt;"",DATE(YEAR(Q1220), MONTH(Q1220), DAY(Q1220)),"")</f>
        <v/>
      </c>
      <c r="AK1220" s="130">
        <f>IF(Q1220&lt;&gt;0,Q1220-N1220,TODAY()-N1220)</f>
        <v/>
      </c>
      <c r="AL1220" s="112">
        <f>IF(F1220="Re-assigned",0,IF(H1220="Closed",0,IF(H1220="Service Restored",0,IF(H1220="",0,1))))</f>
        <v/>
      </c>
      <c r="AM1220" s="124">
        <f>IF(AL1220=0,"",IF(AK1220&gt;20.99,"Aged","Non-Aged"))</f>
        <v/>
      </c>
      <c r="AN1220" s="112">
        <f>IF(Q1220&lt;&gt;"",MONTH(Q1220),"")</f>
        <v/>
      </c>
      <c r="AO1220" s="112">
        <f>IFERROR(VALUE(V1220),0)</f>
        <v/>
      </c>
    </row>
    <row customFormat="1" customHeight="1" ht="29.25" r="1221" s="112" spans="1:41">
      <c r="A1221" s="127" t="n"/>
      <c r="B1221" s="113" t="n"/>
      <c r="C1221" s="127" t="n"/>
      <c r="D1221" s="127" t="n"/>
      <c r="E1221" s="114">
        <f>IF(F1221 &lt;&gt; "",VLOOKUP(F1221,CategoryLookup,2,FALSE), "")</f>
        <v/>
      </c>
      <c r="F1221" s="126" t="n"/>
      <c r="G1221" s="127" t="n"/>
      <c r="H1221" s="127" t="n"/>
      <c r="I1221" s="127" t="n"/>
      <c r="J1221" s="127" t="n"/>
      <c r="K1221" s="127" t="n"/>
      <c r="L1221" s="127" t="n"/>
      <c r="M1221" s="127" t="n"/>
      <c r="N1221" s="120" t="n"/>
      <c r="O1221" s="120" t="n"/>
      <c r="P1221" s="120" t="n"/>
      <c r="Q1221" s="120" t="n"/>
      <c r="R1221" s="121" t="n"/>
      <c r="S1221" s="121" t="n"/>
      <c r="T1221" s="121" t="n"/>
      <c r="U1221" s="121" t="n"/>
      <c r="V1221" s="117">
        <f>IF(P1221="NA","NA",IF(P1221&lt;&gt;"",TEXT(P1221-N1221,"[h].mm"),""))</f>
        <v/>
      </c>
      <c r="W1221" s="118">
        <f>IF(AND(R1221="",S1221=""),"",R1221+S1221)</f>
        <v/>
      </c>
      <c r="X1221" s="116">
        <f>IF(O1221&lt;&gt;"",DATE(YEAR(O1221), MONTH(O1221), DAY(O1221)),"")</f>
        <v/>
      </c>
      <c r="Y1221" s="122" t="n"/>
      <c r="Z1221" s="123" t="n"/>
      <c r="AA1221" s="117">
        <f>IF(F1221="Re-assigned","NA",IF(W1221="","",IF(W1221&gt;=VLOOKUP(D1221,SLAMatrix,3,FALSE),"Yes",IF(W1221&lt;VLOOKUP(D1221,SLAMatrix,2,FALSE),"No","Internal"))))</f>
        <v/>
      </c>
      <c r="AB1221" s="123" t="n"/>
      <c r="AC1221" s="123" t="n"/>
      <c r="AD1221" s="119" t="n"/>
      <c r="AE1221" s="125" t="n"/>
      <c r="AF1221" s="124">
        <f>MONTH(O1221)</f>
        <v/>
      </c>
      <c r="AG1221" s="124">
        <f>VLOOKUP(IFERROR(MID(AE1221,1,(FIND(",",AE1221,1)-1)),AE1221),Facility_Region_Mapping,2,FALSE)</f>
        <v/>
      </c>
      <c r="AH1221" s="124" t="n"/>
      <c r="AI1221" s="124">
        <f>IF(C1221&lt;&gt;"",IF(M1221="ESM User",getInterfaceName($C1221),"NA"),"")</f>
        <v/>
      </c>
      <c r="AJ1221" s="116">
        <f>IF(Q1221&lt;&gt;"",DATE(YEAR(Q1221), MONTH(Q1221), DAY(Q1221)),"")</f>
        <v/>
      </c>
      <c r="AK1221" s="130">
        <f>IF(Q1221&lt;&gt;0,Q1221-N1221,TODAY()-N1221)</f>
        <v/>
      </c>
      <c r="AL1221" s="112">
        <f>IF(F1221="Re-assigned",0,IF(H1221="Closed",0,IF(H1221="Service Restored",0,IF(H1221="",0,1))))</f>
        <v/>
      </c>
      <c r="AM1221" s="124">
        <f>IF(AL1221=0,"",IF(AK1221&gt;20.99,"Aged","Non-Aged"))</f>
        <v/>
      </c>
      <c r="AN1221" s="112">
        <f>IF(Q1221&lt;&gt;"",MONTH(Q1221),"")</f>
        <v/>
      </c>
      <c r="AO1221" s="112">
        <f>IFERROR(VALUE(V1221),0)</f>
        <v/>
      </c>
    </row>
    <row customFormat="1" customHeight="1" ht="29.25" r="1222" s="112" spans="1:41">
      <c r="A1222" s="127" t="n"/>
      <c r="B1222" s="113" t="n"/>
      <c r="C1222" s="127" t="n"/>
      <c r="D1222" s="127" t="n"/>
      <c r="E1222" s="114">
        <f>IF(F1222 &lt;&gt; "",VLOOKUP(F1222,CategoryLookup,2,FALSE), "")</f>
        <v/>
      </c>
      <c r="F1222" s="126" t="n"/>
      <c r="G1222" s="127" t="n"/>
      <c r="H1222" s="127" t="n"/>
      <c r="I1222" s="127" t="n"/>
      <c r="J1222" s="127" t="n"/>
      <c r="K1222" s="127" t="n"/>
      <c r="L1222" s="127" t="n"/>
      <c r="M1222" s="127" t="n"/>
      <c r="N1222" s="120" t="n"/>
      <c r="O1222" s="120" t="n"/>
      <c r="P1222" s="120" t="n"/>
      <c r="Q1222" s="120" t="n"/>
      <c r="R1222" s="121" t="n"/>
      <c r="S1222" s="121" t="n"/>
      <c r="T1222" s="121" t="n"/>
      <c r="U1222" s="121" t="n"/>
      <c r="V1222" s="117">
        <f>IF(P1222="NA","NA",IF(P1222&lt;&gt;"",TEXT(P1222-N1222,"[h].mm"),""))</f>
        <v/>
      </c>
      <c r="W1222" s="118">
        <f>IF(AND(R1222="",S1222=""),"",R1222+S1222)</f>
        <v/>
      </c>
      <c r="X1222" s="116">
        <f>IF(O1222&lt;&gt;"",DATE(YEAR(O1222), MONTH(O1222), DAY(O1222)),"")</f>
        <v/>
      </c>
      <c r="Y1222" s="122" t="n"/>
      <c r="Z1222" s="123" t="n"/>
      <c r="AA1222" s="117">
        <f>IF(F1222="Re-assigned","NA",IF(W1222="","",IF(W1222&gt;=VLOOKUP(D1222,SLAMatrix,3,FALSE),"Yes",IF(W1222&lt;VLOOKUP(D1222,SLAMatrix,2,FALSE),"No","Internal"))))</f>
        <v/>
      </c>
      <c r="AB1222" s="123" t="n"/>
      <c r="AC1222" s="123" t="n"/>
      <c r="AD1222" s="119" t="n"/>
      <c r="AE1222" s="125" t="n"/>
      <c r="AF1222" s="124">
        <f>MONTH(O1222)</f>
        <v/>
      </c>
      <c r="AG1222" s="124">
        <f>VLOOKUP(IFERROR(MID(AE1222,1,(FIND(",",AE1222,1)-1)),AE1222),Facility_Region_Mapping,2,FALSE)</f>
        <v/>
      </c>
      <c r="AH1222" s="124" t="n"/>
      <c r="AI1222" s="124">
        <f>IF(C1222&lt;&gt;"",IF(M1222="ESM User",getInterfaceName($C1222),"NA"),"")</f>
        <v/>
      </c>
      <c r="AJ1222" s="116">
        <f>IF(Q1222&lt;&gt;"",DATE(YEAR(Q1222), MONTH(Q1222), DAY(Q1222)),"")</f>
        <v/>
      </c>
      <c r="AK1222" s="130">
        <f>IF(Q1222&lt;&gt;0,Q1222-N1222,TODAY()-N1222)</f>
        <v/>
      </c>
      <c r="AL1222" s="112">
        <f>IF(F1222="Re-assigned",0,IF(H1222="Closed",0,IF(H1222="Service Restored",0,IF(H1222="",0,1))))</f>
        <v/>
      </c>
      <c r="AM1222" s="124">
        <f>IF(AL1222=0,"",IF(AK1222&gt;20.99,"Aged","Non-Aged"))</f>
        <v/>
      </c>
      <c r="AN1222" s="112">
        <f>IF(Q1222&lt;&gt;"",MONTH(Q1222),"")</f>
        <v/>
      </c>
      <c r="AO1222" s="112">
        <f>IFERROR(VALUE(V1222),0)</f>
        <v/>
      </c>
    </row>
    <row customFormat="1" customHeight="1" ht="29.25" r="1223" s="112" spans="1:41">
      <c r="A1223" s="127" t="n"/>
      <c r="B1223" s="113" t="n"/>
      <c r="C1223" s="127" t="n"/>
      <c r="D1223" s="127" t="n"/>
      <c r="E1223" s="114">
        <f>IF(F1223 &lt;&gt; "",VLOOKUP(F1223,CategoryLookup,2,FALSE), "")</f>
        <v/>
      </c>
      <c r="F1223" s="126" t="n"/>
      <c r="G1223" s="127" t="n"/>
      <c r="H1223" s="127" t="n"/>
      <c r="I1223" s="127" t="n"/>
      <c r="J1223" s="127" t="n"/>
      <c r="K1223" s="127" t="n"/>
      <c r="L1223" s="127" t="n"/>
      <c r="M1223" s="127" t="n"/>
      <c r="N1223" s="120" t="n"/>
      <c r="O1223" s="120" t="n"/>
      <c r="P1223" s="120" t="n"/>
      <c r="Q1223" s="120" t="n"/>
      <c r="R1223" s="121" t="n"/>
      <c r="S1223" s="121" t="n"/>
      <c r="T1223" s="121" t="n"/>
      <c r="U1223" s="121" t="n"/>
      <c r="V1223" s="117">
        <f>IF(P1223="NA","NA",IF(P1223&lt;&gt;"",TEXT(P1223-N1223,"[h].mm"),""))</f>
        <v/>
      </c>
      <c r="W1223" s="118">
        <f>IF(AND(R1223="",S1223=""),"",R1223+S1223)</f>
        <v/>
      </c>
      <c r="X1223" s="116">
        <f>IF(O1223&lt;&gt;"",DATE(YEAR(O1223), MONTH(O1223), DAY(O1223)),"")</f>
        <v/>
      </c>
      <c r="Y1223" s="122" t="n"/>
      <c r="Z1223" s="123" t="n"/>
      <c r="AA1223" s="117">
        <f>IF(F1223="Re-assigned","NA",IF(W1223="","",IF(W1223&gt;=VLOOKUP(D1223,SLAMatrix,3,FALSE),"Yes",IF(W1223&lt;VLOOKUP(D1223,SLAMatrix,2,FALSE),"No","Internal"))))</f>
        <v/>
      </c>
      <c r="AB1223" s="123" t="n"/>
      <c r="AC1223" s="123" t="n"/>
      <c r="AD1223" s="119" t="n"/>
      <c r="AE1223" s="125" t="n"/>
      <c r="AF1223" s="124">
        <f>MONTH(O1223)</f>
        <v/>
      </c>
      <c r="AG1223" s="124">
        <f>VLOOKUP(IFERROR(MID(AE1223,1,(FIND(",",AE1223,1)-1)),AE1223),Facility_Region_Mapping,2,FALSE)</f>
        <v/>
      </c>
      <c r="AH1223" s="124" t="n"/>
      <c r="AI1223" s="124">
        <f>IF(C1223&lt;&gt;"",IF(M1223="ESM User",getInterfaceName($C1223),"NA"),"")</f>
        <v/>
      </c>
      <c r="AJ1223" s="116">
        <f>IF(Q1223&lt;&gt;"",DATE(YEAR(Q1223), MONTH(Q1223), DAY(Q1223)),"")</f>
        <v/>
      </c>
      <c r="AK1223" s="130">
        <f>IF(Q1223&lt;&gt;0,Q1223-N1223,TODAY()-N1223)</f>
        <v/>
      </c>
      <c r="AL1223" s="112">
        <f>IF(F1223="Re-assigned",0,IF(H1223="Closed",0,IF(H1223="Service Restored",0,IF(H1223="",0,1))))</f>
        <v/>
      </c>
      <c r="AM1223" s="124">
        <f>IF(AL1223=0,"",IF(AK1223&gt;20.99,"Aged","Non-Aged"))</f>
        <v/>
      </c>
      <c r="AN1223" s="112">
        <f>IF(Q1223&lt;&gt;"",MONTH(Q1223),"")</f>
        <v/>
      </c>
      <c r="AO1223" s="112">
        <f>IFERROR(VALUE(V1223),0)</f>
        <v/>
      </c>
    </row>
    <row customFormat="1" customHeight="1" ht="29.25" r="1224" s="112" spans="1:41">
      <c r="A1224" s="127" t="n"/>
      <c r="B1224" s="113" t="n"/>
      <c r="C1224" s="127" t="n"/>
      <c r="D1224" s="127" t="n"/>
      <c r="E1224" s="114">
        <f>IF(F1224 &lt;&gt; "",VLOOKUP(F1224,CategoryLookup,2,FALSE), "")</f>
        <v/>
      </c>
      <c r="F1224" s="126" t="n"/>
      <c r="G1224" s="127" t="n"/>
      <c r="H1224" s="127" t="n"/>
      <c r="I1224" s="127" t="n"/>
      <c r="J1224" s="127" t="n"/>
      <c r="K1224" s="127" t="n"/>
      <c r="L1224" s="127" t="n"/>
      <c r="M1224" s="127" t="n"/>
      <c r="N1224" s="120" t="n"/>
      <c r="O1224" s="120" t="n"/>
      <c r="P1224" s="120" t="n"/>
      <c r="Q1224" s="120" t="n"/>
      <c r="R1224" s="121" t="n"/>
      <c r="S1224" s="121" t="n"/>
      <c r="T1224" s="121" t="n"/>
      <c r="U1224" s="121" t="n"/>
      <c r="V1224" s="117">
        <f>IF(P1224="NA","NA",IF(P1224&lt;&gt;"",TEXT(P1224-N1224,"[h].mm"),""))</f>
        <v/>
      </c>
      <c r="W1224" s="118">
        <f>IF(AND(R1224="",S1224=""),"",R1224+S1224)</f>
        <v/>
      </c>
      <c r="X1224" s="116">
        <f>IF(O1224&lt;&gt;"",DATE(YEAR(O1224), MONTH(O1224), DAY(O1224)),"")</f>
        <v/>
      </c>
      <c r="Y1224" s="122" t="n"/>
      <c r="Z1224" s="123" t="n"/>
      <c r="AA1224" s="117">
        <f>IF(F1224="Re-assigned","NA",IF(W1224="","",IF(W1224&gt;=VLOOKUP(D1224,SLAMatrix,3,FALSE),"Yes",IF(W1224&lt;VLOOKUP(D1224,SLAMatrix,2,FALSE),"No","Internal"))))</f>
        <v/>
      </c>
      <c r="AB1224" s="123" t="n"/>
      <c r="AC1224" s="123" t="n"/>
      <c r="AD1224" s="119" t="n"/>
      <c r="AE1224" s="125" t="n"/>
      <c r="AF1224" s="124">
        <f>MONTH(O1224)</f>
        <v/>
      </c>
      <c r="AG1224" s="124">
        <f>VLOOKUP(IFERROR(MID(AE1224,1,(FIND(",",AE1224,1)-1)),AE1224),Facility_Region_Mapping,2,FALSE)</f>
        <v/>
      </c>
      <c r="AH1224" s="124" t="n"/>
      <c r="AI1224" s="124">
        <f>IF(C1224&lt;&gt;"",IF(M1224="ESM User",getInterfaceName($C1224),"NA"),"")</f>
        <v/>
      </c>
      <c r="AJ1224" s="116">
        <f>IF(Q1224&lt;&gt;"",DATE(YEAR(Q1224), MONTH(Q1224), DAY(Q1224)),"")</f>
        <v/>
      </c>
      <c r="AK1224" s="130">
        <f>IF(Q1224&lt;&gt;0,Q1224-N1224,TODAY()-N1224)</f>
        <v/>
      </c>
      <c r="AL1224" s="112">
        <f>IF(F1224="Re-assigned",0,IF(H1224="Closed",0,IF(H1224="Service Restored",0,IF(H1224="",0,1))))</f>
        <v/>
      </c>
      <c r="AM1224" s="124">
        <f>IF(AL1224=0,"",IF(AK1224&gt;20.99,"Aged","Non-Aged"))</f>
        <v/>
      </c>
      <c r="AN1224" s="112">
        <f>IF(Q1224&lt;&gt;"",MONTH(Q1224),"")</f>
        <v/>
      </c>
      <c r="AO1224" s="112">
        <f>IFERROR(VALUE(V1224),0)</f>
        <v/>
      </c>
    </row>
    <row customFormat="1" customHeight="1" ht="29.25" r="1225" s="112" spans="1:41">
      <c r="A1225" s="127" t="n"/>
      <c r="B1225" s="113" t="n"/>
      <c r="C1225" s="127" t="n"/>
      <c r="D1225" s="127" t="n"/>
      <c r="E1225" s="114">
        <f>IF(F1225 &lt;&gt; "",VLOOKUP(F1225,CategoryLookup,2,FALSE), "")</f>
        <v/>
      </c>
      <c r="F1225" s="126" t="n"/>
      <c r="G1225" s="127" t="n"/>
      <c r="H1225" s="127" t="n"/>
      <c r="I1225" s="127" t="n"/>
      <c r="J1225" s="127" t="n"/>
      <c r="K1225" s="127" t="n"/>
      <c r="L1225" s="127" t="n"/>
      <c r="M1225" s="127" t="n"/>
      <c r="N1225" s="120" t="n"/>
      <c r="O1225" s="120" t="n"/>
      <c r="P1225" s="120" t="n"/>
      <c r="Q1225" s="120" t="n"/>
      <c r="R1225" s="121" t="n"/>
      <c r="S1225" s="121" t="n"/>
      <c r="T1225" s="121" t="n"/>
      <c r="U1225" s="121" t="n"/>
      <c r="V1225" s="117">
        <f>IF(P1225="NA","NA",IF(P1225&lt;&gt;"",TEXT(P1225-N1225,"[h].mm"),""))</f>
        <v/>
      </c>
      <c r="W1225" s="118">
        <f>IF(AND(R1225="",S1225=""),"",R1225+S1225)</f>
        <v/>
      </c>
      <c r="X1225" s="116">
        <f>IF(O1225&lt;&gt;"",DATE(YEAR(O1225), MONTH(O1225), DAY(O1225)),"")</f>
        <v/>
      </c>
      <c r="Y1225" s="122" t="n"/>
      <c r="Z1225" s="123" t="n"/>
      <c r="AA1225" s="117">
        <f>IF(F1225="Re-assigned","NA",IF(W1225="","",IF(W1225&gt;=VLOOKUP(D1225,SLAMatrix,3,FALSE),"Yes",IF(W1225&lt;VLOOKUP(D1225,SLAMatrix,2,FALSE),"No","Internal"))))</f>
        <v/>
      </c>
      <c r="AB1225" s="123" t="n"/>
      <c r="AC1225" s="123" t="n"/>
      <c r="AD1225" s="119" t="n"/>
      <c r="AE1225" s="125" t="n"/>
      <c r="AF1225" s="124">
        <f>MONTH(O1225)</f>
        <v/>
      </c>
      <c r="AG1225" s="124">
        <f>VLOOKUP(IFERROR(MID(AE1225,1,(FIND(",",AE1225,1)-1)),AE1225),Facility_Region_Mapping,2,FALSE)</f>
        <v/>
      </c>
      <c r="AH1225" s="124" t="n"/>
      <c r="AI1225" s="124">
        <f>IF(C1225&lt;&gt;"",IF(M1225="ESM User",getInterfaceName($C1225),"NA"),"")</f>
        <v/>
      </c>
      <c r="AJ1225" s="116">
        <f>IF(Q1225&lt;&gt;"",DATE(YEAR(Q1225), MONTH(Q1225), DAY(Q1225)),"")</f>
        <v/>
      </c>
      <c r="AK1225" s="130">
        <f>IF(Q1225&lt;&gt;0,Q1225-N1225,TODAY()-N1225)</f>
        <v/>
      </c>
      <c r="AL1225" s="112">
        <f>IF(F1225="Re-assigned",0,IF(H1225="Closed",0,IF(H1225="Service Restored",0,IF(H1225="",0,1))))</f>
        <v/>
      </c>
      <c r="AM1225" s="124">
        <f>IF(AL1225=0,"",IF(AK1225&gt;20.99,"Aged","Non-Aged"))</f>
        <v/>
      </c>
      <c r="AN1225" s="112">
        <f>IF(Q1225&lt;&gt;"",MONTH(Q1225),"")</f>
        <v/>
      </c>
      <c r="AO1225" s="112">
        <f>IFERROR(VALUE(V1225),0)</f>
        <v/>
      </c>
    </row>
    <row customFormat="1" customHeight="1" ht="29.25" r="1226" s="112" spans="1:41">
      <c r="A1226" s="127" t="n"/>
      <c r="B1226" s="113" t="n"/>
      <c r="C1226" s="127" t="n"/>
      <c r="D1226" s="127" t="n"/>
      <c r="E1226" s="114">
        <f>IF(F1226 &lt;&gt; "",VLOOKUP(F1226,CategoryLookup,2,FALSE), "")</f>
        <v/>
      </c>
      <c r="F1226" s="126" t="n"/>
      <c r="G1226" s="127" t="n"/>
      <c r="H1226" s="127" t="n"/>
      <c r="I1226" s="127" t="n"/>
      <c r="J1226" s="127" t="n"/>
      <c r="K1226" s="127" t="n"/>
      <c r="L1226" s="127" t="n"/>
      <c r="M1226" s="127" t="n"/>
      <c r="N1226" s="120" t="n"/>
      <c r="O1226" s="120" t="n"/>
      <c r="P1226" s="120" t="n"/>
      <c r="Q1226" s="120" t="n"/>
      <c r="R1226" s="121" t="n"/>
      <c r="S1226" s="121" t="n"/>
      <c r="T1226" s="121" t="n"/>
      <c r="U1226" s="121" t="n"/>
      <c r="V1226" s="117">
        <f>IF(P1226="NA","NA",IF(P1226&lt;&gt;"",TEXT(P1226-N1226,"[h].mm"),""))</f>
        <v/>
      </c>
      <c r="W1226" s="118">
        <f>IF(AND(R1226="",S1226=""),"",R1226+S1226)</f>
        <v/>
      </c>
      <c r="X1226" s="116">
        <f>IF(O1226&lt;&gt;"",DATE(YEAR(O1226), MONTH(O1226), DAY(O1226)),"")</f>
        <v/>
      </c>
      <c r="Y1226" s="122" t="n"/>
      <c r="Z1226" s="123" t="n"/>
      <c r="AA1226" s="117">
        <f>IF(F1226="Re-assigned","NA",IF(W1226="","",IF(W1226&gt;=VLOOKUP(D1226,SLAMatrix,3,FALSE),"Yes",IF(W1226&lt;VLOOKUP(D1226,SLAMatrix,2,FALSE),"No","Internal"))))</f>
        <v/>
      </c>
      <c r="AB1226" s="123" t="n"/>
      <c r="AC1226" s="123" t="n"/>
      <c r="AD1226" s="119" t="n"/>
      <c r="AE1226" s="125" t="n"/>
      <c r="AF1226" s="124">
        <f>MONTH(O1226)</f>
        <v/>
      </c>
      <c r="AG1226" s="124">
        <f>VLOOKUP(IFERROR(MID(AE1226,1,(FIND(",",AE1226,1)-1)),AE1226),Facility_Region_Mapping,2,FALSE)</f>
        <v/>
      </c>
      <c r="AH1226" s="124" t="n"/>
      <c r="AI1226" s="124">
        <f>IF(C1226&lt;&gt;"",IF(M1226="ESM User",getInterfaceName($C1226),"NA"),"")</f>
        <v/>
      </c>
      <c r="AJ1226" s="116">
        <f>IF(Q1226&lt;&gt;"",DATE(YEAR(Q1226), MONTH(Q1226), DAY(Q1226)),"")</f>
        <v/>
      </c>
      <c r="AK1226" s="130">
        <f>IF(Q1226&lt;&gt;0,Q1226-N1226,TODAY()-N1226)</f>
        <v/>
      </c>
      <c r="AL1226" s="112">
        <f>IF(F1226="Re-assigned",0,IF(H1226="Closed",0,IF(H1226="Service Restored",0,IF(H1226="",0,1))))</f>
        <v/>
      </c>
      <c r="AM1226" s="124">
        <f>IF(AL1226=0,"",IF(AK1226&gt;20.99,"Aged","Non-Aged"))</f>
        <v/>
      </c>
      <c r="AN1226" s="112">
        <f>IF(Q1226&lt;&gt;"",MONTH(Q1226),"")</f>
        <v/>
      </c>
      <c r="AO1226" s="112">
        <f>IFERROR(VALUE(V1226),0)</f>
        <v/>
      </c>
    </row>
    <row customFormat="1" customHeight="1" ht="29.25" r="1227" s="112" spans="1:41">
      <c r="A1227" s="127" t="n"/>
      <c r="B1227" s="113" t="n"/>
      <c r="C1227" s="127" t="n"/>
      <c r="D1227" s="127" t="n"/>
      <c r="E1227" s="114">
        <f>IF(F1227 &lt;&gt; "",VLOOKUP(F1227,CategoryLookup,2,FALSE), "")</f>
        <v/>
      </c>
      <c r="F1227" s="126" t="n"/>
      <c r="G1227" s="127" t="n"/>
      <c r="H1227" s="127" t="n"/>
      <c r="I1227" s="127" t="n"/>
      <c r="J1227" s="127" t="n"/>
      <c r="K1227" s="127" t="n"/>
      <c r="L1227" s="127" t="n"/>
      <c r="M1227" s="127" t="n"/>
      <c r="N1227" s="120" t="n"/>
      <c r="O1227" s="120" t="n"/>
      <c r="P1227" s="120" t="n"/>
      <c r="Q1227" s="120" t="n"/>
      <c r="R1227" s="121" t="n"/>
      <c r="S1227" s="121" t="n"/>
      <c r="T1227" s="121" t="n"/>
      <c r="U1227" s="121" t="n"/>
      <c r="V1227" s="117">
        <f>IF(P1227="NA","NA",IF(P1227&lt;&gt;"",TEXT(P1227-N1227,"[h].mm"),""))</f>
        <v/>
      </c>
      <c r="W1227" s="118">
        <f>IF(AND(R1227="",S1227=""),"",R1227+S1227)</f>
        <v/>
      </c>
      <c r="X1227" s="116">
        <f>IF(O1227&lt;&gt;"",DATE(YEAR(O1227), MONTH(O1227), DAY(O1227)),"")</f>
        <v/>
      </c>
      <c r="Y1227" s="122" t="n"/>
      <c r="Z1227" s="123" t="n"/>
      <c r="AA1227" s="117">
        <f>IF(F1227="Re-assigned","NA",IF(W1227="","",IF(W1227&gt;=VLOOKUP(D1227,SLAMatrix,3,FALSE),"Yes",IF(W1227&lt;VLOOKUP(D1227,SLAMatrix,2,FALSE),"No","Internal"))))</f>
        <v/>
      </c>
      <c r="AB1227" s="123" t="n"/>
      <c r="AC1227" s="123" t="n"/>
      <c r="AD1227" s="119" t="n"/>
      <c r="AE1227" s="125" t="n"/>
      <c r="AF1227" s="124">
        <f>MONTH(O1227)</f>
        <v/>
      </c>
      <c r="AG1227" s="124">
        <f>VLOOKUP(IFERROR(MID(AE1227,1,(FIND(",",AE1227,1)-1)),AE1227),Facility_Region_Mapping,2,FALSE)</f>
        <v/>
      </c>
      <c r="AH1227" s="124" t="n"/>
      <c r="AI1227" s="124">
        <f>IF(C1227&lt;&gt;"",IF(M1227="ESM User",getInterfaceName($C1227),"NA"),"")</f>
        <v/>
      </c>
      <c r="AJ1227" s="116">
        <f>IF(Q1227&lt;&gt;"",DATE(YEAR(Q1227), MONTH(Q1227), DAY(Q1227)),"")</f>
        <v/>
      </c>
      <c r="AK1227" s="130">
        <f>IF(Q1227&lt;&gt;0,Q1227-N1227,TODAY()-N1227)</f>
        <v/>
      </c>
      <c r="AL1227" s="112">
        <f>IF(F1227="Re-assigned",0,IF(H1227="Closed",0,IF(H1227="Service Restored",0,IF(H1227="",0,1))))</f>
        <v/>
      </c>
      <c r="AM1227" s="124">
        <f>IF(AL1227=0,"",IF(AK1227&gt;20.99,"Aged","Non-Aged"))</f>
        <v/>
      </c>
      <c r="AN1227" s="112">
        <f>IF(Q1227&lt;&gt;"",MONTH(Q1227),"")</f>
        <v/>
      </c>
      <c r="AO1227" s="112">
        <f>IFERROR(VALUE(V1227),0)</f>
        <v/>
      </c>
    </row>
    <row customFormat="1" customHeight="1" ht="29.25" r="1228" s="112" spans="1:41">
      <c r="A1228" s="127" t="n"/>
      <c r="B1228" s="113" t="n"/>
      <c r="C1228" s="127" t="n"/>
      <c r="D1228" s="127" t="n"/>
      <c r="E1228" s="114">
        <f>IF(F1228 &lt;&gt; "",VLOOKUP(F1228,CategoryLookup,2,FALSE), "")</f>
        <v/>
      </c>
      <c r="F1228" s="126" t="n"/>
      <c r="G1228" s="127" t="n"/>
      <c r="H1228" s="127" t="n"/>
      <c r="I1228" s="127" t="n"/>
      <c r="J1228" s="127" t="n"/>
      <c r="K1228" s="127" t="n"/>
      <c r="L1228" s="127" t="n"/>
      <c r="M1228" s="127" t="n"/>
      <c r="N1228" s="120" t="n"/>
      <c r="O1228" s="120" t="n"/>
      <c r="P1228" s="120" t="n"/>
      <c r="Q1228" s="120" t="n"/>
      <c r="R1228" s="121" t="n"/>
      <c r="S1228" s="121" t="n"/>
      <c r="T1228" s="121" t="n"/>
      <c r="U1228" s="121" t="n"/>
      <c r="V1228" s="117">
        <f>IF(P1228="NA","NA",IF(P1228&lt;&gt;"",TEXT(P1228-N1228,"[h].mm"),""))</f>
        <v/>
      </c>
      <c r="W1228" s="118">
        <f>IF(AND(R1228="",S1228=""),"",R1228+S1228)</f>
        <v/>
      </c>
      <c r="X1228" s="116">
        <f>IF(O1228&lt;&gt;"",DATE(YEAR(O1228), MONTH(O1228), DAY(O1228)),"")</f>
        <v/>
      </c>
      <c r="Y1228" s="122" t="n"/>
      <c r="Z1228" s="123" t="n"/>
      <c r="AA1228" s="117">
        <f>IF(F1228="Re-assigned","NA",IF(W1228="","",IF(W1228&gt;=VLOOKUP(D1228,SLAMatrix,3,FALSE),"Yes",IF(W1228&lt;VLOOKUP(D1228,SLAMatrix,2,FALSE),"No","Internal"))))</f>
        <v/>
      </c>
      <c r="AB1228" s="123" t="n"/>
      <c r="AC1228" s="123" t="n"/>
      <c r="AD1228" s="119" t="n"/>
      <c r="AE1228" s="125" t="n"/>
      <c r="AF1228" s="124">
        <f>MONTH(O1228)</f>
        <v/>
      </c>
      <c r="AG1228" s="124">
        <f>VLOOKUP(IFERROR(MID(AE1228,1,(FIND(",",AE1228,1)-1)),AE1228),Facility_Region_Mapping,2,FALSE)</f>
        <v/>
      </c>
      <c r="AH1228" s="124" t="n"/>
      <c r="AI1228" s="124">
        <f>IF(C1228&lt;&gt;"",IF(M1228="ESM User",getInterfaceName($C1228),"NA"),"")</f>
        <v/>
      </c>
      <c r="AJ1228" s="116">
        <f>IF(Q1228&lt;&gt;"",DATE(YEAR(Q1228), MONTH(Q1228), DAY(Q1228)),"")</f>
        <v/>
      </c>
      <c r="AK1228" s="130">
        <f>IF(Q1228&lt;&gt;0,Q1228-N1228,TODAY()-N1228)</f>
        <v/>
      </c>
      <c r="AL1228" s="112">
        <f>IF(F1228="Re-assigned",0,IF(H1228="Closed",0,IF(H1228="Service Restored",0,IF(H1228="",0,1))))</f>
        <v/>
      </c>
      <c r="AM1228" s="124">
        <f>IF(AL1228=0,"",IF(AK1228&gt;20.99,"Aged","Non-Aged"))</f>
        <v/>
      </c>
      <c r="AN1228" s="112">
        <f>IF(Q1228&lt;&gt;"",MONTH(Q1228),"")</f>
        <v/>
      </c>
      <c r="AO1228" s="112">
        <f>IFERROR(VALUE(V1228),0)</f>
        <v/>
      </c>
    </row>
    <row customFormat="1" customHeight="1" ht="29.25" r="1229" s="112" spans="1:41">
      <c r="A1229" s="127" t="n"/>
      <c r="B1229" s="113" t="n"/>
      <c r="C1229" s="127" t="n"/>
      <c r="D1229" s="127" t="n"/>
      <c r="E1229" s="114">
        <f>IF(F1229 &lt;&gt; "",VLOOKUP(F1229,CategoryLookup,2,FALSE), "")</f>
        <v/>
      </c>
      <c r="F1229" s="126" t="n"/>
      <c r="G1229" s="127" t="n"/>
      <c r="H1229" s="127" t="n"/>
      <c r="I1229" s="127" t="n"/>
      <c r="J1229" s="127" t="n"/>
      <c r="K1229" s="127" t="n"/>
      <c r="L1229" s="127" t="n"/>
      <c r="M1229" s="127" t="n"/>
      <c r="N1229" s="120" t="n"/>
      <c r="O1229" s="120" t="n"/>
      <c r="P1229" s="120" t="n"/>
      <c r="Q1229" s="120" t="n"/>
      <c r="R1229" s="121" t="n"/>
      <c r="S1229" s="121" t="n"/>
      <c r="T1229" s="121" t="n"/>
      <c r="U1229" s="121" t="n"/>
      <c r="V1229" s="117">
        <f>IF(P1229="NA","NA",IF(P1229&lt;&gt;"",TEXT(P1229-N1229,"[h].mm"),""))</f>
        <v/>
      </c>
      <c r="W1229" s="118">
        <f>IF(AND(R1229="",S1229=""),"",R1229+S1229)</f>
        <v/>
      </c>
      <c r="X1229" s="116">
        <f>IF(O1229&lt;&gt;"",DATE(YEAR(O1229), MONTH(O1229), DAY(O1229)),"")</f>
        <v/>
      </c>
      <c r="Y1229" s="122" t="n"/>
      <c r="Z1229" s="123" t="n"/>
      <c r="AA1229" s="117">
        <f>IF(F1229="Re-assigned","NA",IF(W1229="","",IF(W1229&gt;=VLOOKUP(D1229,SLAMatrix,3,FALSE),"Yes",IF(W1229&lt;VLOOKUP(D1229,SLAMatrix,2,FALSE),"No","Internal"))))</f>
        <v/>
      </c>
      <c r="AB1229" s="123" t="n"/>
      <c r="AC1229" s="123" t="n"/>
      <c r="AD1229" s="119" t="n"/>
      <c r="AE1229" s="125" t="n"/>
      <c r="AF1229" s="124">
        <f>MONTH(O1229)</f>
        <v/>
      </c>
      <c r="AG1229" s="124">
        <f>VLOOKUP(IFERROR(MID(AE1229,1,(FIND(",",AE1229,1)-1)),AE1229),Facility_Region_Mapping,2,FALSE)</f>
        <v/>
      </c>
      <c r="AH1229" s="124" t="n"/>
      <c r="AI1229" s="124">
        <f>IF(C1229&lt;&gt;"",IF(M1229="ESM User",getInterfaceName($C1229),"NA"),"")</f>
        <v/>
      </c>
      <c r="AJ1229" s="116">
        <f>IF(Q1229&lt;&gt;"",DATE(YEAR(Q1229), MONTH(Q1229), DAY(Q1229)),"")</f>
        <v/>
      </c>
      <c r="AK1229" s="130">
        <f>IF(Q1229&lt;&gt;0,Q1229-N1229,TODAY()-N1229)</f>
        <v/>
      </c>
      <c r="AL1229" s="112">
        <f>IF(F1229="Re-assigned",0,IF(H1229="Closed",0,IF(H1229="Service Restored",0,IF(H1229="",0,1))))</f>
        <v/>
      </c>
      <c r="AM1229" s="124">
        <f>IF(AL1229=0,"",IF(AK1229&gt;20.99,"Aged","Non-Aged"))</f>
        <v/>
      </c>
      <c r="AN1229" s="112">
        <f>IF(Q1229&lt;&gt;"",MONTH(Q1229),"")</f>
        <v/>
      </c>
      <c r="AO1229" s="112">
        <f>IFERROR(VALUE(V1229),0)</f>
        <v/>
      </c>
    </row>
    <row customFormat="1" customHeight="1" ht="29.25" r="1230" s="112" spans="1:41">
      <c r="A1230" s="127" t="n"/>
      <c r="B1230" s="113" t="n"/>
      <c r="C1230" s="127" t="n"/>
      <c r="D1230" s="127" t="n"/>
      <c r="E1230" s="114">
        <f>IF(F1230 &lt;&gt; "",VLOOKUP(F1230,CategoryLookup,2,FALSE), "")</f>
        <v/>
      </c>
      <c r="F1230" s="126" t="n"/>
      <c r="G1230" s="127" t="n"/>
      <c r="H1230" s="127" t="n"/>
      <c r="I1230" s="127" t="n"/>
      <c r="J1230" s="127" t="n"/>
      <c r="K1230" s="127" t="n"/>
      <c r="L1230" s="127" t="n"/>
      <c r="M1230" s="127" t="n"/>
      <c r="N1230" s="120" t="n"/>
      <c r="O1230" s="120" t="n"/>
      <c r="P1230" s="120" t="n"/>
      <c r="Q1230" s="120" t="n"/>
      <c r="R1230" s="121" t="n"/>
      <c r="S1230" s="121" t="n"/>
      <c r="T1230" s="121" t="n"/>
      <c r="U1230" s="121" t="n"/>
      <c r="V1230" s="117">
        <f>IF(P1230="NA","NA",IF(P1230&lt;&gt;"",TEXT(P1230-N1230,"[h].mm"),""))</f>
        <v/>
      </c>
      <c r="W1230" s="118">
        <f>IF(AND(R1230="",S1230=""),"",R1230+S1230)</f>
        <v/>
      </c>
      <c r="X1230" s="116">
        <f>IF(O1230&lt;&gt;"",DATE(YEAR(O1230), MONTH(O1230), DAY(O1230)),"")</f>
        <v/>
      </c>
      <c r="Y1230" s="122" t="n"/>
      <c r="Z1230" s="123" t="n"/>
      <c r="AA1230" s="117">
        <f>IF(F1230="Re-assigned","NA",IF(W1230="","",IF(W1230&gt;=VLOOKUP(D1230,SLAMatrix,3,FALSE),"Yes",IF(W1230&lt;VLOOKUP(D1230,SLAMatrix,2,FALSE),"No","Internal"))))</f>
        <v/>
      </c>
      <c r="AB1230" s="123" t="n"/>
      <c r="AC1230" s="123" t="n"/>
      <c r="AD1230" s="119" t="n"/>
      <c r="AE1230" s="125" t="n"/>
      <c r="AF1230" s="124">
        <f>MONTH(O1230)</f>
        <v/>
      </c>
      <c r="AG1230" s="124">
        <f>VLOOKUP(IFERROR(MID(AE1230,1,(FIND(",",AE1230,1)-1)),AE1230),Facility_Region_Mapping,2,FALSE)</f>
        <v/>
      </c>
      <c r="AH1230" s="124" t="n"/>
      <c r="AI1230" s="124">
        <f>IF(C1230&lt;&gt;"",IF(M1230="ESM User",getInterfaceName($C1230),"NA"),"")</f>
        <v/>
      </c>
      <c r="AJ1230" s="116">
        <f>IF(Q1230&lt;&gt;"",DATE(YEAR(Q1230), MONTH(Q1230), DAY(Q1230)),"")</f>
        <v/>
      </c>
      <c r="AK1230" s="130">
        <f>IF(Q1230&lt;&gt;0,Q1230-N1230,TODAY()-N1230)</f>
        <v/>
      </c>
      <c r="AL1230" s="112">
        <f>IF(F1230="Re-assigned",0,IF(H1230="Closed",0,IF(H1230="Service Restored",0,IF(H1230="",0,1))))</f>
        <v/>
      </c>
      <c r="AM1230" s="124">
        <f>IF(AL1230=0,"",IF(AK1230&gt;20.99,"Aged","Non-Aged"))</f>
        <v/>
      </c>
      <c r="AN1230" s="112">
        <f>IF(Q1230&lt;&gt;"",MONTH(Q1230),"")</f>
        <v/>
      </c>
      <c r="AO1230" s="112">
        <f>IFERROR(VALUE(V1230),0)</f>
        <v/>
      </c>
    </row>
    <row customFormat="1" customHeight="1" ht="29.25" r="1231" s="112" spans="1:41">
      <c r="A1231" s="127" t="n"/>
      <c r="B1231" s="113" t="n"/>
      <c r="C1231" s="127" t="n"/>
      <c r="D1231" s="127" t="n"/>
      <c r="E1231" s="114">
        <f>IF(F1231 &lt;&gt; "",VLOOKUP(F1231,CategoryLookup,2,FALSE), "")</f>
        <v/>
      </c>
      <c r="F1231" s="126" t="n"/>
      <c r="G1231" s="127" t="n"/>
      <c r="H1231" s="127" t="n"/>
      <c r="I1231" s="127" t="n"/>
      <c r="J1231" s="127" t="n"/>
      <c r="K1231" s="127" t="n"/>
      <c r="L1231" s="127" t="n"/>
      <c r="M1231" s="127" t="n"/>
      <c r="N1231" s="120" t="n"/>
      <c r="O1231" s="120" t="n"/>
      <c r="P1231" s="120" t="n"/>
      <c r="Q1231" s="120" t="n"/>
      <c r="R1231" s="121" t="n"/>
      <c r="S1231" s="121" t="n"/>
      <c r="T1231" s="121" t="n"/>
      <c r="U1231" s="121" t="n"/>
      <c r="V1231" s="117">
        <f>IF(P1231="NA","NA",IF(P1231&lt;&gt;"",TEXT(P1231-N1231,"[h].mm"),""))</f>
        <v/>
      </c>
      <c r="W1231" s="118">
        <f>IF(AND(R1231="",S1231=""),"",R1231+S1231)</f>
        <v/>
      </c>
      <c r="X1231" s="116">
        <f>IF(O1231&lt;&gt;"",DATE(YEAR(O1231), MONTH(O1231), DAY(O1231)),"")</f>
        <v/>
      </c>
      <c r="Y1231" s="122" t="n"/>
      <c r="Z1231" s="123" t="n"/>
      <c r="AA1231" s="117">
        <f>IF(F1231="Re-assigned","NA",IF(W1231="","",IF(W1231&gt;=VLOOKUP(D1231,SLAMatrix,3,FALSE),"Yes",IF(W1231&lt;VLOOKUP(D1231,SLAMatrix,2,FALSE),"No","Internal"))))</f>
        <v/>
      </c>
      <c r="AB1231" s="123" t="n"/>
      <c r="AC1231" s="123" t="n"/>
      <c r="AD1231" s="119" t="n"/>
      <c r="AE1231" s="125" t="n"/>
      <c r="AF1231" s="124">
        <f>MONTH(O1231)</f>
        <v/>
      </c>
      <c r="AG1231" s="124">
        <f>VLOOKUP(IFERROR(MID(AE1231,1,(FIND(",",AE1231,1)-1)),AE1231),Facility_Region_Mapping,2,FALSE)</f>
        <v/>
      </c>
      <c r="AH1231" s="124" t="n"/>
      <c r="AI1231" s="124">
        <f>IF(C1231&lt;&gt;"",IF(M1231="ESM User",getInterfaceName($C1231),"NA"),"")</f>
        <v/>
      </c>
      <c r="AJ1231" s="116">
        <f>IF(Q1231&lt;&gt;"",DATE(YEAR(Q1231), MONTH(Q1231), DAY(Q1231)),"")</f>
        <v/>
      </c>
      <c r="AK1231" s="130">
        <f>IF(Q1231&lt;&gt;0,Q1231-N1231,TODAY()-N1231)</f>
        <v/>
      </c>
      <c r="AL1231" s="112">
        <f>IF(F1231="Re-assigned",0,IF(H1231="Closed",0,IF(H1231="Service Restored",0,IF(H1231="",0,1))))</f>
        <v/>
      </c>
      <c r="AM1231" s="124">
        <f>IF(AL1231=0,"",IF(AK1231&gt;20.99,"Aged","Non-Aged"))</f>
        <v/>
      </c>
      <c r="AN1231" s="112">
        <f>IF(Q1231&lt;&gt;"",MONTH(Q1231),"")</f>
        <v/>
      </c>
      <c r="AO1231" s="112">
        <f>IFERROR(VALUE(V1231),0)</f>
        <v/>
      </c>
    </row>
    <row customFormat="1" customHeight="1" ht="29.25" r="1232" s="112" spans="1:41">
      <c r="A1232" s="127" t="n"/>
      <c r="B1232" s="113" t="n"/>
      <c r="C1232" s="127" t="n"/>
      <c r="D1232" s="127" t="n"/>
      <c r="E1232" s="114">
        <f>IF(F1232 &lt;&gt; "",VLOOKUP(F1232,CategoryLookup,2,FALSE), "")</f>
        <v/>
      </c>
      <c r="F1232" s="126" t="n"/>
      <c r="G1232" s="127" t="n"/>
      <c r="H1232" s="127" t="n"/>
      <c r="I1232" s="127" t="n"/>
      <c r="J1232" s="127" t="n"/>
      <c r="K1232" s="127" t="n"/>
      <c r="L1232" s="127" t="n"/>
      <c r="M1232" s="127" t="n"/>
      <c r="N1232" s="120" t="n"/>
      <c r="O1232" s="120" t="n"/>
      <c r="P1232" s="120" t="n"/>
      <c r="Q1232" s="120" t="n"/>
      <c r="R1232" s="121" t="n"/>
      <c r="S1232" s="121" t="n"/>
      <c r="T1232" s="121" t="n"/>
      <c r="U1232" s="121" t="n"/>
      <c r="V1232" s="117">
        <f>IF(P1232="NA","NA",IF(P1232&lt;&gt;"",TEXT(P1232-N1232,"[h].mm"),""))</f>
        <v/>
      </c>
      <c r="W1232" s="118">
        <f>IF(AND(R1232="",S1232=""),"",R1232+S1232)</f>
        <v/>
      </c>
      <c r="X1232" s="116">
        <f>IF(O1232&lt;&gt;"",DATE(YEAR(O1232), MONTH(O1232), DAY(O1232)),"")</f>
        <v/>
      </c>
      <c r="Y1232" s="122" t="n"/>
      <c r="Z1232" s="123" t="n"/>
      <c r="AA1232" s="117">
        <f>IF(F1232="Re-assigned","NA",IF(W1232="","",IF(W1232&gt;=VLOOKUP(D1232,SLAMatrix,3,FALSE),"Yes",IF(W1232&lt;VLOOKUP(D1232,SLAMatrix,2,FALSE),"No","Internal"))))</f>
        <v/>
      </c>
      <c r="AB1232" s="123" t="n"/>
      <c r="AC1232" s="123" t="n"/>
      <c r="AD1232" s="119" t="n"/>
      <c r="AE1232" s="125" t="n"/>
      <c r="AF1232" s="124">
        <f>MONTH(O1232)</f>
        <v/>
      </c>
      <c r="AG1232" s="124">
        <f>VLOOKUP(IFERROR(MID(AE1232,1,(FIND(",",AE1232,1)-1)),AE1232),Facility_Region_Mapping,2,FALSE)</f>
        <v/>
      </c>
      <c r="AH1232" s="124" t="n"/>
      <c r="AI1232" s="124">
        <f>IF(C1232&lt;&gt;"",IF(M1232="ESM User",getInterfaceName($C1232),"NA"),"")</f>
        <v/>
      </c>
      <c r="AJ1232" s="116">
        <f>IF(Q1232&lt;&gt;"",DATE(YEAR(Q1232), MONTH(Q1232), DAY(Q1232)),"")</f>
        <v/>
      </c>
      <c r="AK1232" s="130">
        <f>IF(Q1232&lt;&gt;0,Q1232-N1232,TODAY()-N1232)</f>
        <v/>
      </c>
      <c r="AL1232" s="112">
        <f>IF(F1232="Re-assigned",0,IF(H1232="Closed",0,IF(H1232="Service Restored",0,IF(H1232="",0,1))))</f>
        <v/>
      </c>
      <c r="AM1232" s="124">
        <f>IF(AL1232=0,"",IF(AK1232&gt;20.99,"Aged","Non-Aged"))</f>
        <v/>
      </c>
      <c r="AN1232" s="112">
        <f>IF(Q1232&lt;&gt;"",MONTH(Q1232),"")</f>
        <v/>
      </c>
      <c r="AO1232" s="112">
        <f>IFERROR(VALUE(V1232),0)</f>
        <v/>
      </c>
    </row>
    <row customFormat="1" customHeight="1" ht="29.25" r="1233" s="112" spans="1:41">
      <c r="A1233" s="127" t="n"/>
      <c r="B1233" s="113" t="n"/>
      <c r="C1233" s="127" t="n"/>
      <c r="D1233" s="127" t="n"/>
      <c r="E1233" s="114">
        <f>IF(F1233 &lt;&gt; "",VLOOKUP(F1233,CategoryLookup,2,FALSE), "")</f>
        <v/>
      </c>
      <c r="F1233" s="126" t="n"/>
      <c r="G1233" s="127" t="n"/>
      <c r="H1233" s="127" t="n"/>
      <c r="I1233" s="127" t="n"/>
      <c r="J1233" s="127" t="n"/>
      <c r="K1233" s="127" t="n"/>
      <c r="L1233" s="127" t="n"/>
      <c r="M1233" s="127" t="n"/>
      <c r="N1233" s="120" t="n"/>
      <c r="O1233" s="120" t="n"/>
      <c r="P1233" s="120" t="n"/>
      <c r="Q1233" s="120" t="n"/>
      <c r="R1233" s="121" t="n"/>
      <c r="S1233" s="121" t="n"/>
      <c r="T1233" s="121" t="n"/>
      <c r="U1233" s="121" t="n"/>
      <c r="V1233" s="117">
        <f>IF(P1233="NA","NA",IF(P1233&lt;&gt;"",TEXT(P1233-N1233,"[h].mm"),""))</f>
        <v/>
      </c>
      <c r="W1233" s="118">
        <f>IF(AND(R1233="",S1233=""),"",R1233+S1233)</f>
        <v/>
      </c>
      <c r="X1233" s="116">
        <f>IF(O1233&lt;&gt;"",DATE(YEAR(O1233), MONTH(O1233), DAY(O1233)),"")</f>
        <v/>
      </c>
      <c r="Y1233" s="122" t="n"/>
      <c r="Z1233" s="123" t="n"/>
      <c r="AA1233" s="117">
        <f>IF(F1233="Re-assigned","NA",IF(W1233="","",IF(W1233&gt;=VLOOKUP(D1233,SLAMatrix,3,FALSE),"Yes",IF(W1233&lt;VLOOKUP(D1233,SLAMatrix,2,FALSE),"No","Internal"))))</f>
        <v/>
      </c>
      <c r="AB1233" s="123" t="n"/>
      <c r="AC1233" s="123" t="n"/>
      <c r="AD1233" s="119" t="n"/>
      <c r="AE1233" s="125" t="n"/>
      <c r="AF1233" s="124">
        <f>MONTH(O1233)</f>
        <v/>
      </c>
      <c r="AG1233" s="124">
        <f>VLOOKUP(IFERROR(MID(AE1233,1,(FIND(",",AE1233,1)-1)),AE1233),Facility_Region_Mapping,2,FALSE)</f>
        <v/>
      </c>
      <c r="AH1233" s="124" t="n"/>
      <c r="AI1233" s="124">
        <f>IF(C1233&lt;&gt;"",IF(M1233="ESM User",getInterfaceName($C1233),"NA"),"")</f>
        <v/>
      </c>
      <c r="AJ1233" s="116">
        <f>IF(Q1233&lt;&gt;"",DATE(YEAR(Q1233), MONTH(Q1233), DAY(Q1233)),"")</f>
        <v/>
      </c>
      <c r="AK1233" s="130">
        <f>IF(Q1233&lt;&gt;0,Q1233-N1233,TODAY()-N1233)</f>
        <v/>
      </c>
      <c r="AL1233" s="112">
        <f>IF(F1233="Re-assigned",0,IF(H1233="Closed",0,IF(H1233="Service Restored",0,IF(H1233="",0,1))))</f>
        <v/>
      </c>
      <c r="AM1233" s="124">
        <f>IF(AL1233=0,"",IF(AK1233&gt;20.99,"Aged","Non-Aged"))</f>
        <v/>
      </c>
      <c r="AN1233" s="112">
        <f>IF(Q1233&lt;&gt;"",MONTH(Q1233),"")</f>
        <v/>
      </c>
      <c r="AO1233" s="112">
        <f>IFERROR(VALUE(V1233),0)</f>
        <v/>
      </c>
    </row>
    <row customFormat="1" customHeight="1" ht="29.25" r="1234" s="112" spans="1:41">
      <c r="A1234" s="127" t="n"/>
      <c r="B1234" s="113" t="n"/>
      <c r="C1234" s="127" t="n"/>
      <c r="D1234" s="127" t="n"/>
      <c r="E1234" s="114">
        <f>IF(F1234 &lt;&gt; "",VLOOKUP(F1234,CategoryLookup,2,FALSE), "")</f>
        <v/>
      </c>
      <c r="F1234" s="126" t="n"/>
      <c r="G1234" s="127" t="n"/>
      <c r="H1234" s="127" t="n"/>
      <c r="I1234" s="127" t="n"/>
      <c r="J1234" s="127" t="n"/>
      <c r="K1234" s="127" t="n"/>
      <c r="L1234" s="127" t="n"/>
      <c r="M1234" s="127" t="n"/>
      <c r="N1234" s="120" t="n"/>
      <c r="O1234" s="120" t="n"/>
      <c r="P1234" s="120" t="n"/>
      <c r="Q1234" s="120" t="n"/>
      <c r="R1234" s="121" t="n"/>
      <c r="S1234" s="121" t="n"/>
      <c r="T1234" s="121" t="n"/>
      <c r="U1234" s="121" t="n"/>
      <c r="V1234" s="117">
        <f>IF(P1234="NA","NA",IF(P1234&lt;&gt;"",TEXT(P1234-N1234,"[h].mm"),""))</f>
        <v/>
      </c>
      <c r="W1234" s="118">
        <f>IF(AND(R1234="",S1234=""),"",R1234+S1234)</f>
        <v/>
      </c>
      <c r="X1234" s="116">
        <f>IF(O1234&lt;&gt;"",DATE(YEAR(O1234), MONTH(O1234), DAY(O1234)),"")</f>
        <v/>
      </c>
      <c r="Y1234" s="122" t="n"/>
      <c r="Z1234" s="123" t="n"/>
      <c r="AA1234" s="117">
        <f>IF(F1234="Re-assigned","NA",IF(W1234="","",IF(W1234&gt;=VLOOKUP(D1234,SLAMatrix,3,FALSE),"Yes",IF(W1234&lt;VLOOKUP(D1234,SLAMatrix,2,FALSE),"No","Internal"))))</f>
        <v/>
      </c>
      <c r="AB1234" s="123" t="n"/>
      <c r="AC1234" s="123" t="n"/>
      <c r="AD1234" s="119" t="n"/>
      <c r="AE1234" s="125" t="n"/>
      <c r="AF1234" s="124">
        <f>MONTH(O1234)</f>
        <v/>
      </c>
      <c r="AG1234" s="124">
        <f>VLOOKUP(IFERROR(MID(AE1234,1,(FIND(",",AE1234,1)-1)),AE1234),Facility_Region_Mapping,2,FALSE)</f>
        <v/>
      </c>
      <c r="AH1234" s="124" t="n"/>
      <c r="AI1234" s="124">
        <f>IF(C1234&lt;&gt;"",IF(M1234="ESM User",getInterfaceName($C1234),"NA"),"")</f>
        <v/>
      </c>
      <c r="AJ1234" s="116">
        <f>IF(Q1234&lt;&gt;"",DATE(YEAR(Q1234), MONTH(Q1234), DAY(Q1234)),"")</f>
        <v/>
      </c>
      <c r="AK1234" s="130">
        <f>IF(Q1234&lt;&gt;0,Q1234-N1234,TODAY()-N1234)</f>
        <v/>
      </c>
      <c r="AL1234" s="112">
        <f>IF(F1234="Re-assigned",0,IF(H1234="Closed",0,IF(H1234="Service Restored",0,IF(H1234="",0,1))))</f>
        <v/>
      </c>
      <c r="AM1234" s="124">
        <f>IF(AL1234=0,"",IF(AK1234&gt;20.99,"Aged","Non-Aged"))</f>
        <v/>
      </c>
      <c r="AN1234" s="112">
        <f>IF(Q1234&lt;&gt;"",MONTH(Q1234),"")</f>
        <v/>
      </c>
      <c r="AO1234" s="112">
        <f>IFERROR(VALUE(V1234),0)</f>
        <v/>
      </c>
    </row>
    <row customFormat="1" customHeight="1" ht="29.25" r="1235" s="112" spans="1:41">
      <c r="A1235" s="127" t="n"/>
      <c r="B1235" s="113" t="n"/>
      <c r="C1235" s="127" t="n"/>
      <c r="D1235" s="127" t="n"/>
      <c r="E1235" s="114">
        <f>IF(F1235 &lt;&gt; "",VLOOKUP(F1235,CategoryLookup,2,FALSE), "")</f>
        <v/>
      </c>
      <c r="F1235" s="126" t="n"/>
      <c r="G1235" s="127" t="n"/>
      <c r="H1235" s="127" t="n"/>
      <c r="I1235" s="127" t="n"/>
      <c r="J1235" s="127" t="n"/>
      <c r="K1235" s="127" t="n"/>
      <c r="L1235" s="127" t="n"/>
      <c r="M1235" s="127" t="n"/>
      <c r="N1235" s="120" t="n"/>
      <c r="O1235" s="120" t="n"/>
      <c r="P1235" s="120" t="n"/>
      <c r="Q1235" s="120" t="n"/>
      <c r="R1235" s="121" t="n"/>
      <c r="S1235" s="121" t="n"/>
      <c r="T1235" s="121" t="n"/>
      <c r="U1235" s="121" t="n"/>
      <c r="V1235" s="117">
        <f>IF(P1235="NA","NA",IF(P1235&lt;&gt;"",TEXT(P1235-N1235,"[h].mm"),""))</f>
        <v/>
      </c>
      <c r="W1235" s="118">
        <f>IF(AND(R1235="",S1235=""),"",R1235+S1235)</f>
        <v/>
      </c>
      <c r="X1235" s="116">
        <f>IF(O1235&lt;&gt;"",DATE(YEAR(O1235), MONTH(O1235), DAY(O1235)),"")</f>
        <v/>
      </c>
      <c r="Y1235" s="122" t="n"/>
      <c r="Z1235" s="123" t="n"/>
      <c r="AA1235" s="117">
        <f>IF(F1235="Re-assigned","NA",IF(W1235="","",IF(W1235&gt;=VLOOKUP(D1235,SLAMatrix,3,FALSE),"Yes",IF(W1235&lt;VLOOKUP(D1235,SLAMatrix,2,FALSE),"No","Internal"))))</f>
        <v/>
      </c>
      <c r="AB1235" s="123" t="n"/>
      <c r="AC1235" s="123" t="n"/>
      <c r="AD1235" s="119" t="n"/>
      <c r="AE1235" s="125" t="n"/>
      <c r="AF1235" s="124">
        <f>MONTH(O1235)</f>
        <v/>
      </c>
      <c r="AG1235" s="124">
        <f>VLOOKUP(IFERROR(MID(AE1235,1,(FIND(",",AE1235,1)-1)),AE1235),Facility_Region_Mapping,2,FALSE)</f>
        <v/>
      </c>
      <c r="AH1235" s="124" t="n"/>
      <c r="AI1235" s="124">
        <f>IF(C1235&lt;&gt;"",IF(M1235="ESM User",getInterfaceName($C1235),"NA"),"")</f>
        <v/>
      </c>
      <c r="AJ1235" s="116">
        <f>IF(Q1235&lt;&gt;"",DATE(YEAR(Q1235), MONTH(Q1235), DAY(Q1235)),"")</f>
        <v/>
      </c>
      <c r="AK1235" s="130">
        <f>IF(Q1235&lt;&gt;0,Q1235-N1235,TODAY()-N1235)</f>
        <v/>
      </c>
      <c r="AL1235" s="112">
        <f>IF(F1235="Re-assigned",0,IF(H1235="Closed",0,IF(H1235="Service Restored",0,IF(H1235="",0,1))))</f>
        <v/>
      </c>
      <c r="AM1235" s="124">
        <f>IF(AL1235=0,"",IF(AK1235&gt;20.99,"Aged","Non-Aged"))</f>
        <v/>
      </c>
      <c r="AN1235" s="112">
        <f>IF(Q1235&lt;&gt;"",MONTH(Q1235),"")</f>
        <v/>
      </c>
      <c r="AO1235" s="112">
        <f>IFERROR(VALUE(V1235),0)</f>
        <v/>
      </c>
    </row>
    <row customFormat="1" customHeight="1" ht="29.25" r="1236" s="112" spans="1:41">
      <c r="A1236" s="127" t="n"/>
      <c r="B1236" s="113" t="n"/>
      <c r="C1236" s="127" t="n"/>
      <c r="D1236" s="127" t="n"/>
      <c r="E1236" s="114">
        <f>IF(F1236 &lt;&gt; "",VLOOKUP(F1236,CategoryLookup,2,FALSE), "")</f>
        <v/>
      </c>
      <c r="F1236" s="126" t="n"/>
      <c r="G1236" s="127" t="n"/>
      <c r="H1236" s="127" t="n"/>
      <c r="I1236" s="127" t="n"/>
      <c r="J1236" s="127" t="n"/>
      <c r="K1236" s="127" t="n"/>
      <c r="L1236" s="127" t="n"/>
      <c r="M1236" s="127" t="n"/>
      <c r="N1236" s="120" t="n"/>
      <c r="O1236" s="120" t="n"/>
      <c r="P1236" s="120" t="n"/>
      <c r="Q1236" s="120" t="n"/>
      <c r="R1236" s="121" t="n"/>
      <c r="S1236" s="121" t="n"/>
      <c r="T1236" s="121" t="n"/>
      <c r="U1236" s="121" t="n"/>
      <c r="V1236" s="117">
        <f>IF(P1236="NA","NA",IF(P1236&lt;&gt;"",TEXT(P1236-N1236,"[h].mm"),""))</f>
        <v/>
      </c>
      <c r="W1236" s="118">
        <f>IF(AND(R1236="",S1236=""),"",R1236+S1236)</f>
        <v/>
      </c>
      <c r="X1236" s="116">
        <f>IF(O1236&lt;&gt;"",DATE(YEAR(O1236), MONTH(O1236), DAY(O1236)),"")</f>
        <v/>
      </c>
      <c r="Y1236" s="122" t="n"/>
      <c r="Z1236" s="123" t="n"/>
      <c r="AA1236" s="117">
        <f>IF(F1236="Re-assigned","NA",IF(W1236="","",IF(W1236&gt;=VLOOKUP(D1236,SLAMatrix,3,FALSE),"Yes",IF(W1236&lt;VLOOKUP(D1236,SLAMatrix,2,FALSE),"No","Internal"))))</f>
        <v/>
      </c>
      <c r="AB1236" s="123" t="n"/>
      <c r="AC1236" s="123" t="n"/>
      <c r="AD1236" s="119" t="n"/>
      <c r="AE1236" s="125" t="n"/>
      <c r="AF1236" s="124">
        <f>MONTH(O1236)</f>
        <v/>
      </c>
      <c r="AG1236" s="124">
        <f>VLOOKUP(IFERROR(MID(AE1236,1,(FIND(",",AE1236,1)-1)),AE1236),Facility_Region_Mapping,2,FALSE)</f>
        <v/>
      </c>
      <c r="AH1236" s="124" t="n"/>
      <c r="AI1236" s="124">
        <f>IF(C1236&lt;&gt;"",IF(M1236="ESM User",getInterfaceName($C1236),"NA"),"")</f>
        <v/>
      </c>
      <c r="AJ1236" s="116">
        <f>IF(Q1236&lt;&gt;"",DATE(YEAR(Q1236), MONTH(Q1236), DAY(Q1236)),"")</f>
        <v/>
      </c>
      <c r="AK1236" s="130">
        <f>IF(Q1236&lt;&gt;0,Q1236-N1236,TODAY()-N1236)</f>
        <v/>
      </c>
      <c r="AL1236" s="112">
        <f>IF(F1236="Re-assigned",0,IF(H1236="Closed",0,IF(H1236="Service Restored",0,IF(H1236="",0,1))))</f>
        <v/>
      </c>
      <c r="AM1236" s="124">
        <f>IF(AL1236=0,"",IF(AK1236&gt;20.99,"Aged","Non-Aged"))</f>
        <v/>
      </c>
      <c r="AN1236" s="112">
        <f>IF(Q1236&lt;&gt;"",MONTH(Q1236),"")</f>
        <v/>
      </c>
      <c r="AO1236" s="112">
        <f>IFERROR(VALUE(V1236),0)</f>
        <v/>
      </c>
    </row>
    <row customFormat="1" customHeight="1" ht="29.25" r="1237" s="112" spans="1:41">
      <c r="A1237" s="127" t="n"/>
      <c r="B1237" s="113" t="n"/>
      <c r="C1237" s="127" t="n"/>
      <c r="D1237" s="127" t="n"/>
      <c r="E1237" s="114">
        <f>IF(F1237 &lt;&gt; "",VLOOKUP(F1237,CategoryLookup,2,FALSE), "")</f>
        <v/>
      </c>
      <c r="F1237" s="126" t="n"/>
      <c r="G1237" s="127" t="n"/>
      <c r="H1237" s="127" t="n"/>
      <c r="I1237" s="127" t="n"/>
      <c r="J1237" s="127" t="n"/>
      <c r="K1237" s="127" t="n"/>
      <c r="L1237" s="127" t="n"/>
      <c r="M1237" s="127" t="n"/>
      <c r="N1237" s="120" t="n"/>
      <c r="O1237" s="120" t="n"/>
      <c r="P1237" s="120" t="n"/>
      <c r="Q1237" s="120" t="n"/>
      <c r="R1237" s="121" t="n"/>
      <c r="S1237" s="121" t="n"/>
      <c r="T1237" s="121" t="n"/>
      <c r="U1237" s="121" t="n"/>
      <c r="V1237" s="117">
        <f>IF(P1237="NA","NA",IF(P1237&lt;&gt;"",TEXT(P1237-N1237,"[h].mm"),""))</f>
        <v/>
      </c>
      <c r="W1237" s="118">
        <f>IF(AND(R1237="",S1237=""),"",R1237+S1237)</f>
        <v/>
      </c>
      <c r="X1237" s="116">
        <f>IF(O1237&lt;&gt;"",DATE(YEAR(O1237), MONTH(O1237), DAY(O1237)),"")</f>
        <v/>
      </c>
      <c r="Y1237" s="122" t="n"/>
      <c r="Z1237" s="123" t="n"/>
      <c r="AA1237" s="117">
        <f>IF(F1237="Re-assigned","NA",IF(W1237="","",IF(W1237&gt;=VLOOKUP(D1237,SLAMatrix,3,FALSE),"Yes",IF(W1237&lt;VLOOKUP(D1237,SLAMatrix,2,FALSE),"No","Internal"))))</f>
        <v/>
      </c>
      <c r="AB1237" s="123" t="n"/>
      <c r="AC1237" s="123" t="n"/>
      <c r="AD1237" s="119" t="n"/>
      <c r="AE1237" s="125" t="n"/>
      <c r="AF1237" s="124">
        <f>MONTH(O1237)</f>
        <v/>
      </c>
      <c r="AG1237" s="124">
        <f>VLOOKUP(IFERROR(MID(AE1237,1,(FIND(",",AE1237,1)-1)),AE1237),Facility_Region_Mapping,2,FALSE)</f>
        <v/>
      </c>
      <c r="AH1237" s="124" t="n"/>
      <c r="AI1237" s="124">
        <f>IF(C1237&lt;&gt;"",IF(M1237="ESM User",getInterfaceName($C1237),"NA"),"")</f>
        <v/>
      </c>
      <c r="AJ1237" s="116">
        <f>IF(Q1237&lt;&gt;"",DATE(YEAR(Q1237), MONTH(Q1237), DAY(Q1237)),"")</f>
        <v/>
      </c>
      <c r="AK1237" s="130">
        <f>IF(Q1237&lt;&gt;0,Q1237-N1237,TODAY()-N1237)</f>
        <v/>
      </c>
      <c r="AL1237" s="112">
        <f>IF(F1237="Re-assigned",0,IF(H1237="Closed",0,IF(H1237="Service Restored",0,IF(H1237="",0,1))))</f>
        <v/>
      </c>
      <c r="AM1237" s="124">
        <f>IF(AL1237=0,"",IF(AK1237&gt;20.99,"Aged","Non-Aged"))</f>
        <v/>
      </c>
      <c r="AN1237" s="112">
        <f>IF(Q1237&lt;&gt;"",MONTH(Q1237),"")</f>
        <v/>
      </c>
      <c r="AO1237" s="112">
        <f>IFERROR(VALUE(V1237),0)</f>
        <v/>
      </c>
    </row>
    <row customFormat="1" customHeight="1" ht="29.25" r="1238" s="112" spans="1:41">
      <c r="A1238" s="127" t="n"/>
      <c r="B1238" s="113" t="n"/>
      <c r="C1238" s="127" t="n"/>
      <c r="D1238" s="127" t="n"/>
      <c r="E1238" s="114">
        <f>IF(F1238 &lt;&gt; "",VLOOKUP(F1238,CategoryLookup,2,FALSE), "")</f>
        <v/>
      </c>
      <c r="F1238" s="126" t="n"/>
      <c r="G1238" s="127" t="n"/>
      <c r="H1238" s="127" t="n"/>
      <c r="I1238" s="127" t="n"/>
      <c r="J1238" s="127" t="n"/>
      <c r="K1238" s="127" t="n"/>
      <c r="L1238" s="127" t="n"/>
      <c r="M1238" s="127" t="n"/>
      <c r="N1238" s="120" t="n"/>
      <c r="O1238" s="120" t="n"/>
      <c r="P1238" s="120" t="n"/>
      <c r="Q1238" s="120" t="n"/>
      <c r="R1238" s="121" t="n"/>
      <c r="S1238" s="121" t="n"/>
      <c r="T1238" s="121" t="n"/>
      <c r="U1238" s="121" t="n"/>
      <c r="V1238" s="117">
        <f>IF(P1238="NA","NA",IF(P1238&lt;&gt;"",TEXT(P1238-N1238,"[h].mm"),""))</f>
        <v/>
      </c>
      <c r="W1238" s="118">
        <f>IF(AND(R1238="",S1238=""),"",R1238+S1238)</f>
        <v/>
      </c>
      <c r="X1238" s="116">
        <f>IF(O1238&lt;&gt;"",DATE(YEAR(O1238), MONTH(O1238), DAY(O1238)),"")</f>
        <v/>
      </c>
      <c r="Y1238" s="122" t="n"/>
      <c r="Z1238" s="123" t="n"/>
      <c r="AA1238" s="117">
        <f>IF(F1238="Re-assigned","NA",IF(W1238="","",IF(W1238&gt;=VLOOKUP(D1238,SLAMatrix,3,FALSE),"Yes",IF(W1238&lt;VLOOKUP(D1238,SLAMatrix,2,FALSE),"No","Internal"))))</f>
        <v/>
      </c>
      <c r="AB1238" s="123" t="n"/>
      <c r="AC1238" s="123" t="n"/>
      <c r="AD1238" s="119" t="n"/>
      <c r="AE1238" s="125" t="n"/>
      <c r="AF1238" s="124">
        <f>MONTH(O1238)</f>
        <v/>
      </c>
      <c r="AG1238" s="124">
        <f>VLOOKUP(IFERROR(MID(AE1238,1,(FIND(",",AE1238,1)-1)),AE1238),Facility_Region_Mapping,2,FALSE)</f>
        <v/>
      </c>
      <c r="AH1238" s="124" t="n"/>
      <c r="AI1238" s="124">
        <f>IF(C1238&lt;&gt;"",IF(M1238="ESM User",getInterfaceName($C1238),"NA"),"")</f>
        <v/>
      </c>
      <c r="AJ1238" s="116">
        <f>IF(Q1238&lt;&gt;"",DATE(YEAR(Q1238), MONTH(Q1238), DAY(Q1238)),"")</f>
        <v/>
      </c>
      <c r="AK1238" s="130">
        <f>IF(Q1238&lt;&gt;0,Q1238-N1238,TODAY()-N1238)</f>
        <v/>
      </c>
      <c r="AL1238" s="112">
        <f>IF(F1238="Re-assigned",0,IF(H1238="Closed",0,IF(H1238="Service Restored",0,IF(H1238="",0,1))))</f>
        <v/>
      </c>
      <c r="AM1238" s="124">
        <f>IF(AL1238=0,"",IF(AK1238&gt;20.99,"Aged","Non-Aged"))</f>
        <v/>
      </c>
      <c r="AN1238" s="112">
        <f>IF(Q1238&lt;&gt;"",MONTH(Q1238),"")</f>
        <v/>
      </c>
      <c r="AO1238" s="112">
        <f>IFERROR(VALUE(V1238),0)</f>
        <v/>
      </c>
    </row>
    <row customFormat="1" customHeight="1" ht="29.25" r="1239" s="112" spans="1:41">
      <c r="A1239" s="127" t="n"/>
      <c r="B1239" s="113" t="n"/>
      <c r="C1239" s="127" t="n"/>
      <c r="D1239" s="127" t="n"/>
      <c r="E1239" s="114">
        <f>IF(F1239 &lt;&gt; "",VLOOKUP(F1239,CategoryLookup,2,FALSE), "")</f>
        <v/>
      </c>
      <c r="F1239" s="126" t="n"/>
      <c r="G1239" s="127" t="n"/>
      <c r="H1239" s="127" t="n"/>
      <c r="I1239" s="127" t="n"/>
      <c r="J1239" s="127" t="n"/>
      <c r="K1239" s="127" t="n"/>
      <c r="L1239" s="127" t="n"/>
      <c r="M1239" s="127" t="n"/>
      <c r="N1239" s="120" t="n"/>
      <c r="O1239" s="120" t="n"/>
      <c r="P1239" s="120" t="n"/>
      <c r="Q1239" s="120" t="n"/>
      <c r="R1239" s="121" t="n"/>
      <c r="S1239" s="121" t="n"/>
      <c r="T1239" s="121" t="n"/>
      <c r="U1239" s="121" t="n"/>
      <c r="V1239" s="117">
        <f>IF(P1239="NA","NA",IF(P1239&lt;&gt;"",TEXT(P1239-N1239,"[h].mm"),""))</f>
        <v/>
      </c>
      <c r="W1239" s="118">
        <f>IF(AND(R1239="",S1239=""),"",R1239+S1239)</f>
        <v/>
      </c>
      <c r="X1239" s="116">
        <f>IF(O1239&lt;&gt;"",DATE(YEAR(O1239), MONTH(O1239), DAY(O1239)),"")</f>
        <v/>
      </c>
      <c r="Y1239" s="122" t="n"/>
      <c r="Z1239" s="123" t="n"/>
      <c r="AA1239" s="117">
        <f>IF(F1239="Re-assigned","NA",IF(W1239="","",IF(W1239&gt;=VLOOKUP(D1239,SLAMatrix,3,FALSE),"Yes",IF(W1239&lt;VLOOKUP(D1239,SLAMatrix,2,FALSE),"No","Internal"))))</f>
        <v/>
      </c>
      <c r="AB1239" s="123" t="n"/>
      <c r="AC1239" s="123" t="n"/>
      <c r="AD1239" s="119" t="n"/>
      <c r="AE1239" s="125" t="n"/>
      <c r="AF1239" s="124">
        <f>MONTH(O1239)</f>
        <v/>
      </c>
      <c r="AG1239" s="124">
        <f>VLOOKUP(IFERROR(MID(AE1239,1,(FIND(",",AE1239,1)-1)),AE1239),Facility_Region_Mapping,2,FALSE)</f>
        <v/>
      </c>
      <c r="AH1239" s="124" t="n"/>
      <c r="AI1239" s="124">
        <f>IF(C1239&lt;&gt;"",IF(M1239="ESM User",getInterfaceName($C1239),"NA"),"")</f>
        <v/>
      </c>
      <c r="AJ1239" s="116">
        <f>IF(Q1239&lt;&gt;"",DATE(YEAR(Q1239), MONTH(Q1239), DAY(Q1239)),"")</f>
        <v/>
      </c>
      <c r="AK1239" s="130">
        <f>IF(Q1239&lt;&gt;0,Q1239-N1239,TODAY()-N1239)</f>
        <v/>
      </c>
      <c r="AL1239" s="112">
        <f>IF(F1239="Re-assigned",0,IF(H1239="Closed",0,IF(H1239="Service Restored",0,IF(H1239="",0,1))))</f>
        <v/>
      </c>
      <c r="AM1239" s="124">
        <f>IF(AL1239=0,"",IF(AK1239&gt;20.99,"Aged","Non-Aged"))</f>
        <v/>
      </c>
      <c r="AN1239" s="112">
        <f>IF(Q1239&lt;&gt;"",MONTH(Q1239),"")</f>
        <v/>
      </c>
      <c r="AO1239" s="112">
        <f>IFERROR(VALUE(V1239),0)</f>
        <v/>
      </c>
    </row>
    <row customFormat="1" customHeight="1" ht="29.25" r="1240" s="112" spans="1:41">
      <c r="A1240" s="127" t="n"/>
      <c r="B1240" s="113" t="n"/>
      <c r="C1240" s="127" t="n"/>
      <c r="D1240" s="127" t="n"/>
      <c r="E1240" s="114">
        <f>IF(F1240 &lt;&gt; "",VLOOKUP(F1240,CategoryLookup,2,FALSE), "")</f>
        <v/>
      </c>
      <c r="F1240" s="126" t="n"/>
      <c r="G1240" s="127" t="n"/>
      <c r="H1240" s="127" t="n"/>
      <c r="I1240" s="127" t="n"/>
      <c r="J1240" s="127" t="n"/>
      <c r="K1240" s="127" t="n"/>
      <c r="L1240" s="127" t="n"/>
      <c r="M1240" s="127" t="n"/>
      <c r="N1240" s="120" t="n"/>
      <c r="O1240" s="120" t="n"/>
      <c r="P1240" s="120" t="n"/>
      <c r="Q1240" s="120" t="n"/>
      <c r="R1240" s="121" t="n"/>
      <c r="S1240" s="121" t="n"/>
      <c r="T1240" s="121" t="n"/>
      <c r="U1240" s="121" t="n"/>
      <c r="V1240" s="117">
        <f>IF(P1240="NA","NA",IF(P1240&lt;&gt;"",TEXT(P1240-N1240,"[h].mm"),""))</f>
        <v/>
      </c>
      <c r="W1240" s="118">
        <f>IF(AND(R1240="",S1240=""),"",R1240+S1240)</f>
        <v/>
      </c>
      <c r="X1240" s="116">
        <f>IF(O1240&lt;&gt;"",DATE(YEAR(O1240), MONTH(O1240), DAY(O1240)),"")</f>
        <v/>
      </c>
      <c r="Y1240" s="122" t="n"/>
      <c r="Z1240" s="123" t="n"/>
      <c r="AA1240" s="117">
        <f>IF(F1240="Re-assigned","NA",IF(W1240="","",IF(W1240&gt;=VLOOKUP(D1240,SLAMatrix,3,FALSE),"Yes",IF(W1240&lt;VLOOKUP(D1240,SLAMatrix,2,FALSE),"No","Internal"))))</f>
        <v/>
      </c>
      <c r="AB1240" s="123" t="n"/>
      <c r="AC1240" s="123" t="n"/>
      <c r="AD1240" s="119" t="n"/>
      <c r="AE1240" s="125" t="n"/>
      <c r="AF1240" s="124">
        <f>MONTH(O1240)</f>
        <v/>
      </c>
      <c r="AG1240" s="124">
        <f>VLOOKUP(IFERROR(MID(AE1240,1,(FIND(",",AE1240,1)-1)),AE1240),Facility_Region_Mapping,2,FALSE)</f>
        <v/>
      </c>
      <c r="AH1240" s="124" t="n"/>
      <c r="AI1240" s="124">
        <f>IF(C1240&lt;&gt;"",IF(M1240="ESM User",getInterfaceName($C1240),"NA"),"")</f>
        <v/>
      </c>
      <c r="AJ1240" s="116">
        <f>IF(Q1240&lt;&gt;"",DATE(YEAR(Q1240), MONTH(Q1240), DAY(Q1240)),"")</f>
        <v/>
      </c>
      <c r="AK1240" s="130">
        <f>IF(Q1240&lt;&gt;0,Q1240-N1240,TODAY()-N1240)</f>
        <v/>
      </c>
      <c r="AL1240" s="112">
        <f>IF(F1240="Re-assigned",0,IF(H1240="Closed",0,IF(H1240="Service Restored",0,IF(H1240="",0,1))))</f>
        <v/>
      </c>
      <c r="AM1240" s="124">
        <f>IF(AL1240=0,"",IF(AK1240&gt;20.99,"Aged","Non-Aged"))</f>
        <v/>
      </c>
      <c r="AN1240" s="112">
        <f>IF(Q1240&lt;&gt;"",MONTH(Q1240),"")</f>
        <v/>
      </c>
      <c r="AO1240" s="112">
        <f>IFERROR(VALUE(V1240),0)</f>
        <v/>
      </c>
    </row>
    <row customFormat="1" customHeight="1" ht="29.25" r="1241" s="112" spans="1:41">
      <c r="A1241" s="127" t="n"/>
      <c r="B1241" s="113" t="n"/>
      <c r="C1241" s="127" t="n"/>
      <c r="D1241" s="127" t="n"/>
      <c r="E1241" s="114">
        <f>IF(F1241 &lt;&gt; "",VLOOKUP(F1241,CategoryLookup,2,FALSE), "")</f>
        <v/>
      </c>
      <c r="F1241" s="126" t="n"/>
      <c r="G1241" s="127" t="n"/>
      <c r="H1241" s="127" t="n"/>
      <c r="I1241" s="127" t="n"/>
      <c r="J1241" s="127" t="n"/>
      <c r="K1241" s="127" t="n"/>
      <c r="L1241" s="127" t="n"/>
      <c r="M1241" s="127" t="n"/>
      <c r="N1241" s="120" t="n"/>
      <c r="O1241" s="120" t="n"/>
      <c r="P1241" s="120" t="n"/>
      <c r="Q1241" s="120" t="n"/>
      <c r="R1241" s="121" t="n"/>
      <c r="S1241" s="121" t="n"/>
      <c r="T1241" s="121" t="n"/>
      <c r="U1241" s="121" t="n"/>
      <c r="V1241" s="117">
        <f>IF(P1241="NA","NA",IF(P1241&lt;&gt;"",TEXT(P1241-N1241,"[h].mm"),""))</f>
        <v/>
      </c>
      <c r="W1241" s="118">
        <f>IF(AND(R1241="",S1241=""),"",R1241+S1241)</f>
        <v/>
      </c>
      <c r="X1241" s="116">
        <f>IF(O1241&lt;&gt;"",DATE(YEAR(O1241), MONTH(O1241), DAY(O1241)),"")</f>
        <v/>
      </c>
      <c r="Y1241" s="122" t="n"/>
      <c r="Z1241" s="123" t="n"/>
      <c r="AA1241" s="117">
        <f>IF(F1241="Re-assigned","NA",IF(W1241="","",IF(W1241&gt;=VLOOKUP(D1241,SLAMatrix,3,FALSE),"Yes",IF(W1241&lt;VLOOKUP(D1241,SLAMatrix,2,FALSE),"No","Internal"))))</f>
        <v/>
      </c>
      <c r="AB1241" s="123" t="n"/>
      <c r="AC1241" s="123" t="n"/>
      <c r="AD1241" s="119" t="n"/>
      <c r="AE1241" s="125" t="n"/>
      <c r="AF1241" s="124">
        <f>MONTH(O1241)</f>
        <v/>
      </c>
      <c r="AG1241" s="124">
        <f>VLOOKUP(IFERROR(MID(AE1241,1,(FIND(",",AE1241,1)-1)),AE1241),Facility_Region_Mapping,2,FALSE)</f>
        <v/>
      </c>
      <c r="AH1241" s="124" t="n"/>
      <c r="AI1241" s="124">
        <f>IF(C1241&lt;&gt;"",IF(M1241="ESM User",getInterfaceName($C1241),"NA"),"")</f>
        <v/>
      </c>
      <c r="AJ1241" s="116">
        <f>IF(Q1241&lt;&gt;"",DATE(YEAR(Q1241), MONTH(Q1241), DAY(Q1241)),"")</f>
        <v/>
      </c>
      <c r="AK1241" s="130">
        <f>IF(Q1241&lt;&gt;0,Q1241-N1241,TODAY()-N1241)</f>
        <v/>
      </c>
      <c r="AL1241" s="112">
        <f>IF(F1241="Re-assigned",0,IF(H1241="Closed",0,IF(H1241="Service Restored",0,IF(H1241="",0,1))))</f>
        <v/>
      </c>
      <c r="AM1241" s="124">
        <f>IF(AL1241=0,"",IF(AK1241&gt;20.99,"Aged","Non-Aged"))</f>
        <v/>
      </c>
      <c r="AN1241" s="112">
        <f>IF(Q1241&lt;&gt;"",MONTH(Q1241),"")</f>
        <v/>
      </c>
      <c r="AO1241" s="112">
        <f>IFERROR(VALUE(V1241),0)</f>
        <v/>
      </c>
    </row>
    <row customFormat="1" customHeight="1" ht="29.25" r="1242" s="112" spans="1:41">
      <c r="A1242" s="127" t="n"/>
      <c r="B1242" s="113" t="n"/>
      <c r="C1242" s="127" t="n"/>
      <c r="D1242" s="127" t="n"/>
      <c r="E1242" s="114">
        <f>IF(F1242 &lt;&gt; "",VLOOKUP(F1242,CategoryLookup,2,FALSE), "")</f>
        <v/>
      </c>
      <c r="F1242" s="126" t="n"/>
      <c r="G1242" s="127" t="n"/>
      <c r="H1242" s="127" t="n"/>
      <c r="I1242" s="127" t="n"/>
      <c r="J1242" s="127" t="n"/>
      <c r="K1242" s="127" t="n"/>
      <c r="L1242" s="127" t="n"/>
      <c r="M1242" s="127" t="n"/>
      <c r="N1242" s="120" t="n"/>
      <c r="O1242" s="120" t="n"/>
      <c r="P1242" s="120" t="n"/>
      <c r="Q1242" s="120" t="n"/>
      <c r="R1242" s="121" t="n"/>
      <c r="S1242" s="121" t="n"/>
      <c r="T1242" s="121" t="n"/>
      <c r="U1242" s="121" t="n"/>
      <c r="V1242" s="117">
        <f>IF(P1242="NA","NA",IF(P1242&lt;&gt;"",TEXT(P1242-N1242,"[h].mm"),""))</f>
        <v/>
      </c>
      <c r="W1242" s="118">
        <f>IF(AND(R1242="",S1242=""),"",R1242+S1242)</f>
        <v/>
      </c>
      <c r="X1242" s="116">
        <f>IF(O1242&lt;&gt;"",DATE(YEAR(O1242), MONTH(O1242), DAY(O1242)),"")</f>
        <v/>
      </c>
      <c r="Y1242" s="122" t="n"/>
      <c r="Z1242" s="123" t="n"/>
      <c r="AA1242" s="117">
        <f>IF(F1242="Re-assigned","NA",IF(W1242="","",IF(W1242&gt;=VLOOKUP(D1242,SLAMatrix,3,FALSE),"Yes",IF(W1242&lt;VLOOKUP(D1242,SLAMatrix,2,FALSE),"No","Internal"))))</f>
        <v/>
      </c>
      <c r="AB1242" s="123" t="n"/>
      <c r="AC1242" s="123" t="n"/>
      <c r="AD1242" s="119" t="n"/>
      <c r="AE1242" s="125" t="n"/>
      <c r="AF1242" s="124">
        <f>MONTH(O1242)</f>
        <v/>
      </c>
      <c r="AG1242" s="124">
        <f>VLOOKUP(IFERROR(MID(AE1242,1,(FIND(",",AE1242,1)-1)),AE1242),Facility_Region_Mapping,2,FALSE)</f>
        <v/>
      </c>
      <c r="AH1242" s="124" t="n"/>
      <c r="AI1242" s="124">
        <f>IF(C1242&lt;&gt;"",IF(M1242="ESM User",getInterfaceName($C1242),"NA"),"")</f>
        <v/>
      </c>
      <c r="AJ1242" s="116">
        <f>IF(Q1242&lt;&gt;"",DATE(YEAR(Q1242), MONTH(Q1242), DAY(Q1242)),"")</f>
        <v/>
      </c>
      <c r="AK1242" s="130">
        <f>IF(Q1242&lt;&gt;0,Q1242-N1242,TODAY()-N1242)</f>
        <v/>
      </c>
      <c r="AL1242" s="112">
        <f>IF(F1242="Re-assigned",0,IF(H1242="Closed",0,IF(H1242="Service Restored",0,IF(H1242="",0,1))))</f>
        <v/>
      </c>
      <c r="AM1242" s="124">
        <f>IF(AL1242=0,"",IF(AK1242&gt;20.99,"Aged","Non-Aged"))</f>
        <v/>
      </c>
      <c r="AN1242" s="112">
        <f>IF(Q1242&lt;&gt;"",MONTH(Q1242),"")</f>
        <v/>
      </c>
      <c r="AO1242" s="112">
        <f>IFERROR(VALUE(V1242),0)</f>
        <v/>
      </c>
    </row>
    <row customFormat="1" customHeight="1" ht="29.25" r="1243" s="112" spans="1:41">
      <c r="A1243" s="127" t="n"/>
      <c r="B1243" s="113" t="n"/>
      <c r="C1243" s="127" t="n"/>
      <c r="D1243" s="127" t="n"/>
      <c r="E1243" s="114">
        <f>IF(F1243 &lt;&gt; "",VLOOKUP(F1243,CategoryLookup,2,FALSE), "")</f>
        <v/>
      </c>
      <c r="F1243" s="126" t="n"/>
      <c r="G1243" s="127" t="n"/>
      <c r="H1243" s="127" t="n"/>
      <c r="I1243" s="127" t="n"/>
      <c r="J1243" s="127" t="n"/>
      <c r="K1243" s="127" t="n"/>
      <c r="L1243" s="127" t="n"/>
      <c r="M1243" s="127" t="n"/>
      <c r="N1243" s="120" t="n"/>
      <c r="O1243" s="120" t="n"/>
      <c r="P1243" s="120" t="n"/>
      <c r="Q1243" s="120" t="n"/>
      <c r="R1243" s="121" t="n"/>
      <c r="S1243" s="121" t="n"/>
      <c r="T1243" s="121" t="n"/>
      <c r="U1243" s="121" t="n"/>
      <c r="V1243" s="117">
        <f>IF(P1243="NA","NA",IF(P1243&lt;&gt;"",TEXT(P1243-N1243,"[h].mm"),""))</f>
        <v/>
      </c>
      <c r="W1243" s="118">
        <f>IF(AND(R1243="",S1243=""),"",R1243+S1243)</f>
        <v/>
      </c>
      <c r="X1243" s="116">
        <f>IF(O1243&lt;&gt;"",DATE(YEAR(O1243), MONTH(O1243), DAY(O1243)),"")</f>
        <v/>
      </c>
      <c r="Y1243" s="122" t="n"/>
      <c r="Z1243" s="123" t="n"/>
      <c r="AA1243" s="117">
        <f>IF(F1243="Re-assigned","NA",IF(W1243="","",IF(W1243&gt;=VLOOKUP(D1243,SLAMatrix,3,FALSE),"Yes",IF(W1243&lt;VLOOKUP(D1243,SLAMatrix,2,FALSE),"No","Internal"))))</f>
        <v/>
      </c>
      <c r="AB1243" s="123" t="n"/>
      <c r="AC1243" s="123" t="n"/>
      <c r="AD1243" s="119" t="n"/>
      <c r="AE1243" s="125" t="n"/>
      <c r="AF1243" s="124">
        <f>MONTH(O1243)</f>
        <v/>
      </c>
      <c r="AG1243" s="124">
        <f>VLOOKUP(IFERROR(MID(AE1243,1,(FIND(",",AE1243,1)-1)),AE1243),Facility_Region_Mapping,2,FALSE)</f>
        <v/>
      </c>
      <c r="AH1243" s="124" t="n"/>
      <c r="AI1243" s="124">
        <f>IF(C1243&lt;&gt;"",IF(M1243="ESM User",getInterfaceName($C1243),"NA"),"")</f>
        <v/>
      </c>
      <c r="AJ1243" s="116">
        <f>IF(Q1243&lt;&gt;"",DATE(YEAR(Q1243), MONTH(Q1243), DAY(Q1243)),"")</f>
        <v/>
      </c>
      <c r="AK1243" s="130">
        <f>IF(Q1243&lt;&gt;0,Q1243-N1243,TODAY()-N1243)</f>
        <v/>
      </c>
      <c r="AL1243" s="112">
        <f>IF(F1243="Re-assigned",0,IF(H1243="Closed",0,IF(H1243="Service Restored",0,IF(H1243="",0,1))))</f>
        <v/>
      </c>
      <c r="AM1243" s="124">
        <f>IF(AL1243=0,"",IF(AK1243&gt;20.99,"Aged","Non-Aged"))</f>
        <v/>
      </c>
      <c r="AN1243" s="112">
        <f>IF(Q1243&lt;&gt;"",MONTH(Q1243),"")</f>
        <v/>
      </c>
      <c r="AO1243" s="112">
        <f>IFERROR(VALUE(V1243),0)</f>
        <v/>
      </c>
    </row>
    <row customFormat="1" customHeight="1" ht="29.25" r="1244" s="112" spans="1:41">
      <c r="A1244" s="127" t="n"/>
      <c r="B1244" s="113" t="n"/>
      <c r="C1244" s="127" t="n"/>
      <c r="D1244" s="127" t="n"/>
      <c r="E1244" s="114">
        <f>IF(F1244 &lt;&gt; "",VLOOKUP(F1244,CategoryLookup,2,FALSE), "")</f>
        <v/>
      </c>
      <c r="F1244" s="126" t="n"/>
      <c r="G1244" s="127" t="n"/>
      <c r="H1244" s="127" t="n"/>
      <c r="I1244" s="127" t="n"/>
      <c r="J1244" s="127" t="n"/>
      <c r="K1244" s="127" t="n"/>
      <c r="L1244" s="127" t="n"/>
      <c r="M1244" s="127" t="n"/>
      <c r="N1244" s="120" t="n"/>
      <c r="O1244" s="120" t="n"/>
      <c r="P1244" s="120" t="n"/>
      <c r="Q1244" s="120" t="n"/>
      <c r="R1244" s="121" t="n"/>
      <c r="S1244" s="121" t="n"/>
      <c r="T1244" s="121" t="n"/>
      <c r="U1244" s="121" t="n"/>
      <c r="V1244" s="117">
        <f>IF(P1244="NA","NA",IF(P1244&lt;&gt;"",TEXT(P1244-N1244,"[h].mm"),""))</f>
        <v/>
      </c>
      <c r="W1244" s="118">
        <f>IF(AND(R1244="",S1244=""),"",R1244+S1244)</f>
        <v/>
      </c>
      <c r="X1244" s="116">
        <f>IF(O1244&lt;&gt;"",DATE(YEAR(O1244), MONTH(O1244), DAY(O1244)),"")</f>
        <v/>
      </c>
      <c r="Y1244" s="122" t="n"/>
      <c r="Z1244" s="123" t="n"/>
      <c r="AA1244" s="117">
        <f>IF(F1244="Re-assigned","NA",IF(W1244="","",IF(W1244&gt;=VLOOKUP(D1244,SLAMatrix,3,FALSE),"Yes",IF(W1244&lt;VLOOKUP(D1244,SLAMatrix,2,FALSE),"No","Internal"))))</f>
        <v/>
      </c>
      <c r="AB1244" s="123" t="n"/>
      <c r="AC1244" s="123" t="n"/>
      <c r="AD1244" s="119" t="n"/>
      <c r="AE1244" s="125" t="n"/>
      <c r="AF1244" s="124">
        <f>MONTH(O1244)</f>
        <v/>
      </c>
      <c r="AG1244" s="124">
        <f>VLOOKUP(IFERROR(MID(AE1244,1,(FIND(",",AE1244,1)-1)),AE1244),Facility_Region_Mapping,2,FALSE)</f>
        <v/>
      </c>
      <c r="AH1244" s="124" t="n"/>
      <c r="AI1244" s="124">
        <f>IF(C1244&lt;&gt;"",IF(M1244="ESM User",getInterfaceName($C1244),"NA"),"")</f>
        <v/>
      </c>
      <c r="AJ1244" s="116">
        <f>IF(Q1244&lt;&gt;"",DATE(YEAR(Q1244), MONTH(Q1244), DAY(Q1244)),"")</f>
        <v/>
      </c>
      <c r="AK1244" s="130">
        <f>IF(Q1244&lt;&gt;0,Q1244-N1244,TODAY()-N1244)</f>
        <v/>
      </c>
      <c r="AL1244" s="112">
        <f>IF(F1244="Re-assigned",0,IF(H1244="Closed",0,IF(H1244="Service Restored",0,IF(H1244="",0,1))))</f>
        <v/>
      </c>
      <c r="AM1244" s="124">
        <f>IF(AL1244=0,"",IF(AK1244&gt;20.99,"Aged","Non-Aged"))</f>
        <v/>
      </c>
      <c r="AN1244" s="112">
        <f>IF(Q1244&lt;&gt;"",MONTH(Q1244),"")</f>
        <v/>
      </c>
      <c r="AO1244" s="112">
        <f>IFERROR(VALUE(V1244),0)</f>
        <v/>
      </c>
    </row>
    <row customFormat="1" customHeight="1" ht="29.25" r="1245" s="112" spans="1:41">
      <c r="A1245" s="127" t="n"/>
      <c r="B1245" s="113" t="n"/>
      <c r="C1245" s="127" t="n"/>
      <c r="D1245" s="127" t="n"/>
      <c r="E1245" s="114">
        <f>IF(F1245 &lt;&gt; "",VLOOKUP(F1245,CategoryLookup,2,FALSE), "")</f>
        <v/>
      </c>
      <c r="F1245" s="126" t="n"/>
      <c r="G1245" s="127" t="n"/>
      <c r="H1245" s="127" t="n"/>
      <c r="I1245" s="127" t="n"/>
      <c r="J1245" s="127" t="n"/>
      <c r="K1245" s="127" t="n"/>
      <c r="L1245" s="127" t="n"/>
      <c r="M1245" s="127" t="n"/>
      <c r="N1245" s="120" t="n"/>
      <c r="O1245" s="120" t="n"/>
      <c r="P1245" s="120" t="n"/>
      <c r="Q1245" s="120" t="n"/>
      <c r="R1245" s="121" t="n"/>
      <c r="S1245" s="121" t="n"/>
      <c r="T1245" s="121" t="n"/>
      <c r="U1245" s="121" t="n"/>
      <c r="V1245" s="117">
        <f>IF(P1245="NA","NA",IF(P1245&lt;&gt;"",TEXT(P1245-N1245,"[h].mm"),""))</f>
        <v/>
      </c>
      <c r="W1245" s="118">
        <f>IF(AND(R1245="",S1245=""),"",R1245+S1245)</f>
        <v/>
      </c>
      <c r="X1245" s="116">
        <f>IF(O1245&lt;&gt;"",DATE(YEAR(O1245), MONTH(O1245), DAY(O1245)),"")</f>
        <v/>
      </c>
      <c r="Y1245" s="122" t="n"/>
      <c r="Z1245" s="123" t="n"/>
      <c r="AA1245" s="117">
        <f>IF(F1245="Re-assigned","NA",IF(W1245="","",IF(W1245&gt;=VLOOKUP(D1245,SLAMatrix,3,FALSE),"Yes",IF(W1245&lt;VLOOKUP(D1245,SLAMatrix,2,FALSE),"No","Internal"))))</f>
        <v/>
      </c>
      <c r="AB1245" s="123" t="n"/>
      <c r="AC1245" s="123" t="n"/>
      <c r="AD1245" s="119" t="n"/>
      <c r="AE1245" s="125" t="n"/>
      <c r="AF1245" s="124">
        <f>MONTH(O1245)</f>
        <v/>
      </c>
      <c r="AG1245" s="124">
        <f>VLOOKUP(IFERROR(MID(AE1245,1,(FIND(",",AE1245,1)-1)),AE1245),Facility_Region_Mapping,2,FALSE)</f>
        <v/>
      </c>
      <c r="AH1245" s="124" t="n"/>
      <c r="AI1245" s="124">
        <f>IF(C1245&lt;&gt;"",IF(M1245="ESM User",getInterfaceName($C1245),"NA"),"")</f>
        <v/>
      </c>
      <c r="AJ1245" s="116">
        <f>IF(Q1245&lt;&gt;"",DATE(YEAR(Q1245), MONTH(Q1245), DAY(Q1245)),"")</f>
        <v/>
      </c>
      <c r="AK1245" s="130">
        <f>IF(Q1245&lt;&gt;0,Q1245-N1245,TODAY()-N1245)</f>
        <v/>
      </c>
      <c r="AL1245" s="112">
        <f>IF(F1245="Re-assigned",0,IF(H1245="Closed",0,IF(H1245="Service Restored",0,IF(H1245="",0,1))))</f>
        <v/>
      </c>
      <c r="AM1245" s="124">
        <f>IF(AL1245=0,"",IF(AK1245&gt;20.99,"Aged","Non-Aged"))</f>
        <v/>
      </c>
      <c r="AN1245" s="112">
        <f>IF(Q1245&lt;&gt;"",MONTH(Q1245),"")</f>
        <v/>
      </c>
      <c r="AO1245" s="112">
        <f>IFERROR(VALUE(V1245),0)</f>
        <v/>
      </c>
    </row>
    <row customFormat="1" customHeight="1" ht="29.25" r="1246" s="112" spans="1:41">
      <c r="A1246" s="127" t="n"/>
      <c r="B1246" s="113" t="n"/>
      <c r="C1246" s="127" t="n"/>
      <c r="D1246" s="127" t="n"/>
      <c r="E1246" s="114">
        <f>IF(F1246 &lt;&gt; "",VLOOKUP(F1246,CategoryLookup,2,FALSE), "")</f>
        <v/>
      </c>
      <c r="F1246" s="126" t="n"/>
      <c r="G1246" s="127" t="n"/>
      <c r="H1246" s="127" t="n"/>
      <c r="I1246" s="127" t="n"/>
      <c r="J1246" s="127" t="n"/>
      <c r="K1246" s="127" t="n"/>
      <c r="L1246" s="127" t="n"/>
      <c r="M1246" s="127" t="n"/>
      <c r="N1246" s="120" t="n"/>
      <c r="O1246" s="120" t="n"/>
      <c r="P1246" s="120" t="n"/>
      <c r="Q1246" s="120" t="n"/>
      <c r="R1246" s="121" t="n"/>
      <c r="S1246" s="121" t="n"/>
      <c r="T1246" s="121" t="n"/>
      <c r="U1246" s="121" t="n"/>
      <c r="V1246" s="117">
        <f>IF(P1246="NA","NA",IF(P1246&lt;&gt;"",TEXT(P1246-N1246,"[h].mm"),""))</f>
        <v/>
      </c>
      <c r="W1246" s="118">
        <f>IF(AND(R1246="",S1246=""),"",R1246+S1246)</f>
        <v/>
      </c>
      <c r="X1246" s="116">
        <f>IF(O1246&lt;&gt;"",DATE(YEAR(O1246), MONTH(O1246), DAY(O1246)),"")</f>
        <v/>
      </c>
      <c r="Y1246" s="122" t="n"/>
      <c r="Z1246" s="123" t="n"/>
      <c r="AA1246" s="117">
        <f>IF(F1246="Re-assigned","NA",IF(W1246="","",IF(W1246&gt;=VLOOKUP(D1246,SLAMatrix,3,FALSE),"Yes",IF(W1246&lt;VLOOKUP(D1246,SLAMatrix,2,FALSE),"No","Internal"))))</f>
        <v/>
      </c>
      <c r="AB1246" s="123" t="n"/>
      <c r="AC1246" s="123" t="n"/>
      <c r="AD1246" s="119" t="n"/>
      <c r="AE1246" s="125" t="n"/>
      <c r="AF1246" s="124">
        <f>MONTH(O1246)</f>
        <v/>
      </c>
      <c r="AG1246" s="124">
        <f>VLOOKUP(IFERROR(MID(AE1246,1,(FIND(",",AE1246,1)-1)),AE1246),Facility_Region_Mapping,2,FALSE)</f>
        <v/>
      </c>
      <c r="AH1246" s="124" t="n"/>
      <c r="AI1246" s="124">
        <f>IF(C1246&lt;&gt;"",IF(M1246="ESM User",getInterfaceName($C1246),"NA"),"")</f>
        <v/>
      </c>
      <c r="AJ1246" s="116">
        <f>IF(Q1246&lt;&gt;"",DATE(YEAR(Q1246), MONTH(Q1246), DAY(Q1246)),"")</f>
        <v/>
      </c>
      <c r="AK1246" s="130">
        <f>IF(Q1246&lt;&gt;0,Q1246-N1246,TODAY()-N1246)</f>
        <v/>
      </c>
      <c r="AL1246" s="112">
        <f>IF(F1246="Re-assigned",0,IF(H1246="Closed",0,IF(H1246="Service Restored",0,IF(H1246="",0,1))))</f>
        <v/>
      </c>
      <c r="AM1246" s="124">
        <f>IF(AL1246=0,"",IF(AK1246&gt;20.99,"Aged","Non-Aged"))</f>
        <v/>
      </c>
      <c r="AN1246" s="112">
        <f>IF(Q1246&lt;&gt;"",MONTH(Q1246),"")</f>
        <v/>
      </c>
      <c r="AO1246" s="112">
        <f>IFERROR(VALUE(V1246),0)</f>
        <v/>
      </c>
    </row>
    <row customFormat="1" customHeight="1" ht="29.25" r="1247" s="112" spans="1:41">
      <c r="A1247" s="127" t="n"/>
      <c r="B1247" s="113" t="n"/>
      <c r="C1247" s="127" t="n"/>
      <c r="D1247" s="127" t="n"/>
      <c r="E1247" s="114">
        <f>IF(F1247 &lt;&gt; "",VLOOKUP(F1247,CategoryLookup,2,FALSE), "")</f>
        <v/>
      </c>
      <c r="F1247" s="126" t="n"/>
      <c r="G1247" s="127" t="n"/>
      <c r="H1247" s="127" t="n"/>
      <c r="I1247" s="127" t="n"/>
      <c r="J1247" s="127" t="n"/>
      <c r="K1247" s="127" t="n"/>
      <c r="L1247" s="127" t="n"/>
      <c r="M1247" s="127" t="n"/>
      <c r="N1247" s="120" t="n"/>
      <c r="O1247" s="120" t="n"/>
      <c r="P1247" s="120" t="n"/>
      <c r="Q1247" s="120" t="n"/>
      <c r="R1247" s="121" t="n"/>
      <c r="S1247" s="121" t="n"/>
      <c r="T1247" s="121" t="n"/>
      <c r="U1247" s="121" t="n"/>
      <c r="V1247" s="117">
        <f>IF(P1247="NA","NA",IF(P1247&lt;&gt;"",TEXT(P1247-N1247,"[h].mm"),""))</f>
        <v/>
      </c>
      <c r="W1247" s="118">
        <f>IF(AND(R1247="",S1247=""),"",R1247+S1247)</f>
        <v/>
      </c>
      <c r="X1247" s="116">
        <f>IF(O1247&lt;&gt;"",DATE(YEAR(O1247), MONTH(O1247), DAY(O1247)),"")</f>
        <v/>
      </c>
      <c r="Y1247" s="122" t="n"/>
      <c r="Z1247" s="123" t="n"/>
      <c r="AA1247" s="117">
        <f>IF(F1247="Re-assigned","NA",IF(W1247="","",IF(W1247&gt;=VLOOKUP(D1247,SLAMatrix,3,FALSE),"Yes",IF(W1247&lt;VLOOKUP(D1247,SLAMatrix,2,FALSE),"No","Internal"))))</f>
        <v/>
      </c>
      <c r="AB1247" s="123" t="n"/>
      <c r="AC1247" s="123" t="n"/>
      <c r="AD1247" s="119" t="n"/>
      <c r="AE1247" s="125" t="n"/>
      <c r="AF1247" s="124">
        <f>MONTH(O1247)</f>
        <v/>
      </c>
      <c r="AG1247" s="124">
        <f>VLOOKUP(IFERROR(MID(AE1247,1,(FIND(",",AE1247,1)-1)),AE1247),Facility_Region_Mapping,2,FALSE)</f>
        <v/>
      </c>
      <c r="AH1247" s="124" t="n"/>
      <c r="AI1247" s="124">
        <f>IF(C1247&lt;&gt;"",IF(M1247="ESM User",getInterfaceName($C1247),"NA"),"")</f>
        <v/>
      </c>
      <c r="AJ1247" s="116">
        <f>IF(Q1247&lt;&gt;"",DATE(YEAR(Q1247), MONTH(Q1247), DAY(Q1247)),"")</f>
        <v/>
      </c>
      <c r="AK1247" s="130">
        <f>IF(Q1247&lt;&gt;0,Q1247-N1247,TODAY()-N1247)</f>
        <v/>
      </c>
      <c r="AL1247" s="112">
        <f>IF(F1247="Re-assigned",0,IF(H1247="Closed",0,IF(H1247="Service Restored",0,IF(H1247="",0,1))))</f>
        <v/>
      </c>
      <c r="AM1247" s="124">
        <f>IF(AL1247=0,"",IF(AK1247&gt;20.99,"Aged","Non-Aged"))</f>
        <v/>
      </c>
      <c r="AN1247" s="112">
        <f>IF(Q1247&lt;&gt;"",MONTH(Q1247),"")</f>
        <v/>
      </c>
      <c r="AO1247" s="112">
        <f>IFERROR(VALUE(V1247),0)</f>
        <v/>
      </c>
    </row>
    <row customFormat="1" customHeight="1" ht="29.25" r="1248" s="112" spans="1:41">
      <c r="A1248" s="127" t="n"/>
      <c r="B1248" s="113" t="n"/>
      <c r="C1248" s="127" t="n"/>
      <c r="D1248" s="127" t="n"/>
      <c r="E1248" s="114">
        <f>IF(F1248 &lt;&gt; "",VLOOKUP(F1248,CategoryLookup,2,FALSE), "")</f>
        <v/>
      </c>
      <c r="F1248" s="126" t="n"/>
      <c r="G1248" s="127" t="n"/>
      <c r="H1248" s="127" t="n"/>
      <c r="I1248" s="127" t="n"/>
      <c r="J1248" s="127" t="n"/>
      <c r="K1248" s="127" t="n"/>
      <c r="L1248" s="127" t="n"/>
      <c r="M1248" s="127" t="n"/>
      <c r="N1248" s="120" t="n"/>
      <c r="O1248" s="120" t="n"/>
      <c r="P1248" s="120" t="n"/>
      <c r="Q1248" s="120" t="n"/>
      <c r="R1248" s="121" t="n"/>
      <c r="S1248" s="121" t="n"/>
      <c r="T1248" s="121" t="n"/>
      <c r="U1248" s="121" t="n"/>
      <c r="V1248" s="117">
        <f>IF(P1248="NA","NA",IF(P1248&lt;&gt;"",TEXT(P1248-N1248,"[h].mm"),""))</f>
        <v/>
      </c>
      <c r="W1248" s="118">
        <f>IF(AND(R1248="",S1248=""),"",R1248+S1248)</f>
        <v/>
      </c>
      <c r="X1248" s="116">
        <f>IF(O1248&lt;&gt;"",DATE(YEAR(O1248), MONTH(O1248), DAY(O1248)),"")</f>
        <v/>
      </c>
      <c r="Y1248" s="122" t="n"/>
      <c r="Z1248" s="123" t="n"/>
      <c r="AA1248" s="117">
        <f>IF(F1248="Re-assigned","NA",IF(W1248="","",IF(W1248&gt;=VLOOKUP(D1248,SLAMatrix,3,FALSE),"Yes",IF(W1248&lt;VLOOKUP(D1248,SLAMatrix,2,FALSE),"No","Internal"))))</f>
        <v/>
      </c>
      <c r="AB1248" s="123" t="n"/>
      <c r="AC1248" s="123" t="n"/>
      <c r="AD1248" s="119" t="n"/>
      <c r="AE1248" s="125" t="n"/>
      <c r="AF1248" s="124">
        <f>MONTH(O1248)</f>
        <v/>
      </c>
      <c r="AG1248" s="124">
        <f>VLOOKUP(IFERROR(MID(AE1248,1,(FIND(",",AE1248,1)-1)),AE1248),Facility_Region_Mapping,2,FALSE)</f>
        <v/>
      </c>
      <c r="AH1248" s="124" t="n"/>
      <c r="AI1248" s="124">
        <f>IF(C1248&lt;&gt;"",IF(M1248="ESM User",getInterfaceName($C1248),"NA"),"")</f>
        <v/>
      </c>
      <c r="AJ1248" s="116">
        <f>IF(Q1248&lt;&gt;"",DATE(YEAR(Q1248), MONTH(Q1248), DAY(Q1248)),"")</f>
        <v/>
      </c>
      <c r="AK1248" s="130">
        <f>IF(Q1248&lt;&gt;0,Q1248-N1248,TODAY()-N1248)</f>
        <v/>
      </c>
      <c r="AL1248" s="112">
        <f>IF(F1248="Re-assigned",0,IF(H1248="Closed",0,IF(H1248="Service Restored",0,IF(H1248="",0,1))))</f>
        <v/>
      </c>
      <c r="AM1248" s="124">
        <f>IF(AL1248=0,"",IF(AK1248&gt;20.99,"Aged","Non-Aged"))</f>
        <v/>
      </c>
      <c r="AN1248" s="112">
        <f>IF(Q1248&lt;&gt;"",MONTH(Q1248),"")</f>
        <v/>
      </c>
      <c r="AO1248" s="112">
        <f>IFERROR(VALUE(V1248),0)</f>
        <v/>
      </c>
    </row>
    <row customFormat="1" customHeight="1" ht="29.25" r="1249" s="112" spans="1:41">
      <c r="A1249" s="127" t="n"/>
      <c r="B1249" s="113" t="n"/>
      <c r="C1249" s="127" t="n"/>
      <c r="D1249" s="127" t="n"/>
      <c r="E1249" s="114">
        <f>IF(F1249 &lt;&gt; "",VLOOKUP(F1249,CategoryLookup,2,FALSE), "")</f>
        <v/>
      </c>
      <c r="F1249" s="126" t="n"/>
      <c r="G1249" s="127" t="n"/>
      <c r="H1249" s="127" t="n"/>
      <c r="I1249" s="127" t="n"/>
      <c r="J1249" s="127" t="n"/>
      <c r="K1249" s="127" t="n"/>
      <c r="L1249" s="127" t="n"/>
      <c r="M1249" s="127" t="n"/>
      <c r="N1249" s="120" t="n"/>
      <c r="O1249" s="120" t="n"/>
      <c r="P1249" s="120" t="n"/>
      <c r="Q1249" s="120" t="n"/>
      <c r="R1249" s="121" t="n"/>
      <c r="S1249" s="121" t="n"/>
      <c r="T1249" s="121" t="n"/>
      <c r="U1249" s="121" t="n"/>
      <c r="V1249" s="117">
        <f>IF(P1249="NA","NA",IF(P1249&lt;&gt;"",TEXT(P1249-N1249,"[h].mm"),""))</f>
        <v/>
      </c>
      <c r="W1249" s="118">
        <f>IF(AND(R1249="",S1249=""),"",R1249+S1249)</f>
        <v/>
      </c>
      <c r="X1249" s="116">
        <f>IF(O1249&lt;&gt;"",DATE(YEAR(O1249), MONTH(O1249), DAY(O1249)),"")</f>
        <v/>
      </c>
      <c r="Y1249" s="122" t="n"/>
      <c r="Z1249" s="123" t="n"/>
      <c r="AA1249" s="117">
        <f>IF(F1249="Re-assigned","NA",IF(W1249="","",IF(W1249&gt;=VLOOKUP(D1249,SLAMatrix,3,FALSE),"Yes",IF(W1249&lt;VLOOKUP(D1249,SLAMatrix,2,FALSE),"No","Internal"))))</f>
        <v/>
      </c>
      <c r="AB1249" s="123" t="n"/>
      <c r="AC1249" s="123" t="n"/>
      <c r="AD1249" s="119" t="n"/>
      <c r="AE1249" s="125" t="n"/>
      <c r="AF1249" s="124">
        <f>MONTH(O1249)</f>
        <v/>
      </c>
      <c r="AG1249" s="124">
        <f>VLOOKUP(IFERROR(MID(AE1249,1,(FIND(",",AE1249,1)-1)),AE1249),Facility_Region_Mapping,2,FALSE)</f>
        <v/>
      </c>
      <c r="AH1249" s="124" t="n"/>
      <c r="AI1249" s="124">
        <f>IF(C1249&lt;&gt;"",IF(M1249="ESM User",getInterfaceName($C1249),"NA"),"")</f>
        <v/>
      </c>
      <c r="AJ1249" s="116">
        <f>IF(Q1249&lt;&gt;"",DATE(YEAR(Q1249), MONTH(Q1249), DAY(Q1249)),"")</f>
        <v/>
      </c>
      <c r="AK1249" s="130">
        <f>IF(Q1249&lt;&gt;0,Q1249-N1249,TODAY()-N1249)</f>
        <v/>
      </c>
      <c r="AL1249" s="112">
        <f>IF(F1249="Re-assigned",0,IF(H1249="Closed",0,IF(H1249="Service Restored",0,IF(H1249="",0,1))))</f>
        <v/>
      </c>
      <c r="AM1249" s="124">
        <f>IF(AL1249=0,"",IF(AK1249&gt;20.99,"Aged","Non-Aged"))</f>
        <v/>
      </c>
      <c r="AN1249" s="112">
        <f>IF(Q1249&lt;&gt;"",MONTH(Q1249),"")</f>
        <v/>
      </c>
      <c r="AO1249" s="112">
        <f>IFERROR(VALUE(V1249),0)</f>
        <v/>
      </c>
    </row>
    <row customFormat="1" customHeight="1" ht="29.25" r="1250" s="112" spans="1:41">
      <c r="A1250" s="127" t="n"/>
      <c r="B1250" s="113" t="n"/>
      <c r="C1250" s="127" t="n"/>
      <c r="D1250" s="127" t="n"/>
      <c r="E1250" s="114">
        <f>IF(F1250 &lt;&gt; "",VLOOKUP(F1250,CategoryLookup,2,FALSE), "")</f>
        <v/>
      </c>
      <c r="F1250" s="126" t="n"/>
      <c r="G1250" s="127" t="n"/>
      <c r="H1250" s="127" t="n"/>
      <c r="I1250" s="127" t="n"/>
      <c r="J1250" s="127" t="n"/>
      <c r="K1250" s="127" t="n"/>
      <c r="L1250" s="127" t="n"/>
      <c r="M1250" s="127" t="n"/>
      <c r="N1250" s="120" t="n"/>
      <c r="O1250" s="120" t="n"/>
      <c r="P1250" s="120" t="n"/>
      <c r="Q1250" s="120" t="n"/>
      <c r="R1250" s="121" t="n"/>
      <c r="S1250" s="121" t="n"/>
      <c r="T1250" s="121" t="n"/>
      <c r="U1250" s="121" t="n"/>
      <c r="V1250" s="117">
        <f>IF(P1250="NA","NA",IF(P1250&lt;&gt;"",TEXT(P1250-N1250,"[h].mm"),""))</f>
        <v/>
      </c>
      <c r="W1250" s="118">
        <f>IF(AND(R1250="",S1250=""),"",R1250+S1250)</f>
        <v/>
      </c>
      <c r="X1250" s="116">
        <f>IF(O1250&lt;&gt;"",DATE(YEAR(O1250), MONTH(O1250), DAY(O1250)),"")</f>
        <v/>
      </c>
      <c r="Y1250" s="122" t="n"/>
      <c r="Z1250" s="123" t="n"/>
      <c r="AA1250" s="117">
        <f>IF(F1250="Re-assigned","NA",IF(W1250="","",IF(W1250&gt;=VLOOKUP(D1250,SLAMatrix,3,FALSE),"Yes",IF(W1250&lt;VLOOKUP(D1250,SLAMatrix,2,FALSE),"No","Internal"))))</f>
        <v/>
      </c>
      <c r="AB1250" s="123" t="n"/>
      <c r="AC1250" s="123" t="n"/>
      <c r="AD1250" s="119" t="n"/>
      <c r="AE1250" s="125" t="n"/>
      <c r="AF1250" s="124">
        <f>MONTH(O1250)</f>
        <v/>
      </c>
      <c r="AG1250" s="124">
        <f>VLOOKUP(IFERROR(MID(AE1250,1,(FIND(",",AE1250,1)-1)),AE1250),Facility_Region_Mapping,2,FALSE)</f>
        <v/>
      </c>
      <c r="AH1250" s="124" t="n"/>
      <c r="AI1250" s="124">
        <f>IF(C1250&lt;&gt;"",IF(M1250="ESM User",getInterfaceName($C1250),"NA"),"")</f>
        <v/>
      </c>
      <c r="AJ1250" s="116">
        <f>IF(Q1250&lt;&gt;"",DATE(YEAR(Q1250), MONTH(Q1250), DAY(Q1250)),"")</f>
        <v/>
      </c>
      <c r="AK1250" s="130">
        <f>IF(Q1250&lt;&gt;0,Q1250-N1250,TODAY()-N1250)</f>
        <v/>
      </c>
      <c r="AL1250" s="112">
        <f>IF(F1250="Re-assigned",0,IF(H1250="Closed",0,IF(H1250="Service Restored",0,IF(H1250="",0,1))))</f>
        <v/>
      </c>
      <c r="AM1250" s="124">
        <f>IF(AL1250=0,"",IF(AK1250&gt;20.99,"Aged","Non-Aged"))</f>
        <v/>
      </c>
      <c r="AN1250" s="112">
        <f>IF(Q1250&lt;&gt;"",MONTH(Q1250),"")</f>
        <v/>
      </c>
      <c r="AO1250" s="112">
        <f>IFERROR(VALUE(V1250),0)</f>
        <v/>
      </c>
    </row>
    <row customFormat="1" customHeight="1" ht="29.25" r="1251" s="112" spans="1:41">
      <c r="A1251" s="127" t="n"/>
      <c r="B1251" s="113" t="n"/>
      <c r="C1251" s="127" t="n"/>
      <c r="D1251" s="127" t="n"/>
      <c r="E1251" s="114">
        <f>IF(F1251 &lt;&gt; "",VLOOKUP(F1251,CategoryLookup,2,FALSE), "")</f>
        <v/>
      </c>
      <c r="F1251" s="126" t="n"/>
      <c r="G1251" s="127" t="n"/>
      <c r="H1251" s="127" t="n"/>
      <c r="I1251" s="127" t="n"/>
      <c r="J1251" s="127" t="n"/>
      <c r="K1251" s="127" t="n"/>
      <c r="L1251" s="127" t="n"/>
      <c r="M1251" s="127" t="n"/>
      <c r="N1251" s="120" t="n"/>
      <c r="O1251" s="120" t="n"/>
      <c r="P1251" s="120" t="n"/>
      <c r="Q1251" s="120" t="n"/>
      <c r="R1251" s="121" t="n"/>
      <c r="S1251" s="121" t="n"/>
      <c r="T1251" s="121" t="n"/>
      <c r="U1251" s="121" t="n"/>
      <c r="V1251" s="117">
        <f>IF(P1251="NA","NA",IF(P1251&lt;&gt;"",TEXT(P1251-N1251,"[h].mm"),""))</f>
        <v/>
      </c>
      <c r="W1251" s="118">
        <f>IF(AND(R1251="",S1251=""),"",R1251+S1251)</f>
        <v/>
      </c>
      <c r="X1251" s="116">
        <f>IF(O1251&lt;&gt;"",DATE(YEAR(O1251), MONTH(O1251), DAY(O1251)),"")</f>
        <v/>
      </c>
      <c r="Y1251" s="122" t="n"/>
      <c r="Z1251" s="123" t="n"/>
      <c r="AA1251" s="117">
        <f>IF(F1251="Re-assigned","NA",IF(W1251="","",IF(W1251&gt;=VLOOKUP(D1251,SLAMatrix,3,FALSE),"Yes",IF(W1251&lt;VLOOKUP(D1251,SLAMatrix,2,FALSE),"No","Internal"))))</f>
        <v/>
      </c>
      <c r="AB1251" s="123" t="n"/>
      <c r="AC1251" s="123" t="n"/>
      <c r="AD1251" s="119" t="n"/>
      <c r="AE1251" s="125" t="n"/>
      <c r="AF1251" s="124">
        <f>MONTH(O1251)</f>
        <v/>
      </c>
      <c r="AG1251" s="124">
        <f>VLOOKUP(IFERROR(MID(AE1251,1,(FIND(",",AE1251,1)-1)),AE1251),Facility_Region_Mapping,2,FALSE)</f>
        <v/>
      </c>
      <c r="AH1251" s="124" t="n"/>
      <c r="AI1251" s="124">
        <f>IF(C1251&lt;&gt;"",IF(M1251="ESM User",getInterfaceName($C1251),"NA"),"")</f>
        <v/>
      </c>
      <c r="AJ1251" s="116">
        <f>IF(Q1251&lt;&gt;"",DATE(YEAR(Q1251), MONTH(Q1251), DAY(Q1251)),"")</f>
        <v/>
      </c>
      <c r="AK1251" s="130">
        <f>IF(Q1251&lt;&gt;0,Q1251-N1251,TODAY()-N1251)</f>
        <v/>
      </c>
      <c r="AL1251" s="112">
        <f>IF(F1251="Re-assigned",0,IF(H1251="Closed",0,IF(H1251="Service Restored",0,IF(H1251="",0,1))))</f>
        <v/>
      </c>
      <c r="AM1251" s="124">
        <f>IF(AL1251=0,"",IF(AK1251&gt;20.99,"Aged","Non-Aged"))</f>
        <v/>
      </c>
      <c r="AN1251" s="112">
        <f>IF(Q1251&lt;&gt;"",MONTH(Q1251),"")</f>
        <v/>
      </c>
      <c r="AO1251" s="112">
        <f>IFERROR(VALUE(V1251),0)</f>
        <v/>
      </c>
    </row>
    <row customFormat="1" customHeight="1" ht="29.25" r="1252" s="112" spans="1:41">
      <c r="A1252" s="127" t="n"/>
      <c r="B1252" s="113" t="n"/>
      <c r="C1252" s="127" t="n"/>
      <c r="D1252" s="127" t="n"/>
      <c r="E1252" s="114">
        <f>IF(F1252 &lt;&gt; "",VLOOKUP(F1252,CategoryLookup,2,FALSE), "")</f>
        <v/>
      </c>
      <c r="F1252" s="126" t="n"/>
      <c r="G1252" s="127" t="n"/>
      <c r="H1252" s="127" t="n"/>
      <c r="I1252" s="127" t="n"/>
      <c r="J1252" s="127" t="n"/>
      <c r="K1252" s="127" t="n"/>
      <c r="L1252" s="127" t="n"/>
      <c r="M1252" s="127" t="n"/>
      <c r="N1252" s="120" t="n"/>
      <c r="O1252" s="120" t="n"/>
      <c r="P1252" s="120" t="n"/>
      <c r="Q1252" s="120" t="n"/>
      <c r="R1252" s="121" t="n"/>
      <c r="S1252" s="121" t="n"/>
      <c r="T1252" s="121" t="n"/>
      <c r="U1252" s="121" t="n"/>
      <c r="V1252" s="117">
        <f>IF(P1252="NA","NA",IF(P1252&lt;&gt;"",TEXT(P1252-N1252,"[h].mm"),""))</f>
        <v/>
      </c>
      <c r="W1252" s="118">
        <f>IF(AND(R1252="",S1252=""),"",R1252+S1252)</f>
        <v/>
      </c>
      <c r="X1252" s="116">
        <f>IF(O1252&lt;&gt;"",DATE(YEAR(O1252), MONTH(O1252), DAY(O1252)),"")</f>
        <v/>
      </c>
      <c r="Y1252" s="122" t="n"/>
      <c r="Z1252" s="123" t="n"/>
      <c r="AA1252" s="117">
        <f>IF(F1252="Re-assigned","NA",IF(W1252="","",IF(W1252&gt;=VLOOKUP(D1252,SLAMatrix,3,FALSE),"Yes",IF(W1252&lt;VLOOKUP(D1252,SLAMatrix,2,FALSE),"No","Internal"))))</f>
        <v/>
      </c>
      <c r="AB1252" s="123" t="n"/>
      <c r="AC1252" s="123" t="n"/>
      <c r="AD1252" s="119" t="n"/>
      <c r="AE1252" s="125" t="n"/>
      <c r="AF1252" s="124">
        <f>MONTH(O1252)</f>
        <v/>
      </c>
      <c r="AG1252" s="124">
        <f>VLOOKUP(IFERROR(MID(AE1252,1,(FIND(",",AE1252,1)-1)),AE1252),Facility_Region_Mapping,2,FALSE)</f>
        <v/>
      </c>
      <c r="AH1252" s="124" t="n"/>
      <c r="AI1252" s="124">
        <f>IF(C1252&lt;&gt;"",IF(M1252="ESM User",getInterfaceName($C1252),"NA"),"")</f>
        <v/>
      </c>
      <c r="AJ1252" s="116">
        <f>IF(Q1252&lt;&gt;"",DATE(YEAR(Q1252), MONTH(Q1252), DAY(Q1252)),"")</f>
        <v/>
      </c>
      <c r="AK1252" s="130">
        <f>IF(Q1252&lt;&gt;0,Q1252-N1252,TODAY()-N1252)</f>
        <v/>
      </c>
      <c r="AL1252" s="112">
        <f>IF(F1252="Re-assigned",0,IF(H1252="Closed",0,IF(H1252="Service Restored",0,IF(H1252="",0,1))))</f>
        <v/>
      </c>
      <c r="AM1252" s="124">
        <f>IF(AL1252=0,"",IF(AK1252&gt;20.99,"Aged","Non-Aged"))</f>
        <v/>
      </c>
      <c r="AN1252" s="112">
        <f>IF(Q1252&lt;&gt;"",MONTH(Q1252),"")</f>
        <v/>
      </c>
      <c r="AO1252" s="112">
        <f>IFERROR(VALUE(V1252),0)</f>
        <v/>
      </c>
    </row>
    <row customFormat="1" customHeight="1" ht="29.25" r="1253" s="112" spans="1:41">
      <c r="A1253" s="127" t="n"/>
      <c r="B1253" s="113" t="n"/>
      <c r="C1253" s="127" t="n"/>
      <c r="D1253" s="127" t="n"/>
      <c r="E1253" s="114">
        <f>IF(F1253 &lt;&gt; "",VLOOKUP(F1253,CategoryLookup,2,FALSE), "")</f>
        <v/>
      </c>
      <c r="F1253" s="126" t="n"/>
      <c r="G1253" s="127" t="n"/>
      <c r="H1253" s="127" t="n"/>
      <c r="I1253" s="127" t="n"/>
      <c r="J1253" s="127" t="n"/>
      <c r="K1253" s="127" t="n"/>
      <c r="L1253" s="127" t="n"/>
      <c r="M1253" s="127" t="n"/>
      <c r="N1253" s="120" t="n"/>
      <c r="O1253" s="120" t="n"/>
      <c r="P1253" s="120" t="n"/>
      <c r="Q1253" s="120" t="n"/>
      <c r="R1253" s="121" t="n"/>
      <c r="S1253" s="121" t="n"/>
      <c r="T1253" s="121" t="n"/>
      <c r="U1253" s="121" t="n"/>
      <c r="V1253" s="117">
        <f>IF(P1253="NA","NA",IF(P1253&lt;&gt;"",TEXT(P1253-N1253,"[h].mm"),""))</f>
        <v/>
      </c>
      <c r="W1253" s="118">
        <f>IF(AND(R1253="",S1253=""),"",R1253+S1253)</f>
        <v/>
      </c>
      <c r="X1253" s="116">
        <f>IF(O1253&lt;&gt;"",DATE(YEAR(O1253), MONTH(O1253), DAY(O1253)),"")</f>
        <v/>
      </c>
      <c r="Y1253" s="122" t="n"/>
      <c r="Z1253" s="123" t="n"/>
      <c r="AA1253" s="117">
        <f>IF(F1253="Re-assigned","NA",IF(W1253="","",IF(W1253&gt;=VLOOKUP(D1253,SLAMatrix,3,FALSE),"Yes",IF(W1253&lt;VLOOKUP(D1253,SLAMatrix,2,FALSE),"No","Internal"))))</f>
        <v/>
      </c>
      <c r="AB1253" s="123" t="n"/>
      <c r="AC1253" s="123" t="n"/>
      <c r="AD1253" s="119" t="n"/>
      <c r="AE1253" s="125" t="n"/>
      <c r="AF1253" s="124">
        <f>MONTH(O1253)</f>
        <v/>
      </c>
      <c r="AG1253" s="124">
        <f>VLOOKUP(IFERROR(MID(AE1253,1,(FIND(",",AE1253,1)-1)),AE1253),Facility_Region_Mapping,2,FALSE)</f>
        <v/>
      </c>
      <c r="AH1253" s="124" t="n"/>
      <c r="AI1253" s="124">
        <f>IF(C1253&lt;&gt;"",IF(M1253="ESM User",getInterfaceName($C1253),"NA"),"")</f>
        <v/>
      </c>
      <c r="AJ1253" s="116">
        <f>IF(Q1253&lt;&gt;"",DATE(YEAR(Q1253), MONTH(Q1253), DAY(Q1253)),"")</f>
        <v/>
      </c>
      <c r="AK1253" s="130">
        <f>IF(Q1253&lt;&gt;0,Q1253-N1253,TODAY()-N1253)</f>
        <v/>
      </c>
      <c r="AL1253" s="112">
        <f>IF(F1253="Re-assigned",0,IF(H1253="Closed",0,IF(H1253="Service Restored",0,IF(H1253="",0,1))))</f>
        <v/>
      </c>
      <c r="AM1253" s="124">
        <f>IF(AL1253=0,"",IF(AK1253&gt;20.99,"Aged","Non-Aged"))</f>
        <v/>
      </c>
      <c r="AN1253" s="112">
        <f>IF(Q1253&lt;&gt;"",MONTH(Q1253),"")</f>
        <v/>
      </c>
      <c r="AO1253" s="112">
        <f>IFERROR(VALUE(V1253),0)</f>
        <v/>
      </c>
    </row>
    <row customFormat="1" customHeight="1" ht="29.25" r="1254" s="112" spans="1:41">
      <c r="A1254" s="127" t="n"/>
      <c r="B1254" s="113" t="n"/>
      <c r="C1254" s="127" t="n"/>
      <c r="D1254" s="127" t="n"/>
      <c r="E1254" s="114">
        <f>IF(F1254 &lt;&gt; "",VLOOKUP(F1254,CategoryLookup,2,FALSE), "")</f>
        <v/>
      </c>
      <c r="F1254" s="126" t="n"/>
      <c r="G1254" s="127" t="n"/>
      <c r="H1254" s="127" t="n"/>
      <c r="I1254" s="127" t="n"/>
      <c r="J1254" s="127" t="n"/>
      <c r="K1254" s="127" t="n"/>
      <c r="L1254" s="127" t="n"/>
      <c r="M1254" s="127" t="n"/>
      <c r="N1254" s="120" t="n"/>
      <c r="O1254" s="120" t="n"/>
      <c r="P1254" s="120" t="n"/>
      <c r="Q1254" s="120" t="n"/>
      <c r="R1254" s="121" t="n"/>
      <c r="S1254" s="121" t="n"/>
      <c r="T1254" s="121" t="n"/>
      <c r="U1254" s="121" t="n"/>
      <c r="V1254" s="117">
        <f>IF(P1254="NA","NA",IF(P1254&lt;&gt;"",TEXT(P1254-N1254,"[h].mm"),""))</f>
        <v/>
      </c>
      <c r="W1254" s="118">
        <f>IF(AND(R1254="",S1254=""),"",R1254+S1254)</f>
        <v/>
      </c>
      <c r="X1254" s="116">
        <f>IF(O1254&lt;&gt;"",DATE(YEAR(O1254), MONTH(O1254), DAY(O1254)),"")</f>
        <v/>
      </c>
      <c r="Y1254" s="122" t="n"/>
      <c r="Z1254" s="123" t="n"/>
      <c r="AA1254" s="117">
        <f>IF(F1254="Re-assigned","NA",IF(W1254="","",IF(W1254&gt;=VLOOKUP(D1254,SLAMatrix,3,FALSE),"Yes",IF(W1254&lt;VLOOKUP(D1254,SLAMatrix,2,FALSE),"No","Internal"))))</f>
        <v/>
      </c>
      <c r="AB1254" s="123" t="n"/>
      <c r="AC1254" s="123" t="n"/>
      <c r="AD1254" s="119" t="n"/>
      <c r="AE1254" s="125" t="n"/>
      <c r="AF1254" s="124">
        <f>MONTH(O1254)</f>
        <v/>
      </c>
      <c r="AG1254" s="124">
        <f>VLOOKUP(IFERROR(MID(AE1254,1,(FIND(",",AE1254,1)-1)),AE1254),Facility_Region_Mapping,2,FALSE)</f>
        <v/>
      </c>
      <c r="AH1254" s="124" t="n"/>
      <c r="AI1254" s="124">
        <f>IF(C1254&lt;&gt;"",IF(M1254="ESM User",getInterfaceName($C1254),"NA"),"")</f>
        <v/>
      </c>
      <c r="AJ1254" s="116">
        <f>IF(Q1254&lt;&gt;"",DATE(YEAR(Q1254), MONTH(Q1254), DAY(Q1254)),"")</f>
        <v/>
      </c>
      <c r="AK1254" s="130">
        <f>IF(Q1254&lt;&gt;0,Q1254-N1254,TODAY()-N1254)</f>
        <v/>
      </c>
      <c r="AL1254" s="112">
        <f>IF(F1254="Re-assigned",0,IF(H1254="Closed",0,IF(H1254="Service Restored",0,IF(H1254="",0,1))))</f>
        <v/>
      </c>
      <c r="AM1254" s="124">
        <f>IF(AL1254=0,"",IF(AK1254&gt;20.99,"Aged","Non-Aged"))</f>
        <v/>
      </c>
      <c r="AN1254" s="112">
        <f>IF(Q1254&lt;&gt;"",MONTH(Q1254),"")</f>
        <v/>
      </c>
      <c r="AO1254" s="112">
        <f>IFERROR(VALUE(V1254),0)</f>
        <v/>
      </c>
    </row>
    <row customFormat="1" customHeight="1" ht="29.25" r="1255" s="112" spans="1:41">
      <c r="A1255" s="127" t="n"/>
      <c r="B1255" s="113" t="n"/>
      <c r="C1255" s="127" t="n"/>
      <c r="D1255" s="127" t="n"/>
      <c r="E1255" s="114">
        <f>IF(F1255 &lt;&gt; "",VLOOKUP(F1255,CategoryLookup,2,FALSE), "")</f>
        <v/>
      </c>
      <c r="F1255" s="126" t="n"/>
      <c r="G1255" s="127" t="n"/>
      <c r="H1255" s="127" t="n"/>
      <c r="I1255" s="127" t="n"/>
      <c r="J1255" s="127" t="n"/>
      <c r="K1255" s="127" t="n"/>
      <c r="L1255" s="127" t="n"/>
      <c r="M1255" s="127" t="n"/>
      <c r="N1255" s="120" t="n"/>
      <c r="O1255" s="120" t="n"/>
      <c r="P1255" s="120" t="n"/>
      <c r="Q1255" s="120" t="n"/>
      <c r="R1255" s="121" t="n"/>
      <c r="S1255" s="121" t="n"/>
      <c r="T1255" s="121" t="n"/>
      <c r="U1255" s="121" t="n"/>
      <c r="V1255" s="117">
        <f>IF(P1255="NA","NA",IF(P1255&lt;&gt;"",TEXT(P1255-N1255,"[h].mm"),""))</f>
        <v/>
      </c>
      <c r="W1255" s="118">
        <f>IF(AND(R1255="",S1255=""),"",R1255+S1255)</f>
        <v/>
      </c>
      <c r="X1255" s="116">
        <f>IF(O1255&lt;&gt;"",DATE(YEAR(O1255), MONTH(O1255), DAY(O1255)),"")</f>
        <v/>
      </c>
      <c r="Y1255" s="122" t="n"/>
      <c r="Z1255" s="123" t="n"/>
      <c r="AA1255" s="117">
        <f>IF(F1255="Re-assigned","NA",IF(W1255="","",IF(W1255&gt;=VLOOKUP(D1255,SLAMatrix,3,FALSE),"Yes",IF(W1255&lt;VLOOKUP(D1255,SLAMatrix,2,FALSE),"No","Internal"))))</f>
        <v/>
      </c>
      <c r="AB1255" s="123" t="n"/>
      <c r="AC1255" s="123" t="n"/>
      <c r="AD1255" s="119" t="n"/>
      <c r="AE1255" s="125" t="n"/>
      <c r="AF1255" s="124">
        <f>MONTH(O1255)</f>
        <v/>
      </c>
      <c r="AG1255" s="124">
        <f>VLOOKUP(IFERROR(MID(AE1255,1,(FIND(",",AE1255,1)-1)),AE1255),Facility_Region_Mapping,2,FALSE)</f>
        <v/>
      </c>
      <c r="AH1255" s="124" t="n"/>
      <c r="AI1255" s="124">
        <f>IF(C1255&lt;&gt;"",IF(M1255="ESM User",getInterfaceName($C1255),"NA"),"")</f>
        <v/>
      </c>
      <c r="AJ1255" s="116">
        <f>IF(Q1255&lt;&gt;"",DATE(YEAR(Q1255), MONTH(Q1255), DAY(Q1255)),"")</f>
        <v/>
      </c>
      <c r="AK1255" s="130">
        <f>IF(Q1255&lt;&gt;0,Q1255-N1255,TODAY()-N1255)</f>
        <v/>
      </c>
      <c r="AL1255" s="112">
        <f>IF(F1255="Re-assigned",0,IF(H1255="Closed",0,IF(H1255="Service Restored",0,IF(H1255="",0,1))))</f>
        <v/>
      </c>
      <c r="AM1255" s="124">
        <f>IF(AL1255=0,"",IF(AK1255&gt;20.99,"Aged","Non-Aged"))</f>
        <v/>
      </c>
      <c r="AN1255" s="112">
        <f>IF(Q1255&lt;&gt;"",MONTH(Q1255),"")</f>
        <v/>
      </c>
      <c r="AO1255" s="112">
        <f>IFERROR(VALUE(V1255),0)</f>
        <v/>
      </c>
    </row>
    <row customFormat="1" customHeight="1" ht="29.25" r="1256" s="112" spans="1:41">
      <c r="A1256" s="127" t="n"/>
      <c r="B1256" s="113" t="n"/>
      <c r="C1256" s="127" t="n"/>
      <c r="D1256" s="127" t="n"/>
      <c r="E1256" s="114">
        <f>IF(F1256 &lt;&gt; "",VLOOKUP(F1256,CategoryLookup,2,FALSE), "")</f>
        <v/>
      </c>
      <c r="F1256" s="126" t="n"/>
      <c r="G1256" s="127" t="n"/>
      <c r="H1256" s="127" t="n"/>
      <c r="I1256" s="127" t="n"/>
      <c r="J1256" s="127" t="n"/>
      <c r="K1256" s="127" t="n"/>
      <c r="L1256" s="127" t="n"/>
      <c r="M1256" s="127" t="n"/>
      <c r="N1256" s="120" t="n"/>
      <c r="O1256" s="120" t="n"/>
      <c r="P1256" s="120" t="n"/>
      <c r="Q1256" s="120" t="n"/>
      <c r="R1256" s="121" t="n"/>
      <c r="S1256" s="121" t="n"/>
      <c r="T1256" s="121" t="n"/>
      <c r="U1256" s="121" t="n"/>
      <c r="V1256" s="117">
        <f>IF(P1256="NA","NA",IF(P1256&lt;&gt;"",TEXT(P1256-N1256,"[h].mm"),""))</f>
        <v/>
      </c>
      <c r="W1256" s="118">
        <f>IF(AND(R1256="",S1256=""),"",R1256+S1256)</f>
        <v/>
      </c>
      <c r="X1256" s="116">
        <f>IF(O1256&lt;&gt;"",DATE(YEAR(O1256), MONTH(O1256), DAY(O1256)),"")</f>
        <v/>
      </c>
      <c r="Y1256" s="122" t="n"/>
      <c r="Z1256" s="123" t="n"/>
      <c r="AA1256" s="117">
        <f>IF(F1256="Re-assigned","NA",IF(W1256="","",IF(W1256&gt;=VLOOKUP(D1256,SLAMatrix,3,FALSE),"Yes",IF(W1256&lt;VLOOKUP(D1256,SLAMatrix,2,FALSE),"No","Internal"))))</f>
        <v/>
      </c>
      <c r="AB1256" s="123" t="n"/>
      <c r="AC1256" s="123" t="n"/>
      <c r="AD1256" s="119" t="n"/>
      <c r="AE1256" s="125" t="n"/>
      <c r="AF1256" s="124">
        <f>MONTH(O1256)</f>
        <v/>
      </c>
      <c r="AG1256" s="124">
        <f>VLOOKUP(IFERROR(MID(AE1256,1,(FIND(",",AE1256,1)-1)),AE1256),Facility_Region_Mapping,2,FALSE)</f>
        <v/>
      </c>
      <c r="AH1256" s="124" t="n"/>
      <c r="AI1256" s="124">
        <f>IF(C1256&lt;&gt;"",IF(M1256="ESM User",getInterfaceName($C1256),"NA"),"")</f>
        <v/>
      </c>
      <c r="AJ1256" s="116">
        <f>IF(Q1256&lt;&gt;"",DATE(YEAR(Q1256), MONTH(Q1256), DAY(Q1256)),"")</f>
        <v/>
      </c>
      <c r="AK1256" s="130">
        <f>IF(Q1256&lt;&gt;0,Q1256-N1256,TODAY()-N1256)</f>
        <v/>
      </c>
      <c r="AL1256" s="112">
        <f>IF(F1256="Re-assigned",0,IF(H1256="Closed",0,IF(H1256="Service Restored",0,IF(H1256="",0,1))))</f>
        <v/>
      </c>
      <c r="AM1256" s="124">
        <f>IF(AL1256=0,"",IF(AK1256&gt;20.99,"Aged","Non-Aged"))</f>
        <v/>
      </c>
      <c r="AN1256" s="112">
        <f>IF(Q1256&lt;&gt;"",MONTH(Q1256),"")</f>
        <v/>
      </c>
      <c r="AO1256" s="112">
        <f>IFERROR(VALUE(V1256),0)</f>
        <v/>
      </c>
    </row>
    <row customFormat="1" customHeight="1" ht="29.25" r="1257" s="112" spans="1:41">
      <c r="A1257" s="127" t="n"/>
      <c r="B1257" s="113" t="n"/>
      <c r="C1257" s="127" t="n"/>
      <c r="D1257" s="127" t="n"/>
      <c r="E1257" s="114">
        <f>IF(F1257 &lt;&gt; "",VLOOKUP(F1257,CategoryLookup,2,FALSE), "")</f>
        <v/>
      </c>
      <c r="F1257" s="126" t="n"/>
      <c r="G1257" s="127" t="n"/>
      <c r="H1257" s="127" t="n"/>
      <c r="I1257" s="127" t="n"/>
      <c r="J1257" s="127" t="n"/>
      <c r="K1257" s="127" t="n"/>
      <c r="L1257" s="127" t="n"/>
      <c r="M1257" s="127" t="n"/>
      <c r="N1257" s="120" t="n"/>
      <c r="O1257" s="120" t="n"/>
      <c r="P1257" s="120" t="n"/>
      <c r="Q1257" s="120" t="n"/>
      <c r="R1257" s="121" t="n"/>
      <c r="S1257" s="121" t="n"/>
      <c r="T1257" s="121" t="n"/>
      <c r="U1257" s="121" t="n"/>
      <c r="V1257" s="117">
        <f>IF(P1257="NA","NA",IF(P1257&lt;&gt;"",TEXT(P1257-N1257,"[h].mm"),""))</f>
        <v/>
      </c>
      <c r="W1257" s="118">
        <f>IF(AND(R1257="",S1257=""),"",R1257+S1257)</f>
        <v/>
      </c>
      <c r="X1257" s="116">
        <f>IF(O1257&lt;&gt;"",DATE(YEAR(O1257), MONTH(O1257), DAY(O1257)),"")</f>
        <v/>
      </c>
      <c r="Y1257" s="122" t="n"/>
      <c r="Z1257" s="123" t="n"/>
      <c r="AA1257" s="117">
        <f>IF(F1257="Re-assigned","NA",IF(W1257="","",IF(W1257&gt;=VLOOKUP(D1257,SLAMatrix,3,FALSE),"Yes",IF(W1257&lt;VLOOKUP(D1257,SLAMatrix,2,FALSE),"No","Internal"))))</f>
        <v/>
      </c>
      <c r="AB1257" s="123" t="n"/>
      <c r="AC1257" s="123" t="n"/>
      <c r="AD1257" s="119" t="n"/>
      <c r="AE1257" s="125" t="n"/>
      <c r="AF1257" s="124">
        <f>MONTH(O1257)</f>
        <v/>
      </c>
      <c r="AG1257" s="124">
        <f>VLOOKUP(IFERROR(MID(AE1257,1,(FIND(",",AE1257,1)-1)),AE1257),Facility_Region_Mapping,2,FALSE)</f>
        <v/>
      </c>
      <c r="AH1257" s="124" t="n"/>
      <c r="AI1257" s="124">
        <f>IF(C1257&lt;&gt;"",IF(M1257="ESM User",getInterfaceName($C1257),"NA"),"")</f>
        <v/>
      </c>
      <c r="AJ1257" s="116">
        <f>IF(Q1257&lt;&gt;"",DATE(YEAR(Q1257), MONTH(Q1257), DAY(Q1257)),"")</f>
        <v/>
      </c>
      <c r="AK1257" s="130">
        <f>IF(Q1257&lt;&gt;0,Q1257-N1257,TODAY()-N1257)</f>
        <v/>
      </c>
      <c r="AL1257" s="112">
        <f>IF(F1257="Re-assigned",0,IF(H1257="Closed",0,IF(H1257="Service Restored",0,IF(H1257="",0,1))))</f>
        <v/>
      </c>
      <c r="AM1257" s="124">
        <f>IF(AL1257=0,"",IF(AK1257&gt;20.99,"Aged","Non-Aged"))</f>
        <v/>
      </c>
      <c r="AN1257" s="112">
        <f>IF(Q1257&lt;&gt;"",MONTH(Q1257),"")</f>
        <v/>
      </c>
      <c r="AO1257" s="112">
        <f>IFERROR(VALUE(V1257),0)</f>
        <v/>
      </c>
    </row>
    <row customFormat="1" customHeight="1" ht="29.25" r="1258" s="112" spans="1:41">
      <c r="A1258" s="127" t="n"/>
      <c r="B1258" s="113" t="n"/>
      <c r="C1258" s="127" t="n"/>
      <c r="D1258" s="127" t="n"/>
      <c r="E1258" s="114">
        <f>IF(F1258 &lt;&gt; "",VLOOKUP(F1258,CategoryLookup,2,FALSE), "")</f>
        <v/>
      </c>
      <c r="F1258" s="126" t="n"/>
      <c r="G1258" s="127" t="n"/>
      <c r="H1258" s="127" t="n"/>
      <c r="I1258" s="127" t="n"/>
      <c r="J1258" s="127" t="n"/>
      <c r="K1258" s="127" t="n"/>
      <c r="L1258" s="127" t="n"/>
      <c r="M1258" s="127" t="n"/>
      <c r="N1258" s="120" t="n"/>
      <c r="O1258" s="120" t="n"/>
      <c r="P1258" s="120" t="n"/>
      <c r="Q1258" s="120" t="n"/>
      <c r="R1258" s="121" t="n"/>
      <c r="S1258" s="121" t="n"/>
      <c r="T1258" s="121" t="n"/>
      <c r="U1258" s="121" t="n"/>
      <c r="V1258" s="117">
        <f>IF(P1258="NA","NA",IF(P1258&lt;&gt;"",TEXT(P1258-N1258,"[h].mm"),""))</f>
        <v/>
      </c>
      <c r="W1258" s="118">
        <f>IF(AND(R1258="",S1258=""),"",R1258+S1258)</f>
        <v/>
      </c>
      <c r="X1258" s="116">
        <f>IF(O1258&lt;&gt;"",DATE(YEAR(O1258), MONTH(O1258), DAY(O1258)),"")</f>
        <v/>
      </c>
      <c r="Y1258" s="122" t="n"/>
      <c r="Z1258" s="123" t="n"/>
      <c r="AA1258" s="117">
        <f>IF(F1258="Re-assigned","NA",IF(W1258="","",IF(W1258&gt;=VLOOKUP(D1258,SLAMatrix,3,FALSE),"Yes",IF(W1258&lt;VLOOKUP(D1258,SLAMatrix,2,FALSE),"No","Internal"))))</f>
        <v/>
      </c>
      <c r="AB1258" s="123" t="n"/>
      <c r="AC1258" s="123" t="n"/>
      <c r="AD1258" s="119" t="n"/>
      <c r="AE1258" s="125" t="n"/>
      <c r="AF1258" s="124">
        <f>MONTH(O1258)</f>
        <v/>
      </c>
      <c r="AG1258" s="124">
        <f>VLOOKUP(IFERROR(MID(AE1258,1,(FIND(",",AE1258,1)-1)),AE1258),Facility_Region_Mapping,2,FALSE)</f>
        <v/>
      </c>
      <c r="AH1258" s="124" t="n"/>
      <c r="AI1258" s="124">
        <f>IF(C1258&lt;&gt;"",IF(M1258="ESM User",getInterfaceName($C1258),"NA"),"")</f>
        <v/>
      </c>
      <c r="AJ1258" s="116">
        <f>IF(Q1258&lt;&gt;"",DATE(YEAR(Q1258), MONTH(Q1258), DAY(Q1258)),"")</f>
        <v/>
      </c>
      <c r="AK1258" s="130">
        <f>IF(Q1258&lt;&gt;0,Q1258-N1258,TODAY()-N1258)</f>
        <v/>
      </c>
      <c r="AL1258" s="112">
        <f>IF(F1258="Re-assigned",0,IF(H1258="Closed",0,IF(H1258="Service Restored",0,IF(H1258="",0,1))))</f>
        <v/>
      </c>
      <c r="AM1258" s="124">
        <f>IF(AL1258=0,"",IF(AK1258&gt;20.99,"Aged","Non-Aged"))</f>
        <v/>
      </c>
      <c r="AN1258" s="112">
        <f>IF(Q1258&lt;&gt;"",MONTH(Q1258),"")</f>
        <v/>
      </c>
      <c r="AO1258" s="112">
        <f>IFERROR(VALUE(V1258),0)</f>
        <v/>
      </c>
    </row>
    <row customFormat="1" customHeight="1" ht="29.25" r="1259" s="112" spans="1:41">
      <c r="A1259" s="127" t="n"/>
      <c r="B1259" s="113" t="n"/>
      <c r="C1259" s="127" t="n"/>
      <c r="D1259" s="127" t="n"/>
      <c r="E1259" s="114">
        <f>IF(F1259 &lt;&gt; "",VLOOKUP(F1259,CategoryLookup,2,FALSE), "")</f>
        <v/>
      </c>
      <c r="F1259" s="126" t="n"/>
      <c r="G1259" s="127" t="n"/>
      <c r="H1259" s="127" t="n"/>
      <c r="I1259" s="127" t="n"/>
      <c r="J1259" s="127" t="n"/>
      <c r="K1259" s="127" t="n"/>
      <c r="L1259" s="127" t="n"/>
      <c r="M1259" s="127" t="n"/>
      <c r="N1259" s="120" t="n"/>
      <c r="O1259" s="120" t="n"/>
      <c r="P1259" s="120" t="n"/>
      <c r="Q1259" s="120" t="n"/>
      <c r="R1259" s="121" t="n"/>
      <c r="S1259" s="121" t="n"/>
      <c r="T1259" s="121" t="n"/>
      <c r="U1259" s="121" t="n"/>
      <c r="V1259" s="117">
        <f>IF(P1259="NA","NA",IF(P1259&lt;&gt;"",TEXT(P1259-N1259,"[h].mm"),""))</f>
        <v/>
      </c>
      <c r="W1259" s="118">
        <f>IF(AND(R1259="",S1259=""),"",R1259+S1259)</f>
        <v/>
      </c>
      <c r="X1259" s="116">
        <f>IF(O1259&lt;&gt;"",DATE(YEAR(O1259), MONTH(O1259), DAY(O1259)),"")</f>
        <v/>
      </c>
      <c r="Y1259" s="122" t="n"/>
      <c r="Z1259" s="123" t="n"/>
      <c r="AA1259" s="117">
        <f>IF(F1259="Re-assigned","NA",IF(W1259="","",IF(W1259&gt;=VLOOKUP(D1259,SLAMatrix,3,FALSE),"Yes",IF(W1259&lt;VLOOKUP(D1259,SLAMatrix,2,FALSE),"No","Internal"))))</f>
        <v/>
      </c>
      <c r="AB1259" s="123" t="n"/>
      <c r="AC1259" s="123" t="n"/>
      <c r="AD1259" s="119" t="n"/>
      <c r="AE1259" s="125" t="n"/>
      <c r="AF1259" s="124">
        <f>MONTH(O1259)</f>
        <v/>
      </c>
      <c r="AG1259" s="124">
        <f>VLOOKUP(IFERROR(MID(AE1259,1,(FIND(",",AE1259,1)-1)),AE1259),Facility_Region_Mapping,2,FALSE)</f>
        <v/>
      </c>
      <c r="AH1259" s="124" t="n"/>
      <c r="AI1259" s="124">
        <f>IF(C1259&lt;&gt;"",IF(M1259="ESM User",getInterfaceName($C1259),"NA"),"")</f>
        <v/>
      </c>
      <c r="AJ1259" s="116">
        <f>IF(Q1259&lt;&gt;"",DATE(YEAR(Q1259), MONTH(Q1259), DAY(Q1259)),"")</f>
        <v/>
      </c>
      <c r="AK1259" s="130">
        <f>IF(Q1259&lt;&gt;0,Q1259-N1259,TODAY()-N1259)</f>
        <v/>
      </c>
      <c r="AL1259" s="112">
        <f>IF(F1259="Re-assigned",0,IF(H1259="Closed",0,IF(H1259="Service Restored",0,IF(H1259="",0,1))))</f>
        <v/>
      </c>
      <c r="AM1259" s="124">
        <f>IF(AL1259=0,"",IF(AK1259&gt;20.99,"Aged","Non-Aged"))</f>
        <v/>
      </c>
      <c r="AN1259" s="112">
        <f>IF(Q1259&lt;&gt;"",MONTH(Q1259),"")</f>
        <v/>
      </c>
      <c r="AO1259" s="112">
        <f>IFERROR(VALUE(V1259),0)</f>
        <v/>
      </c>
    </row>
    <row customFormat="1" customHeight="1" ht="29.25" r="1260" s="112" spans="1:41">
      <c r="A1260" s="127" t="n"/>
      <c r="B1260" s="113" t="n"/>
      <c r="C1260" s="127" t="n"/>
      <c r="D1260" s="127" t="n"/>
      <c r="E1260" s="114">
        <f>IF(F1260 &lt;&gt; "",VLOOKUP(F1260,CategoryLookup,2,FALSE), "")</f>
        <v/>
      </c>
      <c r="F1260" s="126" t="n"/>
      <c r="G1260" s="127" t="n"/>
      <c r="H1260" s="127" t="n"/>
      <c r="I1260" s="127" t="n"/>
      <c r="J1260" s="127" t="n"/>
      <c r="K1260" s="127" t="n"/>
      <c r="L1260" s="127" t="n"/>
      <c r="M1260" s="127" t="n"/>
      <c r="N1260" s="120" t="n"/>
      <c r="O1260" s="120" t="n"/>
      <c r="P1260" s="120" t="n"/>
      <c r="Q1260" s="120" t="n"/>
      <c r="R1260" s="121" t="n"/>
      <c r="S1260" s="121" t="n"/>
      <c r="T1260" s="121" t="n"/>
      <c r="U1260" s="121" t="n"/>
      <c r="V1260" s="117">
        <f>IF(P1260="NA","NA",IF(P1260&lt;&gt;"",TEXT(P1260-N1260,"[h].mm"),""))</f>
        <v/>
      </c>
      <c r="W1260" s="118">
        <f>IF(AND(R1260="",S1260=""),"",R1260+S1260)</f>
        <v/>
      </c>
      <c r="X1260" s="116">
        <f>IF(O1260&lt;&gt;"",DATE(YEAR(O1260), MONTH(O1260), DAY(O1260)),"")</f>
        <v/>
      </c>
      <c r="Y1260" s="122" t="n"/>
      <c r="Z1260" s="123" t="n"/>
      <c r="AA1260" s="117">
        <f>IF(F1260="Re-assigned","NA",IF(W1260="","",IF(W1260&gt;=VLOOKUP(D1260,SLAMatrix,3,FALSE),"Yes",IF(W1260&lt;VLOOKUP(D1260,SLAMatrix,2,FALSE),"No","Internal"))))</f>
        <v/>
      </c>
      <c r="AB1260" s="123" t="n"/>
      <c r="AC1260" s="123" t="n"/>
      <c r="AD1260" s="119" t="n"/>
      <c r="AE1260" s="125" t="n"/>
      <c r="AF1260" s="124">
        <f>MONTH(O1260)</f>
        <v/>
      </c>
      <c r="AG1260" s="124">
        <f>VLOOKUP(IFERROR(MID(AE1260,1,(FIND(",",AE1260,1)-1)),AE1260),Facility_Region_Mapping,2,FALSE)</f>
        <v/>
      </c>
      <c r="AH1260" s="124" t="n"/>
      <c r="AI1260" s="124">
        <f>IF(C1260&lt;&gt;"",IF(M1260="ESM User",getInterfaceName($C1260),"NA"),"")</f>
        <v/>
      </c>
      <c r="AJ1260" s="116">
        <f>IF(Q1260&lt;&gt;"",DATE(YEAR(Q1260), MONTH(Q1260), DAY(Q1260)),"")</f>
        <v/>
      </c>
      <c r="AK1260" s="130">
        <f>IF(Q1260&lt;&gt;0,Q1260-N1260,TODAY()-N1260)</f>
        <v/>
      </c>
      <c r="AL1260" s="112">
        <f>IF(F1260="Re-assigned",0,IF(H1260="Closed",0,IF(H1260="Service Restored",0,IF(H1260="",0,1))))</f>
        <v/>
      </c>
      <c r="AM1260" s="124">
        <f>IF(AL1260=0,"",IF(AK1260&gt;20.99,"Aged","Non-Aged"))</f>
        <v/>
      </c>
      <c r="AN1260" s="112">
        <f>IF(Q1260&lt;&gt;"",MONTH(Q1260),"")</f>
        <v/>
      </c>
      <c r="AO1260" s="112">
        <f>IFERROR(VALUE(V1260),0)</f>
        <v/>
      </c>
    </row>
    <row customFormat="1" customHeight="1" ht="29.25" r="1261" s="112" spans="1:41">
      <c r="A1261" s="127" t="n"/>
      <c r="B1261" s="113" t="n"/>
      <c r="C1261" s="127" t="n"/>
      <c r="D1261" s="127" t="n"/>
      <c r="E1261" s="114">
        <f>IF(F1261 &lt;&gt; "",VLOOKUP(F1261,CategoryLookup,2,FALSE), "")</f>
        <v/>
      </c>
      <c r="F1261" s="126" t="n"/>
      <c r="G1261" s="127" t="n"/>
      <c r="H1261" s="127" t="n"/>
      <c r="I1261" s="127" t="n"/>
      <c r="J1261" s="127" t="n"/>
      <c r="K1261" s="127" t="n"/>
      <c r="L1261" s="127" t="n"/>
      <c r="M1261" s="127" t="n"/>
      <c r="N1261" s="120" t="n"/>
      <c r="O1261" s="120" t="n"/>
      <c r="P1261" s="120" t="n"/>
      <c r="Q1261" s="120" t="n"/>
      <c r="R1261" s="121" t="n"/>
      <c r="S1261" s="121" t="n"/>
      <c r="T1261" s="121" t="n"/>
      <c r="U1261" s="121" t="n"/>
      <c r="V1261" s="117">
        <f>IF(P1261="NA","NA",IF(P1261&lt;&gt;"",TEXT(P1261-N1261,"[h].mm"),""))</f>
        <v/>
      </c>
      <c r="W1261" s="118">
        <f>IF(AND(R1261="",S1261=""),"",R1261+S1261)</f>
        <v/>
      </c>
      <c r="X1261" s="116">
        <f>IF(O1261&lt;&gt;"",DATE(YEAR(O1261), MONTH(O1261), DAY(O1261)),"")</f>
        <v/>
      </c>
      <c r="Y1261" s="122" t="n"/>
      <c r="Z1261" s="123" t="n"/>
      <c r="AA1261" s="117">
        <f>IF(F1261="Re-assigned","NA",IF(W1261="","",IF(W1261&gt;=VLOOKUP(D1261,SLAMatrix,3,FALSE),"Yes",IF(W1261&lt;VLOOKUP(D1261,SLAMatrix,2,FALSE),"No","Internal"))))</f>
        <v/>
      </c>
      <c r="AB1261" s="123" t="n"/>
      <c r="AC1261" s="123" t="n"/>
      <c r="AD1261" s="119" t="n"/>
      <c r="AE1261" s="125" t="n"/>
      <c r="AF1261" s="124">
        <f>MONTH(O1261)</f>
        <v/>
      </c>
      <c r="AG1261" s="124">
        <f>VLOOKUP(IFERROR(MID(AE1261,1,(FIND(",",AE1261,1)-1)),AE1261),Facility_Region_Mapping,2,FALSE)</f>
        <v/>
      </c>
      <c r="AH1261" s="124" t="n"/>
      <c r="AI1261" s="124">
        <f>IF(C1261&lt;&gt;"",IF(M1261="ESM User",getInterfaceName($C1261),"NA"),"")</f>
        <v/>
      </c>
      <c r="AJ1261" s="116">
        <f>IF(Q1261&lt;&gt;"",DATE(YEAR(Q1261), MONTH(Q1261), DAY(Q1261)),"")</f>
        <v/>
      </c>
      <c r="AK1261" s="130">
        <f>IF(Q1261&lt;&gt;0,Q1261-N1261,TODAY()-N1261)</f>
        <v/>
      </c>
      <c r="AL1261" s="112">
        <f>IF(F1261="Re-assigned",0,IF(H1261="Closed",0,IF(H1261="Service Restored",0,IF(H1261="",0,1))))</f>
        <v/>
      </c>
      <c r="AM1261" s="124">
        <f>IF(AL1261=0,"",IF(AK1261&gt;20.99,"Aged","Non-Aged"))</f>
        <v/>
      </c>
      <c r="AN1261" s="112">
        <f>IF(Q1261&lt;&gt;"",MONTH(Q1261),"")</f>
        <v/>
      </c>
      <c r="AO1261" s="112">
        <f>IFERROR(VALUE(V1261),0)</f>
        <v/>
      </c>
    </row>
    <row customFormat="1" customHeight="1" ht="29.25" r="1262" s="112" spans="1:41">
      <c r="A1262" s="127" t="n"/>
      <c r="B1262" s="113" t="n"/>
      <c r="C1262" s="127" t="n"/>
      <c r="D1262" s="127" t="n"/>
      <c r="E1262" s="114">
        <f>IF(F1262 &lt;&gt; "",VLOOKUP(F1262,CategoryLookup,2,FALSE), "")</f>
        <v/>
      </c>
      <c r="F1262" s="126" t="n"/>
      <c r="G1262" s="127" t="n"/>
      <c r="H1262" s="127" t="n"/>
      <c r="I1262" s="127" t="n"/>
      <c r="J1262" s="127" t="n"/>
      <c r="K1262" s="127" t="n"/>
      <c r="L1262" s="127" t="n"/>
      <c r="M1262" s="127" t="n"/>
      <c r="N1262" s="120" t="n"/>
      <c r="O1262" s="120" t="n"/>
      <c r="P1262" s="120" t="n"/>
      <c r="Q1262" s="120" t="n"/>
      <c r="R1262" s="121" t="n"/>
      <c r="S1262" s="121" t="n"/>
      <c r="T1262" s="121" t="n"/>
      <c r="U1262" s="121" t="n"/>
      <c r="V1262" s="117">
        <f>IF(P1262="NA","NA",IF(P1262&lt;&gt;"",TEXT(P1262-N1262,"[h].mm"),""))</f>
        <v/>
      </c>
      <c r="W1262" s="118">
        <f>IF(AND(R1262="",S1262=""),"",R1262+S1262)</f>
        <v/>
      </c>
      <c r="X1262" s="116">
        <f>IF(O1262&lt;&gt;"",DATE(YEAR(O1262), MONTH(O1262), DAY(O1262)),"")</f>
        <v/>
      </c>
      <c r="Y1262" s="122" t="n"/>
      <c r="Z1262" s="123" t="n"/>
      <c r="AA1262" s="117">
        <f>IF(F1262="Re-assigned","NA",IF(W1262="","",IF(W1262&gt;=VLOOKUP(D1262,SLAMatrix,3,FALSE),"Yes",IF(W1262&lt;VLOOKUP(D1262,SLAMatrix,2,FALSE),"No","Internal"))))</f>
        <v/>
      </c>
      <c r="AB1262" s="123" t="n"/>
      <c r="AC1262" s="123" t="n"/>
      <c r="AD1262" s="119" t="n"/>
      <c r="AE1262" s="125" t="n"/>
      <c r="AF1262" s="124">
        <f>MONTH(O1262)</f>
        <v/>
      </c>
      <c r="AG1262" s="124">
        <f>VLOOKUP(IFERROR(MID(AE1262,1,(FIND(",",AE1262,1)-1)),AE1262),Facility_Region_Mapping,2,FALSE)</f>
        <v/>
      </c>
      <c r="AH1262" s="124" t="n"/>
      <c r="AI1262" s="124">
        <f>IF(C1262&lt;&gt;"",IF(M1262="ESM User",getInterfaceName($C1262),"NA"),"")</f>
        <v/>
      </c>
      <c r="AJ1262" s="116">
        <f>IF(Q1262&lt;&gt;"",DATE(YEAR(Q1262), MONTH(Q1262), DAY(Q1262)),"")</f>
        <v/>
      </c>
      <c r="AK1262" s="130">
        <f>IF(Q1262&lt;&gt;0,Q1262-N1262,TODAY()-N1262)</f>
        <v/>
      </c>
      <c r="AL1262" s="112">
        <f>IF(F1262="Re-assigned",0,IF(H1262="Closed",0,IF(H1262="Service Restored",0,IF(H1262="",0,1))))</f>
        <v/>
      </c>
      <c r="AM1262" s="124">
        <f>IF(AL1262=0,"",IF(AK1262&gt;20.99,"Aged","Non-Aged"))</f>
        <v/>
      </c>
      <c r="AN1262" s="112">
        <f>IF(Q1262&lt;&gt;"",MONTH(Q1262),"")</f>
        <v/>
      </c>
      <c r="AO1262" s="112">
        <f>IFERROR(VALUE(V1262),0)</f>
        <v/>
      </c>
    </row>
    <row customFormat="1" customHeight="1" ht="29.25" r="1263" s="112" spans="1:41">
      <c r="A1263" s="127" t="n"/>
      <c r="B1263" s="113" t="n"/>
      <c r="C1263" s="127" t="n"/>
      <c r="D1263" s="127" t="n"/>
      <c r="E1263" s="114">
        <f>IF(F1263 &lt;&gt; "",VLOOKUP(F1263,CategoryLookup,2,FALSE), "")</f>
        <v/>
      </c>
      <c r="F1263" s="126" t="n"/>
      <c r="G1263" s="127" t="n"/>
      <c r="H1263" s="127" t="n"/>
      <c r="I1263" s="127" t="n"/>
      <c r="J1263" s="127" t="n"/>
      <c r="K1263" s="127" t="n"/>
      <c r="L1263" s="127" t="n"/>
      <c r="M1263" s="127" t="n"/>
      <c r="N1263" s="120" t="n"/>
      <c r="O1263" s="120" t="n"/>
      <c r="P1263" s="120" t="n"/>
      <c r="Q1263" s="120" t="n"/>
      <c r="R1263" s="121" t="n"/>
      <c r="S1263" s="121" t="n"/>
      <c r="T1263" s="121" t="n"/>
      <c r="U1263" s="121" t="n"/>
      <c r="V1263" s="117">
        <f>IF(P1263="NA","NA",IF(P1263&lt;&gt;"",TEXT(P1263-N1263,"[h].mm"),""))</f>
        <v/>
      </c>
      <c r="W1263" s="118">
        <f>IF(AND(R1263="",S1263=""),"",R1263+S1263)</f>
        <v/>
      </c>
      <c r="X1263" s="116">
        <f>IF(O1263&lt;&gt;"",DATE(YEAR(O1263), MONTH(O1263), DAY(O1263)),"")</f>
        <v/>
      </c>
      <c r="Y1263" s="122" t="n"/>
      <c r="Z1263" s="123" t="n"/>
      <c r="AA1263" s="117">
        <f>IF(F1263="Re-assigned","NA",IF(W1263="","",IF(W1263&gt;=VLOOKUP(D1263,SLAMatrix,3,FALSE),"Yes",IF(W1263&lt;VLOOKUP(D1263,SLAMatrix,2,FALSE),"No","Internal"))))</f>
        <v/>
      </c>
      <c r="AB1263" s="123" t="n"/>
      <c r="AC1263" s="123" t="n"/>
      <c r="AD1263" s="119" t="n"/>
      <c r="AE1263" s="125" t="n"/>
      <c r="AF1263" s="124">
        <f>MONTH(O1263)</f>
        <v/>
      </c>
      <c r="AG1263" s="124">
        <f>VLOOKUP(IFERROR(MID(AE1263,1,(FIND(",",AE1263,1)-1)),AE1263),Facility_Region_Mapping,2,FALSE)</f>
        <v/>
      </c>
      <c r="AH1263" s="124" t="n"/>
      <c r="AI1263" s="124">
        <f>IF(C1263&lt;&gt;"",IF(M1263="ESM User",getInterfaceName($C1263),"NA"),"")</f>
        <v/>
      </c>
      <c r="AJ1263" s="116">
        <f>IF(Q1263&lt;&gt;"",DATE(YEAR(Q1263), MONTH(Q1263), DAY(Q1263)),"")</f>
        <v/>
      </c>
      <c r="AK1263" s="130">
        <f>IF(Q1263&lt;&gt;0,Q1263-N1263,TODAY()-N1263)</f>
        <v/>
      </c>
      <c r="AL1263" s="112">
        <f>IF(F1263="Re-assigned",0,IF(H1263="Closed",0,IF(H1263="Service Restored",0,IF(H1263="",0,1))))</f>
        <v/>
      </c>
      <c r="AM1263" s="124">
        <f>IF(AL1263=0,"",IF(AK1263&gt;20.99,"Aged","Non-Aged"))</f>
        <v/>
      </c>
      <c r="AN1263" s="112">
        <f>IF(Q1263&lt;&gt;"",MONTH(Q1263),"")</f>
        <v/>
      </c>
      <c r="AO1263" s="112">
        <f>IFERROR(VALUE(V1263),0)</f>
        <v/>
      </c>
    </row>
    <row customFormat="1" customHeight="1" ht="29.25" r="1264" s="112" spans="1:41">
      <c r="A1264" s="127" t="n"/>
      <c r="B1264" s="113" t="n"/>
      <c r="C1264" s="127" t="n"/>
      <c r="D1264" s="127" t="n"/>
      <c r="E1264" s="114">
        <f>IF(F1264 &lt;&gt; "",VLOOKUP(F1264,CategoryLookup,2,FALSE), "")</f>
        <v/>
      </c>
      <c r="F1264" s="126" t="n"/>
      <c r="G1264" s="127" t="n"/>
      <c r="H1264" s="127" t="n"/>
      <c r="I1264" s="127" t="n"/>
      <c r="J1264" s="127" t="n"/>
      <c r="K1264" s="127" t="n"/>
      <c r="L1264" s="127" t="n"/>
      <c r="M1264" s="127" t="n"/>
      <c r="N1264" s="120" t="n"/>
      <c r="O1264" s="120" t="n"/>
      <c r="P1264" s="120" t="n"/>
      <c r="Q1264" s="120" t="n"/>
      <c r="R1264" s="121" t="n"/>
      <c r="S1264" s="121" t="n"/>
      <c r="T1264" s="121" t="n"/>
      <c r="U1264" s="121" t="n"/>
      <c r="V1264" s="117">
        <f>IF(P1264="NA","NA",IF(P1264&lt;&gt;"",TEXT(P1264-N1264,"[h].mm"),""))</f>
        <v/>
      </c>
      <c r="W1264" s="118">
        <f>IF(AND(R1264="",S1264=""),"",R1264+S1264)</f>
        <v/>
      </c>
      <c r="X1264" s="116">
        <f>IF(O1264&lt;&gt;"",DATE(YEAR(O1264), MONTH(O1264), DAY(O1264)),"")</f>
        <v/>
      </c>
      <c r="Y1264" s="122" t="n"/>
      <c r="Z1264" s="123" t="n"/>
      <c r="AA1264" s="117">
        <f>IF(F1264="Re-assigned","NA",IF(W1264="","",IF(W1264&gt;=VLOOKUP(D1264,SLAMatrix,3,FALSE),"Yes",IF(W1264&lt;VLOOKUP(D1264,SLAMatrix,2,FALSE),"No","Internal"))))</f>
        <v/>
      </c>
      <c r="AB1264" s="123" t="n"/>
      <c r="AC1264" s="123" t="n"/>
      <c r="AD1264" s="119" t="n"/>
      <c r="AE1264" s="125" t="n"/>
      <c r="AF1264" s="124">
        <f>MONTH(O1264)</f>
        <v/>
      </c>
      <c r="AG1264" s="124">
        <f>VLOOKUP(IFERROR(MID(AE1264,1,(FIND(",",AE1264,1)-1)),AE1264),Facility_Region_Mapping,2,FALSE)</f>
        <v/>
      </c>
      <c r="AH1264" s="124" t="n"/>
      <c r="AI1264" s="124">
        <f>IF(C1264&lt;&gt;"",IF(M1264="ESM User",getInterfaceName($C1264),"NA"),"")</f>
        <v/>
      </c>
      <c r="AJ1264" s="116">
        <f>IF(Q1264&lt;&gt;"",DATE(YEAR(Q1264), MONTH(Q1264), DAY(Q1264)),"")</f>
        <v/>
      </c>
      <c r="AK1264" s="130">
        <f>IF(Q1264&lt;&gt;0,Q1264-N1264,TODAY()-N1264)</f>
        <v/>
      </c>
      <c r="AL1264" s="112">
        <f>IF(F1264="Re-assigned",0,IF(H1264="Closed",0,IF(H1264="Service Restored",0,IF(H1264="",0,1))))</f>
        <v/>
      </c>
      <c r="AM1264" s="124">
        <f>IF(AL1264=0,"",IF(AK1264&gt;20.99,"Aged","Non-Aged"))</f>
        <v/>
      </c>
      <c r="AN1264" s="112">
        <f>IF(Q1264&lt;&gt;"",MONTH(Q1264),"")</f>
        <v/>
      </c>
      <c r="AO1264" s="112">
        <f>IFERROR(VALUE(V1264),0)</f>
        <v/>
      </c>
    </row>
    <row customFormat="1" customHeight="1" ht="29.25" r="1265" s="112" spans="1:41">
      <c r="A1265" s="127" t="n"/>
      <c r="B1265" s="113" t="n"/>
      <c r="C1265" s="127" t="n"/>
      <c r="D1265" s="127" t="n"/>
      <c r="E1265" s="114">
        <f>IF(F1265 &lt;&gt; "",VLOOKUP(F1265,CategoryLookup,2,FALSE), "")</f>
        <v/>
      </c>
      <c r="F1265" s="126" t="n"/>
      <c r="G1265" s="127" t="n"/>
      <c r="H1265" s="127" t="n"/>
      <c r="I1265" s="127" t="n"/>
      <c r="J1265" s="127" t="n"/>
      <c r="K1265" s="127" t="n"/>
      <c r="L1265" s="127" t="n"/>
      <c r="M1265" s="127" t="n"/>
      <c r="N1265" s="120" t="n"/>
      <c r="O1265" s="120" t="n"/>
      <c r="P1265" s="120" t="n"/>
      <c r="Q1265" s="120" t="n"/>
      <c r="R1265" s="121" t="n"/>
      <c r="S1265" s="121" t="n"/>
      <c r="T1265" s="121" t="n"/>
      <c r="U1265" s="121" t="n"/>
      <c r="V1265" s="117">
        <f>IF(P1265="NA","NA",IF(P1265&lt;&gt;"",TEXT(P1265-N1265,"[h].mm"),""))</f>
        <v/>
      </c>
      <c r="W1265" s="118">
        <f>IF(AND(R1265="",S1265=""),"",R1265+S1265)</f>
        <v/>
      </c>
      <c r="X1265" s="116">
        <f>IF(O1265&lt;&gt;"",DATE(YEAR(O1265), MONTH(O1265), DAY(O1265)),"")</f>
        <v/>
      </c>
      <c r="Y1265" s="122" t="n"/>
      <c r="Z1265" s="123" t="n"/>
      <c r="AA1265" s="117">
        <f>IF(F1265="Re-assigned","NA",IF(W1265="","",IF(W1265&gt;=VLOOKUP(D1265,SLAMatrix,3,FALSE),"Yes",IF(W1265&lt;VLOOKUP(D1265,SLAMatrix,2,FALSE),"No","Internal"))))</f>
        <v/>
      </c>
      <c r="AB1265" s="123" t="n"/>
      <c r="AC1265" s="123" t="n"/>
      <c r="AD1265" s="119" t="n"/>
      <c r="AE1265" s="125" t="n"/>
      <c r="AF1265" s="124">
        <f>MONTH(O1265)</f>
        <v/>
      </c>
      <c r="AG1265" s="124">
        <f>VLOOKUP(IFERROR(MID(AE1265,1,(FIND(",",AE1265,1)-1)),AE1265),Facility_Region_Mapping,2,FALSE)</f>
        <v/>
      </c>
      <c r="AH1265" s="124" t="n"/>
      <c r="AI1265" s="124">
        <f>IF(C1265&lt;&gt;"",IF(M1265="ESM User",getInterfaceName($C1265),"NA"),"")</f>
        <v/>
      </c>
      <c r="AJ1265" s="116">
        <f>IF(Q1265&lt;&gt;"",DATE(YEAR(Q1265), MONTH(Q1265), DAY(Q1265)),"")</f>
        <v/>
      </c>
      <c r="AK1265" s="130">
        <f>IF(Q1265&lt;&gt;0,Q1265-N1265,TODAY()-N1265)</f>
        <v/>
      </c>
      <c r="AL1265" s="112">
        <f>IF(F1265="Re-assigned",0,IF(H1265="Closed",0,IF(H1265="Service Restored",0,IF(H1265="",0,1))))</f>
        <v/>
      </c>
      <c r="AM1265" s="124">
        <f>IF(AL1265=0,"",IF(AK1265&gt;20.99,"Aged","Non-Aged"))</f>
        <v/>
      </c>
      <c r="AN1265" s="112">
        <f>IF(Q1265&lt;&gt;"",MONTH(Q1265),"")</f>
        <v/>
      </c>
      <c r="AO1265" s="112">
        <f>IFERROR(VALUE(V1265),0)</f>
        <v/>
      </c>
    </row>
    <row customFormat="1" customHeight="1" ht="29.25" r="1266" s="112" spans="1:41">
      <c r="A1266" s="127" t="n"/>
      <c r="B1266" s="113" t="n"/>
      <c r="C1266" s="127" t="n"/>
      <c r="D1266" s="127" t="n"/>
      <c r="E1266" s="114">
        <f>IF(F1266 &lt;&gt; "",VLOOKUP(F1266,CategoryLookup,2,FALSE), "")</f>
        <v/>
      </c>
      <c r="F1266" s="126" t="n"/>
      <c r="G1266" s="127" t="n"/>
      <c r="H1266" s="127" t="n"/>
      <c r="I1266" s="127" t="n"/>
      <c r="J1266" s="127" t="n"/>
      <c r="K1266" s="127" t="n"/>
      <c r="L1266" s="127" t="n"/>
      <c r="M1266" s="127" t="n"/>
      <c r="N1266" s="120" t="n"/>
      <c r="O1266" s="120" t="n"/>
      <c r="P1266" s="120" t="n"/>
      <c r="Q1266" s="120" t="n"/>
      <c r="R1266" s="121" t="n"/>
      <c r="S1266" s="121" t="n"/>
      <c r="T1266" s="121" t="n"/>
      <c r="U1266" s="121" t="n"/>
      <c r="V1266" s="117">
        <f>IF(P1266="NA","NA",IF(P1266&lt;&gt;"",TEXT(P1266-N1266,"[h].mm"),""))</f>
        <v/>
      </c>
      <c r="W1266" s="118">
        <f>IF(AND(R1266="",S1266=""),"",R1266+S1266)</f>
        <v/>
      </c>
      <c r="X1266" s="116">
        <f>IF(O1266&lt;&gt;"",DATE(YEAR(O1266), MONTH(O1266), DAY(O1266)),"")</f>
        <v/>
      </c>
      <c r="Y1266" s="122" t="n"/>
      <c r="Z1266" s="123" t="n"/>
      <c r="AA1266" s="117">
        <f>IF(F1266="Re-assigned","NA",IF(W1266="","",IF(W1266&gt;=VLOOKUP(D1266,SLAMatrix,3,FALSE),"Yes",IF(W1266&lt;VLOOKUP(D1266,SLAMatrix,2,FALSE),"No","Internal"))))</f>
        <v/>
      </c>
      <c r="AB1266" s="123" t="n"/>
      <c r="AC1266" s="123" t="n"/>
      <c r="AD1266" s="119" t="n"/>
      <c r="AE1266" s="125" t="n"/>
      <c r="AF1266" s="124">
        <f>MONTH(O1266)</f>
        <v/>
      </c>
      <c r="AG1266" s="124">
        <f>VLOOKUP(IFERROR(MID(AE1266,1,(FIND(",",AE1266,1)-1)),AE1266),Facility_Region_Mapping,2,FALSE)</f>
        <v/>
      </c>
      <c r="AH1266" s="124" t="n"/>
      <c r="AI1266" s="124">
        <f>IF(C1266&lt;&gt;"",IF(M1266="ESM User",getInterfaceName($C1266),"NA"),"")</f>
        <v/>
      </c>
      <c r="AJ1266" s="116">
        <f>IF(Q1266&lt;&gt;"",DATE(YEAR(Q1266), MONTH(Q1266), DAY(Q1266)),"")</f>
        <v/>
      </c>
      <c r="AK1266" s="130">
        <f>IF(Q1266&lt;&gt;0,Q1266-N1266,TODAY()-N1266)</f>
        <v/>
      </c>
      <c r="AL1266" s="112">
        <f>IF(F1266="Re-assigned",0,IF(H1266="Closed",0,IF(H1266="Service Restored",0,IF(H1266="",0,1))))</f>
        <v/>
      </c>
      <c r="AM1266" s="124">
        <f>IF(AL1266=0,"",IF(AK1266&gt;20.99,"Aged","Non-Aged"))</f>
        <v/>
      </c>
      <c r="AN1266" s="112">
        <f>IF(Q1266&lt;&gt;"",MONTH(Q1266),"")</f>
        <v/>
      </c>
      <c r="AO1266" s="112">
        <f>IFERROR(VALUE(V1266),0)</f>
        <v/>
      </c>
    </row>
    <row customFormat="1" customHeight="1" ht="29.25" r="1267" s="112" spans="1:41">
      <c r="A1267" s="127" t="n"/>
      <c r="B1267" s="113" t="n"/>
      <c r="C1267" s="127" t="n"/>
      <c r="D1267" s="127" t="n"/>
      <c r="E1267" s="114">
        <f>IF(F1267 &lt;&gt; "",VLOOKUP(F1267,CategoryLookup,2,FALSE), "")</f>
        <v/>
      </c>
      <c r="F1267" s="126" t="n"/>
      <c r="G1267" s="127" t="n"/>
      <c r="H1267" s="127" t="n"/>
      <c r="I1267" s="127" t="n"/>
      <c r="J1267" s="127" t="n"/>
      <c r="K1267" s="127" t="n"/>
      <c r="L1267" s="127" t="n"/>
      <c r="M1267" s="127" t="n"/>
      <c r="N1267" s="120" t="n"/>
      <c r="O1267" s="120" t="n"/>
      <c r="P1267" s="120" t="n"/>
      <c r="Q1267" s="120" t="n"/>
      <c r="R1267" s="121" t="n"/>
      <c r="S1267" s="121" t="n"/>
      <c r="T1267" s="121" t="n"/>
      <c r="U1267" s="121" t="n"/>
      <c r="V1267" s="117">
        <f>IF(P1267="NA","NA",IF(P1267&lt;&gt;"",TEXT(P1267-N1267,"[h].mm"),""))</f>
        <v/>
      </c>
      <c r="W1267" s="118">
        <f>IF(AND(R1267="",S1267=""),"",R1267+S1267)</f>
        <v/>
      </c>
      <c r="X1267" s="116">
        <f>IF(O1267&lt;&gt;"",DATE(YEAR(O1267), MONTH(O1267), DAY(O1267)),"")</f>
        <v/>
      </c>
      <c r="Y1267" s="122" t="n"/>
      <c r="Z1267" s="123" t="n"/>
      <c r="AA1267" s="117">
        <f>IF(F1267="Re-assigned","NA",IF(W1267="","",IF(W1267&gt;=VLOOKUP(D1267,SLAMatrix,3,FALSE),"Yes",IF(W1267&lt;VLOOKUP(D1267,SLAMatrix,2,FALSE),"No","Internal"))))</f>
        <v/>
      </c>
      <c r="AB1267" s="123" t="n"/>
      <c r="AC1267" s="123" t="n"/>
      <c r="AD1267" s="119" t="n"/>
      <c r="AE1267" s="125" t="n"/>
      <c r="AF1267" s="124">
        <f>MONTH(O1267)</f>
        <v/>
      </c>
      <c r="AG1267" s="124">
        <f>VLOOKUP(IFERROR(MID(AE1267,1,(FIND(",",AE1267,1)-1)),AE1267),Facility_Region_Mapping,2,FALSE)</f>
        <v/>
      </c>
      <c r="AH1267" s="124" t="n"/>
      <c r="AI1267" s="124">
        <f>IF(C1267&lt;&gt;"",IF(M1267="ESM User",getInterfaceName($C1267),"NA"),"")</f>
        <v/>
      </c>
      <c r="AJ1267" s="116">
        <f>IF(Q1267&lt;&gt;"",DATE(YEAR(Q1267), MONTH(Q1267), DAY(Q1267)),"")</f>
        <v/>
      </c>
      <c r="AK1267" s="130">
        <f>IF(Q1267&lt;&gt;0,Q1267-N1267,TODAY()-N1267)</f>
        <v/>
      </c>
      <c r="AL1267" s="112">
        <f>IF(F1267="Re-assigned",0,IF(H1267="Closed",0,IF(H1267="Service Restored",0,IF(H1267="",0,1))))</f>
        <v/>
      </c>
      <c r="AM1267" s="124">
        <f>IF(AL1267=0,"",IF(AK1267&gt;20.99,"Aged","Non-Aged"))</f>
        <v/>
      </c>
      <c r="AN1267" s="112">
        <f>IF(Q1267&lt;&gt;"",MONTH(Q1267),"")</f>
        <v/>
      </c>
      <c r="AO1267" s="112">
        <f>IFERROR(VALUE(V1267),0)</f>
        <v/>
      </c>
    </row>
    <row customFormat="1" customHeight="1" ht="29.25" r="1268" s="112" spans="1:41">
      <c r="A1268" s="127" t="n"/>
      <c r="B1268" s="113" t="n"/>
      <c r="C1268" s="127" t="n"/>
      <c r="D1268" s="127" t="n"/>
      <c r="E1268" s="114">
        <f>IF(F1268 &lt;&gt; "",VLOOKUP(F1268,CategoryLookup,2,FALSE), "")</f>
        <v/>
      </c>
      <c r="F1268" s="126" t="n"/>
      <c r="G1268" s="127" t="n"/>
      <c r="H1268" s="127" t="n"/>
      <c r="I1268" s="127" t="n"/>
      <c r="J1268" s="127" t="n"/>
      <c r="K1268" s="127" t="n"/>
      <c r="L1268" s="127" t="n"/>
      <c r="M1268" s="127" t="n"/>
      <c r="N1268" s="120" t="n"/>
      <c r="O1268" s="120" t="n"/>
      <c r="P1268" s="120" t="n"/>
      <c r="Q1268" s="120" t="n"/>
      <c r="R1268" s="121" t="n"/>
      <c r="S1268" s="121" t="n"/>
      <c r="T1268" s="121" t="n"/>
      <c r="U1268" s="121" t="n"/>
      <c r="V1268" s="117">
        <f>IF(P1268="NA","NA",IF(P1268&lt;&gt;"",TEXT(P1268-N1268,"[h].mm"),""))</f>
        <v/>
      </c>
      <c r="W1268" s="118">
        <f>IF(AND(R1268="",S1268=""),"",R1268+S1268)</f>
        <v/>
      </c>
      <c r="X1268" s="116">
        <f>IF(O1268&lt;&gt;"",DATE(YEAR(O1268), MONTH(O1268), DAY(O1268)),"")</f>
        <v/>
      </c>
      <c r="Y1268" s="122" t="n"/>
      <c r="Z1268" s="123" t="n"/>
      <c r="AA1268" s="117">
        <f>IF(F1268="Re-assigned","NA",IF(W1268="","",IF(W1268&gt;=VLOOKUP(D1268,SLAMatrix,3,FALSE),"Yes",IF(W1268&lt;VLOOKUP(D1268,SLAMatrix,2,FALSE),"No","Internal"))))</f>
        <v/>
      </c>
      <c r="AB1268" s="123" t="n"/>
      <c r="AC1268" s="123" t="n"/>
      <c r="AD1268" s="119" t="n"/>
      <c r="AE1268" s="125" t="n"/>
      <c r="AF1268" s="124">
        <f>MONTH(O1268)</f>
        <v/>
      </c>
      <c r="AG1268" s="124">
        <f>VLOOKUP(IFERROR(MID(AE1268,1,(FIND(",",AE1268,1)-1)),AE1268),Facility_Region_Mapping,2,FALSE)</f>
        <v/>
      </c>
      <c r="AH1268" s="124" t="n"/>
      <c r="AI1268" s="124">
        <f>IF(C1268&lt;&gt;"",IF(M1268="ESM User",getInterfaceName($C1268),"NA"),"")</f>
        <v/>
      </c>
      <c r="AJ1268" s="116">
        <f>IF(Q1268&lt;&gt;"",DATE(YEAR(Q1268), MONTH(Q1268), DAY(Q1268)),"")</f>
        <v/>
      </c>
      <c r="AK1268" s="130">
        <f>IF(Q1268&lt;&gt;0,Q1268-N1268,TODAY()-N1268)</f>
        <v/>
      </c>
      <c r="AL1268" s="112">
        <f>IF(F1268="Re-assigned",0,IF(H1268="Closed",0,IF(H1268="Service Restored",0,IF(H1268="",0,1))))</f>
        <v/>
      </c>
      <c r="AM1268" s="124">
        <f>IF(AL1268=0,"",IF(AK1268&gt;20.99,"Aged","Non-Aged"))</f>
        <v/>
      </c>
      <c r="AN1268" s="112">
        <f>IF(Q1268&lt;&gt;"",MONTH(Q1268),"")</f>
        <v/>
      </c>
      <c r="AO1268" s="112">
        <f>IFERROR(VALUE(V1268),0)</f>
        <v/>
      </c>
    </row>
    <row customFormat="1" customHeight="1" ht="29.25" r="1269" s="112" spans="1:41">
      <c r="A1269" s="127" t="n"/>
      <c r="B1269" s="113" t="n"/>
      <c r="C1269" s="127" t="n"/>
      <c r="D1269" s="127" t="n"/>
      <c r="E1269" s="114">
        <f>IF(F1269 &lt;&gt; "",VLOOKUP(F1269,CategoryLookup,2,FALSE), "")</f>
        <v/>
      </c>
      <c r="F1269" s="126" t="n"/>
      <c r="G1269" s="127" t="n"/>
      <c r="H1269" s="127" t="n"/>
      <c r="I1269" s="127" t="n"/>
      <c r="J1269" s="127" t="n"/>
      <c r="K1269" s="127" t="n"/>
      <c r="L1269" s="127" t="n"/>
      <c r="M1269" s="127" t="n"/>
      <c r="N1269" s="120" t="n"/>
      <c r="O1269" s="120" t="n"/>
      <c r="P1269" s="120" t="n"/>
      <c r="Q1269" s="120" t="n"/>
      <c r="R1269" s="121" t="n"/>
      <c r="S1269" s="121" t="n"/>
      <c r="T1269" s="121" t="n"/>
      <c r="U1269" s="121" t="n"/>
      <c r="V1269" s="117">
        <f>IF(P1269="NA","NA",IF(P1269&lt;&gt;"",TEXT(P1269-N1269,"[h].mm"),""))</f>
        <v/>
      </c>
      <c r="W1269" s="118">
        <f>IF(AND(R1269="",S1269=""),"",R1269+S1269)</f>
        <v/>
      </c>
      <c r="X1269" s="116">
        <f>IF(O1269&lt;&gt;"",DATE(YEAR(O1269), MONTH(O1269), DAY(O1269)),"")</f>
        <v/>
      </c>
      <c r="Y1269" s="122" t="n"/>
      <c r="Z1269" s="123" t="n"/>
      <c r="AA1269" s="117">
        <f>IF(F1269="Re-assigned","NA",IF(W1269="","",IF(W1269&gt;=VLOOKUP(D1269,SLAMatrix,3,FALSE),"Yes",IF(W1269&lt;VLOOKUP(D1269,SLAMatrix,2,FALSE),"No","Internal"))))</f>
        <v/>
      </c>
      <c r="AB1269" s="123" t="n"/>
      <c r="AC1269" s="123" t="n"/>
      <c r="AD1269" s="119" t="n"/>
      <c r="AE1269" s="125" t="n"/>
      <c r="AF1269" s="124">
        <f>MONTH(O1269)</f>
        <v/>
      </c>
      <c r="AG1269" s="124">
        <f>VLOOKUP(IFERROR(MID(AE1269,1,(FIND(",",AE1269,1)-1)),AE1269),Facility_Region_Mapping,2,FALSE)</f>
        <v/>
      </c>
      <c r="AH1269" s="124" t="n"/>
      <c r="AI1269" s="124">
        <f>IF(C1269&lt;&gt;"",IF(M1269="ESM User",getInterfaceName($C1269),"NA"),"")</f>
        <v/>
      </c>
      <c r="AJ1269" s="116">
        <f>IF(Q1269&lt;&gt;"",DATE(YEAR(Q1269), MONTH(Q1269), DAY(Q1269)),"")</f>
        <v/>
      </c>
      <c r="AK1269" s="130">
        <f>IF(Q1269&lt;&gt;0,Q1269-N1269,TODAY()-N1269)</f>
        <v/>
      </c>
      <c r="AL1269" s="112">
        <f>IF(F1269="Re-assigned",0,IF(H1269="Closed",0,IF(H1269="Service Restored",0,IF(H1269="",0,1))))</f>
        <v/>
      </c>
      <c r="AM1269" s="124">
        <f>IF(AL1269=0,"",IF(AK1269&gt;20.99,"Aged","Non-Aged"))</f>
        <v/>
      </c>
      <c r="AN1269" s="112">
        <f>IF(Q1269&lt;&gt;"",MONTH(Q1269),"")</f>
        <v/>
      </c>
      <c r="AO1269" s="112">
        <f>IFERROR(VALUE(V1269),0)</f>
        <v/>
      </c>
    </row>
    <row customFormat="1" customHeight="1" ht="29.25" r="1270" s="112" spans="1:41">
      <c r="A1270" s="127" t="n"/>
      <c r="B1270" s="113" t="n"/>
      <c r="C1270" s="127" t="n"/>
      <c r="D1270" s="127" t="n"/>
      <c r="E1270" s="114">
        <f>IF(F1270 &lt;&gt; "",VLOOKUP(F1270,CategoryLookup,2,FALSE), "")</f>
        <v/>
      </c>
      <c r="F1270" s="126" t="n"/>
      <c r="G1270" s="127" t="n"/>
      <c r="H1270" s="127" t="n"/>
      <c r="I1270" s="127" t="n"/>
      <c r="J1270" s="127" t="n"/>
      <c r="K1270" s="127" t="n"/>
      <c r="L1270" s="127" t="n"/>
      <c r="M1270" s="127" t="n"/>
      <c r="N1270" s="120" t="n"/>
      <c r="O1270" s="120" t="n"/>
      <c r="P1270" s="120" t="n"/>
      <c r="Q1270" s="120" t="n"/>
      <c r="R1270" s="121" t="n"/>
      <c r="S1270" s="121" t="n"/>
      <c r="T1270" s="121" t="n"/>
      <c r="U1270" s="121" t="n"/>
      <c r="V1270" s="117">
        <f>IF(P1270="NA","NA",IF(P1270&lt;&gt;"",TEXT(P1270-N1270,"[h].mm"),""))</f>
        <v/>
      </c>
      <c r="W1270" s="118">
        <f>IF(AND(R1270="",S1270=""),"",R1270+S1270)</f>
        <v/>
      </c>
      <c r="X1270" s="116">
        <f>IF(O1270&lt;&gt;"",DATE(YEAR(O1270), MONTH(O1270), DAY(O1270)),"")</f>
        <v/>
      </c>
      <c r="Y1270" s="122" t="n"/>
      <c r="Z1270" s="123" t="n"/>
      <c r="AA1270" s="117">
        <f>IF(F1270="Re-assigned","NA",IF(W1270="","",IF(W1270&gt;=VLOOKUP(D1270,SLAMatrix,3,FALSE),"Yes",IF(W1270&lt;VLOOKUP(D1270,SLAMatrix,2,FALSE),"No","Internal"))))</f>
        <v/>
      </c>
      <c r="AB1270" s="123" t="n"/>
      <c r="AC1270" s="123" t="n"/>
      <c r="AD1270" s="119" t="n"/>
      <c r="AE1270" s="125" t="n"/>
      <c r="AF1270" s="124">
        <f>MONTH(O1270)</f>
        <v/>
      </c>
      <c r="AG1270" s="124">
        <f>VLOOKUP(IFERROR(MID(AE1270,1,(FIND(",",AE1270,1)-1)),AE1270),Facility_Region_Mapping,2,FALSE)</f>
        <v/>
      </c>
      <c r="AH1270" s="124" t="n"/>
      <c r="AI1270" s="124">
        <f>IF(C1270&lt;&gt;"",IF(M1270="ESM User",getInterfaceName($C1270),"NA"),"")</f>
        <v/>
      </c>
      <c r="AJ1270" s="116">
        <f>IF(Q1270&lt;&gt;"",DATE(YEAR(Q1270), MONTH(Q1270), DAY(Q1270)),"")</f>
        <v/>
      </c>
      <c r="AK1270" s="130">
        <f>IF(Q1270&lt;&gt;0,Q1270-N1270,TODAY()-N1270)</f>
        <v/>
      </c>
      <c r="AL1270" s="112">
        <f>IF(F1270="Re-assigned",0,IF(H1270="Closed",0,IF(H1270="Service Restored",0,IF(H1270="",0,1))))</f>
        <v/>
      </c>
      <c r="AM1270" s="124">
        <f>IF(AL1270=0,"",IF(AK1270&gt;20.99,"Aged","Non-Aged"))</f>
        <v/>
      </c>
      <c r="AN1270" s="112">
        <f>IF(Q1270&lt;&gt;"",MONTH(Q1270),"")</f>
        <v/>
      </c>
      <c r="AO1270" s="112">
        <f>IFERROR(VALUE(V1270),0)</f>
        <v/>
      </c>
    </row>
    <row customFormat="1" customHeight="1" ht="29.25" r="1271" s="112" spans="1:41">
      <c r="A1271" s="127" t="n"/>
      <c r="B1271" s="113" t="n"/>
      <c r="C1271" s="127" t="n"/>
      <c r="D1271" s="127" t="n"/>
      <c r="E1271" s="114">
        <f>IF(F1271 &lt;&gt; "",VLOOKUP(F1271,CategoryLookup,2,FALSE), "")</f>
        <v/>
      </c>
      <c r="F1271" s="126" t="n"/>
      <c r="G1271" s="127" t="n"/>
      <c r="H1271" s="127" t="n"/>
      <c r="I1271" s="127" t="n"/>
      <c r="J1271" s="127" t="n"/>
      <c r="K1271" s="127" t="n"/>
      <c r="L1271" s="127" t="n"/>
      <c r="M1271" s="127" t="n"/>
      <c r="N1271" s="120" t="n"/>
      <c r="O1271" s="120" t="n"/>
      <c r="P1271" s="120" t="n"/>
      <c r="Q1271" s="120" t="n"/>
      <c r="R1271" s="121" t="n"/>
      <c r="S1271" s="121" t="n"/>
      <c r="T1271" s="121" t="n"/>
      <c r="U1271" s="121" t="n"/>
      <c r="V1271" s="117">
        <f>IF(P1271="NA","NA",IF(P1271&lt;&gt;"",TEXT(P1271-N1271,"[h].mm"),""))</f>
        <v/>
      </c>
      <c r="W1271" s="118">
        <f>IF(AND(R1271="",S1271=""),"",R1271+S1271)</f>
        <v/>
      </c>
      <c r="X1271" s="116">
        <f>IF(O1271&lt;&gt;"",DATE(YEAR(O1271), MONTH(O1271), DAY(O1271)),"")</f>
        <v/>
      </c>
      <c r="Y1271" s="122" t="n"/>
      <c r="Z1271" s="123" t="n"/>
      <c r="AA1271" s="117">
        <f>IF(F1271="Re-assigned","NA",IF(W1271="","",IF(W1271&gt;=VLOOKUP(D1271,SLAMatrix,3,FALSE),"Yes",IF(W1271&lt;VLOOKUP(D1271,SLAMatrix,2,FALSE),"No","Internal"))))</f>
        <v/>
      </c>
      <c r="AB1271" s="123" t="n"/>
      <c r="AC1271" s="123" t="n"/>
      <c r="AD1271" s="119" t="n"/>
      <c r="AE1271" s="125" t="n"/>
      <c r="AF1271" s="124">
        <f>MONTH(O1271)</f>
        <v/>
      </c>
      <c r="AG1271" s="124">
        <f>VLOOKUP(IFERROR(MID(AE1271,1,(FIND(",",AE1271,1)-1)),AE1271),Facility_Region_Mapping,2,FALSE)</f>
        <v/>
      </c>
      <c r="AH1271" s="124" t="n"/>
      <c r="AI1271" s="124">
        <f>IF(C1271&lt;&gt;"",IF(M1271="ESM User",getInterfaceName($C1271),"NA"),"")</f>
        <v/>
      </c>
      <c r="AJ1271" s="116">
        <f>IF(Q1271&lt;&gt;"",DATE(YEAR(Q1271), MONTH(Q1271), DAY(Q1271)),"")</f>
        <v/>
      </c>
      <c r="AK1271" s="130">
        <f>IF(Q1271&lt;&gt;0,Q1271-N1271,TODAY()-N1271)</f>
        <v/>
      </c>
      <c r="AL1271" s="112">
        <f>IF(F1271="Re-assigned",0,IF(H1271="Closed",0,IF(H1271="Service Restored",0,IF(H1271="",0,1))))</f>
        <v/>
      </c>
      <c r="AM1271" s="124">
        <f>IF(AL1271=0,"",IF(AK1271&gt;20.99,"Aged","Non-Aged"))</f>
        <v/>
      </c>
      <c r="AN1271" s="112">
        <f>IF(Q1271&lt;&gt;"",MONTH(Q1271),"")</f>
        <v/>
      </c>
      <c r="AO1271" s="112">
        <f>IFERROR(VALUE(V1271),0)</f>
        <v/>
      </c>
    </row>
    <row customFormat="1" customHeight="1" ht="29.25" r="1272" s="112" spans="1:41">
      <c r="A1272" s="127" t="n"/>
      <c r="B1272" s="113" t="n"/>
      <c r="C1272" s="127" t="n"/>
      <c r="D1272" s="127" t="n"/>
      <c r="E1272" s="114">
        <f>IF(F1272 &lt;&gt; "",VLOOKUP(F1272,CategoryLookup,2,FALSE), "")</f>
        <v/>
      </c>
      <c r="F1272" s="126" t="n"/>
      <c r="G1272" s="127" t="n"/>
      <c r="H1272" s="127" t="n"/>
      <c r="I1272" s="127" t="n"/>
      <c r="J1272" s="127" t="n"/>
      <c r="K1272" s="127" t="n"/>
      <c r="L1272" s="127" t="n"/>
      <c r="M1272" s="127" t="n"/>
      <c r="N1272" s="120" t="n"/>
      <c r="O1272" s="120" t="n"/>
      <c r="P1272" s="120" t="n"/>
      <c r="Q1272" s="120" t="n"/>
      <c r="R1272" s="121" t="n"/>
      <c r="S1272" s="121" t="n"/>
      <c r="T1272" s="121" t="n"/>
      <c r="U1272" s="121" t="n"/>
      <c r="V1272" s="117">
        <f>IF(P1272="NA","NA",IF(P1272&lt;&gt;"",TEXT(P1272-N1272,"[h].mm"),""))</f>
        <v/>
      </c>
      <c r="W1272" s="118">
        <f>IF(AND(R1272="",S1272=""),"",R1272+S1272)</f>
        <v/>
      </c>
      <c r="X1272" s="116">
        <f>IF(O1272&lt;&gt;"",DATE(YEAR(O1272), MONTH(O1272), DAY(O1272)),"")</f>
        <v/>
      </c>
      <c r="Y1272" s="122" t="n"/>
      <c r="Z1272" s="123" t="n"/>
      <c r="AA1272" s="117">
        <f>IF(F1272="Re-assigned","NA",IF(W1272="","",IF(W1272&gt;=VLOOKUP(D1272,SLAMatrix,3,FALSE),"Yes",IF(W1272&lt;VLOOKUP(D1272,SLAMatrix,2,FALSE),"No","Internal"))))</f>
        <v/>
      </c>
      <c r="AB1272" s="123" t="n"/>
      <c r="AC1272" s="123" t="n"/>
      <c r="AD1272" s="119" t="n"/>
      <c r="AE1272" s="125" t="n"/>
      <c r="AF1272" s="124">
        <f>MONTH(O1272)</f>
        <v/>
      </c>
      <c r="AG1272" s="124">
        <f>VLOOKUP(IFERROR(MID(AE1272,1,(FIND(",",AE1272,1)-1)),AE1272),Facility_Region_Mapping,2,FALSE)</f>
        <v/>
      </c>
      <c r="AH1272" s="124" t="n"/>
      <c r="AI1272" s="124">
        <f>IF(C1272&lt;&gt;"",IF(M1272="ESM User",getInterfaceName($C1272),"NA"),"")</f>
        <v/>
      </c>
      <c r="AJ1272" s="116">
        <f>IF(Q1272&lt;&gt;"",DATE(YEAR(Q1272), MONTH(Q1272), DAY(Q1272)),"")</f>
        <v/>
      </c>
      <c r="AK1272" s="130">
        <f>IF(Q1272&lt;&gt;0,Q1272-N1272,TODAY()-N1272)</f>
        <v/>
      </c>
      <c r="AL1272" s="112">
        <f>IF(F1272="Re-assigned",0,IF(H1272="Closed",0,IF(H1272="Service Restored",0,IF(H1272="",0,1))))</f>
        <v/>
      </c>
      <c r="AM1272" s="124">
        <f>IF(AL1272=0,"",IF(AK1272&gt;20.99,"Aged","Non-Aged"))</f>
        <v/>
      </c>
      <c r="AN1272" s="112">
        <f>IF(Q1272&lt;&gt;"",MONTH(Q1272),"")</f>
        <v/>
      </c>
      <c r="AO1272" s="112">
        <f>IFERROR(VALUE(V1272),0)</f>
        <v/>
      </c>
    </row>
    <row customFormat="1" customHeight="1" ht="29.25" r="1273" s="112" spans="1:41">
      <c r="A1273" s="127" t="n"/>
      <c r="B1273" s="113" t="n"/>
      <c r="C1273" s="127" t="n"/>
      <c r="D1273" s="127" t="n"/>
      <c r="E1273" s="114">
        <f>IF(F1273 &lt;&gt; "",VLOOKUP(F1273,CategoryLookup,2,FALSE), "")</f>
        <v/>
      </c>
      <c r="F1273" s="126" t="n"/>
      <c r="G1273" s="127" t="n"/>
      <c r="H1273" s="127" t="n"/>
      <c r="I1273" s="127" t="n"/>
      <c r="J1273" s="127" t="n"/>
      <c r="K1273" s="127" t="n"/>
      <c r="L1273" s="127" t="n"/>
      <c r="M1273" s="127" t="n"/>
      <c r="N1273" s="120" t="n"/>
      <c r="O1273" s="120" t="n"/>
      <c r="P1273" s="120" t="n"/>
      <c r="Q1273" s="120" t="n"/>
      <c r="R1273" s="121" t="n"/>
      <c r="S1273" s="121" t="n"/>
      <c r="T1273" s="121" t="n"/>
      <c r="U1273" s="121" t="n"/>
      <c r="V1273" s="117">
        <f>IF(P1273="NA","NA",IF(P1273&lt;&gt;"",TEXT(P1273-N1273,"[h].mm"),""))</f>
        <v/>
      </c>
      <c r="W1273" s="118">
        <f>IF(AND(R1273="",S1273=""),"",R1273+S1273)</f>
        <v/>
      </c>
      <c r="X1273" s="116">
        <f>IF(O1273&lt;&gt;"",DATE(YEAR(O1273), MONTH(O1273), DAY(O1273)),"")</f>
        <v/>
      </c>
      <c r="Y1273" s="122" t="n"/>
      <c r="Z1273" s="123" t="n"/>
      <c r="AA1273" s="117">
        <f>IF(F1273="Re-assigned","NA",IF(W1273="","",IF(W1273&gt;=VLOOKUP(D1273,SLAMatrix,3,FALSE),"Yes",IF(W1273&lt;VLOOKUP(D1273,SLAMatrix,2,FALSE),"No","Internal"))))</f>
        <v/>
      </c>
      <c r="AB1273" s="123" t="n"/>
      <c r="AC1273" s="123" t="n"/>
      <c r="AD1273" s="119" t="n"/>
      <c r="AE1273" s="125" t="n"/>
      <c r="AF1273" s="124">
        <f>MONTH(O1273)</f>
        <v/>
      </c>
      <c r="AG1273" s="124">
        <f>VLOOKUP(IFERROR(MID(AE1273,1,(FIND(",",AE1273,1)-1)),AE1273),Facility_Region_Mapping,2,FALSE)</f>
        <v/>
      </c>
      <c r="AH1273" s="124" t="n"/>
      <c r="AI1273" s="124">
        <f>IF(C1273&lt;&gt;"",IF(M1273="ESM User",getInterfaceName($C1273),"NA"),"")</f>
        <v/>
      </c>
      <c r="AJ1273" s="116">
        <f>IF(Q1273&lt;&gt;"",DATE(YEAR(Q1273), MONTH(Q1273), DAY(Q1273)),"")</f>
        <v/>
      </c>
      <c r="AK1273" s="130">
        <f>IF(Q1273&lt;&gt;0,Q1273-N1273,TODAY()-N1273)</f>
        <v/>
      </c>
      <c r="AL1273" s="112">
        <f>IF(F1273="Re-assigned",0,IF(H1273="Closed",0,IF(H1273="Service Restored",0,IF(H1273="",0,1))))</f>
        <v/>
      </c>
      <c r="AM1273" s="124">
        <f>IF(AL1273=0,"",IF(AK1273&gt;20.99,"Aged","Non-Aged"))</f>
        <v/>
      </c>
      <c r="AN1273" s="112">
        <f>IF(Q1273&lt;&gt;"",MONTH(Q1273),"")</f>
        <v/>
      </c>
      <c r="AO1273" s="112">
        <f>IFERROR(VALUE(V1273),0)</f>
        <v/>
      </c>
    </row>
    <row customFormat="1" customHeight="1" ht="29.25" r="1274" s="112" spans="1:41">
      <c r="A1274" s="127" t="n"/>
      <c r="B1274" s="113" t="n"/>
      <c r="C1274" s="127" t="n"/>
      <c r="D1274" s="127" t="n"/>
      <c r="E1274" s="114">
        <f>IF(F1274 &lt;&gt; "",VLOOKUP(F1274,CategoryLookup,2,FALSE), "")</f>
        <v/>
      </c>
      <c r="F1274" s="126" t="n"/>
      <c r="G1274" s="127" t="n"/>
      <c r="H1274" s="127" t="n"/>
      <c r="I1274" s="127" t="n"/>
      <c r="J1274" s="127" t="n"/>
      <c r="K1274" s="127" t="n"/>
      <c r="L1274" s="127" t="n"/>
      <c r="M1274" s="127" t="n"/>
      <c r="N1274" s="120" t="n"/>
      <c r="O1274" s="120" t="n"/>
      <c r="P1274" s="120" t="n"/>
      <c r="Q1274" s="120" t="n"/>
      <c r="R1274" s="121" t="n"/>
      <c r="S1274" s="121" t="n"/>
      <c r="T1274" s="121" t="n"/>
      <c r="U1274" s="121" t="n"/>
      <c r="V1274" s="117">
        <f>IF(P1274="NA","NA",IF(P1274&lt;&gt;"",TEXT(P1274-N1274,"[h].mm"),""))</f>
        <v/>
      </c>
      <c r="W1274" s="118">
        <f>IF(AND(R1274="",S1274=""),"",R1274+S1274)</f>
        <v/>
      </c>
      <c r="X1274" s="116">
        <f>IF(O1274&lt;&gt;"",DATE(YEAR(O1274), MONTH(O1274), DAY(O1274)),"")</f>
        <v/>
      </c>
      <c r="Y1274" s="122" t="n"/>
      <c r="Z1274" s="123" t="n"/>
      <c r="AA1274" s="117">
        <f>IF(F1274="Re-assigned","NA",IF(W1274="","",IF(W1274&gt;=VLOOKUP(D1274,SLAMatrix,3,FALSE),"Yes",IF(W1274&lt;VLOOKUP(D1274,SLAMatrix,2,FALSE),"No","Internal"))))</f>
        <v/>
      </c>
      <c r="AB1274" s="123" t="n"/>
      <c r="AC1274" s="123" t="n"/>
      <c r="AD1274" s="119" t="n"/>
      <c r="AE1274" s="125" t="n"/>
      <c r="AF1274" s="124">
        <f>MONTH(O1274)</f>
        <v/>
      </c>
      <c r="AG1274" s="124">
        <f>VLOOKUP(IFERROR(MID(AE1274,1,(FIND(",",AE1274,1)-1)),AE1274),Facility_Region_Mapping,2,FALSE)</f>
        <v/>
      </c>
      <c r="AH1274" s="124" t="n"/>
      <c r="AI1274" s="124">
        <f>IF(C1274&lt;&gt;"",IF(M1274="ESM User",getInterfaceName($C1274),"NA"),"")</f>
        <v/>
      </c>
      <c r="AJ1274" s="116">
        <f>IF(Q1274&lt;&gt;"",DATE(YEAR(Q1274), MONTH(Q1274), DAY(Q1274)),"")</f>
        <v/>
      </c>
      <c r="AK1274" s="130">
        <f>IF(Q1274&lt;&gt;0,Q1274-N1274,TODAY()-N1274)</f>
        <v/>
      </c>
      <c r="AL1274" s="112">
        <f>IF(F1274="Re-assigned",0,IF(H1274="Closed",0,IF(H1274="Service Restored",0,IF(H1274="",0,1))))</f>
        <v/>
      </c>
      <c r="AM1274" s="124">
        <f>IF(AL1274=0,"",IF(AK1274&gt;20.99,"Aged","Non-Aged"))</f>
        <v/>
      </c>
      <c r="AN1274" s="112">
        <f>IF(Q1274&lt;&gt;"",MONTH(Q1274),"")</f>
        <v/>
      </c>
      <c r="AO1274" s="112">
        <f>IFERROR(VALUE(V1274),0)</f>
        <v/>
      </c>
    </row>
    <row customFormat="1" customHeight="1" ht="29.25" r="1275" s="112" spans="1:41">
      <c r="A1275" s="127" t="n"/>
      <c r="B1275" s="113" t="n"/>
      <c r="C1275" s="127" t="n"/>
      <c r="D1275" s="127" t="n"/>
      <c r="E1275" s="114">
        <f>IF(F1275 &lt;&gt; "",VLOOKUP(F1275,CategoryLookup,2,FALSE), "")</f>
        <v/>
      </c>
      <c r="F1275" s="126" t="n"/>
      <c r="G1275" s="127" t="n"/>
      <c r="H1275" s="127" t="n"/>
      <c r="I1275" s="127" t="n"/>
      <c r="J1275" s="127" t="n"/>
      <c r="K1275" s="127" t="n"/>
      <c r="L1275" s="127" t="n"/>
      <c r="M1275" s="127" t="n"/>
      <c r="N1275" s="120" t="n"/>
      <c r="O1275" s="120" t="n"/>
      <c r="P1275" s="120" t="n"/>
      <c r="Q1275" s="120" t="n"/>
      <c r="R1275" s="121" t="n"/>
      <c r="S1275" s="121" t="n"/>
      <c r="T1275" s="121" t="n"/>
      <c r="U1275" s="121" t="n"/>
      <c r="V1275" s="117">
        <f>IF(P1275="NA","NA",IF(P1275&lt;&gt;"",TEXT(P1275-N1275,"[h].mm"),""))</f>
        <v/>
      </c>
      <c r="W1275" s="118">
        <f>IF(AND(R1275="",S1275=""),"",R1275+S1275)</f>
        <v/>
      </c>
      <c r="X1275" s="116">
        <f>IF(O1275&lt;&gt;"",DATE(YEAR(O1275), MONTH(O1275), DAY(O1275)),"")</f>
        <v/>
      </c>
      <c r="Y1275" s="122" t="n"/>
      <c r="Z1275" s="123" t="n"/>
      <c r="AA1275" s="117">
        <f>IF(F1275="Re-assigned","NA",IF(W1275="","",IF(W1275&gt;=VLOOKUP(D1275,SLAMatrix,3,FALSE),"Yes",IF(W1275&lt;VLOOKUP(D1275,SLAMatrix,2,FALSE),"No","Internal"))))</f>
        <v/>
      </c>
      <c r="AB1275" s="123" t="n"/>
      <c r="AC1275" s="123" t="n"/>
      <c r="AD1275" s="119" t="n"/>
      <c r="AE1275" s="125" t="n"/>
      <c r="AF1275" s="124">
        <f>MONTH(O1275)</f>
        <v/>
      </c>
      <c r="AG1275" s="124">
        <f>VLOOKUP(IFERROR(MID(AE1275,1,(FIND(",",AE1275,1)-1)),AE1275),Facility_Region_Mapping,2,FALSE)</f>
        <v/>
      </c>
      <c r="AH1275" s="124" t="n"/>
      <c r="AI1275" s="124">
        <f>IF(C1275&lt;&gt;"",IF(M1275="ESM User",getInterfaceName($C1275),"NA"),"")</f>
        <v/>
      </c>
      <c r="AJ1275" s="116">
        <f>IF(Q1275&lt;&gt;"",DATE(YEAR(Q1275), MONTH(Q1275), DAY(Q1275)),"")</f>
        <v/>
      </c>
      <c r="AK1275" s="130">
        <f>IF(Q1275&lt;&gt;0,Q1275-N1275,TODAY()-N1275)</f>
        <v/>
      </c>
      <c r="AL1275" s="112">
        <f>IF(F1275="Re-assigned",0,IF(H1275="Closed",0,IF(H1275="Service Restored",0,IF(H1275="",0,1))))</f>
        <v/>
      </c>
      <c r="AM1275" s="124">
        <f>IF(AL1275=0,"",IF(AK1275&gt;20.99,"Aged","Non-Aged"))</f>
        <v/>
      </c>
      <c r="AN1275" s="112">
        <f>IF(Q1275&lt;&gt;"",MONTH(Q1275),"")</f>
        <v/>
      </c>
      <c r="AO1275" s="112">
        <f>IFERROR(VALUE(V1275),0)</f>
        <v/>
      </c>
    </row>
    <row customFormat="1" customHeight="1" ht="29.25" r="1276" s="112" spans="1:41">
      <c r="A1276" s="127" t="n"/>
      <c r="B1276" s="113" t="n"/>
      <c r="C1276" s="127" t="n"/>
      <c r="D1276" s="127" t="n"/>
      <c r="E1276" s="114">
        <f>IF(F1276 &lt;&gt; "",VLOOKUP(F1276,CategoryLookup,2,FALSE), "")</f>
        <v/>
      </c>
      <c r="F1276" s="126" t="n"/>
      <c r="G1276" s="127" t="n"/>
      <c r="H1276" s="127" t="n"/>
      <c r="I1276" s="127" t="n"/>
      <c r="J1276" s="127" t="n"/>
      <c r="K1276" s="127" t="n"/>
      <c r="L1276" s="127" t="n"/>
      <c r="M1276" s="127" t="n"/>
      <c r="N1276" s="120" t="n"/>
      <c r="O1276" s="120" t="n"/>
      <c r="P1276" s="120" t="n"/>
      <c r="Q1276" s="120" t="n"/>
      <c r="R1276" s="121" t="n"/>
      <c r="S1276" s="121" t="n"/>
      <c r="T1276" s="121" t="n"/>
      <c r="U1276" s="121" t="n"/>
      <c r="V1276" s="117">
        <f>IF(P1276="NA","NA",IF(P1276&lt;&gt;"",TEXT(P1276-N1276,"[h].mm"),""))</f>
        <v/>
      </c>
      <c r="W1276" s="118">
        <f>IF(AND(R1276="",S1276=""),"",R1276+S1276)</f>
        <v/>
      </c>
      <c r="X1276" s="116">
        <f>IF(O1276&lt;&gt;"",DATE(YEAR(O1276), MONTH(O1276), DAY(O1276)),"")</f>
        <v/>
      </c>
      <c r="Y1276" s="122" t="n"/>
      <c r="Z1276" s="123" t="n"/>
      <c r="AA1276" s="117">
        <f>IF(F1276="Re-assigned","NA",IF(W1276="","",IF(W1276&gt;=VLOOKUP(D1276,SLAMatrix,3,FALSE),"Yes",IF(W1276&lt;VLOOKUP(D1276,SLAMatrix,2,FALSE),"No","Internal"))))</f>
        <v/>
      </c>
      <c r="AB1276" s="123" t="n"/>
      <c r="AC1276" s="123" t="n"/>
      <c r="AD1276" s="119" t="n"/>
      <c r="AE1276" s="125" t="n"/>
      <c r="AF1276" s="124">
        <f>MONTH(O1276)</f>
        <v/>
      </c>
      <c r="AG1276" s="124">
        <f>VLOOKUP(IFERROR(MID(AE1276,1,(FIND(",",AE1276,1)-1)),AE1276),Facility_Region_Mapping,2,FALSE)</f>
        <v/>
      </c>
      <c r="AH1276" s="124" t="n"/>
      <c r="AI1276" s="124">
        <f>IF(C1276&lt;&gt;"",IF(M1276="ESM User",getInterfaceName($C1276),"NA"),"")</f>
        <v/>
      </c>
      <c r="AJ1276" s="116">
        <f>IF(Q1276&lt;&gt;"",DATE(YEAR(Q1276), MONTH(Q1276), DAY(Q1276)),"")</f>
        <v/>
      </c>
      <c r="AK1276" s="130">
        <f>IF(Q1276&lt;&gt;0,Q1276-N1276,TODAY()-N1276)</f>
        <v/>
      </c>
      <c r="AL1276" s="112">
        <f>IF(F1276="Re-assigned",0,IF(H1276="Closed",0,IF(H1276="Service Restored",0,IF(H1276="",0,1))))</f>
        <v/>
      </c>
      <c r="AM1276" s="124">
        <f>IF(AL1276=0,"",IF(AK1276&gt;20.99,"Aged","Non-Aged"))</f>
        <v/>
      </c>
      <c r="AN1276" s="112">
        <f>IF(Q1276&lt;&gt;"",MONTH(Q1276),"")</f>
        <v/>
      </c>
      <c r="AO1276" s="112">
        <f>IFERROR(VALUE(V1276),0)</f>
        <v/>
      </c>
    </row>
    <row customFormat="1" customHeight="1" ht="29.25" r="1277" s="112" spans="1:41">
      <c r="A1277" s="127" t="n"/>
      <c r="B1277" s="113" t="n"/>
      <c r="C1277" s="127" t="n"/>
      <c r="D1277" s="127" t="n"/>
      <c r="E1277" s="114">
        <f>IF(F1277 &lt;&gt; "",VLOOKUP(F1277,CategoryLookup,2,FALSE), "")</f>
        <v/>
      </c>
      <c r="F1277" s="126" t="n"/>
      <c r="G1277" s="127" t="n"/>
      <c r="H1277" s="127" t="n"/>
      <c r="I1277" s="127" t="n"/>
      <c r="J1277" s="127" t="n"/>
      <c r="K1277" s="127" t="n"/>
      <c r="L1277" s="127" t="n"/>
      <c r="M1277" s="127" t="n"/>
      <c r="N1277" s="120" t="n"/>
      <c r="O1277" s="120" t="n"/>
      <c r="P1277" s="120" t="n"/>
      <c r="Q1277" s="120" t="n"/>
      <c r="R1277" s="121" t="n"/>
      <c r="S1277" s="121" t="n"/>
      <c r="T1277" s="121" t="n"/>
      <c r="U1277" s="121" t="n"/>
      <c r="V1277" s="117">
        <f>IF(P1277="NA","NA",IF(P1277&lt;&gt;"",TEXT(P1277-N1277,"[h].mm"),""))</f>
        <v/>
      </c>
      <c r="W1277" s="118">
        <f>IF(AND(R1277="",S1277=""),"",R1277+S1277)</f>
        <v/>
      </c>
      <c r="X1277" s="116">
        <f>IF(O1277&lt;&gt;"",DATE(YEAR(O1277), MONTH(O1277), DAY(O1277)),"")</f>
        <v/>
      </c>
      <c r="Y1277" s="122" t="n"/>
      <c r="Z1277" s="123" t="n"/>
      <c r="AA1277" s="117">
        <f>IF(F1277="Re-assigned","NA",IF(W1277="","",IF(W1277&gt;=VLOOKUP(D1277,SLAMatrix,3,FALSE),"Yes",IF(W1277&lt;VLOOKUP(D1277,SLAMatrix,2,FALSE),"No","Internal"))))</f>
        <v/>
      </c>
      <c r="AB1277" s="123" t="n"/>
      <c r="AC1277" s="123" t="n"/>
      <c r="AD1277" s="119" t="n"/>
      <c r="AE1277" s="125" t="n"/>
      <c r="AF1277" s="124">
        <f>MONTH(O1277)</f>
        <v/>
      </c>
      <c r="AG1277" s="124">
        <f>VLOOKUP(IFERROR(MID(AE1277,1,(FIND(",",AE1277,1)-1)),AE1277),Facility_Region_Mapping,2,FALSE)</f>
        <v/>
      </c>
      <c r="AH1277" s="124" t="n"/>
      <c r="AI1277" s="124">
        <f>IF(C1277&lt;&gt;"",IF(M1277="ESM User",getInterfaceName($C1277),"NA"),"")</f>
        <v/>
      </c>
      <c r="AJ1277" s="116">
        <f>IF(Q1277&lt;&gt;"",DATE(YEAR(Q1277), MONTH(Q1277), DAY(Q1277)),"")</f>
        <v/>
      </c>
      <c r="AK1277" s="130">
        <f>IF(Q1277&lt;&gt;0,Q1277-N1277,TODAY()-N1277)</f>
        <v/>
      </c>
      <c r="AL1277" s="112">
        <f>IF(F1277="Re-assigned",0,IF(H1277="Closed",0,IF(H1277="Service Restored",0,IF(H1277="",0,1))))</f>
        <v/>
      </c>
      <c r="AM1277" s="124">
        <f>IF(AL1277=0,"",IF(AK1277&gt;20.99,"Aged","Non-Aged"))</f>
        <v/>
      </c>
      <c r="AN1277" s="112">
        <f>IF(Q1277&lt;&gt;"",MONTH(Q1277),"")</f>
        <v/>
      </c>
      <c r="AO1277" s="112">
        <f>IFERROR(VALUE(V1277),0)</f>
        <v/>
      </c>
    </row>
    <row customFormat="1" customHeight="1" ht="29.25" r="1278" s="112" spans="1:41">
      <c r="A1278" s="127" t="n"/>
      <c r="B1278" s="113" t="n"/>
      <c r="C1278" s="127" t="n"/>
      <c r="D1278" s="127" t="n"/>
      <c r="E1278" s="114">
        <f>IF(F1278 &lt;&gt; "",VLOOKUP(F1278,CategoryLookup,2,FALSE), "")</f>
        <v/>
      </c>
      <c r="F1278" s="126" t="n"/>
      <c r="G1278" s="127" t="n"/>
      <c r="H1278" s="127" t="n"/>
      <c r="I1278" s="127" t="n"/>
      <c r="J1278" s="127" t="n"/>
      <c r="K1278" s="127" t="n"/>
      <c r="L1278" s="127" t="n"/>
      <c r="M1278" s="127" t="n"/>
      <c r="N1278" s="120" t="n"/>
      <c r="O1278" s="120" t="n"/>
      <c r="P1278" s="120" t="n"/>
      <c r="Q1278" s="120" t="n"/>
      <c r="R1278" s="121" t="n"/>
      <c r="S1278" s="121" t="n"/>
      <c r="T1278" s="121" t="n"/>
      <c r="U1278" s="121" t="n"/>
      <c r="V1278" s="117">
        <f>IF(P1278="NA","NA",IF(P1278&lt;&gt;"",TEXT(P1278-N1278,"[h].mm"),""))</f>
        <v/>
      </c>
      <c r="W1278" s="118">
        <f>IF(AND(R1278="",S1278=""),"",R1278+S1278)</f>
        <v/>
      </c>
      <c r="X1278" s="116">
        <f>IF(O1278&lt;&gt;"",DATE(YEAR(O1278), MONTH(O1278), DAY(O1278)),"")</f>
        <v/>
      </c>
      <c r="Y1278" s="122" t="n"/>
      <c r="Z1278" s="123" t="n"/>
      <c r="AA1278" s="117">
        <f>IF(F1278="Re-assigned","NA",IF(W1278="","",IF(W1278&gt;=VLOOKUP(D1278,SLAMatrix,3,FALSE),"Yes",IF(W1278&lt;VLOOKUP(D1278,SLAMatrix,2,FALSE),"No","Internal"))))</f>
        <v/>
      </c>
      <c r="AB1278" s="123" t="n"/>
      <c r="AC1278" s="123" t="n"/>
      <c r="AD1278" s="119" t="n"/>
      <c r="AE1278" s="125" t="n"/>
      <c r="AF1278" s="124">
        <f>MONTH(O1278)</f>
        <v/>
      </c>
      <c r="AG1278" s="124">
        <f>VLOOKUP(IFERROR(MID(AE1278,1,(FIND(",",AE1278,1)-1)),AE1278),Facility_Region_Mapping,2,FALSE)</f>
        <v/>
      </c>
      <c r="AH1278" s="124" t="n"/>
      <c r="AI1278" s="124">
        <f>IF(C1278&lt;&gt;"",IF(M1278="ESM User",getInterfaceName($C1278),"NA"),"")</f>
        <v/>
      </c>
      <c r="AJ1278" s="116">
        <f>IF(Q1278&lt;&gt;"",DATE(YEAR(Q1278), MONTH(Q1278), DAY(Q1278)),"")</f>
        <v/>
      </c>
      <c r="AK1278" s="130">
        <f>IF(Q1278&lt;&gt;0,Q1278-N1278,TODAY()-N1278)</f>
        <v/>
      </c>
      <c r="AL1278" s="112">
        <f>IF(F1278="Re-assigned",0,IF(H1278="Closed",0,IF(H1278="Service Restored",0,IF(H1278="",0,1))))</f>
        <v/>
      </c>
      <c r="AM1278" s="124">
        <f>IF(AL1278=0,"",IF(AK1278&gt;20.99,"Aged","Non-Aged"))</f>
        <v/>
      </c>
      <c r="AN1278" s="112">
        <f>IF(Q1278&lt;&gt;"",MONTH(Q1278),"")</f>
        <v/>
      </c>
      <c r="AO1278" s="112">
        <f>IFERROR(VALUE(V1278),0)</f>
        <v/>
      </c>
    </row>
    <row customFormat="1" customHeight="1" ht="29.25" r="1279" s="112" spans="1:41">
      <c r="A1279" s="127" t="n"/>
      <c r="B1279" s="113" t="n"/>
      <c r="C1279" s="127" t="n"/>
      <c r="D1279" s="127" t="n"/>
      <c r="E1279" s="114">
        <f>IF(F1279 &lt;&gt; "",VLOOKUP(F1279,CategoryLookup,2,FALSE), "")</f>
        <v/>
      </c>
      <c r="F1279" s="126" t="n"/>
      <c r="G1279" s="127" t="n"/>
      <c r="H1279" s="127" t="n"/>
      <c r="I1279" s="127" t="n"/>
      <c r="J1279" s="127" t="n"/>
      <c r="K1279" s="127" t="n"/>
      <c r="L1279" s="127" t="n"/>
      <c r="M1279" s="127" t="n"/>
      <c r="N1279" s="120" t="n"/>
      <c r="O1279" s="120" t="n"/>
      <c r="P1279" s="120" t="n"/>
      <c r="Q1279" s="120" t="n"/>
      <c r="R1279" s="121" t="n"/>
      <c r="S1279" s="121" t="n"/>
      <c r="T1279" s="121" t="n"/>
      <c r="U1279" s="121" t="n"/>
      <c r="V1279" s="117">
        <f>IF(P1279="NA","NA",IF(P1279&lt;&gt;"",TEXT(P1279-N1279,"[h].mm"),""))</f>
        <v/>
      </c>
      <c r="W1279" s="118">
        <f>IF(AND(R1279="",S1279=""),"",R1279+S1279)</f>
        <v/>
      </c>
      <c r="X1279" s="116">
        <f>IF(O1279&lt;&gt;"",DATE(YEAR(O1279), MONTH(O1279), DAY(O1279)),"")</f>
        <v/>
      </c>
      <c r="Y1279" s="122" t="n"/>
      <c r="Z1279" s="123" t="n"/>
      <c r="AA1279" s="117">
        <f>IF(F1279="Re-assigned","NA",IF(W1279="","",IF(W1279&gt;=VLOOKUP(D1279,SLAMatrix,3,FALSE),"Yes",IF(W1279&lt;VLOOKUP(D1279,SLAMatrix,2,FALSE),"No","Internal"))))</f>
        <v/>
      </c>
      <c r="AB1279" s="123" t="n"/>
      <c r="AC1279" s="123" t="n"/>
      <c r="AD1279" s="119" t="n"/>
      <c r="AE1279" s="125" t="n"/>
      <c r="AF1279" s="124">
        <f>MONTH(O1279)</f>
        <v/>
      </c>
      <c r="AG1279" s="124">
        <f>VLOOKUP(IFERROR(MID(AE1279,1,(FIND(",",AE1279,1)-1)),AE1279),Facility_Region_Mapping,2,FALSE)</f>
        <v/>
      </c>
      <c r="AH1279" s="124" t="n"/>
      <c r="AI1279" s="124">
        <f>IF(C1279&lt;&gt;"",IF(M1279="ESM User",getInterfaceName($C1279),"NA"),"")</f>
        <v/>
      </c>
      <c r="AJ1279" s="116">
        <f>IF(Q1279&lt;&gt;"",DATE(YEAR(Q1279), MONTH(Q1279), DAY(Q1279)),"")</f>
        <v/>
      </c>
      <c r="AK1279" s="130">
        <f>IF(Q1279&lt;&gt;0,Q1279-N1279,TODAY()-N1279)</f>
        <v/>
      </c>
      <c r="AL1279" s="112">
        <f>IF(F1279="Re-assigned",0,IF(H1279="Closed",0,IF(H1279="Service Restored",0,IF(H1279="",0,1))))</f>
        <v/>
      </c>
      <c r="AM1279" s="124">
        <f>IF(AL1279=0,"",IF(AK1279&gt;20.99,"Aged","Non-Aged"))</f>
        <v/>
      </c>
      <c r="AN1279" s="112">
        <f>IF(Q1279&lt;&gt;"",MONTH(Q1279),"")</f>
        <v/>
      </c>
      <c r="AO1279" s="112">
        <f>IFERROR(VALUE(V1279),0)</f>
        <v/>
      </c>
    </row>
    <row customFormat="1" customHeight="1" ht="29.25" r="1280" s="112" spans="1:41">
      <c r="A1280" s="127" t="n"/>
      <c r="B1280" s="113" t="n"/>
      <c r="C1280" s="127" t="n"/>
      <c r="D1280" s="127" t="n"/>
      <c r="E1280" s="114">
        <f>IF(F1280 &lt;&gt; "",VLOOKUP(F1280,CategoryLookup,2,FALSE), "")</f>
        <v/>
      </c>
      <c r="F1280" s="126" t="n"/>
      <c r="G1280" s="127" t="n"/>
      <c r="H1280" s="127" t="n"/>
      <c r="I1280" s="127" t="n"/>
      <c r="J1280" s="127" t="n"/>
      <c r="K1280" s="127" t="n"/>
      <c r="L1280" s="127" t="n"/>
      <c r="M1280" s="127" t="n"/>
      <c r="N1280" s="120" t="n"/>
      <c r="O1280" s="120" t="n"/>
      <c r="P1280" s="120" t="n"/>
      <c r="Q1280" s="120" t="n"/>
      <c r="R1280" s="121" t="n"/>
      <c r="S1280" s="121" t="n"/>
      <c r="T1280" s="121" t="n"/>
      <c r="U1280" s="121" t="n"/>
      <c r="V1280" s="117">
        <f>IF(P1280="NA","NA",IF(P1280&lt;&gt;"",TEXT(P1280-N1280,"[h].mm"),""))</f>
        <v/>
      </c>
      <c r="W1280" s="118">
        <f>IF(AND(R1280="",S1280=""),"",R1280+S1280)</f>
        <v/>
      </c>
      <c r="X1280" s="116">
        <f>IF(O1280&lt;&gt;"",DATE(YEAR(O1280), MONTH(O1280), DAY(O1280)),"")</f>
        <v/>
      </c>
      <c r="Y1280" s="122" t="n"/>
      <c r="Z1280" s="123" t="n"/>
      <c r="AA1280" s="117">
        <f>IF(F1280="Re-assigned","NA",IF(W1280="","",IF(W1280&gt;=VLOOKUP(D1280,SLAMatrix,3,FALSE),"Yes",IF(W1280&lt;VLOOKUP(D1280,SLAMatrix,2,FALSE),"No","Internal"))))</f>
        <v/>
      </c>
      <c r="AB1280" s="123" t="n"/>
      <c r="AC1280" s="123" t="n"/>
      <c r="AD1280" s="119" t="n"/>
      <c r="AE1280" s="125" t="n"/>
      <c r="AF1280" s="124">
        <f>MONTH(O1280)</f>
        <v/>
      </c>
      <c r="AG1280" s="124">
        <f>VLOOKUP(IFERROR(MID(AE1280,1,(FIND(",",AE1280,1)-1)),AE1280),Facility_Region_Mapping,2,FALSE)</f>
        <v/>
      </c>
      <c r="AH1280" s="124" t="n"/>
      <c r="AI1280" s="124">
        <f>IF(C1280&lt;&gt;"",IF(M1280="ESM User",getInterfaceName($C1280),"NA"),"")</f>
        <v/>
      </c>
      <c r="AJ1280" s="116">
        <f>IF(Q1280&lt;&gt;"",DATE(YEAR(Q1280), MONTH(Q1280), DAY(Q1280)),"")</f>
        <v/>
      </c>
      <c r="AK1280" s="130">
        <f>IF(Q1280&lt;&gt;0,Q1280-N1280,TODAY()-N1280)</f>
        <v/>
      </c>
      <c r="AL1280" s="112">
        <f>IF(F1280="Re-assigned",0,IF(H1280="Closed",0,IF(H1280="Service Restored",0,IF(H1280="",0,1))))</f>
        <v/>
      </c>
      <c r="AM1280" s="124">
        <f>IF(AL1280=0,"",IF(AK1280&gt;20.99,"Aged","Non-Aged"))</f>
        <v/>
      </c>
      <c r="AN1280" s="112">
        <f>IF(Q1280&lt;&gt;"",MONTH(Q1280),"")</f>
        <v/>
      </c>
      <c r="AO1280" s="112">
        <f>IFERROR(VALUE(V1280),0)</f>
        <v/>
      </c>
    </row>
    <row customFormat="1" customHeight="1" ht="29.25" r="1281" s="112" spans="1:41">
      <c r="A1281" s="127" t="n"/>
      <c r="B1281" s="113" t="n"/>
      <c r="C1281" s="127" t="n"/>
      <c r="D1281" s="127" t="n"/>
      <c r="E1281" s="114">
        <f>IF(F1281 &lt;&gt; "",VLOOKUP(F1281,CategoryLookup,2,FALSE), "")</f>
        <v/>
      </c>
      <c r="F1281" s="126" t="n"/>
      <c r="G1281" s="127" t="n"/>
      <c r="H1281" s="127" t="n"/>
      <c r="I1281" s="127" t="n"/>
      <c r="J1281" s="127" t="n"/>
      <c r="K1281" s="127" t="n"/>
      <c r="L1281" s="127" t="n"/>
      <c r="M1281" s="127" t="n"/>
      <c r="N1281" s="120" t="n"/>
      <c r="O1281" s="120" t="n"/>
      <c r="P1281" s="120" t="n"/>
      <c r="Q1281" s="120" t="n"/>
      <c r="R1281" s="121" t="n"/>
      <c r="S1281" s="121" t="n"/>
      <c r="T1281" s="121" t="n"/>
      <c r="U1281" s="121" t="n"/>
      <c r="V1281" s="117">
        <f>IF(P1281="NA","NA",IF(P1281&lt;&gt;"",TEXT(P1281-N1281,"[h].mm"),""))</f>
        <v/>
      </c>
      <c r="W1281" s="118">
        <f>IF(AND(R1281="",S1281=""),"",R1281+S1281)</f>
        <v/>
      </c>
      <c r="X1281" s="116">
        <f>IF(O1281&lt;&gt;"",DATE(YEAR(O1281), MONTH(O1281), DAY(O1281)),"")</f>
        <v/>
      </c>
      <c r="Y1281" s="122" t="n"/>
      <c r="Z1281" s="123" t="n"/>
      <c r="AA1281" s="117">
        <f>IF(F1281="Re-assigned","NA",IF(W1281="","",IF(W1281&gt;=VLOOKUP(D1281,SLAMatrix,3,FALSE),"Yes",IF(W1281&lt;VLOOKUP(D1281,SLAMatrix,2,FALSE),"No","Internal"))))</f>
        <v/>
      </c>
      <c r="AB1281" s="123" t="n"/>
      <c r="AC1281" s="123" t="n"/>
      <c r="AD1281" s="119" t="n"/>
      <c r="AE1281" s="125" t="n"/>
      <c r="AF1281" s="124">
        <f>MONTH(O1281)</f>
        <v/>
      </c>
      <c r="AG1281" s="124">
        <f>VLOOKUP(IFERROR(MID(AE1281,1,(FIND(",",AE1281,1)-1)),AE1281),Facility_Region_Mapping,2,FALSE)</f>
        <v/>
      </c>
      <c r="AH1281" s="124" t="n"/>
      <c r="AI1281" s="124">
        <f>IF(C1281&lt;&gt;"",IF(M1281="ESM User",getInterfaceName($C1281),"NA"),"")</f>
        <v/>
      </c>
      <c r="AJ1281" s="116">
        <f>IF(Q1281&lt;&gt;"",DATE(YEAR(Q1281), MONTH(Q1281), DAY(Q1281)),"")</f>
        <v/>
      </c>
      <c r="AK1281" s="130">
        <f>IF(Q1281&lt;&gt;0,Q1281-N1281,TODAY()-N1281)</f>
        <v/>
      </c>
      <c r="AL1281" s="112">
        <f>IF(F1281="Re-assigned",0,IF(H1281="Closed",0,IF(H1281="Service Restored",0,IF(H1281="",0,1))))</f>
        <v/>
      </c>
      <c r="AM1281" s="124">
        <f>IF(AL1281=0,"",IF(AK1281&gt;20.99,"Aged","Non-Aged"))</f>
        <v/>
      </c>
      <c r="AN1281" s="112">
        <f>IF(Q1281&lt;&gt;"",MONTH(Q1281),"")</f>
        <v/>
      </c>
      <c r="AO1281" s="112">
        <f>IFERROR(VALUE(V1281),0)</f>
        <v/>
      </c>
    </row>
    <row customFormat="1" customHeight="1" ht="29.25" r="1282" s="112" spans="1:41">
      <c r="A1282" s="127" t="n"/>
      <c r="B1282" s="113" t="n"/>
      <c r="C1282" s="127" t="n"/>
      <c r="D1282" s="127" t="n"/>
      <c r="E1282" s="114">
        <f>IF(F1282 &lt;&gt; "",VLOOKUP(F1282,CategoryLookup,2,FALSE), "")</f>
        <v/>
      </c>
      <c r="F1282" s="126" t="n"/>
      <c r="G1282" s="127" t="n"/>
      <c r="H1282" s="127" t="n"/>
      <c r="I1282" s="127" t="n"/>
      <c r="J1282" s="127" t="n"/>
      <c r="K1282" s="127" t="n"/>
      <c r="L1282" s="127" t="n"/>
      <c r="M1282" s="127" t="n"/>
      <c r="N1282" s="120" t="n"/>
      <c r="O1282" s="120" t="n"/>
      <c r="P1282" s="120" t="n"/>
      <c r="Q1282" s="120" t="n"/>
      <c r="R1282" s="121" t="n"/>
      <c r="S1282" s="121" t="n"/>
      <c r="T1282" s="121" t="n"/>
      <c r="U1282" s="121" t="n"/>
      <c r="V1282" s="117">
        <f>IF(P1282="NA","NA",IF(P1282&lt;&gt;"",TEXT(P1282-N1282,"[h].mm"),""))</f>
        <v/>
      </c>
      <c r="W1282" s="118">
        <f>IF(AND(R1282="",S1282=""),"",R1282+S1282)</f>
        <v/>
      </c>
      <c r="X1282" s="116">
        <f>IF(O1282&lt;&gt;"",DATE(YEAR(O1282), MONTH(O1282), DAY(O1282)),"")</f>
        <v/>
      </c>
      <c r="Y1282" s="122" t="n"/>
      <c r="Z1282" s="123" t="n"/>
      <c r="AA1282" s="117">
        <f>IF(F1282="Re-assigned","NA",IF(W1282="","",IF(W1282&gt;=VLOOKUP(D1282,SLAMatrix,3,FALSE),"Yes",IF(W1282&lt;VLOOKUP(D1282,SLAMatrix,2,FALSE),"No","Internal"))))</f>
        <v/>
      </c>
      <c r="AB1282" s="123" t="n"/>
      <c r="AC1282" s="123" t="n"/>
      <c r="AD1282" s="119" t="n"/>
      <c r="AE1282" s="125" t="n"/>
      <c r="AF1282" s="124">
        <f>MONTH(O1282)</f>
        <v/>
      </c>
      <c r="AG1282" s="124">
        <f>VLOOKUP(IFERROR(MID(AE1282,1,(FIND(",",AE1282,1)-1)),AE1282),Facility_Region_Mapping,2,FALSE)</f>
        <v/>
      </c>
      <c r="AH1282" s="124" t="n"/>
      <c r="AI1282" s="124">
        <f>IF(C1282&lt;&gt;"",IF(M1282="ESM User",getInterfaceName($C1282),"NA"),"")</f>
        <v/>
      </c>
      <c r="AJ1282" s="116">
        <f>IF(Q1282&lt;&gt;"",DATE(YEAR(Q1282), MONTH(Q1282), DAY(Q1282)),"")</f>
        <v/>
      </c>
      <c r="AK1282" s="130">
        <f>IF(Q1282&lt;&gt;0,Q1282-N1282,TODAY()-N1282)</f>
        <v/>
      </c>
      <c r="AL1282" s="112">
        <f>IF(F1282="Re-assigned",0,IF(H1282="Closed",0,IF(H1282="Service Restored",0,IF(H1282="",0,1))))</f>
        <v/>
      </c>
      <c r="AM1282" s="124">
        <f>IF(AL1282=0,"",IF(AK1282&gt;20.99,"Aged","Non-Aged"))</f>
        <v/>
      </c>
      <c r="AN1282" s="112">
        <f>IF(Q1282&lt;&gt;"",MONTH(Q1282),"")</f>
        <v/>
      </c>
      <c r="AO1282" s="112">
        <f>IFERROR(VALUE(V1282),0)</f>
        <v/>
      </c>
    </row>
    <row customFormat="1" customHeight="1" ht="29.25" r="1283" s="112" spans="1:41">
      <c r="A1283" s="127" t="n"/>
      <c r="B1283" s="113" t="n"/>
      <c r="C1283" s="127" t="n"/>
      <c r="D1283" s="127" t="n"/>
      <c r="E1283" s="114">
        <f>IF(F1283 &lt;&gt; "",VLOOKUP(F1283,CategoryLookup,2,FALSE), "")</f>
        <v/>
      </c>
      <c r="F1283" s="126" t="n"/>
      <c r="G1283" s="127" t="n"/>
      <c r="H1283" s="127" t="n"/>
      <c r="I1283" s="127" t="n"/>
      <c r="J1283" s="127" t="n"/>
      <c r="K1283" s="127" t="n"/>
      <c r="L1283" s="127" t="n"/>
      <c r="M1283" s="127" t="n"/>
      <c r="N1283" s="120" t="n"/>
      <c r="O1283" s="120" t="n"/>
      <c r="P1283" s="120" t="n"/>
      <c r="Q1283" s="120" t="n"/>
      <c r="R1283" s="121" t="n"/>
      <c r="S1283" s="121" t="n"/>
      <c r="T1283" s="121" t="n"/>
      <c r="U1283" s="121" t="n"/>
      <c r="V1283" s="117">
        <f>IF(P1283="NA","NA",IF(P1283&lt;&gt;"",TEXT(P1283-N1283,"[h].mm"),""))</f>
        <v/>
      </c>
      <c r="W1283" s="118">
        <f>IF(AND(R1283="",S1283=""),"",R1283+S1283)</f>
        <v/>
      </c>
      <c r="X1283" s="116">
        <f>IF(O1283&lt;&gt;"",DATE(YEAR(O1283), MONTH(O1283), DAY(O1283)),"")</f>
        <v/>
      </c>
      <c r="Y1283" s="122" t="n"/>
      <c r="Z1283" s="123" t="n"/>
      <c r="AA1283" s="117">
        <f>IF(F1283="Re-assigned","NA",IF(W1283="","",IF(W1283&gt;=VLOOKUP(D1283,SLAMatrix,3,FALSE),"Yes",IF(W1283&lt;VLOOKUP(D1283,SLAMatrix,2,FALSE),"No","Internal"))))</f>
        <v/>
      </c>
      <c r="AB1283" s="123" t="n"/>
      <c r="AC1283" s="123" t="n"/>
      <c r="AD1283" s="119" t="n"/>
      <c r="AE1283" s="125" t="n"/>
      <c r="AF1283" s="124">
        <f>MONTH(O1283)</f>
        <v/>
      </c>
      <c r="AG1283" s="124">
        <f>VLOOKUP(IFERROR(MID(AE1283,1,(FIND(",",AE1283,1)-1)),AE1283),Facility_Region_Mapping,2,FALSE)</f>
        <v/>
      </c>
      <c r="AH1283" s="124" t="n"/>
      <c r="AI1283" s="124">
        <f>IF(C1283&lt;&gt;"",IF(M1283="ESM User",getInterfaceName($C1283),"NA"),"")</f>
        <v/>
      </c>
      <c r="AJ1283" s="116">
        <f>IF(Q1283&lt;&gt;"",DATE(YEAR(Q1283), MONTH(Q1283), DAY(Q1283)),"")</f>
        <v/>
      </c>
      <c r="AK1283" s="130">
        <f>IF(Q1283&lt;&gt;0,Q1283-N1283,TODAY()-N1283)</f>
        <v/>
      </c>
      <c r="AL1283" s="112">
        <f>IF(F1283="Re-assigned",0,IF(H1283="Closed",0,IF(H1283="Service Restored",0,IF(H1283="",0,1))))</f>
        <v/>
      </c>
      <c r="AM1283" s="124">
        <f>IF(AL1283=0,"",IF(AK1283&gt;20.99,"Aged","Non-Aged"))</f>
        <v/>
      </c>
      <c r="AN1283" s="112">
        <f>IF(Q1283&lt;&gt;"",MONTH(Q1283),"")</f>
        <v/>
      </c>
      <c r="AO1283" s="112">
        <f>IFERROR(VALUE(V1283),0)</f>
        <v/>
      </c>
    </row>
    <row customFormat="1" customHeight="1" ht="29.25" r="1284" s="112" spans="1:41">
      <c r="A1284" s="127" t="n"/>
      <c r="B1284" s="113" t="n"/>
      <c r="C1284" s="127" t="n"/>
      <c r="D1284" s="127" t="n"/>
      <c r="E1284" s="114">
        <f>IF(F1284 &lt;&gt; "",VLOOKUP(F1284,CategoryLookup,2,FALSE), "")</f>
        <v/>
      </c>
      <c r="F1284" s="126" t="n"/>
      <c r="G1284" s="127" t="n"/>
      <c r="H1284" s="127" t="n"/>
      <c r="I1284" s="127" t="n"/>
      <c r="J1284" s="127" t="n"/>
      <c r="K1284" s="127" t="n"/>
      <c r="L1284" s="127" t="n"/>
      <c r="M1284" s="127" t="n"/>
      <c r="N1284" s="120" t="n"/>
      <c r="O1284" s="120" t="n"/>
      <c r="P1284" s="120" t="n"/>
      <c r="Q1284" s="120" t="n"/>
      <c r="R1284" s="121" t="n"/>
      <c r="S1284" s="121" t="n"/>
      <c r="T1284" s="121" t="n"/>
      <c r="U1284" s="121" t="n"/>
      <c r="V1284" s="117">
        <f>IF(P1284="NA","NA",IF(P1284&lt;&gt;"",TEXT(P1284-N1284,"[h].mm"),""))</f>
        <v/>
      </c>
      <c r="W1284" s="118">
        <f>IF(AND(R1284="",S1284=""),"",R1284+S1284)</f>
        <v/>
      </c>
      <c r="X1284" s="116">
        <f>IF(O1284&lt;&gt;"",DATE(YEAR(O1284), MONTH(O1284), DAY(O1284)),"")</f>
        <v/>
      </c>
      <c r="Y1284" s="122" t="n"/>
      <c r="Z1284" s="123" t="n"/>
      <c r="AA1284" s="117">
        <f>IF(F1284="Re-assigned","NA",IF(W1284="","",IF(W1284&gt;=VLOOKUP(D1284,SLAMatrix,3,FALSE),"Yes",IF(W1284&lt;VLOOKUP(D1284,SLAMatrix,2,FALSE),"No","Internal"))))</f>
        <v/>
      </c>
      <c r="AB1284" s="123" t="n"/>
      <c r="AC1284" s="123" t="n"/>
      <c r="AD1284" s="119" t="n"/>
      <c r="AE1284" s="125" t="n"/>
      <c r="AF1284" s="124">
        <f>MONTH(O1284)</f>
        <v/>
      </c>
      <c r="AG1284" s="124">
        <f>VLOOKUP(IFERROR(MID(AE1284,1,(FIND(",",AE1284,1)-1)),AE1284),Facility_Region_Mapping,2,FALSE)</f>
        <v/>
      </c>
      <c r="AH1284" s="124" t="n"/>
      <c r="AI1284" s="124">
        <f>IF(C1284&lt;&gt;"",IF(M1284="ESM User",getInterfaceName($C1284),"NA"),"")</f>
        <v/>
      </c>
      <c r="AJ1284" s="116">
        <f>IF(Q1284&lt;&gt;"",DATE(YEAR(Q1284), MONTH(Q1284), DAY(Q1284)),"")</f>
        <v/>
      </c>
      <c r="AK1284" s="130">
        <f>IF(Q1284&lt;&gt;0,Q1284-N1284,TODAY()-N1284)</f>
        <v/>
      </c>
      <c r="AL1284" s="112">
        <f>IF(F1284="Re-assigned",0,IF(H1284="Closed",0,IF(H1284="Service Restored",0,IF(H1284="",0,1))))</f>
        <v/>
      </c>
      <c r="AM1284" s="124">
        <f>IF(AL1284=0,"",IF(AK1284&gt;20.99,"Aged","Non-Aged"))</f>
        <v/>
      </c>
      <c r="AN1284" s="112">
        <f>IF(Q1284&lt;&gt;"",MONTH(Q1284),"")</f>
        <v/>
      </c>
      <c r="AO1284" s="112">
        <f>IFERROR(VALUE(V1284),0)</f>
        <v/>
      </c>
    </row>
    <row customFormat="1" customHeight="1" ht="29.25" r="1285" s="112" spans="1:41">
      <c r="A1285" s="127" t="n"/>
      <c r="B1285" s="113" t="n"/>
      <c r="C1285" s="127" t="n"/>
      <c r="D1285" s="127" t="n"/>
      <c r="E1285" s="114">
        <f>IF(F1285 &lt;&gt; "",VLOOKUP(F1285,CategoryLookup,2,FALSE), "")</f>
        <v/>
      </c>
      <c r="F1285" s="126" t="n"/>
      <c r="G1285" s="127" t="n"/>
      <c r="H1285" s="127" t="n"/>
      <c r="I1285" s="127" t="n"/>
      <c r="J1285" s="127" t="n"/>
      <c r="K1285" s="127" t="n"/>
      <c r="L1285" s="127" t="n"/>
      <c r="M1285" s="127" t="n"/>
      <c r="N1285" s="120" t="n"/>
      <c r="O1285" s="120" t="n"/>
      <c r="P1285" s="120" t="n"/>
      <c r="Q1285" s="120" t="n"/>
      <c r="R1285" s="121" t="n"/>
      <c r="S1285" s="121" t="n"/>
      <c r="T1285" s="121" t="n"/>
      <c r="U1285" s="121" t="n"/>
      <c r="V1285" s="117">
        <f>IF(P1285="NA","NA",IF(P1285&lt;&gt;"",TEXT(P1285-N1285,"[h].mm"),""))</f>
        <v/>
      </c>
      <c r="W1285" s="118">
        <f>IF(AND(R1285="",S1285=""),"",R1285+S1285)</f>
        <v/>
      </c>
      <c r="X1285" s="116">
        <f>IF(O1285&lt;&gt;"",DATE(YEAR(O1285), MONTH(O1285), DAY(O1285)),"")</f>
        <v/>
      </c>
      <c r="Y1285" s="122" t="n"/>
      <c r="Z1285" s="123" t="n"/>
      <c r="AA1285" s="117">
        <f>IF(F1285="Re-assigned","NA",IF(W1285="","",IF(W1285&gt;=VLOOKUP(D1285,SLAMatrix,3,FALSE),"Yes",IF(W1285&lt;VLOOKUP(D1285,SLAMatrix,2,FALSE),"No","Internal"))))</f>
        <v/>
      </c>
      <c r="AB1285" s="123" t="n"/>
      <c r="AC1285" s="123" t="n"/>
      <c r="AD1285" s="119" t="n"/>
      <c r="AE1285" s="125" t="n"/>
      <c r="AF1285" s="124">
        <f>MONTH(O1285)</f>
        <v/>
      </c>
      <c r="AG1285" s="124">
        <f>VLOOKUP(IFERROR(MID(AE1285,1,(FIND(",",AE1285,1)-1)),AE1285),Facility_Region_Mapping,2,FALSE)</f>
        <v/>
      </c>
      <c r="AH1285" s="124" t="n"/>
      <c r="AI1285" s="124">
        <f>IF(C1285&lt;&gt;"",IF(M1285="ESM User",getInterfaceName($C1285),"NA"),"")</f>
        <v/>
      </c>
      <c r="AJ1285" s="116">
        <f>IF(Q1285&lt;&gt;"",DATE(YEAR(Q1285), MONTH(Q1285), DAY(Q1285)),"")</f>
        <v/>
      </c>
      <c r="AK1285" s="130">
        <f>IF(Q1285&lt;&gt;0,Q1285-N1285,TODAY()-N1285)</f>
        <v/>
      </c>
      <c r="AL1285" s="112">
        <f>IF(F1285="Re-assigned",0,IF(H1285="Closed",0,IF(H1285="Service Restored",0,IF(H1285="",0,1))))</f>
        <v/>
      </c>
      <c r="AM1285" s="124">
        <f>IF(AL1285=0,"",IF(AK1285&gt;20.99,"Aged","Non-Aged"))</f>
        <v/>
      </c>
      <c r="AN1285" s="112">
        <f>IF(Q1285&lt;&gt;"",MONTH(Q1285),"")</f>
        <v/>
      </c>
      <c r="AO1285" s="112">
        <f>IFERROR(VALUE(V1285),0)</f>
        <v/>
      </c>
    </row>
    <row customFormat="1" customHeight="1" ht="29.25" r="1286" s="112" spans="1:41">
      <c r="A1286" s="127" t="n"/>
      <c r="B1286" s="113" t="n"/>
      <c r="C1286" s="127" t="n"/>
      <c r="D1286" s="127" t="n"/>
      <c r="E1286" s="114">
        <f>IF(F1286 &lt;&gt; "",VLOOKUP(F1286,CategoryLookup,2,FALSE), "")</f>
        <v/>
      </c>
      <c r="F1286" s="126" t="n"/>
      <c r="G1286" s="127" t="n"/>
      <c r="H1286" s="127" t="n"/>
      <c r="I1286" s="127" t="n"/>
      <c r="J1286" s="127" t="n"/>
      <c r="K1286" s="127" t="n"/>
      <c r="L1286" s="127" t="n"/>
      <c r="M1286" s="127" t="n"/>
      <c r="N1286" s="120" t="n"/>
      <c r="O1286" s="120" t="n"/>
      <c r="P1286" s="120" t="n"/>
      <c r="Q1286" s="120" t="n"/>
      <c r="R1286" s="121" t="n"/>
      <c r="S1286" s="121" t="n"/>
      <c r="T1286" s="121" t="n"/>
      <c r="U1286" s="121" t="n"/>
      <c r="V1286" s="117">
        <f>IF(P1286="NA","NA",IF(P1286&lt;&gt;"",TEXT(P1286-N1286,"[h].mm"),""))</f>
        <v/>
      </c>
      <c r="W1286" s="118">
        <f>IF(AND(R1286="",S1286=""),"",R1286+S1286)</f>
        <v/>
      </c>
      <c r="X1286" s="116">
        <f>IF(O1286&lt;&gt;"",DATE(YEAR(O1286), MONTH(O1286), DAY(O1286)),"")</f>
        <v/>
      </c>
      <c r="Y1286" s="122" t="n"/>
      <c r="Z1286" s="123" t="n"/>
      <c r="AA1286" s="117">
        <f>IF(F1286="Re-assigned","NA",IF(W1286="","",IF(W1286&gt;=VLOOKUP(D1286,SLAMatrix,3,FALSE),"Yes",IF(W1286&lt;VLOOKUP(D1286,SLAMatrix,2,FALSE),"No","Internal"))))</f>
        <v/>
      </c>
      <c r="AB1286" s="123" t="n"/>
      <c r="AC1286" s="123" t="n"/>
      <c r="AD1286" s="119" t="n"/>
      <c r="AE1286" s="125" t="n"/>
      <c r="AF1286" s="124">
        <f>MONTH(O1286)</f>
        <v/>
      </c>
      <c r="AG1286" s="124">
        <f>VLOOKUP(IFERROR(MID(AE1286,1,(FIND(",",AE1286,1)-1)),AE1286),Facility_Region_Mapping,2,FALSE)</f>
        <v/>
      </c>
      <c r="AH1286" s="124" t="n"/>
      <c r="AI1286" s="124">
        <f>IF(C1286&lt;&gt;"",IF(M1286="ESM User",getInterfaceName($C1286),"NA"),"")</f>
        <v/>
      </c>
      <c r="AJ1286" s="116">
        <f>IF(Q1286&lt;&gt;"",DATE(YEAR(Q1286), MONTH(Q1286), DAY(Q1286)),"")</f>
        <v/>
      </c>
      <c r="AK1286" s="130">
        <f>IF(Q1286&lt;&gt;0,Q1286-N1286,TODAY()-N1286)</f>
        <v/>
      </c>
      <c r="AL1286" s="112">
        <f>IF(F1286="Re-assigned",0,IF(H1286="Closed",0,IF(H1286="Service Restored",0,IF(H1286="",0,1))))</f>
        <v/>
      </c>
      <c r="AM1286" s="124">
        <f>IF(AL1286=0,"",IF(AK1286&gt;20.99,"Aged","Non-Aged"))</f>
        <v/>
      </c>
      <c r="AN1286" s="112">
        <f>IF(Q1286&lt;&gt;"",MONTH(Q1286),"")</f>
        <v/>
      </c>
      <c r="AO1286" s="112">
        <f>IFERROR(VALUE(V1286),0)</f>
        <v/>
      </c>
    </row>
    <row customFormat="1" customHeight="1" ht="29.25" r="1287" s="112" spans="1:41">
      <c r="A1287" s="127" t="n"/>
      <c r="B1287" s="113" t="n"/>
      <c r="C1287" s="127" t="n"/>
      <c r="D1287" s="127" t="n"/>
      <c r="E1287" s="114">
        <f>IF(F1287 &lt;&gt; "",VLOOKUP(F1287,CategoryLookup,2,FALSE), "")</f>
        <v/>
      </c>
      <c r="F1287" s="126" t="n"/>
      <c r="G1287" s="127" t="n"/>
      <c r="H1287" s="127" t="n"/>
      <c r="I1287" s="127" t="n"/>
      <c r="J1287" s="127" t="n"/>
      <c r="K1287" s="127" t="n"/>
      <c r="L1287" s="127" t="n"/>
      <c r="M1287" s="127" t="n"/>
      <c r="N1287" s="120" t="n"/>
      <c r="O1287" s="120" t="n"/>
      <c r="P1287" s="120" t="n"/>
      <c r="Q1287" s="120" t="n"/>
      <c r="R1287" s="121" t="n"/>
      <c r="S1287" s="121" t="n"/>
      <c r="T1287" s="121" t="n"/>
      <c r="U1287" s="121" t="n"/>
      <c r="V1287" s="117">
        <f>IF(P1287="NA","NA",IF(P1287&lt;&gt;"",TEXT(P1287-N1287,"[h].mm"),""))</f>
        <v/>
      </c>
      <c r="W1287" s="118">
        <f>IF(AND(R1287="",S1287=""),"",R1287+S1287)</f>
        <v/>
      </c>
      <c r="X1287" s="116">
        <f>IF(O1287&lt;&gt;"",DATE(YEAR(O1287), MONTH(O1287), DAY(O1287)),"")</f>
        <v/>
      </c>
      <c r="Y1287" s="122" t="n"/>
      <c r="Z1287" s="123" t="n"/>
      <c r="AA1287" s="117">
        <f>IF(F1287="Re-assigned","NA",IF(W1287="","",IF(W1287&gt;=VLOOKUP(D1287,SLAMatrix,3,FALSE),"Yes",IF(W1287&lt;VLOOKUP(D1287,SLAMatrix,2,FALSE),"No","Internal"))))</f>
        <v/>
      </c>
      <c r="AB1287" s="123" t="n"/>
      <c r="AC1287" s="123" t="n"/>
      <c r="AD1287" s="119" t="n"/>
      <c r="AE1287" s="125" t="n"/>
      <c r="AF1287" s="124">
        <f>MONTH(O1287)</f>
        <v/>
      </c>
      <c r="AG1287" s="124">
        <f>VLOOKUP(IFERROR(MID(AE1287,1,(FIND(",",AE1287,1)-1)),AE1287),Facility_Region_Mapping,2,FALSE)</f>
        <v/>
      </c>
      <c r="AH1287" s="124" t="n"/>
      <c r="AI1287" s="124">
        <f>IF(C1287&lt;&gt;"",IF(M1287="ESM User",getInterfaceName($C1287),"NA"),"")</f>
        <v/>
      </c>
      <c r="AJ1287" s="116">
        <f>IF(Q1287&lt;&gt;"",DATE(YEAR(Q1287), MONTH(Q1287), DAY(Q1287)),"")</f>
        <v/>
      </c>
      <c r="AK1287" s="130">
        <f>IF(Q1287&lt;&gt;0,Q1287-N1287,TODAY()-N1287)</f>
        <v/>
      </c>
      <c r="AL1287" s="112">
        <f>IF(F1287="Re-assigned",0,IF(H1287="Closed",0,IF(H1287="Service Restored",0,IF(H1287="",0,1))))</f>
        <v/>
      </c>
      <c r="AM1287" s="124">
        <f>IF(AL1287=0,"",IF(AK1287&gt;20.99,"Aged","Non-Aged"))</f>
        <v/>
      </c>
      <c r="AN1287" s="112">
        <f>IF(Q1287&lt;&gt;"",MONTH(Q1287),"")</f>
        <v/>
      </c>
      <c r="AO1287" s="112">
        <f>IFERROR(VALUE(V1287),0)</f>
        <v/>
      </c>
    </row>
    <row customFormat="1" customHeight="1" ht="29.25" r="1288" s="112" spans="1:41">
      <c r="A1288" s="127" t="n"/>
      <c r="B1288" s="113" t="n"/>
      <c r="C1288" s="127" t="n"/>
      <c r="D1288" s="127" t="n"/>
      <c r="E1288" s="114">
        <f>IF(F1288 &lt;&gt; "",VLOOKUP(F1288,CategoryLookup,2,FALSE), "")</f>
        <v/>
      </c>
      <c r="F1288" s="126" t="n"/>
      <c r="G1288" s="127" t="n"/>
      <c r="H1288" s="127" t="n"/>
      <c r="I1288" s="127" t="n"/>
      <c r="J1288" s="127" t="n"/>
      <c r="K1288" s="127" t="n"/>
      <c r="L1288" s="127" t="n"/>
      <c r="M1288" s="127" t="n"/>
      <c r="N1288" s="120" t="n"/>
      <c r="O1288" s="120" t="n"/>
      <c r="P1288" s="120" t="n"/>
      <c r="Q1288" s="120" t="n"/>
      <c r="R1288" s="121" t="n"/>
      <c r="S1288" s="121" t="n"/>
      <c r="T1288" s="121" t="n"/>
      <c r="U1288" s="121" t="n"/>
      <c r="V1288" s="117">
        <f>IF(P1288="NA","NA",IF(P1288&lt;&gt;"",TEXT(P1288-N1288,"[h].mm"),""))</f>
        <v/>
      </c>
      <c r="W1288" s="118">
        <f>IF(AND(R1288="",S1288=""),"",R1288+S1288)</f>
        <v/>
      </c>
      <c r="X1288" s="116">
        <f>IF(O1288&lt;&gt;"",DATE(YEAR(O1288), MONTH(O1288), DAY(O1288)),"")</f>
        <v/>
      </c>
      <c r="Y1288" s="122" t="n"/>
      <c r="Z1288" s="123" t="n"/>
      <c r="AA1288" s="117">
        <f>IF(F1288="Re-assigned","NA",IF(W1288="","",IF(W1288&gt;=VLOOKUP(D1288,SLAMatrix,3,FALSE),"Yes",IF(W1288&lt;VLOOKUP(D1288,SLAMatrix,2,FALSE),"No","Internal"))))</f>
        <v/>
      </c>
      <c r="AB1288" s="123" t="n"/>
      <c r="AC1288" s="123" t="n"/>
      <c r="AD1288" s="119" t="n"/>
      <c r="AE1288" s="125" t="n"/>
      <c r="AF1288" s="124">
        <f>MONTH(O1288)</f>
        <v/>
      </c>
      <c r="AG1288" s="124">
        <f>VLOOKUP(IFERROR(MID(AE1288,1,(FIND(",",AE1288,1)-1)),AE1288),Facility_Region_Mapping,2,FALSE)</f>
        <v/>
      </c>
      <c r="AH1288" s="124" t="n"/>
      <c r="AI1288" s="124">
        <f>IF(C1288&lt;&gt;"",IF(M1288="ESM User",getInterfaceName($C1288),"NA"),"")</f>
        <v/>
      </c>
      <c r="AJ1288" s="116">
        <f>IF(Q1288&lt;&gt;"",DATE(YEAR(Q1288), MONTH(Q1288), DAY(Q1288)),"")</f>
        <v/>
      </c>
      <c r="AK1288" s="130">
        <f>IF(Q1288&lt;&gt;0,Q1288-N1288,TODAY()-N1288)</f>
        <v/>
      </c>
      <c r="AL1288" s="112">
        <f>IF(F1288="Re-assigned",0,IF(H1288="Closed",0,IF(H1288="Service Restored",0,IF(H1288="",0,1))))</f>
        <v/>
      </c>
      <c r="AM1288" s="124">
        <f>IF(AL1288=0,"",IF(AK1288&gt;20.99,"Aged","Non-Aged"))</f>
        <v/>
      </c>
      <c r="AN1288" s="112">
        <f>IF(Q1288&lt;&gt;"",MONTH(Q1288),"")</f>
        <v/>
      </c>
      <c r="AO1288" s="112">
        <f>IFERROR(VALUE(V1288),0)</f>
        <v/>
      </c>
    </row>
    <row customFormat="1" customHeight="1" ht="29.25" r="1289" s="112" spans="1:41">
      <c r="A1289" s="127" t="n"/>
      <c r="B1289" s="113" t="n"/>
      <c r="C1289" s="127" t="n"/>
      <c r="D1289" s="127" t="n"/>
      <c r="E1289" s="114">
        <f>IF(F1289 &lt;&gt; "",VLOOKUP(F1289,CategoryLookup,2,FALSE), "")</f>
        <v/>
      </c>
      <c r="F1289" s="126" t="n"/>
      <c r="G1289" s="127" t="n"/>
      <c r="H1289" s="127" t="n"/>
      <c r="I1289" s="127" t="n"/>
      <c r="J1289" s="127" t="n"/>
      <c r="K1289" s="127" t="n"/>
      <c r="L1289" s="127" t="n"/>
      <c r="M1289" s="127" t="n"/>
      <c r="N1289" s="120" t="n"/>
      <c r="O1289" s="120" t="n"/>
      <c r="P1289" s="120" t="n"/>
      <c r="Q1289" s="120" t="n"/>
      <c r="R1289" s="121" t="n"/>
      <c r="S1289" s="121" t="n"/>
      <c r="T1289" s="121" t="n"/>
      <c r="U1289" s="121" t="n"/>
      <c r="V1289" s="117">
        <f>IF(P1289="NA","NA",IF(P1289&lt;&gt;"",TEXT(P1289-N1289,"[h].mm"),""))</f>
        <v/>
      </c>
      <c r="W1289" s="118">
        <f>IF(AND(R1289="",S1289=""),"",R1289+S1289)</f>
        <v/>
      </c>
      <c r="X1289" s="116">
        <f>IF(O1289&lt;&gt;"",DATE(YEAR(O1289), MONTH(O1289), DAY(O1289)),"")</f>
        <v/>
      </c>
      <c r="Y1289" s="122" t="n"/>
      <c r="Z1289" s="123" t="n"/>
      <c r="AA1289" s="117">
        <f>IF(F1289="Re-assigned","NA",IF(W1289="","",IF(W1289&gt;=VLOOKUP(D1289,SLAMatrix,3,FALSE),"Yes",IF(W1289&lt;VLOOKUP(D1289,SLAMatrix,2,FALSE),"No","Internal"))))</f>
        <v/>
      </c>
      <c r="AB1289" s="123" t="n"/>
      <c r="AC1289" s="123" t="n"/>
      <c r="AD1289" s="119" t="n"/>
      <c r="AE1289" s="125" t="n"/>
      <c r="AF1289" s="124">
        <f>MONTH(O1289)</f>
        <v/>
      </c>
      <c r="AG1289" s="124">
        <f>VLOOKUP(IFERROR(MID(AE1289,1,(FIND(",",AE1289,1)-1)),AE1289),Facility_Region_Mapping,2,FALSE)</f>
        <v/>
      </c>
      <c r="AH1289" s="124" t="n"/>
      <c r="AI1289" s="124">
        <f>IF(C1289&lt;&gt;"",IF(M1289="ESM User",getInterfaceName($C1289),"NA"),"")</f>
        <v/>
      </c>
      <c r="AJ1289" s="116">
        <f>IF(Q1289&lt;&gt;"",DATE(YEAR(Q1289), MONTH(Q1289), DAY(Q1289)),"")</f>
        <v/>
      </c>
      <c r="AK1289" s="130">
        <f>IF(Q1289&lt;&gt;0,Q1289-N1289,TODAY()-N1289)</f>
        <v/>
      </c>
      <c r="AL1289" s="112">
        <f>IF(F1289="Re-assigned",0,IF(H1289="Closed",0,IF(H1289="Service Restored",0,IF(H1289="",0,1))))</f>
        <v/>
      </c>
      <c r="AM1289" s="124">
        <f>IF(AL1289=0,"",IF(AK1289&gt;20.99,"Aged","Non-Aged"))</f>
        <v/>
      </c>
      <c r="AN1289" s="112">
        <f>IF(Q1289&lt;&gt;"",MONTH(Q1289),"")</f>
        <v/>
      </c>
      <c r="AO1289" s="112">
        <f>IFERROR(VALUE(V1289),0)</f>
        <v/>
      </c>
    </row>
    <row customFormat="1" customHeight="1" ht="29.25" r="1290" s="112" spans="1:41">
      <c r="A1290" s="127" t="n"/>
      <c r="B1290" s="113" t="n"/>
      <c r="C1290" s="127" t="n"/>
      <c r="D1290" s="127" t="n"/>
      <c r="E1290" s="114">
        <f>IF(F1290 &lt;&gt; "",VLOOKUP(F1290,CategoryLookup,2,FALSE), "")</f>
        <v/>
      </c>
      <c r="F1290" s="126" t="n"/>
      <c r="G1290" s="127" t="n"/>
      <c r="H1290" s="127" t="n"/>
      <c r="I1290" s="127" t="n"/>
      <c r="J1290" s="127" t="n"/>
      <c r="K1290" s="127" t="n"/>
      <c r="L1290" s="127" t="n"/>
      <c r="M1290" s="127" t="n"/>
      <c r="N1290" s="120" t="n"/>
      <c r="O1290" s="120" t="n"/>
      <c r="P1290" s="120" t="n"/>
      <c r="Q1290" s="120" t="n"/>
      <c r="R1290" s="121" t="n"/>
      <c r="S1290" s="121" t="n"/>
      <c r="T1290" s="121" t="n"/>
      <c r="U1290" s="121" t="n"/>
      <c r="V1290" s="117">
        <f>IF(P1290="NA","NA",IF(P1290&lt;&gt;"",TEXT(P1290-N1290,"[h].mm"),""))</f>
        <v/>
      </c>
      <c r="W1290" s="118">
        <f>IF(AND(R1290="",S1290=""),"",R1290+S1290)</f>
        <v/>
      </c>
      <c r="X1290" s="116">
        <f>IF(O1290&lt;&gt;"",DATE(YEAR(O1290), MONTH(O1290), DAY(O1290)),"")</f>
        <v/>
      </c>
      <c r="Y1290" s="122" t="n"/>
      <c r="Z1290" s="123" t="n"/>
      <c r="AA1290" s="117">
        <f>IF(F1290="Re-assigned","NA",IF(W1290="","",IF(W1290&gt;=VLOOKUP(D1290,SLAMatrix,3,FALSE),"Yes",IF(W1290&lt;VLOOKUP(D1290,SLAMatrix,2,FALSE),"No","Internal"))))</f>
        <v/>
      </c>
      <c r="AB1290" s="123" t="n"/>
      <c r="AC1290" s="123" t="n"/>
      <c r="AD1290" s="119" t="n"/>
      <c r="AE1290" s="125" t="n"/>
      <c r="AF1290" s="124">
        <f>MONTH(O1290)</f>
        <v/>
      </c>
      <c r="AG1290" s="124">
        <f>VLOOKUP(IFERROR(MID(AE1290,1,(FIND(",",AE1290,1)-1)),AE1290),Facility_Region_Mapping,2,FALSE)</f>
        <v/>
      </c>
      <c r="AH1290" s="124" t="n"/>
      <c r="AI1290" s="124">
        <f>IF(C1290&lt;&gt;"",IF(M1290="ESM User",getInterfaceName($C1290),"NA"),"")</f>
        <v/>
      </c>
      <c r="AJ1290" s="116">
        <f>IF(Q1290&lt;&gt;"",DATE(YEAR(Q1290), MONTH(Q1290), DAY(Q1290)),"")</f>
        <v/>
      </c>
      <c r="AK1290" s="130">
        <f>IF(Q1290&lt;&gt;0,Q1290-N1290,TODAY()-N1290)</f>
        <v/>
      </c>
      <c r="AL1290" s="112">
        <f>IF(F1290="Re-assigned",0,IF(H1290="Closed",0,IF(H1290="Service Restored",0,IF(H1290="",0,1))))</f>
        <v/>
      </c>
      <c r="AM1290" s="124">
        <f>IF(AL1290=0,"",IF(AK1290&gt;20.99,"Aged","Non-Aged"))</f>
        <v/>
      </c>
      <c r="AN1290" s="112">
        <f>IF(Q1290&lt;&gt;"",MONTH(Q1290),"")</f>
        <v/>
      </c>
      <c r="AO1290" s="112">
        <f>IFERROR(VALUE(V1290),0)</f>
        <v/>
      </c>
    </row>
    <row customFormat="1" customHeight="1" ht="29.25" r="1291" s="112" spans="1:41">
      <c r="A1291" s="127" t="n"/>
      <c r="B1291" s="113" t="n"/>
      <c r="C1291" s="127" t="n"/>
      <c r="D1291" s="127" t="n"/>
      <c r="E1291" s="114">
        <f>IF(F1291 &lt;&gt; "",VLOOKUP(F1291,CategoryLookup,2,FALSE), "")</f>
        <v/>
      </c>
      <c r="F1291" s="126" t="n"/>
      <c r="G1291" s="127" t="n"/>
      <c r="H1291" s="127" t="n"/>
      <c r="I1291" s="127" t="n"/>
      <c r="J1291" s="127" t="n"/>
      <c r="K1291" s="127" t="n"/>
      <c r="L1291" s="127" t="n"/>
      <c r="M1291" s="127" t="n"/>
      <c r="N1291" s="120" t="n"/>
      <c r="O1291" s="120" t="n"/>
      <c r="P1291" s="120" t="n"/>
      <c r="Q1291" s="120" t="n"/>
      <c r="R1291" s="121" t="n"/>
      <c r="S1291" s="121" t="n"/>
      <c r="T1291" s="121" t="n"/>
      <c r="U1291" s="121" t="n"/>
      <c r="V1291" s="117">
        <f>IF(P1291="NA","NA",IF(P1291&lt;&gt;"",TEXT(P1291-N1291,"[h].mm"),""))</f>
        <v/>
      </c>
      <c r="W1291" s="118">
        <f>IF(AND(R1291="",S1291=""),"",R1291+S1291)</f>
        <v/>
      </c>
      <c r="X1291" s="116">
        <f>IF(O1291&lt;&gt;"",DATE(YEAR(O1291), MONTH(O1291), DAY(O1291)),"")</f>
        <v/>
      </c>
      <c r="Y1291" s="122" t="n"/>
      <c r="Z1291" s="123" t="n"/>
      <c r="AA1291" s="117">
        <f>IF(F1291="Re-assigned","NA",IF(W1291="","",IF(W1291&gt;=VLOOKUP(D1291,SLAMatrix,3,FALSE),"Yes",IF(W1291&lt;VLOOKUP(D1291,SLAMatrix,2,FALSE),"No","Internal"))))</f>
        <v/>
      </c>
      <c r="AB1291" s="123" t="n"/>
      <c r="AC1291" s="123" t="n"/>
      <c r="AD1291" s="119" t="n"/>
      <c r="AE1291" s="125" t="n"/>
      <c r="AF1291" s="124">
        <f>MONTH(O1291)</f>
        <v/>
      </c>
      <c r="AG1291" s="124">
        <f>VLOOKUP(IFERROR(MID(AE1291,1,(FIND(",",AE1291,1)-1)),AE1291),Facility_Region_Mapping,2,FALSE)</f>
        <v/>
      </c>
      <c r="AH1291" s="124" t="n"/>
      <c r="AI1291" s="124">
        <f>IF(C1291&lt;&gt;"",IF(M1291="ESM User",getInterfaceName($C1291),"NA"),"")</f>
        <v/>
      </c>
      <c r="AJ1291" s="116">
        <f>IF(Q1291&lt;&gt;"",DATE(YEAR(Q1291), MONTH(Q1291), DAY(Q1291)),"")</f>
        <v/>
      </c>
      <c r="AK1291" s="130">
        <f>IF(Q1291&lt;&gt;0,Q1291-N1291,TODAY()-N1291)</f>
        <v/>
      </c>
      <c r="AL1291" s="112">
        <f>IF(F1291="Re-assigned",0,IF(H1291="Closed",0,IF(H1291="Service Restored",0,IF(H1291="",0,1))))</f>
        <v/>
      </c>
      <c r="AM1291" s="124">
        <f>IF(AL1291=0,"",IF(AK1291&gt;20.99,"Aged","Non-Aged"))</f>
        <v/>
      </c>
      <c r="AN1291" s="112">
        <f>IF(Q1291&lt;&gt;"",MONTH(Q1291),"")</f>
        <v/>
      </c>
      <c r="AO1291" s="112">
        <f>IFERROR(VALUE(V1291),0)</f>
        <v/>
      </c>
    </row>
    <row customFormat="1" customHeight="1" ht="29.25" r="1292" s="112" spans="1:41">
      <c r="A1292" s="127" t="n"/>
      <c r="B1292" s="113" t="n"/>
      <c r="C1292" s="127" t="n"/>
      <c r="D1292" s="127" t="n"/>
      <c r="E1292" s="114">
        <f>IF(F1292 &lt;&gt; "",VLOOKUP(F1292,CategoryLookup,2,FALSE), "")</f>
        <v/>
      </c>
      <c r="F1292" s="126" t="n"/>
      <c r="G1292" s="127" t="n"/>
      <c r="H1292" s="127" t="n"/>
      <c r="I1292" s="127" t="n"/>
      <c r="J1292" s="127" t="n"/>
      <c r="K1292" s="127" t="n"/>
      <c r="L1292" s="127" t="n"/>
      <c r="M1292" s="127" t="n"/>
      <c r="N1292" s="120" t="n"/>
      <c r="O1292" s="120" t="n"/>
      <c r="P1292" s="120" t="n"/>
      <c r="Q1292" s="120" t="n"/>
      <c r="R1292" s="121" t="n"/>
      <c r="S1292" s="121" t="n"/>
      <c r="T1292" s="121" t="n"/>
      <c r="U1292" s="121" t="n"/>
      <c r="V1292" s="117">
        <f>IF(P1292="NA","NA",IF(P1292&lt;&gt;"",TEXT(P1292-N1292,"[h].mm"),""))</f>
        <v/>
      </c>
      <c r="W1292" s="118">
        <f>IF(AND(R1292="",S1292=""),"",R1292+S1292)</f>
        <v/>
      </c>
      <c r="X1292" s="116">
        <f>IF(O1292&lt;&gt;"",DATE(YEAR(O1292), MONTH(O1292), DAY(O1292)),"")</f>
        <v/>
      </c>
      <c r="Y1292" s="122" t="n"/>
      <c r="Z1292" s="123" t="n"/>
      <c r="AA1292" s="117">
        <f>IF(F1292="Re-assigned","NA",IF(W1292="","",IF(W1292&gt;=VLOOKUP(D1292,SLAMatrix,3,FALSE),"Yes",IF(W1292&lt;VLOOKUP(D1292,SLAMatrix,2,FALSE),"No","Internal"))))</f>
        <v/>
      </c>
      <c r="AB1292" s="123" t="n"/>
      <c r="AC1292" s="123" t="n"/>
      <c r="AD1292" s="119" t="n"/>
      <c r="AE1292" s="125" t="n"/>
      <c r="AF1292" s="124">
        <f>MONTH(O1292)</f>
        <v/>
      </c>
      <c r="AG1292" s="124">
        <f>VLOOKUP(IFERROR(MID(AE1292,1,(FIND(",",AE1292,1)-1)),AE1292),Facility_Region_Mapping,2,FALSE)</f>
        <v/>
      </c>
      <c r="AH1292" s="124" t="n"/>
      <c r="AI1292" s="124">
        <f>IF(C1292&lt;&gt;"",IF(M1292="ESM User",getInterfaceName($C1292),"NA"),"")</f>
        <v/>
      </c>
      <c r="AJ1292" s="116">
        <f>IF(Q1292&lt;&gt;"",DATE(YEAR(Q1292), MONTH(Q1292), DAY(Q1292)),"")</f>
        <v/>
      </c>
      <c r="AK1292" s="130">
        <f>IF(Q1292&lt;&gt;0,Q1292-N1292,TODAY()-N1292)</f>
        <v/>
      </c>
      <c r="AL1292" s="112">
        <f>IF(F1292="Re-assigned",0,IF(H1292="Closed",0,IF(H1292="Service Restored",0,IF(H1292="",0,1))))</f>
        <v/>
      </c>
      <c r="AM1292" s="124">
        <f>IF(AL1292=0,"",IF(AK1292&gt;20.99,"Aged","Non-Aged"))</f>
        <v/>
      </c>
      <c r="AN1292" s="112">
        <f>IF(Q1292&lt;&gt;"",MONTH(Q1292),"")</f>
        <v/>
      </c>
      <c r="AO1292" s="112">
        <f>IFERROR(VALUE(V1292),0)</f>
        <v/>
      </c>
    </row>
    <row customFormat="1" customHeight="1" ht="29.25" r="1293" s="112" spans="1:41">
      <c r="A1293" s="127" t="n"/>
      <c r="B1293" s="113" t="n"/>
      <c r="C1293" s="127" t="n"/>
      <c r="D1293" s="127" t="n"/>
      <c r="E1293" s="114">
        <f>IF(F1293 &lt;&gt; "",VLOOKUP(F1293,CategoryLookup,2,FALSE), "")</f>
        <v/>
      </c>
      <c r="F1293" s="126" t="n"/>
      <c r="G1293" s="127" t="n"/>
      <c r="H1293" s="127" t="n"/>
      <c r="I1293" s="127" t="n"/>
      <c r="J1293" s="127" t="n"/>
      <c r="K1293" s="127" t="n"/>
      <c r="L1293" s="127" t="n"/>
      <c r="M1293" s="127" t="n"/>
      <c r="N1293" s="120" t="n"/>
      <c r="O1293" s="120" t="n"/>
      <c r="P1293" s="120" t="n"/>
      <c r="Q1293" s="120" t="n"/>
      <c r="R1293" s="121" t="n"/>
      <c r="S1293" s="121" t="n"/>
      <c r="T1293" s="121" t="n"/>
      <c r="U1293" s="121" t="n"/>
      <c r="V1293" s="117">
        <f>IF(P1293="NA","NA",IF(P1293&lt;&gt;"",TEXT(P1293-N1293,"[h].mm"),""))</f>
        <v/>
      </c>
      <c r="W1293" s="118">
        <f>IF(AND(R1293="",S1293=""),"",R1293+S1293)</f>
        <v/>
      </c>
      <c r="X1293" s="116">
        <f>IF(O1293&lt;&gt;"",DATE(YEAR(O1293), MONTH(O1293), DAY(O1293)),"")</f>
        <v/>
      </c>
      <c r="Y1293" s="122" t="n"/>
      <c r="Z1293" s="123" t="n"/>
      <c r="AA1293" s="117">
        <f>IF(F1293="Re-assigned","NA",IF(W1293="","",IF(W1293&gt;=VLOOKUP(D1293,SLAMatrix,3,FALSE),"Yes",IF(W1293&lt;VLOOKUP(D1293,SLAMatrix,2,FALSE),"No","Internal"))))</f>
        <v/>
      </c>
      <c r="AB1293" s="123" t="n"/>
      <c r="AC1293" s="123" t="n"/>
      <c r="AD1293" s="119" t="n"/>
      <c r="AE1293" s="125" t="n"/>
      <c r="AF1293" s="124">
        <f>MONTH(O1293)</f>
        <v/>
      </c>
      <c r="AG1293" s="124">
        <f>VLOOKUP(IFERROR(MID(AE1293,1,(FIND(",",AE1293,1)-1)),AE1293),Facility_Region_Mapping,2,FALSE)</f>
        <v/>
      </c>
      <c r="AH1293" s="124" t="n"/>
      <c r="AI1293" s="124">
        <f>IF(C1293&lt;&gt;"",IF(M1293="ESM User",getInterfaceName($C1293),"NA"),"")</f>
        <v/>
      </c>
      <c r="AJ1293" s="116">
        <f>IF(Q1293&lt;&gt;"",DATE(YEAR(Q1293), MONTH(Q1293), DAY(Q1293)),"")</f>
        <v/>
      </c>
      <c r="AK1293" s="130">
        <f>IF(Q1293&lt;&gt;0,Q1293-N1293,TODAY()-N1293)</f>
        <v/>
      </c>
      <c r="AL1293" s="112">
        <f>IF(F1293="Re-assigned",0,IF(H1293="Closed",0,IF(H1293="Service Restored",0,IF(H1293="",0,1))))</f>
        <v/>
      </c>
      <c r="AM1293" s="124">
        <f>IF(AL1293=0,"",IF(AK1293&gt;20.99,"Aged","Non-Aged"))</f>
        <v/>
      </c>
      <c r="AN1293" s="112">
        <f>IF(Q1293&lt;&gt;"",MONTH(Q1293),"")</f>
        <v/>
      </c>
      <c r="AO1293" s="112">
        <f>IFERROR(VALUE(V1293),0)</f>
        <v/>
      </c>
    </row>
    <row customFormat="1" customHeight="1" ht="29.25" r="1294" s="112" spans="1:41">
      <c r="A1294" s="127" t="n"/>
      <c r="B1294" s="113" t="n"/>
      <c r="C1294" s="127" t="n"/>
      <c r="D1294" s="127" t="n"/>
      <c r="E1294" s="114">
        <f>IF(F1294 &lt;&gt; "",VLOOKUP(F1294,CategoryLookup,2,FALSE), "")</f>
        <v/>
      </c>
      <c r="F1294" s="126" t="n"/>
      <c r="G1294" s="127" t="n"/>
      <c r="H1294" s="127" t="n"/>
      <c r="I1294" s="127" t="n"/>
      <c r="J1294" s="127" t="n"/>
      <c r="K1294" s="127" t="n"/>
      <c r="L1294" s="127" t="n"/>
      <c r="M1294" s="127" t="n"/>
      <c r="N1294" s="120" t="n"/>
      <c r="O1294" s="120" t="n"/>
      <c r="P1294" s="120" t="n"/>
      <c r="Q1294" s="120" t="n"/>
      <c r="R1294" s="121" t="n"/>
      <c r="S1294" s="121" t="n"/>
      <c r="T1294" s="121" t="n"/>
      <c r="U1294" s="121" t="n"/>
      <c r="V1294" s="117">
        <f>IF(P1294="NA","NA",IF(P1294&lt;&gt;"",TEXT(P1294-N1294,"[h].mm"),""))</f>
        <v/>
      </c>
      <c r="W1294" s="118">
        <f>IF(AND(R1294="",S1294=""),"",R1294+S1294)</f>
        <v/>
      </c>
      <c r="X1294" s="116">
        <f>IF(O1294&lt;&gt;"",DATE(YEAR(O1294), MONTH(O1294), DAY(O1294)),"")</f>
        <v/>
      </c>
      <c r="Y1294" s="122" t="n"/>
      <c r="Z1294" s="123" t="n"/>
      <c r="AA1294" s="117">
        <f>IF(F1294="Re-assigned","NA",IF(W1294="","",IF(W1294&gt;=VLOOKUP(D1294,SLAMatrix,3,FALSE),"Yes",IF(W1294&lt;VLOOKUP(D1294,SLAMatrix,2,FALSE),"No","Internal"))))</f>
        <v/>
      </c>
      <c r="AB1294" s="123" t="n"/>
      <c r="AC1294" s="123" t="n"/>
      <c r="AD1294" s="119" t="n"/>
      <c r="AE1294" s="125" t="n"/>
      <c r="AF1294" s="124">
        <f>MONTH(O1294)</f>
        <v/>
      </c>
      <c r="AG1294" s="124">
        <f>VLOOKUP(IFERROR(MID(AE1294,1,(FIND(",",AE1294,1)-1)),AE1294),Facility_Region_Mapping,2,FALSE)</f>
        <v/>
      </c>
      <c r="AH1294" s="124" t="n"/>
      <c r="AI1294" s="124">
        <f>IF(C1294&lt;&gt;"",IF(M1294="ESM User",getInterfaceName($C1294),"NA"),"")</f>
        <v/>
      </c>
      <c r="AJ1294" s="116">
        <f>IF(Q1294&lt;&gt;"",DATE(YEAR(Q1294), MONTH(Q1294), DAY(Q1294)),"")</f>
        <v/>
      </c>
      <c r="AK1294" s="130">
        <f>IF(Q1294&lt;&gt;0,Q1294-N1294,TODAY()-N1294)</f>
        <v/>
      </c>
      <c r="AL1294" s="112">
        <f>IF(F1294="Re-assigned",0,IF(H1294="Closed",0,IF(H1294="Service Restored",0,IF(H1294="",0,1))))</f>
        <v/>
      </c>
      <c r="AM1294" s="124">
        <f>IF(AL1294=0,"",IF(AK1294&gt;20.99,"Aged","Non-Aged"))</f>
        <v/>
      </c>
      <c r="AN1294" s="112">
        <f>IF(Q1294&lt;&gt;"",MONTH(Q1294),"")</f>
        <v/>
      </c>
      <c r="AO1294" s="112">
        <f>IFERROR(VALUE(V1294),0)</f>
        <v/>
      </c>
    </row>
    <row customFormat="1" customHeight="1" ht="29.25" r="1295" s="112" spans="1:41">
      <c r="A1295" s="127" t="n"/>
      <c r="B1295" s="113" t="n"/>
      <c r="C1295" s="127" t="n"/>
      <c r="D1295" s="127" t="n"/>
      <c r="E1295" s="114">
        <f>IF(F1295 &lt;&gt; "",VLOOKUP(F1295,CategoryLookup,2,FALSE), "")</f>
        <v/>
      </c>
      <c r="F1295" s="126" t="n"/>
      <c r="G1295" s="127" t="n"/>
      <c r="H1295" s="127" t="n"/>
      <c r="I1295" s="127" t="n"/>
      <c r="J1295" s="127" t="n"/>
      <c r="K1295" s="127" t="n"/>
      <c r="L1295" s="127" t="n"/>
      <c r="M1295" s="127" t="n"/>
      <c r="N1295" s="120" t="n"/>
      <c r="O1295" s="120" t="n"/>
      <c r="P1295" s="120" t="n"/>
      <c r="Q1295" s="120" t="n"/>
      <c r="R1295" s="121" t="n"/>
      <c r="S1295" s="121" t="n"/>
      <c r="T1295" s="121" t="n"/>
      <c r="U1295" s="121" t="n"/>
      <c r="V1295" s="117">
        <f>IF(P1295="NA","NA",IF(P1295&lt;&gt;"",TEXT(P1295-N1295,"[h].mm"),""))</f>
        <v/>
      </c>
      <c r="W1295" s="118">
        <f>IF(AND(R1295="",S1295=""),"",R1295+S1295)</f>
        <v/>
      </c>
      <c r="X1295" s="116">
        <f>IF(O1295&lt;&gt;"",DATE(YEAR(O1295), MONTH(O1295), DAY(O1295)),"")</f>
        <v/>
      </c>
      <c r="Y1295" s="122" t="n"/>
      <c r="Z1295" s="123" t="n"/>
      <c r="AA1295" s="117">
        <f>IF(F1295="Re-assigned","NA",IF(W1295="","",IF(W1295&gt;=VLOOKUP(D1295,SLAMatrix,3,FALSE),"Yes",IF(W1295&lt;VLOOKUP(D1295,SLAMatrix,2,FALSE),"No","Internal"))))</f>
        <v/>
      </c>
      <c r="AB1295" s="123" t="n"/>
      <c r="AC1295" s="123" t="n"/>
      <c r="AD1295" s="119" t="n"/>
      <c r="AE1295" s="125" t="n"/>
      <c r="AF1295" s="124">
        <f>MONTH(O1295)</f>
        <v/>
      </c>
      <c r="AG1295" s="124">
        <f>VLOOKUP(IFERROR(MID(AE1295,1,(FIND(",",AE1295,1)-1)),AE1295),Facility_Region_Mapping,2,FALSE)</f>
        <v/>
      </c>
      <c r="AH1295" s="124" t="n"/>
      <c r="AI1295" s="124">
        <f>IF(C1295&lt;&gt;"",IF(M1295="ESM User",getInterfaceName($C1295),"NA"),"")</f>
        <v/>
      </c>
      <c r="AJ1295" s="116">
        <f>IF(Q1295&lt;&gt;"",DATE(YEAR(Q1295), MONTH(Q1295), DAY(Q1295)),"")</f>
        <v/>
      </c>
      <c r="AK1295" s="130">
        <f>IF(Q1295&lt;&gt;0,Q1295-N1295,TODAY()-N1295)</f>
        <v/>
      </c>
      <c r="AL1295" s="112">
        <f>IF(F1295="Re-assigned",0,IF(H1295="Closed",0,IF(H1295="Service Restored",0,IF(H1295="",0,1))))</f>
        <v/>
      </c>
      <c r="AM1295" s="124">
        <f>IF(AL1295=0,"",IF(AK1295&gt;20.99,"Aged","Non-Aged"))</f>
        <v/>
      </c>
      <c r="AN1295" s="112">
        <f>IF(Q1295&lt;&gt;"",MONTH(Q1295),"")</f>
        <v/>
      </c>
      <c r="AO1295" s="112">
        <f>IFERROR(VALUE(V1295),0)</f>
        <v/>
      </c>
    </row>
    <row customFormat="1" customHeight="1" ht="29.25" r="1296" s="112" spans="1:41">
      <c r="A1296" s="127" t="n"/>
      <c r="B1296" s="113" t="n"/>
      <c r="C1296" s="127" t="n"/>
      <c r="D1296" s="127" t="n"/>
      <c r="E1296" s="114">
        <f>IF(F1296 &lt;&gt; "",VLOOKUP(F1296,CategoryLookup,2,FALSE), "")</f>
        <v/>
      </c>
      <c r="F1296" s="126" t="n"/>
      <c r="G1296" s="127" t="n"/>
      <c r="H1296" s="127" t="n"/>
      <c r="I1296" s="127" t="n"/>
      <c r="J1296" s="127" t="n"/>
      <c r="K1296" s="127" t="n"/>
      <c r="L1296" s="127" t="n"/>
      <c r="M1296" s="127" t="n"/>
      <c r="N1296" s="120" t="n"/>
      <c r="O1296" s="120" t="n"/>
      <c r="P1296" s="120" t="n"/>
      <c r="Q1296" s="120" t="n"/>
      <c r="R1296" s="121" t="n"/>
      <c r="S1296" s="121" t="n"/>
      <c r="T1296" s="121" t="n"/>
      <c r="U1296" s="121" t="n"/>
      <c r="V1296" s="117">
        <f>IF(P1296="NA","NA",IF(P1296&lt;&gt;"",TEXT(P1296-N1296,"[h].mm"),""))</f>
        <v/>
      </c>
      <c r="W1296" s="118">
        <f>IF(AND(R1296="",S1296=""),"",R1296+S1296)</f>
        <v/>
      </c>
      <c r="X1296" s="116">
        <f>IF(O1296&lt;&gt;"",DATE(YEAR(O1296), MONTH(O1296), DAY(O1296)),"")</f>
        <v/>
      </c>
      <c r="Y1296" s="122" t="n"/>
      <c r="Z1296" s="123" t="n"/>
      <c r="AA1296" s="117">
        <f>IF(F1296="Re-assigned","NA",IF(W1296="","",IF(W1296&gt;=VLOOKUP(D1296,SLAMatrix,3,FALSE),"Yes",IF(W1296&lt;VLOOKUP(D1296,SLAMatrix,2,FALSE),"No","Internal"))))</f>
        <v/>
      </c>
      <c r="AB1296" s="123" t="n"/>
      <c r="AC1296" s="123" t="n"/>
      <c r="AD1296" s="119" t="n"/>
      <c r="AE1296" s="125" t="n"/>
      <c r="AF1296" s="124">
        <f>MONTH(O1296)</f>
        <v/>
      </c>
      <c r="AG1296" s="124">
        <f>VLOOKUP(IFERROR(MID(AE1296,1,(FIND(",",AE1296,1)-1)),AE1296),Facility_Region_Mapping,2,FALSE)</f>
        <v/>
      </c>
      <c r="AH1296" s="124" t="n"/>
      <c r="AI1296" s="124">
        <f>IF(C1296&lt;&gt;"",IF(M1296="ESM User",getInterfaceName($C1296),"NA"),"")</f>
        <v/>
      </c>
      <c r="AJ1296" s="116">
        <f>IF(Q1296&lt;&gt;"",DATE(YEAR(Q1296), MONTH(Q1296), DAY(Q1296)),"")</f>
        <v/>
      </c>
      <c r="AK1296" s="130">
        <f>IF(Q1296&lt;&gt;0,Q1296-N1296,TODAY()-N1296)</f>
        <v/>
      </c>
      <c r="AL1296" s="112">
        <f>IF(F1296="Re-assigned",0,IF(H1296="Closed",0,IF(H1296="Service Restored",0,IF(H1296="",0,1))))</f>
        <v/>
      </c>
      <c r="AM1296" s="124">
        <f>IF(AL1296=0,"",IF(AK1296&gt;20.99,"Aged","Non-Aged"))</f>
        <v/>
      </c>
      <c r="AN1296" s="112">
        <f>IF(Q1296&lt;&gt;"",MONTH(Q1296),"")</f>
        <v/>
      </c>
      <c r="AO1296" s="112">
        <f>IFERROR(VALUE(V1296),0)</f>
        <v/>
      </c>
    </row>
    <row customFormat="1" customHeight="1" ht="29.25" r="1297" s="112" spans="1:41">
      <c r="A1297" s="127" t="n"/>
      <c r="B1297" s="113" t="n"/>
      <c r="C1297" s="127" t="n"/>
      <c r="D1297" s="127" t="n"/>
      <c r="E1297" s="114">
        <f>IF(F1297 &lt;&gt; "",VLOOKUP(F1297,CategoryLookup,2,FALSE), "")</f>
        <v/>
      </c>
      <c r="F1297" s="126" t="n"/>
      <c r="G1297" s="127" t="n"/>
      <c r="H1297" s="127" t="n"/>
      <c r="I1297" s="127" t="n"/>
      <c r="J1297" s="127" t="n"/>
      <c r="K1297" s="127" t="n"/>
      <c r="L1297" s="127" t="n"/>
      <c r="M1297" s="127" t="n"/>
      <c r="N1297" s="120" t="n"/>
      <c r="O1297" s="120" t="n"/>
      <c r="P1297" s="120" t="n"/>
      <c r="Q1297" s="120" t="n"/>
      <c r="R1297" s="121" t="n"/>
      <c r="S1297" s="121" t="n"/>
      <c r="T1297" s="121" t="n"/>
      <c r="U1297" s="121" t="n"/>
      <c r="V1297" s="117">
        <f>IF(P1297="NA","NA",IF(P1297&lt;&gt;"",TEXT(P1297-N1297,"[h].mm"),""))</f>
        <v/>
      </c>
      <c r="W1297" s="118">
        <f>IF(AND(R1297="",S1297=""),"",R1297+S1297)</f>
        <v/>
      </c>
      <c r="X1297" s="116">
        <f>IF(O1297&lt;&gt;"",DATE(YEAR(O1297), MONTH(O1297), DAY(O1297)),"")</f>
        <v/>
      </c>
      <c r="Y1297" s="122" t="n"/>
      <c r="Z1297" s="123" t="n"/>
      <c r="AA1297" s="117">
        <f>IF(F1297="Re-assigned","NA",IF(W1297="","",IF(W1297&gt;=VLOOKUP(D1297,SLAMatrix,3,FALSE),"Yes",IF(W1297&lt;VLOOKUP(D1297,SLAMatrix,2,FALSE),"No","Internal"))))</f>
        <v/>
      </c>
      <c r="AB1297" s="123" t="n"/>
      <c r="AC1297" s="123" t="n"/>
      <c r="AD1297" s="119" t="n"/>
      <c r="AE1297" s="125" t="n"/>
      <c r="AF1297" s="124">
        <f>MONTH(O1297)</f>
        <v/>
      </c>
      <c r="AG1297" s="124">
        <f>VLOOKUP(IFERROR(MID(AE1297,1,(FIND(",",AE1297,1)-1)),AE1297),Facility_Region_Mapping,2,FALSE)</f>
        <v/>
      </c>
      <c r="AH1297" s="124" t="n"/>
      <c r="AI1297" s="124">
        <f>IF(C1297&lt;&gt;"",IF(M1297="ESM User",getInterfaceName($C1297),"NA"),"")</f>
        <v/>
      </c>
      <c r="AJ1297" s="116">
        <f>IF(Q1297&lt;&gt;"",DATE(YEAR(Q1297), MONTH(Q1297), DAY(Q1297)),"")</f>
        <v/>
      </c>
      <c r="AK1297" s="130">
        <f>IF(Q1297&lt;&gt;0,Q1297-N1297,TODAY()-N1297)</f>
        <v/>
      </c>
      <c r="AL1297" s="112">
        <f>IF(F1297="Re-assigned",0,IF(H1297="Closed",0,IF(H1297="Service Restored",0,IF(H1297="",0,1))))</f>
        <v/>
      </c>
      <c r="AM1297" s="124">
        <f>IF(AL1297=0,"",IF(AK1297&gt;20.99,"Aged","Non-Aged"))</f>
        <v/>
      </c>
      <c r="AN1297" s="112">
        <f>IF(Q1297&lt;&gt;"",MONTH(Q1297),"")</f>
        <v/>
      </c>
      <c r="AO1297" s="112">
        <f>IFERROR(VALUE(V1297),0)</f>
        <v/>
      </c>
    </row>
    <row customFormat="1" customHeight="1" ht="29.25" r="1298" s="112" spans="1:41">
      <c r="A1298" s="127" t="n"/>
      <c r="B1298" s="113" t="n"/>
      <c r="C1298" s="127" t="n"/>
      <c r="D1298" s="127" t="n"/>
      <c r="E1298" s="114">
        <f>IF(F1298 &lt;&gt; "",VLOOKUP(F1298,CategoryLookup,2,FALSE), "")</f>
        <v/>
      </c>
      <c r="F1298" s="126" t="n"/>
      <c r="G1298" s="127" t="n"/>
      <c r="H1298" s="127" t="n"/>
      <c r="I1298" s="127" t="n"/>
      <c r="J1298" s="127" t="n"/>
      <c r="K1298" s="127" t="n"/>
      <c r="L1298" s="127" t="n"/>
      <c r="M1298" s="127" t="n"/>
      <c r="N1298" s="120" t="n"/>
      <c r="O1298" s="120" t="n"/>
      <c r="P1298" s="120" t="n"/>
      <c r="Q1298" s="120" t="n"/>
      <c r="R1298" s="121" t="n"/>
      <c r="S1298" s="121" t="n"/>
      <c r="T1298" s="121" t="n"/>
      <c r="U1298" s="121" t="n"/>
      <c r="V1298" s="117">
        <f>IF(P1298="NA","NA",IF(P1298&lt;&gt;"",TEXT(P1298-N1298,"[h].mm"),""))</f>
        <v/>
      </c>
      <c r="W1298" s="118">
        <f>IF(AND(R1298="",S1298=""),"",R1298+S1298)</f>
        <v/>
      </c>
      <c r="X1298" s="116">
        <f>IF(O1298&lt;&gt;"",DATE(YEAR(O1298), MONTH(O1298), DAY(O1298)),"")</f>
        <v/>
      </c>
      <c r="Y1298" s="122" t="n"/>
      <c r="Z1298" s="123" t="n"/>
      <c r="AA1298" s="117">
        <f>IF(F1298="Re-assigned","NA",IF(W1298="","",IF(W1298&gt;=VLOOKUP(D1298,SLAMatrix,3,FALSE),"Yes",IF(W1298&lt;VLOOKUP(D1298,SLAMatrix,2,FALSE),"No","Internal"))))</f>
        <v/>
      </c>
      <c r="AB1298" s="123" t="n"/>
      <c r="AC1298" s="123" t="n"/>
      <c r="AD1298" s="119" t="n"/>
      <c r="AE1298" s="125" t="n"/>
      <c r="AF1298" s="124">
        <f>MONTH(O1298)</f>
        <v/>
      </c>
      <c r="AG1298" s="124">
        <f>VLOOKUP(IFERROR(MID(AE1298,1,(FIND(",",AE1298,1)-1)),AE1298),Facility_Region_Mapping,2,FALSE)</f>
        <v/>
      </c>
      <c r="AH1298" s="124" t="n"/>
      <c r="AI1298" s="124">
        <f>IF(C1298&lt;&gt;"",IF(M1298="ESM User",getInterfaceName($C1298),"NA"),"")</f>
        <v/>
      </c>
      <c r="AJ1298" s="116">
        <f>IF(Q1298&lt;&gt;"",DATE(YEAR(Q1298), MONTH(Q1298), DAY(Q1298)),"")</f>
        <v/>
      </c>
      <c r="AK1298" s="130">
        <f>IF(Q1298&lt;&gt;0,Q1298-N1298,TODAY()-N1298)</f>
        <v/>
      </c>
      <c r="AL1298" s="112">
        <f>IF(F1298="Re-assigned",0,IF(H1298="Closed",0,IF(H1298="Service Restored",0,IF(H1298="",0,1))))</f>
        <v/>
      </c>
      <c r="AM1298" s="124">
        <f>IF(AL1298=0,"",IF(AK1298&gt;20.99,"Aged","Non-Aged"))</f>
        <v/>
      </c>
      <c r="AN1298" s="112">
        <f>IF(Q1298&lt;&gt;"",MONTH(Q1298),"")</f>
        <v/>
      </c>
      <c r="AO1298" s="112">
        <f>IFERROR(VALUE(V1298),0)</f>
        <v/>
      </c>
    </row>
    <row customFormat="1" customHeight="1" ht="29.25" r="1299" s="112" spans="1:41">
      <c r="A1299" s="127" t="n"/>
      <c r="B1299" s="113" t="n"/>
      <c r="C1299" s="127" t="n"/>
      <c r="D1299" s="127" t="n"/>
      <c r="E1299" s="114">
        <f>IF(F1299 &lt;&gt; "",VLOOKUP(F1299,CategoryLookup,2,FALSE), "")</f>
        <v/>
      </c>
      <c r="F1299" s="126" t="n"/>
      <c r="G1299" s="127" t="n"/>
      <c r="H1299" s="127" t="n"/>
      <c r="I1299" s="127" t="n"/>
      <c r="J1299" s="127" t="n"/>
      <c r="K1299" s="127" t="n"/>
      <c r="L1299" s="127" t="n"/>
      <c r="M1299" s="127" t="n"/>
      <c r="N1299" s="120" t="n"/>
      <c r="O1299" s="120" t="n"/>
      <c r="P1299" s="120" t="n"/>
      <c r="Q1299" s="120" t="n"/>
      <c r="R1299" s="121" t="n"/>
      <c r="S1299" s="121" t="n"/>
      <c r="T1299" s="121" t="n"/>
      <c r="U1299" s="121" t="n"/>
      <c r="V1299" s="117">
        <f>IF(P1299="NA","NA",IF(P1299&lt;&gt;"",TEXT(P1299-N1299,"[h].mm"),""))</f>
        <v/>
      </c>
      <c r="W1299" s="118">
        <f>IF(AND(R1299="",S1299=""),"",R1299+S1299)</f>
        <v/>
      </c>
      <c r="X1299" s="116">
        <f>IF(O1299&lt;&gt;"",DATE(YEAR(O1299), MONTH(O1299), DAY(O1299)),"")</f>
        <v/>
      </c>
      <c r="Y1299" s="122" t="n"/>
      <c r="Z1299" s="123" t="n"/>
      <c r="AA1299" s="117">
        <f>IF(F1299="Re-assigned","NA",IF(W1299="","",IF(W1299&gt;=VLOOKUP(D1299,SLAMatrix,3,FALSE),"Yes",IF(W1299&lt;VLOOKUP(D1299,SLAMatrix,2,FALSE),"No","Internal"))))</f>
        <v/>
      </c>
      <c r="AB1299" s="123" t="n"/>
      <c r="AC1299" s="123" t="n"/>
      <c r="AD1299" s="119" t="n"/>
      <c r="AE1299" s="125" t="n"/>
      <c r="AF1299" s="124">
        <f>MONTH(O1299)</f>
        <v/>
      </c>
      <c r="AG1299" s="124">
        <f>VLOOKUP(IFERROR(MID(AE1299,1,(FIND(",",AE1299,1)-1)),AE1299),Facility_Region_Mapping,2,FALSE)</f>
        <v/>
      </c>
      <c r="AH1299" s="124" t="n"/>
      <c r="AI1299" s="124">
        <f>IF(C1299&lt;&gt;"",IF(M1299="ESM User",getInterfaceName($C1299),"NA"),"")</f>
        <v/>
      </c>
      <c r="AJ1299" s="116">
        <f>IF(Q1299&lt;&gt;"",DATE(YEAR(Q1299), MONTH(Q1299), DAY(Q1299)),"")</f>
        <v/>
      </c>
      <c r="AK1299" s="130">
        <f>IF(Q1299&lt;&gt;0,Q1299-N1299,TODAY()-N1299)</f>
        <v/>
      </c>
      <c r="AL1299" s="112">
        <f>IF(F1299="Re-assigned",0,IF(H1299="Closed",0,IF(H1299="Service Restored",0,IF(H1299="",0,1))))</f>
        <v/>
      </c>
      <c r="AM1299" s="124">
        <f>IF(AL1299=0,"",IF(AK1299&gt;20.99,"Aged","Non-Aged"))</f>
        <v/>
      </c>
      <c r="AN1299" s="112">
        <f>IF(Q1299&lt;&gt;"",MONTH(Q1299),"")</f>
        <v/>
      </c>
      <c r="AO1299" s="112">
        <f>IFERROR(VALUE(V1299),0)</f>
        <v/>
      </c>
    </row>
    <row customFormat="1" customHeight="1" ht="29.25" r="1300" s="112" spans="1:41">
      <c r="A1300" s="127" t="n"/>
      <c r="B1300" s="113" t="n"/>
      <c r="C1300" s="127" t="n"/>
      <c r="D1300" s="127" t="n"/>
      <c r="E1300" s="114">
        <f>IF(F1300 &lt;&gt; "",VLOOKUP(F1300,CategoryLookup,2,FALSE), "")</f>
        <v/>
      </c>
      <c r="F1300" s="126" t="n"/>
      <c r="G1300" s="127" t="n"/>
      <c r="H1300" s="127" t="n"/>
      <c r="I1300" s="127" t="n"/>
      <c r="J1300" s="127" t="n"/>
      <c r="K1300" s="127" t="n"/>
      <c r="L1300" s="127" t="n"/>
      <c r="M1300" s="127" t="n"/>
      <c r="N1300" s="120" t="n"/>
      <c r="O1300" s="120" t="n"/>
      <c r="P1300" s="120" t="n"/>
      <c r="Q1300" s="120" t="n"/>
      <c r="R1300" s="121" t="n"/>
      <c r="S1300" s="121" t="n"/>
      <c r="T1300" s="121" t="n"/>
      <c r="U1300" s="121" t="n"/>
      <c r="V1300" s="117">
        <f>IF(P1300="NA","NA",IF(P1300&lt;&gt;"",TEXT(P1300-N1300,"[h].mm"),""))</f>
        <v/>
      </c>
      <c r="W1300" s="118">
        <f>IF(AND(R1300="",S1300=""),"",R1300+S1300)</f>
        <v/>
      </c>
      <c r="X1300" s="116">
        <f>IF(O1300&lt;&gt;"",DATE(YEAR(O1300), MONTH(O1300), DAY(O1300)),"")</f>
        <v/>
      </c>
      <c r="Y1300" s="122" t="n"/>
      <c r="Z1300" s="123" t="n"/>
      <c r="AA1300" s="117">
        <f>IF(F1300="Re-assigned","NA",IF(W1300="","",IF(W1300&gt;=VLOOKUP(D1300,SLAMatrix,3,FALSE),"Yes",IF(W1300&lt;VLOOKUP(D1300,SLAMatrix,2,FALSE),"No","Internal"))))</f>
        <v/>
      </c>
      <c r="AB1300" s="123" t="n"/>
      <c r="AC1300" s="123" t="n"/>
      <c r="AD1300" s="119" t="n"/>
      <c r="AE1300" s="125" t="n"/>
      <c r="AF1300" s="124">
        <f>MONTH(O1300)</f>
        <v/>
      </c>
      <c r="AG1300" s="124">
        <f>VLOOKUP(IFERROR(MID(AE1300,1,(FIND(",",AE1300,1)-1)),AE1300),Facility_Region_Mapping,2,FALSE)</f>
        <v/>
      </c>
      <c r="AH1300" s="124" t="n"/>
      <c r="AI1300" s="124">
        <f>IF(C1300&lt;&gt;"",IF(M1300="ESM User",getInterfaceName($C1300),"NA"),"")</f>
        <v/>
      </c>
      <c r="AJ1300" s="116">
        <f>IF(Q1300&lt;&gt;"",DATE(YEAR(Q1300), MONTH(Q1300), DAY(Q1300)),"")</f>
        <v/>
      </c>
      <c r="AK1300" s="130">
        <f>IF(Q1300&lt;&gt;0,Q1300-N1300,TODAY()-N1300)</f>
        <v/>
      </c>
      <c r="AL1300" s="112">
        <f>IF(F1300="Re-assigned",0,IF(H1300="Closed",0,IF(H1300="Service Restored",0,IF(H1300="",0,1))))</f>
        <v/>
      </c>
      <c r="AM1300" s="124">
        <f>IF(AL1300=0,"",IF(AK1300&gt;20.99,"Aged","Non-Aged"))</f>
        <v/>
      </c>
      <c r="AN1300" s="112">
        <f>IF(Q1300&lt;&gt;"",MONTH(Q1300),"")</f>
        <v/>
      </c>
      <c r="AO1300" s="112">
        <f>IFERROR(VALUE(V1300),0)</f>
        <v/>
      </c>
    </row>
    <row customFormat="1" customHeight="1" ht="29.25" r="1301" s="112" spans="1:41">
      <c r="A1301" s="127" t="n"/>
      <c r="B1301" s="113" t="n"/>
      <c r="C1301" s="127" t="n"/>
      <c r="D1301" s="127" t="n"/>
      <c r="E1301" s="114">
        <f>IF(F1301 &lt;&gt; "",VLOOKUP(F1301,CategoryLookup,2,FALSE), "")</f>
        <v/>
      </c>
      <c r="F1301" s="126" t="n"/>
      <c r="G1301" s="127" t="n"/>
      <c r="H1301" s="127" t="n"/>
      <c r="I1301" s="127" t="n"/>
      <c r="J1301" s="127" t="n"/>
      <c r="K1301" s="127" t="n"/>
      <c r="L1301" s="127" t="n"/>
      <c r="M1301" s="127" t="n"/>
      <c r="N1301" s="120" t="n"/>
      <c r="O1301" s="120" t="n"/>
      <c r="P1301" s="120" t="n"/>
      <c r="Q1301" s="120" t="n"/>
      <c r="R1301" s="121" t="n"/>
      <c r="S1301" s="121" t="n"/>
      <c r="T1301" s="121" t="n"/>
      <c r="U1301" s="121" t="n"/>
      <c r="V1301" s="117">
        <f>IF(P1301="NA","NA",IF(P1301&lt;&gt;"",TEXT(P1301-N1301,"[h].mm"),""))</f>
        <v/>
      </c>
      <c r="W1301" s="118">
        <f>IF(AND(R1301="",S1301=""),"",R1301+S1301)</f>
        <v/>
      </c>
      <c r="X1301" s="116">
        <f>IF(O1301&lt;&gt;"",DATE(YEAR(O1301), MONTH(O1301), DAY(O1301)),"")</f>
        <v/>
      </c>
      <c r="Y1301" s="122" t="n"/>
      <c r="Z1301" s="123" t="n"/>
      <c r="AA1301" s="117">
        <f>IF(F1301="Re-assigned","NA",IF(W1301="","",IF(W1301&gt;=VLOOKUP(D1301,SLAMatrix,3,FALSE),"Yes",IF(W1301&lt;VLOOKUP(D1301,SLAMatrix,2,FALSE),"No","Internal"))))</f>
        <v/>
      </c>
      <c r="AB1301" s="123" t="n"/>
      <c r="AC1301" s="123" t="n"/>
      <c r="AD1301" s="119" t="n"/>
      <c r="AE1301" s="125" t="n"/>
      <c r="AF1301" s="124">
        <f>MONTH(O1301)</f>
        <v/>
      </c>
      <c r="AG1301" s="124">
        <f>VLOOKUP(IFERROR(MID(AE1301,1,(FIND(",",AE1301,1)-1)),AE1301),Facility_Region_Mapping,2,FALSE)</f>
        <v/>
      </c>
      <c r="AH1301" s="124" t="n"/>
      <c r="AI1301" s="124">
        <f>IF(C1301&lt;&gt;"",IF(M1301="ESM User",getInterfaceName($C1301),"NA"),"")</f>
        <v/>
      </c>
      <c r="AJ1301" s="116">
        <f>IF(Q1301&lt;&gt;"",DATE(YEAR(Q1301), MONTH(Q1301), DAY(Q1301)),"")</f>
        <v/>
      </c>
      <c r="AK1301" s="130">
        <f>IF(Q1301&lt;&gt;0,Q1301-N1301,TODAY()-N1301)</f>
        <v/>
      </c>
      <c r="AL1301" s="112">
        <f>IF(F1301="Re-assigned",0,IF(H1301="Closed",0,IF(H1301="Service Restored",0,IF(H1301="",0,1))))</f>
        <v/>
      </c>
      <c r="AM1301" s="124">
        <f>IF(AL1301=0,"",IF(AK1301&gt;20.99,"Aged","Non-Aged"))</f>
        <v/>
      </c>
      <c r="AN1301" s="112">
        <f>IF(Q1301&lt;&gt;"",MONTH(Q1301),"")</f>
        <v/>
      </c>
      <c r="AO1301" s="112">
        <f>IFERROR(VALUE(V1301),0)</f>
        <v/>
      </c>
    </row>
    <row customFormat="1" customHeight="1" ht="29.25" r="1302" s="112" spans="1:41">
      <c r="A1302" s="127" t="n"/>
      <c r="B1302" s="113" t="n"/>
      <c r="C1302" s="127" t="n"/>
      <c r="D1302" s="127" t="n"/>
      <c r="E1302" s="114">
        <f>IF(F1302 &lt;&gt; "",VLOOKUP(F1302,CategoryLookup,2,FALSE), "")</f>
        <v/>
      </c>
      <c r="F1302" s="126" t="n"/>
      <c r="G1302" s="127" t="n"/>
      <c r="H1302" s="127" t="n"/>
      <c r="I1302" s="127" t="n"/>
      <c r="J1302" s="127" t="n"/>
      <c r="K1302" s="127" t="n"/>
      <c r="L1302" s="127" t="n"/>
      <c r="M1302" s="127" t="n"/>
      <c r="N1302" s="120" t="n"/>
      <c r="O1302" s="120" t="n"/>
      <c r="P1302" s="120" t="n"/>
      <c r="Q1302" s="120" t="n"/>
      <c r="R1302" s="121" t="n"/>
      <c r="S1302" s="121" t="n"/>
      <c r="T1302" s="121" t="n"/>
      <c r="U1302" s="121" t="n"/>
      <c r="V1302" s="117">
        <f>IF(P1302="NA","NA",IF(P1302&lt;&gt;"",TEXT(P1302-N1302,"[h].mm"),""))</f>
        <v/>
      </c>
      <c r="W1302" s="118">
        <f>IF(AND(R1302="",S1302=""),"",R1302+S1302)</f>
        <v/>
      </c>
      <c r="X1302" s="116">
        <f>IF(O1302&lt;&gt;"",DATE(YEAR(O1302), MONTH(O1302), DAY(O1302)),"")</f>
        <v/>
      </c>
      <c r="Y1302" s="122" t="n"/>
      <c r="Z1302" s="123" t="n"/>
      <c r="AA1302" s="117">
        <f>IF(F1302="Re-assigned","NA",IF(W1302="","",IF(W1302&gt;=VLOOKUP(D1302,SLAMatrix,3,FALSE),"Yes",IF(W1302&lt;VLOOKUP(D1302,SLAMatrix,2,FALSE),"No","Internal"))))</f>
        <v/>
      </c>
      <c r="AB1302" s="123" t="n"/>
      <c r="AC1302" s="123" t="n"/>
      <c r="AD1302" s="119" t="n"/>
      <c r="AE1302" s="125" t="n"/>
      <c r="AF1302" s="124">
        <f>MONTH(O1302)</f>
        <v/>
      </c>
      <c r="AG1302" s="124">
        <f>VLOOKUP(IFERROR(MID(AE1302,1,(FIND(",",AE1302,1)-1)),AE1302),Facility_Region_Mapping,2,FALSE)</f>
        <v/>
      </c>
      <c r="AH1302" s="124" t="n"/>
      <c r="AI1302" s="124">
        <f>IF(C1302&lt;&gt;"",IF(M1302="ESM User",getInterfaceName($C1302),"NA"),"")</f>
        <v/>
      </c>
      <c r="AJ1302" s="116">
        <f>IF(Q1302&lt;&gt;"",DATE(YEAR(Q1302), MONTH(Q1302), DAY(Q1302)),"")</f>
        <v/>
      </c>
      <c r="AK1302" s="130">
        <f>IF(Q1302&lt;&gt;0,Q1302-N1302,TODAY()-N1302)</f>
        <v/>
      </c>
      <c r="AL1302" s="112">
        <f>IF(F1302="Re-assigned",0,IF(H1302="Closed",0,IF(H1302="Service Restored",0,IF(H1302="",0,1))))</f>
        <v/>
      </c>
      <c r="AM1302" s="124">
        <f>IF(AL1302=0,"",IF(AK1302&gt;20.99,"Aged","Non-Aged"))</f>
        <v/>
      </c>
      <c r="AN1302" s="112">
        <f>IF(Q1302&lt;&gt;"",MONTH(Q1302),"")</f>
        <v/>
      </c>
      <c r="AO1302" s="112">
        <f>IFERROR(VALUE(V1302),0)</f>
        <v/>
      </c>
    </row>
    <row customFormat="1" customHeight="1" ht="29.25" r="1303" s="112" spans="1:41">
      <c r="A1303" s="127" t="n"/>
      <c r="B1303" s="113" t="n"/>
      <c r="C1303" s="127" t="n"/>
      <c r="D1303" s="127" t="n"/>
      <c r="E1303" s="114">
        <f>IF(F1303 &lt;&gt; "",VLOOKUP(F1303,CategoryLookup,2,FALSE), "")</f>
        <v/>
      </c>
      <c r="F1303" s="126" t="n"/>
      <c r="G1303" s="127" t="n"/>
      <c r="H1303" s="127" t="n"/>
      <c r="I1303" s="127" t="n"/>
      <c r="J1303" s="127" t="n"/>
      <c r="K1303" s="127" t="n"/>
      <c r="L1303" s="127" t="n"/>
      <c r="M1303" s="127" t="n"/>
      <c r="N1303" s="120" t="n"/>
      <c r="O1303" s="120" t="n"/>
      <c r="P1303" s="120" t="n"/>
      <c r="Q1303" s="120" t="n"/>
      <c r="R1303" s="121" t="n"/>
      <c r="S1303" s="121" t="n"/>
      <c r="T1303" s="121" t="n"/>
      <c r="U1303" s="121" t="n"/>
      <c r="V1303" s="117">
        <f>IF(P1303="NA","NA",IF(P1303&lt;&gt;"",TEXT(P1303-N1303,"[h].mm"),""))</f>
        <v/>
      </c>
      <c r="W1303" s="118">
        <f>IF(AND(R1303="",S1303=""),"",R1303+S1303)</f>
        <v/>
      </c>
      <c r="X1303" s="116">
        <f>IF(O1303&lt;&gt;"",DATE(YEAR(O1303), MONTH(O1303), DAY(O1303)),"")</f>
        <v/>
      </c>
      <c r="Y1303" s="122" t="n"/>
      <c r="Z1303" s="123" t="n"/>
      <c r="AA1303" s="117">
        <f>IF(F1303="Re-assigned","NA",IF(W1303="","",IF(W1303&gt;=VLOOKUP(D1303,SLAMatrix,3,FALSE),"Yes",IF(W1303&lt;VLOOKUP(D1303,SLAMatrix,2,FALSE),"No","Internal"))))</f>
        <v/>
      </c>
      <c r="AB1303" s="123" t="n"/>
      <c r="AC1303" s="123" t="n"/>
      <c r="AD1303" s="119" t="n"/>
      <c r="AE1303" s="125" t="n"/>
      <c r="AF1303" s="124">
        <f>MONTH(O1303)</f>
        <v/>
      </c>
      <c r="AG1303" s="124">
        <f>VLOOKUP(IFERROR(MID(AE1303,1,(FIND(",",AE1303,1)-1)),AE1303),Facility_Region_Mapping,2,FALSE)</f>
        <v/>
      </c>
      <c r="AH1303" s="124" t="n"/>
      <c r="AI1303" s="124">
        <f>IF(C1303&lt;&gt;"",IF(M1303="ESM User",getInterfaceName($C1303),"NA"),"")</f>
        <v/>
      </c>
      <c r="AJ1303" s="116">
        <f>IF(Q1303&lt;&gt;"",DATE(YEAR(Q1303), MONTH(Q1303), DAY(Q1303)),"")</f>
        <v/>
      </c>
      <c r="AK1303" s="130">
        <f>IF(Q1303&lt;&gt;0,Q1303-N1303,TODAY()-N1303)</f>
        <v/>
      </c>
      <c r="AL1303" s="112">
        <f>IF(F1303="Re-assigned",0,IF(H1303="Closed",0,IF(H1303="Service Restored",0,IF(H1303="",0,1))))</f>
        <v/>
      </c>
      <c r="AM1303" s="124">
        <f>IF(AL1303=0,"",IF(AK1303&gt;20.99,"Aged","Non-Aged"))</f>
        <v/>
      </c>
      <c r="AN1303" s="112">
        <f>IF(Q1303&lt;&gt;"",MONTH(Q1303),"")</f>
        <v/>
      </c>
      <c r="AO1303" s="112">
        <f>IFERROR(VALUE(V1303),0)</f>
        <v/>
      </c>
    </row>
    <row customFormat="1" customHeight="1" ht="29.25" r="1304" s="112" spans="1:41">
      <c r="A1304" s="127" t="n"/>
      <c r="B1304" s="113" t="n"/>
      <c r="C1304" s="127" t="n"/>
      <c r="D1304" s="127" t="n"/>
      <c r="E1304" s="114">
        <f>IF(F1304 &lt;&gt; "",VLOOKUP(F1304,CategoryLookup,2,FALSE), "")</f>
        <v/>
      </c>
      <c r="F1304" s="126" t="n"/>
      <c r="G1304" s="127" t="n"/>
      <c r="H1304" s="127" t="n"/>
      <c r="I1304" s="127" t="n"/>
      <c r="J1304" s="127" t="n"/>
      <c r="K1304" s="127" t="n"/>
      <c r="L1304" s="127" t="n"/>
      <c r="M1304" s="127" t="n"/>
      <c r="N1304" s="120" t="n"/>
      <c r="O1304" s="120" t="n"/>
      <c r="P1304" s="120" t="n"/>
      <c r="Q1304" s="120" t="n"/>
      <c r="R1304" s="121" t="n"/>
      <c r="S1304" s="121" t="n"/>
      <c r="T1304" s="121" t="n"/>
      <c r="U1304" s="121" t="n"/>
      <c r="V1304" s="117">
        <f>IF(P1304="NA","NA",IF(P1304&lt;&gt;"",TEXT(P1304-N1304,"[h].mm"),""))</f>
        <v/>
      </c>
      <c r="W1304" s="118">
        <f>IF(AND(R1304="",S1304=""),"",R1304+S1304)</f>
        <v/>
      </c>
      <c r="X1304" s="116">
        <f>IF(O1304&lt;&gt;"",DATE(YEAR(O1304), MONTH(O1304), DAY(O1304)),"")</f>
        <v/>
      </c>
      <c r="Y1304" s="122" t="n"/>
      <c r="Z1304" s="123" t="n"/>
      <c r="AA1304" s="117">
        <f>IF(F1304="Re-assigned","NA",IF(W1304="","",IF(W1304&gt;=VLOOKUP(D1304,SLAMatrix,3,FALSE),"Yes",IF(W1304&lt;VLOOKUP(D1304,SLAMatrix,2,FALSE),"No","Internal"))))</f>
        <v/>
      </c>
      <c r="AB1304" s="123" t="n"/>
      <c r="AC1304" s="123" t="n"/>
      <c r="AD1304" s="119" t="n"/>
      <c r="AE1304" s="125" t="n"/>
      <c r="AF1304" s="124">
        <f>MONTH(O1304)</f>
        <v/>
      </c>
      <c r="AG1304" s="124">
        <f>VLOOKUP(IFERROR(MID(AE1304,1,(FIND(",",AE1304,1)-1)),AE1304),Facility_Region_Mapping,2,FALSE)</f>
        <v/>
      </c>
      <c r="AH1304" s="124" t="n"/>
      <c r="AI1304" s="124">
        <f>IF(C1304&lt;&gt;"",IF(M1304="ESM User",getInterfaceName($C1304),"NA"),"")</f>
        <v/>
      </c>
      <c r="AJ1304" s="116">
        <f>IF(Q1304&lt;&gt;"",DATE(YEAR(Q1304), MONTH(Q1304), DAY(Q1304)),"")</f>
        <v/>
      </c>
      <c r="AK1304" s="130">
        <f>IF(Q1304&lt;&gt;0,Q1304-N1304,TODAY()-N1304)</f>
        <v/>
      </c>
      <c r="AL1304" s="112">
        <f>IF(F1304="Re-assigned",0,IF(H1304="Closed",0,IF(H1304="Service Restored",0,IF(H1304="",0,1))))</f>
        <v/>
      </c>
      <c r="AM1304" s="124">
        <f>IF(AL1304=0,"",IF(AK1304&gt;20.99,"Aged","Non-Aged"))</f>
        <v/>
      </c>
      <c r="AN1304" s="112">
        <f>IF(Q1304&lt;&gt;"",MONTH(Q1304),"")</f>
        <v/>
      </c>
      <c r="AO1304" s="112">
        <f>IFERROR(VALUE(V1304),0)</f>
        <v/>
      </c>
    </row>
    <row customFormat="1" customHeight="1" ht="29.25" r="1305" s="112" spans="1:41">
      <c r="A1305" s="127" t="n"/>
      <c r="B1305" s="113" t="n"/>
      <c r="C1305" s="127" t="n"/>
      <c r="D1305" s="127" t="n"/>
      <c r="E1305" s="114">
        <f>IF(F1305 &lt;&gt; "",VLOOKUP(F1305,CategoryLookup,2,FALSE), "")</f>
        <v/>
      </c>
      <c r="F1305" s="126" t="n"/>
      <c r="G1305" s="127" t="n"/>
      <c r="H1305" s="127" t="n"/>
      <c r="I1305" s="127" t="n"/>
      <c r="J1305" s="127" t="n"/>
      <c r="K1305" s="127" t="n"/>
      <c r="L1305" s="127" t="n"/>
      <c r="M1305" s="127" t="n"/>
      <c r="N1305" s="120" t="n"/>
      <c r="O1305" s="120" t="n"/>
      <c r="P1305" s="120" t="n"/>
      <c r="Q1305" s="120" t="n"/>
      <c r="R1305" s="121" t="n"/>
      <c r="S1305" s="121" t="n"/>
      <c r="T1305" s="121" t="n"/>
      <c r="U1305" s="121" t="n"/>
      <c r="V1305" s="117">
        <f>IF(P1305="NA","NA",IF(P1305&lt;&gt;"",TEXT(P1305-N1305,"[h].mm"),""))</f>
        <v/>
      </c>
      <c r="W1305" s="118">
        <f>IF(AND(R1305="",S1305=""),"",R1305+S1305)</f>
        <v/>
      </c>
      <c r="X1305" s="116">
        <f>IF(O1305&lt;&gt;"",DATE(YEAR(O1305), MONTH(O1305), DAY(O1305)),"")</f>
        <v/>
      </c>
      <c r="Y1305" s="122" t="n"/>
      <c r="Z1305" s="123" t="n"/>
      <c r="AA1305" s="117">
        <f>IF(F1305="Re-assigned","NA",IF(W1305="","",IF(W1305&gt;=VLOOKUP(D1305,SLAMatrix,3,FALSE),"Yes",IF(W1305&lt;VLOOKUP(D1305,SLAMatrix,2,FALSE),"No","Internal"))))</f>
        <v/>
      </c>
      <c r="AB1305" s="123" t="n"/>
      <c r="AC1305" s="123" t="n"/>
      <c r="AD1305" s="119" t="n"/>
      <c r="AE1305" s="125" t="n"/>
      <c r="AF1305" s="124">
        <f>MONTH(O1305)</f>
        <v/>
      </c>
      <c r="AG1305" s="124">
        <f>VLOOKUP(IFERROR(MID(AE1305,1,(FIND(",",AE1305,1)-1)),AE1305),Facility_Region_Mapping,2,FALSE)</f>
        <v/>
      </c>
      <c r="AH1305" s="124" t="n"/>
      <c r="AI1305" s="124">
        <f>IF(C1305&lt;&gt;"",IF(M1305="ESM User",getInterfaceName($C1305),"NA"),"")</f>
        <v/>
      </c>
      <c r="AJ1305" s="116">
        <f>IF(Q1305&lt;&gt;"",DATE(YEAR(Q1305), MONTH(Q1305), DAY(Q1305)),"")</f>
        <v/>
      </c>
      <c r="AK1305" s="130">
        <f>IF(Q1305&lt;&gt;0,Q1305-N1305,TODAY()-N1305)</f>
        <v/>
      </c>
      <c r="AL1305" s="112">
        <f>IF(F1305="Re-assigned",0,IF(H1305="Closed",0,IF(H1305="Service Restored",0,IF(H1305="",0,1))))</f>
        <v/>
      </c>
      <c r="AM1305" s="124">
        <f>IF(AL1305=0,"",IF(AK1305&gt;20.99,"Aged","Non-Aged"))</f>
        <v/>
      </c>
      <c r="AN1305" s="112">
        <f>IF(Q1305&lt;&gt;"",MONTH(Q1305),"")</f>
        <v/>
      </c>
      <c r="AO1305" s="112">
        <f>IFERROR(VALUE(V1305),0)</f>
        <v/>
      </c>
    </row>
    <row customFormat="1" customHeight="1" ht="29.25" r="1306" s="112" spans="1:41">
      <c r="A1306" s="127" t="n"/>
      <c r="B1306" s="113" t="n"/>
      <c r="C1306" s="127" t="n"/>
      <c r="D1306" s="127" t="n"/>
      <c r="E1306" s="114">
        <f>IF(F1306 &lt;&gt; "",VLOOKUP(F1306,CategoryLookup,2,FALSE), "")</f>
        <v/>
      </c>
      <c r="F1306" s="126" t="n"/>
      <c r="G1306" s="127" t="n"/>
      <c r="H1306" s="127" t="n"/>
      <c r="I1306" s="127" t="n"/>
      <c r="J1306" s="127" t="n"/>
      <c r="K1306" s="127" t="n"/>
      <c r="L1306" s="127" t="n"/>
      <c r="M1306" s="127" t="n"/>
      <c r="N1306" s="120" t="n"/>
      <c r="O1306" s="120" t="n"/>
      <c r="P1306" s="120" t="n"/>
      <c r="Q1306" s="120" t="n"/>
      <c r="R1306" s="121" t="n"/>
      <c r="S1306" s="121" t="n"/>
      <c r="T1306" s="121" t="n"/>
      <c r="U1306" s="121" t="n"/>
      <c r="V1306" s="117">
        <f>IF(P1306="NA","NA",IF(P1306&lt;&gt;"",TEXT(P1306-N1306,"[h].mm"),""))</f>
        <v/>
      </c>
      <c r="W1306" s="118">
        <f>IF(AND(R1306="",S1306=""),"",R1306+S1306)</f>
        <v/>
      </c>
      <c r="X1306" s="116">
        <f>IF(O1306&lt;&gt;"",DATE(YEAR(O1306), MONTH(O1306), DAY(O1306)),"")</f>
        <v/>
      </c>
      <c r="Y1306" s="122" t="n"/>
      <c r="Z1306" s="123" t="n"/>
      <c r="AA1306" s="117">
        <f>IF(F1306="Re-assigned","NA",IF(W1306="","",IF(W1306&gt;=VLOOKUP(D1306,SLAMatrix,3,FALSE),"Yes",IF(W1306&lt;VLOOKUP(D1306,SLAMatrix,2,FALSE),"No","Internal"))))</f>
        <v/>
      </c>
      <c r="AB1306" s="123" t="n"/>
      <c r="AC1306" s="123" t="n"/>
      <c r="AD1306" s="119" t="n"/>
      <c r="AE1306" s="125" t="n"/>
      <c r="AF1306" s="124">
        <f>MONTH(O1306)</f>
        <v/>
      </c>
      <c r="AG1306" s="124">
        <f>VLOOKUP(IFERROR(MID(AE1306,1,(FIND(",",AE1306,1)-1)),AE1306),Facility_Region_Mapping,2,FALSE)</f>
        <v/>
      </c>
      <c r="AH1306" s="124" t="n"/>
      <c r="AI1306" s="124">
        <f>IF(C1306&lt;&gt;"",IF(M1306="ESM User",getInterfaceName($C1306),"NA"),"")</f>
        <v/>
      </c>
      <c r="AJ1306" s="116">
        <f>IF(Q1306&lt;&gt;"",DATE(YEAR(Q1306), MONTH(Q1306), DAY(Q1306)),"")</f>
        <v/>
      </c>
      <c r="AK1306" s="130">
        <f>IF(Q1306&lt;&gt;0,Q1306-N1306,TODAY()-N1306)</f>
        <v/>
      </c>
      <c r="AL1306" s="112">
        <f>IF(F1306="Re-assigned",0,IF(H1306="Closed",0,IF(H1306="Service Restored",0,IF(H1306="",0,1))))</f>
        <v/>
      </c>
      <c r="AM1306" s="124">
        <f>IF(AL1306=0,"",IF(AK1306&gt;20.99,"Aged","Non-Aged"))</f>
        <v/>
      </c>
      <c r="AN1306" s="112">
        <f>IF(Q1306&lt;&gt;"",MONTH(Q1306),"")</f>
        <v/>
      </c>
      <c r="AO1306" s="112">
        <f>IFERROR(VALUE(V1306),0)</f>
        <v/>
      </c>
    </row>
    <row customFormat="1" customHeight="1" ht="29.25" r="1307" s="112" spans="1:41">
      <c r="A1307" s="127" t="n"/>
      <c r="B1307" s="113" t="n"/>
      <c r="C1307" s="127" t="n"/>
      <c r="D1307" s="127" t="n"/>
      <c r="E1307" s="114">
        <f>IF(F1307 &lt;&gt; "",VLOOKUP(F1307,CategoryLookup,2,FALSE), "")</f>
        <v/>
      </c>
      <c r="F1307" s="126" t="n"/>
      <c r="G1307" s="127" t="n"/>
      <c r="H1307" s="127" t="n"/>
      <c r="I1307" s="127" t="n"/>
      <c r="J1307" s="127" t="n"/>
      <c r="K1307" s="127" t="n"/>
      <c r="L1307" s="127" t="n"/>
      <c r="M1307" s="127" t="n"/>
      <c r="N1307" s="120" t="n"/>
      <c r="O1307" s="120" t="n"/>
      <c r="P1307" s="120" t="n"/>
      <c r="Q1307" s="120" t="n"/>
      <c r="R1307" s="121" t="n"/>
      <c r="S1307" s="121" t="n"/>
      <c r="T1307" s="121" t="n"/>
      <c r="U1307" s="121" t="n"/>
      <c r="V1307" s="117">
        <f>IF(P1307="NA","NA",IF(P1307&lt;&gt;"",TEXT(P1307-N1307,"[h].mm"),""))</f>
        <v/>
      </c>
      <c r="W1307" s="118">
        <f>IF(AND(R1307="",S1307=""),"",R1307+S1307)</f>
        <v/>
      </c>
      <c r="X1307" s="116">
        <f>IF(O1307&lt;&gt;"",DATE(YEAR(O1307), MONTH(O1307), DAY(O1307)),"")</f>
        <v/>
      </c>
      <c r="Y1307" s="122" t="n"/>
      <c r="Z1307" s="123" t="n"/>
      <c r="AA1307" s="117">
        <f>IF(F1307="Re-assigned","NA",IF(W1307="","",IF(W1307&gt;=VLOOKUP(D1307,SLAMatrix,3,FALSE),"Yes",IF(W1307&lt;VLOOKUP(D1307,SLAMatrix,2,FALSE),"No","Internal"))))</f>
        <v/>
      </c>
      <c r="AB1307" s="123" t="n"/>
      <c r="AC1307" s="123" t="n"/>
      <c r="AD1307" s="119" t="n"/>
      <c r="AE1307" s="125" t="n"/>
      <c r="AF1307" s="124">
        <f>MONTH(O1307)</f>
        <v/>
      </c>
      <c r="AG1307" s="124">
        <f>VLOOKUP(IFERROR(MID(AE1307,1,(FIND(",",AE1307,1)-1)),AE1307),Facility_Region_Mapping,2,FALSE)</f>
        <v/>
      </c>
      <c r="AH1307" s="124" t="n"/>
      <c r="AI1307" s="124">
        <f>IF(C1307&lt;&gt;"",IF(M1307="ESM User",getInterfaceName($C1307),"NA"),"")</f>
        <v/>
      </c>
      <c r="AJ1307" s="116">
        <f>IF(Q1307&lt;&gt;"",DATE(YEAR(Q1307), MONTH(Q1307), DAY(Q1307)),"")</f>
        <v/>
      </c>
      <c r="AK1307" s="130">
        <f>IF(Q1307&lt;&gt;0,Q1307-N1307,TODAY()-N1307)</f>
        <v/>
      </c>
      <c r="AL1307" s="112">
        <f>IF(F1307="Re-assigned",0,IF(H1307="Closed",0,IF(H1307="Service Restored",0,IF(H1307="",0,1))))</f>
        <v/>
      </c>
      <c r="AM1307" s="124">
        <f>IF(AL1307=0,"",IF(AK1307&gt;20.99,"Aged","Non-Aged"))</f>
        <v/>
      </c>
      <c r="AN1307" s="112">
        <f>IF(Q1307&lt;&gt;"",MONTH(Q1307),"")</f>
        <v/>
      </c>
      <c r="AO1307" s="112">
        <f>IFERROR(VALUE(V1307),0)</f>
        <v/>
      </c>
    </row>
    <row customFormat="1" customHeight="1" ht="29.25" r="1308" s="112" spans="1:41">
      <c r="A1308" s="127" t="n"/>
      <c r="B1308" s="113" t="n"/>
      <c r="C1308" s="127" t="n"/>
      <c r="D1308" s="127" t="n"/>
      <c r="E1308" s="114">
        <f>IF(F1308 &lt;&gt; "",VLOOKUP(F1308,CategoryLookup,2,FALSE), "")</f>
        <v/>
      </c>
      <c r="F1308" s="126" t="n"/>
      <c r="G1308" s="127" t="n"/>
      <c r="H1308" s="127" t="n"/>
      <c r="I1308" s="127" t="n"/>
      <c r="J1308" s="127" t="n"/>
      <c r="K1308" s="127" t="n"/>
      <c r="L1308" s="127" t="n"/>
      <c r="M1308" s="127" t="n"/>
      <c r="N1308" s="120" t="n"/>
      <c r="O1308" s="120" t="n"/>
      <c r="P1308" s="120" t="n"/>
      <c r="Q1308" s="120" t="n"/>
      <c r="R1308" s="121" t="n"/>
      <c r="S1308" s="121" t="n"/>
      <c r="T1308" s="121" t="n"/>
      <c r="U1308" s="121" t="n"/>
      <c r="V1308" s="117">
        <f>IF(P1308="NA","NA",IF(P1308&lt;&gt;"",TEXT(P1308-N1308,"[h].mm"),""))</f>
        <v/>
      </c>
      <c r="W1308" s="118">
        <f>IF(AND(R1308="",S1308=""),"",R1308+S1308)</f>
        <v/>
      </c>
      <c r="X1308" s="116">
        <f>IF(O1308&lt;&gt;"",DATE(YEAR(O1308), MONTH(O1308), DAY(O1308)),"")</f>
        <v/>
      </c>
      <c r="Y1308" s="122" t="n"/>
      <c r="Z1308" s="123" t="n"/>
      <c r="AA1308" s="117">
        <f>IF(F1308="Re-assigned","NA",IF(W1308="","",IF(W1308&gt;=VLOOKUP(D1308,SLAMatrix,3,FALSE),"Yes",IF(W1308&lt;VLOOKUP(D1308,SLAMatrix,2,FALSE),"No","Internal"))))</f>
        <v/>
      </c>
      <c r="AB1308" s="123" t="n"/>
      <c r="AC1308" s="123" t="n"/>
      <c r="AD1308" s="119" t="n"/>
      <c r="AE1308" s="125" t="n"/>
      <c r="AF1308" s="124">
        <f>MONTH(O1308)</f>
        <v/>
      </c>
      <c r="AG1308" s="124">
        <f>VLOOKUP(IFERROR(MID(AE1308,1,(FIND(",",AE1308,1)-1)),AE1308),Facility_Region_Mapping,2,FALSE)</f>
        <v/>
      </c>
      <c r="AH1308" s="124" t="n"/>
      <c r="AI1308" s="124">
        <f>IF(C1308&lt;&gt;"",IF(M1308="ESM User",getInterfaceName($C1308),"NA"),"")</f>
        <v/>
      </c>
      <c r="AJ1308" s="116">
        <f>IF(Q1308&lt;&gt;"",DATE(YEAR(Q1308), MONTH(Q1308), DAY(Q1308)),"")</f>
        <v/>
      </c>
      <c r="AK1308" s="130">
        <f>IF(Q1308&lt;&gt;0,Q1308-N1308,TODAY()-N1308)</f>
        <v/>
      </c>
      <c r="AL1308" s="112">
        <f>IF(F1308="Re-assigned",0,IF(H1308="Closed",0,IF(H1308="Service Restored",0,IF(H1308="",0,1))))</f>
        <v/>
      </c>
      <c r="AM1308" s="124">
        <f>IF(AL1308=0,"",IF(AK1308&gt;20.99,"Aged","Non-Aged"))</f>
        <v/>
      </c>
      <c r="AN1308" s="112">
        <f>IF(Q1308&lt;&gt;"",MONTH(Q1308),"")</f>
        <v/>
      </c>
      <c r="AO1308" s="112">
        <f>IFERROR(VALUE(V1308),0)</f>
        <v/>
      </c>
    </row>
    <row customFormat="1" customHeight="1" ht="29.25" r="1309" s="112" spans="1:41">
      <c r="A1309" s="127" t="n"/>
      <c r="B1309" s="113" t="n"/>
      <c r="C1309" s="127" t="n"/>
      <c r="D1309" s="127" t="n"/>
      <c r="E1309" s="114">
        <f>IF(F1309 &lt;&gt; "",VLOOKUP(F1309,CategoryLookup,2,FALSE), "")</f>
        <v/>
      </c>
      <c r="F1309" s="126" t="n"/>
      <c r="G1309" s="127" t="n"/>
      <c r="H1309" s="127" t="n"/>
      <c r="I1309" s="127" t="n"/>
      <c r="J1309" s="127" t="n"/>
      <c r="K1309" s="127" t="n"/>
      <c r="L1309" s="127" t="n"/>
      <c r="M1309" s="127" t="n"/>
      <c r="N1309" s="120" t="n"/>
      <c r="O1309" s="120" t="n"/>
      <c r="P1309" s="120" t="n"/>
      <c r="Q1309" s="120" t="n"/>
      <c r="R1309" s="121" t="n"/>
      <c r="S1309" s="121" t="n"/>
      <c r="T1309" s="121" t="n"/>
      <c r="U1309" s="121" t="n"/>
      <c r="V1309" s="117">
        <f>IF(P1309="NA","NA",IF(P1309&lt;&gt;"",TEXT(P1309-N1309,"[h].mm"),""))</f>
        <v/>
      </c>
      <c r="W1309" s="118">
        <f>IF(AND(R1309="",S1309=""),"",R1309+S1309)</f>
        <v/>
      </c>
      <c r="X1309" s="116">
        <f>IF(O1309&lt;&gt;"",DATE(YEAR(O1309), MONTH(O1309), DAY(O1309)),"")</f>
        <v/>
      </c>
      <c r="Y1309" s="122" t="n"/>
      <c r="Z1309" s="123" t="n"/>
      <c r="AA1309" s="117">
        <f>IF(F1309="Re-assigned","NA",IF(W1309="","",IF(W1309&gt;=VLOOKUP(D1309,SLAMatrix,3,FALSE),"Yes",IF(W1309&lt;VLOOKUP(D1309,SLAMatrix,2,FALSE),"No","Internal"))))</f>
        <v/>
      </c>
      <c r="AB1309" s="123" t="n"/>
      <c r="AC1309" s="123" t="n"/>
      <c r="AD1309" s="119" t="n"/>
      <c r="AE1309" s="125" t="n"/>
      <c r="AF1309" s="124">
        <f>MONTH(O1309)</f>
        <v/>
      </c>
      <c r="AG1309" s="124">
        <f>VLOOKUP(IFERROR(MID(AE1309,1,(FIND(",",AE1309,1)-1)),AE1309),Facility_Region_Mapping,2,FALSE)</f>
        <v/>
      </c>
      <c r="AH1309" s="124" t="n"/>
      <c r="AI1309" s="124">
        <f>IF(C1309&lt;&gt;"",IF(M1309="ESM User",getInterfaceName($C1309),"NA"),"")</f>
        <v/>
      </c>
      <c r="AJ1309" s="116">
        <f>IF(Q1309&lt;&gt;"",DATE(YEAR(Q1309), MONTH(Q1309), DAY(Q1309)),"")</f>
        <v/>
      </c>
      <c r="AK1309" s="130">
        <f>IF(Q1309&lt;&gt;0,Q1309-N1309,TODAY()-N1309)</f>
        <v/>
      </c>
      <c r="AL1309" s="112">
        <f>IF(F1309="Re-assigned",0,IF(H1309="Closed",0,IF(H1309="Service Restored",0,IF(H1309="",0,1))))</f>
        <v/>
      </c>
      <c r="AM1309" s="124">
        <f>IF(AL1309=0,"",IF(AK1309&gt;20.99,"Aged","Non-Aged"))</f>
        <v/>
      </c>
      <c r="AN1309" s="112">
        <f>IF(Q1309&lt;&gt;"",MONTH(Q1309),"")</f>
        <v/>
      </c>
      <c r="AO1309" s="112">
        <f>IFERROR(VALUE(V1309),0)</f>
        <v/>
      </c>
    </row>
    <row customFormat="1" customHeight="1" ht="29.25" r="1310" s="112" spans="1:41">
      <c r="A1310" s="127" t="n"/>
      <c r="B1310" s="113" t="n"/>
      <c r="C1310" s="127" t="n"/>
      <c r="D1310" s="127" t="n"/>
      <c r="E1310" s="114">
        <f>IF(F1310 &lt;&gt; "",VLOOKUP(F1310,CategoryLookup,2,FALSE), "")</f>
        <v/>
      </c>
      <c r="F1310" s="126" t="n"/>
      <c r="G1310" s="127" t="n"/>
      <c r="H1310" s="127" t="n"/>
      <c r="I1310" s="127" t="n"/>
      <c r="J1310" s="127" t="n"/>
      <c r="K1310" s="127" t="n"/>
      <c r="L1310" s="127" t="n"/>
      <c r="M1310" s="127" t="n"/>
      <c r="N1310" s="120" t="n"/>
      <c r="O1310" s="120" t="n"/>
      <c r="P1310" s="120" t="n"/>
      <c r="Q1310" s="120" t="n"/>
      <c r="R1310" s="121" t="n"/>
      <c r="S1310" s="121" t="n"/>
      <c r="T1310" s="121" t="n"/>
      <c r="U1310" s="121" t="n"/>
      <c r="V1310" s="117">
        <f>IF(P1310="NA","NA",IF(P1310&lt;&gt;"",TEXT(P1310-N1310,"[h].mm"),""))</f>
        <v/>
      </c>
      <c r="W1310" s="118">
        <f>IF(AND(R1310="",S1310=""),"",R1310+S1310)</f>
        <v/>
      </c>
      <c r="X1310" s="116">
        <f>IF(O1310&lt;&gt;"",DATE(YEAR(O1310), MONTH(O1310), DAY(O1310)),"")</f>
        <v/>
      </c>
      <c r="Y1310" s="122" t="n"/>
      <c r="Z1310" s="123" t="n"/>
      <c r="AA1310" s="117">
        <f>IF(F1310="Re-assigned","NA",IF(W1310="","",IF(W1310&gt;=VLOOKUP(D1310,SLAMatrix,3,FALSE),"Yes",IF(W1310&lt;VLOOKUP(D1310,SLAMatrix,2,FALSE),"No","Internal"))))</f>
        <v/>
      </c>
      <c r="AB1310" s="123" t="n"/>
      <c r="AC1310" s="123" t="n"/>
      <c r="AD1310" s="119" t="n"/>
      <c r="AE1310" s="125" t="n"/>
      <c r="AF1310" s="124">
        <f>MONTH(O1310)</f>
        <v/>
      </c>
      <c r="AG1310" s="124">
        <f>VLOOKUP(IFERROR(MID(AE1310,1,(FIND(",",AE1310,1)-1)),AE1310),Facility_Region_Mapping,2,FALSE)</f>
        <v/>
      </c>
      <c r="AH1310" s="124" t="n"/>
      <c r="AI1310" s="124">
        <f>IF(C1310&lt;&gt;"",IF(M1310="ESM User",getInterfaceName($C1310),"NA"),"")</f>
        <v/>
      </c>
      <c r="AJ1310" s="116">
        <f>IF(Q1310&lt;&gt;"",DATE(YEAR(Q1310), MONTH(Q1310), DAY(Q1310)),"")</f>
        <v/>
      </c>
      <c r="AK1310" s="130">
        <f>IF(Q1310&lt;&gt;0,Q1310-N1310,TODAY()-N1310)</f>
        <v/>
      </c>
      <c r="AL1310" s="112">
        <f>IF(F1310="Re-assigned",0,IF(H1310="Closed",0,IF(H1310="Service Restored",0,IF(H1310="",0,1))))</f>
        <v/>
      </c>
      <c r="AM1310" s="124">
        <f>IF(AL1310=0,"",IF(AK1310&gt;20.99,"Aged","Non-Aged"))</f>
        <v/>
      </c>
      <c r="AN1310" s="112">
        <f>IF(Q1310&lt;&gt;"",MONTH(Q1310),"")</f>
        <v/>
      </c>
      <c r="AO1310" s="112">
        <f>IFERROR(VALUE(V1310),0)</f>
        <v/>
      </c>
    </row>
    <row customFormat="1" customHeight="1" ht="29.25" r="1311" s="112" spans="1:41">
      <c r="A1311" s="127" t="n"/>
      <c r="B1311" s="113" t="n"/>
      <c r="C1311" s="127" t="n"/>
      <c r="D1311" s="127" t="n"/>
      <c r="E1311" s="114">
        <f>IF(F1311 &lt;&gt; "",VLOOKUP(F1311,CategoryLookup,2,FALSE), "")</f>
        <v/>
      </c>
      <c r="F1311" s="126" t="n"/>
      <c r="G1311" s="127" t="n"/>
      <c r="H1311" s="127" t="n"/>
      <c r="I1311" s="127" t="n"/>
      <c r="J1311" s="127" t="n"/>
      <c r="K1311" s="127" t="n"/>
      <c r="L1311" s="127" t="n"/>
      <c r="M1311" s="127" t="n"/>
      <c r="N1311" s="120" t="n"/>
      <c r="O1311" s="120" t="n"/>
      <c r="P1311" s="120" t="n"/>
      <c r="Q1311" s="120" t="n"/>
      <c r="R1311" s="121" t="n"/>
      <c r="S1311" s="121" t="n"/>
      <c r="T1311" s="121" t="n"/>
      <c r="U1311" s="121" t="n"/>
      <c r="V1311" s="117">
        <f>IF(P1311="NA","NA",IF(P1311&lt;&gt;"",TEXT(P1311-N1311,"[h].mm"),""))</f>
        <v/>
      </c>
      <c r="W1311" s="118">
        <f>IF(AND(R1311="",S1311=""),"",R1311+S1311)</f>
        <v/>
      </c>
      <c r="X1311" s="116">
        <f>IF(O1311&lt;&gt;"",DATE(YEAR(O1311), MONTH(O1311), DAY(O1311)),"")</f>
        <v/>
      </c>
      <c r="Y1311" s="122" t="n"/>
      <c r="Z1311" s="123" t="n"/>
      <c r="AA1311" s="117">
        <f>IF(F1311="Re-assigned","NA",IF(W1311="","",IF(W1311&gt;=VLOOKUP(D1311,SLAMatrix,3,FALSE),"Yes",IF(W1311&lt;VLOOKUP(D1311,SLAMatrix,2,FALSE),"No","Internal"))))</f>
        <v/>
      </c>
      <c r="AB1311" s="123" t="n"/>
      <c r="AC1311" s="123" t="n"/>
      <c r="AD1311" s="119" t="n"/>
      <c r="AE1311" s="125" t="n"/>
      <c r="AF1311" s="124">
        <f>MONTH(O1311)</f>
        <v/>
      </c>
      <c r="AG1311" s="124">
        <f>VLOOKUP(IFERROR(MID(AE1311,1,(FIND(",",AE1311,1)-1)),AE1311),Facility_Region_Mapping,2,FALSE)</f>
        <v/>
      </c>
      <c r="AH1311" s="124" t="n"/>
      <c r="AI1311" s="124">
        <f>IF(C1311&lt;&gt;"",IF(M1311="ESM User",getInterfaceName($C1311),"NA"),"")</f>
        <v/>
      </c>
      <c r="AJ1311" s="116">
        <f>IF(Q1311&lt;&gt;"",DATE(YEAR(Q1311), MONTH(Q1311), DAY(Q1311)),"")</f>
        <v/>
      </c>
      <c r="AK1311" s="130">
        <f>IF(Q1311&lt;&gt;0,Q1311-N1311,TODAY()-N1311)</f>
        <v/>
      </c>
      <c r="AL1311" s="112">
        <f>IF(F1311="Re-assigned",0,IF(H1311="Closed",0,IF(H1311="Service Restored",0,IF(H1311="",0,1))))</f>
        <v/>
      </c>
      <c r="AM1311" s="124">
        <f>IF(AL1311=0,"",IF(AK1311&gt;20.99,"Aged","Non-Aged"))</f>
        <v/>
      </c>
      <c r="AN1311" s="112">
        <f>IF(Q1311&lt;&gt;"",MONTH(Q1311),"")</f>
        <v/>
      </c>
      <c r="AO1311" s="112">
        <f>IFERROR(VALUE(V1311),0)</f>
        <v/>
      </c>
    </row>
    <row customFormat="1" customHeight="1" ht="29.25" r="1312" s="112" spans="1:41">
      <c r="A1312" s="127" t="n"/>
      <c r="B1312" s="113" t="n"/>
      <c r="C1312" s="127" t="n"/>
      <c r="D1312" s="127" t="n"/>
      <c r="E1312" s="114">
        <f>IF(F1312 &lt;&gt; "",VLOOKUP(F1312,CategoryLookup,2,FALSE), "")</f>
        <v/>
      </c>
      <c r="F1312" s="126" t="n"/>
      <c r="G1312" s="127" t="n"/>
      <c r="H1312" s="127" t="n"/>
      <c r="I1312" s="127" t="n"/>
      <c r="J1312" s="127" t="n"/>
      <c r="K1312" s="127" t="n"/>
      <c r="L1312" s="127" t="n"/>
      <c r="M1312" s="127" t="n"/>
      <c r="N1312" s="120" t="n"/>
      <c r="O1312" s="120" t="n"/>
      <c r="P1312" s="120" t="n"/>
      <c r="Q1312" s="120" t="n"/>
      <c r="R1312" s="121" t="n"/>
      <c r="S1312" s="121" t="n"/>
      <c r="T1312" s="121" t="n"/>
      <c r="U1312" s="121" t="n"/>
      <c r="V1312" s="117">
        <f>IF(P1312="NA","NA",IF(P1312&lt;&gt;"",TEXT(P1312-N1312,"[h].mm"),""))</f>
        <v/>
      </c>
      <c r="W1312" s="118">
        <f>IF(AND(R1312="",S1312=""),"",R1312+S1312)</f>
        <v/>
      </c>
      <c r="X1312" s="116">
        <f>IF(O1312&lt;&gt;"",DATE(YEAR(O1312), MONTH(O1312), DAY(O1312)),"")</f>
        <v/>
      </c>
      <c r="Y1312" s="122" t="n"/>
      <c r="Z1312" s="123" t="n"/>
      <c r="AA1312" s="117">
        <f>IF(F1312="Re-assigned","NA",IF(W1312="","",IF(W1312&gt;=VLOOKUP(D1312,SLAMatrix,3,FALSE),"Yes",IF(W1312&lt;VLOOKUP(D1312,SLAMatrix,2,FALSE),"No","Internal"))))</f>
        <v/>
      </c>
      <c r="AB1312" s="123" t="n"/>
      <c r="AC1312" s="123" t="n"/>
      <c r="AD1312" s="119" t="n"/>
      <c r="AE1312" s="125" t="n"/>
      <c r="AF1312" s="124">
        <f>MONTH(O1312)</f>
        <v/>
      </c>
      <c r="AG1312" s="124">
        <f>VLOOKUP(IFERROR(MID(AE1312,1,(FIND(",",AE1312,1)-1)),AE1312),Facility_Region_Mapping,2,FALSE)</f>
        <v/>
      </c>
      <c r="AH1312" s="124" t="n"/>
      <c r="AI1312" s="124">
        <f>IF(C1312&lt;&gt;"",IF(M1312="ESM User",getInterfaceName($C1312),"NA"),"")</f>
        <v/>
      </c>
      <c r="AJ1312" s="116">
        <f>IF(Q1312&lt;&gt;"",DATE(YEAR(Q1312), MONTH(Q1312), DAY(Q1312)),"")</f>
        <v/>
      </c>
      <c r="AK1312" s="130">
        <f>IF(Q1312&lt;&gt;0,Q1312-N1312,TODAY()-N1312)</f>
        <v/>
      </c>
      <c r="AL1312" s="112">
        <f>IF(F1312="Re-assigned",0,IF(H1312="Closed",0,IF(H1312="Service Restored",0,IF(H1312="",0,1))))</f>
        <v/>
      </c>
      <c r="AM1312" s="124">
        <f>IF(AL1312=0,"",IF(AK1312&gt;20.99,"Aged","Non-Aged"))</f>
        <v/>
      </c>
      <c r="AN1312" s="112">
        <f>IF(Q1312&lt;&gt;"",MONTH(Q1312),"")</f>
        <v/>
      </c>
      <c r="AO1312" s="112">
        <f>IFERROR(VALUE(V1312),0)</f>
        <v/>
      </c>
    </row>
    <row customFormat="1" customHeight="1" ht="29.25" r="1313" s="112" spans="1:41">
      <c r="A1313" s="127" t="n"/>
      <c r="B1313" s="113" t="n"/>
      <c r="C1313" s="127" t="n"/>
      <c r="D1313" s="127" t="n"/>
      <c r="E1313" s="114">
        <f>IF(F1313 &lt;&gt; "",VLOOKUP(F1313,CategoryLookup,2,FALSE), "")</f>
        <v/>
      </c>
      <c r="F1313" s="126" t="n"/>
      <c r="G1313" s="127" t="n"/>
      <c r="H1313" s="127" t="n"/>
      <c r="I1313" s="127" t="n"/>
      <c r="J1313" s="127" t="n"/>
      <c r="K1313" s="127" t="n"/>
      <c r="L1313" s="127" t="n"/>
      <c r="M1313" s="127" t="n"/>
      <c r="N1313" s="120" t="n"/>
      <c r="O1313" s="120" t="n"/>
      <c r="P1313" s="120" t="n"/>
      <c r="Q1313" s="120" t="n"/>
      <c r="R1313" s="121" t="n"/>
      <c r="S1313" s="121" t="n"/>
      <c r="T1313" s="121" t="n"/>
      <c r="U1313" s="121" t="n"/>
      <c r="V1313" s="117">
        <f>IF(P1313="NA","NA",IF(P1313&lt;&gt;"",TEXT(P1313-N1313,"[h].mm"),""))</f>
        <v/>
      </c>
      <c r="W1313" s="118">
        <f>IF(AND(R1313="",S1313=""),"",R1313+S1313)</f>
        <v/>
      </c>
      <c r="X1313" s="116">
        <f>IF(O1313&lt;&gt;"",DATE(YEAR(O1313), MONTH(O1313), DAY(O1313)),"")</f>
        <v/>
      </c>
      <c r="Y1313" s="122" t="n"/>
      <c r="Z1313" s="123" t="n"/>
      <c r="AA1313" s="117">
        <f>IF(F1313="Re-assigned","NA",IF(W1313="","",IF(W1313&gt;=VLOOKUP(D1313,SLAMatrix,3,FALSE),"Yes",IF(W1313&lt;VLOOKUP(D1313,SLAMatrix,2,FALSE),"No","Internal"))))</f>
        <v/>
      </c>
      <c r="AB1313" s="123" t="n"/>
      <c r="AC1313" s="123" t="n"/>
      <c r="AD1313" s="119" t="n"/>
      <c r="AE1313" s="125" t="n"/>
      <c r="AF1313" s="124">
        <f>MONTH(O1313)</f>
        <v/>
      </c>
      <c r="AG1313" s="124">
        <f>VLOOKUP(IFERROR(MID(AE1313,1,(FIND(",",AE1313,1)-1)),AE1313),Facility_Region_Mapping,2,FALSE)</f>
        <v/>
      </c>
      <c r="AH1313" s="124" t="n"/>
      <c r="AI1313" s="124">
        <f>IF(C1313&lt;&gt;"",IF(M1313="ESM User",getInterfaceName($C1313),"NA"),"")</f>
        <v/>
      </c>
      <c r="AJ1313" s="116">
        <f>IF(Q1313&lt;&gt;"",DATE(YEAR(Q1313), MONTH(Q1313), DAY(Q1313)),"")</f>
        <v/>
      </c>
      <c r="AK1313" s="130">
        <f>IF(Q1313&lt;&gt;0,Q1313-N1313,TODAY()-N1313)</f>
        <v/>
      </c>
      <c r="AL1313" s="112">
        <f>IF(F1313="Re-assigned",0,IF(H1313="Closed",0,IF(H1313="Service Restored",0,IF(H1313="",0,1))))</f>
        <v/>
      </c>
      <c r="AM1313" s="124">
        <f>IF(AL1313=0,"",IF(AK1313&gt;20.99,"Aged","Non-Aged"))</f>
        <v/>
      </c>
      <c r="AN1313" s="112">
        <f>IF(Q1313&lt;&gt;"",MONTH(Q1313),"")</f>
        <v/>
      </c>
      <c r="AO1313" s="112">
        <f>IFERROR(VALUE(V1313),0)</f>
        <v/>
      </c>
    </row>
    <row customFormat="1" customHeight="1" ht="29.25" r="1314" s="112" spans="1:41">
      <c r="A1314" s="127" t="n"/>
      <c r="B1314" s="113" t="n"/>
      <c r="C1314" s="127" t="n"/>
      <c r="D1314" s="127" t="n"/>
      <c r="E1314" s="114">
        <f>IF(F1314 &lt;&gt; "",VLOOKUP(F1314,CategoryLookup,2,FALSE), "")</f>
        <v/>
      </c>
      <c r="F1314" s="126" t="n"/>
      <c r="G1314" s="127" t="n"/>
      <c r="H1314" s="127" t="n"/>
      <c r="I1314" s="127" t="n"/>
      <c r="J1314" s="127" t="n"/>
      <c r="K1314" s="127" t="n"/>
      <c r="L1314" s="127" t="n"/>
      <c r="M1314" s="127" t="n"/>
      <c r="N1314" s="120" t="n"/>
      <c r="O1314" s="120" t="n"/>
      <c r="P1314" s="120" t="n"/>
      <c r="Q1314" s="120" t="n"/>
      <c r="R1314" s="121" t="n"/>
      <c r="S1314" s="121" t="n"/>
      <c r="T1314" s="121" t="n"/>
      <c r="U1314" s="121" t="n"/>
      <c r="V1314" s="117">
        <f>IF(P1314="NA","NA",IF(P1314&lt;&gt;"",TEXT(P1314-N1314,"[h].mm"),""))</f>
        <v/>
      </c>
      <c r="W1314" s="118">
        <f>IF(AND(R1314="",S1314=""),"",R1314+S1314)</f>
        <v/>
      </c>
      <c r="X1314" s="116">
        <f>IF(O1314&lt;&gt;"",DATE(YEAR(O1314), MONTH(O1314), DAY(O1314)),"")</f>
        <v/>
      </c>
      <c r="Y1314" s="122" t="n"/>
      <c r="Z1314" s="123" t="n"/>
      <c r="AA1314" s="117">
        <f>IF(F1314="Re-assigned","NA",IF(W1314="","",IF(W1314&gt;=VLOOKUP(D1314,SLAMatrix,3,FALSE),"Yes",IF(W1314&lt;VLOOKUP(D1314,SLAMatrix,2,FALSE),"No","Internal"))))</f>
        <v/>
      </c>
      <c r="AB1314" s="123" t="n"/>
      <c r="AC1314" s="123" t="n"/>
      <c r="AD1314" s="119" t="n"/>
      <c r="AE1314" s="125" t="n"/>
      <c r="AF1314" s="124">
        <f>MONTH(O1314)</f>
        <v/>
      </c>
      <c r="AG1314" s="124">
        <f>VLOOKUP(IFERROR(MID(AE1314,1,(FIND(",",AE1314,1)-1)),AE1314),Facility_Region_Mapping,2,FALSE)</f>
        <v/>
      </c>
      <c r="AH1314" s="124" t="n"/>
      <c r="AI1314" s="124">
        <f>IF(C1314&lt;&gt;"",IF(M1314="ESM User",getInterfaceName($C1314),"NA"),"")</f>
        <v/>
      </c>
      <c r="AJ1314" s="116">
        <f>IF(Q1314&lt;&gt;"",DATE(YEAR(Q1314), MONTH(Q1314), DAY(Q1314)),"")</f>
        <v/>
      </c>
      <c r="AK1314" s="130">
        <f>IF(Q1314&lt;&gt;0,Q1314-N1314,TODAY()-N1314)</f>
        <v/>
      </c>
      <c r="AL1314" s="112">
        <f>IF(F1314="Re-assigned",0,IF(H1314="Closed",0,IF(H1314="Service Restored",0,IF(H1314="",0,1))))</f>
        <v/>
      </c>
      <c r="AM1314" s="124">
        <f>IF(AL1314=0,"",IF(AK1314&gt;20.99,"Aged","Non-Aged"))</f>
        <v/>
      </c>
      <c r="AN1314" s="112">
        <f>IF(Q1314&lt;&gt;"",MONTH(Q1314),"")</f>
        <v/>
      </c>
      <c r="AO1314" s="112">
        <f>IFERROR(VALUE(V1314),0)</f>
        <v/>
      </c>
    </row>
    <row customFormat="1" customHeight="1" ht="29.25" r="1315" s="112" spans="1:41">
      <c r="A1315" s="127" t="n"/>
      <c r="B1315" s="113" t="n"/>
      <c r="C1315" s="127" t="n"/>
      <c r="D1315" s="127" t="n"/>
      <c r="E1315" s="114">
        <f>IF(F1315 &lt;&gt; "",VLOOKUP(F1315,CategoryLookup,2,FALSE), "")</f>
        <v/>
      </c>
      <c r="F1315" s="126" t="n"/>
      <c r="G1315" s="127" t="n"/>
      <c r="H1315" s="127" t="n"/>
      <c r="I1315" s="127" t="n"/>
      <c r="J1315" s="127" t="n"/>
      <c r="K1315" s="127" t="n"/>
      <c r="L1315" s="127" t="n"/>
      <c r="M1315" s="127" t="n"/>
      <c r="N1315" s="120" t="n"/>
      <c r="O1315" s="120" t="n"/>
      <c r="P1315" s="120" t="n"/>
      <c r="Q1315" s="120" t="n"/>
      <c r="R1315" s="121" t="n"/>
      <c r="S1315" s="121" t="n"/>
      <c r="T1315" s="121" t="n"/>
      <c r="U1315" s="121" t="n"/>
      <c r="V1315" s="117">
        <f>IF(P1315="NA","NA",IF(P1315&lt;&gt;"",TEXT(P1315-N1315,"[h].mm"),""))</f>
        <v/>
      </c>
      <c r="W1315" s="118">
        <f>IF(AND(R1315="",S1315=""),"",R1315+S1315)</f>
        <v/>
      </c>
      <c r="X1315" s="116">
        <f>IF(O1315&lt;&gt;"",DATE(YEAR(O1315), MONTH(O1315), DAY(O1315)),"")</f>
        <v/>
      </c>
      <c r="Y1315" s="122" t="n"/>
      <c r="Z1315" s="123" t="n"/>
      <c r="AA1315" s="117">
        <f>IF(F1315="Re-assigned","NA",IF(W1315="","",IF(W1315&gt;=VLOOKUP(D1315,SLAMatrix,3,FALSE),"Yes",IF(W1315&lt;VLOOKUP(D1315,SLAMatrix,2,FALSE),"No","Internal"))))</f>
        <v/>
      </c>
      <c r="AB1315" s="123" t="n"/>
      <c r="AC1315" s="123" t="n"/>
      <c r="AD1315" s="119" t="n"/>
      <c r="AE1315" s="125" t="n"/>
      <c r="AF1315" s="124">
        <f>MONTH(O1315)</f>
        <v/>
      </c>
      <c r="AG1315" s="124">
        <f>VLOOKUP(IFERROR(MID(AE1315,1,(FIND(",",AE1315,1)-1)),AE1315),Facility_Region_Mapping,2,FALSE)</f>
        <v/>
      </c>
      <c r="AH1315" s="124" t="n"/>
      <c r="AI1315" s="124">
        <f>IF(C1315&lt;&gt;"",IF(M1315="ESM User",getInterfaceName($C1315),"NA"),"")</f>
        <v/>
      </c>
      <c r="AJ1315" s="116">
        <f>IF(Q1315&lt;&gt;"",DATE(YEAR(Q1315), MONTH(Q1315), DAY(Q1315)),"")</f>
        <v/>
      </c>
      <c r="AK1315" s="130">
        <f>IF(Q1315&lt;&gt;0,Q1315-N1315,TODAY()-N1315)</f>
        <v/>
      </c>
      <c r="AL1315" s="112">
        <f>IF(F1315="Re-assigned",0,IF(H1315="Closed",0,IF(H1315="Service Restored",0,IF(H1315="",0,1))))</f>
        <v/>
      </c>
      <c r="AM1315" s="124">
        <f>IF(AL1315=0,"",IF(AK1315&gt;20.99,"Aged","Non-Aged"))</f>
        <v/>
      </c>
      <c r="AN1315" s="112">
        <f>IF(Q1315&lt;&gt;"",MONTH(Q1315),"")</f>
        <v/>
      </c>
      <c r="AO1315" s="112">
        <f>IFERROR(VALUE(V1315),0)</f>
        <v/>
      </c>
    </row>
    <row customFormat="1" customHeight="1" ht="29.25" r="1316" s="112" spans="1:41">
      <c r="A1316" s="127" t="n"/>
      <c r="B1316" s="113" t="n"/>
      <c r="C1316" s="127" t="n"/>
      <c r="D1316" s="127" t="n"/>
      <c r="E1316" s="114">
        <f>IF(F1316 &lt;&gt; "",VLOOKUP(F1316,CategoryLookup,2,FALSE), "")</f>
        <v/>
      </c>
      <c r="F1316" s="126" t="n"/>
      <c r="G1316" s="127" t="n"/>
      <c r="H1316" s="127" t="n"/>
      <c r="I1316" s="127" t="n"/>
      <c r="J1316" s="127" t="n"/>
      <c r="K1316" s="127" t="n"/>
      <c r="L1316" s="127" t="n"/>
      <c r="M1316" s="127" t="n"/>
      <c r="N1316" s="120" t="n"/>
      <c r="O1316" s="120" t="n"/>
      <c r="P1316" s="120" t="n"/>
      <c r="Q1316" s="120" t="n"/>
      <c r="R1316" s="121" t="n"/>
      <c r="S1316" s="121" t="n"/>
      <c r="T1316" s="121" t="n"/>
      <c r="U1316" s="121" t="n"/>
      <c r="V1316" s="117">
        <f>IF(P1316="NA","NA",IF(P1316&lt;&gt;"",TEXT(P1316-N1316,"[h].mm"),""))</f>
        <v/>
      </c>
      <c r="W1316" s="118">
        <f>IF(AND(R1316="",S1316=""),"",R1316+S1316)</f>
        <v/>
      </c>
      <c r="X1316" s="116">
        <f>IF(O1316&lt;&gt;"",DATE(YEAR(O1316), MONTH(O1316), DAY(O1316)),"")</f>
        <v/>
      </c>
      <c r="Y1316" s="122" t="n"/>
      <c r="Z1316" s="123" t="n"/>
      <c r="AA1316" s="117">
        <f>IF(F1316="Re-assigned","NA",IF(W1316="","",IF(W1316&gt;=VLOOKUP(D1316,SLAMatrix,3,FALSE),"Yes",IF(W1316&lt;VLOOKUP(D1316,SLAMatrix,2,FALSE),"No","Internal"))))</f>
        <v/>
      </c>
      <c r="AB1316" s="123" t="n"/>
      <c r="AC1316" s="123" t="n"/>
      <c r="AD1316" s="119" t="n"/>
      <c r="AE1316" s="125" t="n"/>
      <c r="AF1316" s="124">
        <f>MONTH(O1316)</f>
        <v/>
      </c>
      <c r="AG1316" s="124">
        <f>VLOOKUP(IFERROR(MID(AE1316,1,(FIND(",",AE1316,1)-1)),AE1316),Facility_Region_Mapping,2,FALSE)</f>
        <v/>
      </c>
      <c r="AH1316" s="124" t="n"/>
      <c r="AI1316" s="124">
        <f>IF(C1316&lt;&gt;"",IF(M1316="ESM User",getInterfaceName($C1316),"NA"),"")</f>
        <v/>
      </c>
      <c r="AJ1316" s="116">
        <f>IF(Q1316&lt;&gt;"",DATE(YEAR(Q1316), MONTH(Q1316), DAY(Q1316)),"")</f>
        <v/>
      </c>
      <c r="AK1316" s="130">
        <f>IF(Q1316&lt;&gt;0,Q1316-N1316,TODAY()-N1316)</f>
        <v/>
      </c>
      <c r="AL1316" s="112">
        <f>IF(F1316="Re-assigned",0,IF(H1316="Closed",0,IF(H1316="Service Restored",0,IF(H1316="",0,1))))</f>
        <v/>
      </c>
      <c r="AM1316" s="124">
        <f>IF(AL1316=0,"",IF(AK1316&gt;20.99,"Aged","Non-Aged"))</f>
        <v/>
      </c>
      <c r="AN1316" s="112">
        <f>IF(Q1316&lt;&gt;"",MONTH(Q1316),"")</f>
        <v/>
      </c>
      <c r="AO1316" s="112">
        <f>IFERROR(VALUE(V1316),0)</f>
        <v/>
      </c>
    </row>
    <row customFormat="1" customHeight="1" ht="29.25" r="1317" s="112" spans="1:41">
      <c r="A1317" s="127" t="n"/>
      <c r="B1317" s="113" t="n"/>
      <c r="C1317" s="127" t="n"/>
      <c r="D1317" s="127" t="n"/>
      <c r="E1317" s="114">
        <f>IF(F1317 &lt;&gt; "",VLOOKUP(F1317,CategoryLookup,2,FALSE), "")</f>
        <v/>
      </c>
      <c r="F1317" s="126" t="n"/>
      <c r="G1317" s="127" t="n"/>
      <c r="H1317" s="127" t="n"/>
      <c r="I1317" s="127" t="n"/>
      <c r="J1317" s="127" t="n"/>
      <c r="K1317" s="127" t="n"/>
      <c r="L1317" s="127" t="n"/>
      <c r="M1317" s="127" t="n"/>
      <c r="N1317" s="120" t="n"/>
      <c r="O1317" s="120" t="n"/>
      <c r="P1317" s="120" t="n"/>
      <c r="Q1317" s="120" t="n"/>
      <c r="R1317" s="121" t="n"/>
      <c r="S1317" s="121" t="n"/>
      <c r="T1317" s="121" t="n"/>
      <c r="U1317" s="121" t="n"/>
      <c r="V1317" s="117">
        <f>IF(P1317="NA","NA",IF(P1317&lt;&gt;"",TEXT(P1317-N1317,"[h].mm"),""))</f>
        <v/>
      </c>
      <c r="W1317" s="118">
        <f>IF(AND(R1317="",S1317=""),"",R1317+S1317)</f>
        <v/>
      </c>
      <c r="X1317" s="116">
        <f>IF(O1317&lt;&gt;"",DATE(YEAR(O1317), MONTH(O1317), DAY(O1317)),"")</f>
        <v/>
      </c>
      <c r="Y1317" s="122" t="n"/>
      <c r="Z1317" s="123" t="n"/>
      <c r="AA1317" s="117">
        <f>IF(F1317="Re-assigned","NA",IF(W1317="","",IF(W1317&gt;=VLOOKUP(D1317,SLAMatrix,3,FALSE),"Yes",IF(W1317&lt;VLOOKUP(D1317,SLAMatrix,2,FALSE),"No","Internal"))))</f>
        <v/>
      </c>
      <c r="AB1317" s="123" t="n"/>
      <c r="AC1317" s="123" t="n"/>
      <c r="AD1317" s="119" t="n"/>
      <c r="AE1317" s="125" t="n"/>
      <c r="AF1317" s="124">
        <f>MONTH(O1317)</f>
        <v/>
      </c>
      <c r="AG1317" s="124">
        <f>VLOOKUP(IFERROR(MID(AE1317,1,(FIND(",",AE1317,1)-1)),AE1317),Facility_Region_Mapping,2,FALSE)</f>
        <v/>
      </c>
      <c r="AH1317" s="124" t="n"/>
      <c r="AI1317" s="124">
        <f>IF(C1317&lt;&gt;"",IF(M1317="ESM User",getInterfaceName($C1317),"NA"),"")</f>
        <v/>
      </c>
      <c r="AJ1317" s="116">
        <f>IF(Q1317&lt;&gt;"",DATE(YEAR(Q1317), MONTH(Q1317), DAY(Q1317)),"")</f>
        <v/>
      </c>
      <c r="AK1317" s="130">
        <f>IF(Q1317&lt;&gt;0,Q1317-N1317,TODAY()-N1317)</f>
        <v/>
      </c>
      <c r="AL1317" s="112">
        <f>IF(F1317="Re-assigned",0,IF(H1317="Closed",0,IF(H1317="Service Restored",0,IF(H1317="",0,1))))</f>
        <v/>
      </c>
      <c r="AM1317" s="124">
        <f>IF(AL1317=0,"",IF(AK1317&gt;20.99,"Aged","Non-Aged"))</f>
        <v/>
      </c>
      <c r="AN1317" s="112">
        <f>IF(Q1317&lt;&gt;"",MONTH(Q1317),"")</f>
        <v/>
      </c>
      <c r="AO1317" s="112">
        <f>IFERROR(VALUE(V1317),0)</f>
        <v/>
      </c>
    </row>
    <row customFormat="1" customHeight="1" ht="29.25" r="1318" s="112" spans="1:41">
      <c r="A1318" s="127" t="n"/>
      <c r="B1318" s="113" t="n"/>
      <c r="C1318" s="127" t="n"/>
      <c r="D1318" s="127" t="n"/>
      <c r="E1318" s="114">
        <f>IF(F1318 &lt;&gt; "",VLOOKUP(F1318,CategoryLookup,2,FALSE), "")</f>
        <v/>
      </c>
      <c r="F1318" s="126" t="n"/>
      <c r="G1318" s="127" t="n"/>
      <c r="H1318" s="127" t="n"/>
      <c r="I1318" s="127" t="n"/>
      <c r="J1318" s="127" t="n"/>
      <c r="K1318" s="127" t="n"/>
      <c r="L1318" s="127" t="n"/>
      <c r="M1318" s="127" t="n"/>
      <c r="N1318" s="120" t="n"/>
      <c r="O1318" s="120" t="n"/>
      <c r="P1318" s="120" t="n"/>
      <c r="Q1318" s="120" t="n"/>
      <c r="R1318" s="121" t="n"/>
      <c r="S1318" s="121" t="n"/>
      <c r="T1318" s="121" t="n"/>
      <c r="U1318" s="121" t="n"/>
      <c r="V1318" s="117">
        <f>IF(P1318="NA","NA",IF(P1318&lt;&gt;"",TEXT(P1318-N1318,"[h].mm"),""))</f>
        <v/>
      </c>
      <c r="W1318" s="118">
        <f>IF(AND(R1318="",S1318=""),"",R1318+S1318)</f>
        <v/>
      </c>
      <c r="X1318" s="116">
        <f>IF(O1318&lt;&gt;"",DATE(YEAR(O1318), MONTH(O1318), DAY(O1318)),"")</f>
        <v/>
      </c>
      <c r="Y1318" s="122" t="n"/>
      <c r="Z1318" s="123" t="n"/>
      <c r="AA1318" s="117">
        <f>IF(F1318="Re-assigned","NA",IF(W1318="","",IF(W1318&gt;=VLOOKUP(D1318,SLAMatrix,3,FALSE),"Yes",IF(W1318&lt;VLOOKUP(D1318,SLAMatrix,2,FALSE),"No","Internal"))))</f>
        <v/>
      </c>
      <c r="AB1318" s="123" t="n"/>
      <c r="AC1318" s="123" t="n"/>
      <c r="AD1318" s="119" t="n"/>
      <c r="AE1318" s="125" t="n"/>
      <c r="AF1318" s="124">
        <f>MONTH(O1318)</f>
        <v/>
      </c>
      <c r="AG1318" s="124">
        <f>VLOOKUP(IFERROR(MID(AE1318,1,(FIND(",",AE1318,1)-1)),AE1318),Facility_Region_Mapping,2,FALSE)</f>
        <v/>
      </c>
      <c r="AH1318" s="124" t="n"/>
      <c r="AI1318" s="124">
        <f>IF(C1318&lt;&gt;"",IF(M1318="ESM User",getInterfaceName($C1318),"NA"),"")</f>
        <v/>
      </c>
      <c r="AJ1318" s="116">
        <f>IF(Q1318&lt;&gt;"",DATE(YEAR(Q1318), MONTH(Q1318), DAY(Q1318)),"")</f>
        <v/>
      </c>
      <c r="AK1318" s="130">
        <f>IF(Q1318&lt;&gt;0,Q1318-N1318,TODAY()-N1318)</f>
        <v/>
      </c>
      <c r="AL1318" s="112">
        <f>IF(F1318="Re-assigned",0,IF(H1318="Closed",0,IF(H1318="Service Restored",0,IF(H1318="",0,1))))</f>
        <v/>
      </c>
      <c r="AM1318" s="124">
        <f>IF(AL1318=0,"",IF(AK1318&gt;20.99,"Aged","Non-Aged"))</f>
        <v/>
      </c>
      <c r="AN1318" s="112">
        <f>IF(Q1318&lt;&gt;"",MONTH(Q1318),"")</f>
        <v/>
      </c>
      <c r="AO1318" s="112">
        <f>IFERROR(VALUE(V1318),0)</f>
        <v/>
      </c>
    </row>
    <row customFormat="1" customHeight="1" ht="29.25" r="1319" s="112" spans="1:41">
      <c r="A1319" s="127" t="n"/>
      <c r="B1319" s="113" t="n"/>
      <c r="C1319" s="127" t="n"/>
      <c r="D1319" s="127" t="n"/>
      <c r="E1319" s="114">
        <f>IF(F1319 &lt;&gt; "",VLOOKUP(F1319,CategoryLookup,2,FALSE), "")</f>
        <v/>
      </c>
      <c r="F1319" s="126" t="n"/>
      <c r="G1319" s="127" t="n"/>
      <c r="H1319" s="127" t="n"/>
      <c r="I1319" s="127" t="n"/>
      <c r="J1319" s="127" t="n"/>
      <c r="K1319" s="127" t="n"/>
      <c r="L1319" s="127" t="n"/>
      <c r="M1319" s="127" t="n"/>
      <c r="N1319" s="120" t="n"/>
      <c r="O1319" s="120" t="n"/>
      <c r="P1319" s="120" t="n"/>
      <c r="Q1319" s="120" t="n"/>
      <c r="R1319" s="121" t="n"/>
      <c r="S1319" s="121" t="n"/>
      <c r="T1319" s="121" t="n"/>
      <c r="U1319" s="121" t="n"/>
      <c r="V1319" s="117">
        <f>IF(P1319="NA","NA",IF(P1319&lt;&gt;"",TEXT(P1319-N1319,"[h].mm"),""))</f>
        <v/>
      </c>
      <c r="W1319" s="118">
        <f>IF(AND(R1319="",S1319=""),"",R1319+S1319)</f>
        <v/>
      </c>
      <c r="X1319" s="116">
        <f>IF(O1319&lt;&gt;"",DATE(YEAR(O1319), MONTH(O1319), DAY(O1319)),"")</f>
        <v/>
      </c>
      <c r="Y1319" s="122" t="n"/>
      <c r="Z1319" s="123" t="n"/>
      <c r="AA1319" s="117">
        <f>IF(F1319="Re-assigned","NA",IF(W1319="","",IF(W1319&gt;=VLOOKUP(D1319,SLAMatrix,3,FALSE),"Yes",IF(W1319&lt;VLOOKUP(D1319,SLAMatrix,2,FALSE),"No","Internal"))))</f>
        <v/>
      </c>
      <c r="AB1319" s="123" t="n"/>
      <c r="AC1319" s="123" t="n"/>
      <c r="AD1319" s="119" t="n"/>
      <c r="AE1319" s="125" t="n"/>
      <c r="AF1319" s="124">
        <f>MONTH(O1319)</f>
        <v/>
      </c>
      <c r="AG1319" s="124">
        <f>VLOOKUP(IFERROR(MID(AE1319,1,(FIND(",",AE1319,1)-1)),AE1319),Facility_Region_Mapping,2,FALSE)</f>
        <v/>
      </c>
      <c r="AH1319" s="124" t="n"/>
      <c r="AI1319" s="124">
        <f>IF(C1319&lt;&gt;"",IF(M1319="ESM User",getInterfaceName($C1319),"NA"),"")</f>
        <v/>
      </c>
      <c r="AJ1319" s="116">
        <f>IF(Q1319&lt;&gt;"",DATE(YEAR(Q1319), MONTH(Q1319), DAY(Q1319)),"")</f>
        <v/>
      </c>
      <c r="AK1319" s="130">
        <f>IF(Q1319&lt;&gt;0,Q1319-N1319,TODAY()-N1319)</f>
        <v/>
      </c>
      <c r="AL1319" s="112">
        <f>IF(F1319="Re-assigned",0,IF(H1319="Closed",0,IF(H1319="Service Restored",0,IF(H1319="",0,1))))</f>
        <v/>
      </c>
      <c r="AM1319" s="124">
        <f>IF(AL1319=0,"",IF(AK1319&gt;20.99,"Aged","Non-Aged"))</f>
        <v/>
      </c>
      <c r="AN1319" s="112">
        <f>IF(Q1319&lt;&gt;"",MONTH(Q1319),"")</f>
        <v/>
      </c>
      <c r="AO1319" s="112">
        <f>IFERROR(VALUE(V1319),0)</f>
        <v/>
      </c>
    </row>
    <row customFormat="1" customHeight="1" ht="29.25" r="1320" s="112" spans="1:41">
      <c r="A1320" s="127" t="n"/>
      <c r="B1320" s="113" t="n"/>
      <c r="C1320" s="127" t="n"/>
      <c r="D1320" s="127" t="n"/>
      <c r="E1320" s="114">
        <f>IF(F1320 &lt;&gt; "",VLOOKUP(F1320,CategoryLookup,2,FALSE), "")</f>
        <v/>
      </c>
      <c r="F1320" s="126" t="n"/>
      <c r="G1320" s="127" t="n"/>
      <c r="H1320" s="127" t="n"/>
      <c r="I1320" s="127" t="n"/>
      <c r="J1320" s="127" t="n"/>
      <c r="K1320" s="127" t="n"/>
      <c r="L1320" s="127" t="n"/>
      <c r="M1320" s="127" t="n"/>
      <c r="N1320" s="120" t="n"/>
      <c r="O1320" s="120" t="n"/>
      <c r="P1320" s="120" t="n"/>
      <c r="Q1320" s="120" t="n"/>
      <c r="R1320" s="121" t="n"/>
      <c r="S1320" s="121" t="n"/>
      <c r="T1320" s="121" t="n"/>
      <c r="U1320" s="121" t="n"/>
      <c r="V1320" s="117">
        <f>IF(P1320="NA","NA",IF(P1320&lt;&gt;"",TEXT(P1320-N1320,"[h].mm"),""))</f>
        <v/>
      </c>
      <c r="W1320" s="118">
        <f>IF(AND(R1320="",S1320=""),"",R1320+S1320)</f>
        <v/>
      </c>
      <c r="X1320" s="116">
        <f>IF(O1320&lt;&gt;"",DATE(YEAR(O1320), MONTH(O1320), DAY(O1320)),"")</f>
        <v/>
      </c>
      <c r="Y1320" s="122" t="n"/>
      <c r="Z1320" s="123" t="n"/>
      <c r="AA1320" s="117">
        <f>IF(F1320="Re-assigned","NA",IF(W1320="","",IF(W1320&gt;=VLOOKUP(D1320,SLAMatrix,3,FALSE),"Yes",IF(W1320&lt;VLOOKUP(D1320,SLAMatrix,2,FALSE),"No","Internal"))))</f>
        <v/>
      </c>
      <c r="AB1320" s="123" t="n"/>
      <c r="AC1320" s="123" t="n"/>
      <c r="AD1320" s="119" t="n"/>
      <c r="AE1320" s="125" t="n"/>
      <c r="AF1320" s="124">
        <f>MONTH(O1320)</f>
        <v/>
      </c>
      <c r="AG1320" s="124">
        <f>VLOOKUP(IFERROR(MID(AE1320,1,(FIND(",",AE1320,1)-1)),AE1320),Facility_Region_Mapping,2,FALSE)</f>
        <v/>
      </c>
      <c r="AH1320" s="124" t="n"/>
      <c r="AI1320" s="124">
        <f>IF(C1320&lt;&gt;"",IF(M1320="ESM User",getInterfaceName($C1320),"NA"),"")</f>
        <v/>
      </c>
      <c r="AJ1320" s="116">
        <f>IF(Q1320&lt;&gt;"",DATE(YEAR(Q1320), MONTH(Q1320), DAY(Q1320)),"")</f>
        <v/>
      </c>
      <c r="AK1320" s="130">
        <f>IF(Q1320&lt;&gt;0,Q1320-N1320,TODAY()-N1320)</f>
        <v/>
      </c>
      <c r="AL1320" s="112">
        <f>IF(F1320="Re-assigned",0,IF(H1320="Closed",0,IF(H1320="Service Restored",0,IF(H1320="",0,1))))</f>
        <v/>
      </c>
      <c r="AM1320" s="124">
        <f>IF(AL1320=0,"",IF(AK1320&gt;20.99,"Aged","Non-Aged"))</f>
        <v/>
      </c>
      <c r="AN1320" s="112">
        <f>IF(Q1320&lt;&gt;"",MONTH(Q1320),"")</f>
        <v/>
      </c>
      <c r="AO1320" s="112">
        <f>IFERROR(VALUE(V1320),0)</f>
        <v/>
      </c>
    </row>
    <row customFormat="1" customHeight="1" ht="29.25" r="1321" s="112" spans="1:41">
      <c r="A1321" s="127" t="n"/>
      <c r="B1321" s="113" t="n"/>
      <c r="C1321" s="127" t="n"/>
      <c r="D1321" s="127" t="n"/>
      <c r="E1321" s="114">
        <f>IF(F1321 &lt;&gt; "",VLOOKUP(F1321,CategoryLookup,2,FALSE), "")</f>
        <v/>
      </c>
      <c r="F1321" s="126" t="n"/>
      <c r="G1321" s="127" t="n"/>
      <c r="H1321" s="127" t="n"/>
      <c r="I1321" s="127" t="n"/>
      <c r="J1321" s="127" t="n"/>
      <c r="K1321" s="127" t="n"/>
      <c r="L1321" s="127" t="n"/>
      <c r="M1321" s="127" t="n"/>
      <c r="N1321" s="120" t="n"/>
      <c r="O1321" s="120" t="n"/>
      <c r="P1321" s="120" t="n"/>
      <c r="Q1321" s="120" t="n"/>
      <c r="R1321" s="121" t="n"/>
      <c r="S1321" s="121" t="n"/>
      <c r="T1321" s="121" t="n"/>
      <c r="U1321" s="121" t="n"/>
      <c r="V1321" s="117">
        <f>IF(P1321="NA","NA",IF(P1321&lt;&gt;"",TEXT(P1321-N1321,"[h].mm"),""))</f>
        <v/>
      </c>
      <c r="W1321" s="118">
        <f>IF(AND(R1321="",S1321=""),"",R1321+S1321)</f>
        <v/>
      </c>
      <c r="X1321" s="116">
        <f>IF(O1321&lt;&gt;"",DATE(YEAR(O1321), MONTH(O1321), DAY(O1321)),"")</f>
        <v/>
      </c>
      <c r="Y1321" s="122" t="n"/>
      <c r="Z1321" s="123" t="n"/>
      <c r="AA1321" s="117">
        <f>IF(F1321="Re-assigned","NA",IF(W1321="","",IF(W1321&gt;=VLOOKUP(D1321,SLAMatrix,3,FALSE),"Yes",IF(W1321&lt;VLOOKUP(D1321,SLAMatrix,2,FALSE),"No","Internal"))))</f>
        <v/>
      </c>
      <c r="AB1321" s="123" t="n"/>
      <c r="AC1321" s="123" t="n"/>
      <c r="AD1321" s="119" t="n"/>
      <c r="AE1321" s="125" t="n"/>
      <c r="AF1321" s="124">
        <f>MONTH(O1321)</f>
        <v/>
      </c>
      <c r="AG1321" s="124">
        <f>VLOOKUP(IFERROR(MID(AE1321,1,(FIND(",",AE1321,1)-1)),AE1321),Facility_Region_Mapping,2,FALSE)</f>
        <v/>
      </c>
      <c r="AH1321" s="124" t="n"/>
      <c r="AI1321" s="124">
        <f>IF(C1321&lt;&gt;"",IF(M1321="ESM User",getInterfaceName($C1321),"NA"),"")</f>
        <v/>
      </c>
      <c r="AJ1321" s="116">
        <f>IF(Q1321&lt;&gt;"",DATE(YEAR(Q1321), MONTH(Q1321), DAY(Q1321)),"")</f>
        <v/>
      </c>
      <c r="AK1321" s="130">
        <f>IF(Q1321&lt;&gt;0,Q1321-N1321,TODAY()-N1321)</f>
        <v/>
      </c>
      <c r="AL1321" s="112">
        <f>IF(F1321="Re-assigned",0,IF(H1321="Closed",0,IF(H1321="Service Restored",0,IF(H1321="",0,1))))</f>
        <v/>
      </c>
      <c r="AM1321" s="124">
        <f>IF(AL1321=0,"",IF(AK1321&gt;20.99,"Aged","Non-Aged"))</f>
        <v/>
      </c>
      <c r="AN1321" s="112">
        <f>IF(Q1321&lt;&gt;"",MONTH(Q1321),"")</f>
        <v/>
      </c>
      <c r="AO1321" s="112">
        <f>IFERROR(VALUE(V1321),0)</f>
        <v/>
      </c>
    </row>
    <row customFormat="1" customHeight="1" ht="29.25" r="1322" s="112" spans="1:41">
      <c r="A1322" s="127" t="n"/>
      <c r="B1322" s="113" t="n"/>
      <c r="C1322" s="127" t="n"/>
      <c r="D1322" s="127" t="n"/>
      <c r="E1322" s="114">
        <f>IF(F1322 &lt;&gt; "",VLOOKUP(F1322,CategoryLookup,2,FALSE), "")</f>
        <v/>
      </c>
      <c r="F1322" s="126" t="n"/>
      <c r="G1322" s="127" t="n"/>
      <c r="H1322" s="127" t="n"/>
      <c r="I1322" s="127" t="n"/>
      <c r="J1322" s="127" t="n"/>
      <c r="K1322" s="127" t="n"/>
      <c r="L1322" s="127" t="n"/>
      <c r="M1322" s="127" t="n"/>
      <c r="N1322" s="120" t="n"/>
      <c r="O1322" s="120" t="n"/>
      <c r="P1322" s="120" t="n"/>
      <c r="Q1322" s="120" t="n"/>
      <c r="R1322" s="121" t="n"/>
      <c r="S1322" s="121" t="n"/>
      <c r="T1322" s="121" t="n"/>
      <c r="U1322" s="121" t="n"/>
      <c r="V1322" s="117">
        <f>IF(P1322="NA","NA",IF(P1322&lt;&gt;"",TEXT(P1322-N1322,"[h].mm"),""))</f>
        <v/>
      </c>
      <c r="W1322" s="118">
        <f>IF(AND(R1322="",S1322=""),"",R1322+S1322)</f>
        <v/>
      </c>
      <c r="X1322" s="116">
        <f>IF(O1322&lt;&gt;"",DATE(YEAR(O1322), MONTH(O1322), DAY(O1322)),"")</f>
        <v/>
      </c>
      <c r="Y1322" s="122" t="n"/>
      <c r="Z1322" s="123" t="n"/>
      <c r="AA1322" s="117">
        <f>IF(F1322="Re-assigned","NA",IF(W1322="","",IF(W1322&gt;=VLOOKUP(D1322,SLAMatrix,3,FALSE),"Yes",IF(W1322&lt;VLOOKUP(D1322,SLAMatrix,2,FALSE),"No","Internal"))))</f>
        <v/>
      </c>
      <c r="AB1322" s="123" t="n"/>
      <c r="AC1322" s="123" t="n"/>
      <c r="AD1322" s="119" t="n"/>
      <c r="AE1322" s="125" t="n"/>
      <c r="AF1322" s="124">
        <f>MONTH(O1322)</f>
        <v/>
      </c>
      <c r="AG1322" s="124">
        <f>VLOOKUP(IFERROR(MID(AE1322,1,(FIND(",",AE1322,1)-1)),AE1322),Facility_Region_Mapping,2,FALSE)</f>
        <v/>
      </c>
      <c r="AH1322" s="124" t="n"/>
      <c r="AI1322" s="124">
        <f>IF(C1322&lt;&gt;"",IF(M1322="ESM User",getInterfaceName($C1322),"NA"),"")</f>
        <v/>
      </c>
      <c r="AJ1322" s="116">
        <f>IF(Q1322&lt;&gt;"",DATE(YEAR(Q1322), MONTH(Q1322), DAY(Q1322)),"")</f>
        <v/>
      </c>
      <c r="AK1322" s="130">
        <f>IF(Q1322&lt;&gt;0,Q1322-N1322,TODAY()-N1322)</f>
        <v/>
      </c>
      <c r="AL1322" s="112">
        <f>IF(F1322="Re-assigned",0,IF(H1322="Closed",0,IF(H1322="Service Restored",0,IF(H1322="",0,1))))</f>
        <v/>
      </c>
      <c r="AM1322" s="124">
        <f>IF(AL1322=0,"",IF(AK1322&gt;20.99,"Aged","Non-Aged"))</f>
        <v/>
      </c>
      <c r="AN1322" s="112">
        <f>IF(Q1322&lt;&gt;"",MONTH(Q1322),"")</f>
        <v/>
      </c>
      <c r="AO1322" s="112">
        <f>IFERROR(VALUE(V1322),0)</f>
        <v/>
      </c>
    </row>
    <row customFormat="1" customHeight="1" ht="29.25" r="1323" s="112" spans="1:41">
      <c r="A1323" s="127" t="n"/>
      <c r="B1323" s="113" t="n"/>
      <c r="C1323" s="127" t="n"/>
      <c r="D1323" s="127" t="n"/>
      <c r="E1323" s="114">
        <f>IF(F1323 &lt;&gt; "",VLOOKUP(F1323,CategoryLookup,2,FALSE), "")</f>
        <v/>
      </c>
      <c r="F1323" s="126" t="n"/>
      <c r="G1323" s="127" t="n"/>
      <c r="H1323" s="127" t="n"/>
      <c r="I1323" s="127" t="n"/>
      <c r="J1323" s="127" t="n"/>
      <c r="K1323" s="127" t="n"/>
      <c r="L1323" s="127" t="n"/>
      <c r="M1323" s="127" t="n"/>
      <c r="N1323" s="120" t="n"/>
      <c r="O1323" s="120" t="n"/>
      <c r="P1323" s="120" t="n"/>
      <c r="Q1323" s="120" t="n"/>
      <c r="R1323" s="121" t="n"/>
      <c r="S1323" s="121" t="n"/>
      <c r="T1323" s="121" t="n"/>
      <c r="U1323" s="121" t="n"/>
      <c r="V1323" s="117">
        <f>IF(P1323="NA","NA",IF(P1323&lt;&gt;"",TEXT(P1323-N1323,"[h].mm"),""))</f>
        <v/>
      </c>
      <c r="W1323" s="118">
        <f>IF(AND(R1323="",S1323=""),"",R1323+S1323)</f>
        <v/>
      </c>
      <c r="X1323" s="116">
        <f>IF(O1323&lt;&gt;"",DATE(YEAR(O1323), MONTH(O1323), DAY(O1323)),"")</f>
        <v/>
      </c>
      <c r="Y1323" s="122" t="n"/>
      <c r="Z1323" s="123" t="n"/>
      <c r="AA1323" s="117">
        <f>IF(F1323="Re-assigned","NA",IF(W1323="","",IF(W1323&gt;=VLOOKUP(D1323,SLAMatrix,3,FALSE),"Yes",IF(W1323&lt;VLOOKUP(D1323,SLAMatrix,2,FALSE),"No","Internal"))))</f>
        <v/>
      </c>
      <c r="AB1323" s="123" t="n"/>
      <c r="AC1323" s="123" t="n"/>
      <c r="AD1323" s="119" t="n"/>
      <c r="AE1323" s="125" t="n"/>
      <c r="AF1323" s="124">
        <f>MONTH(O1323)</f>
        <v/>
      </c>
      <c r="AG1323" s="124">
        <f>VLOOKUP(IFERROR(MID(AE1323,1,(FIND(",",AE1323,1)-1)),AE1323),Facility_Region_Mapping,2,FALSE)</f>
        <v/>
      </c>
      <c r="AH1323" s="124" t="n"/>
      <c r="AI1323" s="124">
        <f>IF(C1323&lt;&gt;"",IF(M1323="ESM User",getInterfaceName($C1323),"NA"),"")</f>
        <v/>
      </c>
      <c r="AJ1323" s="116">
        <f>IF(Q1323&lt;&gt;"",DATE(YEAR(Q1323), MONTH(Q1323), DAY(Q1323)),"")</f>
        <v/>
      </c>
      <c r="AK1323" s="130">
        <f>IF(Q1323&lt;&gt;0,Q1323-N1323,TODAY()-N1323)</f>
        <v/>
      </c>
      <c r="AL1323" s="112">
        <f>IF(F1323="Re-assigned",0,IF(H1323="Closed",0,IF(H1323="Service Restored",0,IF(H1323="",0,1))))</f>
        <v/>
      </c>
      <c r="AM1323" s="124">
        <f>IF(AL1323=0,"",IF(AK1323&gt;20.99,"Aged","Non-Aged"))</f>
        <v/>
      </c>
      <c r="AN1323" s="112">
        <f>IF(Q1323&lt;&gt;"",MONTH(Q1323),"")</f>
        <v/>
      </c>
      <c r="AO1323" s="112">
        <f>IFERROR(VALUE(V1323),0)</f>
        <v/>
      </c>
    </row>
    <row customFormat="1" customHeight="1" ht="29.25" r="1324" s="112" spans="1:41">
      <c r="A1324" s="127" t="n"/>
      <c r="B1324" s="113" t="n"/>
      <c r="C1324" s="127" t="n"/>
      <c r="D1324" s="127" t="n"/>
      <c r="E1324" s="114">
        <f>IF(F1324 &lt;&gt; "",VLOOKUP(F1324,CategoryLookup,2,FALSE), "")</f>
        <v/>
      </c>
      <c r="F1324" s="126" t="n"/>
      <c r="G1324" s="127" t="n"/>
      <c r="H1324" s="127" t="n"/>
      <c r="I1324" s="127" t="n"/>
      <c r="J1324" s="127" t="n"/>
      <c r="K1324" s="127" t="n"/>
      <c r="L1324" s="127" t="n"/>
      <c r="M1324" s="127" t="n"/>
      <c r="N1324" s="120" t="n"/>
      <c r="O1324" s="120" t="n"/>
      <c r="P1324" s="120" t="n"/>
      <c r="Q1324" s="120" t="n"/>
      <c r="R1324" s="121" t="n"/>
      <c r="S1324" s="121" t="n"/>
      <c r="T1324" s="121" t="n"/>
      <c r="U1324" s="121" t="n"/>
      <c r="V1324" s="117">
        <f>IF(P1324="NA","NA",IF(P1324&lt;&gt;"",TEXT(P1324-N1324,"[h].mm"),""))</f>
        <v/>
      </c>
      <c r="W1324" s="118">
        <f>IF(AND(R1324="",S1324=""),"",R1324+S1324)</f>
        <v/>
      </c>
      <c r="X1324" s="116">
        <f>IF(O1324&lt;&gt;"",DATE(YEAR(O1324), MONTH(O1324), DAY(O1324)),"")</f>
        <v/>
      </c>
      <c r="Y1324" s="122" t="n"/>
      <c r="Z1324" s="123" t="n"/>
      <c r="AA1324" s="117">
        <f>IF(F1324="Re-assigned","NA",IF(W1324="","",IF(W1324&gt;=VLOOKUP(D1324,SLAMatrix,3,FALSE),"Yes",IF(W1324&lt;VLOOKUP(D1324,SLAMatrix,2,FALSE),"No","Internal"))))</f>
        <v/>
      </c>
      <c r="AB1324" s="123" t="n"/>
      <c r="AC1324" s="123" t="n"/>
      <c r="AD1324" s="119" t="n"/>
      <c r="AE1324" s="125" t="n"/>
      <c r="AF1324" s="124">
        <f>MONTH(O1324)</f>
        <v/>
      </c>
      <c r="AG1324" s="124">
        <f>VLOOKUP(IFERROR(MID(AE1324,1,(FIND(",",AE1324,1)-1)),AE1324),Facility_Region_Mapping,2,FALSE)</f>
        <v/>
      </c>
      <c r="AH1324" s="124" t="n"/>
      <c r="AI1324" s="124">
        <f>IF(C1324&lt;&gt;"",IF(M1324="ESM User",getInterfaceName($C1324),"NA"),"")</f>
        <v/>
      </c>
      <c r="AJ1324" s="116">
        <f>IF(Q1324&lt;&gt;"",DATE(YEAR(Q1324), MONTH(Q1324), DAY(Q1324)),"")</f>
        <v/>
      </c>
      <c r="AK1324" s="130">
        <f>IF(Q1324&lt;&gt;0,Q1324-N1324,TODAY()-N1324)</f>
        <v/>
      </c>
      <c r="AL1324" s="112">
        <f>IF(F1324="Re-assigned",0,IF(H1324="Closed",0,IF(H1324="Service Restored",0,IF(H1324="",0,1))))</f>
        <v/>
      </c>
      <c r="AM1324" s="124">
        <f>IF(AL1324=0,"",IF(AK1324&gt;20.99,"Aged","Non-Aged"))</f>
        <v/>
      </c>
      <c r="AN1324" s="112">
        <f>IF(Q1324&lt;&gt;"",MONTH(Q1324),"")</f>
        <v/>
      </c>
      <c r="AO1324" s="112">
        <f>IFERROR(VALUE(V1324),0)</f>
        <v/>
      </c>
    </row>
    <row customFormat="1" customHeight="1" ht="29.25" r="1325" s="112" spans="1:41">
      <c r="A1325" s="127" t="n"/>
      <c r="B1325" s="113" t="n"/>
      <c r="C1325" s="127" t="n"/>
      <c r="D1325" s="127" t="n"/>
      <c r="E1325" s="114">
        <f>IF(F1325 &lt;&gt; "",VLOOKUP(F1325,CategoryLookup,2,FALSE), "")</f>
        <v/>
      </c>
      <c r="F1325" s="126" t="n"/>
      <c r="G1325" s="127" t="n"/>
      <c r="H1325" s="127" t="n"/>
      <c r="I1325" s="127" t="n"/>
      <c r="J1325" s="127" t="n"/>
      <c r="K1325" s="127" t="n"/>
      <c r="L1325" s="127" t="n"/>
      <c r="M1325" s="127" t="n"/>
      <c r="N1325" s="120" t="n"/>
      <c r="O1325" s="120" t="n"/>
      <c r="P1325" s="120" t="n"/>
      <c r="Q1325" s="120" t="n"/>
      <c r="R1325" s="121" t="n"/>
      <c r="S1325" s="121" t="n"/>
      <c r="T1325" s="121" t="n"/>
      <c r="U1325" s="121" t="n"/>
      <c r="V1325" s="117">
        <f>IF(P1325="NA","NA",IF(P1325&lt;&gt;"",TEXT(P1325-N1325,"[h].mm"),""))</f>
        <v/>
      </c>
      <c r="W1325" s="118">
        <f>IF(AND(R1325="",S1325=""),"",R1325+S1325)</f>
        <v/>
      </c>
      <c r="X1325" s="116">
        <f>IF(O1325&lt;&gt;"",DATE(YEAR(O1325), MONTH(O1325), DAY(O1325)),"")</f>
        <v/>
      </c>
      <c r="Y1325" s="122" t="n"/>
      <c r="Z1325" s="123" t="n"/>
      <c r="AA1325" s="117">
        <f>IF(F1325="Re-assigned","NA",IF(W1325="","",IF(W1325&gt;=VLOOKUP(D1325,SLAMatrix,3,FALSE),"Yes",IF(W1325&lt;VLOOKUP(D1325,SLAMatrix,2,FALSE),"No","Internal"))))</f>
        <v/>
      </c>
      <c r="AB1325" s="123" t="n"/>
      <c r="AC1325" s="123" t="n"/>
      <c r="AD1325" s="119" t="n"/>
      <c r="AE1325" s="125" t="n"/>
      <c r="AF1325" s="124">
        <f>MONTH(O1325)</f>
        <v/>
      </c>
      <c r="AG1325" s="124">
        <f>VLOOKUP(IFERROR(MID(AE1325,1,(FIND(",",AE1325,1)-1)),AE1325),Facility_Region_Mapping,2,FALSE)</f>
        <v/>
      </c>
      <c r="AH1325" s="124" t="n"/>
      <c r="AI1325" s="124">
        <f>IF(C1325&lt;&gt;"",IF(M1325="ESM User",getInterfaceName($C1325),"NA"),"")</f>
        <v/>
      </c>
      <c r="AJ1325" s="116">
        <f>IF(Q1325&lt;&gt;"",DATE(YEAR(Q1325), MONTH(Q1325), DAY(Q1325)),"")</f>
        <v/>
      </c>
      <c r="AK1325" s="130">
        <f>IF(Q1325&lt;&gt;0,Q1325-N1325,TODAY()-N1325)</f>
        <v/>
      </c>
      <c r="AL1325" s="112">
        <f>IF(F1325="Re-assigned",0,IF(H1325="Closed",0,IF(H1325="Service Restored",0,IF(H1325="",0,1))))</f>
        <v/>
      </c>
      <c r="AM1325" s="124">
        <f>IF(AL1325=0,"",IF(AK1325&gt;20.99,"Aged","Non-Aged"))</f>
        <v/>
      </c>
      <c r="AN1325" s="112">
        <f>IF(Q1325&lt;&gt;"",MONTH(Q1325),"")</f>
        <v/>
      </c>
      <c r="AO1325" s="112">
        <f>IFERROR(VALUE(V1325),0)</f>
        <v/>
      </c>
    </row>
    <row customFormat="1" customHeight="1" ht="29.25" r="1326" s="112" spans="1:41">
      <c r="A1326" s="127" t="n"/>
      <c r="B1326" s="113" t="n"/>
      <c r="C1326" s="127" t="n"/>
      <c r="D1326" s="127" t="n"/>
      <c r="E1326" s="114">
        <f>IF(F1326 &lt;&gt; "",VLOOKUP(F1326,CategoryLookup,2,FALSE), "")</f>
        <v/>
      </c>
      <c r="F1326" s="126" t="n"/>
      <c r="G1326" s="127" t="n"/>
      <c r="H1326" s="127" t="n"/>
      <c r="I1326" s="127" t="n"/>
      <c r="J1326" s="127" t="n"/>
      <c r="K1326" s="127" t="n"/>
      <c r="L1326" s="127" t="n"/>
      <c r="M1326" s="127" t="n"/>
      <c r="N1326" s="120" t="n"/>
      <c r="O1326" s="120" t="n"/>
      <c r="P1326" s="120" t="n"/>
      <c r="Q1326" s="120" t="n"/>
      <c r="R1326" s="121" t="n"/>
      <c r="S1326" s="121" t="n"/>
      <c r="T1326" s="121" t="n"/>
      <c r="U1326" s="121" t="n"/>
      <c r="V1326" s="117">
        <f>IF(P1326="NA","NA",IF(P1326&lt;&gt;"",TEXT(P1326-N1326,"[h].mm"),""))</f>
        <v/>
      </c>
      <c r="W1326" s="118">
        <f>IF(AND(R1326="",S1326=""),"",R1326+S1326)</f>
        <v/>
      </c>
      <c r="X1326" s="116">
        <f>IF(O1326&lt;&gt;"",DATE(YEAR(O1326), MONTH(O1326), DAY(O1326)),"")</f>
        <v/>
      </c>
      <c r="Y1326" s="122" t="n"/>
      <c r="Z1326" s="123" t="n"/>
      <c r="AA1326" s="117">
        <f>IF(F1326="Re-assigned","NA",IF(W1326="","",IF(W1326&gt;=VLOOKUP(D1326,SLAMatrix,3,FALSE),"Yes",IF(W1326&lt;VLOOKUP(D1326,SLAMatrix,2,FALSE),"No","Internal"))))</f>
        <v/>
      </c>
      <c r="AB1326" s="123" t="n"/>
      <c r="AC1326" s="123" t="n"/>
      <c r="AD1326" s="119" t="n"/>
      <c r="AE1326" s="125" t="n"/>
      <c r="AF1326" s="124">
        <f>MONTH(O1326)</f>
        <v/>
      </c>
      <c r="AG1326" s="124">
        <f>VLOOKUP(IFERROR(MID(AE1326,1,(FIND(",",AE1326,1)-1)),AE1326),Facility_Region_Mapping,2,FALSE)</f>
        <v/>
      </c>
      <c r="AH1326" s="124" t="n"/>
      <c r="AI1326" s="124">
        <f>IF(C1326&lt;&gt;"",IF(M1326="ESM User",getInterfaceName($C1326),"NA"),"")</f>
        <v/>
      </c>
      <c r="AJ1326" s="116">
        <f>IF(Q1326&lt;&gt;"",DATE(YEAR(Q1326), MONTH(Q1326), DAY(Q1326)),"")</f>
        <v/>
      </c>
      <c r="AK1326" s="130">
        <f>IF(Q1326&lt;&gt;0,Q1326-N1326,TODAY()-N1326)</f>
        <v/>
      </c>
      <c r="AL1326" s="112">
        <f>IF(F1326="Re-assigned",0,IF(H1326="Closed",0,IF(H1326="Service Restored",0,IF(H1326="",0,1))))</f>
        <v/>
      </c>
      <c r="AM1326" s="124">
        <f>IF(AL1326=0,"",IF(AK1326&gt;20.99,"Aged","Non-Aged"))</f>
        <v/>
      </c>
      <c r="AN1326" s="112">
        <f>IF(Q1326&lt;&gt;"",MONTH(Q1326),"")</f>
        <v/>
      </c>
      <c r="AO1326" s="112">
        <f>IFERROR(VALUE(V1326),0)</f>
        <v/>
      </c>
    </row>
    <row customFormat="1" customHeight="1" ht="29.25" r="1327" s="112" spans="1:41">
      <c r="A1327" s="127" t="n"/>
      <c r="B1327" s="113" t="n"/>
      <c r="C1327" s="127" t="n"/>
      <c r="D1327" s="127" t="n"/>
      <c r="E1327" s="114">
        <f>IF(F1327 &lt;&gt; "",VLOOKUP(F1327,CategoryLookup,2,FALSE), "")</f>
        <v/>
      </c>
      <c r="F1327" s="126" t="n"/>
      <c r="G1327" s="127" t="n"/>
      <c r="H1327" s="127" t="n"/>
      <c r="I1327" s="127" t="n"/>
      <c r="J1327" s="127" t="n"/>
      <c r="K1327" s="127" t="n"/>
      <c r="L1327" s="127" t="n"/>
      <c r="M1327" s="127" t="n"/>
      <c r="N1327" s="120" t="n"/>
      <c r="O1327" s="120" t="n"/>
      <c r="P1327" s="120" t="n"/>
      <c r="Q1327" s="120" t="n"/>
      <c r="R1327" s="121" t="n"/>
      <c r="S1327" s="121" t="n"/>
      <c r="T1327" s="121" t="n"/>
      <c r="U1327" s="121" t="n"/>
      <c r="V1327" s="117">
        <f>IF(P1327="NA","NA",IF(P1327&lt;&gt;"",TEXT(P1327-N1327,"[h].mm"),""))</f>
        <v/>
      </c>
      <c r="W1327" s="118">
        <f>IF(AND(R1327="",S1327=""),"",R1327+S1327)</f>
        <v/>
      </c>
      <c r="X1327" s="116">
        <f>IF(O1327&lt;&gt;"",DATE(YEAR(O1327), MONTH(O1327), DAY(O1327)),"")</f>
        <v/>
      </c>
      <c r="Y1327" s="122" t="n"/>
      <c r="Z1327" s="123" t="n"/>
      <c r="AA1327" s="117">
        <f>IF(F1327="Re-assigned","NA",IF(W1327="","",IF(W1327&gt;=VLOOKUP(D1327,SLAMatrix,3,FALSE),"Yes",IF(W1327&lt;VLOOKUP(D1327,SLAMatrix,2,FALSE),"No","Internal"))))</f>
        <v/>
      </c>
      <c r="AB1327" s="123" t="n"/>
      <c r="AC1327" s="123" t="n"/>
      <c r="AD1327" s="119" t="n"/>
      <c r="AE1327" s="125" t="n"/>
      <c r="AF1327" s="124">
        <f>MONTH(O1327)</f>
        <v/>
      </c>
      <c r="AG1327" s="124">
        <f>VLOOKUP(IFERROR(MID(AE1327,1,(FIND(",",AE1327,1)-1)),AE1327),Facility_Region_Mapping,2,FALSE)</f>
        <v/>
      </c>
      <c r="AH1327" s="124" t="n"/>
      <c r="AI1327" s="124">
        <f>IF(C1327&lt;&gt;"",IF(M1327="ESM User",getInterfaceName($C1327),"NA"),"")</f>
        <v/>
      </c>
      <c r="AJ1327" s="116">
        <f>IF(Q1327&lt;&gt;"",DATE(YEAR(Q1327), MONTH(Q1327), DAY(Q1327)),"")</f>
        <v/>
      </c>
      <c r="AK1327" s="130">
        <f>IF(Q1327&lt;&gt;0,Q1327-N1327,TODAY()-N1327)</f>
        <v/>
      </c>
      <c r="AL1327" s="112">
        <f>IF(F1327="Re-assigned",0,IF(H1327="Closed",0,IF(H1327="Service Restored",0,IF(H1327="",0,1))))</f>
        <v/>
      </c>
      <c r="AM1327" s="124">
        <f>IF(AL1327=0,"",IF(AK1327&gt;20.99,"Aged","Non-Aged"))</f>
        <v/>
      </c>
      <c r="AN1327" s="112">
        <f>IF(Q1327&lt;&gt;"",MONTH(Q1327),"")</f>
        <v/>
      </c>
      <c r="AO1327" s="112">
        <f>IFERROR(VALUE(V1327),0)</f>
        <v/>
      </c>
    </row>
    <row customFormat="1" customHeight="1" ht="29.25" r="1328" s="112" spans="1:41">
      <c r="A1328" s="127" t="n"/>
      <c r="B1328" s="113" t="n"/>
      <c r="C1328" s="127" t="n"/>
      <c r="D1328" s="127" t="n"/>
      <c r="E1328" s="114">
        <f>IF(F1328 &lt;&gt; "",VLOOKUP(F1328,CategoryLookup,2,FALSE), "")</f>
        <v/>
      </c>
      <c r="F1328" s="126" t="n"/>
      <c r="G1328" s="127" t="n"/>
      <c r="H1328" s="127" t="n"/>
      <c r="I1328" s="127" t="n"/>
      <c r="J1328" s="127" t="n"/>
      <c r="K1328" s="127" t="n"/>
      <c r="L1328" s="127" t="n"/>
      <c r="M1328" s="127" t="n"/>
      <c r="N1328" s="120" t="n"/>
      <c r="O1328" s="120" t="n"/>
      <c r="P1328" s="120" t="n"/>
      <c r="Q1328" s="120" t="n"/>
      <c r="R1328" s="121" t="n"/>
      <c r="S1328" s="121" t="n"/>
      <c r="T1328" s="121" t="n"/>
      <c r="U1328" s="121" t="n"/>
      <c r="V1328" s="117">
        <f>IF(P1328="NA","NA",IF(P1328&lt;&gt;"",TEXT(P1328-N1328,"[h].mm"),""))</f>
        <v/>
      </c>
      <c r="W1328" s="118">
        <f>IF(AND(R1328="",S1328=""),"",R1328+S1328)</f>
        <v/>
      </c>
      <c r="X1328" s="116">
        <f>IF(O1328&lt;&gt;"",DATE(YEAR(O1328), MONTH(O1328), DAY(O1328)),"")</f>
        <v/>
      </c>
      <c r="Y1328" s="122" t="n"/>
      <c r="Z1328" s="123" t="n"/>
      <c r="AA1328" s="117">
        <f>IF(F1328="Re-assigned","NA",IF(W1328="","",IF(W1328&gt;=VLOOKUP(D1328,SLAMatrix,3,FALSE),"Yes",IF(W1328&lt;VLOOKUP(D1328,SLAMatrix,2,FALSE),"No","Internal"))))</f>
        <v/>
      </c>
      <c r="AB1328" s="123" t="n"/>
      <c r="AC1328" s="123" t="n"/>
      <c r="AD1328" s="119" t="n"/>
      <c r="AE1328" s="125" t="n"/>
      <c r="AF1328" s="124">
        <f>MONTH(O1328)</f>
        <v/>
      </c>
      <c r="AG1328" s="124">
        <f>VLOOKUP(IFERROR(MID(AE1328,1,(FIND(",",AE1328,1)-1)),AE1328),Facility_Region_Mapping,2,FALSE)</f>
        <v/>
      </c>
      <c r="AH1328" s="124" t="n"/>
      <c r="AI1328" s="124">
        <f>IF(C1328&lt;&gt;"",IF(M1328="ESM User",getInterfaceName($C1328),"NA"),"")</f>
        <v/>
      </c>
      <c r="AJ1328" s="116">
        <f>IF(Q1328&lt;&gt;"",DATE(YEAR(Q1328), MONTH(Q1328), DAY(Q1328)),"")</f>
        <v/>
      </c>
      <c r="AK1328" s="130">
        <f>IF(Q1328&lt;&gt;0,Q1328-N1328,TODAY()-N1328)</f>
        <v/>
      </c>
      <c r="AL1328" s="112">
        <f>IF(F1328="Re-assigned",0,IF(H1328="Closed",0,IF(H1328="Service Restored",0,IF(H1328="",0,1))))</f>
        <v/>
      </c>
      <c r="AM1328" s="124">
        <f>IF(AL1328=0,"",IF(AK1328&gt;20.99,"Aged","Non-Aged"))</f>
        <v/>
      </c>
      <c r="AN1328" s="112">
        <f>IF(Q1328&lt;&gt;"",MONTH(Q1328),"")</f>
        <v/>
      </c>
      <c r="AO1328" s="112">
        <f>IFERROR(VALUE(V1328),0)</f>
        <v/>
      </c>
    </row>
    <row customFormat="1" customHeight="1" ht="29.25" r="1329" s="112" spans="1:41">
      <c r="A1329" s="127" t="n"/>
      <c r="B1329" s="113" t="n"/>
      <c r="C1329" s="127" t="n"/>
      <c r="D1329" s="127" t="n"/>
      <c r="E1329" s="114">
        <f>IF(F1329 &lt;&gt; "",VLOOKUP(F1329,CategoryLookup,2,FALSE), "")</f>
        <v/>
      </c>
      <c r="F1329" s="126" t="n"/>
      <c r="G1329" s="127" t="n"/>
      <c r="H1329" s="127" t="n"/>
      <c r="I1329" s="127" t="n"/>
      <c r="J1329" s="127" t="n"/>
      <c r="K1329" s="127" t="n"/>
      <c r="L1329" s="127" t="n"/>
      <c r="M1329" s="127" t="n"/>
      <c r="N1329" s="120" t="n"/>
      <c r="O1329" s="120" t="n"/>
      <c r="P1329" s="120" t="n"/>
      <c r="Q1329" s="120" t="n"/>
      <c r="R1329" s="121" t="n"/>
      <c r="S1329" s="121" t="n"/>
      <c r="T1329" s="121" t="n"/>
      <c r="U1329" s="121" t="n"/>
      <c r="V1329" s="117">
        <f>IF(P1329="NA","NA",IF(P1329&lt;&gt;"",TEXT(P1329-N1329,"[h].mm"),""))</f>
        <v/>
      </c>
      <c r="W1329" s="118">
        <f>IF(AND(R1329="",S1329=""),"",R1329+S1329)</f>
        <v/>
      </c>
      <c r="X1329" s="116">
        <f>IF(O1329&lt;&gt;"",DATE(YEAR(O1329), MONTH(O1329), DAY(O1329)),"")</f>
        <v/>
      </c>
      <c r="Y1329" s="122" t="n"/>
      <c r="Z1329" s="123" t="n"/>
      <c r="AA1329" s="117">
        <f>IF(F1329="Re-assigned","NA",IF(W1329="","",IF(W1329&gt;=VLOOKUP(D1329,SLAMatrix,3,FALSE),"Yes",IF(W1329&lt;VLOOKUP(D1329,SLAMatrix,2,FALSE),"No","Internal"))))</f>
        <v/>
      </c>
      <c r="AB1329" s="123" t="n"/>
      <c r="AC1329" s="123" t="n"/>
      <c r="AD1329" s="119" t="n"/>
      <c r="AE1329" s="125" t="n"/>
      <c r="AF1329" s="124">
        <f>MONTH(O1329)</f>
        <v/>
      </c>
      <c r="AG1329" s="124">
        <f>VLOOKUP(IFERROR(MID(AE1329,1,(FIND(",",AE1329,1)-1)),AE1329),Facility_Region_Mapping,2,FALSE)</f>
        <v/>
      </c>
      <c r="AH1329" s="124" t="n"/>
      <c r="AI1329" s="124">
        <f>IF(C1329&lt;&gt;"",IF(M1329="ESM User",getInterfaceName($C1329),"NA"),"")</f>
        <v/>
      </c>
      <c r="AJ1329" s="116">
        <f>IF(Q1329&lt;&gt;"",DATE(YEAR(Q1329), MONTH(Q1329), DAY(Q1329)),"")</f>
        <v/>
      </c>
      <c r="AK1329" s="130">
        <f>IF(Q1329&lt;&gt;0,Q1329-N1329,TODAY()-N1329)</f>
        <v/>
      </c>
      <c r="AL1329" s="112">
        <f>IF(F1329="Re-assigned",0,IF(H1329="Closed",0,IF(H1329="Service Restored",0,IF(H1329="",0,1))))</f>
        <v/>
      </c>
      <c r="AM1329" s="124">
        <f>IF(AL1329=0,"",IF(AK1329&gt;20.99,"Aged","Non-Aged"))</f>
        <v/>
      </c>
      <c r="AN1329" s="112">
        <f>IF(Q1329&lt;&gt;"",MONTH(Q1329),"")</f>
        <v/>
      </c>
      <c r="AO1329" s="112">
        <f>IFERROR(VALUE(V1329),0)</f>
        <v/>
      </c>
    </row>
    <row customFormat="1" customHeight="1" ht="29.25" r="1330" s="112" spans="1:41">
      <c r="A1330" s="127" t="n"/>
      <c r="B1330" s="113" t="n"/>
      <c r="C1330" s="127" t="n"/>
      <c r="D1330" s="127" t="n"/>
      <c r="E1330" s="114">
        <f>IF(F1330 &lt;&gt; "",VLOOKUP(F1330,CategoryLookup,2,FALSE), "")</f>
        <v/>
      </c>
      <c r="F1330" s="126" t="n"/>
      <c r="G1330" s="127" t="n"/>
      <c r="H1330" s="127" t="n"/>
      <c r="I1330" s="127" t="n"/>
      <c r="J1330" s="127" t="n"/>
      <c r="K1330" s="127" t="n"/>
      <c r="L1330" s="127" t="n"/>
      <c r="M1330" s="127" t="n"/>
      <c r="N1330" s="120" t="n"/>
      <c r="O1330" s="120" t="n"/>
      <c r="P1330" s="120" t="n"/>
      <c r="Q1330" s="120" t="n"/>
      <c r="R1330" s="121" t="n"/>
      <c r="S1330" s="121" t="n"/>
      <c r="T1330" s="121" t="n"/>
      <c r="U1330" s="121" t="n"/>
      <c r="V1330" s="117">
        <f>IF(P1330="NA","NA",IF(P1330&lt;&gt;"",TEXT(P1330-N1330,"[h].mm"),""))</f>
        <v/>
      </c>
      <c r="W1330" s="118">
        <f>IF(AND(R1330="",S1330=""),"",R1330+S1330)</f>
        <v/>
      </c>
      <c r="X1330" s="116">
        <f>IF(O1330&lt;&gt;"",DATE(YEAR(O1330), MONTH(O1330), DAY(O1330)),"")</f>
        <v/>
      </c>
      <c r="Y1330" s="122" t="n"/>
      <c r="Z1330" s="123" t="n"/>
      <c r="AA1330" s="117">
        <f>IF(F1330="Re-assigned","NA",IF(W1330="","",IF(W1330&gt;=VLOOKUP(D1330,SLAMatrix,3,FALSE),"Yes",IF(W1330&lt;VLOOKUP(D1330,SLAMatrix,2,FALSE),"No","Internal"))))</f>
        <v/>
      </c>
      <c r="AB1330" s="123" t="n"/>
      <c r="AC1330" s="123" t="n"/>
      <c r="AD1330" s="119" t="n"/>
      <c r="AE1330" s="125" t="n"/>
      <c r="AF1330" s="124">
        <f>MONTH(O1330)</f>
        <v/>
      </c>
      <c r="AG1330" s="124">
        <f>VLOOKUP(IFERROR(MID(AE1330,1,(FIND(",",AE1330,1)-1)),AE1330),Facility_Region_Mapping,2,FALSE)</f>
        <v/>
      </c>
      <c r="AH1330" s="124" t="n"/>
      <c r="AI1330" s="124">
        <f>IF(C1330&lt;&gt;"",IF(M1330="ESM User",getInterfaceName($C1330),"NA"),"")</f>
        <v/>
      </c>
      <c r="AJ1330" s="116">
        <f>IF(Q1330&lt;&gt;"",DATE(YEAR(Q1330), MONTH(Q1330), DAY(Q1330)),"")</f>
        <v/>
      </c>
      <c r="AK1330" s="130">
        <f>IF(Q1330&lt;&gt;0,Q1330-N1330,TODAY()-N1330)</f>
        <v/>
      </c>
      <c r="AL1330" s="112">
        <f>IF(F1330="Re-assigned",0,IF(H1330="Closed",0,IF(H1330="Service Restored",0,IF(H1330="",0,1))))</f>
        <v/>
      </c>
      <c r="AM1330" s="124">
        <f>IF(AL1330=0,"",IF(AK1330&gt;20.99,"Aged","Non-Aged"))</f>
        <v/>
      </c>
      <c r="AN1330" s="112">
        <f>IF(Q1330&lt;&gt;"",MONTH(Q1330),"")</f>
        <v/>
      </c>
      <c r="AO1330" s="112">
        <f>IFERROR(VALUE(V1330),0)</f>
        <v/>
      </c>
    </row>
    <row customFormat="1" customHeight="1" ht="29.25" r="1331" s="112" spans="1:41">
      <c r="A1331" s="127" t="n"/>
      <c r="B1331" s="113" t="n"/>
      <c r="C1331" s="127" t="n"/>
      <c r="D1331" s="127" t="n"/>
      <c r="E1331" s="114">
        <f>IF(F1331 &lt;&gt; "",VLOOKUP(F1331,CategoryLookup,2,FALSE), "")</f>
        <v/>
      </c>
      <c r="F1331" s="126" t="n"/>
      <c r="G1331" s="127" t="n"/>
      <c r="H1331" s="127" t="n"/>
      <c r="I1331" s="127" t="n"/>
      <c r="J1331" s="127" t="n"/>
      <c r="K1331" s="127" t="n"/>
      <c r="L1331" s="127" t="n"/>
      <c r="M1331" s="127" t="n"/>
      <c r="N1331" s="120" t="n"/>
      <c r="O1331" s="120" t="n"/>
      <c r="P1331" s="120" t="n"/>
      <c r="Q1331" s="120" t="n"/>
      <c r="R1331" s="121" t="n"/>
      <c r="S1331" s="121" t="n"/>
      <c r="T1331" s="121" t="n"/>
      <c r="U1331" s="121" t="n"/>
      <c r="V1331" s="117">
        <f>IF(P1331="NA","NA",IF(P1331&lt;&gt;"",TEXT(P1331-N1331,"[h].mm"),""))</f>
        <v/>
      </c>
      <c r="W1331" s="118">
        <f>IF(AND(R1331="",S1331=""),"",R1331+S1331)</f>
        <v/>
      </c>
      <c r="X1331" s="116">
        <f>IF(O1331&lt;&gt;"",DATE(YEAR(O1331), MONTH(O1331), DAY(O1331)),"")</f>
        <v/>
      </c>
      <c r="Y1331" s="122" t="n"/>
      <c r="Z1331" s="123" t="n"/>
      <c r="AA1331" s="117">
        <f>IF(F1331="Re-assigned","NA",IF(W1331="","",IF(W1331&gt;=VLOOKUP(D1331,SLAMatrix,3,FALSE),"Yes",IF(W1331&lt;VLOOKUP(D1331,SLAMatrix,2,FALSE),"No","Internal"))))</f>
        <v/>
      </c>
      <c r="AB1331" s="123" t="n"/>
      <c r="AC1331" s="123" t="n"/>
      <c r="AD1331" s="119" t="n"/>
      <c r="AE1331" s="125" t="n"/>
      <c r="AF1331" s="124">
        <f>MONTH(O1331)</f>
        <v/>
      </c>
      <c r="AG1331" s="124">
        <f>VLOOKUP(IFERROR(MID(AE1331,1,(FIND(",",AE1331,1)-1)),AE1331),Facility_Region_Mapping,2,FALSE)</f>
        <v/>
      </c>
      <c r="AH1331" s="124" t="n"/>
      <c r="AI1331" s="124">
        <f>IF(C1331&lt;&gt;"",IF(M1331="ESM User",getInterfaceName($C1331),"NA"),"")</f>
        <v/>
      </c>
      <c r="AJ1331" s="116">
        <f>IF(Q1331&lt;&gt;"",DATE(YEAR(Q1331), MONTH(Q1331), DAY(Q1331)),"")</f>
        <v/>
      </c>
      <c r="AK1331" s="130">
        <f>IF(Q1331&lt;&gt;0,Q1331-N1331,TODAY()-N1331)</f>
        <v/>
      </c>
      <c r="AL1331" s="112">
        <f>IF(F1331="Re-assigned",0,IF(H1331="Closed",0,IF(H1331="Service Restored",0,IF(H1331="",0,1))))</f>
        <v/>
      </c>
      <c r="AM1331" s="124">
        <f>IF(AL1331=0,"",IF(AK1331&gt;20.99,"Aged","Non-Aged"))</f>
        <v/>
      </c>
      <c r="AN1331" s="112">
        <f>IF(Q1331&lt;&gt;"",MONTH(Q1331),"")</f>
        <v/>
      </c>
      <c r="AO1331" s="112">
        <f>IFERROR(VALUE(V1331),0)</f>
        <v/>
      </c>
    </row>
    <row customFormat="1" customHeight="1" ht="29.25" r="1332" s="112" spans="1:41">
      <c r="A1332" s="127" t="n"/>
      <c r="B1332" s="113" t="n"/>
      <c r="C1332" s="127" t="n"/>
      <c r="D1332" s="127" t="n"/>
      <c r="E1332" s="114">
        <f>IF(F1332 &lt;&gt; "",VLOOKUP(F1332,CategoryLookup,2,FALSE), "")</f>
        <v/>
      </c>
      <c r="F1332" s="126" t="n"/>
      <c r="G1332" s="127" t="n"/>
      <c r="H1332" s="127" t="n"/>
      <c r="I1332" s="127" t="n"/>
      <c r="J1332" s="127" t="n"/>
      <c r="K1332" s="127" t="n"/>
      <c r="L1332" s="127" t="n"/>
      <c r="M1332" s="127" t="n"/>
      <c r="N1332" s="120" t="n"/>
      <c r="O1332" s="120" t="n"/>
      <c r="P1332" s="120" t="n"/>
      <c r="Q1332" s="120" t="n"/>
      <c r="R1332" s="121" t="n"/>
      <c r="S1332" s="121" t="n"/>
      <c r="T1332" s="121" t="n"/>
      <c r="U1332" s="121" t="n"/>
      <c r="V1332" s="117">
        <f>IF(P1332="NA","NA",IF(P1332&lt;&gt;"",TEXT(P1332-N1332,"[h].mm"),""))</f>
        <v/>
      </c>
      <c r="W1332" s="118">
        <f>IF(AND(R1332="",S1332=""),"",R1332+S1332)</f>
        <v/>
      </c>
      <c r="X1332" s="116">
        <f>IF(O1332&lt;&gt;"",DATE(YEAR(O1332), MONTH(O1332), DAY(O1332)),"")</f>
        <v/>
      </c>
      <c r="Y1332" s="122" t="n"/>
      <c r="Z1332" s="123" t="n"/>
      <c r="AA1332" s="117">
        <f>IF(F1332="Re-assigned","NA",IF(W1332="","",IF(W1332&gt;=VLOOKUP(D1332,SLAMatrix,3,FALSE),"Yes",IF(W1332&lt;VLOOKUP(D1332,SLAMatrix,2,FALSE),"No","Internal"))))</f>
        <v/>
      </c>
      <c r="AB1332" s="123" t="n"/>
      <c r="AC1332" s="123" t="n"/>
      <c r="AD1332" s="119" t="n"/>
      <c r="AE1332" s="125" t="n"/>
      <c r="AF1332" s="124">
        <f>MONTH(O1332)</f>
        <v/>
      </c>
      <c r="AG1332" s="124">
        <f>VLOOKUP(IFERROR(MID(AE1332,1,(FIND(",",AE1332,1)-1)),AE1332),Facility_Region_Mapping,2,FALSE)</f>
        <v/>
      </c>
      <c r="AH1332" s="124" t="n"/>
      <c r="AI1332" s="124">
        <f>IF(C1332&lt;&gt;"",IF(M1332="ESM User",getInterfaceName($C1332),"NA"),"")</f>
        <v/>
      </c>
      <c r="AJ1332" s="116">
        <f>IF(Q1332&lt;&gt;"",DATE(YEAR(Q1332), MONTH(Q1332), DAY(Q1332)),"")</f>
        <v/>
      </c>
      <c r="AK1332" s="130">
        <f>IF(Q1332&lt;&gt;0,Q1332-N1332,TODAY()-N1332)</f>
        <v/>
      </c>
      <c r="AL1332" s="112">
        <f>IF(F1332="Re-assigned",0,IF(H1332="Closed",0,IF(H1332="Service Restored",0,IF(H1332="",0,1))))</f>
        <v/>
      </c>
      <c r="AM1332" s="124">
        <f>IF(AL1332=0,"",IF(AK1332&gt;20.99,"Aged","Non-Aged"))</f>
        <v/>
      </c>
      <c r="AN1332" s="112">
        <f>IF(Q1332&lt;&gt;"",MONTH(Q1332),"")</f>
        <v/>
      </c>
      <c r="AO1332" s="112">
        <f>IFERROR(VALUE(V1332),0)</f>
        <v/>
      </c>
    </row>
    <row customFormat="1" customHeight="1" ht="29.25" r="1333" s="112" spans="1:41">
      <c r="A1333" s="127" t="n"/>
      <c r="B1333" s="113" t="n"/>
      <c r="C1333" s="127" t="n"/>
      <c r="D1333" s="127" t="n"/>
      <c r="E1333" s="114">
        <f>IF(F1333 &lt;&gt; "",VLOOKUP(F1333,CategoryLookup,2,FALSE), "")</f>
        <v/>
      </c>
      <c r="F1333" s="126" t="n"/>
      <c r="G1333" s="127" t="n"/>
      <c r="H1333" s="127" t="n"/>
      <c r="I1333" s="127" t="n"/>
      <c r="J1333" s="127" t="n"/>
      <c r="K1333" s="127" t="n"/>
      <c r="L1333" s="127" t="n"/>
      <c r="M1333" s="127" t="n"/>
      <c r="N1333" s="120" t="n"/>
      <c r="O1333" s="120" t="n"/>
      <c r="P1333" s="120" t="n"/>
      <c r="Q1333" s="120" t="n"/>
      <c r="R1333" s="121" t="n"/>
      <c r="S1333" s="121" t="n"/>
      <c r="T1333" s="121" t="n"/>
      <c r="U1333" s="121" t="n"/>
      <c r="V1333" s="117">
        <f>IF(P1333="NA","NA",IF(P1333&lt;&gt;"",TEXT(P1333-N1333,"[h].mm"),""))</f>
        <v/>
      </c>
      <c r="W1333" s="118">
        <f>IF(AND(R1333="",S1333=""),"",R1333+S1333)</f>
        <v/>
      </c>
      <c r="X1333" s="116">
        <f>IF(O1333&lt;&gt;"",DATE(YEAR(O1333), MONTH(O1333), DAY(O1333)),"")</f>
        <v/>
      </c>
      <c r="Y1333" s="122" t="n"/>
      <c r="Z1333" s="123" t="n"/>
      <c r="AA1333" s="117">
        <f>IF(F1333="Re-assigned","NA",IF(W1333="","",IF(W1333&gt;=VLOOKUP(D1333,SLAMatrix,3,FALSE),"Yes",IF(W1333&lt;VLOOKUP(D1333,SLAMatrix,2,FALSE),"No","Internal"))))</f>
        <v/>
      </c>
      <c r="AB1333" s="123" t="n"/>
      <c r="AC1333" s="123" t="n"/>
      <c r="AD1333" s="119" t="n"/>
      <c r="AE1333" s="125" t="n"/>
      <c r="AF1333" s="124">
        <f>MONTH(O1333)</f>
        <v/>
      </c>
      <c r="AG1333" s="124">
        <f>VLOOKUP(IFERROR(MID(AE1333,1,(FIND(",",AE1333,1)-1)),AE1333),Facility_Region_Mapping,2,FALSE)</f>
        <v/>
      </c>
      <c r="AH1333" s="124" t="n"/>
      <c r="AI1333" s="124">
        <f>IF(C1333&lt;&gt;"",IF(M1333="ESM User",getInterfaceName($C1333),"NA"),"")</f>
        <v/>
      </c>
      <c r="AJ1333" s="116">
        <f>IF(Q1333&lt;&gt;"",DATE(YEAR(Q1333), MONTH(Q1333), DAY(Q1333)),"")</f>
        <v/>
      </c>
      <c r="AK1333" s="130">
        <f>IF(Q1333&lt;&gt;0,Q1333-N1333,TODAY()-N1333)</f>
        <v/>
      </c>
      <c r="AL1333" s="112">
        <f>IF(F1333="Re-assigned",0,IF(H1333="Closed",0,IF(H1333="Service Restored",0,IF(H1333="",0,1))))</f>
        <v/>
      </c>
      <c r="AM1333" s="124">
        <f>IF(AL1333=0,"",IF(AK1333&gt;20.99,"Aged","Non-Aged"))</f>
        <v/>
      </c>
      <c r="AN1333" s="112">
        <f>IF(Q1333&lt;&gt;"",MONTH(Q1333),"")</f>
        <v/>
      </c>
      <c r="AO1333" s="112">
        <f>IFERROR(VALUE(V1333),0)</f>
        <v/>
      </c>
    </row>
    <row customFormat="1" customHeight="1" ht="29.25" r="1334" s="112" spans="1:41">
      <c r="A1334" s="127" t="n"/>
      <c r="B1334" s="113" t="n"/>
      <c r="C1334" s="127" t="n"/>
      <c r="D1334" s="127" t="n"/>
      <c r="E1334" s="114">
        <f>IF(F1334 &lt;&gt; "",VLOOKUP(F1334,CategoryLookup,2,FALSE), "")</f>
        <v/>
      </c>
      <c r="F1334" s="126" t="n"/>
      <c r="G1334" s="127" t="n"/>
      <c r="H1334" s="127" t="n"/>
      <c r="I1334" s="127" t="n"/>
      <c r="J1334" s="127" t="n"/>
      <c r="K1334" s="127" t="n"/>
      <c r="L1334" s="127" t="n"/>
      <c r="M1334" s="127" t="n"/>
      <c r="N1334" s="120" t="n"/>
      <c r="O1334" s="120" t="n"/>
      <c r="P1334" s="120" t="n"/>
      <c r="Q1334" s="120" t="n"/>
      <c r="R1334" s="121" t="n"/>
      <c r="S1334" s="121" t="n"/>
      <c r="T1334" s="121" t="n"/>
      <c r="U1334" s="121" t="n"/>
      <c r="V1334" s="117">
        <f>IF(P1334="NA","NA",IF(P1334&lt;&gt;"",TEXT(P1334-N1334,"[h].mm"),""))</f>
        <v/>
      </c>
      <c r="W1334" s="118">
        <f>IF(AND(R1334="",S1334=""),"",R1334+S1334)</f>
        <v/>
      </c>
      <c r="X1334" s="116">
        <f>IF(O1334&lt;&gt;"",DATE(YEAR(O1334), MONTH(O1334), DAY(O1334)),"")</f>
        <v/>
      </c>
      <c r="Y1334" s="122" t="n"/>
      <c r="Z1334" s="123" t="n"/>
      <c r="AA1334" s="117">
        <f>IF(F1334="Re-assigned","NA",IF(W1334="","",IF(W1334&gt;=VLOOKUP(D1334,SLAMatrix,3,FALSE),"Yes",IF(W1334&lt;VLOOKUP(D1334,SLAMatrix,2,FALSE),"No","Internal"))))</f>
        <v/>
      </c>
      <c r="AB1334" s="123" t="n"/>
      <c r="AC1334" s="123" t="n"/>
      <c r="AD1334" s="119" t="n"/>
      <c r="AE1334" s="125" t="n"/>
      <c r="AF1334" s="124">
        <f>MONTH(O1334)</f>
        <v/>
      </c>
      <c r="AG1334" s="124">
        <f>VLOOKUP(IFERROR(MID(AE1334,1,(FIND(",",AE1334,1)-1)),AE1334),Facility_Region_Mapping,2,FALSE)</f>
        <v/>
      </c>
      <c r="AH1334" s="124" t="n"/>
      <c r="AI1334" s="124">
        <f>IF(C1334&lt;&gt;"",IF(M1334="ESM User",getInterfaceName($C1334),"NA"),"")</f>
        <v/>
      </c>
      <c r="AJ1334" s="116">
        <f>IF(Q1334&lt;&gt;"",DATE(YEAR(Q1334), MONTH(Q1334), DAY(Q1334)),"")</f>
        <v/>
      </c>
      <c r="AK1334" s="130">
        <f>IF(Q1334&lt;&gt;0,Q1334-N1334,TODAY()-N1334)</f>
        <v/>
      </c>
      <c r="AL1334" s="112">
        <f>IF(F1334="Re-assigned",0,IF(H1334="Closed",0,IF(H1334="Service Restored",0,IF(H1334="",0,1))))</f>
        <v/>
      </c>
      <c r="AM1334" s="124">
        <f>IF(AL1334=0,"",IF(AK1334&gt;20.99,"Aged","Non-Aged"))</f>
        <v/>
      </c>
      <c r="AN1334" s="112">
        <f>IF(Q1334&lt;&gt;"",MONTH(Q1334),"")</f>
        <v/>
      </c>
      <c r="AO1334" s="112">
        <f>IFERROR(VALUE(V1334),0)</f>
        <v/>
      </c>
    </row>
    <row customFormat="1" customHeight="1" ht="29.25" r="1335" s="112" spans="1:41">
      <c r="A1335" s="127" t="n"/>
      <c r="B1335" s="113" t="n"/>
      <c r="C1335" s="127" t="n"/>
      <c r="D1335" s="127" t="n"/>
      <c r="E1335" s="114">
        <f>IF(F1335 &lt;&gt; "",VLOOKUP(F1335,CategoryLookup,2,FALSE), "")</f>
        <v/>
      </c>
      <c r="F1335" s="126" t="n"/>
      <c r="G1335" s="127" t="n"/>
      <c r="H1335" s="127" t="n"/>
      <c r="I1335" s="127" t="n"/>
      <c r="J1335" s="127" t="n"/>
      <c r="K1335" s="127" t="n"/>
      <c r="L1335" s="127" t="n"/>
      <c r="M1335" s="127" t="n"/>
      <c r="N1335" s="120" t="n"/>
      <c r="O1335" s="120" t="n"/>
      <c r="P1335" s="120" t="n"/>
      <c r="Q1335" s="120" t="n"/>
      <c r="R1335" s="121" t="n"/>
      <c r="S1335" s="121" t="n"/>
      <c r="T1335" s="121" t="n"/>
      <c r="U1335" s="121" t="n"/>
      <c r="V1335" s="117">
        <f>IF(P1335="NA","NA",IF(P1335&lt;&gt;"",TEXT(P1335-N1335,"[h].mm"),""))</f>
        <v/>
      </c>
      <c r="W1335" s="118">
        <f>IF(AND(R1335="",S1335=""),"",R1335+S1335)</f>
        <v/>
      </c>
      <c r="X1335" s="116">
        <f>IF(O1335&lt;&gt;"",DATE(YEAR(O1335), MONTH(O1335), DAY(O1335)),"")</f>
        <v/>
      </c>
      <c r="Y1335" s="122" t="n"/>
      <c r="Z1335" s="123" t="n"/>
      <c r="AA1335" s="117">
        <f>IF(F1335="Re-assigned","NA",IF(W1335="","",IF(W1335&gt;=VLOOKUP(D1335,SLAMatrix,3,FALSE),"Yes",IF(W1335&lt;VLOOKUP(D1335,SLAMatrix,2,FALSE),"No","Internal"))))</f>
        <v/>
      </c>
      <c r="AB1335" s="123" t="n"/>
      <c r="AC1335" s="123" t="n"/>
      <c r="AD1335" s="119" t="n"/>
      <c r="AE1335" s="125" t="n"/>
      <c r="AF1335" s="124">
        <f>MONTH(O1335)</f>
        <v/>
      </c>
      <c r="AG1335" s="124">
        <f>VLOOKUP(IFERROR(MID(AE1335,1,(FIND(",",AE1335,1)-1)),AE1335),Facility_Region_Mapping,2,FALSE)</f>
        <v/>
      </c>
      <c r="AH1335" s="124" t="n"/>
      <c r="AI1335" s="124">
        <f>IF(C1335&lt;&gt;"",IF(M1335="ESM User",getInterfaceName($C1335),"NA"),"")</f>
        <v/>
      </c>
      <c r="AJ1335" s="116">
        <f>IF(Q1335&lt;&gt;"",DATE(YEAR(Q1335), MONTH(Q1335), DAY(Q1335)),"")</f>
        <v/>
      </c>
      <c r="AK1335" s="130">
        <f>IF(Q1335&lt;&gt;0,Q1335-N1335,TODAY()-N1335)</f>
        <v/>
      </c>
      <c r="AL1335" s="112">
        <f>IF(F1335="Re-assigned",0,IF(H1335="Closed",0,IF(H1335="Service Restored",0,IF(H1335="",0,1))))</f>
        <v/>
      </c>
      <c r="AM1335" s="124">
        <f>IF(AL1335=0,"",IF(AK1335&gt;20.99,"Aged","Non-Aged"))</f>
        <v/>
      </c>
      <c r="AN1335" s="112">
        <f>IF(Q1335&lt;&gt;"",MONTH(Q1335),"")</f>
        <v/>
      </c>
      <c r="AO1335" s="112">
        <f>IFERROR(VALUE(V1335),0)</f>
        <v/>
      </c>
    </row>
    <row customFormat="1" customHeight="1" ht="29.25" r="1336" s="112" spans="1:41">
      <c r="A1336" s="127" t="n"/>
      <c r="B1336" s="113" t="n"/>
      <c r="C1336" s="127" t="n"/>
      <c r="D1336" s="127" t="n"/>
      <c r="E1336" s="114">
        <f>IF(F1336 &lt;&gt; "",VLOOKUP(F1336,CategoryLookup,2,FALSE), "")</f>
        <v/>
      </c>
      <c r="F1336" s="126" t="n"/>
      <c r="G1336" s="127" t="n"/>
      <c r="H1336" s="127" t="n"/>
      <c r="I1336" s="127" t="n"/>
      <c r="J1336" s="127" t="n"/>
      <c r="K1336" s="127" t="n"/>
      <c r="L1336" s="127" t="n"/>
      <c r="M1336" s="127" t="n"/>
      <c r="N1336" s="120" t="n"/>
      <c r="O1336" s="120" t="n"/>
      <c r="P1336" s="120" t="n"/>
      <c r="Q1336" s="120" t="n"/>
      <c r="R1336" s="121" t="n"/>
      <c r="S1336" s="121" t="n"/>
      <c r="T1336" s="121" t="n"/>
      <c r="U1336" s="121" t="n"/>
      <c r="V1336" s="117">
        <f>IF(P1336="NA","NA",IF(P1336&lt;&gt;"",TEXT(P1336-N1336,"[h].mm"),""))</f>
        <v/>
      </c>
      <c r="W1336" s="118">
        <f>IF(AND(R1336="",S1336=""),"",R1336+S1336)</f>
        <v/>
      </c>
      <c r="X1336" s="116">
        <f>IF(O1336&lt;&gt;"",DATE(YEAR(O1336), MONTH(O1336), DAY(O1336)),"")</f>
        <v/>
      </c>
      <c r="Y1336" s="122" t="n"/>
      <c r="Z1336" s="123" t="n"/>
      <c r="AA1336" s="117">
        <f>IF(F1336="Re-assigned","NA",IF(W1336="","",IF(W1336&gt;=VLOOKUP(D1336,SLAMatrix,3,FALSE),"Yes",IF(W1336&lt;VLOOKUP(D1336,SLAMatrix,2,FALSE),"No","Internal"))))</f>
        <v/>
      </c>
      <c r="AB1336" s="123" t="n"/>
      <c r="AC1336" s="123" t="n"/>
      <c r="AD1336" s="119" t="n"/>
      <c r="AE1336" s="125" t="n"/>
      <c r="AF1336" s="124">
        <f>MONTH(O1336)</f>
        <v/>
      </c>
      <c r="AG1336" s="124">
        <f>VLOOKUP(IFERROR(MID(AE1336,1,(FIND(",",AE1336,1)-1)),AE1336),Facility_Region_Mapping,2,FALSE)</f>
        <v/>
      </c>
      <c r="AH1336" s="124" t="n"/>
      <c r="AI1336" s="124">
        <f>IF(C1336&lt;&gt;"",IF(M1336="ESM User",getInterfaceName($C1336),"NA"),"")</f>
        <v/>
      </c>
      <c r="AJ1336" s="116">
        <f>IF(Q1336&lt;&gt;"",DATE(YEAR(Q1336), MONTH(Q1336), DAY(Q1336)),"")</f>
        <v/>
      </c>
      <c r="AK1336" s="130">
        <f>IF(Q1336&lt;&gt;0,Q1336-N1336,TODAY()-N1336)</f>
        <v/>
      </c>
      <c r="AL1336" s="112">
        <f>IF(F1336="Re-assigned",0,IF(H1336="Closed",0,IF(H1336="Service Restored",0,IF(H1336="",0,1))))</f>
        <v/>
      </c>
      <c r="AM1336" s="124">
        <f>IF(AL1336=0,"",IF(AK1336&gt;20.99,"Aged","Non-Aged"))</f>
        <v/>
      </c>
      <c r="AN1336" s="112">
        <f>IF(Q1336&lt;&gt;"",MONTH(Q1336),"")</f>
        <v/>
      </c>
      <c r="AO1336" s="112">
        <f>IFERROR(VALUE(V1336),0)</f>
        <v/>
      </c>
    </row>
    <row customFormat="1" customHeight="1" ht="29.25" r="1337" s="112" spans="1:41">
      <c r="A1337" s="127" t="n"/>
      <c r="B1337" s="113" t="n"/>
      <c r="C1337" s="127" t="n"/>
      <c r="D1337" s="127" t="n"/>
      <c r="E1337" s="114">
        <f>IF(F1337 &lt;&gt; "",VLOOKUP(F1337,CategoryLookup,2,FALSE), "")</f>
        <v/>
      </c>
      <c r="F1337" s="126" t="n"/>
      <c r="G1337" s="127" t="n"/>
      <c r="H1337" s="127" t="n"/>
      <c r="I1337" s="127" t="n"/>
      <c r="J1337" s="127" t="n"/>
      <c r="K1337" s="127" t="n"/>
      <c r="L1337" s="127" t="n"/>
      <c r="M1337" s="127" t="n"/>
      <c r="N1337" s="120" t="n"/>
      <c r="O1337" s="120" t="n"/>
      <c r="P1337" s="120" t="n"/>
      <c r="Q1337" s="120" t="n"/>
      <c r="R1337" s="121" t="n"/>
      <c r="S1337" s="121" t="n"/>
      <c r="T1337" s="121" t="n"/>
      <c r="U1337" s="121" t="n"/>
      <c r="V1337" s="117">
        <f>IF(P1337="NA","NA",IF(P1337&lt;&gt;"",TEXT(P1337-N1337,"[h].mm"),""))</f>
        <v/>
      </c>
      <c r="W1337" s="118">
        <f>IF(AND(R1337="",S1337=""),"",R1337+S1337)</f>
        <v/>
      </c>
      <c r="X1337" s="116">
        <f>IF(O1337&lt;&gt;"",DATE(YEAR(O1337), MONTH(O1337), DAY(O1337)),"")</f>
        <v/>
      </c>
      <c r="Y1337" s="122" t="n"/>
      <c r="Z1337" s="123" t="n"/>
      <c r="AA1337" s="117">
        <f>IF(F1337="Re-assigned","NA",IF(W1337="","",IF(W1337&gt;=VLOOKUP(D1337,SLAMatrix,3,FALSE),"Yes",IF(W1337&lt;VLOOKUP(D1337,SLAMatrix,2,FALSE),"No","Internal"))))</f>
        <v/>
      </c>
      <c r="AB1337" s="123" t="n"/>
      <c r="AC1337" s="123" t="n"/>
      <c r="AD1337" s="119" t="n"/>
      <c r="AE1337" s="125" t="n"/>
      <c r="AF1337" s="124">
        <f>MONTH(O1337)</f>
        <v/>
      </c>
      <c r="AG1337" s="124">
        <f>VLOOKUP(IFERROR(MID(AE1337,1,(FIND(",",AE1337,1)-1)),AE1337),Facility_Region_Mapping,2,FALSE)</f>
        <v/>
      </c>
      <c r="AH1337" s="124" t="n"/>
      <c r="AI1337" s="124">
        <f>IF(C1337&lt;&gt;"",IF(M1337="ESM User",getInterfaceName($C1337),"NA"),"")</f>
        <v/>
      </c>
      <c r="AJ1337" s="116">
        <f>IF(Q1337&lt;&gt;"",DATE(YEAR(Q1337), MONTH(Q1337), DAY(Q1337)),"")</f>
        <v/>
      </c>
      <c r="AK1337" s="130">
        <f>IF(Q1337&lt;&gt;0,Q1337-N1337,TODAY()-N1337)</f>
        <v/>
      </c>
      <c r="AL1337" s="112">
        <f>IF(F1337="Re-assigned",0,IF(H1337="Closed",0,IF(H1337="Service Restored",0,IF(H1337="",0,1))))</f>
        <v/>
      </c>
      <c r="AM1337" s="124">
        <f>IF(AL1337=0,"",IF(AK1337&gt;20.99,"Aged","Non-Aged"))</f>
        <v/>
      </c>
      <c r="AN1337" s="112">
        <f>IF(Q1337&lt;&gt;"",MONTH(Q1337),"")</f>
        <v/>
      </c>
      <c r="AO1337" s="112">
        <f>IFERROR(VALUE(V1337),0)</f>
        <v/>
      </c>
    </row>
    <row customFormat="1" customHeight="1" ht="29.25" r="1338" s="112" spans="1:41">
      <c r="A1338" s="127" t="n"/>
      <c r="B1338" s="113" t="n"/>
      <c r="C1338" s="127" t="n"/>
      <c r="D1338" s="127" t="n"/>
      <c r="E1338" s="114">
        <f>IF(F1338 &lt;&gt; "",VLOOKUP(F1338,CategoryLookup,2,FALSE), "")</f>
        <v/>
      </c>
      <c r="F1338" s="126" t="n"/>
      <c r="G1338" s="127" t="n"/>
      <c r="H1338" s="127" t="n"/>
      <c r="I1338" s="127" t="n"/>
      <c r="J1338" s="127" t="n"/>
      <c r="K1338" s="127" t="n"/>
      <c r="L1338" s="127" t="n"/>
      <c r="M1338" s="127" t="n"/>
      <c r="N1338" s="120" t="n"/>
      <c r="O1338" s="120" t="n"/>
      <c r="P1338" s="120" t="n"/>
      <c r="Q1338" s="120" t="n"/>
      <c r="R1338" s="121" t="n"/>
      <c r="S1338" s="121" t="n"/>
      <c r="T1338" s="121" t="n"/>
      <c r="U1338" s="121" t="n"/>
      <c r="V1338" s="117">
        <f>IF(P1338="NA","NA",IF(P1338&lt;&gt;"",TEXT(P1338-N1338,"[h].mm"),""))</f>
        <v/>
      </c>
      <c r="W1338" s="118">
        <f>IF(AND(R1338="",S1338=""),"",R1338+S1338)</f>
        <v/>
      </c>
      <c r="X1338" s="116">
        <f>IF(O1338&lt;&gt;"",DATE(YEAR(O1338), MONTH(O1338), DAY(O1338)),"")</f>
        <v/>
      </c>
      <c r="Y1338" s="122" t="n"/>
      <c r="Z1338" s="123" t="n"/>
      <c r="AA1338" s="117">
        <f>IF(F1338="Re-assigned","NA",IF(W1338="","",IF(W1338&gt;=VLOOKUP(D1338,SLAMatrix,3,FALSE),"Yes",IF(W1338&lt;VLOOKUP(D1338,SLAMatrix,2,FALSE),"No","Internal"))))</f>
        <v/>
      </c>
      <c r="AB1338" s="123" t="n"/>
      <c r="AC1338" s="123" t="n"/>
      <c r="AD1338" s="119" t="n"/>
      <c r="AE1338" s="125" t="n"/>
      <c r="AF1338" s="124">
        <f>MONTH(O1338)</f>
        <v/>
      </c>
      <c r="AG1338" s="124">
        <f>VLOOKUP(IFERROR(MID(AE1338,1,(FIND(",",AE1338,1)-1)),AE1338),Facility_Region_Mapping,2,FALSE)</f>
        <v/>
      </c>
      <c r="AH1338" s="124" t="n"/>
      <c r="AI1338" s="124">
        <f>IF(C1338&lt;&gt;"",IF(M1338="ESM User",getInterfaceName($C1338),"NA"),"")</f>
        <v/>
      </c>
      <c r="AJ1338" s="116">
        <f>IF(Q1338&lt;&gt;"",DATE(YEAR(Q1338), MONTH(Q1338), DAY(Q1338)),"")</f>
        <v/>
      </c>
      <c r="AK1338" s="130">
        <f>IF(Q1338&lt;&gt;0,Q1338-N1338,TODAY()-N1338)</f>
        <v/>
      </c>
      <c r="AL1338" s="112">
        <f>IF(F1338="Re-assigned",0,IF(H1338="Closed",0,IF(H1338="Service Restored",0,IF(H1338="",0,1))))</f>
        <v/>
      </c>
      <c r="AM1338" s="124">
        <f>IF(AL1338=0,"",IF(AK1338&gt;20.99,"Aged","Non-Aged"))</f>
        <v/>
      </c>
      <c r="AN1338" s="112">
        <f>IF(Q1338&lt;&gt;"",MONTH(Q1338),"")</f>
        <v/>
      </c>
      <c r="AO1338" s="112">
        <f>IFERROR(VALUE(V1338),0)</f>
        <v/>
      </c>
    </row>
    <row customFormat="1" customHeight="1" ht="29.25" r="1339" s="112" spans="1:41">
      <c r="A1339" s="127" t="n"/>
      <c r="B1339" s="113" t="n"/>
      <c r="C1339" s="127" t="n"/>
      <c r="D1339" s="127" t="n"/>
      <c r="E1339" s="114">
        <f>IF(F1339 &lt;&gt; "",VLOOKUP(F1339,CategoryLookup,2,FALSE), "")</f>
        <v/>
      </c>
      <c r="F1339" s="126" t="n"/>
      <c r="G1339" s="127" t="n"/>
      <c r="H1339" s="127" t="n"/>
      <c r="I1339" s="127" t="n"/>
      <c r="J1339" s="127" t="n"/>
      <c r="K1339" s="127" t="n"/>
      <c r="L1339" s="127" t="n"/>
      <c r="M1339" s="127" t="n"/>
      <c r="N1339" s="120" t="n"/>
      <c r="O1339" s="120" t="n"/>
      <c r="P1339" s="120" t="n"/>
      <c r="Q1339" s="120" t="n"/>
      <c r="R1339" s="121" t="n"/>
      <c r="S1339" s="121" t="n"/>
      <c r="T1339" s="121" t="n"/>
      <c r="U1339" s="121" t="n"/>
      <c r="V1339" s="117">
        <f>IF(P1339="NA","NA",IF(P1339&lt;&gt;"",TEXT(P1339-N1339,"[h].mm"),""))</f>
        <v/>
      </c>
      <c r="W1339" s="118">
        <f>IF(AND(R1339="",S1339=""),"",R1339+S1339)</f>
        <v/>
      </c>
      <c r="X1339" s="116">
        <f>IF(O1339&lt;&gt;"",DATE(YEAR(O1339), MONTH(O1339), DAY(O1339)),"")</f>
        <v/>
      </c>
      <c r="Y1339" s="122" t="n"/>
      <c r="Z1339" s="123" t="n"/>
      <c r="AA1339" s="117">
        <f>IF(F1339="Re-assigned","NA",IF(W1339="","",IF(W1339&gt;=VLOOKUP(D1339,SLAMatrix,3,FALSE),"Yes",IF(W1339&lt;VLOOKUP(D1339,SLAMatrix,2,FALSE),"No","Internal"))))</f>
        <v/>
      </c>
      <c r="AB1339" s="123" t="n"/>
      <c r="AC1339" s="123" t="n"/>
      <c r="AD1339" s="119" t="n"/>
      <c r="AE1339" s="125" t="n"/>
      <c r="AF1339" s="124">
        <f>MONTH(O1339)</f>
        <v/>
      </c>
      <c r="AG1339" s="124">
        <f>VLOOKUP(IFERROR(MID(AE1339,1,(FIND(",",AE1339,1)-1)),AE1339),Facility_Region_Mapping,2,FALSE)</f>
        <v/>
      </c>
      <c r="AH1339" s="124" t="n"/>
      <c r="AI1339" s="124">
        <f>IF(C1339&lt;&gt;"",IF(M1339="ESM User",getInterfaceName($C1339),"NA"),"")</f>
        <v/>
      </c>
      <c r="AJ1339" s="116">
        <f>IF(Q1339&lt;&gt;"",DATE(YEAR(Q1339), MONTH(Q1339), DAY(Q1339)),"")</f>
        <v/>
      </c>
      <c r="AK1339" s="130">
        <f>IF(Q1339&lt;&gt;0,Q1339-N1339,TODAY()-N1339)</f>
        <v/>
      </c>
      <c r="AL1339" s="112">
        <f>IF(F1339="Re-assigned",0,IF(H1339="Closed",0,IF(H1339="Service Restored",0,IF(H1339="",0,1))))</f>
        <v/>
      </c>
      <c r="AM1339" s="124">
        <f>IF(AL1339=0,"",IF(AK1339&gt;20.99,"Aged","Non-Aged"))</f>
        <v/>
      </c>
      <c r="AN1339" s="112">
        <f>IF(Q1339&lt;&gt;"",MONTH(Q1339),"")</f>
        <v/>
      </c>
      <c r="AO1339" s="112">
        <f>IFERROR(VALUE(V1339),0)</f>
        <v/>
      </c>
    </row>
    <row customFormat="1" customHeight="1" ht="29.25" r="1340" s="112" spans="1:41">
      <c r="A1340" s="127" t="n"/>
      <c r="B1340" s="113" t="n"/>
      <c r="C1340" s="127" t="n"/>
      <c r="D1340" s="127" t="n"/>
      <c r="E1340" s="114">
        <f>IF(F1340 &lt;&gt; "",VLOOKUP(F1340,CategoryLookup,2,FALSE), "")</f>
        <v/>
      </c>
      <c r="F1340" s="126" t="n"/>
      <c r="G1340" s="127" t="n"/>
      <c r="H1340" s="127" t="n"/>
      <c r="I1340" s="127" t="n"/>
      <c r="J1340" s="127" t="n"/>
      <c r="K1340" s="127" t="n"/>
      <c r="L1340" s="127" t="n"/>
      <c r="M1340" s="127" t="n"/>
      <c r="N1340" s="120" t="n"/>
      <c r="O1340" s="120" t="n"/>
      <c r="P1340" s="120" t="n"/>
      <c r="Q1340" s="120" t="n"/>
      <c r="R1340" s="121" t="n"/>
      <c r="S1340" s="121" t="n"/>
      <c r="T1340" s="121" t="n"/>
      <c r="U1340" s="121" t="n"/>
      <c r="V1340" s="117">
        <f>IF(P1340="NA","NA",IF(P1340&lt;&gt;"",TEXT(P1340-N1340,"[h].mm"),""))</f>
        <v/>
      </c>
      <c r="W1340" s="118">
        <f>IF(AND(R1340="",S1340=""),"",R1340+S1340)</f>
        <v/>
      </c>
      <c r="X1340" s="116">
        <f>IF(O1340&lt;&gt;"",DATE(YEAR(O1340), MONTH(O1340), DAY(O1340)),"")</f>
        <v/>
      </c>
      <c r="Y1340" s="122" t="n"/>
      <c r="Z1340" s="123" t="n"/>
      <c r="AA1340" s="117">
        <f>IF(F1340="Re-assigned","NA",IF(W1340="","",IF(W1340&gt;=VLOOKUP(D1340,SLAMatrix,3,FALSE),"Yes",IF(W1340&lt;VLOOKUP(D1340,SLAMatrix,2,FALSE),"No","Internal"))))</f>
        <v/>
      </c>
      <c r="AB1340" s="123" t="n"/>
      <c r="AC1340" s="123" t="n"/>
      <c r="AD1340" s="119" t="n"/>
      <c r="AE1340" s="125" t="n"/>
      <c r="AF1340" s="124">
        <f>MONTH(O1340)</f>
        <v/>
      </c>
      <c r="AG1340" s="124">
        <f>VLOOKUP(IFERROR(MID(AE1340,1,(FIND(",",AE1340,1)-1)),AE1340),Facility_Region_Mapping,2,FALSE)</f>
        <v/>
      </c>
      <c r="AH1340" s="124" t="n"/>
      <c r="AI1340" s="124">
        <f>IF(C1340&lt;&gt;"",IF(M1340="ESM User",getInterfaceName($C1340),"NA"),"")</f>
        <v/>
      </c>
      <c r="AJ1340" s="116">
        <f>IF(Q1340&lt;&gt;"",DATE(YEAR(Q1340), MONTH(Q1340), DAY(Q1340)),"")</f>
        <v/>
      </c>
      <c r="AK1340" s="130">
        <f>IF(Q1340&lt;&gt;0,Q1340-N1340,TODAY()-N1340)</f>
        <v/>
      </c>
      <c r="AL1340" s="112">
        <f>IF(F1340="Re-assigned",0,IF(H1340="Closed",0,IF(H1340="Service Restored",0,IF(H1340="",0,1))))</f>
        <v/>
      </c>
      <c r="AM1340" s="124">
        <f>IF(AL1340=0,"",IF(AK1340&gt;20.99,"Aged","Non-Aged"))</f>
        <v/>
      </c>
      <c r="AN1340" s="112">
        <f>IF(Q1340&lt;&gt;"",MONTH(Q1340),"")</f>
        <v/>
      </c>
      <c r="AO1340" s="112">
        <f>IFERROR(VALUE(V1340),0)</f>
        <v/>
      </c>
    </row>
    <row customFormat="1" customHeight="1" ht="29.25" r="1341" s="112" spans="1:41">
      <c r="A1341" s="127" t="n"/>
      <c r="B1341" s="113" t="n"/>
      <c r="C1341" s="127" t="n"/>
      <c r="D1341" s="127" t="n"/>
      <c r="E1341" s="114">
        <f>IF(F1341 &lt;&gt; "",VLOOKUP(F1341,CategoryLookup,2,FALSE), "")</f>
        <v/>
      </c>
      <c r="F1341" s="126" t="n"/>
      <c r="G1341" s="127" t="n"/>
      <c r="H1341" s="127" t="n"/>
      <c r="I1341" s="127" t="n"/>
      <c r="J1341" s="127" t="n"/>
      <c r="K1341" s="127" t="n"/>
      <c r="L1341" s="127" t="n"/>
      <c r="M1341" s="127" t="n"/>
      <c r="N1341" s="120" t="n"/>
      <c r="O1341" s="120" t="n"/>
      <c r="P1341" s="120" t="n"/>
      <c r="Q1341" s="120" t="n"/>
      <c r="R1341" s="121" t="n"/>
      <c r="S1341" s="121" t="n"/>
      <c r="T1341" s="121" t="n"/>
      <c r="U1341" s="121" t="n"/>
      <c r="V1341" s="117">
        <f>IF(P1341="NA","NA",IF(P1341&lt;&gt;"",TEXT(P1341-N1341,"[h].mm"),""))</f>
        <v/>
      </c>
      <c r="W1341" s="118">
        <f>IF(AND(R1341="",S1341=""),"",R1341+S1341)</f>
        <v/>
      </c>
      <c r="X1341" s="116">
        <f>IF(O1341&lt;&gt;"",DATE(YEAR(O1341), MONTH(O1341), DAY(O1341)),"")</f>
        <v/>
      </c>
      <c r="Y1341" s="122" t="n"/>
      <c r="Z1341" s="123" t="n"/>
      <c r="AA1341" s="117">
        <f>IF(F1341="Re-assigned","NA",IF(W1341="","",IF(W1341&gt;=VLOOKUP(D1341,SLAMatrix,3,FALSE),"Yes",IF(W1341&lt;VLOOKUP(D1341,SLAMatrix,2,FALSE),"No","Internal"))))</f>
        <v/>
      </c>
      <c r="AB1341" s="123" t="n"/>
      <c r="AC1341" s="123" t="n"/>
      <c r="AD1341" s="119" t="n"/>
      <c r="AE1341" s="125" t="n"/>
      <c r="AF1341" s="124">
        <f>MONTH(O1341)</f>
        <v/>
      </c>
      <c r="AG1341" s="124">
        <f>VLOOKUP(IFERROR(MID(AE1341,1,(FIND(",",AE1341,1)-1)),AE1341),Facility_Region_Mapping,2,FALSE)</f>
        <v/>
      </c>
      <c r="AH1341" s="124" t="n"/>
      <c r="AI1341" s="124">
        <f>IF(C1341&lt;&gt;"",IF(M1341="ESM User",getInterfaceName($C1341),"NA"),"")</f>
        <v/>
      </c>
      <c r="AJ1341" s="116">
        <f>IF(Q1341&lt;&gt;"",DATE(YEAR(Q1341), MONTH(Q1341), DAY(Q1341)),"")</f>
        <v/>
      </c>
      <c r="AK1341" s="130">
        <f>IF(Q1341&lt;&gt;0,Q1341-N1341,TODAY()-N1341)</f>
        <v/>
      </c>
      <c r="AL1341" s="112">
        <f>IF(F1341="Re-assigned",0,IF(H1341="Closed",0,IF(H1341="Service Restored",0,IF(H1341="",0,1))))</f>
        <v/>
      </c>
      <c r="AM1341" s="124">
        <f>IF(AL1341=0,"",IF(AK1341&gt;20.99,"Aged","Non-Aged"))</f>
        <v/>
      </c>
      <c r="AN1341" s="112">
        <f>IF(Q1341&lt;&gt;"",MONTH(Q1341),"")</f>
        <v/>
      </c>
      <c r="AO1341" s="112">
        <f>IFERROR(VALUE(V1341),0)</f>
        <v/>
      </c>
    </row>
    <row customFormat="1" customHeight="1" ht="29.25" r="1342" s="112" spans="1:41">
      <c r="A1342" s="127" t="n"/>
      <c r="B1342" s="113" t="n"/>
      <c r="C1342" s="127" t="n"/>
      <c r="D1342" s="127" t="n"/>
      <c r="E1342" s="114">
        <f>IF(F1342 &lt;&gt; "",VLOOKUP(F1342,CategoryLookup,2,FALSE), "")</f>
        <v/>
      </c>
      <c r="F1342" s="126" t="n"/>
      <c r="G1342" s="127" t="n"/>
      <c r="H1342" s="127" t="n"/>
      <c r="I1342" s="127" t="n"/>
      <c r="J1342" s="127" t="n"/>
      <c r="K1342" s="127" t="n"/>
      <c r="L1342" s="127" t="n"/>
      <c r="M1342" s="127" t="n"/>
      <c r="N1342" s="120" t="n"/>
      <c r="O1342" s="120" t="n"/>
      <c r="P1342" s="120" t="n"/>
      <c r="Q1342" s="120" t="n"/>
      <c r="R1342" s="121" t="n"/>
      <c r="S1342" s="121" t="n"/>
      <c r="T1342" s="121" t="n"/>
      <c r="U1342" s="121" t="n"/>
      <c r="V1342" s="117">
        <f>IF(P1342="NA","NA",IF(P1342&lt;&gt;"",TEXT(P1342-N1342,"[h].mm"),""))</f>
        <v/>
      </c>
      <c r="W1342" s="118">
        <f>IF(AND(R1342="",S1342=""),"",R1342+S1342)</f>
        <v/>
      </c>
      <c r="X1342" s="116">
        <f>IF(O1342&lt;&gt;"",DATE(YEAR(O1342), MONTH(O1342), DAY(O1342)),"")</f>
        <v/>
      </c>
      <c r="Y1342" s="122" t="n"/>
      <c r="Z1342" s="123" t="n"/>
      <c r="AA1342" s="117">
        <f>IF(F1342="Re-assigned","NA",IF(W1342="","",IF(W1342&gt;=VLOOKUP(D1342,SLAMatrix,3,FALSE),"Yes",IF(W1342&lt;VLOOKUP(D1342,SLAMatrix,2,FALSE),"No","Internal"))))</f>
        <v/>
      </c>
      <c r="AB1342" s="123" t="n"/>
      <c r="AC1342" s="123" t="n"/>
      <c r="AD1342" s="119" t="n"/>
      <c r="AE1342" s="125" t="n"/>
      <c r="AF1342" s="124">
        <f>MONTH(O1342)</f>
        <v/>
      </c>
      <c r="AG1342" s="124">
        <f>VLOOKUP(IFERROR(MID(AE1342,1,(FIND(",",AE1342,1)-1)),AE1342),Facility_Region_Mapping,2,FALSE)</f>
        <v/>
      </c>
      <c r="AH1342" s="124" t="n"/>
      <c r="AI1342" s="124">
        <f>IF(C1342&lt;&gt;"",IF(M1342="ESM User",getInterfaceName($C1342),"NA"),"")</f>
        <v/>
      </c>
      <c r="AJ1342" s="116">
        <f>IF(Q1342&lt;&gt;"",DATE(YEAR(Q1342), MONTH(Q1342), DAY(Q1342)),"")</f>
        <v/>
      </c>
      <c r="AK1342" s="130">
        <f>IF(Q1342&lt;&gt;0,Q1342-N1342,TODAY()-N1342)</f>
        <v/>
      </c>
      <c r="AL1342" s="112">
        <f>IF(F1342="Re-assigned",0,IF(H1342="Closed",0,IF(H1342="Service Restored",0,IF(H1342="",0,1))))</f>
        <v/>
      </c>
      <c r="AM1342" s="124">
        <f>IF(AL1342=0,"",IF(AK1342&gt;20.99,"Aged","Non-Aged"))</f>
        <v/>
      </c>
      <c r="AN1342" s="112">
        <f>IF(Q1342&lt;&gt;"",MONTH(Q1342),"")</f>
        <v/>
      </c>
      <c r="AO1342" s="112">
        <f>IFERROR(VALUE(V1342),0)</f>
        <v/>
      </c>
    </row>
    <row customFormat="1" customHeight="1" ht="29.25" r="1343" s="112" spans="1:41">
      <c r="A1343" s="127" t="n"/>
      <c r="B1343" s="113" t="n"/>
      <c r="C1343" s="127" t="n"/>
      <c r="D1343" s="127" t="n"/>
      <c r="E1343" s="114">
        <f>IF(F1343 &lt;&gt; "",VLOOKUP(F1343,CategoryLookup,2,FALSE), "")</f>
        <v/>
      </c>
      <c r="F1343" s="126" t="n"/>
      <c r="G1343" s="127" t="n"/>
      <c r="H1343" s="127" t="n"/>
      <c r="I1343" s="127" t="n"/>
      <c r="J1343" s="127" t="n"/>
      <c r="K1343" s="127" t="n"/>
      <c r="L1343" s="127" t="n"/>
      <c r="M1343" s="127" t="n"/>
      <c r="N1343" s="120" t="n"/>
      <c r="O1343" s="120" t="n"/>
      <c r="P1343" s="120" t="n"/>
      <c r="Q1343" s="120" t="n"/>
      <c r="R1343" s="121" t="n"/>
      <c r="S1343" s="121" t="n"/>
      <c r="T1343" s="121" t="n"/>
      <c r="U1343" s="121" t="n"/>
      <c r="V1343" s="117">
        <f>IF(P1343="NA","NA",IF(P1343&lt;&gt;"",TEXT(P1343-N1343,"[h].mm"),""))</f>
        <v/>
      </c>
      <c r="W1343" s="118">
        <f>IF(AND(R1343="",S1343=""),"",R1343+S1343)</f>
        <v/>
      </c>
      <c r="X1343" s="116">
        <f>IF(O1343&lt;&gt;"",DATE(YEAR(O1343), MONTH(O1343), DAY(O1343)),"")</f>
        <v/>
      </c>
      <c r="Y1343" s="122" t="n"/>
      <c r="Z1343" s="123" t="n"/>
      <c r="AA1343" s="117">
        <f>IF(F1343="Re-assigned","NA",IF(W1343="","",IF(W1343&gt;=VLOOKUP(D1343,SLAMatrix,3,FALSE),"Yes",IF(W1343&lt;VLOOKUP(D1343,SLAMatrix,2,FALSE),"No","Internal"))))</f>
        <v/>
      </c>
      <c r="AB1343" s="123" t="n"/>
      <c r="AC1343" s="123" t="n"/>
      <c r="AD1343" s="119" t="n"/>
      <c r="AE1343" s="125" t="n"/>
      <c r="AF1343" s="124">
        <f>MONTH(O1343)</f>
        <v/>
      </c>
      <c r="AG1343" s="124">
        <f>VLOOKUP(IFERROR(MID(AE1343,1,(FIND(",",AE1343,1)-1)),AE1343),Facility_Region_Mapping,2,FALSE)</f>
        <v/>
      </c>
      <c r="AH1343" s="124" t="n"/>
      <c r="AI1343" s="124">
        <f>IF(C1343&lt;&gt;"",IF(M1343="ESM User",getInterfaceName($C1343),"NA"),"")</f>
        <v/>
      </c>
      <c r="AJ1343" s="116">
        <f>IF(Q1343&lt;&gt;"",DATE(YEAR(Q1343), MONTH(Q1343), DAY(Q1343)),"")</f>
        <v/>
      </c>
      <c r="AK1343" s="130">
        <f>IF(Q1343&lt;&gt;0,Q1343-N1343,TODAY()-N1343)</f>
        <v/>
      </c>
      <c r="AL1343" s="112">
        <f>IF(F1343="Re-assigned",0,IF(H1343="Closed",0,IF(H1343="Service Restored",0,IF(H1343="",0,1))))</f>
        <v/>
      </c>
      <c r="AM1343" s="124">
        <f>IF(AL1343=0,"",IF(AK1343&gt;20.99,"Aged","Non-Aged"))</f>
        <v/>
      </c>
      <c r="AN1343" s="112">
        <f>IF(Q1343&lt;&gt;"",MONTH(Q1343),"")</f>
        <v/>
      </c>
      <c r="AO1343" s="112">
        <f>IFERROR(VALUE(V1343),0)</f>
        <v/>
      </c>
    </row>
    <row customFormat="1" customHeight="1" ht="29.25" r="1344" s="112" spans="1:41">
      <c r="A1344" s="127" t="n"/>
      <c r="B1344" s="113" t="n"/>
      <c r="C1344" s="127" t="n"/>
      <c r="D1344" s="127" t="n"/>
      <c r="E1344" s="114">
        <f>IF(F1344 &lt;&gt; "",VLOOKUP(F1344,CategoryLookup,2,FALSE), "")</f>
        <v/>
      </c>
      <c r="F1344" s="126" t="n"/>
      <c r="G1344" s="127" t="n"/>
      <c r="H1344" s="127" t="n"/>
      <c r="I1344" s="127" t="n"/>
      <c r="J1344" s="127" t="n"/>
      <c r="K1344" s="127" t="n"/>
      <c r="L1344" s="127" t="n"/>
      <c r="M1344" s="127" t="n"/>
      <c r="N1344" s="120" t="n"/>
      <c r="O1344" s="120" t="n"/>
      <c r="P1344" s="120" t="n"/>
      <c r="Q1344" s="120" t="n"/>
      <c r="R1344" s="121" t="n"/>
      <c r="S1344" s="121" t="n"/>
      <c r="T1344" s="121" t="n"/>
      <c r="U1344" s="121" t="n"/>
      <c r="V1344" s="117">
        <f>IF(P1344="NA","NA",IF(P1344&lt;&gt;"",TEXT(P1344-N1344,"[h].mm"),""))</f>
        <v/>
      </c>
      <c r="W1344" s="118">
        <f>IF(AND(R1344="",S1344=""),"",R1344+S1344)</f>
        <v/>
      </c>
      <c r="X1344" s="116">
        <f>IF(O1344&lt;&gt;"",DATE(YEAR(O1344), MONTH(O1344), DAY(O1344)),"")</f>
        <v/>
      </c>
      <c r="Y1344" s="122" t="n"/>
      <c r="Z1344" s="123" t="n"/>
      <c r="AA1344" s="117">
        <f>IF(F1344="Re-assigned","NA",IF(W1344="","",IF(W1344&gt;=VLOOKUP(D1344,SLAMatrix,3,FALSE),"Yes",IF(W1344&lt;VLOOKUP(D1344,SLAMatrix,2,FALSE),"No","Internal"))))</f>
        <v/>
      </c>
      <c r="AB1344" s="123" t="n"/>
      <c r="AC1344" s="123" t="n"/>
      <c r="AD1344" s="119" t="n"/>
      <c r="AE1344" s="125" t="n"/>
      <c r="AF1344" s="124">
        <f>MONTH(O1344)</f>
        <v/>
      </c>
      <c r="AG1344" s="124">
        <f>VLOOKUP(IFERROR(MID(AE1344,1,(FIND(",",AE1344,1)-1)),AE1344),Facility_Region_Mapping,2,FALSE)</f>
        <v/>
      </c>
      <c r="AH1344" s="124" t="n"/>
      <c r="AI1344" s="124">
        <f>IF(C1344&lt;&gt;"",IF(M1344="ESM User",getInterfaceName($C1344),"NA"),"")</f>
        <v/>
      </c>
      <c r="AJ1344" s="116">
        <f>IF(Q1344&lt;&gt;"",DATE(YEAR(Q1344), MONTH(Q1344), DAY(Q1344)),"")</f>
        <v/>
      </c>
      <c r="AK1344" s="130">
        <f>IF(Q1344&lt;&gt;0,Q1344-N1344,TODAY()-N1344)</f>
        <v/>
      </c>
      <c r="AL1344" s="112">
        <f>IF(F1344="Re-assigned",0,IF(H1344="Closed",0,IF(H1344="Service Restored",0,IF(H1344="",0,1))))</f>
        <v/>
      </c>
      <c r="AM1344" s="124">
        <f>IF(AL1344=0,"",IF(AK1344&gt;20.99,"Aged","Non-Aged"))</f>
        <v/>
      </c>
      <c r="AN1344" s="112">
        <f>IF(Q1344&lt;&gt;"",MONTH(Q1344),"")</f>
        <v/>
      </c>
      <c r="AO1344" s="112">
        <f>IFERROR(VALUE(V1344),0)</f>
        <v/>
      </c>
    </row>
    <row customFormat="1" customHeight="1" ht="29.25" r="1345" s="112" spans="1:41">
      <c r="A1345" s="127" t="n"/>
      <c r="B1345" s="113" t="n"/>
      <c r="C1345" s="127" t="n"/>
      <c r="D1345" s="127" t="n"/>
      <c r="E1345" s="114">
        <f>IF(F1345 &lt;&gt; "",VLOOKUP(F1345,CategoryLookup,2,FALSE), "")</f>
        <v/>
      </c>
      <c r="F1345" s="126" t="n"/>
      <c r="G1345" s="127" t="n"/>
      <c r="H1345" s="127" t="n"/>
      <c r="I1345" s="127" t="n"/>
      <c r="J1345" s="127" t="n"/>
      <c r="K1345" s="127" t="n"/>
      <c r="L1345" s="127" t="n"/>
      <c r="M1345" s="127" t="n"/>
      <c r="N1345" s="120" t="n"/>
      <c r="O1345" s="120" t="n"/>
      <c r="P1345" s="120" t="n"/>
      <c r="Q1345" s="120" t="n"/>
      <c r="R1345" s="121" t="n"/>
      <c r="S1345" s="121" t="n"/>
      <c r="T1345" s="121" t="n"/>
      <c r="U1345" s="121" t="n"/>
      <c r="V1345" s="117">
        <f>IF(P1345="NA","NA",IF(P1345&lt;&gt;"",TEXT(P1345-N1345,"[h].mm"),""))</f>
        <v/>
      </c>
      <c r="W1345" s="118">
        <f>IF(AND(R1345="",S1345=""),"",R1345+S1345)</f>
        <v/>
      </c>
      <c r="X1345" s="116">
        <f>IF(O1345&lt;&gt;"",DATE(YEAR(O1345), MONTH(O1345), DAY(O1345)),"")</f>
        <v/>
      </c>
      <c r="Y1345" s="122" t="n"/>
      <c r="Z1345" s="123" t="n"/>
      <c r="AA1345" s="117">
        <f>IF(F1345="Re-assigned","NA",IF(W1345="","",IF(W1345&gt;=VLOOKUP(D1345,SLAMatrix,3,FALSE),"Yes",IF(W1345&lt;VLOOKUP(D1345,SLAMatrix,2,FALSE),"No","Internal"))))</f>
        <v/>
      </c>
      <c r="AB1345" s="123" t="n"/>
      <c r="AC1345" s="123" t="n"/>
      <c r="AD1345" s="119" t="n"/>
      <c r="AE1345" s="125" t="n"/>
      <c r="AF1345" s="124">
        <f>MONTH(O1345)</f>
        <v/>
      </c>
      <c r="AG1345" s="124">
        <f>VLOOKUP(IFERROR(MID(AE1345,1,(FIND(",",AE1345,1)-1)),AE1345),Facility_Region_Mapping,2,FALSE)</f>
        <v/>
      </c>
      <c r="AH1345" s="124" t="n"/>
      <c r="AI1345" s="124">
        <f>IF(C1345&lt;&gt;"",IF(M1345="ESM User",getInterfaceName($C1345),"NA"),"")</f>
        <v/>
      </c>
      <c r="AJ1345" s="116">
        <f>IF(Q1345&lt;&gt;"",DATE(YEAR(Q1345), MONTH(Q1345), DAY(Q1345)),"")</f>
        <v/>
      </c>
      <c r="AK1345" s="130">
        <f>IF(Q1345&lt;&gt;0,Q1345-N1345,TODAY()-N1345)</f>
        <v/>
      </c>
      <c r="AL1345" s="112">
        <f>IF(F1345="Re-assigned",0,IF(H1345="Closed",0,IF(H1345="Service Restored",0,IF(H1345="",0,1))))</f>
        <v/>
      </c>
      <c r="AM1345" s="124">
        <f>IF(AL1345=0,"",IF(AK1345&gt;20.99,"Aged","Non-Aged"))</f>
        <v/>
      </c>
      <c r="AN1345" s="112">
        <f>IF(Q1345&lt;&gt;"",MONTH(Q1345),"")</f>
        <v/>
      </c>
      <c r="AO1345" s="112">
        <f>IFERROR(VALUE(V1345),0)</f>
        <v/>
      </c>
    </row>
    <row customFormat="1" customHeight="1" ht="29.25" r="1346" s="112" spans="1:41">
      <c r="A1346" s="127" t="n"/>
      <c r="B1346" s="113" t="n"/>
      <c r="C1346" s="127" t="n"/>
      <c r="D1346" s="127" t="n"/>
      <c r="E1346" s="114">
        <f>IF(F1346 &lt;&gt; "",VLOOKUP(F1346,CategoryLookup,2,FALSE), "")</f>
        <v/>
      </c>
      <c r="F1346" s="126" t="n"/>
      <c r="G1346" s="127" t="n"/>
      <c r="H1346" s="127" t="n"/>
      <c r="I1346" s="127" t="n"/>
      <c r="J1346" s="127" t="n"/>
      <c r="K1346" s="127" t="n"/>
      <c r="L1346" s="127" t="n"/>
      <c r="M1346" s="127" t="n"/>
      <c r="N1346" s="120" t="n"/>
      <c r="O1346" s="120" t="n"/>
      <c r="P1346" s="120" t="n"/>
      <c r="Q1346" s="120" t="n"/>
      <c r="R1346" s="121" t="n"/>
      <c r="S1346" s="121" t="n"/>
      <c r="T1346" s="121" t="n"/>
      <c r="U1346" s="121" t="n"/>
      <c r="V1346" s="117">
        <f>IF(P1346="NA","NA",IF(P1346&lt;&gt;"",TEXT(P1346-N1346,"[h].mm"),""))</f>
        <v/>
      </c>
      <c r="W1346" s="118">
        <f>IF(AND(R1346="",S1346=""),"",R1346+S1346)</f>
        <v/>
      </c>
      <c r="X1346" s="116">
        <f>IF(O1346&lt;&gt;"",DATE(YEAR(O1346), MONTH(O1346), DAY(O1346)),"")</f>
        <v/>
      </c>
      <c r="Y1346" s="122" t="n"/>
      <c r="Z1346" s="123" t="n"/>
      <c r="AA1346" s="117">
        <f>IF(F1346="Re-assigned","NA",IF(W1346="","",IF(W1346&gt;=VLOOKUP(D1346,SLAMatrix,3,FALSE),"Yes",IF(W1346&lt;VLOOKUP(D1346,SLAMatrix,2,FALSE),"No","Internal"))))</f>
        <v/>
      </c>
      <c r="AB1346" s="123" t="n"/>
      <c r="AC1346" s="123" t="n"/>
      <c r="AD1346" s="119" t="n"/>
      <c r="AE1346" s="125" t="n"/>
      <c r="AF1346" s="124">
        <f>MONTH(O1346)</f>
        <v/>
      </c>
      <c r="AG1346" s="124">
        <f>VLOOKUP(IFERROR(MID(AE1346,1,(FIND(",",AE1346,1)-1)),AE1346),Facility_Region_Mapping,2,FALSE)</f>
        <v/>
      </c>
      <c r="AH1346" s="124" t="n"/>
      <c r="AI1346" s="124">
        <f>IF(C1346&lt;&gt;"",IF(M1346="ESM User",getInterfaceName($C1346),"NA"),"")</f>
        <v/>
      </c>
      <c r="AJ1346" s="116">
        <f>IF(Q1346&lt;&gt;"",DATE(YEAR(Q1346), MONTH(Q1346), DAY(Q1346)),"")</f>
        <v/>
      </c>
      <c r="AK1346" s="130">
        <f>IF(Q1346&lt;&gt;0,Q1346-N1346,TODAY()-N1346)</f>
        <v/>
      </c>
      <c r="AL1346" s="112">
        <f>IF(F1346="Re-assigned",0,IF(H1346="Closed",0,IF(H1346="Service Restored",0,IF(H1346="",0,1))))</f>
        <v/>
      </c>
      <c r="AM1346" s="124">
        <f>IF(AL1346=0,"",IF(AK1346&gt;20.99,"Aged","Non-Aged"))</f>
        <v/>
      </c>
      <c r="AN1346" s="112">
        <f>IF(Q1346&lt;&gt;"",MONTH(Q1346),"")</f>
        <v/>
      </c>
      <c r="AO1346" s="112">
        <f>IFERROR(VALUE(V1346),0)</f>
        <v/>
      </c>
    </row>
    <row customFormat="1" customHeight="1" ht="29.25" r="1347" s="112" spans="1:41">
      <c r="A1347" s="127" t="n"/>
      <c r="B1347" s="113" t="n"/>
      <c r="C1347" s="127" t="n"/>
      <c r="D1347" s="127" t="n"/>
      <c r="E1347" s="114">
        <f>IF(F1347 &lt;&gt; "",VLOOKUP(F1347,CategoryLookup,2,FALSE), "")</f>
        <v/>
      </c>
      <c r="F1347" s="126" t="n"/>
      <c r="G1347" s="127" t="n"/>
      <c r="H1347" s="127" t="n"/>
      <c r="I1347" s="127" t="n"/>
      <c r="J1347" s="127" t="n"/>
      <c r="K1347" s="127" t="n"/>
      <c r="L1347" s="127" t="n"/>
      <c r="M1347" s="127" t="n"/>
      <c r="N1347" s="120" t="n"/>
      <c r="O1347" s="120" t="n"/>
      <c r="P1347" s="120" t="n"/>
      <c r="Q1347" s="120" t="n"/>
      <c r="R1347" s="121" t="n"/>
      <c r="S1347" s="121" t="n"/>
      <c r="T1347" s="121" t="n"/>
      <c r="U1347" s="121" t="n"/>
      <c r="V1347" s="117">
        <f>IF(P1347="NA","NA",IF(P1347&lt;&gt;"",TEXT(P1347-N1347,"[h].mm"),""))</f>
        <v/>
      </c>
      <c r="W1347" s="118">
        <f>IF(AND(R1347="",S1347=""),"",R1347+S1347)</f>
        <v/>
      </c>
      <c r="X1347" s="116">
        <f>IF(O1347&lt;&gt;"",DATE(YEAR(O1347), MONTH(O1347), DAY(O1347)),"")</f>
        <v/>
      </c>
      <c r="Y1347" s="122" t="n"/>
      <c r="Z1347" s="123" t="n"/>
      <c r="AA1347" s="117">
        <f>IF(F1347="Re-assigned","NA",IF(W1347="","",IF(W1347&gt;=VLOOKUP(D1347,SLAMatrix,3,FALSE),"Yes",IF(W1347&lt;VLOOKUP(D1347,SLAMatrix,2,FALSE),"No","Internal"))))</f>
        <v/>
      </c>
      <c r="AB1347" s="123" t="n"/>
      <c r="AC1347" s="123" t="n"/>
      <c r="AD1347" s="119" t="n"/>
      <c r="AE1347" s="125" t="n"/>
      <c r="AF1347" s="124">
        <f>MONTH(O1347)</f>
        <v/>
      </c>
      <c r="AG1347" s="124">
        <f>VLOOKUP(IFERROR(MID(AE1347,1,(FIND(",",AE1347,1)-1)),AE1347),Facility_Region_Mapping,2,FALSE)</f>
        <v/>
      </c>
      <c r="AH1347" s="124" t="n"/>
      <c r="AI1347" s="124">
        <f>IF(C1347&lt;&gt;"",IF(M1347="ESM User",getInterfaceName($C1347),"NA"),"")</f>
        <v/>
      </c>
      <c r="AJ1347" s="116">
        <f>IF(Q1347&lt;&gt;"",DATE(YEAR(Q1347), MONTH(Q1347), DAY(Q1347)),"")</f>
        <v/>
      </c>
      <c r="AK1347" s="130">
        <f>IF(Q1347&lt;&gt;0,Q1347-N1347,TODAY()-N1347)</f>
        <v/>
      </c>
      <c r="AL1347" s="112">
        <f>IF(F1347="Re-assigned",0,IF(H1347="Closed",0,IF(H1347="Service Restored",0,IF(H1347="",0,1))))</f>
        <v/>
      </c>
      <c r="AM1347" s="124">
        <f>IF(AL1347=0,"",IF(AK1347&gt;20.99,"Aged","Non-Aged"))</f>
        <v/>
      </c>
      <c r="AN1347" s="112">
        <f>IF(Q1347&lt;&gt;"",MONTH(Q1347),"")</f>
        <v/>
      </c>
      <c r="AO1347" s="112">
        <f>IFERROR(VALUE(V1347),0)</f>
        <v/>
      </c>
    </row>
    <row customFormat="1" customHeight="1" ht="29.25" r="1348" s="112" spans="1:41">
      <c r="A1348" s="127" t="n"/>
      <c r="B1348" s="113" t="n"/>
      <c r="C1348" s="127" t="n"/>
      <c r="D1348" s="127" t="n"/>
      <c r="E1348" s="114">
        <f>IF(F1348 &lt;&gt; "",VLOOKUP(F1348,CategoryLookup,2,FALSE), "")</f>
        <v/>
      </c>
      <c r="F1348" s="126" t="n"/>
      <c r="G1348" s="127" t="n"/>
      <c r="H1348" s="127" t="n"/>
      <c r="I1348" s="127" t="n"/>
      <c r="J1348" s="127" t="n"/>
      <c r="K1348" s="127" t="n"/>
      <c r="L1348" s="127" t="n"/>
      <c r="M1348" s="127" t="n"/>
      <c r="N1348" s="120" t="n"/>
      <c r="O1348" s="120" t="n"/>
      <c r="P1348" s="120" t="n"/>
      <c r="Q1348" s="120" t="n"/>
      <c r="R1348" s="121" t="n"/>
      <c r="S1348" s="121" t="n"/>
      <c r="T1348" s="121" t="n"/>
      <c r="U1348" s="121" t="n"/>
      <c r="V1348" s="117">
        <f>IF(P1348="NA","NA",IF(P1348&lt;&gt;"",TEXT(P1348-N1348,"[h].mm"),""))</f>
        <v/>
      </c>
      <c r="W1348" s="118">
        <f>IF(AND(R1348="",S1348=""),"",R1348+S1348)</f>
        <v/>
      </c>
      <c r="X1348" s="116">
        <f>IF(O1348&lt;&gt;"",DATE(YEAR(O1348), MONTH(O1348), DAY(O1348)),"")</f>
        <v/>
      </c>
      <c r="Y1348" s="122" t="n"/>
      <c r="Z1348" s="123" t="n"/>
      <c r="AA1348" s="117">
        <f>IF(F1348="Re-assigned","NA",IF(W1348="","",IF(W1348&gt;=VLOOKUP(D1348,SLAMatrix,3,FALSE),"Yes",IF(W1348&lt;VLOOKUP(D1348,SLAMatrix,2,FALSE),"No","Internal"))))</f>
        <v/>
      </c>
      <c r="AB1348" s="123" t="n"/>
      <c r="AC1348" s="123" t="n"/>
      <c r="AD1348" s="119" t="n"/>
      <c r="AE1348" s="125" t="n"/>
      <c r="AF1348" s="124">
        <f>MONTH(O1348)</f>
        <v/>
      </c>
      <c r="AG1348" s="124">
        <f>VLOOKUP(IFERROR(MID(AE1348,1,(FIND(",",AE1348,1)-1)),AE1348),Facility_Region_Mapping,2,FALSE)</f>
        <v/>
      </c>
      <c r="AH1348" s="124" t="n"/>
      <c r="AI1348" s="124">
        <f>IF(C1348&lt;&gt;"",IF(M1348="ESM User",getInterfaceName($C1348),"NA"),"")</f>
        <v/>
      </c>
      <c r="AJ1348" s="116">
        <f>IF(Q1348&lt;&gt;"",DATE(YEAR(Q1348), MONTH(Q1348), DAY(Q1348)),"")</f>
        <v/>
      </c>
      <c r="AK1348" s="130">
        <f>IF(Q1348&lt;&gt;0,Q1348-N1348,TODAY()-N1348)</f>
        <v/>
      </c>
      <c r="AL1348" s="112">
        <f>IF(F1348="Re-assigned",0,IF(H1348="Closed",0,IF(H1348="Service Restored",0,IF(H1348="",0,1))))</f>
        <v/>
      </c>
      <c r="AM1348" s="124">
        <f>IF(AL1348=0,"",IF(AK1348&gt;20.99,"Aged","Non-Aged"))</f>
        <v/>
      </c>
      <c r="AN1348" s="112">
        <f>IF(Q1348&lt;&gt;"",MONTH(Q1348),"")</f>
        <v/>
      </c>
      <c r="AO1348" s="112">
        <f>IFERROR(VALUE(V1348),0)</f>
        <v/>
      </c>
    </row>
    <row customFormat="1" customHeight="1" ht="29.25" r="1349" s="112" spans="1:41">
      <c r="A1349" s="127" t="n"/>
      <c r="B1349" s="113" t="n"/>
      <c r="C1349" s="127" t="n"/>
      <c r="D1349" s="127" t="n"/>
      <c r="E1349" s="114">
        <f>IF(F1349 &lt;&gt; "",VLOOKUP(F1349,CategoryLookup,2,FALSE), "")</f>
        <v/>
      </c>
      <c r="F1349" s="126" t="n"/>
      <c r="G1349" s="127" t="n"/>
      <c r="H1349" s="127" t="n"/>
      <c r="I1349" s="127" t="n"/>
      <c r="J1349" s="127" t="n"/>
      <c r="K1349" s="127" t="n"/>
      <c r="L1349" s="127" t="n"/>
      <c r="M1349" s="127" t="n"/>
      <c r="N1349" s="120" t="n"/>
      <c r="O1349" s="120" t="n"/>
      <c r="P1349" s="120" t="n"/>
      <c r="Q1349" s="120" t="n"/>
      <c r="R1349" s="121" t="n"/>
      <c r="S1349" s="121" t="n"/>
      <c r="T1349" s="121" t="n"/>
      <c r="U1349" s="121" t="n"/>
      <c r="V1349" s="117">
        <f>IF(P1349="NA","NA",IF(P1349&lt;&gt;"",TEXT(P1349-N1349,"[h].mm"),""))</f>
        <v/>
      </c>
      <c r="W1349" s="118">
        <f>IF(AND(R1349="",S1349=""),"",R1349+S1349)</f>
        <v/>
      </c>
      <c r="X1349" s="116">
        <f>IF(O1349&lt;&gt;"",DATE(YEAR(O1349), MONTH(O1349), DAY(O1349)),"")</f>
        <v/>
      </c>
      <c r="Y1349" s="122" t="n"/>
      <c r="Z1349" s="123" t="n"/>
      <c r="AA1349" s="117">
        <f>IF(F1349="Re-assigned","NA",IF(W1349="","",IF(W1349&gt;=VLOOKUP(D1349,SLAMatrix,3,FALSE),"Yes",IF(W1349&lt;VLOOKUP(D1349,SLAMatrix,2,FALSE),"No","Internal"))))</f>
        <v/>
      </c>
      <c r="AB1349" s="123" t="n"/>
      <c r="AC1349" s="123" t="n"/>
      <c r="AD1349" s="119" t="n"/>
      <c r="AE1349" s="125" t="n"/>
      <c r="AF1349" s="124">
        <f>MONTH(O1349)</f>
        <v/>
      </c>
      <c r="AG1349" s="124">
        <f>VLOOKUP(IFERROR(MID(AE1349,1,(FIND(",",AE1349,1)-1)),AE1349),Facility_Region_Mapping,2,FALSE)</f>
        <v/>
      </c>
      <c r="AH1349" s="124" t="n"/>
      <c r="AI1349" s="124">
        <f>IF(C1349&lt;&gt;"",IF(M1349="ESM User",getInterfaceName($C1349),"NA"),"")</f>
        <v/>
      </c>
      <c r="AJ1349" s="116">
        <f>IF(Q1349&lt;&gt;"",DATE(YEAR(Q1349), MONTH(Q1349), DAY(Q1349)),"")</f>
        <v/>
      </c>
      <c r="AK1349" s="130">
        <f>IF(Q1349&lt;&gt;0,Q1349-N1349,TODAY()-N1349)</f>
        <v/>
      </c>
      <c r="AL1349" s="112">
        <f>IF(F1349="Re-assigned",0,IF(H1349="Closed",0,IF(H1349="Service Restored",0,IF(H1349="",0,1))))</f>
        <v/>
      </c>
      <c r="AM1349" s="124">
        <f>IF(AL1349=0,"",IF(AK1349&gt;20.99,"Aged","Non-Aged"))</f>
        <v/>
      </c>
      <c r="AN1349" s="112">
        <f>IF(Q1349&lt;&gt;"",MONTH(Q1349),"")</f>
        <v/>
      </c>
      <c r="AO1349" s="112">
        <f>IFERROR(VALUE(V1349),0)</f>
        <v/>
      </c>
    </row>
    <row customFormat="1" customHeight="1" ht="29.25" r="1350" s="112" spans="1:41">
      <c r="A1350" s="127" t="n"/>
      <c r="B1350" s="113" t="n"/>
      <c r="C1350" s="127" t="n"/>
      <c r="D1350" s="127" t="n"/>
      <c r="E1350" s="114">
        <f>IF(F1350 &lt;&gt; "",VLOOKUP(F1350,CategoryLookup,2,FALSE), "")</f>
        <v/>
      </c>
      <c r="F1350" s="126" t="n"/>
      <c r="G1350" s="127" t="n"/>
      <c r="H1350" s="127" t="n"/>
      <c r="I1350" s="127" t="n"/>
      <c r="J1350" s="127" t="n"/>
      <c r="K1350" s="127" t="n"/>
      <c r="L1350" s="127" t="n"/>
      <c r="M1350" s="127" t="n"/>
      <c r="N1350" s="120" t="n"/>
      <c r="O1350" s="120" t="n"/>
      <c r="P1350" s="120" t="n"/>
      <c r="Q1350" s="120" t="n"/>
      <c r="R1350" s="121" t="n"/>
      <c r="S1350" s="121" t="n"/>
      <c r="T1350" s="121" t="n"/>
      <c r="U1350" s="121" t="n"/>
      <c r="V1350" s="117">
        <f>IF(P1350="NA","NA",IF(P1350&lt;&gt;"",TEXT(P1350-N1350,"[h].mm"),""))</f>
        <v/>
      </c>
      <c r="W1350" s="118">
        <f>IF(AND(R1350="",S1350=""),"",R1350+S1350)</f>
        <v/>
      </c>
      <c r="X1350" s="116">
        <f>IF(O1350&lt;&gt;"",DATE(YEAR(O1350), MONTH(O1350), DAY(O1350)),"")</f>
        <v/>
      </c>
      <c r="Y1350" s="122" t="n"/>
      <c r="Z1350" s="123" t="n"/>
      <c r="AA1350" s="117">
        <f>IF(F1350="Re-assigned","NA",IF(W1350="","",IF(W1350&gt;=VLOOKUP(D1350,SLAMatrix,3,FALSE),"Yes",IF(W1350&lt;VLOOKUP(D1350,SLAMatrix,2,FALSE),"No","Internal"))))</f>
        <v/>
      </c>
      <c r="AB1350" s="123" t="n"/>
      <c r="AC1350" s="123" t="n"/>
      <c r="AD1350" s="119" t="n"/>
      <c r="AE1350" s="125" t="n"/>
      <c r="AF1350" s="124">
        <f>MONTH(O1350)</f>
        <v/>
      </c>
      <c r="AG1350" s="124">
        <f>VLOOKUP(IFERROR(MID(AE1350,1,(FIND(",",AE1350,1)-1)),AE1350),Facility_Region_Mapping,2,FALSE)</f>
        <v/>
      </c>
      <c r="AH1350" s="124" t="n"/>
      <c r="AI1350" s="124">
        <f>IF(C1350&lt;&gt;"",IF(M1350="ESM User",getInterfaceName($C1350),"NA"),"")</f>
        <v/>
      </c>
      <c r="AJ1350" s="116">
        <f>IF(Q1350&lt;&gt;"",DATE(YEAR(Q1350), MONTH(Q1350), DAY(Q1350)),"")</f>
        <v/>
      </c>
      <c r="AK1350" s="130">
        <f>IF(Q1350&lt;&gt;0,Q1350-N1350,TODAY()-N1350)</f>
        <v/>
      </c>
      <c r="AL1350" s="112">
        <f>IF(F1350="Re-assigned",0,IF(H1350="Closed",0,IF(H1350="Service Restored",0,IF(H1350="",0,1))))</f>
        <v/>
      </c>
      <c r="AM1350" s="124">
        <f>IF(AL1350=0,"",IF(AK1350&gt;20.99,"Aged","Non-Aged"))</f>
        <v/>
      </c>
      <c r="AN1350" s="112">
        <f>IF(Q1350&lt;&gt;"",MONTH(Q1350),"")</f>
        <v/>
      </c>
      <c r="AO1350" s="112">
        <f>IFERROR(VALUE(V1350),0)</f>
        <v/>
      </c>
    </row>
    <row customFormat="1" customHeight="1" ht="29.25" r="1351" s="112" spans="1:41">
      <c r="A1351" s="127" t="n"/>
      <c r="B1351" s="113" t="n"/>
      <c r="C1351" s="127" t="n"/>
      <c r="D1351" s="127" t="n"/>
      <c r="E1351" s="114">
        <f>IF(F1351 &lt;&gt; "",VLOOKUP(F1351,CategoryLookup,2,FALSE), "")</f>
        <v/>
      </c>
      <c r="F1351" s="126" t="n"/>
      <c r="G1351" s="127" t="n"/>
      <c r="H1351" s="127" t="n"/>
      <c r="I1351" s="127" t="n"/>
      <c r="J1351" s="127" t="n"/>
      <c r="K1351" s="127" t="n"/>
      <c r="L1351" s="127" t="n"/>
      <c r="M1351" s="127" t="n"/>
      <c r="N1351" s="120" t="n"/>
      <c r="O1351" s="120" t="n"/>
      <c r="P1351" s="120" t="n"/>
      <c r="Q1351" s="120" t="n"/>
      <c r="R1351" s="121" t="n"/>
      <c r="S1351" s="121" t="n"/>
      <c r="T1351" s="121" t="n"/>
      <c r="U1351" s="121" t="n"/>
      <c r="V1351" s="117">
        <f>IF(P1351="NA","NA",IF(P1351&lt;&gt;"",TEXT(P1351-N1351,"[h].mm"),""))</f>
        <v/>
      </c>
      <c r="W1351" s="118">
        <f>IF(AND(R1351="",S1351=""),"",R1351+S1351)</f>
        <v/>
      </c>
      <c r="X1351" s="116">
        <f>IF(O1351&lt;&gt;"",DATE(YEAR(O1351), MONTH(O1351), DAY(O1351)),"")</f>
        <v/>
      </c>
      <c r="Y1351" s="122" t="n"/>
      <c r="Z1351" s="123" t="n"/>
      <c r="AA1351" s="117">
        <f>IF(F1351="Re-assigned","NA",IF(W1351="","",IF(W1351&gt;=VLOOKUP(D1351,SLAMatrix,3,FALSE),"Yes",IF(W1351&lt;VLOOKUP(D1351,SLAMatrix,2,FALSE),"No","Internal"))))</f>
        <v/>
      </c>
      <c r="AB1351" s="123" t="n"/>
      <c r="AC1351" s="123" t="n"/>
      <c r="AD1351" s="119" t="n"/>
      <c r="AE1351" s="125" t="n"/>
      <c r="AF1351" s="124">
        <f>MONTH(O1351)</f>
        <v/>
      </c>
      <c r="AG1351" s="124">
        <f>VLOOKUP(IFERROR(MID(AE1351,1,(FIND(",",AE1351,1)-1)),AE1351),Facility_Region_Mapping,2,FALSE)</f>
        <v/>
      </c>
      <c r="AH1351" s="124" t="n"/>
      <c r="AI1351" s="124">
        <f>IF(C1351&lt;&gt;"",IF(M1351="ESM User",getInterfaceName($C1351),"NA"),"")</f>
        <v/>
      </c>
      <c r="AJ1351" s="116">
        <f>IF(Q1351&lt;&gt;"",DATE(YEAR(Q1351), MONTH(Q1351), DAY(Q1351)),"")</f>
        <v/>
      </c>
      <c r="AK1351" s="130">
        <f>IF(Q1351&lt;&gt;0,Q1351-N1351,TODAY()-N1351)</f>
        <v/>
      </c>
      <c r="AL1351" s="112">
        <f>IF(F1351="Re-assigned",0,IF(H1351="Closed",0,IF(H1351="Service Restored",0,IF(H1351="",0,1))))</f>
        <v/>
      </c>
      <c r="AM1351" s="124">
        <f>IF(AL1351=0,"",IF(AK1351&gt;20.99,"Aged","Non-Aged"))</f>
        <v/>
      </c>
      <c r="AN1351" s="112">
        <f>IF(Q1351&lt;&gt;"",MONTH(Q1351),"")</f>
        <v/>
      </c>
      <c r="AO1351" s="112">
        <f>IFERROR(VALUE(V1351),0)</f>
        <v/>
      </c>
    </row>
    <row customFormat="1" customHeight="1" ht="29.25" r="1352" s="112" spans="1:41">
      <c r="A1352" s="127" t="n"/>
      <c r="B1352" s="113" t="n"/>
      <c r="C1352" s="127" t="n"/>
      <c r="D1352" s="127" t="n"/>
      <c r="E1352" s="114">
        <f>IF(F1352 &lt;&gt; "",VLOOKUP(F1352,CategoryLookup,2,FALSE), "")</f>
        <v/>
      </c>
      <c r="F1352" s="126" t="n"/>
      <c r="G1352" s="127" t="n"/>
      <c r="H1352" s="127" t="n"/>
      <c r="I1352" s="127" t="n"/>
      <c r="J1352" s="127" t="n"/>
      <c r="K1352" s="127" t="n"/>
      <c r="L1352" s="127" t="n"/>
      <c r="M1352" s="127" t="n"/>
      <c r="N1352" s="120" t="n"/>
      <c r="O1352" s="120" t="n"/>
      <c r="P1352" s="120" t="n"/>
      <c r="Q1352" s="120" t="n"/>
      <c r="R1352" s="121" t="n"/>
      <c r="S1352" s="121" t="n"/>
      <c r="T1352" s="121" t="n"/>
      <c r="U1352" s="121" t="n"/>
      <c r="V1352" s="117">
        <f>IF(P1352="NA","NA",IF(P1352&lt;&gt;"",TEXT(P1352-N1352,"[h].mm"),""))</f>
        <v/>
      </c>
      <c r="W1352" s="118">
        <f>IF(AND(R1352="",S1352=""),"",R1352+S1352)</f>
        <v/>
      </c>
      <c r="X1352" s="116">
        <f>IF(O1352&lt;&gt;"",DATE(YEAR(O1352), MONTH(O1352), DAY(O1352)),"")</f>
        <v/>
      </c>
      <c r="Y1352" s="122" t="n"/>
      <c r="Z1352" s="123" t="n"/>
      <c r="AA1352" s="117">
        <f>IF(F1352="Re-assigned","NA",IF(W1352="","",IF(W1352&gt;=VLOOKUP(D1352,SLAMatrix,3,FALSE),"Yes",IF(W1352&lt;VLOOKUP(D1352,SLAMatrix,2,FALSE),"No","Internal"))))</f>
        <v/>
      </c>
      <c r="AB1352" s="123" t="n"/>
      <c r="AC1352" s="123" t="n"/>
      <c r="AD1352" s="119" t="n"/>
      <c r="AE1352" s="125" t="n"/>
      <c r="AF1352" s="124">
        <f>MONTH(O1352)</f>
        <v/>
      </c>
      <c r="AG1352" s="124">
        <f>VLOOKUP(IFERROR(MID(AE1352,1,(FIND(",",AE1352,1)-1)),AE1352),Facility_Region_Mapping,2,FALSE)</f>
        <v/>
      </c>
      <c r="AH1352" s="124" t="n"/>
      <c r="AI1352" s="124">
        <f>IF(C1352&lt;&gt;"",IF(M1352="ESM User",getInterfaceName($C1352),"NA"),"")</f>
        <v/>
      </c>
      <c r="AJ1352" s="116">
        <f>IF(Q1352&lt;&gt;"",DATE(YEAR(Q1352), MONTH(Q1352), DAY(Q1352)),"")</f>
        <v/>
      </c>
      <c r="AK1352" s="130">
        <f>IF(Q1352&lt;&gt;0,Q1352-N1352,TODAY()-N1352)</f>
        <v/>
      </c>
      <c r="AL1352" s="112">
        <f>IF(F1352="Re-assigned",0,IF(H1352="Closed",0,IF(H1352="Service Restored",0,IF(H1352="",0,1))))</f>
        <v/>
      </c>
      <c r="AM1352" s="124">
        <f>IF(AL1352=0,"",IF(AK1352&gt;20.99,"Aged","Non-Aged"))</f>
        <v/>
      </c>
      <c r="AN1352" s="112">
        <f>IF(Q1352&lt;&gt;"",MONTH(Q1352),"")</f>
        <v/>
      </c>
      <c r="AO1352" s="112">
        <f>IFERROR(VALUE(V1352),0)</f>
        <v/>
      </c>
    </row>
    <row customFormat="1" customHeight="1" ht="29.25" r="1353" s="112" spans="1:41">
      <c r="A1353" s="127" t="n"/>
      <c r="B1353" s="113" t="n"/>
      <c r="C1353" s="127" t="n"/>
      <c r="D1353" s="127" t="n"/>
      <c r="E1353" s="114">
        <f>IF(F1353 &lt;&gt; "",VLOOKUP(F1353,CategoryLookup,2,FALSE), "")</f>
        <v/>
      </c>
      <c r="F1353" s="126" t="n"/>
      <c r="G1353" s="127" t="n"/>
      <c r="H1353" s="127" t="n"/>
      <c r="I1353" s="127" t="n"/>
      <c r="J1353" s="127" t="n"/>
      <c r="K1353" s="127" t="n"/>
      <c r="L1353" s="127" t="n"/>
      <c r="M1353" s="127" t="n"/>
      <c r="N1353" s="120" t="n"/>
      <c r="O1353" s="120" t="n"/>
      <c r="P1353" s="120" t="n"/>
      <c r="Q1353" s="120" t="n"/>
      <c r="R1353" s="121" t="n"/>
      <c r="S1353" s="121" t="n"/>
      <c r="T1353" s="121" t="n"/>
      <c r="U1353" s="121" t="n"/>
      <c r="V1353" s="117">
        <f>IF(P1353="NA","NA",IF(P1353&lt;&gt;"",TEXT(P1353-N1353,"[h].mm"),""))</f>
        <v/>
      </c>
      <c r="W1353" s="118">
        <f>IF(AND(R1353="",S1353=""),"",R1353+S1353)</f>
        <v/>
      </c>
      <c r="X1353" s="116">
        <f>IF(O1353&lt;&gt;"",DATE(YEAR(O1353), MONTH(O1353), DAY(O1353)),"")</f>
        <v/>
      </c>
      <c r="Y1353" s="122" t="n"/>
      <c r="Z1353" s="123" t="n"/>
      <c r="AA1353" s="117">
        <f>IF(F1353="Re-assigned","NA",IF(W1353="","",IF(W1353&gt;=VLOOKUP(D1353,SLAMatrix,3,FALSE),"Yes",IF(W1353&lt;VLOOKUP(D1353,SLAMatrix,2,FALSE),"No","Internal"))))</f>
        <v/>
      </c>
      <c r="AB1353" s="123" t="n"/>
      <c r="AC1353" s="123" t="n"/>
      <c r="AD1353" s="119" t="n"/>
      <c r="AE1353" s="125" t="n"/>
      <c r="AF1353" s="124">
        <f>MONTH(O1353)</f>
        <v/>
      </c>
      <c r="AG1353" s="124">
        <f>VLOOKUP(IFERROR(MID(AE1353,1,(FIND(",",AE1353,1)-1)),AE1353),Facility_Region_Mapping,2,FALSE)</f>
        <v/>
      </c>
      <c r="AH1353" s="124" t="n"/>
      <c r="AI1353" s="124">
        <f>IF(C1353&lt;&gt;"",IF(M1353="ESM User",getInterfaceName($C1353),"NA"),"")</f>
        <v/>
      </c>
      <c r="AJ1353" s="116">
        <f>IF(Q1353&lt;&gt;"",DATE(YEAR(Q1353), MONTH(Q1353), DAY(Q1353)),"")</f>
        <v/>
      </c>
      <c r="AK1353" s="130">
        <f>IF(Q1353&lt;&gt;0,Q1353-N1353,TODAY()-N1353)</f>
        <v/>
      </c>
      <c r="AL1353" s="112">
        <f>IF(F1353="Re-assigned",0,IF(H1353="Closed",0,IF(H1353="Service Restored",0,IF(H1353="",0,1))))</f>
        <v/>
      </c>
      <c r="AM1353" s="124">
        <f>IF(AL1353=0,"",IF(AK1353&gt;20.99,"Aged","Non-Aged"))</f>
        <v/>
      </c>
      <c r="AN1353" s="112">
        <f>IF(Q1353&lt;&gt;"",MONTH(Q1353),"")</f>
        <v/>
      </c>
      <c r="AO1353" s="112">
        <f>IFERROR(VALUE(V1353),0)</f>
        <v/>
      </c>
    </row>
    <row customFormat="1" customHeight="1" ht="29.25" r="1354" s="112" spans="1:41">
      <c r="A1354" s="127" t="n"/>
      <c r="B1354" s="113" t="n"/>
      <c r="C1354" s="127" t="n"/>
      <c r="D1354" s="127" t="n"/>
      <c r="E1354" s="114">
        <f>IF(F1354 &lt;&gt; "",VLOOKUP(F1354,CategoryLookup,2,FALSE), "")</f>
        <v/>
      </c>
      <c r="F1354" s="126" t="n"/>
      <c r="G1354" s="127" t="n"/>
      <c r="H1354" s="127" t="n"/>
      <c r="I1354" s="127" t="n"/>
      <c r="J1354" s="127" t="n"/>
      <c r="K1354" s="127" t="n"/>
      <c r="L1354" s="127" t="n"/>
      <c r="M1354" s="127" t="n"/>
      <c r="N1354" s="120" t="n"/>
      <c r="O1354" s="120" t="n"/>
      <c r="P1354" s="120" t="n"/>
      <c r="Q1354" s="120" t="n"/>
      <c r="R1354" s="121" t="n"/>
      <c r="S1354" s="121" t="n"/>
      <c r="T1354" s="121" t="n"/>
      <c r="U1354" s="121" t="n"/>
      <c r="V1354" s="117">
        <f>IF(P1354="NA","NA",IF(P1354&lt;&gt;"",TEXT(P1354-N1354,"[h].mm"),""))</f>
        <v/>
      </c>
      <c r="W1354" s="118">
        <f>IF(AND(R1354="",S1354=""),"",R1354+S1354)</f>
        <v/>
      </c>
      <c r="X1354" s="116">
        <f>IF(O1354&lt;&gt;"",DATE(YEAR(O1354), MONTH(O1354), DAY(O1354)),"")</f>
        <v/>
      </c>
      <c r="Y1354" s="122" t="n"/>
      <c r="Z1354" s="123" t="n"/>
      <c r="AA1354" s="117">
        <f>IF(F1354="Re-assigned","NA",IF(W1354="","",IF(W1354&gt;=VLOOKUP(D1354,SLAMatrix,3,FALSE),"Yes",IF(W1354&lt;VLOOKUP(D1354,SLAMatrix,2,FALSE),"No","Internal"))))</f>
        <v/>
      </c>
      <c r="AB1354" s="123" t="n"/>
      <c r="AC1354" s="123" t="n"/>
      <c r="AD1354" s="119" t="n"/>
      <c r="AE1354" s="125" t="n"/>
      <c r="AF1354" s="124">
        <f>MONTH(O1354)</f>
        <v/>
      </c>
      <c r="AG1354" s="124">
        <f>VLOOKUP(IFERROR(MID(AE1354,1,(FIND(",",AE1354,1)-1)),AE1354),Facility_Region_Mapping,2,FALSE)</f>
        <v/>
      </c>
      <c r="AH1354" s="124" t="n"/>
      <c r="AI1354" s="124">
        <f>IF(C1354&lt;&gt;"",IF(M1354="ESM User",getInterfaceName($C1354),"NA"),"")</f>
        <v/>
      </c>
      <c r="AJ1354" s="116">
        <f>IF(Q1354&lt;&gt;"",DATE(YEAR(Q1354), MONTH(Q1354), DAY(Q1354)),"")</f>
        <v/>
      </c>
      <c r="AK1354" s="130">
        <f>IF(Q1354&lt;&gt;0,Q1354-N1354,TODAY()-N1354)</f>
        <v/>
      </c>
      <c r="AL1354" s="112">
        <f>IF(F1354="Re-assigned",0,IF(H1354="Closed",0,IF(H1354="Service Restored",0,IF(H1354="",0,1))))</f>
        <v/>
      </c>
      <c r="AM1354" s="124">
        <f>IF(AL1354=0,"",IF(AK1354&gt;20.99,"Aged","Non-Aged"))</f>
        <v/>
      </c>
      <c r="AN1354" s="112">
        <f>IF(Q1354&lt;&gt;"",MONTH(Q1354),"")</f>
        <v/>
      </c>
      <c r="AO1354" s="112">
        <f>IFERROR(VALUE(V1354),0)</f>
        <v/>
      </c>
    </row>
    <row customFormat="1" customHeight="1" ht="29.25" r="1355" s="112" spans="1:41">
      <c r="A1355" s="127" t="n"/>
      <c r="B1355" s="113" t="n"/>
      <c r="C1355" s="127" t="n"/>
      <c r="D1355" s="127" t="n"/>
      <c r="E1355" s="114">
        <f>IF(F1355 &lt;&gt; "",VLOOKUP(F1355,CategoryLookup,2,FALSE), "")</f>
        <v/>
      </c>
      <c r="F1355" s="126" t="n"/>
      <c r="G1355" s="127" t="n"/>
      <c r="H1355" s="127" t="n"/>
      <c r="I1355" s="127" t="n"/>
      <c r="J1355" s="127" t="n"/>
      <c r="K1355" s="127" t="n"/>
      <c r="L1355" s="127" t="n"/>
      <c r="M1355" s="127" t="n"/>
      <c r="N1355" s="120" t="n"/>
      <c r="O1355" s="120" t="n"/>
      <c r="P1355" s="120" t="n"/>
      <c r="Q1355" s="120" t="n"/>
      <c r="R1355" s="121" t="n"/>
      <c r="S1355" s="121" t="n"/>
      <c r="T1355" s="121" t="n"/>
      <c r="U1355" s="121" t="n"/>
      <c r="V1355" s="117">
        <f>IF(P1355="NA","NA",IF(P1355&lt;&gt;"",TEXT(P1355-N1355,"[h].mm"),""))</f>
        <v/>
      </c>
      <c r="W1355" s="118">
        <f>IF(AND(R1355="",S1355=""),"",R1355+S1355)</f>
        <v/>
      </c>
      <c r="X1355" s="116">
        <f>IF(O1355&lt;&gt;"",DATE(YEAR(O1355), MONTH(O1355), DAY(O1355)),"")</f>
        <v/>
      </c>
      <c r="Y1355" s="122" t="n"/>
      <c r="Z1355" s="123" t="n"/>
      <c r="AA1355" s="117">
        <f>IF(F1355="Re-assigned","NA",IF(W1355="","",IF(W1355&gt;=VLOOKUP(D1355,SLAMatrix,3,FALSE),"Yes",IF(W1355&lt;VLOOKUP(D1355,SLAMatrix,2,FALSE),"No","Internal"))))</f>
        <v/>
      </c>
      <c r="AB1355" s="123" t="n"/>
      <c r="AC1355" s="123" t="n"/>
      <c r="AD1355" s="119" t="n"/>
      <c r="AE1355" s="125" t="n"/>
      <c r="AF1355" s="124">
        <f>MONTH(O1355)</f>
        <v/>
      </c>
      <c r="AG1355" s="124">
        <f>VLOOKUP(IFERROR(MID(AE1355,1,(FIND(",",AE1355,1)-1)),AE1355),Facility_Region_Mapping,2,FALSE)</f>
        <v/>
      </c>
      <c r="AH1355" s="124" t="n"/>
      <c r="AI1355" s="124">
        <f>IF(C1355&lt;&gt;"",IF(M1355="ESM User",getInterfaceName($C1355),"NA"),"")</f>
        <v/>
      </c>
      <c r="AJ1355" s="116">
        <f>IF(Q1355&lt;&gt;"",DATE(YEAR(Q1355), MONTH(Q1355), DAY(Q1355)),"")</f>
        <v/>
      </c>
      <c r="AK1355" s="130">
        <f>IF(Q1355&lt;&gt;0,Q1355-N1355,TODAY()-N1355)</f>
        <v/>
      </c>
      <c r="AL1355" s="112">
        <f>IF(F1355="Re-assigned",0,IF(H1355="Closed",0,IF(H1355="Service Restored",0,IF(H1355="",0,1))))</f>
        <v/>
      </c>
      <c r="AM1355" s="124">
        <f>IF(AL1355=0,"",IF(AK1355&gt;20.99,"Aged","Non-Aged"))</f>
        <v/>
      </c>
      <c r="AN1355" s="112">
        <f>IF(Q1355&lt;&gt;"",MONTH(Q1355),"")</f>
        <v/>
      </c>
      <c r="AO1355" s="112">
        <f>IFERROR(VALUE(V1355),0)</f>
        <v/>
      </c>
    </row>
    <row customFormat="1" customHeight="1" ht="29.25" r="1356" s="112" spans="1:41">
      <c r="A1356" s="127" t="n"/>
      <c r="B1356" s="113" t="n"/>
      <c r="C1356" s="127" t="n"/>
      <c r="D1356" s="127" t="n"/>
      <c r="E1356" s="114">
        <f>IF(F1356 &lt;&gt; "",VLOOKUP(F1356,CategoryLookup,2,FALSE), "")</f>
        <v/>
      </c>
      <c r="F1356" s="126" t="n"/>
      <c r="G1356" s="127" t="n"/>
      <c r="H1356" s="127" t="n"/>
      <c r="I1356" s="127" t="n"/>
      <c r="J1356" s="127" t="n"/>
      <c r="K1356" s="127" t="n"/>
      <c r="L1356" s="127" t="n"/>
      <c r="M1356" s="127" t="n"/>
      <c r="N1356" s="120" t="n"/>
      <c r="O1356" s="120" t="n"/>
      <c r="P1356" s="120" t="n"/>
      <c r="Q1356" s="120" t="n"/>
      <c r="R1356" s="121" t="n"/>
      <c r="S1356" s="121" t="n"/>
      <c r="T1356" s="121" t="n"/>
      <c r="U1356" s="121" t="n"/>
      <c r="V1356" s="117">
        <f>IF(P1356="NA","NA",IF(P1356&lt;&gt;"",TEXT(P1356-N1356,"[h].mm"),""))</f>
        <v/>
      </c>
      <c r="W1356" s="118">
        <f>IF(AND(R1356="",S1356=""),"",R1356+S1356)</f>
        <v/>
      </c>
      <c r="X1356" s="116">
        <f>IF(O1356&lt;&gt;"",DATE(YEAR(O1356), MONTH(O1356), DAY(O1356)),"")</f>
        <v/>
      </c>
      <c r="Y1356" s="122" t="n"/>
      <c r="Z1356" s="123" t="n"/>
      <c r="AA1356" s="117">
        <f>IF(F1356="Re-assigned","NA",IF(W1356="","",IF(W1356&gt;=VLOOKUP(D1356,SLAMatrix,3,FALSE),"Yes",IF(W1356&lt;VLOOKUP(D1356,SLAMatrix,2,FALSE),"No","Internal"))))</f>
        <v/>
      </c>
      <c r="AB1356" s="123" t="n"/>
      <c r="AC1356" s="123" t="n"/>
      <c r="AD1356" s="119" t="n"/>
      <c r="AE1356" s="125" t="n"/>
      <c r="AF1356" s="124">
        <f>MONTH(O1356)</f>
        <v/>
      </c>
      <c r="AG1356" s="124">
        <f>VLOOKUP(IFERROR(MID(AE1356,1,(FIND(",",AE1356,1)-1)),AE1356),Facility_Region_Mapping,2,FALSE)</f>
        <v/>
      </c>
      <c r="AH1356" s="124" t="n"/>
      <c r="AI1356" s="124">
        <f>IF(C1356&lt;&gt;"",IF(M1356="ESM User",getInterfaceName($C1356),"NA"),"")</f>
        <v/>
      </c>
      <c r="AJ1356" s="116">
        <f>IF(Q1356&lt;&gt;"",DATE(YEAR(Q1356), MONTH(Q1356), DAY(Q1356)),"")</f>
        <v/>
      </c>
      <c r="AK1356" s="130">
        <f>IF(Q1356&lt;&gt;0,Q1356-N1356,TODAY()-N1356)</f>
        <v/>
      </c>
      <c r="AL1356" s="112">
        <f>IF(F1356="Re-assigned",0,IF(H1356="Closed",0,IF(H1356="Service Restored",0,IF(H1356="",0,1))))</f>
        <v/>
      </c>
      <c r="AM1356" s="124">
        <f>IF(AL1356=0,"",IF(AK1356&gt;20.99,"Aged","Non-Aged"))</f>
        <v/>
      </c>
      <c r="AN1356" s="112">
        <f>IF(Q1356&lt;&gt;"",MONTH(Q1356),"")</f>
        <v/>
      </c>
      <c r="AO1356" s="112">
        <f>IFERROR(VALUE(V1356),0)</f>
        <v/>
      </c>
    </row>
    <row customFormat="1" customHeight="1" ht="29.25" r="1357" s="112" spans="1:41">
      <c r="A1357" s="127" t="n"/>
      <c r="B1357" s="113" t="n"/>
      <c r="C1357" s="127" t="n"/>
      <c r="D1357" s="127" t="n"/>
      <c r="E1357" s="114">
        <f>IF(F1357 &lt;&gt; "",VLOOKUP(F1357,CategoryLookup,2,FALSE), "")</f>
        <v/>
      </c>
      <c r="F1357" s="126" t="n"/>
      <c r="G1357" s="127" t="n"/>
      <c r="H1357" s="127" t="n"/>
      <c r="I1357" s="127" t="n"/>
      <c r="J1357" s="127" t="n"/>
      <c r="K1357" s="127" t="n"/>
      <c r="L1357" s="127" t="n"/>
      <c r="M1357" s="127" t="n"/>
      <c r="N1357" s="120" t="n"/>
      <c r="O1357" s="120" t="n"/>
      <c r="P1357" s="120" t="n"/>
      <c r="Q1357" s="120" t="n"/>
      <c r="R1357" s="121" t="n"/>
      <c r="S1357" s="121" t="n"/>
      <c r="T1357" s="121" t="n"/>
      <c r="U1357" s="121" t="n"/>
      <c r="V1357" s="117">
        <f>IF(P1357="NA","NA",IF(P1357&lt;&gt;"",TEXT(P1357-N1357,"[h].mm"),""))</f>
        <v/>
      </c>
      <c r="W1357" s="118">
        <f>IF(AND(R1357="",S1357=""),"",R1357+S1357)</f>
        <v/>
      </c>
      <c r="X1357" s="116">
        <f>IF(O1357&lt;&gt;"",DATE(YEAR(O1357), MONTH(O1357), DAY(O1357)),"")</f>
        <v/>
      </c>
      <c r="Y1357" s="122" t="n"/>
      <c r="Z1357" s="123" t="n"/>
      <c r="AA1357" s="117">
        <f>IF(F1357="Re-assigned","NA",IF(W1357="","",IF(W1357&gt;=VLOOKUP(D1357,SLAMatrix,3,FALSE),"Yes",IF(W1357&lt;VLOOKUP(D1357,SLAMatrix,2,FALSE),"No","Internal"))))</f>
        <v/>
      </c>
      <c r="AB1357" s="123" t="n"/>
      <c r="AC1357" s="123" t="n"/>
      <c r="AD1357" s="119" t="n"/>
      <c r="AE1357" s="125" t="n"/>
      <c r="AF1357" s="124">
        <f>MONTH(O1357)</f>
        <v/>
      </c>
      <c r="AG1357" s="124">
        <f>VLOOKUP(IFERROR(MID(AE1357,1,(FIND(",",AE1357,1)-1)),AE1357),Facility_Region_Mapping,2,FALSE)</f>
        <v/>
      </c>
      <c r="AH1357" s="124" t="n"/>
      <c r="AI1357" s="124">
        <f>IF(C1357&lt;&gt;"",IF(M1357="ESM User",getInterfaceName($C1357),"NA"),"")</f>
        <v/>
      </c>
      <c r="AJ1357" s="116">
        <f>IF(Q1357&lt;&gt;"",DATE(YEAR(Q1357), MONTH(Q1357), DAY(Q1357)),"")</f>
        <v/>
      </c>
      <c r="AK1357" s="130">
        <f>IF(Q1357&lt;&gt;0,Q1357-N1357,TODAY()-N1357)</f>
        <v/>
      </c>
      <c r="AL1357" s="112">
        <f>IF(F1357="Re-assigned",0,IF(H1357="Closed",0,IF(H1357="Service Restored",0,IF(H1357="",0,1))))</f>
        <v/>
      </c>
      <c r="AM1357" s="124">
        <f>IF(AL1357=0,"",IF(AK1357&gt;20.99,"Aged","Non-Aged"))</f>
        <v/>
      </c>
      <c r="AN1357" s="112">
        <f>IF(Q1357&lt;&gt;"",MONTH(Q1357),"")</f>
        <v/>
      </c>
      <c r="AO1357" s="112">
        <f>IFERROR(VALUE(V1357),0)</f>
        <v/>
      </c>
    </row>
    <row customFormat="1" customHeight="1" ht="29.25" r="1358" s="112" spans="1:41">
      <c r="A1358" s="127" t="n"/>
      <c r="B1358" s="113" t="n"/>
      <c r="C1358" s="127" t="n"/>
      <c r="D1358" s="127" t="n"/>
      <c r="E1358" s="114">
        <f>IF(F1358 &lt;&gt; "",VLOOKUP(F1358,CategoryLookup,2,FALSE), "")</f>
        <v/>
      </c>
      <c r="F1358" s="126" t="n"/>
      <c r="G1358" s="127" t="n"/>
      <c r="H1358" s="127" t="n"/>
      <c r="I1358" s="127" t="n"/>
      <c r="J1358" s="127" t="n"/>
      <c r="K1358" s="127" t="n"/>
      <c r="L1358" s="127" t="n"/>
      <c r="M1358" s="127" t="n"/>
      <c r="N1358" s="120" t="n"/>
      <c r="O1358" s="120" t="n"/>
      <c r="P1358" s="120" t="n"/>
      <c r="Q1358" s="120" t="n"/>
      <c r="R1358" s="121" t="n"/>
      <c r="S1358" s="121" t="n"/>
      <c r="T1358" s="121" t="n"/>
      <c r="U1358" s="121" t="n"/>
      <c r="V1358" s="117">
        <f>IF(P1358="NA","NA",IF(P1358&lt;&gt;"",TEXT(P1358-N1358,"[h].mm"),""))</f>
        <v/>
      </c>
      <c r="W1358" s="118">
        <f>IF(AND(R1358="",S1358=""),"",R1358+S1358)</f>
        <v/>
      </c>
      <c r="X1358" s="116">
        <f>IF(O1358&lt;&gt;"",DATE(YEAR(O1358), MONTH(O1358), DAY(O1358)),"")</f>
        <v/>
      </c>
      <c r="Y1358" s="122" t="n"/>
      <c r="Z1358" s="123" t="n"/>
      <c r="AA1358" s="117">
        <f>IF(F1358="Re-assigned","NA",IF(W1358="","",IF(W1358&gt;=VLOOKUP(D1358,SLAMatrix,3,FALSE),"Yes",IF(W1358&lt;VLOOKUP(D1358,SLAMatrix,2,FALSE),"No","Internal"))))</f>
        <v/>
      </c>
      <c r="AB1358" s="123" t="n"/>
      <c r="AC1358" s="123" t="n"/>
      <c r="AD1358" s="119" t="n"/>
      <c r="AE1358" s="125" t="n"/>
      <c r="AF1358" s="124">
        <f>MONTH(O1358)</f>
        <v/>
      </c>
      <c r="AG1358" s="124">
        <f>VLOOKUP(IFERROR(MID(AE1358,1,(FIND(",",AE1358,1)-1)),AE1358),Facility_Region_Mapping,2,FALSE)</f>
        <v/>
      </c>
      <c r="AH1358" s="124" t="n"/>
      <c r="AI1358" s="124">
        <f>IF(C1358&lt;&gt;"",IF(M1358="ESM User",getInterfaceName($C1358),"NA"),"")</f>
        <v/>
      </c>
      <c r="AJ1358" s="116">
        <f>IF(Q1358&lt;&gt;"",DATE(YEAR(Q1358), MONTH(Q1358), DAY(Q1358)),"")</f>
        <v/>
      </c>
      <c r="AK1358" s="130">
        <f>IF(Q1358&lt;&gt;0,Q1358-N1358,TODAY()-N1358)</f>
        <v/>
      </c>
      <c r="AL1358" s="112">
        <f>IF(F1358="Re-assigned",0,IF(H1358="Closed",0,IF(H1358="Service Restored",0,IF(H1358="",0,1))))</f>
        <v/>
      </c>
      <c r="AM1358" s="124">
        <f>IF(AL1358=0,"",IF(AK1358&gt;20.99,"Aged","Non-Aged"))</f>
        <v/>
      </c>
      <c r="AN1358" s="112">
        <f>IF(Q1358&lt;&gt;"",MONTH(Q1358),"")</f>
        <v/>
      </c>
      <c r="AO1358" s="112">
        <f>IFERROR(VALUE(V1358),0)</f>
        <v/>
      </c>
    </row>
    <row customFormat="1" customHeight="1" ht="29.25" r="1359" s="112" spans="1:41">
      <c r="A1359" s="127" t="n"/>
      <c r="B1359" s="113" t="n"/>
      <c r="C1359" s="127" t="n"/>
      <c r="D1359" s="127" t="n"/>
      <c r="E1359" s="114">
        <f>IF(F1359 &lt;&gt; "",VLOOKUP(F1359,CategoryLookup,2,FALSE), "")</f>
        <v/>
      </c>
      <c r="F1359" s="126" t="n"/>
      <c r="G1359" s="127" t="n"/>
      <c r="H1359" s="127" t="n"/>
      <c r="I1359" s="127" t="n"/>
      <c r="J1359" s="127" t="n"/>
      <c r="K1359" s="127" t="n"/>
      <c r="L1359" s="127" t="n"/>
      <c r="M1359" s="127" t="n"/>
      <c r="N1359" s="120" t="n"/>
      <c r="O1359" s="120" t="n"/>
      <c r="P1359" s="120" t="n"/>
      <c r="Q1359" s="120" t="n"/>
      <c r="R1359" s="121" t="n"/>
      <c r="S1359" s="121" t="n"/>
      <c r="T1359" s="121" t="n"/>
      <c r="U1359" s="121" t="n"/>
      <c r="V1359" s="117">
        <f>IF(P1359="NA","NA",IF(P1359&lt;&gt;"",TEXT(P1359-N1359,"[h].mm"),""))</f>
        <v/>
      </c>
      <c r="W1359" s="118">
        <f>IF(AND(R1359="",S1359=""),"",R1359+S1359)</f>
        <v/>
      </c>
      <c r="X1359" s="116">
        <f>IF(O1359&lt;&gt;"",DATE(YEAR(O1359), MONTH(O1359), DAY(O1359)),"")</f>
        <v/>
      </c>
      <c r="Y1359" s="122" t="n"/>
      <c r="Z1359" s="123" t="n"/>
      <c r="AA1359" s="117">
        <f>IF(F1359="Re-assigned","NA",IF(W1359="","",IF(W1359&gt;=VLOOKUP(D1359,SLAMatrix,3,FALSE),"Yes",IF(W1359&lt;VLOOKUP(D1359,SLAMatrix,2,FALSE),"No","Internal"))))</f>
        <v/>
      </c>
      <c r="AB1359" s="123" t="n"/>
      <c r="AC1359" s="123" t="n"/>
      <c r="AD1359" s="119" t="n"/>
      <c r="AE1359" s="125" t="n"/>
      <c r="AF1359" s="124">
        <f>MONTH(O1359)</f>
        <v/>
      </c>
      <c r="AG1359" s="124">
        <f>VLOOKUP(IFERROR(MID(AE1359,1,(FIND(",",AE1359,1)-1)),AE1359),Facility_Region_Mapping,2,FALSE)</f>
        <v/>
      </c>
      <c r="AH1359" s="124" t="n"/>
      <c r="AI1359" s="124">
        <f>IF(C1359&lt;&gt;"",IF(M1359="ESM User",getInterfaceName($C1359),"NA"),"")</f>
        <v/>
      </c>
      <c r="AJ1359" s="116">
        <f>IF(Q1359&lt;&gt;"",DATE(YEAR(Q1359), MONTH(Q1359), DAY(Q1359)),"")</f>
        <v/>
      </c>
      <c r="AK1359" s="130">
        <f>IF(Q1359&lt;&gt;0,Q1359-N1359,TODAY()-N1359)</f>
        <v/>
      </c>
      <c r="AL1359" s="112">
        <f>IF(F1359="Re-assigned",0,IF(H1359="Closed",0,IF(H1359="Service Restored",0,IF(H1359="",0,1))))</f>
        <v/>
      </c>
      <c r="AM1359" s="124">
        <f>IF(AL1359=0,"",IF(AK1359&gt;20.99,"Aged","Non-Aged"))</f>
        <v/>
      </c>
      <c r="AN1359" s="112">
        <f>IF(Q1359&lt;&gt;"",MONTH(Q1359),"")</f>
        <v/>
      </c>
      <c r="AO1359" s="112">
        <f>IFERROR(VALUE(V1359),0)</f>
        <v/>
      </c>
    </row>
    <row customFormat="1" customHeight="1" ht="29.25" r="1360" s="112" spans="1:41">
      <c r="A1360" s="127" t="n"/>
      <c r="B1360" s="113" t="n"/>
      <c r="C1360" s="127" t="n"/>
      <c r="D1360" s="127" t="n"/>
      <c r="E1360" s="114">
        <f>IF(F1360 &lt;&gt; "",VLOOKUP(F1360,CategoryLookup,2,FALSE), "")</f>
        <v/>
      </c>
      <c r="F1360" s="126" t="n"/>
      <c r="G1360" s="127" t="n"/>
      <c r="H1360" s="127" t="n"/>
      <c r="I1360" s="127" t="n"/>
      <c r="J1360" s="127" t="n"/>
      <c r="K1360" s="127" t="n"/>
      <c r="L1360" s="127" t="n"/>
      <c r="M1360" s="127" t="n"/>
      <c r="N1360" s="120" t="n"/>
      <c r="O1360" s="120" t="n"/>
      <c r="P1360" s="120" t="n"/>
      <c r="Q1360" s="120" t="n"/>
      <c r="R1360" s="121" t="n"/>
      <c r="S1360" s="121" t="n"/>
      <c r="T1360" s="121" t="n"/>
      <c r="U1360" s="121" t="n"/>
      <c r="V1360" s="117">
        <f>IF(P1360="NA","NA",IF(P1360&lt;&gt;"",TEXT(P1360-N1360,"[h].mm"),""))</f>
        <v/>
      </c>
      <c r="W1360" s="118">
        <f>IF(AND(R1360="",S1360=""),"",R1360+S1360)</f>
        <v/>
      </c>
      <c r="X1360" s="116">
        <f>IF(O1360&lt;&gt;"",DATE(YEAR(O1360), MONTH(O1360), DAY(O1360)),"")</f>
        <v/>
      </c>
      <c r="Y1360" s="122" t="n"/>
      <c r="Z1360" s="123" t="n"/>
      <c r="AA1360" s="117">
        <f>IF(F1360="Re-assigned","NA",IF(W1360="","",IF(W1360&gt;=VLOOKUP(D1360,SLAMatrix,3,FALSE),"Yes",IF(W1360&lt;VLOOKUP(D1360,SLAMatrix,2,FALSE),"No","Internal"))))</f>
        <v/>
      </c>
      <c r="AB1360" s="123" t="n"/>
      <c r="AC1360" s="123" t="n"/>
      <c r="AD1360" s="119" t="n"/>
      <c r="AE1360" s="125" t="n"/>
      <c r="AF1360" s="124">
        <f>MONTH(O1360)</f>
        <v/>
      </c>
      <c r="AG1360" s="124">
        <f>VLOOKUP(IFERROR(MID(AE1360,1,(FIND(",",AE1360,1)-1)),AE1360),Facility_Region_Mapping,2,FALSE)</f>
        <v/>
      </c>
      <c r="AH1360" s="124" t="n"/>
      <c r="AI1360" s="124">
        <f>IF(C1360&lt;&gt;"",IF(M1360="ESM User",getInterfaceName($C1360),"NA"),"")</f>
        <v/>
      </c>
      <c r="AJ1360" s="116">
        <f>IF(Q1360&lt;&gt;"",DATE(YEAR(Q1360), MONTH(Q1360), DAY(Q1360)),"")</f>
        <v/>
      </c>
      <c r="AK1360" s="130">
        <f>IF(Q1360&lt;&gt;0,Q1360-N1360,TODAY()-N1360)</f>
        <v/>
      </c>
      <c r="AL1360" s="112">
        <f>IF(F1360="Re-assigned",0,IF(H1360="Closed",0,IF(H1360="Service Restored",0,IF(H1360="",0,1))))</f>
        <v/>
      </c>
      <c r="AM1360" s="124">
        <f>IF(AL1360=0,"",IF(AK1360&gt;20.99,"Aged","Non-Aged"))</f>
        <v/>
      </c>
      <c r="AN1360" s="112">
        <f>IF(Q1360&lt;&gt;"",MONTH(Q1360),"")</f>
        <v/>
      </c>
      <c r="AO1360" s="112">
        <f>IFERROR(VALUE(V1360),0)</f>
        <v/>
      </c>
    </row>
    <row customFormat="1" customHeight="1" ht="29.25" r="1361" s="112" spans="1:41">
      <c r="A1361" s="127" t="n"/>
      <c r="B1361" s="113" t="n"/>
      <c r="C1361" s="127" t="n"/>
      <c r="D1361" s="127" t="n"/>
      <c r="E1361" s="114">
        <f>IF(F1361 &lt;&gt; "",VLOOKUP(F1361,CategoryLookup,2,FALSE), "")</f>
        <v/>
      </c>
      <c r="F1361" s="126" t="n"/>
      <c r="G1361" s="127" t="n"/>
      <c r="H1361" s="127" t="n"/>
      <c r="I1361" s="127" t="n"/>
      <c r="J1361" s="127" t="n"/>
      <c r="K1361" s="127" t="n"/>
      <c r="L1361" s="127" t="n"/>
      <c r="M1361" s="127" t="n"/>
      <c r="N1361" s="120" t="n"/>
      <c r="O1361" s="120" t="n"/>
      <c r="P1361" s="120" t="n"/>
      <c r="Q1361" s="120" t="n"/>
      <c r="R1361" s="121" t="n"/>
      <c r="S1361" s="121" t="n"/>
      <c r="T1361" s="121" t="n"/>
      <c r="U1361" s="121" t="n"/>
      <c r="V1361" s="117">
        <f>IF(P1361="NA","NA",IF(P1361&lt;&gt;"",TEXT(P1361-N1361,"[h].mm"),""))</f>
        <v/>
      </c>
      <c r="W1361" s="118">
        <f>IF(AND(R1361="",S1361=""),"",R1361+S1361)</f>
        <v/>
      </c>
      <c r="X1361" s="116">
        <f>IF(O1361&lt;&gt;"",DATE(YEAR(O1361), MONTH(O1361), DAY(O1361)),"")</f>
        <v/>
      </c>
      <c r="Y1361" s="122" t="n"/>
      <c r="Z1361" s="123" t="n"/>
      <c r="AA1361" s="117">
        <f>IF(F1361="Re-assigned","NA",IF(W1361="","",IF(W1361&gt;=VLOOKUP(D1361,SLAMatrix,3,FALSE),"Yes",IF(W1361&lt;VLOOKUP(D1361,SLAMatrix,2,FALSE),"No","Internal"))))</f>
        <v/>
      </c>
      <c r="AB1361" s="123" t="n"/>
      <c r="AC1361" s="123" t="n"/>
      <c r="AD1361" s="119" t="n"/>
      <c r="AE1361" s="125" t="n"/>
      <c r="AF1361" s="124">
        <f>MONTH(O1361)</f>
        <v/>
      </c>
      <c r="AG1361" s="124">
        <f>VLOOKUP(IFERROR(MID(AE1361,1,(FIND(",",AE1361,1)-1)),AE1361),Facility_Region_Mapping,2,FALSE)</f>
        <v/>
      </c>
      <c r="AH1361" s="124" t="n"/>
      <c r="AI1361" s="124">
        <f>IF(C1361&lt;&gt;"",IF(M1361="ESM User",getInterfaceName($C1361),"NA"),"")</f>
        <v/>
      </c>
      <c r="AJ1361" s="116">
        <f>IF(Q1361&lt;&gt;"",DATE(YEAR(Q1361), MONTH(Q1361), DAY(Q1361)),"")</f>
        <v/>
      </c>
      <c r="AK1361" s="130">
        <f>IF(Q1361&lt;&gt;0,Q1361-N1361,TODAY()-N1361)</f>
        <v/>
      </c>
      <c r="AL1361" s="112">
        <f>IF(F1361="Re-assigned",0,IF(H1361="Closed",0,IF(H1361="Service Restored",0,IF(H1361="",0,1))))</f>
        <v/>
      </c>
      <c r="AM1361" s="124">
        <f>IF(AL1361=0,"",IF(AK1361&gt;20.99,"Aged","Non-Aged"))</f>
        <v/>
      </c>
      <c r="AN1361" s="112">
        <f>IF(Q1361&lt;&gt;"",MONTH(Q1361),"")</f>
        <v/>
      </c>
      <c r="AO1361" s="112">
        <f>IFERROR(VALUE(V1361),0)</f>
        <v/>
      </c>
    </row>
    <row customFormat="1" customHeight="1" ht="29.25" r="1362" s="112" spans="1:41">
      <c r="A1362" s="127" t="n"/>
      <c r="B1362" s="113" t="n"/>
      <c r="C1362" s="127" t="n"/>
      <c r="D1362" s="127" t="n"/>
      <c r="E1362" s="114">
        <f>IF(F1362 &lt;&gt; "",VLOOKUP(F1362,CategoryLookup,2,FALSE), "")</f>
        <v/>
      </c>
      <c r="F1362" s="126" t="n"/>
      <c r="G1362" s="127" t="n"/>
      <c r="H1362" s="127" t="n"/>
      <c r="I1362" s="127" t="n"/>
      <c r="J1362" s="127" t="n"/>
      <c r="K1362" s="127" t="n"/>
      <c r="L1362" s="127" t="n"/>
      <c r="M1362" s="127" t="n"/>
      <c r="N1362" s="120" t="n"/>
      <c r="O1362" s="120" t="n"/>
      <c r="P1362" s="120" t="n"/>
      <c r="Q1362" s="120" t="n"/>
      <c r="R1362" s="121" t="n"/>
      <c r="S1362" s="121" t="n"/>
      <c r="T1362" s="121" t="n"/>
      <c r="U1362" s="121" t="n"/>
      <c r="V1362" s="117">
        <f>IF(P1362="NA","NA",IF(P1362&lt;&gt;"",TEXT(P1362-N1362,"[h].mm"),""))</f>
        <v/>
      </c>
      <c r="W1362" s="118">
        <f>IF(AND(R1362="",S1362=""),"",R1362+S1362)</f>
        <v/>
      </c>
      <c r="X1362" s="116">
        <f>IF(O1362&lt;&gt;"",DATE(YEAR(O1362), MONTH(O1362), DAY(O1362)),"")</f>
        <v/>
      </c>
      <c r="Y1362" s="122" t="n"/>
      <c r="Z1362" s="123" t="n"/>
      <c r="AA1362" s="117">
        <f>IF(F1362="Re-assigned","NA",IF(W1362="","",IF(W1362&gt;=VLOOKUP(D1362,SLAMatrix,3,FALSE),"Yes",IF(W1362&lt;VLOOKUP(D1362,SLAMatrix,2,FALSE),"No","Internal"))))</f>
        <v/>
      </c>
      <c r="AB1362" s="123" t="n"/>
      <c r="AC1362" s="123" t="n"/>
      <c r="AD1362" s="119" t="n"/>
      <c r="AE1362" s="125" t="n"/>
      <c r="AF1362" s="124">
        <f>MONTH(O1362)</f>
        <v/>
      </c>
      <c r="AG1362" s="124">
        <f>VLOOKUP(IFERROR(MID(AE1362,1,(FIND(",",AE1362,1)-1)),AE1362),Facility_Region_Mapping,2,FALSE)</f>
        <v/>
      </c>
      <c r="AH1362" s="124" t="n"/>
      <c r="AI1362" s="124">
        <f>IF(C1362&lt;&gt;"",IF(M1362="ESM User",getInterfaceName($C1362),"NA"),"")</f>
        <v/>
      </c>
      <c r="AJ1362" s="116">
        <f>IF(Q1362&lt;&gt;"",DATE(YEAR(Q1362), MONTH(Q1362), DAY(Q1362)),"")</f>
        <v/>
      </c>
      <c r="AK1362" s="130">
        <f>IF(Q1362&lt;&gt;0,Q1362-N1362,TODAY()-N1362)</f>
        <v/>
      </c>
      <c r="AL1362" s="112">
        <f>IF(F1362="Re-assigned",0,IF(H1362="Closed",0,IF(H1362="Service Restored",0,IF(H1362="",0,1))))</f>
        <v/>
      </c>
      <c r="AM1362" s="124">
        <f>IF(AL1362=0,"",IF(AK1362&gt;20.99,"Aged","Non-Aged"))</f>
        <v/>
      </c>
      <c r="AN1362" s="112">
        <f>IF(Q1362&lt;&gt;"",MONTH(Q1362),"")</f>
        <v/>
      </c>
      <c r="AO1362" s="112">
        <f>IFERROR(VALUE(V1362),0)</f>
        <v/>
      </c>
    </row>
    <row customFormat="1" customHeight="1" ht="29.25" r="1363" s="112" spans="1:41">
      <c r="A1363" s="127" t="n"/>
      <c r="B1363" s="113" t="n"/>
      <c r="C1363" s="127" t="n"/>
      <c r="D1363" s="127" t="n"/>
      <c r="E1363" s="114">
        <f>IF(F1363 &lt;&gt; "",VLOOKUP(F1363,CategoryLookup,2,FALSE), "")</f>
        <v/>
      </c>
      <c r="F1363" s="126" t="n"/>
      <c r="G1363" s="127" t="n"/>
      <c r="H1363" s="127" t="n"/>
      <c r="I1363" s="127" t="n"/>
      <c r="J1363" s="127" t="n"/>
      <c r="K1363" s="127" t="n"/>
      <c r="L1363" s="127" t="n"/>
      <c r="M1363" s="127" t="n"/>
      <c r="N1363" s="120" t="n"/>
      <c r="O1363" s="120" t="n"/>
      <c r="P1363" s="120" t="n"/>
      <c r="Q1363" s="120" t="n"/>
      <c r="R1363" s="121" t="n"/>
      <c r="S1363" s="121" t="n"/>
      <c r="T1363" s="121" t="n"/>
      <c r="U1363" s="121" t="n"/>
      <c r="V1363" s="117">
        <f>IF(P1363="NA","NA",IF(P1363&lt;&gt;"",TEXT(P1363-N1363,"[h].mm"),""))</f>
        <v/>
      </c>
      <c r="W1363" s="118">
        <f>IF(AND(R1363="",S1363=""),"",R1363+S1363)</f>
        <v/>
      </c>
      <c r="X1363" s="116">
        <f>IF(O1363&lt;&gt;"",DATE(YEAR(O1363), MONTH(O1363), DAY(O1363)),"")</f>
        <v/>
      </c>
      <c r="Y1363" s="122" t="n"/>
      <c r="Z1363" s="123" t="n"/>
      <c r="AA1363" s="117">
        <f>IF(F1363="Re-assigned","NA",IF(W1363="","",IF(W1363&gt;=VLOOKUP(D1363,SLAMatrix,3,FALSE),"Yes",IF(W1363&lt;VLOOKUP(D1363,SLAMatrix,2,FALSE),"No","Internal"))))</f>
        <v/>
      </c>
      <c r="AB1363" s="123" t="n"/>
      <c r="AC1363" s="123" t="n"/>
      <c r="AD1363" s="119" t="n"/>
      <c r="AE1363" s="125" t="n"/>
      <c r="AF1363" s="124">
        <f>MONTH(O1363)</f>
        <v/>
      </c>
      <c r="AG1363" s="124">
        <f>VLOOKUP(IFERROR(MID(AE1363,1,(FIND(",",AE1363,1)-1)),AE1363),Facility_Region_Mapping,2,FALSE)</f>
        <v/>
      </c>
      <c r="AH1363" s="124" t="n"/>
      <c r="AI1363" s="124">
        <f>IF(C1363&lt;&gt;"",IF(M1363="ESM User",getInterfaceName($C1363),"NA"),"")</f>
        <v/>
      </c>
      <c r="AJ1363" s="116">
        <f>IF(Q1363&lt;&gt;"",DATE(YEAR(Q1363), MONTH(Q1363), DAY(Q1363)),"")</f>
        <v/>
      </c>
      <c r="AK1363" s="130">
        <f>IF(Q1363&lt;&gt;0,Q1363-N1363,TODAY()-N1363)</f>
        <v/>
      </c>
      <c r="AL1363" s="112">
        <f>IF(F1363="Re-assigned",0,IF(H1363="Closed",0,IF(H1363="Service Restored",0,IF(H1363="",0,1))))</f>
        <v/>
      </c>
      <c r="AM1363" s="124">
        <f>IF(AL1363=0,"",IF(AK1363&gt;20.99,"Aged","Non-Aged"))</f>
        <v/>
      </c>
      <c r="AN1363" s="112">
        <f>IF(Q1363&lt;&gt;"",MONTH(Q1363),"")</f>
        <v/>
      </c>
      <c r="AO1363" s="112">
        <f>IFERROR(VALUE(V1363),0)</f>
        <v/>
      </c>
    </row>
    <row customFormat="1" customHeight="1" ht="29.25" r="1364" s="112" spans="1:41">
      <c r="A1364" s="127" t="n"/>
      <c r="B1364" s="113" t="n"/>
      <c r="C1364" s="127" t="n"/>
      <c r="D1364" s="127" t="n"/>
      <c r="E1364" s="114">
        <f>IF(F1364 &lt;&gt; "",VLOOKUP(F1364,CategoryLookup,2,FALSE), "")</f>
        <v/>
      </c>
      <c r="F1364" s="126" t="n"/>
      <c r="G1364" s="127" t="n"/>
      <c r="H1364" s="127" t="n"/>
      <c r="I1364" s="127" t="n"/>
      <c r="J1364" s="127" t="n"/>
      <c r="K1364" s="127" t="n"/>
      <c r="L1364" s="127" t="n"/>
      <c r="M1364" s="127" t="n"/>
      <c r="N1364" s="120" t="n"/>
      <c r="O1364" s="120" t="n"/>
      <c r="P1364" s="120" t="n"/>
      <c r="Q1364" s="120" t="n"/>
      <c r="R1364" s="121" t="n"/>
      <c r="S1364" s="121" t="n"/>
      <c r="T1364" s="121" t="n"/>
      <c r="U1364" s="121" t="n"/>
      <c r="V1364" s="117">
        <f>IF(P1364="NA","NA",IF(P1364&lt;&gt;"",TEXT(P1364-N1364,"[h].mm"),""))</f>
        <v/>
      </c>
      <c r="W1364" s="118">
        <f>IF(AND(R1364="",S1364=""),"",R1364+S1364)</f>
        <v/>
      </c>
      <c r="X1364" s="116">
        <f>IF(O1364&lt;&gt;"",DATE(YEAR(O1364), MONTH(O1364), DAY(O1364)),"")</f>
        <v/>
      </c>
      <c r="Y1364" s="122" t="n"/>
      <c r="Z1364" s="123" t="n"/>
      <c r="AA1364" s="117">
        <f>IF(F1364="Re-assigned","NA",IF(W1364="","",IF(W1364&gt;=VLOOKUP(D1364,SLAMatrix,3,FALSE),"Yes",IF(W1364&lt;VLOOKUP(D1364,SLAMatrix,2,FALSE),"No","Internal"))))</f>
        <v/>
      </c>
      <c r="AB1364" s="123" t="n"/>
      <c r="AC1364" s="123" t="n"/>
      <c r="AD1364" s="119" t="n"/>
      <c r="AE1364" s="125" t="n"/>
      <c r="AF1364" s="124">
        <f>MONTH(O1364)</f>
        <v/>
      </c>
      <c r="AG1364" s="124">
        <f>VLOOKUP(IFERROR(MID(AE1364,1,(FIND(",",AE1364,1)-1)),AE1364),Facility_Region_Mapping,2,FALSE)</f>
        <v/>
      </c>
      <c r="AH1364" s="124" t="n"/>
      <c r="AI1364" s="124">
        <f>IF(C1364&lt;&gt;"",IF(M1364="ESM User",getInterfaceName($C1364),"NA"),"")</f>
        <v/>
      </c>
      <c r="AJ1364" s="116">
        <f>IF(Q1364&lt;&gt;"",DATE(YEAR(Q1364), MONTH(Q1364), DAY(Q1364)),"")</f>
        <v/>
      </c>
      <c r="AK1364" s="130">
        <f>IF(Q1364&lt;&gt;0,Q1364-N1364,TODAY()-N1364)</f>
        <v/>
      </c>
      <c r="AL1364" s="112">
        <f>IF(F1364="Re-assigned",0,IF(H1364="Closed",0,IF(H1364="Service Restored",0,IF(H1364="",0,1))))</f>
        <v/>
      </c>
      <c r="AM1364" s="124">
        <f>IF(AL1364=0,"",IF(AK1364&gt;20.99,"Aged","Non-Aged"))</f>
        <v/>
      </c>
      <c r="AN1364" s="112">
        <f>IF(Q1364&lt;&gt;"",MONTH(Q1364),"")</f>
        <v/>
      </c>
      <c r="AO1364" s="112">
        <f>IFERROR(VALUE(V1364),0)</f>
        <v/>
      </c>
    </row>
    <row customFormat="1" customHeight="1" ht="29.25" r="1365" s="112" spans="1:41">
      <c r="A1365" s="127" t="n"/>
      <c r="B1365" s="113" t="n"/>
      <c r="C1365" s="127" t="n"/>
      <c r="D1365" s="127" t="n"/>
      <c r="E1365" s="114">
        <f>IF(F1365 &lt;&gt; "",VLOOKUP(F1365,CategoryLookup,2,FALSE), "")</f>
        <v/>
      </c>
      <c r="F1365" s="126" t="n"/>
      <c r="G1365" s="127" t="n"/>
      <c r="H1365" s="127" t="n"/>
      <c r="I1365" s="127" t="n"/>
      <c r="J1365" s="127" t="n"/>
      <c r="K1365" s="127" t="n"/>
      <c r="L1365" s="127" t="n"/>
      <c r="M1365" s="127" t="n"/>
      <c r="N1365" s="120" t="n"/>
      <c r="O1365" s="120" t="n"/>
      <c r="P1365" s="120" t="n"/>
      <c r="Q1365" s="120" t="n"/>
      <c r="R1365" s="121" t="n"/>
      <c r="S1365" s="121" t="n"/>
      <c r="T1365" s="121" t="n"/>
      <c r="U1365" s="121" t="n"/>
      <c r="V1365" s="117">
        <f>IF(P1365="NA","NA",IF(P1365&lt;&gt;"",TEXT(P1365-N1365,"[h].mm"),""))</f>
        <v/>
      </c>
      <c r="W1365" s="118">
        <f>IF(AND(R1365="",S1365=""),"",R1365+S1365)</f>
        <v/>
      </c>
      <c r="X1365" s="116">
        <f>IF(O1365&lt;&gt;"",DATE(YEAR(O1365), MONTH(O1365), DAY(O1365)),"")</f>
        <v/>
      </c>
      <c r="Y1365" s="122" t="n"/>
      <c r="Z1365" s="123" t="n"/>
      <c r="AA1365" s="117">
        <f>IF(F1365="Re-assigned","NA",IF(W1365="","",IF(W1365&gt;=VLOOKUP(D1365,SLAMatrix,3,FALSE),"Yes",IF(W1365&lt;VLOOKUP(D1365,SLAMatrix,2,FALSE),"No","Internal"))))</f>
        <v/>
      </c>
      <c r="AB1365" s="123" t="n"/>
      <c r="AC1365" s="123" t="n"/>
      <c r="AD1365" s="119" t="n"/>
      <c r="AE1365" s="125" t="n"/>
      <c r="AF1365" s="124">
        <f>MONTH(O1365)</f>
        <v/>
      </c>
      <c r="AG1365" s="124">
        <f>VLOOKUP(IFERROR(MID(AE1365,1,(FIND(",",AE1365,1)-1)),AE1365),Facility_Region_Mapping,2,FALSE)</f>
        <v/>
      </c>
      <c r="AH1365" s="124" t="n"/>
      <c r="AI1365" s="124">
        <f>IF(C1365&lt;&gt;"",IF(M1365="ESM User",getInterfaceName($C1365),"NA"),"")</f>
        <v/>
      </c>
      <c r="AJ1365" s="116">
        <f>IF(Q1365&lt;&gt;"",DATE(YEAR(Q1365), MONTH(Q1365), DAY(Q1365)),"")</f>
        <v/>
      </c>
      <c r="AK1365" s="130">
        <f>IF(Q1365&lt;&gt;0,Q1365-N1365,TODAY()-N1365)</f>
        <v/>
      </c>
      <c r="AL1365" s="112">
        <f>IF(F1365="Re-assigned",0,IF(H1365="Closed",0,IF(H1365="Service Restored",0,IF(H1365="",0,1))))</f>
        <v/>
      </c>
      <c r="AM1365" s="124">
        <f>IF(AL1365=0,"",IF(AK1365&gt;20.99,"Aged","Non-Aged"))</f>
        <v/>
      </c>
      <c r="AN1365" s="112">
        <f>IF(Q1365&lt;&gt;"",MONTH(Q1365),"")</f>
        <v/>
      </c>
      <c r="AO1365" s="112">
        <f>IFERROR(VALUE(V1365),0)</f>
        <v/>
      </c>
    </row>
    <row customFormat="1" customHeight="1" ht="29.25" r="1366" s="112" spans="1:41">
      <c r="A1366" s="127" t="n"/>
      <c r="B1366" s="113" t="n"/>
      <c r="C1366" s="127" t="n"/>
      <c r="D1366" s="127" t="n"/>
      <c r="E1366" s="114">
        <f>IF(F1366 &lt;&gt; "",VLOOKUP(F1366,CategoryLookup,2,FALSE), "")</f>
        <v/>
      </c>
      <c r="F1366" s="126" t="n"/>
      <c r="G1366" s="127" t="n"/>
      <c r="H1366" s="127" t="n"/>
      <c r="I1366" s="127" t="n"/>
      <c r="J1366" s="127" t="n"/>
      <c r="K1366" s="127" t="n"/>
      <c r="L1366" s="127" t="n"/>
      <c r="M1366" s="127" t="n"/>
      <c r="N1366" s="120" t="n"/>
      <c r="O1366" s="120" t="n"/>
      <c r="P1366" s="120" t="n"/>
      <c r="Q1366" s="120" t="n"/>
      <c r="R1366" s="121" t="n"/>
      <c r="S1366" s="121" t="n"/>
      <c r="T1366" s="121" t="n"/>
      <c r="U1366" s="121" t="n"/>
      <c r="V1366" s="117">
        <f>IF(P1366="NA","NA",IF(P1366&lt;&gt;"",TEXT(P1366-N1366,"[h].mm"),""))</f>
        <v/>
      </c>
      <c r="W1366" s="118">
        <f>IF(AND(R1366="",S1366=""),"",R1366+S1366)</f>
        <v/>
      </c>
      <c r="X1366" s="116">
        <f>IF(O1366&lt;&gt;"",DATE(YEAR(O1366), MONTH(O1366), DAY(O1366)),"")</f>
        <v/>
      </c>
      <c r="Y1366" s="122" t="n"/>
      <c r="Z1366" s="123" t="n"/>
      <c r="AA1366" s="117">
        <f>IF(F1366="Re-assigned","NA",IF(W1366="","",IF(W1366&gt;=VLOOKUP(D1366,SLAMatrix,3,FALSE),"Yes",IF(W1366&lt;VLOOKUP(D1366,SLAMatrix,2,FALSE),"No","Internal"))))</f>
        <v/>
      </c>
      <c r="AB1366" s="123" t="n"/>
      <c r="AC1366" s="123" t="n"/>
      <c r="AD1366" s="119" t="n"/>
      <c r="AE1366" s="125" t="n"/>
      <c r="AF1366" s="124">
        <f>MONTH(O1366)</f>
        <v/>
      </c>
      <c r="AG1366" s="124">
        <f>VLOOKUP(IFERROR(MID(AE1366,1,(FIND(",",AE1366,1)-1)),AE1366),Facility_Region_Mapping,2,FALSE)</f>
        <v/>
      </c>
      <c r="AH1366" s="124" t="n"/>
      <c r="AI1366" s="124">
        <f>IF(C1366&lt;&gt;"",IF(M1366="ESM User",getInterfaceName($C1366),"NA"),"")</f>
        <v/>
      </c>
      <c r="AJ1366" s="116">
        <f>IF(Q1366&lt;&gt;"",DATE(YEAR(Q1366), MONTH(Q1366), DAY(Q1366)),"")</f>
        <v/>
      </c>
      <c r="AK1366" s="130">
        <f>IF(Q1366&lt;&gt;0,Q1366-N1366,TODAY()-N1366)</f>
        <v/>
      </c>
      <c r="AL1366" s="112">
        <f>IF(F1366="Re-assigned",0,IF(H1366="Closed",0,IF(H1366="Service Restored",0,IF(H1366="",0,1))))</f>
        <v/>
      </c>
      <c r="AM1366" s="124">
        <f>IF(AL1366=0,"",IF(AK1366&gt;20.99,"Aged","Non-Aged"))</f>
        <v/>
      </c>
      <c r="AN1366" s="112">
        <f>IF(Q1366&lt;&gt;"",MONTH(Q1366),"")</f>
        <v/>
      </c>
      <c r="AO1366" s="112">
        <f>IFERROR(VALUE(V1366),0)</f>
        <v/>
      </c>
    </row>
    <row customFormat="1" customHeight="1" ht="29.25" r="1367" s="112" spans="1:41">
      <c r="A1367" s="127" t="n"/>
      <c r="B1367" s="113" t="n"/>
      <c r="C1367" s="127" t="n"/>
      <c r="D1367" s="127" t="n"/>
      <c r="E1367" s="114">
        <f>IF(F1367 &lt;&gt; "",VLOOKUP(F1367,CategoryLookup,2,FALSE), "")</f>
        <v/>
      </c>
      <c r="F1367" s="126" t="n"/>
      <c r="G1367" s="127" t="n"/>
      <c r="H1367" s="127" t="n"/>
      <c r="I1367" s="127" t="n"/>
      <c r="J1367" s="127" t="n"/>
      <c r="K1367" s="127" t="n"/>
      <c r="L1367" s="127" t="n"/>
      <c r="M1367" s="127" t="n"/>
      <c r="N1367" s="120" t="n"/>
      <c r="O1367" s="120" t="n"/>
      <c r="P1367" s="120" t="n"/>
      <c r="Q1367" s="120" t="n"/>
      <c r="R1367" s="121" t="n"/>
      <c r="S1367" s="121" t="n"/>
      <c r="T1367" s="121" t="n"/>
      <c r="U1367" s="121" t="n"/>
      <c r="V1367" s="117">
        <f>IF(P1367="NA","NA",IF(P1367&lt;&gt;"",TEXT(P1367-N1367,"[h].mm"),""))</f>
        <v/>
      </c>
      <c r="W1367" s="118">
        <f>IF(AND(R1367="",S1367=""),"",R1367+S1367)</f>
        <v/>
      </c>
      <c r="X1367" s="116">
        <f>IF(O1367&lt;&gt;"",DATE(YEAR(O1367), MONTH(O1367), DAY(O1367)),"")</f>
        <v/>
      </c>
      <c r="Y1367" s="122" t="n"/>
      <c r="Z1367" s="123" t="n"/>
      <c r="AA1367" s="117">
        <f>IF(F1367="Re-assigned","NA",IF(W1367="","",IF(W1367&gt;=VLOOKUP(D1367,SLAMatrix,3,FALSE),"Yes",IF(W1367&lt;VLOOKUP(D1367,SLAMatrix,2,FALSE),"No","Internal"))))</f>
        <v/>
      </c>
      <c r="AB1367" s="123" t="n"/>
      <c r="AC1367" s="123" t="n"/>
      <c r="AD1367" s="119" t="n"/>
      <c r="AE1367" s="125" t="n"/>
      <c r="AF1367" s="124">
        <f>MONTH(O1367)</f>
        <v/>
      </c>
      <c r="AG1367" s="124">
        <f>VLOOKUP(IFERROR(MID(AE1367,1,(FIND(",",AE1367,1)-1)),AE1367),Facility_Region_Mapping,2,FALSE)</f>
        <v/>
      </c>
      <c r="AH1367" s="124" t="n"/>
      <c r="AI1367" s="124">
        <f>IF(C1367&lt;&gt;"",IF(M1367="ESM User",getInterfaceName($C1367),"NA"),"")</f>
        <v/>
      </c>
      <c r="AJ1367" s="116">
        <f>IF(Q1367&lt;&gt;"",DATE(YEAR(Q1367), MONTH(Q1367), DAY(Q1367)),"")</f>
        <v/>
      </c>
      <c r="AK1367" s="130">
        <f>IF(Q1367&lt;&gt;0,Q1367-N1367,TODAY()-N1367)</f>
        <v/>
      </c>
      <c r="AL1367" s="112">
        <f>IF(F1367="Re-assigned",0,IF(H1367="Closed",0,IF(H1367="Service Restored",0,IF(H1367="",0,1))))</f>
        <v/>
      </c>
      <c r="AM1367" s="124">
        <f>IF(AL1367=0,"",IF(AK1367&gt;20.99,"Aged","Non-Aged"))</f>
        <v/>
      </c>
      <c r="AN1367" s="112">
        <f>IF(Q1367&lt;&gt;"",MONTH(Q1367),"")</f>
        <v/>
      </c>
      <c r="AO1367" s="112">
        <f>IFERROR(VALUE(V1367),0)</f>
        <v/>
      </c>
    </row>
    <row customFormat="1" customHeight="1" ht="29.25" r="1368" s="112" spans="1:41">
      <c r="A1368" s="127" t="n"/>
      <c r="B1368" s="113" t="n"/>
      <c r="C1368" s="127" t="n"/>
      <c r="D1368" s="127" t="n"/>
      <c r="E1368" s="114">
        <f>IF(F1368 &lt;&gt; "",VLOOKUP(F1368,CategoryLookup,2,FALSE), "")</f>
        <v/>
      </c>
      <c r="F1368" s="126" t="n"/>
      <c r="G1368" s="127" t="n"/>
      <c r="H1368" s="127" t="n"/>
      <c r="I1368" s="127" t="n"/>
      <c r="J1368" s="127" t="n"/>
      <c r="K1368" s="127" t="n"/>
      <c r="L1368" s="127" t="n"/>
      <c r="M1368" s="127" t="n"/>
      <c r="N1368" s="120" t="n"/>
      <c r="O1368" s="120" t="n"/>
      <c r="P1368" s="120" t="n"/>
      <c r="Q1368" s="120" t="n"/>
      <c r="R1368" s="121" t="n"/>
      <c r="S1368" s="121" t="n"/>
      <c r="T1368" s="121" t="n"/>
      <c r="U1368" s="121" t="n"/>
      <c r="V1368" s="117">
        <f>IF(P1368="NA","NA",IF(P1368&lt;&gt;"",TEXT(P1368-N1368,"[h].mm"),""))</f>
        <v/>
      </c>
      <c r="W1368" s="118">
        <f>IF(AND(R1368="",S1368=""),"",R1368+S1368)</f>
        <v/>
      </c>
      <c r="X1368" s="116">
        <f>IF(O1368&lt;&gt;"",DATE(YEAR(O1368), MONTH(O1368), DAY(O1368)),"")</f>
        <v/>
      </c>
      <c r="Y1368" s="122" t="n"/>
      <c r="Z1368" s="123" t="n"/>
      <c r="AA1368" s="117">
        <f>IF(F1368="Re-assigned","NA",IF(W1368="","",IF(W1368&gt;=VLOOKUP(D1368,SLAMatrix,3,FALSE),"Yes",IF(W1368&lt;VLOOKUP(D1368,SLAMatrix,2,FALSE),"No","Internal"))))</f>
        <v/>
      </c>
      <c r="AB1368" s="123" t="n"/>
      <c r="AC1368" s="123" t="n"/>
      <c r="AD1368" s="119" t="n"/>
      <c r="AE1368" s="125" t="n"/>
      <c r="AF1368" s="124">
        <f>MONTH(O1368)</f>
        <v/>
      </c>
      <c r="AG1368" s="124">
        <f>VLOOKUP(IFERROR(MID(AE1368,1,(FIND(",",AE1368,1)-1)),AE1368),Facility_Region_Mapping,2,FALSE)</f>
        <v/>
      </c>
      <c r="AH1368" s="124" t="n"/>
      <c r="AI1368" s="124">
        <f>IF(C1368&lt;&gt;"",IF(M1368="ESM User",getInterfaceName($C1368),"NA"),"")</f>
        <v/>
      </c>
      <c r="AJ1368" s="116">
        <f>IF(Q1368&lt;&gt;"",DATE(YEAR(Q1368), MONTH(Q1368), DAY(Q1368)),"")</f>
        <v/>
      </c>
      <c r="AK1368" s="130">
        <f>IF(Q1368&lt;&gt;0,Q1368-N1368,TODAY()-N1368)</f>
        <v/>
      </c>
      <c r="AL1368" s="112">
        <f>IF(F1368="Re-assigned",0,IF(H1368="Closed",0,IF(H1368="Service Restored",0,IF(H1368="",0,1))))</f>
        <v/>
      </c>
      <c r="AM1368" s="124">
        <f>IF(AL1368=0,"",IF(AK1368&gt;20.99,"Aged","Non-Aged"))</f>
        <v/>
      </c>
      <c r="AN1368" s="112">
        <f>IF(Q1368&lt;&gt;"",MONTH(Q1368),"")</f>
        <v/>
      </c>
      <c r="AO1368" s="112">
        <f>IFERROR(VALUE(V1368),0)</f>
        <v/>
      </c>
    </row>
    <row customFormat="1" customHeight="1" ht="29.25" r="1369" s="112" spans="1:41">
      <c r="A1369" s="127" t="n"/>
      <c r="B1369" s="113" t="n"/>
      <c r="C1369" s="127" t="n"/>
      <c r="D1369" s="127" t="n"/>
      <c r="E1369" s="114">
        <f>IF(F1369 &lt;&gt; "",VLOOKUP(F1369,CategoryLookup,2,FALSE), "")</f>
        <v/>
      </c>
      <c r="F1369" s="126" t="n"/>
      <c r="G1369" s="127" t="n"/>
      <c r="H1369" s="127" t="n"/>
      <c r="I1369" s="127" t="n"/>
      <c r="J1369" s="127" t="n"/>
      <c r="K1369" s="127" t="n"/>
      <c r="L1369" s="127" t="n"/>
      <c r="M1369" s="127" t="n"/>
      <c r="N1369" s="120" t="n"/>
      <c r="O1369" s="120" t="n"/>
      <c r="P1369" s="120" t="n"/>
      <c r="Q1369" s="120" t="n"/>
      <c r="R1369" s="121" t="n"/>
      <c r="S1369" s="121" t="n"/>
      <c r="T1369" s="121" t="n"/>
      <c r="U1369" s="121" t="n"/>
      <c r="V1369" s="117">
        <f>IF(P1369="NA","NA",IF(P1369&lt;&gt;"",TEXT(P1369-N1369,"[h].mm"),""))</f>
        <v/>
      </c>
      <c r="W1369" s="118">
        <f>IF(AND(R1369="",S1369=""),"",R1369+S1369)</f>
        <v/>
      </c>
      <c r="X1369" s="116">
        <f>IF(O1369&lt;&gt;"",DATE(YEAR(O1369), MONTH(O1369), DAY(O1369)),"")</f>
        <v/>
      </c>
      <c r="Y1369" s="122" t="n"/>
      <c r="Z1369" s="123" t="n"/>
      <c r="AA1369" s="117">
        <f>IF(F1369="Re-assigned","NA",IF(W1369="","",IF(W1369&gt;=VLOOKUP(D1369,SLAMatrix,3,FALSE),"Yes",IF(W1369&lt;VLOOKUP(D1369,SLAMatrix,2,FALSE),"No","Internal"))))</f>
        <v/>
      </c>
      <c r="AB1369" s="123" t="n"/>
      <c r="AC1369" s="123" t="n"/>
      <c r="AD1369" s="119" t="n"/>
      <c r="AE1369" s="125" t="n"/>
      <c r="AF1369" s="124">
        <f>MONTH(O1369)</f>
        <v/>
      </c>
      <c r="AG1369" s="124">
        <f>VLOOKUP(IFERROR(MID(AE1369,1,(FIND(",",AE1369,1)-1)),AE1369),Facility_Region_Mapping,2,FALSE)</f>
        <v/>
      </c>
      <c r="AH1369" s="124" t="n"/>
      <c r="AI1369" s="124">
        <f>IF(C1369&lt;&gt;"",IF(M1369="ESM User",getInterfaceName($C1369),"NA"),"")</f>
        <v/>
      </c>
      <c r="AJ1369" s="116">
        <f>IF(Q1369&lt;&gt;"",DATE(YEAR(Q1369), MONTH(Q1369), DAY(Q1369)),"")</f>
        <v/>
      </c>
      <c r="AK1369" s="130">
        <f>IF(Q1369&lt;&gt;0,Q1369-N1369,TODAY()-N1369)</f>
        <v/>
      </c>
      <c r="AL1369" s="112">
        <f>IF(F1369="Re-assigned",0,IF(H1369="Closed",0,IF(H1369="Service Restored",0,IF(H1369="",0,1))))</f>
        <v/>
      </c>
      <c r="AM1369" s="124">
        <f>IF(AL1369=0,"",IF(AK1369&gt;20.99,"Aged","Non-Aged"))</f>
        <v/>
      </c>
      <c r="AN1369" s="112">
        <f>IF(Q1369&lt;&gt;"",MONTH(Q1369),"")</f>
        <v/>
      </c>
      <c r="AO1369" s="112">
        <f>IFERROR(VALUE(V1369),0)</f>
        <v/>
      </c>
    </row>
    <row customFormat="1" customHeight="1" ht="29.25" r="1370" s="112" spans="1:41">
      <c r="A1370" s="127" t="n"/>
      <c r="B1370" s="113" t="n"/>
      <c r="C1370" s="127" t="n"/>
      <c r="D1370" s="127" t="n"/>
      <c r="E1370" s="114">
        <f>IF(F1370 &lt;&gt; "",VLOOKUP(F1370,CategoryLookup,2,FALSE), "")</f>
        <v/>
      </c>
      <c r="F1370" s="126" t="n"/>
      <c r="G1370" s="127" t="n"/>
      <c r="H1370" s="127" t="n"/>
      <c r="I1370" s="127" t="n"/>
      <c r="J1370" s="127" t="n"/>
      <c r="K1370" s="127" t="n"/>
      <c r="L1370" s="127" t="n"/>
      <c r="M1370" s="127" t="n"/>
      <c r="N1370" s="120" t="n"/>
      <c r="O1370" s="120" t="n"/>
      <c r="P1370" s="120" t="n"/>
      <c r="Q1370" s="120" t="n"/>
      <c r="R1370" s="121" t="n"/>
      <c r="S1370" s="121" t="n"/>
      <c r="T1370" s="121" t="n"/>
      <c r="U1370" s="121" t="n"/>
      <c r="V1370" s="117">
        <f>IF(P1370="NA","NA",IF(P1370&lt;&gt;"",TEXT(P1370-N1370,"[h].mm"),""))</f>
        <v/>
      </c>
      <c r="W1370" s="118">
        <f>IF(AND(R1370="",S1370=""),"",R1370+S1370)</f>
        <v/>
      </c>
      <c r="X1370" s="116">
        <f>IF(O1370&lt;&gt;"",DATE(YEAR(O1370), MONTH(O1370), DAY(O1370)),"")</f>
        <v/>
      </c>
      <c r="Y1370" s="122" t="n"/>
      <c r="Z1370" s="123" t="n"/>
      <c r="AA1370" s="117">
        <f>IF(F1370="Re-assigned","NA",IF(W1370="","",IF(W1370&gt;=VLOOKUP(D1370,SLAMatrix,3,FALSE),"Yes",IF(W1370&lt;VLOOKUP(D1370,SLAMatrix,2,FALSE),"No","Internal"))))</f>
        <v/>
      </c>
      <c r="AB1370" s="123" t="n"/>
      <c r="AC1370" s="123" t="n"/>
      <c r="AD1370" s="119" t="n"/>
      <c r="AE1370" s="125" t="n"/>
      <c r="AF1370" s="124">
        <f>MONTH(O1370)</f>
        <v/>
      </c>
      <c r="AG1370" s="124">
        <f>VLOOKUP(IFERROR(MID(AE1370,1,(FIND(",",AE1370,1)-1)),AE1370),Facility_Region_Mapping,2,FALSE)</f>
        <v/>
      </c>
      <c r="AH1370" s="124" t="n"/>
      <c r="AI1370" s="124">
        <f>IF(C1370&lt;&gt;"",IF(M1370="ESM User",getInterfaceName($C1370),"NA"),"")</f>
        <v/>
      </c>
      <c r="AJ1370" s="116">
        <f>IF(Q1370&lt;&gt;"",DATE(YEAR(Q1370), MONTH(Q1370), DAY(Q1370)),"")</f>
        <v/>
      </c>
      <c r="AK1370" s="130">
        <f>IF(Q1370&lt;&gt;0,Q1370-N1370,TODAY()-N1370)</f>
        <v/>
      </c>
      <c r="AL1370" s="112">
        <f>IF(F1370="Re-assigned",0,IF(H1370="Closed",0,IF(H1370="Service Restored",0,IF(H1370="",0,1))))</f>
        <v/>
      </c>
      <c r="AM1370" s="124">
        <f>IF(AL1370=0,"",IF(AK1370&gt;20.99,"Aged","Non-Aged"))</f>
        <v/>
      </c>
      <c r="AN1370" s="112">
        <f>IF(Q1370&lt;&gt;"",MONTH(Q1370),"")</f>
        <v/>
      </c>
      <c r="AO1370" s="112">
        <f>IFERROR(VALUE(V1370),0)</f>
        <v/>
      </c>
    </row>
    <row customFormat="1" customHeight="1" ht="29.25" r="1371" s="112" spans="1:41">
      <c r="A1371" s="127" t="n"/>
      <c r="B1371" s="113" t="n"/>
      <c r="C1371" s="127" t="n"/>
      <c r="D1371" s="127" t="n"/>
      <c r="E1371" s="114">
        <f>IF(F1371 &lt;&gt; "",VLOOKUP(F1371,CategoryLookup,2,FALSE), "")</f>
        <v/>
      </c>
      <c r="F1371" s="126" t="n"/>
      <c r="G1371" s="127" t="n"/>
      <c r="H1371" s="127" t="n"/>
      <c r="I1371" s="127" t="n"/>
      <c r="J1371" s="127" t="n"/>
      <c r="K1371" s="127" t="n"/>
      <c r="L1371" s="127" t="n"/>
      <c r="M1371" s="127" t="n"/>
      <c r="N1371" s="120" t="n"/>
      <c r="O1371" s="120" t="n"/>
      <c r="P1371" s="120" t="n"/>
      <c r="Q1371" s="120" t="n"/>
      <c r="R1371" s="121" t="n"/>
      <c r="S1371" s="121" t="n"/>
      <c r="T1371" s="121" t="n"/>
      <c r="U1371" s="121" t="n"/>
      <c r="V1371" s="117">
        <f>IF(P1371="NA","NA",IF(P1371&lt;&gt;"",TEXT(P1371-N1371,"[h].mm"),""))</f>
        <v/>
      </c>
      <c r="W1371" s="118">
        <f>IF(AND(R1371="",S1371=""),"",R1371+S1371)</f>
        <v/>
      </c>
      <c r="X1371" s="116">
        <f>IF(O1371&lt;&gt;"",DATE(YEAR(O1371), MONTH(O1371), DAY(O1371)),"")</f>
        <v/>
      </c>
      <c r="Y1371" s="122" t="n"/>
      <c r="Z1371" s="123" t="n"/>
      <c r="AA1371" s="117">
        <f>IF(F1371="Re-assigned","NA",IF(W1371="","",IF(W1371&gt;=VLOOKUP(D1371,SLAMatrix,3,FALSE),"Yes",IF(W1371&lt;VLOOKUP(D1371,SLAMatrix,2,FALSE),"No","Internal"))))</f>
        <v/>
      </c>
      <c r="AB1371" s="123" t="n"/>
      <c r="AC1371" s="123" t="n"/>
      <c r="AD1371" s="119" t="n"/>
      <c r="AE1371" s="125" t="n"/>
      <c r="AF1371" s="124">
        <f>MONTH(O1371)</f>
        <v/>
      </c>
      <c r="AG1371" s="124">
        <f>VLOOKUP(IFERROR(MID(AE1371,1,(FIND(",",AE1371,1)-1)),AE1371),Facility_Region_Mapping,2,FALSE)</f>
        <v/>
      </c>
      <c r="AH1371" s="124" t="n"/>
      <c r="AI1371" s="124">
        <f>IF(C1371&lt;&gt;"",IF(M1371="ESM User",getInterfaceName($C1371),"NA"),"")</f>
        <v/>
      </c>
      <c r="AJ1371" s="116">
        <f>IF(Q1371&lt;&gt;"",DATE(YEAR(Q1371), MONTH(Q1371), DAY(Q1371)),"")</f>
        <v/>
      </c>
      <c r="AK1371" s="130">
        <f>IF(Q1371&lt;&gt;0,Q1371-N1371,TODAY()-N1371)</f>
        <v/>
      </c>
      <c r="AL1371" s="112">
        <f>IF(F1371="Re-assigned",0,IF(H1371="Closed",0,IF(H1371="Service Restored",0,IF(H1371="",0,1))))</f>
        <v/>
      </c>
      <c r="AM1371" s="124">
        <f>IF(AL1371=0,"",IF(AK1371&gt;20.99,"Aged","Non-Aged"))</f>
        <v/>
      </c>
      <c r="AN1371" s="112">
        <f>IF(Q1371&lt;&gt;"",MONTH(Q1371),"")</f>
        <v/>
      </c>
      <c r="AO1371" s="112">
        <f>IFERROR(VALUE(V1371),0)</f>
        <v/>
      </c>
    </row>
    <row customFormat="1" customHeight="1" ht="29.25" r="1372" s="112" spans="1:41">
      <c r="A1372" s="127" t="n"/>
      <c r="B1372" s="113" t="n"/>
      <c r="C1372" s="127" t="n"/>
      <c r="D1372" s="127" t="n"/>
      <c r="E1372" s="114">
        <f>IF(F1372 &lt;&gt; "",VLOOKUP(F1372,CategoryLookup,2,FALSE), "")</f>
        <v/>
      </c>
      <c r="F1372" s="126" t="n"/>
      <c r="G1372" s="127" t="n"/>
      <c r="H1372" s="127" t="n"/>
      <c r="I1372" s="127" t="n"/>
      <c r="J1372" s="127" t="n"/>
      <c r="K1372" s="127" t="n"/>
      <c r="L1372" s="127" t="n"/>
      <c r="M1372" s="127" t="n"/>
      <c r="N1372" s="120" t="n"/>
      <c r="O1372" s="120" t="n"/>
      <c r="P1372" s="120" t="n"/>
      <c r="Q1372" s="120" t="n"/>
      <c r="R1372" s="121" t="n"/>
      <c r="S1372" s="121" t="n"/>
      <c r="T1372" s="121" t="n"/>
      <c r="U1372" s="121" t="n"/>
      <c r="V1372" s="117">
        <f>IF(P1372="NA","NA",IF(P1372&lt;&gt;"",TEXT(P1372-N1372,"[h].mm"),""))</f>
        <v/>
      </c>
      <c r="W1372" s="118">
        <f>IF(AND(R1372="",S1372=""),"",R1372+S1372)</f>
        <v/>
      </c>
      <c r="X1372" s="116">
        <f>IF(O1372&lt;&gt;"",DATE(YEAR(O1372), MONTH(O1372), DAY(O1372)),"")</f>
        <v/>
      </c>
      <c r="Y1372" s="122" t="n"/>
      <c r="Z1372" s="123" t="n"/>
      <c r="AA1372" s="117">
        <f>IF(F1372="Re-assigned","NA",IF(W1372="","",IF(W1372&gt;=VLOOKUP(D1372,SLAMatrix,3,FALSE),"Yes",IF(W1372&lt;VLOOKUP(D1372,SLAMatrix,2,FALSE),"No","Internal"))))</f>
        <v/>
      </c>
      <c r="AB1372" s="123" t="n"/>
      <c r="AC1372" s="123" t="n"/>
      <c r="AD1372" s="119" t="n"/>
      <c r="AE1372" s="125" t="n"/>
      <c r="AF1372" s="124">
        <f>MONTH(O1372)</f>
        <v/>
      </c>
      <c r="AG1372" s="124">
        <f>VLOOKUP(IFERROR(MID(AE1372,1,(FIND(",",AE1372,1)-1)),AE1372),Facility_Region_Mapping,2,FALSE)</f>
        <v/>
      </c>
      <c r="AH1372" s="124" t="n"/>
      <c r="AI1372" s="124">
        <f>IF(C1372&lt;&gt;"",IF(M1372="ESM User",getInterfaceName($C1372),"NA"),"")</f>
        <v/>
      </c>
      <c r="AJ1372" s="116">
        <f>IF(Q1372&lt;&gt;"",DATE(YEAR(Q1372), MONTH(Q1372), DAY(Q1372)),"")</f>
        <v/>
      </c>
      <c r="AK1372" s="130">
        <f>IF(Q1372&lt;&gt;0,Q1372-N1372,TODAY()-N1372)</f>
        <v/>
      </c>
      <c r="AL1372" s="112">
        <f>IF(F1372="Re-assigned",0,IF(H1372="Closed",0,IF(H1372="Service Restored",0,IF(H1372="",0,1))))</f>
        <v/>
      </c>
      <c r="AM1372" s="124">
        <f>IF(AL1372=0,"",IF(AK1372&gt;20.99,"Aged","Non-Aged"))</f>
        <v/>
      </c>
      <c r="AN1372" s="112">
        <f>IF(Q1372&lt;&gt;"",MONTH(Q1372),"")</f>
        <v/>
      </c>
      <c r="AO1372" s="112">
        <f>IFERROR(VALUE(V1372),0)</f>
        <v/>
      </c>
    </row>
    <row customFormat="1" customHeight="1" ht="29.25" r="1373" s="112" spans="1:41">
      <c r="A1373" s="127" t="n"/>
      <c r="B1373" s="113" t="n"/>
      <c r="C1373" s="127" t="n"/>
      <c r="D1373" s="127" t="n"/>
      <c r="E1373" s="114">
        <f>IF(F1373 &lt;&gt; "",VLOOKUP(F1373,CategoryLookup,2,FALSE), "")</f>
        <v/>
      </c>
      <c r="F1373" s="126" t="n"/>
      <c r="G1373" s="127" t="n"/>
      <c r="H1373" s="127" t="n"/>
      <c r="I1373" s="127" t="n"/>
      <c r="J1373" s="127" t="n"/>
      <c r="K1373" s="127" t="n"/>
      <c r="L1373" s="127" t="n"/>
      <c r="M1373" s="127" t="n"/>
      <c r="N1373" s="120" t="n"/>
      <c r="O1373" s="120" t="n"/>
      <c r="P1373" s="120" t="n"/>
      <c r="Q1373" s="120" t="n"/>
      <c r="R1373" s="121" t="n"/>
      <c r="S1373" s="121" t="n"/>
      <c r="T1373" s="121" t="n"/>
      <c r="U1373" s="121" t="n"/>
      <c r="V1373" s="117">
        <f>IF(P1373="NA","NA",IF(P1373&lt;&gt;"",TEXT(P1373-N1373,"[h].mm"),""))</f>
        <v/>
      </c>
      <c r="W1373" s="118">
        <f>IF(AND(R1373="",S1373=""),"",R1373+S1373)</f>
        <v/>
      </c>
      <c r="X1373" s="116">
        <f>IF(O1373&lt;&gt;"",DATE(YEAR(O1373), MONTH(O1373), DAY(O1373)),"")</f>
        <v/>
      </c>
      <c r="Y1373" s="122" t="n"/>
      <c r="Z1373" s="123" t="n"/>
      <c r="AA1373" s="117">
        <f>IF(F1373="Re-assigned","NA",IF(W1373="","",IF(W1373&gt;=VLOOKUP(D1373,SLAMatrix,3,FALSE),"Yes",IF(W1373&lt;VLOOKUP(D1373,SLAMatrix,2,FALSE),"No","Internal"))))</f>
        <v/>
      </c>
      <c r="AB1373" s="123" t="n"/>
      <c r="AC1373" s="123" t="n"/>
      <c r="AD1373" s="119" t="n"/>
      <c r="AE1373" s="125" t="n"/>
      <c r="AF1373" s="124">
        <f>MONTH(O1373)</f>
        <v/>
      </c>
      <c r="AG1373" s="124">
        <f>VLOOKUP(IFERROR(MID(AE1373,1,(FIND(",",AE1373,1)-1)),AE1373),Facility_Region_Mapping,2,FALSE)</f>
        <v/>
      </c>
      <c r="AH1373" s="124" t="n"/>
      <c r="AI1373" s="124">
        <f>IF(C1373&lt;&gt;"",IF(M1373="ESM User",getInterfaceName($C1373),"NA"),"")</f>
        <v/>
      </c>
      <c r="AJ1373" s="116">
        <f>IF(Q1373&lt;&gt;"",DATE(YEAR(Q1373), MONTH(Q1373), DAY(Q1373)),"")</f>
        <v/>
      </c>
      <c r="AK1373" s="130">
        <f>IF(Q1373&lt;&gt;0,Q1373-N1373,TODAY()-N1373)</f>
        <v/>
      </c>
      <c r="AL1373" s="112">
        <f>IF(F1373="Re-assigned",0,IF(H1373="Closed",0,IF(H1373="Service Restored",0,IF(H1373="",0,1))))</f>
        <v/>
      </c>
      <c r="AM1373" s="124">
        <f>IF(AL1373=0,"",IF(AK1373&gt;20.99,"Aged","Non-Aged"))</f>
        <v/>
      </c>
      <c r="AN1373" s="112">
        <f>IF(Q1373&lt;&gt;"",MONTH(Q1373),"")</f>
        <v/>
      </c>
      <c r="AO1373" s="112">
        <f>IFERROR(VALUE(V1373),0)</f>
        <v/>
      </c>
    </row>
    <row customFormat="1" customHeight="1" ht="29.25" r="1374" s="112" spans="1:41">
      <c r="A1374" s="127" t="n"/>
      <c r="B1374" s="113" t="n"/>
      <c r="C1374" s="127" t="n"/>
      <c r="D1374" s="127" t="n"/>
      <c r="E1374" s="114">
        <f>IF(F1374 &lt;&gt; "",VLOOKUP(F1374,CategoryLookup,2,FALSE), "")</f>
        <v/>
      </c>
      <c r="F1374" s="126" t="n"/>
      <c r="G1374" s="127" t="n"/>
      <c r="H1374" s="127" t="n"/>
      <c r="I1374" s="127" t="n"/>
      <c r="J1374" s="127" t="n"/>
      <c r="K1374" s="127" t="n"/>
      <c r="L1374" s="127" t="n"/>
      <c r="M1374" s="127" t="n"/>
      <c r="N1374" s="120" t="n"/>
      <c r="O1374" s="120" t="n"/>
      <c r="P1374" s="120" t="n"/>
      <c r="Q1374" s="120" t="n"/>
      <c r="R1374" s="121" t="n"/>
      <c r="S1374" s="121" t="n"/>
      <c r="T1374" s="121" t="n"/>
      <c r="U1374" s="121" t="n"/>
      <c r="V1374" s="117">
        <f>IF(P1374="NA","NA",IF(P1374&lt;&gt;"",TEXT(P1374-N1374,"[h].mm"),""))</f>
        <v/>
      </c>
      <c r="W1374" s="118">
        <f>IF(AND(R1374="",S1374=""),"",R1374+S1374)</f>
        <v/>
      </c>
      <c r="X1374" s="116">
        <f>IF(O1374&lt;&gt;"",DATE(YEAR(O1374), MONTH(O1374), DAY(O1374)),"")</f>
        <v/>
      </c>
      <c r="Y1374" s="122" t="n"/>
      <c r="Z1374" s="123" t="n"/>
      <c r="AA1374" s="117">
        <f>IF(F1374="Re-assigned","NA",IF(W1374="","",IF(W1374&gt;=VLOOKUP(D1374,SLAMatrix,3,FALSE),"Yes",IF(W1374&lt;VLOOKUP(D1374,SLAMatrix,2,FALSE),"No","Internal"))))</f>
        <v/>
      </c>
      <c r="AB1374" s="123" t="n"/>
      <c r="AC1374" s="123" t="n"/>
      <c r="AD1374" s="119" t="n"/>
      <c r="AE1374" s="125" t="n"/>
      <c r="AF1374" s="124">
        <f>MONTH(O1374)</f>
        <v/>
      </c>
      <c r="AG1374" s="124">
        <f>VLOOKUP(IFERROR(MID(AE1374,1,(FIND(",",AE1374,1)-1)),AE1374),Facility_Region_Mapping,2,FALSE)</f>
        <v/>
      </c>
      <c r="AH1374" s="124" t="n"/>
      <c r="AI1374" s="124">
        <f>IF(C1374&lt;&gt;"",IF(M1374="ESM User",getInterfaceName($C1374),"NA"),"")</f>
        <v/>
      </c>
      <c r="AJ1374" s="116">
        <f>IF(Q1374&lt;&gt;"",DATE(YEAR(Q1374), MONTH(Q1374), DAY(Q1374)),"")</f>
        <v/>
      </c>
      <c r="AK1374" s="130">
        <f>IF(Q1374&lt;&gt;0,Q1374-N1374,TODAY()-N1374)</f>
        <v/>
      </c>
      <c r="AL1374" s="112">
        <f>IF(F1374="Re-assigned",0,IF(H1374="Closed",0,IF(H1374="Service Restored",0,IF(H1374="",0,1))))</f>
        <v/>
      </c>
      <c r="AM1374" s="124">
        <f>IF(AL1374=0,"",IF(AK1374&gt;20.99,"Aged","Non-Aged"))</f>
        <v/>
      </c>
      <c r="AN1374" s="112">
        <f>IF(Q1374&lt;&gt;"",MONTH(Q1374),"")</f>
        <v/>
      </c>
      <c r="AO1374" s="112">
        <f>IFERROR(VALUE(V1374),0)</f>
        <v/>
      </c>
    </row>
    <row customFormat="1" customHeight="1" ht="29.25" r="1375" s="112" spans="1:41">
      <c r="A1375" s="127" t="n"/>
      <c r="B1375" s="113" t="n"/>
      <c r="C1375" s="127" t="n"/>
      <c r="D1375" s="127" t="n"/>
      <c r="E1375" s="114">
        <f>IF(F1375 &lt;&gt; "",VLOOKUP(F1375,CategoryLookup,2,FALSE), "")</f>
        <v/>
      </c>
      <c r="F1375" s="126" t="n"/>
      <c r="G1375" s="127" t="n"/>
      <c r="H1375" s="127" t="n"/>
      <c r="I1375" s="127" t="n"/>
      <c r="J1375" s="127" t="n"/>
      <c r="K1375" s="127" t="n"/>
      <c r="L1375" s="127" t="n"/>
      <c r="M1375" s="127" t="n"/>
      <c r="N1375" s="120" t="n"/>
      <c r="O1375" s="120" t="n"/>
      <c r="P1375" s="120" t="n"/>
      <c r="Q1375" s="120" t="n"/>
      <c r="R1375" s="121" t="n"/>
      <c r="S1375" s="121" t="n"/>
      <c r="T1375" s="121" t="n"/>
      <c r="U1375" s="121" t="n"/>
      <c r="V1375" s="117">
        <f>IF(P1375="NA","NA",IF(P1375&lt;&gt;"",TEXT(P1375-N1375,"[h].mm"),""))</f>
        <v/>
      </c>
      <c r="W1375" s="118">
        <f>IF(AND(R1375="",S1375=""),"",R1375+S1375)</f>
        <v/>
      </c>
      <c r="X1375" s="116">
        <f>IF(O1375&lt;&gt;"",DATE(YEAR(O1375), MONTH(O1375), DAY(O1375)),"")</f>
        <v/>
      </c>
      <c r="Y1375" s="122" t="n"/>
      <c r="Z1375" s="123" t="n"/>
      <c r="AA1375" s="117">
        <f>IF(F1375="Re-assigned","NA",IF(W1375="","",IF(W1375&gt;=VLOOKUP(D1375,SLAMatrix,3,FALSE),"Yes",IF(W1375&lt;VLOOKUP(D1375,SLAMatrix,2,FALSE),"No","Internal"))))</f>
        <v/>
      </c>
      <c r="AB1375" s="123" t="n"/>
      <c r="AC1375" s="123" t="n"/>
      <c r="AD1375" s="119" t="n"/>
      <c r="AE1375" s="125" t="n"/>
      <c r="AF1375" s="124">
        <f>MONTH(O1375)</f>
        <v/>
      </c>
      <c r="AG1375" s="124">
        <f>VLOOKUP(IFERROR(MID(AE1375,1,(FIND(",",AE1375,1)-1)),AE1375),Facility_Region_Mapping,2,FALSE)</f>
        <v/>
      </c>
      <c r="AH1375" s="124" t="n"/>
      <c r="AI1375" s="124">
        <f>IF(C1375&lt;&gt;"",IF(M1375="ESM User",getInterfaceName($C1375),"NA"),"")</f>
        <v/>
      </c>
      <c r="AJ1375" s="116">
        <f>IF(Q1375&lt;&gt;"",DATE(YEAR(Q1375), MONTH(Q1375), DAY(Q1375)),"")</f>
        <v/>
      </c>
      <c r="AK1375" s="130">
        <f>IF(Q1375&lt;&gt;0,Q1375-N1375,TODAY()-N1375)</f>
        <v/>
      </c>
      <c r="AL1375" s="112">
        <f>IF(F1375="Re-assigned",0,IF(H1375="Closed",0,IF(H1375="Service Restored",0,IF(H1375="",0,1))))</f>
        <v/>
      </c>
      <c r="AM1375" s="124">
        <f>IF(AL1375=0,"",IF(AK1375&gt;20.99,"Aged","Non-Aged"))</f>
        <v/>
      </c>
      <c r="AN1375" s="112">
        <f>IF(Q1375&lt;&gt;"",MONTH(Q1375),"")</f>
        <v/>
      </c>
      <c r="AO1375" s="112">
        <f>IFERROR(VALUE(V1375),0)</f>
        <v/>
      </c>
    </row>
    <row customFormat="1" customHeight="1" ht="29.25" r="1376" s="112" spans="1:41">
      <c r="A1376" s="127" t="n"/>
      <c r="B1376" s="113" t="n"/>
      <c r="C1376" s="127" t="n"/>
      <c r="D1376" s="127" t="n"/>
      <c r="E1376" s="114">
        <f>IF(F1376 &lt;&gt; "",VLOOKUP(F1376,CategoryLookup,2,FALSE), "")</f>
        <v/>
      </c>
      <c r="F1376" s="126" t="n"/>
      <c r="G1376" s="127" t="n"/>
      <c r="H1376" s="127" t="n"/>
      <c r="I1376" s="127" t="n"/>
      <c r="J1376" s="127" t="n"/>
      <c r="K1376" s="127" t="n"/>
      <c r="L1376" s="127" t="n"/>
      <c r="M1376" s="127" t="n"/>
      <c r="N1376" s="120" t="n"/>
      <c r="O1376" s="120" t="n"/>
      <c r="P1376" s="120" t="n"/>
      <c r="Q1376" s="120" t="n"/>
      <c r="R1376" s="121" t="n"/>
      <c r="S1376" s="121" t="n"/>
      <c r="T1376" s="121" t="n"/>
      <c r="U1376" s="121" t="n"/>
      <c r="V1376" s="117">
        <f>IF(P1376="NA","NA",IF(P1376&lt;&gt;"",TEXT(P1376-N1376,"[h].mm"),""))</f>
        <v/>
      </c>
      <c r="W1376" s="118">
        <f>IF(AND(R1376="",S1376=""),"",R1376+S1376)</f>
        <v/>
      </c>
      <c r="X1376" s="116">
        <f>IF(O1376&lt;&gt;"",DATE(YEAR(O1376), MONTH(O1376), DAY(O1376)),"")</f>
        <v/>
      </c>
      <c r="Y1376" s="122" t="n"/>
      <c r="Z1376" s="123" t="n"/>
      <c r="AA1376" s="117">
        <f>IF(F1376="Re-assigned","NA",IF(W1376="","",IF(W1376&gt;=VLOOKUP(D1376,SLAMatrix,3,FALSE),"Yes",IF(W1376&lt;VLOOKUP(D1376,SLAMatrix,2,FALSE),"No","Internal"))))</f>
        <v/>
      </c>
      <c r="AB1376" s="123" t="n"/>
      <c r="AC1376" s="123" t="n"/>
      <c r="AD1376" s="119" t="n"/>
      <c r="AE1376" s="125" t="n"/>
      <c r="AF1376" s="124">
        <f>MONTH(O1376)</f>
        <v/>
      </c>
      <c r="AG1376" s="124">
        <f>VLOOKUP(IFERROR(MID(AE1376,1,(FIND(",",AE1376,1)-1)),AE1376),Facility_Region_Mapping,2,FALSE)</f>
        <v/>
      </c>
      <c r="AH1376" s="124" t="n"/>
      <c r="AI1376" s="124">
        <f>IF(C1376&lt;&gt;"",IF(M1376="ESM User",getInterfaceName($C1376),"NA"),"")</f>
        <v/>
      </c>
      <c r="AJ1376" s="116">
        <f>IF(Q1376&lt;&gt;"",DATE(YEAR(Q1376), MONTH(Q1376), DAY(Q1376)),"")</f>
        <v/>
      </c>
      <c r="AK1376" s="130">
        <f>IF(Q1376&lt;&gt;0,Q1376-N1376,TODAY()-N1376)</f>
        <v/>
      </c>
      <c r="AL1376" s="112">
        <f>IF(F1376="Re-assigned",0,IF(H1376="Closed",0,IF(H1376="Service Restored",0,IF(H1376="",0,1))))</f>
        <v/>
      </c>
      <c r="AM1376" s="124">
        <f>IF(AL1376=0,"",IF(AK1376&gt;20.99,"Aged","Non-Aged"))</f>
        <v/>
      </c>
      <c r="AN1376" s="112">
        <f>IF(Q1376&lt;&gt;"",MONTH(Q1376),"")</f>
        <v/>
      </c>
      <c r="AO1376" s="112">
        <f>IFERROR(VALUE(V1376),0)</f>
        <v/>
      </c>
    </row>
    <row customFormat="1" customHeight="1" ht="29.25" r="1377" s="112" spans="1:41">
      <c r="A1377" s="127" t="n"/>
      <c r="B1377" s="113" t="n"/>
      <c r="C1377" s="127" t="n"/>
      <c r="D1377" s="127" t="n"/>
      <c r="E1377" s="114">
        <f>IF(F1377 &lt;&gt; "",VLOOKUP(F1377,CategoryLookup,2,FALSE), "")</f>
        <v/>
      </c>
      <c r="F1377" s="126" t="n"/>
      <c r="G1377" s="127" t="n"/>
      <c r="H1377" s="127" t="n"/>
      <c r="I1377" s="127" t="n"/>
      <c r="J1377" s="127" t="n"/>
      <c r="K1377" s="127" t="n"/>
      <c r="L1377" s="127" t="n"/>
      <c r="M1377" s="127" t="n"/>
      <c r="N1377" s="120" t="n"/>
      <c r="O1377" s="120" t="n"/>
      <c r="P1377" s="120" t="n"/>
      <c r="Q1377" s="120" t="n"/>
      <c r="R1377" s="121" t="n"/>
      <c r="S1377" s="121" t="n"/>
      <c r="T1377" s="121" t="n"/>
      <c r="U1377" s="121" t="n"/>
      <c r="V1377" s="117">
        <f>IF(P1377="NA","NA",IF(P1377&lt;&gt;"",TEXT(P1377-N1377,"[h].mm"),""))</f>
        <v/>
      </c>
      <c r="W1377" s="118">
        <f>IF(AND(R1377="",S1377=""),"",R1377+S1377)</f>
        <v/>
      </c>
      <c r="X1377" s="116">
        <f>IF(O1377&lt;&gt;"",DATE(YEAR(O1377), MONTH(O1377), DAY(O1377)),"")</f>
        <v/>
      </c>
      <c r="Y1377" s="122" t="n"/>
      <c r="Z1377" s="123" t="n"/>
      <c r="AA1377" s="117">
        <f>IF(F1377="Re-assigned","NA",IF(W1377="","",IF(W1377&gt;=VLOOKUP(D1377,SLAMatrix,3,FALSE),"Yes",IF(W1377&lt;VLOOKUP(D1377,SLAMatrix,2,FALSE),"No","Internal"))))</f>
        <v/>
      </c>
      <c r="AB1377" s="123" t="n"/>
      <c r="AC1377" s="123" t="n"/>
      <c r="AD1377" s="119" t="n"/>
      <c r="AE1377" s="125" t="n"/>
      <c r="AF1377" s="124">
        <f>MONTH(O1377)</f>
        <v/>
      </c>
      <c r="AG1377" s="124">
        <f>VLOOKUP(IFERROR(MID(AE1377,1,(FIND(",",AE1377,1)-1)),AE1377),Facility_Region_Mapping,2,FALSE)</f>
        <v/>
      </c>
      <c r="AH1377" s="124" t="n"/>
      <c r="AI1377" s="124">
        <f>IF(C1377&lt;&gt;"",IF(M1377="ESM User",getInterfaceName($C1377),"NA"),"")</f>
        <v/>
      </c>
      <c r="AJ1377" s="116">
        <f>IF(Q1377&lt;&gt;"",DATE(YEAR(Q1377), MONTH(Q1377), DAY(Q1377)),"")</f>
        <v/>
      </c>
      <c r="AK1377" s="130">
        <f>IF(Q1377&lt;&gt;0,Q1377-N1377,TODAY()-N1377)</f>
        <v/>
      </c>
      <c r="AL1377" s="112">
        <f>IF(F1377="Re-assigned",0,IF(H1377="Closed",0,IF(H1377="Service Restored",0,IF(H1377="",0,1))))</f>
        <v/>
      </c>
      <c r="AM1377" s="124">
        <f>IF(AL1377=0,"",IF(AK1377&gt;20.99,"Aged","Non-Aged"))</f>
        <v/>
      </c>
      <c r="AN1377" s="112">
        <f>IF(Q1377&lt;&gt;"",MONTH(Q1377),"")</f>
        <v/>
      </c>
      <c r="AO1377" s="112">
        <f>IFERROR(VALUE(V1377),0)</f>
        <v/>
      </c>
    </row>
    <row customFormat="1" customHeight="1" ht="29.25" r="1378" s="112" spans="1:41">
      <c r="A1378" s="127" t="n"/>
      <c r="B1378" s="113" t="n"/>
      <c r="C1378" s="127" t="n"/>
      <c r="D1378" s="127" t="n"/>
      <c r="E1378" s="114">
        <f>IF(F1378 &lt;&gt; "",VLOOKUP(F1378,CategoryLookup,2,FALSE), "")</f>
        <v/>
      </c>
      <c r="F1378" s="126" t="n"/>
      <c r="G1378" s="127" t="n"/>
      <c r="H1378" s="127" t="n"/>
      <c r="I1378" s="127" t="n"/>
      <c r="J1378" s="127" t="n"/>
      <c r="K1378" s="127" t="n"/>
      <c r="L1378" s="127" t="n"/>
      <c r="M1378" s="127" t="n"/>
      <c r="N1378" s="120" t="n"/>
      <c r="O1378" s="120" t="n"/>
      <c r="P1378" s="120" t="n"/>
      <c r="Q1378" s="120" t="n"/>
      <c r="R1378" s="121" t="n"/>
      <c r="S1378" s="121" t="n"/>
      <c r="T1378" s="121" t="n"/>
      <c r="U1378" s="121" t="n"/>
      <c r="V1378" s="117">
        <f>IF(P1378="NA","NA",IF(P1378&lt;&gt;"",TEXT(P1378-N1378,"[h].mm"),""))</f>
        <v/>
      </c>
      <c r="W1378" s="118">
        <f>IF(AND(R1378="",S1378=""),"",R1378+S1378)</f>
        <v/>
      </c>
      <c r="X1378" s="116">
        <f>IF(O1378&lt;&gt;"",DATE(YEAR(O1378), MONTH(O1378), DAY(O1378)),"")</f>
        <v/>
      </c>
      <c r="Y1378" s="122" t="n"/>
      <c r="Z1378" s="123" t="n"/>
      <c r="AA1378" s="117">
        <f>IF(F1378="Re-assigned","NA",IF(W1378="","",IF(W1378&gt;=VLOOKUP(D1378,SLAMatrix,3,FALSE),"Yes",IF(W1378&lt;VLOOKUP(D1378,SLAMatrix,2,FALSE),"No","Internal"))))</f>
        <v/>
      </c>
      <c r="AB1378" s="123" t="n"/>
      <c r="AC1378" s="123" t="n"/>
      <c r="AD1378" s="119" t="n"/>
      <c r="AE1378" s="125" t="n"/>
      <c r="AF1378" s="124">
        <f>MONTH(O1378)</f>
        <v/>
      </c>
      <c r="AG1378" s="124">
        <f>VLOOKUP(IFERROR(MID(AE1378,1,(FIND(",",AE1378,1)-1)),AE1378),Facility_Region_Mapping,2,FALSE)</f>
        <v/>
      </c>
      <c r="AH1378" s="124" t="n"/>
      <c r="AI1378" s="124">
        <f>IF(C1378&lt;&gt;"",IF(M1378="ESM User",getInterfaceName($C1378),"NA"),"")</f>
        <v/>
      </c>
      <c r="AJ1378" s="116">
        <f>IF(Q1378&lt;&gt;"",DATE(YEAR(Q1378), MONTH(Q1378), DAY(Q1378)),"")</f>
        <v/>
      </c>
      <c r="AK1378" s="130">
        <f>IF(Q1378&lt;&gt;0,Q1378-N1378,TODAY()-N1378)</f>
        <v/>
      </c>
      <c r="AL1378" s="112">
        <f>IF(F1378="Re-assigned",0,IF(H1378="Closed",0,IF(H1378="Service Restored",0,IF(H1378="",0,1))))</f>
        <v/>
      </c>
      <c r="AM1378" s="124">
        <f>IF(AL1378=0,"",IF(AK1378&gt;20.99,"Aged","Non-Aged"))</f>
        <v/>
      </c>
      <c r="AN1378" s="112">
        <f>IF(Q1378&lt;&gt;"",MONTH(Q1378),"")</f>
        <v/>
      </c>
      <c r="AO1378" s="112">
        <f>IFERROR(VALUE(V1378),0)</f>
        <v/>
      </c>
    </row>
    <row customFormat="1" customHeight="1" ht="29.25" r="1379" s="112" spans="1:41">
      <c r="A1379" s="127" t="n"/>
      <c r="B1379" s="113" t="n"/>
      <c r="C1379" s="127" t="n"/>
      <c r="D1379" s="127" t="n"/>
      <c r="E1379" s="114">
        <f>IF(F1379 &lt;&gt; "",VLOOKUP(F1379,CategoryLookup,2,FALSE), "")</f>
        <v/>
      </c>
      <c r="F1379" s="126" t="n"/>
      <c r="G1379" s="127" t="n"/>
      <c r="H1379" s="127" t="n"/>
      <c r="I1379" s="127" t="n"/>
      <c r="J1379" s="127" t="n"/>
      <c r="K1379" s="127" t="n"/>
      <c r="L1379" s="127" t="n"/>
      <c r="M1379" s="127" t="n"/>
      <c r="N1379" s="120" t="n"/>
      <c r="O1379" s="120" t="n"/>
      <c r="P1379" s="120" t="n"/>
      <c r="Q1379" s="120" t="n"/>
      <c r="R1379" s="121" t="n"/>
      <c r="S1379" s="121" t="n"/>
      <c r="T1379" s="121" t="n"/>
      <c r="U1379" s="121" t="n"/>
      <c r="V1379" s="117">
        <f>IF(P1379="NA","NA",IF(P1379&lt;&gt;"",TEXT(P1379-N1379,"[h].mm"),""))</f>
        <v/>
      </c>
      <c r="W1379" s="118">
        <f>IF(AND(R1379="",S1379=""),"",R1379+S1379)</f>
        <v/>
      </c>
      <c r="X1379" s="116">
        <f>IF(O1379&lt;&gt;"",DATE(YEAR(O1379), MONTH(O1379), DAY(O1379)),"")</f>
        <v/>
      </c>
      <c r="Y1379" s="122" t="n"/>
      <c r="Z1379" s="123" t="n"/>
      <c r="AA1379" s="117">
        <f>IF(F1379="Re-assigned","NA",IF(W1379="","",IF(W1379&gt;=VLOOKUP(D1379,SLAMatrix,3,FALSE),"Yes",IF(W1379&lt;VLOOKUP(D1379,SLAMatrix,2,FALSE),"No","Internal"))))</f>
        <v/>
      </c>
      <c r="AB1379" s="123" t="n"/>
      <c r="AC1379" s="123" t="n"/>
      <c r="AD1379" s="119" t="n"/>
      <c r="AE1379" s="125" t="n"/>
      <c r="AF1379" s="124">
        <f>MONTH(O1379)</f>
        <v/>
      </c>
      <c r="AG1379" s="124">
        <f>VLOOKUP(IFERROR(MID(AE1379,1,(FIND(",",AE1379,1)-1)),AE1379),Facility_Region_Mapping,2,FALSE)</f>
        <v/>
      </c>
      <c r="AH1379" s="124" t="n"/>
      <c r="AI1379" s="124">
        <f>IF(C1379&lt;&gt;"",IF(M1379="ESM User",getInterfaceName($C1379),"NA"),"")</f>
        <v/>
      </c>
      <c r="AJ1379" s="116">
        <f>IF(Q1379&lt;&gt;"",DATE(YEAR(Q1379), MONTH(Q1379), DAY(Q1379)),"")</f>
        <v/>
      </c>
      <c r="AK1379" s="130">
        <f>IF(Q1379&lt;&gt;0,Q1379-N1379,TODAY()-N1379)</f>
        <v/>
      </c>
      <c r="AL1379" s="112">
        <f>IF(F1379="Re-assigned",0,IF(H1379="Closed",0,IF(H1379="Service Restored",0,IF(H1379="",0,1))))</f>
        <v/>
      </c>
      <c r="AM1379" s="124">
        <f>IF(AL1379=0,"",IF(AK1379&gt;20.99,"Aged","Non-Aged"))</f>
        <v/>
      </c>
      <c r="AN1379" s="112">
        <f>IF(Q1379&lt;&gt;"",MONTH(Q1379),"")</f>
        <v/>
      </c>
      <c r="AO1379" s="112">
        <f>IFERROR(VALUE(V1379),0)</f>
        <v/>
      </c>
    </row>
    <row customFormat="1" customHeight="1" ht="29.25" r="1380" s="112" spans="1:41">
      <c r="A1380" s="127" t="n"/>
      <c r="B1380" s="113" t="n"/>
      <c r="C1380" s="127" t="n"/>
      <c r="D1380" s="127" t="n"/>
      <c r="E1380" s="114">
        <f>IF(F1380 &lt;&gt; "",VLOOKUP(F1380,CategoryLookup,2,FALSE), "")</f>
        <v/>
      </c>
      <c r="F1380" s="126" t="n"/>
      <c r="G1380" s="127" t="n"/>
      <c r="H1380" s="127" t="n"/>
      <c r="I1380" s="127" t="n"/>
      <c r="J1380" s="127" t="n"/>
      <c r="K1380" s="127" t="n"/>
      <c r="L1380" s="127" t="n"/>
      <c r="M1380" s="127" t="n"/>
      <c r="N1380" s="120" t="n"/>
      <c r="O1380" s="120" t="n"/>
      <c r="P1380" s="120" t="n"/>
      <c r="Q1380" s="120" t="n"/>
      <c r="R1380" s="121" t="n"/>
      <c r="S1380" s="121" t="n"/>
      <c r="T1380" s="121" t="n"/>
      <c r="U1380" s="121" t="n"/>
      <c r="V1380" s="117">
        <f>IF(P1380="NA","NA",IF(P1380&lt;&gt;"",TEXT(P1380-N1380,"[h].mm"),""))</f>
        <v/>
      </c>
      <c r="W1380" s="118">
        <f>IF(AND(R1380="",S1380=""),"",R1380+S1380)</f>
        <v/>
      </c>
      <c r="X1380" s="116">
        <f>IF(O1380&lt;&gt;"",DATE(YEAR(O1380), MONTH(O1380), DAY(O1380)),"")</f>
        <v/>
      </c>
      <c r="Y1380" s="122" t="n"/>
      <c r="Z1380" s="123" t="n"/>
      <c r="AA1380" s="117">
        <f>IF(F1380="Re-assigned","NA",IF(W1380="","",IF(W1380&gt;=VLOOKUP(D1380,SLAMatrix,3,FALSE),"Yes",IF(W1380&lt;VLOOKUP(D1380,SLAMatrix,2,FALSE),"No","Internal"))))</f>
        <v/>
      </c>
      <c r="AB1380" s="123" t="n"/>
      <c r="AC1380" s="123" t="n"/>
      <c r="AD1380" s="119" t="n"/>
      <c r="AE1380" s="125" t="n"/>
      <c r="AF1380" s="124">
        <f>MONTH(O1380)</f>
        <v/>
      </c>
      <c r="AG1380" s="124">
        <f>VLOOKUP(IFERROR(MID(AE1380,1,(FIND(",",AE1380,1)-1)),AE1380),Facility_Region_Mapping,2,FALSE)</f>
        <v/>
      </c>
      <c r="AH1380" s="124" t="n"/>
      <c r="AI1380" s="124">
        <f>IF(C1380&lt;&gt;"",IF(M1380="ESM User",getInterfaceName($C1380),"NA"),"")</f>
        <v/>
      </c>
      <c r="AJ1380" s="116">
        <f>IF(Q1380&lt;&gt;"",DATE(YEAR(Q1380), MONTH(Q1380), DAY(Q1380)),"")</f>
        <v/>
      </c>
      <c r="AK1380" s="130">
        <f>IF(Q1380&lt;&gt;0,Q1380-N1380,TODAY()-N1380)</f>
        <v/>
      </c>
      <c r="AL1380" s="112">
        <f>IF(F1380="Re-assigned",0,IF(H1380="Closed",0,IF(H1380="Service Restored",0,IF(H1380="",0,1))))</f>
        <v/>
      </c>
      <c r="AM1380" s="124">
        <f>IF(AL1380=0,"",IF(AK1380&gt;20.99,"Aged","Non-Aged"))</f>
        <v/>
      </c>
      <c r="AN1380" s="112">
        <f>IF(Q1380&lt;&gt;"",MONTH(Q1380),"")</f>
        <v/>
      </c>
      <c r="AO1380" s="112">
        <f>IFERROR(VALUE(V1380),0)</f>
        <v/>
      </c>
    </row>
    <row customFormat="1" customHeight="1" ht="29.25" r="1381" s="112" spans="1:41">
      <c r="A1381" s="127" t="n"/>
      <c r="B1381" s="113" t="n"/>
      <c r="C1381" s="127" t="n"/>
      <c r="D1381" s="127" t="n"/>
      <c r="E1381" s="114">
        <f>IF(F1381 &lt;&gt; "",VLOOKUP(F1381,CategoryLookup,2,FALSE), "")</f>
        <v/>
      </c>
      <c r="F1381" s="126" t="n"/>
      <c r="G1381" s="127" t="n"/>
      <c r="H1381" s="127" t="n"/>
      <c r="I1381" s="127" t="n"/>
      <c r="J1381" s="127" t="n"/>
      <c r="K1381" s="127" t="n"/>
      <c r="L1381" s="127" t="n"/>
      <c r="M1381" s="127" t="n"/>
      <c r="N1381" s="120" t="n"/>
      <c r="O1381" s="120" t="n"/>
      <c r="P1381" s="120" t="n"/>
      <c r="Q1381" s="120" t="n"/>
      <c r="R1381" s="121" t="n"/>
      <c r="S1381" s="121" t="n"/>
      <c r="T1381" s="121" t="n"/>
      <c r="U1381" s="121" t="n"/>
      <c r="V1381" s="117">
        <f>IF(P1381="NA","NA",IF(P1381&lt;&gt;"",TEXT(P1381-N1381,"[h].mm"),""))</f>
        <v/>
      </c>
      <c r="W1381" s="118">
        <f>IF(AND(R1381="",S1381=""),"",R1381+S1381)</f>
        <v/>
      </c>
      <c r="X1381" s="116">
        <f>IF(O1381&lt;&gt;"",DATE(YEAR(O1381), MONTH(O1381), DAY(O1381)),"")</f>
        <v/>
      </c>
      <c r="Y1381" s="122" t="n"/>
      <c r="Z1381" s="123" t="n"/>
      <c r="AA1381" s="117">
        <f>IF(F1381="Re-assigned","NA",IF(W1381="","",IF(W1381&gt;=VLOOKUP(D1381,SLAMatrix,3,FALSE),"Yes",IF(W1381&lt;VLOOKUP(D1381,SLAMatrix,2,FALSE),"No","Internal"))))</f>
        <v/>
      </c>
      <c r="AB1381" s="123" t="n"/>
      <c r="AC1381" s="123" t="n"/>
      <c r="AD1381" s="119" t="n"/>
      <c r="AE1381" s="125" t="n"/>
      <c r="AF1381" s="124">
        <f>MONTH(O1381)</f>
        <v/>
      </c>
      <c r="AG1381" s="124">
        <f>VLOOKUP(IFERROR(MID(AE1381,1,(FIND(",",AE1381,1)-1)),AE1381),Facility_Region_Mapping,2,FALSE)</f>
        <v/>
      </c>
      <c r="AH1381" s="124" t="n"/>
      <c r="AI1381" s="124">
        <f>IF(C1381&lt;&gt;"",IF(M1381="ESM User",getInterfaceName($C1381),"NA"),"")</f>
        <v/>
      </c>
      <c r="AJ1381" s="116">
        <f>IF(Q1381&lt;&gt;"",DATE(YEAR(Q1381), MONTH(Q1381), DAY(Q1381)),"")</f>
        <v/>
      </c>
      <c r="AK1381" s="130">
        <f>IF(Q1381&lt;&gt;0,Q1381-N1381,TODAY()-N1381)</f>
        <v/>
      </c>
      <c r="AL1381" s="112">
        <f>IF(F1381="Re-assigned",0,IF(H1381="Closed",0,IF(H1381="Service Restored",0,IF(H1381="",0,1))))</f>
        <v/>
      </c>
      <c r="AM1381" s="124">
        <f>IF(AL1381=0,"",IF(AK1381&gt;20.99,"Aged","Non-Aged"))</f>
        <v/>
      </c>
      <c r="AN1381" s="112">
        <f>IF(Q1381&lt;&gt;"",MONTH(Q1381),"")</f>
        <v/>
      </c>
      <c r="AO1381" s="112">
        <f>IFERROR(VALUE(V1381),0)</f>
        <v/>
      </c>
    </row>
    <row customFormat="1" customHeight="1" ht="29.25" r="1382" s="112" spans="1:41">
      <c r="A1382" s="127" t="n"/>
      <c r="B1382" s="113" t="n"/>
      <c r="C1382" s="127" t="n"/>
      <c r="D1382" s="127" t="n"/>
      <c r="E1382" s="114">
        <f>IF(F1382 &lt;&gt; "",VLOOKUP(F1382,CategoryLookup,2,FALSE), "")</f>
        <v/>
      </c>
      <c r="F1382" s="126" t="n"/>
      <c r="G1382" s="127" t="n"/>
      <c r="H1382" s="127" t="n"/>
      <c r="I1382" s="127" t="n"/>
      <c r="J1382" s="127" t="n"/>
      <c r="K1382" s="127" t="n"/>
      <c r="L1382" s="127" t="n"/>
      <c r="M1382" s="127" t="n"/>
      <c r="N1382" s="120" t="n"/>
      <c r="O1382" s="120" t="n"/>
      <c r="P1382" s="120" t="n"/>
      <c r="Q1382" s="120" t="n"/>
      <c r="R1382" s="121" t="n"/>
      <c r="S1382" s="121" t="n"/>
      <c r="T1382" s="121" t="n"/>
      <c r="U1382" s="121" t="n"/>
      <c r="V1382" s="117">
        <f>IF(P1382="NA","NA",IF(P1382&lt;&gt;"",TEXT(P1382-N1382,"[h].mm"),""))</f>
        <v/>
      </c>
      <c r="W1382" s="118">
        <f>IF(AND(R1382="",S1382=""),"",R1382+S1382)</f>
        <v/>
      </c>
      <c r="X1382" s="116">
        <f>IF(O1382&lt;&gt;"",DATE(YEAR(O1382), MONTH(O1382), DAY(O1382)),"")</f>
        <v/>
      </c>
      <c r="Y1382" s="122" t="n"/>
      <c r="Z1382" s="123" t="n"/>
      <c r="AA1382" s="117">
        <f>IF(F1382="Re-assigned","NA",IF(W1382="","",IF(W1382&gt;=VLOOKUP(D1382,SLAMatrix,3,FALSE),"Yes",IF(W1382&lt;VLOOKUP(D1382,SLAMatrix,2,FALSE),"No","Internal"))))</f>
        <v/>
      </c>
      <c r="AB1382" s="123" t="n"/>
      <c r="AC1382" s="123" t="n"/>
      <c r="AD1382" s="119" t="n"/>
      <c r="AE1382" s="125" t="n"/>
      <c r="AF1382" s="124">
        <f>MONTH(O1382)</f>
        <v/>
      </c>
      <c r="AG1382" s="124">
        <f>VLOOKUP(IFERROR(MID(AE1382,1,(FIND(",",AE1382,1)-1)),AE1382),Facility_Region_Mapping,2,FALSE)</f>
        <v/>
      </c>
      <c r="AH1382" s="124" t="n"/>
      <c r="AI1382" s="124">
        <f>IF(C1382&lt;&gt;"",IF(M1382="ESM User",getInterfaceName($C1382),"NA"),"")</f>
        <v/>
      </c>
      <c r="AJ1382" s="116">
        <f>IF(Q1382&lt;&gt;"",DATE(YEAR(Q1382), MONTH(Q1382), DAY(Q1382)),"")</f>
        <v/>
      </c>
      <c r="AK1382" s="130">
        <f>IF(Q1382&lt;&gt;0,Q1382-N1382,TODAY()-N1382)</f>
        <v/>
      </c>
      <c r="AL1382" s="112">
        <f>IF(F1382="Re-assigned",0,IF(H1382="Closed",0,IF(H1382="Service Restored",0,IF(H1382="",0,1))))</f>
        <v/>
      </c>
      <c r="AM1382" s="124">
        <f>IF(AL1382=0,"",IF(AK1382&gt;20.99,"Aged","Non-Aged"))</f>
        <v/>
      </c>
      <c r="AN1382" s="112">
        <f>IF(Q1382&lt;&gt;"",MONTH(Q1382),"")</f>
        <v/>
      </c>
      <c r="AO1382" s="112">
        <f>IFERROR(VALUE(V1382),0)</f>
        <v/>
      </c>
    </row>
    <row customFormat="1" customHeight="1" ht="29.25" r="1383" s="112" spans="1:41">
      <c r="A1383" s="127" t="n"/>
      <c r="B1383" s="113" t="n"/>
      <c r="C1383" s="127" t="n"/>
      <c r="D1383" s="127" t="n"/>
      <c r="E1383" s="114">
        <f>IF(F1383 &lt;&gt; "",VLOOKUP(F1383,CategoryLookup,2,FALSE), "")</f>
        <v/>
      </c>
      <c r="F1383" s="126" t="n"/>
      <c r="G1383" s="127" t="n"/>
      <c r="H1383" s="127" t="n"/>
      <c r="I1383" s="127" t="n"/>
      <c r="J1383" s="127" t="n"/>
      <c r="K1383" s="127" t="n"/>
      <c r="L1383" s="127" t="n"/>
      <c r="M1383" s="127" t="n"/>
      <c r="N1383" s="120" t="n"/>
      <c r="O1383" s="120" t="n"/>
      <c r="P1383" s="120" t="n"/>
      <c r="Q1383" s="120" t="n"/>
      <c r="R1383" s="121" t="n"/>
      <c r="S1383" s="121" t="n"/>
      <c r="T1383" s="121" t="n"/>
      <c r="U1383" s="121" t="n"/>
      <c r="V1383" s="117">
        <f>IF(P1383="NA","NA",IF(P1383&lt;&gt;"",TEXT(P1383-N1383,"[h].mm"),""))</f>
        <v/>
      </c>
      <c r="W1383" s="118">
        <f>IF(AND(R1383="",S1383=""),"",R1383+S1383)</f>
        <v/>
      </c>
      <c r="X1383" s="116">
        <f>IF(O1383&lt;&gt;"",DATE(YEAR(O1383), MONTH(O1383), DAY(O1383)),"")</f>
        <v/>
      </c>
      <c r="Y1383" s="122" t="n"/>
      <c r="Z1383" s="123" t="n"/>
      <c r="AA1383" s="117">
        <f>IF(F1383="Re-assigned","NA",IF(W1383="","",IF(W1383&gt;=VLOOKUP(D1383,SLAMatrix,3,FALSE),"Yes",IF(W1383&lt;VLOOKUP(D1383,SLAMatrix,2,FALSE),"No","Internal"))))</f>
        <v/>
      </c>
      <c r="AB1383" s="123" t="n"/>
      <c r="AC1383" s="123" t="n"/>
      <c r="AD1383" s="119" t="n"/>
      <c r="AE1383" s="125" t="n"/>
      <c r="AF1383" s="124">
        <f>MONTH(O1383)</f>
        <v/>
      </c>
      <c r="AG1383" s="124">
        <f>VLOOKUP(IFERROR(MID(AE1383,1,(FIND(",",AE1383,1)-1)),AE1383),Facility_Region_Mapping,2,FALSE)</f>
        <v/>
      </c>
      <c r="AH1383" s="124" t="n"/>
      <c r="AI1383" s="124">
        <f>IF(C1383&lt;&gt;"",IF(M1383="ESM User",getInterfaceName($C1383),"NA"),"")</f>
        <v/>
      </c>
      <c r="AJ1383" s="116">
        <f>IF(Q1383&lt;&gt;"",DATE(YEAR(Q1383), MONTH(Q1383), DAY(Q1383)),"")</f>
        <v/>
      </c>
      <c r="AK1383" s="130">
        <f>IF(Q1383&lt;&gt;0,Q1383-N1383,TODAY()-N1383)</f>
        <v/>
      </c>
      <c r="AL1383" s="112">
        <f>IF(F1383="Re-assigned",0,IF(H1383="Closed",0,IF(H1383="Service Restored",0,IF(H1383="",0,1))))</f>
        <v/>
      </c>
      <c r="AM1383" s="124">
        <f>IF(AL1383=0,"",IF(AK1383&gt;20.99,"Aged","Non-Aged"))</f>
        <v/>
      </c>
      <c r="AN1383" s="112">
        <f>IF(Q1383&lt;&gt;"",MONTH(Q1383),"")</f>
        <v/>
      </c>
      <c r="AO1383" s="112">
        <f>IFERROR(VALUE(V1383),0)</f>
        <v/>
      </c>
    </row>
    <row customFormat="1" customHeight="1" ht="29.25" r="1384" s="112" spans="1:41">
      <c r="A1384" s="127" t="n"/>
      <c r="B1384" s="113" t="n"/>
      <c r="C1384" s="127" t="n"/>
      <c r="D1384" s="127" t="n"/>
      <c r="E1384" s="114">
        <f>IF(F1384 &lt;&gt; "",VLOOKUP(F1384,CategoryLookup,2,FALSE), "")</f>
        <v/>
      </c>
      <c r="F1384" s="126" t="n"/>
      <c r="G1384" s="127" t="n"/>
      <c r="H1384" s="127" t="n"/>
      <c r="I1384" s="127" t="n"/>
      <c r="J1384" s="127" t="n"/>
      <c r="K1384" s="127" t="n"/>
      <c r="L1384" s="127" t="n"/>
      <c r="M1384" s="127" t="n"/>
      <c r="N1384" s="120" t="n"/>
      <c r="O1384" s="120" t="n"/>
      <c r="P1384" s="120" t="n"/>
      <c r="Q1384" s="120" t="n"/>
      <c r="R1384" s="121" t="n"/>
      <c r="S1384" s="121" t="n"/>
      <c r="T1384" s="121" t="n"/>
      <c r="U1384" s="121" t="n"/>
      <c r="V1384" s="117">
        <f>IF(P1384="NA","NA",IF(P1384&lt;&gt;"",TEXT(P1384-N1384,"[h].mm"),""))</f>
        <v/>
      </c>
      <c r="W1384" s="118">
        <f>IF(AND(R1384="",S1384=""),"",R1384+S1384)</f>
        <v/>
      </c>
      <c r="X1384" s="116">
        <f>IF(O1384&lt;&gt;"",DATE(YEAR(O1384), MONTH(O1384), DAY(O1384)),"")</f>
        <v/>
      </c>
      <c r="Y1384" s="122" t="n"/>
      <c r="Z1384" s="123" t="n"/>
      <c r="AA1384" s="117">
        <f>IF(F1384="Re-assigned","NA",IF(W1384="","",IF(W1384&gt;=VLOOKUP(D1384,SLAMatrix,3,FALSE),"Yes",IF(W1384&lt;VLOOKUP(D1384,SLAMatrix,2,FALSE),"No","Internal"))))</f>
        <v/>
      </c>
      <c r="AB1384" s="123" t="n"/>
      <c r="AC1384" s="123" t="n"/>
      <c r="AD1384" s="119" t="n"/>
      <c r="AE1384" s="125" t="n"/>
      <c r="AF1384" s="124">
        <f>MONTH(O1384)</f>
        <v/>
      </c>
      <c r="AG1384" s="124">
        <f>VLOOKUP(IFERROR(MID(AE1384,1,(FIND(",",AE1384,1)-1)),AE1384),Facility_Region_Mapping,2,FALSE)</f>
        <v/>
      </c>
      <c r="AH1384" s="124" t="n"/>
      <c r="AI1384" s="124">
        <f>IF(C1384&lt;&gt;"",IF(M1384="ESM User",getInterfaceName($C1384),"NA"),"")</f>
        <v/>
      </c>
      <c r="AJ1384" s="116">
        <f>IF(Q1384&lt;&gt;"",DATE(YEAR(Q1384), MONTH(Q1384), DAY(Q1384)),"")</f>
        <v/>
      </c>
      <c r="AK1384" s="130">
        <f>IF(Q1384&lt;&gt;0,Q1384-N1384,TODAY()-N1384)</f>
        <v/>
      </c>
      <c r="AL1384" s="112">
        <f>IF(F1384="Re-assigned",0,IF(H1384="Closed",0,IF(H1384="Service Restored",0,IF(H1384="",0,1))))</f>
        <v/>
      </c>
      <c r="AM1384" s="124">
        <f>IF(AL1384=0,"",IF(AK1384&gt;20.99,"Aged","Non-Aged"))</f>
        <v/>
      </c>
      <c r="AN1384" s="112">
        <f>IF(Q1384&lt;&gt;"",MONTH(Q1384),"")</f>
        <v/>
      </c>
      <c r="AO1384" s="112">
        <f>IFERROR(VALUE(V1384),0)</f>
        <v/>
      </c>
    </row>
    <row customFormat="1" customHeight="1" ht="29.25" r="1385" s="112" spans="1:41">
      <c r="A1385" s="127" t="n"/>
      <c r="B1385" s="113" t="n"/>
      <c r="C1385" s="127" t="n"/>
      <c r="D1385" s="127" t="n"/>
      <c r="E1385" s="114">
        <f>IF(F1385 &lt;&gt; "",VLOOKUP(F1385,CategoryLookup,2,FALSE), "")</f>
        <v/>
      </c>
      <c r="F1385" s="126" t="n"/>
      <c r="G1385" s="127" t="n"/>
      <c r="H1385" s="127" t="n"/>
      <c r="I1385" s="127" t="n"/>
      <c r="J1385" s="127" t="n"/>
      <c r="K1385" s="127" t="n"/>
      <c r="L1385" s="127" t="n"/>
      <c r="M1385" s="127" t="n"/>
      <c r="N1385" s="120" t="n"/>
      <c r="O1385" s="120" t="n"/>
      <c r="P1385" s="120" t="n"/>
      <c r="Q1385" s="120" t="n"/>
      <c r="R1385" s="121" t="n"/>
      <c r="S1385" s="121" t="n"/>
      <c r="T1385" s="121" t="n"/>
      <c r="U1385" s="121" t="n"/>
      <c r="V1385" s="117">
        <f>IF(P1385="NA","NA",IF(P1385&lt;&gt;"",TEXT(P1385-N1385,"[h].mm"),""))</f>
        <v/>
      </c>
      <c r="W1385" s="118">
        <f>IF(AND(R1385="",S1385=""),"",R1385+S1385)</f>
        <v/>
      </c>
      <c r="X1385" s="116">
        <f>IF(O1385&lt;&gt;"",DATE(YEAR(O1385), MONTH(O1385), DAY(O1385)),"")</f>
        <v/>
      </c>
      <c r="Y1385" s="122" t="n"/>
      <c r="Z1385" s="123" t="n"/>
      <c r="AA1385" s="117">
        <f>IF(F1385="Re-assigned","NA",IF(W1385="","",IF(W1385&gt;=VLOOKUP(D1385,SLAMatrix,3,FALSE),"Yes",IF(W1385&lt;VLOOKUP(D1385,SLAMatrix,2,FALSE),"No","Internal"))))</f>
        <v/>
      </c>
      <c r="AB1385" s="123" t="n"/>
      <c r="AC1385" s="123" t="n"/>
      <c r="AD1385" s="119" t="n"/>
      <c r="AE1385" s="125" t="n"/>
      <c r="AF1385" s="124">
        <f>MONTH(O1385)</f>
        <v/>
      </c>
      <c r="AG1385" s="124">
        <f>VLOOKUP(IFERROR(MID(AE1385,1,(FIND(",",AE1385,1)-1)),AE1385),Facility_Region_Mapping,2,FALSE)</f>
        <v/>
      </c>
      <c r="AH1385" s="124" t="n"/>
      <c r="AI1385" s="124">
        <f>IF(C1385&lt;&gt;"",IF(M1385="ESM User",getInterfaceName($C1385),"NA"),"")</f>
        <v/>
      </c>
      <c r="AJ1385" s="116">
        <f>IF(Q1385&lt;&gt;"",DATE(YEAR(Q1385), MONTH(Q1385), DAY(Q1385)),"")</f>
        <v/>
      </c>
      <c r="AK1385" s="130">
        <f>IF(Q1385&lt;&gt;0,Q1385-N1385,TODAY()-N1385)</f>
        <v/>
      </c>
      <c r="AL1385" s="112">
        <f>IF(F1385="Re-assigned",0,IF(H1385="Closed",0,IF(H1385="Service Restored",0,IF(H1385="",0,1))))</f>
        <v/>
      </c>
      <c r="AM1385" s="124">
        <f>IF(AL1385=0,"",IF(AK1385&gt;20.99,"Aged","Non-Aged"))</f>
        <v/>
      </c>
      <c r="AN1385" s="112">
        <f>IF(Q1385&lt;&gt;"",MONTH(Q1385),"")</f>
        <v/>
      </c>
      <c r="AO1385" s="112">
        <f>IFERROR(VALUE(V1385),0)</f>
        <v/>
      </c>
    </row>
    <row customFormat="1" customHeight="1" ht="29.25" r="1386" s="112" spans="1:41">
      <c r="A1386" s="127" t="n"/>
      <c r="B1386" s="113" t="n"/>
      <c r="C1386" s="127" t="n"/>
      <c r="D1386" s="127" t="n"/>
      <c r="E1386" s="114">
        <f>IF(F1386 &lt;&gt; "",VLOOKUP(F1386,CategoryLookup,2,FALSE), "")</f>
        <v/>
      </c>
      <c r="F1386" s="126" t="n"/>
      <c r="G1386" s="127" t="n"/>
      <c r="H1386" s="127" t="n"/>
      <c r="I1386" s="127" t="n"/>
      <c r="J1386" s="127" t="n"/>
      <c r="K1386" s="127" t="n"/>
      <c r="L1386" s="127" t="n"/>
      <c r="M1386" s="127" t="n"/>
      <c r="N1386" s="120" t="n"/>
      <c r="O1386" s="120" t="n"/>
      <c r="P1386" s="120" t="n"/>
      <c r="Q1386" s="120" t="n"/>
      <c r="R1386" s="121" t="n"/>
      <c r="S1386" s="121" t="n"/>
      <c r="T1386" s="121" t="n"/>
      <c r="U1386" s="121" t="n"/>
      <c r="V1386" s="117">
        <f>IF(P1386="NA","NA",IF(P1386&lt;&gt;"",TEXT(P1386-N1386,"[h].mm"),""))</f>
        <v/>
      </c>
      <c r="W1386" s="118">
        <f>IF(AND(R1386="",S1386=""),"",R1386+S1386)</f>
        <v/>
      </c>
      <c r="X1386" s="116">
        <f>IF(O1386&lt;&gt;"",DATE(YEAR(O1386), MONTH(O1386), DAY(O1386)),"")</f>
        <v/>
      </c>
      <c r="Y1386" s="122" t="n"/>
      <c r="Z1386" s="123" t="n"/>
      <c r="AA1386" s="117">
        <f>IF(F1386="Re-assigned","NA",IF(W1386="","",IF(W1386&gt;=VLOOKUP(D1386,SLAMatrix,3,FALSE),"Yes",IF(W1386&lt;VLOOKUP(D1386,SLAMatrix,2,FALSE),"No","Internal"))))</f>
        <v/>
      </c>
      <c r="AB1386" s="123" t="n"/>
      <c r="AC1386" s="123" t="n"/>
      <c r="AD1386" s="119" t="n"/>
      <c r="AE1386" s="125" t="n"/>
      <c r="AF1386" s="124">
        <f>MONTH(O1386)</f>
        <v/>
      </c>
      <c r="AG1386" s="124">
        <f>VLOOKUP(IFERROR(MID(AE1386,1,(FIND(",",AE1386,1)-1)),AE1386),Facility_Region_Mapping,2,FALSE)</f>
        <v/>
      </c>
      <c r="AH1386" s="124" t="n"/>
      <c r="AI1386" s="124">
        <f>IF(C1386&lt;&gt;"",IF(M1386="ESM User",getInterfaceName($C1386),"NA"),"")</f>
        <v/>
      </c>
      <c r="AJ1386" s="116">
        <f>IF(Q1386&lt;&gt;"",DATE(YEAR(Q1386), MONTH(Q1386), DAY(Q1386)),"")</f>
        <v/>
      </c>
      <c r="AK1386" s="130">
        <f>IF(Q1386&lt;&gt;0,Q1386-N1386,TODAY()-N1386)</f>
        <v/>
      </c>
      <c r="AL1386" s="112">
        <f>IF(F1386="Re-assigned",0,IF(H1386="Closed",0,IF(H1386="Service Restored",0,IF(H1386="",0,1))))</f>
        <v/>
      </c>
      <c r="AM1386" s="124">
        <f>IF(AL1386=0,"",IF(AK1386&gt;20.99,"Aged","Non-Aged"))</f>
        <v/>
      </c>
      <c r="AN1386" s="112">
        <f>IF(Q1386&lt;&gt;"",MONTH(Q1386),"")</f>
        <v/>
      </c>
      <c r="AO1386" s="112">
        <f>IFERROR(VALUE(V1386),0)</f>
        <v/>
      </c>
    </row>
    <row customFormat="1" customHeight="1" ht="29.25" r="1387" s="112" spans="1:41">
      <c r="A1387" s="127" t="n"/>
      <c r="B1387" s="113" t="n"/>
      <c r="C1387" s="127" t="n"/>
      <c r="D1387" s="127" t="n"/>
      <c r="E1387" s="114">
        <f>IF(F1387 &lt;&gt; "",VLOOKUP(F1387,CategoryLookup,2,FALSE), "")</f>
        <v/>
      </c>
      <c r="F1387" s="126" t="n"/>
      <c r="G1387" s="127" t="n"/>
      <c r="H1387" s="127" t="n"/>
      <c r="I1387" s="127" t="n"/>
      <c r="J1387" s="127" t="n"/>
      <c r="K1387" s="127" t="n"/>
      <c r="L1387" s="127" t="n"/>
      <c r="M1387" s="127" t="n"/>
      <c r="N1387" s="120" t="n"/>
      <c r="O1387" s="120" t="n"/>
      <c r="P1387" s="120" t="n"/>
      <c r="Q1387" s="120" t="n"/>
      <c r="R1387" s="121" t="n"/>
      <c r="S1387" s="121" t="n"/>
      <c r="T1387" s="121" t="n"/>
      <c r="U1387" s="121" t="n"/>
      <c r="V1387" s="117">
        <f>IF(P1387="NA","NA",IF(P1387&lt;&gt;"",TEXT(P1387-N1387,"[h].mm"),""))</f>
        <v/>
      </c>
      <c r="W1387" s="118">
        <f>IF(AND(R1387="",S1387=""),"",R1387+S1387)</f>
        <v/>
      </c>
      <c r="X1387" s="116">
        <f>IF(O1387&lt;&gt;"",DATE(YEAR(O1387), MONTH(O1387), DAY(O1387)),"")</f>
        <v/>
      </c>
      <c r="Y1387" s="122" t="n"/>
      <c r="Z1387" s="123" t="n"/>
      <c r="AA1387" s="117">
        <f>IF(F1387="Re-assigned","NA",IF(W1387="","",IF(W1387&gt;=VLOOKUP(D1387,SLAMatrix,3,FALSE),"Yes",IF(W1387&lt;VLOOKUP(D1387,SLAMatrix,2,FALSE),"No","Internal"))))</f>
        <v/>
      </c>
      <c r="AB1387" s="123" t="n"/>
      <c r="AC1387" s="123" t="n"/>
      <c r="AD1387" s="119" t="n"/>
      <c r="AE1387" s="125" t="n"/>
      <c r="AF1387" s="124">
        <f>MONTH(O1387)</f>
        <v/>
      </c>
      <c r="AG1387" s="124">
        <f>VLOOKUP(IFERROR(MID(AE1387,1,(FIND(",",AE1387,1)-1)),AE1387),Facility_Region_Mapping,2,FALSE)</f>
        <v/>
      </c>
      <c r="AH1387" s="124" t="n"/>
      <c r="AI1387" s="124">
        <f>IF(C1387&lt;&gt;"",IF(M1387="ESM User",getInterfaceName($C1387),"NA"),"")</f>
        <v/>
      </c>
      <c r="AJ1387" s="116">
        <f>IF(Q1387&lt;&gt;"",DATE(YEAR(Q1387), MONTH(Q1387), DAY(Q1387)),"")</f>
        <v/>
      </c>
      <c r="AK1387" s="130">
        <f>IF(Q1387&lt;&gt;0,Q1387-N1387,TODAY()-N1387)</f>
        <v/>
      </c>
      <c r="AL1387" s="112">
        <f>IF(F1387="Re-assigned",0,IF(H1387="Closed",0,IF(H1387="Service Restored",0,IF(H1387="",0,1))))</f>
        <v/>
      </c>
      <c r="AM1387" s="124">
        <f>IF(AL1387=0,"",IF(AK1387&gt;20.99,"Aged","Non-Aged"))</f>
        <v/>
      </c>
      <c r="AN1387" s="112">
        <f>IF(Q1387&lt;&gt;"",MONTH(Q1387),"")</f>
        <v/>
      </c>
      <c r="AO1387" s="112">
        <f>IFERROR(VALUE(V1387),0)</f>
        <v/>
      </c>
    </row>
    <row customFormat="1" customHeight="1" ht="29.25" r="1388" s="112" spans="1:41">
      <c r="A1388" s="127" t="n"/>
      <c r="B1388" s="113" t="n"/>
      <c r="C1388" s="127" t="n"/>
      <c r="D1388" s="127" t="n"/>
      <c r="E1388" s="114">
        <f>IF(F1388 &lt;&gt; "",VLOOKUP(F1388,CategoryLookup,2,FALSE), "")</f>
        <v/>
      </c>
      <c r="F1388" s="126" t="n"/>
      <c r="G1388" s="127" t="n"/>
      <c r="H1388" s="127" t="n"/>
      <c r="I1388" s="127" t="n"/>
      <c r="J1388" s="127" t="n"/>
      <c r="K1388" s="127" t="n"/>
      <c r="L1388" s="127" t="n"/>
      <c r="M1388" s="127" t="n"/>
      <c r="N1388" s="120" t="n"/>
      <c r="O1388" s="120" t="n"/>
      <c r="P1388" s="120" t="n"/>
      <c r="Q1388" s="120" t="n"/>
      <c r="R1388" s="121" t="n"/>
      <c r="S1388" s="121" t="n"/>
      <c r="T1388" s="121" t="n"/>
      <c r="U1388" s="121" t="n"/>
      <c r="V1388" s="117">
        <f>IF(P1388="NA","NA",IF(P1388&lt;&gt;"",TEXT(P1388-N1388,"[h].mm"),""))</f>
        <v/>
      </c>
      <c r="W1388" s="118">
        <f>IF(AND(R1388="",S1388=""),"",R1388+S1388)</f>
        <v/>
      </c>
      <c r="X1388" s="116">
        <f>IF(O1388&lt;&gt;"",DATE(YEAR(O1388), MONTH(O1388), DAY(O1388)),"")</f>
        <v/>
      </c>
      <c r="Y1388" s="122" t="n"/>
      <c r="Z1388" s="123" t="n"/>
      <c r="AA1388" s="117">
        <f>IF(F1388="Re-assigned","NA",IF(W1388="","",IF(W1388&gt;=VLOOKUP(D1388,SLAMatrix,3,FALSE),"Yes",IF(W1388&lt;VLOOKUP(D1388,SLAMatrix,2,FALSE),"No","Internal"))))</f>
        <v/>
      </c>
      <c r="AB1388" s="123" t="n"/>
      <c r="AC1388" s="123" t="n"/>
      <c r="AD1388" s="119" t="n"/>
      <c r="AE1388" s="125" t="n"/>
      <c r="AF1388" s="124">
        <f>MONTH(O1388)</f>
        <v/>
      </c>
      <c r="AG1388" s="124">
        <f>VLOOKUP(IFERROR(MID(AE1388,1,(FIND(",",AE1388,1)-1)),AE1388),Facility_Region_Mapping,2,FALSE)</f>
        <v/>
      </c>
      <c r="AH1388" s="124" t="n"/>
      <c r="AI1388" s="124">
        <f>IF(C1388&lt;&gt;"",IF(M1388="ESM User",getInterfaceName($C1388),"NA"),"")</f>
        <v/>
      </c>
      <c r="AJ1388" s="116">
        <f>IF(Q1388&lt;&gt;"",DATE(YEAR(Q1388), MONTH(Q1388), DAY(Q1388)),"")</f>
        <v/>
      </c>
      <c r="AK1388" s="130">
        <f>IF(Q1388&lt;&gt;0,Q1388-N1388,TODAY()-N1388)</f>
        <v/>
      </c>
      <c r="AL1388" s="112">
        <f>IF(F1388="Re-assigned",0,IF(H1388="Closed",0,IF(H1388="Service Restored",0,IF(H1388="",0,1))))</f>
        <v/>
      </c>
      <c r="AM1388" s="124">
        <f>IF(AL1388=0,"",IF(AK1388&gt;20.99,"Aged","Non-Aged"))</f>
        <v/>
      </c>
      <c r="AN1388" s="112">
        <f>IF(Q1388&lt;&gt;"",MONTH(Q1388),"")</f>
        <v/>
      </c>
      <c r="AO1388" s="112">
        <f>IFERROR(VALUE(V1388),0)</f>
        <v/>
      </c>
    </row>
    <row customFormat="1" customHeight="1" ht="29.25" r="1389" s="112" spans="1:41">
      <c r="A1389" s="127" t="n"/>
      <c r="B1389" s="113" t="n"/>
      <c r="C1389" s="127" t="n"/>
      <c r="D1389" s="127" t="n"/>
      <c r="E1389" s="114">
        <f>IF(F1389 &lt;&gt; "",VLOOKUP(F1389,CategoryLookup,2,FALSE), "")</f>
        <v/>
      </c>
      <c r="F1389" s="126" t="n"/>
      <c r="G1389" s="127" t="n"/>
      <c r="H1389" s="127" t="n"/>
      <c r="I1389" s="127" t="n"/>
      <c r="J1389" s="127" t="n"/>
      <c r="K1389" s="127" t="n"/>
      <c r="L1389" s="127" t="n"/>
      <c r="M1389" s="127" t="n"/>
      <c r="N1389" s="120" t="n"/>
      <c r="O1389" s="120" t="n"/>
      <c r="P1389" s="120" t="n"/>
      <c r="Q1389" s="120" t="n"/>
      <c r="R1389" s="121" t="n"/>
      <c r="S1389" s="121" t="n"/>
      <c r="T1389" s="121" t="n"/>
      <c r="U1389" s="121" t="n"/>
      <c r="V1389" s="117">
        <f>IF(P1389="NA","NA",IF(P1389&lt;&gt;"",TEXT(P1389-N1389,"[h].mm"),""))</f>
        <v/>
      </c>
      <c r="W1389" s="118">
        <f>IF(AND(R1389="",S1389=""),"",R1389+S1389)</f>
        <v/>
      </c>
      <c r="X1389" s="116">
        <f>IF(O1389&lt;&gt;"",DATE(YEAR(O1389), MONTH(O1389), DAY(O1389)),"")</f>
        <v/>
      </c>
      <c r="Y1389" s="122" t="n"/>
      <c r="Z1389" s="123" t="n"/>
      <c r="AA1389" s="117">
        <f>IF(F1389="Re-assigned","NA",IF(W1389="","",IF(W1389&gt;=VLOOKUP(D1389,SLAMatrix,3,FALSE),"Yes",IF(W1389&lt;VLOOKUP(D1389,SLAMatrix,2,FALSE),"No","Internal"))))</f>
        <v/>
      </c>
      <c r="AB1389" s="123" t="n"/>
      <c r="AC1389" s="123" t="n"/>
      <c r="AD1389" s="119" t="n"/>
      <c r="AE1389" s="125" t="n"/>
      <c r="AF1389" s="124">
        <f>MONTH(O1389)</f>
        <v/>
      </c>
      <c r="AG1389" s="124">
        <f>VLOOKUP(IFERROR(MID(AE1389,1,(FIND(",",AE1389,1)-1)),AE1389),Facility_Region_Mapping,2,FALSE)</f>
        <v/>
      </c>
      <c r="AH1389" s="124" t="n"/>
      <c r="AI1389" s="124">
        <f>IF(C1389&lt;&gt;"",IF(M1389="ESM User",getInterfaceName($C1389),"NA"),"")</f>
        <v/>
      </c>
      <c r="AJ1389" s="116">
        <f>IF(Q1389&lt;&gt;"",DATE(YEAR(Q1389), MONTH(Q1389), DAY(Q1389)),"")</f>
        <v/>
      </c>
      <c r="AK1389" s="130">
        <f>IF(Q1389&lt;&gt;0,Q1389-N1389,TODAY()-N1389)</f>
        <v/>
      </c>
      <c r="AL1389" s="112">
        <f>IF(F1389="Re-assigned",0,IF(H1389="Closed",0,IF(H1389="Service Restored",0,IF(H1389="",0,1))))</f>
        <v/>
      </c>
      <c r="AM1389" s="124">
        <f>IF(AL1389=0,"",IF(AK1389&gt;20.99,"Aged","Non-Aged"))</f>
        <v/>
      </c>
      <c r="AN1389" s="112">
        <f>IF(Q1389&lt;&gt;"",MONTH(Q1389),"")</f>
        <v/>
      </c>
      <c r="AO1389" s="112">
        <f>IFERROR(VALUE(V1389),0)</f>
        <v/>
      </c>
    </row>
    <row customFormat="1" customHeight="1" ht="29.25" r="1390" s="112" spans="1:41">
      <c r="A1390" s="127" t="n"/>
      <c r="B1390" s="113" t="n"/>
      <c r="C1390" s="127" t="n"/>
      <c r="D1390" s="127" t="n"/>
      <c r="E1390" s="114">
        <f>IF(F1390 &lt;&gt; "",VLOOKUP(F1390,CategoryLookup,2,FALSE), "")</f>
        <v/>
      </c>
      <c r="F1390" s="126" t="n"/>
      <c r="G1390" s="127" t="n"/>
      <c r="H1390" s="127" t="n"/>
      <c r="I1390" s="127" t="n"/>
      <c r="J1390" s="127" t="n"/>
      <c r="K1390" s="127" t="n"/>
      <c r="L1390" s="127" t="n"/>
      <c r="M1390" s="127" t="n"/>
      <c r="N1390" s="120" t="n"/>
      <c r="O1390" s="120" t="n"/>
      <c r="P1390" s="120" t="n"/>
      <c r="Q1390" s="120" t="n"/>
      <c r="R1390" s="121" t="n"/>
      <c r="S1390" s="121" t="n"/>
      <c r="T1390" s="121" t="n"/>
      <c r="U1390" s="121" t="n"/>
      <c r="V1390" s="117">
        <f>IF(P1390="NA","NA",IF(P1390&lt;&gt;"",TEXT(P1390-N1390,"[h].mm"),""))</f>
        <v/>
      </c>
      <c r="W1390" s="118">
        <f>IF(AND(R1390="",S1390=""),"",R1390+S1390)</f>
        <v/>
      </c>
      <c r="X1390" s="116">
        <f>IF(O1390&lt;&gt;"",DATE(YEAR(O1390), MONTH(O1390), DAY(O1390)),"")</f>
        <v/>
      </c>
      <c r="Y1390" s="122" t="n"/>
      <c r="Z1390" s="123" t="n"/>
      <c r="AA1390" s="117">
        <f>IF(F1390="Re-assigned","NA",IF(W1390="","",IF(W1390&gt;=VLOOKUP(D1390,SLAMatrix,3,FALSE),"Yes",IF(W1390&lt;VLOOKUP(D1390,SLAMatrix,2,FALSE),"No","Internal"))))</f>
        <v/>
      </c>
      <c r="AB1390" s="123" t="n"/>
      <c r="AC1390" s="123" t="n"/>
      <c r="AD1390" s="119" t="n"/>
      <c r="AE1390" s="125" t="n"/>
      <c r="AF1390" s="124">
        <f>MONTH(O1390)</f>
        <v/>
      </c>
      <c r="AG1390" s="124">
        <f>VLOOKUP(IFERROR(MID(AE1390,1,(FIND(",",AE1390,1)-1)),AE1390),Facility_Region_Mapping,2,FALSE)</f>
        <v/>
      </c>
      <c r="AH1390" s="124" t="n"/>
      <c r="AI1390" s="124">
        <f>IF(C1390&lt;&gt;"",IF(M1390="ESM User",getInterfaceName($C1390),"NA"),"")</f>
        <v/>
      </c>
      <c r="AJ1390" s="116">
        <f>IF(Q1390&lt;&gt;"",DATE(YEAR(Q1390), MONTH(Q1390), DAY(Q1390)),"")</f>
        <v/>
      </c>
      <c r="AK1390" s="130">
        <f>IF(Q1390&lt;&gt;0,Q1390-N1390,TODAY()-N1390)</f>
        <v/>
      </c>
      <c r="AL1390" s="112">
        <f>IF(F1390="Re-assigned",0,IF(H1390="Closed",0,IF(H1390="Service Restored",0,IF(H1390="",0,1))))</f>
        <v/>
      </c>
      <c r="AM1390" s="124">
        <f>IF(AL1390=0,"",IF(AK1390&gt;20.99,"Aged","Non-Aged"))</f>
        <v/>
      </c>
      <c r="AN1390" s="112">
        <f>IF(Q1390&lt;&gt;"",MONTH(Q1390),"")</f>
        <v/>
      </c>
      <c r="AO1390" s="112">
        <f>IFERROR(VALUE(V1390),0)</f>
        <v/>
      </c>
    </row>
    <row customFormat="1" customHeight="1" ht="29.25" r="1391" s="112" spans="1:41">
      <c r="A1391" s="127" t="n"/>
      <c r="B1391" s="113" t="n"/>
      <c r="C1391" s="127" t="n"/>
      <c r="D1391" s="127" t="n"/>
      <c r="E1391" s="114">
        <f>IF(F1391 &lt;&gt; "",VLOOKUP(F1391,CategoryLookup,2,FALSE), "")</f>
        <v/>
      </c>
      <c r="F1391" s="126" t="n"/>
      <c r="G1391" s="127" t="n"/>
      <c r="H1391" s="127" t="n"/>
      <c r="I1391" s="127" t="n"/>
      <c r="J1391" s="127" t="n"/>
      <c r="K1391" s="127" t="n"/>
      <c r="L1391" s="127" t="n"/>
      <c r="M1391" s="127" t="n"/>
      <c r="N1391" s="120" t="n"/>
      <c r="O1391" s="120" t="n"/>
      <c r="P1391" s="120" t="n"/>
      <c r="Q1391" s="120" t="n"/>
      <c r="R1391" s="121" t="n"/>
      <c r="S1391" s="121" t="n"/>
      <c r="T1391" s="121" t="n"/>
      <c r="U1391" s="121" t="n"/>
      <c r="V1391" s="117">
        <f>IF(P1391="NA","NA",IF(P1391&lt;&gt;"",TEXT(P1391-N1391,"[h].mm"),""))</f>
        <v/>
      </c>
      <c r="W1391" s="118">
        <f>IF(AND(R1391="",S1391=""),"",R1391+S1391)</f>
        <v/>
      </c>
      <c r="X1391" s="116">
        <f>IF(O1391&lt;&gt;"",DATE(YEAR(O1391), MONTH(O1391), DAY(O1391)),"")</f>
        <v/>
      </c>
      <c r="Y1391" s="122" t="n"/>
      <c r="Z1391" s="123" t="n"/>
      <c r="AA1391" s="117">
        <f>IF(F1391="Re-assigned","NA",IF(W1391="","",IF(W1391&gt;=VLOOKUP(D1391,SLAMatrix,3,FALSE),"Yes",IF(W1391&lt;VLOOKUP(D1391,SLAMatrix,2,FALSE),"No","Internal"))))</f>
        <v/>
      </c>
      <c r="AB1391" s="123" t="n"/>
      <c r="AC1391" s="123" t="n"/>
      <c r="AD1391" s="119" t="n"/>
      <c r="AE1391" s="125" t="n"/>
      <c r="AF1391" s="124">
        <f>MONTH(O1391)</f>
        <v/>
      </c>
      <c r="AG1391" s="124">
        <f>VLOOKUP(IFERROR(MID(AE1391,1,(FIND(",",AE1391,1)-1)),AE1391),Facility_Region_Mapping,2,FALSE)</f>
        <v/>
      </c>
      <c r="AH1391" s="124" t="n"/>
      <c r="AI1391" s="124">
        <f>IF(C1391&lt;&gt;"",IF(M1391="ESM User",getInterfaceName($C1391),"NA"),"")</f>
        <v/>
      </c>
      <c r="AJ1391" s="116">
        <f>IF(Q1391&lt;&gt;"",DATE(YEAR(Q1391), MONTH(Q1391), DAY(Q1391)),"")</f>
        <v/>
      </c>
      <c r="AK1391" s="130">
        <f>IF(Q1391&lt;&gt;0,Q1391-N1391,TODAY()-N1391)</f>
        <v/>
      </c>
      <c r="AL1391" s="112">
        <f>IF(F1391="Re-assigned",0,IF(H1391="Closed",0,IF(H1391="Service Restored",0,IF(H1391="",0,1))))</f>
        <v/>
      </c>
      <c r="AM1391" s="124">
        <f>IF(AL1391=0,"",IF(AK1391&gt;20.99,"Aged","Non-Aged"))</f>
        <v/>
      </c>
      <c r="AN1391" s="112">
        <f>IF(Q1391&lt;&gt;"",MONTH(Q1391),"")</f>
        <v/>
      </c>
      <c r="AO1391" s="112">
        <f>IFERROR(VALUE(V1391),0)</f>
        <v/>
      </c>
    </row>
    <row customFormat="1" customHeight="1" ht="29.25" r="1392" s="112" spans="1:41">
      <c r="A1392" s="127" t="n"/>
      <c r="B1392" s="113" t="n"/>
      <c r="C1392" s="127" t="n"/>
      <c r="D1392" s="127" t="n"/>
      <c r="E1392" s="114">
        <f>IF(F1392 &lt;&gt; "",VLOOKUP(F1392,CategoryLookup,2,FALSE), "")</f>
        <v/>
      </c>
      <c r="F1392" s="126" t="n"/>
      <c r="G1392" s="127" t="n"/>
      <c r="H1392" s="127" t="n"/>
      <c r="I1392" s="127" t="n"/>
      <c r="J1392" s="127" t="n"/>
      <c r="K1392" s="127" t="n"/>
      <c r="L1392" s="127" t="n"/>
      <c r="M1392" s="127" t="n"/>
      <c r="N1392" s="120" t="n"/>
      <c r="O1392" s="120" t="n"/>
      <c r="P1392" s="120" t="n"/>
      <c r="Q1392" s="120" t="n"/>
      <c r="R1392" s="121" t="n"/>
      <c r="S1392" s="121" t="n"/>
      <c r="T1392" s="121" t="n"/>
      <c r="U1392" s="121" t="n"/>
      <c r="V1392" s="117">
        <f>IF(P1392="NA","NA",IF(P1392&lt;&gt;"",TEXT(P1392-N1392,"[h].mm"),""))</f>
        <v/>
      </c>
      <c r="W1392" s="118">
        <f>IF(AND(R1392="",S1392=""),"",R1392+S1392)</f>
        <v/>
      </c>
      <c r="X1392" s="116">
        <f>IF(O1392&lt;&gt;"",DATE(YEAR(O1392), MONTH(O1392), DAY(O1392)),"")</f>
        <v/>
      </c>
      <c r="Y1392" s="122" t="n"/>
      <c r="Z1392" s="123" t="n"/>
      <c r="AA1392" s="117">
        <f>IF(F1392="Re-assigned","NA",IF(W1392="","",IF(W1392&gt;=VLOOKUP(D1392,SLAMatrix,3,FALSE),"Yes",IF(W1392&lt;VLOOKUP(D1392,SLAMatrix,2,FALSE),"No","Internal"))))</f>
        <v/>
      </c>
      <c r="AB1392" s="123" t="n"/>
      <c r="AC1392" s="123" t="n"/>
      <c r="AD1392" s="119" t="n"/>
      <c r="AE1392" s="125" t="n"/>
      <c r="AF1392" s="124">
        <f>MONTH(O1392)</f>
        <v/>
      </c>
      <c r="AG1392" s="124">
        <f>VLOOKUP(IFERROR(MID(AE1392,1,(FIND(",",AE1392,1)-1)),AE1392),Facility_Region_Mapping,2,FALSE)</f>
        <v/>
      </c>
      <c r="AH1392" s="124" t="n"/>
      <c r="AI1392" s="124">
        <f>IF(C1392&lt;&gt;"",IF(M1392="ESM User",getInterfaceName($C1392),"NA"),"")</f>
        <v/>
      </c>
      <c r="AJ1392" s="116">
        <f>IF(Q1392&lt;&gt;"",DATE(YEAR(Q1392), MONTH(Q1392), DAY(Q1392)),"")</f>
        <v/>
      </c>
      <c r="AK1392" s="130">
        <f>IF(Q1392&lt;&gt;0,Q1392-N1392,TODAY()-N1392)</f>
        <v/>
      </c>
      <c r="AL1392" s="112">
        <f>IF(F1392="Re-assigned",0,IF(H1392="Closed",0,IF(H1392="Service Restored",0,IF(H1392="",0,1))))</f>
        <v/>
      </c>
      <c r="AM1392" s="124">
        <f>IF(AL1392=0,"",IF(AK1392&gt;20.99,"Aged","Non-Aged"))</f>
        <v/>
      </c>
      <c r="AN1392" s="112">
        <f>IF(Q1392&lt;&gt;"",MONTH(Q1392),"")</f>
        <v/>
      </c>
      <c r="AO1392" s="112">
        <f>IFERROR(VALUE(V1392),0)</f>
        <v/>
      </c>
    </row>
    <row customFormat="1" customHeight="1" ht="29.25" r="1393" s="112" spans="1:41">
      <c r="A1393" s="127" t="n"/>
      <c r="B1393" s="113" t="n"/>
      <c r="C1393" s="127" t="n"/>
      <c r="D1393" s="127" t="n"/>
      <c r="E1393" s="114">
        <f>IF(F1393 &lt;&gt; "",VLOOKUP(F1393,CategoryLookup,2,FALSE), "")</f>
        <v/>
      </c>
      <c r="F1393" s="126" t="n"/>
      <c r="G1393" s="127" t="n"/>
      <c r="H1393" s="127" t="n"/>
      <c r="I1393" s="127" t="n"/>
      <c r="J1393" s="127" t="n"/>
      <c r="K1393" s="127" t="n"/>
      <c r="L1393" s="127" t="n"/>
      <c r="M1393" s="127" t="n"/>
      <c r="N1393" s="120" t="n"/>
      <c r="O1393" s="120" t="n"/>
      <c r="P1393" s="120" t="n"/>
      <c r="Q1393" s="120" t="n"/>
      <c r="R1393" s="121" t="n"/>
      <c r="S1393" s="121" t="n"/>
      <c r="T1393" s="121" t="n"/>
      <c r="U1393" s="121" t="n"/>
      <c r="V1393" s="117">
        <f>IF(P1393="NA","NA",IF(P1393&lt;&gt;"",TEXT(P1393-N1393,"[h].mm"),""))</f>
        <v/>
      </c>
      <c r="W1393" s="118">
        <f>IF(AND(R1393="",S1393=""),"",R1393+S1393)</f>
        <v/>
      </c>
      <c r="X1393" s="116">
        <f>IF(O1393&lt;&gt;"",DATE(YEAR(O1393), MONTH(O1393), DAY(O1393)),"")</f>
        <v/>
      </c>
      <c r="Y1393" s="122" t="n"/>
      <c r="Z1393" s="123" t="n"/>
      <c r="AA1393" s="117">
        <f>IF(F1393="Re-assigned","NA",IF(W1393="","",IF(W1393&gt;=VLOOKUP(D1393,SLAMatrix,3,FALSE),"Yes",IF(W1393&lt;VLOOKUP(D1393,SLAMatrix,2,FALSE),"No","Internal"))))</f>
        <v/>
      </c>
      <c r="AB1393" s="123" t="n"/>
      <c r="AC1393" s="123" t="n"/>
      <c r="AD1393" s="119" t="n"/>
      <c r="AE1393" s="125" t="n"/>
      <c r="AF1393" s="124">
        <f>MONTH(O1393)</f>
        <v/>
      </c>
      <c r="AG1393" s="124">
        <f>VLOOKUP(IFERROR(MID(AE1393,1,(FIND(",",AE1393,1)-1)),AE1393),Facility_Region_Mapping,2,FALSE)</f>
        <v/>
      </c>
      <c r="AH1393" s="124" t="n"/>
      <c r="AI1393" s="124">
        <f>IF(C1393&lt;&gt;"",IF(M1393="ESM User",getInterfaceName($C1393),"NA"),"")</f>
        <v/>
      </c>
      <c r="AJ1393" s="116">
        <f>IF(Q1393&lt;&gt;"",DATE(YEAR(Q1393), MONTH(Q1393), DAY(Q1393)),"")</f>
        <v/>
      </c>
      <c r="AK1393" s="130">
        <f>IF(Q1393&lt;&gt;0,Q1393-N1393,TODAY()-N1393)</f>
        <v/>
      </c>
      <c r="AL1393" s="112">
        <f>IF(F1393="Re-assigned",0,IF(H1393="Closed",0,IF(H1393="Service Restored",0,IF(H1393="",0,1))))</f>
        <v/>
      </c>
      <c r="AM1393" s="124">
        <f>IF(AL1393=0,"",IF(AK1393&gt;20.99,"Aged","Non-Aged"))</f>
        <v/>
      </c>
      <c r="AN1393" s="112">
        <f>IF(Q1393&lt;&gt;"",MONTH(Q1393),"")</f>
        <v/>
      </c>
      <c r="AO1393" s="112">
        <f>IFERROR(VALUE(V1393),0)</f>
        <v/>
      </c>
    </row>
    <row customFormat="1" customHeight="1" ht="29.25" r="1394" s="112" spans="1:41">
      <c r="A1394" s="127" t="n"/>
      <c r="B1394" s="113" t="n"/>
      <c r="C1394" s="127" t="n"/>
      <c r="D1394" s="127" t="n"/>
      <c r="E1394" s="114">
        <f>IF(F1394 &lt;&gt; "",VLOOKUP(F1394,CategoryLookup,2,FALSE), "")</f>
        <v/>
      </c>
      <c r="F1394" s="126" t="n"/>
      <c r="G1394" s="127" t="n"/>
      <c r="H1394" s="127" t="n"/>
      <c r="I1394" s="127" t="n"/>
      <c r="J1394" s="127" t="n"/>
      <c r="K1394" s="127" t="n"/>
      <c r="L1394" s="127" t="n"/>
      <c r="M1394" s="127" t="n"/>
      <c r="N1394" s="120" t="n"/>
      <c r="O1394" s="120" t="n"/>
      <c r="P1394" s="120" t="n"/>
      <c r="Q1394" s="120" t="n"/>
      <c r="R1394" s="121" t="n"/>
      <c r="S1394" s="121" t="n"/>
      <c r="T1394" s="121" t="n"/>
      <c r="U1394" s="121" t="n"/>
      <c r="V1394" s="117">
        <f>IF(P1394="NA","NA",IF(P1394&lt;&gt;"",TEXT(P1394-N1394,"[h].mm"),""))</f>
        <v/>
      </c>
      <c r="W1394" s="118">
        <f>IF(AND(R1394="",S1394=""),"",R1394+S1394)</f>
        <v/>
      </c>
      <c r="X1394" s="116">
        <f>IF(O1394&lt;&gt;"",DATE(YEAR(O1394), MONTH(O1394), DAY(O1394)),"")</f>
        <v/>
      </c>
      <c r="Y1394" s="122" t="n"/>
      <c r="Z1394" s="123" t="n"/>
      <c r="AA1394" s="117">
        <f>IF(F1394="Re-assigned","NA",IF(W1394="","",IF(W1394&gt;=VLOOKUP(D1394,SLAMatrix,3,FALSE),"Yes",IF(W1394&lt;VLOOKUP(D1394,SLAMatrix,2,FALSE),"No","Internal"))))</f>
        <v/>
      </c>
      <c r="AB1394" s="123" t="n"/>
      <c r="AC1394" s="123" t="n"/>
      <c r="AD1394" s="119" t="n"/>
      <c r="AE1394" s="125" t="n"/>
      <c r="AF1394" s="124">
        <f>MONTH(O1394)</f>
        <v/>
      </c>
      <c r="AG1394" s="124">
        <f>VLOOKUP(IFERROR(MID(AE1394,1,(FIND(",",AE1394,1)-1)),AE1394),Facility_Region_Mapping,2,FALSE)</f>
        <v/>
      </c>
      <c r="AH1394" s="124" t="n"/>
      <c r="AI1394" s="124">
        <f>IF(C1394&lt;&gt;"",IF(M1394="ESM User",getInterfaceName($C1394),"NA"),"")</f>
        <v/>
      </c>
      <c r="AJ1394" s="116">
        <f>IF(Q1394&lt;&gt;"",DATE(YEAR(Q1394), MONTH(Q1394), DAY(Q1394)),"")</f>
        <v/>
      </c>
      <c r="AK1394" s="130">
        <f>IF(Q1394&lt;&gt;0,Q1394-N1394,TODAY()-N1394)</f>
        <v/>
      </c>
      <c r="AL1394" s="112">
        <f>IF(F1394="Re-assigned",0,IF(H1394="Closed",0,IF(H1394="Service Restored",0,IF(H1394="",0,1))))</f>
        <v/>
      </c>
      <c r="AM1394" s="124">
        <f>IF(AL1394=0,"",IF(AK1394&gt;20.99,"Aged","Non-Aged"))</f>
        <v/>
      </c>
      <c r="AN1394" s="112">
        <f>IF(Q1394&lt;&gt;"",MONTH(Q1394),"")</f>
        <v/>
      </c>
      <c r="AO1394" s="112">
        <f>IFERROR(VALUE(V1394),0)</f>
        <v/>
      </c>
    </row>
    <row customFormat="1" customHeight="1" ht="29.25" r="1395" s="112" spans="1:41">
      <c r="A1395" s="127" t="n"/>
      <c r="B1395" s="113" t="n"/>
      <c r="C1395" s="127" t="n"/>
      <c r="D1395" s="127" t="n"/>
      <c r="E1395" s="114">
        <f>IF(F1395 &lt;&gt; "",VLOOKUP(F1395,CategoryLookup,2,FALSE), "")</f>
        <v/>
      </c>
      <c r="F1395" s="126" t="n"/>
      <c r="G1395" s="127" t="n"/>
      <c r="H1395" s="127" t="n"/>
      <c r="I1395" s="127" t="n"/>
      <c r="J1395" s="127" t="n"/>
      <c r="K1395" s="127" t="n"/>
      <c r="L1395" s="127" t="n"/>
      <c r="M1395" s="127" t="n"/>
      <c r="N1395" s="120" t="n"/>
      <c r="O1395" s="120" t="n"/>
      <c r="P1395" s="120" t="n"/>
      <c r="Q1395" s="120" t="n"/>
      <c r="R1395" s="121" t="n"/>
      <c r="S1395" s="121" t="n"/>
      <c r="T1395" s="121" t="n"/>
      <c r="U1395" s="121" t="n"/>
      <c r="V1395" s="117">
        <f>IF(P1395="NA","NA",IF(P1395&lt;&gt;"",TEXT(P1395-N1395,"[h].mm"),""))</f>
        <v/>
      </c>
      <c r="W1395" s="118">
        <f>IF(AND(R1395="",S1395=""),"",R1395+S1395)</f>
        <v/>
      </c>
      <c r="X1395" s="116">
        <f>IF(O1395&lt;&gt;"",DATE(YEAR(O1395), MONTH(O1395), DAY(O1395)),"")</f>
        <v/>
      </c>
      <c r="Y1395" s="122" t="n"/>
      <c r="Z1395" s="123" t="n"/>
      <c r="AA1395" s="117">
        <f>IF(F1395="Re-assigned","NA",IF(W1395="","",IF(W1395&gt;=VLOOKUP(D1395,SLAMatrix,3,FALSE),"Yes",IF(W1395&lt;VLOOKUP(D1395,SLAMatrix,2,FALSE),"No","Internal"))))</f>
        <v/>
      </c>
      <c r="AB1395" s="123" t="n"/>
      <c r="AC1395" s="123" t="n"/>
      <c r="AD1395" s="119" t="n"/>
      <c r="AE1395" s="125" t="n"/>
      <c r="AF1395" s="124">
        <f>MONTH(O1395)</f>
        <v/>
      </c>
      <c r="AG1395" s="124">
        <f>VLOOKUP(IFERROR(MID(AE1395,1,(FIND(",",AE1395,1)-1)),AE1395),Facility_Region_Mapping,2,FALSE)</f>
        <v/>
      </c>
      <c r="AH1395" s="124" t="n"/>
      <c r="AI1395" s="124">
        <f>IF(C1395&lt;&gt;"",IF(M1395="ESM User",getInterfaceName($C1395),"NA"),"")</f>
        <v/>
      </c>
      <c r="AJ1395" s="116">
        <f>IF(Q1395&lt;&gt;"",DATE(YEAR(Q1395), MONTH(Q1395), DAY(Q1395)),"")</f>
        <v/>
      </c>
      <c r="AK1395" s="130">
        <f>IF(Q1395&lt;&gt;0,Q1395-N1395,TODAY()-N1395)</f>
        <v/>
      </c>
      <c r="AL1395" s="112">
        <f>IF(F1395="Re-assigned",0,IF(H1395="Closed",0,IF(H1395="Service Restored",0,IF(H1395="",0,1))))</f>
        <v/>
      </c>
      <c r="AM1395" s="124">
        <f>IF(AL1395=0,"",IF(AK1395&gt;20.99,"Aged","Non-Aged"))</f>
        <v/>
      </c>
      <c r="AN1395" s="112">
        <f>IF(Q1395&lt;&gt;"",MONTH(Q1395),"")</f>
        <v/>
      </c>
      <c r="AO1395" s="112">
        <f>IFERROR(VALUE(V1395),0)</f>
        <v/>
      </c>
    </row>
    <row customFormat="1" customHeight="1" ht="29.25" r="1396" s="112" spans="1:41">
      <c r="A1396" s="127" t="n"/>
      <c r="B1396" s="113" t="n"/>
      <c r="C1396" s="127" t="n"/>
      <c r="D1396" s="127" t="n"/>
      <c r="E1396" s="114">
        <f>IF(F1396 &lt;&gt; "",VLOOKUP(F1396,CategoryLookup,2,FALSE), "")</f>
        <v/>
      </c>
      <c r="F1396" s="126" t="n"/>
      <c r="G1396" s="127" t="n"/>
      <c r="H1396" s="127" t="n"/>
      <c r="I1396" s="127" t="n"/>
      <c r="J1396" s="127" t="n"/>
      <c r="K1396" s="127" t="n"/>
      <c r="L1396" s="127" t="n"/>
      <c r="M1396" s="127" t="n"/>
      <c r="N1396" s="120" t="n"/>
      <c r="O1396" s="120" t="n"/>
      <c r="P1396" s="120" t="n"/>
      <c r="Q1396" s="120" t="n"/>
      <c r="R1396" s="121" t="n"/>
      <c r="S1396" s="121" t="n"/>
      <c r="T1396" s="121" t="n"/>
      <c r="U1396" s="121" t="n"/>
      <c r="V1396" s="117">
        <f>IF(P1396="NA","NA",IF(P1396&lt;&gt;"",TEXT(P1396-N1396,"[h].mm"),""))</f>
        <v/>
      </c>
      <c r="W1396" s="118">
        <f>IF(AND(R1396="",S1396=""),"",R1396+S1396)</f>
        <v/>
      </c>
      <c r="X1396" s="116">
        <f>IF(O1396&lt;&gt;"",DATE(YEAR(O1396), MONTH(O1396), DAY(O1396)),"")</f>
        <v/>
      </c>
      <c r="Y1396" s="122" t="n"/>
      <c r="Z1396" s="123" t="n"/>
      <c r="AA1396" s="117">
        <f>IF(F1396="Re-assigned","NA",IF(W1396="","",IF(W1396&gt;=VLOOKUP(D1396,SLAMatrix,3,FALSE),"Yes",IF(W1396&lt;VLOOKUP(D1396,SLAMatrix,2,FALSE),"No","Internal"))))</f>
        <v/>
      </c>
      <c r="AB1396" s="123" t="n"/>
      <c r="AC1396" s="123" t="n"/>
      <c r="AD1396" s="119" t="n"/>
      <c r="AE1396" s="125" t="n"/>
      <c r="AF1396" s="124">
        <f>MONTH(O1396)</f>
        <v/>
      </c>
      <c r="AG1396" s="124">
        <f>VLOOKUP(IFERROR(MID(AE1396,1,(FIND(",",AE1396,1)-1)),AE1396),Facility_Region_Mapping,2,FALSE)</f>
        <v/>
      </c>
      <c r="AH1396" s="124" t="n"/>
      <c r="AI1396" s="124">
        <f>IF(C1396&lt;&gt;"",IF(M1396="ESM User",getInterfaceName($C1396),"NA"),"")</f>
        <v/>
      </c>
      <c r="AJ1396" s="116">
        <f>IF(Q1396&lt;&gt;"",DATE(YEAR(Q1396), MONTH(Q1396), DAY(Q1396)),"")</f>
        <v/>
      </c>
      <c r="AK1396" s="130">
        <f>IF(Q1396&lt;&gt;0,Q1396-N1396,TODAY()-N1396)</f>
        <v/>
      </c>
      <c r="AL1396" s="112">
        <f>IF(F1396="Re-assigned",0,IF(H1396="Closed",0,IF(H1396="Service Restored",0,IF(H1396="",0,1))))</f>
        <v/>
      </c>
      <c r="AM1396" s="124">
        <f>IF(AL1396=0,"",IF(AK1396&gt;20.99,"Aged","Non-Aged"))</f>
        <v/>
      </c>
      <c r="AN1396" s="112">
        <f>IF(Q1396&lt;&gt;"",MONTH(Q1396),"")</f>
        <v/>
      </c>
      <c r="AO1396" s="112">
        <f>IFERROR(VALUE(V1396),0)</f>
        <v/>
      </c>
    </row>
    <row customFormat="1" customHeight="1" ht="29.25" r="1397" s="112" spans="1:41">
      <c r="A1397" s="127" t="n"/>
      <c r="B1397" s="113" t="n"/>
      <c r="C1397" s="127" t="n"/>
      <c r="D1397" s="127" t="n"/>
      <c r="E1397" s="114">
        <f>IF(F1397 &lt;&gt; "",VLOOKUP(F1397,CategoryLookup,2,FALSE), "")</f>
        <v/>
      </c>
      <c r="F1397" s="126" t="n"/>
      <c r="G1397" s="127" t="n"/>
      <c r="H1397" s="127" t="n"/>
      <c r="I1397" s="127" t="n"/>
      <c r="J1397" s="127" t="n"/>
      <c r="K1397" s="127" t="n"/>
      <c r="L1397" s="127" t="n"/>
      <c r="M1397" s="127" t="n"/>
      <c r="N1397" s="120" t="n"/>
      <c r="O1397" s="120" t="n"/>
      <c r="P1397" s="120" t="n"/>
      <c r="Q1397" s="120" t="n"/>
      <c r="R1397" s="121" t="n"/>
      <c r="S1397" s="121" t="n"/>
      <c r="T1397" s="121" t="n"/>
      <c r="U1397" s="121" t="n"/>
      <c r="V1397" s="117">
        <f>IF(P1397="NA","NA",IF(P1397&lt;&gt;"",TEXT(P1397-N1397,"[h].mm"),""))</f>
        <v/>
      </c>
      <c r="W1397" s="118">
        <f>IF(AND(R1397="",S1397=""),"",R1397+S1397)</f>
        <v/>
      </c>
      <c r="X1397" s="116">
        <f>IF(O1397&lt;&gt;"",DATE(YEAR(O1397), MONTH(O1397), DAY(O1397)),"")</f>
        <v/>
      </c>
      <c r="Y1397" s="122" t="n"/>
      <c r="Z1397" s="123" t="n"/>
      <c r="AA1397" s="117">
        <f>IF(F1397="Re-assigned","NA",IF(W1397="","",IF(W1397&gt;=VLOOKUP(D1397,SLAMatrix,3,FALSE),"Yes",IF(W1397&lt;VLOOKUP(D1397,SLAMatrix,2,FALSE),"No","Internal"))))</f>
        <v/>
      </c>
      <c r="AB1397" s="123" t="n"/>
      <c r="AC1397" s="123" t="n"/>
      <c r="AD1397" s="119" t="n"/>
      <c r="AE1397" s="125" t="n"/>
      <c r="AF1397" s="124">
        <f>MONTH(O1397)</f>
        <v/>
      </c>
      <c r="AG1397" s="124">
        <f>VLOOKUP(IFERROR(MID(AE1397,1,(FIND(",",AE1397,1)-1)),AE1397),Facility_Region_Mapping,2,FALSE)</f>
        <v/>
      </c>
      <c r="AH1397" s="124" t="n"/>
      <c r="AI1397" s="124">
        <f>IF(C1397&lt;&gt;"",IF(M1397="ESM User",getInterfaceName($C1397),"NA"),"")</f>
        <v/>
      </c>
      <c r="AJ1397" s="116">
        <f>IF(Q1397&lt;&gt;"",DATE(YEAR(Q1397), MONTH(Q1397), DAY(Q1397)),"")</f>
        <v/>
      </c>
      <c r="AK1397" s="130">
        <f>IF(Q1397&lt;&gt;0,Q1397-N1397,TODAY()-N1397)</f>
        <v/>
      </c>
      <c r="AL1397" s="112">
        <f>IF(F1397="Re-assigned",0,IF(H1397="Closed",0,IF(H1397="Service Restored",0,IF(H1397="",0,1))))</f>
        <v/>
      </c>
      <c r="AM1397" s="124">
        <f>IF(AL1397=0,"",IF(AK1397&gt;20.99,"Aged","Non-Aged"))</f>
        <v/>
      </c>
      <c r="AN1397" s="112">
        <f>IF(Q1397&lt;&gt;"",MONTH(Q1397),"")</f>
        <v/>
      </c>
      <c r="AO1397" s="112">
        <f>IFERROR(VALUE(V1397),0)</f>
        <v/>
      </c>
    </row>
    <row customFormat="1" customHeight="1" ht="29.25" r="1398" s="112" spans="1:41">
      <c r="A1398" s="127" t="n"/>
      <c r="B1398" s="113" t="n"/>
      <c r="C1398" s="127" t="n"/>
      <c r="D1398" s="127" t="n"/>
      <c r="E1398" s="114">
        <f>IF(F1398 &lt;&gt; "",VLOOKUP(F1398,CategoryLookup,2,FALSE), "")</f>
        <v/>
      </c>
      <c r="F1398" s="126" t="n"/>
      <c r="G1398" s="127" t="n"/>
      <c r="H1398" s="127" t="n"/>
      <c r="I1398" s="127" t="n"/>
      <c r="J1398" s="127" t="n"/>
      <c r="K1398" s="127" t="n"/>
      <c r="L1398" s="127" t="n"/>
      <c r="M1398" s="127" t="n"/>
      <c r="N1398" s="120" t="n"/>
      <c r="O1398" s="120" t="n"/>
      <c r="P1398" s="120" t="n"/>
      <c r="Q1398" s="120" t="n"/>
      <c r="R1398" s="121" t="n"/>
      <c r="S1398" s="121" t="n"/>
      <c r="T1398" s="121" t="n"/>
      <c r="U1398" s="121" t="n"/>
      <c r="V1398" s="117">
        <f>IF(P1398="NA","NA",IF(P1398&lt;&gt;"",TEXT(P1398-N1398,"[h].mm"),""))</f>
        <v/>
      </c>
      <c r="W1398" s="118">
        <f>IF(AND(R1398="",S1398=""),"",R1398+S1398)</f>
        <v/>
      </c>
      <c r="X1398" s="116">
        <f>IF(O1398&lt;&gt;"",DATE(YEAR(O1398), MONTH(O1398), DAY(O1398)),"")</f>
        <v/>
      </c>
      <c r="Y1398" s="122" t="n"/>
      <c r="Z1398" s="123" t="n"/>
      <c r="AA1398" s="117">
        <f>IF(F1398="Re-assigned","NA",IF(W1398="","",IF(W1398&gt;=VLOOKUP(D1398,SLAMatrix,3,FALSE),"Yes",IF(W1398&lt;VLOOKUP(D1398,SLAMatrix,2,FALSE),"No","Internal"))))</f>
        <v/>
      </c>
      <c r="AB1398" s="123" t="n"/>
      <c r="AC1398" s="123" t="n"/>
      <c r="AD1398" s="119" t="n"/>
      <c r="AE1398" s="125" t="n"/>
      <c r="AF1398" s="124">
        <f>MONTH(O1398)</f>
        <v/>
      </c>
      <c r="AG1398" s="124">
        <f>VLOOKUP(IFERROR(MID(AE1398,1,(FIND(",",AE1398,1)-1)),AE1398),Facility_Region_Mapping,2,FALSE)</f>
        <v/>
      </c>
      <c r="AH1398" s="124" t="n"/>
      <c r="AI1398" s="124">
        <f>IF(C1398&lt;&gt;"",IF(M1398="ESM User",getInterfaceName($C1398),"NA"),"")</f>
        <v/>
      </c>
      <c r="AJ1398" s="116">
        <f>IF(Q1398&lt;&gt;"",DATE(YEAR(Q1398), MONTH(Q1398), DAY(Q1398)),"")</f>
        <v/>
      </c>
      <c r="AK1398" s="130">
        <f>IF(Q1398&lt;&gt;0,Q1398-N1398,TODAY()-N1398)</f>
        <v/>
      </c>
      <c r="AL1398" s="112">
        <f>IF(F1398="Re-assigned",0,IF(H1398="Closed",0,IF(H1398="Service Restored",0,IF(H1398="",0,1))))</f>
        <v/>
      </c>
      <c r="AM1398" s="124">
        <f>IF(AL1398=0,"",IF(AK1398&gt;20.99,"Aged","Non-Aged"))</f>
        <v/>
      </c>
      <c r="AN1398" s="112">
        <f>IF(Q1398&lt;&gt;"",MONTH(Q1398),"")</f>
        <v/>
      </c>
      <c r="AO1398" s="112">
        <f>IFERROR(VALUE(V1398),0)</f>
        <v/>
      </c>
    </row>
    <row customFormat="1" customHeight="1" ht="29.25" r="1399" s="112" spans="1:41">
      <c r="A1399" s="127" t="n"/>
      <c r="B1399" s="113" t="n"/>
      <c r="C1399" s="127" t="n"/>
      <c r="D1399" s="127" t="n"/>
      <c r="E1399" s="114">
        <f>IF(F1399 &lt;&gt; "",VLOOKUP(F1399,CategoryLookup,2,FALSE), "")</f>
        <v/>
      </c>
      <c r="F1399" s="126" t="n"/>
      <c r="G1399" s="127" t="n"/>
      <c r="H1399" s="127" t="n"/>
      <c r="I1399" s="127" t="n"/>
      <c r="J1399" s="127" t="n"/>
      <c r="K1399" s="127" t="n"/>
      <c r="L1399" s="127" t="n"/>
      <c r="M1399" s="127" t="n"/>
      <c r="N1399" s="120" t="n"/>
      <c r="O1399" s="120" t="n"/>
      <c r="P1399" s="120" t="n"/>
      <c r="Q1399" s="120" t="n"/>
      <c r="R1399" s="121" t="n"/>
      <c r="S1399" s="121" t="n"/>
      <c r="T1399" s="121" t="n"/>
      <c r="U1399" s="121" t="n"/>
      <c r="V1399" s="117">
        <f>IF(P1399="NA","NA",IF(P1399&lt;&gt;"",TEXT(P1399-N1399,"[h].mm"),""))</f>
        <v/>
      </c>
      <c r="W1399" s="118">
        <f>IF(AND(R1399="",S1399=""),"",R1399+S1399)</f>
        <v/>
      </c>
      <c r="X1399" s="116">
        <f>IF(O1399&lt;&gt;"",DATE(YEAR(O1399), MONTH(O1399), DAY(O1399)),"")</f>
        <v/>
      </c>
      <c r="Y1399" s="122" t="n"/>
      <c r="Z1399" s="123" t="n"/>
      <c r="AA1399" s="117">
        <f>IF(F1399="Re-assigned","NA",IF(W1399="","",IF(W1399&gt;=VLOOKUP(D1399,SLAMatrix,3,FALSE),"Yes",IF(W1399&lt;VLOOKUP(D1399,SLAMatrix,2,FALSE),"No","Internal"))))</f>
        <v/>
      </c>
      <c r="AB1399" s="123" t="n"/>
      <c r="AC1399" s="123" t="n"/>
      <c r="AD1399" s="119" t="n"/>
      <c r="AE1399" s="125" t="n"/>
      <c r="AF1399" s="124">
        <f>MONTH(O1399)</f>
        <v/>
      </c>
      <c r="AG1399" s="124">
        <f>VLOOKUP(IFERROR(MID(AE1399,1,(FIND(",",AE1399,1)-1)),AE1399),Facility_Region_Mapping,2,FALSE)</f>
        <v/>
      </c>
      <c r="AH1399" s="124" t="n"/>
      <c r="AI1399" s="124">
        <f>IF(C1399&lt;&gt;"",IF(M1399="ESM User",getInterfaceName($C1399),"NA"),"")</f>
        <v/>
      </c>
      <c r="AJ1399" s="116">
        <f>IF(Q1399&lt;&gt;"",DATE(YEAR(Q1399), MONTH(Q1399), DAY(Q1399)),"")</f>
        <v/>
      </c>
      <c r="AK1399" s="130">
        <f>IF(Q1399&lt;&gt;0,Q1399-N1399,TODAY()-N1399)</f>
        <v/>
      </c>
      <c r="AL1399" s="112">
        <f>IF(F1399="Re-assigned",0,IF(H1399="Closed",0,IF(H1399="Service Restored",0,IF(H1399="",0,1))))</f>
        <v/>
      </c>
      <c r="AM1399" s="124">
        <f>IF(AL1399=0,"",IF(AK1399&gt;20.99,"Aged","Non-Aged"))</f>
        <v/>
      </c>
      <c r="AN1399" s="112">
        <f>IF(Q1399&lt;&gt;"",MONTH(Q1399),"")</f>
        <v/>
      </c>
      <c r="AO1399" s="112">
        <f>IFERROR(VALUE(V1399),0)</f>
        <v/>
      </c>
    </row>
    <row customFormat="1" customHeight="1" ht="29.25" r="1400" s="112" spans="1:41">
      <c r="A1400" s="127" t="n"/>
      <c r="B1400" s="113" t="n"/>
      <c r="C1400" s="127" t="n"/>
      <c r="D1400" s="127" t="n"/>
      <c r="E1400" s="114">
        <f>IF(F1400 &lt;&gt; "",VLOOKUP(F1400,CategoryLookup,2,FALSE), "")</f>
        <v/>
      </c>
      <c r="F1400" s="126" t="n"/>
      <c r="G1400" s="127" t="n"/>
      <c r="H1400" s="127" t="n"/>
      <c r="I1400" s="127" t="n"/>
      <c r="J1400" s="127" t="n"/>
      <c r="K1400" s="127" t="n"/>
      <c r="L1400" s="127" t="n"/>
      <c r="M1400" s="127" t="n"/>
      <c r="N1400" s="120" t="n"/>
      <c r="O1400" s="120" t="n"/>
      <c r="P1400" s="120" t="n"/>
      <c r="Q1400" s="120" t="n"/>
      <c r="R1400" s="121" t="n"/>
      <c r="S1400" s="121" t="n"/>
      <c r="T1400" s="121" t="n"/>
      <c r="U1400" s="121" t="n"/>
      <c r="V1400" s="117">
        <f>IF(P1400="NA","NA",IF(P1400&lt;&gt;"",TEXT(P1400-N1400,"[h].mm"),""))</f>
        <v/>
      </c>
      <c r="W1400" s="118">
        <f>IF(AND(R1400="",S1400=""),"",R1400+S1400)</f>
        <v/>
      </c>
      <c r="X1400" s="116">
        <f>IF(O1400&lt;&gt;"",DATE(YEAR(O1400), MONTH(O1400), DAY(O1400)),"")</f>
        <v/>
      </c>
      <c r="Y1400" s="122" t="n"/>
      <c r="Z1400" s="123" t="n"/>
      <c r="AA1400" s="117">
        <f>IF(F1400="Re-assigned","NA",IF(W1400="","",IF(W1400&gt;=VLOOKUP(D1400,SLAMatrix,3,FALSE),"Yes",IF(W1400&lt;VLOOKUP(D1400,SLAMatrix,2,FALSE),"No","Internal"))))</f>
        <v/>
      </c>
      <c r="AB1400" s="123" t="n"/>
      <c r="AC1400" s="123" t="n"/>
      <c r="AD1400" s="119" t="n"/>
      <c r="AE1400" s="125" t="n"/>
      <c r="AF1400" s="124">
        <f>MONTH(O1400)</f>
        <v/>
      </c>
      <c r="AG1400" s="124">
        <f>VLOOKUP(IFERROR(MID(AE1400,1,(FIND(",",AE1400,1)-1)),AE1400),Facility_Region_Mapping,2,FALSE)</f>
        <v/>
      </c>
      <c r="AH1400" s="124" t="n"/>
      <c r="AI1400" s="124">
        <f>IF(C1400&lt;&gt;"",IF(M1400="ESM User",getInterfaceName($C1400),"NA"),"")</f>
        <v/>
      </c>
      <c r="AJ1400" s="116">
        <f>IF(Q1400&lt;&gt;"",DATE(YEAR(Q1400), MONTH(Q1400), DAY(Q1400)),"")</f>
        <v/>
      </c>
      <c r="AK1400" s="130">
        <f>IF(Q1400&lt;&gt;0,Q1400-N1400,TODAY()-N1400)</f>
        <v/>
      </c>
      <c r="AL1400" s="112">
        <f>IF(F1400="Re-assigned",0,IF(H1400="Closed",0,IF(H1400="Service Restored",0,IF(H1400="",0,1))))</f>
        <v/>
      </c>
      <c r="AM1400" s="124">
        <f>IF(AL1400=0,"",IF(AK1400&gt;20.99,"Aged","Non-Aged"))</f>
        <v/>
      </c>
      <c r="AN1400" s="112">
        <f>IF(Q1400&lt;&gt;"",MONTH(Q1400),"")</f>
        <v/>
      </c>
      <c r="AO1400" s="112">
        <f>IFERROR(VALUE(V1400),0)</f>
        <v/>
      </c>
    </row>
    <row customFormat="1" customHeight="1" ht="29.25" r="1401" s="112" spans="1:41">
      <c r="A1401" s="127" t="n"/>
      <c r="B1401" s="113" t="n"/>
      <c r="C1401" s="127" t="n"/>
      <c r="D1401" s="127" t="n"/>
      <c r="E1401" s="114">
        <f>IF(F1401 &lt;&gt; "",VLOOKUP(F1401,CategoryLookup,2,FALSE), "")</f>
        <v/>
      </c>
      <c r="F1401" s="126" t="n"/>
      <c r="G1401" s="127" t="n"/>
      <c r="H1401" s="127" t="n"/>
      <c r="I1401" s="127" t="n"/>
      <c r="J1401" s="127" t="n"/>
      <c r="K1401" s="127" t="n"/>
      <c r="L1401" s="127" t="n"/>
      <c r="M1401" s="127" t="n"/>
      <c r="N1401" s="120" t="n"/>
      <c r="O1401" s="120" t="n"/>
      <c r="P1401" s="120" t="n"/>
      <c r="Q1401" s="120" t="n"/>
      <c r="R1401" s="121" t="n"/>
      <c r="S1401" s="121" t="n"/>
      <c r="T1401" s="121" t="n"/>
      <c r="U1401" s="121" t="n"/>
      <c r="V1401" s="117">
        <f>IF(P1401="NA","NA",IF(P1401&lt;&gt;"",TEXT(P1401-N1401,"[h].mm"),""))</f>
        <v/>
      </c>
      <c r="W1401" s="118">
        <f>IF(AND(R1401="",S1401=""),"",R1401+S1401)</f>
        <v/>
      </c>
      <c r="X1401" s="116">
        <f>IF(O1401&lt;&gt;"",DATE(YEAR(O1401), MONTH(O1401), DAY(O1401)),"")</f>
        <v/>
      </c>
      <c r="Y1401" s="122" t="n"/>
      <c r="Z1401" s="123" t="n"/>
      <c r="AA1401" s="117">
        <f>IF(F1401="Re-assigned","NA",IF(W1401="","",IF(W1401&gt;=VLOOKUP(D1401,SLAMatrix,3,FALSE),"Yes",IF(W1401&lt;VLOOKUP(D1401,SLAMatrix,2,FALSE),"No","Internal"))))</f>
        <v/>
      </c>
      <c r="AB1401" s="123" t="n"/>
      <c r="AC1401" s="123" t="n"/>
      <c r="AD1401" s="119" t="n"/>
      <c r="AE1401" s="125" t="n"/>
      <c r="AF1401" s="124">
        <f>MONTH(O1401)</f>
        <v/>
      </c>
      <c r="AG1401" s="124">
        <f>VLOOKUP(IFERROR(MID(AE1401,1,(FIND(",",AE1401,1)-1)),AE1401),Facility_Region_Mapping,2,FALSE)</f>
        <v/>
      </c>
      <c r="AH1401" s="124" t="n"/>
      <c r="AI1401" s="124">
        <f>IF(C1401&lt;&gt;"",IF(M1401="ESM User",getInterfaceName($C1401),"NA"),"")</f>
        <v/>
      </c>
      <c r="AJ1401" s="116">
        <f>IF(Q1401&lt;&gt;"",DATE(YEAR(Q1401), MONTH(Q1401), DAY(Q1401)),"")</f>
        <v/>
      </c>
      <c r="AK1401" s="130">
        <f>IF(Q1401&lt;&gt;0,Q1401-N1401,TODAY()-N1401)</f>
        <v/>
      </c>
      <c r="AL1401" s="112">
        <f>IF(F1401="Re-assigned",0,IF(H1401="Closed",0,IF(H1401="Service Restored",0,IF(H1401="",0,1))))</f>
        <v/>
      </c>
      <c r="AM1401" s="124">
        <f>IF(AL1401=0,"",IF(AK1401&gt;20.99,"Aged","Non-Aged"))</f>
        <v/>
      </c>
      <c r="AN1401" s="112">
        <f>IF(Q1401&lt;&gt;"",MONTH(Q1401),"")</f>
        <v/>
      </c>
      <c r="AO1401" s="112">
        <f>IFERROR(VALUE(V1401),0)</f>
        <v/>
      </c>
    </row>
    <row customFormat="1" customHeight="1" ht="29.25" r="1402" s="112" spans="1:41">
      <c r="A1402" s="127" t="n"/>
      <c r="B1402" s="113" t="n"/>
      <c r="C1402" s="127" t="n"/>
      <c r="D1402" s="127" t="n"/>
      <c r="E1402" s="114">
        <f>IF(F1402 &lt;&gt; "",VLOOKUP(F1402,CategoryLookup,2,FALSE), "")</f>
        <v/>
      </c>
      <c r="F1402" s="126" t="n"/>
      <c r="G1402" s="127" t="n"/>
      <c r="H1402" s="127" t="n"/>
      <c r="I1402" s="127" t="n"/>
      <c r="J1402" s="127" t="n"/>
      <c r="K1402" s="127" t="n"/>
      <c r="L1402" s="127" t="n"/>
      <c r="M1402" s="127" t="n"/>
      <c r="N1402" s="120" t="n"/>
      <c r="O1402" s="120" t="n"/>
      <c r="P1402" s="120" t="n"/>
      <c r="Q1402" s="120" t="n"/>
      <c r="R1402" s="121" t="n"/>
      <c r="S1402" s="121" t="n"/>
      <c r="T1402" s="121" t="n"/>
      <c r="U1402" s="121" t="n"/>
      <c r="V1402" s="117">
        <f>IF(P1402="NA","NA",IF(P1402&lt;&gt;"",TEXT(P1402-N1402,"[h].mm"),""))</f>
        <v/>
      </c>
      <c r="W1402" s="118">
        <f>IF(AND(R1402="",S1402=""),"",R1402+S1402)</f>
        <v/>
      </c>
      <c r="X1402" s="116">
        <f>IF(O1402&lt;&gt;"",DATE(YEAR(O1402), MONTH(O1402), DAY(O1402)),"")</f>
        <v/>
      </c>
      <c r="Y1402" s="122" t="n"/>
      <c r="Z1402" s="123" t="n"/>
      <c r="AA1402" s="117">
        <f>IF(F1402="Re-assigned","NA",IF(W1402="","",IF(W1402&gt;=VLOOKUP(D1402,SLAMatrix,3,FALSE),"Yes",IF(W1402&lt;VLOOKUP(D1402,SLAMatrix,2,FALSE),"No","Internal"))))</f>
        <v/>
      </c>
      <c r="AB1402" s="123" t="n"/>
      <c r="AC1402" s="123" t="n"/>
      <c r="AD1402" s="119" t="n"/>
      <c r="AE1402" s="125" t="n"/>
      <c r="AF1402" s="124">
        <f>MONTH(O1402)</f>
        <v/>
      </c>
      <c r="AG1402" s="124">
        <f>VLOOKUP(IFERROR(MID(AE1402,1,(FIND(",",AE1402,1)-1)),AE1402),Facility_Region_Mapping,2,FALSE)</f>
        <v/>
      </c>
      <c r="AH1402" s="124" t="n"/>
      <c r="AI1402" s="124">
        <f>IF(C1402&lt;&gt;"",IF(M1402="ESM User",getInterfaceName($C1402),"NA"),"")</f>
        <v/>
      </c>
      <c r="AJ1402" s="116">
        <f>IF(Q1402&lt;&gt;"",DATE(YEAR(Q1402), MONTH(Q1402), DAY(Q1402)),"")</f>
        <v/>
      </c>
      <c r="AK1402" s="130">
        <f>IF(Q1402&lt;&gt;0,Q1402-N1402,TODAY()-N1402)</f>
        <v/>
      </c>
      <c r="AL1402" s="112">
        <f>IF(F1402="Re-assigned",0,IF(H1402="Closed",0,IF(H1402="Service Restored",0,IF(H1402="",0,1))))</f>
        <v/>
      </c>
      <c r="AM1402" s="124">
        <f>IF(AL1402=0,"",IF(AK1402&gt;20.99,"Aged","Non-Aged"))</f>
        <v/>
      </c>
      <c r="AN1402" s="112">
        <f>IF(Q1402&lt;&gt;"",MONTH(Q1402),"")</f>
        <v/>
      </c>
      <c r="AO1402" s="112">
        <f>IFERROR(VALUE(V1402),0)</f>
        <v/>
      </c>
    </row>
    <row customFormat="1" customHeight="1" ht="29.25" r="1403" s="112" spans="1:41">
      <c r="A1403" s="127" t="n"/>
      <c r="B1403" s="113" t="n"/>
      <c r="C1403" s="127" t="n"/>
      <c r="D1403" s="127" t="n"/>
      <c r="E1403" s="114">
        <f>IF(F1403 &lt;&gt; "",VLOOKUP(F1403,CategoryLookup,2,FALSE), "")</f>
        <v/>
      </c>
      <c r="F1403" s="126" t="n"/>
      <c r="G1403" s="127" t="n"/>
      <c r="H1403" s="127" t="n"/>
      <c r="I1403" s="127" t="n"/>
      <c r="J1403" s="127" t="n"/>
      <c r="K1403" s="127" t="n"/>
      <c r="L1403" s="127" t="n"/>
      <c r="M1403" s="127" t="n"/>
      <c r="N1403" s="120" t="n"/>
      <c r="O1403" s="120" t="n"/>
      <c r="P1403" s="120" t="n"/>
      <c r="Q1403" s="120" t="n"/>
      <c r="R1403" s="121" t="n"/>
      <c r="S1403" s="121" t="n"/>
      <c r="T1403" s="121" t="n"/>
      <c r="U1403" s="121" t="n"/>
      <c r="V1403" s="117">
        <f>IF(P1403="NA","NA",IF(P1403&lt;&gt;"",TEXT(P1403-N1403,"[h].mm"),""))</f>
        <v/>
      </c>
      <c r="W1403" s="118">
        <f>IF(AND(R1403="",S1403=""),"",R1403+S1403)</f>
        <v/>
      </c>
      <c r="X1403" s="116">
        <f>IF(O1403&lt;&gt;"",DATE(YEAR(O1403), MONTH(O1403), DAY(O1403)),"")</f>
        <v/>
      </c>
      <c r="Y1403" s="122" t="n"/>
      <c r="Z1403" s="123" t="n"/>
      <c r="AA1403" s="117">
        <f>IF(F1403="Re-assigned","NA",IF(W1403="","",IF(W1403&gt;=VLOOKUP(D1403,SLAMatrix,3,FALSE),"Yes",IF(W1403&lt;VLOOKUP(D1403,SLAMatrix,2,FALSE),"No","Internal"))))</f>
        <v/>
      </c>
      <c r="AB1403" s="123" t="n"/>
      <c r="AC1403" s="123" t="n"/>
      <c r="AD1403" s="119" t="n"/>
      <c r="AE1403" s="125" t="n"/>
      <c r="AF1403" s="124">
        <f>MONTH(O1403)</f>
        <v/>
      </c>
      <c r="AG1403" s="124">
        <f>VLOOKUP(IFERROR(MID(AE1403,1,(FIND(",",AE1403,1)-1)),AE1403),Facility_Region_Mapping,2,FALSE)</f>
        <v/>
      </c>
      <c r="AH1403" s="124" t="n"/>
      <c r="AI1403" s="124">
        <f>IF(C1403&lt;&gt;"",IF(M1403="ESM User",getInterfaceName($C1403),"NA"),"")</f>
        <v/>
      </c>
      <c r="AJ1403" s="116">
        <f>IF(Q1403&lt;&gt;"",DATE(YEAR(Q1403), MONTH(Q1403), DAY(Q1403)),"")</f>
        <v/>
      </c>
      <c r="AK1403" s="130">
        <f>IF(Q1403&lt;&gt;0,Q1403-N1403,TODAY()-N1403)</f>
        <v/>
      </c>
      <c r="AL1403" s="112">
        <f>IF(F1403="Re-assigned",0,IF(H1403="Closed",0,IF(H1403="Service Restored",0,IF(H1403="",0,1))))</f>
        <v/>
      </c>
      <c r="AM1403" s="124">
        <f>IF(AL1403=0,"",IF(AK1403&gt;20.99,"Aged","Non-Aged"))</f>
        <v/>
      </c>
      <c r="AN1403" s="112">
        <f>IF(Q1403&lt;&gt;"",MONTH(Q1403),"")</f>
        <v/>
      </c>
      <c r="AO1403" s="112">
        <f>IFERROR(VALUE(V1403),0)</f>
        <v/>
      </c>
    </row>
    <row customFormat="1" customHeight="1" ht="29.25" r="1404" s="112" spans="1:41">
      <c r="A1404" s="127" t="n"/>
      <c r="B1404" s="113" t="n"/>
      <c r="C1404" s="127" t="n"/>
      <c r="D1404" s="127" t="n"/>
      <c r="E1404" s="114">
        <f>IF(F1404 &lt;&gt; "",VLOOKUP(F1404,CategoryLookup,2,FALSE), "")</f>
        <v/>
      </c>
      <c r="F1404" s="126" t="n"/>
      <c r="G1404" s="127" t="n"/>
      <c r="H1404" s="127" t="n"/>
      <c r="I1404" s="127" t="n"/>
      <c r="J1404" s="127" t="n"/>
      <c r="K1404" s="127" t="n"/>
      <c r="L1404" s="127" t="n"/>
      <c r="M1404" s="127" t="n"/>
      <c r="N1404" s="120" t="n"/>
      <c r="O1404" s="120" t="n"/>
      <c r="P1404" s="120" t="n"/>
      <c r="Q1404" s="120" t="n"/>
      <c r="R1404" s="121" t="n"/>
      <c r="S1404" s="121" t="n"/>
      <c r="T1404" s="121" t="n"/>
      <c r="U1404" s="121" t="n"/>
      <c r="V1404" s="117">
        <f>IF(P1404="NA","NA",IF(P1404&lt;&gt;"",TEXT(P1404-N1404,"[h].mm"),""))</f>
        <v/>
      </c>
      <c r="W1404" s="118">
        <f>IF(AND(R1404="",S1404=""),"",R1404+S1404)</f>
        <v/>
      </c>
      <c r="X1404" s="116">
        <f>IF(O1404&lt;&gt;"",DATE(YEAR(O1404), MONTH(O1404), DAY(O1404)),"")</f>
        <v/>
      </c>
      <c r="Y1404" s="122" t="n"/>
      <c r="Z1404" s="123" t="n"/>
      <c r="AA1404" s="117">
        <f>IF(F1404="Re-assigned","NA",IF(W1404="","",IF(W1404&gt;=VLOOKUP(D1404,SLAMatrix,3,FALSE),"Yes",IF(W1404&lt;VLOOKUP(D1404,SLAMatrix,2,FALSE),"No","Internal"))))</f>
        <v/>
      </c>
      <c r="AB1404" s="123" t="n"/>
      <c r="AC1404" s="123" t="n"/>
      <c r="AD1404" s="119" t="n"/>
      <c r="AE1404" s="125" t="n"/>
      <c r="AF1404" s="124">
        <f>MONTH(O1404)</f>
        <v/>
      </c>
      <c r="AG1404" s="124">
        <f>VLOOKUP(IFERROR(MID(AE1404,1,(FIND(",",AE1404,1)-1)),AE1404),Facility_Region_Mapping,2,FALSE)</f>
        <v/>
      </c>
      <c r="AH1404" s="124" t="n"/>
      <c r="AI1404" s="124">
        <f>IF(C1404&lt;&gt;"",IF(M1404="ESM User",getInterfaceName($C1404),"NA"),"")</f>
        <v/>
      </c>
      <c r="AJ1404" s="116">
        <f>IF(Q1404&lt;&gt;"",DATE(YEAR(Q1404), MONTH(Q1404), DAY(Q1404)),"")</f>
        <v/>
      </c>
      <c r="AK1404" s="130">
        <f>IF(Q1404&lt;&gt;0,Q1404-N1404,TODAY()-N1404)</f>
        <v/>
      </c>
      <c r="AL1404" s="112">
        <f>IF(F1404="Re-assigned",0,IF(H1404="Closed",0,IF(H1404="Service Restored",0,IF(H1404="",0,1))))</f>
        <v/>
      </c>
      <c r="AM1404" s="124">
        <f>IF(AL1404=0,"",IF(AK1404&gt;20.99,"Aged","Non-Aged"))</f>
        <v/>
      </c>
      <c r="AN1404" s="112">
        <f>IF(Q1404&lt;&gt;"",MONTH(Q1404),"")</f>
        <v/>
      </c>
      <c r="AO1404" s="112">
        <f>IFERROR(VALUE(V1404),0)</f>
        <v/>
      </c>
    </row>
    <row customFormat="1" customHeight="1" ht="29.25" r="1405" s="112" spans="1:41">
      <c r="A1405" s="127" t="n"/>
      <c r="B1405" s="113" t="n"/>
      <c r="C1405" s="127" t="n"/>
      <c r="D1405" s="127" t="n"/>
      <c r="E1405" s="114">
        <f>IF(F1405 &lt;&gt; "",VLOOKUP(F1405,CategoryLookup,2,FALSE), "")</f>
        <v/>
      </c>
      <c r="F1405" s="126" t="n"/>
      <c r="G1405" s="127" t="n"/>
      <c r="H1405" s="127" t="n"/>
      <c r="I1405" s="127" t="n"/>
      <c r="J1405" s="127" t="n"/>
      <c r="K1405" s="127" t="n"/>
      <c r="L1405" s="127" t="n"/>
      <c r="M1405" s="127" t="n"/>
      <c r="N1405" s="120" t="n"/>
      <c r="O1405" s="120" t="n"/>
      <c r="P1405" s="120" t="n"/>
      <c r="Q1405" s="120" t="n"/>
      <c r="R1405" s="121" t="n"/>
      <c r="S1405" s="121" t="n"/>
      <c r="T1405" s="121" t="n"/>
      <c r="U1405" s="121" t="n"/>
      <c r="V1405" s="117">
        <f>IF(P1405="NA","NA",IF(P1405&lt;&gt;"",TEXT(P1405-N1405,"[h].mm"),""))</f>
        <v/>
      </c>
      <c r="W1405" s="118">
        <f>IF(AND(R1405="",S1405=""),"",R1405+S1405)</f>
        <v/>
      </c>
      <c r="X1405" s="116">
        <f>IF(O1405&lt;&gt;"",DATE(YEAR(O1405), MONTH(O1405), DAY(O1405)),"")</f>
        <v/>
      </c>
      <c r="Y1405" s="122" t="n"/>
      <c r="Z1405" s="123" t="n"/>
      <c r="AA1405" s="117">
        <f>IF(F1405="Re-assigned","NA",IF(W1405="","",IF(W1405&gt;=VLOOKUP(D1405,SLAMatrix,3,FALSE),"Yes",IF(W1405&lt;VLOOKUP(D1405,SLAMatrix,2,FALSE),"No","Internal"))))</f>
        <v/>
      </c>
      <c r="AB1405" s="123" t="n"/>
      <c r="AC1405" s="123" t="n"/>
      <c r="AD1405" s="119" t="n"/>
      <c r="AE1405" s="125" t="n"/>
      <c r="AF1405" s="124">
        <f>MONTH(O1405)</f>
        <v/>
      </c>
      <c r="AG1405" s="124">
        <f>VLOOKUP(IFERROR(MID(AE1405,1,(FIND(",",AE1405,1)-1)),AE1405),Facility_Region_Mapping,2,FALSE)</f>
        <v/>
      </c>
      <c r="AH1405" s="124" t="n"/>
      <c r="AI1405" s="124">
        <f>IF(C1405&lt;&gt;"",IF(M1405="ESM User",getInterfaceName($C1405),"NA"),"")</f>
        <v/>
      </c>
      <c r="AJ1405" s="116">
        <f>IF(Q1405&lt;&gt;"",DATE(YEAR(Q1405), MONTH(Q1405), DAY(Q1405)),"")</f>
        <v/>
      </c>
      <c r="AK1405" s="130">
        <f>IF(Q1405&lt;&gt;0,Q1405-N1405,TODAY()-N1405)</f>
        <v/>
      </c>
      <c r="AL1405" s="112">
        <f>IF(F1405="Re-assigned",0,IF(H1405="Closed",0,IF(H1405="Service Restored",0,IF(H1405="",0,1))))</f>
        <v/>
      </c>
      <c r="AM1405" s="124">
        <f>IF(AL1405=0,"",IF(AK1405&gt;20.99,"Aged","Non-Aged"))</f>
        <v/>
      </c>
      <c r="AN1405" s="112">
        <f>IF(Q1405&lt;&gt;"",MONTH(Q1405),"")</f>
        <v/>
      </c>
      <c r="AO1405" s="112">
        <f>IFERROR(VALUE(V1405),0)</f>
        <v/>
      </c>
    </row>
    <row customFormat="1" customHeight="1" ht="29.25" r="1406" s="112" spans="1:41">
      <c r="A1406" s="127" t="n"/>
      <c r="B1406" s="113" t="n"/>
      <c r="C1406" s="127" t="n"/>
      <c r="D1406" s="127" t="n"/>
      <c r="E1406" s="114">
        <f>IF(F1406 &lt;&gt; "",VLOOKUP(F1406,CategoryLookup,2,FALSE), "")</f>
        <v/>
      </c>
      <c r="F1406" s="126" t="n"/>
      <c r="G1406" s="127" t="n"/>
      <c r="H1406" s="127" t="n"/>
      <c r="I1406" s="127" t="n"/>
      <c r="J1406" s="127" t="n"/>
      <c r="K1406" s="127" t="n"/>
      <c r="L1406" s="127" t="n"/>
      <c r="M1406" s="127" t="n"/>
      <c r="N1406" s="120" t="n"/>
      <c r="O1406" s="120" t="n"/>
      <c r="P1406" s="120" t="n"/>
      <c r="Q1406" s="120" t="n"/>
      <c r="R1406" s="121" t="n"/>
      <c r="S1406" s="121" t="n"/>
      <c r="T1406" s="121" t="n"/>
      <c r="U1406" s="121" t="n"/>
      <c r="V1406" s="117">
        <f>IF(P1406="NA","NA",IF(P1406&lt;&gt;"",TEXT(P1406-N1406,"[h].mm"),""))</f>
        <v/>
      </c>
      <c r="W1406" s="118">
        <f>IF(AND(R1406="",S1406=""),"",R1406+S1406)</f>
        <v/>
      </c>
      <c r="X1406" s="116">
        <f>IF(O1406&lt;&gt;"",DATE(YEAR(O1406), MONTH(O1406), DAY(O1406)),"")</f>
        <v/>
      </c>
      <c r="Y1406" s="122" t="n"/>
      <c r="Z1406" s="123" t="n"/>
      <c r="AA1406" s="117">
        <f>IF(F1406="Re-assigned","NA",IF(W1406="","",IF(W1406&gt;=VLOOKUP(D1406,SLAMatrix,3,FALSE),"Yes",IF(W1406&lt;VLOOKUP(D1406,SLAMatrix,2,FALSE),"No","Internal"))))</f>
        <v/>
      </c>
      <c r="AB1406" s="123" t="n"/>
      <c r="AC1406" s="123" t="n"/>
      <c r="AD1406" s="119" t="n"/>
      <c r="AE1406" s="125" t="n"/>
      <c r="AF1406" s="124">
        <f>MONTH(O1406)</f>
        <v/>
      </c>
      <c r="AG1406" s="124">
        <f>VLOOKUP(IFERROR(MID(AE1406,1,(FIND(",",AE1406,1)-1)),AE1406),Facility_Region_Mapping,2,FALSE)</f>
        <v/>
      </c>
      <c r="AH1406" s="124" t="n"/>
      <c r="AI1406" s="124">
        <f>IF(C1406&lt;&gt;"",IF(M1406="ESM User",getInterfaceName($C1406),"NA"),"")</f>
        <v/>
      </c>
      <c r="AJ1406" s="116">
        <f>IF(Q1406&lt;&gt;"",DATE(YEAR(Q1406), MONTH(Q1406), DAY(Q1406)),"")</f>
        <v/>
      </c>
      <c r="AK1406" s="130">
        <f>IF(Q1406&lt;&gt;0,Q1406-N1406,TODAY()-N1406)</f>
        <v/>
      </c>
      <c r="AL1406" s="112">
        <f>IF(F1406="Re-assigned",0,IF(H1406="Closed",0,IF(H1406="Service Restored",0,IF(H1406="",0,1))))</f>
        <v/>
      </c>
      <c r="AM1406" s="124">
        <f>IF(AL1406=0,"",IF(AK1406&gt;20.99,"Aged","Non-Aged"))</f>
        <v/>
      </c>
      <c r="AN1406" s="112">
        <f>IF(Q1406&lt;&gt;"",MONTH(Q1406),"")</f>
        <v/>
      </c>
      <c r="AO1406" s="112">
        <f>IFERROR(VALUE(V1406),0)</f>
        <v/>
      </c>
    </row>
    <row customFormat="1" customHeight="1" ht="29.25" r="1407" s="112" spans="1:41">
      <c r="A1407" s="127" t="n"/>
      <c r="B1407" s="113" t="n"/>
      <c r="C1407" s="127" t="n"/>
      <c r="D1407" s="127" t="n"/>
      <c r="E1407" s="114">
        <f>IF(F1407 &lt;&gt; "",VLOOKUP(F1407,CategoryLookup,2,FALSE), "")</f>
        <v/>
      </c>
      <c r="F1407" s="126" t="n"/>
      <c r="G1407" s="127" t="n"/>
      <c r="H1407" s="127" t="n"/>
      <c r="I1407" s="127" t="n"/>
      <c r="J1407" s="127" t="n"/>
      <c r="K1407" s="127" t="n"/>
      <c r="L1407" s="127" t="n"/>
      <c r="M1407" s="127" t="n"/>
      <c r="N1407" s="120" t="n"/>
      <c r="O1407" s="120" t="n"/>
      <c r="P1407" s="120" t="n"/>
      <c r="Q1407" s="120" t="n"/>
      <c r="R1407" s="121" t="n"/>
      <c r="S1407" s="121" t="n"/>
      <c r="T1407" s="121" t="n"/>
      <c r="U1407" s="121" t="n"/>
      <c r="V1407" s="117">
        <f>IF(P1407="NA","NA",IF(P1407&lt;&gt;"",TEXT(P1407-N1407,"[h].mm"),""))</f>
        <v/>
      </c>
      <c r="W1407" s="118">
        <f>IF(AND(R1407="",S1407=""),"",R1407+S1407)</f>
        <v/>
      </c>
      <c r="X1407" s="116">
        <f>IF(O1407&lt;&gt;"",DATE(YEAR(O1407), MONTH(O1407), DAY(O1407)),"")</f>
        <v/>
      </c>
      <c r="Y1407" s="122" t="n"/>
      <c r="Z1407" s="123" t="n"/>
      <c r="AA1407" s="117">
        <f>IF(F1407="Re-assigned","NA",IF(W1407="","",IF(W1407&gt;=VLOOKUP(D1407,SLAMatrix,3,FALSE),"Yes",IF(W1407&lt;VLOOKUP(D1407,SLAMatrix,2,FALSE),"No","Internal"))))</f>
        <v/>
      </c>
      <c r="AB1407" s="123" t="n"/>
      <c r="AC1407" s="123" t="n"/>
      <c r="AD1407" s="119" t="n"/>
      <c r="AE1407" s="125" t="n"/>
      <c r="AF1407" s="124">
        <f>MONTH(O1407)</f>
        <v/>
      </c>
      <c r="AG1407" s="124">
        <f>VLOOKUP(IFERROR(MID(AE1407,1,(FIND(",",AE1407,1)-1)),AE1407),Facility_Region_Mapping,2,FALSE)</f>
        <v/>
      </c>
      <c r="AH1407" s="124" t="n"/>
      <c r="AI1407" s="124">
        <f>IF(C1407&lt;&gt;"",IF(M1407="ESM User",getInterfaceName($C1407),"NA"),"")</f>
        <v/>
      </c>
      <c r="AJ1407" s="116">
        <f>IF(Q1407&lt;&gt;"",DATE(YEAR(Q1407), MONTH(Q1407), DAY(Q1407)),"")</f>
        <v/>
      </c>
      <c r="AK1407" s="130">
        <f>IF(Q1407&lt;&gt;0,Q1407-N1407,TODAY()-N1407)</f>
        <v/>
      </c>
      <c r="AL1407" s="112">
        <f>IF(F1407="Re-assigned",0,IF(H1407="Closed",0,IF(H1407="Service Restored",0,IF(H1407="",0,1))))</f>
        <v/>
      </c>
      <c r="AM1407" s="124">
        <f>IF(AL1407=0,"",IF(AK1407&gt;20.99,"Aged","Non-Aged"))</f>
        <v/>
      </c>
      <c r="AN1407" s="112">
        <f>IF(Q1407&lt;&gt;"",MONTH(Q1407),"")</f>
        <v/>
      </c>
      <c r="AO1407" s="112">
        <f>IFERROR(VALUE(V1407),0)</f>
        <v/>
      </c>
    </row>
    <row customFormat="1" customHeight="1" ht="29.25" r="1408" s="112" spans="1:41">
      <c r="A1408" s="127" t="n"/>
      <c r="B1408" s="113" t="n"/>
      <c r="C1408" s="127" t="n"/>
      <c r="D1408" s="127" t="n"/>
      <c r="E1408" s="114">
        <f>IF(F1408 &lt;&gt; "",VLOOKUP(F1408,CategoryLookup,2,FALSE), "")</f>
        <v/>
      </c>
      <c r="F1408" s="126" t="n"/>
      <c r="G1408" s="127" t="n"/>
      <c r="H1408" s="127" t="n"/>
      <c r="I1408" s="127" t="n"/>
      <c r="J1408" s="127" t="n"/>
      <c r="K1408" s="127" t="n"/>
      <c r="L1408" s="127" t="n"/>
      <c r="M1408" s="127" t="n"/>
      <c r="N1408" s="120" t="n"/>
      <c r="O1408" s="120" t="n"/>
      <c r="P1408" s="120" t="n"/>
      <c r="Q1408" s="120" t="n"/>
      <c r="R1408" s="121" t="n"/>
      <c r="S1408" s="121" t="n"/>
      <c r="T1408" s="121" t="n"/>
      <c r="U1408" s="121" t="n"/>
      <c r="V1408" s="117">
        <f>IF(P1408="NA","NA",IF(P1408&lt;&gt;"",TEXT(P1408-N1408,"[h].mm"),""))</f>
        <v/>
      </c>
      <c r="W1408" s="118">
        <f>IF(AND(R1408="",S1408=""),"",R1408+S1408)</f>
        <v/>
      </c>
      <c r="X1408" s="116">
        <f>IF(O1408&lt;&gt;"",DATE(YEAR(O1408), MONTH(O1408), DAY(O1408)),"")</f>
        <v/>
      </c>
      <c r="Y1408" s="122" t="n"/>
      <c r="Z1408" s="123" t="n"/>
      <c r="AA1408" s="117">
        <f>IF(F1408="Re-assigned","NA",IF(W1408="","",IF(W1408&gt;=VLOOKUP(D1408,SLAMatrix,3,FALSE),"Yes",IF(W1408&lt;VLOOKUP(D1408,SLAMatrix,2,FALSE),"No","Internal"))))</f>
        <v/>
      </c>
      <c r="AB1408" s="123" t="n"/>
      <c r="AC1408" s="123" t="n"/>
      <c r="AD1408" s="119" t="n"/>
      <c r="AE1408" s="125" t="n"/>
      <c r="AF1408" s="124">
        <f>MONTH(O1408)</f>
        <v/>
      </c>
      <c r="AG1408" s="124">
        <f>VLOOKUP(IFERROR(MID(AE1408,1,(FIND(",",AE1408,1)-1)),AE1408),Facility_Region_Mapping,2,FALSE)</f>
        <v/>
      </c>
      <c r="AH1408" s="124" t="n"/>
      <c r="AI1408" s="124">
        <f>IF(C1408&lt;&gt;"",IF(M1408="ESM User",getInterfaceName($C1408),"NA"),"")</f>
        <v/>
      </c>
      <c r="AJ1408" s="116">
        <f>IF(Q1408&lt;&gt;"",DATE(YEAR(Q1408), MONTH(Q1408), DAY(Q1408)),"")</f>
        <v/>
      </c>
      <c r="AK1408" s="130">
        <f>IF(Q1408&lt;&gt;0,Q1408-N1408,TODAY()-N1408)</f>
        <v/>
      </c>
      <c r="AL1408" s="112">
        <f>IF(F1408="Re-assigned",0,IF(H1408="Closed",0,IF(H1408="Service Restored",0,IF(H1408="",0,1))))</f>
        <v/>
      </c>
      <c r="AM1408" s="124">
        <f>IF(AL1408=0,"",IF(AK1408&gt;20.99,"Aged","Non-Aged"))</f>
        <v/>
      </c>
      <c r="AN1408" s="112">
        <f>IF(Q1408&lt;&gt;"",MONTH(Q1408),"")</f>
        <v/>
      </c>
      <c r="AO1408" s="112">
        <f>IFERROR(VALUE(V1408),0)</f>
        <v/>
      </c>
    </row>
    <row customFormat="1" customHeight="1" ht="29.25" r="1409" s="112" spans="1:41">
      <c r="A1409" s="127" t="n"/>
      <c r="B1409" s="113" t="n"/>
      <c r="C1409" s="127" t="n"/>
      <c r="D1409" s="127" t="n"/>
      <c r="E1409" s="114">
        <f>IF(F1409 &lt;&gt; "",VLOOKUP(F1409,CategoryLookup,2,FALSE), "")</f>
        <v/>
      </c>
      <c r="F1409" s="126" t="n"/>
      <c r="G1409" s="127" t="n"/>
      <c r="H1409" s="127" t="n"/>
      <c r="I1409" s="127" t="n"/>
      <c r="J1409" s="127" t="n"/>
      <c r="K1409" s="127" t="n"/>
      <c r="L1409" s="127" t="n"/>
      <c r="M1409" s="127" t="n"/>
      <c r="N1409" s="120" t="n"/>
      <c r="O1409" s="120" t="n"/>
      <c r="P1409" s="120" t="n"/>
      <c r="Q1409" s="120" t="n"/>
      <c r="R1409" s="121" t="n"/>
      <c r="S1409" s="121" t="n"/>
      <c r="T1409" s="121" t="n"/>
      <c r="U1409" s="121" t="n"/>
      <c r="V1409" s="117">
        <f>IF(P1409="NA","NA",IF(P1409&lt;&gt;"",TEXT(P1409-N1409,"[h].mm"),""))</f>
        <v/>
      </c>
      <c r="W1409" s="118">
        <f>IF(AND(R1409="",S1409=""),"",R1409+S1409)</f>
        <v/>
      </c>
      <c r="X1409" s="116">
        <f>IF(O1409&lt;&gt;"",DATE(YEAR(O1409), MONTH(O1409), DAY(O1409)),"")</f>
        <v/>
      </c>
      <c r="Y1409" s="122" t="n"/>
      <c r="Z1409" s="123" t="n"/>
      <c r="AA1409" s="117">
        <f>IF(F1409="Re-assigned","NA",IF(W1409="","",IF(W1409&gt;=VLOOKUP(D1409,SLAMatrix,3,FALSE),"Yes",IF(W1409&lt;VLOOKUP(D1409,SLAMatrix,2,FALSE),"No","Internal"))))</f>
        <v/>
      </c>
      <c r="AB1409" s="123" t="n"/>
      <c r="AC1409" s="123" t="n"/>
      <c r="AD1409" s="119" t="n"/>
      <c r="AE1409" s="125" t="n"/>
      <c r="AF1409" s="124">
        <f>MONTH(O1409)</f>
        <v/>
      </c>
      <c r="AG1409" s="124">
        <f>VLOOKUP(IFERROR(MID(AE1409,1,(FIND(",",AE1409,1)-1)),AE1409),Facility_Region_Mapping,2,FALSE)</f>
        <v/>
      </c>
      <c r="AH1409" s="124" t="n"/>
      <c r="AI1409" s="124">
        <f>IF(C1409&lt;&gt;"",IF(M1409="ESM User",getInterfaceName($C1409),"NA"),"")</f>
        <v/>
      </c>
      <c r="AJ1409" s="116">
        <f>IF(Q1409&lt;&gt;"",DATE(YEAR(Q1409), MONTH(Q1409), DAY(Q1409)),"")</f>
        <v/>
      </c>
      <c r="AK1409" s="130">
        <f>IF(Q1409&lt;&gt;0,Q1409-N1409,TODAY()-N1409)</f>
        <v/>
      </c>
      <c r="AL1409" s="112">
        <f>IF(F1409="Re-assigned",0,IF(H1409="Closed",0,IF(H1409="Service Restored",0,IF(H1409="",0,1))))</f>
        <v/>
      </c>
      <c r="AM1409" s="124">
        <f>IF(AL1409=0,"",IF(AK1409&gt;20.99,"Aged","Non-Aged"))</f>
        <v/>
      </c>
      <c r="AN1409" s="112">
        <f>IF(Q1409&lt;&gt;"",MONTH(Q1409),"")</f>
        <v/>
      </c>
      <c r="AO1409" s="112">
        <f>IFERROR(VALUE(V1409),0)</f>
        <v/>
      </c>
    </row>
    <row customFormat="1" customHeight="1" ht="29.25" r="1410" s="112" spans="1:41">
      <c r="A1410" s="127" t="n"/>
      <c r="B1410" s="113" t="n"/>
      <c r="C1410" s="127" t="n"/>
      <c r="D1410" s="127" t="n"/>
      <c r="E1410" s="114">
        <f>IF(F1410 &lt;&gt; "",VLOOKUP(F1410,CategoryLookup,2,FALSE), "")</f>
        <v/>
      </c>
      <c r="F1410" s="126" t="n"/>
      <c r="G1410" s="127" t="n"/>
      <c r="H1410" s="127" t="n"/>
      <c r="I1410" s="127" t="n"/>
      <c r="J1410" s="127" t="n"/>
      <c r="K1410" s="127" t="n"/>
      <c r="L1410" s="127" t="n"/>
      <c r="M1410" s="127" t="n"/>
      <c r="N1410" s="120" t="n"/>
      <c r="O1410" s="120" t="n"/>
      <c r="P1410" s="120" t="n"/>
      <c r="Q1410" s="120" t="n"/>
      <c r="R1410" s="121" t="n"/>
      <c r="S1410" s="121" t="n"/>
      <c r="T1410" s="121" t="n"/>
      <c r="U1410" s="121" t="n"/>
      <c r="V1410" s="117">
        <f>IF(P1410="NA","NA",IF(P1410&lt;&gt;"",TEXT(P1410-N1410,"[h].mm"),""))</f>
        <v/>
      </c>
      <c r="W1410" s="118">
        <f>IF(AND(R1410="",S1410=""),"",R1410+S1410)</f>
        <v/>
      </c>
      <c r="X1410" s="116">
        <f>IF(O1410&lt;&gt;"",DATE(YEAR(O1410), MONTH(O1410), DAY(O1410)),"")</f>
        <v/>
      </c>
      <c r="Y1410" s="122" t="n"/>
      <c r="Z1410" s="123" t="n"/>
      <c r="AA1410" s="117">
        <f>IF(F1410="Re-assigned","NA",IF(W1410="","",IF(W1410&gt;=VLOOKUP(D1410,SLAMatrix,3,FALSE),"Yes",IF(W1410&lt;VLOOKUP(D1410,SLAMatrix,2,FALSE),"No","Internal"))))</f>
        <v/>
      </c>
      <c r="AB1410" s="123" t="n"/>
      <c r="AC1410" s="123" t="n"/>
      <c r="AD1410" s="119" t="n"/>
      <c r="AE1410" s="125" t="n"/>
      <c r="AF1410" s="124">
        <f>MONTH(O1410)</f>
        <v/>
      </c>
      <c r="AG1410" s="124">
        <f>VLOOKUP(IFERROR(MID(AE1410,1,(FIND(",",AE1410,1)-1)),AE1410),Facility_Region_Mapping,2,FALSE)</f>
        <v/>
      </c>
      <c r="AH1410" s="124" t="n"/>
      <c r="AI1410" s="124">
        <f>IF(C1410&lt;&gt;"",IF(M1410="ESM User",getInterfaceName($C1410),"NA"),"")</f>
        <v/>
      </c>
      <c r="AJ1410" s="116">
        <f>IF(Q1410&lt;&gt;"",DATE(YEAR(Q1410), MONTH(Q1410), DAY(Q1410)),"")</f>
        <v/>
      </c>
      <c r="AK1410" s="130">
        <f>IF(Q1410&lt;&gt;0,Q1410-N1410,TODAY()-N1410)</f>
        <v/>
      </c>
      <c r="AL1410" s="112">
        <f>IF(F1410="Re-assigned",0,IF(H1410="Closed",0,IF(H1410="Service Restored",0,IF(H1410="",0,1))))</f>
        <v/>
      </c>
      <c r="AM1410" s="124">
        <f>IF(AL1410=0,"",IF(AK1410&gt;20.99,"Aged","Non-Aged"))</f>
        <v/>
      </c>
      <c r="AN1410" s="112">
        <f>IF(Q1410&lt;&gt;"",MONTH(Q1410),"")</f>
        <v/>
      </c>
      <c r="AO1410" s="112">
        <f>IFERROR(VALUE(V1410),0)</f>
        <v/>
      </c>
    </row>
    <row customFormat="1" customHeight="1" ht="29.25" r="1411" s="112" spans="1:41">
      <c r="A1411" s="127" t="n"/>
      <c r="B1411" s="113" t="n"/>
      <c r="C1411" s="127" t="n"/>
      <c r="D1411" s="127" t="n"/>
      <c r="E1411" s="114">
        <f>IF(F1411 &lt;&gt; "",VLOOKUP(F1411,CategoryLookup,2,FALSE), "")</f>
        <v/>
      </c>
      <c r="F1411" s="126" t="n"/>
      <c r="G1411" s="127" t="n"/>
      <c r="H1411" s="127" t="n"/>
      <c r="I1411" s="127" t="n"/>
      <c r="J1411" s="127" t="n"/>
      <c r="K1411" s="127" t="n"/>
      <c r="L1411" s="127" t="n"/>
      <c r="M1411" s="127" t="n"/>
      <c r="N1411" s="120" t="n"/>
      <c r="O1411" s="120" t="n"/>
      <c r="P1411" s="120" t="n"/>
      <c r="Q1411" s="120" t="n"/>
      <c r="R1411" s="121" t="n"/>
      <c r="S1411" s="121" t="n"/>
      <c r="T1411" s="121" t="n"/>
      <c r="U1411" s="121" t="n"/>
      <c r="V1411" s="117">
        <f>IF(P1411="NA","NA",IF(P1411&lt;&gt;"",TEXT(P1411-N1411,"[h].mm"),""))</f>
        <v/>
      </c>
      <c r="W1411" s="118">
        <f>IF(AND(R1411="",S1411=""),"",R1411+S1411)</f>
        <v/>
      </c>
      <c r="X1411" s="116">
        <f>IF(O1411&lt;&gt;"",DATE(YEAR(O1411), MONTH(O1411), DAY(O1411)),"")</f>
        <v/>
      </c>
      <c r="Y1411" s="122" t="n"/>
      <c r="Z1411" s="123" t="n"/>
      <c r="AA1411" s="117">
        <f>IF(F1411="Re-assigned","NA",IF(W1411="","",IF(W1411&gt;=VLOOKUP(D1411,SLAMatrix,3,FALSE),"Yes",IF(W1411&lt;VLOOKUP(D1411,SLAMatrix,2,FALSE),"No","Internal"))))</f>
        <v/>
      </c>
      <c r="AB1411" s="123" t="n"/>
      <c r="AC1411" s="123" t="n"/>
      <c r="AD1411" s="119" t="n"/>
      <c r="AE1411" s="125" t="n"/>
      <c r="AF1411" s="124">
        <f>MONTH(O1411)</f>
        <v/>
      </c>
      <c r="AG1411" s="124">
        <f>VLOOKUP(IFERROR(MID(AE1411,1,(FIND(",",AE1411,1)-1)),AE1411),Facility_Region_Mapping,2,FALSE)</f>
        <v/>
      </c>
      <c r="AH1411" s="124" t="n"/>
      <c r="AI1411" s="124">
        <f>IF(C1411&lt;&gt;"",IF(M1411="ESM User",getInterfaceName($C1411),"NA"),"")</f>
        <v/>
      </c>
      <c r="AJ1411" s="116">
        <f>IF(Q1411&lt;&gt;"",DATE(YEAR(Q1411), MONTH(Q1411), DAY(Q1411)),"")</f>
        <v/>
      </c>
      <c r="AK1411" s="130">
        <f>IF(Q1411&lt;&gt;0,Q1411-N1411,TODAY()-N1411)</f>
        <v/>
      </c>
      <c r="AL1411" s="112">
        <f>IF(F1411="Re-assigned",0,IF(H1411="Closed",0,IF(H1411="Service Restored",0,IF(H1411="",0,1))))</f>
        <v/>
      </c>
      <c r="AM1411" s="124">
        <f>IF(AL1411=0,"",IF(AK1411&gt;20.99,"Aged","Non-Aged"))</f>
        <v/>
      </c>
      <c r="AN1411" s="112">
        <f>IF(Q1411&lt;&gt;"",MONTH(Q1411),"")</f>
        <v/>
      </c>
      <c r="AO1411" s="112">
        <f>IFERROR(VALUE(V1411),0)</f>
        <v/>
      </c>
    </row>
    <row customFormat="1" customHeight="1" ht="29.25" r="1412" s="112" spans="1:41">
      <c r="A1412" s="127" t="n"/>
      <c r="B1412" s="113" t="n"/>
      <c r="C1412" s="127" t="n"/>
      <c r="D1412" s="127" t="n"/>
      <c r="E1412" s="114">
        <f>IF(F1412 &lt;&gt; "",VLOOKUP(F1412,CategoryLookup,2,FALSE), "")</f>
        <v/>
      </c>
      <c r="F1412" s="126" t="n"/>
      <c r="G1412" s="127" t="n"/>
      <c r="H1412" s="127" t="n"/>
      <c r="I1412" s="127" t="n"/>
      <c r="J1412" s="127" t="n"/>
      <c r="K1412" s="127" t="n"/>
      <c r="L1412" s="127" t="n"/>
      <c r="M1412" s="127" t="n"/>
      <c r="N1412" s="120" t="n"/>
      <c r="O1412" s="120" t="n"/>
      <c r="P1412" s="120" t="n"/>
      <c r="Q1412" s="120" t="n"/>
      <c r="R1412" s="121" t="n"/>
      <c r="S1412" s="121" t="n"/>
      <c r="T1412" s="121" t="n"/>
      <c r="U1412" s="121" t="n"/>
      <c r="V1412" s="117">
        <f>IF(P1412="NA","NA",IF(P1412&lt;&gt;"",TEXT(P1412-N1412,"[h].mm"),""))</f>
        <v/>
      </c>
      <c r="W1412" s="118">
        <f>IF(AND(R1412="",S1412=""),"",R1412+S1412)</f>
        <v/>
      </c>
      <c r="X1412" s="116">
        <f>IF(O1412&lt;&gt;"",DATE(YEAR(O1412), MONTH(O1412), DAY(O1412)),"")</f>
        <v/>
      </c>
      <c r="Y1412" s="122" t="n"/>
      <c r="Z1412" s="123" t="n"/>
      <c r="AA1412" s="117">
        <f>IF(F1412="Re-assigned","NA",IF(W1412="","",IF(W1412&gt;=VLOOKUP(D1412,SLAMatrix,3,FALSE),"Yes",IF(W1412&lt;VLOOKUP(D1412,SLAMatrix,2,FALSE),"No","Internal"))))</f>
        <v/>
      </c>
      <c r="AB1412" s="123" t="n"/>
      <c r="AC1412" s="123" t="n"/>
      <c r="AD1412" s="119" t="n"/>
      <c r="AE1412" s="125" t="n"/>
      <c r="AF1412" s="124">
        <f>MONTH(O1412)</f>
        <v/>
      </c>
      <c r="AG1412" s="124">
        <f>VLOOKUP(IFERROR(MID(AE1412,1,(FIND(",",AE1412,1)-1)),AE1412),Facility_Region_Mapping,2,FALSE)</f>
        <v/>
      </c>
      <c r="AH1412" s="124" t="n"/>
      <c r="AI1412" s="124">
        <f>IF(C1412&lt;&gt;"",IF(M1412="ESM User",getInterfaceName($C1412),"NA"),"")</f>
        <v/>
      </c>
      <c r="AJ1412" s="116">
        <f>IF(Q1412&lt;&gt;"",DATE(YEAR(Q1412), MONTH(Q1412), DAY(Q1412)),"")</f>
        <v/>
      </c>
      <c r="AK1412" s="130">
        <f>IF(Q1412&lt;&gt;0,Q1412-N1412,TODAY()-N1412)</f>
        <v/>
      </c>
      <c r="AL1412" s="112">
        <f>IF(F1412="Re-assigned",0,IF(H1412="Closed",0,IF(H1412="Service Restored",0,IF(H1412="",0,1))))</f>
        <v/>
      </c>
      <c r="AM1412" s="124">
        <f>IF(AL1412=0,"",IF(AK1412&gt;20.99,"Aged","Non-Aged"))</f>
        <v/>
      </c>
      <c r="AN1412" s="112">
        <f>IF(Q1412&lt;&gt;"",MONTH(Q1412),"")</f>
        <v/>
      </c>
      <c r="AO1412" s="112">
        <f>IFERROR(VALUE(V1412),0)</f>
        <v/>
      </c>
    </row>
    <row customFormat="1" customHeight="1" ht="29.25" r="1413" s="112" spans="1:41">
      <c r="A1413" s="127" t="n"/>
      <c r="B1413" s="113" t="n"/>
      <c r="C1413" s="127" t="n"/>
      <c r="D1413" s="127" t="n"/>
      <c r="E1413" s="114">
        <f>IF(F1413 &lt;&gt; "",VLOOKUP(F1413,CategoryLookup,2,FALSE), "")</f>
        <v/>
      </c>
      <c r="F1413" s="126" t="n"/>
      <c r="G1413" s="127" t="n"/>
      <c r="H1413" s="127" t="n"/>
      <c r="I1413" s="127" t="n"/>
      <c r="J1413" s="127" t="n"/>
      <c r="K1413" s="127" t="n"/>
      <c r="L1413" s="127" t="n"/>
      <c r="M1413" s="127" t="n"/>
      <c r="N1413" s="120" t="n"/>
      <c r="O1413" s="120" t="n"/>
      <c r="P1413" s="120" t="n"/>
      <c r="Q1413" s="120" t="n"/>
      <c r="R1413" s="121" t="n"/>
      <c r="S1413" s="121" t="n"/>
      <c r="T1413" s="121" t="n"/>
      <c r="U1413" s="121" t="n"/>
      <c r="V1413" s="117">
        <f>IF(P1413="NA","NA",IF(P1413&lt;&gt;"",TEXT(P1413-N1413,"[h].mm"),""))</f>
        <v/>
      </c>
      <c r="W1413" s="118">
        <f>IF(AND(R1413="",S1413=""),"",R1413+S1413)</f>
        <v/>
      </c>
      <c r="X1413" s="116">
        <f>IF(O1413&lt;&gt;"",DATE(YEAR(O1413), MONTH(O1413), DAY(O1413)),"")</f>
        <v/>
      </c>
      <c r="Y1413" s="122" t="n"/>
      <c r="Z1413" s="123" t="n"/>
      <c r="AA1413" s="117">
        <f>IF(F1413="Re-assigned","NA",IF(W1413="","",IF(W1413&gt;=VLOOKUP(D1413,SLAMatrix,3,FALSE),"Yes",IF(W1413&lt;VLOOKUP(D1413,SLAMatrix,2,FALSE),"No","Internal"))))</f>
        <v/>
      </c>
      <c r="AB1413" s="123" t="n"/>
      <c r="AC1413" s="123" t="n"/>
      <c r="AD1413" s="119" t="n"/>
      <c r="AE1413" s="125" t="n"/>
      <c r="AF1413" s="124">
        <f>MONTH(O1413)</f>
        <v/>
      </c>
      <c r="AG1413" s="124">
        <f>VLOOKUP(IFERROR(MID(AE1413,1,(FIND(",",AE1413,1)-1)),AE1413),Facility_Region_Mapping,2,FALSE)</f>
        <v/>
      </c>
      <c r="AH1413" s="124" t="n"/>
      <c r="AI1413" s="124">
        <f>IF(C1413&lt;&gt;"",IF(M1413="ESM User",getInterfaceName($C1413),"NA"),"")</f>
        <v/>
      </c>
      <c r="AJ1413" s="116">
        <f>IF(Q1413&lt;&gt;"",DATE(YEAR(Q1413), MONTH(Q1413), DAY(Q1413)),"")</f>
        <v/>
      </c>
      <c r="AK1413" s="130">
        <f>IF(Q1413&lt;&gt;0,Q1413-N1413,TODAY()-N1413)</f>
        <v/>
      </c>
      <c r="AL1413" s="112">
        <f>IF(F1413="Re-assigned",0,IF(H1413="Closed",0,IF(H1413="Service Restored",0,IF(H1413="",0,1))))</f>
        <v/>
      </c>
      <c r="AM1413" s="124">
        <f>IF(AL1413=0,"",IF(AK1413&gt;20.99,"Aged","Non-Aged"))</f>
        <v/>
      </c>
      <c r="AN1413" s="112">
        <f>IF(Q1413&lt;&gt;"",MONTH(Q1413),"")</f>
        <v/>
      </c>
      <c r="AO1413" s="112">
        <f>IFERROR(VALUE(V1413),0)</f>
        <v/>
      </c>
    </row>
    <row customFormat="1" customHeight="1" ht="29.25" r="1414" s="112" spans="1:41">
      <c r="A1414" s="127" t="n"/>
      <c r="B1414" s="113" t="n"/>
      <c r="C1414" s="127" t="n"/>
      <c r="D1414" s="127" t="n"/>
      <c r="E1414" s="114">
        <f>IF(F1414 &lt;&gt; "",VLOOKUP(F1414,CategoryLookup,2,FALSE), "")</f>
        <v/>
      </c>
      <c r="F1414" s="126" t="n"/>
      <c r="G1414" s="127" t="n"/>
      <c r="H1414" s="127" t="n"/>
      <c r="I1414" s="127" t="n"/>
      <c r="J1414" s="127" t="n"/>
      <c r="K1414" s="127" t="n"/>
      <c r="L1414" s="127" t="n"/>
      <c r="M1414" s="127" t="n"/>
      <c r="N1414" s="120" t="n"/>
      <c r="O1414" s="120" t="n"/>
      <c r="P1414" s="120" t="n"/>
      <c r="Q1414" s="120" t="n"/>
      <c r="R1414" s="121" t="n"/>
      <c r="S1414" s="121" t="n"/>
      <c r="T1414" s="121" t="n"/>
      <c r="U1414" s="121" t="n"/>
      <c r="V1414" s="117">
        <f>IF(P1414="NA","NA",IF(P1414&lt;&gt;"",TEXT(P1414-N1414,"[h].mm"),""))</f>
        <v/>
      </c>
      <c r="W1414" s="118">
        <f>IF(AND(R1414="",S1414=""),"",R1414+S1414)</f>
        <v/>
      </c>
      <c r="X1414" s="116">
        <f>IF(O1414&lt;&gt;"",DATE(YEAR(O1414), MONTH(O1414), DAY(O1414)),"")</f>
        <v/>
      </c>
      <c r="Y1414" s="122" t="n"/>
      <c r="Z1414" s="123" t="n"/>
      <c r="AA1414" s="117">
        <f>IF(F1414="Re-assigned","NA",IF(W1414="","",IF(W1414&gt;=VLOOKUP(D1414,SLAMatrix,3,FALSE),"Yes",IF(W1414&lt;VLOOKUP(D1414,SLAMatrix,2,FALSE),"No","Internal"))))</f>
        <v/>
      </c>
      <c r="AB1414" s="123" t="n"/>
      <c r="AC1414" s="123" t="n"/>
      <c r="AD1414" s="119" t="n"/>
      <c r="AE1414" s="125" t="n"/>
      <c r="AF1414" s="124">
        <f>MONTH(O1414)</f>
        <v/>
      </c>
      <c r="AG1414" s="124">
        <f>VLOOKUP(IFERROR(MID(AE1414,1,(FIND(",",AE1414,1)-1)),AE1414),Facility_Region_Mapping,2,FALSE)</f>
        <v/>
      </c>
      <c r="AH1414" s="124" t="n"/>
      <c r="AI1414" s="124">
        <f>IF(C1414&lt;&gt;"",IF(M1414="ESM User",getInterfaceName($C1414),"NA"),"")</f>
        <v/>
      </c>
      <c r="AJ1414" s="116">
        <f>IF(Q1414&lt;&gt;"",DATE(YEAR(Q1414), MONTH(Q1414), DAY(Q1414)),"")</f>
        <v/>
      </c>
      <c r="AK1414" s="130">
        <f>IF(Q1414&lt;&gt;0,Q1414-N1414,TODAY()-N1414)</f>
        <v/>
      </c>
      <c r="AL1414" s="112">
        <f>IF(F1414="Re-assigned",0,IF(H1414="Closed",0,IF(H1414="Service Restored",0,IF(H1414="",0,1))))</f>
        <v/>
      </c>
      <c r="AM1414" s="124">
        <f>IF(AL1414=0,"",IF(AK1414&gt;20.99,"Aged","Non-Aged"))</f>
        <v/>
      </c>
      <c r="AN1414" s="112">
        <f>IF(Q1414&lt;&gt;"",MONTH(Q1414),"")</f>
        <v/>
      </c>
      <c r="AO1414" s="112">
        <f>IFERROR(VALUE(V1414),0)</f>
        <v/>
      </c>
    </row>
    <row customFormat="1" customHeight="1" ht="29.25" r="1415" s="112" spans="1:41">
      <c r="A1415" s="127" t="n"/>
      <c r="B1415" s="113" t="n"/>
      <c r="C1415" s="127" t="n"/>
      <c r="D1415" s="127" t="n"/>
      <c r="E1415" s="114">
        <f>IF(F1415 &lt;&gt; "",VLOOKUP(F1415,CategoryLookup,2,FALSE), "")</f>
        <v/>
      </c>
      <c r="F1415" s="126" t="n"/>
      <c r="G1415" s="127" t="n"/>
      <c r="H1415" s="127" t="n"/>
      <c r="I1415" s="127" t="n"/>
      <c r="J1415" s="127" t="n"/>
      <c r="K1415" s="127" t="n"/>
      <c r="L1415" s="127" t="n"/>
      <c r="M1415" s="127" t="n"/>
      <c r="N1415" s="120" t="n"/>
      <c r="O1415" s="120" t="n"/>
      <c r="P1415" s="120" t="n"/>
      <c r="Q1415" s="120" t="n"/>
      <c r="R1415" s="121" t="n"/>
      <c r="S1415" s="121" t="n"/>
      <c r="T1415" s="121" t="n"/>
      <c r="U1415" s="121" t="n"/>
      <c r="V1415" s="117">
        <f>IF(P1415="NA","NA",IF(P1415&lt;&gt;"",TEXT(P1415-N1415,"[h].mm"),""))</f>
        <v/>
      </c>
      <c r="W1415" s="118">
        <f>IF(AND(R1415="",S1415=""),"",R1415+S1415)</f>
        <v/>
      </c>
      <c r="X1415" s="116">
        <f>IF(O1415&lt;&gt;"",DATE(YEAR(O1415), MONTH(O1415), DAY(O1415)),"")</f>
        <v/>
      </c>
      <c r="Y1415" s="122" t="n"/>
      <c r="Z1415" s="123" t="n"/>
      <c r="AA1415" s="117">
        <f>IF(F1415="Re-assigned","NA",IF(W1415="","",IF(W1415&gt;=VLOOKUP(D1415,SLAMatrix,3,FALSE),"Yes",IF(W1415&lt;VLOOKUP(D1415,SLAMatrix,2,FALSE),"No","Internal"))))</f>
        <v/>
      </c>
      <c r="AB1415" s="123" t="n"/>
      <c r="AC1415" s="123" t="n"/>
      <c r="AD1415" s="119" t="n"/>
      <c r="AE1415" s="125" t="n"/>
      <c r="AF1415" s="124">
        <f>MONTH(O1415)</f>
        <v/>
      </c>
      <c r="AG1415" s="124">
        <f>VLOOKUP(IFERROR(MID(AE1415,1,(FIND(",",AE1415,1)-1)),AE1415),Facility_Region_Mapping,2,FALSE)</f>
        <v/>
      </c>
      <c r="AH1415" s="124" t="n"/>
      <c r="AI1415" s="124">
        <f>IF(C1415&lt;&gt;"",IF(M1415="ESM User",getInterfaceName($C1415),"NA"),"")</f>
        <v/>
      </c>
      <c r="AJ1415" s="116">
        <f>IF(Q1415&lt;&gt;"",DATE(YEAR(Q1415), MONTH(Q1415), DAY(Q1415)),"")</f>
        <v/>
      </c>
      <c r="AK1415" s="130">
        <f>IF(Q1415&lt;&gt;0,Q1415-N1415,TODAY()-N1415)</f>
        <v/>
      </c>
      <c r="AL1415" s="112">
        <f>IF(F1415="Re-assigned",0,IF(H1415="Closed",0,IF(H1415="Service Restored",0,IF(H1415="",0,1))))</f>
        <v/>
      </c>
      <c r="AM1415" s="124">
        <f>IF(AL1415=0,"",IF(AK1415&gt;20.99,"Aged","Non-Aged"))</f>
        <v/>
      </c>
      <c r="AN1415" s="112">
        <f>IF(Q1415&lt;&gt;"",MONTH(Q1415),"")</f>
        <v/>
      </c>
      <c r="AO1415" s="112">
        <f>IFERROR(VALUE(V1415),0)</f>
        <v/>
      </c>
    </row>
    <row customFormat="1" customHeight="1" ht="29.25" r="1416" s="112" spans="1:41">
      <c r="A1416" s="127" t="n"/>
      <c r="B1416" s="113" t="n"/>
      <c r="C1416" s="127" t="n"/>
      <c r="D1416" s="127" t="n"/>
      <c r="E1416" s="114">
        <f>IF(F1416 &lt;&gt; "",VLOOKUP(F1416,CategoryLookup,2,FALSE), "")</f>
        <v/>
      </c>
      <c r="F1416" s="126" t="n"/>
      <c r="G1416" s="127" t="n"/>
      <c r="H1416" s="127" t="n"/>
      <c r="I1416" s="127" t="n"/>
      <c r="J1416" s="127" t="n"/>
      <c r="K1416" s="127" t="n"/>
      <c r="L1416" s="127" t="n"/>
      <c r="M1416" s="127" t="n"/>
      <c r="N1416" s="120" t="n"/>
      <c r="O1416" s="120" t="n"/>
      <c r="P1416" s="120" t="n"/>
      <c r="Q1416" s="120" t="n"/>
      <c r="R1416" s="121" t="n"/>
      <c r="S1416" s="121" t="n"/>
      <c r="T1416" s="121" t="n"/>
      <c r="U1416" s="121" t="n"/>
      <c r="V1416" s="117">
        <f>IF(P1416="NA","NA",IF(P1416&lt;&gt;"",TEXT(P1416-N1416,"[h].mm"),""))</f>
        <v/>
      </c>
      <c r="W1416" s="118">
        <f>IF(AND(R1416="",S1416=""),"",R1416+S1416)</f>
        <v/>
      </c>
      <c r="X1416" s="116">
        <f>IF(O1416&lt;&gt;"",DATE(YEAR(O1416), MONTH(O1416), DAY(O1416)),"")</f>
        <v/>
      </c>
      <c r="Y1416" s="122" t="n"/>
      <c r="Z1416" s="123" t="n"/>
      <c r="AA1416" s="117">
        <f>IF(F1416="Re-assigned","NA",IF(W1416="","",IF(W1416&gt;=VLOOKUP(D1416,SLAMatrix,3,FALSE),"Yes",IF(W1416&lt;VLOOKUP(D1416,SLAMatrix,2,FALSE),"No","Internal"))))</f>
        <v/>
      </c>
      <c r="AB1416" s="123" t="n"/>
      <c r="AC1416" s="123" t="n"/>
      <c r="AD1416" s="119" t="n"/>
      <c r="AE1416" s="125" t="n"/>
      <c r="AF1416" s="124">
        <f>MONTH(O1416)</f>
        <v/>
      </c>
      <c r="AG1416" s="124">
        <f>VLOOKUP(IFERROR(MID(AE1416,1,(FIND(",",AE1416,1)-1)),AE1416),Facility_Region_Mapping,2,FALSE)</f>
        <v/>
      </c>
      <c r="AH1416" s="124" t="n"/>
      <c r="AI1416" s="124">
        <f>IF(C1416&lt;&gt;"",IF(M1416="ESM User",getInterfaceName($C1416),"NA"),"")</f>
        <v/>
      </c>
      <c r="AJ1416" s="116">
        <f>IF(Q1416&lt;&gt;"",DATE(YEAR(Q1416), MONTH(Q1416), DAY(Q1416)),"")</f>
        <v/>
      </c>
      <c r="AK1416" s="130">
        <f>IF(Q1416&lt;&gt;0,Q1416-N1416,TODAY()-N1416)</f>
        <v/>
      </c>
      <c r="AL1416" s="112">
        <f>IF(F1416="Re-assigned",0,IF(H1416="Closed",0,IF(H1416="Service Restored",0,IF(H1416="",0,1))))</f>
        <v/>
      </c>
      <c r="AM1416" s="124">
        <f>IF(AL1416=0,"",IF(AK1416&gt;20.99,"Aged","Non-Aged"))</f>
        <v/>
      </c>
      <c r="AN1416" s="112">
        <f>IF(Q1416&lt;&gt;"",MONTH(Q1416),"")</f>
        <v/>
      </c>
      <c r="AO1416" s="112">
        <f>IFERROR(VALUE(V1416),0)</f>
        <v/>
      </c>
    </row>
    <row customFormat="1" customHeight="1" ht="29.25" r="1417" s="112" spans="1:41">
      <c r="A1417" s="127" t="n"/>
      <c r="B1417" s="113" t="n"/>
      <c r="C1417" s="127" t="n"/>
      <c r="D1417" s="127" t="n"/>
      <c r="E1417" s="114">
        <f>IF(F1417 &lt;&gt; "",VLOOKUP(F1417,CategoryLookup,2,FALSE), "")</f>
        <v/>
      </c>
      <c r="F1417" s="126" t="n"/>
      <c r="G1417" s="127" t="n"/>
      <c r="H1417" s="127" t="n"/>
      <c r="I1417" s="127" t="n"/>
      <c r="J1417" s="127" t="n"/>
      <c r="K1417" s="127" t="n"/>
      <c r="L1417" s="127" t="n"/>
      <c r="M1417" s="127" t="n"/>
      <c r="N1417" s="120" t="n"/>
      <c r="O1417" s="120" t="n"/>
      <c r="P1417" s="120" t="n"/>
      <c r="Q1417" s="120" t="n"/>
      <c r="R1417" s="121" t="n"/>
      <c r="S1417" s="121" t="n"/>
      <c r="T1417" s="121" t="n"/>
      <c r="U1417" s="121" t="n"/>
      <c r="V1417" s="117">
        <f>IF(P1417="NA","NA",IF(P1417&lt;&gt;"",TEXT(P1417-N1417,"[h].mm"),""))</f>
        <v/>
      </c>
      <c r="W1417" s="118">
        <f>IF(AND(R1417="",S1417=""),"",R1417+S1417)</f>
        <v/>
      </c>
      <c r="X1417" s="116">
        <f>IF(O1417&lt;&gt;"",DATE(YEAR(O1417), MONTH(O1417), DAY(O1417)),"")</f>
        <v/>
      </c>
      <c r="Y1417" s="122" t="n"/>
      <c r="Z1417" s="123" t="n"/>
      <c r="AA1417" s="117">
        <f>IF(F1417="Re-assigned","NA",IF(W1417="","",IF(W1417&gt;=VLOOKUP(D1417,SLAMatrix,3,FALSE),"Yes",IF(W1417&lt;VLOOKUP(D1417,SLAMatrix,2,FALSE),"No","Internal"))))</f>
        <v/>
      </c>
      <c r="AB1417" s="123" t="n"/>
      <c r="AC1417" s="123" t="n"/>
      <c r="AD1417" s="119" t="n"/>
      <c r="AE1417" s="125" t="n"/>
      <c r="AF1417" s="124">
        <f>MONTH(O1417)</f>
        <v/>
      </c>
      <c r="AG1417" s="124">
        <f>VLOOKUP(IFERROR(MID(AE1417,1,(FIND(",",AE1417,1)-1)),AE1417),Facility_Region_Mapping,2,FALSE)</f>
        <v/>
      </c>
      <c r="AH1417" s="124" t="n"/>
      <c r="AI1417" s="124">
        <f>IF(C1417&lt;&gt;"",IF(M1417="ESM User",getInterfaceName($C1417),"NA"),"")</f>
        <v/>
      </c>
      <c r="AJ1417" s="116">
        <f>IF(Q1417&lt;&gt;"",DATE(YEAR(Q1417), MONTH(Q1417), DAY(Q1417)),"")</f>
        <v/>
      </c>
      <c r="AK1417" s="130">
        <f>IF(Q1417&lt;&gt;0,Q1417-N1417,TODAY()-N1417)</f>
        <v/>
      </c>
      <c r="AL1417" s="112">
        <f>IF(F1417="Re-assigned",0,IF(H1417="Closed",0,IF(H1417="Service Restored",0,IF(H1417="",0,1))))</f>
        <v/>
      </c>
      <c r="AM1417" s="124">
        <f>IF(AL1417=0,"",IF(AK1417&gt;20.99,"Aged","Non-Aged"))</f>
        <v/>
      </c>
      <c r="AN1417" s="112">
        <f>IF(Q1417&lt;&gt;"",MONTH(Q1417),"")</f>
        <v/>
      </c>
      <c r="AO1417" s="112">
        <f>IFERROR(VALUE(V1417),0)</f>
        <v/>
      </c>
    </row>
    <row customFormat="1" customHeight="1" ht="29.25" r="1418" s="112" spans="1:41">
      <c r="A1418" s="127" t="n"/>
      <c r="B1418" s="113" t="n"/>
      <c r="C1418" s="127" t="n"/>
      <c r="D1418" s="127" t="n"/>
      <c r="E1418" s="114">
        <f>IF(F1418 &lt;&gt; "",VLOOKUP(F1418,CategoryLookup,2,FALSE), "")</f>
        <v/>
      </c>
      <c r="F1418" s="126" t="n"/>
      <c r="G1418" s="127" t="n"/>
      <c r="H1418" s="127" t="n"/>
      <c r="I1418" s="127" t="n"/>
      <c r="J1418" s="127" t="n"/>
      <c r="K1418" s="127" t="n"/>
      <c r="L1418" s="127" t="n"/>
      <c r="M1418" s="127" t="n"/>
      <c r="N1418" s="120" t="n"/>
      <c r="O1418" s="120" t="n"/>
      <c r="P1418" s="120" t="n"/>
      <c r="Q1418" s="120" t="n"/>
      <c r="R1418" s="121" t="n"/>
      <c r="S1418" s="121" t="n"/>
      <c r="T1418" s="121" t="n"/>
      <c r="U1418" s="121" t="n"/>
      <c r="V1418" s="117">
        <f>IF(P1418="NA","NA",IF(P1418&lt;&gt;"",TEXT(P1418-N1418,"[h].mm"),""))</f>
        <v/>
      </c>
      <c r="W1418" s="118">
        <f>IF(AND(R1418="",S1418=""),"",R1418+S1418)</f>
        <v/>
      </c>
      <c r="X1418" s="116">
        <f>IF(O1418&lt;&gt;"",DATE(YEAR(O1418), MONTH(O1418), DAY(O1418)),"")</f>
        <v/>
      </c>
      <c r="Y1418" s="122" t="n"/>
      <c r="Z1418" s="123" t="n"/>
      <c r="AA1418" s="117">
        <f>IF(F1418="Re-assigned","NA",IF(W1418="","",IF(W1418&gt;=VLOOKUP(D1418,SLAMatrix,3,FALSE),"Yes",IF(W1418&lt;VLOOKUP(D1418,SLAMatrix,2,FALSE),"No","Internal"))))</f>
        <v/>
      </c>
      <c r="AB1418" s="123" t="n"/>
      <c r="AC1418" s="123" t="n"/>
      <c r="AD1418" s="119" t="n"/>
      <c r="AE1418" s="125" t="n"/>
      <c r="AF1418" s="124">
        <f>MONTH(O1418)</f>
        <v/>
      </c>
      <c r="AG1418" s="124">
        <f>VLOOKUP(IFERROR(MID(AE1418,1,(FIND(",",AE1418,1)-1)),AE1418),Facility_Region_Mapping,2,FALSE)</f>
        <v/>
      </c>
      <c r="AH1418" s="124" t="n"/>
      <c r="AI1418" s="124">
        <f>IF(C1418&lt;&gt;"",IF(M1418="ESM User",getInterfaceName($C1418),"NA"),"")</f>
        <v/>
      </c>
      <c r="AJ1418" s="116">
        <f>IF(Q1418&lt;&gt;"",DATE(YEAR(Q1418), MONTH(Q1418), DAY(Q1418)),"")</f>
        <v/>
      </c>
      <c r="AK1418" s="130">
        <f>IF(Q1418&lt;&gt;0,Q1418-N1418,TODAY()-N1418)</f>
        <v/>
      </c>
      <c r="AL1418" s="112">
        <f>IF(F1418="Re-assigned",0,IF(H1418="Closed",0,IF(H1418="Service Restored",0,IF(H1418="",0,1))))</f>
        <v/>
      </c>
      <c r="AM1418" s="124">
        <f>IF(AL1418=0,"",IF(AK1418&gt;20.99,"Aged","Non-Aged"))</f>
        <v/>
      </c>
      <c r="AN1418" s="112">
        <f>IF(Q1418&lt;&gt;"",MONTH(Q1418),"")</f>
        <v/>
      </c>
      <c r="AO1418" s="112">
        <f>IFERROR(VALUE(V1418),0)</f>
        <v/>
      </c>
    </row>
    <row customFormat="1" customHeight="1" ht="29.25" r="1419" s="112" spans="1:41">
      <c r="A1419" s="127" t="n"/>
      <c r="B1419" s="113" t="n"/>
      <c r="C1419" s="127" t="n"/>
      <c r="D1419" s="127" t="n"/>
      <c r="E1419" s="114">
        <f>IF(F1419 &lt;&gt; "",VLOOKUP(F1419,CategoryLookup,2,FALSE), "")</f>
        <v/>
      </c>
      <c r="F1419" s="126" t="n"/>
      <c r="G1419" s="127" t="n"/>
      <c r="H1419" s="127" t="n"/>
      <c r="I1419" s="127" t="n"/>
      <c r="J1419" s="127" t="n"/>
      <c r="K1419" s="127" t="n"/>
      <c r="L1419" s="127" t="n"/>
      <c r="M1419" s="127" t="n"/>
      <c r="N1419" s="120" t="n"/>
      <c r="O1419" s="120" t="n"/>
      <c r="P1419" s="120" t="n"/>
      <c r="Q1419" s="120" t="n"/>
      <c r="R1419" s="121" t="n"/>
      <c r="S1419" s="121" t="n"/>
      <c r="T1419" s="121" t="n"/>
      <c r="U1419" s="121" t="n"/>
      <c r="V1419" s="117">
        <f>IF(P1419="NA","NA",IF(P1419&lt;&gt;"",TEXT(P1419-N1419,"[h].mm"),""))</f>
        <v/>
      </c>
      <c r="W1419" s="118">
        <f>IF(AND(R1419="",S1419=""),"",R1419+S1419)</f>
        <v/>
      </c>
      <c r="X1419" s="116">
        <f>IF(O1419&lt;&gt;"",DATE(YEAR(O1419), MONTH(O1419), DAY(O1419)),"")</f>
        <v/>
      </c>
      <c r="Y1419" s="122" t="n"/>
      <c r="Z1419" s="123" t="n"/>
      <c r="AA1419" s="117">
        <f>IF(F1419="Re-assigned","NA",IF(W1419="","",IF(W1419&gt;=VLOOKUP(D1419,SLAMatrix,3,FALSE),"Yes",IF(W1419&lt;VLOOKUP(D1419,SLAMatrix,2,FALSE),"No","Internal"))))</f>
        <v/>
      </c>
      <c r="AB1419" s="123" t="n"/>
      <c r="AC1419" s="123" t="n"/>
      <c r="AD1419" s="119" t="n"/>
      <c r="AE1419" s="125" t="n"/>
      <c r="AF1419" s="124">
        <f>MONTH(O1419)</f>
        <v/>
      </c>
      <c r="AG1419" s="124">
        <f>VLOOKUP(IFERROR(MID(AE1419,1,(FIND(",",AE1419,1)-1)),AE1419),Facility_Region_Mapping,2,FALSE)</f>
        <v/>
      </c>
      <c r="AH1419" s="124" t="n"/>
      <c r="AI1419" s="124">
        <f>IF(C1419&lt;&gt;"",IF(M1419="ESM User",getInterfaceName($C1419),"NA"),"")</f>
        <v/>
      </c>
      <c r="AJ1419" s="116">
        <f>IF(Q1419&lt;&gt;"",DATE(YEAR(Q1419), MONTH(Q1419), DAY(Q1419)),"")</f>
        <v/>
      </c>
      <c r="AK1419" s="130">
        <f>IF(Q1419&lt;&gt;0,Q1419-N1419,TODAY()-N1419)</f>
        <v/>
      </c>
      <c r="AL1419" s="112">
        <f>IF(F1419="Re-assigned",0,IF(H1419="Closed",0,IF(H1419="Service Restored",0,IF(H1419="",0,1))))</f>
        <v/>
      </c>
      <c r="AM1419" s="124">
        <f>IF(AL1419=0,"",IF(AK1419&gt;20.99,"Aged","Non-Aged"))</f>
        <v/>
      </c>
      <c r="AN1419" s="112">
        <f>IF(Q1419&lt;&gt;"",MONTH(Q1419),"")</f>
        <v/>
      </c>
      <c r="AO1419" s="112">
        <f>IFERROR(VALUE(V1419),0)</f>
        <v/>
      </c>
    </row>
    <row customFormat="1" customHeight="1" ht="29.25" r="1420" s="112" spans="1:41">
      <c r="A1420" s="127" t="n"/>
      <c r="B1420" s="113" t="n"/>
      <c r="C1420" s="127" t="n"/>
      <c r="D1420" s="127" t="n"/>
      <c r="E1420" s="114">
        <f>IF(F1420 &lt;&gt; "",VLOOKUP(F1420,CategoryLookup,2,FALSE), "")</f>
        <v/>
      </c>
      <c r="F1420" s="126" t="n"/>
      <c r="G1420" s="127" t="n"/>
      <c r="H1420" s="127" t="n"/>
      <c r="I1420" s="127" t="n"/>
      <c r="J1420" s="127" t="n"/>
      <c r="K1420" s="127" t="n"/>
      <c r="L1420" s="127" t="n"/>
      <c r="M1420" s="127" t="n"/>
      <c r="N1420" s="120" t="n"/>
      <c r="O1420" s="120" t="n"/>
      <c r="P1420" s="120" t="n"/>
      <c r="Q1420" s="120" t="n"/>
      <c r="R1420" s="121" t="n"/>
      <c r="S1420" s="121" t="n"/>
      <c r="T1420" s="121" t="n"/>
      <c r="U1420" s="121" t="n"/>
      <c r="V1420" s="117">
        <f>IF(P1420="NA","NA",IF(P1420&lt;&gt;"",TEXT(P1420-N1420,"[h].mm"),""))</f>
        <v/>
      </c>
      <c r="W1420" s="118">
        <f>IF(AND(R1420="",S1420=""),"",R1420+S1420)</f>
        <v/>
      </c>
      <c r="X1420" s="116">
        <f>IF(O1420&lt;&gt;"",DATE(YEAR(O1420), MONTH(O1420), DAY(O1420)),"")</f>
        <v/>
      </c>
      <c r="Y1420" s="122" t="n"/>
      <c r="Z1420" s="123" t="n"/>
      <c r="AA1420" s="117">
        <f>IF(F1420="Re-assigned","NA",IF(W1420="","",IF(W1420&gt;=VLOOKUP(D1420,SLAMatrix,3,FALSE),"Yes",IF(W1420&lt;VLOOKUP(D1420,SLAMatrix,2,FALSE),"No","Internal"))))</f>
        <v/>
      </c>
      <c r="AB1420" s="123" t="n"/>
      <c r="AC1420" s="123" t="n"/>
      <c r="AD1420" s="119" t="n"/>
      <c r="AE1420" s="125" t="n"/>
      <c r="AF1420" s="124">
        <f>MONTH(O1420)</f>
        <v/>
      </c>
      <c r="AG1420" s="124">
        <f>VLOOKUP(IFERROR(MID(AE1420,1,(FIND(",",AE1420,1)-1)),AE1420),Facility_Region_Mapping,2,FALSE)</f>
        <v/>
      </c>
      <c r="AH1420" s="124" t="n"/>
      <c r="AI1420" s="124">
        <f>IF(C1420&lt;&gt;"",IF(M1420="ESM User",getInterfaceName($C1420),"NA"),"")</f>
        <v/>
      </c>
      <c r="AJ1420" s="116">
        <f>IF(Q1420&lt;&gt;"",DATE(YEAR(Q1420), MONTH(Q1420), DAY(Q1420)),"")</f>
        <v/>
      </c>
      <c r="AK1420" s="130">
        <f>IF(Q1420&lt;&gt;0,Q1420-N1420,TODAY()-N1420)</f>
        <v/>
      </c>
      <c r="AL1420" s="112">
        <f>IF(F1420="Re-assigned",0,IF(H1420="Closed",0,IF(H1420="Service Restored",0,IF(H1420="",0,1))))</f>
        <v/>
      </c>
      <c r="AM1420" s="124">
        <f>IF(AL1420=0,"",IF(AK1420&gt;20.99,"Aged","Non-Aged"))</f>
        <v/>
      </c>
      <c r="AN1420" s="112">
        <f>IF(Q1420&lt;&gt;"",MONTH(Q1420),"")</f>
        <v/>
      </c>
      <c r="AO1420" s="112">
        <f>IFERROR(VALUE(V1420),0)</f>
        <v/>
      </c>
    </row>
    <row customFormat="1" customHeight="1" ht="29.25" r="1421" s="112" spans="1:41">
      <c r="A1421" s="127" t="n"/>
      <c r="B1421" s="113" t="n"/>
      <c r="C1421" s="127" t="n"/>
      <c r="D1421" s="127" t="n"/>
      <c r="E1421" s="114">
        <f>IF(F1421 &lt;&gt; "",VLOOKUP(F1421,CategoryLookup,2,FALSE), "")</f>
        <v/>
      </c>
      <c r="F1421" s="126" t="n"/>
      <c r="G1421" s="127" t="n"/>
      <c r="H1421" s="127" t="n"/>
      <c r="I1421" s="127" t="n"/>
      <c r="J1421" s="127" t="n"/>
      <c r="K1421" s="127" t="n"/>
      <c r="L1421" s="127" t="n"/>
      <c r="M1421" s="127" t="n"/>
      <c r="N1421" s="120" t="n"/>
      <c r="O1421" s="120" t="n"/>
      <c r="P1421" s="120" t="n"/>
      <c r="Q1421" s="120" t="n"/>
      <c r="R1421" s="121" t="n"/>
      <c r="S1421" s="121" t="n"/>
      <c r="T1421" s="121" t="n"/>
      <c r="U1421" s="121" t="n"/>
      <c r="V1421" s="117">
        <f>IF(P1421="NA","NA",IF(P1421&lt;&gt;"",TEXT(P1421-N1421,"[h].mm"),""))</f>
        <v/>
      </c>
      <c r="W1421" s="118">
        <f>IF(AND(R1421="",S1421=""),"",R1421+S1421)</f>
        <v/>
      </c>
      <c r="X1421" s="116">
        <f>IF(O1421&lt;&gt;"",DATE(YEAR(O1421), MONTH(O1421), DAY(O1421)),"")</f>
        <v/>
      </c>
      <c r="Y1421" s="122" t="n"/>
      <c r="Z1421" s="123" t="n"/>
      <c r="AA1421" s="117">
        <f>IF(F1421="Re-assigned","NA",IF(W1421="","",IF(W1421&gt;=VLOOKUP(D1421,SLAMatrix,3,FALSE),"Yes",IF(W1421&lt;VLOOKUP(D1421,SLAMatrix,2,FALSE),"No","Internal"))))</f>
        <v/>
      </c>
      <c r="AB1421" s="123" t="n"/>
      <c r="AC1421" s="123" t="n"/>
      <c r="AD1421" s="119" t="n"/>
      <c r="AE1421" s="125" t="n"/>
      <c r="AF1421" s="124">
        <f>MONTH(O1421)</f>
        <v/>
      </c>
      <c r="AG1421" s="124">
        <f>VLOOKUP(IFERROR(MID(AE1421,1,(FIND(",",AE1421,1)-1)),AE1421),Facility_Region_Mapping,2,FALSE)</f>
        <v/>
      </c>
      <c r="AH1421" s="124" t="n"/>
      <c r="AI1421" s="124">
        <f>IF(C1421&lt;&gt;"",IF(M1421="ESM User",getInterfaceName($C1421),"NA"),"")</f>
        <v/>
      </c>
      <c r="AJ1421" s="116">
        <f>IF(Q1421&lt;&gt;"",DATE(YEAR(Q1421), MONTH(Q1421), DAY(Q1421)),"")</f>
        <v/>
      </c>
      <c r="AK1421" s="130">
        <f>IF(Q1421&lt;&gt;0,Q1421-N1421,TODAY()-N1421)</f>
        <v/>
      </c>
      <c r="AL1421" s="112">
        <f>IF(F1421="Re-assigned",0,IF(H1421="Closed",0,IF(H1421="Service Restored",0,IF(H1421="",0,1))))</f>
        <v/>
      </c>
      <c r="AM1421" s="124">
        <f>IF(AL1421=0,"",IF(AK1421&gt;20.99,"Aged","Non-Aged"))</f>
        <v/>
      </c>
      <c r="AN1421" s="112">
        <f>IF(Q1421&lt;&gt;"",MONTH(Q1421),"")</f>
        <v/>
      </c>
      <c r="AO1421" s="112">
        <f>IFERROR(VALUE(V1421),0)</f>
        <v/>
      </c>
    </row>
    <row customFormat="1" customHeight="1" ht="29.25" r="1422" s="112" spans="1:41">
      <c r="A1422" s="127" t="n"/>
      <c r="B1422" s="113" t="n"/>
      <c r="C1422" s="127" t="n"/>
      <c r="D1422" s="127" t="n"/>
      <c r="E1422" s="114">
        <f>IF(F1422 &lt;&gt; "",VLOOKUP(F1422,CategoryLookup,2,FALSE), "")</f>
        <v/>
      </c>
      <c r="F1422" s="126" t="n"/>
      <c r="G1422" s="127" t="n"/>
      <c r="H1422" s="127" t="n"/>
      <c r="I1422" s="127" t="n"/>
      <c r="J1422" s="127" t="n"/>
      <c r="K1422" s="127" t="n"/>
      <c r="L1422" s="127" t="n"/>
      <c r="M1422" s="127" t="n"/>
      <c r="N1422" s="120" t="n"/>
      <c r="O1422" s="120" t="n"/>
      <c r="P1422" s="120" t="n"/>
      <c r="Q1422" s="120" t="n"/>
      <c r="R1422" s="121" t="n"/>
      <c r="S1422" s="121" t="n"/>
      <c r="T1422" s="121" t="n"/>
      <c r="U1422" s="121" t="n"/>
      <c r="V1422" s="117">
        <f>IF(P1422="NA","NA",IF(P1422&lt;&gt;"",TEXT(P1422-N1422,"[h].mm"),""))</f>
        <v/>
      </c>
      <c r="W1422" s="118">
        <f>IF(AND(R1422="",S1422=""),"",R1422+S1422)</f>
        <v/>
      </c>
      <c r="X1422" s="116">
        <f>IF(O1422&lt;&gt;"",DATE(YEAR(O1422), MONTH(O1422), DAY(O1422)),"")</f>
        <v/>
      </c>
      <c r="Y1422" s="122" t="n"/>
      <c r="Z1422" s="123" t="n"/>
      <c r="AA1422" s="117">
        <f>IF(F1422="Re-assigned","NA",IF(W1422="","",IF(W1422&gt;=VLOOKUP(D1422,SLAMatrix,3,FALSE),"Yes",IF(W1422&lt;VLOOKUP(D1422,SLAMatrix,2,FALSE),"No","Internal"))))</f>
        <v/>
      </c>
      <c r="AB1422" s="123" t="n"/>
      <c r="AC1422" s="123" t="n"/>
      <c r="AD1422" s="119" t="n"/>
      <c r="AE1422" s="125" t="n"/>
      <c r="AF1422" s="124">
        <f>MONTH(O1422)</f>
        <v/>
      </c>
      <c r="AG1422" s="124">
        <f>VLOOKUP(IFERROR(MID(AE1422,1,(FIND(",",AE1422,1)-1)),AE1422),Facility_Region_Mapping,2,FALSE)</f>
        <v/>
      </c>
      <c r="AH1422" s="124" t="n"/>
      <c r="AI1422" s="124">
        <f>IF(C1422&lt;&gt;"",IF(M1422="ESM User",getInterfaceName($C1422),"NA"),"")</f>
        <v/>
      </c>
      <c r="AJ1422" s="116">
        <f>IF(Q1422&lt;&gt;"",DATE(YEAR(Q1422), MONTH(Q1422), DAY(Q1422)),"")</f>
        <v/>
      </c>
      <c r="AK1422" s="130">
        <f>IF(Q1422&lt;&gt;0,Q1422-N1422,TODAY()-N1422)</f>
        <v/>
      </c>
      <c r="AL1422" s="112">
        <f>IF(F1422="Re-assigned",0,IF(H1422="Closed",0,IF(H1422="Service Restored",0,IF(H1422="",0,1))))</f>
        <v/>
      </c>
      <c r="AM1422" s="124">
        <f>IF(AL1422=0,"",IF(AK1422&gt;20.99,"Aged","Non-Aged"))</f>
        <v/>
      </c>
      <c r="AN1422" s="112">
        <f>IF(Q1422&lt;&gt;"",MONTH(Q1422),"")</f>
        <v/>
      </c>
      <c r="AO1422" s="112">
        <f>IFERROR(VALUE(V1422),0)</f>
        <v/>
      </c>
    </row>
    <row customFormat="1" customHeight="1" ht="29.25" r="1423" s="112" spans="1:41">
      <c r="A1423" s="127" t="n"/>
      <c r="B1423" s="113" t="n"/>
      <c r="C1423" s="127" t="n"/>
      <c r="D1423" s="127" t="n"/>
      <c r="E1423" s="114">
        <f>IF(F1423 &lt;&gt; "",VLOOKUP(F1423,CategoryLookup,2,FALSE), "")</f>
        <v/>
      </c>
      <c r="F1423" s="126" t="n"/>
      <c r="G1423" s="127" t="n"/>
      <c r="H1423" s="127" t="n"/>
      <c r="I1423" s="127" t="n"/>
      <c r="J1423" s="127" t="n"/>
      <c r="K1423" s="127" t="n"/>
      <c r="L1423" s="127" t="n"/>
      <c r="M1423" s="127" t="n"/>
      <c r="N1423" s="120" t="n"/>
      <c r="O1423" s="120" t="n"/>
      <c r="P1423" s="120" t="n"/>
      <c r="Q1423" s="120" t="n"/>
      <c r="R1423" s="121" t="n"/>
      <c r="S1423" s="121" t="n"/>
      <c r="T1423" s="121" t="n"/>
      <c r="U1423" s="121" t="n"/>
      <c r="V1423" s="117">
        <f>IF(P1423="NA","NA",IF(P1423&lt;&gt;"",TEXT(P1423-N1423,"[h].mm"),""))</f>
        <v/>
      </c>
      <c r="W1423" s="118">
        <f>IF(AND(R1423="",S1423=""),"",R1423+S1423)</f>
        <v/>
      </c>
      <c r="X1423" s="116">
        <f>IF(O1423&lt;&gt;"",DATE(YEAR(O1423), MONTH(O1423), DAY(O1423)),"")</f>
        <v/>
      </c>
      <c r="Y1423" s="122" t="n"/>
      <c r="Z1423" s="123" t="n"/>
      <c r="AA1423" s="117">
        <f>IF(F1423="Re-assigned","NA",IF(W1423="","",IF(W1423&gt;=VLOOKUP(D1423,SLAMatrix,3,FALSE),"Yes",IF(W1423&lt;VLOOKUP(D1423,SLAMatrix,2,FALSE),"No","Internal"))))</f>
        <v/>
      </c>
      <c r="AB1423" s="123" t="n"/>
      <c r="AC1423" s="123" t="n"/>
      <c r="AD1423" s="119" t="n"/>
      <c r="AE1423" s="125" t="n"/>
      <c r="AF1423" s="124">
        <f>MONTH(O1423)</f>
        <v/>
      </c>
      <c r="AG1423" s="124">
        <f>VLOOKUP(IFERROR(MID(AE1423,1,(FIND(",",AE1423,1)-1)),AE1423),Facility_Region_Mapping,2,FALSE)</f>
        <v/>
      </c>
      <c r="AH1423" s="124" t="n"/>
      <c r="AI1423" s="124">
        <f>IF(C1423&lt;&gt;"",IF(M1423="ESM User",getInterfaceName($C1423),"NA"),"")</f>
        <v/>
      </c>
      <c r="AJ1423" s="116">
        <f>IF(Q1423&lt;&gt;"",DATE(YEAR(Q1423), MONTH(Q1423), DAY(Q1423)),"")</f>
        <v/>
      </c>
      <c r="AK1423" s="130">
        <f>IF(Q1423&lt;&gt;0,Q1423-N1423,TODAY()-N1423)</f>
        <v/>
      </c>
      <c r="AL1423" s="112">
        <f>IF(F1423="Re-assigned",0,IF(H1423="Closed",0,IF(H1423="Service Restored",0,IF(H1423="",0,1))))</f>
        <v/>
      </c>
      <c r="AM1423" s="124">
        <f>IF(AL1423=0,"",IF(AK1423&gt;20.99,"Aged","Non-Aged"))</f>
        <v/>
      </c>
      <c r="AN1423" s="112">
        <f>IF(Q1423&lt;&gt;"",MONTH(Q1423),"")</f>
        <v/>
      </c>
      <c r="AO1423" s="112">
        <f>IFERROR(VALUE(V1423),0)</f>
        <v/>
      </c>
    </row>
    <row customFormat="1" customHeight="1" ht="29.25" r="1424" s="112" spans="1:41">
      <c r="A1424" s="127" t="n"/>
      <c r="B1424" s="113" t="n"/>
      <c r="C1424" s="127" t="n"/>
      <c r="D1424" s="127" t="n"/>
      <c r="E1424" s="114">
        <f>IF(F1424 &lt;&gt; "",VLOOKUP(F1424,CategoryLookup,2,FALSE), "")</f>
        <v/>
      </c>
      <c r="F1424" s="126" t="n"/>
      <c r="G1424" s="127" t="n"/>
      <c r="H1424" s="127" t="n"/>
      <c r="I1424" s="127" t="n"/>
      <c r="J1424" s="127" t="n"/>
      <c r="K1424" s="127" t="n"/>
      <c r="L1424" s="127" t="n"/>
      <c r="M1424" s="127" t="n"/>
      <c r="N1424" s="120" t="n"/>
      <c r="O1424" s="120" t="n"/>
      <c r="P1424" s="120" t="n"/>
      <c r="Q1424" s="120" t="n"/>
      <c r="R1424" s="121" t="n"/>
      <c r="S1424" s="121" t="n"/>
      <c r="T1424" s="121" t="n"/>
      <c r="U1424" s="121" t="n"/>
      <c r="V1424" s="117">
        <f>IF(P1424="NA","NA",IF(P1424&lt;&gt;"",TEXT(P1424-N1424,"[h].mm"),""))</f>
        <v/>
      </c>
      <c r="W1424" s="118">
        <f>IF(AND(R1424="",S1424=""),"",R1424+S1424)</f>
        <v/>
      </c>
      <c r="X1424" s="116">
        <f>IF(O1424&lt;&gt;"",DATE(YEAR(O1424), MONTH(O1424), DAY(O1424)),"")</f>
        <v/>
      </c>
      <c r="Y1424" s="122" t="n"/>
      <c r="Z1424" s="123" t="n"/>
      <c r="AA1424" s="117">
        <f>IF(F1424="Re-assigned","NA",IF(W1424="","",IF(W1424&gt;=VLOOKUP(D1424,SLAMatrix,3,FALSE),"Yes",IF(W1424&lt;VLOOKUP(D1424,SLAMatrix,2,FALSE),"No","Internal"))))</f>
        <v/>
      </c>
      <c r="AB1424" s="123" t="n"/>
      <c r="AC1424" s="123" t="n"/>
      <c r="AD1424" s="119" t="n"/>
      <c r="AE1424" s="125" t="n"/>
      <c r="AF1424" s="124">
        <f>MONTH(O1424)</f>
        <v/>
      </c>
      <c r="AG1424" s="124">
        <f>VLOOKUP(IFERROR(MID(AE1424,1,(FIND(",",AE1424,1)-1)),AE1424),Facility_Region_Mapping,2,FALSE)</f>
        <v/>
      </c>
      <c r="AH1424" s="124" t="n"/>
      <c r="AI1424" s="124">
        <f>IF(C1424&lt;&gt;"",IF(M1424="ESM User",getInterfaceName($C1424),"NA"),"")</f>
        <v/>
      </c>
      <c r="AJ1424" s="116">
        <f>IF(Q1424&lt;&gt;"",DATE(YEAR(Q1424), MONTH(Q1424), DAY(Q1424)),"")</f>
        <v/>
      </c>
      <c r="AK1424" s="130">
        <f>IF(Q1424&lt;&gt;0,Q1424-N1424,TODAY()-N1424)</f>
        <v/>
      </c>
      <c r="AL1424" s="112">
        <f>IF(F1424="Re-assigned",0,IF(H1424="Closed",0,IF(H1424="Service Restored",0,IF(H1424="",0,1))))</f>
        <v/>
      </c>
      <c r="AM1424" s="124">
        <f>IF(AL1424=0,"",IF(AK1424&gt;20.99,"Aged","Non-Aged"))</f>
        <v/>
      </c>
      <c r="AN1424" s="112">
        <f>IF(Q1424&lt;&gt;"",MONTH(Q1424),"")</f>
        <v/>
      </c>
      <c r="AO1424" s="112">
        <f>IFERROR(VALUE(V1424),0)</f>
        <v/>
      </c>
    </row>
    <row customFormat="1" customHeight="1" ht="29.25" r="1425" s="112" spans="1:41">
      <c r="A1425" s="127" t="n"/>
      <c r="B1425" s="113" t="n"/>
      <c r="C1425" s="127" t="n"/>
      <c r="D1425" s="127" t="n"/>
      <c r="E1425" s="114">
        <f>IF(F1425 &lt;&gt; "",VLOOKUP(F1425,CategoryLookup,2,FALSE), "")</f>
        <v/>
      </c>
      <c r="F1425" s="126" t="n"/>
      <c r="G1425" s="127" t="n"/>
      <c r="H1425" s="127" t="n"/>
      <c r="I1425" s="127" t="n"/>
      <c r="J1425" s="127" t="n"/>
      <c r="K1425" s="127" t="n"/>
      <c r="L1425" s="127" t="n"/>
      <c r="M1425" s="127" t="n"/>
      <c r="N1425" s="120" t="n"/>
      <c r="O1425" s="120" t="n"/>
      <c r="P1425" s="120" t="n"/>
      <c r="Q1425" s="120" t="n"/>
      <c r="R1425" s="121" t="n"/>
      <c r="S1425" s="121" t="n"/>
      <c r="T1425" s="121" t="n"/>
      <c r="U1425" s="121" t="n"/>
      <c r="V1425" s="117">
        <f>IF(P1425="NA","NA",IF(P1425&lt;&gt;"",TEXT(P1425-N1425,"[h].mm"),""))</f>
        <v/>
      </c>
      <c r="W1425" s="118">
        <f>IF(AND(R1425="",S1425=""),"",R1425+S1425)</f>
        <v/>
      </c>
      <c r="X1425" s="116">
        <f>IF(O1425&lt;&gt;"",DATE(YEAR(O1425), MONTH(O1425), DAY(O1425)),"")</f>
        <v/>
      </c>
      <c r="Y1425" s="122" t="n"/>
      <c r="Z1425" s="123" t="n"/>
      <c r="AA1425" s="117">
        <f>IF(F1425="Re-assigned","NA",IF(W1425="","",IF(W1425&gt;=VLOOKUP(D1425,SLAMatrix,3,FALSE),"Yes",IF(W1425&lt;VLOOKUP(D1425,SLAMatrix,2,FALSE),"No","Internal"))))</f>
        <v/>
      </c>
      <c r="AB1425" s="123" t="n"/>
      <c r="AC1425" s="123" t="n"/>
      <c r="AD1425" s="119" t="n"/>
      <c r="AE1425" s="125" t="n"/>
      <c r="AF1425" s="124">
        <f>MONTH(O1425)</f>
        <v/>
      </c>
      <c r="AG1425" s="124">
        <f>VLOOKUP(IFERROR(MID(AE1425,1,(FIND(",",AE1425,1)-1)),AE1425),Facility_Region_Mapping,2,FALSE)</f>
        <v/>
      </c>
      <c r="AH1425" s="124" t="n"/>
      <c r="AI1425" s="124">
        <f>IF(C1425&lt;&gt;"",IF(M1425="ESM User",getInterfaceName($C1425),"NA"),"")</f>
        <v/>
      </c>
      <c r="AJ1425" s="116">
        <f>IF(Q1425&lt;&gt;"",DATE(YEAR(Q1425), MONTH(Q1425), DAY(Q1425)),"")</f>
        <v/>
      </c>
      <c r="AK1425" s="130">
        <f>IF(Q1425&lt;&gt;0,Q1425-N1425,TODAY()-N1425)</f>
        <v/>
      </c>
      <c r="AL1425" s="112">
        <f>IF(F1425="Re-assigned",0,IF(H1425="Closed",0,IF(H1425="Service Restored",0,IF(H1425="",0,1))))</f>
        <v/>
      </c>
      <c r="AM1425" s="124">
        <f>IF(AL1425=0,"",IF(AK1425&gt;20.99,"Aged","Non-Aged"))</f>
        <v/>
      </c>
      <c r="AN1425" s="112">
        <f>IF(Q1425&lt;&gt;"",MONTH(Q1425),"")</f>
        <v/>
      </c>
      <c r="AO1425" s="112">
        <f>IFERROR(VALUE(V1425),0)</f>
        <v/>
      </c>
    </row>
    <row customFormat="1" customHeight="1" ht="29.25" r="1426" s="112" spans="1:41">
      <c r="A1426" s="127" t="n"/>
      <c r="B1426" s="113" t="n"/>
      <c r="C1426" s="127" t="n"/>
      <c r="D1426" s="127" t="n"/>
      <c r="E1426" s="114">
        <f>IF(F1426 &lt;&gt; "",VLOOKUP(F1426,CategoryLookup,2,FALSE), "")</f>
        <v/>
      </c>
      <c r="F1426" s="126" t="n"/>
      <c r="G1426" s="127" t="n"/>
      <c r="H1426" s="127" t="n"/>
      <c r="I1426" s="127" t="n"/>
      <c r="J1426" s="127" t="n"/>
      <c r="K1426" s="127" t="n"/>
      <c r="L1426" s="127" t="n"/>
      <c r="M1426" s="127" t="n"/>
      <c r="N1426" s="120" t="n"/>
      <c r="O1426" s="120" t="n"/>
      <c r="P1426" s="120" t="n"/>
      <c r="Q1426" s="120" t="n"/>
      <c r="R1426" s="121" t="n"/>
      <c r="S1426" s="121" t="n"/>
      <c r="T1426" s="121" t="n"/>
      <c r="U1426" s="121" t="n"/>
      <c r="V1426" s="117">
        <f>IF(P1426="NA","NA",IF(P1426&lt;&gt;"",TEXT(P1426-N1426,"[h].mm"),""))</f>
        <v/>
      </c>
      <c r="W1426" s="118">
        <f>IF(AND(R1426="",S1426=""),"",R1426+S1426)</f>
        <v/>
      </c>
      <c r="X1426" s="116">
        <f>IF(O1426&lt;&gt;"",DATE(YEAR(O1426), MONTH(O1426), DAY(O1426)),"")</f>
        <v/>
      </c>
      <c r="Y1426" s="122" t="n"/>
      <c r="Z1426" s="123" t="n"/>
      <c r="AA1426" s="117">
        <f>IF(F1426="Re-assigned","NA",IF(W1426="","",IF(W1426&gt;=VLOOKUP(D1426,SLAMatrix,3,FALSE),"Yes",IF(W1426&lt;VLOOKUP(D1426,SLAMatrix,2,FALSE),"No","Internal"))))</f>
        <v/>
      </c>
      <c r="AB1426" s="123" t="n"/>
      <c r="AC1426" s="123" t="n"/>
      <c r="AD1426" s="119" t="n"/>
      <c r="AE1426" s="125" t="n"/>
      <c r="AF1426" s="124">
        <f>MONTH(O1426)</f>
        <v/>
      </c>
      <c r="AG1426" s="124">
        <f>VLOOKUP(IFERROR(MID(AE1426,1,(FIND(",",AE1426,1)-1)),AE1426),Facility_Region_Mapping,2,FALSE)</f>
        <v/>
      </c>
      <c r="AH1426" s="124" t="n"/>
      <c r="AI1426" s="124">
        <f>IF(C1426&lt;&gt;"",IF(M1426="ESM User",getInterfaceName($C1426),"NA"),"")</f>
        <v/>
      </c>
      <c r="AJ1426" s="116">
        <f>IF(Q1426&lt;&gt;"",DATE(YEAR(Q1426), MONTH(Q1426), DAY(Q1426)),"")</f>
        <v/>
      </c>
      <c r="AK1426" s="130">
        <f>IF(Q1426&lt;&gt;0,Q1426-N1426,TODAY()-N1426)</f>
        <v/>
      </c>
      <c r="AL1426" s="112">
        <f>IF(F1426="Re-assigned",0,IF(H1426="Closed",0,IF(H1426="Service Restored",0,IF(H1426="",0,1))))</f>
        <v/>
      </c>
      <c r="AM1426" s="124">
        <f>IF(AL1426=0,"",IF(AK1426&gt;20.99,"Aged","Non-Aged"))</f>
        <v/>
      </c>
      <c r="AN1426" s="112">
        <f>IF(Q1426&lt;&gt;"",MONTH(Q1426),"")</f>
        <v/>
      </c>
      <c r="AO1426" s="112">
        <f>IFERROR(VALUE(V1426),0)</f>
        <v/>
      </c>
    </row>
    <row customFormat="1" customHeight="1" ht="29.25" r="1427" s="112" spans="1:41">
      <c r="A1427" s="127" t="n"/>
      <c r="B1427" s="113" t="n"/>
      <c r="C1427" s="127" t="n"/>
      <c r="D1427" s="127" t="n"/>
      <c r="E1427" s="114">
        <f>IF(F1427 &lt;&gt; "",VLOOKUP(F1427,CategoryLookup,2,FALSE), "")</f>
        <v/>
      </c>
      <c r="F1427" s="126" t="n"/>
      <c r="G1427" s="127" t="n"/>
      <c r="H1427" s="127" t="n"/>
      <c r="I1427" s="127" t="n"/>
      <c r="J1427" s="127" t="n"/>
      <c r="K1427" s="127" t="n"/>
      <c r="L1427" s="127" t="n"/>
      <c r="M1427" s="127" t="n"/>
      <c r="N1427" s="120" t="n"/>
      <c r="O1427" s="120" t="n"/>
      <c r="P1427" s="120" t="n"/>
      <c r="Q1427" s="120" t="n"/>
      <c r="R1427" s="121" t="n"/>
      <c r="S1427" s="121" t="n"/>
      <c r="T1427" s="121" t="n"/>
      <c r="U1427" s="121" t="n"/>
      <c r="V1427" s="117">
        <f>IF(P1427="NA","NA",IF(P1427&lt;&gt;"",TEXT(P1427-N1427,"[h].mm"),""))</f>
        <v/>
      </c>
      <c r="W1427" s="118">
        <f>IF(AND(R1427="",S1427=""),"",R1427+S1427)</f>
        <v/>
      </c>
      <c r="X1427" s="116">
        <f>IF(O1427&lt;&gt;"",DATE(YEAR(O1427), MONTH(O1427), DAY(O1427)),"")</f>
        <v/>
      </c>
      <c r="Y1427" s="122" t="n"/>
      <c r="Z1427" s="123" t="n"/>
      <c r="AA1427" s="117">
        <f>IF(F1427="Re-assigned","NA",IF(W1427="","",IF(W1427&gt;=VLOOKUP(D1427,SLAMatrix,3,FALSE),"Yes",IF(W1427&lt;VLOOKUP(D1427,SLAMatrix,2,FALSE),"No","Internal"))))</f>
        <v/>
      </c>
      <c r="AB1427" s="123" t="n"/>
      <c r="AC1427" s="123" t="n"/>
      <c r="AD1427" s="119" t="n"/>
      <c r="AE1427" s="125" t="n"/>
      <c r="AF1427" s="124">
        <f>MONTH(O1427)</f>
        <v/>
      </c>
      <c r="AG1427" s="124">
        <f>VLOOKUP(IFERROR(MID(AE1427,1,(FIND(",",AE1427,1)-1)),AE1427),Facility_Region_Mapping,2,FALSE)</f>
        <v/>
      </c>
      <c r="AH1427" s="124" t="n"/>
      <c r="AI1427" s="124">
        <f>IF(C1427&lt;&gt;"",IF(M1427="ESM User",getInterfaceName($C1427),"NA"),"")</f>
        <v/>
      </c>
      <c r="AJ1427" s="116">
        <f>IF(Q1427&lt;&gt;"",DATE(YEAR(Q1427), MONTH(Q1427), DAY(Q1427)),"")</f>
        <v/>
      </c>
      <c r="AK1427" s="130">
        <f>IF(Q1427&lt;&gt;0,Q1427-N1427,TODAY()-N1427)</f>
        <v/>
      </c>
      <c r="AL1427" s="112">
        <f>IF(F1427="Re-assigned",0,IF(H1427="Closed",0,IF(H1427="Service Restored",0,IF(H1427="",0,1))))</f>
        <v/>
      </c>
      <c r="AM1427" s="124">
        <f>IF(AL1427=0,"",IF(AK1427&gt;20.99,"Aged","Non-Aged"))</f>
        <v/>
      </c>
      <c r="AN1427" s="112">
        <f>IF(Q1427&lt;&gt;"",MONTH(Q1427),"")</f>
        <v/>
      </c>
      <c r="AO1427" s="112">
        <f>IFERROR(VALUE(V1427),0)</f>
        <v/>
      </c>
    </row>
    <row customFormat="1" customHeight="1" ht="29.25" r="1428" s="112" spans="1:41">
      <c r="A1428" s="127" t="n"/>
      <c r="B1428" s="113" t="n"/>
      <c r="C1428" s="127" t="n"/>
      <c r="D1428" s="127" t="n"/>
      <c r="E1428" s="114">
        <f>IF(F1428 &lt;&gt; "",VLOOKUP(F1428,CategoryLookup,2,FALSE), "")</f>
        <v/>
      </c>
      <c r="F1428" s="126" t="n"/>
      <c r="G1428" s="127" t="n"/>
      <c r="H1428" s="127" t="n"/>
      <c r="I1428" s="127" t="n"/>
      <c r="J1428" s="127" t="n"/>
      <c r="K1428" s="127" t="n"/>
      <c r="L1428" s="127" t="n"/>
      <c r="M1428" s="127" t="n"/>
      <c r="N1428" s="120" t="n"/>
      <c r="O1428" s="120" t="n"/>
      <c r="P1428" s="120" t="n"/>
      <c r="Q1428" s="120" t="n"/>
      <c r="R1428" s="121" t="n"/>
      <c r="S1428" s="121" t="n"/>
      <c r="T1428" s="121" t="n"/>
      <c r="U1428" s="121" t="n"/>
      <c r="V1428" s="117">
        <f>IF(P1428="NA","NA",IF(P1428&lt;&gt;"",TEXT(P1428-N1428,"[h].mm"),""))</f>
        <v/>
      </c>
      <c r="W1428" s="118">
        <f>IF(AND(R1428="",S1428=""),"",R1428+S1428)</f>
        <v/>
      </c>
      <c r="X1428" s="116">
        <f>IF(O1428&lt;&gt;"",DATE(YEAR(O1428), MONTH(O1428), DAY(O1428)),"")</f>
        <v/>
      </c>
      <c r="Y1428" s="122" t="n"/>
      <c r="Z1428" s="123" t="n"/>
      <c r="AA1428" s="117">
        <f>IF(F1428="Re-assigned","NA",IF(W1428="","",IF(W1428&gt;=VLOOKUP(D1428,SLAMatrix,3,FALSE),"Yes",IF(W1428&lt;VLOOKUP(D1428,SLAMatrix,2,FALSE),"No","Internal"))))</f>
        <v/>
      </c>
      <c r="AB1428" s="123" t="n"/>
      <c r="AC1428" s="123" t="n"/>
      <c r="AD1428" s="119" t="n"/>
      <c r="AE1428" s="125" t="n"/>
      <c r="AF1428" s="124">
        <f>MONTH(O1428)</f>
        <v/>
      </c>
      <c r="AG1428" s="124">
        <f>VLOOKUP(IFERROR(MID(AE1428,1,(FIND(",",AE1428,1)-1)),AE1428),Facility_Region_Mapping,2,FALSE)</f>
        <v/>
      </c>
      <c r="AH1428" s="124" t="n"/>
      <c r="AI1428" s="124">
        <f>IF(C1428&lt;&gt;"",IF(M1428="ESM User",getInterfaceName($C1428),"NA"),"")</f>
        <v/>
      </c>
      <c r="AJ1428" s="116">
        <f>IF(Q1428&lt;&gt;"",DATE(YEAR(Q1428), MONTH(Q1428), DAY(Q1428)),"")</f>
        <v/>
      </c>
      <c r="AK1428" s="130">
        <f>IF(Q1428&lt;&gt;0,Q1428-N1428,TODAY()-N1428)</f>
        <v/>
      </c>
      <c r="AL1428" s="112">
        <f>IF(F1428="Re-assigned",0,IF(H1428="Closed",0,IF(H1428="Service Restored",0,IF(H1428="",0,1))))</f>
        <v/>
      </c>
      <c r="AM1428" s="124">
        <f>IF(AL1428=0,"",IF(AK1428&gt;20.99,"Aged","Non-Aged"))</f>
        <v/>
      </c>
      <c r="AN1428" s="112">
        <f>IF(Q1428&lt;&gt;"",MONTH(Q1428),"")</f>
        <v/>
      </c>
      <c r="AO1428" s="112">
        <f>IFERROR(VALUE(V1428),0)</f>
        <v/>
      </c>
    </row>
    <row customFormat="1" customHeight="1" ht="29.25" r="1429" s="112" spans="1:41">
      <c r="A1429" s="127" t="n"/>
      <c r="B1429" s="113" t="n"/>
      <c r="C1429" s="127" t="n"/>
      <c r="D1429" s="127" t="n"/>
      <c r="E1429" s="114">
        <f>IF(F1429 &lt;&gt; "",VLOOKUP(F1429,CategoryLookup,2,FALSE), "")</f>
        <v/>
      </c>
      <c r="F1429" s="126" t="n"/>
      <c r="G1429" s="127" t="n"/>
      <c r="H1429" s="127" t="n"/>
      <c r="I1429" s="127" t="n"/>
      <c r="J1429" s="127" t="n"/>
      <c r="K1429" s="127" t="n"/>
      <c r="L1429" s="127" t="n"/>
      <c r="M1429" s="127" t="n"/>
      <c r="N1429" s="120" t="n"/>
      <c r="O1429" s="120" t="n"/>
      <c r="P1429" s="120" t="n"/>
      <c r="Q1429" s="120" t="n"/>
      <c r="R1429" s="121" t="n"/>
      <c r="S1429" s="121" t="n"/>
      <c r="T1429" s="121" t="n"/>
      <c r="U1429" s="121" t="n"/>
      <c r="V1429" s="117">
        <f>IF(P1429="NA","NA",IF(P1429&lt;&gt;"",TEXT(P1429-N1429,"[h].mm"),""))</f>
        <v/>
      </c>
      <c r="W1429" s="118">
        <f>IF(AND(R1429="",S1429=""),"",R1429+S1429)</f>
        <v/>
      </c>
      <c r="X1429" s="116">
        <f>IF(O1429&lt;&gt;"",DATE(YEAR(O1429), MONTH(O1429), DAY(O1429)),"")</f>
        <v/>
      </c>
      <c r="Y1429" s="122" t="n"/>
      <c r="Z1429" s="123" t="n"/>
      <c r="AA1429" s="117">
        <f>IF(F1429="Re-assigned","NA",IF(W1429="","",IF(W1429&gt;=VLOOKUP(D1429,SLAMatrix,3,FALSE),"Yes",IF(W1429&lt;VLOOKUP(D1429,SLAMatrix,2,FALSE),"No","Internal"))))</f>
        <v/>
      </c>
      <c r="AB1429" s="123" t="n"/>
      <c r="AC1429" s="123" t="n"/>
      <c r="AD1429" s="119" t="n"/>
      <c r="AE1429" s="125" t="n"/>
      <c r="AF1429" s="124">
        <f>MONTH(O1429)</f>
        <v/>
      </c>
      <c r="AG1429" s="124">
        <f>VLOOKUP(IFERROR(MID(AE1429,1,(FIND(",",AE1429,1)-1)),AE1429),Facility_Region_Mapping,2,FALSE)</f>
        <v/>
      </c>
      <c r="AH1429" s="124" t="n"/>
      <c r="AI1429" s="124">
        <f>IF(C1429&lt;&gt;"",IF(M1429="ESM User",getInterfaceName($C1429),"NA"),"")</f>
        <v/>
      </c>
      <c r="AJ1429" s="116">
        <f>IF(Q1429&lt;&gt;"",DATE(YEAR(Q1429), MONTH(Q1429), DAY(Q1429)),"")</f>
        <v/>
      </c>
      <c r="AK1429" s="130">
        <f>IF(Q1429&lt;&gt;0,Q1429-N1429,TODAY()-N1429)</f>
        <v/>
      </c>
      <c r="AL1429" s="112">
        <f>IF(F1429="Re-assigned",0,IF(H1429="Closed",0,IF(H1429="Service Restored",0,IF(H1429="",0,1))))</f>
        <v/>
      </c>
      <c r="AM1429" s="124">
        <f>IF(AL1429=0,"",IF(AK1429&gt;20.99,"Aged","Non-Aged"))</f>
        <v/>
      </c>
      <c r="AN1429" s="112">
        <f>IF(Q1429&lt;&gt;"",MONTH(Q1429),"")</f>
        <v/>
      </c>
      <c r="AO1429" s="112">
        <f>IFERROR(VALUE(V1429),0)</f>
        <v/>
      </c>
    </row>
    <row customFormat="1" customHeight="1" ht="29.25" r="1430" s="112" spans="1:41">
      <c r="A1430" s="127" t="n"/>
      <c r="B1430" s="113" t="n"/>
      <c r="C1430" s="127" t="n"/>
      <c r="D1430" s="127" t="n"/>
      <c r="E1430" s="114">
        <f>IF(F1430 &lt;&gt; "",VLOOKUP(F1430,CategoryLookup,2,FALSE), "")</f>
        <v/>
      </c>
      <c r="F1430" s="126" t="n"/>
      <c r="G1430" s="127" t="n"/>
      <c r="H1430" s="127" t="n"/>
      <c r="I1430" s="127" t="n"/>
      <c r="J1430" s="127" t="n"/>
      <c r="K1430" s="127" t="n"/>
      <c r="L1430" s="127" t="n"/>
      <c r="M1430" s="127" t="n"/>
      <c r="N1430" s="120" t="n"/>
      <c r="O1430" s="120" t="n"/>
      <c r="P1430" s="120" t="n"/>
      <c r="Q1430" s="120" t="n"/>
      <c r="R1430" s="121" t="n"/>
      <c r="S1430" s="121" t="n"/>
      <c r="T1430" s="121" t="n"/>
      <c r="U1430" s="121" t="n"/>
      <c r="V1430" s="117">
        <f>IF(P1430="NA","NA",IF(P1430&lt;&gt;"",TEXT(P1430-N1430,"[h].mm"),""))</f>
        <v/>
      </c>
      <c r="W1430" s="118">
        <f>IF(AND(R1430="",S1430=""),"",R1430+S1430)</f>
        <v/>
      </c>
      <c r="X1430" s="116">
        <f>IF(O1430&lt;&gt;"",DATE(YEAR(O1430), MONTH(O1430), DAY(O1430)),"")</f>
        <v/>
      </c>
      <c r="Y1430" s="122" t="n"/>
      <c r="Z1430" s="123" t="n"/>
      <c r="AA1430" s="117">
        <f>IF(F1430="Re-assigned","NA",IF(W1430="","",IF(W1430&gt;=VLOOKUP(D1430,SLAMatrix,3,FALSE),"Yes",IF(W1430&lt;VLOOKUP(D1430,SLAMatrix,2,FALSE),"No","Internal"))))</f>
        <v/>
      </c>
      <c r="AB1430" s="123" t="n"/>
      <c r="AC1430" s="123" t="n"/>
      <c r="AD1430" s="119" t="n"/>
      <c r="AE1430" s="125" t="n"/>
      <c r="AF1430" s="124">
        <f>MONTH(O1430)</f>
        <v/>
      </c>
      <c r="AG1430" s="124">
        <f>VLOOKUP(IFERROR(MID(AE1430,1,(FIND(",",AE1430,1)-1)),AE1430),Facility_Region_Mapping,2,FALSE)</f>
        <v/>
      </c>
      <c r="AH1430" s="124" t="n"/>
      <c r="AI1430" s="124">
        <f>IF(C1430&lt;&gt;"",IF(M1430="ESM User",getInterfaceName($C1430),"NA"),"")</f>
        <v/>
      </c>
      <c r="AJ1430" s="116">
        <f>IF(Q1430&lt;&gt;"",DATE(YEAR(Q1430), MONTH(Q1430), DAY(Q1430)),"")</f>
        <v/>
      </c>
      <c r="AK1430" s="130">
        <f>IF(Q1430&lt;&gt;0,Q1430-N1430,TODAY()-N1430)</f>
        <v/>
      </c>
      <c r="AL1430" s="112">
        <f>IF(F1430="Re-assigned",0,IF(H1430="Closed",0,IF(H1430="Service Restored",0,IF(H1430="",0,1))))</f>
        <v/>
      </c>
      <c r="AM1430" s="124">
        <f>IF(AL1430=0,"",IF(AK1430&gt;20.99,"Aged","Non-Aged"))</f>
        <v/>
      </c>
      <c r="AN1430" s="112">
        <f>IF(Q1430&lt;&gt;"",MONTH(Q1430),"")</f>
        <v/>
      </c>
      <c r="AO1430" s="112">
        <f>IFERROR(VALUE(V1430),0)</f>
        <v/>
      </c>
    </row>
    <row customFormat="1" customHeight="1" ht="29.25" r="1431" s="112" spans="1:41">
      <c r="A1431" s="127" t="n"/>
      <c r="B1431" s="113" t="n"/>
      <c r="C1431" s="127" t="n"/>
      <c r="D1431" s="127" t="n"/>
      <c r="E1431" s="114">
        <f>IF(F1431 &lt;&gt; "",VLOOKUP(F1431,CategoryLookup,2,FALSE), "")</f>
        <v/>
      </c>
      <c r="F1431" s="126" t="n"/>
      <c r="G1431" s="127" t="n"/>
      <c r="H1431" s="127" t="n"/>
      <c r="I1431" s="127" t="n"/>
      <c r="J1431" s="127" t="n"/>
      <c r="K1431" s="127" t="n"/>
      <c r="L1431" s="127" t="n"/>
      <c r="M1431" s="127" t="n"/>
      <c r="N1431" s="120" t="n"/>
      <c r="O1431" s="120" t="n"/>
      <c r="P1431" s="120" t="n"/>
      <c r="Q1431" s="120" t="n"/>
      <c r="R1431" s="121" t="n"/>
      <c r="S1431" s="121" t="n"/>
      <c r="T1431" s="121" t="n"/>
      <c r="U1431" s="121" t="n"/>
      <c r="V1431" s="117">
        <f>IF(P1431="NA","NA",IF(P1431&lt;&gt;"",TEXT(P1431-N1431,"[h].mm"),""))</f>
        <v/>
      </c>
      <c r="W1431" s="118">
        <f>IF(AND(R1431="",S1431=""),"",R1431+S1431)</f>
        <v/>
      </c>
      <c r="X1431" s="116">
        <f>IF(O1431&lt;&gt;"",DATE(YEAR(O1431), MONTH(O1431), DAY(O1431)),"")</f>
        <v/>
      </c>
      <c r="Y1431" s="122" t="n"/>
      <c r="Z1431" s="123" t="n"/>
      <c r="AA1431" s="117">
        <f>IF(F1431="Re-assigned","NA",IF(W1431="","",IF(W1431&gt;=VLOOKUP(D1431,SLAMatrix,3,FALSE),"Yes",IF(W1431&lt;VLOOKUP(D1431,SLAMatrix,2,FALSE),"No","Internal"))))</f>
        <v/>
      </c>
      <c r="AB1431" s="123" t="n"/>
      <c r="AC1431" s="123" t="n"/>
      <c r="AD1431" s="119" t="n"/>
      <c r="AE1431" s="125" t="n"/>
      <c r="AF1431" s="124">
        <f>MONTH(O1431)</f>
        <v/>
      </c>
      <c r="AG1431" s="124">
        <f>VLOOKUP(IFERROR(MID(AE1431,1,(FIND(",",AE1431,1)-1)),AE1431),Facility_Region_Mapping,2,FALSE)</f>
        <v/>
      </c>
      <c r="AH1431" s="124" t="n"/>
      <c r="AI1431" s="124">
        <f>IF(C1431&lt;&gt;"",IF(M1431="ESM User",getInterfaceName($C1431),"NA"),"")</f>
        <v/>
      </c>
      <c r="AJ1431" s="116">
        <f>IF(Q1431&lt;&gt;"",DATE(YEAR(Q1431), MONTH(Q1431), DAY(Q1431)),"")</f>
        <v/>
      </c>
      <c r="AK1431" s="130">
        <f>IF(Q1431&lt;&gt;0,Q1431-N1431,TODAY()-N1431)</f>
        <v/>
      </c>
      <c r="AL1431" s="112">
        <f>IF(F1431="Re-assigned",0,IF(H1431="Closed",0,IF(H1431="Service Restored",0,IF(H1431="",0,1))))</f>
        <v/>
      </c>
      <c r="AM1431" s="124">
        <f>IF(AL1431=0,"",IF(AK1431&gt;20.99,"Aged","Non-Aged"))</f>
        <v/>
      </c>
      <c r="AN1431" s="112">
        <f>IF(Q1431&lt;&gt;"",MONTH(Q1431),"")</f>
        <v/>
      </c>
      <c r="AO1431" s="112">
        <f>IFERROR(VALUE(V1431),0)</f>
        <v/>
      </c>
    </row>
    <row customFormat="1" customHeight="1" ht="29.25" r="1432" s="112" spans="1:41">
      <c r="A1432" s="127" t="n"/>
      <c r="B1432" s="113" t="n"/>
      <c r="C1432" s="127" t="n"/>
      <c r="D1432" s="127" t="n"/>
      <c r="E1432" s="114">
        <f>IF(F1432 &lt;&gt; "",VLOOKUP(F1432,CategoryLookup,2,FALSE), "")</f>
        <v/>
      </c>
      <c r="F1432" s="126" t="n"/>
      <c r="G1432" s="127" t="n"/>
      <c r="H1432" s="127" t="n"/>
      <c r="I1432" s="127" t="n"/>
      <c r="J1432" s="127" t="n"/>
      <c r="K1432" s="127" t="n"/>
      <c r="L1432" s="127" t="n"/>
      <c r="M1432" s="127" t="n"/>
      <c r="N1432" s="120" t="n"/>
      <c r="O1432" s="120" t="n"/>
      <c r="P1432" s="120" t="n"/>
      <c r="Q1432" s="120" t="n"/>
      <c r="R1432" s="121" t="n"/>
      <c r="S1432" s="121" t="n"/>
      <c r="T1432" s="121" t="n"/>
      <c r="U1432" s="121" t="n"/>
      <c r="V1432" s="117">
        <f>IF(P1432="NA","NA",IF(P1432&lt;&gt;"",TEXT(P1432-N1432,"[h].mm"),""))</f>
        <v/>
      </c>
      <c r="W1432" s="118">
        <f>IF(AND(R1432="",S1432=""),"",R1432+S1432)</f>
        <v/>
      </c>
      <c r="X1432" s="116">
        <f>IF(O1432&lt;&gt;"",DATE(YEAR(O1432), MONTH(O1432), DAY(O1432)),"")</f>
        <v/>
      </c>
      <c r="Y1432" s="122" t="n"/>
      <c r="Z1432" s="123" t="n"/>
      <c r="AA1432" s="117">
        <f>IF(F1432="Re-assigned","NA",IF(W1432="","",IF(W1432&gt;=VLOOKUP(D1432,SLAMatrix,3,FALSE),"Yes",IF(W1432&lt;VLOOKUP(D1432,SLAMatrix,2,FALSE),"No","Internal"))))</f>
        <v/>
      </c>
      <c r="AB1432" s="123" t="n"/>
      <c r="AC1432" s="123" t="n"/>
      <c r="AD1432" s="119" t="n"/>
      <c r="AE1432" s="125" t="n"/>
      <c r="AF1432" s="124">
        <f>MONTH(O1432)</f>
        <v/>
      </c>
      <c r="AG1432" s="124">
        <f>VLOOKUP(IFERROR(MID(AE1432,1,(FIND(",",AE1432,1)-1)),AE1432),Facility_Region_Mapping,2,FALSE)</f>
        <v/>
      </c>
      <c r="AH1432" s="124" t="n"/>
      <c r="AI1432" s="124">
        <f>IF(C1432&lt;&gt;"",IF(M1432="ESM User",getInterfaceName($C1432),"NA"),"")</f>
        <v/>
      </c>
      <c r="AJ1432" s="116">
        <f>IF(Q1432&lt;&gt;"",DATE(YEAR(Q1432), MONTH(Q1432), DAY(Q1432)),"")</f>
        <v/>
      </c>
      <c r="AK1432" s="130">
        <f>IF(Q1432&lt;&gt;0,Q1432-N1432,TODAY()-N1432)</f>
        <v/>
      </c>
      <c r="AL1432" s="112">
        <f>IF(F1432="Re-assigned",0,IF(H1432="Closed",0,IF(H1432="Service Restored",0,IF(H1432="",0,1))))</f>
        <v/>
      </c>
      <c r="AM1432" s="124">
        <f>IF(AL1432=0,"",IF(AK1432&gt;20.99,"Aged","Non-Aged"))</f>
        <v/>
      </c>
      <c r="AN1432" s="112">
        <f>IF(Q1432&lt;&gt;"",MONTH(Q1432),"")</f>
        <v/>
      </c>
      <c r="AO1432" s="112">
        <f>IFERROR(VALUE(V1432),0)</f>
        <v/>
      </c>
    </row>
    <row customFormat="1" customHeight="1" ht="29.25" r="1433" s="112" spans="1:41">
      <c r="A1433" s="127" t="n"/>
      <c r="B1433" s="113" t="n"/>
      <c r="C1433" s="127" t="n"/>
      <c r="D1433" s="127" t="n"/>
      <c r="E1433" s="114">
        <f>IF(F1433 &lt;&gt; "",VLOOKUP(F1433,CategoryLookup,2,FALSE), "")</f>
        <v/>
      </c>
      <c r="F1433" s="126" t="n"/>
      <c r="G1433" s="127" t="n"/>
      <c r="H1433" s="127" t="n"/>
      <c r="I1433" s="127" t="n"/>
      <c r="J1433" s="127" t="n"/>
      <c r="K1433" s="127" t="n"/>
      <c r="L1433" s="127" t="n"/>
      <c r="M1433" s="127" t="n"/>
      <c r="N1433" s="120" t="n"/>
      <c r="O1433" s="120" t="n"/>
      <c r="P1433" s="120" t="n"/>
      <c r="Q1433" s="120" t="n"/>
      <c r="R1433" s="121" t="n"/>
      <c r="S1433" s="121" t="n"/>
      <c r="T1433" s="121" t="n"/>
      <c r="U1433" s="121" t="n"/>
      <c r="V1433" s="117">
        <f>IF(P1433="NA","NA",IF(P1433&lt;&gt;"",TEXT(P1433-N1433,"[h].mm"),""))</f>
        <v/>
      </c>
      <c r="W1433" s="118">
        <f>IF(AND(R1433="",S1433=""),"",R1433+S1433)</f>
        <v/>
      </c>
      <c r="X1433" s="116">
        <f>IF(O1433&lt;&gt;"",DATE(YEAR(O1433), MONTH(O1433), DAY(O1433)),"")</f>
        <v/>
      </c>
      <c r="Y1433" s="122" t="n"/>
      <c r="Z1433" s="123" t="n"/>
      <c r="AA1433" s="117">
        <f>IF(F1433="Re-assigned","NA",IF(W1433="","",IF(W1433&gt;=VLOOKUP(D1433,SLAMatrix,3,FALSE),"Yes",IF(W1433&lt;VLOOKUP(D1433,SLAMatrix,2,FALSE),"No","Internal"))))</f>
        <v/>
      </c>
      <c r="AB1433" s="123" t="n"/>
      <c r="AC1433" s="123" t="n"/>
      <c r="AD1433" s="119" t="n"/>
      <c r="AE1433" s="125" t="n"/>
      <c r="AF1433" s="124">
        <f>MONTH(O1433)</f>
        <v/>
      </c>
      <c r="AG1433" s="124">
        <f>VLOOKUP(IFERROR(MID(AE1433,1,(FIND(",",AE1433,1)-1)),AE1433),Facility_Region_Mapping,2,FALSE)</f>
        <v/>
      </c>
      <c r="AH1433" s="124" t="n"/>
      <c r="AI1433" s="124">
        <f>IF(C1433&lt;&gt;"",IF(M1433="ESM User",getInterfaceName($C1433),"NA"),"")</f>
        <v/>
      </c>
      <c r="AJ1433" s="116">
        <f>IF(Q1433&lt;&gt;"",DATE(YEAR(Q1433), MONTH(Q1433), DAY(Q1433)),"")</f>
        <v/>
      </c>
      <c r="AK1433" s="130">
        <f>IF(Q1433&lt;&gt;0,Q1433-N1433,TODAY()-N1433)</f>
        <v/>
      </c>
      <c r="AL1433" s="112">
        <f>IF(F1433="Re-assigned",0,IF(H1433="Closed",0,IF(H1433="Service Restored",0,IF(H1433="",0,1))))</f>
        <v/>
      </c>
      <c r="AM1433" s="124">
        <f>IF(AL1433=0,"",IF(AK1433&gt;20.99,"Aged","Non-Aged"))</f>
        <v/>
      </c>
      <c r="AN1433" s="112">
        <f>IF(Q1433&lt;&gt;"",MONTH(Q1433),"")</f>
        <v/>
      </c>
      <c r="AO1433" s="112">
        <f>IFERROR(VALUE(V1433),0)</f>
        <v/>
      </c>
    </row>
    <row customFormat="1" customHeight="1" ht="29.25" r="1434" s="112" spans="1:41">
      <c r="A1434" s="127" t="n"/>
      <c r="B1434" s="113" t="n"/>
      <c r="C1434" s="127" t="n"/>
      <c r="D1434" s="127" t="n"/>
      <c r="E1434" s="114">
        <f>IF(F1434 &lt;&gt; "",VLOOKUP(F1434,CategoryLookup,2,FALSE), "")</f>
        <v/>
      </c>
      <c r="F1434" s="126" t="n"/>
      <c r="G1434" s="127" t="n"/>
      <c r="H1434" s="127" t="n"/>
      <c r="I1434" s="127" t="n"/>
      <c r="J1434" s="127" t="n"/>
      <c r="K1434" s="127" t="n"/>
      <c r="L1434" s="127" t="n"/>
      <c r="M1434" s="127" t="n"/>
      <c r="N1434" s="120" t="n"/>
      <c r="O1434" s="120" t="n"/>
      <c r="P1434" s="120" t="n"/>
      <c r="Q1434" s="120" t="n"/>
      <c r="R1434" s="121" t="n"/>
      <c r="S1434" s="121" t="n"/>
      <c r="T1434" s="121" t="n"/>
      <c r="U1434" s="121" t="n"/>
      <c r="V1434" s="117">
        <f>IF(P1434="NA","NA",IF(P1434&lt;&gt;"",TEXT(P1434-N1434,"[h].mm"),""))</f>
        <v/>
      </c>
      <c r="W1434" s="118">
        <f>IF(AND(R1434="",S1434=""),"",R1434+S1434)</f>
        <v/>
      </c>
      <c r="X1434" s="116">
        <f>IF(O1434&lt;&gt;"",DATE(YEAR(O1434), MONTH(O1434), DAY(O1434)),"")</f>
        <v/>
      </c>
      <c r="Y1434" s="122" t="n"/>
      <c r="Z1434" s="123" t="n"/>
      <c r="AA1434" s="117">
        <f>IF(F1434="Re-assigned","NA",IF(W1434="","",IF(W1434&gt;=VLOOKUP(D1434,SLAMatrix,3,FALSE),"Yes",IF(W1434&lt;VLOOKUP(D1434,SLAMatrix,2,FALSE),"No","Internal"))))</f>
        <v/>
      </c>
      <c r="AB1434" s="123" t="n"/>
      <c r="AC1434" s="123" t="n"/>
      <c r="AD1434" s="119" t="n"/>
      <c r="AE1434" s="125" t="n"/>
      <c r="AF1434" s="124">
        <f>MONTH(O1434)</f>
        <v/>
      </c>
      <c r="AG1434" s="124">
        <f>VLOOKUP(IFERROR(MID(AE1434,1,(FIND(",",AE1434,1)-1)),AE1434),Facility_Region_Mapping,2,FALSE)</f>
        <v/>
      </c>
      <c r="AH1434" s="124" t="n"/>
      <c r="AI1434" s="124">
        <f>IF(C1434&lt;&gt;"",IF(M1434="ESM User",getInterfaceName($C1434),"NA"),"")</f>
        <v/>
      </c>
      <c r="AJ1434" s="116">
        <f>IF(Q1434&lt;&gt;"",DATE(YEAR(Q1434), MONTH(Q1434), DAY(Q1434)),"")</f>
        <v/>
      </c>
      <c r="AK1434" s="130">
        <f>IF(Q1434&lt;&gt;0,Q1434-N1434,TODAY()-N1434)</f>
        <v/>
      </c>
      <c r="AL1434" s="112">
        <f>IF(F1434="Re-assigned",0,IF(H1434="Closed",0,IF(H1434="Service Restored",0,IF(H1434="",0,1))))</f>
        <v/>
      </c>
      <c r="AM1434" s="124">
        <f>IF(AL1434=0,"",IF(AK1434&gt;20.99,"Aged","Non-Aged"))</f>
        <v/>
      </c>
      <c r="AN1434" s="112">
        <f>IF(Q1434&lt;&gt;"",MONTH(Q1434),"")</f>
        <v/>
      </c>
      <c r="AO1434" s="112">
        <f>IFERROR(VALUE(V1434),0)</f>
        <v/>
      </c>
    </row>
    <row customFormat="1" customHeight="1" ht="29.25" r="1435" s="112" spans="1:41">
      <c r="A1435" s="127" t="n"/>
      <c r="B1435" s="113" t="n"/>
      <c r="C1435" s="127" t="n"/>
      <c r="D1435" s="127" t="n"/>
      <c r="E1435" s="114">
        <f>IF(F1435 &lt;&gt; "",VLOOKUP(F1435,CategoryLookup,2,FALSE), "")</f>
        <v/>
      </c>
      <c r="F1435" s="126" t="n"/>
      <c r="G1435" s="127" t="n"/>
      <c r="H1435" s="127" t="n"/>
      <c r="I1435" s="127" t="n"/>
      <c r="J1435" s="127" t="n"/>
      <c r="K1435" s="127" t="n"/>
      <c r="L1435" s="127" t="n"/>
      <c r="M1435" s="127" t="n"/>
      <c r="N1435" s="120" t="n"/>
      <c r="O1435" s="120" t="n"/>
      <c r="P1435" s="120" t="n"/>
      <c r="Q1435" s="120" t="n"/>
      <c r="R1435" s="121" t="n"/>
      <c r="S1435" s="121" t="n"/>
      <c r="T1435" s="121" t="n"/>
      <c r="U1435" s="121" t="n"/>
      <c r="V1435" s="117">
        <f>IF(P1435="NA","NA",IF(P1435&lt;&gt;"",TEXT(P1435-N1435,"[h].mm"),""))</f>
        <v/>
      </c>
      <c r="W1435" s="118">
        <f>IF(AND(R1435="",S1435=""),"",R1435+S1435)</f>
        <v/>
      </c>
      <c r="X1435" s="116">
        <f>IF(O1435&lt;&gt;"",DATE(YEAR(O1435), MONTH(O1435), DAY(O1435)),"")</f>
        <v/>
      </c>
      <c r="Y1435" s="122" t="n"/>
      <c r="Z1435" s="123" t="n"/>
      <c r="AA1435" s="117">
        <f>IF(F1435="Re-assigned","NA",IF(W1435="","",IF(W1435&gt;=VLOOKUP(D1435,SLAMatrix,3,FALSE),"Yes",IF(W1435&lt;VLOOKUP(D1435,SLAMatrix,2,FALSE),"No","Internal"))))</f>
        <v/>
      </c>
      <c r="AB1435" s="123" t="n"/>
      <c r="AC1435" s="123" t="n"/>
      <c r="AD1435" s="119" t="n"/>
      <c r="AE1435" s="125" t="n"/>
      <c r="AF1435" s="124">
        <f>MONTH(O1435)</f>
        <v/>
      </c>
      <c r="AG1435" s="124">
        <f>VLOOKUP(IFERROR(MID(AE1435,1,(FIND(",",AE1435,1)-1)),AE1435),Facility_Region_Mapping,2,FALSE)</f>
        <v/>
      </c>
      <c r="AH1435" s="124" t="n"/>
      <c r="AI1435" s="124">
        <f>IF(C1435&lt;&gt;"",IF(M1435="ESM User",getInterfaceName($C1435),"NA"),"")</f>
        <v/>
      </c>
      <c r="AJ1435" s="116">
        <f>IF(Q1435&lt;&gt;"",DATE(YEAR(Q1435), MONTH(Q1435), DAY(Q1435)),"")</f>
        <v/>
      </c>
      <c r="AK1435" s="130">
        <f>IF(Q1435&lt;&gt;0,Q1435-N1435,TODAY()-N1435)</f>
        <v/>
      </c>
      <c r="AL1435" s="112">
        <f>IF(F1435="Re-assigned",0,IF(H1435="Closed",0,IF(H1435="Service Restored",0,IF(H1435="",0,1))))</f>
        <v/>
      </c>
      <c r="AM1435" s="124">
        <f>IF(AL1435=0,"",IF(AK1435&gt;20.99,"Aged","Non-Aged"))</f>
        <v/>
      </c>
      <c r="AN1435" s="112">
        <f>IF(Q1435&lt;&gt;"",MONTH(Q1435),"")</f>
        <v/>
      </c>
      <c r="AO1435" s="112">
        <f>IFERROR(VALUE(V1435),0)</f>
        <v/>
      </c>
    </row>
    <row customFormat="1" customHeight="1" ht="29.25" r="1436" s="112" spans="1:41">
      <c r="A1436" s="127" t="n"/>
      <c r="B1436" s="113" t="n"/>
      <c r="C1436" s="127" t="n"/>
      <c r="D1436" s="127" t="n"/>
      <c r="E1436" s="114">
        <f>IF(F1436 &lt;&gt; "",VLOOKUP(F1436,CategoryLookup,2,FALSE), "")</f>
        <v/>
      </c>
      <c r="F1436" s="126" t="n"/>
      <c r="G1436" s="127" t="n"/>
      <c r="H1436" s="127" t="n"/>
      <c r="I1436" s="127" t="n"/>
      <c r="J1436" s="127" t="n"/>
      <c r="K1436" s="127" t="n"/>
      <c r="L1436" s="127" t="n"/>
      <c r="M1436" s="127" t="n"/>
      <c r="N1436" s="120" t="n"/>
      <c r="O1436" s="120" t="n"/>
      <c r="P1436" s="120" t="n"/>
      <c r="Q1436" s="120" t="n"/>
      <c r="R1436" s="121" t="n"/>
      <c r="S1436" s="121" t="n"/>
      <c r="T1436" s="121" t="n"/>
      <c r="U1436" s="121" t="n"/>
      <c r="V1436" s="117">
        <f>IF(P1436="NA","NA",IF(P1436&lt;&gt;"",TEXT(P1436-N1436,"[h].mm"),""))</f>
        <v/>
      </c>
      <c r="W1436" s="118">
        <f>IF(AND(R1436="",S1436=""),"",R1436+S1436)</f>
        <v/>
      </c>
      <c r="X1436" s="116">
        <f>IF(O1436&lt;&gt;"",DATE(YEAR(O1436), MONTH(O1436), DAY(O1436)),"")</f>
        <v/>
      </c>
      <c r="Y1436" s="122" t="n"/>
      <c r="Z1436" s="123" t="n"/>
      <c r="AA1436" s="117">
        <f>IF(F1436="Re-assigned","NA",IF(W1436="","",IF(W1436&gt;=VLOOKUP(D1436,SLAMatrix,3,FALSE),"Yes",IF(W1436&lt;VLOOKUP(D1436,SLAMatrix,2,FALSE),"No","Internal"))))</f>
        <v/>
      </c>
      <c r="AB1436" s="123" t="n"/>
      <c r="AC1436" s="123" t="n"/>
      <c r="AD1436" s="119" t="n"/>
      <c r="AE1436" s="125" t="n"/>
      <c r="AF1436" s="124">
        <f>MONTH(O1436)</f>
        <v/>
      </c>
      <c r="AG1436" s="124">
        <f>VLOOKUP(IFERROR(MID(AE1436,1,(FIND(",",AE1436,1)-1)),AE1436),Facility_Region_Mapping,2,FALSE)</f>
        <v/>
      </c>
      <c r="AH1436" s="124" t="n"/>
      <c r="AI1436" s="124">
        <f>IF(C1436&lt;&gt;"",IF(M1436="ESM User",getInterfaceName($C1436),"NA"),"")</f>
        <v/>
      </c>
      <c r="AJ1436" s="116">
        <f>IF(Q1436&lt;&gt;"",DATE(YEAR(Q1436), MONTH(Q1436), DAY(Q1436)),"")</f>
        <v/>
      </c>
      <c r="AK1436" s="130">
        <f>IF(Q1436&lt;&gt;0,Q1436-N1436,TODAY()-N1436)</f>
        <v/>
      </c>
      <c r="AL1436" s="112">
        <f>IF(F1436="Re-assigned",0,IF(H1436="Closed",0,IF(H1436="Service Restored",0,IF(H1436="",0,1))))</f>
        <v/>
      </c>
      <c r="AM1436" s="124">
        <f>IF(AL1436=0,"",IF(AK1436&gt;20.99,"Aged","Non-Aged"))</f>
        <v/>
      </c>
      <c r="AN1436" s="112">
        <f>IF(Q1436&lt;&gt;"",MONTH(Q1436),"")</f>
        <v/>
      </c>
      <c r="AO1436" s="112">
        <f>IFERROR(VALUE(V1436),0)</f>
        <v/>
      </c>
    </row>
    <row customFormat="1" customHeight="1" ht="29.25" r="1437" s="112" spans="1:41">
      <c r="A1437" s="127" t="n"/>
      <c r="B1437" s="113" t="n"/>
      <c r="C1437" s="127" t="n"/>
      <c r="D1437" s="127" t="n"/>
      <c r="E1437" s="114">
        <f>IF(F1437 &lt;&gt; "",VLOOKUP(F1437,CategoryLookup,2,FALSE), "")</f>
        <v/>
      </c>
      <c r="F1437" s="126" t="n"/>
      <c r="G1437" s="127" t="n"/>
      <c r="H1437" s="127" t="n"/>
      <c r="I1437" s="127" t="n"/>
      <c r="J1437" s="127" t="n"/>
      <c r="K1437" s="127" t="n"/>
      <c r="L1437" s="127" t="n"/>
      <c r="M1437" s="127" t="n"/>
      <c r="N1437" s="120" t="n"/>
      <c r="O1437" s="120" t="n"/>
      <c r="P1437" s="120" t="n"/>
      <c r="Q1437" s="120" t="n"/>
      <c r="R1437" s="121" t="n"/>
      <c r="S1437" s="121" t="n"/>
      <c r="T1437" s="121" t="n"/>
      <c r="U1437" s="121" t="n"/>
      <c r="V1437" s="117">
        <f>IF(P1437="NA","NA",IF(P1437&lt;&gt;"",TEXT(P1437-N1437,"[h].mm"),""))</f>
        <v/>
      </c>
      <c r="W1437" s="118">
        <f>IF(AND(R1437="",S1437=""),"",R1437+S1437)</f>
        <v/>
      </c>
      <c r="X1437" s="116">
        <f>IF(O1437&lt;&gt;"",DATE(YEAR(O1437), MONTH(O1437), DAY(O1437)),"")</f>
        <v/>
      </c>
      <c r="Y1437" s="122" t="n"/>
      <c r="Z1437" s="123" t="n"/>
      <c r="AA1437" s="117">
        <f>IF(F1437="Re-assigned","NA",IF(W1437="","",IF(W1437&gt;=VLOOKUP(D1437,SLAMatrix,3,FALSE),"Yes",IF(W1437&lt;VLOOKUP(D1437,SLAMatrix,2,FALSE),"No","Internal"))))</f>
        <v/>
      </c>
      <c r="AB1437" s="123" t="n"/>
      <c r="AC1437" s="123" t="n"/>
      <c r="AD1437" s="119" t="n"/>
      <c r="AE1437" s="125" t="n"/>
      <c r="AF1437" s="124">
        <f>MONTH(O1437)</f>
        <v/>
      </c>
      <c r="AG1437" s="124">
        <f>VLOOKUP(IFERROR(MID(AE1437,1,(FIND(",",AE1437,1)-1)),AE1437),Facility_Region_Mapping,2,FALSE)</f>
        <v/>
      </c>
      <c r="AH1437" s="124" t="n"/>
      <c r="AI1437" s="124">
        <f>IF(C1437&lt;&gt;"",IF(M1437="ESM User",getInterfaceName($C1437),"NA"),"")</f>
        <v/>
      </c>
      <c r="AJ1437" s="116">
        <f>IF(Q1437&lt;&gt;"",DATE(YEAR(Q1437), MONTH(Q1437), DAY(Q1437)),"")</f>
        <v/>
      </c>
      <c r="AK1437" s="130">
        <f>IF(Q1437&lt;&gt;0,Q1437-N1437,TODAY()-N1437)</f>
        <v/>
      </c>
      <c r="AL1437" s="112">
        <f>IF(F1437="Re-assigned",0,IF(H1437="Closed",0,IF(H1437="Service Restored",0,IF(H1437="",0,1))))</f>
        <v/>
      </c>
      <c r="AM1437" s="124">
        <f>IF(AL1437=0,"",IF(AK1437&gt;20.99,"Aged","Non-Aged"))</f>
        <v/>
      </c>
      <c r="AN1437" s="112">
        <f>IF(Q1437&lt;&gt;"",MONTH(Q1437),"")</f>
        <v/>
      </c>
      <c r="AO1437" s="112">
        <f>IFERROR(VALUE(V1437),0)</f>
        <v/>
      </c>
    </row>
    <row customFormat="1" customHeight="1" ht="29.25" r="1438" s="112" spans="1:41">
      <c r="A1438" s="127" t="n"/>
      <c r="B1438" s="113" t="n"/>
      <c r="C1438" s="127" t="n"/>
      <c r="D1438" s="127" t="n"/>
      <c r="E1438" s="114">
        <f>IF(F1438 &lt;&gt; "",VLOOKUP(F1438,CategoryLookup,2,FALSE), "")</f>
        <v/>
      </c>
      <c r="F1438" s="126" t="n"/>
      <c r="G1438" s="127" t="n"/>
      <c r="H1438" s="127" t="n"/>
      <c r="I1438" s="127" t="n"/>
      <c r="J1438" s="127" t="n"/>
      <c r="K1438" s="127" t="n"/>
      <c r="L1438" s="127" t="n"/>
      <c r="M1438" s="127" t="n"/>
      <c r="N1438" s="120" t="n"/>
      <c r="O1438" s="120" t="n"/>
      <c r="P1438" s="120" t="n"/>
      <c r="Q1438" s="120" t="n"/>
      <c r="R1438" s="121" t="n"/>
      <c r="S1438" s="121" t="n"/>
      <c r="T1438" s="121" t="n"/>
      <c r="U1438" s="121" t="n"/>
      <c r="V1438" s="117">
        <f>IF(P1438="NA","NA",IF(P1438&lt;&gt;"",TEXT(P1438-N1438,"[h].mm"),""))</f>
        <v/>
      </c>
      <c r="W1438" s="118">
        <f>IF(AND(R1438="",S1438=""),"",R1438+S1438)</f>
        <v/>
      </c>
      <c r="X1438" s="116">
        <f>IF(O1438&lt;&gt;"",DATE(YEAR(O1438), MONTH(O1438), DAY(O1438)),"")</f>
        <v/>
      </c>
      <c r="Y1438" s="122" t="n"/>
      <c r="Z1438" s="123" t="n"/>
      <c r="AA1438" s="117">
        <f>IF(F1438="Re-assigned","NA",IF(W1438="","",IF(W1438&gt;=VLOOKUP(D1438,SLAMatrix,3,FALSE),"Yes",IF(W1438&lt;VLOOKUP(D1438,SLAMatrix,2,FALSE),"No","Internal"))))</f>
        <v/>
      </c>
      <c r="AB1438" s="123" t="n"/>
      <c r="AC1438" s="123" t="n"/>
      <c r="AD1438" s="119" t="n"/>
      <c r="AE1438" s="125" t="n"/>
      <c r="AF1438" s="124">
        <f>MONTH(O1438)</f>
        <v/>
      </c>
      <c r="AG1438" s="124">
        <f>VLOOKUP(IFERROR(MID(AE1438,1,(FIND(",",AE1438,1)-1)),AE1438),Facility_Region_Mapping,2,FALSE)</f>
        <v/>
      </c>
      <c r="AH1438" s="124" t="n"/>
      <c r="AI1438" s="124">
        <f>IF(C1438&lt;&gt;"",IF(M1438="ESM User",getInterfaceName($C1438),"NA"),"")</f>
        <v/>
      </c>
      <c r="AJ1438" s="116">
        <f>IF(Q1438&lt;&gt;"",DATE(YEAR(Q1438), MONTH(Q1438), DAY(Q1438)),"")</f>
        <v/>
      </c>
      <c r="AK1438" s="130">
        <f>IF(Q1438&lt;&gt;0,Q1438-N1438,TODAY()-N1438)</f>
        <v/>
      </c>
      <c r="AL1438" s="112">
        <f>IF(F1438="Re-assigned",0,IF(H1438="Closed",0,IF(H1438="Service Restored",0,IF(H1438="",0,1))))</f>
        <v/>
      </c>
      <c r="AM1438" s="124">
        <f>IF(AL1438=0,"",IF(AK1438&gt;20.99,"Aged","Non-Aged"))</f>
        <v/>
      </c>
      <c r="AN1438" s="112">
        <f>IF(Q1438&lt;&gt;"",MONTH(Q1438),"")</f>
        <v/>
      </c>
      <c r="AO1438" s="112">
        <f>IFERROR(VALUE(V1438),0)</f>
        <v/>
      </c>
    </row>
    <row customFormat="1" customHeight="1" ht="29.25" r="1439" s="112" spans="1:41">
      <c r="A1439" s="127" t="n"/>
      <c r="B1439" s="113" t="n"/>
      <c r="C1439" s="127" t="n"/>
      <c r="D1439" s="127" t="n"/>
      <c r="E1439" s="114">
        <f>IF(F1439 &lt;&gt; "",VLOOKUP(F1439,CategoryLookup,2,FALSE), "")</f>
        <v/>
      </c>
      <c r="F1439" s="126" t="n"/>
      <c r="G1439" s="127" t="n"/>
      <c r="H1439" s="127" t="n"/>
      <c r="I1439" s="127" t="n"/>
      <c r="J1439" s="127" t="n"/>
      <c r="K1439" s="127" t="n"/>
      <c r="L1439" s="127" t="n"/>
      <c r="M1439" s="127" t="n"/>
      <c r="N1439" s="120" t="n"/>
      <c r="O1439" s="120" t="n"/>
      <c r="P1439" s="120" t="n"/>
      <c r="Q1439" s="120" t="n"/>
      <c r="R1439" s="121" t="n"/>
      <c r="S1439" s="121" t="n"/>
      <c r="T1439" s="121" t="n"/>
      <c r="U1439" s="121" t="n"/>
      <c r="V1439" s="117">
        <f>IF(P1439="NA","NA",IF(P1439&lt;&gt;"",TEXT(P1439-N1439,"[h].mm"),""))</f>
        <v/>
      </c>
      <c r="W1439" s="118">
        <f>IF(AND(R1439="",S1439=""),"",R1439+S1439)</f>
        <v/>
      </c>
      <c r="X1439" s="116">
        <f>IF(O1439&lt;&gt;"",DATE(YEAR(O1439), MONTH(O1439), DAY(O1439)),"")</f>
        <v/>
      </c>
      <c r="Y1439" s="122" t="n"/>
      <c r="Z1439" s="123" t="n"/>
      <c r="AA1439" s="117">
        <f>IF(F1439="Re-assigned","NA",IF(W1439="","",IF(W1439&gt;=VLOOKUP(D1439,SLAMatrix,3,FALSE),"Yes",IF(W1439&lt;VLOOKUP(D1439,SLAMatrix,2,FALSE),"No","Internal"))))</f>
        <v/>
      </c>
      <c r="AB1439" s="123" t="n"/>
      <c r="AC1439" s="123" t="n"/>
      <c r="AD1439" s="119" t="n"/>
      <c r="AE1439" s="125" t="n"/>
      <c r="AF1439" s="124">
        <f>MONTH(O1439)</f>
        <v/>
      </c>
      <c r="AG1439" s="124">
        <f>VLOOKUP(IFERROR(MID(AE1439,1,(FIND(",",AE1439,1)-1)),AE1439),Facility_Region_Mapping,2,FALSE)</f>
        <v/>
      </c>
      <c r="AH1439" s="124" t="n"/>
      <c r="AI1439" s="124">
        <f>IF(C1439&lt;&gt;"",IF(M1439="ESM User",getInterfaceName($C1439),"NA"),"")</f>
        <v/>
      </c>
      <c r="AJ1439" s="116">
        <f>IF(Q1439&lt;&gt;"",DATE(YEAR(Q1439), MONTH(Q1439), DAY(Q1439)),"")</f>
        <v/>
      </c>
      <c r="AK1439" s="130">
        <f>IF(Q1439&lt;&gt;0,Q1439-N1439,TODAY()-N1439)</f>
        <v/>
      </c>
      <c r="AL1439" s="112">
        <f>IF(F1439="Re-assigned",0,IF(H1439="Closed",0,IF(H1439="Service Restored",0,IF(H1439="",0,1))))</f>
        <v/>
      </c>
      <c r="AM1439" s="124">
        <f>IF(AL1439=0,"",IF(AK1439&gt;20.99,"Aged","Non-Aged"))</f>
        <v/>
      </c>
      <c r="AN1439" s="112">
        <f>IF(Q1439&lt;&gt;"",MONTH(Q1439),"")</f>
        <v/>
      </c>
      <c r="AO1439" s="112">
        <f>IFERROR(VALUE(V1439),0)</f>
        <v/>
      </c>
    </row>
    <row customFormat="1" customHeight="1" ht="29.25" r="1440" s="112" spans="1:41">
      <c r="A1440" s="127" t="n"/>
      <c r="B1440" s="113" t="n"/>
      <c r="C1440" s="127" t="n"/>
      <c r="D1440" s="127" t="n"/>
      <c r="E1440" s="114">
        <f>IF(F1440 &lt;&gt; "",VLOOKUP(F1440,CategoryLookup,2,FALSE), "")</f>
        <v/>
      </c>
      <c r="F1440" s="126" t="n"/>
      <c r="G1440" s="127" t="n"/>
      <c r="H1440" s="127" t="n"/>
      <c r="I1440" s="127" t="n"/>
      <c r="J1440" s="127" t="n"/>
      <c r="K1440" s="127" t="n"/>
      <c r="L1440" s="127" t="n"/>
      <c r="M1440" s="127" t="n"/>
      <c r="N1440" s="120" t="n"/>
      <c r="O1440" s="120" t="n"/>
      <c r="P1440" s="120" t="n"/>
      <c r="Q1440" s="120" t="n"/>
      <c r="R1440" s="121" t="n"/>
      <c r="S1440" s="121" t="n"/>
      <c r="T1440" s="121" t="n"/>
      <c r="U1440" s="121" t="n"/>
      <c r="V1440" s="117">
        <f>IF(P1440="NA","NA",IF(P1440&lt;&gt;"",TEXT(P1440-N1440,"[h].mm"),""))</f>
        <v/>
      </c>
      <c r="W1440" s="118">
        <f>IF(AND(R1440="",S1440=""),"",R1440+S1440)</f>
        <v/>
      </c>
      <c r="X1440" s="116">
        <f>IF(O1440&lt;&gt;"",DATE(YEAR(O1440), MONTH(O1440), DAY(O1440)),"")</f>
        <v/>
      </c>
      <c r="Y1440" s="122" t="n"/>
      <c r="Z1440" s="123" t="n"/>
      <c r="AA1440" s="117">
        <f>IF(F1440="Re-assigned","NA",IF(W1440="","",IF(W1440&gt;=VLOOKUP(D1440,SLAMatrix,3,FALSE),"Yes",IF(W1440&lt;VLOOKUP(D1440,SLAMatrix,2,FALSE),"No","Internal"))))</f>
        <v/>
      </c>
      <c r="AB1440" s="123" t="n"/>
      <c r="AC1440" s="123" t="n"/>
      <c r="AD1440" s="119" t="n"/>
      <c r="AE1440" s="125" t="n"/>
      <c r="AF1440" s="124">
        <f>MONTH(O1440)</f>
        <v/>
      </c>
      <c r="AG1440" s="124">
        <f>VLOOKUP(IFERROR(MID(AE1440,1,(FIND(",",AE1440,1)-1)),AE1440),Facility_Region_Mapping,2,FALSE)</f>
        <v/>
      </c>
      <c r="AH1440" s="124" t="n"/>
      <c r="AI1440" s="124">
        <f>IF(C1440&lt;&gt;"",IF(M1440="ESM User",getInterfaceName($C1440),"NA"),"")</f>
        <v/>
      </c>
      <c r="AJ1440" s="116">
        <f>IF(Q1440&lt;&gt;"",DATE(YEAR(Q1440), MONTH(Q1440), DAY(Q1440)),"")</f>
        <v/>
      </c>
      <c r="AK1440" s="130">
        <f>IF(Q1440&lt;&gt;0,Q1440-N1440,TODAY()-N1440)</f>
        <v/>
      </c>
      <c r="AL1440" s="112">
        <f>IF(F1440="Re-assigned",0,IF(H1440="Closed",0,IF(H1440="Service Restored",0,IF(H1440="",0,1))))</f>
        <v/>
      </c>
      <c r="AM1440" s="124">
        <f>IF(AL1440=0,"",IF(AK1440&gt;20.99,"Aged","Non-Aged"))</f>
        <v/>
      </c>
      <c r="AN1440" s="112">
        <f>IF(Q1440&lt;&gt;"",MONTH(Q1440),"")</f>
        <v/>
      </c>
      <c r="AO1440" s="112">
        <f>IFERROR(VALUE(V1440),0)</f>
        <v/>
      </c>
    </row>
    <row customFormat="1" customHeight="1" ht="29.25" r="1441" s="112" spans="1:41">
      <c r="A1441" s="127" t="n"/>
      <c r="B1441" s="113" t="n"/>
      <c r="C1441" s="127" t="n"/>
      <c r="D1441" s="127" t="n"/>
      <c r="E1441" s="114">
        <f>IF(F1441 &lt;&gt; "",VLOOKUP(F1441,CategoryLookup,2,FALSE), "")</f>
        <v/>
      </c>
      <c r="F1441" s="126" t="n"/>
      <c r="G1441" s="127" t="n"/>
      <c r="H1441" s="127" t="n"/>
      <c r="I1441" s="127" t="n"/>
      <c r="J1441" s="127" t="n"/>
      <c r="K1441" s="127" t="n"/>
      <c r="L1441" s="127" t="n"/>
      <c r="M1441" s="127" t="n"/>
      <c r="N1441" s="120" t="n"/>
      <c r="O1441" s="120" t="n"/>
      <c r="P1441" s="120" t="n"/>
      <c r="Q1441" s="120" t="n"/>
      <c r="R1441" s="121" t="n"/>
      <c r="S1441" s="121" t="n"/>
      <c r="T1441" s="121" t="n"/>
      <c r="U1441" s="121" t="n"/>
      <c r="V1441" s="117">
        <f>IF(P1441="NA","NA",IF(P1441&lt;&gt;"",TEXT(P1441-N1441,"[h].mm"),""))</f>
        <v/>
      </c>
      <c r="W1441" s="118">
        <f>IF(AND(R1441="",S1441=""),"",R1441+S1441)</f>
        <v/>
      </c>
      <c r="X1441" s="116">
        <f>IF(O1441&lt;&gt;"",DATE(YEAR(O1441), MONTH(O1441), DAY(O1441)),"")</f>
        <v/>
      </c>
      <c r="Y1441" s="122" t="n"/>
      <c r="Z1441" s="123" t="n"/>
      <c r="AA1441" s="117">
        <f>IF(F1441="Re-assigned","NA",IF(W1441="","",IF(W1441&gt;=VLOOKUP(D1441,SLAMatrix,3,FALSE),"Yes",IF(W1441&lt;VLOOKUP(D1441,SLAMatrix,2,FALSE),"No","Internal"))))</f>
        <v/>
      </c>
      <c r="AB1441" s="123" t="n"/>
      <c r="AC1441" s="123" t="n"/>
      <c r="AD1441" s="119" t="n"/>
      <c r="AE1441" s="125" t="n"/>
      <c r="AF1441" s="124">
        <f>MONTH(O1441)</f>
        <v/>
      </c>
      <c r="AG1441" s="124">
        <f>VLOOKUP(IFERROR(MID(AE1441,1,(FIND(",",AE1441,1)-1)),AE1441),Facility_Region_Mapping,2,FALSE)</f>
        <v/>
      </c>
      <c r="AH1441" s="124" t="n"/>
      <c r="AI1441" s="124">
        <f>IF(C1441&lt;&gt;"",IF(M1441="ESM User",getInterfaceName($C1441),"NA"),"")</f>
        <v/>
      </c>
      <c r="AJ1441" s="116">
        <f>IF(Q1441&lt;&gt;"",DATE(YEAR(Q1441), MONTH(Q1441), DAY(Q1441)),"")</f>
        <v/>
      </c>
      <c r="AK1441" s="130">
        <f>IF(Q1441&lt;&gt;0,Q1441-N1441,TODAY()-N1441)</f>
        <v/>
      </c>
      <c r="AL1441" s="112">
        <f>IF(F1441="Re-assigned",0,IF(H1441="Closed",0,IF(H1441="Service Restored",0,IF(H1441="",0,1))))</f>
        <v/>
      </c>
      <c r="AM1441" s="124">
        <f>IF(AL1441=0,"",IF(AK1441&gt;20.99,"Aged","Non-Aged"))</f>
        <v/>
      </c>
      <c r="AN1441" s="112">
        <f>IF(Q1441&lt;&gt;"",MONTH(Q1441),"")</f>
        <v/>
      </c>
      <c r="AO1441" s="112">
        <f>IFERROR(VALUE(V1441),0)</f>
        <v/>
      </c>
    </row>
    <row customFormat="1" customHeight="1" ht="29.25" r="1442" s="112" spans="1:41">
      <c r="A1442" s="127" t="n"/>
      <c r="B1442" s="113" t="n"/>
      <c r="C1442" s="127" t="n"/>
      <c r="D1442" s="127" t="n"/>
      <c r="E1442" s="114">
        <f>IF(F1442 &lt;&gt; "",VLOOKUP(F1442,CategoryLookup,2,FALSE), "")</f>
        <v/>
      </c>
      <c r="F1442" s="126" t="n"/>
      <c r="G1442" s="127" t="n"/>
      <c r="H1442" s="127" t="n"/>
      <c r="I1442" s="127" t="n"/>
      <c r="J1442" s="127" t="n"/>
      <c r="K1442" s="127" t="n"/>
      <c r="L1442" s="127" t="n"/>
      <c r="M1442" s="127" t="n"/>
      <c r="N1442" s="120" t="n"/>
      <c r="O1442" s="120" t="n"/>
      <c r="P1442" s="120" t="n"/>
      <c r="Q1442" s="120" t="n"/>
      <c r="R1442" s="121" t="n"/>
      <c r="S1442" s="121" t="n"/>
      <c r="T1442" s="121" t="n"/>
      <c r="U1442" s="121" t="n"/>
      <c r="V1442" s="117">
        <f>IF(P1442="NA","NA",IF(P1442&lt;&gt;"",TEXT(P1442-N1442,"[h].mm"),""))</f>
        <v/>
      </c>
      <c r="W1442" s="118">
        <f>IF(AND(R1442="",S1442=""),"",R1442+S1442)</f>
        <v/>
      </c>
      <c r="X1442" s="116">
        <f>IF(O1442&lt;&gt;"",DATE(YEAR(O1442), MONTH(O1442), DAY(O1442)),"")</f>
        <v/>
      </c>
      <c r="Y1442" s="122" t="n"/>
      <c r="Z1442" s="123" t="n"/>
      <c r="AA1442" s="117">
        <f>IF(F1442="Re-assigned","NA",IF(W1442="","",IF(W1442&gt;=VLOOKUP(D1442,SLAMatrix,3,FALSE),"Yes",IF(W1442&lt;VLOOKUP(D1442,SLAMatrix,2,FALSE),"No","Internal"))))</f>
        <v/>
      </c>
      <c r="AB1442" s="123" t="n"/>
      <c r="AC1442" s="123" t="n"/>
      <c r="AD1442" s="119" t="n"/>
      <c r="AE1442" s="125" t="n"/>
      <c r="AF1442" s="124">
        <f>MONTH(O1442)</f>
        <v/>
      </c>
      <c r="AG1442" s="124">
        <f>VLOOKUP(IFERROR(MID(AE1442,1,(FIND(",",AE1442,1)-1)),AE1442),Facility_Region_Mapping,2,FALSE)</f>
        <v/>
      </c>
      <c r="AH1442" s="124" t="n"/>
      <c r="AI1442" s="124">
        <f>IF(C1442&lt;&gt;"",IF(M1442="ESM User",getInterfaceName($C1442),"NA"),"")</f>
        <v/>
      </c>
      <c r="AJ1442" s="116">
        <f>IF(Q1442&lt;&gt;"",DATE(YEAR(Q1442), MONTH(Q1442), DAY(Q1442)),"")</f>
        <v/>
      </c>
      <c r="AK1442" s="130">
        <f>IF(Q1442&lt;&gt;0,Q1442-N1442,TODAY()-N1442)</f>
        <v/>
      </c>
      <c r="AL1442" s="112">
        <f>IF(F1442="Re-assigned",0,IF(H1442="Closed",0,IF(H1442="Service Restored",0,IF(H1442="",0,1))))</f>
        <v/>
      </c>
      <c r="AM1442" s="124">
        <f>IF(AL1442=0,"",IF(AK1442&gt;20.99,"Aged","Non-Aged"))</f>
        <v/>
      </c>
      <c r="AN1442" s="112">
        <f>IF(Q1442&lt;&gt;"",MONTH(Q1442),"")</f>
        <v/>
      </c>
      <c r="AO1442" s="112">
        <f>IFERROR(VALUE(V1442),0)</f>
        <v/>
      </c>
    </row>
    <row customFormat="1" customHeight="1" ht="29.25" r="1443" s="112" spans="1:41">
      <c r="A1443" s="127" t="n"/>
      <c r="B1443" s="113" t="n"/>
      <c r="C1443" s="127" t="n"/>
      <c r="D1443" s="127" t="n"/>
      <c r="E1443" s="114">
        <f>IF(F1443 &lt;&gt; "",VLOOKUP(F1443,CategoryLookup,2,FALSE), "")</f>
        <v/>
      </c>
      <c r="F1443" s="126" t="n"/>
      <c r="G1443" s="127" t="n"/>
      <c r="H1443" s="127" t="n"/>
      <c r="I1443" s="127" t="n"/>
      <c r="J1443" s="127" t="n"/>
      <c r="K1443" s="127" t="n"/>
      <c r="L1443" s="127" t="n"/>
      <c r="M1443" s="127" t="n"/>
      <c r="N1443" s="120" t="n"/>
      <c r="O1443" s="120" t="n"/>
      <c r="P1443" s="120" t="n"/>
      <c r="Q1443" s="120" t="n"/>
      <c r="R1443" s="121" t="n"/>
      <c r="S1443" s="121" t="n"/>
      <c r="T1443" s="121" t="n"/>
      <c r="U1443" s="121" t="n"/>
      <c r="V1443" s="117">
        <f>IF(P1443="NA","NA",IF(P1443&lt;&gt;"",TEXT(P1443-N1443,"[h].mm"),""))</f>
        <v/>
      </c>
      <c r="W1443" s="118">
        <f>IF(AND(R1443="",S1443=""),"",R1443+S1443)</f>
        <v/>
      </c>
      <c r="X1443" s="116">
        <f>IF(O1443&lt;&gt;"",DATE(YEAR(O1443), MONTH(O1443), DAY(O1443)),"")</f>
        <v/>
      </c>
      <c r="Y1443" s="122" t="n"/>
      <c r="Z1443" s="123" t="n"/>
      <c r="AA1443" s="117">
        <f>IF(F1443="Re-assigned","NA",IF(W1443="","",IF(W1443&gt;=VLOOKUP(D1443,SLAMatrix,3,FALSE),"Yes",IF(W1443&lt;VLOOKUP(D1443,SLAMatrix,2,FALSE),"No","Internal"))))</f>
        <v/>
      </c>
      <c r="AB1443" s="123" t="n"/>
      <c r="AC1443" s="123" t="n"/>
      <c r="AD1443" s="119" t="n"/>
      <c r="AE1443" s="125" t="n"/>
      <c r="AF1443" s="124">
        <f>MONTH(O1443)</f>
        <v/>
      </c>
      <c r="AG1443" s="124">
        <f>VLOOKUP(IFERROR(MID(AE1443,1,(FIND(",",AE1443,1)-1)),AE1443),Facility_Region_Mapping,2,FALSE)</f>
        <v/>
      </c>
      <c r="AH1443" s="124" t="n"/>
      <c r="AI1443" s="124">
        <f>IF(C1443&lt;&gt;"",IF(M1443="ESM User",getInterfaceName($C1443),"NA"),"")</f>
        <v/>
      </c>
      <c r="AJ1443" s="116">
        <f>IF(Q1443&lt;&gt;"",DATE(YEAR(Q1443), MONTH(Q1443), DAY(Q1443)),"")</f>
        <v/>
      </c>
      <c r="AK1443" s="130">
        <f>IF(Q1443&lt;&gt;0,Q1443-N1443,TODAY()-N1443)</f>
        <v/>
      </c>
      <c r="AL1443" s="112">
        <f>IF(F1443="Re-assigned",0,IF(H1443="Closed",0,IF(H1443="Service Restored",0,IF(H1443="",0,1))))</f>
        <v/>
      </c>
      <c r="AM1443" s="124">
        <f>IF(AL1443=0,"",IF(AK1443&gt;20.99,"Aged","Non-Aged"))</f>
        <v/>
      </c>
      <c r="AN1443" s="112">
        <f>IF(Q1443&lt;&gt;"",MONTH(Q1443),"")</f>
        <v/>
      </c>
      <c r="AO1443" s="112">
        <f>IFERROR(VALUE(V1443),0)</f>
        <v/>
      </c>
    </row>
    <row customFormat="1" customHeight="1" ht="29.25" r="1444" s="112" spans="1:41">
      <c r="A1444" s="127" t="n"/>
      <c r="B1444" s="113" t="n"/>
      <c r="C1444" s="127" t="n"/>
      <c r="D1444" s="127" t="n"/>
      <c r="E1444" s="114">
        <f>IF(F1444 &lt;&gt; "",VLOOKUP(F1444,CategoryLookup,2,FALSE), "")</f>
        <v/>
      </c>
      <c r="F1444" s="126" t="n"/>
      <c r="G1444" s="127" t="n"/>
      <c r="H1444" s="127" t="n"/>
      <c r="I1444" s="127" t="n"/>
      <c r="J1444" s="127" t="n"/>
      <c r="K1444" s="127" t="n"/>
      <c r="L1444" s="127" t="n"/>
      <c r="M1444" s="127" t="n"/>
      <c r="N1444" s="120" t="n"/>
      <c r="O1444" s="120" t="n"/>
      <c r="P1444" s="120" t="n"/>
      <c r="Q1444" s="120" t="n"/>
      <c r="R1444" s="121" t="n"/>
      <c r="S1444" s="121" t="n"/>
      <c r="T1444" s="121" t="n"/>
      <c r="U1444" s="121" t="n"/>
      <c r="V1444" s="117">
        <f>IF(P1444="NA","NA",IF(P1444&lt;&gt;"",TEXT(P1444-N1444,"[h].mm"),""))</f>
        <v/>
      </c>
      <c r="W1444" s="118">
        <f>IF(AND(R1444="",S1444=""),"",R1444+S1444)</f>
        <v/>
      </c>
      <c r="X1444" s="116">
        <f>IF(O1444&lt;&gt;"",DATE(YEAR(O1444), MONTH(O1444), DAY(O1444)),"")</f>
        <v/>
      </c>
      <c r="Y1444" s="122" t="n"/>
      <c r="Z1444" s="123" t="n"/>
      <c r="AA1444" s="117">
        <f>IF(F1444="Re-assigned","NA",IF(W1444="","",IF(W1444&gt;=VLOOKUP(D1444,SLAMatrix,3,FALSE),"Yes",IF(W1444&lt;VLOOKUP(D1444,SLAMatrix,2,FALSE),"No","Internal"))))</f>
        <v/>
      </c>
      <c r="AB1444" s="123" t="n"/>
      <c r="AC1444" s="123" t="n"/>
      <c r="AD1444" s="119" t="n"/>
      <c r="AE1444" s="125" t="n"/>
      <c r="AF1444" s="124">
        <f>MONTH(O1444)</f>
        <v/>
      </c>
      <c r="AG1444" s="124">
        <f>VLOOKUP(IFERROR(MID(AE1444,1,(FIND(",",AE1444,1)-1)),AE1444),Facility_Region_Mapping,2,FALSE)</f>
        <v/>
      </c>
      <c r="AH1444" s="124" t="n"/>
      <c r="AI1444" s="124">
        <f>IF(C1444&lt;&gt;"",IF(M1444="ESM User",getInterfaceName($C1444),"NA"),"")</f>
        <v/>
      </c>
      <c r="AJ1444" s="116">
        <f>IF(Q1444&lt;&gt;"",DATE(YEAR(Q1444), MONTH(Q1444), DAY(Q1444)),"")</f>
        <v/>
      </c>
      <c r="AK1444" s="130">
        <f>IF(Q1444&lt;&gt;0,Q1444-N1444,TODAY()-N1444)</f>
        <v/>
      </c>
      <c r="AL1444" s="112">
        <f>IF(F1444="Re-assigned",0,IF(H1444="Closed",0,IF(H1444="Service Restored",0,IF(H1444="",0,1))))</f>
        <v/>
      </c>
      <c r="AM1444" s="124">
        <f>IF(AL1444=0,"",IF(AK1444&gt;20.99,"Aged","Non-Aged"))</f>
        <v/>
      </c>
      <c r="AN1444" s="112">
        <f>IF(Q1444&lt;&gt;"",MONTH(Q1444),"")</f>
        <v/>
      </c>
      <c r="AO1444" s="112">
        <f>IFERROR(VALUE(V1444),0)</f>
        <v/>
      </c>
    </row>
    <row customFormat="1" customHeight="1" ht="29.25" r="1445" s="112" spans="1:41">
      <c r="A1445" s="127" t="n"/>
      <c r="B1445" s="113" t="n"/>
      <c r="C1445" s="127" t="n"/>
      <c r="D1445" s="127" t="n"/>
      <c r="E1445" s="114">
        <f>IF(F1445 &lt;&gt; "",VLOOKUP(F1445,CategoryLookup,2,FALSE), "")</f>
        <v/>
      </c>
      <c r="F1445" s="126" t="n"/>
      <c r="G1445" s="127" t="n"/>
      <c r="H1445" s="127" t="n"/>
      <c r="I1445" s="127" t="n"/>
      <c r="J1445" s="127" t="n"/>
      <c r="K1445" s="127" t="n"/>
      <c r="L1445" s="127" t="n"/>
      <c r="M1445" s="127" t="n"/>
      <c r="N1445" s="120" t="n"/>
      <c r="O1445" s="120" t="n"/>
      <c r="P1445" s="120" t="n"/>
      <c r="Q1445" s="120" t="n"/>
      <c r="R1445" s="121" t="n"/>
      <c r="S1445" s="121" t="n"/>
      <c r="T1445" s="121" t="n"/>
      <c r="U1445" s="121" t="n"/>
      <c r="V1445" s="117">
        <f>IF(P1445="NA","NA",IF(P1445&lt;&gt;"",TEXT(P1445-N1445,"[h].mm"),""))</f>
        <v/>
      </c>
      <c r="W1445" s="118">
        <f>IF(AND(R1445="",S1445=""),"",R1445+S1445)</f>
        <v/>
      </c>
      <c r="X1445" s="116">
        <f>IF(O1445&lt;&gt;"",DATE(YEAR(O1445), MONTH(O1445), DAY(O1445)),"")</f>
        <v/>
      </c>
      <c r="Y1445" s="122" t="n"/>
      <c r="Z1445" s="123" t="n"/>
      <c r="AA1445" s="117">
        <f>IF(F1445="Re-assigned","NA",IF(W1445="","",IF(W1445&gt;=VLOOKUP(D1445,SLAMatrix,3,FALSE),"Yes",IF(W1445&lt;VLOOKUP(D1445,SLAMatrix,2,FALSE),"No","Internal"))))</f>
        <v/>
      </c>
      <c r="AB1445" s="123" t="n"/>
      <c r="AC1445" s="123" t="n"/>
      <c r="AD1445" s="119" t="n"/>
      <c r="AE1445" s="125" t="n"/>
      <c r="AF1445" s="124">
        <f>MONTH(O1445)</f>
        <v/>
      </c>
      <c r="AG1445" s="124">
        <f>VLOOKUP(IFERROR(MID(AE1445,1,(FIND(",",AE1445,1)-1)),AE1445),Facility_Region_Mapping,2,FALSE)</f>
        <v/>
      </c>
      <c r="AH1445" s="124" t="n"/>
      <c r="AI1445" s="124">
        <f>IF(C1445&lt;&gt;"",IF(M1445="ESM User",getInterfaceName($C1445),"NA"),"")</f>
        <v/>
      </c>
      <c r="AJ1445" s="116">
        <f>IF(Q1445&lt;&gt;"",DATE(YEAR(Q1445), MONTH(Q1445), DAY(Q1445)),"")</f>
        <v/>
      </c>
      <c r="AK1445" s="130">
        <f>IF(Q1445&lt;&gt;0,Q1445-N1445,TODAY()-N1445)</f>
        <v/>
      </c>
      <c r="AL1445" s="112">
        <f>IF(F1445="Re-assigned",0,IF(H1445="Closed",0,IF(H1445="Service Restored",0,IF(H1445="",0,1))))</f>
        <v/>
      </c>
      <c r="AM1445" s="124">
        <f>IF(AL1445=0,"",IF(AK1445&gt;20.99,"Aged","Non-Aged"))</f>
        <v/>
      </c>
      <c r="AN1445" s="112">
        <f>IF(Q1445&lt;&gt;"",MONTH(Q1445),"")</f>
        <v/>
      </c>
      <c r="AO1445" s="112">
        <f>IFERROR(VALUE(V1445),0)</f>
        <v/>
      </c>
    </row>
    <row customFormat="1" customHeight="1" ht="29.25" r="1446" s="112" spans="1:41">
      <c r="A1446" s="127" t="n"/>
      <c r="B1446" s="113" t="n"/>
      <c r="C1446" s="127" t="n"/>
      <c r="D1446" s="127" t="n"/>
      <c r="E1446" s="114">
        <f>IF(F1446 &lt;&gt; "",VLOOKUP(F1446,CategoryLookup,2,FALSE), "")</f>
        <v/>
      </c>
      <c r="F1446" s="126" t="n"/>
      <c r="G1446" s="127" t="n"/>
      <c r="H1446" s="127" t="n"/>
      <c r="I1446" s="127" t="n"/>
      <c r="J1446" s="127" t="n"/>
      <c r="K1446" s="127" t="n"/>
      <c r="L1446" s="127" t="n"/>
      <c r="M1446" s="127" t="n"/>
      <c r="N1446" s="120" t="n"/>
      <c r="O1446" s="120" t="n"/>
      <c r="P1446" s="120" t="n"/>
      <c r="Q1446" s="120" t="n"/>
      <c r="R1446" s="121" t="n"/>
      <c r="S1446" s="121" t="n"/>
      <c r="T1446" s="121" t="n"/>
      <c r="U1446" s="121" t="n"/>
      <c r="V1446" s="117">
        <f>IF(P1446="NA","NA",IF(P1446&lt;&gt;"",TEXT(P1446-N1446,"[h].mm"),""))</f>
        <v/>
      </c>
      <c r="W1446" s="118">
        <f>IF(AND(R1446="",S1446=""),"",R1446+S1446)</f>
        <v/>
      </c>
      <c r="X1446" s="116">
        <f>IF(O1446&lt;&gt;"",DATE(YEAR(O1446), MONTH(O1446), DAY(O1446)),"")</f>
        <v/>
      </c>
      <c r="Y1446" s="122" t="n"/>
      <c r="Z1446" s="123" t="n"/>
      <c r="AA1446" s="117">
        <f>IF(F1446="Re-assigned","NA",IF(W1446="","",IF(W1446&gt;=VLOOKUP(D1446,SLAMatrix,3,FALSE),"Yes",IF(W1446&lt;VLOOKUP(D1446,SLAMatrix,2,FALSE),"No","Internal"))))</f>
        <v/>
      </c>
      <c r="AB1446" s="123" t="n"/>
      <c r="AC1446" s="123" t="n"/>
      <c r="AD1446" s="119" t="n"/>
      <c r="AE1446" s="125" t="n"/>
      <c r="AF1446" s="124">
        <f>MONTH(O1446)</f>
        <v/>
      </c>
      <c r="AG1446" s="124">
        <f>VLOOKUP(IFERROR(MID(AE1446,1,(FIND(",",AE1446,1)-1)),AE1446),Facility_Region_Mapping,2,FALSE)</f>
        <v/>
      </c>
      <c r="AH1446" s="124" t="n"/>
      <c r="AI1446" s="124">
        <f>IF(C1446&lt;&gt;"",IF(M1446="ESM User",getInterfaceName($C1446),"NA"),"")</f>
        <v/>
      </c>
      <c r="AJ1446" s="116">
        <f>IF(Q1446&lt;&gt;"",DATE(YEAR(Q1446), MONTH(Q1446), DAY(Q1446)),"")</f>
        <v/>
      </c>
      <c r="AK1446" s="130">
        <f>IF(Q1446&lt;&gt;0,Q1446-N1446,TODAY()-N1446)</f>
        <v/>
      </c>
      <c r="AL1446" s="112">
        <f>IF(F1446="Re-assigned",0,IF(H1446="Closed",0,IF(H1446="Service Restored",0,IF(H1446="",0,1))))</f>
        <v/>
      </c>
      <c r="AM1446" s="124">
        <f>IF(AL1446=0,"",IF(AK1446&gt;20.99,"Aged","Non-Aged"))</f>
        <v/>
      </c>
      <c r="AN1446" s="112">
        <f>IF(Q1446&lt;&gt;"",MONTH(Q1446),"")</f>
        <v/>
      </c>
      <c r="AO1446" s="112">
        <f>IFERROR(VALUE(V1446),0)</f>
        <v/>
      </c>
    </row>
    <row customFormat="1" customHeight="1" ht="29.25" r="1447" s="112" spans="1:41">
      <c r="A1447" s="127" t="n"/>
      <c r="B1447" s="113" t="n"/>
      <c r="C1447" s="127" t="n"/>
      <c r="D1447" s="127" t="n"/>
      <c r="E1447" s="114">
        <f>IF(F1447 &lt;&gt; "",VLOOKUP(F1447,CategoryLookup,2,FALSE), "")</f>
        <v/>
      </c>
      <c r="F1447" s="126" t="n"/>
      <c r="G1447" s="127" t="n"/>
      <c r="H1447" s="127" t="n"/>
      <c r="I1447" s="127" t="n"/>
      <c r="J1447" s="127" t="n"/>
      <c r="K1447" s="127" t="n"/>
      <c r="L1447" s="127" t="n"/>
      <c r="M1447" s="127" t="n"/>
      <c r="N1447" s="120" t="n"/>
      <c r="O1447" s="120" t="n"/>
      <c r="P1447" s="120" t="n"/>
      <c r="Q1447" s="120" t="n"/>
      <c r="R1447" s="121" t="n"/>
      <c r="S1447" s="121" t="n"/>
      <c r="T1447" s="121" t="n"/>
      <c r="U1447" s="121" t="n"/>
      <c r="V1447" s="117">
        <f>IF(P1447="NA","NA",IF(P1447&lt;&gt;"",TEXT(P1447-N1447,"[h].mm"),""))</f>
        <v/>
      </c>
      <c r="W1447" s="118">
        <f>IF(AND(R1447="",S1447=""),"",R1447+S1447)</f>
        <v/>
      </c>
      <c r="X1447" s="116">
        <f>IF(O1447&lt;&gt;"",DATE(YEAR(O1447), MONTH(O1447), DAY(O1447)),"")</f>
        <v/>
      </c>
      <c r="Y1447" s="122" t="n"/>
      <c r="Z1447" s="123" t="n"/>
      <c r="AA1447" s="117">
        <f>IF(F1447="Re-assigned","NA",IF(W1447="","",IF(W1447&gt;=VLOOKUP(D1447,SLAMatrix,3,FALSE),"Yes",IF(W1447&lt;VLOOKUP(D1447,SLAMatrix,2,FALSE),"No","Internal"))))</f>
        <v/>
      </c>
      <c r="AB1447" s="123" t="n"/>
      <c r="AC1447" s="123" t="n"/>
      <c r="AD1447" s="119" t="n"/>
      <c r="AE1447" s="125" t="n"/>
      <c r="AF1447" s="124">
        <f>MONTH(O1447)</f>
        <v/>
      </c>
      <c r="AG1447" s="124">
        <f>VLOOKUP(IFERROR(MID(AE1447,1,(FIND(",",AE1447,1)-1)),AE1447),Facility_Region_Mapping,2,FALSE)</f>
        <v/>
      </c>
      <c r="AH1447" s="124" t="n"/>
      <c r="AI1447" s="124">
        <f>IF(C1447&lt;&gt;"",IF(M1447="ESM User",getInterfaceName($C1447),"NA"),"")</f>
        <v/>
      </c>
      <c r="AJ1447" s="116">
        <f>IF(Q1447&lt;&gt;"",DATE(YEAR(Q1447), MONTH(Q1447), DAY(Q1447)),"")</f>
        <v/>
      </c>
      <c r="AK1447" s="130">
        <f>IF(Q1447&lt;&gt;0,Q1447-N1447,TODAY()-N1447)</f>
        <v/>
      </c>
      <c r="AL1447" s="112">
        <f>IF(F1447="Re-assigned",0,IF(H1447="Closed",0,IF(H1447="Service Restored",0,IF(H1447="",0,1))))</f>
        <v/>
      </c>
      <c r="AM1447" s="124">
        <f>IF(AL1447=0,"",IF(AK1447&gt;20.99,"Aged","Non-Aged"))</f>
        <v/>
      </c>
      <c r="AN1447" s="112">
        <f>IF(Q1447&lt;&gt;"",MONTH(Q1447),"")</f>
        <v/>
      </c>
      <c r="AO1447" s="112">
        <f>IFERROR(VALUE(V1447),0)</f>
        <v/>
      </c>
    </row>
    <row customFormat="1" customHeight="1" ht="29.25" r="1448" s="112" spans="1:41">
      <c r="A1448" s="127" t="n"/>
      <c r="B1448" s="113" t="n"/>
      <c r="C1448" s="127" t="n"/>
      <c r="D1448" s="127" t="n"/>
      <c r="E1448" s="114">
        <f>IF(F1448 &lt;&gt; "",VLOOKUP(F1448,CategoryLookup,2,FALSE), "")</f>
        <v/>
      </c>
      <c r="F1448" s="126" t="n"/>
      <c r="G1448" s="127" t="n"/>
      <c r="H1448" s="127" t="n"/>
      <c r="I1448" s="127" t="n"/>
      <c r="J1448" s="127" t="n"/>
      <c r="K1448" s="127" t="n"/>
      <c r="L1448" s="127" t="n"/>
      <c r="M1448" s="127" t="n"/>
      <c r="N1448" s="120" t="n"/>
      <c r="O1448" s="120" t="n"/>
      <c r="P1448" s="120" t="n"/>
      <c r="Q1448" s="120" t="n"/>
      <c r="R1448" s="121" t="n"/>
      <c r="S1448" s="121" t="n"/>
      <c r="T1448" s="121" t="n"/>
      <c r="U1448" s="121" t="n"/>
      <c r="V1448" s="117">
        <f>IF(P1448="NA","NA",IF(P1448&lt;&gt;"",TEXT(P1448-N1448,"[h].mm"),""))</f>
        <v/>
      </c>
      <c r="W1448" s="118">
        <f>IF(AND(R1448="",S1448=""),"",R1448+S1448)</f>
        <v/>
      </c>
      <c r="X1448" s="116">
        <f>IF(O1448&lt;&gt;"",DATE(YEAR(O1448), MONTH(O1448), DAY(O1448)),"")</f>
        <v/>
      </c>
      <c r="Y1448" s="122" t="n"/>
      <c r="Z1448" s="123" t="n"/>
      <c r="AA1448" s="117">
        <f>IF(F1448="Re-assigned","NA",IF(W1448="","",IF(W1448&gt;=VLOOKUP(D1448,SLAMatrix,3,FALSE),"Yes",IF(W1448&lt;VLOOKUP(D1448,SLAMatrix,2,FALSE),"No","Internal"))))</f>
        <v/>
      </c>
      <c r="AB1448" s="123" t="n"/>
      <c r="AC1448" s="123" t="n"/>
      <c r="AD1448" s="119" t="n"/>
      <c r="AE1448" s="125" t="n"/>
      <c r="AF1448" s="124">
        <f>MONTH(O1448)</f>
        <v/>
      </c>
      <c r="AG1448" s="124">
        <f>VLOOKUP(IFERROR(MID(AE1448,1,(FIND(",",AE1448,1)-1)),AE1448),Facility_Region_Mapping,2,FALSE)</f>
        <v/>
      </c>
      <c r="AH1448" s="124" t="n"/>
      <c r="AI1448" s="124">
        <f>IF(C1448&lt;&gt;"",IF(M1448="ESM User",getInterfaceName($C1448),"NA"),"")</f>
        <v/>
      </c>
      <c r="AJ1448" s="116">
        <f>IF(Q1448&lt;&gt;"",DATE(YEAR(Q1448), MONTH(Q1448), DAY(Q1448)),"")</f>
        <v/>
      </c>
      <c r="AK1448" s="130">
        <f>IF(Q1448&lt;&gt;0,Q1448-N1448,TODAY()-N1448)</f>
        <v/>
      </c>
      <c r="AL1448" s="112">
        <f>IF(F1448="Re-assigned",0,IF(H1448="Closed",0,IF(H1448="Service Restored",0,IF(H1448="",0,1))))</f>
        <v/>
      </c>
      <c r="AM1448" s="124">
        <f>IF(AL1448=0,"",IF(AK1448&gt;20.99,"Aged","Non-Aged"))</f>
        <v/>
      </c>
      <c r="AN1448" s="112">
        <f>IF(Q1448&lt;&gt;"",MONTH(Q1448),"")</f>
        <v/>
      </c>
      <c r="AO1448" s="112">
        <f>IFERROR(VALUE(V1448),0)</f>
        <v/>
      </c>
    </row>
    <row customFormat="1" customHeight="1" ht="29.25" r="1449" s="112" spans="1:41">
      <c r="A1449" s="127" t="n"/>
      <c r="B1449" s="113" t="n"/>
      <c r="C1449" s="127" t="n"/>
      <c r="D1449" s="127" t="n"/>
      <c r="E1449" s="114">
        <f>IF(F1449 &lt;&gt; "",VLOOKUP(F1449,CategoryLookup,2,FALSE), "")</f>
        <v/>
      </c>
      <c r="F1449" s="126" t="n"/>
      <c r="G1449" s="127" t="n"/>
      <c r="H1449" s="127" t="n"/>
      <c r="I1449" s="127" t="n"/>
      <c r="J1449" s="127" t="n"/>
      <c r="K1449" s="127" t="n"/>
      <c r="L1449" s="127" t="n"/>
      <c r="M1449" s="127" t="n"/>
      <c r="N1449" s="120" t="n"/>
      <c r="O1449" s="120" t="n"/>
      <c r="P1449" s="120" t="n"/>
      <c r="Q1449" s="120" t="n"/>
      <c r="R1449" s="121" t="n"/>
      <c r="S1449" s="121" t="n"/>
      <c r="T1449" s="121" t="n"/>
      <c r="U1449" s="121" t="n"/>
      <c r="V1449" s="117">
        <f>IF(P1449="NA","NA",IF(P1449&lt;&gt;"",TEXT(P1449-N1449,"[h].mm"),""))</f>
        <v/>
      </c>
      <c r="W1449" s="118">
        <f>IF(AND(R1449="",S1449=""),"",R1449+S1449)</f>
        <v/>
      </c>
      <c r="X1449" s="116">
        <f>IF(O1449&lt;&gt;"",DATE(YEAR(O1449), MONTH(O1449), DAY(O1449)),"")</f>
        <v/>
      </c>
      <c r="Y1449" s="122" t="n"/>
      <c r="Z1449" s="123" t="n"/>
      <c r="AA1449" s="117">
        <f>IF(F1449="Re-assigned","NA",IF(W1449="","",IF(W1449&gt;=VLOOKUP(D1449,SLAMatrix,3,FALSE),"Yes",IF(W1449&lt;VLOOKUP(D1449,SLAMatrix,2,FALSE),"No","Internal"))))</f>
        <v/>
      </c>
      <c r="AB1449" s="123" t="n"/>
      <c r="AC1449" s="123" t="n"/>
      <c r="AD1449" s="119" t="n"/>
      <c r="AE1449" s="125" t="n"/>
      <c r="AF1449" s="124">
        <f>MONTH(O1449)</f>
        <v/>
      </c>
      <c r="AG1449" s="124">
        <f>VLOOKUP(IFERROR(MID(AE1449,1,(FIND(",",AE1449,1)-1)),AE1449),Facility_Region_Mapping,2,FALSE)</f>
        <v/>
      </c>
      <c r="AH1449" s="124" t="n"/>
      <c r="AI1449" s="124">
        <f>IF(C1449&lt;&gt;"",IF(M1449="ESM User",getInterfaceName($C1449),"NA"),"")</f>
        <v/>
      </c>
      <c r="AJ1449" s="116">
        <f>IF(Q1449&lt;&gt;"",DATE(YEAR(Q1449), MONTH(Q1449), DAY(Q1449)),"")</f>
        <v/>
      </c>
      <c r="AK1449" s="130">
        <f>IF(Q1449&lt;&gt;0,Q1449-N1449,TODAY()-N1449)</f>
        <v/>
      </c>
      <c r="AL1449" s="112">
        <f>IF(F1449="Re-assigned",0,IF(H1449="Closed",0,IF(H1449="Service Restored",0,IF(H1449="",0,1))))</f>
        <v/>
      </c>
      <c r="AM1449" s="124">
        <f>IF(AL1449=0,"",IF(AK1449&gt;20.99,"Aged","Non-Aged"))</f>
        <v/>
      </c>
      <c r="AN1449" s="112">
        <f>IF(Q1449&lt;&gt;"",MONTH(Q1449),"")</f>
        <v/>
      </c>
      <c r="AO1449" s="112">
        <f>IFERROR(VALUE(V1449),0)</f>
        <v/>
      </c>
    </row>
    <row customFormat="1" customHeight="1" ht="29.25" r="1450" s="112" spans="1:41">
      <c r="A1450" s="127" t="n"/>
      <c r="B1450" s="113" t="n"/>
      <c r="C1450" s="127" t="n"/>
      <c r="D1450" s="127" t="n"/>
      <c r="E1450" s="114">
        <f>IF(F1450 &lt;&gt; "",VLOOKUP(F1450,CategoryLookup,2,FALSE), "")</f>
        <v/>
      </c>
      <c r="F1450" s="126" t="n"/>
      <c r="G1450" s="127" t="n"/>
      <c r="H1450" s="127" t="n"/>
      <c r="I1450" s="127" t="n"/>
      <c r="J1450" s="127" t="n"/>
      <c r="K1450" s="127" t="n"/>
      <c r="L1450" s="127" t="n"/>
      <c r="M1450" s="127" t="n"/>
      <c r="N1450" s="120" t="n"/>
      <c r="O1450" s="120" t="n"/>
      <c r="P1450" s="120" t="n"/>
      <c r="Q1450" s="120" t="n"/>
      <c r="R1450" s="121" t="n"/>
      <c r="S1450" s="121" t="n"/>
      <c r="T1450" s="121" t="n"/>
      <c r="U1450" s="121" t="n"/>
      <c r="V1450" s="117">
        <f>IF(P1450="NA","NA",IF(P1450&lt;&gt;"",TEXT(P1450-N1450,"[h].mm"),""))</f>
        <v/>
      </c>
      <c r="W1450" s="118">
        <f>IF(AND(R1450="",S1450=""),"",R1450+S1450)</f>
        <v/>
      </c>
      <c r="X1450" s="116">
        <f>IF(O1450&lt;&gt;"",DATE(YEAR(O1450), MONTH(O1450), DAY(O1450)),"")</f>
        <v/>
      </c>
      <c r="Y1450" s="122" t="n"/>
      <c r="Z1450" s="123" t="n"/>
      <c r="AA1450" s="117">
        <f>IF(F1450="Re-assigned","NA",IF(W1450="","",IF(W1450&gt;=VLOOKUP(D1450,SLAMatrix,3,FALSE),"Yes",IF(W1450&lt;VLOOKUP(D1450,SLAMatrix,2,FALSE),"No","Internal"))))</f>
        <v/>
      </c>
      <c r="AB1450" s="123" t="n"/>
      <c r="AC1450" s="123" t="n"/>
      <c r="AD1450" s="119" t="n"/>
      <c r="AE1450" s="125" t="n"/>
      <c r="AF1450" s="124">
        <f>MONTH(O1450)</f>
        <v/>
      </c>
      <c r="AG1450" s="124">
        <f>VLOOKUP(IFERROR(MID(AE1450,1,(FIND(",",AE1450,1)-1)),AE1450),Facility_Region_Mapping,2,FALSE)</f>
        <v/>
      </c>
      <c r="AH1450" s="124" t="n"/>
      <c r="AI1450" s="124">
        <f>IF(C1450&lt;&gt;"",IF(M1450="ESM User",getInterfaceName($C1450),"NA"),"")</f>
        <v/>
      </c>
      <c r="AJ1450" s="116">
        <f>IF(Q1450&lt;&gt;"",DATE(YEAR(Q1450), MONTH(Q1450), DAY(Q1450)),"")</f>
        <v/>
      </c>
      <c r="AK1450" s="130">
        <f>IF(Q1450&lt;&gt;0,Q1450-N1450,TODAY()-N1450)</f>
        <v/>
      </c>
      <c r="AL1450" s="112">
        <f>IF(F1450="Re-assigned",0,IF(H1450="Closed",0,IF(H1450="Service Restored",0,IF(H1450="",0,1))))</f>
        <v/>
      </c>
      <c r="AM1450" s="124">
        <f>IF(AL1450=0,"",IF(AK1450&gt;20.99,"Aged","Non-Aged"))</f>
        <v/>
      </c>
      <c r="AN1450" s="112">
        <f>IF(Q1450&lt;&gt;"",MONTH(Q1450),"")</f>
        <v/>
      </c>
      <c r="AO1450" s="112">
        <f>IFERROR(VALUE(V1450),0)</f>
        <v/>
      </c>
    </row>
    <row customFormat="1" customHeight="1" ht="29.25" r="1451" s="112" spans="1:41">
      <c r="A1451" s="127" t="n"/>
      <c r="B1451" s="113" t="n"/>
      <c r="C1451" s="127" t="n"/>
      <c r="D1451" s="127" t="n"/>
      <c r="E1451" s="114">
        <f>IF(F1451 &lt;&gt; "",VLOOKUP(F1451,CategoryLookup,2,FALSE), "")</f>
        <v/>
      </c>
      <c r="F1451" s="126" t="n"/>
      <c r="G1451" s="127" t="n"/>
      <c r="H1451" s="127" t="n"/>
      <c r="I1451" s="127" t="n"/>
      <c r="J1451" s="127" t="n"/>
      <c r="K1451" s="127" t="n"/>
      <c r="L1451" s="127" t="n"/>
      <c r="M1451" s="127" t="n"/>
      <c r="N1451" s="120" t="n"/>
      <c r="O1451" s="120" t="n"/>
      <c r="P1451" s="120" t="n"/>
      <c r="Q1451" s="120" t="n"/>
      <c r="R1451" s="121" t="n"/>
      <c r="S1451" s="121" t="n"/>
      <c r="T1451" s="121" t="n"/>
      <c r="U1451" s="121" t="n"/>
      <c r="V1451" s="117">
        <f>IF(P1451="NA","NA",IF(P1451&lt;&gt;"",TEXT(P1451-N1451,"[h].mm"),""))</f>
        <v/>
      </c>
      <c r="W1451" s="118">
        <f>IF(AND(R1451="",S1451=""),"",R1451+S1451)</f>
        <v/>
      </c>
      <c r="X1451" s="116">
        <f>IF(O1451&lt;&gt;"",DATE(YEAR(O1451), MONTH(O1451), DAY(O1451)),"")</f>
        <v/>
      </c>
      <c r="Y1451" s="122" t="n"/>
      <c r="Z1451" s="123" t="n"/>
      <c r="AA1451" s="117">
        <f>IF(F1451="Re-assigned","NA",IF(W1451="","",IF(W1451&gt;=VLOOKUP(D1451,SLAMatrix,3,FALSE),"Yes",IF(W1451&lt;VLOOKUP(D1451,SLAMatrix,2,FALSE),"No","Internal"))))</f>
        <v/>
      </c>
      <c r="AB1451" s="123" t="n"/>
      <c r="AC1451" s="123" t="n"/>
      <c r="AD1451" s="119" t="n"/>
      <c r="AE1451" s="125" t="n"/>
      <c r="AF1451" s="124">
        <f>MONTH(O1451)</f>
        <v/>
      </c>
      <c r="AG1451" s="124">
        <f>VLOOKUP(IFERROR(MID(AE1451,1,(FIND(",",AE1451,1)-1)),AE1451),Facility_Region_Mapping,2,FALSE)</f>
        <v/>
      </c>
      <c r="AH1451" s="124" t="n"/>
      <c r="AI1451" s="124">
        <f>IF(C1451&lt;&gt;"",IF(M1451="ESM User",getInterfaceName($C1451),"NA"),"")</f>
        <v/>
      </c>
      <c r="AJ1451" s="116">
        <f>IF(Q1451&lt;&gt;"",DATE(YEAR(Q1451), MONTH(Q1451), DAY(Q1451)),"")</f>
        <v/>
      </c>
      <c r="AK1451" s="130">
        <f>IF(Q1451&lt;&gt;0,Q1451-N1451,TODAY()-N1451)</f>
        <v/>
      </c>
      <c r="AL1451" s="112">
        <f>IF(F1451="Re-assigned",0,IF(H1451="Closed",0,IF(H1451="Service Restored",0,IF(H1451="",0,1))))</f>
        <v/>
      </c>
      <c r="AM1451" s="124">
        <f>IF(AL1451=0,"",IF(AK1451&gt;20.99,"Aged","Non-Aged"))</f>
        <v/>
      </c>
      <c r="AN1451" s="112">
        <f>IF(Q1451&lt;&gt;"",MONTH(Q1451),"")</f>
        <v/>
      </c>
      <c r="AO1451" s="112">
        <f>IFERROR(VALUE(V1451),0)</f>
        <v/>
      </c>
    </row>
    <row customFormat="1" customHeight="1" ht="29.25" r="1452" s="112" spans="1:41">
      <c r="A1452" s="127" t="n"/>
      <c r="B1452" s="113" t="n"/>
      <c r="C1452" s="127" t="n"/>
      <c r="D1452" s="127" t="n"/>
      <c r="E1452" s="114">
        <f>IF(F1452 &lt;&gt; "",VLOOKUP(F1452,CategoryLookup,2,FALSE), "")</f>
        <v/>
      </c>
      <c r="F1452" s="126" t="n"/>
      <c r="G1452" s="127" t="n"/>
      <c r="H1452" s="127" t="n"/>
      <c r="I1452" s="127" t="n"/>
      <c r="J1452" s="127" t="n"/>
      <c r="K1452" s="127" t="n"/>
      <c r="L1452" s="127" t="n"/>
      <c r="M1452" s="127" t="n"/>
      <c r="N1452" s="120" t="n"/>
      <c r="O1452" s="120" t="n"/>
      <c r="P1452" s="120" t="n"/>
      <c r="Q1452" s="120" t="n"/>
      <c r="R1452" s="121" t="n"/>
      <c r="S1452" s="121" t="n"/>
      <c r="T1452" s="121" t="n"/>
      <c r="U1452" s="121" t="n"/>
      <c r="V1452" s="117">
        <f>IF(P1452="NA","NA",IF(P1452&lt;&gt;"",TEXT(P1452-N1452,"[h].mm"),""))</f>
        <v/>
      </c>
      <c r="W1452" s="118">
        <f>IF(AND(R1452="",S1452=""),"",R1452+S1452)</f>
        <v/>
      </c>
      <c r="X1452" s="116">
        <f>IF(O1452&lt;&gt;"",DATE(YEAR(O1452), MONTH(O1452), DAY(O1452)),"")</f>
        <v/>
      </c>
      <c r="Y1452" s="122" t="n"/>
      <c r="Z1452" s="123" t="n"/>
      <c r="AA1452" s="117">
        <f>IF(F1452="Re-assigned","NA",IF(W1452="","",IF(W1452&gt;=VLOOKUP(D1452,SLAMatrix,3,FALSE),"Yes",IF(W1452&lt;VLOOKUP(D1452,SLAMatrix,2,FALSE),"No","Internal"))))</f>
        <v/>
      </c>
      <c r="AB1452" s="123" t="n"/>
      <c r="AC1452" s="123" t="n"/>
      <c r="AD1452" s="119" t="n"/>
      <c r="AE1452" s="125" t="n"/>
      <c r="AF1452" s="124">
        <f>MONTH(O1452)</f>
        <v/>
      </c>
      <c r="AG1452" s="124">
        <f>VLOOKUP(IFERROR(MID(AE1452,1,(FIND(",",AE1452,1)-1)),AE1452),Facility_Region_Mapping,2,FALSE)</f>
        <v/>
      </c>
      <c r="AH1452" s="124" t="n"/>
      <c r="AI1452" s="124">
        <f>IF(C1452&lt;&gt;"",IF(M1452="ESM User",getInterfaceName($C1452),"NA"),"")</f>
        <v/>
      </c>
      <c r="AJ1452" s="116">
        <f>IF(Q1452&lt;&gt;"",DATE(YEAR(Q1452), MONTH(Q1452), DAY(Q1452)),"")</f>
        <v/>
      </c>
      <c r="AK1452" s="130">
        <f>IF(Q1452&lt;&gt;0,Q1452-N1452,TODAY()-N1452)</f>
        <v/>
      </c>
      <c r="AL1452" s="112">
        <f>IF(F1452="Re-assigned",0,IF(H1452="Closed",0,IF(H1452="Service Restored",0,IF(H1452="",0,1))))</f>
        <v/>
      </c>
      <c r="AM1452" s="124">
        <f>IF(AL1452=0,"",IF(AK1452&gt;20.99,"Aged","Non-Aged"))</f>
        <v/>
      </c>
      <c r="AN1452" s="112">
        <f>IF(Q1452&lt;&gt;"",MONTH(Q1452),"")</f>
        <v/>
      </c>
      <c r="AO1452" s="112">
        <f>IFERROR(VALUE(V1452),0)</f>
        <v/>
      </c>
    </row>
    <row customFormat="1" customHeight="1" ht="29.25" r="1453" s="112" spans="1:41">
      <c r="A1453" s="127" t="n"/>
      <c r="B1453" s="113" t="n"/>
      <c r="C1453" s="127" t="n"/>
      <c r="D1453" s="127" t="n"/>
      <c r="E1453" s="114">
        <f>IF(F1453 &lt;&gt; "",VLOOKUP(F1453,CategoryLookup,2,FALSE), "")</f>
        <v/>
      </c>
      <c r="F1453" s="126" t="n"/>
      <c r="G1453" s="127" t="n"/>
      <c r="H1453" s="127" t="n"/>
      <c r="I1453" s="127" t="n"/>
      <c r="J1453" s="127" t="n"/>
      <c r="K1453" s="127" t="n"/>
      <c r="L1453" s="127" t="n"/>
      <c r="M1453" s="127" t="n"/>
      <c r="N1453" s="120" t="n"/>
      <c r="O1453" s="120" t="n"/>
      <c r="P1453" s="120" t="n"/>
      <c r="Q1453" s="120" t="n"/>
      <c r="R1453" s="121" t="n"/>
      <c r="S1453" s="121" t="n"/>
      <c r="T1453" s="121" t="n"/>
      <c r="U1453" s="121" t="n"/>
      <c r="V1453" s="117">
        <f>IF(P1453="NA","NA",IF(P1453&lt;&gt;"",TEXT(P1453-N1453,"[h].mm"),""))</f>
        <v/>
      </c>
      <c r="W1453" s="118">
        <f>IF(AND(R1453="",S1453=""),"",R1453+S1453)</f>
        <v/>
      </c>
      <c r="X1453" s="116">
        <f>IF(O1453&lt;&gt;"",DATE(YEAR(O1453), MONTH(O1453), DAY(O1453)),"")</f>
        <v/>
      </c>
      <c r="Y1453" s="122" t="n"/>
      <c r="Z1453" s="123" t="n"/>
      <c r="AA1453" s="117">
        <f>IF(F1453="Re-assigned","NA",IF(W1453="","",IF(W1453&gt;=VLOOKUP(D1453,SLAMatrix,3,FALSE),"Yes",IF(W1453&lt;VLOOKUP(D1453,SLAMatrix,2,FALSE),"No","Internal"))))</f>
        <v/>
      </c>
      <c r="AB1453" s="123" t="n"/>
      <c r="AC1453" s="123" t="n"/>
      <c r="AD1453" s="119" t="n"/>
      <c r="AE1453" s="125" t="n"/>
      <c r="AF1453" s="124">
        <f>MONTH(O1453)</f>
        <v/>
      </c>
      <c r="AG1453" s="124">
        <f>VLOOKUP(IFERROR(MID(AE1453,1,(FIND(",",AE1453,1)-1)),AE1453),Facility_Region_Mapping,2,FALSE)</f>
        <v/>
      </c>
      <c r="AH1453" s="124" t="n"/>
      <c r="AI1453" s="124">
        <f>IF(C1453&lt;&gt;"",IF(M1453="ESM User",getInterfaceName($C1453),"NA"),"")</f>
        <v/>
      </c>
      <c r="AJ1453" s="116">
        <f>IF(Q1453&lt;&gt;"",DATE(YEAR(Q1453), MONTH(Q1453), DAY(Q1453)),"")</f>
        <v/>
      </c>
      <c r="AK1453" s="130">
        <f>IF(Q1453&lt;&gt;0,Q1453-N1453,TODAY()-N1453)</f>
        <v/>
      </c>
      <c r="AL1453" s="112">
        <f>IF(F1453="Re-assigned",0,IF(H1453="Closed",0,IF(H1453="Service Restored",0,IF(H1453="",0,1))))</f>
        <v/>
      </c>
      <c r="AM1453" s="124">
        <f>IF(AL1453=0,"",IF(AK1453&gt;20.99,"Aged","Non-Aged"))</f>
        <v/>
      </c>
      <c r="AN1453" s="112">
        <f>IF(Q1453&lt;&gt;"",MONTH(Q1453),"")</f>
        <v/>
      </c>
      <c r="AO1453" s="112">
        <f>IFERROR(VALUE(V1453),0)</f>
        <v/>
      </c>
    </row>
    <row customFormat="1" customHeight="1" ht="29.25" r="1454" s="112" spans="1:41">
      <c r="A1454" s="127" t="n"/>
      <c r="B1454" s="113" t="n"/>
      <c r="C1454" s="127" t="n"/>
      <c r="D1454" s="127" t="n"/>
      <c r="E1454" s="114">
        <f>IF(F1454 &lt;&gt; "",VLOOKUP(F1454,CategoryLookup,2,FALSE), "")</f>
        <v/>
      </c>
      <c r="F1454" s="126" t="n"/>
      <c r="G1454" s="127" t="n"/>
      <c r="H1454" s="127" t="n"/>
      <c r="I1454" s="127" t="n"/>
      <c r="J1454" s="127" t="n"/>
      <c r="K1454" s="127" t="n"/>
      <c r="L1454" s="127" t="n"/>
      <c r="M1454" s="127" t="n"/>
      <c r="N1454" s="120" t="n"/>
      <c r="O1454" s="120" t="n"/>
      <c r="P1454" s="120" t="n"/>
      <c r="Q1454" s="120" t="n"/>
      <c r="R1454" s="121" t="n"/>
      <c r="S1454" s="121" t="n"/>
      <c r="T1454" s="121" t="n"/>
      <c r="U1454" s="121" t="n"/>
      <c r="V1454" s="117">
        <f>IF(P1454="NA","NA",IF(P1454&lt;&gt;"",TEXT(P1454-N1454,"[h].mm"),""))</f>
        <v/>
      </c>
      <c r="W1454" s="118">
        <f>IF(AND(R1454="",S1454=""),"",R1454+S1454)</f>
        <v/>
      </c>
      <c r="X1454" s="116">
        <f>IF(O1454&lt;&gt;"",DATE(YEAR(O1454), MONTH(O1454), DAY(O1454)),"")</f>
        <v/>
      </c>
      <c r="Y1454" s="122" t="n"/>
      <c r="Z1454" s="123" t="n"/>
      <c r="AA1454" s="117">
        <f>IF(F1454="Re-assigned","NA",IF(W1454="","",IF(W1454&gt;=VLOOKUP(D1454,SLAMatrix,3,FALSE),"Yes",IF(W1454&lt;VLOOKUP(D1454,SLAMatrix,2,FALSE),"No","Internal"))))</f>
        <v/>
      </c>
      <c r="AB1454" s="123" t="n"/>
      <c r="AC1454" s="123" t="n"/>
      <c r="AD1454" s="119" t="n"/>
      <c r="AE1454" s="125" t="n"/>
      <c r="AF1454" s="124">
        <f>MONTH(O1454)</f>
        <v/>
      </c>
      <c r="AG1454" s="124">
        <f>VLOOKUP(IFERROR(MID(AE1454,1,(FIND(",",AE1454,1)-1)),AE1454),Facility_Region_Mapping,2,FALSE)</f>
        <v/>
      </c>
      <c r="AH1454" s="124" t="n"/>
      <c r="AI1454" s="124">
        <f>IF(C1454&lt;&gt;"",IF(M1454="ESM User",getInterfaceName($C1454),"NA"),"")</f>
        <v/>
      </c>
      <c r="AJ1454" s="116">
        <f>IF(Q1454&lt;&gt;"",DATE(YEAR(Q1454), MONTH(Q1454), DAY(Q1454)),"")</f>
        <v/>
      </c>
      <c r="AK1454" s="130">
        <f>IF(Q1454&lt;&gt;0,Q1454-N1454,TODAY()-N1454)</f>
        <v/>
      </c>
      <c r="AL1454" s="112">
        <f>IF(F1454="Re-assigned",0,IF(H1454="Closed",0,IF(H1454="Service Restored",0,IF(H1454="",0,1))))</f>
        <v/>
      </c>
      <c r="AM1454" s="124">
        <f>IF(AL1454=0,"",IF(AK1454&gt;20.99,"Aged","Non-Aged"))</f>
        <v/>
      </c>
      <c r="AN1454" s="112">
        <f>IF(Q1454&lt;&gt;"",MONTH(Q1454),"")</f>
        <v/>
      </c>
      <c r="AO1454" s="112">
        <f>IFERROR(VALUE(V1454),0)</f>
        <v/>
      </c>
    </row>
    <row customFormat="1" customHeight="1" ht="29.25" r="1455" s="112" spans="1:41">
      <c r="A1455" s="127" t="n"/>
      <c r="B1455" s="113" t="n"/>
      <c r="C1455" s="127" t="n"/>
      <c r="D1455" s="127" t="n"/>
      <c r="E1455" s="114">
        <f>IF(F1455 &lt;&gt; "",VLOOKUP(F1455,CategoryLookup,2,FALSE), "")</f>
        <v/>
      </c>
      <c r="F1455" s="126" t="n"/>
      <c r="G1455" s="127" t="n"/>
      <c r="H1455" s="127" t="n"/>
      <c r="I1455" s="127" t="n"/>
      <c r="J1455" s="127" t="n"/>
      <c r="K1455" s="127" t="n"/>
      <c r="L1455" s="127" t="n"/>
      <c r="M1455" s="127" t="n"/>
      <c r="N1455" s="120" t="n"/>
      <c r="O1455" s="120" t="n"/>
      <c r="P1455" s="120" t="n"/>
      <c r="Q1455" s="120" t="n"/>
      <c r="R1455" s="121" t="n"/>
      <c r="S1455" s="121" t="n"/>
      <c r="T1455" s="121" t="n"/>
      <c r="U1455" s="121" t="n"/>
      <c r="V1455" s="117">
        <f>IF(P1455="NA","NA",IF(P1455&lt;&gt;"",TEXT(P1455-N1455,"[h].mm"),""))</f>
        <v/>
      </c>
      <c r="W1455" s="118">
        <f>IF(AND(R1455="",S1455=""),"",R1455+S1455)</f>
        <v/>
      </c>
      <c r="X1455" s="116">
        <f>IF(O1455&lt;&gt;"",DATE(YEAR(O1455), MONTH(O1455), DAY(O1455)),"")</f>
        <v/>
      </c>
      <c r="Y1455" s="122" t="n"/>
      <c r="Z1455" s="123" t="n"/>
      <c r="AA1455" s="117">
        <f>IF(F1455="Re-assigned","NA",IF(W1455="","",IF(W1455&gt;=VLOOKUP(D1455,SLAMatrix,3,FALSE),"Yes",IF(W1455&lt;VLOOKUP(D1455,SLAMatrix,2,FALSE),"No","Internal"))))</f>
        <v/>
      </c>
      <c r="AB1455" s="123" t="n"/>
      <c r="AC1455" s="123" t="n"/>
      <c r="AD1455" s="119" t="n"/>
      <c r="AE1455" s="125" t="n"/>
      <c r="AF1455" s="124">
        <f>MONTH(O1455)</f>
        <v/>
      </c>
      <c r="AG1455" s="124">
        <f>VLOOKUP(IFERROR(MID(AE1455,1,(FIND(",",AE1455,1)-1)),AE1455),Facility_Region_Mapping,2,FALSE)</f>
        <v/>
      </c>
      <c r="AH1455" s="124" t="n"/>
      <c r="AI1455" s="124">
        <f>IF(C1455&lt;&gt;"",IF(M1455="ESM User",getInterfaceName($C1455),"NA"),"")</f>
        <v/>
      </c>
      <c r="AJ1455" s="116">
        <f>IF(Q1455&lt;&gt;"",DATE(YEAR(Q1455), MONTH(Q1455), DAY(Q1455)),"")</f>
        <v/>
      </c>
      <c r="AK1455" s="130">
        <f>IF(Q1455&lt;&gt;0,Q1455-N1455,TODAY()-N1455)</f>
        <v/>
      </c>
      <c r="AL1455" s="112">
        <f>IF(F1455="Re-assigned",0,IF(H1455="Closed",0,IF(H1455="Service Restored",0,IF(H1455="",0,1))))</f>
        <v/>
      </c>
      <c r="AM1455" s="124">
        <f>IF(AL1455=0,"",IF(AK1455&gt;20.99,"Aged","Non-Aged"))</f>
        <v/>
      </c>
      <c r="AN1455" s="112">
        <f>IF(Q1455&lt;&gt;"",MONTH(Q1455),"")</f>
        <v/>
      </c>
      <c r="AO1455" s="112">
        <f>IFERROR(VALUE(V1455),0)</f>
        <v/>
      </c>
    </row>
    <row customFormat="1" customHeight="1" ht="29.25" r="1456" s="112" spans="1:41">
      <c r="A1456" s="127" t="n"/>
      <c r="B1456" s="113" t="n"/>
      <c r="C1456" s="127" t="n"/>
      <c r="D1456" s="127" t="n"/>
      <c r="E1456" s="114">
        <f>IF(F1456 &lt;&gt; "",VLOOKUP(F1456,CategoryLookup,2,FALSE), "")</f>
        <v/>
      </c>
      <c r="F1456" s="126" t="n"/>
      <c r="G1456" s="127" t="n"/>
      <c r="H1456" s="127" t="n"/>
      <c r="I1456" s="127" t="n"/>
      <c r="J1456" s="127" t="n"/>
      <c r="K1456" s="127" t="n"/>
      <c r="L1456" s="127" t="n"/>
      <c r="M1456" s="127" t="n"/>
      <c r="N1456" s="120" t="n"/>
      <c r="O1456" s="120" t="n"/>
      <c r="P1456" s="120" t="n"/>
      <c r="Q1456" s="120" t="n"/>
      <c r="R1456" s="121" t="n"/>
      <c r="S1456" s="121" t="n"/>
      <c r="T1456" s="121" t="n"/>
      <c r="U1456" s="121" t="n"/>
      <c r="V1456" s="117">
        <f>IF(P1456="NA","NA",IF(P1456&lt;&gt;"",TEXT(P1456-N1456,"[h].mm"),""))</f>
        <v/>
      </c>
      <c r="W1456" s="118">
        <f>IF(AND(R1456="",S1456=""),"",R1456+S1456)</f>
        <v/>
      </c>
      <c r="X1456" s="116">
        <f>IF(O1456&lt;&gt;"",DATE(YEAR(O1456), MONTH(O1456), DAY(O1456)),"")</f>
        <v/>
      </c>
      <c r="Y1456" s="122" t="n"/>
      <c r="Z1456" s="123" t="n"/>
      <c r="AA1456" s="117">
        <f>IF(F1456="Re-assigned","NA",IF(W1456="","",IF(W1456&gt;=VLOOKUP(D1456,SLAMatrix,3,FALSE),"Yes",IF(W1456&lt;VLOOKUP(D1456,SLAMatrix,2,FALSE),"No","Internal"))))</f>
        <v/>
      </c>
      <c r="AB1456" s="123" t="n"/>
      <c r="AC1456" s="123" t="n"/>
      <c r="AD1456" s="119" t="n"/>
      <c r="AE1456" s="125" t="n"/>
      <c r="AF1456" s="124">
        <f>MONTH(O1456)</f>
        <v/>
      </c>
      <c r="AG1456" s="124">
        <f>VLOOKUP(IFERROR(MID(AE1456,1,(FIND(",",AE1456,1)-1)),AE1456),Facility_Region_Mapping,2,FALSE)</f>
        <v/>
      </c>
      <c r="AH1456" s="124" t="n"/>
      <c r="AI1456" s="124">
        <f>IF(C1456&lt;&gt;"",IF(M1456="ESM User",getInterfaceName($C1456),"NA"),"")</f>
        <v/>
      </c>
      <c r="AJ1456" s="116">
        <f>IF(Q1456&lt;&gt;"",DATE(YEAR(Q1456), MONTH(Q1456), DAY(Q1456)),"")</f>
        <v/>
      </c>
      <c r="AK1456" s="130">
        <f>IF(Q1456&lt;&gt;0,Q1456-N1456,TODAY()-N1456)</f>
        <v/>
      </c>
      <c r="AL1456" s="112">
        <f>IF(F1456="Re-assigned",0,IF(H1456="Closed",0,IF(H1456="Service Restored",0,IF(H1456="",0,1))))</f>
        <v/>
      </c>
      <c r="AM1456" s="124">
        <f>IF(AL1456=0,"",IF(AK1456&gt;20.99,"Aged","Non-Aged"))</f>
        <v/>
      </c>
      <c r="AN1456" s="112">
        <f>IF(Q1456&lt;&gt;"",MONTH(Q1456),"")</f>
        <v/>
      </c>
      <c r="AO1456" s="112">
        <f>IFERROR(VALUE(V1456),0)</f>
        <v/>
      </c>
    </row>
    <row customFormat="1" customHeight="1" ht="29.25" r="1457" s="112" spans="1:41">
      <c r="A1457" s="127" t="n"/>
      <c r="B1457" s="113" t="n"/>
      <c r="C1457" s="127" t="n"/>
      <c r="D1457" s="127" t="n"/>
      <c r="E1457" s="114">
        <f>IF(F1457 &lt;&gt; "",VLOOKUP(F1457,CategoryLookup,2,FALSE), "")</f>
        <v/>
      </c>
      <c r="F1457" s="126" t="n"/>
      <c r="G1457" s="127" t="n"/>
      <c r="H1457" s="127" t="n"/>
      <c r="I1457" s="127" t="n"/>
      <c r="J1457" s="127" t="n"/>
      <c r="K1457" s="127" t="n"/>
      <c r="L1457" s="127" t="n"/>
      <c r="M1457" s="127" t="n"/>
      <c r="N1457" s="120" t="n"/>
      <c r="O1457" s="120" t="n"/>
      <c r="P1457" s="120" t="n"/>
      <c r="Q1457" s="120" t="n"/>
      <c r="R1457" s="121" t="n"/>
      <c r="S1457" s="121" t="n"/>
      <c r="T1457" s="121" t="n"/>
      <c r="U1457" s="121" t="n"/>
      <c r="V1457" s="117">
        <f>IF(P1457="NA","NA",IF(P1457&lt;&gt;"",TEXT(P1457-N1457,"[h].mm"),""))</f>
        <v/>
      </c>
      <c r="W1457" s="118">
        <f>IF(AND(R1457="",S1457=""),"",R1457+S1457)</f>
        <v/>
      </c>
      <c r="X1457" s="116">
        <f>IF(O1457&lt;&gt;"",DATE(YEAR(O1457), MONTH(O1457), DAY(O1457)),"")</f>
        <v/>
      </c>
      <c r="Y1457" s="122" t="n"/>
      <c r="Z1457" s="123" t="n"/>
      <c r="AA1457" s="117">
        <f>IF(F1457="Re-assigned","NA",IF(W1457="","",IF(W1457&gt;=VLOOKUP(D1457,SLAMatrix,3,FALSE),"Yes",IF(W1457&lt;VLOOKUP(D1457,SLAMatrix,2,FALSE),"No","Internal"))))</f>
        <v/>
      </c>
      <c r="AB1457" s="123" t="n"/>
      <c r="AC1457" s="123" t="n"/>
      <c r="AD1457" s="119" t="n"/>
      <c r="AE1457" s="125" t="n"/>
      <c r="AF1457" s="124">
        <f>MONTH(O1457)</f>
        <v/>
      </c>
      <c r="AG1457" s="124">
        <f>VLOOKUP(IFERROR(MID(AE1457,1,(FIND(",",AE1457,1)-1)),AE1457),Facility_Region_Mapping,2,FALSE)</f>
        <v/>
      </c>
      <c r="AH1457" s="124" t="n"/>
      <c r="AI1457" s="124">
        <f>IF(C1457&lt;&gt;"",IF(M1457="ESM User",getInterfaceName($C1457),"NA"),"")</f>
        <v/>
      </c>
      <c r="AJ1457" s="116">
        <f>IF(Q1457&lt;&gt;"",DATE(YEAR(Q1457), MONTH(Q1457), DAY(Q1457)),"")</f>
        <v/>
      </c>
      <c r="AK1457" s="130">
        <f>IF(Q1457&lt;&gt;0,Q1457-N1457,TODAY()-N1457)</f>
        <v/>
      </c>
      <c r="AL1457" s="112">
        <f>IF(F1457="Re-assigned",0,IF(H1457="Closed",0,IF(H1457="Service Restored",0,IF(H1457="",0,1))))</f>
        <v/>
      </c>
      <c r="AM1457" s="124">
        <f>IF(AL1457=0,"",IF(AK1457&gt;20.99,"Aged","Non-Aged"))</f>
        <v/>
      </c>
      <c r="AN1457" s="112">
        <f>IF(Q1457&lt;&gt;"",MONTH(Q1457),"")</f>
        <v/>
      </c>
      <c r="AO1457" s="112">
        <f>IFERROR(VALUE(V1457),0)</f>
        <v/>
      </c>
    </row>
    <row customFormat="1" customHeight="1" ht="29.25" r="1458" s="112" spans="1:41">
      <c r="A1458" s="127" t="n"/>
      <c r="B1458" s="113" t="n"/>
      <c r="C1458" s="127" t="n"/>
      <c r="D1458" s="127" t="n"/>
      <c r="E1458" s="114">
        <f>IF(F1458 &lt;&gt; "",VLOOKUP(F1458,CategoryLookup,2,FALSE), "")</f>
        <v/>
      </c>
      <c r="F1458" s="126" t="n"/>
      <c r="G1458" s="127" t="n"/>
      <c r="H1458" s="127" t="n"/>
      <c r="I1458" s="127" t="n"/>
      <c r="J1458" s="127" t="n"/>
      <c r="K1458" s="127" t="n"/>
      <c r="L1458" s="127" t="n"/>
      <c r="M1458" s="127" t="n"/>
      <c r="N1458" s="120" t="n"/>
      <c r="O1458" s="120" t="n"/>
      <c r="P1458" s="120" t="n"/>
      <c r="Q1458" s="120" t="n"/>
      <c r="R1458" s="121" t="n"/>
      <c r="S1458" s="121" t="n"/>
      <c r="T1458" s="121" t="n"/>
      <c r="U1458" s="121" t="n"/>
      <c r="V1458" s="117">
        <f>IF(P1458="NA","NA",IF(P1458&lt;&gt;"",TEXT(P1458-N1458,"[h].mm"),""))</f>
        <v/>
      </c>
      <c r="W1458" s="118">
        <f>IF(AND(R1458="",S1458=""),"",R1458+S1458)</f>
        <v/>
      </c>
      <c r="X1458" s="116">
        <f>IF(O1458&lt;&gt;"",DATE(YEAR(O1458), MONTH(O1458), DAY(O1458)),"")</f>
        <v/>
      </c>
      <c r="Y1458" s="122" t="n"/>
      <c r="Z1458" s="123" t="n"/>
      <c r="AA1458" s="117">
        <f>IF(F1458="Re-assigned","NA",IF(W1458="","",IF(W1458&gt;=VLOOKUP(D1458,SLAMatrix,3,FALSE),"Yes",IF(W1458&lt;VLOOKUP(D1458,SLAMatrix,2,FALSE),"No","Internal"))))</f>
        <v/>
      </c>
      <c r="AB1458" s="123" t="n"/>
      <c r="AC1458" s="123" t="n"/>
      <c r="AD1458" s="119" t="n"/>
      <c r="AE1458" s="125" t="n"/>
      <c r="AF1458" s="124">
        <f>MONTH(O1458)</f>
        <v/>
      </c>
      <c r="AG1458" s="124">
        <f>VLOOKUP(IFERROR(MID(AE1458,1,(FIND(",",AE1458,1)-1)),AE1458),Facility_Region_Mapping,2,FALSE)</f>
        <v/>
      </c>
      <c r="AH1458" s="124" t="n"/>
      <c r="AI1458" s="124">
        <f>IF(C1458&lt;&gt;"",IF(M1458="ESM User",getInterfaceName($C1458),"NA"),"")</f>
        <v/>
      </c>
      <c r="AJ1458" s="116">
        <f>IF(Q1458&lt;&gt;"",DATE(YEAR(Q1458), MONTH(Q1458), DAY(Q1458)),"")</f>
        <v/>
      </c>
      <c r="AK1458" s="130">
        <f>IF(Q1458&lt;&gt;0,Q1458-N1458,TODAY()-N1458)</f>
        <v/>
      </c>
      <c r="AL1458" s="112">
        <f>IF(F1458="Re-assigned",0,IF(H1458="Closed",0,IF(H1458="Service Restored",0,IF(H1458="",0,1))))</f>
        <v/>
      </c>
      <c r="AM1458" s="124">
        <f>IF(AL1458=0,"",IF(AK1458&gt;20.99,"Aged","Non-Aged"))</f>
        <v/>
      </c>
      <c r="AN1458" s="112">
        <f>IF(Q1458&lt;&gt;"",MONTH(Q1458),"")</f>
        <v/>
      </c>
      <c r="AO1458" s="112">
        <f>IFERROR(VALUE(V1458),0)</f>
        <v/>
      </c>
    </row>
    <row customFormat="1" customHeight="1" ht="29.25" r="1459" s="112" spans="1:41">
      <c r="A1459" s="127" t="n"/>
      <c r="B1459" s="113" t="n"/>
      <c r="C1459" s="127" t="n"/>
      <c r="D1459" s="127" t="n"/>
      <c r="E1459" s="114">
        <f>IF(F1459 &lt;&gt; "",VLOOKUP(F1459,CategoryLookup,2,FALSE), "")</f>
        <v/>
      </c>
      <c r="F1459" s="126" t="n"/>
      <c r="G1459" s="127" t="n"/>
      <c r="H1459" s="127" t="n"/>
      <c r="I1459" s="127" t="n"/>
      <c r="J1459" s="127" t="n"/>
      <c r="K1459" s="127" t="n"/>
      <c r="L1459" s="127" t="n"/>
      <c r="M1459" s="127" t="n"/>
      <c r="N1459" s="120" t="n"/>
      <c r="O1459" s="120" t="n"/>
      <c r="P1459" s="120" t="n"/>
      <c r="Q1459" s="120" t="n"/>
      <c r="R1459" s="121" t="n"/>
      <c r="S1459" s="121" t="n"/>
      <c r="T1459" s="121" t="n"/>
      <c r="U1459" s="121" t="n"/>
      <c r="V1459" s="117">
        <f>IF(P1459="NA","NA",IF(P1459&lt;&gt;"",TEXT(P1459-N1459,"[h].mm"),""))</f>
        <v/>
      </c>
      <c r="W1459" s="118">
        <f>IF(AND(R1459="",S1459=""),"",R1459+S1459)</f>
        <v/>
      </c>
      <c r="X1459" s="116">
        <f>IF(O1459&lt;&gt;"",DATE(YEAR(O1459), MONTH(O1459), DAY(O1459)),"")</f>
        <v/>
      </c>
      <c r="Y1459" s="122" t="n"/>
      <c r="Z1459" s="123" t="n"/>
      <c r="AA1459" s="117">
        <f>IF(F1459="Re-assigned","NA",IF(W1459="","",IF(W1459&gt;=VLOOKUP(D1459,SLAMatrix,3,FALSE),"Yes",IF(W1459&lt;VLOOKUP(D1459,SLAMatrix,2,FALSE),"No","Internal"))))</f>
        <v/>
      </c>
      <c r="AB1459" s="123" t="n"/>
      <c r="AC1459" s="123" t="n"/>
      <c r="AD1459" s="119" t="n"/>
      <c r="AE1459" s="125" t="n"/>
      <c r="AF1459" s="124">
        <f>MONTH(O1459)</f>
        <v/>
      </c>
      <c r="AG1459" s="124">
        <f>VLOOKUP(IFERROR(MID(AE1459,1,(FIND(",",AE1459,1)-1)),AE1459),Facility_Region_Mapping,2,FALSE)</f>
        <v/>
      </c>
      <c r="AH1459" s="124" t="n"/>
      <c r="AI1459" s="124">
        <f>IF(C1459&lt;&gt;"",IF(M1459="ESM User",getInterfaceName($C1459),"NA"),"")</f>
        <v/>
      </c>
      <c r="AJ1459" s="116">
        <f>IF(Q1459&lt;&gt;"",DATE(YEAR(Q1459), MONTH(Q1459), DAY(Q1459)),"")</f>
        <v/>
      </c>
      <c r="AK1459" s="130">
        <f>IF(Q1459&lt;&gt;0,Q1459-N1459,TODAY()-N1459)</f>
        <v/>
      </c>
      <c r="AL1459" s="112">
        <f>IF(F1459="Re-assigned",0,IF(H1459="Closed",0,IF(H1459="Service Restored",0,IF(H1459="",0,1))))</f>
        <v/>
      </c>
      <c r="AM1459" s="124">
        <f>IF(AL1459=0,"",IF(AK1459&gt;20.99,"Aged","Non-Aged"))</f>
        <v/>
      </c>
      <c r="AN1459" s="112">
        <f>IF(Q1459&lt;&gt;"",MONTH(Q1459),"")</f>
        <v/>
      </c>
      <c r="AO1459" s="112">
        <f>IFERROR(VALUE(V1459),0)</f>
        <v/>
      </c>
    </row>
    <row customFormat="1" customHeight="1" ht="29.25" r="1460" s="112" spans="1:41">
      <c r="A1460" s="127" t="n"/>
      <c r="B1460" s="113" t="n"/>
      <c r="C1460" s="127" t="n"/>
      <c r="D1460" s="127" t="n"/>
      <c r="E1460" s="114">
        <f>IF(F1460 &lt;&gt; "",VLOOKUP(F1460,CategoryLookup,2,FALSE), "")</f>
        <v/>
      </c>
      <c r="F1460" s="126" t="n"/>
      <c r="G1460" s="127" t="n"/>
      <c r="H1460" s="127" t="n"/>
      <c r="I1460" s="127" t="n"/>
      <c r="J1460" s="127" t="n"/>
      <c r="K1460" s="127" t="n"/>
      <c r="L1460" s="127" t="n"/>
      <c r="M1460" s="127" t="n"/>
      <c r="N1460" s="120" t="n"/>
      <c r="O1460" s="120" t="n"/>
      <c r="P1460" s="120" t="n"/>
      <c r="Q1460" s="120" t="n"/>
      <c r="R1460" s="121" t="n"/>
      <c r="S1460" s="121" t="n"/>
      <c r="T1460" s="121" t="n"/>
      <c r="U1460" s="121" t="n"/>
      <c r="V1460" s="117">
        <f>IF(P1460="NA","NA",IF(P1460&lt;&gt;"",TEXT(P1460-N1460,"[h].mm"),""))</f>
        <v/>
      </c>
      <c r="W1460" s="118">
        <f>IF(AND(R1460="",S1460=""),"",R1460+S1460)</f>
        <v/>
      </c>
      <c r="X1460" s="116">
        <f>IF(O1460&lt;&gt;"",DATE(YEAR(O1460), MONTH(O1460), DAY(O1460)),"")</f>
        <v/>
      </c>
      <c r="Y1460" s="122" t="n"/>
      <c r="Z1460" s="123" t="n"/>
      <c r="AA1460" s="117">
        <f>IF(F1460="Re-assigned","NA",IF(W1460="","",IF(W1460&gt;=VLOOKUP(D1460,SLAMatrix,3,FALSE),"Yes",IF(W1460&lt;VLOOKUP(D1460,SLAMatrix,2,FALSE),"No","Internal"))))</f>
        <v/>
      </c>
      <c r="AB1460" s="123" t="n"/>
      <c r="AC1460" s="123" t="n"/>
      <c r="AD1460" s="119" t="n"/>
      <c r="AE1460" s="125" t="n"/>
      <c r="AF1460" s="124">
        <f>MONTH(O1460)</f>
        <v/>
      </c>
      <c r="AG1460" s="124">
        <f>VLOOKUP(IFERROR(MID(AE1460,1,(FIND(",",AE1460,1)-1)),AE1460),Facility_Region_Mapping,2,FALSE)</f>
        <v/>
      </c>
      <c r="AH1460" s="124" t="n"/>
      <c r="AI1460" s="124">
        <f>IF(C1460&lt;&gt;"",IF(M1460="ESM User",getInterfaceName($C1460),"NA"),"")</f>
        <v/>
      </c>
      <c r="AJ1460" s="116">
        <f>IF(Q1460&lt;&gt;"",DATE(YEAR(Q1460), MONTH(Q1460), DAY(Q1460)),"")</f>
        <v/>
      </c>
      <c r="AK1460" s="130">
        <f>IF(Q1460&lt;&gt;0,Q1460-N1460,TODAY()-N1460)</f>
        <v/>
      </c>
      <c r="AL1460" s="112">
        <f>IF(F1460="Re-assigned",0,IF(H1460="Closed",0,IF(H1460="Service Restored",0,IF(H1460="",0,1))))</f>
        <v/>
      </c>
      <c r="AM1460" s="124">
        <f>IF(AL1460=0,"",IF(AK1460&gt;20.99,"Aged","Non-Aged"))</f>
        <v/>
      </c>
      <c r="AN1460" s="112">
        <f>IF(Q1460&lt;&gt;"",MONTH(Q1460),"")</f>
        <v/>
      </c>
      <c r="AO1460" s="112">
        <f>IFERROR(VALUE(V1460),0)</f>
        <v/>
      </c>
    </row>
    <row customFormat="1" customHeight="1" ht="29.25" r="1461" s="112" spans="1:41">
      <c r="A1461" s="127" t="n"/>
      <c r="B1461" s="113" t="n"/>
      <c r="C1461" s="127" t="n"/>
      <c r="D1461" s="127" t="n"/>
      <c r="E1461" s="114">
        <f>IF(F1461 &lt;&gt; "",VLOOKUP(F1461,CategoryLookup,2,FALSE), "")</f>
        <v/>
      </c>
      <c r="F1461" s="126" t="n"/>
      <c r="G1461" s="127" t="n"/>
      <c r="H1461" s="127" t="n"/>
      <c r="I1461" s="127" t="n"/>
      <c r="J1461" s="127" t="n"/>
      <c r="K1461" s="127" t="n"/>
      <c r="L1461" s="127" t="n"/>
      <c r="M1461" s="127" t="n"/>
      <c r="N1461" s="120" t="n"/>
      <c r="O1461" s="120" t="n"/>
      <c r="P1461" s="120" t="n"/>
      <c r="Q1461" s="120" t="n"/>
      <c r="R1461" s="121" t="n"/>
      <c r="S1461" s="121" t="n"/>
      <c r="T1461" s="121" t="n"/>
      <c r="U1461" s="121" t="n"/>
      <c r="V1461" s="117">
        <f>IF(P1461="NA","NA",IF(P1461&lt;&gt;"",TEXT(P1461-N1461,"[h].mm"),""))</f>
        <v/>
      </c>
      <c r="W1461" s="118">
        <f>IF(AND(R1461="",S1461=""),"",R1461+S1461)</f>
        <v/>
      </c>
      <c r="X1461" s="116">
        <f>IF(O1461&lt;&gt;"",DATE(YEAR(O1461), MONTH(O1461), DAY(O1461)),"")</f>
        <v/>
      </c>
      <c r="Y1461" s="122" t="n"/>
      <c r="Z1461" s="123" t="n"/>
      <c r="AA1461" s="117">
        <f>IF(F1461="Re-assigned","NA",IF(W1461="","",IF(W1461&gt;=VLOOKUP(D1461,SLAMatrix,3,FALSE),"Yes",IF(W1461&lt;VLOOKUP(D1461,SLAMatrix,2,FALSE),"No","Internal"))))</f>
        <v/>
      </c>
      <c r="AB1461" s="123" t="n"/>
      <c r="AC1461" s="123" t="n"/>
      <c r="AD1461" s="119" t="n"/>
      <c r="AE1461" s="125" t="n"/>
      <c r="AF1461" s="124">
        <f>MONTH(O1461)</f>
        <v/>
      </c>
      <c r="AG1461" s="124">
        <f>VLOOKUP(IFERROR(MID(AE1461,1,(FIND(",",AE1461,1)-1)),AE1461),Facility_Region_Mapping,2,FALSE)</f>
        <v/>
      </c>
      <c r="AH1461" s="124" t="n"/>
      <c r="AI1461" s="124">
        <f>IF(C1461&lt;&gt;"",IF(M1461="ESM User",getInterfaceName($C1461),"NA"),"")</f>
        <v/>
      </c>
      <c r="AJ1461" s="116">
        <f>IF(Q1461&lt;&gt;"",DATE(YEAR(Q1461), MONTH(Q1461), DAY(Q1461)),"")</f>
        <v/>
      </c>
      <c r="AK1461" s="130">
        <f>IF(Q1461&lt;&gt;0,Q1461-N1461,TODAY()-N1461)</f>
        <v/>
      </c>
      <c r="AL1461" s="112">
        <f>IF(F1461="Re-assigned",0,IF(H1461="Closed",0,IF(H1461="Service Restored",0,IF(H1461="",0,1))))</f>
        <v/>
      </c>
      <c r="AM1461" s="124">
        <f>IF(AL1461=0,"",IF(AK1461&gt;20.99,"Aged","Non-Aged"))</f>
        <v/>
      </c>
      <c r="AN1461" s="112">
        <f>IF(Q1461&lt;&gt;"",MONTH(Q1461),"")</f>
        <v/>
      </c>
      <c r="AO1461" s="112">
        <f>IFERROR(VALUE(V1461),0)</f>
        <v/>
      </c>
    </row>
    <row customFormat="1" customHeight="1" ht="29.25" r="1462" s="112" spans="1:41">
      <c r="A1462" s="127" t="n"/>
      <c r="B1462" s="113" t="n"/>
      <c r="C1462" s="127" t="n"/>
      <c r="D1462" s="127" t="n"/>
      <c r="E1462" s="114">
        <f>IF(F1462 &lt;&gt; "",VLOOKUP(F1462,CategoryLookup,2,FALSE), "")</f>
        <v/>
      </c>
      <c r="F1462" s="126" t="n"/>
      <c r="G1462" s="127" t="n"/>
      <c r="H1462" s="127" t="n"/>
      <c r="I1462" s="127" t="n"/>
      <c r="J1462" s="127" t="n"/>
      <c r="K1462" s="127" t="n"/>
      <c r="L1462" s="127" t="n"/>
      <c r="M1462" s="127" t="n"/>
      <c r="N1462" s="120" t="n"/>
      <c r="O1462" s="120" t="n"/>
      <c r="P1462" s="120" t="n"/>
      <c r="Q1462" s="120" t="n"/>
      <c r="R1462" s="121" t="n"/>
      <c r="S1462" s="121" t="n"/>
      <c r="T1462" s="121" t="n"/>
      <c r="U1462" s="121" t="n"/>
      <c r="V1462" s="117">
        <f>IF(P1462="NA","NA",IF(P1462&lt;&gt;"",TEXT(P1462-N1462,"[h].mm"),""))</f>
        <v/>
      </c>
      <c r="W1462" s="118">
        <f>IF(AND(R1462="",S1462=""),"",R1462+S1462)</f>
        <v/>
      </c>
      <c r="X1462" s="116">
        <f>IF(O1462&lt;&gt;"",DATE(YEAR(O1462), MONTH(O1462), DAY(O1462)),"")</f>
        <v/>
      </c>
      <c r="Y1462" s="122" t="n"/>
      <c r="Z1462" s="123" t="n"/>
      <c r="AA1462" s="117">
        <f>IF(F1462="Re-assigned","NA",IF(W1462="","",IF(W1462&gt;=VLOOKUP(D1462,SLAMatrix,3,FALSE),"Yes",IF(W1462&lt;VLOOKUP(D1462,SLAMatrix,2,FALSE),"No","Internal"))))</f>
        <v/>
      </c>
      <c r="AB1462" s="123" t="n"/>
      <c r="AC1462" s="123" t="n"/>
      <c r="AD1462" s="119" t="n"/>
      <c r="AE1462" s="125" t="n"/>
      <c r="AF1462" s="124">
        <f>MONTH(O1462)</f>
        <v/>
      </c>
      <c r="AG1462" s="124">
        <f>VLOOKUP(IFERROR(MID(AE1462,1,(FIND(",",AE1462,1)-1)),AE1462),Facility_Region_Mapping,2,FALSE)</f>
        <v/>
      </c>
      <c r="AH1462" s="124" t="n"/>
      <c r="AI1462" s="124">
        <f>IF(C1462&lt;&gt;"",IF(M1462="ESM User",getInterfaceName($C1462),"NA"),"")</f>
        <v/>
      </c>
      <c r="AJ1462" s="116">
        <f>IF(Q1462&lt;&gt;"",DATE(YEAR(Q1462), MONTH(Q1462), DAY(Q1462)),"")</f>
        <v/>
      </c>
      <c r="AK1462" s="130">
        <f>IF(Q1462&lt;&gt;0,Q1462-N1462,TODAY()-N1462)</f>
        <v/>
      </c>
      <c r="AL1462" s="112">
        <f>IF(F1462="Re-assigned",0,IF(H1462="Closed",0,IF(H1462="Service Restored",0,IF(H1462="",0,1))))</f>
        <v/>
      </c>
      <c r="AM1462" s="124">
        <f>IF(AL1462=0,"",IF(AK1462&gt;20.99,"Aged","Non-Aged"))</f>
        <v/>
      </c>
      <c r="AN1462" s="112">
        <f>IF(Q1462&lt;&gt;"",MONTH(Q1462),"")</f>
        <v/>
      </c>
      <c r="AO1462" s="112">
        <f>IFERROR(VALUE(V1462),0)</f>
        <v/>
      </c>
    </row>
    <row customFormat="1" customHeight="1" ht="29.25" r="1463" s="112" spans="1:41">
      <c r="A1463" s="127" t="n"/>
      <c r="B1463" s="113" t="n"/>
      <c r="C1463" s="127" t="n"/>
      <c r="D1463" s="127" t="n"/>
      <c r="E1463" s="114">
        <f>IF(F1463 &lt;&gt; "",VLOOKUP(F1463,CategoryLookup,2,FALSE), "")</f>
        <v/>
      </c>
      <c r="F1463" s="126" t="n"/>
      <c r="G1463" s="127" t="n"/>
      <c r="H1463" s="127" t="n"/>
      <c r="I1463" s="127" t="n"/>
      <c r="J1463" s="127" t="n"/>
      <c r="K1463" s="127" t="n"/>
      <c r="L1463" s="127" t="n"/>
      <c r="M1463" s="127" t="n"/>
      <c r="N1463" s="120" t="n"/>
      <c r="O1463" s="120" t="n"/>
      <c r="P1463" s="120" t="n"/>
      <c r="Q1463" s="120" t="n"/>
      <c r="R1463" s="121" t="n"/>
      <c r="S1463" s="121" t="n"/>
      <c r="T1463" s="121" t="n"/>
      <c r="U1463" s="121" t="n"/>
      <c r="V1463" s="117">
        <f>IF(P1463="NA","NA",IF(P1463&lt;&gt;"",TEXT(P1463-N1463,"[h].mm"),""))</f>
        <v/>
      </c>
      <c r="W1463" s="118">
        <f>IF(AND(R1463="",S1463=""),"",R1463+S1463)</f>
        <v/>
      </c>
      <c r="X1463" s="116">
        <f>IF(O1463&lt;&gt;"",DATE(YEAR(O1463), MONTH(O1463), DAY(O1463)),"")</f>
        <v/>
      </c>
      <c r="Y1463" s="122" t="n"/>
      <c r="Z1463" s="123" t="n"/>
      <c r="AA1463" s="117">
        <f>IF(F1463="Re-assigned","NA",IF(W1463="","",IF(W1463&gt;=VLOOKUP(D1463,SLAMatrix,3,FALSE),"Yes",IF(W1463&lt;VLOOKUP(D1463,SLAMatrix,2,FALSE),"No","Internal"))))</f>
        <v/>
      </c>
      <c r="AB1463" s="123" t="n"/>
      <c r="AC1463" s="123" t="n"/>
      <c r="AD1463" s="119" t="n"/>
      <c r="AE1463" s="125" t="n"/>
      <c r="AF1463" s="124">
        <f>MONTH(O1463)</f>
        <v/>
      </c>
      <c r="AG1463" s="124">
        <f>VLOOKUP(IFERROR(MID(AE1463,1,(FIND(",",AE1463,1)-1)),AE1463),Facility_Region_Mapping,2,FALSE)</f>
        <v/>
      </c>
      <c r="AH1463" s="124" t="n"/>
      <c r="AI1463" s="124">
        <f>IF(C1463&lt;&gt;"",IF(M1463="ESM User",getInterfaceName($C1463),"NA"),"")</f>
        <v/>
      </c>
      <c r="AJ1463" s="116">
        <f>IF(Q1463&lt;&gt;"",DATE(YEAR(Q1463), MONTH(Q1463), DAY(Q1463)),"")</f>
        <v/>
      </c>
      <c r="AK1463" s="130">
        <f>IF(Q1463&lt;&gt;0,Q1463-N1463,TODAY()-N1463)</f>
        <v/>
      </c>
      <c r="AL1463" s="112">
        <f>IF(F1463="Re-assigned",0,IF(H1463="Closed",0,IF(H1463="Service Restored",0,IF(H1463="",0,1))))</f>
        <v/>
      </c>
      <c r="AM1463" s="124">
        <f>IF(AL1463=0,"",IF(AK1463&gt;20.99,"Aged","Non-Aged"))</f>
        <v/>
      </c>
      <c r="AN1463" s="112">
        <f>IF(Q1463&lt;&gt;"",MONTH(Q1463),"")</f>
        <v/>
      </c>
      <c r="AO1463" s="112">
        <f>IFERROR(VALUE(V1463),0)</f>
        <v/>
      </c>
    </row>
    <row customFormat="1" customHeight="1" ht="29.25" r="1464" s="112" spans="1:41">
      <c r="A1464" s="127" t="n"/>
      <c r="B1464" s="113" t="n"/>
      <c r="C1464" s="127" t="n"/>
      <c r="D1464" s="127" t="n"/>
      <c r="E1464" s="114">
        <f>IF(F1464 &lt;&gt; "",VLOOKUP(F1464,CategoryLookup,2,FALSE), "")</f>
        <v/>
      </c>
      <c r="F1464" s="126" t="n"/>
      <c r="G1464" s="127" t="n"/>
      <c r="H1464" s="127" t="n"/>
      <c r="I1464" s="127" t="n"/>
      <c r="J1464" s="127" t="n"/>
      <c r="K1464" s="127" t="n"/>
      <c r="L1464" s="127" t="n"/>
      <c r="M1464" s="127" t="n"/>
      <c r="N1464" s="120" t="n"/>
      <c r="O1464" s="120" t="n"/>
      <c r="P1464" s="120" t="n"/>
      <c r="Q1464" s="120" t="n"/>
      <c r="R1464" s="121" t="n"/>
      <c r="S1464" s="121" t="n"/>
      <c r="T1464" s="121" t="n"/>
      <c r="U1464" s="121" t="n"/>
      <c r="V1464" s="117">
        <f>IF(P1464="NA","NA",IF(P1464&lt;&gt;"",TEXT(P1464-N1464,"[h].mm"),""))</f>
        <v/>
      </c>
      <c r="W1464" s="118">
        <f>IF(AND(R1464="",S1464=""),"",R1464+S1464)</f>
        <v/>
      </c>
      <c r="X1464" s="116">
        <f>IF(O1464&lt;&gt;"",DATE(YEAR(O1464), MONTH(O1464), DAY(O1464)),"")</f>
        <v/>
      </c>
      <c r="Y1464" s="122" t="n"/>
      <c r="Z1464" s="123" t="n"/>
      <c r="AA1464" s="117">
        <f>IF(F1464="Re-assigned","NA",IF(W1464="","",IF(W1464&gt;=VLOOKUP(D1464,SLAMatrix,3,FALSE),"Yes",IF(W1464&lt;VLOOKUP(D1464,SLAMatrix,2,FALSE),"No","Internal"))))</f>
        <v/>
      </c>
      <c r="AB1464" s="123" t="n"/>
      <c r="AC1464" s="123" t="n"/>
      <c r="AD1464" s="119" t="n"/>
      <c r="AE1464" s="125" t="n"/>
      <c r="AF1464" s="124">
        <f>MONTH(O1464)</f>
        <v/>
      </c>
      <c r="AG1464" s="124">
        <f>VLOOKUP(IFERROR(MID(AE1464,1,(FIND(",",AE1464,1)-1)),AE1464),Facility_Region_Mapping,2,FALSE)</f>
        <v/>
      </c>
      <c r="AH1464" s="124" t="n"/>
      <c r="AI1464" s="124">
        <f>IF(C1464&lt;&gt;"",IF(M1464="ESM User",getInterfaceName($C1464),"NA"),"")</f>
        <v/>
      </c>
      <c r="AJ1464" s="116">
        <f>IF(Q1464&lt;&gt;"",DATE(YEAR(Q1464), MONTH(Q1464), DAY(Q1464)),"")</f>
        <v/>
      </c>
      <c r="AK1464" s="130">
        <f>IF(Q1464&lt;&gt;0,Q1464-N1464,TODAY()-N1464)</f>
        <v/>
      </c>
      <c r="AL1464" s="112">
        <f>IF(F1464="Re-assigned",0,IF(H1464="Closed",0,IF(H1464="Service Restored",0,IF(H1464="",0,1))))</f>
        <v/>
      </c>
      <c r="AM1464" s="124">
        <f>IF(AL1464=0,"",IF(AK1464&gt;20.99,"Aged","Non-Aged"))</f>
        <v/>
      </c>
      <c r="AN1464" s="112">
        <f>IF(Q1464&lt;&gt;"",MONTH(Q1464),"")</f>
        <v/>
      </c>
      <c r="AO1464" s="112">
        <f>IFERROR(VALUE(V1464),0)</f>
        <v/>
      </c>
    </row>
    <row customFormat="1" customHeight="1" ht="29.25" r="1465" s="112" spans="1:41">
      <c r="A1465" s="127" t="n"/>
      <c r="B1465" s="113" t="n"/>
      <c r="C1465" s="127" t="n"/>
      <c r="D1465" s="127" t="n"/>
      <c r="E1465" s="114">
        <f>IF(F1465 &lt;&gt; "",VLOOKUP(F1465,CategoryLookup,2,FALSE), "")</f>
        <v/>
      </c>
      <c r="F1465" s="126" t="n"/>
      <c r="G1465" s="127" t="n"/>
      <c r="H1465" s="127" t="n"/>
      <c r="I1465" s="127" t="n"/>
      <c r="J1465" s="127" t="n"/>
      <c r="K1465" s="127" t="n"/>
      <c r="L1465" s="127" t="n"/>
      <c r="M1465" s="127" t="n"/>
      <c r="N1465" s="120" t="n"/>
      <c r="O1465" s="120" t="n"/>
      <c r="P1465" s="120" t="n"/>
      <c r="Q1465" s="120" t="n"/>
      <c r="R1465" s="121" t="n"/>
      <c r="S1465" s="121" t="n"/>
      <c r="T1465" s="121" t="n"/>
      <c r="U1465" s="121" t="n"/>
      <c r="V1465" s="117">
        <f>IF(P1465="NA","NA",IF(P1465&lt;&gt;"",TEXT(P1465-N1465,"[h].mm"),""))</f>
        <v/>
      </c>
      <c r="W1465" s="118">
        <f>IF(AND(R1465="",S1465=""),"",R1465+S1465)</f>
        <v/>
      </c>
      <c r="X1465" s="116">
        <f>IF(O1465&lt;&gt;"",DATE(YEAR(O1465), MONTH(O1465), DAY(O1465)),"")</f>
        <v/>
      </c>
      <c r="Y1465" s="122" t="n"/>
      <c r="Z1465" s="123" t="n"/>
      <c r="AA1465" s="117">
        <f>IF(F1465="Re-assigned","NA",IF(W1465="","",IF(W1465&gt;=VLOOKUP(D1465,SLAMatrix,3,FALSE),"Yes",IF(W1465&lt;VLOOKUP(D1465,SLAMatrix,2,FALSE),"No","Internal"))))</f>
        <v/>
      </c>
      <c r="AB1465" s="123" t="n"/>
      <c r="AC1465" s="123" t="n"/>
      <c r="AD1465" s="119" t="n"/>
      <c r="AE1465" s="125" t="n"/>
      <c r="AF1465" s="124">
        <f>MONTH(O1465)</f>
        <v/>
      </c>
      <c r="AG1465" s="124">
        <f>VLOOKUP(IFERROR(MID(AE1465,1,(FIND(",",AE1465,1)-1)),AE1465),Facility_Region_Mapping,2,FALSE)</f>
        <v/>
      </c>
      <c r="AH1465" s="124" t="n"/>
      <c r="AI1465" s="124">
        <f>IF(C1465&lt;&gt;"",IF(M1465="ESM User",getInterfaceName($C1465),"NA"),"")</f>
        <v/>
      </c>
      <c r="AJ1465" s="116">
        <f>IF(Q1465&lt;&gt;"",DATE(YEAR(Q1465), MONTH(Q1465), DAY(Q1465)),"")</f>
        <v/>
      </c>
      <c r="AK1465" s="130">
        <f>IF(Q1465&lt;&gt;0,Q1465-N1465,TODAY()-N1465)</f>
        <v/>
      </c>
      <c r="AL1465" s="112">
        <f>IF(F1465="Re-assigned",0,IF(H1465="Closed",0,IF(H1465="Service Restored",0,IF(H1465="",0,1))))</f>
        <v/>
      </c>
      <c r="AM1465" s="124">
        <f>IF(AL1465=0,"",IF(AK1465&gt;20.99,"Aged","Non-Aged"))</f>
        <v/>
      </c>
      <c r="AN1465" s="112">
        <f>IF(Q1465&lt;&gt;"",MONTH(Q1465),"")</f>
        <v/>
      </c>
      <c r="AO1465" s="112">
        <f>IFERROR(VALUE(V1465),0)</f>
        <v/>
      </c>
    </row>
    <row customFormat="1" customHeight="1" ht="29.25" r="1466" s="112" spans="1:41">
      <c r="A1466" s="127" t="n"/>
      <c r="B1466" s="113" t="n"/>
      <c r="C1466" s="127" t="n"/>
      <c r="D1466" s="127" t="n"/>
      <c r="E1466" s="114">
        <f>IF(F1466 &lt;&gt; "",VLOOKUP(F1466,CategoryLookup,2,FALSE), "")</f>
        <v/>
      </c>
      <c r="F1466" s="126" t="n"/>
      <c r="G1466" s="127" t="n"/>
      <c r="H1466" s="127" t="n"/>
      <c r="I1466" s="127" t="n"/>
      <c r="J1466" s="127" t="n"/>
      <c r="K1466" s="127" t="n"/>
      <c r="L1466" s="127" t="n"/>
      <c r="M1466" s="127" t="n"/>
      <c r="N1466" s="120" t="n"/>
      <c r="O1466" s="120" t="n"/>
      <c r="P1466" s="120" t="n"/>
      <c r="Q1466" s="120" t="n"/>
      <c r="R1466" s="121" t="n"/>
      <c r="S1466" s="121" t="n"/>
      <c r="T1466" s="121" t="n"/>
      <c r="U1466" s="121" t="n"/>
      <c r="V1466" s="117">
        <f>IF(P1466="NA","NA",IF(P1466&lt;&gt;"",TEXT(P1466-N1466,"[h].mm"),""))</f>
        <v/>
      </c>
      <c r="W1466" s="118">
        <f>IF(AND(R1466="",S1466=""),"",R1466+S1466)</f>
        <v/>
      </c>
      <c r="X1466" s="116">
        <f>IF(O1466&lt;&gt;"",DATE(YEAR(O1466), MONTH(O1466), DAY(O1466)),"")</f>
        <v/>
      </c>
      <c r="Y1466" s="122" t="n"/>
      <c r="Z1466" s="123" t="n"/>
      <c r="AA1466" s="117">
        <f>IF(F1466="Re-assigned","NA",IF(W1466="","",IF(W1466&gt;=VLOOKUP(D1466,SLAMatrix,3,FALSE),"Yes",IF(W1466&lt;VLOOKUP(D1466,SLAMatrix,2,FALSE),"No","Internal"))))</f>
        <v/>
      </c>
      <c r="AB1466" s="123" t="n"/>
      <c r="AC1466" s="123" t="n"/>
      <c r="AD1466" s="119" t="n"/>
      <c r="AE1466" s="125" t="n"/>
      <c r="AF1466" s="124">
        <f>MONTH(O1466)</f>
        <v/>
      </c>
      <c r="AG1466" s="124">
        <f>VLOOKUP(IFERROR(MID(AE1466,1,(FIND(",",AE1466,1)-1)),AE1466),Facility_Region_Mapping,2,FALSE)</f>
        <v/>
      </c>
      <c r="AH1466" s="124" t="n"/>
      <c r="AI1466" s="124">
        <f>IF(C1466&lt;&gt;"",IF(M1466="ESM User",getInterfaceName($C1466),"NA"),"")</f>
        <v/>
      </c>
      <c r="AJ1466" s="116">
        <f>IF(Q1466&lt;&gt;"",DATE(YEAR(Q1466), MONTH(Q1466), DAY(Q1466)),"")</f>
        <v/>
      </c>
      <c r="AK1466" s="130">
        <f>IF(Q1466&lt;&gt;0,Q1466-N1466,TODAY()-N1466)</f>
        <v/>
      </c>
      <c r="AL1466" s="112">
        <f>IF(F1466="Re-assigned",0,IF(H1466="Closed",0,IF(H1466="Service Restored",0,IF(H1466="",0,1))))</f>
        <v/>
      </c>
      <c r="AM1466" s="124">
        <f>IF(AL1466=0,"",IF(AK1466&gt;20.99,"Aged","Non-Aged"))</f>
        <v/>
      </c>
      <c r="AN1466" s="112">
        <f>IF(Q1466&lt;&gt;"",MONTH(Q1466),"")</f>
        <v/>
      </c>
      <c r="AO1466" s="112">
        <f>IFERROR(VALUE(V1466),0)</f>
        <v/>
      </c>
    </row>
    <row customFormat="1" customHeight="1" ht="29.25" r="1467" s="112" spans="1:41">
      <c r="A1467" s="127" t="n"/>
      <c r="B1467" s="113" t="n"/>
      <c r="C1467" s="127" t="n"/>
      <c r="D1467" s="127" t="n"/>
      <c r="E1467" s="114">
        <f>IF(F1467 &lt;&gt; "",VLOOKUP(F1467,CategoryLookup,2,FALSE), "")</f>
        <v/>
      </c>
      <c r="F1467" s="126" t="n"/>
      <c r="G1467" s="127" t="n"/>
      <c r="H1467" s="127" t="n"/>
      <c r="I1467" s="127" t="n"/>
      <c r="J1467" s="127" t="n"/>
      <c r="K1467" s="127" t="n"/>
      <c r="L1467" s="127" t="n"/>
      <c r="M1467" s="127" t="n"/>
      <c r="N1467" s="120" t="n"/>
      <c r="O1467" s="120" t="n"/>
      <c r="P1467" s="120" t="n"/>
      <c r="Q1467" s="120" t="n"/>
      <c r="R1467" s="121" t="n"/>
      <c r="S1467" s="121" t="n"/>
      <c r="T1467" s="121" t="n"/>
      <c r="U1467" s="121" t="n"/>
      <c r="V1467" s="117">
        <f>IF(P1467="NA","NA",IF(P1467&lt;&gt;"",TEXT(P1467-N1467,"[h].mm"),""))</f>
        <v/>
      </c>
      <c r="W1467" s="118">
        <f>IF(AND(R1467="",S1467=""),"",R1467+S1467)</f>
        <v/>
      </c>
      <c r="X1467" s="116">
        <f>IF(O1467&lt;&gt;"",DATE(YEAR(O1467), MONTH(O1467), DAY(O1467)),"")</f>
        <v/>
      </c>
      <c r="Y1467" s="122" t="n"/>
      <c r="Z1467" s="123" t="n"/>
      <c r="AA1467" s="117">
        <f>IF(F1467="Re-assigned","NA",IF(W1467="","",IF(W1467&gt;=VLOOKUP(D1467,SLAMatrix,3,FALSE),"Yes",IF(W1467&lt;VLOOKUP(D1467,SLAMatrix,2,FALSE),"No","Internal"))))</f>
        <v/>
      </c>
      <c r="AB1467" s="123" t="n"/>
      <c r="AC1467" s="123" t="n"/>
      <c r="AD1467" s="119" t="n"/>
      <c r="AE1467" s="125" t="n"/>
      <c r="AF1467" s="124">
        <f>MONTH(O1467)</f>
        <v/>
      </c>
      <c r="AG1467" s="124">
        <f>VLOOKUP(IFERROR(MID(AE1467,1,(FIND(",",AE1467,1)-1)),AE1467),Facility_Region_Mapping,2,FALSE)</f>
        <v/>
      </c>
      <c r="AH1467" s="124" t="n"/>
      <c r="AI1467" s="124">
        <f>IF(C1467&lt;&gt;"",IF(M1467="ESM User",getInterfaceName($C1467),"NA"),"")</f>
        <v/>
      </c>
      <c r="AJ1467" s="116">
        <f>IF(Q1467&lt;&gt;"",DATE(YEAR(Q1467), MONTH(Q1467), DAY(Q1467)),"")</f>
        <v/>
      </c>
      <c r="AK1467" s="130">
        <f>IF(Q1467&lt;&gt;0,Q1467-N1467,TODAY()-N1467)</f>
        <v/>
      </c>
      <c r="AL1467" s="112">
        <f>IF(F1467="Re-assigned",0,IF(H1467="Closed",0,IF(H1467="Service Restored",0,IF(H1467="",0,1))))</f>
        <v/>
      </c>
      <c r="AM1467" s="124">
        <f>IF(AL1467=0,"",IF(AK1467&gt;20.99,"Aged","Non-Aged"))</f>
        <v/>
      </c>
      <c r="AN1467" s="112">
        <f>IF(Q1467&lt;&gt;"",MONTH(Q1467),"")</f>
        <v/>
      </c>
      <c r="AO1467" s="112">
        <f>IFERROR(VALUE(V1467),0)</f>
        <v/>
      </c>
    </row>
    <row customFormat="1" customHeight="1" ht="29.25" r="1468" s="112" spans="1:41">
      <c r="A1468" s="127" t="n"/>
      <c r="B1468" s="113" t="n"/>
      <c r="C1468" s="127" t="n"/>
      <c r="D1468" s="127" t="n"/>
      <c r="E1468" s="114">
        <f>IF(F1468 &lt;&gt; "",VLOOKUP(F1468,CategoryLookup,2,FALSE), "")</f>
        <v/>
      </c>
      <c r="F1468" s="126" t="n"/>
      <c r="G1468" s="127" t="n"/>
      <c r="H1468" s="127" t="n"/>
      <c r="I1468" s="127" t="n"/>
      <c r="J1468" s="127" t="n"/>
      <c r="K1468" s="127" t="n"/>
      <c r="L1468" s="127" t="n"/>
      <c r="M1468" s="127" t="n"/>
      <c r="N1468" s="120" t="n"/>
      <c r="O1468" s="120" t="n"/>
      <c r="P1468" s="120" t="n"/>
      <c r="Q1468" s="120" t="n"/>
      <c r="R1468" s="121" t="n"/>
      <c r="S1468" s="121" t="n"/>
      <c r="T1468" s="121" t="n"/>
      <c r="U1468" s="121" t="n"/>
      <c r="V1468" s="117">
        <f>IF(P1468="NA","NA",IF(P1468&lt;&gt;"",TEXT(P1468-N1468,"[h].mm"),""))</f>
        <v/>
      </c>
      <c r="W1468" s="118">
        <f>IF(AND(R1468="",S1468=""),"",R1468+S1468)</f>
        <v/>
      </c>
      <c r="X1468" s="116">
        <f>IF(O1468&lt;&gt;"",DATE(YEAR(O1468), MONTH(O1468), DAY(O1468)),"")</f>
        <v/>
      </c>
      <c r="Y1468" s="122" t="n"/>
      <c r="Z1468" s="123" t="n"/>
      <c r="AA1468" s="117">
        <f>IF(F1468="Re-assigned","NA",IF(W1468="","",IF(W1468&gt;=VLOOKUP(D1468,SLAMatrix,3,FALSE),"Yes",IF(W1468&lt;VLOOKUP(D1468,SLAMatrix,2,FALSE),"No","Internal"))))</f>
        <v/>
      </c>
      <c r="AB1468" s="123" t="n"/>
      <c r="AC1468" s="123" t="n"/>
      <c r="AD1468" s="119" t="n"/>
      <c r="AE1468" s="125" t="n"/>
      <c r="AF1468" s="124">
        <f>MONTH(O1468)</f>
        <v/>
      </c>
      <c r="AG1468" s="124">
        <f>VLOOKUP(IFERROR(MID(AE1468,1,(FIND(",",AE1468,1)-1)),AE1468),Facility_Region_Mapping,2,FALSE)</f>
        <v/>
      </c>
      <c r="AH1468" s="124" t="n"/>
      <c r="AI1468" s="124">
        <f>IF(C1468&lt;&gt;"",IF(M1468="ESM User",getInterfaceName($C1468),"NA"),"")</f>
        <v/>
      </c>
      <c r="AJ1468" s="116">
        <f>IF(Q1468&lt;&gt;"",DATE(YEAR(Q1468), MONTH(Q1468), DAY(Q1468)),"")</f>
        <v/>
      </c>
      <c r="AK1468" s="130">
        <f>IF(Q1468&lt;&gt;0,Q1468-N1468,TODAY()-N1468)</f>
        <v/>
      </c>
      <c r="AL1468" s="112">
        <f>IF(F1468="Re-assigned",0,IF(H1468="Closed",0,IF(H1468="Service Restored",0,IF(H1468="",0,1))))</f>
        <v/>
      </c>
      <c r="AM1468" s="124">
        <f>IF(AL1468=0,"",IF(AK1468&gt;20.99,"Aged","Non-Aged"))</f>
        <v/>
      </c>
      <c r="AN1468" s="112">
        <f>IF(Q1468&lt;&gt;"",MONTH(Q1468),"")</f>
        <v/>
      </c>
      <c r="AO1468" s="112">
        <f>IFERROR(VALUE(V1468),0)</f>
        <v/>
      </c>
    </row>
    <row customFormat="1" customHeight="1" ht="29.25" r="1469" s="112" spans="1:41">
      <c r="A1469" s="127" t="n"/>
      <c r="B1469" s="113" t="n"/>
      <c r="C1469" s="127" t="n"/>
      <c r="D1469" s="127" t="n"/>
      <c r="E1469" s="114">
        <f>IF(F1469 &lt;&gt; "",VLOOKUP(F1469,CategoryLookup,2,FALSE), "")</f>
        <v/>
      </c>
      <c r="F1469" s="126" t="n"/>
      <c r="G1469" s="127" t="n"/>
      <c r="H1469" s="127" t="n"/>
      <c r="I1469" s="127" t="n"/>
      <c r="J1469" s="127" t="n"/>
      <c r="K1469" s="127" t="n"/>
      <c r="L1469" s="127" t="n"/>
      <c r="M1469" s="127" t="n"/>
      <c r="N1469" s="120" t="n"/>
      <c r="O1469" s="120" t="n"/>
      <c r="P1469" s="120" t="n"/>
      <c r="Q1469" s="120" t="n"/>
      <c r="R1469" s="121" t="n"/>
      <c r="S1469" s="121" t="n"/>
      <c r="T1469" s="121" t="n"/>
      <c r="U1469" s="121" t="n"/>
      <c r="V1469" s="117">
        <f>IF(P1469="NA","NA",IF(P1469&lt;&gt;"",TEXT(P1469-N1469,"[h].mm"),""))</f>
        <v/>
      </c>
      <c r="W1469" s="118">
        <f>IF(AND(R1469="",S1469=""),"",R1469+S1469)</f>
        <v/>
      </c>
      <c r="X1469" s="116">
        <f>IF(O1469&lt;&gt;"",DATE(YEAR(O1469), MONTH(O1469), DAY(O1469)),"")</f>
        <v/>
      </c>
      <c r="Y1469" s="122" t="n"/>
      <c r="Z1469" s="123" t="n"/>
      <c r="AA1469" s="117">
        <f>IF(F1469="Re-assigned","NA",IF(W1469="","",IF(W1469&gt;=VLOOKUP(D1469,SLAMatrix,3,FALSE),"Yes",IF(W1469&lt;VLOOKUP(D1469,SLAMatrix,2,FALSE),"No","Internal"))))</f>
        <v/>
      </c>
      <c r="AB1469" s="123" t="n"/>
      <c r="AC1469" s="123" t="n"/>
      <c r="AD1469" s="119" t="n"/>
      <c r="AE1469" s="125" t="n"/>
      <c r="AF1469" s="124">
        <f>MONTH(O1469)</f>
        <v/>
      </c>
      <c r="AG1469" s="124">
        <f>VLOOKUP(IFERROR(MID(AE1469,1,(FIND(",",AE1469,1)-1)),AE1469),Facility_Region_Mapping,2,FALSE)</f>
        <v/>
      </c>
      <c r="AH1469" s="124" t="n"/>
      <c r="AI1469" s="124">
        <f>IF(C1469&lt;&gt;"",IF(M1469="ESM User",getInterfaceName($C1469),"NA"),"")</f>
        <v/>
      </c>
      <c r="AJ1469" s="116">
        <f>IF(Q1469&lt;&gt;"",DATE(YEAR(Q1469), MONTH(Q1469), DAY(Q1469)),"")</f>
        <v/>
      </c>
      <c r="AK1469" s="130">
        <f>IF(Q1469&lt;&gt;0,Q1469-N1469,TODAY()-N1469)</f>
        <v/>
      </c>
      <c r="AL1469" s="112">
        <f>IF(F1469="Re-assigned",0,IF(H1469="Closed",0,IF(H1469="Service Restored",0,IF(H1469="",0,1))))</f>
        <v/>
      </c>
      <c r="AM1469" s="124">
        <f>IF(AL1469=0,"",IF(AK1469&gt;20.99,"Aged","Non-Aged"))</f>
        <v/>
      </c>
      <c r="AN1469" s="112">
        <f>IF(Q1469&lt;&gt;"",MONTH(Q1469),"")</f>
        <v/>
      </c>
      <c r="AO1469" s="112">
        <f>IFERROR(VALUE(V1469),0)</f>
        <v/>
      </c>
    </row>
    <row customFormat="1" customHeight="1" ht="29.25" r="1470" s="112" spans="1:41">
      <c r="A1470" s="127" t="n"/>
      <c r="B1470" s="113" t="n"/>
      <c r="C1470" s="127" t="n"/>
      <c r="D1470" s="127" t="n"/>
      <c r="E1470" s="114">
        <f>IF(F1470 &lt;&gt; "",VLOOKUP(F1470,CategoryLookup,2,FALSE), "")</f>
        <v/>
      </c>
      <c r="F1470" s="126" t="n"/>
      <c r="G1470" s="127" t="n"/>
      <c r="H1470" s="127" t="n"/>
      <c r="I1470" s="127" t="n"/>
      <c r="J1470" s="127" t="n"/>
      <c r="K1470" s="127" t="n"/>
      <c r="L1470" s="127" t="n"/>
      <c r="M1470" s="127" t="n"/>
      <c r="N1470" s="120" t="n"/>
      <c r="O1470" s="120" t="n"/>
      <c r="P1470" s="120" t="n"/>
      <c r="Q1470" s="120" t="n"/>
      <c r="R1470" s="121" t="n"/>
      <c r="S1470" s="121" t="n"/>
      <c r="T1470" s="121" t="n"/>
      <c r="U1470" s="121" t="n"/>
      <c r="V1470" s="117">
        <f>IF(P1470="NA","NA",IF(P1470&lt;&gt;"",TEXT(P1470-N1470,"[h].mm"),""))</f>
        <v/>
      </c>
      <c r="W1470" s="118">
        <f>IF(AND(R1470="",S1470=""),"",R1470+S1470)</f>
        <v/>
      </c>
      <c r="X1470" s="116">
        <f>IF(O1470&lt;&gt;"",DATE(YEAR(O1470), MONTH(O1470), DAY(O1470)),"")</f>
        <v/>
      </c>
      <c r="Y1470" s="122" t="n"/>
      <c r="Z1470" s="123" t="n"/>
      <c r="AA1470" s="117">
        <f>IF(F1470="Re-assigned","NA",IF(W1470="","",IF(W1470&gt;=VLOOKUP(D1470,SLAMatrix,3,FALSE),"Yes",IF(W1470&lt;VLOOKUP(D1470,SLAMatrix,2,FALSE),"No","Internal"))))</f>
        <v/>
      </c>
      <c r="AB1470" s="123" t="n"/>
      <c r="AC1470" s="123" t="n"/>
      <c r="AD1470" s="119" t="n"/>
      <c r="AE1470" s="125" t="n"/>
      <c r="AF1470" s="124">
        <f>MONTH(O1470)</f>
        <v/>
      </c>
      <c r="AG1470" s="124">
        <f>VLOOKUP(IFERROR(MID(AE1470,1,(FIND(",",AE1470,1)-1)),AE1470),Facility_Region_Mapping,2,FALSE)</f>
        <v/>
      </c>
      <c r="AH1470" s="124" t="n"/>
      <c r="AI1470" s="124">
        <f>IF(C1470&lt;&gt;"",IF(M1470="ESM User",getInterfaceName($C1470),"NA"),"")</f>
        <v/>
      </c>
      <c r="AJ1470" s="116">
        <f>IF(Q1470&lt;&gt;"",DATE(YEAR(Q1470), MONTH(Q1470), DAY(Q1470)),"")</f>
        <v/>
      </c>
      <c r="AK1470" s="130">
        <f>IF(Q1470&lt;&gt;0,Q1470-N1470,TODAY()-N1470)</f>
        <v/>
      </c>
      <c r="AL1470" s="112">
        <f>IF(F1470="Re-assigned",0,IF(H1470="Closed",0,IF(H1470="Service Restored",0,IF(H1470="",0,1))))</f>
        <v/>
      </c>
      <c r="AM1470" s="124">
        <f>IF(AL1470=0,"",IF(AK1470&gt;20.99,"Aged","Non-Aged"))</f>
        <v/>
      </c>
      <c r="AN1470" s="112">
        <f>IF(Q1470&lt;&gt;"",MONTH(Q1470),"")</f>
        <v/>
      </c>
      <c r="AO1470" s="112">
        <f>IFERROR(VALUE(V1470),0)</f>
        <v/>
      </c>
    </row>
    <row customFormat="1" customHeight="1" ht="29.25" r="1471" s="112" spans="1:41">
      <c r="A1471" s="127" t="n"/>
      <c r="B1471" s="113" t="n"/>
      <c r="C1471" s="127" t="n"/>
      <c r="D1471" s="127" t="n"/>
      <c r="E1471" s="114">
        <f>IF(F1471 &lt;&gt; "",VLOOKUP(F1471,CategoryLookup,2,FALSE), "")</f>
        <v/>
      </c>
      <c r="F1471" s="126" t="n"/>
      <c r="G1471" s="127" t="n"/>
      <c r="H1471" s="127" t="n"/>
      <c r="I1471" s="127" t="n"/>
      <c r="J1471" s="127" t="n"/>
      <c r="K1471" s="127" t="n"/>
      <c r="L1471" s="127" t="n"/>
      <c r="M1471" s="127" t="n"/>
      <c r="N1471" s="120" t="n"/>
      <c r="O1471" s="120" t="n"/>
      <c r="P1471" s="120" t="n"/>
      <c r="Q1471" s="120" t="n"/>
      <c r="R1471" s="121" t="n"/>
      <c r="S1471" s="121" t="n"/>
      <c r="T1471" s="121" t="n"/>
      <c r="U1471" s="121" t="n"/>
      <c r="V1471" s="117">
        <f>IF(P1471="NA","NA",IF(P1471&lt;&gt;"",TEXT(P1471-N1471,"[h].mm"),""))</f>
        <v/>
      </c>
      <c r="W1471" s="118">
        <f>IF(AND(R1471="",S1471=""),"",R1471+S1471)</f>
        <v/>
      </c>
      <c r="X1471" s="116">
        <f>IF(O1471&lt;&gt;"",DATE(YEAR(O1471), MONTH(O1471), DAY(O1471)),"")</f>
        <v/>
      </c>
      <c r="Y1471" s="122" t="n"/>
      <c r="Z1471" s="123" t="n"/>
      <c r="AA1471" s="117">
        <f>IF(F1471="Re-assigned","NA",IF(W1471="","",IF(W1471&gt;=VLOOKUP(D1471,SLAMatrix,3,FALSE),"Yes",IF(W1471&lt;VLOOKUP(D1471,SLAMatrix,2,FALSE),"No","Internal"))))</f>
        <v/>
      </c>
      <c r="AB1471" s="123" t="n"/>
      <c r="AC1471" s="123" t="n"/>
      <c r="AD1471" s="119" t="n"/>
      <c r="AE1471" s="125" t="n"/>
      <c r="AF1471" s="124">
        <f>MONTH(O1471)</f>
        <v/>
      </c>
      <c r="AG1471" s="124">
        <f>VLOOKUP(IFERROR(MID(AE1471,1,(FIND(",",AE1471,1)-1)),AE1471),Facility_Region_Mapping,2,FALSE)</f>
        <v/>
      </c>
      <c r="AH1471" s="124" t="n"/>
      <c r="AI1471" s="124">
        <f>IF(C1471&lt;&gt;"",IF(M1471="ESM User",getInterfaceName($C1471),"NA"),"")</f>
        <v/>
      </c>
      <c r="AJ1471" s="116">
        <f>IF(Q1471&lt;&gt;"",DATE(YEAR(Q1471), MONTH(Q1471), DAY(Q1471)),"")</f>
        <v/>
      </c>
      <c r="AK1471" s="130">
        <f>IF(Q1471&lt;&gt;0,Q1471-N1471,TODAY()-N1471)</f>
        <v/>
      </c>
      <c r="AL1471" s="112">
        <f>IF(F1471="Re-assigned",0,IF(H1471="Closed",0,IF(H1471="Service Restored",0,IF(H1471="",0,1))))</f>
        <v/>
      </c>
      <c r="AM1471" s="124">
        <f>IF(AL1471=0,"",IF(AK1471&gt;20.99,"Aged","Non-Aged"))</f>
        <v/>
      </c>
      <c r="AN1471" s="112">
        <f>IF(Q1471&lt;&gt;"",MONTH(Q1471),"")</f>
        <v/>
      </c>
      <c r="AO1471" s="112">
        <f>IFERROR(VALUE(V1471),0)</f>
        <v/>
      </c>
    </row>
    <row customFormat="1" customHeight="1" ht="29.25" r="1472" s="112" spans="1:41">
      <c r="A1472" s="127" t="n"/>
      <c r="B1472" s="113" t="n"/>
      <c r="C1472" s="127" t="n"/>
      <c r="D1472" s="127" t="n"/>
      <c r="E1472" s="114">
        <f>IF(F1472 &lt;&gt; "",VLOOKUP(F1472,CategoryLookup,2,FALSE), "")</f>
        <v/>
      </c>
      <c r="F1472" s="126" t="n"/>
      <c r="G1472" s="127" t="n"/>
      <c r="H1472" s="127" t="n"/>
      <c r="I1472" s="127" t="n"/>
      <c r="J1472" s="127" t="n"/>
      <c r="K1472" s="127" t="n"/>
      <c r="L1472" s="127" t="n"/>
      <c r="M1472" s="127" t="n"/>
      <c r="N1472" s="120" t="n"/>
      <c r="O1472" s="120" t="n"/>
      <c r="P1472" s="120" t="n"/>
      <c r="Q1472" s="120" t="n"/>
      <c r="R1472" s="121" t="n"/>
      <c r="S1472" s="121" t="n"/>
      <c r="T1472" s="121" t="n"/>
      <c r="U1472" s="121" t="n"/>
      <c r="V1472" s="117">
        <f>IF(P1472="NA","NA",IF(P1472&lt;&gt;"",TEXT(P1472-N1472,"[h].mm"),""))</f>
        <v/>
      </c>
      <c r="W1472" s="118">
        <f>IF(AND(R1472="",S1472=""),"",R1472+S1472)</f>
        <v/>
      </c>
      <c r="X1472" s="116">
        <f>IF(O1472&lt;&gt;"",DATE(YEAR(O1472), MONTH(O1472), DAY(O1472)),"")</f>
        <v/>
      </c>
      <c r="Y1472" s="122" t="n"/>
      <c r="Z1472" s="123" t="n"/>
      <c r="AA1472" s="117">
        <f>IF(F1472="Re-assigned","NA",IF(W1472="","",IF(W1472&gt;=VLOOKUP(D1472,SLAMatrix,3,FALSE),"Yes",IF(W1472&lt;VLOOKUP(D1472,SLAMatrix,2,FALSE),"No","Internal"))))</f>
        <v/>
      </c>
      <c r="AB1472" s="123" t="n"/>
      <c r="AC1472" s="123" t="n"/>
      <c r="AD1472" s="119" t="n"/>
      <c r="AE1472" s="125" t="n"/>
      <c r="AF1472" s="124">
        <f>MONTH(O1472)</f>
        <v/>
      </c>
      <c r="AG1472" s="124">
        <f>VLOOKUP(IFERROR(MID(AE1472,1,(FIND(",",AE1472,1)-1)),AE1472),Facility_Region_Mapping,2,FALSE)</f>
        <v/>
      </c>
      <c r="AH1472" s="124" t="n"/>
      <c r="AI1472" s="124">
        <f>IF(C1472&lt;&gt;"",IF(M1472="ESM User",getInterfaceName($C1472),"NA"),"")</f>
        <v/>
      </c>
      <c r="AJ1472" s="116">
        <f>IF(Q1472&lt;&gt;"",DATE(YEAR(Q1472), MONTH(Q1472), DAY(Q1472)),"")</f>
        <v/>
      </c>
      <c r="AK1472" s="130">
        <f>IF(Q1472&lt;&gt;0,Q1472-N1472,TODAY()-N1472)</f>
        <v/>
      </c>
      <c r="AL1472" s="112">
        <f>IF(F1472="Re-assigned",0,IF(H1472="Closed",0,IF(H1472="Service Restored",0,IF(H1472="",0,1))))</f>
        <v/>
      </c>
      <c r="AM1472" s="124">
        <f>IF(AL1472=0,"",IF(AK1472&gt;20.99,"Aged","Non-Aged"))</f>
        <v/>
      </c>
      <c r="AN1472" s="112">
        <f>IF(Q1472&lt;&gt;"",MONTH(Q1472),"")</f>
        <v/>
      </c>
      <c r="AO1472" s="112">
        <f>IFERROR(VALUE(V1472),0)</f>
        <v/>
      </c>
    </row>
    <row customFormat="1" customHeight="1" ht="29.25" r="1473" s="112" spans="1:41">
      <c r="A1473" s="127" t="n"/>
      <c r="B1473" s="113" t="n"/>
      <c r="C1473" s="127" t="n"/>
      <c r="D1473" s="127" t="n"/>
      <c r="E1473" s="114">
        <f>IF(F1473 &lt;&gt; "",VLOOKUP(F1473,CategoryLookup,2,FALSE), "")</f>
        <v/>
      </c>
      <c r="F1473" s="126" t="n"/>
      <c r="G1473" s="127" t="n"/>
      <c r="H1473" s="127" t="n"/>
      <c r="I1473" s="127" t="n"/>
      <c r="J1473" s="127" t="n"/>
      <c r="K1473" s="127" t="n"/>
      <c r="L1473" s="127" t="n"/>
      <c r="M1473" s="127" t="n"/>
      <c r="N1473" s="120" t="n"/>
      <c r="O1473" s="120" t="n"/>
      <c r="P1473" s="120" t="n"/>
      <c r="Q1473" s="120" t="n"/>
      <c r="R1473" s="121" t="n"/>
      <c r="S1473" s="121" t="n"/>
      <c r="T1473" s="121" t="n"/>
      <c r="U1473" s="121" t="n"/>
      <c r="V1473" s="117">
        <f>IF(P1473="NA","NA",IF(P1473&lt;&gt;"",TEXT(P1473-N1473,"[h].mm"),""))</f>
        <v/>
      </c>
      <c r="W1473" s="118">
        <f>IF(AND(R1473="",S1473=""),"",R1473+S1473)</f>
        <v/>
      </c>
      <c r="X1473" s="116">
        <f>IF(O1473&lt;&gt;"",DATE(YEAR(O1473), MONTH(O1473), DAY(O1473)),"")</f>
        <v/>
      </c>
      <c r="Y1473" s="122" t="n"/>
      <c r="Z1473" s="123" t="n"/>
      <c r="AA1473" s="117">
        <f>IF(F1473="Re-assigned","NA",IF(W1473="","",IF(W1473&gt;=VLOOKUP(D1473,SLAMatrix,3,FALSE),"Yes",IF(W1473&lt;VLOOKUP(D1473,SLAMatrix,2,FALSE),"No","Internal"))))</f>
        <v/>
      </c>
      <c r="AB1473" s="123" t="n"/>
      <c r="AC1473" s="123" t="n"/>
      <c r="AD1473" s="119" t="n"/>
      <c r="AE1473" s="125" t="n"/>
      <c r="AF1473" s="124">
        <f>MONTH(O1473)</f>
        <v/>
      </c>
      <c r="AG1473" s="124">
        <f>VLOOKUP(IFERROR(MID(AE1473,1,(FIND(",",AE1473,1)-1)),AE1473),Facility_Region_Mapping,2,FALSE)</f>
        <v/>
      </c>
      <c r="AH1473" s="124" t="n"/>
      <c r="AI1473" s="124">
        <f>IF(C1473&lt;&gt;"",IF(M1473="ESM User",getInterfaceName($C1473),"NA"),"")</f>
        <v/>
      </c>
      <c r="AJ1473" s="116">
        <f>IF(Q1473&lt;&gt;"",DATE(YEAR(Q1473), MONTH(Q1473), DAY(Q1473)),"")</f>
        <v/>
      </c>
      <c r="AK1473" s="130">
        <f>IF(Q1473&lt;&gt;0,Q1473-N1473,TODAY()-N1473)</f>
        <v/>
      </c>
      <c r="AL1473" s="112">
        <f>IF(F1473="Re-assigned",0,IF(H1473="Closed",0,IF(H1473="Service Restored",0,IF(H1473="",0,1))))</f>
        <v/>
      </c>
      <c r="AM1473" s="124">
        <f>IF(AL1473=0,"",IF(AK1473&gt;20.99,"Aged","Non-Aged"))</f>
        <v/>
      </c>
      <c r="AN1473" s="112">
        <f>IF(Q1473&lt;&gt;"",MONTH(Q1473),"")</f>
        <v/>
      </c>
      <c r="AO1473" s="112">
        <f>IFERROR(VALUE(V1473),0)</f>
        <v/>
      </c>
    </row>
    <row customFormat="1" customHeight="1" ht="29.25" r="1474" s="112" spans="1:41">
      <c r="A1474" s="127" t="n"/>
      <c r="B1474" s="113" t="n"/>
      <c r="C1474" s="127" t="n"/>
      <c r="D1474" s="127" t="n"/>
      <c r="E1474" s="114">
        <f>IF(F1474 &lt;&gt; "",VLOOKUP(F1474,CategoryLookup,2,FALSE), "")</f>
        <v/>
      </c>
      <c r="F1474" s="126" t="n"/>
      <c r="G1474" s="127" t="n"/>
      <c r="H1474" s="127" t="n"/>
      <c r="I1474" s="127" t="n"/>
      <c r="J1474" s="127" t="n"/>
      <c r="K1474" s="127" t="n"/>
      <c r="L1474" s="127" t="n"/>
      <c r="M1474" s="127" t="n"/>
      <c r="N1474" s="120" t="n"/>
      <c r="O1474" s="120" t="n"/>
      <c r="P1474" s="120" t="n"/>
      <c r="Q1474" s="120" t="n"/>
      <c r="R1474" s="121" t="n"/>
      <c r="S1474" s="121" t="n"/>
      <c r="T1474" s="121" t="n"/>
      <c r="U1474" s="121" t="n"/>
      <c r="V1474" s="117">
        <f>IF(P1474="NA","NA",IF(P1474&lt;&gt;"",TEXT(P1474-N1474,"[h].mm"),""))</f>
        <v/>
      </c>
      <c r="W1474" s="118">
        <f>IF(AND(R1474="",S1474=""),"",R1474+S1474)</f>
        <v/>
      </c>
      <c r="X1474" s="116">
        <f>IF(O1474&lt;&gt;"",DATE(YEAR(O1474), MONTH(O1474), DAY(O1474)),"")</f>
        <v/>
      </c>
      <c r="Y1474" s="122" t="n"/>
      <c r="Z1474" s="123" t="n"/>
      <c r="AA1474" s="117">
        <f>IF(F1474="Re-assigned","NA",IF(W1474="","",IF(W1474&gt;=VLOOKUP(D1474,SLAMatrix,3,FALSE),"Yes",IF(W1474&lt;VLOOKUP(D1474,SLAMatrix,2,FALSE),"No","Internal"))))</f>
        <v/>
      </c>
      <c r="AB1474" s="123" t="n"/>
      <c r="AC1474" s="123" t="n"/>
      <c r="AD1474" s="119" t="n"/>
      <c r="AE1474" s="125" t="n"/>
      <c r="AF1474" s="124">
        <f>MONTH(O1474)</f>
        <v/>
      </c>
      <c r="AG1474" s="124">
        <f>VLOOKUP(IFERROR(MID(AE1474,1,(FIND(",",AE1474,1)-1)),AE1474),Facility_Region_Mapping,2,FALSE)</f>
        <v/>
      </c>
      <c r="AH1474" s="124" t="n"/>
      <c r="AI1474" s="124">
        <f>IF(C1474&lt;&gt;"",IF(M1474="ESM User",getInterfaceName($C1474),"NA"),"")</f>
        <v/>
      </c>
      <c r="AJ1474" s="116">
        <f>IF(Q1474&lt;&gt;"",DATE(YEAR(Q1474), MONTH(Q1474), DAY(Q1474)),"")</f>
        <v/>
      </c>
      <c r="AK1474" s="130">
        <f>IF(Q1474&lt;&gt;0,Q1474-N1474,TODAY()-N1474)</f>
        <v/>
      </c>
      <c r="AL1474" s="112">
        <f>IF(F1474="Re-assigned",0,IF(H1474="Closed",0,IF(H1474="Service Restored",0,IF(H1474="",0,1))))</f>
        <v/>
      </c>
      <c r="AM1474" s="124">
        <f>IF(AL1474=0,"",IF(AK1474&gt;20.99,"Aged","Non-Aged"))</f>
        <v/>
      </c>
      <c r="AN1474" s="112">
        <f>IF(Q1474&lt;&gt;"",MONTH(Q1474),"")</f>
        <v/>
      </c>
      <c r="AO1474" s="112">
        <f>IFERROR(VALUE(V1474),0)</f>
        <v/>
      </c>
    </row>
    <row customFormat="1" customHeight="1" ht="29.25" r="1475" s="112" spans="1:41">
      <c r="A1475" s="127" t="n"/>
      <c r="B1475" s="113" t="n"/>
      <c r="C1475" s="127" t="n"/>
      <c r="D1475" s="127" t="n"/>
      <c r="E1475" s="114">
        <f>IF(F1475 &lt;&gt; "",VLOOKUP(F1475,CategoryLookup,2,FALSE), "")</f>
        <v/>
      </c>
      <c r="F1475" s="126" t="n"/>
      <c r="G1475" s="127" t="n"/>
      <c r="H1475" s="127" t="n"/>
      <c r="I1475" s="127" t="n"/>
      <c r="J1475" s="127" t="n"/>
      <c r="K1475" s="127" t="n"/>
      <c r="L1475" s="127" t="n"/>
      <c r="M1475" s="127" t="n"/>
      <c r="N1475" s="120" t="n"/>
      <c r="O1475" s="120" t="n"/>
      <c r="P1475" s="120" t="n"/>
      <c r="Q1475" s="120" t="n"/>
      <c r="R1475" s="121" t="n"/>
      <c r="S1475" s="121" t="n"/>
      <c r="T1475" s="121" t="n"/>
      <c r="U1475" s="121" t="n"/>
      <c r="V1475" s="117">
        <f>IF(P1475="NA","NA",IF(P1475&lt;&gt;"",TEXT(P1475-N1475,"[h].mm"),""))</f>
        <v/>
      </c>
      <c r="W1475" s="118">
        <f>IF(AND(R1475="",S1475=""),"",R1475+S1475)</f>
        <v/>
      </c>
      <c r="X1475" s="116">
        <f>IF(O1475&lt;&gt;"",DATE(YEAR(O1475), MONTH(O1475), DAY(O1475)),"")</f>
        <v/>
      </c>
      <c r="Y1475" s="122" t="n"/>
      <c r="Z1475" s="123" t="n"/>
      <c r="AA1475" s="117">
        <f>IF(F1475="Re-assigned","NA",IF(W1475="","",IF(W1475&gt;=VLOOKUP(D1475,SLAMatrix,3,FALSE),"Yes",IF(W1475&lt;VLOOKUP(D1475,SLAMatrix,2,FALSE),"No","Internal"))))</f>
        <v/>
      </c>
      <c r="AB1475" s="123" t="n"/>
      <c r="AC1475" s="123" t="n"/>
      <c r="AD1475" s="119" t="n"/>
      <c r="AE1475" s="125" t="n"/>
      <c r="AF1475" s="124">
        <f>MONTH(O1475)</f>
        <v/>
      </c>
      <c r="AG1475" s="124">
        <f>VLOOKUP(IFERROR(MID(AE1475,1,(FIND(",",AE1475,1)-1)),AE1475),Facility_Region_Mapping,2,FALSE)</f>
        <v/>
      </c>
      <c r="AH1475" s="124" t="n"/>
      <c r="AI1475" s="124">
        <f>IF(C1475&lt;&gt;"",IF(M1475="ESM User",getInterfaceName($C1475),"NA"),"")</f>
        <v/>
      </c>
      <c r="AJ1475" s="116">
        <f>IF(Q1475&lt;&gt;"",DATE(YEAR(Q1475), MONTH(Q1475), DAY(Q1475)),"")</f>
        <v/>
      </c>
      <c r="AK1475" s="130">
        <f>IF(Q1475&lt;&gt;0,Q1475-N1475,TODAY()-N1475)</f>
        <v/>
      </c>
      <c r="AL1475" s="112">
        <f>IF(F1475="Re-assigned",0,IF(H1475="Closed",0,IF(H1475="Service Restored",0,IF(H1475="",0,1))))</f>
        <v/>
      </c>
      <c r="AM1475" s="124">
        <f>IF(AL1475=0,"",IF(AK1475&gt;20.99,"Aged","Non-Aged"))</f>
        <v/>
      </c>
      <c r="AN1475" s="112">
        <f>IF(Q1475&lt;&gt;"",MONTH(Q1475),"")</f>
        <v/>
      </c>
      <c r="AO1475" s="112">
        <f>IFERROR(VALUE(V1475),0)</f>
        <v/>
      </c>
    </row>
    <row customFormat="1" customHeight="1" ht="29.25" r="1476" s="112" spans="1:41">
      <c r="A1476" s="127" t="n"/>
      <c r="B1476" s="113" t="n"/>
      <c r="C1476" s="127" t="n"/>
      <c r="D1476" s="127" t="n"/>
      <c r="E1476" s="114">
        <f>IF(F1476 &lt;&gt; "",VLOOKUP(F1476,CategoryLookup,2,FALSE), "")</f>
        <v/>
      </c>
      <c r="F1476" s="126" t="n"/>
      <c r="G1476" s="127" t="n"/>
      <c r="H1476" s="127" t="n"/>
      <c r="I1476" s="127" t="n"/>
      <c r="J1476" s="127" t="n"/>
      <c r="K1476" s="127" t="n"/>
      <c r="L1476" s="127" t="n"/>
      <c r="M1476" s="127" t="n"/>
      <c r="N1476" s="120" t="n"/>
      <c r="O1476" s="120" t="n"/>
      <c r="P1476" s="120" t="n"/>
      <c r="Q1476" s="120" t="n"/>
      <c r="R1476" s="121" t="n"/>
      <c r="S1476" s="121" t="n"/>
      <c r="T1476" s="121" t="n"/>
      <c r="U1476" s="121" t="n"/>
      <c r="V1476" s="117">
        <f>IF(P1476="NA","NA",IF(P1476&lt;&gt;"",TEXT(P1476-N1476,"[h].mm"),""))</f>
        <v/>
      </c>
      <c r="W1476" s="118">
        <f>IF(AND(R1476="",S1476=""),"",R1476+S1476)</f>
        <v/>
      </c>
      <c r="X1476" s="116">
        <f>IF(O1476&lt;&gt;"",DATE(YEAR(O1476), MONTH(O1476), DAY(O1476)),"")</f>
        <v/>
      </c>
      <c r="Y1476" s="122" t="n"/>
      <c r="Z1476" s="123" t="n"/>
      <c r="AA1476" s="117">
        <f>IF(F1476="Re-assigned","NA",IF(W1476="","",IF(W1476&gt;=VLOOKUP(D1476,SLAMatrix,3,FALSE),"Yes",IF(W1476&lt;VLOOKUP(D1476,SLAMatrix,2,FALSE),"No","Internal"))))</f>
        <v/>
      </c>
      <c r="AB1476" s="123" t="n"/>
      <c r="AC1476" s="123" t="n"/>
      <c r="AD1476" s="119" t="n"/>
      <c r="AE1476" s="125" t="n"/>
      <c r="AF1476" s="124">
        <f>MONTH(O1476)</f>
        <v/>
      </c>
      <c r="AG1476" s="124">
        <f>VLOOKUP(IFERROR(MID(AE1476,1,(FIND(",",AE1476,1)-1)),AE1476),Facility_Region_Mapping,2,FALSE)</f>
        <v/>
      </c>
      <c r="AH1476" s="124" t="n"/>
      <c r="AI1476" s="124">
        <f>IF(C1476&lt;&gt;"",IF(M1476="ESM User",getInterfaceName($C1476),"NA"),"")</f>
        <v/>
      </c>
      <c r="AJ1476" s="116">
        <f>IF(Q1476&lt;&gt;"",DATE(YEAR(Q1476), MONTH(Q1476), DAY(Q1476)),"")</f>
        <v/>
      </c>
      <c r="AK1476" s="130">
        <f>IF(Q1476&lt;&gt;0,Q1476-N1476,TODAY()-N1476)</f>
        <v/>
      </c>
      <c r="AL1476" s="112">
        <f>IF(F1476="Re-assigned",0,IF(H1476="Closed",0,IF(H1476="Service Restored",0,IF(H1476="",0,1))))</f>
        <v/>
      </c>
      <c r="AM1476" s="124">
        <f>IF(AL1476=0,"",IF(AK1476&gt;20.99,"Aged","Non-Aged"))</f>
        <v/>
      </c>
      <c r="AN1476" s="112">
        <f>IF(Q1476&lt;&gt;"",MONTH(Q1476),"")</f>
        <v/>
      </c>
      <c r="AO1476" s="112">
        <f>IFERROR(VALUE(V1476),0)</f>
        <v/>
      </c>
    </row>
    <row customFormat="1" customHeight="1" ht="29.25" r="1477" s="112" spans="1:41">
      <c r="A1477" s="127" t="n"/>
      <c r="B1477" s="113" t="n"/>
      <c r="C1477" s="127" t="n"/>
      <c r="D1477" s="127" t="n"/>
      <c r="E1477" s="114">
        <f>IF(F1477 &lt;&gt; "",VLOOKUP(F1477,CategoryLookup,2,FALSE), "")</f>
        <v/>
      </c>
      <c r="F1477" s="126" t="n"/>
      <c r="G1477" s="127" t="n"/>
      <c r="H1477" s="127" t="n"/>
      <c r="I1477" s="127" t="n"/>
      <c r="J1477" s="127" t="n"/>
      <c r="K1477" s="127" t="n"/>
      <c r="L1477" s="127" t="n"/>
      <c r="M1477" s="127" t="n"/>
      <c r="N1477" s="120" t="n"/>
      <c r="O1477" s="120" t="n"/>
      <c r="P1477" s="120" t="n"/>
      <c r="Q1477" s="120" t="n"/>
      <c r="R1477" s="121" t="n"/>
      <c r="S1477" s="121" t="n"/>
      <c r="T1477" s="121" t="n"/>
      <c r="U1477" s="121" t="n"/>
      <c r="V1477" s="117">
        <f>IF(P1477="NA","NA",IF(P1477&lt;&gt;"",TEXT(P1477-N1477,"[h].mm"),""))</f>
        <v/>
      </c>
      <c r="W1477" s="118">
        <f>IF(AND(R1477="",S1477=""),"",R1477+S1477)</f>
        <v/>
      </c>
      <c r="X1477" s="116">
        <f>IF(O1477&lt;&gt;"",DATE(YEAR(O1477), MONTH(O1477), DAY(O1477)),"")</f>
        <v/>
      </c>
      <c r="Y1477" s="122" t="n"/>
      <c r="Z1477" s="123" t="n"/>
      <c r="AA1477" s="117">
        <f>IF(F1477="Re-assigned","NA",IF(W1477="","",IF(W1477&gt;=VLOOKUP(D1477,SLAMatrix,3,FALSE),"Yes",IF(W1477&lt;VLOOKUP(D1477,SLAMatrix,2,FALSE),"No","Internal"))))</f>
        <v/>
      </c>
      <c r="AB1477" s="123" t="n"/>
      <c r="AC1477" s="123" t="n"/>
      <c r="AD1477" s="119" t="n"/>
      <c r="AE1477" s="125" t="n"/>
      <c r="AF1477" s="124">
        <f>MONTH(O1477)</f>
        <v/>
      </c>
      <c r="AG1477" s="124">
        <f>VLOOKUP(IFERROR(MID(AE1477,1,(FIND(",",AE1477,1)-1)),AE1477),Facility_Region_Mapping,2,FALSE)</f>
        <v/>
      </c>
      <c r="AH1477" s="124" t="n"/>
      <c r="AI1477" s="124">
        <f>IF(C1477&lt;&gt;"",IF(M1477="ESM User",getInterfaceName($C1477),"NA"),"")</f>
        <v/>
      </c>
      <c r="AJ1477" s="116">
        <f>IF(Q1477&lt;&gt;"",DATE(YEAR(Q1477), MONTH(Q1477), DAY(Q1477)),"")</f>
        <v/>
      </c>
      <c r="AK1477" s="130">
        <f>IF(Q1477&lt;&gt;0,Q1477-N1477,TODAY()-N1477)</f>
        <v/>
      </c>
      <c r="AL1477" s="112">
        <f>IF(F1477="Re-assigned",0,IF(H1477="Closed",0,IF(H1477="Service Restored",0,IF(H1477="",0,1))))</f>
        <v/>
      </c>
      <c r="AM1477" s="124">
        <f>IF(AL1477=0,"",IF(AK1477&gt;20.99,"Aged","Non-Aged"))</f>
        <v/>
      </c>
      <c r="AN1477" s="112">
        <f>IF(Q1477&lt;&gt;"",MONTH(Q1477),"")</f>
        <v/>
      </c>
      <c r="AO1477" s="112">
        <f>IFERROR(VALUE(V1477),0)</f>
        <v/>
      </c>
    </row>
    <row customFormat="1" customHeight="1" ht="29.25" r="1478" s="112" spans="1:41">
      <c r="A1478" s="127" t="n"/>
      <c r="B1478" s="113" t="n"/>
      <c r="C1478" s="127" t="n"/>
      <c r="D1478" s="127" t="n"/>
      <c r="E1478" s="114">
        <f>IF(F1478 &lt;&gt; "",VLOOKUP(F1478,CategoryLookup,2,FALSE), "")</f>
        <v/>
      </c>
      <c r="F1478" s="126" t="n"/>
      <c r="G1478" s="127" t="n"/>
      <c r="H1478" s="127" t="n"/>
      <c r="I1478" s="127" t="n"/>
      <c r="J1478" s="127" t="n"/>
      <c r="K1478" s="127" t="n"/>
      <c r="L1478" s="127" t="n"/>
      <c r="M1478" s="127" t="n"/>
      <c r="N1478" s="120" t="n"/>
      <c r="O1478" s="120" t="n"/>
      <c r="P1478" s="120" t="n"/>
      <c r="Q1478" s="120" t="n"/>
      <c r="R1478" s="121" t="n"/>
      <c r="S1478" s="121" t="n"/>
      <c r="T1478" s="121" t="n"/>
      <c r="U1478" s="121" t="n"/>
      <c r="V1478" s="117">
        <f>IF(P1478="NA","NA",IF(P1478&lt;&gt;"",TEXT(P1478-N1478,"[h].mm"),""))</f>
        <v/>
      </c>
      <c r="W1478" s="118">
        <f>IF(AND(R1478="",S1478=""),"",R1478+S1478)</f>
        <v/>
      </c>
      <c r="X1478" s="116">
        <f>IF(O1478&lt;&gt;"",DATE(YEAR(O1478), MONTH(O1478), DAY(O1478)),"")</f>
        <v/>
      </c>
      <c r="Y1478" s="122" t="n"/>
      <c r="Z1478" s="123" t="n"/>
      <c r="AA1478" s="117">
        <f>IF(F1478="Re-assigned","NA",IF(W1478="","",IF(W1478&gt;=VLOOKUP(D1478,SLAMatrix,3,FALSE),"Yes",IF(W1478&lt;VLOOKUP(D1478,SLAMatrix,2,FALSE),"No","Internal"))))</f>
        <v/>
      </c>
      <c r="AB1478" s="123" t="n"/>
      <c r="AC1478" s="123" t="n"/>
      <c r="AD1478" s="119" t="n"/>
      <c r="AE1478" s="125" t="n"/>
      <c r="AF1478" s="124">
        <f>MONTH(O1478)</f>
        <v/>
      </c>
      <c r="AG1478" s="124">
        <f>VLOOKUP(IFERROR(MID(AE1478,1,(FIND(",",AE1478,1)-1)),AE1478),Facility_Region_Mapping,2,FALSE)</f>
        <v/>
      </c>
      <c r="AH1478" s="124" t="n"/>
      <c r="AI1478" s="124">
        <f>IF(C1478&lt;&gt;"",IF(M1478="ESM User",getInterfaceName($C1478),"NA"),"")</f>
        <v/>
      </c>
      <c r="AJ1478" s="116">
        <f>IF(Q1478&lt;&gt;"",DATE(YEAR(Q1478), MONTH(Q1478), DAY(Q1478)),"")</f>
        <v/>
      </c>
      <c r="AK1478" s="130">
        <f>IF(Q1478&lt;&gt;0,Q1478-N1478,TODAY()-N1478)</f>
        <v/>
      </c>
      <c r="AL1478" s="112">
        <f>IF(F1478="Re-assigned",0,IF(H1478="Closed",0,IF(H1478="Service Restored",0,IF(H1478="",0,1))))</f>
        <v/>
      </c>
      <c r="AM1478" s="124">
        <f>IF(AL1478=0,"",IF(AK1478&gt;20.99,"Aged","Non-Aged"))</f>
        <v/>
      </c>
      <c r="AN1478" s="112">
        <f>IF(Q1478&lt;&gt;"",MONTH(Q1478),"")</f>
        <v/>
      </c>
      <c r="AO1478" s="112">
        <f>IFERROR(VALUE(V1478),0)</f>
        <v/>
      </c>
    </row>
    <row customFormat="1" customHeight="1" ht="29.25" r="1479" s="112" spans="1:41">
      <c r="A1479" s="127" t="n"/>
      <c r="B1479" s="113" t="n"/>
      <c r="C1479" s="127" t="n"/>
      <c r="D1479" s="127" t="n"/>
      <c r="E1479" s="114">
        <f>IF(F1479 &lt;&gt; "",VLOOKUP(F1479,CategoryLookup,2,FALSE), "")</f>
        <v/>
      </c>
      <c r="F1479" s="126" t="n"/>
      <c r="G1479" s="127" t="n"/>
      <c r="H1479" s="127" t="n"/>
      <c r="I1479" s="127" t="n"/>
      <c r="J1479" s="127" t="n"/>
      <c r="K1479" s="127" t="n"/>
      <c r="L1479" s="127" t="n"/>
      <c r="M1479" s="127" t="n"/>
      <c r="N1479" s="120" t="n"/>
      <c r="O1479" s="120" t="n"/>
      <c r="P1479" s="120" t="n"/>
      <c r="Q1479" s="120" t="n"/>
      <c r="R1479" s="121" t="n"/>
      <c r="S1479" s="121" t="n"/>
      <c r="T1479" s="121" t="n"/>
      <c r="U1479" s="121" t="n"/>
      <c r="V1479" s="117">
        <f>IF(P1479="NA","NA",IF(P1479&lt;&gt;"",TEXT(P1479-N1479,"[h].mm"),""))</f>
        <v/>
      </c>
      <c r="W1479" s="118">
        <f>IF(AND(R1479="",S1479=""),"",R1479+S1479)</f>
        <v/>
      </c>
      <c r="X1479" s="116">
        <f>IF(O1479&lt;&gt;"",DATE(YEAR(O1479), MONTH(O1479), DAY(O1479)),"")</f>
        <v/>
      </c>
      <c r="Y1479" s="122" t="n"/>
      <c r="Z1479" s="123" t="n"/>
      <c r="AA1479" s="117">
        <f>IF(F1479="Re-assigned","NA",IF(W1479="","",IF(W1479&gt;=VLOOKUP(D1479,SLAMatrix,3,FALSE),"Yes",IF(W1479&lt;VLOOKUP(D1479,SLAMatrix,2,FALSE),"No","Internal"))))</f>
        <v/>
      </c>
      <c r="AB1479" s="123" t="n"/>
      <c r="AC1479" s="123" t="n"/>
      <c r="AD1479" s="119" t="n"/>
      <c r="AE1479" s="125" t="n"/>
      <c r="AF1479" s="124">
        <f>MONTH(O1479)</f>
        <v/>
      </c>
      <c r="AG1479" s="124">
        <f>VLOOKUP(IFERROR(MID(AE1479,1,(FIND(",",AE1479,1)-1)),AE1479),Facility_Region_Mapping,2,FALSE)</f>
        <v/>
      </c>
      <c r="AH1479" s="124" t="n"/>
      <c r="AI1479" s="124">
        <f>IF(C1479&lt;&gt;"",IF(M1479="ESM User",getInterfaceName($C1479),"NA"),"")</f>
        <v/>
      </c>
      <c r="AJ1479" s="116">
        <f>IF(Q1479&lt;&gt;"",DATE(YEAR(Q1479), MONTH(Q1479), DAY(Q1479)),"")</f>
        <v/>
      </c>
      <c r="AK1479" s="130">
        <f>IF(Q1479&lt;&gt;0,Q1479-N1479,TODAY()-N1479)</f>
        <v/>
      </c>
      <c r="AL1479" s="112">
        <f>IF(F1479="Re-assigned",0,IF(H1479="Closed",0,IF(H1479="Service Restored",0,IF(H1479="",0,1))))</f>
        <v/>
      </c>
      <c r="AM1479" s="124">
        <f>IF(AL1479=0,"",IF(AK1479&gt;20.99,"Aged","Non-Aged"))</f>
        <v/>
      </c>
      <c r="AN1479" s="112">
        <f>IF(Q1479&lt;&gt;"",MONTH(Q1479),"")</f>
        <v/>
      </c>
      <c r="AO1479" s="112">
        <f>IFERROR(VALUE(V1479),0)</f>
        <v/>
      </c>
    </row>
    <row customFormat="1" customHeight="1" ht="29.25" r="1480" s="112" spans="1:41">
      <c r="A1480" s="127" t="n"/>
      <c r="B1480" s="113" t="n"/>
      <c r="C1480" s="127" t="n"/>
      <c r="D1480" s="127" t="n"/>
      <c r="E1480" s="114">
        <f>IF(F1480 &lt;&gt; "",VLOOKUP(F1480,CategoryLookup,2,FALSE), "")</f>
        <v/>
      </c>
      <c r="F1480" s="126" t="n"/>
      <c r="G1480" s="127" t="n"/>
      <c r="H1480" s="127" t="n"/>
      <c r="I1480" s="127" t="n"/>
      <c r="J1480" s="127" t="n"/>
      <c r="K1480" s="127" t="n"/>
      <c r="L1480" s="127" t="n"/>
      <c r="M1480" s="127" t="n"/>
      <c r="N1480" s="120" t="n"/>
      <c r="O1480" s="120" t="n"/>
      <c r="P1480" s="120" t="n"/>
      <c r="Q1480" s="120" t="n"/>
      <c r="R1480" s="121" t="n"/>
      <c r="S1480" s="121" t="n"/>
      <c r="T1480" s="121" t="n"/>
      <c r="U1480" s="121" t="n"/>
      <c r="V1480" s="117">
        <f>IF(P1480="NA","NA",IF(P1480&lt;&gt;"",TEXT(P1480-N1480,"[h].mm"),""))</f>
        <v/>
      </c>
      <c r="W1480" s="118">
        <f>IF(AND(R1480="",S1480=""),"",R1480+S1480)</f>
        <v/>
      </c>
      <c r="X1480" s="116">
        <f>IF(O1480&lt;&gt;"",DATE(YEAR(O1480), MONTH(O1480), DAY(O1480)),"")</f>
        <v/>
      </c>
      <c r="Y1480" s="122" t="n"/>
      <c r="Z1480" s="123" t="n"/>
      <c r="AA1480" s="117">
        <f>IF(F1480="Re-assigned","NA",IF(W1480="","",IF(W1480&gt;=VLOOKUP(D1480,SLAMatrix,3,FALSE),"Yes",IF(W1480&lt;VLOOKUP(D1480,SLAMatrix,2,FALSE),"No","Internal"))))</f>
        <v/>
      </c>
      <c r="AB1480" s="123" t="n"/>
      <c r="AC1480" s="123" t="n"/>
      <c r="AD1480" s="119" t="n"/>
      <c r="AE1480" s="125" t="n"/>
      <c r="AF1480" s="124">
        <f>MONTH(O1480)</f>
        <v/>
      </c>
      <c r="AG1480" s="124">
        <f>VLOOKUP(IFERROR(MID(AE1480,1,(FIND(",",AE1480,1)-1)),AE1480),Facility_Region_Mapping,2,FALSE)</f>
        <v/>
      </c>
      <c r="AH1480" s="124" t="n"/>
      <c r="AI1480" s="124">
        <f>IF(C1480&lt;&gt;"",IF(M1480="ESM User",getInterfaceName($C1480),"NA"),"")</f>
        <v/>
      </c>
      <c r="AJ1480" s="116">
        <f>IF(Q1480&lt;&gt;"",DATE(YEAR(Q1480), MONTH(Q1480), DAY(Q1480)),"")</f>
        <v/>
      </c>
      <c r="AK1480" s="130">
        <f>IF(Q1480&lt;&gt;0,Q1480-N1480,TODAY()-N1480)</f>
        <v/>
      </c>
      <c r="AL1480" s="112">
        <f>IF(F1480="Re-assigned",0,IF(H1480="Closed",0,IF(H1480="Service Restored",0,IF(H1480="",0,1))))</f>
        <v/>
      </c>
      <c r="AM1480" s="124">
        <f>IF(AL1480=0,"",IF(AK1480&gt;20.99,"Aged","Non-Aged"))</f>
        <v/>
      </c>
      <c r="AN1480" s="112">
        <f>IF(Q1480&lt;&gt;"",MONTH(Q1480),"")</f>
        <v/>
      </c>
      <c r="AO1480" s="112">
        <f>IFERROR(VALUE(V1480),0)</f>
        <v/>
      </c>
    </row>
    <row customFormat="1" customHeight="1" ht="29.25" r="1481" s="112" spans="1:41">
      <c r="A1481" s="127" t="n"/>
      <c r="B1481" s="113" t="n"/>
      <c r="C1481" s="127" t="n"/>
      <c r="D1481" s="127" t="n"/>
      <c r="E1481" s="114">
        <f>IF(F1481 &lt;&gt; "",VLOOKUP(F1481,CategoryLookup,2,FALSE), "")</f>
        <v/>
      </c>
      <c r="F1481" s="126" t="n"/>
      <c r="G1481" s="127" t="n"/>
      <c r="H1481" s="127" t="n"/>
      <c r="I1481" s="127" t="n"/>
      <c r="J1481" s="127" t="n"/>
      <c r="K1481" s="127" t="n"/>
      <c r="L1481" s="127" t="n"/>
      <c r="M1481" s="127" t="n"/>
      <c r="N1481" s="120" t="n"/>
      <c r="O1481" s="120" t="n"/>
      <c r="P1481" s="120" t="n"/>
      <c r="Q1481" s="120" t="n"/>
      <c r="R1481" s="121" t="n"/>
      <c r="S1481" s="121" t="n"/>
      <c r="T1481" s="121" t="n"/>
      <c r="U1481" s="121" t="n"/>
      <c r="V1481" s="117">
        <f>IF(P1481="NA","NA",IF(P1481&lt;&gt;"",TEXT(P1481-N1481,"[h].mm"),""))</f>
        <v/>
      </c>
      <c r="W1481" s="118">
        <f>IF(AND(R1481="",S1481=""),"",R1481+S1481)</f>
        <v/>
      </c>
      <c r="X1481" s="116">
        <f>IF(O1481&lt;&gt;"",DATE(YEAR(O1481), MONTH(O1481), DAY(O1481)),"")</f>
        <v/>
      </c>
      <c r="Y1481" s="122" t="n"/>
      <c r="Z1481" s="123" t="n"/>
      <c r="AA1481" s="117">
        <f>IF(F1481="Re-assigned","NA",IF(W1481="","",IF(W1481&gt;=VLOOKUP(D1481,SLAMatrix,3,FALSE),"Yes",IF(W1481&lt;VLOOKUP(D1481,SLAMatrix,2,FALSE),"No","Internal"))))</f>
        <v/>
      </c>
      <c r="AB1481" s="123" t="n"/>
      <c r="AC1481" s="123" t="n"/>
      <c r="AD1481" s="119" t="n"/>
      <c r="AE1481" s="125" t="n"/>
      <c r="AF1481" s="124">
        <f>MONTH(O1481)</f>
        <v/>
      </c>
      <c r="AG1481" s="124">
        <f>VLOOKUP(IFERROR(MID(AE1481,1,(FIND(",",AE1481,1)-1)),AE1481),Facility_Region_Mapping,2,FALSE)</f>
        <v/>
      </c>
      <c r="AH1481" s="124" t="n"/>
      <c r="AI1481" s="124">
        <f>IF(C1481&lt;&gt;"",IF(M1481="ESM User",getInterfaceName($C1481),"NA"),"")</f>
        <v/>
      </c>
      <c r="AJ1481" s="116">
        <f>IF(Q1481&lt;&gt;"",DATE(YEAR(Q1481), MONTH(Q1481), DAY(Q1481)),"")</f>
        <v/>
      </c>
      <c r="AK1481" s="130">
        <f>IF(Q1481&lt;&gt;0,Q1481-N1481,TODAY()-N1481)</f>
        <v/>
      </c>
      <c r="AL1481" s="112">
        <f>IF(F1481="Re-assigned",0,IF(H1481="Closed",0,IF(H1481="Service Restored",0,IF(H1481="",0,1))))</f>
        <v/>
      </c>
      <c r="AM1481" s="124">
        <f>IF(AL1481=0,"",IF(AK1481&gt;20.99,"Aged","Non-Aged"))</f>
        <v/>
      </c>
      <c r="AN1481" s="112">
        <f>IF(Q1481&lt;&gt;"",MONTH(Q1481),"")</f>
        <v/>
      </c>
      <c r="AO1481" s="112">
        <f>IFERROR(VALUE(V1481),0)</f>
        <v/>
      </c>
    </row>
    <row customFormat="1" customHeight="1" ht="29.25" r="1482" s="112" spans="1:41">
      <c r="A1482" s="127" t="n"/>
      <c r="B1482" s="113" t="n"/>
      <c r="C1482" s="127" t="n"/>
      <c r="D1482" s="127" t="n"/>
      <c r="E1482" s="114">
        <f>IF(F1482 &lt;&gt; "",VLOOKUP(F1482,CategoryLookup,2,FALSE), "")</f>
        <v/>
      </c>
      <c r="F1482" s="126" t="n"/>
      <c r="G1482" s="127" t="n"/>
      <c r="H1482" s="127" t="n"/>
      <c r="I1482" s="127" t="n"/>
      <c r="J1482" s="127" t="n"/>
      <c r="K1482" s="127" t="n"/>
      <c r="L1482" s="127" t="n"/>
      <c r="M1482" s="127" t="n"/>
      <c r="N1482" s="120" t="n"/>
      <c r="O1482" s="120" t="n"/>
      <c r="P1482" s="120" t="n"/>
      <c r="Q1482" s="120" t="n"/>
      <c r="R1482" s="121" t="n"/>
      <c r="S1482" s="121" t="n"/>
      <c r="T1482" s="121" t="n"/>
      <c r="U1482" s="121" t="n"/>
      <c r="V1482" s="117">
        <f>IF(P1482="NA","NA",IF(P1482&lt;&gt;"",TEXT(P1482-N1482,"[h].mm"),""))</f>
        <v/>
      </c>
      <c r="W1482" s="118">
        <f>IF(AND(R1482="",S1482=""),"",R1482+S1482)</f>
        <v/>
      </c>
      <c r="X1482" s="116">
        <f>IF(O1482&lt;&gt;"",DATE(YEAR(O1482), MONTH(O1482), DAY(O1482)),"")</f>
        <v/>
      </c>
      <c r="Y1482" s="122" t="n"/>
      <c r="Z1482" s="123" t="n"/>
      <c r="AA1482" s="117">
        <f>IF(F1482="Re-assigned","NA",IF(W1482="","",IF(W1482&gt;=VLOOKUP(D1482,SLAMatrix,3,FALSE),"Yes",IF(W1482&lt;VLOOKUP(D1482,SLAMatrix,2,FALSE),"No","Internal"))))</f>
        <v/>
      </c>
      <c r="AB1482" s="123" t="n"/>
      <c r="AC1482" s="123" t="n"/>
      <c r="AD1482" s="119" t="n"/>
      <c r="AE1482" s="125" t="n"/>
      <c r="AF1482" s="124">
        <f>MONTH(O1482)</f>
        <v/>
      </c>
      <c r="AG1482" s="124">
        <f>VLOOKUP(IFERROR(MID(AE1482,1,(FIND(",",AE1482,1)-1)),AE1482),Facility_Region_Mapping,2,FALSE)</f>
        <v/>
      </c>
      <c r="AH1482" s="124" t="n"/>
      <c r="AI1482" s="124">
        <f>IF(C1482&lt;&gt;"",IF(M1482="ESM User",getInterfaceName($C1482),"NA"),"")</f>
        <v/>
      </c>
      <c r="AJ1482" s="116">
        <f>IF(Q1482&lt;&gt;"",DATE(YEAR(Q1482), MONTH(Q1482), DAY(Q1482)),"")</f>
        <v/>
      </c>
      <c r="AK1482" s="130">
        <f>IF(Q1482&lt;&gt;0,Q1482-N1482,TODAY()-N1482)</f>
        <v/>
      </c>
      <c r="AL1482" s="112">
        <f>IF(F1482="Re-assigned",0,IF(H1482="Closed",0,IF(H1482="Service Restored",0,IF(H1482="",0,1))))</f>
        <v/>
      </c>
      <c r="AM1482" s="124">
        <f>IF(AL1482=0,"",IF(AK1482&gt;20.99,"Aged","Non-Aged"))</f>
        <v/>
      </c>
      <c r="AN1482" s="112">
        <f>IF(Q1482&lt;&gt;"",MONTH(Q1482),"")</f>
        <v/>
      </c>
      <c r="AO1482" s="112">
        <f>IFERROR(VALUE(V1482),0)</f>
        <v/>
      </c>
    </row>
    <row customFormat="1" customHeight="1" ht="29.25" r="1483" s="112" spans="1:41">
      <c r="A1483" s="127" t="n"/>
      <c r="B1483" s="113" t="n"/>
      <c r="C1483" s="127" t="n"/>
      <c r="D1483" s="127" t="n"/>
      <c r="E1483" s="114">
        <f>IF(F1483 &lt;&gt; "",VLOOKUP(F1483,CategoryLookup,2,FALSE), "")</f>
        <v/>
      </c>
      <c r="F1483" s="126" t="n"/>
      <c r="G1483" s="127" t="n"/>
      <c r="H1483" s="127" t="n"/>
      <c r="I1483" s="127" t="n"/>
      <c r="J1483" s="127" t="n"/>
      <c r="K1483" s="127" t="n"/>
      <c r="L1483" s="127" t="n"/>
      <c r="M1483" s="127" t="n"/>
      <c r="N1483" s="120" t="n"/>
      <c r="O1483" s="120" t="n"/>
      <c r="P1483" s="120" t="n"/>
      <c r="Q1483" s="120" t="n"/>
      <c r="R1483" s="121" t="n"/>
      <c r="S1483" s="121" t="n"/>
      <c r="T1483" s="121" t="n"/>
      <c r="U1483" s="121" t="n"/>
      <c r="V1483" s="117">
        <f>IF(P1483="NA","NA",IF(P1483&lt;&gt;"",TEXT(P1483-N1483,"[h].mm"),""))</f>
        <v/>
      </c>
      <c r="W1483" s="118">
        <f>IF(AND(R1483="",S1483=""),"",R1483+S1483)</f>
        <v/>
      </c>
      <c r="X1483" s="116">
        <f>IF(O1483&lt;&gt;"",DATE(YEAR(O1483), MONTH(O1483), DAY(O1483)),"")</f>
        <v/>
      </c>
      <c r="Y1483" s="122" t="n"/>
      <c r="Z1483" s="123" t="n"/>
      <c r="AA1483" s="117">
        <f>IF(F1483="Re-assigned","NA",IF(W1483="","",IF(W1483&gt;=VLOOKUP(D1483,SLAMatrix,3,FALSE),"Yes",IF(W1483&lt;VLOOKUP(D1483,SLAMatrix,2,FALSE),"No","Internal"))))</f>
        <v/>
      </c>
      <c r="AB1483" s="123" t="n"/>
      <c r="AC1483" s="123" t="n"/>
      <c r="AD1483" s="119" t="n"/>
      <c r="AE1483" s="125" t="n"/>
      <c r="AF1483" s="124">
        <f>MONTH(O1483)</f>
        <v/>
      </c>
      <c r="AG1483" s="124">
        <f>VLOOKUP(IFERROR(MID(AE1483,1,(FIND(",",AE1483,1)-1)),AE1483),Facility_Region_Mapping,2,FALSE)</f>
        <v/>
      </c>
      <c r="AH1483" s="124" t="n"/>
      <c r="AI1483" s="124">
        <f>IF(C1483&lt;&gt;"",IF(M1483="ESM User",getInterfaceName($C1483),"NA"),"")</f>
        <v/>
      </c>
      <c r="AJ1483" s="116">
        <f>IF(Q1483&lt;&gt;"",DATE(YEAR(Q1483), MONTH(Q1483), DAY(Q1483)),"")</f>
        <v/>
      </c>
      <c r="AK1483" s="130">
        <f>IF(Q1483&lt;&gt;0,Q1483-N1483,TODAY()-N1483)</f>
        <v/>
      </c>
      <c r="AL1483" s="112">
        <f>IF(F1483="Re-assigned",0,IF(H1483="Closed",0,IF(H1483="Service Restored",0,IF(H1483="",0,1))))</f>
        <v/>
      </c>
      <c r="AM1483" s="124">
        <f>IF(AL1483=0,"",IF(AK1483&gt;20.99,"Aged","Non-Aged"))</f>
        <v/>
      </c>
      <c r="AN1483" s="112">
        <f>IF(Q1483&lt;&gt;"",MONTH(Q1483),"")</f>
        <v/>
      </c>
      <c r="AO1483" s="112">
        <f>IFERROR(VALUE(V1483),0)</f>
        <v/>
      </c>
    </row>
    <row customFormat="1" customHeight="1" ht="29.25" r="1484" s="112" spans="1:41">
      <c r="A1484" s="127" t="n"/>
      <c r="B1484" s="113" t="n"/>
      <c r="C1484" s="127" t="n"/>
      <c r="D1484" s="127" t="n"/>
      <c r="E1484" s="114">
        <f>IF(F1484 &lt;&gt; "",VLOOKUP(F1484,CategoryLookup,2,FALSE), "")</f>
        <v/>
      </c>
      <c r="F1484" s="126" t="n"/>
      <c r="G1484" s="127" t="n"/>
      <c r="H1484" s="127" t="n"/>
      <c r="I1484" s="127" t="n"/>
      <c r="J1484" s="127" t="n"/>
      <c r="K1484" s="127" t="n"/>
      <c r="L1484" s="127" t="n"/>
      <c r="M1484" s="127" t="n"/>
      <c r="N1484" s="120" t="n"/>
      <c r="O1484" s="120" t="n"/>
      <c r="P1484" s="120" t="n"/>
      <c r="Q1484" s="120" t="n"/>
      <c r="R1484" s="121" t="n"/>
      <c r="S1484" s="121" t="n"/>
      <c r="T1484" s="121" t="n"/>
      <c r="U1484" s="121" t="n"/>
      <c r="V1484" s="117">
        <f>IF(P1484="NA","NA",IF(P1484&lt;&gt;"",TEXT(P1484-N1484,"[h].mm"),""))</f>
        <v/>
      </c>
      <c r="W1484" s="118">
        <f>IF(AND(R1484="",S1484=""),"",R1484+S1484)</f>
        <v/>
      </c>
      <c r="X1484" s="116">
        <f>IF(O1484&lt;&gt;"",DATE(YEAR(O1484), MONTH(O1484), DAY(O1484)),"")</f>
        <v/>
      </c>
      <c r="Y1484" s="122" t="n"/>
      <c r="Z1484" s="123" t="n"/>
      <c r="AA1484" s="117">
        <f>IF(F1484="Re-assigned","NA",IF(W1484="","",IF(W1484&gt;=VLOOKUP(D1484,SLAMatrix,3,FALSE),"Yes",IF(W1484&lt;VLOOKUP(D1484,SLAMatrix,2,FALSE),"No","Internal"))))</f>
        <v/>
      </c>
      <c r="AB1484" s="123" t="n"/>
      <c r="AC1484" s="123" t="n"/>
      <c r="AD1484" s="119" t="n"/>
      <c r="AE1484" s="125" t="n"/>
      <c r="AF1484" s="124">
        <f>MONTH(O1484)</f>
        <v/>
      </c>
      <c r="AG1484" s="124">
        <f>VLOOKUP(IFERROR(MID(AE1484,1,(FIND(",",AE1484,1)-1)),AE1484),Facility_Region_Mapping,2,FALSE)</f>
        <v/>
      </c>
      <c r="AH1484" s="124" t="n"/>
      <c r="AI1484" s="124">
        <f>IF(C1484&lt;&gt;"",IF(M1484="ESM User",getInterfaceName($C1484),"NA"),"")</f>
        <v/>
      </c>
      <c r="AJ1484" s="116">
        <f>IF(Q1484&lt;&gt;"",DATE(YEAR(Q1484), MONTH(Q1484), DAY(Q1484)),"")</f>
        <v/>
      </c>
      <c r="AK1484" s="130">
        <f>IF(Q1484&lt;&gt;0,Q1484-N1484,TODAY()-N1484)</f>
        <v/>
      </c>
      <c r="AL1484" s="112">
        <f>IF(F1484="Re-assigned",0,IF(H1484="Closed",0,IF(H1484="Service Restored",0,IF(H1484="",0,1))))</f>
        <v/>
      </c>
      <c r="AM1484" s="124">
        <f>IF(AL1484=0,"",IF(AK1484&gt;20.99,"Aged","Non-Aged"))</f>
        <v/>
      </c>
      <c r="AN1484" s="112">
        <f>IF(Q1484&lt;&gt;"",MONTH(Q1484),"")</f>
        <v/>
      </c>
      <c r="AO1484" s="112">
        <f>IFERROR(VALUE(V1484),0)</f>
        <v/>
      </c>
    </row>
    <row customFormat="1" customHeight="1" ht="29.25" r="1485" s="112" spans="1:41">
      <c r="A1485" s="127" t="n"/>
      <c r="B1485" s="113" t="n"/>
      <c r="C1485" s="127" t="n"/>
      <c r="D1485" s="127" t="n"/>
      <c r="E1485" s="114">
        <f>IF(F1485 &lt;&gt; "",VLOOKUP(F1485,CategoryLookup,2,FALSE), "")</f>
        <v/>
      </c>
      <c r="F1485" s="126" t="n"/>
      <c r="G1485" s="127" t="n"/>
      <c r="H1485" s="127" t="n"/>
      <c r="I1485" s="127" t="n"/>
      <c r="J1485" s="127" t="n"/>
      <c r="K1485" s="127" t="n"/>
      <c r="L1485" s="127" t="n"/>
      <c r="M1485" s="127" t="n"/>
      <c r="N1485" s="120" t="n"/>
      <c r="O1485" s="120" t="n"/>
      <c r="P1485" s="120" t="n"/>
      <c r="Q1485" s="120" t="n"/>
      <c r="R1485" s="121" t="n"/>
      <c r="S1485" s="121" t="n"/>
      <c r="T1485" s="121" t="n"/>
      <c r="U1485" s="121" t="n"/>
      <c r="V1485" s="117">
        <f>IF(P1485="NA","NA",IF(P1485&lt;&gt;"",TEXT(P1485-N1485,"[h].mm"),""))</f>
        <v/>
      </c>
      <c r="W1485" s="118">
        <f>IF(AND(R1485="",S1485=""),"",R1485+S1485)</f>
        <v/>
      </c>
      <c r="X1485" s="116">
        <f>IF(O1485&lt;&gt;"",DATE(YEAR(O1485), MONTH(O1485), DAY(O1485)),"")</f>
        <v/>
      </c>
      <c r="Y1485" s="122" t="n"/>
      <c r="Z1485" s="123" t="n"/>
      <c r="AA1485" s="117">
        <f>IF(F1485="Re-assigned","NA",IF(W1485="","",IF(W1485&gt;=VLOOKUP(D1485,SLAMatrix,3,FALSE),"Yes",IF(W1485&lt;VLOOKUP(D1485,SLAMatrix,2,FALSE),"No","Internal"))))</f>
        <v/>
      </c>
      <c r="AB1485" s="123" t="n"/>
      <c r="AC1485" s="123" t="n"/>
      <c r="AD1485" s="119" t="n"/>
      <c r="AE1485" s="125" t="n"/>
      <c r="AF1485" s="124">
        <f>MONTH(O1485)</f>
        <v/>
      </c>
      <c r="AG1485" s="124">
        <f>VLOOKUP(IFERROR(MID(AE1485,1,(FIND(",",AE1485,1)-1)),AE1485),Facility_Region_Mapping,2,FALSE)</f>
        <v/>
      </c>
      <c r="AH1485" s="124" t="n"/>
      <c r="AI1485" s="124">
        <f>IF(C1485&lt;&gt;"",IF(M1485="ESM User",getInterfaceName($C1485),"NA"),"")</f>
        <v/>
      </c>
      <c r="AJ1485" s="116">
        <f>IF(Q1485&lt;&gt;"",DATE(YEAR(Q1485), MONTH(Q1485), DAY(Q1485)),"")</f>
        <v/>
      </c>
      <c r="AK1485" s="130">
        <f>IF(Q1485&lt;&gt;0,Q1485-N1485,TODAY()-N1485)</f>
        <v/>
      </c>
      <c r="AL1485" s="112">
        <f>IF(F1485="Re-assigned",0,IF(H1485="Closed",0,IF(H1485="Service Restored",0,IF(H1485="",0,1))))</f>
        <v/>
      </c>
      <c r="AM1485" s="124">
        <f>IF(AL1485=0,"",IF(AK1485&gt;20.99,"Aged","Non-Aged"))</f>
        <v/>
      </c>
      <c r="AN1485" s="112">
        <f>IF(Q1485&lt;&gt;"",MONTH(Q1485),"")</f>
        <v/>
      </c>
      <c r="AO1485" s="112">
        <f>IFERROR(VALUE(V1485),0)</f>
        <v/>
      </c>
    </row>
    <row customFormat="1" customHeight="1" ht="29.25" r="1486" s="112" spans="1:41">
      <c r="A1486" s="127" t="n"/>
      <c r="B1486" s="113" t="n"/>
      <c r="C1486" s="127" t="n"/>
      <c r="D1486" s="127" t="n"/>
      <c r="E1486" s="114">
        <f>IF(F1486 &lt;&gt; "",VLOOKUP(F1486,CategoryLookup,2,FALSE), "")</f>
        <v/>
      </c>
      <c r="F1486" s="126" t="n"/>
      <c r="G1486" s="127" t="n"/>
      <c r="H1486" s="127" t="n"/>
      <c r="I1486" s="127" t="n"/>
      <c r="J1486" s="127" t="n"/>
      <c r="K1486" s="127" t="n"/>
      <c r="L1486" s="127" t="n"/>
      <c r="M1486" s="127" t="n"/>
      <c r="N1486" s="120" t="n"/>
      <c r="O1486" s="120" t="n"/>
      <c r="P1486" s="120" t="n"/>
      <c r="Q1486" s="120" t="n"/>
      <c r="R1486" s="121" t="n"/>
      <c r="S1486" s="121" t="n"/>
      <c r="T1486" s="121" t="n"/>
      <c r="U1486" s="121" t="n"/>
      <c r="V1486" s="117">
        <f>IF(P1486="NA","NA",IF(P1486&lt;&gt;"",TEXT(P1486-N1486,"[h].mm"),""))</f>
        <v/>
      </c>
      <c r="W1486" s="118">
        <f>IF(AND(R1486="",S1486=""),"",R1486+S1486)</f>
        <v/>
      </c>
      <c r="X1486" s="116">
        <f>IF(O1486&lt;&gt;"",DATE(YEAR(O1486), MONTH(O1486), DAY(O1486)),"")</f>
        <v/>
      </c>
      <c r="Y1486" s="122" t="n"/>
      <c r="Z1486" s="123" t="n"/>
      <c r="AA1486" s="117">
        <f>IF(F1486="Re-assigned","NA",IF(W1486="","",IF(W1486&gt;=VLOOKUP(D1486,SLAMatrix,3,FALSE),"Yes",IF(W1486&lt;VLOOKUP(D1486,SLAMatrix,2,FALSE),"No","Internal"))))</f>
        <v/>
      </c>
      <c r="AB1486" s="123" t="n"/>
      <c r="AC1486" s="123" t="n"/>
      <c r="AD1486" s="119" t="n"/>
      <c r="AE1486" s="125" t="n"/>
      <c r="AF1486" s="124">
        <f>MONTH(O1486)</f>
        <v/>
      </c>
      <c r="AG1486" s="124">
        <f>VLOOKUP(IFERROR(MID(AE1486,1,(FIND(",",AE1486,1)-1)),AE1486),Facility_Region_Mapping,2,FALSE)</f>
        <v/>
      </c>
      <c r="AH1486" s="124" t="n"/>
      <c r="AI1486" s="124">
        <f>IF(C1486&lt;&gt;"",IF(M1486="ESM User",getInterfaceName($C1486),"NA"),"")</f>
        <v/>
      </c>
      <c r="AJ1486" s="116">
        <f>IF(Q1486&lt;&gt;"",DATE(YEAR(Q1486), MONTH(Q1486), DAY(Q1486)),"")</f>
        <v/>
      </c>
      <c r="AK1486" s="130">
        <f>IF(Q1486&lt;&gt;0,Q1486-N1486,TODAY()-N1486)</f>
        <v/>
      </c>
      <c r="AL1486" s="112">
        <f>IF(F1486="Re-assigned",0,IF(H1486="Closed",0,IF(H1486="Service Restored",0,IF(H1486="",0,1))))</f>
        <v/>
      </c>
      <c r="AM1486" s="124">
        <f>IF(AL1486=0,"",IF(AK1486&gt;20.99,"Aged","Non-Aged"))</f>
        <v/>
      </c>
      <c r="AN1486" s="112">
        <f>IF(Q1486&lt;&gt;"",MONTH(Q1486),"")</f>
        <v/>
      </c>
      <c r="AO1486" s="112">
        <f>IFERROR(VALUE(V1486),0)</f>
        <v/>
      </c>
    </row>
    <row customFormat="1" customHeight="1" ht="29.25" r="1487" s="112" spans="1:41">
      <c r="A1487" s="127" t="n"/>
      <c r="B1487" s="113" t="n"/>
      <c r="C1487" s="127" t="n"/>
      <c r="D1487" s="127" t="n"/>
      <c r="E1487" s="114">
        <f>IF(F1487 &lt;&gt; "",VLOOKUP(F1487,CategoryLookup,2,FALSE), "")</f>
        <v/>
      </c>
      <c r="F1487" s="126" t="n"/>
      <c r="G1487" s="127" t="n"/>
      <c r="H1487" s="127" t="n"/>
      <c r="I1487" s="127" t="n"/>
      <c r="J1487" s="127" t="n"/>
      <c r="K1487" s="127" t="n"/>
      <c r="L1487" s="127" t="n"/>
      <c r="M1487" s="127" t="n"/>
      <c r="N1487" s="120" t="n"/>
      <c r="O1487" s="120" t="n"/>
      <c r="P1487" s="120" t="n"/>
      <c r="Q1487" s="120" t="n"/>
      <c r="R1487" s="121" t="n"/>
      <c r="S1487" s="121" t="n"/>
      <c r="T1487" s="121" t="n"/>
      <c r="U1487" s="121" t="n"/>
      <c r="V1487" s="117">
        <f>IF(P1487="NA","NA",IF(P1487&lt;&gt;"",TEXT(P1487-N1487,"[h].mm"),""))</f>
        <v/>
      </c>
      <c r="W1487" s="118">
        <f>IF(AND(R1487="",S1487=""),"",R1487+S1487)</f>
        <v/>
      </c>
      <c r="X1487" s="116">
        <f>IF(O1487&lt;&gt;"",DATE(YEAR(O1487), MONTH(O1487), DAY(O1487)),"")</f>
        <v/>
      </c>
      <c r="Y1487" s="122" t="n"/>
      <c r="Z1487" s="123" t="n"/>
      <c r="AA1487" s="117">
        <f>IF(F1487="Re-assigned","NA",IF(W1487="","",IF(W1487&gt;=VLOOKUP(D1487,SLAMatrix,3,FALSE),"Yes",IF(W1487&lt;VLOOKUP(D1487,SLAMatrix,2,FALSE),"No","Internal"))))</f>
        <v/>
      </c>
      <c r="AB1487" s="123" t="n"/>
      <c r="AC1487" s="123" t="n"/>
      <c r="AD1487" s="119" t="n"/>
      <c r="AE1487" s="125" t="n"/>
      <c r="AF1487" s="124">
        <f>MONTH(O1487)</f>
        <v/>
      </c>
      <c r="AG1487" s="124">
        <f>VLOOKUP(IFERROR(MID(AE1487,1,(FIND(",",AE1487,1)-1)),AE1487),Facility_Region_Mapping,2,FALSE)</f>
        <v/>
      </c>
      <c r="AH1487" s="124" t="n"/>
      <c r="AI1487" s="124">
        <f>IF(C1487&lt;&gt;"",IF(M1487="ESM User",getInterfaceName($C1487),"NA"),"")</f>
        <v/>
      </c>
      <c r="AJ1487" s="116">
        <f>IF(Q1487&lt;&gt;"",DATE(YEAR(Q1487), MONTH(Q1487), DAY(Q1487)),"")</f>
        <v/>
      </c>
      <c r="AK1487" s="130">
        <f>IF(Q1487&lt;&gt;0,Q1487-N1487,TODAY()-N1487)</f>
        <v/>
      </c>
      <c r="AL1487" s="112">
        <f>IF(F1487="Re-assigned",0,IF(H1487="Closed",0,IF(H1487="Service Restored",0,IF(H1487="",0,1))))</f>
        <v/>
      </c>
      <c r="AM1487" s="124">
        <f>IF(AL1487=0,"",IF(AK1487&gt;20.99,"Aged","Non-Aged"))</f>
        <v/>
      </c>
      <c r="AN1487" s="112">
        <f>IF(Q1487&lt;&gt;"",MONTH(Q1487),"")</f>
        <v/>
      </c>
      <c r="AO1487" s="112">
        <f>IFERROR(VALUE(V1487),0)</f>
        <v/>
      </c>
    </row>
    <row customFormat="1" customHeight="1" ht="29.25" r="1488" s="112" spans="1:41">
      <c r="A1488" s="127" t="n"/>
      <c r="B1488" s="113" t="n"/>
      <c r="C1488" s="127" t="n"/>
      <c r="D1488" s="127" t="n"/>
      <c r="E1488" s="114">
        <f>IF(F1488 &lt;&gt; "",VLOOKUP(F1488,CategoryLookup,2,FALSE), "")</f>
        <v/>
      </c>
      <c r="F1488" s="126" t="n"/>
      <c r="G1488" s="127" t="n"/>
      <c r="H1488" s="127" t="n"/>
      <c r="I1488" s="127" t="n"/>
      <c r="J1488" s="127" t="n"/>
      <c r="K1488" s="127" t="n"/>
      <c r="L1488" s="127" t="n"/>
      <c r="M1488" s="127" t="n"/>
      <c r="N1488" s="120" t="n"/>
      <c r="O1488" s="120" t="n"/>
      <c r="P1488" s="120" t="n"/>
      <c r="Q1488" s="120" t="n"/>
      <c r="R1488" s="121" t="n"/>
      <c r="S1488" s="121" t="n"/>
      <c r="T1488" s="121" t="n"/>
      <c r="U1488" s="121" t="n"/>
      <c r="V1488" s="117">
        <f>IF(P1488="NA","NA",IF(P1488&lt;&gt;"",TEXT(P1488-N1488,"[h].mm"),""))</f>
        <v/>
      </c>
      <c r="W1488" s="118">
        <f>IF(AND(R1488="",S1488=""),"",R1488+S1488)</f>
        <v/>
      </c>
      <c r="X1488" s="116">
        <f>IF(O1488&lt;&gt;"",DATE(YEAR(O1488), MONTH(O1488), DAY(O1488)),"")</f>
        <v/>
      </c>
      <c r="Y1488" s="122" t="n"/>
      <c r="Z1488" s="123" t="n"/>
      <c r="AA1488" s="117">
        <f>IF(F1488="Re-assigned","NA",IF(W1488="","",IF(W1488&gt;=VLOOKUP(D1488,SLAMatrix,3,FALSE),"Yes",IF(W1488&lt;VLOOKUP(D1488,SLAMatrix,2,FALSE),"No","Internal"))))</f>
        <v/>
      </c>
      <c r="AB1488" s="123" t="n"/>
      <c r="AC1488" s="123" t="n"/>
      <c r="AD1488" s="119" t="n"/>
      <c r="AE1488" s="125" t="n"/>
      <c r="AF1488" s="124">
        <f>MONTH(O1488)</f>
        <v/>
      </c>
      <c r="AG1488" s="124">
        <f>VLOOKUP(IFERROR(MID(AE1488,1,(FIND(",",AE1488,1)-1)),AE1488),Facility_Region_Mapping,2,FALSE)</f>
        <v/>
      </c>
      <c r="AH1488" s="124" t="n"/>
      <c r="AI1488" s="124">
        <f>IF(C1488&lt;&gt;"",IF(M1488="ESM User",getInterfaceName($C1488),"NA"),"")</f>
        <v/>
      </c>
      <c r="AJ1488" s="116">
        <f>IF(Q1488&lt;&gt;"",DATE(YEAR(Q1488), MONTH(Q1488), DAY(Q1488)),"")</f>
        <v/>
      </c>
      <c r="AK1488" s="130">
        <f>IF(Q1488&lt;&gt;0,Q1488-N1488,TODAY()-N1488)</f>
        <v/>
      </c>
      <c r="AL1488" s="112">
        <f>IF(F1488="Re-assigned",0,IF(H1488="Closed",0,IF(H1488="Service Restored",0,IF(H1488="",0,1))))</f>
        <v/>
      </c>
      <c r="AM1488" s="124">
        <f>IF(AL1488=0,"",IF(AK1488&gt;20.99,"Aged","Non-Aged"))</f>
        <v/>
      </c>
      <c r="AN1488" s="112">
        <f>IF(Q1488&lt;&gt;"",MONTH(Q1488),"")</f>
        <v/>
      </c>
      <c r="AO1488" s="112">
        <f>IFERROR(VALUE(V1488),0)</f>
        <v/>
      </c>
    </row>
    <row customFormat="1" customHeight="1" ht="29.25" r="1489" s="112" spans="1:41">
      <c r="A1489" s="127" t="n"/>
      <c r="B1489" s="113" t="n"/>
      <c r="C1489" s="127" t="n"/>
      <c r="D1489" s="127" t="n"/>
      <c r="E1489" s="114">
        <f>IF(F1489 &lt;&gt; "",VLOOKUP(F1489,CategoryLookup,2,FALSE), "")</f>
        <v/>
      </c>
      <c r="F1489" s="126" t="n"/>
      <c r="G1489" s="127" t="n"/>
      <c r="H1489" s="127" t="n"/>
      <c r="I1489" s="127" t="n"/>
      <c r="J1489" s="127" t="n"/>
      <c r="K1489" s="127" t="n"/>
      <c r="L1489" s="127" t="n"/>
      <c r="M1489" s="127" t="n"/>
      <c r="N1489" s="120" t="n"/>
      <c r="O1489" s="120" t="n"/>
      <c r="P1489" s="120" t="n"/>
      <c r="Q1489" s="120" t="n"/>
      <c r="R1489" s="121" t="n"/>
      <c r="S1489" s="121" t="n"/>
      <c r="T1489" s="121" t="n"/>
      <c r="U1489" s="121" t="n"/>
      <c r="V1489" s="117">
        <f>IF(P1489="NA","NA",IF(P1489&lt;&gt;"",TEXT(P1489-N1489,"[h].mm"),""))</f>
        <v/>
      </c>
      <c r="W1489" s="118">
        <f>IF(AND(R1489="",S1489=""),"",R1489+S1489)</f>
        <v/>
      </c>
      <c r="X1489" s="116">
        <f>IF(O1489&lt;&gt;"",DATE(YEAR(O1489), MONTH(O1489), DAY(O1489)),"")</f>
        <v/>
      </c>
      <c r="Y1489" s="122" t="n"/>
      <c r="Z1489" s="123" t="n"/>
      <c r="AA1489" s="117">
        <f>IF(F1489="Re-assigned","NA",IF(W1489="","",IF(W1489&gt;=VLOOKUP(D1489,SLAMatrix,3,FALSE),"Yes",IF(W1489&lt;VLOOKUP(D1489,SLAMatrix,2,FALSE),"No","Internal"))))</f>
        <v/>
      </c>
      <c r="AB1489" s="123" t="n"/>
      <c r="AC1489" s="123" t="n"/>
      <c r="AD1489" s="119" t="n"/>
      <c r="AE1489" s="125" t="n"/>
      <c r="AF1489" s="124">
        <f>MONTH(O1489)</f>
        <v/>
      </c>
      <c r="AG1489" s="124">
        <f>VLOOKUP(IFERROR(MID(AE1489,1,(FIND(",",AE1489,1)-1)),AE1489),Facility_Region_Mapping,2,FALSE)</f>
        <v/>
      </c>
      <c r="AH1489" s="124" t="n"/>
      <c r="AI1489" s="124">
        <f>IF(C1489&lt;&gt;"",IF(M1489="ESM User",getInterfaceName($C1489),"NA"),"")</f>
        <v/>
      </c>
      <c r="AJ1489" s="116">
        <f>IF(Q1489&lt;&gt;"",DATE(YEAR(Q1489), MONTH(Q1489), DAY(Q1489)),"")</f>
        <v/>
      </c>
      <c r="AK1489" s="130">
        <f>IF(Q1489&lt;&gt;0,Q1489-N1489,TODAY()-N1489)</f>
        <v/>
      </c>
      <c r="AL1489" s="112">
        <f>IF(F1489="Re-assigned",0,IF(H1489="Closed",0,IF(H1489="Service Restored",0,IF(H1489="",0,1))))</f>
        <v/>
      </c>
      <c r="AM1489" s="124">
        <f>IF(AL1489=0,"",IF(AK1489&gt;20.99,"Aged","Non-Aged"))</f>
        <v/>
      </c>
      <c r="AN1489" s="112">
        <f>IF(Q1489&lt;&gt;"",MONTH(Q1489),"")</f>
        <v/>
      </c>
      <c r="AO1489" s="112">
        <f>IFERROR(VALUE(V1489),0)</f>
        <v/>
      </c>
    </row>
    <row customFormat="1" customHeight="1" ht="29.25" r="1490" s="112" spans="1:41">
      <c r="A1490" s="127" t="n"/>
      <c r="B1490" s="113" t="n"/>
      <c r="C1490" s="127" t="n"/>
      <c r="D1490" s="127" t="n"/>
      <c r="E1490" s="114">
        <f>IF(F1490 &lt;&gt; "",VLOOKUP(F1490,CategoryLookup,2,FALSE), "")</f>
        <v/>
      </c>
      <c r="F1490" s="126" t="n"/>
      <c r="G1490" s="127" t="n"/>
      <c r="H1490" s="127" t="n"/>
      <c r="I1490" s="127" t="n"/>
      <c r="J1490" s="127" t="n"/>
      <c r="K1490" s="127" t="n"/>
      <c r="L1490" s="127" t="n"/>
      <c r="M1490" s="127" t="n"/>
      <c r="N1490" s="120" t="n"/>
      <c r="O1490" s="120" t="n"/>
      <c r="P1490" s="120" t="n"/>
      <c r="Q1490" s="120" t="n"/>
      <c r="R1490" s="121" t="n"/>
      <c r="S1490" s="121" t="n"/>
      <c r="T1490" s="121" t="n"/>
      <c r="U1490" s="121" t="n"/>
      <c r="V1490" s="117">
        <f>IF(P1490="NA","NA",IF(P1490&lt;&gt;"",TEXT(P1490-N1490,"[h].mm"),""))</f>
        <v/>
      </c>
      <c r="W1490" s="118">
        <f>IF(AND(R1490="",S1490=""),"",R1490+S1490)</f>
        <v/>
      </c>
      <c r="X1490" s="116">
        <f>IF(O1490&lt;&gt;"",DATE(YEAR(O1490), MONTH(O1490), DAY(O1490)),"")</f>
        <v/>
      </c>
      <c r="Y1490" s="122" t="n"/>
      <c r="Z1490" s="123" t="n"/>
      <c r="AA1490" s="117">
        <f>IF(F1490="Re-assigned","NA",IF(W1490="","",IF(W1490&gt;=VLOOKUP(D1490,SLAMatrix,3,FALSE),"Yes",IF(W1490&lt;VLOOKUP(D1490,SLAMatrix,2,FALSE),"No","Internal"))))</f>
        <v/>
      </c>
      <c r="AB1490" s="123" t="n"/>
      <c r="AC1490" s="123" t="n"/>
      <c r="AD1490" s="119" t="n"/>
      <c r="AE1490" s="125" t="n"/>
      <c r="AF1490" s="124">
        <f>MONTH(O1490)</f>
        <v/>
      </c>
      <c r="AG1490" s="124">
        <f>VLOOKUP(IFERROR(MID(AE1490,1,(FIND(",",AE1490,1)-1)),AE1490),Facility_Region_Mapping,2,FALSE)</f>
        <v/>
      </c>
      <c r="AH1490" s="124" t="n"/>
      <c r="AI1490" s="124">
        <f>IF(C1490&lt;&gt;"",IF(M1490="ESM User",getInterfaceName($C1490),"NA"),"")</f>
        <v/>
      </c>
      <c r="AJ1490" s="116">
        <f>IF(Q1490&lt;&gt;"",DATE(YEAR(Q1490), MONTH(Q1490), DAY(Q1490)),"")</f>
        <v/>
      </c>
      <c r="AK1490" s="130">
        <f>IF(Q1490&lt;&gt;0,Q1490-N1490,TODAY()-N1490)</f>
        <v/>
      </c>
      <c r="AL1490" s="112">
        <f>IF(F1490="Re-assigned",0,IF(H1490="Closed",0,IF(H1490="Service Restored",0,IF(H1490="",0,1))))</f>
        <v/>
      </c>
      <c r="AM1490" s="124">
        <f>IF(AL1490=0,"",IF(AK1490&gt;20.99,"Aged","Non-Aged"))</f>
        <v/>
      </c>
      <c r="AN1490" s="112">
        <f>IF(Q1490&lt;&gt;"",MONTH(Q1490),"")</f>
        <v/>
      </c>
      <c r="AO1490" s="112">
        <f>IFERROR(VALUE(V1490),0)</f>
        <v/>
      </c>
    </row>
    <row customFormat="1" customHeight="1" ht="29.25" r="1491" s="112" spans="1:41">
      <c r="A1491" s="127" t="n"/>
      <c r="B1491" s="113" t="n"/>
      <c r="C1491" s="127" t="n"/>
      <c r="D1491" s="127" t="n"/>
      <c r="E1491" s="114">
        <f>IF(F1491 &lt;&gt; "",VLOOKUP(F1491,CategoryLookup,2,FALSE), "")</f>
        <v/>
      </c>
      <c r="F1491" s="126" t="n"/>
      <c r="G1491" s="127" t="n"/>
      <c r="H1491" s="127" t="n"/>
      <c r="I1491" s="127" t="n"/>
      <c r="J1491" s="127" t="n"/>
      <c r="K1491" s="127" t="n"/>
      <c r="L1491" s="127" t="n"/>
      <c r="M1491" s="127" t="n"/>
      <c r="N1491" s="120" t="n"/>
      <c r="O1491" s="120" t="n"/>
      <c r="P1491" s="120" t="n"/>
      <c r="Q1491" s="120" t="n"/>
      <c r="R1491" s="121" t="n"/>
      <c r="S1491" s="121" t="n"/>
      <c r="T1491" s="121" t="n"/>
      <c r="U1491" s="121" t="n"/>
      <c r="V1491" s="117">
        <f>IF(P1491="NA","NA",IF(P1491&lt;&gt;"",TEXT(P1491-N1491,"[h].mm"),""))</f>
        <v/>
      </c>
      <c r="W1491" s="118">
        <f>IF(AND(R1491="",S1491=""),"",R1491+S1491)</f>
        <v/>
      </c>
      <c r="X1491" s="116">
        <f>IF(O1491&lt;&gt;"",DATE(YEAR(O1491), MONTH(O1491), DAY(O1491)),"")</f>
        <v/>
      </c>
      <c r="Y1491" s="122" t="n"/>
      <c r="Z1491" s="123" t="n"/>
      <c r="AA1491" s="117">
        <f>IF(F1491="Re-assigned","NA",IF(W1491="","",IF(W1491&gt;=VLOOKUP(D1491,SLAMatrix,3,FALSE),"Yes",IF(W1491&lt;VLOOKUP(D1491,SLAMatrix,2,FALSE),"No","Internal"))))</f>
        <v/>
      </c>
      <c r="AB1491" s="123" t="n"/>
      <c r="AC1491" s="123" t="n"/>
      <c r="AD1491" s="119" t="n"/>
      <c r="AE1491" s="125" t="n"/>
      <c r="AF1491" s="124">
        <f>MONTH(O1491)</f>
        <v/>
      </c>
      <c r="AG1491" s="124">
        <f>VLOOKUP(IFERROR(MID(AE1491,1,(FIND(",",AE1491,1)-1)),AE1491),Facility_Region_Mapping,2,FALSE)</f>
        <v/>
      </c>
      <c r="AH1491" s="124" t="n"/>
      <c r="AI1491" s="124">
        <f>IF(C1491&lt;&gt;"",IF(M1491="ESM User",getInterfaceName($C1491),"NA"),"")</f>
        <v/>
      </c>
      <c r="AJ1491" s="116">
        <f>IF(Q1491&lt;&gt;"",DATE(YEAR(Q1491), MONTH(Q1491), DAY(Q1491)),"")</f>
        <v/>
      </c>
      <c r="AK1491" s="130">
        <f>IF(Q1491&lt;&gt;0,Q1491-N1491,TODAY()-N1491)</f>
        <v/>
      </c>
      <c r="AL1491" s="112">
        <f>IF(F1491="Re-assigned",0,IF(H1491="Closed",0,IF(H1491="Service Restored",0,IF(H1491="",0,1))))</f>
        <v/>
      </c>
      <c r="AM1491" s="124">
        <f>IF(AL1491=0,"",IF(AK1491&gt;20.99,"Aged","Non-Aged"))</f>
        <v/>
      </c>
      <c r="AN1491" s="112">
        <f>IF(Q1491&lt;&gt;"",MONTH(Q1491),"")</f>
        <v/>
      </c>
      <c r="AO1491" s="112">
        <f>IFERROR(VALUE(V1491),0)</f>
        <v/>
      </c>
    </row>
    <row customFormat="1" customHeight="1" ht="29.25" r="1492" s="112" spans="1:41">
      <c r="A1492" s="127" t="n"/>
      <c r="B1492" s="113" t="n"/>
      <c r="C1492" s="127" t="n"/>
      <c r="D1492" s="127" t="n"/>
      <c r="E1492" s="114">
        <f>IF(F1492 &lt;&gt; "",VLOOKUP(F1492,CategoryLookup,2,FALSE), "")</f>
        <v/>
      </c>
      <c r="F1492" s="126" t="n"/>
      <c r="G1492" s="127" t="n"/>
      <c r="H1492" s="127" t="n"/>
      <c r="I1492" s="127" t="n"/>
      <c r="J1492" s="127" t="n"/>
      <c r="K1492" s="127" t="n"/>
      <c r="L1492" s="127" t="n"/>
      <c r="M1492" s="127" t="n"/>
      <c r="N1492" s="120" t="n"/>
      <c r="O1492" s="120" t="n"/>
      <c r="P1492" s="120" t="n"/>
      <c r="Q1492" s="120" t="n"/>
      <c r="R1492" s="121" t="n"/>
      <c r="S1492" s="121" t="n"/>
      <c r="T1492" s="121" t="n"/>
      <c r="U1492" s="121" t="n"/>
      <c r="V1492" s="117">
        <f>IF(P1492="NA","NA",IF(P1492&lt;&gt;"",TEXT(P1492-N1492,"[h].mm"),""))</f>
        <v/>
      </c>
      <c r="W1492" s="118">
        <f>IF(AND(R1492="",S1492=""),"",R1492+S1492)</f>
        <v/>
      </c>
      <c r="X1492" s="116">
        <f>IF(O1492&lt;&gt;"",DATE(YEAR(O1492), MONTH(O1492), DAY(O1492)),"")</f>
        <v/>
      </c>
      <c r="Y1492" s="122" t="n"/>
      <c r="Z1492" s="123" t="n"/>
      <c r="AA1492" s="117">
        <f>IF(F1492="Re-assigned","NA",IF(W1492="","",IF(W1492&gt;=VLOOKUP(D1492,SLAMatrix,3,FALSE),"Yes",IF(W1492&lt;VLOOKUP(D1492,SLAMatrix,2,FALSE),"No","Internal"))))</f>
        <v/>
      </c>
      <c r="AB1492" s="123" t="n"/>
      <c r="AC1492" s="123" t="n"/>
      <c r="AD1492" s="119" t="n"/>
      <c r="AE1492" s="125" t="n"/>
      <c r="AF1492" s="124">
        <f>MONTH(O1492)</f>
        <v/>
      </c>
      <c r="AG1492" s="124">
        <f>VLOOKUP(IFERROR(MID(AE1492,1,(FIND(",",AE1492,1)-1)),AE1492),Facility_Region_Mapping,2,FALSE)</f>
        <v/>
      </c>
      <c r="AH1492" s="124" t="n"/>
      <c r="AI1492" s="124">
        <f>IF(C1492&lt;&gt;"",IF(M1492="ESM User",getInterfaceName($C1492),"NA"),"")</f>
        <v/>
      </c>
      <c r="AJ1492" s="116">
        <f>IF(Q1492&lt;&gt;"",DATE(YEAR(Q1492), MONTH(Q1492), DAY(Q1492)),"")</f>
        <v/>
      </c>
      <c r="AK1492" s="130">
        <f>IF(Q1492&lt;&gt;0,Q1492-N1492,TODAY()-N1492)</f>
        <v/>
      </c>
      <c r="AL1492" s="112">
        <f>IF(F1492="Re-assigned",0,IF(H1492="Closed",0,IF(H1492="Service Restored",0,IF(H1492="",0,1))))</f>
        <v/>
      </c>
      <c r="AM1492" s="124">
        <f>IF(AL1492=0,"",IF(AK1492&gt;20.99,"Aged","Non-Aged"))</f>
        <v/>
      </c>
      <c r="AN1492" s="112">
        <f>IF(Q1492&lt;&gt;"",MONTH(Q1492),"")</f>
        <v/>
      </c>
      <c r="AO1492" s="112">
        <f>IFERROR(VALUE(V1492),0)</f>
        <v/>
      </c>
    </row>
    <row customFormat="1" customHeight="1" ht="29.25" r="1493" s="112" spans="1:41">
      <c r="A1493" s="127" t="n"/>
      <c r="B1493" s="113" t="n"/>
      <c r="C1493" s="127" t="n"/>
      <c r="D1493" s="127" t="n"/>
      <c r="E1493" s="114">
        <f>IF(F1493 &lt;&gt; "",VLOOKUP(F1493,CategoryLookup,2,FALSE), "")</f>
        <v/>
      </c>
      <c r="F1493" s="126" t="n"/>
      <c r="G1493" s="127" t="n"/>
      <c r="H1493" s="127" t="n"/>
      <c r="I1493" s="127" t="n"/>
      <c r="J1493" s="127" t="n"/>
      <c r="K1493" s="127" t="n"/>
      <c r="L1493" s="127" t="n"/>
      <c r="M1493" s="127" t="n"/>
      <c r="N1493" s="120" t="n"/>
      <c r="O1493" s="120" t="n"/>
      <c r="P1493" s="120" t="n"/>
      <c r="Q1493" s="120" t="n"/>
      <c r="R1493" s="121" t="n"/>
      <c r="S1493" s="121" t="n"/>
      <c r="T1493" s="121" t="n"/>
      <c r="U1493" s="121" t="n"/>
      <c r="V1493" s="117">
        <f>IF(P1493="NA","NA",IF(P1493&lt;&gt;"",TEXT(P1493-N1493,"[h].mm"),""))</f>
        <v/>
      </c>
      <c r="W1493" s="118">
        <f>IF(AND(R1493="",S1493=""),"",R1493+S1493)</f>
        <v/>
      </c>
      <c r="X1493" s="116">
        <f>IF(O1493&lt;&gt;"",DATE(YEAR(O1493), MONTH(O1493), DAY(O1493)),"")</f>
        <v/>
      </c>
      <c r="Y1493" s="122" t="n"/>
      <c r="Z1493" s="123" t="n"/>
      <c r="AA1493" s="117">
        <f>IF(F1493="Re-assigned","NA",IF(W1493="","",IF(W1493&gt;=VLOOKUP(D1493,SLAMatrix,3,FALSE),"Yes",IF(W1493&lt;VLOOKUP(D1493,SLAMatrix,2,FALSE),"No","Internal"))))</f>
        <v/>
      </c>
      <c r="AB1493" s="123" t="n"/>
      <c r="AC1493" s="123" t="n"/>
      <c r="AD1493" s="119" t="n"/>
      <c r="AE1493" s="125" t="n"/>
      <c r="AF1493" s="124">
        <f>MONTH(O1493)</f>
        <v/>
      </c>
      <c r="AG1493" s="124">
        <f>VLOOKUP(IFERROR(MID(AE1493,1,(FIND(",",AE1493,1)-1)),AE1493),Facility_Region_Mapping,2,FALSE)</f>
        <v/>
      </c>
      <c r="AH1493" s="124" t="n"/>
      <c r="AI1493" s="124">
        <f>IF(C1493&lt;&gt;"",IF(M1493="ESM User",getInterfaceName($C1493),"NA"),"")</f>
        <v/>
      </c>
      <c r="AJ1493" s="116">
        <f>IF(Q1493&lt;&gt;"",DATE(YEAR(Q1493), MONTH(Q1493), DAY(Q1493)),"")</f>
        <v/>
      </c>
      <c r="AK1493" s="130">
        <f>IF(Q1493&lt;&gt;0,Q1493-N1493,TODAY()-N1493)</f>
        <v/>
      </c>
      <c r="AL1493" s="112">
        <f>IF(F1493="Re-assigned",0,IF(H1493="Closed",0,IF(H1493="Service Restored",0,IF(H1493="",0,1))))</f>
        <v/>
      </c>
      <c r="AM1493" s="124">
        <f>IF(AL1493=0,"",IF(AK1493&gt;20.99,"Aged","Non-Aged"))</f>
        <v/>
      </c>
      <c r="AN1493" s="112">
        <f>IF(Q1493&lt;&gt;"",MONTH(Q1493),"")</f>
        <v/>
      </c>
      <c r="AO1493" s="112">
        <f>IFERROR(VALUE(V1493),0)</f>
        <v/>
      </c>
    </row>
    <row customFormat="1" customHeight="1" ht="29.25" r="1494" s="112" spans="1:41">
      <c r="A1494" s="127" t="n"/>
      <c r="B1494" s="113" t="n"/>
      <c r="C1494" s="127" t="n"/>
      <c r="D1494" s="127" t="n"/>
      <c r="E1494" s="114">
        <f>IF(F1494 &lt;&gt; "",VLOOKUP(F1494,CategoryLookup,2,FALSE), "")</f>
        <v/>
      </c>
      <c r="F1494" s="126" t="n"/>
      <c r="G1494" s="127" t="n"/>
      <c r="H1494" s="127" t="n"/>
      <c r="I1494" s="127" t="n"/>
      <c r="J1494" s="127" t="n"/>
      <c r="K1494" s="127" t="n"/>
      <c r="L1494" s="127" t="n"/>
      <c r="M1494" s="127" t="n"/>
      <c r="N1494" s="120" t="n"/>
      <c r="O1494" s="120" t="n"/>
      <c r="P1494" s="120" t="n"/>
      <c r="Q1494" s="120" t="n"/>
      <c r="R1494" s="121" t="n"/>
      <c r="S1494" s="121" t="n"/>
      <c r="T1494" s="121" t="n"/>
      <c r="U1494" s="121" t="n"/>
      <c r="V1494" s="117">
        <f>IF(P1494="NA","NA",IF(P1494&lt;&gt;"",TEXT(P1494-N1494,"[h].mm"),""))</f>
        <v/>
      </c>
      <c r="W1494" s="118">
        <f>IF(AND(R1494="",S1494=""),"",R1494+S1494)</f>
        <v/>
      </c>
      <c r="X1494" s="116">
        <f>IF(O1494&lt;&gt;"",DATE(YEAR(O1494), MONTH(O1494), DAY(O1494)),"")</f>
        <v/>
      </c>
      <c r="Y1494" s="122" t="n"/>
      <c r="Z1494" s="123" t="n"/>
      <c r="AA1494" s="117">
        <f>IF(F1494="Re-assigned","NA",IF(W1494="","",IF(W1494&gt;=VLOOKUP(D1494,SLAMatrix,3,FALSE),"Yes",IF(W1494&lt;VLOOKUP(D1494,SLAMatrix,2,FALSE),"No","Internal"))))</f>
        <v/>
      </c>
      <c r="AB1494" s="123" t="n"/>
      <c r="AC1494" s="123" t="n"/>
      <c r="AD1494" s="119" t="n"/>
      <c r="AE1494" s="125" t="n"/>
      <c r="AF1494" s="124">
        <f>MONTH(O1494)</f>
        <v/>
      </c>
      <c r="AG1494" s="124">
        <f>VLOOKUP(IFERROR(MID(AE1494,1,(FIND(",",AE1494,1)-1)),AE1494),Facility_Region_Mapping,2,FALSE)</f>
        <v/>
      </c>
      <c r="AH1494" s="124" t="n"/>
      <c r="AI1494" s="124">
        <f>IF(C1494&lt;&gt;"",IF(M1494="ESM User",getInterfaceName($C1494),"NA"),"")</f>
        <v/>
      </c>
      <c r="AJ1494" s="116">
        <f>IF(Q1494&lt;&gt;"",DATE(YEAR(Q1494), MONTH(Q1494), DAY(Q1494)),"")</f>
        <v/>
      </c>
      <c r="AK1494" s="130">
        <f>IF(Q1494&lt;&gt;0,Q1494-N1494,TODAY()-N1494)</f>
        <v/>
      </c>
      <c r="AL1494" s="112">
        <f>IF(F1494="Re-assigned",0,IF(H1494="Closed",0,IF(H1494="Service Restored",0,IF(H1494="",0,1))))</f>
        <v/>
      </c>
      <c r="AM1494" s="124">
        <f>IF(AL1494=0,"",IF(AK1494&gt;20.99,"Aged","Non-Aged"))</f>
        <v/>
      </c>
      <c r="AN1494" s="112">
        <f>IF(Q1494&lt;&gt;"",MONTH(Q1494),"")</f>
        <v/>
      </c>
      <c r="AO1494" s="112">
        <f>IFERROR(VALUE(V1494),0)</f>
        <v/>
      </c>
    </row>
    <row customFormat="1" customHeight="1" ht="29.25" r="1495" s="112" spans="1:41">
      <c r="A1495" s="127" t="n"/>
      <c r="B1495" s="113" t="n"/>
      <c r="C1495" s="127" t="n"/>
      <c r="D1495" s="127" t="n"/>
      <c r="E1495" s="114">
        <f>IF(F1495 &lt;&gt; "",VLOOKUP(F1495,CategoryLookup,2,FALSE), "")</f>
        <v/>
      </c>
      <c r="F1495" s="126" t="n"/>
      <c r="G1495" s="127" t="n"/>
      <c r="H1495" s="127" t="n"/>
      <c r="I1495" s="127" t="n"/>
      <c r="J1495" s="127" t="n"/>
      <c r="K1495" s="127" t="n"/>
      <c r="L1495" s="127" t="n"/>
      <c r="M1495" s="127" t="n"/>
      <c r="N1495" s="120" t="n"/>
      <c r="O1495" s="120" t="n"/>
      <c r="P1495" s="120" t="n"/>
      <c r="Q1495" s="120" t="n"/>
      <c r="R1495" s="121" t="n"/>
      <c r="S1495" s="121" t="n"/>
      <c r="T1495" s="121" t="n"/>
      <c r="U1495" s="121" t="n"/>
      <c r="V1495" s="117">
        <f>IF(P1495="NA","NA",IF(P1495&lt;&gt;"",TEXT(P1495-N1495,"[h].mm"),""))</f>
        <v/>
      </c>
      <c r="W1495" s="118">
        <f>IF(AND(R1495="",S1495=""),"",R1495+S1495)</f>
        <v/>
      </c>
      <c r="X1495" s="116">
        <f>IF(O1495&lt;&gt;"",DATE(YEAR(O1495), MONTH(O1495), DAY(O1495)),"")</f>
        <v/>
      </c>
      <c r="Y1495" s="122" t="n"/>
      <c r="Z1495" s="123" t="n"/>
      <c r="AA1495" s="117">
        <f>IF(F1495="Re-assigned","NA",IF(W1495="","",IF(W1495&gt;=VLOOKUP(D1495,SLAMatrix,3,FALSE),"Yes",IF(W1495&lt;VLOOKUP(D1495,SLAMatrix,2,FALSE),"No","Internal"))))</f>
        <v/>
      </c>
      <c r="AB1495" s="123" t="n"/>
      <c r="AC1495" s="123" t="n"/>
      <c r="AD1495" s="119" t="n"/>
      <c r="AE1495" s="125" t="n"/>
      <c r="AF1495" s="124">
        <f>MONTH(O1495)</f>
        <v/>
      </c>
      <c r="AG1495" s="124">
        <f>VLOOKUP(IFERROR(MID(AE1495,1,(FIND(",",AE1495,1)-1)),AE1495),Facility_Region_Mapping,2,FALSE)</f>
        <v/>
      </c>
      <c r="AH1495" s="124" t="n"/>
      <c r="AI1495" s="124">
        <f>IF(C1495&lt;&gt;"",IF(M1495="ESM User",getInterfaceName($C1495),"NA"),"")</f>
        <v/>
      </c>
      <c r="AJ1495" s="116">
        <f>IF(Q1495&lt;&gt;"",DATE(YEAR(Q1495), MONTH(Q1495), DAY(Q1495)),"")</f>
        <v/>
      </c>
      <c r="AK1495" s="130">
        <f>IF(Q1495&lt;&gt;0,Q1495-N1495,TODAY()-N1495)</f>
        <v/>
      </c>
      <c r="AL1495" s="112">
        <f>IF(F1495="Re-assigned",0,IF(H1495="Closed",0,IF(H1495="Service Restored",0,IF(H1495="",0,1))))</f>
        <v/>
      </c>
      <c r="AM1495" s="124">
        <f>IF(AL1495=0,"",IF(AK1495&gt;20.99,"Aged","Non-Aged"))</f>
        <v/>
      </c>
      <c r="AN1495" s="112">
        <f>IF(Q1495&lt;&gt;"",MONTH(Q1495),"")</f>
        <v/>
      </c>
      <c r="AO1495" s="112">
        <f>IFERROR(VALUE(V1495),0)</f>
        <v/>
      </c>
    </row>
    <row customFormat="1" customHeight="1" ht="29.25" r="1496" s="112" spans="1:41">
      <c r="A1496" s="127" t="n"/>
      <c r="B1496" s="113" t="n"/>
      <c r="C1496" s="127" t="n"/>
      <c r="D1496" s="127" t="n"/>
      <c r="E1496" s="114">
        <f>IF(F1496 &lt;&gt; "",VLOOKUP(F1496,CategoryLookup,2,FALSE), "")</f>
        <v/>
      </c>
      <c r="F1496" s="126" t="n"/>
      <c r="G1496" s="127" t="n"/>
      <c r="H1496" s="127" t="n"/>
      <c r="I1496" s="127" t="n"/>
      <c r="J1496" s="127" t="n"/>
      <c r="K1496" s="127" t="n"/>
      <c r="L1496" s="127" t="n"/>
      <c r="M1496" s="127" t="n"/>
      <c r="N1496" s="120" t="n"/>
      <c r="O1496" s="120" t="n"/>
      <c r="P1496" s="120" t="n"/>
      <c r="Q1496" s="120" t="n"/>
      <c r="R1496" s="121" t="n"/>
      <c r="S1496" s="121" t="n"/>
      <c r="T1496" s="121" t="n"/>
      <c r="U1496" s="121" t="n"/>
      <c r="V1496" s="117">
        <f>IF(P1496="NA","NA",IF(P1496&lt;&gt;"",TEXT(P1496-N1496,"[h].mm"),""))</f>
        <v/>
      </c>
      <c r="W1496" s="118">
        <f>IF(AND(R1496="",S1496=""),"",R1496+S1496)</f>
        <v/>
      </c>
      <c r="X1496" s="116">
        <f>IF(O1496&lt;&gt;"",DATE(YEAR(O1496), MONTH(O1496), DAY(O1496)),"")</f>
        <v/>
      </c>
      <c r="Y1496" s="122" t="n"/>
      <c r="Z1496" s="123" t="n"/>
      <c r="AA1496" s="117">
        <f>IF(F1496="Re-assigned","NA",IF(W1496="","",IF(W1496&gt;=VLOOKUP(D1496,SLAMatrix,3,FALSE),"Yes",IF(W1496&lt;VLOOKUP(D1496,SLAMatrix,2,FALSE),"No","Internal"))))</f>
        <v/>
      </c>
      <c r="AB1496" s="123" t="n"/>
      <c r="AC1496" s="123" t="n"/>
      <c r="AD1496" s="119" t="n"/>
      <c r="AE1496" s="125" t="n"/>
      <c r="AF1496" s="124">
        <f>MONTH(O1496)</f>
        <v/>
      </c>
      <c r="AG1496" s="124">
        <f>VLOOKUP(IFERROR(MID(AE1496,1,(FIND(",",AE1496,1)-1)),AE1496),Facility_Region_Mapping,2,FALSE)</f>
        <v/>
      </c>
      <c r="AH1496" s="124" t="n"/>
      <c r="AI1496" s="124">
        <f>IF(C1496&lt;&gt;"",IF(M1496="ESM User",getInterfaceName($C1496),"NA"),"")</f>
        <v/>
      </c>
      <c r="AJ1496" s="116">
        <f>IF(Q1496&lt;&gt;"",DATE(YEAR(Q1496), MONTH(Q1496), DAY(Q1496)),"")</f>
        <v/>
      </c>
      <c r="AK1496" s="130">
        <f>IF(Q1496&lt;&gt;0,Q1496-N1496,TODAY()-N1496)</f>
        <v/>
      </c>
      <c r="AL1496" s="112">
        <f>IF(F1496="Re-assigned",0,IF(H1496="Closed",0,IF(H1496="Service Restored",0,IF(H1496="",0,1))))</f>
        <v/>
      </c>
      <c r="AM1496" s="124">
        <f>IF(AL1496=0,"",IF(AK1496&gt;20.99,"Aged","Non-Aged"))</f>
        <v/>
      </c>
      <c r="AN1496" s="112">
        <f>IF(Q1496&lt;&gt;"",MONTH(Q1496),"")</f>
        <v/>
      </c>
      <c r="AO1496" s="112">
        <f>IFERROR(VALUE(V1496),0)</f>
        <v/>
      </c>
    </row>
    <row customFormat="1" customHeight="1" ht="29.25" r="1497" s="112" spans="1:41">
      <c r="A1497" s="127" t="n"/>
      <c r="B1497" s="113" t="n"/>
      <c r="C1497" s="127" t="n"/>
      <c r="D1497" s="127" t="n"/>
      <c r="E1497" s="114">
        <f>IF(F1497 &lt;&gt; "",VLOOKUP(F1497,CategoryLookup,2,FALSE), "")</f>
        <v/>
      </c>
      <c r="F1497" s="126" t="n"/>
      <c r="G1497" s="127" t="n"/>
      <c r="H1497" s="127" t="n"/>
      <c r="I1497" s="127" t="n"/>
      <c r="J1497" s="127" t="n"/>
      <c r="K1497" s="127" t="n"/>
      <c r="L1497" s="127" t="n"/>
      <c r="M1497" s="127" t="n"/>
      <c r="N1497" s="120" t="n"/>
      <c r="O1497" s="120" t="n"/>
      <c r="P1497" s="120" t="n"/>
      <c r="Q1497" s="120" t="n"/>
      <c r="R1497" s="121" t="n"/>
      <c r="S1497" s="121" t="n"/>
      <c r="T1497" s="121" t="n"/>
      <c r="U1497" s="121" t="n"/>
      <c r="V1497" s="117">
        <f>IF(P1497="NA","NA",IF(P1497&lt;&gt;"",TEXT(P1497-N1497,"[h].mm"),""))</f>
        <v/>
      </c>
      <c r="W1497" s="118">
        <f>IF(AND(R1497="",S1497=""),"",R1497+S1497)</f>
        <v/>
      </c>
      <c r="X1497" s="116">
        <f>IF(O1497&lt;&gt;"",DATE(YEAR(O1497), MONTH(O1497), DAY(O1497)),"")</f>
        <v/>
      </c>
      <c r="Y1497" s="122" t="n"/>
      <c r="Z1497" s="123" t="n"/>
      <c r="AA1497" s="117">
        <f>IF(F1497="Re-assigned","NA",IF(W1497="","",IF(W1497&gt;=VLOOKUP(D1497,SLAMatrix,3,FALSE),"Yes",IF(W1497&lt;VLOOKUP(D1497,SLAMatrix,2,FALSE),"No","Internal"))))</f>
        <v/>
      </c>
      <c r="AB1497" s="123" t="n"/>
      <c r="AC1497" s="123" t="n"/>
      <c r="AD1497" s="119" t="n"/>
      <c r="AE1497" s="125" t="n"/>
      <c r="AF1497" s="124">
        <f>MONTH(O1497)</f>
        <v/>
      </c>
      <c r="AG1497" s="124">
        <f>VLOOKUP(IFERROR(MID(AE1497,1,(FIND(",",AE1497,1)-1)),AE1497),Facility_Region_Mapping,2,FALSE)</f>
        <v/>
      </c>
      <c r="AH1497" s="124" t="n"/>
      <c r="AI1497" s="124">
        <f>IF(C1497&lt;&gt;"",IF(M1497="ESM User",getInterfaceName($C1497),"NA"),"")</f>
        <v/>
      </c>
      <c r="AJ1497" s="116">
        <f>IF(Q1497&lt;&gt;"",DATE(YEAR(Q1497), MONTH(Q1497), DAY(Q1497)),"")</f>
        <v/>
      </c>
      <c r="AK1497" s="130">
        <f>IF(Q1497&lt;&gt;0,Q1497-N1497,TODAY()-N1497)</f>
        <v/>
      </c>
      <c r="AL1497" s="112">
        <f>IF(F1497="Re-assigned",0,IF(H1497="Closed",0,IF(H1497="Service Restored",0,IF(H1497="",0,1))))</f>
        <v/>
      </c>
      <c r="AM1497" s="124">
        <f>IF(AL1497=0,"",IF(AK1497&gt;20.99,"Aged","Non-Aged"))</f>
        <v/>
      </c>
      <c r="AN1497" s="112">
        <f>IF(Q1497&lt;&gt;"",MONTH(Q1497),"")</f>
        <v/>
      </c>
      <c r="AO1497" s="112">
        <f>IFERROR(VALUE(V1497),0)</f>
        <v/>
      </c>
    </row>
    <row customFormat="1" customHeight="1" ht="29.25" r="1498" s="112" spans="1:41">
      <c r="A1498" s="127" t="n"/>
      <c r="B1498" s="113" t="n"/>
      <c r="C1498" s="127" t="n"/>
      <c r="D1498" s="127" t="n"/>
      <c r="E1498" s="114">
        <f>IF(F1498 &lt;&gt; "",VLOOKUP(F1498,CategoryLookup,2,FALSE), "")</f>
        <v/>
      </c>
      <c r="F1498" s="126" t="n"/>
      <c r="G1498" s="127" t="n"/>
      <c r="H1498" s="127" t="n"/>
      <c r="I1498" s="127" t="n"/>
      <c r="J1498" s="127" t="n"/>
      <c r="K1498" s="127" t="n"/>
      <c r="L1498" s="127" t="n"/>
      <c r="M1498" s="127" t="n"/>
      <c r="N1498" s="120" t="n"/>
      <c r="O1498" s="120" t="n"/>
      <c r="P1498" s="120" t="n"/>
      <c r="Q1498" s="120" t="n"/>
      <c r="R1498" s="121" t="n"/>
      <c r="S1498" s="121" t="n"/>
      <c r="T1498" s="121" t="n"/>
      <c r="U1498" s="121" t="n"/>
      <c r="V1498" s="117">
        <f>IF(P1498="NA","NA",IF(P1498&lt;&gt;"",TEXT(P1498-N1498,"[h].mm"),""))</f>
        <v/>
      </c>
      <c r="W1498" s="118">
        <f>IF(AND(R1498="",S1498=""),"",R1498+S1498)</f>
        <v/>
      </c>
      <c r="X1498" s="116">
        <f>IF(O1498&lt;&gt;"",DATE(YEAR(O1498), MONTH(O1498), DAY(O1498)),"")</f>
        <v/>
      </c>
      <c r="Y1498" s="122" t="n"/>
      <c r="Z1498" s="123" t="n"/>
      <c r="AA1498" s="117">
        <f>IF(F1498="Re-assigned","NA",IF(W1498="","",IF(W1498&gt;=VLOOKUP(D1498,SLAMatrix,3,FALSE),"Yes",IF(W1498&lt;VLOOKUP(D1498,SLAMatrix,2,FALSE),"No","Internal"))))</f>
        <v/>
      </c>
      <c r="AB1498" s="123" t="n"/>
      <c r="AC1498" s="123" t="n"/>
      <c r="AD1498" s="119" t="n"/>
      <c r="AE1498" s="125" t="n"/>
      <c r="AF1498" s="124">
        <f>MONTH(O1498)</f>
        <v/>
      </c>
      <c r="AG1498" s="124">
        <f>VLOOKUP(IFERROR(MID(AE1498,1,(FIND(",",AE1498,1)-1)),AE1498),Facility_Region_Mapping,2,FALSE)</f>
        <v/>
      </c>
      <c r="AH1498" s="124" t="n"/>
      <c r="AI1498" s="124">
        <f>IF(C1498&lt;&gt;"",IF(M1498="ESM User",getInterfaceName($C1498),"NA"),"")</f>
        <v/>
      </c>
      <c r="AJ1498" s="116">
        <f>IF(Q1498&lt;&gt;"",DATE(YEAR(Q1498), MONTH(Q1498), DAY(Q1498)),"")</f>
        <v/>
      </c>
      <c r="AK1498" s="130">
        <f>IF(Q1498&lt;&gt;0,Q1498-N1498,TODAY()-N1498)</f>
        <v/>
      </c>
      <c r="AL1498" s="112">
        <f>IF(F1498="Re-assigned",0,IF(H1498="Closed",0,IF(H1498="Service Restored",0,IF(H1498="",0,1))))</f>
        <v/>
      </c>
      <c r="AM1498" s="124">
        <f>IF(AL1498=0,"",IF(AK1498&gt;20.99,"Aged","Non-Aged"))</f>
        <v/>
      </c>
      <c r="AN1498" s="112">
        <f>IF(Q1498&lt;&gt;"",MONTH(Q1498),"")</f>
        <v/>
      </c>
      <c r="AO1498" s="112">
        <f>IFERROR(VALUE(V1498),0)</f>
        <v/>
      </c>
    </row>
    <row customFormat="1" customHeight="1" ht="29.25" r="1499" s="112" spans="1:41">
      <c r="A1499" s="127" t="n"/>
      <c r="B1499" s="113" t="n"/>
      <c r="C1499" s="127" t="n"/>
      <c r="D1499" s="127" t="n"/>
      <c r="E1499" s="114">
        <f>IF(F1499 &lt;&gt; "",VLOOKUP(F1499,CategoryLookup,2,FALSE), "")</f>
        <v/>
      </c>
      <c r="F1499" s="126" t="n"/>
      <c r="G1499" s="127" t="n"/>
      <c r="H1499" s="127" t="n"/>
      <c r="I1499" s="127" t="n"/>
      <c r="J1499" s="127" t="n"/>
      <c r="K1499" s="127" t="n"/>
      <c r="L1499" s="127" t="n"/>
      <c r="M1499" s="127" t="n"/>
      <c r="N1499" s="120" t="n"/>
      <c r="O1499" s="120" t="n"/>
      <c r="P1499" s="120" t="n"/>
      <c r="Q1499" s="120" t="n"/>
      <c r="R1499" s="121" t="n"/>
      <c r="S1499" s="121" t="n"/>
      <c r="T1499" s="121" t="n"/>
      <c r="U1499" s="121" t="n"/>
      <c r="V1499" s="117">
        <f>IF(P1499="NA","NA",IF(P1499&lt;&gt;"",TEXT(P1499-N1499,"[h].mm"),""))</f>
        <v/>
      </c>
      <c r="W1499" s="118">
        <f>IF(AND(R1499="",S1499=""),"",R1499+S1499)</f>
        <v/>
      </c>
      <c r="X1499" s="116">
        <f>IF(O1499&lt;&gt;"",DATE(YEAR(O1499), MONTH(O1499), DAY(O1499)),"")</f>
        <v/>
      </c>
      <c r="Y1499" s="122" t="n"/>
      <c r="Z1499" s="123" t="n"/>
      <c r="AA1499" s="117">
        <f>IF(F1499="Re-assigned","NA",IF(W1499="","",IF(W1499&gt;=VLOOKUP(D1499,SLAMatrix,3,FALSE),"Yes",IF(W1499&lt;VLOOKUP(D1499,SLAMatrix,2,FALSE),"No","Internal"))))</f>
        <v/>
      </c>
      <c r="AB1499" s="123" t="n"/>
      <c r="AC1499" s="123" t="n"/>
      <c r="AD1499" s="119" t="n"/>
      <c r="AE1499" s="125" t="n"/>
      <c r="AF1499" s="124">
        <f>MONTH(O1499)</f>
        <v/>
      </c>
      <c r="AG1499" s="124">
        <f>VLOOKUP(IFERROR(MID(AE1499,1,(FIND(",",AE1499,1)-1)),AE1499),Facility_Region_Mapping,2,FALSE)</f>
        <v/>
      </c>
      <c r="AH1499" s="124" t="n"/>
      <c r="AI1499" s="124">
        <f>IF(C1499&lt;&gt;"",IF(M1499="ESM User",getInterfaceName($C1499),"NA"),"")</f>
        <v/>
      </c>
      <c r="AJ1499" s="116">
        <f>IF(Q1499&lt;&gt;"",DATE(YEAR(Q1499), MONTH(Q1499), DAY(Q1499)),"")</f>
        <v/>
      </c>
      <c r="AK1499" s="130">
        <f>IF(Q1499&lt;&gt;0,Q1499-N1499,TODAY()-N1499)</f>
        <v/>
      </c>
      <c r="AL1499" s="112">
        <f>IF(F1499="Re-assigned",0,IF(H1499="Closed",0,IF(H1499="Service Restored",0,IF(H1499="",0,1))))</f>
        <v/>
      </c>
      <c r="AM1499" s="124">
        <f>IF(AL1499=0,"",IF(AK1499&gt;20.99,"Aged","Non-Aged"))</f>
        <v/>
      </c>
      <c r="AN1499" s="112">
        <f>IF(Q1499&lt;&gt;"",MONTH(Q1499),"")</f>
        <v/>
      </c>
      <c r="AO1499" s="112">
        <f>IFERROR(VALUE(V1499),0)</f>
        <v/>
      </c>
    </row>
    <row customFormat="1" customHeight="1" ht="29.25" r="1500" s="112" spans="1:41">
      <c r="A1500" s="127" t="n"/>
      <c r="B1500" s="113" t="n"/>
      <c r="C1500" s="127" t="n"/>
      <c r="D1500" s="127" t="n"/>
      <c r="E1500" s="114">
        <f>IF(F1500 &lt;&gt; "",VLOOKUP(F1500,CategoryLookup,2,FALSE), "")</f>
        <v/>
      </c>
      <c r="F1500" s="126" t="n"/>
      <c r="G1500" s="127" t="n"/>
      <c r="H1500" s="127" t="n"/>
      <c r="I1500" s="127" t="n"/>
      <c r="J1500" s="127" t="n"/>
      <c r="K1500" s="127" t="n"/>
      <c r="L1500" s="127" t="n"/>
      <c r="M1500" s="127" t="n"/>
      <c r="N1500" s="120" t="n"/>
      <c r="O1500" s="120" t="n"/>
      <c r="P1500" s="120" t="n"/>
      <c r="Q1500" s="120" t="n"/>
      <c r="R1500" s="121" t="n"/>
      <c r="S1500" s="121" t="n"/>
      <c r="T1500" s="121" t="n"/>
      <c r="U1500" s="121" t="n"/>
      <c r="V1500" s="117">
        <f>IF(P1500="NA","NA",IF(P1500&lt;&gt;"",TEXT(P1500-N1500,"[h].mm"),""))</f>
        <v/>
      </c>
      <c r="W1500" s="118">
        <f>IF(AND(R1500="",S1500=""),"",R1500+S1500)</f>
        <v/>
      </c>
      <c r="X1500" s="116">
        <f>IF(O1500&lt;&gt;"",DATE(YEAR(O1500), MONTH(O1500), DAY(O1500)),"")</f>
        <v/>
      </c>
      <c r="Y1500" s="122" t="n"/>
      <c r="Z1500" s="123" t="n"/>
      <c r="AA1500" s="117">
        <f>IF(F1500="Re-assigned","NA",IF(W1500="","",IF(W1500&gt;=VLOOKUP(D1500,SLAMatrix,3,FALSE),"Yes",IF(W1500&lt;VLOOKUP(D1500,SLAMatrix,2,FALSE),"No","Internal"))))</f>
        <v/>
      </c>
      <c r="AB1500" s="123" t="n"/>
      <c r="AC1500" s="123" t="n"/>
      <c r="AD1500" s="119" t="n"/>
      <c r="AE1500" s="125" t="n"/>
      <c r="AF1500" s="124">
        <f>MONTH(O1500)</f>
        <v/>
      </c>
      <c r="AG1500" s="124">
        <f>VLOOKUP(IFERROR(MID(AE1500,1,(FIND(",",AE1500,1)-1)),AE1500),Facility_Region_Mapping,2,FALSE)</f>
        <v/>
      </c>
      <c r="AH1500" s="124" t="n"/>
      <c r="AI1500" s="124">
        <f>IF(C1500&lt;&gt;"",IF(M1500="ESM User",getInterfaceName($C1500),"NA"),"")</f>
        <v/>
      </c>
      <c r="AJ1500" s="116">
        <f>IF(Q1500&lt;&gt;"",DATE(YEAR(Q1500), MONTH(Q1500), DAY(Q1500)),"")</f>
        <v/>
      </c>
      <c r="AK1500" s="130">
        <f>IF(Q1500&lt;&gt;0,Q1500-N1500,TODAY()-N1500)</f>
        <v/>
      </c>
      <c r="AL1500" s="112">
        <f>IF(F1500="Re-assigned",0,IF(H1500="Closed",0,IF(H1500="Service Restored",0,IF(H1500="",0,1))))</f>
        <v/>
      </c>
      <c r="AM1500" s="124">
        <f>IF(AL1500=0,"",IF(AK1500&gt;20.99,"Aged","Non-Aged"))</f>
        <v/>
      </c>
      <c r="AN1500" s="112">
        <f>IF(Q1500&lt;&gt;"",MONTH(Q1500),"")</f>
        <v/>
      </c>
      <c r="AO1500" s="112">
        <f>IFERROR(VALUE(V1500),0)</f>
        <v/>
      </c>
    </row>
    <row customFormat="1" customHeight="1" ht="29.25" r="1501" s="112" spans="1:41">
      <c r="A1501" s="127" t="n"/>
      <c r="B1501" s="113" t="n"/>
      <c r="C1501" s="127" t="n"/>
      <c r="D1501" s="127" t="n"/>
      <c r="E1501" s="114">
        <f>IF(F1501 &lt;&gt; "",VLOOKUP(F1501,CategoryLookup,2,FALSE), "")</f>
        <v/>
      </c>
      <c r="F1501" s="126" t="n"/>
      <c r="G1501" s="127" t="n"/>
      <c r="H1501" s="127" t="n"/>
      <c r="I1501" s="127" t="n"/>
      <c r="J1501" s="127" t="n"/>
      <c r="K1501" s="127" t="n"/>
      <c r="L1501" s="127" t="n"/>
      <c r="M1501" s="127" t="n"/>
      <c r="N1501" s="120" t="n"/>
      <c r="O1501" s="120" t="n"/>
      <c r="P1501" s="120" t="n"/>
      <c r="Q1501" s="120" t="n"/>
      <c r="R1501" s="121" t="n"/>
      <c r="S1501" s="121" t="n"/>
      <c r="T1501" s="121" t="n"/>
      <c r="U1501" s="121" t="n"/>
      <c r="V1501" s="117">
        <f>IF(P1501="NA","NA",IF(P1501&lt;&gt;"",TEXT(P1501-N1501,"[h].mm"),""))</f>
        <v/>
      </c>
      <c r="W1501" s="118">
        <f>IF(AND(R1501="",S1501=""),"",R1501+S1501)</f>
        <v/>
      </c>
      <c r="X1501" s="116">
        <f>IF(O1501&lt;&gt;"",DATE(YEAR(O1501), MONTH(O1501), DAY(O1501)),"")</f>
        <v/>
      </c>
      <c r="Y1501" s="122" t="n"/>
      <c r="Z1501" s="123" t="n"/>
      <c r="AA1501" s="117">
        <f>IF(F1501="Re-assigned","NA",IF(W1501="","",IF(W1501&gt;=VLOOKUP(D1501,SLAMatrix,3,FALSE),"Yes",IF(W1501&lt;VLOOKUP(D1501,SLAMatrix,2,FALSE),"No","Internal"))))</f>
        <v/>
      </c>
      <c r="AB1501" s="123" t="n"/>
      <c r="AC1501" s="123" t="n"/>
      <c r="AD1501" s="119" t="n"/>
      <c r="AE1501" s="125" t="n"/>
      <c r="AF1501" s="124">
        <f>MONTH(O1501)</f>
        <v/>
      </c>
      <c r="AG1501" s="124">
        <f>VLOOKUP(IFERROR(MID(AE1501,1,(FIND(",",AE1501,1)-1)),AE1501),Facility_Region_Mapping,2,FALSE)</f>
        <v/>
      </c>
      <c r="AH1501" s="124" t="n"/>
      <c r="AI1501" s="124">
        <f>IF(C1501&lt;&gt;"",IF(M1501="ESM User",getInterfaceName($C1501),"NA"),"")</f>
        <v/>
      </c>
      <c r="AJ1501" s="116">
        <f>IF(Q1501&lt;&gt;"",DATE(YEAR(Q1501), MONTH(Q1501), DAY(Q1501)),"")</f>
        <v/>
      </c>
      <c r="AK1501" s="130">
        <f>IF(Q1501&lt;&gt;0,Q1501-N1501,TODAY()-N1501)</f>
        <v/>
      </c>
      <c r="AL1501" s="112">
        <f>IF(F1501="Re-assigned",0,IF(H1501="Closed",0,IF(H1501="Service Restored",0,IF(H1501="",0,1))))</f>
        <v/>
      </c>
      <c r="AM1501" s="124">
        <f>IF(AL1501=0,"",IF(AK1501&gt;20.99,"Aged","Non-Aged"))</f>
        <v/>
      </c>
      <c r="AN1501" s="112">
        <f>IF(Q1501&lt;&gt;"",MONTH(Q1501),"")</f>
        <v/>
      </c>
      <c r="AO1501" s="112">
        <f>IFERROR(VALUE(V1501),0)</f>
        <v/>
      </c>
    </row>
    <row customFormat="1" customHeight="1" ht="29.25" r="1502" s="112" spans="1:41">
      <c r="A1502" s="127" t="n"/>
      <c r="B1502" s="113" t="n"/>
      <c r="C1502" s="127" t="n"/>
      <c r="D1502" s="127" t="n"/>
      <c r="E1502" s="114">
        <f>IF(F1502 &lt;&gt; "",VLOOKUP(F1502,CategoryLookup,2,FALSE), "")</f>
        <v/>
      </c>
      <c r="F1502" s="126" t="n"/>
      <c r="G1502" s="127" t="n"/>
      <c r="H1502" s="127" t="n"/>
      <c r="I1502" s="127" t="n"/>
      <c r="J1502" s="127" t="n"/>
      <c r="K1502" s="127" t="n"/>
      <c r="L1502" s="127" t="n"/>
      <c r="M1502" s="127" t="n"/>
      <c r="N1502" s="120" t="n"/>
      <c r="O1502" s="120" t="n"/>
      <c r="P1502" s="120" t="n"/>
      <c r="Q1502" s="120" t="n"/>
      <c r="R1502" s="121" t="n"/>
      <c r="S1502" s="121" t="n"/>
      <c r="T1502" s="121" t="n"/>
      <c r="U1502" s="121" t="n"/>
      <c r="V1502" s="117">
        <f>IF(P1502="NA","NA",IF(P1502&lt;&gt;"",TEXT(P1502-N1502,"[h].mm"),""))</f>
        <v/>
      </c>
      <c r="W1502" s="118">
        <f>IF(AND(R1502="",S1502=""),"",R1502+S1502)</f>
        <v/>
      </c>
      <c r="X1502" s="116">
        <f>IF(O1502&lt;&gt;"",DATE(YEAR(O1502), MONTH(O1502), DAY(O1502)),"")</f>
        <v/>
      </c>
      <c r="Y1502" s="122" t="n"/>
      <c r="Z1502" s="123" t="n"/>
      <c r="AA1502" s="117">
        <f>IF(F1502="Re-assigned","NA",IF(W1502="","",IF(W1502&gt;=VLOOKUP(D1502,SLAMatrix,3,FALSE),"Yes",IF(W1502&lt;VLOOKUP(D1502,SLAMatrix,2,FALSE),"No","Internal"))))</f>
        <v/>
      </c>
      <c r="AB1502" s="123" t="n"/>
      <c r="AC1502" s="123" t="n"/>
      <c r="AD1502" s="119" t="n"/>
      <c r="AE1502" s="125" t="n"/>
      <c r="AF1502" s="124">
        <f>MONTH(O1502)</f>
        <v/>
      </c>
      <c r="AG1502" s="124">
        <f>VLOOKUP(IFERROR(MID(AE1502,1,(FIND(",",AE1502,1)-1)),AE1502),Facility_Region_Mapping,2,FALSE)</f>
        <v/>
      </c>
      <c r="AH1502" s="124" t="n"/>
      <c r="AI1502" s="124">
        <f>IF(C1502&lt;&gt;"",IF(M1502="ESM User",getInterfaceName($C1502),"NA"),"")</f>
        <v/>
      </c>
      <c r="AJ1502" s="116">
        <f>IF(Q1502&lt;&gt;"",DATE(YEAR(Q1502), MONTH(Q1502), DAY(Q1502)),"")</f>
        <v/>
      </c>
      <c r="AK1502" s="130">
        <f>IF(Q1502&lt;&gt;0,Q1502-N1502,TODAY()-N1502)</f>
        <v/>
      </c>
      <c r="AL1502" s="112">
        <f>IF(F1502="Re-assigned",0,IF(H1502="Closed",0,IF(H1502="Service Restored",0,IF(H1502="",0,1))))</f>
        <v/>
      </c>
      <c r="AM1502" s="124">
        <f>IF(AL1502=0,"",IF(AK1502&gt;20.99,"Aged","Non-Aged"))</f>
        <v/>
      </c>
      <c r="AN1502" s="112">
        <f>IF(Q1502&lt;&gt;"",MONTH(Q1502),"")</f>
        <v/>
      </c>
      <c r="AO1502" s="112">
        <f>IFERROR(VALUE(V1502),0)</f>
        <v/>
      </c>
    </row>
    <row customFormat="1" customHeight="1" ht="29.25" r="1503" s="112" spans="1:41">
      <c r="A1503" s="127" t="n"/>
      <c r="B1503" s="113" t="n"/>
      <c r="C1503" s="127" t="n"/>
      <c r="D1503" s="127" t="n"/>
      <c r="E1503" s="114">
        <f>IF(F1503 &lt;&gt; "",VLOOKUP(F1503,CategoryLookup,2,FALSE), "")</f>
        <v/>
      </c>
      <c r="F1503" s="126" t="n"/>
      <c r="G1503" s="127" t="n"/>
      <c r="H1503" s="127" t="n"/>
      <c r="I1503" s="127" t="n"/>
      <c r="J1503" s="127" t="n"/>
      <c r="K1503" s="127" t="n"/>
      <c r="L1503" s="127" t="n"/>
      <c r="M1503" s="127" t="n"/>
      <c r="N1503" s="120" t="n"/>
      <c r="O1503" s="120" t="n"/>
      <c r="P1503" s="120" t="n"/>
      <c r="Q1503" s="120" t="n"/>
      <c r="R1503" s="121" t="n"/>
      <c r="S1503" s="121" t="n"/>
      <c r="T1503" s="121" t="n"/>
      <c r="U1503" s="121" t="n"/>
      <c r="V1503" s="117">
        <f>IF(P1503="NA","NA",IF(P1503&lt;&gt;"",TEXT(P1503-N1503,"[h].mm"),""))</f>
        <v/>
      </c>
      <c r="W1503" s="118">
        <f>IF(AND(R1503="",S1503=""),"",R1503+S1503)</f>
        <v/>
      </c>
      <c r="X1503" s="116">
        <f>IF(O1503&lt;&gt;"",DATE(YEAR(O1503), MONTH(O1503), DAY(O1503)),"")</f>
        <v/>
      </c>
      <c r="Y1503" s="122" t="n"/>
      <c r="Z1503" s="123" t="n"/>
      <c r="AA1503" s="117">
        <f>IF(F1503="Re-assigned","NA",IF(W1503="","",IF(W1503&gt;=VLOOKUP(D1503,SLAMatrix,3,FALSE),"Yes",IF(W1503&lt;VLOOKUP(D1503,SLAMatrix,2,FALSE),"No","Internal"))))</f>
        <v/>
      </c>
      <c r="AB1503" s="123" t="n"/>
      <c r="AC1503" s="123" t="n"/>
      <c r="AD1503" s="119" t="n"/>
      <c r="AE1503" s="125" t="n"/>
      <c r="AF1503" s="124">
        <f>MONTH(O1503)</f>
        <v/>
      </c>
      <c r="AG1503" s="124">
        <f>VLOOKUP(IFERROR(MID(AE1503,1,(FIND(",",AE1503,1)-1)),AE1503),Facility_Region_Mapping,2,FALSE)</f>
        <v/>
      </c>
      <c r="AH1503" s="124" t="n"/>
      <c r="AI1503" s="124">
        <f>IF(C1503&lt;&gt;"",IF(M1503="ESM User",getInterfaceName($C1503),"NA"),"")</f>
        <v/>
      </c>
      <c r="AJ1503" s="116">
        <f>IF(Q1503&lt;&gt;"",DATE(YEAR(Q1503), MONTH(Q1503), DAY(Q1503)),"")</f>
        <v/>
      </c>
      <c r="AK1503" s="130">
        <f>IF(Q1503&lt;&gt;0,Q1503-N1503,TODAY()-N1503)</f>
        <v/>
      </c>
      <c r="AL1503" s="112">
        <f>IF(F1503="Re-assigned",0,IF(H1503="Closed",0,IF(H1503="Service Restored",0,IF(H1503="",0,1))))</f>
        <v/>
      </c>
      <c r="AM1503" s="124">
        <f>IF(AL1503=0,"",IF(AK1503&gt;20.99,"Aged","Non-Aged"))</f>
        <v/>
      </c>
      <c r="AN1503" s="112">
        <f>IF(Q1503&lt;&gt;"",MONTH(Q1503),"")</f>
        <v/>
      </c>
      <c r="AO1503" s="112">
        <f>IFERROR(VALUE(V1503),0)</f>
        <v/>
      </c>
    </row>
    <row customFormat="1" customHeight="1" ht="29.25" r="1504" s="112" spans="1:41">
      <c r="A1504" s="127" t="n"/>
      <c r="B1504" s="113" t="n"/>
      <c r="C1504" s="127" t="n"/>
      <c r="D1504" s="127" t="n"/>
      <c r="E1504" s="114">
        <f>IF(F1504 &lt;&gt; "",VLOOKUP(F1504,CategoryLookup,2,FALSE), "")</f>
        <v/>
      </c>
      <c r="F1504" s="126" t="n"/>
      <c r="G1504" s="127" t="n"/>
      <c r="H1504" s="127" t="n"/>
      <c r="I1504" s="127" t="n"/>
      <c r="J1504" s="127" t="n"/>
      <c r="K1504" s="127" t="n"/>
      <c r="L1504" s="127" t="n"/>
      <c r="M1504" s="127" t="n"/>
      <c r="N1504" s="120" t="n"/>
      <c r="O1504" s="120" t="n"/>
      <c r="P1504" s="120" t="n"/>
      <c r="Q1504" s="120" t="n"/>
      <c r="R1504" s="121" t="n"/>
      <c r="S1504" s="121" t="n"/>
      <c r="T1504" s="121" t="n"/>
      <c r="U1504" s="121" t="n"/>
      <c r="V1504" s="117">
        <f>IF(P1504="NA","NA",IF(P1504&lt;&gt;"",TEXT(P1504-N1504,"[h].mm"),""))</f>
        <v/>
      </c>
      <c r="W1504" s="118">
        <f>IF(AND(R1504="",S1504=""),"",R1504+S1504)</f>
        <v/>
      </c>
      <c r="X1504" s="116">
        <f>IF(O1504&lt;&gt;"",DATE(YEAR(O1504), MONTH(O1504), DAY(O1504)),"")</f>
        <v/>
      </c>
      <c r="Y1504" s="122" t="n"/>
      <c r="Z1504" s="123" t="n"/>
      <c r="AA1504" s="117">
        <f>IF(F1504="Re-assigned","NA",IF(W1504="","",IF(W1504&gt;=VLOOKUP(D1504,SLAMatrix,3,FALSE),"Yes",IF(W1504&lt;VLOOKUP(D1504,SLAMatrix,2,FALSE),"No","Internal"))))</f>
        <v/>
      </c>
      <c r="AB1504" s="123" t="n"/>
      <c r="AC1504" s="123" t="n"/>
      <c r="AD1504" s="119" t="n"/>
      <c r="AE1504" s="125" t="n"/>
      <c r="AF1504" s="124">
        <f>MONTH(O1504)</f>
        <v/>
      </c>
      <c r="AG1504" s="124">
        <f>VLOOKUP(IFERROR(MID(AE1504,1,(FIND(",",AE1504,1)-1)),AE1504),Facility_Region_Mapping,2,FALSE)</f>
        <v/>
      </c>
      <c r="AH1504" s="124" t="n"/>
      <c r="AI1504" s="124">
        <f>IF(C1504&lt;&gt;"",IF(M1504="ESM User",getInterfaceName($C1504),"NA"),"")</f>
        <v/>
      </c>
      <c r="AJ1504" s="116">
        <f>IF(Q1504&lt;&gt;"",DATE(YEAR(Q1504), MONTH(Q1504), DAY(Q1504)),"")</f>
        <v/>
      </c>
      <c r="AK1504" s="130">
        <f>IF(Q1504&lt;&gt;0,Q1504-N1504,TODAY()-N1504)</f>
        <v/>
      </c>
      <c r="AL1504" s="112">
        <f>IF(F1504="Re-assigned",0,IF(H1504="Closed",0,IF(H1504="Service Restored",0,IF(H1504="",0,1))))</f>
        <v/>
      </c>
      <c r="AM1504" s="124">
        <f>IF(AL1504=0,"",IF(AK1504&gt;20.99,"Aged","Non-Aged"))</f>
        <v/>
      </c>
      <c r="AN1504" s="112">
        <f>IF(Q1504&lt;&gt;"",MONTH(Q1504),"")</f>
        <v/>
      </c>
      <c r="AO1504" s="112">
        <f>IFERROR(VALUE(V1504),0)</f>
        <v/>
      </c>
    </row>
    <row customFormat="1" customHeight="1" ht="29.25" r="1505" s="112" spans="1:41">
      <c r="A1505" s="127" t="n"/>
      <c r="B1505" s="113" t="n"/>
      <c r="C1505" s="127" t="n"/>
      <c r="D1505" s="127" t="n"/>
      <c r="E1505" s="114">
        <f>IF(F1505 &lt;&gt; "",VLOOKUP(F1505,CategoryLookup,2,FALSE), "")</f>
        <v/>
      </c>
      <c r="F1505" s="126" t="n"/>
      <c r="G1505" s="127" t="n"/>
      <c r="H1505" s="127" t="n"/>
      <c r="I1505" s="127" t="n"/>
      <c r="J1505" s="127" t="n"/>
      <c r="K1505" s="127" t="n"/>
      <c r="L1505" s="127" t="n"/>
      <c r="M1505" s="127" t="n"/>
      <c r="N1505" s="120" t="n"/>
      <c r="O1505" s="120" t="n"/>
      <c r="P1505" s="120" t="n"/>
      <c r="Q1505" s="120" t="n"/>
      <c r="R1505" s="121" t="n"/>
      <c r="S1505" s="121" t="n"/>
      <c r="T1505" s="121" t="n"/>
      <c r="U1505" s="121" t="n"/>
      <c r="V1505" s="117">
        <f>IF(P1505="NA","NA",IF(P1505&lt;&gt;"",TEXT(P1505-N1505,"[h].mm"),""))</f>
        <v/>
      </c>
      <c r="W1505" s="118">
        <f>IF(AND(R1505="",S1505=""),"",R1505+S1505)</f>
        <v/>
      </c>
      <c r="X1505" s="116">
        <f>IF(O1505&lt;&gt;"",DATE(YEAR(O1505), MONTH(O1505), DAY(O1505)),"")</f>
        <v/>
      </c>
      <c r="Y1505" s="122" t="n"/>
      <c r="Z1505" s="123" t="n"/>
      <c r="AA1505" s="117">
        <f>IF(F1505="Re-assigned","NA",IF(W1505="","",IF(W1505&gt;=VLOOKUP(D1505,SLAMatrix,3,FALSE),"Yes",IF(W1505&lt;VLOOKUP(D1505,SLAMatrix,2,FALSE),"No","Internal"))))</f>
        <v/>
      </c>
      <c r="AB1505" s="123" t="n"/>
      <c r="AC1505" s="123" t="n"/>
      <c r="AD1505" s="119" t="n"/>
      <c r="AE1505" s="125" t="n"/>
      <c r="AF1505" s="124">
        <f>MONTH(O1505)</f>
        <v/>
      </c>
      <c r="AG1505" s="124">
        <f>VLOOKUP(IFERROR(MID(AE1505,1,(FIND(",",AE1505,1)-1)),AE1505),Facility_Region_Mapping,2,FALSE)</f>
        <v/>
      </c>
      <c r="AH1505" s="124" t="n"/>
      <c r="AI1505" s="124">
        <f>IF(C1505&lt;&gt;"",IF(M1505="ESM User",getInterfaceName($C1505),"NA"),"")</f>
        <v/>
      </c>
      <c r="AJ1505" s="116">
        <f>IF(Q1505&lt;&gt;"",DATE(YEAR(Q1505), MONTH(Q1505), DAY(Q1505)),"")</f>
        <v/>
      </c>
      <c r="AK1505" s="130">
        <f>IF(Q1505&lt;&gt;0,Q1505-N1505,TODAY()-N1505)</f>
        <v/>
      </c>
      <c r="AL1505" s="112">
        <f>IF(F1505="Re-assigned",0,IF(H1505="Closed",0,IF(H1505="Service Restored",0,IF(H1505="",0,1))))</f>
        <v/>
      </c>
      <c r="AM1505" s="124">
        <f>IF(AL1505=0,"",IF(AK1505&gt;20.99,"Aged","Non-Aged"))</f>
        <v/>
      </c>
      <c r="AN1505" s="112">
        <f>IF(Q1505&lt;&gt;"",MONTH(Q1505),"")</f>
        <v/>
      </c>
      <c r="AO1505" s="112">
        <f>IFERROR(VALUE(V1505),0)</f>
        <v/>
      </c>
    </row>
    <row customFormat="1" customHeight="1" ht="29.25" r="1506" s="112" spans="1:41">
      <c r="A1506" s="127" t="n"/>
      <c r="B1506" s="113" t="n"/>
      <c r="C1506" s="127" t="n"/>
      <c r="D1506" s="127" t="n"/>
      <c r="E1506" s="114">
        <f>IF(F1506 &lt;&gt; "",VLOOKUP(F1506,CategoryLookup,2,FALSE), "")</f>
        <v/>
      </c>
      <c r="F1506" s="126" t="n"/>
      <c r="G1506" s="127" t="n"/>
      <c r="H1506" s="127" t="n"/>
      <c r="I1506" s="127" t="n"/>
      <c r="J1506" s="127" t="n"/>
      <c r="K1506" s="127" t="n"/>
      <c r="L1506" s="127" t="n"/>
      <c r="M1506" s="127" t="n"/>
      <c r="N1506" s="120" t="n"/>
      <c r="O1506" s="120" t="n"/>
      <c r="P1506" s="120" t="n"/>
      <c r="Q1506" s="120" t="n"/>
      <c r="R1506" s="121" t="n"/>
      <c r="S1506" s="121" t="n"/>
      <c r="T1506" s="121" t="n"/>
      <c r="U1506" s="121" t="n"/>
      <c r="V1506" s="117">
        <f>IF(P1506="NA","NA",IF(P1506&lt;&gt;"",TEXT(P1506-N1506,"[h].mm"),""))</f>
        <v/>
      </c>
      <c r="W1506" s="118">
        <f>IF(AND(R1506="",S1506=""),"",R1506+S1506)</f>
        <v/>
      </c>
      <c r="X1506" s="116">
        <f>IF(O1506&lt;&gt;"",DATE(YEAR(O1506), MONTH(O1506), DAY(O1506)),"")</f>
        <v/>
      </c>
      <c r="Y1506" s="122" t="n"/>
      <c r="Z1506" s="123" t="n"/>
      <c r="AA1506" s="117">
        <f>IF(F1506="Re-assigned","NA",IF(W1506="","",IF(W1506&gt;=VLOOKUP(D1506,SLAMatrix,3,FALSE),"Yes",IF(W1506&lt;VLOOKUP(D1506,SLAMatrix,2,FALSE),"No","Internal"))))</f>
        <v/>
      </c>
      <c r="AB1506" s="123" t="n"/>
      <c r="AC1506" s="123" t="n"/>
      <c r="AD1506" s="119" t="n"/>
      <c r="AE1506" s="125" t="n"/>
      <c r="AF1506" s="124">
        <f>MONTH(O1506)</f>
        <v/>
      </c>
      <c r="AG1506" s="124">
        <f>VLOOKUP(IFERROR(MID(AE1506,1,(FIND(",",AE1506,1)-1)),AE1506),Facility_Region_Mapping,2,FALSE)</f>
        <v/>
      </c>
      <c r="AH1506" s="124" t="n"/>
      <c r="AI1506" s="124">
        <f>IF(C1506&lt;&gt;"",IF(M1506="ESM User",getInterfaceName($C1506),"NA"),"")</f>
        <v/>
      </c>
      <c r="AJ1506" s="116">
        <f>IF(Q1506&lt;&gt;"",DATE(YEAR(Q1506), MONTH(Q1506), DAY(Q1506)),"")</f>
        <v/>
      </c>
      <c r="AK1506" s="130">
        <f>IF(Q1506&lt;&gt;0,Q1506-N1506,TODAY()-N1506)</f>
        <v/>
      </c>
      <c r="AL1506" s="112">
        <f>IF(F1506="Re-assigned",0,IF(H1506="Closed",0,IF(H1506="Service Restored",0,IF(H1506="",0,1))))</f>
        <v/>
      </c>
      <c r="AM1506" s="124">
        <f>IF(AL1506=0,"",IF(AK1506&gt;20.99,"Aged","Non-Aged"))</f>
        <v/>
      </c>
      <c r="AN1506" s="112">
        <f>IF(Q1506&lt;&gt;"",MONTH(Q1506),"")</f>
        <v/>
      </c>
      <c r="AO1506" s="112">
        <f>IFERROR(VALUE(V1506),0)</f>
        <v/>
      </c>
    </row>
    <row customFormat="1" customHeight="1" ht="29.25" r="1507" s="112" spans="1:41">
      <c r="A1507" s="127" t="n"/>
      <c r="B1507" s="113" t="n"/>
      <c r="C1507" s="127" t="n"/>
      <c r="D1507" s="127" t="n"/>
      <c r="E1507" s="114">
        <f>IF(F1507 &lt;&gt; "",VLOOKUP(F1507,CategoryLookup,2,FALSE), "")</f>
        <v/>
      </c>
      <c r="F1507" s="126" t="n"/>
      <c r="G1507" s="127" t="n"/>
      <c r="H1507" s="127" t="n"/>
      <c r="I1507" s="127" t="n"/>
      <c r="J1507" s="127" t="n"/>
      <c r="K1507" s="127" t="n"/>
      <c r="L1507" s="127" t="n"/>
      <c r="M1507" s="127" t="n"/>
      <c r="N1507" s="120" t="n"/>
      <c r="O1507" s="120" t="n"/>
      <c r="P1507" s="120" t="n"/>
      <c r="Q1507" s="120" t="n"/>
      <c r="R1507" s="121" t="n"/>
      <c r="S1507" s="121" t="n"/>
      <c r="T1507" s="121" t="n"/>
      <c r="U1507" s="121" t="n"/>
      <c r="V1507" s="117">
        <f>IF(P1507="NA","NA",IF(P1507&lt;&gt;"",TEXT(P1507-N1507,"[h].mm"),""))</f>
        <v/>
      </c>
      <c r="W1507" s="118">
        <f>IF(AND(R1507="",S1507=""),"",R1507+S1507)</f>
        <v/>
      </c>
      <c r="X1507" s="116">
        <f>IF(O1507&lt;&gt;"",DATE(YEAR(O1507), MONTH(O1507), DAY(O1507)),"")</f>
        <v/>
      </c>
      <c r="Y1507" s="122" t="n"/>
      <c r="Z1507" s="123" t="n"/>
      <c r="AA1507" s="117">
        <f>IF(F1507="Re-assigned","NA",IF(W1507="","",IF(W1507&gt;=VLOOKUP(D1507,SLAMatrix,3,FALSE),"Yes",IF(W1507&lt;VLOOKUP(D1507,SLAMatrix,2,FALSE),"No","Internal"))))</f>
        <v/>
      </c>
      <c r="AB1507" s="123" t="n"/>
      <c r="AC1507" s="123" t="n"/>
      <c r="AD1507" s="119" t="n"/>
      <c r="AE1507" s="125" t="n"/>
      <c r="AF1507" s="124">
        <f>MONTH(O1507)</f>
        <v/>
      </c>
      <c r="AG1507" s="124">
        <f>VLOOKUP(IFERROR(MID(AE1507,1,(FIND(",",AE1507,1)-1)),AE1507),Facility_Region_Mapping,2,FALSE)</f>
        <v/>
      </c>
      <c r="AH1507" s="124" t="n"/>
      <c r="AI1507" s="124">
        <f>IF(C1507&lt;&gt;"",IF(M1507="ESM User",getInterfaceName($C1507),"NA"),"")</f>
        <v/>
      </c>
      <c r="AJ1507" s="116">
        <f>IF(Q1507&lt;&gt;"",DATE(YEAR(Q1507), MONTH(Q1507), DAY(Q1507)),"")</f>
        <v/>
      </c>
      <c r="AK1507" s="130">
        <f>IF(Q1507&lt;&gt;0,Q1507-N1507,TODAY()-N1507)</f>
        <v/>
      </c>
      <c r="AL1507" s="112">
        <f>IF(F1507="Re-assigned",0,IF(H1507="Closed",0,IF(H1507="Service Restored",0,IF(H1507="",0,1))))</f>
        <v/>
      </c>
      <c r="AM1507" s="124">
        <f>IF(AL1507=0,"",IF(AK1507&gt;20.99,"Aged","Non-Aged"))</f>
        <v/>
      </c>
      <c r="AN1507" s="112">
        <f>IF(Q1507&lt;&gt;"",MONTH(Q1507),"")</f>
        <v/>
      </c>
      <c r="AO1507" s="112">
        <f>IFERROR(VALUE(V1507),0)</f>
        <v/>
      </c>
    </row>
    <row customFormat="1" customHeight="1" ht="29.25" r="1508" s="112" spans="1:41">
      <c r="A1508" s="127" t="n"/>
      <c r="B1508" s="113" t="n"/>
      <c r="C1508" s="127" t="n"/>
      <c r="D1508" s="127" t="n"/>
      <c r="E1508" s="114">
        <f>IF(F1508 &lt;&gt; "",VLOOKUP(F1508,CategoryLookup,2,FALSE), "")</f>
        <v/>
      </c>
      <c r="F1508" s="126" t="n"/>
      <c r="G1508" s="127" t="n"/>
      <c r="H1508" s="127" t="n"/>
      <c r="I1508" s="127" t="n"/>
      <c r="J1508" s="127" t="n"/>
      <c r="K1508" s="127" t="n"/>
      <c r="L1508" s="127" t="n"/>
      <c r="M1508" s="127" t="n"/>
      <c r="N1508" s="120" t="n"/>
      <c r="O1508" s="120" t="n"/>
      <c r="P1508" s="120" t="n"/>
      <c r="Q1508" s="120" t="n"/>
      <c r="R1508" s="121" t="n"/>
      <c r="S1508" s="121" t="n"/>
      <c r="T1508" s="121" t="n"/>
      <c r="U1508" s="121" t="n"/>
      <c r="V1508" s="117">
        <f>IF(P1508="NA","NA",IF(P1508&lt;&gt;"",TEXT(P1508-N1508,"[h].mm"),""))</f>
        <v/>
      </c>
      <c r="W1508" s="118">
        <f>IF(AND(R1508="",S1508=""),"",R1508+S1508)</f>
        <v/>
      </c>
      <c r="X1508" s="116">
        <f>IF(O1508&lt;&gt;"",DATE(YEAR(O1508), MONTH(O1508), DAY(O1508)),"")</f>
        <v/>
      </c>
      <c r="Y1508" s="122" t="n"/>
      <c r="Z1508" s="123" t="n"/>
      <c r="AA1508" s="117">
        <f>IF(F1508="Re-assigned","NA",IF(W1508="","",IF(W1508&gt;=VLOOKUP(D1508,SLAMatrix,3,FALSE),"Yes",IF(W1508&lt;VLOOKUP(D1508,SLAMatrix,2,FALSE),"No","Internal"))))</f>
        <v/>
      </c>
      <c r="AB1508" s="123" t="n"/>
      <c r="AC1508" s="123" t="n"/>
      <c r="AD1508" s="119" t="n"/>
      <c r="AE1508" s="125" t="n"/>
      <c r="AF1508" s="124">
        <f>MONTH(O1508)</f>
        <v/>
      </c>
      <c r="AG1508" s="124">
        <f>VLOOKUP(IFERROR(MID(AE1508,1,(FIND(",",AE1508,1)-1)),AE1508),Facility_Region_Mapping,2,FALSE)</f>
        <v/>
      </c>
      <c r="AH1508" s="124" t="n"/>
      <c r="AI1508" s="124">
        <f>IF(C1508&lt;&gt;"",IF(M1508="ESM User",getInterfaceName($C1508),"NA"),"")</f>
        <v/>
      </c>
      <c r="AJ1508" s="116">
        <f>IF(Q1508&lt;&gt;"",DATE(YEAR(Q1508), MONTH(Q1508), DAY(Q1508)),"")</f>
        <v/>
      </c>
      <c r="AK1508" s="130">
        <f>IF(Q1508&lt;&gt;0,Q1508-N1508,TODAY()-N1508)</f>
        <v/>
      </c>
      <c r="AL1508" s="112">
        <f>IF(F1508="Re-assigned",0,IF(H1508="Closed",0,IF(H1508="Service Restored",0,IF(H1508="",0,1))))</f>
        <v/>
      </c>
      <c r="AM1508" s="124">
        <f>IF(AL1508=0,"",IF(AK1508&gt;20.99,"Aged","Non-Aged"))</f>
        <v/>
      </c>
      <c r="AN1508" s="112">
        <f>IF(Q1508&lt;&gt;"",MONTH(Q1508),"")</f>
        <v/>
      </c>
      <c r="AO1508" s="112">
        <f>IFERROR(VALUE(V1508),0)</f>
        <v/>
      </c>
    </row>
    <row customFormat="1" customHeight="1" ht="29.25" r="1509" s="112" spans="1:41">
      <c r="A1509" s="127" t="n"/>
      <c r="B1509" s="113" t="n"/>
      <c r="C1509" s="127" t="n"/>
      <c r="D1509" s="127" t="n"/>
      <c r="E1509" s="114">
        <f>IF(F1509 &lt;&gt; "",VLOOKUP(F1509,CategoryLookup,2,FALSE), "")</f>
        <v/>
      </c>
      <c r="F1509" s="126" t="n"/>
      <c r="G1509" s="127" t="n"/>
      <c r="H1509" s="127" t="n"/>
      <c r="I1509" s="127" t="n"/>
      <c r="J1509" s="127" t="n"/>
      <c r="K1509" s="127" t="n"/>
      <c r="L1509" s="127" t="n"/>
      <c r="M1509" s="127" t="n"/>
      <c r="N1509" s="120" t="n"/>
      <c r="O1509" s="120" t="n"/>
      <c r="P1509" s="120" t="n"/>
      <c r="Q1509" s="120" t="n"/>
      <c r="R1509" s="121" t="n"/>
      <c r="S1509" s="121" t="n"/>
      <c r="T1509" s="121" t="n"/>
      <c r="U1509" s="121" t="n"/>
      <c r="V1509" s="117">
        <f>IF(P1509="NA","NA",IF(P1509&lt;&gt;"",TEXT(P1509-N1509,"[h].mm"),""))</f>
        <v/>
      </c>
      <c r="W1509" s="118">
        <f>IF(AND(R1509="",S1509=""),"",R1509+S1509)</f>
        <v/>
      </c>
      <c r="X1509" s="116">
        <f>IF(O1509&lt;&gt;"",DATE(YEAR(O1509), MONTH(O1509), DAY(O1509)),"")</f>
        <v/>
      </c>
      <c r="Y1509" s="122" t="n"/>
      <c r="Z1509" s="123" t="n"/>
      <c r="AA1509" s="117">
        <f>IF(F1509="Re-assigned","NA",IF(W1509="","",IF(W1509&gt;=VLOOKUP(D1509,SLAMatrix,3,FALSE),"Yes",IF(W1509&lt;VLOOKUP(D1509,SLAMatrix,2,FALSE),"No","Internal"))))</f>
        <v/>
      </c>
      <c r="AB1509" s="123" t="n"/>
      <c r="AC1509" s="123" t="n"/>
      <c r="AD1509" s="119" t="n"/>
      <c r="AE1509" s="125" t="n"/>
      <c r="AF1509" s="124">
        <f>MONTH(O1509)</f>
        <v/>
      </c>
      <c r="AG1509" s="124">
        <f>VLOOKUP(IFERROR(MID(AE1509,1,(FIND(",",AE1509,1)-1)),AE1509),Facility_Region_Mapping,2,FALSE)</f>
        <v/>
      </c>
      <c r="AH1509" s="124" t="n"/>
      <c r="AI1509" s="124">
        <f>IF(C1509&lt;&gt;"",IF(M1509="ESM User",getInterfaceName($C1509),"NA"),"")</f>
        <v/>
      </c>
      <c r="AJ1509" s="116">
        <f>IF(Q1509&lt;&gt;"",DATE(YEAR(Q1509), MONTH(Q1509), DAY(Q1509)),"")</f>
        <v/>
      </c>
      <c r="AK1509" s="130">
        <f>IF(Q1509&lt;&gt;0,Q1509-N1509,TODAY()-N1509)</f>
        <v/>
      </c>
      <c r="AL1509" s="112">
        <f>IF(F1509="Re-assigned",0,IF(H1509="Closed",0,IF(H1509="Service Restored",0,IF(H1509="",0,1))))</f>
        <v/>
      </c>
      <c r="AM1509" s="124">
        <f>IF(AL1509=0,"",IF(AK1509&gt;20.99,"Aged","Non-Aged"))</f>
        <v/>
      </c>
      <c r="AN1509" s="112">
        <f>IF(Q1509&lt;&gt;"",MONTH(Q1509),"")</f>
        <v/>
      </c>
      <c r="AO1509" s="112">
        <f>IFERROR(VALUE(V1509),0)</f>
        <v/>
      </c>
    </row>
    <row customFormat="1" customHeight="1" ht="29.25" r="1510" s="112" spans="1:41">
      <c r="A1510" s="127" t="n"/>
      <c r="B1510" s="113" t="n"/>
      <c r="C1510" s="127" t="n"/>
      <c r="D1510" s="127" t="n"/>
      <c r="E1510" s="114">
        <f>IF(F1510 &lt;&gt; "",VLOOKUP(F1510,CategoryLookup,2,FALSE), "")</f>
        <v/>
      </c>
      <c r="F1510" s="126" t="n"/>
      <c r="G1510" s="127" t="n"/>
      <c r="H1510" s="127" t="n"/>
      <c r="I1510" s="127" t="n"/>
      <c r="J1510" s="127" t="n"/>
      <c r="K1510" s="127" t="n"/>
      <c r="L1510" s="127" t="n"/>
      <c r="M1510" s="127" t="n"/>
      <c r="N1510" s="120" t="n"/>
      <c r="O1510" s="120" t="n"/>
      <c r="P1510" s="120" t="n"/>
      <c r="Q1510" s="120" t="n"/>
      <c r="R1510" s="121" t="n"/>
      <c r="S1510" s="121" t="n"/>
      <c r="T1510" s="121" t="n"/>
      <c r="U1510" s="121" t="n"/>
      <c r="V1510" s="117">
        <f>IF(P1510="NA","NA",IF(P1510&lt;&gt;"",TEXT(P1510-N1510,"[h].mm"),""))</f>
        <v/>
      </c>
      <c r="W1510" s="118">
        <f>IF(AND(R1510="",S1510=""),"",R1510+S1510)</f>
        <v/>
      </c>
      <c r="X1510" s="116">
        <f>IF(O1510&lt;&gt;"",DATE(YEAR(O1510), MONTH(O1510), DAY(O1510)),"")</f>
        <v/>
      </c>
      <c r="Y1510" s="122" t="n"/>
      <c r="Z1510" s="123" t="n"/>
      <c r="AA1510" s="117">
        <f>IF(F1510="Re-assigned","NA",IF(W1510="","",IF(W1510&gt;=VLOOKUP(D1510,SLAMatrix,3,FALSE),"Yes",IF(W1510&lt;VLOOKUP(D1510,SLAMatrix,2,FALSE),"No","Internal"))))</f>
        <v/>
      </c>
      <c r="AB1510" s="123" t="n"/>
      <c r="AC1510" s="123" t="n"/>
      <c r="AD1510" s="119" t="n"/>
      <c r="AE1510" s="125" t="n"/>
      <c r="AF1510" s="124">
        <f>MONTH(O1510)</f>
        <v/>
      </c>
      <c r="AG1510" s="124">
        <f>VLOOKUP(IFERROR(MID(AE1510,1,(FIND(",",AE1510,1)-1)),AE1510),Facility_Region_Mapping,2,FALSE)</f>
        <v/>
      </c>
      <c r="AH1510" s="124" t="n"/>
      <c r="AI1510" s="124">
        <f>IF(C1510&lt;&gt;"",IF(M1510="ESM User",getInterfaceName($C1510),"NA"),"")</f>
        <v/>
      </c>
      <c r="AJ1510" s="116">
        <f>IF(Q1510&lt;&gt;"",DATE(YEAR(Q1510), MONTH(Q1510), DAY(Q1510)),"")</f>
        <v/>
      </c>
      <c r="AK1510" s="130">
        <f>IF(Q1510&lt;&gt;0,Q1510-N1510,TODAY()-N1510)</f>
        <v/>
      </c>
      <c r="AL1510" s="112">
        <f>IF(F1510="Re-assigned",0,IF(H1510="Closed",0,IF(H1510="Service Restored",0,IF(H1510="",0,1))))</f>
        <v/>
      </c>
      <c r="AM1510" s="124">
        <f>IF(AL1510=0,"",IF(AK1510&gt;20.99,"Aged","Non-Aged"))</f>
        <v/>
      </c>
      <c r="AN1510" s="112">
        <f>IF(Q1510&lt;&gt;"",MONTH(Q1510),"")</f>
        <v/>
      </c>
      <c r="AO1510" s="112">
        <f>IFERROR(VALUE(V1510),0)</f>
        <v/>
      </c>
    </row>
    <row customFormat="1" customHeight="1" ht="29.25" r="1511" s="112" spans="1:41">
      <c r="A1511" s="127" t="n"/>
      <c r="B1511" s="113" t="n"/>
      <c r="C1511" s="127" t="n"/>
      <c r="D1511" s="127" t="n"/>
      <c r="E1511" s="114">
        <f>IF(F1511 &lt;&gt; "",VLOOKUP(F1511,CategoryLookup,2,FALSE), "")</f>
        <v/>
      </c>
      <c r="F1511" s="126" t="n"/>
      <c r="G1511" s="127" t="n"/>
      <c r="H1511" s="127" t="n"/>
      <c r="I1511" s="127" t="n"/>
      <c r="J1511" s="127" t="n"/>
      <c r="K1511" s="127" t="n"/>
      <c r="L1511" s="127" t="n"/>
      <c r="M1511" s="127" t="n"/>
      <c r="N1511" s="120" t="n"/>
      <c r="O1511" s="120" t="n"/>
      <c r="P1511" s="120" t="n"/>
      <c r="Q1511" s="120" t="n"/>
      <c r="R1511" s="121" t="n"/>
      <c r="S1511" s="121" t="n"/>
      <c r="T1511" s="121" t="n"/>
      <c r="U1511" s="121" t="n"/>
      <c r="V1511" s="117">
        <f>IF(P1511="NA","NA",IF(P1511&lt;&gt;"",TEXT(P1511-N1511,"[h].mm"),""))</f>
        <v/>
      </c>
      <c r="W1511" s="118">
        <f>IF(AND(R1511="",S1511=""),"",R1511+S1511)</f>
        <v/>
      </c>
      <c r="X1511" s="116">
        <f>IF(O1511&lt;&gt;"",DATE(YEAR(O1511), MONTH(O1511), DAY(O1511)),"")</f>
        <v/>
      </c>
      <c r="Y1511" s="122" t="n"/>
      <c r="Z1511" s="123" t="n"/>
      <c r="AA1511" s="117">
        <f>IF(F1511="Re-assigned","NA",IF(W1511="","",IF(W1511&gt;=VLOOKUP(D1511,SLAMatrix,3,FALSE),"Yes",IF(W1511&lt;VLOOKUP(D1511,SLAMatrix,2,FALSE),"No","Internal"))))</f>
        <v/>
      </c>
      <c r="AB1511" s="123" t="n"/>
      <c r="AC1511" s="123" t="n"/>
      <c r="AD1511" s="119" t="n"/>
      <c r="AE1511" s="125" t="n"/>
      <c r="AF1511" s="124">
        <f>MONTH(O1511)</f>
        <v/>
      </c>
      <c r="AG1511" s="124">
        <f>VLOOKUP(IFERROR(MID(AE1511,1,(FIND(",",AE1511,1)-1)),AE1511),Facility_Region_Mapping,2,FALSE)</f>
        <v/>
      </c>
      <c r="AH1511" s="124" t="n"/>
      <c r="AI1511" s="124">
        <f>IF(C1511&lt;&gt;"",IF(M1511="ESM User",getInterfaceName($C1511),"NA"),"")</f>
        <v/>
      </c>
      <c r="AJ1511" s="116">
        <f>IF(Q1511&lt;&gt;"",DATE(YEAR(Q1511), MONTH(Q1511), DAY(Q1511)),"")</f>
        <v/>
      </c>
      <c r="AK1511" s="130">
        <f>IF(Q1511&lt;&gt;0,Q1511-N1511,TODAY()-N1511)</f>
        <v/>
      </c>
      <c r="AL1511" s="112">
        <f>IF(F1511="Re-assigned",0,IF(H1511="Closed",0,IF(H1511="Service Restored",0,IF(H1511="",0,1))))</f>
        <v/>
      </c>
      <c r="AM1511" s="124">
        <f>IF(AL1511=0,"",IF(AK1511&gt;20.99,"Aged","Non-Aged"))</f>
        <v/>
      </c>
      <c r="AN1511" s="112">
        <f>IF(Q1511&lt;&gt;"",MONTH(Q1511),"")</f>
        <v/>
      </c>
      <c r="AO1511" s="112">
        <f>IFERROR(VALUE(V1511),0)</f>
        <v/>
      </c>
    </row>
    <row customFormat="1" customHeight="1" ht="29.25" r="1512" s="112" spans="1:41">
      <c r="A1512" s="127" t="n"/>
      <c r="B1512" s="113" t="n"/>
      <c r="C1512" s="127" t="n"/>
      <c r="D1512" s="127" t="n"/>
      <c r="E1512" s="114">
        <f>IF(F1512 &lt;&gt; "",VLOOKUP(F1512,CategoryLookup,2,FALSE), "")</f>
        <v/>
      </c>
      <c r="F1512" s="126" t="n"/>
      <c r="G1512" s="127" t="n"/>
      <c r="H1512" s="127" t="n"/>
      <c r="I1512" s="127" t="n"/>
      <c r="J1512" s="127" t="n"/>
      <c r="K1512" s="127" t="n"/>
      <c r="L1512" s="127" t="n"/>
      <c r="M1512" s="127" t="n"/>
      <c r="N1512" s="120" t="n"/>
      <c r="O1512" s="120" t="n"/>
      <c r="P1512" s="120" t="n"/>
      <c r="Q1512" s="120" t="n"/>
      <c r="R1512" s="121" t="n"/>
      <c r="S1512" s="121" t="n"/>
      <c r="T1512" s="121" t="n"/>
      <c r="U1512" s="121" t="n"/>
      <c r="V1512" s="117">
        <f>IF(P1512="NA","NA",IF(P1512&lt;&gt;"",TEXT(P1512-N1512,"[h].mm"),""))</f>
        <v/>
      </c>
      <c r="W1512" s="118">
        <f>IF(AND(R1512="",S1512=""),"",R1512+S1512)</f>
        <v/>
      </c>
      <c r="X1512" s="116">
        <f>IF(O1512&lt;&gt;"",DATE(YEAR(O1512), MONTH(O1512), DAY(O1512)),"")</f>
        <v/>
      </c>
      <c r="Y1512" s="122" t="n"/>
      <c r="Z1512" s="123" t="n"/>
      <c r="AA1512" s="117">
        <f>IF(F1512="Re-assigned","NA",IF(W1512="","",IF(W1512&gt;=VLOOKUP(D1512,SLAMatrix,3,FALSE),"Yes",IF(W1512&lt;VLOOKUP(D1512,SLAMatrix,2,FALSE),"No","Internal"))))</f>
        <v/>
      </c>
      <c r="AB1512" s="123" t="n"/>
      <c r="AC1512" s="123" t="n"/>
      <c r="AD1512" s="119" t="n"/>
      <c r="AE1512" s="125" t="n"/>
      <c r="AF1512" s="124">
        <f>MONTH(O1512)</f>
        <v/>
      </c>
      <c r="AG1512" s="124">
        <f>VLOOKUP(IFERROR(MID(AE1512,1,(FIND(",",AE1512,1)-1)),AE1512),Facility_Region_Mapping,2,FALSE)</f>
        <v/>
      </c>
      <c r="AH1512" s="124" t="n"/>
      <c r="AI1512" s="124">
        <f>IF(C1512&lt;&gt;"",IF(M1512="ESM User",getInterfaceName($C1512),"NA"),"")</f>
        <v/>
      </c>
      <c r="AJ1512" s="116">
        <f>IF(Q1512&lt;&gt;"",DATE(YEAR(Q1512), MONTH(Q1512), DAY(Q1512)),"")</f>
        <v/>
      </c>
      <c r="AK1512" s="130">
        <f>IF(Q1512&lt;&gt;0,Q1512-N1512,TODAY()-N1512)</f>
        <v/>
      </c>
      <c r="AL1512" s="112">
        <f>IF(F1512="Re-assigned",0,IF(H1512="Closed",0,IF(H1512="Service Restored",0,IF(H1512="",0,1))))</f>
        <v/>
      </c>
      <c r="AM1512" s="124">
        <f>IF(AL1512=0,"",IF(AK1512&gt;20.99,"Aged","Non-Aged"))</f>
        <v/>
      </c>
      <c r="AN1512" s="112">
        <f>IF(Q1512&lt;&gt;"",MONTH(Q1512),"")</f>
        <v/>
      </c>
      <c r="AO1512" s="112">
        <f>IFERROR(VALUE(V1512),0)</f>
        <v/>
      </c>
    </row>
    <row customFormat="1" customHeight="1" ht="29.25" r="1513" s="112" spans="1:41">
      <c r="A1513" s="127" t="n"/>
      <c r="B1513" s="113" t="n"/>
      <c r="C1513" s="127" t="n"/>
      <c r="D1513" s="127" t="n"/>
      <c r="E1513" s="114">
        <f>IF(F1513 &lt;&gt; "",VLOOKUP(F1513,CategoryLookup,2,FALSE), "")</f>
        <v/>
      </c>
      <c r="F1513" s="126" t="n"/>
      <c r="G1513" s="127" t="n"/>
      <c r="H1513" s="127" t="n"/>
      <c r="I1513" s="127" t="n"/>
      <c r="J1513" s="127" t="n"/>
      <c r="K1513" s="127" t="n"/>
      <c r="L1513" s="127" t="n"/>
      <c r="M1513" s="127" t="n"/>
      <c r="N1513" s="120" t="n"/>
      <c r="O1513" s="120" t="n"/>
      <c r="P1513" s="120" t="n"/>
      <c r="Q1513" s="120" t="n"/>
      <c r="R1513" s="121" t="n"/>
      <c r="S1513" s="121" t="n"/>
      <c r="T1513" s="121" t="n"/>
      <c r="U1513" s="121" t="n"/>
      <c r="V1513" s="117">
        <f>IF(P1513="NA","NA",IF(P1513&lt;&gt;"",TEXT(P1513-N1513,"[h].mm"),""))</f>
        <v/>
      </c>
      <c r="W1513" s="118">
        <f>IF(AND(R1513="",S1513=""),"",R1513+S1513)</f>
        <v/>
      </c>
      <c r="X1513" s="116">
        <f>IF(O1513&lt;&gt;"",DATE(YEAR(O1513), MONTH(O1513), DAY(O1513)),"")</f>
        <v/>
      </c>
      <c r="Y1513" s="122" t="n"/>
      <c r="Z1513" s="123" t="n"/>
      <c r="AA1513" s="117">
        <f>IF(F1513="Re-assigned","NA",IF(W1513="","",IF(W1513&gt;=VLOOKUP(D1513,SLAMatrix,3,FALSE),"Yes",IF(W1513&lt;VLOOKUP(D1513,SLAMatrix,2,FALSE),"No","Internal"))))</f>
        <v/>
      </c>
      <c r="AB1513" s="123" t="n"/>
      <c r="AC1513" s="123" t="n"/>
      <c r="AD1513" s="119" t="n"/>
      <c r="AE1513" s="125" t="n"/>
      <c r="AF1513" s="124">
        <f>MONTH(O1513)</f>
        <v/>
      </c>
      <c r="AG1513" s="124">
        <f>VLOOKUP(IFERROR(MID(AE1513,1,(FIND(",",AE1513,1)-1)),AE1513),Facility_Region_Mapping,2,FALSE)</f>
        <v/>
      </c>
      <c r="AH1513" s="124" t="n"/>
      <c r="AI1513" s="124">
        <f>IF(C1513&lt;&gt;"",IF(M1513="ESM User",getInterfaceName($C1513),"NA"),"")</f>
        <v/>
      </c>
      <c r="AJ1513" s="116">
        <f>IF(Q1513&lt;&gt;"",DATE(YEAR(Q1513), MONTH(Q1513), DAY(Q1513)),"")</f>
        <v/>
      </c>
      <c r="AK1513" s="130">
        <f>IF(Q1513&lt;&gt;0,Q1513-N1513,TODAY()-N1513)</f>
        <v/>
      </c>
      <c r="AL1513" s="112">
        <f>IF(F1513="Re-assigned",0,IF(H1513="Closed",0,IF(H1513="Service Restored",0,IF(H1513="",0,1))))</f>
        <v/>
      </c>
      <c r="AM1513" s="124">
        <f>IF(AL1513=0,"",IF(AK1513&gt;20.99,"Aged","Non-Aged"))</f>
        <v/>
      </c>
      <c r="AN1513" s="112">
        <f>IF(Q1513&lt;&gt;"",MONTH(Q1513),"")</f>
        <v/>
      </c>
      <c r="AO1513" s="112">
        <f>IFERROR(VALUE(V1513),0)</f>
        <v/>
      </c>
    </row>
    <row customFormat="1" customHeight="1" ht="29.25" r="1514" s="112" spans="1:41">
      <c r="A1514" s="127" t="n"/>
      <c r="B1514" s="113" t="n"/>
      <c r="C1514" s="127" t="n"/>
      <c r="D1514" s="127" t="n"/>
      <c r="E1514" s="114">
        <f>IF(F1514 &lt;&gt; "",VLOOKUP(F1514,CategoryLookup,2,FALSE), "")</f>
        <v/>
      </c>
      <c r="F1514" s="126" t="n"/>
      <c r="G1514" s="127" t="n"/>
      <c r="H1514" s="127" t="n"/>
      <c r="I1514" s="127" t="n"/>
      <c r="J1514" s="127" t="n"/>
      <c r="K1514" s="127" t="n"/>
      <c r="L1514" s="127" t="n"/>
      <c r="M1514" s="127" t="n"/>
      <c r="N1514" s="120" t="n"/>
      <c r="O1514" s="120" t="n"/>
      <c r="P1514" s="120" t="n"/>
      <c r="Q1514" s="120" t="n"/>
      <c r="R1514" s="121" t="n"/>
      <c r="S1514" s="121" t="n"/>
      <c r="T1514" s="121" t="n"/>
      <c r="U1514" s="121" t="n"/>
      <c r="V1514" s="117">
        <f>IF(P1514="NA","NA",IF(P1514&lt;&gt;"",TEXT(P1514-N1514,"[h].mm"),""))</f>
        <v/>
      </c>
      <c r="W1514" s="118">
        <f>IF(AND(R1514="",S1514=""),"",R1514+S1514)</f>
        <v/>
      </c>
      <c r="X1514" s="116">
        <f>IF(O1514&lt;&gt;"",DATE(YEAR(O1514), MONTH(O1514), DAY(O1514)),"")</f>
        <v/>
      </c>
      <c r="Y1514" s="122" t="n"/>
      <c r="Z1514" s="123" t="n"/>
      <c r="AA1514" s="117">
        <f>IF(F1514="Re-assigned","NA",IF(W1514="","",IF(W1514&gt;=VLOOKUP(D1514,SLAMatrix,3,FALSE),"Yes",IF(W1514&lt;VLOOKUP(D1514,SLAMatrix,2,FALSE),"No","Internal"))))</f>
        <v/>
      </c>
      <c r="AB1514" s="123" t="n"/>
      <c r="AC1514" s="123" t="n"/>
      <c r="AD1514" s="119" t="n"/>
      <c r="AE1514" s="125" t="n"/>
      <c r="AF1514" s="124">
        <f>MONTH(O1514)</f>
        <v/>
      </c>
      <c r="AG1514" s="124">
        <f>VLOOKUP(IFERROR(MID(AE1514,1,(FIND(",",AE1514,1)-1)),AE1514),Facility_Region_Mapping,2,FALSE)</f>
        <v/>
      </c>
      <c r="AH1514" s="124" t="n"/>
      <c r="AI1514" s="124">
        <f>IF(C1514&lt;&gt;"",IF(M1514="ESM User",getInterfaceName($C1514),"NA"),"")</f>
        <v/>
      </c>
      <c r="AJ1514" s="116">
        <f>IF(Q1514&lt;&gt;"",DATE(YEAR(Q1514), MONTH(Q1514), DAY(Q1514)),"")</f>
        <v/>
      </c>
      <c r="AK1514" s="130">
        <f>IF(Q1514&lt;&gt;0,Q1514-N1514,TODAY()-N1514)</f>
        <v/>
      </c>
      <c r="AL1514" s="112">
        <f>IF(F1514="Re-assigned",0,IF(H1514="Closed",0,IF(H1514="Service Restored",0,IF(H1514="",0,1))))</f>
        <v/>
      </c>
      <c r="AM1514" s="124">
        <f>IF(AL1514=0,"",IF(AK1514&gt;20.99,"Aged","Non-Aged"))</f>
        <v/>
      </c>
      <c r="AN1514" s="112">
        <f>IF(Q1514&lt;&gt;"",MONTH(Q1514),"")</f>
        <v/>
      </c>
      <c r="AO1514" s="112">
        <f>IFERROR(VALUE(V1514),0)</f>
        <v/>
      </c>
    </row>
    <row customFormat="1" customHeight="1" ht="29.25" r="1515" s="112" spans="1:41">
      <c r="A1515" s="127" t="n"/>
      <c r="B1515" s="113" t="n"/>
      <c r="C1515" s="127" t="n"/>
      <c r="D1515" s="127" t="n"/>
      <c r="E1515" s="114">
        <f>IF(F1515 &lt;&gt; "",VLOOKUP(F1515,CategoryLookup,2,FALSE), "")</f>
        <v/>
      </c>
      <c r="F1515" s="126" t="n"/>
      <c r="G1515" s="127" t="n"/>
      <c r="H1515" s="127" t="n"/>
      <c r="I1515" s="127" t="n"/>
      <c r="J1515" s="127" t="n"/>
      <c r="K1515" s="127" t="n"/>
      <c r="L1515" s="127" t="n"/>
      <c r="M1515" s="127" t="n"/>
      <c r="N1515" s="120" t="n"/>
      <c r="O1515" s="120" t="n"/>
      <c r="P1515" s="120" t="n"/>
      <c r="Q1515" s="120" t="n"/>
      <c r="R1515" s="121" t="n"/>
      <c r="S1515" s="121" t="n"/>
      <c r="T1515" s="121" t="n"/>
      <c r="U1515" s="121" t="n"/>
      <c r="V1515" s="117">
        <f>IF(P1515="NA","NA",IF(P1515&lt;&gt;"",TEXT(P1515-N1515,"[h].mm"),""))</f>
        <v/>
      </c>
      <c r="W1515" s="118">
        <f>IF(AND(R1515="",S1515=""),"",R1515+S1515)</f>
        <v/>
      </c>
      <c r="X1515" s="116">
        <f>IF(O1515&lt;&gt;"",DATE(YEAR(O1515), MONTH(O1515), DAY(O1515)),"")</f>
        <v/>
      </c>
      <c r="Y1515" s="122" t="n"/>
      <c r="Z1515" s="123" t="n"/>
      <c r="AA1515" s="117">
        <f>IF(F1515="Re-assigned","NA",IF(W1515="","",IF(W1515&gt;=VLOOKUP(D1515,SLAMatrix,3,FALSE),"Yes",IF(W1515&lt;VLOOKUP(D1515,SLAMatrix,2,FALSE),"No","Internal"))))</f>
        <v/>
      </c>
      <c r="AB1515" s="123" t="n"/>
      <c r="AC1515" s="123" t="n"/>
      <c r="AD1515" s="119" t="n"/>
      <c r="AE1515" s="125" t="n"/>
      <c r="AF1515" s="124">
        <f>MONTH(O1515)</f>
        <v/>
      </c>
      <c r="AG1515" s="124">
        <f>VLOOKUP(IFERROR(MID(AE1515,1,(FIND(",",AE1515,1)-1)),AE1515),Facility_Region_Mapping,2,FALSE)</f>
        <v/>
      </c>
      <c r="AH1515" s="124" t="n"/>
      <c r="AI1515" s="124">
        <f>IF(C1515&lt;&gt;"",IF(M1515="ESM User",getInterfaceName($C1515),"NA"),"")</f>
        <v/>
      </c>
      <c r="AJ1515" s="116">
        <f>IF(Q1515&lt;&gt;"",DATE(YEAR(Q1515), MONTH(Q1515), DAY(Q1515)),"")</f>
        <v/>
      </c>
      <c r="AK1515" s="130">
        <f>IF(Q1515&lt;&gt;0,Q1515-N1515,TODAY()-N1515)</f>
        <v/>
      </c>
      <c r="AL1515" s="112">
        <f>IF(F1515="Re-assigned",0,IF(H1515="Closed",0,IF(H1515="Service Restored",0,IF(H1515="",0,1))))</f>
        <v/>
      </c>
      <c r="AM1515" s="124">
        <f>IF(AL1515=0,"",IF(AK1515&gt;20.99,"Aged","Non-Aged"))</f>
        <v/>
      </c>
      <c r="AN1515" s="112">
        <f>IF(Q1515&lt;&gt;"",MONTH(Q1515),"")</f>
        <v/>
      </c>
      <c r="AO1515" s="112">
        <f>IFERROR(VALUE(V1515),0)</f>
        <v/>
      </c>
    </row>
    <row customFormat="1" customHeight="1" ht="29.25" r="1516" s="112" spans="1:41">
      <c r="A1516" s="127" t="n"/>
      <c r="B1516" s="113" t="n"/>
      <c r="C1516" s="127" t="n"/>
      <c r="D1516" s="127" t="n"/>
      <c r="E1516" s="114">
        <f>IF(F1516 &lt;&gt; "",VLOOKUP(F1516,CategoryLookup,2,FALSE), "")</f>
        <v/>
      </c>
      <c r="F1516" s="126" t="n"/>
      <c r="G1516" s="127" t="n"/>
      <c r="H1516" s="127" t="n"/>
      <c r="I1516" s="127" t="n"/>
      <c r="J1516" s="127" t="n"/>
      <c r="K1516" s="127" t="n"/>
      <c r="L1516" s="127" t="n"/>
      <c r="M1516" s="127" t="n"/>
      <c r="N1516" s="120" t="n"/>
      <c r="O1516" s="120" t="n"/>
      <c r="P1516" s="120" t="n"/>
      <c r="Q1516" s="120" t="n"/>
      <c r="R1516" s="121" t="n"/>
      <c r="S1516" s="121" t="n"/>
      <c r="T1516" s="121" t="n"/>
      <c r="U1516" s="121" t="n"/>
      <c r="V1516" s="117">
        <f>IF(P1516="NA","NA",IF(P1516&lt;&gt;"",TEXT(P1516-N1516,"[h].mm"),""))</f>
        <v/>
      </c>
      <c r="W1516" s="118">
        <f>IF(AND(R1516="",S1516=""),"",R1516+S1516)</f>
        <v/>
      </c>
      <c r="X1516" s="116">
        <f>IF(O1516&lt;&gt;"",DATE(YEAR(O1516), MONTH(O1516), DAY(O1516)),"")</f>
        <v/>
      </c>
      <c r="Y1516" s="122" t="n"/>
      <c r="Z1516" s="123" t="n"/>
      <c r="AA1516" s="117">
        <f>IF(F1516="Re-assigned","NA",IF(W1516="","",IF(W1516&gt;=VLOOKUP(D1516,SLAMatrix,3,FALSE),"Yes",IF(W1516&lt;VLOOKUP(D1516,SLAMatrix,2,FALSE),"No","Internal"))))</f>
        <v/>
      </c>
      <c r="AB1516" s="123" t="n"/>
      <c r="AC1516" s="123" t="n"/>
      <c r="AD1516" s="119" t="n"/>
      <c r="AE1516" s="125" t="n"/>
      <c r="AF1516" s="124">
        <f>MONTH(O1516)</f>
        <v/>
      </c>
      <c r="AG1516" s="124">
        <f>VLOOKUP(IFERROR(MID(AE1516,1,(FIND(",",AE1516,1)-1)),AE1516),Facility_Region_Mapping,2,FALSE)</f>
        <v/>
      </c>
      <c r="AH1516" s="124" t="n"/>
      <c r="AI1516" s="124">
        <f>IF(C1516&lt;&gt;"",IF(M1516="ESM User",getInterfaceName($C1516),"NA"),"")</f>
        <v/>
      </c>
      <c r="AJ1516" s="116">
        <f>IF(Q1516&lt;&gt;"",DATE(YEAR(Q1516), MONTH(Q1516), DAY(Q1516)),"")</f>
        <v/>
      </c>
      <c r="AK1516" s="130">
        <f>IF(Q1516&lt;&gt;0,Q1516-N1516,TODAY()-N1516)</f>
        <v/>
      </c>
      <c r="AL1516" s="112">
        <f>IF(F1516="Re-assigned",0,IF(H1516="Closed",0,IF(H1516="Service Restored",0,IF(H1516="",0,1))))</f>
        <v/>
      </c>
      <c r="AM1516" s="124">
        <f>IF(AL1516=0,"",IF(AK1516&gt;20.99,"Aged","Non-Aged"))</f>
        <v/>
      </c>
      <c r="AN1516" s="112">
        <f>IF(Q1516&lt;&gt;"",MONTH(Q1516),"")</f>
        <v/>
      </c>
      <c r="AO1516" s="112">
        <f>IFERROR(VALUE(V1516),0)</f>
        <v/>
      </c>
    </row>
    <row customFormat="1" customHeight="1" ht="29.25" r="1517" s="112" spans="1:41">
      <c r="A1517" s="127" t="n"/>
      <c r="B1517" s="113" t="n"/>
      <c r="C1517" s="127" t="n"/>
      <c r="D1517" s="127" t="n"/>
      <c r="E1517" s="114">
        <f>IF(F1517 &lt;&gt; "",VLOOKUP(F1517,CategoryLookup,2,FALSE), "")</f>
        <v/>
      </c>
      <c r="F1517" s="126" t="n"/>
      <c r="G1517" s="127" t="n"/>
      <c r="H1517" s="127" t="n"/>
      <c r="I1517" s="127" t="n"/>
      <c r="J1517" s="127" t="n"/>
      <c r="K1517" s="127" t="n"/>
      <c r="L1517" s="127" t="n"/>
      <c r="M1517" s="127" t="n"/>
      <c r="N1517" s="120" t="n"/>
      <c r="O1517" s="120" t="n"/>
      <c r="P1517" s="120" t="n"/>
      <c r="Q1517" s="120" t="n"/>
      <c r="R1517" s="121" t="n"/>
      <c r="S1517" s="121" t="n"/>
      <c r="T1517" s="121" t="n"/>
      <c r="U1517" s="121" t="n"/>
      <c r="V1517" s="117">
        <f>IF(P1517="NA","NA",IF(P1517&lt;&gt;"",TEXT(P1517-N1517,"[h].mm"),""))</f>
        <v/>
      </c>
      <c r="W1517" s="118">
        <f>IF(AND(R1517="",S1517=""),"",R1517+S1517)</f>
        <v/>
      </c>
      <c r="X1517" s="116">
        <f>IF(O1517&lt;&gt;"",DATE(YEAR(O1517), MONTH(O1517), DAY(O1517)),"")</f>
        <v/>
      </c>
      <c r="Y1517" s="122" t="n"/>
      <c r="Z1517" s="123" t="n"/>
      <c r="AA1517" s="117">
        <f>IF(F1517="Re-assigned","NA",IF(W1517="","",IF(W1517&gt;=VLOOKUP(D1517,SLAMatrix,3,FALSE),"Yes",IF(W1517&lt;VLOOKUP(D1517,SLAMatrix,2,FALSE),"No","Internal"))))</f>
        <v/>
      </c>
      <c r="AB1517" s="123" t="n"/>
      <c r="AC1517" s="123" t="n"/>
      <c r="AD1517" s="119" t="n"/>
      <c r="AE1517" s="125" t="n"/>
      <c r="AF1517" s="124">
        <f>MONTH(O1517)</f>
        <v/>
      </c>
      <c r="AG1517" s="124">
        <f>VLOOKUP(IFERROR(MID(AE1517,1,(FIND(",",AE1517,1)-1)),AE1517),Facility_Region_Mapping,2,FALSE)</f>
        <v/>
      </c>
      <c r="AH1517" s="124" t="n"/>
      <c r="AI1517" s="124">
        <f>IF(C1517&lt;&gt;"",IF(M1517="ESM User",getInterfaceName($C1517),"NA"),"")</f>
        <v/>
      </c>
      <c r="AJ1517" s="116">
        <f>IF(Q1517&lt;&gt;"",DATE(YEAR(Q1517), MONTH(Q1517), DAY(Q1517)),"")</f>
        <v/>
      </c>
      <c r="AK1517" s="130">
        <f>IF(Q1517&lt;&gt;0,Q1517-N1517,TODAY()-N1517)</f>
        <v/>
      </c>
      <c r="AL1517" s="112">
        <f>IF(F1517="Re-assigned",0,IF(H1517="Closed",0,IF(H1517="Service Restored",0,IF(H1517="",0,1))))</f>
        <v/>
      </c>
      <c r="AM1517" s="124">
        <f>IF(AL1517=0,"",IF(AK1517&gt;20.99,"Aged","Non-Aged"))</f>
        <v/>
      </c>
      <c r="AN1517" s="112">
        <f>IF(Q1517&lt;&gt;"",MONTH(Q1517),"")</f>
        <v/>
      </c>
      <c r="AO1517" s="112">
        <f>IFERROR(VALUE(V1517),0)</f>
        <v/>
      </c>
    </row>
    <row customFormat="1" customHeight="1" ht="29.25" r="1518" s="112" spans="1:41">
      <c r="A1518" s="127" t="n"/>
      <c r="B1518" s="113" t="n"/>
      <c r="C1518" s="127" t="n"/>
      <c r="D1518" s="127" t="n"/>
      <c r="E1518" s="114">
        <f>IF(F1518 &lt;&gt; "",VLOOKUP(F1518,CategoryLookup,2,FALSE), "")</f>
        <v/>
      </c>
      <c r="F1518" s="126" t="n"/>
      <c r="G1518" s="127" t="n"/>
      <c r="H1518" s="127" t="n"/>
      <c r="I1518" s="127" t="n"/>
      <c r="J1518" s="127" t="n"/>
      <c r="K1518" s="127" t="n"/>
      <c r="L1518" s="127" t="n"/>
      <c r="M1518" s="127" t="n"/>
      <c r="N1518" s="120" t="n"/>
      <c r="O1518" s="120" t="n"/>
      <c r="P1518" s="120" t="n"/>
      <c r="Q1518" s="120" t="n"/>
      <c r="R1518" s="121" t="n"/>
      <c r="S1518" s="121" t="n"/>
      <c r="T1518" s="121" t="n"/>
      <c r="U1518" s="121" t="n"/>
      <c r="V1518" s="117">
        <f>IF(P1518="NA","NA",IF(P1518&lt;&gt;"",TEXT(P1518-N1518,"[h].mm"),""))</f>
        <v/>
      </c>
      <c r="W1518" s="118">
        <f>IF(AND(R1518="",S1518=""),"",R1518+S1518)</f>
        <v/>
      </c>
      <c r="X1518" s="116">
        <f>IF(O1518&lt;&gt;"",DATE(YEAR(O1518), MONTH(O1518), DAY(O1518)),"")</f>
        <v/>
      </c>
      <c r="Y1518" s="122" t="n"/>
      <c r="Z1518" s="123" t="n"/>
      <c r="AA1518" s="117">
        <f>IF(F1518="Re-assigned","NA",IF(W1518="","",IF(W1518&gt;=VLOOKUP(D1518,SLAMatrix,3,FALSE),"Yes",IF(W1518&lt;VLOOKUP(D1518,SLAMatrix,2,FALSE),"No","Internal"))))</f>
        <v/>
      </c>
      <c r="AB1518" s="123" t="n"/>
      <c r="AC1518" s="123" t="n"/>
      <c r="AD1518" s="119" t="n"/>
      <c r="AE1518" s="125" t="n"/>
      <c r="AF1518" s="124">
        <f>MONTH(O1518)</f>
        <v/>
      </c>
      <c r="AG1518" s="124">
        <f>VLOOKUP(IFERROR(MID(AE1518,1,(FIND(",",AE1518,1)-1)),AE1518),Facility_Region_Mapping,2,FALSE)</f>
        <v/>
      </c>
      <c r="AH1518" s="124" t="n"/>
      <c r="AI1518" s="124">
        <f>IF(C1518&lt;&gt;"",IF(M1518="ESM User",getInterfaceName($C1518),"NA"),"")</f>
        <v/>
      </c>
      <c r="AJ1518" s="116">
        <f>IF(Q1518&lt;&gt;"",DATE(YEAR(Q1518), MONTH(Q1518), DAY(Q1518)),"")</f>
        <v/>
      </c>
      <c r="AK1518" s="130">
        <f>IF(Q1518&lt;&gt;0,Q1518-N1518,TODAY()-N1518)</f>
        <v/>
      </c>
      <c r="AL1518" s="112">
        <f>IF(F1518="Re-assigned",0,IF(H1518="Closed",0,IF(H1518="Service Restored",0,IF(H1518="",0,1))))</f>
        <v/>
      </c>
      <c r="AM1518" s="124">
        <f>IF(AL1518=0,"",IF(AK1518&gt;20.99,"Aged","Non-Aged"))</f>
        <v/>
      </c>
      <c r="AN1518" s="112">
        <f>IF(Q1518&lt;&gt;"",MONTH(Q1518),"")</f>
        <v/>
      </c>
      <c r="AO1518" s="112">
        <f>IFERROR(VALUE(V1518),0)</f>
        <v/>
      </c>
    </row>
    <row customFormat="1" customHeight="1" ht="29.25" r="1519" s="112" spans="1:41">
      <c r="A1519" s="127" t="n"/>
      <c r="B1519" s="113" t="n"/>
      <c r="C1519" s="127" t="n"/>
      <c r="D1519" s="127" t="n"/>
      <c r="E1519" s="114">
        <f>IF(F1519 &lt;&gt; "",VLOOKUP(F1519,CategoryLookup,2,FALSE), "")</f>
        <v/>
      </c>
      <c r="F1519" s="126" t="n"/>
      <c r="G1519" s="127" t="n"/>
      <c r="H1519" s="127" t="n"/>
      <c r="I1519" s="127" t="n"/>
      <c r="J1519" s="127" t="n"/>
      <c r="K1519" s="127" t="n"/>
      <c r="L1519" s="127" t="n"/>
      <c r="M1519" s="127" t="n"/>
      <c r="N1519" s="120" t="n"/>
      <c r="O1519" s="120" t="n"/>
      <c r="P1519" s="120" t="n"/>
      <c r="Q1519" s="120" t="n"/>
      <c r="R1519" s="121" t="n"/>
      <c r="S1519" s="121" t="n"/>
      <c r="T1519" s="121" t="n"/>
      <c r="U1519" s="121" t="n"/>
      <c r="V1519" s="117">
        <f>IF(P1519="NA","NA",IF(P1519&lt;&gt;"",TEXT(P1519-N1519,"[h].mm"),""))</f>
        <v/>
      </c>
      <c r="W1519" s="118">
        <f>IF(AND(R1519="",S1519=""),"",R1519+S1519)</f>
        <v/>
      </c>
      <c r="X1519" s="116">
        <f>IF(O1519&lt;&gt;"",DATE(YEAR(O1519), MONTH(O1519), DAY(O1519)),"")</f>
        <v/>
      </c>
      <c r="Y1519" s="122" t="n"/>
      <c r="Z1519" s="123" t="n"/>
      <c r="AA1519" s="117">
        <f>IF(F1519="Re-assigned","NA",IF(W1519="","",IF(W1519&gt;=VLOOKUP(D1519,SLAMatrix,3,FALSE),"Yes",IF(W1519&lt;VLOOKUP(D1519,SLAMatrix,2,FALSE),"No","Internal"))))</f>
        <v/>
      </c>
      <c r="AB1519" s="123" t="n"/>
      <c r="AC1519" s="123" t="n"/>
      <c r="AD1519" s="119" t="n"/>
      <c r="AE1519" s="125" t="n"/>
      <c r="AF1519" s="124">
        <f>MONTH(O1519)</f>
        <v/>
      </c>
      <c r="AG1519" s="124">
        <f>VLOOKUP(IFERROR(MID(AE1519,1,(FIND(",",AE1519,1)-1)),AE1519),Facility_Region_Mapping,2,FALSE)</f>
        <v/>
      </c>
      <c r="AH1519" s="124" t="n"/>
      <c r="AI1519" s="124">
        <f>IF(C1519&lt;&gt;"",IF(M1519="ESM User",getInterfaceName($C1519),"NA"),"")</f>
        <v/>
      </c>
      <c r="AJ1519" s="116">
        <f>IF(Q1519&lt;&gt;"",DATE(YEAR(Q1519), MONTH(Q1519), DAY(Q1519)),"")</f>
        <v/>
      </c>
      <c r="AK1519" s="130">
        <f>IF(Q1519&lt;&gt;0,Q1519-N1519,TODAY()-N1519)</f>
        <v/>
      </c>
      <c r="AL1519" s="112">
        <f>IF(F1519="Re-assigned",0,IF(H1519="Closed",0,IF(H1519="Service Restored",0,IF(H1519="",0,1))))</f>
        <v/>
      </c>
      <c r="AM1519" s="124">
        <f>IF(AL1519=0,"",IF(AK1519&gt;20.99,"Aged","Non-Aged"))</f>
        <v/>
      </c>
      <c r="AN1519" s="112">
        <f>IF(Q1519&lt;&gt;"",MONTH(Q1519),"")</f>
        <v/>
      </c>
      <c r="AO1519" s="112">
        <f>IFERROR(VALUE(V1519),0)</f>
        <v/>
      </c>
    </row>
    <row customFormat="1" customHeight="1" ht="29.25" r="1520" s="112" spans="1:41">
      <c r="A1520" s="127" t="n"/>
      <c r="B1520" s="113" t="n"/>
      <c r="C1520" s="127" t="n"/>
      <c r="D1520" s="127" t="n"/>
      <c r="E1520" s="114">
        <f>IF(F1520 &lt;&gt; "",VLOOKUP(F1520,CategoryLookup,2,FALSE), "")</f>
        <v/>
      </c>
      <c r="F1520" s="126" t="n"/>
      <c r="G1520" s="127" t="n"/>
      <c r="H1520" s="127" t="n"/>
      <c r="I1520" s="127" t="n"/>
      <c r="J1520" s="127" t="n"/>
      <c r="K1520" s="127" t="n"/>
      <c r="L1520" s="127" t="n"/>
      <c r="M1520" s="127" t="n"/>
      <c r="N1520" s="120" t="n"/>
      <c r="O1520" s="120" t="n"/>
      <c r="P1520" s="120" t="n"/>
      <c r="Q1520" s="120" t="n"/>
      <c r="R1520" s="121" t="n"/>
      <c r="S1520" s="121" t="n"/>
      <c r="T1520" s="121" t="n"/>
      <c r="U1520" s="121" t="n"/>
      <c r="V1520" s="117">
        <f>IF(P1520="NA","NA",IF(P1520&lt;&gt;"",TEXT(P1520-N1520,"[h].mm"),""))</f>
        <v/>
      </c>
      <c r="W1520" s="118">
        <f>IF(AND(R1520="",S1520=""),"",R1520+S1520)</f>
        <v/>
      </c>
      <c r="X1520" s="116">
        <f>IF(O1520&lt;&gt;"",DATE(YEAR(O1520), MONTH(O1520), DAY(O1520)),"")</f>
        <v/>
      </c>
      <c r="Y1520" s="122" t="n"/>
      <c r="Z1520" s="123" t="n"/>
      <c r="AA1520" s="117">
        <f>IF(F1520="Re-assigned","NA",IF(W1520="","",IF(W1520&gt;=VLOOKUP(D1520,SLAMatrix,3,FALSE),"Yes",IF(W1520&lt;VLOOKUP(D1520,SLAMatrix,2,FALSE),"No","Internal"))))</f>
        <v/>
      </c>
      <c r="AB1520" s="123" t="n"/>
      <c r="AC1520" s="123" t="n"/>
      <c r="AD1520" s="119" t="n"/>
      <c r="AE1520" s="125" t="n"/>
      <c r="AF1520" s="124">
        <f>MONTH(O1520)</f>
        <v/>
      </c>
      <c r="AG1520" s="124">
        <f>VLOOKUP(IFERROR(MID(AE1520,1,(FIND(",",AE1520,1)-1)),AE1520),Facility_Region_Mapping,2,FALSE)</f>
        <v/>
      </c>
      <c r="AH1520" s="124" t="n"/>
      <c r="AI1520" s="124">
        <f>IF(C1520&lt;&gt;"",IF(M1520="ESM User",getInterfaceName($C1520),"NA"),"")</f>
        <v/>
      </c>
      <c r="AJ1520" s="116">
        <f>IF(Q1520&lt;&gt;"",DATE(YEAR(Q1520), MONTH(Q1520), DAY(Q1520)),"")</f>
        <v/>
      </c>
      <c r="AK1520" s="130">
        <f>IF(Q1520&lt;&gt;0,Q1520-N1520,TODAY()-N1520)</f>
        <v/>
      </c>
      <c r="AL1520" s="112">
        <f>IF(F1520="Re-assigned",0,IF(H1520="Closed",0,IF(H1520="Service Restored",0,IF(H1520="",0,1))))</f>
        <v/>
      </c>
      <c r="AM1520" s="124">
        <f>IF(AL1520=0,"",IF(AK1520&gt;20.99,"Aged","Non-Aged"))</f>
        <v/>
      </c>
      <c r="AN1520" s="112">
        <f>IF(Q1520&lt;&gt;"",MONTH(Q1520),"")</f>
        <v/>
      </c>
      <c r="AO1520" s="112">
        <f>IFERROR(VALUE(V1520),0)</f>
        <v/>
      </c>
    </row>
    <row customFormat="1" customHeight="1" ht="29.25" r="1521" s="112" spans="1:41">
      <c r="A1521" s="127" t="n"/>
      <c r="B1521" s="113" t="n"/>
      <c r="C1521" s="127" t="n"/>
      <c r="D1521" s="127" t="n"/>
      <c r="E1521" s="114">
        <f>IF(F1521 &lt;&gt; "",VLOOKUP(F1521,CategoryLookup,2,FALSE), "")</f>
        <v/>
      </c>
      <c r="F1521" s="126" t="n"/>
      <c r="G1521" s="127" t="n"/>
      <c r="H1521" s="127" t="n"/>
      <c r="I1521" s="127" t="n"/>
      <c r="J1521" s="127" t="n"/>
      <c r="K1521" s="127" t="n"/>
      <c r="L1521" s="127" t="n"/>
      <c r="M1521" s="127" t="n"/>
      <c r="N1521" s="120" t="n"/>
      <c r="O1521" s="120" t="n"/>
      <c r="P1521" s="120" t="n"/>
      <c r="Q1521" s="120" t="n"/>
      <c r="R1521" s="121" t="n"/>
      <c r="S1521" s="121" t="n"/>
      <c r="T1521" s="121" t="n"/>
      <c r="U1521" s="121" t="n"/>
      <c r="V1521" s="117">
        <f>IF(P1521="NA","NA",IF(P1521&lt;&gt;"",TEXT(P1521-N1521,"[h].mm"),""))</f>
        <v/>
      </c>
      <c r="W1521" s="118">
        <f>IF(AND(R1521="",S1521=""),"",R1521+S1521)</f>
        <v/>
      </c>
      <c r="X1521" s="116">
        <f>IF(O1521&lt;&gt;"",DATE(YEAR(O1521), MONTH(O1521), DAY(O1521)),"")</f>
        <v/>
      </c>
      <c r="Y1521" s="122" t="n"/>
      <c r="Z1521" s="123" t="n"/>
      <c r="AA1521" s="117">
        <f>IF(F1521="Re-assigned","NA",IF(W1521="","",IF(W1521&gt;=VLOOKUP(D1521,SLAMatrix,3,FALSE),"Yes",IF(W1521&lt;VLOOKUP(D1521,SLAMatrix,2,FALSE),"No","Internal"))))</f>
        <v/>
      </c>
      <c r="AB1521" s="123" t="n"/>
      <c r="AC1521" s="123" t="n"/>
      <c r="AD1521" s="119" t="n"/>
      <c r="AE1521" s="125" t="n"/>
      <c r="AF1521" s="124">
        <f>MONTH(O1521)</f>
        <v/>
      </c>
      <c r="AG1521" s="124">
        <f>VLOOKUP(IFERROR(MID(AE1521,1,(FIND(",",AE1521,1)-1)),AE1521),Facility_Region_Mapping,2,FALSE)</f>
        <v/>
      </c>
      <c r="AH1521" s="124" t="n"/>
      <c r="AI1521" s="124">
        <f>IF(C1521&lt;&gt;"",IF(M1521="ESM User",getInterfaceName($C1521),"NA"),"")</f>
        <v/>
      </c>
      <c r="AJ1521" s="116">
        <f>IF(Q1521&lt;&gt;"",DATE(YEAR(Q1521), MONTH(Q1521), DAY(Q1521)),"")</f>
        <v/>
      </c>
      <c r="AK1521" s="130">
        <f>IF(Q1521&lt;&gt;0,Q1521-N1521,TODAY()-N1521)</f>
        <v/>
      </c>
      <c r="AL1521" s="112">
        <f>IF(F1521="Re-assigned",0,IF(H1521="Closed",0,IF(H1521="Service Restored",0,IF(H1521="",0,1))))</f>
        <v/>
      </c>
      <c r="AM1521" s="124">
        <f>IF(AL1521=0,"",IF(AK1521&gt;20.99,"Aged","Non-Aged"))</f>
        <v/>
      </c>
      <c r="AN1521" s="112">
        <f>IF(Q1521&lt;&gt;"",MONTH(Q1521),"")</f>
        <v/>
      </c>
      <c r="AO1521" s="112">
        <f>IFERROR(VALUE(V1521),0)</f>
        <v/>
      </c>
    </row>
    <row customFormat="1" customHeight="1" ht="29.25" r="1522" s="112" spans="1:41">
      <c r="A1522" s="127" t="n"/>
      <c r="B1522" s="113" t="n"/>
      <c r="C1522" s="127" t="n"/>
      <c r="D1522" s="127" t="n"/>
      <c r="E1522" s="114">
        <f>IF(F1522 &lt;&gt; "",VLOOKUP(F1522,CategoryLookup,2,FALSE), "")</f>
        <v/>
      </c>
      <c r="F1522" s="126" t="n"/>
      <c r="G1522" s="127" t="n"/>
      <c r="H1522" s="127" t="n"/>
      <c r="I1522" s="127" t="n"/>
      <c r="J1522" s="127" t="n"/>
      <c r="K1522" s="127" t="n"/>
      <c r="L1522" s="127" t="n"/>
      <c r="M1522" s="127" t="n"/>
      <c r="N1522" s="120" t="n"/>
      <c r="O1522" s="120" t="n"/>
      <c r="P1522" s="120" t="n"/>
      <c r="Q1522" s="120" t="n"/>
      <c r="R1522" s="121" t="n"/>
      <c r="S1522" s="121" t="n"/>
      <c r="T1522" s="121" t="n"/>
      <c r="U1522" s="121" t="n"/>
      <c r="V1522" s="117">
        <f>IF(P1522="NA","NA",IF(P1522&lt;&gt;"",TEXT(P1522-N1522,"[h].mm"),""))</f>
        <v/>
      </c>
      <c r="W1522" s="118">
        <f>IF(AND(R1522="",S1522=""),"",R1522+S1522)</f>
        <v/>
      </c>
      <c r="X1522" s="116">
        <f>IF(O1522&lt;&gt;"",DATE(YEAR(O1522), MONTH(O1522), DAY(O1522)),"")</f>
        <v/>
      </c>
      <c r="Y1522" s="122" t="n"/>
      <c r="Z1522" s="123" t="n"/>
      <c r="AA1522" s="117">
        <f>IF(F1522="Re-assigned","NA",IF(W1522="","",IF(W1522&gt;=VLOOKUP(D1522,SLAMatrix,3,FALSE),"Yes",IF(W1522&lt;VLOOKUP(D1522,SLAMatrix,2,FALSE),"No","Internal"))))</f>
        <v/>
      </c>
      <c r="AB1522" s="123" t="n"/>
      <c r="AC1522" s="123" t="n"/>
      <c r="AD1522" s="119" t="n"/>
      <c r="AE1522" s="125" t="n"/>
      <c r="AF1522" s="124">
        <f>MONTH(O1522)</f>
        <v/>
      </c>
      <c r="AG1522" s="124">
        <f>VLOOKUP(IFERROR(MID(AE1522,1,(FIND(",",AE1522,1)-1)),AE1522),Facility_Region_Mapping,2,FALSE)</f>
        <v/>
      </c>
      <c r="AH1522" s="124" t="n"/>
      <c r="AI1522" s="124">
        <f>IF(C1522&lt;&gt;"",IF(M1522="ESM User",getInterfaceName($C1522),"NA"),"")</f>
        <v/>
      </c>
      <c r="AJ1522" s="116">
        <f>IF(Q1522&lt;&gt;"",DATE(YEAR(Q1522), MONTH(Q1522), DAY(Q1522)),"")</f>
        <v/>
      </c>
      <c r="AK1522" s="130">
        <f>IF(Q1522&lt;&gt;0,Q1522-N1522,TODAY()-N1522)</f>
        <v/>
      </c>
      <c r="AL1522" s="112">
        <f>IF(F1522="Re-assigned",0,IF(H1522="Closed",0,IF(H1522="Service Restored",0,IF(H1522="",0,1))))</f>
        <v/>
      </c>
      <c r="AM1522" s="124">
        <f>IF(AL1522=0,"",IF(AK1522&gt;20.99,"Aged","Non-Aged"))</f>
        <v/>
      </c>
      <c r="AN1522" s="112">
        <f>IF(Q1522&lt;&gt;"",MONTH(Q1522),"")</f>
        <v/>
      </c>
      <c r="AO1522" s="112">
        <f>IFERROR(VALUE(V1522),0)</f>
        <v/>
      </c>
    </row>
    <row customFormat="1" customHeight="1" ht="29.25" r="1523" s="112" spans="1:41">
      <c r="A1523" s="127" t="n"/>
      <c r="B1523" s="113" t="n"/>
      <c r="C1523" s="127" t="n"/>
      <c r="D1523" s="127" t="n"/>
      <c r="E1523" s="114">
        <f>IF(F1523 &lt;&gt; "",VLOOKUP(F1523,CategoryLookup,2,FALSE), "")</f>
        <v/>
      </c>
      <c r="F1523" s="126" t="n"/>
      <c r="G1523" s="127" t="n"/>
      <c r="H1523" s="127" t="n"/>
      <c r="I1523" s="127" t="n"/>
      <c r="J1523" s="127" t="n"/>
      <c r="K1523" s="127" t="n"/>
      <c r="L1523" s="127" t="n"/>
      <c r="M1523" s="127" t="n"/>
      <c r="N1523" s="120" t="n"/>
      <c r="O1523" s="120" t="n"/>
      <c r="P1523" s="120" t="n"/>
      <c r="Q1523" s="120" t="n"/>
      <c r="R1523" s="121" t="n"/>
      <c r="S1523" s="121" t="n"/>
      <c r="T1523" s="121" t="n"/>
      <c r="U1523" s="121" t="n"/>
      <c r="V1523" s="117">
        <f>IF(P1523="NA","NA",IF(P1523&lt;&gt;"",TEXT(P1523-N1523,"[h].mm"),""))</f>
        <v/>
      </c>
      <c r="W1523" s="118">
        <f>IF(AND(R1523="",S1523=""),"",R1523+S1523)</f>
        <v/>
      </c>
      <c r="X1523" s="116">
        <f>IF(O1523&lt;&gt;"",DATE(YEAR(O1523), MONTH(O1523), DAY(O1523)),"")</f>
        <v/>
      </c>
      <c r="Y1523" s="122" t="n"/>
      <c r="Z1523" s="123" t="n"/>
      <c r="AA1523" s="117">
        <f>IF(F1523="Re-assigned","NA",IF(W1523="","",IF(W1523&gt;=VLOOKUP(D1523,SLAMatrix,3,FALSE),"Yes",IF(W1523&lt;VLOOKUP(D1523,SLAMatrix,2,FALSE),"No","Internal"))))</f>
        <v/>
      </c>
      <c r="AB1523" s="123" t="n"/>
      <c r="AC1523" s="123" t="n"/>
      <c r="AD1523" s="119" t="n"/>
      <c r="AE1523" s="125" t="n"/>
      <c r="AF1523" s="124">
        <f>MONTH(O1523)</f>
        <v/>
      </c>
      <c r="AG1523" s="124">
        <f>VLOOKUP(IFERROR(MID(AE1523,1,(FIND(",",AE1523,1)-1)),AE1523),Facility_Region_Mapping,2,FALSE)</f>
        <v/>
      </c>
      <c r="AH1523" s="124" t="n"/>
      <c r="AI1523" s="124">
        <f>IF(C1523&lt;&gt;"",IF(M1523="ESM User",getInterfaceName($C1523),"NA"),"")</f>
        <v/>
      </c>
      <c r="AJ1523" s="116">
        <f>IF(Q1523&lt;&gt;"",DATE(YEAR(Q1523), MONTH(Q1523), DAY(Q1523)),"")</f>
        <v/>
      </c>
      <c r="AK1523" s="130">
        <f>IF(Q1523&lt;&gt;0,Q1523-N1523,TODAY()-N1523)</f>
        <v/>
      </c>
      <c r="AL1523" s="112">
        <f>IF(F1523="Re-assigned",0,IF(H1523="Closed",0,IF(H1523="Service Restored",0,IF(H1523="",0,1))))</f>
        <v/>
      </c>
      <c r="AM1523" s="124">
        <f>IF(AL1523=0,"",IF(AK1523&gt;20.99,"Aged","Non-Aged"))</f>
        <v/>
      </c>
      <c r="AN1523" s="112">
        <f>IF(Q1523&lt;&gt;"",MONTH(Q1523),"")</f>
        <v/>
      </c>
      <c r="AO1523" s="112">
        <f>IFERROR(VALUE(V1523),0)</f>
        <v/>
      </c>
    </row>
    <row customFormat="1" customHeight="1" ht="29.25" r="1524" s="112" spans="1:41">
      <c r="A1524" s="127" t="n"/>
      <c r="B1524" s="113" t="n"/>
      <c r="C1524" s="127" t="n"/>
      <c r="D1524" s="127" t="n"/>
      <c r="E1524" s="114">
        <f>IF(F1524 &lt;&gt; "",VLOOKUP(F1524,CategoryLookup,2,FALSE), "")</f>
        <v/>
      </c>
      <c r="F1524" s="126" t="n"/>
      <c r="G1524" s="127" t="n"/>
      <c r="H1524" s="127" t="n"/>
      <c r="I1524" s="127" t="n"/>
      <c r="J1524" s="127" t="n"/>
      <c r="K1524" s="127" t="n"/>
      <c r="L1524" s="127" t="n"/>
      <c r="M1524" s="127" t="n"/>
      <c r="N1524" s="120" t="n"/>
      <c r="O1524" s="120" t="n"/>
      <c r="P1524" s="120" t="n"/>
      <c r="Q1524" s="120" t="n"/>
      <c r="R1524" s="121" t="n"/>
      <c r="S1524" s="121" t="n"/>
      <c r="T1524" s="121" t="n"/>
      <c r="U1524" s="121" t="n"/>
      <c r="V1524" s="117">
        <f>IF(P1524="NA","NA",IF(P1524&lt;&gt;"",TEXT(P1524-N1524,"[h].mm"),""))</f>
        <v/>
      </c>
      <c r="W1524" s="118">
        <f>IF(AND(R1524="",S1524=""),"",R1524+S1524)</f>
        <v/>
      </c>
      <c r="X1524" s="116">
        <f>IF(O1524&lt;&gt;"",DATE(YEAR(O1524), MONTH(O1524), DAY(O1524)),"")</f>
        <v/>
      </c>
      <c r="Y1524" s="122" t="n"/>
      <c r="Z1524" s="123" t="n"/>
      <c r="AA1524" s="117">
        <f>IF(F1524="Re-assigned","NA",IF(W1524="","",IF(W1524&gt;=VLOOKUP(D1524,SLAMatrix,3,FALSE),"Yes",IF(W1524&lt;VLOOKUP(D1524,SLAMatrix,2,FALSE),"No","Internal"))))</f>
        <v/>
      </c>
      <c r="AB1524" s="123" t="n"/>
      <c r="AC1524" s="123" t="n"/>
      <c r="AD1524" s="119" t="n"/>
      <c r="AE1524" s="125" t="n"/>
      <c r="AF1524" s="124">
        <f>MONTH(O1524)</f>
        <v/>
      </c>
      <c r="AG1524" s="124">
        <f>VLOOKUP(IFERROR(MID(AE1524,1,(FIND(",",AE1524,1)-1)),AE1524),Facility_Region_Mapping,2,FALSE)</f>
        <v/>
      </c>
      <c r="AH1524" s="124" t="n"/>
      <c r="AI1524" s="124">
        <f>IF(C1524&lt;&gt;"",IF(M1524="ESM User",getInterfaceName($C1524),"NA"),"")</f>
        <v/>
      </c>
      <c r="AJ1524" s="116">
        <f>IF(Q1524&lt;&gt;"",DATE(YEAR(Q1524), MONTH(Q1524), DAY(Q1524)),"")</f>
        <v/>
      </c>
      <c r="AK1524" s="130">
        <f>IF(Q1524&lt;&gt;0,Q1524-N1524,TODAY()-N1524)</f>
        <v/>
      </c>
      <c r="AL1524" s="112">
        <f>IF(F1524="Re-assigned",0,IF(H1524="Closed",0,IF(H1524="Service Restored",0,IF(H1524="",0,1))))</f>
        <v/>
      </c>
      <c r="AM1524" s="124">
        <f>IF(AL1524=0,"",IF(AK1524&gt;20.99,"Aged","Non-Aged"))</f>
        <v/>
      </c>
      <c r="AN1524" s="112">
        <f>IF(Q1524&lt;&gt;"",MONTH(Q1524),"")</f>
        <v/>
      </c>
      <c r="AO1524" s="112">
        <f>IFERROR(VALUE(V1524),0)</f>
        <v/>
      </c>
    </row>
    <row customFormat="1" customHeight="1" ht="29.25" r="1525" s="112" spans="1:41">
      <c r="A1525" s="127" t="n"/>
      <c r="B1525" s="113" t="n"/>
      <c r="C1525" s="127" t="n"/>
      <c r="D1525" s="127" t="n"/>
      <c r="E1525" s="114">
        <f>IF(F1525 &lt;&gt; "",VLOOKUP(F1525,CategoryLookup,2,FALSE), "")</f>
        <v/>
      </c>
      <c r="F1525" s="126" t="n"/>
      <c r="G1525" s="127" t="n"/>
      <c r="H1525" s="127" t="n"/>
      <c r="I1525" s="127" t="n"/>
      <c r="J1525" s="127" t="n"/>
      <c r="K1525" s="127" t="n"/>
      <c r="L1525" s="127" t="n"/>
      <c r="M1525" s="127" t="n"/>
      <c r="N1525" s="120" t="n"/>
      <c r="O1525" s="120" t="n"/>
      <c r="P1525" s="120" t="n"/>
      <c r="Q1525" s="120" t="n"/>
      <c r="R1525" s="121" t="n"/>
      <c r="S1525" s="121" t="n"/>
      <c r="T1525" s="121" t="n"/>
      <c r="U1525" s="121" t="n"/>
      <c r="V1525" s="117">
        <f>IF(P1525="NA","NA",IF(P1525&lt;&gt;"",TEXT(P1525-N1525,"[h].mm"),""))</f>
        <v/>
      </c>
      <c r="W1525" s="118">
        <f>IF(AND(R1525="",S1525=""),"",R1525+S1525)</f>
        <v/>
      </c>
      <c r="X1525" s="116">
        <f>IF(O1525&lt;&gt;"",DATE(YEAR(O1525), MONTH(O1525), DAY(O1525)),"")</f>
        <v/>
      </c>
      <c r="Y1525" s="122" t="n"/>
      <c r="Z1525" s="123" t="n"/>
      <c r="AA1525" s="117">
        <f>IF(F1525="Re-assigned","NA",IF(W1525="","",IF(W1525&gt;=VLOOKUP(D1525,SLAMatrix,3,FALSE),"Yes",IF(W1525&lt;VLOOKUP(D1525,SLAMatrix,2,FALSE),"No","Internal"))))</f>
        <v/>
      </c>
      <c r="AB1525" s="123" t="n"/>
      <c r="AC1525" s="123" t="n"/>
      <c r="AD1525" s="119" t="n"/>
      <c r="AE1525" s="125" t="n"/>
      <c r="AF1525" s="124">
        <f>MONTH(O1525)</f>
        <v/>
      </c>
      <c r="AG1525" s="124">
        <f>VLOOKUP(IFERROR(MID(AE1525,1,(FIND(",",AE1525,1)-1)),AE1525),Facility_Region_Mapping,2,FALSE)</f>
        <v/>
      </c>
      <c r="AH1525" s="124" t="n"/>
      <c r="AI1525" s="124">
        <f>IF(C1525&lt;&gt;"",IF(M1525="ESM User",getInterfaceName($C1525),"NA"),"")</f>
        <v/>
      </c>
      <c r="AJ1525" s="116">
        <f>IF(Q1525&lt;&gt;"",DATE(YEAR(Q1525), MONTH(Q1525), DAY(Q1525)),"")</f>
        <v/>
      </c>
      <c r="AK1525" s="130">
        <f>IF(Q1525&lt;&gt;0,Q1525-N1525,TODAY()-N1525)</f>
        <v/>
      </c>
      <c r="AL1525" s="112">
        <f>IF(F1525="Re-assigned",0,IF(H1525="Closed",0,IF(H1525="Service Restored",0,IF(H1525="",0,1))))</f>
        <v/>
      </c>
      <c r="AM1525" s="124">
        <f>IF(AL1525=0,"",IF(AK1525&gt;20.99,"Aged","Non-Aged"))</f>
        <v/>
      </c>
      <c r="AN1525" s="112">
        <f>IF(Q1525&lt;&gt;"",MONTH(Q1525),"")</f>
        <v/>
      </c>
      <c r="AO1525" s="112">
        <f>IFERROR(VALUE(V1525),0)</f>
        <v/>
      </c>
    </row>
    <row customFormat="1" customHeight="1" ht="29.25" r="1526" s="112" spans="1:41">
      <c r="A1526" s="127" t="n"/>
      <c r="B1526" s="113" t="n"/>
      <c r="C1526" s="127" t="n"/>
      <c r="D1526" s="127" t="n"/>
      <c r="E1526" s="114">
        <f>IF(F1526 &lt;&gt; "",VLOOKUP(F1526,CategoryLookup,2,FALSE), "")</f>
        <v/>
      </c>
      <c r="F1526" s="126" t="n"/>
      <c r="G1526" s="127" t="n"/>
      <c r="H1526" s="127" t="n"/>
      <c r="I1526" s="127" t="n"/>
      <c r="J1526" s="127" t="n"/>
      <c r="K1526" s="127" t="n"/>
      <c r="L1526" s="127" t="n"/>
      <c r="M1526" s="127" t="n"/>
      <c r="N1526" s="120" t="n"/>
      <c r="O1526" s="120" t="n"/>
      <c r="P1526" s="120" t="n"/>
      <c r="Q1526" s="120" t="n"/>
      <c r="R1526" s="121" t="n"/>
      <c r="S1526" s="121" t="n"/>
      <c r="T1526" s="121" t="n"/>
      <c r="U1526" s="121" t="n"/>
      <c r="V1526" s="117">
        <f>IF(P1526="NA","NA",IF(P1526&lt;&gt;"",TEXT(P1526-N1526,"[h].mm"),""))</f>
        <v/>
      </c>
      <c r="W1526" s="118">
        <f>IF(AND(R1526="",S1526=""),"",R1526+S1526)</f>
        <v/>
      </c>
      <c r="X1526" s="116">
        <f>IF(O1526&lt;&gt;"",DATE(YEAR(O1526), MONTH(O1526), DAY(O1526)),"")</f>
        <v/>
      </c>
      <c r="Y1526" s="122" t="n"/>
      <c r="Z1526" s="123" t="n"/>
      <c r="AA1526" s="117">
        <f>IF(F1526="Re-assigned","NA",IF(W1526="","",IF(W1526&gt;=VLOOKUP(D1526,SLAMatrix,3,FALSE),"Yes",IF(W1526&lt;VLOOKUP(D1526,SLAMatrix,2,FALSE),"No","Internal"))))</f>
        <v/>
      </c>
      <c r="AB1526" s="123" t="n"/>
      <c r="AC1526" s="123" t="n"/>
      <c r="AD1526" s="119" t="n"/>
      <c r="AE1526" s="125" t="n"/>
      <c r="AF1526" s="124">
        <f>MONTH(O1526)</f>
        <v/>
      </c>
      <c r="AG1526" s="124">
        <f>VLOOKUP(IFERROR(MID(AE1526,1,(FIND(",",AE1526,1)-1)),AE1526),Facility_Region_Mapping,2,FALSE)</f>
        <v/>
      </c>
      <c r="AH1526" s="124" t="n"/>
      <c r="AI1526" s="124">
        <f>IF(C1526&lt;&gt;"",IF(M1526="ESM User",getInterfaceName($C1526),"NA"),"")</f>
        <v/>
      </c>
      <c r="AJ1526" s="116">
        <f>IF(Q1526&lt;&gt;"",DATE(YEAR(Q1526), MONTH(Q1526), DAY(Q1526)),"")</f>
        <v/>
      </c>
      <c r="AK1526" s="130">
        <f>IF(Q1526&lt;&gt;0,Q1526-N1526,TODAY()-N1526)</f>
        <v/>
      </c>
      <c r="AL1526" s="112">
        <f>IF(F1526="Re-assigned",0,IF(H1526="Closed",0,IF(H1526="Service Restored",0,IF(H1526="",0,1))))</f>
        <v/>
      </c>
      <c r="AM1526" s="124">
        <f>IF(AL1526=0,"",IF(AK1526&gt;20.99,"Aged","Non-Aged"))</f>
        <v/>
      </c>
      <c r="AN1526" s="112">
        <f>IF(Q1526&lt;&gt;"",MONTH(Q1526),"")</f>
        <v/>
      </c>
      <c r="AO1526" s="112">
        <f>IFERROR(VALUE(V1526),0)</f>
        <v/>
      </c>
    </row>
    <row customFormat="1" customHeight="1" ht="29.25" r="1527" s="112" spans="1:41">
      <c r="A1527" s="127" t="n"/>
      <c r="B1527" s="113" t="n"/>
      <c r="C1527" s="127" t="n"/>
      <c r="D1527" s="127" t="n"/>
      <c r="E1527" s="114">
        <f>IF(F1527 &lt;&gt; "",VLOOKUP(F1527,CategoryLookup,2,FALSE), "")</f>
        <v/>
      </c>
      <c r="F1527" s="126" t="n"/>
      <c r="G1527" s="127" t="n"/>
      <c r="H1527" s="127" t="n"/>
      <c r="I1527" s="127" t="n"/>
      <c r="J1527" s="127" t="n"/>
      <c r="K1527" s="127" t="n"/>
      <c r="L1527" s="127" t="n"/>
      <c r="M1527" s="127" t="n"/>
      <c r="N1527" s="120" t="n"/>
      <c r="O1527" s="120" t="n"/>
      <c r="P1527" s="120" t="n"/>
      <c r="Q1527" s="120" t="n"/>
      <c r="R1527" s="121" t="n"/>
      <c r="S1527" s="121" t="n"/>
      <c r="T1527" s="121" t="n"/>
      <c r="U1527" s="121" t="n"/>
      <c r="V1527" s="117">
        <f>IF(P1527="NA","NA",IF(P1527&lt;&gt;"",TEXT(P1527-N1527,"[h].mm"),""))</f>
        <v/>
      </c>
      <c r="W1527" s="118">
        <f>IF(AND(R1527="",S1527=""),"",R1527+S1527)</f>
        <v/>
      </c>
      <c r="X1527" s="116">
        <f>IF(O1527&lt;&gt;"",DATE(YEAR(O1527), MONTH(O1527), DAY(O1527)),"")</f>
        <v/>
      </c>
      <c r="Y1527" s="122" t="n"/>
      <c r="Z1527" s="123" t="n"/>
      <c r="AA1527" s="117">
        <f>IF(F1527="Re-assigned","NA",IF(W1527="","",IF(W1527&gt;=VLOOKUP(D1527,SLAMatrix,3,FALSE),"Yes",IF(W1527&lt;VLOOKUP(D1527,SLAMatrix,2,FALSE),"No","Internal"))))</f>
        <v/>
      </c>
      <c r="AB1527" s="123" t="n"/>
      <c r="AC1527" s="123" t="n"/>
      <c r="AD1527" s="119" t="n"/>
      <c r="AE1527" s="125" t="n"/>
      <c r="AF1527" s="124">
        <f>MONTH(O1527)</f>
        <v/>
      </c>
      <c r="AG1527" s="124">
        <f>VLOOKUP(IFERROR(MID(AE1527,1,(FIND(",",AE1527,1)-1)),AE1527),Facility_Region_Mapping,2,FALSE)</f>
        <v/>
      </c>
      <c r="AH1527" s="124" t="n"/>
      <c r="AI1527" s="124">
        <f>IF(C1527&lt;&gt;"",IF(M1527="ESM User",getInterfaceName($C1527),"NA"),"")</f>
        <v/>
      </c>
      <c r="AJ1527" s="116">
        <f>IF(Q1527&lt;&gt;"",DATE(YEAR(Q1527), MONTH(Q1527), DAY(Q1527)),"")</f>
        <v/>
      </c>
      <c r="AK1527" s="130">
        <f>IF(Q1527&lt;&gt;0,Q1527-N1527,TODAY()-N1527)</f>
        <v/>
      </c>
      <c r="AL1527" s="112">
        <f>IF(F1527="Re-assigned",0,IF(H1527="Closed",0,IF(H1527="Service Restored",0,IF(H1527="",0,1))))</f>
        <v/>
      </c>
      <c r="AM1527" s="124">
        <f>IF(AL1527=0,"",IF(AK1527&gt;20.99,"Aged","Non-Aged"))</f>
        <v/>
      </c>
      <c r="AN1527" s="112">
        <f>IF(Q1527&lt;&gt;"",MONTH(Q1527),"")</f>
        <v/>
      </c>
      <c r="AO1527" s="112">
        <f>IFERROR(VALUE(V1527),0)</f>
        <v/>
      </c>
    </row>
    <row customFormat="1" customHeight="1" ht="29.25" r="1528" s="112" spans="1:41">
      <c r="A1528" s="127" t="n"/>
      <c r="B1528" s="113" t="n"/>
      <c r="C1528" s="127" t="n"/>
      <c r="D1528" s="127" t="n"/>
      <c r="E1528" s="114">
        <f>IF(F1528 &lt;&gt; "",VLOOKUP(F1528,CategoryLookup,2,FALSE), "")</f>
        <v/>
      </c>
      <c r="F1528" s="126" t="n"/>
      <c r="G1528" s="127" t="n"/>
      <c r="H1528" s="127" t="n"/>
      <c r="I1528" s="127" t="n"/>
      <c r="J1528" s="127" t="n"/>
      <c r="K1528" s="127" t="n"/>
      <c r="L1528" s="127" t="n"/>
      <c r="M1528" s="127" t="n"/>
      <c r="N1528" s="120" t="n"/>
      <c r="O1528" s="120" t="n"/>
      <c r="P1528" s="120" t="n"/>
      <c r="Q1528" s="120" t="n"/>
      <c r="R1528" s="121" t="n"/>
      <c r="S1528" s="121" t="n"/>
      <c r="T1528" s="121" t="n"/>
      <c r="U1528" s="121" t="n"/>
      <c r="V1528" s="117">
        <f>IF(P1528="NA","NA",IF(P1528&lt;&gt;"",TEXT(P1528-N1528,"[h].mm"),""))</f>
        <v/>
      </c>
      <c r="W1528" s="118">
        <f>IF(AND(R1528="",S1528=""),"",R1528+S1528)</f>
        <v/>
      </c>
      <c r="X1528" s="116">
        <f>IF(O1528&lt;&gt;"",DATE(YEAR(O1528), MONTH(O1528), DAY(O1528)),"")</f>
        <v/>
      </c>
      <c r="Y1528" s="122" t="n"/>
      <c r="Z1528" s="123" t="n"/>
      <c r="AA1528" s="117">
        <f>IF(F1528="Re-assigned","NA",IF(W1528="","",IF(W1528&gt;=VLOOKUP(D1528,SLAMatrix,3,FALSE),"Yes",IF(W1528&lt;VLOOKUP(D1528,SLAMatrix,2,FALSE),"No","Internal"))))</f>
        <v/>
      </c>
      <c r="AB1528" s="123" t="n"/>
      <c r="AC1528" s="123" t="n"/>
      <c r="AD1528" s="119" t="n"/>
      <c r="AE1528" s="125" t="n"/>
      <c r="AF1528" s="124">
        <f>MONTH(O1528)</f>
        <v/>
      </c>
      <c r="AG1528" s="124">
        <f>VLOOKUP(IFERROR(MID(AE1528,1,(FIND(",",AE1528,1)-1)),AE1528),Facility_Region_Mapping,2,FALSE)</f>
        <v/>
      </c>
      <c r="AH1528" s="124" t="n"/>
      <c r="AI1528" s="124">
        <f>IF(C1528&lt;&gt;"",IF(M1528="ESM User",getInterfaceName($C1528),"NA"),"")</f>
        <v/>
      </c>
      <c r="AJ1528" s="116">
        <f>IF(Q1528&lt;&gt;"",DATE(YEAR(Q1528), MONTH(Q1528), DAY(Q1528)),"")</f>
        <v/>
      </c>
      <c r="AK1528" s="130">
        <f>IF(Q1528&lt;&gt;0,Q1528-N1528,TODAY()-N1528)</f>
        <v/>
      </c>
      <c r="AL1528" s="112">
        <f>IF(F1528="Re-assigned",0,IF(H1528="Closed",0,IF(H1528="Service Restored",0,IF(H1528="",0,1))))</f>
        <v/>
      </c>
      <c r="AM1528" s="124">
        <f>IF(AL1528=0,"",IF(AK1528&gt;20.99,"Aged","Non-Aged"))</f>
        <v/>
      </c>
      <c r="AN1528" s="112">
        <f>IF(Q1528&lt;&gt;"",MONTH(Q1528),"")</f>
        <v/>
      </c>
      <c r="AO1528" s="112">
        <f>IFERROR(VALUE(V1528),0)</f>
        <v/>
      </c>
    </row>
    <row customFormat="1" customHeight="1" ht="29.25" r="1529" s="112" spans="1:41">
      <c r="A1529" s="127" t="n"/>
      <c r="B1529" s="113" t="n"/>
      <c r="C1529" s="127" t="n"/>
      <c r="D1529" s="127" t="n"/>
      <c r="E1529" s="114">
        <f>IF(F1529 &lt;&gt; "",VLOOKUP(F1529,CategoryLookup,2,FALSE), "")</f>
        <v/>
      </c>
      <c r="F1529" s="126" t="n"/>
      <c r="G1529" s="127" t="n"/>
      <c r="H1529" s="127" t="n"/>
      <c r="I1529" s="127" t="n"/>
      <c r="J1529" s="127" t="n"/>
      <c r="K1529" s="127" t="n"/>
      <c r="L1529" s="127" t="n"/>
      <c r="M1529" s="127" t="n"/>
      <c r="N1529" s="120" t="n"/>
      <c r="O1529" s="120" t="n"/>
      <c r="P1529" s="120" t="n"/>
      <c r="Q1529" s="120" t="n"/>
      <c r="R1529" s="121" t="n"/>
      <c r="S1529" s="121" t="n"/>
      <c r="T1529" s="121" t="n"/>
      <c r="U1529" s="121" t="n"/>
      <c r="V1529" s="117">
        <f>IF(P1529="NA","NA",IF(P1529&lt;&gt;"",TEXT(P1529-N1529,"[h].mm"),""))</f>
        <v/>
      </c>
      <c r="W1529" s="118">
        <f>IF(AND(R1529="",S1529=""),"",R1529+S1529)</f>
        <v/>
      </c>
      <c r="X1529" s="116">
        <f>IF(O1529&lt;&gt;"",DATE(YEAR(O1529), MONTH(O1529), DAY(O1529)),"")</f>
        <v/>
      </c>
      <c r="Y1529" s="122" t="n"/>
      <c r="Z1529" s="123" t="n"/>
      <c r="AA1529" s="117">
        <f>IF(F1529="Re-assigned","NA",IF(W1529="","",IF(W1529&gt;=VLOOKUP(D1529,SLAMatrix,3,FALSE),"Yes",IF(W1529&lt;VLOOKUP(D1529,SLAMatrix,2,FALSE),"No","Internal"))))</f>
        <v/>
      </c>
      <c r="AB1529" s="123" t="n"/>
      <c r="AC1529" s="123" t="n"/>
      <c r="AD1529" s="119" t="n"/>
      <c r="AE1529" s="125" t="n"/>
      <c r="AF1529" s="124">
        <f>MONTH(O1529)</f>
        <v/>
      </c>
      <c r="AG1529" s="124">
        <f>VLOOKUP(IFERROR(MID(AE1529,1,(FIND(",",AE1529,1)-1)),AE1529),Facility_Region_Mapping,2,FALSE)</f>
        <v/>
      </c>
      <c r="AH1529" s="124" t="n"/>
      <c r="AI1529" s="124">
        <f>IF(C1529&lt;&gt;"",IF(M1529="ESM User",getInterfaceName($C1529),"NA"),"")</f>
        <v/>
      </c>
      <c r="AJ1529" s="116">
        <f>IF(Q1529&lt;&gt;"",DATE(YEAR(Q1529), MONTH(Q1529), DAY(Q1529)),"")</f>
        <v/>
      </c>
      <c r="AK1529" s="130">
        <f>IF(Q1529&lt;&gt;0,Q1529-N1529,TODAY()-N1529)</f>
        <v/>
      </c>
      <c r="AL1529" s="112">
        <f>IF(F1529="Re-assigned",0,IF(H1529="Closed",0,IF(H1529="Service Restored",0,IF(H1529="",0,1))))</f>
        <v/>
      </c>
      <c r="AM1529" s="124">
        <f>IF(AL1529=0,"",IF(AK1529&gt;20.99,"Aged","Non-Aged"))</f>
        <v/>
      </c>
      <c r="AN1529" s="112">
        <f>IF(Q1529&lt;&gt;"",MONTH(Q1529),"")</f>
        <v/>
      </c>
      <c r="AO1529" s="112">
        <f>IFERROR(VALUE(V1529),0)</f>
        <v/>
      </c>
    </row>
    <row customFormat="1" customHeight="1" ht="29.25" r="1530" s="112" spans="1:41">
      <c r="A1530" s="127" t="n"/>
      <c r="B1530" s="113" t="n"/>
      <c r="C1530" s="127" t="n"/>
      <c r="D1530" s="127" t="n"/>
      <c r="E1530" s="114">
        <f>IF(F1530 &lt;&gt; "",VLOOKUP(F1530,CategoryLookup,2,FALSE), "")</f>
        <v/>
      </c>
      <c r="F1530" s="126" t="n"/>
      <c r="G1530" s="127" t="n"/>
      <c r="H1530" s="127" t="n"/>
      <c r="I1530" s="127" t="n"/>
      <c r="J1530" s="127" t="n"/>
      <c r="K1530" s="127" t="n"/>
      <c r="L1530" s="127" t="n"/>
      <c r="M1530" s="127" t="n"/>
      <c r="N1530" s="120" t="n"/>
      <c r="O1530" s="120" t="n"/>
      <c r="P1530" s="120" t="n"/>
      <c r="Q1530" s="120" t="n"/>
      <c r="R1530" s="121" t="n"/>
      <c r="S1530" s="121" t="n"/>
      <c r="T1530" s="121" t="n"/>
      <c r="U1530" s="121" t="n"/>
      <c r="V1530" s="117">
        <f>IF(P1530="NA","NA",IF(P1530&lt;&gt;"",TEXT(P1530-N1530,"[h].mm"),""))</f>
        <v/>
      </c>
      <c r="W1530" s="118">
        <f>IF(AND(R1530="",S1530=""),"",R1530+S1530)</f>
        <v/>
      </c>
      <c r="X1530" s="116">
        <f>IF(O1530&lt;&gt;"",DATE(YEAR(O1530), MONTH(O1530), DAY(O1530)),"")</f>
        <v/>
      </c>
      <c r="Y1530" s="122" t="n"/>
      <c r="Z1530" s="123" t="n"/>
      <c r="AA1530" s="117">
        <f>IF(F1530="Re-assigned","NA",IF(W1530="","",IF(W1530&gt;=VLOOKUP(D1530,SLAMatrix,3,FALSE),"Yes",IF(W1530&lt;VLOOKUP(D1530,SLAMatrix,2,FALSE),"No","Internal"))))</f>
        <v/>
      </c>
      <c r="AB1530" s="123" t="n"/>
      <c r="AC1530" s="123" t="n"/>
      <c r="AD1530" s="119" t="n"/>
      <c r="AE1530" s="125" t="n"/>
      <c r="AF1530" s="124">
        <f>MONTH(O1530)</f>
        <v/>
      </c>
      <c r="AG1530" s="124">
        <f>VLOOKUP(IFERROR(MID(AE1530,1,(FIND(",",AE1530,1)-1)),AE1530),Facility_Region_Mapping,2,FALSE)</f>
        <v/>
      </c>
      <c r="AH1530" s="124" t="n"/>
      <c r="AI1530" s="124">
        <f>IF(C1530&lt;&gt;"",IF(M1530="ESM User",getInterfaceName($C1530),"NA"),"")</f>
        <v/>
      </c>
      <c r="AJ1530" s="116">
        <f>IF(Q1530&lt;&gt;"",DATE(YEAR(Q1530), MONTH(Q1530), DAY(Q1530)),"")</f>
        <v/>
      </c>
      <c r="AK1530" s="130">
        <f>IF(Q1530&lt;&gt;0,Q1530-N1530,TODAY()-N1530)</f>
        <v/>
      </c>
      <c r="AL1530" s="112">
        <f>IF(F1530="Re-assigned",0,IF(H1530="Closed",0,IF(H1530="Service Restored",0,IF(H1530="",0,1))))</f>
        <v/>
      </c>
      <c r="AM1530" s="124">
        <f>IF(AL1530=0,"",IF(AK1530&gt;20.99,"Aged","Non-Aged"))</f>
        <v/>
      </c>
      <c r="AN1530" s="112">
        <f>IF(Q1530&lt;&gt;"",MONTH(Q1530),"")</f>
        <v/>
      </c>
      <c r="AO1530" s="112">
        <f>IFERROR(VALUE(V1530),0)</f>
        <v/>
      </c>
    </row>
    <row customFormat="1" customHeight="1" ht="29.25" r="1531" s="112" spans="1:41">
      <c r="A1531" s="127" t="n"/>
      <c r="B1531" s="113" t="n"/>
      <c r="C1531" s="127" t="n"/>
      <c r="D1531" s="127" t="n"/>
      <c r="E1531" s="114">
        <f>IF(F1531 &lt;&gt; "",VLOOKUP(F1531,CategoryLookup,2,FALSE), "")</f>
        <v/>
      </c>
      <c r="F1531" s="126" t="n"/>
      <c r="G1531" s="127" t="n"/>
      <c r="H1531" s="127" t="n"/>
      <c r="I1531" s="127" t="n"/>
      <c r="J1531" s="127" t="n"/>
      <c r="K1531" s="127" t="n"/>
      <c r="L1531" s="127" t="n"/>
      <c r="M1531" s="127" t="n"/>
      <c r="N1531" s="120" t="n"/>
      <c r="O1531" s="120" t="n"/>
      <c r="P1531" s="120" t="n"/>
      <c r="Q1531" s="120" t="n"/>
      <c r="R1531" s="121" t="n"/>
      <c r="S1531" s="121" t="n"/>
      <c r="T1531" s="121" t="n"/>
      <c r="U1531" s="121" t="n"/>
      <c r="V1531" s="117">
        <f>IF(P1531="NA","NA",IF(P1531&lt;&gt;"",TEXT(P1531-N1531,"[h].mm"),""))</f>
        <v/>
      </c>
      <c r="W1531" s="118">
        <f>IF(AND(R1531="",S1531=""),"",R1531+S1531)</f>
        <v/>
      </c>
      <c r="X1531" s="116">
        <f>IF(O1531&lt;&gt;"",DATE(YEAR(O1531), MONTH(O1531), DAY(O1531)),"")</f>
        <v/>
      </c>
      <c r="Y1531" s="122" t="n"/>
      <c r="Z1531" s="123" t="n"/>
      <c r="AA1531" s="117">
        <f>IF(F1531="Re-assigned","NA",IF(W1531="","",IF(W1531&gt;=VLOOKUP(D1531,SLAMatrix,3,FALSE),"Yes",IF(W1531&lt;VLOOKUP(D1531,SLAMatrix,2,FALSE),"No","Internal"))))</f>
        <v/>
      </c>
      <c r="AB1531" s="123" t="n"/>
      <c r="AC1531" s="123" t="n"/>
      <c r="AD1531" s="119" t="n"/>
      <c r="AE1531" s="125" t="n"/>
      <c r="AF1531" s="124">
        <f>MONTH(O1531)</f>
        <v/>
      </c>
      <c r="AG1531" s="124">
        <f>VLOOKUP(IFERROR(MID(AE1531,1,(FIND(",",AE1531,1)-1)),AE1531),Facility_Region_Mapping,2,FALSE)</f>
        <v/>
      </c>
      <c r="AH1531" s="124" t="n"/>
      <c r="AI1531" s="124">
        <f>IF(C1531&lt;&gt;"",IF(M1531="ESM User",getInterfaceName($C1531),"NA"),"")</f>
        <v/>
      </c>
      <c r="AJ1531" s="116">
        <f>IF(Q1531&lt;&gt;"",DATE(YEAR(Q1531), MONTH(Q1531), DAY(Q1531)),"")</f>
        <v/>
      </c>
      <c r="AK1531" s="130">
        <f>IF(Q1531&lt;&gt;0,Q1531-N1531,TODAY()-N1531)</f>
        <v/>
      </c>
      <c r="AL1531" s="112">
        <f>IF(F1531="Re-assigned",0,IF(H1531="Closed",0,IF(H1531="Service Restored",0,IF(H1531="",0,1))))</f>
        <v/>
      </c>
      <c r="AM1531" s="124">
        <f>IF(AL1531=0,"",IF(AK1531&gt;20.99,"Aged","Non-Aged"))</f>
        <v/>
      </c>
      <c r="AN1531" s="112">
        <f>IF(Q1531&lt;&gt;"",MONTH(Q1531),"")</f>
        <v/>
      </c>
      <c r="AO1531" s="112">
        <f>IFERROR(VALUE(V1531),0)</f>
        <v/>
      </c>
    </row>
    <row customFormat="1" customHeight="1" ht="29.25" r="1532" s="112" spans="1:41">
      <c r="A1532" s="127" t="n"/>
      <c r="B1532" s="113" t="n"/>
      <c r="C1532" s="127" t="n"/>
      <c r="D1532" s="127" t="n"/>
      <c r="E1532" s="114">
        <f>IF(F1532 &lt;&gt; "",VLOOKUP(F1532,CategoryLookup,2,FALSE), "")</f>
        <v/>
      </c>
      <c r="F1532" s="126" t="n"/>
      <c r="G1532" s="127" t="n"/>
      <c r="H1532" s="127" t="n"/>
      <c r="I1532" s="127" t="n"/>
      <c r="J1532" s="127" t="n"/>
      <c r="K1532" s="127" t="n"/>
      <c r="L1532" s="127" t="n"/>
      <c r="M1532" s="127" t="n"/>
      <c r="N1532" s="120" t="n"/>
      <c r="O1532" s="120" t="n"/>
      <c r="P1532" s="120" t="n"/>
      <c r="Q1532" s="120" t="n"/>
      <c r="R1532" s="121" t="n"/>
      <c r="S1532" s="121" t="n"/>
      <c r="T1532" s="121" t="n"/>
      <c r="U1532" s="121" t="n"/>
      <c r="V1532" s="117">
        <f>IF(P1532="NA","NA",IF(P1532&lt;&gt;"",TEXT(P1532-N1532,"[h].mm"),""))</f>
        <v/>
      </c>
      <c r="W1532" s="118">
        <f>IF(AND(R1532="",S1532=""),"",R1532+S1532)</f>
        <v/>
      </c>
      <c r="X1532" s="116">
        <f>IF(O1532&lt;&gt;"",DATE(YEAR(O1532), MONTH(O1532), DAY(O1532)),"")</f>
        <v/>
      </c>
      <c r="Y1532" s="122" t="n"/>
      <c r="Z1532" s="123" t="n"/>
      <c r="AA1532" s="117">
        <f>IF(F1532="Re-assigned","NA",IF(W1532="","",IF(W1532&gt;=VLOOKUP(D1532,SLAMatrix,3,FALSE),"Yes",IF(W1532&lt;VLOOKUP(D1532,SLAMatrix,2,FALSE),"No","Internal"))))</f>
        <v/>
      </c>
      <c r="AB1532" s="123" t="n"/>
      <c r="AC1532" s="123" t="n"/>
      <c r="AD1532" s="119" t="n"/>
      <c r="AE1532" s="125" t="n"/>
      <c r="AF1532" s="124">
        <f>MONTH(O1532)</f>
        <v/>
      </c>
      <c r="AG1532" s="124">
        <f>VLOOKUP(IFERROR(MID(AE1532,1,(FIND(",",AE1532,1)-1)),AE1532),Facility_Region_Mapping,2,FALSE)</f>
        <v/>
      </c>
      <c r="AH1532" s="124" t="n"/>
      <c r="AI1532" s="124">
        <f>IF(C1532&lt;&gt;"",IF(M1532="ESM User",getInterfaceName($C1532),"NA"),"")</f>
        <v/>
      </c>
      <c r="AJ1532" s="116">
        <f>IF(Q1532&lt;&gt;"",DATE(YEAR(Q1532), MONTH(Q1532), DAY(Q1532)),"")</f>
        <v/>
      </c>
      <c r="AK1532" s="130">
        <f>IF(Q1532&lt;&gt;0,Q1532-N1532,TODAY()-N1532)</f>
        <v/>
      </c>
      <c r="AL1532" s="112">
        <f>IF(F1532="Re-assigned",0,IF(H1532="Closed",0,IF(H1532="Service Restored",0,IF(H1532="",0,1))))</f>
        <v/>
      </c>
      <c r="AM1532" s="124">
        <f>IF(AL1532=0,"",IF(AK1532&gt;20.99,"Aged","Non-Aged"))</f>
        <v/>
      </c>
      <c r="AN1532" s="112">
        <f>IF(Q1532&lt;&gt;"",MONTH(Q1532),"")</f>
        <v/>
      </c>
      <c r="AO1532" s="112">
        <f>IFERROR(VALUE(V1532),0)</f>
        <v/>
      </c>
    </row>
    <row customFormat="1" customHeight="1" ht="29.25" r="1533" s="112" spans="1:41">
      <c r="A1533" s="127" t="n"/>
      <c r="B1533" s="113" t="n"/>
      <c r="C1533" s="127" t="n"/>
      <c r="D1533" s="127" t="n"/>
      <c r="E1533" s="114">
        <f>IF(F1533 &lt;&gt; "",VLOOKUP(F1533,CategoryLookup,2,FALSE), "")</f>
        <v/>
      </c>
      <c r="F1533" s="126" t="n"/>
      <c r="G1533" s="127" t="n"/>
      <c r="H1533" s="127" t="n"/>
      <c r="I1533" s="127" t="n"/>
      <c r="J1533" s="127" t="n"/>
      <c r="K1533" s="127" t="n"/>
      <c r="L1533" s="127" t="n"/>
      <c r="M1533" s="127" t="n"/>
      <c r="N1533" s="120" t="n"/>
      <c r="O1533" s="120" t="n"/>
      <c r="P1533" s="120" t="n"/>
      <c r="Q1533" s="120" t="n"/>
      <c r="R1533" s="121" t="n"/>
      <c r="S1533" s="121" t="n"/>
      <c r="T1533" s="121" t="n"/>
      <c r="U1533" s="121" t="n"/>
      <c r="V1533" s="117">
        <f>IF(P1533="NA","NA",IF(P1533&lt;&gt;"",TEXT(P1533-N1533,"[h].mm"),""))</f>
        <v/>
      </c>
      <c r="W1533" s="118">
        <f>IF(AND(R1533="",S1533=""),"",R1533+S1533)</f>
        <v/>
      </c>
      <c r="X1533" s="116">
        <f>IF(O1533&lt;&gt;"",DATE(YEAR(O1533), MONTH(O1533), DAY(O1533)),"")</f>
        <v/>
      </c>
      <c r="Y1533" s="122" t="n"/>
      <c r="Z1533" s="123" t="n"/>
      <c r="AA1533" s="117">
        <f>IF(F1533="Re-assigned","NA",IF(W1533="","",IF(W1533&gt;=VLOOKUP(D1533,SLAMatrix,3,FALSE),"Yes",IF(W1533&lt;VLOOKUP(D1533,SLAMatrix,2,FALSE),"No","Internal"))))</f>
        <v/>
      </c>
      <c r="AB1533" s="123" t="n"/>
      <c r="AC1533" s="123" t="n"/>
      <c r="AD1533" s="119" t="n"/>
      <c r="AE1533" s="125" t="n"/>
      <c r="AF1533" s="124">
        <f>MONTH(O1533)</f>
        <v/>
      </c>
      <c r="AG1533" s="124">
        <f>VLOOKUP(IFERROR(MID(AE1533,1,(FIND(",",AE1533,1)-1)),AE1533),Facility_Region_Mapping,2,FALSE)</f>
        <v/>
      </c>
      <c r="AH1533" s="124" t="n"/>
      <c r="AI1533" s="124">
        <f>IF(C1533&lt;&gt;"",IF(M1533="ESM User",getInterfaceName($C1533),"NA"),"")</f>
        <v/>
      </c>
      <c r="AJ1533" s="116">
        <f>IF(Q1533&lt;&gt;"",DATE(YEAR(Q1533), MONTH(Q1533), DAY(Q1533)),"")</f>
        <v/>
      </c>
      <c r="AK1533" s="130">
        <f>IF(Q1533&lt;&gt;0,Q1533-N1533,TODAY()-N1533)</f>
        <v/>
      </c>
      <c r="AL1533" s="112">
        <f>IF(F1533="Re-assigned",0,IF(H1533="Closed",0,IF(H1533="Service Restored",0,IF(H1533="",0,1))))</f>
        <v/>
      </c>
      <c r="AM1533" s="124">
        <f>IF(AL1533=0,"",IF(AK1533&gt;20.99,"Aged","Non-Aged"))</f>
        <v/>
      </c>
      <c r="AN1533" s="112">
        <f>IF(Q1533&lt;&gt;"",MONTH(Q1533),"")</f>
        <v/>
      </c>
      <c r="AO1533" s="112">
        <f>IFERROR(VALUE(V1533),0)</f>
        <v/>
      </c>
    </row>
    <row customFormat="1" customHeight="1" ht="29.25" r="1534" s="112" spans="1:41">
      <c r="A1534" s="127" t="n"/>
      <c r="B1534" s="113" t="n"/>
      <c r="C1534" s="127" t="n"/>
      <c r="D1534" s="127" t="n"/>
      <c r="E1534" s="114">
        <f>IF(F1534 &lt;&gt; "",VLOOKUP(F1534,CategoryLookup,2,FALSE), "")</f>
        <v/>
      </c>
      <c r="F1534" s="126" t="n"/>
      <c r="G1534" s="127" t="n"/>
      <c r="H1534" s="127" t="n"/>
      <c r="I1534" s="127" t="n"/>
      <c r="J1534" s="127" t="n"/>
      <c r="K1534" s="127" t="n"/>
      <c r="L1534" s="127" t="n"/>
      <c r="M1534" s="127" t="n"/>
      <c r="N1534" s="120" t="n"/>
      <c r="O1534" s="120" t="n"/>
      <c r="P1534" s="120" t="n"/>
      <c r="Q1534" s="120" t="n"/>
      <c r="R1534" s="121" t="n"/>
      <c r="S1534" s="121" t="n"/>
      <c r="T1534" s="121" t="n"/>
      <c r="U1534" s="121" t="n"/>
      <c r="V1534" s="117">
        <f>IF(P1534="NA","NA",IF(P1534&lt;&gt;"",TEXT(P1534-N1534,"[h].mm"),""))</f>
        <v/>
      </c>
      <c r="W1534" s="118">
        <f>IF(AND(R1534="",S1534=""),"",R1534+S1534)</f>
        <v/>
      </c>
      <c r="X1534" s="116">
        <f>IF(O1534&lt;&gt;"",DATE(YEAR(O1534), MONTH(O1534), DAY(O1534)),"")</f>
        <v/>
      </c>
      <c r="Y1534" s="122" t="n"/>
      <c r="Z1534" s="123" t="n"/>
      <c r="AA1534" s="117">
        <f>IF(F1534="Re-assigned","NA",IF(W1534="","",IF(W1534&gt;=VLOOKUP(D1534,SLAMatrix,3,FALSE),"Yes",IF(W1534&lt;VLOOKUP(D1534,SLAMatrix,2,FALSE),"No","Internal"))))</f>
        <v/>
      </c>
      <c r="AB1534" s="123" t="n"/>
      <c r="AC1534" s="123" t="n"/>
      <c r="AD1534" s="119" t="n"/>
      <c r="AE1534" s="125" t="n"/>
      <c r="AF1534" s="124">
        <f>MONTH(O1534)</f>
        <v/>
      </c>
      <c r="AG1534" s="124">
        <f>VLOOKUP(IFERROR(MID(AE1534,1,(FIND(",",AE1534,1)-1)),AE1534),Facility_Region_Mapping,2,FALSE)</f>
        <v/>
      </c>
      <c r="AH1534" s="124" t="n"/>
      <c r="AI1534" s="124">
        <f>IF(C1534&lt;&gt;"",IF(M1534="ESM User",getInterfaceName($C1534),"NA"),"")</f>
        <v/>
      </c>
      <c r="AJ1534" s="116">
        <f>IF(Q1534&lt;&gt;"",DATE(YEAR(Q1534), MONTH(Q1534), DAY(Q1534)),"")</f>
        <v/>
      </c>
      <c r="AK1534" s="130">
        <f>IF(Q1534&lt;&gt;0,Q1534-N1534,TODAY()-N1534)</f>
        <v/>
      </c>
      <c r="AL1534" s="112">
        <f>IF(F1534="Re-assigned",0,IF(H1534="Closed",0,IF(H1534="Service Restored",0,IF(H1534="",0,1))))</f>
        <v/>
      </c>
      <c r="AM1534" s="124">
        <f>IF(AL1534=0,"",IF(AK1534&gt;20.99,"Aged","Non-Aged"))</f>
        <v/>
      </c>
      <c r="AN1534" s="112">
        <f>IF(Q1534&lt;&gt;"",MONTH(Q1534),"")</f>
        <v/>
      </c>
      <c r="AO1534" s="112">
        <f>IFERROR(VALUE(V1534),0)</f>
        <v/>
      </c>
    </row>
    <row customFormat="1" customHeight="1" ht="29.25" r="1535" s="112" spans="1:41">
      <c r="A1535" s="127" t="n"/>
      <c r="B1535" s="113" t="n"/>
      <c r="C1535" s="127" t="n"/>
      <c r="D1535" s="127" t="n"/>
      <c r="E1535" s="114">
        <f>IF(F1535 &lt;&gt; "",VLOOKUP(F1535,CategoryLookup,2,FALSE), "")</f>
        <v/>
      </c>
      <c r="F1535" s="126" t="n"/>
      <c r="G1535" s="127" t="n"/>
      <c r="H1535" s="127" t="n"/>
      <c r="I1535" s="127" t="n"/>
      <c r="J1535" s="127" t="n"/>
      <c r="K1535" s="127" t="n"/>
      <c r="L1535" s="127" t="n"/>
      <c r="M1535" s="127" t="n"/>
      <c r="N1535" s="120" t="n"/>
      <c r="O1535" s="120" t="n"/>
      <c r="P1535" s="120" t="n"/>
      <c r="Q1535" s="120" t="n"/>
      <c r="R1535" s="121" t="n"/>
      <c r="S1535" s="121" t="n"/>
      <c r="T1535" s="121" t="n"/>
      <c r="U1535" s="121" t="n"/>
      <c r="V1535" s="117">
        <f>IF(P1535="NA","NA",IF(P1535&lt;&gt;"",TEXT(P1535-N1535,"[h].mm"),""))</f>
        <v/>
      </c>
      <c r="W1535" s="118">
        <f>IF(AND(R1535="",S1535=""),"",R1535+S1535)</f>
        <v/>
      </c>
      <c r="X1535" s="116">
        <f>IF(O1535&lt;&gt;"",DATE(YEAR(O1535), MONTH(O1535), DAY(O1535)),"")</f>
        <v/>
      </c>
      <c r="Y1535" s="122" t="n"/>
      <c r="Z1535" s="123" t="n"/>
      <c r="AA1535" s="117">
        <f>IF(F1535="Re-assigned","NA",IF(W1535="","",IF(W1535&gt;=VLOOKUP(D1535,SLAMatrix,3,FALSE),"Yes",IF(W1535&lt;VLOOKUP(D1535,SLAMatrix,2,FALSE),"No","Internal"))))</f>
        <v/>
      </c>
      <c r="AB1535" s="123" t="n"/>
      <c r="AC1535" s="123" t="n"/>
      <c r="AD1535" s="119" t="n"/>
      <c r="AE1535" s="125" t="n"/>
      <c r="AF1535" s="124">
        <f>MONTH(O1535)</f>
        <v/>
      </c>
      <c r="AG1535" s="124">
        <f>VLOOKUP(IFERROR(MID(AE1535,1,(FIND(",",AE1535,1)-1)),AE1535),Facility_Region_Mapping,2,FALSE)</f>
        <v/>
      </c>
      <c r="AH1535" s="124" t="n"/>
      <c r="AI1535" s="124">
        <f>IF(C1535&lt;&gt;"",IF(M1535="ESM User",getInterfaceName($C1535),"NA"),"")</f>
        <v/>
      </c>
      <c r="AJ1535" s="116">
        <f>IF(Q1535&lt;&gt;"",DATE(YEAR(Q1535), MONTH(Q1535), DAY(Q1535)),"")</f>
        <v/>
      </c>
      <c r="AK1535" s="130">
        <f>IF(Q1535&lt;&gt;0,Q1535-N1535,TODAY()-N1535)</f>
        <v/>
      </c>
      <c r="AL1535" s="112">
        <f>IF(F1535="Re-assigned",0,IF(H1535="Closed",0,IF(H1535="Service Restored",0,IF(H1535="",0,1))))</f>
        <v/>
      </c>
      <c r="AM1535" s="124">
        <f>IF(AL1535=0,"",IF(AK1535&gt;20.99,"Aged","Non-Aged"))</f>
        <v/>
      </c>
      <c r="AN1535" s="112">
        <f>IF(Q1535&lt;&gt;"",MONTH(Q1535),"")</f>
        <v/>
      </c>
      <c r="AO1535" s="112">
        <f>IFERROR(VALUE(V1535),0)</f>
        <v/>
      </c>
    </row>
    <row customFormat="1" customHeight="1" ht="29.25" r="1536" s="112" spans="1:41">
      <c r="A1536" s="127" t="n"/>
      <c r="B1536" s="113" t="n"/>
      <c r="C1536" s="127" t="n"/>
      <c r="D1536" s="127" t="n"/>
      <c r="E1536" s="114">
        <f>IF(F1536 &lt;&gt; "",VLOOKUP(F1536,CategoryLookup,2,FALSE), "")</f>
        <v/>
      </c>
      <c r="F1536" s="126" t="n"/>
      <c r="G1536" s="127" t="n"/>
      <c r="H1536" s="127" t="n"/>
      <c r="I1536" s="127" t="n"/>
      <c r="J1536" s="127" t="n"/>
      <c r="K1536" s="127" t="n"/>
      <c r="L1536" s="127" t="n"/>
      <c r="M1536" s="127" t="n"/>
      <c r="N1536" s="120" t="n"/>
      <c r="O1536" s="120" t="n"/>
      <c r="P1536" s="120" t="n"/>
      <c r="Q1536" s="120" t="n"/>
      <c r="R1536" s="121" t="n"/>
      <c r="S1536" s="121" t="n"/>
      <c r="T1536" s="121" t="n"/>
      <c r="U1536" s="121" t="n"/>
      <c r="V1536" s="117">
        <f>IF(P1536="NA","NA",IF(P1536&lt;&gt;"",TEXT(P1536-N1536,"[h].mm"),""))</f>
        <v/>
      </c>
      <c r="W1536" s="118">
        <f>IF(AND(R1536="",S1536=""),"",R1536+S1536)</f>
        <v/>
      </c>
      <c r="X1536" s="116">
        <f>IF(O1536&lt;&gt;"",DATE(YEAR(O1536), MONTH(O1536), DAY(O1536)),"")</f>
        <v/>
      </c>
      <c r="Y1536" s="122" t="n"/>
      <c r="Z1536" s="123" t="n"/>
      <c r="AA1536" s="117">
        <f>IF(F1536="Re-assigned","NA",IF(W1536="","",IF(W1536&gt;=VLOOKUP(D1536,SLAMatrix,3,FALSE),"Yes",IF(W1536&lt;VLOOKUP(D1536,SLAMatrix,2,FALSE),"No","Internal"))))</f>
        <v/>
      </c>
      <c r="AB1536" s="123" t="n"/>
      <c r="AC1536" s="123" t="n"/>
      <c r="AD1536" s="119" t="n"/>
      <c r="AE1536" s="125" t="n"/>
      <c r="AF1536" s="124">
        <f>MONTH(O1536)</f>
        <v/>
      </c>
      <c r="AG1536" s="124">
        <f>VLOOKUP(IFERROR(MID(AE1536,1,(FIND(",",AE1536,1)-1)),AE1536),Facility_Region_Mapping,2,FALSE)</f>
        <v/>
      </c>
      <c r="AH1536" s="124" t="n"/>
      <c r="AI1536" s="124">
        <f>IF(C1536&lt;&gt;"",IF(M1536="ESM User",getInterfaceName($C1536),"NA"),"")</f>
        <v/>
      </c>
      <c r="AJ1536" s="116">
        <f>IF(Q1536&lt;&gt;"",DATE(YEAR(Q1536), MONTH(Q1536), DAY(Q1536)),"")</f>
        <v/>
      </c>
      <c r="AK1536" s="130">
        <f>IF(Q1536&lt;&gt;0,Q1536-N1536,TODAY()-N1536)</f>
        <v/>
      </c>
      <c r="AL1536" s="112">
        <f>IF(F1536="Re-assigned",0,IF(H1536="Closed",0,IF(H1536="Service Restored",0,IF(H1536="",0,1))))</f>
        <v/>
      </c>
      <c r="AM1536" s="124">
        <f>IF(AL1536=0,"",IF(AK1536&gt;20.99,"Aged","Non-Aged"))</f>
        <v/>
      </c>
      <c r="AN1536" s="112">
        <f>IF(Q1536&lt;&gt;"",MONTH(Q1536),"")</f>
        <v/>
      </c>
      <c r="AO1536" s="112">
        <f>IFERROR(VALUE(V1536),0)</f>
        <v/>
      </c>
    </row>
    <row customFormat="1" customHeight="1" ht="29.25" r="1537" s="112" spans="1:41">
      <c r="A1537" s="127" t="n"/>
      <c r="B1537" s="113" t="n"/>
      <c r="C1537" s="127" t="n"/>
      <c r="D1537" s="127" t="n"/>
      <c r="E1537" s="114">
        <f>IF(F1537 &lt;&gt; "",VLOOKUP(F1537,CategoryLookup,2,FALSE), "")</f>
        <v/>
      </c>
      <c r="F1537" s="126" t="n"/>
      <c r="G1537" s="127" t="n"/>
      <c r="H1537" s="127" t="n"/>
      <c r="I1537" s="127" t="n"/>
      <c r="J1537" s="127" t="n"/>
      <c r="K1537" s="127" t="n"/>
      <c r="L1537" s="127" t="n"/>
      <c r="M1537" s="127" t="n"/>
      <c r="N1537" s="120" t="n"/>
      <c r="O1537" s="120" t="n"/>
      <c r="P1537" s="120" t="n"/>
      <c r="Q1537" s="120" t="n"/>
      <c r="R1537" s="121" t="n"/>
      <c r="S1537" s="121" t="n"/>
      <c r="T1537" s="121" t="n"/>
      <c r="U1537" s="121" t="n"/>
      <c r="V1537" s="117">
        <f>IF(P1537="NA","NA",IF(P1537&lt;&gt;"",TEXT(P1537-N1537,"[h].mm"),""))</f>
        <v/>
      </c>
      <c r="W1537" s="118">
        <f>IF(AND(R1537="",S1537=""),"",R1537+S1537)</f>
        <v/>
      </c>
      <c r="X1537" s="116">
        <f>IF(O1537&lt;&gt;"",DATE(YEAR(O1537), MONTH(O1537), DAY(O1537)),"")</f>
        <v/>
      </c>
      <c r="Y1537" s="122" t="n"/>
      <c r="Z1537" s="123" t="n"/>
      <c r="AA1537" s="117">
        <f>IF(F1537="Re-assigned","NA",IF(W1537="","",IF(W1537&gt;=VLOOKUP(D1537,SLAMatrix,3,FALSE),"Yes",IF(W1537&lt;VLOOKUP(D1537,SLAMatrix,2,FALSE),"No","Internal"))))</f>
        <v/>
      </c>
      <c r="AB1537" s="123" t="n"/>
      <c r="AC1537" s="123" t="n"/>
      <c r="AD1537" s="119" t="n"/>
      <c r="AE1537" s="125" t="n"/>
      <c r="AF1537" s="124">
        <f>MONTH(O1537)</f>
        <v/>
      </c>
      <c r="AG1537" s="124">
        <f>VLOOKUP(IFERROR(MID(AE1537,1,(FIND(",",AE1537,1)-1)),AE1537),Facility_Region_Mapping,2,FALSE)</f>
        <v/>
      </c>
      <c r="AH1537" s="124" t="n"/>
      <c r="AI1537" s="124">
        <f>IF(C1537&lt;&gt;"",IF(M1537="ESM User",getInterfaceName($C1537),"NA"),"")</f>
        <v/>
      </c>
      <c r="AJ1537" s="116">
        <f>IF(Q1537&lt;&gt;"",DATE(YEAR(Q1537), MONTH(Q1537), DAY(Q1537)),"")</f>
        <v/>
      </c>
      <c r="AK1537" s="130">
        <f>IF(Q1537&lt;&gt;0,Q1537-N1537,TODAY()-N1537)</f>
        <v/>
      </c>
      <c r="AL1537" s="112">
        <f>IF(F1537="Re-assigned",0,IF(H1537="Closed",0,IF(H1537="Service Restored",0,IF(H1537="",0,1))))</f>
        <v/>
      </c>
      <c r="AM1537" s="124">
        <f>IF(AL1537=0,"",IF(AK1537&gt;20.99,"Aged","Non-Aged"))</f>
        <v/>
      </c>
      <c r="AN1537" s="112">
        <f>IF(Q1537&lt;&gt;"",MONTH(Q1537),"")</f>
        <v/>
      </c>
      <c r="AO1537" s="112">
        <f>IFERROR(VALUE(V1537),0)</f>
        <v/>
      </c>
    </row>
    <row customFormat="1" customHeight="1" ht="29.25" r="1538" s="112" spans="1:41">
      <c r="A1538" s="127" t="n"/>
      <c r="B1538" s="113" t="n"/>
      <c r="C1538" s="127" t="n"/>
      <c r="D1538" s="127" t="n"/>
      <c r="E1538" s="114">
        <f>IF(F1538 &lt;&gt; "",VLOOKUP(F1538,CategoryLookup,2,FALSE), "")</f>
        <v/>
      </c>
      <c r="F1538" s="126" t="n"/>
      <c r="G1538" s="127" t="n"/>
      <c r="H1538" s="127" t="n"/>
      <c r="I1538" s="127" t="n"/>
      <c r="J1538" s="127" t="n"/>
      <c r="K1538" s="127" t="n"/>
      <c r="L1538" s="127" t="n"/>
      <c r="M1538" s="127" t="n"/>
      <c r="N1538" s="120" t="n"/>
      <c r="O1538" s="120" t="n"/>
      <c r="P1538" s="120" t="n"/>
      <c r="Q1538" s="120" t="n"/>
      <c r="R1538" s="121" t="n"/>
      <c r="S1538" s="121" t="n"/>
      <c r="T1538" s="121" t="n"/>
      <c r="U1538" s="121" t="n"/>
      <c r="V1538" s="117">
        <f>IF(P1538="NA","NA",IF(P1538&lt;&gt;"",TEXT(P1538-N1538,"[h].mm"),""))</f>
        <v/>
      </c>
      <c r="W1538" s="118">
        <f>IF(AND(R1538="",S1538=""),"",R1538+S1538)</f>
        <v/>
      </c>
      <c r="X1538" s="116">
        <f>IF(O1538&lt;&gt;"",DATE(YEAR(O1538), MONTH(O1538), DAY(O1538)),"")</f>
        <v/>
      </c>
      <c r="Y1538" s="122" t="n"/>
      <c r="Z1538" s="123" t="n"/>
      <c r="AA1538" s="117">
        <f>IF(F1538="Re-assigned","NA",IF(W1538="","",IF(W1538&gt;=VLOOKUP(D1538,SLAMatrix,3,FALSE),"Yes",IF(W1538&lt;VLOOKUP(D1538,SLAMatrix,2,FALSE),"No","Internal"))))</f>
        <v/>
      </c>
      <c r="AB1538" s="123" t="n"/>
      <c r="AC1538" s="123" t="n"/>
      <c r="AD1538" s="119" t="n"/>
      <c r="AE1538" s="125" t="n"/>
      <c r="AF1538" s="124">
        <f>MONTH(O1538)</f>
        <v/>
      </c>
      <c r="AG1538" s="124">
        <f>VLOOKUP(IFERROR(MID(AE1538,1,(FIND(",",AE1538,1)-1)),AE1538),Facility_Region_Mapping,2,FALSE)</f>
        <v/>
      </c>
      <c r="AH1538" s="124" t="n"/>
      <c r="AI1538" s="124">
        <f>IF(C1538&lt;&gt;"",IF(M1538="ESM User",getInterfaceName($C1538),"NA"),"")</f>
        <v/>
      </c>
      <c r="AJ1538" s="116">
        <f>IF(Q1538&lt;&gt;"",DATE(YEAR(Q1538), MONTH(Q1538), DAY(Q1538)),"")</f>
        <v/>
      </c>
      <c r="AK1538" s="130">
        <f>IF(Q1538&lt;&gt;0,Q1538-N1538,TODAY()-N1538)</f>
        <v/>
      </c>
      <c r="AL1538" s="112">
        <f>IF(F1538="Re-assigned",0,IF(H1538="Closed",0,IF(H1538="Service Restored",0,IF(H1538="",0,1))))</f>
        <v/>
      </c>
      <c r="AM1538" s="124">
        <f>IF(AL1538=0,"",IF(AK1538&gt;20.99,"Aged","Non-Aged"))</f>
        <v/>
      </c>
      <c r="AN1538" s="112">
        <f>IF(Q1538&lt;&gt;"",MONTH(Q1538),"")</f>
        <v/>
      </c>
      <c r="AO1538" s="112">
        <f>IFERROR(VALUE(V1538),0)</f>
        <v/>
      </c>
    </row>
    <row customFormat="1" customHeight="1" ht="29.25" r="1539" s="112" spans="1:41">
      <c r="A1539" s="127" t="n"/>
      <c r="B1539" s="113" t="n"/>
      <c r="C1539" s="127" t="n"/>
      <c r="D1539" s="127" t="n"/>
      <c r="E1539" s="114">
        <f>IF(F1539 &lt;&gt; "",VLOOKUP(F1539,CategoryLookup,2,FALSE), "")</f>
        <v/>
      </c>
      <c r="F1539" s="126" t="n"/>
      <c r="G1539" s="127" t="n"/>
      <c r="H1539" s="127" t="n"/>
      <c r="I1539" s="127" t="n"/>
      <c r="J1539" s="127" t="n"/>
      <c r="K1539" s="127" t="n"/>
      <c r="L1539" s="127" t="n"/>
      <c r="M1539" s="127" t="n"/>
      <c r="N1539" s="120" t="n"/>
      <c r="O1539" s="120" t="n"/>
      <c r="P1539" s="120" t="n"/>
      <c r="Q1539" s="120" t="n"/>
      <c r="R1539" s="121" t="n"/>
      <c r="S1539" s="121" t="n"/>
      <c r="T1539" s="121" t="n"/>
      <c r="U1539" s="121" t="n"/>
      <c r="V1539" s="117">
        <f>IF(P1539="NA","NA",IF(P1539&lt;&gt;"",TEXT(P1539-N1539,"[h].mm"),""))</f>
        <v/>
      </c>
      <c r="W1539" s="118">
        <f>IF(AND(R1539="",S1539=""),"",R1539+S1539)</f>
        <v/>
      </c>
      <c r="X1539" s="116">
        <f>IF(O1539&lt;&gt;"",DATE(YEAR(O1539), MONTH(O1539), DAY(O1539)),"")</f>
        <v/>
      </c>
      <c r="Y1539" s="122" t="n"/>
      <c r="Z1539" s="123" t="n"/>
      <c r="AA1539" s="117">
        <f>IF(F1539="Re-assigned","NA",IF(W1539="","",IF(W1539&gt;=VLOOKUP(D1539,SLAMatrix,3,FALSE),"Yes",IF(W1539&lt;VLOOKUP(D1539,SLAMatrix,2,FALSE),"No","Internal"))))</f>
        <v/>
      </c>
      <c r="AB1539" s="123" t="n"/>
      <c r="AC1539" s="123" t="n"/>
      <c r="AD1539" s="119" t="n"/>
      <c r="AE1539" s="125" t="n"/>
      <c r="AF1539" s="124">
        <f>MONTH(O1539)</f>
        <v/>
      </c>
      <c r="AG1539" s="124">
        <f>VLOOKUP(IFERROR(MID(AE1539,1,(FIND(",",AE1539,1)-1)),AE1539),Facility_Region_Mapping,2,FALSE)</f>
        <v/>
      </c>
      <c r="AH1539" s="124" t="n"/>
      <c r="AI1539" s="124">
        <f>IF(C1539&lt;&gt;"",IF(M1539="ESM User",getInterfaceName($C1539),"NA"),"")</f>
        <v/>
      </c>
      <c r="AJ1539" s="116">
        <f>IF(Q1539&lt;&gt;"",DATE(YEAR(Q1539), MONTH(Q1539), DAY(Q1539)),"")</f>
        <v/>
      </c>
      <c r="AK1539" s="130">
        <f>IF(Q1539&lt;&gt;0,Q1539-N1539,TODAY()-N1539)</f>
        <v/>
      </c>
      <c r="AL1539" s="112">
        <f>IF(F1539="Re-assigned",0,IF(H1539="Closed",0,IF(H1539="Service Restored",0,IF(H1539="",0,1))))</f>
        <v/>
      </c>
      <c r="AM1539" s="124">
        <f>IF(AL1539=0,"",IF(AK1539&gt;20.99,"Aged","Non-Aged"))</f>
        <v/>
      </c>
      <c r="AN1539" s="112">
        <f>IF(Q1539&lt;&gt;"",MONTH(Q1539),"")</f>
        <v/>
      </c>
      <c r="AO1539" s="112">
        <f>IFERROR(VALUE(V1539),0)</f>
        <v/>
      </c>
    </row>
    <row customFormat="1" customHeight="1" ht="29.25" r="1540" s="112" spans="1:41">
      <c r="A1540" s="127" t="n"/>
      <c r="B1540" s="113" t="n"/>
      <c r="C1540" s="127" t="n"/>
      <c r="D1540" s="127" t="n"/>
      <c r="E1540" s="114">
        <f>IF(F1540 &lt;&gt; "",VLOOKUP(F1540,CategoryLookup,2,FALSE), "")</f>
        <v/>
      </c>
      <c r="F1540" s="126" t="n"/>
      <c r="G1540" s="127" t="n"/>
      <c r="H1540" s="127" t="n"/>
      <c r="I1540" s="127" t="n"/>
      <c r="J1540" s="127" t="n"/>
      <c r="K1540" s="127" t="n"/>
      <c r="L1540" s="127" t="n"/>
      <c r="M1540" s="127" t="n"/>
      <c r="N1540" s="120" t="n"/>
      <c r="O1540" s="120" t="n"/>
      <c r="P1540" s="120" t="n"/>
      <c r="Q1540" s="120" t="n"/>
      <c r="R1540" s="121" t="n"/>
      <c r="S1540" s="121" t="n"/>
      <c r="T1540" s="121" t="n"/>
      <c r="U1540" s="121" t="n"/>
      <c r="V1540" s="117">
        <f>IF(P1540="NA","NA",IF(P1540&lt;&gt;"",TEXT(P1540-N1540,"[h].mm"),""))</f>
        <v/>
      </c>
      <c r="W1540" s="118">
        <f>IF(AND(R1540="",S1540=""),"",R1540+S1540)</f>
        <v/>
      </c>
      <c r="X1540" s="116">
        <f>IF(O1540&lt;&gt;"",DATE(YEAR(O1540), MONTH(O1540), DAY(O1540)),"")</f>
        <v/>
      </c>
      <c r="Y1540" s="122" t="n"/>
      <c r="Z1540" s="123" t="n"/>
      <c r="AA1540" s="117">
        <f>IF(F1540="Re-assigned","NA",IF(W1540="","",IF(W1540&gt;=VLOOKUP(D1540,SLAMatrix,3,FALSE),"Yes",IF(W1540&lt;VLOOKUP(D1540,SLAMatrix,2,FALSE),"No","Internal"))))</f>
        <v/>
      </c>
      <c r="AB1540" s="123" t="n"/>
      <c r="AC1540" s="123" t="n"/>
      <c r="AD1540" s="119" t="n"/>
      <c r="AE1540" s="125" t="n"/>
      <c r="AF1540" s="124">
        <f>MONTH(O1540)</f>
        <v/>
      </c>
      <c r="AG1540" s="124">
        <f>VLOOKUP(IFERROR(MID(AE1540,1,(FIND(",",AE1540,1)-1)),AE1540),Facility_Region_Mapping,2,FALSE)</f>
        <v/>
      </c>
      <c r="AH1540" s="124" t="n"/>
      <c r="AI1540" s="124">
        <f>IF(C1540&lt;&gt;"",IF(M1540="ESM User",getInterfaceName($C1540),"NA"),"")</f>
        <v/>
      </c>
      <c r="AJ1540" s="116">
        <f>IF(Q1540&lt;&gt;"",DATE(YEAR(Q1540), MONTH(Q1540), DAY(Q1540)),"")</f>
        <v/>
      </c>
      <c r="AK1540" s="130">
        <f>IF(Q1540&lt;&gt;0,Q1540-N1540,TODAY()-N1540)</f>
        <v/>
      </c>
      <c r="AL1540" s="112">
        <f>IF(F1540="Re-assigned",0,IF(H1540="Closed",0,IF(H1540="Service Restored",0,IF(H1540="",0,1))))</f>
        <v/>
      </c>
      <c r="AM1540" s="124">
        <f>IF(AL1540=0,"",IF(AK1540&gt;20.99,"Aged","Non-Aged"))</f>
        <v/>
      </c>
      <c r="AN1540" s="112">
        <f>IF(Q1540&lt;&gt;"",MONTH(Q1540),"")</f>
        <v/>
      </c>
      <c r="AO1540" s="112">
        <f>IFERROR(VALUE(V1540),0)</f>
        <v/>
      </c>
    </row>
    <row customFormat="1" customHeight="1" ht="29.25" r="1541" s="112" spans="1:41">
      <c r="A1541" s="127" t="n"/>
      <c r="B1541" s="113" t="n"/>
      <c r="C1541" s="127" t="n"/>
      <c r="D1541" s="127" t="n"/>
      <c r="E1541" s="114">
        <f>IF(F1541 &lt;&gt; "",VLOOKUP(F1541,CategoryLookup,2,FALSE), "")</f>
        <v/>
      </c>
      <c r="F1541" s="126" t="n"/>
      <c r="G1541" s="127" t="n"/>
      <c r="H1541" s="127" t="n"/>
      <c r="I1541" s="127" t="n"/>
      <c r="J1541" s="127" t="n"/>
      <c r="K1541" s="127" t="n"/>
      <c r="L1541" s="127" t="n"/>
      <c r="M1541" s="127" t="n"/>
      <c r="N1541" s="120" t="n"/>
      <c r="O1541" s="120" t="n"/>
      <c r="P1541" s="120" t="n"/>
      <c r="Q1541" s="120" t="n"/>
      <c r="R1541" s="121" t="n"/>
      <c r="S1541" s="121" t="n"/>
      <c r="T1541" s="121" t="n"/>
      <c r="U1541" s="121" t="n"/>
      <c r="V1541" s="117">
        <f>IF(P1541="NA","NA",IF(P1541&lt;&gt;"",TEXT(P1541-N1541,"[h].mm"),""))</f>
        <v/>
      </c>
      <c r="W1541" s="118">
        <f>IF(AND(R1541="",S1541=""),"",R1541+S1541)</f>
        <v/>
      </c>
      <c r="X1541" s="116">
        <f>IF(O1541&lt;&gt;"",DATE(YEAR(O1541), MONTH(O1541), DAY(O1541)),"")</f>
        <v/>
      </c>
      <c r="Y1541" s="122" t="n"/>
      <c r="Z1541" s="123" t="n"/>
      <c r="AA1541" s="117">
        <f>IF(F1541="Re-assigned","NA",IF(W1541="","",IF(W1541&gt;=VLOOKUP(D1541,SLAMatrix,3,FALSE),"Yes",IF(W1541&lt;VLOOKUP(D1541,SLAMatrix,2,FALSE),"No","Internal"))))</f>
        <v/>
      </c>
      <c r="AB1541" s="123" t="n"/>
      <c r="AC1541" s="123" t="n"/>
      <c r="AD1541" s="119" t="n"/>
      <c r="AE1541" s="125" t="n"/>
      <c r="AF1541" s="124">
        <f>MONTH(O1541)</f>
        <v/>
      </c>
      <c r="AG1541" s="124">
        <f>VLOOKUP(IFERROR(MID(AE1541,1,(FIND(",",AE1541,1)-1)),AE1541),Facility_Region_Mapping,2,FALSE)</f>
        <v/>
      </c>
      <c r="AH1541" s="124" t="n"/>
      <c r="AI1541" s="124">
        <f>IF(C1541&lt;&gt;"",IF(M1541="ESM User",getInterfaceName($C1541),"NA"),"")</f>
        <v/>
      </c>
      <c r="AJ1541" s="116">
        <f>IF(Q1541&lt;&gt;"",DATE(YEAR(Q1541), MONTH(Q1541), DAY(Q1541)),"")</f>
        <v/>
      </c>
      <c r="AK1541" s="130">
        <f>IF(Q1541&lt;&gt;0,Q1541-N1541,TODAY()-N1541)</f>
        <v/>
      </c>
      <c r="AL1541" s="112">
        <f>IF(F1541="Re-assigned",0,IF(H1541="Closed",0,IF(H1541="Service Restored",0,IF(H1541="",0,1))))</f>
        <v/>
      </c>
      <c r="AM1541" s="124">
        <f>IF(AL1541=0,"",IF(AK1541&gt;20.99,"Aged","Non-Aged"))</f>
        <v/>
      </c>
      <c r="AN1541" s="112">
        <f>IF(Q1541&lt;&gt;"",MONTH(Q1541),"")</f>
        <v/>
      </c>
      <c r="AO1541" s="112">
        <f>IFERROR(VALUE(V1541),0)</f>
        <v/>
      </c>
    </row>
    <row customFormat="1" customHeight="1" ht="29.25" r="1542" s="112" spans="1:41">
      <c r="A1542" s="127" t="n"/>
      <c r="B1542" s="113" t="n"/>
      <c r="C1542" s="127" t="n"/>
      <c r="D1542" s="127" t="n"/>
      <c r="E1542" s="114">
        <f>IF(F1542 &lt;&gt; "",VLOOKUP(F1542,CategoryLookup,2,FALSE), "")</f>
        <v/>
      </c>
      <c r="F1542" s="126" t="n"/>
      <c r="G1542" s="127" t="n"/>
      <c r="H1542" s="127" t="n"/>
      <c r="I1542" s="127" t="n"/>
      <c r="J1542" s="127" t="n"/>
      <c r="K1542" s="127" t="n"/>
      <c r="L1542" s="127" t="n"/>
      <c r="M1542" s="127" t="n"/>
      <c r="N1542" s="120" t="n"/>
      <c r="O1542" s="120" t="n"/>
      <c r="P1542" s="120" t="n"/>
      <c r="Q1542" s="120" t="n"/>
      <c r="R1542" s="121" t="n"/>
      <c r="S1542" s="121" t="n"/>
      <c r="T1542" s="121" t="n"/>
      <c r="U1542" s="121" t="n"/>
      <c r="V1542" s="117">
        <f>IF(P1542="NA","NA",IF(P1542&lt;&gt;"",TEXT(P1542-N1542,"[h].mm"),""))</f>
        <v/>
      </c>
      <c r="W1542" s="118">
        <f>IF(AND(R1542="",S1542=""),"",R1542+S1542)</f>
        <v/>
      </c>
      <c r="X1542" s="116">
        <f>IF(O1542&lt;&gt;"",DATE(YEAR(O1542), MONTH(O1542), DAY(O1542)),"")</f>
        <v/>
      </c>
      <c r="Y1542" s="122" t="n"/>
      <c r="Z1542" s="123" t="n"/>
      <c r="AA1542" s="117">
        <f>IF(F1542="Re-assigned","NA",IF(W1542="","",IF(W1542&gt;=VLOOKUP(D1542,SLAMatrix,3,FALSE),"Yes",IF(W1542&lt;VLOOKUP(D1542,SLAMatrix,2,FALSE),"No","Internal"))))</f>
        <v/>
      </c>
      <c r="AB1542" s="123" t="n"/>
      <c r="AC1542" s="123" t="n"/>
      <c r="AD1542" s="119" t="n"/>
      <c r="AE1542" s="125" t="n"/>
      <c r="AF1542" s="124">
        <f>MONTH(O1542)</f>
        <v/>
      </c>
      <c r="AG1542" s="124">
        <f>VLOOKUP(IFERROR(MID(AE1542,1,(FIND(",",AE1542,1)-1)),AE1542),Facility_Region_Mapping,2,FALSE)</f>
        <v/>
      </c>
      <c r="AH1542" s="124" t="n"/>
      <c r="AI1542" s="124">
        <f>IF(C1542&lt;&gt;"",IF(M1542="ESM User",getInterfaceName($C1542),"NA"),"")</f>
        <v/>
      </c>
      <c r="AJ1542" s="116">
        <f>IF(Q1542&lt;&gt;"",DATE(YEAR(Q1542), MONTH(Q1542), DAY(Q1542)),"")</f>
        <v/>
      </c>
      <c r="AK1542" s="130">
        <f>IF(Q1542&lt;&gt;0,Q1542-N1542,TODAY()-N1542)</f>
        <v/>
      </c>
      <c r="AL1542" s="112">
        <f>IF(F1542="Re-assigned",0,IF(H1542="Closed",0,IF(H1542="Service Restored",0,IF(H1542="",0,1))))</f>
        <v/>
      </c>
      <c r="AM1542" s="124">
        <f>IF(AL1542=0,"",IF(AK1542&gt;20.99,"Aged","Non-Aged"))</f>
        <v/>
      </c>
      <c r="AN1542" s="112">
        <f>IF(Q1542&lt;&gt;"",MONTH(Q1542),"")</f>
        <v/>
      </c>
      <c r="AO1542" s="112">
        <f>IFERROR(VALUE(V1542),0)</f>
        <v/>
      </c>
    </row>
    <row customFormat="1" customHeight="1" ht="29.25" r="1543" s="112" spans="1:41">
      <c r="A1543" s="127" t="n"/>
      <c r="B1543" s="113" t="n"/>
      <c r="C1543" s="127" t="n"/>
      <c r="D1543" s="127" t="n"/>
      <c r="E1543" s="114">
        <f>IF(F1543 &lt;&gt; "",VLOOKUP(F1543,CategoryLookup,2,FALSE), "")</f>
        <v/>
      </c>
      <c r="F1543" s="126" t="n"/>
      <c r="G1543" s="127" t="n"/>
      <c r="H1543" s="127" t="n"/>
      <c r="I1543" s="127" t="n"/>
      <c r="J1543" s="127" t="n"/>
      <c r="K1543" s="127" t="n"/>
      <c r="L1543" s="127" t="n"/>
      <c r="M1543" s="127" t="n"/>
      <c r="N1543" s="120" t="n"/>
      <c r="O1543" s="120" t="n"/>
      <c r="P1543" s="120" t="n"/>
      <c r="Q1543" s="120" t="n"/>
      <c r="R1543" s="121" t="n"/>
      <c r="S1543" s="121" t="n"/>
      <c r="T1543" s="121" t="n"/>
      <c r="U1543" s="121" t="n"/>
      <c r="V1543" s="117">
        <f>IF(P1543="NA","NA",IF(P1543&lt;&gt;"",TEXT(P1543-N1543,"[h].mm"),""))</f>
        <v/>
      </c>
      <c r="W1543" s="118">
        <f>IF(AND(R1543="",S1543=""),"",R1543+S1543)</f>
        <v/>
      </c>
      <c r="X1543" s="116">
        <f>IF(O1543&lt;&gt;"",DATE(YEAR(O1543), MONTH(O1543), DAY(O1543)),"")</f>
        <v/>
      </c>
      <c r="Y1543" s="122" t="n"/>
      <c r="Z1543" s="123" t="n"/>
      <c r="AA1543" s="117">
        <f>IF(F1543="Re-assigned","NA",IF(W1543="","",IF(W1543&gt;=VLOOKUP(D1543,SLAMatrix,3,FALSE),"Yes",IF(W1543&lt;VLOOKUP(D1543,SLAMatrix,2,FALSE),"No","Internal"))))</f>
        <v/>
      </c>
      <c r="AB1543" s="123" t="n"/>
      <c r="AC1543" s="123" t="n"/>
      <c r="AD1543" s="119" t="n"/>
      <c r="AE1543" s="125" t="n"/>
      <c r="AF1543" s="124">
        <f>MONTH(O1543)</f>
        <v/>
      </c>
      <c r="AG1543" s="124">
        <f>VLOOKUP(IFERROR(MID(AE1543,1,(FIND(",",AE1543,1)-1)),AE1543),Facility_Region_Mapping,2,FALSE)</f>
        <v/>
      </c>
      <c r="AH1543" s="124" t="n"/>
      <c r="AI1543" s="124">
        <f>IF(C1543&lt;&gt;"",IF(M1543="ESM User",getInterfaceName($C1543),"NA"),"")</f>
        <v/>
      </c>
      <c r="AJ1543" s="116">
        <f>IF(Q1543&lt;&gt;"",DATE(YEAR(Q1543), MONTH(Q1543), DAY(Q1543)),"")</f>
        <v/>
      </c>
      <c r="AK1543" s="130">
        <f>IF(Q1543&lt;&gt;0,Q1543-N1543,TODAY()-N1543)</f>
        <v/>
      </c>
      <c r="AL1543" s="112">
        <f>IF(F1543="Re-assigned",0,IF(H1543="Closed",0,IF(H1543="Service Restored",0,IF(H1543="",0,1))))</f>
        <v/>
      </c>
      <c r="AM1543" s="124">
        <f>IF(AL1543=0,"",IF(AK1543&gt;20.99,"Aged","Non-Aged"))</f>
        <v/>
      </c>
      <c r="AN1543" s="112">
        <f>IF(Q1543&lt;&gt;"",MONTH(Q1543),"")</f>
        <v/>
      </c>
      <c r="AO1543" s="112">
        <f>IFERROR(VALUE(V1543),0)</f>
        <v/>
      </c>
    </row>
    <row customFormat="1" customHeight="1" ht="29.25" r="1544" s="112" spans="1:41">
      <c r="A1544" s="127" t="n"/>
      <c r="B1544" s="113" t="n"/>
      <c r="C1544" s="127" t="n"/>
      <c r="D1544" s="127" t="n"/>
      <c r="E1544" s="114">
        <f>IF(F1544 &lt;&gt; "",VLOOKUP(F1544,CategoryLookup,2,FALSE), "")</f>
        <v/>
      </c>
      <c r="F1544" s="126" t="n"/>
      <c r="G1544" s="127" t="n"/>
      <c r="H1544" s="127" t="n"/>
      <c r="I1544" s="127" t="n"/>
      <c r="J1544" s="127" t="n"/>
      <c r="K1544" s="127" t="n"/>
      <c r="L1544" s="127" t="n"/>
      <c r="M1544" s="127" t="n"/>
      <c r="N1544" s="120" t="n"/>
      <c r="O1544" s="120" t="n"/>
      <c r="P1544" s="120" t="n"/>
      <c r="Q1544" s="120" t="n"/>
      <c r="R1544" s="121" t="n"/>
      <c r="S1544" s="121" t="n"/>
      <c r="T1544" s="121" t="n"/>
      <c r="U1544" s="121" t="n"/>
      <c r="V1544" s="117">
        <f>IF(P1544="NA","NA",IF(P1544&lt;&gt;"",TEXT(P1544-N1544,"[h].mm"),""))</f>
        <v/>
      </c>
      <c r="W1544" s="118">
        <f>IF(AND(R1544="",S1544=""),"",R1544+S1544)</f>
        <v/>
      </c>
      <c r="X1544" s="116">
        <f>IF(O1544&lt;&gt;"",DATE(YEAR(O1544), MONTH(O1544), DAY(O1544)),"")</f>
        <v/>
      </c>
      <c r="Y1544" s="122" t="n"/>
      <c r="Z1544" s="123" t="n"/>
      <c r="AA1544" s="117">
        <f>IF(F1544="Re-assigned","NA",IF(W1544="","",IF(W1544&gt;=VLOOKUP(D1544,SLAMatrix,3,FALSE),"Yes",IF(W1544&lt;VLOOKUP(D1544,SLAMatrix,2,FALSE),"No","Internal"))))</f>
        <v/>
      </c>
      <c r="AB1544" s="123" t="n"/>
      <c r="AC1544" s="123" t="n"/>
      <c r="AD1544" s="119" t="n"/>
      <c r="AE1544" s="125" t="n"/>
      <c r="AF1544" s="124">
        <f>MONTH(O1544)</f>
        <v/>
      </c>
      <c r="AG1544" s="124">
        <f>VLOOKUP(IFERROR(MID(AE1544,1,(FIND(",",AE1544,1)-1)),AE1544),Facility_Region_Mapping,2,FALSE)</f>
        <v/>
      </c>
      <c r="AH1544" s="124" t="n"/>
      <c r="AI1544" s="124">
        <f>IF(C1544&lt;&gt;"",IF(M1544="ESM User",getInterfaceName($C1544),"NA"),"")</f>
        <v/>
      </c>
      <c r="AJ1544" s="116">
        <f>IF(Q1544&lt;&gt;"",DATE(YEAR(Q1544), MONTH(Q1544), DAY(Q1544)),"")</f>
        <v/>
      </c>
      <c r="AK1544" s="130">
        <f>IF(Q1544&lt;&gt;0,Q1544-N1544,TODAY()-N1544)</f>
        <v/>
      </c>
      <c r="AL1544" s="112">
        <f>IF(F1544="Re-assigned",0,IF(H1544="Closed",0,IF(H1544="Service Restored",0,IF(H1544="",0,1))))</f>
        <v/>
      </c>
      <c r="AM1544" s="124">
        <f>IF(AL1544=0,"",IF(AK1544&gt;20.99,"Aged","Non-Aged"))</f>
        <v/>
      </c>
      <c r="AN1544" s="112">
        <f>IF(Q1544&lt;&gt;"",MONTH(Q1544),"")</f>
        <v/>
      </c>
      <c r="AO1544" s="112">
        <f>IFERROR(VALUE(V1544),0)</f>
        <v/>
      </c>
    </row>
    <row customFormat="1" customHeight="1" ht="29.25" r="1545" s="112" spans="1:41">
      <c r="A1545" s="127" t="n"/>
      <c r="B1545" s="113" t="n"/>
      <c r="C1545" s="127" t="n"/>
      <c r="D1545" s="127" t="n"/>
      <c r="E1545" s="114">
        <f>IF(F1545 &lt;&gt; "",VLOOKUP(F1545,CategoryLookup,2,FALSE), "")</f>
        <v/>
      </c>
      <c r="F1545" s="126" t="n"/>
      <c r="G1545" s="127" t="n"/>
      <c r="H1545" s="127" t="n"/>
      <c r="I1545" s="127" t="n"/>
      <c r="J1545" s="127" t="n"/>
      <c r="K1545" s="127" t="n"/>
      <c r="L1545" s="127" t="n"/>
      <c r="M1545" s="127" t="n"/>
      <c r="N1545" s="120" t="n"/>
      <c r="O1545" s="120" t="n"/>
      <c r="P1545" s="120" t="n"/>
      <c r="Q1545" s="120" t="n"/>
      <c r="R1545" s="121" t="n"/>
      <c r="S1545" s="121" t="n"/>
      <c r="T1545" s="121" t="n"/>
      <c r="U1545" s="121" t="n"/>
      <c r="V1545" s="117">
        <f>IF(P1545="NA","NA",IF(P1545&lt;&gt;"",TEXT(P1545-N1545,"[h].mm"),""))</f>
        <v/>
      </c>
      <c r="W1545" s="118">
        <f>IF(AND(R1545="",S1545=""),"",R1545+S1545)</f>
        <v/>
      </c>
      <c r="X1545" s="116">
        <f>IF(O1545&lt;&gt;"",DATE(YEAR(O1545), MONTH(O1545), DAY(O1545)),"")</f>
        <v/>
      </c>
      <c r="Y1545" s="122" t="n"/>
      <c r="Z1545" s="123" t="n"/>
      <c r="AA1545" s="117">
        <f>IF(F1545="Re-assigned","NA",IF(W1545="","",IF(W1545&gt;=VLOOKUP(D1545,SLAMatrix,3,FALSE),"Yes",IF(W1545&lt;VLOOKUP(D1545,SLAMatrix,2,FALSE),"No","Internal"))))</f>
        <v/>
      </c>
      <c r="AB1545" s="123" t="n"/>
      <c r="AC1545" s="123" t="n"/>
      <c r="AD1545" s="119" t="n"/>
      <c r="AE1545" s="125" t="n"/>
      <c r="AF1545" s="124">
        <f>MONTH(O1545)</f>
        <v/>
      </c>
      <c r="AG1545" s="124">
        <f>VLOOKUP(IFERROR(MID(AE1545,1,(FIND(",",AE1545,1)-1)),AE1545),Facility_Region_Mapping,2,FALSE)</f>
        <v/>
      </c>
      <c r="AH1545" s="124" t="n"/>
      <c r="AI1545" s="124">
        <f>IF(C1545&lt;&gt;"",IF(M1545="ESM User",getInterfaceName($C1545),"NA"),"")</f>
        <v/>
      </c>
      <c r="AJ1545" s="116">
        <f>IF(Q1545&lt;&gt;"",DATE(YEAR(Q1545), MONTH(Q1545), DAY(Q1545)),"")</f>
        <v/>
      </c>
      <c r="AK1545" s="130">
        <f>IF(Q1545&lt;&gt;0,Q1545-N1545,TODAY()-N1545)</f>
        <v/>
      </c>
      <c r="AL1545" s="112">
        <f>IF(F1545="Re-assigned",0,IF(H1545="Closed",0,IF(H1545="Service Restored",0,IF(H1545="",0,1))))</f>
        <v/>
      </c>
      <c r="AM1545" s="124">
        <f>IF(AL1545=0,"",IF(AK1545&gt;20.99,"Aged","Non-Aged"))</f>
        <v/>
      </c>
      <c r="AN1545" s="112">
        <f>IF(Q1545&lt;&gt;"",MONTH(Q1545),"")</f>
        <v/>
      </c>
      <c r="AO1545" s="112">
        <f>IFERROR(VALUE(V1545),0)</f>
        <v/>
      </c>
    </row>
    <row customFormat="1" customHeight="1" ht="29.25" r="1546" s="112" spans="1:41">
      <c r="A1546" s="127" t="n"/>
      <c r="B1546" s="113" t="n"/>
      <c r="C1546" s="127" t="n"/>
      <c r="D1546" s="127" t="n"/>
      <c r="E1546" s="114">
        <f>IF(F1546 &lt;&gt; "",VLOOKUP(F1546,CategoryLookup,2,FALSE), "")</f>
        <v/>
      </c>
      <c r="F1546" s="126" t="n"/>
      <c r="G1546" s="127" t="n"/>
      <c r="H1546" s="127" t="n"/>
      <c r="I1546" s="127" t="n"/>
      <c r="J1546" s="127" t="n"/>
      <c r="K1546" s="127" t="n"/>
      <c r="L1546" s="127" t="n"/>
      <c r="M1546" s="127" t="n"/>
      <c r="N1546" s="120" t="n"/>
      <c r="O1546" s="120" t="n"/>
      <c r="P1546" s="120" t="n"/>
      <c r="Q1546" s="120" t="n"/>
      <c r="R1546" s="121" t="n"/>
      <c r="S1546" s="121" t="n"/>
      <c r="T1546" s="121" t="n"/>
      <c r="U1546" s="121" t="n"/>
      <c r="V1546" s="117">
        <f>IF(P1546="NA","NA",IF(P1546&lt;&gt;"",TEXT(P1546-N1546,"[h].mm"),""))</f>
        <v/>
      </c>
      <c r="W1546" s="118">
        <f>IF(AND(R1546="",S1546=""),"",R1546+S1546)</f>
        <v/>
      </c>
      <c r="X1546" s="116">
        <f>IF(O1546&lt;&gt;"",DATE(YEAR(O1546), MONTH(O1546), DAY(O1546)),"")</f>
        <v/>
      </c>
      <c r="Y1546" s="122" t="n"/>
      <c r="Z1546" s="123" t="n"/>
      <c r="AA1546" s="117">
        <f>IF(F1546="Re-assigned","NA",IF(W1546="","",IF(W1546&gt;=VLOOKUP(D1546,SLAMatrix,3,FALSE),"Yes",IF(W1546&lt;VLOOKUP(D1546,SLAMatrix,2,FALSE),"No","Internal"))))</f>
        <v/>
      </c>
      <c r="AB1546" s="123" t="n"/>
      <c r="AC1546" s="123" t="n"/>
      <c r="AD1546" s="119" t="n"/>
      <c r="AE1546" s="125" t="n"/>
      <c r="AF1546" s="124">
        <f>MONTH(O1546)</f>
        <v/>
      </c>
      <c r="AG1546" s="124">
        <f>VLOOKUP(IFERROR(MID(AE1546,1,(FIND(",",AE1546,1)-1)),AE1546),Facility_Region_Mapping,2,FALSE)</f>
        <v/>
      </c>
      <c r="AH1546" s="124" t="n"/>
      <c r="AI1546" s="124">
        <f>IF(C1546&lt;&gt;"",IF(M1546="ESM User",getInterfaceName($C1546),"NA"),"")</f>
        <v/>
      </c>
      <c r="AJ1546" s="116">
        <f>IF(Q1546&lt;&gt;"",DATE(YEAR(Q1546), MONTH(Q1546), DAY(Q1546)),"")</f>
        <v/>
      </c>
      <c r="AK1546" s="130">
        <f>IF(Q1546&lt;&gt;0,Q1546-N1546,TODAY()-N1546)</f>
        <v/>
      </c>
      <c r="AL1546" s="112">
        <f>IF(F1546="Re-assigned",0,IF(H1546="Closed",0,IF(H1546="Service Restored",0,IF(H1546="",0,1))))</f>
        <v/>
      </c>
      <c r="AM1546" s="124">
        <f>IF(AL1546=0,"",IF(AK1546&gt;20.99,"Aged","Non-Aged"))</f>
        <v/>
      </c>
      <c r="AN1546" s="112">
        <f>IF(Q1546&lt;&gt;"",MONTH(Q1546),"")</f>
        <v/>
      </c>
      <c r="AO1546" s="112">
        <f>IFERROR(VALUE(V1546),0)</f>
        <v/>
      </c>
    </row>
    <row customFormat="1" customHeight="1" ht="29.25" r="1547" s="112" spans="1:41">
      <c r="A1547" s="127" t="n"/>
      <c r="B1547" s="113" t="n"/>
      <c r="C1547" s="127" t="n"/>
      <c r="D1547" s="127" t="n"/>
      <c r="E1547" s="114">
        <f>IF(F1547 &lt;&gt; "",VLOOKUP(F1547,CategoryLookup,2,FALSE), "")</f>
        <v/>
      </c>
      <c r="F1547" s="126" t="n"/>
      <c r="G1547" s="127" t="n"/>
      <c r="H1547" s="127" t="n"/>
      <c r="I1547" s="127" t="n"/>
      <c r="J1547" s="127" t="n"/>
      <c r="K1547" s="127" t="n"/>
      <c r="L1547" s="127" t="n"/>
      <c r="M1547" s="127" t="n"/>
      <c r="N1547" s="120" t="n"/>
      <c r="O1547" s="120" t="n"/>
      <c r="P1547" s="120" t="n"/>
      <c r="Q1547" s="120" t="n"/>
      <c r="R1547" s="121" t="n"/>
      <c r="S1547" s="121" t="n"/>
      <c r="T1547" s="121" t="n"/>
      <c r="U1547" s="121" t="n"/>
      <c r="V1547" s="117">
        <f>IF(P1547="NA","NA",IF(P1547&lt;&gt;"",TEXT(P1547-N1547,"[h].mm"),""))</f>
        <v/>
      </c>
      <c r="W1547" s="118">
        <f>IF(AND(R1547="",S1547=""),"",R1547+S1547)</f>
        <v/>
      </c>
      <c r="X1547" s="116">
        <f>IF(O1547&lt;&gt;"",DATE(YEAR(O1547), MONTH(O1547), DAY(O1547)),"")</f>
        <v/>
      </c>
      <c r="Y1547" s="122" t="n"/>
      <c r="Z1547" s="123" t="n"/>
      <c r="AA1547" s="117">
        <f>IF(F1547="Re-assigned","NA",IF(W1547="","",IF(W1547&gt;=VLOOKUP(D1547,SLAMatrix,3,FALSE),"Yes",IF(W1547&lt;VLOOKUP(D1547,SLAMatrix,2,FALSE),"No","Internal"))))</f>
        <v/>
      </c>
      <c r="AB1547" s="123" t="n"/>
      <c r="AC1547" s="123" t="n"/>
      <c r="AD1547" s="119" t="n"/>
      <c r="AE1547" s="125" t="n"/>
      <c r="AF1547" s="124">
        <f>MONTH(O1547)</f>
        <v/>
      </c>
      <c r="AG1547" s="124">
        <f>VLOOKUP(IFERROR(MID(AE1547,1,(FIND(",",AE1547,1)-1)),AE1547),Facility_Region_Mapping,2,FALSE)</f>
        <v/>
      </c>
      <c r="AH1547" s="124" t="n"/>
      <c r="AI1547" s="124">
        <f>IF(C1547&lt;&gt;"",IF(M1547="ESM User",getInterfaceName($C1547),"NA"),"")</f>
        <v/>
      </c>
      <c r="AJ1547" s="116">
        <f>IF(Q1547&lt;&gt;"",DATE(YEAR(Q1547), MONTH(Q1547), DAY(Q1547)),"")</f>
        <v/>
      </c>
      <c r="AK1547" s="130">
        <f>IF(Q1547&lt;&gt;0,Q1547-N1547,TODAY()-N1547)</f>
        <v/>
      </c>
      <c r="AL1547" s="112">
        <f>IF(F1547="Re-assigned",0,IF(H1547="Closed",0,IF(H1547="Service Restored",0,IF(H1547="",0,1))))</f>
        <v/>
      </c>
      <c r="AM1547" s="124">
        <f>IF(AL1547=0,"",IF(AK1547&gt;20.99,"Aged","Non-Aged"))</f>
        <v/>
      </c>
      <c r="AN1547" s="112">
        <f>IF(Q1547&lt;&gt;"",MONTH(Q1547),"")</f>
        <v/>
      </c>
      <c r="AO1547" s="112">
        <f>IFERROR(VALUE(V1547),0)</f>
        <v/>
      </c>
    </row>
    <row customFormat="1" customHeight="1" ht="29.25" r="1548" s="112" spans="1:41">
      <c r="A1548" s="127" t="n"/>
      <c r="B1548" s="113" t="n"/>
      <c r="C1548" s="127" t="n"/>
      <c r="D1548" s="127" t="n"/>
      <c r="E1548" s="114">
        <f>IF(F1548 &lt;&gt; "",VLOOKUP(F1548,CategoryLookup,2,FALSE), "")</f>
        <v/>
      </c>
      <c r="F1548" s="126" t="n"/>
      <c r="G1548" s="127" t="n"/>
      <c r="H1548" s="127" t="n"/>
      <c r="I1548" s="127" t="n"/>
      <c r="J1548" s="127" t="n"/>
      <c r="K1548" s="127" t="n"/>
      <c r="L1548" s="127" t="n"/>
      <c r="M1548" s="127" t="n"/>
      <c r="N1548" s="120" t="n"/>
      <c r="O1548" s="120" t="n"/>
      <c r="P1548" s="120" t="n"/>
      <c r="Q1548" s="120" t="n"/>
      <c r="R1548" s="121" t="n"/>
      <c r="S1548" s="121" t="n"/>
      <c r="T1548" s="121" t="n"/>
      <c r="U1548" s="121" t="n"/>
      <c r="V1548" s="117">
        <f>IF(P1548="NA","NA",IF(P1548&lt;&gt;"",TEXT(P1548-N1548,"[h].mm"),""))</f>
        <v/>
      </c>
      <c r="W1548" s="118">
        <f>IF(AND(R1548="",S1548=""),"",R1548+S1548)</f>
        <v/>
      </c>
      <c r="X1548" s="116">
        <f>IF(O1548&lt;&gt;"",DATE(YEAR(O1548), MONTH(O1548), DAY(O1548)),"")</f>
        <v/>
      </c>
      <c r="Y1548" s="122" t="n"/>
      <c r="Z1548" s="123" t="n"/>
      <c r="AA1548" s="117">
        <f>IF(F1548="Re-assigned","NA",IF(W1548="","",IF(W1548&gt;=VLOOKUP(D1548,SLAMatrix,3,FALSE),"Yes",IF(W1548&lt;VLOOKUP(D1548,SLAMatrix,2,FALSE),"No","Internal"))))</f>
        <v/>
      </c>
      <c r="AB1548" s="123" t="n"/>
      <c r="AC1548" s="123" t="n"/>
      <c r="AD1548" s="119" t="n"/>
      <c r="AE1548" s="125" t="n"/>
      <c r="AF1548" s="124">
        <f>MONTH(O1548)</f>
        <v/>
      </c>
      <c r="AG1548" s="124">
        <f>VLOOKUP(IFERROR(MID(AE1548,1,(FIND(",",AE1548,1)-1)),AE1548),Facility_Region_Mapping,2,FALSE)</f>
        <v/>
      </c>
      <c r="AH1548" s="124" t="n"/>
      <c r="AI1548" s="124">
        <f>IF(C1548&lt;&gt;"",IF(M1548="ESM User",getInterfaceName($C1548),"NA"),"")</f>
        <v/>
      </c>
      <c r="AJ1548" s="116">
        <f>IF(Q1548&lt;&gt;"",DATE(YEAR(Q1548), MONTH(Q1548), DAY(Q1548)),"")</f>
        <v/>
      </c>
      <c r="AK1548" s="130">
        <f>IF(Q1548&lt;&gt;0,Q1548-N1548,TODAY()-N1548)</f>
        <v/>
      </c>
      <c r="AL1548" s="112">
        <f>IF(F1548="Re-assigned",0,IF(H1548="Closed",0,IF(H1548="Service Restored",0,IF(H1548="",0,1))))</f>
        <v/>
      </c>
      <c r="AM1548" s="124">
        <f>IF(AL1548=0,"",IF(AK1548&gt;20.99,"Aged","Non-Aged"))</f>
        <v/>
      </c>
      <c r="AN1548" s="112">
        <f>IF(Q1548&lt;&gt;"",MONTH(Q1548),"")</f>
        <v/>
      </c>
      <c r="AO1548" s="112">
        <f>IFERROR(VALUE(V1548),0)</f>
        <v/>
      </c>
    </row>
    <row customFormat="1" customHeight="1" ht="29.25" r="1549" s="112" spans="1:41">
      <c r="A1549" s="127" t="n"/>
      <c r="B1549" s="113" t="n"/>
      <c r="C1549" s="127" t="n"/>
      <c r="D1549" s="127" t="n"/>
      <c r="E1549" s="114">
        <f>IF(F1549 &lt;&gt; "",VLOOKUP(F1549,CategoryLookup,2,FALSE), "")</f>
        <v/>
      </c>
      <c r="F1549" s="126" t="n"/>
      <c r="G1549" s="127" t="n"/>
      <c r="H1549" s="127" t="n"/>
      <c r="I1549" s="127" t="n"/>
      <c r="J1549" s="127" t="n"/>
      <c r="K1549" s="127" t="n"/>
      <c r="L1549" s="127" t="n"/>
      <c r="M1549" s="127" t="n"/>
      <c r="N1549" s="120" t="n"/>
      <c r="O1549" s="120" t="n"/>
      <c r="P1549" s="120" t="n"/>
      <c r="Q1549" s="120" t="n"/>
      <c r="R1549" s="121" t="n"/>
      <c r="S1549" s="121" t="n"/>
      <c r="T1549" s="121" t="n"/>
      <c r="U1549" s="121" t="n"/>
      <c r="V1549" s="117">
        <f>IF(P1549="NA","NA",IF(P1549&lt;&gt;"",TEXT(P1549-N1549,"[h].mm"),""))</f>
        <v/>
      </c>
      <c r="W1549" s="118">
        <f>IF(AND(R1549="",S1549=""),"",R1549+S1549)</f>
        <v/>
      </c>
      <c r="X1549" s="116">
        <f>IF(O1549&lt;&gt;"",DATE(YEAR(O1549), MONTH(O1549), DAY(O1549)),"")</f>
        <v/>
      </c>
      <c r="Y1549" s="122" t="n"/>
      <c r="Z1549" s="123" t="n"/>
      <c r="AA1549" s="117">
        <f>IF(F1549="Re-assigned","NA",IF(W1549="","",IF(W1549&gt;=VLOOKUP(D1549,SLAMatrix,3,FALSE),"Yes",IF(W1549&lt;VLOOKUP(D1549,SLAMatrix,2,FALSE),"No","Internal"))))</f>
        <v/>
      </c>
      <c r="AB1549" s="123" t="n"/>
      <c r="AC1549" s="123" t="n"/>
      <c r="AD1549" s="119" t="n"/>
      <c r="AE1549" s="125" t="n"/>
      <c r="AF1549" s="124">
        <f>MONTH(O1549)</f>
        <v/>
      </c>
      <c r="AG1549" s="124">
        <f>VLOOKUP(IFERROR(MID(AE1549,1,(FIND(",",AE1549,1)-1)),AE1549),Facility_Region_Mapping,2,FALSE)</f>
        <v/>
      </c>
      <c r="AH1549" s="124" t="n"/>
      <c r="AI1549" s="124">
        <f>IF(C1549&lt;&gt;"",IF(M1549="ESM User",getInterfaceName($C1549),"NA"),"")</f>
        <v/>
      </c>
      <c r="AJ1549" s="116">
        <f>IF(Q1549&lt;&gt;"",DATE(YEAR(Q1549), MONTH(Q1549), DAY(Q1549)),"")</f>
        <v/>
      </c>
      <c r="AK1549" s="130">
        <f>IF(Q1549&lt;&gt;0,Q1549-N1549,TODAY()-N1549)</f>
        <v/>
      </c>
      <c r="AL1549" s="112">
        <f>IF(F1549="Re-assigned",0,IF(H1549="Closed",0,IF(H1549="Service Restored",0,IF(H1549="",0,1))))</f>
        <v/>
      </c>
      <c r="AM1549" s="124">
        <f>IF(AL1549=0,"",IF(AK1549&gt;20.99,"Aged","Non-Aged"))</f>
        <v/>
      </c>
      <c r="AN1549" s="112">
        <f>IF(Q1549&lt;&gt;"",MONTH(Q1549),"")</f>
        <v/>
      </c>
      <c r="AO1549" s="112">
        <f>IFERROR(VALUE(V1549),0)</f>
        <v/>
      </c>
    </row>
    <row customFormat="1" customHeight="1" ht="29.25" r="1550" s="112" spans="1:41">
      <c r="A1550" s="127" t="n"/>
      <c r="B1550" s="113" t="n"/>
      <c r="C1550" s="127" t="n"/>
      <c r="D1550" s="127" t="n"/>
      <c r="E1550" s="114">
        <f>IF(F1550 &lt;&gt; "",VLOOKUP(F1550,CategoryLookup,2,FALSE), "")</f>
        <v/>
      </c>
      <c r="F1550" s="126" t="n"/>
      <c r="G1550" s="127" t="n"/>
      <c r="H1550" s="127" t="n"/>
      <c r="I1550" s="127" t="n"/>
      <c r="J1550" s="127" t="n"/>
      <c r="K1550" s="127" t="n"/>
      <c r="L1550" s="127" t="n"/>
      <c r="M1550" s="127" t="n"/>
      <c r="N1550" s="120" t="n"/>
      <c r="O1550" s="120" t="n"/>
      <c r="P1550" s="120" t="n"/>
      <c r="Q1550" s="120" t="n"/>
      <c r="R1550" s="121" t="n"/>
      <c r="S1550" s="121" t="n"/>
      <c r="T1550" s="121" t="n"/>
      <c r="U1550" s="121" t="n"/>
      <c r="V1550" s="117">
        <f>IF(P1550="NA","NA",IF(P1550&lt;&gt;"",TEXT(P1550-N1550,"[h].mm"),""))</f>
        <v/>
      </c>
      <c r="W1550" s="118">
        <f>IF(AND(R1550="",S1550=""),"",R1550+S1550)</f>
        <v/>
      </c>
      <c r="X1550" s="116">
        <f>IF(O1550&lt;&gt;"",DATE(YEAR(O1550), MONTH(O1550), DAY(O1550)),"")</f>
        <v/>
      </c>
      <c r="Y1550" s="122" t="n"/>
      <c r="Z1550" s="123" t="n"/>
      <c r="AA1550" s="117">
        <f>IF(F1550="Re-assigned","NA",IF(W1550="","",IF(W1550&gt;=VLOOKUP(D1550,SLAMatrix,3,FALSE),"Yes",IF(W1550&lt;VLOOKUP(D1550,SLAMatrix,2,FALSE),"No","Internal"))))</f>
        <v/>
      </c>
      <c r="AB1550" s="123" t="n"/>
      <c r="AC1550" s="123" t="n"/>
      <c r="AD1550" s="119" t="n"/>
      <c r="AE1550" s="125" t="n"/>
      <c r="AF1550" s="124">
        <f>MONTH(O1550)</f>
        <v/>
      </c>
      <c r="AG1550" s="124">
        <f>VLOOKUP(IFERROR(MID(AE1550,1,(FIND(",",AE1550,1)-1)),AE1550),Facility_Region_Mapping,2,FALSE)</f>
        <v/>
      </c>
      <c r="AH1550" s="124" t="n"/>
      <c r="AI1550" s="124">
        <f>IF(C1550&lt;&gt;"",IF(M1550="ESM User",getInterfaceName($C1550),"NA"),"")</f>
        <v/>
      </c>
      <c r="AJ1550" s="116">
        <f>IF(Q1550&lt;&gt;"",DATE(YEAR(Q1550), MONTH(Q1550), DAY(Q1550)),"")</f>
        <v/>
      </c>
      <c r="AK1550" s="130">
        <f>IF(Q1550&lt;&gt;0,Q1550-N1550,TODAY()-N1550)</f>
        <v/>
      </c>
      <c r="AL1550" s="112">
        <f>IF(F1550="Re-assigned",0,IF(H1550="Closed",0,IF(H1550="Service Restored",0,IF(H1550="",0,1))))</f>
        <v/>
      </c>
      <c r="AM1550" s="124">
        <f>IF(AL1550=0,"",IF(AK1550&gt;20.99,"Aged","Non-Aged"))</f>
        <v/>
      </c>
      <c r="AN1550" s="112">
        <f>IF(Q1550&lt;&gt;"",MONTH(Q1550),"")</f>
        <v/>
      </c>
      <c r="AO1550" s="112">
        <f>IFERROR(VALUE(V1550),0)</f>
        <v/>
      </c>
    </row>
    <row customFormat="1" customHeight="1" ht="29.25" r="1551" s="112" spans="1:41">
      <c r="A1551" s="127" t="n"/>
      <c r="B1551" s="113" t="n"/>
      <c r="C1551" s="127" t="n"/>
      <c r="D1551" s="127" t="n"/>
      <c r="E1551" s="114">
        <f>IF(F1551 &lt;&gt; "",VLOOKUP(F1551,CategoryLookup,2,FALSE), "")</f>
        <v/>
      </c>
      <c r="F1551" s="126" t="n"/>
      <c r="G1551" s="127" t="n"/>
      <c r="H1551" s="127" t="n"/>
      <c r="I1551" s="127" t="n"/>
      <c r="J1551" s="127" t="n"/>
      <c r="K1551" s="127" t="n"/>
      <c r="L1551" s="127" t="n"/>
      <c r="M1551" s="127" t="n"/>
      <c r="N1551" s="120" t="n"/>
      <c r="O1551" s="120" t="n"/>
      <c r="P1551" s="120" t="n"/>
      <c r="Q1551" s="120" t="n"/>
      <c r="R1551" s="121" t="n"/>
      <c r="S1551" s="121" t="n"/>
      <c r="T1551" s="121" t="n"/>
      <c r="U1551" s="121" t="n"/>
      <c r="V1551" s="117">
        <f>IF(P1551="NA","NA",IF(P1551&lt;&gt;"",TEXT(P1551-N1551,"[h].mm"),""))</f>
        <v/>
      </c>
      <c r="W1551" s="118">
        <f>IF(AND(R1551="",S1551=""),"",R1551+S1551)</f>
        <v/>
      </c>
      <c r="X1551" s="116">
        <f>IF(O1551&lt;&gt;"",DATE(YEAR(O1551), MONTH(O1551), DAY(O1551)),"")</f>
        <v/>
      </c>
      <c r="Y1551" s="122" t="n"/>
      <c r="Z1551" s="123" t="n"/>
      <c r="AA1551" s="117">
        <f>IF(F1551="Re-assigned","NA",IF(W1551="","",IF(W1551&gt;=VLOOKUP(D1551,SLAMatrix,3,FALSE),"Yes",IF(W1551&lt;VLOOKUP(D1551,SLAMatrix,2,FALSE),"No","Internal"))))</f>
        <v/>
      </c>
      <c r="AB1551" s="123" t="n"/>
      <c r="AC1551" s="123" t="n"/>
      <c r="AD1551" s="119" t="n"/>
      <c r="AE1551" s="125" t="n"/>
      <c r="AF1551" s="124">
        <f>MONTH(O1551)</f>
        <v/>
      </c>
      <c r="AG1551" s="124">
        <f>VLOOKUP(IFERROR(MID(AE1551,1,(FIND(",",AE1551,1)-1)),AE1551),Facility_Region_Mapping,2,FALSE)</f>
        <v/>
      </c>
      <c r="AH1551" s="124" t="n"/>
      <c r="AI1551" s="124">
        <f>IF(C1551&lt;&gt;"",IF(M1551="ESM User",getInterfaceName($C1551),"NA"),"")</f>
        <v/>
      </c>
      <c r="AJ1551" s="116">
        <f>IF(Q1551&lt;&gt;"",DATE(YEAR(Q1551), MONTH(Q1551), DAY(Q1551)),"")</f>
        <v/>
      </c>
      <c r="AK1551" s="130">
        <f>IF(Q1551&lt;&gt;0,Q1551-N1551,TODAY()-N1551)</f>
        <v/>
      </c>
      <c r="AL1551" s="112">
        <f>IF(F1551="Re-assigned",0,IF(H1551="Closed",0,IF(H1551="Service Restored",0,IF(H1551="",0,1))))</f>
        <v/>
      </c>
      <c r="AM1551" s="124">
        <f>IF(AL1551=0,"",IF(AK1551&gt;20.99,"Aged","Non-Aged"))</f>
        <v/>
      </c>
      <c r="AN1551" s="112">
        <f>IF(Q1551&lt;&gt;"",MONTH(Q1551),"")</f>
        <v/>
      </c>
      <c r="AO1551" s="112">
        <f>IFERROR(VALUE(V1551),0)</f>
        <v/>
      </c>
    </row>
    <row customFormat="1" customHeight="1" ht="29.25" r="1552" s="112" spans="1:41">
      <c r="A1552" s="127" t="n"/>
      <c r="B1552" s="113" t="n"/>
      <c r="C1552" s="127" t="n"/>
      <c r="D1552" s="127" t="n"/>
      <c r="E1552" s="114">
        <f>IF(F1552 &lt;&gt; "",VLOOKUP(F1552,CategoryLookup,2,FALSE), "")</f>
        <v/>
      </c>
      <c r="F1552" s="126" t="n"/>
      <c r="G1552" s="127" t="n"/>
      <c r="H1552" s="127" t="n"/>
      <c r="I1552" s="127" t="n"/>
      <c r="J1552" s="127" t="n"/>
      <c r="K1552" s="127" t="n"/>
      <c r="L1552" s="127" t="n"/>
      <c r="M1552" s="127" t="n"/>
      <c r="N1552" s="120" t="n"/>
      <c r="O1552" s="120" t="n"/>
      <c r="P1552" s="120" t="n"/>
      <c r="Q1552" s="120" t="n"/>
      <c r="R1552" s="121" t="n"/>
      <c r="S1552" s="121" t="n"/>
      <c r="T1552" s="121" t="n"/>
      <c r="U1552" s="121" t="n"/>
      <c r="V1552" s="117">
        <f>IF(P1552="NA","NA",IF(P1552&lt;&gt;"",TEXT(P1552-N1552,"[h].mm"),""))</f>
        <v/>
      </c>
      <c r="W1552" s="118">
        <f>IF(AND(R1552="",S1552=""),"",R1552+S1552)</f>
        <v/>
      </c>
      <c r="X1552" s="116">
        <f>IF(O1552&lt;&gt;"",DATE(YEAR(O1552), MONTH(O1552), DAY(O1552)),"")</f>
        <v/>
      </c>
      <c r="Y1552" s="122" t="n"/>
      <c r="Z1552" s="123" t="n"/>
      <c r="AA1552" s="117">
        <f>IF(F1552="Re-assigned","NA",IF(W1552="","",IF(W1552&gt;=VLOOKUP(D1552,SLAMatrix,3,FALSE),"Yes",IF(W1552&lt;VLOOKUP(D1552,SLAMatrix,2,FALSE),"No","Internal"))))</f>
        <v/>
      </c>
      <c r="AB1552" s="123" t="n"/>
      <c r="AC1552" s="123" t="n"/>
      <c r="AD1552" s="119" t="n"/>
      <c r="AE1552" s="125" t="n"/>
      <c r="AF1552" s="124">
        <f>MONTH(O1552)</f>
        <v/>
      </c>
      <c r="AG1552" s="124">
        <f>VLOOKUP(IFERROR(MID(AE1552,1,(FIND(",",AE1552,1)-1)),AE1552),Facility_Region_Mapping,2,FALSE)</f>
        <v/>
      </c>
      <c r="AH1552" s="124" t="n"/>
      <c r="AI1552" s="124">
        <f>IF(C1552&lt;&gt;"",IF(M1552="ESM User",getInterfaceName($C1552),"NA"),"")</f>
        <v/>
      </c>
      <c r="AJ1552" s="116">
        <f>IF(Q1552&lt;&gt;"",DATE(YEAR(Q1552), MONTH(Q1552), DAY(Q1552)),"")</f>
        <v/>
      </c>
      <c r="AK1552" s="130">
        <f>IF(Q1552&lt;&gt;0,Q1552-N1552,TODAY()-N1552)</f>
        <v/>
      </c>
      <c r="AL1552" s="112">
        <f>IF(F1552="Re-assigned",0,IF(H1552="Closed",0,IF(H1552="Service Restored",0,IF(H1552="",0,1))))</f>
        <v/>
      </c>
      <c r="AM1552" s="124">
        <f>IF(AL1552=0,"",IF(AK1552&gt;20.99,"Aged","Non-Aged"))</f>
        <v/>
      </c>
      <c r="AN1552" s="112">
        <f>IF(Q1552&lt;&gt;"",MONTH(Q1552),"")</f>
        <v/>
      </c>
      <c r="AO1552" s="112">
        <f>IFERROR(VALUE(V1552),0)</f>
        <v/>
      </c>
    </row>
    <row customFormat="1" customHeight="1" ht="29.25" r="1553" s="112" spans="1:41">
      <c r="A1553" s="127" t="n"/>
      <c r="B1553" s="113" t="n"/>
      <c r="C1553" s="127" t="n"/>
      <c r="D1553" s="127" t="n"/>
      <c r="E1553" s="114">
        <f>IF(F1553 &lt;&gt; "",VLOOKUP(F1553,CategoryLookup,2,FALSE), "")</f>
        <v/>
      </c>
      <c r="F1553" s="126" t="n"/>
      <c r="G1553" s="127" t="n"/>
      <c r="H1553" s="127" t="n"/>
      <c r="I1553" s="127" t="n"/>
      <c r="J1553" s="127" t="n"/>
      <c r="K1553" s="127" t="n"/>
      <c r="L1553" s="127" t="n"/>
      <c r="M1553" s="127" t="n"/>
      <c r="N1553" s="120" t="n"/>
      <c r="O1553" s="120" t="n"/>
      <c r="P1553" s="120" t="n"/>
      <c r="Q1553" s="120" t="n"/>
      <c r="R1553" s="121" t="n"/>
      <c r="S1553" s="121" t="n"/>
      <c r="T1553" s="121" t="n"/>
      <c r="U1553" s="121" t="n"/>
      <c r="V1553" s="117">
        <f>IF(P1553="NA","NA",IF(P1553&lt;&gt;"",TEXT(P1553-N1553,"[h].mm"),""))</f>
        <v/>
      </c>
      <c r="W1553" s="118">
        <f>IF(AND(R1553="",S1553=""),"",R1553+S1553)</f>
        <v/>
      </c>
      <c r="X1553" s="116">
        <f>IF(O1553&lt;&gt;"",DATE(YEAR(O1553), MONTH(O1553), DAY(O1553)),"")</f>
        <v/>
      </c>
      <c r="Y1553" s="122" t="n"/>
      <c r="Z1553" s="123" t="n"/>
      <c r="AA1553" s="117">
        <f>IF(F1553="Re-assigned","NA",IF(W1553="","",IF(W1553&gt;=VLOOKUP(D1553,SLAMatrix,3,FALSE),"Yes",IF(W1553&lt;VLOOKUP(D1553,SLAMatrix,2,FALSE),"No","Internal"))))</f>
        <v/>
      </c>
      <c r="AB1553" s="123" t="n"/>
      <c r="AC1553" s="123" t="n"/>
      <c r="AD1553" s="119" t="n"/>
      <c r="AE1553" s="125" t="n"/>
      <c r="AF1553" s="124">
        <f>MONTH(O1553)</f>
        <v/>
      </c>
      <c r="AG1553" s="124">
        <f>VLOOKUP(IFERROR(MID(AE1553,1,(FIND(",",AE1553,1)-1)),AE1553),Facility_Region_Mapping,2,FALSE)</f>
        <v/>
      </c>
      <c r="AH1553" s="124" t="n"/>
      <c r="AI1553" s="124">
        <f>IF(C1553&lt;&gt;"",IF(M1553="ESM User",getInterfaceName($C1553),"NA"),"")</f>
        <v/>
      </c>
      <c r="AJ1553" s="116">
        <f>IF(Q1553&lt;&gt;"",DATE(YEAR(Q1553), MONTH(Q1553), DAY(Q1553)),"")</f>
        <v/>
      </c>
      <c r="AK1553" s="130">
        <f>IF(Q1553&lt;&gt;0,Q1553-N1553,TODAY()-N1553)</f>
        <v/>
      </c>
      <c r="AL1553" s="112">
        <f>IF(F1553="Re-assigned",0,IF(H1553="Closed",0,IF(H1553="Service Restored",0,IF(H1553="",0,1))))</f>
        <v/>
      </c>
      <c r="AM1553" s="124">
        <f>IF(AL1553=0,"",IF(AK1553&gt;20.99,"Aged","Non-Aged"))</f>
        <v/>
      </c>
      <c r="AN1553" s="112">
        <f>IF(Q1553&lt;&gt;"",MONTH(Q1553),"")</f>
        <v/>
      </c>
      <c r="AO1553" s="112">
        <f>IFERROR(VALUE(V1553),0)</f>
        <v/>
      </c>
    </row>
    <row customFormat="1" customHeight="1" ht="29.25" r="1554" s="112" spans="1:41">
      <c r="A1554" s="127" t="n"/>
      <c r="B1554" s="113" t="n"/>
      <c r="C1554" s="127" t="n"/>
      <c r="D1554" s="127" t="n"/>
      <c r="E1554" s="114">
        <f>IF(F1554 &lt;&gt; "",VLOOKUP(F1554,CategoryLookup,2,FALSE), "")</f>
        <v/>
      </c>
      <c r="F1554" s="126" t="n"/>
      <c r="G1554" s="127" t="n"/>
      <c r="H1554" s="127" t="n"/>
      <c r="I1554" s="127" t="n"/>
      <c r="J1554" s="127" t="n"/>
      <c r="K1554" s="127" t="n"/>
      <c r="L1554" s="127" t="n"/>
      <c r="M1554" s="127" t="n"/>
      <c r="N1554" s="120" t="n"/>
      <c r="O1554" s="120" t="n"/>
      <c r="P1554" s="120" t="n"/>
      <c r="Q1554" s="120" t="n"/>
      <c r="R1554" s="121" t="n"/>
      <c r="S1554" s="121" t="n"/>
      <c r="T1554" s="121" t="n"/>
      <c r="U1554" s="121" t="n"/>
      <c r="V1554" s="117">
        <f>IF(P1554="NA","NA",IF(P1554&lt;&gt;"",TEXT(P1554-N1554,"[h].mm"),""))</f>
        <v/>
      </c>
      <c r="W1554" s="118">
        <f>IF(AND(R1554="",S1554=""),"",R1554+S1554)</f>
        <v/>
      </c>
      <c r="X1554" s="116">
        <f>IF(O1554&lt;&gt;"",DATE(YEAR(O1554), MONTH(O1554), DAY(O1554)),"")</f>
        <v/>
      </c>
      <c r="Y1554" s="122" t="n"/>
      <c r="Z1554" s="123" t="n"/>
      <c r="AA1554" s="117">
        <f>IF(F1554="Re-assigned","NA",IF(W1554="","",IF(W1554&gt;=VLOOKUP(D1554,SLAMatrix,3,FALSE),"Yes",IF(W1554&lt;VLOOKUP(D1554,SLAMatrix,2,FALSE),"No","Internal"))))</f>
        <v/>
      </c>
      <c r="AB1554" s="123" t="n"/>
      <c r="AC1554" s="123" t="n"/>
      <c r="AD1554" s="119" t="n"/>
      <c r="AE1554" s="125" t="n"/>
      <c r="AF1554" s="124">
        <f>MONTH(O1554)</f>
        <v/>
      </c>
      <c r="AG1554" s="124">
        <f>VLOOKUP(IFERROR(MID(AE1554,1,(FIND(",",AE1554,1)-1)),AE1554),Facility_Region_Mapping,2,FALSE)</f>
        <v/>
      </c>
      <c r="AH1554" s="124" t="n"/>
      <c r="AI1554" s="124">
        <f>IF(C1554&lt;&gt;"",IF(M1554="ESM User",getInterfaceName($C1554),"NA"),"")</f>
        <v/>
      </c>
      <c r="AJ1554" s="116">
        <f>IF(Q1554&lt;&gt;"",DATE(YEAR(Q1554), MONTH(Q1554), DAY(Q1554)),"")</f>
        <v/>
      </c>
      <c r="AK1554" s="130">
        <f>IF(Q1554&lt;&gt;0,Q1554-N1554,TODAY()-N1554)</f>
        <v/>
      </c>
      <c r="AL1554" s="112">
        <f>IF(F1554="Re-assigned",0,IF(H1554="Closed",0,IF(H1554="Service Restored",0,IF(H1554="",0,1))))</f>
        <v/>
      </c>
      <c r="AM1554" s="124">
        <f>IF(AL1554=0,"",IF(AK1554&gt;20.99,"Aged","Non-Aged"))</f>
        <v/>
      </c>
      <c r="AN1554" s="112">
        <f>IF(Q1554&lt;&gt;"",MONTH(Q1554),"")</f>
        <v/>
      </c>
      <c r="AO1554" s="112">
        <f>IFERROR(VALUE(V1554),0)</f>
        <v/>
      </c>
    </row>
    <row customFormat="1" customHeight="1" ht="29.25" r="1555" s="112" spans="1:41">
      <c r="A1555" s="127" t="n"/>
      <c r="B1555" s="113" t="n"/>
      <c r="C1555" s="127" t="n"/>
      <c r="D1555" s="127" t="n"/>
      <c r="E1555" s="114">
        <f>IF(F1555 &lt;&gt; "",VLOOKUP(F1555,CategoryLookup,2,FALSE), "")</f>
        <v/>
      </c>
      <c r="F1555" s="126" t="n"/>
      <c r="G1555" s="127" t="n"/>
      <c r="H1555" s="127" t="n"/>
      <c r="I1555" s="127" t="n"/>
      <c r="J1555" s="127" t="n"/>
      <c r="K1555" s="127" t="n"/>
      <c r="L1555" s="127" t="n"/>
      <c r="M1555" s="127" t="n"/>
      <c r="N1555" s="120" t="n"/>
      <c r="O1555" s="120" t="n"/>
      <c r="P1555" s="120" t="n"/>
      <c r="Q1555" s="120" t="n"/>
      <c r="R1555" s="121" t="n"/>
      <c r="S1555" s="121" t="n"/>
      <c r="T1555" s="121" t="n"/>
      <c r="U1555" s="121" t="n"/>
      <c r="V1555" s="117">
        <f>IF(P1555="NA","NA",IF(P1555&lt;&gt;"",TEXT(P1555-N1555,"[h].mm"),""))</f>
        <v/>
      </c>
      <c r="W1555" s="118">
        <f>IF(AND(R1555="",S1555=""),"",R1555+S1555)</f>
        <v/>
      </c>
      <c r="X1555" s="116">
        <f>IF(O1555&lt;&gt;"",DATE(YEAR(O1555), MONTH(O1555), DAY(O1555)),"")</f>
        <v/>
      </c>
      <c r="Y1555" s="122" t="n"/>
      <c r="Z1555" s="123" t="n"/>
      <c r="AA1555" s="117">
        <f>IF(F1555="Re-assigned","NA",IF(W1555="","",IF(W1555&gt;=VLOOKUP(D1555,SLAMatrix,3,FALSE),"Yes",IF(W1555&lt;VLOOKUP(D1555,SLAMatrix,2,FALSE),"No","Internal"))))</f>
        <v/>
      </c>
      <c r="AB1555" s="123" t="n"/>
      <c r="AC1555" s="123" t="n"/>
      <c r="AD1555" s="119" t="n"/>
      <c r="AE1555" s="125" t="n"/>
      <c r="AF1555" s="124">
        <f>MONTH(O1555)</f>
        <v/>
      </c>
      <c r="AG1555" s="124">
        <f>VLOOKUP(IFERROR(MID(AE1555,1,(FIND(",",AE1555,1)-1)),AE1555),Facility_Region_Mapping,2,FALSE)</f>
        <v/>
      </c>
      <c r="AH1555" s="124" t="n"/>
      <c r="AI1555" s="124">
        <f>IF(C1555&lt;&gt;"",IF(M1555="ESM User",getInterfaceName($C1555),"NA"),"")</f>
        <v/>
      </c>
      <c r="AJ1555" s="116">
        <f>IF(Q1555&lt;&gt;"",DATE(YEAR(Q1555), MONTH(Q1555), DAY(Q1555)),"")</f>
        <v/>
      </c>
      <c r="AK1555" s="130">
        <f>IF(Q1555&lt;&gt;0,Q1555-N1555,TODAY()-N1555)</f>
        <v/>
      </c>
      <c r="AL1555" s="112">
        <f>IF(F1555="Re-assigned",0,IF(H1555="Closed",0,IF(H1555="Service Restored",0,IF(H1555="",0,1))))</f>
        <v/>
      </c>
      <c r="AM1555" s="124">
        <f>IF(AL1555=0,"",IF(AK1555&gt;20.99,"Aged","Non-Aged"))</f>
        <v/>
      </c>
      <c r="AN1555" s="112">
        <f>IF(Q1555&lt;&gt;"",MONTH(Q1555),"")</f>
        <v/>
      </c>
      <c r="AO1555" s="112">
        <f>IFERROR(VALUE(V1555),0)</f>
        <v/>
      </c>
    </row>
    <row customFormat="1" customHeight="1" ht="29.25" r="1556" s="112" spans="1:41">
      <c r="A1556" s="127" t="n"/>
      <c r="B1556" s="113" t="n"/>
      <c r="C1556" s="127" t="n"/>
      <c r="D1556" s="127" t="n"/>
      <c r="E1556" s="114">
        <f>IF(F1556 &lt;&gt; "",VLOOKUP(F1556,CategoryLookup,2,FALSE), "")</f>
        <v/>
      </c>
      <c r="F1556" s="126" t="n"/>
      <c r="G1556" s="127" t="n"/>
      <c r="H1556" s="127" t="n"/>
      <c r="I1556" s="127" t="n"/>
      <c r="J1556" s="127" t="n"/>
      <c r="K1556" s="127" t="n"/>
      <c r="L1556" s="127" t="n"/>
      <c r="M1556" s="127" t="n"/>
      <c r="N1556" s="120" t="n"/>
      <c r="O1556" s="120" t="n"/>
      <c r="P1556" s="120" t="n"/>
      <c r="Q1556" s="120" t="n"/>
      <c r="R1556" s="121" t="n"/>
      <c r="S1556" s="121" t="n"/>
      <c r="T1556" s="121" t="n"/>
      <c r="U1556" s="121" t="n"/>
      <c r="V1556" s="117">
        <f>IF(P1556="NA","NA",IF(P1556&lt;&gt;"",TEXT(P1556-N1556,"[h].mm"),""))</f>
        <v/>
      </c>
      <c r="W1556" s="118">
        <f>IF(AND(R1556="",S1556=""),"",R1556+S1556)</f>
        <v/>
      </c>
      <c r="X1556" s="116">
        <f>IF(O1556&lt;&gt;"",DATE(YEAR(O1556), MONTH(O1556), DAY(O1556)),"")</f>
        <v/>
      </c>
      <c r="Y1556" s="122" t="n"/>
      <c r="Z1556" s="123" t="n"/>
      <c r="AA1556" s="117">
        <f>IF(F1556="Re-assigned","NA",IF(W1556="","",IF(W1556&gt;=VLOOKUP(D1556,SLAMatrix,3,FALSE),"Yes",IF(W1556&lt;VLOOKUP(D1556,SLAMatrix,2,FALSE),"No","Internal"))))</f>
        <v/>
      </c>
      <c r="AB1556" s="123" t="n"/>
      <c r="AC1556" s="123" t="n"/>
      <c r="AD1556" s="119" t="n"/>
      <c r="AE1556" s="125" t="n"/>
      <c r="AF1556" s="124">
        <f>MONTH(O1556)</f>
        <v/>
      </c>
      <c r="AG1556" s="124">
        <f>VLOOKUP(IFERROR(MID(AE1556,1,(FIND(",",AE1556,1)-1)),AE1556),Facility_Region_Mapping,2,FALSE)</f>
        <v/>
      </c>
      <c r="AH1556" s="124" t="n"/>
      <c r="AI1556" s="124">
        <f>IF(C1556&lt;&gt;"",IF(M1556="ESM User",getInterfaceName($C1556),"NA"),"")</f>
        <v/>
      </c>
      <c r="AJ1556" s="116">
        <f>IF(Q1556&lt;&gt;"",DATE(YEAR(Q1556), MONTH(Q1556), DAY(Q1556)),"")</f>
        <v/>
      </c>
      <c r="AK1556" s="130">
        <f>IF(Q1556&lt;&gt;0,Q1556-N1556,TODAY()-N1556)</f>
        <v/>
      </c>
      <c r="AL1556" s="112">
        <f>IF(F1556="Re-assigned",0,IF(H1556="Closed",0,IF(H1556="Service Restored",0,IF(H1556="",0,1))))</f>
        <v/>
      </c>
      <c r="AM1556" s="124">
        <f>IF(AL1556=0,"",IF(AK1556&gt;20.99,"Aged","Non-Aged"))</f>
        <v/>
      </c>
      <c r="AN1556" s="112">
        <f>IF(Q1556&lt;&gt;"",MONTH(Q1556),"")</f>
        <v/>
      </c>
      <c r="AO1556" s="112">
        <f>IFERROR(VALUE(V1556),0)</f>
        <v/>
      </c>
    </row>
    <row customFormat="1" customHeight="1" ht="29.25" r="1557" s="112" spans="1:41">
      <c r="A1557" s="127" t="n"/>
      <c r="B1557" s="113" t="n"/>
      <c r="C1557" s="127" t="n"/>
      <c r="D1557" s="127" t="n"/>
      <c r="E1557" s="114">
        <f>IF(F1557 &lt;&gt; "",VLOOKUP(F1557,CategoryLookup,2,FALSE), "")</f>
        <v/>
      </c>
      <c r="F1557" s="126" t="n"/>
      <c r="G1557" s="127" t="n"/>
      <c r="H1557" s="127" t="n"/>
      <c r="I1557" s="127" t="n"/>
      <c r="J1557" s="127" t="n"/>
      <c r="K1557" s="127" t="n"/>
      <c r="L1557" s="127" t="n"/>
      <c r="M1557" s="127" t="n"/>
      <c r="N1557" s="120" t="n"/>
      <c r="O1557" s="120" t="n"/>
      <c r="P1557" s="120" t="n"/>
      <c r="Q1557" s="120" t="n"/>
      <c r="R1557" s="121" t="n"/>
      <c r="S1557" s="121" t="n"/>
      <c r="T1557" s="121" t="n"/>
      <c r="U1557" s="121" t="n"/>
      <c r="V1557" s="117">
        <f>IF(P1557="NA","NA",IF(P1557&lt;&gt;"",TEXT(P1557-N1557,"[h].mm"),""))</f>
        <v/>
      </c>
      <c r="W1557" s="118">
        <f>IF(AND(R1557="",S1557=""),"",R1557+S1557)</f>
        <v/>
      </c>
      <c r="X1557" s="116">
        <f>IF(O1557&lt;&gt;"",DATE(YEAR(O1557), MONTH(O1557), DAY(O1557)),"")</f>
        <v/>
      </c>
      <c r="Y1557" s="122" t="n"/>
      <c r="Z1557" s="123" t="n"/>
      <c r="AA1557" s="117">
        <f>IF(F1557="Re-assigned","NA",IF(W1557="","",IF(W1557&gt;=VLOOKUP(D1557,SLAMatrix,3,FALSE),"Yes",IF(W1557&lt;VLOOKUP(D1557,SLAMatrix,2,FALSE),"No","Internal"))))</f>
        <v/>
      </c>
      <c r="AB1557" s="123" t="n"/>
      <c r="AC1557" s="123" t="n"/>
      <c r="AD1557" s="119" t="n"/>
      <c r="AE1557" s="125" t="n"/>
      <c r="AF1557" s="124">
        <f>MONTH(O1557)</f>
        <v/>
      </c>
      <c r="AG1557" s="124">
        <f>VLOOKUP(IFERROR(MID(AE1557,1,(FIND(",",AE1557,1)-1)),AE1557),Facility_Region_Mapping,2,FALSE)</f>
        <v/>
      </c>
      <c r="AH1557" s="124" t="n"/>
      <c r="AI1557" s="124">
        <f>IF(C1557&lt;&gt;"",IF(M1557="ESM User",getInterfaceName($C1557),"NA"),"")</f>
        <v/>
      </c>
      <c r="AJ1557" s="116">
        <f>IF(Q1557&lt;&gt;"",DATE(YEAR(Q1557), MONTH(Q1557), DAY(Q1557)),"")</f>
        <v/>
      </c>
      <c r="AK1557" s="130">
        <f>IF(Q1557&lt;&gt;0,Q1557-N1557,TODAY()-N1557)</f>
        <v/>
      </c>
      <c r="AL1557" s="112">
        <f>IF(F1557="Re-assigned",0,IF(H1557="Closed",0,IF(H1557="Service Restored",0,IF(H1557="",0,1))))</f>
        <v/>
      </c>
      <c r="AM1557" s="124">
        <f>IF(AL1557=0,"",IF(AK1557&gt;20.99,"Aged","Non-Aged"))</f>
        <v/>
      </c>
      <c r="AN1557" s="112">
        <f>IF(Q1557&lt;&gt;"",MONTH(Q1557),"")</f>
        <v/>
      </c>
      <c r="AO1557" s="112">
        <f>IFERROR(VALUE(V1557),0)</f>
        <v/>
      </c>
    </row>
    <row customFormat="1" customHeight="1" ht="29.25" r="1558" s="112" spans="1:41">
      <c r="A1558" s="127" t="n"/>
      <c r="B1558" s="113" t="n"/>
      <c r="C1558" s="127" t="n"/>
      <c r="D1558" s="127" t="n"/>
      <c r="E1558" s="114">
        <f>IF(F1558 &lt;&gt; "",VLOOKUP(F1558,CategoryLookup,2,FALSE), "")</f>
        <v/>
      </c>
      <c r="F1558" s="126" t="n"/>
      <c r="G1558" s="127" t="n"/>
      <c r="H1558" s="127" t="n"/>
      <c r="I1558" s="127" t="n"/>
      <c r="J1558" s="127" t="n"/>
      <c r="K1558" s="127" t="n"/>
      <c r="L1558" s="127" t="n"/>
      <c r="M1558" s="127" t="n"/>
      <c r="N1558" s="120" t="n"/>
      <c r="O1558" s="120" t="n"/>
      <c r="P1558" s="120" t="n"/>
      <c r="Q1558" s="120" t="n"/>
      <c r="R1558" s="121" t="n"/>
      <c r="S1558" s="121" t="n"/>
      <c r="T1558" s="121" t="n"/>
      <c r="U1558" s="121" t="n"/>
      <c r="V1558" s="117">
        <f>IF(P1558="NA","NA",IF(P1558&lt;&gt;"",TEXT(P1558-N1558,"[h].mm"),""))</f>
        <v/>
      </c>
      <c r="W1558" s="118">
        <f>IF(AND(R1558="",S1558=""),"",R1558+S1558)</f>
        <v/>
      </c>
      <c r="X1558" s="116">
        <f>IF(O1558&lt;&gt;"",DATE(YEAR(O1558), MONTH(O1558), DAY(O1558)),"")</f>
        <v/>
      </c>
      <c r="Y1558" s="122" t="n"/>
      <c r="Z1558" s="123" t="n"/>
      <c r="AA1558" s="117">
        <f>IF(F1558="Re-assigned","NA",IF(W1558="","",IF(W1558&gt;=VLOOKUP(D1558,SLAMatrix,3,FALSE),"Yes",IF(W1558&lt;VLOOKUP(D1558,SLAMatrix,2,FALSE),"No","Internal"))))</f>
        <v/>
      </c>
      <c r="AB1558" s="123" t="n"/>
      <c r="AC1558" s="123" t="n"/>
      <c r="AD1558" s="119" t="n"/>
      <c r="AE1558" s="125" t="n"/>
      <c r="AF1558" s="124">
        <f>MONTH(O1558)</f>
        <v/>
      </c>
      <c r="AG1558" s="124">
        <f>VLOOKUP(IFERROR(MID(AE1558,1,(FIND(",",AE1558,1)-1)),AE1558),Facility_Region_Mapping,2,FALSE)</f>
        <v/>
      </c>
      <c r="AH1558" s="124" t="n"/>
      <c r="AI1558" s="124">
        <f>IF(C1558&lt;&gt;"",IF(M1558="ESM User",getInterfaceName($C1558),"NA"),"")</f>
        <v/>
      </c>
      <c r="AJ1558" s="116">
        <f>IF(Q1558&lt;&gt;"",DATE(YEAR(Q1558), MONTH(Q1558), DAY(Q1558)),"")</f>
        <v/>
      </c>
      <c r="AK1558" s="130">
        <f>IF(Q1558&lt;&gt;0,Q1558-N1558,TODAY()-N1558)</f>
        <v/>
      </c>
      <c r="AL1558" s="112">
        <f>IF(F1558="Re-assigned",0,IF(H1558="Closed",0,IF(H1558="Service Restored",0,IF(H1558="",0,1))))</f>
        <v/>
      </c>
      <c r="AM1558" s="124">
        <f>IF(AL1558=0,"",IF(AK1558&gt;20.99,"Aged","Non-Aged"))</f>
        <v/>
      </c>
      <c r="AN1558" s="112">
        <f>IF(Q1558&lt;&gt;"",MONTH(Q1558),"")</f>
        <v/>
      </c>
      <c r="AO1558" s="112">
        <f>IFERROR(VALUE(V1558),0)</f>
        <v/>
      </c>
    </row>
    <row customFormat="1" customHeight="1" ht="29.25" r="1559" s="112" spans="1:41">
      <c r="A1559" s="127" t="n"/>
      <c r="B1559" s="113" t="n"/>
      <c r="C1559" s="127" t="n"/>
      <c r="D1559" s="127" t="n"/>
      <c r="E1559" s="114">
        <f>IF(F1559 &lt;&gt; "",VLOOKUP(F1559,CategoryLookup,2,FALSE), "")</f>
        <v/>
      </c>
      <c r="F1559" s="126" t="n"/>
      <c r="G1559" s="127" t="n"/>
      <c r="H1559" s="127" t="n"/>
      <c r="I1559" s="127" t="n"/>
      <c r="J1559" s="127" t="n"/>
      <c r="K1559" s="127" t="n"/>
      <c r="L1559" s="127" t="n"/>
      <c r="M1559" s="127" t="n"/>
      <c r="N1559" s="120" t="n"/>
      <c r="O1559" s="120" t="n"/>
      <c r="P1559" s="120" t="n"/>
      <c r="Q1559" s="120" t="n"/>
      <c r="R1559" s="121" t="n"/>
      <c r="S1559" s="121" t="n"/>
      <c r="T1559" s="121" t="n"/>
      <c r="U1559" s="121" t="n"/>
      <c r="V1559" s="117">
        <f>IF(P1559="NA","NA",IF(P1559&lt;&gt;"",TEXT(P1559-N1559,"[h].mm"),""))</f>
        <v/>
      </c>
      <c r="W1559" s="118">
        <f>IF(AND(R1559="",S1559=""),"",R1559+S1559)</f>
        <v/>
      </c>
      <c r="X1559" s="116">
        <f>IF(O1559&lt;&gt;"",DATE(YEAR(O1559), MONTH(O1559), DAY(O1559)),"")</f>
        <v/>
      </c>
      <c r="Y1559" s="122" t="n"/>
      <c r="Z1559" s="123" t="n"/>
      <c r="AA1559" s="117">
        <f>IF(F1559="Re-assigned","NA",IF(W1559="","",IF(W1559&gt;=VLOOKUP(D1559,SLAMatrix,3,FALSE),"Yes",IF(W1559&lt;VLOOKUP(D1559,SLAMatrix,2,FALSE),"No","Internal"))))</f>
        <v/>
      </c>
      <c r="AB1559" s="123" t="n"/>
      <c r="AC1559" s="123" t="n"/>
      <c r="AD1559" s="119" t="n"/>
      <c r="AE1559" s="125" t="n"/>
      <c r="AF1559" s="124">
        <f>MONTH(O1559)</f>
        <v/>
      </c>
      <c r="AG1559" s="124">
        <f>VLOOKUP(IFERROR(MID(AE1559,1,(FIND(",",AE1559,1)-1)),AE1559),Facility_Region_Mapping,2,FALSE)</f>
        <v/>
      </c>
      <c r="AH1559" s="124" t="n"/>
      <c r="AI1559" s="124">
        <f>IF(C1559&lt;&gt;"",IF(M1559="ESM User",getInterfaceName($C1559),"NA"),"")</f>
        <v/>
      </c>
      <c r="AJ1559" s="116">
        <f>IF(Q1559&lt;&gt;"",DATE(YEAR(Q1559), MONTH(Q1559), DAY(Q1559)),"")</f>
        <v/>
      </c>
      <c r="AK1559" s="130">
        <f>IF(Q1559&lt;&gt;0,Q1559-N1559,TODAY()-N1559)</f>
        <v/>
      </c>
      <c r="AL1559" s="112">
        <f>IF(F1559="Re-assigned",0,IF(H1559="Closed",0,IF(H1559="Service Restored",0,IF(H1559="",0,1))))</f>
        <v/>
      </c>
      <c r="AM1559" s="124">
        <f>IF(AL1559=0,"",IF(AK1559&gt;20.99,"Aged","Non-Aged"))</f>
        <v/>
      </c>
      <c r="AN1559" s="112">
        <f>IF(Q1559&lt;&gt;"",MONTH(Q1559),"")</f>
        <v/>
      </c>
      <c r="AO1559" s="112">
        <f>IFERROR(VALUE(V1559),0)</f>
        <v/>
      </c>
    </row>
    <row customFormat="1" customHeight="1" ht="29.25" r="1560" s="112" spans="1:41">
      <c r="A1560" s="127" t="n"/>
      <c r="B1560" s="113" t="n"/>
      <c r="C1560" s="127" t="n"/>
      <c r="D1560" s="127" t="n"/>
      <c r="E1560" s="114">
        <f>IF(F1560 &lt;&gt; "",VLOOKUP(F1560,CategoryLookup,2,FALSE), "")</f>
        <v/>
      </c>
      <c r="F1560" s="126" t="n"/>
      <c r="G1560" s="127" t="n"/>
      <c r="H1560" s="127" t="n"/>
      <c r="I1560" s="127" t="n"/>
      <c r="J1560" s="127" t="n"/>
      <c r="K1560" s="127" t="n"/>
      <c r="L1560" s="127" t="n"/>
      <c r="M1560" s="127" t="n"/>
      <c r="N1560" s="120" t="n"/>
      <c r="O1560" s="120" t="n"/>
      <c r="P1560" s="120" t="n"/>
      <c r="Q1560" s="120" t="n"/>
      <c r="R1560" s="121" t="n"/>
      <c r="S1560" s="121" t="n"/>
      <c r="T1560" s="121" t="n"/>
      <c r="U1560" s="121" t="n"/>
      <c r="V1560" s="117">
        <f>IF(P1560="NA","NA",IF(P1560&lt;&gt;"",TEXT(P1560-N1560,"[h].mm"),""))</f>
        <v/>
      </c>
      <c r="W1560" s="118">
        <f>IF(AND(R1560="",S1560=""),"",R1560+S1560)</f>
        <v/>
      </c>
      <c r="X1560" s="116">
        <f>IF(O1560&lt;&gt;"",DATE(YEAR(O1560), MONTH(O1560), DAY(O1560)),"")</f>
        <v/>
      </c>
      <c r="Y1560" s="122" t="n"/>
      <c r="Z1560" s="123" t="n"/>
      <c r="AA1560" s="117">
        <f>IF(F1560="Re-assigned","NA",IF(W1560="","",IF(W1560&gt;=VLOOKUP(D1560,SLAMatrix,3,FALSE),"Yes",IF(W1560&lt;VLOOKUP(D1560,SLAMatrix,2,FALSE),"No","Internal"))))</f>
        <v/>
      </c>
      <c r="AB1560" s="123" t="n"/>
      <c r="AC1560" s="123" t="n"/>
      <c r="AD1560" s="119" t="n"/>
      <c r="AE1560" s="125" t="n"/>
      <c r="AF1560" s="124">
        <f>MONTH(O1560)</f>
        <v/>
      </c>
      <c r="AG1560" s="124">
        <f>VLOOKUP(IFERROR(MID(AE1560,1,(FIND(",",AE1560,1)-1)),AE1560),Facility_Region_Mapping,2,FALSE)</f>
        <v/>
      </c>
      <c r="AH1560" s="124" t="n"/>
      <c r="AI1560" s="124">
        <f>IF(C1560&lt;&gt;"",IF(M1560="ESM User",getInterfaceName($C1560),"NA"),"")</f>
        <v/>
      </c>
      <c r="AJ1560" s="116">
        <f>IF(Q1560&lt;&gt;"",DATE(YEAR(Q1560), MONTH(Q1560), DAY(Q1560)),"")</f>
        <v/>
      </c>
      <c r="AK1560" s="130">
        <f>IF(Q1560&lt;&gt;0,Q1560-N1560,TODAY()-N1560)</f>
        <v/>
      </c>
      <c r="AL1560" s="112">
        <f>IF(F1560="Re-assigned",0,IF(H1560="Closed",0,IF(H1560="Service Restored",0,IF(H1560="",0,1))))</f>
        <v/>
      </c>
      <c r="AM1560" s="124">
        <f>IF(AL1560=0,"",IF(AK1560&gt;20.99,"Aged","Non-Aged"))</f>
        <v/>
      </c>
      <c r="AN1560" s="112">
        <f>IF(Q1560&lt;&gt;"",MONTH(Q1560),"")</f>
        <v/>
      </c>
      <c r="AO1560" s="112">
        <f>IFERROR(VALUE(V1560),0)</f>
        <v/>
      </c>
    </row>
    <row customFormat="1" customHeight="1" ht="29.25" r="1561" s="112" spans="1:41">
      <c r="A1561" s="127" t="n"/>
      <c r="B1561" s="113" t="n"/>
      <c r="C1561" s="127" t="n"/>
      <c r="D1561" s="127" t="n"/>
      <c r="E1561" s="114">
        <f>IF(F1561 &lt;&gt; "",VLOOKUP(F1561,CategoryLookup,2,FALSE), "")</f>
        <v/>
      </c>
      <c r="F1561" s="126" t="n"/>
      <c r="G1561" s="127" t="n"/>
      <c r="H1561" s="127" t="n"/>
      <c r="I1561" s="127" t="n"/>
      <c r="J1561" s="127" t="n"/>
      <c r="K1561" s="127" t="n"/>
      <c r="L1561" s="127" t="n"/>
      <c r="M1561" s="127" t="n"/>
      <c r="N1561" s="120" t="n"/>
      <c r="O1561" s="120" t="n"/>
      <c r="P1561" s="120" t="n"/>
      <c r="Q1561" s="120" t="n"/>
      <c r="R1561" s="121" t="n"/>
      <c r="S1561" s="121" t="n"/>
      <c r="T1561" s="121" t="n"/>
      <c r="U1561" s="121" t="n"/>
      <c r="V1561" s="117">
        <f>IF(P1561="NA","NA",IF(P1561&lt;&gt;"",TEXT(P1561-N1561,"[h].mm"),""))</f>
        <v/>
      </c>
      <c r="W1561" s="118">
        <f>IF(AND(R1561="",S1561=""),"",R1561+S1561)</f>
        <v/>
      </c>
      <c r="X1561" s="116">
        <f>IF(O1561&lt;&gt;"",DATE(YEAR(O1561), MONTH(O1561), DAY(O1561)),"")</f>
        <v/>
      </c>
      <c r="Y1561" s="122" t="n"/>
      <c r="Z1561" s="123" t="n"/>
      <c r="AA1561" s="117">
        <f>IF(F1561="Re-assigned","NA",IF(W1561="","",IF(W1561&gt;=VLOOKUP(D1561,SLAMatrix,3,FALSE),"Yes",IF(W1561&lt;VLOOKUP(D1561,SLAMatrix,2,FALSE),"No","Internal"))))</f>
        <v/>
      </c>
      <c r="AB1561" s="123" t="n"/>
      <c r="AC1561" s="123" t="n"/>
      <c r="AD1561" s="119" t="n"/>
      <c r="AE1561" s="125" t="n"/>
      <c r="AF1561" s="124">
        <f>MONTH(O1561)</f>
        <v/>
      </c>
      <c r="AG1561" s="124">
        <f>VLOOKUP(IFERROR(MID(AE1561,1,(FIND(",",AE1561,1)-1)),AE1561),Facility_Region_Mapping,2,FALSE)</f>
        <v/>
      </c>
      <c r="AH1561" s="124" t="n"/>
      <c r="AI1561" s="124">
        <f>IF(C1561&lt;&gt;"",IF(M1561="ESM User",getInterfaceName($C1561),"NA"),"")</f>
        <v/>
      </c>
      <c r="AJ1561" s="116">
        <f>IF(Q1561&lt;&gt;"",DATE(YEAR(Q1561), MONTH(Q1561), DAY(Q1561)),"")</f>
        <v/>
      </c>
      <c r="AK1561" s="130">
        <f>IF(Q1561&lt;&gt;0,Q1561-N1561,TODAY()-N1561)</f>
        <v/>
      </c>
      <c r="AL1561" s="112">
        <f>IF(F1561="Re-assigned",0,IF(H1561="Closed",0,IF(H1561="Service Restored",0,IF(H1561="",0,1))))</f>
        <v/>
      </c>
      <c r="AM1561" s="124">
        <f>IF(AL1561=0,"",IF(AK1561&gt;20.99,"Aged","Non-Aged"))</f>
        <v/>
      </c>
      <c r="AN1561" s="112">
        <f>IF(Q1561&lt;&gt;"",MONTH(Q1561),"")</f>
        <v/>
      </c>
      <c r="AO1561" s="112">
        <f>IFERROR(VALUE(V1561),0)</f>
        <v/>
      </c>
    </row>
    <row customFormat="1" customHeight="1" ht="29.25" r="1562" s="112" spans="1:41">
      <c r="A1562" s="127" t="n"/>
      <c r="B1562" s="113" t="n"/>
      <c r="C1562" s="127" t="n"/>
      <c r="D1562" s="127" t="n"/>
      <c r="E1562" s="114">
        <f>IF(F1562 &lt;&gt; "",VLOOKUP(F1562,CategoryLookup,2,FALSE), "")</f>
        <v/>
      </c>
      <c r="F1562" s="126" t="n"/>
      <c r="G1562" s="127" t="n"/>
      <c r="H1562" s="127" t="n"/>
      <c r="I1562" s="127" t="n"/>
      <c r="J1562" s="127" t="n"/>
      <c r="K1562" s="127" t="n"/>
      <c r="L1562" s="127" t="n"/>
      <c r="M1562" s="127" t="n"/>
      <c r="N1562" s="120" t="n"/>
      <c r="O1562" s="120" t="n"/>
      <c r="P1562" s="120" t="n"/>
      <c r="Q1562" s="120" t="n"/>
      <c r="R1562" s="121" t="n"/>
      <c r="S1562" s="121" t="n"/>
      <c r="T1562" s="121" t="n"/>
      <c r="U1562" s="121" t="n"/>
      <c r="V1562" s="117">
        <f>IF(P1562="NA","NA",IF(P1562&lt;&gt;"",TEXT(P1562-N1562,"[h].mm"),""))</f>
        <v/>
      </c>
      <c r="W1562" s="118">
        <f>IF(AND(R1562="",S1562=""),"",R1562+S1562)</f>
        <v/>
      </c>
      <c r="X1562" s="116">
        <f>IF(O1562&lt;&gt;"",DATE(YEAR(O1562), MONTH(O1562), DAY(O1562)),"")</f>
        <v/>
      </c>
      <c r="Y1562" s="122" t="n"/>
      <c r="Z1562" s="123" t="n"/>
      <c r="AA1562" s="117">
        <f>IF(F1562="Re-assigned","NA",IF(W1562="","",IF(W1562&gt;=VLOOKUP(D1562,SLAMatrix,3,FALSE),"Yes",IF(W1562&lt;VLOOKUP(D1562,SLAMatrix,2,FALSE),"No","Internal"))))</f>
        <v/>
      </c>
      <c r="AB1562" s="123" t="n"/>
      <c r="AC1562" s="123" t="n"/>
      <c r="AD1562" s="119" t="n"/>
      <c r="AE1562" s="125" t="n"/>
      <c r="AF1562" s="124">
        <f>MONTH(O1562)</f>
        <v/>
      </c>
      <c r="AG1562" s="124">
        <f>VLOOKUP(IFERROR(MID(AE1562,1,(FIND(",",AE1562,1)-1)),AE1562),Facility_Region_Mapping,2,FALSE)</f>
        <v/>
      </c>
      <c r="AH1562" s="124" t="n"/>
      <c r="AI1562" s="124">
        <f>IF(C1562&lt;&gt;"",IF(M1562="ESM User",getInterfaceName($C1562),"NA"),"")</f>
        <v/>
      </c>
      <c r="AJ1562" s="116">
        <f>IF(Q1562&lt;&gt;"",DATE(YEAR(Q1562), MONTH(Q1562), DAY(Q1562)),"")</f>
        <v/>
      </c>
      <c r="AK1562" s="130">
        <f>IF(Q1562&lt;&gt;0,Q1562-N1562,TODAY()-N1562)</f>
        <v/>
      </c>
      <c r="AL1562" s="112">
        <f>IF(F1562="Re-assigned",0,IF(H1562="Closed",0,IF(H1562="Service Restored",0,IF(H1562="",0,1))))</f>
        <v/>
      </c>
      <c r="AM1562" s="124">
        <f>IF(AL1562=0,"",IF(AK1562&gt;20.99,"Aged","Non-Aged"))</f>
        <v/>
      </c>
      <c r="AN1562" s="112">
        <f>IF(Q1562&lt;&gt;"",MONTH(Q1562),"")</f>
        <v/>
      </c>
      <c r="AO1562" s="112">
        <f>IFERROR(VALUE(V1562),0)</f>
        <v/>
      </c>
    </row>
    <row customFormat="1" customHeight="1" ht="29.25" r="1563" s="112" spans="1:41">
      <c r="A1563" s="127" t="n"/>
      <c r="B1563" s="113" t="n"/>
      <c r="C1563" s="127" t="n"/>
      <c r="D1563" s="127" t="n"/>
      <c r="E1563" s="114">
        <f>IF(F1563 &lt;&gt; "",VLOOKUP(F1563,CategoryLookup,2,FALSE), "")</f>
        <v/>
      </c>
      <c r="F1563" s="126" t="n"/>
      <c r="G1563" s="127" t="n"/>
      <c r="H1563" s="127" t="n"/>
      <c r="I1563" s="127" t="n"/>
      <c r="J1563" s="127" t="n"/>
      <c r="K1563" s="127" t="n"/>
      <c r="L1563" s="127" t="n"/>
      <c r="M1563" s="127" t="n"/>
      <c r="N1563" s="120" t="n"/>
      <c r="O1563" s="120" t="n"/>
      <c r="P1563" s="120" t="n"/>
      <c r="Q1563" s="120" t="n"/>
      <c r="R1563" s="121" t="n"/>
      <c r="S1563" s="121" t="n"/>
      <c r="T1563" s="121" t="n"/>
      <c r="U1563" s="121" t="n"/>
      <c r="V1563" s="117">
        <f>IF(P1563="NA","NA",IF(P1563&lt;&gt;"",TEXT(P1563-N1563,"[h].mm"),""))</f>
        <v/>
      </c>
      <c r="W1563" s="118">
        <f>IF(AND(R1563="",S1563=""),"",R1563+S1563)</f>
        <v/>
      </c>
      <c r="X1563" s="116">
        <f>IF(O1563&lt;&gt;"",DATE(YEAR(O1563), MONTH(O1563), DAY(O1563)),"")</f>
        <v/>
      </c>
      <c r="Y1563" s="122" t="n"/>
      <c r="Z1563" s="123" t="n"/>
      <c r="AA1563" s="117">
        <f>IF(F1563="Re-assigned","NA",IF(W1563="","",IF(W1563&gt;=VLOOKUP(D1563,SLAMatrix,3,FALSE),"Yes",IF(W1563&lt;VLOOKUP(D1563,SLAMatrix,2,FALSE),"No","Internal"))))</f>
        <v/>
      </c>
      <c r="AB1563" s="123" t="n"/>
      <c r="AC1563" s="123" t="n"/>
      <c r="AD1563" s="119" t="n"/>
      <c r="AE1563" s="125" t="n"/>
      <c r="AF1563" s="124">
        <f>MONTH(O1563)</f>
        <v/>
      </c>
      <c r="AG1563" s="124">
        <f>VLOOKUP(IFERROR(MID(AE1563,1,(FIND(",",AE1563,1)-1)),AE1563),Facility_Region_Mapping,2,FALSE)</f>
        <v/>
      </c>
      <c r="AH1563" s="124" t="n"/>
      <c r="AI1563" s="124">
        <f>IF(C1563&lt;&gt;"",IF(M1563="ESM User",getInterfaceName($C1563),"NA"),"")</f>
        <v/>
      </c>
      <c r="AJ1563" s="116">
        <f>IF(Q1563&lt;&gt;"",DATE(YEAR(Q1563), MONTH(Q1563), DAY(Q1563)),"")</f>
        <v/>
      </c>
      <c r="AK1563" s="130">
        <f>IF(Q1563&lt;&gt;0,Q1563-N1563,TODAY()-N1563)</f>
        <v/>
      </c>
      <c r="AL1563" s="112">
        <f>IF(F1563="Re-assigned",0,IF(H1563="Closed",0,IF(H1563="Service Restored",0,IF(H1563="",0,1))))</f>
        <v/>
      </c>
      <c r="AM1563" s="124">
        <f>IF(AL1563=0,"",IF(AK1563&gt;20.99,"Aged","Non-Aged"))</f>
        <v/>
      </c>
      <c r="AN1563" s="112">
        <f>IF(Q1563&lt;&gt;"",MONTH(Q1563),"")</f>
        <v/>
      </c>
      <c r="AO1563" s="112">
        <f>IFERROR(VALUE(V1563),0)</f>
        <v/>
      </c>
    </row>
    <row customFormat="1" customHeight="1" ht="29.25" r="1564" s="112" spans="1:41">
      <c r="A1564" s="127" t="n"/>
      <c r="B1564" s="113" t="n"/>
      <c r="C1564" s="127" t="n"/>
      <c r="D1564" s="127" t="n"/>
      <c r="E1564" s="114">
        <f>IF(F1564 &lt;&gt; "",VLOOKUP(F1564,CategoryLookup,2,FALSE), "")</f>
        <v/>
      </c>
      <c r="F1564" s="126" t="n"/>
      <c r="G1564" s="127" t="n"/>
      <c r="H1564" s="127" t="n"/>
      <c r="I1564" s="127" t="n"/>
      <c r="J1564" s="127" t="n"/>
      <c r="K1564" s="127" t="n"/>
      <c r="L1564" s="127" t="n"/>
      <c r="M1564" s="127" t="n"/>
      <c r="N1564" s="120" t="n"/>
      <c r="O1564" s="120" t="n"/>
      <c r="P1564" s="120" t="n"/>
      <c r="Q1564" s="120" t="n"/>
      <c r="R1564" s="121" t="n"/>
      <c r="S1564" s="121" t="n"/>
      <c r="T1564" s="121" t="n"/>
      <c r="U1564" s="121" t="n"/>
      <c r="V1564" s="117">
        <f>IF(P1564="NA","NA",IF(P1564&lt;&gt;"",TEXT(P1564-N1564,"[h].mm"),""))</f>
        <v/>
      </c>
      <c r="W1564" s="118">
        <f>IF(AND(R1564="",S1564=""),"",R1564+S1564)</f>
        <v/>
      </c>
      <c r="X1564" s="116">
        <f>IF(O1564&lt;&gt;"",DATE(YEAR(O1564), MONTH(O1564), DAY(O1564)),"")</f>
        <v/>
      </c>
      <c r="Y1564" s="122" t="n"/>
      <c r="Z1564" s="123" t="n"/>
      <c r="AA1564" s="117">
        <f>IF(F1564="Re-assigned","NA",IF(W1564="","",IF(W1564&gt;=VLOOKUP(D1564,SLAMatrix,3,FALSE),"Yes",IF(W1564&lt;VLOOKUP(D1564,SLAMatrix,2,FALSE),"No","Internal"))))</f>
        <v/>
      </c>
      <c r="AB1564" s="123" t="n"/>
      <c r="AC1564" s="123" t="n"/>
      <c r="AD1564" s="119" t="n"/>
      <c r="AE1564" s="125" t="n"/>
      <c r="AF1564" s="124">
        <f>MONTH(O1564)</f>
        <v/>
      </c>
      <c r="AG1564" s="124">
        <f>VLOOKUP(IFERROR(MID(AE1564,1,(FIND(",",AE1564,1)-1)),AE1564),Facility_Region_Mapping,2,FALSE)</f>
        <v/>
      </c>
      <c r="AH1564" s="124" t="n"/>
      <c r="AI1564" s="124">
        <f>IF(C1564&lt;&gt;"",IF(M1564="ESM User",getInterfaceName($C1564),"NA"),"")</f>
        <v/>
      </c>
      <c r="AJ1564" s="116">
        <f>IF(Q1564&lt;&gt;"",DATE(YEAR(Q1564), MONTH(Q1564), DAY(Q1564)),"")</f>
        <v/>
      </c>
      <c r="AK1564" s="130">
        <f>IF(Q1564&lt;&gt;0,Q1564-N1564,TODAY()-N1564)</f>
        <v/>
      </c>
      <c r="AL1564" s="112">
        <f>IF(F1564="Re-assigned",0,IF(H1564="Closed",0,IF(H1564="Service Restored",0,IF(H1564="",0,1))))</f>
        <v/>
      </c>
      <c r="AM1564" s="124">
        <f>IF(AL1564=0,"",IF(AK1564&gt;20.99,"Aged","Non-Aged"))</f>
        <v/>
      </c>
      <c r="AN1564" s="112">
        <f>IF(Q1564&lt;&gt;"",MONTH(Q1564),"")</f>
        <v/>
      </c>
      <c r="AO1564" s="112">
        <f>IFERROR(VALUE(V1564),0)</f>
        <v/>
      </c>
    </row>
    <row customFormat="1" customHeight="1" ht="29.25" r="1565" s="112" spans="1:41">
      <c r="A1565" s="127" t="n"/>
      <c r="B1565" s="113" t="n"/>
      <c r="C1565" s="127" t="n"/>
      <c r="D1565" s="127" t="n"/>
      <c r="E1565" s="114">
        <f>IF(F1565 &lt;&gt; "",VLOOKUP(F1565,CategoryLookup,2,FALSE), "")</f>
        <v/>
      </c>
      <c r="F1565" s="126" t="n"/>
      <c r="G1565" s="127" t="n"/>
      <c r="H1565" s="127" t="n"/>
      <c r="I1565" s="127" t="n"/>
      <c r="J1565" s="127" t="n"/>
      <c r="K1565" s="127" t="n"/>
      <c r="L1565" s="127" t="n"/>
      <c r="M1565" s="127" t="n"/>
      <c r="N1565" s="120" t="n"/>
      <c r="O1565" s="120" t="n"/>
      <c r="P1565" s="120" t="n"/>
      <c r="Q1565" s="120" t="n"/>
      <c r="R1565" s="121" t="n"/>
      <c r="S1565" s="121" t="n"/>
      <c r="T1565" s="121" t="n"/>
      <c r="U1565" s="121" t="n"/>
      <c r="V1565" s="117">
        <f>IF(P1565="NA","NA",IF(P1565&lt;&gt;"",TEXT(P1565-N1565,"[h].mm"),""))</f>
        <v/>
      </c>
      <c r="W1565" s="118">
        <f>IF(AND(R1565="",S1565=""),"",R1565+S1565)</f>
        <v/>
      </c>
      <c r="X1565" s="116">
        <f>IF(O1565&lt;&gt;"",DATE(YEAR(O1565), MONTH(O1565), DAY(O1565)),"")</f>
        <v/>
      </c>
      <c r="Y1565" s="122" t="n"/>
      <c r="Z1565" s="123" t="n"/>
      <c r="AA1565" s="117">
        <f>IF(F1565="Re-assigned","NA",IF(W1565="","",IF(W1565&gt;=VLOOKUP(D1565,SLAMatrix,3,FALSE),"Yes",IF(W1565&lt;VLOOKUP(D1565,SLAMatrix,2,FALSE),"No","Internal"))))</f>
        <v/>
      </c>
      <c r="AB1565" s="123" t="n"/>
      <c r="AC1565" s="123" t="n"/>
      <c r="AD1565" s="119" t="n"/>
      <c r="AE1565" s="125" t="n"/>
      <c r="AF1565" s="124">
        <f>MONTH(O1565)</f>
        <v/>
      </c>
      <c r="AG1565" s="124">
        <f>VLOOKUP(IFERROR(MID(AE1565,1,(FIND(",",AE1565,1)-1)),AE1565),Facility_Region_Mapping,2,FALSE)</f>
        <v/>
      </c>
      <c r="AH1565" s="124" t="n"/>
      <c r="AI1565" s="124">
        <f>IF(C1565&lt;&gt;"",IF(M1565="ESM User",getInterfaceName($C1565),"NA"),"")</f>
        <v/>
      </c>
      <c r="AJ1565" s="116">
        <f>IF(Q1565&lt;&gt;"",DATE(YEAR(Q1565), MONTH(Q1565), DAY(Q1565)),"")</f>
        <v/>
      </c>
      <c r="AK1565" s="130">
        <f>IF(Q1565&lt;&gt;0,Q1565-N1565,TODAY()-N1565)</f>
        <v/>
      </c>
      <c r="AL1565" s="112">
        <f>IF(F1565="Re-assigned",0,IF(H1565="Closed",0,IF(H1565="Service Restored",0,IF(H1565="",0,1))))</f>
        <v/>
      </c>
      <c r="AM1565" s="124">
        <f>IF(AL1565=0,"",IF(AK1565&gt;20.99,"Aged","Non-Aged"))</f>
        <v/>
      </c>
      <c r="AN1565" s="112">
        <f>IF(Q1565&lt;&gt;"",MONTH(Q1565),"")</f>
        <v/>
      </c>
      <c r="AO1565" s="112">
        <f>IFERROR(VALUE(V1565),0)</f>
        <v/>
      </c>
    </row>
    <row customFormat="1" customHeight="1" ht="29.25" r="1566" s="112" spans="1:41">
      <c r="A1566" s="127" t="n"/>
      <c r="B1566" s="113" t="n"/>
      <c r="C1566" s="127" t="n"/>
      <c r="D1566" s="127" t="n"/>
      <c r="E1566" s="114">
        <f>IF(F1566 &lt;&gt; "",VLOOKUP(F1566,CategoryLookup,2,FALSE), "")</f>
        <v/>
      </c>
      <c r="F1566" s="126" t="n"/>
      <c r="G1566" s="127" t="n"/>
      <c r="H1566" s="127" t="n"/>
      <c r="I1566" s="127" t="n"/>
      <c r="J1566" s="127" t="n"/>
      <c r="K1566" s="127" t="n"/>
      <c r="L1566" s="127" t="n"/>
      <c r="M1566" s="127" t="n"/>
      <c r="N1566" s="120" t="n"/>
      <c r="O1566" s="120" t="n"/>
      <c r="P1566" s="120" t="n"/>
      <c r="Q1566" s="120" t="n"/>
      <c r="R1566" s="121" t="n"/>
      <c r="S1566" s="121" t="n"/>
      <c r="T1566" s="121" t="n"/>
      <c r="U1566" s="121" t="n"/>
      <c r="V1566" s="117">
        <f>IF(P1566="NA","NA",IF(P1566&lt;&gt;"",TEXT(P1566-N1566,"[h].mm"),""))</f>
        <v/>
      </c>
      <c r="W1566" s="118">
        <f>IF(AND(R1566="",S1566=""),"",R1566+S1566)</f>
        <v/>
      </c>
      <c r="X1566" s="116">
        <f>IF(O1566&lt;&gt;"",DATE(YEAR(O1566), MONTH(O1566), DAY(O1566)),"")</f>
        <v/>
      </c>
      <c r="Y1566" s="122" t="n"/>
      <c r="Z1566" s="123" t="n"/>
      <c r="AA1566" s="117">
        <f>IF(F1566="Re-assigned","NA",IF(W1566="","",IF(W1566&gt;=VLOOKUP(D1566,SLAMatrix,3,FALSE),"Yes",IF(W1566&lt;VLOOKUP(D1566,SLAMatrix,2,FALSE),"No","Internal"))))</f>
        <v/>
      </c>
      <c r="AB1566" s="123" t="n"/>
      <c r="AC1566" s="123" t="n"/>
      <c r="AD1566" s="119" t="n"/>
      <c r="AE1566" s="125" t="n"/>
      <c r="AF1566" s="124">
        <f>MONTH(O1566)</f>
        <v/>
      </c>
      <c r="AG1566" s="124">
        <f>VLOOKUP(IFERROR(MID(AE1566,1,(FIND(",",AE1566,1)-1)),AE1566),Facility_Region_Mapping,2,FALSE)</f>
        <v/>
      </c>
      <c r="AH1566" s="124" t="n"/>
      <c r="AI1566" s="124">
        <f>IF(C1566&lt;&gt;"",IF(M1566="ESM User",getInterfaceName($C1566),"NA"),"")</f>
        <v/>
      </c>
      <c r="AJ1566" s="116">
        <f>IF(Q1566&lt;&gt;"",DATE(YEAR(Q1566), MONTH(Q1566), DAY(Q1566)),"")</f>
        <v/>
      </c>
      <c r="AK1566" s="130">
        <f>IF(Q1566&lt;&gt;0,Q1566-N1566,TODAY()-N1566)</f>
        <v/>
      </c>
      <c r="AL1566" s="112">
        <f>IF(F1566="Re-assigned",0,IF(H1566="Closed",0,IF(H1566="Service Restored",0,IF(H1566="",0,1))))</f>
        <v/>
      </c>
      <c r="AM1566" s="124">
        <f>IF(AL1566=0,"",IF(AK1566&gt;20.99,"Aged","Non-Aged"))</f>
        <v/>
      </c>
      <c r="AN1566" s="112">
        <f>IF(Q1566&lt;&gt;"",MONTH(Q1566),"")</f>
        <v/>
      </c>
      <c r="AO1566" s="112">
        <f>IFERROR(VALUE(V1566),0)</f>
        <v/>
      </c>
    </row>
    <row customFormat="1" customHeight="1" ht="29.25" r="1567" s="112" spans="1:41">
      <c r="A1567" s="127" t="n"/>
      <c r="B1567" s="113" t="n"/>
      <c r="C1567" s="127" t="n"/>
      <c r="D1567" s="127" t="n"/>
      <c r="E1567" s="114">
        <f>IF(F1567 &lt;&gt; "",VLOOKUP(F1567,CategoryLookup,2,FALSE), "")</f>
        <v/>
      </c>
      <c r="F1567" s="126" t="n"/>
      <c r="G1567" s="127" t="n"/>
      <c r="H1567" s="127" t="n"/>
      <c r="I1567" s="127" t="n"/>
      <c r="J1567" s="127" t="n"/>
      <c r="K1567" s="127" t="n"/>
      <c r="L1567" s="127" t="n"/>
      <c r="M1567" s="127" t="n"/>
      <c r="N1567" s="120" t="n"/>
      <c r="O1567" s="120" t="n"/>
      <c r="P1567" s="120" t="n"/>
      <c r="Q1567" s="120" t="n"/>
      <c r="R1567" s="121" t="n"/>
      <c r="S1567" s="121" t="n"/>
      <c r="T1567" s="121" t="n"/>
      <c r="U1567" s="121" t="n"/>
      <c r="V1567" s="117">
        <f>IF(P1567="NA","NA",IF(P1567&lt;&gt;"",TEXT(P1567-N1567,"[h].mm"),""))</f>
        <v/>
      </c>
      <c r="W1567" s="118">
        <f>IF(AND(R1567="",S1567=""),"",R1567+S1567)</f>
        <v/>
      </c>
      <c r="X1567" s="116">
        <f>IF(O1567&lt;&gt;"",DATE(YEAR(O1567), MONTH(O1567), DAY(O1567)),"")</f>
        <v/>
      </c>
      <c r="Y1567" s="122" t="n"/>
      <c r="Z1567" s="123" t="n"/>
      <c r="AA1567" s="117">
        <f>IF(F1567="Re-assigned","NA",IF(W1567="","",IF(W1567&gt;=VLOOKUP(D1567,SLAMatrix,3,FALSE),"Yes",IF(W1567&lt;VLOOKUP(D1567,SLAMatrix,2,FALSE),"No","Internal"))))</f>
        <v/>
      </c>
      <c r="AB1567" s="123" t="n"/>
      <c r="AC1567" s="123" t="n"/>
      <c r="AD1567" s="119" t="n"/>
      <c r="AE1567" s="125" t="n"/>
      <c r="AF1567" s="124">
        <f>MONTH(O1567)</f>
        <v/>
      </c>
      <c r="AG1567" s="124">
        <f>VLOOKUP(IFERROR(MID(AE1567,1,(FIND(",",AE1567,1)-1)),AE1567),Facility_Region_Mapping,2,FALSE)</f>
        <v/>
      </c>
      <c r="AH1567" s="124" t="n"/>
      <c r="AI1567" s="124">
        <f>IF(C1567&lt;&gt;"",IF(M1567="ESM User",getInterfaceName($C1567),"NA"),"")</f>
        <v/>
      </c>
      <c r="AJ1567" s="116">
        <f>IF(Q1567&lt;&gt;"",DATE(YEAR(Q1567), MONTH(Q1567), DAY(Q1567)),"")</f>
        <v/>
      </c>
      <c r="AK1567" s="130">
        <f>IF(Q1567&lt;&gt;0,Q1567-N1567,TODAY()-N1567)</f>
        <v/>
      </c>
      <c r="AL1567" s="112">
        <f>IF(F1567="Re-assigned",0,IF(H1567="Closed",0,IF(H1567="Service Restored",0,IF(H1567="",0,1))))</f>
        <v/>
      </c>
      <c r="AM1567" s="124">
        <f>IF(AL1567=0,"",IF(AK1567&gt;20.99,"Aged","Non-Aged"))</f>
        <v/>
      </c>
      <c r="AN1567" s="112">
        <f>IF(Q1567&lt;&gt;"",MONTH(Q1567),"")</f>
        <v/>
      </c>
      <c r="AO1567" s="112">
        <f>IFERROR(VALUE(V1567),0)</f>
        <v/>
      </c>
    </row>
    <row customFormat="1" customHeight="1" ht="29.25" r="1568" s="112" spans="1:41">
      <c r="A1568" s="127" t="n"/>
      <c r="B1568" s="113" t="n"/>
      <c r="C1568" s="127" t="n"/>
      <c r="D1568" s="127" t="n"/>
      <c r="E1568" s="114">
        <f>IF(F1568 &lt;&gt; "",VLOOKUP(F1568,CategoryLookup,2,FALSE), "")</f>
        <v/>
      </c>
      <c r="F1568" s="126" t="n"/>
      <c r="G1568" s="127" t="n"/>
      <c r="H1568" s="127" t="n"/>
      <c r="I1568" s="127" t="n"/>
      <c r="J1568" s="127" t="n"/>
      <c r="K1568" s="127" t="n"/>
      <c r="L1568" s="127" t="n"/>
      <c r="M1568" s="127" t="n"/>
      <c r="N1568" s="120" t="n"/>
      <c r="O1568" s="120" t="n"/>
      <c r="P1568" s="120" t="n"/>
      <c r="Q1568" s="120" t="n"/>
      <c r="R1568" s="121" t="n"/>
      <c r="S1568" s="121" t="n"/>
      <c r="T1568" s="121" t="n"/>
      <c r="U1568" s="121" t="n"/>
      <c r="V1568" s="117">
        <f>IF(P1568="NA","NA",IF(P1568&lt;&gt;"",TEXT(P1568-N1568,"[h].mm"),""))</f>
        <v/>
      </c>
      <c r="W1568" s="118">
        <f>IF(AND(R1568="",S1568=""),"",R1568+S1568)</f>
        <v/>
      </c>
      <c r="X1568" s="116">
        <f>IF(O1568&lt;&gt;"",DATE(YEAR(O1568), MONTH(O1568), DAY(O1568)),"")</f>
        <v/>
      </c>
      <c r="Y1568" s="122" t="n"/>
      <c r="Z1568" s="123" t="n"/>
      <c r="AA1568" s="117">
        <f>IF(F1568="Re-assigned","NA",IF(W1568="","",IF(W1568&gt;=VLOOKUP(D1568,SLAMatrix,3,FALSE),"Yes",IF(W1568&lt;VLOOKUP(D1568,SLAMatrix,2,FALSE),"No","Internal"))))</f>
        <v/>
      </c>
      <c r="AB1568" s="123" t="n"/>
      <c r="AC1568" s="123" t="n"/>
      <c r="AD1568" s="119" t="n"/>
      <c r="AE1568" s="125" t="n"/>
      <c r="AF1568" s="124">
        <f>MONTH(O1568)</f>
        <v/>
      </c>
      <c r="AG1568" s="124">
        <f>VLOOKUP(IFERROR(MID(AE1568,1,(FIND(",",AE1568,1)-1)),AE1568),Facility_Region_Mapping,2,FALSE)</f>
        <v/>
      </c>
      <c r="AH1568" s="124" t="n"/>
      <c r="AI1568" s="124">
        <f>IF(C1568&lt;&gt;"",IF(M1568="ESM User",getInterfaceName($C1568),"NA"),"")</f>
        <v/>
      </c>
      <c r="AJ1568" s="116">
        <f>IF(Q1568&lt;&gt;"",DATE(YEAR(Q1568), MONTH(Q1568), DAY(Q1568)),"")</f>
        <v/>
      </c>
      <c r="AK1568" s="130">
        <f>IF(Q1568&lt;&gt;0,Q1568-N1568,TODAY()-N1568)</f>
        <v/>
      </c>
      <c r="AL1568" s="112">
        <f>IF(F1568="Re-assigned",0,IF(H1568="Closed",0,IF(H1568="Service Restored",0,IF(H1568="",0,1))))</f>
        <v/>
      </c>
      <c r="AM1568" s="124">
        <f>IF(AL1568=0,"",IF(AK1568&gt;20.99,"Aged","Non-Aged"))</f>
        <v/>
      </c>
      <c r="AN1568" s="112">
        <f>IF(Q1568&lt;&gt;"",MONTH(Q1568),"")</f>
        <v/>
      </c>
      <c r="AO1568" s="112">
        <f>IFERROR(VALUE(V1568),0)</f>
        <v/>
      </c>
    </row>
    <row customFormat="1" customHeight="1" ht="29.25" r="1569" s="112" spans="1:41">
      <c r="A1569" s="127" t="n"/>
      <c r="B1569" s="113" t="n"/>
      <c r="C1569" s="127" t="n"/>
      <c r="D1569" s="127" t="n"/>
      <c r="E1569" s="114">
        <f>IF(F1569 &lt;&gt; "",VLOOKUP(F1569,CategoryLookup,2,FALSE), "")</f>
        <v/>
      </c>
      <c r="F1569" s="126" t="n"/>
      <c r="G1569" s="127" t="n"/>
      <c r="H1569" s="127" t="n"/>
      <c r="I1569" s="127" t="n"/>
      <c r="J1569" s="127" t="n"/>
      <c r="K1569" s="127" t="n"/>
      <c r="L1569" s="127" t="n"/>
      <c r="M1569" s="127" t="n"/>
      <c r="N1569" s="120" t="n"/>
      <c r="O1569" s="120" t="n"/>
      <c r="P1569" s="120" t="n"/>
      <c r="Q1569" s="120" t="n"/>
      <c r="R1569" s="121" t="n"/>
      <c r="S1569" s="121" t="n"/>
      <c r="T1569" s="121" t="n"/>
      <c r="U1569" s="121" t="n"/>
      <c r="V1569" s="117">
        <f>IF(P1569="NA","NA",IF(P1569&lt;&gt;"",TEXT(P1569-N1569,"[h].mm"),""))</f>
        <v/>
      </c>
      <c r="W1569" s="118">
        <f>IF(AND(R1569="",S1569=""),"",R1569+S1569)</f>
        <v/>
      </c>
      <c r="X1569" s="116">
        <f>IF(O1569&lt;&gt;"",DATE(YEAR(O1569), MONTH(O1569), DAY(O1569)),"")</f>
        <v/>
      </c>
      <c r="Y1569" s="122" t="n"/>
      <c r="Z1569" s="123" t="n"/>
      <c r="AA1569" s="117">
        <f>IF(F1569="Re-assigned","NA",IF(W1569="","",IF(W1569&gt;=VLOOKUP(D1569,SLAMatrix,3,FALSE),"Yes",IF(W1569&lt;VLOOKUP(D1569,SLAMatrix,2,FALSE),"No","Internal"))))</f>
        <v/>
      </c>
      <c r="AB1569" s="123" t="n"/>
      <c r="AC1569" s="123" t="n"/>
      <c r="AD1569" s="119" t="n"/>
      <c r="AE1569" s="125" t="n"/>
      <c r="AF1569" s="124">
        <f>MONTH(O1569)</f>
        <v/>
      </c>
      <c r="AG1569" s="124">
        <f>VLOOKUP(IFERROR(MID(AE1569,1,(FIND(",",AE1569,1)-1)),AE1569),Facility_Region_Mapping,2,FALSE)</f>
        <v/>
      </c>
      <c r="AH1569" s="124" t="n"/>
      <c r="AI1569" s="124">
        <f>IF(C1569&lt;&gt;"",IF(M1569="ESM User",getInterfaceName($C1569),"NA"),"")</f>
        <v/>
      </c>
      <c r="AJ1569" s="116">
        <f>IF(Q1569&lt;&gt;"",DATE(YEAR(Q1569), MONTH(Q1569), DAY(Q1569)),"")</f>
        <v/>
      </c>
      <c r="AK1569" s="130">
        <f>IF(Q1569&lt;&gt;0,Q1569-N1569,TODAY()-N1569)</f>
        <v/>
      </c>
      <c r="AL1569" s="112">
        <f>IF(F1569="Re-assigned",0,IF(H1569="Closed",0,IF(H1569="Service Restored",0,IF(H1569="",0,1))))</f>
        <v/>
      </c>
      <c r="AM1569" s="124">
        <f>IF(AL1569=0,"",IF(AK1569&gt;20.99,"Aged","Non-Aged"))</f>
        <v/>
      </c>
      <c r="AN1569" s="112">
        <f>IF(Q1569&lt;&gt;"",MONTH(Q1569),"")</f>
        <v/>
      </c>
      <c r="AO1569" s="112">
        <f>IFERROR(VALUE(V1569),0)</f>
        <v/>
      </c>
    </row>
    <row customFormat="1" customHeight="1" ht="29.25" r="1570" s="112" spans="1:41">
      <c r="A1570" s="127" t="n"/>
      <c r="B1570" s="113" t="n"/>
      <c r="C1570" s="127" t="n"/>
      <c r="D1570" s="127" t="n"/>
      <c r="E1570" s="114">
        <f>IF(F1570 &lt;&gt; "",VLOOKUP(F1570,CategoryLookup,2,FALSE), "")</f>
        <v/>
      </c>
      <c r="F1570" s="126" t="n"/>
      <c r="G1570" s="127" t="n"/>
      <c r="H1570" s="127" t="n"/>
      <c r="I1570" s="127" t="n"/>
      <c r="J1570" s="127" t="n"/>
      <c r="K1570" s="127" t="n"/>
      <c r="L1570" s="127" t="n"/>
      <c r="M1570" s="127" t="n"/>
      <c r="N1570" s="120" t="n"/>
      <c r="O1570" s="120" t="n"/>
      <c r="P1570" s="120" t="n"/>
      <c r="Q1570" s="120" t="n"/>
      <c r="R1570" s="121" t="n"/>
      <c r="S1570" s="121" t="n"/>
      <c r="T1570" s="121" t="n"/>
      <c r="U1570" s="121" t="n"/>
      <c r="V1570" s="117">
        <f>IF(P1570="NA","NA",IF(P1570&lt;&gt;"",TEXT(P1570-N1570,"[h].mm"),""))</f>
        <v/>
      </c>
      <c r="W1570" s="118">
        <f>IF(AND(R1570="",S1570=""),"",R1570+S1570)</f>
        <v/>
      </c>
      <c r="X1570" s="116">
        <f>IF(O1570&lt;&gt;"",DATE(YEAR(O1570), MONTH(O1570), DAY(O1570)),"")</f>
        <v/>
      </c>
      <c r="Y1570" s="122" t="n"/>
      <c r="Z1570" s="123" t="n"/>
      <c r="AA1570" s="117">
        <f>IF(F1570="Re-assigned","NA",IF(W1570="","",IF(W1570&gt;=VLOOKUP(D1570,SLAMatrix,3,FALSE),"Yes",IF(W1570&lt;VLOOKUP(D1570,SLAMatrix,2,FALSE),"No","Internal"))))</f>
        <v/>
      </c>
      <c r="AB1570" s="123" t="n"/>
      <c r="AC1570" s="123" t="n"/>
      <c r="AD1570" s="119" t="n"/>
      <c r="AE1570" s="125" t="n"/>
      <c r="AF1570" s="124">
        <f>MONTH(O1570)</f>
        <v/>
      </c>
      <c r="AG1570" s="124">
        <f>VLOOKUP(IFERROR(MID(AE1570,1,(FIND(",",AE1570,1)-1)),AE1570),Facility_Region_Mapping,2,FALSE)</f>
        <v/>
      </c>
      <c r="AH1570" s="124" t="n"/>
      <c r="AI1570" s="124">
        <f>IF(C1570&lt;&gt;"",IF(M1570="ESM User",getInterfaceName($C1570),"NA"),"")</f>
        <v/>
      </c>
      <c r="AJ1570" s="116">
        <f>IF(Q1570&lt;&gt;"",DATE(YEAR(Q1570), MONTH(Q1570), DAY(Q1570)),"")</f>
        <v/>
      </c>
      <c r="AK1570" s="130">
        <f>IF(Q1570&lt;&gt;0,Q1570-N1570,TODAY()-N1570)</f>
        <v/>
      </c>
      <c r="AL1570" s="112">
        <f>IF(F1570="Re-assigned",0,IF(H1570="Closed",0,IF(H1570="Service Restored",0,IF(H1570="",0,1))))</f>
        <v/>
      </c>
      <c r="AM1570" s="124">
        <f>IF(AL1570=0,"",IF(AK1570&gt;20.99,"Aged","Non-Aged"))</f>
        <v/>
      </c>
      <c r="AN1570" s="112">
        <f>IF(Q1570&lt;&gt;"",MONTH(Q1570),"")</f>
        <v/>
      </c>
      <c r="AO1570" s="112">
        <f>IFERROR(VALUE(V1570),0)</f>
        <v/>
      </c>
    </row>
    <row customFormat="1" customHeight="1" ht="29.25" r="1571" s="112" spans="1:41">
      <c r="A1571" s="127" t="n"/>
      <c r="B1571" s="113" t="n"/>
      <c r="C1571" s="127" t="n"/>
      <c r="D1571" s="127" t="n"/>
      <c r="E1571" s="114">
        <f>IF(F1571 &lt;&gt; "",VLOOKUP(F1571,CategoryLookup,2,FALSE), "")</f>
        <v/>
      </c>
      <c r="F1571" s="126" t="n"/>
      <c r="G1571" s="127" t="n"/>
      <c r="H1571" s="127" t="n"/>
      <c r="I1571" s="127" t="n"/>
      <c r="J1571" s="127" t="n"/>
      <c r="K1571" s="127" t="n"/>
      <c r="L1571" s="127" t="n"/>
      <c r="M1571" s="127" t="n"/>
      <c r="N1571" s="120" t="n"/>
      <c r="O1571" s="120" t="n"/>
      <c r="P1571" s="120" t="n"/>
      <c r="Q1571" s="120" t="n"/>
      <c r="R1571" s="121" t="n"/>
      <c r="S1571" s="121" t="n"/>
      <c r="T1571" s="121" t="n"/>
      <c r="U1571" s="121" t="n"/>
      <c r="V1571" s="117">
        <f>IF(P1571="NA","NA",IF(P1571&lt;&gt;"",TEXT(P1571-N1571,"[h].mm"),""))</f>
        <v/>
      </c>
      <c r="W1571" s="118">
        <f>IF(AND(R1571="",S1571=""),"",R1571+S1571)</f>
        <v/>
      </c>
      <c r="X1571" s="116">
        <f>IF(O1571&lt;&gt;"",DATE(YEAR(O1571), MONTH(O1571), DAY(O1571)),"")</f>
        <v/>
      </c>
      <c r="Y1571" s="122" t="n"/>
      <c r="Z1571" s="123" t="n"/>
      <c r="AA1571" s="117">
        <f>IF(F1571="Re-assigned","NA",IF(W1571="","",IF(W1571&gt;=VLOOKUP(D1571,SLAMatrix,3,FALSE),"Yes",IF(W1571&lt;VLOOKUP(D1571,SLAMatrix,2,FALSE),"No","Internal"))))</f>
        <v/>
      </c>
      <c r="AB1571" s="123" t="n"/>
      <c r="AC1571" s="123" t="n"/>
      <c r="AD1571" s="119" t="n"/>
      <c r="AE1571" s="125" t="n"/>
      <c r="AF1571" s="124">
        <f>MONTH(O1571)</f>
        <v/>
      </c>
      <c r="AG1571" s="124">
        <f>VLOOKUP(IFERROR(MID(AE1571,1,(FIND(",",AE1571,1)-1)),AE1571),Facility_Region_Mapping,2,FALSE)</f>
        <v/>
      </c>
      <c r="AH1571" s="124" t="n"/>
      <c r="AI1571" s="124">
        <f>IF(C1571&lt;&gt;"",IF(M1571="ESM User",getInterfaceName($C1571),"NA"),"")</f>
        <v/>
      </c>
      <c r="AJ1571" s="116">
        <f>IF(Q1571&lt;&gt;"",DATE(YEAR(Q1571), MONTH(Q1571), DAY(Q1571)),"")</f>
        <v/>
      </c>
      <c r="AK1571" s="130">
        <f>IF(Q1571&lt;&gt;0,Q1571-N1571,TODAY()-N1571)</f>
        <v/>
      </c>
      <c r="AL1571" s="112">
        <f>IF(F1571="Re-assigned",0,IF(H1571="Closed",0,IF(H1571="Service Restored",0,IF(H1571="",0,1))))</f>
        <v/>
      </c>
      <c r="AM1571" s="124">
        <f>IF(AL1571=0,"",IF(AK1571&gt;20.99,"Aged","Non-Aged"))</f>
        <v/>
      </c>
      <c r="AN1571" s="112">
        <f>IF(Q1571&lt;&gt;"",MONTH(Q1571),"")</f>
        <v/>
      </c>
      <c r="AO1571" s="112">
        <f>IFERROR(VALUE(V1571),0)</f>
        <v/>
      </c>
    </row>
    <row customFormat="1" customHeight="1" ht="29.25" r="1572" s="112" spans="1:41">
      <c r="A1572" s="127" t="n"/>
      <c r="B1572" s="113" t="n"/>
      <c r="C1572" s="127" t="n"/>
      <c r="D1572" s="127" t="n"/>
      <c r="E1572" s="114">
        <f>IF(F1572 &lt;&gt; "",VLOOKUP(F1572,CategoryLookup,2,FALSE), "")</f>
        <v/>
      </c>
      <c r="F1572" s="126" t="n"/>
      <c r="G1572" s="127" t="n"/>
      <c r="H1572" s="127" t="n"/>
      <c r="I1572" s="127" t="n"/>
      <c r="J1572" s="127" t="n"/>
      <c r="K1572" s="127" t="n"/>
      <c r="L1572" s="127" t="n"/>
      <c r="M1572" s="127" t="n"/>
      <c r="N1572" s="120" t="n"/>
      <c r="O1572" s="120" t="n"/>
      <c r="P1572" s="120" t="n"/>
      <c r="Q1572" s="120" t="n"/>
      <c r="R1572" s="121" t="n"/>
      <c r="S1572" s="121" t="n"/>
      <c r="T1572" s="121" t="n"/>
      <c r="U1572" s="121" t="n"/>
      <c r="V1572" s="117">
        <f>IF(P1572="NA","NA",IF(P1572&lt;&gt;"",TEXT(P1572-N1572,"[h].mm"),""))</f>
        <v/>
      </c>
      <c r="W1572" s="118">
        <f>IF(AND(R1572="",S1572=""),"",R1572+S1572)</f>
        <v/>
      </c>
      <c r="X1572" s="116">
        <f>IF(O1572&lt;&gt;"",DATE(YEAR(O1572), MONTH(O1572), DAY(O1572)),"")</f>
        <v/>
      </c>
      <c r="Y1572" s="122" t="n"/>
      <c r="Z1572" s="123" t="n"/>
      <c r="AA1572" s="117">
        <f>IF(F1572="Re-assigned","NA",IF(W1572="","",IF(W1572&gt;=VLOOKUP(D1572,SLAMatrix,3,FALSE),"Yes",IF(W1572&lt;VLOOKUP(D1572,SLAMatrix,2,FALSE),"No","Internal"))))</f>
        <v/>
      </c>
      <c r="AB1572" s="123" t="n"/>
      <c r="AC1572" s="123" t="n"/>
      <c r="AD1572" s="119" t="n"/>
      <c r="AE1572" s="125" t="n"/>
      <c r="AF1572" s="124">
        <f>MONTH(O1572)</f>
        <v/>
      </c>
      <c r="AG1572" s="124">
        <f>VLOOKUP(IFERROR(MID(AE1572,1,(FIND(",",AE1572,1)-1)),AE1572),Facility_Region_Mapping,2,FALSE)</f>
        <v/>
      </c>
      <c r="AH1572" s="124" t="n"/>
      <c r="AI1572" s="124">
        <f>IF(C1572&lt;&gt;"",IF(M1572="ESM User",getInterfaceName($C1572),"NA"),"")</f>
        <v/>
      </c>
      <c r="AJ1572" s="116">
        <f>IF(Q1572&lt;&gt;"",DATE(YEAR(Q1572), MONTH(Q1572), DAY(Q1572)),"")</f>
        <v/>
      </c>
      <c r="AK1572" s="130">
        <f>IF(Q1572&lt;&gt;0,Q1572-N1572,TODAY()-N1572)</f>
        <v/>
      </c>
      <c r="AL1572" s="112">
        <f>IF(F1572="Re-assigned",0,IF(H1572="Closed",0,IF(H1572="Service Restored",0,IF(H1572="",0,1))))</f>
        <v/>
      </c>
      <c r="AM1572" s="124">
        <f>IF(AL1572=0,"",IF(AK1572&gt;20.99,"Aged","Non-Aged"))</f>
        <v/>
      </c>
      <c r="AN1572" s="112">
        <f>IF(Q1572&lt;&gt;"",MONTH(Q1572),"")</f>
        <v/>
      </c>
      <c r="AO1572" s="112">
        <f>IFERROR(VALUE(V1572),0)</f>
        <v/>
      </c>
    </row>
    <row customFormat="1" customHeight="1" ht="29.25" r="1573" s="112" spans="1:41">
      <c r="A1573" s="127" t="n"/>
      <c r="B1573" s="113" t="n"/>
      <c r="C1573" s="127" t="n"/>
      <c r="D1573" s="127" t="n"/>
      <c r="E1573" s="114">
        <f>IF(F1573 &lt;&gt; "",VLOOKUP(F1573,CategoryLookup,2,FALSE), "")</f>
        <v/>
      </c>
      <c r="F1573" s="126" t="n"/>
      <c r="G1573" s="127" t="n"/>
      <c r="H1573" s="127" t="n"/>
      <c r="I1573" s="127" t="n"/>
      <c r="J1573" s="127" t="n"/>
      <c r="K1573" s="127" t="n"/>
      <c r="L1573" s="127" t="n"/>
      <c r="M1573" s="127" t="n"/>
      <c r="N1573" s="120" t="n"/>
      <c r="O1573" s="120" t="n"/>
      <c r="P1573" s="120" t="n"/>
      <c r="Q1573" s="120" t="n"/>
      <c r="R1573" s="121" t="n"/>
      <c r="S1573" s="121" t="n"/>
      <c r="T1573" s="121" t="n"/>
      <c r="U1573" s="121" t="n"/>
      <c r="V1573" s="117">
        <f>IF(P1573="NA","NA",IF(P1573&lt;&gt;"",TEXT(P1573-N1573,"[h].mm"),""))</f>
        <v/>
      </c>
      <c r="W1573" s="118">
        <f>IF(AND(R1573="",S1573=""),"",R1573+S1573)</f>
        <v/>
      </c>
      <c r="X1573" s="116">
        <f>IF(O1573&lt;&gt;"",DATE(YEAR(O1573), MONTH(O1573), DAY(O1573)),"")</f>
        <v/>
      </c>
      <c r="Y1573" s="122" t="n"/>
      <c r="Z1573" s="123" t="n"/>
      <c r="AA1573" s="117">
        <f>IF(F1573="Re-assigned","NA",IF(W1573="","",IF(W1573&gt;=VLOOKUP(D1573,SLAMatrix,3,FALSE),"Yes",IF(W1573&lt;VLOOKUP(D1573,SLAMatrix,2,FALSE),"No","Internal"))))</f>
        <v/>
      </c>
      <c r="AB1573" s="123" t="n"/>
      <c r="AC1573" s="123" t="n"/>
      <c r="AD1573" s="119" t="n"/>
      <c r="AE1573" s="125" t="n"/>
      <c r="AF1573" s="124">
        <f>MONTH(O1573)</f>
        <v/>
      </c>
      <c r="AG1573" s="124">
        <f>VLOOKUP(IFERROR(MID(AE1573,1,(FIND(",",AE1573,1)-1)),AE1573),Facility_Region_Mapping,2,FALSE)</f>
        <v/>
      </c>
      <c r="AH1573" s="124" t="n"/>
      <c r="AI1573" s="124">
        <f>IF(C1573&lt;&gt;"",IF(M1573="ESM User",getInterfaceName($C1573),"NA"),"")</f>
        <v/>
      </c>
      <c r="AJ1573" s="116">
        <f>IF(Q1573&lt;&gt;"",DATE(YEAR(Q1573), MONTH(Q1573), DAY(Q1573)),"")</f>
        <v/>
      </c>
      <c r="AK1573" s="130">
        <f>IF(Q1573&lt;&gt;0,Q1573-N1573,TODAY()-N1573)</f>
        <v/>
      </c>
      <c r="AL1573" s="112">
        <f>IF(F1573="Re-assigned",0,IF(H1573="Closed",0,IF(H1573="Service Restored",0,IF(H1573="",0,1))))</f>
        <v/>
      </c>
      <c r="AM1573" s="124">
        <f>IF(AL1573=0,"",IF(AK1573&gt;20.99,"Aged","Non-Aged"))</f>
        <v/>
      </c>
      <c r="AN1573" s="112">
        <f>IF(Q1573&lt;&gt;"",MONTH(Q1573),"")</f>
        <v/>
      </c>
      <c r="AO1573" s="112">
        <f>IFERROR(VALUE(V1573),0)</f>
        <v/>
      </c>
    </row>
    <row customFormat="1" customHeight="1" ht="29.25" r="1574" s="112" spans="1:41">
      <c r="A1574" s="127" t="n"/>
      <c r="B1574" s="113" t="n"/>
      <c r="C1574" s="127" t="n"/>
      <c r="D1574" s="127" t="n"/>
      <c r="E1574" s="114">
        <f>IF(F1574 &lt;&gt; "",VLOOKUP(F1574,CategoryLookup,2,FALSE), "")</f>
        <v/>
      </c>
      <c r="F1574" s="126" t="n"/>
      <c r="G1574" s="127" t="n"/>
      <c r="H1574" s="127" t="n"/>
      <c r="I1574" s="127" t="n"/>
      <c r="J1574" s="127" t="n"/>
      <c r="K1574" s="127" t="n"/>
      <c r="L1574" s="127" t="n"/>
      <c r="M1574" s="127" t="n"/>
      <c r="N1574" s="120" t="n"/>
      <c r="O1574" s="120" t="n"/>
      <c r="P1574" s="120" t="n"/>
      <c r="Q1574" s="120" t="n"/>
      <c r="R1574" s="121" t="n"/>
      <c r="S1574" s="121" t="n"/>
      <c r="T1574" s="121" t="n"/>
      <c r="U1574" s="121" t="n"/>
      <c r="V1574" s="117">
        <f>IF(P1574="NA","NA",IF(P1574&lt;&gt;"",TEXT(P1574-N1574,"[h].mm"),""))</f>
        <v/>
      </c>
      <c r="W1574" s="118">
        <f>IF(AND(R1574="",S1574=""),"",R1574+S1574)</f>
        <v/>
      </c>
      <c r="X1574" s="116">
        <f>IF(O1574&lt;&gt;"",DATE(YEAR(O1574), MONTH(O1574), DAY(O1574)),"")</f>
        <v/>
      </c>
      <c r="Y1574" s="122" t="n"/>
      <c r="Z1574" s="123" t="n"/>
      <c r="AA1574" s="117">
        <f>IF(F1574="Re-assigned","NA",IF(W1574="","",IF(W1574&gt;=VLOOKUP(D1574,SLAMatrix,3,FALSE),"Yes",IF(W1574&lt;VLOOKUP(D1574,SLAMatrix,2,FALSE),"No","Internal"))))</f>
        <v/>
      </c>
      <c r="AB1574" s="123" t="n"/>
      <c r="AC1574" s="123" t="n"/>
      <c r="AD1574" s="119" t="n"/>
      <c r="AE1574" s="125" t="n"/>
      <c r="AF1574" s="124">
        <f>MONTH(O1574)</f>
        <v/>
      </c>
      <c r="AG1574" s="124">
        <f>VLOOKUP(IFERROR(MID(AE1574,1,(FIND(",",AE1574,1)-1)),AE1574),Facility_Region_Mapping,2,FALSE)</f>
        <v/>
      </c>
      <c r="AH1574" s="124" t="n"/>
      <c r="AI1574" s="124">
        <f>IF(C1574&lt;&gt;"",IF(M1574="ESM User",getInterfaceName($C1574),"NA"),"")</f>
        <v/>
      </c>
      <c r="AJ1574" s="116">
        <f>IF(Q1574&lt;&gt;"",DATE(YEAR(Q1574), MONTH(Q1574), DAY(Q1574)),"")</f>
        <v/>
      </c>
      <c r="AK1574" s="130">
        <f>IF(Q1574&lt;&gt;0,Q1574-N1574,TODAY()-N1574)</f>
        <v/>
      </c>
      <c r="AL1574" s="112">
        <f>IF(F1574="Re-assigned",0,IF(H1574="Closed",0,IF(H1574="Service Restored",0,IF(H1574="",0,1))))</f>
        <v/>
      </c>
      <c r="AM1574" s="124">
        <f>IF(AL1574=0,"",IF(AK1574&gt;20.99,"Aged","Non-Aged"))</f>
        <v/>
      </c>
      <c r="AN1574" s="112">
        <f>IF(Q1574&lt;&gt;"",MONTH(Q1574),"")</f>
        <v/>
      </c>
      <c r="AO1574" s="112">
        <f>IFERROR(VALUE(V1574),0)</f>
        <v/>
      </c>
    </row>
    <row customFormat="1" customHeight="1" ht="29.25" r="1575" s="112" spans="1:41">
      <c r="A1575" s="127" t="n"/>
      <c r="B1575" s="113" t="n"/>
      <c r="C1575" s="127" t="n"/>
      <c r="D1575" s="127" t="n"/>
      <c r="E1575" s="114">
        <f>IF(F1575 &lt;&gt; "",VLOOKUP(F1575,CategoryLookup,2,FALSE), "")</f>
        <v/>
      </c>
      <c r="F1575" s="126" t="n"/>
      <c r="G1575" s="127" t="n"/>
      <c r="H1575" s="127" t="n"/>
      <c r="I1575" s="127" t="n"/>
      <c r="J1575" s="127" t="n"/>
      <c r="K1575" s="127" t="n"/>
      <c r="L1575" s="127" t="n"/>
      <c r="M1575" s="127" t="n"/>
      <c r="N1575" s="120" t="n"/>
      <c r="O1575" s="120" t="n"/>
      <c r="P1575" s="120" t="n"/>
      <c r="Q1575" s="120" t="n"/>
      <c r="R1575" s="121" t="n"/>
      <c r="S1575" s="121" t="n"/>
      <c r="T1575" s="121" t="n"/>
      <c r="U1575" s="121" t="n"/>
      <c r="V1575" s="117">
        <f>IF(P1575="NA","NA",IF(P1575&lt;&gt;"",TEXT(P1575-N1575,"[h].mm"),""))</f>
        <v/>
      </c>
      <c r="W1575" s="118">
        <f>IF(AND(R1575="",S1575=""),"",R1575+S1575)</f>
        <v/>
      </c>
      <c r="X1575" s="116">
        <f>IF(O1575&lt;&gt;"",DATE(YEAR(O1575), MONTH(O1575), DAY(O1575)),"")</f>
        <v/>
      </c>
      <c r="Y1575" s="122" t="n"/>
      <c r="Z1575" s="123" t="n"/>
      <c r="AA1575" s="117">
        <f>IF(F1575="Re-assigned","NA",IF(W1575="","",IF(W1575&gt;=VLOOKUP(D1575,SLAMatrix,3,FALSE),"Yes",IF(W1575&lt;VLOOKUP(D1575,SLAMatrix,2,FALSE),"No","Internal"))))</f>
        <v/>
      </c>
      <c r="AB1575" s="123" t="n"/>
      <c r="AC1575" s="123" t="n"/>
      <c r="AD1575" s="119" t="n"/>
      <c r="AE1575" s="125" t="n"/>
      <c r="AF1575" s="124">
        <f>MONTH(O1575)</f>
        <v/>
      </c>
      <c r="AG1575" s="124">
        <f>VLOOKUP(IFERROR(MID(AE1575,1,(FIND(",",AE1575,1)-1)),AE1575),Facility_Region_Mapping,2,FALSE)</f>
        <v/>
      </c>
      <c r="AH1575" s="124" t="n"/>
      <c r="AI1575" s="124">
        <f>IF(C1575&lt;&gt;"",IF(M1575="ESM User",getInterfaceName($C1575),"NA"),"")</f>
        <v/>
      </c>
      <c r="AJ1575" s="116">
        <f>IF(Q1575&lt;&gt;"",DATE(YEAR(Q1575), MONTH(Q1575), DAY(Q1575)),"")</f>
        <v/>
      </c>
      <c r="AK1575" s="130">
        <f>IF(Q1575&lt;&gt;0,Q1575-N1575,TODAY()-N1575)</f>
        <v/>
      </c>
      <c r="AL1575" s="112">
        <f>IF(F1575="Re-assigned",0,IF(H1575="Closed",0,IF(H1575="Service Restored",0,IF(H1575="",0,1))))</f>
        <v/>
      </c>
      <c r="AM1575" s="124">
        <f>IF(AL1575=0,"",IF(AK1575&gt;20.99,"Aged","Non-Aged"))</f>
        <v/>
      </c>
      <c r="AN1575" s="112">
        <f>IF(Q1575&lt;&gt;"",MONTH(Q1575),"")</f>
        <v/>
      </c>
      <c r="AO1575" s="112">
        <f>IFERROR(VALUE(V1575),0)</f>
        <v/>
      </c>
    </row>
    <row customFormat="1" customHeight="1" ht="29.25" r="1576" s="112" spans="1:41">
      <c r="A1576" s="127" t="n"/>
      <c r="B1576" s="113" t="n"/>
      <c r="C1576" s="127" t="n"/>
      <c r="D1576" s="127" t="n"/>
      <c r="E1576" s="114">
        <f>IF(F1576 &lt;&gt; "",VLOOKUP(F1576,CategoryLookup,2,FALSE), "")</f>
        <v/>
      </c>
      <c r="F1576" s="126" t="n"/>
      <c r="G1576" s="127" t="n"/>
      <c r="H1576" s="127" t="n"/>
      <c r="I1576" s="127" t="n"/>
      <c r="J1576" s="127" t="n"/>
      <c r="K1576" s="127" t="n"/>
      <c r="L1576" s="127" t="n"/>
      <c r="M1576" s="127" t="n"/>
      <c r="N1576" s="120" t="n"/>
      <c r="O1576" s="120" t="n"/>
      <c r="P1576" s="120" t="n"/>
      <c r="Q1576" s="120" t="n"/>
      <c r="R1576" s="121" t="n"/>
      <c r="S1576" s="121" t="n"/>
      <c r="T1576" s="121" t="n"/>
      <c r="U1576" s="121" t="n"/>
      <c r="V1576" s="117">
        <f>IF(P1576="NA","NA",IF(P1576&lt;&gt;"",TEXT(P1576-N1576,"[h].mm"),""))</f>
        <v/>
      </c>
      <c r="W1576" s="118">
        <f>IF(AND(R1576="",S1576=""),"",R1576+S1576)</f>
        <v/>
      </c>
      <c r="X1576" s="116">
        <f>IF(O1576&lt;&gt;"",DATE(YEAR(O1576), MONTH(O1576), DAY(O1576)),"")</f>
        <v/>
      </c>
      <c r="Y1576" s="122" t="n"/>
      <c r="Z1576" s="123" t="n"/>
      <c r="AA1576" s="117">
        <f>IF(F1576="Re-assigned","NA",IF(W1576="","",IF(W1576&gt;=VLOOKUP(D1576,SLAMatrix,3,FALSE),"Yes",IF(W1576&lt;VLOOKUP(D1576,SLAMatrix,2,FALSE),"No","Internal"))))</f>
        <v/>
      </c>
      <c r="AB1576" s="123" t="n"/>
      <c r="AC1576" s="123" t="n"/>
      <c r="AD1576" s="119" t="n"/>
      <c r="AE1576" s="125" t="n"/>
      <c r="AF1576" s="124">
        <f>MONTH(O1576)</f>
        <v/>
      </c>
      <c r="AG1576" s="124">
        <f>VLOOKUP(IFERROR(MID(AE1576,1,(FIND(",",AE1576,1)-1)),AE1576),Facility_Region_Mapping,2,FALSE)</f>
        <v/>
      </c>
      <c r="AH1576" s="124" t="n"/>
      <c r="AI1576" s="124">
        <f>IF(C1576&lt;&gt;"",IF(M1576="ESM User",getInterfaceName($C1576),"NA"),"")</f>
        <v/>
      </c>
      <c r="AJ1576" s="116">
        <f>IF(Q1576&lt;&gt;"",DATE(YEAR(Q1576), MONTH(Q1576), DAY(Q1576)),"")</f>
        <v/>
      </c>
      <c r="AK1576" s="130">
        <f>IF(Q1576&lt;&gt;0,Q1576-N1576,TODAY()-N1576)</f>
        <v/>
      </c>
      <c r="AL1576" s="112">
        <f>IF(F1576="Re-assigned",0,IF(H1576="Closed",0,IF(H1576="Service Restored",0,IF(H1576="",0,1))))</f>
        <v/>
      </c>
      <c r="AM1576" s="124">
        <f>IF(AL1576=0,"",IF(AK1576&gt;20.99,"Aged","Non-Aged"))</f>
        <v/>
      </c>
      <c r="AN1576" s="112">
        <f>IF(Q1576&lt;&gt;"",MONTH(Q1576),"")</f>
        <v/>
      </c>
      <c r="AO1576" s="112">
        <f>IFERROR(VALUE(V1576),0)</f>
        <v/>
      </c>
    </row>
    <row customFormat="1" customHeight="1" ht="29.25" r="1577" s="112" spans="1:41">
      <c r="A1577" s="127" t="n"/>
      <c r="B1577" s="113" t="n"/>
      <c r="C1577" s="127" t="n"/>
      <c r="D1577" s="127" t="n"/>
      <c r="E1577" s="114">
        <f>IF(F1577 &lt;&gt; "",VLOOKUP(F1577,CategoryLookup,2,FALSE), "")</f>
        <v/>
      </c>
      <c r="F1577" s="126" t="n"/>
      <c r="G1577" s="127" t="n"/>
      <c r="H1577" s="127" t="n"/>
      <c r="I1577" s="127" t="n"/>
      <c r="J1577" s="127" t="n"/>
      <c r="K1577" s="127" t="n"/>
      <c r="L1577" s="127" t="n"/>
      <c r="M1577" s="127" t="n"/>
      <c r="N1577" s="120" t="n"/>
      <c r="O1577" s="120" t="n"/>
      <c r="P1577" s="120" t="n"/>
      <c r="Q1577" s="120" t="n"/>
      <c r="R1577" s="121" t="n"/>
      <c r="S1577" s="121" t="n"/>
      <c r="T1577" s="121" t="n"/>
      <c r="U1577" s="121" t="n"/>
      <c r="V1577" s="117">
        <f>IF(P1577="NA","NA",IF(P1577&lt;&gt;"",TEXT(P1577-N1577,"[h].mm"),""))</f>
        <v/>
      </c>
      <c r="W1577" s="118">
        <f>IF(AND(R1577="",S1577=""),"",R1577+S1577)</f>
        <v/>
      </c>
      <c r="X1577" s="116">
        <f>IF(O1577&lt;&gt;"",DATE(YEAR(O1577), MONTH(O1577), DAY(O1577)),"")</f>
        <v/>
      </c>
      <c r="Y1577" s="122" t="n"/>
      <c r="Z1577" s="123" t="n"/>
      <c r="AA1577" s="117">
        <f>IF(F1577="Re-assigned","NA",IF(W1577="","",IF(W1577&gt;=VLOOKUP(D1577,SLAMatrix,3,FALSE),"Yes",IF(W1577&lt;VLOOKUP(D1577,SLAMatrix,2,FALSE),"No","Internal"))))</f>
        <v/>
      </c>
      <c r="AB1577" s="123" t="n"/>
      <c r="AC1577" s="123" t="n"/>
      <c r="AD1577" s="119" t="n"/>
      <c r="AE1577" s="125" t="n"/>
      <c r="AF1577" s="124">
        <f>MONTH(O1577)</f>
        <v/>
      </c>
      <c r="AG1577" s="124">
        <f>VLOOKUP(IFERROR(MID(AE1577,1,(FIND(",",AE1577,1)-1)),AE1577),Facility_Region_Mapping,2,FALSE)</f>
        <v/>
      </c>
      <c r="AH1577" s="124" t="n"/>
      <c r="AI1577" s="124">
        <f>IF(C1577&lt;&gt;"",IF(M1577="ESM User",getInterfaceName($C1577),"NA"),"")</f>
        <v/>
      </c>
      <c r="AJ1577" s="116">
        <f>IF(Q1577&lt;&gt;"",DATE(YEAR(Q1577), MONTH(Q1577), DAY(Q1577)),"")</f>
        <v/>
      </c>
      <c r="AK1577" s="130">
        <f>IF(Q1577&lt;&gt;0,Q1577-N1577,TODAY()-N1577)</f>
        <v/>
      </c>
      <c r="AL1577" s="112">
        <f>IF(F1577="Re-assigned",0,IF(H1577="Closed",0,IF(H1577="Service Restored",0,IF(H1577="",0,1))))</f>
        <v/>
      </c>
      <c r="AM1577" s="124">
        <f>IF(AL1577=0,"",IF(AK1577&gt;20.99,"Aged","Non-Aged"))</f>
        <v/>
      </c>
      <c r="AN1577" s="112">
        <f>IF(Q1577&lt;&gt;"",MONTH(Q1577),"")</f>
        <v/>
      </c>
      <c r="AO1577" s="112">
        <f>IFERROR(VALUE(V1577),0)</f>
        <v/>
      </c>
    </row>
    <row customFormat="1" customHeight="1" ht="29.25" r="1578" s="112" spans="1:41">
      <c r="A1578" s="127" t="n"/>
      <c r="B1578" s="113" t="n"/>
      <c r="C1578" s="127" t="n"/>
      <c r="D1578" s="127" t="n"/>
      <c r="E1578" s="114">
        <f>IF(F1578 &lt;&gt; "",VLOOKUP(F1578,CategoryLookup,2,FALSE), "")</f>
        <v/>
      </c>
      <c r="F1578" s="126" t="n"/>
      <c r="G1578" s="127" t="n"/>
      <c r="H1578" s="127" t="n"/>
      <c r="I1578" s="127" t="n"/>
      <c r="J1578" s="127" t="n"/>
      <c r="K1578" s="127" t="n"/>
      <c r="L1578" s="127" t="n"/>
      <c r="M1578" s="127" t="n"/>
      <c r="N1578" s="120" t="n"/>
      <c r="O1578" s="120" t="n"/>
      <c r="P1578" s="120" t="n"/>
      <c r="Q1578" s="120" t="n"/>
      <c r="R1578" s="121" t="n"/>
      <c r="S1578" s="121" t="n"/>
      <c r="T1578" s="121" t="n"/>
      <c r="U1578" s="121" t="n"/>
      <c r="V1578" s="117">
        <f>IF(P1578="NA","NA",IF(P1578&lt;&gt;"",TEXT(P1578-N1578,"[h].mm"),""))</f>
        <v/>
      </c>
      <c r="W1578" s="118">
        <f>IF(AND(R1578="",S1578=""),"",R1578+S1578)</f>
        <v/>
      </c>
      <c r="X1578" s="116">
        <f>IF(O1578&lt;&gt;"",DATE(YEAR(O1578), MONTH(O1578), DAY(O1578)),"")</f>
        <v/>
      </c>
      <c r="Y1578" s="122" t="n"/>
      <c r="Z1578" s="123" t="n"/>
      <c r="AA1578" s="117">
        <f>IF(F1578="Re-assigned","NA",IF(W1578="","",IF(W1578&gt;=VLOOKUP(D1578,SLAMatrix,3,FALSE),"Yes",IF(W1578&lt;VLOOKUP(D1578,SLAMatrix,2,FALSE),"No","Internal"))))</f>
        <v/>
      </c>
      <c r="AB1578" s="123" t="n"/>
      <c r="AC1578" s="123" t="n"/>
      <c r="AD1578" s="119" t="n"/>
      <c r="AE1578" s="125" t="n"/>
      <c r="AF1578" s="124">
        <f>MONTH(O1578)</f>
        <v/>
      </c>
      <c r="AG1578" s="124">
        <f>VLOOKUP(IFERROR(MID(AE1578,1,(FIND(",",AE1578,1)-1)),AE1578),Facility_Region_Mapping,2,FALSE)</f>
        <v/>
      </c>
      <c r="AH1578" s="124" t="n"/>
      <c r="AI1578" s="124">
        <f>IF(C1578&lt;&gt;"",IF(M1578="ESM User",getInterfaceName($C1578),"NA"),"")</f>
        <v/>
      </c>
      <c r="AJ1578" s="116">
        <f>IF(Q1578&lt;&gt;"",DATE(YEAR(Q1578), MONTH(Q1578), DAY(Q1578)),"")</f>
        <v/>
      </c>
      <c r="AK1578" s="130">
        <f>IF(Q1578&lt;&gt;0,Q1578-N1578,TODAY()-N1578)</f>
        <v/>
      </c>
      <c r="AL1578" s="112">
        <f>IF(F1578="Re-assigned",0,IF(H1578="Closed",0,IF(H1578="Service Restored",0,IF(H1578="",0,1))))</f>
        <v/>
      </c>
      <c r="AM1578" s="124">
        <f>IF(AL1578=0,"",IF(AK1578&gt;20.99,"Aged","Non-Aged"))</f>
        <v/>
      </c>
      <c r="AN1578" s="112">
        <f>IF(Q1578&lt;&gt;"",MONTH(Q1578),"")</f>
        <v/>
      </c>
      <c r="AO1578" s="112">
        <f>IFERROR(VALUE(V1578),0)</f>
        <v/>
      </c>
    </row>
    <row customFormat="1" customHeight="1" ht="29.25" r="1579" s="112" spans="1:41">
      <c r="A1579" s="127" t="n"/>
      <c r="B1579" s="113" t="n"/>
      <c r="C1579" s="127" t="n"/>
      <c r="D1579" s="127" t="n"/>
      <c r="E1579" s="114">
        <f>IF(F1579 &lt;&gt; "",VLOOKUP(F1579,CategoryLookup,2,FALSE), "")</f>
        <v/>
      </c>
      <c r="F1579" s="126" t="n"/>
      <c r="G1579" s="127" t="n"/>
      <c r="H1579" s="127" t="n"/>
      <c r="I1579" s="127" t="n"/>
      <c r="J1579" s="127" t="n"/>
      <c r="K1579" s="127" t="n"/>
      <c r="L1579" s="127" t="n"/>
      <c r="M1579" s="127" t="n"/>
      <c r="N1579" s="120" t="n"/>
      <c r="O1579" s="120" t="n"/>
      <c r="P1579" s="120" t="n"/>
      <c r="Q1579" s="120" t="n"/>
      <c r="R1579" s="121" t="n"/>
      <c r="S1579" s="121" t="n"/>
      <c r="T1579" s="121" t="n"/>
      <c r="U1579" s="121" t="n"/>
      <c r="V1579" s="117">
        <f>IF(P1579="NA","NA",IF(P1579&lt;&gt;"",TEXT(P1579-N1579,"[h].mm"),""))</f>
        <v/>
      </c>
      <c r="W1579" s="118">
        <f>IF(AND(R1579="",S1579=""),"",R1579+S1579)</f>
        <v/>
      </c>
      <c r="X1579" s="116">
        <f>IF(O1579&lt;&gt;"",DATE(YEAR(O1579), MONTH(O1579), DAY(O1579)),"")</f>
        <v/>
      </c>
      <c r="Y1579" s="122" t="n"/>
      <c r="Z1579" s="123" t="n"/>
      <c r="AA1579" s="117">
        <f>IF(F1579="Re-assigned","NA",IF(W1579="","",IF(W1579&gt;=VLOOKUP(D1579,SLAMatrix,3,FALSE),"Yes",IF(W1579&lt;VLOOKUP(D1579,SLAMatrix,2,FALSE),"No","Internal"))))</f>
        <v/>
      </c>
      <c r="AB1579" s="123" t="n"/>
      <c r="AC1579" s="123" t="n"/>
      <c r="AD1579" s="119" t="n"/>
      <c r="AE1579" s="125" t="n"/>
      <c r="AF1579" s="124">
        <f>MONTH(O1579)</f>
        <v/>
      </c>
      <c r="AG1579" s="124">
        <f>VLOOKUP(IFERROR(MID(AE1579,1,(FIND(",",AE1579,1)-1)),AE1579),Facility_Region_Mapping,2,FALSE)</f>
        <v/>
      </c>
      <c r="AH1579" s="124" t="n"/>
      <c r="AI1579" s="124">
        <f>IF(C1579&lt;&gt;"",IF(M1579="ESM User",getInterfaceName($C1579),"NA"),"")</f>
        <v/>
      </c>
      <c r="AJ1579" s="116">
        <f>IF(Q1579&lt;&gt;"",DATE(YEAR(Q1579), MONTH(Q1579), DAY(Q1579)),"")</f>
        <v/>
      </c>
      <c r="AK1579" s="130">
        <f>IF(Q1579&lt;&gt;0,Q1579-N1579,TODAY()-N1579)</f>
        <v/>
      </c>
      <c r="AL1579" s="112">
        <f>IF(F1579="Re-assigned",0,IF(H1579="Closed",0,IF(H1579="Service Restored",0,IF(H1579="",0,1))))</f>
        <v/>
      </c>
      <c r="AM1579" s="124">
        <f>IF(AL1579=0,"",IF(AK1579&gt;20.99,"Aged","Non-Aged"))</f>
        <v/>
      </c>
      <c r="AN1579" s="112">
        <f>IF(Q1579&lt;&gt;"",MONTH(Q1579),"")</f>
        <v/>
      </c>
      <c r="AO1579" s="112">
        <f>IFERROR(VALUE(V1579),0)</f>
        <v/>
      </c>
    </row>
    <row customFormat="1" customHeight="1" ht="29.25" r="1580" s="112" spans="1:41">
      <c r="A1580" s="127" t="n"/>
      <c r="B1580" s="113" t="n"/>
      <c r="C1580" s="127" t="n"/>
      <c r="D1580" s="127" t="n"/>
      <c r="E1580" s="114">
        <f>IF(F1580 &lt;&gt; "",VLOOKUP(F1580,CategoryLookup,2,FALSE), "")</f>
        <v/>
      </c>
      <c r="F1580" s="126" t="n"/>
      <c r="G1580" s="127" t="n"/>
      <c r="H1580" s="127" t="n"/>
      <c r="I1580" s="127" t="n"/>
      <c r="J1580" s="127" t="n"/>
      <c r="K1580" s="127" t="n"/>
      <c r="L1580" s="127" t="n"/>
      <c r="M1580" s="127" t="n"/>
      <c r="N1580" s="120" t="n"/>
      <c r="O1580" s="120" t="n"/>
      <c r="P1580" s="120" t="n"/>
      <c r="Q1580" s="120" t="n"/>
      <c r="R1580" s="121" t="n"/>
      <c r="S1580" s="121" t="n"/>
      <c r="T1580" s="121" t="n"/>
      <c r="U1580" s="121" t="n"/>
      <c r="V1580" s="117">
        <f>IF(P1580="NA","NA",IF(P1580&lt;&gt;"",TEXT(P1580-N1580,"[h].mm"),""))</f>
        <v/>
      </c>
      <c r="W1580" s="118">
        <f>IF(AND(R1580="",S1580=""),"",R1580+S1580)</f>
        <v/>
      </c>
      <c r="X1580" s="116">
        <f>IF(O1580&lt;&gt;"",DATE(YEAR(O1580), MONTH(O1580), DAY(O1580)),"")</f>
        <v/>
      </c>
      <c r="Y1580" s="122" t="n"/>
      <c r="Z1580" s="123" t="n"/>
      <c r="AA1580" s="117">
        <f>IF(F1580="Re-assigned","NA",IF(W1580="","",IF(W1580&gt;=VLOOKUP(D1580,SLAMatrix,3,FALSE),"Yes",IF(W1580&lt;VLOOKUP(D1580,SLAMatrix,2,FALSE),"No","Internal"))))</f>
        <v/>
      </c>
      <c r="AB1580" s="123" t="n"/>
      <c r="AC1580" s="123" t="n"/>
      <c r="AD1580" s="119" t="n"/>
      <c r="AE1580" s="125" t="n"/>
      <c r="AF1580" s="124">
        <f>MONTH(O1580)</f>
        <v/>
      </c>
      <c r="AG1580" s="124">
        <f>VLOOKUP(IFERROR(MID(AE1580,1,(FIND(",",AE1580,1)-1)),AE1580),Facility_Region_Mapping,2,FALSE)</f>
        <v/>
      </c>
      <c r="AH1580" s="124" t="n"/>
      <c r="AI1580" s="124">
        <f>IF(C1580&lt;&gt;"",IF(M1580="ESM User",getInterfaceName($C1580),"NA"),"")</f>
        <v/>
      </c>
      <c r="AJ1580" s="116">
        <f>IF(Q1580&lt;&gt;"",DATE(YEAR(Q1580), MONTH(Q1580), DAY(Q1580)),"")</f>
        <v/>
      </c>
      <c r="AK1580" s="130">
        <f>IF(Q1580&lt;&gt;0,Q1580-N1580,TODAY()-N1580)</f>
        <v/>
      </c>
      <c r="AL1580" s="112">
        <f>IF(F1580="Re-assigned",0,IF(H1580="Closed",0,IF(H1580="Service Restored",0,IF(H1580="",0,1))))</f>
        <v/>
      </c>
      <c r="AM1580" s="124">
        <f>IF(AL1580=0,"",IF(AK1580&gt;20.99,"Aged","Non-Aged"))</f>
        <v/>
      </c>
      <c r="AN1580" s="112">
        <f>IF(Q1580&lt;&gt;"",MONTH(Q1580),"")</f>
        <v/>
      </c>
      <c r="AO1580" s="112">
        <f>IFERROR(VALUE(V1580),0)</f>
        <v/>
      </c>
    </row>
    <row customFormat="1" customHeight="1" ht="29.25" r="1581" s="112" spans="1:41">
      <c r="A1581" s="127" t="n"/>
      <c r="B1581" s="113" t="n"/>
      <c r="C1581" s="127" t="n"/>
      <c r="D1581" s="127" t="n"/>
      <c r="E1581" s="114">
        <f>IF(F1581 &lt;&gt; "",VLOOKUP(F1581,CategoryLookup,2,FALSE), "")</f>
        <v/>
      </c>
      <c r="F1581" s="126" t="n"/>
      <c r="G1581" s="127" t="n"/>
      <c r="H1581" s="127" t="n"/>
      <c r="I1581" s="127" t="n"/>
      <c r="J1581" s="127" t="n"/>
      <c r="K1581" s="127" t="n"/>
      <c r="L1581" s="127" t="n"/>
      <c r="M1581" s="127" t="n"/>
      <c r="N1581" s="120" t="n"/>
      <c r="O1581" s="120" t="n"/>
      <c r="P1581" s="120" t="n"/>
      <c r="Q1581" s="120" t="n"/>
      <c r="R1581" s="121" t="n"/>
      <c r="S1581" s="121" t="n"/>
      <c r="T1581" s="121" t="n"/>
      <c r="U1581" s="121" t="n"/>
      <c r="V1581" s="117">
        <f>IF(P1581="NA","NA",IF(P1581&lt;&gt;"",TEXT(P1581-N1581,"[h].mm"),""))</f>
        <v/>
      </c>
      <c r="W1581" s="118">
        <f>IF(AND(R1581="",S1581=""),"",R1581+S1581)</f>
        <v/>
      </c>
      <c r="X1581" s="116">
        <f>IF(O1581&lt;&gt;"",DATE(YEAR(O1581), MONTH(O1581), DAY(O1581)),"")</f>
        <v/>
      </c>
      <c r="Y1581" s="122" t="n"/>
      <c r="Z1581" s="123" t="n"/>
      <c r="AA1581" s="117">
        <f>IF(F1581="Re-assigned","NA",IF(W1581="","",IF(W1581&gt;=VLOOKUP(D1581,SLAMatrix,3,FALSE),"Yes",IF(W1581&lt;VLOOKUP(D1581,SLAMatrix,2,FALSE),"No","Internal"))))</f>
        <v/>
      </c>
      <c r="AB1581" s="123" t="n"/>
      <c r="AC1581" s="123" t="n"/>
      <c r="AD1581" s="119" t="n"/>
      <c r="AE1581" s="125" t="n"/>
      <c r="AF1581" s="124">
        <f>MONTH(O1581)</f>
        <v/>
      </c>
      <c r="AG1581" s="124">
        <f>VLOOKUP(IFERROR(MID(AE1581,1,(FIND(",",AE1581,1)-1)),AE1581),Facility_Region_Mapping,2,FALSE)</f>
        <v/>
      </c>
      <c r="AH1581" s="124" t="n"/>
      <c r="AI1581" s="124">
        <f>IF(C1581&lt;&gt;"",IF(M1581="ESM User",getInterfaceName($C1581),"NA"),"")</f>
        <v/>
      </c>
      <c r="AJ1581" s="116">
        <f>IF(Q1581&lt;&gt;"",DATE(YEAR(Q1581), MONTH(Q1581), DAY(Q1581)),"")</f>
        <v/>
      </c>
      <c r="AK1581" s="130">
        <f>IF(Q1581&lt;&gt;0,Q1581-N1581,TODAY()-N1581)</f>
        <v/>
      </c>
      <c r="AL1581" s="112">
        <f>IF(F1581="Re-assigned",0,IF(H1581="Closed",0,IF(H1581="Service Restored",0,IF(H1581="",0,1))))</f>
        <v/>
      </c>
      <c r="AM1581" s="124">
        <f>IF(AL1581=0,"",IF(AK1581&gt;20.99,"Aged","Non-Aged"))</f>
        <v/>
      </c>
      <c r="AN1581" s="112">
        <f>IF(Q1581&lt;&gt;"",MONTH(Q1581),"")</f>
        <v/>
      </c>
      <c r="AO1581" s="112">
        <f>IFERROR(VALUE(V1581),0)</f>
        <v/>
      </c>
    </row>
    <row customFormat="1" customHeight="1" ht="29.25" r="1582" s="112" spans="1:41">
      <c r="A1582" s="127" t="n"/>
      <c r="B1582" s="113" t="n"/>
      <c r="C1582" s="127" t="n"/>
      <c r="D1582" s="127" t="n"/>
      <c r="E1582" s="114">
        <f>IF(F1582 &lt;&gt; "",VLOOKUP(F1582,CategoryLookup,2,FALSE), "")</f>
        <v/>
      </c>
      <c r="F1582" s="126" t="n"/>
      <c r="G1582" s="127" t="n"/>
      <c r="H1582" s="127" t="n"/>
      <c r="I1582" s="127" t="n"/>
      <c r="J1582" s="127" t="n"/>
      <c r="K1582" s="127" t="n"/>
      <c r="L1582" s="127" t="n"/>
      <c r="M1582" s="127" t="n"/>
      <c r="N1582" s="120" t="n"/>
      <c r="O1582" s="120" t="n"/>
      <c r="P1582" s="120" t="n"/>
      <c r="Q1582" s="120" t="n"/>
      <c r="R1582" s="121" t="n"/>
      <c r="S1582" s="121" t="n"/>
      <c r="T1582" s="121" t="n"/>
      <c r="U1582" s="121" t="n"/>
      <c r="V1582" s="117">
        <f>IF(P1582="NA","NA",IF(P1582&lt;&gt;"",TEXT(P1582-N1582,"[h].mm"),""))</f>
        <v/>
      </c>
      <c r="W1582" s="118">
        <f>IF(AND(R1582="",S1582=""),"",R1582+S1582)</f>
        <v/>
      </c>
      <c r="X1582" s="116">
        <f>IF(O1582&lt;&gt;"",DATE(YEAR(O1582), MONTH(O1582), DAY(O1582)),"")</f>
        <v/>
      </c>
      <c r="Y1582" s="122" t="n"/>
      <c r="Z1582" s="123" t="n"/>
      <c r="AA1582" s="117">
        <f>IF(F1582="Re-assigned","NA",IF(W1582="","",IF(W1582&gt;=VLOOKUP(D1582,SLAMatrix,3,FALSE),"Yes",IF(W1582&lt;VLOOKUP(D1582,SLAMatrix,2,FALSE),"No","Internal"))))</f>
        <v/>
      </c>
      <c r="AB1582" s="123" t="n"/>
      <c r="AC1582" s="123" t="n"/>
      <c r="AD1582" s="119" t="n"/>
      <c r="AE1582" s="125" t="n"/>
      <c r="AF1582" s="124">
        <f>MONTH(O1582)</f>
        <v/>
      </c>
      <c r="AG1582" s="124">
        <f>VLOOKUP(IFERROR(MID(AE1582,1,(FIND(",",AE1582,1)-1)),AE1582),Facility_Region_Mapping,2,FALSE)</f>
        <v/>
      </c>
      <c r="AH1582" s="124" t="n"/>
      <c r="AI1582" s="124">
        <f>IF(C1582&lt;&gt;"",IF(M1582="ESM User",getInterfaceName($C1582),"NA"),"")</f>
        <v/>
      </c>
      <c r="AJ1582" s="116">
        <f>IF(Q1582&lt;&gt;"",DATE(YEAR(Q1582), MONTH(Q1582), DAY(Q1582)),"")</f>
        <v/>
      </c>
      <c r="AK1582" s="130">
        <f>IF(Q1582&lt;&gt;0,Q1582-N1582,TODAY()-N1582)</f>
        <v/>
      </c>
      <c r="AL1582" s="112">
        <f>IF(F1582="Re-assigned",0,IF(H1582="Closed",0,IF(H1582="Service Restored",0,IF(H1582="",0,1))))</f>
        <v/>
      </c>
      <c r="AM1582" s="124">
        <f>IF(AL1582=0,"",IF(AK1582&gt;20.99,"Aged","Non-Aged"))</f>
        <v/>
      </c>
      <c r="AN1582" s="112">
        <f>IF(Q1582&lt;&gt;"",MONTH(Q1582),"")</f>
        <v/>
      </c>
      <c r="AO1582" s="112">
        <f>IFERROR(VALUE(V1582),0)</f>
        <v/>
      </c>
    </row>
    <row customFormat="1" customHeight="1" ht="29.25" r="1583" s="112" spans="1:41">
      <c r="A1583" s="127" t="n"/>
      <c r="B1583" s="113" t="n"/>
      <c r="C1583" s="127" t="n"/>
      <c r="D1583" s="127" t="n"/>
      <c r="E1583" s="114">
        <f>IF(F1583 &lt;&gt; "",VLOOKUP(F1583,CategoryLookup,2,FALSE), "")</f>
        <v/>
      </c>
      <c r="F1583" s="126" t="n"/>
      <c r="G1583" s="127" t="n"/>
      <c r="H1583" s="127" t="n"/>
      <c r="I1583" s="127" t="n"/>
      <c r="J1583" s="127" t="n"/>
      <c r="K1583" s="127" t="n"/>
      <c r="L1583" s="127" t="n"/>
      <c r="M1583" s="127" t="n"/>
      <c r="N1583" s="120" t="n"/>
      <c r="O1583" s="120" t="n"/>
      <c r="P1583" s="120" t="n"/>
      <c r="Q1583" s="120" t="n"/>
      <c r="R1583" s="121" t="n"/>
      <c r="S1583" s="121" t="n"/>
      <c r="T1583" s="121" t="n"/>
      <c r="U1583" s="121" t="n"/>
      <c r="V1583" s="117">
        <f>IF(P1583="NA","NA",IF(P1583&lt;&gt;"",TEXT(P1583-N1583,"[h].mm"),""))</f>
        <v/>
      </c>
      <c r="W1583" s="118">
        <f>IF(AND(R1583="",S1583=""),"",R1583+S1583)</f>
        <v/>
      </c>
      <c r="X1583" s="116">
        <f>IF(O1583&lt;&gt;"",DATE(YEAR(O1583), MONTH(O1583), DAY(O1583)),"")</f>
        <v/>
      </c>
      <c r="Y1583" s="122" t="n"/>
      <c r="Z1583" s="123" t="n"/>
      <c r="AA1583" s="117">
        <f>IF(F1583="Re-assigned","NA",IF(W1583="","",IF(W1583&gt;=VLOOKUP(D1583,SLAMatrix,3,FALSE),"Yes",IF(W1583&lt;VLOOKUP(D1583,SLAMatrix,2,FALSE),"No","Internal"))))</f>
        <v/>
      </c>
      <c r="AB1583" s="123" t="n"/>
      <c r="AC1583" s="123" t="n"/>
      <c r="AD1583" s="119" t="n"/>
      <c r="AE1583" s="125" t="n"/>
      <c r="AF1583" s="124">
        <f>MONTH(O1583)</f>
        <v/>
      </c>
      <c r="AG1583" s="124">
        <f>VLOOKUP(IFERROR(MID(AE1583,1,(FIND(",",AE1583,1)-1)),AE1583),Facility_Region_Mapping,2,FALSE)</f>
        <v/>
      </c>
      <c r="AH1583" s="124" t="n"/>
      <c r="AI1583" s="124">
        <f>IF(C1583&lt;&gt;"",IF(M1583="ESM User",getInterfaceName($C1583),"NA"),"")</f>
        <v/>
      </c>
      <c r="AJ1583" s="116">
        <f>IF(Q1583&lt;&gt;"",DATE(YEAR(Q1583), MONTH(Q1583), DAY(Q1583)),"")</f>
        <v/>
      </c>
      <c r="AK1583" s="130">
        <f>IF(Q1583&lt;&gt;0,Q1583-N1583,TODAY()-N1583)</f>
        <v/>
      </c>
      <c r="AL1583" s="112">
        <f>IF(F1583="Re-assigned",0,IF(H1583="Closed",0,IF(H1583="Service Restored",0,IF(H1583="",0,1))))</f>
        <v/>
      </c>
      <c r="AM1583" s="124">
        <f>IF(AL1583=0,"",IF(AK1583&gt;20.99,"Aged","Non-Aged"))</f>
        <v/>
      </c>
      <c r="AN1583" s="112">
        <f>IF(Q1583&lt;&gt;"",MONTH(Q1583),"")</f>
        <v/>
      </c>
      <c r="AO1583" s="112">
        <f>IFERROR(VALUE(V1583),0)</f>
        <v/>
      </c>
    </row>
    <row customFormat="1" customHeight="1" ht="29.25" r="1584" s="112" spans="1:41">
      <c r="A1584" s="127" t="n"/>
      <c r="B1584" s="113" t="n"/>
      <c r="C1584" s="127" t="n"/>
      <c r="D1584" s="127" t="n"/>
      <c r="E1584" s="114">
        <f>IF(F1584 &lt;&gt; "",VLOOKUP(F1584,CategoryLookup,2,FALSE), "")</f>
        <v/>
      </c>
      <c r="F1584" s="126" t="n"/>
      <c r="G1584" s="127" t="n"/>
      <c r="H1584" s="127" t="n"/>
      <c r="I1584" s="127" t="n"/>
      <c r="J1584" s="127" t="n"/>
      <c r="K1584" s="127" t="n"/>
      <c r="L1584" s="127" t="n"/>
      <c r="M1584" s="127" t="n"/>
      <c r="N1584" s="120" t="n"/>
      <c r="O1584" s="120" t="n"/>
      <c r="P1584" s="120" t="n"/>
      <c r="Q1584" s="120" t="n"/>
      <c r="R1584" s="121" t="n"/>
      <c r="S1584" s="121" t="n"/>
      <c r="T1584" s="121" t="n"/>
      <c r="U1584" s="121" t="n"/>
      <c r="V1584" s="117">
        <f>IF(P1584="NA","NA",IF(P1584&lt;&gt;"",TEXT(P1584-N1584,"[h].mm"),""))</f>
        <v/>
      </c>
      <c r="W1584" s="118">
        <f>IF(AND(R1584="",S1584=""),"",R1584+S1584)</f>
        <v/>
      </c>
      <c r="X1584" s="116">
        <f>IF(O1584&lt;&gt;"",DATE(YEAR(O1584), MONTH(O1584), DAY(O1584)),"")</f>
        <v/>
      </c>
      <c r="Y1584" s="122" t="n"/>
      <c r="Z1584" s="123" t="n"/>
      <c r="AA1584" s="117">
        <f>IF(F1584="Re-assigned","NA",IF(W1584="","",IF(W1584&gt;=VLOOKUP(D1584,SLAMatrix,3,FALSE),"Yes",IF(W1584&lt;VLOOKUP(D1584,SLAMatrix,2,FALSE),"No","Internal"))))</f>
        <v/>
      </c>
      <c r="AB1584" s="123" t="n"/>
      <c r="AC1584" s="123" t="n"/>
      <c r="AD1584" s="119" t="n"/>
      <c r="AE1584" s="125" t="n"/>
      <c r="AF1584" s="124">
        <f>MONTH(O1584)</f>
        <v/>
      </c>
      <c r="AG1584" s="124">
        <f>VLOOKUP(IFERROR(MID(AE1584,1,(FIND(",",AE1584,1)-1)),AE1584),Facility_Region_Mapping,2,FALSE)</f>
        <v/>
      </c>
      <c r="AH1584" s="124" t="n"/>
      <c r="AI1584" s="124">
        <f>IF(C1584&lt;&gt;"",IF(M1584="ESM User",getInterfaceName($C1584),"NA"),"")</f>
        <v/>
      </c>
      <c r="AJ1584" s="116">
        <f>IF(Q1584&lt;&gt;"",DATE(YEAR(Q1584), MONTH(Q1584), DAY(Q1584)),"")</f>
        <v/>
      </c>
      <c r="AK1584" s="130">
        <f>IF(Q1584&lt;&gt;0,Q1584-N1584,TODAY()-N1584)</f>
        <v/>
      </c>
      <c r="AL1584" s="112">
        <f>IF(F1584="Re-assigned",0,IF(H1584="Closed",0,IF(H1584="Service Restored",0,IF(H1584="",0,1))))</f>
        <v/>
      </c>
      <c r="AM1584" s="124">
        <f>IF(AL1584=0,"",IF(AK1584&gt;20.99,"Aged","Non-Aged"))</f>
        <v/>
      </c>
      <c r="AN1584" s="112">
        <f>IF(Q1584&lt;&gt;"",MONTH(Q1584),"")</f>
        <v/>
      </c>
      <c r="AO1584" s="112">
        <f>IFERROR(VALUE(V1584),0)</f>
        <v/>
      </c>
    </row>
    <row customFormat="1" customHeight="1" ht="29.25" r="1585" s="112" spans="1:41">
      <c r="A1585" s="127" t="n"/>
      <c r="B1585" s="113" t="n"/>
      <c r="C1585" s="127" t="n"/>
      <c r="D1585" s="127" t="n"/>
      <c r="E1585" s="114">
        <f>IF(F1585 &lt;&gt; "",VLOOKUP(F1585,CategoryLookup,2,FALSE), "")</f>
        <v/>
      </c>
      <c r="F1585" s="126" t="n"/>
      <c r="G1585" s="127" t="n"/>
      <c r="H1585" s="127" t="n"/>
      <c r="I1585" s="127" t="n"/>
      <c r="J1585" s="127" t="n"/>
      <c r="K1585" s="127" t="n"/>
      <c r="L1585" s="127" t="n"/>
      <c r="M1585" s="127" t="n"/>
      <c r="N1585" s="120" t="n"/>
      <c r="O1585" s="120" t="n"/>
      <c r="P1585" s="120" t="n"/>
      <c r="Q1585" s="120" t="n"/>
      <c r="R1585" s="121" t="n"/>
      <c r="S1585" s="121" t="n"/>
      <c r="T1585" s="121" t="n"/>
      <c r="U1585" s="121" t="n"/>
      <c r="V1585" s="117">
        <f>IF(P1585="NA","NA",IF(P1585&lt;&gt;"",TEXT(P1585-N1585,"[h].mm"),""))</f>
        <v/>
      </c>
      <c r="W1585" s="118">
        <f>IF(AND(R1585="",S1585=""),"",R1585+S1585)</f>
        <v/>
      </c>
      <c r="X1585" s="116">
        <f>IF(O1585&lt;&gt;"",DATE(YEAR(O1585), MONTH(O1585), DAY(O1585)),"")</f>
        <v/>
      </c>
      <c r="Y1585" s="122" t="n"/>
      <c r="Z1585" s="123" t="n"/>
      <c r="AA1585" s="117">
        <f>IF(F1585="Re-assigned","NA",IF(W1585="","",IF(W1585&gt;=VLOOKUP(D1585,SLAMatrix,3,FALSE),"Yes",IF(W1585&lt;VLOOKUP(D1585,SLAMatrix,2,FALSE),"No","Internal"))))</f>
        <v/>
      </c>
      <c r="AB1585" s="123" t="n"/>
      <c r="AC1585" s="123" t="n"/>
      <c r="AD1585" s="119" t="n"/>
      <c r="AE1585" s="125" t="n"/>
      <c r="AF1585" s="124">
        <f>MONTH(O1585)</f>
        <v/>
      </c>
      <c r="AG1585" s="124">
        <f>VLOOKUP(IFERROR(MID(AE1585,1,(FIND(",",AE1585,1)-1)),AE1585),Facility_Region_Mapping,2,FALSE)</f>
        <v/>
      </c>
      <c r="AH1585" s="124" t="n"/>
      <c r="AI1585" s="124">
        <f>IF(C1585&lt;&gt;"",IF(M1585="ESM User",getInterfaceName($C1585),"NA"),"")</f>
        <v/>
      </c>
      <c r="AJ1585" s="116">
        <f>IF(Q1585&lt;&gt;"",DATE(YEAR(Q1585), MONTH(Q1585), DAY(Q1585)),"")</f>
        <v/>
      </c>
      <c r="AK1585" s="130">
        <f>IF(Q1585&lt;&gt;0,Q1585-N1585,TODAY()-N1585)</f>
        <v/>
      </c>
      <c r="AL1585" s="112">
        <f>IF(F1585="Re-assigned",0,IF(H1585="Closed",0,IF(H1585="Service Restored",0,IF(H1585="",0,1))))</f>
        <v/>
      </c>
      <c r="AM1585" s="124">
        <f>IF(AL1585=0,"",IF(AK1585&gt;20.99,"Aged","Non-Aged"))</f>
        <v/>
      </c>
      <c r="AN1585" s="112">
        <f>IF(Q1585&lt;&gt;"",MONTH(Q1585),"")</f>
        <v/>
      </c>
      <c r="AO1585" s="112">
        <f>IFERROR(VALUE(V1585),0)</f>
        <v/>
      </c>
    </row>
    <row customFormat="1" customHeight="1" ht="29.25" r="1586" s="112" spans="1:41">
      <c r="A1586" s="127" t="n"/>
      <c r="B1586" s="113" t="n"/>
      <c r="C1586" s="127" t="n"/>
      <c r="D1586" s="127" t="n"/>
      <c r="E1586" s="114">
        <f>IF(F1586 &lt;&gt; "",VLOOKUP(F1586,CategoryLookup,2,FALSE), "")</f>
        <v/>
      </c>
      <c r="F1586" s="126" t="n"/>
      <c r="G1586" s="127" t="n"/>
      <c r="H1586" s="127" t="n"/>
      <c r="I1586" s="127" t="n"/>
      <c r="J1586" s="127" t="n"/>
      <c r="K1586" s="127" t="n"/>
      <c r="L1586" s="127" t="n"/>
      <c r="M1586" s="127" t="n"/>
      <c r="N1586" s="120" t="n"/>
      <c r="O1586" s="120" t="n"/>
      <c r="P1586" s="120" t="n"/>
      <c r="Q1586" s="120" t="n"/>
      <c r="R1586" s="121" t="n"/>
      <c r="S1586" s="121" t="n"/>
      <c r="T1586" s="121" t="n"/>
      <c r="U1586" s="121" t="n"/>
      <c r="V1586" s="117">
        <f>IF(P1586="NA","NA",IF(P1586&lt;&gt;"",TEXT(P1586-N1586,"[h].mm"),""))</f>
        <v/>
      </c>
      <c r="W1586" s="118">
        <f>IF(AND(R1586="",S1586=""),"",R1586+S1586)</f>
        <v/>
      </c>
      <c r="X1586" s="116">
        <f>IF(O1586&lt;&gt;"",DATE(YEAR(O1586), MONTH(O1586), DAY(O1586)),"")</f>
        <v/>
      </c>
      <c r="Y1586" s="122" t="n"/>
      <c r="Z1586" s="123" t="n"/>
      <c r="AA1586" s="117">
        <f>IF(F1586="Re-assigned","NA",IF(W1586="","",IF(W1586&gt;=VLOOKUP(D1586,SLAMatrix,3,FALSE),"Yes",IF(W1586&lt;VLOOKUP(D1586,SLAMatrix,2,FALSE),"No","Internal"))))</f>
        <v/>
      </c>
      <c r="AB1586" s="123" t="n"/>
      <c r="AC1586" s="123" t="n"/>
      <c r="AD1586" s="119" t="n"/>
      <c r="AE1586" s="125" t="n"/>
      <c r="AF1586" s="124">
        <f>MONTH(O1586)</f>
        <v/>
      </c>
      <c r="AG1586" s="124">
        <f>VLOOKUP(IFERROR(MID(AE1586,1,(FIND(",",AE1586,1)-1)),AE1586),Facility_Region_Mapping,2,FALSE)</f>
        <v/>
      </c>
      <c r="AH1586" s="124" t="n"/>
      <c r="AI1586" s="124">
        <f>IF(C1586&lt;&gt;"",IF(M1586="ESM User",getInterfaceName($C1586),"NA"),"")</f>
        <v/>
      </c>
      <c r="AJ1586" s="116">
        <f>IF(Q1586&lt;&gt;"",DATE(YEAR(Q1586), MONTH(Q1586), DAY(Q1586)),"")</f>
        <v/>
      </c>
      <c r="AK1586" s="130">
        <f>IF(Q1586&lt;&gt;0,Q1586-N1586,TODAY()-N1586)</f>
        <v/>
      </c>
      <c r="AL1586" s="112">
        <f>IF(F1586="Re-assigned",0,IF(H1586="Closed",0,IF(H1586="Service Restored",0,IF(H1586="",0,1))))</f>
        <v/>
      </c>
      <c r="AM1586" s="124">
        <f>IF(AL1586=0,"",IF(AK1586&gt;20.99,"Aged","Non-Aged"))</f>
        <v/>
      </c>
      <c r="AN1586" s="112">
        <f>IF(Q1586&lt;&gt;"",MONTH(Q1586),"")</f>
        <v/>
      </c>
      <c r="AO1586" s="112">
        <f>IFERROR(VALUE(V1586),0)</f>
        <v/>
      </c>
    </row>
    <row customFormat="1" customHeight="1" ht="29.25" r="1587" s="112" spans="1:41">
      <c r="A1587" s="127" t="n"/>
      <c r="B1587" s="113" t="n"/>
      <c r="C1587" s="127" t="n"/>
      <c r="D1587" s="127" t="n"/>
      <c r="E1587" s="114">
        <f>IF(F1587 &lt;&gt; "",VLOOKUP(F1587,CategoryLookup,2,FALSE), "")</f>
        <v/>
      </c>
      <c r="F1587" s="126" t="n"/>
      <c r="G1587" s="127" t="n"/>
      <c r="H1587" s="127" t="n"/>
      <c r="I1587" s="127" t="n"/>
      <c r="J1587" s="127" t="n"/>
      <c r="K1587" s="127" t="n"/>
      <c r="L1587" s="127" t="n"/>
      <c r="M1587" s="127" t="n"/>
      <c r="N1587" s="120" t="n"/>
      <c r="O1587" s="120" t="n"/>
      <c r="P1587" s="120" t="n"/>
      <c r="Q1587" s="120" t="n"/>
      <c r="R1587" s="121" t="n"/>
      <c r="S1587" s="121" t="n"/>
      <c r="T1587" s="121" t="n"/>
      <c r="U1587" s="121" t="n"/>
      <c r="V1587" s="117">
        <f>IF(P1587="NA","NA",IF(P1587&lt;&gt;"",TEXT(P1587-N1587,"[h].mm"),""))</f>
        <v/>
      </c>
      <c r="W1587" s="118">
        <f>IF(AND(R1587="",S1587=""),"",R1587+S1587)</f>
        <v/>
      </c>
      <c r="X1587" s="116">
        <f>IF(O1587&lt;&gt;"",DATE(YEAR(O1587), MONTH(O1587), DAY(O1587)),"")</f>
        <v/>
      </c>
      <c r="Y1587" s="122" t="n"/>
      <c r="Z1587" s="123" t="n"/>
      <c r="AA1587" s="117">
        <f>IF(F1587="Re-assigned","NA",IF(W1587="","",IF(W1587&gt;=VLOOKUP(D1587,SLAMatrix,3,FALSE),"Yes",IF(W1587&lt;VLOOKUP(D1587,SLAMatrix,2,FALSE),"No","Internal"))))</f>
        <v/>
      </c>
      <c r="AB1587" s="123" t="n"/>
      <c r="AC1587" s="123" t="n"/>
      <c r="AD1587" s="119" t="n"/>
      <c r="AE1587" s="125" t="n"/>
      <c r="AF1587" s="124">
        <f>MONTH(O1587)</f>
        <v/>
      </c>
      <c r="AG1587" s="124">
        <f>VLOOKUP(IFERROR(MID(AE1587,1,(FIND(",",AE1587,1)-1)),AE1587),Facility_Region_Mapping,2,FALSE)</f>
        <v/>
      </c>
      <c r="AH1587" s="124" t="n"/>
      <c r="AI1587" s="124">
        <f>IF(C1587&lt;&gt;"",IF(M1587="ESM User",getInterfaceName($C1587),"NA"),"")</f>
        <v/>
      </c>
      <c r="AJ1587" s="116">
        <f>IF(Q1587&lt;&gt;"",DATE(YEAR(Q1587), MONTH(Q1587), DAY(Q1587)),"")</f>
        <v/>
      </c>
      <c r="AK1587" s="130">
        <f>IF(Q1587&lt;&gt;0,Q1587-N1587,TODAY()-N1587)</f>
        <v/>
      </c>
      <c r="AL1587" s="112">
        <f>IF(F1587="Re-assigned",0,IF(H1587="Closed",0,IF(H1587="Service Restored",0,IF(H1587="",0,1))))</f>
        <v/>
      </c>
      <c r="AM1587" s="124">
        <f>IF(AL1587=0,"",IF(AK1587&gt;20.99,"Aged","Non-Aged"))</f>
        <v/>
      </c>
      <c r="AN1587" s="112">
        <f>IF(Q1587&lt;&gt;"",MONTH(Q1587),"")</f>
        <v/>
      </c>
      <c r="AO1587" s="112">
        <f>IFERROR(VALUE(V1587),0)</f>
        <v/>
      </c>
    </row>
    <row customFormat="1" customHeight="1" ht="29.25" r="1588" s="112" spans="1:41">
      <c r="A1588" s="127" t="n"/>
      <c r="B1588" s="113" t="n"/>
      <c r="C1588" s="127" t="n"/>
      <c r="D1588" s="127" t="n"/>
      <c r="E1588" s="114">
        <f>IF(F1588 &lt;&gt; "",VLOOKUP(F1588,CategoryLookup,2,FALSE), "")</f>
        <v/>
      </c>
      <c r="F1588" s="126" t="n"/>
      <c r="G1588" s="127" t="n"/>
      <c r="H1588" s="127" t="n"/>
      <c r="I1588" s="127" t="n"/>
      <c r="J1588" s="127" t="n"/>
      <c r="K1588" s="127" t="n"/>
      <c r="L1588" s="127" t="n"/>
      <c r="M1588" s="127" t="n"/>
      <c r="N1588" s="120" t="n"/>
      <c r="O1588" s="120" t="n"/>
      <c r="P1588" s="120" t="n"/>
      <c r="Q1588" s="120" t="n"/>
      <c r="R1588" s="121" t="n"/>
      <c r="S1588" s="121" t="n"/>
      <c r="T1588" s="121" t="n"/>
      <c r="U1588" s="121" t="n"/>
      <c r="V1588" s="117">
        <f>IF(P1588="NA","NA",IF(P1588&lt;&gt;"",TEXT(P1588-N1588,"[h].mm"),""))</f>
        <v/>
      </c>
      <c r="W1588" s="118">
        <f>IF(AND(R1588="",S1588=""),"",R1588+S1588)</f>
        <v/>
      </c>
      <c r="X1588" s="116">
        <f>IF(O1588&lt;&gt;"",DATE(YEAR(O1588), MONTH(O1588), DAY(O1588)),"")</f>
        <v/>
      </c>
      <c r="Y1588" s="122" t="n"/>
      <c r="Z1588" s="123" t="n"/>
      <c r="AA1588" s="117">
        <f>IF(F1588="Re-assigned","NA",IF(W1588="","",IF(W1588&gt;=VLOOKUP(D1588,SLAMatrix,3,FALSE),"Yes",IF(W1588&lt;VLOOKUP(D1588,SLAMatrix,2,FALSE),"No","Internal"))))</f>
        <v/>
      </c>
      <c r="AB1588" s="123" t="n"/>
      <c r="AC1588" s="123" t="n"/>
      <c r="AD1588" s="119" t="n"/>
      <c r="AE1588" s="125" t="n"/>
      <c r="AF1588" s="124">
        <f>MONTH(O1588)</f>
        <v/>
      </c>
      <c r="AG1588" s="124">
        <f>VLOOKUP(IFERROR(MID(AE1588,1,(FIND(",",AE1588,1)-1)),AE1588),Facility_Region_Mapping,2,FALSE)</f>
        <v/>
      </c>
      <c r="AH1588" s="124" t="n"/>
      <c r="AI1588" s="124">
        <f>IF(C1588&lt;&gt;"",IF(M1588="ESM User",getInterfaceName($C1588),"NA"),"")</f>
        <v/>
      </c>
      <c r="AJ1588" s="116">
        <f>IF(Q1588&lt;&gt;"",DATE(YEAR(Q1588), MONTH(Q1588), DAY(Q1588)),"")</f>
        <v/>
      </c>
      <c r="AK1588" s="130">
        <f>IF(Q1588&lt;&gt;0,Q1588-N1588,TODAY()-N1588)</f>
        <v/>
      </c>
      <c r="AL1588" s="112">
        <f>IF(F1588="Re-assigned",0,IF(H1588="Closed",0,IF(H1588="Service Restored",0,IF(H1588="",0,1))))</f>
        <v/>
      </c>
      <c r="AM1588" s="124">
        <f>IF(AL1588=0,"",IF(AK1588&gt;20.99,"Aged","Non-Aged"))</f>
        <v/>
      </c>
      <c r="AN1588" s="112">
        <f>IF(Q1588&lt;&gt;"",MONTH(Q1588),"")</f>
        <v/>
      </c>
      <c r="AO1588" s="112">
        <f>IFERROR(VALUE(V1588),0)</f>
        <v/>
      </c>
    </row>
    <row customFormat="1" customHeight="1" ht="29.25" r="1589" s="112" spans="1:41">
      <c r="A1589" s="127" t="n"/>
      <c r="B1589" s="113" t="n"/>
      <c r="C1589" s="127" t="n"/>
      <c r="D1589" s="127" t="n"/>
      <c r="E1589" s="114">
        <f>IF(F1589 &lt;&gt; "",VLOOKUP(F1589,CategoryLookup,2,FALSE), "")</f>
        <v/>
      </c>
      <c r="F1589" s="126" t="n"/>
      <c r="G1589" s="127" t="n"/>
      <c r="H1589" s="127" t="n"/>
      <c r="I1589" s="127" t="n"/>
      <c r="J1589" s="127" t="n"/>
      <c r="K1589" s="127" t="n"/>
      <c r="L1589" s="127" t="n"/>
      <c r="M1589" s="127" t="n"/>
      <c r="N1589" s="120" t="n"/>
      <c r="O1589" s="120" t="n"/>
      <c r="P1589" s="120" t="n"/>
      <c r="Q1589" s="120" t="n"/>
      <c r="R1589" s="121" t="n"/>
      <c r="S1589" s="121" t="n"/>
      <c r="T1589" s="121" t="n"/>
      <c r="U1589" s="121" t="n"/>
      <c r="V1589" s="117">
        <f>IF(P1589="NA","NA",IF(P1589&lt;&gt;"",TEXT(P1589-N1589,"[h].mm"),""))</f>
        <v/>
      </c>
      <c r="W1589" s="118">
        <f>IF(AND(R1589="",S1589=""),"",R1589+S1589)</f>
        <v/>
      </c>
      <c r="X1589" s="116">
        <f>IF(O1589&lt;&gt;"",DATE(YEAR(O1589), MONTH(O1589), DAY(O1589)),"")</f>
        <v/>
      </c>
      <c r="Y1589" s="122" t="n"/>
      <c r="Z1589" s="123" t="n"/>
      <c r="AA1589" s="117">
        <f>IF(F1589="Re-assigned","NA",IF(W1589="","",IF(W1589&gt;=VLOOKUP(D1589,SLAMatrix,3,FALSE),"Yes",IF(W1589&lt;VLOOKUP(D1589,SLAMatrix,2,FALSE),"No","Internal"))))</f>
        <v/>
      </c>
      <c r="AB1589" s="123" t="n"/>
      <c r="AC1589" s="123" t="n"/>
      <c r="AD1589" s="119" t="n"/>
      <c r="AE1589" s="125" t="n"/>
      <c r="AF1589" s="124">
        <f>MONTH(O1589)</f>
        <v/>
      </c>
      <c r="AG1589" s="124">
        <f>VLOOKUP(IFERROR(MID(AE1589,1,(FIND(",",AE1589,1)-1)),AE1589),Facility_Region_Mapping,2,FALSE)</f>
        <v/>
      </c>
      <c r="AH1589" s="124" t="n"/>
      <c r="AI1589" s="124">
        <f>IF(C1589&lt;&gt;"",IF(M1589="ESM User",getInterfaceName($C1589),"NA"),"")</f>
        <v/>
      </c>
      <c r="AJ1589" s="116">
        <f>IF(Q1589&lt;&gt;"",DATE(YEAR(Q1589), MONTH(Q1589), DAY(Q1589)),"")</f>
        <v/>
      </c>
      <c r="AK1589" s="130">
        <f>IF(Q1589&lt;&gt;0,Q1589-N1589,TODAY()-N1589)</f>
        <v/>
      </c>
      <c r="AL1589" s="112">
        <f>IF(F1589="Re-assigned",0,IF(H1589="Closed",0,IF(H1589="Service Restored",0,IF(H1589="",0,1))))</f>
        <v/>
      </c>
      <c r="AM1589" s="124">
        <f>IF(AL1589=0,"",IF(AK1589&gt;20.99,"Aged","Non-Aged"))</f>
        <v/>
      </c>
      <c r="AN1589" s="112">
        <f>IF(Q1589&lt;&gt;"",MONTH(Q1589),"")</f>
        <v/>
      </c>
      <c r="AO1589" s="112">
        <f>IFERROR(VALUE(V1589),0)</f>
        <v/>
      </c>
    </row>
    <row customFormat="1" customHeight="1" ht="29.25" r="1590" s="112" spans="1:41">
      <c r="A1590" s="127" t="n"/>
      <c r="B1590" s="113" t="n"/>
      <c r="C1590" s="127" t="n"/>
      <c r="D1590" s="127" t="n"/>
      <c r="E1590" s="114">
        <f>IF(F1590 &lt;&gt; "",VLOOKUP(F1590,CategoryLookup,2,FALSE), "")</f>
        <v/>
      </c>
      <c r="F1590" s="126" t="n"/>
      <c r="G1590" s="127" t="n"/>
      <c r="H1590" s="127" t="n"/>
      <c r="I1590" s="127" t="n"/>
      <c r="J1590" s="127" t="n"/>
      <c r="K1590" s="127" t="n"/>
      <c r="L1590" s="127" t="n"/>
      <c r="M1590" s="127" t="n"/>
      <c r="N1590" s="120" t="n"/>
      <c r="O1590" s="120" t="n"/>
      <c r="P1590" s="120" t="n"/>
      <c r="Q1590" s="120" t="n"/>
      <c r="R1590" s="121" t="n"/>
      <c r="S1590" s="121" t="n"/>
      <c r="T1590" s="121" t="n"/>
      <c r="U1590" s="121" t="n"/>
      <c r="V1590" s="117">
        <f>IF(P1590="NA","NA",IF(P1590&lt;&gt;"",TEXT(P1590-N1590,"[h].mm"),""))</f>
        <v/>
      </c>
      <c r="W1590" s="118">
        <f>IF(AND(R1590="",S1590=""),"",R1590+S1590)</f>
        <v/>
      </c>
      <c r="X1590" s="116">
        <f>IF(O1590&lt;&gt;"",DATE(YEAR(O1590), MONTH(O1590), DAY(O1590)),"")</f>
        <v/>
      </c>
      <c r="Y1590" s="122" t="n"/>
      <c r="Z1590" s="123" t="n"/>
      <c r="AA1590" s="117">
        <f>IF(F1590="Re-assigned","NA",IF(W1590="","",IF(W1590&gt;=VLOOKUP(D1590,SLAMatrix,3,FALSE),"Yes",IF(W1590&lt;VLOOKUP(D1590,SLAMatrix,2,FALSE),"No","Internal"))))</f>
        <v/>
      </c>
      <c r="AB1590" s="123" t="n"/>
      <c r="AC1590" s="123" t="n"/>
      <c r="AD1590" s="119" t="n"/>
      <c r="AE1590" s="125" t="n"/>
      <c r="AF1590" s="124">
        <f>MONTH(O1590)</f>
        <v/>
      </c>
      <c r="AG1590" s="124">
        <f>VLOOKUP(IFERROR(MID(AE1590,1,(FIND(",",AE1590,1)-1)),AE1590),Facility_Region_Mapping,2,FALSE)</f>
        <v/>
      </c>
      <c r="AH1590" s="124" t="n"/>
      <c r="AI1590" s="124">
        <f>IF(C1590&lt;&gt;"",IF(M1590="ESM User",getInterfaceName($C1590),"NA"),"")</f>
        <v/>
      </c>
      <c r="AJ1590" s="116">
        <f>IF(Q1590&lt;&gt;"",DATE(YEAR(Q1590), MONTH(Q1590), DAY(Q1590)),"")</f>
        <v/>
      </c>
      <c r="AK1590" s="130">
        <f>IF(Q1590&lt;&gt;0,Q1590-N1590,TODAY()-N1590)</f>
        <v/>
      </c>
      <c r="AL1590" s="112">
        <f>IF(F1590="Re-assigned",0,IF(H1590="Closed",0,IF(H1590="Service Restored",0,IF(H1590="",0,1))))</f>
        <v/>
      </c>
      <c r="AM1590" s="124">
        <f>IF(AL1590=0,"",IF(AK1590&gt;20.99,"Aged","Non-Aged"))</f>
        <v/>
      </c>
      <c r="AN1590" s="112">
        <f>IF(Q1590&lt;&gt;"",MONTH(Q1590),"")</f>
        <v/>
      </c>
      <c r="AO1590" s="112">
        <f>IFERROR(VALUE(V1590),0)</f>
        <v/>
      </c>
    </row>
    <row customFormat="1" customHeight="1" ht="29.25" r="1591" s="112" spans="1:41">
      <c r="A1591" s="127" t="n"/>
      <c r="B1591" s="113" t="n"/>
      <c r="C1591" s="127" t="n"/>
      <c r="D1591" s="127" t="n"/>
      <c r="E1591" s="114">
        <f>IF(F1591 &lt;&gt; "",VLOOKUP(F1591,CategoryLookup,2,FALSE), "")</f>
        <v/>
      </c>
      <c r="F1591" s="126" t="n"/>
      <c r="G1591" s="127" t="n"/>
      <c r="H1591" s="127" t="n"/>
      <c r="I1591" s="127" t="n"/>
      <c r="J1591" s="127" t="n"/>
      <c r="K1591" s="127" t="n"/>
      <c r="L1591" s="127" t="n"/>
      <c r="M1591" s="127" t="n"/>
      <c r="N1591" s="120" t="n"/>
      <c r="O1591" s="120" t="n"/>
      <c r="P1591" s="120" t="n"/>
      <c r="Q1591" s="120" t="n"/>
      <c r="R1591" s="121" t="n"/>
      <c r="S1591" s="121" t="n"/>
      <c r="T1591" s="121" t="n"/>
      <c r="U1591" s="121" t="n"/>
      <c r="V1591" s="117">
        <f>IF(P1591="NA","NA",IF(P1591&lt;&gt;"",TEXT(P1591-N1591,"[h].mm"),""))</f>
        <v/>
      </c>
      <c r="W1591" s="118">
        <f>IF(AND(R1591="",S1591=""),"",R1591+S1591)</f>
        <v/>
      </c>
      <c r="X1591" s="116">
        <f>IF(O1591&lt;&gt;"",DATE(YEAR(O1591), MONTH(O1591), DAY(O1591)),"")</f>
        <v/>
      </c>
      <c r="Y1591" s="122" t="n"/>
      <c r="Z1591" s="123" t="n"/>
      <c r="AA1591" s="117">
        <f>IF(F1591="Re-assigned","NA",IF(W1591="","",IF(W1591&gt;=VLOOKUP(D1591,SLAMatrix,3,FALSE),"Yes",IF(W1591&lt;VLOOKUP(D1591,SLAMatrix,2,FALSE),"No","Internal"))))</f>
        <v/>
      </c>
      <c r="AB1591" s="123" t="n"/>
      <c r="AC1591" s="123" t="n"/>
      <c r="AD1591" s="119" t="n"/>
      <c r="AE1591" s="125" t="n"/>
      <c r="AF1591" s="124">
        <f>MONTH(O1591)</f>
        <v/>
      </c>
      <c r="AG1591" s="124">
        <f>VLOOKUP(IFERROR(MID(AE1591,1,(FIND(",",AE1591,1)-1)),AE1591),Facility_Region_Mapping,2,FALSE)</f>
        <v/>
      </c>
      <c r="AH1591" s="124" t="n"/>
      <c r="AI1591" s="124">
        <f>IF(C1591&lt;&gt;"",IF(M1591="ESM User",getInterfaceName($C1591),"NA"),"")</f>
        <v/>
      </c>
      <c r="AJ1591" s="116">
        <f>IF(Q1591&lt;&gt;"",DATE(YEAR(Q1591), MONTH(Q1591), DAY(Q1591)),"")</f>
        <v/>
      </c>
      <c r="AK1591" s="130">
        <f>IF(Q1591&lt;&gt;0,Q1591-N1591,TODAY()-N1591)</f>
        <v/>
      </c>
      <c r="AL1591" s="112">
        <f>IF(F1591="Re-assigned",0,IF(H1591="Closed",0,IF(H1591="Service Restored",0,IF(H1591="",0,1))))</f>
        <v/>
      </c>
      <c r="AM1591" s="124">
        <f>IF(AL1591=0,"",IF(AK1591&gt;20.99,"Aged","Non-Aged"))</f>
        <v/>
      </c>
      <c r="AN1591" s="112">
        <f>IF(Q1591&lt;&gt;"",MONTH(Q1591),"")</f>
        <v/>
      </c>
      <c r="AO1591" s="112">
        <f>IFERROR(VALUE(V1591),0)</f>
        <v/>
      </c>
    </row>
    <row customFormat="1" customHeight="1" ht="29.25" r="1592" s="112" spans="1:41">
      <c r="A1592" s="127" t="n"/>
      <c r="B1592" s="113" t="n"/>
      <c r="C1592" s="127" t="n"/>
      <c r="D1592" s="127" t="n"/>
      <c r="E1592" s="114">
        <f>IF(F1592 &lt;&gt; "",VLOOKUP(F1592,CategoryLookup,2,FALSE), "")</f>
        <v/>
      </c>
      <c r="F1592" s="126" t="n"/>
      <c r="G1592" s="127" t="n"/>
      <c r="H1592" s="127" t="n"/>
      <c r="I1592" s="127" t="n"/>
      <c r="J1592" s="127" t="n"/>
      <c r="K1592" s="127" t="n"/>
      <c r="L1592" s="127" t="n"/>
      <c r="M1592" s="127" t="n"/>
      <c r="N1592" s="120" t="n"/>
      <c r="O1592" s="120" t="n"/>
      <c r="P1592" s="120" t="n"/>
      <c r="Q1592" s="120" t="n"/>
      <c r="R1592" s="121" t="n"/>
      <c r="S1592" s="121" t="n"/>
      <c r="T1592" s="121" t="n"/>
      <c r="U1592" s="121" t="n"/>
      <c r="V1592" s="117">
        <f>IF(P1592="NA","NA",IF(P1592&lt;&gt;"",TEXT(P1592-N1592,"[h].mm"),""))</f>
        <v/>
      </c>
      <c r="W1592" s="118">
        <f>IF(AND(R1592="",S1592=""),"",R1592+S1592)</f>
        <v/>
      </c>
      <c r="X1592" s="116">
        <f>IF(O1592&lt;&gt;"",DATE(YEAR(O1592), MONTH(O1592), DAY(O1592)),"")</f>
        <v/>
      </c>
      <c r="Y1592" s="122" t="n"/>
      <c r="Z1592" s="123" t="n"/>
      <c r="AA1592" s="117">
        <f>IF(F1592="Re-assigned","NA",IF(W1592="","",IF(W1592&gt;=VLOOKUP(D1592,SLAMatrix,3,FALSE),"Yes",IF(W1592&lt;VLOOKUP(D1592,SLAMatrix,2,FALSE),"No","Internal"))))</f>
        <v/>
      </c>
      <c r="AB1592" s="123" t="n"/>
      <c r="AC1592" s="123" t="n"/>
      <c r="AD1592" s="119" t="n"/>
      <c r="AE1592" s="125" t="n"/>
      <c r="AF1592" s="124">
        <f>MONTH(O1592)</f>
        <v/>
      </c>
      <c r="AG1592" s="124">
        <f>VLOOKUP(IFERROR(MID(AE1592,1,(FIND(",",AE1592,1)-1)),AE1592),Facility_Region_Mapping,2,FALSE)</f>
        <v/>
      </c>
      <c r="AH1592" s="124" t="n"/>
      <c r="AI1592" s="124">
        <f>IF(C1592&lt;&gt;"",IF(M1592="ESM User",getInterfaceName($C1592),"NA"),"")</f>
        <v/>
      </c>
      <c r="AJ1592" s="116">
        <f>IF(Q1592&lt;&gt;"",DATE(YEAR(Q1592), MONTH(Q1592), DAY(Q1592)),"")</f>
        <v/>
      </c>
      <c r="AK1592" s="130">
        <f>IF(Q1592&lt;&gt;0,Q1592-N1592,TODAY()-N1592)</f>
        <v/>
      </c>
      <c r="AL1592" s="112">
        <f>IF(F1592="Re-assigned",0,IF(H1592="Closed",0,IF(H1592="Service Restored",0,IF(H1592="",0,1))))</f>
        <v/>
      </c>
      <c r="AM1592" s="124">
        <f>IF(AL1592=0,"",IF(AK1592&gt;20.99,"Aged","Non-Aged"))</f>
        <v/>
      </c>
      <c r="AN1592" s="112">
        <f>IF(Q1592&lt;&gt;"",MONTH(Q1592),"")</f>
        <v/>
      </c>
      <c r="AO1592" s="112">
        <f>IFERROR(VALUE(V1592),0)</f>
        <v/>
      </c>
    </row>
    <row customFormat="1" customHeight="1" ht="29.25" r="1593" s="112" spans="1:41">
      <c r="A1593" s="127" t="n"/>
      <c r="B1593" s="113" t="n"/>
      <c r="C1593" s="127" t="n"/>
      <c r="D1593" s="127" t="n"/>
      <c r="E1593" s="114">
        <f>IF(F1593 &lt;&gt; "",VLOOKUP(F1593,CategoryLookup,2,FALSE), "")</f>
        <v/>
      </c>
      <c r="F1593" s="126" t="n"/>
      <c r="G1593" s="127" t="n"/>
      <c r="H1593" s="127" t="n"/>
      <c r="I1593" s="127" t="n"/>
      <c r="J1593" s="127" t="n"/>
      <c r="K1593" s="127" t="n"/>
      <c r="L1593" s="127" t="n"/>
      <c r="M1593" s="127" t="n"/>
      <c r="N1593" s="120" t="n"/>
      <c r="O1593" s="120" t="n"/>
      <c r="P1593" s="120" t="n"/>
      <c r="Q1593" s="120" t="n"/>
      <c r="R1593" s="121" t="n"/>
      <c r="S1593" s="121" t="n"/>
      <c r="T1593" s="121" t="n"/>
      <c r="U1593" s="121" t="n"/>
      <c r="V1593" s="117">
        <f>IF(P1593="NA","NA",IF(P1593&lt;&gt;"",TEXT(P1593-N1593,"[h].mm"),""))</f>
        <v/>
      </c>
      <c r="W1593" s="118">
        <f>IF(AND(R1593="",S1593=""),"",R1593+S1593)</f>
        <v/>
      </c>
      <c r="X1593" s="116">
        <f>IF(O1593&lt;&gt;"",DATE(YEAR(O1593), MONTH(O1593), DAY(O1593)),"")</f>
        <v/>
      </c>
      <c r="Y1593" s="122" t="n"/>
      <c r="Z1593" s="123" t="n"/>
      <c r="AA1593" s="117">
        <f>IF(F1593="Re-assigned","NA",IF(W1593="","",IF(W1593&gt;=VLOOKUP(D1593,SLAMatrix,3,FALSE),"Yes",IF(W1593&lt;VLOOKUP(D1593,SLAMatrix,2,FALSE),"No","Internal"))))</f>
        <v/>
      </c>
      <c r="AB1593" s="123" t="n"/>
      <c r="AC1593" s="123" t="n"/>
      <c r="AD1593" s="119" t="n"/>
      <c r="AE1593" s="125" t="n"/>
      <c r="AF1593" s="124">
        <f>MONTH(O1593)</f>
        <v/>
      </c>
      <c r="AG1593" s="124">
        <f>VLOOKUP(IFERROR(MID(AE1593,1,(FIND(",",AE1593,1)-1)),AE1593),Facility_Region_Mapping,2,FALSE)</f>
        <v/>
      </c>
      <c r="AH1593" s="124" t="n"/>
      <c r="AI1593" s="124">
        <f>IF(C1593&lt;&gt;"",IF(M1593="ESM User",getInterfaceName($C1593),"NA"),"")</f>
        <v/>
      </c>
      <c r="AJ1593" s="116">
        <f>IF(Q1593&lt;&gt;"",DATE(YEAR(Q1593), MONTH(Q1593), DAY(Q1593)),"")</f>
        <v/>
      </c>
      <c r="AK1593" s="130">
        <f>IF(Q1593&lt;&gt;0,Q1593-N1593,TODAY()-N1593)</f>
        <v/>
      </c>
      <c r="AL1593" s="112">
        <f>IF(F1593="Re-assigned",0,IF(H1593="Closed",0,IF(H1593="Service Restored",0,IF(H1593="",0,1))))</f>
        <v/>
      </c>
      <c r="AM1593" s="124">
        <f>IF(AL1593=0,"",IF(AK1593&gt;20.99,"Aged","Non-Aged"))</f>
        <v/>
      </c>
      <c r="AN1593" s="112">
        <f>IF(Q1593&lt;&gt;"",MONTH(Q1593),"")</f>
        <v/>
      </c>
      <c r="AO1593" s="112">
        <f>IFERROR(VALUE(V1593),0)</f>
        <v/>
      </c>
    </row>
    <row customFormat="1" customHeight="1" ht="29.25" r="1594" s="112" spans="1:41">
      <c r="A1594" s="127" t="n"/>
      <c r="B1594" s="113" t="n"/>
      <c r="C1594" s="127" t="n"/>
      <c r="D1594" s="127" t="n"/>
      <c r="E1594" s="114">
        <f>IF(F1594 &lt;&gt; "",VLOOKUP(F1594,CategoryLookup,2,FALSE), "")</f>
        <v/>
      </c>
      <c r="F1594" s="126" t="n"/>
      <c r="G1594" s="127" t="n"/>
      <c r="H1594" s="127" t="n"/>
      <c r="I1594" s="127" t="n"/>
      <c r="J1594" s="127" t="n"/>
      <c r="K1594" s="127" t="n"/>
      <c r="L1594" s="127" t="n"/>
      <c r="M1594" s="127" t="n"/>
      <c r="N1594" s="120" t="n"/>
      <c r="O1594" s="120" t="n"/>
      <c r="P1594" s="120" t="n"/>
      <c r="Q1594" s="120" t="n"/>
      <c r="R1594" s="121" t="n"/>
      <c r="S1594" s="121" t="n"/>
      <c r="T1594" s="121" t="n"/>
      <c r="U1594" s="121" t="n"/>
      <c r="V1594" s="117">
        <f>IF(P1594="NA","NA",IF(P1594&lt;&gt;"",TEXT(P1594-N1594,"[h].mm"),""))</f>
        <v/>
      </c>
      <c r="W1594" s="118">
        <f>IF(AND(R1594="",S1594=""),"",R1594+S1594)</f>
        <v/>
      </c>
      <c r="X1594" s="116">
        <f>IF(O1594&lt;&gt;"",DATE(YEAR(O1594), MONTH(O1594), DAY(O1594)),"")</f>
        <v/>
      </c>
      <c r="Y1594" s="122" t="n"/>
      <c r="Z1594" s="123" t="n"/>
      <c r="AA1594" s="117">
        <f>IF(F1594="Re-assigned","NA",IF(W1594="","",IF(W1594&gt;=VLOOKUP(D1594,SLAMatrix,3,FALSE),"Yes",IF(W1594&lt;VLOOKUP(D1594,SLAMatrix,2,FALSE),"No","Internal"))))</f>
        <v/>
      </c>
      <c r="AB1594" s="123" t="n"/>
      <c r="AC1594" s="123" t="n"/>
      <c r="AD1594" s="119" t="n"/>
      <c r="AE1594" s="125" t="n"/>
      <c r="AF1594" s="124">
        <f>MONTH(O1594)</f>
        <v/>
      </c>
      <c r="AG1594" s="124">
        <f>VLOOKUP(IFERROR(MID(AE1594,1,(FIND(",",AE1594,1)-1)),AE1594),Facility_Region_Mapping,2,FALSE)</f>
        <v/>
      </c>
      <c r="AH1594" s="124" t="n"/>
      <c r="AI1594" s="124">
        <f>IF(C1594&lt;&gt;"",IF(M1594="ESM User",getInterfaceName($C1594),"NA"),"")</f>
        <v/>
      </c>
      <c r="AJ1594" s="116">
        <f>IF(Q1594&lt;&gt;"",DATE(YEAR(Q1594), MONTH(Q1594), DAY(Q1594)),"")</f>
        <v/>
      </c>
      <c r="AK1594" s="130">
        <f>IF(Q1594&lt;&gt;0,Q1594-N1594,TODAY()-N1594)</f>
        <v/>
      </c>
      <c r="AL1594" s="112">
        <f>IF(F1594="Re-assigned",0,IF(H1594="Closed",0,IF(H1594="Service Restored",0,IF(H1594="",0,1))))</f>
        <v/>
      </c>
      <c r="AM1594" s="124">
        <f>IF(AL1594=0,"",IF(AK1594&gt;20.99,"Aged","Non-Aged"))</f>
        <v/>
      </c>
      <c r="AN1594" s="112">
        <f>IF(Q1594&lt;&gt;"",MONTH(Q1594),"")</f>
        <v/>
      </c>
      <c r="AO1594" s="112">
        <f>IFERROR(VALUE(V1594),0)</f>
        <v/>
      </c>
    </row>
    <row customFormat="1" customHeight="1" ht="29.25" r="1595" s="112" spans="1:41">
      <c r="A1595" s="127" t="n"/>
      <c r="B1595" s="113" t="n"/>
      <c r="C1595" s="127" t="n"/>
      <c r="D1595" s="127" t="n"/>
      <c r="E1595" s="114">
        <f>IF(F1595 &lt;&gt; "",VLOOKUP(F1595,CategoryLookup,2,FALSE), "")</f>
        <v/>
      </c>
      <c r="F1595" s="126" t="n"/>
      <c r="G1595" s="127" t="n"/>
      <c r="H1595" s="127" t="n"/>
      <c r="I1595" s="127" t="n"/>
      <c r="J1595" s="127" t="n"/>
      <c r="K1595" s="127" t="n"/>
      <c r="L1595" s="127" t="n"/>
      <c r="M1595" s="127" t="n"/>
      <c r="N1595" s="120" t="n"/>
      <c r="O1595" s="120" t="n"/>
      <c r="P1595" s="120" t="n"/>
      <c r="Q1595" s="120" t="n"/>
      <c r="R1595" s="121" t="n"/>
      <c r="S1595" s="121" t="n"/>
      <c r="T1595" s="121" t="n"/>
      <c r="U1595" s="121" t="n"/>
      <c r="V1595" s="117">
        <f>IF(P1595="NA","NA",IF(P1595&lt;&gt;"",TEXT(P1595-N1595,"[h].mm"),""))</f>
        <v/>
      </c>
      <c r="W1595" s="118">
        <f>IF(AND(R1595="",S1595=""),"",R1595+S1595)</f>
        <v/>
      </c>
      <c r="X1595" s="116">
        <f>IF(O1595&lt;&gt;"",DATE(YEAR(O1595), MONTH(O1595), DAY(O1595)),"")</f>
        <v/>
      </c>
      <c r="Y1595" s="122" t="n"/>
      <c r="Z1595" s="123" t="n"/>
      <c r="AA1595" s="117">
        <f>IF(F1595="Re-assigned","NA",IF(W1595="","",IF(W1595&gt;=VLOOKUP(D1595,SLAMatrix,3,FALSE),"Yes",IF(W1595&lt;VLOOKUP(D1595,SLAMatrix,2,FALSE),"No","Internal"))))</f>
        <v/>
      </c>
      <c r="AB1595" s="123" t="n"/>
      <c r="AC1595" s="123" t="n"/>
      <c r="AD1595" s="119" t="n"/>
      <c r="AE1595" s="125" t="n"/>
      <c r="AF1595" s="124">
        <f>MONTH(O1595)</f>
        <v/>
      </c>
      <c r="AG1595" s="124">
        <f>VLOOKUP(IFERROR(MID(AE1595,1,(FIND(",",AE1595,1)-1)),AE1595),Facility_Region_Mapping,2,FALSE)</f>
        <v/>
      </c>
      <c r="AH1595" s="124" t="n"/>
      <c r="AI1595" s="124">
        <f>IF(C1595&lt;&gt;"",IF(M1595="ESM User",getInterfaceName($C1595),"NA"),"")</f>
        <v/>
      </c>
      <c r="AJ1595" s="116">
        <f>IF(Q1595&lt;&gt;"",DATE(YEAR(Q1595), MONTH(Q1595), DAY(Q1595)),"")</f>
        <v/>
      </c>
      <c r="AK1595" s="130">
        <f>IF(Q1595&lt;&gt;0,Q1595-N1595,TODAY()-N1595)</f>
        <v/>
      </c>
      <c r="AL1595" s="112">
        <f>IF(F1595="Re-assigned",0,IF(H1595="Closed",0,IF(H1595="Service Restored",0,IF(H1595="",0,1))))</f>
        <v/>
      </c>
      <c r="AM1595" s="124">
        <f>IF(AL1595=0,"",IF(AK1595&gt;20.99,"Aged","Non-Aged"))</f>
        <v/>
      </c>
      <c r="AN1595" s="112">
        <f>IF(Q1595&lt;&gt;"",MONTH(Q1595),"")</f>
        <v/>
      </c>
      <c r="AO1595" s="112">
        <f>IFERROR(VALUE(V1595),0)</f>
        <v/>
      </c>
    </row>
    <row customFormat="1" customHeight="1" ht="29.25" r="1596" s="112" spans="1:41">
      <c r="A1596" s="127" t="n"/>
      <c r="B1596" s="113" t="n"/>
      <c r="C1596" s="127" t="n"/>
      <c r="D1596" s="127" t="n"/>
      <c r="E1596" s="114">
        <f>IF(F1596 &lt;&gt; "",VLOOKUP(F1596,CategoryLookup,2,FALSE), "")</f>
        <v/>
      </c>
      <c r="F1596" s="126" t="n"/>
      <c r="G1596" s="127" t="n"/>
      <c r="H1596" s="127" t="n"/>
      <c r="I1596" s="127" t="n"/>
      <c r="J1596" s="127" t="n"/>
      <c r="K1596" s="127" t="n"/>
      <c r="L1596" s="127" t="n"/>
      <c r="M1596" s="127" t="n"/>
      <c r="N1596" s="120" t="n"/>
      <c r="O1596" s="120" t="n"/>
      <c r="P1596" s="120" t="n"/>
      <c r="Q1596" s="120" t="n"/>
      <c r="R1596" s="121" t="n"/>
      <c r="S1596" s="121" t="n"/>
      <c r="T1596" s="121" t="n"/>
      <c r="U1596" s="121" t="n"/>
      <c r="V1596" s="117">
        <f>IF(P1596="NA","NA",IF(P1596&lt;&gt;"",TEXT(P1596-N1596,"[h].mm"),""))</f>
        <v/>
      </c>
      <c r="W1596" s="118">
        <f>IF(AND(R1596="",S1596=""),"",R1596+S1596)</f>
        <v/>
      </c>
      <c r="X1596" s="116">
        <f>IF(O1596&lt;&gt;"",DATE(YEAR(O1596), MONTH(O1596), DAY(O1596)),"")</f>
        <v/>
      </c>
      <c r="Y1596" s="122" t="n"/>
      <c r="Z1596" s="123" t="n"/>
      <c r="AA1596" s="117">
        <f>IF(F1596="Re-assigned","NA",IF(W1596="","",IF(W1596&gt;=VLOOKUP(D1596,SLAMatrix,3,FALSE),"Yes",IF(W1596&lt;VLOOKUP(D1596,SLAMatrix,2,FALSE),"No","Internal"))))</f>
        <v/>
      </c>
      <c r="AB1596" s="123" t="n"/>
      <c r="AC1596" s="123" t="n"/>
      <c r="AD1596" s="119" t="n"/>
      <c r="AE1596" s="125" t="n"/>
      <c r="AF1596" s="124">
        <f>MONTH(O1596)</f>
        <v/>
      </c>
      <c r="AG1596" s="124">
        <f>VLOOKUP(IFERROR(MID(AE1596,1,(FIND(",",AE1596,1)-1)),AE1596),Facility_Region_Mapping,2,FALSE)</f>
        <v/>
      </c>
      <c r="AH1596" s="124" t="n"/>
      <c r="AI1596" s="124">
        <f>IF(C1596&lt;&gt;"",IF(M1596="ESM User",getInterfaceName($C1596),"NA"),"")</f>
        <v/>
      </c>
      <c r="AJ1596" s="116">
        <f>IF(Q1596&lt;&gt;"",DATE(YEAR(Q1596), MONTH(Q1596), DAY(Q1596)),"")</f>
        <v/>
      </c>
      <c r="AK1596" s="130">
        <f>IF(Q1596&lt;&gt;0,Q1596-N1596,TODAY()-N1596)</f>
        <v/>
      </c>
      <c r="AL1596" s="112">
        <f>IF(F1596="Re-assigned",0,IF(H1596="Closed",0,IF(H1596="Service Restored",0,IF(H1596="",0,1))))</f>
        <v/>
      </c>
      <c r="AM1596" s="124">
        <f>IF(AL1596=0,"",IF(AK1596&gt;20.99,"Aged","Non-Aged"))</f>
        <v/>
      </c>
      <c r="AN1596" s="112">
        <f>IF(Q1596&lt;&gt;"",MONTH(Q1596),"")</f>
        <v/>
      </c>
      <c r="AO1596" s="112">
        <f>IFERROR(VALUE(V1596),0)</f>
        <v/>
      </c>
    </row>
    <row customFormat="1" customHeight="1" ht="29.25" r="1597" s="112" spans="1:41">
      <c r="A1597" s="127" t="n"/>
      <c r="B1597" s="113" t="n"/>
      <c r="C1597" s="127" t="n"/>
      <c r="D1597" s="127" t="n"/>
      <c r="E1597" s="114">
        <f>IF(F1597 &lt;&gt; "",VLOOKUP(F1597,CategoryLookup,2,FALSE), "")</f>
        <v/>
      </c>
      <c r="F1597" s="126" t="n"/>
      <c r="G1597" s="127" t="n"/>
      <c r="H1597" s="127" t="n"/>
      <c r="I1597" s="127" t="n"/>
      <c r="J1597" s="127" t="n"/>
      <c r="K1597" s="127" t="n"/>
      <c r="L1597" s="127" t="n"/>
      <c r="M1597" s="127" t="n"/>
      <c r="N1597" s="120" t="n"/>
      <c r="O1597" s="120" t="n"/>
      <c r="P1597" s="120" t="n"/>
      <c r="Q1597" s="120" t="n"/>
      <c r="R1597" s="121" t="n"/>
      <c r="S1597" s="121" t="n"/>
      <c r="T1597" s="121" t="n"/>
      <c r="U1597" s="121" t="n"/>
      <c r="V1597" s="117">
        <f>IF(P1597="NA","NA",IF(P1597&lt;&gt;"",TEXT(P1597-N1597,"[h].mm"),""))</f>
        <v/>
      </c>
      <c r="W1597" s="118">
        <f>IF(AND(R1597="",S1597=""),"",R1597+S1597)</f>
        <v/>
      </c>
      <c r="X1597" s="116">
        <f>IF(O1597&lt;&gt;"",DATE(YEAR(O1597), MONTH(O1597), DAY(O1597)),"")</f>
        <v/>
      </c>
      <c r="Y1597" s="122" t="n"/>
      <c r="Z1597" s="123" t="n"/>
      <c r="AA1597" s="117">
        <f>IF(F1597="Re-assigned","NA",IF(W1597="","",IF(W1597&gt;=VLOOKUP(D1597,SLAMatrix,3,FALSE),"Yes",IF(W1597&lt;VLOOKUP(D1597,SLAMatrix,2,FALSE),"No","Internal"))))</f>
        <v/>
      </c>
      <c r="AB1597" s="123" t="n"/>
      <c r="AC1597" s="123" t="n"/>
      <c r="AD1597" s="119" t="n"/>
      <c r="AE1597" s="125" t="n"/>
      <c r="AF1597" s="124">
        <f>MONTH(O1597)</f>
        <v/>
      </c>
      <c r="AG1597" s="124">
        <f>VLOOKUP(IFERROR(MID(AE1597,1,(FIND(",",AE1597,1)-1)),AE1597),Facility_Region_Mapping,2,FALSE)</f>
        <v/>
      </c>
      <c r="AH1597" s="124" t="n"/>
      <c r="AI1597" s="124">
        <f>IF(C1597&lt;&gt;"",IF(M1597="ESM User",getInterfaceName($C1597),"NA"),"")</f>
        <v/>
      </c>
      <c r="AJ1597" s="116">
        <f>IF(Q1597&lt;&gt;"",DATE(YEAR(Q1597), MONTH(Q1597), DAY(Q1597)),"")</f>
        <v/>
      </c>
      <c r="AK1597" s="130">
        <f>IF(Q1597&lt;&gt;0,Q1597-N1597,TODAY()-N1597)</f>
        <v/>
      </c>
      <c r="AL1597" s="112">
        <f>IF(F1597="Re-assigned",0,IF(H1597="Closed",0,IF(H1597="Service Restored",0,IF(H1597="",0,1))))</f>
        <v/>
      </c>
      <c r="AM1597" s="124">
        <f>IF(AL1597=0,"",IF(AK1597&gt;20.99,"Aged","Non-Aged"))</f>
        <v/>
      </c>
      <c r="AN1597" s="112">
        <f>IF(Q1597&lt;&gt;"",MONTH(Q1597),"")</f>
        <v/>
      </c>
      <c r="AO1597" s="112">
        <f>IFERROR(VALUE(V1597),0)</f>
        <v/>
      </c>
    </row>
    <row customFormat="1" customHeight="1" ht="29.25" r="1598" s="112" spans="1:41">
      <c r="A1598" s="127" t="n"/>
      <c r="B1598" s="113" t="n"/>
      <c r="C1598" s="127" t="n"/>
      <c r="D1598" s="127" t="n"/>
      <c r="E1598" s="114">
        <f>IF(F1598 &lt;&gt; "",VLOOKUP(F1598,CategoryLookup,2,FALSE), "")</f>
        <v/>
      </c>
      <c r="F1598" s="126" t="n"/>
      <c r="G1598" s="127" t="n"/>
      <c r="H1598" s="127" t="n"/>
      <c r="I1598" s="127" t="n"/>
      <c r="J1598" s="127" t="n"/>
      <c r="K1598" s="127" t="n"/>
      <c r="L1598" s="127" t="n"/>
      <c r="M1598" s="127" t="n"/>
      <c r="N1598" s="120" t="n"/>
      <c r="O1598" s="120" t="n"/>
      <c r="P1598" s="120" t="n"/>
      <c r="Q1598" s="120" t="n"/>
      <c r="R1598" s="121" t="n"/>
      <c r="S1598" s="121" t="n"/>
      <c r="T1598" s="121" t="n"/>
      <c r="U1598" s="121" t="n"/>
      <c r="V1598" s="117">
        <f>IF(P1598="NA","NA",IF(P1598&lt;&gt;"",TEXT(P1598-N1598,"[h].mm"),""))</f>
        <v/>
      </c>
      <c r="W1598" s="118">
        <f>IF(AND(R1598="",S1598=""),"",R1598+S1598)</f>
        <v/>
      </c>
      <c r="X1598" s="116">
        <f>IF(O1598&lt;&gt;"",DATE(YEAR(O1598), MONTH(O1598), DAY(O1598)),"")</f>
        <v/>
      </c>
      <c r="Y1598" s="122" t="n"/>
      <c r="Z1598" s="123" t="n"/>
      <c r="AA1598" s="117">
        <f>IF(F1598="Re-assigned","NA",IF(W1598="","",IF(W1598&gt;=VLOOKUP(D1598,SLAMatrix,3,FALSE),"Yes",IF(W1598&lt;VLOOKUP(D1598,SLAMatrix,2,FALSE),"No","Internal"))))</f>
        <v/>
      </c>
      <c r="AB1598" s="123" t="n"/>
      <c r="AC1598" s="123" t="n"/>
      <c r="AD1598" s="119" t="n"/>
      <c r="AE1598" s="125" t="n"/>
      <c r="AF1598" s="124">
        <f>MONTH(O1598)</f>
        <v/>
      </c>
      <c r="AG1598" s="124">
        <f>VLOOKUP(IFERROR(MID(AE1598,1,(FIND(",",AE1598,1)-1)),AE1598),Facility_Region_Mapping,2,FALSE)</f>
        <v/>
      </c>
      <c r="AH1598" s="124" t="n"/>
      <c r="AI1598" s="124">
        <f>IF(C1598&lt;&gt;"",IF(M1598="ESM User",getInterfaceName($C1598),"NA"),"")</f>
        <v/>
      </c>
      <c r="AJ1598" s="116">
        <f>IF(Q1598&lt;&gt;"",DATE(YEAR(Q1598), MONTH(Q1598), DAY(Q1598)),"")</f>
        <v/>
      </c>
      <c r="AK1598" s="130">
        <f>IF(Q1598&lt;&gt;0,Q1598-N1598,TODAY()-N1598)</f>
        <v/>
      </c>
      <c r="AL1598" s="112">
        <f>IF(F1598="Re-assigned",0,IF(H1598="Closed",0,IF(H1598="Service Restored",0,IF(H1598="",0,1))))</f>
        <v/>
      </c>
      <c r="AM1598" s="124">
        <f>IF(AL1598=0,"",IF(AK1598&gt;20.99,"Aged","Non-Aged"))</f>
        <v/>
      </c>
      <c r="AN1598" s="112">
        <f>IF(Q1598&lt;&gt;"",MONTH(Q1598),"")</f>
        <v/>
      </c>
      <c r="AO1598" s="112">
        <f>IFERROR(VALUE(V1598),0)</f>
        <v/>
      </c>
    </row>
    <row customFormat="1" customHeight="1" ht="29.25" r="1599" s="112" spans="1:41">
      <c r="A1599" s="127" t="n"/>
      <c r="B1599" s="113" t="n"/>
      <c r="C1599" s="127" t="n"/>
      <c r="D1599" s="127" t="n"/>
      <c r="E1599" s="114">
        <f>IF(F1599 &lt;&gt; "",VLOOKUP(F1599,CategoryLookup,2,FALSE), "")</f>
        <v/>
      </c>
      <c r="F1599" s="126" t="n"/>
      <c r="G1599" s="127" t="n"/>
      <c r="H1599" s="127" t="n"/>
      <c r="I1599" s="127" t="n"/>
      <c r="J1599" s="127" t="n"/>
      <c r="K1599" s="127" t="n"/>
      <c r="L1599" s="127" t="n"/>
      <c r="M1599" s="127" t="n"/>
      <c r="N1599" s="120" t="n"/>
      <c r="O1599" s="120" t="n"/>
      <c r="P1599" s="120" t="n"/>
      <c r="Q1599" s="120" t="n"/>
      <c r="R1599" s="121" t="n"/>
      <c r="S1599" s="121" t="n"/>
      <c r="T1599" s="121" t="n"/>
      <c r="U1599" s="121" t="n"/>
      <c r="V1599" s="117">
        <f>IF(P1599="NA","NA",IF(P1599&lt;&gt;"",TEXT(P1599-N1599,"[h].mm"),""))</f>
        <v/>
      </c>
      <c r="W1599" s="118">
        <f>IF(AND(R1599="",S1599=""),"",R1599+S1599)</f>
        <v/>
      </c>
      <c r="X1599" s="116">
        <f>IF(O1599&lt;&gt;"",DATE(YEAR(O1599), MONTH(O1599), DAY(O1599)),"")</f>
        <v/>
      </c>
      <c r="Y1599" s="122" t="n"/>
      <c r="Z1599" s="123" t="n"/>
      <c r="AA1599" s="117">
        <f>IF(F1599="Re-assigned","NA",IF(W1599="","",IF(W1599&gt;=VLOOKUP(D1599,SLAMatrix,3,FALSE),"Yes",IF(W1599&lt;VLOOKUP(D1599,SLAMatrix,2,FALSE),"No","Internal"))))</f>
        <v/>
      </c>
      <c r="AB1599" s="123" t="n"/>
      <c r="AC1599" s="123" t="n"/>
      <c r="AD1599" s="119" t="n"/>
      <c r="AE1599" s="125" t="n"/>
      <c r="AF1599" s="124">
        <f>MONTH(O1599)</f>
        <v/>
      </c>
      <c r="AG1599" s="124">
        <f>VLOOKUP(IFERROR(MID(AE1599,1,(FIND(",",AE1599,1)-1)),AE1599),Facility_Region_Mapping,2,FALSE)</f>
        <v/>
      </c>
      <c r="AH1599" s="124" t="n"/>
      <c r="AI1599" s="124">
        <f>IF(C1599&lt;&gt;"",IF(M1599="ESM User",getInterfaceName($C1599),"NA"),"")</f>
        <v/>
      </c>
      <c r="AJ1599" s="116">
        <f>IF(Q1599&lt;&gt;"",DATE(YEAR(Q1599), MONTH(Q1599), DAY(Q1599)),"")</f>
        <v/>
      </c>
      <c r="AK1599" s="130">
        <f>IF(Q1599&lt;&gt;0,Q1599-N1599,TODAY()-N1599)</f>
        <v/>
      </c>
      <c r="AL1599" s="112">
        <f>IF(F1599="Re-assigned",0,IF(H1599="Closed",0,IF(H1599="Service Restored",0,IF(H1599="",0,1))))</f>
        <v/>
      </c>
      <c r="AM1599" s="124">
        <f>IF(AL1599=0,"",IF(AK1599&gt;20.99,"Aged","Non-Aged"))</f>
        <v/>
      </c>
      <c r="AN1599" s="112">
        <f>IF(Q1599&lt;&gt;"",MONTH(Q1599),"")</f>
        <v/>
      </c>
      <c r="AO1599" s="112">
        <f>IFERROR(VALUE(V1599),0)</f>
        <v/>
      </c>
    </row>
    <row customFormat="1" customHeight="1" ht="29.25" r="1600" s="112" spans="1:41">
      <c r="A1600" s="127" t="n"/>
      <c r="B1600" s="113" t="n"/>
      <c r="C1600" s="127" t="n"/>
      <c r="D1600" s="127" t="n"/>
      <c r="E1600" s="114">
        <f>IF(F1600 &lt;&gt; "",VLOOKUP(F1600,CategoryLookup,2,FALSE), "")</f>
        <v/>
      </c>
      <c r="F1600" s="126" t="n"/>
      <c r="G1600" s="127" t="n"/>
      <c r="H1600" s="127" t="n"/>
      <c r="I1600" s="127" t="n"/>
      <c r="J1600" s="127" t="n"/>
      <c r="K1600" s="127" t="n"/>
      <c r="L1600" s="127" t="n"/>
      <c r="M1600" s="127" t="n"/>
      <c r="N1600" s="120" t="n"/>
      <c r="O1600" s="120" t="n"/>
      <c r="P1600" s="120" t="n"/>
      <c r="Q1600" s="120" t="n"/>
      <c r="R1600" s="121" t="n"/>
      <c r="S1600" s="121" t="n"/>
      <c r="T1600" s="121" t="n"/>
      <c r="U1600" s="121" t="n"/>
      <c r="V1600" s="117">
        <f>IF(P1600="NA","NA",IF(P1600&lt;&gt;"",TEXT(P1600-N1600,"[h].mm"),""))</f>
        <v/>
      </c>
      <c r="W1600" s="118">
        <f>IF(AND(R1600="",S1600=""),"",R1600+S1600)</f>
        <v/>
      </c>
      <c r="X1600" s="116">
        <f>IF(O1600&lt;&gt;"",DATE(YEAR(O1600), MONTH(O1600), DAY(O1600)),"")</f>
        <v/>
      </c>
      <c r="Y1600" s="122" t="n"/>
      <c r="Z1600" s="123" t="n"/>
      <c r="AA1600" s="117">
        <f>IF(F1600="Re-assigned","NA",IF(W1600="","",IF(W1600&gt;=VLOOKUP(D1600,SLAMatrix,3,FALSE),"Yes",IF(W1600&lt;VLOOKUP(D1600,SLAMatrix,2,FALSE),"No","Internal"))))</f>
        <v/>
      </c>
      <c r="AB1600" s="123" t="n"/>
      <c r="AC1600" s="123" t="n"/>
      <c r="AD1600" s="119" t="n"/>
      <c r="AE1600" s="125" t="n"/>
      <c r="AF1600" s="124">
        <f>MONTH(O1600)</f>
        <v/>
      </c>
      <c r="AG1600" s="124">
        <f>VLOOKUP(IFERROR(MID(AE1600,1,(FIND(",",AE1600,1)-1)),AE1600),Facility_Region_Mapping,2,FALSE)</f>
        <v/>
      </c>
      <c r="AH1600" s="124" t="n"/>
      <c r="AI1600" s="124">
        <f>IF(C1600&lt;&gt;"",IF(M1600="ESM User",getInterfaceName($C1600),"NA"),"")</f>
        <v/>
      </c>
      <c r="AJ1600" s="116">
        <f>IF(Q1600&lt;&gt;"",DATE(YEAR(Q1600), MONTH(Q1600), DAY(Q1600)),"")</f>
        <v/>
      </c>
      <c r="AK1600" s="130">
        <f>IF(Q1600&lt;&gt;0,Q1600-N1600,TODAY()-N1600)</f>
        <v/>
      </c>
      <c r="AL1600" s="112">
        <f>IF(F1600="Re-assigned",0,IF(H1600="Closed",0,IF(H1600="Service Restored",0,IF(H1600="",0,1))))</f>
        <v/>
      </c>
      <c r="AM1600" s="124">
        <f>IF(AL1600=0,"",IF(AK1600&gt;20.99,"Aged","Non-Aged"))</f>
        <v/>
      </c>
      <c r="AN1600" s="112">
        <f>IF(Q1600&lt;&gt;"",MONTH(Q1600),"")</f>
        <v/>
      </c>
      <c r="AO1600" s="112">
        <f>IFERROR(VALUE(V1600),0)</f>
        <v/>
      </c>
    </row>
    <row customFormat="1" customHeight="1" ht="29.25" r="1601" s="112" spans="1:41">
      <c r="A1601" s="127" t="n"/>
      <c r="B1601" s="113" t="n"/>
      <c r="C1601" s="127" t="n"/>
      <c r="D1601" s="127" t="n"/>
      <c r="E1601" s="114">
        <f>IF(F1601 &lt;&gt; "",VLOOKUP(F1601,CategoryLookup,2,FALSE), "")</f>
        <v/>
      </c>
      <c r="F1601" s="126" t="n"/>
      <c r="G1601" s="127" t="n"/>
      <c r="H1601" s="127" t="n"/>
      <c r="I1601" s="127" t="n"/>
      <c r="J1601" s="127" t="n"/>
      <c r="K1601" s="127" t="n"/>
      <c r="L1601" s="127" t="n"/>
      <c r="M1601" s="127" t="n"/>
      <c r="N1601" s="120" t="n"/>
      <c r="O1601" s="120" t="n"/>
      <c r="P1601" s="120" t="n"/>
      <c r="Q1601" s="120" t="n"/>
      <c r="R1601" s="121" t="n"/>
      <c r="S1601" s="121" t="n"/>
      <c r="T1601" s="121" t="n"/>
      <c r="U1601" s="121" t="n"/>
      <c r="V1601" s="117">
        <f>IF(P1601="NA","NA",IF(P1601&lt;&gt;"",TEXT(P1601-N1601,"[h].mm"),""))</f>
        <v/>
      </c>
      <c r="W1601" s="118">
        <f>IF(AND(R1601="",S1601=""),"",R1601+S1601)</f>
        <v/>
      </c>
      <c r="X1601" s="116">
        <f>IF(O1601&lt;&gt;"",DATE(YEAR(O1601), MONTH(O1601), DAY(O1601)),"")</f>
        <v/>
      </c>
      <c r="Y1601" s="122" t="n"/>
      <c r="Z1601" s="123" t="n"/>
      <c r="AA1601" s="117">
        <f>IF(F1601="Re-assigned","NA",IF(W1601="","",IF(W1601&gt;=VLOOKUP(D1601,SLAMatrix,3,FALSE),"Yes",IF(W1601&lt;VLOOKUP(D1601,SLAMatrix,2,FALSE),"No","Internal"))))</f>
        <v/>
      </c>
      <c r="AB1601" s="123" t="n"/>
      <c r="AC1601" s="123" t="n"/>
      <c r="AD1601" s="119" t="n"/>
      <c r="AE1601" s="125" t="n"/>
      <c r="AF1601" s="124">
        <f>MONTH(O1601)</f>
        <v/>
      </c>
      <c r="AG1601" s="124">
        <f>VLOOKUP(IFERROR(MID(AE1601,1,(FIND(",",AE1601,1)-1)),AE1601),Facility_Region_Mapping,2,FALSE)</f>
        <v/>
      </c>
      <c r="AH1601" s="124" t="n"/>
      <c r="AI1601" s="124">
        <f>IF(C1601&lt;&gt;"",IF(M1601="ESM User",getInterfaceName($C1601),"NA"),"")</f>
        <v/>
      </c>
      <c r="AJ1601" s="116">
        <f>IF(Q1601&lt;&gt;"",DATE(YEAR(Q1601), MONTH(Q1601), DAY(Q1601)),"")</f>
        <v/>
      </c>
      <c r="AK1601" s="130">
        <f>IF(Q1601&lt;&gt;0,Q1601-N1601,TODAY()-N1601)</f>
        <v/>
      </c>
      <c r="AL1601" s="112">
        <f>IF(F1601="Re-assigned",0,IF(H1601="Closed",0,IF(H1601="Service Restored",0,IF(H1601="",0,1))))</f>
        <v/>
      </c>
      <c r="AM1601" s="124">
        <f>IF(AL1601=0,"",IF(AK1601&gt;20.99,"Aged","Non-Aged"))</f>
        <v/>
      </c>
      <c r="AN1601" s="112">
        <f>IF(Q1601&lt;&gt;"",MONTH(Q1601),"")</f>
        <v/>
      </c>
      <c r="AO1601" s="112">
        <f>IFERROR(VALUE(V1601),0)</f>
        <v/>
      </c>
    </row>
    <row customFormat="1" customHeight="1" ht="29.25" r="1602" s="112" spans="1:41">
      <c r="A1602" s="127" t="n"/>
      <c r="B1602" s="113" t="n"/>
      <c r="C1602" s="127" t="n"/>
      <c r="D1602" s="127" t="n"/>
      <c r="E1602" s="114">
        <f>IF(F1602 &lt;&gt; "",VLOOKUP(F1602,CategoryLookup,2,FALSE), "")</f>
        <v/>
      </c>
      <c r="F1602" s="126" t="n"/>
      <c r="G1602" s="127" t="n"/>
      <c r="H1602" s="127" t="n"/>
      <c r="I1602" s="127" t="n"/>
      <c r="J1602" s="127" t="n"/>
      <c r="K1602" s="127" t="n"/>
      <c r="L1602" s="127" t="n"/>
      <c r="M1602" s="127" t="n"/>
      <c r="N1602" s="120" t="n"/>
      <c r="O1602" s="120" t="n"/>
      <c r="P1602" s="120" t="n"/>
      <c r="Q1602" s="120" t="n"/>
      <c r="R1602" s="121" t="n"/>
      <c r="S1602" s="121" t="n"/>
      <c r="T1602" s="121" t="n"/>
      <c r="U1602" s="121" t="n"/>
      <c r="V1602" s="117">
        <f>IF(P1602="NA","NA",IF(P1602&lt;&gt;"",TEXT(P1602-N1602,"[h].mm"),""))</f>
        <v/>
      </c>
      <c r="W1602" s="118">
        <f>IF(AND(R1602="",S1602=""),"",R1602+S1602)</f>
        <v/>
      </c>
      <c r="X1602" s="116">
        <f>IF(O1602&lt;&gt;"",DATE(YEAR(O1602), MONTH(O1602), DAY(O1602)),"")</f>
        <v/>
      </c>
      <c r="Y1602" s="122" t="n"/>
      <c r="Z1602" s="123" t="n"/>
      <c r="AA1602" s="117">
        <f>IF(F1602="Re-assigned","NA",IF(W1602="","",IF(W1602&gt;=VLOOKUP(D1602,SLAMatrix,3,FALSE),"Yes",IF(W1602&lt;VLOOKUP(D1602,SLAMatrix,2,FALSE),"No","Internal"))))</f>
        <v/>
      </c>
      <c r="AB1602" s="123" t="n"/>
      <c r="AC1602" s="123" t="n"/>
      <c r="AD1602" s="119" t="n"/>
      <c r="AE1602" s="125" t="n"/>
      <c r="AF1602" s="124">
        <f>MONTH(O1602)</f>
        <v/>
      </c>
      <c r="AG1602" s="124">
        <f>VLOOKUP(IFERROR(MID(AE1602,1,(FIND(",",AE1602,1)-1)),AE1602),Facility_Region_Mapping,2,FALSE)</f>
        <v/>
      </c>
      <c r="AH1602" s="124" t="n"/>
      <c r="AI1602" s="124">
        <f>IF(C1602&lt;&gt;"",IF(M1602="ESM User",getInterfaceName($C1602),"NA"),"")</f>
        <v/>
      </c>
      <c r="AJ1602" s="116">
        <f>IF(Q1602&lt;&gt;"",DATE(YEAR(Q1602), MONTH(Q1602), DAY(Q1602)),"")</f>
        <v/>
      </c>
      <c r="AK1602" s="130">
        <f>IF(Q1602&lt;&gt;0,Q1602-N1602,TODAY()-N1602)</f>
        <v/>
      </c>
      <c r="AL1602" s="112">
        <f>IF(F1602="Re-assigned",0,IF(H1602="Closed",0,IF(H1602="Service Restored",0,IF(H1602="",0,1))))</f>
        <v/>
      </c>
      <c r="AM1602" s="124">
        <f>IF(AL1602=0,"",IF(AK1602&gt;20.99,"Aged","Non-Aged"))</f>
        <v/>
      </c>
      <c r="AN1602" s="112">
        <f>IF(Q1602&lt;&gt;"",MONTH(Q1602),"")</f>
        <v/>
      </c>
      <c r="AO1602" s="112">
        <f>IFERROR(VALUE(V1602),0)</f>
        <v/>
      </c>
    </row>
    <row customFormat="1" customHeight="1" ht="29.25" r="1603" s="112" spans="1:41">
      <c r="A1603" s="127" t="n"/>
      <c r="B1603" s="113" t="n"/>
      <c r="C1603" s="127" t="n"/>
      <c r="D1603" s="127" t="n"/>
      <c r="E1603" s="114">
        <f>IF(F1603 &lt;&gt; "",VLOOKUP(F1603,CategoryLookup,2,FALSE), "")</f>
        <v/>
      </c>
      <c r="F1603" s="126" t="n"/>
      <c r="G1603" s="127" t="n"/>
      <c r="H1603" s="127" t="n"/>
      <c r="I1603" s="127" t="n"/>
      <c r="J1603" s="127" t="n"/>
      <c r="K1603" s="127" t="n"/>
      <c r="L1603" s="127" t="n"/>
      <c r="M1603" s="127" t="n"/>
      <c r="N1603" s="120" t="n"/>
      <c r="O1603" s="120" t="n"/>
      <c r="P1603" s="120" t="n"/>
      <c r="Q1603" s="120" t="n"/>
      <c r="R1603" s="121" t="n"/>
      <c r="S1603" s="121" t="n"/>
      <c r="T1603" s="121" t="n"/>
      <c r="U1603" s="121" t="n"/>
      <c r="V1603" s="117">
        <f>IF(P1603="NA","NA",IF(P1603&lt;&gt;"",TEXT(P1603-N1603,"[h].mm"),""))</f>
        <v/>
      </c>
      <c r="W1603" s="118">
        <f>IF(AND(R1603="",S1603=""),"",R1603+S1603)</f>
        <v/>
      </c>
      <c r="X1603" s="116">
        <f>IF(O1603&lt;&gt;"",DATE(YEAR(O1603), MONTH(O1603), DAY(O1603)),"")</f>
        <v/>
      </c>
      <c r="Y1603" s="122" t="n"/>
      <c r="Z1603" s="123" t="n"/>
      <c r="AA1603" s="117">
        <f>IF(F1603="Re-assigned","NA",IF(W1603="","",IF(W1603&gt;=VLOOKUP(D1603,SLAMatrix,3,FALSE),"Yes",IF(W1603&lt;VLOOKUP(D1603,SLAMatrix,2,FALSE),"No","Internal"))))</f>
        <v/>
      </c>
      <c r="AB1603" s="123" t="n"/>
      <c r="AC1603" s="123" t="n"/>
      <c r="AD1603" s="119" t="n"/>
      <c r="AE1603" s="125" t="n"/>
      <c r="AF1603" s="124">
        <f>MONTH(O1603)</f>
        <v/>
      </c>
      <c r="AG1603" s="124">
        <f>VLOOKUP(IFERROR(MID(AE1603,1,(FIND(",",AE1603,1)-1)),AE1603),Facility_Region_Mapping,2,FALSE)</f>
        <v/>
      </c>
      <c r="AH1603" s="124" t="n"/>
      <c r="AI1603" s="124">
        <f>IF(C1603&lt;&gt;"",IF(M1603="ESM User",getInterfaceName($C1603),"NA"),"")</f>
        <v/>
      </c>
      <c r="AJ1603" s="116">
        <f>IF(Q1603&lt;&gt;"",DATE(YEAR(Q1603), MONTH(Q1603), DAY(Q1603)),"")</f>
        <v/>
      </c>
      <c r="AK1603" s="130">
        <f>IF(Q1603&lt;&gt;0,Q1603-N1603,TODAY()-N1603)</f>
        <v/>
      </c>
      <c r="AL1603" s="112">
        <f>IF(F1603="Re-assigned",0,IF(H1603="Closed",0,IF(H1603="Service Restored",0,IF(H1603="",0,1))))</f>
        <v/>
      </c>
      <c r="AM1603" s="124">
        <f>IF(AL1603=0,"",IF(AK1603&gt;20.99,"Aged","Non-Aged"))</f>
        <v/>
      </c>
      <c r="AN1603" s="112">
        <f>IF(Q1603&lt;&gt;"",MONTH(Q1603),"")</f>
        <v/>
      </c>
      <c r="AO1603" s="112">
        <f>IFERROR(VALUE(V1603),0)</f>
        <v/>
      </c>
    </row>
    <row customFormat="1" customHeight="1" ht="29.25" r="1604" s="112" spans="1:41">
      <c r="A1604" s="127" t="n"/>
      <c r="B1604" s="113" t="n"/>
      <c r="C1604" s="127" t="n"/>
      <c r="D1604" s="127" t="n"/>
      <c r="E1604" s="114">
        <f>IF(F1604 &lt;&gt; "",VLOOKUP(F1604,CategoryLookup,2,FALSE), "")</f>
        <v/>
      </c>
      <c r="F1604" s="126" t="n"/>
      <c r="G1604" s="127" t="n"/>
      <c r="H1604" s="127" t="n"/>
      <c r="I1604" s="127" t="n"/>
      <c r="J1604" s="127" t="n"/>
      <c r="K1604" s="127" t="n"/>
      <c r="L1604" s="127" t="n"/>
      <c r="M1604" s="127" t="n"/>
      <c r="N1604" s="120" t="n"/>
      <c r="O1604" s="120" t="n"/>
      <c r="P1604" s="120" t="n"/>
      <c r="Q1604" s="120" t="n"/>
      <c r="R1604" s="121" t="n"/>
      <c r="S1604" s="121" t="n"/>
      <c r="T1604" s="121" t="n"/>
      <c r="U1604" s="121" t="n"/>
      <c r="V1604" s="117">
        <f>IF(P1604="NA","NA",IF(P1604&lt;&gt;"",TEXT(P1604-N1604,"[h].mm"),""))</f>
        <v/>
      </c>
      <c r="W1604" s="118">
        <f>IF(AND(R1604="",S1604=""),"",R1604+S1604)</f>
        <v/>
      </c>
      <c r="X1604" s="116">
        <f>IF(O1604&lt;&gt;"",DATE(YEAR(O1604), MONTH(O1604), DAY(O1604)),"")</f>
        <v/>
      </c>
      <c r="Y1604" s="122" t="n"/>
      <c r="Z1604" s="123" t="n"/>
      <c r="AA1604" s="117">
        <f>IF(F1604="Re-assigned","NA",IF(W1604="","",IF(W1604&gt;=VLOOKUP(D1604,SLAMatrix,3,FALSE),"Yes",IF(W1604&lt;VLOOKUP(D1604,SLAMatrix,2,FALSE),"No","Internal"))))</f>
        <v/>
      </c>
      <c r="AB1604" s="123" t="n"/>
      <c r="AC1604" s="123" t="n"/>
      <c r="AD1604" s="119" t="n"/>
      <c r="AE1604" s="125" t="n"/>
      <c r="AF1604" s="124">
        <f>MONTH(O1604)</f>
        <v/>
      </c>
      <c r="AG1604" s="124">
        <f>VLOOKUP(IFERROR(MID(AE1604,1,(FIND(",",AE1604,1)-1)),AE1604),Facility_Region_Mapping,2,FALSE)</f>
        <v/>
      </c>
      <c r="AH1604" s="124" t="n"/>
      <c r="AI1604" s="124">
        <f>IF(C1604&lt;&gt;"",IF(M1604="ESM User",getInterfaceName($C1604),"NA"),"")</f>
        <v/>
      </c>
      <c r="AJ1604" s="116">
        <f>IF(Q1604&lt;&gt;"",DATE(YEAR(Q1604), MONTH(Q1604), DAY(Q1604)),"")</f>
        <v/>
      </c>
      <c r="AK1604" s="130">
        <f>IF(Q1604&lt;&gt;0,Q1604-N1604,TODAY()-N1604)</f>
        <v/>
      </c>
      <c r="AL1604" s="112">
        <f>IF(F1604="Re-assigned",0,IF(H1604="Closed",0,IF(H1604="Service Restored",0,IF(H1604="",0,1))))</f>
        <v/>
      </c>
      <c r="AM1604" s="124">
        <f>IF(AL1604=0,"",IF(AK1604&gt;20.99,"Aged","Non-Aged"))</f>
        <v/>
      </c>
      <c r="AN1604" s="112">
        <f>IF(Q1604&lt;&gt;"",MONTH(Q1604),"")</f>
        <v/>
      </c>
      <c r="AO1604" s="112">
        <f>IFERROR(VALUE(V1604),0)</f>
        <v/>
      </c>
    </row>
    <row customFormat="1" customHeight="1" ht="29.25" r="1605" s="112" spans="1:41">
      <c r="A1605" s="127" t="n"/>
      <c r="B1605" s="113" t="n"/>
      <c r="C1605" s="127" t="n"/>
      <c r="D1605" s="127" t="n"/>
      <c r="E1605" s="114">
        <f>IF(F1605 &lt;&gt; "",VLOOKUP(F1605,CategoryLookup,2,FALSE), "")</f>
        <v/>
      </c>
      <c r="F1605" s="126" t="n"/>
      <c r="G1605" s="127" t="n"/>
      <c r="H1605" s="127" t="n"/>
      <c r="I1605" s="127" t="n"/>
      <c r="J1605" s="127" t="n"/>
      <c r="K1605" s="127" t="n"/>
      <c r="L1605" s="127" t="n"/>
      <c r="M1605" s="127" t="n"/>
      <c r="N1605" s="120" t="n"/>
      <c r="O1605" s="120" t="n"/>
      <c r="P1605" s="120" t="n"/>
      <c r="Q1605" s="120" t="n"/>
      <c r="R1605" s="121" t="n"/>
      <c r="S1605" s="121" t="n"/>
      <c r="T1605" s="121" t="n"/>
      <c r="U1605" s="121" t="n"/>
      <c r="V1605" s="117">
        <f>IF(P1605="NA","NA",IF(P1605&lt;&gt;"",TEXT(P1605-N1605,"[h].mm"),""))</f>
        <v/>
      </c>
      <c r="W1605" s="118">
        <f>IF(AND(R1605="",S1605=""),"",R1605+S1605)</f>
        <v/>
      </c>
      <c r="X1605" s="116">
        <f>IF(O1605&lt;&gt;"",DATE(YEAR(O1605), MONTH(O1605), DAY(O1605)),"")</f>
        <v/>
      </c>
      <c r="Y1605" s="122" t="n"/>
      <c r="Z1605" s="123" t="n"/>
      <c r="AA1605" s="117">
        <f>IF(F1605="Re-assigned","NA",IF(W1605="","",IF(W1605&gt;=VLOOKUP(D1605,SLAMatrix,3,FALSE),"Yes",IF(W1605&lt;VLOOKUP(D1605,SLAMatrix,2,FALSE),"No","Internal"))))</f>
        <v/>
      </c>
      <c r="AB1605" s="123" t="n"/>
      <c r="AC1605" s="123" t="n"/>
      <c r="AD1605" s="119" t="n"/>
      <c r="AE1605" s="125" t="n"/>
      <c r="AF1605" s="124">
        <f>MONTH(O1605)</f>
        <v/>
      </c>
      <c r="AG1605" s="124">
        <f>VLOOKUP(IFERROR(MID(AE1605,1,(FIND(",",AE1605,1)-1)),AE1605),Facility_Region_Mapping,2,FALSE)</f>
        <v/>
      </c>
      <c r="AH1605" s="124" t="n"/>
      <c r="AI1605" s="124">
        <f>IF(C1605&lt;&gt;"",IF(M1605="ESM User",getInterfaceName($C1605),"NA"),"")</f>
        <v/>
      </c>
      <c r="AJ1605" s="116">
        <f>IF(Q1605&lt;&gt;"",DATE(YEAR(Q1605), MONTH(Q1605), DAY(Q1605)),"")</f>
        <v/>
      </c>
      <c r="AK1605" s="130">
        <f>IF(Q1605&lt;&gt;0,Q1605-N1605,TODAY()-N1605)</f>
        <v/>
      </c>
      <c r="AL1605" s="112">
        <f>IF(F1605="Re-assigned",0,IF(H1605="Closed",0,IF(H1605="Service Restored",0,IF(H1605="",0,1))))</f>
        <v/>
      </c>
      <c r="AM1605" s="124">
        <f>IF(AL1605=0,"",IF(AK1605&gt;20.99,"Aged","Non-Aged"))</f>
        <v/>
      </c>
      <c r="AN1605" s="112">
        <f>IF(Q1605&lt;&gt;"",MONTH(Q1605),"")</f>
        <v/>
      </c>
      <c r="AO1605" s="112">
        <f>IFERROR(VALUE(V1605),0)</f>
        <v/>
      </c>
    </row>
    <row customFormat="1" customHeight="1" ht="29.25" r="1606" s="112" spans="1:41">
      <c r="A1606" s="127" t="n"/>
      <c r="B1606" s="113" t="n"/>
      <c r="C1606" s="127" t="n"/>
      <c r="D1606" s="127" t="n"/>
      <c r="E1606" s="114">
        <f>IF(F1606 &lt;&gt; "",VLOOKUP(F1606,CategoryLookup,2,FALSE), "")</f>
        <v/>
      </c>
      <c r="F1606" s="126" t="n"/>
      <c r="G1606" s="127" t="n"/>
      <c r="H1606" s="127" t="n"/>
      <c r="I1606" s="127" t="n"/>
      <c r="J1606" s="127" t="n"/>
      <c r="K1606" s="127" t="n"/>
      <c r="L1606" s="127" t="n"/>
      <c r="M1606" s="127" t="n"/>
      <c r="N1606" s="120" t="n"/>
      <c r="O1606" s="120" t="n"/>
      <c r="P1606" s="120" t="n"/>
      <c r="Q1606" s="120" t="n"/>
      <c r="R1606" s="121" t="n"/>
      <c r="S1606" s="121" t="n"/>
      <c r="T1606" s="121" t="n"/>
      <c r="U1606" s="121" t="n"/>
      <c r="V1606" s="117">
        <f>IF(P1606="NA","NA",IF(P1606&lt;&gt;"",TEXT(P1606-N1606,"[h].mm"),""))</f>
        <v/>
      </c>
      <c r="W1606" s="118">
        <f>IF(AND(R1606="",S1606=""),"",R1606+S1606)</f>
        <v/>
      </c>
      <c r="X1606" s="116">
        <f>IF(O1606&lt;&gt;"",DATE(YEAR(O1606), MONTH(O1606), DAY(O1606)),"")</f>
        <v/>
      </c>
      <c r="Y1606" s="122" t="n"/>
      <c r="Z1606" s="123" t="n"/>
      <c r="AA1606" s="117">
        <f>IF(F1606="Re-assigned","NA",IF(W1606="","",IF(W1606&gt;=VLOOKUP(D1606,SLAMatrix,3,FALSE),"Yes",IF(W1606&lt;VLOOKUP(D1606,SLAMatrix,2,FALSE),"No","Internal"))))</f>
        <v/>
      </c>
      <c r="AB1606" s="123" t="n"/>
      <c r="AC1606" s="123" t="n"/>
      <c r="AD1606" s="119" t="n"/>
      <c r="AE1606" s="125" t="n"/>
      <c r="AF1606" s="124">
        <f>MONTH(O1606)</f>
        <v/>
      </c>
      <c r="AG1606" s="124">
        <f>VLOOKUP(IFERROR(MID(AE1606,1,(FIND(",",AE1606,1)-1)),AE1606),Facility_Region_Mapping,2,FALSE)</f>
        <v/>
      </c>
      <c r="AH1606" s="124" t="n"/>
      <c r="AI1606" s="124">
        <f>IF(C1606&lt;&gt;"",IF(M1606="ESM User",getInterfaceName($C1606),"NA"),"")</f>
        <v/>
      </c>
      <c r="AJ1606" s="116">
        <f>IF(Q1606&lt;&gt;"",DATE(YEAR(Q1606), MONTH(Q1606), DAY(Q1606)),"")</f>
        <v/>
      </c>
      <c r="AK1606" s="130">
        <f>IF(Q1606&lt;&gt;0,Q1606-N1606,TODAY()-N1606)</f>
        <v/>
      </c>
      <c r="AL1606" s="112">
        <f>IF(F1606="Re-assigned",0,IF(H1606="Closed",0,IF(H1606="Service Restored",0,IF(H1606="",0,1))))</f>
        <v/>
      </c>
      <c r="AM1606" s="124">
        <f>IF(AL1606=0,"",IF(AK1606&gt;20.99,"Aged","Non-Aged"))</f>
        <v/>
      </c>
      <c r="AN1606" s="112">
        <f>IF(Q1606&lt;&gt;"",MONTH(Q1606),"")</f>
        <v/>
      </c>
      <c r="AO1606" s="112">
        <f>IFERROR(VALUE(V1606),0)</f>
        <v/>
      </c>
    </row>
    <row customFormat="1" customHeight="1" ht="29.25" r="1607" s="112" spans="1:41">
      <c r="A1607" s="127" t="n"/>
      <c r="B1607" s="113" t="n"/>
      <c r="C1607" s="127" t="n"/>
      <c r="D1607" s="127" t="n"/>
      <c r="E1607" s="114">
        <f>IF(F1607 &lt;&gt; "",VLOOKUP(F1607,CategoryLookup,2,FALSE), "")</f>
        <v/>
      </c>
      <c r="F1607" s="126" t="n"/>
      <c r="G1607" s="127" t="n"/>
      <c r="H1607" s="127" t="n"/>
      <c r="I1607" s="127" t="n"/>
      <c r="J1607" s="127" t="n"/>
      <c r="K1607" s="127" t="n"/>
      <c r="L1607" s="127" t="n"/>
      <c r="M1607" s="127" t="n"/>
      <c r="N1607" s="120" t="n"/>
      <c r="O1607" s="120" t="n"/>
      <c r="P1607" s="120" t="n"/>
      <c r="Q1607" s="120" t="n"/>
      <c r="R1607" s="121" t="n"/>
      <c r="S1607" s="121" t="n"/>
      <c r="T1607" s="121" t="n"/>
      <c r="U1607" s="121" t="n"/>
      <c r="V1607" s="117">
        <f>IF(P1607="NA","NA",IF(P1607&lt;&gt;"",TEXT(P1607-N1607,"[h].mm"),""))</f>
        <v/>
      </c>
      <c r="W1607" s="118">
        <f>IF(AND(R1607="",S1607=""),"",R1607+S1607)</f>
        <v/>
      </c>
      <c r="X1607" s="116">
        <f>IF(O1607&lt;&gt;"",DATE(YEAR(O1607), MONTH(O1607), DAY(O1607)),"")</f>
        <v/>
      </c>
      <c r="Y1607" s="122" t="n"/>
      <c r="Z1607" s="123" t="n"/>
      <c r="AA1607" s="117">
        <f>IF(F1607="Re-assigned","NA",IF(W1607="","",IF(W1607&gt;=VLOOKUP(D1607,SLAMatrix,3,FALSE),"Yes",IF(W1607&lt;VLOOKUP(D1607,SLAMatrix,2,FALSE),"No","Internal"))))</f>
        <v/>
      </c>
      <c r="AB1607" s="123" t="n"/>
      <c r="AC1607" s="123" t="n"/>
      <c r="AD1607" s="119" t="n"/>
      <c r="AE1607" s="125" t="n"/>
      <c r="AF1607" s="124">
        <f>MONTH(O1607)</f>
        <v/>
      </c>
      <c r="AG1607" s="124">
        <f>VLOOKUP(IFERROR(MID(AE1607,1,(FIND(",",AE1607,1)-1)),AE1607),Facility_Region_Mapping,2,FALSE)</f>
        <v/>
      </c>
      <c r="AH1607" s="124" t="n"/>
      <c r="AI1607" s="124">
        <f>IF(C1607&lt;&gt;"",IF(M1607="ESM User",getInterfaceName($C1607),"NA"),"")</f>
        <v/>
      </c>
      <c r="AJ1607" s="116">
        <f>IF(Q1607&lt;&gt;"",DATE(YEAR(Q1607), MONTH(Q1607), DAY(Q1607)),"")</f>
        <v/>
      </c>
      <c r="AK1607" s="130">
        <f>IF(Q1607&lt;&gt;0,Q1607-N1607,TODAY()-N1607)</f>
        <v/>
      </c>
      <c r="AL1607" s="112">
        <f>IF(F1607="Re-assigned",0,IF(H1607="Closed",0,IF(H1607="Service Restored",0,IF(H1607="",0,1))))</f>
        <v/>
      </c>
      <c r="AM1607" s="124">
        <f>IF(AL1607=0,"",IF(AK1607&gt;20.99,"Aged","Non-Aged"))</f>
        <v/>
      </c>
      <c r="AN1607" s="112">
        <f>IF(Q1607&lt;&gt;"",MONTH(Q1607),"")</f>
        <v/>
      </c>
      <c r="AO1607" s="112">
        <f>IFERROR(VALUE(V1607),0)</f>
        <v/>
      </c>
    </row>
    <row customFormat="1" customHeight="1" ht="29.25" r="1608" s="112" spans="1:41">
      <c r="A1608" s="127" t="n"/>
      <c r="B1608" s="113" t="n"/>
      <c r="C1608" s="127" t="n"/>
      <c r="D1608" s="127" t="n"/>
      <c r="E1608" s="114">
        <f>IF(F1608 &lt;&gt; "",VLOOKUP(F1608,CategoryLookup,2,FALSE), "")</f>
        <v/>
      </c>
      <c r="F1608" s="126" t="n"/>
      <c r="G1608" s="127" t="n"/>
      <c r="H1608" s="127" t="n"/>
      <c r="I1608" s="127" t="n"/>
      <c r="J1608" s="127" t="n"/>
      <c r="K1608" s="127" t="n"/>
      <c r="L1608" s="127" t="n"/>
      <c r="M1608" s="127" t="n"/>
      <c r="N1608" s="120" t="n"/>
      <c r="O1608" s="120" t="n"/>
      <c r="P1608" s="120" t="n"/>
      <c r="Q1608" s="120" t="n"/>
      <c r="R1608" s="121" t="n"/>
      <c r="S1608" s="121" t="n"/>
      <c r="T1608" s="121" t="n"/>
      <c r="U1608" s="121" t="n"/>
      <c r="V1608" s="117">
        <f>IF(P1608="NA","NA",IF(P1608&lt;&gt;"",TEXT(P1608-N1608,"[h].mm"),""))</f>
        <v/>
      </c>
      <c r="W1608" s="118">
        <f>IF(AND(R1608="",S1608=""),"",R1608+S1608)</f>
        <v/>
      </c>
      <c r="X1608" s="116">
        <f>IF(O1608&lt;&gt;"",DATE(YEAR(O1608), MONTH(O1608), DAY(O1608)),"")</f>
        <v/>
      </c>
      <c r="Y1608" s="122" t="n"/>
      <c r="Z1608" s="123" t="n"/>
      <c r="AA1608" s="117">
        <f>IF(F1608="Re-assigned","NA",IF(W1608="","",IF(W1608&gt;=VLOOKUP(D1608,SLAMatrix,3,FALSE),"Yes",IF(W1608&lt;VLOOKUP(D1608,SLAMatrix,2,FALSE),"No","Internal"))))</f>
        <v/>
      </c>
      <c r="AB1608" s="123" t="n"/>
      <c r="AC1608" s="123" t="n"/>
      <c r="AD1608" s="119" t="n"/>
      <c r="AE1608" s="125" t="n"/>
      <c r="AF1608" s="124">
        <f>MONTH(O1608)</f>
        <v/>
      </c>
      <c r="AG1608" s="124">
        <f>VLOOKUP(IFERROR(MID(AE1608,1,(FIND(",",AE1608,1)-1)),AE1608),Facility_Region_Mapping,2,FALSE)</f>
        <v/>
      </c>
      <c r="AH1608" s="124" t="n"/>
      <c r="AI1608" s="124">
        <f>IF(C1608&lt;&gt;"",IF(M1608="ESM User",getInterfaceName($C1608),"NA"),"")</f>
        <v/>
      </c>
      <c r="AJ1608" s="116">
        <f>IF(Q1608&lt;&gt;"",DATE(YEAR(Q1608), MONTH(Q1608), DAY(Q1608)),"")</f>
        <v/>
      </c>
      <c r="AK1608" s="130">
        <f>IF(Q1608&lt;&gt;0,Q1608-N1608,TODAY()-N1608)</f>
        <v/>
      </c>
      <c r="AL1608" s="112">
        <f>IF(F1608="Re-assigned",0,IF(H1608="Closed",0,IF(H1608="Service Restored",0,IF(H1608="",0,1))))</f>
        <v/>
      </c>
      <c r="AM1608" s="124">
        <f>IF(AL1608=0,"",IF(AK1608&gt;20.99,"Aged","Non-Aged"))</f>
        <v/>
      </c>
      <c r="AN1608" s="112">
        <f>IF(Q1608&lt;&gt;"",MONTH(Q1608),"")</f>
        <v/>
      </c>
      <c r="AO1608" s="112">
        <f>IFERROR(VALUE(V1608),0)</f>
        <v/>
      </c>
    </row>
    <row customFormat="1" customHeight="1" ht="29.25" r="1609" s="112" spans="1:41">
      <c r="A1609" s="127" t="n"/>
      <c r="B1609" s="113" t="n"/>
      <c r="C1609" s="127" t="n"/>
      <c r="D1609" s="127" t="n"/>
      <c r="E1609" s="114">
        <f>IF(F1609 &lt;&gt; "",VLOOKUP(F1609,CategoryLookup,2,FALSE), "")</f>
        <v/>
      </c>
      <c r="F1609" s="126" t="n"/>
      <c r="G1609" s="127" t="n"/>
      <c r="H1609" s="127" t="n"/>
      <c r="I1609" s="127" t="n"/>
      <c r="J1609" s="127" t="n"/>
      <c r="K1609" s="127" t="n"/>
      <c r="L1609" s="127" t="n"/>
      <c r="M1609" s="127" t="n"/>
      <c r="N1609" s="120" t="n"/>
      <c r="O1609" s="120" t="n"/>
      <c r="P1609" s="120" t="n"/>
      <c r="Q1609" s="120" t="n"/>
      <c r="R1609" s="121" t="n"/>
      <c r="S1609" s="121" t="n"/>
      <c r="T1609" s="121" t="n"/>
      <c r="U1609" s="121" t="n"/>
      <c r="V1609" s="117">
        <f>IF(P1609="NA","NA",IF(P1609&lt;&gt;"",TEXT(P1609-N1609,"[h].mm"),""))</f>
        <v/>
      </c>
      <c r="W1609" s="118">
        <f>IF(AND(R1609="",S1609=""),"",R1609+S1609)</f>
        <v/>
      </c>
      <c r="X1609" s="116">
        <f>IF(O1609&lt;&gt;"",DATE(YEAR(O1609), MONTH(O1609), DAY(O1609)),"")</f>
        <v/>
      </c>
      <c r="Y1609" s="122" t="n"/>
      <c r="Z1609" s="123" t="n"/>
      <c r="AA1609" s="117">
        <f>IF(F1609="Re-assigned","NA",IF(W1609="","",IF(W1609&gt;=VLOOKUP(D1609,SLAMatrix,3,FALSE),"Yes",IF(W1609&lt;VLOOKUP(D1609,SLAMatrix,2,FALSE),"No","Internal"))))</f>
        <v/>
      </c>
      <c r="AB1609" s="123" t="n"/>
      <c r="AC1609" s="123" t="n"/>
      <c r="AD1609" s="119" t="n"/>
      <c r="AE1609" s="125" t="n"/>
      <c r="AF1609" s="124">
        <f>MONTH(O1609)</f>
        <v/>
      </c>
      <c r="AG1609" s="124">
        <f>VLOOKUP(IFERROR(MID(AE1609,1,(FIND(",",AE1609,1)-1)),AE1609),Facility_Region_Mapping,2,FALSE)</f>
        <v/>
      </c>
      <c r="AH1609" s="124" t="n"/>
      <c r="AI1609" s="124">
        <f>IF(C1609&lt;&gt;"",IF(M1609="ESM User",getInterfaceName($C1609),"NA"),"")</f>
        <v/>
      </c>
      <c r="AJ1609" s="116">
        <f>IF(Q1609&lt;&gt;"",DATE(YEAR(Q1609), MONTH(Q1609), DAY(Q1609)),"")</f>
        <v/>
      </c>
      <c r="AK1609" s="130">
        <f>IF(Q1609&lt;&gt;0,Q1609-N1609,TODAY()-N1609)</f>
        <v/>
      </c>
      <c r="AL1609" s="112">
        <f>IF(F1609="Re-assigned",0,IF(H1609="Closed",0,IF(H1609="Service Restored",0,IF(H1609="",0,1))))</f>
        <v/>
      </c>
      <c r="AM1609" s="124">
        <f>IF(AL1609=0,"",IF(AK1609&gt;20.99,"Aged","Non-Aged"))</f>
        <v/>
      </c>
      <c r="AN1609" s="112">
        <f>IF(Q1609&lt;&gt;"",MONTH(Q1609),"")</f>
        <v/>
      </c>
      <c r="AO1609" s="112">
        <f>IFERROR(VALUE(V1609),0)</f>
        <v/>
      </c>
    </row>
    <row customFormat="1" customHeight="1" ht="29.25" r="1610" s="112" spans="1:41">
      <c r="A1610" s="127" t="n"/>
      <c r="B1610" s="113" t="n"/>
      <c r="C1610" s="127" t="n"/>
      <c r="D1610" s="127" t="n"/>
      <c r="E1610" s="114">
        <f>IF(F1610 &lt;&gt; "",VLOOKUP(F1610,CategoryLookup,2,FALSE), "")</f>
        <v/>
      </c>
      <c r="F1610" s="126" t="n"/>
      <c r="G1610" s="127" t="n"/>
      <c r="H1610" s="127" t="n"/>
      <c r="I1610" s="127" t="n"/>
      <c r="J1610" s="127" t="n"/>
      <c r="K1610" s="127" t="n"/>
      <c r="L1610" s="127" t="n"/>
      <c r="M1610" s="127" t="n"/>
      <c r="N1610" s="120" t="n"/>
      <c r="O1610" s="120" t="n"/>
      <c r="P1610" s="120" t="n"/>
      <c r="Q1610" s="120" t="n"/>
      <c r="R1610" s="121" t="n"/>
      <c r="S1610" s="121" t="n"/>
      <c r="T1610" s="121" t="n"/>
      <c r="U1610" s="121" t="n"/>
      <c r="V1610" s="117">
        <f>IF(P1610="NA","NA",IF(P1610&lt;&gt;"",TEXT(P1610-N1610,"[h].mm"),""))</f>
        <v/>
      </c>
      <c r="W1610" s="118">
        <f>IF(AND(R1610="",S1610=""),"",R1610+S1610)</f>
        <v/>
      </c>
      <c r="X1610" s="116">
        <f>IF(O1610&lt;&gt;"",DATE(YEAR(O1610), MONTH(O1610), DAY(O1610)),"")</f>
        <v/>
      </c>
      <c r="Y1610" s="122" t="n"/>
      <c r="Z1610" s="123" t="n"/>
      <c r="AA1610" s="117">
        <f>IF(F1610="Re-assigned","NA",IF(W1610="","",IF(W1610&gt;=VLOOKUP(D1610,SLAMatrix,3,FALSE),"Yes",IF(W1610&lt;VLOOKUP(D1610,SLAMatrix,2,FALSE),"No","Internal"))))</f>
        <v/>
      </c>
      <c r="AB1610" s="123" t="n"/>
      <c r="AC1610" s="123" t="n"/>
      <c r="AD1610" s="119" t="n"/>
      <c r="AE1610" s="125" t="n"/>
      <c r="AF1610" s="124">
        <f>MONTH(O1610)</f>
        <v/>
      </c>
      <c r="AG1610" s="124">
        <f>VLOOKUP(IFERROR(MID(AE1610,1,(FIND(",",AE1610,1)-1)),AE1610),Facility_Region_Mapping,2,FALSE)</f>
        <v/>
      </c>
      <c r="AH1610" s="124" t="n"/>
      <c r="AI1610" s="124">
        <f>IF(C1610&lt;&gt;"",IF(M1610="ESM User",getInterfaceName($C1610),"NA"),"")</f>
        <v/>
      </c>
      <c r="AJ1610" s="116">
        <f>IF(Q1610&lt;&gt;"",DATE(YEAR(Q1610), MONTH(Q1610), DAY(Q1610)),"")</f>
        <v/>
      </c>
      <c r="AK1610" s="130">
        <f>IF(Q1610&lt;&gt;0,Q1610-N1610,TODAY()-N1610)</f>
        <v/>
      </c>
      <c r="AL1610" s="112">
        <f>IF(F1610="Re-assigned",0,IF(H1610="Closed",0,IF(H1610="Service Restored",0,IF(H1610="",0,1))))</f>
        <v/>
      </c>
      <c r="AM1610" s="124">
        <f>IF(AL1610=0,"",IF(AK1610&gt;20.99,"Aged","Non-Aged"))</f>
        <v/>
      </c>
      <c r="AN1610" s="112">
        <f>IF(Q1610&lt;&gt;"",MONTH(Q1610),"")</f>
        <v/>
      </c>
      <c r="AO1610" s="112">
        <f>IFERROR(VALUE(V1610),0)</f>
        <v/>
      </c>
    </row>
    <row customFormat="1" customHeight="1" ht="29.25" r="1611" s="112" spans="1:41">
      <c r="A1611" s="127" t="n"/>
      <c r="B1611" s="113" t="n"/>
      <c r="C1611" s="127" t="n"/>
      <c r="D1611" s="127" t="n"/>
      <c r="E1611" s="114">
        <f>IF(F1611 &lt;&gt; "",VLOOKUP(F1611,CategoryLookup,2,FALSE), "")</f>
        <v/>
      </c>
      <c r="F1611" s="126" t="n"/>
      <c r="G1611" s="127" t="n"/>
      <c r="H1611" s="127" t="n"/>
      <c r="I1611" s="127" t="n"/>
      <c r="J1611" s="127" t="n"/>
      <c r="K1611" s="127" t="n"/>
      <c r="L1611" s="127" t="n"/>
      <c r="M1611" s="127" t="n"/>
      <c r="N1611" s="120" t="n"/>
      <c r="O1611" s="120" t="n"/>
      <c r="P1611" s="120" t="n"/>
      <c r="Q1611" s="120" t="n"/>
      <c r="R1611" s="121" t="n"/>
      <c r="S1611" s="121" t="n"/>
      <c r="T1611" s="121" t="n"/>
      <c r="U1611" s="121" t="n"/>
      <c r="V1611" s="117">
        <f>IF(P1611="NA","NA",IF(P1611&lt;&gt;"",TEXT(P1611-N1611,"[h].mm"),""))</f>
        <v/>
      </c>
      <c r="W1611" s="118">
        <f>IF(AND(R1611="",S1611=""),"",R1611+S1611)</f>
        <v/>
      </c>
      <c r="X1611" s="116">
        <f>IF(O1611&lt;&gt;"",DATE(YEAR(O1611), MONTH(O1611), DAY(O1611)),"")</f>
        <v/>
      </c>
      <c r="Y1611" s="122" t="n"/>
      <c r="Z1611" s="123" t="n"/>
      <c r="AA1611" s="117">
        <f>IF(F1611="Re-assigned","NA",IF(W1611="","",IF(W1611&gt;=VLOOKUP(D1611,SLAMatrix,3,FALSE),"Yes",IF(W1611&lt;VLOOKUP(D1611,SLAMatrix,2,FALSE),"No","Internal"))))</f>
        <v/>
      </c>
      <c r="AB1611" s="123" t="n"/>
      <c r="AC1611" s="123" t="n"/>
      <c r="AD1611" s="119" t="n"/>
      <c r="AE1611" s="125" t="n"/>
      <c r="AF1611" s="124">
        <f>MONTH(O1611)</f>
        <v/>
      </c>
      <c r="AG1611" s="124">
        <f>VLOOKUP(IFERROR(MID(AE1611,1,(FIND(",",AE1611,1)-1)),AE1611),Facility_Region_Mapping,2,FALSE)</f>
        <v/>
      </c>
      <c r="AH1611" s="124" t="n"/>
      <c r="AI1611" s="124">
        <f>IF(C1611&lt;&gt;"",IF(M1611="ESM User",getInterfaceName($C1611),"NA"),"")</f>
        <v/>
      </c>
      <c r="AJ1611" s="116">
        <f>IF(Q1611&lt;&gt;"",DATE(YEAR(Q1611), MONTH(Q1611), DAY(Q1611)),"")</f>
        <v/>
      </c>
      <c r="AK1611" s="130">
        <f>IF(Q1611&lt;&gt;0,Q1611-N1611,TODAY()-N1611)</f>
        <v/>
      </c>
      <c r="AL1611" s="112">
        <f>IF(F1611="Re-assigned",0,IF(H1611="Closed",0,IF(H1611="Service Restored",0,IF(H1611="",0,1))))</f>
        <v/>
      </c>
      <c r="AM1611" s="124">
        <f>IF(AL1611=0,"",IF(AK1611&gt;20.99,"Aged","Non-Aged"))</f>
        <v/>
      </c>
      <c r="AN1611" s="112">
        <f>IF(Q1611&lt;&gt;"",MONTH(Q1611),"")</f>
        <v/>
      </c>
      <c r="AO1611" s="112">
        <f>IFERROR(VALUE(V1611),0)</f>
        <v/>
      </c>
    </row>
    <row customFormat="1" customHeight="1" ht="29.25" r="1612" s="112" spans="1:41">
      <c r="A1612" s="127" t="n"/>
      <c r="B1612" s="113" t="n"/>
      <c r="C1612" s="127" t="n"/>
      <c r="D1612" s="127" t="n"/>
      <c r="E1612" s="114">
        <f>IF(F1612 &lt;&gt; "",VLOOKUP(F1612,CategoryLookup,2,FALSE), "")</f>
        <v/>
      </c>
      <c r="F1612" s="126" t="n"/>
      <c r="G1612" s="127" t="n"/>
      <c r="H1612" s="127" t="n"/>
      <c r="I1612" s="127" t="n"/>
      <c r="J1612" s="127" t="n"/>
      <c r="K1612" s="127" t="n"/>
      <c r="L1612" s="127" t="n"/>
      <c r="M1612" s="127" t="n"/>
      <c r="N1612" s="120" t="n"/>
      <c r="O1612" s="120" t="n"/>
      <c r="P1612" s="120" t="n"/>
      <c r="Q1612" s="120" t="n"/>
      <c r="R1612" s="121" t="n"/>
      <c r="S1612" s="121" t="n"/>
      <c r="T1612" s="121" t="n"/>
      <c r="U1612" s="121" t="n"/>
      <c r="V1612" s="117">
        <f>IF(P1612="NA","NA",IF(P1612&lt;&gt;"",TEXT(P1612-N1612,"[h].mm"),""))</f>
        <v/>
      </c>
      <c r="W1612" s="118">
        <f>IF(AND(R1612="",S1612=""),"",R1612+S1612)</f>
        <v/>
      </c>
      <c r="X1612" s="116">
        <f>IF(O1612&lt;&gt;"",DATE(YEAR(O1612), MONTH(O1612), DAY(O1612)),"")</f>
        <v/>
      </c>
      <c r="Y1612" s="122" t="n"/>
      <c r="Z1612" s="123" t="n"/>
      <c r="AA1612" s="117">
        <f>IF(F1612="Re-assigned","NA",IF(W1612="","",IF(W1612&gt;=VLOOKUP(D1612,SLAMatrix,3,FALSE),"Yes",IF(W1612&lt;VLOOKUP(D1612,SLAMatrix,2,FALSE),"No","Internal"))))</f>
        <v/>
      </c>
      <c r="AB1612" s="123" t="n"/>
      <c r="AC1612" s="123" t="n"/>
      <c r="AD1612" s="119" t="n"/>
      <c r="AE1612" s="125" t="n"/>
      <c r="AF1612" s="124">
        <f>MONTH(O1612)</f>
        <v/>
      </c>
      <c r="AG1612" s="124">
        <f>VLOOKUP(IFERROR(MID(AE1612,1,(FIND(",",AE1612,1)-1)),AE1612),Facility_Region_Mapping,2,FALSE)</f>
        <v/>
      </c>
      <c r="AH1612" s="124" t="n"/>
      <c r="AI1612" s="124">
        <f>IF(C1612&lt;&gt;"",IF(M1612="ESM User",getInterfaceName($C1612),"NA"),"")</f>
        <v/>
      </c>
      <c r="AJ1612" s="116">
        <f>IF(Q1612&lt;&gt;"",DATE(YEAR(Q1612), MONTH(Q1612), DAY(Q1612)),"")</f>
        <v/>
      </c>
      <c r="AK1612" s="130">
        <f>IF(Q1612&lt;&gt;0,Q1612-N1612,TODAY()-N1612)</f>
        <v/>
      </c>
      <c r="AL1612" s="112">
        <f>IF(F1612="Re-assigned",0,IF(H1612="Closed",0,IF(H1612="Service Restored",0,IF(H1612="",0,1))))</f>
        <v/>
      </c>
      <c r="AM1612" s="124">
        <f>IF(AL1612=0,"",IF(AK1612&gt;20.99,"Aged","Non-Aged"))</f>
        <v/>
      </c>
      <c r="AN1612" s="112">
        <f>IF(Q1612&lt;&gt;"",MONTH(Q1612),"")</f>
        <v/>
      </c>
      <c r="AO1612" s="112">
        <f>IFERROR(VALUE(V1612),0)</f>
        <v/>
      </c>
    </row>
    <row customFormat="1" customHeight="1" ht="29.25" r="1613" s="112" spans="1:41">
      <c r="A1613" s="127" t="n"/>
      <c r="B1613" s="113" t="n"/>
      <c r="C1613" s="127" t="n"/>
      <c r="D1613" s="127" t="n"/>
      <c r="E1613" s="114">
        <f>IF(F1613 &lt;&gt; "",VLOOKUP(F1613,CategoryLookup,2,FALSE), "")</f>
        <v/>
      </c>
      <c r="F1613" s="126" t="n"/>
      <c r="G1613" s="127" t="n"/>
      <c r="H1613" s="127" t="n"/>
      <c r="I1613" s="127" t="n"/>
      <c r="J1613" s="127" t="n"/>
      <c r="K1613" s="127" t="n"/>
      <c r="L1613" s="127" t="n"/>
      <c r="M1613" s="127" t="n"/>
      <c r="N1613" s="120" t="n"/>
      <c r="O1613" s="120" t="n"/>
      <c r="P1613" s="120" t="n"/>
      <c r="Q1613" s="120" t="n"/>
      <c r="R1613" s="121" t="n"/>
      <c r="S1613" s="121" t="n"/>
      <c r="T1613" s="121" t="n"/>
      <c r="U1613" s="121" t="n"/>
      <c r="V1613" s="117">
        <f>IF(P1613="NA","NA",IF(P1613&lt;&gt;"",TEXT(P1613-N1613,"[h].mm"),""))</f>
        <v/>
      </c>
      <c r="W1613" s="118">
        <f>IF(AND(R1613="",S1613=""),"",R1613+S1613)</f>
        <v/>
      </c>
      <c r="X1613" s="116">
        <f>IF(O1613&lt;&gt;"",DATE(YEAR(O1613), MONTH(O1613), DAY(O1613)),"")</f>
        <v/>
      </c>
      <c r="Y1613" s="122" t="n"/>
      <c r="Z1613" s="123" t="n"/>
      <c r="AA1613" s="117">
        <f>IF(F1613="Re-assigned","NA",IF(W1613="","",IF(W1613&gt;=VLOOKUP(D1613,SLAMatrix,3,FALSE),"Yes",IF(W1613&lt;VLOOKUP(D1613,SLAMatrix,2,FALSE),"No","Internal"))))</f>
        <v/>
      </c>
      <c r="AB1613" s="123" t="n"/>
      <c r="AC1613" s="123" t="n"/>
      <c r="AD1613" s="119" t="n"/>
      <c r="AE1613" s="125" t="n"/>
      <c r="AF1613" s="124">
        <f>MONTH(O1613)</f>
        <v/>
      </c>
      <c r="AG1613" s="124">
        <f>VLOOKUP(IFERROR(MID(AE1613,1,(FIND(",",AE1613,1)-1)),AE1613),Facility_Region_Mapping,2,FALSE)</f>
        <v/>
      </c>
      <c r="AH1613" s="124" t="n"/>
      <c r="AI1613" s="124">
        <f>IF(C1613&lt;&gt;"",IF(M1613="ESM User",getInterfaceName($C1613),"NA"),"")</f>
        <v/>
      </c>
      <c r="AJ1613" s="116">
        <f>IF(Q1613&lt;&gt;"",DATE(YEAR(Q1613), MONTH(Q1613), DAY(Q1613)),"")</f>
        <v/>
      </c>
      <c r="AK1613" s="130">
        <f>IF(Q1613&lt;&gt;0,Q1613-N1613,TODAY()-N1613)</f>
        <v/>
      </c>
      <c r="AL1613" s="112">
        <f>IF(F1613="Re-assigned",0,IF(H1613="Closed",0,IF(H1613="Service Restored",0,IF(H1613="",0,1))))</f>
        <v/>
      </c>
      <c r="AM1613" s="124">
        <f>IF(AL1613=0,"",IF(AK1613&gt;20.99,"Aged","Non-Aged"))</f>
        <v/>
      </c>
      <c r="AN1613" s="112">
        <f>IF(Q1613&lt;&gt;"",MONTH(Q1613),"")</f>
        <v/>
      </c>
      <c r="AO1613" s="112">
        <f>IFERROR(VALUE(V1613),0)</f>
        <v/>
      </c>
    </row>
    <row customFormat="1" customHeight="1" ht="29.25" r="1614" s="112" spans="1:41">
      <c r="A1614" s="127" t="n"/>
      <c r="B1614" s="113" t="n"/>
      <c r="C1614" s="127" t="n"/>
      <c r="D1614" s="127" t="n"/>
      <c r="E1614" s="114">
        <f>IF(F1614 &lt;&gt; "",VLOOKUP(F1614,CategoryLookup,2,FALSE), "")</f>
        <v/>
      </c>
      <c r="F1614" s="126" t="n"/>
      <c r="G1614" s="127" t="n"/>
      <c r="H1614" s="127" t="n"/>
      <c r="I1614" s="127" t="n"/>
      <c r="J1614" s="127" t="n"/>
      <c r="K1614" s="127" t="n"/>
      <c r="L1614" s="127" t="n"/>
      <c r="M1614" s="127" t="n"/>
      <c r="N1614" s="120" t="n"/>
      <c r="O1614" s="120" t="n"/>
      <c r="P1614" s="120" t="n"/>
      <c r="Q1614" s="120" t="n"/>
      <c r="R1614" s="121" t="n"/>
      <c r="S1614" s="121" t="n"/>
      <c r="T1614" s="121" t="n"/>
      <c r="U1614" s="121" t="n"/>
      <c r="V1614" s="117">
        <f>IF(P1614="NA","NA",IF(P1614&lt;&gt;"",TEXT(P1614-N1614,"[h].mm"),""))</f>
        <v/>
      </c>
      <c r="W1614" s="118">
        <f>IF(AND(R1614="",S1614=""),"",R1614+S1614)</f>
        <v/>
      </c>
      <c r="X1614" s="116">
        <f>IF(O1614&lt;&gt;"",DATE(YEAR(O1614), MONTH(O1614), DAY(O1614)),"")</f>
        <v/>
      </c>
      <c r="Y1614" s="122" t="n"/>
      <c r="Z1614" s="123" t="n"/>
      <c r="AA1614" s="117">
        <f>IF(F1614="Re-assigned","NA",IF(W1614="","",IF(W1614&gt;=VLOOKUP(D1614,SLAMatrix,3,FALSE),"Yes",IF(W1614&lt;VLOOKUP(D1614,SLAMatrix,2,FALSE),"No","Internal"))))</f>
        <v/>
      </c>
      <c r="AB1614" s="123" t="n"/>
      <c r="AC1614" s="123" t="n"/>
      <c r="AD1614" s="119" t="n"/>
      <c r="AE1614" s="125" t="n"/>
      <c r="AF1614" s="124">
        <f>MONTH(O1614)</f>
        <v/>
      </c>
      <c r="AG1614" s="124">
        <f>VLOOKUP(IFERROR(MID(AE1614,1,(FIND(",",AE1614,1)-1)),AE1614),Facility_Region_Mapping,2,FALSE)</f>
        <v/>
      </c>
      <c r="AH1614" s="124" t="n"/>
      <c r="AI1614" s="124">
        <f>IF(C1614&lt;&gt;"",IF(M1614="ESM User",getInterfaceName($C1614),"NA"),"")</f>
        <v/>
      </c>
      <c r="AJ1614" s="116">
        <f>IF(Q1614&lt;&gt;"",DATE(YEAR(Q1614), MONTH(Q1614), DAY(Q1614)),"")</f>
        <v/>
      </c>
      <c r="AK1614" s="130">
        <f>IF(Q1614&lt;&gt;0,Q1614-N1614,TODAY()-N1614)</f>
        <v/>
      </c>
      <c r="AL1614" s="112">
        <f>IF(F1614="Re-assigned",0,IF(H1614="Closed",0,IF(H1614="Service Restored",0,IF(H1614="",0,1))))</f>
        <v/>
      </c>
      <c r="AM1614" s="124">
        <f>IF(AL1614=0,"",IF(AK1614&gt;20.99,"Aged","Non-Aged"))</f>
        <v/>
      </c>
      <c r="AN1614" s="112">
        <f>IF(Q1614&lt;&gt;"",MONTH(Q1614),"")</f>
        <v/>
      </c>
      <c r="AO1614" s="112">
        <f>IFERROR(VALUE(V1614),0)</f>
        <v/>
      </c>
    </row>
    <row customFormat="1" customHeight="1" ht="29.25" r="1615" s="112" spans="1:41">
      <c r="A1615" s="127" t="n"/>
      <c r="B1615" s="113" t="n"/>
      <c r="C1615" s="127" t="n"/>
      <c r="D1615" s="127" t="n"/>
      <c r="E1615" s="114">
        <f>IF(F1615 &lt;&gt; "",VLOOKUP(F1615,CategoryLookup,2,FALSE), "")</f>
        <v/>
      </c>
      <c r="F1615" s="126" t="n"/>
      <c r="G1615" s="127" t="n"/>
      <c r="H1615" s="127" t="n"/>
      <c r="I1615" s="127" t="n"/>
      <c r="J1615" s="127" t="n"/>
      <c r="K1615" s="127" t="n"/>
      <c r="L1615" s="127" t="n"/>
      <c r="M1615" s="127" t="n"/>
      <c r="N1615" s="120" t="n"/>
      <c r="O1615" s="120" t="n"/>
      <c r="P1615" s="120" t="n"/>
      <c r="Q1615" s="120" t="n"/>
      <c r="R1615" s="121" t="n"/>
      <c r="S1615" s="121" t="n"/>
      <c r="T1615" s="121" t="n"/>
      <c r="U1615" s="121" t="n"/>
      <c r="V1615" s="117">
        <f>IF(P1615="NA","NA",IF(P1615&lt;&gt;"",TEXT(P1615-N1615,"[h].mm"),""))</f>
        <v/>
      </c>
      <c r="W1615" s="118">
        <f>IF(AND(R1615="",S1615=""),"",R1615+S1615)</f>
        <v/>
      </c>
      <c r="X1615" s="116">
        <f>IF(O1615&lt;&gt;"",DATE(YEAR(O1615), MONTH(O1615), DAY(O1615)),"")</f>
        <v/>
      </c>
      <c r="Y1615" s="122" t="n"/>
      <c r="Z1615" s="123" t="n"/>
      <c r="AA1615" s="117">
        <f>IF(F1615="Re-assigned","NA",IF(W1615="","",IF(W1615&gt;=VLOOKUP(D1615,SLAMatrix,3,FALSE),"Yes",IF(W1615&lt;VLOOKUP(D1615,SLAMatrix,2,FALSE),"No","Internal"))))</f>
        <v/>
      </c>
      <c r="AB1615" s="123" t="n"/>
      <c r="AC1615" s="123" t="n"/>
      <c r="AD1615" s="119" t="n"/>
      <c r="AE1615" s="125" t="n"/>
      <c r="AF1615" s="124">
        <f>MONTH(O1615)</f>
        <v/>
      </c>
      <c r="AG1615" s="124">
        <f>VLOOKUP(IFERROR(MID(AE1615,1,(FIND(",",AE1615,1)-1)),AE1615),Facility_Region_Mapping,2,FALSE)</f>
        <v/>
      </c>
      <c r="AH1615" s="124" t="n"/>
      <c r="AI1615" s="124">
        <f>IF(C1615&lt;&gt;"",IF(M1615="ESM User",getInterfaceName($C1615),"NA"),"")</f>
        <v/>
      </c>
      <c r="AJ1615" s="116">
        <f>IF(Q1615&lt;&gt;"",DATE(YEAR(Q1615), MONTH(Q1615), DAY(Q1615)),"")</f>
        <v/>
      </c>
      <c r="AK1615" s="130">
        <f>IF(Q1615&lt;&gt;0,Q1615-N1615,TODAY()-N1615)</f>
        <v/>
      </c>
      <c r="AL1615" s="112">
        <f>IF(F1615="Re-assigned",0,IF(H1615="Closed",0,IF(H1615="Service Restored",0,IF(H1615="",0,1))))</f>
        <v/>
      </c>
      <c r="AM1615" s="124">
        <f>IF(AL1615=0,"",IF(AK1615&gt;20.99,"Aged","Non-Aged"))</f>
        <v/>
      </c>
      <c r="AN1615" s="112">
        <f>IF(Q1615&lt;&gt;"",MONTH(Q1615),"")</f>
        <v/>
      </c>
      <c r="AO1615" s="112">
        <f>IFERROR(VALUE(V1615),0)</f>
        <v/>
      </c>
    </row>
    <row customFormat="1" customHeight="1" ht="29.25" r="1616" s="112" spans="1:41">
      <c r="A1616" s="127" t="n"/>
      <c r="B1616" s="113" t="n"/>
      <c r="C1616" s="127" t="n"/>
      <c r="D1616" s="127" t="n"/>
      <c r="E1616" s="114">
        <f>IF(F1616 &lt;&gt; "",VLOOKUP(F1616,CategoryLookup,2,FALSE), "")</f>
        <v/>
      </c>
      <c r="F1616" s="126" t="n"/>
      <c r="G1616" s="127" t="n"/>
      <c r="H1616" s="127" t="n"/>
      <c r="I1616" s="127" t="n"/>
      <c r="J1616" s="127" t="n"/>
      <c r="K1616" s="127" t="n"/>
      <c r="L1616" s="127" t="n"/>
      <c r="M1616" s="127" t="n"/>
      <c r="N1616" s="120" t="n"/>
      <c r="O1616" s="120" t="n"/>
      <c r="P1616" s="120" t="n"/>
      <c r="Q1616" s="120" t="n"/>
      <c r="R1616" s="121" t="n"/>
      <c r="S1616" s="121" t="n"/>
      <c r="T1616" s="121" t="n"/>
      <c r="U1616" s="121" t="n"/>
      <c r="V1616" s="117">
        <f>IF(P1616="NA","NA",IF(P1616&lt;&gt;"",TEXT(P1616-N1616,"[h].mm"),""))</f>
        <v/>
      </c>
      <c r="W1616" s="118">
        <f>IF(AND(R1616="",S1616=""),"",R1616+S1616)</f>
        <v/>
      </c>
      <c r="X1616" s="116">
        <f>IF(O1616&lt;&gt;"",DATE(YEAR(O1616), MONTH(O1616), DAY(O1616)),"")</f>
        <v/>
      </c>
      <c r="Y1616" s="122" t="n"/>
      <c r="Z1616" s="123" t="n"/>
      <c r="AA1616" s="117">
        <f>IF(F1616="Re-assigned","NA",IF(W1616="","",IF(W1616&gt;=VLOOKUP(D1616,SLAMatrix,3,FALSE),"Yes",IF(W1616&lt;VLOOKUP(D1616,SLAMatrix,2,FALSE),"No","Internal"))))</f>
        <v/>
      </c>
      <c r="AB1616" s="123" t="n"/>
      <c r="AC1616" s="123" t="n"/>
      <c r="AD1616" s="119" t="n"/>
      <c r="AE1616" s="125" t="n"/>
      <c r="AF1616" s="124">
        <f>MONTH(O1616)</f>
        <v/>
      </c>
      <c r="AG1616" s="124">
        <f>VLOOKUP(IFERROR(MID(AE1616,1,(FIND(",",AE1616,1)-1)),AE1616),Facility_Region_Mapping,2,FALSE)</f>
        <v/>
      </c>
      <c r="AH1616" s="124" t="n"/>
      <c r="AI1616" s="124">
        <f>IF(C1616&lt;&gt;"",IF(M1616="ESM User",getInterfaceName($C1616),"NA"),"")</f>
        <v/>
      </c>
      <c r="AJ1616" s="116">
        <f>IF(Q1616&lt;&gt;"",DATE(YEAR(Q1616), MONTH(Q1616), DAY(Q1616)),"")</f>
        <v/>
      </c>
      <c r="AK1616" s="130">
        <f>IF(Q1616&lt;&gt;0,Q1616-N1616,TODAY()-N1616)</f>
        <v/>
      </c>
      <c r="AL1616" s="112">
        <f>IF(F1616="Re-assigned",0,IF(H1616="Closed",0,IF(H1616="Service Restored",0,IF(H1616="",0,1))))</f>
        <v/>
      </c>
      <c r="AM1616" s="124">
        <f>IF(AL1616=0,"",IF(AK1616&gt;20.99,"Aged","Non-Aged"))</f>
        <v/>
      </c>
      <c r="AN1616" s="112">
        <f>IF(Q1616&lt;&gt;"",MONTH(Q1616),"")</f>
        <v/>
      </c>
      <c r="AO1616" s="112">
        <f>IFERROR(VALUE(V1616),0)</f>
        <v/>
      </c>
    </row>
    <row customFormat="1" customHeight="1" ht="29.25" r="1617" s="112" spans="1:41">
      <c r="A1617" s="127" t="n"/>
      <c r="B1617" s="113" t="n"/>
      <c r="C1617" s="127" t="n"/>
      <c r="D1617" s="127" t="n"/>
      <c r="E1617" s="114">
        <f>IF(F1617 &lt;&gt; "",VLOOKUP(F1617,CategoryLookup,2,FALSE), "")</f>
        <v/>
      </c>
      <c r="F1617" s="126" t="n"/>
      <c r="G1617" s="127" t="n"/>
      <c r="H1617" s="127" t="n"/>
      <c r="I1617" s="127" t="n"/>
      <c r="J1617" s="127" t="n"/>
      <c r="K1617" s="127" t="n"/>
      <c r="L1617" s="127" t="n"/>
      <c r="M1617" s="127" t="n"/>
      <c r="N1617" s="120" t="n"/>
      <c r="O1617" s="120" t="n"/>
      <c r="P1617" s="120" t="n"/>
      <c r="Q1617" s="120" t="n"/>
      <c r="R1617" s="121" t="n"/>
      <c r="S1617" s="121" t="n"/>
      <c r="T1617" s="121" t="n"/>
      <c r="U1617" s="121" t="n"/>
      <c r="V1617" s="117">
        <f>IF(P1617="NA","NA",IF(P1617&lt;&gt;"",TEXT(P1617-N1617,"[h].mm"),""))</f>
        <v/>
      </c>
      <c r="W1617" s="118">
        <f>IF(AND(R1617="",S1617=""),"",R1617+S1617)</f>
        <v/>
      </c>
      <c r="X1617" s="116">
        <f>IF(O1617&lt;&gt;"",DATE(YEAR(O1617), MONTH(O1617), DAY(O1617)),"")</f>
        <v/>
      </c>
      <c r="Y1617" s="122" t="n"/>
      <c r="Z1617" s="123" t="n"/>
      <c r="AA1617" s="117">
        <f>IF(F1617="Re-assigned","NA",IF(W1617="","",IF(W1617&gt;=VLOOKUP(D1617,SLAMatrix,3,FALSE),"Yes",IF(W1617&lt;VLOOKUP(D1617,SLAMatrix,2,FALSE),"No","Internal"))))</f>
        <v/>
      </c>
      <c r="AB1617" s="123" t="n"/>
      <c r="AC1617" s="123" t="n"/>
      <c r="AD1617" s="119" t="n"/>
      <c r="AE1617" s="125" t="n"/>
      <c r="AF1617" s="124">
        <f>MONTH(O1617)</f>
        <v/>
      </c>
      <c r="AG1617" s="124">
        <f>VLOOKUP(IFERROR(MID(AE1617,1,(FIND(",",AE1617,1)-1)),AE1617),Facility_Region_Mapping,2,FALSE)</f>
        <v/>
      </c>
      <c r="AH1617" s="124" t="n"/>
      <c r="AI1617" s="124">
        <f>IF(C1617&lt;&gt;"",IF(M1617="ESM User",getInterfaceName($C1617),"NA"),"")</f>
        <v/>
      </c>
      <c r="AJ1617" s="116">
        <f>IF(Q1617&lt;&gt;"",DATE(YEAR(Q1617), MONTH(Q1617), DAY(Q1617)),"")</f>
        <v/>
      </c>
      <c r="AK1617" s="130">
        <f>IF(Q1617&lt;&gt;0,Q1617-N1617,TODAY()-N1617)</f>
        <v/>
      </c>
      <c r="AL1617" s="112">
        <f>IF(F1617="Re-assigned",0,IF(H1617="Closed",0,IF(H1617="Service Restored",0,IF(H1617="",0,1))))</f>
        <v/>
      </c>
      <c r="AM1617" s="124">
        <f>IF(AL1617=0,"",IF(AK1617&gt;20.99,"Aged","Non-Aged"))</f>
        <v/>
      </c>
      <c r="AN1617" s="112">
        <f>IF(Q1617&lt;&gt;"",MONTH(Q1617),"")</f>
        <v/>
      </c>
      <c r="AO1617" s="112">
        <f>IFERROR(VALUE(V1617),0)</f>
        <v/>
      </c>
    </row>
    <row customFormat="1" customHeight="1" ht="29.25" r="1618" s="112" spans="1:41">
      <c r="A1618" s="127" t="n"/>
      <c r="B1618" s="113" t="n"/>
      <c r="C1618" s="127" t="n"/>
      <c r="D1618" s="127" t="n"/>
      <c r="E1618" s="114">
        <f>IF(F1618 &lt;&gt; "",VLOOKUP(F1618,CategoryLookup,2,FALSE), "")</f>
        <v/>
      </c>
      <c r="F1618" s="126" t="n"/>
      <c r="G1618" s="127" t="n"/>
      <c r="H1618" s="127" t="n"/>
      <c r="I1618" s="127" t="n"/>
      <c r="J1618" s="127" t="n"/>
      <c r="K1618" s="127" t="n"/>
      <c r="L1618" s="127" t="n"/>
      <c r="M1618" s="127" t="n"/>
      <c r="N1618" s="120" t="n"/>
      <c r="O1618" s="120" t="n"/>
      <c r="P1618" s="120" t="n"/>
      <c r="Q1618" s="120" t="n"/>
      <c r="R1618" s="121" t="n"/>
      <c r="S1618" s="121" t="n"/>
      <c r="T1618" s="121" t="n"/>
      <c r="U1618" s="121" t="n"/>
      <c r="V1618" s="117">
        <f>IF(P1618="NA","NA",IF(P1618&lt;&gt;"",TEXT(P1618-N1618,"[h].mm"),""))</f>
        <v/>
      </c>
      <c r="W1618" s="118">
        <f>IF(AND(R1618="",S1618=""),"",R1618+S1618)</f>
        <v/>
      </c>
      <c r="X1618" s="116">
        <f>IF(O1618&lt;&gt;"",DATE(YEAR(O1618), MONTH(O1618), DAY(O1618)),"")</f>
        <v/>
      </c>
      <c r="Y1618" s="122" t="n"/>
      <c r="Z1618" s="123" t="n"/>
      <c r="AA1618" s="117">
        <f>IF(F1618="Re-assigned","NA",IF(W1618="","",IF(W1618&gt;=VLOOKUP(D1618,SLAMatrix,3,FALSE),"Yes",IF(W1618&lt;VLOOKUP(D1618,SLAMatrix,2,FALSE),"No","Internal"))))</f>
        <v/>
      </c>
      <c r="AB1618" s="123" t="n"/>
      <c r="AC1618" s="123" t="n"/>
      <c r="AD1618" s="119" t="n"/>
      <c r="AE1618" s="125" t="n"/>
      <c r="AF1618" s="124">
        <f>MONTH(O1618)</f>
        <v/>
      </c>
      <c r="AG1618" s="124">
        <f>VLOOKUP(IFERROR(MID(AE1618,1,(FIND(",",AE1618,1)-1)),AE1618),Facility_Region_Mapping,2,FALSE)</f>
        <v/>
      </c>
      <c r="AH1618" s="124" t="n"/>
      <c r="AI1618" s="124">
        <f>IF(C1618&lt;&gt;"",IF(M1618="ESM User",getInterfaceName($C1618),"NA"),"")</f>
        <v/>
      </c>
      <c r="AJ1618" s="116">
        <f>IF(Q1618&lt;&gt;"",DATE(YEAR(Q1618), MONTH(Q1618), DAY(Q1618)),"")</f>
        <v/>
      </c>
      <c r="AK1618" s="130">
        <f>IF(Q1618&lt;&gt;0,Q1618-N1618,TODAY()-N1618)</f>
        <v/>
      </c>
      <c r="AL1618" s="112">
        <f>IF(F1618="Re-assigned",0,IF(H1618="Closed",0,IF(H1618="Service Restored",0,IF(H1618="",0,1))))</f>
        <v/>
      </c>
      <c r="AM1618" s="124">
        <f>IF(AL1618=0,"",IF(AK1618&gt;20.99,"Aged","Non-Aged"))</f>
        <v/>
      </c>
      <c r="AN1618" s="112">
        <f>IF(Q1618&lt;&gt;"",MONTH(Q1618),"")</f>
        <v/>
      </c>
      <c r="AO1618" s="112">
        <f>IFERROR(VALUE(V1618),0)</f>
        <v/>
      </c>
    </row>
    <row customFormat="1" customHeight="1" ht="29.25" r="1619" s="112" spans="1:41">
      <c r="A1619" s="127" t="n"/>
      <c r="B1619" s="113" t="n"/>
      <c r="C1619" s="127" t="n"/>
      <c r="D1619" s="127" t="n"/>
      <c r="E1619" s="114">
        <f>IF(F1619 &lt;&gt; "",VLOOKUP(F1619,CategoryLookup,2,FALSE), "")</f>
        <v/>
      </c>
      <c r="F1619" s="126" t="n"/>
      <c r="G1619" s="127" t="n"/>
      <c r="H1619" s="127" t="n"/>
      <c r="I1619" s="127" t="n"/>
      <c r="J1619" s="127" t="n"/>
      <c r="K1619" s="127" t="n"/>
      <c r="L1619" s="127" t="n"/>
      <c r="M1619" s="127" t="n"/>
      <c r="N1619" s="120" t="n"/>
      <c r="O1619" s="120" t="n"/>
      <c r="P1619" s="120" t="n"/>
      <c r="Q1619" s="120" t="n"/>
      <c r="R1619" s="121" t="n"/>
      <c r="S1619" s="121" t="n"/>
      <c r="T1619" s="121" t="n"/>
      <c r="U1619" s="121" t="n"/>
      <c r="V1619" s="117">
        <f>IF(P1619="NA","NA",IF(P1619&lt;&gt;"",TEXT(P1619-N1619,"[h].mm"),""))</f>
        <v/>
      </c>
      <c r="W1619" s="118">
        <f>IF(AND(R1619="",S1619=""),"",R1619+S1619)</f>
        <v/>
      </c>
      <c r="X1619" s="116">
        <f>IF(O1619&lt;&gt;"",DATE(YEAR(O1619), MONTH(O1619), DAY(O1619)),"")</f>
        <v/>
      </c>
      <c r="Y1619" s="122" t="n"/>
      <c r="Z1619" s="123" t="n"/>
      <c r="AA1619" s="117">
        <f>IF(F1619="Re-assigned","NA",IF(W1619="","",IF(W1619&gt;=VLOOKUP(D1619,SLAMatrix,3,FALSE),"Yes",IF(W1619&lt;VLOOKUP(D1619,SLAMatrix,2,FALSE),"No","Internal"))))</f>
        <v/>
      </c>
      <c r="AB1619" s="123" t="n"/>
      <c r="AC1619" s="123" t="n"/>
      <c r="AD1619" s="119" t="n"/>
      <c r="AE1619" s="125" t="n"/>
      <c r="AF1619" s="124">
        <f>MONTH(O1619)</f>
        <v/>
      </c>
      <c r="AG1619" s="124">
        <f>VLOOKUP(IFERROR(MID(AE1619,1,(FIND(",",AE1619,1)-1)),AE1619),Facility_Region_Mapping,2,FALSE)</f>
        <v/>
      </c>
      <c r="AH1619" s="124" t="n"/>
      <c r="AI1619" s="124">
        <f>IF(C1619&lt;&gt;"",IF(M1619="ESM User",getInterfaceName($C1619),"NA"),"")</f>
        <v/>
      </c>
      <c r="AJ1619" s="116">
        <f>IF(Q1619&lt;&gt;"",DATE(YEAR(Q1619), MONTH(Q1619), DAY(Q1619)),"")</f>
        <v/>
      </c>
      <c r="AK1619" s="130">
        <f>IF(Q1619&lt;&gt;0,Q1619-N1619,TODAY()-N1619)</f>
        <v/>
      </c>
      <c r="AL1619" s="112">
        <f>IF(F1619="Re-assigned",0,IF(H1619="Closed",0,IF(H1619="Service Restored",0,IF(H1619="",0,1))))</f>
        <v/>
      </c>
      <c r="AM1619" s="124">
        <f>IF(AL1619=0,"",IF(AK1619&gt;20.99,"Aged","Non-Aged"))</f>
        <v/>
      </c>
      <c r="AN1619" s="112">
        <f>IF(Q1619&lt;&gt;"",MONTH(Q1619),"")</f>
        <v/>
      </c>
      <c r="AO1619" s="112">
        <f>IFERROR(VALUE(V1619),0)</f>
        <v/>
      </c>
    </row>
    <row customFormat="1" customHeight="1" ht="29.25" r="1620" s="112" spans="1:41">
      <c r="A1620" s="127" t="n"/>
      <c r="B1620" s="113" t="n"/>
      <c r="C1620" s="127" t="n"/>
      <c r="D1620" s="127" t="n"/>
      <c r="E1620" s="114">
        <f>IF(F1620 &lt;&gt; "",VLOOKUP(F1620,CategoryLookup,2,FALSE), "")</f>
        <v/>
      </c>
      <c r="F1620" s="126" t="n"/>
      <c r="G1620" s="127" t="n"/>
      <c r="H1620" s="127" t="n"/>
      <c r="I1620" s="127" t="n"/>
      <c r="J1620" s="127" t="n"/>
      <c r="K1620" s="127" t="n"/>
      <c r="L1620" s="127" t="n"/>
      <c r="M1620" s="127" t="n"/>
      <c r="N1620" s="120" t="n"/>
      <c r="O1620" s="120" t="n"/>
      <c r="P1620" s="120" t="n"/>
      <c r="Q1620" s="120" t="n"/>
      <c r="R1620" s="121" t="n"/>
      <c r="S1620" s="121" t="n"/>
      <c r="T1620" s="121" t="n"/>
      <c r="U1620" s="121" t="n"/>
      <c r="V1620" s="117">
        <f>IF(P1620="NA","NA",IF(P1620&lt;&gt;"",TEXT(P1620-N1620,"[h].mm"),""))</f>
        <v/>
      </c>
      <c r="W1620" s="118">
        <f>IF(AND(R1620="",S1620=""),"",R1620+S1620)</f>
        <v/>
      </c>
      <c r="X1620" s="116">
        <f>IF(O1620&lt;&gt;"",DATE(YEAR(O1620), MONTH(O1620), DAY(O1620)),"")</f>
        <v/>
      </c>
      <c r="Y1620" s="122" t="n"/>
      <c r="Z1620" s="123" t="n"/>
      <c r="AA1620" s="117">
        <f>IF(F1620="Re-assigned","NA",IF(W1620="","",IF(W1620&gt;=VLOOKUP(D1620,SLAMatrix,3,FALSE),"Yes",IF(W1620&lt;VLOOKUP(D1620,SLAMatrix,2,FALSE),"No","Internal"))))</f>
        <v/>
      </c>
      <c r="AB1620" s="123" t="n"/>
      <c r="AC1620" s="123" t="n"/>
      <c r="AD1620" s="119" t="n"/>
      <c r="AE1620" s="125" t="n"/>
      <c r="AF1620" s="124">
        <f>MONTH(O1620)</f>
        <v/>
      </c>
      <c r="AG1620" s="124">
        <f>VLOOKUP(IFERROR(MID(AE1620,1,(FIND(",",AE1620,1)-1)),AE1620),Facility_Region_Mapping,2,FALSE)</f>
        <v/>
      </c>
      <c r="AH1620" s="124" t="n"/>
      <c r="AI1620" s="124">
        <f>IF(C1620&lt;&gt;"",IF(M1620="ESM User",getInterfaceName($C1620),"NA"),"")</f>
        <v/>
      </c>
      <c r="AJ1620" s="116">
        <f>IF(Q1620&lt;&gt;"",DATE(YEAR(Q1620), MONTH(Q1620), DAY(Q1620)),"")</f>
        <v/>
      </c>
      <c r="AK1620" s="130">
        <f>IF(Q1620&lt;&gt;0,Q1620-N1620,TODAY()-N1620)</f>
        <v/>
      </c>
      <c r="AL1620" s="112">
        <f>IF(F1620="Re-assigned",0,IF(H1620="Closed",0,IF(H1620="Service Restored",0,IF(H1620="",0,1))))</f>
        <v/>
      </c>
      <c r="AM1620" s="124">
        <f>IF(AL1620=0,"",IF(AK1620&gt;20.99,"Aged","Non-Aged"))</f>
        <v/>
      </c>
      <c r="AN1620" s="112">
        <f>IF(Q1620&lt;&gt;"",MONTH(Q1620),"")</f>
        <v/>
      </c>
      <c r="AO1620" s="112">
        <f>IFERROR(VALUE(V1620),0)</f>
        <v/>
      </c>
    </row>
    <row customFormat="1" customHeight="1" ht="29.25" r="1621" s="112" spans="1:41">
      <c r="A1621" s="127" t="n"/>
      <c r="B1621" s="113" t="n"/>
      <c r="C1621" s="127" t="n"/>
      <c r="D1621" s="127" t="n"/>
      <c r="E1621" s="114">
        <f>IF(F1621 &lt;&gt; "",VLOOKUP(F1621,CategoryLookup,2,FALSE), "")</f>
        <v/>
      </c>
      <c r="F1621" s="126" t="n"/>
      <c r="G1621" s="127" t="n"/>
      <c r="H1621" s="127" t="n"/>
      <c r="I1621" s="127" t="n"/>
      <c r="J1621" s="127" t="n"/>
      <c r="K1621" s="127" t="n"/>
      <c r="L1621" s="127" t="n"/>
      <c r="M1621" s="127" t="n"/>
      <c r="N1621" s="120" t="n"/>
      <c r="O1621" s="120" t="n"/>
      <c r="P1621" s="120" t="n"/>
      <c r="Q1621" s="120" t="n"/>
      <c r="R1621" s="121" t="n"/>
      <c r="S1621" s="121" t="n"/>
      <c r="T1621" s="121" t="n"/>
      <c r="U1621" s="121" t="n"/>
      <c r="V1621" s="117">
        <f>IF(P1621="NA","NA",IF(P1621&lt;&gt;"",TEXT(P1621-N1621,"[h].mm"),""))</f>
        <v/>
      </c>
      <c r="W1621" s="118">
        <f>IF(AND(R1621="",S1621=""),"",R1621+S1621)</f>
        <v/>
      </c>
      <c r="X1621" s="116">
        <f>IF(O1621&lt;&gt;"",DATE(YEAR(O1621), MONTH(O1621), DAY(O1621)),"")</f>
        <v/>
      </c>
      <c r="Y1621" s="122" t="n"/>
      <c r="Z1621" s="123" t="n"/>
      <c r="AA1621" s="117">
        <f>IF(F1621="Re-assigned","NA",IF(W1621="","",IF(W1621&gt;=VLOOKUP(D1621,SLAMatrix,3,FALSE),"Yes",IF(W1621&lt;VLOOKUP(D1621,SLAMatrix,2,FALSE),"No","Internal"))))</f>
        <v/>
      </c>
      <c r="AB1621" s="123" t="n"/>
      <c r="AC1621" s="123" t="n"/>
      <c r="AD1621" s="119" t="n"/>
      <c r="AE1621" s="125" t="n"/>
      <c r="AF1621" s="124">
        <f>MONTH(O1621)</f>
        <v/>
      </c>
      <c r="AG1621" s="124">
        <f>VLOOKUP(IFERROR(MID(AE1621,1,(FIND(",",AE1621,1)-1)),AE1621),Facility_Region_Mapping,2,FALSE)</f>
        <v/>
      </c>
      <c r="AH1621" s="124" t="n"/>
      <c r="AI1621" s="124">
        <f>IF(C1621&lt;&gt;"",IF(M1621="ESM User",getInterfaceName($C1621),"NA"),"")</f>
        <v/>
      </c>
      <c r="AJ1621" s="116">
        <f>IF(Q1621&lt;&gt;"",DATE(YEAR(Q1621), MONTH(Q1621), DAY(Q1621)),"")</f>
        <v/>
      </c>
      <c r="AK1621" s="130">
        <f>IF(Q1621&lt;&gt;0,Q1621-N1621,TODAY()-N1621)</f>
        <v/>
      </c>
      <c r="AL1621" s="112">
        <f>IF(F1621="Re-assigned",0,IF(H1621="Closed",0,IF(H1621="Service Restored",0,IF(H1621="",0,1))))</f>
        <v/>
      </c>
      <c r="AM1621" s="124">
        <f>IF(AL1621=0,"",IF(AK1621&gt;20.99,"Aged","Non-Aged"))</f>
        <v/>
      </c>
      <c r="AN1621" s="112">
        <f>IF(Q1621&lt;&gt;"",MONTH(Q1621),"")</f>
        <v/>
      </c>
      <c r="AO1621" s="112">
        <f>IFERROR(VALUE(V1621),0)</f>
        <v/>
      </c>
    </row>
    <row customFormat="1" customHeight="1" ht="29.25" r="1622" s="112" spans="1:41">
      <c r="A1622" s="127" t="n"/>
      <c r="B1622" s="113" t="n"/>
      <c r="C1622" s="127" t="n"/>
      <c r="D1622" s="127" t="n"/>
      <c r="E1622" s="114">
        <f>IF(F1622 &lt;&gt; "",VLOOKUP(F1622,CategoryLookup,2,FALSE), "")</f>
        <v/>
      </c>
      <c r="F1622" s="126" t="n"/>
      <c r="G1622" s="127" t="n"/>
      <c r="H1622" s="127" t="n"/>
      <c r="I1622" s="127" t="n"/>
      <c r="J1622" s="127" t="n"/>
      <c r="K1622" s="127" t="n"/>
      <c r="L1622" s="127" t="n"/>
      <c r="M1622" s="127" t="n"/>
      <c r="N1622" s="120" t="n"/>
      <c r="O1622" s="120" t="n"/>
      <c r="P1622" s="120" t="n"/>
      <c r="Q1622" s="120" t="n"/>
      <c r="R1622" s="121" t="n"/>
      <c r="S1622" s="121" t="n"/>
      <c r="T1622" s="121" t="n"/>
      <c r="U1622" s="121" t="n"/>
      <c r="V1622" s="117">
        <f>IF(P1622="NA","NA",IF(P1622&lt;&gt;"",TEXT(P1622-N1622,"[h].mm"),""))</f>
        <v/>
      </c>
      <c r="W1622" s="118">
        <f>IF(AND(R1622="",S1622=""),"",R1622+S1622)</f>
        <v/>
      </c>
      <c r="X1622" s="116">
        <f>IF(O1622&lt;&gt;"",DATE(YEAR(O1622), MONTH(O1622), DAY(O1622)),"")</f>
        <v/>
      </c>
      <c r="Y1622" s="122" t="n"/>
      <c r="Z1622" s="123" t="n"/>
      <c r="AA1622" s="117">
        <f>IF(F1622="Re-assigned","NA",IF(W1622="","",IF(W1622&gt;=VLOOKUP(D1622,SLAMatrix,3,FALSE),"Yes",IF(W1622&lt;VLOOKUP(D1622,SLAMatrix,2,FALSE),"No","Internal"))))</f>
        <v/>
      </c>
      <c r="AB1622" s="123" t="n"/>
      <c r="AC1622" s="123" t="n"/>
      <c r="AD1622" s="119" t="n"/>
      <c r="AE1622" s="125" t="n"/>
      <c r="AF1622" s="124">
        <f>MONTH(O1622)</f>
        <v/>
      </c>
      <c r="AG1622" s="124">
        <f>VLOOKUP(IFERROR(MID(AE1622,1,(FIND(",",AE1622,1)-1)),AE1622),Facility_Region_Mapping,2,FALSE)</f>
        <v/>
      </c>
      <c r="AH1622" s="124" t="n"/>
      <c r="AI1622" s="124">
        <f>IF(C1622&lt;&gt;"",IF(M1622="ESM User",getInterfaceName($C1622),"NA"),"")</f>
        <v/>
      </c>
      <c r="AJ1622" s="116">
        <f>IF(Q1622&lt;&gt;"",DATE(YEAR(Q1622), MONTH(Q1622), DAY(Q1622)),"")</f>
        <v/>
      </c>
      <c r="AK1622" s="130">
        <f>IF(Q1622&lt;&gt;0,Q1622-N1622,TODAY()-N1622)</f>
        <v/>
      </c>
      <c r="AL1622" s="112">
        <f>IF(F1622="Re-assigned",0,IF(H1622="Closed",0,IF(H1622="Service Restored",0,IF(H1622="",0,1))))</f>
        <v/>
      </c>
      <c r="AM1622" s="124">
        <f>IF(AL1622=0,"",IF(AK1622&gt;20.99,"Aged","Non-Aged"))</f>
        <v/>
      </c>
      <c r="AN1622" s="112">
        <f>IF(Q1622&lt;&gt;"",MONTH(Q1622),"")</f>
        <v/>
      </c>
      <c r="AO1622" s="112">
        <f>IFERROR(VALUE(V1622),0)</f>
        <v/>
      </c>
    </row>
    <row customFormat="1" customHeight="1" ht="29.25" r="1623" s="112" spans="1:41">
      <c r="A1623" s="127" t="n"/>
      <c r="B1623" s="113" t="n"/>
      <c r="C1623" s="127" t="n"/>
      <c r="D1623" s="127" t="n"/>
      <c r="E1623" s="114">
        <f>IF(F1623 &lt;&gt; "",VLOOKUP(F1623,CategoryLookup,2,FALSE), "")</f>
        <v/>
      </c>
      <c r="F1623" s="126" t="n"/>
      <c r="G1623" s="127" t="n"/>
      <c r="H1623" s="127" t="n"/>
      <c r="I1623" s="127" t="n"/>
      <c r="J1623" s="127" t="n"/>
      <c r="K1623" s="127" t="n"/>
      <c r="L1623" s="127" t="n"/>
      <c r="M1623" s="127" t="n"/>
      <c r="N1623" s="120" t="n"/>
      <c r="O1623" s="120" t="n"/>
      <c r="P1623" s="120" t="n"/>
      <c r="Q1623" s="120" t="n"/>
      <c r="R1623" s="121" t="n"/>
      <c r="S1623" s="121" t="n"/>
      <c r="T1623" s="121" t="n"/>
      <c r="U1623" s="121" t="n"/>
      <c r="V1623" s="117">
        <f>IF(P1623="NA","NA",IF(P1623&lt;&gt;"",TEXT(P1623-N1623,"[h].mm"),""))</f>
        <v/>
      </c>
      <c r="W1623" s="118">
        <f>IF(AND(R1623="",S1623=""),"",R1623+S1623)</f>
        <v/>
      </c>
      <c r="X1623" s="116">
        <f>IF(O1623&lt;&gt;"",DATE(YEAR(O1623), MONTH(O1623), DAY(O1623)),"")</f>
        <v/>
      </c>
      <c r="Y1623" s="122" t="n"/>
      <c r="Z1623" s="123" t="n"/>
      <c r="AA1623" s="117">
        <f>IF(F1623="Re-assigned","NA",IF(W1623="","",IF(W1623&gt;=VLOOKUP(D1623,SLAMatrix,3,FALSE),"Yes",IF(W1623&lt;VLOOKUP(D1623,SLAMatrix,2,FALSE),"No","Internal"))))</f>
        <v/>
      </c>
      <c r="AB1623" s="123" t="n"/>
      <c r="AC1623" s="123" t="n"/>
      <c r="AD1623" s="119" t="n"/>
      <c r="AE1623" s="125" t="n"/>
      <c r="AF1623" s="124">
        <f>MONTH(O1623)</f>
        <v/>
      </c>
      <c r="AG1623" s="124">
        <f>VLOOKUP(IFERROR(MID(AE1623,1,(FIND(",",AE1623,1)-1)),AE1623),Facility_Region_Mapping,2,FALSE)</f>
        <v/>
      </c>
      <c r="AH1623" s="124" t="n"/>
      <c r="AI1623" s="124">
        <f>IF(C1623&lt;&gt;"",IF(M1623="ESM User",getInterfaceName($C1623),"NA"),"")</f>
        <v/>
      </c>
      <c r="AJ1623" s="116">
        <f>IF(Q1623&lt;&gt;"",DATE(YEAR(Q1623), MONTH(Q1623), DAY(Q1623)),"")</f>
        <v/>
      </c>
      <c r="AK1623" s="130">
        <f>IF(Q1623&lt;&gt;0,Q1623-N1623,TODAY()-N1623)</f>
        <v/>
      </c>
      <c r="AL1623" s="112">
        <f>IF(F1623="Re-assigned",0,IF(H1623="Closed",0,IF(H1623="Service Restored",0,IF(H1623="",0,1))))</f>
        <v/>
      </c>
      <c r="AM1623" s="124">
        <f>IF(AL1623=0,"",IF(AK1623&gt;20.99,"Aged","Non-Aged"))</f>
        <v/>
      </c>
      <c r="AN1623" s="112">
        <f>IF(Q1623&lt;&gt;"",MONTH(Q1623),"")</f>
        <v/>
      </c>
      <c r="AO1623" s="112">
        <f>IFERROR(VALUE(V1623),0)</f>
        <v/>
      </c>
    </row>
    <row customFormat="1" customHeight="1" ht="29.25" r="1624" s="112" spans="1:41">
      <c r="A1624" s="127" t="n"/>
      <c r="B1624" s="113" t="n"/>
      <c r="C1624" s="127" t="n"/>
      <c r="D1624" s="127" t="n"/>
      <c r="E1624" s="114">
        <f>IF(F1624 &lt;&gt; "",VLOOKUP(F1624,CategoryLookup,2,FALSE), "")</f>
        <v/>
      </c>
      <c r="F1624" s="126" t="n"/>
      <c r="G1624" s="127" t="n"/>
      <c r="H1624" s="127" t="n"/>
      <c r="I1624" s="127" t="n"/>
      <c r="J1624" s="127" t="n"/>
      <c r="K1624" s="127" t="n"/>
      <c r="L1624" s="127" t="n"/>
      <c r="M1624" s="127" t="n"/>
      <c r="N1624" s="120" t="n"/>
      <c r="O1624" s="120" t="n"/>
      <c r="P1624" s="120" t="n"/>
      <c r="Q1624" s="120" t="n"/>
      <c r="R1624" s="121" t="n"/>
      <c r="S1624" s="121" t="n"/>
      <c r="T1624" s="121" t="n"/>
      <c r="U1624" s="121" t="n"/>
      <c r="V1624" s="117">
        <f>IF(P1624="NA","NA",IF(P1624&lt;&gt;"",TEXT(P1624-N1624,"[h].mm"),""))</f>
        <v/>
      </c>
      <c r="W1624" s="118">
        <f>IF(AND(R1624="",S1624=""),"",R1624+S1624)</f>
        <v/>
      </c>
      <c r="X1624" s="116">
        <f>IF(O1624&lt;&gt;"",DATE(YEAR(O1624), MONTH(O1624), DAY(O1624)),"")</f>
        <v/>
      </c>
      <c r="Y1624" s="122" t="n"/>
      <c r="Z1624" s="123" t="n"/>
      <c r="AA1624" s="117">
        <f>IF(F1624="Re-assigned","NA",IF(W1624="","",IF(W1624&gt;=VLOOKUP(D1624,SLAMatrix,3,FALSE),"Yes",IF(W1624&lt;VLOOKUP(D1624,SLAMatrix,2,FALSE),"No","Internal"))))</f>
        <v/>
      </c>
      <c r="AB1624" s="123" t="n"/>
      <c r="AC1624" s="123" t="n"/>
      <c r="AD1624" s="119" t="n"/>
      <c r="AE1624" s="125" t="n"/>
      <c r="AF1624" s="124">
        <f>MONTH(O1624)</f>
        <v/>
      </c>
      <c r="AG1624" s="124">
        <f>VLOOKUP(IFERROR(MID(AE1624,1,(FIND(",",AE1624,1)-1)),AE1624),Facility_Region_Mapping,2,FALSE)</f>
        <v/>
      </c>
      <c r="AH1624" s="124" t="n"/>
      <c r="AI1624" s="124">
        <f>IF(C1624&lt;&gt;"",IF(M1624="ESM User",getInterfaceName($C1624),"NA"),"")</f>
        <v/>
      </c>
      <c r="AJ1624" s="116">
        <f>IF(Q1624&lt;&gt;"",DATE(YEAR(Q1624), MONTH(Q1624), DAY(Q1624)),"")</f>
        <v/>
      </c>
      <c r="AK1624" s="130">
        <f>IF(Q1624&lt;&gt;0,Q1624-N1624,TODAY()-N1624)</f>
        <v/>
      </c>
      <c r="AL1624" s="112">
        <f>IF(F1624="Re-assigned",0,IF(H1624="Closed",0,IF(H1624="Service Restored",0,IF(H1624="",0,1))))</f>
        <v/>
      </c>
      <c r="AM1624" s="124">
        <f>IF(AL1624=0,"",IF(AK1624&gt;20.99,"Aged","Non-Aged"))</f>
        <v/>
      </c>
      <c r="AN1624" s="112">
        <f>IF(Q1624&lt;&gt;"",MONTH(Q1624),"")</f>
        <v/>
      </c>
      <c r="AO1624" s="112">
        <f>IFERROR(VALUE(V1624),0)</f>
        <v/>
      </c>
    </row>
    <row customFormat="1" customHeight="1" ht="29.25" r="1625" s="112" spans="1:41">
      <c r="A1625" s="127" t="n"/>
      <c r="B1625" s="113" t="n"/>
      <c r="C1625" s="127" t="n"/>
      <c r="D1625" s="127" t="n"/>
      <c r="E1625" s="114">
        <f>IF(F1625 &lt;&gt; "",VLOOKUP(F1625,CategoryLookup,2,FALSE), "")</f>
        <v/>
      </c>
      <c r="F1625" s="126" t="n"/>
      <c r="G1625" s="127" t="n"/>
      <c r="H1625" s="127" t="n"/>
      <c r="I1625" s="127" t="n"/>
      <c r="J1625" s="127" t="n"/>
      <c r="K1625" s="127" t="n"/>
      <c r="L1625" s="127" t="n"/>
      <c r="M1625" s="127" t="n"/>
      <c r="N1625" s="120" t="n"/>
      <c r="O1625" s="120" t="n"/>
      <c r="P1625" s="120" t="n"/>
      <c r="Q1625" s="120" t="n"/>
      <c r="R1625" s="121" t="n"/>
      <c r="S1625" s="121" t="n"/>
      <c r="T1625" s="121" t="n"/>
      <c r="U1625" s="121" t="n"/>
      <c r="V1625" s="117">
        <f>IF(P1625="NA","NA",IF(P1625&lt;&gt;"",TEXT(P1625-N1625,"[h].mm"),""))</f>
        <v/>
      </c>
      <c r="W1625" s="118">
        <f>IF(AND(R1625="",S1625=""),"",R1625+S1625)</f>
        <v/>
      </c>
      <c r="X1625" s="116">
        <f>IF(O1625&lt;&gt;"",DATE(YEAR(O1625), MONTH(O1625), DAY(O1625)),"")</f>
        <v/>
      </c>
      <c r="Y1625" s="122" t="n"/>
      <c r="Z1625" s="123" t="n"/>
      <c r="AA1625" s="117">
        <f>IF(F1625="Re-assigned","NA",IF(W1625="","",IF(W1625&gt;=VLOOKUP(D1625,SLAMatrix,3,FALSE),"Yes",IF(W1625&lt;VLOOKUP(D1625,SLAMatrix,2,FALSE),"No","Internal"))))</f>
        <v/>
      </c>
      <c r="AB1625" s="123" t="n"/>
      <c r="AC1625" s="123" t="n"/>
      <c r="AD1625" s="119" t="n"/>
      <c r="AE1625" s="125" t="n"/>
      <c r="AF1625" s="124">
        <f>MONTH(O1625)</f>
        <v/>
      </c>
      <c r="AG1625" s="124">
        <f>VLOOKUP(IFERROR(MID(AE1625,1,(FIND(",",AE1625,1)-1)),AE1625),Facility_Region_Mapping,2,FALSE)</f>
        <v/>
      </c>
      <c r="AH1625" s="124" t="n"/>
      <c r="AI1625" s="124">
        <f>IF(C1625&lt;&gt;"",IF(M1625="ESM User",getInterfaceName($C1625),"NA"),"")</f>
        <v/>
      </c>
      <c r="AJ1625" s="116">
        <f>IF(Q1625&lt;&gt;"",DATE(YEAR(Q1625), MONTH(Q1625), DAY(Q1625)),"")</f>
        <v/>
      </c>
      <c r="AK1625" s="130">
        <f>IF(Q1625&lt;&gt;0,Q1625-N1625,TODAY()-N1625)</f>
        <v/>
      </c>
      <c r="AL1625" s="112">
        <f>IF(F1625="Re-assigned",0,IF(H1625="Closed",0,IF(H1625="Service Restored",0,IF(H1625="",0,1))))</f>
        <v/>
      </c>
      <c r="AM1625" s="124">
        <f>IF(AL1625=0,"",IF(AK1625&gt;20.99,"Aged","Non-Aged"))</f>
        <v/>
      </c>
      <c r="AN1625" s="112">
        <f>IF(Q1625&lt;&gt;"",MONTH(Q1625),"")</f>
        <v/>
      </c>
      <c r="AO1625" s="112">
        <f>IFERROR(VALUE(V1625),0)</f>
        <v/>
      </c>
    </row>
    <row customFormat="1" customHeight="1" ht="29.25" r="1626" s="112" spans="1:41">
      <c r="A1626" s="127" t="n"/>
      <c r="B1626" s="113" t="n"/>
      <c r="C1626" s="127" t="n"/>
      <c r="D1626" s="127" t="n"/>
      <c r="E1626" s="114">
        <f>IF(F1626 &lt;&gt; "",VLOOKUP(F1626,CategoryLookup,2,FALSE), "")</f>
        <v/>
      </c>
      <c r="F1626" s="126" t="n"/>
      <c r="G1626" s="127" t="n"/>
      <c r="H1626" s="127" t="n"/>
      <c r="I1626" s="127" t="n"/>
      <c r="J1626" s="127" t="n"/>
      <c r="K1626" s="127" t="n"/>
      <c r="L1626" s="127" t="n"/>
      <c r="M1626" s="127" t="n"/>
      <c r="N1626" s="120" t="n"/>
      <c r="O1626" s="120" t="n"/>
      <c r="P1626" s="120" t="n"/>
      <c r="Q1626" s="120" t="n"/>
      <c r="R1626" s="121" t="n"/>
      <c r="S1626" s="121" t="n"/>
      <c r="T1626" s="121" t="n"/>
      <c r="U1626" s="121" t="n"/>
      <c r="V1626" s="117">
        <f>IF(P1626="NA","NA",IF(P1626&lt;&gt;"",TEXT(P1626-N1626,"[h].mm"),""))</f>
        <v/>
      </c>
      <c r="W1626" s="118">
        <f>IF(AND(R1626="",S1626=""),"",R1626+S1626)</f>
        <v/>
      </c>
      <c r="X1626" s="116">
        <f>IF(O1626&lt;&gt;"",DATE(YEAR(O1626), MONTH(O1626), DAY(O1626)),"")</f>
        <v/>
      </c>
      <c r="Y1626" s="122" t="n"/>
      <c r="Z1626" s="123" t="n"/>
      <c r="AA1626" s="117">
        <f>IF(F1626="Re-assigned","NA",IF(W1626="","",IF(W1626&gt;=VLOOKUP(D1626,SLAMatrix,3,FALSE),"Yes",IF(W1626&lt;VLOOKUP(D1626,SLAMatrix,2,FALSE),"No","Internal"))))</f>
        <v/>
      </c>
      <c r="AB1626" s="123" t="n"/>
      <c r="AC1626" s="123" t="n"/>
      <c r="AD1626" s="119" t="n"/>
      <c r="AE1626" s="125" t="n"/>
      <c r="AF1626" s="124">
        <f>MONTH(O1626)</f>
        <v/>
      </c>
      <c r="AG1626" s="124">
        <f>VLOOKUP(IFERROR(MID(AE1626,1,(FIND(",",AE1626,1)-1)),AE1626),Facility_Region_Mapping,2,FALSE)</f>
        <v/>
      </c>
      <c r="AH1626" s="124" t="n"/>
      <c r="AI1626" s="124">
        <f>IF(C1626&lt;&gt;"",IF(M1626="ESM User",getInterfaceName($C1626),"NA"),"")</f>
        <v/>
      </c>
      <c r="AJ1626" s="116">
        <f>IF(Q1626&lt;&gt;"",DATE(YEAR(Q1626), MONTH(Q1626), DAY(Q1626)),"")</f>
        <v/>
      </c>
      <c r="AK1626" s="130">
        <f>IF(Q1626&lt;&gt;0,Q1626-N1626,TODAY()-N1626)</f>
        <v/>
      </c>
      <c r="AL1626" s="112">
        <f>IF(F1626="Re-assigned",0,IF(H1626="Closed",0,IF(H1626="Service Restored",0,IF(H1626="",0,1))))</f>
        <v/>
      </c>
      <c r="AM1626" s="124">
        <f>IF(AL1626=0,"",IF(AK1626&gt;20.99,"Aged","Non-Aged"))</f>
        <v/>
      </c>
      <c r="AN1626" s="112">
        <f>IF(Q1626&lt;&gt;"",MONTH(Q1626),"")</f>
        <v/>
      </c>
      <c r="AO1626" s="112">
        <f>IFERROR(VALUE(V1626),0)</f>
        <v/>
      </c>
    </row>
    <row customFormat="1" customHeight="1" ht="29.25" r="1627" s="112" spans="1:41">
      <c r="A1627" s="127" t="n"/>
      <c r="B1627" s="113" t="n"/>
      <c r="C1627" s="127" t="n"/>
      <c r="D1627" s="127" t="n"/>
      <c r="E1627" s="114">
        <f>IF(F1627 &lt;&gt; "",VLOOKUP(F1627,CategoryLookup,2,FALSE), "")</f>
        <v/>
      </c>
      <c r="F1627" s="126" t="n"/>
      <c r="G1627" s="127" t="n"/>
      <c r="H1627" s="127" t="n"/>
      <c r="I1627" s="127" t="n"/>
      <c r="J1627" s="127" t="n"/>
      <c r="K1627" s="127" t="n"/>
      <c r="L1627" s="127" t="n"/>
      <c r="M1627" s="127" t="n"/>
      <c r="N1627" s="120" t="n"/>
      <c r="O1627" s="120" t="n"/>
      <c r="P1627" s="120" t="n"/>
      <c r="Q1627" s="120" t="n"/>
      <c r="R1627" s="121" t="n"/>
      <c r="S1627" s="121" t="n"/>
      <c r="T1627" s="121" t="n"/>
      <c r="U1627" s="121" t="n"/>
      <c r="V1627" s="117">
        <f>IF(P1627="NA","NA",IF(P1627&lt;&gt;"",TEXT(P1627-N1627,"[h].mm"),""))</f>
        <v/>
      </c>
      <c r="W1627" s="118">
        <f>IF(AND(R1627="",S1627=""),"",R1627+S1627)</f>
        <v/>
      </c>
      <c r="X1627" s="116">
        <f>IF(O1627&lt;&gt;"",DATE(YEAR(O1627), MONTH(O1627), DAY(O1627)),"")</f>
        <v/>
      </c>
      <c r="Y1627" s="122" t="n"/>
      <c r="Z1627" s="123" t="n"/>
      <c r="AA1627" s="117">
        <f>IF(F1627="Re-assigned","NA",IF(W1627="","",IF(W1627&gt;=VLOOKUP(D1627,SLAMatrix,3,FALSE),"Yes",IF(W1627&lt;VLOOKUP(D1627,SLAMatrix,2,FALSE),"No","Internal"))))</f>
        <v/>
      </c>
      <c r="AB1627" s="123" t="n"/>
      <c r="AC1627" s="123" t="n"/>
      <c r="AD1627" s="119" t="n"/>
      <c r="AE1627" s="125" t="n"/>
      <c r="AF1627" s="124">
        <f>MONTH(O1627)</f>
        <v/>
      </c>
      <c r="AG1627" s="124">
        <f>VLOOKUP(IFERROR(MID(AE1627,1,(FIND(",",AE1627,1)-1)),AE1627),Facility_Region_Mapping,2,FALSE)</f>
        <v/>
      </c>
      <c r="AH1627" s="124" t="n"/>
      <c r="AI1627" s="124">
        <f>IF(C1627&lt;&gt;"",IF(M1627="ESM User",getInterfaceName($C1627),"NA"),"")</f>
        <v/>
      </c>
      <c r="AJ1627" s="116">
        <f>IF(Q1627&lt;&gt;"",DATE(YEAR(Q1627), MONTH(Q1627), DAY(Q1627)),"")</f>
        <v/>
      </c>
      <c r="AK1627" s="130">
        <f>IF(Q1627&lt;&gt;0,Q1627-N1627,TODAY()-N1627)</f>
        <v/>
      </c>
      <c r="AL1627" s="112">
        <f>IF(F1627="Re-assigned",0,IF(H1627="Closed",0,IF(H1627="Service Restored",0,IF(H1627="",0,1))))</f>
        <v/>
      </c>
      <c r="AM1627" s="124">
        <f>IF(AL1627=0,"",IF(AK1627&gt;20.99,"Aged","Non-Aged"))</f>
        <v/>
      </c>
      <c r="AN1627" s="112">
        <f>IF(Q1627&lt;&gt;"",MONTH(Q1627),"")</f>
        <v/>
      </c>
      <c r="AO1627" s="112">
        <f>IFERROR(VALUE(V1627),0)</f>
        <v/>
      </c>
    </row>
    <row customFormat="1" customHeight="1" ht="29.25" r="1628" s="112" spans="1:41">
      <c r="A1628" s="127" t="n"/>
      <c r="B1628" s="113" t="n"/>
      <c r="C1628" s="127" t="n"/>
      <c r="D1628" s="127" t="n"/>
      <c r="E1628" s="114">
        <f>IF(F1628 &lt;&gt; "",VLOOKUP(F1628,CategoryLookup,2,FALSE), "")</f>
        <v/>
      </c>
      <c r="F1628" s="126" t="n"/>
      <c r="G1628" s="127" t="n"/>
      <c r="H1628" s="127" t="n"/>
      <c r="I1628" s="127" t="n"/>
      <c r="J1628" s="127" t="n"/>
      <c r="K1628" s="127" t="n"/>
      <c r="L1628" s="127" t="n"/>
      <c r="M1628" s="127" t="n"/>
      <c r="N1628" s="120" t="n"/>
      <c r="O1628" s="120" t="n"/>
      <c r="P1628" s="120" t="n"/>
      <c r="Q1628" s="120" t="n"/>
      <c r="R1628" s="121" t="n"/>
      <c r="S1628" s="121" t="n"/>
      <c r="T1628" s="121" t="n"/>
      <c r="U1628" s="121" t="n"/>
      <c r="V1628" s="117">
        <f>IF(P1628="NA","NA",IF(P1628&lt;&gt;"",TEXT(P1628-N1628,"[h].mm"),""))</f>
        <v/>
      </c>
      <c r="W1628" s="118">
        <f>IF(AND(R1628="",S1628=""),"",R1628+S1628)</f>
        <v/>
      </c>
      <c r="X1628" s="116">
        <f>IF(O1628&lt;&gt;"",DATE(YEAR(O1628), MONTH(O1628), DAY(O1628)),"")</f>
        <v/>
      </c>
      <c r="Y1628" s="122" t="n"/>
      <c r="Z1628" s="123" t="n"/>
      <c r="AA1628" s="117">
        <f>IF(F1628="Re-assigned","NA",IF(W1628="","",IF(W1628&gt;=VLOOKUP(D1628,SLAMatrix,3,FALSE),"Yes",IF(W1628&lt;VLOOKUP(D1628,SLAMatrix,2,FALSE),"No","Internal"))))</f>
        <v/>
      </c>
      <c r="AB1628" s="123" t="n"/>
      <c r="AC1628" s="123" t="n"/>
      <c r="AD1628" s="119" t="n"/>
      <c r="AE1628" s="125" t="n"/>
      <c r="AF1628" s="124">
        <f>MONTH(O1628)</f>
        <v/>
      </c>
      <c r="AG1628" s="124">
        <f>VLOOKUP(IFERROR(MID(AE1628,1,(FIND(",",AE1628,1)-1)),AE1628),Facility_Region_Mapping,2,FALSE)</f>
        <v/>
      </c>
      <c r="AH1628" s="124" t="n"/>
      <c r="AI1628" s="124">
        <f>IF(C1628&lt;&gt;"",IF(M1628="ESM User",getInterfaceName($C1628),"NA"),"")</f>
        <v/>
      </c>
      <c r="AJ1628" s="116">
        <f>IF(Q1628&lt;&gt;"",DATE(YEAR(Q1628), MONTH(Q1628), DAY(Q1628)),"")</f>
        <v/>
      </c>
      <c r="AK1628" s="130">
        <f>IF(Q1628&lt;&gt;0,Q1628-N1628,TODAY()-N1628)</f>
        <v/>
      </c>
      <c r="AL1628" s="112">
        <f>IF(F1628="Re-assigned",0,IF(H1628="Closed",0,IF(H1628="Service Restored",0,IF(H1628="",0,1))))</f>
        <v/>
      </c>
      <c r="AM1628" s="124">
        <f>IF(AL1628=0,"",IF(AK1628&gt;20.99,"Aged","Non-Aged"))</f>
        <v/>
      </c>
      <c r="AN1628" s="112">
        <f>IF(Q1628&lt;&gt;"",MONTH(Q1628),"")</f>
        <v/>
      </c>
      <c r="AO1628" s="112">
        <f>IFERROR(VALUE(V1628),0)</f>
        <v/>
      </c>
    </row>
    <row customFormat="1" customHeight="1" ht="29.25" r="1629" s="112" spans="1:41">
      <c r="A1629" s="127" t="n"/>
      <c r="B1629" s="113" t="n"/>
      <c r="C1629" s="127" t="n"/>
      <c r="D1629" s="127" t="n"/>
      <c r="E1629" s="114">
        <f>IF(F1629 &lt;&gt; "",VLOOKUP(F1629,CategoryLookup,2,FALSE), "")</f>
        <v/>
      </c>
      <c r="F1629" s="126" t="n"/>
      <c r="G1629" s="127" t="n"/>
      <c r="H1629" s="127" t="n"/>
      <c r="I1629" s="127" t="n"/>
      <c r="J1629" s="127" t="n"/>
      <c r="K1629" s="127" t="n"/>
      <c r="L1629" s="127" t="n"/>
      <c r="M1629" s="127" t="n"/>
      <c r="N1629" s="120" t="n"/>
      <c r="O1629" s="120" t="n"/>
      <c r="P1629" s="120" t="n"/>
      <c r="Q1629" s="120" t="n"/>
      <c r="R1629" s="121" t="n"/>
      <c r="S1629" s="121" t="n"/>
      <c r="T1629" s="121" t="n"/>
      <c r="U1629" s="121" t="n"/>
      <c r="V1629" s="117">
        <f>IF(P1629="NA","NA",IF(P1629&lt;&gt;"",TEXT(P1629-N1629,"[h].mm"),""))</f>
        <v/>
      </c>
      <c r="W1629" s="118">
        <f>IF(AND(R1629="",S1629=""),"",R1629+S1629)</f>
        <v/>
      </c>
      <c r="X1629" s="116">
        <f>IF(O1629&lt;&gt;"",DATE(YEAR(O1629), MONTH(O1629), DAY(O1629)),"")</f>
        <v/>
      </c>
      <c r="Y1629" s="122" t="n"/>
      <c r="Z1629" s="123" t="n"/>
      <c r="AA1629" s="117">
        <f>IF(F1629="Re-assigned","NA",IF(W1629="","",IF(W1629&gt;=VLOOKUP(D1629,SLAMatrix,3,FALSE),"Yes",IF(W1629&lt;VLOOKUP(D1629,SLAMatrix,2,FALSE),"No","Internal"))))</f>
        <v/>
      </c>
      <c r="AB1629" s="123" t="n"/>
      <c r="AC1629" s="123" t="n"/>
      <c r="AD1629" s="119" t="n"/>
      <c r="AE1629" s="125" t="n"/>
      <c r="AF1629" s="124">
        <f>MONTH(O1629)</f>
        <v/>
      </c>
      <c r="AG1629" s="124">
        <f>VLOOKUP(IFERROR(MID(AE1629,1,(FIND(",",AE1629,1)-1)),AE1629),Facility_Region_Mapping,2,FALSE)</f>
        <v/>
      </c>
      <c r="AH1629" s="124" t="n"/>
      <c r="AI1629" s="124">
        <f>IF(C1629&lt;&gt;"",IF(M1629="ESM User",getInterfaceName($C1629),"NA"),"")</f>
        <v/>
      </c>
      <c r="AJ1629" s="116">
        <f>IF(Q1629&lt;&gt;"",DATE(YEAR(Q1629), MONTH(Q1629), DAY(Q1629)),"")</f>
        <v/>
      </c>
      <c r="AK1629" s="130">
        <f>IF(Q1629&lt;&gt;0,Q1629-N1629,TODAY()-N1629)</f>
        <v/>
      </c>
      <c r="AL1629" s="112">
        <f>IF(F1629="Re-assigned",0,IF(H1629="Closed",0,IF(H1629="Service Restored",0,IF(H1629="",0,1))))</f>
        <v/>
      </c>
      <c r="AM1629" s="124">
        <f>IF(AL1629=0,"",IF(AK1629&gt;20.99,"Aged","Non-Aged"))</f>
        <v/>
      </c>
      <c r="AN1629" s="112">
        <f>IF(Q1629&lt;&gt;"",MONTH(Q1629),"")</f>
        <v/>
      </c>
      <c r="AO1629" s="112">
        <f>IFERROR(VALUE(V1629),0)</f>
        <v/>
      </c>
    </row>
    <row customFormat="1" customHeight="1" ht="29.25" r="1630" s="112" spans="1:41">
      <c r="A1630" s="127" t="n"/>
      <c r="B1630" s="113" t="n"/>
      <c r="C1630" s="127" t="n"/>
      <c r="D1630" s="127" t="n"/>
      <c r="E1630" s="114">
        <f>IF(F1630 &lt;&gt; "",VLOOKUP(F1630,CategoryLookup,2,FALSE), "")</f>
        <v/>
      </c>
      <c r="F1630" s="126" t="n"/>
      <c r="G1630" s="127" t="n"/>
      <c r="H1630" s="127" t="n"/>
      <c r="I1630" s="127" t="n"/>
      <c r="J1630" s="127" t="n"/>
      <c r="K1630" s="127" t="n"/>
      <c r="L1630" s="127" t="n"/>
      <c r="M1630" s="127" t="n"/>
      <c r="N1630" s="120" t="n"/>
      <c r="O1630" s="120" t="n"/>
      <c r="P1630" s="120" t="n"/>
      <c r="Q1630" s="120" t="n"/>
      <c r="R1630" s="121" t="n"/>
      <c r="S1630" s="121" t="n"/>
      <c r="T1630" s="121" t="n"/>
      <c r="U1630" s="121" t="n"/>
      <c r="V1630" s="117">
        <f>IF(P1630="NA","NA",IF(P1630&lt;&gt;"",TEXT(P1630-N1630,"[h].mm"),""))</f>
        <v/>
      </c>
      <c r="W1630" s="118">
        <f>IF(AND(R1630="",S1630=""),"",R1630+S1630)</f>
        <v/>
      </c>
      <c r="X1630" s="116">
        <f>IF(O1630&lt;&gt;"",DATE(YEAR(O1630), MONTH(O1630), DAY(O1630)),"")</f>
        <v/>
      </c>
      <c r="Y1630" s="122" t="n"/>
      <c r="Z1630" s="123" t="n"/>
      <c r="AA1630" s="117">
        <f>IF(F1630="Re-assigned","NA",IF(W1630="","",IF(W1630&gt;=VLOOKUP(D1630,SLAMatrix,3,FALSE),"Yes",IF(W1630&lt;VLOOKUP(D1630,SLAMatrix,2,FALSE),"No","Internal"))))</f>
        <v/>
      </c>
      <c r="AB1630" s="123" t="n"/>
      <c r="AC1630" s="123" t="n"/>
      <c r="AD1630" s="119" t="n"/>
      <c r="AE1630" s="125" t="n"/>
      <c r="AF1630" s="124">
        <f>MONTH(O1630)</f>
        <v/>
      </c>
      <c r="AG1630" s="124">
        <f>VLOOKUP(IFERROR(MID(AE1630,1,(FIND(",",AE1630,1)-1)),AE1630),Facility_Region_Mapping,2,FALSE)</f>
        <v/>
      </c>
      <c r="AH1630" s="124" t="n"/>
      <c r="AI1630" s="124">
        <f>IF(C1630&lt;&gt;"",IF(M1630="ESM User",getInterfaceName($C1630),"NA"),"")</f>
        <v/>
      </c>
      <c r="AJ1630" s="116">
        <f>IF(Q1630&lt;&gt;"",DATE(YEAR(Q1630), MONTH(Q1630), DAY(Q1630)),"")</f>
        <v/>
      </c>
      <c r="AK1630" s="130">
        <f>IF(Q1630&lt;&gt;0,Q1630-N1630,TODAY()-N1630)</f>
        <v/>
      </c>
      <c r="AL1630" s="112">
        <f>IF(F1630="Re-assigned",0,IF(H1630="Closed",0,IF(H1630="Service Restored",0,IF(H1630="",0,1))))</f>
        <v/>
      </c>
      <c r="AM1630" s="124">
        <f>IF(AL1630=0,"",IF(AK1630&gt;20.99,"Aged","Non-Aged"))</f>
        <v/>
      </c>
      <c r="AN1630" s="112">
        <f>IF(Q1630&lt;&gt;"",MONTH(Q1630),"")</f>
        <v/>
      </c>
      <c r="AO1630" s="112">
        <f>IFERROR(VALUE(V1630),0)</f>
        <v/>
      </c>
    </row>
    <row customFormat="1" customHeight="1" ht="29.25" r="1631" s="112" spans="1:41">
      <c r="A1631" s="127" t="n"/>
      <c r="B1631" s="113" t="n"/>
      <c r="C1631" s="127" t="n"/>
      <c r="D1631" s="127" t="n"/>
      <c r="E1631" s="114">
        <f>IF(F1631 &lt;&gt; "",VLOOKUP(F1631,CategoryLookup,2,FALSE), "")</f>
        <v/>
      </c>
      <c r="F1631" s="126" t="n"/>
      <c r="G1631" s="127" t="n"/>
      <c r="H1631" s="127" t="n"/>
      <c r="I1631" s="127" t="n"/>
      <c r="J1631" s="127" t="n"/>
      <c r="K1631" s="127" t="n"/>
      <c r="L1631" s="127" t="n"/>
      <c r="M1631" s="127" t="n"/>
      <c r="N1631" s="120" t="n"/>
      <c r="O1631" s="120" t="n"/>
      <c r="P1631" s="120" t="n"/>
      <c r="Q1631" s="120" t="n"/>
      <c r="R1631" s="121" t="n"/>
      <c r="S1631" s="121" t="n"/>
      <c r="T1631" s="121" t="n"/>
      <c r="U1631" s="121" t="n"/>
      <c r="V1631" s="117">
        <f>IF(P1631="NA","NA",IF(P1631&lt;&gt;"",TEXT(P1631-N1631,"[h].mm"),""))</f>
        <v/>
      </c>
      <c r="W1631" s="118">
        <f>IF(AND(R1631="",S1631=""),"",R1631+S1631)</f>
        <v/>
      </c>
      <c r="X1631" s="116">
        <f>IF(O1631&lt;&gt;"",DATE(YEAR(O1631), MONTH(O1631), DAY(O1631)),"")</f>
        <v/>
      </c>
      <c r="Y1631" s="122" t="n"/>
      <c r="Z1631" s="123" t="n"/>
      <c r="AA1631" s="117">
        <f>IF(F1631="Re-assigned","NA",IF(W1631="","",IF(W1631&gt;=VLOOKUP(D1631,SLAMatrix,3,FALSE),"Yes",IF(W1631&lt;VLOOKUP(D1631,SLAMatrix,2,FALSE),"No","Internal"))))</f>
        <v/>
      </c>
      <c r="AB1631" s="123" t="n"/>
      <c r="AC1631" s="123" t="n"/>
      <c r="AD1631" s="119" t="n"/>
      <c r="AE1631" s="125" t="n"/>
      <c r="AF1631" s="124">
        <f>MONTH(O1631)</f>
        <v/>
      </c>
      <c r="AG1631" s="124">
        <f>VLOOKUP(IFERROR(MID(AE1631,1,(FIND(",",AE1631,1)-1)),AE1631),Facility_Region_Mapping,2,FALSE)</f>
        <v/>
      </c>
      <c r="AH1631" s="124" t="n"/>
      <c r="AI1631" s="124">
        <f>IF(C1631&lt;&gt;"",IF(M1631="ESM User",getInterfaceName($C1631),"NA"),"")</f>
        <v/>
      </c>
      <c r="AJ1631" s="116">
        <f>IF(Q1631&lt;&gt;"",DATE(YEAR(Q1631), MONTH(Q1631), DAY(Q1631)),"")</f>
        <v/>
      </c>
      <c r="AK1631" s="130">
        <f>IF(Q1631&lt;&gt;0,Q1631-N1631,TODAY()-N1631)</f>
        <v/>
      </c>
      <c r="AL1631" s="112">
        <f>IF(F1631="Re-assigned",0,IF(H1631="Closed",0,IF(H1631="Service Restored",0,IF(H1631="",0,1))))</f>
        <v/>
      </c>
      <c r="AM1631" s="124">
        <f>IF(AL1631=0,"",IF(AK1631&gt;20.99,"Aged","Non-Aged"))</f>
        <v/>
      </c>
      <c r="AN1631" s="112">
        <f>IF(Q1631&lt;&gt;"",MONTH(Q1631),"")</f>
        <v/>
      </c>
      <c r="AO1631" s="112">
        <f>IFERROR(VALUE(V1631),0)</f>
        <v/>
      </c>
    </row>
    <row customFormat="1" customHeight="1" ht="29.25" r="1632" s="112" spans="1:41">
      <c r="A1632" s="127" t="n"/>
      <c r="B1632" s="113" t="n"/>
      <c r="C1632" s="127" t="n"/>
      <c r="D1632" s="127" t="n"/>
      <c r="E1632" s="114">
        <f>IF(F1632 &lt;&gt; "",VLOOKUP(F1632,CategoryLookup,2,FALSE), "")</f>
        <v/>
      </c>
      <c r="F1632" s="126" t="n"/>
      <c r="G1632" s="127" t="n"/>
      <c r="H1632" s="127" t="n"/>
      <c r="I1632" s="127" t="n"/>
      <c r="J1632" s="127" t="n"/>
      <c r="K1632" s="127" t="n"/>
      <c r="L1632" s="127" t="n"/>
      <c r="M1632" s="127" t="n"/>
      <c r="N1632" s="120" t="n"/>
      <c r="O1632" s="120" t="n"/>
      <c r="P1632" s="120" t="n"/>
      <c r="Q1632" s="120" t="n"/>
      <c r="R1632" s="121" t="n"/>
      <c r="S1632" s="121" t="n"/>
      <c r="T1632" s="121" t="n"/>
      <c r="U1632" s="121" t="n"/>
      <c r="V1632" s="117">
        <f>IF(P1632="NA","NA",IF(P1632&lt;&gt;"",TEXT(P1632-N1632,"[h].mm"),""))</f>
        <v/>
      </c>
      <c r="W1632" s="118">
        <f>IF(AND(R1632="",S1632=""),"",R1632+S1632)</f>
        <v/>
      </c>
      <c r="X1632" s="116">
        <f>IF(O1632&lt;&gt;"",DATE(YEAR(O1632), MONTH(O1632), DAY(O1632)),"")</f>
        <v/>
      </c>
      <c r="Y1632" s="122" t="n"/>
      <c r="Z1632" s="123" t="n"/>
      <c r="AA1632" s="117">
        <f>IF(F1632="Re-assigned","NA",IF(W1632="","",IF(W1632&gt;=VLOOKUP(D1632,SLAMatrix,3,FALSE),"Yes",IF(W1632&lt;VLOOKUP(D1632,SLAMatrix,2,FALSE),"No","Internal"))))</f>
        <v/>
      </c>
      <c r="AB1632" s="123" t="n"/>
      <c r="AC1632" s="123" t="n"/>
      <c r="AD1632" s="119" t="n"/>
      <c r="AE1632" s="125" t="n"/>
      <c r="AF1632" s="124">
        <f>MONTH(O1632)</f>
        <v/>
      </c>
      <c r="AG1632" s="124">
        <f>VLOOKUP(IFERROR(MID(AE1632,1,(FIND(",",AE1632,1)-1)),AE1632),Facility_Region_Mapping,2,FALSE)</f>
        <v/>
      </c>
      <c r="AH1632" s="124" t="n"/>
      <c r="AI1632" s="124">
        <f>IF(C1632&lt;&gt;"",IF(M1632="ESM User",getInterfaceName($C1632),"NA"),"")</f>
        <v/>
      </c>
      <c r="AJ1632" s="116">
        <f>IF(Q1632&lt;&gt;"",DATE(YEAR(Q1632), MONTH(Q1632), DAY(Q1632)),"")</f>
        <v/>
      </c>
      <c r="AK1632" s="130">
        <f>IF(Q1632&lt;&gt;0,Q1632-N1632,TODAY()-N1632)</f>
        <v/>
      </c>
      <c r="AL1632" s="112">
        <f>IF(F1632="Re-assigned",0,IF(H1632="Closed",0,IF(H1632="Service Restored",0,IF(H1632="",0,1))))</f>
        <v/>
      </c>
      <c r="AM1632" s="124">
        <f>IF(AL1632=0,"",IF(AK1632&gt;20.99,"Aged","Non-Aged"))</f>
        <v/>
      </c>
      <c r="AN1632" s="112">
        <f>IF(Q1632&lt;&gt;"",MONTH(Q1632),"")</f>
        <v/>
      </c>
      <c r="AO1632" s="112">
        <f>IFERROR(VALUE(V1632),0)</f>
        <v/>
      </c>
    </row>
    <row customFormat="1" customHeight="1" ht="29.25" r="1633" s="112" spans="1:41">
      <c r="A1633" s="127" t="n"/>
      <c r="B1633" s="113" t="n"/>
      <c r="C1633" s="127" t="n"/>
      <c r="D1633" s="127" t="n"/>
      <c r="E1633" s="114">
        <f>IF(F1633 &lt;&gt; "",VLOOKUP(F1633,CategoryLookup,2,FALSE), "")</f>
        <v/>
      </c>
      <c r="F1633" s="126" t="n"/>
      <c r="G1633" s="127" t="n"/>
      <c r="H1633" s="127" t="n"/>
      <c r="I1633" s="127" t="n"/>
      <c r="J1633" s="127" t="n"/>
      <c r="K1633" s="127" t="n"/>
      <c r="L1633" s="127" t="n"/>
      <c r="M1633" s="127" t="n"/>
      <c r="N1633" s="120" t="n"/>
      <c r="O1633" s="120" t="n"/>
      <c r="P1633" s="120" t="n"/>
      <c r="Q1633" s="120" t="n"/>
      <c r="R1633" s="121" t="n"/>
      <c r="S1633" s="121" t="n"/>
      <c r="T1633" s="121" t="n"/>
      <c r="U1633" s="121" t="n"/>
      <c r="V1633" s="117">
        <f>IF(P1633="NA","NA",IF(P1633&lt;&gt;"",TEXT(P1633-N1633,"[h].mm"),""))</f>
        <v/>
      </c>
      <c r="W1633" s="118">
        <f>IF(AND(R1633="",S1633=""),"",R1633+S1633)</f>
        <v/>
      </c>
      <c r="X1633" s="116">
        <f>IF(O1633&lt;&gt;"",DATE(YEAR(O1633), MONTH(O1633), DAY(O1633)),"")</f>
        <v/>
      </c>
      <c r="Y1633" s="122" t="n"/>
      <c r="Z1633" s="123" t="n"/>
      <c r="AA1633" s="117">
        <f>IF(F1633="Re-assigned","NA",IF(W1633="","",IF(W1633&gt;=VLOOKUP(D1633,SLAMatrix,3,FALSE),"Yes",IF(W1633&lt;VLOOKUP(D1633,SLAMatrix,2,FALSE),"No","Internal"))))</f>
        <v/>
      </c>
      <c r="AB1633" s="123" t="n"/>
      <c r="AC1633" s="123" t="n"/>
      <c r="AD1633" s="119" t="n"/>
      <c r="AE1633" s="125" t="n"/>
      <c r="AF1633" s="124">
        <f>MONTH(O1633)</f>
        <v/>
      </c>
      <c r="AG1633" s="124">
        <f>VLOOKUP(IFERROR(MID(AE1633,1,(FIND(",",AE1633,1)-1)),AE1633),Facility_Region_Mapping,2,FALSE)</f>
        <v/>
      </c>
      <c r="AH1633" s="124" t="n"/>
      <c r="AI1633" s="124">
        <f>IF(C1633&lt;&gt;"",IF(M1633="ESM User",getInterfaceName($C1633),"NA"),"")</f>
        <v/>
      </c>
      <c r="AJ1633" s="116">
        <f>IF(Q1633&lt;&gt;"",DATE(YEAR(Q1633), MONTH(Q1633), DAY(Q1633)),"")</f>
        <v/>
      </c>
      <c r="AK1633" s="130">
        <f>IF(Q1633&lt;&gt;0,Q1633-N1633,TODAY()-N1633)</f>
        <v/>
      </c>
      <c r="AL1633" s="112">
        <f>IF(F1633="Re-assigned",0,IF(H1633="Closed",0,IF(H1633="Service Restored",0,IF(H1633="",0,1))))</f>
        <v/>
      </c>
      <c r="AM1633" s="124">
        <f>IF(AL1633=0,"",IF(AK1633&gt;20.99,"Aged","Non-Aged"))</f>
        <v/>
      </c>
      <c r="AN1633" s="112">
        <f>IF(Q1633&lt;&gt;"",MONTH(Q1633),"")</f>
        <v/>
      </c>
      <c r="AO1633" s="112">
        <f>IFERROR(VALUE(V1633),0)</f>
        <v/>
      </c>
    </row>
    <row customFormat="1" customHeight="1" ht="29.25" r="1634" s="112" spans="1:41">
      <c r="A1634" s="127" t="n"/>
      <c r="B1634" s="113" t="n"/>
      <c r="C1634" s="127" t="n"/>
      <c r="D1634" s="127" t="n"/>
      <c r="E1634" s="114">
        <f>IF(F1634 &lt;&gt; "",VLOOKUP(F1634,CategoryLookup,2,FALSE), "")</f>
        <v/>
      </c>
      <c r="F1634" s="126" t="n"/>
      <c r="G1634" s="127" t="n"/>
      <c r="H1634" s="127" t="n"/>
      <c r="I1634" s="127" t="n"/>
      <c r="J1634" s="127" t="n"/>
      <c r="K1634" s="127" t="n"/>
      <c r="L1634" s="127" t="n"/>
      <c r="M1634" s="127" t="n"/>
      <c r="N1634" s="120" t="n"/>
      <c r="O1634" s="120" t="n"/>
      <c r="P1634" s="120" t="n"/>
      <c r="Q1634" s="120" t="n"/>
      <c r="R1634" s="121" t="n"/>
      <c r="S1634" s="121" t="n"/>
      <c r="T1634" s="121" t="n"/>
      <c r="U1634" s="121" t="n"/>
      <c r="V1634" s="117">
        <f>IF(P1634="NA","NA",IF(P1634&lt;&gt;"",TEXT(P1634-N1634,"[h].mm"),""))</f>
        <v/>
      </c>
      <c r="W1634" s="118">
        <f>IF(AND(R1634="",S1634=""),"",R1634+S1634)</f>
        <v/>
      </c>
      <c r="X1634" s="116">
        <f>IF(O1634&lt;&gt;"",DATE(YEAR(O1634), MONTH(O1634), DAY(O1634)),"")</f>
        <v/>
      </c>
      <c r="Y1634" s="122" t="n"/>
      <c r="Z1634" s="123" t="n"/>
      <c r="AA1634" s="117">
        <f>IF(F1634="Re-assigned","NA",IF(W1634="","",IF(W1634&gt;=VLOOKUP(D1634,SLAMatrix,3,FALSE),"Yes",IF(W1634&lt;VLOOKUP(D1634,SLAMatrix,2,FALSE),"No","Internal"))))</f>
        <v/>
      </c>
      <c r="AB1634" s="123" t="n"/>
      <c r="AC1634" s="123" t="n"/>
      <c r="AD1634" s="119" t="n"/>
      <c r="AE1634" s="125" t="n"/>
      <c r="AF1634" s="124">
        <f>MONTH(O1634)</f>
        <v/>
      </c>
      <c r="AG1634" s="124">
        <f>VLOOKUP(IFERROR(MID(AE1634,1,(FIND(",",AE1634,1)-1)),AE1634),Facility_Region_Mapping,2,FALSE)</f>
        <v/>
      </c>
      <c r="AH1634" s="124" t="n"/>
      <c r="AI1634" s="124">
        <f>IF(C1634&lt;&gt;"",IF(M1634="ESM User",getInterfaceName($C1634),"NA"),"")</f>
        <v/>
      </c>
      <c r="AJ1634" s="116">
        <f>IF(Q1634&lt;&gt;"",DATE(YEAR(Q1634), MONTH(Q1634), DAY(Q1634)),"")</f>
        <v/>
      </c>
      <c r="AK1634" s="130">
        <f>IF(Q1634&lt;&gt;0,Q1634-N1634,TODAY()-N1634)</f>
        <v/>
      </c>
      <c r="AL1634" s="112">
        <f>IF(F1634="Re-assigned",0,IF(H1634="Closed",0,IF(H1634="Service Restored",0,IF(H1634="",0,1))))</f>
        <v/>
      </c>
      <c r="AM1634" s="124">
        <f>IF(AL1634=0,"",IF(AK1634&gt;20.99,"Aged","Non-Aged"))</f>
        <v/>
      </c>
      <c r="AN1634" s="112">
        <f>IF(Q1634&lt;&gt;"",MONTH(Q1634),"")</f>
        <v/>
      </c>
      <c r="AO1634" s="112">
        <f>IFERROR(VALUE(V1634),0)</f>
        <v/>
      </c>
    </row>
    <row customFormat="1" customHeight="1" ht="29.25" r="1635" s="112" spans="1:41">
      <c r="A1635" s="127" t="n"/>
      <c r="B1635" s="113" t="n"/>
      <c r="C1635" s="127" t="n"/>
      <c r="D1635" s="127" t="n"/>
      <c r="E1635" s="114">
        <f>IF(F1635 &lt;&gt; "",VLOOKUP(F1635,CategoryLookup,2,FALSE), "")</f>
        <v/>
      </c>
      <c r="F1635" s="126" t="n"/>
      <c r="G1635" s="127" t="n"/>
      <c r="H1635" s="127" t="n"/>
      <c r="I1635" s="127" t="n"/>
      <c r="J1635" s="127" t="n"/>
      <c r="K1635" s="127" t="n"/>
      <c r="L1635" s="127" t="n"/>
      <c r="M1635" s="127" t="n"/>
      <c r="N1635" s="120" t="n"/>
      <c r="O1635" s="120" t="n"/>
      <c r="P1635" s="120" t="n"/>
      <c r="Q1635" s="120" t="n"/>
      <c r="R1635" s="121" t="n"/>
      <c r="S1635" s="121" t="n"/>
      <c r="T1635" s="121" t="n"/>
      <c r="U1635" s="121" t="n"/>
      <c r="V1635" s="117">
        <f>IF(P1635="NA","NA",IF(P1635&lt;&gt;"",TEXT(P1635-N1635,"[h].mm"),""))</f>
        <v/>
      </c>
      <c r="W1635" s="118">
        <f>IF(AND(R1635="",S1635=""),"",R1635+S1635)</f>
        <v/>
      </c>
      <c r="X1635" s="116">
        <f>IF(O1635&lt;&gt;"",DATE(YEAR(O1635), MONTH(O1635), DAY(O1635)),"")</f>
        <v/>
      </c>
      <c r="Y1635" s="122" t="n"/>
      <c r="Z1635" s="123" t="n"/>
      <c r="AA1635" s="117">
        <f>IF(F1635="Re-assigned","NA",IF(W1635="","",IF(W1635&gt;=VLOOKUP(D1635,SLAMatrix,3,FALSE),"Yes",IF(W1635&lt;VLOOKUP(D1635,SLAMatrix,2,FALSE),"No","Internal"))))</f>
        <v/>
      </c>
      <c r="AB1635" s="123" t="n"/>
      <c r="AC1635" s="123" t="n"/>
      <c r="AD1635" s="119" t="n"/>
      <c r="AE1635" s="125" t="n"/>
      <c r="AF1635" s="124">
        <f>MONTH(O1635)</f>
        <v/>
      </c>
      <c r="AG1635" s="124">
        <f>VLOOKUP(IFERROR(MID(AE1635,1,(FIND(",",AE1635,1)-1)),AE1635),Facility_Region_Mapping,2,FALSE)</f>
        <v/>
      </c>
      <c r="AH1635" s="124" t="n"/>
      <c r="AI1635" s="124">
        <f>IF(C1635&lt;&gt;"",IF(M1635="ESM User",getInterfaceName($C1635),"NA"),"")</f>
        <v/>
      </c>
      <c r="AJ1635" s="116">
        <f>IF(Q1635&lt;&gt;"",DATE(YEAR(Q1635), MONTH(Q1635), DAY(Q1635)),"")</f>
        <v/>
      </c>
      <c r="AK1635" s="130">
        <f>IF(Q1635&lt;&gt;0,Q1635-N1635,TODAY()-N1635)</f>
        <v/>
      </c>
      <c r="AL1635" s="112">
        <f>IF(F1635="Re-assigned",0,IF(H1635="Closed",0,IF(H1635="Service Restored",0,IF(H1635="",0,1))))</f>
        <v/>
      </c>
      <c r="AM1635" s="124">
        <f>IF(AL1635=0,"",IF(AK1635&gt;20.99,"Aged","Non-Aged"))</f>
        <v/>
      </c>
      <c r="AN1635" s="112">
        <f>IF(Q1635&lt;&gt;"",MONTH(Q1635),"")</f>
        <v/>
      </c>
      <c r="AO1635" s="112">
        <f>IFERROR(VALUE(V1635),0)</f>
        <v/>
      </c>
    </row>
    <row customFormat="1" customHeight="1" ht="29.25" r="1636" s="112" spans="1:41">
      <c r="A1636" s="127" t="n"/>
      <c r="B1636" s="113" t="n"/>
      <c r="C1636" s="127" t="n"/>
      <c r="D1636" s="127" t="n"/>
      <c r="E1636" s="114">
        <f>IF(F1636 &lt;&gt; "",VLOOKUP(F1636,CategoryLookup,2,FALSE), "")</f>
        <v/>
      </c>
      <c r="F1636" s="126" t="n"/>
      <c r="G1636" s="127" t="n"/>
      <c r="H1636" s="127" t="n"/>
      <c r="I1636" s="127" t="n"/>
      <c r="J1636" s="127" t="n"/>
      <c r="K1636" s="127" t="n"/>
      <c r="L1636" s="127" t="n"/>
      <c r="M1636" s="127" t="n"/>
      <c r="N1636" s="120" t="n"/>
      <c r="O1636" s="120" t="n"/>
      <c r="P1636" s="120" t="n"/>
      <c r="Q1636" s="120" t="n"/>
      <c r="R1636" s="121" t="n"/>
      <c r="S1636" s="121" t="n"/>
      <c r="T1636" s="121" t="n"/>
      <c r="U1636" s="121" t="n"/>
      <c r="V1636" s="117">
        <f>IF(P1636="NA","NA",IF(P1636&lt;&gt;"",TEXT(P1636-N1636,"[h].mm"),""))</f>
        <v/>
      </c>
      <c r="W1636" s="118">
        <f>IF(AND(R1636="",S1636=""),"",R1636+S1636)</f>
        <v/>
      </c>
      <c r="X1636" s="116">
        <f>IF(O1636&lt;&gt;"",DATE(YEAR(O1636), MONTH(O1636), DAY(O1636)),"")</f>
        <v/>
      </c>
      <c r="Y1636" s="122" t="n"/>
      <c r="Z1636" s="123" t="n"/>
      <c r="AA1636" s="117">
        <f>IF(F1636="Re-assigned","NA",IF(W1636="","",IF(W1636&gt;=VLOOKUP(D1636,SLAMatrix,3,FALSE),"Yes",IF(W1636&lt;VLOOKUP(D1636,SLAMatrix,2,FALSE),"No","Internal"))))</f>
        <v/>
      </c>
      <c r="AB1636" s="123" t="n"/>
      <c r="AC1636" s="123" t="n"/>
      <c r="AD1636" s="119" t="n"/>
      <c r="AE1636" s="125" t="n"/>
      <c r="AF1636" s="124">
        <f>MONTH(O1636)</f>
        <v/>
      </c>
      <c r="AG1636" s="124">
        <f>VLOOKUP(IFERROR(MID(AE1636,1,(FIND(",",AE1636,1)-1)),AE1636),Facility_Region_Mapping,2,FALSE)</f>
        <v/>
      </c>
      <c r="AH1636" s="124" t="n"/>
      <c r="AI1636" s="124">
        <f>IF(C1636&lt;&gt;"",IF(M1636="ESM User",getInterfaceName($C1636),"NA"),"")</f>
        <v/>
      </c>
      <c r="AJ1636" s="116">
        <f>IF(Q1636&lt;&gt;"",DATE(YEAR(Q1636), MONTH(Q1636), DAY(Q1636)),"")</f>
        <v/>
      </c>
      <c r="AK1636" s="130">
        <f>IF(Q1636&lt;&gt;0,Q1636-N1636,TODAY()-N1636)</f>
        <v/>
      </c>
      <c r="AL1636" s="112">
        <f>IF(F1636="Re-assigned",0,IF(H1636="Closed",0,IF(H1636="Service Restored",0,IF(H1636="",0,1))))</f>
        <v/>
      </c>
      <c r="AM1636" s="124">
        <f>IF(AL1636=0,"",IF(AK1636&gt;20.99,"Aged","Non-Aged"))</f>
        <v/>
      </c>
      <c r="AN1636" s="112">
        <f>IF(Q1636&lt;&gt;"",MONTH(Q1636),"")</f>
        <v/>
      </c>
      <c r="AO1636" s="112">
        <f>IFERROR(VALUE(V1636),0)</f>
        <v/>
      </c>
    </row>
    <row customFormat="1" customHeight="1" ht="29.25" r="1637" s="112" spans="1:41">
      <c r="A1637" s="127" t="n"/>
      <c r="B1637" s="113" t="n"/>
      <c r="C1637" s="127" t="n"/>
      <c r="D1637" s="127" t="n"/>
      <c r="E1637" s="114">
        <f>IF(F1637 &lt;&gt; "",VLOOKUP(F1637,CategoryLookup,2,FALSE), "")</f>
        <v/>
      </c>
      <c r="F1637" s="126" t="n"/>
      <c r="G1637" s="127" t="n"/>
      <c r="H1637" s="127" t="n"/>
      <c r="I1637" s="127" t="n"/>
      <c r="J1637" s="127" t="n"/>
      <c r="K1637" s="127" t="n"/>
      <c r="L1637" s="127" t="n"/>
      <c r="M1637" s="127" t="n"/>
      <c r="N1637" s="120" t="n"/>
      <c r="O1637" s="120" t="n"/>
      <c r="P1637" s="120" t="n"/>
      <c r="Q1637" s="120" t="n"/>
      <c r="R1637" s="121" t="n"/>
      <c r="S1637" s="121" t="n"/>
      <c r="T1637" s="121" t="n"/>
      <c r="U1637" s="121" t="n"/>
      <c r="V1637" s="117">
        <f>IF(P1637="NA","NA",IF(P1637&lt;&gt;"",TEXT(P1637-N1637,"[h].mm"),""))</f>
        <v/>
      </c>
      <c r="W1637" s="118">
        <f>IF(AND(R1637="",S1637=""),"",R1637+S1637)</f>
        <v/>
      </c>
      <c r="X1637" s="116">
        <f>IF(O1637&lt;&gt;"",DATE(YEAR(O1637), MONTH(O1637), DAY(O1637)),"")</f>
        <v/>
      </c>
      <c r="Y1637" s="122" t="n"/>
      <c r="Z1637" s="123" t="n"/>
      <c r="AA1637" s="117">
        <f>IF(F1637="Re-assigned","NA",IF(W1637="","",IF(W1637&gt;=VLOOKUP(D1637,SLAMatrix,3,FALSE),"Yes",IF(W1637&lt;VLOOKUP(D1637,SLAMatrix,2,FALSE),"No","Internal"))))</f>
        <v/>
      </c>
      <c r="AB1637" s="123" t="n"/>
      <c r="AC1637" s="123" t="n"/>
      <c r="AD1637" s="119" t="n"/>
      <c r="AE1637" s="125" t="n"/>
      <c r="AF1637" s="124">
        <f>MONTH(O1637)</f>
        <v/>
      </c>
      <c r="AG1637" s="124">
        <f>VLOOKUP(IFERROR(MID(AE1637,1,(FIND(",",AE1637,1)-1)),AE1637),Facility_Region_Mapping,2,FALSE)</f>
        <v/>
      </c>
      <c r="AH1637" s="124" t="n"/>
      <c r="AI1637" s="124">
        <f>IF(C1637&lt;&gt;"",IF(M1637="ESM User",getInterfaceName($C1637),"NA"),"")</f>
        <v/>
      </c>
      <c r="AJ1637" s="116">
        <f>IF(Q1637&lt;&gt;"",DATE(YEAR(Q1637), MONTH(Q1637), DAY(Q1637)),"")</f>
        <v/>
      </c>
      <c r="AK1637" s="130">
        <f>IF(Q1637&lt;&gt;0,Q1637-N1637,TODAY()-N1637)</f>
        <v/>
      </c>
      <c r="AL1637" s="112">
        <f>IF(F1637="Re-assigned",0,IF(H1637="Closed",0,IF(H1637="Service Restored",0,IF(H1637="",0,1))))</f>
        <v/>
      </c>
      <c r="AM1637" s="124">
        <f>IF(AL1637=0,"",IF(AK1637&gt;20.99,"Aged","Non-Aged"))</f>
        <v/>
      </c>
      <c r="AN1637" s="112">
        <f>IF(Q1637&lt;&gt;"",MONTH(Q1637),"")</f>
        <v/>
      </c>
      <c r="AO1637" s="112">
        <f>IFERROR(VALUE(V1637),0)</f>
        <v/>
      </c>
    </row>
    <row customFormat="1" customHeight="1" ht="29.25" r="1638" s="112" spans="1:41">
      <c r="A1638" s="127" t="n"/>
      <c r="B1638" s="113" t="n"/>
      <c r="C1638" s="127" t="n"/>
      <c r="D1638" s="127" t="n"/>
      <c r="E1638" s="114">
        <f>IF(F1638 &lt;&gt; "",VLOOKUP(F1638,CategoryLookup,2,FALSE), "")</f>
        <v/>
      </c>
      <c r="F1638" s="126" t="n"/>
      <c r="G1638" s="127" t="n"/>
      <c r="H1638" s="127" t="n"/>
      <c r="I1638" s="127" t="n"/>
      <c r="J1638" s="127" t="n"/>
      <c r="K1638" s="127" t="n"/>
      <c r="L1638" s="127" t="n"/>
      <c r="M1638" s="127" t="n"/>
      <c r="N1638" s="120" t="n"/>
      <c r="O1638" s="120" t="n"/>
      <c r="P1638" s="120" t="n"/>
      <c r="Q1638" s="120" t="n"/>
      <c r="R1638" s="121" t="n"/>
      <c r="S1638" s="121" t="n"/>
      <c r="T1638" s="121" t="n"/>
      <c r="U1638" s="121" t="n"/>
      <c r="V1638" s="117">
        <f>IF(P1638="NA","NA",IF(P1638&lt;&gt;"",TEXT(P1638-N1638,"[h].mm"),""))</f>
        <v/>
      </c>
      <c r="W1638" s="118">
        <f>IF(AND(R1638="",S1638=""),"",R1638+S1638)</f>
        <v/>
      </c>
      <c r="X1638" s="116">
        <f>IF(O1638&lt;&gt;"",DATE(YEAR(O1638), MONTH(O1638), DAY(O1638)),"")</f>
        <v/>
      </c>
      <c r="Y1638" s="122" t="n"/>
      <c r="Z1638" s="123" t="n"/>
      <c r="AA1638" s="117">
        <f>IF(F1638="Re-assigned","NA",IF(W1638="","",IF(W1638&gt;=VLOOKUP(D1638,SLAMatrix,3,FALSE),"Yes",IF(W1638&lt;VLOOKUP(D1638,SLAMatrix,2,FALSE),"No","Internal"))))</f>
        <v/>
      </c>
      <c r="AB1638" s="123" t="n"/>
      <c r="AC1638" s="123" t="n"/>
      <c r="AD1638" s="119" t="n"/>
      <c r="AE1638" s="125" t="n"/>
      <c r="AF1638" s="124">
        <f>MONTH(O1638)</f>
        <v/>
      </c>
      <c r="AG1638" s="124">
        <f>VLOOKUP(IFERROR(MID(AE1638,1,(FIND(",",AE1638,1)-1)),AE1638),Facility_Region_Mapping,2,FALSE)</f>
        <v/>
      </c>
      <c r="AH1638" s="124" t="n"/>
      <c r="AI1638" s="124">
        <f>IF(C1638&lt;&gt;"",IF(M1638="ESM User",getInterfaceName($C1638),"NA"),"")</f>
        <v/>
      </c>
      <c r="AJ1638" s="116">
        <f>IF(Q1638&lt;&gt;"",DATE(YEAR(Q1638), MONTH(Q1638), DAY(Q1638)),"")</f>
        <v/>
      </c>
      <c r="AK1638" s="130">
        <f>IF(Q1638&lt;&gt;0,Q1638-N1638,TODAY()-N1638)</f>
        <v/>
      </c>
      <c r="AL1638" s="112">
        <f>IF(F1638="Re-assigned",0,IF(H1638="Closed",0,IF(H1638="Service Restored",0,IF(H1638="",0,1))))</f>
        <v/>
      </c>
      <c r="AM1638" s="124">
        <f>IF(AL1638=0,"",IF(AK1638&gt;20.99,"Aged","Non-Aged"))</f>
        <v/>
      </c>
      <c r="AN1638" s="112">
        <f>IF(Q1638&lt;&gt;"",MONTH(Q1638),"")</f>
        <v/>
      </c>
      <c r="AO1638" s="112">
        <f>IFERROR(VALUE(V1638),0)</f>
        <v/>
      </c>
    </row>
    <row customFormat="1" customHeight="1" ht="29.25" r="1639" s="112" spans="1:41">
      <c r="A1639" s="127" t="n"/>
      <c r="B1639" s="113" t="n"/>
      <c r="C1639" s="127" t="n"/>
      <c r="D1639" s="127" t="n"/>
      <c r="E1639" s="114">
        <f>IF(F1639 &lt;&gt; "",VLOOKUP(F1639,CategoryLookup,2,FALSE), "")</f>
        <v/>
      </c>
      <c r="F1639" s="126" t="n"/>
      <c r="G1639" s="127" t="n"/>
      <c r="H1639" s="127" t="n"/>
      <c r="I1639" s="127" t="n"/>
      <c r="J1639" s="127" t="n"/>
      <c r="K1639" s="127" t="n"/>
      <c r="L1639" s="127" t="n"/>
      <c r="M1639" s="127" t="n"/>
      <c r="N1639" s="120" t="n"/>
      <c r="O1639" s="120" t="n"/>
      <c r="P1639" s="120" t="n"/>
      <c r="Q1639" s="120" t="n"/>
      <c r="R1639" s="121" t="n"/>
      <c r="S1639" s="121" t="n"/>
      <c r="T1639" s="121" t="n"/>
      <c r="U1639" s="121" t="n"/>
      <c r="V1639" s="117">
        <f>IF(P1639="NA","NA",IF(P1639&lt;&gt;"",TEXT(P1639-N1639,"[h].mm"),""))</f>
        <v/>
      </c>
      <c r="W1639" s="118">
        <f>IF(AND(R1639="",S1639=""),"",R1639+S1639)</f>
        <v/>
      </c>
      <c r="X1639" s="116">
        <f>IF(O1639&lt;&gt;"",DATE(YEAR(O1639), MONTH(O1639), DAY(O1639)),"")</f>
        <v/>
      </c>
      <c r="Y1639" s="122" t="n"/>
      <c r="Z1639" s="123" t="n"/>
      <c r="AA1639" s="117">
        <f>IF(F1639="Re-assigned","NA",IF(W1639="","",IF(W1639&gt;=VLOOKUP(D1639,SLAMatrix,3,FALSE),"Yes",IF(W1639&lt;VLOOKUP(D1639,SLAMatrix,2,FALSE),"No","Internal"))))</f>
        <v/>
      </c>
      <c r="AB1639" s="123" t="n"/>
      <c r="AC1639" s="123" t="n"/>
      <c r="AD1639" s="119" t="n"/>
      <c r="AE1639" s="125" t="n"/>
      <c r="AF1639" s="124">
        <f>MONTH(O1639)</f>
        <v/>
      </c>
      <c r="AG1639" s="124">
        <f>VLOOKUP(IFERROR(MID(AE1639,1,(FIND(",",AE1639,1)-1)),AE1639),Facility_Region_Mapping,2,FALSE)</f>
        <v/>
      </c>
      <c r="AH1639" s="124" t="n"/>
      <c r="AI1639" s="124">
        <f>IF(C1639&lt;&gt;"",IF(M1639="ESM User",getInterfaceName($C1639),"NA"),"")</f>
        <v/>
      </c>
      <c r="AJ1639" s="116">
        <f>IF(Q1639&lt;&gt;"",DATE(YEAR(Q1639), MONTH(Q1639), DAY(Q1639)),"")</f>
        <v/>
      </c>
      <c r="AK1639" s="130">
        <f>IF(Q1639&lt;&gt;0,Q1639-N1639,TODAY()-N1639)</f>
        <v/>
      </c>
      <c r="AL1639" s="112">
        <f>IF(F1639="Re-assigned",0,IF(H1639="Closed",0,IF(H1639="Service Restored",0,IF(H1639="",0,1))))</f>
        <v/>
      </c>
      <c r="AM1639" s="124">
        <f>IF(AL1639=0,"",IF(AK1639&gt;20.99,"Aged","Non-Aged"))</f>
        <v/>
      </c>
      <c r="AN1639" s="112">
        <f>IF(Q1639&lt;&gt;"",MONTH(Q1639),"")</f>
        <v/>
      </c>
      <c r="AO1639" s="112">
        <f>IFERROR(VALUE(V1639),0)</f>
        <v/>
      </c>
    </row>
    <row customFormat="1" customHeight="1" ht="29.25" r="1640" s="112" spans="1:41">
      <c r="A1640" s="127" t="n"/>
      <c r="B1640" s="113" t="n"/>
      <c r="C1640" s="127" t="n"/>
      <c r="D1640" s="127" t="n"/>
      <c r="E1640" s="114">
        <f>IF(F1640 &lt;&gt; "",VLOOKUP(F1640,CategoryLookup,2,FALSE), "")</f>
        <v/>
      </c>
      <c r="F1640" s="126" t="n"/>
      <c r="G1640" s="127" t="n"/>
      <c r="H1640" s="127" t="n"/>
      <c r="I1640" s="127" t="n"/>
      <c r="J1640" s="127" t="n"/>
      <c r="K1640" s="127" t="n"/>
      <c r="L1640" s="127" t="n"/>
      <c r="M1640" s="127" t="n"/>
      <c r="N1640" s="120" t="n"/>
      <c r="O1640" s="120" t="n"/>
      <c r="P1640" s="120" t="n"/>
      <c r="Q1640" s="120" t="n"/>
      <c r="R1640" s="121" t="n"/>
      <c r="S1640" s="121" t="n"/>
      <c r="T1640" s="121" t="n"/>
      <c r="U1640" s="121" t="n"/>
      <c r="V1640" s="117">
        <f>IF(P1640="NA","NA",IF(P1640&lt;&gt;"",TEXT(P1640-N1640,"[h].mm"),""))</f>
        <v/>
      </c>
      <c r="W1640" s="118">
        <f>IF(AND(R1640="",S1640=""),"",R1640+S1640)</f>
        <v/>
      </c>
      <c r="X1640" s="116">
        <f>IF(O1640&lt;&gt;"",DATE(YEAR(O1640), MONTH(O1640), DAY(O1640)),"")</f>
        <v/>
      </c>
      <c r="Y1640" s="122" t="n"/>
      <c r="Z1640" s="123" t="n"/>
      <c r="AA1640" s="117">
        <f>IF(F1640="Re-assigned","NA",IF(W1640="","",IF(W1640&gt;=VLOOKUP(D1640,SLAMatrix,3,FALSE),"Yes",IF(W1640&lt;VLOOKUP(D1640,SLAMatrix,2,FALSE),"No","Internal"))))</f>
        <v/>
      </c>
      <c r="AB1640" s="123" t="n"/>
      <c r="AC1640" s="123" t="n"/>
      <c r="AD1640" s="119" t="n"/>
      <c r="AE1640" s="125" t="n"/>
      <c r="AF1640" s="124">
        <f>MONTH(O1640)</f>
        <v/>
      </c>
      <c r="AG1640" s="124">
        <f>VLOOKUP(IFERROR(MID(AE1640,1,(FIND(",",AE1640,1)-1)),AE1640),Facility_Region_Mapping,2,FALSE)</f>
        <v/>
      </c>
      <c r="AH1640" s="124" t="n"/>
      <c r="AI1640" s="124">
        <f>IF(C1640&lt;&gt;"",IF(M1640="ESM User",getInterfaceName($C1640),"NA"),"")</f>
        <v/>
      </c>
      <c r="AJ1640" s="116">
        <f>IF(Q1640&lt;&gt;"",DATE(YEAR(Q1640), MONTH(Q1640), DAY(Q1640)),"")</f>
        <v/>
      </c>
      <c r="AK1640" s="130">
        <f>IF(Q1640&lt;&gt;0,Q1640-N1640,TODAY()-N1640)</f>
        <v/>
      </c>
      <c r="AL1640" s="112">
        <f>IF(F1640="Re-assigned",0,IF(H1640="Closed",0,IF(H1640="Service Restored",0,IF(H1640="",0,1))))</f>
        <v/>
      </c>
      <c r="AM1640" s="124">
        <f>IF(AL1640=0,"",IF(AK1640&gt;20.99,"Aged","Non-Aged"))</f>
        <v/>
      </c>
      <c r="AN1640" s="112">
        <f>IF(Q1640&lt;&gt;"",MONTH(Q1640),"")</f>
        <v/>
      </c>
      <c r="AO1640" s="112">
        <f>IFERROR(VALUE(V1640),0)</f>
        <v/>
      </c>
    </row>
    <row customFormat="1" customHeight="1" ht="29.25" r="1641" s="112" spans="1:41">
      <c r="A1641" s="127" t="n"/>
      <c r="B1641" s="113" t="n"/>
      <c r="C1641" s="127" t="n"/>
      <c r="D1641" s="127" t="n"/>
      <c r="E1641" s="114">
        <f>IF(F1641 &lt;&gt; "",VLOOKUP(F1641,CategoryLookup,2,FALSE), "")</f>
        <v/>
      </c>
      <c r="F1641" s="126" t="n"/>
      <c r="G1641" s="127" t="n"/>
      <c r="H1641" s="127" t="n"/>
      <c r="I1641" s="127" t="n"/>
      <c r="J1641" s="127" t="n"/>
      <c r="K1641" s="127" t="n"/>
      <c r="L1641" s="127" t="n"/>
      <c r="M1641" s="127" t="n"/>
      <c r="N1641" s="120" t="n"/>
      <c r="O1641" s="120" t="n"/>
      <c r="P1641" s="120" t="n"/>
      <c r="Q1641" s="120" t="n"/>
      <c r="R1641" s="121" t="n"/>
      <c r="S1641" s="121" t="n"/>
      <c r="T1641" s="121" t="n"/>
      <c r="U1641" s="121" t="n"/>
      <c r="V1641" s="117">
        <f>IF(P1641="NA","NA",IF(P1641&lt;&gt;"",TEXT(P1641-N1641,"[h].mm"),""))</f>
        <v/>
      </c>
      <c r="W1641" s="118">
        <f>IF(AND(R1641="",S1641=""),"",R1641+S1641)</f>
        <v/>
      </c>
      <c r="X1641" s="116">
        <f>IF(O1641&lt;&gt;"",DATE(YEAR(O1641), MONTH(O1641), DAY(O1641)),"")</f>
        <v/>
      </c>
      <c r="Y1641" s="122" t="n"/>
      <c r="Z1641" s="123" t="n"/>
      <c r="AA1641" s="117">
        <f>IF(F1641="Re-assigned","NA",IF(W1641="","",IF(W1641&gt;=VLOOKUP(D1641,SLAMatrix,3,FALSE),"Yes",IF(W1641&lt;VLOOKUP(D1641,SLAMatrix,2,FALSE),"No","Internal"))))</f>
        <v/>
      </c>
      <c r="AB1641" s="123" t="n"/>
      <c r="AC1641" s="123" t="n"/>
      <c r="AD1641" s="119" t="n"/>
      <c r="AE1641" s="125" t="n"/>
      <c r="AF1641" s="124">
        <f>MONTH(O1641)</f>
        <v/>
      </c>
      <c r="AG1641" s="124">
        <f>VLOOKUP(IFERROR(MID(AE1641,1,(FIND(",",AE1641,1)-1)),AE1641),Facility_Region_Mapping,2,FALSE)</f>
        <v/>
      </c>
      <c r="AH1641" s="124" t="n"/>
      <c r="AI1641" s="124">
        <f>IF(C1641&lt;&gt;"",IF(M1641="ESM User",getInterfaceName($C1641),"NA"),"")</f>
        <v/>
      </c>
      <c r="AJ1641" s="116">
        <f>IF(Q1641&lt;&gt;"",DATE(YEAR(Q1641), MONTH(Q1641), DAY(Q1641)),"")</f>
        <v/>
      </c>
      <c r="AK1641" s="130">
        <f>IF(Q1641&lt;&gt;0,Q1641-N1641,TODAY()-N1641)</f>
        <v/>
      </c>
      <c r="AL1641" s="112">
        <f>IF(F1641="Re-assigned",0,IF(H1641="Closed",0,IF(H1641="Service Restored",0,IF(H1641="",0,1))))</f>
        <v/>
      </c>
      <c r="AM1641" s="124">
        <f>IF(AL1641=0,"",IF(AK1641&gt;20.99,"Aged","Non-Aged"))</f>
        <v/>
      </c>
      <c r="AN1641" s="112">
        <f>IF(Q1641&lt;&gt;"",MONTH(Q1641),"")</f>
        <v/>
      </c>
      <c r="AO1641" s="112">
        <f>IFERROR(VALUE(V1641),0)</f>
        <v/>
      </c>
    </row>
    <row customFormat="1" customHeight="1" ht="29.25" r="1642" s="112" spans="1:41">
      <c r="A1642" s="127" t="n"/>
      <c r="B1642" s="113" t="n"/>
      <c r="C1642" s="127" t="n"/>
      <c r="D1642" s="127" t="n"/>
      <c r="E1642" s="114">
        <f>IF(F1642 &lt;&gt; "",VLOOKUP(F1642,CategoryLookup,2,FALSE), "")</f>
        <v/>
      </c>
      <c r="F1642" s="126" t="n"/>
      <c r="G1642" s="127" t="n"/>
      <c r="H1642" s="127" t="n"/>
      <c r="I1642" s="127" t="n"/>
      <c r="J1642" s="127" t="n"/>
      <c r="K1642" s="127" t="n"/>
      <c r="L1642" s="127" t="n"/>
      <c r="M1642" s="127" t="n"/>
      <c r="N1642" s="120" t="n"/>
      <c r="O1642" s="120" t="n"/>
      <c r="P1642" s="120" t="n"/>
      <c r="Q1642" s="120" t="n"/>
      <c r="R1642" s="121" t="n"/>
      <c r="S1642" s="121" t="n"/>
      <c r="T1642" s="121" t="n"/>
      <c r="U1642" s="121" t="n"/>
      <c r="V1642" s="117">
        <f>IF(P1642="NA","NA",IF(P1642&lt;&gt;"",TEXT(P1642-N1642,"[h].mm"),""))</f>
        <v/>
      </c>
      <c r="W1642" s="118">
        <f>IF(AND(R1642="",S1642=""),"",R1642+S1642)</f>
        <v/>
      </c>
      <c r="X1642" s="116">
        <f>IF(O1642&lt;&gt;"",DATE(YEAR(O1642), MONTH(O1642), DAY(O1642)),"")</f>
        <v/>
      </c>
      <c r="Y1642" s="122" t="n"/>
      <c r="Z1642" s="123" t="n"/>
      <c r="AA1642" s="117">
        <f>IF(F1642="Re-assigned","NA",IF(W1642="","",IF(W1642&gt;=VLOOKUP(D1642,SLAMatrix,3,FALSE),"Yes",IF(W1642&lt;VLOOKUP(D1642,SLAMatrix,2,FALSE),"No","Internal"))))</f>
        <v/>
      </c>
      <c r="AB1642" s="123" t="n"/>
      <c r="AC1642" s="123" t="n"/>
      <c r="AD1642" s="119" t="n"/>
      <c r="AE1642" s="125" t="n"/>
      <c r="AF1642" s="124">
        <f>MONTH(O1642)</f>
        <v/>
      </c>
      <c r="AG1642" s="124">
        <f>VLOOKUP(IFERROR(MID(AE1642,1,(FIND(",",AE1642,1)-1)),AE1642),Facility_Region_Mapping,2,FALSE)</f>
        <v/>
      </c>
      <c r="AH1642" s="124" t="n"/>
      <c r="AI1642" s="124">
        <f>IF(C1642&lt;&gt;"",IF(M1642="ESM User",getInterfaceName($C1642),"NA"),"")</f>
        <v/>
      </c>
      <c r="AJ1642" s="116">
        <f>IF(Q1642&lt;&gt;"",DATE(YEAR(Q1642), MONTH(Q1642), DAY(Q1642)),"")</f>
        <v/>
      </c>
      <c r="AK1642" s="130">
        <f>IF(Q1642&lt;&gt;0,Q1642-N1642,TODAY()-N1642)</f>
        <v/>
      </c>
      <c r="AL1642" s="112">
        <f>IF(F1642="Re-assigned",0,IF(H1642="Closed",0,IF(H1642="Service Restored",0,IF(H1642="",0,1))))</f>
        <v/>
      </c>
      <c r="AM1642" s="124">
        <f>IF(AL1642=0,"",IF(AK1642&gt;20.99,"Aged","Non-Aged"))</f>
        <v/>
      </c>
      <c r="AN1642" s="112">
        <f>IF(Q1642&lt;&gt;"",MONTH(Q1642),"")</f>
        <v/>
      </c>
      <c r="AO1642" s="112">
        <f>IFERROR(VALUE(V1642),0)</f>
        <v/>
      </c>
    </row>
    <row customFormat="1" customHeight="1" ht="29.25" r="1643" s="112" spans="1:41">
      <c r="A1643" s="127" t="n"/>
      <c r="B1643" s="113" t="n"/>
      <c r="C1643" s="127" t="n"/>
      <c r="D1643" s="127" t="n"/>
      <c r="E1643" s="114">
        <f>IF(F1643 &lt;&gt; "",VLOOKUP(F1643,CategoryLookup,2,FALSE), "")</f>
        <v/>
      </c>
      <c r="F1643" s="126" t="n"/>
      <c r="G1643" s="127" t="n"/>
      <c r="H1643" s="127" t="n"/>
      <c r="I1643" s="127" t="n"/>
      <c r="J1643" s="127" t="n"/>
      <c r="K1643" s="127" t="n"/>
      <c r="L1643" s="127" t="n"/>
      <c r="M1643" s="127" t="n"/>
      <c r="N1643" s="120" t="n"/>
      <c r="O1643" s="120" t="n"/>
      <c r="P1643" s="120" t="n"/>
      <c r="Q1643" s="120" t="n"/>
      <c r="R1643" s="121" t="n"/>
      <c r="S1643" s="121" t="n"/>
      <c r="T1643" s="121" t="n"/>
      <c r="U1643" s="121" t="n"/>
      <c r="V1643" s="117">
        <f>IF(P1643="NA","NA",IF(P1643&lt;&gt;"",TEXT(P1643-N1643,"[h].mm"),""))</f>
        <v/>
      </c>
      <c r="W1643" s="118">
        <f>IF(AND(R1643="",S1643=""),"",R1643+S1643)</f>
        <v/>
      </c>
      <c r="X1643" s="116">
        <f>IF(O1643&lt;&gt;"",DATE(YEAR(O1643), MONTH(O1643), DAY(O1643)),"")</f>
        <v/>
      </c>
      <c r="Y1643" s="122" t="n"/>
      <c r="Z1643" s="123" t="n"/>
      <c r="AA1643" s="117">
        <f>IF(F1643="Re-assigned","NA",IF(W1643="","",IF(W1643&gt;=VLOOKUP(D1643,SLAMatrix,3,FALSE),"Yes",IF(W1643&lt;VLOOKUP(D1643,SLAMatrix,2,FALSE),"No","Internal"))))</f>
        <v/>
      </c>
      <c r="AB1643" s="123" t="n"/>
      <c r="AC1643" s="123" t="n"/>
      <c r="AD1643" s="119" t="n"/>
      <c r="AE1643" s="125" t="n"/>
      <c r="AF1643" s="124">
        <f>MONTH(O1643)</f>
        <v/>
      </c>
      <c r="AG1643" s="124">
        <f>VLOOKUP(IFERROR(MID(AE1643,1,(FIND(",",AE1643,1)-1)),AE1643),Facility_Region_Mapping,2,FALSE)</f>
        <v/>
      </c>
      <c r="AH1643" s="124" t="n"/>
      <c r="AI1643" s="124">
        <f>IF(C1643&lt;&gt;"",IF(M1643="ESM User",getInterfaceName($C1643),"NA"),"")</f>
        <v/>
      </c>
      <c r="AJ1643" s="116">
        <f>IF(Q1643&lt;&gt;"",DATE(YEAR(Q1643), MONTH(Q1643), DAY(Q1643)),"")</f>
        <v/>
      </c>
      <c r="AK1643" s="130">
        <f>IF(Q1643&lt;&gt;0,Q1643-N1643,TODAY()-N1643)</f>
        <v/>
      </c>
      <c r="AL1643" s="112">
        <f>IF(F1643="Re-assigned",0,IF(H1643="Closed",0,IF(H1643="Service Restored",0,IF(H1643="",0,1))))</f>
        <v/>
      </c>
      <c r="AM1643" s="124">
        <f>IF(AL1643=0,"",IF(AK1643&gt;20.99,"Aged","Non-Aged"))</f>
        <v/>
      </c>
      <c r="AN1643" s="112">
        <f>IF(Q1643&lt;&gt;"",MONTH(Q1643),"")</f>
        <v/>
      </c>
      <c r="AO1643" s="112">
        <f>IFERROR(VALUE(V1643),0)</f>
        <v/>
      </c>
    </row>
    <row customFormat="1" customHeight="1" ht="29.25" r="1644" s="112" spans="1:41">
      <c r="A1644" s="127" t="n"/>
      <c r="B1644" s="113" t="n"/>
      <c r="C1644" s="127" t="n"/>
      <c r="D1644" s="127" t="n"/>
      <c r="E1644" s="114">
        <f>IF(F1644 &lt;&gt; "",VLOOKUP(F1644,CategoryLookup,2,FALSE), "")</f>
        <v/>
      </c>
      <c r="F1644" s="126" t="n"/>
      <c r="G1644" s="127" t="n"/>
      <c r="H1644" s="127" t="n"/>
      <c r="I1644" s="127" t="n"/>
      <c r="J1644" s="127" t="n"/>
      <c r="K1644" s="127" t="n"/>
      <c r="L1644" s="127" t="n"/>
      <c r="M1644" s="127" t="n"/>
      <c r="N1644" s="120" t="n"/>
      <c r="O1644" s="120" t="n"/>
      <c r="P1644" s="120" t="n"/>
      <c r="Q1644" s="120" t="n"/>
      <c r="R1644" s="121" t="n"/>
      <c r="S1644" s="121" t="n"/>
      <c r="T1644" s="121" t="n"/>
      <c r="U1644" s="121" t="n"/>
      <c r="V1644" s="117">
        <f>IF(P1644="NA","NA",IF(P1644&lt;&gt;"",TEXT(P1644-N1644,"[h].mm"),""))</f>
        <v/>
      </c>
      <c r="W1644" s="118">
        <f>IF(AND(R1644="",S1644=""),"",R1644+S1644)</f>
        <v/>
      </c>
      <c r="X1644" s="116">
        <f>IF(O1644&lt;&gt;"",DATE(YEAR(O1644), MONTH(O1644), DAY(O1644)),"")</f>
        <v/>
      </c>
      <c r="Y1644" s="122" t="n"/>
      <c r="Z1644" s="123" t="n"/>
      <c r="AA1644" s="117">
        <f>IF(F1644="Re-assigned","NA",IF(W1644="","",IF(W1644&gt;=VLOOKUP(D1644,SLAMatrix,3,FALSE),"Yes",IF(W1644&lt;VLOOKUP(D1644,SLAMatrix,2,FALSE),"No","Internal"))))</f>
        <v/>
      </c>
      <c r="AB1644" s="123" t="n"/>
      <c r="AC1644" s="123" t="n"/>
      <c r="AD1644" s="119" t="n"/>
      <c r="AE1644" s="125" t="n"/>
      <c r="AF1644" s="124">
        <f>MONTH(O1644)</f>
        <v/>
      </c>
      <c r="AG1644" s="124">
        <f>VLOOKUP(IFERROR(MID(AE1644,1,(FIND(",",AE1644,1)-1)),AE1644),Facility_Region_Mapping,2,FALSE)</f>
        <v/>
      </c>
      <c r="AH1644" s="124" t="n"/>
      <c r="AI1644" s="124">
        <f>IF(C1644&lt;&gt;"",IF(M1644="ESM User",getInterfaceName($C1644),"NA"),"")</f>
        <v/>
      </c>
      <c r="AJ1644" s="116">
        <f>IF(Q1644&lt;&gt;"",DATE(YEAR(Q1644), MONTH(Q1644), DAY(Q1644)),"")</f>
        <v/>
      </c>
      <c r="AK1644" s="130">
        <f>IF(Q1644&lt;&gt;0,Q1644-N1644,TODAY()-N1644)</f>
        <v/>
      </c>
      <c r="AL1644" s="112">
        <f>IF(F1644="Re-assigned",0,IF(H1644="Closed",0,IF(H1644="Service Restored",0,IF(H1644="",0,1))))</f>
        <v/>
      </c>
      <c r="AM1644" s="124">
        <f>IF(AL1644=0,"",IF(AK1644&gt;20.99,"Aged","Non-Aged"))</f>
        <v/>
      </c>
      <c r="AN1644" s="112">
        <f>IF(Q1644&lt;&gt;"",MONTH(Q1644),"")</f>
        <v/>
      </c>
      <c r="AO1644" s="112">
        <f>IFERROR(VALUE(V1644),0)</f>
        <v/>
      </c>
    </row>
    <row customFormat="1" customHeight="1" ht="29.25" r="1645" s="112" spans="1:41">
      <c r="A1645" s="127" t="n"/>
      <c r="B1645" s="113" t="n"/>
      <c r="C1645" s="127" t="n"/>
      <c r="D1645" s="127" t="n"/>
      <c r="E1645" s="114">
        <f>IF(F1645 &lt;&gt; "",VLOOKUP(F1645,CategoryLookup,2,FALSE), "")</f>
        <v/>
      </c>
      <c r="F1645" s="126" t="n"/>
      <c r="G1645" s="127" t="n"/>
      <c r="H1645" s="127" t="n"/>
      <c r="I1645" s="127" t="n"/>
      <c r="J1645" s="127" t="n"/>
      <c r="K1645" s="127" t="n"/>
      <c r="L1645" s="127" t="n"/>
      <c r="M1645" s="127" t="n"/>
      <c r="N1645" s="120" t="n"/>
      <c r="O1645" s="120" t="n"/>
      <c r="P1645" s="120" t="n"/>
      <c r="Q1645" s="120" t="n"/>
      <c r="R1645" s="121" t="n"/>
      <c r="S1645" s="121" t="n"/>
      <c r="T1645" s="121" t="n"/>
      <c r="U1645" s="121" t="n"/>
      <c r="V1645" s="117">
        <f>IF(P1645="NA","NA",IF(P1645&lt;&gt;"",TEXT(P1645-N1645,"[h].mm"),""))</f>
        <v/>
      </c>
      <c r="W1645" s="118">
        <f>IF(AND(R1645="",S1645=""),"",R1645+S1645)</f>
        <v/>
      </c>
      <c r="X1645" s="116">
        <f>IF(O1645&lt;&gt;"",DATE(YEAR(O1645), MONTH(O1645), DAY(O1645)),"")</f>
        <v/>
      </c>
      <c r="Y1645" s="122" t="n"/>
      <c r="Z1645" s="123" t="n"/>
      <c r="AA1645" s="117">
        <f>IF(F1645="Re-assigned","NA",IF(W1645="","",IF(W1645&gt;=VLOOKUP(D1645,SLAMatrix,3,FALSE),"Yes",IF(W1645&lt;VLOOKUP(D1645,SLAMatrix,2,FALSE),"No","Internal"))))</f>
        <v/>
      </c>
      <c r="AB1645" s="123" t="n"/>
      <c r="AC1645" s="123" t="n"/>
      <c r="AD1645" s="119" t="n"/>
      <c r="AE1645" s="125" t="n"/>
      <c r="AF1645" s="124">
        <f>MONTH(O1645)</f>
        <v/>
      </c>
      <c r="AG1645" s="124">
        <f>VLOOKUP(IFERROR(MID(AE1645,1,(FIND(",",AE1645,1)-1)),AE1645),Facility_Region_Mapping,2,FALSE)</f>
        <v/>
      </c>
      <c r="AH1645" s="124" t="n"/>
      <c r="AI1645" s="124">
        <f>IF(C1645&lt;&gt;"",IF(M1645="ESM User",getInterfaceName($C1645),"NA"),"")</f>
        <v/>
      </c>
      <c r="AJ1645" s="116">
        <f>IF(Q1645&lt;&gt;"",DATE(YEAR(Q1645), MONTH(Q1645), DAY(Q1645)),"")</f>
        <v/>
      </c>
      <c r="AK1645" s="130">
        <f>IF(Q1645&lt;&gt;0,Q1645-N1645,TODAY()-N1645)</f>
        <v/>
      </c>
      <c r="AL1645" s="112">
        <f>IF(F1645="Re-assigned",0,IF(H1645="Closed",0,IF(H1645="Service Restored",0,IF(H1645="",0,1))))</f>
        <v/>
      </c>
      <c r="AM1645" s="124">
        <f>IF(AL1645=0,"",IF(AK1645&gt;20.99,"Aged","Non-Aged"))</f>
        <v/>
      </c>
      <c r="AN1645" s="112">
        <f>IF(Q1645&lt;&gt;"",MONTH(Q1645),"")</f>
        <v/>
      </c>
      <c r="AO1645" s="112">
        <f>IFERROR(VALUE(V1645),0)</f>
        <v/>
      </c>
    </row>
    <row customFormat="1" customHeight="1" ht="29.25" r="1646" s="112" spans="1:41">
      <c r="A1646" s="127" t="n"/>
      <c r="B1646" s="113" t="n"/>
      <c r="C1646" s="127" t="n"/>
      <c r="D1646" s="127" t="n"/>
      <c r="E1646" s="114">
        <f>IF(F1646 &lt;&gt; "",VLOOKUP(F1646,CategoryLookup,2,FALSE), "")</f>
        <v/>
      </c>
      <c r="F1646" s="126" t="n"/>
      <c r="G1646" s="127" t="n"/>
      <c r="H1646" s="127" t="n"/>
      <c r="I1646" s="127" t="n"/>
      <c r="J1646" s="127" t="n"/>
      <c r="K1646" s="127" t="n"/>
      <c r="L1646" s="127" t="n"/>
      <c r="M1646" s="127" t="n"/>
      <c r="N1646" s="120" t="n"/>
      <c r="O1646" s="120" t="n"/>
      <c r="P1646" s="120" t="n"/>
      <c r="Q1646" s="120" t="n"/>
      <c r="R1646" s="121" t="n"/>
      <c r="S1646" s="121" t="n"/>
      <c r="T1646" s="121" t="n"/>
      <c r="U1646" s="121" t="n"/>
      <c r="V1646" s="117">
        <f>IF(P1646="NA","NA",IF(P1646&lt;&gt;"",TEXT(P1646-N1646,"[h].mm"),""))</f>
        <v/>
      </c>
      <c r="W1646" s="118">
        <f>IF(AND(R1646="",S1646=""),"",R1646+S1646)</f>
        <v/>
      </c>
      <c r="X1646" s="116">
        <f>IF(O1646&lt;&gt;"",DATE(YEAR(O1646), MONTH(O1646), DAY(O1646)),"")</f>
        <v/>
      </c>
      <c r="Y1646" s="122" t="n"/>
      <c r="Z1646" s="123" t="n"/>
      <c r="AA1646" s="117">
        <f>IF(F1646="Re-assigned","NA",IF(W1646="","",IF(W1646&gt;=VLOOKUP(D1646,SLAMatrix,3,FALSE),"Yes",IF(W1646&lt;VLOOKUP(D1646,SLAMatrix,2,FALSE),"No","Internal"))))</f>
        <v/>
      </c>
      <c r="AB1646" s="123" t="n"/>
      <c r="AC1646" s="123" t="n"/>
      <c r="AD1646" s="119" t="n"/>
      <c r="AE1646" s="125" t="n"/>
      <c r="AF1646" s="124">
        <f>MONTH(O1646)</f>
        <v/>
      </c>
      <c r="AG1646" s="124">
        <f>VLOOKUP(IFERROR(MID(AE1646,1,(FIND(",",AE1646,1)-1)),AE1646),Facility_Region_Mapping,2,FALSE)</f>
        <v/>
      </c>
      <c r="AH1646" s="124" t="n"/>
      <c r="AI1646" s="124">
        <f>IF(C1646&lt;&gt;"",IF(M1646="ESM User",getInterfaceName($C1646),"NA"),"")</f>
        <v/>
      </c>
      <c r="AJ1646" s="116">
        <f>IF(Q1646&lt;&gt;"",DATE(YEAR(Q1646), MONTH(Q1646), DAY(Q1646)),"")</f>
        <v/>
      </c>
      <c r="AK1646" s="130">
        <f>IF(Q1646&lt;&gt;0,Q1646-N1646,TODAY()-N1646)</f>
        <v/>
      </c>
      <c r="AL1646" s="112">
        <f>IF(F1646="Re-assigned",0,IF(H1646="Closed",0,IF(H1646="Service Restored",0,IF(H1646="",0,1))))</f>
        <v/>
      </c>
      <c r="AM1646" s="124">
        <f>IF(AL1646=0,"",IF(AK1646&gt;20.99,"Aged","Non-Aged"))</f>
        <v/>
      </c>
      <c r="AN1646" s="112">
        <f>IF(Q1646&lt;&gt;"",MONTH(Q1646),"")</f>
        <v/>
      </c>
      <c r="AO1646" s="112">
        <f>IFERROR(VALUE(V1646),0)</f>
        <v/>
      </c>
    </row>
    <row customFormat="1" customHeight="1" ht="29.25" r="1647" s="112" spans="1:41">
      <c r="A1647" s="127" t="n"/>
      <c r="B1647" s="113" t="n"/>
      <c r="C1647" s="127" t="n"/>
      <c r="D1647" s="127" t="n"/>
      <c r="E1647" s="114">
        <f>IF(F1647 &lt;&gt; "",VLOOKUP(F1647,CategoryLookup,2,FALSE), "")</f>
        <v/>
      </c>
      <c r="F1647" s="126" t="n"/>
      <c r="G1647" s="127" t="n"/>
      <c r="H1647" s="127" t="n"/>
      <c r="I1647" s="127" t="n"/>
      <c r="J1647" s="127" t="n"/>
      <c r="K1647" s="127" t="n"/>
      <c r="L1647" s="127" t="n"/>
      <c r="M1647" s="127" t="n"/>
      <c r="N1647" s="120" t="n"/>
      <c r="O1647" s="120" t="n"/>
      <c r="P1647" s="120" t="n"/>
      <c r="Q1647" s="120" t="n"/>
      <c r="R1647" s="121" t="n"/>
      <c r="S1647" s="121" t="n"/>
      <c r="T1647" s="121" t="n"/>
      <c r="U1647" s="121" t="n"/>
      <c r="V1647" s="117">
        <f>IF(P1647="NA","NA",IF(P1647&lt;&gt;"",TEXT(P1647-N1647,"[h].mm"),""))</f>
        <v/>
      </c>
      <c r="W1647" s="118">
        <f>IF(AND(R1647="",S1647=""),"",R1647+S1647)</f>
        <v/>
      </c>
      <c r="X1647" s="116">
        <f>IF(O1647&lt;&gt;"",DATE(YEAR(O1647), MONTH(O1647), DAY(O1647)),"")</f>
        <v/>
      </c>
      <c r="Y1647" s="122" t="n"/>
      <c r="Z1647" s="123" t="n"/>
      <c r="AA1647" s="117">
        <f>IF(F1647="Re-assigned","NA",IF(W1647="","",IF(W1647&gt;=VLOOKUP(D1647,SLAMatrix,3,FALSE),"Yes",IF(W1647&lt;VLOOKUP(D1647,SLAMatrix,2,FALSE),"No","Internal"))))</f>
        <v/>
      </c>
      <c r="AB1647" s="123" t="n"/>
      <c r="AC1647" s="123" t="n"/>
      <c r="AD1647" s="119" t="n"/>
      <c r="AE1647" s="125" t="n"/>
      <c r="AF1647" s="124">
        <f>MONTH(O1647)</f>
        <v/>
      </c>
      <c r="AG1647" s="124">
        <f>VLOOKUP(IFERROR(MID(AE1647,1,(FIND(",",AE1647,1)-1)),AE1647),Facility_Region_Mapping,2,FALSE)</f>
        <v/>
      </c>
      <c r="AH1647" s="124" t="n"/>
      <c r="AI1647" s="124">
        <f>IF(C1647&lt;&gt;"",IF(M1647="ESM User",getInterfaceName($C1647),"NA"),"")</f>
        <v/>
      </c>
      <c r="AJ1647" s="116">
        <f>IF(Q1647&lt;&gt;"",DATE(YEAR(Q1647), MONTH(Q1647), DAY(Q1647)),"")</f>
        <v/>
      </c>
      <c r="AK1647" s="130">
        <f>IF(Q1647&lt;&gt;0,Q1647-N1647,TODAY()-N1647)</f>
        <v/>
      </c>
      <c r="AL1647" s="112">
        <f>IF(F1647="Re-assigned",0,IF(H1647="Closed",0,IF(H1647="Service Restored",0,IF(H1647="",0,1))))</f>
        <v/>
      </c>
      <c r="AM1647" s="124">
        <f>IF(AL1647=0,"",IF(AK1647&gt;20.99,"Aged","Non-Aged"))</f>
        <v/>
      </c>
      <c r="AN1647" s="112">
        <f>IF(Q1647&lt;&gt;"",MONTH(Q1647),"")</f>
        <v/>
      </c>
      <c r="AO1647" s="112">
        <f>IFERROR(VALUE(V1647),0)</f>
        <v/>
      </c>
    </row>
    <row customFormat="1" customHeight="1" ht="29.25" r="1648" s="112" spans="1:41">
      <c r="A1648" s="127" t="n"/>
      <c r="B1648" s="113" t="n"/>
      <c r="C1648" s="127" t="n"/>
      <c r="D1648" s="127" t="n"/>
      <c r="E1648" s="114">
        <f>IF(F1648 &lt;&gt; "",VLOOKUP(F1648,CategoryLookup,2,FALSE), "")</f>
        <v/>
      </c>
      <c r="F1648" s="126" t="n"/>
      <c r="G1648" s="127" t="n"/>
      <c r="H1648" s="127" t="n"/>
      <c r="I1648" s="127" t="n"/>
      <c r="J1648" s="127" t="n"/>
      <c r="K1648" s="127" t="n"/>
      <c r="L1648" s="127" t="n"/>
      <c r="M1648" s="127" t="n"/>
      <c r="N1648" s="120" t="n"/>
      <c r="O1648" s="120" t="n"/>
      <c r="P1648" s="120" t="n"/>
      <c r="Q1648" s="120" t="n"/>
      <c r="R1648" s="121" t="n"/>
      <c r="S1648" s="121" t="n"/>
      <c r="T1648" s="121" t="n"/>
      <c r="U1648" s="121" t="n"/>
      <c r="V1648" s="117">
        <f>IF(P1648="NA","NA",IF(P1648&lt;&gt;"",TEXT(P1648-N1648,"[h].mm"),""))</f>
        <v/>
      </c>
      <c r="W1648" s="118">
        <f>IF(AND(R1648="",S1648=""),"",R1648+S1648)</f>
        <v/>
      </c>
      <c r="X1648" s="116">
        <f>IF(O1648&lt;&gt;"",DATE(YEAR(O1648), MONTH(O1648), DAY(O1648)),"")</f>
        <v/>
      </c>
      <c r="Y1648" s="122" t="n"/>
      <c r="Z1648" s="123" t="n"/>
      <c r="AA1648" s="117">
        <f>IF(F1648="Re-assigned","NA",IF(W1648="","",IF(W1648&gt;=VLOOKUP(D1648,SLAMatrix,3,FALSE),"Yes",IF(W1648&lt;VLOOKUP(D1648,SLAMatrix,2,FALSE),"No","Internal"))))</f>
        <v/>
      </c>
      <c r="AB1648" s="123" t="n"/>
      <c r="AC1648" s="123" t="n"/>
      <c r="AD1648" s="119" t="n"/>
      <c r="AE1648" s="125" t="n"/>
      <c r="AF1648" s="124">
        <f>MONTH(O1648)</f>
        <v/>
      </c>
      <c r="AG1648" s="124">
        <f>VLOOKUP(IFERROR(MID(AE1648,1,(FIND(",",AE1648,1)-1)),AE1648),Facility_Region_Mapping,2,FALSE)</f>
        <v/>
      </c>
      <c r="AH1648" s="124" t="n"/>
      <c r="AI1648" s="124">
        <f>IF(C1648&lt;&gt;"",IF(M1648="ESM User",getInterfaceName($C1648),"NA"),"")</f>
        <v/>
      </c>
      <c r="AJ1648" s="116">
        <f>IF(Q1648&lt;&gt;"",DATE(YEAR(Q1648), MONTH(Q1648), DAY(Q1648)),"")</f>
        <v/>
      </c>
      <c r="AK1648" s="130">
        <f>IF(Q1648&lt;&gt;0,Q1648-N1648,TODAY()-N1648)</f>
        <v/>
      </c>
      <c r="AL1648" s="112">
        <f>IF(F1648="Re-assigned",0,IF(H1648="Closed",0,IF(H1648="Service Restored",0,IF(H1648="",0,1))))</f>
        <v/>
      </c>
      <c r="AM1648" s="124">
        <f>IF(AL1648=0,"",IF(AK1648&gt;20.99,"Aged","Non-Aged"))</f>
        <v/>
      </c>
      <c r="AN1648" s="112">
        <f>IF(Q1648&lt;&gt;"",MONTH(Q1648),"")</f>
        <v/>
      </c>
      <c r="AO1648" s="112">
        <f>IFERROR(VALUE(V1648),0)</f>
        <v/>
      </c>
    </row>
    <row customFormat="1" customHeight="1" ht="29.25" r="1649" s="112" spans="1:41">
      <c r="A1649" s="127" t="n"/>
      <c r="B1649" s="113" t="n"/>
      <c r="C1649" s="127" t="n"/>
      <c r="D1649" s="127" t="n"/>
      <c r="E1649" s="114">
        <f>IF(F1649 &lt;&gt; "",VLOOKUP(F1649,CategoryLookup,2,FALSE), "")</f>
        <v/>
      </c>
      <c r="F1649" s="126" t="n"/>
      <c r="G1649" s="127" t="n"/>
      <c r="H1649" s="127" t="n"/>
      <c r="I1649" s="127" t="n"/>
      <c r="J1649" s="127" t="n"/>
      <c r="K1649" s="127" t="n"/>
      <c r="L1649" s="127" t="n"/>
      <c r="M1649" s="127" t="n"/>
      <c r="N1649" s="120" t="n"/>
      <c r="O1649" s="120" t="n"/>
      <c r="P1649" s="120" t="n"/>
      <c r="Q1649" s="120" t="n"/>
      <c r="R1649" s="121" t="n"/>
      <c r="S1649" s="121" t="n"/>
      <c r="T1649" s="121" t="n"/>
      <c r="U1649" s="121" t="n"/>
      <c r="V1649" s="117">
        <f>IF(P1649="NA","NA",IF(P1649&lt;&gt;"",TEXT(P1649-N1649,"[h].mm"),""))</f>
        <v/>
      </c>
      <c r="W1649" s="118">
        <f>IF(AND(R1649="",S1649=""),"",R1649+S1649)</f>
        <v/>
      </c>
      <c r="X1649" s="116">
        <f>IF(O1649&lt;&gt;"",DATE(YEAR(O1649), MONTH(O1649), DAY(O1649)),"")</f>
        <v/>
      </c>
      <c r="Y1649" s="122" t="n"/>
      <c r="Z1649" s="123" t="n"/>
      <c r="AA1649" s="117">
        <f>IF(F1649="Re-assigned","NA",IF(W1649="","",IF(W1649&gt;=VLOOKUP(D1649,SLAMatrix,3,FALSE),"Yes",IF(W1649&lt;VLOOKUP(D1649,SLAMatrix,2,FALSE),"No","Internal"))))</f>
        <v/>
      </c>
      <c r="AB1649" s="123" t="n"/>
      <c r="AC1649" s="123" t="n"/>
      <c r="AD1649" s="119" t="n"/>
      <c r="AE1649" s="125" t="n"/>
      <c r="AF1649" s="124">
        <f>MONTH(O1649)</f>
        <v/>
      </c>
      <c r="AG1649" s="124">
        <f>VLOOKUP(IFERROR(MID(AE1649,1,(FIND(",",AE1649,1)-1)),AE1649),Facility_Region_Mapping,2,FALSE)</f>
        <v/>
      </c>
      <c r="AH1649" s="124" t="n"/>
      <c r="AI1649" s="124">
        <f>IF(C1649&lt;&gt;"",IF(M1649="ESM User",getInterfaceName($C1649),"NA"),"")</f>
        <v/>
      </c>
      <c r="AJ1649" s="116">
        <f>IF(Q1649&lt;&gt;"",DATE(YEAR(Q1649), MONTH(Q1649), DAY(Q1649)),"")</f>
        <v/>
      </c>
      <c r="AK1649" s="130">
        <f>IF(Q1649&lt;&gt;0,Q1649-N1649,TODAY()-N1649)</f>
        <v/>
      </c>
      <c r="AL1649" s="112">
        <f>IF(F1649="Re-assigned",0,IF(H1649="Closed",0,IF(H1649="Service Restored",0,IF(H1649="",0,1))))</f>
        <v/>
      </c>
      <c r="AM1649" s="124">
        <f>IF(AL1649=0,"",IF(AK1649&gt;20.99,"Aged","Non-Aged"))</f>
        <v/>
      </c>
      <c r="AN1649" s="112">
        <f>IF(Q1649&lt;&gt;"",MONTH(Q1649),"")</f>
        <v/>
      </c>
      <c r="AO1649" s="112">
        <f>IFERROR(VALUE(V1649),0)</f>
        <v/>
      </c>
    </row>
    <row customFormat="1" customHeight="1" ht="29.25" r="1650" s="112" spans="1:41">
      <c r="A1650" s="127" t="n"/>
      <c r="B1650" s="113" t="n"/>
      <c r="C1650" s="127" t="n"/>
      <c r="D1650" s="127" t="n"/>
      <c r="E1650" s="114">
        <f>IF(F1650 &lt;&gt; "",VLOOKUP(F1650,CategoryLookup,2,FALSE), "")</f>
        <v/>
      </c>
      <c r="F1650" s="126" t="n"/>
      <c r="G1650" s="127" t="n"/>
      <c r="H1650" s="127" t="n"/>
      <c r="I1650" s="127" t="n"/>
      <c r="J1650" s="127" t="n"/>
      <c r="K1650" s="127" t="n"/>
      <c r="L1650" s="127" t="n"/>
      <c r="M1650" s="127" t="n"/>
      <c r="N1650" s="120" t="n"/>
      <c r="O1650" s="120" t="n"/>
      <c r="P1650" s="120" t="n"/>
      <c r="Q1650" s="120" t="n"/>
      <c r="R1650" s="121" t="n"/>
      <c r="S1650" s="121" t="n"/>
      <c r="T1650" s="121" t="n"/>
      <c r="U1650" s="121" t="n"/>
      <c r="V1650" s="117">
        <f>IF(P1650="NA","NA",IF(P1650&lt;&gt;"",TEXT(P1650-N1650,"[h].mm"),""))</f>
        <v/>
      </c>
      <c r="W1650" s="118">
        <f>IF(AND(R1650="",S1650=""),"",R1650+S1650)</f>
        <v/>
      </c>
      <c r="X1650" s="116">
        <f>IF(O1650&lt;&gt;"",DATE(YEAR(O1650), MONTH(O1650), DAY(O1650)),"")</f>
        <v/>
      </c>
      <c r="Y1650" s="122" t="n"/>
      <c r="Z1650" s="123" t="n"/>
      <c r="AA1650" s="117">
        <f>IF(F1650="Re-assigned","NA",IF(W1650="","",IF(W1650&gt;=VLOOKUP(D1650,SLAMatrix,3,FALSE),"Yes",IF(W1650&lt;VLOOKUP(D1650,SLAMatrix,2,FALSE),"No","Internal"))))</f>
        <v/>
      </c>
      <c r="AB1650" s="123" t="n"/>
      <c r="AC1650" s="123" t="n"/>
      <c r="AD1650" s="119" t="n"/>
      <c r="AE1650" s="125" t="n"/>
      <c r="AF1650" s="124">
        <f>MONTH(O1650)</f>
        <v/>
      </c>
      <c r="AG1650" s="124">
        <f>VLOOKUP(IFERROR(MID(AE1650,1,(FIND(",",AE1650,1)-1)),AE1650),Facility_Region_Mapping,2,FALSE)</f>
        <v/>
      </c>
      <c r="AH1650" s="124" t="n"/>
      <c r="AI1650" s="124">
        <f>IF(C1650&lt;&gt;"",IF(M1650="ESM User",getInterfaceName($C1650),"NA"),"")</f>
        <v/>
      </c>
      <c r="AJ1650" s="116">
        <f>IF(Q1650&lt;&gt;"",DATE(YEAR(Q1650), MONTH(Q1650), DAY(Q1650)),"")</f>
        <v/>
      </c>
      <c r="AK1650" s="130">
        <f>IF(Q1650&lt;&gt;0,Q1650-N1650,TODAY()-N1650)</f>
        <v/>
      </c>
      <c r="AL1650" s="112">
        <f>IF(F1650="Re-assigned",0,IF(H1650="Closed",0,IF(H1650="Service Restored",0,IF(H1650="",0,1))))</f>
        <v/>
      </c>
      <c r="AM1650" s="124">
        <f>IF(AL1650=0,"",IF(AK1650&gt;20.99,"Aged","Non-Aged"))</f>
        <v/>
      </c>
      <c r="AN1650" s="112">
        <f>IF(Q1650&lt;&gt;"",MONTH(Q1650),"")</f>
        <v/>
      </c>
      <c r="AO1650" s="112">
        <f>IFERROR(VALUE(V1650),0)</f>
        <v/>
      </c>
    </row>
    <row customFormat="1" customHeight="1" ht="29.25" r="1651" s="112" spans="1:41">
      <c r="A1651" s="127" t="n"/>
      <c r="B1651" s="113" t="n"/>
      <c r="C1651" s="127" t="n"/>
      <c r="D1651" s="127" t="n"/>
      <c r="E1651" s="114">
        <f>IF(F1651 &lt;&gt; "",VLOOKUP(F1651,CategoryLookup,2,FALSE), "")</f>
        <v/>
      </c>
      <c r="F1651" s="126" t="n"/>
      <c r="G1651" s="127" t="n"/>
      <c r="H1651" s="127" t="n"/>
      <c r="I1651" s="127" t="n"/>
      <c r="J1651" s="127" t="n"/>
      <c r="K1651" s="127" t="n"/>
      <c r="L1651" s="127" t="n"/>
      <c r="M1651" s="127" t="n"/>
      <c r="N1651" s="120" t="n"/>
      <c r="O1651" s="120" t="n"/>
      <c r="P1651" s="120" t="n"/>
      <c r="Q1651" s="120" t="n"/>
      <c r="R1651" s="121" t="n"/>
      <c r="S1651" s="121" t="n"/>
      <c r="T1651" s="121" t="n"/>
      <c r="U1651" s="121" t="n"/>
      <c r="V1651" s="117">
        <f>IF(P1651="NA","NA",IF(P1651&lt;&gt;"",TEXT(P1651-N1651,"[h].mm"),""))</f>
        <v/>
      </c>
      <c r="W1651" s="118">
        <f>IF(AND(R1651="",S1651=""),"",R1651+S1651)</f>
        <v/>
      </c>
      <c r="X1651" s="116">
        <f>IF(O1651&lt;&gt;"",DATE(YEAR(O1651), MONTH(O1651), DAY(O1651)),"")</f>
        <v/>
      </c>
      <c r="Y1651" s="122" t="n"/>
      <c r="Z1651" s="123" t="n"/>
      <c r="AA1651" s="117">
        <f>IF(F1651="Re-assigned","NA",IF(W1651="","",IF(W1651&gt;=VLOOKUP(D1651,SLAMatrix,3,FALSE),"Yes",IF(W1651&lt;VLOOKUP(D1651,SLAMatrix,2,FALSE),"No","Internal"))))</f>
        <v/>
      </c>
      <c r="AB1651" s="123" t="n"/>
      <c r="AC1651" s="123" t="n"/>
      <c r="AD1651" s="119" t="n"/>
      <c r="AE1651" s="125" t="n"/>
      <c r="AF1651" s="124">
        <f>MONTH(O1651)</f>
        <v/>
      </c>
      <c r="AG1651" s="124">
        <f>VLOOKUP(IFERROR(MID(AE1651,1,(FIND(",",AE1651,1)-1)),AE1651),Facility_Region_Mapping,2,FALSE)</f>
        <v/>
      </c>
      <c r="AH1651" s="124" t="n"/>
      <c r="AI1651" s="124">
        <f>IF(C1651&lt;&gt;"",IF(M1651="ESM User",getInterfaceName($C1651),"NA"),"")</f>
        <v/>
      </c>
      <c r="AJ1651" s="116">
        <f>IF(Q1651&lt;&gt;"",DATE(YEAR(Q1651), MONTH(Q1651), DAY(Q1651)),"")</f>
        <v/>
      </c>
      <c r="AK1651" s="130">
        <f>IF(Q1651&lt;&gt;0,Q1651-N1651,TODAY()-N1651)</f>
        <v/>
      </c>
      <c r="AL1651" s="112">
        <f>IF(F1651="Re-assigned",0,IF(H1651="Closed",0,IF(H1651="Service Restored",0,IF(H1651="",0,1))))</f>
        <v/>
      </c>
      <c r="AM1651" s="124">
        <f>IF(AL1651=0,"",IF(AK1651&gt;20.99,"Aged","Non-Aged"))</f>
        <v/>
      </c>
      <c r="AN1651" s="112">
        <f>IF(Q1651&lt;&gt;"",MONTH(Q1651),"")</f>
        <v/>
      </c>
      <c r="AO1651" s="112">
        <f>IFERROR(VALUE(V1651),0)</f>
        <v/>
      </c>
    </row>
    <row customFormat="1" customHeight="1" ht="29.25" r="1652" s="112" spans="1:41">
      <c r="A1652" s="127" t="n"/>
      <c r="B1652" s="113" t="n"/>
      <c r="C1652" s="127" t="n"/>
      <c r="D1652" s="127" t="n"/>
      <c r="E1652" s="114">
        <f>IF(F1652 &lt;&gt; "",VLOOKUP(F1652,CategoryLookup,2,FALSE), "")</f>
        <v/>
      </c>
      <c r="F1652" s="126" t="n"/>
      <c r="G1652" s="127" t="n"/>
      <c r="H1652" s="127" t="n"/>
      <c r="I1652" s="127" t="n"/>
      <c r="J1652" s="127" t="n"/>
      <c r="K1652" s="127" t="n"/>
      <c r="L1652" s="127" t="n"/>
      <c r="M1652" s="127" t="n"/>
      <c r="N1652" s="120" t="n"/>
      <c r="O1652" s="120" t="n"/>
      <c r="P1652" s="120" t="n"/>
      <c r="Q1652" s="120" t="n"/>
      <c r="R1652" s="121" t="n"/>
      <c r="S1652" s="121" t="n"/>
      <c r="T1652" s="121" t="n"/>
      <c r="U1652" s="121" t="n"/>
      <c r="V1652" s="117">
        <f>IF(P1652="NA","NA",IF(P1652&lt;&gt;"",TEXT(P1652-N1652,"[h].mm"),""))</f>
        <v/>
      </c>
      <c r="W1652" s="118">
        <f>IF(AND(R1652="",S1652=""),"",R1652+S1652)</f>
        <v/>
      </c>
      <c r="X1652" s="116">
        <f>IF(O1652&lt;&gt;"",DATE(YEAR(O1652), MONTH(O1652), DAY(O1652)),"")</f>
        <v/>
      </c>
      <c r="Y1652" s="122" t="n"/>
      <c r="Z1652" s="123" t="n"/>
      <c r="AA1652" s="117">
        <f>IF(F1652="Re-assigned","NA",IF(W1652="","",IF(W1652&gt;=VLOOKUP(D1652,SLAMatrix,3,FALSE),"Yes",IF(W1652&lt;VLOOKUP(D1652,SLAMatrix,2,FALSE),"No","Internal"))))</f>
        <v/>
      </c>
      <c r="AB1652" s="123" t="n"/>
      <c r="AC1652" s="123" t="n"/>
      <c r="AD1652" s="119" t="n"/>
      <c r="AE1652" s="125" t="n"/>
      <c r="AF1652" s="124">
        <f>MONTH(O1652)</f>
        <v/>
      </c>
      <c r="AG1652" s="124">
        <f>VLOOKUP(IFERROR(MID(AE1652,1,(FIND(",",AE1652,1)-1)),AE1652),Facility_Region_Mapping,2,FALSE)</f>
        <v/>
      </c>
      <c r="AH1652" s="124" t="n"/>
      <c r="AI1652" s="124">
        <f>IF(C1652&lt;&gt;"",IF(M1652="ESM User",getInterfaceName($C1652),"NA"),"")</f>
        <v/>
      </c>
      <c r="AJ1652" s="116">
        <f>IF(Q1652&lt;&gt;"",DATE(YEAR(Q1652), MONTH(Q1652), DAY(Q1652)),"")</f>
        <v/>
      </c>
      <c r="AK1652" s="130">
        <f>IF(Q1652&lt;&gt;0,Q1652-N1652,TODAY()-N1652)</f>
        <v/>
      </c>
      <c r="AL1652" s="112">
        <f>IF(F1652="Re-assigned",0,IF(H1652="Closed",0,IF(H1652="Service Restored",0,IF(H1652="",0,1))))</f>
        <v/>
      </c>
      <c r="AM1652" s="124">
        <f>IF(AL1652=0,"",IF(AK1652&gt;20.99,"Aged","Non-Aged"))</f>
        <v/>
      </c>
      <c r="AN1652" s="112">
        <f>IF(Q1652&lt;&gt;"",MONTH(Q1652),"")</f>
        <v/>
      </c>
      <c r="AO1652" s="112">
        <f>IFERROR(VALUE(V1652),0)</f>
        <v/>
      </c>
    </row>
    <row customFormat="1" customHeight="1" ht="29.25" r="1653" s="112" spans="1:41">
      <c r="A1653" s="127" t="n"/>
      <c r="B1653" s="113" t="n"/>
      <c r="C1653" s="127" t="n"/>
      <c r="D1653" s="127" t="n"/>
      <c r="E1653" s="114">
        <f>IF(F1653 &lt;&gt; "",VLOOKUP(F1653,CategoryLookup,2,FALSE), "")</f>
        <v/>
      </c>
      <c r="F1653" s="126" t="n"/>
      <c r="G1653" s="127" t="n"/>
      <c r="H1653" s="127" t="n"/>
      <c r="I1653" s="127" t="n"/>
      <c r="J1653" s="127" t="n"/>
      <c r="K1653" s="127" t="n"/>
      <c r="L1653" s="127" t="n"/>
      <c r="M1653" s="127" t="n"/>
      <c r="N1653" s="120" t="n"/>
      <c r="O1653" s="120" t="n"/>
      <c r="P1653" s="120" t="n"/>
      <c r="Q1653" s="120" t="n"/>
      <c r="R1653" s="121" t="n"/>
      <c r="S1653" s="121" t="n"/>
      <c r="T1653" s="121" t="n"/>
      <c r="U1653" s="121" t="n"/>
      <c r="V1653" s="117">
        <f>IF(P1653="NA","NA",IF(P1653&lt;&gt;"",TEXT(P1653-N1653,"[h].mm"),""))</f>
        <v/>
      </c>
      <c r="W1653" s="118">
        <f>IF(AND(R1653="",S1653=""),"",R1653+S1653)</f>
        <v/>
      </c>
      <c r="X1653" s="116">
        <f>IF(O1653&lt;&gt;"",DATE(YEAR(O1653), MONTH(O1653), DAY(O1653)),"")</f>
        <v/>
      </c>
      <c r="Y1653" s="122" t="n"/>
      <c r="Z1653" s="123" t="n"/>
      <c r="AA1653" s="117">
        <f>IF(F1653="Re-assigned","NA",IF(W1653="","",IF(W1653&gt;=VLOOKUP(D1653,SLAMatrix,3,FALSE),"Yes",IF(W1653&lt;VLOOKUP(D1653,SLAMatrix,2,FALSE),"No","Internal"))))</f>
        <v/>
      </c>
      <c r="AB1653" s="123" t="n"/>
      <c r="AC1653" s="123" t="n"/>
      <c r="AD1653" s="119" t="n"/>
      <c r="AE1653" s="125" t="n"/>
      <c r="AF1653" s="124">
        <f>MONTH(O1653)</f>
        <v/>
      </c>
      <c r="AG1653" s="124">
        <f>VLOOKUP(IFERROR(MID(AE1653,1,(FIND(",",AE1653,1)-1)),AE1653),Facility_Region_Mapping,2,FALSE)</f>
        <v/>
      </c>
      <c r="AH1653" s="124" t="n"/>
      <c r="AI1653" s="124">
        <f>IF(C1653&lt;&gt;"",IF(M1653="ESM User",getInterfaceName($C1653),"NA"),"")</f>
        <v/>
      </c>
      <c r="AJ1653" s="116">
        <f>IF(Q1653&lt;&gt;"",DATE(YEAR(Q1653), MONTH(Q1653), DAY(Q1653)),"")</f>
        <v/>
      </c>
      <c r="AK1653" s="130">
        <f>IF(Q1653&lt;&gt;0,Q1653-N1653,TODAY()-N1653)</f>
        <v/>
      </c>
      <c r="AL1653" s="112">
        <f>IF(F1653="Re-assigned",0,IF(H1653="Closed",0,IF(H1653="Service Restored",0,IF(H1653="",0,1))))</f>
        <v/>
      </c>
      <c r="AM1653" s="124">
        <f>IF(AL1653=0,"",IF(AK1653&gt;20.99,"Aged","Non-Aged"))</f>
        <v/>
      </c>
      <c r="AN1653" s="112">
        <f>IF(Q1653&lt;&gt;"",MONTH(Q1653),"")</f>
        <v/>
      </c>
      <c r="AO1653" s="112">
        <f>IFERROR(VALUE(V1653),0)</f>
        <v/>
      </c>
    </row>
    <row customFormat="1" customHeight="1" ht="29.25" r="1654" s="112" spans="1:41">
      <c r="A1654" s="127" t="n"/>
      <c r="B1654" s="113" t="n"/>
      <c r="C1654" s="127" t="n"/>
      <c r="D1654" s="127" t="n"/>
      <c r="E1654" s="114">
        <f>IF(F1654 &lt;&gt; "",VLOOKUP(F1654,CategoryLookup,2,FALSE), "")</f>
        <v/>
      </c>
      <c r="F1654" s="126" t="n"/>
      <c r="G1654" s="127" t="n"/>
      <c r="H1654" s="127" t="n"/>
      <c r="I1654" s="127" t="n"/>
      <c r="J1654" s="127" t="n"/>
      <c r="K1654" s="127" t="n"/>
      <c r="L1654" s="127" t="n"/>
      <c r="M1654" s="127" t="n"/>
      <c r="N1654" s="120" t="n"/>
      <c r="O1654" s="120" t="n"/>
      <c r="P1654" s="120" t="n"/>
      <c r="Q1654" s="120" t="n"/>
      <c r="R1654" s="121" t="n"/>
      <c r="S1654" s="121" t="n"/>
      <c r="T1654" s="121" t="n"/>
      <c r="U1654" s="121" t="n"/>
      <c r="V1654" s="117">
        <f>IF(P1654="NA","NA",IF(P1654&lt;&gt;"",TEXT(P1654-N1654,"[h].mm"),""))</f>
        <v/>
      </c>
      <c r="W1654" s="118">
        <f>IF(AND(R1654="",S1654=""),"",R1654+S1654)</f>
        <v/>
      </c>
      <c r="X1654" s="116">
        <f>IF(O1654&lt;&gt;"",DATE(YEAR(O1654), MONTH(O1654), DAY(O1654)),"")</f>
        <v/>
      </c>
      <c r="Y1654" s="122" t="n"/>
      <c r="Z1654" s="123" t="n"/>
      <c r="AA1654" s="117">
        <f>IF(F1654="Re-assigned","NA",IF(W1654="","",IF(W1654&gt;=VLOOKUP(D1654,SLAMatrix,3,FALSE),"Yes",IF(W1654&lt;VLOOKUP(D1654,SLAMatrix,2,FALSE),"No","Internal"))))</f>
        <v/>
      </c>
      <c r="AB1654" s="123" t="n"/>
      <c r="AC1654" s="123" t="n"/>
      <c r="AD1654" s="119" t="n"/>
      <c r="AE1654" s="125" t="n"/>
      <c r="AF1654" s="124">
        <f>MONTH(O1654)</f>
        <v/>
      </c>
      <c r="AG1654" s="124">
        <f>VLOOKUP(IFERROR(MID(AE1654,1,(FIND(",",AE1654,1)-1)),AE1654),Facility_Region_Mapping,2,FALSE)</f>
        <v/>
      </c>
      <c r="AH1654" s="124" t="n"/>
      <c r="AI1654" s="124">
        <f>IF(C1654&lt;&gt;"",IF(M1654="ESM User",getInterfaceName($C1654),"NA"),"")</f>
        <v/>
      </c>
      <c r="AJ1654" s="116">
        <f>IF(Q1654&lt;&gt;"",DATE(YEAR(Q1654), MONTH(Q1654), DAY(Q1654)),"")</f>
        <v/>
      </c>
      <c r="AK1654" s="130">
        <f>IF(Q1654&lt;&gt;0,Q1654-N1654,TODAY()-N1654)</f>
        <v/>
      </c>
      <c r="AL1654" s="112">
        <f>IF(F1654="Re-assigned",0,IF(H1654="Closed",0,IF(H1654="Service Restored",0,IF(H1654="",0,1))))</f>
        <v/>
      </c>
      <c r="AM1654" s="124">
        <f>IF(AL1654=0,"",IF(AK1654&gt;20.99,"Aged","Non-Aged"))</f>
        <v/>
      </c>
      <c r="AN1654" s="112">
        <f>IF(Q1654&lt;&gt;"",MONTH(Q1654),"")</f>
        <v/>
      </c>
      <c r="AO1654" s="112">
        <f>IFERROR(VALUE(V1654),0)</f>
        <v/>
      </c>
    </row>
    <row customFormat="1" customHeight="1" ht="29.25" r="1655" s="112" spans="1:41">
      <c r="A1655" s="127" t="n"/>
      <c r="B1655" s="113" t="n"/>
      <c r="C1655" s="127" t="n"/>
      <c r="D1655" s="127" t="n"/>
      <c r="E1655" s="114">
        <f>IF(F1655 &lt;&gt; "",VLOOKUP(F1655,CategoryLookup,2,FALSE), "")</f>
        <v/>
      </c>
      <c r="F1655" s="126" t="n"/>
      <c r="G1655" s="127" t="n"/>
      <c r="H1655" s="127" t="n"/>
      <c r="I1655" s="127" t="n"/>
      <c r="J1655" s="127" t="n"/>
      <c r="K1655" s="127" t="n"/>
      <c r="L1655" s="127" t="n"/>
      <c r="M1655" s="127" t="n"/>
      <c r="N1655" s="120" t="n"/>
      <c r="O1655" s="120" t="n"/>
      <c r="P1655" s="120" t="n"/>
      <c r="Q1655" s="120" t="n"/>
      <c r="R1655" s="121" t="n"/>
      <c r="S1655" s="121" t="n"/>
      <c r="T1655" s="121" t="n"/>
      <c r="U1655" s="121" t="n"/>
      <c r="V1655" s="117">
        <f>IF(P1655="NA","NA",IF(P1655&lt;&gt;"",TEXT(P1655-N1655,"[h].mm"),""))</f>
        <v/>
      </c>
      <c r="W1655" s="118">
        <f>IF(AND(R1655="",S1655=""),"",R1655+S1655)</f>
        <v/>
      </c>
      <c r="X1655" s="116">
        <f>IF(O1655&lt;&gt;"",DATE(YEAR(O1655), MONTH(O1655), DAY(O1655)),"")</f>
        <v/>
      </c>
      <c r="Y1655" s="122" t="n"/>
      <c r="Z1655" s="123" t="n"/>
      <c r="AA1655" s="117">
        <f>IF(F1655="Re-assigned","NA",IF(W1655="","",IF(W1655&gt;=VLOOKUP(D1655,SLAMatrix,3,FALSE),"Yes",IF(W1655&lt;VLOOKUP(D1655,SLAMatrix,2,FALSE),"No","Internal"))))</f>
        <v/>
      </c>
      <c r="AB1655" s="123" t="n"/>
      <c r="AC1655" s="123" t="n"/>
      <c r="AD1655" s="119" t="n"/>
      <c r="AE1655" s="125" t="n"/>
      <c r="AF1655" s="124">
        <f>MONTH(O1655)</f>
        <v/>
      </c>
      <c r="AG1655" s="124">
        <f>VLOOKUP(IFERROR(MID(AE1655,1,(FIND(",",AE1655,1)-1)),AE1655),Facility_Region_Mapping,2,FALSE)</f>
        <v/>
      </c>
      <c r="AH1655" s="124" t="n"/>
      <c r="AI1655" s="124">
        <f>IF(C1655&lt;&gt;"",IF(M1655="ESM User",getInterfaceName($C1655),"NA"),"")</f>
        <v/>
      </c>
      <c r="AJ1655" s="116">
        <f>IF(Q1655&lt;&gt;"",DATE(YEAR(Q1655), MONTH(Q1655), DAY(Q1655)),"")</f>
        <v/>
      </c>
      <c r="AK1655" s="130">
        <f>IF(Q1655&lt;&gt;0,Q1655-N1655,TODAY()-N1655)</f>
        <v/>
      </c>
      <c r="AL1655" s="112">
        <f>IF(F1655="Re-assigned",0,IF(H1655="Closed",0,IF(H1655="Service Restored",0,IF(H1655="",0,1))))</f>
        <v/>
      </c>
      <c r="AM1655" s="124">
        <f>IF(AL1655=0,"",IF(AK1655&gt;20.99,"Aged","Non-Aged"))</f>
        <v/>
      </c>
      <c r="AN1655" s="112">
        <f>IF(Q1655&lt;&gt;"",MONTH(Q1655),"")</f>
        <v/>
      </c>
      <c r="AO1655" s="112">
        <f>IFERROR(VALUE(V1655),0)</f>
        <v/>
      </c>
    </row>
    <row customFormat="1" customHeight="1" ht="29.25" r="1656" s="112" spans="1:41">
      <c r="A1656" s="127" t="n"/>
      <c r="B1656" s="113" t="n"/>
      <c r="C1656" s="127" t="n"/>
      <c r="D1656" s="127" t="n"/>
      <c r="E1656" s="114">
        <f>IF(F1656 &lt;&gt; "",VLOOKUP(F1656,CategoryLookup,2,FALSE), "")</f>
        <v/>
      </c>
      <c r="F1656" s="126" t="n"/>
      <c r="G1656" s="127" t="n"/>
      <c r="H1656" s="127" t="n"/>
      <c r="I1656" s="127" t="n"/>
      <c r="J1656" s="127" t="n"/>
      <c r="K1656" s="127" t="n"/>
      <c r="L1656" s="127" t="n"/>
      <c r="M1656" s="127" t="n"/>
      <c r="N1656" s="120" t="n"/>
      <c r="O1656" s="120" t="n"/>
      <c r="P1656" s="120" t="n"/>
      <c r="Q1656" s="120" t="n"/>
      <c r="R1656" s="121" t="n"/>
      <c r="S1656" s="121" t="n"/>
      <c r="T1656" s="121" t="n"/>
      <c r="U1656" s="121" t="n"/>
      <c r="V1656" s="117">
        <f>IF(P1656="NA","NA",IF(P1656&lt;&gt;"",TEXT(P1656-N1656,"[h].mm"),""))</f>
        <v/>
      </c>
      <c r="W1656" s="118">
        <f>IF(AND(R1656="",S1656=""),"",R1656+S1656)</f>
        <v/>
      </c>
      <c r="X1656" s="116">
        <f>IF(O1656&lt;&gt;"",DATE(YEAR(O1656), MONTH(O1656), DAY(O1656)),"")</f>
        <v/>
      </c>
      <c r="Y1656" s="122" t="n"/>
      <c r="Z1656" s="123" t="n"/>
      <c r="AA1656" s="117">
        <f>IF(F1656="Re-assigned","NA",IF(W1656="","",IF(W1656&gt;=VLOOKUP(D1656,SLAMatrix,3,FALSE),"Yes",IF(W1656&lt;VLOOKUP(D1656,SLAMatrix,2,FALSE),"No","Internal"))))</f>
        <v/>
      </c>
      <c r="AB1656" s="123" t="n"/>
      <c r="AC1656" s="123" t="n"/>
      <c r="AD1656" s="119" t="n"/>
      <c r="AE1656" s="125" t="n"/>
      <c r="AF1656" s="124">
        <f>MONTH(O1656)</f>
        <v/>
      </c>
      <c r="AG1656" s="124">
        <f>VLOOKUP(IFERROR(MID(AE1656,1,(FIND(",",AE1656,1)-1)),AE1656),Facility_Region_Mapping,2,FALSE)</f>
        <v/>
      </c>
      <c r="AH1656" s="124" t="n"/>
      <c r="AI1656" s="124">
        <f>IF(C1656&lt;&gt;"",IF(M1656="ESM User",getInterfaceName($C1656),"NA"),"")</f>
        <v/>
      </c>
      <c r="AJ1656" s="116">
        <f>IF(Q1656&lt;&gt;"",DATE(YEAR(Q1656), MONTH(Q1656), DAY(Q1656)),"")</f>
        <v/>
      </c>
      <c r="AK1656" s="130">
        <f>IF(Q1656&lt;&gt;0,Q1656-N1656,TODAY()-N1656)</f>
        <v/>
      </c>
      <c r="AL1656" s="112">
        <f>IF(F1656="Re-assigned",0,IF(H1656="Closed",0,IF(H1656="Service Restored",0,IF(H1656="",0,1))))</f>
        <v/>
      </c>
      <c r="AM1656" s="124">
        <f>IF(AL1656=0,"",IF(AK1656&gt;20.99,"Aged","Non-Aged"))</f>
        <v/>
      </c>
      <c r="AN1656" s="112">
        <f>IF(Q1656&lt;&gt;"",MONTH(Q1656),"")</f>
        <v/>
      </c>
      <c r="AO1656" s="112">
        <f>IFERROR(VALUE(V1656),0)</f>
        <v/>
      </c>
    </row>
    <row customFormat="1" customHeight="1" ht="29.25" r="1657" s="112" spans="1:41">
      <c r="A1657" s="127" t="n"/>
      <c r="B1657" s="113" t="n"/>
      <c r="C1657" s="127" t="n"/>
      <c r="D1657" s="127" t="n"/>
      <c r="E1657" s="114">
        <f>IF(F1657 &lt;&gt; "",VLOOKUP(F1657,CategoryLookup,2,FALSE), "")</f>
        <v/>
      </c>
      <c r="F1657" s="126" t="n"/>
      <c r="G1657" s="127" t="n"/>
      <c r="H1657" s="127" t="n"/>
      <c r="I1657" s="127" t="n"/>
      <c r="J1657" s="127" t="n"/>
      <c r="K1657" s="127" t="n"/>
      <c r="L1657" s="127" t="n"/>
      <c r="M1657" s="127" t="n"/>
      <c r="N1657" s="120" t="n"/>
      <c r="O1657" s="120" t="n"/>
      <c r="P1657" s="120" t="n"/>
      <c r="Q1657" s="120" t="n"/>
      <c r="R1657" s="121" t="n"/>
      <c r="S1657" s="121" t="n"/>
      <c r="T1657" s="121" t="n"/>
      <c r="U1657" s="121" t="n"/>
      <c r="V1657" s="117">
        <f>IF(P1657="NA","NA",IF(P1657&lt;&gt;"",TEXT(P1657-N1657,"[h].mm"),""))</f>
        <v/>
      </c>
      <c r="W1657" s="118">
        <f>IF(AND(R1657="",S1657=""),"",R1657+S1657)</f>
        <v/>
      </c>
      <c r="X1657" s="116">
        <f>IF(O1657&lt;&gt;"",DATE(YEAR(O1657), MONTH(O1657), DAY(O1657)),"")</f>
        <v/>
      </c>
      <c r="Y1657" s="122" t="n"/>
      <c r="Z1657" s="123" t="n"/>
      <c r="AA1657" s="117">
        <f>IF(F1657="Re-assigned","NA",IF(W1657="","",IF(W1657&gt;=VLOOKUP(D1657,SLAMatrix,3,FALSE),"Yes",IF(W1657&lt;VLOOKUP(D1657,SLAMatrix,2,FALSE),"No","Internal"))))</f>
        <v/>
      </c>
      <c r="AB1657" s="123" t="n"/>
      <c r="AC1657" s="123" t="n"/>
      <c r="AD1657" s="119" t="n"/>
      <c r="AE1657" s="125" t="n"/>
      <c r="AF1657" s="124">
        <f>MONTH(O1657)</f>
        <v/>
      </c>
      <c r="AG1657" s="124">
        <f>VLOOKUP(IFERROR(MID(AE1657,1,(FIND(",",AE1657,1)-1)),AE1657),Facility_Region_Mapping,2,FALSE)</f>
        <v/>
      </c>
      <c r="AH1657" s="124" t="n"/>
      <c r="AI1657" s="124">
        <f>IF(C1657&lt;&gt;"",IF(M1657="ESM User",getInterfaceName($C1657),"NA"),"")</f>
        <v/>
      </c>
      <c r="AJ1657" s="116">
        <f>IF(Q1657&lt;&gt;"",DATE(YEAR(Q1657), MONTH(Q1657), DAY(Q1657)),"")</f>
        <v/>
      </c>
      <c r="AK1657" s="130">
        <f>IF(Q1657&lt;&gt;0,Q1657-N1657,TODAY()-N1657)</f>
        <v/>
      </c>
      <c r="AL1657" s="112">
        <f>IF(F1657="Re-assigned",0,IF(H1657="Closed",0,IF(H1657="Service Restored",0,IF(H1657="",0,1))))</f>
        <v/>
      </c>
      <c r="AM1657" s="124">
        <f>IF(AL1657=0,"",IF(AK1657&gt;20.99,"Aged","Non-Aged"))</f>
        <v/>
      </c>
      <c r="AN1657" s="112">
        <f>IF(Q1657&lt;&gt;"",MONTH(Q1657),"")</f>
        <v/>
      </c>
      <c r="AO1657" s="112">
        <f>IFERROR(VALUE(V1657),0)</f>
        <v/>
      </c>
    </row>
    <row customFormat="1" customHeight="1" ht="29.25" r="1658" s="112" spans="1:41">
      <c r="A1658" s="127" t="n"/>
      <c r="B1658" s="113" t="n"/>
      <c r="C1658" s="127" t="n"/>
      <c r="D1658" s="127" t="n"/>
      <c r="E1658" s="114">
        <f>IF(F1658 &lt;&gt; "",VLOOKUP(F1658,CategoryLookup,2,FALSE), "")</f>
        <v/>
      </c>
      <c r="F1658" s="126" t="n"/>
      <c r="G1658" s="127" t="n"/>
      <c r="H1658" s="127" t="n"/>
      <c r="I1658" s="127" t="n"/>
      <c r="J1658" s="127" t="n"/>
      <c r="K1658" s="127" t="n"/>
      <c r="L1658" s="127" t="n"/>
      <c r="M1658" s="127" t="n"/>
      <c r="N1658" s="120" t="n"/>
      <c r="O1658" s="120" t="n"/>
      <c r="P1658" s="120" t="n"/>
      <c r="Q1658" s="120" t="n"/>
      <c r="R1658" s="121" t="n"/>
      <c r="S1658" s="121" t="n"/>
      <c r="T1658" s="121" t="n"/>
      <c r="U1658" s="121" t="n"/>
      <c r="V1658" s="117">
        <f>IF(P1658="NA","NA",IF(P1658&lt;&gt;"",TEXT(P1658-N1658,"[h].mm"),""))</f>
        <v/>
      </c>
      <c r="W1658" s="118">
        <f>IF(AND(R1658="",S1658=""),"",R1658+S1658)</f>
        <v/>
      </c>
      <c r="X1658" s="116">
        <f>IF(O1658&lt;&gt;"",DATE(YEAR(O1658), MONTH(O1658), DAY(O1658)),"")</f>
        <v/>
      </c>
      <c r="Y1658" s="122" t="n"/>
      <c r="Z1658" s="123" t="n"/>
      <c r="AA1658" s="117">
        <f>IF(F1658="Re-assigned","NA",IF(W1658="","",IF(W1658&gt;=VLOOKUP(D1658,SLAMatrix,3,FALSE),"Yes",IF(W1658&lt;VLOOKUP(D1658,SLAMatrix,2,FALSE),"No","Internal"))))</f>
        <v/>
      </c>
      <c r="AB1658" s="123" t="n"/>
      <c r="AC1658" s="123" t="n"/>
      <c r="AD1658" s="119" t="n"/>
      <c r="AE1658" s="125" t="n"/>
      <c r="AF1658" s="124">
        <f>MONTH(O1658)</f>
        <v/>
      </c>
      <c r="AG1658" s="124">
        <f>VLOOKUP(IFERROR(MID(AE1658,1,(FIND(",",AE1658,1)-1)),AE1658),Facility_Region_Mapping,2,FALSE)</f>
        <v/>
      </c>
      <c r="AH1658" s="124" t="n"/>
      <c r="AI1658" s="124">
        <f>IF(C1658&lt;&gt;"",IF(M1658="ESM User",getInterfaceName($C1658),"NA"),"")</f>
        <v/>
      </c>
      <c r="AJ1658" s="116">
        <f>IF(Q1658&lt;&gt;"",DATE(YEAR(Q1658), MONTH(Q1658), DAY(Q1658)),"")</f>
        <v/>
      </c>
      <c r="AK1658" s="130">
        <f>IF(Q1658&lt;&gt;0,Q1658-N1658,TODAY()-N1658)</f>
        <v/>
      </c>
      <c r="AL1658" s="112">
        <f>IF(F1658="Re-assigned",0,IF(H1658="Closed",0,IF(H1658="Service Restored",0,IF(H1658="",0,1))))</f>
        <v/>
      </c>
      <c r="AM1658" s="124">
        <f>IF(AL1658=0,"",IF(AK1658&gt;20.99,"Aged","Non-Aged"))</f>
        <v/>
      </c>
      <c r="AN1658" s="112">
        <f>IF(Q1658&lt;&gt;"",MONTH(Q1658),"")</f>
        <v/>
      </c>
      <c r="AO1658" s="112">
        <f>IFERROR(VALUE(V1658),0)</f>
        <v/>
      </c>
    </row>
    <row customFormat="1" customHeight="1" ht="29.25" r="1659" s="112" spans="1:41">
      <c r="A1659" s="127" t="n"/>
      <c r="B1659" s="113" t="n"/>
      <c r="C1659" s="127" t="n"/>
      <c r="D1659" s="127" t="n"/>
      <c r="E1659" s="114">
        <f>IF(F1659 &lt;&gt; "",VLOOKUP(F1659,CategoryLookup,2,FALSE), "")</f>
        <v/>
      </c>
      <c r="F1659" s="126" t="n"/>
      <c r="G1659" s="127" t="n"/>
      <c r="H1659" s="127" t="n"/>
      <c r="I1659" s="127" t="n"/>
      <c r="J1659" s="127" t="n"/>
      <c r="K1659" s="127" t="n"/>
      <c r="L1659" s="127" t="n"/>
      <c r="M1659" s="127" t="n"/>
      <c r="N1659" s="120" t="n"/>
      <c r="O1659" s="120" t="n"/>
      <c r="P1659" s="120" t="n"/>
      <c r="Q1659" s="120" t="n"/>
      <c r="R1659" s="121" t="n"/>
      <c r="S1659" s="121" t="n"/>
      <c r="T1659" s="121" t="n"/>
      <c r="U1659" s="121" t="n"/>
      <c r="V1659" s="117">
        <f>IF(P1659="NA","NA",IF(P1659&lt;&gt;"",TEXT(P1659-N1659,"[h].mm"),""))</f>
        <v/>
      </c>
      <c r="W1659" s="118">
        <f>IF(AND(R1659="",S1659=""),"",R1659+S1659)</f>
        <v/>
      </c>
      <c r="X1659" s="116">
        <f>IF(O1659&lt;&gt;"",DATE(YEAR(O1659), MONTH(O1659), DAY(O1659)),"")</f>
        <v/>
      </c>
      <c r="Y1659" s="122" t="n"/>
      <c r="Z1659" s="123" t="n"/>
      <c r="AA1659" s="117">
        <f>IF(F1659="Re-assigned","NA",IF(W1659="","",IF(W1659&gt;=VLOOKUP(D1659,SLAMatrix,3,FALSE),"Yes",IF(W1659&lt;VLOOKUP(D1659,SLAMatrix,2,FALSE),"No","Internal"))))</f>
        <v/>
      </c>
      <c r="AB1659" s="123" t="n"/>
      <c r="AC1659" s="123" t="n"/>
      <c r="AD1659" s="119" t="n"/>
      <c r="AE1659" s="125" t="n"/>
      <c r="AF1659" s="124">
        <f>MONTH(O1659)</f>
        <v/>
      </c>
      <c r="AG1659" s="124">
        <f>VLOOKUP(IFERROR(MID(AE1659,1,(FIND(",",AE1659,1)-1)),AE1659),Facility_Region_Mapping,2,FALSE)</f>
        <v/>
      </c>
      <c r="AH1659" s="124" t="n"/>
      <c r="AI1659" s="124">
        <f>IF(C1659&lt;&gt;"",IF(M1659="ESM User",getInterfaceName($C1659),"NA"),"")</f>
        <v/>
      </c>
      <c r="AJ1659" s="116">
        <f>IF(Q1659&lt;&gt;"",DATE(YEAR(Q1659), MONTH(Q1659), DAY(Q1659)),"")</f>
        <v/>
      </c>
      <c r="AK1659" s="130">
        <f>IF(Q1659&lt;&gt;0,Q1659-N1659,TODAY()-N1659)</f>
        <v/>
      </c>
      <c r="AL1659" s="112">
        <f>IF(F1659="Re-assigned",0,IF(H1659="Closed",0,IF(H1659="Service Restored",0,IF(H1659="",0,1))))</f>
        <v/>
      </c>
      <c r="AM1659" s="124">
        <f>IF(AL1659=0,"",IF(AK1659&gt;20.99,"Aged","Non-Aged"))</f>
        <v/>
      </c>
      <c r="AN1659" s="112">
        <f>IF(Q1659&lt;&gt;"",MONTH(Q1659),"")</f>
        <v/>
      </c>
      <c r="AO1659" s="112">
        <f>IFERROR(VALUE(V1659),0)</f>
        <v/>
      </c>
    </row>
    <row customFormat="1" customHeight="1" ht="29.25" r="1660" s="112" spans="1:41">
      <c r="A1660" s="127" t="n"/>
      <c r="B1660" s="113" t="n"/>
      <c r="C1660" s="127" t="n"/>
      <c r="D1660" s="127" t="n"/>
      <c r="E1660" s="114">
        <f>IF(F1660 &lt;&gt; "",VLOOKUP(F1660,CategoryLookup,2,FALSE), "")</f>
        <v/>
      </c>
      <c r="F1660" s="126" t="n"/>
      <c r="G1660" s="127" t="n"/>
      <c r="H1660" s="127" t="n"/>
      <c r="I1660" s="127" t="n"/>
      <c r="J1660" s="127" t="n"/>
      <c r="K1660" s="127" t="n"/>
      <c r="L1660" s="127" t="n"/>
      <c r="M1660" s="127" t="n"/>
      <c r="N1660" s="120" t="n"/>
      <c r="O1660" s="120" t="n"/>
      <c r="P1660" s="120" t="n"/>
      <c r="Q1660" s="120" t="n"/>
      <c r="R1660" s="121" t="n"/>
      <c r="S1660" s="121" t="n"/>
      <c r="T1660" s="121" t="n"/>
      <c r="U1660" s="121" t="n"/>
      <c r="V1660" s="117">
        <f>IF(P1660="NA","NA",IF(P1660&lt;&gt;"",TEXT(P1660-N1660,"[h].mm"),""))</f>
        <v/>
      </c>
      <c r="W1660" s="118">
        <f>IF(AND(R1660="",S1660=""),"",R1660+S1660)</f>
        <v/>
      </c>
      <c r="X1660" s="116">
        <f>IF(O1660&lt;&gt;"",DATE(YEAR(O1660), MONTH(O1660), DAY(O1660)),"")</f>
        <v/>
      </c>
      <c r="Y1660" s="122" t="n"/>
      <c r="Z1660" s="123" t="n"/>
      <c r="AA1660" s="117">
        <f>IF(F1660="Re-assigned","NA",IF(W1660="","",IF(W1660&gt;=VLOOKUP(D1660,SLAMatrix,3,FALSE),"Yes",IF(W1660&lt;VLOOKUP(D1660,SLAMatrix,2,FALSE),"No","Internal"))))</f>
        <v/>
      </c>
      <c r="AB1660" s="123" t="n"/>
      <c r="AC1660" s="123" t="n"/>
      <c r="AD1660" s="119" t="n"/>
      <c r="AE1660" s="125" t="n"/>
      <c r="AF1660" s="124">
        <f>MONTH(O1660)</f>
        <v/>
      </c>
      <c r="AG1660" s="124">
        <f>VLOOKUP(IFERROR(MID(AE1660,1,(FIND(",",AE1660,1)-1)),AE1660),Facility_Region_Mapping,2,FALSE)</f>
        <v/>
      </c>
      <c r="AH1660" s="124" t="n"/>
      <c r="AI1660" s="124">
        <f>IF(C1660&lt;&gt;"",IF(M1660="ESM User",getInterfaceName($C1660),"NA"),"")</f>
        <v/>
      </c>
      <c r="AJ1660" s="116">
        <f>IF(Q1660&lt;&gt;"",DATE(YEAR(Q1660), MONTH(Q1660), DAY(Q1660)),"")</f>
        <v/>
      </c>
      <c r="AK1660" s="130">
        <f>IF(Q1660&lt;&gt;0,Q1660-N1660,TODAY()-N1660)</f>
        <v/>
      </c>
      <c r="AL1660" s="112">
        <f>IF(F1660="Re-assigned",0,IF(H1660="Closed",0,IF(H1660="Service Restored",0,IF(H1660="",0,1))))</f>
        <v/>
      </c>
      <c r="AM1660" s="124">
        <f>IF(AL1660=0,"",IF(AK1660&gt;20.99,"Aged","Non-Aged"))</f>
        <v/>
      </c>
      <c r="AN1660" s="112">
        <f>IF(Q1660&lt;&gt;"",MONTH(Q1660),"")</f>
        <v/>
      </c>
      <c r="AO1660" s="112">
        <f>IFERROR(VALUE(V1660),0)</f>
        <v/>
      </c>
    </row>
    <row customFormat="1" customHeight="1" ht="29.25" r="1661" s="112" spans="1:41">
      <c r="A1661" s="127" t="n"/>
      <c r="B1661" s="113" t="n"/>
      <c r="C1661" s="127" t="n"/>
      <c r="D1661" s="127" t="n"/>
      <c r="E1661" s="114">
        <f>IF(F1661 &lt;&gt; "",VLOOKUP(F1661,CategoryLookup,2,FALSE), "")</f>
        <v/>
      </c>
      <c r="F1661" s="126" t="n"/>
      <c r="G1661" s="127" t="n"/>
      <c r="H1661" s="127" t="n"/>
      <c r="I1661" s="127" t="n"/>
      <c r="J1661" s="127" t="n"/>
      <c r="K1661" s="127" t="n"/>
      <c r="L1661" s="127" t="n"/>
      <c r="M1661" s="127" t="n"/>
      <c r="N1661" s="120" t="n"/>
      <c r="O1661" s="120" t="n"/>
      <c r="P1661" s="120" t="n"/>
      <c r="Q1661" s="120" t="n"/>
      <c r="R1661" s="121" t="n"/>
      <c r="S1661" s="121" t="n"/>
      <c r="T1661" s="121" t="n"/>
      <c r="U1661" s="121" t="n"/>
      <c r="V1661" s="117">
        <f>IF(P1661="NA","NA",IF(P1661&lt;&gt;"",TEXT(P1661-N1661,"[h].mm"),""))</f>
        <v/>
      </c>
      <c r="W1661" s="118">
        <f>IF(AND(R1661="",S1661=""),"",R1661+S1661)</f>
        <v/>
      </c>
      <c r="X1661" s="116">
        <f>IF(O1661&lt;&gt;"",DATE(YEAR(O1661), MONTH(O1661), DAY(O1661)),"")</f>
        <v/>
      </c>
      <c r="Y1661" s="122" t="n"/>
      <c r="Z1661" s="123" t="n"/>
      <c r="AA1661" s="117">
        <f>IF(F1661="Re-assigned","NA",IF(W1661="","",IF(W1661&gt;=VLOOKUP(D1661,SLAMatrix,3,FALSE),"Yes",IF(W1661&lt;VLOOKUP(D1661,SLAMatrix,2,FALSE),"No","Internal"))))</f>
        <v/>
      </c>
      <c r="AB1661" s="123" t="n"/>
      <c r="AC1661" s="123" t="n"/>
      <c r="AD1661" s="119" t="n"/>
      <c r="AE1661" s="125" t="n"/>
      <c r="AF1661" s="124">
        <f>MONTH(O1661)</f>
        <v/>
      </c>
      <c r="AG1661" s="124">
        <f>VLOOKUP(IFERROR(MID(AE1661,1,(FIND(",",AE1661,1)-1)),AE1661),Facility_Region_Mapping,2,FALSE)</f>
        <v/>
      </c>
      <c r="AH1661" s="124" t="n"/>
      <c r="AI1661" s="124">
        <f>IF(C1661&lt;&gt;"",IF(M1661="ESM User",getInterfaceName($C1661),"NA"),"")</f>
        <v/>
      </c>
      <c r="AJ1661" s="116">
        <f>IF(Q1661&lt;&gt;"",DATE(YEAR(Q1661), MONTH(Q1661), DAY(Q1661)),"")</f>
        <v/>
      </c>
      <c r="AK1661" s="130">
        <f>IF(Q1661&lt;&gt;0,Q1661-N1661,TODAY()-N1661)</f>
        <v/>
      </c>
      <c r="AL1661" s="112">
        <f>IF(F1661="Re-assigned",0,IF(H1661="Closed",0,IF(H1661="Service Restored",0,IF(H1661="",0,1))))</f>
        <v/>
      </c>
      <c r="AM1661" s="124">
        <f>IF(AL1661=0,"",IF(AK1661&gt;20.99,"Aged","Non-Aged"))</f>
        <v/>
      </c>
      <c r="AN1661" s="112">
        <f>IF(Q1661&lt;&gt;"",MONTH(Q1661),"")</f>
        <v/>
      </c>
      <c r="AO1661" s="112">
        <f>IFERROR(VALUE(V1661),0)</f>
        <v/>
      </c>
    </row>
    <row customFormat="1" customHeight="1" ht="29.25" r="1662" s="112" spans="1:41">
      <c r="A1662" s="127" t="n"/>
      <c r="B1662" s="113" t="n"/>
      <c r="C1662" s="127" t="n"/>
      <c r="D1662" s="127" t="n"/>
      <c r="E1662" s="114">
        <f>IF(F1662 &lt;&gt; "",VLOOKUP(F1662,CategoryLookup,2,FALSE), "")</f>
        <v/>
      </c>
      <c r="F1662" s="126" t="n"/>
      <c r="G1662" s="127" t="n"/>
      <c r="H1662" s="127" t="n"/>
      <c r="I1662" s="127" t="n"/>
      <c r="J1662" s="127" t="n"/>
      <c r="K1662" s="127" t="n"/>
      <c r="L1662" s="127" t="n"/>
      <c r="M1662" s="127" t="n"/>
      <c r="N1662" s="120" t="n"/>
      <c r="O1662" s="120" t="n"/>
      <c r="P1662" s="120" t="n"/>
      <c r="Q1662" s="120" t="n"/>
      <c r="R1662" s="121" t="n"/>
      <c r="S1662" s="121" t="n"/>
      <c r="T1662" s="121" t="n"/>
      <c r="U1662" s="121" t="n"/>
      <c r="V1662" s="117">
        <f>IF(P1662="NA","NA",IF(P1662&lt;&gt;"",TEXT(P1662-N1662,"[h].mm"),""))</f>
        <v/>
      </c>
      <c r="W1662" s="118">
        <f>IF(AND(R1662="",S1662=""),"",R1662+S1662)</f>
        <v/>
      </c>
      <c r="X1662" s="116">
        <f>IF(O1662&lt;&gt;"",DATE(YEAR(O1662), MONTH(O1662), DAY(O1662)),"")</f>
        <v/>
      </c>
      <c r="Y1662" s="122" t="n"/>
      <c r="Z1662" s="123" t="n"/>
      <c r="AA1662" s="117">
        <f>IF(F1662="Re-assigned","NA",IF(W1662="","",IF(W1662&gt;=VLOOKUP(D1662,SLAMatrix,3,FALSE),"Yes",IF(W1662&lt;VLOOKUP(D1662,SLAMatrix,2,FALSE),"No","Internal"))))</f>
        <v/>
      </c>
      <c r="AB1662" s="123" t="n"/>
      <c r="AC1662" s="123" t="n"/>
      <c r="AD1662" s="119" t="n"/>
      <c r="AE1662" s="125" t="n"/>
      <c r="AF1662" s="124">
        <f>MONTH(O1662)</f>
        <v/>
      </c>
      <c r="AG1662" s="124">
        <f>VLOOKUP(IFERROR(MID(AE1662,1,(FIND(",",AE1662,1)-1)),AE1662),Facility_Region_Mapping,2,FALSE)</f>
        <v/>
      </c>
      <c r="AH1662" s="124" t="n"/>
      <c r="AI1662" s="124">
        <f>IF(C1662&lt;&gt;"",IF(M1662="ESM User",getInterfaceName($C1662),"NA"),"")</f>
        <v/>
      </c>
      <c r="AJ1662" s="116">
        <f>IF(Q1662&lt;&gt;"",DATE(YEAR(Q1662), MONTH(Q1662), DAY(Q1662)),"")</f>
        <v/>
      </c>
      <c r="AK1662" s="130">
        <f>IF(Q1662&lt;&gt;0,Q1662-N1662,TODAY()-N1662)</f>
        <v/>
      </c>
      <c r="AL1662" s="112">
        <f>IF(F1662="Re-assigned",0,IF(H1662="Closed",0,IF(H1662="Service Restored",0,IF(H1662="",0,1))))</f>
        <v/>
      </c>
      <c r="AM1662" s="124">
        <f>IF(AL1662=0,"",IF(AK1662&gt;20.99,"Aged","Non-Aged"))</f>
        <v/>
      </c>
      <c r="AN1662" s="112">
        <f>IF(Q1662&lt;&gt;"",MONTH(Q1662),"")</f>
        <v/>
      </c>
      <c r="AO1662" s="112">
        <f>IFERROR(VALUE(V1662),0)</f>
        <v/>
      </c>
    </row>
    <row customFormat="1" customHeight="1" ht="29.25" r="1663" s="112" spans="1:41">
      <c r="A1663" s="127" t="n"/>
      <c r="B1663" s="113" t="n"/>
      <c r="C1663" s="127" t="n"/>
      <c r="D1663" s="127" t="n"/>
      <c r="E1663" s="114">
        <f>IF(F1663 &lt;&gt; "",VLOOKUP(F1663,CategoryLookup,2,FALSE), "")</f>
        <v/>
      </c>
      <c r="F1663" s="126" t="n"/>
      <c r="G1663" s="127" t="n"/>
      <c r="H1663" s="127" t="n"/>
      <c r="I1663" s="127" t="n"/>
      <c r="J1663" s="127" t="n"/>
      <c r="K1663" s="127" t="n"/>
      <c r="L1663" s="127" t="n"/>
      <c r="M1663" s="127" t="n"/>
      <c r="N1663" s="120" t="n"/>
      <c r="O1663" s="120" t="n"/>
      <c r="P1663" s="120" t="n"/>
      <c r="Q1663" s="120" t="n"/>
      <c r="R1663" s="121" t="n"/>
      <c r="S1663" s="121" t="n"/>
      <c r="T1663" s="121" t="n"/>
      <c r="U1663" s="121" t="n"/>
      <c r="V1663" s="117">
        <f>IF(P1663="NA","NA",IF(P1663&lt;&gt;"",TEXT(P1663-N1663,"[h].mm"),""))</f>
        <v/>
      </c>
      <c r="W1663" s="118">
        <f>IF(AND(R1663="",S1663=""),"",R1663+S1663)</f>
        <v/>
      </c>
      <c r="X1663" s="116">
        <f>IF(O1663&lt;&gt;"",DATE(YEAR(O1663), MONTH(O1663), DAY(O1663)),"")</f>
        <v/>
      </c>
      <c r="Y1663" s="122" t="n"/>
      <c r="Z1663" s="123" t="n"/>
      <c r="AA1663" s="117">
        <f>IF(F1663="Re-assigned","NA",IF(W1663="","",IF(W1663&gt;=VLOOKUP(D1663,SLAMatrix,3,FALSE),"Yes",IF(W1663&lt;VLOOKUP(D1663,SLAMatrix,2,FALSE),"No","Internal"))))</f>
        <v/>
      </c>
      <c r="AB1663" s="123" t="n"/>
      <c r="AC1663" s="123" t="n"/>
      <c r="AD1663" s="119" t="n"/>
      <c r="AE1663" s="125" t="n"/>
      <c r="AF1663" s="124">
        <f>MONTH(O1663)</f>
        <v/>
      </c>
      <c r="AG1663" s="124">
        <f>VLOOKUP(IFERROR(MID(AE1663,1,(FIND(",",AE1663,1)-1)),AE1663),Facility_Region_Mapping,2,FALSE)</f>
        <v/>
      </c>
      <c r="AH1663" s="124" t="n"/>
      <c r="AI1663" s="124">
        <f>IF(C1663&lt;&gt;"",IF(M1663="ESM User",getInterfaceName($C1663),"NA"),"")</f>
        <v/>
      </c>
      <c r="AJ1663" s="116">
        <f>IF(Q1663&lt;&gt;"",DATE(YEAR(Q1663), MONTH(Q1663), DAY(Q1663)),"")</f>
        <v/>
      </c>
      <c r="AK1663" s="130">
        <f>IF(Q1663&lt;&gt;0,Q1663-N1663,TODAY()-N1663)</f>
        <v/>
      </c>
      <c r="AL1663" s="112">
        <f>IF(F1663="Re-assigned",0,IF(H1663="Closed",0,IF(H1663="Service Restored",0,IF(H1663="",0,1))))</f>
        <v/>
      </c>
      <c r="AM1663" s="124">
        <f>IF(AL1663=0,"",IF(AK1663&gt;20.99,"Aged","Non-Aged"))</f>
        <v/>
      </c>
      <c r="AN1663" s="112">
        <f>IF(Q1663&lt;&gt;"",MONTH(Q1663),"")</f>
        <v/>
      </c>
      <c r="AO1663" s="112">
        <f>IFERROR(VALUE(V1663),0)</f>
        <v/>
      </c>
    </row>
    <row customFormat="1" customHeight="1" ht="29.25" r="1664" s="112" spans="1:41">
      <c r="A1664" s="127" t="n"/>
      <c r="B1664" s="113" t="n"/>
      <c r="C1664" s="127" t="n"/>
      <c r="D1664" s="127" t="n"/>
      <c r="E1664" s="114">
        <f>IF(F1664 &lt;&gt; "",VLOOKUP(F1664,CategoryLookup,2,FALSE), "")</f>
        <v/>
      </c>
      <c r="F1664" s="126" t="n"/>
      <c r="G1664" s="127" t="n"/>
      <c r="H1664" s="127" t="n"/>
      <c r="I1664" s="127" t="n"/>
      <c r="J1664" s="127" t="n"/>
      <c r="K1664" s="127" t="n"/>
      <c r="L1664" s="127" t="n"/>
      <c r="M1664" s="127" t="n"/>
      <c r="N1664" s="120" t="n"/>
      <c r="O1664" s="120" t="n"/>
      <c r="P1664" s="120" t="n"/>
      <c r="Q1664" s="120" t="n"/>
      <c r="R1664" s="121" t="n"/>
      <c r="S1664" s="121" t="n"/>
      <c r="T1664" s="121" t="n"/>
      <c r="U1664" s="121" t="n"/>
      <c r="V1664" s="117">
        <f>IF(P1664="NA","NA",IF(P1664&lt;&gt;"",TEXT(P1664-N1664,"[h].mm"),""))</f>
        <v/>
      </c>
      <c r="W1664" s="118">
        <f>IF(AND(R1664="",S1664=""),"",R1664+S1664)</f>
        <v/>
      </c>
      <c r="X1664" s="116">
        <f>IF(O1664&lt;&gt;"",DATE(YEAR(O1664), MONTH(O1664), DAY(O1664)),"")</f>
        <v/>
      </c>
      <c r="Y1664" s="122" t="n"/>
      <c r="Z1664" s="123" t="n"/>
      <c r="AA1664" s="117">
        <f>IF(F1664="Re-assigned","NA",IF(W1664="","",IF(W1664&gt;=VLOOKUP(D1664,SLAMatrix,3,FALSE),"Yes",IF(W1664&lt;VLOOKUP(D1664,SLAMatrix,2,FALSE),"No","Internal"))))</f>
        <v/>
      </c>
      <c r="AB1664" s="123" t="n"/>
      <c r="AC1664" s="123" t="n"/>
      <c r="AD1664" s="119" t="n"/>
      <c r="AE1664" s="125" t="n"/>
      <c r="AF1664" s="124">
        <f>MONTH(O1664)</f>
        <v/>
      </c>
      <c r="AG1664" s="124">
        <f>VLOOKUP(IFERROR(MID(AE1664,1,(FIND(",",AE1664,1)-1)),AE1664),Facility_Region_Mapping,2,FALSE)</f>
        <v/>
      </c>
      <c r="AH1664" s="124" t="n"/>
      <c r="AI1664" s="124">
        <f>IF(C1664&lt;&gt;"",IF(M1664="ESM User",getInterfaceName($C1664),"NA"),"")</f>
        <v/>
      </c>
      <c r="AJ1664" s="116">
        <f>IF(Q1664&lt;&gt;"",DATE(YEAR(Q1664), MONTH(Q1664), DAY(Q1664)),"")</f>
        <v/>
      </c>
      <c r="AK1664" s="130">
        <f>IF(Q1664&lt;&gt;0,Q1664-N1664,TODAY()-N1664)</f>
        <v/>
      </c>
      <c r="AL1664" s="112">
        <f>IF(F1664="Re-assigned",0,IF(H1664="Closed",0,IF(H1664="Service Restored",0,IF(H1664="",0,1))))</f>
        <v/>
      </c>
      <c r="AM1664" s="124">
        <f>IF(AL1664=0,"",IF(AK1664&gt;20.99,"Aged","Non-Aged"))</f>
        <v/>
      </c>
      <c r="AN1664" s="112">
        <f>IF(Q1664&lt;&gt;"",MONTH(Q1664),"")</f>
        <v/>
      </c>
      <c r="AO1664" s="112">
        <f>IFERROR(VALUE(V1664),0)</f>
        <v/>
      </c>
    </row>
    <row customFormat="1" customHeight="1" ht="29.25" r="1665" s="112" spans="1:41">
      <c r="A1665" s="127" t="n"/>
      <c r="B1665" s="113" t="n"/>
      <c r="C1665" s="127" t="n"/>
      <c r="D1665" s="127" t="n"/>
      <c r="E1665" s="114">
        <f>IF(F1665 &lt;&gt; "",VLOOKUP(F1665,CategoryLookup,2,FALSE), "")</f>
        <v/>
      </c>
      <c r="F1665" s="126" t="n"/>
      <c r="G1665" s="127" t="n"/>
      <c r="H1665" s="127" t="n"/>
      <c r="I1665" s="127" t="n"/>
      <c r="J1665" s="127" t="n"/>
      <c r="K1665" s="127" t="n"/>
      <c r="L1665" s="127" t="n"/>
      <c r="M1665" s="127" t="n"/>
      <c r="N1665" s="120" t="n"/>
      <c r="O1665" s="120" t="n"/>
      <c r="P1665" s="120" t="n"/>
      <c r="Q1665" s="120" t="n"/>
      <c r="R1665" s="121" t="n"/>
      <c r="S1665" s="121" t="n"/>
      <c r="T1665" s="121" t="n"/>
      <c r="U1665" s="121" t="n"/>
      <c r="V1665" s="117">
        <f>IF(P1665="NA","NA",IF(P1665&lt;&gt;"",TEXT(P1665-N1665,"[h].mm"),""))</f>
        <v/>
      </c>
      <c r="W1665" s="118">
        <f>IF(AND(R1665="",S1665=""),"",R1665+S1665)</f>
        <v/>
      </c>
      <c r="X1665" s="116">
        <f>IF(O1665&lt;&gt;"",DATE(YEAR(O1665), MONTH(O1665), DAY(O1665)),"")</f>
        <v/>
      </c>
      <c r="Y1665" s="122" t="n"/>
      <c r="Z1665" s="123" t="n"/>
      <c r="AA1665" s="117">
        <f>IF(F1665="Re-assigned","NA",IF(W1665="","",IF(W1665&gt;=VLOOKUP(D1665,SLAMatrix,3,FALSE),"Yes",IF(W1665&lt;VLOOKUP(D1665,SLAMatrix,2,FALSE),"No","Internal"))))</f>
        <v/>
      </c>
      <c r="AB1665" s="123" t="n"/>
      <c r="AC1665" s="123" t="n"/>
      <c r="AD1665" s="119" t="n"/>
      <c r="AE1665" s="125" t="n"/>
      <c r="AF1665" s="124">
        <f>MONTH(O1665)</f>
        <v/>
      </c>
      <c r="AG1665" s="124">
        <f>VLOOKUP(IFERROR(MID(AE1665,1,(FIND(",",AE1665,1)-1)),AE1665),Facility_Region_Mapping,2,FALSE)</f>
        <v/>
      </c>
      <c r="AH1665" s="124" t="n"/>
      <c r="AI1665" s="124">
        <f>IF(C1665&lt;&gt;"",IF(M1665="ESM User",getInterfaceName($C1665),"NA"),"")</f>
        <v/>
      </c>
      <c r="AJ1665" s="116">
        <f>IF(Q1665&lt;&gt;"",DATE(YEAR(Q1665), MONTH(Q1665), DAY(Q1665)),"")</f>
        <v/>
      </c>
      <c r="AK1665" s="130">
        <f>IF(Q1665&lt;&gt;0,Q1665-N1665,TODAY()-N1665)</f>
        <v/>
      </c>
      <c r="AL1665" s="112">
        <f>IF(F1665="Re-assigned",0,IF(H1665="Closed",0,IF(H1665="Service Restored",0,IF(H1665="",0,1))))</f>
        <v/>
      </c>
      <c r="AM1665" s="124">
        <f>IF(AL1665=0,"",IF(AK1665&gt;20.99,"Aged","Non-Aged"))</f>
        <v/>
      </c>
      <c r="AN1665" s="112">
        <f>IF(Q1665&lt;&gt;"",MONTH(Q1665),"")</f>
        <v/>
      </c>
      <c r="AO1665" s="112">
        <f>IFERROR(VALUE(V1665),0)</f>
        <v/>
      </c>
    </row>
    <row customFormat="1" customHeight="1" ht="29.25" r="1666" s="112" spans="1:41">
      <c r="A1666" s="127" t="n"/>
      <c r="B1666" s="113" t="n"/>
      <c r="C1666" s="127" t="n"/>
      <c r="D1666" s="127" t="n"/>
      <c r="E1666" s="114">
        <f>IF(F1666 &lt;&gt; "",VLOOKUP(F1666,CategoryLookup,2,FALSE), "")</f>
        <v/>
      </c>
      <c r="F1666" s="126" t="n"/>
      <c r="G1666" s="127" t="n"/>
      <c r="H1666" s="127" t="n"/>
      <c r="I1666" s="127" t="n"/>
      <c r="J1666" s="127" t="n"/>
      <c r="K1666" s="127" t="n"/>
      <c r="L1666" s="127" t="n"/>
      <c r="M1666" s="127" t="n"/>
      <c r="N1666" s="120" t="n"/>
      <c r="O1666" s="120" t="n"/>
      <c r="P1666" s="120" t="n"/>
      <c r="Q1666" s="120" t="n"/>
      <c r="R1666" s="121" t="n"/>
      <c r="S1666" s="121" t="n"/>
      <c r="T1666" s="121" t="n"/>
      <c r="U1666" s="121" t="n"/>
      <c r="V1666" s="117">
        <f>IF(P1666="NA","NA",IF(P1666&lt;&gt;"",TEXT(P1666-N1666,"[h].mm"),""))</f>
        <v/>
      </c>
      <c r="W1666" s="118">
        <f>IF(AND(R1666="",S1666=""),"",R1666+S1666)</f>
        <v/>
      </c>
      <c r="X1666" s="116">
        <f>IF(O1666&lt;&gt;"",DATE(YEAR(O1666), MONTH(O1666), DAY(O1666)),"")</f>
        <v/>
      </c>
      <c r="Y1666" s="122" t="n"/>
      <c r="Z1666" s="123" t="n"/>
      <c r="AA1666" s="117">
        <f>IF(F1666="Re-assigned","NA",IF(W1666="","",IF(W1666&gt;=VLOOKUP(D1666,SLAMatrix,3,FALSE),"Yes",IF(W1666&lt;VLOOKUP(D1666,SLAMatrix,2,FALSE),"No","Internal"))))</f>
        <v/>
      </c>
      <c r="AB1666" s="123" t="n"/>
      <c r="AC1666" s="123" t="n"/>
      <c r="AD1666" s="119" t="n"/>
      <c r="AE1666" s="125" t="n"/>
      <c r="AF1666" s="124">
        <f>MONTH(O1666)</f>
        <v/>
      </c>
      <c r="AG1666" s="124">
        <f>VLOOKUP(IFERROR(MID(AE1666,1,(FIND(",",AE1666,1)-1)),AE1666),Facility_Region_Mapping,2,FALSE)</f>
        <v/>
      </c>
      <c r="AH1666" s="124" t="n"/>
      <c r="AI1666" s="124">
        <f>IF(C1666&lt;&gt;"",IF(M1666="ESM User",getInterfaceName($C1666),"NA"),"")</f>
        <v/>
      </c>
      <c r="AJ1666" s="116">
        <f>IF(Q1666&lt;&gt;"",DATE(YEAR(Q1666), MONTH(Q1666), DAY(Q1666)),"")</f>
        <v/>
      </c>
      <c r="AK1666" s="130">
        <f>IF(Q1666&lt;&gt;0,Q1666-N1666,TODAY()-N1666)</f>
        <v/>
      </c>
      <c r="AL1666" s="112">
        <f>IF(F1666="Re-assigned",0,IF(H1666="Closed",0,IF(H1666="Service Restored",0,IF(H1666="",0,1))))</f>
        <v/>
      </c>
      <c r="AM1666" s="124">
        <f>IF(AL1666=0,"",IF(AK1666&gt;20.99,"Aged","Non-Aged"))</f>
        <v/>
      </c>
      <c r="AN1666" s="112">
        <f>IF(Q1666&lt;&gt;"",MONTH(Q1666),"")</f>
        <v/>
      </c>
      <c r="AO1666" s="112">
        <f>IFERROR(VALUE(V1666),0)</f>
        <v/>
      </c>
    </row>
    <row customFormat="1" customHeight="1" ht="29.25" r="1667" s="112" spans="1:41">
      <c r="A1667" s="127" t="n"/>
      <c r="B1667" s="113" t="n"/>
      <c r="C1667" s="127" t="n"/>
      <c r="D1667" s="127" t="n"/>
      <c r="E1667" s="114">
        <f>IF(F1667 &lt;&gt; "",VLOOKUP(F1667,CategoryLookup,2,FALSE), "")</f>
        <v/>
      </c>
      <c r="F1667" s="126" t="n"/>
      <c r="G1667" s="127" t="n"/>
      <c r="H1667" s="127" t="n"/>
      <c r="I1667" s="127" t="n"/>
      <c r="J1667" s="127" t="n"/>
      <c r="K1667" s="127" t="n"/>
      <c r="L1667" s="127" t="n"/>
      <c r="M1667" s="127" t="n"/>
      <c r="N1667" s="120" t="n"/>
      <c r="O1667" s="120" t="n"/>
      <c r="P1667" s="120" t="n"/>
      <c r="Q1667" s="120" t="n"/>
      <c r="R1667" s="121" t="n"/>
      <c r="S1667" s="121" t="n"/>
      <c r="T1667" s="121" t="n"/>
      <c r="U1667" s="121" t="n"/>
      <c r="V1667" s="117">
        <f>IF(P1667="NA","NA",IF(P1667&lt;&gt;"",TEXT(P1667-N1667,"[h].mm"),""))</f>
        <v/>
      </c>
      <c r="W1667" s="118">
        <f>IF(AND(R1667="",S1667=""),"",R1667+S1667)</f>
        <v/>
      </c>
      <c r="X1667" s="116">
        <f>IF(O1667&lt;&gt;"",DATE(YEAR(O1667), MONTH(O1667), DAY(O1667)),"")</f>
        <v/>
      </c>
      <c r="Y1667" s="122" t="n"/>
      <c r="Z1667" s="123" t="n"/>
      <c r="AA1667" s="117">
        <f>IF(F1667="Re-assigned","NA",IF(W1667="","",IF(W1667&gt;=VLOOKUP(D1667,SLAMatrix,3,FALSE),"Yes",IF(W1667&lt;VLOOKUP(D1667,SLAMatrix,2,FALSE),"No","Internal"))))</f>
        <v/>
      </c>
      <c r="AB1667" s="123" t="n"/>
      <c r="AC1667" s="123" t="n"/>
      <c r="AD1667" s="119" t="n"/>
      <c r="AE1667" s="125" t="n"/>
      <c r="AF1667" s="124">
        <f>MONTH(O1667)</f>
        <v/>
      </c>
      <c r="AG1667" s="124">
        <f>VLOOKUP(IFERROR(MID(AE1667,1,(FIND(",",AE1667,1)-1)),AE1667),Facility_Region_Mapping,2,FALSE)</f>
        <v/>
      </c>
      <c r="AH1667" s="124" t="n"/>
      <c r="AI1667" s="124">
        <f>IF(C1667&lt;&gt;"",IF(M1667="ESM User",getInterfaceName($C1667),"NA"),"")</f>
        <v/>
      </c>
      <c r="AJ1667" s="116">
        <f>IF(Q1667&lt;&gt;"",DATE(YEAR(Q1667), MONTH(Q1667), DAY(Q1667)),"")</f>
        <v/>
      </c>
      <c r="AK1667" s="130">
        <f>IF(Q1667&lt;&gt;0,Q1667-N1667,TODAY()-N1667)</f>
        <v/>
      </c>
      <c r="AL1667" s="112">
        <f>IF(F1667="Re-assigned",0,IF(H1667="Closed",0,IF(H1667="Service Restored",0,IF(H1667="",0,1))))</f>
        <v/>
      </c>
      <c r="AM1667" s="124">
        <f>IF(AL1667=0,"",IF(AK1667&gt;20.99,"Aged","Non-Aged"))</f>
        <v/>
      </c>
      <c r="AN1667" s="112">
        <f>IF(Q1667&lt;&gt;"",MONTH(Q1667),"")</f>
        <v/>
      </c>
      <c r="AO1667" s="112">
        <f>IFERROR(VALUE(V1667),0)</f>
        <v/>
      </c>
    </row>
    <row customFormat="1" customHeight="1" ht="29.25" r="1668" s="112" spans="1:41">
      <c r="A1668" s="127" t="n"/>
      <c r="B1668" s="113" t="n"/>
      <c r="C1668" s="127" t="n"/>
      <c r="D1668" s="127" t="n"/>
      <c r="E1668" s="114">
        <f>IF(F1668 &lt;&gt; "",VLOOKUP(F1668,CategoryLookup,2,FALSE), "")</f>
        <v/>
      </c>
      <c r="F1668" s="126" t="n"/>
      <c r="G1668" s="127" t="n"/>
      <c r="H1668" s="127" t="n"/>
      <c r="I1668" s="127" t="n"/>
      <c r="J1668" s="127" t="n"/>
      <c r="K1668" s="127" t="n"/>
      <c r="L1668" s="127" t="n"/>
      <c r="M1668" s="127" t="n"/>
      <c r="N1668" s="120" t="n"/>
      <c r="O1668" s="120" t="n"/>
      <c r="P1668" s="120" t="n"/>
      <c r="Q1668" s="120" t="n"/>
      <c r="R1668" s="121" t="n"/>
      <c r="S1668" s="121" t="n"/>
      <c r="T1668" s="121" t="n"/>
      <c r="U1668" s="121" t="n"/>
      <c r="V1668" s="117">
        <f>IF(P1668="NA","NA",IF(P1668&lt;&gt;"",TEXT(P1668-N1668,"[h].mm"),""))</f>
        <v/>
      </c>
      <c r="W1668" s="118">
        <f>IF(AND(R1668="",S1668=""),"",R1668+S1668)</f>
        <v/>
      </c>
      <c r="X1668" s="116">
        <f>IF(O1668&lt;&gt;"",DATE(YEAR(O1668), MONTH(O1668), DAY(O1668)),"")</f>
        <v/>
      </c>
      <c r="Y1668" s="122" t="n"/>
      <c r="Z1668" s="123" t="n"/>
      <c r="AA1668" s="117">
        <f>IF(F1668="Re-assigned","NA",IF(W1668="","",IF(W1668&gt;=VLOOKUP(D1668,SLAMatrix,3,FALSE),"Yes",IF(W1668&lt;VLOOKUP(D1668,SLAMatrix,2,FALSE),"No","Internal"))))</f>
        <v/>
      </c>
      <c r="AB1668" s="123" t="n"/>
      <c r="AC1668" s="123" t="n"/>
      <c r="AD1668" s="119" t="n"/>
      <c r="AE1668" s="125" t="n"/>
      <c r="AF1668" s="124">
        <f>MONTH(O1668)</f>
        <v/>
      </c>
      <c r="AG1668" s="124">
        <f>VLOOKUP(IFERROR(MID(AE1668,1,(FIND(",",AE1668,1)-1)),AE1668),Facility_Region_Mapping,2,FALSE)</f>
        <v/>
      </c>
      <c r="AH1668" s="124" t="n"/>
      <c r="AI1668" s="124">
        <f>IF(C1668&lt;&gt;"",IF(M1668="ESM User",getInterfaceName($C1668),"NA"),"")</f>
        <v/>
      </c>
      <c r="AJ1668" s="116">
        <f>IF(Q1668&lt;&gt;"",DATE(YEAR(Q1668), MONTH(Q1668), DAY(Q1668)),"")</f>
        <v/>
      </c>
      <c r="AK1668" s="130">
        <f>IF(Q1668&lt;&gt;0,Q1668-N1668,TODAY()-N1668)</f>
        <v/>
      </c>
      <c r="AL1668" s="112">
        <f>IF(F1668="Re-assigned",0,IF(H1668="Closed",0,IF(H1668="Service Restored",0,IF(H1668="",0,1))))</f>
        <v/>
      </c>
      <c r="AM1668" s="124">
        <f>IF(AL1668=0,"",IF(AK1668&gt;20.99,"Aged","Non-Aged"))</f>
        <v/>
      </c>
      <c r="AN1668" s="112">
        <f>IF(Q1668&lt;&gt;"",MONTH(Q1668),"")</f>
        <v/>
      </c>
      <c r="AO1668" s="112">
        <f>IFERROR(VALUE(V1668),0)</f>
        <v/>
      </c>
    </row>
    <row customFormat="1" customHeight="1" ht="29.25" r="1669" s="112" spans="1:41">
      <c r="A1669" s="127" t="n"/>
      <c r="B1669" s="113" t="n"/>
      <c r="C1669" s="127" t="n"/>
      <c r="D1669" s="127" t="n"/>
      <c r="E1669" s="114">
        <f>IF(F1669 &lt;&gt; "",VLOOKUP(F1669,CategoryLookup,2,FALSE), "")</f>
        <v/>
      </c>
      <c r="F1669" s="126" t="n"/>
      <c r="G1669" s="127" t="n"/>
      <c r="H1669" s="127" t="n"/>
      <c r="I1669" s="127" t="n"/>
      <c r="J1669" s="127" t="n"/>
      <c r="K1669" s="127" t="n"/>
      <c r="L1669" s="127" t="n"/>
      <c r="M1669" s="127" t="n"/>
      <c r="N1669" s="120" t="n"/>
      <c r="O1669" s="120" t="n"/>
      <c r="P1669" s="120" t="n"/>
      <c r="Q1669" s="120" t="n"/>
      <c r="R1669" s="121" t="n"/>
      <c r="S1669" s="121" t="n"/>
      <c r="T1669" s="121" t="n"/>
      <c r="U1669" s="121" t="n"/>
      <c r="V1669" s="117">
        <f>IF(P1669="NA","NA",IF(P1669&lt;&gt;"",TEXT(P1669-N1669,"[h].mm"),""))</f>
        <v/>
      </c>
      <c r="W1669" s="118">
        <f>IF(AND(R1669="",S1669=""),"",R1669+S1669)</f>
        <v/>
      </c>
      <c r="X1669" s="116">
        <f>IF(O1669&lt;&gt;"",DATE(YEAR(O1669), MONTH(O1669), DAY(O1669)),"")</f>
        <v/>
      </c>
      <c r="Y1669" s="122" t="n"/>
      <c r="Z1669" s="123" t="n"/>
      <c r="AA1669" s="117">
        <f>IF(F1669="Re-assigned","NA",IF(W1669="","",IF(W1669&gt;=VLOOKUP(D1669,SLAMatrix,3,FALSE),"Yes",IF(W1669&lt;VLOOKUP(D1669,SLAMatrix,2,FALSE),"No","Internal"))))</f>
        <v/>
      </c>
      <c r="AB1669" s="123" t="n"/>
      <c r="AC1669" s="123" t="n"/>
      <c r="AD1669" s="119" t="n"/>
      <c r="AE1669" s="125" t="n"/>
      <c r="AF1669" s="124">
        <f>MONTH(O1669)</f>
        <v/>
      </c>
      <c r="AG1669" s="124">
        <f>VLOOKUP(IFERROR(MID(AE1669,1,(FIND(",",AE1669,1)-1)),AE1669),Facility_Region_Mapping,2,FALSE)</f>
        <v/>
      </c>
      <c r="AH1669" s="124" t="n"/>
      <c r="AI1669" s="124">
        <f>IF(C1669&lt;&gt;"",IF(M1669="ESM User",getInterfaceName($C1669),"NA"),"")</f>
        <v/>
      </c>
      <c r="AJ1669" s="116">
        <f>IF(Q1669&lt;&gt;"",DATE(YEAR(Q1669), MONTH(Q1669), DAY(Q1669)),"")</f>
        <v/>
      </c>
      <c r="AK1669" s="130">
        <f>IF(Q1669&lt;&gt;0,Q1669-N1669,TODAY()-N1669)</f>
        <v/>
      </c>
      <c r="AL1669" s="112">
        <f>IF(F1669="Re-assigned",0,IF(H1669="Closed",0,IF(H1669="Service Restored",0,IF(H1669="",0,1))))</f>
        <v/>
      </c>
      <c r="AM1669" s="124">
        <f>IF(AL1669=0,"",IF(AK1669&gt;20.99,"Aged","Non-Aged"))</f>
        <v/>
      </c>
      <c r="AN1669" s="112">
        <f>IF(Q1669&lt;&gt;"",MONTH(Q1669),"")</f>
        <v/>
      </c>
      <c r="AO1669" s="112">
        <f>IFERROR(VALUE(V1669),0)</f>
        <v/>
      </c>
    </row>
    <row customFormat="1" customHeight="1" ht="29.25" r="1670" s="112" spans="1:41">
      <c r="A1670" s="127" t="n"/>
      <c r="B1670" s="113" t="n"/>
      <c r="C1670" s="127" t="n"/>
      <c r="D1670" s="127" t="n"/>
      <c r="E1670" s="114">
        <f>IF(F1670 &lt;&gt; "",VLOOKUP(F1670,CategoryLookup,2,FALSE), "")</f>
        <v/>
      </c>
      <c r="F1670" s="126" t="n"/>
      <c r="G1670" s="127" t="n"/>
      <c r="H1670" s="127" t="n"/>
      <c r="I1670" s="127" t="n"/>
      <c r="J1670" s="127" t="n"/>
      <c r="K1670" s="127" t="n"/>
      <c r="L1670" s="127" t="n"/>
      <c r="M1670" s="127" t="n"/>
      <c r="N1670" s="120" t="n"/>
      <c r="O1670" s="120" t="n"/>
      <c r="P1670" s="120" t="n"/>
      <c r="Q1670" s="120" t="n"/>
      <c r="R1670" s="121" t="n"/>
      <c r="S1670" s="121" t="n"/>
      <c r="T1670" s="121" t="n"/>
      <c r="U1670" s="121" t="n"/>
      <c r="V1670" s="117">
        <f>IF(P1670="NA","NA",IF(P1670&lt;&gt;"",TEXT(P1670-N1670,"[h].mm"),""))</f>
        <v/>
      </c>
      <c r="W1670" s="118">
        <f>IF(AND(R1670="",S1670=""),"",R1670+S1670)</f>
        <v/>
      </c>
      <c r="X1670" s="116">
        <f>IF(O1670&lt;&gt;"",DATE(YEAR(O1670), MONTH(O1670), DAY(O1670)),"")</f>
        <v/>
      </c>
      <c r="Y1670" s="122" t="n"/>
      <c r="Z1670" s="123" t="n"/>
      <c r="AA1670" s="117">
        <f>IF(F1670="Re-assigned","NA",IF(W1670="","",IF(W1670&gt;=VLOOKUP(D1670,SLAMatrix,3,FALSE),"Yes",IF(W1670&lt;VLOOKUP(D1670,SLAMatrix,2,FALSE),"No","Internal"))))</f>
        <v/>
      </c>
      <c r="AB1670" s="123" t="n"/>
      <c r="AC1670" s="123" t="n"/>
      <c r="AD1670" s="119" t="n"/>
      <c r="AE1670" s="125" t="n"/>
      <c r="AF1670" s="124">
        <f>MONTH(O1670)</f>
        <v/>
      </c>
      <c r="AG1670" s="124">
        <f>VLOOKUP(IFERROR(MID(AE1670,1,(FIND(",",AE1670,1)-1)),AE1670),Facility_Region_Mapping,2,FALSE)</f>
        <v/>
      </c>
      <c r="AH1670" s="124" t="n"/>
      <c r="AI1670" s="124">
        <f>IF(C1670&lt;&gt;"",IF(M1670="ESM User",getInterfaceName($C1670),"NA"),"")</f>
        <v/>
      </c>
      <c r="AJ1670" s="116">
        <f>IF(Q1670&lt;&gt;"",DATE(YEAR(Q1670), MONTH(Q1670), DAY(Q1670)),"")</f>
        <v/>
      </c>
      <c r="AK1670" s="130">
        <f>IF(Q1670&lt;&gt;0,Q1670-N1670,TODAY()-N1670)</f>
        <v/>
      </c>
      <c r="AL1670" s="112">
        <f>IF(F1670="Re-assigned",0,IF(H1670="Closed",0,IF(H1670="Service Restored",0,IF(H1670="",0,1))))</f>
        <v/>
      </c>
      <c r="AM1670" s="124">
        <f>IF(AL1670=0,"",IF(AK1670&gt;20.99,"Aged","Non-Aged"))</f>
        <v/>
      </c>
      <c r="AN1670" s="112">
        <f>IF(Q1670&lt;&gt;"",MONTH(Q1670),"")</f>
        <v/>
      </c>
      <c r="AO1670" s="112">
        <f>IFERROR(VALUE(V1670),0)</f>
        <v/>
      </c>
    </row>
    <row customFormat="1" customHeight="1" ht="29.25" r="1671" s="112" spans="1:41">
      <c r="A1671" s="127" t="n"/>
      <c r="B1671" s="113" t="n"/>
      <c r="C1671" s="127" t="n"/>
      <c r="D1671" s="127" t="n"/>
      <c r="E1671" s="114">
        <f>IF(F1671 &lt;&gt; "",VLOOKUP(F1671,CategoryLookup,2,FALSE), "")</f>
        <v/>
      </c>
      <c r="F1671" s="126" t="n"/>
      <c r="G1671" s="127" t="n"/>
      <c r="H1671" s="127" t="n"/>
      <c r="I1671" s="127" t="n"/>
      <c r="J1671" s="127" t="n"/>
      <c r="K1671" s="127" t="n"/>
      <c r="L1671" s="127" t="n"/>
      <c r="M1671" s="127" t="n"/>
      <c r="N1671" s="120" t="n"/>
      <c r="O1671" s="120" t="n"/>
      <c r="P1671" s="120" t="n"/>
      <c r="Q1671" s="120" t="n"/>
      <c r="R1671" s="121" t="n"/>
      <c r="S1671" s="121" t="n"/>
      <c r="T1671" s="121" t="n"/>
      <c r="U1671" s="121" t="n"/>
      <c r="V1671" s="117">
        <f>IF(P1671="NA","NA",IF(P1671&lt;&gt;"",TEXT(P1671-N1671,"[h].mm"),""))</f>
        <v/>
      </c>
      <c r="W1671" s="118">
        <f>IF(AND(R1671="",S1671=""),"",R1671+S1671)</f>
        <v/>
      </c>
      <c r="X1671" s="116">
        <f>IF(O1671&lt;&gt;"",DATE(YEAR(O1671), MONTH(O1671), DAY(O1671)),"")</f>
        <v/>
      </c>
      <c r="Y1671" s="122" t="n"/>
      <c r="Z1671" s="123" t="n"/>
      <c r="AA1671" s="117">
        <f>IF(F1671="Re-assigned","NA",IF(W1671="","",IF(W1671&gt;=VLOOKUP(D1671,SLAMatrix,3,FALSE),"Yes",IF(W1671&lt;VLOOKUP(D1671,SLAMatrix,2,FALSE),"No","Internal"))))</f>
        <v/>
      </c>
      <c r="AB1671" s="123" t="n"/>
      <c r="AC1671" s="123" t="n"/>
      <c r="AD1671" s="119" t="n"/>
      <c r="AE1671" s="125" t="n"/>
      <c r="AF1671" s="124">
        <f>MONTH(O1671)</f>
        <v/>
      </c>
      <c r="AG1671" s="124">
        <f>VLOOKUP(IFERROR(MID(AE1671,1,(FIND(",",AE1671,1)-1)),AE1671),Facility_Region_Mapping,2,FALSE)</f>
        <v/>
      </c>
      <c r="AH1671" s="124" t="n"/>
      <c r="AI1671" s="124">
        <f>IF(C1671&lt;&gt;"",IF(M1671="ESM User",getInterfaceName($C1671),"NA"),"")</f>
        <v/>
      </c>
      <c r="AJ1671" s="116">
        <f>IF(Q1671&lt;&gt;"",DATE(YEAR(Q1671), MONTH(Q1671), DAY(Q1671)),"")</f>
        <v/>
      </c>
      <c r="AK1671" s="130">
        <f>IF(Q1671&lt;&gt;0,Q1671-N1671,TODAY()-N1671)</f>
        <v/>
      </c>
      <c r="AL1671" s="112">
        <f>IF(F1671="Re-assigned",0,IF(H1671="Closed",0,IF(H1671="Service Restored",0,IF(H1671="",0,1))))</f>
        <v/>
      </c>
      <c r="AM1671" s="124">
        <f>IF(AL1671=0,"",IF(AK1671&gt;20.99,"Aged","Non-Aged"))</f>
        <v/>
      </c>
      <c r="AN1671" s="112">
        <f>IF(Q1671&lt;&gt;"",MONTH(Q1671),"")</f>
        <v/>
      </c>
      <c r="AO1671" s="112">
        <f>IFERROR(VALUE(V1671),0)</f>
        <v/>
      </c>
    </row>
    <row customFormat="1" customHeight="1" ht="29.25" r="1672" s="112" spans="1:41">
      <c r="A1672" s="127" t="n"/>
      <c r="B1672" s="113" t="n"/>
      <c r="C1672" s="127" t="n"/>
      <c r="D1672" s="127" t="n"/>
      <c r="E1672" s="114">
        <f>IF(F1672 &lt;&gt; "",VLOOKUP(F1672,CategoryLookup,2,FALSE), "")</f>
        <v/>
      </c>
      <c r="F1672" s="126" t="n"/>
      <c r="G1672" s="127" t="n"/>
      <c r="H1672" s="127" t="n"/>
      <c r="I1672" s="127" t="n"/>
      <c r="J1672" s="127" t="n"/>
      <c r="K1672" s="127" t="n"/>
      <c r="L1672" s="127" t="n"/>
      <c r="M1672" s="127" t="n"/>
      <c r="N1672" s="120" t="n"/>
      <c r="O1672" s="120" t="n"/>
      <c r="P1672" s="120" t="n"/>
      <c r="Q1672" s="120" t="n"/>
      <c r="R1672" s="121" t="n"/>
      <c r="S1672" s="121" t="n"/>
      <c r="T1672" s="121" t="n"/>
      <c r="U1672" s="121" t="n"/>
      <c r="V1672" s="117">
        <f>IF(P1672="NA","NA",IF(P1672&lt;&gt;"",TEXT(P1672-N1672,"[h].mm"),""))</f>
        <v/>
      </c>
      <c r="W1672" s="118">
        <f>IF(AND(R1672="",S1672=""),"",R1672+S1672)</f>
        <v/>
      </c>
      <c r="X1672" s="116">
        <f>IF(O1672&lt;&gt;"",DATE(YEAR(O1672), MONTH(O1672), DAY(O1672)),"")</f>
        <v/>
      </c>
      <c r="Y1672" s="122" t="n"/>
      <c r="Z1672" s="123" t="n"/>
      <c r="AA1672" s="117">
        <f>IF(F1672="Re-assigned","NA",IF(W1672="","",IF(W1672&gt;=VLOOKUP(D1672,SLAMatrix,3,FALSE),"Yes",IF(W1672&lt;VLOOKUP(D1672,SLAMatrix,2,FALSE),"No","Internal"))))</f>
        <v/>
      </c>
      <c r="AB1672" s="123" t="n"/>
      <c r="AC1672" s="123" t="n"/>
      <c r="AD1672" s="119" t="n"/>
      <c r="AE1672" s="125" t="n"/>
      <c r="AF1672" s="124">
        <f>MONTH(O1672)</f>
        <v/>
      </c>
      <c r="AG1672" s="124">
        <f>VLOOKUP(IFERROR(MID(AE1672,1,(FIND(",",AE1672,1)-1)),AE1672),Facility_Region_Mapping,2,FALSE)</f>
        <v/>
      </c>
      <c r="AH1672" s="124" t="n"/>
      <c r="AI1672" s="124">
        <f>IF(C1672&lt;&gt;"",IF(M1672="ESM User",getInterfaceName($C1672),"NA"),"")</f>
        <v/>
      </c>
      <c r="AJ1672" s="116">
        <f>IF(Q1672&lt;&gt;"",DATE(YEAR(Q1672), MONTH(Q1672), DAY(Q1672)),"")</f>
        <v/>
      </c>
      <c r="AK1672" s="130">
        <f>IF(Q1672&lt;&gt;0,Q1672-N1672,TODAY()-N1672)</f>
        <v/>
      </c>
      <c r="AL1672" s="112">
        <f>IF(F1672="Re-assigned",0,IF(H1672="Closed",0,IF(H1672="Service Restored",0,IF(H1672="",0,1))))</f>
        <v/>
      </c>
      <c r="AM1672" s="124">
        <f>IF(AL1672=0,"",IF(AK1672&gt;20.99,"Aged","Non-Aged"))</f>
        <v/>
      </c>
      <c r="AN1672" s="112">
        <f>IF(Q1672&lt;&gt;"",MONTH(Q1672),"")</f>
        <v/>
      </c>
      <c r="AO1672" s="112">
        <f>IFERROR(VALUE(V1672),0)</f>
        <v/>
      </c>
    </row>
    <row customFormat="1" customHeight="1" ht="29.25" r="1673" s="112" spans="1:41">
      <c r="A1673" s="127" t="n"/>
      <c r="B1673" s="113" t="n"/>
      <c r="C1673" s="127" t="n"/>
      <c r="D1673" s="127" t="n"/>
      <c r="E1673" s="114">
        <f>IF(F1673 &lt;&gt; "",VLOOKUP(F1673,CategoryLookup,2,FALSE), "")</f>
        <v/>
      </c>
      <c r="F1673" s="126" t="n"/>
      <c r="G1673" s="127" t="n"/>
      <c r="H1673" s="127" t="n"/>
      <c r="I1673" s="127" t="n"/>
      <c r="J1673" s="127" t="n"/>
      <c r="K1673" s="127" t="n"/>
      <c r="L1673" s="127" t="n"/>
      <c r="M1673" s="127" t="n"/>
      <c r="N1673" s="120" t="n"/>
      <c r="O1673" s="120" t="n"/>
      <c r="P1673" s="120" t="n"/>
      <c r="Q1673" s="120" t="n"/>
      <c r="R1673" s="121" t="n"/>
      <c r="S1673" s="121" t="n"/>
      <c r="T1673" s="121" t="n"/>
      <c r="U1673" s="121" t="n"/>
      <c r="V1673" s="117">
        <f>IF(P1673="NA","NA",IF(P1673&lt;&gt;"",TEXT(P1673-N1673,"[h].mm"),""))</f>
        <v/>
      </c>
      <c r="W1673" s="118">
        <f>IF(AND(R1673="",S1673=""),"",R1673+S1673)</f>
        <v/>
      </c>
      <c r="X1673" s="116">
        <f>IF(O1673&lt;&gt;"",DATE(YEAR(O1673), MONTH(O1673), DAY(O1673)),"")</f>
        <v/>
      </c>
      <c r="Y1673" s="122" t="n"/>
      <c r="Z1673" s="123" t="n"/>
      <c r="AA1673" s="117">
        <f>IF(F1673="Re-assigned","NA",IF(W1673="","",IF(W1673&gt;=VLOOKUP(D1673,SLAMatrix,3,FALSE),"Yes",IF(W1673&lt;VLOOKUP(D1673,SLAMatrix,2,FALSE),"No","Internal"))))</f>
        <v/>
      </c>
      <c r="AB1673" s="123" t="n"/>
      <c r="AC1673" s="123" t="n"/>
      <c r="AD1673" s="119" t="n"/>
      <c r="AE1673" s="125" t="n"/>
      <c r="AF1673" s="124">
        <f>MONTH(O1673)</f>
        <v/>
      </c>
      <c r="AG1673" s="124">
        <f>VLOOKUP(IFERROR(MID(AE1673,1,(FIND(",",AE1673,1)-1)),AE1673),Facility_Region_Mapping,2,FALSE)</f>
        <v/>
      </c>
      <c r="AH1673" s="124" t="n"/>
      <c r="AI1673" s="124">
        <f>IF(C1673&lt;&gt;"",IF(M1673="ESM User",getInterfaceName($C1673),"NA"),"")</f>
        <v/>
      </c>
      <c r="AJ1673" s="116">
        <f>IF(Q1673&lt;&gt;"",DATE(YEAR(Q1673), MONTH(Q1673), DAY(Q1673)),"")</f>
        <v/>
      </c>
      <c r="AK1673" s="130">
        <f>IF(Q1673&lt;&gt;0,Q1673-N1673,TODAY()-N1673)</f>
        <v/>
      </c>
      <c r="AL1673" s="112">
        <f>IF(F1673="Re-assigned",0,IF(H1673="Closed",0,IF(H1673="Service Restored",0,IF(H1673="",0,1))))</f>
        <v/>
      </c>
      <c r="AM1673" s="124">
        <f>IF(AL1673=0,"",IF(AK1673&gt;20.99,"Aged","Non-Aged"))</f>
        <v/>
      </c>
      <c r="AN1673" s="112">
        <f>IF(Q1673&lt;&gt;"",MONTH(Q1673),"")</f>
        <v/>
      </c>
      <c r="AO1673" s="112">
        <f>IFERROR(VALUE(V1673),0)</f>
        <v/>
      </c>
    </row>
    <row customFormat="1" customHeight="1" ht="29.25" r="1674" s="112" spans="1:41">
      <c r="A1674" s="127" t="n"/>
      <c r="B1674" s="113" t="n"/>
      <c r="C1674" s="127" t="n"/>
      <c r="D1674" s="127" t="n"/>
      <c r="E1674" s="114">
        <f>IF(F1674 &lt;&gt; "",VLOOKUP(F1674,CategoryLookup,2,FALSE), "")</f>
        <v/>
      </c>
      <c r="F1674" s="126" t="n"/>
      <c r="G1674" s="127" t="n"/>
      <c r="H1674" s="127" t="n"/>
      <c r="I1674" s="127" t="n"/>
      <c r="J1674" s="127" t="n"/>
      <c r="K1674" s="127" t="n"/>
      <c r="L1674" s="127" t="n"/>
      <c r="M1674" s="127" t="n"/>
      <c r="N1674" s="120" t="n"/>
      <c r="O1674" s="120" t="n"/>
      <c r="P1674" s="120" t="n"/>
      <c r="Q1674" s="120" t="n"/>
      <c r="R1674" s="121" t="n"/>
      <c r="S1674" s="121" t="n"/>
      <c r="T1674" s="121" t="n"/>
      <c r="U1674" s="121" t="n"/>
      <c r="V1674" s="117">
        <f>IF(P1674="NA","NA",IF(P1674&lt;&gt;"",TEXT(P1674-N1674,"[h].mm"),""))</f>
        <v/>
      </c>
      <c r="W1674" s="118">
        <f>IF(AND(R1674="",S1674=""),"",R1674+S1674)</f>
        <v/>
      </c>
      <c r="X1674" s="116">
        <f>IF(O1674&lt;&gt;"",DATE(YEAR(O1674), MONTH(O1674), DAY(O1674)),"")</f>
        <v/>
      </c>
      <c r="Y1674" s="122" t="n"/>
      <c r="Z1674" s="123" t="n"/>
      <c r="AA1674" s="117">
        <f>IF(F1674="Re-assigned","NA",IF(W1674="","",IF(W1674&gt;=VLOOKUP(D1674,SLAMatrix,3,FALSE),"Yes",IF(W1674&lt;VLOOKUP(D1674,SLAMatrix,2,FALSE),"No","Internal"))))</f>
        <v/>
      </c>
      <c r="AB1674" s="123" t="n"/>
      <c r="AC1674" s="123" t="n"/>
      <c r="AD1674" s="119" t="n"/>
      <c r="AE1674" s="125" t="n"/>
      <c r="AF1674" s="124">
        <f>MONTH(O1674)</f>
        <v/>
      </c>
      <c r="AG1674" s="124">
        <f>VLOOKUP(IFERROR(MID(AE1674,1,(FIND(",",AE1674,1)-1)),AE1674),Facility_Region_Mapping,2,FALSE)</f>
        <v/>
      </c>
      <c r="AH1674" s="124" t="n"/>
      <c r="AI1674" s="124">
        <f>IF(C1674&lt;&gt;"",IF(M1674="ESM User",getInterfaceName($C1674),"NA"),"")</f>
        <v/>
      </c>
      <c r="AJ1674" s="116">
        <f>IF(Q1674&lt;&gt;"",DATE(YEAR(Q1674), MONTH(Q1674), DAY(Q1674)),"")</f>
        <v/>
      </c>
      <c r="AK1674" s="130">
        <f>IF(Q1674&lt;&gt;0,Q1674-N1674,TODAY()-N1674)</f>
        <v/>
      </c>
      <c r="AL1674" s="112">
        <f>IF(F1674="Re-assigned",0,IF(H1674="Closed",0,IF(H1674="Service Restored",0,IF(H1674="",0,1))))</f>
        <v/>
      </c>
      <c r="AM1674" s="124">
        <f>IF(AL1674=0,"",IF(AK1674&gt;20.99,"Aged","Non-Aged"))</f>
        <v/>
      </c>
      <c r="AN1674" s="112">
        <f>IF(Q1674&lt;&gt;"",MONTH(Q1674),"")</f>
        <v/>
      </c>
      <c r="AO1674" s="112">
        <f>IFERROR(VALUE(V1674),0)</f>
        <v/>
      </c>
    </row>
    <row customFormat="1" customHeight="1" ht="29.25" r="1675" s="112" spans="1:41">
      <c r="A1675" s="127" t="n"/>
      <c r="B1675" s="113" t="n"/>
      <c r="C1675" s="127" t="n"/>
      <c r="D1675" s="127" t="n"/>
      <c r="E1675" s="114">
        <f>IF(F1675 &lt;&gt; "",VLOOKUP(F1675,CategoryLookup,2,FALSE), "")</f>
        <v/>
      </c>
      <c r="F1675" s="126" t="n"/>
      <c r="G1675" s="127" t="n"/>
      <c r="H1675" s="127" t="n"/>
      <c r="I1675" s="127" t="n"/>
      <c r="J1675" s="127" t="n"/>
      <c r="K1675" s="127" t="n"/>
      <c r="L1675" s="127" t="n"/>
      <c r="M1675" s="127" t="n"/>
      <c r="N1675" s="120" t="n"/>
      <c r="O1675" s="120" t="n"/>
      <c r="P1675" s="120" t="n"/>
      <c r="Q1675" s="120" t="n"/>
      <c r="R1675" s="121" t="n"/>
      <c r="S1675" s="121" t="n"/>
      <c r="T1675" s="121" t="n"/>
      <c r="U1675" s="121" t="n"/>
      <c r="V1675" s="117">
        <f>IF(P1675="NA","NA",IF(P1675&lt;&gt;"",TEXT(P1675-N1675,"[h].mm"),""))</f>
        <v/>
      </c>
      <c r="W1675" s="118">
        <f>IF(AND(R1675="",S1675=""),"",R1675+S1675)</f>
        <v/>
      </c>
      <c r="X1675" s="116">
        <f>IF(O1675&lt;&gt;"",DATE(YEAR(O1675), MONTH(O1675), DAY(O1675)),"")</f>
        <v/>
      </c>
      <c r="Y1675" s="122" t="n"/>
      <c r="Z1675" s="123" t="n"/>
      <c r="AA1675" s="117">
        <f>IF(F1675="Re-assigned","NA",IF(W1675="","",IF(W1675&gt;=VLOOKUP(D1675,SLAMatrix,3,FALSE),"Yes",IF(W1675&lt;VLOOKUP(D1675,SLAMatrix,2,FALSE),"No","Internal"))))</f>
        <v/>
      </c>
      <c r="AB1675" s="123" t="n"/>
      <c r="AC1675" s="123" t="n"/>
      <c r="AD1675" s="119" t="n"/>
      <c r="AE1675" s="125" t="n"/>
      <c r="AF1675" s="124">
        <f>MONTH(O1675)</f>
        <v/>
      </c>
      <c r="AG1675" s="124">
        <f>VLOOKUP(IFERROR(MID(AE1675,1,(FIND(",",AE1675,1)-1)),AE1675),Facility_Region_Mapping,2,FALSE)</f>
        <v/>
      </c>
      <c r="AH1675" s="124" t="n"/>
      <c r="AI1675" s="124">
        <f>IF(C1675&lt;&gt;"",IF(M1675="ESM User",getInterfaceName($C1675),"NA"),"")</f>
        <v/>
      </c>
      <c r="AJ1675" s="116">
        <f>IF(Q1675&lt;&gt;"",DATE(YEAR(Q1675), MONTH(Q1675), DAY(Q1675)),"")</f>
        <v/>
      </c>
      <c r="AK1675" s="130">
        <f>IF(Q1675&lt;&gt;0,Q1675-N1675,TODAY()-N1675)</f>
        <v/>
      </c>
      <c r="AL1675" s="112">
        <f>IF(F1675="Re-assigned",0,IF(H1675="Closed",0,IF(H1675="Service Restored",0,IF(H1675="",0,1))))</f>
        <v/>
      </c>
      <c r="AM1675" s="124">
        <f>IF(AL1675=0,"",IF(AK1675&gt;20.99,"Aged","Non-Aged"))</f>
        <v/>
      </c>
      <c r="AN1675" s="112">
        <f>IF(Q1675&lt;&gt;"",MONTH(Q1675),"")</f>
        <v/>
      </c>
      <c r="AO1675" s="112">
        <f>IFERROR(VALUE(V1675),0)</f>
        <v/>
      </c>
    </row>
    <row customFormat="1" customHeight="1" ht="29.25" r="1676" s="112" spans="1:41">
      <c r="A1676" s="127" t="n"/>
      <c r="B1676" s="113" t="n"/>
      <c r="C1676" s="127" t="n"/>
      <c r="D1676" s="127" t="n"/>
      <c r="E1676" s="114">
        <f>IF(F1676 &lt;&gt; "",VLOOKUP(F1676,CategoryLookup,2,FALSE), "")</f>
        <v/>
      </c>
      <c r="F1676" s="126" t="n"/>
      <c r="G1676" s="127" t="n"/>
      <c r="H1676" s="127" t="n"/>
      <c r="I1676" s="127" t="n"/>
      <c r="J1676" s="127" t="n"/>
      <c r="K1676" s="127" t="n"/>
      <c r="L1676" s="127" t="n"/>
      <c r="M1676" s="127" t="n"/>
      <c r="N1676" s="120" t="n"/>
      <c r="O1676" s="120" t="n"/>
      <c r="P1676" s="120" t="n"/>
      <c r="Q1676" s="120" t="n"/>
      <c r="R1676" s="121" t="n"/>
      <c r="S1676" s="121" t="n"/>
      <c r="T1676" s="121" t="n"/>
      <c r="U1676" s="121" t="n"/>
      <c r="V1676" s="117">
        <f>IF(P1676="NA","NA",IF(P1676&lt;&gt;"",TEXT(P1676-N1676,"[h].mm"),""))</f>
        <v/>
      </c>
      <c r="W1676" s="118">
        <f>IF(AND(R1676="",S1676=""),"",R1676+S1676)</f>
        <v/>
      </c>
      <c r="X1676" s="116">
        <f>IF(O1676&lt;&gt;"",DATE(YEAR(O1676), MONTH(O1676), DAY(O1676)),"")</f>
        <v/>
      </c>
      <c r="Y1676" s="122" t="n"/>
      <c r="Z1676" s="123" t="n"/>
      <c r="AA1676" s="117">
        <f>IF(F1676="Re-assigned","NA",IF(W1676="","",IF(W1676&gt;=VLOOKUP(D1676,SLAMatrix,3,FALSE),"Yes",IF(W1676&lt;VLOOKUP(D1676,SLAMatrix,2,FALSE),"No","Internal"))))</f>
        <v/>
      </c>
      <c r="AB1676" s="123" t="n"/>
      <c r="AC1676" s="123" t="n"/>
      <c r="AD1676" s="119" t="n"/>
      <c r="AE1676" s="125" t="n"/>
      <c r="AF1676" s="124">
        <f>MONTH(O1676)</f>
        <v/>
      </c>
      <c r="AG1676" s="124">
        <f>VLOOKUP(IFERROR(MID(AE1676,1,(FIND(",",AE1676,1)-1)),AE1676),Facility_Region_Mapping,2,FALSE)</f>
        <v/>
      </c>
      <c r="AH1676" s="124" t="n"/>
      <c r="AI1676" s="124">
        <f>IF(C1676&lt;&gt;"",IF(M1676="ESM User",getInterfaceName($C1676),"NA"),"")</f>
        <v/>
      </c>
      <c r="AJ1676" s="116">
        <f>IF(Q1676&lt;&gt;"",DATE(YEAR(Q1676), MONTH(Q1676), DAY(Q1676)),"")</f>
        <v/>
      </c>
      <c r="AK1676" s="130">
        <f>IF(Q1676&lt;&gt;0,Q1676-N1676,TODAY()-N1676)</f>
        <v/>
      </c>
      <c r="AL1676" s="112">
        <f>IF(F1676="Re-assigned",0,IF(H1676="Closed",0,IF(H1676="Service Restored",0,IF(H1676="",0,1))))</f>
        <v/>
      </c>
      <c r="AM1676" s="124">
        <f>IF(AL1676=0,"",IF(AK1676&gt;20.99,"Aged","Non-Aged"))</f>
        <v/>
      </c>
      <c r="AN1676" s="112">
        <f>IF(Q1676&lt;&gt;"",MONTH(Q1676),"")</f>
        <v/>
      </c>
      <c r="AO1676" s="112">
        <f>IFERROR(VALUE(V1676),0)</f>
        <v/>
      </c>
    </row>
    <row customFormat="1" customHeight="1" ht="29.25" r="1677" s="112" spans="1:41">
      <c r="A1677" s="127" t="n"/>
      <c r="B1677" s="113" t="n"/>
      <c r="C1677" s="127" t="n"/>
      <c r="D1677" s="127" t="n"/>
      <c r="E1677" s="114">
        <f>IF(F1677 &lt;&gt; "",VLOOKUP(F1677,CategoryLookup,2,FALSE), "")</f>
        <v/>
      </c>
      <c r="F1677" s="126" t="n"/>
      <c r="G1677" s="127" t="n"/>
      <c r="H1677" s="127" t="n"/>
      <c r="I1677" s="127" t="n"/>
      <c r="J1677" s="127" t="n"/>
      <c r="K1677" s="127" t="n"/>
      <c r="L1677" s="127" t="n"/>
      <c r="M1677" s="127" t="n"/>
      <c r="N1677" s="120" t="n"/>
      <c r="O1677" s="120" t="n"/>
      <c r="P1677" s="120" t="n"/>
      <c r="Q1677" s="120" t="n"/>
      <c r="R1677" s="121" t="n"/>
      <c r="S1677" s="121" t="n"/>
      <c r="T1677" s="121" t="n"/>
      <c r="U1677" s="121" t="n"/>
      <c r="V1677" s="117">
        <f>IF(P1677="NA","NA",IF(P1677&lt;&gt;"",TEXT(P1677-N1677,"[h].mm"),""))</f>
        <v/>
      </c>
      <c r="W1677" s="118">
        <f>IF(AND(R1677="",S1677=""),"",R1677+S1677)</f>
        <v/>
      </c>
      <c r="X1677" s="116">
        <f>IF(O1677&lt;&gt;"",DATE(YEAR(O1677), MONTH(O1677), DAY(O1677)),"")</f>
        <v/>
      </c>
      <c r="Y1677" s="122" t="n"/>
      <c r="Z1677" s="123" t="n"/>
      <c r="AA1677" s="117">
        <f>IF(F1677="Re-assigned","NA",IF(W1677="","",IF(W1677&gt;=VLOOKUP(D1677,SLAMatrix,3,FALSE),"Yes",IF(W1677&lt;VLOOKUP(D1677,SLAMatrix,2,FALSE),"No","Internal"))))</f>
        <v/>
      </c>
      <c r="AB1677" s="123" t="n"/>
      <c r="AC1677" s="123" t="n"/>
      <c r="AD1677" s="119" t="n"/>
      <c r="AE1677" s="125" t="n"/>
      <c r="AF1677" s="124">
        <f>MONTH(O1677)</f>
        <v/>
      </c>
      <c r="AG1677" s="124">
        <f>VLOOKUP(IFERROR(MID(AE1677,1,(FIND(",",AE1677,1)-1)),AE1677),Facility_Region_Mapping,2,FALSE)</f>
        <v/>
      </c>
      <c r="AH1677" s="124" t="n"/>
      <c r="AI1677" s="124">
        <f>IF(C1677&lt;&gt;"",IF(M1677="ESM User",getInterfaceName($C1677),"NA"),"")</f>
        <v/>
      </c>
      <c r="AJ1677" s="116">
        <f>IF(Q1677&lt;&gt;"",DATE(YEAR(Q1677), MONTH(Q1677), DAY(Q1677)),"")</f>
        <v/>
      </c>
      <c r="AK1677" s="130">
        <f>IF(Q1677&lt;&gt;0,Q1677-N1677,TODAY()-N1677)</f>
        <v/>
      </c>
      <c r="AL1677" s="112">
        <f>IF(F1677="Re-assigned",0,IF(H1677="Closed",0,IF(H1677="Service Restored",0,IF(H1677="",0,1))))</f>
        <v/>
      </c>
      <c r="AM1677" s="124">
        <f>IF(AL1677=0,"",IF(AK1677&gt;20.99,"Aged","Non-Aged"))</f>
        <v/>
      </c>
      <c r="AN1677" s="112">
        <f>IF(Q1677&lt;&gt;"",MONTH(Q1677),"")</f>
        <v/>
      </c>
      <c r="AO1677" s="112">
        <f>IFERROR(VALUE(V1677),0)</f>
        <v/>
      </c>
    </row>
    <row customFormat="1" customHeight="1" ht="29.25" r="1678" s="112" spans="1:41">
      <c r="A1678" s="127" t="n"/>
      <c r="B1678" s="113" t="n"/>
      <c r="C1678" s="127" t="n"/>
      <c r="D1678" s="127" t="n"/>
      <c r="E1678" s="114">
        <f>IF(F1678 &lt;&gt; "",VLOOKUP(F1678,CategoryLookup,2,FALSE), "")</f>
        <v/>
      </c>
      <c r="F1678" s="126" t="n"/>
      <c r="G1678" s="127" t="n"/>
      <c r="H1678" s="127" t="n"/>
      <c r="I1678" s="127" t="n"/>
      <c r="J1678" s="127" t="n"/>
      <c r="K1678" s="127" t="n"/>
      <c r="L1678" s="127" t="n"/>
      <c r="M1678" s="127" t="n"/>
      <c r="N1678" s="120" t="n"/>
      <c r="O1678" s="120" t="n"/>
      <c r="P1678" s="120" t="n"/>
      <c r="Q1678" s="120" t="n"/>
      <c r="R1678" s="121" t="n"/>
      <c r="S1678" s="121" t="n"/>
      <c r="T1678" s="121" t="n"/>
      <c r="U1678" s="121" t="n"/>
      <c r="V1678" s="117">
        <f>IF(P1678="NA","NA",IF(P1678&lt;&gt;"",TEXT(P1678-N1678,"[h].mm"),""))</f>
        <v/>
      </c>
      <c r="W1678" s="118">
        <f>IF(AND(R1678="",S1678=""),"",R1678+S1678)</f>
        <v/>
      </c>
      <c r="X1678" s="116">
        <f>IF(O1678&lt;&gt;"",DATE(YEAR(O1678), MONTH(O1678), DAY(O1678)),"")</f>
        <v/>
      </c>
      <c r="Y1678" s="122" t="n"/>
      <c r="Z1678" s="123" t="n"/>
      <c r="AA1678" s="117">
        <f>IF(F1678="Re-assigned","NA",IF(W1678="","",IF(W1678&gt;=VLOOKUP(D1678,SLAMatrix,3,FALSE),"Yes",IF(W1678&lt;VLOOKUP(D1678,SLAMatrix,2,FALSE),"No","Internal"))))</f>
        <v/>
      </c>
      <c r="AB1678" s="123" t="n"/>
      <c r="AC1678" s="123" t="n"/>
      <c r="AD1678" s="119" t="n"/>
      <c r="AE1678" s="125" t="n"/>
      <c r="AF1678" s="124">
        <f>MONTH(O1678)</f>
        <v/>
      </c>
      <c r="AG1678" s="124">
        <f>VLOOKUP(IFERROR(MID(AE1678,1,(FIND(",",AE1678,1)-1)),AE1678),Facility_Region_Mapping,2,FALSE)</f>
        <v/>
      </c>
      <c r="AH1678" s="124" t="n"/>
      <c r="AI1678" s="124">
        <f>IF(C1678&lt;&gt;"",IF(M1678="ESM User",getInterfaceName($C1678),"NA"),"")</f>
        <v/>
      </c>
      <c r="AJ1678" s="116">
        <f>IF(Q1678&lt;&gt;"",DATE(YEAR(Q1678), MONTH(Q1678), DAY(Q1678)),"")</f>
        <v/>
      </c>
      <c r="AK1678" s="130">
        <f>IF(Q1678&lt;&gt;0,Q1678-N1678,TODAY()-N1678)</f>
        <v/>
      </c>
      <c r="AL1678" s="112">
        <f>IF(F1678="Re-assigned",0,IF(H1678="Closed",0,IF(H1678="Service Restored",0,IF(H1678="",0,1))))</f>
        <v/>
      </c>
      <c r="AM1678" s="124">
        <f>IF(AL1678=0,"",IF(AK1678&gt;20.99,"Aged","Non-Aged"))</f>
        <v/>
      </c>
      <c r="AN1678" s="112">
        <f>IF(Q1678&lt;&gt;"",MONTH(Q1678),"")</f>
        <v/>
      </c>
      <c r="AO1678" s="112">
        <f>IFERROR(VALUE(V1678),0)</f>
        <v/>
      </c>
    </row>
    <row customFormat="1" customHeight="1" ht="29.25" r="1679" s="112" spans="1:41">
      <c r="A1679" s="127" t="n"/>
      <c r="B1679" s="113" t="n"/>
      <c r="C1679" s="127" t="n"/>
      <c r="D1679" s="127" t="n"/>
      <c r="E1679" s="114">
        <f>IF(F1679 &lt;&gt; "",VLOOKUP(F1679,CategoryLookup,2,FALSE), "")</f>
        <v/>
      </c>
      <c r="F1679" s="126" t="n"/>
      <c r="G1679" s="127" t="n"/>
      <c r="H1679" s="127" t="n"/>
      <c r="I1679" s="127" t="n"/>
      <c r="J1679" s="127" t="n"/>
      <c r="K1679" s="127" t="n"/>
      <c r="L1679" s="127" t="n"/>
      <c r="M1679" s="127" t="n"/>
      <c r="N1679" s="120" t="n"/>
      <c r="O1679" s="120" t="n"/>
      <c r="P1679" s="120" t="n"/>
      <c r="Q1679" s="120" t="n"/>
      <c r="R1679" s="121" t="n"/>
      <c r="S1679" s="121" t="n"/>
      <c r="T1679" s="121" t="n"/>
      <c r="U1679" s="121" t="n"/>
      <c r="V1679" s="117">
        <f>IF(P1679="NA","NA",IF(P1679&lt;&gt;"",TEXT(P1679-N1679,"[h].mm"),""))</f>
        <v/>
      </c>
      <c r="W1679" s="118">
        <f>IF(AND(R1679="",S1679=""),"",R1679+S1679)</f>
        <v/>
      </c>
      <c r="X1679" s="116">
        <f>IF(O1679&lt;&gt;"",DATE(YEAR(O1679), MONTH(O1679), DAY(O1679)),"")</f>
        <v/>
      </c>
      <c r="Y1679" s="122" t="n"/>
      <c r="Z1679" s="123" t="n"/>
      <c r="AA1679" s="117">
        <f>IF(F1679="Re-assigned","NA",IF(W1679="","",IF(W1679&gt;=VLOOKUP(D1679,SLAMatrix,3,FALSE),"Yes",IF(W1679&lt;VLOOKUP(D1679,SLAMatrix,2,FALSE),"No","Internal"))))</f>
        <v/>
      </c>
      <c r="AB1679" s="123" t="n"/>
      <c r="AC1679" s="123" t="n"/>
      <c r="AD1679" s="119" t="n"/>
      <c r="AE1679" s="125" t="n"/>
      <c r="AF1679" s="124">
        <f>MONTH(O1679)</f>
        <v/>
      </c>
      <c r="AG1679" s="124">
        <f>VLOOKUP(IFERROR(MID(AE1679,1,(FIND(",",AE1679,1)-1)),AE1679),Facility_Region_Mapping,2,FALSE)</f>
        <v/>
      </c>
      <c r="AH1679" s="124" t="n"/>
      <c r="AI1679" s="124">
        <f>IF(C1679&lt;&gt;"",IF(M1679="ESM User",getInterfaceName($C1679),"NA"),"")</f>
        <v/>
      </c>
      <c r="AJ1679" s="116">
        <f>IF(Q1679&lt;&gt;"",DATE(YEAR(Q1679), MONTH(Q1679), DAY(Q1679)),"")</f>
        <v/>
      </c>
      <c r="AK1679" s="130">
        <f>IF(Q1679&lt;&gt;0,Q1679-N1679,TODAY()-N1679)</f>
        <v/>
      </c>
      <c r="AL1679" s="112">
        <f>IF(F1679="Re-assigned",0,IF(H1679="Closed",0,IF(H1679="Service Restored",0,IF(H1679="",0,1))))</f>
        <v/>
      </c>
      <c r="AM1679" s="124">
        <f>IF(AL1679=0,"",IF(AK1679&gt;20.99,"Aged","Non-Aged"))</f>
        <v/>
      </c>
      <c r="AN1679" s="112">
        <f>IF(Q1679&lt;&gt;"",MONTH(Q1679),"")</f>
        <v/>
      </c>
      <c r="AO1679" s="112">
        <f>IFERROR(VALUE(V1679),0)</f>
        <v/>
      </c>
    </row>
    <row customFormat="1" customHeight="1" ht="29.25" r="1680" s="112" spans="1:41">
      <c r="A1680" s="127" t="n"/>
      <c r="B1680" s="113" t="n"/>
      <c r="C1680" s="127" t="n"/>
      <c r="D1680" s="127" t="n"/>
      <c r="E1680" s="114">
        <f>IF(F1680 &lt;&gt; "",VLOOKUP(F1680,CategoryLookup,2,FALSE), "")</f>
        <v/>
      </c>
      <c r="F1680" s="126" t="n"/>
      <c r="G1680" s="127" t="n"/>
      <c r="H1680" s="127" t="n"/>
      <c r="I1680" s="127" t="n"/>
      <c r="J1680" s="127" t="n"/>
      <c r="K1680" s="127" t="n"/>
      <c r="L1680" s="127" t="n"/>
      <c r="M1680" s="127" t="n"/>
      <c r="N1680" s="120" t="n"/>
      <c r="O1680" s="120" t="n"/>
      <c r="P1680" s="120" t="n"/>
      <c r="Q1680" s="120" t="n"/>
      <c r="R1680" s="121" t="n"/>
      <c r="S1680" s="121" t="n"/>
      <c r="T1680" s="121" t="n"/>
      <c r="U1680" s="121" t="n"/>
      <c r="V1680" s="117">
        <f>IF(P1680="NA","NA",IF(P1680&lt;&gt;"",TEXT(P1680-N1680,"[h].mm"),""))</f>
        <v/>
      </c>
      <c r="W1680" s="118">
        <f>IF(AND(R1680="",S1680=""),"",R1680+S1680)</f>
        <v/>
      </c>
      <c r="X1680" s="116">
        <f>IF(O1680&lt;&gt;"",DATE(YEAR(O1680), MONTH(O1680), DAY(O1680)),"")</f>
        <v/>
      </c>
      <c r="Y1680" s="122" t="n"/>
      <c r="Z1680" s="123" t="n"/>
      <c r="AA1680" s="117">
        <f>IF(F1680="Re-assigned","NA",IF(W1680="","",IF(W1680&gt;=VLOOKUP(D1680,SLAMatrix,3,FALSE),"Yes",IF(W1680&lt;VLOOKUP(D1680,SLAMatrix,2,FALSE),"No","Internal"))))</f>
        <v/>
      </c>
      <c r="AB1680" s="123" t="n"/>
      <c r="AC1680" s="123" t="n"/>
      <c r="AD1680" s="119" t="n"/>
      <c r="AE1680" s="125" t="n"/>
      <c r="AF1680" s="124">
        <f>MONTH(O1680)</f>
        <v/>
      </c>
      <c r="AG1680" s="124">
        <f>VLOOKUP(IFERROR(MID(AE1680,1,(FIND(",",AE1680,1)-1)),AE1680),Facility_Region_Mapping,2,FALSE)</f>
        <v/>
      </c>
      <c r="AH1680" s="124" t="n"/>
      <c r="AI1680" s="124">
        <f>IF(C1680&lt;&gt;"",IF(M1680="ESM User",getInterfaceName($C1680),"NA"),"")</f>
        <v/>
      </c>
      <c r="AJ1680" s="116">
        <f>IF(Q1680&lt;&gt;"",DATE(YEAR(Q1680), MONTH(Q1680), DAY(Q1680)),"")</f>
        <v/>
      </c>
      <c r="AK1680" s="130">
        <f>IF(Q1680&lt;&gt;0,Q1680-N1680,TODAY()-N1680)</f>
        <v/>
      </c>
      <c r="AL1680" s="112">
        <f>IF(F1680="Re-assigned",0,IF(H1680="Closed",0,IF(H1680="Service Restored",0,IF(H1680="",0,1))))</f>
        <v/>
      </c>
      <c r="AM1680" s="124">
        <f>IF(AL1680=0,"",IF(AK1680&gt;20.99,"Aged","Non-Aged"))</f>
        <v/>
      </c>
      <c r="AN1680" s="112">
        <f>IF(Q1680&lt;&gt;"",MONTH(Q1680),"")</f>
        <v/>
      </c>
      <c r="AO1680" s="112">
        <f>IFERROR(VALUE(V1680),0)</f>
        <v/>
      </c>
    </row>
    <row customFormat="1" customHeight="1" ht="29.25" r="1681" s="112" spans="1:41">
      <c r="A1681" s="127" t="n"/>
      <c r="B1681" s="113" t="n"/>
      <c r="C1681" s="127" t="n"/>
      <c r="D1681" s="127" t="n"/>
      <c r="E1681" s="114">
        <f>IF(F1681 &lt;&gt; "",VLOOKUP(F1681,CategoryLookup,2,FALSE), "")</f>
        <v/>
      </c>
      <c r="F1681" s="126" t="n"/>
      <c r="G1681" s="127" t="n"/>
      <c r="H1681" s="127" t="n"/>
      <c r="I1681" s="127" t="n"/>
      <c r="J1681" s="127" t="n"/>
      <c r="K1681" s="127" t="n"/>
      <c r="L1681" s="127" t="n"/>
      <c r="M1681" s="127" t="n"/>
      <c r="N1681" s="120" t="n"/>
      <c r="O1681" s="120" t="n"/>
      <c r="P1681" s="120" t="n"/>
      <c r="Q1681" s="120" t="n"/>
      <c r="R1681" s="121" t="n"/>
      <c r="S1681" s="121" t="n"/>
      <c r="T1681" s="121" t="n"/>
      <c r="U1681" s="121" t="n"/>
      <c r="V1681" s="117">
        <f>IF(P1681="NA","NA",IF(P1681&lt;&gt;"",TEXT(P1681-N1681,"[h].mm"),""))</f>
        <v/>
      </c>
      <c r="W1681" s="118">
        <f>IF(AND(R1681="",S1681=""),"",R1681+S1681)</f>
        <v/>
      </c>
      <c r="X1681" s="116">
        <f>IF(O1681&lt;&gt;"",DATE(YEAR(O1681), MONTH(O1681), DAY(O1681)),"")</f>
        <v/>
      </c>
      <c r="Y1681" s="122" t="n"/>
      <c r="Z1681" s="123" t="n"/>
      <c r="AA1681" s="117">
        <f>IF(F1681="Re-assigned","NA",IF(W1681="","",IF(W1681&gt;=VLOOKUP(D1681,SLAMatrix,3,FALSE),"Yes",IF(W1681&lt;VLOOKUP(D1681,SLAMatrix,2,FALSE),"No","Internal"))))</f>
        <v/>
      </c>
      <c r="AB1681" s="123" t="n"/>
      <c r="AC1681" s="123" t="n"/>
      <c r="AD1681" s="119" t="n"/>
      <c r="AE1681" s="125" t="n"/>
      <c r="AF1681" s="124">
        <f>MONTH(O1681)</f>
        <v/>
      </c>
      <c r="AG1681" s="124">
        <f>VLOOKUP(IFERROR(MID(AE1681,1,(FIND(",",AE1681,1)-1)),AE1681),Facility_Region_Mapping,2,FALSE)</f>
        <v/>
      </c>
      <c r="AH1681" s="124" t="n"/>
      <c r="AI1681" s="124">
        <f>IF(C1681&lt;&gt;"",IF(M1681="ESM User",getInterfaceName($C1681),"NA"),"")</f>
        <v/>
      </c>
      <c r="AJ1681" s="116">
        <f>IF(Q1681&lt;&gt;"",DATE(YEAR(Q1681), MONTH(Q1681), DAY(Q1681)),"")</f>
        <v/>
      </c>
      <c r="AK1681" s="130">
        <f>IF(Q1681&lt;&gt;0,Q1681-N1681,TODAY()-N1681)</f>
        <v/>
      </c>
      <c r="AL1681" s="112">
        <f>IF(F1681="Re-assigned",0,IF(H1681="Closed",0,IF(H1681="Service Restored",0,IF(H1681="",0,1))))</f>
        <v/>
      </c>
      <c r="AM1681" s="124">
        <f>IF(AL1681=0,"",IF(AK1681&gt;20.99,"Aged","Non-Aged"))</f>
        <v/>
      </c>
      <c r="AN1681" s="112">
        <f>IF(Q1681&lt;&gt;"",MONTH(Q1681),"")</f>
        <v/>
      </c>
      <c r="AO1681" s="112">
        <f>IFERROR(VALUE(V1681),0)</f>
        <v/>
      </c>
    </row>
    <row customFormat="1" customHeight="1" ht="29.25" r="1682" s="112" spans="1:41">
      <c r="A1682" s="127" t="n"/>
      <c r="B1682" s="113" t="n"/>
      <c r="C1682" s="127" t="n"/>
      <c r="D1682" s="127" t="n"/>
      <c r="E1682" s="114">
        <f>IF(F1682 &lt;&gt; "",VLOOKUP(F1682,CategoryLookup,2,FALSE), "")</f>
        <v/>
      </c>
      <c r="F1682" s="126" t="n"/>
      <c r="G1682" s="127" t="n"/>
      <c r="H1682" s="127" t="n"/>
      <c r="I1682" s="127" t="n"/>
      <c r="J1682" s="127" t="n"/>
      <c r="K1682" s="127" t="n"/>
      <c r="L1682" s="127" t="n"/>
      <c r="M1682" s="127" t="n"/>
      <c r="N1682" s="120" t="n"/>
      <c r="O1682" s="120" t="n"/>
      <c r="P1682" s="120" t="n"/>
      <c r="Q1682" s="120" t="n"/>
      <c r="R1682" s="121" t="n"/>
      <c r="S1682" s="121" t="n"/>
      <c r="T1682" s="121" t="n"/>
      <c r="U1682" s="121" t="n"/>
      <c r="V1682" s="117">
        <f>IF(P1682="NA","NA",IF(P1682&lt;&gt;"",TEXT(P1682-N1682,"[h].mm"),""))</f>
        <v/>
      </c>
      <c r="W1682" s="118">
        <f>IF(AND(R1682="",S1682=""),"",R1682+S1682)</f>
        <v/>
      </c>
      <c r="X1682" s="116">
        <f>IF(O1682&lt;&gt;"",DATE(YEAR(O1682), MONTH(O1682), DAY(O1682)),"")</f>
        <v/>
      </c>
      <c r="Y1682" s="122" t="n"/>
      <c r="Z1682" s="123" t="n"/>
      <c r="AA1682" s="117">
        <f>IF(F1682="Re-assigned","NA",IF(W1682="","",IF(W1682&gt;=VLOOKUP(D1682,SLAMatrix,3,FALSE),"Yes",IF(W1682&lt;VLOOKUP(D1682,SLAMatrix,2,FALSE),"No","Internal"))))</f>
        <v/>
      </c>
      <c r="AB1682" s="123" t="n"/>
      <c r="AC1682" s="123" t="n"/>
      <c r="AD1682" s="119" t="n"/>
      <c r="AE1682" s="125" t="n"/>
      <c r="AF1682" s="124">
        <f>MONTH(O1682)</f>
        <v/>
      </c>
      <c r="AG1682" s="124">
        <f>VLOOKUP(IFERROR(MID(AE1682,1,(FIND(",",AE1682,1)-1)),AE1682),Facility_Region_Mapping,2,FALSE)</f>
        <v/>
      </c>
      <c r="AH1682" s="124" t="n"/>
      <c r="AI1682" s="124">
        <f>IF(C1682&lt;&gt;"",IF(M1682="ESM User",getInterfaceName($C1682),"NA"),"")</f>
        <v/>
      </c>
      <c r="AJ1682" s="116">
        <f>IF(Q1682&lt;&gt;"",DATE(YEAR(Q1682), MONTH(Q1682), DAY(Q1682)),"")</f>
        <v/>
      </c>
      <c r="AK1682" s="130">
        <f>IF(Q1682&lt;&gt;0,Q1682-N1682,TODAY()-N1682)</f>
        <v/>
      </c>
      <c r="AL1682" s="112">
        <f>IF(F1682="Re-assigned",0,IF(H1682="Closed",0,IF(H1682="Service Restored",0,IF(H1682="",0,1))))</f>
        <v/>
      </c>
      <c r="AM1682" s="124">
        <f>IF(AL1682=0,"",IF(AK1682&gt;20.99,"Aged","Non-Aged"))</f>
        <v/>
      </c>
      <c r="AN1682" s="112">
        <f>IF(Q1682&lt;&gt;"",MONTH(Q1682),"")</f>
        <v/>
      </c>
      <c r="AO1682" s="112">
        <f>IFERROR(VALUE(V1682),0)</f>
        <v/>
      </c>
    </row>
    <row customFormat="1" customHeight="1" ht="29.25" r="1683" s="112" spans="1:41">
      <c r="A1683" s="127" t="n"/>
      <c r="B1683" s="113" t="n"/>
      <c r="C1683" s="127" t="n"/>
      <c r="D1683" s="127" t="n"/>
      <c r="E1683" s="114">
        <f>IF(F1683 &lt;&gt; "",VLOOKUP(F1683,CategoryLookup,2,FALSE), "")</f>
        <v/>
      </c>
      <c r="F1683" s="126" t="n"/>
      <c r="G1683" s="127" t="n"/>
      <c r="H1683" s="127" t="n"/>
      <c r="I1683" s="127" t="n"/>
      <c r="J1683" s="127" t="n"/>
      <c r="K1683" s="127" t="n"/>
      <c r="L1683" s="127" t="n"/>
      <c r="M1683" s="127" t="n"/>
      <c r="N1683" s="120" t="n"/>
      <c r="O1683" s="120" t="n"/>
      <c r="P1683" s="120" t="n"/>
      <c r="Q1683" s="120" t="n"/>
      <c r="R1683" s="121" t="n"/>
      <c r="S1683" s="121" t="n"/>
      <c r="T1683" s="121" t="n"/>
      <c r="U1683" s="121" t="n"/>
      <c r="V1683" s="117">
        <f>IF(P1683="NA","NA",IF(P1683&lt;&gt;"",TEXT(P1683-N1683,"[h].mm"),""))</f>
        <v/>
      </c>
      <c r="W1683" s="118">
        <f>IF(AND(R1683="",S1683=""),"",R1683+S1683)</f>
        <v/>
      </c>
      <c r="X1683" s="116">
        <f>IF(O1683&lt;&gt;"",DATE(YEAR(O1683), MONTH(O1683), DAY(O1683)),"")</f>
        <v/>
      </c>
      <c r="Y1683" s="122" t="n"/>
      <c r="Z1683" s="123" t="n"/>
      <c r="AA1683" s="117">
        <f>IF(F1683="Re-assigned","NA",IF(W1683="","",IF(W1683&gt;=VLOOKUP(D1683,SLAMatrix,3,FALSE),"Yes",IF(W1683&lt;VLOOKUP(D1683,SLAMatrix,2,FALSE),"No","Internal"))))</f>
        <v/>
      </c>
      <c r="AB1683" s="123" t="n"/>
      <c r="AC1683" s="123" t="n"/>
      <c r="AD1683" s="119" t="n"/>
      <c r="AE1683" s="125" t="n"/>
      <c r="AF1683" s="124">
        <f>MONTH(O1683)</f>
        <v/>
      </c>
      <c r="AG1683" s="124">
        <f>VLOOKUP(IFERROR(MID(AE1683,1,(FIND(",",AE1683,1)-1)),AE1683),Facility_Region_Mapping,2,FALSE)</f>
        <v/>
      </c>
      <c r="AH1683" s="124" t="n"/>
      <c r="AI1683" s="124">
        <f>IF(C1683&lt;&gt;"",IF(M1683="ESM User",getInterfaceName($C1683),"NA"),"")</f>
        <v/>
      </c>
      <c r="AJ1683" s="116">
        <f>IF(Q1683&lt;&gt;"",DATE(YEAR(Q1683), MONTH(Q1683), DAY(Q1683)),"")</f>
        <v/>
      </c>
      <c r="AK1683" s="130">
        <f>IF(Q1683&lt;&gt;0,Q1683-N1683,TODAY()-N1683)</f>
        <v/>
      </c>
      <c r="AL1683" s="112">
        <f>IF(F1683="Re-assigned",0,IF(H1683="Closed",0,IF(H1683="Service Restored",0,IF(H1683="",0,1))))</f>
        <v/>
      </c>
      <c r="AM1683" s="124">
        <f>IF(AL1683=0,"",IF(AK1683&gt;20.99,"Aged","Non-Aged"))</f>
        <v/>
      </c>
      <c r="AN1683" s="112">
        <f>IF(Q1683&lt;&gt;"",MONTH(Q1683),"")</f>
        <v/>
      </c>
      <c r="AO1683" s="112">
        <f>IFERROR(VALUE(V1683),0)</f>
        <v/>
      </c>
    </row>
    <row customFormat="1" customHeight="1" ht="29.25" r="1684" s="112" spans="1:41">
      <c r="A1684" s="127" t="n"/>
      <c r="B1684" s="113" t="n"/>
      <c r="C1684" s="127" t="n"/>
      <c r="D1684" s="127" t="n"/>
      <c r="E1684" s="114">
        <f>IF(F1684 &lt;&gt; "",VLOOKUP(F1684,CategoryLookup,2,FALSE), "")</f>
        <v/>
      </c>
      <c r="F1684" s="126" t="n"/>
      <c r="G1684" s="127" t="n"/>
      <c r="H1684" s="127" t="n"/>
      <c r="I1684" s="127" t="n"/>
      <c r="J1684" s="127" t="n"/>
      <c r="K1684" s="127" t="n"/>
      <c r="L1684" s="127" t="n"/>
      <c r="M1684" s="127" t="n"/>
      <c r="N1684" s="120" t="n"/>
      <c r="O1684" s="120" t="n"/>
      <c r="P1684" s="120" t="n"/>
      <c r="Q1684" s="120" t="n"/>
      <c r="R1684" s="121" t="n"/>
      <c r="S1684" s="121" t="n"/>
      <c r="T1684" s="121" t="n"/>
      <c r="U1684" s="121" t="n"/>
      <c r="V1684" s="117">
        <f>IF(P1684="NA","NA",IF(P1684&lt;&gt;"",TEXT(P1684-N1684,"[h].mm"),""))</f>
        <v/>
      </c>
      <c r="W1684" s="118">
        <f>IF(AND(R1684="",S1684=""),"",R1684+S1684)</f>
        <v/>
      </c>
      <c r="X1684" s="116">
        <f>IF(O1684&lt;&gt;"",DATE(YEAR(O1684), MONTH(O1684), DAY(O1684)),"")</f>
        <v/>
      </c>
      <c r="Y1684" s="122" t="n"/>
      <c r="Z1684" s="123" t="n"/>
      <c r="AA1684" s="117">
        <f>IF(F1684="Re-assigned","NA",IF(W1684="","",IF(W1684&gt;=VLOOKUP(D1684,SLAMatrix,3,FALSE),"Yes",IF(W1684&lt;VLOOKUP(D1684,SLAMatrix,2,FALSE),"No","Internal"))))</f>
        <v/>
      </c>
      <c r="AB1684" s="123" t="n"/>
      <c r="AC1684" s="123" t="n"/>
      <c r="AD1684" s="119" t="n"/>
      <c r="AE1684" s="125" t="n"/>
      <c r="AF1684" s="124">
        <f>MONTH(O1684)</f>
        <v/>
      </c>
      <c r="AG1684" s="124">
        <f>VLOOKUP(IFERROR(MID(AE1684,1,(FIND(",",AE1684,1)-1)),AE1684),Facility_Region_Mapping,2,FALSE)</f>
        <v/>
      </c>
      <c r="AH1684" s="124" t="n"/>
      <c r="AI1684" s="124">
        <f>IF(C1684&lt;&gt;"",IF(M1684="ESM User",getInterfaceName($C1684),"NA"),"")</f>
        <v/>
      </c>
      <c r="AJ1684" s="116">
        <f>IF(Q1684&lt;&gt;"",DATE(YEAR(Q1684), MONTH(Q1684), DAY(Q1684)),"")</f>
        <v/>
      </c>
      <c r="AK1684" s="130">
        <f>IF(Q1684&lt;&gt;0,Q1684-N1684,TODAY()-N1684)</f>
        <v/>
      </c>
      <c r="AL1684" s="112">
        <f>IF(F1684="Re-assigned",0,IF(H1684="Closed",0,IF(H1684="Service Restored",0,IF(H1684="",0,1))))</f>
        <v/>
      </c>
      <c r="AM1684" s="124">
        <f>IF(AL1684=0,"",IF(AK1684&gt;20.99,"Aged","Non-Aged"))</f>
        <v/>
      </c>
      <c r="AN1684" s="112">
        <f>IF(Q1684&lt;&gt;"",MONTH(Q1684),"")</f>
        <v/>
      </c>
      <c r="AO1684" s="112">
        <f>IFERROR(VALUE(V1684),0)</f>
        <v/>
      </c>
    </row>
    <row customFormat="1" customHeight="1" ht="29.25" r="1685" s="112" spans="1:41">
      <c r="A1685" s="127" t="n"/>
      <c r="B1685" s="113" t="n"/>
      <c r="C1685" s="127" t="n"/>
      <c r="D1685" s="127" t="n"/>
      <c r="E1685" s="114">
        <f>IF(F1685 &lt;&gt; "",VLOOKUP(F1685,CategoryLookup,2,FALSE), "")</f>
        <v/>
      </c>
      <c r="F1685" s="126" t="n"/>
      <c r="G1685" s="127" t="n"/>
      <c r="H1685" s="127" t="n"/>
      <c r="I1685" s="127" t="n"/>
      <c r="J1685" s="127" t="n"/>
      <c r="K1685" s="127" t="n"/>
      <c r="L1685" s="127" t="n"/>
      <c r="M1685" s="127" t="n"/>
      <c r="N1685" s="120" t="n"/>
      <c r="O1685" s="120" t="n"/>
      <c r="P1685" s="120" t="n"/>
      <c r="Q1685" s="120" t="n"/>
      <c r="R1685" s="121" t="n"/>
      <c r="S1685" s="121" t="n"/>
      <c r="T1685" s="121" t="n"/>
      <c r="U1685" s="121" t="n"/>
      <c r="V1685" s="117">
        <f>IF(P1685="NA","NA",IF(P1685&lt;&gt;"",TEXT(P1685-N1685,"[h].mm"),""))</f>
        <v/>
      </c>
      <c r="W1685" s="118">
        <f>IF(AND(R1685="",S1685=""),"",R1685+S1685)</f>
        <v/>
      </c>
      <c r="X1685" s="116">
        <f>IF(O1685&lt;&gt;"",DATE(YEAR(O1685), MONTH(O1685), DAY(O1685)),"")</f>
        <v/>
      </c>
      <c r="Y1685" s="122" t="n"/>
      <c r="Z1685" s="123" t="n"/>
      <c r="AA1685" s="117">
        <f>IF(F1685="Re-assigned","NA",IF(W1685="","",IF(W1685&gt;=VLOOKUP(D1685,SLAMatrix,3,FALSE),"Yes",IF(W1685&lt;VLOOKUP(D1685,SLAMatrix,2,FALSE),"No","Internal"))))</f>
        <v/>
      </c>
      <c r="AB1685" s="123" t="n"/>
      <c r="AC1685" s="123" t="n"/>
      <c r="AD1685" s="119" t="n"/>
      <c r="AE1685" s="125" t="n"/>
      <c r="AF1685" s="124">
        <f>MONTH(O1685)</f>
        <v/>
      </c>
      <c r="AG1685" s="124">
        <f>VLOOKUP(IFERROR(MID(AE1685,1,(FIND(",",AE1685,1)-1)),AE1685),Facility_Region_Mapping,2,FALSE)</f>
        <v/>
      </c>
      <c r="AH1685" s="124" t="n"/>
      <c r="AI1685" s="124">
        <f>IF(C1685&lt;&gt;"",IF(M1685="ESM User",getInterfaceName($C1685),"NA"),"")</f>
        <v/>
      </c>
      <c r="AJ1685" s="116">
        <f>IF(Q1685&lt;&gt;"",DATE(YEAR(Q1685), MONTH(Q1685), DAY(Q1685)),"")</f>
        <v/>
      </c>
      <c r="AK1685" s="130">
        <f>IF(Q1685&lt;&gt;0,Q1685-N1685,TODAY()-N1685)</f>
        <v/>
      </c>
      <c r="AL1685" s="112">
        <f>IF(F1685="Re-assigned",0,IF(H1685="Closed",0,IF(H1685="Service Restored",0,IF(H1685="",0,1))))</f>
        <v/>
      </c>
      <c r="AM1685" s="124">
        <f>IF(AL1685=0,"",IF(AK1685&gt;20.99,"Aged","Non-Aged"))</f>
        <v/>
      </c>
      <c r="AN1685" s="112">
        <f>IF(Q1685&lt;&gt;"",MONTH(Q1685),"")</f>
        <v/>
      </c>
      <c r="AO1685" s="112">
        <f>IFERROR(VALUE(V1685),0)</f>
        <v/>
      </c>
    </row>
    <row customFormat="1" customHeight="1" ht="29.25" r="1686" s="112" spans="1:41">
      <c r="A1686" s="127" t="n"/>
      <c r="B1686" s="113" t="n"/>
      <c r="C1686" s="127" t="n"/>
      <c r="D1686" s="127" t="n"/>
      <c r="E1686" s="114">
        <f>IF(F1686 &lt;&gt; "",VLOOKUP(F1686,CategoryLookup,2,FALSE), "")</f>
        <v/>
      </c>
      <c r="F1686" s="126" t="n"/>
      <c r="G1686" s="127" t="n"/>
      <c r="H1686" s="127" t="n"/>
      <c r="I1686" s="127" t="n"/>
      <c r="J1686" s="127" t="n"/>
      <c r="K1686" s="127" t="n"/>
      <c r="L1686" s="127" t="n"/>
      <c r="M1686" s="127" t="n"/>
      <c r="N1686" s="120" t="n"/>
      <c r="O1686" s="120" t="n"/>
      <c r="P1686" s="120" t="n"/>
      <c r="Q1686" s="120" t="n"/>
      <c r="R1686" s="121" t="n"/>
      <c r="S1686" s="121" t="n"/>
      <c r="T1686" s="121" t="n"/>
      <c r="U1686" s="121" t="n"/>
      <c r="V1686" s="117">
        <f>IF(P1686="NA","NA",IF(P1686&lt;&gt;"",TEXT(P1686-N1686,"[h].mm"),""))</f>
        <v/>
      </c>
      <c r="W1686" s="118">
        <f>IF(AND(R1686="",S1686=""),"",R1686+S1686)</f>
        <v/>
      </c>
      <c r="X1686" s="116">
        <f>IF(O1686&lt;&gt;"",DATE(YEAR(O1686), MONTH(O1686), DAY(O1686)),"")</f>
        <v/>
      </c>
      <c r="Y1686" s="122" t="n"/>
      <c r="Z1686" s="123" t="n"/>
      <c r="AA1686" s="117">
        <f>IF(F1686="Re-assigned","NA",IF(W1686="","",IF(W1686&gt;=VLOOKUP(D1686,SLAMatrix,3,FALSE),"Yes",IF(W1686&lt;VLOOKUP(D1686,SLAMatrix,2,FALSE),"No","Internal"))))</f>
        <v/>
      </c>
      <c r="AB1686" s="123" t="n"/>
      <c r="AC1686" s="123" t="n"/>
      <c r="AD1686" s="119" t="n"/>
      <c r="AE1686" s="125" t="n"/>
      <c r="AF1686" s="124">
        <f>MONTH(O1686)</f>
        <v/>
      </c>
      <c r="AG1686" s="124">
        <f>VLOOKUP(IFERROR(MID(AE1686,1,(FIND(",",AE1686,1)-1)),AE1686),Facility_Region_Mapping,2,FALSE)</f>
        <v/>
      </c>
      <c r="AH1686" s="124" t="n"/>
      <c r="AI1686" s="124">
        <f>IF(C1686&lt;&gt;"",IF(M1686="ESM User",getInterfaceName($C1686),"NA"),"")</f>
        <v/>
      </c>
      <c r="AJ1686" s="116">
        <f>IF(Q1686&lt;&gt;"",DATE(YEAR(Q1686), MONTH(Q1686), DAY(Q1686)),"")</f>
        <v/>
      </c>
      <c r="AK1686" s="130">
        <f>IF(Q1686&lt;&gt;0,Q1686-N1686,TODAY()-N1686)</f>
        <v/>
      </c>
      <c r="AL1686" s="112">
        <f>IF(F1686="Re-assigned",0,IF(H1686="Closed",0,IF(H1686="Service Restored",0,IF(H1686="",0,1))))</f>
        <v/>
      </c>
      <c r="AM1686" s="124">
        <f>IF(AL1686=0,"",IF(AK1686&gt;20.99,"Aged","Non-Aged"))</f>
        <v/>
      </c>
      <c r="AN1686" s="112">
        <f>IF(Q1686&lt;&gt;"",MONTH(Q1686),"")</f>
        <v/>
      </c>
      <c r="AO1686" s="112">
        <f>IFERROR(VALUE(V1686),0)</f>
        <v/>
      </c>
    </row>
    <row customFormat="1" customHeight="1" ht="29.25" r="1687" s="112" spans="1:41">
      <c r="A1687" s="127" t="n"/>
      <c r="B1687" s="113" t="n"/>
      <c r="C1687" s="127" t="n"/>
      <c r="D1687" s="127" t="n"/>
      <c r="E1687" s="114">
        <f>IF(F1687 &lt;&gt; "",VLOOKUP(F1687,CategoryLookup,2,FALSE), "")</f>
        <v/>
      </c>
      <c r="F1687" s="126" t="n"/>
      <c r="G1687" s="127" t="n"/>
      <c r="H1687" s="127" t="n"/>
      <c r="I1687" s="127" t="n"/>
      <c r="J1687" s="127" t="n"/>
      <c r="K1687" s="127" t="n"/>
      <c r="L1687" s="127" t="n"/>
      <c r="M1687" s="127" t="n"/>
      <c r="N1687" s="120" t="n"/>
      <c r="O1687" s="120" t="n"/>
      <c r="P1687" s="120" t="n"/>
      <c r="Q1687" s="120" t="n"/>
      <c r="R1687" s="121" t="n"/>
      <c r="S1687" s="121" t="n"/>
      <c r="T1687" s="121" t="n"/>
      <c r="U1687" s="121" t="n"/>
      <c r="V1687" s="117">
        <f>IF(P1687="NA","NA",IF(P1687&lt;&gt;"",TEXT(P1687-N1687,"[h].mm"),""))</f>
        <v/>
      </c>
      <c r="W1687" s="118">
        <f>IF(AND(R1687="",S1687=""),"",R1687+S1687)</f>
        <v/>
      </c>
      <c r="X1687" s="116">
        <f>IF(O1687&lt;&gt;"",DATE(YEAR(O1687), MONTH(O1687), DAY(O1687)),"")</f>
        <v/>
      </c>
      <c r="Y1687" s="122" t="n"/>
      <c r="Z1687" s="123" t="n"/>
      <c r="AA1687" s="117">
        <f>IF(F1687="Re-assigned","NA",IF(W1687="","",IF(W1687&gt;=VLOOKUP(D1687,SLAMatrix,3,FALSE),"Yes",IF(W1687&lt;VLOOKUP(D1687,SLAMatrix,2,FALSE),"No","Internal"))))</f>
        <v/>
      </c>
      <c r="AB1687" s="123" t="n"/>
      <c r="AC1687" s="123" t="n"/>
      <c r="AD1687" s="119" t="n"/>
      <c r="AE1687" s="125" t="n"/>
      <c r="AF1687" s="124">
        <f>MONTH(O1687)</f>
        <v/>
      </c>
      <c r="AG1687" s="124">
        <f>VLOOKUP(IFERROR(MID(AE1687,1,(FIND(",",AE1687,1)-1)),AE1687),Facility_Region_Mapping,2,FALSE)</f>
        <v/>
      </c>
      <c r="AH1687" s="124" t="n"/>
      <c r="AI1687" s="124">
        <f>IF(C1687&lt;&gt;"",IF(M1687="ESM User",getInterfaceName($C1687),"NA"),"")</f>
        <v/>
      </c>
      <c r="AJ1687" s="116">
        <f>IF(Q1687&lt;&gt;"",DATE(YEAR(Q1687), MONTH(Q1687), DAY(Q1687)),"")</f>
        <v/>
      </c>
      <c r="AK1687" s="130">
        <f>IF(Q1687&lt;&gt;0,Q1687-N1687,TODAY()-N1687)</f>
        <v/>
      </c>
      <c r="AL1687" s="112">
        <f>IF(F1687="Re-assigned",0,IF(H1687="Closed",0,IF(H1687="Service Restored",0,IF(H1687="",0,1))))</f>
        <v/>
      </c>
      <c r="AM1687" s="124">
        <f>IF(AL1687=0,"",IF(AK1687&gt;20.99,"Aged","Non-Aged"))</f>
        <v/>
      </c>
      <c r="AN1687" s="112">
        <f>IF(Q1687&lt;&gt;"",MONTH(Q1687),"")</f>
        <v/>
      </c>
      <c r="AO1687" s="112">
        <f>IFERROR(VALUE(V1687),0)</f>
        <v/>
      </c>
    </row>
    <row customFormat="1" customHeight="1" ht="29.25" r="1688" s="112" spans="1:41">
      <c r="A1688" s="127" t="n"/>
      <c r="B1688" s="113" t="n"/>
      <c r="C1688" s="127" t="n"/>
      <c r="D1688" s="127" t="n"/>
      <c r="E1688" s="114">
        <f>IF(F1688 &lt;&gt; "",VLOOKUP(F1688,CategoryLookup,2,FALSE), "")</f>
        <v/>
      </c>
      <c r="F1688" s="126" t="n"/>
      <c r="G1688" s="127" t="n"/>
      <c r="H1688" s="127" t="n"/>
      <c r="I1688" s="127" t="n"/>
      <c r="J1688" s="127" t="n"/>
      <c r="K1688" s="127" t="n"/>
      <c r="L1688" s="127" t="n"/>
      <c r="M1688" s="127" t="n"/>
      <c r="N1688" s="120" t="n"/>
      <c r="O1688" s="120" t="n"/>
      <c r="P1688" s="120" t="n"/>
      <c r="Q1688" s="120" t="n"/>
      <c r="R1688" s="121" t="n"/>
      <c r="S1688" s="121" t="n"/>
      <c r="T1688" s="121" t="n"/>
      <c r="U1688" s="121" t="n"/>
      <c r="V1688" s="117">
        <f>IF(P1688="NA","NA",IF(P1688&lt;&gt;"",TEXT(P1688-N1688,"[h].mm"),""))</f>
        <v/>
      </c>
      <c r="W1688" s="118">
        <f>IF(AND(R1688="",S1688=""),"",R1688+S1688)</f>
        <v/>
      </c>
      <c r="X1688" s="116">
        <f>IF(O1688&lt;&gt;"",DATE(YEAR(O1688), MONTH(O1688), DAY(O1688)),"")</f>
        <v/>
      </c>
      <c r="Y1688" s="122" t="n"/>
      <c r="Z1688" s="123" t="n"/>
      <c r="AA1688" s="117">
        <f>IF(F1688="Re-assigned","NA",IF(W1688="","",IF(W1688&gt;=VLOOKUP(D1688,SLAMatrix,3,FALSE),"Yes",IF(W1688&lt;VLOOKUP(D1688,SLAMatrix,2,FALSE),"No","Internal"))))</f>
        <v/>
      </c>
      <c r="AB1688" s="123" t="n"/>
      <c r="AC1688" s="123" t="n"/>
      <c r="AD1688" s="119" t="n"/>
      <c r="AE1688" s="125" t="n"/>
      <c r="AF1688" s="124">
        <f>MONTH(O1688)</f>
        <v/>
      </c>
      <c r="AG1688" s="124">
        <f>VLOOKUP(IFERROR(MID(AE1688,1,(FIND(",",AE1688,1)-1)),AE1688),Facility_Region_Mapping,2,FALSE)</f>
        <v/>
      </c>
      <c r="AH1688" s="124" t="n"/>
      <c r="AI1688" s="124">
        <f>IF(C1688&lt;&gt;"",IF(M1688="ESM User",getInterfaceName($C1688),"NA"),"")</f>
        <v/>
      </c>
      <c r="AJ1688" s="116">
        <f>IF(Q1688&lt;&gt;"",DATE(YEAR(Q1688), MONTH(Q1688), DAY(Q1688)),"")</f>
        <v/>
      </c>
      <c r="AK1688" s="130">
        <f>IF(Q1688&lt;&gt;0,Q1688-N1688,TODAY()-N1688)</f>
        <v/>
      </c>
      <c r="AL1688" s="112">
        <f>IF(F1688="Re-assigned",0,IF(H1688="Closed",0,IF(H1688="Service Restored",0,IF(H1688="",0,1))))</f>
        <v/>
      </c>
      <c r="AM1688" s="124">
        <f>IF(AL1688=0,"",IF(AK1688&gt;20.99,"Aged","Non-Aged"))</f>
        <v/>
      </c>
      <c r="AN1688" s="112">
        <f>IF(Q1688&lt;&gt;"",MONTH(Q1688),"")</f>
        <v/>
      </c>
      <c r="AO1688" s="112">
        <f>IFERROR(VALUE(V1688),0)</f>
        <v/>
      </c>
    </row>
    <row customFormat="1" customHeight="1" ht="29.25" r="1689" s="112" spans="1:41">
      <c r="A1689" s="127" t="n"/>
      <c r="B1689" s="113" t="n"/>
      <c r="C1689" s="127" t="n"/>
      <c r="D1689" s="127" t="n"/>
      <c r="E1689" s="114">
        <f>IF(F1689 &lt;&gt; "",VLOOKUP(F1689,CategoryLookup,2,FALSE), "")</f>
        <v/>
      </c>
      <c r="F1689" s="126" t="n"/>
      <c r="G1689" s="127" t="n"/>
      <c r="H1689" s="127" t="n"/>
      <c r="I1689" s="127" t="n"/>
      <c r="J1689" s="127" t="n"/>
      <c r="K1689" s="127" t="n"/>
      <c r="L1689" s="127" t="n"/>
      <c r="M1689" s="127" t="n"/>
      <c r="N1689" s="120" t="n"/>
      <c r="O1689" s="120" t="n"/>
      <c r="P1689" s="120" t="n"/>
      <c r="Q1689" s="120" t="n"/>
      <c r="R1689" s="121" t="n"/>
      <c r="S1689" s="121" t="n"/>
      <c r="T1689" s="121" t="n"/>
      <c r="U1689" s="121" t="n"/>
      <c r="V1689" s="117">
        <f>IF(P1689="NA","NA",IF(P1689&lt;&gt;"",TEXT(P1689-N1689,"[h].mm"),""))</f>
        <v/>
      </c>
      <c r="W1689" s="118">
        <f>IF(AND(R1689="",S1689=""),"",R1689+S1689)</f>
        <v/>
      </c>
      <c r="X1689" s="116">
        <f>IF(O1689&lt;&gt;"",DATE(YEAR(O1689), MONTH(O1689), DAY(O1689)),"")</f>
        <v/>
      </c>
      <c r="Y1689" s="122" t="n"/>
      <c r="Z1689" s="123" t="n"/>
      <c r="AA1689" s="117">
        <f>IF(F1689="Re-assigned","NA",IF(W1689="","",IF(W1689&gt;=VLOOKUP(D1689,SLAMatrix,3,FALSE),"Yes",IF(W1689&lt;VLOOKUP(D1689,SLAMatrix,2,FALSE),"No","Internal"))))</f>
        <v/>
      </c>
      <c r="AB1689" s="123" t="n"/>
      <c r="AC1689" s="123" t="n"/>
      <c r="AD1689" s="119" t="n"/>
      <c r="AE1689" s="125" t="n"/>
      <c r="AF1689" s="124">
        <f>MONTH(O1689)</f>
        <v/>
      </c>
      <c r="AG1689" s="124">
        <f>VLOOKUP(IFERROR(MID(AE1689,1,(FIND(",",AE1689,1)-1)),AE1689),Facility_Region_Mapping,2,FALSE)</f>
        <v/>
      </c>
      <c r="AH1689" s="124" t="n"/>
      <c r="AI1689" s="124">
        <f>IF(C1689&lt;&gt;"",IF(M1689="ESM User",getInterfaceName($C1689),"NA"),"")</f>
        <v/>
      </c>
      <c r="AJ1689" s="116">
        <f>IF(Q1689&lt;&gt;"",DATE(YEAR(Q1689), MONTH(Q1689), DAY(Q1689)),"")</f>
        <v/>
      </c>
      <c r="AK1689" s="130">
        <f>IF(Q1689&lt;&gt;0,Q1689-N1689,TODAY()-N1689)</f>
        <v/>
      </c>
      <c r="AL1689" s="112">
        <f>IF(F1689="Re-assigned",0,IF(H1689="Closed",0,IF(H1689="Service Restored",0,IF(H1689="",0,1))))</f>
        <v/>
      </c>
      <c r="AM1689" s="124">
        <f>IF(AL1689=0,"",IF(AK1689&gt;20.99,"Aged","Non-Aged"))</f>
        <v/>
      </c>
      <c r="AN1689" s="112">
        <f>IF(Q1689&lt;&gt;"",MONTH(Q1689),"")</f>
        <v/>
      </c>
      <c r="AO1689" s="112">
        <f>IFERROR(VALUE(V1689),0)</f>
        <v/>
      </c>
    </row>
    <row customFormat="1" customHeight="1" ht="29.25" r="1690" s="112" spans="1:41">
      <c r="A1690" s="127" t="n"/>
      <c r="B1690" s="113" t="n"/>
      <c r="C1690" s="127" t="n"/>
      <c r="D1690" s="127" t="n"/>
      <c r="E1690" s="114">
        <f>IF(F1690 &lt;&gt; "",VLOOKUP(F1690,CategoryLookup,2,FALSE), "")</f>
        <v/>
      </c>
      <c r="F1690" s="126" t="n"/>
      <c r="G1690" s="127" t="n"/>
      <c r="H1690" s="127" t="n"/>
      <c r="I1690" s="127" t="n"/>
      <c r="J1690" s="127" t="n"/>
      <c r="K1690" s="127" t="n"/>
      <c r="L1690" s="127" t="n"/>
      <c r="M1690" s="127" t="n"/>
      <c r="N1690" s="120" t="n"/>
      <c r="O1690" s="120" t="n"/>
      <c r="P1690" s="120" t="n"/>
      <c r="Q1690" s="120" t="n"/>
      <c r="R1690" s="121" t="n"/>
      <c r="S1690" s="121" t="n"/>
      <c r="T1690" s="121" t="n"/>
      <c r="U1690" s="121" t="n"/>
      <c r="V1690" s="117">
        <f>IF(P1690="NA","NA",IF(P1690&lt;&gt;"",TEXT(P1690-N1690,"[h].mm"),""))</f>
        <v/>
      </c>
      <c r="W1690" s="118">
        <f>IF(AND(R1690="",S1690=""),"",R1690+S1690)</f>
        <v/>
      </c>
      <c r="X1690" s="116">
        <f>IF(O1690&lt;&gt;"",DATE(YEAR(O1690), MONTH(O1690), DAY(O1690)),"")</f>
        <v/>
      </c>
      <c r="Y1690" s="122" t="n"/>
      <c r="Z1690" s="123" t="n"/>
      <c r="AA1690" s="117">
        <f>IF(F1690="Re-assigned","NA",IF(W1690="","",IF(W1690&gt;=VLOOKUP(D1690,SLAMatrix,3,FALSE),"Yes",IF(W1690&lt;VLOOKUP(D1690,SLAMatrix,2,FALSE),"No","Internal"))))</f>
        <v/>
      </c>
      <c r="AB1690" s="123" t="n"/>
      <c r="AC1690" s="123" t="n"/>
      <c r="AD1690" s="119" t="n"/>
      <c r="AE1690" s="125" t="n"/>
      <c r="AF1690" s="124">
        <f>MONTH(O1690)</f>
        <v/>
      </c>
      <c r="AG1690" s="124">
        <f>VLOOKUP(IFERROR(MID(AE1690,1,(FIND(",",AE1690,1)-1)),AE1690),Facility_Region_Mapping,2,FALSE)</f>
        <v/>
      </c>
      <c r="AH1690" s="124" t="n"/>
      <c r="AI1690" s="124">
        <f>IF(C1690&lt;&gt;"",IF(M1690="ESM User",getInterfaceName($C1690),"NA"),"")</f>
        <v/>
      </c>
      <c r="AJ1690" s="116">
        <f>IF(Q1690&lt;&gt;"",DATE(YEAR(Q1690), MONTH(Q1690), DAY(Q1690)),"")</f>
        <v/>
      </c>
      <c r="AK1690" s="130">
        <f>IF(Q1690&lt;&gt;0,Q1690-N1690,TODAY()-N1690)</f>
        <v/>
      </c>
      <c r="AL1690" s="112">
        <f>IF(F1690="Re-assigned",0,IF(H1690="Closed",0,IF(H1690="Service Restored",0,IF(H1690="",0,1))))</f>
        <v/>
      </c>
      <c r="AM1690" s="124">
        <f>IF(AL1690=0,"",IF(AK1690&gt;20.99,"Aged","Non-Aged"))</f>
        <v/>
      </c>
      <c r="AN1690" s="112">
        <f>IF(Q1690&lt;&gt;"",MONTH(Q1690),"")</f>
        <v/>
      </c>
      <c r="AO1690" s="112">
        <f>IFERROR(VALUE(V1690),0)</f>
        <v/>
      </c>
    </row>
    <row customFormat="1" customHeight="1" ht="29.25" r="1691" s="112" spans="1:41">
      <c r="A1691" s="127" t="n"/>
      <c r="B1691" s="113" t="n"/>
      <c r="C1691" s="127" t="n"/>
      <c r="D1691" s="127" t="n"/>
      <c r="E1691" s="114">
        <f>IF(F1691 &lt;&gt; "",VLOOKUP(F1691,CategoryLookup,2,FALSE), "")</f>
        <v/>
      </c>
      <c r="F1691" s="126" t="n"/>
      <c r="G1691" s="127" t="n"/>
      <c r="H1691" s="127" t="n"/>
      <c r="I1691" s="127" t="n"/>
      <c r="J1691" s="127" t="n"/>
      <c r="K1691" s="127" t="n"/>
      <c r="L1691" s="127" t="n"/>
      <c r="M1691" s="127" t="n"/>
      <c r="N1691" s="120" t="n"/>
      <c r="O1691" s="120" t="n"/>
      <c r="P1691" s="120" t="n"/>
      <c r="Q1691" s="120" t="n"/>
      <c r="R1691" s="121" t="n"/>
      <c r="S1691" s="121" t="n"/>
      <c r="T1691" s="121" t="n"/>
      <c r="U1691" s="121" t="n"/>
      <c r="V1691" s="117">
        <f>IF(P1691="NA","NA",IF(P1691&lt;&gt;"",TEXT(P1691-N1691,"[h].mm"),""))</f>
        <v/>
      </c>
      <c r="W1691" s="118">
        <f>IF(AND(R1691="",S1691=""),"",R1691+S1691)</f>
        <v/>
      </c>
      <c r="X1691" s="116">
        <f>IF(O1691&lt;&gt;"",DATE(YEAR(O1691), MONTH(O1691), DAY(O1691)),"")</f>
        <v/>
      </c>
      <c r="Y1691" s="122" t="n"/>
      <c r="Z1691" s="123" t="n"/>
      <c r="AA1691" s="117">
        <f>IF(F1691="Re-assigned","NA",IF(W1691="","",IF(W1691&gt;=VLOOKUP(D1691,SLAMatrix,3,FALSE),"Yes",IF(W1691&lt;VLOOKUP(D1691,SLAMatrix,2,FALSE),"No","Internal"))))</f>
        <v/>
      </c>
      <c r="AB1691" s="123" t="n"/>
      <c r="AC1691" s="123" t="n"/>
      <c r="AD1691" s="119" t="n"/>
      <c r="AE1691" s="125" t="n"/>
      <c r="AF1691" s="124">
        <f>MONTH(O1691)</f>
        <v/>
      </c>
      <c r="AG1691" s="124">
        <f>VLOOKUP(IFERROR(MID(AE1691,1,(FIND(",",AE1691,1)-1)),AE1691),Facility_Region_Mapping,2,FALSE)</f>
        <v/>
      </c>
      <c r="AH1691" s="124" t="n"/>
      <c r="AI1691" s="124">
        <f>IF(C1691&lt;&gt;"",IF(M1691="ESM User",getInterfaceName($C1691),"NA"),"")</f>
        <v/>
      </c>
      <c r="AJ1691" s="116">
        <f>IF(Q1691&lt;&gt;"",DATE(YEAR(Q1691), MONTH(Q1691), DAY(Q1691)),"")</f>
        <v/>
      </c>
      <c r="AK1691" s="130">
        <f>IF(Q1691&lt;&gt;0,Q1691-N1691,TODAY()-N1691)</f>
        <v/>
      </c>
      <c r="AL1691" s="112">
        <f>IF(F1691="Re-assigned",0,IF(H1691="Closed",0,IF(H1691="Service Restored",0,IF(H1691="",0,1))))</f>
        <v/>
      </c>
      <c r="AM1691" s="124">
        <f>IF(AL1691=0,"",IF(AK1691&gt;20.99,"Aged","Non-Aged"))</f>
        <v/>
      </c>
      <c r="AN1691" s="112">
        <f>IF(Q1691&lt;&gt;"",MONTH(Q1691),"")</f>
        <v/>
      </c>
      <c r="AO1691" s="112">
        <f>IFERROR(VALUE(V1691),0)</f>
        <v/>
      </c>
    </row>
    <row customFormat="1" customHeight="1" ht="29.25" r="1692" s="112" spans="1:41">
      <c r="A1692" s="127" t="n"/>
      <c r="B1692" s="113" t="n"/>
      <c r="C1692" s="127" t="n"/>
      <c r="D1692" s="127" t="n"/>
      <c r="E1692" s="114">
        <f>IF(F1692 &lt;&gt; "",VLOOKUP(F1692,CategoryLookup,2,FALSE), "")</f>
        <v/>
      </c>
      <c r="F1692" s="126" t="n"/>
      <c r="G1692" s="127" t="n"/>
      <c r="H1692" s="127" t="n"/>
      <c r="I1692" s="127" t="n"/>
      <c r="J1692" s="127" t="n"/>
      <c r="K1692" s="127" t="n"/>
      <c r="L1692" s="127" t="n"/>
      <c r="M1692" s="127" t="n"/>
      <c r="N1692" s="120" t="n"/>
      <c r="O1692" s="120" t="n"/>
      <c r="P1692" s="120" t="n"/>
      <c r="Q1692" s="120" t="n"/>
      <c r="R1692" s="121" t="n"/>
      <c r="S1692" s="121" t="n"/>
      <c r="T1692" s="121" t="n"/>
      <c r="U1692" s="121" t="n"/>
      <c r="V1692" s="117">
        <f>IF(P1692="NA","NA",IF(P1692&lt;&gt;"",TEXT(P1692-N1692,"[h].mm"),""))</f>
        <v/>
      </c>
      <c r="W1692" s="118">
        <f>IF(AND(R1692="",S1692=""),"",R1692+S1692)</f>
        <v/>
      </c>
      <c r="X1692" s="116">
        <f>IF(O1692&lt;&gt;"",DATE(YEAR(O1692), MONTH(O1692), DAY(O1692)),"")</f>
        <v/>
      </c>
      <c r="Y1692" s="122" t="n"/>
      <c r="Z1692" s="123" t="n"/>
      <c r="AA1692" s="117">
        <f>IF(F1692="Re-assigned","NA",IF(W1692="","",IF(W1692&gt;=VLOOKUP(D1692,SLAMatrix,3,FALSE),"Yes",IF(W1692&lt;VLOOKUP(D1692,SLAMatrix,2,FALSE),"No","Internal"))))</f>
        <v/>
      </c>
      <c r="AB1692" s="123" t="n"/>
      <c r="AC1692" s="123" t="n"/>
      <c r="AD1692" s="119" t="n"/>
      <c r="AE1692" s="125" t="n"/>
      <c r="AF1692" s="124">
        <f>MONTH(O1692)</f>
        <v/>
      </c>
      <c r="AG1692" s="124">
        <f>VLOOKUP(IFERROR(MID(AE1692,1,(FIND(",",AE1692,1)-1)),AE1692),Facility_Region_Mapping,2,FALSE)</f>
        <v/>
      </c>
      <c r="AH1692" s="124" t="n"/>
      <c r="AI1692" s="124">
        <f>IF(C1692&lt;&gt;"",IF(M1692="ESM User",getInterfaceName($C1692),"NA"),"")</f>
        <v/>
      </c>
      <c r="AJ1692" s="116">
        <f>IF(Q1692&lt;&gt;"",DATE(YEAR(Q1692), MONTH(Q1692), DAY(Q1692)),"")</f>
        <v/>
      </c>
      <c r="AK1692" s="130">
        <f>IF(Q1692&lt;&gt;0,Q1692-N1692,TODAY()-N1692)</f>
        <v/>
      </c>
      <c r="AL1692" s="112">
        <f>IF(F1692="Re-assigned",0,IF(H1692="Closed",0,IF(H1692="Service Restored",0,IF(H1692="",0,1))))</f>
        <v/>
      </c>
      <c r="AM1692" s="124">
        <f>IF(AL1692=0,"",IF(AK1692&gt;20.99,"Aged","Non-Aged"))</f>
        <v/>
      </c>
      <c r="AN1692" s="112">
        <f>IF(Q1692&lt;&gt;"",MONTH(Q1692),"")</f>
        <v/>
      </c>
      <c r="AO1692" s="112">
        <f>IFERROR(VALUE(V1692),0)</f>
        <v/>
      </c>
    </row>
    <row customFormat="1" customHeight="1" ht="29.25" r="1693" s="112" spans="1:41">
      <c r="A1693" s="127" t="n"/>
      <c r="B1693" s="113" t="n"/>
      <c r="C1693" s="127" t="n"/>
      <c r="D1693" s="127" t="n"/>
      <c r="E1693" s="114">
        <f>IF(F1693 &lt;&gt; "",VLOOKUP(F1693,CategoryLookup,2,FALSE), "")</f>
        <v/>
      </c>
      <c r="F1693" s="126" t="n"/>
      <c r="G1693" s="127" t="n"/>
      <c r="H1693" s="127" t="n"/>
      <c r="I1693" s="127" t="n"/>
      <c r="J1693" s="127" t="n"/>
      <c r="K1693" s="127" t="n"/>
      <c r="L1693" s="127" t="n"/>
      <c r="M1693" s="127" t="n"/>
      <c r="N1693" s="120" t="n"/>
      <c r="O1693" s="120" t="n"/>
      <c r="P1693" s="120" t="n"/>
      <c r="Q1693" s="120" t="n"/>
      <c r="R1693" s="121" t="n"/>
      <c r="S1693" s="121" t="n"/>
      <c r="T1693" s="121" t="n"/>
      <c r="U1693" s="121" t="n"/>
      <c r="V1693" s="117">
        <f>IF(P1693="NA","NA",IF(P1693&lt;&gt;"",TEXT(P1693-N1693,"[h].mm"),""))</f>
        <v/>
      </c>
      <c r="W1693" s="118">
        <f>IF(AND(R1693="",S1693=""),"",R1693+S1693)</f>
        <v/>
      </c>
      <c r="X1693" s="116">
        <f>IF(O1693&lt;&gt;"",DATE(YEAR(O1693), MONTH(O1693), DAY(O1693)),"")</f>
        <v/>
      </c>
      <c r="Y1693" s="122" t="n"/>
      <c r="Z1693" s="123" t="n"/>
      <c r="AA1693" s="117">
        <f>IF(F1693="Re-assigned","NA",IF(W1693="","",IF(W1693&gt;=VLOOKUP(D1693,SLAMatrix,3,FALSE),"Yes",IF(W1693&lt;VLOOKUP(D1693,SLAMatrix,2,FALSE),"No","Internal"))))</f>
        <v/>
      </c>
      <c r="AB1693" s="123" t="n"/>
      <c r="AC1693" s="123" t="n"/>
      <c r="AD1693" s="119" t="n"/>
      <c r="AE1693" s="125" t="n"/>
      <c r="AF1693" s="124">
        <f>MONTH(O1693)</f>
        <v/>
      </c>
      <c r="AG1693" s="124">
        <f>VLOOKUP(IFERROR(MID(AE1693,1,(FIND(",",AE1693,1)-1)),AE1693),Facility_Region_Mapping,2,FALSE)</f>
        <v/>
      </c>
      <c r="AH1693" s="124" t="n"/>
      <c r="AI1693" s="124">
        <f>IF(C1693&lt;&gt;"",IF(M1693="ESM User",getInterfaceName($C1693),"NA"),"")</f>
        <v/>
      </c>
      <c r="AJ1693" s="116">
        <f>IF(Q1693&lt;&gt;"",DATE(YEAR(Q1693), MONTH(Q1693), DAY(Q1693)),"")</f>
        <v/>
      </c>
      <c r="AK1693" s="130">
        <f>IF(Q1693&lt;&gt;0,Q1693-N1693,TODAY()-N1693)</f>
        <v/>
      </c>
      <c r="AL1693" s="112">
        <f>IF(F1693="Re-assigned",0,IF(H1693="Closed",0,IF(H1693="Service Restored",0,IF(H1693="",0,1))))</f>
        <v/>
      </c>
      <c r="AM1693" s="124">
        <f>IF(AL1693=0,"",IF(AK1693&gt;20.99,"Aged","Non-Aged"))</f>
        <v/>
      </c>
      <c r="AN1693" s="112">
        <f>IF(Q1693&lt;&gt;"",MONTH(Q1693),"")</f>
        <v/>
      </c>
      <c r="AO1693" s="112">
        <f>IFERROR(VALUE(V1693),0)</f>
        <v/>
      </c>
    </row>
    <row customFormat="1" customHeight="1" ht="29.25" r="1694" s="112" spans="1:41">
      <c r="A1694" s="127" t="n"/>
      <c r="B1694" s="113" t="n"/>
      <c r="C1694" s="127" t="n"/>
      <c r="D1694" s="127" t="n"/>
      <c r="E1694" s="114">
        <f>IF(F1694 &lt;&gt; "",VLOOKUP(F1694,CategoryLookup,2,FALSE), "")</f>
        <v/>
      </c>
      <c r="F1694" s="126" t="n"/>
      <c r="G1694" s="127" t="n"/>
      <c r="H1694" s="127" t="n"/>
      <c r="I1694" s="127" t="n"/>
      <c r="J1694" s="127" t="n"/>
      <c r="K1694" s="127" t="n"/>
      <c r="L1694" s="127" t="n"/>
      <c r="M1694" s="127" t="n"/>
      <c r="N1694" s="120" t="n"/>
      <c r="O1694" s="120" t="n"/>
      <c r="P1694" s="120" t="n"/>
      <c r="Q1694" s="120" t="n"/>
      <c r="R1694" s="121" t="n"/>
      <c r="S1694" s="121" t="n"/>
      <c r="T1694" s="121" t="n"/>
      <c r="U1694" s="121" t="n"/>
      <c r="V1694" s="117">
        <f>IF(P1694="NA","NA",IF(P1694&lt;&gt;"",TEXT(P1694-N1694,"[h].mm"),""))</f>
        <v/>
      </c>
      <c r="W1694" s="118">
        <f>IF(AND(R1694="",S1694=""),"",R1694+S1694)</f>
        <v/>
      </c>
      <c r="X1694" s="116">
        <f>IF(O1694&lt;&gt;"",DATE(YEAR(O1694), MONTH(O1694), DAY(O1694)),"")</f>
        <v/>
      </c>
      <c r="Y1694" s="122" t="n"/>
      <c r="Z1694" s="123" t="n"/>
      <c r="AA1694" s="117">
        <f>IF(F1694="Re-assigned","NA",IF(W1694="","",IF(W1694&gt;=VLOOKUP(D1694,SLAMatrix,3,FALSE),"Yes",IF(W1694&lt;VLOOKUP(D1694,SLAMatrix,2,FALSE),"No","Internal"))))</f>
        <v/>
      </c>
      <c r="AB1694" s="123" t="n"/>
      <c r="AC1694" s="123" t="n"/>
      <c r="AD1694" s="119" t="n"/>
      <c r="AE1694" s="125" t="n"/>
      <c r="AF1694" s="124">
        <f>MONTH(O1694)</f>
        <v/>
      </c>
      <c r="AG1694" s="124">
        <f>VLOOKUP(IFERROR(MID(AE1694,1,(FIND(",",AE1694,1)-1)),AE1694),Facility_Region_Mapping,2,FALSE)</f>
        <v/>
      </c>
      <c r="AH1694" s="124" t="n"/>
      <c r="AI1694" s="124">
        <f>IF(C1694&lt;&gt;"",IF(M1694="ESM User",getInterfaceName($C1694),"NA"),"")</f>
        <v/>
      </c>
      <c r="AJ1694" s="116">
        <f>IF(Q1694&lt;&gt;"",DATE(YEAR(Q1694), MONTH(Q1694), DAY(Q1694)),"")</f>
        <v/>
      </c>
      <c r="AK1694" s="130">
        <f>IF(Q1694&lt;&gt;0,Q1694-N1694,TODAY()-N1694)</f>
        <v/>
      </c>
      <c r="AL1694" s="112">
        <f>IF(F1694="Re-assigned",0,IF(H1694="Closed",0,IF(H1694="Service Restored",0,IF(H1694="",0,1))))</f>
        <v/>
      </c>
      <c r="AM1694" s="124">
        <f>IF(AL1694=0,"",IF(AK1694&gt;20.99,"Aged","Non-Aged"))</f>
        <v/>
      </c>
      <c r="AN1694" s="112">
        <f>IF(Q1694&lt;&gt;"",MONTH(Q1694),"")</f>
        <v/>
      </c>
      <c r="AO1694" s="112">
        <f>IFERROR(VALUE(V1694),0)</f>
        <v/>
      </c>
    </row>
    <row customFormat="1" customHeight="1" ht="29.25" r="1695" s="112" spans="1:41">
      <c r="A1695" s="127" t="n"/>
      <c r="B1695" s="113" t="n"/>
      <c r="C1695" s="127" t="n"/>
      <c r="D1695" s="127" t="n"/>
      <c r="E1695" s="114">
        <f>IF(F1695 &lt;&gt; "",VLOOKUP(F1695,CategoryLookup,2,FALSE), "")</f>
        <v/>
      </c>
      <c r="F1695" s="126" t="n"/>
      <c r="G1695" s="127" t="n"/>
      <c r="H1695" s="127" t="n"/>
      <c r="I1695" s="127" t="n"/>
      <c r="J1695" s="127" t="n"/>
      <c r="K1695" s="127" t="n"/>
      <c r="L1695" s="127" t="n"/>
      <c r="M1695" s="127" t="n"/>
      <c r="N1695" s="120" t="n"/>
      <c r="O1695" s="120" t="n"/>
      <c r="P1695" s="120" t="n"/>
      <c r="Q1695" s="120" t="n"/>
      <c r="R1695" s="121" t="n"/>
      <c r="S1695" s="121" t="n"/>
      <c r="T1695" s="121" t="n"/>
      <c r="U1695" s="121" t="n"/>
      <c r="V1695" s="117">
        <f>IF(P1695="NA","NA",IF(P1695&lt;&gt;"",TEXT(P1695-N1695,"[h].mm"),""))</f>
        <v/>
      </c>
      <c r="W1695" s="118">
        <f>IF(AND(R1695="",S1695=""),"",R1695+S1695)</f>
        <v/>
      </c>
      <c r="X1695" s="116">
        <f>IF(O1695&lt;&gt;"",DATE(YEAR(O1695), MONTH(O1695), DAY(O1695)),"")</f>
        <v/>
      </c>
      <c r="Y1695" s="122" t="n"/>
      <c r="Z1695" s="123" t="n"/>
      <c r="AA1695" s="117">
        <f>IF(F1695="Re-assigned","NA",IF(W1695="","",IF(W1695&gt;=VLOOKUP(D1695,SLAMatrix,3,FALSE),"Yes",IF(W1695&lt;VLOOKUP(D1695,SLAMatrix,2,FALSE),"No","Internal"))))</f>
        <v/>
      </c>
      <c r="AB1695" s="123" t="n"/>
      <c r="AC1695" s="123" t="n"/>
      <c r="AD1695" s="119" t="n"/>
      <c r="AE1695" s="125" t="n"/>
      <c r="AF1695" s="124">
        <f>MONTH(O1695)</f>
        <v/>
      </c>
      <c r="AG1695" s="124">
        <f>VLOOKUP(IFERROR(MID(AE1695,1,(FIND(",",AE1695,1)-1)),AE1695),Facility_Region_Mapping,2,FALSE)</f>
        <v/>
      </c>
      <c r="AH1695" s="124" t="n"/>
      <c r="AI1695" s="124">
        <f>IF(C1695&lt;&gt;"",IF(M1695="ESM User",getInterfaceName($C1695),"NA"),"")</f>
        <v/>
      </c>
      <c r="AJ1695" s="116">
        <f>IF(Q1695&lt;&gt;"",DATE(YEAR(Q1695), MONTH(Q1695), DAY(Q1695)),"")</f>
        <v/>
      </c>
      <c r="AK1695" s="130">
        <f>IF(Q1695&lt;&gt;0,Q1695-N1695,TODAY()-N1695)</f>
        <v/>
      </c>
      <c r="AL1695" s="112">
        <f>IF(F1695="Re-assigned",0,IF(H1695="Closed",0,IF(H1695="Service Restored",0,IF(H1695="",0,1))))</f>
        <v/>
      </c>
      <c r="AM1695" s="124">
        <f>IF(AL1695=0,"",IF(AK1695&gt;20.99,"Aged","Non-Aged"))</f>
        <v/>
      </c>
      <c r="AN1695" s="112">
        <f>IF(Q1695&lt;&gt;"",MONTH(Q1695),"")</f>
        <v/>
      </c>
      <c r="AO1695" s="112">
        <f>IFERROR(VALUE(V1695),0)</f>
        <v/>
      </c>
    </row>
    <row customFormat="1" customHeight="1" ht="29.25" r="1696" s="112" spans="1:41">
      <c r="A1696" s="127" t="n"/>
      <c r="B1696" s="113" t="n"/>
      <c r="C1696" s="127" t="n"/>
      <c r="D1696" s="127" t="n"/>
      <c r="E1696" s="114">
        <f>IF(F1696 &lt;&gt; "",VLOOKUP(F1696,CategoryLookup,2,FALSE), "")</f>
        <v/>
      </c>
      <c r="F1696" s="126" t="n"/>
      <c r="G1696" s="127" t="n"/>
      <c r="H1696" s="127" t="n"/>
      <c r="I1696" s="127" t="n"/>
      <c r="J1696" s="127" t="n"/>
      <c r="K1696" s="127" t="n"/>
      <c r="L1696" s="127" t="n"/>
      <c r="M1696" s="127" t="n"/>
      <c r="N1696" s="120" t="n"/>
      <c r="O1696" s="120" t="n"/>
      <c r="P1696" s="120" t="n"/>
      <c r="Q1696" s="120" t="n"/>
      <c r="R1696" s="121" t="n"/>
      <c r="S1696" s="121" t="n"/>
      <c r="T1696" s="121" t="n"/>
      <c r="U1696" s="121" t="n"/>
      <c r="V1696" s="117">
        <f>IF(P1696="NA","NA",IF(P1696&lt;&gt;"",TEXT(P1696-N1696,"[h].mm"),""))</f>
        <v/>
      </c>
      <c r="W1696" s="118">
        <f>IF(AND(R1696="",S1696=""),"",R1696+S1696)</f>
        <v/>
      </c>
      <c r="X1696" s="116">
        <f>IF(O1696&lt;&gt;"",DATE(YEAR(O1696), MONTH(O1696), DAY(O1696)),"")</f>
        <v/>
      </c>
      <c r="Y1696" s="122" t="n"/>
      <c r="Z1696" s="123" t="n"/>
      <c r="AA1696" s="117">
        <f>IF(F1696="Re-assigned","NA",IF(W1696="","",IF(W1696&gt;=VLOOKUP(D1696,SLAMatrix,3,FALSE),"Yes",IF(W1696&lt;VLOOKUP(D1696,SLAMatrix,2,FALSE),"No","Internal"))))</f>
        <v/>
      </c>
      <c r="AB1696" s="123" t="n"/>
      <c r="AC1696" s="123" t="n"/>
      <c r="AD1696" s="119" t="n"/>
      <c r="AE1696" s="125" t="n"/>
      <c r="AF1696" s="124">
        <f>MONTH(O1696)</f>
        <v/>
      </c>
      <c r="AG1696" s="124">
        <f>VLOOKUP(IFERROR(MID(AE1696,1,(FIND(",",AE1696,1)-1)),AE1696),Facility_Region_Mapping,2,FALSE)</f>
        <v/>
      </c>
      <c r="AH1696" s="124" t="n"/>
      <c r="AI1696" s="124">
        <f>IF(C1696&lt;&gt;"",IF(M1696="ESM User",getInterfaceName($C1696),"NA"),"")</f>
        <v/>
      </c>
      <c r="AJ1696" s="116">
        <f>IF(Q1696&lt;&gt;"",DATE(YEAR(Q1696), MONTH(Q1696), DAY(Q1696)),"")</f>
        <v/>
      </c>
      <c r="AK1696" s="130">
        <f>IF(Q1696&lt;&gt;0,Q1696-N1696,TODAY()-N1696)</f>
        <v/>
      </c>
      <c r="AL1696" s="112">
        <f>IF(F1696="Re-assigned",0,IF(H1696="Closed",0,IF(H1696="Service Restored",0,IF(H1696="",0,1))))</f>
        <v/>
      </c>
      <c r="AM1696" s="124">
        <f>IF(AL1696=0,"",IF(AK1696&gt;20.99,"Aged","Non-Aged"))</f>
        <v/>
      </c>
      <c r="AN1696" s="112">
        <f>IF(Q1696&lt;&gt;"",MONTH(Q1696),"")</f>
        <v/>
      </c>
      <c r="AO1696" s="112">
        <f>IFERROR(VALUE(V1696),0)</f>
        <v/>
      </c>
    </row>
    <row customFormat="1" customHeight="1" ht="29.25" r="1697" s="112" spans="1:41">
      <c r="A1697" s="127" t="n"/>
      <c r="B1697" s="113" t="n"/>
      <c r="C1697" s="127" t="n"/>
      <c r="D1697" s="127" t="n"/>
      <c r="E1697" s="114">
        <f>IF(F1697 &lt;&gt; "",VLOOKUP(F1697,CategoryLookup,2,FALSE), "")</f>
        <v/>
      </c>
      <c r="F1697" s="126" t="n"/>
      <c r="G1697" s="127" t="n"/>
      <c r="H1697" s="127" t="n"/>
      <c r="I1697" s="127" t="n"/>
      <c r="J1697" s="127" t="n"/>
      <c r="K1697" s="127" t="n"/>
      <c r="L1697" s="127" t="n"/>
      <c r="M1697" s="127" t="n"/>
      <c r="N1697" s="120" t="n"/>
      <c r="O1697" s="120" t="n"/>
      <c r="P1697" s="120" t="n"/>
      <c r="Q1697" s="120" t="n"/>
      <c r="R1697" s="121" t="n"/>
      <c r="S1697" s="121" t="n"/>
      <c r="T1697" s="121" t="n"/>
      <c r="U1697" s="121" t="n"/>
      <c r="V1697" s="117">
        <f>IF(P1697="NA","NA",IF(P1697&lt;&gt;"",TEXT(P1697-N1697,"[h].mm"),""))</f>
        <v/>
      </c>
      <c r="W1697" s="118">
        <f>IF(AND(R1697="",S1697=""),"",R1697+S1697)</f>
        <v/>
      </c>
      <c r="X1697" s="116">
        <f>IF(O1697&lt;&gt;"",DATE(YEAR(O1697), MONTH(O1697), DAY(O1697)),"")</f>
        <v/>
      </c>
      <c r="Y1697" s="122" t="n"/>
      <c r="Z1697" s="123" t="n"/>
      <c r="AA1697" s="117">
        <f>IF(F1697="Re-assigned","NA",IF(W1697="","",IF(W1697&gt;=VLOOKUP(D1697,SLAMatrix,3,FALSE),"Yes",IF(W1697&lt;VLOOKUP(D1697,SLAMatrix,2,FALSE),"No","Internal"))))</f>
        <v/>
      </c>
      <c r="AB1697" s="123" t="n"/>
      <c r="AC1697" s="123" t="n"/>
      <c r="AD1697" s="119" t="n"/>
      <c r="AE1697" s="125" t="n"/>
      <c r="AF1697" s="124">
        <f>MONTH(O1697)</f>
        <v/>
      </c>
      <c r="AG1697" s="124">
        <f>VLOOKUP(IFERROR(MID(AE1697,1,(FIND(",",AE1697,1)-1)),AE1697),Facility_Region_Mapping,2,FALSE)</f>
        <v/>
      </c>
      <c r="AH1697" s="124" t="n"/>
      <c r="AI1697" s="124">
        <f>IF(C1697&lt;&gt;"",IF(M1697="ESM User",getInterfaceName($C1697),"NA"),"")</f>
        <v/>
      </c>
      <c r="AJ1697" s="116">
        <f>IF(Q1697&lt;&gt;"",DATE(YEAR(Q1697), MONTH(Q1697), DAY(Q1697)),"")</f>
        <v/>
      </c>
      <c r="AK1697" s="130">
        <f>IF(Q1697&lt;&gt;0,Q1697-N1697,TODAY()-N1697)</f>
        <v/>
      </c>
      <c r="AL1697" s="112">
        <f>IF(F1697="Re-assigned",0,IF(H1697="Closed",0,IF(H1697="Service Restored",0,IF(H1697="",0,1))))</f>
        <v/>
      </c>
      <c r="AM1697" s="124">
        <f>IF(AL1697=0,"",IF(AK1697&gt;20.99,"Aged","Non-Aged"))</f>
        <v/>
      </c>
      <c r="AN1697" s="112">
        <f>IF(Q1697&lt;&gt;"",MONTH(Q1697),"")</f>
        <v/>
      </c>
      <c r="AO1697" s="112">
        <f>IFERROR(VALUE(V1697),0)</f>
        <v/>
      </c>
    </row>
    <row customFormat="1" customHeight="1" ht="29.25" r="1698" s="112" spans="1:41">
      <c r="A1698" s="127" t="n"/>
      <c r="B1698" s="113" t="n"/>
      <c r="C1698" s="127" t="n"/>
      <c r="D1698" s="127" t="n"/>
      <c r="E1698" s="114">
        <f>IF(F1698 &lt;&gt; "",VLOOKUP(F1698,CategoryLookup,2,FALSE), "")</f>
        <v/>
      </c>
      <c r="F1698" s="126" t="n"/>
      <c r="G1698" s="127" t="n"/>
      <c r="H1698" s="127" t="n"/>
      <c r="I1698" s="127" t="n"/>
      <c r="J1698" s="127" t="n"/>
      <c r="K1698" s="127" t="n"/>
      <c r="L1698" s="127" t="n"/>
      <c r="M1698" s="127" t="n"/>
      <c r="N1698" s="120" t="n"/>
      <c r="O1698" s="120" t="n"/>
      <c r="P1698" s="120" t="n"/>
      <c r="Q1698" s="120" t="n"/>
      <c r="R1698" s="121" t="n"/>
      <c r="S1698" s="121" t="n"/>
      <c r="T1698" s="121" t="n"/>
      <c r="U1698" s="121" t="n"/>
      <c r="V1698" s="117">
        <f>IF(P1698="NA","NA",IF(P1698&lt;&gt;"",TEXT(P1698-N1698,"[h].mm"),""))</f>
        <v/>
      </c>
      <c r="W1698" s="118">
        <f>IF(AND(R1698="",S1698=""),"",R1698+S1698)</f>
        <v/>
      </c>
      <c r="X1698" s="116">
        <f>IF(O1698&lt;&gt;"",DATE(YEAR(O1698), MONTH(O1698), DAY(O1698)),"")</f>
        <v/>
      </c>
      <c r="Y1698" s="122" t="n"/>
      <c r="Z1698" s="123" t="n"/>
      <c r="AA1698" s="117">
        <f>IF(F1698="Re-assigned","NA",IF(W1698="","",IF(W1698&gt;=VLOOKUP(D1698,SLAMatrix,3,FALSE),"Yes",IF(W1698&lt;VLOOKUP(D1698,SLAMatrix,2,FALSE),"No","Internal"))))</f>
        <v/>
      </c>
      <c r="AB1698" s="123" t="n"/>
      <c r="AC1698" s="123" t="n"/>
      <c r="AD1698" s="119" t="n"/>
      <c r="AE1698" s="125" t="n"/>
      <c r="AF1698" s="124">
        <f>MONTH(O1698)</f>
        <v/>
      </c>
      <c r="AG1698" s="124">
        <f>VLOOKUP(IFERROR(MID(AE1698,1,(FIND(",",AE1698,1)-1)),AE1698),Facility_Region_Mapping,2,FALSE)</f>
        <v/>
      </c>
      <c r="AH1698" s="124" t="n"/>
      <c r="AI1698" s="124">
        <f>IF(C1698&lt;&gt;"",IF(M1698="ESM User",getInterfaceName($C1698),"NA"),"")</f>
        <v/>
      </c>
      <c r="AJ1698" s="116">
        <f>IF(Q1698&lt;&gt;"",DATE(YEAR(Q1698), MONTH(Q1698), DAY(Q1698)),"")</f>
        <v/>
      </c>
      <c r="AK1698" s="130">
        <f>IF(Q1698&lt;&gt;0,Q1698-N1698,TODAY()-N1698)</f>
        <v/>
      </c>
      <c r="AL1698" s="112">
        <f>IF(F1698="Re-assigned",0,IF(H1698="Closed",0,IF(H1698="Service Restored",0,IF(H1698="",0,1))))</f>
        <v/>
      </c>
      <c r="AM1698" s="124">
        <f>IF(AL1698=0,"",IF(AK1698&gt;20.99,"Aged","Non-Aged"))</f>
        <v/>
      </c>
      <c r="AN1698" s="112">
        <f>IF(Q1698&lt;&gt;"",MONTH(Q1698),"")</f>
        <v/>
      </c>
      <c r="AO1698" s="112">
        <f>IFERROR(VALUE(V1698),0)</f>
        <v/>
      </c>
    </row>
    <row customFormat="1" customHeight="1" ht="29.25" r="1699" s="112" spans="1:41">
      <c r="A1699" s="127" t="n"/>
      <c r="B1699" s="113" t="n"/>
      <c r="C1699" s="127" t="n"/>
      <c r="D1699" s="127" t="n"/>
      <c r="E1699" s="114">
        <f>IF(F1699 &lt;&gt; "",VLOOKUP(F1699,CategoryLookup,2,FALSE), "")</f>
        <v/>
      </c>
      <c r="F1699" s="126" t="n"/>
      <c r="G1699" s="127" t="n"/>
      <c r="H1699" s="127" t="n"/>
      <c r="I1699" s="127" t="n"/>
      <c r="J1699" s="127" t="n"/>
      <c r="K1699" s="127" t="n"/>
      <c r="L1699" s="127" t="n"/>
      <c r="M1699" s="127" t="n"/>
      <c r="N1699" s="120" t="n"/>
      <c r="O1699" s="120" t="n"/>
      <c r="P1699" s="120" t="n"/>
      <c r="Q1699" s="120" t="n"/>
      <c r="R1699" s="121" t="n"/>
      <c r="S1699" s="121" t="n"/>
      <c r="T1699" s="121" t="n"/>
      <c r="U1699" s="121" t="n"/>
      <c r="V1699" s="117">
        <f>IF(P1699="NA","NA",IF(P1699&lt;&gt;"",TEXT(P1699-N1699,"[h].mm"),""))</f>
        <v/>
      </c>
      <c r="W1699" s="118">
        <f>IF(AND(R1699="",S1699=""),"",R1699+S1699)</f>
        <v/>
      </c>
      <c r="X1699" s="116">
        <f>IF(O1699&lt;&gt;"",DATE(YEAR(O1699), MONTH(O1699), DAY(O1699)),"")</f>
        <v/>
      </c>
      <c r="Y1699" s="122" t="n"/>
      <c r="Z1699" s="123" t="n"/>
      <c r="AA1699" s="117">
        <f>IF(F1699="Re-assigned","NA",IF(W1699="","",IF(W1699&gt;=VLOOKUP(D1699,SLAMatrix,3,FALSE),"Yes",IF(W1699&lt;VLOOKUP(D1699,SLAMatrix,2,FALSE),"No","Internal"))))</f>
        <v/>
      </c>
      <c r="AB1699" s="123" t="n"/>
      <c r="AC1699" s="123" t="n"/>
      <c r="AD1699" s="119" t="n"/>
      <c r="AE1699" s="125" t="n"/>
      <c r="AF1699" s="124">
        <f>MONTH(O1699)</f>
        <v/>
      </c>
      <c r="AG1699" s="124">
        <f>VLOOKUP(IFERROR(MID(AE1699,1,(FIND(",",AE1699,1)-1)),AE1699),Facility_Region_Mapping,2,FALSE)</f>
        <v/>
      </c>
      <c r="AH1699" s="124" t="n"/>
      <c r="AI1699" s="124">
        <f>IF(C1699&lt;&gt;"",IF(M1699="ESM User",getInterfaceName($C1699),"NA"),"")</f>
        <v/>
      </c>
      <c r="AJ1699" s="116">
        <f>IF(Q1699&lt;&gt;"",DATE(YEAR(Q1699), MONTH(Q1699), DAY(Q1699)),"")</f>
        <v/>
      </c>
      <c r="AK1699" s="130">
        <f>IF(Q1699&lt;&gt;0,Q1699-N1699,TODAY()-N1699)</f>
        <v/>
      </c>
      <c r="AL1699" s="112">
        <f>IF(F1699="Re-assigned",0,IF(H1699="Closed",0,IF(H1699="Service Restored",0,IF(H1699="",0,1))))</f>
        <v/>
      </c>
      <c r="AM1699" s="124">
        <f>IF(AL1699=0,"",IF(AK1699&gt;20.99,"Aged","Non-Aged"))</f>
        <v/>
      </c>
      <c r="AN1699" s="112">
        <f>IF(Q1699&lt;&gt;"",MONTH(Q1699),"")</f>
        <v/>
      </c>
      <c r="AO1699" s="112">
        <f>IFERROR(VALUE(V1699),0)</f>
        <v/>
      </c>
    </row>
    <row customFormat="1" customHeight="1" ht="29.25" r="1700" s="112" spans="1:41">
      <c r="A1700" s="127" t="n"/>
      <c r="B1700" s="113" t="n"/>
      <c r="C1700" s="127" t="n"/>
      <c r="D1700" s="127" t="n"/>
      <c r="E1700" s="114">
        <f>IF(F1700 &lt;&gt; "",VLOOKUP(F1700,CategoryLookup,2,FALSE), "")</f>
        <v/>
      </c>
      <c r="F1700" s="126" t="n"/>
      <c r="G1700" s="127" t="n"/>
      <c r="H1700" s="127" t="n"/>
      <c r="I1700" s="127" t="n"/>
      <c r="J1700" s="127" t="n"/>
      <c r="K1700" s="127" t="n"/>
      <c r="L1700" s="127" t="n"/>
      <c r="M1700" s="127" t="n"/>
      <c r="N1700" s="120" t="n"/>
      <c r="O1700" s="120" t="n"/>
      <c r="P1700" s="120" t="n"/>
      <c r="Q1700" s="120" t="n"/>
      <c r="R1700" s="121" t="n"/>
      <c r="S1700" s="121" t="n"/>
      <c r="T1700" s="121" t="n"/>
      <c r="U1700" s="121" t="n"/>
      <c r="V1700" s="117">
        <f>IF(P1700="NA","NA",IF(P1700&lt;&gt;"",TEXT(P1700-N1700,"[h].mm"),""))</f>
        <v/>
      </c>
      <c r="W1700" s="118">
        <f>IF(AND(R1700="",S1700=""),"",R1700+S1700)</f>
        <v/>
      </c>
      <c r="X1700" s="116">
        <f>IF(O1700&lt;&gt;"",DATE(YEAR(O1700), MONTH(O1700), DAY(O1700)),"")</f>
        <v/>
      </c>
      <c r="Y1700" s="122" t="n"/>
      <c r="Z1700" s="123" t="n"/>
      <c r="AA1700" s="117">
        <f>IF(F1700="Re-assigned","NA",IF(W1700="","",IF(W1700&gt;=VLOOKUP(D1700,SLAMatrix,3,FALSE),"Yes",IF(W1700&lt;VLOOKUP(D1700,SLAMatrix,2,FALSE),"No","Internal"))))</f>
        <v/>
      </c>
      <c r="AB1700" s="123" t="n"/>
      <c r="AC1700" s="123" t="n"/>
      <c r="AD1700" s="119" t="n"/>
      <c r="AE1700" s="125" t="n"/>
      <c r="AF1700" s="124">
        <f>MONTH(O1700)</f>
        <v/>
      </c>
      <c r="AG1700" s="124">
        <f>VLOOKUP(IFERROR(MID(AE1700,1,(FIND(",",AE1700,1)-1)),AE1700),Facility_Region_Mapping,2,FALSE)</f>
        <v/>
      </c>
      <c r="AH1700" s="124" t="n"/>
      <c r="AI1700" s="124">
        <f>IF(C1700&lt;&gt;"",IF(M1700="ESM User",getInterfaceName($C1700),"NA"),"")</f>
        <v/>
      </c>
      <c r="AJ1700" s="116">
        <f>IF(Q1700&lt;&gt;"",DATE(YEAR(Q1700), MONTH(Q1700), DAY(Q1700)),"")</f>
        <v/>
      </c>
      <c r="AK1700" s="130">
        <f>IF(Q1700&lt;&gt;0,Q1700-N1700,TODAY()-N1700)</f>
        <v/>
      </c>
      <c r="AL1700" s="112">
        <f>IF(F1700="Re-assigned",0,IF(H1700="Closed",0,IF(H1700="Service Restored",0,IF(H1700="",0,1))))</f>
        <v/>
      </c>
      <c r="AM1700" s="124">
        <f>IF(AL1700=0,"",IF(AK1700&gt;20.99,"Aged","Non-Aged"))</f>
        <v/>
      </c>
      <c r="AN1700" s="112">
        <f>IF(Q1700&lt;&gt;"",MONTH(Q1700),"")</f>
        <v/>
      </c>
      <c r="AO1700" s="112">
        <f>IFERROR(VALUE(V1700),0)</f>
        <v/>
      </c>
    </row>
    <row customFormat="1" customHeight="1" ht="29.25" r="1701" s="112" spans="1:41">
      <c r="A1701" s="127" t="n"/>
      <c r="B1701" s="113" t="n"/>
      <c r="C1701" s="127" t="n"/>
      <c r="D1701" s="127" t="n"/>
      <c r="E1701" s="114">
        <f>IF(F1701 &lt;&gt; "",VLOOKUP(F1701,CategoryLookup,2,FALSE), "")</f>
        <v/>
      </c>
      <c r="F1701" s="126" t="n"/>
      <c r="G1701" s="127" t="n"/>
      <c r="H1701" s="127" t="n"/>
      <c r="I1701" s="127" t="n"/>
      <c r="J1701" s="127" t="n"/>
      <c r="K1701" s="127" t="n"/>
      <c r="L1701" s="127" t="n"/>
      <c r="M1701" s="127" t="n"/>
      <c r="N1701" s="120" t="n"/>
      <c r="O1701" s="120" t="n"/>
      <c r="P1701" s="120" t="n"/>
      <c r="Q1701" s="120" t="n"/>
      <c r="R1701" s="121" t="n"/>
      <c r="S1701" s="121" t="n"/>
      <c r="T1701" s="121" t="n"/>
      <c r="U1701" s="121" t="n"/>
      <c r="V1701" s="117">
        <f>IF(P1701="NA","NA",IF(P1701&lt;&gt;"",TEXT(P1701-N1701,"[h].mm"),""))</f>
        <v/>
      </c>
      <c r="W1701" s="118">
        <f>IF(AND(R1701="",S1701=""),"",R1701+S1701)</f>
        <v/>
      </c>
      <c r="X1701" s="116">
        <f>IF(O1701&lt;&gt;"",DATE(YEAR(O1701), MONTH(O1701), DAY(O1701)),"")</f>
        <v/>
      </c>
      <c r="Y1701" s="122" t="n"/>
      <c r="Z1701" s="123" t="n"/>
      <c r="AA1701" s="117">
        <f>IF(F1701="Re-assigned","NA",IF(W1701="","",IF(W1701&gt;=VLOOKUP(D1701,SLAMatrix,3,FALSE),"Yes",IF(W1701&lt;VLOOKUP(D1701,SLAMatrix,2,FALSE),"No","Internal"))))</f>
        <v/>
      </c>
      <c r="AB1701" s="123" t="n"/>
      <c r="AC1701" s="123" t="n"/>
      <c r="AD1701" s="119" t="n"/>
      <c r="AE1701" s="125" t="n"/>
      <c r="AF1701" s="124">
        <f>MONTH(O1701)</f>
        <v/>
      </c>
      <c r="AG1701" s="124">
        <f>VLOOKUP(IFERROR(MID(AE1701,1,(FIND(",",AE1701,1)-1)),AE1701),Facility_Region_Mapping,2,FALSE)</f>
        <v/>
      </c>
      <c r="AH1701" s="124" t="n"/>
      <c r="AI1701" s="124">
        <f>IF(C1701&lt;&gt;"",IF(M1701="ESM User",getInterfaceName($C1701),"NA"),"")</f>
        <v/>
      </c>
      <c r="AJ1701" s="116">
        <f>IF(Q1701&lt;&gt;"",DATE(YEAR(Q1701), MONTH(Q1701), DAY(Q1701)),"")</f>
        <v/>
      </c>
      <c r="AK1701" s="130">
        <f>IF(Q1701&lt;&gt;0,Q1701-N1701,TODAY()-N1701)</f>
        <v/>
      </c>
      <c r="AL1701" s="112">
        <f>IF(F1701="Re-assigned",0,IF(H1701="Closed",0,IF(H1701="Service Restored",0,IF(H1701="",0,1))))</f>
        <v/>
      </c>
      <c r="AM1701" s="124">
        <f>IF(AL1701=0,"",IF(AK1701&gt;20.99,"Aged","Non-Aged"))</f>
        <v/>
      </c>
      <c r="AN1701" s="112">
        <f>IF(Q1701&lt;&gt;"",MONTH(Q1701),"")</f>
        <v/>
      </c>
      <c r="AO1701" s="112">
        <f>IFERROR(VALUE(V1701),0)</f>
        <v/>
      </c>
    </row>
    <row customFormat="1" customHeight="1" ht="29.25" r="1702" s="112" spans="1:41">
      <c r="A1702" s="127" t="n"/>
      <c r="B1702" s="113" t="n"/>
      <c r="C1702" s="127" t="n"/>
      <c r="D1702" s="127" t="n"/>
      <c r="E1702" s="114">
        <f>IF(F1702 &lt;&gt; "",VLOOKUP(F1702,CategoryLookup,2,FALSE), "")</f>
        <v/>
      </c>
      <c r="F1702" s="126" t="n"/>
      <c r="G1702" s="127" t="n"/>
      <c r="H1702" s="127" t="n"/>
      <c r="I1702" s="127" t="n"/>
      <c r="J1702" s="127" t="n"/>
      <c r="K1702" s="127" t="n"/>
      <c r="L1702" s="127" t="n"/>
      <c r="M1702" s="127" t="n"/>
      <c r="N1702" s="120" t="n"/>
      <c r="O1702" s="120" t="n"/>
      <c r="P1702" s="120" t="n"/>
      <c r="Q1702" s="120" t="n"/>
      <c r="R1702" s="121" t="n"/>
      <c r="S1702" s="121" t="n"/>
      <c r="T1702" s="121" t="n"/>
      <c r="U1702" s="121" t="n"/>
      <c r="V1702" s="117">
        <f>IF(P1702="NA","NA",IF(P1702&lt;&gt;"",TEXT(P1702-N1702,"[h].mm"),""))</f>
        <v/>
      </c>
      <c r="W1702" s="118">
        <f>IF(AND(R1702="",S1702=""),"",R1702+S1702)</f>
        <v/>
      </c>
      <c r="X1702" s="116">
        <f>IF(O1702&lt;&gt;"",DATE(YEAR(O1702), MONTH(O1702), DAY(O1702)),"")</f>
        <v/>
      </c>
      <c r="Y1702" s="122" t="n"/>
      <c r="Z1702" s="123" t="n"/>
      <c r="AA1702" s="117">
        <f>IF(F1702="Re-assigned","NA",IF(W1702="","",IF(W1702&gt;=VLOOKUP(D1702,SLAMatrix,3,FALSE),"Yes",IF(W1702&lt;VLOOKUP(D1702,SLAMatrix,2,FALSE),"No","Internal"))))</f>
        <v/>
      </c>
      <c r="AB1702" s="123" t="n"/>
      <c r="AC1702" s="123" t="n"/>
      <c r="AD1702" s="119" t="n"/>
      <c r="AE1702" s="125" t="n"/>
      <c r="AF1702" s="124">
        <f>MONTH(O1702)</f>
        <v/>
      </c>
      <c r="AG1702" s="124">
        <f>VLOOKUP(IFERROR(MID(AE1702,1,(FIND(",",AE1702,1)-1)),AE1702),Facility_Region_Mapping,2,FALSE)</f>
        <v/>
      </c>
      <c r="AH1702" s="124" t="n"/>
      <c r="AI1702" s="124">
        <f>IF(C1702&lt;&gt;"",IF(M1702="ESM User",getInterfaceName($C1702),"NA"),"")</f>
        <v/>
      </c>
      <c r="AJ1702" s="116">
        <f>IF(Q1702&lt;&gt;"",DATE(YEAR(Q1702), MONTH(Q1702), DAY(Q1702)),"")</f>
        <v/>
      </c>
      <c r="AK1702" s="130">
        <f>IF(Q1702&lt;&gt;0,Q1702-N1702,TODAY()-N1702)</f>
        <v/>
      </c>
      <c r="AL1702" s="112">
        <f>IF(F1702="Re-assigned",0,IF(H1702="Closed",0,IF(H1702="Service Restored",0,IF(H1702="",0,1))))</f>
        <v/>
      </c>
      <c r="AM1702" s="124">
        <f>IF(AL1702=0,"",IF(AK1702&gt;20.99,"Aged","Non-Aged"))</f>
        <v/>
      </c>
      <c r="AN1702" s="112">
        <f>IF(Q1702&lt;&gt;"",MONTH(Q1702),"")</f>
        <v/>
      </c>
      <c r="AO1702" s="112">
        <f>IFERROR(VALUE(V1702),0)</f>
        <v/>
      </c>
    </row>
    <row customFormat="1" customHeight="1" ht="29.25" r="1703" s="112" spans="1:41">
      <c r="A1703" s="127" t="n"/>
      <c r="B1703" s="113" t="n"/>
      <c r="C1703" s="127" t="n"/>
      <c r="D1703" s="127" t="n"/>
      <c r="E1703" s="114">
        <f>IF(F1703 &lt;&gt; "",VLOOKUP(F1703,CategoryLookup,2,FALSE), "")</f>
        <v/>
      </c>
      <c r="F1703" s="126" t="n"/>
      <c r="G1703" s="127" t="n"/>
      <c r="H1703" s="127" t="n"/>
      <c r="I1703" s="127" t="n"/>
      <c r="J1703" s="127" t="n"/>
      <c r="K1703" s="127" t="n"/>
      <c r="L1703" s="127" t="n"/>
      <c r="M1703" s="127" t="n"/>
      <c r="N1703" s="120" t="n"/>
      <c r="O1703" s="120" t="n"/>
      <c r="P1703" s="120" t="n"/>
      <c r="Q1703" s="120" t="n"/>
      <c r="R1703" s="121" t="n"/>
      <c r="S1703" s="121" t="n"/>
      <c r="T1703" s="121" t="n"/>
      <c r="U1703" s="121" t="n"/>
      <c r="V1703" s="117">
        <f>IF(P1703="NA","NA",IF(P1703&lt;&gt;"",TEXT(P1703-N1703,"[h].mm"),""))</f>
        <v/>
      </c>
      <c r="W1703" s="118">
        <f>IF(AND(R1703="",S1703=""),"",R1703+S1703)</f>
        <v/>
      </c>
      <c r="X1703" s="116">
        <f>IF(O1703&lt;&gt;"",DATE(YEAR(O1703), MONTH(O1703), DAY(O1703)),"")</f>
        <v/>
      </c>
      <c r="Y1703" s="122" t="n"/>
      <c r="Z1703" s="123" t="n"/>
      <c r="AA1703" s="117">
        <f>IF(F1703="Re-assigned","NA",IF(W1703="","",IF(W1703&gt;=VLOOKUP(D1703,SLAMatrix,3,FALSE),"Yes",IF(W1703&lt;VLOOKUP(D1703,SLAMatrix,2,FALSE),"No","Internal"))))</f>
        <v/>
      </c>
      <c r="AB1703" s="123" t="n"/>
      <c r="AC1703" s="123" t="n"/>
      <c r="AD1703" s="119" t="n"/>
      <c r="AE1703" s="125" t="n"/>
      <c r="AF1703" s="124">
        <f>MONTH(O1703)</f>
        <v/>
      </c>
      <c r="AG1703" s="124">
        <f>VLOOKUP(IFERROR(MID(AE1703,1,(FIND(",",AE1703,1)-1)),AE1703),Facility_Region_Mapping,2,FALSE)</f>
        <v/>
      </c>
      <c r="AH1703" s="124" t="n"/>
      <c r="AI1703" s="124">
        <f>IF(C1703&lt;&gt;"",IF(M1703="ESM User",getInterfaceName($C1703),"NA"),"")</f>
        <v/>
      </c>
      <c r="AJ1703" s="116">
        <f>IF(Q1703&lt;&gt;"",DATE(YEAR(Q1703), MONTH(Q1703), DAY(Q1703)),"")</f>
        <v/>
      </c>
      <c r="AK1703" s="130">
        <f>IF(Q1703&lt;&gt;0,Q1703-N1703,TODAY()-N1703)</f>
        <v/>
      </c>
      <c r="AL1703" s="112">
        <f>IF(F1703="Re-assigned",0,IF(H1703="Closed",0,IF(H1703="Service Restored",0,IF(H1703="",0,1))))</f>
        <v/>
      </c>
      <c r="AM1703" s="124">
        <f>IF(AL1703=0,"",IF(AK1703&gt;20.99,"Aged","Non-Aged"))</f>
        <v/>
      </c>
      <c r="AN1703" s="112">
        <f>IF(Q1703&lt;&gt;"",MONTH(Q1703),"")</f>
        <v/>
      </c>
      <c r="AO1703" s="112">
        <f>IFERROR(VALUE(V1703),0)</f>
        <v/>
      </c>
    </row>
    <row customFormat="1" customHeight="1" ht="29.25" r="1704" s="112" spans="1:41">
      <c r="A1704" s="127" t="n"/>
      <c r="B1704" s="113" t="n"/>
      <c r="C1704" s="127" t="n"/>
      <c r="D1704" s="127" t="n"/>
      <c r="E1704" s="114">
        <f>IF(F1704 &lt;&gt; "",VLOOKUP(F1704,CategoryLookup,2,FALSE), "")</f>
        <v/>
      </c>
      <c r="F1704" s="126" t="n"/>
      <c r="G1704" s="127" t="n"/>
      <c r="H1704" s="127" t="n"/>
      <c r="I1704" s="127" t="n"/>
      <c r="J1704" s="127" t="n"/>
      <c r="K1704" s="127" t="n"/>
      <c r="L1704" s="127" t="n"/>
      <c r="M1704" s="127" t="n"/>
      <c r="N1704" s="120" t="n"/>
      <c r="O1704" s="120" t="n"/>
      <c r="P1704" s="120" t="n"/>
      <c r="Q1704" s="120" t="n"/>
      <c r="R1704" s="121" t="n"/>
      <c r="S1704" s="121" t="n"/>
      <c r="T1704" s="121" t="n"/>
      <c r="U1704" s="121" t="n"/>
      <c r="V1704" s="117">
        <f>IF(P1704="NA","NA",IF(P1704&lt;&gt;"",TEXT(P1704-N1704,"[h].mm"),""))</f>
        <v/>
      </c>
      <c r="W1704" s="118">
        <f>IF(AND(R1704="",S1704=""),"",R1704+S1704)</f>
        <v/>
      </c>
      <c r="X1704" s="116">
        <f>IF(O1704&lt;&gt;"",DATE(YEAR(O1704), MONTH(O1704), DAY(O1704)),"")</f>
        <v/>
      </c>
      <c r="Y1704" s="122" t="n"/>
      <c r="Z1704" s="123" t="n"/>
      <c r="AA1704" s="117">
        <f>IF(F1704="Re-assigned","NA",IF(W1704="","",IF(W1704&gt;=VLOOKUP(D1704,SLAMatrix,3,FALSE),"Yes",IF(W1704&lt;VLOOKUP(D1704,SLAMatrix,2,FALSE),"No","Internal"))))</f>
        <v/>
      </c>
      <c r="AB1704" s="123" t="n"/>
      <c r="AC1704" s="123" t="n"/>
      <c r="AD1704" s="119" t="n"/>
      <c r="AE1704" s="125" t="n"/>
      <c r="AF1704" s="124">
        <f>MONTH(O1704)</f>
        <v/>
      </c>
      <c r="AG1704" s="124">
        <f>VLOOKUP(IFERROR(MID(AE1704,1,(FIND(",",AE1704,1)-1)),AE1704),Facility_Region_Mapping,2,FALSE)</f>
        <v/>
      </c>
      <c r="AH1704" s="124" t="n"/>
      <c r="AI1704" s="124">
        <f>IF(C1704&lt;&gt;"",IF(M1704="ESM User",getInterfaceName($C1704),"NA"),"")</f>
        <v/>
      </c>
      <c r="AJ1704" s="116">
        <f>IF(Q1704&lt;&gt;"",DATE(YEAR(Q1704), MONTH(Q1704), DAY(Q1704)),"")</f>
        <v/>
      </c>
      <c r="AK1704" s="130">
        <f>IF(Q1704&lt;&gt;0,Q1704-N1704,TODAY()-N1704)</f>
        <v/>
      </c>
      <c r="AL1704" s="112">
        <f>IF(F1704="Re-assigned",0,IF(H1704="Closed",0,IF(H1704="Service Restored",0,IF(H1704="",0,1))))</f>
        <v/>
      </c>
      <c r="AM1704" s="124">
        <f>IF(AL1704=0,"",IF(AK1704&gt;20.99,"Aged","Non-Aged"))</f>
        <v/>
      </c>
      <c r="AN1704" s="112">
        <f>IF(Q1704&lt;&gt;"",MONTH(Q1704),"")</f>
        <v/>
      </c>
      <c r="AO1704" s="112">
        <f>IFERROR(VALUE(V1704),0)</f>
        <v/>
      </c>
    </row>
    <row customFormat="1" customHeight="1" ht="29.25" r="1705" s="112" spans="1:41">
      <c r="A1705" s="127" t="n"/>
      <c r="B1705" s="113" t="n"/>
      <c r="C1705" s="127" t="n"/>
      <c r="D1705" s="127" t="n"/>
      <c r="E1705" s="114">
        <f>IF(F1705 &lt;&gt; "",VLOOKUP(F1705,CategoryLookup,2,FALSE), "")</f>
        <v/>
      </c>
      <c r="F1705" s="126" t="n"/>
      <c r="G1705" s="127" t="n"/>
      <c r="H1705" s="127" t="n"/>
      <c r="I1705" s="127" t="n"/>
      <c r="J1705" s="127" t="n"/>
      <c r="K1705" s="127" t="n"/>
      <c r="L1705" s="127" t="n"/>
      <c r="M1705" s="127" t="n"/>
      <c r="N1705" s="120" t="n"/>
      <c r="O1705" s="120" t="n"/>
      <c r="P1705" s="120" t="n"/>
      <c r="Q1705" s="120" t="n"/>
      <c r="R1705" s="121" t="n"/>
      <c r="S1705" s="121" t="n"/>
      <c r="T1705" s="121" t="n"/>
      <c r="U1705" s="121" t="n"/>
      <c r="V1705" s="117">
        <f>IF(P1705="NA","NA",IF(P1705&lt;&gt;"",TEXT(P1705-N1705,"[h].mm"),""))</f>
        <v/>
      </c>
      <c r="W1705" s="118">
        <f>IF(AND(R1705="",S1705=""),"",R1705+S1705)</f>
        <v/>
      </c>
      <c r="X1705" s="116">
        <f>IF(O1705&lt;&gt;"",DATE(YEAR(O1705), MONTH(O1705), DAY(O1705)),"")</f>
        <v/>
      </c>
      <c r="Y1705" s="122" t="n"/>
      <c r="Z1705" s="123" t="n"/>
      <c r="AA1705" s="117">
        <f>IF(F1705="Re-assigned","NA",IF(W1705="","",IF(W1705&gt;=VLOOKUP(D1705,SLAMatrix,3,FALSE),"Yes",IF(W1705&lt;VLOOKUP(D1705,SLAMatrix,2,FALSE),"No","Internal"))))</f>
        <v/>
      </c>
      <c r="AB1705" s="123" t="n"/>
      <c r="AC1705" s="123" t="n"/>
      <c r="AD1705" s="119" t="n"/>
      <c r="AE1705" s="125" t="n"/>
      <c r="AF1705" s="124">
        <f>MONTH(O1705)</f>
        <v/>
      </c>
      <c r="AG1705" s="124">
        <f>VLOOKUP(IFERROR(MID(AE1705,1,(FIND(",",AE1705,1)-1)),AE1705),Facility_Region_Mapping,2,FALSE)</f>
        <v/>
      </c>
      <c r="AH1705" s="124" t="n"/>
      <c r="AI1705" s="124">
        <f>IF(C1705&lt;&gt;"",IF(M1705="ESM User",getInterfaceName($C1705),"NA"),"")</f>
        <v/>
      </c>
      <c r="AJ1705" s="116">
        <f>IF(Q1705&lt;&gt;"",DATE(YEAR(Q1705), MONTH(Q1705), DAY(Q1705)),"")</f>
        <v/>
      </c>
      <c r="AK1705" s="130">
        <f>IF(Q1705&lt;&gt;0,Q1705-N1705,TODAY()-N1705)</f>
        <v/>
      </c>
      <c r="AL1705" s="112">
        <f>IF(F1705="Re-assigned",0,IF(H1705="Closed",0,IF(H1705="Service Restored",0,IF(H1705="",0,1))))</f>
        <v/>
      </c>
      <c r="AM1705" s="124">
        <f>IF(AL1705=0,"",IF(AK1705&gt;20.99,"Aged","Non-Aged"))</f>
        <v/>
      </c>
      <c r="AN1705" s="112">
        <f>IF(Q1705&lt;&gt;"",MONTH(Q1705),"")</f>
        <v/>
      </c>
      <c r="AO1705" s="112">
        <f>IFERROR(VALUE(V1705),0)</f>
        <v/>
      </c>
    </row>
    <row customFormat="1" customHeight="1" ht="29.25" r="1706" s="112" spans="1:41">
      <c r="A1706" s="127" t="n"/>
      <c r="B1706" s="113" t="n"/>
      <c r="C1706" s="127" t="n"/>
      <c r="D1706" s="127" t="n"/>
      <c r="E1706" s="114">
        <f>IF(F1706 &lt;&gt; "",VLOOKUP(F1706,CategoryLookup,2,FALSE), "")</f>
        <v/>
      </c>
      <c r="F1706" s="126" t="n"/>
      <c r="G1706" s="127" t="n"/>
      <c r="H1706" s="127" t="n"/>
      <c r="I1706" s="127" t="n"/>
      <c r="J1706" s="127" t="n"/>
      <c r="K1706" s="127" t="n"/>
      <c r="L1706" s="127" t="n"/>
      <c r="M1706" s="127" t="n"/>
      <c r="N1706" s="120" t="n"/>
      <c r="O1706" s="120" t="n"/>
      <c r="P1706" s="120" t="n"/>
      <c r="Q1706" s="120" t="n"/>
      <c r="R1706" s="121" t="n"/>
      <c r="S1706" s="121" t="n"/>
      <c r="T1706" s="121" t="n"/>
      <c r="U1706" s="121" t="n"/>
      <c r="V1706" s="117">
        <f>IF(P1706="NA","NA",IF(P1706&lt;&gt;"",TEXT(P1706-N1706,"[h].mm"),""))</f>
        <v/>
      </c>
      <c r="W1706" s="118">
        <f>IF(AND(R1706="",S1706=""),"",R1706+S1706)</f>
        <v/>
      </c>
      <c r="X1706" s="116">
        <f>IF(O1706&lt;&gt;"",DATE(YEAR(O1706), MONTH(O1706), DAY(O1706)),"")</f>
        <v/>
      </c>
      <c r="Y1706" s="122" t="n"/>
      <c r="Z1706" s="123" t="n"/>
      <c r="AA1706" s="117">
        <f>IF(F1706="Re-assigned","NA",IF(W1706="","",IF(W1706&gt;=VLOOKUP(D1706,SLAMatrix,3,FALSE),"Yes",IF(W1706&lt;VLOOKUP(D1706,SLAMatrix,2,FALSE),"No","Internal"))))</f>
        <v/>
      </c>
      <c r="AB1706" s="123" t="n"/>
      <c r="AC1706" s="123" t="n"/>
      <c r="AD1706" s="119" t="n"/>
      <c r="AE1706" s="125" t="n"/>
      <c r="AF1706" s="124">
        <f>MONTH(O1706)</f>
        <v/>
      </c>
      <c r="AG1706" s="124">
        <f>VLOOKUP(IFERROR(MID(AE1706,1,(FIND(",",AE1706,1)-1)),AE1706),Facility_Region_Mapping,2,FALSE)</f>
        <v/>
      </c>
      <c r="AH1706" s="124" t="n"/>
      <c r="AI1706" s="124">
        <f>IF(C1706&lt;&gt;"",IF(M1706="ESM User",getInterfaceName($C1706),"NA"),"")</f>
        <v/>
      </c>
      <c r="AJ1706" s="116">
        <f>IF(Q1706&lt;&gt;"",DATE(YEAR(Q1706), MONTH(Q1706), DAY(Q1706)),"")</f>
        <v/>
      </c>
      <c r="AK1706" s="130">
        <f>IF(Q1706&lt;&gt;0,Q1706-N1706,TODAY()-N1706)</f>
        <v/>
      </c>
      <c r="AL1706" s="112">
        <f>IF(F1706="Re-assigned",0,IF(H1706="Closed",0,IF(H1706="Service Restored",0,IF(H1706="",0,1))))</f>
        <v/>
      </c>
      <c r="AM1706" s="124">
        <f>IF(AL1706=0,"",IF(AK1706&gt;20.99,"Aged","Non-Aged"))</f>
        <v/>
      </c>
      <c r="AN1706" s="112">
        <f>IF(Q1706&lt;&gt;"",MONTH(Q1706),"")</f>
        <v/>
      </c>
      <c r="AO1706" s="112">
        <f>IFERROR(VALUE(V1706),0)</f>
        <v/>
      </c>
    </row>
    <row customFormat="1" customHeight="1" ht="29.25" r="1707" s="112" spans="1:41">
      <c r="A1707" s="127" t="n"/>
      <c r="B1707" s="113" t="n"/>
      <c r="C1707" s="127" t="n"/>
      <c r="D1707" s="127" t="n"/>
      <c r="E1707" s="114">
        <f>IF(F1707 &lt;&gt; "",VLOOKUP(F1707,CategoryLookup,2,FALSE), "")</f>
        <v/>
      </c>
      <c r="F1707" s="126" t="n"/>
      <c r="G1707" s="127" t="n"/>
      <c r="H1707" s="127" t="n"/>
      <c r="I1707" s="127" t="n"/>
      <c r="J1707" s="127" t="n"/>
      <c r="K1707" s="127" t="n"/>
      <c r="L1707" s="127" t="n"/>
      <c r="M1707" s="127" t="n"/>
      <c r="N1707" s="120" t="n"/>
      <c r="O1707" s="120" t="n"/>
      <c r="P1707" s="120" t="n"/>
      <c r="Q1707" s="120" t="n"/>
      <c r="R1707" s="121" t="n"/>
      <c r="S1707" s="121" t="n"/>
      <c r="T1707" s="121" t="n"/>
      <c r="U1707" s="121" t="n"/>
      <c r="V1707" s="117">
        <f>IF(P1707="NA","NA",IF(P1707&lt;&gt;"",TEXT(P1707-N1707,"[h].mm"),""))</f>
        <v/>
      </c>
      <c r="W1707" s="118">
        <f>IF(AND(R1707="",S1707=""),"",R1707+S1707)</f>
        <v/>
      </c>
      <c r="X1707" s="116">
        <f>IF(O1707&lt;&gt;"",DATE(YEAR(O1707), MONTH(O1707), DAY(O1707)),"")</f>
        <v/>
      </c>
      <c r="Y1707" s="122" t="n"/>
      <c r="Z1707" s="123" t="n"/>
      <c r="AA1707" s="117">
        <f>IF(F1707="Re-assigned","NA",IF(W1707="","",IF(W1707&gt;=VLOOKUP(D1707,SLAMatrix,3,FALSE),"Yes",IF(W1707&lt;VLOOKUP(D1707,SLAMatrix,2,FALSE),"No","Internal"))))</f>
        <v/>
      </c>
      <c r="AB1707" s="123" t="n"/>
      <c r="AC1707" s="123" t="n"/>
      <c r="AD1707" s="119" t="n"/>
      <c r="AE1707" s="125" t="n"/>
      <c r="AF1707" s="124">
        <f>MONTH(O1707)</f>
        <v/>
      </c>
      <c r="AG1707" s="124">
        <f>VLOOKUP(IFERROR(MID(AE1707,1,(FIND(",",AE1707,1)-1)),AE1707),Facility_Region_Mapping,2,FALSE)</f>
        <v/>
      </c>
      <c r="AH1707" s="124" t="n"/>
      <c r="AI1707" s="124">
        <f>IF(C1707&lt;&gt;"",IF(M1707="ESM User",getInterfaceName($C1707),"NA"),"")</f>
        <v/>
      </c>
      <c r="AJ1707" s="116">
        <f>IF(Q1707&lt;&gt;"",DATE(YEAR(Q1707), MONTH(Q1707), DAY(Q1707)),"")</f>
        <v/>
      </c>
      <c r="AK1707" s="130">
        <f>IF(Q1707&lt;&gt;0,Q1707-N1707,TODAY()-N1707)</f>
        <v/>
      </c>
      <c r="AL1707" s="112">
        <f>IF(F1707="Re-assigned",0,IF(H1707="Closed",0,IF(H1707="Service Restored",0,IF(H1707="",0,1))))</f>
        <v/>
      </c>
      <c r="AM1707" s="124">
        <f>IF(AL1707=0,"",IF(AK1707&gt;20.99,"Aged","Non-Aged"))</f>
        <v/>
      </c>
      <c r="AN1707" s="112">
        <f>IF(Q1707&lt;&gt;"",MONTH(Q1707),"")</f>
        <v/>
      </c>
      <c r="AO1707" s="112">
        <f>IFERROR(VALUE(V1707),0)</f>
        <v/>
      </c>
    </row>
    <row customFormat="1" customHeight="1" ht="29.25" r="1708" s="112" spans="1:41">
      <c r="A1708" s="127" t="n"/>
      <c r="B1708" s="113" t="n"/>
      <c r="C1708" s="127" t="n"/>
      <c r="D1708" s="127" t="n"/>
      <c r="E1708" s="114">
        <f>IF(F1708 &lt;&gt; "",VLOOKUP(F1708,CategoryLookup,2,FALSE), "")</f>
        <v/>
      </c>
      <c r="F1708" s="126" t="n"/>
      <c r="G1708" s="127" t="n"/>
      <c r="H1708" s="127" t="n"/>
      <c r="I1708" s="127" t="n"/>
      <c r="J1708" s="127" t="n"/>
      <c r="K1708" s="127" t="n"/>
      <c r="L1708" s="127" t="n"/>
      <c r="M1708" s="127" t="n"/>
      <c r="N1708" s="120" t="n"/>
      <c r="O1708" s="120" t="n"/>
      <c r="P1708" s="120" t="n"/>
      <c r="Q1708" s="120" t="n"/>
      <c r="R1708" s="121" t="n"/>
      <c r="S1708" s="121" t="n"/>
      <c r="T1708" s="121" t="n"/>
      <c r="U1708" s="121" t="n"/>
      <c r="V1708" s="117">
        <f>IF(P1708="NA","NA",IF(P1708&lt;&gt;"",TEXT(P1708-N1708,"[h].mm"),""))</f>
        <v/>
      </c>
      <c r="W1708" s="118">
        <f>IF(AND(R1708="",S1708=""),"",R1708+S1708)</f>
        <v/>
      </c>
      <c r="X1708" s="116">
        <f>IF(O1708&lt;&gt;"",DATE(YEAR(O1708), MONTH(O1708), DAY(O1708)),"")</f>
        <v/>
      </c>
      <c r="Y1708" s="122" t="n"/>
      <c r="Z1708" s="123" t="n"/>
      <c r="AA1708" s="117">
        <f>IF(F1708="Re-assigned","NA",IF(W1708="","",IF(W1708&gt;=VLOOKUP(D1708,SLAMatrix,3,FALSE),"Yes",IF(W1708&lt;VLOOKUP(D1708,SLAMatrix,2,FALSE),"No","Internal"))))</f>
        <v/>
      </c>
      <c r="AB1708" s="123" t="n"/>
      <c r="AC1708" s="123" t="n"/>
      <c r="AD1708" s="119" t="n"/>
      <c r="AE1708" s="125" t="n"/>
      <c r="AF1708" s="124">
        <f>MONTH(O1708)</f>
        <v/>
      </c>
      <c r="AG1708" s="124">
        <f>VLOOKUP(IFERROR(MID(AE1708,1,(FIND(",",AE1708,1)-1)),AE1708),Facility_Region_Mapping,2,FALSE)</f>
        <v/>
      </c>
      <c r="AH1708" s="124" t="n"/>
      <c r="AI1708" s="124">
        <f>IF(C1708&lt;&gt;"",IF(M1708="ESM User",getInterfaceName($C1708),"NA"),"")</f>
        <v/>
      </c>
      <c r="AJ1708" s="116">
        <f>IF(Q1708&lt;&gt;"",DATE(YEAR(Q1708), MONTH(Q1708), DAY(Q1708)),"")</f>
        <v/>
      </c>
      <c r="AK1708" s="130">
        <f>IF(Q1708&lt;&gt;0,Q1708-N1708,TODAY()-N1708)</f>
        <v/>
      </c>
      <c r="AL1708" s="112">
        <f>IF(F1708="Re-assigned",0,IF(H1708="Closed",0,IF(H1708="Service Restored",0,IF(H1708="",0,1))))</f>
        <v/>
      </c>
      <c r="AM1708" s="124">
        <f>IF(AL1708=0,"",IF(AK1708&gt;20.99,"Aged","Non-Aged"))</f>
        <v/>
      </c>
      <c r="AN1708" s="112">
        <f>IF(Q1708&lt;&gt;"",MONTH(Q1708),"")</f>
        <v/>
      </c>
      <c r="AO1708" s="112">
        <f>IFERROR(VALUE(V1708),0)</f>
        <v/>
      </c>
    </row>
    <row customFormat="1" customHeight="1" ht="29.25" r="1709" s="112" spans="1:41">
      <c r="A1709" s="127" t="n"/>
      <c r="B1709" s="113" t="n"/>
      <c r="C1709" s="127" t="n"/>
      <c r="D1709" s="127" t="n"/>
      <c r="E1709" s="114">
        <f>IF(F1709 &lt;&gt; "",VLOOKUP(F1709,CategoryLookup,2,FALSE), "")</f>
        <v/>
      </c>
      <c r="F1709" s="126" t="n"/>
      <c r="G1709" s="127" t="n"/>
      <c r="H1709" s="127" t="n"/>
      <c r="I1709" s="127" t="n"/>
      <c r="J1709" s="127" t="n"/>
      <c r="K1709" s="127" t="n"/>
      <c r="L1709" s="127" t="n"/>
      <c r="M1709" s="127" t="n"/>
      <c r="N1709" s="120" t="n"/>
      <c r="O1709" s="120" t="n"/>
      <c r="P1709" s="120" t="n"/>
      <c r="Q1709" s="120" t="n"/>
      <c r="R1709" s="121" t="n"/>
      <c r="S1709" s="121" t="n"/>
      <c r="T1709" s="121" t="n"/>
      <c r="U1709" s="121" t="n"/>
      <c r="V1709" s="117">
        <f>IF(P1709="NA","NA",IF(P1709&lt;&gt;"",TEXT(P1709-N1709,"[h].mm"),""))</f>
        <v/>
      </c>
      <c r="W1709" s="118">
        <f>IF(AND(R1709="",S1709=""),"",R1709+S1709)</f>
        <v/>
      </c>
      <c r="X1709" s="116">
        <f>IF(O1709&lt;&gt;"",DATE(YEAR(O1709), MONTH(O1709), DAY(O1709)),"")</f>
        <v/>
      </c>
      <c r="Y1709" s="122" t="n"/>
      <c r="Z1709" s="123" t="n"/>
      <c r="AA1709" s="117">
        <f>IF(F1709="Re-assigned","NA",IF(W1709="","",IF(W1709&gt;=VLOOKUP(D1709,SLAMatrix,3,FALSE),"Yes",IF(W1709&lt;VLOOKUP(D1709,SLAMatrix,2,FALSE),"No","Internal"))))</f>
        <v/>
      </c>
      <c r="AB1709" s="123" t="n"/>
      <c r="AC1709" s="123" t="n"/>
      <c r="AD1709" s="119" t="n"/>
      <c r="AE1709" s="125" t="n"/>
      <c r="AF1709" s="124">
        <f>MONTH(O1709)</f>
        <v/>
      </c>
      <c r="AG1709" s="124">
        <f>VLOOKUP(IFERROR(MID(AE1709,1,(FIND(",",AE1709,1)-1)),AE1709),Facility_Region_Mapping,2,FALSE)</f>
        <v/>
      </c>
      <c r="AH1709" s="124" t="n"/>
      <c r="AI1709" s="124">
        <f>IF(C1709&lt;&gt;"",IF(M1709="ESM User",getInterfaceName($C1709),"NA"),"")</f>
        <v/>
      </c>
      <c r="AJ1709" s="116">
        <f>IF(Q1709&lt;&gt;"",DATE(YEAR(Q1709), MONTH(Q1709), DAY(Q1709)),"")</f>
        <v/>
      </c>
      <c r="AK1709" s="130">
        <f>IF(Q1709&lt;&gt;0,Q1709-N1709,TODAY()-N1709)</f>
        <v/>
      </c>
      <c r="AL1709" s="112">
        <f>IF(F1709="Re-assigned",0,IF(H1709="Closed",0,IF(H1709="Service Restored",0,IF(H1709="",0,1))))</f>
        <v/>
      </c>
      <c r="AM1709" s="124">
        <f>IF(AL1709=0,"",IF(AK1709&gt;20.99,"Aged","Non-Aged"))</f>
        <v/>
      </c>
      <c r="AN1709" s="112">
        <f>IF(Q1709&lt;&gt;"",MONTH(Q1709),"")</f>
        <v/>
      </c>
      <c r="AO1709" s="112">
        <f>IFERROR(VALUE(V1709),0)</f>
        <v/>
      </c>
    </row>
    <row customFormat="1" customHeight="1" ht="29.25" r="1710" s="112" spans="1:41">
      <c r="A1710" s="127" t="n"/>
      <c r="B1710" s="113" t="n"/>
      <c r="C1710" s="127" t="n"/>
      <c r="D1710" s="127" t="n"/>
      <c r="E1710" s="114">
        <f>IF(F1710 &lt;&gt; "",VLOOKUP(F1710,CategoryLookup,2,FALSE), "")</f>
        <v/>
      </c>
      <c r="F1710" s="126" t="n"/>
      <c r="G1710" s="127" t="n"/>
      <c r="H1710" s="127" t="n"/>
      <c r="I1710" s="127" t="n"/>
      <c r="J1710" s="127" t="n"/>
      <c r="K1710" s="127" t="n"/>
      <c r="L1710" s="127" t="n"/>
      <c r="M1710" s="127" t="n"/>
      <c r="N1710" s="120" t="n"/>
      <c r="O1710" s="120" t="n"/>
      <c r="P1710" s="120" t="n"/>
      <c r="Q1710" s="120" t="n"/>
      <c r="R1710" s="121" t="n"/>
      <c r="S1710" s="121" t="n"/>
      <c r="T1710" s="121" t="n"/>
      <c r="U1710" s="121" t="n"/>
      <c r="V1710" s="117">
        <f>IF(P1710="NA","NA",IF(P1710&lt;&gt;"",TEXT(P1710-N1710,"[h].mm"),""))</f>
        <v/>
      </c>
      <c r="W1710" s="118">
        <f>IF(AND(R1710="",S1710=""),"",R1710+S1710)</f>
        <v/>
      </c>
      <c r="X1710" s="116">
        <f>IF(O1710&lt;&gt;"",DATE(YEAR(O1710), MONTH(O1710), DAY(O1710)),"")</f>
        <v/>
      </c>
      <c r="Y1710" s="122" t="n"/>
      <c r="Z1710" s="123" t="n"/>
      <c r="AA1710" s="117">
        <f>IF(F1710="Re-assigned","NA",IF(W1710="","",IF(W1710&gt;=VLOOKUP(D1710,SLAMatrix,3,FALSE),"Yes",IF(W1710&lt;VLOOKUP(D1710,SLAMatrix,2,FALSE),"No","Internal"))))</f>
        <v/>
      </c>
      <c r="AB1710" s="123" t="n"/>
      <c r="AC1710" s="123" t="n"/>
      <c r="AD1710" s="119" t="n"/>
      <c r="AE1710" s="125" t="n"/>
      <c r="AF1710" s="124">
        <f>MONTH(O1710)</f>
        <v/>
      </c>
      <c r="AG1710" s="124">
        <f>VLOOKUP(IFERROR(MID(AE1710,1,(FIND(",",AE1710,1)-1)),AE1710),Facility_Region_Mapping,2,FALSE)</f>
        <v/>
      </c>
      <c r="AH1710" s="124" t="n"/>
      <c r="AI1710" s="124">
        <f>IF(C1710&lt;&gt;"",IF(M1710="ESM User",getInterfaceName($C1710),"NA"),"")</f>
        <v/>
      </c>
      <c r="AJ1710" s="116">
        <f>IF(Q1710&lt;&gt;"",DATE(YEAR(Q1710), MONTH(Q1710), DAY(Q1710)),"")</f>
        <v/>
      </c>
      <c r="AK1710" s="130">
        <f>IF(Q1710&lt;&gt;0,Q1710-N1710,TODAY()-N1710)</f>
        <v/>
      </c>
      <c r="AL1710" s="112">
        <f>IF(F1710="Re-assigned",0,IF(H1710="Closed",0,IF(H1710="Service Restored",0,IF(H1710="",0,1))))</f>
        <v/>
      </c>
      <c r="AM1710" s="124">
        <f>IF(AL1710=0,"",IF(AK1710&gt;20.99,"Aged","Non-Aged"))</f>
        <v/>
      </c>
      <c r="AN1710" s="112">
        <f>IF(Q1710&lt;&gt;"",MONTH(Q1710),"")</f>
        <v/>
      </c>
      <c r="AO1710" s="112">
        <f>IFERROR(VALUE(V1710),0)</f>
        <v/>
      </c>
    </row>
    <row customFormat="1" customHeight="1" ht="29.25" r="1711" s="112" spans="1:41">
      <c r="A1711" s="127" t="n"/>
      <c r="B1711" s="113" t="n"/>
      <c r="C1711" s="127" t="n"/>
      <c r="D1711" s="127" t="n"/>
      <c r="E1711" s="114">
        <f>IF(F1711 &lt;&gt; "",VLOOKUP(F1711,CategoryLookup,2,FALSE), "")</f>
        <v/>
      </c>
      <c r="F1711" s="126" t="n"/>
      <c r="G1711" s="127" t="n"/>
      <c r="H1711" s="127" t="n"/>
      <c r="I1711" s="127" t="n"/>
      <c r="J1711" s="127" t="n"/>
      <c r="K1711" s="127" t="n"/>
      <c r="L1711" s="127" t="n"/>
      <c r="M1711" s="127" t="n"/>
      <c r="N1711" s="120" t="n"/>
      <c r="O1711" s="120" t="n"/>
      <c r="P1711" s="120" t="n"/>
      <c r="Q1711" s="120" t="n"/>
      <c r="R1711" s="121" t="n"/>
      <c r="S1711" s="121" t="n"/>
      <c r="T1711" s="121" t="n"/>
      <c r="U1711" s="121" t="n"/>
      <c r="V1711" s="117">
        <f>IF(P1711="NA","NA",IF(P1711&lt;&gt;"",TEXT(P1711-N1711,"[h].mm"),""))</f>
        <v/>
      </c>
      <c r="W1711" s="118">
        <f>IF(AND(R1711="",S1711=""),"",R1711+S1711)</f>
        <v/>
      </c>
      <c r="X1711" s="116">
        <f>IF(O1711&lt;&gt;"",DATE(YEAR(O1711), MONTH(O1711), DAY(O1711)),"")</f>
        <v/>
      </c>
      <c r="Y1711" s="122" t="n"/>
      <c r="Z1711" s="123" t="n"/>
      <c r="AA1711" s="117">
        <f>IF(F1711="Re-assigned","NA",IF(W1711="","",IF(W1711&gt;=VLOOKUP(D1711,SLAMatrix,3,FALSE),"Yes",IF(W1711&lt;VLOOKUP(D1711,SLAMatrix,2,FALSE),"No","Internal"))))</f>
        <v/>
      </c>
      <c r="AB1711" s="123" t="n"/>
      <c r="AC1711" s="123" t="n"/>
      <c r="AD1711" s="119" t="n"/>
      <c r="AE1711" s="125" t="n"/>
      <c r="AF1711" s="124">
        <f>MONTH(O1711)</f>
        <v/>
      </c>
      <c r="AG1711" s="124">
        <f>VLOOKUP(IFERROR(MID(AE1711,1,(FIND(",",AE1711,1)-1)),AE1711),Facility_Region_Mapping,2,FALSE)</f>
        <v/>
      </c>
      <c r="AH1711" s="124" t="n"/>
      <c r="AI1711" s="124">
        <f>IF(C1711&lt;&gt;"",IF(M1711="ESM User",getInterfaceName($C1711),"NA"),"")</f>
        <v/>
      </c>
      <c r="AJ1711" s="116">
        <f>IF(Q1711&lt;&gt;"",DATE(YEAR(Q1711), MONTH(Q1711), DAY(Q1711)),"")</f>
        <v/>
      </c>
      <c r="AK1711" s="130">
        <f>IF(Q1711&lt;&gt;0,Q1711-N1711,TODAY()-N1711)</f>
        <v/>
      </c>
      <c r="AL1711" s="112">
        <f>IF(F1711="Re-assigned",0,IF(H1711="Closed",0,IF(H1711="Service Restored",0,IF(H1711="",0,1))))</f>
        <v/>
      </c>
      <c r="AM1711" s="124">
        <f>IF(AL1711=0,"",IF(AK1711&gt;20.99,"Aged","Non-Aged"))</f>
        <v/>
      </c>
      <c r="AN1711" s="112">
        <f>IF(Q1711&lt;&gt;"",MONTH(Q1711),"")</f>
        <v/>
      </c>
      <c r="AO1711" s="112">
        <f>IFERROR(VALUE(V1711),0)</f>
        <v/>
      </c>
    </row>
    <row customFormat="1" customHeight="1" ht="29.25" r="1712" s="112" spans="1:41">
      <c r="A1712" s="127" t="n"/>
      <c r="B1712" s="113" t="n"/>
      <c r="C1712" s="127" t="n"/>
      <c r="D1712" s="127" t="n"/>
      <c r="E1712" s="114">
        <f>IF(F1712 &lt;&gt; "",VLOOKUP(F1712,CategoryLookup,2,FALSE), "")</f>
        <v/>
      </c>
      <c r="F1712" s="126" t="n"/>
      <c r="G1712" s="127" t="n"/>
      <c r="H1712" s="127" t="n"/>
      <c r="I1712" s="127" t="n"/>
      <c r="J1712" s="127" t="n"/>
      <c r="K1712" s="127" t="n"/>
      <c r="L1712" s="127" t="n"/>
      <c r="M1712" s="127" t="n"/>
      <c r="N1712" s="120" t="n"/>
      <c r="O1712" s="120" t="n"/>
      <c r="P1712" s="120" t="n"/>
      <c r="Q1712" s="120" t="n"/>
      <c r="R1712" s="121" t="n"/>
      <c r="S1712" s="121" t="n"/>
      <c r="T1712" s="121" t="n"/>
      <c r="U1712" s="121" t="n"/>
      <c r="V1712" s="117">
        <f>IF(P1712="NA","NA",IF(P1712&lt;&gt;"",TEXT(P1712-N1712,"[h].mm"),""))</f>
        <v/>
      </c>
      <c r="W1712" s="118">
        <f>IF(AND(R1712="",S1712=""),"",R1712+S1712)</f>
        <v/>
      </c>
      <c r="X1712" s="116">
        <f>IF(O1712&lt;&gt;"",DATE(YEAR(O1712), MONTH(O1712), DAY(O1712)),"")</f>
        <v/>
      </c>
      <c r="Y1712" s="122" t="n"/>
      <c r="Z1712" s="123" t="n"/>
      <c r="AA1712" s="117">
        <f>IF(F1712="Re-assigned","NA",IF(W1712="","",IF(W1712&gt;=VLOOKUP(D1712,SLAMatrix,3,FALSE),"Yes",IF(W1712&lt;VLOOKUP(D1712,SLAMatrix,2,FALSE),"No","Internal"))))</f>
        <v/>
      </c>
      <c r="AB1712" s="123" t="n"/>
      <c r="AC1712" s="123" t="n"/>
      <c r="AD1712" s="119" t="n"/>
      <c r="AE1712" s="125" t="n"/>
      <c r="AF1712" s="124">
        <f>MONTH(O1712)</f>
        <v/>
      </c>
      <c r="AG1712" s="124">
        <f>VLOOKUP(IFERROR(MID(AE1712,1,(FIND(",",AE1712,1)-1)),AE1712),Facility_Region_Mapping,2,FALSE)</f>
        <v/>
      </c>
      <c r="AH1712" s="124" t="n"/>
      <c r="AI1712" s="124">
        <f>IF(C1712&lt;&gt;"",IF(M1712="ESM User",getInterfaceName($C1712),"NA"),"")</f>
        <v/>
      </c>
      <c r="AJ1712" s="116">
        <f>IF(Q1712&lt;&gt;"",DATE(YEAR(Q1712), MONTH(Q1712), DAY(Q1712)),"")</f>
        <v/>
      </c>
      <c r="AK1712" s="130">
        <f>IF(Q1712&lt;&gt;0,Q1712-N1712,TODAY()-N1712)</f>
        <v/>
      </c>
      <c r="AL1712" s="112">
        <f>IF(F1712="Re-assigned",0,IF(H1712="Closed",0,IF(H1712="Service Restored",0,IF(H1712="",0,1))))</f>
        <v/>
      </c>
      <c r="AM1712" s="124">
        <f>IF(AL1712=0,"",IF(AK1712&gt;20.99,"Aged","Non-Aged"))</f>
        <v/>
      </c>
      <c r="AN1712" s="112">
        <f>IF(Q1712&lt;&gt;"",MONTH(Q1712),"")</f>
        <v/>
      </c>
      <c r="AO1712" s="112">
        <f>IFERROR(VALUE(V1712),0)</f>
        <v/>
      </c>
    </row>
    <row customFormat="1" customHeight="1" ht="29.25" r="1713" s="112" spans="1:41">
      <c r="A1713" s="127" t="n"/>
      <c r="B1713" s="113" t="n"/>
      <c r="C1713" s="127" t="n"/>
      <c r="D1713" s="127" t="n"/>
      <c r="E1713" s="114">
        <f>IF(F1713 &lt;&gt; "",VLOOKUP(F1713,CategoryLookup,2,FALSE), "")</f>
        <v/>
      </c>
      <c r="F1713" s="126" t="n"/>
      <c r="G1713" s="127" t="n"/>
      <c r="H1713" s="127" t="n"/>
      <c r="I1713" s="127" t="n"/>
      <c r="J1713" s="127" t="n"/>
      <c r="K1713" s="127" t="n"/>
      <c r="L1713" s="127" t="n"/>
      <c r="M1713" s="127" t="n"/>
      <c r="N1713" s="120" t="n"/>
      <c r="O1713" s="120" t="n"/>
      <c r="P1713" s="120" t="n"/>
      <c r="Q1713" s="120" t="n"/>
      <c r="R1713" s="121" t="n"/>
      <c r="S1713" s="121" t="n"/>
      <c r="T1713" s="121" t="n"/>
      <c r="U1713" s="121" t="n"/>
      <c r="V1713" s="117">
        <f>IF(P1713="NA","NA",IF(P1713&lt;&gt;"",TEXT(P1713-N1713,"[h].mm"),""))</f>
        <v/>
      </c>
      <c r="W1713" s="118">
        <f>IF(AND(R1713="",S1713=""),"",R1713+S1713)</f>
        <v/>
      </c>
      <c r="X1713" s="116">
        <f>IF(O1713&lt;&gt;"",DATE(YEAR(O1713), MONTH(O1713), DAY(O1713)),"")</f>
        <v/>
      </c>
      <c r="Y1713" s="122" t="n"/>
      <c r="Z1713" s="123" t="n"/>
      <c r="AA1713" s="117">
        <f>IF(F1713="Re-assigned","NA",IF(W1713="","",IF(W1713&gt;=VLOOKUP(D1713,SLAMatrix,3,FALSE),"Yes",IF(W1713&lt;VLOOKUP(D1713,SLAMatrix,2,FALSE),"No","Internal"))))</f>
        <v/>
      </c>
      <c r="AB1713" s="123" t="n"/>
      <c r="AC1713" s="123" t="n"/>
      <c r="AD1713" s="119" t="n"/>
      <c r="AE1713" s="125" t="n"/>
      <c r="AF1713" s="124">
        <f>MONTH(O1713)</f>
        <v/>
      </c>
      <c r="AG1713" s="124">
        <f>VLOOKUP(IFERROR(MID(AE1713,1,(FIND(",",AE1713,1)-1)),AE1713),Facility_Region_Mapping,2,FALSE)</f>
        <v/>
      </c>
      <c r="AH1713" s="124" t="n"/>
      <c r="AI1713" s="124">
        <f>IF(C1713&lt;&gt;"",IF(M1713="ESM User",getInterfaceName($C1713),"NA"),"")</f>
        <v/>
      </c>
      <c r="AJ1713" s="116">
        <f>IF(Q1713&lt;&gt;"",DATE(YEAR(Q1713), MONTH(Q1713), DAY(Q1713)),"")</f>
        <v/>
      </c>
      <c r="AK1713" s="130">
        <f>IF(Q1713&lt;&gt;0,Q1713-N1713,TODAY()-N1713)</f>
        <v/>
      </c>
      <c r="AL1713" s="112">
        <f>IF(F1713="Re-assigned",0,IF(H1713="Closed",0,IF(H1713="Service Restored",0,IF(H1713="",0,1))))</f>
        <v/>
      </c>
      <c r="AM1713" s="124">
        <f>IF(AL1713=0,"",IF(AK1713&gt;20.99,"Aged","Non-Aged"))</f>
        <v/>
      </c>
      <c r="AN1713" s="112">
        <f>IF(Q1713&lt;&gt;"",MONTH(Q1713),"")</f>
        <v/>
      </c>
      <c r="AO1713" s="112">
        <f>IFERROR(VALUE(V1713),0)</f>
        <v/>
      </c>
    </row>
    <row customFormat="1" customHeight="1" ht="29.25" r="1714" s="112" spans="1:41">
      <c r="A1714" s="127" t="n"/>
      <c r="B1714" s="113" t="n"/>
      <c r="C1714" s="127" t="n"/>
      <c r="D1714" s="127" t="n"/>
      <c r="E1714" s="114">
        <f>IF(F1714 &lt;&gt; "",VLOOKUP(F1714,CategoryLookup,2,FALSE), "")</f>
        <v/>
      </c>
      <c r="F1714" s="126" t="n"/>
      <c r="G1714" s="127" t="n"/>
      <c r="H1714" s="127" t="n"/>
      <c r="I1714" s="127" t="n"/>
      <c r="J1714" s="127" t="n"/>
      <c r="K1714" s="127" t="n"/>
      <c r="L1714" s="127" t="n"/>
      <c r="M1714" s="127" t="n"/>
      <c r="N1714" s="120" t="n"/>
      <c r="O1714" s="120" t="n"/>
      <c r="P1714" s="120" t="n"/>
      <c r="Q1714" s="120" t="n"/>
      <c r="R1714" s="121" t="n"/>
      <c r="S1714" s="121" t="n"/>
      <c r="T1714" s="121" t="n"/>
      <c r="U1714" s="121" t="n"/>
      <c r="V1714" s="117">
        <f>IF(P1714="NA","NA",IF(P1714&lt;&gt;"",TEXT(P1714-N1714,"[h].mm"),""))</f>
        <v/>
      </c>
      <c r="W1714" s="118">
        <f>IF(AND(R1714="",S1714=""),"",R1714+S1714)</f>
        <v/>
      </c>
      <c r="X1714" s="116">
        <f>IF(O1714&lt;&gt;"",DATE(YEAR(O1714), MONTH(O1714), DAY(O1714)),"")</f>
        <v/>
      </c>
      <c r="Y1714" s="122" t="n"/>
      <c r="Z1714" s="123" t="n"/>
      <c r="AA1714" s="117">
        <f>IF(F1714="Re-assigned","NA",IF(W1714="","",IF(W1714&gt;=VLOOKUP(D1714,SLAMatrix,3,FALSE),"Yes",IF(W1714&lt;VLOOKUP(D1714,SLAMatrix,2,FALSE),"No","Internal"))))</f>
        <v/>
      </c>
      <c r="AB1714" s="123" t="n"/>
      <c r="AC1714" s="123" t="n"/>
      <c r="AD1714" s="119" t="n"/>
      <c r="AE1714" s="125" t="n"/>
      <c r="AF1714" s="124">
        <f>MONTH(O1714)</f>
        <v/>
      </c>
      <c r="AG1714" s="124">
        <f>VLOOKUP(IFERROR(MID(AE1714,1,(FIND(",",AE1714,1)-1)),AE1714),Facility_Region_Mapping,2,FALSE)</f>
        <v/>
      </c>
      <c r="AH1714" s="124" t="n"/>
      <c r="AI1714" s="124">
        <f>IF(C1714&lt;&gt;"",IF(M1714="ESM User",getInterfaceName($C1714),"NA"),"")</f>
        <v/>
      </c>
      <c r="AJ1714" s="116">
        <f>IF(Q1714&lt;&gt;"",DATE(YEAR(Q1714), MONTH(Q1714), DAY(Q1714)),"")</f>
        <v/>
      </c>
      <c r="AK1714" s="130">
        <f>IF(Q1714&lt;&gt;0,Q1714-N1714,TODAY()-N1714)</f>
        <v/>
      </c>
      <c r="AL1714" s="112">
        <f>IF(F1714="Re-assigned",0,IF(H1714="Closed",0,IF(H1714="Service Restored",0,IF(H1714="",0,1))))</f>
        <v/>
      </c>
      <c r="AM1714" s="124">
        <f>IF(AL1714=0,"",IF(AK1714&gt;20.99,"Aged","Non-Aged"))</f>
        <v/>
      </c>
      <c r="AN1714" s="112">
        <f>IF(Q1714&lt;&gt;"",MONTH(Q1714),"")</f>
        <v/>
      </c>
      <c r="AO1714" s="112">
        <f>IFERROR(VALUE(V1714),0)</f>
        <v/>
      </c>
    </row>
    <row customFormat="1" customHeight="1" ht="29.25" r="1715" s="112" spans="1:41">
      <c r="A1715" s="127" t="n"/>
      <c r="B1715" s="113" t="n"/>
      <c r="C1715" s="127" t="n"/>
      <c r="D1715" s="127" t="n"/>
      <c r="E1715" s="114">
        <f>IF(F1715 &lt;&gt; "",VLOOKUP(F1715,CategoryLookup,2,FALSE), "")</f>
        <v/>
      </c>
      <c r="F1715" s="126" t="n"/>
      <c r="G1715" s="127" t="n"/>
      <c r="H1715" s="127" t="n"/>
      <c r="I1715" s="127" t="n"/>
      <c r="J1715" s="127" t="n"/>
      <c r="K1715" s="127" t="n"/>
      <c r="L1715" s="127" t="n"/>
      <c r="M1715" s="127" t="n"/>
      <c r="N1715" s="120" t="n"/>
      <c r="O1715" s="120" t="n"/>
      <c r="P1715" s="120" t="n"/>
      <c r="Q1715" s="120" t="n"/>
      <c r="R1715" s="121" t="n"/>
      <c r="S1715" s="121" t="n"/>
      <c r="T1715" s="121" t="n"/>
      <c r="U1715" s="121" t="n"/>
      <c r="V1715" s="117">
        <f>IF(P1715="NA","NA",IF(P1715&lt;&gt;"",TEXT(P1715-N1715,"[h].mm"),""))</f>
        <v/>
      </c>
      <c r="W1715" s="118">
        <f>IF(AND(R1715="",S1715=""),"",R1715+S1715)</f>
        <v/>
      </c>
      <c r="X1715" s="116">
        <f>IF(O1715&lt;&gt;"",DATE(YEAR(O1715), MONTH(O1715), DAY(O1715)),"")</f>
        <v/>
      </c>
      <c r="Y1715" s="122" t="n"/>
      <c r="Z1715" s="123" t="n"/>
      <c r="AA1715" s="117">
        <f>IF(F1715="Re-assigned","NA",IF(W1715="","",IF(W1715&gt;=VLOOKUP(D1715,SLAMatrix,3,FALSE),"Yes",IF(W1715&lt;VLOOKUP(D1715,SLAMatrix,2,FALSE),"No","Internal"))))</f>
        <v/>
      </c>
      <c r="AB1715" s="123" t="n"/>
      <c r="AC1715" s="123" t="n"/>
      <c r="AD1715" s="119" t="n"/>
      <c r="AE1715" s="125" t="n"/>
      <c r="AF1715" s="124">
        <f>MONTH(O1715)</f>
        <v/>
      </c>
      <c r="AG1715" s="124">
        <f>VLOOKUP(IFERROR(MID(AE1715,1,(FIND(",",AE1715,1)-1)),AE1715),Facility_Region_Mapping,2,FALSE)</f>
        <v/>
      </c>
      <c r="AH1715" s="124" t="n"/>
      <c r="AI1715" s="124">
        <f>IF(C1715&lt;&gt;"",IF(M1715="ESM User",getInterfaceName($C1715),"NA"),"")</f>
        <v/>
      </c>
      <c r="AJ1715" s="116">
        <f>IF(Q1715&lt;&gt;"",DATE(YEAR(Q1715), MONTH(Q1715), DAY(Q1715)),"")</f>
        <v/>
      </c>
      <c r="AK1715" s="130">
        <f>IF(Q1715&lt;&gt;0,Q1715-N1715,TODAY()-N1715)</f>
        <v/>
      </c>
      <c r="AL1715" s="112">
        <f>IF(F1715="Re-assigned",0,IF(H1715="Closed",0,IF(H1715="Service Restored",0,IF(H1715="",0,1))))</f>
        <v/>
      </c>
      <c r="AM1715" s="124">
        <f>IF(AL1715=0,"",IF(AK1715&gt;20.99,"Aged","Non-Aged"))</f>
        <v/>
      </c>
      <c r="AN1715" s="112">
        <f>IF(Q1715&lt;&gt;"",MONTH(Q1715),"")</f>
        <v/>
      </c>
      <c r="AO1715" s="112">
        <f>IFERROR(VALUE(V1715),0)</f>
        <v/>
      </c>
    </row>
    <row customFormat="1" customHeight="1" ht="29.25" r="1716" s="112" spans="1:41">
      <c r="A1716" s="127" t="n"/>
      <c r="B1716" s="113" t="n"/>
      <c r="C1716" s="127" t="n"/>
      <c r="D1716" s="127" t="n"/>
      <c r="E1716" s="114">
        <f>IF(F1716 &lt;&gt; "",VLOOKUP(F1716,CategoryLookup,2,FALSE), "")</f>
        <v/>
      </c>
      <c r="F1716" s="126" t="n"/>
      <c r="G1716" s="127" t="n"/>
      <c r="H1716" s="127" t="n"/>
      <c r="I1716" s="127" t="n"/>
      <c r="J1716" s="127" t="n"/>
      <c r="K1716" s="127" t="n"/>
      <c r="L1716" s="127" t="n"/>
      <c r="M1716" s="127" t="n"/>
      <c r="N1716" s="120" t="n"/>
      <c r="O1716" s="120" t="n"/>
      <c r="P1716" s="120" t="n"/>
      <c r="Q1716" s="120" t="n"/>
      <c r="R1716" s="121" t="n"/>
      <c r="S1716" s="121" t="n"/>
      <c r="T1716" s="121" t="n"/>
      <c r="U1716" s="121" t="n"/>
      <c r="V1716" s="117">
        <f>IF(P1716="NA","NA",IF(P1716&lt;&gt;"",TEXT(P1716-N1716,"[h].mm"),""))</f>
        <v/>
      </c>
      <c r="W1716" s="118">
        <f>IF(AND(R1716="",S1716=""),"",R1716+S1716)</f>
        <v/>
      </c>
      <c r="X1716" s="116">
        <f>IF(O1716&lt;&gt;"",DATE(YEAR(O1716), MONTH(O1716), DAY(O1716)),"")</f>
        <v/>
      </c>
      <c r="Y1716" s="122" t="n"/>
      <c r="Z1716" s="123" t="n"/>
      <c r="AA1716" s="117">
        <f>IF(F1716="Re-assigned","NA",IF(W1716="","",IF(W1716&gt;=VLOOKUP(D1716,SLAMatrix,3,FALSE),"Yes",IF(W1716&lt;VLOOKUP(D1716,SLAMatrix,2,FALSE),"No","Internal"))))</f>
        <v/>
      </c>
      <c r="AB1716" s="123" t="n"/>
      <c r="AC1716" s="123" t="n"/>
      <c r="AD1716" s="119" t="n"/>
      <c r="AE1716" s="125" t="n"/>
      <c r="AF1716" s="124">
        <f>MONTH(O1716)</f>
        <v/>
      </c>
      <c r="AG1716" s="124">
        <f>VLOOKUP(IFERROR(MID(AE1716,1,(FIND(",",AE1716,1)-1)),AE1716),Facility_Region_Mapping,2,FALSE)</f>
        <v/>
      </c>
      <c r="AH1716" s="124" t="n"/>
      <c r="AI1716" s="124">
        <f>IF(C1716&lt;&gt;"",IF(M1716="ESM User",getInterfaceName($C1716),"NA"),"")</f>
        <v/>
      </c>
      <c r="AJ1716" s="116">
        <f>IF(Q1716&lt;&gt;"",DATE(YEAR(Q1716), MONTH(Q1716), DAY(Q1716)),"")</f>
        <v/>
      </c>
      <c r="AK1716" s="130">
        <f>IF(Q1716&lt;&gt;0,Q1716-N1716,TODAY()-N1716)</f>
        <v/>
      </c>
      <c r="AL1716" s="112">
        <f>IF(F1716="Re-assigned",0,IF(H1716="Closed",0,IF(H1716="Service Restored",0,IF(H1716="",0,1))))</f>
        <v/>
      </c>
      <c r="AM1716" s="124">
        <f>IF(AL1716=0,"",IF(AK1716&gt;20.99,"Aged","Non-Aged"))</f>
        <v/>
      </c>
      <c r="AN1716" s="112">
        <f>IF(Q1716&lt;&gt;"",MONTH(Q1716),"")</f>
        <v/>
      </c>
      <c r="AO1716" s="112">
        <f>IFERROR(VALUE(V1716),0)</f>
        <v/>
      </c>
    </row>
    <row customFormat="1" customHeight="1" ht="29.25" r="1717" s="112" spans="1:41">
      <c r="A1717" s="127" t="n"/>
      <c r="B1717" s="113" t="n"/>
      <c r="C1717" s="127" t="n"/>
      <c r="D1717" s="127" t="n"/>
      <c r="E1717" s="114">
        <f>IF(F1717 &lt;&gt; "",VLOOKUP(F1717,CategoryLookup,2,FALSE), "")</f>
        <v/>
      </c>
      <c r="F1717" s="126" t="n"/>
      <c r="G1717" s="127" t="n"/>
      <c r="H1717" s="127" t="n"/>
      <c r="I1717" s="127" t="n"/>
      <c r="J1717" s="127" t="n"/>
      <c r="K1717" s="127" t="n"/>
      <c r="L1717" s="127" t="n"/>
      <c r="M1717" s="127" t="n"/>
      <c r="N1717" s="120" t="n"/>
      <c r="O1717" s="120" t="n"/>
      <c r="P1717" s="120" t="n"/>
      <c r="Q1717" s="120" t="n"/>
      <c r="R1717" s="121" t="n"/>
      <c r="S1717" s="121" t="n"/>
      <c r="T1717" s="121" t="n"/>
      <c r="U1717" s="121" t="n"/>
      <c r="V1717" s="117">
        <f>IF(P1717="NA","NA",IF(P1717&lt;&gt;"",TEXT(P1717-N1717,"[h].mm"),""))</f>
        <v/>
      </c>
      <c r="W1717" s="118">
        <f>IF(AND(R1717="",S1717=""),"",R1717+S1717)</f>
        <v/>
      </c>
      <c r="X1717" s="116">
        <f>IF(O1717&lt;&gt;"",DATE(YEAR(O1717), MONTH(O1717), DAY(O1717)),"")</f>
        <v/>
      </c>
      <c r="Y1717" s="122" t="n"/>
      <c r="Z1717" s="123" t="n"/>
      <c r="AA1717" s="117">
        <f>IF(F1717="Re-assigned","NA",IF(W1717="","",IF(W1717&gt;=VLOOKUP(D1717,SLAMatrix,3,FALSE),"Yes",IF(W1717&lt;VLOOKUP(D1717,SLAMatrix,2,FALSE),"No","Internal"))))</f>
        <v/>
      </c>
      <c r="AB1717" s="123" t="n"/>
      <c r="AC1717" s="123" t="n"/>
      <c r="AD1717" s="119" t="n"/>
      <c r="AE1717" s="125" t="n"/>
      <c r="AF1717" s="124">
        <f>MONTH(O1717)</f>
        <v/>
      </c>
      <c r="AG1717" s="124">
        <f>VLOOKUP(IFERROR(MID(AE1717,1,(FIND(",",AE1717,1)-1)),AE1717),Facility_Region_Mapping,2,FALSE)</f>
        <v/>
      </c>
      <c r="AH1717" s="124" t="n"/>
      <c r="AI1717" s="124">
        <f>IF(C1717&lt;&gt;"",IF(M1717="ESM User",getInterfaceName($C1717),"NA"),"")</f>
        <v/>
      </c>
      <c r="AJ1717" s="116">
        <f>IF(Q1717&lt;&gt;"",DATE(YEAR(Q1717), MONTH(Q1717), DAY(Q1717)),"")</f>
        <v/>
      </c>
      <c r="AK1717" s="130">
        <f>IF(Q1717&lt;&gt;0,Q1717-N1717,TODAY()-N1717)</f>
        <v/>
      </c>
      <c r="AL1717" s="112">
        <f>IF(F1717="Re-assigned",0,IF(H1717="Closed",0,IF(H1717="Service Restored",0,IF(H1717="",0,1))))</f>
        <v/>
      </c>
      <c r="AM1717" s="124">
        <f>IF(AL1717=0,"",IF(AK1717&gt;20.99,"Aged","Non-Aged"))</f>
        <v/>
      </c>
      <c r="AN1717" s="112">
        <f>IF(Q1717&lt;&gt;"",MONTH(Q1717),"")</f>
        <v/>
      </c>
      <c r="AO1717" s="112">
        <f>IFERROR(VALUE(V1717),0)</f>
        <v/>
      </c>
    </row>
    <row customFormat="1" customHeight="1" ht="29.25" r="1718" s="112" spans="1:41">
      <c r="A1718" s="127" t="n"/>
      <c r="B1718" s="113" t="n"/>
      <c r="C1718" s="127" t="n"/>
      <c r="D1718" s="127" t="n"/>
      <c r="E1718" s="114">
        <f>IF(F1718 &lt;&gt; "",VLOOKUP(F1718,CategoryLookup,2,FALSE), "")</f>
        <v/>
      </c>
      <c r="F1718" s="126" t="n"/>
      <c r="G1718" s="127" t="n"/>
      <c r="H1718" s="127" t="n"/>
      <c r="I1718" s="127" t="n"/>
      <c r="J1718" s="127" t="n"/>
      <c r="K1718" s="127" t="n"/>
      <c r="L1718" s="127" t="n"/>
      <c r="M1718" s="127" t="n"/>
      <c r="N1718" s="120" t="n"/>
      <c r="O1718" s="120" t="n"/>
      <c r="P1718" s="120" t="n"/>
      <c r="Q1718" s="120" t="n"/>
      <c r="R1718" s="121" t="n"/>
      <c r="S1718" s="121" t="n"/>
      <c r="T1718" s="121" t="n"/>
      <c r="U1718" s="121" t="n"/>
      <c r="V1718" s="117">
        <f>IF(P1718="NA","NA",IF(P1718&lt;&gt;"",TEXT(P1718-N1718,"[h].mm"),""))</f>
        <v/>
      </c>
      <c r="W1718" s="118">
        <f>IF(AND(R1718="",S1718=""),"",R1718+S1718)</f>
        <v/>
      </c>
      <c r="X1718" s="116">
        <f>IF(O1718&lt;&gt;"",DATE(YEAR(O1718), MONTH(O1718), DAY(O1718)),"")</f>
        <v/>
      </c>
      <c r="Y1718" s="122" t="n"/>
      <c r="Z1718" s="123" t="n"/>
      <c r="AA1718" s="117">
        <f>IF(F1718="Re-assigned","NA",IF(W1718="","",IF(W1718&gt;=VLOOKUP(D1718,SLAMatrix,3,FALSE),"Yes",IF(W1718&lt;VLOOKUP(D1718,SLAMatrix,2,FALSE),"No","Internal"))))</f>
        <v/>
      </c>
      <c r="AB1718" s="123" t="n"/>
      <c r="AC1718" s="123" t="n"/>
      <c r="AD1718" s="119" t="n"/>
      <c r="AE1718" s="125" t="n"/>
      <c r="AF1718" s="124">
        <f>MONTH(O1718)</f>
        <v/>
      </c>
      <c r="AG1718" s="124">
        <f>VLOOKUP(IFERROR(MID(AE1718,1,(FIND(",",AE1718,1)-1)),AE1718),Facility_Region_Mapping,2,FALSE)</f>
        <v/>
      </c>
      <c r="AH1718" s="124" t="n"/>
      <c r="AI1718" s="124">
        <f>IF(C1718&lt;&gt;"",IF(M1718="ESM User",getInterfaceName($C1718),"NA"),"")</f>
        <v/>
      </c>
      <c r="AJ1718" s="116">
        <f>IF(Q1718&lt;&gt;"",DATE(YEAR(Q1718), MONTH(Q1718), DAY(Q1718)),"")</f>
        <v/>
      </c>
      <c r="AK1718" s="130">
        <f>IF(Q1718&lt;&gt;0,Q1718-N1718,TODAY()-N1718)</f>
        <v/>
      </c>
      <c r="AL1718" s="112">
        <f>IF(F1718="Re-assigned",0,IF(H1718="Closed",0,IF(H1718="Service Restored",0,IF(H1718="",0,1))))</f>
        <v/>
      </c>
      <c r="AM1718" s="124">
        <f>IF(AL1718=0,"",IF(AK1718&gt;20.99,"Aged","Non-Aged"))</f>
        <v/>
      </c>
      <c r="AN1718" s="112">
        <f>IF(Q1718&lt;&gt;"",MONTH(Q1718),"")</f>
        <v/>
      </c>
      <c r="AO1718" s="112">
        <f>IFERROR(VALUE(V1718),0)</f>
        <v/>
      </c>
    </row>
    <row customFormat="1" customHeight="1" ht="29.25" r="1719" s="112" spans="1:41">
      <c r="A1719" s="127" t="n"/>
      <c r="B1719" s="113" t="n"/>
      <c r="C1719" s="127" t="n"/>
      <c r="D1719" s="127" t="n"/>
      <c r="E1719" s="114">
        <f>IF(F1719 &lt;&gt; "",VLOOKUP(F1719,CategoryLookup,2,FALSE), "")</f>
        <v/>
      </c>
      <c r="F1719" s="126" t="n"/>
      <c r="G1719" s="127" t="n"/>
      <c r="H1719" s="127" t="n"/>
      <c r="I1719" s="127" t="n"/>
      <c r="J1719" s="127" t="n"/>
      <c r="K1719" s="127" t="n"/>
      <c r="L1719" s="127" t="n"/>
      <c r="M1719" s="127" t="n"/>
      <c r="N1719" s="120" t="n"/>
      <c r="O1719" s="120" t="n"/>
      <c r="P1719" s="120" t="n"/>
      <c r="Q1719" s="120" t="n"/>
      <c r="R1719" s="121" t="n"/>
      <c r="S1719" s="121" t="n"/>
      <c r="T1719" s="121" t="n"/>
      <c r="U1719" s="121" t="n"/>
      <c r="V1719" s="117">
        <f>IF(P1719="NA","NA",IF(P1719&lt;&gt;"",TEXT(P1719-N1719,"[h].mm"),""))</f>
        <v/>
      </c>
      <c r="W1719" s="118">
        <f>IF(AND(R1719="",S1719=""),"",R1719+S1719)</f>
        <v/>
      </c>
      <c r="X1719" s="116">
        <f>IF(O1719&lt;&gt;"",DATE(YEAR(O1719), MONTH(O1719), DAY(O1719)),"")</f>
        <v/>
      </c>
      <c r="Y1719" s="122" t="n"/>
      <c r="Z1719" s="123" t="n"/>
      <c r="AA1719" s="117">
        <f>IF(F1719="Re-assigned","NA",IF(W1719="","",IF(W1719&gt;=VLOOKUP(D1719,SLAMatrix,3,FALSE),"Yes",IF(W1719&lt;VLOOKUP(D1719,SLAMatrix,2,FALSE),"No","Internal"))))</f>
        <v/>
      </c>
      <c r="AB1719" s="123" t="n"/>
      <c r="AC1719" s="123" t="n"/>
      <c r="AD1719" s="119" t="n"/>
      <c r="AE1719" s="125" t="n"/>
      <c r="AF1719" s="124">
        <f>MONTH(O1719)</f>
        <v/>
      </c>
      <c r="AG1719" s="124">
        <f>VLOOKUP(IFERROR(MID(AE1719,1,(FIND(",",AE1719,1)-1)),AE1719),Facility_Region_Mapping,2,FALSE)</f>
        <v/>
      </c>
      <c r="AH1719" s="124" t="n"/>
      <c r="AI1719" s="124">
        <f>IF(C1719&lt;&gt;"",IF(M1719="ESM User",getInterfaceName($C1719),"NA"),"")</f>
        <v/>
      </c>
      <c r="AJ1719" s="116">
        <f>IF(Q1719&lt;&gt;"",DATE(YEAR(Q1719), MONTH(Q1719), DAY(Q1719)),"")</f>
        <v/>
      </c>
      <c r="AK1719" s="130">
        <f>IF(Q1719&lt;&gt;0,Q1719-N1719,TODAY()-N1719)</f>
        <v/>
      </c>
      <c r="AL1719" s="112">
        <f>IF(F1719="Re-assigned",0,IF(H1719="Closed",0,IF(H1719="Service Restored",0,IF(H1719="",0,1))))</f>
        <v/>
      </c>
      <c r="AM1719" s="124">
        <f>IF(AL1719=0,"",IF(AK1719&gt;20.99,"Aged","Non-Aged"))</f>
        <v/>
      </c>
      <c r="AN1719" s="112">
        <f>IF(Q1719&lt;&gt;"",MONTH(Q1719),"")</f>
        <v/>
      </c>
      <c r="AO1719" s="112">
        <f>IFERROR(VALUE(V1719),0)</f>
        <v/>
      </c>
    </row>
    <row customFormat="1" customHeight="1" ht="29.25" r="1720" s="112" spans="1:41">
      <c r="A1720" s="127" t="n"/>
      <c r="B1720" s="113" t="n"/>
      <c r="C1720" s="127" t="n"/>
      <c r="D1720" s="127" t="n"/>
      <c r="E1720" s="114">
        <f>IF(F1720 &lt;&gt; "",VLOOKUP(F1720,CategoryLookup,2,FALSE), "")</f>
        <v/>
      </c>
      <c r="F1720" s="126" t="n"/>
      <c r="G1720" s="127" t="n"/>
      <c r="H1720" s="127" t="n"/>
      <c r="I1720" s="127" t="n"/>
      <c r="J1720" s="127" t="n"/>
      <c r="K1720" s="127" t="n"/>
      <c r="L1720" s="127" t="n"/>
      <c r="M1720" s="127" t="n"/>
      <c r="N1720" s="120" t="n"/>
      <c r="O1720" s="120" t="n"/>
      <c r="P1720" s="120" t="n"/>
      <c r="Q1720" s="120" t="n"/>
      <c r="R1720" s="121" t="n"/>
      <c r="S1720" s="121" t="n"/>
      <c r="T1720" s="121" t="n"/>
      <c r="U1720" s="121" t="n"/>
      <c r="V1720" s="117">
        <f>IF(P1720="NA","NA",IF(P1720&lt;&gt;"",TEXT(P1720-N1720,"[h].mm"),""))</f>
        <v/>
      </c>
      <c r="W1720" s="118">
        <f>IF(AND(R1720="",S1720=""),"",R1720+S1720)</f>
        <v/>
      </c>
      <c r="X1720" s="116">
        <f>IF(O1720&lt;&gt;"",DATE(YEAR(O1720), MONTH(O1720), DAY(O1720)),"")</f>
        <v/>
      </c>
      <c r="Y1720" s="122" t="n"/>
      <c r="Z1720" s="123" t="n"/>
      <c r="AA1720" s="117">
        <f>IF(F1720="Re-assigned","NA",IF(W1720="","",IF(W1720&gt;=VLOOKUP(D1720,SLAMatrix,3,FALSE),"Yes",IF(W1720&lt;VLOOKUP(D1720,SLAMatrix,2,FALSE),"No","Internal"))))</f>
        <v/>
      </c>
      <c r="AB1720" s="123" t="n"/>
      <c r="AC1720" s="123" t="n"/>
      <c r="AD1720" s="119" t="n"/>
      <c r="AE1720" s="125" t="n"/>
      <c r="AF1720" s="124">
        <f>MONTH(O1720)</f>
        <v/>
      </c>
      <c r="AG1720" s="124">
        <f>VLOOKUP(IFERROR(MID(AE1720,1,(FIND(",",AE1720,1)-1)),AE1720),Facility_Region_Mapping,2,FALSE)</f>
        <v/>
      </c>
      <c r="AH1720" s="124" t="n"/>
      <c r="AI1720" s="124">
        <f>IF(C1720&lt;&gt;"",IF(M1720="ESM User",getInterfaceName($C1720),"NA"),"")</f>
        <v/>
      </c>
      <c r="AJ1720" s="116">
        <f>IF(Q1720&lt;&gt;"",DATE(YEAR(Q1720), MONTH(Q1720), DAY(Q1720)),"")</f>
        <v/>
      </c>
      <c r="AK1720" s="130">
        <f>IF(Q1720&lt;&gt;0,Q1720-N1720,TODAY()-N1720)</f>
        <v/>
      </c>
      <c r="AL1720" s="112">
        <f>IF(F1720="Re-assigned",0,IF(H1720="Closed",0,IF(H1720="Service Restored",0,IF(H1720="",0,1))))</f>
        <v/>
      </c>
      <c r="AM1720" s="124">
        <f>IF(AL1720=0,"",IF(AK1720&gt;20.99,"Aged","Non-Aged"))</f>
        <v/>
      </c>
      <c r="AN1720" s="112">
        <f>IF(Q1720&lt;&gt;"",MONTH(Q1720),"")</f>
        <v/>
      </c>
      <c r="AO1720" s="112">
        <f>IFERROR(VALUE(V1720),0)</f>
        <v/>
      </c>
    </row>
    <row customFormat="1" customHeight="1" ht="29.25" r="1721" s="112" spans="1:41">
      <c r="A1721" s="127" t="n"/>
      <c r="B1721" s="113" t="n"/>
      <c r="C1721" s="127" t="n"/>
      <c r="D1721" s="127" t="n"/>
      <c r="E1721" s="114">
        <f>IF(F1721 &lt;&gt; "",VLOOKUP(F1721,CategoryLookup,2,FALSE), "")</f>
        <v/>
      </c>
      <c r="F1721" s="126" t="n"/>
      <c r="G1721" s="127" t="n"/>
      <c r="H1721" s="127" t="n"/>
      <c r="I1721" s="127" t="n"/>
      <c r="J1721" s="127" t="n"/>
      <c r="K1721" s="127" t="n"/>
      <c r="L1721" s="127" t="n"/>
      <c r="M1721" s="127" t="n"/>
      <c r="N1721" s="120" t="n"/>
      <c r="O1721" s="120" t="n"/>
      <c r="P1721" s="120" t="n"/>
      <c r="Q1721" s="120" t="n"/>
      <c r="R1721" s="121" t="n"/>
      <c r="S1721" s="121" t="n"/>
      <c r="T1721" s="121" t="n"/>
      <c r="U1721" s="121" t="n"/>
      <c r="V1721" s="117">
        <f>IF(P1721="NA","NA",IF(P1721&lt;&gt;"",TEXT(P1721-N1721,"[h].mm"),""))</f>
        <v/>
      </c>
      <c r="W1721" s="118">
        <f>IF(AND(R1721="",S1721=""),"",R1721+S1721)</f>
        <v/>
      </c>
      <c r="X1721" s="116">
        <f>IF(O1721&lt;&gt;"",DATE(YEAR(O1721), MONTH(O1721), DAY(O1721)),"")</f>
        <v/>
      </c>
      <c r="Y1721" s="122" t="n"/>
      <c r="Z1721" s="123" t="n"/>
      <c r="AA1721" s="117">
        <f>IF(F1721="Re-assigned","NA",IF(W1721="","",IF(W1721&gt;=VLOOKUP(D1721,SLAMatrix,3,FALSE),"Yes",IF(W1721&lt;VLOOKUP(D1721,SLAMatrix,2,FALSE),"No","Internal"))))</f>
        <v/>
      </c>
      <c r="AB1721" s="123" t="n"/>
      <c r="AC1721" s="123" t="n"/>
      <c r="AD1721" s="119" t="n"/>
      <c r="AE1721" s="125" t="n"/>
      <c r="AF1721" s="124">
        <f>MONTH(O1721)</f>
        <v/>
      </c>
      <c r="AG1721" s="124">
        <f>VLOOKUP(IFERROR(MID(AE1721,1,(FIND(",",AE1721,1)-1)),AE1721),Facility_Region_Mapping,2,FALSE)</f>
        <v/>
      </c>
      <c r="AH1721" s="124" t="n"/>
      <c r="AI1721" s="124">
        <f>IF(C1721&lt;&gt;"",IF(M1721="ESM User",getInterfaceName($C1721),"NA"),"")</f>
        <v/>
      </c>
      <c r="AJ1721" s="116">
        <f>IF(Q1721&lt;&gt;"",DATE(YEAR(Q1721), MONTH(Q1721), DAY(Q1721)),"")</f>
        <v/>
      </c>
      <c r="AK1721" s="130">
        <f>IF(Q1721&lt;&gt;0,Q1721-N1721,TODAY()-N1721)</f>
        <v/>
      </c>
      <c r="AL1721" s="112">
        <f>IF(F1721="Re-assigned",0,IF(H1721="Closed",0,IF(H1721="Service Restored",0,IF(H1721="",0,1))))</f>
        <v/>
      </c>
      <c r="AM1721" s="124">
        <f>IF(AL1721=0,"",IF(AK1721&gt;20.99,"Aged","Non-Aged"))</f>
        <v/>
      </c>
      <c r="AN1721" s="112">
        <f>IF(Q1721&lt;&gt;"",MONTH(Q1721),"")</f>
        <v/>
      </c>
      <c r="AO1721" s="112">
        <f>IFERROR(VALUE(V1721),0)</f>
        <v/>
      </c>
    </row>
    <row customFormat="1" customHeight="1" ht="29.25" r="1722" s="112" spans="1:41">
      <c r="A1722" s="127" t="n"/>
      <c r="B1722" s="113" t="n"/>
      <c r="C1722" s="127" t="n"/>
      <c r="D1722" s="127" t="n"/>
      <c r="E1722" s="114">
        <f>IF(F1722 &lt;&gt; "",VLOOKUP(F1722,CategoryLookup,2,FALSE), "")</f>
        <v/>
      </c>
      <c r="F1722" s="126" t="n"/>
      <c r="G1722" s="127" t="n"/>
      <c r="H1722" s="127" t="n"/>
      <c r="I1722" s="127" t="n"/>
      <c r="J1722" s="127" t="n"/>
      <c r="K1722" s="127" t="n"/>
      <c r="L1722" s="127" t="n"/>
      <c r="M1722" s="127" t="n"/>
      <c r="N1722" s="120" t="n"/>
      <c r="O1722" s="120" t="n"/>
      <c r="P1722" s="120" t="n"/>
      <c r="Q1722" s="120" t="n"/>
      <c r="R1722" s="121" t="n"/>
      <c r="S1722" s="121" t="n"/>
      <c r="T1722" s="121" t="n"/>
      <c r="U1722" s="121" t="n"/>
      <c r="V1722" s="117">
        <f>IF(P1722="NA","NA",IF(P1722&lt;&gt;"",TEXT(P1722-N1722,"[h].mm"),""))</f>
        <v/>
      </c>
      <c r="W1722" s="118">
        <f>IF(AND(R1722="",S1722=""),"",R1722+S1722)</f>
        <v/>
      </c>
      <c r="X1722" s="116">
        <f>IF(O1722&lt;&gt;"",DATE(YEAR(O1722), MONTH(O1722), DAY(O1722)),"")</f>
        <v/>
      </c>
      <c r="Y1722" s="122" t="n"/>
      <c r="Z1722" s="123" t="n"/>
      <c r="AA1722" s="117">
        <f>IF(F1722="Re-assigned","NA",IF(W1722="","",IF(W1722&gt;=VLOOKUP(D1722,SLAMatrix,3,FALSE),"Yes",IF(W1722&lt;VLOOKUP(D1722,SLAMatrix,2,FALSE),"No","Internal"))))</f>
        <v/>
      </c>
      <c r="AB1722" s="123" t="n"/>
      <c r="AC1722" s="123" t="n"/>
      <c r="AD1722" s="119" t="n"/>
      <c r="AE1722" s="125" t="n"/>
      <c r="AF1722" s="124">
        <f>MONTH(O1722)</f>
        <v/>
      </c>
      <c r="AG1722" s="124">
        <f>VLOOKUP(IFERROR(MID(AE1722,1,(FIND(",",AE1722,1)-1)),AE1722),Facility_Region_Mapping,2,FALSE)</f>
        <v/>
      </c>
      <c r="AH1722" s="124" t="n"/>
      <c r="AI1722" s="124">
        <f>IF(C1722&lt;&gt;"",IF(M1722="ESM User",getInterfaceName($C1722),"NA"),"")</f>
        <v/>
      </c>
      <c r="AJ1722" s="116">
        <f>IF(Q1722&lt;&gt;"",DATE(YEAR(Q1722), MONTH(Q1722), DAY(Q1722)),"")</f>
        <v/>
      </c>
      <c r="AK1722" s="130">
        <f>IF(Q1722&lt;&gt;0,Q1722-N1722,TODAY()-N1722)</f>
        <v/>
      </c>
      <c r="AL1722" s="112">
        <f>IF(F1722="Re-assigned",0,IF(H1722="Closed",0,IF(H1722="Service Restored",0,IF(H1722="",0,1))))</f>
        <v/>
      </c>
      <c r="AM1722" s="124">
        <f>IF(AL1722=0,"",IF(AK1722&gt;20.99,"Aged","Non-Aged"))</f>
        <v/>
      </c>
      <c r="AN1722" s="112">
        <f>IF(Q1722&lt;&gt;"",MONTH(Q1722),"")</f>
        <v/>
      </c>
      <c r="AO1722" s="112">
        <f>IFERROR(VALUE(V1722),0)</f>
        <v/>
      </c>
    </row>
    <row customFormat="1" customHeight="1" ht="29.25" r="1723" s="112" spans="1:41">
      <c r="A1723" s="127" t="n"/>
      <c r="B1723" s="113" t="n"/>
      <c r="C1723" s="127" t="n"/>
      <c r="D1723" s="127" t="n"/>
      <c r="E1723" s="114">
        <f>IF(F1723 &lt;&gt; "",VLOOKUP(F1723,CategoryLookup,2,FALSE), "")</f>
        <v/>
      </c>
      <c r="F1723" s="126" t="n"/>
      <c r="G1723" s="127" t="n"/>
      <c r="H1723" s="127" t="n"/>
      <c r="I1723" s="127" t="n"/>
      <c r="J1723" s="127" t="n"/>
      <c r="K1723" s="127" t="n"/>
      <c r="L1723" s="127" t="n"/>
      <c r="M1723" s="127" t="n"/>
      <c r="N1723" s="120" t="n"/>
      <c r="O1723" s="120" t="n"/>
      <c r="P1723" s="120" t="n"/>
      <c r="Q1723" s="120" t="n"/>
      <c r="R1723" s="121" t="n"/>
      <c r="S1723" s="121" t="n"/>
      <c r="T1723" s="121" t="n"/>
      <c r="U1723" s="121" t="n"/>
      <c r="V1723" s="117">
        <f>IF(P1723="NA","NA",IF(P1723&lt;&gt;"",TEXT(P1723-N1723,"[h].mm"),""))</f>
        <v/>
      </c>
      <c r="W1723" s="118">
        <f>IF(AND(R1723="",S1723=""),"",R1723+S1723)</f>
        <v/>
      </c>
      <c r="X1723" s="116">
        <f>IF(O1723&lt;&gt;"",DATE(YEAR(O1723), MONTH(O1723), DAY(O1723)),"")</f>
        <v/>
      </c>
      <c r="Y1723" s="122" t="n"/>
      <c r="Z1723" s="123" t="n"/>
      <c r="AA1723" s="117">
        <f>IF(F1723="Re-assigned","NA",IF(W1723="","",IF(W1723&gt;=VLOOKUP(D1723,SLAMatrix,3,FALSE),"Yes",IF(W1723&lt;VLOOKUP(D1723,SLAMatrix,2,FALSE),"No","Internal"))))</f>
        <v/>
      </c>
      <c r="AB1723" s="123" t="n"/>
      <c r="AC1723" s="123" t="n"/>
      <c r="AD1723" s="119" t="n"/>
      <c r="AE1723" s="125" t="n"/>
      <c r="AF1723" s="124">
        <f>MONTH(O1723)</f>
        <v/>
      </c>
      <c r="AG1723" s="124">
        <f>VLOOKUP(IFERROR(MID(AE1723,1,(FIND(",",AE1723,1)-1)),AE1723),Facility_Region_Mapping,2,FALSE)</f>
        <v/>
      </c>
      <c r="AH1723" s="124" t="n"/>
      <c r="AI1723" s="124">
        <f>IF(C1723&lt;&gt;"",IF(M1723="ESM User",getInterfaceName($C1723),"NA"),"")</f>
        <v/>
      </c>
      <c r="AJ1723" s="116">
        <f>IF(Q1723&lt;&gt;"",DATE(YEAR(Q1723), MONTH(Q1723), DAY(Q1723)),"")</f>
        <v/>
      </c>
      <c r="AK1723" s="130">
        <f>IF(Q1723&lt;&gt;0,Q1723-N1723,TODAY()-N1723)</f>
        <v/>
      </c>
      <c r="AL1723" s="112">
        <f>IF(F1723="Re-assigned",0,IF(H1723="Closed",0,IF(H1723="Service Restored",0,IF(H1723="",0,1))))</f>
        <v/>
      </c>
      <c r="AM1723" s="124">
        <f>IF(AL1723=0,"",IF(AK1723&gt;20.99,"Aged","Non-Aged"))</f>
        <v/>
      </c>
      <c r="AN1723" s="112">
        <f>IF(Q1723&lt;&gt;"",MONTH(Q1723),"")</f>
        <v/>
      </c>
      <c r="AO1723" s="112">
        <f>IFERROR(VALUE(V1723),0)</f>
        <v/>
      </c>
    </row>
    <row customFormat="1" customHeight="1" ht="29.25" r="1724" s="112" spans="1:41">
      <c r="A1724" s="127" t="n"/>
      <c r="B1724" s="113" t="n"/>
      <c r="C1724" s="127" t="n"/>
      <c r="D1724" s="127" t="n"/>
      <c r="E1724" s="114">
        <f>IF(F1724 &lt;&gt; "",VLOOKUP(F1724,CategoryLookup,2,FALSE), "")</f>
        <v/>
      </c>
      <c r="F1724" s="126" t="n"/>
      <c r="G1724" s="127" t="n"/>
      <c r="H1724" s="127" t="n"/>
      <c r="I1724" s="127" t="n"/>
      <c r="J1724" s="127" t="n"/>
      <c r="K1724" s="127" t="n"/>
      <c r="L1724" s="127" t="n"/>
      <c r="M1724" s="127" t="n"/>
      <c r="N1724" s="120" t="n"/>
      <c r="O1724" s="120" t="n"/>
      <c r="P1724" s="120" t="n"/>
      <c r="Q1724" s="120" t="n"/>
      <c r="R1724" s="121" t="n"/>
      <c r="S1724" s="121" t="n"/>
      <c r="T1724" s="121" t="n"/>
      <c r="U1724" s="121" t="n"/>
      <c r="V1724" s="117">
        <f>IF(P1724="NA","NA",IF(P1724&lt;&gt;"",TEXT(P1724-N1724,"[h].mm"),""))</f>
        <v/>
      </c>
      <c r="W1724" s="118">
        <f>IF(AND(R1724="",S1724=""),"",R1724+S1724)</f>
        <v/>
      </c>
      <c r="X1724" s="116">
        <f>IF(O1724&lt;&gt;"",DATE(YEAR(O1724), MONTH(O1724), DAY(O1724)),"")</f>
        <v/>
      </c>
      <c r="Y1724" s="122" t="n"/>
      <c r="Z1724" s="123" t="n"/>
      <c r="AA1724" s="117">
        <f>IF(F1724="Re-assigned","NA",IF(W1724="","",IF(W1724&gt;=VLOOKUP(D1724,SLAMatrix,3,FALSE),"Yes",IF(W1724&lt;VLOOKUP(D1724,SLAMatrix,2,FALSE),"No","Internal"))))</f>
        <v/>
      </c>
      <c r="AB1724" s="123" t="n"/>
      <c r="AC1724" s="123" t="n"/>
      <c r="AD1724" s="119" t="n"/>
      <c r="AE1724" s="125" t="n"/>
      <c r="AF1724" s="124">
        <f>MONTH(O1724)</f>
        <v/>
      </c>
      <c r="AG1724" s="124">
        <f>VLOOKUP(IFERROR(MID(AE1724,1,(FIND(",",AE1724,1)-1)),AE1724),Facility_Region_Mapping,2,FALSE)</f>
        <v/>
      </c>
      <c r="AH1724" s="124" t="n"/>
      <c r="AI1724" s="124">
        <f>IF(C1724&lt;&gt;"",IF(M1724="ESM User",getInterfaceName($C1724),"NA"),"")</f>
        <v/>
      </c>
      <c r="AJ1724" s="116">
        <f>IF(Q1724&lt;&gt;"",DATE(YEAR(Q1724), MONTH(Q1724), DAY(Q1724)),"")</f>
        <v/>
      </c>
      <c r="AK1724" s="130">
        <f>IF(Q1724&lt;&gt;0,Q1724-N1724,TODAY()-N1724)</f>
        <v/>
      </c>
      <c r="AL1724" s="112">
        <f>IF(F1724="Re-assigned",0,IF(H1724="Closed",0,IF(H1724="Service Restored",0,IF(H1724="",0,1))))</f>
        <v/>
      </c>
      <c r="AM1724" s="124">
        <f>IF(AL1724=0,"",IF(AK1724&gt;20.99,"Aged","Non-Aged"))</f>
        <v/>
      </c>
      <c r="AN1724" s="112">
        <f>IF(Q1724&lt;&gt;"",MONTH(Q1724),"")</f>
        <v/>
      </c>
      <c r="AO1724" s="112">
        <f>IFERROR(VALUE(V1724),0)</f>
        <v/>
      </c>
    </row>
    <row customFormat="1" customHeight="1" ht="29.25" r="1725" s="112" spans="1:41">
      <c r="A1725" s="127" t="n"/>
      <c r="B1725" s="113" t="n"/>
      <c r="C1725" s="127" t="n"/>
      <c r="D1725" s="127" t="n"/>
      <c r="E1725" s="114">
        <f>IF(F1725 &lt;&gt; "",VLOOKUP(F1725,CategoryLookup,2,FALSE), "")</f>
        <v/>
      </c>
      <c r="F1725" s="126" t="n"/>
      <c r="G1725" s="127" t="n"/>
      <c r="H1725" s="127" t="n"/>
      <c r="I1725" s="127" t="n"/>
      <c r="J1725" s="127" t="n"/>
      <c r="K1725" s="127" t="n"/>
      <c r="L1725" s="127" t="n"/>
      <c r="M1725" s="127" t="n"/>
      <c r="N1725" s="120" t="n"/>
      <c r="O1725" s="120" t="n"/>
      <c r="P1725" s="120" t="n"/>
      <c r="Q1725" s="120" t="n"/>
      <c r="R1725" s="121" t="n"/>
      <c r="S1725" s="121" t="n"/>
      <c r="T1725" s="121" t="n"/>
      <c r="U1725" s="121" t="n"/>
      <c r="V1725" s="117">
        <f>IF(P1725="NA","NA",IF(P1725&lt;&gt;"",TEXT(P1725-N1725,"[h].mm"),""))</f>
        <v/>
      </c>
      <c r="W1725" s="118">
        <f>IF(AND(R1725="",S1725=""),"",R1725+S1725)</f>
        <v/>
      </c>
      <c r="X1725" s="116">
        <f>IF(O1725&lt;&gt;"",DATE(YEAR(O1725), MONTH(O1725), DAY(O1725)),"")</f>
        <v/>
      </c>
      <c r="Y1725" s="122" t="n"/>
      <c r="Z1725" s="123" t="n"/>
      <c r="AA1725" s="117">
        <f>IF(F1725="Re-assigned","NA",IF(W1725="","",IF(W1725&gt;=VLOOKUP(D1725,SLAMatrix,3,FALSE),"Yes",IF(W1725&lt;VLOOKUP(D1725,SLAMatrix,2,FALSE),"No","Internal"))))</f>
        <v/>
      </c>
      <c r="AB1725" s="123" t="n"/>
      <c r="AC1725" s="123" t="n"/>
      <c r="AD1725" s="119" t="n"/>
      <c r="AE1725" s="125" t="n"/>
      <c r="AF1725" s="124">
        <f>MONTH(O1725)</f>
        <v/>
      </c>
      <c r="AG1725" s="124">
        <f>VLOOKUP(IFERROR(MID(AE1725,1,(FIND(",",AE1725,1)-1)),AE1725),Facility_Region_Mapping,2,FALSE)</f>
        <v/>
      </c>
      <c r="AH1725" s="124" t="n"/>
      <c r="AI1725" s="124">
        <f>IF(C1725&lt;&gt;"",IF(M1725="ESM User",getInterfaceName($C1725),"NA"),"")</f>
        <v/>
      </c>
      <c r="AJ1725" s="116">
        <f>IF(Q1725&lt;&gt;"",DATE(YEAR(Q1725), MONTH(Q1725), DAY(Q1725)),"")</f>
        <v/>
      </c>
      <c r="AK1725" s="130">
        <f>IF(Q1725&lt;&gt;0,Q1725-N1725,TODAY()-N1725)</f>
        <v/>
      </c>
      <c r="AL1725" s="112">
        <f>IF(F1725="Re-assigned",0,IF(H1725="Closed",0,IF(H1725="Service Restored",0,IF(H1725="",0,1))))</f>
        <v/>
      </c>
      <c r="AM1725" s="124">
        <f>IF(AL1725=0,"",IF(AK1725&gt;20.99,"Aged","Non-Aged"))</f>
        <v/>
      </c>
      <c r="AN1725" s="112">
        <f>IF(Q1725&lt;&gt;"",MONTH(Q1725),"")</f>
        <v/>
      </c>
      <c r="AO1725" s="112">
        <f>IFERROR(VALUE(V1725),0)</f>
        <v/>
      </c>
    </row>
    <row customFormat="1" customHeight="1" ht="29.25" r="1726" s="112" spans="1:41">
      <c r="A1726" s="127" t="n"/>
      <c r="B1726" s="113" t="n"/>
      <c r="C1726" s="127" t="n"/>
      <c r="D1726" s="127" t="n"/>
      <c r="E1726" s="114">
        <f>IF(F1726 &lt;&gt; "",VLOOKUP(F1726,CategoryLookup,2,FALSE), "")</f>
        <v/>
      </c>
      <c r="F1726" s="126" t="n"/>
      <c r="G1726" s="127" t="n"/>
      <c r="H1726" s="127" t="n"/>
      <c r="I1726" s="127" t="n"/>
      <c r="J1726" s="127" t="n"/>
      <c r="K1726" s="127" t="n"/>
      <c r="L1726" s="127" t="n"/>
      <c r="M1726" s="127" t="n"/>
      <c r="N1726" s="120" t="n"/>
      <c r="O1726" s="120" t="n"/>
      <c r="P1726" s="120" t="n"/>
      <c r="Q1726" s="120" t="n"/>
      <c r="R1726" s="121" t="n"/>
      <c r="S1726" s="121" t="n"/>
      <c r="T1726" s="121" t="n"/>
      <c r="U1726" s="121" t="n"/>
      <c r="V1726" s="117">
        <f>IF(P1726="NA","NA",IF(P1726&lt;&gt;"",TEXT(P1726-N1726,"[h].mm"),""))</f>
        <v/>
      </c>
      <c r="W1726" s="118">
        <f>IF(AND(R1726="",S1726=""),"",R1726+S1726)</f>
        <v/>
      </c>
      <c r="X1726" s="116">
        <f>IF(O1726&lt;&gt;"",DATE(YEAR(O1726), MONTH(O1726), DAY(O1726)),"")</f>
        <v/>
      </c>
      <c r="Y1726" s="122" t="n"/>
      <c r="Z1726" s="123" t="n"/>
      <c r="AA1726" s="117">
        <f>IF(F1726="Re-assigned","NA",IF(W1726="","",IF(W1726&gt;=VLOOKUP(D1726,SLAMatrix,3,FALSE),"Yes",IF(W1726&lt;VLOOKUP(D1726,SLAMatrix,2,FALSE),"No","Internal"))))</f>
        <v/>
      </c>
      <c r="AB1726" s="123" t="n"/>
      <c r="AC1726" s="123" t="n"/>
      <c r="AD1726" s="119" t="n"/>
      <c r="AE1726" s="125" t="n"/>
      <c r="AF1726" s="124">
        <f>MONTH(O1726)</f>
        <v/>
      </c>
      <c r="AG1726" s="124">
        <f>VLOOKUP(IFERROR(MID(AE1726,1,(FIND(",",AE1726,1)-1)),AE1726),Facility_Region_Mapping,2,FALSE)</f>
        <v/>
      </c>
      <c r="AH1726" s="124" t="n"/>
      <c r="AI1726" s="124">
        <f>IF(C1726&lt;&gt;"",IF(M1726="ESM User",getInterfaceName($C1726),"NA"),"")</f>
        <v/>
      </c>
      <c r="AJ1726" s="116">
        <f>IF(Q1726&lt;&gt;"",DATE(YEAR(Q1726), MONTH(Q1726), DAY(Q1726)),"")</f>
        <v/>
      </c>
      <c r="AK1726" s="130">
        <f>IF(Q1726&lt;&gt;0,Q1726-N1726,TODAY()-N1726)</f>
        <v/>
      </c>
      <c r="AL1726" s="112">
        <f>IF(F1726="Re-assigned",0,IF(H1726="Closed",0,IF(H1726="Service Restored",0,IF(H1726="",0,1))))</f>
        <v/>
      </c>
      <c r="AM1726" s="124">
        <f>IF(AL1726=0,"",IF(AK1726&gt;20.99,"Aged","Non-Aged"))</f>
        <v/>
      </c>
      <c r="AN1726" s="112">
        <f>IF(Q1726&lt;&gt;"",MONTH(Q1726),"")</f>
        <v/>
      </c>
      <c r="AO1726" s="112">
        <f>IFERROR(VALUE(V1726),0)</f>
        <v/>
      </c>
    </row>
    <row customFormat="1" customHeight="1" ht="29.25" r="1727" s="112" spans="1:41">
      <c r="A1727" s="127" t="n"/>
      <c r="B1727" s="113" t="n"/>
      <c r="C1727" s="127" t="n"/>
      <c r="D1727" s="127" t="n"/>
      <c r="E1727" s="114">
        <f>IF(F1727 &lt;&gt; "",VLOOKUP(F1727,CategoryLookup,2,FALSE), "")</f>
        <v/>
      </c>
      <c r="F1727" s="126" t="n"/>
      <c r="G1727" s="127" t="n"/>
      <c r="H1727" s="127" t="n"/>
      <c r="I1727" s="127" t="n"/>
      <c r="J1727" s="127" t="n"/>
      <c r="K1727" s="127" t="n"/>
      <c r="L1727" s="127" t="n"/>
      <c r="M1727" s="127" t="n"/>
      <c r="N1727" s="120" t="n"/>
      <c r="O1727" s="120" t="n"/>
      <c r="P1727" s="120" t="n"/>
      <c r="Q1727" s="120" t="n"/>
      <c r="R1727" s="121" t="n"/>
      <c r="S1727" s="121" t="n"/>
      <c r="T1727" s="121" t="n"/>
      <c r="U1727" s="121" t="n"/>
      <c r="V1727" s="117">
        <f>IF(P1727="NA","NA",IF(P1727&lt;&gt;"",TEXT(P1727-N1727,"[h].mm"),""))</f>
        <v/>
      </c>
      <c r="W1727" s="118">
        <f>IF(AND(R1727="",S1727=""),"",R1727+S1727)</f>
        <v/>
      </c>
      <c r="X1727" s="116">
        <f>IF(O1727&lt;&gt;"",DATE(YEAR(O1727), MONTH(O1727), DAY(O1727)),"")</f>
        <v/>
      </c>
      <c r="Y1727" s="122" t="n"/>
      <c r="Z1727" s="123" t="n"/>
      <c r="AA1727" s="117">
        <f>IF(F1727="Re-assigned","NA",IF(W1727="","",IF(W1727&gt;=VLOOKUP(D1727,SLAMatrix,3,FALSE),"Yes",IF(W1727&lt;VLOOKUP(D1727,SLAMatrix,2,FALSE),"No","Internal"))))</f>
        <v/>
      </c>
      <c r="AB1727" s="123" t="n"/>
      <c r="AC1727" s="123" t="n"/>
      <c r="AD1727" s="119" t="n"/>
      <c r="AE1727" s="125" t="n"/>
      <c r="AF1727" s="124">
        <f>MONTH(O1727)</f>
        <v/>
      </c>
      <c r="AG1727" s="124">
        <f>VLOOKUP(IFERROR(MID(AE1727,1,(FIND(",",AE1727,1)-1)),AE1727),Facility_Region_Mapping,2,FALSE)</f>
        <v/>
      </c>
      <c r="AH1727" s="124" t="n"/>
      <c r="AI1727" s="124">
        <f>IF(C1727&lt;&gt;"",IF(M1727="ESM User",getInterfaceName($C1727),"NA"),"")</f>
        <v/>
      </c>
      <c r="AJ1727" s="116">
        <f>IF(Q1727&lt;&gt;"",DATE(YEAR(Q1727), MONTH(Q1727), DAY(Q1727)),"")</f>
        <v/>
      </c>
      <c r="AK1727" s="130">
        <f>IF(Q1727&lt;&gt;0,Q1727-N1727,TODAY()-N1727)</f>
        <v/>
      </c>
      <c r="AL1727" s="112">
        <f>IF(F1727="Re-assigned",0,IF(H1727="Closed",0,IF(H1727="Service Restored",0,IF(H1727="",0,1))))</f>
        <v/>
      </c>
      <c r="AM1727" s="124">
        <f>IF(AL1727=0,"",IF(AK1727&gt;20.99,"Aged","Non-Aged"))</f>
        <v/>
      </c>
      <c r="AN1727" s="112">
        <f>IF(Q1727&lt;&gt;"",MONTH(Q1727),"")</f>
        <v/>
      </c>
      <c r="AO1727" s="112">
        <f>IFERROR(VALUE(V1727),0)</f>
        <v/>
      </c>
    </row>
    <row customFormat="1" customHeight="1" ht="29.25" r="1728" s="112" spans="1:41">
      <c r="A1728" s="127" t="n"/>
      <c r="B1728" s="113" t="n"/>
      <c r="C1728" s="127" t="n"/>
      <c r="D1728" s="127" t="n"/>
      <c r="E1728" s="114">
        <f>IF(F1728 &lt;&gt; "",VLOOKUP(F1728,CategoryLookup,2,FALSE), "")</f>
        <v/>
      </c>
      <c r="F1728" s="126" t="n"/>
      <c r="G1728" s="127" t="n"/>
      <c r="H1728" s="127" t="n"/>
      <c r="I1728" s="127" t="n"/>
      <c r="J1728" s="127" t="n"/>
      <c r="K1728" s="127" t="n"/>
      <c r="L1728" s="127" t="n"/>
      <c r="M1728" s="127" t="n"/>
      <c r="N1728" s="120" t="n"/>
      <c r="O1728" s="120" t="n"/>
      <c r="P1728" s="120" t="n"/>
      <c r="Q1728" s="120" t="n"/>
      <c r="R1728" s="121" t="n"/>
      <c r="S1728" s="121" t="n"/>
      <c r="T1728" s="121" t="n"/>
      <c r="U1728" s="121" t="n"/>
      <c r="V1728" s="117">
        <f>IF(P1728="NA","NA",IF(P1728&lt;&gt;"",TEXT(P1728-N1728,"[h].mm"),""))</f>
        <v/>
      </c>
      <c r="W1728" s="118">
        <f>IF(AND(R1728="",S1728=""),"",R1728+S1728)</f>
        <v/>
      </c>
      <c r="X1728" s="116">
        <f>IF(O1728&lt;&gt;"",DATE(YEAR(O1728), MONTH(O1728), DAY(O1728)),"")</f>
        <v/>
      </c>
      <c r="Y1728" s="122" t="n"/>
      <c r="Z1728" s="123" t="n"/>
      <c r="AA1728" s="117">
        <f>IF(F1728="Re-assigned","NA",IF(W1728="","",IF(W1728&gt;=VLOOKUP(D1728,SLAMatrix,3,FALSE),"Yes",IF(W1728&lt;VLOOKUP(D1728,SLAMatrix,2,FALSE),"No","Internal"))))</f>
        <v/>
      </c>
      <c r="AB1728" s="123" t="n"/>
      <c r="AC1728" s="123" t="n"/>
      <c r="AD1728" s="119" t="n"/>
      <c r="AE1728" s="125" t="n"/>
      <c r="AF1728" s="124">
        <f>MONTH(O1728)</f>
        <v/>
      </c>
      <c r="AG1728" s="124">
        <f>VLOOKUP(IFERROR(MID(AE1728,1,(FIND(",",AE1728,1)-1)),AE1728),Facility_Region_Mapping,2,FALSE)</f>
        <v/>
      </c>
      <c r="AH1728" s="124" t="n"/>
      <c r="AI1728" s="124">
        <f>IF(C1728&lt;&gt;"",IF(M1728="ESM User",getInterfaceName($C1728),"NA"),"")</f>
        <v/>
      </c>
      <c r="AJ1728" s="116">
        <f>IF(Q1728&lt;&gt;"",DATE(YEAR(Q1728), MONTH(Q1728), DAY(Q1728)),"")</f>
        <v/>
      </c>
      <c r="AK1728" s="130">
        <f>IF(Q1728&lt;&gt;0,Q1728-N1728,TODAY()-N1728)</f>
        <v/>
      </c>
      <c r="AL1728" s="112">
        <f>IF(F1728="Re-assigned",0,IF(H1728="Closed",0,IF(H1728="Service Restored",0,IF(H1728="",0,1))))</f>
        <v/>
      </c>
      <c r="AM1728" s="124">
        <f>IF(AL1728=0,"",IF(AK1728&gt;20.99,"Aged","Non-Aged"))</f>
        <v/>
      </c>
      <c r="AN1728" s="112">
        <f>IF(Q1728&lt;&gt;"",MONTH(Q1728),"")</f>
        <v/>
      </c>
      <c r="AO1728" s="112">
        <f>IFERROR(VALUE(V1728),0)</f>
        <v/>
      </c>
    </row>
    <row customFormat="1" customHeight="1" ht="29.25" r="1729" s="112" spans="1:41">
      <c r="A1729" s="127" t="n"/>
      <c r="B1729" s="113" t="n"/>
      <c r="C1729" s="127" t="n"/>
      <c r="D1729" s="127" t="n"/>
      <c r="E1729" s="114">
        <f>IF(F1729 &lt;&gt; "",VLOOKUP(F1729,CategoryLookup,2,FALSE), "")</f>
        <v/>
      </c>
      <c r="F1729" s="126" t="n"/>
      <c r="G1729" s="127" t="n"/>
      <c r="H1729" s="127" t="n"/>
      <c r="I1729" s="127" t="n"/>
      <c r="J1729" s="127" t="n"/>
      <c r="K1729" s="127" t="n"/>
      <c r="L1729" s="127" t="n"/>
      <c r="M1729" s="127" t="n"/>
      <c r="N1729" s="120" t="n"/>
      <c r="O1729" s="120" t="n"/>
      <c r="P1729" s="120" t="n"/>
      <c r="Q1729" s="120" t="n"/>
      <c r="R1729" s="121" t="n"/>
      <c r="S1729" s="121" t="n"/>
      <c r="T1729" s="121" t="n"/>
      <c r="U1729" s="121" t="n"/>
      <c r="V1729" s="117">
        <f>IF(P1729="NA","NA",IF(P1729&lt;&gt;"",TEXT(P1729-N1729,"[h].mm"),""))</f>
        <v/>
      </c>
      <c r="W1729" s="118">
        <f>IF(AND(R1729="",S1729=""),"",R1729+S1729)</f>
        <v/>
      </c>
      <c r="X1729" s="116">
        <f>IF(O1729&lt;&gt;"",DATE(YEAR(O1729), MONTH(O1729), DAY(O1729)),"")</f>
        <v/>
      </c>
      <c r="Y1729" s="122" t="n"/>
      <c r="Z1729" s="123" t="n"/>
      <c r="AA1729" s="117">
        <f>IF(F1729="Re-assigned","NA",IF(W1729="","",IF(W1729&gt;=VLOOKUP(D1729,SLAMatrix,3,FALSE),"Yes",IF(W1729&lt;VLOOKUP(D1729,SLAMatrix,2,FALSE),"No","Internal"))))</f>
        <v/>
      </c>
      <c r="AB1729" s="123" t="n"/>
      <c r="AC1729" s="123" t="n"/>
      <c r="AD1729" s="119" t="n"/>
      <c r="AE1729" s="125" t="n"/>
      <c r="AF1729" s="124">
        <f>MONTH(O1729)</f>
        <v/>
      </c>
      <c r="AG1729" s="124">
        <f>VLOOKUP(IFERROR(MID(AE1729,1,(FIND(",",AE1729,1)-1)),AE1729),Facility_Region_Mapping,2,FALSE)</f>
        <v/>
      </c>
      <c r="AH1729" s="124" t="n"/>
      <c r="AI1729" s="124">
        <f>IF(C1729&lt;&gt;"",IF(M1729="ESM User",getInterfaceName($C1729),"NA"),"")</f>
        <v/>
      </c>
      <c r="AJ1729" s="116">
        <f>IF(Q1729&lt;&gt;"",DATE(YEAR(Q1729), MONTH(Q1729), DAY(Q1729)),"")</f>
        <v/>
      </c>
      <c r="AK1729" s="130">
        <f>IF(Q1729&lt;&gt;0,Q1729-N1729,TODAY()-N1729)</f>
        <v/>
      </c>
      <c r="AL1729" s="112">
        <f>IF(F1729="Re-assigned",0,IF(H1729="Closed",0,IF(H1729="Service Restored",0,IF(H1729="",0,1))))</f>
        <v/>
      </c>
      <c r="AM1729" s="124">
        <f>IF(AL1729=0,"",IF(AK1729&gt;20.99,"Aged","Non-Aged"))</f>
        <v/>
      </c>
      <c r="AN1729" s="112">
        <f>IF(Q1729&lt;&gt;"",MONTH(Q1729),"")</f>
        <v/>
      </c>
      <c r="AO1729" s="112">
        <f>IFERROR(VALUE(V1729),0)</f>
        <v/>
      </c>
    </row>
    <row customFormat="1" customHeight="1" ht="29.25" r="1730" s="112" spans="1:41">
      <c r="A1730" s="127" t="n"/>
      <c r="B1730" s="113" t="n"/>
      <c r="C1730" s="127" t="n"/>
      <c r="D1730" s="127" t="n"/>
      <c r="E1730" s="114">
        <f>IF(F1730 &lt;&gt; "",VLOOKUP(F1730,CategoryLookup,2,FALSE), "")</f>
        <v/>
      </c>
      <c r="F1730" s="126" t="n"/>
      <c r="G1730" s="127" t="n"/>
      <c r="H1730" s="127" t="n"/>
      <c r="I1730" s="127" t="n"/>
      <c r="J1730" s="127" t="n"/>
      <c r="K1730" s="127" t="n"/>
      <c r="L1730" s="127" t="n"/>
      <c r="M1730" s="127" t="n"/>
      <c r="N1730" s="120" t="n"/>
      <c r="O1730" s="120" t="n"/>
      <c r="P1730" s="120" t="n"/>
      <c r="Q1730" s="120" t="n"/>
      <c r="R1730" s="121" t="n"/>
      <c r="S1730" s="121" t="n"/>
      <c r="T1730" s="121" t="n"/>
      <c r="U1730" s="121" t="n"/>
      <c r="V1730" s="117">
        <f>IF(P1730="NA","NA",IF(P1730&lt;&gt;"",TEXT(P1730-N1730,"[h].mm"),""))</f>
        <v/>
      </c>
      <c r="W1730" s="118">
        <f>IF(AND(R1730="",S1730=""),"",R1730+S1730)</f>
        <v/>
      </c>
      <c r="X1730" s="116">
        <f>IF(O1730&lt;&gt;"",DATE(YEAR(O1730), MONTH(O1730), DAY(O1730)),"")</f>
        <v/>
      </c>
      <c r="Y1730" s="122" t="n"/>
      <c r="Z1730" s="123" t="n"/>
      <c r="AA1730" s="117">
        <f>IF(F1730="Re-assigned","NA",IF(W1730="","",IF(W1730&gt;=VLOOKUP(D1730,SLAMatrix,3,FALSE),"Yes",IF(W1730&lt;VLOOKUP(D1730,SLAMatrix,2,FALSE),"No","Internal"))))</f>
        <v/>
      </c>
      <c r="AB1730" s="123" t="n"/>
      <c r="AC1730" s="123" t="n"/>
      <c r="AD1730" s="119" t="n"/>
      <c r="AE1730" s="125" t="n"/>
      <c r="AF1730" s="124">
        <f>MONTH(O1730)</f>
        <v/>
      </c>
      <c r="AG1730" s="124">
        <f>VLOOKUP(IFERROR(MID(AE1730,1,(FIND(",",AE1730,1)-1)),AE1730),Facility_Region_Mapping,2,FALSE)</f>
        <v/>
      </c>
      <c r="AH1730" s="124" t="n"/>
      <c r="AI1730" s="124">
        <f>IF(C1730&lt;&gt;"",IF(M1730="ESM User",getInterfaceName($C1730),"NA"),"")</f>
        <v/>
      </c>
      <c r="AJ1730" s="116">
        <f>IF(Q1730&lt;&gt;"",DATE(YEAR(Q1730), MONTH(Q1730), DAY(Q1730)),"")</f>
        <v/>
      </c>
      <c r="AK1730" s="130">
        <f>IF(Q1730&lt;&gt;0,Q1730-N1730,TODAY()-N1730)</f>
        <v/>
      </c>
      <c r="AL1730" s="112">
        <f>IF(F1730="Re-assigned",0,IF(H1730="Closed",0,IF(H1730="Service Restored",0,IF(H1730="",0,1))))</f>
        <v/>
      </c>
      <c r="AM1730" s="124">
        <f>IF(AL1730=0,"",IF(AK1730&gt;20.99,"Aged","Non-Aged"))</f>
        <v/>
      </c>
      <c r="AN1730" s="112">
        <f>IF(Q1730&lt;&gt;"",MONTH(Q1730),"")</f>
        <v/>
      </c>
      <c r="AO1730" s="112">
        <f>IFERROR(VALUE(V1730),0)</f>
        <v/>
      </c>
    </row>
    <row customFormat="1" customHeight="1" ht="29.25" r="1731" s="112" spans="1:41">
      <c r="A1731" s="127" t="n"/>
      <c r="B1731" s="113" t="n"/>
      <c r="C1731" s="127" t="n"/>
      <c r="D1731" s="127" t="n"/>
      <c r="E1731" s="114">
        <f>IF(F1731 &lt;&gt; "",VLOOKUP(F1731,CategoryLookup,2,FALSE), "")</f>
        <v/>
      </c>
      <c r="F1731" s="126" t="n"/>
      <c r="G1731" s="127" t="n"/>
      <c r="H1731" s="127" t="n"/>
      <c r="I1731" s="127" t="n"/>
      <c r="J1731" s="127" t="n"/>
      <c r="K1731" s="127" t="n"/>
      <c r="L1731" s="127" t="n"/>
      <c r="M1731" s="127" t="n"/>
      <c r="N1731" s="120" t="n"/>
      <c r="O1731" s="120" t="n"/>
      <c r="P1731" s="120" t="n"/>
      <c r="Q1731" s="120" t="n"/>
      <c r="R1731" s="121" t="n"/>
      <c r="S1731" s="121" t="n"/>
      <c r="T1731" s="121" t="n"/>
      <c r="U1731" s="121" t="n"/>
      <c r="V1731" s="117">
        <f>IF(P1731="NA","NA",IF(P1731&lt;&gt;"",TEXT(P1731-N1731,"[h].mm"),""))</f>
        <v/>
      </c>
      <c r="W1731" s="118">
        <f>IF(AND(R1731="",S1731=""),"",R1731+S1731)</f>
        <v/>
      </c>
      <c r="X1731" s="116">
        <f>IF(O1731&lt;&gt;"",DATE(YEAR(O1731), MONTH(O1731), DAY(O1731)),"")</f>
        <v/>
      </c>
      <c r="Y1731" s="122" t="n"/>
      <c r="Z1731" s="123" t="n"/>
      <c r="AA1731" s="117">
        <f>IF(F1731="Re-assigned","NA",IF(W1731="","",IF(W1731&gt;=VLOOKUP(D1731,SLAMatrix,3,FALSE),"Yes",IF(W1731&lt;VLOOKUP(D1731,SLAMatrix,2,FALSE),"No","Internal"))))</f>
        <v/>
      </c>
      <c r="AB1731" s="123" t="n"/>
      <c r="AC1731" s="123" t="n"/>
      <c r="AD1731" s="119" t="n"/>
      <c r="AE1731" s="125" t="n"/>
      <c r="AF1731" s="124">
        <f>MONTH(O1731)</f>
        <v/>
      </c>
      <c r="AG1731" s="124">
        <f>VLOOKUP(IFERROR(MID(AE1731,1,(FIND(",",AE1731,1)-1)),AE1731),Facility_Region_Mapping,2,FALSE)</f>
        <v/>
      </c>
      <c r="AH1731" s="124" t="n"/>
      <c r="AI1731" s="124">
        <f>IF(C1731&lt;&gt;"",IF(M1731="ESM User",getInterfaceName($C1731),"NA"),"")</f>
        <v/>
      </c>
      <c r="AJ1731" s="116">
        <f>IF(Q1731&lt;&gt;"",DATE(YEAR(Q1731), MONTH(Q1731), DAY(Q1731)),"")</f>
        <v/>
      </c>
      <c r="AK1731" s="130">
        <f>IF(Q1731&lt;&gt;0,Q1731-N1731,TODAY()-N1731)</f>
        <v/>
      </c>
      <c r="AL1731" s="112">
        <f>IF(F1731="Re-assigned",0,IF(H1731="Closed",0,IF(H1731="Service Restored",0,IF(H1731="",0,1))))</f>
        <v/>
      </c>
      <c r="AM1731" s="124">
        <f>IF(AL1731=0,"",IF(AK1731&gt;20.99,"Aged","Non-Aged"))</f>
        <v/>
      </c>
      <c r="AN1731" s="112">
        <f>IF(Q1731&lt;&gt;"",MONTH(Q1731),"")</f>
        <v/>
      </c>
      <c r="AO1731" s="112">
        <f>IFERROR(VALUE(V1731),0)</f>
        <v/>
      </c>
    </row>
    <row customFormat="1" customHeight="1" ht="29.25" r="1732" s="112" spans="1:41">
      <c r="A1732" s="127" t="n"/>
      <c r="B1732" s="113" t="n"/>
      <c r="C1732" s="127" t="n"/>
      <c r="D1732" s="127" t="n"/>
      <c r="E1732" s="114">
        <f>IF(F1732 &lt;&gt; "",VLOOKUP(F1732,CategoryLookup,2,FALSE), "")</f>
        <v/>
      </c>
      <c r="F1732" s="126" t="n"/>
      <c r="G1732" s="127" t="n"/>
      <c r="H1732" s="127" t="n"/>
      <c r="I1732" s="127" t="n"/>
      <c r="J1732" s="127" t="n"/>
      <c r="K1732" s="127" t="n"/>
      <c r="L1732" s="127" t="n"/>
      <c r="M1732" s="127" t="n"/>
      <c r="N1732" s="120" t="n"/>
      <c r="O1732" s="120" t="n"/>
      <c r="P1732" s="120" t="n"/>
      <c r="Q1732" s="120" t="n"/>
      <c r="R1732" s="121" t="n"/>
      <c r="S1732" s="121" t="n"/>
      <c r="T1732" s="121" t="n"/>
      <c r="U1732" s="121" t="n"/>
      <c r="V1732" s="117">
        <f>IF(P1732="NA","NA",IF(P1732&lt;&gt;"",TEXT(P1732-N1732,"[h].mm"),""))</f>
        <v/>
      </c>
      <c r="W1732" s="118">
        <f>IF(AND(R1732="",S1732=""),"",R1732+S1732)</f>
        <v/>
      </c>
      <c r="X1732" s="116">
        <f>IF(O1732&lt;&gt;"",DATE(YEAR(O1732), MONTH(O1732), DAY(O1732)),"")</f>
        <v/>
      </c>
      <c r="Y1732" s="122" t="n"/>
      <c r="Z1732" s="123" t="n"/>
      <c r="AA1732" s="117">
        <f>IF(F1732="Re-assigned","NA",IF(W1732="","",IF(W1732&gt;=VLOOKUP(D1732,SLAMatrix,3,FALSE),"Yes",IF(W1732&lt;VLOOKUP(D1732,SLAMatrix,2,FALSE),"No","Internal"))))</f>
        <v/>
      </c>
      <c r="AB1732" s="123" t="n"/>
      <c r="AC1732" s="123" t="n"/>
      <c r="AD1732" s="119" t="n"/>
      <c r="AE1732" s="125" t="n"/>
      <c r="AF1732" s="124">
        <f>MONTH(O1732)</f>
        <v/>
      </c>
      <c r="AG1732" s="124">
        <f>VLOOKUP(IFERROR(MID(AE1732,1,(FIND(",",AE1732,1)-1)),AE1732),Facility_Region_Mapping,2,FALSE)</f>
        <v/>
      </c>
      <c r="AH1732" s="124" t="n"/>
      <c r="AI1732" s="124">
        <f>IF(C1732&lt;&gt;"",IF(M1732="ESM User",getInterfaceName($C1732),"NA"),"")</f>
        <v/>
      </c>
      <c r="AJ1732" s="116">
        <f>IF(Q1732&lt;&gt;"",DATE(YEAR(Q1732), MONTH(Q1732), DAY(Q1732)),"")</f>
        <v/>
      </c>
      <c r="AK1732" s="130">
        <f>IF(Q1732&lt;&gt;0,Q1732-N1732,TODAY()-N1732)</f>
        <v/>
      </c>
      <c r="AL1732" s="112">
        <f>IF(F1732="Re-assigned",0,IF(H1732="Closed",0,IF(H1732="Service Restored",0,IF(H1732="",0,1))))</f>
        <v/>
      </c>
      <c r="AM1732" s="124">
        <f>IF(AL1732=0,"",IF(AK1732&gt;20.99,"Aged","Non-Aged"))</f>
        <v/>
      </c>
      <c r="AN1732" s="112">
        <f>IF(Q1732&lt;&gt;"",MONTH(Q1732),"")</f>
        <v/>
      </c>
      <c r="AO1732" s="112">
        <f>IFERROR(VALUE(V1732),0)</f>
        <v/>
      </c>
    </row>
    <row customFormat="1" customHeight="1" ht="29.25" r="1733" s="112" spans="1:41">
      <c r="A1733" s="127" t="n"/>
      <c r="B1733" s="113" t="n"/>
      <c r="C1733" s="127" t="n"/>
      <c r="D1733" s="127" t="n"/>
      <c r="E1733" s="114">
        <f>IF(F1733 &lt;&gt; "",VLOOKUP(F1733,CategoryLookup,2,FALSE), "")</f>
        <v/>
      </c>
      <c r="F1733" s="126" t="n"/>
      <c r="G1733" s="127" t="n"/>
      <c r="H1733" s="127" t="n"/>
      <c r="I1733" s="127" t="n"/>
      <c r="J1733" s="127" t="n"/>
      <c r="K1733" s="127" t="n"/>
      <c r="L1733" s="127" t="n"/>
      <c r="M1733" s="127" t="n"/>
      <c r="N1733" s="120" t="n"/>
      <c r="O1733" s="120" t="n"/>
      <c r="P1733" s="120" t="n"/>
      <c r="Q1733" s="120" t="n"/>
      <c r="R1733" s="121" t="n"/>
      <c r="S1733" s="121" t="n"/>
      <c r="T1733" s="121" t="n"/>
      <c r="U1733" s="121" t="n"/>
      <c r="V1733" s="117">
        <f>IF(P1733="NA","NA",IF(P1733&lt;&gt;"",TEXT(P1733-N1733,"[h].mm"),""))</f>
        <v/>
      </c>
      <c r="W1733" s="118">
        <f>IF(AND(R1733="",S1733=""),"",R1733+S1733)</f>
        <v/>
      </c>
      <c r="X1733" s="116">
        <f>IF(O1733&lt;&gt;"",DATE(YEAR(O1733), MONTH(O1733), DAY(O1733)),"")</f>
        <v/>
      </c>
      <c r="Y1733" s="122" t="n"/>
      <c r="Z1733" s="123" t="n"/>
      <c r="AA1733" s="117">
        <f>IF(F1733="Re-assigned","NA",IF(W1733="","",IF(W1733&gt;=VLOOKUP(D1733,SLAMatrix,3,FALSE),"Yes",IF(W1733&lt;VLOOKUP(D1733,SLAMatrix,2,FALSE),"No","Internal"))))</f>
        <v/>
      </c>
      <c r="AB1733" s="123" t="n"/>
      <c r="AC1733" s="123" t="n"/>
      <c r="AD1733" s="119" t="n"/>
      <c r="AE1733" s="125" t="n"/>
      <c r="AF1733" s="124">
        <f>MONTH(O1733)</f>
        <v/>
      </c>
      <c r="AG1733" s="124">
        <f>VLOOKUP(IFERROR(MID(AE1733,1,(FIND(",",AE1733,1)-1)),AE1733),Facility_Region_Mapping,2,FALSE)</f>
        <v/>
      </c>
      <c r="AH1733" s="124" t="n"/>
      <c r="AI1733" s="124">
        <f>IF(C1733&lt;&gt;"",IF(M1733="ESM User",getInterfaceName($C1733),"NA"),"")</f>
        <v/>
      </c>
      <c r="AJ1733" s="116">
        <f>IF(Q1733&lt;&gt;"",DATE(YEAR(Q1733), MONTH(Q1733), DAY(Q1733)),"")</f>
        <v/>
      </c>
      <c r="AK1733" s="130">
        <f>IF(Q1733&lt;&gt;0,Q1733-N1733,TODAY()-N1733)</f>
        <v/>
      </c>
      <c r="AL1733" s="112">
        <f>IF(F1733="Re-assigned",0,IF(H1733="Closed",0,IF(H1733="Service Restored",0,IF(H1733="",0,1))))</f>
        <v/>
      </c>
      <c r="AM1733" s="124">
        <f>IF(AL1733=0,"",IF(AK1733&gt;20.99,"Aged","Non-Aged"))</f>
        <v/>
      </c>
      <c r="AN1733" s="112">
        <f>IF(Q1733&lt;&gt;"",MONTH(Q1733),"")</f>
        <v/>
      </c>
      <c r="AO1733" s="112">
        <f>IFERROR(VALUE(V1733),0)</f>
        <v/>
      </c>
    </row>
    <row customFormat="1" customHeight="1" ht="29.25" r="1734" s="112" spans="1:41">
      <c r="A1734" s="127" t="n"/>
      <c r="B1734" s="113" t="n"/>
      <c r="C1734" s="127" t="n"/>
      <c r="D1734" s="127" t="n"/>
      <c r="E1734" s="114">
        <f>IF(F1734 &lt;&gt; "",VLOOKUP(F1734,CategoryLookup,2,FALSE), "")</f>
        <v/>
      </c>
      <c r="F1734" s="126" t="n"/>
      <c r="G1734" s="127" t="n"/>
      <c r="H1734" s="127" t="n"/>
      <c r="I1734" s="127" t="n"/>
      <c r="J1734" s="127" t="n"/>
      <c r="K1734" s="127" t="n"/>
      <c r="L1734" s="127" t="n"/>
      <c r="M1734" s="127" t="n"/>
      <c r="N1734" s="120" t="n"/>
      <c r="O1734" s="120" t="n"/>
      <c r="P1734" s="120" t="n"/>
      <c r="Q1734" s="120" t="n"/>
      <c r="R1734" s="121" t="n"/>
      <c r="S1734" s="121" t="n"/>
      <c r="T1734" s="121" t="n"/>
      <c r="U1734" s="121" t="n"/>
      <c r="V1734" s="117">
        <f>IF(P1734="NA","NA",IF(P1734&lt;&gt;"",TEXT(P1734-N1734,"[h].mm"),""))</f>
        <v/>
      </c>
      <c r="W1734" s="118">
        <f>IF(AND(R1734="",S1734=""),"",R1734+S1734)</f>
        <v/>
      </c>
      <c r="X1734" s="116">
        <f>IF(O1734&lt;&gt;"",DATE(YEAR(O1734), MONTH(O1734), DAY(O1734)),"")</f>
        <v/>
      </c>
      <c r="Y1734" s="122" t="n"/>
      <c r="Z1734" s="123" t="n"/>
      <c r="AA1734" s="117">
        <f>IF(F1734="Re-assigned","NA",IF(W1734="","",IF(W1734&gt;=VLOOKUP(D1734,SLAMatrix,3,FALSE),"Yes",IF(W1734&lt;VLOOKUP(D1734,SLAMatrix,2,FALSE),"No","Internal"))))</f>
        <v/>
      </c>
      <c r="AB1734" s="123" t="n"/>
      <c r="AC1734" s="123" t="n"/>
      <c r="AD1734" s="119" t="n"/>
      <c r="AE1734" s="125" t="n"/>
      <c r="AF1734" s="124">
        <f>MONTH(O1734)</f>
        <v/>
      </c>
      <c r="AG1734" s="124">
        <f>VLOOKUP(IFERROR(MID(AE1734,1,(FIND(",",AE1734,1)-1)),AE1734),Facility_Region_Mapping,2,FALSE)</f>
        <v/>
      </c>
      <c r="AH1734" s="124" t="n"/>
      <c r="AI1734" s="124">
        <f>IF(C1734&lt;&gt;"",IF(M1734="ESM User",getInterfaceName($C1734),"NA"),"")</f>
        <v/>
      </c>
      <c r="AJ1734" s="116">
        <f>IF(Q1734&lt;&gt;"",DATE(YEAR(Q1734), MONTH(Q1734), DAY(Q1734)),"")</f>
        <v/>
      </c>
      <c r="AK1734" s="130">
        <f>IF(Q1734&lt;&gt;0,Q1734-N1734,TODAY()-N1734)</f>
        <v/>
      </c>
      <c r="AL1734" s="112">
        <f>IF(F1734="Re-assigned",0,IF(H1734="Closed",0,IF(H1734="Service Restored",0,IF(H1734="",0,1))))</f>
        <v/>
      </c>
      <c r="AM1734" s="124">
        <f>IF(AL1734=0,"",IF(AK1734&gt;20.99,"Aged","Non-Aged"))</f>
        <v/>
      </c>
      <c r="AN1734" s="112">
        <f>IF(Q1734&lt;&gt;"",MONTH(Q1734),"")</f>
        <v/>
      </c>
      <c r="AO1734" s="112">
        <f>IFERROR(VALUE(V1734),0)</f>
        <v/>
      </c>
    </row>
    <row customFormat="1" customHeight="1" ht="29.25" r="1735" s="112" spans="1:41">
      <c r="A1735" s="127" t="n"/>
      <c r="B1735" s="113" t="n"/>
      <c r="C1735" s="127" t="n"/>
      <c r="D1735" s="127" t="n"/>
      <c r="E1735" s="114">
        <f>IF(F1735 &lt;&gt; "",VLOOKUP(F1735,CategoryLookup,2,FALSE), "")</f>
        <v/>
      </c>
      <c r="F1735" s="126" t="n"/>
      <c r="G1735" s="127" t="n"/>
      <c r="H1735" s="127" t="n"/>
      <c r="I1735" s="127" t="n"/>
      <c r="J1735" s="127" t="n"/>
      <c r="K1735" s="127" t="n"/>
      <c r="L1735" s="127" t="n"/>
      <c r="M1735" s="127" t="n"/>
      <c r="N1735" s="120" t="n"/>
      <c r="O1735" s="120" t="n"/>
      <c r="P1735" s="120" t="n"/>
      <c r="Q1735" s="120" t="n"/>
      <c r="R1735" s="121" t="n"/>
      <c r="S1735" s="121" t="n"/>
      <c r="T1735" s="121" t="n"/>
      <c r="U1735" s="121" t="n"/>
      <c r="V1735" s="117">
        <f>IF(P1735="NA","NA",IF(P1735&lt;&gt;"",TEXT(P1735-N1735,"[h].mm"),""))</f>
        <v/>
      </c>
      <c r="W1735" s="118">
        <f>IF(AND(R1735="",S1735=""),"",R1735+S1735)</f>
        <v/>
      </c>
      <c r="X1735" s="116">
        <f>IF(O1735&lt;&gt;"",DATE(YEAR(O1735), MONTH(O1735), DAY(O1735)),"")</f>
        <v/>
      </c>
      <c r="Y1735" s="122" t="n"/>
      <c r="Z1735" s="123" t="n"/>
      <c r="AA1735" s="117">
        <f>IF(F1735="Re-assigned","NA",IF(W1735="","",IF(W1735&gt;=VLOOKUP(D1735,SLAMatrix,3,FALSE),"Yes",IF(W1735&lt;VLOOKUP(D1735,SLAMatrix,2,FALSE),"No","Internal"))))</f>
        <v/>
      </c>
      <c r="AB1735" s="123" t="n"/>
      <c r="AC1735" s="123" t="n"/>
      <c r="AD1735" s="119" t="n"/>
      <c r="AE1735" s="125" t="n"/>
      <c r="AF1735" s="124">
        <f>MONTH(O1735)</f>
        <v/>
      </c>
      <c r="AG1735" s="124">
        <f>VLOOKUP(IFERROR(MID(AE1735,1,(FIND(",",AE1735,1)-1)),AE1735),Facility_Region_Mapping,2,FALSE)</f>
        <v/>
      </c>
      <c r="AH1735" s="124" t="n"/>
      <c r="AI1735" s="124">
        <f>IF(C1735&lt;&gt;"",IF(M1735="ESM User",getInterfaceName($C1735),"NA"),"")</f>
        <v/>
      </c>
      <c r="AJ1735" s="116">
        <f>IF(Q1735&lt;&gt;"",DATE(YEAR(Q1735), MONTH(Q1735), DAY(Q1735)),"")</f>
        <v/>
      </c>
      <c r="AK1735" s="130">
        <f>IF(Q1735&lt;&gt;0,Q1735-N1735,TODAY()-N1735)</f>
        <v/>
      </c>
      <c r="AL1735" s="112">
        <f>IF(F1735="Re-assigned",0,IF(H1735="Closed",0,IF(H1735="Service Restored",0,IF(H1735="",0,1))))</f>
        <v/>
      </c>
      <c r="AM1735" s="124">
        <f>IF(AL1735=0,"",IF(AK1735&gt;20.99,"Aged","Non-Aged"))</f>
        <v/>
      </c>
      <c r="AN1735" s="112">
        <f>IF(Q1735&lt;&gt;"",MONTH(Q1735),"")</f>
        <v/>
      </c>
      <c r="AO1735" s="112">
        <f>IFERROR(VALUE(V1735),0)</f>
        <v/>
      </c>
    </row>
    <row customFormat="1" customHeight="1" ht="29.25" r="1736" s="112" spans="1:41">
      <c r="A1736" s="127" t="n"/>
      <c r="B1736" s="113" t="n"/>
      <c r="C1736" s="127" t="n"/>
      <c r="D1736" s="127" t="n"/>
      <c r="E1736" s="114">
        <f>IF(F1736 &lt;&gt; "",VLOOKUP(F1736,CategoryLookup,2,FALSE), "")</f>
        <v/>
      </c>
      <c r="F1736" s="126" t="n"/>
      <c r="G1736" s="127" t="n"/>
      <c r="H1736" s="127" t="n"/>
      <c r="I1736" s="127" t="n"/>
      <c r="J1736" s="127" t="n"/>
      <c r="K1736" s="127" t="n"/>
      <c r="L1736" s="127" t="n"/>
      <c r="M1736" s="127" t="n"/>
      <c r="N1736" s="120" t="n"/>
      <c r="O1736" s="120" t="n"/>
      <c r="P1736" s="120" t="n"/>
      <c r="Q1736" s="120" t="n"/>
      <c r="R1736" s="121" t="n"/>
      <c r="S1736" s="121" t="n"/>
      <c r="T1736" s="121" t="n"/>
      <c r="U1736" s="121" t="n"/>
      <c r="V1736" s="117">
        <f>IF(P1736="NA","NA",IF(P1736&lt;&gt;"",TEXT(P1736-N1736,"[h].mm"),""))</f>
        <v/>
      </c>
      <c r="W1736" s="118">
        <f>IF(AND(R1736="",S1736=""),"",R1736+S1736)</f>
        <v/>
      </c>
      <c r="X1736" s="116">
        <f>IF(O1736&lt;&gt;"",DATE(YEAR(O1736), MONTH(O1736), DAY(O1736)),"")</f>
        <v/>
      </c>
      <c r="Y1736" s="122" t="n"/>
      <c r="Z1736" s="123" t="n"/>
      <c r="AA1736" s="117">
        <f>IF(F1736="Re-assigned","NA",IF(W1736="","",IF(W1736&gt;=VLOOKUP(D1736,SLAMatrix,3,FALSE),"Yes",IF(W1736&lt;VLOOKUP(D1736,SLAMatrix,2,FALSE),"No","Internal"))))</f>
        <v/>
      </c>
      <c r="AB1736" s="123" t="n"/>
      <c r="AC1736" s="123" t="n"/>
      <c r="AD1736" s="119" t="n"/>
      <c r="AE1736" s="125" t="n"/>
      <c r="AF1736" s="124">
        <f>MONTH(O1736)</f>
        <v/>
      </c>
      <c r="AG1736" s="124">
        <f>VLOOKUP(IFERROR(MID(AE1736,1,(FIND(",",AE1736,1)-1)),AE1736),Facility_Region_Mapping,2,FALSE)</f>
        <v/>
      </c>
      <c r="AH1736" s="124" t="n"/>
      <c r="AI1736" s="124">
        <f>IF(C1736&lt;&gt;"",IF(M1736="ESM User",getInterfaceName($C1736),"NA"),"")</f>
        <v/>
      </c>
      <c r="AJ1736" s="116">
        <f>IF(Q1736&lt;&gt;"",DATE(YEAR(Q1736), MONTH(Q1736), DAY(Q1736)),"")</f>
        <v/>
      </c>
      <c r="AK1736" s="130">
        <f>IF(Q1736&lt;&gt;0,Q1736-N1736,TODAY()-N1736)</f>
        <v/>
      </c>
      <c r="AL1736" s="112">
        <f>IF(F1736="Re-assigned",0,IF(H1736="Closed",0,IF(H1736="Service Restored",0,IF(H1736="",0,1))))</f>
        <v/>
      </c>
      <c r="AM1736" s="124">
        <f>IF(AL1736=0,"",IF(AK1736&gt;20.99,"Aged","Non-Aged"))</f>
        <v/>
      </c>
      <c r="AN1736" s="112">
        <f>IF(Q1736&lt;&gt;"",MONTH(Q1736),"")</f>
        <v/>
      </c>
      <c r="AO1736" s="112">
        <f>IFERROR(VALUE(V1736),0)</f>
        <v/>
      </c>
    </row>
    <row customFormat="1" customHeight="1" ht="29.25" r="1737" s="112" spans="1:41">
      <c r="A1737" s="127" t="n"/>
      <c r="B1737" s="113" t="n"/>
      <c r="C1737" s="127" t="n"/>
      <c r="D1737" s="127" t="n"/>
      <c r="E1737" s="114">
        <f>IF(F1737 &lt;&gt; "",VLOOKUP(F1737,CategoryLookup,2,FALSE), "")</f>
        <v/>
      </c>
      <c r="F1737" s="126" t="n"/>
      <c r="G1737" s="127" t="n"/>
      <c r="H1737" s="127" t="n"/>
      <c r="I1737" s="127" t="n"/>
      <c r="J1737" s="127" t="n"/>
      <c r="K1737" s="127" t="n"/>
      <c r="L1737" s="127" t="n"/>
      <c r="M1737" s="127" t="n"/>
      <c r="N1737" s="120" t="n"/>
      <c r="O1737" s="120" t="n"/>
      <c r="P1737" s="120" t="n"/>
      <c r="Q1737" s="120" t="n"/>
      <c r="R1737" s="121" t="n"/>
      <c r="S1737" s="121" t="n"/>
      <c r="T1737" s="121" t="n"/>
      <c r="U1737" s="121" t="n"/>
      <c r="V1737" s="117">
        <f>IF(P1737="NA","NA",IF(P1737&lt;&gt;"",TEXT(P1737-N1737,"[h].mm"),""))</f>
        <v/>
      </c>
      <c r="W1737" s="118">
        <f>IF(AND(R1737="",S1737=""),"",R1737+S1737)</f>
        <v/>
      </c>
      <c r="X1737" s="116">
        <f>IF(O1737&lt;&gt;"",DATE(YEAR(O1737), MONTH(O1737), DAY(O1737)),"")</f>
        <v/>
      </c>
      <c r="Y1737" s="122" t="n"/>
      <c r="Z1737" s="123" t="n"/>
      <c r="AA1737" s="117">
        <f>IF(F1737="Re-assigned","NA",IF(W1737="","",IF(W1737&gt;=VLOOKUP(D1737,SLAMatrix,3,FALSE),"Yes",IF(W1737&lt;VLOOKUP(D1737,SLAMatrix,2,FALSE),"No","Internal"))))</f>
        <v/>
      </c>
      <c r="AB1737" s="123" t="n"/>
      <c r="AC1737" s="123" t="n"/>
      <c r="AD1737" s="119" t="n"/>
      <c r="AE1737" s="125" t="n"/>
      <c r="AF1737" s="124">
        <f>MONTH(O1737)</f>
        <v/>
      </c>
      <c r="AG1737" s="124">
        <f>VLOOKUP(IFERROR(MID(AE1737,1,(FIND(",",AE1737,1)-1)),AE1737),Facility_Region_Mapping,2,FALSE)</f>
        <v/>
      </c>
      <c r="AH1737" s="124" t="n"/>
      <c r="AI1737" s="124">
        <f>IF(C1737&lt;&gt;"",IF(M1737="ESM User",getInterfaceName($C1737),"NA"),"")</f>
        <v/>
      </c>
      <c r="AJ1737" s="116">
        <f>IF(Q1737&lt;&gt;"",DATE(YEAR(Q1737), MONTH(Q1737), DAY(Q1737)),"")</f>
        <v/>
      </c>
      <c r="AK1737" s="130">
        <f>IF(Q1737&lt;&gt;0,Q1737-N1737,TODAY()-N1737)</f>
        <v/>
      </c>
      <c r="AL1737" s="112">
        <f>IF(F1737="Re-assigned",0,IF(H1737="Closed",0,IF(H1737="Service Restored",0,IF(H1737="",0,1))))</f>
        <v/>
      </c>
      <c r="AM1737" s="124">
        <f>IF(AL1737=0,"",IF(AK1737&gt;20.99,"Aged","Non-Aged"))</f>
        <v/>
      </c>
      <c r="AN1737" s="112">
        <f>IF(Q1737&lt;&gt;"",MONTH(Q1737),"")</f>
        <v/>
      </c>
      <c r="AO1737" s="112">
        <f>IFERROR(VALUE(V1737),0)</f>
        <v/>
      </c>
    </row>
    <row customFormat="1" customHeight="1" ht="29.25" r="1738" s="112" spans="1:41">
      <c r="A1738" s="127" t="n"/>
      <c r="B1738" s="113" t="n"/>
      <c r="C1738" s="127" t="n"/>
      <c r="D1738" s="127" t="n"/>
      <c r="E1738" s="114">
        <f>IF(F1738 &lt;&gt; "",VLOOKUP(F1738,CategoryLookup,2,FALSE), "")</f>
        <v/>
      </c>
      <c r="F1738" s="126" t="n"/>
      <c r="G1738" s="127" t="n"/>
      <c r="H1738" s="127" t="n"/>
      <c r="I1738" s="127" t="n"/>
      <c r="J1738" s="127" t="n"/>
      <c r="K1738" s="127" t="n"/>
      <c r="L1738" s="127" t="n"/>
      <c r="M1738" s="127" t="n"/>
      <c r="N1738" s="120" t="n"/>
      <c r="O1738" s="120" t="n"/>
      <c r="P1738" s="120" t="n"/>
      <c r="Q1738" s="120" t="n"/>
      <c r="R1738" s="121" t="n"/>
      <c r="S1738" s="121" t="n"/>
      <c r="T1738" s="121" t="n"/>
      <c r="U1738" s="121" t="n"/>
      <c r="V1738" s="117">
        <f>IF(P1738="NA","NA",IF(P1738&lt;&gt;"",TEXT(P1738-N1738,"[h].mm"),""))</f>
        <v/>
      </c>
      <c r="W1738" s="118">
        <f>IF(AND(R1738="",S1738=""),"",R1738+S1738)</f>
        <v/>
      </c>
      <c r="X1738" s="116">
        <f>IF(O1738&lt;&gt;"",DATE(YEAR(O1738), MONTH(O1738), DAY(O1738)),"")</f>
        <v/>
      </c>
      <c r="Y1738" s="122" t="n"/>
      <c r="Z1738" s="123" t="n"/>
      <c r="AA1738" s="117">
        <f>IF(F1738="Re-assigned","NA",IF(W1738="","",IF(W1738&gt;=VLOOKUP(D1738,SLAMatrix,3,FALSE),"Yes",IF(W1738&lt;VLOOKUP(D1738,SLAMatrix,2,FALSE),"No","Internal"))))</f>
        <v/>
      </c>
      <c r="AB1738" s="123" t="n"/>
      <c r="AC1738" s="123" t="n"/>
      <c r="AD1738" s="119" t="n"/>
      <c r="AE1738" s="125" t="n"/>
      <c r="AF1738" s="124">
        <f>MONTH(O1738)</f>
        <v/>
      </c>
      <c r="AG1738" s="124">
        <f>VLOOKUP(IFERROR(MID(AE1738,1,(FIND(",",AE1738,1)-1)),AE1738),Facility_Region_Mapping,2,FALSE)</f>
        <v/>
      </c>
      <c r="AH1738" s="124" t="n"/>
      <c r="AI1738" s="124">
        <f>IF(C1738&lt;&gt;"",IF(M1738="ESM User",getInterfaceName($C1738),"NA"),"")</f>
        <v/>
      </c>
      <c r="AJ1738" s="116">
        <f>IF(Q1738&lt;&gt;"",DATE(YEAR(Q1738), MONTH(Q1738), DAY(Q1738)),"")</f>
        <v/>
      </c>
      <c r="AK1738" s="130">
        <f>IF(Q1738&lt;&gt;0,Q1738-N1738,TODAY()-N1738)</f>
        <v/>
      </c>
      <c r="AL1738" s="112">
        <f>IF(F1738="Re-assigned",0,IF(H1738="Closed",0,IF(H1738="Service Restored",0,IF(H1738="",0,1))))</f>
        <v/>
      </c>
      <c r="AM1738" s="124">
        <f>IF(AL1738=0,"",IF(AK1738&gt;20.99,"Aged","Non-Aged"))</f>
        <v/>
      </c>
      <c r="AN1738" s="112">
        <f>IF(Q1738&lt;&gt;"",MONTH(Q1738),"")</f>
        <v/>
      </c>
      <c r="AO1738" s="112">
        <f>IFERROR(VALUE(V1738),0)</f>
        <v/>
      </c>
    </row>
    <row customFormat="1" customHeight="1" ht="29.25" r="1739" s="112" spans="1:41">
      <c r="A1739" s="127" t="n"/>
      <c r="B1739" s="113" t="n"/>
      <c r="C1739" s="127" t="n"/>
      <c r="D1739" s="127" t="n"/>
      <c r="E1739" s="114">
        <f>IF(F1739 &lt;&gt; "",VLOOKUP(F1739,CategoryLookup,2,FALSE), "")</f>
        <v/>
      </c>
      <c r="F1739" s="126" t="n"/>
      <c r="G1739" s="127" t="n"/>
      <c r="H1739" s="127" t="n"/>
      <c r="I1739" s="127" t="n"/>
      <c r="J1739" s="127" t="n"/>
      <c r="K1739" s="127" t="n"/>
      <c r="L1739" s="127" t="n"/>
      <c r="M1739" s="127" t="n"/>
      <c r="N1739" s="120" t="n"/>
      <c r="O1739" s="120" t="n"/>
      <c r="P1739" s="120" t="n"/>
      <c r="Q1739" s="120" t="n"/>
      <c r="R1739" s="121" t="n"/>
      <c r="S1739" s="121" t="n"/>
      <c r="T1739" s="121" t="n"/>
      <c r="U1739" s="121" t="n"/>
      <c r="V1739" s="117">
        <f>IF(P1739="NA","NA",IF(P1739&lt;&gt;"",TEXT(P1739-N1739,"[h].mm"),""))</f>
        <v/>
      </c>
      <c r="W1739" s="118">
        <f>IF(AND(R1739="",S1739=""),"",R1739+S1739)</f>
        <v/>
      </c>
      <c r="X1739" s="116">
        <f>IF(O1739&lt;&gt;"",DATE(YEAR(O1739), MONTH(O1739), DAY(O1739)),"")</f>
        <v/>
      </c>
      <c r="Y1739" s="122" t="n"/>
      <c r="Z1739" s="123" t="n"/>
      <c r="AA1739" s="117">
        <f>IF(F1739="Re-assigned","NA",IF(W1739="","",IF(W1739&gt;=VLOOKUP(D1739,SLAMatrix,3,FALSE),"Yes",IF(W1739&lt;VLOOKUP(D1739,SLAMatrix,2,FALSE),"No","Internal"))))</f>
        <v/>
      </c>
      <c r="AB1739" s="123" t="n"/>
      <c r="AC1739" s="123" t="n"/>
      <c r="AD1739" s="119" t="n"/>
      <c r="AE1739" s="125" t="n"/>
      <c r="AF1739" s="124">
        <f>MONTH(O1739)</f>
        <v/>
      </c>
      <c r="AG1739" s="124">
        <f>VLOOKUP(IFERROR(MID(AE1739,1,(FIND(",",AE1739,1)-1)),AE1739),Facility_Region_Mapping,2,FALSE)</f>
        <v/>
      </c>
      <c r="AH1739" s="124" t="n"/>
      <c r="AI1739" s="124">
        <f>IF(C1739&lt;&gt;"",IF(M1739="ESM User",getInterfaceName($C1739),"NA"),"")</f>
        <v/>
      </c>
      <c r="AJ1739" s="116">
        <f>IF(Q1739&lt;&gt;"",DATE(YEAR(Q1739), MONTH(Q1739), DAY(Q1739)),"")</f>
        <v/>
      </c>
      <c r="AK1739" s="130">
        <f>IF(Q1739&lt;&gt;0,Q1739-N1739,TODAY()-N1739)</f>
        <v/>
      </c>
      <c r="AL1739" s="112">
        <f>IF(F1739="Re-assigned",0,IF(H1739="Closed",0,IF(H1739="Service Restored",0,IF(H1739="",0,1))))</f>
        <v/>
      </c>
      <c r="AM1739" s="124">
        <f>IF(AL1739=0,"",IF(AK1739&gt;20.99,"Aged","Non-Aged"))</f>
        <v/>
      </c>
      <c r="AN1739" s="112">
        <f>IF(Q1739&lt;&gt;"",MONTH(Q1739),"")</f>
        <v/>
      </c>
      <c r="AO1739" s="112">
        <f>IFERROR(VALUE(V1739),0)</f>
        <v/>
      </c>
    </row>
    <row customFormat="1" customHeight="1" ht="29.25" r="1740" s="112" spans="1:41">
      <c r="A1740" s="127" t="n"/>
      <c r="B1740" s="113" t="n"/>
      <c r="C1740" s="127" t="n"/>
      <c r="D1740" s="127" t="n"/>
      <c r="E1740" s="114">
        <f>IF(F1740 &lt;&gt; "",VLOOKUP(F1740,CategoryLookup,2,FALSE), "")</f>
        <v/>
      </c>
      <c r="F1740" s="126" t="n"/>
      <c r="G1740" s="127" t="n"/>
      <c r="H1740" s="127" t="n"/>
      <c r="I1740" s="127" t="n"/>
      <c r="J1740" s="127" t="n"/>
      <c r="K1740" s="127" t="n"/>
      <c r="L1740" s="127" t="n"/>
      <c r="M1740" s="127" t="n"/>
      <c r="N1740" s="120" t="n"/>
      <c r="O1740" s="120" t="n"/>
      <c r="P1740" s="120" t="n"/>
      <c r="Q1740" s="120" t="n"/>
      <c r="R1740" s="121" t="n"/>
      <c r="S1740" s="121" t="n"/>
      <c r="T1740" s="121" t="n"/>
      <c r="U1740" s="121" t="n"/>
      <c r="V1740" s="117">
        <f>IF(P1740="NA","NA",IF(P1740&lt;&gt;"",TEXT(P1740-N1740,"[h].mm"),""))</f>
        <v/>
      </c>
      <c r="W1740" s="118">
        <f>IF(AND(R1740="",S1740=""),"",R1740+S1740)</f>
        <v/>
      </c>
      <c r="X1740" s="116">
        <f>IF(O1740&lt;&gt;"",DATE(YEAR(O1740), MONTH(O1740), DAY(O1740)),"")</f>
        <v/>
      </c>
      <c r="Y1740" s="122" t="n"/>
      <c r="Z1740" s="123" t="n"/>
      <c r="AA1740" s="117">
        <f>IF(F1740="Re-assigned","NA",IF(W1740="","",IF(W1740&gt;=VLOOKUP(D1740,SLAMatrix,3,FALSE),"Yes",IF(W1740&lt;VLOOKUP(D1740,SLAMatrix,2,FALSE),"No","Internal"))))</f>
        <v/>
      </c>
      <c r="AB1740" s="123" t="n"/>
      <c r="AC1740" s="123" t="n"/>
      <c r="AD1740" s="119" t="n"/>
      <c r="AE1740" s="125" t="n"/>
      <c r="AF1740" s="124">
        <f>MONTH(O1740)</f>
        <v/>
      </c>
      <c r="AG1740" s="124">
        <f>VLOOKUP(IFERROR(MID(AE1740,1,(FIND(",",AE1740,1)-1)),AE1740),Facility_Region_Mapping,2,FALSE)</f>
        <v/>
      </c>
      <c r="AH1740" s="124" t="n"/>
      <c r="AI1740" s="124">
        <f>IF(C1740&lt;&gt;"",IF(M1740="ESM User",getInterfaceName($C1740),"NA"),"")</f>
        <v/>
      </c>
      <c r="AJ1740" s="116">
        <f>IF(Q1740&lt;&gt;"",DATE(YEAR(Q1740), MONTH(Q1740), DAY(Q1740)),"")</f>
        <v/>
      </c>
      <c r="AK1740" s="130">
        <f>IF(Q1740&lt;&gt;0,Q1740-N1740,TODAY()-N1740)</f>
        <v/>
      </c>
      <c r="AL1740" s="112">
        <f>IF(F1740="Re-assigned",0,IF(H1740="Closed",0,IF(H1740="Service Restored",0,IF(H1740="",0,1))))</f>
        <v/>
      </c>
      <c r="AM1740" s="124">
        <f>IF(AL1740=0,"",IF(AK1740&gt;20.99,"Aged","Non-Aged"))</f>
        <v/>
      </c>
      <c r="AN1740" s="112">
        <f>IF(Q1740&lt;&gt;"",MONTH(Q1740),"")</f>
        <v/>
      </c>
      <c r="AO1740" s="112">
        <f>IFERROR(VALUE(V1740),0)</f>
        <v/>
      </c>
    </row>
    <row customFormat="1" customHeight="1" ht="29.25" r="1741" s="112" spans="1:41">
      <c r="A1741" s="127" t="n"/>
      <c r="B1741" s="113" t="n"/>
      <c r="C1741" s="127" t="n"/>
      <c r="D1741" s="127" t="n"/>
      <c r="E1741" s="114">
        <f>IF(F1741 &lt;&gt; "",VLOOKUP(F1741,CategoryLookup,2,FALSE), "")</f>
        <v/>
      </c>
      <c r="F1741" s="126" t="n"/>
      <c r="G1741" s="127" t="n"/>
      <c r="H1741" s="127" t="n"/>
      <c r="I1741" s="127" t="n"/>
      <c r="J1741" s="127" t="n"/>
      <c r="K1741" s="127" t="n"/>
      <c r="L1741" s="127" t="n"/>
      <c r="M1741" s="127" t="n"/>
      <c r="N1741" s="120" t="n"/>
      <c r="O1741" s="120" t="n"/>
      <c r="P1741" s="120" t="n"/>
      <c r="Q1741" s="120" t="n"/>
      <c r="R1741" s="121" t="n"/>
      <c r="S1741" s="121" t="n"/>
      <c r="T1741" s="121" t="n"/>
      <c r="U1741" s="121" t="n"/>
      <c r="V1741" s="117">
        <f>IF(P1741="NA","NA",IF(P1741&lt;&gt;"",TEXT(P1741-N1741,"[h].mm"),""))</f>
        <v/>
      </c>
      <c r="W1741" s="118">
        <f>IF(AND(R1741="",S1741=""),"",R1741+S1741)</f>
        <v/>
      </c>
      <c r="X1741" s="116">
        <f>IF(O1741&lt;&gt;"",DATE(YEAR(O1741), MONTH(O1741), DAY(O1741)),"")</f>
        <v/>
      </c>
      <c r="Y1741" s="122" t="n"/>
      <c r="Z1741" s="123" t="n"/>
      <c r="AA1741" s="117">
        <f>IF(F1741="Re-assigned","NA",IF(W1741="","",IF(W1741&gt;=VLOOKUP(D1741,SLAMatrix,3,FALSE),"Yes",IF(W1741&lt;VLOOKUP(D1741,SLAMatrix,2,FALSE),"No","Internal"))))</f>
        <v/>
      </c>
      <c r="AB1741" s="123" t="n"/>
      <c r="AC1741" s="123" t="n"/>
      <c r="AD1741" s="119" t="n"/>
      <c r="AE1741" s="125" t="n"/>
      <c r="AF1741" s="124">
        <f>MONTH(O1741)</f>
        <v/>
      </c>
      <c r="AG1741" s="124">
        <f>VLOOKUP(IFERROR(MID(AE1741,1,(FIND(",",AE1741,1)-1)),AE1741),Facility_Region_Mapping,2,FALSE)</f>
        <v/>
      </c>
      <c r="AH1741" s="124" t="n"/>
      <c r="AI1741" s="124">
        <f>IF(C1741&lt;&gt;"",IF(M1741="ESM User",getInterfaceName($C1741),"NA"),"")</f>
        <v/>
      </c>
      <c r="AJ1741" s="116">
        <f>IF(Q1741&lt;&gt;"",DATE(YEAR(Q1741), MONTH(Q1741), DAY(Q1741)),"")</f>
        <v/>
      </c>
      <c r="AK1741" s="130">
        <f>IF(Q1741&lt;&gt;0,Q1741-N1741,TODAY()-N1741)</f>
        <v/>
      </c>
      <c r="AL1741" s="112">
        <f>IF(F1741="Re-assigned",0,IF(H1741="Closed",0,IF(H1741="Service Restored",0,IF(H1741="",0,1))))</f>
        <v/>
      </c>
      <c r="AM1741" s="124">
        <f>IF(AL1741=0,"",IF(AK1741&gt;20.99,"Aged","Non-Aged"))</f>
        <v/>
      </c>
      <c r="AN1741" s="112">
        <f>IF(Q1741&lt;&gt;"",MONTH(Q1741),"")</f>
        <v/>
      </c>
      <c r="AO1741" s="112">
        <f>IFERROR(VALUE(V1741),0)</f>
        <v/>
      </c>
    </row>
    <row customFormat="1" customHeight="1" ht="29.25" r="1742" s="112" spans="1:41">
      <c r="A1742" s="127" t="n"/>
      <c r="B1742" s="113" t="n"/>
      <c r="C1742" s="127" t="n"/>
      <c r="D1742" s="127" t="n"/>
      <c r="E1742" s="114">
        <f>IF(F1742 &lt;&gt; "",VLOOKUP(F1742,CategoryLookup,2,FALSE), "")</f>
        <v/>
      </c>
      <c r="F1742" s="126" t="n"/>
      <c r="G1742" s="127" t="n"/>
      <c r="H1742" s="127" t="n"/>
      <c r="I1742" s="127" t="n"/>
      <c r="J1742" s="127" t="n"/>
      <c r="K1742" s="127" t="n"/>
      <c r="L1742" s="127" t="n"/>
      <c r="M1742" s="127" t="n"/>
      <c r="N1742" s="120" t="n"/>
      <c r="O1742" s="120" t="n"/>
      <c r="P1742" s="120" t="n"/>
      <c r="Q1742" s="120" t="n"/>
      <c r="R1742" s="121" t="n"/>
      <c r="S1742" s="121" t="n"/>
      <c r="T1742" s="121" t="n"/>
      <c r="U1742" s="121" t="n"/>
      <c r="V1742" s="117">
        <f>IF(P1742="NA","NA",IF(P1742&lt;&gt;"",TEXT(P1742-N1742,"[h].mm"),""))</f>
        <v/>
      </c>
      <c r="W1742" s="118">
        <f>IF(AND(R1742="",S1742=""),"",R1742+S1742)</f>
        <v/>
      </c>
      <c r="X1742" s="116">
        <f>IF(O1742&lt;&gt;"",DATE(YEAR(O1742), MONTH(O1742), DAY(O1742)),"")</f>
        <v/>
      </c>
      <c r="Y1742" s="122" t="n"/>
      <c r="Z1742" s="123" t="n"/>
      <c r="AA1742" s="117">
        <f>IF(F1742="Re-assigned","NA",IF(W1742="","",IF(W1742&gt;=VLOOKUP(D1742,SLAMatrix,3,FALSE),"Yes",IF(W1742&lt;VLOOKUP(D1742,SLAMatrix,2,FALSE),"No","Internal"))))</f>
        <v/>
      </c>
      <c r="AB1742" s="123" t="n"/>
      <c r="AC1742" s="123" t="n"/>
      <c r="AD1742" s="119" t="n"/>
      <c r="AE1742" s="125" t="n"/>
      <c r="AF1742" s="124">
        <f>MONTH(O1742)</f>
        <v/>
      </c>
      <c r="AG1742" s="124">
        <f>VLOOKUP(IFERROR(MID(AE1742,1,(FIND(",",AE1742,1)-1)),AE1742),Facility_Region_Mapping,2,FALSE)</f>
        <v/>
      </c>
      <c r="AH1742" s="124" t="n"/>
      <c r="AI1742" s="124">
        <f>IF(C1742&lt;&gt;"",IF(M1742="ESM User",getInterfaceName($C1742),"NA"),"")</f>
        <v/>
      </c>
      <c r="AJ1742" s="116">
        <f>IF(Q1742&lt;&gt;"",DATE(YEAR(Q1742), MONTH(Q1742), DAY(Q1742)),"")</f>
        <v/>
      </c>
      <c r="AK1742" s="130">
        <f>IF(Q1742&lt;&gt;0,Q1742-N1742,TODAY()-N1742)</f>
        <v/>
      </c>
      <c r="AL1742" s="112">
        <f>IF(F1742="Re-assigned",0,IF(H1742="Closed",0,IF(H1742="Service Restored",0,IF(H1742="",0,1))))</f>
        <v/>
      </c>
      <c r="AM1742" s="124">
        <f>IF(AL1742=0,"",IF(AK1742&gt;20.99,"Aged","Non-Aged"))</f>
        <v/>
      </c>
      <c r="AN1742" s="112">
        <f>IF(Q1742&lt;&gt;"",MONTH(Q1742),"")</f>
        <v/>
      </c>
      <c r="AO1742" s="112">
        <f>IFERROR(VALUE(V1742),0)</f>
        <v/>
      </c>
    </row>
    <row customFormat="1" customHeight="1" ht="29.25" r="1743" s="112" spans="1:41">
      <c r="A1743" s="127" t="n"/>
      <c r="B1743" s="113" t="n"/>
      <c r="C1743" s="127" t="n"/>
      <c r="D1743" s="127" t="n"/>
      <c r="E1743" s="114">
        <f>IF(F1743 &lt;&gt; "",VLOOKUP(F1743,CategoryLookup,2,FALSE), "")</f>
        <v/>
      </c>
      <c r="F1743" s="126" t="n"/>
      <c r="G1743" s="127" t="n"/>
      <c r="H1743" s="127" t="n"/>
      <c r="I1743" s="127" t="n"/>
      <c r="J1743" s="127" t="n"/>
      <c r="K1743" s="127" t="n"/>
      <c r="L1743" s="127" t="n"/>
      <c r="M1743" s="127" t="n"/>
      <c r="N1743" s="120" t="n"/>
      <c r="O1743" s="120" t="n"/>
      <c r="P1743" s="120" t="n"/>
      <c r="Q1743" s="120" t="n"/>
      <c r="R1743" s="121" t="n"/>
      <c r="S1743" s="121" t="n"/>
      <c r="T1743" s="121" t="n"/>
      <c r="U1743" s="121" t="n"/>
      <c r="V1743" s="117">
        <f>IF(P1743="NA","NA",IF(P1743&lt;&gt;"",TEXT(P1743-N1743,"[h].mm"),""))</f>
        <v/>
      </c>
      <c r="W1743" s="118">
        <f>IF(AND(R1743="",S1743=""),"",R1743+S1743)</f>
        <v/>
      </c>
      <c r="X1743" s="116">
        <f>IF(O1743&lt;&gt;"",DATE(YEAR(O1743), MONTH(O1743), DAY(O1743)),"")</f>
        <v/>
      </c>
      <c r="Y1743" s="122" t="n"/>
      <c r="Z1743" s="123" t="n"/>
      <c r="AA1743" s="117">
        <f>IF(F1743="Re-assigned","NA",IF(W1743="","",IF(W1743&gt;=VLOOKUP(D1743,SLAMatrix,3,FALSE),"Yes",IF(W1743&lt;VLOOKUP(D1743,SLAMatrix,2,FALSE),"No","Internal"))))</f>
        <v/>
      </c>
      <c r="AB1743" s="123" t="n"/>
      <c r="AC1743" s="123" t="n"/>
      <c r="AD1743" s="119" t="n"/>
      <c r="AE1743" s="125" t="n"/>
      <c r="AF1743" s="124">
        <f>MONTH(O1743)</f>
        <v/>
      </c>
      <c r="AG1743" s="124">
        <f>VLOOKUP(IFERROR(MID(AE1743,1,(FIND(",",AE1743,1)-1)),AE1743),Facility_Region_Mapping,2,FALSE)</f>
        <v/>
      </c>
      <c r="AH1743" s="124" t="n"/>
      <c r="AI1743" s="124">
        <f>IF(C1743&lt;&gt;"",IF(M1743="ESM User",getInterfaceName($C1743),"NA"),"")</f>
        <v/>
      </c>
      <c r="AJ1743" s="116">
        <f>IF(Q1743&lt;&gt;"",DATE(YEAR(Q1743), MONTH(Q1743), DAY(Q1743)),"")</f>
        <v/>
      </c>
      <c r="AK1743" s="130">
        <f>IF(Q1743&lt;&gt;0,Q1743-N1743,TODAY()-N1743)</f>
        <v/>
      </c>
      <c r="AL1743" s="112">
        <f>IF(F1743="Re-assigned",0,IF(H1743="Closed",0,IF(H1743="Service Restored",0,IF(H1743="",0,1))))</f>
        <v/>
      </c>
      <c r="AM1743" s="124">
        <f>IF(AL1743=0,"",IF(AK1743&gt;20.99,"Aged","Non-Aged"))</f>
        <v/>
      </c>
      <c r="AN1743" s="112">
        <f>IF(Q1743&lt;&gt;"",MONTH(Q1743),"")</f>
        <v/>
      </c>
      <c r="AO1743" s="112">
        <f>IFERROR(VALUE(V1743),0)</f>
        <v/>
      </c>
    </row>
    <row customFormat="1" customHeight="1" ht="29.25" r="1744" s="112" spans="1:41">
      <c r="A1744" s="127" t="n"/>
      <c r="B1744" s="113" t="n"/>
      <c r="C1744" s="127" t="n"/>
      <c r="D1744" s="127" t="n"/>
      <c r="E1744" s="114">
        <f>IF(F1744 &lt;&gt; "",VLOOKUP(F1744,CategoryLookup,2,FALSE), "")</f>
        <v/>
      </c>
      <c r="F1744" s="126" t="n"/>
      <c r="G1744" s="127" t="n"/>
      <c r="H1744" s="127" t="n"/>
      <c r="I1744" s="127" t="n"/>
      <c r="J1744" s="127" t="n"/>
      <c r="K1744" s="127" t="n"/>
      <c r="L1744" s="127" t="n"/>
      <c r="M1744" s="127" t="n"/>
      <c r="N1744" s="120" t="n"/>
      <c r="O1744" s="120" t="n"/>
      <c r="P1744" s="120" t="n"/>
      <c r="Q1744" s="120" t="n"/>
      <c r="R1744" s="121" t="n"/>
      <c r="S1744" s="121" t="n"/>
      <c r="T1744" s="121" t="n"/>
      <c r="U1744" s="121" t="n"/>
      <c r="V1744" s="117">
        <f>IF(P1744="NA","NA",IF(P1744&lt;&gt;"",TEXT(P1744-N1744,"[h].mm"),""))</f>
        <v/>
      </c>
      <c r="W1744" s="118">
        <f>IF(AND(R1744="",S1744=""),"",R1744+S1744)</f>
        <v/>
      </c>
      <c r="X1744" s="116">
        <f>IF(O1744&lt;&gt;"",DATE(YEAR(O1744), MONTH(O1744), DAY(O1744)),"")</f>
        <v/>
      </c>
      <c r="Y1744" s="122" t="n"/>
      <c r="Z1744" s="123" t="n"/>
      <c r="AA1744" s="117">
        <f>IF(F1744="Re-assigned","NA",IF(W1744="","",IF(W1744&gt;=VLOOKUP(D1744,SLAMatrix,3,FALSE),"Yes",IF(W1744&lt;VLOOKUP(D1744,SLAMatrix,2,FALSE),"No","Internal"))))</f>
        <v/>
      </c>
      <c r="AB1744" s="123" t="n"/>
      <c r="AC1744" s="123" t="n"/>
      <c r="AD1744" s="119" t="n"/>
      <c r="AE1744" s="125" t="n"/>
      <c r="AF1744" s="124">
        <f>MONTH(O1744)</f>
        <v/>
      </c>
      <c r="AG1744" s="124">
        <f>VLOOKUP(IFERROR(MID(AE1744,1,(FIND(",",AE1744,1)-1)),AE1744),Facility_Region_Mapping,2,FALSE)</f>
        <v/>
      </c>
      <c r="AH1744" s="124" t="n"/>
      <c r="AI1744" s="124">
        <f>IF(C1744&lt;&gt;"",IF(M1744="ESM User",getInterfaceName($C1744),"NA"),"")</f>
        <v/>
      </c>
      <c r="AJ1744" s="116">
        <f>IF(Q1744&lt;&gt;"",DATE(YEAR(Q1744), MONTH(Q1744), DAY(Q1744)),"")</f>
        <v/>
      </c>
      <c r="AK1744" s="130">
        <f>IF(Q1744&lt;&gt;0,Q1744-N1744,TODAY()-N1744)</f>
        <v/>
      </c>
      <c r="AL1744" s="112">
        <f>IF(F1744="Re-assigned",0,IF(H1744="Closed",0,IF(H1744="Service Restored",0,IF(H1744="",0,1))))</f>
        <v/>
      </c>
      <c r="AM1744" s="124">
        <f>IF(AL1744=0,"",IF(AK1744&gt;20.99,"Aged","Non-Aged"))</f>
        <v/>
      </c>
      <c r="AN1744" s="112">
        <f>IF(Q1744&lt;&gt;"",MONTH(Q1744),"")</f>
        <v/>
      </c>
      <c r="AO1744" s="112">
        <f>IFERROR(VALUE(V1744),0)</f>
        <v/>
      </c>
    </row>
    <row customFormat="1" customHeight="1" ht="29.25" r="1745" s="112" spans="1:41">
      <c r="A1745" s="127" t="n"/>
      <c r="B1745" s="113" t="n"/>
      <c r="C1745" s="127" t="n"/>
      <c r="D1745" s="127" t="n"/>
      <c r="E1745" s="114">
        <f>IF(F1745 &lt;&gt; "",VLOOKUP(F1745,CategoryLookup,2,FALSE), "")</f>
        <v/>
      </c>
      <c r="F1745" s="126" t="n"/>
      <c r="G1745" s="127" t="n"/>
      <c r="H1745" s="127" t="n"/>
      <c r="I1745" s="127" t="n"/>
      <c r="J1745" s="127" t="n"/>
      <c r="K1745" s="127" t="n"/>
      <c r="L1745" s="127" t="n"/>
      <c r="M1745" s="127" t="n"/>
      <c r="N1745" s="120" t="n"/>
      <c r="O1745" s="120" t="n"/>
      <c r="P1745" s="120" t="n"/>
      <c r="Q1745" s="120" t="n"/>
      <c r="R1745" s="121" t="n"/>
      <c r="S1745" s="121" t="n"/>
      <c r="T1745" s="121" t="n"/>
      <c r="U1745" s="121" t="n"/>
      <c r="V1745" s="117">
        <f>IF(P1745="NA","NA",IF(P1745&lt;&gt;"",TEXT(P1745-N1745,"[h].mm"),""))</f>
        <v/>
      </c>
      <c r="W1745" s="118">
        <f>IF(AND(R1745="",S1745=""),"",R1745+S1745)</f>
        <v/>
      </c>
      <c r="X1745" s="116">
        <f>IF(O1745&lt;&gt;"",DATE(YEAR(O1745), MONTH(O1745), DAY(O1745)),"")</f>
        <v/>
      </c>
      <c r="Y1745" s="122" t="n"/>
      <c r="Z1745" s="123" t="n"/>
      <c r="AA1745" s="117">
        <f>IF(F1745="Re-assigned","NA",IF(W1745="","",IF(W1745&gt;=VLOOKUP(D1745,SLAMatrix,3,FALSE),"Yes",IF(W1745&lt;VLOOKUP(D1745,SLAMatrix,2,FALSE),"No","Internal"))))</f>
        <v/>
      </c>
      <c r="AB1745" s="123" t="n"/>
      <c r="AC1745" s="123" t="n"/>
      <c r="AD1745" s="119" t="n"/>
      <c r="AE1745" s="125" t="n"/>
      <c r="AF1745" s="124">
        <f>MONTH(O1745)</f>
        <v/>
      </c>
      <c r="AG1745" s="124">
        <f>VLOOKUP(IFERROR(MID(AE1745,1,(FIND(",",AE1745,1)-1)),AE1745),Facility_Region_Mapping,2,FALSE)</f>
        <v/>
      </c>
      <c r="AH1745" s="124" t="n"/>
      <c r="AI1745" s="124">
        <f>IF(C1745&lt;&gt;"",IF(M1745="ESM User",getInterfaceName($C1745),"NA"),"")</f>
        <v/>
      </c>
      <c r="AJ1745" s="116">
        <f>IF(Q1745&lt;&gt;"",DATE(YEAR(Q1745), MONTH(Q1745), DAY(Q1745)),"")</f>
        <v/>
      </c>
      <c r="AK1745" s="130">
        <f>IF(Q1745&lt;&gt;0,Q1745-N1745,TODAY()-N1745)</f>
        <v/>
      </c>
      <c r="AL1745" s="112">
        <f>IF(F1745="Re-assigned",0,IF(H1745="Closed",0,IF(H1745="Service Restored",0,IF(H1745="",0,1))))</f>
        <v/>
      </c>
      <c r="AM1745" s="124">
        <f>IF(AL1745=0,"",IF(AK1745&gt;20.99,"Aged","Non-Aged"))</f>
        <v/>
      </c>
      <c r="AN1745" s="112">
        <f>IF(Q1745&lt;&gt;"",MONTH(Q1745),"")</f>
        <v/>
      </c>
      <c r="AO1745" s="112">
        <f>IFERROR(VALUE(V1745),0)</f>
        <v/>
      </c>
    </row>
    <row customFormat="1" customHeight="1" ht="29.25" r="1746" s="112" spans="1:41">
      <c r="A1746" s="127" t="n"/>
      <c r="B1746" s="113" t="n"/>
      <c r="C1746" s="127" t="n"/>
      <c r="D1746" s="127" t="n"/>
      <c r="E1746" s="114">
        <f>IF(F1746 &lt;&gt; "",VLOOKUP(F1746,CategoryLookup,2,FALSE), "")</f>
        <v/>
      </c>
      <c r="F1746" s="126" t="n"/>
      <c r="G1746" s="127" t="n"/>
      <c r="H1746" s="127" t="n"/>
      <c r="I1746" s="127" t="n"/>
      <c r="J1746" s="127" t="n"/>
      <c r="K1746" s="127" t="n"/>
      <c r="L1746" s="127" t="n"/>
      <c r="M1746" s="127" t="n"/>
      <c r="N1746" s="120" t="n"/>
      <c r="O1746" s="120" t="n"/>
      <c r="P1746" s="120" t="n"/>
      <c r="Q1746" s="120" t="n"/>
      <c r="R1746" s="121" t="n"/>
      <c r="S1746" s="121" t="n"/>
      <c r="T1746" s="121" t="n"/>
      <c r="U1746" s="121" t="n"/>
      <c r="V1746" s="117">
        <f>IF(P1746="NA","NA",IF(P1746&lt;&gt;"",TEXT(P1746-N1746,"[h].mm"),""))</f>
        <v/>
      </c>
      <c r="W1746" s="118">
        <f>IF(AND(R1746="",S1746=""),"",R1746+S1746)</f>
        <v/>
      </c>
      <c r="X1746" s="116">
        <f>IF(O1746&lt;&gt;"",DATE(YEAR(O1746), MONTH(O1746), DAY(O1746)),"")</f>
        <v/>
      </c>
      <c r="Y1746" s="122" t="n"/>
      <c r="Z1746" s="123" t="n"/>
      <c r="AA1746" s="117">
        <f>IF(F1746="Re-assigned","NA",IF(W1746="","",IF(W1746&gt;=VLOOKUP(D1746,SLAMatrix,3,FALSE),"Yes",IF(W1746&lt;VLOOKUP(D1746,SLAMatrix,2,FALSE),"No","Internal"))))</f>
        <v/>
      </c>
      <c r="AB1746" s="123" t="n"/>
      <c r="AC1746" s="123" t="n"/>
      <c r="AD1746" s="119" t="n"/>
      <c r="AE1746" s="125" t="n"/>
      <c r="AF1746" s="124">
        <f>MONTH(O1746)</f>
        <v/>
      </c>
      <c r="AG1746" s="124">
        <f>VLOOKUP(IFERROR(MID(AE1746,1,(FIND(",",AE1746,1)-1)),AE1746),Facility_Region_Mapping,2,FALSE)</f>
        <v/>
      </c>
      <c r="AH1746" s="124" t="n"/>
      <c r="AI1746" s="124">
        <f>IF(C1746&lt;&gt;"",IF(M1746="ESM User",getInterfaceName($C1746),"NA"),"")</f>
        <v/>
      </c>
      <c r="AJ1746" s="116">
        <f>IF(Q1746&lt;&gt;"",DATE(YEAR(Q1746), MONTH(Q1746), DAY(Q1746)),"")</f>
        <v/>
      </c>
      <c r="AK1746" s="130">
        <f>IF(Q1746&lt;&gt;0,Q1746-N1746,TODAY()-N1746)</f>
        <v/>
      </c>
      <c r="AL1746" s="112">
        <f>IF(F1746="Re-assigned",0,IF(H1746="Closed",0,IF(H1746="Service Restored",0,IF(H1746="",0,1))))</f>
        <v/>
      </c>
      <c r="AM1746" s="124">
        <f>IF(AL1746=0,"",IF(AK1746&gt;20.99,"Aged","Non-Aged"))</f>
        <v/>
      </c>
      <c r="AN1746" s="112">
        <f>IF(Q1746&lt;&gt;"",MONTH(Q1746),"")</f>
        <v/>
      </c>
      <c r="AO1746" s="112">
        <f>IFERROR(VALUE(V1746),0)</f>
        <v/>
      </c>
    </row>
    <row customFormat="1" customHeight="1" ht="29.25" r="1747" s="112" spans="1:41">
      <c r="A1747" s="127" t="n"/>
      <c r="B1747" s="113" t="n"/>
      <c r="C1747" s="127" t="n"/>
      <c r="D1747" s="127" t="n"/>
      <c r="E1747" s="114">
        <f>IF(F1747 &lt;&gt; "",VLOOKUP(F1747,CategoryLookup,2,FALSE), "")</f>
        <v/>
      </c>
      <c r="F1747" s="126" t="n"/>
      <c r="G1747" s="127" t="n"/>
      <c r="H1747" s="127" t="n"/>
      <c r="I1747" s="127" t="n"/>
      <c r="J1747" s="127" t="n"/>
      <c r="K1747" s="127" t="n"/>
      <c r="L1747" s="127" t="n"/>
      <c r="M1747" s="127" t="n"/>
      <c r="N1747" s="120" t="n"/>
      <c r="O1747" s="120" t="n"/>
      <c r="P1747" s="120" t="n"/>
      <c r="Q1747" s="120" t="n"/>
      <c r="R1747" s="121" t="n"/>
      <c r="S1747" s="121" t="n"/>
      <c r="T1747" s="121" t="n"/>
      <c r="U1747" s="121" t="n"/>
      <c r="V1747" s="117">
        <f>IF(P1747="NA","NA",IF(P1747&lt;&gt;"",TEXT(P1747-N1747,"[h].mm"),""))</f>
        <v/>
      </c>
      <c r="W1747" s="118">
        <f>IF(AND(R1747="",S1747=""),"",R1747+S1747)</f>
        <v/>
      </c>
      <c r="X1747" s="116">
        <f>IF(O1747&lt;&gt;"",DATE(YEAR(O1747), MONTH(O1747), DAY(O1747)),"")</f>
        <v/>
      </c>
      <c r="Y1747" s="122" t="n"/>
      <c r="Z1747" s="123" t="n"/>
      <c r="AA1747" s="117">
        <f>IF(F1747="Re-assigned","NA",IF(W1747="","",IF(W1747&gt;=VLOOKUP(D1747,SLAMatrix,3,FALSE),"Yes",IF(W1747&lt;VLOOKUP(D1747,SLAMatrix,2,FALSE),"No","Internal"))))</f>
        <v/>
      </c>
      <c r="AB1747" s="123" t="n"/>
      <c r="AC1747" s="123" t="n"/>
      <c r="AD1747" s="119" t="n"/>
      <c r="AE1747" s="125" t="n"/>
      <c r="AF1747" s="124">
        <f>MONTH(O1747)</f>
        <v/>
      </c>
      <c r="AG1747" s="124">
        <f>VLOOKUP(IFERROR(MID(AE1747,1,(FIND(",",AE1747,1)-1)),AE1747),Facility_Region_Mapping,2,FALSE)</f>
        <v/>
      </c>
      <c r="AH1747" s="124" t="n"/>
      <c r="AI1747" s="124">
        <f>IF(C1747&lt;&gt;"",IF(M1747="ESM User",getInterfaceName($C1747),"NA"),"")</f>
        <v/>
      </c>
      <c r="AJ1747" s="116">
        <f>IF(Q1747&lt;&gt;"",DATE(YEAR(Q1747), MONTH(Q1747), DAY(Q1747)),"")</f>
        <v/>
      </c>
      <c r="AK1747" s="130">
        <f>IF(Q1747&lt;&gt;0,Q1747-N1747,TODAY()-N1747)</f>
        <v/>
      </c>
      <c r="AL1747" s="112">
        <f>IF(F1747="Re-assigned",0,IF(H1747="Closed",0,IF(H1747="Service Restored",0,IF(H1747="",0,1))))</f>
        <v/>
      </c>
      <c r="AM1747" s="124">
        <f>IF(AL1747=0,"",IF(AK1747&gt;20.99,"Aged","Non-Aged"))</f>
        <v/>
      </c>
      <c r="AN1747" s="112">
        <f>IF(Q1747&lt;&gt;"",MONTH(Q1747),"")</f>
        <v/>
      </c>
      <c r="AO1747" s="112">
        <f>IFERROR(VALUE(V1747),0)</f>
        <v/>
      </c>
    </row>
    <row customFormat="1" customHeight="1" ht="29.25" r="1748" s="112" spans="1:41">
      <c r="A1748" s="127" t="n"/>
      <c r="B1748" s="113" t="n"/>
      <c r="C1748" s="127" t="n"/>
      <c r="D1748" s="127" t="n"/>
      <c r="E1748" s="114">
        <f>IF(F1748 &lt;&gt; "",VLOOKUP(F1748,CategoryLookup,2,FALSE), "")</f>
        <v/>
      </c>
      <c r="F1748" s="126" t="n"/>
      <c r="G1748" s="127" t="n"/>
      <c r="H1748" s="127" t="n"/>
      <c r="I1748" s="127" t="n"/>
      <c r="J1748" s="127" t="n"/>
      <c r="K1748" s="127" t="n"/>
      <c r="L1748" s="127" t="n"/>
      <c r="M1748" s="127" t="n"/>
      <c r="N1748" s="120" t="n"/>
      <c r="O1748" s="120" t="n"/>
      <c r="P1748" s="120" t="n"/>
      <c r="Q1748" s="120" t="n"/>
      <c r="R1748" s="121" t="n"/>
      <c r="S1748" s="121" t="n"/>
      <c r="T1748" s="121" t="n"/>
      <c r="U1748" s="121" t="n"/>
      <c r="V1748" s="117">
        <f>IF(P1748="NA","NA",IF(P1748&lt;&gt;"",TEXT(P1748-N1748,"[h].mm"),""))</f>
        <v/>
      </c>
      <c r="W1748" s="118">
        <f>IF(AND(R1748="",S1748=""),"",R1748+S1748)</f>
        <v/>
      </c>
      <c r="X1748" s="116">
        <f>IF(O1748&lt;&gt;"",DATE(YEAR(O1748), MONTH(O1748), DAY(O1748)),"")</f>
        <v/>
      </c>
      <c r="Y1748" s="122" t="n"/>
      <c r="Z1748" s="123" t="n"/>
      <c r="AA1748" s="117">
        <f>IF(F1748="Re-assigned","NA",IF(W1748="","",IF(W1748&gt;=VLOOKUP(D1748,SLAMatrix,3,FALSE),"Yes",IF(W1748&lt;VLOOKUP(D1748,SLAMatrix,2,FALSE),"No","Internal"))))</f>
        <v/>
      </c>
      <c r="AB1748" s="123" t="n"/>
      <c r="AC1748" s="123" t="n"/>
      <c r="AD1748" s="119" t="n"/>
      <c r="AE1748" s="125" t="n"/>
      <c r="AF1748" s="124">
        <f>MONTH(O1748)</f>
        <v/>
      </c>
      <c r="AG1748" s="124">
        <f>VLOOKUP(IFERROR(MID(AE1748,1,(FIND(",",AE1748,1)-1)),AE1748),Facility_Region_Mapping,2,FALSE)</f>
        <v/>
      </c>
      <c r="AH1748" s="124" t="n"/>
      <c r="AI1748" s="124">
        <f>IF(C1748&lt;&gt;"",IF(M1748="ESM User",getInterfaceName($C1748),"NA"),"")</f>
        <v/>
      </c>
      <c r="AJ1748" s="116">
        <f>IF(Q1748&lt;&gt;"",DATE(YEAR(Q1748), MONTH(Q1748), DAY(Q1748)),"")</f>
        <v/>
      </c>
      <c r="AK1748" s="130">
        <f>IF(Q1748&lt;&gt;0,Q1748-N1748,TODAY()-N1748)</f>
        <v/>
      </c>
      <c r="AL1748" s="112">
        <f>IF(F1748="Re-assigned",0,IF(H1748="Closed",0,IF(H1748="Service Restored",0,IF(H1748="",0,1))))</f>
        <v/>
      </c>
      <c r="AM1748" s="124">
        <f>IF(AL1748=0,"",IF(AK1748&gt;20.99,"Aged","Non-Aged"))</f>
        <v/>
      </c>
      <c r="AN1748" s="112">
        <f>IF(Q1748&lt;&gt;"",MONTH(Q1748),"")</f>
        <v/>
      </c>
      <c r="AO1748" s="112">
        <f>IFERROR(VALUE(V1748),0)</f>
        <v/>
      </c>
    </row>
    <row customFormat="1" customHeight="1" ht="29.25" r="1749" s="112" spans="1:41">
      <c r="A1749" s="127" t="n"/>
      <c r="B1749" s="113" t="n"/>
      <c r="C1749" s="127" t="n"/>
      <c r="D1749" s="127" t="n"/>
      <c r="E1749" s="114">
        <f>IF(F1749 &lt;&gt; "",VLOOKUP(F1749,CategoryLookup,2,FALSE), "")</f>
        <v/>
      </c>
      <c r="F1749" s="126" t="n"/>
      <c r="G1749" s="127" t="n"/>
      <c r="H1749" s="127" t="n"/>
      <c r="I1749" s="127" t="n"/>
      <c r="J1749" s="127" t="n"/>
      <c r="K1749" s="127" t="n"/>
      <c r="L1749" s="127" t="n"/>
      <c r="M1749" s="127" t="n"/>
      <c r="N1749" s="120" t="n"/>
      <c r="O1749" s="120" t="n"/>
      <c r="P1749" s="120" t="n"/>
      <c r="Q1749" s="120" t="n"/>
      <c r="R1749" s="121" t="n"/>
      <c r="S1749" s="121" t="n"/>
      <c r="T1749" s="121" t="n"/>
      <c r="U1749" s="121" t="n"/>
      <c r="V1749" s="117">
        <f>IF(P1749="NA","NA",IF(P1749&lt;&gt;"",TEXT(P1749-N1749,"[h].mm"),""))</f>
        <v/>
      </c>
      <c r="W1749" s="118">
        <f>IF(AND(R1749="",S1749=""),"",R1749+S1749)</f>
        <v/>
      </c>
      <c r="X1749" s="116">
        <f>IF(O1749&lt;&gt;"",DATE(YEAR(O1749), MONTH(O1749), DAY(O1749)),"")</f>
        <v/>
      </c>
      <c r="Y1749" s="122" t="n"/>
      <c r="Z1749" s="123" t="n"/>
      <c r="AA1749" s="117">
        <f>IF(F1749="Re-assigned","NA",IF(W1749="","",IF(W1749&gt;=VLOOKUP(D1749,SLAMatrix,3,FALSE),"Yes",IF(W1749&lt;VLOOKUP(D1749,SLAMatrix,2,FALSE),"No","Internal"))))</f>
        <v/>
      </c>
      <c r="AB1749" s="123" t="n"/>
      <c r="AC1749" s="123" t="n"/>
      <c r="AD1749" s="119" t="n"/>
      <c r="AE1749" s="125" t="n"/>
      <c r="AF1749" s="124">
        <f>MONTH(O1749)</f>
        <v/>
      </c>
      <c r="AG1749" s="124">
        <f>VLOOKUP(IFERROR(MID(AE1749,1,(FIND(",",AE1749,1)-1)),AE1749),Facility_Region_Mapping,2,FALSE)</f>
        <v/>
      </c>
      <c r="AH1749" s="124" t="n"/>
      <c r="AI1749" s="124">
        <f>IF(C1749&lt;&gt;"",IF(M1749="ESM User",getInterfaceName($C1749),"NA"),"")</f>
        <v/>
      </c>
      <c r="AJ1749" s="116">
        <f>IF(Q1749&lt;&gt;"",DATE(YEAR(Q1749), MONTH(Q1749), DAY(Q1749)),"")</f>
        <v/>
      </c>
      <c r="AK1749" s="130">
        <f>IF(Q1749&lt;&gt;0,Q1749-N1749,TODAY()-N1749)</f>
        <v/>
      </c>
      <c r="AL1749" s="112">
        <f>IF(F1749="Re-assigned",0,IF(H1749="Closed",0,IF(H1749="Service Restored",0,IF(H1749="",0,1))))</f>
        <v/>
      </c>
      <c r="AM1749" s="124">
        <f>IF(AL1749=0,"",IF(AK1749&gt;20.99,"Aged","Non-Aged"))</f>
        <v/>
      </c>
      <c r="AN1749" s="112">
        <f>IF(Q1749&lt;&gt;"",MONTH(Q1749),"")</f>
        <v/>
      </c>
      <c r="AO1749" s="112">
        <f>IFERROR(VALUE(V1749),0)</f>
        <v/>
      </c>
    </row>
    <row customFormat="1" customHeight="1" ht="29.25" r="1750" s="112" spans="1:41">
      <c r="A1750" s="127" t="n"/>
      <c r="B1750" s="113" t="n"/>
      <c r="C1750" s="127" t="n"/>
      <c r="D1750" s="127" t="n"/>
      <c r="E1750" s="114">
        <f>IF(F1750 &lt;&gt; "",VLOOKUP(F1750,CategoryLookup,2,FALSE), "")</f>
        <v/>
      </c>
      <c r="F1750" s="126" t="n"/>
      <c r="G1750" s="127" t="n"/>
      <c r="H1750" s="127" t="n"/>
      <c r="I1750" s="127" t="n"/>
      <c r="J1750" s="127" t="n"/>
      <c r="K1750" s="127" t="n"/>
      <c r="L1750" s="127" t="n"/>
      <c r="M1750" s="127" t="n"/>
      <c r="N1750" s="120" t="n"/>
      <c r="O1750" s="120" t="n"/>
      <c r="P1750" s="120" t="n"/>
      <c r="Q1750" s="120" t="n"/>
      <c r="R1750" s="121" t="n"/>
      <c r="S1750" s="121" t="n"/>
      <c r="T1750" s="121" t="n"/>
      <c r="U1750" s="121" t="n"/>
      <c r="V1750" s="117">
        <f>IF(P1750="NA","NA",IF(P1750&lt;&gt;"",TEXT(P1750-N1750,"[h].mm"),""))</f>
        <v/>
      </c>
      <c r="W1750" s="118">
        <f>IF(AND(R1750="",S1750=""),"",R1750+S1750)</f>
        <v/>
      </c>
      <c r="X1750" s="116">
        <f>IF(O1750&lt;&gt;"",DATE(YEAR(O1750), MONTH(O1750), DAY(O1750)),"")</f>
        <v/>
      </c>
      <c r="Y1750" s="122" t="n"/>
      <c r="Z1750" s="123" t="n"/>
      <c r="AA1750" s="117">
        <f>IF(F1750="Re-assigned","NA",IF(W1750="","",IF(W1750&gt;=VLOOKUP(D1750,SLAMatrix,3,FALSE),"Yes",IF(W1750&lt;VLOOKUP(D1750,SLAMatrix,2,FALSE),"No","Internal"))))</f>
        <v/>
      </c>
      <c r="AB1750" s="123" t="n"/>
      <c r="AC1750" s="123" t="n"/>
      <c r="AD1750" s="119" t="n"/>
      <c r="AE1750" s="125" t="n"/>
      <c r="AF1750" s="124">
        <f>MONTH(O1750)</f>
        <v/>
      </c>
      <c r="AG1750" s="124">
        <f>VLOOKUP(IFERROR(MID(AE1750,1,(FIND(",",AE1750,1)-1)),AE1750),Facility_Region_Mapping,2,FALSE)</f>
        <v/>
      </c>
      <c r="AH1750" s="124" t="n"/>
      <c r="AI1750" s="124">
        <f>IF(C1750&lt;&gt;"",IF(M1750="ESM User",getInterfaceName($C1750),"NA"),"")</f>
        <v/>
      </c>
      <c r="AJ1750" s="116">
        <f>IF(Q1750&lt;&gt;"",DATE(YEAR(Q1750), MONTH(Q1750), DAY(Q1750)),"")</f>
        <v/>
      </c>
      <c r="AK1750" s="130">
        <f>IF(Q1750&lt;&gt;0,Q1750-N1750,TODAY()-N1750)</f>
        <v/>
      </c>
      <c r="AL1750" s="112">
        <f>IF(F1750="Re-assigned",0,IF(H1750="Closed",0,IF(H1750="Service Restored",0,IF(H1750="",0,1))))</f>
        <v/>
      </c>
      <c r="AM1750" s="124">
        <f>IF(AL1750=0,"",IF(AK1750&gt;20.99,"Aged","Non-Aged"))</f>
        <v/>
      </c>
      <c r="AN1750" s="112">
        <f>IF(Q1750&lt;&gt;"",MONTH(Q1750),"")</f>
        <v/>
      </c>
      <c r="AO1750" s="112">
        <f>IFERROR(VALUE(V1750),0)</f>
        <v/>
      </c>
    </row>
    <row customFormat="1" customHeight="1" ht="29.25" r="1751" s="112" spans="1:41">
      <c r="A1751" s="127" t="n"/>
      <c r="B1751" s="113" t="n"/>
      <c r="C1751" s="127" t="n"/>
      <c r="D1751" s="127" t="n"/>
      <c r="E1751" s="114">
        <f>IF(F1751 &lt;&gt; "",VLOOKUP(F1751,CategoryLookup,2,FALSE), "")</f>
        <v/>
      </c>
      <c r="F1751" s="126" t="n"/>
      <c r="G1751" s="127" t="n"/>
      <c r="H1751" s="127" t="n"/>
      <c r="I1751" s="127" t="n"/>
      <c r="J1751" s="127" t="n"/>
      <c r="K1751" s="127" t="n"/>
      <c r="L1751" s="127" t="n"/>
      <c r="M1751" s="127" t="n"/>
      <c r="N1751" s="120" t="n"/>
      <c r="O1751" s="120" t="n"/>
      <c r="P1751" s="120" t="n"/>
      <c r="Q1751" s="120" t="n"/>
      <c r="R1751" s="121" t="n"/>
      <c r="S1751" s="121" t="n"/>
      <c r="T1751" s="121" t="n"/>
      <c r="U1751" s="121" t="n"/>
      <c r="V1751" s="117">
        <f>IF(P1751="NA","NA",IF(P1751&lt;&gt;"",TEXT(P1751-N1751,"[h].mm"),""))</f>
        <v/>
      </c>
      <c r="W1751" s="118">
        <f>IF(AND(R1751="",S1751=""),"",R1751+S1751)</f>
        <v/>
      </c>
      <c r="X1751" s="116">
        <f>IF(O1751&lt;&gt;"",DATE(YEAR(O1751), MONTH(O1751), DAY(O1751)),"")</f>
        <v/>
      </c>
      <c r="Y1751" s="122" t="n"/>
      <c r="Z1751" s="123" t="n"/>
      <c r="AA1751" s="117">
        <f>IF(F1751="Re-assigned","NA",IF(W1751="","",IF(W1751&gt;=VLOOKUP(D1751,SLAMatrix,3,FALSE),"Yes",IF(W1751&lt;VLOOKUP(D1751,SLAMatrix,2,FALSE),"No","Internal"))))</f>
        <v/>
      </c>
      <c r="AB1751" s="123" t="n"/>
      <c r="AC1751" s="123" t="n"/>
      <c r="AD1751" s="119" t="n"/>
      <c r="AE1751" s="125" t="n"/>
      <c r="AF1751" s="124">
        <f>MONTH(O1751)</f>
        <v/>
      </c>
      <c r="AG1751" s="124">
        <f>VLOOKUP(IFERROR(MID(AE1751,1,(FIND(",",AE1751,1)-1)),AE1751),Facility_Region_Mapping,2,FALSE)</f>
        <v/>
      </c>
      <c r="AH1751" s="124" t="n"/>
      <c r="AI1751" s="124">
        <f>IF(C1751&lt;&gt;"",IF(M1751="ESM User",getInterfaceName($C1751),"NA"),"")</f>
        <v/>
      </c>
      <c r="AJ1751" s="116">
        <f>IF(Q1751&lt;&gt;"",DATE(YEAR(Q1751), MONTH(Q1751), DAY(Q1751)),"")</f>
        <v/>
      </c>
      <c r="AK1751" s="130">
        <f>IF(Q1751&lt;&gt;0,Q1751-N1751,TODAY()-N1751)</f>
        <v/>
      </c>
      <c r="AL1751" s="112">
        <f>IF(F1751="Re-assigned",0,IF(H1751="Closed",0,IF(H1751="Service Restored",0,IF(H1751="",0,1))))</f>
        <v/>
      </c>
      <c r="AM1751" s="124">
        <f>IF(AL1751=0,"",IF(AK1751&gt;20.99,"Aged","Non-Aged"))</f>
        <v/>
      </c>
      <c r="AN1751" s="112">
        <f>IF(Q1751&lt;&gt;"",MONTH(Q1751),"")</f>
        <v/>
      </c>
      <c r="AO1751" s="112">
        <f>IFERROR(VALUE(V1751),0)</f>
        <v/>
      </c>
    </row>
    <row customFormat="1" customHeight="1" ht="29.25" r="1752" s="112" spans="1:41">
      <c r="A1752" s="127" t="n"/>
      <c r="B1752" s="113" t="n"/>
      <c r="C1752" s="127" t="n"/>
      <c r="D1752" s="127" t="n"/>
      <c r="E1752" s="114">
        <f>IF(F1752 &lt;&gt; "",VLOOKUP(F1752,CategoryLookup,2,FALSE), "")</f>
        <v/>
      </c>
      <c r="F1752" s="126" t="n"/>
      <c r="G1752" s="127" t="n"/>
      <c r="H1752" s="127" t="n"/>
      <c r="I1752" s="127" t="n"/>
      <c r="J1752" s="127" t="n"/>
      <c r="K1752" s="127" t="n"/>
      <c r="L1752" s="127" t="n"/>
      <c r="M1752" s="127" t="n"/>
      <c r="N1752" s="120" t="n"/>
      <c r="O1752" s="120" t="n"/>
      <c r="P1752" s="120" t="n"/>
      <c r="Q1752" s="120" t="n"/>
      <c r="R1752" s="121" t="n"/>
      <c r="S1752" s="121" t="n"/>
      <c r="T1752" s="121" t="n"/>
      <c r="U1752" s="121" t="n"/>
      <c r="V1752" s="117">
        <f>IF(P1752="NA","NA",IF(P1752&lt;&gt;"",TEXT(P1752-N1752,"[h].mm"),""))</f>
        <v/>
      </c>
      <c r="W1752" s="118">
        <f>IF(AND(R1752="",S1752=""),"",R1752+S1752)</f>
        <v/>
      </c>
      <c r="X1752" s="116">
        <f>IF(O1752&lt;&gt;"",DATE(YEAR(O1752), MONTH(O1752), DAY(O1752)),"")</f>
        <v/>
      </c>
      <c r="Y1752" s="122" t="n"/>
      <c r="Z1752" s="123" t="n"/>
      <c r="AA1752" s="117">
        <f>IF(F1752="Re-assigned","NA",IF(W1752="","",IF(W1752&gt;=VLOOKUP(D1752,SLAMatrix,3,FALSE),"Yes",IF(W1752&lt;VLOOKUP(D1752,SLAMatrix,2,FALSE),"No","Internal"))))</f>
        <v/>
      </c>
      <c r="AB1752" s="123" t="n"/>
      <c r="AC1752" s="123" t="n"/>
      <c r="AD1752" s="119" t="n"/>
      <c r="AE1752" s="125" t="n"/>
      <c r="AF1752" s="124">
        <f>MONTH(O1752)</f>
        <v/>
      </c>
      <c r="AG1752" s="124">
        <f>VLOOKUP(IFERROR(MID(AE1752,1,(FIND(",",AE1752,1)-1)),AE1752),Facility_Region_Mapping,2,FALSE)</f>
        <v/>
      </c>
      <c r="AH1752" s="124" t="n"/>
      <c r="AI1752" s="124">
        <f>IF(C1752&lt;&gt;"",IF(M1752="ESM User",getInterfaceName($C1752),"NA"),"")</f>
        <v/>
      </c>
      <c r="AJ1752" s="116">
        <f>IF(Q1752&lt;&gt;"",DATE(YEAR(Q1752), MONTH(Q1752), DAY(Q1752)),"")</f>
        <v/>
      </c>
      <c r="AK1752" s="130">
        <f>IF(Q1752&lt;&gt;0,Q1752-N1752,TODAY()-N1752)</f>
        <v/>
      </c>
      <c r="AL1752" s="112">
        <f>IF(F1752="Re-assigned",0,IF(H1752="Closed",0,IF(H1752="Service Restored",0,IF(H1752="",0,1))))</f>
        <v/>
      </c>
      <c r="AM1752" s="124">
        <f>IF(AL1752=0,"",IF(AK1752&gt;20.99,"Aged","Non-Aged"))</f>
        <v/>
      </c>
      <c r="AN1752" s="112">
        <f>IF(Q1752&lt;&gt;"",MONTH(Q1752),"")</f>
        <v/>
      </c>
      <c r="AO1752" s="112">
        <f>IFERROR(VALUE(V1752),0)</f>
        <v/>
      </c>
    </row>
    <row customFormat="1" customHeight="1" ht="29.25" r="1753" s="112" spans="1:41">
      <c r="A1753" s="127" t="n"/>
      <c r="B1753" s="113" t="n"/>
      <c r="C1753" s="127" t="n"/>
      <c r="D1753" s="127" t="n"/>
      <c r="E1753" s="114">
        <f>IF(F1753 &lt;&gt; "",VLOOKUP(F1753,CategoryLookup,2,FALSE), "")</f>
        <v/>
      </c>
      <c r="F1753" s="126" t="n"/>
      <c r="G1753" s="127" t="n"/>
      <c r="H1753" s="127" t="n"/>
      <c r="I1753" s="127" t="n"/>
      <c r="J1753" s="127" t="n"/>
      <c r="K1753" s="127" t="n"/>
      <c r="L1753" s="127" t="n"/>
      <c r="M1753" s="127" t="n"/>
      <c r="N1753" s="120" t="n"/>
      <c r="O1753" s="120" t="n"/>
      <c r="P1753" s="120" t="n"/>
      <c r="Q1753" s="120" t="n"/>
      <c r="R1753" s="121" t="n"/>
      <c r="S1753" s="121" t="n"/>
      <c r="T1753" s="121" t="n"/>
      <c r="U1753" s="121" t="n"/>
      <c r="V1753" s="117">
        <f>IF(P1753="NA","NA",IF(P1753&lt;&gt;"",TEXT(P1753-N1753,"[h].mm"),""))</f>
        <v/>
      </c>
      <c r="W1753" s="118">
        <f>IF(AND(R1753="",S1753=""),"",R1753+S1753)</f>
        <v/>
      </c>
      <c r="X1753" s="116">
        <f>IF(O1753&lt;&gt;"",DATE(YEAR(O1753), MONTH(O1753), DAY(O1753)),"")</f>
        <v/>
      </c>
      <c r="Y1753" s="122" t="n"/>
      <c r="Z1753" s="123" t="n"/>
      <c r="AA1753" s="117">
        <f>IF(F1753="Re-assigned","NA",IF(W1753="","",IF(W1753&gt;=VLOOKUP(D1753,SLAMatrix,3,FALSE),"Yes",IF(W1753&lt;VLOOKUP(D1753,SLAMatrix,2,FALSE),"No","Internal"))))</f>
        <v/>
      </c>
      <c r="AB1753" s="123" t="n"/>
      <c r="AC1753" s="123" t="n"/>
      <c r="AD1753" s="119" t="n"/>
      <c r="AE1753" s="125" t="n"/>
      <c r="AF1753" s="124">
        <f>MONTH(O1753)</f>
        <v/>
      </c>
      <c r="AG1753" s="124">
        <f>VLOOKUP(IFERROR(MID(AE1753,1,(FIND(",",AE1753,1)-1)),AE1753),Facility_Region_Mapping,2,FALSE)</f>
        <v/>
      </c>
      <c r="AH1753" s="124" t="n"/>
      <c r="AI1753" s="124">
        <f>IF(C1753&lt;&gt;"",IF(M1753="ESM User",getInterfaceName($C1753),"NA"),"")</f>
        <v/>
      </c>
      <c r="AJ1753" s="116">
        <f>IF(Q1753&lt;&gt;"",DATE(YEAR(Q1753), MONTH(Q1753), DAY(Q1753)),"")</f>
        <v/>
      </c>
      <c r="AK1753" s="130">
        <f>IF(Q1753&lt;&gt;0,Q1753-N1753,TODAY()-N1753)</f>
        <v/>
      </c>
      <c r="AL1753" s="112">
        <f>IF(F1753="Re-assigned",0,IF(H1753="Closed",0,IF(H1753="Service Restored",0,IF(H1753="",0,1))))</f>
        <v/>
      </c>
      <c r="AM1753" s="124">
        <f>IF(AL1753=0,"",IF(AK1753&gt;20.99,"Aged","Non-Aged"))</f>
        <v/>
      </c>
      <c r="AN1753" s="112">
        <f>IF(Q1753&lt;&gt;"",MONTH(Q1753),"")</f>
        <v/>
      </c>
      <c r="AO1753" s="112">
        <f>IFERROR(VALUE(V1753),0)</f>
        <v/>
      </c>
    </row>
    <row customFormat="1" customHeight="1" ht="29.25" r="1754" s="112" spans="1:41">
      <c r="A1754" s="127" t="n"/>
      <c r="B1754" s="113" t="n"/>
      <c r="C1754" s="127" t="n"/>
      <c r="D1754" s="127" t="n"/>
      <c r="E1754" s="114">
        <f>IF(F1754 &lt;&gt; "",VLOOKUP(F1754,CategoryLookup,2,FALSE), "")</f>
        <v/>
      </c>
      <c r="F1754" s="126" t="n"/>
      <c r="G1754" s="127" t="n"/>
      <c r="H1754" s="127" t="n"/>
      <c r="I1754" s="127" t="n"/>
      <c r="J1754" s="127" t="n"/>
      <c r="K1754" s="127" t="n"/>
      <c r="L1754" s="127" t="n"/>
      <c r="M1754" s="127" t="n"/>
      <c r="N1754" s="120" t="n"/>
      <c r="O1754" s="120" t="n"/>
      <c r="P1754" s="120" t="n"/>
      <c r="Q1754" s="120" t="n"/>
      <c r="R1754" s="121" t="n"/>
      <c r="S1754" s="121" t="n"/>
      <c r="T1754" s="121" t="n"/>
      <c r="U1754" s="121" t="n"/>
      <c r="V1754" s="117">
        <f>IF(P1754="NA","NA",IF(P1754&lt;&gt;"",TEXT(P1754-N1754,"[h].mm"),""))</f>
        <v/>
      </c>
      <c r="W1754" s="118">
        <f>IF(AND(R1754="",S1754=""),"",R1754+S1754)</f>
        <v/>
      </c>
      <c r="X1754" s="116">
        <f>IF(O1754&lt;&gt;"",DATE(YEAR(O1754), MONTH(O1754), DAY(O1754)),"")</f>
        <v/>
      </c>
      <c r="Y1754" s="122" t="n"/>
      <c r="Z1754" s="123" t="n"/>
      <c r="AA1754" s="117">
        <f>IF(F1754="Re-assigned","NA",IF(W1754="","",IF(W1754&gt;=VLOOKUP(D1754,SLAMatrix,3,FALSE),"Yes",IF(W1754&lt;VLOOKUP(D1754,SLAMatrix,2,FALSE),"No","Internal"))))</f>
        <v/>
      </c>
      <c r="AB1754" s="123" t="n"/>
      <c r="AC1754" s="123" t="n"/>
      <c r="AD1754" s="119" t="n"/>
      <c r="AE1754" s="125" t="n"/>
      <c r="AF1754" s="124">
        <f>MONTH(O1754)</f>
        <v/>
      </c>
      <c r="AG1754" s="124">
        <f>VLOOKUP(IFERROR(MID(AE1754,1,(FIND(",",AE1754,1)-1)),AE1754),Facility_Region_Mapping,2,FALSE)</f>
        <v/>
      </c>
      <c r="AH1754" s="124" t="n"/>
      <c r="AI1754" s="124">
        <f>IF(C1754&lt;&gt;"",IF(M1754="ESM User",getInterfaceName($C1754),"NA"),"")</f>
        <v/>
      </c>
      <c r="AJ1754" s="116">
        <f>IF(Q1754&lt;&gt;"",DATE(YEAR(Q1754), MONTH(Q1754), DAY(Q1754)),"")</f>
        <v/>
      </c>
      <c r="AK1754" s="130">
        <f>IF(Q1754&lt;&gt;0,Q1754-N1754,TODAY()-N1754)</f>
        <v/>
      </c>
      <c r="AL1754" s="112">
        <f>IF(F1754="Re-assigned",0,IF(H1754="Closed",0,IF(H1754="Service Restored",0,IF(H1754="",0,1))))</f>
        <v/>
      </c>
      <c r="AM1754" s="124">
        <f>IF(AL1754=0,"",IF(AK1754&gt;20.99,"Aged","Non-Aged"))</f>
        <v/>
      </c>
      <c r="AN1754" s="112">
        <f>IF(Q1754&lt;&gt;"",MONTH(Q1754),"")</f>
        <v/>
      </c>
      <c r="AO1754" s="112">
        <f>IFERROR(VALUE(V1754),0)</f>
        <v/>
      </c>
    </row>
    <row customFormat="1" customHeight="1" ht="29.25" r="1755" s="112" spans="1:41">
      <c r="A1755" s="127" t="n"/>
      <c r="B1755" s="113" t="n"/>
      <c r="C1755" s="127" t="n"/>
      <c r="D1755" s="127" t="n"/>
      <c r="E1755" s="114">
        <f>IF(F1755 &lt;&gt; "",VLOOKUP(F1755,CategoryLookup,2,FALSE), "")</f>
        <v/>
      </c>
      <c r="F1755" s="126" t="n"/>
      <c r="G1755" s="127" t="n"/>
      <c r="H1755" s="127" t="n"/>
      <c r="I1755" s="127" t="n"/>
      <c r="J1755" s="127" t="n"/>
      <c r="K1755" s="127" t="n"/>
      <c r="L1755" s="127" t="n"/>
      <c r="M1755" s="127" t="n"/>
      <c r="N1755" s="120" t="n"/>
      <c r="O1755" s="120" t="n"/>
      <c r="P1755" s="120" t="n"/>
      <c r="Q1755" s="120" t="n"/>
      <c r="R1755" s="121" t="n"/>
      <c r="S1755" s="121" t="n"/>
      <c r="T1755" s="121" t="n"/>
      <c r="U1755" s="121" t="n"/>
      <c r="V1755" s="117">
        <f>IF(P1755="NA","NA",IF(P1755&lt;&gt;"",TEXT(P1755-N1755,"[h].mm"),""))</f>
        <v/>
      </c>
      <c r="W1755" s="118">
        <f>IF(AND(R1755="",S1755=""),"",R1755+S1755)</f>
        <v/>
      </c>
      <c r="X1755" s="116">
        <f>IF(O1755&lt;&gt;"",DATE(YEAR(O1755), MONTH(O1755), DAY(O1755)),"")</f>
        <v/>
      </c>
      <c r="Y1755" s="122" t="n"/>
      <c r="Z1755" s="123" t="n"/>
      <c r="AA1755" s="117">
        <f>IF(F1755="Re-assigned","NA",IF(W1755="","",IF(W1755&gt;=VLOOKUP(D1755,SLAMatrix,3,FALSE),"Yes",IF(W1755&lt;VLOOKUP(D1755,SLAMatrix,2,FALSE),"No","Internal"))))</f>
        <v/>
      </c>
      <c r="AB1755" s="123" t="n"/>
      <c r="AC1755" s="123" t="n"/>
      <c r="AD1755" s="119" t="n"/>
      <c r="AE1755" s="125" t="n"/>
      <c r="AF1755" s="124">
        <f>MONTH(O1755)</f>
        <v/>
      </c>
      <c r="AG1755" s="124">
        <f>VLOOKUP(IFERROR(MID(AE1755,1,(FIND(",",AE1755,1)-1)),AE1755),Facility_Region_Mapping,2,FALSE)</f>
        <v/>
      </c>
      <c r="AH1755" s="124" t="n"/>
      <c r="AI1755" s="124">
        <f>IF(C1755&lt;&gt;"",IF(M1755="ESM User",getInterfaceName($C1755),"NA"),"")</f>
        <v/>
      </c>
      <c r="AJ1755" s="116">
        <f>IF(Q1755&lt;&gt;"",DATE(YEAR(Q1755), MONTH(Q1755), DAY(Q1755)),"")</f>
        <v/>
      </c>
      <c r="AK1755" s="130">
        <f>IF(Q1755&lt;&gt;0,Q1755-N1755,TODAY()-N1755)</f>
        <v/>
      </c>
      <c r="AL1755" s="112">
        <f>IF(F1755="Re-assigned",0,IF(H1755="Closed",0,IF(H1755="Service Restored",0,IF(H1755="",0,1))))</f>
        <v/>
      </c>
      <c r="AM1755" s="124">
        <f>IF(AL1755=0,"",IF(AK1755&gt;20.99,"Aged","Non-Aged"))</f>
        <v/>
      </c>
      <c r="AN1755" s="112">
        <f>IF(Q1755&lt;&gt;"",MONTH(Q1755),"")</f>
        <v/>
      </c>
      <c r="AO1755" s="112">
        <f>IFERROR(VALUE(V1755),0)</f>
        <v/>
      </c>
    </row>
    <row customFormat="1" customHeight="1" ht="29.25" r="1756" s="112" spans="1:41">
      <c r="A1756" s="127" t="n"/>
      <c r="B1756" s="113" t="n"/>
      <c r="C1756" s="127" t="n"/>
      <c r="D1756" s="127" t="n"/>
      <c r="E1756" s="114">
        <f>IF(F1756 &lt;&gt; "",VLOOKUP(F1756,CategoryLookup,2,FALSE), "")</f>
        <v/>
      </c>
      <c r="F1756" s="126" t="n"/>
      <c r="G1756" s="127" t="n"/>
      <c r="H1756" s="127" t="n"/>
      <c r="I1756" s="127" t="n"/>
      <c r="J1756" s="127" t="n"/>
      <c r="K1756" s="127" t="n"/>
      <c r="L1756" s="127" t="n"/>
      <c r="M1756" s="127" t="n"/>
      <c r="N1756" s="120" t="n"/>
      <c r="O1756" s="120" t="n"/>
      <c r="P1756" s="120" t="n"/>
      <c r="Q1756" s="120" t="n"/>
      <c r="R1756" s="121" t="n"/>
      <c r="S1756" s="121" t="n"/>
      <c r="T1756" s="121" t="n"/>
      <c r="U1756" s="121" t="n"/>
      <c r="V1756" s="117">
        <f>IF(P1756="NA","NA",IF(P1756&lt;&gt;"",TEXT(P1756-N1756,"[h].mm"),""))</f>
        <v/>
      </c>
      <c r="W1756" s="118">
        <f>IF(AND(R1756="",S1756=""),"",R1756+S1756)</f>
        <v/>
      </c>
      <c r="X1756" s="116">
        <f>IF(O1756&lt;&gt;"",DATE(YEAR(O1756), MONTH(O1756), DAY(O1756)),"")</f>
        <v/>
      </c>
      <c r="Y1756" s="122" t="n"/>
      <c r="Z1756" s="123" t="n"/>
      <c r="AA1756" s="117">
        <f>IF(F1756="Re-assigned","NA",IF(W1756="","",IF(W1756&gt;=VLOOKUP(D1756,SLAMatrix,3,FALSE),"Yes",IF(W1756&lt;VLOOKUP(D1756,SLAMatrix,2,FALSE),"No","Internal"))))</f>
        <v/>
      </c>
      <c r="AB1756" s="123" t="n"/>
      <c r="AC1756" s="123" t="n"/>
      <c r="AD1756" s="119" t="n"/>
      <c r="AE1756" s="125" t="n"/>
      <c r="AF1756" s="124">
        <f>MONTH(O1756)</f>
        <v/>
      </c>
      <c r="AG1756" s="124">
        <f>VLOOKUP(IFERROR(MID(AE1756,1,(FIND(",",AE1756,1)-1)),AE1756),Facility_Region_Mapping,2,FALSE)</f>
        <v/>
      </c>
      <c r="AH1756" s="124" t="n"/>
      <c r="AI1756" s="124">
        <f>IF(C1756&lt;&gt;"",IF(M1756="ESM User",getInterfaceName($C1756),"NA"),"")</f>
        <v/>
      </c>
      <c r="AJ1756" s="116">
        <f>IF(Q1756&lt;&gt;"",DATE(YEAR(Q1756), MONTH(Q1756), DAY(Q1756)),"")</f>
        <v/>
      </c>
      <c r="AK1756" s="130">
        <f>IF(Q1756&lt;&gt;0,Q1756-N1756,TODAY()-N1756)</f>
        <v/>
      </c>
      <c r="AL1756" s="112">
        <f>IF(F1756="Re-assigned",0,IF(H1756="Closed",0,IF(H1756="Service Restored",0,IF(H1756="",0,1))))</f>
        <v/>
      </c>
      <c r="AM1756" s="124">
        <f>IF(AL1756=0,"",IF(AK1756&gt;20.99,"Aged","Non-Aged"))</f>
        <v/>
      </c>
      <c r="AN1756" s="112">
        <f>IF(Q1756&lt;&gt;"",MONTH(Q1756),"")</f>
        <v/>
      </c>
      <c r="AO1756" s="112">
        <f>IFERROR(VALUE(V1756),0)</f>
        <v/>
      </c>
    </row>
    <row customFormat="1" customHeight="1" ht="29.25" r="1757" s="112" spans="1:41">
      <c r="A1757" s="127" t="n"/>
      <c r="B1757" s="113" t="n"/>
      <c r="C1757" s="127" t="n"/>
      <c r="D1757" s="127" t="n"/>
      <c r="E1757" s="114">
        <f>IF(F1757 &lt;&gt; "",VLOOKUP(F1757,CategoryLookup,2,FALSE), "")</f>
        <v/>
      </c>
      <c r="F1757" s="126" t="n"/>
      <c r="G1757" s="127" t="n"/>
      <c r="H1757" s="127" t="n"/>
      <c r="I1757" s="127" t="n"/>
      <c r="J1757" s="127" t="n"/>
      <c r="K1757" s="127" t="n"/>
      <c r="L1757" s="127" t="n"/>
      <c r="M1757" s="127" t="n"/>
      <c r="N1757" s="120" t="n"/>
      <c r="O1757" s="120" t="n"/>
      <c r="P1757" s="120" t="n"/>
      <c r="Q1757" s="120" t="n"/>
      <c r="R1757" s="121" t="n"/>
      <c r="S1757" s="121" t="n"/>
      <c r="T1757" s="121" t="n"/>
      <c r="U1757" s="121" t="n"/>
      <c r="V1757" s="117">
        <f>IF(P1757="NA","NA",IF(P1757&lt;&gt;"",TEXT(P1757-N1757,"[h].mm"),""))</f>
        <v/>
      </c>
      <c r="W1757" s="118">
        <f>IF(AND(R1757="",S1757=""),"",R1757+S1757)</f>
        <v/>
      </c>
      <c r="X1757" s="116">
        <f>IF(O1757&lt;&gt;"",DATE(YEAR(O1757), MONTH(O1757), DAY(O1757)),"")</f>
        <v/>
      </c>
      <c r="Y1757" s="122" t="n"/>
      <c r="Z1757" s="123" t="n"/>
      <c r="AA1757" s="117">
        <f>IF(F1757="Re-assigned","NA",IF(W1757="","",IF(W1757&gt;=VLOOKUP(D1757,SLAMatrix,3,FALSE),"Yes",IF(W1757&lt;VLOOKUP(D1757,SLAMatrix,2,FALSE),"No","Internal"))))</f>
        <v/>
      </c>
      <c r="AB1757" s="123" t="n"/>
      <c r="AC1757" s="123" t="n"/>
      <c r="AD1757" s="119" t="n"/>
      <c r="AE1757" s="125" t="n"/>
      <c r="AF1757" s="124">
        <f>MONTH(O1757)</f>
        <v/>
      </c>
      <c r="AG1757" s="124">
        <f>VLOOKUP(IFERROR(MID(AE1757,1,(FIND(",",AE1757,1)-1)),AE1757),Facility_Region_Mapping,2,FALSE)</f>
        <v/>
      </c>
      <c r="AH1757" s="124" t="n"/>
      <c r="AI1757" s="124">
        <f>IF(C1757&lt;&gt;"",IF(M1757="ESM User",getInterfaceName($C1757),"NA"),"")</f>
        <v/>
      </c>
      <c r="AJ1757" s="116">
        <f>IF(Q1757&lt;&gt;"",DATE(YEAR(Q1757), MONTH(Q1757), DAY(Q1757)),"")</f>
        <v/>
      </c>
      <c r="AK1757" s="130">
        <f>IF(Q1757&lt;&gt;0,Q1757-N1757,TODAY()-N1757)</f>
        <v/>
      </c>
      <c r="AL1757" s="112">
        <f>IF(F1757="Re-assigned",0,IF(H1757="Closed",0,IF(H1757="Service Restored",0,IF(H1757="",0,1))))</f>
        <v/>
      </c>
      <c r="AM1757" s="124">
        <f>IF(AL1757=0,"",IF(AK1757&gt;20.99,"Aged","Non-Aged"))</f>
        <v/>
      </c>
      <c r="AN1757" s="112">
        <f>IF(Q1757&lt;&gt;"",MONTH(Q1757),"")</f>
        <v/>
      </c>
      <c r="AO1757" s="112">
        <f>IFERROR(VALUE(V1757),0)</f>
        <v/>
      </c>
    </row>
    <row customFormat="1" customHeight="1" ht="29.25" r="1758" s="112" spans="1:41">
      <c r="A1758" s="127" t="n"/>
      <c r="B1758" s="113" t="n"/>
      <c r="C1758" s="127" t="n"/>
      <c r="D1758" s="127" t="n"/>
      <c r="E1758" s="114">
        <f>IF(F1758 &lt;&gt; "",VLOOKUP(F1758,CategoryLookup,2,FALSE), "")</f>
        <v/>
      </c>
      <c r="F1758" s="126" t="n"/>
      <c r="G1758" s="127" t="n"/>
      <c r="H1758" s="127" t="n"/>
      <c r="I1758" s="127" t="n"/>
      <c r="J1758" s="127" t="n"/>
      <c r="K1758" s="127" t="n"/>
      <c r="L1758" s="127" t="n"/>
      <c r="M1758" s="127" t="n"/>
      <c r="N1758" s="120" t="n"/>
      <c r="O1758" s="120" t="n"/>
      <c r="P1758" s="120" t="n"/>
      <c r="Q1758" s="120" t="n"/>
      <c r="R1758" s="121" t="n"/>
      <c r="S1758" s="121" t="n"/>
      <c r="T1758" s="121" t="n"/>
      <c r="U1758" s="121" t="n"/>
      <c r="V1758" s="117">
        <f>IF(P1758="NA","NA",IF(P1758&lt;&gt;"",TEXT(P1758-N1758,"[h].mm"),""))</f>
        <v/>
      </c>
      <c r="W1758" s="118">
        <f>IF(AND(R1758="",S1758=""),"",R1758+S1758)</f>
        <v/>
      </c>
      <c r="X1758" s="116">
        <f>IF(O1758&lt;&gt;"",DATE(YEAR(O1758), MONTH(O1758), DAY(O1758)),"")</f>
        <v/>
      </c>
      <c r="Y1758" s="122" t="n"/>
      <c r="Z1758" s="123" t="n"/>
      <c r="AA1758" s="117">
        <f>IF(F1758="Re-assigned","NA",IF(W1758="","",IF(W1758&gt;=VLOOKUP(D1758,SLAMatrix,3,FALSE),"Yes",IF(W1758&lt;VLOOKUP(D1758,SLAMatrix,2,FALSE),"No","Internal"))))</f>
        <v/>
      </c>
      <c r="AB1758" s="123" t="n"/>
      <c r="AC1758" s="123" t="n"/>
      <c r="AD1758" s="119" t="n"/>
      <c r="AE1758" s="125" t="n"/>
      <c r="AF1758" s="124">
        <f>MONTH(O1758)</f>
        <v/>
      </c>
      <c r="AG1758" s="124">
        <f>VLOOKUP(IFERROR(MID(AE1758,1,(FIND(",",AE1758,1)-1)),AE1758),Facility_Region_Mapping,2,FALSE)</f>
        <v/>
      </c>
      <c r="AH1758" s="124" t="n"/>
      <c r="AI1758" s="124">
        <f>IF(C1758&lt;&gt;"",IF(M1758="ESM User",getInterfaceName($C1758),"NA"),"")</f>
        <v/>
      </c>
      <c r="AJ1758" s="116">
        <f>IF(Q1758&lt;&gt;"",DATE(YEAR(Q1758), MONTH(Q1758), DAY(Q1758)),"")</f>
        <v/>
      </c>
      <c r="AK1758" s="130">
        <f>IF(Q1758&lt;&gt;0,Q1758-N1758,TODAY()-N1758)</f>
        <v/>
      </c>
      <c r="AL1758" s="112">
        <f>IF(F1758="Re-assigned",0,IF(H1758="Closed",0,IF(H1758="Service Restored",0,IF(H1758="",0,1))))</f>
        <v/>
      </c>
      <c r="AM1758" s="124">
        <f>IF(AL1758=0,"",IF(AK1758&gt;20.99,"Aged","Non-Aged"))</f>
        <v/>
      </c>
      <c r="AN1758" s="112">
        <f>IF(Q1758&lt;&gt;"",MONTH(Q1758),"")</f>
        <v/>
      </c>
      <c r="AO1758" s="112">
        <f>IFERROR(VALUE(V1758),0)</f>
        <v/>
      </c>
    </row>
    <row customFormat="1" customHeight="1" ht="29.25" r="1759" s="112" spans="1:41">
      <c r="A1759" s="127" t="n"/>
      <c r="B1759" s="113" t="n"/>
      <c r="C1759" s="127" t="n"/>
      <c r="D1759" s="127" t="n"/>
      <c r="E1759" s="114">
        <f>IF(F1759 &lt;&gt; "",VLOOKUP(F1759,CategoryLookup,2,FALSE), "")</f>
        <v/>
      </c>
      <c r="F1759" s="126" t="n"/>
      <c r="G1759" s="127" t="n"/>
      <c r="H1759" s="127" t="n"/>
      <c r="I1759" s="127" t="n"/>
      <c r="J1759" s="127" t="n"/>
      <c r="K1759" s="127" t="n"/>
      <c r="L1759" s="127" t="n"/>
      <c r="M1759" s="127" t="n"/>
      <c r="N1759" s="120" t="n"/>
      <c r="O1759" s="120" t="n"/>
      <c r="P1759" s="120" t="n"/>
      <c r="Q1759" s="120" t="n"/>
      <c r="R1759" s="121" t="n"/>
      <c r="S1759" s="121" t="n"/>
      <c r="T1759" s="121" t="n"/>
      <c r="U1759" s="121" t="n"/>
      <c r="V1759" s="117">
        <f>IF(P1759="NA","NA",IF(P1759&lt;&gt;"",TEXT(P1759-N1759,"[h].mm"),""))</f>
        <v/>
      </c>
      <c r="W1759" s="118">
        <f>IF(AND(R1759="",S1759=""),"",R1759+S1759)</f>
        <v/>
      </c>
      <c r="X1759" s="116">
        <f>IF(O1759&lt;&gt;"",DATE(YEAR(O1759), MONTH(O1759), DAY(O1759)),"")</f>
        <v/>
      </c>
      <c r="Y1759" s="122" t="n"/>
      <c r="Z1759" s="123" t="n"/>
      <c r="AA1759" s="117">
        <f>IF(F1759="Re-assigned","NA",IF(W1759="","",IF(W1759&gt;=VLOOKUP(D1759,SLAMatrix,3,FALSE),"Yes",IF(W1759&lt;VLOOKUP(D1759,SLAMatrix,2,FALSE),"No","Internal"))))</f>
        <v/>
      </c>
      <c r="AB1759" s="123" t="n"/>
      <c r="AC1759" s="123" t="n"/>
      <c r="AD1759" s="119" t="n"/>
      <c r="AE1759" s="125" t="n"/>
      <c r="AF1759" s="124">
        <f>MONTH(O1759)</f>
        <v/>
      </c>
      <c r="AG1759" s="124">
        <f>VLOOKUP(IFERROR(MID(AE1759,1,(FIND(",",AE1759,1)-1)),AE1759),Facility_Region_Mapping,2,FALSE)</f>
        <v/>
      </c>
      <c r="AH1759" s="124" t="n"/>
      <c r="AI1759" s="124">
        <f>IF(C1759&lt;&gt;"",IF(M1759="ESM User",getInterfaceName($C1759),"NA"),"")</f>
        <v/>
      </c>
      <c r="AJ1759" s="116">
        <f>IF(Q1759&lt;&gt;"",DATE(YEAR(Q1759), MONTH(Q1759), DAY(Q1759)),"")</f>
        <v/>
      </c>
      <c r="AK1759" s="130">
        <f>IF(Q1759&lt;&gt;0,Q1759-N1759,TODAY()-N1759)</f>
        <v/>
      </c>
      <c r="AL1759" s="112">
        <f>IF(F1759="Re-assigned",0,IF(H1759="Closed",0,IF(H1759="Service Restored",0,IF(H1759="",0,1))))</f>
        <v/>
      </c>
      <c r="AM1759" s="124">
        <f>IF(AL1759=0,"",IF(AK1759&gt;20.99,"Aged","Non-Aged"))</f>
        <v/>
      </c>
      <c r="AN1759" s="112">
        <f>IF(Q1759&lt;&gt;"",MONTH(Q1759),"")</f>
        <v/>
      </c>
      <c r="AO1759" s="112">
        <f>IFERROR(VALUE(V1759),0)</f>
        <v/>
      </c>
    </row>
    <row customFormat="1" customHeight="1" ht="29.25" r="1760" s="112" spans="1:41">
      <c r="A1760" s="127" t="n"/>
      <c r="B1760" s="113" t="n"/>
      <c r="C1760" s="127" t="n"/>
      <c r="D1760" s="127" t="n"/>
      <c r="E1760" s="114">
        <f>IF(F1760 &lt;&gt; "",VLOOKUP(F1760,CategoryLookup,2,FALSE), "")</f>
        <v/>
      </c>
      <c r="F1760" s="126" t="n"/>
      <c r="G1760" s="127" t="n"/>
      <c r="H1760" s="127" t="n"/>
      <c r="I1760" s="127" t="n"/>
      <c r="J1760" s="127" t="n"/>
      <c r="K1760" s="127" t="n"/>
      <c r="L1760" s="127" t="n"/>
      <c r="M1760" s="127" t="n"/>
      <c r="N1760" s="120" t="n"/>
      <c r="O1760" s="120" t="n"/>
      <c r="P1760" s="120" t="n"/>
      <c r="Q1760" s="120" t="n"/>
      <c r="R1760" s="121" t="n"/>
      <c r="S1760" s="121" t="n"/>
      <c r="T1760" s="121" t="n"/>
      <c r="U1760" s="121" t="n"/>
      <c r="V1760" s="117">
        <f>IF(P1760="NA","NA",IF(P1760&lt;&gt;"",TEXT(P1760-N1760,"[h].mm"),""))</f>
        <v/>
      </c>
      <c r="W1760" s="118">
        <f>IF(AND(R1760="",S1760=""),"",R1760+S1760)</f>
        <v/>
      </c>
      <c r="X1760" s="116">
        <f>IF(O1760&lt;&gt;"",DATE(YEAR(O1760), MONTH(O1760), DAY(O1760)),"")</f>
        <v/>
      </c>
      <c r="Y1760" s="122" t="n"/>
      <c r="Z1760" s="123" t="n"/>
      <c r="AA1760" s="117">
        <f>IF(F1760="Re-assigned","NA",IF(W1760="","",IF(W1760&gt;=VLOOKUP(D1760,SLAMatrix,3,FALSE),"Yes",IF(W1760&lt;VLOOKUP(D1760,SLAMatrix,2,FALSE),"No","Internal"))))</f>
        <v/>
      </c>
      <c r="AB1760" s="123" t="n"/>
      <c r="AC1760" s="123" t="n"/>
      <c r="AD1760" s="119" t="n"/>
      <c r="AE1760" s="125" t="n"/>
      <c r="AF1760" s="124">
        <f>MONTH(O1760)</f>
        <v/>
      </c>
      <c r="AG1760" s="124">
        <f>VLOOKUP(IFERROR(MID(AE1760,1,(FIND(",",AE1760,1)-1)),AE1760),Facility_Region_Mapping,2,FALSE)</f>
        <v/>
      </c>
      <c r="AH1760" s="124" t="n"/>
      <c r="AI1760" s="124">
        <f>IF(C1760&lt;&gt;"",IF(M1760="ESM User",getInterfaceName($C1760),"NA"),"")</f>
        <v/>
      </c>
      <c r="AJ1760" s="116">
        <f>IF(Q1760&lt;&gt;"",DATE(YEAR(Q1760), MONTH(Q1760), DAY(Q1760)),"")</f>
        <v/>
      </c>
      <c r="AK1760" s="130">
        <f>IF(Q1760&lt;&gt;0,Q1760-N1760,TODAY()-N1760)</f>
        <v/>
      </c>
      <c r="AL1760" s="112">
        <f>IF(F1760="Re-assigned",0,IF(H1760="Closed",0,IF(H1760="Service Restored",0,IF(H1760="",0,1))))</f>
        <v/>
      </c>
      <c r="AM1760" s="124">
        <f>IF(AL1760=0,"",IF(AK1760&gt;20.99,"Aged","Non-Aged"))</f>
        <v/>
      </c>
      <c r="AN1760" s="112">
        <f>IF(Q1760&lt;&gt;"",MONTH(Q1760),"")</f>
        <v/>
      </c>
      <c r="AO1760" s="112">
        <f>IFERROR(VALUE(V1760),0)</f>
        <v/>
      </c>
    </row>
    <row customFormat="1" customHeight="1" ht="29.25" r="1761" s="112" spans="1:41">
      <c r="A1761" s="127" t="n"/>
      <c r="B1761" s="113" t="n"/>
      <c r="C1761" s="127" t="n"/>
      <c r="D1761" s="127" t="n"/>
      <c r="E1761" s="114">
        <f>IF(F1761 &lt;&gt; "",VLOOKUP(F1761,CategoryLookup,2,FALSE), "")</f>
        <v/>
      </c>
      <c r="F1761" s="126" t="n"/>
      <c r="G1761" s="127" t="n"/>
      <c r="H1761" s="127" t="n"/>
      <c r="I1761" s="127" t="n"/>
      <c r="J1761" s="127" t="n"/>
      <c r="K1761" s="127" t="n"/>
      <c r="L1761" s="127" t="n"/>
      <c r="M1761" s="127" t="n"/>
      <c r="N1761" s="120" t="n"/>
      <c r="O1761" s="120" t="n"/>
      <c r="P1761" s="120" t="n"/>
      <c r="Q1761" s="120" t="n"/>
      <c r="R1761" s="121" t="n"/>
      <c r="S1761" s="121" t="n"/>
      <c r="T1761" s="121" t="n"/>
      <c r="U1761" s="121" t="n"/>
      <c r="V1761" s="117">
        <f>IF(P1761="NA","NA",IF(P1761&lt;&gt;"",TEXT(P1761-N1761,"[h].mm"),""))</f>
        <v/>
      </c>
      <c r="W1761" s="118">
        <f>IF(AND(R1761="",S1761=""),"",R1761+S1761)</f>
        <v/>
      </c>
      <c r="X1761" s="116">
        <f>IF(O1761&lt;&gt;"",DATE(YEAR(O1761), MONTH(O1761), DAY(O1761)),"")</f>
        <v/>
      </c>
      <c r="Y1761" s="122" t="n"/>
      <c r="Z1761" s="123" t="n"/>
      <c r="AA1761" s="117">
        <f>IF(F1761="Re-assigned","NA",IF(W1761="","",IF(W1761&gt;=VLOOKUP(D1761,SLAMatrix,3,FALSE),"Yes",IF(W1761&lt;VLOOKUP(D1761,SLAMatrix,2,FALSE),"No","Internal"))))</f>
        <v/>
      </c>
      <c r="AB1761" s="123" t="n"/>
      <c r="AC1761" s="123" t="n"/>
      <c r="AD1761" s="119" t="n"/>
      <c r="AE1761" s="125" t="n"/>
      <c r="AF1761" s="124">
        <f>MONTH(O1761)</f>
        <v/>
      </c>
      <c r="AG1761" s="124">
        <f>VLOOKUP(IFERROR(MID(AE1761,1,(FIND(",",AE1761,1)-1)),AE1761),Facility_Region_Mapping,2,FALSE)</f>
        <v/>
      </c>
      <c r="AH1761" s="124" t="n"/>
      <c r="AI1761" s="124">
        <f>IF(C1761&lt;&gt;"",IF(M1761="ESM User",getInterfaceName($C1761),"NA"),"")</f>
        <v/>
      </c>
      <c r="AJ1761" s="116">
        <f>IF(Q1761&lt;&gt;"",DATE(YEAR(Q1761), MONTH(Q1761), DAY(Q1761)),"")</f>
        <v/>
      </c>
      <c r="AK1761" s="130">
        <f>IF(Q1761&lt;&gt;0,Q1761-N1761,TODAY()-N1761)</f>
        <v/>
      </c>
      <c r="AL1761" s="112">
        <f>IF(F1761="Re-assigned",0,IF(H1761="Closed",0,IF(H1761="Service Restored",0,IF(H1761="",0,1))))</f>
        <v/>
      </c>
      <c r="AM1761" s="124">
        <f>IF(AL1761=0,"",IF(AK1761&gt;20.99,"Aged","Non-Aged"))</f>
        <v/>
      </c>
      <c r="AN1761" s="112">
        <f>IF(Q1761&lt;&gt;"",MONTH(Q1761),"")</f>
        <v/>
      </c>
      <c r="AO1761" s="112">
        <f>IFERROR(VALUE(V1761),0)</f>
        <v/>
      </c>
    </row>
    <row customFormat="1" customHeight="1" ht="29.25" r="1762" s="112" spans="1:41">
      <c r="A1762" s="127" t="n"/>
      <c r="B1762" s="113" t="n"/>
      <c r="C1762" s="127" t="n"/>
      <c r="D1762" s="127" t="n"/>
      <c r="E1762" s="114">
        <f>IF(F1762 &lt;&gt; "",VLOOKUP(F1762,CategoryLookup,2,FALSE), "")</f>
        <v/>
      </c>
      <c r="F1762" s="126" t="n"/>
      <c r="G1762" s="127" t="n"/>
      <c r="H1762" s="127" t="n"/>
      <c r="I1762" s="127" t="n"/>
      <c r="J1762" s="127" t="n"/>
      <c r="K1762" s="127" t="n"/>
      <c r="L1762" s="127" t="n"/>
      <c r="M1762" s="127" t="n"/>
      <c r="N1762" s="120" t="n"/>
      <c r="O1762" s="120" t="n"/>
      <c r="P1762" s="120" t="n"/>
      <c r="Q1762" s="120" t="n"/>
      <c r="R1762" s="121" t="n"/>
      <c r="S1762" s="121" t="n"/>
      <c r="T1762" s="121" t="n"/>
      <c r="U1762" s="121" t="n"/>
      <c r="V1762" s="117">
        <f>IF(P1762="NA","NA",IF(P1762&lt;&gt;"",TEXT(P1762-N1762,"[h].mm"),""))</f>
        <v/>
      </c>
      <c r="W1762" s="118">
        <f>IF(AND(R1762="",S1762=""),"",R1762+S1762)</f>
        <v/>
      </c>
      <c r="X1762" s="116">
        <f>IF(O1762&lt;&gt;"",DATE(YEAR(O1762), MONTH(O1762), DAY(O1762)),"")</f>
        <v/>
      </c>
      <c r="Y1762" s="122" t="n"/>
      <c r="Z1762" s="123" t="n"/>
      <c r="AA1762" s="117">
        <f>IF(F1762="Re-assigned","NA",IF(W1762="","",IF(W1762&gt;=VLOOKUP(D1762,SLAMatrix,3,FALSE),"Yes",IF(W1762&lt;VLOOKUP(D1762,SLAMatrix,2,FALSE),"No","Internal"))))</f>
        <v/>
      </c>
      <c r="AB1762" s="123" t="n"/>
      <c r="AC1762" s="123" t="n"/>
      <c r="AD1762" s="119" t="n"/>
      <c r="AE1762" s="125" t="n"/>
      <c r="AF1762" s="124">
        <f>MONTH(O1762)</f>
        <v/>
      </c>
      <c r="AG1762" s="124">
        <f>VLOOKUP(IFERROR(MID(AE1762,1,(FIND(",",AE1762,1)-1)),AE1762),Facility_Region_Mapping,2,FALSE)</f>
        <v/>
      </c>
      <c r="AH1762" s="124" t="n"/>
      <c r="AI1762" s="124">
        <f>IF(C1762&lt;&gt;"",IF(M1762="ESM User",getInterfaceName($C1762),"NA"),"")</f>
        <v/>
      </c>
      <c r="AJ1762" s="116">
        <f>IF(Q1762&lt;&gt;"",DATE(YEAR(Q1762), MONTH(Q1762), DAY(Q1762)),"")</f>
        <v/>
      </c>
      <c r="AK1762" s="130">
        <f>IF(Q1762&lt;&gt;0,Q1762-N1762,TODAY()-N1762)</f>
        <v/>
      </c>
      <c r="AL1762" s="112">
        <f>IF(F1762="Re-assigned",0,IF(H1762="Closed",0,IF(H1762="Service Restored",0,IF(H1762="",0,1))))</f>
        <v/>
      </c>
      <c r="AM1762" s="124">
        <f>IF(AL1762=0,"",IF(AK1762&gt;20.99,"Aged","Non-Aged"))</f>
        <v/>
      </c>
      <c r="AN1762" s="112">
        <f>IF(Q1762&lt;&gt;"",MONTH(Q1762),"")</f>
        <v/>
      </c>
      <c r="AO1762" s="112">
        <f>IFERROR(VALUE(V1762),0)</f>
        <v/>
      </c>
    </row>
    <row customFormat="1" customHeight="1" ht="29.25" r="1763" s="112" spans="1:41">
      <c r="A1763" s="127" t="n"/>
      <c r="B1763" s="113" t="n"/>
      <c r="C1763" s="127" t="n"/>
      <c r="D1763" s="127" t="n"/>
      <c r="E1763" s="114">
        <f>IF(F1763 &lt;&gt; "",VLOOKUP(F1763,CategoryLookup,2,FALSE), "")</f>
        <v/>
      </c>
      <c r="F1763" s="126" t="n"/>
      <c r="G1763" s="127" t="n"/>
      <c r="H1763" s="127" t="n"/>
      <c r="I1763" s="127" t="n"/>
      <c r="J1763" s="127" t="n"/>
      <c r="K1763" s="127" t="n"/>
      <c r="L1763" s="127" t="n"/>
      <c r="M1763" s="127" t="n"/>
      <c r="N1763" s="120" t="n"/>
      <c r="O1763" s="120" t="n"/>
      <c r="P1763" s="120" t="n"/>
      <c r="Q1763" s="120" t="n"/>
      <c r="R1763" s="121" t="n"/>
      <c r="S1763" s="121" t="n"/>
      <c r="T1763" s="121" t="n"/>
      <c r="U1763" s="121" t="n"/>
      <c r="V1763" s="117">
        <f>IF(P1763="NA","NA",IF(P1763&lt;&gt;"",TEXT(P1763-N1763,"[h].mm"),""))</f>
        <v/>
      </c>
      <c r="W1763" s="118">
        <f>IF(AND(R1763="",S1763=""),"",R1763+S1763)</f>
        <v/>
      </c>
      <c r="X1763" s="116">
        <f>IF(O1763&lt;&gt;"",DATE(YEAR(O1763), MONTH(O1763), DAY(O1763)),"")</f>
        <v/>
      </c>
      <c r="Y1763" s="122" t="n"/>
      <c r="Z1763" s="123" t="n"/>
      <c r="AA1763" s="117">
        <f>IF(F1763="Re-assigned","NA",IF(W1763="","",IF(W1763&gt;=VLOOKUP(D1763,SLAMatrix,3,FALSE),"Yes",IF(W1763&lt;VLOOKUP(D1763,SLAMatrix,2,FALSE),"No","Internal"))))</f>
        <v/>
      </c>
      <c r="AB1763" s="123" t="n"/>
      <c r="AC1763" s="123" t="n"/>
      <c r="AD1763" s="119" t="n"/>
      <c r="AE1763" s="125" t="n"/>
      <c r="AF1763" s="124">
        <f>MONTH(O1763)</f>
        <v/>
      </c>
      <c r="AG1763" s="124">
        <f>VLOOKUP(IFERROR(MID(AE1763,1,(FIND(",",AE1763,1)-1)),AE1763),Facility_Region_Mapping,2,FALSE)</f>
        <v/>
      </c>
      <c r="AH1763" s="124" t="n"/>
      <c r="AI1763" s="124">
        <f>IF(C1763&lt;&gt;"",IF(M1763="ESM User",getInterfaceName($C1763),"NA"),"")</f>
        <v/>
      </c>
      <c r="AJ1763" s="116">
        <f>IF(Q1763&lt;&gt;"",DATE(YEAR(Q1763), MONTH(Q1763), DAY(Q1763)),"")</f>
        <v/>
      </c>
      <c r="AK1763" s="130">
        <f>IF(Q1763&lt;&gt;0,Q1763-N1763,TODAY()-N1763)</f>
        <v/>
      </c>
      <c r="AL1763" s="112">
        <f>IF(F1763="Re-assigned",0,IF(H1763="Closed",0,IF(H1763="Service Restored",0,IF(H1763="",0,1))))</f>
        <v/>
      </c>
      <c r="AM1763" s="124">
        <f>IF(AL1763=0,"",IF(AK1763&gt;20.99,"Aged","Non-Aged"))</f>
        <v/>
      </c>
      <c r="AN1763" s="112">
        <f>IF(Q1763&lt;&gt;"",MONTH(Q1763),"")</f>
        <v/>
      </c>
      <c r="AO1763" s="112">
        <f>IFERROR(VALUE(V1763),0)</f>
        <v/>
      </c>
    </row>
    <row customFormat="1" customHeight="1" ht="29.25" r="1764" s="112" spans="1:41">
      <c r="A1764" s="127" t="n"/>
      <c r="B1764" s="113" t="n"/>
      <c r="C1764" s="127" t="n"/>
      <c r="D1764" s="127" t="n"/>
      <c r="E1764" s="114">
        <f>IF(F1764 &lt;&gt; "",VLOOKUP(F1764,CategoryLookup,2,FALSE), "")</f>
        <v/>
      </c>
      <c r="F1764" s="126" t="n"/>
      <c r="G1764" s="127" t="n"/>
      <c r="H1764" s="127" t="n"/>
      <c r="I1764" s="127" t="n"/>
      <c r="J1764" s="127" t="n"/>
      <c r="K1764" s="127" t="n"/>
      <c r="L1764" s="127" t="n"/>
      <c r="M1764" s="127" t="n"/>
      <c r="N1764" s="120" t="n"/>
      <c r="O1764" s="120" t="n"/>
      <c r="P1764" s="120" t="n"/>
      <c r="Q1764" s="120" t="n"/>
      <c r="R1764" s="121" t="n"/>
      <c r="S1764" s="121" t="n"/>
      <c r="T1764" s="121" t="n"/>
      <c r="U1764" s="121" t="n"/>
      <c r="V1764" s="117">
        <f>IF(P1764="NA","NA",IF(P1764&lt;&gt;"",TEXT(P1764-N1764,"[h].mm"),""))</f>
        <v/>
      </c>
      <c r="W1764" s="118">
        <f>IF(AND(R1764="",S1764=""),"",R1764+S1764)</f>
        <v/>
      </c>
      <c r="X1764" s="116">
        <f>IF(O1764&lt;&gt;"",DATE(YEAR(O1764), MONTH(O1764), DAY(O1764)),"")</f>
        <v/>
      </c>
      <c r="Y1764" s="122" t="n"/>
      <c r="Z1764" s="123" t="n"/>
      <c r="AA1764" s="117">
        <f>IF(F1764="Re-assigned","NA",IF(W1764="","",IF(W1764&gt;=VLOOKUP(D1764,SLAMatrix,3,FALSE),"Yes",IF(W1764&lt;VLOOKUP(D1764,SLAMatrix,2,FALSE),"No","Internal"))))</f>
        <v/>
      </c>
      <c r="AB1764" s="123" t="n"/>
      <c r="AC1764" s="123" t="n"/>
      <c r="AD1764" s="119" t="n"/>
      <c r="AE1764" s="125" t="n"/>
      <c r="AF1764" s="124">
        <f>MONTH(O1764)</f>
        <v/>
      </c>
      <c r="AG1764" s="124">
        <f>VLOOKUP(IFERROR(MID(AE1764,1,(FIND(",",AE1764,1)-1)),AE1764),Facility_Region_Mapping,2,FALSE)</f>
        <v/>
      </c>
      <c r="AH1764" s="124" t="n"/>
      <c r="AI1764" s="124">
        <f>IF(C1764&lt;&gt;"",IF(M1764="ESM User",getInterfaceName($C1764),"NA"),"")</f>
        <v/>
      </c>
      <c r="AJ1764" s="116">
        <f>IF(Q1764&lt;&gt;"",DATE(YEAR(Q1764), MONTH(Q1764), DAY(Q1764)),"")</f>
        <v/>
      </c>
      <c r="AK1764" s="130">
        <f>IF(Q1764&lt;&gt;0,Q1764-N1764,TODAY()-N1764)</f>
        <v/>
      </c>
      <c r="AL1764" s="112">
        <f>IF(F1764="Re-assigned",0,IF(H1764="Closed",0,IF(H1764="Service Restored",0,IF(H1764="",0,1))))</f>
        <v/>
      </c>
      <c r="AM1764" s="124">
        <f>IF(AL1764=0,"",IF(AK1764&gt;20.99,"Aged","Non-Aged"))</f>
        <v/>
      </c>
      <c r="AN1764" s="112">
        <f>IF(Q1764&lt;&gt;"",MONTH(Q1764),"")</f>
        <v/>
      </c>
      <c r="AO1764" s="112">
        <f>IFERROR(VALUE(V1764),0)</f>
        <v/>
      </c>
    </row>
    <row customFormat="1" customHeight="1" ht="29.25" r="1765" s="112" spans="1:41">
      <c r="A1765" s="127" t="n"/>
      <c r="B1765" s="113" t="n"/>
      <c r="C1765" s="127" t="n"/>
      <c r="D1765" s="127" t="n"/>
      <c r="E1765" s="114">
        <f>IF(F1765 &lt;&gt; "",VLOOKUP(F1765,CategoryLookup,2,FALSE), "")</f>
        <v/>
      </c>
      <c r="F1765" s="126" t="n"/>
      <c r="G1765" s="127" t="n"/>
      <c r="H1765" s="127" t="n"/>
      <c r="I1765" s="127" t="n"/>
      <c r="J1765" s="127" t="n"/>
      <c r="K1765" s="127" t="n"/>
      <c r="L1765" s="127" t="n"/>
      <c r="M1765" s="127" t="n"/>
      <c r="N1765" s="120" t="n"/>
      <c r="O1765" s="120" t="n"/>
      <c r="P1765" s="120" t="n"/>
      <c r="Q1765" s="120" t="n"/>
      <c r="R1765" s="121" t="n"/>
      <c r="S1765" s="121" t="n"/>
      <c r="T1765" s="121" t="n"/>
      <c r="U1765" s="121" t="n"/>
      <c r="V1765" s="117">
        <f>IF(P1765="NA","NA",IF(P1765&lt;&gt;"",TEXT(P1765-N1765,"[h].mm"),""))</f>
        <v/>
      </c>
      <c r="W1765" s="118">
        <f>IF(AND(R1765="",S1765=""),"",R1765+S1765)</f>
        <v/>
      </c>
      <c r="X1765" s="116">
        <f>IF(O1765&lt;&gt;"",DATE(YEAR(O1765), MONTH(O1765), DAY(O1765)),"")</f>
        <v/>
      </c>
      <c r="Y1765" s="122" t="n"/>
      <c r="Z1765" s="123" t="n"/>
      <c r="AA1765" s="117">
        <f>IF(F1765="Re-assigned","NA",IF(W1765="","",IF(W1765&gt;=VLOOKUP(D1765,SLAMatrix,3,FALSE),"Yes",IF(W1765&lt;VLOOKUP(D1765,SLAMatrix,2,FALSE),"No","Internal"))))</f>
        <v/>
      </c>
      <c r="AB1765" s="123" t="n"/>
      <c r="AC1765" s="123" t="n"/>
      <c r="AD1765" s="119" t="n"/>
      <c r="AE1765" s="125" t="n"/>
      <c r="AF1765" s="124">
        <f>MONTH(O1765)</f>
        <v/>
      </c>
      <c r="AG1765" s="124">
        <f>VLOOKUP(IFERROR(MID(AE1765,1,(FIND(",",AE1765,1)-1)),AE1765),Facility_Region_Mapping,2,FALSE)</f>
        <v/>
      </c>
      <c r="AH1765" s="124" t="n"/>
      <c r="AI1765" s="124">
        <f>IF(C1765&lt;&gt;"",IF(M1765="ESM User",getInterfaceName($C1765),"NA"),"")</f>
        <v/>
      </c>
      <c r="AJ1765" s="116">
        <f>IF(Q1765&lt;&gt;"",DATE(YEAR(Q1765), MONTH(Q1765), DAY(Q1765)),"")</f>
        <v/>
      </c>
      <c r="AK1765" s="130">
        <f>IF(Q1765&lt;&gt;0,Q1765-N1765,TODAY()-N1765)</f>
        <v/>
      </c>
      <c r="AL1765" s="112">
        <f>IF(F1765="Re-assigned",0,IF(H1765="Closed",0,IF(H1765="Service Restored",0,IF(H1765="",0,1))))</f>
        <v/>
      </c>
      <c r="AM1765" s="124">
        <f>IF(AL1765=0,"",IF(AK1765&gt;20.99,"Aged","Non-Aged"))</f>
        <v/>
      </c>
      <c r="AN1765" s="112">
        <f>IF(Q1765&lt;&gt;"",MONTH(Q1765),"")</f>
        <v/>
      </c>
      <c r="AO1765" s="112">
        <f>IFERROR(VALUE(V1765),0)</f>
        <v/>
      </c>
    </row>
    <row customFormat="1" customHeight="1" ht="29.25" r="1766" s="112" spans="1:41">
      <c r="A1766" s="127" t="n"/>
      <c r="B1766" s="113" t="n"/>
      <c r="C1766" s="127" t="n"/>
      <c r="D1766" s="127" t="n"/>
      <c r="E1766" s="114">
        <f>IF(F1766 &lt;&gt; "",VLOOKUP(F1766,CategoryLookup,2,FALSE), "")</f>
        <v/>
      </c>
      <c r="F1766" s="126" t="n"/>
      <c r="G1766" s="127" t="n"/>
      <c r="H1766" s="127" t="n"/>
      <c r="I1766" s="127" t="n"/>
      <c r="J1766" s="127" t="n"/>
      <c r="K1766" s="127" t="n"/>
      <c r="L1766" s="127" t="n"/>
      <c r="M1766" s="127" t="n"/>
      <c r="N1766" s="120" t="n"/>
      <c r="O1766" s="120" t="n"/>
      <c r="P1766" s="120" t="n"/>
      <c r="Q1766" s="120" t="n"/>
      <c r="R1766" s="121" t="n"/>
      <c r="S1766" s="121" t="n"/>
      <c r="T1766" s="121" t="n"/>
      <c r="U1766" s="121" t="n"/>
      <c r="V1766" s="117">
        <f>IF(P1766="NA","NA",IF(P1766&lt;&gt;"",TEXT(P1766-N1766,"[h].mm"),""))</f>
        <v/>
      </c>
      <c r="W1766" s="118">
        <f>IF(AND(R1766="",S1766=""),"",R1766+S1766)</f>
        <v/>
      </c>
      <c r="X1766" s="116">
        <f>IF(O1766&lt;&gt;"",DATE(YEAR(O1766), MONTH(O1766), DAY(O1766)),"")</f>
        <v/>
      </c>
      <c r="Y1766" s="122" t="n"/>
      <c r="Z1766" s="123" t="n"/>
      <c r="AA1766" s="117">
        <f>IF(F1766="Re-assigned","NA",IF(W1766="","",IF(W1766&gt;=VLOOKUP(D1766,SLAMatrix,3,FALSE),"Yes",IF(W1766&lt;VLOOKUP(D1766,SLAMatrix,2,FALSE),"No","Internal"))))</f>
        <v/>
      </c>
      <c r="AB1766" s="123" t="n"/>
      <c r="AC1766" s="123" t="n"/>
      <c r="AD1766" s="119" t="n"/>
      <c r="AE1766" s="125" t="n"/>
      <c r="AF1766" s="124">
        <f>MONTH(O1766)</f>
        <v/>
      </c>
      <c r="AG1766" s="124">
        <f>VLOOKUP(IFERROR(MID(AE1766,1,(FIND(",",AE1766,1)-1)),AE1766),Facility_Region_Mapping,2,FALSE)</f>
        <v/>
      </c>
      <c r="AH1766" s="124" t="n"/>
      <c r="AI1766" s="124">
        <f>IF(C1766&lt;&gt;"",IF(M1766="ESM User",getInterfaceName($C1766),"NA"),"")</f>
        <v/>
      </c>
      <c r="AJ1766" s="116">
        <f>IF(Q1766&lt;&gt;"",DATE(YEAR(Q1766), MONTH(Q1766), DAY(Q1766)),"")</f>
        <v/>
      </c>
      <c r="AK1766" s="130">
        <f>IF(Q1766&lt;&gt;0,Q1766-N1766,TODAY()-N1766)</f>
        <v/>
      </c>
      <c r="AL1766" s="112">
        <f>IF(F1766="Re-assigned",0,IF(H1766="Closed",0,IF(H1766="Service Restored",0,IF(H1766="",0,1))))</f>
        <v/>
      </c>
      <c r="AM1766" s="124">
        <f>IF(AL1766=0,"",IF(AK1766&gt;20.99,"Aged","Non-Aged"))</f>
        <v/>
      </c>
      <c r="AN1766" s="112">
        <f>IF(Q1766&lt;&gt;"",MONTH(Q1766),"")</f>
        <v/>
      </c>
      <c r="AO1766" s="112">
        <f>IFERROR(VALUE(V1766),0)</f>
        <v/>
      </c>
    </row>
    <row customFormat="1" customHeight="1" ht="29.25" r="1767" s="112" spans="1:41">
      <c r="A1767" s="127" t="n"/>
      <c r="B1767" s="113" t="n"/>
      <c r="C1767" s="127" t="n"/>
      <c r="D1767" s="127" t="n"/>
      <c r="E1767" s="114">
        <f>IF(F1767 &lt;&gt; "",VLOOKUP(F1767,CategoryLookup,2,FALSE), "")</f>
        <v/>
      </c>
      <c r="F1767" s="126" t="n"/>
      <c r="G1767" s="127" t="n"/>
      <c r="H1767" s="127" t="n"/>
      <c r="I1767" s="127" t="n"/>
      <c r="J1767" s="127" t="n"/>
      <c r="K1767" s="127" t="n"/>
      <c r="L1767" s="127" t="n"/>
      <c r="M1767" s="127" t="n"/>
      <c r="N1767" s="120" t="n"/>
      <c r="O1767" s="120" t="n"/>
      <c r="P1767" s="120" t="n"/>
      <c r="Q1767" s="120" t="n"/>
      <c r="R1767" s="121" t="n"/>
      <c r="S1767" s="121" t="n"/>
      <c r="T1767" s="121" t="n"/>
      <c r="U1767" s="121" t="n"/>
      <c r="V1767" s="117">
        <f>IF(P1767="NA","NA",IF(P1767&lt;&gt;"",TEXT(P1767-N1767,"[h].mm"),""))</f>
        <v/>
      </c>
      <c r="W1767" s="118">
        <f>IF(AND(R1767="",S1767=""),"",R1767+S1767)</f>
        <v/>
      </c>
      <c r="X1767" s="116">
        <f>IF(O1767&lt;&gt;"",DATE(YEAR(O1767), MONTH(O1767), DAY(O1767)),"")</f>
        <v/>
      </c>
      <c r="Y1767" s="122" t="n"/>
      <c r="Z1767" s="123" t="n"/>
      <c r="AA1767" s="117">
        <f>IF(F1767="Re-assigned","NA",IF(W1767="","",IF(W1767&gt;=VLOOKUP(D1767,SLAMatrix,3,FALSE),"Yes",IF(W1767&lt;VLOOKUP(D1767,SLAMatrix,2,FALSE),"No","Internal"))))</f>
        <v/>
      </c>
      <c r="AB1767" s="123" t="n"/>
      <c r="AC1767" s="123" t="n"/>
      <c r="AD1767" s="119" t="n"/>
      <c r="AE1767" s="125" t="n"/>
      <c r="AF1767" s="124">
        <f>MONTH(O1767)</f>
        <v/>
      </c>
      <c r="AG1767" s="124">
        <f>VLOOKUP(IFERROR(MID(AE1767,1,(FIND(",",AE1767,1)-1)),AE1767),Facility_Region_Mapping,2,FALSE)</f>
        <v/>
      </c>
      <c r="AH1767" s="124" t="n"/>
      <c r="AI1767" s="124">
        <f>IF(C1767&lt;&gt;"",IF(M1767="ESM User",getInterfaceName($C1767),"NA"),"")</f>
        <v/>
      </c>
      <c r="AJ1767" s="116">
        <f>IF(Q1767&lt;&gt;"",DATE(YEAR(Q1767), MONTH(Q1767), DAY(Q1767)),"")</f>
        <v/>
      </c>
      <c r="AK1767" s="130">
        <f>IF(Q1767&lt;&gt;0,Q1767-N1767,TODAY()-N1767)</f>
        <v/>
      </c>
      <c r="AL1767" s="112">
        <f>IF(F1767="Re-assigned",0,IF(H1767="Closed",0,IF(H1767="Service Restored",0,IF(H1767="",0,1))))</f>
        <v/>
      </c>
      <c r="AM1767" s="124">
        <f>IF(AL1767=0,"",IF(AK1767&gt;20.99,"Aged","Non-Aged"))</f>
        <v/>
      </c>
      <c r="AN1767" s="112">
        <f>IF(Q1767&lt;&gt;"",MONTH(Q1767),"")</f>
        <v/>
      </c>
      <c r="AO1767" s="112">
        <f>IFERROR(VALUE(V1767),0)</f>
        <v/>
      </c>
    </row>
    <row customFormat="1" customHeight="1" ht="29.25" r="1768" s="112" spans="1:41">
      <c r="A1768" s="127" t="n"/>
      <c r="B1768" s="113" t="n"/>
      <c r="C1768" s="127" t="n"/>
      <c r="D1768" s="127" t="n"/>
      <c r="E1768" s="114">
        <f>IF(F1768 &lt;&gt; "",VLOOKUP(F1768,CategoryLookup,2,FALSE), "")</f>
        <v/>
      </c>
      <c r="F1768" s="126" t="n"/>
      <c r="G1768" s="127" t="n"/>
      <c r="H1768" s="127" t="n"/>
      <c r="I1768" s="127" t="n"/>
      <c r="J1768" s="127" t="n"/>
      <c r="K1768" s="127" t="n"/>
      <c r="L1768" s="127" t="n"/>
      <c r="M1768" s="127" t="n"/>
      <c r="N1768" s="120" t="n"/>
      <c r="O1768" s="120" t="n"/>
      <c r="P1768" s="120" t="n"/>
      <c r="Q1768" s="120" t="n"/>
      <c r="R1768" s="121" t="n"/>
      <c r="S1768" s="121" t="n"/>
      <c r="T1768" s="121" t="n"/>
      <c r="U1768" s="121" t="n"/>
      <c r="V1768" s="117">
        <f>IF(P1768="NA","NA",IF(P1768&lt;&gt;"",TEXT(P1768-N1768,"[h].mm"),""))</f>
        <v/>
      </c>
      <c r="W1768" s="118">
        <f>IF(AND(R1768="",S1768=""),"",R1768+S1768)</f>
        <v/>
      </c>
      <c r="X1768" s="116">
        <f>IF(O1768&lt;&gt;"",DATE(YEAR(O1768), MONTH(O1768), DAY(O1768)),"")</f>
        <v/>
      </c>
      <c r="Y1768" s="122" t="n"/>
      <c r="Z1768" s="123" t="n"/>
      <c r="AA1768" s="117">
        <f>IF(F1768="Re-assigned","NA",IF(W1768="","",IF(W1768&gt;=VLOOKUP(D1768,SLAMatrix,3,FALSE),"Yes",IF(W1768&lt;VLOOKUP(D1768,SLAMatrix,2,FALSE),"No","Internal"))))</f>
        <v/>
      </c>
      <c r="AB1768" s="123" t="n"/>
      <c r="AC1768" s="123" t="n"/>
      <c r="AD1768" s="119" t="n"/>
      <c r="AE1768" s="125" t="n"/>
      <c r="AF1768" s="124">
        <f>MONTH(O1768)</f>
        <v/>
      </c>
      <c r="AG1768" s="124">
        <f>VLOOKUP(IFERROR(MID(AE1768,1,(FIND(",",AE1768,1)-1)),AE1768),Facility_Region_Mapping,2,FALSE)</f>
        <v/>
      </c>
      <c r="AH1768" s="124" t="n"/>
      <c r="AI1768" s="124">
        <f>IF(C1768&lt;&gt;"",IF(M1768="ESM User",getInterfaceName($C1768),"NA"),"")</f>
        <v/>
      </c>
      <c r="AJ1768" s="116">
        <f>IF(Q1768&lt;&gt;"",DATE(YEAR(Q1768), MONTH(Q1768), DAY(Q1768)),"")</f>
        <v/>
      </c>
      <c r="AK1768" s="130">
        <f>IF(Q1768&lt;&gt;0,Q1768-N1768,TODAY()-N1768)</f>
        <v/>
      </c>
      <c r="AL1768" s="112">
        <f>IF(F1768="Re-assigned",0,IF(H1768="Closed",0,IF(H1768="Service Restored",0,IF(H1768="",0,1))))</f>
        <v/>
      </c>
      <c r="AM1768" s="124">
        <f>IF(AL1768=0,"",IF(AK1768&gt;20.99,"Aged","Non-Aged"))</f>
        <v/>
      </c>
      <c r="AN1768" s="112">
        <f>IF(Q1768&lt;&gt;"",MONTH(Q1768),"")</f>
        <v/>
      </c>
      <c r="AO1768" s="112">
        <f>IFERROR(VALUE(V1768),0)</f>
        <v/>
      </c>
    </row>
    <row customFormat="1" customHeight="1" ht="29.25" r="1769" s="112" spans="1:41">
      <c r="A1769" s="127" t="n"/>
      <c r="B1769" s="113" t="n"/>
      <c r="C1769" s="127" t="n"/>
      <c r="D1769" s="127" t="n"/>
      <c r="E1769" s="114">
        <f>IF(F1769 &lt;&gt; "",VLOOKUP(F1769,CategoryLookup,2,FALSE), "")</f>
        <v/>
      </c>
      <c r="F1769" s="126" t="n"/>
      <c r="G1769" s="127" t="n"/>
      <c r="H1769" s="127" t="n"/>
      <c r="I1769" s="127" t="n"/>
      <c r="J1769" s="127" t="n"/>
      <c r="K1769" s="127" t="n"/>
      <c r="L1769" s="127" t="n"/>
      <c r="M1769" s="127" t="n"/>
      <c r="N1769" s="120" t="n"/>
      <c r="O1769" s="120" t="n"/>
      <c r="P1769" s="120" t="n"/>
      <c r="Q1769" s="120" t="n"/>
      <c r="R1769" s="121" t="n"/>
      <c r="S1769" s="121" t="n"/>
      <c r="T1769" s="121" t="n"/>
      <c r="U1769" s="121" t="n"/>
      <c r="V1769" s="117">
        <f>IF(P1769="NA","NA",IF(P1769&lt;&gt;"",TEXT(P1769-N1769,"[h].mm"),""))</f>
        <v/>
      </c>
      <c r="W1769" s="118">
        <f>IF(AND(R1769="",S1769=""),"",R1769+S1769)</f>
        <v/>
      </c>
      <c r="X1769" s="116">
        <f>IF(O1769&lt;&gt;"",DATE(YEAR(O1769), MONTH(O1769), DAY(O1769)),"")</f>
        <v/>
      </c>
      <c r="Y1769" s="122" t="n"/>
      <c r="Z1769" s="123" t="n"/>
      <c r="AA1769" s="117">
        <f>IF(F1769="Re-assigned","NA",IF(W1769="","",IF(W1769&gt;=VLOOKUP(D1769,SLAMatrix,3,FALSE),"Yes",IF(W1769&lt;VLOOKUP(D1769,SLAMatrix,2,FALSE),"No","Internal"))))</f>
        <v/>
      </c>
      <c r="AB1769" s="123" t="n"/>
      <c r="AC1769" s="123" t="n"/>
      <c r="AD1769" s="119" t="n"/>
      <c r="AE1769" s="125" t="n"/>
      <c r="AF1769" s="124">
        <f>MONTH(O1769)</f>
        <v/>
      </c>
      <c r="AG1769" s="124">
        <f>VLOOKUP(IFERROR(MID(AE1769,1,(FIND(",",AE1769,1)-1)),AE1769),Facility_Region_Mapping,2,FALSE)</f>
        <v/>
      </c>
      <c r="AH1769" s="124" t="n"/>
      <c r="AI1769" s="124">
        <f>IF(C1769&lt;&gt;"",IF(M1769="ESM User",getInterfaceName($C1769),"NA"),"")</f>
        <v/>
      </c>
      <c r="AJ1769" s="116">
        <f>IF(Q1769&lt;&gt;"",DATE(YEAR(Q1769), MONTH(Q1769), DAY(Q1769)),"")</f>
        <v/>
      </c>
      <c r="AK1769" s="130">
        <f>IF(Q1769&lt;&gt;0,Q1769-N1769,TODAY()-N1769)</f>
        <v/>
      </c>
      <c r="AL1769" s="112">
        <f>IF(F1769="Re-assigned",0,IF(H1769="Closed",0,IF(H1769="Service Restored",0,IF(H1769="",0,1))))</f>
        <v/>
      </c>
      <c r="AM1769" s="124">
        <f>IF(AL1769=0,"",IF(AK1769&gt;20.99,"Aged","Non-Aged"))</f>
        <v/>
      </c>
      <c r="AN1769" s="112">
        <f>IF(Q1769&lt;&gt;"",MONTH(Q1769),"")</f>
        <v/>
      </c>
      <c r="AO1769" s="112">
        <f>IFERROR(VALUE(V1769),0)</f>
        <v/>
      </c>
    </row>
    <row customFormat="1" customHeight="1" ht="29.25" r="1770" s="112" spans="1:41">
      <c r="A1770" s="127" t="n"/>
      <c r="B1770" s="113" t="n"/>
      <c r="C1770" s="127" t="n"/>
      <c r="D1770" s="127" t="n"/>
      <c r="E1770" s="114">
        <f>IF(F1770 &lt;&gt; "",VLOOKUP(F1770,CategoryLookup,2,FALSE), "")</f>
        <v/>
      </c>
      <c r="F1770" s="126" t="n"/>
      <c r="G1770" s="127" t="n"/>
      <c r="H1770" s="127" t="n"/>
      <c r="I1770" s="127" t="n"/>
      <c r="J1770" s="127" t="n"/>
      <c r="K1770" s="127" t="n"/>
      <c r="L1770" s="127" t="n"/>
      <c r="M1770" s="127" t="n"/>
      <c r="N1770" s="120" t="n"/>
      <c r="O1770" s="120" t="n"/>
      <c r="P1770" s="120" t="n"/>
      <c r="Q1770" s="120" t="n"/>
      <c r="R1770" s="121" t="n"/>
      <c r="S1770" s="121" t="n"/>
      <c r="T1770" s="121" t="n"/>
      <c r="U1770" s="121" t="n"/>
      <c r="V1770" s="117">
        <f>IF(P1770="NA","NA",IF(P1770&lt;&gt;"",TEXT(P1770-N1770,"[h].mm"),""))</f>
        <v/>
      </c>
      <c r="W1770" s="118">
        <f>IF(AND(R1770="",S1770=""),"",R1770+S1770)</f>
        <v/>
      </c>
      <c r="X1770" s="116">
        <f>IF(O1770&lt;&gt;"",DATE(YEAR(O1770), MONTH(O1770), DAY(O1770)),"")</f>
        <v/>
      </c>
      <c r="Y1770" s="122" t="n"/>
      <c r="Z1770" s="123" t="n"/>
      <c r="AA1770" s="117">
        <f>IF(F1770="Re-assigned","NA",IF(W1770="","",IF(W1770&gt;=VLOOKUP(D1770,SLAMatrix,3,FALSE),"Yes",IF(W1770&lt;VLOOKUP(D1770,SLAMatrix,2,FALSE),"No","Internal"))))</f>
        <v/>
      </c>
      <c r="AB1770" s="123" t="n"/>
      <c r="AC1770" s="123" t="n"/>
      <c r="AD1770" s="119" t="n"/>
      <c r="AE1770" s="125" t="n"/>
      <c r="AF1770" s="124">
        <f>MONTH(O1770)</f>
        <v/>
      </c>
      <c r="AG1770" s="124">
        <f>VLOOKUP(IFERROR(MID(AE1770,1,(FIND(",",AE1770,1)-1)),AE1770),Facility_Region_Mapping,2,FALSE)</f>
        <v/>
      </c>
      <c r="AH1770" s="124" t="n"/>
      <c r="AI1770" s="124">
        <f>IF(C1770&lt;&gt;"",IF(M1770="ESM User",getInterfaceName($C1770),"NA"),"")</f>
        <v/>
      </c>
      <c r="AJ1770" s="116">
        <f>IF(Q1770&lt;&gt;"",DATE(YEAR(Q1770), MONTH(Q1770), DAY(Q1770)),"")</f>
        <v/>
      </c>
      <c r="AK1770" s="130">
        <f>IF(Q1770&lt;&gt;0,Q1770-N1770,TODAY()-N1770)</f>
        <v/>
      </c>
      <c r="AL1770" s="112">
        <f>IF(F1770="Re-assigned",0,IF(H1770="Closed",0,IF(H1770="Service Restored",0,IF(H1770="",0,1))))</f>
        <v/>
      </c>
      <c r="AM1770" s="124">
        <f>IF(AL1770=0,"",IF(AK1770&gt;20.99,"Aged","Non-Aged"))</f>
        <v/>
      </c>
      <c r="AN1770" s="112">
        <f>IF(Q1770&lt;&gt;"",MONTH(Q1770),"")</f>
        <v/>
      </c>
      <c r="AO1770" s="112">
        <f>IFERROR(VALUE(V1770),0)</f>
        <v/>
      </c>
    </row>
    <row customFormat="1" customHeight="1" ht="29.25" r="1771" s="112" spans="1:41">
      <c r="A1771" s="127" t="n"/>
      <c r="B1771" s="113" t="n"/>
      <c r="C1771" s="127" t="n"/>
      <c r="D1771" s="127" t="n"/>
      <c r="E1771" s="114">
        <f>IF(F1771 &lt;&gt; "",VLOOKUP(F1771,CategoryLookup,2,FALSE), "")</f>
        <v/>
      </c>
      <c r="F1771" s="126" t="n"/>
      <c r="G1771" s="127" t="n"/>
      <c r="H1771" s="127" t="n"/>
      <c r="I1771" s="127" t="n"/>
      <c r="J1771" s="127" t="n"/>
      <c r="K1771" s="127" t="n"/>
      <c r="L1771" s="127" t="n"/>
      <c r="M1771" s="127" t="n"/>
      <c r="N1771" s="120" t="n"/>
      <c r="O1771" s="120" t="n"/>
      <c r="P1771" s="120" t="n"/>
      <c r="Q1771" s="120" t="n"/>
      <c r="R1771" s="121" t="n"/>
      <c r="S1771" s="121" t="n"/>
      <c r="T1771" s="121" t="n"/>
      <c r="U1771" s="121" t="n"/>
      <c r="V1771" s="117">
        <f>IF(P1771="NA","NA",IF(P1771&lt;&gt;"",TEXT(P1771-N1771,"[h].mm"),""))</f>
        <v/>
      </c>
      <c r="W1771" s="118">
        <f>IF(AND(R1771="",S1771=""),"",R1771+S1771)</f>
        <v/>
      </c>
      <c r="X1771" s="116">
        <f>IF(O1771&lt;&gt;"",DATE(YEAR(O1771), MONTH(O1771), DAY(O1771)),"")</f>
        <v/>
      </c>
      <c r="Y1771" s="122" t="n"/>
      <c r="Z1771" s="123" t="n"/>
      <c r="AA1771" s="117">
        <f>IF(F1771="Re-assigned","NA",IF(W1771="","",IF(W1771&gt;=VLOOKUP(D1771,SLAMatrix,3,FALSE),"Yes",IF(W1771&lt;VLOOKUP(D1771,SLAMatrix,2,FALSE),"No","Internal"))))</f>
        <v/>
      </c>
      <c r="AB1771" s="123" t="n"/>
      <c r="AC1771" s="123" t="n"/>
      <c r="AD1771" s="119" t="n"/>
      <c r="AE1771" s="125" t="n"/>
      <c r="AF1771" s="124">
        <f>MONTH(O1771)</f>
        <v/>
      </c>
      <c r="AG1771" s="124">
        <f>VLOOKUP(IFERROR(MID(AE1771,1,(FIND(",",AE1771,1)-1)),AE1771),Facility_Region_Mapping,2,FALSE)</f>
        <v/>
      </c>
      <c r="AH1771" s="124" t="n"/>
      <c r="AI1771" s="124">
        <f>IF(C1771&lt;&gt;"",IF(M1771="ESM User",getInterfaceName($C1771),"NA"),"")</f>
        <v/>
      </c>
      <c r="AJ1771" s="116">
        <f>IF(Q1771&lt;&gt;"",DATE(YEAR(Q1771), MONTH(Q1771), DAY(Q1771)),"")</f>
        <v/>
      </c>
      <c r="AK1771" s="130">
        <f>IF(Q1771&lt;&gt;0,Q1771-N1771,TODAY()-N1771)</f>
        <v/>
      </c>
      <c r="AL1771" s="112">
        <f>IF(F1771="Re-assigned",0,IF(H1771="Closed",0,IF(H1771="Service Restored",0,IF(H1771="",0,1))))</f>
        <v/>
      </c>
      <c r="AM1771" s="124">
        <f>IF(AL1771=0,"",IF(AK1771&gt;20.99,"Aged","Non-Aged"))</f>
        <v/>
      </c>
      <c r="AN1771" s="112">
        <f>IF(Q1771&lt;&gt;"",MONTH(Q1771),"")</f>
        <v/>
      </c>
      <c r="AO1771" s="112">
        <f>IFERROR(VALUE(V1771),0)</f>
        <v/>
      </c>
    </row>
    <row customFormat="1" customHeight="1" ht="29.25" r="1772" s="112" spans="1:41">
      <c r="A1772" s="127" t="n"/>
      <c r="B1772" s="113" t="n"/>
      <c r="C1772" s="127" t="n"/>
      <c r="D1772" s="127" t="n"/>
      <c r="E1772" s="114">
        <f>IF(F1772 &lt;&gt; "",VLOOKUP(F1772,CategoryLookup,2,FALSE), "")</f>
        <v/>
      </c>
      <c r="F1772" s="126" t="n"/>
      <c r="G1772" s="127" t="n"/>
      <c r="H1772" s="127" t="n"/>
      <c r="I1772" s="127" t="n"/>
      <c r="J1772" s="127" t="n"/>
      <c r="K1772" s="127" t="n"/>
      <c r="L1772" s="127" t="n"/>
      <c r="M1772" s="127" t="n"/>
      <c r="N1772" s="120" t="n"/>
      <c r="O1772" s="120" t="n"/>
      <c r="P1772" s="120" t="n"/>
      <c r="Q1772" s="120" t="n"/>
      <c r="R1772" s="121" t="n"/>
      <c r="S1772" s="121" t="n"/>
      <c r="T1772" s="121" t="n"/>
      <c r="U1772" s="121" t="n"/>
      <c r="V1772" s="117">
        <f>IF(P1772="NA","NA",IF(P1772&lt;&gt;"",TEXT(P1772-N1772,"[h].mm"),""))</f>
        <v/>
      </c>
      <c r="W1772" s="118">
        <f>IF(AND(R1772="",S1772=""),"",R1772+S1772)</f>
        <v/>
      </c>
      <c r="X1772" s="116">
        <f>IF(O1772&lt;&gt;"",DATE(YEAR(O1772), MONTH(O1772), DAY(O1772)),"")</f>
        <v/>
      </c>
      <c r="Y1772" s="122" t="n"/>
      <c r="Z1772" s="123" t="n"/>
      <c r="AA1772" s="117">
        <f>IF(F1772="Re-assigned","NA",IF(W1772="","",IF(W1772&gt;=VLOOKUP(D1772,SLAMatrix,3,FALSE),"Yes",IF(W1772&lt;VLOOKUP(D1772,SLAMatrix,2,FALSE),"No","Internal"))))</f>
        <v/>
      </c>
      <c r="AB1772" s="123" t="n"/>
      <c r="AC1772" s="123" t="n"/>
      <c r="AD1772" s="119" t="n"/>
      <c r="AE1772" s="125" t="n"/>
      <c r="AF1772" s="124">
        <f>MONTH(O1772)</f>
        <v/>
      </c>
      <c r="AG1772" s="124">
        <f>VLOOKUP(IFERROR(MID(AE1772,1,(FIND(",",AE1772,1)-1)),AE1772),Facility_Region_Mapping,2,FALSE)</f>
        <v/>
      </c>
      <c r="AH1772" s="124" t="n"/>
      <c r="AI1772" s="124">
        <f>IF(C1772&lt;&gt;"",IF(M1772="ESM User",getInterfaceName($C1772),"NA"),"")</f>
        <v/>
      </c>
      <c r="AJ1772" s="116">
        <f>IF(Q1772&lt;&gt;"",DATE(YEAR(Q1772), MONTH(Q1772), DAY(Q1772)),"")</f>
        <v/>
      </c>
      <c r="AK1772" s="130">
        <f>IF(Q1772&lt;&gt;0,Q1772-N1772,TODAY()-N1772)</f>
        <v/>
      </c>
      <c r="AL1772" s="112">
        <f>IF(F1772="Re-assigned",0,IF(H1772="Closed",0,IF(H1772="Service Restored",0,IF(H1772="",0,1))))</f>
        <v/>
      </c>
      <c r="AM1772" s="124">
        <f>IF(AL1772=0,"",IF(AK1772&gt;20.99,"Aged","Non-Aged"))</f>
        <v/>
      </c>
      <c r="AN1772" s="112">
        <f>IF(Q1772&lt;&gt;"",MONTH(Q1772),"")</f>
        <v/>
      </c>
      <c r="AO1772" s="112">
        <f>IFERROR(VALUE(V1772),0)</f>
        <v/>
      </c>
    </row>
    <row customFormat="1" customHeight="1" ht="29.25" r="1773" s="112" spans="1:41">
      <c r="A1773" s="127" t="n"/>
      <c r="B1773" s="113" t="n"/>
      <c r="C1773" s="127" t="n"/>
      <c r="D1773" s="127" t="n"/>
      <c r="E1773" s="114">
        <f>IF(F1773 &lt;&gt; "",VLOOKUP(F1773,CategoryLookup,2,FALSE), "")</f>
        <v/>
      </c>
      <c r="F1773" s="126" t="n"/>
      <c r="G1773" s="127" t="n"/>
      <c r="H1773" s="127" t="n"/>
      <c r="I1773" s="127" t="n"/>
      <c r="J1773" s="127" t="n"/>
      <c r="K1773" s="127" t="n"/>
      <c r="L1773" s="127" t="n"/>
      <c r="M1773" s="127" t="n"/>
      <c r="N1773" s="120" t="n"/>
      <c r="O1773" s="120" t="n"/>
      <c r="P1773" s="120" t="n"/>
      <c r="Q1773" s="120" t="n"/>
      <c r="R1773" s="121" t="n"/>
      <c r="S1773" s="121" t="n"/>
      <c r="T1773" s="121" t="n"/>
      <c r="U1773" s="121" t="n"/>
      <c r="V1773" s="117">
        <f>IF(P1773="NA","NA",IF(P1773&lt;&gt;"",TEXT(P1773-N1773,"[h].mm"),""))</f>
        <v/>
      </c>
      <c r="W1773" s="118">
        <f>IF(AND(R1773="",S1773=""),"",R1773+S1773)</f>
        <v/>
      </c>
      <c r="X1773" s="116">
        <f>IF(O1773&lt;&gt;"",DATE(YEAR(O1773), MONTH(O1773), DAY(O1773)),"")</f>
        <v/>
      </c>
      <c r="Y1773" s="122" t="n"/>
      <c r="Z1773" s="123" t="n"/>
      <c r="AA1773" s="117">
        <f>IF(F1773="Re-assigned","NA",IF(W1773="","",IF(W1773&gt;=VLOOKUP(D1773,SLAMatrix,3,FALSE),"Yes",IF(W1773&lt;VLOOKUP(D1773,SLAMatrix,2,FALSE),"No","Internal"))))</f>
        <v/>
      </c>
      <c r="AB1773" s="123" t="n"/>
      <c r="AC1773" s="123" t="n"/>
      <c r="AD1773" s="119" t="n"/>
      <c r="AE1773" s="125" t="n"/>
      <c r="AF1773" s="124">
        <f>MONTH(O1773)</f>
        <v/>
      </c>
      <c r="AG1773" s="124">
        <f>VLOOKUP(IFERROR(MID(AE1773,1,(FIND(",",AE1773,1)-1)),AE1773),Facility_Region_Mapping,2,FALSE)</f>
        <v/>
      </c>
      <c r="AH1773" s="124" t="n"/>
      <c r="AI1773" s="124">
        <f>IF(C1773&lt;&gt;"",IF(M1773="ESM User",getInterfaceName($C1773),"NA"),"")</f>
        <v/>
      </c>
      <c r="AJ1773" s="116">
        <f>IF(Q1773&lt;&gt;"",DATE(YEAR(Q1773), MONTH(Q1773), DAY(Q1773)),"")</f>
        <v/>
      </c>
      <c r="AK1773" s="130">
        <f>IF(Q1773&lt;&gt;0,Q1773-N1773,TODAY()-N1773)</f>
        <v/>
      </c>
      <c r="AL1773" s="112">
        <f>IF(F1773="Re-assigned",0,IF(H1773="Closed",0,IF(H1773="Service Restored",0,IF(H1773="",0,1))))</f>
        <v/>
      </c>
      <c r="AM1773" s="124">
        <f>IF(AL1773=0,"",IF(AK1773&gt;20.99,"Aged","Non-Aged"))</f>
        <v/>
      </c>
      <c r="AN1773" s="112">
        <f>IF(Q1773&lt;&gt;"",MONTH(Q1773),"")</f>
        <v/>
      </c>
      <c r="AO1773" s="112">
        <f>IFERROR(VALUE(V1773),0)</f>
        <v/>
      </c>
    </row>
    <row customFormat="1" customHeight="1" ht="29.25" r="1774" s="112" spans="1:41">
      <c r="A1774" s="127" t="n"/>
      <c r="B1774" s="113" t="n"/>
      <c r="C1774" s="127" t="n"/>
      <c r="D1774" s="127" t="n"/>
      <c r="E1774" s="114">
        <f>IF(F1774 &lt;&gt; "",VLOOKUP(F1774,CategoryLookup,2,FALSE), "")</f>
        <v/>
      </c>
      <c r="F1774" s="126" t="n"/>
      <c r="G1774" s="127" t="n"/>
      <c r="H1774" s="127" t="n"/>
      <c r="I1774" s="127" t="n"/>
      <c r="J1774" s="127" t="n"/>
      <c r="K1774" s="127" t="n"/>
      <c r="L1774" s="127" t="n"/>
      <c r="M1774" s="127" t="n"/>
      <c r="N1774" s="120" t="n"/>
      <c r="O1774" s="120" t="n"/>
      <c r="P1774" s="120" t="n"/>
      <c r="Q1774" s="120" t="n"/>
      <c r="R1774" s="121" t="n"/>
      <c r="S1774" s="121" t="n"/>
      <c r="T1774" s="121" t="n"/>
      <c r="U1774" s="121" t="n"/>
      <c r="V1774" s="117">
        <f>IF(P1774="NA","NA",IF(P1774&lt;&gt;"",TEXT(P1774-N1774,"[h].mm"),""))</f>
        <v/>
      </c>
      <c r="W1774" s="118">
        <f>IF(AND(R1774="",S1774=""),"",R1774+S1774)</f>
        <v/>
      </c>
      <c r="X1774" s="116">
        <f>IF(O1774&lt;&gt;"",DATE(YEAR(O1774), MONTH(O1774), DAY(O1774)),"")</f>
        <v/>
      </c>
      <c r="Y1774" s="122" t="n"/>
      <c r="Z1774" s="123" t="n"/>
      <c r="AA1774" s="117">
        <f>IF(F1774="Re-assigned","NA",IF(W1774="","",IF(W1774&gt;=VLOOKUP(D1774,SLAMatrix,3,FALSE),"Yes",IF(W1774&lt;VLOOKUP(D1774,SLAMatrix,2,FALSE),"No","Internal"))))</f>
        <v/>
      </c>
      <c r="AB1774" s="123" t="n"/>
      <c r="AC1774" s="123" t="n"/>
      <c r="AD1774" s="119" t="n"/>
      <c r="AE1774" s="125" t="n"/>
      <c r="AF1774" s="124">
        <f>MONTH(O1774)</f>
        <v/>
      </c>
      <c r="AG1774" s="124">
        <f>VLOOKUP(IFERROR(MID(AE1774,1,(FIND(",",AE1774,1)-1)),AE1774),Facility_Region_Mapping,2,FALSE)</f>
        <v/>
      </c>
      <c r="AH1774" s="124" t="n"/>
      <c r="AI1774" s="124">
        <f>IF(C1774&lt;&gt;"",IF(M1774="ESM User",getInterfaceName($C1774),"NA"),"")</f>
        <v/>
      </c>
      <c r="AJ1774" s="116">
        <f>IF(Q1774&lt;&gt;"",DATE(YEAR(Q1774), MONTH(Q1774), DAY(Q1774)),"")</f>
        <v/>
      </c>
      <c r="AK1774" s="130">
        <f>IF(Q1774&lt;&gt;0,Q1774-N1774,TODAY()-N1774)</f>
        <v/>
      </c>
      <c r="AL1774" s="112">
        <f>IF(F1774="Re-assigned",0,IF(H1774="Closed",0,IF(H1774="Service Restored",0,IF(H1774="",0,1))))</f>
        <v/>
      </c>
      <c r="AM1774" s="124">
        <f>IF(AL1774=0,"",IF(AK1774&gt;20.99,"Aged","Non-Aged"))</f>
        <v/>
      </c>
      <c r="AN1774" s="112">
        <f>IF(Q1774&lt;&gt;"",MONTH(Q1774),"")</f>
        <v/>
      </c>
      <c r="AO1774" s="112">
        <f>IFERROR(VALUE(V1774),0)</f>
        <v/>
      </c>
    </row>
    <row customFormat="1" customHeight="1" ht="29.25" r="1775" s="112" spans="1:41">
      <c r="A1775" s="127" t="n"/>
      <c r="B1775" s="113" t="n"/>
      <c r="C1775" s="127" t="n"/>
      <c r="D1775" s="127" t="n"/>
      <c r="E1775" s="114">
        <f>IF(F1775 &lt;&gt; "",VLOOKUP(F1775,CategoryLookup,2,FALSE), "")</f>
        <v/>
      </c>
      <c r="F1775" s="126" t="n"/>
      <c r="G1775" s="127" t="n"/>
      <c r="H1775" s="127" t="n"/>
      <c r="I1775" s="127" t="n"/>
      <c r="J1775" s="127" t="n"/>
      <c r="K1775" s="127" t="n"/>
      <c r="L1775" s="127" t="n"/>
      <c r="M1775" s="127" t="n"/>
      <c r="N1775" s="120" t="n"/>
      <c r="O1775" s="120" t="n"/>
      <c r="P1775" s="120" t="n"/>
      <c r="Q1775" s="120" t="n"/>
      <c r="R1775" s="121" t="n"/>
      <c r="S1775" s="121" t="n"/>
      <c r="T1775" s="121" t="n"/>
      <c r="U1775" s="121" t="n"/>
      <c r="V1775" s="117">
        <f>IF(P1775="NA","NA",IF(P1775&lt;&gt;"",TEXT(P1775-N1775,"[h].mm"),""))</f>
        <v/>
      </c>
      <c r="W1775" s="118">
        <f>IF(AND(R1775="",S1775=""),"",R1775+S1775)</f>
        <v/>
      </c>
      <c r="X1775" s="116">
        <f>IF(O1775&lt;&gt;"",DATE(YEAR(O1775), MONTH(O1775), DAY(O1775)),"")</f>
        <v/>
      </c>
      <c r="Y1775" s="122" t="n"/>
      <c r="Z1775" s="123" t="n"/>
      <c r="AA1775" s="117">
        <f>IF(F1775="Re-assigned","NA",IF(W1775="","",IF(W1775&gt;=VLOOKUP(D1775,SLAMatrix,3,FALSE),"Yes",IF(W1775&lt;VLOOKUP(D1775,SLAMatrix,2,FALSE),"No","Internal"))))</f>
        <v/>
      </c>
      <c r="AB1775" s="123" t="n"/>
      <c r="AC1775" s="123" t="n"/>
      <c r="AD1775" s="119" t="n"/>
      <c r="AE1775" s="125" t="n"/>
      <c r="AF1775" s="124">
        <f>MONTH(O1775)</f>
        <v/>
      </c>
      <c r="AG1775" s="124">
        <f>VLOOKUP(IFERROR(MID(AE1775,1,(FIND(",",AE1775,1)-1)),AE1775),Facility_Region_Mapping,2,FALSE)</f>
        <v/>
      </c>
      <c r="AH1775" s="124" t="n"/>
      <c r="AI1775" s="124">
        <f>IF(C1775&lt;&gt;"",IF(M1775="ESM User",getInterfaceName($C1775),"NA"),"")</f>
        <v/>
      </c>
      <c r="AJ1775" s="116">
        <f>IF(Q1775&lt;&gt;"",DATE(YEAR(Q1775), MONTH(Q1775), DAY(Q1775)),"")</f>
        <v/>
      </c>
      <c r="AK1775" s="130">
        <f>IF(Q1775&lt;&gt;0,Q1775-N1775,TODAY()-N1775)</f>
        <v/>
      </c>
      <c r="AL1775" s="112">
        <f>IF(F1775="Re-assigned",0,IF(H1775="Closed",0,IF(H1775="Service Restored",0,IF(H1775="",0,1))))</f>
        <v/>
      </c>
      <c r="AM1775" s="124">
        <f>IF(AL1775=0,"",IF(AK1775&gt;20.99,"Aged","Non-Aged"))</f>
        <v/>
      </c>
      <c r="AN1775" s="112">
        <f>IF(Q1775&lt;&gt;"",MONTH(Q1775),"")</f>
        <v/>
      </c>
      <c r="AO1775" s="112">
        <f>IFERROR(VALUE(V1775),0)</f>
        <v/>
      </c>
    </row>
    <row customFormat="1" customHeight="1" ht="29.25" r="1776" s="112" spans="1:41">
      <c r="A1776" s="127" t="n"/>
      <c r="B1776" s="113" t="n"/>
      <c r="C1776" s="127" t="n"/>
      <c r="D1776" s="127" t="n"/>
      <c r="E1776" s="114">
        <f>IF(F1776 &lt;&gt; "",VLOOKUP(F1776,CategoryLookup,2,FALSE), "")</f>
        <v/>
      </c>
      <c r="F1776" s="126" t="n"/>
      <c r="G1776" s="127" t="n"/>
      <c r="H1776" s="127" t="n"/>
      <c r="I1776" s="127" t="n"/>
      <c r="J1776" s="127" t="n"/>
      <c r="K1776" s="127" t="n"/>
      <c r="L1776" s="127" t="n"/>
      <c r="M1776" s="127" t="n"/>
      <c r="N1776" s="120" t="n"/>
      <c r="O1776" s="120" t="n"/>
      <c r="P1776" s="120" t="n"/>
      <c r="Q1776" s="120" t="n"/>
      <c r="R1776" s="121" t="n"/>
      <c r="S1776" s="121" t="n"/>
      <c r="T1776" s="121" t="n"/>
      <c r="U1776" s="121" t="n"/>
      <c r="V1776" s="117">
        <f>IF(P1776="NA","NA",IF(P1776&lt;&gt;"",TEXT(P1776-N1776,"[h].mm"),""))</f>
        <v/>
      </c>
      <c r="W1776" s="118">
        <f>IF(AND(R1776="",S1776=""),"",R1776+S1776)</f>
        <v/>
      </c>
      <c r="X1776" s="116">
        <f>IF(O1776&lt;&gt;"",DATE(YEAR(O1776), MONTH(O1776), DAY(O1776)),"")</f>
        <v/>
      </c>
      <c r="Y1776" s="122" t="n"/>
      <c r="Z1776" s="123" t="n"/>
      <c r="AA1776" s="117">
        <f>IF(F1776="Re-assigned","NA",IF(W1776="","",IF(W1776&gt;=VLOOKUP(D1776,SLAMatrix,3,FALSE),"Yes",IF(W1776&lt;VLOOKUP(D1776,SLAMatrix,2,FALSE),"No","Internal"))))</f>
        <v/>
      </c>
      <c r="AB1776" s="123" t="n"/>
      <c r="AC1776" s="123" t="n"/>
      <c r="AD1776" s="119" t="n"/>
      <c r="AE1776" s="125" t="n"/>
      <c r="AF1776" s="124">
        <f>MONTH(O1776)</f>
        <v/>
      </c>
      <c r="AG1776" s="124">
        <f>VLOOKUP(IFERROR(MID(AE1776,1,(FIND(",",AE1776,1)-1)),AE1776),Facility_Region_Mapping,2,FALSE)</f>
        <v/>
      </c>
      <c r="AH1776" s="124" t="n"/>
      <c r="AI1776" s="124">
        <f>IF(C1776&lt;&gt;"",IF(M1776="ESM User",getInterfaceName($C1776),"NA"),"")</f>
        <v/>
      </c>
      <c r="AJ1776" s="116">
        <f>IF(Q1776&lt;&gt;"",DATE(YEAR(Q1776), MONTH(Q1776), DAY(Q1776)),"")</f>
        <v/>
      </c>
      <c r="AK1776" s="130">
        <f>IF(Q1776&lt;&gt;0,Q1776-N1776,TODAY()-N1776)</f>
        <v/>
      </c>
      <c r="AL1776" s="112">
        <f>IF(F1776="Re-assigned",0,IF(H1776="Closed",0,IF(H1776="Service Restored",0,IF(H1776="",0,1))))</f>
        <v/>
      </c>
      <c r="AM1776" s="124">
        <f>IF(AL1776=0,"",IF(AK1776&gt;20.99,"Aged","Non-Aged"))</f>
        <v/>
      </c>
      <c r="AN1776" s="112">
        <f>IF(Q1776&lt;&gt;"",MONTH(Q1776),"")</f>
        <v/>
      </c>
      <c r="AO1776" s="112">
        <f>IFERROR(VALUE(V1776),0)</f>
        <v/>
      </c>
    </row>
    <row customFormat="1" customHeight="1" ht="29.25" r="1777" s="112" spans="1:41">
      <c r="A1777" s="127" t="n"/>
      <c r="B1777" s="113" t="n"/>
      <c r="C1777" s="127" t="n"/>
      <c r="D1777" s="127" t="n"/>
      <c r="E1777" s="114">
        <f>IF(F1777 &lt;&gt; "",VLOOKUP(F1777,CategoryLookup,2,FALSE), "")</f>
        <v/>
      </c>
      <c r="F1777" s="126" t="n"/>
      <c r="G1777" s="127" t="n"/>
      <c r="H1777" s="127" t="n"/>
      <c r="I1777" s="127" t="n"/>
      <c r="J1777" s="127" t="n"/>
      <c r="K1777" s="127" t="n"/>
      <c r="L1777" s="127" t="n"/>
      <c r="M1777" s="127" t="n"/>
      <c r="N1777" s="120" t="n"/>
      <c r="O1777" s="120" t="n"/>
      <c r="P1777" s="120" t="n"/>
      <c r="Q1777" s="120" t="n"/>
      <c r="R1777" s="121" t="n"/>
      <c r="S1777" s="121" t="n"/>
      <c r="T1777" s="121" t="n"/>
      <c r="U1777" s="121" t="n"/>
      <c r="V1777" s="117">
        <f>IF(P1777="NA","NA",IF(P1777&lt;&gt;"",TEXT(P1777-N1777,"[h].mm"),""))</f>
        <v/>
      </c>
      <c r="W1777" s="118">
        <f>IF(AND(R1777="",S1777=""),"",R1777+S1777)</f>
        <v/>
      </c>
      <c r="X1777" s="116">
        <f>IF(O1777&lt;&gt;"",DATE(YEAR(O1777), MONTH(O1777), DAY(O1777)),"")</f>
        <v/>
      </c>
      <c r="Y1777" s="122" t="n"/>
      <c r="Z1777" s="123" t="n"/>
      <c r="AA1777" s="117">
        <f>IF(F1777="Re-assigned","NA",IF(W1777="","",IF(W1777&gt;=VLOOKUP(D1777,SLAMatrix,3,FALSE),"Yes",IF(W1777&lt;VLOOKUP(D1777,SLAMatrix,2,FALSE),"No","Internal"))))</f>
        <v/>
      </c>
      <c r="AB1777" s="123" t="n"/>
      <c r="AC1777" s="123" t="n"/>
      <c r="AD1777" s="119" t="n"/>
      <c r="AE1777" s="125" t="n"/>
      <c r="AF1777" s="124">
        <f>MONTH(O1777)</f>
        <v/>
      </c>
      <c r="AG1777" s="124">
        <f>VLOOKUP(IFERROR(MID(AE1777,1,(FIND(",",AE1777,1)-1)),AE1777),Facility_Region_Mapping,2,FALSE)</f>
        <v/>
      </c>
      <c r="AH1777" s="124" t="n"/>
      <c r="AI1777" s="124">
        <f>IF(C1777&lt;&gt;"",IF(M1777="ESM User",getInterfaceName($C1777),"NA"),"")</f>
        <v/>
      </c>
      <c r="AJ1777" s="116">
        <f>IF(Q1777&lt;&gt;"",DATE(YEAR(Q1777), MONTH(Q1777), DAY(Q1777)),"")</f>
        <v/>
      </c>
      <c r="AK1777" s="130">
        <f>IF(Q1777&lt;&gt;0,Q1777-N1777,TODAY()-N1777)</f>
        <v/>
      </c>
      <c r="AL1777" s="112">
        <f>IF(F1777="Re-assigned",0,IF(H1777="Closed",0,IF(H1777="Service Restored",0,IF(H1777="",0,1))))</f>
        <v/>
      </c>
      <c r="AM1777" s="124">
        <f>IF(AL1777=0,"",IF(AK1777&gt;20.99,"Aged","Non-Aged"))</f>
        <v/>
      </c>
      <c r="AN1777" s="112">
        <f>IF(Q1777&lt;&gt;"",MONTH(Q1777),"")</f>
        <v/>
      </c>
      <c r="AO1777" s="112">
        <f>IFERROR(VALUE(V1777),0)</f>
        <v/>
      </c>
    </row>
    <row customFormat="1" customHeight="1" ht="29.25" r="1778" s="112" spans="1:41">
      <c r="A1778" s="127" t="n"/>
      <c r="B1778" s="113" t="n"/>
      <c r="C1778" s="127" t="n"/>
      <c r="D1778" s="127" t="n"/>
      <c r="E1778" s="114">
        <f>IF(F1778 &lt;&gt; "",VLOOKUP(F1778,CategoryLookup,2,FALSE), "")</f>
        <v/>
      </c>
      <c r="F1778" s="126" t="n"/>
      <c r="G1778" s="127" t="n"/>
      <c r="H1778" s="127" t="n"/>
      <c r="I1778" s="127" t="n"/>
      <c r="J1778" s="127" t="n"/>
      <c r="K1778" s="127" t="n"/>
      <c r="L1778" s="127" t="n"/>
      <c r="M1778" s="127" t="n"/>
      <c r="N1778" s="120" t="n"/>
      <c r="O1778" s="120" t="n"/>
      <c r="P1778" s="120" t="n"/>
      <c r="Q1778" s="120" t="n"/>
      <c r="R1778" s="121" t="n"/>
      <c r="S1778" s="121" t="n"/>
      <c r="T1778" s="121" t="n"/>
      <c r="U1778" s="121" t="n"/>
      <c r="V1778" s="117">
        <f>IF(P1778="NA","NA",IF(P1778&lt;&gt;"",TEXT(P1778-N1778,"[h].mm"),""))</f>
        <v/>
      </c>
      <c r="W1778" s="118">
        <f>IF(AND(R1778="",S1778=""),"",R1778+S1778)</f>
        <v/>
      </c>
      <c r="X1778" s="116">
        <f>IF(O1778&lt;&gt;"",DATE(YEAR(O1778), MONTH(O1778), DAY(O1778)),"")</f>
        <v/>
      </c>
      <c r="Y1778" s="122" t="n"/>
      <c r="Z1778" s="123" t="n"/>
      <c r="AA1778" s="117">
        <f>IF(F1778="Re-assigned","NA",IF(W1778="","",IF(W1778&gt;=VLOOKUP(D1778,SLAMatrix,3,FALSE),"Yes",IF(W1778&lt;VLOOKUP(D1778,SLAMatrix,2,FALSE),"No","Internal"))))</f>
        <v/>
      </c>
      <c r="AB1778" s="123" t="n"/>
      <c r="AC1778" s="123" t="n"/>
      <c r="AD1778" s="119" t="n"/>
      <c r="AE1778" s="125" t="n"/>
      <c r="AF1778" s="124">
        <f>MONTH(O1778)</f>
        <v/>
      </c>
      <c r="AG1778" s="124">
        <f>VLOOKUP(IFERROR(MID(AE1778,1,(FIND(",",AE1778,1)-1)),AE1778),Facility_Region_Mapping,2,FALSE)</f>
        <v/>
      </c>
      <c r="AH1778" s="124" t="n"/>
      <c r="AI1778" s="124">
        <f>IF(C1778&lt;&gt;"",IF(M1778="ESM User",getInterfaceName($C1778),"NA"),"")</f>
        <v/>
      </c>
      <c r="AJ1778" s="116">
        <f>IF(Q1778&lt;&gt;"",DATE(YEAR(Q1778), MONTH(Q1778), DAY(Q1778)),"")</f>
        <v/>
      </c>
      <c r="AK1778" s="130">
        <f>IF(Q1778&lt;&gt;0,Q1778-N1778,TODAY()-N1778)</f>
        <v/>
      </c>
      <c r="AL1778" s="112">
        <f>IF(F1778="Re-assigned",0,IF(H1778="Closed",0,IF(H1778="Service Restored",0,IF(H1778="",0,1))))</f>
        <v/>
      </c>
      <c r="AM1778" s="124">
        <f>IF(AL1778=0,"",IF(AK1778&gt;20.99,"Aged","Non-Aged"))</f>
        <v/>
      </c>
      <c r="AN1778" s="112">
        <f>IF(Q1778&lt;&gt;"",MONTH(Q1778),"")</f>
        <v/>
      </c>
      <c r="AO1778" s="112">
        <f>IFERROR(VALUE(V1778),0)</f>
        <v/>
      </c>
    </row>
    <row customFormat="1" customHeight="1" ht="29.25" r="1779" s="112" spans="1:41">
      <c r="A1779" s="127" t="n"/>
      <c r="B1779" s="113" t="n"/>
      <c r="C1779" s="127" t="n"/>
      <c r="D1779" s="127" t="n"/>
      <c r="E1779" s="114">
        <f>IF(F1779 &lt;&gt; "",VLOOKUP(F1779,CategoryLookup,2,FALSE), "")</f>
        <v/>
      </c>
      <c r="F1779" s="126" t="n"/>
      <c r="G1779" s="127" t="n"/>
      <c r="H1779" s="127" t="n"/>
      <c r="I1779" s="127" t="n"/>
      <c r="J1779" s="127" t="n"/>
      <c r="K1779" s="127" t="n"/>
      <c r="L1779" s="127" t="n"/>
      <c r="M1779" s="127" t="n"/>
      <c r="N1779" s="120" t="n"/>
      <c r="O1779" s="120" t="n"/>
      <c r="P1779" s="120" t="n"/>
      <c r="Q1779" s="120" t="n"/>
      <c r="R1779" s="121" t="n"/>
      <c r="S1779" s="121" t="n"/>
      <c r="T1779" s="121" t="n"/>
      <c r="U1779" s="121" t="n"/>
      <c r="V1779" s="117">
        <f>IF(P1779="NA","NA",IF(P1779&lt;&gt;"",TEXT(P1779-N1779,"[h].mm"),""))</f>
        <v/>
      </c>
      <c r="W1779" s="118">
        <f>IF(AND(R1779="",S1779=""),"",R1779+S1779)</f>
        <v/>
      </c>
      <c r="X1779" s="116">
        <f>IF(O1779&lt;&gt;"",DATE(YEAR(O1779), MONTH(O1779), DAY(O1779)),"")</f>
        <v/>
      </c>
      <c r="Y1779" s="122" t="n"/>
      <c r="Z1779" s="123" t="n"/>
      <c r="AA1779" s="117">
        <f>IF(F1779="Re-assigned","NA",IF(W1779="","",IF(W1779&gt;=VLOOKUP(D1779,SLAMatrix,3,FALSE),"Yes",IF(W1779&lt;VLOOKUP(D1779,SLAMatrix,2,FALSE),"No","Internal"))))</f>
        <v/>
      </c>
      <c r="AB1779" s="123" t="n"/>
      <c r="AC1779" s="123" t="n"/>
      <c r="AD1779" s="119" t="n"/>
      <c r="AE1779" s="125" t="n"/>
      <c r="AF1779" s="124">
        <f>MONTH(O1779)</f>
        <v/>
      </c>
      <c r="AG1779" s="124">
        <f>VLOOKUP(IFERROR(MID(AE1779,1,(FIND(",",AE1779,1)-1)),AE1779),Facility_Region_Mapping,2,FALSE)</f>
        <v/>
      </c>
      <c r="AH1779" s="124" t="n"/>
      <c r="AI1779" s="124">
        <f>IF(C1779&lt;&gt;"",IF(M1779="ESM User",getInterfaceName($C1779),"NA"),"")</f>
        <v/>
      </c>
      <c r="AJ1779" s="116">
        <f>IF(Q1779&lt;&gt;"",DATE(YEAR(Q1779), MONTH(Q1779), DAY(Q1779)),"")</f>
        <v/>
      </c>
      <c r="AK1779" s="130">
        <f>IF(Q1779&lt;&gt;0,Q1779-N1779,TODAY()-N1779)</f>
        <v/>
      </c>
      <c r="AL1779" s="112">
        <f>IF(F1779="Re-assigned",0,IF(H1779="Closed",0,IF(H1779="Service Restored",0,IF(H1779="",0,1))))</f>
        <v/>
      </c>
      <c r="AM1779" s="124">
        <f>IF(AL1779=0,"",IF(AK1779&gt;20.99,"Aged","Non-Aged"))</f>
        <v/>
      </c>
      <c r="AN1779" s="112">
        <f>IF(Q1779&lt;&gt;"",MONTH(Q1779),"")</f>
        <v/>
      </c>
      <c r="AO1779" s="112">
        <f>IFERROR(VALUE(V1779),0)</f>
        <v/>
      </c>
    </row>
    <row customFormat="1" customHeight="1" ht="29.25" r="1780" s="112" spans="1:41">
      <c r="A1780" s="127" t="n"/>
      <c r="B1780" s="113" t="n"/>
      <c r="C1780" s="127" t="n"/>
      <c r="D1780" s="127" t="n"/>
      <c r="E1780" s="114">
        <f>IF(F1780 &lt;&gt; "",VLOOKUP(F1780,CategoryLookup,2,FALSE), "")</f>
        <v/>
      </c>
      <c r="F1780" s="126" t="n"/>
      <c r="G1780" s="127" t="n"/>
      <c r="H1780" s="127" t="n"/>
      <c r="I1780" s="127" t="n"/>
      <c r="J1780" s="127" t="n"/>
      <c r="K1780" s="127" t="n"/>
      <c r="L1780" s="127" t="n"/>
      <c r="M1780" s="127" t="n"/>
      <c r="N1780" s="120" t="n"/>
      <c r="O1780" s="120" t="n"/>
      <c r="P1780" s="120" t="n"/>
      <c r="Q1780" s="120" t="n"/>
      <c r="R1780" s="121" t="n"/>
      <c r="S1780" s="121" t="n"/>
      <c r="T1780" s="121" t="n"/>
      <c r="U1780" s="121" t="n"/>
      <c r="V1780" s="117">
        <f>IF(P1780="NA","NA",IF(P1780&lt;&gt;"",TEXT(P1780-N1780,"[h].mm"),""))</f>
        <v/>
      </c>
      <c r="W1780" s="118">
        <f>IF(AND(R1780="",S1780=""),"",R1780+S1780)</f>
        <v/>
      </c>
      <c r="X1780" s="116">
        <f>IF(O1780&lt;&gt;"",DATE(YEAR(O1780), MONTH(O1780), DAY(O1780)),"")</f>
        <v/>
      </c>
      <c r="Y1780" s="122" t="n"/>
      <c r="Z1780" s="123" t="n"/>
      <c r="AA1780" s="117">
        <f>IF(F1780="Re-assigned","NA",IF(W1780="","",IF(W1780&gt;=VLOOKUP(D1780,SLAMatrix,3,FALSE),"Yes",IF(W1780&lt;VLOOKUP(D1780,SLAMatrix,2,FALSE),"No","Internal"))))</f>
        <v/>
      </c>
      <c r="AB1780" s="123" t="n"/>
      <c r="AC1780" s="123" t="n"/>
      <c r="AD1780" s="119" t="n"/>
      <c r="AE1780" s="125" t="n"/>
      <c r="AF1780" s="124">
        <f>MONTH(O1780)</f>
        <v/>
      </c>
      <c r="AG1780" s="124">
        <f>VLOOKUP(IFERROR(MID(AE1780,1,(FIND(",",AE1780,1)-1)),AE1780),Facility_Region_Mapping,2,FALSE)</f>
        <v/>
      </c>
      <c r="AH1780" s="124" t="n"/>
      <c r="AI1780" s="124">
        <f>IF(C1780&lt;&gt;"",IF(M1780="ESM User",getInterfaceName($C1780),"NA"),"")</f>
        <v/>
      </c>
      <c r="AJ1780" s="116">
        <f>IF(Q1780&lt;&gt;"",DATE(YEAR(Q1780), MONTH(Q1780), DAY(Q1780)),"")</f>
        <v/>
      </c>
      <c r="AK1780" s="130">
        <f>IF(Q1780&lt;&gt;0,Q1780-N1780,TODAY()-N1780)</f>
        <v/>
      </c>
      <c r="AL1780" s="112">
        <f>IF(F1780="Re-assigned",0,IF(H1780="Closed",0,IF(H1780="Service Restored",0,IF(H1780="",0,1))))</f>
        <v/>
      </c>
      <c r="AM1780" s="124">
        <f>IF(AL1780=0,"",IF(AK1780&gt;20.99,"Aged","Non-Aged"))</f>
        <v/>
      </c>
      <c r="AN1780" s="112">
        <f>IF(Q1780&lt;&gt;"",MONTH(Q1780),"")</f>
        <v/>
      </c>
      <c r="AO1780" s="112">
        <f>IFERROR(VALUE(V1780),0)</f>
        <v/>
      </c>
    </row>
    <row customFormat="1" customHeight="1" ht="29.25" r="1781" s="112" spans="1:41">
      <c r="A1781" s="127" t="n"/>
      <c r="B1781" s="113" t="n"/>
      <c r="C1781" s="127" t="n"/>
      <c r="D1781" s="127" t="n"/>
      <c r="E1781" s="114">
        <f>IF(F1781 &lt;&gt; "",VLOOKUP(F1781,CategoryLookup,2,FALSE), "")</f>
        <v/>
      </c>
      <c r="F1781" s="126" t="n"/>
      <c r="G1781" s="127" t="n"/>
      <c r="H1781" s="127" t="n"/>
      <c r="I1781" s="127" t="n"/>
      <c r="J1781" s="127" t="n"/>
      <c r="K1781" s="127" t="n"/>
      <c r="L1781" s="127" t="n"/>
      <c r="M1781" s="127" t="n"/>
      <c r="N1781" s="120" t="n"/>
      <c r="O1781" s="120" t="n"/>
      <c r="P1781" s="120" t="n"/>
      <c r="Q1781" s="120" t="n"/>
      <c r="R1781" s="121" t="n"/>
      <c r="S1781" s="121" t="n"/>
      <c r="T1781" s="121" t="n"/>
      <c r="U1781" s="121" t="n"/>
      <c r="V1781" s="117">
        <f>IF(P1781="NA","NA",IF(P1781&lt;&gt;"",TEXT(P1781-N1781,"[h].mm"),""))</f>
        <v/>
      </c>
      <c r="W1781" s="118">
        <f>IF(AND(R1781="",S1781=""),"",R1781+S1781)</f>
        <v/>
      </c>
      <c r="X1781" s="116">
        <f>IF(O1781&lt;&gt;"",DATE(YEAR(O1781), MONTH(O1781), DAY(O1781)),"")</f>
        <v/>
      </c>
      <c r="Y1781" s="122" t="n"/>
      <c r="Z1781" s="123" t="n"/>
      <c r="AA1781" s="117">
        <f>IF(F1781="Re-assigned","NA",IF(W1781="","",IF(W1781&gt;=VLOOKUP(D1781,SLAMatrix,3,FALSE),"Yes",IF(W1781&lt;VLOOKUP(D1781,SLAMatrix,2,FALSE),"No","Internal"))))</f>
        <v/>
      </c>
      <c r="AB1781" s="123" t="n"/>
      <c r="AC1781" s="123" t="n"/>
      <c r="AD1781" s="119" t="n"/>
      <c r="AE1781" s="125" t="n"/>
      <c r="AF1781" s="124">
        <f>MONTH(O1781)</f>
        <v/>
      </c>
      <c r="AG1781" s="124">
        <f>VLOOKUP(IFERROR(MID(AE1781,1,(FIND(",",AE1781,1)-1)),AE1781),Facility_Region_Mapping,2,FALSE)</f>
        <v/>
      </c>
      <c r="AH1781" s="124" t="n"/>
      <c r="AI1781" s="124">
        <f>IF(C1781&lt;&gt;"",IF(M1781="ESM User",getInterfaceName($C1781),"NA"),"")</f>
        <v/>
      </c>
      <c r="AJ1781" s="116">
        <f>IF(Q1781&lt;&gt;"",DATE(YEAR(Q1781), MONTH(Q1781), DAY(Q1781)),"")</f>
        <v/>
      </c>
      <c r="AK1781" s="130">
        <f>IF(Q1781&lt;&gt;0,Q1781-N1781,TODAY()-N1781)</f>
        <v/>
      </c>
      <c r="AL1781" s="112">
        <f>IF(F1781="Re-assigned",0,IF(H1781="Closed",0,IF(H1781="Service Restored",0,IF(H1781="",0,1))))</f>
        <v/>
      </c>
      <c r="AM1781" s="124">
        <f>IF(AL1781=0,"",IF(AK1781&gt;20.99,"Aged","Non-Aged"))</f>
        <v/>
      </c>
      <c r="AN1781" s="112">
        <f>IF(Q1781&lt;&gt;"",MONTH(Q1781),"")</f>
        <v/>
      </c>
      <c r="AO1781" s="112">
        <f>IFERROR(VALUE(V1781),0)</f>
        <v/>
      </c>
    </row>
    <row customFormat="1" customHeight="1" ht="29.25" r="1782" s="112" spans="1:41">
      <c r="A1782" s="127" t="n"/>
      <c r="B1782" s="113" t="n"/>
      <c r="C1782" s="127" t="n"/>
      <c r="D1782" s="127" t="n"/>
      <c r="E1782" s="114">
        <f>IF(F1782 &lt;&gt; "",VLOOKUP(F1782,CategoryLookup,2,FALSE), "")</f>
        <v/>
      </c>
      <c r="F1782" s="126" t="n"/>
      <c r="G1782" s="127" t="n"/>
      <c r="H1782" s="127" t="n"/>
      <c r="I1782" s="127" t="n"/>
      <c r="J1782" s="127" t="n"/>
      <c r="K1782" s="127" t="n"/>
      <c r="L1782" s="127" t="n"/>
      <c r="M1782" s="127" t="n"/>
      <c r="N1782" s="120" t="n"/>
      <c r="O1782" s="120" t="n"/>
      <c r="P1782" s="120" t="n"/>
      <c r="Q1782" s="120" t="n"/>
      <c r="R1782" s="121" t="n"/>
      <c r="S1782" s="121" t="n"/>
      <c r="T1782" s="121" t="n"/>
      <c r="U1782" s="121" t="n"/>
      <c r="V1782" s="117">
        <f>IF(P1782="NA","NA",IF(P1782&lt;&gt;"",TEXT(P1782-N1782,"[h].mm"),""))</f>
        <v/>
      </c>
      <c r="W1782" s="118">
        <f>IF(AND(R1782="",S1782=""),"",R1782+S1782)</f>
        <v/>
      </c>
      <c r="X1782" s="116">
        <f>IF(O1782&lt;&gt;"",DATE(YEAR(O1782), MONTH(O1782), DAY(O1782)),"")</f>
        <v/>
      </c>
      <c r="Y1782" s="122" t="n"/>
      <c r="Z1782" s="123" t="n"/>
      <c r="AA1782" s="117">
        <f>IF(F1782="Re-assigned","NA",IF(W1782="","",IF(W1782&gt;=VLOOKUP(D1782,SLAMatrix,3,FALSE),"Yes",IF(W1782&lt;VLOOKUP(D1782,SLAMatrix,2,FALSE),"No","Internal"))))</f>
        <v/>
      </c>
      <c r="AB1782" s="123" t="n"/>
      <c r="AC1782" s="123" t="n"/>
      <c r="AD1782" s="119" t="n"/>
      <c r="AE1782" s="125" t="n"/>
      <c r="AF1782" s="124">
        <f>MONTH(O1782)</f>
        <v/>
      </c>
      <c r="AG1782" s="124">
        <f>VLOOKUP(IFERROR(MID(AE1782,1,(FIND(",",AE1782,1)-1)),AE1782),Facility_Region_Mapping,2,FALSE)</f>
        <v/>
      </c>
      <c r="AH1782" s="124" t="n"/>
      <c r="AI1782" s="124">
        <f>IF(C1782&lt;&gt;"",IF(M1782="ESM User",getInterfaceName($C1782),"NA"),"")</f>
        <v/>
      </c>
      <c r="AJ1782" s="116">
        <f>IF(Q1782&lt;&gt;"",DATE(YEAR(Q1782), MONTH(Q1782), DAY(Q1782)),"")</f>
        <v/>
      </c>
      <c r="AK1782" s="130">
        <f>IF(Q1782&lt;&gt;0,Q1782-N1782,TODAY()-N1782)</f>
        <v/>
      </c>
      <c r="AL1782" s="112">
        <f>IF(F1782="Re-assigned",0,IF(H1782="Closed",0,IF(H1782="Service Restored",0,IF(H1782="",0,1))))</f>
        <v/>
      </c>
      <c r="AM1782" s="124">
        <f>IF(AL1782=0,"",IF(AK1782&gt;20.99,"Aged","Non-Aged"))</f>
        <v/>
      </c>
      <c r="AN1782" s="112">
        <f>IF(Q1782&lt;&gt;"",MONTH(Q1782),"")</f>
        <v/>
      </c>
      <c r="AO1782" s="112">
        <f>IFERROR(VALUE(V1782),0)</f>
        <v/>
      </c>
    </row>
    <row customFormat="1" customHeight="1" ht="29.25" r="1783" s="112" spans="1:41">
      <c r="A1783" s="127" t="n"/>
      <c r="B1783" s="113" t="n"/>
      <c r="C1783" s="127" t="n"/>
      <c r="D1783" s="127" t="n"/>
      <c r="E1783" s="114">
        <f>IF(F1783 &lt;&gt; "",VLOOKUP(F1783,CategoryLookup,2,FALSE), "")</f>
        <v/>
      </c>
      <c r="F1783" s="126" t="n"/>
      <c r="G1783" s="127" t="n"/>
      <c r="H1783" s="127" t="n"/>
      <c r="I1783" s="127" t="n"/>
      <c r="J1783" s="127" t="n"/>
      <c r="K1783" s="127" t="n"/>
      <c r="L1783" s="127" t="n"/>
      <c r="M1783" s="127" t="n"/>
      <c r="N1783" s="120" t="n"/>
      <c r="O1783" s="120" t="n"/>
      <c r="P1783" s="120" t="n"/>
      <c r="Q1783" s="120" t="n"/>
      <c r="R1783" s="121" t="n"/>
      <c r="S1783" s="121" t="n"/>
      <c r="T1783" s="121" t="n"/>
      <c r="U1783" s="121" t="n"/>
      <c r="V1783" s="117">
        <f>IF(P1783="NA","NA",IF(P1783&lt;&gt;"",TEXT(P1783-N1783,"[h].mm"),""))</f>
        <v/>
      </c>
      <c r="W1783" s="118">
        <f>IF(AND(R1783="",S1783=""),"",R1783+S1783)</f>
        <v/>
      </c>
      <c r="X1783" s="116">
        <f>IF(O1783&lt;&gt;"",DATE(YEAR(O1783), MONTH(O1783), DAY(O1783)),"")</f>
        <v/>
      </c>
      <c r="Y1783" s="122" t="n"/>
      <c r="Z1783" s="123" t="n"/>
      <c r="AA1783" s="117">
        <f>IF(F1783="Re-assigned","NA",IF(W1783="","",IF(W1783&gt;=VLOOKUP(D1783,SLAMatrix,3,FALSE),"Yes",IF(W1783&lt;VLOOKUP(D1783,SLAMatrix,2,FALSE),"No","Internal"))))</f>
        <v/>
      </c>
      <c r="AB1783" s="123" t="n"/>
      <c r="AC1783" s="123" t="n"/>
      <c r="AD1783" s="119" t="n"/>
      <c r="AE1783" s="125" t="n"/>
      <c r="AF1783" s="124">
        <f>MONTH(O1783)</f>
        <v/>
      </c>
      <c r="AG1783" s="124">
        <f>VLOOKUP(IFERROR(MID(AE1783,1,(FIND(",",AE1783,1)-1)),AE1783),Facility_Region_Mapping,2,FALSE)</f>
        <v/>
      </c>
      <c r="AH1783" s="124" t="n"/>
      <c r="AI1783" s="124">
        <f>IF(C1783&lt;&gt;"",IF(M1783="ESM User",getInterfaceName($C1783),"NA"),"")</f>
        <v/>
      </c>
      <c r="AJ1783" s="116">
        <f>IF(Q1783&lt;&gt;"",DATE(YEAR(Q1783), MONTH(Q1783), DAY(Q1783)),"")</f>
        <v/>
      </c>
      <c r="AK1783" s="130">
        <f>IF(Q1783&lt;&gt;0,Q1783-N1783,TODAY()-N1783)</f>
        <v/>
      </c>
      <c r="AL1783" s="112">
        <f>IF(F1783="Re-assigned",0,IF(H1783="Closed",0,IF(H1783="Service Restored",0,IF(H1783="",0,1))))</f>
        <v/>
      </c>
      <c r="AM1783" s="124">
        <f>IF(AL1783=0,"",IF(AK1783&gt;20.99,"Aged","Non-Aged"))</f>
        <v/>
      </c>
      <c r="AN1783" s="112">
        <f>IF(Q1783&lt;&gt;"",MONTH(Q1783),"")</f>
        <v/>
      </c>
      <c r="AO1783" s="112">
        <f>IFERROR(VALUE(V1783),0)</f>
        <v/>
      </c>
    </row>
    <row customFormat="1" customHeight="1" ht="29.25" r="1784" s="112" spans="1:41">
      <c r="A1784" s="127" t="n"/>
      <c r="B1784" s="113" t="n"/>
      <c r="C1784" s="127" t="n"/>
      <c r="D1784" s="127" t="n"/>
      <c r="E1784" s="114">
        <f>IF(F1784 &lt;&gt; "",VLOOKUP(F1784,CategoryLookup,2,FALSE), "")</f>
        <v/>
      </c>
      <c r="F1784" s="126" t="n"/>
      <c r="G1784" s="127" t="n"/>
      <c r="H1784" s="127" t="n"/>
      <c r="I1784" s="127" t="n"/>
      <c r="J1784" s="127" t="n"/>
      <c r="K1784" s="127" t="n"/>
      <c r="L1784" s="127" t="n"/>
      <c r="M1784" s="127" t="n"/>
      <c r="N1784" s="120" t="n"/>
      <c r="O1784" s="120" t="n"/>
      <c r="P1784" s="120" t="n"/>
      <c r="Q1784" s="120" t="n"/>
      <c r="R1784" s="121" t="n"/>
      <c r="S1784" s="121" t="n"/>
      <c r="T1784" s="121" t="n"/>
      <c r="U1784" s="121" t="n"/>
      <c r="V1784" s="117">
        <f>IF(P1784="NA","NA",IF(P1784&lt;&gt;"",TEXT(P1784-N1784,"[h].mm"),""))</f>
        <v/>
      </c>
      <c r="W1784" s="118">
        <f>IF(AND(R1784="",S1784=""),"",R1784+S1784)</f>
        <v/>
      </c>
      <c r="X1784" s="116">
        <f>IF(O1784&lt;&gt;"",DATE(YEAR(O1784), MONTH(O1784), DAY(O1784)),"")</f>
        <v/>
      </c>
      <c r="Y1784" s="122" t="n"/>
      <c r="Z1784" s="123" t="n"/>
      <c r="AA1784" s="117">
        <f>IF(F1784="Re-assigned","NA",IF(W1784="","",IF(W1784&gt;=VLOOKUP(D1784,SLAMatrix,3,FALSE),"Yes",IF(W1784&lt;VLOOKUP(D1784,SLAMatrix,2,FALSE),"No","Internal"))))</f>
        <v/>
      </c>
      <c r="AB1784" s="123" t="n"/>
      <c r="AC1784" s="123" t="n"/>
      <c r="AD1784" s="119" t="n"/>
      <c r="AE1784" s="125" t="n"/>
      <c r="AF1784" s="124">
        <f>MONTH(O1784)</f>
        <v/>
      </c>
      <c r="AG1784" s="124">
        <f>VLOOKUP(IFERROR(MID(AE1784,1,(FIND(",",AE1784,1)-1)),AE1784),Facility_Region_Mapping,2,FALSE)</f>
        <v/>
      </c>
      <c r="AH1784" s="124" t="n"/>
      <c r="AI1784" s="124">
        <f>IF(C1784&lt;&gt;"",IF(M1784="ESM User",getInterfaceName($C1784),"NA"),"")</f>
        <v/>
      </c>
      <c r="AJ1784" s="116">
        <f>IF(Q1784&lt;&gt;"",DATE(YEAR(Q1784), MONTH(Q1784), DAY(Q1784)),"")</f>
        <v/>
      </c>
      <c r="AK1784" s="130">
        <f>IF(Q1784&lt;&gt;0,Q1784-N1784,TODAY()-N1784)</f>
        <v/>
      </c>
      <c r="AL1784" s="112">
        <f>IF(F1784="Re-assigned",0,IF(H1784="Closed",0,IF(H1784="Service Restored",0,IF(H1784="",0,1))))</f>
        <v/>
      </c>
      <c r="AM1784" s="124">
        <f>IF(AL1784=0,"",IF(AK1784&gt;20.99,"Aged","Non-Aged"))</f>
        <v/>
      </c>
      <c r="AN1784" s="112">
        <f>IF(Q1784&lt;&gt;"",MONTH(Q1784),"")</f>
        <v/>
      </c>
      <c r="AO1784" s="112">
        <f>IFERROR(VALUE(V1784),0)</f>
        <v/>
      </c>
    </row>
    <row customFormat="1" customHeight="1" ht="29.25" r="1785" s="112" spans="1:41">
      <c r="A1785" s="127" t="n"/>
      <c r="B1785" s="113" t="n"/>
      <c r="C1785" s="127" t="n"/>
      <c r="D1785" s="127" t="n"/>
      <c r="E1785" s="114">
        <f>IF(F1785 &lt;&gt; "",VLOOKUP(F1785,CategoryLookup,2,FALSE), "")</f>
        <v/>
      </c>
      <c r="F1785" s="126" t="n"/>
      <c r="G1785" s="127" t="n"/>
      <c r="H1785" s="127" t="n"/>
      <c r="I1785" s="127" t="n"/>
      <c r="J1785" s="127" t="n"/>
      <c r="K1785" s="127" t="n"/>
      <c r="L1785" s="127" t="n"/>
      <c r="M1785" s="127" t="n"/>
      <c r="N1785" s="120" t="n"/>
      <c r="O1785" s="120" t="n"/>
      <c r="P1785" s="120" t="n"/>
      <c r="Q1785" s="120" t="n"/>
      <c r="R1785" s="121" t="n"/>
      <c r="S1785" s="121" t="n"/>
      <c r="T1785" s="121" t="n"/>
      <c r="U1785" s="121" t="n"/>
      <c r="V1785" s="117">
        <f>IF(P1785="NA","NA",IF(P1785&lt;&gt;"",TEXT(P1785-N1785,"[h].mm"),""))</f>
        <v/>
      </c>
      <c r="W1785" s="118">
        <f>IF(AND(R1785="",S1785=""),"",R1785+S1785)</f>
        <v/>
      </c>
      <c r="X1785" s="116">
        <f>IF(O1785&lt;&gt;"",DATE(YEAR(O1785), MONTH(O1785), DAY(O1785)),"")</f>
        <v/>
      </c>
      <c r="Y1785" s="122" t="n"/>
      <c r="Z1785" s="123" t="n"/>
      <c r="AA1785" s="117">
        <f>IF(F1785="Re-assigned","NA",IF(W1785="","",IF(W1785&gt;=VLOOKUP(D1785,SLAMatrix,3,FALSE),"Yes",IF(W1785&lt;VLOOKUP(D1785,SLAMatrix,2,FALSE),"No","Internal"))))</f>
        <v/>
      </c>
      <c r="AB1785" s="123" t="n"/>
      <c r="AC1785" s="123" t="n"/>
      <c r="AD1785" s="119" t="n"/>
      <c r="AE1785" s="125" t="n"/>
      <c r="AF1785" s="124">
        <f>MONTH(O1785)</f>
        <v/>
      </c>
      <c r="AG1785" s="124">
        <f>VLOOKUP(IFERROR(MID(AE1785,1,(FIND(",",AE1785,1)-1)),AE1785),Facility_Region_Mapping,2,FALSE)</f>
        <v/>
      </c>
      <c r="AH1785" s="124" t="n"/>
      <c r="AI1785" s="124">
        <f>IF(C1785&lt;&gt;"",IF(M1785="ESM User",getInterfaceName($C1785),"NA"),"")</f>
        <v/>
      </c>
      <c r="AJ1785" s="116">
        <f>IF(Q1785&lt;&gt;"",DATE(YEAR(Q1785), MONTH(Q1785), DAY(Q1785)),"")</f>
        <v/>
      </c>
      <c r="AK1785" s="130">
        <f>IF(Q1785&lt;&gt;0,Q1785-N1785,TODAY()-N1785)</f>
        <v/>
      </c>
      <c r="AL1785" s="112">
        <f>IF(F1785="Re-assigned",0,IF(H1785="Closed",0,IF(H1785="Service Restored",0,IF(H1785="",0,1))))</f>
        <v/>
      </c>
      <c r="AM1785" s="124">
        <f>IF(AL1785=0,"",IF(AK1785&gt;20.99,"Aged","Non-Aged"))</f>
        <v/>
      </c>
      <c r="AN1785" s="112">
        <f>IF(Q1785&lt;&gt;"",MONTH(Q1785),"")</f>
        <v/>
      </c>
      <c r="AO1785" s="112">
        <f>IFERROR(VALUE(V1785),0)</f>
        <v/>
      </c>
    </row>
    <row customFormat="1" customHeight="1" ht="29.25" r="1786" s="112" spans="1:41">
      <c r="A1786" s="127" t="n"/>
      <c r="B1786" s="113" t="n"/>
      <c r="C1786" s="127" t="n"/>
      <c r="D1786" s="127" t="n"/>
      <c r="E1786" s="114">
        <f>IF(F1786 &lt;&gt; "",VLOOKUP(F1786,CategoryLookup,2,FALSE), "")</f>
        <v/>
      </c>
      <c r="F1786" s="126" t="n"/>
      <c r="G1786" s="127" t="n"/>
      <c r="H1786" s="127" t="n"/>
      <c r="I1786" s="127" t="n"/>
      <c r="J1786" s="127" t="n"/>
      <c r="K1786" s="127" t="n"/>
      <c r="L1786" s="127" t="n"/>
      <c r="M1786" s="127" t="n"/>
      <c r="N1786" s="120" t="n"/>
      <c r="O1786" s="120" t="n"/>
      <c r="P1786" s="120" t="n"/>
      <c r="Q1786" s="120" t="n"/>
      <c r="R1786" s="121" t="n"/>
      <c r="S1786" s="121" t="n"/>
      <c r="T1786" s="121" t="n"/>
      <c r="U1786" s="121" t="n"/>
      <c r="V1786" s="117">
        <f>IF(P1786="NA","NA",IF(P1786&lt;&gt;"",TEXT(P1786-N1786,"[h].mm"),""))</f>
        <v/>
      </c>
      <c r="W1786" s="118">
        <f>IF(AND(R1786="",S1786=""),"",R1786+S1786)</f>
        <v/>
      </c>
      <c r="X1786" s="116">
        <f>IF(O1786&lt;&gt;"",DATE(YEAR(O1786), MONTH(O1786), DAY(O1786)),"")</f>
        <v/>
      </c>
      <c r="Y1786" s="122" t="n"/>
      <c r="Z1786" s="123" t="n"/>
      <c r="AA1786" s="117">
        <f>IF(F1786="Re-assigned","NA",IF(W1786="","",IF(W1786&gt;=VLOOKUP(D1786,SLAMatrix,3,FALSE),"Yes",IF(W1786&lt;VLOOKUP(D1786,SLAMatrix,2,FALSE),"No","Internal"))))</f>
        <v/>
      </c>
      <c r="AB1786" s="123" t="n"/>
      <c r="AC1786" s="123" t="n"/>
      <c r="AD1786" s="119" t="n"/>
      <c r="AE1786" s="125" t="n"/>
      <c r="AF1786" s="124">
        <f>MONTH(O1786)</f>
        <v/>
      </c>
      <c r="AG1786" s="124">
        <f>VLOOKUP(IFERROR(MID(AE1786,1,(FIND(",",AE1786,1)-1)),AE1786),Facility_Region_Mapping,2,FALSE)</f>
        <v/>
      </c>
      <c r="AH1786" s="124" t="n"/>
      <c r="AI1786" s="124">
        <f>IF(C1786&lt;&gt;"",IF(M1786="ESM User",getInterfaceName($C1786),"NA"),"")</f>
        <v/>
      </c>
      <c r="AJ1786" s="116">
        <f>IF(Q1786&lt;&gt;"",DATE(YEAR(Q1786), MONTH(Q1786), DAY(Q1786)),"")</f>
        <v/>
      </c>
      <c r="AK1786" s="130">
        <f>IF(Q1786&lt;&gt;0,Q1786-N1786,TODAY()-N1786)</f>
        <v/>
      </c>
      <c r="AL1786" s="112">
        <f>IF(F1786="Re-assigned",0,IF(H1786="Closed",0,IF(H1786="Service Restored",0,IF(H1786="",0,1))))</f>
        <v/>
      </c>
      <c r="AM1786" s="124">
        <f>IF(AL1786=0,"",IF(AK1786&gt;20.99,"Aged","Non-Aged"))</f>
        <v/>
      </c>
      <c r="AN1786" s="112">
        <f>IF(Q1786&lt;&gt;"",MONTH(Q1786),"")</f>
        <v/>
      </c>
      <c r="AO1786" s="112">
        <f>IFERROR(VALUE(V1786),0)</f>
        <v/>
      </c>
    </row>
    <row customFormat="1" customHeight="1" ht="29.25" r="1787" s="112" spans="1:41">
      <c r="A1787" s="127" t="n"/>
      <c r="B1787" s="113" t="n"/>
      <c r="C1787" s="127" t="n"/>
      <c r="D1787" s="127" t="n"/>
      <c r="E1787" s="114">
        <f>IF(F1787 &lt;&gt; "",VLOOKUP(F1787,CategoryLookup,2,FALSE), "")</f>
        <v/>
      </c>
      <c r="F1787" s="126" t="n"/>
      <c r="G1787" s="127" t="n"/>
      <c r="H1787" s="127" t="n"/>
      <c r="I1787" s="127" t="n"/>
      <c r="J1787" s="127" t="n"/>
      <c r="K1787" s="127" t="n"/>
      <c r="L1787" s="127" t="n"/>
      <c r="M1787" s="127" t="n"/>
      <c r="N1787" s="120" t="n"/>
      <c r="O1787" s="120" t="n"/>
      <c r="P1787" s="120" t="n"/>
      <c r="Q1787" s="120" t="n"/>
      <c r="R1787" s="121" t="n"/>
      <c r="S1787" s="121" t="n"/>
      <c r="T1787" s="121" t="n"/>
      <c r="U1787" s="121" t="n"/>
      <c r="V1787" s="117">
        <f>IF(P1787="NA","NA",IF(P1787&lt;&gt;"",TEXT(P1787-N1787,"[h].mm"),""))</f>
        <v/>
      </c>
      <c r="W1787" s="118">
        <f>IF(AND(R1787="",S1787=""),"",R1787+S1787)</f>
        <v/>
      </c>
      <c r="X1787" s="116">
        <f>IF(O1787&lt;&gt;"",DATE(YEAR(O1787), MONTH(O1787), DAY(O1787)),"")</f>
        <v/>
      </c>
      <c r="Y1787" s="122" t="n"/>
      <c r="Z1787" s="123" t="n"/>
      <c r="AA1787" s="117">
        <f>IF(F1787="Re-assigned","NA",IF(W1787="","",IF(W1787&gt;=VLOOKUP(D1787,SLAMatrix,3,FALSE),"Yes",IF(W1787&lt;VLOOKUP(D1787,SLAMatrix,2,FALSE),"No","Internal"))))</f>
        <v/>
      </c>
      <c r="AB1787" s="123" t="n"/>
      <c r="AC1787" s="123" t="n"/>
      <c r="AD1787" s="119" t="n"/>
      <c r="AE1787" s="125" t="n"/>
      <c r="AF1787" s="124">
        <f>MONTH(O1787)</f>
        <v/>
      </c>
      <c r="AG1787" s="124">
        <f>VLOOKUP(IFERROR(MID(AE1787,1,(FIND(",",AE1787,1)-1)),AE1787),Facility_Region_Mapping,2,FALSE)</f>
        <v/>
      </c>
      <c r="AH1787" s="124" t="n"/>
      <c r="AI1787" s="124">
        <f>IF(C1787&lt;&gt;"",IF(M1787="ESM User",getInterfaceName($C1787),"NA"),"")</f>
        <v/>
      </c>
      <c r="AJ1787" s="116">
        <f>IF(Q1787&lt;&gt;"",DATE(YEAR(Q1787), MONTH(Q1787), DAY(Q1787)),"")</f>
        <v/>
      </c>
      <c r="AK1787" s="130">
        <f>IF(Q1787&lt;&gt;0,Q1787-N1787,TODAY()-N1787)</f>
        <v/>
      </c>
      <c r="AL1787" s="112">
        <f>IF(F1787="Re-assigned",0,IF(H1787="Closed",0,IF(H1787="Service Restored",0,IF(H1787="",0,1))))</f>
        <v/>
      </c>
      <c r="AM1787" s="124">
        <f>IF(AL1787=0,"",IF(AK1787&gt;20.99,"Aged","Non-Aged"))</f>
        <v/>
      </c>
      <c r="AN1787" s="112">
        <f>IF(Q1787&lt;&gt;"",MONTH(Q1787),"")</f>
        <v/>
      </c>
      <c r="AO1787" s="112">
        <f>IFERROR(VALUE(V1787),0)</f>
        <v/>
      </c>
    </row>
    <row customFormat="1" customHeight="1" ht="29.25" r="1788" s="112" spans="1:41">
      <c r="A1788" s="127" t="n"/>
      <c r="B1788" s="113" t="n"/>
      <c r="C1788" s="127" t="n"/>
      <c r="D1788" s="127" t="n"/>
      <c r="E1788" s="114">
        <f>IF(F1788 &lt;&gt; "",VLOOKUP(F1788,CategoryLookup,2,FALSE), "")</f>
        <v/>
      </c>
      <c r="F1788" s="126" t="n"/>
      <c r="G1788" s="127" t="n"/>
      <c r="H1788" s="127" t="n"/>
      <c r="I1788" s="127" t="n"/>
      <c r="J1788" s="127" t="n"/>
      <c r="K1788" s="127" t="n"/>
      <c r="L1788" s="127" t="n"/>
      <c r="M1788" s="127" t="n"/>
      <c r="N1788" s="120" t="n"/>
      <c r="O1788" s="120" t="n"/>
      <c r="P1788" s="120" t="n"/>
      <c r="Q1788" s="120" t="n"/>
      <c r="R1788" s="121" t="n"/>
      <c r="S1788" s="121" t="n"/>
      <c r="T1788" s="121" t="n"/>
      <c r="U1788" s="121" t="n"/>
      <c r="V1788" s="117">
        <f>IF(P1788="NA","NA",IF(P1788&lt;&gt;"",TEXT(P1788-N1788,"[h].mm"),""))</f>
        <v/>
      </c>
      <c r="W1788" s="118">
        <f>IF(AND(R1788="",S1788=""),"",R1788+S1788)</f>
        <v/>
      </c>
      <c r="X1788" s="116">
        <f>IF(O1788&lt;&gt;"",DATE(YEAR(O1788), MONTH(O1788), DAY(O1788)),"")</f>
        <v/>
      </c>
      <c r="Y1788" s="122" t="n"/>
      <c r="Z1788" s="123" t="n"/>
      <c r="AA1788" s="117">
        <f>IF(F1788="Re-assigned","NA",IF(W1788="","",IF(W1788&gt;=VLOOKUP(D1788,SLAMatrix,3,FALSE),"Yes",IF(W1788&lt;VLOOKUP(D1788,SLAMatrix,2,FALSE),"No","Internal"))))</f>
        <v/>
      </c>
      <c r="AB1788" s="123" t="n"/>
      <c r="AC1788" s="123" t="n"/>
      <c r="AD1788" s="119" t="n"/>
      <c r="AE1788" s="125" t="n"/>
      <c r="AF1788" s="124">
        <f>MONTH(O1788)</f>
        <v/>
      </c>
      <c r="AG1788" s="124">
        <f>VLOOKUP(IFERROR(MID(AE1788,1,(FIND(",",AE1788,1)-1)),AE1788),Facility_Region_Mapping,2,FALSE)</f>
        <v/>
      </c>
      <c r="AH1788" s="124" t="n"/>
      <c r="AI1788" s="124">
        <f>IF(C1788&lt;&gt;"",IF(M1788="ESM User",getInterfaceName($C1788),"NA"),"")</f>
        <v/>
      </c>
      <c r="AJ1788" s="116">
        <f>IF(Q1788&lt;&gt;"",DATE(YEAR(Q1788), MONTH(Q1788), DAY(Q1788)),"")</f>
        <v/>
      </c>
      <c r="AK1788" s="130">
        <f>IF(Q1788&lt;&gt;0,Q1788-N1788,TODAY()-N1788)</f>
        <v/>
      </c>
      <c r="AL1788" s="112">
        <f>IF(F1788="Re-assigned",0,IF(H1788="Closed",0,IF(H1788="Service Restored",0,IF(H1788="",0,1))))</f>
        <v/>
      </c>
      <c r="AM1788" s="124">
        <f>IF(AL1788=0,"",IF(AK1788&gt;20.99,"Aged","Non-Aged"))</f>
        <v/>
      </c>
      <c r="AN1788" s="112">
        <f>IF(Q1788&lt;&gt;"",MONTH(Q1788),"")</f>
        <v/>
      </c>
      <c r="AO1788" s="112">
        <f>IFERROR(VALUE(V1788),0)</f>
        <v/>
      </c>
    </row>
    <row customFormat="1" customHeight="1" ht="29.25" r="1789" s="112" spans="1:41">
      <c r="A1789" s="127" t="n"/>
      <c r="B1789" s="113" t="n"/>
      <c r="C1789" s="127" t="n"/>
      <c r="D1789" s="127" t="n"/>
      <c r="E1789" s="114">
        <f>IF(F1789 &lt;&gt; "",VLOOKUP(F1789,CategoryLookup,2,FALSE), "")</f>
        <v/>
      </c>
      <c r="F1789" s="126" t="n"/>
      <c r="G1789" s="127" t="n"/>
      <c r="H1789" s="127" t="n"/>
      <c r="I1789" s="127" t="n"/>
      <c r="J1789" s="127" t="n"/>
      <c r="K1789" s="127" t="n"/>
      <c r="L1789" s="127" t="n"/>
      <c r="M1789" s="127" t="n"/>
      <c r="N1789" s="120" t="n"/>
      <c r="O1789" s="120" t="n"/>
      <c r="P1789" s="120" t="n"/>
      <c r="Q1789" s="120" t="n"/>
      <c r="R1789" s="121" t="n"/>
      <c r="S1789" s="121" t="n"/>
      <c r="T1789" s="121" t="n"/>
      <c r="U1789" s="121" t="n"/>
      <c r="V1789" s="117">
        <f>IF(P1789="NA","NA",IF(P1789&lt;&gt;"",TEXT(P1789-N1789,"[h].mm"),""))</f>
        <v/>
      </c>
      <c r="W1789" s="118">
        <f>IF(AND(R1789="",S1789=""),"",R1789+S1789)</f>
        <v/>
      </c>
      <c r="X1789" s="116">
        <f>IF(O1789&lt;&gt;"",DATE(YEAR(O1789), MONTH(O1789), DAY(O1789)),"")</f>
        <v/>
      </c>
      <c r="Y1789" s="122" t="n"/>
      <c r="Z1789" s="123" t="n"/>
      <c r="AA1789" s="117">
        <f>IF(F1789="Re-assigned","NA",IF(W1789="","",IF(W1789&gt;=VLOOKUP(D1789,SLAMatrix,3,FALSE),"Yes",IF(W1789&lt;VLOOKUP(D1789,SLAMatrix,2,FALSE),"No","Internal"))))</f>
        <v/>
      </c>
      <c r="AB1789" s="123" t="n"/>
      <c r="AC1789" s="123" t="n"/>
      <c r="AD1789" s="119" t="n"/>
      <c r="AE1789" s="125" t="n"/>
      <c r="AF1789" s="124">
        <f>MONTH(O1789)</f>
        <v/>
      </c>
      <c r="AG1789" s="124">
        <f>VLOOKUP(IFERROR(MID(AE1789,1,(FIND(",",AE1789,1)-1)),AE1789),Facility_Region_Mapping,2,FALSE)</f>
        <v/>
      </c>
      <c r="AH1789" s="124" t="n"/>
      <c r="AI1789" s="124">
        <f>IF(C1789&lt;&gt;"",IF(M1789="ESM User",getInterfaceName($C1789),"NA"),"")</f>
        <v/>
      </c>
      <c r="AJ1789" s="116">
        <f>IF(Q1789&lt;&gt;"",DATE(YEAR(Q1789), MONTH(Q1789), DAY(Q1789)),"")</f>
        <v/>
      </c>
      <c r="AK1789" s="130">
        <f>IF(Q1789&lt;&gt;0,Q1789-N1789,TODAY()-N1789)</f>
        <v/>
      </c>
      <c r="AL1789" s="112">
        <f>IF(F1789="Re-assigned",0,IF(H1789="Closed",0,IF(H1789="Service Restored",0,IF(H1789="",0,1))))</f>
        <v/>
      </c>
      <c r="AM1789" s="124">
        <f>IF(AL1789=0,"",IF(AK1789&gt;20.99,"Aged","Non-Aged"))</f>
        <v/>
      </c>
      <c r="AN1789" s="112">
        <f>IF(Q1789&lt;&gt;"",MONTH(Q1789),"")</f>
        <v/>
      </c>
      <c r="AO1789" s="112">
        <f>IFERROR(VALUE(V1789),0)</f>
        <v/>
      </c>
    </row>
    <row customFormat="1" customHeight="1" ht="29.25" r="1790" s="112" spans="1:41">
      <c r="A1790" s="127" t="n"/>
      <c r="B1790" s="113" t="n"/>
      <c r="C1790" s="127" t="n"/>
      <c r="D1790" s="127" t="n"/>
      <c r="E1790" s="114">
        <f>IF(F1790 &lt;&gt; "",VLOOKUP(F1790,CategoryLookup,2,FALSE), "")</f>
        <v/>
      </c>
      <c r="F1790" s="126" t="n"/>
      <c r="G1790" s="127" t="n"/>
      <c r="H1790" s="127" t="n"/>
      <c r="I1790" s="127" t="n"/>
      <c r="J1790" s="127" t="n"/>
      <c r="K1790" s="127" t="n"/>
      <c r="L1790" s="127" t="n"/>
      <c r="M1790" s="127" t="n"/>
      <c r="N1790" s="120" t="n"/>
      <c r="O1790" s="120" t="n"/>
      <c r="P1790" s="120" t="n"/>
      <c r="Q1790" s="120" t="n"/>
      <c r="R1790" s="121" t="n"/>
      <c r="S1790" s="121" t="n"/>
      <c r="T1790" s="121" t="n"/>
      <c r="U1790" s="121" t="n"/>
      <c r="V1790" s="117">
        <f>IF(P1790="NA","NA",IF(P1790&lt;&gt;"",TEXT(P1790-N1790,"[h].mm"),""))</f>
        <v/>
      </c>
      <c r="W1790" s="118">
        <f>IF(AND(R1790="",S1790=""),"",R1790+S1790)</f>
        <v/>
      </c>
      <c r="X1790" s="116">
        <f>IF(O1790&lt;&gt;"",DATE(YEAR(O1790), MONTH(O1790), DAY(O1790)),"")</f>
        <v/>
      </c>
      <c r="Y1790" s="122" t="n"/>
      <c r="Z1790" s="123" t="n"/>
      <c r="AA1790" s="117">
        <f>IF(F1790="Re-assigned","NA",IF(W1790="","",IF(W1790&gt;=VLOOKUP(D1790,SLAMatrix,3,FALSE),"Yes",IF(W1790&lt;VLOOKUP(D1790,SLAMatrix,2,FALSE),"No","Internal"))))</f>
        <v/>
      </c>
      <c r="AB1790" s="123" t="n"/>
      <c r="AC1790" s="123" t="n"/>
      <c r="AD1790" s="119" t="n"/>
      <c r="AE1790" s="125" t="n"/>
      <c r="AF1790" s="124">
        <f>MONTH(O1790)</f>
        <v/>
      </c>
      <c r="AG1790" s="124">
        <f>VLOOKUP(IFERROR(MID(AE1790,1,(FIND(",",AE1790,1)-1)),AE1790),Facility_Region_Mapping,2,FALSE)</f>
        <v/>
      </c>
      <c r="AH1790" s="124" t="n"/>
      <c r="AI1790" s="124">
        <f>IF(C1790&lt;&gt;"",IF(M1790="ESM User",getInterfaceName($C1790),"NA"),"")</f>
        <v/>
      </c>
      <c r="AJ1790" s="116">
        <f>IF(Q1790&lt;&gt;"",DATE(YEAR(Q1790), MONTH(Q1790), DAY(Q1790)),"")</f>
        <v/>
      </c>
      <c r="AK1790" s="130">
        <f>IF(Q1790&lt;&gt;0,Q1790-N1790,TODAY()-N1790)</f>
        <v/>
      </c>
      <c r="AL1790" s="112">
        <f>IF(F1790="Re-assigned",0,IF(H1790="Closed",0,IF(H1790="Service Restored",0,IF(H1790="",0,1))))</f>
        <v/>
      </c>
      <c r="AM1790" s="124">
        <f>IF(AL1790=0,"",IF(AK1790&gt;20.99,"Aged","Non-Aged"))</f>
        <v/>
      </c>
      <c r="AN1790" s="112">
        <f>IF(Q1790&lt;&gt;"",MONTH(Q1790),"")</f>
        <v/>
      </c>
      <c r="AO1790" s="112">
        <f>IFERROR(VALUE(V1790),0)</f>
        <v/>
      </c>
    </row>
    <row customFormat="1" customHeight="1" ht="29.25" r="1791" s="112" spans="1:41">
      <c r="A1791" s="127" t="n"/>
      <c r="B1791" s="113" t="n"/>
      <c r="C1791" s="127" t="n"/>
      <c r="D1791" s="127" t="n"/>
      <c r="E1791" s="114">
        <f>IF(F1791 &lt;&gt; "",VLOOKUP(F1791,CategoryLookup,2,FALSE), "")</f>
        <v/>
      </c>
      <c r="F1791" s="126" t="n"/>
      <c r="G1791" s="127" t="n"/>
      <c r="H1791" s="127" t="n"/>
      <c r="I1791" s="127" t="n"/>
      <c r="J1791" s="127" t="n"/>
      <c r="K1791" s="127" t="n"/>
      <c r="L1791" s="127" t="n"/>
      <c r="M1791" s="127" t="n"/>
      <c r="N1791" s="120" t="n"/>
      <c r="O1791" s="120" t="n"/>
      <c r="P1791" s="120" t="n"/>
      <c r="Q1791" s="120" t="n"/>
      <c r="R1791" s="121" t="n"/>
      <c r="S1791" s="121" t="n"/>
      <c r="T1791" s="121" t="n"/>
      <c r="U1791" s="121" t="n"/>
      <c r="V1791" s="117">
        <f>IF(P1791="NA","NA",IF(P1791&lt;&gt;"",TEXT(P1791-N1791,"[h].mm"),""))</f>
        <v/>
      </c>
      <c r="W1791" s="118">
        <f>IF(AND(R1791="",S1791=""),"",R1791+S1791)</f>
        <v/>
      </c>
      <c r="X1791" s="116">
        <f>IF(O1791&lt;&gt;"",DATE(YEAR(O1791), MONTH(O1791), DAY(O1791)),"")</f>
        <v/>
      </c>
      <c r="Y1791" s="122" t="n"/>
      <c r="Z1791" s="123" t="n"/>
      <c r="AA1791" s="117">
        <f>IF(F1791="Re-assigned","NA",IF(W1791="","",IF(W1791&gt;=VLOOKUP(D1791,SLAMatrix,3,FALSE),"Yes",IF(W1791&lt;VLOOKUP(D1791,SLAMatrix,2,FALSE),"No","Internal"))))</f>
        <v/>
      </c>
      <c r="AB1791" s="123" t="n"/>
      <c r="AC1791" s="123" t="n"/>
      <c r="AD1791" s="119" t="n"/>
      <c r="AE1791" s="125" t="n"/>
      <c r="AF1791" s="124">
        <f>MONTH(O1791)</f>
        <v/>
      </c>
      <c r="AG1791" s="124">
        <f>VLOOKUP(IFERROR(MID(AE1791,1,(FIND(",",AE1791,1)-1)),AE1791),Facility_Region_Mapping,2,FALSE)</f>
        <v/>
      </c>
      <c r="AH1791" s="124" t="n"/>
      <c r="AI1791" s="124">
        <f>IF(C1791&lt;&gt;"",IF(M1791="ESM User",getInterfaceName($C1791),"NA"),"")</f>
        <v/>
      </c>
      <c r="AJ1791" s="116">
        <f>IF(Q1791&lt;&gt;"",DATE(YEAR(Q1791), MONTH(Q1791), DAY(Q1791)),"")</f>
        <v/>
      </c>
      <c r="AK1791" s="130">
        <f>IF(Q1791&lt;&gt;0,Q1791-N1791,TODAY()-N1791)</f>
        <v/>
      </c>
      <c r="AL1791" s="112">
        <f>IF(F1791="Re-assigned",0,IF(H1791="Closed",0,IF(H1791="Service Restored",0,IF(H1791="",0,1))))</f>
        <v/>
      </c>
      <c r="AM1791" s="124">
        <f>IF(AL1791=0,"",IF(AK1791&gt;20.99,"Aged","Non-Aged"))</f>
        <v/>
      </c>
      <c r="AN1791" s="112">
        <f>IF(Q1791&lt;&gt;"",MONTH(Q1791),"")</f>
        <v/>
      </c>
      <c r="AO1791" s="112">
        <f>IFERROR(VALUE(V1791),0)</f>
        <v/>
      </c>
    </row>
    <row customFormat="1" customHeight="1" ht="29.25" r="1792" s="112" spans="1:41">
      <c r="A1792" s="127" t="n"/>
      <c r="B1792" s="113" t="n"/>
      <c r="C1792" s="127" t="n"/>
      <c r="D1792" s="127" t="n"/>
      <c r="E1792" s="114">
        <f>IF(F1792 &lt;&gt; "",VLOOKUP(F1792,CategoryLookup,2,FALSE), "")</f>
        <v/>
      </c>
      <c r="F1792" s="126" t="n"/>
      <c r="G1792" s="127" t="n"/>
      <c r="H1792" s="127" t="n"/>
      <c r="I1792" s="127" t="n"/>
      <c r="J1792" s="127" t="n"/>
      <c r="K1792" s="127" t="n"/>
      <c r="L1792" s="127" t="n"/>
      <c r="M1792" s="127" t="n"/>
      <c r="N1792" s="120" t="n"/>
      <c r="O1792" s="120" t="n"/>
      <c r="P1792" s="120" t="n"/>
      <c r="Q1792" s="120" t="n"/>
      <c r="R1792" s="121" t="n"/>
      <c r="S1792" s="121" t="n"/>
      <c r="T1792" s="121" t="n"/>
      <c r="U1792" s="121" t="n"/>
      <c r="V1792" s="117">
        <f>IF(P1792="NA","NA",IF(P1792&lt;&gt;"",TEXT(P1792-N1792,"[h].mm"),""))</f>
        <v/>
      </c>
      <c r="W1792" s="118">
        <f>IF(AND(R1792="",S1792=""),"",R1792+S1792)</f>
        <v/>
      </c>
      <c r="X1792" s="116">
        <f>IF(O1792&lt;&gt;"",DATE(YEAR(O1792), MONTH(O1792), DAY(O1792)),"")</f>
        <v/>
      </c>
      <c r="Y1792" s="122" t="n"/>
      <c r="Z1792" s="123" t="n"/>
      <c r="AA1792" s="117">
        <f>IF(F1792="Re-assigned","NA",IF(W1792="","",IF(W1792&gt;=VLOOKUP(D1792,SLAMatrix,3,FALSE),"Yes",IF(W1792&lt;VLOOKUP(D1792,SLAMatrix,2,FALSE),"No","Internal"))))</f>
        <v/>
      </c>
      <c r="AB1792" s="123" t="n"/>
      <c r="AC1792" s="123" t="n"/>
      <c r="AD1792" s="119" t="n"/>
      <c r="AE1792" s="125" t="n"/>
      <c r="AF1792" s="124">
        <f>MONTH(O1792)</f>
        <v/>
      </c>
      <c r="AG1792" s="124">
        <f>VLOOKUP(IFERROR(MID(AE1792,1,(FIND(",",AE1792,1)-1)),AE1792),Facility_Region_Mapping,2,FALSE)</f>
        <v/>
      </c>
      <c r="AH1792" s="124" t="n"/>
      <c r="AI1792" s="124">
        <f>IF(C1792&lt;&gt;"",IF(M1792="ESM User",getInterfaceName($C1792),"NA"),"")</f>
        <v/>
      </c>
      <c r="AJ1792" s="116">
        <f>IF(Q1792&lt;&gt;"",DATE(YEAR(Q1792), MONTH(Q1792), DAY(Q1792)),"")</f>
        <v/>
      </c>
      <c r="AK1792" s="130">
        <f>IF(Q1792&lt;&gt;0,Q1792-N1792,TODAY()-N1792)</f>
        <v/>
      </c>
      <c r="AL1792" s="112">
        <f>IF(F1792="Re-assigned",0,IF(H1792="Closed",0,IF(H1792="Service Restored",0,IF(H1792="",0,1))))</f>
        <v/>
      </c>
      <c r="AM1792" s="124">
        <f>IF(AL1792=0,"",IF(AK1792&gt;20.99,"Aged","Non-Aged"))</f>
        <v/>
      </c>
      <c r="AN1792" s="112">
        <f>IF(Q1792&lt;&gt;"",MONTH(Q1792),"")</f>
        <v/>
      </c>
      <c r="AO1792" s="112">
        <f>IFERROR(VALUE(V1792),0)</f>
        <v/>
      </c>
    </row>
    <row customFormat="1" customHeight="1" ht="29.25" r="1793" s="112" spans="1:41">
      <c r="A1793" s="127" t="n"/>
      <c r="B1793" s="113" t="n"/>
      <c r="C1793" s="127" t="n"/>
      <c r="D1793" s="127" t="n"/>
      <c r="E1793" s="114">
        <f>IF(F1793 &lt;&gt; "",VLOOKUP(F1793,CategoryLookup,2,FALSE), "")</f>
        <v/>
      </c>
      <c r="F1793" s="126" t="n"/>
      <c r="G1793" s="127" t="n"/>
      <c r="H1793" s="127" t="n"/>
      <c r="I1793" s="127" t="n"/>
      <c r="J1793" s="127" t="n"/>
      <c r="K1793" s="127" t="n"/>
      <c r="L1793" s="127" t="n"/>
      <c r="M1793" s="127" t="n"/>
      <c r="N1793" s="120" t="n"/>
      <c r="O1793" s="120" t="n"/>
      <c r="P1793" s="120" t="n"/>
      <c r="Q1793" s="120" t="n"/>
      <c r="R1793" s="121" t="n"/>
      <c r="S1793" s="121" t="n"/>
      <c r="T1793" s="121" t="n"/>
      <c r="U1793" s="121" t="n"/>
      <c r="V1793" s="117">
        <f>IF(P1793="NA","NA",IF(P1793&lt;&gt;"",TEXT(P1793-N1793,"[h].mm"),""))</f>
        <v/>
      </c>
      <c r="W1793" s="118">
        <f>IF(AND(R1793="",S1793=""),"",R1793+S1793)</f>
        <v/>
      </c>
      <c r="X1793" s="116">
        <f>IF(O1793&lt;&gt;"",DATE(YEAR(O1793), MONTH(O1793), DAY(O1793)),"")</f>
        <v/>
      </c>
      <c r="Y1793" s="122" t="n"/>
      <c r="Z1793" s="123" t="n"/>
      <c r="AA1793" s="117">
        <f>IF(F1793="Re-assigned","NA",IF(W1793="","",IF(W1793&gt;=VLOOKUP(D1793,SLAMatrix,3,FALSE),"Yes",IF(W1793&lt;VLOOKUP(D1793,SLAMatrix,2,FALSE),"No","Internal"))))</f>
        <v/>
      </c>
      <c r="AB1793" s="123" t="n"/>
      <c r="AC1793" s="123" t="n"/>
      <c r="AD1793" s="119" t="n"/>
      <c r="AE1793" s="125" t="n"/>
      <c r="AF1793" s="124">
        <f>MONTH(O1793)</f>
        <v/>
      </c>
      <c r="AG1793" s="124">
        <f>VLOOKUP(IFERROR(MID(AE1793,1,(FIND(",",AE1793,1)-1)),AE1793),Facility_Region_Mapping,2,FALSE)</f>
        <v/>
      </c>
      <c r="AH1793" s="124" t="n"/>
      <c r="AI1793" s="124">
        <f>IF(C1793&lt;&gt;"",IF(M1793="ESM User",getInterfaceName($C1793),"NA"),"")</f>
        <v/>
      </c>
      <c r="AJ1793" s="116">
        <f>IF(Q1793&lt;&gt;"",DATE(YEAR(Q1793), MONTH(Q1793), DAY(Q1793)),"")</f>
        <v/>
      </c>
      <c r="AK1793" s="130">
        <f>IF(Q1793&lt;&gt;0,Q1793-N1793,TODAY()-N1793)</f>
        <v/>
      </c>
      <c r="AL1793" s="112">
        <f>IF(F1793="Re-assigned",0,IF(H1793="Closed",0,IF(H1793="Service Restored",0,IF(H1793="",0,1))))</f>
        <v/>
      </c>
      <c r="AM1793" s="124">
        <f>IF(AL1793=0,"",IF(AK1793&gt;20.99,"Aged","Non-Aged"))</f>
        <v/>
      </c>
      <c r="AN1793" s="112">
        <f>IF(Q1793&lt;&gt;"",MONTH(Q1793),"")</f>
        <v/>
      </c>
      <c r="AO1793" s="112">
        <f>IFERROR(VALUE(V1793),0)</f>
        <v/>
      </c>
    </row>
    <row customFormat="1" customHeight="1" ht="29.25" r="1794" s="112" spans="1:41">
      <c r="A1794" s="127" t="n"/>
      <c r="B1794" s="113" t="n"/>
      <c r="C1794" s="127" t="n"/>
      <c r="D1794" s="127" t="n"/>
      <c r="E1794" s="114">
        <f>IF(F1794 &lt;&gt; "",VLOOKUP(F1794,CategoryLookup,2,FALSE), "")</f>
        <v/>
      </c>
      <c r="F1794" s="126" t="n"/>
      <c r="G1794" s="127" t="n"/>
      <c r="H1794" s="127" t="n"/>
      <c r="I1794" s="127" t="n"/>
      <c r="J1794" s="127" t="n"/>
      <c r="K1794" s="127" t="n"/>
      <c r="L1794" s="127" t="n"/>
      <c r="M1794" s="127" t="n"/>
      <c r="N1794" s="120" t="n"/>
      <c r="O1794" s="120" t="n"/>
      <c r="P1794" s="120" t="n"/>
      <c r="Q1794" s="120" t="n"/>
      <c r="R1794" s="121" t="n"/>
      <c r="S1794" s="121" t="n"/>
      <c r="T1794" s="121" t="n"/>
      <c r="U1794" s="121" t="n"/>
      <c r="V1794" s="117">
        <f>IF(P1794="NA","NA",IF(P1794&lt;&gt;"",TEXT(P1794-N1794,"[h].mm"),""))</f>
        <v/>
      </c>
      <c r="W1794" s="118">
        <f>IF(AND(R1794="",S1794=""),"",R1794+S1794)</f>
        <v/>
      </c>
      <c r="X1794" s="116">
        <f>IF(O1794&lt;&gt;"",DATE(YEAR(O1794), MONTH(O1794), DAY(O1794)),"")</f>
        <v/>
      </c>
      <c r="Y1794" s="122" t="n"/>
      <c r="Z1794" s="123" t="n"/>
      <c r="AA1794" s="117">
        <f>IF(F1794="Re-assigned","NA",IF(W1794="","",IF(W1794&gt;=VLOOKUP(D1794,SLAMatrix,3,FALSE),"Yes",IF(W1794&lt;VLOOKUP(D1794,SLAMatrix,2,FALSE),"No","Internal"))))</f>
        <v/>
      </c>
      <c r="AB1794" s="123" t="n"/>
      <c r="AC1794" s="123" t="n"/>
      <c r="AD1794" s="119" t="n"/>
      <c r="AE1794" s="125" t="n"/>
      <c r="AF1794" s="124">
        <f>MONTH(O1794)</f>
        <v/>
      </c>
      <c r="AG1794" s="124">
        <f>VLOOKUP(IFERROR(MID(AE1794,1,(FIND(",",AE1794,1)-1)),AE1794),Facility_Region_Mapping,2,FALSE)</f>
        <v/>
      </c>
      <c r="AH1794" s="124" t="n"/>
      <c r="AI1794" s="124">
        <f>IF(C1794&lt;&gt;"",IF(M1794="ESM User",getInterfaceName($C1794),"NA"),"")</f>
        <v/>
      </c>
      <c r="AJ1794" s="116">
        <f>IF(Q1794&lt;&gt;"",DATE(YEAR(Q1794), MONTH(Q1794), DAY(Q1794)),"")</f>
        <v/>
      </c>
      <c r="AK1794" s="130">
        <f>IF(Q1794&lt;&gt;0,Q1794-N1794,TODAY()-N1794)</f>
        <v/>
      </c>
      <c r="AL1794" s="112">
        <f>IF(F1794="Re-assigned",0,IF(H1794="Closed",0,IF(H1794="Service Restored",0,IF(H1794="",0,1))))</f>
        <v/>
      </c>
      <c r="AM1794" s="124">
        <f>IF(AL1794=0,"",IF(AK1794&gt;20.99,"Aged","Non-Aged"))</f>
        <v/>
      </c>
      <c r="AN1794" s="112">
        <f>IF(Q1794&lt;&gt;"",MONTH(Q1794),"")</f>
        <v/>
      </c>
      <c r="AO1794" s="112">
        <f>IFERROR(VALUE(V1794),0)</f>
        <v/>
      </c>
    </row>
    <row customFormat="1" customHeight="1" ht="29.25" r="1795" s="112" spans="1:41">
      <c r="A1795" s="127" t="n"/>
      <c r="B1795" s="113" t="n"/>
      <c r="C1795" s="127" t="n"/>
      <c r="D1795" s="127" t="n"/>
      <c r="E1795" s="114">
        <f>IF(F1795 &lt;&gt; "",VLOOKUP(F1795,CategoryLookup,2,FALSE), "")</f>
        <v/>
      </c>
      <c r="F1795" s="126" t="n"/>
      <c r="G1795" s="127" t="n"/>
      <c r="H1795" s="127" t="n"/>
      <c r="I1795" s="127" t="n"/>
      <c r="J1795" s="127" t="n"/>
      <c r="K1795" s="127" t="n"/>
      <c r="L1795" s="127" t="n"/>
      <c r="M1795" s="127" t="n"/>
      <c r="N1795" s="120" t="n"/>
      <c r="O1795" s="120" t="n"/>
      <c r="P1795" s="120" t="n"/>
      <c r="Q1795" s="120" t="n"/>
      <c r="R1795" s="121" t="n"/>
      <c r="S1795" s="121" t="n"/>
      <c r="T1795" s="121" t="n"/>
      <c r="U1795" s="121" t="n"/>
      <c r="V1795" s="117">
        <f>IF(P1795="NA","NA",IF(P1795&lt;&gt;"",TEXT(P1795-N1795,"[h].mm"),""))</f>
        <v/>
      </c>
      <c r="W1795" s="118">
        <f>IF(AND(R1795="",S1795=""),"",R1795+S1795)</f>
        <v/>
      </c>
      <c r="X1795" s="116">
        <f>IF(O1795&lt;&gt;"",DATE(YEAR(O1795), MONTH(O1795), DAY(O1795)),"")</f>
        <v/>
      </c>
      <c r="Y1795" s="122" t="n"/>
      <c r="Z1795" s="123" t="n"/>
      <c r="AA1795" s="117">
        <f>IF(F1795="Re-assigned","NA",IF(W1795="","",IF(W1795&gt;=VLOOKUP(D1795,SLAMatrix,3,FALSE),"Yes",IF(W1795&lt;VLOOKUP(D1795,SLAMatrix,2,FALSE),"No","Internal"))))</f>
        <v/>
      </c>
      <c r="AB1795" s="123" t="n"/>
      <c r="AC1795" s="123" t="n"/>
      <c r="AD1795" s="119" t="n"/>
      <c r="AE1795" s="125" t="n"/>
      <c r="AF1795" s="124">
        <f>MONTH(O1795)</f>
        <v/>
      </c>
      <c r="AG1795" s="124">
        <f>VLOOKUP(IFERROR(MID(AE1795,1,(FIND(",",AE1795,1)-1)),AE1795),Facility_Region_Mapping,2,FALSE)</f>
        <v/>
      </c>
      <c r="AH1795" s="124" t="n"/>
      <c r="AI1795" s="124">
        <f>IF(C1795&lt;&gt;"",IF(M1795="ESM User",getInterfaceName($C1795),"NA"),"")</f>
        <v/>
      </c>
      <c r="AJ1795" s="116">
        <f>IF(Q1795&lt;&gt;"",DATE(YEAR(Q1795), MONTH(Q1795), DAY(Q1795)),"")</f>
        <v/>
      </c>
      <c r="AK1795" s="130">
        <f>IF(Q1795&lt;&gt;0,Q1795-N1795,TODAY()-N1795)</f>
        <v/>
      </c>
      <c r="AL1795" s="112">
        <f>IF(F1795="Re-assigned",0,IF(H1795="Closed",0,IF(H1795="Service Restored",0,IF(H1795="",0,1))))</f>
        <v/>
      </c>
      <c r="AM1795" s="124">
        <f>IF(AL1795=0,"",IF(AK1795&gt;20.99,"Aged","Non-Aged"))</f>
        <v/>
      </c>
      <c r="AN1795" s="112">
        <f>IF(Q1795&lt;&gt;"",MONTH(Q1795),"")</f>
        <v/>
      </c>
      <c r="AO1795" s="112">
        <f>IFERROR(VALUE(V1795),0)</f>
        <v/>
      </c>
    </row>
    <row customFormat="1" customHeight="1" ht="29.25" r="1796" s="112" spans="1:41">
      <c r="A1796" s="127" t="n"/>
      <c r="B1796" s="113" t="n"/>
      <c r="C1796" s="127" t="n"/>
      <c r="D1796" s="127" t="n"/>
      <c r="E1796" s="114">
        <f>IF(F1796 &lt;&gt; "",VLOOKUP(F1796,CategoryLookup,2,FALSE), "")</f>
        <v/>
      </c>
      <c r="F1796" s="126" t="n"/>
      <c r="G1796" s="127" t="n"/>
      <c r="H1796" s="127" t="n"/>
      <c r="I1796" s="127" t="n"/>
      <c r="J1796" s="127" t="n"/>
      <c r="K1796" s="127" t="n"/>
      <c r="L1796" s="127" t="n"/>
      <c r="M1796" s="127" t="n"/>
      <c r="N1796" s="120" t="n"/>
      <c r="O1796" s="120" t="n"/>
      <c r="P1796" s="120" t="n"/>
      <c r="Q1796" s="120" t="n"/>
      <c r="R1796" s="121" t="n"/>
      <c r="S1796" s="121" t="n"/>
      <c r="T1796" s="121" t="n"/>
      <c r="U1796" s="121" t="n"/>
      <c r="V1796" s="117">
        <f>IF(P1796="NA","NA",IF(P1796&lt;&gt;"",TEXT(P1796-N1796,"[h].mm"),""))</f>
        <v/>
      </c>
      <c r="W1796" s="118">
        <f>IF(AND(R1796="",S1796=""),"",R1796+S1796)</f>
        <v/>
      </c>
      <c r="X1796" s="116">
        <f>IF(O1796&lt;&gt;"",DATE(YEAR(O1796), MONTH(O1796), DAY(O1796)),"")</f>
        <v/>
      </c>
      <c r="Y1796" s="122" t="n"/>
      <c r="Z1796" s="123" t="n"/>
      <c r="AA1796" s="117">
        <f>IF(F1796="Re-assigned","NA",IF(W1796="","",IF(W1796&gt;=VLOOKUP(D1796,SLAMatrix,3,FALSE),"Yes",IF(W1796&lt;VLOOKUP(D1796,SLAMatrix,2,FALSE),"No","Internal"))))</f>
        <v/>
      </c>
      <c r="AB1796" s="123" t="n"/>
      <c r="AC1796" s="123" t="n"/>
      <c r="AD1796" s="119" t="n"/>
      <c r="AE1796" s="125" t="n"/>
      <c r="AF1796" s="124">
        <f>MONTH(O1796)</f>
        <v/>
      </c>
      <c r="AG1796" s="124">
        <f>VLOOKUP(IFERROR(MID(AE1796,1,(FIND(",",AE1796,1)-1)),AE1796),Facility_Region_Mapping,2,FALSE)</f>
        <v/>
      </c>
      <c r="AH1796" s="124" t="n"/>
      <c r="AI1796" s="124">
        <f>IF(C1796&lt;&gt;"",IF(M1796="ESM User",getInterfaceName($C1796),"NA"),"")</f>
        <v/>
      </c>
      <c r="AJ1796" s="116">
        <f>IF(Q1796&lt;&gt;"",DATE(YEAR(Q1796), MONTH(Q1796), DAY(Q1796)),"")</f>
        <v/>
      </c>
      <c r="AK1796" s="130">
        <f>IF(Q1796&lt;&gt;0,Q1796-N1796,TODAY()-N1796)</f>
        <v/>
      </c>
      <c r="AL1796" s="112">
        <f>IF(F1796="Re-assigned",0,IF(H1796="Closed",0,IF(H1796="Service Restored",0,IF(H1796="",0,1))))</f>
        <v/>
      </c>
      <c r="AM1796" s="124">
        <f>IF(AL1796=0,"",IF(AK1796&gt;20.99,"Aged","Non-Aged"))</f>
        <v/>
      </c>
      <c r="AN1796" s="112">
        <f>IF(Q1796&lt;&gt;"",MONTH(Q1796),"")</f>
        <v/>
      </c>
      <c r="AO1796" s="112">
        <f>IFERROR(VALUE(V1796),0)</f>
        <v/>
      </c>
    </row>
    <row customFormat="1" customHeight="1" ht="29.25" r="1797" s="112" spans="1:41">
      <c r="A1797" s="127" t="n"/>
      <c r="B1797" s="113" t="n"/>
      <c r="C1797" s="127" t="n"/>
      <c r="D1797" s="127" t="n"/>
      <c r="E1797" s="114">
        <f>IF(F1797 &lt;&gt; "",VLOOKUP(F1797,CategoryLookup,2,FALSE), "")</f>
        <v/>
      </c>
      <c r="F1797" s="126" t="n"/>
      <c r="G1797" s="127" t="n"/>
      <c r="H1797" s="127" t="n"/>
      <c r="I1797" s="127" t="n"/>
      <c r="J1797" s="127" t="n"/>
      <c r="K1797" s="127" t="n"/>
      <c r="L1797" s="127" t="n"/>
      <c r="M1797" s="127" t="n"/>
      <c r="N1797" s="120" t="n"/>
      <c r="O1797" s="120" t="n"/>
      <c r="P1797" s="120" t="n"/>
      <c r="Q1797" s="120" t="n"/>
      <c r="R1797" s="121" t="n"/>
      <c r="S1797" s="121" t="n"/>
      <c r="T1797" s="121" t="n"/>
      <c r="U1797" s="121" t="n"/>
      <c r="V1797" s="117">
        <f>IF(P1797="NA","NA",IF(P1797&lt;&gt;"",TEXT(P1797-N1797,"[h].mm"),""))</f>
        <v/>
      </c>
      <c r="W1797" s="118">
        <f>IF(AND(R1797="",S1797=""),"",R1797+S1797)</f>
        <v/>
      </c>
      <c r="X1797" s="116">
        <f>IF(O1797&lt;&gt;"",DATE(YEAR(O1797), MONTH(O1797), DAY(O1797)),"")</f>
        <v/>
      </c>
      <c r="Y1797" s="122" t="n"/>
      <c r="Z1797" s="123" t="n"/>
      <c r="AA1797" s="117">
        <f>IF(F1797="Re-assigned","NA",IF(W1797="","",IF(W1797&gt;=VLOOKUP(D1797,SLAMatrix,3,FALSE),"Yes",IF(W1797&lt;VLOOKUP(D1797,SLAMatrix,2,FALSE),"No","Internal"))))</f>
        <v/>
      </c>
      <c r="AB1797" s="123" t="n"/>
      <c r="AC1797" s="123" t="n"/>
      <c r="AD1797" s="119" t="n"/>
      <c r="AE1797" s="125" t="n"/>
      <c r="AF1797" s="124">
        <f>MONTH(O1797)</f>
        <v/>
      </c>
      <c r="AG1797" s="124">
        <f>VLOOKUP(IFERROR(MID(AE1797,1,(FIND(",",AE1797,1)-1)),AE1797),Facility_Region_Mapping,2,FALSE)</f>
        <v/>
      </c>
      <c r="AH1797" s="124" t="n"/>
      <c r="AI1797" s="124">
        <f>IF(C1797&lt;&gt;"",IF(M1797="ESM User",getInterfaceName($C1797),"NA"),"")</f>
        <v/>
      </c>
      <c r="AJ1797" s="116">
        <f>IF(Q1797&lt;&gt;"",DATE(YEAR(Q1797), MONTH(Q1797), DAY(Q1797)),"")</f>
        <v/>
      </c>
      <c r="AK1797" s="130">
        <f>IF(Q1797&lt;&gt;0,Q1797-N1797,TODAY()-N1797)</f>
        <v/>
      </c>
      <c r="AL1797" s="112">
        <f>IF(F1797="Re-assigned",0,IF(H1797="Closed",0,IF(H1797="Service Restored",0,IF(H1797="",0,1))))</f>
        <v/>
      </c>
      <c r="AM1797" s="124">
        <f>IF(AL1797=0,"",IF(AK1797&gt;20.99,"Aged","Non-Aged"))</f>
        <v/>
      </c>
      <c r="AN1797" s="112">
        <f>IF(Q1797&lt;&gt;"",MONTH(Q1797),"")</f>
        <v/>
      </c>
      <c r="AO1797" s="112">
        <f>IFERROR(VALUE(V1797),0)</f>
        <v/>
      </c>
    </row>
    <row customFormat="1" customHeight="1" ht="29.25" r="1798" s="112" spans="1:41">
      <c r="A1798" s="127" t="n"/>
      <c r="B1798" s="113" t="n"/>
      <c r="C1798" s="127" t="n"/>
      <c r="D1798" s="127" t="n"/>
      <c r="E1798" s="114">
        <f>IF(F1798 &lt;&gt; "",VLOOKUP(F1798,CategoryLookup,2,FALSE), "")</f>
        <v/>
      </c>
      <c r="F1798" s="126" t="n"/>
      <c r="G1798" s="127" t="n"/>
      <c r="H1798" s="127" t="n"/>
      <c r="I1798" s="127" t="n"/>
      <c r="J1798" s="127" t="n"/>
      <c r="K1798" s="127" t="n"/>
      <c r="L1798" s="127" t="n"/>
      <c r="M1798" s="127" t="n"/>
      <c r="N1798" s="120" t="n"/>
      <c r="O1798" s="120" t="n"/>
      <c r="P1798" s="120" t="n"/>
      <c r="Q1798" s="120" t="n"/>
      <c r="R1798" s="121" t="n"/>
      <c r="S1798" s="121" t="n"/>
      <c r="T1798" s="121" t="n"/>
      <c r="U1798" s="121" t="n"/>
      <c r="V1798" s="117">
        <f>IF(P1798="NA","NA",IF(P1798&lt;&gt;"",TEXT(P1798-N1798,"[h].mm"),""))</f>
        <v/>
      </c>
      <c r="W1798" s="118">
        <f>IF(AND(R1798="",S1798=""),"",R1798+S1798)</f>
        <v/>
      </c>
      <c r="X1798" s="116">
        <f>IF(O1798&lt;&gt;"",DATE(YEAR(O1798), MONTH(O1798), DAY(O1798)),"")</f>
        <v/>
      </c>
      <c r="Y1798" s="122" t="n"/>
      <c r="Z1798" s="123" t="n"/>
      <c r="AA1798" s="117">
        <f>IF(F1798="Re-assigned","NA",IF(W1798="","",IF(W1798&gt;=VLOOKUP(D1798,SLAMatrix,3,FALSE),"Yes",IF(W1798&lt;VLOOKUP(D1798,SLAMatrix,2,FALSE),"No","Internal"))))</f>
        <v/>
      </c>
      <c r="AB1798" s="123" t="n"/>
      <c r="AC1798" s="123" t="n"/>
      <c r="AD1798" s="119" t="n"/>
      <c r="AE1798" s="125" t="n"/>
      <c r="AF1798" s="124">
        <f>MONTH(O1798)</f>
        <v/>
      </c>
      <c r="AG1798" s="124">
        <f>VLOOKUP(IFERROR(MID(AE1798,1,(FIND(",",AE1798,1)-1)),AE1798),Facility_Region_Mapping,2,FALSE)</f>
        <v/>
      </c>
      <c r="AH1798" s="124" t="n"/>
      <c r="AI1798" s="124">
        <f>IF(C1798&lt;&gt;"",IF(M1798="ESM User",getInterfaceName($C1798),"NA"),"")</f>
        <v/>
      </c>
      <c r="AJ1798" s="116">
        <f>IF(Q1798&lt;&gt;"",DATE(YEAR(Q1798), MONTH(Q1798), DAY(Q1798)),"")</f>
        <v/>
      </c>
      <c r="AK1798" s="130">
        <f>IF(Q1798&lt;&gt;0,Q1798-N1798,TODAY()-N1798)</f>
        <v/>
      </c>
      <c r="AL1798" s="112">
        <f>IF(F1798="Re-assigned",0,IF(H1798="Closed",0,IF(H1798="Service Restored",0,IF(H1798="",0,1))))</f>
        <v/>
      </c>
      <c r="AM1798" s="124">
        <f>IF(AL1798=0,"",IF(AK1798&gt;20.99,"Aged","Non-Aged"))</f>
        <v/>
      </c>
      <c r="AN1798" s="112">
        <f>IF(Q1798&lt;&gt;"",MONTH(Q1798),"")</f>
        <v/>
      </c>
      <c r="AO1798" s="112">
        <f>IFERROR(VALUE(V1798),0)</f>
        <v/>
      </c>
    </row>
    <row customFormat="1" customHeight="1" ht="29.25" r="1799" s="112" spans="1:41">
      <c r="A1799" s="127" t="n"/>
      <c r="B1799" s="113" t="n"/>
      <c r="C1799" s="127" t="n"/>
      <c r="D1799" s="127" t="n"/>
      <c r="E1799" s="114">
        <f>IF(F1799 &lt;&gt; "",VLOOKUP(F1799,CategoryLookup,2,FALSE), "")</f>
        <v/>
      </c>
      <c r="F1799" s="126" t="n"/>
      <c r="G1799" s="127" t="n"/>
      <c r="H1799" s="127" t="n"/>
      <c r="I1799" s="127" t="n"/>
      <c r="J1799" s="127" t="n"/>
      <c r="K1799" s="127" t="n"/>
      <c r="L1799" s="127" t="n"/>
      <c r="M1799" s="127" t="n"/>
      <c r="N1799" s="120" t="n"/>
      <c r="O1799" s="120" t="n"/>
      <c r="P1799" s="120" t="n"/>
      <c r="Q1799" s="120" t="n"/>
      <c r="R1799" s="121" t="n"/>
      <c r="S1799" s="121" t="n"/>
      <c r="T1799" s="121" t="n"/>
      <c r="U1799" s="121" t="n"/>
      <c r="V1799" s="117">
        <f>IF(P1799="NA","NA",IF(P1799&lt;&gt;"",TEXT(P1799-N1799,"[h].mm"),""))</f>
        <v/>
      </c>
      <c r="W1799" s="118">
        <f>IF(AND(R1799="",S1799=""),"",R1799+S1799)</f>
        <v/>
      </c>
      <c r="X1799" s="116">
        <f>IF(O1799&lt;&gt;"",DATE(YEAR(O1799), MONTH(O1799), DAY(O1799)),"")</f>
        <v/>
      </c>
      <c r="Y1799" s="122" t="n"/>
      <c r="Z1799" s="123" t="n"/>
      <c r="AA1799" s="117">
        <f>IF(F1799="Re-assigned","NA",IF(W1799="","",IF(W1799&gt;=VLOOKUP(D1799,SLAMatrix,3,FALSE),"Yes",IF(W1799&lt;VLOOKUP(D1799,SLAMatrix,2,FALSE),"No","Internal"))))</f>
        <v/>
      </c>
      <c r="AB1799" s="123" t="n"/>
      <c r="AC1799" s="123" t="n"/>
      <c r="AD1799" s="119" t="n"/>
      <c r="AE1799" s="125" t="n"/>
      <c r="AF1799" s="124">
        <f>MONTH(O1799)</f>
        <v/>
      </c>
      <c r="AG1799" s="124">
        <f>VLOOKUP(IFERROR(MID(AE1799,1,(FIND(",",AE1799,1)-1)),AE1799),Facility_Region_Mapping,2,FALSE)</f>
        <v/>
      </c>
      <c r="AH1799" s="124" t="n"/>
      <c r="AI1799" s="124">
        <f>IF(C1799&lt;&gt;"",IF(M1799="ESM User",getInterfaceName($C1799),"NA"),"")</f>
        <v/>
      </c>
      <c r="AJ1799" s="116">
        <f>IF(Q1799&lt;&gt;"",DATE(YEAR(Q1799), MONTH(Q1799), DAY(Q1799)),"")</f>
        <v/>
      </c>
      <c r="AK1799" s="130">
        <f>IF(Q1799&lt;&gt;0,Q1799-N1799,TODAY()-N1799)</f>
        <v/>
      </c>
      <c r="AL1799" s="112">
        <f>IF(F1799="Re-assigned",0,IF(H1799="Closed",0,IF(H1799="Service Restored",0,IF(H1799="",0,1))))</f>
        <v/>
      </c>
      <c r="AM1799" s="124">
        <f>IF(AL1799=0,"",IF(AK1799&gt;20.99,"Aged","Non-Aged"))</f>
        <v/>
      </c>
      <c r="AN1799" s="112">
        <f>IF(Q1799&lt;&gt;"",MONTH(Q1799),"")</f>
        <v/>
      </c>
      <c r="AO1799" s="112">
        <f>IFERROR(VALUE(V1799),0)</f>
        <v/>
      </c>
    </row>
    <row customFormat="1" customHeight="1" ht="29.25" r="1800" s="112" spans="1:41">
      <c r="A1800" s="127" t="n"/>
      <c r="B1800" s="113" t="n"/>
      <c r="C1800" s="127" t="n"/>
      <c r="D1800" s="127" t="n"/>
      <c r="E1800" s="114">
        <f>IF(F1800 &lt;&gt; "",VLOOKUP(F1800,CategoryLookup,2,FALSE), "")</f>
        <v/>
      </c>
      <c r="F1800" s="126" t="n"/>
      <c r="G1800" s="127" t="n"/>
      <c r="H1800" s="127" t="n"/>
      <c r="I1800" s="127" t="n"/>
      <c r="J1800" s="127" t="n"/>
      <c r="K1800" s="127" t="n"/>
      <c r="L1800" s="127" t="n"/>
      <c r="M1800" s="127" t="n"/>
      <c r="N1800" s="120" t="n"/>
      <c r="O1800" s="120" t="n"/>
      <c r="P1800" s="120" t="n"/>
      <c r="Q1800" s="120" t="n"/>
      <c r="R1800" s="121" t="n"/>
      <c r="S1800" s="121" t="n"/>
      <c r="T1800" s="121" t="n"/>
      <c r="U1800" s="121" t="n"/>
      <c r="V1800" s="117">
        <f>IF(P1800="NA","NA",IF(P1800&lt;&gt;"",TEXT(P1800-N1800,"[h].mm"),""))</f>
        <v/>
      </c>
      <c r="W1800" s="118">
        <f>IF(AND(R1800="",S1800=""),"",R1800+S1800)</f>
        <v/>
      </c>
      <c r="X1800" s="116">
        <f>IF(O1800&lt;&gt;"",DATE(YEAR(O1800), MONTH(O1800), DAY(O1800)),"")</f>
        <v/>
      </c>
      <c r="Y1800" s="122" t="n"/>
      <c r="Z1800" s="123" t="n"/>
      <c r="AA1800" s="117">
        <f>IF(F1800="Re-assigned","NA",IF(W1800="","",IF(W1800&gt;=VLOOKUP(D1800,SLAMatrix,3,FALSE),"Yes",IF(W1800&lt;VLOOKUP(D1800,SLAMatrix,2,FALSE),"No","Internal"))))</f>
        <v/>
      </c>
      <c r="AB1800" s="123" t="n"/>
      <c r="AC1800" s="123" t="n"/>
      <c r="AD1800" s="119" t="n"/>
      <c r="AE1800" s="125" t="n"/>
      <c r="AF1800" s="124">
        <f>MONTH(O1800)</f>
        <v/>
      </c>
      <c r="AG1800" s="124">
        <f>VLOOKUP(IFERROR(MID(AE1800,1,(FIND(",",AE1800,1)-1)),AE1800),Facility_Region_Mapping,2,FALSE)</f>
        <v/>
      </c>
      <c r="AH1800" s="124" t="n"/>
      <c r="AI1800" s="124">
        <f>IF(C1800&lt;&gt;"",IF(M1800="ESM User",getInterfaceName($C1800),"NA"),"")</f>
        <v/>
      </c>
      <c r="AJ1800" s="116">
        <f>IF(Q1800&lt;&gt;"",DATE(YEAR(Q1800), MONTH(Q1800), DAY(Q1800)),"")</f>
        <v/>
      </c>
      <c r="AK1800" s="130">
        <f>IF(Q1800&lt;&gt;0,Q1800-N1800,TODAY()-N1800)</f>
        <v/>
      </c>
      <c r="AL1800" s="112">
        <f>IF(F1800="Re-assigned",0,IF(H1800="Closed",0,IF(H1800="Service Restored",0,IF(H1800="",0,1))))</f>
        <v/>
      </c>
      <c r="AM1800" s="124">
        <f>IF(AL1800=0,"",IF(AK1800&gt;20.99,"Aged","Non-Aged"))</f>
        <v/>
      </c>
      <c r="AN1800" s="112">
        <f>IF(Q1800&lt;&gt;"",MONTH(Q1800),"")</f>
        <v/>
      </c>
      <c r="AO1800" s="112">
        <f>IFERROR(VALUE(V1800),0)</f>
        <v/>
      </c>
    </row>
    <row customFormat="1" customHeight="1" ht="29.25" r="1801" s="112" spans="1:41">
      <c r="A1801" s="127" t="n"/>
      <c r="B1801" s="113" t="n"/>
      <c r="C1801" s="127" t="n"/>
      <c r="D1801" s="127" t="n"/>
      <c r="E1801" s="114">
        <f>IF(F1801 &lt;&gt; "",VLOOKUP(F1801,CategoryLookup,2,FALSE), "")</f>
        <v/>
      </c>
      <c r="F1801" s="126" t="n"/>
      <c r="G1801" s="127" t="n"/>
      <c r="H1801" s="127" t="n"/>
      <c r="I1801" s="127" t="n"/>
      <c r="J1801" s="127" t="n"/>
      <c r="K1801" s="127" t="n"/>
      <c r="L1801" s="127" t="n"/>
      <c r="M1801" s="127" t="n"/>
      <c r="N1801" s="120" t="n"/>
      <c r="O1801" s="120" t="n"/>
      <c r="P1801" s="120" t="n"/>
      <c r="Q1801" s="120" t="n"/>
      <c r="R1801" s="121" t="n"/>
      <c r="S1801" s="121" t="n"/>
      <c r="T1801" s="121" t="n"/>
      <c r="U1801" s="121" t="n"/>
      <c r="V1801" s="117">
        <f>IF(P1801="NA","NA",IF(P1801&lt;&gt;"",TEXT(P1801-N1801,"[h].mm"),""))</f>
        <v/>
      </c>
      <c r="W1801" s="118">
        <f>IF(AND(R1801="",S1801=""),"",R1801+S1801)</f>
        <v/>
      </c>
      <c r="X1801" s="116">
        <f>IF(O1801&lt;&gt;"",DATE(YEAR(O1801), MONTH(O1801), DAY(O1801)),"")</f>
        <v/>
      </c>
      <c r="Y1801" s="122" t="n"/>
      <c r="Z1801" s="123" t="n"/>
      <c r="AA1801" s="117">
        <f>IF(F1801="Re-assigned","NA",IF(W1801="","",IF(W1801&gt;=VLOOKUP(D1801,SLAMatrix,3,FALSE),"Yes",IF(W1801&lt;VLOOKUP(D1801,SLAMatrix,2,FALSE),"No","Internal"))))</f>
        <v/>
      </c>
      <c r="AB1801" s="123" t="n"/>
      <c r="AC1801" s="123" t="n"/>
      <c r="AD1801" s="119" t="n"/>
      <c r="AE1801" s="125" t="n"/>
      <c r="AF1801" s="124">
        <f>MONTH(O1801)</f>
        <v/>
      </c>
      <c r="AG1801" s="124">
        <f>VLOOKUP(IFERROR(MID(AE1801,1,(FIND(",",AE1801,1)-1)),AE1801),Facility_Region_Mapping,2,FALSE)</f>
        <v/>
      </c>
      <c r="AH1801" s="124" t="n"/>
      <c r="AI1801" s="124">
        <f>IF(C1801&lt;&gt;"",IF(M1801="ESM User",getInterfaceName($C1801),"NA"),"")</f>
        <v/>
      </c>
      <c r="AJ1801" s="116">
        <f>IF(Q1801&lt;&gt;"",DATE(YEAR(Q1801), MONTH(Q1801), DAY(Q1801)),"")</f>
        <v/>
      </c>
      <c r="AK1801" s="130">
        <f>IF(Q1801&lt;&gt;0,Q1801-N1801,TODAY()-N1801)</f>
        <v/>
      </c>
      <c r="AL1801" s="112">
        <f>IF(F1801="Re-assigned",0,IF(H1801="Closed",0,IF(H1801="Service Restored",0,IF(H1801="",0,1))))</f>
        <v/>
      </c>
      <c r="AM1801" s="124">
        <f>IF(AL1801=0,"",IF(AK1801&gt;20.99,"Aged","Non-Aged"))</f>
        <v/>
      </c>
      <c r="AN1801" s="112">
        <f>IF(Q1801&lt;&gt;"",MONTH(Q1801),"")</f>
        <v/>
      </c>
      <c r="AO1801" s="112">
        <f>IFERROR(VALUE(V1801),0)</f>
        <v/>
      </c>
    </row>
    <row customFormat="1" customHeight="1" ht="29.25" r="1802" s="112" spans="1:41">
      <c r="A1802" s="127" t="n"/>
      <c r="B1802" s="113" t="n"/>
      <c r="C1802" s="127" t="n"/>
      <c r="D1802" s="127" t="n"/>
      <c r="E1802" s="114">
        <f>IF(F1802 &lt;&gt; "",VLOOKUP(F1802,CategoryLookup,2,FALSE), "")</f>
        <v/>
      </c>
      <c r="F1802" s="126" t="n"/>
      <c r="G1802" s="127" t="n"/>
      <c r="H1802" s="127" t="n"/>
      <c r="I1802" s="127" t="n"/>
      <c r="J1802" s="127" t="n"/>
      <c r="K1802" s="127" t="n"/>
      <c r="L1802" s="127" t="n"/>
      <c r="M1802" s="127" t="n"/>
      <c r="N1802" s="120" t="n"/>
      <c r="O1802" s="120" t="n"/>
      <c r="P1802" s="120" t="n"/>
      <c r="Q1802" s="120" t="n"/>
      <c r="R1802" s="121" t="n"/>
      <c r="S1802" s="121" t="n"/>
      <c r="T1802" s="121" t="n"/>
      <c r="U1802" s="121" t="n"/>
      <c r="V1802" s="117">
        <f>IF(P1802="NA","NA",IF(P1802&lt;&gt;"",TEXT(P1802-N1802,"[h].mm"),""))</f>
        <v/>
      </c>
      <c r="W1802" s="118">
        <f>IF(AND(R1802="",S1802=""),"",R1802+S1802)</f>
        <v/>
      </c>
      <c r="X1802" s="116">
        <f>IF(O1802&lt;&gt;"",DATE(YEAR(O1802), MONTH(O1802), DAY(O1802)),"")</f>
        <v/>
      </c>
      <c r="Y1802" s="122" t="n"/>
      <c r="Z1802" s="123" t="n"/>
      <c r="AA1802" s="117">
        <f>IF(F1802="Re-assigned","NA",IF(W1802="","",IF(W1802&gt;=VLOOKUP(D1802,SLAMatrix,3,FALSE),"Yes",IF(W1802&lt;VLOOKUP(D1802,SLAMatrix,2,FALSE),"No","Internal"))))</f>
        <v/>
      </c>
      <c r="AB1802" s="123" t="n"/>
      <c r="AC1802" s="123" t="n"/>
      <c r="AD1802" s="119" t="n"/>
      <c r="AE1802" s="125" t="n"/>
      <c r="AF1802" s="124">
        <f>MONTH(O1802)</f>
        <v/>
      </c>
      <c r="AG1802" s="124">
        <f>VLOOKUP(IFERROR(MID(AE1802,1,(FIND(",",AE1802,1)-1)),AE1802),Facility_Region_Mapping,2,FALSE)</f>
        <v/>
      </c>
      <c r="AH1802" s="124" t="n"/>
      <c r="AI1802" s="124">
        <f>IF(C1802&lt;&gt;"",IF(M1802="ESM User",getInterfaceName($C1802),"NA"),"")</f>
        <v/>
      </c>
      <c r="AJ1802" s="116">
        <f>IF(Q1802&lt;&gt;"",DATE(YEAR(Q1802), MONTH(Q1802), DAY(Q1802)),"")</f>
        <v/>
      </c>
      <c r="AK1802" s="130">
        <f>IF(Q1802&lt;&gt;0,Q1802-N1802,TODAY()-N1802)</f>
        <v/>
      </c>
      <c r="AL1802" s="112">
        <f>IF(F1802="Re-assigned",0,IF(H1802="Closed",0,IF(H1802="Service Restored",0,IF(H1802="",0,1))))</f>
        <v/>
      </c>
      <c r="AM1802" s="124">
        <f>IF(AL1802=0,"",IF(AK1802&gt;20.99,"Aged","Non-Aged"))</f>
        <v/>
      </c>
      <c r="AN1802" s="112">
        <f>IF(Q1802&lt;&gt;"",MONTH(Q1802),"")</f>
        <v/>
      </c>
      <c r="AO1802" s="112">
        <f>IFERROR(VALUE(V1802),0)</f>
        <v/>
      </c>
    </row>
    <row customFormat="1" customHeight="1" ht="29.25" r="1803" s="112" spans="1:41">
      <c r="A1803" s="127" t="n"/>
      <c r="B1803" s="113" t="n"/>
      <c r="C1803" s="127" t="n"/>
      <c r="D1803" s="127" t="n"/>
      <c r="E1803" s="114">
        <f>IF(F1803 &lt;&gt; "",VLOOKUP(F1803,CategoryLookup,2,FALSE), "")</f>
        <v/>
      </c>
      <c r="F1803" s="126" t="n"/>
      <c r="G1803" s="127" t="n"/>
      <c r="H1803" s="127" t="n"/>
      <c r="I1803" s="127" t="n"/>
      <c r="J1803" s="127" t="n"/>
      <c r="K1803" s="127" t="n"/>
      <c r="L1803" s="127" t="n"/>
      <c r="M1803" s="127" t="n"/>
      <c r="N1803" s="120" t="n"/>
      <c r="O1803" s="120" t="n"/>
      <c r="P1803" s="120" t="n"/>
      <c r="Q1803" s="120" t="n"/>
      <c r="R1803" s="121" t="n"/>
      <c r="S1803" s="121" t="n"/>
      <c r="T1803" s="121" t="n"/>
      <c r="U1803" s="121" t="n"/>
      <c r="V1803" s="117">
        <f>IF(P1803="NA","NA",IF(P1803&lt;&gt;"",TEXT(P1803-N1803,"[h].mm"),""))</f>
        <v/>
      </c>
      <c r="W1803" s="118">
        <f>IF(AND(R1803="",S1803=""),"",R1803+S1803)</f>
        <v/>
      </c>
      <c r="X1803" s="116">
        <f>IF(O1803&lt;&gt;"",DATE(YEAR(O1803), MONTH(O1803), DAY(O1803)),"")</f>
        <v/>
      </c>
      <c r="Y1803" s="122" t="n"/>
      <c r="Z1803" s="123" t="n"/>
      <c r="AA1803" s="117">
        <f>IF(F1803="Re-assigned","NA",IF(W1803="","",IF(W1803&gt;=VLOOKUP(D1803,SLAMatrix,3,FALSE),"Yes",IF(W1803&lt;VLOOKUP(D1803,SLAMatrix,2,FALSE),"No","Internal"))))</f>
        <v/>
      </c>
      <c r="AB1803" s="123" t="n"/>
      <c r="AC1803" s="123" t="n"/>
      <c r="AD1803" s="119" t="n"/>
      <c r="AE1803" s="125" t="n"/>
      <c r="AF1803" s="124">
        <f>MONTH(O1803)</f>
        <v/>
      </c>
      <c r="AG1803" s="124">
        <f>VLOOKUP(IFERROR(MID(AE1803,1,(FIND(",",AE1803,1)-1)),AE1803),Facility_Region_Mapping,2,FALSE)</f>
        <v/>
      </c>
      <c r="AH1803" s="124" t="n"/>
      <c r="AI1803" s="124">
        <f>IF(C1803&lt;&gt;"",IF(M1803="ESM User",getInterfaceName($C1803),"NA"),"")</f>
        <v/>
      </c>
      <c r="AJ1803" s="116">
        <f>IF(Q1803&lt;&gt;"",DATE(YEAR(Q1803), MONTH(Q1803), DAY(Q1803)),"")</f>
        <v/>
      </c>
      <c r="AK1803" s="130">
        <f>IF(Q1803&lt;&gt;0,Q1803-N1803,TODAY()-N1803)</f>
        <v/>
      </c>
      <c r="AL1803" s="112">
        <f>IF(F1803="Re-assigned",0,IF(H1803="Closed",0,IF(H1803="Service Restored",0,IF(H1803="",0,1))))</f>
        <v/>
      </c>
      <c r="AM1803" s="124">
        <f>IF(AL1803=0,"",IF(AK1803&gt;20.99,"Aged","Non-Aged"))</f>
        <v/>
      </c>
      <c r="AN1803" s="112">
        <f>IF(Q1803&lt;&gt;"",MONTH(Q1803),"")</f>
        <v/>
      </c>
      <c r="AO1803" s="112">
        <f>IFERROR(VALUE(V1803),0)</f>
        <v/>
      </c>
    </row>
    <row customFormat="1" customHeight="1" ht="29.25" r="1804" s="112" spans="1:41">
      <c r="A1804" s="127" t="n"/>
      <c r="B1804" s="113" t="n"/>
      <c r="C1804" s="127" t="n"/>
      <c r="D1804" s="127" t="n"/>
      <c r="E1804" s="114">
        <f>IF(F1804 &lt;&gt; "",VLOOKUP(F1804,CategoryLookup,2,FALSE), "")</f>
        <v/>
      </c>
      <c r="F1804" s="126" t="n"/>
      <c r="G1804" s="127" t="n"/>
      <c r="H1804" s="127" t="n"/>
      <c r="I1804" s="127" t="n"/>
      <c r="J1804" s="127" t="n"/>
      <c r="K1804" s="127" t="n"/>
      <c r="L1804" s="127" t="n"/>
      <c r="M1804" s="127" t="n"/>
      <c r="N1804" s="120" t="n"/>
      <c r="O1804" s="120" t="n"/>
      <c r="P1804" s="120" t="n"/>
      <c r="Q1804" s="120" t="n"/>
      <c r="R1804" s="121" t="n"/>
      <c r="S1804" s="121" t="n"/>
      <c r="T1804" s="121" t="n"/>
      <c r="U1804" s="121" t="n"/>
      <c r="V1804" s="117">
        <f>IF(P1804="NA","NA",IF(P1804&lt;&gt;"",TEXT(P1804-N1804,"[h].mm"),""))</f>
        <v/>
      </c>
      <c r="W1804" s="118">
        <f>IF(AND(R1804="",S1804=""),"",R1804+S1804)</f>
        <v/>
      </c>
      <c r="X1804" s="116">
        <f>IF(O1804&lt;&gt;"",DATE(YEAR(O1804), MONTH(O1804), DAY(O1804)),"")</f>
        <v/>
      </c>
      <c r="Y1804" s="122" t="n"/>
      <c r="Z1804" s="123" t="n"/>
      <c r="AA1804" s="117">
        <f>IF(F1804="Re-assigned","NA",IF(W1804="","",IF(W1804&gt;=VLOOKUP(D1804,SLAMatrix,3,FALSE),"Yes",IF(W1804&lt;VLOOKUP(D1804,SLAMatrix,2,FALSE),"No","Internal"))))</f>
        <v/>
      </c>
      <c r="AB1804" s="123" t="n"/>
      <c r="AC1804" s="123" t="n"/>
      <c r="AD1804" s="119" t="n"/>
      <c r="AE1804" s="125" t="n"/>
      <c r="AF1804" s="124">
        <f>MONTH(O1804)</f>
        <v/>
      </c>
      <c r="AG1804" s="124">
        <f>VLOOKUP(IFERROR(MID(AE1804,1,(FIND(",",AE1804,1)-1)),AE1804),Facility_Region_Mapping,2,FALSE)</f>
        <v/>
      </c>
      <c r="AH1804" s="124" t="n"/>
      <c r="AI1804" s="124">
        <f>IF(C1804&lt;&gt;"",IF(M1804="ESM User",getInterfaceName($C1804),"NA"),"")</f>
        <v/>
      </c>
      <c r="AJ1804" s="116">
        <f>IF(Q1804&lt;&gt;"",DATE(YEAR(Q1804), MONTH(Q1804), DAY(Q1804)),"")</f>
        <v/>
      </c>
      <c r="AK1804" s="130">
        <f>IF(Q1804&lt;&gt;0,Q1804-N1804,TODAY()-N1804)</f>
        <v/>
      </c>
      <c r="AL1804" s="112">
        <f>IF(F1804="Re-assigned",0,IF(H1804="Closed",0,IF(H1804="Service Restored",0,IF(H1804="",0,1))))</f>
        <v/>
      </c>
      <c r="AM1804" s="124">
        <f>IF(AL1804=0,"",IF(AK1804&gt;20.99,"Aged","Non-Aged"))</f>
        <v/>
      </c>
      <c r="AN1804" s="112">
        <f>IF(Q1804&lt;&gt;"",MONTH(Q1804),"")</f>
        <v/>
      </c>
      <c r="AO1804" s="112">
        <f>IFERROR(VALUE(V1804),0)</f>
        <v/>
      </c>
    </row>
    <row customFormat="1" customHeight="1" ht="29.25" r="1805" s="112" spans="1:41">
      <c r="A1805" s="127" t="n"/>
      <c r="B1805" s="113" t="n"/>
      <c r="C1805" s="127" t="n"/>
      <c r="D1805" s="127" t="n"/>
      <c r="E1805" s="114">
        <f>IF(F1805 &lt;&gt; "",VLOOKUP(F1805,CategoryLookup,2,FALSE), "")</f>
        <v/>
      </c>
      <c r="F1805" s="126" t="n"/>
      <c r="G1805" s="127" t="n"/>
      <c r="H1805" s="127" t="n"/>
      <c r="I1805" s="127" t="n"/>
      <c r="J1805" s="127" t="n"/>
      <c r="K1805" s="127" t="n"/>
      <c r="L1805" s="127" t="n"/>
      <c r="M1805" s="127" t="n"/>
      <c r="N1805" s="120" t="n"/>
      <c r="O1805" s="120" t="n"/>
      <c r="P1805" s="120" t="n"/>
      <c r="Q1805" s="120" t="n"/>
      <c r="R1805" s="121" t="n"/>
      <c r="S1805" s="121" t="n"/>
      <c r="T1805" s="121" t="n"/>
      <c r="U1805" s="121" t="n"/>
      <c r="V1805" s="117">
        <f>IF(P1805="NA","NA",IF(P1805&lt;&gt;"",TEXT(P1805-N1805,"[h].mm"),""))</f>
        <v/>
      </c>
      <c r="W1805" s="118">
        <f>IF(AND(R1805="",S1805=""),"",R1805+S1805)</f>
        <v/>
      </c>
      <c r="X1805" s="116">
        <f>IF(O1805&lt;&gt;"",DATE(YEAR(O1805), MONTH(O1805), DAY(O1805)),"")</f>
        <v/>
      </c>
      <c r="Y1805" s="122" t="n"/>
      <c r="Z1805" s="123" t="n"/>
      <c r="AA1805" s="117">
        <f>IF(F1805="Re-assigned","NA",IF(W1805="","",IF(W1805&gt;=VLOOKUP(D1805,SLAMatrix,3,FALSE),"Yes",IF(W1805&lt;VLOOKUP(D1805,SLAMatrix,2,FALSE),"No","Internal"))))</f>
        <v/>
      </c>
      <c r="AB1805" s="123" t="n"/>
      <c r="AC1805" s="123" t="n"/>
      <c r="AD1805" s="119" t="n"/>
      <c r="AE1805" s="125" t="n"/>
      <c r="AF1805" s="124">
        <f>MONTH(O1805)</f>
        <v/>
      </c>
      <c r="AG1805" s="124">
        <f>VLOOKUP(IFERROR(MID(AE1805,1,(FIND(",",AE1805,1)-1)),AE1805),Facility_Region_Mapping,2,FALSE)</f>
        <v/>
      </c>
      <c r="AH1805" s="124" t="n"/>
      <c r="AI1805" s="124">
        <f>IF(C1805&lt;&gt;"",IF(M1805="ESM User",getInterfaceName($C1805),"NA"),"")</f>
        <v/>
      </c>
      <c r="AJ1805" s="116">
        <f>IF(Q1805&lt;&gt;"",DATE(YEAR(Q1805), MONTH(Q1805), DAY(Q1805)),"")</f>
        <v/>
      </c>
      <c r="AK1805" s="130">
        <f>IF(Q1805&lt;&gt;0,Q1805-N1805,TODAY()-N1805)</f>
        <v/>
      </c>
      <c r="AL1805" s="112">
        <f>IF(F1805="Re-assigned",0,IF(H1805="Closed",0,IF(H1805="Service Restored",0,IF(H1805="",0,1))))</f>
        <v/>
      </c>
      <c r="AM1805" s="124">
        <f>IF(AL1805=0,"",IF(AK1805&gt;20.99,"Aged","Non-Aged"))</f>
        <v/>
      </c>
      <c r="AN1805" s="112">
        <f>IF(Q1805&lt;&gt;"",MONTH(Q1805),"")</f>
        <v/>
      </c>
      <c r="AO1805" s="112">
        <f>IFERROR(VALUE(V1805),0)</f>
        <v/>
      </c>
    </row>
    <row customFormat="1" customHeight="1" ht="29.25" r="1806" s="112" spans="1:41">
      <c r="A1806" s="127" t="n"/>
      <c r="B1806" s="113" t="n"/>
      <c r="C1806" s="127" t="n"/>
      <c r="D1806" s="127" t="n"/>
      <c r="E1806" s="114">
        <f>IF(F1806 &lt;&gt; "",VLOOKUP(F1806,CategoryLookup,2,FALSE), "")</f>
        <v/>
      </c>
      <c r="F1806" s="126" t="n"/>
      <c r="G1806" s="127" t="n"/>
      <c r="H1806" s="127" t="n"/>
      <c r="I1806" s="127" t="n"/>
      <c r="J1806" s="127" t="n"/>
      <c r="K1806" s="127" t="n"/>
      <c r="L1806" s="127" t="n"/>
      <c r="M1806" s="127" t="n"/>
      <c r="N1806" s="120" t="n"/>
      <c r="O1806" s="120" t="n"/>
      <c r="P1806" s="120" t="n"/>
      <c r="Q1806" s="120" t="n"/>
      <c r="R1806" s="121" t="n"/>
      <c r="S1806" s="121" t="n"/>
      <c r="T1806" s="121" t="n"/>
      <c r="U1806" s="121" t="n"/>
      <c r="V1806" s="117">
        <f>IF(P1806="NA","NA",IF(P1806&lt;&gt;"",TEXT(P1806-N1806,"[h].mm"),""))</f>
        <v/>
      </c>
      <c r="W1806" s="118">
        <f>IF(AND(R1806="",S1806=""),"",R1806+S1806)</f>
        <v/>
      </c>
      <c r="X1806" s="116">
        <f>IF(O1806&lt;&gt;"",DATE(YEAR(O1806), MONTH(O1806), DAY(O1806)),"")</f>
        <v/>
      </c>
      <c r="Y1806" s="122" t="n"/>
      <c r="Z1806" s="123" t="n"/>
      <c r="AA1806" s="117">
        <f>IF(F1806="Re-assigned","NA",IF(W1806="","",IF(W1806&gt;=VLOOKUP(D1806,SLAMatrix,3,FALSE),"Yes",IF(W1806&lt;VLOOKUP(D1806,SLAMatrix,2,FALSE),"No","Internal"))))</f>
        <v/>
      </c>
      <c r="AB1806" s="123" t="n"/>
      <c r="AC1806" s="123" t="n"/>
      <c r="AD1806" s="119" t="n"/>
      <c r="AE1806" s="125" t="n"/>
      <c r="AF1806" s="124">
        <f>MONTH(O1806)</f>
        <v/>
      </c>
      <c r="AG1806" s="124">
        <f>VLOOKUP(IFERROR(MID(AE1806,1,(FIND(",",AE1806,1)-1)),AE1806),Facility_Region_Mapping,2,FALSE)</f>
        <v/>
      </c>
      <c r="AH1806" s="124" t="n"/>
      <c r="AI1806" s="124">
        <f>IF(C1806&lt;&gt;"",IF(M1806="ESM User",getInterfaceName($C1806),"NA"),"")</f>
        <v/>
      </c>
      <c r="AJ1806" s="116">
        <f>IF(Q1806&lt;&gt;"",DATE(YEAR(Q1806), MONTH(Q1806), DAY(Q1806)),"")</f>
        <v/>
      </c>
      <c r="AK1806" s="130">
        <f>IF(Q1806&lt;&gt;0,Q1806-N1806,TODAY()-N1806)</f>
        <v/>
      </c>
      <c r="AL1806" s="112">
        <f>IF(F1806="Re-assigned",0,IF(H1806="Closed",0,IF(H1806="Service Restored",0,IF(H1806="",0,1))))</f>
        <v/>
      </c>
      <c r="AM1806" s="124">
        <f>IF(AL1806=0,"",IF(AK1806&gt;20.99,"Aged","Non-Aged"))</f>
        <v/>
      </c>
      <c r="AN1806" s="112">
        <f>IF(Q1806&lt;&gt;"",MONTH(Q1806),"")</f>
        <v/>
      </c>
      <c r="AO1806" s="112">
        <f>IFERROR(VALUE(V1806),0)</f>
        <v/>
      </c>
    </row>
    <row customFormat="1" customHeight="1" ht="29.25" r="1807" s="112" spans="1:41">
      <c r="A1807" s="127" t="n"/>
      <c r="B1807" s="113" t="n"/>
      <c r="C1807" s="127" t="n"/>
      <c r="D1807" s="127" t="n"/>
      <c r="E1807" s="114">
        <f>IF(F1807 &lt;&gt; "",VLOOKUP(F1807,CategoryLookup,2,FALSE), "")</f>
        <v/>
      </c>
      <c r="F1807" s="126" t="n"/>
      <c r="G1807" s="127" t="n"/>
      <c r="H1807" s="127" t="n"/>
      <c r="I1807" s="127" t="n"/>
      <c r="J1807" s="127" t="n"/>
      <c r="K1807" s="127" t="n"/>
      <c r="L1807" s="127" t="n"/>
      <c r="M1807" s="127" t="n"/>
      <c r="N1807" s="120" t="n"/>
      <c r="O1807" s="120" t="n"/>
      <c r="P1807" s="120" t="n"/>
      <c r="Q1807" s="120" t="n"/>
      <c r="R1807" s="121" t="n"/>
      <c r="S1807" s="121" t="n"/>
      <c r="T1807" s="121" t="n"/>
      <c r="U1807" s="121" t="n"/>
      <c r="V1807" s="117">
        <f>IF(P1807="NA","NA",IF(P1807&lt;&gt;"",TEXT(P1807-N1807,"[h].mm"),""))</f>
        <v/>
      </c>
      <c r="W1807" s="118">
        <f>IF(AND(R1807="",S1807=""),"",R1807+S1807)</f>
        <v/>
      </c>
      <c r="X1807" s="116">
        <f>IF(O1807&lt;&gt;"",DATE(YEAR(O1807), MONTH(O1807), DAY(O1807)),"")</f>
        <v/>
      </c>
      <c r="Y1807" s="122" t="n"/>
      <c r="Z1807" s="123" t="n"/>
      <c r="AA1807" s="117">
        <f>IF(F1807="Re-assigned","NA",IF(W1807="","",IF(W1807&gt;=VLOOKUP(D1807,SLAMatrix,3,FALSE),"Yes",IF(W1807&lt;VLOOKUP(D1807,SLAMatrix,2,FALSE),"No","Internal"))))</f>
        <v/>
      </c>
      <c r="AB1807" s="123" t="n"/>
      <c r="AC1807" s="123" t="n"/>
      <c r="AD1807" s="119" t="n"/>
      <c r="AE1807" s="125" t="n"/>
      <c r="AF1807" s="124">
        <f>MONTH(O1807)</f>
        <v/>
      </c>
      <c r="AG1807" s="124">
        <f>VLOOKUP(IFERROR(MID(AE1807,1,(FIND(",",AE1807,1)-1)),AE1807),Facility_Region_Mapping,2,FALSE)</f>
        <v/>
      </c>
      <c r="AH1807" s="124" t="n"/>
      <c r="AI1807" s="124">
        <f>IF(C1807&lt;&gt;"",IF(M1807="ESM User",getInterfaceName($C1807),"NA"),"")</f>
        <v/>
      </c>
      <c r="AJ1807" s="116">
        <f>IF(Q1807&lt;&gt;"",DATE(YEAR(Q1807), MONTH(Q1807), DAY(Q1807)),"")</f>
        <v/>
      </c>
      <c r="AK1807" s="130">
        <f>IF(Q1807&lt;&gt;0,Q1807-N1807,TODAY()-N1807)</f>
        <v/>
      </c>
      <c r="AL1807" s="112">
        <f>IF(F1807="Re-assigned",0,IF(H1807="Closed",0,IF(H1807="Service Restored",0,IF(H1807="",0,1))))</f>
        <v/>
      </c>
      <c r="AM1807" s="124">
        <f>IF(AL1807=0,"",IF(AK1807&gt;20.99,"Aged","Non-Aged"))</f>
        <v/>
      </c>
      <c r="AN1807" s="112">
        <f>IF(Q1807&lt;&gt;"",MONTH(Q1807),"")</f>
        <v/>
      </c>
      <c r="AO1807" s="112">
        <f>IFERROR(VALUE(V1807),0)</f>
        <v/>
      </c>
    </row>
    <row customFormat="1" customHeight="1" ht="29.25" r="1808" s="112" spans="1:41">
      <c r="A1808" s="127" t="n"/>
      <c r="B1808" s="113" t="n"/>
      <c r="C1808" s="127" t="n"/>
      <c r="D1808" s="127" t="n"/>
      <c r="E1808" s="114">
        <f>IF(F1808 &lt;&gt; "",VLOOKUP(F1808,CategoryLookup,2,FALSE), "")</f>
        <v/>
      </c>
      <c r="F1808" s="126" t="n"/>
      <c r="G1808" s="127" t="n"/>
      <c r="H1808" s="127" t="n"/>
      <c r="I1808" s="127" t="n"/>
      <c r="J1808" s="127" t="n"/>
      <c r="K1808" s="127" t="n"/>
      <c r="L1808" s="127" t="n"/>
      <c r="M1808" s="127" t="n"/>
      <c r="N1808" s="120" t="n"/>
      <c r="O1808" s="120" t="n"/>
      <c r="P1808" s="120" t="n"/>
      <c r="Q1808" s="120" t="n"/>
      <c r="R1808" s="121" t="n"/>
      <c r="S1808" s="121" t="n"/>
      <c r="T1808" s="121" t="n"/>
      <c r="U1808" s="121" t="n"/>
      <c r="V1808" s="117">
        <f>IF(P1808="NA","NA",IF(P1808&lt;&gt;"",TEXT(P1808-N1808,"[h].mm"),""))</f>
        <v/>
      </c>
      <c r="W1808" s="118">
        <f>IF(AND(R1808="",S1808=""),"",R1808+S1808)</f>
        <v/>
      </c>
      <c r="X1808" s="116">
        <f>IF(O1808&lt;&gt;"",DATE(YEAR(O1808), MONTH(O1808), DAY(O1808)),"")</f>
        <v/>
      </c>
      <c r="Y1808" s="122" t="n"/>
      <c r="Z1808" s="123" t="n"/>
      <c r="AA1808" s="117">
        <f>IF(F1808="Re-assigned","NA",IF(W1808="","",IF(W1808&gt;=VLOOKUP(D1808,SLAMatrix,3,FALSE),"Yes",IF(W1808&lt;VLOOKUP(D1808,SLAMatrix,2,FALSE),"No","Internal"))))</f>
        <v/>
      </c>
      <c r="AB1808" s="123" t="n"/>
      <c r="AC1808" s="123" t="n"/>
      <c r="AD1808" s="119" t="n"/>
      <c r="AE1808" s="125" t="n"/>
      <c r="AF1808" s="124">
        <f>MONTH(O1808)</f>
        <v/>
      </c>
      <c r="AG1808" s="124">
        <f>VLOOKUP(IFERROR(MID(AE1808,1,(FIND(",",AE1808,1)-1)),AE1808),Facility_Region_Mapping,2,FALSE)</f>
        <v/>
      </c>
      <c r="AH1808" s="124" t="n"/>
      <c r="AI1808" s="124">
        <f>IF(C1808&lt;&gt;"",IF(M1808="ESM User",getInterfaceName($C1808),"NA"),"")</f>
        <v/>
      </c>
      <c r="AJ1808" s="116">
        <f>IF(Q1808&lt;&gt;"",DATE(YEAR(Q1808), MONTH(Q1808), DAY(Q1808)),"")</f>
        <v/>
      </c>
      <c r="AK1808" s="130">
        <f>IF(Q1808&lt;&gt;0,Q1808-N1808,TODAY()-N1808)</f>
        <v/>
      </c>
      <c r="AL1808" s="112">
        <f>IF(F1808="Re-assigned",0,IF(H1808="Closed",0,IF(H1808="Service Restored",0,IF(H1808="",0,1))))</f>
        <v/>
      </c>
      <c r="AM1808" s="124">
        <f>IF(AL1808=0,"",IF(AK1808&gt;20.99,"Aged","Non-Aged"))</f>
        <v/>
      </c>
      <c r="AN1808" s="112">
        <f>IF(Q1808&lt;&gt;"",MONTH(Q1808),"")</f>
        <v/>
      </c>
      <c r="AO1808" s="112">
        <f>IFERROR(VALUE(V1808),0)</f>
        <v/>
      </c>
    </row>
    <row customFormat="1" customHeight="1" ht="29.25" r="1809" s="112" spans="1:41">
      <c r="A1809" s="127" t="n"/>
      <c r="B1809" s="113" t="n"/>
      <c r="C1809" s="127" t="n"/>
      <c r="D1809" s="127" t="n"/>
      <c r="E1809" s="114">
        <f>IF(F1809 &lt;&gt; "",VLOOKUP(F1809,CategoryLookup,2,FALSE), "")</f>
        <v/>
      </c>
      <c r="F1809" s="126" t="n"/>
      <c r="G1809" s="127" t="n"/>
      <c r="H1809" s="127" t="n"/>
      <c r="I1809" s="127" t="n"/>
      <c r="J1809" s="127" t="n"/>
      <c r="K1809" s="127" t="n"/>
      <c r="L1809" s="127" t="n"/>
      <c r="M1809" s="127" t="n"/>
      <c r="N1809" s="120" t="n"/>
      <c r="O1809" s="120" t="n"/>
      <c r="P1809" s="120" t="n"/>
      <c r="Q1809" s="120" t="n"/>
      <c r="R1809" s="121" t="n"/>
      <c r="S1809" s="121" t="n"/>
      <c r="T1809" s="121" t="n"/>
      <c r="U1809" s="121" t="n"/>
      <c r="V1809" s="117">
        <f>IF(P1809="NA","NA",IF(P1809&lt;&gt;"",TEXT(P1809-N1809,"[h].mm"),""))</f>
        <v/>
      </c>
      <c r="W1809" s="118">
        <f>IF(AND(R1809="",S1809=""),"",R1809+S1809)</f>
        <v/>
      </c>
      <c r="X1809" s="116">
        <f>IF(O1809&lt;&gt;"",DATE(YEAR(O1809), MONTH(O1809), DAY(O1809)),"")</f>
        <v/>
      </c>
      <c r="Y1809" s="122" t="n"/>
      <c r="Z1809" s="123" t="n"/>
      <c r="AA1809" s="117">
        <f>IF(F1809="Re-assigned","NA",IF(W1809="","",IF(W1809&gt;=VLOOKUP(D1809,SLAMatrix,3,FALSE),"Yes",IF(W1809&lt;VLOOKUP(D1809,SLAMatrix,2,FALSE),"No","Internal"))))</f>
        <v/>
      </c>
      <c r="AB1809" s="123" t="n"/>
      <c r="AC1809" s="123" t="n"/>
      <c r="AD1809" s="119" t="n"/>
      <c r="AE1809" s="125" t="n"/>
      <c r="AF1809" s="124">
        <f>MONTH(O1809)</f>
        <v/>
      </c>
      <c r="AG1809" s="124">
        <f>VLOOKUP(IFERROR(MID(AE1809,1,(FIND(",",AE1809,1)-1)),AE1809),Facility_Region_Mapping,2,FALSE)</f>
        <v/>
      </c>
      <c r="AH1809" s="124" t="n"/>
      <c r="AI1809" s="124">
        <f>IF(C1809&lt;&gt;"",IF(M1809="ESM User",getInterfaceName($C1809),"NA"),"")</f>
        <v/>
      </c>
      <c r="AJ1809" s="116">
        <f>IF(Q1809&lt;&gt;"",DATE(YEAR(Q1809), MONTH(Q1809), DAY(Q1809)),"")</f>
        <v/>
      </c>
      <c r="AK1809" s="130">
        <f>IF(Q1809&lt;&gt;0,Q1809-N1809,TODAY()-N1809)</f>
        <v/>
      </c>
      <c r="AL1809" s="112">
        <f>IF(F1809="Re-assigned",0,IF(H1809="Closed",0,IF(H1809="Service Restored",0,IF(H1809="",0,1))))</f>
        <v/>
      </c>
      <c r="AM1809" s="124">
        <f>IF(AL1809=0,"",IF(AK1809&gt;20.99,"Aged","Non-Aged"))</f>
        <v/>
      </c>
      <c r="AN1809" s="112">
        <f>IF(Q1809&lt;&gt;"",MONTH(Q1809),"")</f>
        <v/>
      </c>
      <c r="AO1809" s="112">
        <f>IFERROR(VALUE(V1809),0)</f>
        <v/>
      </c>
    </row>
    <row customFormat="1" customHeight="1" ht="29.25" r="1810" s="112" spans="1:41">
      <c r="A1810" s="127" t="n"/>
      <c r="B1810" s="113" t="n"/>
      <c r="C1810" s="127" t="n"/>
      <c r="D1810" s="127" t="n"/>
      <c r="E1810" s="114">
        <f>IF(F1810 &lt;&gt; "",VLOOKUP(F1810,CategoryLookup,2,FALSE), "")</f>
        <v/>
      </c>
      <c r="F1810" s="126" t="n"/>
      <c r="G1810" s="127" t="n"/>
      <c r="H1810" s="127" t="n"/>
      <c r="I1810" s="127" t="n"/>
      <c r="J1810" s="127" t="n"/>
      <c r="K1810" s="127" t="n"/>
      <c r="L1810" s="127" t="n"/>
      <c r="M1810" s="127" t="n"/>
      <c r="N1810" s="120" t="n"/>
      <c r="O1810" s="120" t="n"/>
      <c r="P1810" s="120" t="n"/>
      <c r="Q1810" s="120" t="n"/>
      <c r="R1810" s="121" t="n"/>
      <c r="S1810" s="121" t="n"/>
      <c r="T1810" s="121" t="n"/>
      <c r="U1810" s="121" t="n"/>
      <c r="V1810" s="117">
        <f>IF(P1810="NA","NA",IF(P1810&lt;&gt;"",TEXT(P1810-N1810,"[h].mm"),""))</f>
        <v/>
      </c>
      <c r="W1810" s="118">
        <f>IF(AND(R1810="",S1810=""),"",R1810+S1810)</f>
        <v/>
      </c>
      <c r="X1810" s="116">
        <f>IF(O1810&lt;&gt;"",DATE(YEAR(O1810), MONTH(O1810), DAY(O1810)),"")</f>
        <v/>
      </c>
      <c r="Y1810" s="122" t="n"/>
      <c r="Z1810" s="123" t="n"/>
      <c r="AA1810" s="117">
        <f>IF(F1810="Re-assigned","NA",IF(W1810="","",IF(W1810&gt;=VLOOKUP(D1810,SLAMatrix,3,FALSE),"Yes",IF(W1810&lt;VLOOKUP(D1810,SLAMatrix,2,FALSE),"No","Internal"))))</f>
        <v/>
      </c>
      <c r="AB1810" s="123" t="n"/>
      <c r="AC1810" s="123" t="n"/>
      <c r="AD1810" s="119" t="n"/>
      <c r="AE1810" s="125" t="n"/>
      <c r="AF1810" s="124">
        <f>MONTH(O1810)</f>
        <v/>
      </c>
      <c r="AG1810" s="124">
        <f>VLOOKUP(IFERROR(MID(AE1810,1,(FIND(",",AE1810,1)-1)),AE1810),Facility_Region_Mapping,2,FALSE)</f>
        <v/>
      </c>
      <c r="AH1810" s="124" t="n"/>
      <c r="AI1810" s="124">
        <f>IF(C1810&lt;&gt;"",IF(M1810="ESM User",getInterfaceName($C1810),"NA"),"")</f>
        <v/>
      </c>
      <c r="AJ1810" s="116">
        <f>IF(Q1810&lt;&gt;"",DATE(YEAR(Q1810), MONTH(Q1810), DAY(Q1810)),"")</f>
        <v/>
      </c>
      <c r="AK1810" s="130">
        <f>IF(Q1810&lt;&gt;0,Q1810-N1810,TODAY()-N1810)</f>
        <v/>
      </c>
      <c r="AL1810" s="112">
        <f>IF(F1810="Re-assigned",0,IF(H1810="Closed",0,IF(H1810="Service Restored",0,IF(H1810="",0,1))))</f>
        <v/>
      </c>
      <c r="AM1810" s="124">
        <f>IF(AL1810=0,"",IF(AK1810&gt;20.99,"Aged","Non-Aged"))</f>
        <v/>
      </c>
      <c r="AN1810" s="112">
        <f>IF(Q1810&lt;&gt;"",MONTH(Q1810),"")</f>
        <v/>
      </c>
      <c r="AO1810" s="112">
        <f>IFERROR(VALUE(V1810),0)</f>
        <v/>
      </c>
    </row>
    <row customFormat="1" customHeight="1" ht="29.25" r="1811" s="112" spans="1:41">
      <c r="A1811" s="127" t="n"/>
      <c r="B1811" s="113" t="n"/>
      <c r="C1811" s="127" t="n"/>
      <c r="D1811" s="127" t="n"/>
      <c r="E1811" s="114">
        <f>IF(F1811 &lt;&gt; "",VLOOKUP(F1811,CategoryLookup,2,FALSE), "")</f>
        <v/>
      </c>
      <c r="F1811" s="126" t="n"/>
      <c r="G1811" s="127" t="n"/>
      <c r="H1811" s="127" t="n"/>
      <c r="I1811" s="127" t="n"/>
      <c r="J1811" s="127" t="n"/>
      <c r="K1811" s="127" t="n"/>
      <c r="L1811" s="127" t="n"/>
      <c r="M1811" s="127" t="n"/>
      <c r="N1811" s="120" t="n"/>
      <c r="O1811" s="120" t="n"/>
      <c r="P1811" s="120" t="n"/>
      <c r="Q1811" s="120" t="n"/>
      <c r="R1811" s="121" t="n"/>
      <c r="S1811" s="121" t="n"/>
      <c r="T1811" s="121" t="n"/>
      <c r="U1811" s="121" t="n"/>
      <c r="V1811" s="117">
        <f>IF(P1811="NA","NA",IF(P1811&lt;&gt;"",TEXT(P1811-N1811,"[h].mm"),""))</f>
        <v/>
      </c>
      <c r="W1811" s="118">
        <f>IF(AND(R1811="",S1811=""),"",R1811+S1811)</f>
        <v/>
      </c>
      <c r="X1811" s="116">
        <f>IF(O1811&lt;&gt;"",DATE(YEAR(O1811), MONTH(O1811), DAY(O1811)),"")</f>
        <v/>
      </c>
      <c r="Y1811" s="122" t="n"/>
      <c r="Z1811" s="123" t="n"/>
      <c r="AA1811" s="117">
        <f>IF(F1811="Re-assigned","NA",IF(W1811="","",IF(W1811&gt;=VLOOKUP(D1811,SLAMatrix,3,FALSE),"Yes",IF(W1811&lt;VLOOKUP(D1811,SLAMatrix,2,FALSE),"No","Internal"))))</f>
        <v/>
      </c>
      <c r="AB1811" s="123" t="n"/>
      <c r="AC1811" s="123" t="n"/>
      <c r="AD1811" s="119" t="n"/>
      <c r="AE1811" s="125" t="n"/>
      <c r="AF1811" s="124">
        <f>MONTH(O1811)</f>
        <v/>
      </c>
      <c r="AG1811" s="124">
        <f>VLOOKUP(IFERROR(MID(AE1811,1,(FIND(",",AE1811,1)-1)),AE1811),Facility_Region_Mapping,2,FALSE)</f>
        <v/>
      </c>
      <c r="AH1811" s="124" t="n"/>
      <c r="AI1811" s="124">
        <f>IF(C1811&lt;&gt;"",IF(M1811="ESM User",getInterfaceName($C1811),"NA"),"")</f>
        <v/>
      </c>
      <c r="AJ1811" s="116">
        <f>IF(Q1811&lt;&gt;"",DATE(YEAR(Q1811), MONTH(Q1811), DAY(Q1811)),"")</f>
        <v/>
      </c>
      <c r="AK1811" s="130">
        <f>IF(Q1811&lt;&gt;0,Q1811-N1811,TODAY()-N1811)</f>
        <v/>
      </c>
      <c r="AL1811" s="112">
        <f>IF(F1811="Re-assigned",0,IF(H1811="Closed",0,IF(H1811="Service Restored",0,IF(H1811="",0,1))))</f>
        <v/>
      </c>
      <c r="AM1811" s="124">
        <f>IF(AL1811=0,"",IF(AK1811&gt;20.99,"Aged","Non-Aged"))</f>
        <v/>
      </c>
      <c r="AN1811" s="112">
        <f>IF(Q1811&lt;&gt;"",MONTH(Q1811),"")</f>
        <v/>
      </c>
      <c r="AO1811" s="112">
        <f>IFERROR(VALUE(V1811),0)</f>
        <v/>
      </c>
    </row>
    <row customFormat="1" customHeight="1" ht="29.25" r="1812" s="112" spans="1:41">
      <c r="A1812" s="127" t="n"/>
      <c r="B1812" s="113" t="n"/>
      <c r="C1812" s="127" t="n"/>
      <c r="D1812" s="127" t="n"/>
      <c r="E1812" s="114">
        <f>IF(F1812 &lt;&gt; "",VLOOKUP(F1812,CategoryLookup,2,FALSE), "")</f>
        <v/>
      </c>
      <c r="F1812" s="126" t="n"/>
      <c r="G1812" s="127" t="n"/>
      <c r="H1812" s="127" t="n"/>
      <c r="I1812" s="127" t="n"/>
      <c r="J1812" s="127" t="n"/>
      <c r="K1812" s="127" t="n"/>
      <c r="L1812" s="127" t="n"/>
      <c r="M1812" s="127" t="n"/>
      <c r="N1812" s="120" t="n"/>
      <c r="O1812" s="120" t="n"/>
      <c r="P1812" s="120" t="n"/>
      <c r="Q1812" s="120" t="n"/>
      <c r="R1812" s="121" t="n"/>
      <c r="S1812" s="121" t="n"/>
      <c r="T1812" s="121" t="n"/>
      <c r="U1812" s="121" t="n"/>
      <c r="V1812" s="117">
        <f>IF(P1812="NA","NA",IF(P1812&lt;&gt;"",TEXT(P1812-N1812,"[h].mm"),""))</f>
        <v/>
      </c>
      <c r="W1812" s="118">
        <f>IF(AND(R1812="",S1812=""),"",R1812+S1812)</f>
        <v/>
      </c>
      <c r="X1812" s="116">
        <f>IF(O1812&lt;&gt;"",DATE(YEAR(O1812), MONTH(O1812), DAY(O1812)),"")</f>
        <v/>
      </c>
      <c r="Y1812" s="122" t="n"/>
      <c r="Z1812" s="123" t="n"/>
      <c r="AA1812" s="117">
        <f>IF(F1812="Re-assigned","NA",IF(W1812="","",IF(W1812&gt;=VLOOKUP(D1812,SLAMatrix,3,FALSE),"Yes",IF(W1812&lt;VLOOKUP(D1812,SLAMatrix,2,FALSE),"No","Internal"))))</f>
        <v/>
      </c>
      <c r="AB1812" s="123" t="n"/>
      <c r="AC1812" s="123" t="n"/>
      <c r="AD1812" s="119" t="n"/>
      <c r="AE1812" s="125" t="n"/>
      <c r="AF1812" s="124">
        <f>MONTH(O1812)</f>
        <v/>
      </c>
      <c r="AG1812" s="124">
        <f>VLOOKUP(IFERROR(MID(AE1812,1,(FIND(",",AE1812,1)-1)),AE1812),Facility_Region_Mapping,2,FALSE)</f>
        <v/>
      </c>
      <c r="AH1812" s="124" t="n"/>
      <c r="AI1812" s="124">
        <f>IF(C1812&lt;&gt;"",IF(M1812="ESM User",getInterfaceName($C1812),"NA"),"")</f>
        <v/>
      </c>
      <c r="AJ1812" s="116">
        <f>IF(Q1812&lt;&gt;"",DATE(YEAR(Q1812), MONTH(Q1812), DAY(Q1812)),"")</f>
        <v/>
      </c>
      <c r="AK1812" s="130">
        <f>IF(Q1812&lt;&gt;0,Q1812-N1812,TODAY()-N1812)</f>
        <v/>
      </c>
      <c r="AL1812" s="112">
        <f>IF(F1812="Re-assigned",0,IF(H1812="Closed",0,IF(H1812="Service Restored",0,IF(H1812="",0,1))))</f>
        <v/>
      </c>
      <c r="AM1812" s="124">
        <f>IF(AL1812=0,"",IF(AK1812&gt;20.99,"Aged","Non-Aged"))</f>
        <v/>
      </c>
      <c r="AN1812" s="112">
        <f>IF(Q1812&lt;&gt;"",MONTH(Q1812),"")</f>
        <v/>
      </c>
      <c r="AO1812" s="112">
        <f>IFERROR(VALUE(V1812),0)</f>
        <v/>
      </c>
    </row>
    <row customFormat="1" customHeight="1" ht="29.25" r="1813" s="112" spans="1:41">
      <c r="A1813" s="127" t="n"/>
      <c r="B1813" s="113" t="n"/>
      <c r="C1813" s="127" t="n"/>
      <c r="D1813" s="127" t="n"/>
      <c r="E1813" s="114">
        <f>IF(F1813 &lt;&gt; "",VLOOKUP(F1813,CategoryLookup,2,FALSE), "")</f>
        <v/>
      </c>
      <c r="F1813" s="126" t="n"/>
      <c r="G1813" s="127" t="n"/>
      <c r="H1813" s="127" t="n"/>
      <c r="I1813" s="127" t="n"/>
      <c r="J1813" s="127" t="n"/>
      <c r="K1813" s="127" t="n"/>
      <c r="L1813" s="127" t="n"/>
      <c r="M1813" s="127" t="n"/>
      <c r="N1813" s="120" t="n"/>
      <c r="O1813" s="120" t="n"/>
      <c r="P1813" s="120" t="n"/>
      <c r="Q1813" s="120" t="n"/>
      <c r="R1813" s="121" t="n"/>
      <c r="S1813" s="121" t="n"/>
      <c r="T1813" s="121" t="n"/>
      <c r="U1813" s="121" t="n"/>
      <c r="V1813" s="117">
        <f>IF(P1813="NA","NA",IF(P1813&lt;&gt;"",TEXT(P1813-N1813,"[h].mm"),""))</f>
        <v/>
      </c>
      <c r="W1813" s="118">
        <f>IF(AND(R1813="",S1813=""),"",R1813+S1813)</f>
        <v/>
      </c>
      <c r="X1813" s="116">
        <f>IF(O1813&lt;&gt;"",DATE(YEAR(O1813), MONTH(O1813), DAY(O1813)),"")</f>
        <v/>
      </c>
      <c r="Y1813" s="122" t="n"/>
      <c r="Z1813" s="123" t="n"/>
      <c r="AA1813" s="117">
        <f>IF(F1813="Re-assigned","NA",IF(W1813="","",IF(W1813&gt;=VLOOKUP(D1813,SLAMatrix,3,FALSE),"Yes",IF(W1813&lt;VLOOKUP(D1813,SLAMatrix,2,FALSE),"No","Internal"))))</f>
        <v/>
      </c>
      <c r="AB1813" s="123" t="n"/>
      <c r="AC1813" s="123" t="n"/>
      <c r="AD1813" s="119" t="n"/>
      <c r="AE1813" s="125" t="n"/>
      <c r="AF1813" s="124">
        <f>MONTH(O1813)</f>
        <v/>
      </c>
      <c r="AG1813" s="124">
        <f>VLOOKUP(IFERROR(MID(AE1813,1,(FIND(",",AE1813,1)-1)),AE1813),Facility_Region_Mapping,2,FALSE)</f>
        <v/>
      </c>
      <c r="AH1813" s="124" t="n"/>
      <c r="AI1813" s="124">
        <f>IF(C1813&lt;&gt;"",IF(M1813="ESM User",getInterfaceName($C1813),"NA"),"")</f>
        <v/>
      </c>
      <c r="AJ1813" s="116">
        <f>IF(Q1813&lt;&gt;"",DATE(YEAR(Q1813), MONTH(Q1813), DAY(Q1813)),"")</f>
        <v/>
      </c>
      <c r="AK1813" s="130">
        <f>IF(Q1813&lt;&gt;0,Q1813-N1813,TODAY()-N1813)</f>
        <v/>
      </c>
      <c r="AL1813" s="112">
        <f>IF(F1813="Re-assigned",0,IF(H1813="Closed",0,IF(H1813="Service Restored",0,IF(H1813="",0,1))))</f>
        <v/>
      </c>
      <c r="AM1813" s="124">
        <f>IF(AL1813=0,"",IF(AK1813&gt;20.99,"Aged","Non-Aged"))</f>
        <v/>
      </c>
      <c r="AN1813" s="112">
        <f>IF(Q1813&lt;&gt;"",MONTH(Q1813),"")</f>
        <v/>
      </c>
      <c r="AO1813" s="112">
        <f>IFERROR(VALUE(V1813),0)</f>
        <v/>
      </c>
    </row>
    <row customFormat="1" customHeight="1" ht="29.25" r="1814" s="112" spans="1:41">
      <c r="A1814" s="127" t="n"/>
      <c r="B1814" s="113" t="n"/>
      <c r="C1814" s="127" t="n"/>
      <c r="D1814" s="127" t="n"/>
      <c r="E1814" s="114">
        <f>IF(F1814 &lt;&gt; "",VLOOKUP(F1814,CategoryLookup,2,FALSE), "")</f>
        <v/>
      </c>
      <c r="F1814" s="126" t="n"/>
      <c r="G1814" s="127" t="n"/>
      <c r="H1814" s="127" t="n"/>
      <c r="I1814" s="127" t="n"/>
      <c r="J1814" s="127" t="n"/>
      <c r="K1814" s="127" t="n"/>
      <c r="L1814" s="127" t="n"/>
      <c r="M1814" s="127" t="n"/>
      <c r="N1814" s="120" t="n"/>
      <c r="O1814" s="120" t="n"/>
      <c r="P1814" s="120" t="n"/>
      <c r="Q1814" s="120" t="n"/>
      <c r="R1814" s="121" t="n"/>
      <c r="S1814" s="121" t="n"/>
      <c r="T1814" s="121" t="n"/>
      <c r="U1814" s="121" t="n"/>
      <c r="V1814" s="117">
        <f>IF(P1814="NA","NA",IF(P1814&lt;&gt;"",TEXT(P1814-N1814,"[h].mm"),""))</f>
        <v/>
      </c>
      <c r="W1814" s="118">
        <f>IF(AND(R1814="",S1814=""),"",R1814+S1814)</f>
        <v/>
      </c>
      <c r="X1814" s="116">
        <f>IF(O1814&lt;&gt;"",DATE(YEAR(O1814), MONTH(O1814), DAY(O1814)),"")</f>
        <v/>
      </c>
      <c r="Y1814" s="122" t="n"/>
      <c r="Z1814" s="123" t="n"/>
      <c r="AA1814" s="117">
        <f>IF(F1814="Re-assigned","NA",IF(W1814="","",IF(W1814&gt;=VLOOKUP(D1814,SLAMatrix,3,FALSE),"Yes",IF(W1814&lt;VLOOKUP(D1814,SLAMatrix,2,FALSE),"No","Internal"))))</f>
        <v/>
      </c>
      <c r="AB1814" s="123" t="n"/>
      <c r="AC1814" s="123" t="n"/>
      <c r="AD1814" s="119" t="n"/>
      <c r="AE1814" s="125" t="n"/>
      <c r="AF1814" s="124">
        <f>MONTH(O1814)</f>
        <v/>
      </c>
      <c r="AG1814" s="124">
        <f>VLOOKUP(IFERROR(MID(AE1814,1,(FIND(",",AE1814,1)-1)),AE1814),Facility_Region_Mapping,2,FALSE)</f>
        <v/>
      </c>
      <c r="AH1814" s="124" t="n"/>
      <c r="AI1814" s="124">
        <f>IF(C1814&lt;&gt;"",IF(M1814="ESM User",getInterfaceName($C1814),"NA"),"")</f>
        <v/>
      </c>
      <c r="AJ1814" s="116">
        <f>IF(Q1814&lt;&gt;"",DATE(YEAR(Q1814), MONTH(Q1814), DAY(Q1814)),"")</f>
        <v/>
      </c>
      <c r="AK1814" s="130">
        <f>IF(Q1814&lt;&gt;0,Q1814-N1814,TODAY()-N1814)</f>
        <v/>
      </c>
      <c r="AL1814" s="112">
        <f>IF(F1814="Re-assigned",0,IF(H1814="Closed",0,IF(H1814="Service Restored",0,IF(H1814="",0,1))))</f>
        <v/>
      </c>
      <c r="AM1814" s="124">
        <f>IF(AL1814=0,"",IF(AK1814&gt;20.99,"Aged","Non-Aged"))</f>
        <v/>
      </c>
      <c r="AN1814" s="112">
        <f>IF(Q1814&lt;&gt;"",MONTH(Q1814),"")</f>
        <v/>
      </c>
      <c r="AO1814" s="112">
        <f>IFERROR(VALUE(V1814),0)</f>
        <v/>
      </c>
    </row>
    <row customFormat="1" customHeight="1" ht="29.25" r="1815" s="112" spans="1:41">
      <c r="A1815" s="127" t="n"/>
      <c r="B1815" s="113" t="n"/>
      <c r="C1815" s="127" t="n"/>
      <c r="D1815" s="127" t="n"/>
      <c r="E1815" s="114">
        <f>IF(F1815 &lt;&gt; "",VLOOKUP(F1815,CategoryLookup,2,FALSE), "")</f>
        <v/>
      </c>
      <c r="F1815" s="126" t="n"/>
      <c r="G1815" s="127" t="n"/>
      <c r="H1815" s="127" t="n"/>
      <c r="I1815" s="127" t="n"/>
      <c r="J1815" s="127" t="n"/>
      <c r="K1815" s="127" t="n"/>
      <c r="L1815" s="127" t="n"/>
      <c r="M1815" s="127" t="n"/>
      <c r="N1815" s="120" t="n"/>
      <c r="O1815" s="120" t="n"/>
      <c r="P1815" s="120" t="n"/>
      <c r="Q1815" s="120" t="n"/>
      <c r="R1815" s="121" t="n"/>
      <c r="S1815" s="121" t="n"/>
      <c r="T1815" s="121" t="n"/>
      <c r="U1815" s="121" t="n"/>
      <c r="V1815" s="117">
        <f>IF(P1815="NA","NA",IF(P1815&lt;&gt;"",TEXT(P1815-N1815,"[h].mm"),""))</f>
        <v/>
      </c>
      <c r="W1815" s="118">
        <f>IF(AND(R1815="",S1815=""),"",R1815+S1815)</f>
        <v/>
      </c>
      <c r="X1815" s="116">
        <f>IF(O1815&lt;&gt;"",DATE(YEAR(O1815), MONTH(O1815), DAY(O1815)),"")</f>
        <v/>
      </c>
      <c r="Y1815" s="122" t="n"/>
      <c r="Z1815" s="123" t="n"/>
      <c r="AA1815" s="117">
        <f>IF(F1815="Re-assigned","NA",IF(W1815="","",IF(W1815&gt;=VLOOKUP(D1815,SLAMatrix,3,FALSE),"Yes",IF(W1815&lt;VLOOKUP(D1815,SLAMatrix,2,FALSE),"No","Internal"))))</f>
        <v/>
      </c>
      <c r="AB1815" s="123" t="n"/>
      <c r="AC1815" s="123" t="n"/>
      <c r="AD1815" s="119" t="n"/>
      <c r="AE1815" s="125" t="n"/>
      <c r="AF1815" s="124">
        <f>MONTH(O1815)</f>
        <v/>
      </c>
      <c r="AG1815" s="124">
        <f>VLOOKUP(IFERROR(MID(AE1815,1,(FIND(",",AE1815,1)-1)),AE1815),Facility_Region_Mapping,2,FALSE)</f>
        <v/>
      </c>
      <c r="AH1815" s="124" t="n"/>
      <c r="AI1815" s="124">
        <f>IF(C1815&lt;&gt;"",IF(M1815="ESM User",getInterfaceName($C1815),"NA"),"")</f>
        <v/>
      </c>
      <c r="AJ1815" s="116">
        <f>IF(Q1815&lt;&gt;"",DATE(YEAR(Q1815), MONTH(Q1815), DAY(Q1815)),"")</f>
        <v/>
      </c>
      <c r="AK1815" s="130">
        <f>IF(Q1815&lt;&gt;0,Q1815-N1815,TODAY()-N1815)</f>
        <v/>
      </c>
      <c r="AL1815" s="112">
        <f>IF(F1815="Re-assigned",0,IF(H1815="Closed",0,IF(H1815="Service Restored",0,IF(H1815="",0,1))))</f>
        <v/>
      </c>
      <c r="AM1815" s="124">
        <f>IF(AL1815=0,"",IF(AK1815&gt;20.99,"Aged","Non-Aged"))</f>
        <v/>
      </c>
      <c r="AN1815" s="112">
        <f>IF(Q1815&lt;&gt;"",MONTH(Q1815),"")</f>
        <v/>
      </c>
      <c r="AO1815" s="112">
        <f>IFERROR(VALUE(V1815),0)</f>
        <v/>
      </c>
    </row>
    <row customFormat="1" customHeight="1" ht="29.25" r="1816" s="112" spans="1:41">
      <c r="A1816" s="127" t="n"/>
      <c r="B1816" s="113" t="n"/>
      <c r="C1816" s="127" t="n"/>
      <c r="D1816" s="127" t="n"/>
      <c r="E1816" s="114">
        <f>IF(F1816 &lt;&gt; "",VLOOKUP(F1816,CategoryLookup,2,FALSE), "")</f>
        <v/>
      </c>
      <c r="F1816" s="126" t="n"/>
      <c r="G1816" s="127" t="n"/>
      <c r="H1816" s="127" t="n"/>
      <c r="I1816" s="127" t="n"/>
      <c r="J1816" s="127" t="n"/>
      <c r="K1816" s="127" t="n"/>
      <c r="L1816" s="127" t="n"/>
      <c r="M1816" s="127" t="n"/>
      <c r="N1816" s="120" t="n"/>
      <c r="O1816" s="120" t="n"/>
      <c r="P1816" s="120" t="n"/>
      <c r="Q1816" s="120" t="n"/>
      <c r="R1816" s="121" t="n"/>
      <c r="S1816" s="121" t="n"/>
      <c r="T1816" s="121" t="n"/>
      <c r="U1816" s="121" t="n"/>
      <c r="V1816" s="117">
        <f>IF(P1816="NA","NA",IF(P1816&lt;&gt;"",TEXT(P1816-N1816,"[h].mm"),""))</f>
        <v/>
      </c>
      <c r="W1816" s="118">
        <f>IF(AND(R1816="",S1816=""),"",R1816+S1816)</f>
        <v/>
      </c>
      <c r="X1816" s="116">
        <f>IF(O1816&lt;&gt;"",DATE(YEAR(O1816), MONTH(O1816), DAY(O1816)),"")</f>
        <v/>
      </c>
      <c r="Y1816" s="122" t="n"/>
      <c r="Z1816" s="123" t="n"/>
      <c r="AA1816" s="117">
        <f>IF(F1816="Re-assigned","NA",IF(W1816="","",IF(W1816&gt;=VLOOKUP(D1816,SLAMatrix,3,FALSE),"Yes",IF(W1816&lt;VLOOKUP(D1816,SLAMatrix,2,FALSE),"No","Internal"))))</f>
        <v/>
      </c>
      <c r="AB1816" s="123" t="n"/>
      <c r="AC1816" s="123" t="n"/>
      <c r="AD1816" s="119" t="n"/>
      <c r="AE1816" s="125" t="n"/>
      <c r="AF1816" s="124">
        <f>MONTH(O1816)</f>
        <v/>
      </c>
      <c r="AG1816" s="124">
        <f>VLOOKUP(IFERROR(MID(AE1816,1,(FIND(",",AE1816,1)-1)),AE1816),Facility_Region_Mapping,2,FALSE)</f>
        <v/>
      </c>
      <c r="AH1816" s="124" t="n"/>
      <c r="AI1816" s="124">
        <f>IF(C1816&lt;&gt;"",IF(M1816="ESM User",getInterfaceName($C1816),"NA"),"")</f>
        <v/>
      </c>
      <c r="AJ1816" s="116">
        <f>IF(Q1816&lt;&gt;"",DATE(YEAR(Q1816), MONTH(Q1816), DAY(Q1816)),"")</f>
        <v/>
      </c>
      <c r="AK1816" s="130">
        <f>IF(Q1816&lt;&gt;0,Q1816-N1816,TODAY()-N1816)</f>
        <v/>
      </c>
      <c r="AL1816" s="112">
        <f>IF(F1816="Re-assigned",0,IF(H1816="Closed",0,IF(H1816="Service Restored",0,IF(H1816="",0,1))))</f>
        <v/>
      </c>
      <c r="AM1816" s="124">
        <f>IF(AL1816=0,"",IF(AK1816&gt;20.99,"Aged","Non-Aged"))</f>
        <v/>
      </c>
      <c r="AN1816" s="112">
        <f>IF(Q1816&lt;&gt;"",MONTH(Q1816),"")</f>
        <v/>
      </c>
      <c r="AO1816" s="112">
        <f>IFERROR(VALUE(V1816),0)</f>
        <v/>
      </c>
    </row>
    <row customFormat="1" customHeight="1" ht="29.25" r="1817" s="112" spans="1:41">
      <c r="A1817" s="127" t="n"/>
      <c r="B1817" s="113" t="n"/>
      <c r="C1817" s="127" t="n"/>
      <c r="D1817" s="127" t="n"/>
      <c r="E1817" s="114">
        <f>IF(F1817 &lt;&gt; "",VLOOKUP(F1817,CategoryLookup,2,FALSE), "")</f>
        <v/>
      </c>
      <c r="F1817" s="126" t="n"/>
      <c r="G1817" s="127" t="n"/>
      <c r="H1817" s="127" t="n"/>
      <c r="I1817" s="127" t="n"/>
      <c r="J1817" s="127" t="n"/>
      <c r="K1817" s="127" t="n"/>
      <c r="L1817" s="127" t="n"/>
      <c r="M1817" s="127" t="n"/>
      <c r="N1817" s="120" t="n"/>
      <c r="O1817" s="120" t="n"/>
      <c r="P1817" s="120" t="n"/>
      <c r="Q1817" s="120" t="n"/>
      <c r="R1817" s="121" t="n"/>
      <c r="S1817" s="121" t="n"/>
      <c r="T1817" s="121" t="n"/>
      <c r="U1817" s="121" t="n"/>
      <c r="V1817" s="117">
        <f>IF(P1817="NA","NA",IF(P1817&lt;&gt;"",TEXT(P1817-N1817,"[h].mm"),""))</f>
        <v/>
      </c>
      <c r="W1817" s="118">
        <f>IF(AND(R1817="",S1817=""),"",R1817+S1817)</f>
        <v/>
      </c>
      <c r="X1817" s="116">
        <f>IF(O1817&lt;&gt;"",DATE(YEAR(O1817), MONTH(O1817), DAY(O1817)),"")</f>
        <v/>
      </c>
      <c r="Y1817" s="122" t="n"/>
      <c r="Z1817" s="123" t="n"/>
      <c r="AA1817" s="117">
        <f>IF(F1817="Re-assigned","NA",IF(W1817="","",IF(W1817&gt;=VLOOKUP(D1817,SLAMatrix,3,FALSE),"Yes",IF(W1817&lt;VLOOKUP(D1817,SLAMatrix,2,FALSE),"No","Internal"))))</f>
        <v/>
      </c>
      <c r="AB1817" s="123" t="n"/>
      <c r="AC1817" s="123" t="n"/>
      <c r="AD1817" s="119" t="n"/>
      <c r="AE1817" s="125" t="n"/>
      <c r="AF1817" s="124">
        <f>MONTH(O1817)</f>
        <v/>
      </c>
      <c r="AG1817" s="124">
        <f>VLOOKUP(IFERROR(MID(AE1817,1,(FIND(",",AE1817,1)-1)),AE1817),Facility_Region_Mapping,2,FALSE)</f>
        <v/>
      </c>
      <c r="AH1817" s="124" t="n"/>
      <c r="AI1817" s="124">
        <f>IF(C1817&lt;&gt;"",IF(M1817="ESM User",getInterfaceName($C1817),"NA"),"")</f>
        <v/>
      </c>
      <c r="AJ1817" s="116">
        <f>IF(Q1817&lt;&gt;"",DATE(YEAR(Q1817), MONTH(Q1817), DAY(Q1817)),"")</f>
        <v/>
      </c>
      <c r="AK1817" s="130">
        <f>IF(Q1817&lt;&gt;0,Q1817-N1817,TODAY()-N1817)</f>
        <v/>
      </c>
      <c r="AL1817" s="112">
        <f>IF(F1817="Re-assigned",0,IF(H1817="Closed",0,IF(H1817="Service Restored",0,IF(H1817="",0,1))))</f>
        <v/>
      </c>
      <c r="AM1817" s="124">
        <f>IF(AL1817=0,"",IF(AK1817&gt;20.99,"Aged","Non-Aged"))</f>
        <v/>
      </c>
      <c r="AN1817" s="112">
        <f>IF(Q1817&lt;&gt;"",MONTH(Q1817),"")</f>
        <v/>
      </c>
      <c r="AO1817" s="112">
        <f>IFERROR(VALUE(V1817),0)</f>
        <v/>
      </c>
    </row>
    <row customFormat="1" customHeight="1" ht="29.25" r="1818" s="112" spans="1:41">
      <c r="A1818" s="127" t="n"/>
      <c r="B1818" s="113" t="n"/>
      <c r="C1818" s="127" t="n"/>
      <c r="D1818" s="127" t="n"/>
      <c r="E1818" s="114">
        <f>IF(F1818 &lt;&gt; "",VLOOKUP(F1818,CategoryLookup,2,FALSE), "")</f>
        <v/>
      </c>
      <c r="F1818" s="126" t="n"/>
      <c r="G1818" s="127" t="n"/>
      <c r="H1818" s="127" t="n"/>
      <c r="I1818" s="127" t="n"/>
      <c r="J1818" s="127" t="n"/>
      <c r="K1818" s="127" t="n"/>
      <c r="L1818" s="127" t="n"/>
      <c r="M1818" s="127" t="n"/>
      <c r="N1818" s="120" t="n"/>
      <c r="O1818" s="120" t="n"/>
      <c r="P1818" s="120" t="n"/>
      <c r="Q1818" s="120" t="n"/>
      <c r="R1818" s="121" t="n"/>
      <c r="S1818" s="121" t="n"/>
      <c r="T1818" s="121" t="n"/>
      <c r="U1818" s="121" t="n"/>
      <c r="V1818" s="117">
        <f>IF(P1818="NA","NA",IF(P1818&lt;&gt;"",TEXT(P1818-N1818,"[h].mm"),""))</f>
        <v/>
      </c>
      <c r="W1818" s="118">
        <f>IF(AND(R1818="",S1818=""),"",R1818+S1818)</f>
        <v/>
      </c>
      <c r="X1818" s="116">
        <f>IF(O1818&lt;&gt;"",DATE(YEAR(O1818), MONTH(O1818), DAY(O1818)),"")</f>
        <v/>
      </c>
      <c r="Y1818" s="122" t="n"/>
      <c r="Z1818" s="123" t="n"/>
      <c r="AA1818" s="117">
        <f>IF(F1818="Re-assigned","NA",IF(W1818="","",IF(W1818&gt;=VLOOKUP(D1818,SLAMatrix,3,FALSE),"Yes",IF(W1818&lt;VLOOKUP(D1818,SLAMatrix,2,FALSE),"No","Internal"))))</f>
        <v/>
      </c>
      <c r="AB1818" s="123" t="n"/>
      <c r="AC1818" s="123" t="n"/>
      <c r="AD1818" s="119" t="n"/>
      <c r="AE1818" s="125" t="n"/>
      <c r="AF1818" s="124">
        <f>MONTH(O1818)</f>
        <v/>
      </c>
      <c r="AG1818" s="124">
        <f>VLOOKUP(IFERROR(MID(AE1818,1,(FIND(",",AE1818,1)-1)),AE1818),Facility_Region_Mapping,2,FALSE)</f>
        <v/>
      </c>
      <c r="AH1818" s="124" t="n"/>
      <c r="AI1818" s="124">
        <f>IF(C1818&lt;&gt;"",IF(M1818="ESM User",getInterfaceName($C1818),"NA"),"")</f>
        <v/>
      </c>
      <c r="AJ1818" s="116">
        <f>IF(Q1818&lt;&gt;"",DATE(YEAR(Q1818), MONTH(Q1818), DAY(Q1818)),"")</f>
        <v/>
      </c>
      <c r="AK1818" s="130">
        <f>IF(Q1818&lt;&gt;0,Q1818-N1818,TODAY()-N1818)</f>
        <v/>
      </c>
      <c r="AL1818" s="112">
        <f>IF(F1818="Re-assigned",0,IF(H1818="Closed",0,IF(H1818="Service Restored",0,IF(H1818="",0,1))))</f>
        <v/>
      </c>
      <c r="AM1818" s="124">
        <f>IF(AL1818=0,"",IF(AK1818&gt;20.99,"Aged","Non-Aged"))</f>
        <v/>
      </c>
      <c r="AN1818" s="112">
        <f>IF(Q1818&lt;&gt;"",MONTH(Q1818),"")</f>
        <v/>
      </c>
      <c r="AO1818" s="112">
        <f>IFERROR(VALUE(V1818),0)</f>
        <v/>
      </c>
    </row>
    <row customFormat="1" customHeight="1" ht="29.25" r="1819" s="112" spans="1:41">
      <c r="A1819" s="127" t="n"/>
      <c r="B1819" s="113" t="n"/>
      <c r="C1819" s="127" t="n"/>
      <c r="D1819" s="127" t="n"/>
      <c r="E1819" s="114">
        <f>IF(F1819 &lt;&gt; "",VLOOKUP(F1819,CategoryLookup,2,FALSE), "")</f>
        <v/>
      </c>
      <c r="F1819" s="126" t="n"/>
      <c r="G1819" s="127" t="n"/>
      <c r="H1819" s="127" t="n"/>
      <c r="I1819" s="127" t="n"/>
      <c r="J1819" s="127" t="n"/>
      <c r="K1819" s="127" t="n"/>
      <c r="L1819" s="127" t="n"/>
      <c r="M1819" s="127" t="n"/>
      <c r="N1819" s="120" t="n"/>
      <c r="O1819" s="120" t="n"/>
      <c r="P1819" s="120" t="n"/>
      <c r="Q1819" s="120" t="n"/>
      <c r="R1819" s="121" t="n"/>
      <c r="S1819" s="121" t="n"/>
      <c r="T1819" s="121" t="n"/>
      <c r="U1819" s="121" t="n"/>
      <c r="V1819" s="117">
        <f>IF(P1819="NA","NA",IF(P1819&lt;&gt;"",TEXT(P1819-N1819,"[h].mm"),""))</f>
        <v/>
      </c>
      <c r="W1819" s="118">
        <f>IF(AND(R1819="",S1819=""),"",R1819+S1819)</f>
        <v/>
      </c>
      <c r="X1819" s="116">
        <f>IF(O1819&lt;&gt;"",DATE(YEAR(O1819), MONTH(O1819), DAY(O1819)),"")</f>
        <v/>
      </c>
      <c r="Y1819" s="122" t="n"/>
      <c r="Z1819" s="123" t="n"/>
      <c r="AA1819" s="117">
        <f>IF(F1819="Re-assigned","NA",IF(W1819="","",IF(W1819&gt;=VLOOKUP(D1819,SLAMatrix,3,FALSE),"Yes",IF(W1819&lt;VLOOKUP(D1819,SLAMatrix,2,FALSE),"No","Internal"))))</f>
        <v/>
      </c>
      <c r="AB1819" s="123" t="n"/>
      <c r="AC1819" s="123" t="n"/>
      <c r="AD1819" s="119" t="n"/>
      <c r="AE1819" s="125" t="n"/>
      <c r="AF1819" s="124">
        <f>MONTH(O1819)</f>
        <v/>
      </c>
      <c r="AG1819" s="124">
        <f>VLOOKUP(IFERROR(MID(AE1819,1,(FIND(",",AE1819,1)-1)),AE1819),Facility_Region_Mapping,2,FALSE)</f>
        <v/>
      </c>
      <c r="AH1819" s="124" t="n"/>
      <c r="AI1819" s="124">
        <f>IF(C1819&lt;&gt;"",IF(M1819="ESM User",getInterfaceName($C1819),"NA"),"")</f>
        <v/>
      </c>
      <c r="AJ1819" s="116">
        <f>IF(Q1819&lt;&gt;"",DATE(YEAR(Q1819), MONTH(Q1819), DAY(Q1819)),"")</f>
        <v/>
      </c>
      <c r="AK1819" s="130">
        <f>IF(Q1819&lt;&gt;0,Q1819-N1819,TODAY()-N1819)</f>
        <v/>
      </c>
      <c r="AL1819" s="112">
        <f>IF(F1819="Re-assigned",0,IF(H1819="Closed",0,IF(H1819="Service Restored",0,IF(H1819="",0,1))))</f>
        <v/>
      </c>
      <c r="AM1819" s="124">
        <f>IF(AL1819=0,"",IF(AK1819&gt;20.99,"Aged","Non-Aged"))</f>
        <v/>
      </c>
      <c r="AN1819" s="112">
        <f>IF(Q1819&lt;&gt;"",MONTH(Q1819),"")</f>
        <v/>
      </c>
      <c r="AO1819" s="112">
        <f>IFERROR(VALUE(V1819),0)</f>
        <v/>
      </c>
    </row>
    <row customFormat="1" customHeight="1" ht="29.25" r="1820" s="112" spans="1:41">
      <c r="A1820" s="127" t="n"/>
      <c r="B1820" s="113" t="n"/>
      <c r="C1820" s="127" t="n"/>
      <c r="D1820" s="127" t="n"/>
      <c r="E1820" s="114">
        <f>IF(F1820 &lt;&gt; "",VLOOKUP(F1820,CategoryLookup,2,FALSE), "")</f>
        <v/>
      </c>
      <c r="F1820" s="126" t="n"/>
      <c r="G1820" s="127" t="n"/>
      <c r="H1820" s="127" t="n"/>
      <c r="I1820" s="127" t="n"/>
      <c r="J1820" s="127" t="n"/>
      <c r="K1820" s="127" t="n"/>
      <c r="L1820" s="127" t="n"/>
      <c r="M1820" s="127" t="n"/>
      <c r="N1820" s="120" t="n"/>
      <c r="O1820" s="120" t="n"/>
      <c r="P1820" s="120" t="n"/>
      <c r="Q1820" s="120" t="n"/>
      <c r="R1820" s="121" t="n"/>
      <c r="S1820" s="121" t="n"/>
      <c r="T1820" s="121" t="n"/>
      <c r="U1820" s="121" t="n"/>
      <c r="V1820" s="117">
        <f>IF(P1820="NA","NA",IF(P1820&lt;&gt;"",TEXT(P1820-N1820,"[h].mm"),""))</f>
        <v/>
      </c>
      <c r="W1820" s="118">
        <f>IF(AND(R1820="",S1820=""),"",R1820+S1820)</f>
        <v/>
      </c>
      <c r="X1820" s="116">
        <f>IF(O1820&lt;&gt;"",DATE(YEAR(O1820), MONTH(O1820), DAY(O1820)),"")</f>
        <v/>
      </c>
      <c r="Y1820" s="122" t="n"/>
      <c r="Z1820" s="123" t="n"/>
      <c r="AA1820" s="117">
        <f>IF(F1820="Re-assigned","NA",IF(W1820="","",IF(W1820&gt;=VLOOKUP(D1820,SLAMatrix,3,FALSE),"Yes",IF(W1820&lt;VLOOKUP(D1820,SLAMatrix,2,FALSE),"No","Internal"))))</f>
        <v/>
      </c>
      <c r="AB1820" s="123" t="n"/>
      <c r="AC1820" s="123" t="n"/>
      <c r="AD1820" s="119" t="n"/>
      <c r="AE1820" s="125" t="n"/>
      <c r="AF1820" s="124">
        <f>MONTH(O1820)</f>
        <v/>
      </c>
      <c r="AG1820" s="124">
        <f>VLOOKUP(IFERROR(MID(AE1820,1,(FIND(",",AE1820,1)-1)),AE1820),Facility_Region_Mapping,2,FALSE)</f>
        <v/>
      </c>
      <c r="AH1820" s="124" t="n"/>
      <c r="AI1820" s="124">
        <f>IF(C1820&lt;&gt;"",IF(M1820="ESM User",getInterfaceName($C1820),"NA"),"")</f>
        <v/>
      </c>
      <c r="AJ1820" s="116">
        <f>IF(Q1820&lt;&gt;"",DATE(YEAR(Q1820), MONTH(Q1820), DAY(Q1820)),"")</f>
        <v/>
      </c>
      <c r="AK1820" s="130">
        <f>IF(Q1820&lt;&gt;0,Q1820-N1820,TODAY()-N1820)</f>
        <v/>
      </c>
      <c r="AL1820" s="112">
        <f>IF(F1820="Re-assigned",0,IF(H1820="Closed",0,IF(H1820="Service Restored",0,IF(H1820="",0,1))))</f>
        <v/>
      </c>
      <c r="AM1820" s="124">
        <f>IF(AL1820=0,"",IF(AK1820&gt;20.99,"Aged","Non-Aged"))</f>
        <v/>
      </c>
      <c r="AN1820" s="112">
        <f>IF(Q1820&lt;&gt;"",MONTH(Q1820),"")</f>
        <v/>
      </c>
      <c r="AO1820" s="112">
        <f>IFERROR(VALUE(V1820),0)</f>
        <v/>
      </c>
    </row>
    <row customFormat="1" customHeight="1" ht="29.25" r="1821" s="112" spans="1:41">
      <c r="A1821" s="127" t="n"/>
      <c r="B1821" s="113" t="n"/>
      <c r="C1821" s="127" t="n"/>
      <c r="D1821" s="127" t="n"/>
      <c r="E1821" s="114">
        <f>IF(F1821 &lt;&gt; "",VLOOKUP(F1821,CategoryLookup,2,FALSE), "")</f>
        <v/>
      </c>
      <c r="F1821" s="126" t="n"/>
      <c r="G1821" s="127" t="n"/>
      <c r="H1821" s="127" t="n"/>
      <c r="I1821" s="127" t="n"/>
      <c r="J1821" s="127" t="n"/>
      <c r="K1821" s="127" t="n"/>
      <c r="L1821" s="127" t="n"/>
      <c r="M1821" s="127" t="n"/>
      <c r="N1821" s="120" t="n"/>
      <c r="O1821" s="120" t="n"/>
      <c r="P1821" s="120" t="n"/>
      <c r="Q1821" s="120" t="n"/>
      <c r="R1821" s="121" t="n"/>
      <c r="S1821" s="121" t="n"/>
      <c r="T1821" s="121" t="n"/>
      <c r="U1821" s="121" t="n"/>
      <c r="V1821" s="117">
        <f>IF(P1821="NA","NA",IF(P1821&lt;&gt;"",TEXT(P1821-N1821,"[h].mm"),""))</f>
        <v/>
      </c>
      <c r="W1821" s="118">
        <f>IF(AND(R1821="",S1821=""),"",R1821+S1821)</f>
        <v/>
      </c>
      <c r="X1821" s="116">
        <f>IF(O1821&lt;&gt;"",DATE(YEAR(O1821), MONTH(O1821), DAY(O1821)),"")</f>
        <v/>
      </c>
      <c r="Y1821" s="122" t="n"/>
      <c r="Z1821" s="123" t="n"/>
      <c r="AA1821" s="117">
        <f>IF(F1821="Re-assigned","NA",IF(W1821="","",IF(W1821&gt;=VLOOKUP(D1821,SLAMatrix,3,FALSE),"Yes",IF(W1821&lt;VLOOKUP(D1821,SLAMatrix,2,FALSE),"No","Internal"))))</f>
        <v/>
      </c>
      <c r="AB1821" s="123" t="n"/>
      <c r="AC1821" s="123" t="n"/>
      <c r="AD1821" s="119" t="n"/>
      <c r="AE1821" s="125" t="n"/>
      <c r="AF1821" s="124">
        <f>MONTH(O1821)</f>
        <v/>
      </c>
      <c r="AG1821" s="124">
        <f>VLOOKUP(IFERROR(MID(AE1821,1,(FIND(",",AE1821,1)-1)),AE1821),Facility_Region_Mapping,2,FALSE)</f>
        <v/>
      </c>
      <c r="AH1821" s="124" t="n"/>
      <c r="AI1821" s="124">
        <f>IF(C1821&lt;&gt;"",IF(M1821="ESM User",getInterfaceName($C1821),"NA"),"")</f>
        <v/>
      </c>
      <c r="AJ1821" s="116">
        <f>IF(Q1821&lt;&gt;"",DATE(YEAR(Q1821), MONTH(Q1821), DAY(Q1821)),"")</f>
        <v/>
      </c>
      <c r="AK1821" s="130">
        <f>IF(Q1821&lt;&gt;0,Q1821-N1821,TODAY()-N1821)</f>
        <v/>
      </c>
      <c r="AL1821" s="112">
        <f>IF(F1821="Re-assigned",0,IF(H1821="Closed",0,IF(H1821="Service Restored",0,IF(H1821="",0,1))))</f>
        <v/>
      </c>
      <c r="AM1821" s="124">
        <f>IF(AL1821=0,"",IF(AK1821&gt;20.99,"Aged","Non-Aged"))</f>
        <v/>
      </c>
      <c r="AN1821" s="112">
        <f>IF(Q1821&lt;&gt;"",MONTH(Q1821),"")</f>
        <v/>
      </c>
      <c r="AO1821" s="112">
        <f>IFERROR(VALUE(V1821),0)</f>
        <v/>
      </c>
    </row>
    <row customFormat="1" customHeight="1" ht="29.25" r="1822" s="112" spans="1:41">
      <c r="A1822" s="127" t="n"/>
      <c r="B1822" s="113" t="n"/>
      <c r="C1822" s="127" t="n"/>
      <c r="D1822" s="127" t="n"/>
      <c r="E1822" s="114">
        <f>IF(F1822 &lt;&gt; "",VLOOKUP(F1822,CategoryLookup,2,FALSE), "")</f>
        <v/>
      </c>
      <c r="F1822" s="126" t="n"/>
      <c r="G1822" s="127" t="n"/>
      <c r="H1822" s="127" t="n"/>
      <c r="I1822" s="127" t="n"/>
      <c r="J1822" s="127" t="n"/>
      <c r="K1822" s="127" t="n"/>
      <c r="L1822" s="127" t="n"/>
      <c r="M1822" s="127" t="n"/>
      <c r="N1822" s="120" t="n"/>
      <c r="O1822" s="120" t="n"/>
      <c r="P1822" s="120" t="n"/>
      <c r="Q1822" s="120" t="n"/>
      <c r="R1822" s="121" t="n"/>
      <c r="S1822" s="121" t="n"/>
      <c r="T1822" s="121" t="n"/>
      <c r="U1822" s="121" t="n"/>
      <c r="V1822" s="117">
        <f>IF(P1822="NA","NA",IF(P1822&lt;&gt;"",TEXT(P1822-N1822,"[h].mm"),""))</f>
        <v/>
      </c>
      <c r="W1822" s="118">
        <f>IF(AND(R1822="",S1822=""),"",R1822+S1822)</f>
        <v/>
      </c>
      <c r="X1822" s="116">
        <f>IF(O1822&lt;&gt;"",DATE(YEAR(O1822), MONTH(O1822), DAY(O1822)),"")</f>
        <v/>
      </c>
      <c r="Y1822" s="122" t="n"/>
      <c r="Z1822" s="123" t="n"/>
      <c r="AA1822" s="117">
        <f>IF(F1822="Re-assigned","NA",IF(W1822="","",IF(W1822&gt;=VLOOKUP(D1822,SLAMatrix,3,FALSE),"Yes",IF(W1822&lt;VLOOKUP(D1822,SLAMatrix,2,FALSE),"No","Internal"))))</f>
        <v/>
      </c>
      <c r="AB1822" s="123" t="n"/>
      <c r="AC1822" s="123" t="n"/>
      <c r="AD1822" s="119" t="n"/>
      <c r="AE1822" s="125" t="n"/>
      <c r="AF1822" s="124">
        <f>MONTH(O1822)</f>
        <v/>
      </c>
      <c r="AG1822" s="124">
        <f>VLOOKUP(IFERROR(MID(AE1822,1,(FIND(",",AE1822,1)-1)),AE1822),Facility_Region_Mapping,2,FALSE)</f>
        <v/>
      </c>
      <c r="AH1822" s="124" t="n"/>
      <c r="AI1822" s="124">
        <f>IF(C1822&lt;&gt;"",IF(M1822="ESM User",getInterfaceName($C1822),"NA"),"")</f>
        <v/>
      </c>
      <c r="AJ1822" s="116">
        <f>IF(Q1822&lt;&gt;"",DATE(YEAR(Q1822), MONTH(Q1822), DAY(Q1822)),"")</f>
        <v/>
      </c>
      <c r="AK1822" s="130">
        <f>IF(Q1822&lt;&gt;0,Q1822-N1822,TODAY()-N1822)</f>
        <v/>
      </c>
      <c r="AL1822" s="112">
        <f>IF(F1822="Re-assigned",0,IF(H1822="Closed",0,IF(H1822="Service Restored",0,IF(H1822="",0,1))))</f>
        <v/>
      </c>
      <c r="AM1822" s="124">
        <f>IF(AL1822=0,"",IF(AK1822&gt;20.99,"Aged","Non-Aged"))</f>
        <v/>
      </c>
      <c r="AN1822" s="112">
        <f>IF(Q1822&lt;&gt;"",MONTH(Q1822),"")</f>
        <v/>
      </c>
      <c r="AO1822" s="112">
        <f>IFERROR(VALUE(V1822),0)</f>
        <v/>
      </c>
    </row>
    <row customFormat="1" customHeight="1" ht="29.25" r="1823" s="112" spans="1:41">
      <c r="A1823" s="127" t="n"/>
      <c r="B1823" s="113" t="n"/>
      <c r="C1823" s="127" t="n"/>
      <c r="D1823" s="127" t="n"/>
      <c r="E1823" s="114">
        <f>IF(F1823 &lt;&gt; "",VLOOKUP(F1823,CategoryLookup,2,FALSE), "")</f>
        <v/>
      </c>
      <c r="F1823" s="126" t="n"/>
      <c r="G1823" s="127" t="n"/>
      <c r="H1823" s="127" t="n"/>
      <c r="I1823" s="127" t="n"/>
      <c r="J1823" s="127" t="n"/>
      <c r="K1823" s="127" t="n"/>
      <c r="L1823" s="127" t="n"/>
      <c r="M1823" s="127" t="n"/>
      <c r="N1823" s="120" t="n"/>
      <c r="O1823" s="120" t="n"/>
      <c r="P1823" s="120" t="n"/>
      <c r="Q1823" s="120" t="n"/>
      <c r="R1823" s="121" t="n"/>
      <c r="S1823" s="121" t="n"/>
      <c r="T1823" s="121" t="n"/>
      <c r="U1823" s="121" t="n"/>
      <c r="V1823" s="117">
        <f>IF(P1823="NA","NA",IF(P1823&lt;&gt;"",TEXT(P1823-N1823,"[h].mm"),""))</f>
        <v/>
      </c>
      <c r="W1823" s="118">
        <f>IF(AND(R1823="",S1823=""),"",R1823+S1823)</f>
        <v/>
      </c>
      <c r="X1823" s="116">
        <f>IF(O1823&lt;&gt;"",DATE(YEAR(O1823), MONTH(O1823), DAY(O1823)),"")</f>
        <v/>
      </c>
      <c r="Y1823" s="122" t="n"/>
      <c r="Z1823" s="123" t="n"/>
      <c r="AA1823" s="117">
        <f>IF(F1823="Re-assigned","NA",IF(W1823="","",IF(W1823&gt;=VLOOKUP(D1823,SLAMatrix,3,FALSE),"Yes",IF(W1823&lt;VLOOKUP(D1823,SLAMatrix,2,FALSE),"No","Internal"))))</f>
        <v/>
      </c>
      <c r="AB1823" s="123" t="n"/>
      <c r="AC1823" s="123" t="n"/>
      <c r="AD1823" s="119" t="n"/>
      <c r="AE1823" s="125" t="n"/>
      <c r="AF1823" s="124">
        <f>MONTH(O1823)</f>
        <v/>
      </c>
      <c r="AG1823" s="124">
        <f>VLOOKUP(IFERROR(MID(AE1823,1,(FIND(",",AE1823,1)-1)),AE1823),Facility_Region_Mapping,2,FALSE)</f>
        <v/>
      </c>
      <c r="AH1823" s="124" t="n"/>
      <c r="AI1823" s="124">
        <f>IF(C1823&lt;&gt;"",IF(M1823="ESM User",getInterfaceName($C1823),"NA"),"")</f>
        <v/>
      </c>
      <c r="AJ1823" s="116">
        <f>IF(Q1823&lt;&gt;"",DATE(YEAR(Q1823), MONTH(Q1823), DAY(Q1823)),"")</f>
        <v/>
      </c>
      <c r="AK1823" s="130">
        <f>IF(Q1823&lt;&gt;0,Q1823-N1823,TODAY()-N1823)</f>
        <v/>
      </c>
      <c r="AL1823" s="112">
        <f>IF(F1823="Re-assigned",0,IF(H1823="Closed",0,IF(H1823="Service Restored",0,IF(H1823="",0,1))))</f>
        <v/>
      </c>
      <c r="AM1823" s="124">
        <f>IF(AL1823=0,"",IF(AK1823&gt;20.99,"Aged","Non-Aged"))</f>
        <v/>
      </c>
      <c r="AN1823" s="112">
        <f>IF(Q1823&lt;&gt;"",MONTH(Q1823),"")</f>
        <v/>
      </c>
      <c r="AO1823" s="112">
        <f>IFERROR(VALUE(V1823),0)</f>
        <v/>
      </c>
    </row>
    <row customFormat="1" customHeight="1" ht="29.25" r="1824" s="112" spans="1:41">
      <c r="A1824" s="127" t="n"/>
      <c r="B1824" s="113" t="n"/>
      <c r="C1824" s="127" t="n"/>
      <c r="D1824" s="127" t="n"/>
      <c r="E1824" s="114">
        <f>IF(F1824 &lt;&gt; "",VLOOKUP(F1824,CategoryLookup,2,FALSE), "")</f>
        <v/>
      </c>
      <c r="F1824" s="126" t="n"/>
      <c r="G1824" s="127" t="n"/>
      <c r="H1824" s="127" t="n"/>
      <c r="I1824" s="127" t="n"/>
      <c r="J1824" s="127" t="n"/>
      <c r="K1824" s="127" t="n"/>
      <c r="L1824" s="127" t="n"/>
      <c r="M1824" s="127" t="n"/>
      <c r="N1824" s="120" t="n"/>
      <c r="O1824" s="120" t="n"/>
      <c r="P1824" s="120" t="n"/>
      <c r="Q1824" s="120" t="n"/>
      <c r="R1824" s="121" t="n"/>
      <c r="S1824" s="121" t="n"/>
      <c r="T1824" s="121" t="n"/>
      <c r="U1824" s="121" t="n"/>
      <c r="V1824" s="117">
        <f>IF(P1824="NA","NA",IF(P1824&lt;&gt;"",TEXT(P1824-N1824,"[h].mm"),""))</f>
        <v/>
      </c>
      <c r="W1824" s="118">
        <f>IF(AND(R1824="",S1824=""),"",R1824+S1824)</f>
        <v/>
      </c>
      <c r="X1824" s="116">
        <f>IF(O1824&lt;&gt;"",DATE(YEAR(O1824), MONTH(O1824), DAY(O1824)),"")</f>
        <v/>
      </c>
      <c r="Y1824" s="122" t="n"/>
      <c r="Z1824" s="123" t="n"/>
      <c r="AA1824" s="117">
        <f>IF(F1824="Re-assigned","NA",IF(W1824="","",IF(W1824&gt;=VLOOKUP(D1824,SLAMatrix,3,FALSE),"Yes",IF(W1824&lt;VLOOKUP(D1824,SLAMatrix,2,FALSE),"No","Internal"))))</f>
        <v/>
      </c>
      <c r="AB1824" s="123" t="n"/>
      <c r="AC1824" s="123" t="n"/>
      <c r="AD1824" s="119" t="n"/>
      <c r="AE1824" s="125" t="n"/>
      <c r="AF1824" s="124">
        <f>MONTH(O1824)</f>
        <v/>
      </c>
      <c r="AG1824" s="124">
        <f>VLOOKUP(IFERROR(MID(AE1824,1,(FIND(",",AE1824,1)-1)),AE1824),Facility_Region_Mapping,2,FALSE)</f>
        <v/>
      </c>
      <c r="AH1824" s="124" t="n"/>
      <c r="AI1824" s="124">
        <f>IF(C1824&lt;&gt;"",IF(M1824="ESM User",getInterfaceName($C1824),"NA"),"")</f>
        <v/>
      </c>
      <c r="AJ1824" s="116">
        <f>IF(Q1824&lt;&gt;"",DATE(YEAR(Q1824), MONTH(Q1824), DAY(Q1824)),"")</f>
        <v/>
      </c>
      <c r="AK1824" s="130">
        <f>IF(Q1824&lt;&gt;0,Q1824-N1824,TODAY()-N1824)</f>
        <v/>
      </c>
      <c r="AL1824" s="112">
        <f>IF(F1824="Re-assigned",0,IF(H1824="Closed",0,IF(H1824="Service Restored",0,IF(H1824="",0,1))))</f>
        <v/>
      </c>
      <c r="AM1824" s="124">
        <f>IF(AL1824=0,"",IF(AK1824&gt;20.99,"Aged","Non-Aged"))</f>
        <v/>
      </c>
      <c r="AN1824" s="112">
        <f>IF(Q1824&lt;&gt;"",MONTH(Q1824),"")</f>
        <v/>
      </c>
      <c r="AO1824" s="112">
        <f>IFERROR(VALUE(V1824),0)</f>
        <v/>
      </c>
    </row>
    <row customFormat="1" customHeight="1" ht="29.25" r="1825" s="112" spans="1:41">
      <c r="A1825" s="127" t="n"/>
      <c r="B1825" s="113" t="n"/>
      <c r="C1825" s="127" t="n"/>
      <c r="D1825" s="127" t="n"/>
      <c r="E1825" s="114">
        <f>IF(F1825 &lt;&gt; "",VLOOKUP(F1825,CategoryLookup,2,FALSE), "")</f>
        <v/>
      </c>
      <c r="F1825" s="126" t="n"/>
      <c r="G1825" s="127" t="n"/>
      <c r="H1825" s="127" t="n"/>
      <c r="I1825" s="127" t="n"/>
      <c r="J1825" s="127" t="n"/>
      <c r="K1825" s="127" t="n"/>
      <c r="L1825" s="127" t="n"/>
      <c r="M1825" s="127" t="n"/>
      <c r="N1825" s="120" t="n"/>
      <c r="O1825" s="120" t="n"/>
      <c r="P1825" s="120" t="n"/>
      <c r="Q1825" s="120" t="n"/>
      <c r="R1825" s="121" t="n"/>
      <c r="S1825" s="121" t="n"/>
      <c r="T1825" s="121" t="n"/>
      <c r="U1825" s="121" t="n"/>
      <c r="V1825" s="117">
        <f>IF(P1825="NA","NA",IF(P1825&lt;&gt;"",TEXT(P1825-N1825,"[h].mm"),""))</f>
        <v/>
      </c>
      <c r="W1825" s="118">
        <f>IF(AND(R1825="",S1825=""),"",R1825+S1825)</f>
        <v/>
      </c>
      <c r="X1825" s="116">
        <f>IF(O1825&lt;&gt;"",DATE(YEAR(O1825), MONTH(O1825), DAY(O1825)),"")</f>
        <v/>
      </c>
      <c r="Y1825" s="122" t="n"/>
      <c r="Z1825" s="123" t="n"/>
      <c r="AA1825" s="117">
        <f>IF(F1825="Re-assigned","NA",IF(W1825="","",IF(W1825&gt;=VLOOKUP(D1825,SLAMatrix,3,FALSE),"Yes",IF(W1825&lt;VLOOKUP(D1825,SLAMatrix,2,FALSE),"No","Internal"))))</f>
        <v/>
      </c>
      <c r="AB1825" s="123" t="n"/>
      <c r="AC1825" s="123" t="n"/>
      <c r="AD1825" s="119" t="n"/>
      <c r="AE1825" s="125" t="n"/>
      <c r="AF1825" s="124">
        <f>MONTH(O1825)</f>
        <v/>
      </c>
      <c r="AG1825" s="124">
        <f>VLOOKUP(IFERROR(MID(AE1825,1,(FIND(",",AE1825,1)-1)),AE1825),Facility_Region_Mapping,2,FALSE)</f>
        <v/>
      </c>
      <c r="AH1825" s="124" t="n"/>
      <c r="AI1825" s="124">
        <f>IF(C1825&lt;&gt;"",IF(M1825="ESM User",getInterfaceName($C1825),"NA"),"")</f>
        <v/>
      </c>
      <c r="AJ1825" s="116">
        <f>IF(Q1825&lt;&gt;"",DATE(YEAR(Q1825), MONTH(Q1825), DAY(Q1825)),"")</f>
        <v/>
      </c>
      <c r="AK1825" s="130">
        <f>IF(Q1825&lt;&gt;0,Q1825-N1825,TODAY()-N1825)</f>
        <v/>
      </c>
      <c r="AL1825" s="112">
        <f>IF(F1825="Re-assigned",0,IF(H1825="Closed",0,IF(H1825="Service Restored",0,IF(H1825="",0,1))))</f>
        <v/>
      </c>
      <c r="AM1825" s="124">
        <f>IF(AL1825=0,"",IF(AK1825&gt;20.99,"Aged","Non-Aged"))</f>
        <v/>
      </c>
      <c r="AN1825" s="112">
        <f>IF(Q1825&lt;&gt;"",MONTH(Q1825),"")</f>
        <v/>
      </c>
      <c r="AO1825" s="112">
        <f>IFERROR(VALUE(V1825),0)</f>
        <v/>
      </c>
    </row>
    <row customFormat="1" customHeight="1" ht="29.25" r="1826" s="112" spans="1:41">
      <c r="A1826" s="127" t="n"/>
      <c r="B1826" s="113" t="n"/>
      <c r="C1826" s="127" t="n"/>
      <c r="D1826" s="127" t="n"/>
      <c r="E1826" s="114">
        <f>IF(F1826 &lt;&gt; "",VLOOKUP(F1826,CategoryLookup,2,FALSE), "")</f>
        <v/>
      </c>
      <c r="F1826" s="126" t="n"/>
      <c r="G1826" s="127" t="n"/>
      <c r="H1826" s="127" t="n"/>
      <c r="I1826" s="127" t="n"/>
      <c r="J1826" s="127" t="n"/>
      <c r="K1826" s="127" t="n"/>
      <c r="L1826" s="127" t="n"/>
      <c r="M1826" s="127" t="n"/>
      <c r="N1826" s="120" t="n"/>
      <c r="O1826" s="120" t="n"/>
      <c r="P1826" s="120" t="n"/>
      <c r="Q1826" s="120" t="n"/>
      <c r="R1826" s="121" t="n"/>
      <c r="S1826" s="121" t="n"/>
      <c r="T1826" s="121" t="n"/>
      <c r="U1826" s="121" t="n"/>
      <c r="V1826" s="117">
        <f>IF(P1826="NA","NA",IF(P1826&lt;&gt;"",TEXT(P1826-N1826,"[h].mm"),""))</f>
        <v/>
      </c>
      <c r="W1826" s="118">
        <f>IF(AND(R1826="",S1826=""),"",R1826+S1826)</f>
        <v/>
      </c>
      <c r="X1826" s="116">
        <f>IF(O1826&lt;&gt;"",DATE(YEAR(O1826), MONTH(O1826), DAY(O1826)),"")</f>
        <v/>
      </c>
      <c r="Y1826" s="122" t="n"/>
      <c r="Z1826" s="123" t="n"/>
      <c r="AA1826" s="117">
        <f>IF(F1826="Re-assigned","NA",IF(W1826="","",IF(W1826&gt;=VLOOKUP(D1826,SLAMatrix,3,FALSE),"Yes",IF(W1826&lt;VLOOKUP(D1826,SLAMatrix,2,FALSE),"No","Internal"))))</f>
        <v/>
      </c>
      <c r="AB1826" s="123" t="n"/>
      <c r="AC1826" s="123" t="n"/>
      <c r="AD1826" s="119" t="n"/>
      <c r="AE1826" s="125" t="n"/>
      <c r="AF1826" s="124">
        <f>MONTH(O1826)</f>
        <v/>
      </c>
      <c r="AG1826" s="124">
        <f>VLOOKUP(IFERROR(MID(AE1826,1,(FIND(",",AE1826,1)-1)),AE1826),Facility_Region_Mapping,2,FALSE)</f>
        <v/>
      </c>
      <c r="AH1826" s="124" t="n"/>
      <c r="AI1826" s="124">
        <f>IF(C1826&lt;&gt;"",IF(M1826="ESM User",getInterfaceName($C1826),"NA"),"")</f>
        <v/>
      </c>
      <c r="AJ1826" s="116">
        <f>IF(Q1826&lt;&gt;"",DATE(YEAR(Q1826), MONTH(Q1826), DAY(Q1826)),"")</f>
        <v/>
      </c>
      <c r="AK1826" s="130">
        <f>IF(Q1826&lt;&gt;0,Q1826-N1826,TODAY()-N1826)</f>
        <v/>
      </c>
      <c r="AL1826" s="112">
        <f>IF(F1826="Re-assigned",0,IF(H1826="Closed",0,IF(H1826="Service Restored",0,IF(H1826="",0,1))))</f>
        <v/>
      </c>
      <c r="AM1826" s="124">
        <f>IF(AL1826=0,"",IF(AK1826&gt;20.99,"Aged","Non-Aged"))</f>
        <v/>
      </c>
      <c r="AN1826" s="112">
        <f>IF(Q1826&lt;&gt;"",MONTH(Q1826),"")</f>
        <v/>
      </c>
      <c r="AO1826" s="112">
        <f>IFERROR(VALUE(V1826),0)</f>
        <v/>
      </c>
    </row>
    <row customFormat="1" customHeight="1" ht="29.25" r="1827" s="112" spans="1:41">
      <c r="A1827" s="127" t="n"/>
      <c r="B1827" s="113" t="n"/>
      <c r="C1827" s="127" t="n"/>
      <c r="D1827" s="127" t="n"/>
      <c r="E1827" s="114">
        <f>IF(F1827 &lt;&gt; "",VLOOKUP(F1827,CategoryLookup,2,FALSE), "")</f>
        <v/>
      </c>
      <c r="F1827" s="126" t="n"/>
      <c r="G1827" s="127" t="n"/>
      <c r="H1827" s="127" t="n"/>
      <c r="I1827" s="127" t="n"/>
      <c r="J1827" s="127" t="n"/>
      <c r="K1827" s="127" t="n"/>
      <c r="L1827" s="127" t="n"/>
      <c r="M1827" s="127" t="n"/>
      <c r="N1827" s="120" t="n"/>
      <c r="O1827" s="120" t="n"/>
      <c r="P1827" s="120" t="n"/>
      <c r="Q1827" s="120" t="n"/>
      <c r="R1827" s="121" t="n"/>
      <c r="S1827" s="121" t="n"/>
      <c r="T1827" s="121" t="n"/>
      <c r="U1827" s="121" t="n"/>
      <c r="V1827" s="117">
        <f>IF(P1827="NA","NA",IF(P1827&lt;&gt;"",TEXT(P1827-N1827,"[h].mm"),""))</f>
        <v/>
      </c>
      <c r="W1827" s="118">
        <f>IF(AND(R1827="",S1827=""),"",R1827+S1827)</f>
        <v/>
      </c>
      <c r="X1827" s="116">
        <f>IF(O1827&lt;&gt;"",DATE(YEAR(O1827), MONTH(O1827), DAY(O1827)),"")</f>
        <v/>
      </c>
      <c r="Y1827" s="122" t="n"/>
      <c r="Z1827" s="123" t="n"/>
      <c r="AA1827" s="117">
        <f>IF(F1827="Re-assigned","NA",IF(W1827="","",IF(W1827&gt;=VLOOKUP(D1827,SLAMatrix,3,FALSE),"Yes",IF(W1827&lt;VLOOKUP(D1827,SLAMatrix,2,FALSE),"No","Internal"))))</f>
        <v/>
      </c>
      <c r="AB1827" s="123" t="n"/>
      <c r="AC1827" s="123" t="n"/>
      <c r="AD1827" s="119" t="n"/>
      <c r="AE1827" s="125" t="n"/>
      <c r="AF1827" s="124">
        <f>MONTH(O1827)</f>
        <v/>
      </c>
      <c r="AG1827" s="124">
        <f>VLOOKUP(IFERROR(MID(AE1827,1,(FIND(",",AE1827,1)-1)),AE1827),Facility_Region_Mapping,2,FALSE)</f>
        <v/>
      </c>
      <c r="AH1827" s="124" t="n"/>
      <c r="AI1827" s="124">
        <f>IF(C1827&lt;&gt;"",IF(M1827="ESM User",getInterfaceName($C1827),"NA"),"")</f>
        <v/>
      </c>
      <c r="AJ1827" s="116">
        <f>IF(Q1827&lt;&gt;"",DATE(YEAR(Q1827), MONTH(Q1827), DAY(Q1827)),"")</f>
        <v/>
      </c>
      <c r="AK1827" s="130">
        <f>IF(Q1827&lt;&gt;0,Q1827-N1827,TODAY()-N1827)</f>
        <v/>
      </c>
      <c r="AL1827" s="112">
        <f>IF(F1827="Re-assigned",0,IF(H1827="Closed",0,IF(H1827="Service Restored",0,IF(H1827="",0,1))))</f>
        <v/>
      </c>
      <c r="AM1827" s="124">
        <f>IF(AL1827=0,"",IF(AK1827&gt;20.99,"Aged","Non-Aged"))</f>
        <v/>
      </c>
      <c r="AN1827" s="112">
        <f>IF(Q1827&lt;&gt;"",MONTH(Q1827),"")</f>
        <v/>
      </c>
      <c r="AO1827" s="112">
        <f>IFERROR(VALUE(V1827),0)</f>
        <v/>
      </c>
    </row>
    <row customFormat="1" customHeight="1" ht="29.25" r="1828" s="112" spans="1:41">
      <c r="A1828" s="127" t="n"/>
      <c r="B1828" s="113" t="n"/>
      <c r="C1828" s="127" t="n"/>
      <c r="D1828" s="127" t="n"/>
      <c r="E1828" s="114">
        <f>IF(F1828 &lt;&gt; "",VLOOKUP(F1828,CategoryLookup,2,FALSE), "")</f>
        <v/>
      </c>
      <c r="F1828" s="126" t="n"/>
      <c r="G1828" s="127" t="n"/>
      <c r="H1828" s="127" t="n"/>
      <c r="I1828" s="127" t="n"/>
      <c r="J1828" s="127" t="n"/>
      <c r="K1828" s="127" t="n"/>
      <c r="L1828" s="127" t="n"/>
      <c r="M1828" s="127" t="n"/>
      <c r="N1828" s="120" t="n"/>
      <c r="O1828" s="120" t="n"/>
      <c r="P1828" s="120" t="n"/>
      <c r="Q1828" s="120" t="n"/>
      <c r="R1828" s="121" t="n"/>
      <c r="S1828" s="121" t="n"/>
      <c r="T1828" s="121" t="n"/>
      <c r="U1828" s="121" t="n"/>
      <c r="V1828" s="117">
        <f>IF(P1828="NA","NA",IF(P1828&lt;&gt;"",TEXT(P1828-N1828,"[h].mm"),""))</f>
        <v/>
      </c>
      <c r="W1828" s="118">
        <f>IF(AND(R1828="",S1828=""),"",R1828+S1828)</f>
        <v/>
      </c>
      <c r="X1828" s="116">
        <f>IF(O1828&lt;&gt;"",DATE(YEAR(O1828), MONTH(O1828), DAY(O1828)),"")</f>
        <v/>
      </c>
      <c r="Y1828" s="122" t="n"/>
      <c r="Z1828" s="123" t="n"/>
      <c r="AA1828" s="117">
        <f>IF(F1828="Re-assigned","NA",IF(W1828="","",IF(W1828&gt;=VLOOKUP(D1828,SLAMatrix,3,FALSE),"Yes",IF(W1828&lt;VLOOKUP(D1828,SLAMatrix,2,FALSE),"No","Internal"))))</f>
        <v/>
      </c>
      <c r="AB1828" s="123" t="n"/>
      <c r="AC1828" s="123" t="n"/>
      <c r="AD1828" s="119" t="n"/>
      <c r="AE1828" s="125" t="n"/>
      <c r="AF1828" s="124">
        <f>MONTH(O1828)</f>
        <v/>
      </c>
      <c r="AG1828" s="124">
        <f>VLOOKUP(IFERROR(MID(AE1828,1,(FIND(",",AE1828,1)-1)),AE1828),Facility_Region_Mapping,2,FALSE)</f>
        <v/>
      </c>
      <c r="AH1828" s="124" t="n"/>
      <c r="AI1828" s="124">
        <f>IF(C1828&lt;&gt;"",IF(M1828="ESM User",getInterfaceName($C1828),"NA"),"")</f>
        <v/>
      </c>
      <c r="AJ1828" s="116">
        <f>IF(Q1828&lt;&gt;"",DATE(YEAR(Q1828), MONTH(Q1828), DAY(Q1828)),"")</f>
        <v/>
      </c>
      <c r="AK1828" s="130">
        <f>IF(Q1828&lt;&gt;0,Q1828-N1828,TODAY()-N1828)</f>
        <v/>
      </c>
      <c r="AL1828" s="112">
        <f>IF(F1828="Re-assigned",0,IF(H1828="Closed",0,IF(H1828="Service Restored",0,IF(H1828="",0,1))))</f>
        <v/>
      </c>
      <c r="AM1828" s="124">
        <f>IF(AL1828=0,"",IF(AK1828&gt;20.99,"Aged","Non-Aged"))</f>
        <v/>
      </c>
      <c r="AN1828" s="112">
        <f>IF(Q1828&lt;&gt;"",MONTH(Q1828),"")</f>
        <v/>
      </c>
      <c r="AO1828" s="112">
        <f>IFERROR(VALUE(V1828),0)</f>
        <v/>
      </c>
    </row>
    <row customFormat="1" customHeight="1" ht="29.25" r="1829" s="112" spans="1:41">
      <c r="A1829" s="127" t="n"/>
      <c r="B1829" s="113" t="n"/>
      <c r="C1829" s="127" t="n"/>
      <c r="D1829" s="127" t="n"/>
      <c r="E1829" s="114">
        <f>IF(F1829 &lt;&gt; "",VLOOKUP(F1829,CategoryLookup,2,FALSE), "")</f>
        <v/>
      </c>
      <c r="F1829" s="126" t="n"/>
      <c r="G1829" s="127" t="n"/>
      <c r="H1829" s="127" t="n"/>
      <c r="I1829" s="127" t="n"/>
      <c r="J1829" s="127" t="n"/>
      <c r="K1829" s="127" t="n"/>
      <c r="L1829" s="127" t="n"/>
      <c r="M1829" s="127" t="n"/>
      <c r="N1829" s="120" t="n"/>
      <c r="O1829" s="120" t="n"/>
      <c r="P1829" s="120" t="n"/>
      <c r="Q1829" s="120" t="n"/>
      <c r="R1829" s="121" t="n"/>
      <c r="S1829" s="121" t="n"/>
      <c r="T1829" s="121" t="n"/>
      <c r="U1829" s="121" t="n"/>
      <c r="V1829" s="117">
        <f>IF(P1829="NA","NA",IF(P1829&lt;&gt;"",TEXT(P1829-N1829,"[h].mm"),""))</f>
        <v/>
      </c>
      <c r="W1829" s="118">
        <f>IF(AND(R1829="",S1829=""),"",R1829+S1829)</f>
        <v/>
      </c>
      <c r="X1829" s="116">
        <f>IF(O1829&lt;&gt;"",DATE(YEAR(O1829), MONTH(O1829), DAY(O1829)),"")</f>
        <v/>
      </c>
      <c r="Y1829" s="122" t="n"/>
      <c r="Z1829" s="123" t="n"/>
      <c r="AA1829" s="117">
        <f>IF(F1829="Re-assigned","NA",IF(W1829="","",IF(W1829&gt;=VLOOKUP(D1829,SLAMatrix,3,FALSE),"Yes",IF(W1829&lt;VLOOKUP(D1829,SLAMatrix,2,FALSE),"No","Internal"))))</f>
        <v/>
      </c>
      <c r="AB1829" s="123" t="n"/>
      <c r="AC1829" s="123" t="n"/>
      <c r="AD1829" s="119" t="n"/>
      <c r="AE1829" s="125" t="n"/>
      <c r="AF1829" s="124">
        <f>MONTH(O1829)</f>
        <v/>
      </c>
      <c r="AG1829" s="124">
        <f>VLOOKUP(IFERROR(MID(AE1829,1,(FIND(",",AE1829,1)-1)),AE1829),Facility_Region_Mapping,2,FALSE)</f>
        <v/>
      </c>
      <c r="AH1829" s="124" t="n"/>
      <c r="AI1829" s="124">
        <f>IF(C1829&lt;&gt;"",IF(M1829="ESM User",getInterfaceName($C1829),"NA"),"")</f>
        <v/>
      </c>
      <c r="AJ1829" s="116">
        <f>IF(Q1829&lt;&gt;"",DATE(YEAR(Q1829), MONTH(Q1829), DAY(Q1829)),"")</f>
        <v/>
      </c>
      <c r="AK1829" s="130">
        <f>IF(Q1829&lt;&gt;0,Q1829-N1829,TODAY()-N1829)</f>
        <v/>
      </c>
      <c r="AL1829" s="112">
        <f>IF(F1829="Re-assigned",0,IF(H1829="Closed",0,IF(H1829="Service Restored",0,IF(H1829="",0,1))))</f>
        <v/>
      </c>
      <c r="AM1829" s="124">
        <f>IF(AL1829=0,"",IF(AK1829&gt;20.99,"Aged","Non-Aged"))</f>
        <v/>
      </c>
      <c r="AN1829" s="112">
        <f>IF(Q1829&lt;&gt;"",MONTH(Q1829),"")</f>
        <v/>
      </c>
      <c r="AO1829" s="112">
        <f>IFERROR(VALUE(V1829),0)</f>
        <v/>
      </c>
    </row>
    <row customFormat="1" customHeight="1" ht="29.25" r="1830" s="112" spans="1:41">
      <c r="A1830" s="127" t="n"/>
      <c r="B1830" s="113" t="n"/>
      <c r="C1830" s="127" t="n"/>
      <c r="D1830" s="127" t="n"/>
      <c r="E1830" s="114">
        <f>IF(F1830 &lt;&gt; "",VLOOKUP(F1830,CategoryLookup,2,FALSE), "")</f>
        <v/>
      </c>
      <c r="F1830" s="126" t="n"/>
      <c r="G1830" s="127" t="n"/>
      <c r="H1830" s="127" t="n"/>
      <c r="I1830" s="127" t="n"/>
      <c r="J1830" s="127" t="n"/>
      <c r="K1830" s="127" t="n"/>
      <c r="L1830" s="127" t="n"/>
      <c r="M1830" s="127" t="n"/>
      <c r="N1830" s="120" t="n"/>
      <c r="O1830" s="120" t="n"/>
      <c r="P1830" s="120" t="n"/>
      <c r="Q1830" s="120" t="n"/>
      <c r="R1830" s="121" t="n"/>
      <c r="S1830" s="121" t="n"/>
      <c r="T1830" s="121" t="n"/>
      <c r="U1830" s="121" t="n"/>
      <c r="V1830" s="117">
        <f>IF(P1830="NA","NA",IF(P1830&lt;&gt;"",TEXT(P1830-N1830,"[h].mm"),""))</f>
        <v/>
      </c>
      <c r="W1830" s="118">
        <f>IF(AND(R1830="",S1830=""),"",R1830+S1830)</f>
        <v/>
      </c>
      <c r="X1830" s="116">
        <f>IF(O1830&lt;&gt;"",DATE(YEAR(O1830), MONTH(O1830), DAY(O1830)),"")</f>
        <v/>
      </c>
      <c r="Y1830" s="122" t="n"/>
      <c r="Z1830" s="123" t="n"/>
      <c r="AA1830" s="117">
        <f>IF(F1830="Re-assigned","NA",IF(W1830="","",IF(W1830&gt;=VLOOKUP(D1830,SLAMatrix,3,FALSE),"Yes",IF(W1830&lt;VLOOKUP(D1830,SLAMatrix,2,FALSE),"No","Internal"))))</f>
        <v/>
      </c>
      <c r="AB1830" s="123" t="n"/>
      <c r="AC1830" s="123" t="n"/>
      <c r="AD1830" s="119" t="n"/>
      <c r="AE1830" s="125" t="n"/>
      <c r="AF1830" s="124">
        <f>MONTH(O1830)</f>
        <v/>
      </c>
      <c r="AG1830" s="124">
        <f>VLOOKUP(IFERROR(MID(AE1830,1,(FIND(",",AE1830,1)-1)),AE1830),Facility_Region_Mapping,2,FALSE)</f>
        <v/>
      </c>
      <c r="AH1830" s="124" t="n"/>
      <c r="AI1830" s="124">
        <f>IF(C1830&lt;&gt;"",IF(M1830="ESM User",getInterfaceName($C1830),"NA"),"")</f>
        <v/>
      </c>
      <c r="AJ1830" s="116">
        <f>IF(Q1830&lt;&gt;"",DATE(YEAR(Q1830), MONTH(Q1830), DAY(Q1830)),"")</f>
        <v/>
      </c>
      <c r="AK1830" s="130">
        <f>IF(Q1830&lt;&gt;0,Q1830-N1830,TODAY()-N1830)</f>
        <v/>
      </c>
      <c r="AL1830" s="112">
        <f>IF(F1830="Re-assigned",0,IF(H1830="Closed",0,IF(H1830="Service Restored",0,IF(H1830="",0,1))))</f>
        <v/>
      </c>
      <c r="AM1830" s="124">
        <f>IF(AL1830=0,"",IF(AK1830&gt;20.99,"Aged","Non-Aged"))</f>
        <v/>
      </c>
      <c r="AN1830" s="112">
        <f>IF(Q1830&lt;&gt;"",MONTH(Q1830),"")</f>
        <v/>
      </c>
      <c r="AO1830" s="112">
        <f>IFERROR(VALUE(V1830),0)</f>
        <v/>
      </c>
    </row>
    <row customFormat="1" customHeight="1" ht="29.25" r="1831" s="112" spans="1:41">
      <c r="A1831" s="127" t="n"/>
      <c r="B1831" s="113" t="n"/>
      <c r="C1831" s="127" t="n"/>
      <c r="D1831" s="127" t="n"/>
      <c r="E1831" s="114">
        <f>IF(F1831 &lt;&gt; "",VLOOKUP(F1831,CategoryLookup,2,FALSE), "")</f>
        <v/>
      </c>
      <c r="F1831" s="126" t="n"/>
      <c r="G1831" s="127" t="n"/>
      <c r="H1831" s="127" t="n"/>
      <c r="I1831" s="127" t="n"/>
      <c r="J1831" s="127" t="n"/>
      <c r="K1831" s="127" t="n"/>
      <c r="L1831" s="127" t="n"/>
      <c r="M1831" s="127" t="n"/>
      <c r="N1831" s="120" t="n"/>
      <c r="O1831" s="120" t="n"/>
      <c r="P1831" s="120" t="n"/>
      <c r="Q1831" s="120" t="n"/>
      <c r="R1831" s="121" t="n"/>
      <c r="S1831" s="121" t="n"/>
      <c r="T1831" s="121" t="n"/>
      <c r="U1831" s="121" t="n"/>
      <c r="V1831" s="117">
        <f>IF(P1831="NA","NA",IF(P1831&lt;&gt;"",TEXT(P1831-N1831,"[h].mm"),""))</f>
        <v/>
      </c>
      <c r="W1831" s="118">
        <f>IF(AND(R1831="",S1831=""),"",R1831+S1831)</f>
        <v/>
      </c>
      <c r="X1831" s="116">
        <f>IF(O1831&lt;&gt;"",DATE(YEAR(O1831), MONTH(O1831), DAY(O1831)),"")</f>
        <v/>
      </c>
      <c r="Y1831" s="122" t="n"/>
      <c r="Z1831" s="123" t="n"/>
      <c r="AA1831" s="117">
        <f>IF(F1831="Re-assigned","NA",IF(W1831="","",IF(W1831&gt;=VLOOKUP(D1831,SLAMatrix,3,FALSE),"Yes",IF(W1831&lt;VLOOKUP(D1831,SLAMatrix,2,FALSE),"No","Internal"))))</f>
        <v/>
      </c>
      <c r="AB1831" s="123" t="n"/>
      <c r="AC1831" s="123" t="n"/>
      <c r="AD1831" s="119" t="n"/>
      <c r="AE1831" s="125" t="n"/>
      <c r="AF1831" s="124">
        <f>MONTH(O1831)</f>
        <v/>
      </c>
      <c r="AG1831" s="124">
        <f>VLOOKUP(IFERROR(MID(AE1831,1,(FIND(",",AE1831,1)-1)),AE1831),Facility_Region_Mapping,2,FALSE)</f>
        <v/>
      </c>
      <c r="AH1831" s="124" t="n"/>
      <c r="AI1831" s="124">
        <f>IF(C1831&lt;&gt;"",IF(M1831="ESM User",getInterfaceName($C1831),"NA"),"")</f>
        <v/>
      </c>
      <c r="AJ1831" s="116">
        <f>IF(Q1831&lt;&gt;"",DATE(YEAR(Q1831), MONTH(Q1831), DAY(Q1831)),"")</f>
        <v/>
      </c>
      <c r="AK1831" s="130">
        <f>IF(Q1831&lt;&gt;0,Q1831-N1831,TODAY()-N1831)</f>
        <v/>
      </c>
      <c r="AL1831" s="112">
        <f>IF(F1831="Re-assigned",0,IF(H1831="Closed",0,IF(H1831="Service Restored",0,IF(H1831="",0,1))))</f>
        <v/>
      </c>
      <c r="AM1831" s="124">
        <f>IF(AL1831=0,"",IF(AK1831&gt;20.99,"Aged","Non-Aged"))</f>
        <v/>
      </c>
      <c r="AN1831" s="112">
        <f>IF(Q1831&lt;&gt;"",MONTH(Q1831),"")</f>
        <v/>
      </c>
      <c r="AO1831" s="112">
        <f>IFERROR(VALUE(V1831),0)</f>
        <v/>
      </c>
    </row>
    <row customFormat="1" customHeight="1" ht="29.25" r="1832" s="112" spans="1:41">
      <c r="A1832" s="127" t="n"/>
      <c r="B1832" s="113" t="n"/>
      <c r="C1832" s="127" t="n"/>
      <c r="D1832" s="127" t="n"/>
      <c r="E1832" s="114">
        <f>IF(F1832 &lt;&gt; "",VLOOKUP(F1832,CategoryLookup,2,FALSE), "")</f>
        <v/>
      </c>
      <c r="F1832" s="126" t="n"/>
      <c r="G1832" s="127" t="n"/>
      <c r="H1832" s="127" t="n"/>
      <c r="I1832" s="127" t="n"/>
      <c r="J1832" s="127" t="n"/>
      <c r="K1832" s="127" t="n"/>
      <c r="L1832" s="127" t="n"/>
      <c r="M1832" s="127" t="n"/>
      <c r="N1832" s="120" t="n"/>
      <c r="O1832" s="120" t="n"/>
      <c r="P1832" s="120" t="n"/>
      <c r="Q1832" s="120" t="n"/>
      <c r="R1832" s="121" t="n"/>
      <c r="S1832" s="121" t="n"/>
      <c r="T1832" s="121" t="n"/>
      <c r="U1832" s="121" t="n"/>
      <c r="V1832" s="117">
        <f>IF(P1832="NA","NA",IF(P1832&lt;&gt;"",TEXT(P1832-N1832,"[h].mm"),""))</f>
        <v/>
      </c>
      <c r="W1832" s="118">
        <f>IF(AND(R1832="",S1832=""),"",R1832+S1832)</f>
        <v/>
      </c>
      <c r="X1832" s="116">
        <f>IF(O1832&lt;&gt;"",DATE(YEAR(O1832), MONTH(O1832), DAY(O1832)),"")</f>
        <v/>
      </c>
      <c r="Y1832" s="122" t="n"/>
      <c r="Z1832" s="123" t="n"/>
      <c r="AA1832" s="117">
        <f>IF(F1832="Re-assigned","NA",IF(W1832="","",IF(W1832&gt;=VLOOKUP(D1832,SLAMatrix,3,FALSE),"Yes",IF(W1832&lt;VLOOKUP(D1832,SLAMatrix,2,FALSE),"No","Internal"))))</f>
        <v/>
      </c>
      <c r="AB1832" s="123" t="n"/>
      <c r="AC1832" s="123" t="n"/>
      <c r="AD1832" s="119" t="n"/>
      <c r="AE1832" s="125" t="n"/>
      <c r="AF1832" s="124">
        <f>MONTH(O1832)</f>
        <v/>
      </c>
      <c r="AG1832" s="124">
        <f>VLOOKUP(IFERROR(MID(AE1832,1,(FIND(",",AE1832,1)-1)),AE1832),Facility_Region_Mapping,2,FALSE)</f>
        <v/>
      </c>
      <c r="AH1832" s="124" t="n"/>
      <c r="AI1832" s="124">
        <f>IF(C1832&lt;&gt;"",IF(M1832="ESM User",getInterfaceName($C1832),"NA"),"")</f>
        <v/>
      </c>
      <c r="AJ1832" s="116">
        <f>IF(Q1832&lt;&gt;"",DATE(YEAR(Q1832), MONTH(Q1832), DAY(Q1832)),"")</f>
        <v/>
      </c>
      <c r="AK1832" s="130">
        <f>IF(Q1832&lt;&gt;0,Q1832-N1832,TODAY()-N1832)</f>
        <v/>
      </c>
      <c r="AL1832" s="112">
        <f>IF(F1832="Re-assigned",0,IF(H1832="Closed",0,IF(H1832="Service Restored",0,IF(H1832="",0,1))))</f>
        <v/>
      </c>
      <c r="AM1832" s="124">
        <f>IF(AL1832=0,"",IF(AK1832&gt;20.99,"Aged","Non-Aged"))</f>
        <v/>
      </c>
      <c r="AN1832" s="112">
        <f>IF(Q1832&lt;&gt;"",MONTH(Q1832),"")</f>
        <v/>
      </c>
      <c r="AO1832" s="112">
        <f>IFERROR(VALUE(V1832),0)</f>
        <v/>
      </c>
    </row>
    <row customFormat="1" customHeight="1" ht="29.25" r="1833" s="112" spans="1:41">
      <c r="A1833" s="127" t="n"/>
      <c r="B1833" s="113" t="n"/>
      <c r="C1833" s="127" t="n"/>
      <c r="D1833" s="127" t="n"/>
      <c r="E1833" s="114">
        <f>IF(F1833 &lt;&gt; "",VLOOKUP(F1833,CategoryLookup,2,FALSE), "")</f>
        <v/>
      </c>
      <c r="F1833" s="126" t="n"/>
      <c r="G1833" s="127" t="n"/>
      <c r="H1833" s="127" t="n"/>
      <c r="I1833" s="127" t="n"/>
      <c r="J1833" s="127" t="n"/>
      <c r="K1833" s="127" t="n"/>
      <c r="L1833" s="127" t="n"/>
      <c r="M1833" s="127" t="n"/>
      <c r="N1833" s="120" t="n"/>
      <c r="O1833" s="120" t="n"/>
      <c r="P1833" s="120" t="n"/>
      <c r="Q1833" s="120" t="n"/>
      <c r="R1833" s="121" t="n"/>
      <c r="S1833" s="121" t="n"/>
      <c r="T1833" s="121" t="n"/>
      <c r="U1833" s="121" t="n"/>
      <c r="V1833" s="117">
        <f>IF(P1833="NA","NA",IF(P1833&lt;&gt;"",TEXT(P1833-N1833,"[h].mm"),""))</f>
        <v/>
      </c>
      <c r="W1833" s="118">
        <f>IF(AND(R1833="",S1833=""),"",R1833+S1833)</f>
        <v/>
      </c>
      <c r="X1833" s="116">
        <f>IF(O1833&lt;&gt;"",DATE(YEAR(O1833), MONTH(O1833), DAY(O1833)),"")</f>
        <v/>
      </c>
      <c r="Y1833" s="122" t="n"/>
      <c r="Z1833" s="123" t="n"/>
      <c r="AA1833" s="117">
        <f>IF(F1833="Re-assigned","NA",IF(W1833="","",IF(W1833&gt;=VLOOKUP(D1833,SLAMatrix,3,FALSE),"Yes",IF(W1833&lt;VLOOKUP(D1833,SLAMatrix,2,FALSE),"No","Internal"))))</f>
        <v/>
      </c>
      <c r="AB1833" s="123" t="n"/>
      <c r="AC1833" s="123" t="n"/>
      <c r="AD1833" s="119" t="n"/>
      <c r="AE1833" s="125" t="n"/>
      <c r="AF1833" s="124">
        <f>MONTH(O1833)</f>
        <v/>
      </c>
      <c r="AG1833" s="124">
        <f>VLOOKUP(IFERROR(MID(AE1833,1,(FIND(",",AE1833,1)-1)),AE1833),Facility_Region_Mapping,2,FALSE)</f>
        <v/>
      </c>
      <c r="AH1833" s="124" t="n"/>
      <c r="AI1833" s="124">
        <f>IF(C1833&lt;&gt;"",IF(M1833="ESM User",getInterfaceName($C1833),"NA"),"")</f>
        <v/>
      </c>
      <c r="AJ1833" s="116">
        <f>IF(Q1833&lt;&gt;"",DATE(YEAR(Q1833), MONTH(Q1833), DAY(Q1833)),"")</f>
        <v/>
      </c>
      <c r="AK1833" s="130">
        <f>IF(Q1833&lt;&gt;0,Q1833-N1833,TODAY()-N1833)</f>
        <v/>
      </c>
      <c r="AL1833" s="112">
        <f>IF(F1833="Re-assigned",0,IF(H1833="Closed",0,IF(H1833="Service Restored",0,IF(H1833="",0,1))))</f>
        <v/>
      </c>
      <c r="AM1833" s="124">
        <f>IF(AL1833=0,"",IF(AK1833&gt;20.99,"Aged","Non-Aged"))</f>
        <v/>
      </c>
      <c r="AN1833" s="112">
        <f>IF(Q1833&lt;&gt;"",MONTH(Q1833),"")</f>
        <v/>
      </c>
      <c r="AO1833" s="112">
        <f>IFERROR(VALUE(V1833),0)</f>
        <v/>
      </c>
    </row>
    <row customFormat="1" customHeight="1" ht="29.25" r="1834" s="112" spans="1:41">
      <c r="A1834" s="127" t="n"/>
      <c r="B1834" s="113" t="n"/>
      <c r="C1834" s="127" t="n"/>
      <c r="D1834" s="127" t="n"/>
      <c r="E1834" s="114">
        <f>IF(F1834 &lt;&gt; "",VLOOKUP(F1834,CategoryLookup,2,FALSE), "")</f>
        <v/>
      </c>
      <c r="F1834" s="126" t="n"/>
      <c r="G1834" s="127" t="n"/>
      <c r="H1834" s="127" t="n"/>
      <c r="I1834" s="127" t="n"/>
      <c r="J1834" s="127" t="n"/>
      <c r="K1834" s="127" t="n"/>
      <c r="L1834" s="127" t="n"/>
      <c r="M1834" s="127" t="n"/>
      <c r="N1834" s="120" t="n"/>
      <c r="O1834" s="120" t="n"/>
      <c r="P1834" s="120" t="n"/>
      <c r="Q1834" s="120" t="n"/>
      <c r="R1834" s="121" t="n"/>
      <c r="S1834" s="121" t="n"/>
      <c r="T1834" s="121" t="n"/>
      <c r="U1834" s="121" t="n"/>
      <c r="V1834" s="117">
        <f>IF(P1834="NA","NA",IF(P1834&lt;&gt;"",TEXT(P1834-N1834,"[h].mm"),""))</f>
        <v/>
      </c>
      <c r="W1834" s="118">
        <f>IF(AND(R1834="",S1834=""),"",R1834+S1834)</f>
        <v/>
      </c>
      <c r="X1834" s="116">
        <f>IF(O1834&lt;&gt;"",DATE(YEAR(O1834), MONTH(O1834), DAY(O1834)),"")</f>
        <v/>
      </c>
      <c r="Y1834" s="122" t="n"/>
      <c r="Z1834" s="123" t="n"/>
      <c r="AA1834" s="117">
        <f>IF(F1834="Re-assigned","NA",IF(W1834="","",IF(W1834&gt;=VLOOKUP(D1834,SLAMatrix,3,FALSE),"Yes",IF(W1834&lt;VLOOKUP(D1834,SLAMatrix,2,FALSE),"No","Internal"))))</f>
        <v/>
      </c>
      <c r="AB1834" s="123" t="n"/>
      <c r="AC1834" s="123" t="n"/>
      <c r="AD1834" s="119" t="n"/>
      <c r="AE1834" s="125" t="n"/>
      <c r="AF1834" s="124">
        <f>MONTH(O1834)</f>
        <v/>
      </c>
      <c r="AG1834" s="124">
        <f>VLOOKUP(IFERROR(MID(AE1834,1,(FIND(",",AE1834,1)-1)),AE1834),Facility_Region_Mapping,2,FALSE)</f>
        <v/>
      </c>
      <c r="AH1834" s="124" t="n"/>
      <c r="AI1834" s="124">
        <f>IF(C1834&lt;&gt;"",IF(M1834="ESM User",getInterfaceName($C1834),"NA"),"")</f>
        <v/>
      </c>
      <c r="AJ1834" s="116">
        <f>IF(Q1834&lt;&gt;"",DATE(YEAR(Q1834), MONTH(Q1834), DAY(Q1834)),"")</f>
        <v/>
      </c>
      <c r="AK1834" s="130">
        <f>IF(Q1834&lt;&gt;0,Q1834-N1834,TODAY()-N1834)</f>
        <v/>
      </c>
      <c r="AL1834" s="112">
        <f>IF(F1834="Re-assigned",0,IF(H1834="Closed",0,IF(H1834="Service Restored",0,IF(H1834="",0,1))))</f>
        <v/>
      </c>
      <c r="AM1834" s="124">
        <f>IF(AL1834=0,"",IF(AK1834&gt;20.99,"Aged","Non-Aged"))</f>
        <v/>
      </c>
      <c r="AN1834" s="112">
        <f>IF(Q1834&lt;&gt;"",MONTH(Q1834),"")</f>
        <v/>
      </c>
      <c r="AO1834" s="112">
        <f>IFERROR(VALUE(V1834),0)</f>
        <v/>
      </c>
    </row>
    <row customFormat="1" customHeight="1" ht="29.25" r="1835" s="112" spans="1:41">
      <c r="A1835" s="127" t="n"/>
      <c r="B1835" s="113" t="n"/>
      <c r="C1835" s="127" t="n"/>
      <c r="D1835" s="127" t="n"/>
      <c r="E1835" s="114">
        <f>IF(F1835 &lt;&gt; "",VLOOKUP(F1835,CategoryLookup,2,FALSE), "")</f>
        <v/>
      </c>
      <c r="F1835" s="126" t="n"/>
      <c r="G1835" s="127" t="n"/>
      <c r="H1835" s="127" t="n"/>
      <c r="I1835" s="127" t="n"/>
      <c r="J1835" s="127" t="n"/>
      <c r="K1835" s="127" t="n"/>
      <c r="L1835" s="127" t="n"/>
      <c r="M1835" s="127" t="n"/>
      <c r="N1835" s="120" t="n"/>
      <c r="O1835" s="120" t="n"/>
      <c r="P1835" s="120" t="n"/>
      <c r="Q1835" s="120" t="n"/>
      <c r="R1835" s="121" t="n"/>
      <c r="S1835" s="121" t="n"/>
      <c r="T1835" s="121" t="n"/>
      <c r="U1835" s="121" t="n"/>
      <c r="V1835" s="117">
        <f>IF(P1835="NA","NA",IF(P1835&lt;&gt;"",TEXT(P1835-N1835,"[h].mm"),""))</f>
        <v/>
      </c>
      <c r="W1835" s="118">
        <f>IF(AND(R1835="",S1835=""),"",R1835+S1835)</f>
        <v/>
      </c>
      <c r="X1835" s="116">
        <f>IF(O1835&lt;&gt;"",DATE(YEAR(O1835), MONTH(O1835), DAY(O1835)),"")</f>
        <v/>
      </c>
      <c r="Y1835" s="122" t="n"/>
      <c r="Z1835" s="123" t="n"/>
      <c r="AA1835" s="117">
        <f>IF(F1835="Re-assigned","NA",IF(W1835="","",IF(W1835&gt;=VLOOKUP(D1835,SLAMatrix,3,FALSE),"Yes",IF(W1835&lt;VLOOKUP(D1835,SLAMatrix,2,FALSE),"No","Internal"))))</f>
        <v/>
      </c>
      <c r="AB1835" s="123" t="n"/>
      <c r="AC1835" s="123" t="n"/>
      <c r="AD1835" s="119" t="n"/>
      <c r="AE1835" s="125" t="n"/>
      <c r="AF1835" s="124">
        <f>MONTH(O1835)</f>
        <v/>
      </c>
      <c r="AG1835" s="124">
        <f>VLOOKUP(IFERROR(MID(AE1835,1,(FIND(",",AE1835,1)-1)),AE1835),Facility_Region_Mapping,2,FALSE)</f>
        <v/>
      </c>
      <c r="AH1835" s="124" t="n"/>
      <c r="AI1835" s="124">
        <f>IF(C1835&lt;&gt;"",IF(M1835="ESM User",getInterfaceName($C1835),"NA"),"")</f>
        <v/>
      </c>
      <c r="AJ1835" s="116">
        <f>IF(Q1835&lt;&gt;"",DATE(YEAR(Q1835), MONTH(Q1835), DAY(Q1835)),"")</f>
        <v/>
      </c>
      <c r="AK1835" s="130">
        <f>IF(Q1835&lt;&gt;0,Q1835-N1835,TODAY()-N1835)</f>
        <v/>
      </c>
      <c r="AL1835" s="112">
        <f>IF(F1835="Re-assigned",0,IF(H1835="Closed",0,IF(H1835="Service Restored",0,IF(H1835="",0,1))))</f>
        <v/>
      </c>
      <c r="AM1835" s="124">
        <f>IF(AL1835=0,"",IF(AK1835&gt;20.99,"Aged","Non-Aged"))</f>
        <v/>
      </c>
      <c r="AN1835" s="112">
        <f>IF(Q1835&lt;&gt;"",MONTH(Q1835),"")</f>
        <v/>
      </c>
      <c r="AO1835" s="112">
        <f>IFERROR(VALUE(V1835),0)</f>
        <v/>
      </c>
    </row>
    <row customFormat="1" customHeight="1" ht="29.25" r="1836" s="112" spans="1:41">
      <c r="A1836" s="127" t="n"/>
      <c r="B1836" s="113" t="n"/>
      <c r="C1836" s="127" t="n"/>
      <c r="D1836" s="127" t="n"/>
      <c r="E1836" s="114">
        <f>IF(F1836 &lt;&gt; "",VLOOKUP(F1836,CategoryLookup,2,FALSE), "")</f>
        <v/>
      </c>
      <c r="F1836" s="126" t="n"/>
      <c r="G1836" s="127" t="n"/>
      <c r="H1836" s="127" t="n"/>
      <c r="I1836" s="127" t="n"/>
      <c r="J1836" s="127" t="n"/>
      <c r="K1836" s="127" t="n"/>
      <c r="L1836" s="127" t="n"/>
      <c r="M1836" s="127" t="n"/>
      <c r="N1836" s="120" t="n"/>
      <c r="O1836" s="120" t="n"/>
      <c r="P1836" s="120" t="n"/>
      <c r="Q1836" s="120" t="n"/>
      <c r="R1836" s="121" t="n"/>
      <c r="S1836" s="121" t="n"/>
      <c r="T1836" s="121" t="n"/>
      <c r="U1836" s="121" t="n"/>
      <c r="V1836" s="117">
        <f>IF(P1836="NA","NA",IF(P1836&lt;&gt;"",TEXT(P1836-N1836,"[h].mm"),""))</f>
        <v/>
      </c>
      <c r="W1836" s="118">
        <f>IF(AND(R1836="",S1836=""),"",R1836+S1836)</f>
        <v/>
      </c>
      <c r="X1836" s="116">
        <f>IF(O1836&lt;&gt;"",DATE(YEAR(O1836), MONTH(O1836), DAY(O1836)),"")</f>
        <v/>
      </c>
      <c r="Y1836" s="122" t="n"/>
      <c r="Z1836" s="123" t="n"/>
      <c r="AA1836" s="117">
        <f>IF(F1836="Re-assigned","NA",IF(W1836="","",IF(W1836&gt;=VLOOKUP(D1836,SLAMatrix,3,FALSE),"Yes",IF(W1836&lt;VLOOKUP(D1836,SLAMatrix,2,FALSE),"No","Internal"))))</f>
        <v/>
      </c>
      <c r="AB1836" s="123" t="n"/>
      <c r="AC1836" s="123" t="n"/>
      <c r="AD1836" s="119" t="n"/>
      <c r="AE1836" s="125" t="n"/>
      <c r="AF1836" s="124">
        <f>MONTH(O1836)</f>
        <v/>
      </c>
      <c r="AG1836" s="124">
        <f>VLOOKUP(IFERROR(MID(AE1836,1,(FIND(",",AE1836,1)-1)),AE1836),Facility_Region_Mapping,2,FALSE)</f>
        <v/>
      </c>
      <c r="AH1836" s="124" t="n"/>
      <c r="AI1836" s="124">
        <f>IF(C1836&lt;&gt;"",IF(M1836="ESM User",getInterfaceName($C1836),"NA"),"")</f>
        <v/>
      </c>
      <c r="AJ1836" s="116">
        <f>IF(Q1836&lt;&gt;"",DATE(YEAR(Q1836), MONTH(Q1836), DAY(Q1836)),"")</f>
        <v/>
      </c>
      <c r="AK1836" s="130">
        <f>IF(Q1836&lt;&gt;0,Q1836-N1836,TODAY()-N1836)</f>
        <v/>
      </c>
      <c r="AL1836" s="112">
        <f>IF(F1836="Re-assigned",0,IF(H1836="Closed",0,IF(H1836="Service Restored",0,IF(H1836="",0,1))))</f>
        <v/>
      </c>
      <c r="AM1836" s="124">
        <f>IF(AL1836=0,"",IF(AK1836&gt;20.99,"Aged","Non-Aged"))</f>
        <v/>
      </c>
      <c r="AN1836" s="112">
        <f>IF(Q1836&lt;&gt;"",MONTH(Q1836),"")</f>
        <v/>
      </c>
      <c r="AO1836" s="112">
        <f>IFERROR(VALUE(V1836),0)</f>
        <v/>
      </c>
    </row>
    <row customFormat="1" customHeight="1" ht="29.25" r="1837" s="112" spans="1:41">
      <c r="A1837" s="127" t="n"/>
      <c r="B1837" s="113" t="n"/>
      <c r="C1837" s="127" t="n"/>
      <c r="D1837" s="127" t="n"/>
      <c r="E1837" s="114">
        <f>IF(F1837 &lt;&gt; "",VLOOKUP(F1837,CategoryLookup,2,FALSE), "")</f>
        <v/>
      </c>
      <c r="F1837" s="126" t="n"/>
      <c r="G1837" s="127" t="n"/>
      <c r="H1837" s="127" t="n"/>
      <c r="I1837" s="127" t="n"/>
      <c r="J1837" s="127" t="n"/>
      <c r="K1837" s="127" t="n"/>
      <c r="L1837" s="127" t="n"/>
      <c r="M1837" s="127" t="n"/>
      <c r="N1837" s="120" t="n"/>
      <c r="O1837" s="120" t="n"/>
      <c r="P1837" s="120" t="n"/>
      <c r="Q1837" s="120" t="n"/>
      <c r="R1837" s="121" t="n"/>
      <c r="S1837" s="121" t="n"/>
      <c r="T1837" s="121" t="n"/>
      <c r="U1837" s="121" t="n"/>
      <c r="V1837" s="117">
        <f>IF(P1837="NA","NA",IF(P1837&lt;&gt;"",TEXT(P1837-N1837,"[h].mm"),""))</f>
        <v/>
      </c>
      <c r="W1837" s="118">
        <f>IF(AND(R1837="",S1837=""),"",R1837+S1837)</f>
        <v/>
      </c>
      <c r="X1837" s="116">
        <f>IF(O1837&lt;&gt;"",DATE(YEAR(O1837), MONTH(O1837), DAY(O1837)),"")</f>
        <v/>
      </c>
      <c r="Y1837" s="122" t="n"/>
      <c r="Z1837" s="123" t="n"/>
      <c r="AA1837" s="117">
        <f>IF(F1837="Re-assigned","NA",IF(W1837="","",IF(W1837&gt;=VLOOKUP(D1837,SLAMatrix,3,FALSE),"Yes",IF(W1837&lt;VLOOKUP(D1837,SLAMatrix,2,FALSE),"No","Internal"))))</f>
        <v/>
      </c>
      <c r="AB1837" s="123" t="n"/>
      <c r="AC1837" s="123" t="n"/>
      <c r="AD1837" s="119" t="n"/>
      <c r="AE1837" s="125" t="n"/>
      <c r="AF1837" s="124">
        <f>MONTH(O1837)</f>
        <v/>
      </c>
      <c r="AG1837" s="124">
        <f>VLOOKUP(IFERROR(MID(AE1837,1,(FIND(",",AE1837,1)-1)),AE1837),Facility_Region_Mapping,2,FALSE)</f>
        <v/>
      </c>
      <c r="AH1837" s="124" t="n"/>
      <c r="AI1837" s="124">
        <f>IF(C1837&lt;&gt;"",IF(M1837="ESM User",getInterfaceName($C1837),"NA"),"")</f>
        <v/>
      </c>
      <c r="AJ1837" s="116">
        <f>IF(Q1837&lt;&gt;"",DATE(YEAR(Q1837), MONTH(Q1837), DAY(Q1837)),"")</f>
        <v/>
      </c>
      <c r="AK1837" s="130">
        <f>IF(Q1837&lt;&gt;0,Q1837-N1837,TODAY()-N1837)</f>
        <v/>
      </c>
      <c r="AL1837" s="112">
        <f>IF(F1837="Re-assigned",0,IF(H1837="Closed",0,IF(H1837="Service Restored",0,IF(H1837="",0,1))))</f>
        <v/>
      </c>
      <c r="AM1837" s="124">
        <f>IF(AL1837=0,"",IF(AK1837&gt;20.99,"Aged","Non-Aged"))</f>
        <v/>
      </c>
      <c r="AN1837" s="112">
        <f>IF(Q1837&lt;&gt;"",MONTH(Q1837),"")</f>
        <v/>
      </c>
      <c r="AO1837" s="112">
        <f>IFERROR(VALUE(V1837),0)</f>
        <v/>
      </c>
    </row>
    <row customFormat="1" customHeight="1" ht="29.25" r="1838" s="112" spans="1:41">
      <c r="A1838" s="127" t="n"/>
      <c r="B1838" s="113" t="n"/>
      <c r="C1838" s="127" t="n"/>
      <c r="D1838" s="127" t="n"/>
      <c r="E1838" s="114">
        <f>IF(F1838 &lt;&gt; "",VLOOKUP(F1838,CategoryLookup,2,FALSE), "")</f>
        <v/>
      </c>
      <c r="F1838" s="126" t="n"/>
      <c r="G1838" s="127" t="n"/>
      <c r="H1838" s="127" t="n"/>
      <c r="I1838" s="127" t="n"/>
      <c r="J1838" s="127" t="n"/>
      <c r="K1838" s="127" t="n"/>
      <c r="L1838" s="127" t="n"/>
      <c r="M1838" s="127" t="n"/>
      <c r="N1838" s="120" t="n"/>
      <c r="O1838" s="120" t="n"/>
      <c r="P1838" s="120" t="n"/>
      <c r="Q1838" s="120" t="n"/>
      <c r="R1838" s="121" t="n"/>
      <c r="S1838" s="121" t="n"/>
      <c r="T1838" s="121" t="n"/>
      <c r="U1838" s="121" t="n"/>
      <c r="V1838" s="117">
        <f>IF(P1838="NA","NA",IF(P1838&lt;&gt;"",TEXT(P1838-N1838,"[h].mm"),""))</f>
        <v/>
      </c>
      <c r="W1838" s="118">
        <f>IF(AND(R1838="",S1838=""),"",R1838+S1838)</f>
        <v/>
      </c>
      <c r="X1838" s="116">
        <f>IF(O1838&lt;&gt;"",DATE(YEAR(O1838), MONTH(O1838), DAY(O1838)),"")</f>
        <v/>
      </c>
      <c r="Y1838" s="122" t="n"/>
      <c r="Z1838" s="123" t="n"/>
      <c r="AA1838" s="117">
        <f>IF(F1838="Re-assigned","NA",IF(W1838="","",IF(W1838&gt;=VLOOKUP(D1838,SLAMatrix,3,FALSE),"Yes",IF(W1838&lt;VLOOKUP(D1838,SLAMatrix,2,FALSE),"No","Internal"))))</f>
        <v/>
      </c>
      <c r="AB1838" s="123" t="n"/>
      <c r="AC1838" s="123" t="n"/>
      <c r="AD1838" s="119" t="n"/>
      <c r="AE1838" s="125" t="n"/>
      <c r="AF1838" s="124">
        <f>MONTH(O1838)</f>
        <v/>
      </c>
      <c r="AG1838" s="124">
        <f>VLOOKUP(IFERROR(MID(AE1838,1,(FIND(",",AE1838,1)-1)),AE1838),Facility_Region_Mapping,2,FALSE)</f>
        <v/>
      </c>
      <c r="AH1838" s="124" t="n"/>
      <c r="AI1838" s="124">
        <f>IF(C1838&lt;&gt;"",IF(M1838="ESM User",getInterfaceName($C1838),"NA"),"")</f>
        <v/>
      </c>
      <c r="AJ1838" s="116">
        <f>IF(Q1838&lt;&gt;"",DATE(YEAR(Q1838), MONTH(Q1838), DAY(Q1838)),"")</f>
        <v/>
      </c>
      <c r="AK1838" s="130">
        <f>IF(Q1838&lt;&gt;0,Q1838-N1838,TODAY()-N1838)</f>
        <v/>
      </c>
      <c r="AL1838" s="112">
        <f>IF(F1838="Re-assigned",0,IF(H1838="Closed",0,IF(H1838="Service Restored",0,IF(H1838="",0,1))))</f>
        <v/>
      </c>
      <c r="AM1838" s="124">
        <f>IF(AL1838=0,"",IF(AK1838&gt;20.99,"Aged","Non-Aged"))</f>
        <v/>
      </c>
      <c r="AN1838" s="112">
        <f>IF(Q1838&lt;&gt;"",MONTH(Q1838),"")</f>
        <v/>
      </c>
      <c r="AO1838" s="112">
        <f>IFERROR(VALUE(V1838),0)</f>
        <v/>
      </c>
    </row>
    <row customFormat="1" customHeight="1" ht="29.25" r="1839" s="112" spans="1:41">
      <c r="A1839" s="127" t="n"/>
      <c r="B1839" s="113" t="n"/>
      <c r="C1839" s="127" t="n"/>
      <c r="D1839" s="127" t="n"/>
      <c r="E1839" s="114">
        <f>IF(F1839 &lt;&gt; "",VLOOKUP(F1839,CategoryLookup,2,FALSE), "")</f>
        <v/>
      </c>
      <c r="F1839" s="126" t="n"/>
      <c r="G1839" s="127" t="n"/>
      <c r="H1839" s="127" t="n"/>
      <c r="I1839" s="127" t="n"/>
      <c r="J1839" s="127" t="n"/>
      <c r="K1839" s="127" t="n"/>
      <c r="L1839" s="127" t="n"/>
      <c r="M1839" s="127" t="n"/>
      <c r="N1839" s="120" t="n"/>
      <c r="O1839" s="120" t="n"/>
      <c r="P1839" s="120" t="n"/>
      <c r="Q1839" s="120" t="n"/>
      <c r="R1839" s="121" t="n"/>
      <c r="S1839" s="121" t="n"/>
      <c r="T1839" s="121" t="n"/>
      <c r="U1839" s="121" t="n"/>
      <c r="V1839" s="117">
        <f>IF(P1839="NA","NA",IF(P1839&lt;&gt;"",TEXT(P1839-N1839,"[h].mm"),""))</f>
        <v/>
      </c>
      <c r="W1839" s="118">
        <f>IF(AND(R1839="",S1839=""),"",R1839+S1839)</f>
        <v/>
      </c>
      <c r="X1839" s="116">
        <f>IF(O1839&lt;&gt;"",DATE(YEAR(O1839), MONTH(O1839), DAY(O1839)),"")</f>
        <v/>
      </c>
      <c r="Y1839" s="122" t="n"/>
      <c r="Z1839" s="123" t="n"/>
      <c r="AA1839" s="117">
        <f>IF(F1839="Re-assigned","NA",IF(W1839="","",IF(W1839&gt;=VLOOKUP(D1839,SLAMatrix,3,FALSE),"Yes",IF(W1839&lt;VLOOKUP(D1839,SLAMatrix,2,FALSE),"No","Internal"))))</f>
        <v/>
      </c>
      <c r="AB1839" s="123" t="n"/>
      <c r="AC1839" s="123" t="n"/>
      <c r="AD1839" s="119" t="n"/>
      <c r="AE1839" s="125" t="n"/>
      <c r="AF1839" s="124">
        <f>MONTH(O1839)</f>
        <v/>
      </c>
      <c r="AG1839" s="124">
        <f>VLOOKUP(IFERROR(MID(AE1839,1,(FIND(",",AE1839,1)-1)),AE1839),Facility_Region_Mapping,2,FALSE)</f>
        <v/>
      </c>
      <c r="AH1839" s="124" t="n"/>
      <c r="AI1839" s="124">
        <f>IF(C1839&lt;&gt;"",IF(M1839="ESM User",getInterfaceName($C1839),"NA"),"")</f>
        <v/>
      </c>
      <c r="AJ1839" s="116">
        <f>IF(Q1839&lt;&gt;"",DATE(YEAR(Q1839), MONTH(Q1839), DAY(Q1839)),"")</f>
        <v/>
      </c>
      <c r="AK1839" s="130">
        <f>IF(Q1839&lt;&gt;0,Q1839-N1839,TODAY()-N1839)</f>
        <v/>
      </c>
      <c r="AL1839" s="112">
        <f>IF(F1839="Re-assigned",0,IF(H1839="Closed",0,IF(H1839="Service Restored",0,IF(H1839="",0,1))))</f>
        <v/>
      </c>
      <c r="AM1839" s="124">
        <f>IF(AL1839=0,"",IF(AK1839&gt;20.99,"Aged","Non-Aged"))</f>
        <v/>
      </c>
      <c r="AN1839" s="112">
        <f>IF(Q1839&lt;&gt;"",MONTH(Q1839),"")</f>
        <v/>
      </c>
      <c r="AO1839" s="112">
        <f>IFERROR(VALUE(V1839),0)</f>
        <v/>
      </c>
    </row>
    <row customFormat="1" customHeight="1" ht="29.25" r="1840" s="112" spans="1:41">
      <c r="A1840" s="127" t="n"/>
      <c r="B1840" s="113" t="n"/>
      <c r="C1840" s="127" t="n"/>
      <c r="D1840" s="127" t="n"/>
      <c r="E1840" s="114">
        <f>IF(F1840 &lt;&gt; "",VLOOKUP(F1840,CategoryLookup,2,FALSE), "")</f>
        <v/>
      </c>
      <c r="F1840" s="126" t="n"/>
      <c r="G1840" s="127" t="n"/>
      <c r="H1840" s="127" t="n"/>
      <c r="I1840" s="127" t="n"/>
      <c r="J1840" s="127" t="n"/>
      <c r="K1840" s="127" t="n"/>
      <c r="L1840" s="127" t="n"/>
      <c r="M1840" s="127" t="n"/>
      <c r="N1840" s="120" t="n"/>
      <c r="O1840" s="120" t="n"/>
      <c r="P1840" s="120" t="n"/>
      <c r="Q1840" s="120" t="n"/>
      <c r="R1840" s="121" t="n"/>
      <c r="S1840" s="121" t="n"/>
      <c r="T1840" s="121" t="n"/>
      <c r="U1840" s="121" t="n"/>
      <c r="V1840" s="117">
        <f>IF(P1840="NA","NA",IF(P1840&lt;&gt;"",TEXT(P1840-N1840,"[h].mm"),""))</f>
        <v/>
      </c>
      <c r="W1840" s="118">
        <f>IF(AND(R1840="",S1840=""),"",R1840+S1840)</f>
        <v/>
      </c>
      <c r="X1840" s="116">
        <f>IF(O1840&lt;&gt;"",DATE(YEAR(O1840), MONTH(O1840), DAY(O1840)),"")</f>
        <v/>
      </c>
      <c r="Y1840" s="122" t="n"/>
      <c r="Z1840" s="123" t="n"/>
      <c r="AA1840" s="117">
        <f>IF(F1840="Re-assigned","NA",IF(W1840="","",IF(W1840&gt;=VLOOKUP(D1840,SLAMatrix,3,FALSE),"Yes",IF(W1840&lt;VLOOKUP(D1840,SLAMatrix,2,FALSE),"No","Internal"))))</f>
        <v/>
      </c>
      <c r="AB1840" s="123" t="n"/>
      <c r="AC1840" s="123" t="n"/>
      <c r="AD1840" s="119" t="n"/>
      <c r="AE1840" s="125" t="n"/>
      <c r="AF1840" s="124">
        <f>MONTH(O1840)</f>
        <v/>
      </c>
      <c r="AG1840" s="124">
        <f>VLOOKUP(IFERROR(MID(AE1840,1,(FIND(",",AE1840,1)-1)),AE1840),Facility_Region_Mapping,2,FALSE)</f>
        <v/>
      </c>
      <c r="AH1840" s="124" t="n"/>
      <c r="AI1840" s="124">
        <f>IF(C1840&lt;&gt;"",IF(M1840="ESM User",getInterfaceName($C1840),"NA"),"")</f>
        <v/>
      </c>
      <c r="AJ1840" s="116">
        <f>IF(Q1840&lt;&gt;"",DATE(YEAR(Q1840), MONTH(Q1840), DAY(Q1840)),"")</f>
        <v/>
      </c>
      <c r="AK1840" s="130">
        <f>IF(Q1840&lt;&gt;0,Q1840-N1840,TODAY()-N1840)</f>
        <v/>
      </c>
      <c r="AL1840" s="112">
        <f>IF(F1840="Re-assigned",0,IF(H1840="Closed",0,IF(H1840="Service Restored",0,IF(H1840="",0,1))))</f>
        <v/>
      </c>
      <c r="AM1840" s="124">
        <f>IF(AL1840=0,"",IF(AK1840&gt;20.99,"Aged","Non-Aged"))</f>
        <v/>
      </c>
      <c r="AN1840" s="112">
        <f>IF(Q1840&lt;&gt;"",MONTH(Q1840),"")</f>
        <v/>
      </c>
      <c r="AO1840" s="112">
        <f>IFERROR(VALUE(V1840),0)</f>
        <v/>
      </c>
    </row>
    <row customFormat="1" customHeight="1" ht="29.25" r="1841" s="112" spans="1:41">
      <c r="A1841" s="127" t="n"/>
      <c r="B1841" s="113" t="n"/>
      <c r="C1841" s="127" t="n"/>
      <c r="D1841" s="127" t="n"/>
      <c r="E1841" s="114">
        <f>IF(F1841 &lt;&gt; "",VLOOKUP(F1841,CategoryLookup,2,FALSE), "")</f>
        <v/>
      </c>
      <c r="F1841" s="126" t="n"/>
      <c r="G1841" s="127" t="n"/>
      <c r="H1841" s="127" t="n"/>
      <c r="I1841" s="127" t="n"/>
      <c r="J1841" s="127" t="n"/>
      <c r="K1841" s="127" t="n"/>
      <c r="L1841" s="127" t="n"/>
      <c r="M1841" s="127" t="n"/>
      <c r="N1841" s="120" t="n"/>
      <c r="O1841" s="120" t="n"/>
      <c r="P1841" s="120" t="n"/>
      <c r="Q1841" s="120" t="n"/>
      <c r="R1841" s="121" t="n"/>
      <c r="S1841" s="121" t="n"/>
      <c r="T1841" s="121" t="n"/>
      <c r="U1841" s="121" t="n"/>
      <c r="V1841" s="117">
        <f>IF(P1841="NA","NA",IF(P1841&lt;&gt;"",TEXT(P1841-N1841,"[h].mm"),""))</f>
        <v/>
      </c>
      <c r="W1841" s="118">
        <f>IF(AND(R1841="",S1841=""),"",R1841+S1841)</f>
        <v/>
      </c>
      <c r="X1841" s="116">
        <f>IF(O1841&lt;&gt;"",DATE(YEAR(O1841), MONTH(O1841), DAY(O1841)),"")</f>
        <v/>
      </c>
      <c r="Y1841" s="122" t="n"/>
      <c r="Z1841" s="123" t="n"/>
      <c r="AA1841" s="117">
        <f>IF(F1841="Re-assigned","NA",IF(W1841="","",IF(W1841&gt;=VLOOKUP(D1841,SLAMatrix,3,FALSE),"Yes",IF(W1841&lt;VLOOKUP(D1841,SLAMatrix,2,FALSE),"No","Internal"))))</f>
        <v/>
      </c>
      <c r="AB1841" s="123" t="n"/>
      <c r="AC1841" s="123" t="n"/>
      <c r="AD1841" s="119" t="n"/>
      <c r="AE1841" s="125" t="n"/>
      <c r="AF1841" s="124">
        <f>MONTH(O1841)</f>
        <v/>
      </c>
      <c r="AG1841" s="124">
        <f>VLOOKUP(IFERROR(MID(AE1841,1,(FIND(",",AE1841,1)-1)),AE1841),Facility_Region_Mapping,2,FALSE)</f>
        <v/>
      </c>
      <c r="AH1841" s="124" t="n"/>
      <c r="AI1841" s="124">
        <f>IF(C1841&lt;&gt;"",IF(M1841="ESM User",getInterfaceName($C1841),"NA"),"")</f>
        <v/>
      </c>
      <c r="AJ1841" s="116">
        <f>IF(Q1841&lt;&gt;"",DATE(YEAR(Q1841), MONTH(Q1841), DAY(Q1841)),"")</f>
        <v/>
      </c>
      <c r="AK1841" s="130">
        <f>IF(Q1841&lt;&gt;0,Q1841-N1841,TODAY()-N1841)</f>
        <v/>
      </c>
      <c r="AL1841" s="112">
        <f>IF(F1841="Re-assigned",0,IF(H1841="Closed",0,IF(H1841="Service Restored",0,IF(H1841="",0,1))))</f>
        <v/>
      </c>
      <c r="AM1841" s="124">
        <f>IF(AL1841=0,"",IF(AK1841&gt;20.99,"Aged","Non-Aged"))</f>
        <v/>
      </c>
      <c r="AN1841" s="112">
        <f>IF(Q1841&lt;&gt;"",MONTH(Q1841),"")</f>
        <v/>
      </c>
      <c r="AO1841" s="112">
        <f>IFERROR(VALUE(V1841),0)</f>
        <v/>
      </c>
    </row>
    <row customFormat="1" customHeight="1" ht="29.25" r="1842" s="112" spans="1:41">
      <c r="A1842" s="127" t="n"/>
      <c r="B1842" s="113" t="n"/>
      <c r="C1842" s="127" t="n"/>
      <c r="D1842" s="127" t="n"/>
      <c r="E1842" s="114">
        <f>IF(F1842 &lt;&gt; "",VLOOKUP(F1842,CategoryLookup,2,FALSE), "")</f>
        <v/>
      </c>
      <c r="F1842" s="126" t="n"/>
      <c r="G1842" s="127" t="n"/>
      <c r="H1842" s="127" t="n"/>
      <c r="I1842" s="127" t="n"/>
      <c r="J1842" s="127" t="n"/>
      <c r="K1842" s="127" t="n"/>
      <c r="L1842" s="127" t="n"/>
      <c r="M1842" s="127" t="n"/>
      <c r="N1842" s="120" t="n"/>
      <c r="O1842" s="120" t="n"/>
      <c r="P1842" s="120" t="n"/>
      <c r="Q1842" s="120" t="n"/>
      <c r="R1842" s="121" t="n"/>
      <c r="S1842" s="121" t="n"/>
      <c r="T1842" s="121" t="n"/>
      <c r="U1842" s="121" t="n"/>
      <c r="V1842" s="117">
        <f>IF(P1842="NA","NA",IF(P1842&lt;&gt;"",TEXT(P1842-N1842,"[h].mm"),""))</f>
        <v/>
      </c>
      <c r="W1842" s="118">
        <f>IF(AND(R1842="",S1842=""),"",R1842+S1842)</f>
        <v/>
      </c>
      <c r="X1842" s="116">
        <f>IF(O1842&lt;&gt;"",DATE(YEAR(O1842), MONTH(O1842), DAY(O1842)),"")</f>
        <v/>
      </c>
      <c r="Y1842" s="122" t="n"/>
      <c r="Z1842" s="123" t="n"/>
      <c r="AA1842" s="117">
        <f>IF(F1842="Re-assigned","NA",IF(W1842="","",IF(W1842&gt;=VLOOKUP(D1842,SLAMatrix,3,FALSE),"Yes",IF(W1842&lt;VLOOKUP(D1842,SLAMatrix,2,FALSE),"No","Internal"))))</f>
        <v/>
      </c>
      <c r="AB1842" s="123" t="n"/>
      <c r="AC1842" s="123" t="n"/>
      <c r="AD1842" s="119" t="n"/>
      <c r="AE1842" s="125" t="n"/>
      <c r="AF1842" s="124">
        <f>MONTH(O1842)</f>
        <v/>
      </c>
      <c r="AG1842" s="124">
        <f>VLOOKUP(IFERROR(MID(AE1842,1,(FIND(",",AE1842,1)-1)),AE1842),Facility_Region_Mapping,2,FALSE)</f>
        <v/>
      </c>
      <c r="AH1842" s="124" t="n"/>
      <c r="AI1842" s="124">
        <f>IF(C1842&lt;&gt;"",IF(M1842="ESM User",getInterfaceName($C1842),"NA"),"")</f>
        <v/>
      </c>
      <c r="AJ1842" s="116">
        <f>IF(Q1842&lt;&gt;"",DATE(YEAR(Q1842), MONTH(Q1842), DAY(Q1842)),"")</f>
        <v/>
      </c>
      <c r="AK1842" s="130">
        <f>IF(Q1842&lt;&gt;0,Q1842-N1842,TODAY()-N1842)</f>
        <v/>
      </c>
      <c r="AL1842" s="112">
        <f>IF(F1842="Re-assigned",0,IF(H1842="Closed",0,IF(H1842="Service Restored",0,IF(H1842="",0,1))))</f>
        <v/>
      </c>
      <c r="AM1842" s="124">
        <f>IF(AL1842=0,"",IF(AK1842&gt;20.99,"Aged","Non-Aged"))</f>
        <v/>
      </c>
      <c r="AN1842" s="112">
        <f>IF(Q1842&lt;&gt;"",MONTH(Q1842),"")</f>
        <v/>
      </c>
      <c r="AO1842" s="112">
        <f>IFERROR(VALUE(V1842),0)</f>
        <v/>
      </c>
    </row>
    <row customFormat="1" customHeight="1" ht="29.25" r="1843" s="112" spans="1:41">
      <c r="A1843" s="127" t="n"/>
      <c r="B1843" s="113" t="n"/>
      <c r="C1843" s="127" t="n"/>
      <c r="D1843" s="127" t="n"/>
      <c r="E1843" s="114">
        <f>IF(F1843 &lt;&gt; "",VLOOKUP(F1843,CategoryLookup,2,FALSE), "")</f>
        <v/>
      </c>
      <c r="F1843" s="126" t="n"/>
      <c r="G1843" s="127" t="n"/>
      <c r="H1843" s="127" t="n"/>
      <c r="I1843" s="127" t="n"/>
      <c r="J1843" s="127" t="n"/>
      <c r="K1843" s="127" t="n"/>
      <c r="L1843" s="127" t="n"/>
      <c r="M1843" s="127" t="n"/>
      <c r="N1843" s="120" t="n"/>
      <c r="O1843" s="120" t="n"/>
      <c r="P1843" s="120" t="n"/>
      <c r="Q1843" s="120" t="n"/>
      <c r="R1843" s="121" t="n"/>
      <c r="S1843" s="121" t="n"/>
      <c r="T1843" s="121" t="n"/>
      <c r="U1843" s="121" t="n"/>
      <c r="V1843" s="117">
        <f>IF(P1843="NA","NA",IF(P1843&lt;&gt;"",TEXT(P1843-N1843,"[h].mm"),""))</f>
        <v/>
      </c>
      <c r="W1843" s="118">
        <f>IF(AND(R1843="",S1843=""),"",R1843+S1843)</f>
        <v/>
      </c>
      <c r="X1843" s="116">
        <f>IF(O1843&lt;&gt;"",DATE(YEAR(O1843), MONTH(O1843), DAY(O1843)),"")</f>
        <v/>
      </c>
      <c r="Y1843" s="122" t="n"/>
      <c r="Z1843" s="123" t="n"/>
      <c r="AA1843" s="117">
        <f>IF(F1843="Re-assigned","NA",IF(W1843="","",IF(W1843&gt;=VLOOKUP(D1843,SLAMatrix,3,FALSE),"Yes",IF(W1843&lt;VLOOKUP(D1843,SLAMatrix,2,FALSE),"No","Internal"))))</f>
        <v/>
      </c>
      <c r="AB1843" s="123" t="n"/>
      <c r="AC1843" s="123" t="n"/>
      <c r="AD1843" s="119" t="n"/>
      <c r="AE1843" s="125" t="n"/>
      <c r="AF1843" s="124">
        <f>MONTH(O1843)</f>
        <v/>
      </c>
      <c r="AG1843" s="124">
        <f>VLOOKUP(IFERROR(MID(AE1843,1,(FIND(",",AE1843,1)-1)),AE1843),Facility_Region_Mapping,2,FALSE)</f>
        <v/>
      </c>
      <c r="AH1843" s="124" t="n"/>
      <c r="AI1843" s="124">
        <f>IF(C1843&lt;&gt;"",IF(M1843="ESM User",getInterfaceName($C1843),"NA"),"")</f>
        <v/>
      </c>
      <c r="AJ1843" s="116">
        <f>IF(Q1843&lt;&gt;"",DATE(YEAR(Q1843), MONTH(Q1843), DAY(Q1843)),"")</f>
        <v/>
      </c>
      <c r="AK1843" s="130">
        <f>IF(Q1843&lt;&gt;0,Q1843-N1843,TODAY()-N1843)</f>
        <v/>
      </c>
      <c r="AL1843" s="112">
        <f>IF(F1843="Re-assigned",0,IF(H1843="Closed",0,IF(H1843="Service Restored",0,IF(H1843="",0,1))))</f>
        <v/>
      </c>
      <c r="AM1843" s="124">
        <f>IF(AL1843=0,"",IF(AK1843&gt;20.99,"Aged","Non-Aged"))</f>
        <v/>
      </c>
      <c r="AN1843" s="112">
        <f>IF(Q1843&lt;&gt;"",MONTH(Q1843),"")</f>
        <v/>
      </c>
      <c r="AO1843" s="112">
        <f>IFERROR(VALUE(V1843),0)</f>
        <v/>
      </c>
    </row>
    <row customFormat="1" customHeight="1" ht="29.25" r="1844" s="112" spans="1:41">
      <c r="A1844" s="127" t="n"/>
      <c r="B1844" s="113" t="n"/>
      <c r="C1844" s="127" t="n"/>
      <c r="D1844" s="127" t="n"/>
      <c r="E1844" s="114">
        <f>IF(F1844 &lt;&gt; "",VLOOKUP(F1844,CategoryLookup,2,FALSE), "")</f>
        <v/>
      </c>
      <c r="F1844" s="126" t="n"/>
      <c r="G1844" s="127" t="n"/>
      <c r="H1844" s="127" t="n"/>
      <c r="I1844" s="127" t="n"/>
      <c r="J1844" s="127" t="n"/>
      <c r="K1844" s="127" t="n"/>
      <c r="L1844" s="127" t="n"/>
      <c r="M1844" s="127" t="n"/>
      <c r="N1844" s="120" t="n"/>
      <c r="O1844" s="120" t="n"/>
      <c r="P1844" s="120" t="n"/>
      <c r="Q1844" s="120" t="n"/>
      <c r="R1844" s="121" t="n"/>
      <c r="S1844" s="121" t="n"/>
      <c r="T1844" s="121" t="n"/>
      <c r="U1844" s="121" t="n"/>
      <c r="V1844" s="117">
        <f>IF(P1844="NA","NA",IF(P1844&lt;&gt;"",TEXT(P1844-N1844,"[h].mm"),""))</f>
        <v/>
      </c>
      <c r="W1844" s="118">
        <f>IF(AND(R1844="",S1844=""),"",R1844+S1844)</f>
        <v/>
      </c>
      <c r="X1844" s="116">
        <f>IF(O1844&lt;&gt;"",DATE(YEAR(O1844), MONTH(O1844), DAY(O1844)),"")</f>
        <v/>
      </c>
      <c r="Y1844" s="122" t="n"/>
      <c r="Z1844" s="123" t="n"/>
      <c r="AA1844" s="117">
        <f>IF(F1844="Re-assigned","NA",IF(W1844="","",IF(W1844&gt;=VLOOKUP(D1844,SLAMatrix,3,FALSE),"Yes",IF(W1844&lt;VLOOKUP(D1844,SLAMatrix,2,FALSE),"No","Internal"))))</f>
        <v/>
      </c>
      <c r="AB1844" s="123" t="n"/>
      <c r="AC1844" s="123" t="n"/>
      <c r="AD1844" s="119" t="n"/>
      <c r="AE1844" s="125" t="n"/>
      <c r="AF1844" s="124">
        <f>MONTH(O1844)</f>
        <v/>
      </c>
      <c r="AG1844" s="124">
        <f>VLOOKUP(IFERROR(MID(AE1844,1,(FIND(",",AE1844,1)-1)),AE1844),Facility_Region_Mapping,2,FALSE)</f>
        <v/>
      </c>
      <c r="AH1844" s="124" t="n"/>
      <c r="AI1844" s="124">
        <f>IF(C1844&lt;&gt;"",IF(M1844="ESM User",getInterfaceName($C1844),"NA"),"")</f>
        <v/>
      </c>
      <c r="AJ1844" s="116">
        <f>IF(Q1844&lt;&gt;"",DATE(YEAR(Q1844), MONTH(Q1844), DAY(Q1844)),"")</f>
        <v/>
      </c>
      <c r="AK1844" s="130">
        <f>IF(Q1844&lt;&gt;0,Q1844-N1844,TODAY()-N1844)</f>
        <v/>
      </c>
      <c r="AL1844" s="112">
        <f>IF(F1844="Re-assigned",0,IF(H1844="Closed",0,IF(H1844="Service Restored",0,IF(H1844="",0,1))))</f>
        <v/>
      </c>
      <c r="AM1844" s="124">
        <f>IF(AL1844=0,"",IF(AK1844&gt;20.99,"Aged","Non-Aged"))</f>
        <v/>
      </c>
      <c r="AN1844" s="112">
        <f>IF(Q1844&lt;&gt;"",MONTH(Q1844),"")</f>
        <v/>
      </c>
      <c r="AO1844" s="112">
        <f>IFERROR(VALUE(V1844),0)</f>
        <v/>
      </c>
    </row>
    <row customFormat="1" customHeight="1" ht="29.25" r="1845" s="112" spans="1:41">
      <c r="A1845" s="127" t="n"/>
      <c r="B1845" s="113" t="n"/>
      <c r="C1845" s="127" t="n"/>
      <c r="D1845" s="127" t="n"/>
      <c r="E1845" s="114">
        <f>IF(F1845 &lt;&gt; "",VLOOKUP(F1845,CategoryLookup,2,FALSE), "")</f>
        <v/>
      </c>
      <c r="F1845" s="126" t="n"/>
      <c r="G1845" s="127" t="n"/>
      <c r="H1845" s="127" t="n"/>
      <c r="I1845" s="127" t="n"/>
      <c r="J1845" s="127" t="n"/>
      <c r="K1845" s="127" t="n"/>
      <c r="L1845" s="127" t="n"/>
      <c r="M1845" s="127" t="n"/>
      <c r="N1845" s="120" t="n"/>
      <c r="O1845" s="120" t="n"/>
      <c r="P1845" s="120" t="n"/>
      <c r="Q1845" s="120" t="n"/>
      <c r="R1845" s="121" t="n"/>
      <c r="S1845" s="121" t="n"/>
      <c r="T1845" s="121" t="n"/>
      <c r="U1845" s="121" t="n"/>
      <c r="V1845" s="117">
        <f>IF(P1845="NA","NA",IF(P1845&lt;&gt;"",TEXT(P1845-N1845,"[h].mm"),""))</f>
        <v/>
      </c>
      <c r="W1845" s="118">
        <f>IF(AND(R1845="",S1845=""),"",R1845+S1845)</f>
        <v/>
      </c>
      <c r="X1845" s="116">
        <f>IF(O1845&lt;&gt;"",DATE(YEAR(O1845), MONTH(O1845), DAY(O1845)),"")</f>
        <v/>
      </c>
      <c r="Y1845" s="122" t="n"/>
      <c r="Z1845" s="123" t="n"/>
      <c r="AA1845" s="117">
        <f>IF(F1845="Re-assigned","NA",IF(W1845="","",IF(W1845&gt;=VLOOKUP(D1845,SLAMatrix,3,FALSE),"Yes",IF(W1845&lt;VLOOKUP(D1845,SLAMatrix,2,FALSE),"No","Internal"))))</f>
        <v/>
      </c>
      <c r="AB1845" s="123" t="n"/>
      <c r="AC1845" s="123" t="n"/>
      <c r="AD1845" s="119" t="n"/>
      <c r="AE1845" s="125" t="n"/>
      <c r="AF1845" s="124">
        <f>MONTH(O1845)</f>
        <v/>
      </c>
      <c r="AG1845" s="124">
        <f>VLOOKUP(IFERROR(MID(AE1845,1,(FIND(",",AE1845,1)-1)),AE1845),Facility_Region_Mapping,2,FALSE)</f>
        <v/>
      </c>
      <c r="AH1845" s="124" t="n"/>
      <c r="AI1845" s="124">
        <f>IF(C1845&lt;&gt;"",IF(M1845="ESM User",getInterfaceName($C1845),"NA"),"")</f>
        <v/>
      </c>
      <c r="AJ1845" s="116">
        <f>IF(Q1845&lt;&gt;"",DATE(YEAR(Q1845), MONTH(Q1845), DAY(Q1845)),"")</f>
        <v/>
      </c>
      <c r="AK1845" s="130">
        <f>IF(Q1845&lt;&gt;0,Q1845-N1845,TODAY()-N1845)</f>
        <v/>
      </c>
      <c r="AL1845" s="112">
        <f>IF(F1845="Re-assigned",0,IF(H1845="Closed",0,IF(H1845="Service Restored",0,IF(H1845="",0,1))))</f>
        <v/>
      </c>
      <c r="AM1845" s="124">
        <f>IF(AL1845=0,"",IF(AK1845&gt;20.99,"Aged","Non-Aged"))</f>
        <v/>
      </c>
      <c r="AN1845" s="112">
        <f>IF(Q1845&lt;&gt;"",MONTH(Q1845),"")</f>
        <v/>
      </c>
      <c r="AO1845" s="112">
        <f>IFERROR(VALUE(V1845),0)</f>
        <v/>
      </c>
    </row>
    <row customFormat="1" customHeight="1" ht="29.25" r="1846" s="112" spans="1:41">
      <c r="A1846" s="127" t="n"/>
      <c r="B1846" s="113" t="n"/>
      <c r="C1846" s="127" t="n"/>
      <c r="D1846" s="127" t="n"/>
      <c r="E1846" s="114">
        <f>IF(F1846 &lt;&gt; "",VLOOKUP(F1846,CategoryLookup,2,FALSE), "")</f>
        <v/>
      </c>
      <c r="F1846" s="126" t="n"/>
      <c r="G1846" s="127" t="n"/>
      <c r="H1846" s="127" t="n"/>
      <c r="I1846" s="127" t="n"/>
      <c r="J1846" s="127" t="n"/>
      <c r="K1846" s="127" t="n"/>
      <c r="L1846" s="127" t="n"/>
      <c r="M1846" s="127" t="n"/>
      <c r="N1846" s="120" t="n"/>
      <c r="O1846" s="120" t="n"/>
      <c r="P1846" s="120" t="n"/>
      <c r="Q1846" s="120" t="n"/>
      <c r="R1846" s="121" t="n"/>
      <c r="S1846" s="121" t="n"/>
      <c r="T1846" s="121" t="n"/>
      <c r="U1846" s="121" t="n"/>
      <c r="V1846" s="117">
        <f>IF(P1846="NA","NA",IF(P1846&lt;&gt;"",TEXT(P1846-N1846,"[h].mm"),""))</f>
        <v/>
      </c>
      <c r="W1846" s="118">
        <f>IF(AND(R1846="",S1846=""),"",R1846+S1846)</f>
        <v/>
      </c>
      <c r="X1846" s="116">
        <f>IF(O1846&lt;&gt;"",DATE(YEAR(O1846), MONTH(O1846), DAY(O1846)),"")</f>
        <v/>
      </c>
      <c r="Y1846" s="122" t="n"/>
      <c r="Z1846" s="123" t="n"/>
      <c r="AA1846" s="117">
        <f>IF(F1846="Re-assigned","NA",IF(W1846="","",IF(W1846&gt;=VLOOKUP(D1846,SLAMatrix,3,FALSE),"Yes",IF(W1846&lt;VLOOKUP(D1846,SLAMatrix,2,FALSE),"No","Internal"))))</f>
        <v/>
      </c>
      <c r="AB1846" s="123" t="n"/>
      <c r="AC1846" s="123" t="n"/>
      <c r="AD1846" s="119" t="n"/>
      <c r="AE1846" s="125" t="n"/>
      <c r="AF1846" s="124">
        <f>MONTH(O1846)</f>
        <v/>
      </c>
      <c r="AG1846" s="124">
        <f>VLOOKUP(IFERROR(MID(AE1846,1,(FIND(",",AE1846,1)-1)),AE1846),Facility_Region_Mapping,2,FALSE)</f>
        <v/>
      </c>
      <c r="AH1846" s="124" t="n"/>
      <c r="AI1846" s="124">
        <f>IF(C1846&lt;&gt;"",IF(M1846="ESM User",getInterfaceName($C1846),"NA"),"")</f>
        <v/>
      </c>
      <c r="AJ1846" s="116">
        <f>IF(Q1846&lt;&gt;"",DATE(YEAR(Q1846), MONTH(Q1846), DAY(Q1846)),"")</f>
        <v/>
      </c>
      <c r="AK1846" s="130">
        <f>IF(Q1846&lt;&gt;0,Q1846-N1846,TODAY()-N1846)</f>
        <v/>
      </c>
      <c r="AL1846" s="112">
        <f>IF(F1846="Re-assigned",0,IF(H1846="Closed",0,IF(H1846="Service Restored",0,IF(H1846="",0,1))))</f>
        <v/>
      </c>
      <c r="AM1846" s="124">
        <f>IF(AL1846=0,"",IF(AK1846&gt;20.99,"Aged","Non-Aged"))</f>
        <v/>
      </c>
      <c r="AN1846" s="112">
        <f>IF(Q1846&lt;&gt;"",MONTH(Q1846),"")</f>
        <v/>
      </c>
      <c r="AO1846" s="112">
        <f>IFERROR(VALUE(V1846),0)</f>
        <v/>
      </c>
    </row>
    <row customFormat="1" customHeight="1" ht="29.25" r="1847" s="112" spans="1:41">
      <c r="A1847" s="127" t="n"/>
      <c r="B1847" s="113" t="n"/>
      <c r="C1847" s="127" t="n"/>
      <c r="D1847" s="127" t="n"/>
      <c r="E1847" s="114">
        <f>IF(F1847 &lt;&gt; "",VLOOKUP(F1847,CategoryLookup,2,FALSE), "")</f>
        <v/>
      </c>
      <c r="F1847" s="126" t="n"/>
      <c r="G1847" s="127" t="n"/>
      <c r="H1847" s="127" t="n"/>
      <c r="I1847" s="127" t="n"/>
      <c r="J1847" s="127" t="n"/>
      <c r="K1847" s="127" t="n"/>
      <c r="L1847" s="127" t="n"/>
      <c r="M1847" s="127" t="n"/>
      <c r="N1847" s="120" t="n"/>
      <c r="O1847" s="120" t="n"/>
      <c r="P1847" s="120" t="n"/>
      <c r="Q1847" s="120" t="n"/>
      <c r="R1847" s="121" t="n"/>
      <c r="S1847" s="121" t="n"/>
      <c r="T1847" s="121" t="n"/>
      <c r="U1847" s="121" t="n"/>
      <c r="V1847" s="117">
        <f>IF(P1847="NA","NA",IF(P1847&lt;&gt;"",TEXT(P1847-N1847,"[h].mm"),""))</f>
        <v/>
      </c>
      <c r="W1847" s="118">
        <f>IF(AND(R1847="",S1847=""),"",R1847+S1847)</f>
        <v/>
      </c>
      <c r="X1847" s="116">
        <f>IF(O1847&lt;&gt;"",DATE(YEAR(O1847), MONTH(O1847), DAY(O1847)),"")</f>
        <v/>
      </c>
      <c r="Y1847" s="122" t="n"/>
      <c r="Z1847" s="123" t="n"/>
      <c r="AA1847" s="117">
        <f>IF(F1847="Re-assigned","NA",IF(W1847="","",IF(W1847&gt;=VLOOKUP(D1847,SLAMatrix,3,FALSE),"Yes",IF(W1847&lt;VLOOKUP(D1847,SLAMatrix,2,FALSE),"No","Internal"))))</f>
        <v/>
      </c>
      <c r="AB1847" s="123" t="n"/>
      <c r="AC1847" s="123" t="n"/>
      <c r="AD1847" s="119" t="n"/>
      <c r="AE1847" s="125" t="n"/>
      <c r="AF1847" s="124">
        <f>MONTH(O1847)</f>
        <v/>
      </c>
      <c r="AG1847" s="124">
        <f>VLOOKUP(IFERROR(MID(AE1847,1,(FIND(",",AE1847,1)-1)),AE1847),Facility_Region_Mapping,2,FALSE)</f>
        <v/>
      </c>
      <c r="AH1847" s="124" t="n"/>
      <c r="AI1847" s="124">
        <f>IF(C1847&lt;&gt;"",IF(M1847="ESM User",getInterfaceName($C1847),"NA"),"")</f>
        <v/>
      </c>
      <c r="AJ1847" s="116">
        <f>IF(Q1847&lt;&gt;"",DATE(YEAR(Q1847), MONTH(Q1847), DAY(Q1847)),"")</f>
        <v/>
      </c>
      <c r="AK1847" s="130">
        <f>IF(Q1847&lt;&gt;0,Q1847-N1847,TODAY()-N1847)</f>
        <v/>
      </c>
      <c r="AL1847" s="112">
        <f>IF(F1847="Re-assigned",0,IF(H1847="Closed",0,IF(H1847="Service Restored",0,IF(H1847="",0,1))))</f>
        <v/>
      </c>
      <c r="AM1847" s="124">
        <f>IF(AL1847=0,"",IF(AK1847&gt;20.99,"Aged","Non-Aged"))</f>
        <v/>
      </c>
      <c r="AN1847" s="112">
        <f>IF(Q1847&lt;&gt;"",MONTH(Q1847),"")</f>
        <v/>
      </c>
      <c r="AO1847" s="112">
        <f>IFERROR(VALUE(V1847),0)</f>
        <v/>
      </c>
    </row>
    <row customFormat="1" customHeight="1" ht="29.25" r="1848" s="112" spans="1:41">
      <c r="A1848" s="127" t="n"/>
      <c r="B1848" s="113" t="n"/>
      <c r="C1848" s="127" t="n"/>
      <c r="D1848" s="127" t="n"/>
      <c r="E1848" s="114">
        <f>IF(F1848 &lt;&gt; "",VLOOKUP(F1848,CategoryLookup,2,FALSE), "")</f>
        <v/>
      </c>
      <c r="F1848" s="126" t="n"/>
      <c r="G1848" s="127" t="n"/>
      <c r="H1848" s="127" t="n"/>
      <c r="I1848" s="127" t="n"/>
      <c r="J1848" s="127" t="n"/>
      <c r="K1848" s="127" t="n"/>
      <c r="L1848" s="127" t="n"/>
      <c r="M1848" s="127" t="n"/>
      <c r="N1848" s="120" t="n"/>
      <c r="O1848" s="120" t="n"/>
      <c r="P1848" s="120" t="n"/>
      <c r="Q1848" s="120" t="n"/>
      <c r="R1848" s="121" t="n"/>
      <c r="S1848" s="121" t="n"/>
      <c r="T1848" s="121" t="n"/>
      <c r="U1848" s="121" t="n"/>
      <c r="V1848" s="117">
        <f>IF(P1848="NA","NA",IF(P1848&lt;&gt;"",TEXT(P1848-N1848,"[h].mm"),""))</f>
        <v/>
      </c>
      <c r="W1848" s="118">
        <f>IF(AND(R1848="",S1848=""),"",R1848+S1848)</f>
        <v/>
      </c>
      <c r="X1848" s="116">
        <f>IF(O1848&lt;&gt;"",DATE(YEAR(O1848), MONTH(O1848), DAY(O1848)),"")</f>
        <v/>
      </c>
      <c r="Y1848" s="122" t="n"/>
      <c r="Z1848" s="123" t="n"/>
      <c r="AA1848" s="117">
        <f>IF(F1848="Re-assigned","NA",IF(W1848="","",IF(W1848&gt;=VLOOKUP(D1848,SLAMatrix,3,FALSE),"Yes",IF(W1848&lt;VLOOKUP(D1848,SLAMatrix,2,FALSE),"No","Internal"))))</f>
        <v/>
      </c>
      <c r="AB1848" s="123" t="n"/>
      <c r="AC1848" s="123" t="n"/>
      <c r="AD1848" s="119" t="n"/>
      <c r="AE1848" s="125" t="n"/>
      <c r="AF1848" s="124">
        <f>MONTH(O1848)</f>
        <v/>
      </c>
      <c r="AG1848" s="124">
        <f>VLOOKUP(IFERROR(MID(AE1848,1,(FIND(",",AE1848,1)-1)),AE1848),Facility_Region_Mapping,2,FALSE)</f>
        <v/>
      </c>
      <c r="AH1848" s="124" t="n"/>
      <c r="AI1848" s="124">
        <f>IF(C1848&lt;&gt;"",IF(M1848="ESM User",getInterfaceName($C1848),"NA"),"")</f>
        <v/>
      </c>
      <c r="AJ1848" s="116">
        <f>IF(Q1848&lt;&gt;"",DATE(YEAR(Q1848), MONTH(Q1848), DAY(Q1848)),"")</f>
        <v/>
      </c>
      <c r="AK1848" s="130">
        <f>IF(Q1848&lt;&gt;0,Q1848-N1848,TODAY()-N1848)</f>
        <v/>
      </c>
      <c r="AL1848" s="112">
        <f>IF(F1848="Re-assigned",0,IF(H1848="Closed",0,IF(H1848="Service Restored",0,IF(H1848="",0,1))))</f>
        <v/>
      </c>
      <c r="AM1848" s="124">
        <f>IF(AL1848=0,"",IF(AK1848&gt;20.99,"Aged","Non-Aged"))</f>
        <v/>
      </c>
      <c r="AN1848" s="112">
        <f>IF(Q1848&lt;&gt;"",MONTH(Q1848),"")</f>
        <v/>
      </c>
      <c r="AO1848" s="112">
        <f>IFERROR(VALUE(V1848),0)</f>
        <v/>
      </c>
    </row>
    <row customFormat="1" customHeight="1" ht="29.25" r="1849" s="112" spans="1:41">
      <c r="A1849" s="127" t="n"/>
      <c r="B1849" s="113" t="n"/>
      <c r="C1849" s="127" t="n"/>
      <c r="D1849" s="127" t="n"/>
      <c r="E1849" s="114">
        <f>IF(F1849 &lt;&gt; "",VLOOKUP(F1849,CategoryLookup,2,FALSE), "")</f>
        <v/>
      </c>
      <c r="F1849" s="126" t="n"/>
      <c r="G1849" s="127" t="n"/>
      <c r="H1849" s="127" t="n"/>
      <c r="I1849" s="127" t="n"/>
      <c r="J1849" s="127" t="n"/>
      <c r="K1849" s="127" t="n"/>
      <c r="L1849" s="127" t="n"/>
      <c r="M1849" s="127" t="n"/>
      <c r="N1849" s="120" t="n"/>
      <c r="O1849" s="120" t="n"/>
      <c r="P1849" s="120" t="n"/>
      <c r="Q1849" s="120" t="n"/>
      <c r="R1849" s="121" t="n"/>
      <c r="S1849" s="121" t="n"/>
      <c r="T1849" s="121" t="n"/>
      <c r="U1849" s="121" t="n"/>
      <c r="V1849" s="117">
        <f>IF(P1849="NA","NA",IF(P1849&lt;&gt;"",TEXT(P1849-N1849,"[h].mm"),""))</f>
        <v/>
      </c>
      <c r="W1849" s="118">
        <f>IF(AND(R1849="",S1849=""),"",R1849+S1849)</f>
        <v/>
      </c>
      <c r="X1849" s="116">
        <f>IF(O1849&lt;&gt;"",DATE(YEAR(O1849), MONTH(O1849), DAY(O1849)),"")</f>
        <v/>
      </c>
      <c r="Y1849" s="122" t="n"/>
      <c r="Z1849" s="123" t="n"/>
      <c r="AA1849" s="117">
        <f>IF(F1849="Re-assigned","NA",IF(W1849="","",IF(W1849&gt;=VLOOKUP(D1849,SLAMatrix,3,FALSE),"Yes",IF(W1849&lt;VLOOKUP(D1849,SLAMatrix,2,FALSE),"No","Internal"))))</f>
        <v/>
      </c>
      <c r="AB1849" s="123" t="n"/>
      <c r="AC1849" s="123" t="n"/>
      <c r="AD1849" s="119" t="n"/>
      <c r="AE1849" s="125" t="n"/>
      <c r="AF1849" s="124">
        <f>MONTH(O1849)</f>
        <v/>
      </c>
      <c r="AG1849" s="124">
        <f>VLOOKUP(IFERROR(MID(AE1849,1,(FIND(",",AE1849,1)-1)),AE1849),Facility_Region_Mapping,2,FALSE)</f>
        <v/>
      </c>
      <c r="AH1849" s="124" t="n"/>
      <c r="AI1849" s="124">
        <f>IF(C1849&lt;&gt;"",IF(M1849="ESM User",getInterfaceName($C1849),"NA"),"")</f>
        <v/>
      </c>
      <c r="AJ1849" s="116">
        <f>IF(Q1849&lt;&gt;"",DATE(YEAR(Q1849), MONTH(Q1849), DAY(Q1849)),"")</f>
        <v/>
      </c>
      <c r="AK1849" s="130">
        <f>IF(Q1849&lt;&gt;0,Q1849-N1849,TODAY()-N1849)</f>
        <v/>
      </c>
      <c r="AL1849" s="112">
        <f>IF(F1849="Re-assigned",0,IF(H1849="Closed",0,IF(H1849="Service Restored",0,IF(H1849="",0,1))))</f>
        <v/>
      </c>
      <c r="AM1849" s="124">
        <f>IF(AL1849=0,"",IF(AK1849&gt;20.99,"Aged","Non-Aged"))</f>
        <v/>
      </c>
      <c r="AN1849" s="112">
        <f>IF(Q1849&lt;&gt;"",MONTH(Q1849),"")</f>
        <v/>
      </c>
      <c r="AO1849" s="112">
        <f>IFERROR(VALUE(V1849),0)</f>
        <v/>
      </c>
    </row>
    <row customFormat="1" customHeight="1" ht="29.25" r="1850" s="112" spans="1:41">
      <c r="A1850" s="127" t="n"/>
      <c r="B1850" s="113" t="n"/>
      <c r="C1850" s="127" t="n"/>
      <c r="D1850" s="127" t="n"/>
      <c r="E1850" s="114">
        <f>IF(F1850 &lt;&gt; "",VLOOKUP(F1850,CategoryLookup,2,FALSE), "")</f>
        <v/>
      </c>
      <c r="F1850" s="126" t="n"/>
      <c r="G1850" s="127" t="n"/>
      <c r="H1850" s="127" t="n"/>
      <c r="I1850" s="127" t="n"/>
      <c r="J1850" s="127" t="n"/>
      <c r="K1850" s="127" t="n"/>
      <c r="L1850" s="127" t="n"/>
      <c r="M1850" s="127" t="n"/>
      <c r="N1850" s="120" t="n"/>
      <c r="O1850" s="120" t="n"/>
      <c r="P1850" s="120" t="n"/>
      <c r="Q1850" s="120" t="n"/>
      <c r="R1850" s="121" t="n"/>
      <c r="S1850" s="121" t="n"/>
      <c r="T1850" s="121" t="n"/>
      <c r="U1850" s="121" t="n"/>
      <c r="V1850" s="117">
        <f>IF(P1850="NA","NA",IF(P1850&lt;&gt;"",TEXT(P1850-N1850,"[h].mm"),""))</f>
        <v/>
      </c>
      <c r="W1850" s="118">
        <f>IF(AND(R1850="",S1850=""),"",R1850+S1850)</f>
        <v/>
      </c>
      <c r="X1850" s="116">
        <f>IF(O1850&lt;&gt;"",DATE(YEAR(O1850), MONTH(O1850), DAY(O1850)),"")</f>
        <v/>
      </c>
      <c r="Y1850" s="122" t="n"/>
      <c r="Z1850" s="123" t="n"/>
      <c r="AA1850" s="117">
        <f>IF(F1850="Re-assigned","NA",IF(W1850="","",IF(W1850&gt;=VLOOKUP(D1850,SLAMatrix,3,FALSE),"Yes",IF(W1850&lt;VLOOKUP(D1850,SLAMatrix,2,FALSE),"No","Internal"))))</f>
        <v/>
      </c>
      <c r="AB1850" s="123" t="n"/>
      <c r="AC1850" s="123" t="n"/>
      <c r="AD1850" s="119" t="n"/>
      <c r="AE1850" s="125" t="n"/>
      <c r="AF1850" s="124">
        <f>MONTH(O1850)</f>
        <v/>
      </c>
      <c r="AG1850" s="124">
        <f>VLOOKUP(IFERROR(MID(AE1850,1,(FIND(",",AE1850,1)-1)),AE1850),Facility_Region_Mapping,2,FALSE)</f>
        <v/>
      </c>
      <c r="AH1850" s="124" t="n"/>
      <c r="AI1850" s="124">
        <f>IF(C1850&lt;&gt;"",IF(M1850="ESM User",getInterfaceName($C1850),"NA"),"")</f>
        <v/>
      </c>
      <c r="AJ1850" s="116">
        <f>IF(Q1850&lt;&gt;"",DATE(YEAR(Q1850), MONTH(Q1850), DAY(Q1850)),"")</f>
        <v/>
      </c>
      <c r="AK1850" s="130">
        <f>IF(Q1850&lt;&gt;0,Q1850-N1850,TODAY()-N1850)</f>
        <v/>
      </c>
      <c r="AL1850" s="112">
        <f>IF(F1850="Re-assigned",0,IF(H1850="Closed",0,IF(H1850="Service Restored",0,IF(H1850="",0,1))))</f>
        <v/>
      </c>
      <c r="AM1850" s="124">
        <f>IF(AL1850=0,"",IF(AK1850&gt;20.99,"Aged","Non-Aged"))</f>
        <v/>
      </c>
      <c r="AN1850" s="112">
        <f>IF(Q1850&lt;&gt;"",MONTH(Q1850),"")</f>
        <v/>
      </c>
      <c r="AO1850" s="112">
        <f>IFERROR(VALUE(V1850),0)</f>
        <v/>
      </c>
    </row>
    <row customFormat="1" customHeight="1" ht="29.25" r="1851" s="112" spans="1:41">
      <c r="A1851" s="127" t="n"/>
      <c r="B1851" s="113" t="n"/>
      <c r="C1851" s="127" t="n"/>
      <c r="D1851" s="127" t="n"/>
      <c r="E1851" s="114">
        <f>IF(F1851 &lt;&gt; "",VLOOKUP(F1851,CategoryLookup,2,FALSE), "")</f>
        <v/>
      </c>
      <c r="F1851" s="126" t="n"/>
      <c r="G1851" s="127" t="n"/>
      <c r="H1851" s="127" t="n"/>
      <c r="I1851" s="127" t="n"/>
      <c r="J1851" s="127" t="n"/>
      <c r="K1851" s="127" t="n"/>
      <c r="L1851" s="127" t="n"/>
      <c r="M1851" s="127" t="n"/>
      <c r="N1851" s="120" t="n"/>
      <c r="O1851" s="120" t="n"/>
      <c r="P1851" s="120" t="n"/>
      <c r="Q1851" s="120" t="n"/>
      <c r="R1851" s="121" t="n"/>
      <c r="S1851" s="121" t="n"/>
      <c r="T1851" s="121" t="n"/>
      <c r="U1851" s="121" t="n"/>
      <c r="V1851" s="117">
        <f>IF(P1851="NA","NA",IF(P1851&lt;&gt;"",TEXT(P1851-N1851,"[h].mm"),""))</f>
        <v/>
      </c>
      <c r="W1851" s="118">
        <f>IF(AND(R1851="",S1851=""),"",R1851+S1851)</f>
        <v/>
      </c>
      <c r="X1851" s="116">
        <f>IF(O1851&lt;&gt;"",DATE(YEAR(O1851), MONTH(O1851), DAY(O1851)),"")</f>
        <v/>
      </c>
      <c r="Y1851" s="122" t="n"/>
      <c r="Z1851" s="123" t="n"/>
      <c r="AA1851" s="117">
        <f>IF(F1851="Re-assigned","NA",IF(W1851="","",IF(W1851&gt;=VLOOKUP(D1851,SLAMatrix,3,FALSE),"Yes",IF(W1851&lt;VLOOKUP(D1851,SLAMatrix,2,FALSE),"No","Internal"))))</f>
        <v/>
      </c>
      <c r="AB1851" s="123" t="n"/>
      <c r="AC1851" s="123" t="n"/>
      <c r="AD1851" s="119" t="n"/>
      <c r="AE1851" s="125" t="n"/>
      <c r="AF1851" s="124">
        <f>MONTH(O1851)</f>
        <v/>
      </c>
      <c r="AG1851" s="124">
        <f>VLOOKUP(IFERROR(MID(AE1851,1,(FIND(",",AE1851,1)-1)),AE1851),Facility_Region_Mapping,2,FALSE)</f>
        <v/>
      </c>
      <c r="AH1851" s="124" t="n"/>
      <c r="AI1851" s="124">
        <f>IF(C1851&lt;&gt;"",IF(M1851="ESM User",getInterfaceName($C1851),"NA"),"")</f>
        <v/>
      </c>
      <c r="AJ1851" s="116">
        <f>IF(Q1851&lt;&gt;"",DATE(YEAR(Q1851), MONTH(Q1851), DAY(Q1851)),"")</f>
        <v/>
      </c>
      <c r="AK1851" s="130">
        <f>IF(Q1851&lt;&gt;0,Q1851-N1851,TODAY()-N1851)</f>
        <v/>
      </c>
      <c r="AL1851" s="112">
        <f>IF(F1851="Re-assigned",0,IF(H1851="Closed",0,IF(H1851="Service Restored",0,IF(H1851="",0,1))))</f>
        <v/>
      </c>
      <c r="AM1851" s="124">
        <f>IF(AL1851=0,"",IF(AK1851&gt;20.99,"Aged","Non-Aged"))</f>
        <v/>
      </c>
      <c r="AN1851" s="112">
        <f>IF(Q1851&lt;&gt;"",MONTH(Q1851),"")</f>
        <v/>
      </c>
      <c r="AO1851" s="112">
        <f>IFERROR(VALUE(V1851),0)</f>
        <v/>
      </c>
    </row>
    <row customFormat="1" customHeight="1" ht="29.25" r="1852" s="112" spans="1:41">
      <c r="A1852" s="127" t="n"/>
      <c r="B1852" s="113" t="n"/>
      <c r="C1852" s="127" t="n"/>
      <c r="D1852" s="127" t="n"/>
      <c r="E1852" s="114">
        <f>IF(F1852 &lt;&gt; "",VLOOKUP(F1852,CategoryLookup,2,FALSE), "")</f>
        <v/>
      </c>
      <c r="F1852" s="126" t="n"/>
      <c r="G1852" s="127" t="n"/>
      <c r="H1852" s="127" t="n"/>
      <c r="I1852" s="127" t="n"/>
      <c r="J1852" s="127" t="n"/>
      <c r="K1852" s="127" t="n"/>
      <c r="L1852" s="127" t="n"/>
      <c r="M1852" s="127" t="n"/>
      <c r="N1852" s="120" t="n"/>
      <c r="O1852" s="120" t="n"/>
      <c r="P1852" s="120" t="n"/>
      <c r="Q1852" s="120" t="n"/>
      <c r="R1852" s="121" t="n"/>
      <c r="S1852" s="121" t="n"/>
      <c r="T1852" s="121" t="n"/>
      <c r="U1852" s="121" t="n"/>
      <c r="V1852" s="117">
        <f>IF(P1852="NA","NA",IF(P1852&lt;&gt;"",TEXT(P1852-N1852,"[h].mm"),""))</f>
        <v/>
      </c>
      <c r="W1852" s="118">
        <f>IF(AND(R1852="",S1852=""),"",R1852+S1852)</f>
        <v/>
      </c>
      <c r="X1852" s="116">
        <f>IF(O1852&lt;&gt;"",DATE(YEAR(O1852), MONTH(O1852), DAY(O1852)),"")</f>
        <v/>
      </c>
      <c r="Y1852" s="122" t="n"/>
      <c r="Z1852" s="123" t="n"/>
      <c r="AA1852" s="117">
        <f>IF(F1852="Re-assigned","NA",IF(W1852="","",IF(W1852&gt;=VLOOKUP(D1852,SLAMatrix,3,FALSE),"Yes",IF(W1852&lt;VLOOKUP(D1852,SLAMatrix,2,FALSE),"No","Internal"))))</f>
        <v/>
      </c>
      <c r="AB1852" s="123" t="n"/>
      <c r="AC1852" s="123" t="n"/>
      <c r="AD1852" s="119" t="n"/>
      <c r="AE1852" s="125" t="n"/>
      <c r="AF1852" s="124">
        <f>MONTH(O1852)</f>
        <v/>
      </c>
      <c r="AG1852" s="124">
        <f>VLOOKUP(IFERROR(MID(AE1852,1,(FIND(",",AE1852,1)-1)),AE1852),Facility_Region_Mapping,2,FALSE)</f>
        <v/>
      </c>
      <c r="AH1852" s="124" t="n"/>
      <c r="AI1852" s="124">
        <f>IF(C1852&lt;&gt;"",IF(M1852="ESM User",getInterfaceName($C1852),"NA"),"")</f>
        <v/>
      </c>
      <c r="AJ1852" s="116">
        <f>IF(Q1852&lt;&gt;"",DATE(YEAR(Q1852), MONTH(Q1852), DAY(Q1852)),"")</f>
        <v/>
      </c>
      <c r="AK1852" s="130">
        <f>IF(Q1852&lt;&gt;0,Q1852-N1852,TODAY()-N1852)</f>
        <v/>
      </c>
      <c r="AL1852" s="112">
        <f>IF(F1852="Re-assigned",0,IF(H1852="Closed",0,IF(H1852="Service Restored",0,IF(H1852="",0,1))))</f>
        <v/>
      </c>
      <c r="AM1852" s="124">
        <f>IF(AL1852=0,"",IF(AK1852&gt;20.99,"Aged","Non-Aged"))</f>
        <v/>
      </c>
      <c r="AN1852" s="112">
        <f>IF(Q1852&lt;&gt;"",MONTH(Q1852),"")</f>
        <v/>
      </c>
      <c r="AO1852" s="112">
        <f>IFERROR(VALUE(V1852),0)</f>
        <v/>
      </c>
    </row>
    <row customFormat="1" customHeight="1" ht="29.25" r="1853" s="112" spans="1:41">
      <c r="A1853" s="127" t="n"/>
      <c r="B1853" s="113" t="n"/>
      <c r="C1853" s="127" t="n"/>
      <c r="D1853" s="127" t="n"/>
      <c r="E1853" s="114">
        <f>IF(F1853 &lt;&gt; "",VLOOKUP(F1853,CategoryLookup,2,FALSE), "")</f>
        <v/>
      </c>
      <c r="F1853" s="126" t="n"/>
      <c r="G1853" s="127" t="n"/>
      <c r="H1853" s="127" t="n"/>
      <c r="I1853" s="127" t="n"/>
      <c r="J1853" s="127" t="n"/>
      <c r="K1853" s="127" t="n"/>
      <c r="L1853" s="127" t="n"/>
      <c r="M1853" s="127" t="n"/>
      <c r="N1853" s="120" t="n"/>
      <c r="O1853" s="120" t="n"/>
      <c r="P1853" s="120" t="n"/>
      <c r="Q1853" s="120" t="n"/>
      <c r="R1853" s="121" t="n"/>
      <c r="S1853" s="121" t="n"/>
      <c r="T1853" s="121" t="n"/>
      <c r="U1853" s="121" t="n"/>
      <c r="V1853" s="117">
        <f>IF(P1853="NA","NA",IF(P1853&lt;&gt;"",TEXT(P1853-N1853,"[h].mm"),""))</f>
        <v/>
      </c>
      <c r="W1853" s="118">
        <f>IF(AND(R1853="",S1853=""),"",R1853+S1853)</f>
        <v/>
      </c>
      <c r="X1853" s="116">
        <f>IF(O1853&lt;&gt;"",DATE(YEAR(O1853), MONTH(O1853), DAY(O1853)),"")</f>
        <v/>
      </c>
      <c r="Y1853" s="122" t="n"/>
      <c r="Z1853" s="123" t="n"/>
      <c r="AA1853" s="117">
        <f>IF(F1853="Re-assigned","NA",IF(W1853="","",IF(W1853&gt;=VLOOKUP(D1853,SLAMatrix,3,FALSE),"Yes",IF(W1853&lt;VLOOKUP(D1853,SLAMatrix,2,FALSE),"No","Internal"))))</f>
        <v/>
      </c>
      <c r="AB1853" s="123" t="n"/>
      <c r="AC1853" s="123" t="n"/>
      <c r="AD1853" s="119" t="n"/>
      <c r="AE1853" s="125" t="n"/>
      <c r="AF1853" s="124">
        <f>MONTH(O1853)</f>
        <v/>
      </c>
      <c r="AG1853" s="124">
        <f>VLOOKUP(IFERROR(MID(AE1853,1,(FIND(",",AE1853,1)-1)),AE1853),Facility_Region_Mapping,2,FALSE)</f>
        <v/>
      </c>
      <c r="AH1853" s="124" t="n"/>
      <c r="AI1853" s="124">
        <f>IF(C1853&lt;&gt;"",IF(M1853="ESM User",getInterfaceName($C1853),"NA"),"")</f>
        <v/>
      </c>
      <c r="AJ1853" s="116">
        <f>IF(Q1853&lt;&gt;"",DATE(YEAR(Q1853), MONTH(Q1853), DAY(Q1853)),"")</f>
        <v/>
      </c>
      <c r="AK1853" s="130">
        <f>IF(Q1853&lt;&gt;0,Q1853-N1853,TODAY()-N1853)</f>
        <v/>
      </c>
      <c r="AL1853" s="112">
        <f>IF(F1853="Re-assigned",0,IF(H1853="Closed",0,IF(H1853="Service Restored",0,IF(H1853="",0,1))))</f>
        <v/>
      </c>
      <c r="AM1853" s="124">
        <f>IF(AL1853=0,"",IF(AK1853&gt;20.99,"Aged","Non-Aged"))</f>
        <v/>
      </c>
      <c r="AN1853" s="112">
        <f>IF(Q1853&lt;&gt;"",MONTH(Q1853),"")</f>
        <v/>
      </c>
      <c r="AO1853" s="112">
        <f>IFERROR(VALUE(V1853),0)</f>
        <v/>
      </c>
    </row>
    <row customFormat="1" customHeight="1" ht="29.25" r="1854" s="112" spans="1:41">
      <c r="A1854" s="127" t="n"/>
      <c r="B1854" s="113" t="n"/>
      <c r="C1854" s="127" t="n"/>
      <c r="D1854" s="127" t="n"/>
      <c r="E1854" s="114">
        <f>IF(F1854 &lt;&gt; "",VLOOKUP(F1854,CategoryLookup,2,FALSE), "")</f>
        <v/>
      </c>
      <c r="F1854" s="126" t="n"/>
      <c r="G1854" s="127" t="n"/>
      <c r="H1854" s="127" t="n"/>
      <c r="I1854" s="127" t="n"/>
      <c r="J1854" s="127" t="n"/>
      <c r="K1854" s="127" t="n"/>
      <c r="L1854" s="127" t="n"/>
      <c r="M1854" s="127" t="n"/>
      <c r="N1854" s="120" t="n"/>
      <c r="O1854" s="120" t="n"/>
      <c r="P1854" s="120" t="n"/>
      <c r="Q1854" s="120" t="n"/>
      <c r="R1854" s="121" t="n"/>
      <c r="S1854" s="121" t="n"/>
      <c r="T1854" s="121" t="n"/>
      <c r="U1854" s="121" t="n"/>
      <c r="V1854" s="117">
        <f>IF(P1854="NA","NA",IF(P1854&lt;&gt;"",TEXT(P1854-N1854,"[h].mm"),""))</f>
        <v/>
      </c>
      <c r="W1854" s="118">
        <f>IF(AND(R1854="",S1854=""),"",R1854+S1854)</f>
        <v/>
      </c>
      <c r="X1854" s="116">
        <f>IF(O1854&lt;&gt;"",DATE(YEAR(O1854), MONTH(O1854), DAY(O1854)),"")</f>
        <v/>
      </c>
      <c r="Y1854" s="122" t="n"/>
      <c r="Z1854" s="123" t="n"/>
      <c r="AA1854" s="117">
        <f>IF(F1854="Re-assigned","NA",IF(W1854="","",IF(W1854&gt;=VLOOKUP(D1854,SLAMatrix,3,FALSE),"Yes",IF(W1854&lt;VLOOKUP(D1854,SLAMatrix,2,FALSE),"No","Internal"))))</f>
        <v/>
      </c>
      <c r="AB1854" s="123" t="n"/>
      <c r="AC1854" s="123" t="n"/>
      <c r="AD1854" s="119" t="n"/>
      <c r="AE1854" s="125" t="n"/>
      <c r="AF1854" s="124">
        <f>MONTH(O1854)</f>
        <v/>
      </c>
      <c r="AG1854" s="124">
        <f>VLOOKUP(IFERROR(MID(AE1854,1,(FIND(",",AE1854,1)-1)),AE1854),Facility_Region_Mapping,2,FALSE)</f>
        <v/>
      </c>
      <c r="AH1854" s="124" t="n"/>
      <c r="AI1854" s="124">
        <f>IF(C1854&lt;&gt;"",IF(M1854="ESM User",getInterfaceName($C1854),"NA"),"")</f>
        <v/>
      </c>
      <c r="AJ1854" s="116">
        <f>IF(Q1854&lt;&gt;"",DATE(YEAR(Q1854), MONTH(Q1854), DAY(Q1854)),"")</f>
        <v/>
      </c>
      <c r="AK1854" s="130">
        <f>IF(Q1854&lt;&gt;0,Q1854-N1854,TODAY()-N1854)</f>
        <v/>
      </c>
      <c r="AL1854" s="112">
        <f>IF(F1854="Re-assigned",0,IF(H1854="Closed",0,IF(H1854="Service Restored",0,IF(H1854="",0,1))))</f>
        <v/>
      </c>
      <c r="AM1854" s="124">
        <f>IF(AL1854=0,"",IF(AK1854&gt;20.99,"Aged","Non-Aged"))</f>
        <v/>
      </c>
      <c r="AN1854" s="112">
        <f>IF(Q1854&lt;&gt;"",MONTH(Q1854),"")</f>
        <v/>
      </c>
      <c r="AO1854" s="112">
        <f>IFERROR(VALUE(V1854),0)</f>
        <v/>
      </c>
    </row>
    <row customFormat="1" customHeight="1" ht="29.25" r="1855" s="112" spans="1:41">
      <c r="A1855" s="127" t="n"/>
      <c r="B1855" s="113" t="n"/>
      <c r="C1855" s="127" t="n"/>
      <c r="D1855" s="127" t="n"/>
      <c r="E1855" s="114">
        <f>IF(F1855 &lt;&gt; "",VLOOKUP(F1855,CategoryLookup,2,FALSE), "")</f>
        <v/>
      </c>
      <c r="F1855" s="126" t="n"/>
      <c r="G1855" s="127" t="n"/>
      <c r="H1855" s="127" t="n"/>
      <c r="I1855" s="127" t="n"/>
      <c r="J1855" s="127" t="n"/>
      <c r="K1855" s="127" t="n"/>
      <c r="L1855" s="127" t="n"/>
      <c r="M1855" s="127" t="n"/>
      <c r="N1855" s="120" t="n"/>
      <c r="O1855" s="120" t="n"/>
      <c r="P1855" s="120" t="n"/>
      <c r="Q1855" s="120" t="n"/>
      <c r="R1855" s="121" t="n"/>
      <c r="S1855" s="121" t="n"/>
      <c r="T1855" s="121" t="n"/>
      <c r="U1855" s="121" t="n"/>
      <c r="V1855" s="117">
        <f>IF(P1855="NA","NA",IF(P1855&lt;&gt;"",TEXT(P1855-N1855,"[h].mm"),""))</f>
        <v/>
      </c>
      <c r="W1855" s="118">
        <f>IF(AND(R1855="",S1855=""),"",R1855+S1855)</f>
        <v/>
      </c>
      <c r="X1855" s="116">
        <f>IF(O1855&lt;&gt;"",DATE(YEAR(O1855), MONTH(O1855), DAY(O1855)),"")</f>
        <v/>
      </c>
      <c r="Y1855" s="122" t="n"/>
      <c r="Z1855" s="123" t="n"/>
      <c r="AA1855" s="117">
        <f>IF(F1855="Re-assigned","NA",IF(W1855="","",IF(W1855&gt;=VLOOKUP(D1855,SLAMatrix,3,FALSE),"Yes",IF(W1855&lt;VLOOKUP(D1855,SLAMatrix,2,FALSE),"No","Internal"))))</f>
        <v/>
      </c>
      <c r="AB1855" s="123" t="n"/>
      <c r="AC1855" s="123" t="n"/>
      <c r="AD1855" s="119" t="n"/>
      <c r="AE1855" s="125" t="n"/>
      <c r="AF1855" s="124">
        <f>MONTH(O1855)</f>
        <v/>
      </c>
      <c r="AG1855" s="124">
        <f>VLOOKUP(IFERROR(MID(AE1855,1,(FIND(",",AE1855,1)-1)),AE1855),Facility_Region_Mapping,2,FALSE)</f>
        <v/>
      </c>
      <c r="AH1855" s="124" t="n"/>
      <c r="AI1855" s="124">
        <f>IF(C1855&lt;&gt;"",IF(M1855="ESM User",getInterfaceName($C1855),"NA"),"")</f>
        <v/>
      </c>
      <c r="AJ1855" s="116">
        <f>IF(Q1855&lt;&gt;"",DATE(YEAR(Q1855), MONTH(Q1855), DAY(Q1855)),"")</f>
        <v/>
      </c>
      <c r="AK1855" s="130">
        <f>IF(Q1855&lt;&gt;0,Q1855-N1855,TODAY()-N1855)</f>
        <v/>
      </c>
      <c r="AL1855" s="112">
        <f>IF(F1855="Re-assigned",0,IF(H1855="Closed",0,IF(H1855="Service Restored",0,IF(H1855="",0,1))))</f>
        <v/>
      </c>
      <c r="AM1855" s="124">
        <f>IF(AL1855=0,"",IF(AK1855&gt;20.99,"Aged","Non-Aged"))</f>
        <v/>
      </c>
      <c r="AN1855" s="112">
        <f>IF(Q1855&lt;&gt;"",MONTH(Q1855),"")</f>
        <v/>
      </c>
      <c r="AO1855" s="112">
        <f>IFERROR(VALUE(V1855),0)</f>
        <v/>
      </c>
    </row>
    <row customFormat="1" customHeight="1" ht="29.25" r="1856" s="112" spans="1:41">
      <c r="A1856" s="127" t="n"/>
      <c r="B1856" s="113" t="n"/>
      <c r="C1856" s="127" t="n"/>
      <c r="D1856" s="127" t="n"/>
      <c r="E1856" s="114">
        <f>IF(F1856 &lt;&gt; "",VLOOKUP(F1856,CategoryLookup,2,FALSE), "")</f>
        <v/>
      </c>
      <c r="F1856" s="126" t="n"/>
      <c r="G1856" s="127" t="n"/>
      <c r="H1856" s="127" t="n"/>
      <c r="I1856" s="127" t="n"/>
      <c r="J1856" s="127" t="n"/>
      <c r="K1856" s="127" t="n"/>
      <c r="L1856" s="127" t="n"/>
      <c r="M1856" s="127" t="n"/>
      <c r="N1856" s="120" t="n"/>
      <c r="O1856" s="120" t="n"/>
      <c r="P1856" s="120" t="n"/>
      <c r="Q1856" s="120" t="n"/>
      <c r="R1856" s="121" t="n"/>
      <c r="S1856" s="121" t="n"/>
      <c r="T1856" s="121" t="n"/>
      <c r="U1856" s="121" t="n"/>
      <c r="V1856" s="117">
        <f>IF(P1856="NA","NA",IF(P1856&lt;&gt;"",TEXT(P1856-N1856,"[h].mm"),""))</f>
        <v/>
      </c>
      <c r="W1856" s="118">
        <f>IF(AND(R1856="",S1856=""),"",R1856+S1856)</f>
        <v/>
      </c>
      <c r="X1856" s="116">
        <f>IF(O1856&lt;&gt;"",DATE(YEAR(O1856), MONTH(O1856), DAY(O1856)),"")</f>
        <v/>
      </c>
      <c r="Y1856" s="122" t="n"/>
      <c r="Z1856" s="123" t="n"/>
      <c r="AA1856" s="117">
        <f>IF(F1856="Re-assigned","NA",IF(W1856="","",IF(W1856&gt;=VLOOKUP(D1856,SLAMatrix,3,FALSE),"Yes",IF(W1856&lt;VLOOKUP(D1856,SLAMatrix,2,FALSE),"No","Internal"))))</f>
        <v/>
      </c>
      <c r="AB1856" s="123" t="n"/>
      <c r="AC1856" s="123" t="n"/>
      <c r="AD1856" s="119" t="n"/>
      <c r="AE1856" s="125" t="n"/>
      <c r="AF1856" s="124">
        <f>MONTH(O1856)</f>
        <v/>
      </c>
      <c r="AG1856" s="124">
        <f>VLOOKUP(IFERROR(MID(AE1856,1,(FIND(",",AE1856,1)-1)),AE1856),Facility_Region_Mapping,2,FALSE)</f>
        <v/>
      </c>
      <c r="AH1856" s="124" t="n"/>
      <c r="AI1856" s="124">
        <f>IF(C1856&lt;&gt;"",IF(M1856="ESM User",getInterfaceName($C1856),"NA"),"")</f>
        <v/>
      </c>
      <c r="AJ1856" s="116">
        <f>IF(Q1856&lt;&gt;"",DATE(YEAR(Q1856), MONTH(Q1856), DAY(Q1856)),"")</f>
        <v/>
      </c>
      <c r="AK1856" s="130">
        <f>IF(Q1856&lt;&gt;0,Q1856-N1856,TODAY()-N1856)</f>
        <v/>
      </c>
      <c r="AL1856" s="112">
        <f>IF(F1856="Re-assigned",0,IF(H1856="Closed",0,IF(H1856="Service Restored",0,IF(H1856="",0,1))))</f>
        <v/>
      </c>
      <c r="AM1856" s="124">
        <f>IF(AL1856=0,"",IF(AK1856&gt;20.99,"Aged","Non-Aged"))</f>
        <v/>
      </c>
      <c r="AN1856" s="112">
        <f>IF(Q1856&lt;&gt;"",MONTH(Q1856),"")</f>
        <v/>
      </c>
      <c r="AO1856" s="112">
        <f>IFERROR(VALUE(V1856),0)</f>
        <v/>
      </c>
    </row>
    <row customFormat="1" customHeight="1" ht="29.25" r="1857" s="112" spans="1:41">
      <c r="A1857" s="127" t="n"/>
      <c r="B1857" s="113" t="n"/>
      <c r="C1857" s="127" t="n"/>
      <c r="D1857" s="127" t="n"/>
      <c r="E1857" s="114">
        <f>IF(F1857 &lt;&gt; "",VLOOKUP(F1857,CategoryLookup,2,FALSE), "")</f>
        <v/>
      </c>
      <c r="F1857" s="126" t="n"/>
      <c r="G1857" s="127" t="n"/>
      <c r="H1857" s="127" t="n"/>
      <c r="I1857" s="127" t="n"/>
      <c r="J1857" s="127" t="n"/>
      <c r="K1857" s="127" t="n"/>
      <c r="L1857" s="127" t="n"/>
      <c r="M1857" s="127" t="n"/>
      <c r="N1857" s="120" t="n"/>
      <c r="O1857" s="120" t="n"/>
      <c r="P1857" s="120" t="n"/>
      <c r="Q1857" s="120" t="n"/>
      <c r="R1857" s="121" t="n"/>
      <c r="S1857" s="121" t="n"/>
      <c r="T1857" s="121" t="n"/>
      <c r="U1857" s="121" t="n"/>
      <c r="V1857" s="117">
        <f>IF(P1857="NA","NA",IF(P1857&lt;&gt;"",TEXT(P1857-N1857,"[h].mm"),""))</f>
        <v/>
      </c>
      <c r="W1857" s="118">
        <f>IF(AND(R1857="",S1857=""),"",R1857+S1857)</f>
        <v/>
      </c>
      <c r="X1857" s="116">
        <f>IF(O1857&lt;&gt;"",DATE(YEAR(O1857), MONTH(O1857), DAY(O1857)),"")</f>
        <v/>
      </c>
      <c r="Y1857" s="122" t="n"/>
      <c r="Z1857" s="123" t="n"/>
      <c r="AA1857" s="117">
        <f>IF(F1857="Re-assigned","NA",IF(W1857="","",IF(W1857&gt;=VLOOKUP(D1857,SLAMatrix,3,FALSE),"Yes",IF(W1857&lt;VLOOKUP(D1857,SLAMatrix,2,FALSE),"No","Internal"))))</f>
        <v/>
      </c>
      <c r="AB1857" s="123" t="n"/>
      <c r="AC1857" s="123" t="n"/>
      <c r="AD1857" s="119" t="n"/>
      <c r="AE1857" s="125" t="n"/>
      <c r="AF1857" s="124">
        <f>MONTH(O1857)</f>
        <v/>
      </c>
      <c r="AG1857" s="124">
        <f>VLOOKUP(IFERROR(MID(AE1857,1,(FIND(",",AE1857,1)-1)),AE1857),Facility_Region_Mapping,2,FALSE)</f>
        <v/>
      </c>
      <c r="AH1857" s="124" t="n"/>
      <c r="AI1857" s="124">
        <f>IF(C1857&lt;&gt;"",IF(M1857="ESM User",getInterfaceName($C1857),"NA"),"")</f>
        <v/>
      </c>
      <c r="AJ1857" s="116">
        <f>IF(Q1857&lt;&gt;"",DATE(YEAR(Q1857), MONTH(Q1857), DAY(Q1857)),"")</f>
        <v/>
      </c>
      <c r="AK1857" s="130">
        <f>IF(Q1857&lt;&gt;0,Q1857-N1857,TODAY()-N1857)</f>
        <v/>
      </c>
      <c r="AL1857" s="112">
        <f>IF(F1857="Re-assigned",0,IF(H1857="Closed",0,IF(H1857="Service Restored",0,IF(H1857="",0,1))))</f>
        <v/>
      </c>
      <c r="AM1857" s="124">
        <f>IF(AL1857=0,"",IF(AK1857&gt;20.99,"Aged","Non-Aged"))</f>
        <v/>
      </c>
      <c r="AN1857" s="112">
        <f>IF(Q1857&lt;&gt;"",MONTH(Q1857),"")</f>
        <v/>
      </c>
      <c r="AO1857" s="112">
        <f>IFERROR(VALUE(V1857),0)</f>
        <v/>
      </c>
    </row>
    <row customFormat="1" customHeight="1" ht="29.25" r="1858" s="112" spans="1:41">
      <c r="A1858" s="127" t="n"/>
      <c r="B1858" s="113" t="n"/>
      <c r="C1858" s="127" t="n"/>
      <c r="D1858" s="127" t="n"/>
      <c r="E1858" s="114">
        <f>IF(F1858 &lt;&gt; "",VLOOKUP(F1858,CategoryLookup,2,FALSE), "")</f>
        <v/>
      </c>
      <c r="F1858" s="126" t="n"/>
      <c r="G1858" s="127" t="n"/>
      <c r="H1858" s="127" t="n"/>
      <c r="I1858" s="127" t="n"/>
      <c r="J1858" s="127" t="n"/>
      <c r="K1858" s="127" t="n"/>
      <c r="L1858" s="127" t="n"/>
      <c r="M1858" s="127" t="n"/>
      <c r="N1858" s="120" t="n"/>
      <c r="O1858" s="120" t="n"/>
      <c r="P1858" s="120" t="n"/>
      <c r="Q1858" s="120" t="n"/>
      <c r="R1858" s="121" t="n"/>
      <c r="S1858" s="121" t="n"/>
      <c r="T1858" s="121" t="n"/>
      <c r="U1858" s="121" t="n"/>
      <c r="V1858" s="117">
        <f>IF(P1858="NA","NA",IF(P1858&lt;&gt;"",TEXT(P1858-N1858,"[h].mm"),""))</f>
        <v/>
      </c>
      <c r="W1858" s="118">
        <f>IF(AND(R1858="",S1858=""),"",R1858+S1858)</f>
        <v/>
      </c>
      <c r="X1858" s="116">
        <f>IF(O1858&lt;&gt;"",DATE(YEAR(O1858), MONTH(O1858), DAY(O1858)),"")</f>
        <v/>
      </c>
      <c r="Y1858" s="122" t="n"/>
      <c r="Z1858" s="123" t="n"/>
      <c r="AA1858" s="117">
        <f>IF(F1858="Re-assigned","NA",IF(W1858="","",IF(W1858&gt;=VLOOKUP(D1858,SLAMatrix,3,FALSE),"Yes",IF(W1858&lt;VLOOKUP(D1858,SLAMatrix,2,FALSE),"No","Internal"))))</f>
        <v/>
      </c>
      <c r="AB1858" s="123" t="n"/>
      <c r="AC1858" s="123" t="n"/>
      <c r="AD1858" s="119" t="n"/>
      <c r="AE1858" s="125" t="n"/>
      <c r="AF1858" s="124">
        <f>MONTH(O1858)</f>
        <v/>
      </c>
      <c r="AG1858" s="124">
        <f>VLOOKUP(IFERROR(MID(AE1858,1,(FIND(",",AE1858,1)-1)),AE1858),Facility_Region_Mapping,2,FALSE)</f>
        <v/>
      </c>
      <c r="AH1858" s="124" t="n"/>
      <c r="AI1858" s="124">
        <f>IF(C1858&lt;&gt;"",IF(M1858="ESM User",getInterfaceName($C1858),"NA"),"")</f>
        <v/>
      </c>
      <c r="AJ1858" s="116">
        <f>IF(Q1858&lt;&gt;"",DATE(YEAR(Q1858), MONTH(Q1858), DAY(Q1858)),"")</f>
        <v/>
      </c>
      <c r="AK1858" s="130">
        <f>IF(Q1858&lt;&gt;0,Q1858-N1858,TODAY()-N1858)</f>
        <v/>
      </c>
      <c r="AL1858" s="112">
        <f>IF(F1858="Re-assigned",0,IF(H1858="Closed",0,IF(H1858="Service Restored",0,IF(H1858="",0,1))))</f>
        <v/>
      </c>
      <c r="AM1858" s="124">
        <f>IF(AL1858=0,"",IF(AK1858&gt;20.99,"Aged","Non-Aged"))</f>
        <v/>
      </c>
      <c r="AN1858" s="112">
        <f>IF(Q1858&lt;&gt;"",MONTH(Q1858),"")</f>
        <v/>
      </c>
      <c r="AO1858" s="112">
        <f>IFERROR(VALUE(V1858),0)</f>
        <v/>
      </c>
    </row>
    <row customFormat="1" customHeight="1" ht="29.25" r="1859" s="112" spans="1:41">
      <c r="A1859" s="127" t="n"/>
      <c r="B1859" s="113" t="n"/>
      <c r="C1859" s="127" t="n"/>
      <c r="D1859" s="127" t="n"/>
      <c r="E1859" s="114">
        <f>IF(F1859 &lt;&gt; "",VLOOKUP(F1859,CategoryLookup,2,FALSE), "")</f>
        <v/>
      </c>
      <c r="F1859" s="126" t="n"/>
      <c r="G1859" s="127" t="n"/>
      <c r="H1859" s="127" t="n"/>
      <c r="I1859" s="127" t="n"/>
      <c r="J1859" s="127" t="n"/>
      <c r="K1859" s="127" t="n"/>
      <c r="L1859" s="127" t="n"/>
      <c r="M1859" s="127" t="n"/>
      <c r="N1859" s="120" t="n"/>
      <c r="O1859" s="120" t="n"/>
      <c r="P1859" s="120" t="n"/>
      <c r="Q1859" s="120" t="n"/>
      <c r="R1859" s="121" t="n"/>
      <c r="S1859" s="121" t="n"/>
      <c r="T1859" s="121" t="n"/>
      <c r="U1859" s="121" t="n"/>
      <c r="V1859" s="117">
        <f>IF(P1859="NA","NA",IF(P1859&lt;&gt;"",TEXT(P1859-N1859,"[h].mm"),""))</f>
        <v/>
      </c>
      <c r="W1859" s="118">
        <f>IF(AND(R1859="",S1859=""),"",R1859+S1859)</f>
        <v/>
      </c>
      <c r="X1859" s="116">
        <f>IF(O1859&lt;&gt;"",DATE(YEAR(O1859), MONTH(O1859), DAY(O1859)),"")</f>
        <v/>
      </c>
      <c r="Y1859" s="122" t="n"/>
      <c r="Z1859" s="123" t="n"/>
      <c r="AA1859" s="117">
        <f>IF(F1859="Re-assigned","NA",IF(W1859="","",IF(W1859&gt;=VLOOKUP(D1859,SLAMatrix,3,FALSE),"Yes",IF(W1859&lt;VLOOKUP(D1859,SLAMatrix,2,FALSE),"No","Internal"))))</f>
        <v/>
      </c>
      <c r="AB1859" s="123" t="n"/>
      <c r="AC1859" s="123" t="n"/>
      <c r="AD1859" s="119" t="n"/>
      <c r="AE1859" s="125" t="n"/>
      <c r="AF1859" s="124">
        <f>MONTH(O1859)</f>
        <v/>
      </c>
      <c r="AG1859" s="124">
        <f>VLOOKUP(IFERROR(MID(AE1859,1,(FIND(",",AE1859,1)-1)),AE1859),Facility_Region_Mapping,2,FALSE)</f>
        <v/>
      </c>
      <c r="AH1859" s="124" t="n"/>
      <c r="AI1859" s="124">
        <f>IF(C1859&lt;&gt;"",IF(M1859="ESM User",getInterfaceName($C1859),"NA"),"")</f>
        <v/>
      </c>
      <c r="AJ1859" s="116">
        <f>IF(Q1859&lt;&gt;"",DATE(YEAR(Q1859), MONTH(Q1859), DAY(Q1859)),"")</f>
        <v/>
      </c>
      <c r="AK1859" s="130">
        <f>IF(Q1859&lt;&gt;0,Q1859-N1859,TODAY()-N1859)</f>
        <v/>
      </c>
      <c r="AL1859" s="112">
        <f>IF(F1859="Re-assigned",0,IF(H1859="Closed",0,IF(H1859="Service Restored",0,IF(H1859="",0,1))))</f>
        <v/>
      </c>
      <c r="AM1859" s="124">
        <f>IF(AL1859=0,"",IF(AK1859&gt;20.99,"Aged","Non-Aged"))</f>
        <v/>
      </c>
      <c r="AN1859" s="112">
        <f>IF(Q1859&lt;&gt;"",MONTH(Q1859),"")</f>
        <v/>
      </c>
      <c r="AO1859" s="112">
        <f>IFERROR(VALUE(V1859),0)</f>
        <v/>
      </c>
    </row>
    <row customFormat="1" customHeight="1" ht="29.25" r="1860" s="112" spans="1:41">
      <c r="A1860" s="127" t="n"/>
      <c r="B1860" s="113" t="n"/>
      <c r="C1860" s="127" t="n"/>
      <c r="D1860" s="127" t="n"/>
      <c r="E1860" s="114">
        <f>IF(F1860 &lt;&gt; "",VLOOKUP(F1860,CategoryLookup,2,FALSE), "")</f>
        <v/>
      </c>
      <c r="F1860" s="126" t="n"/>
      <c r="G1860" s="127" t="n"/>
      <c r="H1860" s="127" t="n"/>
      <c r="I1860" s="127" t="n"/>
      <c r="J1860" s="127" t="n"/>
      <c r="K1860" s="127" t="n"/>
      <c r="L1860" s="127" t="n"/>
      <c r="M1860" s="127" t="n"/>
      <c r="N1860" s="120" t="n"/>
      <c r="O1860" s="120" t="n"/>
      <c r="P1860" s="120" t="n"/>
      <c r="Q1860" s="120" t="n"/>
      <c r="R1860" s="121" t="n"/>
      <c r="S1860" s="121" t="n"/>
      <c r="T1860" s="121" t="n"/>
      <c r="U1860" s="121" t="n"/>
      <c r="V1860" s="117">
        <f>IF(P1860="NA","NA",IF(P1860&lt;&gt;"",TEXT(P1860-N1860,"[h].mm"),""))</f>
        <v/>
      </c>
      <c r="W1860" s="118">
        <f>IF(AND(R1860="",S1860=""),"",R1860+S1860)</f>
        <v/>
      </c>
      <c r="X1860" s="116">
        <f>IF(O1860&lt;&gt;"",DATE(YEAR(O1860), MONTH(O1860), DAY(O1860)),"")</f>
        <v/>
      </c>
      <c r="Y1860" s="122" t="n"/>
      <c r="Z1860" s="123" t="n"/>
      <c r="AA1860" s="117">
        <f>IF(F1860="Re-assigned","NA",IF(W1860="","",IF(W1860&gt;=VLOOKUP(D1860,SLAMatrix,3,FALSE),"Yes",IF(W1860&lt;VLOOKUP(D1860,SLAMatrix,2,FALSE),"No","Internal"))))</f>
        <v/>
      </c>
      <c r="AB1860" s="123" t="n"/>
      <c r="AC1860" s="123" t="n"/>
      <c r="AD1860" s="119" t="n"/>
      <c r="AE1860" s="125" t="n"/>
      <c r="AF1860" s="124">
        <f>MONTH(O1860)</f>
        <v/>
      </c>
      <c r="AG1860" s="124">
        <f>VLOOKUP(IFERROR(MID(AE1860,1,(FIND(",",AE1860,1)-1)),AE1860),Facility_Region_Mapping,2,FALSE)</f>
        <v/>
      </c>
      <c r="AH1860" s="124" t="n"/>
      <c r="AI1860" s="124">
        <f>IF(C1860&lt;&gt;"",IF(M1860="ESM User",getInterfaceName($C1860),"NA"),"")</f>
        <v/>
      </c>
      <c r="AJ1860" s="116">
        <f>IF(Q1860&lt;&gt;"",DATE(YEAR(Q1860), MONTH(Q1860), DAY(Q1860)),"")</f>
        <v/>
      </c>
      <c r="AK1860" s="130">
        <f>IF(Q1860&lt;&gt;0,Q1860-N1860,TODAY()-N1860)</f>
        <v/>
      </c>
      <c r="AL1860" s="112">
        <f>IF(F1860="Re-assigned",0,IF(H1860="Closed",0,IF(H1860="Service Restored",0,IF(H1860="",0,1))))</f>
        <v/>
      </c>
      <c r="AM1860" s="124">
        <f>IF(AL1860=0,"",IF(AK1860&gt;20.99,"Aged","Non-Aged"))</f>
        <v/>
      </c>
      <c r="AN1860" s="112">
        <f>IF(Q1860&lt;&gt;"",MONTH(Q1860),"")</f>
        <v/>
      </c>
      <c r="AO1860" s="112">
        <f>IFERROR(VALUE(V1860),0)</f>
        <v/>
      </c>
    </row>
    <row customFormat="1" customHeight="1" ht="29.25" r="1861" s="112" spans="1:41">
      <c r="A1861" s="127" t="n"/>
      <c r="B1861" s="113" t="n"/>
      <c r="C1861" s="127" t="n"/>
      <c r="D1861" s="127" t="n"/>
      <c r="E1861" s="114">
        <f>IF(F1861 &lt;&gt; "",VLOOKUP(F1861,CategoryLookup,2,FALSE), "")</f>
        <v/>
      </c>
      <c r="F1861" s="126" t="n"/>
      <c r="G1861" s="127" t="n"/>
      <c r="H1861" s="127" t="n"/>
      <c r="I1861" s="127" t="n"/>
      <c r="J1861" s="127" t="n"/>
      <c r="K1861" s="127" t="n"/>
      <c r="L1861" s="127" t="n"/>
      <c r="M1861" s="127" t="n"/>
      <c r="N1861" s="120" t="n"/>
      <c r="O1861" s="120" t="n"/>
      <c r="P1861" s="120" t="n"/>
      <c r="Q1861" s="120" t="n"/>
      <c r="R1861" s="121" t="n"/>
      <c r="S1861" s="121" t="n"/>
      <c r="T1861" s="121" t="n"/>
      <c r="U1861" s="121" t="n"/>
      <c r="V1861" s="117">
        <f>IF(P1861="NA","NA",IF(P1861&lt;&gt;"",TEXT(P1861-N1861,"[h].mm"),""))</f>
        <v/>
      </c>
      <c r="W1861" s="118">
        <f>IF(AND(R1861="",S1861=""),"",R1861+S1861)</f>
        <v/>
      </c>
      <c r="X1861" s="116">
        <f>IF(O1861&lt;&gt;"",DATE(YEAR(O1861), MONTH(O1861), DAY(O1861)),"")</f>
        <v/>
      </c>
      <c r="Y1861" s="122" t="n"/>
      <c r="Z1861" s="123" t="n"/>
      <c r="AA1861" s="117">
        <f>IF(F1861="Re-assigned","NA",IF(W1861="","",IF(W1861&gt;=VLOOKUP(D1861,SLAMatrix,3,FALSE),"Yes",IF(W1861&lt;VLOOKUP(D1861,SLAMatrix,2,FALSE),"No","Internal"))))</f>
        <v/>
      </c>
      <c r="AB1861" s="123" t="n"/>
      <c r="AC1861" s="123" t="n"/>
      <c r="AD1861" s="119" t="n"/>
      <c r="AE1861" s="125" t="n"/>
      <c r="AF1861" s="124">
        <f>MONTH(O1861)</f>
        <v/>
      </c>
      <c r="AG1861" s="124">
        <f>VLOOKUP(IFERROR(MID(AE1861,1,(FIND(",",AE1861,1)-1)),AE1861),Facility_Region_Mapping,2,FALSE)</f>
        <v/>
      </c>
      <c r="AH1861" s="124" t="n"/>
      <c r="AI1861" s="124">
        <f>IF(C1861&lt;&gt;"",IF(M1861="ESM User",getInterfaceName($C1861),"NA"),"")</f>
        <v/>
      </c>
      <c r="AJ1861" s="116">
        <f>IF(Q1861&lt;&gt;"",DATE(YEAR(Q1861), MONTH(Q1861), DAY(Q1861)),"")</f>
        <v/>
      </c>
      <c r="AK1861" s="130">
        <f>IF(Q1861&lt;&gt;0,Q1861-N1861,TODAY()-N1861)</f>
        <v/>
      </c>
      <c r="AL1861" s="112">
        <f>IF(F1861="Re-assigned",0,IF(H1861="Closed",0,IF(H1861="Service Restored",0,IF(H1861="",0,1))))</f>
        <v/>
      </c>
      <c r="AM1861" s="124">
        <f>IF(AL1861=0,"",IF(AK1861&gt;20.99,"Aged","Non-Aged"))</f>
        <v/>
      </c>
      <c r="AN1861" s="112">
        <f>IF(Q1861&lt;&gt;"",MONTH(Q1861),"")</f>
        <v/>
      </c>
      <c r="AO1861" s="112">
        <f>IFERROR(VALUE(V1861),0)</f>
        <v/>
      </c>
    </row>
    <row customFormat="1" customHeight="1" ht="29.25" r="1862" s="112" spans="1:41">
      <c r="A1862" s="127" t="n"/>
      <c r="B1862" s="113" t="n"/>
      <c r="C1862" s="127" t="n"/>
      <c r="D1862" s="127" t="n"/>
      <c r="E1862" s="114">
        <f>IF(F1862 &lt;&gt; "",VLOOKUP(F1862,CategoryLookup,2,FALSE), "")</f>
        <v/>
      </c>
      <c r="F1862" s="126" t="n"/>
      <c r="G1862" s="127" t="n"/>
      <c r="H1862" s="127" t="n"/>
      <c r="I1862" s="127" t="n"/>
      <c r="J1862" s="127" t="n"/>
      <c r="K1862" s="127" t="n"/>
      <c r="L1862" s="127" t="n"/>
      <c r="M1862" s="127" t="n"/>
      <c r="N1862" s="120" t="n"/>
      <c r="O1862" s="120" t="n"/>
      <c r="P1862" s="120" t="n"/>
      <c r="Q1862" s="120" t="n"/>
      <c r="R1862" s="121" t="n"/>
      <c r="S1862" s="121" t="n"/>
      <c r="T1862" s="121" t="n"/>
      <c r="U1862" s="121" t="n"/>
      <c r="V1862" s="117">
        <f>IF(P1862="NA","NA",IF(P1862&lt;&gt;"",TEXT(P1862-N1862,"[h].mm"),""))</f>
        <v/>
      </c>
      <c r="W1862" s="118">
        <f>IF(AND(R1862="",S1862=""),"",R1862+S1862)</f>
        <v/>
      </c>
      <c r="X1862" s="116">
        <f>IF(O1862&lt;&gt;"",DATE(YEAR(O1862), MONTH(O1862), DAY(O1862)),"")</f>
        <v/>
      </c>
      <c r="Y1862" s="122" t="n"/>
      <c r="Z1862" s="123" t="n"/>
      <c r="AA1862" s="117">
        <f>IF(F1862="Re-assigned","NA",IF(W1862="","",IF(W1862&gt;=VLOOKUP(D1862,SLAMatrix,3,FALSE),"Yes",IF(W1862&lt;VLOOKUP(D1862,SLAMatrix,2,FALSE),"No","Internal"))))</f>
        <v/>
      </c>
      <c r="AB1862" s="123" t="n"/>
      <c r="AC1862" s="123" t="n"/>
      <c r="AD1862" s="119" t="n"/>
      <c r="AE1862" s="125" t="n"/>
      <c r="AF1862" s="124">
        <f>MONTH(O1862)</f>
        <v/>
      </c>
      <c r="AG1862" s="124">
        <f>VLOOKUP(IFERROR(MID(AE1862,1,(FIND(",",AE1862,1)-1)),AE1862),Facility_Region_Mapping,2,FALSE)</f>
        <v/>
      </c>
      <c r="AH1862" s="124" t="n"/>
      <c r="AI1862" s="124">
        <f>IF(C1862&lt;&gt;"",IF(M1862="ESM User",getInterfaceName($C1862),"NA"),"")</f>
        <v/>
      </c>
      <c r="AJ1862" s="116">
        <f>IF(Q1862&lt;&gt;"",DATE(YEAR(Q1862), MONTH(Q1862), DAY(Q1862)),"")</f>
        <v/>
      </c>
      <c r="AK1862" s="130">
        <f>IF(Q1862&lt;&gt;0,Q1862-N1862,TODAY()-N1862)</f>
        <v/>
      </c>
      <c r="AL1862" s="112">
        <f>IF(F1862="Re-assigned",0,IF(H1862="Closed",0,IF(H1862="Service Restored",0,IF(H1862="",0,1))))</f>
        <v/>
      </c>
      <c r="AM1862" s="124">
        <f>IF(AL1862=0,"",IF(AK1862&gt;20.99,"Aged","Non-Aged"))</f>
        <v/>
      </c>
      <c r="AN1862" s="112">
        <f>IF(Q1862&lt;&gt;"",MONTH(Q1862),"")</f>
        <v/>
      </c>
      <c r="AO1862" s="112">
        <f>IFERROR(VALUE(V1862),0)</f>
        <v/>
      </c>
    </row>
    <row customFormat="1" customHeight="1" ht="29.25" r="1863" s="112" spans="1:41">
      <c r="A1863" s="127" t="n"/>
      <c r="B1863" s="113" t="n"/>
      <c r="C1863" s="127" t="n"/>
      <c r="D1863" s="127" t="n"/>
      <c r="E1863" s="114">
        <f>IF(F1863 &lt;&gt; "",VLOOKUP(F1863,CategoryLookup,2,FALSE), "")</f>
        <v/>
      </c>
      <c r="F1863" s="126" t="n"/>
      <c r="G1863" s="127" t="n"/>
      <c r="H1863" s="127" t="n"/>
      <c r="I1863" s="127" t="n"/>
      <c r="J1863" s="127" t="n"/>
      <c r="K1863" s="127" t="n"/>
      <c r="L1863" s="127" t="n"/>
      <c r="M1863" s="127" t="n"/>
      <c r="N1863" s="120" t="n"/>
      <c r="O1863" s="120" t="n"/>
      <c r="P1863" s="120" t="n"/>
      <c r="Q1863" s="120" t="n"/>
      <c r="R1863" s="121" t="n"/>
      <c r="S1863" s="121" t="n"/>
      <c r="T1863" s="121" t="n"/>
      <c r="U1863" s="121" t="n"/>
      <c r="V1863" s="117">
        <f>IF(P1863="NA","NA",IF(P1863&lt;&gt;"",TEXT(P1863-N1863,"[h].mm"),""))</f>
        <v/>
      </c>
      <c r="W1863" s="118">
        <f>IF(AND(R1863="",S1863=""),"",R1863+S1863)</f>
        <v/>
      </c>
      <c r="X1863" s="116">
        <f>IF(O1863&lt;&gt;"",DATE(YEAR(O1863), MONTH(O1863), DAY(O1863)),"")</f>
        <v/>
      </c>
      <c r="Y1863" s="122" t="n"/>
      <c r="Z1863" s="123" t="n"/>
      <c r="AA1863" s="117">
        <f>IF(F1863="Re-assigned","NA",IF(W1863="","",IF(W1863&gt;=VLOOKUP(D1863,SLAMatrix,3,FALSE),"Yes",IF(W1863&lt;VLOOKUP(D1863,SLAMatrix,2,FALSE),"No","Internal"))))</f>
        <v/>
      </c>
      <c r="AB1863" s="123" t="n"/>
      <c r="AC1863" s="123" t="n"/>
      <c r="AD1863" s="119" t="n"/>
      <c r="AE1863" s="125" t="n"/>
      <c r="AF1863" s="124">
        <f>MONTH(O1863)</f>
        <v/>
      </c>
      <c r="AG1863" s="124">
        <f>VLOOKUP(IFERROR(MID(AE1863,1,(FIND(",",AE1863,1)-1)),AE1863),Facility_Region_Mapping,2,FALSE)</f>
        <v/>
      </c>
      <c r="AH1863" s="124" t="n"/>
      <c r="AI1863" s="124">
        <f>IF(C1863&lt;&gt;"",IF(M1863="ESM User",getInterfaceName($C1863),"NA"),"")</f>
        <v/>
      </c>
      <c r="AJ1863" s="116">
        <f>IF(Q1863&lt;&gt;"",DATE(YEAR(Q1863), MONTH(Q1863), DAY(Q1863)),"")</f>
        <v/>
      </c>
      <c r="AK1863" s="130">
        <f>IF(Q1863&lt;&gt;0,Q1863-N1863,TODAY()-N1863)</f>
        <v/>
      </c>
      <c r="AL1863" s="112">
        <f>IF(F1863="Re-assigned",0,IF(H1863="Closed",0,IF(H1863="Service Restored",0,IF(H1863="",0,1))))</f>
        <v/>
      </c>
      <c r="AM1863" s="124">
        <f>IF(AL1863=0,"",IF(AK1863&gt;20.99,"Aged","Non-Aged"))</f>
        <v/>
      </c>
      <c r="AN1863" s="112">
        <f>IF(Q1863&lt;&gt;"",MONTH(Q1863),"")</f>
        <v/>
      </c>
      <c r="AO1863" s="112">
        <f>IFERROR(VALUE(V1863),0)</f>
        <v/>
      </c>
    </row>
    <row customFormat="1" customHeight="1" ht="29.25" r="1864" s="112" spans="1:41">
      <c r="A1864" s="127" t="n"/>
      <c r="B1864" s="113" t="n"/>
      <c r="C1864" s="127" t="n"/>
      <c r="D1864" s="127" t="n"/>
      <c r="E1864" s="114">
        <f>IF(F1864 &lt;&gt; "",VLOOKUP(F1864,CategoryLookup,2,FALSE), "")</f>
        <v/>
      </c>
      <c r="F1864" s="126" t="n"/>
      <c r="G1864" s="127" t="n"/>
      <c r="H1864" s="127" t="n"/>
      <c r="I1864" s="127" t="n"/>
      <c r="J1864" s="127" t="n"/>
      <c r="K1864" s="127" t="n"/>
      <c r="L1864" s="127" t="n"/>
      <c r="M1864" s="127" t="n"/>
      <c r="N1864" s="120" t="n"/>
      <c r="O1864" s="120" t="n"/>
      <c r="P1864" s="120" t="n"/>
      <c r="Q1864" s="120" t="n"/>
      <c r="R1864" s="121" t="n"/>
      <c r="S1864" s="121" t="n"/>
      <c r="T1864" s="121" t="n"/>
      <c r="U1864" s="121" t="n"/>
      <c r="V1864" s="117">
        <f>IF(P1864="NA","NA",IF(P1864&lt;&gt;"",TEXT(P1864-N1864,"[h].mm"),""))</f>
        <v/>
      </c>
      <c r="W1864" s="118">
        <f>IF(AND(R1864="",S1864=""),"",R1864+S1864)</f>
        <v/>
      </c>
      <c r="X1864" s="116">
        <f>IF(O1864&lt;&gt;"",DATE(YEAR(O1864), MONTH(O1864), DAY(O1864)),"")</f>
        <v/>
      </c>
      <c r="Y1864" s="122" t="n"/>
      <c r="Z1864" s="123" t="n"/>
      <c r="AA1864" s="117">
        <f>IF(F1864="Re-assigned","NA",IF(W1864="","",IF(W1864&gt;=VLOOKUP(D1864,SLAMatrix,3,FALSE),"Yes",IF(W1864&lt;VLOOKUP(D1864,SLAMatrix,2,FALSE),"No","Internal"))))</f>
        <v/>
      </c>
      <c r="AB1864" s="123" t="n"/>
      <c r="AC1864" s="123" t="n"/>
      <c r="AD1864" s="119" t="n"/>
      <c r="AE1864" s="125" t="n"/>
      <c r="AF1864" s="124">
        <f>MONTH(O1864)</f>
        <v/>
      </c>
      <c r="AG1864" s="124">
        <f>VLOOKUP(IFERROR(MID(AE1864,1,(FIND(",",AE1864,1)-1)),AE1864),Facility_Region_Mapping,2,FALSE)</f>
        <v/>
      </c>
      <c r="AH1864" s="124" t="n"/>
      <c r="AI1864" s="124">
        <f>IF(C1864&lt;&gt;"",IF(M1864="ESM User",getInterfaceName($C1864),"NA"),"")</f>
        <v/>
      </c>
      <c r="AJ1864" s="116">
        <f>IF(Q1864&lt;&gt;"",DATE(YEAR(Q1864), MONTH(Q1864), DAY(Q1864)),"")</f>
        <v/>
      </c>
      <c r="AK1864" s="130">
        <f>IF(Q1864&lt;&gt;0,Q1864-N1864,TODAY()-N1864)</f>
        <v/>
      </c>
      <c r="AL1864" s="112">
        <f>IF(F1864="Re-assigned",0,IF(H1864="Closed",0,IF(H1864="Service Restored",0,IF(H1864="",0,1))))</f>
        <v/>
      </c>
      <c r="AM1864" s="124">
        <f>IF(AL1864=0,"",IF(AK1864&gt;20.99,"Aged","Non-Aged"))</f>
        <v/>
      </c>
      <c r="AN1864" s="112">
        <f>IF(Q1864&lt;&gt;"",MONTH(Q1864),"")</f>
        <v/>
      </c>
      <c r="AO1864" s="112">
        <f>IFERROR(VALUE(V1864),0)</f>
        <v/>
      </c>
    </row>
    <row customFormat="1" customHeight="1" ht="29.25" r="1865" s="112" spans="1:41">
      <c r="A1865" s="127" t="n"/>
      <c r="B1865" s="113" t="n"/>
      <c r="C1865" s="127" t="n"/>
      <c r="D1865" s="127" t="n"/>
      <c r="E1865" s="114">
        <f>IF(F1865 &lt;&gt; "",VLOOKUP(F1865,CategoryLookup,2,FALSE), "")</f>
        <v/>
      </c>
      <c r="F1865" s="126" t="n"/>
      <c r="G1865" s="127" t="n"/>
      <c r="H1865" s="127" t="n"/>
      <c r="I1865" s="127" t="n"/>
      <c r="J1865" s="127" t="n"/>
      <c r="K1865" s="127" t="n"/>
      <c r="L1865" s="127" t="n"/>
      <c r="M1865" s="127" t="n"/>
      <c r="N1865" s="120" t="n"/>
      <c r="O1865" s="120" t="n"/>
      <c r="P1865" s="120" t="n"/>
      <c r="Q1865" s="120" t="n"/>
      <c r="R1865" s="121" t="n"/>
      <c r="S1865" s="121" t="n"/>
      <c r="T1865" s="121" t="n"/>
      <c r="U1865" s="121" t="n"/>
      <c r="V1865" s="117">
        <f>IF(P1865="NA","NA",IF(P1865&lt;&gt;"",TEXT(P1865-N1865,"[h].mm"),""))</f>
        <v/>
      </c>
      <c r="W1865" s="118">
        <f>IF(AND(R1865="",S1865=""),"",R1865+S1865)</f>
        <v/>
      </c>
      <c r="X1865" s="116">
        <f>IF(O1865&lt;&gt;"",DATE(YEAR(O1865), MONTH(O1865), DAY(O1865)),"")</f>
        <v/>
      </c>
      <c r="Y1865" s="122" t="n"/>
      <c r="Z1865" s="123" t="n"/>
      <c r="AA1865" s="117">
        <f>IF(F1865="Re-assigned","NA",IF(W1865="","",IF(W1865&gt;=VLOOKUP(D1865,SLAMatrix,3,FALSE),"Yes",IF(W1865&lt;VLOOKUP(D1865,SLAMatrix,2,FALSE),"No","Internal"))))</f>
        <v/>
      </c>
      <c r="AB1865" s="123" t="n"/>
      <c r="AC1865" s="123" t="n"/>
      <c r="AD1865" s="119" t="n"/>
      <c r="AE1865" s="125" t="n"/>
      <c r="AF1865" s="124">
        <f>MONTH(O1865)</f>
        <v/>
      </c>
      <c r="AG1865" s="124">
        <f>VLOOKUP(IFERROR(MID(AE1865,1,(FIND(",",AE1865,1)-1)),AE1865),Facility_Region_Mapping,2,FALSE)</f>
        <v/>
      </c>
      <c r="AH1865" s="124" t="n"/>
      <c r="AI1865" s="124">
        <f>IF(C1865&lt;&gt;"",IF(M1865="ESM User",getInterfaceName($C1865),"NA"),"")</f>
        <v/>
      </c>
      <c r="AJ1865" s="116">
        <f>IF(Q1865&lt;&gt;"",DATE(YEAR(Q1865), MONTH(Q1865), DAY(Q1865)),"")</f>
        <v/>
      </c>
      <c r="AK1865" s="130">
        <f>IF(Q1865&lt;&gt;0,Q1865-N1865,TODAY()-N1865)</f>
        <v/>
      </c>
      <c r="AL1865" s="112">
        <f>IF(F1865="Re-assigned",0,IF(H1865="Closed",0,IF(H1865="Service Restored",0,IF(H1865="",0,1))))</f>
        <v/>
      </c>
      <c r="AM1865" s="124">
        <f>IF(AL1865=0,"",IF(AK1865&gt;20.99,"Aged","Non-Aged"))</f>
        <v/>
      </c>
      <c r="AN1865" s="112">
        <f>IF(Q1865&lt;&gt;"",MONTH(Q1865),"")</f>
        <v/>
      </c>
      <c r="AO1865" s="112">
        <f>IFERROR(VALUE(V1865),0)</f>
        <v/>
      </c>
    </row>
    <row customFormat="1" customHeight="1" ht="29.25" r="1866" s="112" spans="1:41">
      <c r="A1866" s="127" t="n"/>
      <c r="B1866" s="113" t="n"/>
      <c r="C1866" s="127" t="n"/>
      <c r="D1866" s="127" t="n"/>
      <c r="E1866" s="114">
        <f>IF(F1866 &lt;&gt; "",VLOOKUP(F1866,CategoryLookup,2,FALSE), "")</f>
        <v/>
      </c>
      <c r="F1866" s="126" t="n"/>
      <c r="G1866" s="127" t="n"/>
      <c r="H1866" s="127" t="n"/>
      <c r="I1866" s="127" t="n"/>
      <c r="J1866" s="127" t="n"/>
      <c r="K1866" s="127" t="n"/>
      <c r="L1866" s="127" t="n"/>
      <c r="M1866" s="127" t="n"/>
      <c r="N1866" s="120" t="n"/>
      <c r="O1866" s="120" t="n"/>
      <c r="P1866" s="120" t="n"/>
      <c r="Q1866" s="120" t="n"/>
      <c r="R1866" s="121" t="n"/>
      <c r="S1866" s="121" t="n"/>
      <c r="T1866" s="121" t="n"/>
      <c r="U1866" s="121" t="n"/>
      <c r="V1866" s="117">
        <f>IF(P1866="NA","NA",IF(P1866&lt;&gt;"",TEXT(P1866-N1866,"[h].mm"),""))</f>
        <v/>
      </c>
      <c r="W1866" s="118">
        <f>IF(AND(R1866="",S1866=""),"",R1866+S1866)</f>
        <v/>
      </c>
      <c r="X1866" s="116">
        <f>IF(O1866&lt;&gt;"",DATE(YEAR(O1866), MONTH(O1866), DAY(O1866)),"")</f>
        <v/>
      </c>
      <c r="Y1866" s="122" t="n"/>
      <c r="Z1866" s="123" t="n"/>
      <c r="AA1866" s="117">
        <f>IF(F1866="Re-assigned","NA",IF(W1866="","",IF(W1866&gt;=VLOOKUP(D1866,SLAMatrix,3,FALSE),"Yes",IF(W1866&lt;VLOOKUP(D1866,SLAMatrix,2,FALSE),"No","Internal"))))</f>
        <v/>
      </c>
      <c r="AB1866" s="123" t="n"/>
      <c r="AC1866" s="123" t="n"/>
      <c r="AD1866" s="119" t="n"/>
      <c r="AE1866" s="125" t="n"/>
      <c r="AF1866" s="124">
        <f>MONTH(O1866)</f>
        <v/>
      </c>
      <c r="AG1866" s="124">
        <f>VLOOKUP(IFERROR(MID(AE1866,1,(FIND(",",AE1866,1)-1)),AE1866),Facility_Region_Mapping,2,FALSE)</f>
        <v/>
      </c>
      <c r="AH1866" s="124" t="n"/>
      <c r="AI1866" s="124">
        <f>IF(C1866&lt;&gt;"",IF(M1866="ESM User",getInterfaceName($C1866),"NA"),"")</f>
        <v/>
      </c>
      <c r="AJ1866" s="116">
        <f>IF(Q1866&lt;&gt;"",DATE(YEAR(Q1866), MONTH(Q1866), DAY(Q1866)),"")</f>
        <v/>
      </c>
      <c r="AK1866" s="130">
        <f>IF(Q1866&lt;&gt;0,Q1866-N1866,TODAY()-N1866)</f>
        <v/>
      </c>
      <c r="AL1866" s="112">
        <f>IF(F1866="Re-assigned",0,IF(H1866="Closed",0,IF(H1866="Service Restored",0,IF(H1866="",0,1))))</f>
        <v/>
      </c>
      <c r="AM1866" s="124">
        <f>IF(AL1866=0,"",IF(AK1866&gt;20.99,"Aged","Non-Aged"))</f>
        <v/>
      </c>
      <c r="AN1866" s="112">
        <f>IF(Q1866&lt;&gt;"",MONTH(Q1866),"")</f>
        <v/>
      </c>
      <c r="AO1866" s="112">
        <f>IFERROR(VALUE(V1866),0)</f>
        <v/>
      </c>
    </row>
    <row customFormat="1" customHeight="1" ht="29.25" r="1867" s="112" spans="1:41">
      <c r="A1867" s="127" t="n"/>
      <c r="B1867" s="113" t="n"/>
      <c r="C1867" s="127" t="n"/>
      <c r="D1867" s="127" t="n"/>
      <c r="E1867" s="114">
        <f>IF(F1867 &lt;&gt; "",VLOOKUP(F1867,CategoryLookup,2,FALSE), "")</f>
        <v/>
      </c>
      <c r="F1867" s="126" t="n"/>
      <c r="G1867" s="127" t="n"/>
      <c r="H1867" s="127" t="n"/>
      <c r="I1867" s="127" t="n"/>
      <c r="J1867" s="127" t="n"/>
      <c r="K1867" s="127" t="n"/>
      <c r="L1867" s="127" t="n"/>
      <c r="M1867" s="127" t="n"/>
      <c r="N1867" s="120" t="n"/>
      <c r="O1867" s="120" t="n"/>
      <c r="P1867" s="120" t="n"/>
      <c r="Q1867" s="120" t="n"/>
      <c r="R1867" s="121" t="n"/>
      <c r="S1867" s="121" t="n"/>
      <c r="T1867" s="121" t="n"/>
      <c r="U1867" s="121" t="n"/>
      <c r="V1867" s="117">
        <f>IF(P1867="NA","NA",IF(P1867&lt;&gt;"",TEXT(P1867-N1867,"[h].mm"),""))</f>
        <v/>
      </c>
      <c r="W1867" s="118">
        <f>IF(AND(R1867="",S1867=""),"",R1867+S1867)</f>
        <v/>
      </c>
      <c r="X1867" s="116">
        <f>IF(O1867&lt;&gt;"",DATE(YEAR(O1867), MONTH(O1867), DAY(O1867)),"")</f>
        <v/>
      </c>
      <c r="Y1867" s="122" t="n"/>
      <c r="Z1867" s="123" t="n"/>
      <c r="AA1867" s="117">
        <f>IF(F1867="Re-assigned","NA",IF(W1867="","",IF(W1867&gt;=VLOOKUP(D1867,SLAMatrix,3,FALSE),"Yes",IF(W1867&lt;VLOOKUP(D1867,SLAMatrix,2,FALSE),"No","Internal"))))</f>
        <v/>
      </c>
      <c r="AB1867" s="123" t="n"/>
      <c r="AC1867" s="123" t="n"/>
      <c r="AD1867" s="119" t="n"/>
      <c r="AE1867" s="125" t="n"/>
      <c r="AF1867" s="124">
        <f>MONTH(O1867)</f>
        <v/>
      </c>
      <c r="AG1867" s="124">
        <f>VLOOKUP(IFERROR(MID(AE1867,1,(FIND(",",AE1867,1)-1)),AE1867),Facility_Region_Mapping,2,FALSE)</f>
        <v/>
      </c>
      <c r="AH1867" s="124" t="n"/>
      <c r="AI1867" s="124">
        <f>IF(C1867&lt;&gt;"",IF(M1867="ESM User",getInterfaceName($C1867),"NA"),"")</f>
        <v/>
      </c>
      <c r="AJ1867" s="116">
        <f>IF(Q1867&lt;&gt;"",DATE(YEAR(Q1867), MONTH(Q1867), DAY(Q1867)),"")</f>
        <v/>
      </c>
      <c r="AK1867" s="130">
        <f>IF(Q1867&lt;&gt;0,Q1867-N1867,TODAY()-N1867)</f>
        <v/>
      </c>
      <c r="AL1867" s="112">
        <f>IF(F1867="Re-assigned",0,IF(H1867="Closed",0,IF(H1867="Service Restored",0,IF(H1867="",0,1))))</f>
        <v/>
      </c>
      <c r="AM1867" s="124">
        <f>IF(AL1867=0,"",IF(AK1867&gt;20.99,"Aged","Non-Aged"))</f>
        <v/>
      </c>
      <c r="AN1867" s="112">
        <f>IF(Q1867&lt;&gt;"",MONTH(Q1867),"")</f>
        <v/>
      </c>
      <c r="AO1867" s="112">
        <f>IFERROR(VALUE(V1867),0)</f>
        <v/>
      </c>
    </row>
    <row customFormat="1" customHeight="1" ht="29.25" r="1868" s="112" spans="1:41">
      <c r="A1868" s="127" t="n"/>
      <c r="B1868" s="113" t="n"/>
      <c r="C1868" s="127" t="n"/>
      <c r="D1868" s="127" t="n"/>
      <c r="E1868" s="114">
        <f>IF(F1868 &lt;&gt; "",VLOOKUP(F1868,CategoryLookup,2,FALSE), "")</f>
        <v/>
      </c>
      <c r="F1868" s="126" t="n"/>
      <c r="G1868" s="127" t="n"/>
      <c r="H1868" s="127" t="n"/>
      <c r="I1868" s="127" t="n"/>
      <c r="J1868" s="127" t="n"/>
      <c r="K1868" s="127" t="n"/>
      <c r="L1868" s="127" t="n"/>
      <c r="M1868" s="127" t="n"/>
      <c r="N1868" s="120" t="n"/>
      <c r="O1868" s="120" t="n"/>
      <c r="P1868" s="120" t="n"/>
      <c r="Q1868" s="120" t="n"/>
      <c r="R1868" s="121" t="n"/>
      <c r="S1868" s="121" t="n"/>
      <c r="T1868" s="121" t="n"/>
      <c r="U1868" s="121" t="n"/>
      <c r="V1868" s="117">
        <f>IF(P1868="NA","NA",IF(P1868&lt;&gt;"",TEXT(P1868-N1868,"[h].mm"),""))</f>
        <v/>
      </c>
      <c r="W1868" s="118">
        <f>IF(AND(R1868="",S1868=""),"",R1868+S1868)</f>
        <v/>
      </c>
      <c r="X1868" s="116">
        <f>IF(O1868&lt;&gt;"",DATE(YEAR(O1868), MONTH(O1868), DAY(O1868)),"")</f>
        <v/>
      </c>
      <c r="Y1868" s="122" t="n"/>
      <c r="Z1868" s="123" t="n"/>
      <c r="AA1868" s="117">
        <f>IF(F1868="Re-assigned","NA",IF(W1868="","",IF(W1868&gt;=VLOOKUP(D1868,SLAMatrix,3,FALSE),"Yes",IF(W1868&lt;VLOOKUP(D1868,SLAMatrix,2,FALSE),"No","Internal"))))</f>
        <v/>
      </c>
      <c r="AB1868" s="123" t="n"/>
      <c r="AC1868" s="123" t="n"/>
      <c r="AD1868" s="119" t="n"/>
      <c r="AE1868" s="125" t="n"/>
      <c r="AF1868" s="124">
        <f>MONTH(O1868)</f>
        <v/>
      </c>
      <c r="AG1868" s="124">
        <f>VLOOKUP(IFERROR(MID(AE1868,1,(FIND(",",AE1868,1)-1)),AE1868),Facility_Region_Mapping,2,FALSE)</f>
        <v/>
      </c>
      <c r="AH1868" s="124" t="n"/>
      <c r="AI1868" s="124">
        <f>IF(C1868&lt;&gt;"",IF(M1868="ESM User",getInterfaceName($C1868),"NA"),"")</f>
        <v/>
      </c>
      <c r="AJ1868" s="116">
        <f>IF(Q1868&lt;&gt;"",DATE(YEAR(Q1868), MONTH(Q1868), DAY(Q1868)),"")</f>
        <v/>
      </c>
      <c r="AK1868" s="130">
        <f>IF(Q1868&lt;&gt;0,Q1868-N1868,TODAY()-N1868)</f>
        <v/>
      </c>
      <c r="AL1868" s="112">
        <f>IF(F1868="Re-assigned",0,IF(H1868="Closed",0,IF(H1868="Service Restored",0,IF(H1868="",0,1))))</f>
        <v/>
      </c>
      <c r="AM1868" s="124">
        <f>IF(AL1868=0,"",IF(AK1868&gt;20.99,"Aged","Non-Aged"))</f>
        <v/>
      </c>
      <c r="AN1868" s="112">
        <f>IF(Q1868&lt;&gt;"",MONTH(Q1868),"")</f>
        <v/>
      </c>
      <c r="AO1868" s="112">
        <f>IFERROR(VALUE(V1868),0)</f>
        <v/>
      </c>
    </row>
    <row customFormat="1" customHeight="1" ht="29.25" r="1869" s="112" spans="1:41">
      <c r="A1869" s="127" t="n"/>
      <c r="B1869" s="113" t="n"/>
      <c r="C1869" s="127" t="n"/>
      <c r="D1869" s="127" t="n"/>
      <c r="E1869" s="114">
        <f>IF(F1869 &lt;&gt; "",VLOOKUP(F1869,CategoryLookup,2,FALSE), "")</f>
        <v/>
      </c>
      <c r="F1869" s="126" t="n"/>
      <c r="G1869" s="127" t="n"/>
      <c r="H1869" s="127" t="n"/>
      <c r="I1869" s="127" t="n"/>
      <c r="J1869" s="127" t="n"/>
      <c r="K1869" s="127" t="n"/>
      <c r="L1869" s="127" t="n"/>
      <c r="M1869" s="127" t="n"/>
      <c r="N1869" s="120" t="n"/>
      <c r="O1869" s="120" t="n"/>
      <c r="P1869" s="120" t="n"/>
      <c r="Q1869" s="120" t="n"/>
      <c r="R1869" s="121" t="n"/>
      <c r="S1869" s="121" t="n"/>
      <c r="T1869" s="121" t="n"/>
      <c r="U1869" s="121" t="n"/>
      <c r="V1869" s="117">
        <f>IF(P1869="NA","NA",IF(P1869&lt;&gt;"",TEXT(P1869-N1869,"[h].mm"),""))</f>
        <v/>
      </c>
      <c r="W1869" s="118">
        <f>IF(AND(R1869="",S1869=""),"",R1869+S1869)</f>
        <v/>
      </c>
      <c r="X1869" s="116">
        <f>IF(O1869&lt;&gt;"",DATE(YEAR(O1869), MONTH(O1869), DAY(O1869)),"")</f>
        <v/>
      </c>
      <c r="Y1869" s="122" t="n"/>
      <c r="Z1869" s="123" t="n"/>
      <c r="AA1869" s="117">
        <f>IF(F1869="Re-assigned","NA",IF(W1869="","",IF(W1869&gt;=VLOOKUP(D1869,SLAMatrix,3,FALSE),"Yes",IF(W1869&lt;VLOOKUP(D1869,SLAMatrix,2,FALSE),"No","Internal"))))</f>
        <v/>
      </c>
      <c r="AB1869" s="123" t="n"/>
      <c r="AC1869" s="123" t="n"/>
      <c r="AD1869" s="119" t="n"/>
      <c r="AE1869" s="125" t="n"/>
      <c r="AF1869" s="124">
        <f>MONTH(O1869)</f>
        <v/>
      </c>
      <c r="AG1869" s="124">
        <f>VLOOKUP(IFERROR(MID(AE1869,1,(FIND(",",AE1869,1)-1)),AE1869),Facility_Region_Mapping,2,FALSE)</f>
        <v/>
      </c>
      <c r="AH1869" s="124" t="n"/>
      <c r="AI1869" s="124">
        <f>IF(C1869&lt;&gt;"",IF(M1869="ESM User",getInterfaceName($C1869),"NA"),"")</f>
        <v/>
      </c>
      <c r="AJ1869" s="116">
        <f>IF(Q1869&lt;&gt;"",DATE(YEAR(Q1869), MONTH(Q1869), DAY(Q1869)),"")</f>
        <v/>
      </c>
      <c r="AK1869" s="130">
        <f>IF(Q1869&lt;&gt;0,Q1869-N1869,TODAY()-N1869)</f>
        <v/>
      </c>
      <c r="AL1869" s="112">
        <f>IF(F1869="Re-assigned",0,IF(H1869="Closed",0,IF(H1869="Service Restored",0,IF(H1869="",0,1))))</f>
        <v/>
      </c>
      <c r="AM1869" s="124">
        <f>IF(AL1869=0,"",IF(AK1869&gt;20.99,"Aged","Non-Aged"))</f>
        <v/>
      </c>
      <c r="AN1869" s="112">
        <f>IF(Q1869&lt;&gt;"",MONTH(Q1869),"")</f>
        <v/>
      </c>
      <c r="AO1869" s="112">
        <f>IFERROR(VALUE(V1869),0)</f>
        <v/>
      </c>
    </row>
    <row customFormat="1" customHeight="1" ht="29.25" r="1870" s="112" spans="1:41">
      <c r="A1870" s="127" t="n"/>
      <c r="B1870" s="113" t="n"/>
      <c r="C1870" s="127" t="n"/>
      <c r="D1870" s="127" t="n"/>
      <c r="E1870" s="114">
        <f>IF(F1870 &lt;&gt; "",VLOOKUP(F1870,CategoryLookup,2,FALSE), "")</f>
        <v/>
      </c>
      <c r="F1870" s="126" t="n"/>
      <c r="G1870" s="127" t="n"/>
      <c r="H1870" s="127" t="n"/>
      <c r="I1870" s="127" t="n"/>
      <c r="J1870" s="127" t="n"/>
      <c r="K1870" s="127" t="n"/>
      <c r="L1870" s="127" t="n"/>
      <c r="M1870" s="127" t="n"/>
      <c r="N1870" s="120" t="n"/>
      <c r="O1870" s="120" t="n"/>
      <c r="P1870" s="120" t="n"/>
      <c r="Q1870" s="120" t="n"/>
      <c r="R1870" s="121" t="n"/>
      <c r="S1870" s="121" t="n"/>
      <c r="T1870" s="121" t="n"/>
      <c r="U1870" s="121" t="n"/>
      <c r="V1870" s="117">
        <f>IF(P1870="NA","NA",IF(P1870&lt;&gt;"",TEXT(P1870-N1870,"[h].mm"),""))</f>
        <v/>
      </c>
      <c r="W1870" s="118">
        <f>IF(AND(R1870="",S1870=""),"",R1870+S1870)</f>
        <v/>
      </c>
      <c r="X1870" s="116">
        <f>IF(O1870&lt;&gt;"",DATE(YEAR(O1870), MONTH(O1870), DAY(O1870)),"")</f>
        <v/>
      </c>
      <c r="Y1870" s="122" t="n"/>
      <c r="Z1870" s="123" t="n"/>
      <c r="AA1870" s="117">
        <f>IF(F1870="Re-assigned","NA",IF(W1870="","",IF(W1870&gt;=VLOOKUP(D1870,SLAMatrix,3,FALSE),"Yes",IF(W1870&lt;VLOOKUP(D1870,SLAMatrix,2,FALSE),"No","Internal"))))</f>
        <v/>
      </c>
      <c r="AB1870" s="123" t="n"/>
      <c r="AC1870" s="123" t="n"/>
      <c r="AD1870" s="119" t="n"/>
      <c r="AE1870" s="125" t="n"/>
      <c r="AF1870" s="124">
        <f>MONTH(O1870)</f>
        <v/>
      </c>
      <c r="AG1870" s="124">
        <f>VLOOKUP(IFERROR(MID(AE1870,1,(FIND(",",AE1870,1)-1)),AE1870),Facility_Region_Mapping,2,FALSE)</f>
        <v/>
      </c>
      <c r="AH1870" s="124" t="n"/>
      <c r="AI1870" s="124">
        <f>IF(C1870&lt;&gt;"",IF(M1870="ESM User",getInterfaceName($C1870),"NA"),"")</f>
        <v/>
      </c>
      <c r="AJ1870" s="116">
        <f>IF(Q1870&lt;&gt;"",DATE(YEAR(Q1870), MONTH(Q1870), DAY(Q1870)),"")</f>
        <v/>
      </c>
      <c r="AK1870" s="130">
        <f>IF(Q1870&lt;&gt;0,Q1870-N1870,TODAY()-N1870)</f>
        <v/>
      </c>
      <c r="AL1870" s="112">
        <f>IF(F1870="Re-assigned",0,IF(H1870="Closed",0,IF(H1870="Service Restored",0,IF(H1870="",0,1))))</f>
        <v/>
      </c>
      <c r="AM1870" s="124">
        <f>IF(AL1870=0,"",IF(AK1870&gt;20.99,"Aged","Non-Aged"))</f>
        <v/>
      </c>
      <c r="AN1870" s="112">
        <f>IF(Q1870&lt;&gt;"",MONTH(Q1870),"")</f>
        <v/>
      </c>
      <c r="AO1870" s="112">
        <f>IFERROR(VALUE(V1870),0)</f>
        <v/>
      </c>
    </row>
    <row customFormat="1" customHeight="1" ht="29.25" r="1871" s="112" spans="1:41">
      <c r="A1871" s="127" t="n"/>
      <c r="B1871" s="113" t="n"/>
      <c r="C1871" s="127" t="n"/>
      <c r="D1871" s="127" t="n"/>
      <c r="E1871" s="114">
        <f>IF(F1871 &lt;&gt; "",VLOOKUP(F1871,CategoryLookup,2,FALSE), "")</f>
        <v/>
      </c>
      <c r="F1871" s="126" t="n"/>
      <c r="G1871" s="127" t="n"/>
      <c r="H1871" s="127" t="n"/>
      <c r="I1871" s="127" t="n"/>
      <c r="J1871" s="127" t="n"/>
      <c r="K1871" s="127" t="n"/>
      <c r="L1871" s="127" t="n"/>
      <c r="M1871" s="127" t="n"/>
      <c r="N1871" s="120" t="n"/>
      <c r="O1871" s="120" t="n"/>
      <c r="P1871" s="120" t="n"/>
      <c r="Q1871" s="120" t="n"/>
      <c r="R1871" s="121" t="n"/>
      <c r="S1871" s="121" t="n"/>
      <c r="T1871" s="121" t="n"/>
      <c r="U1871" s="121" t="n"/>
      <c r="V1871" s="117">
        <f>IF(P1871="NA","NA",IF(P1871&lt;&gt;"",TEXT(P1871-N1871,"[h].mm"),""))</f>
        <v/>
      </c>
      <c r="W1871" s="118">
        <f>IF(AND(R1871="",S1871=""),"",R1871+S1871)</f>
        <v/>
      </c>
      <c r="X1871" s="116">
        <f>IF(O1871&lt;&gt;"",DATE(YEAR(O1871), MONTH(O1871), DAY(O1871)),"")</f>
        <v/>
      </c>
      <c r="Y1871" s="122" t="n"/>
      <c r="Z1871" s="123" t="n"/>
      <c r="AA1871" s="117">
        <f>IF(F1871="Re-assigned","NA",IF(W1871="","",IF(W1871&gt;=VLOOKUP(D1871,SLAMatrix,3,FALSE),"Yes",IF(W1871&lt;VLOOKUP(D1871,SLAMatrix,2,FALSE),"No","Internal"))))</f>
        <v/>
      </c>
      <c r="AB1871" s="123" t="n"/>
      <c r="AC1871" s="123" t="n"/>
      <c r="AD1871" s="119" t="n"/>
      <c r="AE1871" s="125" t="n"/>
      <c r="AF1871" s="124">
        <f>MONTH(O1871)</f>
        <v/>
      </c>
      <c r="AG1871" s="124">
        <f>VLOOKUP(IFERROR(MID(AE1871,1,(FIND(",",AE1871,1)-1)),AE1871),Facility_Region_Mapping,2,FALSE)</f>
        <v/>
      </c>
      <c r="AH1871" s="124" t="n"/>
      <c r="AI1871" s="124">
        <f>IF(C1871&lt;&gt;"",IF(M1871="ESM User",getInterfaceName($C1871),"NA"),"")</f>
        <v/>
      </c>
      <c r="AJ1871" s="116">
        <f>IF(Q1871&lt;&gt;"",DATE(YEAR(Q1871), MONTH(Q1871), DAY(Q1871)),"")</f>
        <v/>
      </c>
      <c r="AK1871" s="130">
        <f>IF(Q1871&lt;&gt;0,Q1871-N1871,TODAY()-N1871)</f>
        <v/>
      </c>
      <c r="AL1871" s="112">
        <f>IF(F1871="Re-assigned",0,IF(H1871="Closed",0,IF(H1871="Service Restored",0,IF(H1871="",0,1))))</f>
        <v/>
      </c>
      <c r="AM1871" s="124">
        <f>IF(AL1871=0,"",IF(AK1871&gt;20.99,"Aged","Non-Aged"))</f>
        <v/>
      </c>
      <c r="AN1871" s="112">
        <f>IF(Q1871&lt;&gt;"",MONTH(Q1871),"")</f>
        <v/>
      </c>
      <c r="AO1871" s="112">
        <f>IFERROR(VALUE(V1871),0)</f>
        <v/>
      </c>
    </row>
    <row customFormat="1" customHeight="1" ht="29.25" r="1872" s="112" spans="1:41">
      <c r="A1872" s="127" t="n"/>
      <c r="B1872" s="113" t="n"/>
      <c r="C1872" s="127" t="n"/>
      <c r="D1872" s="127" t="n"/>
      <c r="E1872" s="114">
        <f>IF(F1872 &lt;&gt; "",VLOOKUP(F1872,CategoryLookup,2,FALSE), "")</f>
        <v/>
      </c>
      <c r="F1872" s="126" t="n"/>
      <c r="G1872" s="127" t="n"/>
      <c r="H1872" s="127" t="n"/>
      <c r="I1872" s="127" t="n"/>
      <c r="J1872" s="127" t="n"/>
      <c r="K1872" s="127" t="n"/>
      <c r="L1872" s="127" t="n"/>
      <c r="M1872" s="127" t="n"/>
      <c r="N1872" s="120" t="n"/>
      <c r="O1872" s="120" t="n"/>
      <c r="P1872" s="120" t="n"/>
      <c r="Q1872" s="120" t="n"/>
      <c r="R1872" s="121" t="n"/>
      <c r="S1872" s="121" t="n"/>
      <c r="T1872" s="121" t="n"/>
      <c r="U1872" s="121" t="n"/>
      <c r="V1872" s="117">
        <f>IF(P1872="NA","NA",IF(P1872&lt;&gt;"",TEXT(P1872-N1872,"[h].mm"),""))</f>
        <v/>
      </c>
      <c r="W1872" s="118">
        <f>IF(AND(R1872="",S1872=""),"",R1872+S1872)</f>
        <v/>
      </c>
      <c r="X1872" s="116">
        <f>IF(O1872&lt;&gt;"",DATE(YEAR(O1872), MONTH(O1872), DAY(O1872)),"")</f>
        <v/>
      </c>
      <c r="Y1872" s="122" t="n"/>
      <c r="Z1872" s="123" t="n"/>
      <c r="AA1872" s="117">
        <f>IF(F1872="Re-assigned","NA",IF(W1872="","",IF(W1872&gt;=VLOOKUP(D1872,SLAMatrix,3,FALSE),"Yes",IF(W1872&lt;VLOOKUP(D1872,SLAMatrix,2,FALSE),"No","Internal"))))</f>
        <v/>
      </c>
      <c r="AB1872" s="123" t="n"/>
      <c r="AC1872" s="123" t="n"/>
      <c r="AD1872" s="119" t="n"/>
      <c r="AE1872" s="125" t="n"/>
      <c r="AF1872" s="124">
        <f>MONTH(O1872)</f>
        <v/>
      </c>
      <c r="AG1872" s="124">
        <f>VLOOKUP(IFERROR(MID(AE1872,1,(FIND(",",AE1872,1)-1)),AE1872),Facility_Region_Mapping,2,FALSE)</f>
        <v/>
      </c>
      <c r="AH1872" s="124" t="n"/>
      <c r="AI1872" s="124">
        <f>IF(C1872&lt;&gt;"",IF(M1872="ESM User",getInterfaceName($C1872),"NA"),"")</f>
        <v/>
      </c>
      <c r="AJ1872" s="116">
        <f>IF(Q1872&lt;&gt;"",DATE(YEAR(Q1872), MONTH(Q1872), DAY(Q1872)),"")</f>
        <v/>
      </c>
      <c r="AK1872" s="130">
        <f>IF(Q1872&lt;&gt;0,Q1872-N1872,TODAY()-N1872)</f>
        <v/>
      </c>
      <c r="AL1872" s="112">
        <f>IF(F1872="Re-assigned",0,IF(H1872="Closed",0,IF(H1872="Service Restored",0,IF(H1872="",0,1))))</f>
        <v/>
      </c>
      <c r="AM1872" s="124">
        <f>IF(AL1872=0,"",IF(AK1872&gt;20.99,"Aged","Non-Aged"))</f>
        <v/>
      </c>
      <c r="AN1872" s="112">
        <f>IF(Q1872&lt;&gt;"",MONTH(Q1872),"")</f>
        <v/>
      </c>
      <c r="AO1872" s="112">
        <f>IFERROR(VALUE(V1872),0)</f>
        <v/>
      </c>
    </row>
    <row customFormat="1" customHeight="1" ht="29.25" r="1873" s="112" spans="1:41">
      <c r="A1873" s="127" t="n"/>
      <c r="B1873" s="113" t="n"/>
      <c r="C1873" s="127" t="n"/>
      <c r="D1873" s="127" t="n"/>
      <c r="E1873" s="114">
        <f>IF(F1873 &lt;&gt; "",VLOOKUP(F1873,CategoryLookup,2,FALSE), "")</f>
        <v/>
      </c>
      <c r="F1873" s="126" t="n"/>
      <c r="G1873" s="127" t="n"/>
      <c r="H1873" s="127" t="n"/>
      <c r="I1873" s="127" t="n"/>
      <c r="J1873" s="127" t="n"/>
      <c r="K1873" s="127" t="n"/>
      <c r="L1873" s="127" t="n"/>
      <c r="M1873" s="127" t="n"/>
      <c r="N1873" s="120" t="n"/>
      <c r="O1873" s="120" t="n"/>
      <c r="P1873" s="120" t="n"/>
      <c r="Q1873" s="120" t="n"/>
      <c r="R1873" s="121" t="n"/>
      <c r="S1873" s="121" t="n"/>
      <c r="T1873" s="121" t="n"/>
      <c r="U1873" s="121" t="n"/>
      <c r="V1873" s="117">
        <f>IF(P1873="NA","NA",IF(P1873&lt;&gt;"",TEXT(P1873-N1873,"[h].mm"),""))</f>
        <v/>
      </c>
      <c r="W1873" s="118">
        <f>IF(AND(R1873="",S1873=""),"",R1873+S1873)</f>
        <v/>
      </c>
      <c r="X1873" s="116">
        <f>IF(O1873&lt;&gt;"",DATE(YEAR(O1873), MONTH(O1873), DAY(O1873)),"")</f>
        <v/>
      </c>
      <c r="Y1873" s="122" t="n"/>
      <c r="Z1873" s="123" t="n"/>
      <c r="AA1873" s="117">
        <f>IF(F1873="Re-assigned","NA",IF(W1873="","",IF(W1873&gt;=VLOOKUP(D1873,SLAMatrix,3,FALSE),"Yes",IF(W1873&lt;VLOOKUP(D1873,SLAMatrix,2,FALSE),"No","Internal"))))</f>
        <v/>
      </c>
      <c r="AB1873" s="123" t="n"/>
      <c r="AC1873" s="123" t="n"/>
      <c r="AD1873" s="119" t="n"/>
      <c r="AE1873" s="125" t="n"/>
      <c r="AF1873" s="124">
        <f>MONTH(O1873)</f>
        <v/>
      </c>
      <c r="AG1873" s="124">
        <f>VLOOKUP(IFERROR(MID(AE1873,1,(FIND(",",AE1873,1)-1)),AE1873),Facility_Region_Mapping,2,FALSE)</f>
        <v/>
      </c>
      <c r="AH1873" s="124" t="n"/>
      <c r="AI1873" s="124">
        <f>IF(C1873&lt;&gt;"",IF(M1873="ESM User",getInterfaceName($C1873),"NA"),"")</f>
        <v/>
      </c>
      <c r="AJ1873" s="116">
        <f>IF(Q1873&lt;&gt;"",DATE(YEAR(Q1873), MONTH(Q1873), DAY(Q1873)),"")</f>
        <v/>
      </c>
      <c r="AK1873" s="130">
        <f>IF(Q1873&lt;&gt;0,Q1873-N1873,TODAY()-N1873)</f>
        <v/>
      </c>
      <c r="AL1873" s="112">
        <f>IF(F1873="Re-assigned",0,IF(H1873="Closed",0,IF(H1873="Service Restored",0,IF(H1873="",0,1))))</f>
        <v/>
      </c>
      <c r="AM1873" s="124">
        <f>IF(AL1873=0,"",IF(AK1873&gt;20.99,"Aged","Non-Aged"))</f>
        <v/>
      </c>
      <c r="AN1873" s="112">
        <f>IF(Q1873&lt;&gt;"",MONTH(Q1873),"")</f>
        <v/>
      </c>
      <c r="AO1873" s="112">
        <f>IFERROR(VALUE(V1873),0)</f>
        <v/>
      </c>
    </row>
    <row customFormat="1" customHeight="1" ht="29.25" r="1874" s="112" spans="1:41">
      <c r="A1874" s="127" t="n"/>
      <c r="B1874" s="113" t="n"/>
      <c r="C1874" s="127" t="n"/>
      <c r="D1874" s="127" t="n"/>
      <c r="E1874" s="114">
        <f>IF(F1874 &lt;&gt; "",VLOOKUP(F1874,CategoryLookup,2,FALSE), "")</f>
        <v/>
      </c>
      <c r="F1874" s="126" t="n"/>
      <c r="G1874" s="127" t="n"/>
      <c r="H1874" s="127" t="n"/>
      <c r="I1874" s="127" t="n"/>
      <c r="J1874" s="127" t="n"/>
      <c r="K1874" s="127" t="n"/>
      <c r="L1874" s="127" t="n"/>
      <c r="M1874" s="127" t="n"/>
      <c r="N1874" s="120" t="n"/>
      <c r="O1874" s="120" t="n"/>
      <c r="P1874" s="120" t="n"/>
      <c r="Q1874" s="120" t="n"/>
      <c r="R1874" s="121" t="n"/>
      <c r="S1874" s="121" t="n"/>
      <c r="T1874" s="121" t="n"/>
      <c r="U1874" s="121" t="n"/>
      <c r="V1874" s="117">
        <f>IF(P1874="NA","NA",IF(P1874&lt;&gt;"",TEXT(P1874-N1874,"[h].mm"),""))</f>
        <v/>
      </c>
      <c r="W1874" s="118">
        <f>IF(AND(R1874="",S1874=""),"",R1874+S1874)</f>
        <v/>
      </c>
      <c r="X1874" s="116">
        <f>IF(O1874&lt;&gt;"",DATE(YEAR(O1874), MONTH(O1874), DAY(O1874)),"")</f>
        <v/>
      </c>
      <c r="Y1874" s="122" t="n"/>
      <c r="Z1874" s="123" t="n"/>
      <c r="AA1874" s="117">
        <f>IF(F1874="Re-assigned","NA",IF(W1874="","",IF(W1874&gt;=VLOOKUP(D1874,SLAMatrix,3,FALSE),"Yes",IF(W1874&lt;VLOOKUP(D1874,SLAMatrix,2,FALSE),"No","Internal"))))</f>
        <v/>
      </c>
      <c r="AB1874" s="123" t="n"/>
      <c r="AC1874" s="123" t="n"/>
      <c r="AD1874" s="119" t="n"/>
      <c r="AE1874" s="125" t="n"/>
      <c r="AF1874" s="124">
        <f>MONTH(O1874)</f>
        <v/>
      </c>
      <c r="AG1874" s="124">
        <f>VLOOKUP(IFERROR(MID(AE1874,1,(FIND(",",AE1874,1)-1)),AE1874),Facility_Region_Mapping,2,FALSE)</f>
        <v/>
      </c>
      <c r="AH1874" s="124" t="n"/>
      <c r="AI1874" s="124">
        <f>IF(C1874&lt;&gt;"",IF(M1874="ESM User",getInterfaceName($C1874),"NA"),"")</f>
        <v/>
      </c>
      <c r="AJ1874" s="116">
        <f>IF(Q1874&lt;&gt;"",DATE(YEAR(Q1874), MONTH(Q1874), DAY(Q1874)),"")</f>
        <v/>
      </c>
      <c r="AK1874" s="130">
        <f>IF(Q1874&lt;&gt;0,Q1874-N1874,TODAY()-N1874)</f>
        <v/>
      </c>
      <c r="AL1874" s="112">
        <f>IF(F1874="Re-assigned",0,IF(H1874="Closed",0,IF(H1874="Service Restored",0,IF(H1874="",0,1))))</f>
        <v/>
      </c>
      <c r="AM1874" s="124">
        <f>IF(AL1874=0,"",IF(AK1874&gt;20.99,"Aged","Non-Aged"))</f>
        <v/>
      </c>
      <c r="AN1874" s="112">
        <f>IF(Q1874&lt;&gt;"",MONTH(Q1874),"")</f>
        <v/>
      </c>
      <c r="AO1874" s="112">
        <f>IFERROR(VALUE(V1874),0)</f>
        <v/>
      </c>
    </row>
    <row customFormat="1" customHeight="1" ht="29.25" r="1875" s="112" spans="1:41">
      <c r="A1875" s="127" t="n"/>
      <c r="B1875" s="113" t="n"/>
      <c r="C1875" s="127" t="n"/>
      <c r="D1875" s="127" t="n"/>
      <c r="E1875" s="114">
        <f>IF(F1875 &lt;&gt; "",VLOOKUP(F1875,CategoryLookup,2,FALSE), "")</f>
        <v/>
      </c>
      <c r="F1875" s="126" t="n"/>
      <c r="G1875" s="127" t="n"/>
      <c r="H1875" s="127" t="n"/>
      <c r="I1875" s="127" t="n"/>
      <c r="J1875" s="127" t="n"/>
      <c r="K1875" s="127" t="n"/>
      <c r="L1875" s="127" t="n"/>
      <c r="M1875" s="127" t="n"/>
      <c r="N1875" s="120" t="n"/>
      <c r="O1875" s="120" t="n"/>
      <c r="P1875" s="120" t="n"/>
      <c r="Q1875" s="120" t="n"/>
      <c r="R1875" s="121" t="n"/>
      <c r="S1875" s="121" t="n"/>
      <c r="T1875" s="121" t="n"/>
      <c r="U1875" s="121" t="n"/>
      <c r="V1875" s="117">
        <f>IF(P1875="NA","NA",IF(P1875&lt;&gt;"",TEXT(P1875-N1875,"[h].mm"),""))</f>
        <v/>
      </c>
      <c r="W1875" s="118">
        <f>IF(AND(R1875="",S1875=""),"",R1875+S1875)</f>
        <v/>
      </c>
      <c r="X1875" s="116">
        <f>IF(O1875&lt;&gt;"",DATE(YEAR(O1875), MONTH(O1875), DAY(O1875)),"")</f>
        <v/>
      </c>
      <c r="Y1875" s="122" t="n"/>
      <c r="Z1875" s="123" t="n"/>
      <c r="AA1875" s="117">
        <f>IF(F1875="Re-assigned","NA",IF(W1875="","",IF(W1875&gt;=VLOOKUP(D1875,SLAMatrix,3,FALSE),"Yes",IF(W1875&lt;VLOOKUP(D1875,SLAMatrix,2,FALSE),"No","Internal"))))</f>
        <v/>
      </c>
      <c r="AB1875" s="123" t="n"/>
      <c r="AC1875" s="123" t="n"/>
      <c r="AD1875" s="119" t="n"/>
      <c r="AE1875" s="125" t="n"/>
      <c r="AF1875" s="124">
        <f>MONTH(O1875)</f>
        <v/>
      </c>
      <c r="AG1875" s="124">
        <f>VLOOKUP(IFERROR(MID(AE1875,1,(FIND(",",AE1875,1)-1)),AE1875),Facility_Region_Mapping,2,FALSE)</f>
        <v/>
      </c>
      <c r="AH1875" s="124" t="n"/>
      <c r="AI1875" s="124">
        <f>IF(C1875&lt;&gt;"",IF(M1875="ESM User",getInterfaceName($C1875),"NA"),"")</f>
        <v/>
      </c>
      <c r="AJ1875" s="116">
        <f>IF(Q1875&lt;&gt;"",DATE(YEAR(Q1875), MONTH(Q1875), DAY(Q1875)),"")</f>
        <v/>
      </c>
      <c r="AK1875" s="130">
        <f>IF(Q1875&lt;&gt;0,Q1875-N1875,TODAY()-N1875)</f>
        <v/>
      </c>
      <c r="AL1875" s="112">
        <f>IF(F1875="Re-assigned",0,IF(H1875="Closed",0,IF(H1875="Service Restored",0,IF(H1875="",0,1))))</f>
        <v/>
      </c>
      <c r="AM1875" s="124">
        <f>IF(AL1875=0,"",IF(AK1875&gt;20.99,"Aged","Non-Aged"))</f>
        <v/>
      </c>
      <c r="AN1875" s="112">
        <f>IF(Q1875&lt;&gt;"",MONTH(Q1875),"")</f>
        <v/>
      </c>
      <c r="AO1875" s="112">
        <f>IFERROR(VALUE(V1875),0)</f>
        <v/>
      </c>
    </row>
    <row customFormat="1" customHeight="1" ht="29.25" r="1876" s="112" spans="1:41">
      <c r="A1876" s="127" t="n"/>
      <c r="B1876" s="113" t="n"/>
      <c r="C1876" s="127" t="n"/>
      <c r="D1876" s="127" t="n"/>
      <c r="E1876" s="114">
        <f>IF(F1876 &lt;&gt; "",VLOOKUP(F1876,CategoryLookup,2,FALSE), "")</f>
        <v/>
      </c>
      <c r="F1876" s="126" t="n"/>
      <c r="G1876" s="127" t="n"/>
      <c r="H1876" s="127" t="n"/>
      <c r="I1876" s="127" t="n"/>
      <c r="J1876" s="127" t="n"/>
      <c r="K1876" s="127" t="n"/>
      <c r="L1876" s="127" t="n"/>
      <c r="M1876" s="127" t="n"/>
      <c r="N1876" s="120" t="n"/>
      <c r="O1876" s="120" t="n"/>
      <c r="P1876" s="120" t="n"/>
      <c r="Q1876" s="120" t="n"/>
      <c r="R1876" s="121" t="n"/>
      <c r="S1876" s="121" t="n"/>
      <c r="T1876" s="121" t="n"/>
      <c r="U1876" s="121" t="n"/>
      <c r="V1876" s="117">
        <f>IF(P1876="NA","NA",IF(P1876&lt;&gt;"",TEXT(P1876-N1876,"[h].mm"),""))</f>
        <v/>
      </c>
      <c r="W1876" s="118">
        <f>IF(AND(R1876="",S1876=""),"",R1876+S1876)</f>
        <v/>
      </c>
      <c r="X1876" s="116">
        <f>IF(O1876&lt;&gt;"",DATE(YEAR(O1876), MONTH(O1876), DAY(O1876)),"")</f>
        <v/>
      </c>
      <c r="Y1876" s="122" t="n"/>
      <c r="Z1876" s="123" t="n"/>
      <c r="AA1876" s="117">
        <f>IF(F1876="Re-assigned","NA",IF(W1876="","",IF(W1876&gt;=VLOOKUP(D1876,SLAMatrix,3,FALSE),"Yes",IF(W1876&lt;VLOOKUP(D1876,SLAMatrix,2,FALSE),"No","Internal"))))</f>
        <v/>
      </c>
      <c r="AB1876" s="123" t="n"/>
      <c r="AC1876" s="123" t="n"/>
      <c r="AD1876" s="119" t="n"/>
      <c r="AE1876" s="125" t="n"/>
      <c r="AF1876" s="124">
        <f>MONTH(O1876)</f>
        <v/>
      </c>
      <c r="AG1876" s="124">
        <f>VLOOKUP(IFERROR(MID(AE1876,1,(FIND(",",AE1876,1)-1)),AE1876),Facility_Region_Mapping,2,FALSE)</f>
        <v/>
      </c>
      <c r="AH1876" s="124" t="n"/>
      <c r="AI1876" s="124">
        <f>IF(C1876&lt;&gt;"",IF(M1876="ESM User",getInterfaceName($C1876),"NA"),"")</f>
        <v/>
      </c>
      <c r="AJ1876" s="116">
        <f>IF(Q1876&lt;&gt;"",DATE(YEAR(Q1876), MONTH(Q1876), DAY(Q1876)),"")</f>
        <v/>
      </c>
      <c r="AK1876" s="130">
        <f>IF(Q1876&lt;&gt;0,Q1876-N1876,TODAY()-N1876)</f>
        <v/>
      </c>
      <c r="AL1876" s="112">
        <f>IF(F1876="Re-assigned",0,IF(H1876="Closed",0,IF(H1876="Service Restored",0,IF(H1876="",0,1))))</f>
        <v/>
      </c>
      <c r="AM1876" s="124">
        <f>IF(AL1876=0,"",IF(AK1876&gt;20.99,"Aged","Non-Aged"))</f>
        <v/>
      </c>
      <c r="AN1876" s="112">
        <f>IF(Q1876&lt;&gt;"",MONTH(Q1876),"")</f>
        <v/>
      </c>
      <c r="AO1876" s="112">
        <f>IFERROR(VALUE(V1876),0)</f>
        <v/>
      </c>
    </row>
    <row customFormat="1" customHeight="1" ht="29.25" r="1877" s="112" spans="1:41">
      <c r="A1877" s="127" t="n"/>
      <c r="B1877" s="113" t="n"/>
      <c r="C1877" s="127" t="n"/>
      <c r="D1877" s="127" t="n"/>
      <c r="E1877" s="114">
        <f>IF(F1877 &lt;&gt; "",VLOOKUP(F1877,CategoryLookup,2,FALSE), "")</f>
        <v/>
      </c>
      <c r="F1877" s="126" t="n"/>
      <c r="G1877" s="127" t="n"/>
      <c r="H1877" s="127" t="n"/>
      <c r="I1877" s="127" t="n"/>
      <c r="J1877" s="127" t="n"/>
      <c r="K1877" s="127" t="n"/>
      <c r="L1877" s="127" t="n"/>
      <c r="M1877" s="127" t="n"/>
      <c r="N1877" s="120" t="n"/>
      <c r="O1877" s="120" t="n"/>
      <c r="P1877" s="120" t="n"/>
      <c r="Q1877" s="120" t="n"/>
      <c r="R1877" s="121" t="n"/>
      <c r="S1877" s="121" t="n"/>
      <c r="T1877" s="121" t="n"/>
      <c r="U1877" s="121" t="n"/>
      <c r="V1877" s="117">
        <f>IF(P1877="NA","NA",IF(P1877&lt;&gt;"",TEXT(P1877-N1877,"[h].mm"),""))</f>
        <v/>
      </c>
      <c r="W1877" s="118">
        <f>IF(AND(R1877="",S1877=""),"",R1877+S1877)</f>
        <v/>
      </c>
      <c r="X1877" s="116">
        <f>IF(O1877&lt;&gt;"",DATE(YEAR(O1877), MONTH(O1877), DAY(O1877)),"")</f>
        <v/>
      </c>
      <c r="Y1877" s="122" t="n"/>
      <c r="Z1877" s="123" t="n"/>
      <c r="AA1877" s="117">
        <f>IF(F1877="Re-assigned","NA",IF(W1877="","",IF(W1877&gt;=VLOOKUP(D1877,SLAMatrix,3,FALSE),"Yes",IF(W1877&lt;VLOOKUP(D1877,SLAMatrix,2,FALSE),"No","Internal"))))</f>
        <v/>
      </c>
      <c r="AB1877" s="123" t="n"/>
      <c r="AC1877" s="123" t="n"/>
      <c r="AD1877" s="119" t="n"/>
      <c r="AE1877" s="125" t="n"/>
      <c r="AF1877" s="124">
        <f>MONTH(O1877)</f>
        <v/>
      </c>
      <c r="AG1877" s="124">
        <f>VLOOKUP(IFERROR(MID(AE1877,1,(FIND(",",AE1877,1)-1)),AE1877),Facility_Region_Mapping,2,FALSE)</f>
        <v/>
      </c>
      <c r="AH1877" s="124" t="n"/>
      <c r="AI1877" s="124">
        <f>IF(C1877&lt;&gt;"",IF(M1877="ESM User",getInterfaceName($C1877),"NA"),"")</f>
        <v/>
      </c>
      <c r="AJ1877" s="116">
        <f>IF(Q1877&lt;&gt;"",DATE(YEAR(Q1877), MONTH(Q1877), DAY(Q1877)),"")</f>
        <v/>
      </c>
      <c r="AK1877" s="130">
        <f>IF(Q1877&lt;&gt;0,Q1877-N1877,TODAY()-N1877)</f>
        <v/>
      </c>
      <c r="AL1877" s="112">
        <f>IF(F1877="Re-assigned",0,IF(H1877="Closed",0,IF(H1877="Service Restored",0,IF(H1877="",0,1))))</f>
        <v/>
      </c>
      <c r="AM1877" s="124">
        <f>IF(AL1877=0,"",IF(AK1877&gt;20.99,"Aged","Non-Aged"))</f>
        <v/>
      </c>
      <c r="AN1877" s="112">
        <f>IF(Q1877&lt;&gt;"",MONTH(Q1877),"")</f>
        <v/>
      </c>
      <c r="AO1877" s="112">
        <f>IFERROR(VALUE(V1877),0)</f>
        <v/>
      </c>
    </row>
    <row customFormat="1" customHeight="1" ht="29.25" r="1878" s="112" spans="1:41">
      <c r="A1878" s="127" t="n"/>
      <c r="B1878" s="113" t="n"/>
      <c r="C1878" s="127" t="n"/>
      <c r="D1878" s="127" t="n"/>
      <c r="E1878" s="114">
        <f>IF(F1878 &lt;&gt; "",VLOOKUP(F1878,CategoryLookup,2,FALSE), "")</f>
        <v/>
      </c>
      <c r="F1878" s="126" t="n"/>
      <c r="G1878" s="127" t="n"/>
      <c r="H1878" s="127" t="n"/>
      <c r="I1878" s="127" t="n"/>
      <c r="J1878" s="127" t="n"/>
      <c r="K1878" s="127" t="n"/>
      <c r="L1878" s="127" t="n"/>
      <c r="M1878" s="127" t="n"/>
      <c r="N1878" s="120" t="n"/>
      <c r="O1878" s="120" t="n"/>
      <c r="P1878" s="120" t="n"/>
      <c r="Q1878" s="120" t="n"/>
      <c r="R1878" s="121" t="n"/>
      <c r="S1878" s="121" t="n"/>
      <c r="T1878" s="121" t="n"/>
      <c r="U1878" s="121" t="n"/>
      <c r="V1878" s="117">
        <f>IF(P1878="NA","NA",IF(P1878&lt;&gt;"",TEXT(P1878-N1878,"[h].mm"),""))</f>
        <v/>
      </c>
      <c r="W1878" s="118">
        <f>IF(AND(R1878="",S1878=""),"",R1878+S1878)</f>
        <v/>
      </c>
      <c r="X1878" s="116">
        <f>IF(O1878&lt;&gt;"",DATE(YEAR(O1878), MONTH(O1878), DAY(O1878)),"")</f>
        <v/>
      </c>
      <c r="Y1878" s="122" t="n"/>
      <c r="Z1878" s="123" t="n"/>
      <c r="AA1878" s="117">
        <f>IF(F1878="Re-assigned","NA",IF(W1878="","",IF(W1878&gt;=VLOOKUP(D1878,SLAMatrix,3,FALSE),"Yes",IF(W1878&lt;VLOOKUP(D1878,SLAMatrix,2,FALSE),"No","Internal"))))</f>
        <v/>
      </c>
      <c r="AB1878" s="123" t="n"/>
      <c r="AC1878" s="123" t="n"/>
      <c r="AD1878" s="119" t="n"/>
      <c r="AE1878" s="125" t="n"/>
      <c r="AF1878" s="124">
        <f>MONTH(O1878)</f>
        <v/>
      </c>
      <c r="AG1878" s="124">
        <f>VLOOKUP(IFERROR(MID(AE1878,1,(FIND(",",AE1878,1)-1)),AE1878),Facility_Region_Mapping,2,FALSE)</f>
        <v/>
      </c>
      <c r="AH1878" s="124" t="n"/>
      <c r="AI1878" s="124">
        <f>IF(C1878&lt;&gt;"",IF(M1878="ESM User",getInterfaceName($C1878),"NA"),"")</f>
        <v/>
      </c>
      <c r="AJ1878" s="116">
        <f>IF(Q1878&lt;&gt;"",DATE(YEAR(Q1878), MONTH(Q1878), DAY(Q1878)),"")</f>
        <v/>
      </c>
      <c r="AK1878" s="130">
        <f>IF(Q1878&lt;&gt;0,Q1878-N1878,TODAY()-N1878)</f>
        <v/>
      </c>
      <c r="AL1878" s="112">
        <f>IF(F1878="Re-assigned",0,IF(H1878="Closed",0,IF(H1878="Service Restored",0,IF(H1878="",0,1))))</f>
        <v/>
      </c>
      <c r="AM1878" s="124">
        <f>IF(AL1878=0,"",IF(AK1878&gt;20.99,"Aged","Non-Aged"))</f>
        <v/>
      </c>
      <c r="AN1878" s="112">
        <f>IF(Q1878&lt;&gt;"",MONTH(Q1878),"")</f>
        <v/>
      </c>
      <c r="AO1878" s="112">
        <f>IFERROR(VALUE(V1878),0)</f>
        <v/>
      </c>
    </row>
    <row customFormat="1" customHeight="1" ht="29.25" r="1879" s="112" spans="1:41">
      <c r="A1879" s="127" t="n"/>
      <c r="B1879" s="113" t="n"/>
      <c r="C1879" s="127" t="n"/>
      <c r="D1879" s="127" t="n"/>
      <c r="E1879" s="114">
        <f>IF(F1879 &lt;&gt; "",VLOOKUP(F1879,CategoryLookup,2,FALSE), "")</f>
        <v/>
      </c>
      <c r="F1879" s="126" t="n"/>
      <c r="G1879" s="127" t="n"/>
      <c r="H1879" s="127" t="n"/>
      <c r="I1879" s="127" t="n"/>
      <c r="J1879" s="127" t="n"/>
      <c r="K1879" s="127" t="n"/>
      <c r="L1879" s="127" t="n"/>
      <c r="M1879" s="127" t="n"/>
      <c r="N1879" s="120" t="n"/>
      <c r="O1879" s="120" t="n"/>
      <c r="P1879" s="120" t="n"/>
      <c r="Q1879" s="120" t="n"/>
      <c r="R1879" s="121" t="n"/>
      <c r="S1879" s="121" t="n"/>
      <c r="T1879" s="121" t="n"/>
      <c r="U1879" s="121" t="n"/>
      <c r="V1879" s="117">
        <f>IF(P1879="NA","NA",IF(P1879&lt;&gt;"",TEXT(P1879-N1879,"[h].mm"),""))</f>
        <v/>
      </c>
      <c r="W1879" s="118">
        <f>IF(AND(R1879="",S1879=""),"",R1879+S1879)</f>
        <v/>
      </c>
      <c r="X1879" s="116">
        <f>IF(O1879&lt;&gt;"",DATE(YEAR(O1879), MONTH(O1879), DAY(O1879)),"")</f>
        <v/>
      </c>
      <c r="Y1879" s="122" t="n"/>
      <c r="Z1879" s="123" t="n"/>
      <c r="AA1879" s="117">
        <f>IF(F1879="Re-assigned","NA",IF(W1879="","",IF(W1879&gt;=VLOOKUP(D1879,SLAMatrix,3,FALSE),"Yes",IF(W1879&lt;VLOOKUP(D1879,SLAMatrix,2,FALSE),"No","Internal"))))</f>
        <v/>
      </c>
      <c r="AB1879" s="123" t="n"/>
      <c r="AC1879" s="123" t="n"/>
      <c r="AD1879" s="119" t="n"/>
      <c r="AE1879" s="125" t="n"/>
      <c r="AF1879" s="124">
        <f>MONTH(O1879)</f>
        <v/>
      </c>
      <c r="AG1879" s="124">
        <f>VLOOKUP(IFERROR(MID(AE1879,1,(FIND(",",AE1879,1)-1)),AE1879),Facility_Region_Mapping,2,FALSE)</f>
        <v/>
      </c>
      <c r="AH1879" s="124" t="n"/>
      <c r="AI1879" s="124">
        <f>IF(C1879&lt;&gt;"",IF(M1879="ESM User",getInterfaceName($C1879),"NA"),"")</f>
        <v/>
      </c>
      <c r="AJ1879" s="116">
        <f>IF(Q1879&lt;&gt;"",DATE(YEAR(Q1879), MONTH(Q1879), DAY(Q1879)),"")</f>
        <v/>
      </c>
      <c r="AK1879" s="130">
        <f>IF(Q1879&lt;&gt;0,Q1879-N1879,TODAY()-N1879)</f>
        <v/>
      </c>
      <c r="AL1879" s="112">
        <f>IF(F1879="Re-assigned",0,IF(H1879="Closed",0,IF(H1879="Service Restored",0,IF(H1879="",0,1))))</f>
        <v/>
      </c>
      <c r="AM1879" s="124">
        <f>IF(AL1879=0,"",IF(AK1879&gt;20.99,"Aged","Non-Aged"))</f>
        <v/>
      </c>
      <c r="AN1879" s="112">
        <f>IF(Q1879&lt;&gt;"",MONTH(Q1879),"")</f>
        <v/>
      </c>
      <c r="AO1879" s="112">
        <f>IFERROR(VALUE(V1879),0)</f>
        <v/>
      </c>
    </row>
    <row customFormat="1" customHeight="1" ht="29.25" r="1880" s="112" spans="1:41">
      <c r="A1880" s="127" t="n"/>
      <c r="B1880" s="113" t="n"/>
      <c r="C1880" s="127" t="n"/>
      <c r="D1880" s="127" t="n"/>
      <c r="E1880" s="114">
        <f>IF(F1880 &lt;&gt; "",VLOOKUP(F1880,CategoryLookup,2,FALSE), "")</f>
        <v/>
      </c>
      <c r="F1880" s="126" t="n"/>
      <c r="G1880" s="127" t="n"/>
      <c r="H1880" s="127" t="n"/>
      <c r="I1880" s="127" t="n"/>
      <c r="J1880" s="127" t="n"/>
      <c r="K1880" s="127" t="n"/>
      <c r="L1880" s="127" t="n"/>
      <c r="M1880" s="127" t="n"/>
      <c r="N1880" s="120" t="n"/>
      <c r="O1880" s="120" t="n"/>
      <c r="P1880" s="120" t="n"/>
      <c r="Q1880" s="120" t="n"/>
      <c r="R1880" s="121" t="n"/>
      <c r="S1880" s="121" t="n"/>
      <c r="T1880" s="121" t="n"/>
      <c r="U1880" s="121" t="n"/>
      <c r="V1880" s="117">
        <f>IF(P1880="NA","NA",IF(P1880&lt;&gt;"",TEXT(P1880-N1880,"[h].mm"),""))</f>
        <v/>
      </c>
      <c r="W1880" s="118">
        <f>IF(AND(R1880="",S1880=""),"",R1880+S1880)</f>
        <v/>
      </c>
      <c r="X1880" s="116">
        <f>IF(O1880&lt;&gt;"",DATE(YEAR(O1880), MONTH(O1880), DAY(O1880)),"")</f>
        <v/>
      </c>
      <c r="Y1880" s="122" t="n"/>
      <c r="Z1880" s="123" t="n"/>
      <c r="AA1880" s="117">
        <f>IF(F1880="Re-assigned","NA",IF(W1880="","",IF(W1880&gt;=VLOOKUP(D1880,SLAMatrix,3,FALSE),"Yes",IF(W1880&lt;VLOOKUP(D1880,SLAMatrix,2,FALSE),"No","Internal"))))</f>
        <v/>
      </c>
      <c r="AB1880" s="123" t="n"/>
      <c r="AC1880" s="123" t="n"/>
      <c r="AD1880" s="119" t="n"/>
      <c r="AE1880" s="125" t="n"/>
      <c r="AF1880" s="124">
        <f>MONTH(O1880)</f>
        <v/>
      </c>
      <c r="AG1880" s="124">
        <f>VLOOKUP(IFERROR(MID(AE1880,1,(FIND(",",AE1880,1)-1)),AE1880),Facility_Region_Mapping,2,FALSE)</f>
        <v/>
      </c>
      <c r="AH1880" s="124" t="n"/>
      <c r="AI1880" s="124">
        <f>IF(C1880&lt;&gt;"",IF(M1880="ESM User",getInterfaceName($C1880),"NA"),"")</f>
        <v/>
      </c>
      <c r="AJ1880" s="116">
        <f>IF(Q1880&lt;&gt;"",DATE(YEAR(Q1880), MONTH(Q1880), DAY(Q1880)),"")</f>
        <v/>
      </c>
      <c r="AK1880" s="130">
        <f>IF(Q1880&lt;&gt;0,Q1880-N1880,TODAY()-N1880)</f>
        <v/>
      </c>
      <c r="AL1880" s="112">
        <f>IF(F1880="Re-assigned",0,IF(H1880="Closed",0,IF(H1880="Service Restored",0,IF(H1880="",0,1))))</f>
        <v/>
      </c>
      <c r="AM1880" s="124">
        <f>IF(AL1880=0,"",IF(AK1880&gt;20.99,"Aged","Non-Aged"))</f>
        <v/>
      </c>
      <c r="AN1880" s="112">
        <f>IF(Q1880&lt;&gt;"",MONTH(Q1880),"")</f>
        <v/>
      </c>
      <c r="AO1880" s="112">
        <f>IFERROR(VALUE(V1880),0)</f>
        <v/>
      </c>
    </row>
    <row customFormat="1" customHeight="1" ht="29.25" r="1881" s="112" spans="1:41">
      <c r="A1881" s="127" t="n"/>
      <c r="B1881" s="113" t="n"/>
      <c r="C1881" s="127" t="n"/>
      <c r="D1881" s="127" t="n"/>
      <c r="E1881" s="114">
        <f>IF(F1881 &lt;&gt; "",VLOOKUP(F1881,CategoryLookup,2,FALSE), "")</f>
        <v/>
      </c>
      <c r="F1881" s="126" t="n"/>
      <c r="G1881" s="127" t="n"/>
      <c r="H1881" s="127" t="n"/>
      <c r="I1881" s="127" t="n"/>
      <c r="J1881" s="127" t="n"/>
      <c r="K1881" s="127" t="n"/>
      <c r="L1881" s="127" t="n"/>
      <c r="M1881" s="127" t="n"/>
      <c r="N1881" s="120" t="n"/>
      <c r="O1881" s="120" t="n"/>
      <c r="P1881" s="120" t="n"/>
      <c r="Q1881" s="120" t="n"/>
      <c r="R1881" s="121" t="n"/>
      <c r="S1881" s="121" t="n"/>
      <c r="T1881" s="121" t="n"/>
      <c r="U1881" s="121" t="n"/>
      <c r="V1881" s="117">
        <f>IF(P1881="NA","NA",IF(P1881&lt;&gt;"",TEXT(P1881-N1881,"[h].mm"),""))</f>
        <v/>
      </c>
      <c r="W1881" s="118">
        <f>IF(AND(R1881="",S1881=""),"",R1881+S1881)</f>
        <v/>
      </c>
      <c r="X1881" s="116">
        <f>IF(O1881&lt;&gt;"",DATE(YEAR(O1881), MONTH(O1881), DAY(O1881)),"")</f>
        <v/>
      </c>
      <c r="Y1881" s="122" t="n"/>
      <c r="Z1881" s="123" t="n"/>
      <c r="AA1881" s="117">
        <f>IF(F1881="Re-assigned","NA",IF(W1881="","",IF(W1881&gt;=VLOOKUP(D1881,SLAMatrix,3,FALSE),"Yes",IF(W1881&lt;VLOOKUP(D1881,SLAMatrix,2,FALSE),"No","Internal"))))</f>
        <v/>
      </c>
      <c r="AB1881" s="123" t="n"/>
      <c r="AC1881" s="123" t="n"/>
      <c r="AD1881" s="119" t="n"/>
      <c r="AE1881" s="125" t="n"/>
      <c r="AF1881" s="124">
        <f>MONTH(O1881)</f>
        <v/>
      </c>
      <c r="AG1881" s="124">
        <f>VLOOKUP(IFERROR(MID(AE1881,1,(FIND(",",AE1881,1)-1)),AE1881),Facility_Region_Mapping,2,FALSE)</f>
        <v/>
      </c>
      <c r="AH1881" s="124" t="n"/>
      <c r="AI1881" s="124">
        <f>IF(C1881&lt;&gt;"",IF(M1881="ESM User",getInterfaceName($C1881),"NA"),"")</f>
        <v/>
      </c>
      <c r="AJ1881" s="116">
        <f>IF(Q1881&lt;&gt;"",DATE(YEAR(Q1881), MONTH(Q1881), DAY(Q1881)),"")</f>
        <v/>
      </c>
      <c r="AK1881" s="130">
        <f>IF(Q1881&lt;&gt;0,Q1881-N1881,TODAY()-N1881)</f>
        <v/>
      </c>
      <c r="AL1881" s="112">
        <f>IF(F1881="Re-assigned",0,IF(H1881="Closed",0,IF(H1881="Service Restored",0,IF(H1881="",0,1))))</f>
        <v/>
      </c>
      <c r="AM1881" s="124">
        <f>IF(AL1881=0,"",IF(AK1881&gt;20.99,"Aged","Non-Aged"))</f>
        <v/>
      </c>
      <c r="AN1881" s="112">
        <f>IF(Q1881&lt;&gt;"",MONTH(Q1881),"")</f>
        <v/>
      </c>
      <c r="AO1881" s="112">
        <f>IFERROR(VALUE(V1881),0)</f>
        <v/>
      </c>
    </row>
    <row customFormat="1" customHeight="1" ht="29.25" r="1882" s="112" spans="1:41">
      <c r="A1882" s="127" t="n"/>
      <c r="B1882" s="113" t="n"/>
      <c r="C1882" s="127" t="n"/>
      <c r="D1882" s="127" t="n"/>
      <c r="E1882" s="114">
        <f>IF(F1882 &lt;&gt; "",VLOOKUP(F1882,CategoryLookup,2,FALSE), "")</f>
        <v/>
      </c>
      <c r="F1882" s="126" t="n"/>
      <c r="G1882" s="127" t="n"/>
      <c r="H1882" s="127" t="n"/>
      <c r="I1882" s="127" t="n"/>
      <c r="J1882" s="127" t="n"/>
      <c r="K1882" s="127" t="n"/>
      <c r="L1882" s="127" t="n"/>
      <c r="M1882" s="127" t="n"/>
      <c r="N1882" s="120" t="n"/>
      <c r="O1882" s="120" t="n"/>
      <c r="P1882" s="120" t="n"/>
      <c r="Q1882" s="120" t="n"/>
      <c r="R1882" s="121" t="n"/>
      <c r="S1882" s="121" t="n"/>
      <c r="T1882" s="121" t="n"/>
      <c r="U1882" s="121" t="n"/>
      <c r="V1882" s="117">
        <f>IF(P1882="NA","NA",IF(P1882&lt;&gt;"",TEXT(P1882-N1882,"[h].mm"),""))</f>
        <v/>
      </c>
      <c r="W1882" s="118">
        <f>IF(AND(R1882="",S1882=""),"",R1882+S1882)</f>
        <v/>
      </c>
      <c r="X1882" s="116">
        <f>IF(O1882&lt;&gt;"",DATE(YEAR(O1882), MONTH(O1882), DAY(O1882)),"")</f>
        <v/>
      </c>
      <c r="Y1882" s="122" t="n"/>
      <c r="Z1882" s="123" t="n"/>
      <c r="AA1882" s="117">
        <f>IF(F1882="Re-assigned","NA",IF(W1882="","",IF(W1882&gt;=VLOOKUP(D1882,SLAMatrix,3,FALSE),"Yes",IF(W1882&lt;VLOOKUP(D1882,SLAMatrix,2,FALSE),"No","Internal"))))</f>
        <v/>
      </c>
      <c r="AB1882" s="123" t="n"/>
      <c r="AC1882" s="123" t="n"/>
      <c r="AD1882" s="119" t="n"/>
      <c r="AE1882" s="125" t="n"/>
      <c r="AF1882" s="124">
        <f>MONTH(O1882)</f>
        <v/>
      </c>
      <c r="AG1882" s="124">
        <f>VLOOKUP(IFERROR(MID(AE1882,1,(FIND(",",AE1882,1)-1)),AE1882),Facility_Region_Mapping,2,FALSE)</f>
        <v/>
      </c>
      <c r="AH1882" s="124" t="n"/>
      <c r="AI1882" s="124">
        <f>IF(C1882&lt;&gt;"",IF(M1882="ESM User",getInterfaceName($C1882),"NA"),"")</f>
        <v/>
      </c>
      <c r="AJ1882" s="116">
        <f>IF(Q1882&lt;&gt;"",DATE(YEAR(Q1882), MONTH(Q1882), DAY(Q1882)),"")</f>
        <v/>
      </c>
      <c r="AK1882" s="130">
        <f>IF(Q1882&lt;&gt;0,Q1882-N1882,TODAY()-N1882)</f>
        <v/>
      </c>
      <c r="AL1882" s="112">
        <f>IF(F1882="Re-assigned",0,IF(H1882="Closed",0,IF(H1882="Service Restored",0,IF(H1882="",0,1))))</f>
        <v/>
      </c>
      <c r="AM1882" s="124">
        <f>IF(AL1882=0,"",IF(AK1882&gt;20.99,"Aged","Non-Aged"))</f>
        <v/>
      </c>
      <c r="AN1882" s="112">
        <f>IF(Q1882&lt;&gt;"",MONTH(Q1882),"")</f>
        <v/>
      </c>
      <c r="AO1882" s="112">
        <f>IFERROR(VALUE(V1882),0)</f>
        <v/>
      </c>
    </row>
    <row customFormat="1" customHeight="1" ht="29.25" r="1883" s="112" spans="1:41">
      <c r="A1883" s="127" t="n"/>
      <c r="B1883" s="113" t="n"/>
      <c r="C1883" s="127" t="n"/>
      <c r="D1883" s="127" t="n"/>
      <c r="E1883" s="114">
        <f>IF(F1883 &lt;&gt; "",VLOOKUP(F1883,CategoryLookup,2,FALSE), "")</f>
        <v/>
      </c>
      <c r="F1883" s="126" t="n"/>
      <c r="G1883" s="127" t="n"/>
      <c r="H1883" s="127" t="n"/>
      <c r="I1883" s="127" t="n"/>
      <c r="J1883" s="127" t="n"/>
      <c r="K1883" s="127" t="n"/>
      <c r="L1883" s="127" t="n"/>
      <c r="M1883" s="127" t="n"/>
      <c r="N1883" s="120" t="n"/>
      <c r="O1883" s="120" t="n"/>
      <c r="P1883" s="120" t="n"/>
      <c r="Q1883" s="120" t="n"/>
      <c r="R1883" s="121" t="n"/>
      <c r="S1883" s="121" t="n"/>
      <c r="T1883" s="121" t="n"/>
      <c r="U1883" s="121" t="n"/>
      <c r="V1883" s="117">
        <f>IF(P1883="NA","NA",IF(P1883&lt;&gt;"",TEXT(P1883-N1883,"[h].mm"),""))</f>
        <v/>
      </c>
      <c r="W1883" s="118">
        <f>IF(AND(R1883="",S1883=""),"",R1883+S1883)</f>
        <v/>
      </c>
      <c r="X1883" s="116">
        <f>IF(O1883&lt;&gt;"",DATE(YEAR(O1883), MONTH(O1883), DAY(O1883)),"")</f>
        <v/>
      </c>
      <c r="Y1883" s="122" t="n"/>
      <c r="Z1883" s="123" t="n"/>
      <c r="AA1883" s="117">
        <f>IF(F1883="Re-assigned","NA",IF(W1883="","",IF(W1883&gt;=VLOOKUP(D1883,SLAMatrix,3,FALSE),"Yes",IF(W1883&lt;VLOOKUP(D1883,SLAMatrix,2,FALSE),"No","Internal"))))</f>
        <v/>
      </c>
      <c r="AB1883" s="123" t="n"/>
      <c r="AC1883" s="123" t="n"/>
      <c r="AD1883" s="119" t="n"/>
      <c r="AE1883" s="125" t="n"/>
      <c r="AF1883" s="124">
        <f>MONTH(O1883)</f>
        <v/>
      </c>
      <c r="AG1883" s="124">
        <f>VLOOKUP(IFERROR(MID(AE1883,1,(FIND(",",AE1883,1)-1)),AE1883),Facility_Region_Mapping,2,FALSE)</f>
        <v/>
      </c>
      <c r="AH1883" s="124" t="n"/>
      <c r="AI1883" s="124">
        <f>IF(C1883&lt;&gt;"",IF(M1883="ESM User",getInterfaceName($C1883),"NA"),"")</f>
        <v/>
      </c>
      <c r="AJ1883" s="116">
        <f>IF(Q1883&lt;&gt;"",DATE(YEAR(Q1883), MONTH(Q1883), DAY(Q1883)),"")</f>
        <v/>
      </c>
      <c r="AK1883" s="130">
        <f>IF(Q1883&lt;&gt;0,Q1883-N1883,TODAY()-N1883)</f>
        <v/>
      </c>
      <c r="AL1883" s="112">
        <f>IF(F1883="Re-assigned",0,IF(H1883="Closed",0,IF(H1883="Service Restored",0,IF(H1883="",0,1))))</f>
        <v/>
      </c>
      <c r="AM1883" s="124">
        <f>IF(AL1883=0,"",IF(AK1883&gt;20.99,"Aged","Non-Aged"))</f>
        <v/>
      </c>
      <c r="AN1883" s="112">
        <f>IF(Q1883&lt;&gt;"",MONTH(Q1883),"")</f>
        <v/>
      </c>
      <c r="AO1883" s="112">
        <f>IFERROR(VALUE(V1883),0)</f>
        <v/>
      </c>
    </row>
    <row customFormat="1" customHeight="1" ht="29.25" r="1884" s="112" spans="1:41">
      <c r="A1884" s="127" t="n"/>
      <c r="B1884" s="113" t="n"/>
      <c r="C1884" s="127" t="n"/>
      <c r="D1884" s="127" t="n"/>
      <c r="E1884" s="114">
        <f>IF(F1884 &lt;&gt; "",VLOOKUP(F1884,CategoryLookup,2,FALSE), "")</f>
        <v/>
      </c>
      <c r="F1884" s="126" t="n"/>
      <c r="G1884" s="127" t="n"/>
      <c r="H1884" s="127" t="n"/>
      <c r="I1884" s="127" t="n"/>
      <c r="J1884" s="127" t="n"/>
      <c r="K1884" s="127" t="n"/>
      <c r="L1884" s="127" t="n"/>
      <c r="M1884" s="127" t="n"/>
      <c r="N1884" s="120" t="n"/>
      <c r="O1884" s="120" t="n"/>
      <c r="P1884" s="120" t="n"/>
      <c r="Q1884" s="120" t="n"/>
      <c r="R1884" s="121" t="n"/>
      <c r="S1884" s="121" t="n"/>
      <c r="T1884" s="121" t="n"/>
      <c r="U1884" s="121" t="n"/>
      <c r="V1884" s="117">
        <f>IF(P1884="NA","NA",IF(P1884&lt;&gt;"",TEXT(P1884-N1884,"[h].mm"),""))</f>
        <v/>
      </c>
      <c r="W1884" s="118">
        <f>IF(AND(R1884="",S1884=""),"",R1884+S1884)</f>
        <v/>
      </c>
      <c r="X1884" s="116">
        <f>IF(O1884&lt;&gt;"",DATE(YEAR(O1884), MONTH(O1884), DAY(O1884)),"")</f>
        <v/>
      </c>
      <c r="Y1884" s="122" t="n"/>
      <c r="Z1884" s="123" t="n"/>
      <c r="AA1884" s="117">
        <f>IF(F1884="Re-assigned","NA",IF(W1884="","",IF(W1884&gt;=VLOOKUP(D1884,SLAMatrix,3,FALSE),"Yes",IF(W1884&lt;VLOOKUP(D1884,SLAMatrix,2,FALSE),"No","Internal"))))</f>
        <v/>
      </c>
      <c r="AB1884" s="123" t="n"/>
      <c r="AC1884" s="123" t="n"/>
      <c r="AD1884" s="119" t="n"/>
      <c r="AE1884" s="125" t="n"/>
      <c r="AF1884" s="124">
        <f>MONTH(O1884)</f>
        <v/>
      </c>
      <c r="AG1884" s="124">
        <f>VLOOKUP(IFERROR(MID(AE1884,1,(FIND(",",AE1884,1)-1)),AE1884),Facility_Region_Mapping,2,FALSE)</f>
        <v/>
      </c>
      <c r="AH1884" s="124" t="n"/>
      <c r="AI1884" s="124">
        <f>IF(C1884&lt;&gt;"",IF(M1884="ESM User",getInterfaceName($C1884),"NA"),"")</f>
        <v/>
      </c>
      <c r="AJ1884" s="116">
        <f>IF(Q1884&lt;&gt;"",DATE(YEAR(Q1884), MONTH(Q1884), DAY(Q1884)),"")</f>
        <v/>
      </c>
      <c r="AK1884" s="130">
        <f>IF(Q1884&lt;&gt;0,Q1884-N1884,TODAY()-N1884)</f>
        <v/>
      </c>
      <c r="AL1884" s="112">
        <f>IF(F1884="Re-assigned",0,IF(H1884="Closed",0,IF(H1884="Service Restored",0,IF(H1884="",0,1))))</f>
        <v/>
      </c>
      <c r="AM1884" s="124">
        <f>IF(AL1884=0,"",IF(AK1884&gt;20.99,"Aged","Non-Aged"))</f>
        <v/>
      </c>
      <c r="AN1884" s="112">
        <f>IF(Q1884&lt;&gt;"",MONTH(Q1884),"")</f>
        <v/>
      </c>
      <c r="AO1884" s="112">
        <f>IFERROR(VALUE(V1884),0)</f>
        <v/>
      </c>
    </row>
    <row customFormat="1" customHeight="1" ht="29.25" r="1885" s="112" spans="1:41">
      <c r="A1885" s="127" t="n"/>
      <c r="B1885" s="113" t="n"/>
      <c r="C1885" s="127" t="n"/>
      <c r="D1885" s="127" t="n"/>
      <c r="E1885" s="114">
        <f>IF(F1885 &lt;&gt; "",VLOOKUP(F1885,CategoryLookup,2,FALSE), "")</f>
        <v/>
      </c>
      <c r="F1885" s="126" t="n"/>
      <c r="G1885" s="127" t="n"/>
      <c r="H1885" s="127" t="n"/>
      <c r="I1885" s="127" t="n"/>
      <c r="J1885" s="127" t="n"/>
      <c r="K1885" s="127" t="n"/>
      <c r="L1885" s="127" t="n"/>
      <c r="M1885" s="127" t="n"/>
      <c r="N1885" s="120" t="n"/>
      <c r="O1885" s="120" t="n"/>
      <c r="P1885" s="120" t="n"/>
      <c r="Q1885" s="120" t="n"/>
      <c r="R1885" s="121" t="n"/>
      <c r="S1885" s="121" t="n"/>
      <c r="T1885" s="121" t="n"/>
      <c r="U1885" s="121" t="n"/>
      <c r="V1885" s="117">
        <f>IF(P1885="NA","NA",IF(P1885&lt;&gt;"",TEXT(P1885-N1885,"[h].mm"),""))</f>
        <v/>
      </c>
      <c r="W1885" s="118">
        <f>IF(AND(R1885="",S1885=""),"",R1885+S1885)</f>
        <v/>
      </c>
      <c r="X1885" s="116">
        <f>IF(O1885&lt;&gt;"",DATE(YEAR(O1885), MONTH(O1885), DAY(O1885)),"")</f>
        <v/>
      </c>
      <c r="Y1885" s="122" t="n"/>
      <c r="Z1885" s="123" t="n"/>
      <c r="AA1885" s="117">
        <f>IF(F1885="Re-assigned","NA",IF(W1885="","",IF(W1885&gt;=VLOOKUP(D1885,SLAMatrix,3,FALSE),"Yes",IF(W1885&lt;VLOOKUP(D1885,SLAMatrix,2,FALSE),"No","Internal"))))</f>
        <v/>
      </c>
      <c r="AB1885" s="123" t="n"/>
      <c r="AC1885" s="123" t="n"/>
      <c r="AD1885" s="119" t="n"/>
      <c r="AE1885" s="125" t="n"/>
      <c r="AF1885" s="124">
        <f>MONTH(O1885)</f>
        <v/>
      </c>
      <c r="AG1885" s="124">
        <f>VLOOKUP(IFERROR(MID(AE1885,1,(FIND(",",AE1885,1)-1)),AE1885),Facility_Region_Mapping,2,FALSE)</f>
        <v/>
      </c>
      <c r="AH1885" s="124" t="n"/>
      <c r="AI1885" s="124">
        <f>IF(C1885&lt;&gt;"",IF(M1885="ESM User",getInterfaceName($C1885),"NA"),"")</f>
        <v/>
      </c>
      <c r="AJ1885" s="116">
        <f>IF(Q1885&lt;&gt;"",DATE(YEAR(Q1885), MONTH(Q1885), DAY(Q1885)),"")</f>
        <v/>
      </c>
      <c r="AK1885" s="130">
        <f>IF(Q1885&lt;&gt;0,Q1885-N1885,TODAY()-N1885)</f>
        <v/>
      </c>
      <c r="AL1885" s="112">
        <f>IF(F1885="Re-assigned",0,IF(H1885="Closed",0,IF(H1885="Service Restored",0,IF(H1885="",0,1))))</f>
        <v/>
      </c>
      <c r="AM1885" s="124">
        <f>IF(AL1885=0,"",IF(AK1885&gt;20.99,"Aged","Non-Aged"))</f>
        <v/>
      </c>
      <c r="AN1885" s="112">
        <f>IF(Q1885&lt;&gt;"",MONTH(Q1885),"")</f>
        <v/>
      </c>
      <c r="AO1885" s="112">
        <f>IFERROR(VALUE(V1885),0)</f>
        <v/>
      </c>
    </row>
    <row customFormat="1" customHeight="1" ht="29.25" r="1886" s="112" spans="1:41">
      <c r="A1886" s="127" t="n"/>
      <c r="B1886" s="113" t="n"/>
      <c r="C1886" s="127" t="n"/>
      <c r="D1886" s="127" t="n"/>
      <c r="E1886" s="114">
        <f>IF(F1886 &lt;&gt; "",VLOOKUP(F1886,CategoryLookup,2,FALSE), "")</f>
        <v/>
      </c>
      <c r="F1886" s="126" t="n"/>
      <c r="G1886" s="127" t="n"/>
      <c r="H1886" s="127" t="n"/>
      <c r="I1886" s="127" t="n"/>
      <c r="J1886" s="127" t="n"/>
      <c r="K1886" s="127" t="n"/>
      <c r="L1886" s="127" t="n"/>
      <c r="M1886" s="127" t="n"/>
      <c r="N1886" s="120" t="n"/>
      <c r="O1886" s="120" t="n"/>
      <c r="P1886" s="120" t="n"/>
      <c r="Q1886" s="120" t="n"/>
      <c r="R1886" s="121" t="n"/>
      <c r="S1886" s="121" t="n"/>
      <c r="T1886" s="121" t="n"/>
      <c r="U1886" s="121" t="n"/>
      <c r="V1886" s="117">
        <f>IF(P1886="NA","NA",IF(P1886&lt;&gt;"",TEXT(P1886-N1886,"[h].mm"),""))</f>
        <v/>
      </c>
      <c r="W1886" s="118">
        <f>IF(AND(R1886="",S1886=""),"",R1886+S1886)</f>
        <v/>
      </c>
      <c r="X1886" s="116">
        <f>IF(O1886&lt;&gt;"",DATE(YEAR(O1886), MONTH(O1886), DAY(O1886)),"")</f>
        <v/>
      </c>
      <c r="Y1886" s="122" t="n"/>
      <c r="Z1886" s="123" t="n"/>
      <c r="AA1886" s="117">
        <f>IF(F1886="Re-assigned","NA",IF(W1886="","",IF(W1886&gt;=VLOOKUP(D1886,SLAMatrix,3,FALSE),"Yes",IF(W1886&lt;VLOOKUP(D1886,SLAMatrix,2,FALSE),"No","Internal"))))</f>
        <v/>
      </c>
      <c r="AB1886" s="123" t="n"/>
      <c r="AC1886" s="123" t="n"/>
      <c r="AD1886" s="119" t="n"/>
      <c r="AE1886" s="125" t="n"/>
      <c r="AF1886" s="124">
        <f>MONTH(O1886)</f>
        <v/>
      </c>
      <c r="AG1886" s="124">
        <f>VLOOKUP(IFERROR(MID(AE1886,1,(FIND(",",AE1886,1)-1)),AE1886),Facility_Region_Mapping,2,FALSE)</f>
        <v/>
      </c>
      <c r="AH1886" s="124" t="n"/>
      <c r="AI1886" s="124">
        <f>IF(C1886&lt;&gt;"",IF(M1886="ESM User",getInterfaceName($C1886),"NA"),"")</f>
        <v/>
      </c>
      <c r="AJ1886" s="116">
        <f>IF(Q1886&lt;&gt;"",DATE(YEAR(Q1886), MONTH(Q1886), DAY(Q1886)),"")</f>
        <v/>
      </c>
      <c r="AK1886" s="130">
        <f>IF(Q1886&lt;&gt;0,Q1886-N1886,TODAY()-N1886)</f>
        <v/>
      </c>
      <c r="AL1886" s="112">
        <f>IF(F1886="Re-assigned",0,IF(H1886="Closed",0,IF(H1886="Service Restored",0,IF(H1886="",0,1))))</f>
        <v/>
      </c>
      <c r="AM1886" s="124">
        <f>IF(AL1886=0,"",IF(AK1886&gt;20.99,"Aged","Non-Aged"))</f>
        <v/>
      </c>
      <c r="AN1886" s="112">
        <f>IF(Q1886&lt;&gt;"",MONTH(Q1886),"")</f>
        <v/>
      </c>
      <c r="AO1886" s="112">
        <f>IFERROR(VALUE(V1886),0)</f>
        <v/>
      </c>
    </row>
    <row customFormat="1" customHeight="1" ht="29.25" r="1887" s="112" spans="1:41">
      <c r="A1887" s="127" t="n"/>
      <c r="B1887" s="113" t="n"/>
      <c r="C1887" s="127" t="n"/>
      <c r="D1887" s="127" t="n"/>
      <c r="E1887" s="114">
        <f>IF(F1887 &lt;&gt; "",VLOOKUP(F1887,CategoryLookup,2,FALSE), "")</f>
        <v/>
      </c>
      <c r="F1887" s="126" t="n"/>
      <c r="G1887" s="127" t="n"/>
      <c r="H1887" s="127" t="n"/>
      <c r="I1887" s="127" t="n"/>
      <c r="J1887" s="127" t="n"/>
      <c r="K1887" s="127" t="n"/>
      <c r="L1887" s="127" t="n"/>
      <c r="M1887" s="127" t="n"/>
      <c r="N1887" s="120" t="n"/>
      <c r="O1887" s="120" t="n"/>
      <c r="P1887" s="120" t="n"/>
      <c r="Q1887" s="120" t="n"/>
      <c r="R1887" s="121" t="n"/>
      <c r="S1887" s="121" t="n"/>
      <c r="T1887" s="121" t="n"/>
      <c r="U1887" s="121" t="n"/>
      <c r="V1887" s="117">
        <f>IF(P1887="NA","NA",IF(P1887&lt;&gt;"",TEXT(P1887-N1887,"[h].mm"),""))</f>
        <v/>
      </c>
      <c r="W1887" s="118">
        <f>IF(AND(R1887="",S1887=""),"",R1887+S1887)</f>
        <v/>
      </c>
      <c r="X1887" s="116">
        <f>IF(O1887&lt;&gt;"",DATE(YEAR(O1887), MONTH(O1887), DAY(O1887)),"")</f>
        <v/>
      </c>
      <c r="Y1887" s="122" t="n"/>
      <c r="Z1887" s="123" t="n"/>
      <c r="AA1887" s="117">
        <f>IF(F1887="Re-assigned","NA",IF(W1887="","",IF(W1887&gt;=VLOOKUP(D1887,SLAMatrix,3,FALSE),"Yes",IF(W1887&lt;VLOOKUP(D1887,SLAMatrix,2,FALSE),"No","Internal"))))</f>
        <v/>
      </c>
      <c r="AB1887" s="123" t="n"/>
      <c r="AC1887" s="123" t="n"/>
      <c r="AD1887" s="119" t="n"/>
      <c r="AE1887" s="125" t="n"/>
      <c r="AF1887" s="124">
        <f>MONTH(O1887)</f>
        <v/>
      </c>
      <c r="AG1887" s="124">
        <f>VLOOKUP(IFERROR(MID(AE1887,1,(FIND(",",AE1887,1)-1)),AE1887),Facility_Region_Mapping,2,FALSE)</f>
        <v/>
      </c>
      <c r="AH1887" s="124" t="n"/>
      <c r="AI1887" s="124">
        <f>IF(C1887&lt;&gt;"",IF(M1887="ESM User",getInterfaceName($C1887),"NA"),"")</f>
        <v/>
      </c>
      <c r="AJ1887" s="116">
        <f>IF(Q1887&lt;&gt;"",DATE(YEAR(Q1887), MONTH(Q1887), DAY(Q1887)),"")</f>
        <v/>
      </c>
      <c r="AK1887" s="130">
        <f>IF(Q1887&lt;&gt;0,Q1887-N1887,TODAY()-N1887)</f>
        <v/>
      </c>
      <c r="AL1887" s="112">
        <f>IF(F1887="Re-assigned",0,IF(H1887="Closed",0,IF(H1887="Service Restored",0,IF(H1887="",0,1))))</f>
        <v/>
      </c>
      <c r="AM1887" s="124">
        <f>IF(AL1887=0,"",IF(AK1887&gt;20.99,"Aged","Non-Aged"))</f>
        <v/>
      </c>
      <c r="AN1887" s="112">
        <f>IF(Q1887&lt;&gt;"",MONTH(Q1887),"")</f>
        <v/>
      </c>
      <c r="AO1887" s="112">
        <f>IFERROR(VALUE(V1887),0)</f>
        <v/>
      </c>
    </row>
    <row customFormat="1" customHeight="1" ht="29.25" r="1888" s="112" spans="1:41">
      <c r="A1888" s="127" t="n"/>
      <c r="B1888" s="113" t="n"/>
      <c r="C1888" s="127" t="n"/>
      <c r="D1888" s="127" t="n"/>
      <c r="E1888" s="114">
        <f>IF(F1888 &lt;&gt; "",VLOOKUP(F1888,CategoryLookup,2,FALSE), "")</f>
        <v/>
      </c>
      <c r="F1888" s="126" t="n"/>
      <c r="G1888" s="127" t="n"/>
      <c r="H1888" s="127" t="n"/>
      <c r="I1888" s="127" t="n"/>
      <c r="J1888" s="127" t="n"/>
      <c r="K1888" s="127" t="n"/>
      <c r="L1888" s="127" t="n"/>
      <c r="M1888" s="127" t="n"/>
      <c r="N1888" s="120" t="n"/>
      <c r="O1888" s="120" t="n"/>
      <c r="P1888" s="120" t="n"/>
      <c r="Q1888" s="120" t="n"/>
      <c r="R1888" s="121" t="n"/>
      <c r="S1888" s="121" t="n"/>
      <c r="T1888" s="121" t="n"/>
      <c r="U1888" s="121" t="n"/>
      <c r="V1888" s="117">
        <f>IF(P1888="NA","NA",IF(P1888&lt;&gt;"",TEXT(P1888-N1888,"[h].mm"),""))</f>
        <v/>
      </c>
      <c r="W1888" s="118">
        <f>IF(AND(R1888="",S1888=""),"",R1888+S1888)</f>
        <v/>
      </c>
      <c r="X1888" s="116">
        <f>IF(O1888&lt;&gt;"",DATE(YEAR(O1888), MONTH(O1888), DAY(O1888)),"")</f>
        <v/>
      </c>
      <c r="Y1888" s="122" t="n"/>
      <c r="Z1888" s="123" t="n"/>
      <c r="AA1888" s="117">
        <f>IF(F1888="Re-assigned","NA",IF(W1888="","",IF(W1888&gt;=VLOOKUP(D1888,SLAMatrix,3,FALSE),"Yes",IF(W1888&lt;VLOOKUP(D1888,SLAMatrix,2,FALSE),"No","Internal"))))</f>
        <v/>
      </c>
      <c r="AB1888" s="123" t="n"/>
      <c r="AC1888" s="123" t="n"/>
      <c r="AD1888" s="119" t="n"/>
      <c r="AE1888" s="125" t="n"/>
      <c r="AF1888" s="124">
        <f>MONTH(O1888)</f>
        <v/>
      </c>
      <c r="AG1888" s="124">
        <f>VLOOKUP(IFERROR(MID(AE1888,1,(FIND(",",AE1888,1)-1)),AE1888),Facility_Region_Mapping,2,FALSE)</f>
        <v/>
      </c>
      <c r="AH1888" s="124" t="n"/>
      <c r="AI1888" s="124">
        <f>IF(C1888&lt;&gt;"",IF(M1888="ESM User",getInterfaceName($C1888),"NA"),"")</f>
        <v/>
      </c>
      <c r="AJ1888" s="116">
        <f>IF(Q1888&lt;&gt;"",DATE(YEAR(Q1888), MONTH(Q1888), DAY(Q1888)),"")</f>
        <v/>
      </c>
      <c r="AK1888" s="130">
        <f>IF(Q1888&lt;&gt;0,Q1888-N1888,TODAY()-N1888)</f>
        <v/>
      </c>
      <c r="AL1888" s="112">
        <f>IF(F1888="Re-assigned",0,IF(H1888="Closed",0,IF(H1888="Service Restored",0,IF(H1888="",0,1))))</f>
        <v/>
      </c>
      <c r="AM1888" s="124">
        <f>IF(AL1888=0,"",IF(AK1888&gt;20.99,"Aged","Non-Aged"))</f>
        <v/>
      </c>
      <c r="AN1888" s="112">
        <f>IF(Q1888&lt;&gt;"",MONTH(Q1888),"")</f>
        <v/>
      </c>
      <c r="AO1888" s="112">
        <f>IFERROR(VALUE(V1888),0)</f>
        <v/>
      </c>
    </row>
    <row customFormat="1" customHeight="1" ht="29.25" r="1889" s="112" spans="1:41">
      <c r="A1889" s="127" t="n"/>
      <c r="B1889" s="113" t="n"/>
      <c r="C1889" s="127" t="n"/>
      <c r="D1889" s="127" t="n"/>
      <c r="E1889" s="114">
        <f>IF(F1889 &lt;&gt; "",VLOOKUP(F1889,CategoryLookup,2,FALSE), "")</f>
        <v/>
      </c>
      <c r="F1889" s="126" t="n"/>
      <c r="G1889" s="127" t="n"/>
      <c r="H1889" s="127" t="n"/>
      <c r="I1889" s="127" t="n"/>
      <c r="J1889" s="127" t="n"/>
      <c r="K1889" s="127" t="n"/>
      <c r="L1889" s="127" t="n"/>
      <c r="M1889" s="127" t="n"/>
      <c r="N1889" s="120" t="n"/>
      <c r="O1889" s="120" t="n"/>
      <c r="P1889" s="120" t="n"/>
      <c r="Q1889" s="120" t="n"/>
      <c r="R1889" s="121" t="n"/>
      <c r="S1889" s="121" t="n"/>
      <c r="T1889" s="121" t="n"/>
      <c r="U1889" s="121" t="n"/>
      <c r="V1889" s="117">
        <f>IF(P1889="NA","NA",IF(P1889&lt;&gt;"",TEXT(P1889-N1889,"[h].mm"),""))</f>
        <v/>
      </c>
      <c r="W1889" s="118">
        <f>IF(AND(R1889="",S1889=""),"",R1889+S1889)</f>
        <v/>
      </c>
      <c r="X1889" s="116">
        <f>IF(O1889&lt;&gt;"",DATE(YEAR(O1889), MONTH(O1889), DAY(O1889)),"")</f>
        <v/>
      </c>
      <c r="Y1889" s="122" t="n"/>
      <c r="Z1889" s="123" t="n"/>
      <c r="AA1889" s="117">
        <f>IF(F1889="Re-assigned","NA",IF(W1889="","",IF(W1889&gt;=VLOOKUP(D1889,SLAMatrix,3,FALSE),"Yes",IF(W1889&lt;VLOOKUP(D1889,SLAMatrix,2,FALSE),"No","Internal"))))</f>
        <v/>
      </c>
      <c r="AB1889" s="123" t="n"/>
      <c r="AC1889" s="123" t="n"/>
      <c r="AD1889" s="119" t="n"/>
      <c r="AE1889" s="125" t="n"/>
      <c r="AF1889" s="124">
        <f>MONTH(O1889)</f>
        <v/>
      </c>
      <c r="AG1889" s="124">
        <f>VLOOKUP(IFERROR(MID(AE1889,1,(FIND(",",AE1889,1)-1)),AE1889),Facility_Region_Mapping,2,FALSE)</f>
        <v/>
      </c>
      <c r="AH1889" s="124" t="n"/>
      <c r="AI1889" s="124">
        <f>IF(C1889&lt;&gt;"",IF(M1889="ESM User",getInterfaceName($C1889),"NA"),"")</f>
        <v/>
      </c>
      <c r="AJ1889" s="116">
        <f>IF(Q1889&lt;&gt;"",DATE(YEAR(Q1889), MONTH(Q1889), DAY(Q1889)),"")</f>
        <v/>
      </c>
      <c r="AK1889" s="130">
        <f>IF(Q1889&lt;&gt;0,Q1889-N1889,TODAY()-N1889)</f>
        <v/>
      </c>
      <c r="AL1889" s="112">
        <f>IF(F1889="Re-assigned",0,IF(H1889="Closed",0,IF(H1889="Service Restored",0,IF(H1889="",0,1))))</f>
        <v/>
      </c>
      <c r="AM1889" s="124">
        <f>IF(AL1889=0,"",IF(AK1889&gt;20.99,"Aged","Non-Aged"))</f>
        <v/>
      </c>
      <c r="AN1889" s="112">
        <f>IF(Q1889&lt;&gt;"",MONTH(Q1889),"")</f>
        <v/>
      </c>
      <c r="AO1889" s="112">
        <f>IFERROR(VALUE(V1889),0)</f>
        <v/>
      </c>
    </row>
    <row customFormat="1" customHeight="1" ht="29.25" r="1890" s="112" spans="1:41">
      <c r="A1890" s="127" t="n"/>
      <c r="B1890" s="113" t="n"/>
      <c r="C1890" s="127" t="n"/>
      <c r="D1890" s="127" t="n"/>
      <c r="E1890" s="114">
        <f>IF(F1890 &lt;&gt; "",VLOOKUP(F1890,CategoryLookup,2,FALSE), "")</f>
        <v/>
      </c>
      <c r="F1890" s="126" t="n"/>
      <c r="G1890" s="127" t="n"/>
      <c r="H1890" s="127" t="n"/>
      <c r="I1890" s="127" t="n"/>
      <c r="J1890" s="127" t="n"/>
      <c r="K1890" s="127" t="n"/>
      <c r="L1890" s="127" t="n"/>
      <c r="M1890" s="127" t="n"/>
      <c r="N1890" s="120" t="n"/>
      <c r="O1890" s="120" t="n"/>
      <c r="P1890" s="120" t="n"/>
      <c r="Q1890" s="120" t="n"/>
      <c r="R1890" s="121" t="n"/>
      <c r="S1890" s="121" t="n"/>
      <c r="T1890" s="121" t="n"/>
      <c r="U1890" s="121" t="n"/>
      <c r="V1890" s="117">
        <f>IF(P1890="NA","NA",IF(P1890&lt;&gt;"",TEXT(P1890-N1890,"[h].mm"),""))</f>
        <v/>
      </c>
      <c r="W1890" s="118">
        <f>IF(AND(R1890="",S1890=""),"",R1890+S1890)</f>
        <v/>
      </c>
      <c r="X1890" s="116">
        <f>IF(O1890&lt;&gt;"",DATE(YEAR(O1890), MONTH(O1890), DAY(O1890)),"")</f>
        <v/>
      </c>
      <c r="Y1890" s="122" t="n"/>
      <c r="Z1890" s="123" t="n"/>
      <c r="AA1890" s="117">
        <f>IF(F1890="Re-assigned","NA",IF(W1890="","",IF(W1890&gt;=VLOOKUP(D1890,SLAMatrix,3,FALSE),"Yes",IF(W1890&lt;VLOOKUP(D1890,SLAMatrix,2,FALSE),"No","Internal"))))</f>
        <v/>
      </c>
      <c r="AB1890" s="123" t="n"/>
      <c r="AC1890" s="123" t="n"/>
      <c r="AD1890" s="119" t="n"/>
      <c r="AE1890" s="125" t="n"/>
      <c r="AF1890" s="124">
        <f>MONTH(O1890)</f>
        <v/>
      </c>
      <c r="AG1890" s="124">
        <f>VLOOKUP(IFERROR(MID(AE1890,1,(FIND(",",AE1890,1)-1)),AE1890),Facility_Region_Mapping,2,FALSE)</f>
        <v/>
      </c>
      <c r="AH1890" s="124" t="n"/>
      <c r="AI1890" s="124">
        <f>IF(C1890&lt;&gt;"",IF(M1890="ESM User",getInterfaceName($C1890),"NA"),"")</f>
        <v/>
      </c>
      <c r="AJ1890" s="116">
        <f>IF(Q1890&lt;&gt;"",DATE(YEAR(Q1890), MONTH(Q1890), DAY(Q1890)),"")</f>
        <v/>
      </c>
      <c r="AK1890" s="130">
        <f>IF(Q1890&lt;&gt;0,Q1890-N1890,TODAY()-N1890)</f>
        <v/>
      </c>
      <c r="AL1890" s="112">
        <f>IF(F1890="Re-assigned",0,IF(H1890="Closed",0,IF(H1890="Service Restored",0,IF(H1890="",0,1))))</f>
        <v/>
      </c>
      <c r="AM1890" s="124">
        <f>IF(AL1890=0,"",IF(AK1890&gt;20.99,"Aged","Non-Aged"))</f>
        <v/>
      </c>
      <c r="AN1890" s="112">
        <f>IF(Q1890&lt;&gt;"",MONTH(Q1890),"")</f>
        <v/>
      </c>
      <c r="AO1890" s="112">
        <f>IFERROR(VALUE(V1890),0)</f>
        <v/>
      </c>
    </row>
    <row customFormat="1" customHeight="1" ht="29.25" r="1891" s="112" spans="1:41">
      <c r="A1891" s="127" t="n"/>
      <c r="B1891" s="113" t="n"/>
      <c r="C1891" s="127" t="n"/>
      <c r="D1891" s="127" t="n"/>
      <c r="E1891" s="114">
        <f>IF(F1891 &lt;&gt; "",VLOOKUP(F1891,CategoryLookup,2,FALSE), "")</f>
        <v/>
      </c>
      <c r="F1891" s="126" t="n"/>
      <c r="G1891" s="127" t="n"/>
      <c r="H1891" s="127" t="n"/>
      <c r="I1891" s="127" t="n"/>
      <c r="J1891" s="127" t="n"/>
      <c r="K1891" s="127" t="n"/>
      <c r="L1891" s="127" t="n"/>
      <c r="M1891" s="127" t="n"/>
      <c r="N1891" s="120" t="n"/>
      <c r="O1891" s="120" t="n"/>
      <c r="P1891" s="120" t="n"/>
      <c r="Q1891" s="120" t="n"/>
      <c r="R1891" s="121" t="n"/>
      <c r="S1891" s="121" t="n"/>
      <c r="T1891" s="121" t="n"/>
      <c r="U1891" s="121" t="n"/>
      <c r="V1891" s="117">
        <f>IF(P1891="NA","NA",IF(P1891&lt;&gt;"",TEXT(P1891-N1891,"[h].mm"),""))</f>
        <v/>
      </c>
      <c r="W1891" s="118">
        <f>IF(AND(R1891="",S1891=""),"",R1891+S1891)</f>
        <v/>
      </c>
      <c r="X1891" s="116">
        <f>IF(O1891&lt;&gt;"",DATE(YEAR(O1891), MONTH(O1891), DAY(O1891)),"")</f>
        <v/>
      </c>
      <c r="Y1891" s="122" t="n"/>
      <c r="Z1891" s="123" t="n"/>
      <c r="AA1891" s="117">
        <f>IF(F1891="Re-assigned","NA",IF(W1891="","",IF(W1891&gt;=VLOOKUP(D1891,SLAMatrix,3,FALSE),"Yes",IF(W1891&lt;VLOOKUP(D1891,SLAMatrix,2,FALSE),"No","Internal"))))</f>
        <v/>
      </c>
      <c r="AB1891" s="123" t="n"/>
      <c r="AC1891" s="123" t="n"/>
      <c r="AD1891" s="119" t="n"/>
      <c r="AE1891" s="125" t="n"/>
      <c r="AF1891" s="124">
        <f>MONTH(O1891)</f>
        <v/>
      </c>
      <c r="AG1891" s="124">
        <f>VLOOKUP(IFERROR(MID(AE1891,1,(FIND(",",AE1891,1)-1)),AE1891),Facility_Region_Mapping,2,FALSE)</f>
        <v/>
      </c>
      <c r="AH1891" s="124" t="n"/>
      <c r="AI1891" s="124">
        <f>IF(C1891&lt;&gt;"",IF(M1891="ESM User",getInterfaceName($C1891),"NA"),"")</f>
        <v/>
      </c>
      <c r="AJ1891" s="116">
        <f>IF(Q1891&lt;&gt;"",DATE(YEAR(Q1891), MONTH(Q1891), DAY(Q1891)),"")</f>
        <v/>
      </c>
      <c r="AK1891" s="130">
        <f>IF(Q1891&lt;&gt;0,Q1891-N1891,TODAY()-N1891)</f>
        <v/>
      </c>
      <c r="AL1891" s="112">
        <f>IF(F1891="Re-assigned",0,IF(H1891="Closed",0,IF(H1891="Service Restored",0,IF(H1891="",0,1))))</f>
        <v/>
      </c>
      <c r="AM1891" s="124">
        <f>IF(AL1891=0,"",IF(AK1891&gt;20.99,"Aged","Non-Aged"))</f>
        <v/>
      </c>
      <c r="AN1891" s="112">
        <f>IF(Q1891&lt;&gt;"",MONTH(Q1891),"")</f>
        <v/>
      </c>
      <c r="AO1891" s="112">
        <f>IFERROR(VALUE(V1891),0)</f>
        <v/>
      </c>
    </row>
    <row customFormat="1" customHeight="1" ht="29.25" r="1892" s="112" spans="1:41">
      <c r="A1892" s="127" t="n"/>
      <c r="B1892" s="113" t="n"/>
      <c r="C1892" s="127" t="n"/>
      <c r="D1892" s="127" t="n"/>
      <c r="E1892" s="114">
        <f>IF(F1892 &lt;&gt; "",VLOOKUP(F1892,CategoryLookup,2,FALSE), "")</f>
        <v/>
      </c>
      <c r="F1892" s="126" t="n"/>
      <c r="G1892" s="127" t="n"/>
      <c r="H1892" s="127" t="n"/>
      <c r="I1892" s="127" t="n"/>
      <c r="J1892" s="127" t="n"/>
      <c r="K1892" s="127" t="n"/>
      <c r="L1892" s="127" t="n"/>
      <c r="M1892" s="127" t="n"/>
      <c r="N1892" s="120" t="n"/>
      <c r="O1892" s="120" t="n"/>
      <c r="P1892" s="120" t="n"/>
      <c r="Q1892" s="120" t="n"/>
      <c r="R1892" s="121" t="n"/>
      <c r="S1892" s="121" t="n"/>
      <c r="T1892" s="121" t="n"/>
      <c r="U1892" s="121" t="n"/>
      <c r="V1892" s="117">
        <f>IF(P1892="NA","NA",IF(P1892&lt;&gt;"",TEXT(P1892-N1892,"[h].mm"),""))</f>
        <v/>
      </c>
      <c r="W1892" s="118">
        <f>IF(AND(R1892="",S1892=""),"",R1892+S1892)</f>
        <v/>
      </c>
      <c r="X1892" s="116">
        <f>IF(O1892&lt;&gt;"",DATE(YEAR(O1892), MONTH(O1892), DAY(O1892)),"")</f>
        <v/>
      </c>
      <c r="Y1892" s="122" t="n"/>
      <c r="Z1892" s="123" t="n"/>
      <c r="AA1892" s="117">
        <f>IF(F1892="Re-assigned","NA",IF(W1892="","",IF(W1892&gt;=VLOOKUP(D1892,SLAMatrix,3,FALSE),"Yes",IF(W1892&lt;VLOOKUP(D1892,SLAMatrix,2,FALSE),"No","Internal"))))</f>
        <v/>
      </c>
      <c r="AB1892" s="123" t="n"/>
      <c r="AC1892" s="123" t="n"/>
      <c r="AD1892" s="119" t="n"/>
      <c r="AE1892" s="125" t="n"/>
      <c r="AF1892" s="124">
        <f>MONTH(O1892)</f>
        <v/>
      </c>
      <c r="AG1892" s="124">
        <f>VLOOKUP(IFERROR(MID(AE1892,1,(FIND(",",AE1892,1)-1)),AE1892),Facility_Region_Mapping,2,FALSE)</f>
        <v/>
      </c>
      <c r="AH1892" s="124" t="n"/>
      <c r="AI1892" s="124">
        <f>IF(C1892&lt;&gt;"",IF(M1892="ESM User",getInterfaceName($C1892),"NA"),"")</f>
        <v/>
      </c>
      <c r="AJ1892" s="116">
        <f>IF(Q1892&lt;&gt;"",DATE(YEAR(Q1892), MONTH(Q1892), DAY(Q1892)),"")</f>
        <v/>
      </c>
      <c r="AK1892" s="130">
        <f>IF(Q1892&lt;&gt;0,Q1892-N1892,TODAY()-N1892)</f>
        <v/>
      </c>
      <c r="AL1892" s="112">
        <f>IF(F1892="Re-assigned",0,IF(H1892="Closed",0,IF(H1892="Service Restored",0,IF(H1892="",0,1))))</f>
        <v/>
      </c>
      <c r="AM1892" s="124">
        <f>IF(AL1892=0,"",IF(AK1892&gt;20.99,"Aged","Non-Aged"))</f>
        <v/>
      </c>
      <c r="AN1892" s="112">
        <f>IF(Q1892&lt;&gt;"",MONTH(Q1892),"")</f>
        <v/>
      </c>
      <c r="AO1892" s="112">
        <f>IFERROR(VALUE(V1892),0)</f>
        <v/>
      </c>
    </row>
    <row customFormat="1" customHeight="1" ht="29.25" r="1893" s="112" spans="1:41">
      <c r="A1893" s="127" t="n"/>
      <c r="B1893" s="113" t="n"/>
      <c r="C1893" s="127" t="n"/>
      <c r="D1893" s="127" t="n"/>
      <c r="E1893" s="114">
        <f>IF(F1893 &lt;&gt; "",VLOOKUP(F1893,CategoryLookup,2,FALSE), "")</f>
        <v/>
      </c>
      <c r="F1893" s="126" t="n"/>
      <c r="G1893" s="127" t="n"/>
      <c r="H1893" s="127" t="n"/>
      <c r="I1893" s="127" t="n"/>
      <c r="J1893" s="127" t="n"/>
      <c r="K1893" s="127" t="n"/>
      <c r="L1893" s="127" t="n"/>
      <c r="M1893" s="127" t="n"/>
      <c r="N1893" s="120" t="n"/>
      <c r="O1893" s="120" t="n"/>
      <c r="P1893" s="120" t="n"/>
      <c r="Q1893" s="120" t="n"/>
      <c r="R1893" s="121" t="n"/>
      <c r="S1893" s="121" t="n"/>
      <c r="T1893" s="121" t="n"/>
      <c r="U1893" s="121" t="n"/>
      <c r="V1893" s="117">
        <f>IF(P1893="NA","NA",IF(P1893&lt;&gt;"",TEXT(P1893-N1893,"[h].mm"),""))</f>
        <v/>
      </c>
      <c r="W1893" s="118">
        <f>IF(AND(R1893="",S1893=""),"",R1893+S1893)</f>
        <v/>
      </c>
      <c r="X1893" s="116">
        <f>IF(O1893&lt;&gt;"",DATE(YEAR(O1893), MONTH(O1893), DAY(O1893)),"")</f>
        <v/>
      </c>
      <c r="Y1893" s="122" t="n"/>
      <c r="Z1893" s="123" t="n"/>
      <c r="AA1893" s="117">
        <f>IF(F1893="Re-assigned","NA",IF(W1893="","",IF(W1893&gt;=VLOOKUP(D1893,SLAMatrix,3,FALSE),"Yes",IF(W1893&lt;VLOOKUP(D1893,SLAMatrix,2,FALSE),"No","Internal"))))</f>
        <v/>
      </c>
      <c r="AB1893" s="123" t="n"/>
      <c r="AC1893" s="123" t="n"/>
      <c r="AD1893" s="119" t="n"/>
      <c r="AE1893" s="125" t="n"/>
      <c r="AF1893" s="124">
        <f>MONTH(O1893)</f>
        <v/>
      </c>
      <c r="AG1893" s="124">
        <f>VLOOKUP(IFERROR(MID(AE1893,1,(FIND(",",AE1893,1)-1)),AE1893),Facility_Region_Mapping,2,FALSE)</f>
        <v/>
      </c>
      <c r="AH1893" s="124" t="n"/>
      <c r="AI1893" s="124">
        <f>IF(C1893&lt;&gt;"",IF(M1893="ESM User",getInterfaceName($C1893),"NA"),"")</f>
        <v/>
      </c>
      <c r="AJ1893" s="116">
        <f>IF(Q1893&lt;&gt;"",DATE(YEAR(Q1893), MONTH(Q1893), DAY(Q1893)),"")</f>
        <v/>
      </c>
      <c r="AK1893" s="130">
        <f>IF(Q1893&lt;&gt;0,Q1893-N1893,TODAY()-N1893)</f>
        <v/>
      </c>
      <c r="AL1893" s="112">
        <f>IF(F1893="Re-assigned",0,IF(H1893="Closed",0,IF(H1893="Service Restored",0,IF(H1893="",0,1))))</f>
        <v/>
      </c>
      <c r="AM1893" s="124">
        <f>IF(AL1893=0,"",IF(AK1893&gt;20.99,"Aged","Non-Aged"))</f>
        <v/>
      </c>
      <c r="AN1893" s="112">
        <f>IF(Q1893&lt;&gt;"",MONTH(Q1893),"")</f>
        <v/>
      </c>
      <c r="AO1893" s="112">
        <f>IFERROR(VALUE(V1893),0)</f>
        <v/>
      </c>
    </row>
    <row customFormat="1" customHeight="1" ht="29.25" r="1894" s="112" spans="1:41">
      <c r="A1894" s="127" t="n"/>
      <c r="B1894" s="113" t="n"/>
      <c r="C1894" s="127" t="n"/>
      <c r="D1894" s="127" t="n"/>
      <c r="E1894" s="114">
        <f>IF(F1894 &lt;&gt; "",VLOOKUP(F1894,CategoryLookup,2,FALSE), "")</f>
        <v/>
      </c>
      <c r="F1894" s="126" t="n"/>
      <c r="G1894" s="127" t="n"/>
      <c r="H1894" s="127" t="n"/>
      <c r="I1894" s="127" t="n"/>
      <c r="J1894" s="127" t="n"/>
      <c r="K1894" s="127" t="n"/>
      <c r="L1894" s="127" t="n"/>
      <c r="M1894" s="127" t="n"/>
      <c r="N1894" s="120" t="n"/>
      <c r="O1894" s="120" t="n"/>
      <c r="P1894" s="120" t="n"/>
      <c r="Q1894" s="120" t="n"/>
      <c r="R1894" s="121" t="n"/>
      <c r="S1894" s="121" t="n"/>
      <c r="T1894" s="121" t="n"/>
      <c r="U1894" s="121" t="n"/>
      <c r="V1894" s="117">
        <f>IF(P1894="NA","NA",IF(P1894&lt;&gt;"",TEXT(P1894-N1894,"[h].mm"),""))</f>
        <v/>
      </c>
      <c r="W1894" s="118">
        <f>IF(AND(R1894="",S1894=""),"",R1894+S1894)</f>
        <v/>
      </c>
      <c r="X1894" s="116">
        <f>IF(O1894&lt;&gt;"",DATE(YEAR(O1894), MONTH(O1894), DAY(O1894)),"")</f>
        <v/>
      </c>
      <c r="Y1894" s="122" t="n"/>
      <c r="Z1894" s="123" t="n"/>
      <c r="AA1894" s="117">
        <f>IF(F1894="Re-assigned","NA",IF(W1894="","",IF(W1894&gt;=VLOOKUP(D1894,SLAMatrix,3,FALSE),"Yes",IF(W1894&lt;VLOOKUP(D1894,SLAMatrix,2,FALSE),"No","Internal"))))</f>
        <v/>
      </c>
      <c r="AB1894" s="123" t="n"/>
      <c r="AC1894" s="123" t="n"/>
      <c r="AD1894" s="119" t="n"/>
      <c r="AE1894" s="125" t="n"/>
      <c r="AF1894" s="124">
        <f>MONTH(O1894)</f>
        <v/>
      </c>
      <c r="AG1894" s="124">
        <f>VLOOKUP(IFERROR(MID(AE1894,1,(FIND(",",AE1894,1)-1)),AE1894),Facility_Region_Mapping,2,FALSE)</f>
        <v/>
      </c>
      <c r="AH1894" s="124" t="n"/>
      <c r="AI1894" s="124">
        <f>IF(C1894&lt;&gt;"",IF(M1894="ESM User",getInterfaceName($C1894),"NA"),"")</f>
        <v/>
      </c>
      <c r="AJ1894" s="116">
        <f>IF(Q1894&lt;&gt;"",DATE(YEAR(Q1894), MONTH(Q1894), DAY(Q1894)),"")</f>
        <v/>
      </c>
      <c r="AK1894" s="130">
        <f>IF(Q1894&lt;&gt;0,Q1894-N1894,TODAY()-N1894)</f>
        <v/>
      </c>
      <c r="AL1894" s="112">
        <f>IF(F1894="Re-assigned",0,IF(H1894="Closed",0,IF(H1894="Service Restored",0,IF(H1894="",0,1))))</f>
        <v/>
      </c>
      <c r="AM1894" s="124">
        <f>IF(AL1894=0,"",IF(AK1894&gt;20.99,"Aged","Non-Aged"))</f>
        <v/>
      </c>
      <c r="AN1894" s="112">
        <f>IF(Q1894&lt;&gt;"",MONTH(Q1894),"")</f>
        <v/>
      </c>
      <c r="AO1894" s="112">
        <f>IFERROR(VALUE(V1894),0)</f>
        <v/>
      </c>
    </row>
    <row customFormat="1" customHeight="1" ht="29.25" r="1895" s="112" spans="1:41">
      <c r="A1895" s="127" t="n"/>
      <c r="B1895" s="113" t="n"/>
      <c r="C1895" s="127" t="n"/>
      <c r="D1895" s="127" t="n"/>
      <c r="E1895" s="114">
        <f>IF(F1895 &lt;&gt; "",VLOOKUP(F1895,CategoryLookup,2,FALSE), "")</f>
        <v/>
      </c>
      <c r="F1895" s="126" t="n"/>
      <c r="G1895" s="127" t="n"/>
      <c r="H1895" s="127" t="n"/>
      <c r="I1895" s="127" t="n"/>
      <c r="J1895" s="127" t="n"/>
      <c r="K1895" s="127" t="n"/>
      <c r="L1895" s="127" t="n"/>
      <c r="M1895" s="127" t="n"/>
      <c r="N1895" s="120" t="n"/>
      <c r="O1895" s="120" t="n"/>
      <c r="P1895" s="120" t="n"/>
      <c r="Q1895" s="120" t="n"/>
      <c r="R1895" s="121" t="n"/>
      <c r="S1895" s="121" t="n"/>
      <c r="T1895" s="121" t="n"/>
      <c r="U1895" s="121" t="n"/>
      <c r="V1895" s="117">
        <f>IF(P1895="NA","NA",IF(P1895&lt;&gt;"",TEXT(P1895-N1895,"[h].mm"),""))</f>
        <v/>
      </c>
      <c r="W1895" s="118">
        <f>IF(AND(R1895="",S1895=""),"",R1895+S1895)</f>
        <v/>
      </c>
      <c r="X1895" s="116">
        <f>IF(O1895&lt;&gt;"",DATE(YEAR(O1895), MONTH(O1895), DAY(O1895)),"")</f>
        <v/>
      </c>
      <c r="Y1895" s="122" t="n"/>
      <c r="Z1895" s="123" t="n"/>
      <c r="AA1895" s="117">
        <f>IF(F1895="Re-assigned","NA",IF(W1895="","",IF(W1895&gt;=VLOOKUP(D1895,SLAMatrix,3,FALSE),"Yes",IF(W1895&lt;VLOOKUP(D1895,SLAMatrix,2,FALSE),"No","Internal"))))</f>
        <v/>
      </c>
      <c r="AB1895" s="123" t="n"/>
      <c r="AC1895" s="123" t="n"/>
      <c r="AD1895" s="119" t="n"/>
      <c r="AE1895" s="125" t="n"/>
      <c r="AF1895" s="124">
        <f>MONTH(O1895)</f>
        <v/>
      </c>
      <c r="AG1895" s="124">
        <f>VLOOKUP(IFERROR(MID(AE1895,1,(FIND(",",AE1895,1)-1)),AE1895),Facility_Region_Mapping,2,FALSE)</f>
        <v/>
      </c>
      <c r="AH1895" s="124" t="n"/>
      <c r="AI1895" s="124">
        <f>IF(C1895&lt;&gt;"",IF(M1895="ESM User",getInterfaceName($C1895),"NA"),"")</f>
        <v/>
      </c>
      <c r="AJ1895" s="116">
        <f>IF(Q1895&lt;&gt;"",DATE(YEAR(Q1895), MONTH(Q1895), DAY(Q1895)),"")</f>
        <v/>
      </c>
      <c r="AK1895" s="130">
        <f>IF(Q1895&lt;&gt;0,Q1895-N1895,TODAY()-N1895)</f>
        <v/>
      </c>
      <c r="AL1895" s="112">
        <f>IF(F1895="Re-assigned",0,IF(H1895="Closed",0,IF(H1895="Service Restored",0,IF(H1895="",0,1))))</f>
        <v/>
      </c>
      <c r="AM1895" s="124">
        <f>IF(AL1895=0,"",IF(AK1895&gt;20.99,"Aged","Non-Aged"))</f>
        <v/>
      </c>
      <c r="AN1895" s="112">
        <f>IF(Q1895&lt;&gt;"",MONTH(Q1895),"")</f>
        <v/>
      </c>
      <c r="AO1895" s="112">
        <f>IFERROR(VALUE(V1895),0)</f>
        <v/>
      </c>
    </row>
    <row customFormat="1" customHeight="1" ht="29.25" r="1896" s="112" spans="1:41">
      <c r="A1896" s="127" t="n"/>
      <c r="B1896" s="113" t="n"/>
      <c r="C1896" s="127" t="n"/>
      <c r="D1896" s="127" t="n"/>
      <c r="E1896" s="114">
        <f>IF(F1896 &lt;&gt; "",VLOOKUP(F1896,CategoryLookup,2,FALSE), "")</f>
        <v/>
      </c>
      <c r="F1896" s="126" t="n"/>
      <c r="G1896" s="127" t="n"/>
      <c r="H1896" s="127" t="n"/>
      <c r="I1896" s="127" t="n"/>
      <c r="J1896" s="127" t="n"/>
      <c r="K1896" s="127" t="n"/>
      <c r="L1896" s="127" t="n"/>
      <c r="M1896" s="127" t="n"/>
      <c r="N1896" s="120" t="n"/>
      <c r="O1896" s="120" t="n"/>
      <c r="P1896" s="120" t="n"/>
      <c r="Q1896" s="120" t="n"/>
      <c r="R1896" s="121" t="n"/>
      <c r="S1896" s="121" t="n"/>
      <c r="T1896" s="121" t="n"/>
      <c r="U1896" s="121" t="n"/>
      <c r="V1896" s="117">
        <f>IF(P1896="NA","NA",IF(P1896&lt;&gt;"",TEXT(P1896-N1896,"[h].mm"),""))</f>
        <v/>
      </c>
      <c r="W1896" s="118">
        <f>IF(AND(R1896="",S1896=""),"",R1896+S1896)</f>
        <v/>
      </c>
      <c r="X1896" s="116">
        <f>IF(O1896&lt;&gt;"",DATE(YEAR(O1896), MONTH(O1896), DAY(O1896)),"")</f>
        <v/>
      </c>
      <c r="Y1896" s="122" t="n"/>
      <c r="Z1896" s="123" t="n"/>
      <c r="AA1896" s="117">
        <f>IF(F1896="Re-assigned","NA",IF(W1896="","",IF(W1896&gt;=VLOOKUP(D1896,SLAMatrix,3,FALSE),"Yes",IF(W1896&lt;VLOOKUP(D1896,SLAMatrix,2,FALSE),"No","Internal"))))</f>
        <v/>
      </c>
      <c r="AB1896" s="123" t="n"/>
      <c r="AC1896" s="123" t="n"/>
      <c r="AD1896" s="119" t="n"/>
      <c r="AE1896" s="125" t="n"/>
      <c r="AF1896" s="124">
        <f>MONTH(O1896)</f>
        <v/>
      </c>
      <c r="AG1896" s="124">
        <f>VLOOKUP(IFERROR(MID(AE1896,1,(FIND(",",AE1896,1)-1)),AE1896),Facility_Region_Mapping,2,FALSE)</f>
        <v/>
      </c>
      <c r="AH1896" s="124" t="n"/>
      <c r="AI1896" s="124">
        <f>IF(C1896&lt;&gt;"",IF(M1896="ESM User",getInterfaceName($C1896),"NA"),"")</f>
        <v/>
      </c>
      <c r="AJ1896" s="116">
        <f>IF(Q1896&lt;&gt;"",DATE(YEAR(Q1896), MONTH(Q1896), DAY(Q1896)),"")</f>
        <v/>
      </c>
      <c r="AK1896" s="130">
        <f>IF(Q1896&lt;&gt;0,Q1896-N1896,TODAY()-N1896)</f>
        <v/>
      </c>
      <c r="AL1896" s="112">
        <f>IF(F1896="Re-assigned",0,IF(H1896="Closed",0,IF(H1896="Service Restored",0,IF(H1896="",0,1))))</f>
        <v/>
      </c>
      <c r="AM1896" s="124">
        <f>IF(AL1896=0,"",IF(AK1896&gt;20.99,"Aged","Non-Aged"))</f>
        <v/>
      </c>
      <c r="AN1896" s="112">
        <f>IF(Q1896&lt;&gt;"",MONTH(Q1896),"")</f>
        <v/>
      </c>
      <c r="AO1896" s="112">
        <f>IFERROR(VALUE(V1896),0)</f>
        <v/>
      </c>
    </row>
    <row customFormat="1" customHeight="1" ht="29.25" r="1897" s="112" spans="1:41">
      <c r="A1897" s="127" t="n"/>
      <c r="B1897" s="113" t="n"/>
      <c r="C1897" s="127" t="n"/>
      <c r="D1897" s="127" t="n"/>
      <c r="E1897" s="114">
        <f>IF(F1897 &lt;&gt; "",VLOOKUP(F1897,CategoryLookup,2,FALSE), "")</f>
        <v/>
      </c>
      <c r="F1897" s="126" t="n"/>
      <c r="G1897" s="127" t="n"/>
      <c r="H1897" s="127" t="n"/>
      <c r="I1897" s="127" t="n"/>
      <c r="J1897" s="127" t="n"/>
      <c r="K1897" s="127" t="n"/>
      <c r="L1897" s="127" t="n"/>
      <c r="M1897" s="127" t="n"/>
      <c r="N1897" s="120" t="n"/>
      <c r="O1897" s="120" t="n"/>
      <c r="P1897" s="120" t="n"/>
      <c r="Q1897" s="120" t="n"/>
      <c r="R1897" s="121" t="n"/>
      <c r="S1897" s="121" t="n"/>
      <c r="T1897" s="121" t="n"/>
      <c r="U1897" s="121" t="n"/>
      <c r="V1897" s="117">
        <f>IF(P1897="NA","NA",IF(P1897&lt;&gt;"",TEXT(P1897-N1897,"[h].mm"),""))</f>
        <v/>
      </c>
      <c r="W1897" s="118">
        <f>IF(AND(R1897="",S1897=""),"",R1897+S1897)</f>
        <v/>
      </c>
      <c r="X1897" s="116">
        <f>IF(O1897&lt;&gt;"",DATE(YEAR(O1897), MONTH(O1897), DAY(O1897)),"")</f>
        <v/>
      </c>
      <c r="Y1897" s="122" t="n"/>
      <c r="Z1897" s="123" t="n"/>
      <c r="AA1897" s="117">
        <f>IF(F1897="Re-assigned","NA",IF(W1897="","",IF(W1897&gt;=VLOOKUP(D1897,SLAMatrix,3,FALSE),"Yes",IF(W1897&lt;VLOOKUP(D1897,SLAMatrix,2,FALSE),"No","Internal"))))</f>
        <v/>
      </c>
      <c r="AB1897" s="123" t="n"/>
      <c r="AC1897" s="123" t="n"/>
      <c r="AD1897" s="119" t="n"/>
      <c r="AE1897" s="125" t="n"/>
      <c r="AF1897" s="124">
        <f>MONTH(O1897)</f>
        <v/>
      </c>
      <c r="AG1897" s="124">
        <f>VLOOKUP(IFERROR(MID(AE1897,1,(FIND(",",AE1897,1)-1)),AE1897),Facility_Region_Mapping,2,FALSE)</f>
        <v/>
      </c>
      <c r="AH1897" s="124" t="n"/>
      <c r="AI1897" s="124">
        <f>IF(C1897&lt;&gt;"",IF(M1897="ESM User",getInterfaceName($C1897),"NA"),"")</f>
        <v/>
      </c>
      <c r="AJ1897" s="116">
        <f>IF(Q1897&lt;&gt;"",DATE(YEAR(Q1897), MONTH(Q1897), DAY(Q1897)),"")</f>
        <v/>
      </c>
      <c r="AK1897" s="130">
        <f>IF(Q1897&lt;&gt;0,Q1897-N1897,TODAY()-N1897)</f>
        <v/>
      </c>
      <c r="AL1897" s="112">
        <f>IF(F1897="Re-assigned",0,IF(H1897="Closed",0,IF(H1897="Service Restored",0,IF(H1897="",0,1))))</f>
        <v/>
      </c>
      <c r="AM1897" s="124">
        <f>IF(AL1897=0,"",IF(AK1897&gt;20.99,"Aged","Non-Aged"))</f>
        <v/>
      </c>
      <c r="AN1897" s="112">
        <f>IF(Q1897&lt;&gt;"",MONTH(Q1897),"")</f>
        <v/>
      </c>
      <c r="AO1897" s="112">
        <f>IFERROR(VALUE(V1897),0)</f>
        <v/>
      </c>
    </row>
    <row customFormat="1" customHeight="1" ht="29.25" r="1898" s="112" spans="1:41">
      <c r="A1898" s="127" t="n"/>
      <c r="B1898" s="113" t="n"/>
      <c r="C1898" s="127" t="n"/>
      <c r="D1898" s="127" t="n"/>
      <c r="E1898" s="114">
        <f>IF(F1898 &lt;&gt; "",VLOOKUP(F1898,CategoryLookup,2,FALSE), "")</f>
        <v/>
      </c>
      <c r="F1898" s="126" t="n"/>
      <c r="G1898" s="127" t="n"/>
      <c r="H1898" s="127" t="n"/>
      <c r="I1898" s="127" t="n"/>
      <c r="J1898" s="127" t="n"/>
      <c r="K1898" s="127" t="n"/>
      <c r="L1898" s="127" t="n"/>
      <c r="M1898" s="127" t="n"/>
      <c r="N1898" s="120" t="n"/>
      <c r="O1898" s="120" t="n"/>
      <c r="P1898" s="120" t="n"/>
      <c r="Q1898" s="120" t="n"/>
      <c r="R1898" s="121" t="n"/>
      <c r="S1898" s="121" t="n"/>
      <c r="T1898" s="121" t="n"/>
      <c r="U1898" s="121" t="n"/>
      <c r="V1898" s="117">
        <f>IF(P1898="NA","NA",IF(P1898&lt;&gt;"",TEXT(P1898-N1898,"[h].mm"),""))</f>
        <v/>
      </c>
      <c r="W1898" s="118">
        <f>IF(AND(R1898="",S1898=""),"",R1898+S1898)</f>
        <v/>
      </c>
      <c r="X1898" s="116">
        <f>IF(O1898&lt;&gt;"",DATE(YEAR(O1898), MONTH(O1898), DAY(O1898)),"")</f>
        <v/>
      </c>
      <c r="Y1898" s="122" t="n"/>
      <c r="Z1898" s="123" t="n"/>
      <c r="AA1898" s="117">
        <f>IF(F1898="Re-assigned","NA",IF(W1898="","",IF(W1898&gt;=VLOOKUP(D1898,SLAMatrix,3,FALSE),"Yes",IF(W1898&lt;VLOOKUP(D1898,SLAMatrix,2,FALSE),"No","Internal"))))</f>
        <v/>
      </c>
      <c r="AB1898" s="123" t="n"/>
      <c r="AC1898" s="123" t="n"/>
      <c r="AD1898" s="119" t="n"/>
      <c r="AE1898" s="125" t="n"/>
      <c r="AF1898" s="124">
        <f>MONTH(O1898)</f>
        <v/>
      </c>
      <c r="AG1898" s="124">
        <f>VLOOKUP(IFERROR(MID(AE1898,1,(FIND(",",AE1898,1)-1)),AE1898),Facility_Region_Mapping,2,FALSE)</f>
        <v/>
      </c>
      <c r="AH1898" s="124" t="n"/>
      <c r="AI1898" s="124">
        <f>IF(C1898&lt;&gt;"",IF(M1898="ESM User",getInterfaceName($C1898),"NA"),"")</f>
        <v/>
      </c>
      <c r="AJ1898" s="116">
        <f>IF(Q1898&lt;&gt;"",DATE(YEAR(Q1898), MONTH(Q1898), DAY(Q1898)),"")</f>
        <v/>
      </c>
      <c r="AK1898" s="130">
        <f>IF(Q1898&lt;&gt;0,Q1898-N1898,TODAY()-N1898)</f>
        <v/>
      </c>
      <c r="AL1898" s="112">
        <f>IF(F1898="Re-assigned",0,IF(H1898="Closed",0,IF(H1898="Service Restored",0,IF(H1898="",0,1))))</f>
        <v/>
      </c>
      <c r="AM1898" s="124">
        <f>IF(AL1898=0,"",IF(AK1898&gt;20.99,"Aged","Non-Aged"))</f>
        <v/>
      </c>
      <c r="AN1898" s="112">
        <f>IF(Q1898&lt;&gt;"",MONTH(Q1898),"")</f>
        <v/>
      </c>
      <c r="AO1898" s="112">
        <f>IFERROR(VALUE(V1898),0)</f>
        <v/>
      </c>
    </row>
    <row customFormat="1" customHeight="1" ht="29.25" r="1899" s="112" spans="1:41">
      <c r="A1899" s="127" t="n"/>
      <c r="B1899" s="113" t="n"/>
      <c r="C1899" s="127" t="n"/>
      <c r="D1899" s="127" t="n"/>
      <c r="E1899" s="114">
        <f>IF(F1899 &lt;&gt; "",VLOOKUP(F1899,CategoryLookup,2,FALSE), "")</f>
        <v/>
      </c>
      <c r="F1899" s="126" t="n"/>
      <c r="G1899" s="127" t="n"/>
      <c r="H1899" s="127" t="n"/>
      <c r="I1899" s="127" t="n"/>
      <c r="J1899" s="127" t="n"/>
      <c r="K1899" s="127" t="n"/>
      <c r="L1899" s="127" t="n"/>
      <c r="M1899" s="127" t="n"/>
      <c r="N1899" s="120" t="n"/>
      <c r="O1899" s="120" t="n"/>
      <c r="P1899" s="120" t="n"/>
      <c r="Q1899" s="120" t="n"/>
      <c r="R1899" s="121" t="n"/>
      <c r="S1899" s="121" t="n"/>
      <c r="T1899" s="121" t="n"/>
      <c r="U1899" s="121" t="n"/>
      <c r="V1899" s="117">
        <f>IF(P1899="NA","NA",IF(P1899&lt;&gt;"",TEXT(P1899-N1899,"[h].mm"),""))</f>
        <v/>
      </c>
      <c r="W1899" s="118">
        <f>IF(AND(R1899="",S1899=""),"",R1899+S1899)</f>
        <v/>
      </c>
      <c r="X1899" s="116">
        <f>IF(O1899&lt;&gt;"",DATE(YEAR(O1899), MONTH(O1899), DAY(O1899)),"")</f>
        <v/>
      </c>
      <c r="Y1899" s="122" t="n"/>
      <c r="Z1899" s="123" t="n"/>
      <c r="AA1899" s="117">
        <f>IF(F1899="Re-assigned","NA",IF(W1899="","",IF(W1899&gt;=VLOOKUP(D1899,SLAMatrix,3,FALSE),"Yes",IF(W1899&lt;VLOOKUP(D1899,SLAMatrix,2,FALSE),"No","Internal"))))</f>
        <v/>
      </c>
      <c r="AB1899" s="123" t="n"/>
      <c r="AC1899" s="123" t="n"/>
      <c r="AD1899" s="119" t="n"/>
      <c r="AE1899" s="125" t="n"/>
      <c r="AF1899" s="124">
        <f>MONTH(O1899)</f>
        <v/>
      </c>
      <c r="AG1899" s="124">
        <f>VLOOKUP(IFERROR(MID(AE1899,1,(FIND(",",AE1899,1)-1)),AE1899),Facility_Region_Mapping,2,FALSE)</f>
        <v/>
      </c>
      <c r="AH1899" s="124" t="n"/>
      <c r="AI1899" s="124">
        <f>IF(C1899&lt;&gt;"",IF(M1899="ESM User",getInterfaceName($C1899),"NA"),"")</f>
        <v/>
      </c>
      <c r="AJ1899" s="116">
        <f>IF(Q1899&lt;&gt;"",DATE(YEAR(Q1899), MONTH(Q1899), DAY(Q1899)),"")</f>
        <v/>
      </c>
      <c r="AK1899" s="130">
        <f>IF(Q1899&lt;&gt;0,Q1899-N1899,TODAY()-N1899)</f>
        <v/>
      </c>
      <c r="AL1899" s="112">
        <f>IF(F1899="Re-assigned",0,IF(H1899="Closed",0,IF(H1899="Service Restored",0,IF(H1899="",0,1))))</f>
        <v/>
      </c>
      <c r="AM1899" s="124">
        <f>IF(AL1899=0,"",IF(AK1899&gt;20.99,"Aged","Non-Aged"))</f>
        <v/>
      </c>
      <c r="AN1899" s="112">
        <f>IF(Q1899&lt;&gt;"",MONTH(Q1899),"")</f>
        <v/>
      </c>
      <c r="AO1899" s="112">
        <f>IFERROR(VALUE(V1899),0)</f>
        <v/>
      </c>
    </row>
    <row customFormat="1" customHeight="1" ht="29.25" r="1900" s="112" spans="1:41">
      <c r="A1900" s="127" t="n"/>
      <c r="B1900" s="113" t="n"/>
      <c r="C1900" s="127" t="n"/>
      <c r="D1900" s="127" t="n"/>
      <c r="E1900" s="114">
        <f>IF(F1900 &lt;&gt; "",VLOOKUP(F1900,CategoryLookup,2,FALSE), "")</f>
        <v/>
      </c>
      <c r="F1900" s="126" t="n"/>
      <c r="G1900" s="127" t="n"/>
      <c r="H1900" s="127" t="n"/>
      <c r="I1900" s="127" t="n"/>
      <c r="J1900" s="127" t="n"/>
      <c r="K1900" s="127" t="n"/>
      <c r="L1900" s="127" t="n"/>
      <c r="M1900" s="127" t="n"/>
      <c r="N1900" s="120" t="n"/>
      <c r="O1900" s="120" t="n"/>
      <c r="P1900" s="120" t="n"/>
      <c r="Q1900" s="120" t="n"/>
      <c r="R1900" s="121" t="n"/>
      <c r="S1900" s="121" t="n"/>
      <c r="T1900" s="121" t="n"/>
      <c r="U1900" s="121" t="n"/>
      <c r="V1900" s="117">
        <f>IF(P1900="NA","NA",IF(P1900&lt;&gt;"",TEXT(P1900-N1900,"[h].mm"),""))</f>
        <v/>
      </c>
      <c r="W1900" s="118">
        <f>IF(AND(R1900="",S1900=""),"",R1900+S1900)</f>
        <v/>
      </c>
      <c r="X1900" s="116">
        <f>IF(O1900&lt;&gt;"",DATE(YEAR(O1900), MONTH(O1900), DAY(O1900)),"")</f>
        <v/>
      </c>
      <c r="Y1900" s="122" t="n"/>
      <c r="Z1900" s="123" t="n"/>
      <c r="AA1900" s="117">
        <f>IF(F1900="Re-assigned","NA",IF(W1900="","",IF(W1900&gt;=VLOOKUP(D1900,SLAMatrix,3,FALSE),"Yes",IF(W1900&lt;VLOOKUP(D1900,SLAMatrix,2,FALSE),"No","Internal"))))</f>
        <v/>
      </c>
      <c r="AB1900" s="123" t="n"/>
      <c r="AC1900" s="123" t="n"/>
      <c r="AD1900" s="119" t="n"/>
      <c r="AE1900" s="125" t="n"/>
      <c r="AF1900" s="124">
        <f>MONTH(O1900)</f>
        <v/>
      </c>
      <c r="AG1900" s="124">
        <f>VLOOKUP(IFERROR(MID(AE1900,1,(FIND(",",AE1900,1)-1)),AE1900),Facility_Region_Mapping,2,FALSE)</f>
        <v/>
      </c>
      <c r="AH1900" s="124" t="n"/>
      <c r="AI1900" s="124">
        <f>IF(C1900&lt;&gt;"",IF(M1900="ESM User",getInterfaceName($C1900),"NA"),"")</f>
        <v/>
      </c>
      <c r="AJ1900" s="116">
        <f>IF(Q1900&lt;&gt;"",DATE(YEAR(Q1900), MONTH(Q1900), DAY(Q1900)),"")</f>
        <v/>
      </c>
      <c r="AK1900" s="130">
        <f>IF(Q1900&lt;&gt;0,Q1900-N1900,TODAY()-N1900)</f>
        <v/>
      </c>
      <c r="AL1900" s="112">
        <f>IF(F1900="Re-assigned",0,IF(H1900="Closed",0,IF(H1900="Service Restored",0,IF(H1900="",0,1))))</f>
        <v/>
      </c>
      <c r="AM1900" s="124">
        <f>IF(AL1900=0,"",IF(AK1900&gt;20.99,"Aged","Non-Aged"))</f>
        <v/>
      </c>
      <c r="AN1900" s="112">
        <f>IF(Q1900&lt;&gt;"",MONTH(Q1900),"")</f>
        <v/>
      </c>
      <c r="AO1900" s="112">
        <f>IFERROR(VALUE(V1900),0)</f>
        <v/>
      </c>
    </row>
    <row customFormat="1" customHeight="1" ht="29.25" r="1901" s="112" spans="1:41">
      <c r="A1901" s="127" t="n"/>
      <c r="B1901" s="113" t="n"/>
      <c r="C1901" s="127" t="n"/>
      <c r="D1901" s="127" t="n"/>
      <c r="E1901" s="114">
        <f>IF(F1901 &lt;&gt; "",VLOOKUP(F1901,CategoryLookup,2,FALSE), "")</f>
        <v/>
      </c>
      <c r="F1901" s="126" t="n"/>
      <c r="G1901" s="127" t="n"/>
      <c r="H1901" s="127" t="n"/>
      <c r="I1901" s="127" t="n"/>
      <c r="J1901" s="127" t="n"/>
      <c r="K1901" s="127" t="n"/>
      <c r="L1901" s="127" t="n"/>
      <c r="M1901" s="127" t="n"/>
      <c r="N1901" s="120" t="n"/>
      <c r="O1901" s="120" t="n"/>
      <c r="P1901" s="120" t="n"/>
      <c r="Q1901" s="120" t="n"/>
      <c r="R1901" s="121" t="n"/>
      <c r="S1901" s="121" t="n"/>
      <c r="T1901" s="121" t="n"/>
      <c r="U1901" s="121" t="n"/>
      <c r="V1901" s="117">
        <f>IF(P1901="NA","NA",IF(P1901&lt;&gt;"",TEXT(P1901-N1901,"[h].mm"),""))</f>
        <v/>
      </c>
      <c r="W1901" s="118">
        <f>IF(AND(R1901="",S1901=""),"",R1901+S1901)</f>
        <v/>
      </c>
      <c r="X1901" s="116">
        <f>IF(O1901&lt;&gt;"",DATE(YEAR(O1901), MONTH(O1901), DAY(O1901)),"")</f>
        <v/>
      </c>
      <c r="Y1901" s="122" t="n"/>
      <c r="Z1901" s="123" t="n"/>
      <c r="AA1901" s="117">
        <f>IF(F1901="Re-assigned","NA",IF(W1901="","",IF(W1901&gt;=VLOOKUP(D1901,SLAMatrix,3,FALSE),"Yes",IF(W1901&lt;VLOOKUP(D1901,SLAMatrix,2,FALSE),"No","Internal"))))</f>
        <v/>
      </c>
      <c r="AB1901" s="123" t="n"/>
      <c r="AC1901" s="123" t="n"/>
      <c r="AD1901" s="119" t="n"/>
      <c r="AE1901" s="125" t="n"/>
      <c r="AF1901" s="124">
        <f>MONTH(O1901)</f>
        <v/>
      </c>
      <c r="AG1901" s="124">
        <f>VLOOKUP(IFERROR(MID(AE1901,1,(FIND(",",AE1901,1)-1)),AE1901),Facility_Region_Mapping,2,FALSE)</f>
        <v/>
      </c>
      <c r="AH1901" s="124" t="n"/>
      <c r="AI1901" s="124">
        <f>IF(C1901&lt;&gt;"",IF(M1901="ESM User",getInterfaceName($C1901),"NA"),"")</f>
        <v/>
      </c>
      <c r="AJ1901" s="116">
        <f>IF(Q1901&lt;&gt;"",DATE(YEAR(Q1901), MONTH(Q1901), DAY(Q1901)),"")</f>
        <v/>
      </c>
      <c r="AK1901" s="130">
        <f>IF(Q1901&lt;&gt;0,Q1901-N1901,TODAY()-N1901)</f>
        <v/>
      </c>
      <c r="AL1901" s="112">
        <f>IF(F1901="Re-assigned",0,IF(H1901="Closed",0,IF(H1901="Service Restored",0,IF(H1901="",0,1))))</f>
        <v/>
      </c>
      <c r="AM1901" s="124">
        <f>IF(AL1901=0,"",IF(AK1901&gt;20.99,"Aged","Non-Aged"))</f>
        <v/>
      </c>
      <c r="AN1901" s="112">
        <f>IF(Q1901&lt;&gt;"",MONTH(Q1901),"")</f>
        <v/>
      </c>
      <c r="AO1901" s="112">
        <f>IFERROR(VALUE(V1901),0)</f>
        <v/>
      </c>
    </row>
    <row customFormat="1" customHeight="1" ht="29.25" r="1902" s="112" spans="1:41">
      <c r="A1902" s="127" t="n"/>
      <c r="B1902" s="113" t="n"/>
      <c r="C1902" s="127" t="n"/>
      <c r="D1902" s="127" t="n"/>
      <c r="E1902" s="114">
        <f>IF(F1902 &lt;&gt; "",VLOOKUP(F1902,CategoryLookup,2,FALSE), "")</f>
        <v/>
      </c>
      <c r="F1902" s="126" t="n"/>
      <c r="G1902" s="127" t="n"/>
      <c r="H1902" s="127" t="n"/>
      <c r="I1902" s="127" t="n"/>
      <c r="J1902" s="127" t="n"/>
      <c r="K1902" s="127" t="n"/>
      <c r="L1902" s="127" t="n"/>
      <c r="M1902" s="127" t="n"/>
      <c r="N1902" s="120" t="n"/>
      <c r="O1902" s="120" t="n"/>
      <c r="P1902" s="120" t="n"/>
      <c r="Q1902" s="120" t="n"/>
      <c r="R1902" s="121" t="n"/>
      <c r="S1902" s="121" t="n"/>
      <c r="T1902" s="121" t="n"/>
      <c r="U1902" s="121" t="n"/>
      <c r="V1902" s="117">
        <f>IF(P1902="NA","NA",IF(P1902&lt;&gt;"",TEXT(P1902-N1902,"[h].mm"),""))</f>
        <v/>
      </c>
      <c r="W1902" s="118">
        <f>IF(AND(R1902="",S1902=""),"",R1902+S1902)</f>
        <v/>
      </c>
      <c r="X1902" s="116">
        <f>IF(O1902&lt;&gt;"",DATE(YEAR(O1902), MONTH(O1902), DAY(O1902)),"")</f>
        <v/>
      </c>
      <c r="Y1902" s="122" t="n"/>
      <c r="Z1902" s="123" t="n"/>
      <c r="AA1902" s="117">
        <f>IF(F1902="Re-assigned","NA",IF(W1902="","",IF(W1902&gt;=VLOOKUP(D1902,SLAMatrix,3,FALSE),"Yes",IF(W1902&lt;VLOOKUP(D1902,SLAMatrix,2,FALSE),"No","Internal"))))</f>
        <v/>
      </c>
      <c r="AB1902" s="123" t="n"/>
      <c r="AC1902" s="123" t="n"/>
      <c r="AD1902" s="119" t="n"/>
      <c r="AE1902" s="125" t="n"/>
      <c r="AF1902" s="124">
        <f>MONTH(O1902)</f>
        <v/>
      </c>
      <c r="AG1902" s="124">
        <f>VLOOKUP(IFERROR(MID(AE1902,1,(FIND(",",AE1902,1)-1)),AE1902),Facility_Region_Mapping,2,FALSE)</f>
        <v/>
      </c>
      <c r="AH1902" s="124" t="n"/>
      <c r="AI1902" s="124">
        <f>IF(C1902&lt;&gt;"",IF(M1902="ESM User",getInterfaceName($C1902),"NA"),"")</f>
        <v/>
      </c>
      <c r="AJ1902" s="116">
        <f>IF(Q1902&lt;&gt;"",DATE(YEAR(Q1902), MONTH(Q1902), DAY(Q1902)),"")</f>
        <v/>
      </c>
      <c r="AK1902" s="130">
        <f>IF(Q1902&lt;&gt;0,Q1902-N1902,TODAY()-N1902)</f>
        <v/>
      </c>
      <c r="AL1902" s="112">
        <f>IF(F1902="Re-assigned",0,IF(H1902="Closed",0,IF(H1902="Service Restored",0,IF(H1902="",0,1))))</f>
        <v/>
      </c>
      <c r="AM1902" s="124">
        <f>IF(AL1902=0,"",IF(AK1902&gt;20.99,"Aged","Non-Aged"))</f>
        <v/>
      </c>
      <c r="AN1902" s="112">
        <f>IF(Q1902&lt;&gt;"",MONTH(Q1902),"")</f>
        <v/>
      </c>
      <c r="AO1902" s="112">
        <f>IFERROR(VALUE(V1902),0)</f>
        <v/>
      </c>
    </row>
    <row customFormat="1" customHeight="1" ht="29.25" r="1903" s="112" spans="1:41">
      <c r="A1903" s="127" t="n"/>
      <c r="B1903" s="113" t="n"/>
      <c r="C1903" s="127" t="n"/>
      <c r="D1903" s="127" t="n"/>
      <c r="E1903" s="114">
        <f>IF(F1903 &lt;&gt; "",VLOOKUP(F1903,CategoryLookup,2,FALSE), "")</f>
        <v/>
      </c>
      <c r="F1903" s="126" t="n"/>
      <c r="G1903" s="127" t="n"/>
      <c r="H1903" s="127" t="n"/>
      <c r="I1903" s="127" t="n"/>
      <c r="J1903" s="127" t="n"/>
      <c r="K1903" s="127" t="n"/>
      <c r="L1903" s="127" t="n"/>
      <c r="M1903" s="127" t="n"/>
      <c r="N1903" s="120" t="n"/>
      <c r="O1903" s="120" t="n"/>
      <c r="P1903" s="120" t="n"/>
      <c r="Q1903" s="120" t="n"/>
      <c r="R1903" s="121" t="n"/>
      <c r="S1903" s="121" t="n"/>
      <c r="T1903" s="121" t="n"/>
      <c r="U1903" s="121" t="n"/>
      <c r="V1903" s="117">
        <f>IF(P1903="NA","NA",IF(P1903&lt;&gt;"",TEXT(P1903-N1903,"[h].mm"),""))</f>
        <v/>
      </c>
      <c r="W1903" s="118">
        <f>IF(AND(R1903="",S1903=""),"",R1903+S1903)</f>
        <v/>
      </c>
      <c r="X1903" s="116">
        <f>IF(O1903&lt;&gt;"",DATE(YEAR(O1903), MONTH(O1903), DAY(O1903)),"")</f>
        <v/>
      </c>
      <c r="Y1903" s="122" t="n"/>
      <c r="Z1903" s="123" t="n"/>
      <c r="AA1903" s="117">
        <f>IF(F1903="Re-assigned","NA",IF(W1903="","",IF(W1903&gt;=VLOOKUP(D1903,SLAMatrix,3,FALSE),"Yes",IF(W1903&lt;VLOOKUP(D1903,SLAMatrix,2,FALSE),"No","Internal"))))</f>
        <v/>
      </c>
      <c r="AB1903" s="123" t="n"/>
      <c r="AC1903" s="123" t="n"/>
      <c r="AD1903" s="119" t="n"/>
      <c r="AE1903" s="125" t="n"/>
      <c r="AF1903" s="124">
        <f>MONTH(O1903)</f>
        <v/>
      </c>
      <c r="AG1903" s="124">
        <f>VLOOKUP(IFERROR(MID(AE1903,1,(FIND(",",AE1903,1)-1)),AE1903),Facility_Region_Mapping,2,FALSE)</f>
        <v/>
      </c>
      <c r="AH1903" s="124" t="n"/>
      <c r="AI1903" s="124">
        <f>IF(C1903&lt;&gt;"",IF(M1903="ESM User",getInterfaceName($C1903),"NA"),"")</f>
        <v/>
      </c>
      <c r="AJ1903" s="116">
        <f>IF(Q1903&lt;&gt;"",DATE(YEAR(Q1903), MONTH(Q1903), DAY(Q1903)),"")</f>
        <v/>
      </c>
      <c r="AK1903" s="130">
        <f>IF(Q1903&lt;&gt;0,Q1903-N1903,TODAY()-N1903)</f>
        <v/>
      </c>
      <c r="AL1903" s="112">
        <f>IF(F1903="Re-assigned",0,IF(H1903="Closed",0,IF(H1903="Service Restored",0,IF(H1903="",0,1))))</f>
        <v/>
      </c>
      <c r="AM1903" s="124">
        <f>IF(AL1903=0,"",IF(AK1903&gt;20.99,"Aged","Non-Aged"))</f>
        <v/>
      </c>
      <c r="AN1903" s="112">
        <f>IF(Q1903&lt;&gt;"",MONTH(Q1903),"")</f>
        <v/>
      </c>
      <c r="AO1903" s="112">
        <f>IFERROR(VALUE(V1903),0)</f>
        <v/>
      </c>
    </row>
    <row customFormat="1" customHeight="1" ht="29.25" r="1904" s="112" spans="1:41">
      <c r="A1904" s="127" t="n"/>
      <c r="B1904" s="113" t="n"/>
      <c r="C1904" s="127" t="n"/>
      <c r="D1904" s="127" t="n"/>
      <c r="E1904" s="114">
        <f>IF(F1904 &lt;&gt; "",VLOOKUP(F1904,CategoryLookup,2,FALSE), "")</f>
        <v/>
      </c>
      <c r="F1904" s="126" t="n"/>
      <c r="G1904" s="127" t="n"/>
      <c r="H1904" s="127" t="n"/>
      <c r="I1904" s="127" t="n"/>
      <c r="J1904" s="127" t="n"/>
      <c r="K1904" s="127" t="n"/>
      <c r="L1904" s="127" t="n"/>
      <c r="M1904" s="127" t="n"/>
      <c r="N1904" s="120" t="n"/>
      <c r="O1904" s="120" t="n"/>
      <c r="P1904" s="120" t="n"/>
      <c r="Q1904" s="120" t="n"/>
      <c r="R1904" s="121" t="n"/>
      <c r="S1904" s="121" t="n"/>
      <c r="T1904" s="121" t="n"/>
      <c r="U1904" s="121" t="n"/>
      <c r="V1904" s="117">
        <f>IF(P1904="NA","NA",IF(P1904&lt;&gt;"",TEXT(P1904-N1904,"[h].mm"),""))</f>
        <v/>
      </c>
      <c r="W1904" s="118">
        <f>IF(AND(R1904="",S1904=""),"",R1904+S1904)</f>
        <v/>
      </c>
      <c r="X1904" s="116">
        <f>IF(O1904&lt;&gt;"",DATE(YEAR(O1904), MONTH(O1904), DAY(O1904)),"")</f>
        <v/>
      </c>
      <c r="Y1904" s="122" t="n"/>
      <c r="Z1904" s="123" t="n"/>
      <c r="AA1904" s="117">
        <f>IF(F1904="Re-assigned","NA",IF(W1904="","",IF(W1904&gt;=VLOOKUP(D1904,SLAMatrix,3,FALSE),"Yes",IF(W1904&lt;VLOOKUP(D1904,SLAMatrix,2,FALSE),"No","Internal"))))</f>
        <v/>
      </c>
      <c r="AB1904" s="123" t="n"/>
      <c r="AC1904" s="123" t="n"/>
      <c r="AD1904" s="119" t="n"/>
      <c r="AE1904" s="125" t="n"/>
      <c r="AF1904" s="124">
        <f>MONTH(O1904)</f>
        <v/>
      </c>
      <c r="AG1904" s="124">
        <f>VLOOKUP(IFERROR(MID(AE1904,1,(FIND(",",AE1904,1)-1)),AE1904),Facility_Region_Mapping,2,FALSE)</f>
        <v/>
      </c>
      <c r="AH1904" s="124" t="n"/>
      <c r="AI1904" s="124">
        <f>IF(C1904&lt;&gt;"",IF(M1904="ESM User",getInterfaceName($C1904),"NA"),"")</f>
        <v/>
      </c>
      <c r="AJ1904" s="116">
        <f>IF(Q1904&lt;&gt;"",DATE(YEAR(Q1904), MONTH(Q1904), DAY(Q1904)),"")</f>
        <v/>
      </c>
      <c r="AK1904" s="130">
        <f>IF(Q1904&lt;&gt;0,Q1904-N1904,TODAY()-N1904)</f>
        <v/>
      </c>
      <c r="AL1904" s="112">
        <f>IF(F1904="Re-assigned",0,IF(H1904="Closed",0,IF(H1904="Service Restored",0,IF(H1904="",0,1))))</f>
        <v/>
      </c>
      <c r="AM1904" s="124">
        <f>IF(AL1904=0,"",IF(AK1904&gt;20.99,"Aged","Non-Aged"))</f>
        <v/>
      </c>
      <c r="AN1904" s="112">
        <f>IF(Q1904&lt;&gt;"",MONTH(Q1904),"")</f>
        <v/>
      </c>
      <c r="AO1904" s="112">
        <f>IFERROR(VALUE(V1904),0)</f>
        <v/>
      </c>
    </row>
    <row customFormat="1" customHeight="1" ht="29.25" r="1905" s="112" spans="1:41">
      <c r="A1905" s="127" t="n"/>
      <c r="B1905" s="113" t="n"/>
      <c r="C1905" s="127" t="n"/>
      <c r="D1905" s="127" t="n"/>
      <c r="E1905" s="114">
        <f>IF(F1905 &lt;&gt; "",VLOOKUP(F1905,CategoryLookup,2,FALSE), "")</f>
        <v/>
      </c>
      <c r="F1905" s="126" t="n"/>
      <c r="G1905" s="127" t="n"/>
      <c r="H1905" s="127" t="n"/>
      <c r="I1905" s="127" t="n"/>
      <c r="J1905" s="127" t="n"/>
      <c r="K1905" s="127" t="n"/>
      <c r="L1905" s="127" t="n"/>
      <c r="M1905" s="127" t="n"/>
      <c r="N1905" s="120" t="n"/>
      <c r="O1905" s="120" t="n"/>
      <c r="P1905" s="120" t="n"/>
      <c r="Q1905" s="120" t="n"/>
      <c r="R1905" s="121" t="n"/>
      <c r="S1905" s="121" t="n"/>
      <c r="T1905" s="121" t="n"/>
      <c r="U1905" s="121" t="n"/>
      <c r="V1905" s="117">
        <f>IF(P1905="NA","NA",IF(P1905&lt;&gt;"",TEXT(P1905-N1905,"[h].mm"),""))</f>
        <v/>
      </c>
      <c r="W1905" s="118">
        <f>IF(AND(R1905="",S1905=""),"",R1905+S1905)</f>
        <v/>
      </c>
      <c r="X1905" s="116">
        <f>IF(O1905&lt;&gt;"",DATE(YEAR(O1905), MONTH(O1905), DAY(O1905)),"")</f>
        <v/>
      </c>
      <c r="Y1905" s="122" t="n"/>
      <c r="Z1905" s="123" t="n"/>
      <c r="AA1905" s="117">
        <f>IF(F1905="Re-assigned","NA",IF(W1905="","",IF(W1905&gt;=VLOOKUP(D1905,SLAMatrix,3,FALSE),"Yes",IF(W1905&lt;VLOOKUP(D1905,SLAMatrix,2,FALSE),"No","Internal"))))</f>
        <v/>
      </c>
      <c r="AB1905" s="123" t="n"/>
      <c r="AC1905" s="123" t="n"/>
      <c r="AD1905" s="119" t="n"/>
      <c r="AE1905" s="125" t="n"/>
      <c r="AF1905" s="124">
        <f>MONTH(O1905)</f>
        <v/>
      </c>
      <c r="AG1905" s="124">
        <f>VLOOKUP(IFERROR(MID(AE1905,1,(FIND(",",AE1905,1)-1)),AE1905),Facility_Region_Mapping,2,FALSE)</f>
        <v/>
      </c>
      <c r="AH1905" s="124" t="n"/>
      <c r="AI1905" s="124">
        <f>IF(C1905&lt;&gt;"",IF(M1905="ESM User",getInterfaceName($C1905),"NA"),"")</f>
        <v/>
      </c>
      <c r="AJ1905" s="116">
        <f>IF(Q1905&lt;&gt;"",DATE(YEAR(Q1905), MONTH(Q1905), DAY(Q1905)),"")</f>
        <v/>
      </c>
      <c r="AK1905" s="130">
        <f>IF(Q1905&lt;&gt;0,Q1905-N1905,TODAY()-N1905)</f>
        <v/>
      </c>
      <c r="AL1905" s="112">
        <f>IF(F1905="Re-assigned",0,IF(H1905="Closed",0,IF(H1905="Service Restored",0,IF(H1905="",0,1))))</f>
        <v/>
      </c>
      <c r="AM1905" s="124">
        <f>IF(AL1905=0,"",IF(AK1905&gt;20.99,"Aged","Non-Aged"))</f>
        <v/>
      </c>
      <c r="AN1905" s="112">
        <f>IF(Q1905&lt;&gt;"",MONTH(Q1905),"")</f>
        <v/>
      </c>
      <c r="AO1905" s="112">
        <f>IFERROR(VALUE(V1905),0)</f>
        <v/>
      </c>
    </row>
    <row customFormat="1" customHeight="1" ht="29.25" r="1906" s="112" spans="1:41">
      <c r="A1906" s="127" t="n"/>
      <c r="B1906" s="113" t="n"/>
      <c r="C1906" s="127" t="n"/>
      <c r="D1906" s="127" t="n"/>
      <c r="E1906" s="114">
        <f>IF(F1906 &lt;&gt; "",VLOOKUP(F1906,CategoryLookup,2,FALSE), "")</f>
        <v/>
      </c>
      <c r="F1906" s="126" t="n"/>
      <c r="G1906" s="127" t="n"/>
      <c r="H1906" s="127" t="n"/>
      <c r="I1906" s="127" t="n"/>
      <c r="J1906" s="127" t="n"/>
      <c r="K1906" s="127" t="n"/>
      <c r="L1906" s="127" t="n"/>
      <c r="M1906" s="127" t="n"/>
      <c r="N1906" s="120" t="n"/>
      <c r="O1906" s="120" t="n"/>
      <c r="P1906" s="120" t="n"/>
      <c r="Q1906" s="120" t="n"/>
      <c r="R1906" s="121" t="n"/>
      <c r="S1906" s="121" t="n"/>
      <c r="T1906" s="121" t="n"/>
      <c r="U1906" s="121" t="n"/>
      <c r="V1906" s="117">
        <f>IF(P1906="NA","NA",IF(P1906&lt;&gt;"",TEXT(P1906-N1906,"[h].mm"),""))</f>
        <v/>
      </c>
      <c r="W1906" s="118">
        <f>IF(AND(R1906="",S1906=""),"",R1906+S1906)</f>
        <v/>
      </c>
      <c r="X1906" s="116">
        <f>IF(O1906&lt;&gt;"",DATE(YEAR(O1906), MONTH(O1906), DAY(O1906)),"")</f>
        <v/>
      </c>
      <c r="Y1906" s="122" t="n"/>
      <c r="Z1906" s="123" t="n"/>
      <c r="AA1906" s="117">
        <f>IF(F1906="Re-assigned","NA",IF(W1906="","",IF(W1906&gt;=VLOOKUP(D1906,SLAMatrix,3,FALSE),"Yes",IF(W1906&lt;VLOOKUP(D1906,SLAMatrix,2,FALSE),"No","Internal"))))</f>
        <v/>
      </c>
      <c r="AB1906" s="123" t="n"/>
      <c r="AC1906" s="123" t="n"/>
      <c r="AD1906" s="119" t="n"/>
      <c r="AE1906" s="125" t="n"/>
      <c r="AF1906" s="124">
        <f>MONTH(O1906)</f>
        <v/>
      </c>
      <c r="AG1906" s="124">
        <f>VLOOKUP(IFERROR(MID(AE1906,1,(FIND(",",AE1906,1)-1)),AE1906),Facility_Region_Mapping,2,FALSE)</f>
        <v/>
      </c>
      <c r="AH1906" s="124" t="n"/>
      <c r="AI1906" s="124">
        <f>IF(C1906&lt;&gt;"",IF(M1906="ESM User",getInterfaceName($C1906),"NA"),"")</f>
        <v/>
      </c>
      <c r="AJ1906" s="116">
        <f>IF(Q1906&lt;&gt;"",DATE(YEAR(Q1906), MONTH(Q1906), DAY(Q1906)),"")</f>
        <v/>
      </c>
      <c r="AK1906" s="130">
        <f>IF(Q1906&lt;&gt;0,Q1906-N1906,TODAY()-N1906)</f>
        <v/>
      </c>
      <c r="AL1906" s="112">
        <f>IF(F1906="Re-assigned",0,IF(H1906="Closed",0,IF(H1906="Service Restored",0,IF(H1906="",0,1))))</f>
        <v/>
      </c>
      <c r="AM1906" s="124">
        <f>IF(AL1906=0,"",IF(AK1906&gt;20.99,"Aged","Non-Aged"))</f>
        <v/>
      </c>
      <c r="AN1906" s="112">
        <f>IF(Q1906&lt;&gt;"",MONTH(Q1906),"")</f>
        <v/>
      </c>
      <c r="AO1906" s="112">
        <f>IFERROR(VALUE(V1906),0)</f>
        <v/>
      </c>
    </row>
    <row customFormat="1" customHeight="1" ht="29.25" r="1907" s="112" spans="1:41">
      <c r="A1907" s="127" t="n"/>
      <c r="B1907" s="113" t="n"/>
      <c r="C1907" s="127" t="n"/>
      <c r="D1907" s="127" t="n"/>
      <c r="E1907" s="114">
        <f>IF(F1907 &lt;&gt; "",VLOOKUP(F1907,CategoryLookup,2,FALSE), "")</f>
        <v/>
      </c>
      <c r="F1907" s="126" t="n"/>
      <c r="G1907" s="127" t="n"/>
      <c r="H1907" s="127" t="n"/>
      <c r="I1907" s="127" t="n"/>
      <c r="J1907" s="127" t="n"/>
      <c r="K1907" s="127" t="n"/>
      <c r="L1907" s="127" t="n"/>
      <c r="M1907" s="127" t="n"/>
      <c r="N1907" s="120" t="n"/>
      <c r="O1907" s="120" t="n"/>
      <c r="P1907" s="120" t="n"/>
      <c r="Q1907" s="120" t="n"/>
      <c r="R1907" s="121" t="n"/>
      <c r="S1907" s="121" t="n"/>
      <c r="T1907" s="121" t="n"/>
      <c r="U1907" s="121" t="n"/>
      <c r="V1907" s="117">
        <f>IF(P1907="NA","NA",IF(P1907&lt;&gt;"",TEXT(P1907-N1907,"[h].mm"),""))</f>
        <v/>
      </c>
      <c r="W1907" s="118">
        <f>IF(AND(R1907="",S1907=""),"",R1907+S1907)</f>
        <v/>
      </c>
      <c r="X1907" s="116">
        <f>IF(O1907&lt;&gt;"",DATE(YEAR(O1907), MONTH(O1907), DAY(O1907)),"")</f>
        <v/>
      </c>
      <c r="Y1907" s="122" t="n"/>
      <c r="Z1907" s="123" t="n"/>
      <c r="AA1907" s="117">
        <f>IF(F1907="Re-assigned","NA",IF(W1907="","",IF(W1907&gt;=VLOOKUP(D1907,SLAMatrix,3,FALSE),"Yes",IF(W1907&lt;VLOOKUP(D1907,SLAMatrix,2,FALSE),"No","Internal"))))</f>
        <v/>
      </c>
      <c r="AB1907" s="123" t="n"/>
      <c r="AC1907" s="123" t="n"/>
      <c r="AD1907" s="119" t="n"/>
      <c r="AE1907" s="125" t="n"/>
      <c r="AF1907" s="124">
        <f>MONTH(O1907)</f>
        <v/>
      </c>
      <c r="AG1907" s="124">
        <f>VLOOKUP(IFERROR(MID(AE1907,1,(FIND(",",AE1907,1)-1)),AE1907),Facility_Region_Mapping,2,FALSE)</f>
        <v/>
      </c>
      <c r="AH1907" s="124" t="n"/>
      <c r="AI1907" s="124">
        <f>IF(C1907&lt;&gt;"",IF(M1907="ESM User",getInterfaceName($C1907),"NA"),"")</f>
        <v/>
      </c>
      <c r="AJ1907" s="116">
        <f>IF(Q1907&lt;&gt;"",DATE(YEAR(Q1907), MONTH(Q1907), DAY(Q1907)),"")</f>
        <v/>
      </c>
      <c r="AK1907" s="130">
        <f>IF(Q1907&lt;&gt;0,Q1907-N1907,TODAY()-N1907)</f>
        <v/>
      </c>
      <c r="AL1907" s="112">
        <f>IF(F1907="Re-assigned",0,IF(H1907="Closed",0,IF(H1907="Service Restored",0,IF(H1907="",0,1))))</f>
        <v/>
      </c>
      <c r="AM1907" s="124">
        <f>IF(AL1907=0,"",IF(AK1907&gt;20.99,"Aged","Non-Aged"))</f>
        <v/>
      </c>
      <c r="AN1907" s="112">
        <f>IF(Q1907&lt;&gt;"",MONTH(Q1907),"")</f>
        <v/>
      </c>
      <c r="AO1907" s="112">
        <f>IFERROR(VALUE(V1907),0)</f>
        <v/>
      </c>
    </row>
    <row customFormat="1" customHeight="1" ht="29.25" r="1908" s="112" spans="1:41">
      <c r="A1908" s="127" t="n"/>
      <c r="B1908" s="113" t="n"/>
      <c r="C1908" s="127" t="n"/>
      <c r="D1908" s="127" t="n"/>
      <c r="E1908" s="114">
        <f>IF(F1908 &lt;&gt; "",VLOOKUP(F1908,CategoryLookup,2,FALSE), "")</f>
        <v/>
      </c>
      <c r="F1908" s="126" t="n"/>
      <c r="G1908" s="127" t="n"/>
      <c r="H1908" s="127" t="n"/>
      <c r="I1908" s="127" t="n"/>
      <c r="J1908" s="127" t="n"/>
      <c r="K1908" s="127" t="n"/>
      <c r="L1908" s="127" t="n"/>
      <c r="M1908" s="127" t="n"/>
      <c r="N1908" s="120" t="n"/>
      <c r="O1908" s="120" t="n"/>
      <c r="P1908" s="120" t="n"/>
      <c r="Q1908" s="120" t="n"/>
      <c r="R1908" s="121" t="n"/>
      <c r="S1908" s="121" t="n"/>
      <c r="T1908" s="121" t="n"/>
      <c r="U1908" s="121" t="n"/>
      <c r="V1908" s="117">
        <f>IF(P1908="NA","NA",IF(P1908&lt;&gt;"",TEXT(P1908-N1908,"[h].mm"),""))</f>
        <v/>
      </c>
      <c r="W1908" s="118">
        <f>IF(AND(R1908="",S1908=""),"",R1908+S1908)</f>
        <v/>
      </c>
      <c r="X1908" s="116">
        <f>IF(O1908&lt;&gt;"",DATE(YEAR(O1908), MONTH(O1908), DAY(O1908)),"")</f>
        <v/>
      </c>
      <c r="Y1908" s="122" t="n"/>
      <c r="Z1908" s="123" t="n"/>
      <c r="AA1908" s="117">
        <f>IF(F1908="Re-assigned","NA",IF(W1908="","",IF(W1908&gt;=VLOOKUP(D1908,SLAMatrix,3,FALSE),"Yes",IF(W1908&lt;VLOOKUP(D1908,SLAMatrix,2,FALSE),"No","Internal"))))</f>
        <v/>
      </c>
      <c r="AB1908" s="123" t="n"/>
      <c r="AC1908" s="123" t="n"/>
      <c r="AD1908" s="119" t="n"/>
      <c r="AE1908" s="125" t="n"/>
      <c r="AF1908" s="124">
        <f>MONTH(O1908)</f>
        <v/>
      </c>
      <c r="AG1908" s="124">
        <f>VLOOKUP(IFERROR(MID(AE1908,1,(FIND(",",AE1908,1)-1)),AE1908),Facility_Region_Mapping,2,FALSE)</f>
        <v/>
      </c>
      <c r="AH1908" s="124" t="n"/>
      <c r="AI1908" s="124">
        <f>IF(C1908&lt;&gt;"",IF(M1908="ESM User",getInterfaceName($C1908),"NA"),"")</f>
        <v/>
      </c>
      <c r="AJ1908" s="116">
        <f>IF(Q1908&lt;&gt;"",DATE(YEAR(Q1908), MONTH(Q1908), DAY(Q1908)),"")</f>
        <v/>
      </c>
      <c r="AK1908" s="130">
        <f>IF(Q1908&lt;&gt;0,Q1908-N1908,TODAY()-N1908)</f>
        <v/>
      </c>
      <c r="AL1908" s="112">
        <f>IF(F1908="Re-assigned",0,IF(H1908="Closed",0,IF(H1908="Service Restored",0,IF(H1908="",0,1))))</f>
        <v/>
      </c>
      <c r="AM1908" s="124">
        <f>IF(AL1908=0,"",IF(AK1908&gt;20.99,"Aged","Non-Aged"))</f>
        <v/>
      </c>
      <c r="AN1908" s="112">
        <f>IF(Q1908&lt;&gt;"",MONTH(Q1908),"")</f>
        <v/>
      </c>
      <c r="AO1908" s="112">
        <f>IFERROR(VALUE(V1908),0)</f>
        <v/>
      </c>
    </row>
    <row customFormat="1" customHeight="1" ht="29.25" r="1909" s="112" spans="1:41">
      <c r="A1909" s="127" t="n"/>
      <c r="B1909" s="113" t="n"/>
      <c r="C1909" s="127" t="n"/>
      <c r="D1909" s="127" t="n"/>
      <c r="E1909" s="114">
        <f>IF(F1909 &lt;&gt; "",VLOOKUP(F1909,CategoryLookup,2,FALSE), "")</f>
        <v/>
      </c>
      <c r="F1909" s="126" t="n"/>
      <c r="G1909" s="127" t="n"/>
      <c r="H1909" s="127" t="n"/>
      <c r="I1909" s="127" t="n"/>
      <c r="J1909" s="127" t="n"/>
      <c r="K1909" s="127" t="n"/>
      <c r="L1909" s="127" t="n"/>
      <c r="M1909" s="127" t="n"/>
      <c r="N1909" s="120" t="n"/>
      <c r="O1909" s="120" t="n"/>
      <c r="P1909" s="120" t="n"/>
      <c r="Q1909" s="120" t="n"/>
      <c r="R1909" s="121" t="n"/>
      <c r="S1909" s="121" t="n"/>
      <c r="T1909" s="121" t="n"/>
      <c r="U1909" s="121" t="n"/>
      <c r="V1909" s="117">
        <f>IF(P1909="NA","NA",IF(P1909&lt;&gt;"",TEXT(P1909-N1909,"[h].mm"),""))</f>
        <v/>
      </c>
      <c r="W1909" s="118">
        <f>IF(AND(R1909="",S1909=""),"",R1909+S1909)</f>
        <v/>
      </c>
      <c r="X1909" s="116">
        <f>IF(O1909&lt;&gt;"",DATE(YEAR(O1909), MONTH(O1909), DAY(O1909)),"")</f>
        <v/>
      </c>
      <c r="Y1909" s="122" t="n"/>
      <c r="Z1909" s="123" t="n"/>
      <c r="AA1909" s="117">
        <f>IF(F1909="Re-assigned","NA",IF(W1909="","",IF(W1909&gt;=VLOOKUP(D1909,SLAMatrix,3,FALSE),"Yes",IF(W1909&lt;VLOOKUP(D1909,SLAMatrix,2,FALSE),"No","Internal"))))</f>
        <v/>
      </c>
      <c r="AB1909" s="123" t="n"/>
      <c r="AC1909" s="123" t="n"/>
      <c r="AD1909" s="119" t="n"/>
      <c r="AE1909" s="125" t="n"/>
      <c r="AF1909" s="124">
        <f>MONTH(O1909)</f>
        <v/>
      </c>
      <c r="AG1909" s="124">
        <f>VLOOKUP(IFERROR(MID(AE1909,1,(FIND(",",AE1909,1)-1)),AE1909),Facility_Region_Mapping,2,FALSE)</f>
        <v/>
      </c>
      <c r="AH1909" s="124" t="n"/>
      <c r="AI1909" s="124">
        <f>IF(C1909&lt;&gt;"",IF(M1909="ESM User",getInterfaceName($C1909),"NA"),"")</f>
        <v/>
      </c>
      <c r="AJ1909" s="116">
        <f>IF(Q1909&lt;&gt;"",DATE(YEAR(Q1909), MONTH(Q1909), DAY(Q1909)),"")</f>
        <v/>
      </c>
      <c r="AK1909" s="130">
        <f>IF(Q1909&lt;&gt;0,Q1909-N1909,TODAY()-N1909)</f>
        <v/>
      </c>
      <c r="AL1909" s="112">
        <f>IF(F1909="Re-assigned",0,IF(H1909="Closed",0,IF(H1909="Service Restored",0,IF(H1909="",0,1))))</f>
        <v/>
      </c>
      <c r="AM1909" s="124">
        <f>IF(AL1909=0,"",IF(AK1909&gt;20.99,"Aged","Non-Aged"))</f>
        <v/>
      </c>
      <c r="AN1909" s="112">
        <f>IF(Q1909&lt;&gt;"",MONTH(Q1909),"")</f>
        <v/>
      </c>
      <c r="AO1909" s="112">
        <f>IFERROR(VALUE(V1909),0)</f>
        <v/>
      </c>
    </row>
    <row customFormat="1" customHeight="1" ht="29.25" r="1910" s="112" spans="1:41">
      <c r="A1910" s="127" t="n"/>
      <c r="B1910" s="113" t="n"/>
      <c r="C1910" s="127" t="n"/>
      <c r="D1910" s="127" t="n"/>
      <c r="E1910" s="114">
        <f>IF(F1910 &lt;&gt; "",VLOOKUP(F1910,CategoryLookup,2,FALSE), "")</f>
        <v/>
      </c>
      <c r="F1910" s="126" t="n"/>
      <c r="G1910" s="127" t="n"/>
      <c r="H1910" s="127" t="n"/>
      <c r="I1910" s="127" t="n"/>
      <c r="J1910" s="127" t="n"/>
      <c r="K1910" s="127" t="n"/>
      <c r="L1910" s="127" t="n"/>
      <c r="M1910" s="127" t="n"/>
      <c r="N1910" s="120" t="n"/>
      <c r="O1910" s="120" t="n"/>
      <c r="P1910" s="120" t="n"/>
      <c r="Q1910" s="120" t="n"/>
      <c r="R1910" s="121" t="n"/>
      <c r="S1910" s="121" t="n"/>
      <c r="T1910" s="121" t="n"/>
      <c r="U1910" s="121" t="n"/>
      <c r="V1910" s="117">
        <f>IF(P1910="NA","NA",IF(P1910&lt;&gt;"",TEXT(P1910-N1910,"[h].mm"),""))</f>
        <v/>
      </c>
      <c r="W1910" s="118">
        <f>IF(AND(R1910="",S1910=""),"",R1910+S1910)</f>
        <v/>
      </c>
      <c r="X1910" s="116">
        <f>IF(O1910&lt;&gt;"",DATE(YEAR(O1910), MONTH(O1910), DAY(O1910)),"")</f>
        <v/>
      </c>
      <c r="Y1910" s="122" t="n"/>
      <c r="Z1910" s="123" t="n"/>
      <c r="AA1910" s="117">
        <f>IF(F1910="Re-assigned","NA",IF(W1910="","",IF(W1910&gt;=VLOOKUP(D1910,SLAMatrix,3,FALSE),"Yes",IF(W1910&lt;VLOOKUP(D1910,SLAMatrix,2,FALSE),"No","Internal"))))</f>
        <v/>
      </c>
      <c r="AB1910" s="123" t="n"/>
      <c r="AC1910" s="123" t="n"/>
      <c r="AD1910" s="119" t="n"/>
      <c r="AE1910" s="125" t="n"/>
      <c r="AF1910" s="124">
        <f>MONTH(O1910)</f>
        <v/>
      </c>
      <c r="AG1910" s="124">
        <f>VLOOKUP(IFERROR(MID(AE1910,1,(FIND(",",AE1910,1)-1)),AE1910),Facility_Region_Mapping,2,FALSE)</f>
        <v/>
      </c>
      <c r="AH1910" s="124" t="n"/>
      <c r="AI1910" s="124">
        <f>IF(C1910&lt;&gt;"",IF(M1910="ESM User",getInterfaceName($C1910),"NA"),"")</f>
        <v/>
      </c>
      <c r="AJ1910" s="116">
        <f>IF(Q1910&lt;&gt;"",DATE(YEAR(Q1910), MONTH(Q1910), DAY(Q1910)),"")</f>
        <v/>
      </c>
      <c r="AK1910" s="130">
        <f>IF(Q1910&lt;&gt;0,Q1910-N1910,TODAY()-N1910)</f>
        <v/>
      </c>
      <c r="AL1910" s="112">
        <f>IF(F1910="Re-assigned",0,IF(H1910="Closed",0,IF(H1910="Service Restored",0,IF(H1910="",0,1))))</f>
        <v/>
      </c>
      <c r="AM1910" s="124">
        <f>IF(AL1910=0,"",IF(AK1910&gt;20.99,"Aged","Non-Aged"))</f>
        <v/>
      </c>
      <c r="AN1910" s="112">
        <f>IF(Q1910&lt;&gt;"",MONTH(Q1910),"")</f>
        <v/>
      </c>
      <c r="AO1910" s="112">
        <f>IFERROR(VALUE(V1910),0)</f>
        <v/>
      </c>
    </row>
    <row customFormat="1" customHeight="1" ht="29.25" r="1911" s="112" spans="1:41">
      <c r="A1911" s="127" t="n"/>
      <c r="B1911" s="113" t="n"/>
      <c r="C1911" s="127" t="n"/>
      <c r="D1911" s="127" t="n"/>
      <c r="E1911" s="114">
        <f>IF(F1911 &lt;&gt; "",VLOOKUP(F1911,CategoryLookup,2,FALSE), "")</f>
        <v/>
      </c>
      <c r="F1911" s="126" t="n"/>
      <c r="G1911" s="127" t="n"/>
      <c r="H1911" s="127" t="n"/>
      <c r="I1911" s="127" t="n"/>
      <c r="J1911" s="127" t="n"/>
      <c r="K1911" s="127" t="n"/>
      <c r="L1911" s="127" t="n"/>
      <c r="M1911" s="127" t="n"/>
      <c r="N1911" s="120" t="n"/>
      <c r="O1911" s="120" t="n"/>
      <c r="P1911" s="120" t="n"/>
      <c r="Q1911" s="120" t="n"/>
      <c r="R1911" s="121" t="n"/>
      <c r="S1911" s="121" t="n"/>
      <c r="T1911" s="121" t="n"/>
      <c r="U1911" s="121" t="n"/>
      <c r="V1911" s="117">
        <f>IF(P1911="NA","NA",IF(P1911&lt;&gt;"",TEXT(P1911-N1911,"[h].mm"),""))</f>
        <v/>
      </c>
      <c r="W1911" s="118">
        <f>IF(AND(R1911="",S1911=""),"",R1911+S1911)</f>
        <v/>
      </c>
      <c r="X1911" s="116">
        <f>IF(O1911&lt;&gt;"",DATE(YEAR(O1911), MONTH(O1911), DAY(O1911)),"")</f>
        <v/>
      </c>
      <c r="Y1911" s="122" t="n"/>
      <c r="Z1911" s="123" t="n"/>
      <c r="AA1911" s="117">
        <f>IF(F1911="Re-assigned","NA",IF(W1911="","",IF(W1911&gt;=VLOOKUP(D1911,SLAMatrix,3,FALSE),"Yes",IF(W1911&lt;VLOOKUP(D1911,SLAMatrix,2,FALSE),"No","Internal"))))</f>
        <v/>
      </c>
      <c r="AB1911" s="123" t="n"/>
      <c r="AC1911" s="123" t="n"/>
      <c r="AD1911" s="119" t="n"/>
      <c r="AE1911" s="125" t="n"/>
      <c r="AF1911" s="124">
        <f>MONTH(O1911)</f>
        <v/>
      </c>
      <c r="AG1911" s="124">
        <f>VLOOKUP(IFERROR(MID(AE1911,1,(FIND(",",AE1911,1)-1)),AE1911),Facility_Region_Mapping,2,FALSE)</f>
        <v/>
      </c>
      <c r="AH1911" s="124" t="n"/>
      <c r="AI1911" s="124">
        <f>IF(C1911&lt;&gt;"",IF(M1911="ESM User",getInterfaceName($C1911),"NA"),"")</f>
        <v/>
      </c>
      <c r="AJ1911" s="116">
        <f>IF(Q1911&lt;&gt;"",DATE(YEAR(Q1911), MONTH(Q1911), DAY(Q1911)),"")</f>
        <v/>
      </c>
      <c r="AK1911" s="130">
        <f>IF(Q1911&lt;&gt;0,Q1911-N1911,TODAY()-N1911)</f>
        <v/>
      </c>
      <c r="AL1911" s="112">
        <f>IF(F1911="Re-assigned",0,IF(H1911="Closed",0,IF(H1911="Service Restored",0,IF(H1911="",0,1))))</f>
        <v/>
      </c>
      <c r="AM1911" s="124">
        <f>IF(AL1911=0,"",IF(AK1911&gt;20.99,"Aged","Non-Aged"))</f>
        <v/>
      </c>
      <c r="AN1911" s="112">
        <f>IF(Q1911&lt;&gt;"",MONTH(Q1911),"")</f>
        <v/>
      </c>
      <c r="AO1911" s="112">
        <f>IFERROR(VALUE(V1911),0)</f>
        <v/>
      </c>
    </row>
    <row customFormat="1" customHeight="1" ht="29.25" r="1912" s="112" spans="1:41">
      <c r="A1912" s="127" t="n"/>
      <c r="B1912" s="113" t="n"/>
      <c r="C1912" s="127" t="n"/>
      <c r="D1912" s="127" t="n"/>
      <c r="E1912" s="114">
        <f>IF(F1912 &lt;&gt; "",VLOOKUP(F1912,CategoryLookup,2,FALSE), "")</f>
        <v/>
      </c>
      <c r="F1912" s="126" t="n"/>
      <c r="G1912" s="127" t="n"/>
      <c r="H1912" s="127" t="n"/>
      <c r="I1912" s="127" t="n"/>
      <c r="J1912" s="127" t="n"/>
      <c r="K1912" s="127" t="n"/>
      <c r="L1912" s="127" t="n"/>
      <c r="M1912" s="127" t="n"/>
      <c r="N1912" s="120" t="n"/>
      <c r="O1912" s="120" t="n"/>
      <c r="P1912" s="120" t="n"/>
      <c r="Q1912" s="120" t="n"/>
      <c r="R1912" s="121" t="n"/>
      <c r="S1912" s="121" t="n"/>
      <c r="T1912" s="121" t="n"/>
      <c r="U1912" s="121" t="n"/>
      <c r="V1912" s="117">
        <f>IF(P1912="NA","NA",IF(P1912&lt;&gt;"",TEXT(P1912-N1912,"[h].mm"),""))</f>
        <v/>
      </c>
      <c r="W1912" s="118">
        <f>IF(AND(R1912="",S1912=""),"",R1912+S1912)</f>
        <v/>
      </c>
      <c r="X1912" s="116">
        <f>IF(O1912&lt;&gt;"",DATE(YEAR(O1912), MONTH(O1912), DAY(O1912)),"")</f>
        <v/>
      </c>
      <c r="Y1912" s="122" t="n"/>
      <c r="Z1912" s="123" t="n"/>
      <c r="AA1912" s="117">
        <f>IF(F1912="Re-assigned","NA",IF(W1912="","",IF(W1912&gt;=VLOOKUP(D1912,SLAMatrix,3,FALSE),"Yes",IF(W1912&lt;VLOOKUP(D1912,SLAMatrix,2,FALSE),"No","Internal"))))</f>
        <v/>
      </c>
      <c r="AB1912" s="123" t="n"/>
      <c r="AC1912" s="123" t="n"/>
      <c r="AD1912" s="119" t="n"/>
      <c r="AE1912" s="125" t="n"/>
      <c r="AF1912" s="124">
        <f>MONTH(O1912)</f>
        <v/>
      </c>
      <c r="AG1912" s="124">
        <f>VLOOKUP(IFERROR(MID(AE1912,1,(FIND(",",AE1912,1)-1)),AE1912),Facility_Region_Mapping,2,FALSE)</f>
        <v/>
      </c>
      <c r="AH1912" s="124" t="n"/>
      <c r="AI1912" s="124">
        <f>IF(C1912&lt;&gt;"",IF(M1912="ESM User",getInterfaceName($C1912),"NA"),"")</f>
        <v/>
      </c>
      <c r="AJ1912" s="116">
        <f>IF(Q1912&lt;&gt;"",DATE(YEAR(Q1912), MONTH(Q1912), DAY(Q1912)),"")</f>
        <v/>
      </c>
      <c r="AK1912" s="130">
        <f>IF(Q1912&lt;&gt;0,Q1912-N1912,TODAY()-N1912)</f>
        <v/>
      </c>
      <c r="AL1912" s="112">
        <f>IF(F1912="Re-assigned",0,IF(H1912="Closed",0,IF(H1912="Service Restored",0,IF(H1912="",0,1))))</f>
        <v/>
      </c>
      <c r="AM1912" s="124">
        <f>IF(AL1912=0,"",IF(AK1912&gt;20.99,"Aged","Non-Aged"))</f>
        <v/>
      </c>
      <c r="AN1912" s="112">
        <f>IF(Q1912&lt;&gt;"",MONTH(Q1912),"")</f>
        <v/>
      </c>
      <c r="AO1912" s="112">
        <f>IFERROR(VALUE(V1912),0)</f>
        <v/>
      </c>
    </row>
    <row customFormat="1" customHeight="1" ht="29.25" r="1913" s="112" spans="1:41">
      <c r="A1913" s="127" t="n"/>
      <c r="B1913" s="113" t="n"/>
      <c r="C1913" s="127" t="n"/>
      <c r="D1913" s="127" t="n"/>
      <c r="E1913" s="114">
        <f>IF(F1913 &lt;&gt; "",VLOOKUP(F1913,CategoryLookup,2,FALSE), "")</f>
        <v/>
      </c>
      <c r="F1913" s="126" t="n"/>
      <c r="G1913" s="127" t="n"/>
      <c r="H1913" s="127" t="n"/>
      <c r="I1913" s="127" t="n"/>
      <c r="J1913" s="127" t="n"/>
      <c r="K1913" s="127" t="n"/>
      <c r="L1913" s="127" t="n"/>
      <c r="M1913" s="127" t="n"/>
      <c r="N1913" s="120" t="n"/>
      <c r="O1913" s="120" t="n"/>
      <c r="P1913" s="120" t="n"/>
      <c r="Q1913" s="120" t="n"/>
      <c r="R1913" s="121" t="n"/>
      <c r="S1913" s="121" t="n"/>
      <c r="T1913" s="121" t="n"/>
      <c r="U1913" s="121" t="n"/>
      <c r="V1913" s="117">
        <f>IF(P1913="NA","NA",IF(P1913&lt;&gt;"",TEXT(P1913-N1913,"[h].mm"),""))</f>
        <v/>
      </c>
      <c r="W1913" s="118">
        <f>IF(AND(R1913="",S1913=""),"",R1913+S1913)</f>
        <v/>
      </c>
      <c r="X1913" s="116">
        <f>IF(O1913&lt;&gt;"",DATE(YEAR(O1913), MONTH(O1913), DAY(O1913)),"")</f>
        <v/>
      </c>
      <c r="Y1913" s="122" t="n"/>
      <c r="Z1913" s="123" t="n"/>
      <c r="AA1913" s="117">
        <f>IF(F1913="Re-assigned","NA",IF(W1913="","",IF(W1913&gt;=VLOOKUP(D1913,SLAMatrix,3,FALSE),"Yes",IF(W1913&lt;VLOOKUP(D1913,SLAMatrix,2,FALSE),"No","Internal"))))</f>
        <v/>
      </c>
      <c r="AB1913" s="123" t="n"/>
      <c r="AC1913" s="123" t="n"/>
      <c r="AD1913" s="119" t="n"/>
      <c r="AE1913" s="125" t="n"/>
      <c r="AF1913" s="124">
        <f>MONTH(O1913)</f>
        <v/>
      </c>
      <c r="AG1913" s="124">
        <f>VLOOKUP(IFERROR(MID(AE1913,1,(FIND(",",AE1913,1)-1)),AE1913),Facility_Region_Mapping,2,FALSE)</f>
        <v/>
      </c>
      <c r="AH1913" s="124" t="n"/>
      <c r="AI1913" s="124">
        <f>IF(C1913&lt;&gt;"",IF(M1913="ESM User",getInterfaceName($C1913),"NA"),"")</f>
        <v/>
      </c>
      <c r="AJ1913" s="116">
        <f>IF(Q1913&lt;&gt;"",DATE(YEAR(Q1913), MONTH(Q1913), DAY(Q1913)),"")</f>
        <v/>
      </c>
      <c r="AK1913" s="130">
        <f>IF(Q1913&lt;&gt;0,Q1913-N1913,TODAY()-N1913)</f>
        <v/>
      </c>
      <c r="AL1913" s="112">
        <f>IF(F1913="Re-assigned",0,IF(H1913="Closed",0,IF(H1913="Service Restored",0,IF(H1913="",0,1))))</f>
        <v/>
      </c>
      <c r="AM1913" s="124">
        <f>IF(AL1913=0,"",IF(AK1913&gt;20.99,"Aged","Non-Aged"))</f>
        <v/>
      </c>
      <c r="AN1913" s="112">
        <f>IF(Q1913&lt;&gt;"",MONTH(Q1913),"")</f>
        <v/>
      </c>
      <c r="AO1913" s="112">
        <f>IFERROR(VALUE(V1913),0)</f>
        <v/>
      </c>
    </row>
    <row customFormat="1" customHeight="1" ht="29.25" r="1914" s="112" spans="1:41">
      <c r="A1914" s="127" t="n"/>
      <c r="B1914" s="113" t="n"/>
      <c r="C1914" s="127" t="n"/>
      <c r="D1914" s="127" t="n"/>
      <c r="E1914" s="114">
        <f>IF(F1914 &lt;&gt; "",VLOOKUP(F1914,CategoryLookup,2,FALSE), "")</f>
        <v/>
      </c>
      <c r="F1914" s="126" t="n"/>
      <c r="G1914" s="127" t="n"/>
      <c r="H1914" s="127" t="n"/>
      <c r="I1914" s="127" t="n"/>
      <c r="J1914" s="127" t="n"/>
      <c r="K1914" s="127" t="n"/>
      <c r="L1914" s="127" t="n"/>
      <c r="M1914" s="127" t="n"/>
      <c r="N1914" s="120" t="n"/>
      <c r="O1914" s="120" t="n"/>
      <c r="P1914" s="120" t="n"/>
      <c r="Q1914" s="120" t="n"/>
      <c r="R1914" s="121" t="n"/>
      <c r="S1914" s="121" t="n"/>
      <c r="T1914" s="121" t="n"/>
      <c r="U1914" s="121" t="n"/>
      <c r="V1914" s="117">
        <f>IF(P1914="NA","NA",IF(P1914&lt;&gt;"",TEXT(P1914-N1914,"[h].mm"),""))</f>
        <v/>
      </c>
      <c r="W1914" s="118">
        <f>IF(AND(R1914="",S1914=""),"",R1914+S1914)</f>
        <v/>
      </c>
      <c r="X1914" s="116">
        <f>IF(O1914&lt;&gt;"",DATE(YEAR(O1914), MONTH(O1914), DAY(O1914)),"")</f>
        <v/>
      </c>
      <c r="Y1914" s="122" t="n"/>
      <c r="Z1914" s="123" t="n"/>
      <c r="AA1914" s="117">
        <f>IF(F1914="Re-assigned","NA",IF(W1914="","",IF(W1914&gt;=VLOOKUP(D1914,SLAMatrix,3,FALSE),"Yes",IF(W1914&lt;VLOOKUP(D1914,SLAMatrix,2,FALSE),"No","Internal"))))</f>
        <v/>
      </c>
      <c r="AB1914" s="123" t="n"/>
      <c r="AC1914" s="123" t="n"/>
      <c r="AD1914" s="119" t="n"/>
      <c r="AE1914" s="125" t="n"/>
      <c r="AF1914" s="124">
        <f>MONTH(O1914)</f>
        <v/>
      </c>
      <c r="AG1914" s="124">
        <f>VLOOKUP(IFERROR(MID(AE1914,1,(FIND(",",AE1914,1)-1)),AE1914),Facility_Region_Mapping,2,FALSE)</f>
        <v/>
      </c>
      <c r="AH1914" s="124" t="n"/>
      <c r="AI1914" s="124">
        <f>IF(C1914&lt;&gt;"",IF(M1914="ESM User",getInterfaceName($C1914),"NA"),"")</f>
        <v/>
      </c>
      <c r="AJ1914" s="116">
        <f>IF(Q1914&lt;&gt;"",DATE(YEAR(Q1914), MONTH(Q1914), DAY(Q1914)),"")</f>
        <v/>
      </c>
      <c r="AK1914" s="130">
        <f>IF(Q1914&lt;&gt;0,Q1914-N1914,TODAY()-N1914)</f>
        <v/>
      </c>
      <c r="AL1914" s="112">
        <f>IF(F1914="Re-assigned",0,IF(H1914="Closed",0,IF(H1914="Service Restored",0,IF(H1914="",0,1))))</f>
        <v/>
      </c>
      <c r="AM1914" s="124">
        <f>IF(AL1914=0,"",IF(AK1914&gt;20.99,"Aged","Non-Aged"))</f>
        <v/>
      </c>
      <c r="AN1914" s="112">
        <f>IF(Q1914&lt;&gt;"",MONTH(Q1914),"")</f>
        <v/>
      </c>
      <c r="AO1914" s="112">
        <f>IFERROR(VALUE(V1914),0)</f>
        <v/>
      </c>
    </row>
    <row customFormat="1" customHeight="1" ht="29.25" r="1915" s="112" spans="1:41">
      <c r="A1915" s="127" t="n"/>
      <c r="B1915" s="113" t="n"/>
      <c r="C1915" s="127" t="n"/>
      <c r="D1915" s="127" t="n"/>
      <c r="E1915" s="114">
        <f>IF(F1915 &lt;&gt; "",VLOOKUP(F1915,CategoryLookup,2,FALSE), "")</f>
        <v/>
      </c>
      <c r="F1915" s="126" t="n"/>
      <c r="G1915" s="127" t="n"/>
      <c r="H1915" s="127" t="n"/>
      <c r="I1915" s="127" t="n"/>
      <c r="J1915" s="127" t="n"/>
      <c r="K1915" s="127" t="n"/>
      <c r="L1915" s="127" t="n"/>
      <c r="M1915" s="127" t="n"/>
      <c r="N1915" s="120" t="n"/>
      <c r="O1915" s="120" t="n"/>
      <c r="P1915" s="120" t="n"/>
      <c r="Q1915" s="120" t="n"/>
      <c r="R1915" s="121" t="n"/>
      <c r="S1915" s="121" t="n"/>
      <c r="T1915" s="121" t="n"/>
      <c r="U1915" s="121" t="n"/>
      <c r="V1915" s="117">
        <f>IF(P1915="NA","NA",IF(P1915&lt;&gt;"",TEXT(P1915-N1915,"[h].mm"),""))</f>
        <v/>
      </c>
      <c r="W1915" s="118">
        <f>IF(AND(R1915="",S1915=""),"",R1915+S1915)</f>
        <v/>
      </c>
      <c r="X1915" s="116">
        <f>IF(O1915&lt;&gt;"",DATE(YEAR(O1915), MONTH(O1915), DAY(O1915)),"")</f>
        <v/>
      </c>
      <c r="Y1915" s="122" t="n"/>
      <c r="Z1915" s="123" t="n"/>
      <c r="AA1915" s="117">
        <f>IF(F1915="Re-assigned","NA",IF(W1915="","",IF(W1915&gt;=VLOOKUP(D1915,SLAMatrix,3,FALSE),"Yes",IF(W1915&lt;VLOOKUP(D1915,SLAMatrix,2,FALSE),"No","Internal"))))</f>
        <v/>
      </c>
      <c r="AB1915" s="123" t="n"/>
      <c r="AC1915" s="123" t="n"/>
      <c r="AD1915" s="119" t="n"/>
      <c r="AE1915" s="125" t="n"/>
      <c r="AF1915" s="124">
        <f>MONTH(O1915)</f>
        <v/>
      </c>
      <c r="AG1915" s="124">
        <f>VLOOKUP(IFERROR(MID(AE1915,1,(FIND(",",AE1915,1)-1)),AE1915),Facility_Region_Mapping,2,FALSE)</f>
        <v/>
      </c>
      <c r="AH1915" s="124" t="n"/>
      <c r="AI1915" s="124">
        <f>IF(C1915&lt;&gt;"",IF(M1915="ESM User",getInterfaceName($C1915),"NA"),"")</f>
        <v/>
      </c>
      <c r="AJ1915" s="116">
        <f>IF(Q1915&lt;&gt;"",DATE(YEAR(Q1915), MONTH(Q1915), DAY(Q1915)),"")</f>
        <v/>
      </c>
      <c r="AK1915" s="130">
        <f>IF(Q1915&lt;&gt;0,Q1915-N1915,TODAY()-N1915)</f>
        <v/>
      </c>
      <c r="AL1915" s="112">
        <f>IF(F1915="Re-assigned",0,IF(H1915="Closed",0,IF(H1915="Service Restored",0,IF(H1915="",0,1))))</f>
        <v/>
      </c>
      <c r="AM1915" s="124">
        <f>IF(AL1915=0,"",IF(AK1915&gt;20.99,"Aged","Non-Aged"))</f>
        <v/>
      </c>
      <c r="AN1915" s="112">
        <f>IF(Q1915&lt;&gt;"",MONTH(Q1915),"")</f>
        <v/>
      </c>
      <c r="AO1915" s="112">
        <f>IFERROR(VALUE(V1915),0)</f>
        <v/>
      </c>
    </row>
    <row customFormat="1" customHeight="1" ht="29.25" r="1916" s="112" spans="1:41">
      <c r="A1916" s="127" t="n"/>
      <c r="B1916" s="113" t="n"/>
      <c r="C1916" s="127" t="n"/>
      <c r="D1916" s="127" t="n"/>
      <c r="E1916" s="114">
        <f>IF(F1916 &lt;&gt; "",VLOOKUP(F1916,CategoryLookup,2,FALSE), "")</f>
        <v/>
      </c>
      <c r="F1916" s="126" t="n"/>
      <c r="G1916" s="127" t="n"/>
      <c r="H1916" s="127" t="n"/>
      <c r="I1916" s="127" t="n"/>
      <c r="J1916" s="127" t="n"/>
      <c r="K1916" s="127" t="n"/>
      <c r="L1916" s="127" t="n"/>
      <c r="M1916" s="127" t="n"/>
      <c r="N1916" s="120" t="n"/>
      <c r="O1916" s="120" t="n"/>
      <c r="P1916" s="120" t="n"/>
      <c r="Q1916" s="120" t="n"/>
      <c r="R1916" s="121" t="n"/>
      <c r="S1916" s="121" t="n"/>
      <c r="T1916" s="121" t="n"/>
      <c r="U1916" s="121" t="n"/>
      <c r="V1916" s="117">
        <f>IF(P1916="NA","NA",IF(P1916&lt;&gt;"",TEXT(P1916-N1916,"[h].mm"),""))</f>
        <v/>
      </c>
      <c r="W1916" s="118">
        <f>IF(AND(R1916="",S1916=""),"",R1916+S1916)</f>
        <v/>
      </c>
      <c r="X1916" s="116">
        <f>IF(O1916&lt;&gt;"",DATE(YEAR(O1916), MONTH(O1916), DAY(O1916)),"")</f>
        <v/>
      </c>
      <c r="Y1916" s="122" t="n"/>
      <c r="Z1916" s="123" t="n"/>
      <c r="AA1916" s="117">
        <f>IF(F1916="Re-assigned","NA",IF(W1916="","",IF(W1916&gt;=VLOOKUP(D1916,SLAMatrix,3,FALSE),"Yes",IF(W1916&lt;VLOOKUP(D1916,SLAMatrix,2,FALSE),"No","Internal"))))</f>
        <v/>
      </c>
      <c r="AB1916" s="123" t="n"/>
      <c r="AC1916" s="123" t="n"/>
      <c r="AD1916" s="119" t="n"/>
      <c r="AE1916" s="125" t="n"/>
      <c r="AF1916" s="124">
        <f>MONTH(O1916)</f>
        <v/>
      </c>
      <c r="AG1916" s="124">
        <f>VLOOKUP(IFERROR(MID(AE1916,1,(FIND(",",AE1916,1)-1)),AE1916),Facility_Region_Mapping,2,FALSE)</f>
        <v/>
      </c>
      <c r="AH1916" s="124" t="n"/>
      <c r="AI1916" s="124">
        <f>IF(C1916&lt;&gt;"",IF(M1916="ESM User",getInterfaceName($C1916),"NA"),"")</f>
        <v/>
      </c>
      <c r="AJ1916" s="116">
        <f>IF(Q1916&lt;&gt;"",DATE(YEAR(Q1916), MONTH(Q1916), DAY(Q1916)),"")</f>
        <v/>
      </c>
      <c r="AK1916" s="130">
        <f>IF(Q1916&lt;&gt;0,Q1916-N1916,TODAY()-N1916)</f>
        <v/>
      </c>
      <c r="AL1916" s="112">
        <f>IF(F1916="Re-assigned",0,IF(H1916="Closed",0,IF(H1916="Service Restored",0,IF(H1916="",0,1))))</f>
        <v/>
      </c>
      <c r="AM1916" s="124">
        <f>IF(AL1916=0,"",IF(AK1916&gt;20.99,"Aged","Non-Aged"))</f>
        <v/>
      </c>
      <c r="AN1916" s="112">
        <f>IF(Q1916&lt;&gt;"",MONTH(Q1916),"")</f>
        <v/>
      </c>
      <c r="AO1916" s="112">
        <f>IFERROR(VALUE(V1916),0)</f>
        <v/>
      </c>
    </row>
    <row customFormat="1" customHeight="1" ht="29.25" r="1917" s="112" spans="1:41">
      <c r="A1917" s="127" t="n"/>
      <c r="B1917" s="113" t="n"/>
      <c r="C1917" s="127" t="n"/>
      <c r="D1917" s="127" t="n"/>
      <c r="E1917" s="114">
        <f>IF(F1917 &lt;&gt; "",VLOOKUP(F1917,CategoryLookup,2,FALSE), "")</f>
        <v/>
      </c>
      <c r="F1917" s="126" t="n"/>
      <c r="G1917" s="127" t="n"/>
      <c r="H1917" s="127" t="n"/>
      <c r="I1917" s="127" t="n"/>
      <c r="J1917" s="127" t="n"/>
      <c r="K1917" s="127" t="n"/>
      <c r="L1917" s="127" t="n"/>
      <c r="M1917" s="127" t="n"/>
      <c r="N1917" s="120" t="n"/>
      <c r="O1917" s="120" t="n"/>
      <c r="P1917" s="120" t="n"/>
      <c r="Q1917" s="120" t="n"/>
      <c r="R1917" s="121" t="n"/>
      <c r="S1917" s="121" t="n"/>
      <c r="T1917" s="121" t="n"/>
      <c r="U1917" s="121" t="n"/>
      <c r="V1917" s="117">
        <f>IF(P1917="NA","NA",IF(P1917&lt;&gt;"",TEXT(P1917-N1917,"[h].mm"),""))</f>
        <v/>
      </c>
      <c r="W1917" s="118">
        <f>IF(AND(R1917="",S1917=""),"",R1917+S1917)</f>
        <v/>
      </c>
      <c r="X1917" s="116">
        <f>IF(O1917&lt;&gt;"",DATE(YEAR(O1917), MONTH(O1917), DAY(O1917)),"")</f>
        <v/>
      </c>
      <c r="Y1917" s="122" t="n"/>
      <c r="Z1917" s="123" t="n"/>
      <c r="AA1917" s="117">
        <f>IF(F1917="Re-assigned","NA",IF(W1917="","",IF(W1917&gt;=VLOOKUP(D1917,SLAMatrix,3,FALSE),"Yes",IF(W1917&lt;VLOOKUP(D1917,SLAMatrix,2,FALSE),"No","Internal"))))</f>
        <v/>
      </c>
      <c r="AB1917" s="123" t="n"/>
      <c r="AC1917" s="123" t="n"/>
      <c r="AD1917" s="119" t="n"/>
      <c r="AE1917" s="125" t="n"/>
      <c r="AF1917" s="124">
        <f>MONTH(O1917)</f>
        <v/>
      </c>
      <c r="AG1917" s="124">
        <f>VLOOKUP(IFERROR(MID(AE1917,1,(FIND(",",AE1917,1)-1)),AE1917),Facility_Region_Mapping,2,FALSE)</f>
        <v/>
      </c>
      <c r="AH1917" s="124" t="n"/>
      <c r="AI1917" s="124">
        <f>IF(C1917&lt;&gt;"",IF(M1917="ESM User",getInterfaceName($C1917),"NA"),"")</f>
        <v/>
      </c>
      <c r="AJ1917" s="116">
        <f>IF(Q1917&lt;&gt;"",DATE(YEAR(Q1917), MONTH(Q1917), DAY(Q1917)),"")</f>
        <v/>
      </c>
      <c r="AK1917" s="130">
        <f>IF(Q1917&lt;&gt;0,Q1917-N1917,TODAY()-N1917)</f>
        <v/>
      </c>
      <c r="AL1917" s="112">
        <f>IF(F1917="Re-assigned",0,IF(H1917="Closed",0,IF(H1917="Service Restored",0,IF(H1917="",0,1))))</f>
        <v/>
      </c>
      <c r="AM1917" s="124">
        <f>IF(AL1917=0,"",IF(AK1917&gt;20.99,"Aged","Non-Aged"))</f>
        <v/>
      </c>
      <c r="AN1917" s="112">
        <f>IF(Q1917&lt;&gt;"",MONTH(Q1917),"")</f>
        <v/>
      </c>
      <c r="AO1917" s="112">
        <f>IFERROR(VALUE(V1917),0)</f>
        <v/>
      </c>
    </row>
    <row customFormat="1" customHeight="1" ht="29.25" r="1918" s="112" spans="1:41">
      <c r="A1918" s="127" t="n"/>
      <c r="B1918" s="113" t="n"/>
      <c r="C1918" s="127" t="n"/>
      <c r="D1918" s="127" t="n"/>
      <c r="E1918" s="114">
        <f>IF(F1918 &lt;&gt; "",VLOOKUP(F1918,CategoryLookup,2,FALSE), "")</f>
        <v/>
      </c>
      <c r="F1918" s="126" t="n"/>
      <c r="G1918" s="127" t="n"/>
      <c r="H1918" s="127" t="n"/>
      <c r="I1918" s="127" t="n"/>
      <c r="J1918" s="127" t="n"/>
      <c r="K1918" s="127" t="n"/>
      <c r="L1918" s="127" t="n"/>
      <c r="M1918" s="127" t="n"/>
      <c r="N1918" s="120" t="n"/>
      <c r="O1918" s="120" t="n"/>
      <c r="P1918" s="120" t="n"/>
      <c r="Q1918" s="120" t="n"/>
      <c r="R1918" s="121" t="n"/>
      <c r="S1918" s="121" t="n"/>
      <c r="T1918" s="121" t="n"/>
      <c r="U1918" s="121" t="n"/>
      <c r="V1918" s="117">
        <f>IF(P1918="NA","NA",IF(P1918&lt;&gt;"",TEXT(P1918-N1918,"[h].mm"),""))</f>
        <v/>
      </c>
      <c r="W1918" s="118">
        <f>IF(AND(R1918="",S1918=""),"",R1918+S1918)</f>
        <v/>
      </c>
      <c r="X1918" s="116">
        <f>IF(O1918&lt;&gt;"",DATE(YEAR(O1918), MONTH(O1918), DAY(O1918)),"")</f>
        <v/>
      </c>
      <c r="Y1918" s="122" t="n"/>
      <c r="Z1918" s="123" t="n"/>
      <c r="AA1918" s="117">
        <f>IF(F1918="Re-assigned","NA",IF(W1918="","",IF(W1918&gt;=VLOOKUP(D1918,SLAMatrix,3,FALSE),"Yes",IF(W1918&lt;VLOOKUP(D1918,SLAMatrix,2,FALSE),"No","Internal"))))</f>
        <v/>
      </c>
      <c r="AB1918" s="123" t="n"/>
      <c r="AC1918" s="123" t="n"/>
      <c r="AD1918" s="119" t="n"/>
      <c r="AE1918" s="125" t="n"/>
      <c r="AF1918" s="124">
        <f>MONTH(O1918)</f>
        <v/>
      </c>
      <c r="AG1918" s="124">
        <f>VLOOKUP(IFERROR(MID(AE1918,1,(FIND(",",AE1918,1)-1)),AE1918),Facility_Region_Mapping,2,FALSE)</f>
        <v/>
      </c>
      <c r="AH1918" s="124" t="n"/>
      <c r="AI1918" s="124">
        <f>IF(C1918&lt;&gt;"",IF(M1918="ESM User",getInterfaceName($C1918),"NA"),"")</f>
        <v/>
      </c>
      <c r="AJ1918" s="116">
        <f>IF(Q1918&lt;&gt;"",DATE(YEAR(Q1918), MONTH(Q1918), DAY(Q1918)),"")</f>
        <v/>
      </c>
      <c r="AK1918" s="130">
        <f>IF(Q1918&lt;&gt;0,Q1918-N1918,TODAY()-N1918)</f>
        <v/>
      </c>
      <c r="AL1918" s="112">
        <f>IF(F1918="Re-assigned",0,IF(H1918="Closed",0,IF(H1918="Service Restored",0,IF(H1918="",0,1))))</f>
        <v/>
      </c>
      <c r="AM1918" s="124">
        <f>IF(AL1918=0,"",IF(AK1918&gt;20.99,"Aged","Non-Aged"))</f>
        <v/>
      </c>
      <c r="AN1918" s="112">
        <f>IF(Q1918&lt;&gt;"",MONTH(Q1918),"")</f>
        <v/>
      </c>
      <c r="AO1918" s="112">
        <f>IFERROR(VALUE(V1918),0)</f>
        <v/>
      </c>
    </row>
    <row customFormat="1" customHeight="1" ht="29.25" r="1919" s="112" spans="1:41">
      <c r="A1919" s="127" t="n"/>
      <c r="B1919" s="113" t="n"/>
      <c r="C1919" s="127" t="n"/>
      <c r="D1919" s="127" t="n"/>
      <c r="E1919" s="114">
        <f>IF(F1919 &lt;&gt; "",VLOOKUP(F1919,CategoryLookup,2,FALSE), "")</f>
        <v/>
      </c>
      <c r="F1919" s="126" t="n"/>
      <c r="G1919" s="127" t="n"/>
      <c r="H1919" s="127" t="n"/>
      <c r="I1919" s="127" t="n"/>
      <c r="J1919" s="127" t="n"/>
      <c r="K1919" s="127" t="n"/>
      <c r="L1919" s="127" t="n"/>
      <c r="M1919" s="127" t="n"/>
      <c r="N1919" s="120" t="n"/>
      <c r="O1919" s="120" t="n"/>
      <c r="P1919" s="120" t="n"/>
      <c r="Q1919" s="120" t="n"/>
      <c r="R1919" s="121" t="n"/>
      <c r="S1919" s="121" t="n"/>
      <c r="T1919" s="121" t="n"/>
      <c r="U1919" s="121" t="n"/>
      <c r="V1919" s="117">
        <f>IF(P1919="NA","NA",IF(P1919&lt;&gt;"",TEXT(P1919-N1919,"[h].mm"),""))</f>
        <v/>
      </c>
      <c r="W1919" s="118">
        <f>IF(AND(R1919="",S1919=""),"",R1919+S1919)</f>
        <v/>
      </c>
      <c r="X1919" s="116">
        <f>IF(O1919&lt;&gt;"",DATE(YEAR(O1919), MONTH(O1919), DAY(O1919)),"")</f>
        <v/>
      </c>
      <c r="Y1919" s="122" t="n"/>
      <c r="Z1919" s="123" t="n"/>
      <c r="AA1919" s="117">
        <f>IF(F1919="Re-assigned","NA",IF(W1919="","",IF(W1919&gt;=VLOOKUP(D1919,SLAMatrix,3,FALSE),"Yes",IF(W1919&lt;VLOOKUP(D1919,SLAMatrix,2,FALSE),"No","Internal"))))</f>
        <v/>
      </c>
      <c r="AB1919" s="123" t="n"/>
      <c r="AC1919" s="123" t="n"/>
      <c r="AD1919" s="119" t="n"/>
      <c r="AE1919" s="125" t="n"/>
      <c r="AF1919" s="124">
        <f>MONTH(O1919)</f>
        <v/>
      </c>
      <c r="AG1919" s="124">
        <f>VLOOKUP(IFERROR(MID(AE1919,1,(FIND(",",AE1919,1)-1)),AE1919),Facility_Region_Mapping,2,FALSE)</f>
        <v/>
      </c>
      <c r="AH1919" s="124" t="n"/>
      <c r="AI1919" s="124">
        <f>IF(C1919&lt;&gt;"",IF(M1919="ESM User",getInterfaceName($C1919),"NA"),"")</f>
        <v/>
      </c>
      <c r="AJ1919" s="116">
        <f>IF(Q1919&lt;&gt;"",DATE(YEAR(Q1919), MONTH(Q1919), DAY(Q1919)),"")</f>
        <v/>
      </c>
      <c r="AK1919" s="130">
        <f>IF(Q1919&lt;&gt;0,Q1919-N1919,TODAY()-N1919)</f>
        <v/>
      </c>
      <c r="AL1919" s="112">
        <f>IF(F1919="Re-assigned",0,IF(H1919="Closed",0,IF(H1919="Service Restored",0,IF(H1919="",0,1))))</f>
        <v/>
      </c>
      <c r="AM1919" s="124">
        <f>IF(AL1919=0,"",IF(AK1919&gt;20.99,"Aged","Non-Aged"))</f>
        <v/>
      </c>
      <c r="AN1919" s="112">
        <f>IF(Q1919&lt;&gt;"",MONTH(Q1919),"")</f>
        <v/>
      </c>
      <c r="AO1919" s="112">
        <f>IFERROR(VALUE(V1919),0)</f>
        <v/>
      </c>
    </row>
    <row customFormat="1" customHeight="1" ht="29.25" r="1920" s="112" spans="1:41">
      <c r="A1920" s="127" t="n"/>
      <c r="B1920" s="113" t="n"/>
      <c r="C1920" s="127" t="n"/>
      <c r="D1920" s="127" t="n"/>
      <c r="E1920" s="114">
        <f>IF(F1920 &lt;&gt; "",VLOOKUP(F1920,CategoryLookup,2,FALSE), "")</f>
        <v/>
      </c>
      <c r="F1920" s="126" t="n"/>
      <c r="G1920" s="127" t="n"/>
      <c r="H1920" s="127" t="n"/>
      <c r="I1920" s="127" t="n"/>
      <c r="J1920" s="127" t="n"/>
      <c r="K1920" s="127" t="n"/>
      <c r="L1920" s="127" t="n"/>
      <c r="M1920" s="127" t="n"/>
      <c r="N1920" s="120" t="n"/>
      <c r="O1920" s="120" t="n"/>
      <c r="P1920" s="120" t="n"/>
      <c r="Q1920" s="120" t="n"/>
      <c r="R1920" s="121" t="n"/>
      <c r="S1920" s="121" t="n"/>
      <c r="T1920" s="121" t="n"/>
      <c r="U1920" s="121" t="n"/>
      <c r="V1920" s="117">
        <f>IF(P1920="NA","NA",IF(P1920&lt;&gt;"",TEXT(P1920-N1920,"[h].mm"),""))</f>
        <v/>
      </c>
      <c r="W1920" s="118">
        <f>IF(AND(R1920="",S1920=""),"",R1920+S1920)</f>
        <v/>
      </c>
      <c r="X1920" s="116">
        <f>IF(O1920&lt;&gt;"",DATE(YEAR(O1920), MONTH(O1920), DAY(O1920)),"")</f>
        <v/>
      </c>
      <c r="Y1920" s="122" t="n"/>
      <c r="Z1920" s="123" t="n"/>
      <c r="AA1920" s="117">
        <f>IF(F1920="Re-assigned","NA",IF(W1920="","",IF(W1920&gt;=VLOOKUP(D1920,SLAMatrix,3,FALSE),"Yes",IF(W1920&lt;VLOOKUP(D1920,SLAMatrix,2,FALSE),"No","Internal"))))</f>
        <v/>
      </c>
      <c r="AB1920" s="123" t="n"/>
      <c r="AC1920" s="123" t="n"/>
      <c r="AD1920" s="119" t="n"/>
      <c r="AE1920" s="125" t="n"/>
      <c r="AF1920" s="124">
        <f>MONTH(O1920)</f>
        <v/>
      </c>
      <c r="AG1920" s="124">
        <f>VLOOKUP(IFERROR(MID(AE1920,1,(FIND(",",AE1920,1)-1)),AE1920),Facility_Region_Mapping,2,FALSE)</f>
        <v/>
      </c>
      <c r="AH1920" s="124" t="n"/>
      <c r="AI1920" s="124">
        <f>IF(C1920&lt;&gt;"",IF(M1920="ESM User",getInterfaceName($C1920),"NA"),"")</f>
        <v/>
      </c>
      <c r="AJ1920" s="116">
        <f>IF(Q1920&lt;&gt;"",DATE(YEAR(Q1920), MONTH(Q1920), DAY(Q1920)),"")</f>
        <v/>
      </c>
      <c r="AK1920" s="130">
        <f>IF(Q1920&lt;&gt;0,Q1920-N1920,TODAY()-N1920)</f>
        <v/>
      </c>
      <c r="AL1920" s="112">
        <f>IF(F1920="Re-assigned",0,IF(H1920="Closed",0,IF(H1920="Service Restored",0,IF(H1920="",0,1))))</f>
        <v/>
      </c>
      <c r="AM1920" s="124">
        <f>IF(AL1920=0,"",IF(AK1920&gt;20.99,"Aged","Non-Aged"))</f>
        <v/>
      </c>
      <c r="AN1920" s="112">
        <f>IF(Q1920&lt;&gt;"",MONTH(Q1920),"")</f>
        <v/>
      </c>
      <c r="AO1920" s="112">
        <f>IFERROR(VALUE(V1920),0)</f>
        <v/>
      </c>
    </row>
    <row customFormat="1" customHeight="1" ht="29.25" r="1921" s="112" spans="1:41">
      <c r="A1921" s="127" t="n"/>
      <c r="B1921" s="113" t="n"/>
      <c r="C1921" s="127" t="n"/>
      <c r="D1921" s="127" t="n"/>
      <c r="E1921" s="114">
        <f>IF(F1921 &lt;&gt; "",VLOOKUP(F1921,CategoryLookup,2,FALSE), "")</f>
        <v/>
      </c>
      <c r="F1921" s="126" t="n"/>
      <c r="G1921" s="127" t="n"/>
      <c r="H1921" s="127" t="n"/>
      <c r="I1921" s="127" t="n"/>
      <c r="J1921" s="127" t="n"/>
      <c r="K1921" s="127" t="n"/>
      <c r="L1921" s="127" t="n"/>
      <c r="M1921" s="127" t="n"/>
      <c r="N1921" s="120" t="n"/>
      <c r="O1921" s="120" t="n"/>
      <c r="P1921" s="120" t="n"/>
      <c r="Q1921" s="120" t="n"/>
      <c r="R1921" s="121" t="n"/>
      <c r="S1921" s="121" t="n"/>
      <c r="T1921" s="121" t="n"/>
      <c r="U1921" s="121" t="n"/>
      <c r="V1921" s="117">
        <f>IF(P1921="NA","NA",IF(P1921&lt;&gt;"",TEXT(P1921-N1921,"[h].mm"),""))</f>
        <v/>
      </c>
      <c r="W1921" s="118">
        <f>IF(AND(R1921="",S1921=""),"",R1921+S1921)</f>
        <v/>
      </c>
      <c r="X1921" s="116">
        <f>IF(O1921&lt;&gt;"",DATE(YEAR(O1921), MONTH(O1921), DAY(O1921)),"")</f>
        <v/>
      </c>
      <c r="Y1921" s="122" t="n"/>
      <c r="Z1921" s="123" t="n"/>
      <c r="AA1921" s="117">
        <f>IF(F1921="Re-assigned","NA",IF(W1921="","",IF(W1921&gt;=VLOOKUP(D1921,SLAMatrix,3,FALSE),"Yes",IF(W1921&lt;VLOOKUP(D1921,SLAMatrix,2,FALSE),"No","Internal"))))</f>
        <v/>
      </c>
      <c r="AB1921" s="123" t="n"/>
      <c r="AC1921" s="123" t="n"/>
      <c r="AD1921" s="119" t="n"/>
      <c r="AE1921" s="125" t="n"/>
      <c r="AF1921" s="124">
        <f>MONTH(O1921)</f>
        <v/>
      </c>
      <c r="AG1921" s="124">
        <f>VLOOKUP(IFERROR(MID(AE1921,1,(FIND(",",AE1921,1)-1)),AE1921),Facility_Region_Mapping,2,FALSE)</f>
        <v/>
      </c>
      <c r="AH1921" s="124" t="n"/>
      <c r="AI1921" s="124">
        <f>IF(C1921&lt;&gt;"",IF(M1921="ESM User",getInterfaceName($C1921),"NA"),"")</f>
        <v/>
      </c>
      <c r="AJ1921" s="116">
        <f>IF(Q1921&lt;&gt;"",DATE(YEAR(Q1921), MONTH(Q1921), DAY(Q1921)),"")</f>
        <v/>
      </c>
      <c r="AK1921" s="130">
        <f>IF(Q1921&lt;&gt;0,Q1921-N1921,TODAY()-N1921)</f>
        <v/>
      </c>
      <c r="AL1921" s="112">
        <f>IF(F1921="Re-assigned",0,IF(H1921="Closed",0,IF(H1921="Service Restored",0,IF(H1921="",0,1))))</f>
        <v/>
      </c>
      <c r="AM1921" s="124">
        <f>IF(AL1921=0,"",IF(AK1921&gt;20.99,"Aged","Non-Aged"))</f>
        <v/>
      </c>
      <c r="AN1921" s="112">
        <f>IF(Q1921&lt;&gt;"",MONTH(Q1921),"")</f>
        <v/>
      </c>
      <c r="AO1921" s="112">
        <f>IFERROR(VALUE(V1921),0)</f>
        <v/>
      </c>
    </row>
    <row customFormat="1" customHeight="1" ht="29.25" r="1922" s="112" spans="1:41">
      <c r="A1922" s="127" t="n"/>
      <c r="B1922" s="113" t="n"/>
      <c r="C1922" s="127" t="n"/>
      <c r="D1922" s="127" t="n"/>
      <c r="E1922" s="114">
        <f>IF(F1922 &lt;&gt; "",VLOOKUP(F1922,CategoryLookup,2,FALSE), "")</f>
        <v/>
      </c>
      <c r="F1922" s="126" t="n"/>
      <c r="G1922" s="127" t="n"/>
      <c r="H1922" s="127" t="n"/>
      <c r="I1922" s="127" t="n"/>
      <c r="J1922" s="127" t="n"/>
      <c r="K1922" s="127" t="n"/>
      <c r="L1922" s="127" t="n"/>
      <c r="M1922" s="127" t="n"/>
      <c r="N1922" s="120" t="n"/>
      <c r="O1922" s="120" t="n"/>
      <c r="P1922" s="120" t="n"/>
      <c r="Q1922" s="120" t="n"/>
      <c r="R1922" s="121" t="n"/>
      <c r="S1922" s="121" t="n"/>
      <c r="T1922" s="121" t="n"/>
      <c r="U1922" s="121" t="n"/>
      <c r="V1922" s="117">
        <f>IF(P1922="NA","NA",IF(P1922&lt;&gt;"",TEXT(P1922-N1922,"[h].mm"),""))</f>
        <v/>
      </c>
      <c r="W1922" s="118">
        <f>IF(AND(R1922="",S1922=""),"",R1922+S1922)</f>
        <v/>
      </c>
      <c r="X1922" s="116">
        <f>IF(O1922&lt;&gt;"",DATE(YEAR(O1922), MONTH(O1922), DAY(O1922)),"")</f>
        <v/>
      </c>
      <c r="Y1922" s="122" t="n"/>
      <c r="Z1922" s="123" t="n"/>
      <c r="AA1922" s="117">
        <f>IF(F1922="Re-assigned","NA",IF(W1922="","",IF(W1922&gt;=VLOOKUP(D1922,SLAMatrix,3,FALSE),"Yes",IF(W1922&lt;VLOOKUP(D1922,SLAMatrix,2,FALSE),"No","Internal"))))</f>
        <v/>
      </c>
      <c r="AB1922" s="123" t="n"/>
      <c r="AC1922" s="123" t="n"/>
      <c r="AD1922" s="119" t="n"/>
      <c r="AE1922" s="125" t="n"/>
      <c r="AF1922" s="124">
        <f>MONTH(O1922)</f>
        <v/>
      </c>
      <c r="AG1922" s="124">
        <f>VLOOKUP(IFERROR(MID(AE1922,1,(FIND(",",AE1922,1)-1)),AE1922),Facility_Region_Mapping,2,FALSE)</f>
        <v/>
      </c>
      <c r="AH1922" s="124" t="n"/>
      <c r="AI1922" s="124">
        <f>IF(C1922&lt;&gt;"",IF(M1922="ESM User",getInterfaceName($C1922),"NA"),"")</f>
        <v/>
      </c>
      <c r="AJ1922" s="116">
        <f>IF(Q1922&lt;&gt;"",DATE(YEAR(Q1922), MONTH(Q1922), DAY(Q1922)),"")</f>
        <v/>
      </c>
      <c r="AK1922" s="130">
        <f>IF(Q1922&lt;&gt;0,Q1922-N1922,TODAY()-N1922)</f>
        <v/>
      </c>
      <c r="AL1922" s="112">
        <f>IF(F1922="Re-assigned",0,IF(H1922="Closed",0,IF(H1922="Service Restored",0,IF(H1922="",0,1))))</f>
        <v/>
      </c>
      <c r="AM1922" s="124">
        <f>IF(AL1922=0,"",IF(AK1922&gt;20.99,"Aged","Non-Aged"))</f>
        <v/>
      </c>
      <c r="AN1922" s="112">
        <f>IF(Q1922&lt;&gt;"",MONTH(Q1922),"")</f>
        <v/>
      </c>
      <c r="AO1922" s="112">
        <f>IFERROR(VALUE(V1922),0)</f>
        <v/>
      </c>
    </row>
    <row customFormat="1" customHeight="1" ht="29.25" r="1923" s="112" spans="1:41">
      <c r="A1923" s="127" t="n"/>
      <c r="B1923" s="113" t="n"/>
      <c r="C1923" s="127" t="n"/>
      <c r="D1923" s="127" t="n"/>
      <c r="E1923" s="114">
        <f>IF(F1923 &lt;&gt; "",VLOOKUP(F1923,CategoryLookup,2,FALSE), "")</f>
        <v/>
      </c>
      <c r="F1923" s="126" t="n"/>
      <c r="G1923" s="127" t="n"/>
      <c r="H1923" s="127" t="n"/>
      <c r="I1923" s="127" t="n"/>
      <c r="J1923" s="127" t="n"/>
      <c r="K1923" s="127" t="n"/>
      <c r="L1923" s="127" t="n"/>
      <c r="M1923" s="127" t="n"/>
      <c r="N1923" s="120" t="n"/>
      <c r="O1923" s="120" t="n"/>
      <c r="P1923" s="120" t="n"/>
      <c r="Q1923" s="120" t="n"/>
      <c r="R1923" s="121" t="n"/>
      <c r="S1923" s="121" t="n"/>
      <c r="T1923" s="121" t="n"/>
      <c r="U1923" s="121" t="n"/>
      <c r="V1923" s="117">
        <f>IF(P1923="NA","NA",IF(P1923&lt;&gt;"",TEXT(P1923-N1923,"[h].mm"),""))</f>
        <v/>
      </c>
      <c r="W1923" s="118">
        <f>IF(AND(R1923="",S1923=""),"",R1923+S1923)</f>
        <v/>
      </c>
      <c r="X1923" s="116">
        <f>IF(O1923&lt;&gt;"",DATE(YEAR(O1923), MONTH(O1923), DAY(O1923)),"")</f>
        <v/>
      </c>
      <c r="Y1923" s="122" t="n"/>
      <c r="Z1923" s="123" t="n"/>
      <c r="AA1923" s="117">
        <f>IF(F1923="Re-assigned","NA",IF(W1923="","",IF(W1923&gt;=VLOOKUP(D1923,SLAMatrix,3,FALSE),"Yes",IF(W1923&lt;VLOOKUP(D1923,SLAMatrix,2,FALSE),"No","Internal"))))</f>
        <v/>
      </c>
      <c r="AB1923" s="123" t="n"/>
      <c r="AC1923" s="123" t="n"/>
      <c r="AD1923" s="119" t="n"/>
      <c r="AE1923" s="125" t="n"/>
      <c r="AF1923" s="124">
        <f>MONTH(O1923)</f>
        <v/>
      </c>
      <c r="AG1923" s="124">
        <f>VLOOKUP(IFERROR(MID(AE1923,1,(FIND(",",AE1923,1)-1)),AE1923),Facility_Region_Mapping,2,FALSE)</f>
        <v/>
      </c>
      <c r="AH1923" s="124" t="n"/>
      <c r="AI1923" s="124">
        <f>IF(C1923&lt;&gt;"",IF(M1923="ESM User",getInterfaceName($C1923),"NA"),"")</f>
        <v/>
      </c>
      <c r="AJ1923" s="116">
        <f>IF(Q1923&lt;&gt;"",DATE(YEAR(Q1923), MONTH(Q1923), DAY(Q1923)),"")</f>
        <v/>
      </c>
      <c r="AK1923" s="130">
        <f>IF(Q1923&lt;&gt;0,Q1923-N1923,TODAY()-N1923)</f>
        <v/>
      </c>
      <c r="AL1923" s="112">
        <f>IF(F1923="Re-assigned",0,IF(H1923="Closed",0,IF(H1923="Service Restored",0,IF(H1923="",0,1))))</f>
        <v/>
      </c>
      <c r="AM1923" s="124">
        <f>IF(AL1923=0,"",IF(AK1923&gt;20.99,"Aged","Non-Aged"))</f>
        <v/>
      </c>
      <c r="AN1923" s="112">
        <f>IF(Q1923&lt;&gt;"",MONTH(Q1923),"")</f>
        <v/>
      </c>
      <c r="AO1923" s="112">
        <f>IFERROR(VALUE(V1923),0)</f>
        <v/>
      </c>
    </row>
    <row customFormat="1" customHeight="1" ht="29.25" r="1924" s="112" spans="1:41">
      <c r="A1924" s="127" t="n"/>
      <c r="B1924" s="113" t="n"/>
      <c r="C1924" s="127" t="n"/>
      <c r="D1924" s="127" t="n"/>
      <c r="E1924" s="114">
        <f>IF(F1924 &lt;&gt; "",VLOOKUP(F1924,CategoryLookup,2,FALSE), "")</f>
        <v/>
      </c>
      <c r="F1924" s="126" t="n"/>
      <c r="G1924" s="127" t="n"/>
      <c r="H1924" s="127" t="n"/>
      <c r="I1924" s="127" t="n"/>
      <c r="J1924" s="127" t="n"/>
      <c r="K1924" s="127" t="n"/>
      <c r="L1924" s="127" t="n"/>
      <c r="M1924" s="127" t="n"/>
      <c r="N1924" s="120" t="n"/>
      <c r="O1924" s="120" t="n"/>
      <c r="P1924" s="120" t="n"/>
      <c r="Q1924" s="120" t="n"/>
      <c r="R1924" s="121" t="n"/>
      <c r="S1924" s="121" t="n"/>
      <c r="T1924" s="121" t="n"/>
      <c r="U1924" s="121" t="n"/>
      <c r="V1924" s="117">
        <f>IF(P1924="NA","NA",IF(P1924&lt;&gt;"",TEXT(P1924-N1924,"[h].mm"),""))</f>
        <v/>
      </c>
      <c r="W1924" s="118">
        <f>IF(AND(R1924="",S1924=""),"",R1924+S1924)</f>
        <v/>
      </c>
      <c r="X1924" s="116">
        <f>IF(O1924&lt;&gt;"",DATE(YEAR(O1924), MONTH(O1924), DAY(O1924)),"")</f>
        <v/>
      </c>
      <c r="Y1924" s="122" t="n"/>
      <c r="Z1924" s="123" t="n"/>
      <c r="AA1924" s="117">
        <f>IF(F1924="Re-assigned","NA",IF(W1924="","",IF(W1924&gt;=VLOOKUP(D1924,SLAMatrix,3,FALSE),"Yes",IF(W1924&lt;VLOOKUP(D1924,SLAMatrix,2,FALSE),"No","Internal"))))</f>
        <v/>
      </c>
      <c r="AB1924" s="123" t="n"/>
      <c r="AC1924" s="123" t="n"/>
      <c r="AD1924" s="119" t="n"/>
      <c r="AE1924" s="125" t="n"/>
      <c r="AF1924" s="124">
        <f>MONTH(O1924)</f>
        <v/>
      </c>
      <c r="AG1924" s="124">
        <f>VLOOKUP(IFERROR(MID(AE1924,1,(FIND(",",AE1924,1)-1)),AE1924),Facility_Region_Mapping,2,FALSE)</f>
        <v/>
      </c>
      <c r="AH1924" s="124" t="n"/>
      <c r="AI1924" s="124">
        <f>IF(C1924&lt;&gt;"",IF(M1924="ESM User",getInterfaceName($C1924),"NA"),"")</f>
        <v/>
      </c>
      <c r="AJ1924" s="116">
        <f>IF(Q1924&lt;&gt;"",DATE(YEAR(Q1924), MONTH(Q1924), DAY(Q1924)),"")</f>
        <v/>
      </c>
      <c r="AK1924" s="130">
        <f>IF(Q1924&lt;&gt;0,Q1924-N1924,TODAY()-N1924)</f>
        <v/>
      </c>
      <c r="AL1924" s="112">
        <f>IF(F1924="Re-assigned",0,IF(H1924="Closed",0,IF(H1924="Service Restored",0,IF(H1924="",0,1))))</f>
        <v/>
      </c>
      <c r="AM1924" s="124">
        <f>IF(AL1924=0,"",IF(AK1924&gt;20.99,"Aged","Non-Aged"))</f>
        <v/>
      </c>
      <c r="AN1924" s="112">
        <f>IF(Q1924&lt;&gt;"",MONTH(Q1924),"")</f>
        <v/>
      </c>
      <c r="AO1924" s="112">
        <f>IFERROR(VALUE(V1924),0)</f>
        <v/>
      </c>
    </row>
    <row customFormat="1" customHeight="1" ht="29.25" r="1925" s="112" spans="1:41">
      <c r="A1925" s="127" t="n"/>
      <c r="B1925" s="113" t="n"/>
      <c r="C1925" s="127" t="n"/>
      <c r="D1925" s="127" t="n"/>
      <c r="E1925" s="114">
        <f>IF(F1925 &lt;&gt; "",VLOOKUP(F1925,CategoryLookup,2,FALSE), "")</f>
        <v/>
      </c>
      <c r="F1925" s="126" t="n"/>
      <c r="G1925" s="127" t="n"/>
      <c r="H1925" s="127" t="n"/>
      <c r="I1925" s="127" t="n"/>
      <c r="J1925" s="127" t="n"/>
      <c r="K1925" s="127" t="n"/>
      <c r="L1925" s="127" t="n"/>
      <c r="M1925" s="127" t="n"/>
      <c r="N1925" s="120" t="n"/>
      <c r="O1925" s="120" t="n"/>
      <c r="P1925" s="120" t="n"/>
      <c r="Q1925" s="120" t="n"/>
      <c r="R1925" s="121" t="n"/>
      <c r="S1925" s="121" t="n"/>
      <c r="T1925" s="121" t="n"/>
      <c r="U1925" s="121" t="n"/>
      <c r="V1925" s="117">
        <f>IF(P1925="NA","NA",IF(P1925&lt;&gt;"",TEXT(P1925-N1925,"[h].mm"),""))</f>
        <v/>
      </c>
      <c r="W1925" s="118">
        <f>IF(AND(R1925="",S1925=""),"",R1925+S1925)</f>
        <v/>
      </c>
      <c r="X1925" s="116">
        <f>IF(O1925&lt;&gt;"",DATE(YEAR(O1925), MONTH(O1925), DAY(O1925)),"")</f>
        <v/>
      </c>
      <c r="Y1925" s="122" t="n"/>
      <c r="Z1925" s="123" t="n"/>
      <c r="AA1925" s="117">
        <f>IF(F1925="Re-assigned","NA",IF(W1925="","",IF(W1925&gt;=VLOOKUP(D1925,SLAMatrix,3,FALSE),"Yes",IF(W1925&lt;VLOOKUP(D1925,SLAMatrix,2,FALSE),"No","Internal"))))</f>
        <v/>
      </c>
      <c r="AB1925" s="123" t="n"/>
      <c r="AC1925" s="123" t="n"/>
      <c r="AD1925" s="119" t="n"/>
      <c r="AE1925" s="125" t="n"/>
      <c r="AF1925" s="124">
        <f>MONTH(O1925)</f>
        <v/>
      </c>
      <c r="AG1925" s="124">
        <f>VLOOKUP(IFERROR(MID(AE1925,1,(FIND(",",AE1925,1)-1)),AE1925),Facility_Region_Mapping,2,FALSE)</f>
        <v/>
      </c>
      <c r="AH1925" s="124" t="n"/>
      <c r="AI1925" s="124">
        <f>IF(C1925&lt;&gt;"",IF(M1925="ESM User",getInterfaceName($C1925),"NA"),"")</f>
        <v/>
      </c>
      <c r="AJ1925" s="116">
        <f>IF(Q1925&lt;&gt;"",DATE(YEAR(Q1925), MONTH(Q1925), DAY(Q1925)),"")</f>
        <v/>
      </c>
      <c r="AK1925" s="130">
        <f>IF(Q1925&lt;&gt;0,Q1925-N1925,TODAY()-N1925)</f>
        <v/>
      </c>
      <c r="AL1925" s="112">
        <f>IF(F1925="Re-assigned",0,IF(H1925="Closed",0,IF(H1925="Service Restored",0,IF(H1925="",0,1))))</f>
        <v/>
      </c>
      <c r="AM1925" s="124">
        <f>IF(AL1925=0,"",IF(AK1925&gt;20.99,"Aged","Non-Aged"))</f>
        <v/>
      </c>
      <c r="AN1925" s="112">
        <f>IF(Q1925&lt;&gt;"",MONTH(Q1925),"")</f>
        <v/>
      </c>
      <c r="AO1925" s="112">
        <f>IFERROR(VALUE(V1925),0)</f>
        <v/>
      </c>
    </row>
    <row customFormat="1" customHeight="1" ht="29.25" r="1926" s="112" spans="1:41">
      <c r="A1926" s="127" t="n"/>
      <c r="B1926" s="113" t="n"/>
      <c r="C1926" s="127" t="n"/>
      <c r="D1926" s="127" t="n"/>
      <c r="E1926" s="114">
        <f>IF(F1926 &lt;&gt; "",VLOOKUP(F1926,CategoryLookup,2,FALSE), "")</f>
        <v/>
      </c>
      <c r="F1926" s="126" t="n"/>
      <c r="G1926" s="127" t="n"/>
      <c r="H1926" s="127" t="n"/>
      <c r="I1926" s="127" t="n"/>
      <c r="J1926" s="127" t="n"/>
      <c r="K1926" s="127" t="n"/>
      <c r="L1926" s="127" t="n"/>
      <c r="M1926" s="127" t="n"/>
      <c r="N1926" s="120" t="n"/>
      <c r="O1926" s="120" t="n"/>
      <c r="P1926" s="120" t="n"/>
      <c r="Q1926" s="120" t="n"/>
      <c r="R1926" s="121" t="n"/>
      <c r="S1926" s="121" t="n"/>
      <c r="T1926" s="121" t="n"/>
      <c r="U1926" s="121" t="n"/>
      <c r="V1926" s="117">
        <f>IF(P1926="NA","NA",IF(P1926&lt;&gt;"",TEXT(P1926-N1926,"[h].mm"),""))</f>
        <v/>
      </c>
      <c r="W1926" s="118">
        <f>IF(AND(R1926="",S1926=""),"",R1926+S1926)</f>
        <v/>
      </c>
      <c r="X1926" s="116">
        <f>IF(O1926&lt;&gt;"",DATE(YEAR(O1926), MONTH(O1926), DAY(O1926)),"")</f>
        <v/>
      </c>
      <c r="Y1926" s="122" t="n"/>
      <c r="Z1926" s="123" t="n"/>
      <c r="AA1926" s="117">
        <f>IF(F1926="Re-assigned","NA",IF(W1926="","",IF(W1926&gt;=VLOOKUP(D1926,SLAMatrix,3,FALSE),"Yes",IF(W1926&lt;VLOOKUP(D1926,SLAMatrix,2,FALSE),"No","Internal"))))</f>
        <v/>
      </c>
      <c r="AB1926" s="123" t="n"/>
      <c r="AC1926" s="123" t="n"/>
      <c r="AD1926" s="119" t="n"/>
      <c r="AE1926" s="125" t="n"/>
      <c r="AF1926" s="124">
        <f>MONTH(O1926)</f>
        <v/>
      </c>
      <c r="AG1926" s="124">
        <f>VLOOKUP(IFERROR(MID(AE1926,1,(FIND(",",AE1926,1)-1)),AE1926),Facility_Region_Mapping,2,FALSE)</f>
        <v/>
      </c>
      <c r="AH1926" s="124" t="n"/>
      <c r="AI1926" s="124">
        <f>IF(C1926&lt;&gt;"",IF(M1926="ESM User",getInterfaceName($C1926),"NA"),"")</f>
        <v/>
      </c>
      <c r="AJ1926" s="116">
        <f>IF(Q1926&lt;&gt;"",DATE(YEAR(Q1926), MONTH(Q1926), DAY(Q1926)),"")</f>
        <v/>
      </c>
      <c r="AK1926" s="130">
        <f>IF(Q1926&lt;&gt;0,Q1926-N1926,TODAY()-N1926)</f>
        <v/>
      </c>
      <c r="AL1926" s="112">
        <f>IF(F1926="Re-assigned",0,IF(H1926="Closed",0,IF(H1926="Service Restored",0,IF(H1926="",0,1))))</f>
        <v/>
      </c>
      <c r="AM1926" s="124">
        <f>IF(AL1926=0,"",IF(AK1926&gt;20.99,"Aged","Non-Aged"))</f>
        <v/>
      </c>
      <c r="AN1926" s="112">
        <f>IF(Q1926&lt;&gt;"",MONTH(Q1926),"")</f>
        <v/>
      </c>
      <c r="AO1926" s="112">
        <f>IFERROR(VALUE(V1926),0)</f>
        <v/>
      </c>
    </row>
    <row customFormat="1" customHeight="1" ht="29.25" r="1927" s="112" spans="1:41">
      <c r="A1927" s="127" t="n"/>
      <c r="B1927" s="113" t="n"/>
      <c r="C1927" s="127" t="n"/>
      <c r="D1927" s="127" t="n"/>
      <c r="E1927" s="114">
        <f>IF(F1927 &lt;&gt; "",VLOOKUP(F1927,CategoryLookup,2,FALSE), "")</f>
        <v/>
      </c>
      <c r="F1927" s="126" t="n"/>
      <c r="G1927" s="127" t="n"/>
      <c r="H1927" s="127" t="n"/>
      <c r="I1927" s="127" t="n"/>
      <c r="J1927" s="127" t="n"/>
      <c r="K1927" s="127" t="n"/>
      <c r="L1927" s="127" t="n"/>
      <c r="M1927" s="127" t="n"/>
      <c r="N1927" s="120" t="n"/>
      <c r="O1927" s="120" t="n"/>
      <c r="P1927" s="120" t="n"/>
      <c r="Q1927" s="120" t="n"/>
      <c r="R1927" s="121" t="n"/>
      <c r="S1927" s="121" t="n"/>
      <c r="T1927" s="121" t="n"/>
      <c r="U1927" s="121" t="n"/>
      <c r="V1927" s="117">
        <f>IF(P1927="NA","NA",IF(P1927&lt;&gt;"",TEXT(P1927-N1927,"[h].mm"),""))</f>
        <v/>
      </c>
      <c r="W1927" s="118">
        <f>IF(AND(R1927="",S1927=""),"",R1927+S1927)</f>
        <v/>
      </c>
      <c r="X1927" s="116">
        <f>IF(O1927&lt;&gt;"",DATE(YEAR(O1927), MONTH(O1927), DAY(O1927)),"")</f>
        <v/>
      </c>
      <c r="Y1927" s="122" t="n"/>
      <c r="Z1927" s="123" t="n"/>
      <c r="AA1927" s="117">
        <f>IF(F1927="Re-assigned","NA",IF(W1927="","",IF(W1927&gt;=VLOOKUP(D1927,SLAMatrix,3,FALSE),"Yes",IF(W1927&lt;VLOOKUP(D1927,SLAMatrix,2,FALSE),"No","Internal"))))</f>
        <v/>
      </c>
      <c r="AB1927" s="123" t="n"/>
      <c r="AC1927" s="123" t="n"/>
      <c r="AD1927" s="119" t="n"/>
      <c r="AE1927" s="125" t="n"/>
      <c r="AF1927" s="124">
        <f>MONTH(O1927)</f>
        <v/>
      </c>
      <c r="AG1927" s="124">
        <f>VLOOKUP(IFERROR(MID(AE1927,1,(FIND(",",AE1927,1)-1)),AE1927),Facility_Region_Mapping,2,FALSE)</f>
        <v/>
      </c>
      <c r="AH1927" s="124" t="n"/>
      <c r="AI1927" s="124">
        <f>IF(C1927&lt;&gt;"",IF(M1927="ESM User",getInterfaceName($C1927),"NA"),"")</f>
        <v/>
      </c>
      <c r="AJ1927" s="116">
        <f>IF(Q1927&lt;&gt;"",DATE(YEAR(Q1927), MONTH(Q1927), DAY(Q1927)),"")</f>
        <v/>
      </c>
      <c r="AK1927" s="130">
        <f>IF(Q1927&lt;&gt;0,Q1927-N1927,TODAY()-N1927)</f>
        <v/>
      </c>
      <c r="AL1927" s="112">
        <f>IF(F1927="Re-assigned",0,IF(H1927="Closed",0,IF(H1927="Service Restored",0,IF(H1927="",0,1))))</f>
        <v/>
      </c>
      <c r="AM1927" s="124">
        <f>IF(AL1927=0,"",IF(AK1927&gt;20.99,"Aged","Non-Aged"))</f>
        <v/>
      </c>
      <c r="AN1927" s="112">
        <f>IF(Q1927&lt;&gt;"",MONTH(Q1927),"")</f>
        <v/>
      </c>
      <c r="AO1927" s="112">
        <f>IFERROR(VALUE(V1927),0)</f>
        <v/>
      </c>
    </row>
    <row customFormat="1" customHeight="1" ht="29.25" r="1928" s="112" spans="1:41">
      <c r="A1928" s="127" t="n"/>
      <c r="B1928" s="113" t="n"/>
      <c r="C1928" s="127" t="n"/>
      <c r="D1928" s="127" t="n"/>
      <c r="E1928" s="114">
        <f>IF(F1928 &lt;&gt; "",VLOOKUP(F1928,CategoryLookup,2,FALSE), "")</f>
        <v/>
      </c>
      <c r="F1928" s="126" t="n"/>
      <c r="G1928" s="127" t="n"/>
      <c r="H1928" s="127" t="n"/>
      <c r="I1928" s="127" t="n"/>
      <c r="J1928" s="127" t="n"/>
      <c r="K1928" s="127" t="n"/>
      <c r="L1928" s="127" t="n"/>
      <c r="M1928" s="127" t="n"/>
      <c r="N1928" s="120" t="n"/>
      <c r="O1928" s="120" t="n"/>
      <c r="P1928" s="120" t="n"/>
      <c r="Q1928" s="120" t="n"/>
      <c r="R1928" s="121" t="n"/>
      <c r="S1928" s="121" t="n"/>
      <c r="T1928" s="121" t="n"/>
      <c r="U1928" s="121" t="n"/>
      <c r="V1928" s="117">
        <f>IF(P1928="NA","NA",IF(P1928&lt;&gt;"",TEXT(P1928-N1928,"[h].mm"),""))</f>
        <v/>
      </c>
      <c r="W1928" s="118">
        <f>IF(AND(R1928="",S1928=""),"",R1928+S1928)</f>
        <v/>
      </c>
      <c r="X1928" s="116">
        <f>IF(O1928&lt;&gt;"",DATE(YEAR(O1928), MONTH(O1928), DAY(O1928)),"")</f>
        <v/>
      </c>
      <c r="Y1928" s="122" t="n"/>
      <c r="Z1928" s="123" t="n"/>
      <c r="AA1928" s="117">
        <f>IF(F1928="Re-assigned","NA",IF(W1928="","",IF(W1928&gt;=VLOOKUP(D1928,SLAMatrix,3,FALSE),"Yes",IF(W1928&lt;VLOOKUP(D1928,SLAMatrix,2,FALSE),"No","Internal"))))</f>
        <v/>
      </c>
      <c r="AB1928" s="123" t="n"/>
      <c r="AC1928" s="123" t="n"/>
      <c r="AD1928" s="119" t="n"/>
      <c r="AE1928" s="125" t="n"/>
      <c r="AF1928" s="124">
        <f>MONTH(O1928)</f>
        <v/>
      </c>
      <c r="AG1928" s="124">
        <f>VLOOKUP(IFERROR(MID(AE1928,1,(FIND(",",AE1928,1)-1)),AE1928),Facility_Region_Mapping,2,FALSE)</f>
        <v/>
      </c>
      <c r="AH1928" s="124" t="n"/>
      <c r="AI1928" s="124">
        <f>IF(C1928&lt;&gt;"",IF(M1928="ESM User",getInterfaceName($C1928),"NA"),"")</f>
        <v/>
      </c>
      <c r="AJ1928" s="116">
        <f>IF(Q1928&lt;&gt;"",DATE(YEAR(Q1928), MONTH(Q1928), DAY(Q1928)),"")</f>
        <v/>
      </c>
      <c r="AK1928" s="130">
        <f>IF(Q1928&lt;&gt;0,Q1928-N1928,TODAY()-N1928)</f>
        <v/>
      </c>
      <c r="AL1928" s="112">
        <f>IF(F1928="Re-assigned",0,IF(H1928="Closed",0,IF(H1928="Service Restored",0,IF(H1928="",0,1))))</f>
        <v/>
      </c>
      <c r="AM1928" s="124">
        <f>IF(AL1928=0,"",IF(AK1928&gt;20.99,"Aged","Non-Aged"))</f>
        <v/>
      </c>
      <c r="AN1928" s="112">
        <f>IF(Q1928&lt;&gt;"",MONTH(Q1928),"")</f>
        <v/>
      </c>
      <c r="AO1928" s="112">
        <f>IFERROR(VALUE(V1928),0)</f>
        <v/>
      </c>
    </row>
    <row customFormat="1" customHeight="1" ht="29.25" r="1929" s="112" spans="1:41">
      <c r="A1929" s="127" t="n"/>
      <c r="B1929" s="113" t="n"/>
      <c r="C1929" s="127" t="n"/>
      <c r="D1929" s="127" t="n"/>
      <c r="E1929" s="114">
        <f>IF(F1929 &lt;&gt; "",VLOOKUP(F1929,CategoryLookup,2,FALSE), "")</f>
        <v/>
      </c>
      <c r="F1929" s="126" t="n"/>
      <c r="G1929" s="127" t="n"/>
      <c r="H1929" s="127" t="n"/>
      <c r="I1929" s="127" t="n"/>
      <c r="J1929" s="127" t="n"/>
      <c r="K1929" s="127" t="n"/>
      <c r="L1929" s="127" t="n"/>
      <c r="M1929" s="127" t="n"/>
      <c r="N1929" s="120" t="n"/>
      <c r="O1929" s="120" t="n"/>
      <c r="P1929" s="120" t="n"/>
      <c r="Q1929" s="120" t="n"/>
      <c r="R1929" s="121" t="n"/>
      <c r="S1929" s="121" t="n"/>
      <c r="T1929" s="121" t="n"/>
      <c r="U1929" s="121" t="n"/>
      <c r="V1929" s="117">
        <f>IF(P1929="NA","NA",IF(P1929&lt;&gt;"",TEXT(P1929-N1929,"[h].mm"),""))</f>
        <v/>
      </c>
      <c r="W1929" s="118">
        <f>IF(AND(R1929="",S1929=""),"",R1929+S1929)</f>
        <v/>
      </c>
      <c r="X1929" s="116">
        <f>IF(O1929&lt;&gt;"",DATE(YEAR(O1929), MONTH(O1929), DAY(O1929)),"")</f>
        <v/>
      </c>
      <c r="Y1929" s="122" t="n"/>
      <c r="Z1929" s="123" t="n"/>
      <c r="AA1929" s="117">
        <f>IF(F1929="Re-assigned","NA",IF(W1929="","",IF(W1929&gt;=VLOOKUP(D1929,SLAMatrix,3,FALSE),"Yes",IF(W1929&lt;VLOOKUP(D1929,SLAMatrix,2,FALSE),"No","Internal"))))</f>
        <v/>
      </c>
      <c r="AB1929" s="123" t="n"/>
      <c r="AC1929" s="123" t="n"/>
      <c r="AD1929" s="119" t="n"/>
      <c r="AE1929" s="125" t="n"/>
      <c r="AF1929" s="124">
        <f>MONTH(O1929)</f>
        <v/>
      </c>
      <c r="AG1929" s="124">
        <f>VLOOKUP(IFERROR(MID(AE1929,1,(FIND(",",AE1929,1)-1)),AE1929),Facility_Region_Mapping,2,FALSE)</f>
        <v/>
      </c>
      <c r="AH1929" s="124" t="n"/>
      <c r="AI1929" s="124">
        <f>IF(C1929&lt;&gt;"",IF(M1929="ESM User",getInterfaceName($C1929),"NA"),"")</f>
        <v/>
      </c>
      <c r="AJ1929" s="116">
        <f>IF(Q1929&lt;&gt;"",DATE(YEAR(Q1929), MONTH(Q1929), DAY(Q1929)),"")</f>
        <v/>
      </c>
      <c r="AK1929" s="130">
        <f>IF(Q1929&lt;&gt;0,Q1929-N1929,TODAY()-N1929)</f>
        <v/>
      </c>
      <c r="AL1929" s="112">
        <f>IF(F1929="Re-assigned",0,IF(H1929="Closed",0,IF(H1929="Service Restored",0,IF(H1929="",0,1))))</f>
        <v/>
      </c>
      <c r="AM1929" s="124">
        <f>IF(AL1929=0,"",IF(AK1929&gt;20.99,"Aged","Non-Aged"))</f>
        <v/>
      </c>
      <c r="AN1929" s="112">
        <f>IF(Q1929&lt;&gt;"",MONTH(Q1929),"")</f>
        <v/>
      </c>
      <c r="AO1929" s="112">
        <f>IFERROR(VALUE(V1929),0)</f>
        <v/>
      </c>
    </row>
    <row customFormat="1" customHeight="1" ht="29.25" r="1930" s="112" spans="1:41">
      <c r="A1930" s="127" t="n"/>
      <c r="B1930" s="113" t="n"/>
      <c r="C1930" s="127" t="n"/>
      <c r="D1930" s="127" t="n"/>
      <c r="E1930" s="114">
        <f>IF(F1930 &lt;&gt; "",VLOOKUP(F1930,CategoryLookup,2,FALSE), "")</f>
        <v/>
      </c>
      <c r="F1930" s="126" t="n"/>
      <c r="G1930" s="127" t="n"/>
      <c r="H1930" s="127" t="n"/>
      <c r="I1930" s="127" t="n"/>
      <c r="J1930" s="127" t="n"/>
      <c r="K1930" s="127" t="n"/>
      <c r="L1930" s="127" t="n"/>
      <c r="M1930" s="127" t="n"/>
      <c r="N1930" s="120" t="n"/>
      <c r="O1930" s="120" t="n"/>
      <c r="P1930" s="120" t="n"/>
      <c r="Q1930" s="120" t="n"/>
      <c r="R1930" s="121" t="n"/>
      <c r="S1930" s="121" t="n"/>
      <c r="T1930" s="121" t="n"/>
      <c r="U1930" s="121" t="n"/>
      <c r="V1930" s="117">
        <f>IF(P1930="NA","NA",IF(P1930&lt;&gt;"",TEXT(P1930-N1930,"[h].mm"),""))</f>
        <v/>
      </c>
      <c r="W1930" s="118">
        <f>IF(AND(R1930="",S1930=""),"",R1930+S1930)</f>
        <v/>
      </c>
      <c r="X1930" s="116">
        <f>IF(O1930&lt;&gt;"",DATE(YEAR(O1930), MONTH(O1930), DAY(O1930)),"")</f>
        <v/>
      </c>
      <c r="Y1930" s="122" t="n"/>
      <c r="Z1930" s="123" t="n"/>
      <c r="AA1930" s="117">
        <f>IF(F1930="Re-assigned","NA",IF(W1930="","",IF(W1930&gt;=VLOOKUP(D1930,SLAMatrix,3,FALSE),"Yes",IF(W1930&lt;VLOOKUP(D1930,SLAMatrix,2,FALSE),"No","Internal"))))</f>
        <v/>
      </c>
      <c r="AB1930" s="123" t="n"/>
      <c r="AC1930" s="123" t="n"/>
      <c r="AD1930" s="119" t="n"/>
      <c r="AE1930" s="125" t="n"/>
      <c r="AF1930" s="124">
        <f>MONTH(O1930)</f>
        <v/>
      </c>
      <c r="AG1930" s="124">
        <f>VLOOKUP(IFERROR(MID(AE1930,1,(FIND(",",AE1930,1)-1)),AE1930),Facility_Region_Mapping,2,FALSE)</f>
        <v/>
      </c>
      <c r="AH1930" s="124" t="n"/>
      <c r="AI1930" s="124">
        <f>IF(C1930&lt;&gt;"",IF(M1930="ESM User",getInterfaceName($C1930),"NA"),"")</f>
        <v/>
      </c>
      <c r="AJ1930" s="116">
        <f>IF(Q1930&lt;&gt;"",DATE(YEAR(Q1930), MONTH(Q1930), DAY(Q1930)),"")</f>
        <v/>
      </c>
      <c r="AK1930" s="130">
        <f>IF(Q1930&lt;&gt;0,Q1930-N1930,TODAY()-N1930)</f>
        <v/>
      </c>
      <c r="AL1930" s="112">
        <f>IF(F1930="Re-assigned",0,IF(H1930="Closed",0,IF(H1930="Service Restored",0,IF(H1930="",0,1))))</f>
        <v/>
      </c>
      <c r="AM1930" s="124">
        <f>IF(AL1930=0,"",IF(AK1930&gt;20.99,"Aged","Non-Aged"))</f>
        <v/>
      </c>
      <c r="AN1930" s="112">
        <f>IF(Q1930&lt;&gt;"",MONTH(Q1930),"")</f>
        <v/>
      </c>
      <c r="AO1930" s="112">
        <f>IFERROR(VALUE(V1930),0)</f>
        <v/>
      </c>
    </row>
    <row customFormat="1" customHeight="1" ht="29.25" r="1931" s="112" spans="1:41">
      <c r="A1931" s="127" t="n"/>
      <c r="B1931" s="113" t="n"/>
      <c r="C1931" s="127" t="n"/>
      <c r="D1931" s="127" t="n"/>
      <c r="E1931" s="114">
        <f>IF(F1931 &lt;&gt; "",VLOOKUP(F1931,CategoryLookup,2,FALSE), "")</f>
        <v/>
      </c>
      <c r="F1931" s="126" t="n"/>
      <c r="G1931" s="127" t="n"/>
      <c r="H1931" s="127" t="n"/>
      <c r="I1931" s="127" t="n"/>
      <c r="J1931" s="127" t="n"/>
      <c r="K1931" s="127" t="n"/>
      <c r="L1931" s="127" t="n"/>
      <c r="M1931" s="127" t="n"/>
      <c r="N1931" s="120" t="n"/>
      <c r="O1931" s="120" t="n"/>
      <c r="P1931" s="120" t="n"/>
      <c r="Q1931" s="120" t="n"/>
      <c r="R1931" s="121" t="n"/>
      <c r="S1931" s="121" t="n"/>
      <c r="T1931" s="121" t="n"/>
      <c r="U1931" s="121" t="n"/>
      <c r="V1931" s="117">
        <f>IF(P1931="NA","NA",IF(P1931&lt;&gt;"",TEXT(P1931-N1931,"[h].mm"),""))</f>
        <v/>
      </c>
      <c r="W1931" s="118">
        <f>IF(AND(R1931="",S1931=""),"",R1931+S1931)</f>
        <v/>
      </c>
      <c r="X1931" s="116">
        <f>IF(O1931&lt;&gt;"",DATE(YEAR(O1931), MONTH(O1931), DAY(O1931)),"")</f>
        <v/>
      </c>
      <c r="Y1931" s="122" t="n"/>
      <c r="Z1931" s="123" t="n"/>
      <c r="AA1931" s="117">
        <f>IF(F1931="Re-assigned","NA",IF(W1931="","",IF(W1931&gt;=VLOOKUP(D1931,SLAMatrix,3,FALSE),"Yes",IF(W1931&lt;VLOOKUP(D1931,SLAMatrix,2,FALSE),"No","Internal"))))</f>
        <v/>
      </c>
      <c r="AB1931" s="123" t="n"/>
      <c r="AC1931" s="123" t="n"/>
      <c r="AD1931" s="119" t="n"/>
      <c r="AE1931" s="125" t="n"/>
      <c r="AF1931" s="124">
        <f>MONTH(O1931)</f>
        <v/>
      </c>
      <c r="AG1931" s="124">
        <f>VLOOKUP(IFERROR(MID(AE1931,1,(FIND(",",AE1931,1)-1)),AE1931),Facility_Region_Mapping,2,FALSE)</f>
        <v/>
      </c>
      <c r="AH1931" s="124" t="n"/>
      <c r="AI1931" s="124">
        <f>IF(C1931&lt;&gt;"",IF(M1931="ESM User",getInterfaceName($C1931),"NA"),"")</f>
        <v/>
      </c>
      <c r="AJ1931" s="116">
        <f>IF(Q1931&lt;&gt;"",DATE(YEAR(Q1931), MONTH(Q1931), DAY(Q1931)),"")</f>
        <v/>
      </c>
      <c r="AK1931" s="130">
        <f>IF(Q1931&lt;&gt;0,Q1931-N1931,TODAY()-N1931)</f>
        <v/>
      </c>
      <c r="AL1931" s="112">
        <f>IF(F1931="Re-assigned",0,IF(H1931="Closed",0,IF(H1931="Service Restored",0,IF(H1931="",0,1))))</f>
        <v/>
      </c>
      <c r="AM1931" s="124">
        <f>IF(AL1931=0,"",IF(AK1931&gt;20.99,"Aged","Non-Aged"))</f>
        <v/>
      </c>
      <c r="AN1931" s="112">
        <f>IF(Q1931&lt;&gt;"",MONTH(Q1931),"")</f>
        <v/>
      </c>
      <c r="AO1931" s="112">
        <f>IFERROR(VALUE(V1931),0)</f>
        <v/>
      </c>
    </row>
    <row customFormat="1" customHeight="1" ht="29.25" r="1932" s="112" spans="1:41">
      <c r="A1932" s="127" t="n"/>
      <c r="B1932" s="113" t="n"/>
      <c r="C1932" s="127" t="n"/>
      <c r="D1932" s="127" t="n"/>
      <c r="E1932" s="114">
        <f>IF(F1932 &lt;&gt; "",VLOOKUP(F1932,CategoryLookup,2,FALSE), "")</f>
        <v/>
      </c>
      <c r="F1932" s="126" t="n"/>
      <c r="G1932" s="127" t="n"/>
      <c r="H1932" s="127" t="n"/>
      <c r="I1932" s="127" t="n"/>
      <c r="J1932" s="127" t="n"/>
      <c r="K1932" s="127" t="n"/>
      <c r="L1932" s="127" t="n"/>
      <c r="M1932" s="127" t="n"/>
      <c r="N1932" s="120" t="n"/>
      <c r="O1932" s="120" t="n"/>
      <c r="P1932" s="120" t="n"/>
      <c r="Q1932" s="120" t="n"/>
      <c r="R1932" s="121" t="n"/>
      <c r="S1932" s="121" t="n"/>
      <c r="T1932" s="121" t="n"/>
      <c r="U1932" s="121" t="n"/>
      <c r="V1932" s="117">
        <f>IF(P1932="NA","NA",IF(P1932&lt;&gt;"",TEXT(P1932-N1932,"[h].mm"),""))</f>
        <v/>
      </c>
      <c r="W1932" s="118">
        <f>IF(AND(R1932="",S1932=""),"",R1932+S1932)</f>
        <v/>
      </c>
      <c r="X1932" s="116">
        <f>IF(O1932&lt;&gt;"",DATE(YEAR(O1932), MONTH(O1932), DAY(O1932)),"")</f>
        <v/>
      </c>
      <c r="Y1932" s="122" t="n"/>
      <c r="Z1932" s="123" t="n"/>
      <c r="AA1932" s="117">
        <f>IF(F1932="Re-assigned","NA",IF(W1932="","",IF(W1932&gt;=VLOOKUP(D1932,SLAMatrix,3,FALSE),"Yes",IF(W1932&lt;VLOOKUP(D1932,SLAMatrix,2,FALSE),"No","Internal"))))</f>
        <v/>
      </c>
      <c r="AB1932" s="123" t="n"/>
      <c r="AC1932" s="123" t="n"/>
      <c r="AD1932" s="119" t="n"/>
      <c r="AE1932" s="125" t="n"/>
      <c r="AF1932" s="124">
        <f>MONTH(O1932)</f>
        <v/>
      </c>
      <c r="AG1932" s="124">
        <f>VLOOKUP(IFERROR(MID(AE1932,1,(FIND(",",AE1932,1)-1)),AE1932),Facility_Region_Mapping,2,FALSE)</f>
        <v/>
      </c>
      <c r="AH1932" s="124" t="n"/>
      <c r="AI1932" s="124">
        <f>IF(C1932&lt;&gt;"",IF(M1932="ESM User",getInterfaceName($C1932),"NA"),"")</f>
        <v/>
      </c>
      <c r="AJ1932" s="116">
        <f>IF(Q1932&lt;&gt;"",DATE(YEAR(Q1932), MONTH(Q1932), DAY(Q1932)),"")</f>
        <v/>
      </c>
      <c r="AK1932" s="130">
        <f>IF(Q1932&lt;&gt;0,Q1932-N1932,TODAY()-N1932)</f>
        <v/>
      </c>
      <c r="AL1932" s="112">
        <f>IF(F1932="Re-assigned",0,IF(H1932="Closed",0,IF(H1932="Service Restored",0,IF(H1932="",0,1))))</f>
        <v/>
      </c>
      <c r="AM1932" s="124">
        <f>IF(AL1932=0,"",IF(AK1932&gt;20.99,"Aged","Non-Aged"))</f>
        <v/>
      </c>
      <c r="AN1932" s="112">
        <f>IF(Q1932&lt;&gt;"",MONTH(Q1932),"")</f>
        <v/>
      </c>
      <c r="AO1932" s="112">
        <f>IFERROR(VALUE(V1932),0)</f>
        <v/>
      </c>
    </row>
    <row customFormat="1" customHeight="1" ht="29.25" r="1933" s="112" spans="1:41">
      <c r="A1933" s="127" t="n"/>
      <c r="B1933" s="113" t="n"/>
      <c r="C1933" s="127" t="n"/>
      <c r="D1933" s="127" t="n"/>
      <c r="E1933" s="114">
        <f>IF(F1933 &lt;&gt; "",VLOOKUP(F1933,CategoryLookup,2,FALSE), "")</f>
        <v/>
      </c>
      <c r="F1933" s="126" t="n"/>
      <c r="G1933" s="127" t="n"/>
      <c r="H1933" s="127" t="n"/>
      <c r="I1933" s="127" t="n"/>
      <c r="J1933" s="127" t="n"/>
      <c r="K1933" s="127" t="n"/>
      <c r="L1933" s="127" t="n"/>
      <c r="M1933" s="127" t="n"/>
      <c r="N1933" s="120" t="n"/>
      <c r="O1933" s="120" t="n"/>
      <c r="P1933" s="120" t="n"/>
      <c r="Q1933" s="120" t="n"/>
      <c r="R1933" s="121" t="n"/>
      <c r="S1933" s="121" t="n"/>
      <c r="T1933" s="121" t="n"/>
      <c r="U1933" s="121" t="n"/>
      <c r="V1933" s="117">
        <f>IF(P1933="NA","NA",IF(P1933&lt;&gt;"",TEXT(P1933-N1933,"[h].mm"),""))</f>
        <v/>
      </c>
      <c r="W1933" s="118">
        <f>IF(AND(R1933="",S1933=""),"",R1933+S1933)</f>
        <v/>
      </c>
      <c r="X1933" s="116">
        <f>IF(O1933&lt;&gt;"",DATE(YEAR(O1933), MONTH(O1933), DAY(O1933)),"")</f>
        <v/>
      </c>
      <c r="Y1933" s="122" t="n"/>
      <c r="Z1933" s="123" t="n"/>
      <c r="AA1933" s="117">
        <f>IF(F1933="Re-assigned","NA",IF(W1933="","",IF(W1933&gt;=VLOOKUP(D1933,SLAMatrix,3,FALSE),"Yes",IF(W1933&lt;VLOOKUP(D1933,SLAMatrix,2,FALSE),"No","Internal"))))</f>
        <v/>
      </c>
      <c r="AB1933" s="123" t="n"/>
      <c r="AC1933" s="123" t="n"/>
      <c r="AD1933" s="119" t="n"/>
      <c r="AE1933" s="125" t="n"/>
      <c r="AF1933" s="124">
        <f>MONTH(O1933)</f>
        <v/>
      </c>
      <c r="AG1933" s="124">
        <f>VLOOKUP(IFERROR(MID(AE1933,1,(FIND(",",AE1933,1)-1)),AE1933),Facility_Region_Mapping,2,FALSE)</f>
        <v/>
      </c>
      <c r="AH1933" s="124" t="n"/>
      <c r="AI1933" s="124">
        <f>IF(C1933&lt;&gt;"",IF(M1933="ESM User",getInterfaceName($C1933),"NA"),"")</f>
        <v/>
      </c>
      <c r="AJ1933" s="116">
        <f>IF(Q1933&lt;&gt;"",DATE(YEAR(Q1933), MONTH(Q1933), DAY(Q1933)),"")</f>
        <v/>
      </c>
      <c r="AK1933" s="130">
        <f>IF(Q1933&lt;&gt;0,Q1933-N1933,TODAY()-N1933)</f>
        <v/>
      </c>
      <c r="AL1933" s="112">
        <f>IF(F1933="Re-assigned",0,IF(H1933="Closed",0,IF(H1933="Service Restored",0,IF(H1933="",0,1))))</f>
        <v/>
      </c>
      <c r="AM1933" s="124">
        <f>IF(AL1933=0,"",IF(AK1933&gt;20.99,"Aged","Non-Aged"))</f>
        <v/>
      </c>
      <c r="AN1933" s="112">
        <f>IF(Q1933&lt;&gt;"",MONTH(Q1933),"")</f>
        <v/>
      </c>
      <c r="AO1933" s="112">
        <f>IFERROR(VALUE(V1933),0)</f>
        <v/>
      </c>
    </row>
    <row customFormat="1" customHeight="1" ht="29.25" r="1934" s="112" spans="1:41">
      <c r="A1934" s="127" t="n"/>
      <c r="B1934" s="113" t="n"/>
      <c r="C1934" s="127" t="n"/>
      <c r="D1934" s="127" t="n"/>
      <c r="E1934" s="114">
        <f>IF(F1934 &lt;&gt; "",VLOOKUP(F1934,CategoryLookup,2,FALSE), "")</f>
        <v/>
      </c>
      <c r="F1934" s="126" t="n"/>
      <c r="G1934" s="127" t="n"/>
      <c r="H1934" s="127" t="n"/>
      <c r="I1934" s="127" t="n"/>
      <c r="J1934" s="127" t="n"/>
      <c r="K1934" s="127" t="n"/>
      <c r="L1934" s="127" t="n"/>
      <c r="M1934" s="127" t="n"/>
      <c r="N1934" s="120" t="n"/>
      <c r="O1934" s="120" t="n"/>
      <c r="P1934" s="120" t="n"/>
      <c r="Q1934" s="120" t="n"/>
      <c r="R1934" s="121" t="n"/>
      <c r="S1934" s="121" t="n"/>
      <c r="T1934" s="121" t="n"/>
      <c r="U1934" s="121" t="n"/>
      <c r="V1934" s="117">
        <f>IF(P1934="NA","NA",IF(P1934&lt;&gt;"",TEXT(P1934-N1934,"[h].mm"),""))</f>
        <v/>
      </c>
      <c r="W1934" s="118">
        <f>IF(AND(R1934="",S1934=""),"",R1934+S1934)</f>
        <v/>
      </c>
      <c r="X1934" s="116">
        <f>IF(O1934&lt;&gt;"",DATE(YEAR(O1934), MONTH(O1934), DAY(O1934)),"")</f>
        <v/>
      </c>
      <c r="Y1934" s="122" t="n"/>
      <c r="Z1934" s="123" t="n"/>
      <c r="AA1934" s="117">
        <f>IF(F1934="Re-assigned","NA",IF(W1934="","",IF(W1934&gt;=VLOOKUP(D1934,SLAMatrix,3,FALSE),"Yes",IF(W1934&lt;VLOOKUP(D1934,SLAMatrix,2,FALSE),"No","Internal"))))</f>
        <v/>
      </c>
      <c r="AB1934" s="123" t="n"/>
      <c r="AC1934" s="123" t="n"/>
      <c r="AD1934" s="119" t="n"/>
      <c r="AE1934" s="125" t="n"/>
      <c r="AF1934" s="124">
        <f>MONTH(O1934)</f>
        <v/>
      </c>
      <c r="AG1934" s="124">
        <f>VLOOKUP(IFERROR(MID(AE1934,1,(FIND(",",AE1934,1)-1)),AE1934),Facility_Region_Mapping,2,FALSE)</f>
        <v/>
      </c>
      <c r="AH1934" s="124" t="n"/>
      <c r="AI1934" s="124">
        <f>IF(C1934&lt;&gt;"",IF(M1934="ESM User",getInterfaceName($C1934),"NA"),"")</f>
        <v/>
      </c>
      <c r="AJ1934" s="116">
        <f>IF(Q1934&lt;&gt;"",DATE(YEAR(Q1934), MONTH(Q1934), DAY(Q1934)),"")</f>
        <v/>
      </c>
      <c r="AK1934" s="130">
        <f>IF(Q1934&lt;&gt;0,Q1934-N1934,TODAY()-N1934)</f>
        <v/>
      </c>
      <c r="AL1934" s="112">
        <f>IF(F1934="Re-assigned",0,IF(H1934="Closed",0,IF(H1934="Service Restored",0,IF(H1934="",0,1))))</f>
        <v/>
      </c>
      <c r="AM1934" s="124">
        <f>IF(AL1934=0,"",IF(AK1934&gt;20.99,"Aged","Non-Aged"))</f>
        <v/>
      </c>
      <c r="AN1934" s="112">
        <f>IF(Q1934&lt;&gt;"",MONTH(Q1934),"")</f>
        <v/>
      </c>
      <c r="AO1934" s="112">
        <f>IFERROR(VALUE(V1934),0)</f>
        <v/>
      </c>
    </row>
    <row customFormat="1" customHeight="1" ht="29.25" r="1935" s="112" spans="1:41">
      <c r="A1935" s="127" t="n"/>
      <c r="B1935" s="113" t="n"/>
      <c r="C1935" s="127" t="n"/>
      <c r="D1935" s="127" t="n"/>
      <c r="E1935" s="114">
        <f>IF(F1935 &lt;&gt; "",VLOOKUP(F1935,CategoryLookup,2,FALSE), "")</f>
        <v/>
      </c>
      <c r="F1935" s="126" t="n"/>
      <c r="G1935" s="127" t="n"/>
      <c r="H1935" s="127" t="n"/>
      <c r="I1935" s="127" t="n"/>
      <c r="J1935" s="127" t="n"/>
      <c r="K1935" s="127" t="n"/>
      <c r="L1935" s="127" t="n"/>
      <c r="M1935" s="127" t="n"/>
      <c r="N1935" s="120" t="n"/>
      <c r="O1935" s="120" t="n"/>
      <c r="P1935" s="120" t="n"/>
      <c r="Q1935" s="120" t="n"/>
      <c r="R1935" s="121" t="n"/>
      <c r="S1935" s="121" t="n"/>
      <c r="T1935" s="121" t="n"/>
      <c r="U1935" s="121" t="n"/>
      <c r="V1935" s="117">
        <f>IF(P1935="NA","NA",IF(P1935&lt;&gt;"",TEXT(P1935-N1935,"[h].mm"),""))</f>
        <v/>
      </c>
      <c r="W1935" s="118">
        <f>IF(AND(R1935="",S1935=""),"",R1935+S1935)</f>
        <v/>
      </c>
      <c r="X1935" s="116">
        <f>IF(O1935&lt;&gt;"",DATE(YEAR(O1935), MONTH(O1935), DAY(O1935)),"")</f>
        <v/>
      </c>
      <c r="Y1935" s="122" t="n"/>
      <c r="Z1935" s="123" t="n"/>
      <c r="AA1935" s="117">
        <f>IF(F1935="Re-assigned","NA",IF(W1935="","",IF(W1935&gt;=VLOOKUP(D1935,SLAMatrix,3,FALSE),"Yes",IF(W1935&lt;VLOOKUP(D1935,SLAMatrix,2,FALSE),"No","Internal"))))</f>
        <v/>
      </c>
      <c r="AB1935" s="123" t="n"/>
      <c r="AC1935" s="123" t="n"/>
      <c r="AD1935" s="119" t="n"/>
      <c r="AE1935" s="125" t="n"/>
      <c r="AF1935" s="124">
        <f>MONTH(O1935)</f>
        <v/>
      </c>
      <c r="AG1935" s="124">
        <f>VLOOKUP(IFERROR(MID(AE1935,1,(FIND(",",AE1935,1)-1)),AE1935),Facility_Region_Mapping,2,FALSE)</f>
        <v/>
      </c>
      <c r="AH1935" s="124" t="n"/>
      <c r="AI1935" s="124">
        <f>IF(C1935&lt;&gt;"",IF(M1935="ESM User",getInterfaceName($C1935),"NA"),"")</f>
        <v/>
      </c>
      <c r="AJ1935" s="116">
        <f>IF(Q1935&lt;&gt;"",DATE(YEAR(Q1935), MONTH(Q1935), DAY(Q1935)),"")</f>
        <v/>
      </c>
      <c r="AK1935" s="130">
        <f>IF(Q1935&lt;&gt;0,Q1935-N1935,TODAY()-N1935)</f>
        <v/>
      </c>
      <c r="AL1935" s="112">
        <f>IF(F1935="Re-assigned",0,IF(H1935="Closed",0,IF(H1935="Service Restored",0,IF(H1935="",0,1))))</f>
        <v/>
      </c>
      <c r="AM1935" s="124">
        <f>IF(AL1935=0,"",IF(AK1935&gt;20.99,"Aged","Non-Aged"))</f>
        <v/>
      </c>
      <c r="AN1935" s="112">
        <f>IF(Q1935&lt;&gt;"",MONTH(Q1935),"")</f>
        <v/>
      </c>
      <c r="AO1935" s="112">
        <f>IFERROR(VALUE(V1935),0)</f>
        <v/>
      </c>
    </row>
    <row customFormat="1" customHeight="1" ht="29.25" r="1936" s="112" spans="1:41">
      <c r="A1936" s="127" t="n"/>
      <c r="B1936" s="113" t="n"/>
      <c r="C1936" s="127" t="n"/>
      <c r="D1936" s="127" t="n"/>
      <c r="E1936" s="114">
        <f>IF(F1936 &lt;&gt; "",VLOOKUP(F1936,CategoryLookup,2,FALSE), "")</f>
        <v/>
      </c>
      <c r="F1936" s="126" t="n"/>
      <c r="G1936" s="127" t="n"/>
      <c r="H1936" s="127" t="n"/>
      <c r="I1936" s="127" t="n"/>
      <c r="J1936" s="127" t="n"/>
      <c r="K1936" s="127" t="n"/>
      <c r="L1936" s="127" t="n"/>
      <c r="M1936" s="127" t="n"/>
      <c r="N1936" s="120" t="n"/>
      <c r="O1936" s="120" t="n"/>
      <c r="P1936" s="120" t="n"/>
      <c r="Q1936" s="120" t="n"/>
      <c r="R1936" s="121" t="n"/>
      <c r="S1936" s="121" t="n"/>
      <c r="T1936" s="121" t="n"/>
      <c r="U1936" s="121" t="n"/>
      <c r="V1936" s="117">
        <f>IF(P1936="NA","NA",IF(P1936&lt;&gt;"",TEXT(P1936-N1936,"[h].mm"),""))</f>
        <v/>
      </c>
      <c r="W1936" s="118">
        <f>IF(AND(R1936="",S1936=""),"",R1936+S1936)</f>
        <v/>
      </c>
      <c r="X1936" s="116">
        <f>IF(O1936&lt;&gt;"",DATE(YEAR(O1936), MONTH(O1936), DAY(O1936)),"")</f>
        <v/>
      </c>
      <c r="Y1936" s="122" t="n"/>
      <c r="Z1936" s="123" t="n"/>
      <c r="AA1936" s="117">
        <f>IF(F1936="Re-assigned","NA",IF(W1936="","",IF(W1936&gt;=VLOOKUP(D1936,SLAMatrix,3,FALSE),"Yes",IF(W1936&lt;VLOOKUP(D1936,SLAMatrix,2,FALSE),"No","Internal"))))</f>
        <v/>
      </c>
      <c r="AB1936" s="123" t="n"/>
      <c r="AC1936" s="123" t="n"/>
      <c r="AD1936" s="119" t="n"/>
      <c r="AE1936" s="125" t="n"/>
      <c r="AF1936" s="124">
        <f>MONTH(O1936)</f>
        <v/>
      </c>
      <c r="AG1936" s="124">
        <f>VLOOKUP(IFERROR(MID(AE1936,1,(FIND(",",AE1936,1)-1)),AE1936),Facility_Region_Mapping,2,FALSE)</f>
        <v/>
      </c>
      <c r="AH1936" s="124" t="n"/>
      <c r="AI1936" s="124">
        <f>IF(C1936&lt;&gt;"",IF(M1936="ESM User",getInterfaceName($C1936),"NA"),"")</f>
        <v/>
      </c>
      <c r="AJ1936" s="116">
        <f>IF(Q1936&lt;&gt;"",DATE(YEAR(Q1936), MONTH(Q1936), DAY(Q1936)),"")</f>
        <v/>
      </c>
      <c r="AK1936" s="130">
        <f>IF(Q1936&lt;&gt;0,Q1936-N1936,TODAY()-N1936)</f>
        <v/>
      </c>
      <c r="AL1936" s="112">
        <f>IF(F1936="Re-assigned",0,IF(H1936="Closed",0,IF(H1936="Service Restored",0,IF(H1936="",0,1))))</f>
        <v/>
      </c>
      <c r="AM1936" s="124">
        <f>IF(AL1936=0,"",IF(AK1936&gt;20.99,"Aged","Non-Aged"))</f>
        <v/>
      </c>
      <c r="AN1936" s="112">
        <f>IF(Q1936&lt;&gt;"",MONTH(Q1936),"")</f>
        <v/>
      </c>
      <c r="AO1936" s="112">
        <f>IFERROR(VALUE(V1936),0)</f>
        <v/>
      </c>
    </row>
    <row customFormat="1" customHeight="1" ht="29.25" r="1937" s="112" spans="1:41">
      <c r="A1937" s="127" t="n"/>
      <c r="B1937" s="113" t="n"/>
      <c r="C1937" s="127" t="n"/>
      <c r="D1937" s="127" t="n"/>
      <c r="E1937" s="114">
        <f>IF(F1937 &lt;&gt; "",VLOOKUP(F1937,CategoryLookup,2,FALSE), "")</f>
        <v/>
      </c>
      <c r="F1937" s="126" t="n"/>
      <c r="G1937" s="127" t="n"/>
      <c r="H1937" s="127" t="n"/>
      <c r="I1937" s="127" t="n"/>
      <c r="J1937" s="127" t="n"/>
      <c r="K1937" s="127" t="n"/>
      <c r="L1937" s="127" t="n"/>
      <c r="M1937" s="127" t="n"/>
      <c r="N1937" s="120" t="n"/>
      <c r="O1937" s="120" t="n"/>
      <c r="P1937" s="120" t="n"/>
      <c r="Q1937" s="120" t="n"/>
      <c r="R1937" s="121" t="n"/>
      <c r="S1937" s="121" t="n"/>
      <c r="T1937" s="121" t="n"/>
      <c r="U1937" s="121" t="n"/>
      <c r="V1937" s="117">
        <f>IF(P1937="NA","NA",IF(P1937&lt;&gt;"",TEXT(P1937-N1937,"[h].mm"),""))</f>
        <v/>
      </c>
      <c r="W1937" s="118">
        <f>IF(AND(R1937="",S1937=""),"",R1937+S1937)</f>
        <v/>
      </c>
      <c r="X1937" s="116">
        <f>IF(O1937&lt;&gt;"",DATE(YEAR(O1937), MONTH(O1937), DAY(O1937)),"")</f>
        <v/>
      </c>
      <c r="Y1937" s="122" t="n"/>
      <c r="Z1937" s="123" t="n"/>
      <c r="AA1937" s="117">
        <f>IF(F1937="Re-assigned","NA",IF(W1937="","",IF(W1937&gt;=VLOOKUP(D1937,SLAMatrix,3,FALSE),"Yes",IF(W1937&lt;VLOOKUP(D1937,SLAMatrix,2,FALSE),"No","Internal"))))</f>
        <v/>
      </c>
      <c r="AB1937" s="123" t="n"/>
      <c r="AC1937" s="123" t="n"/>
      <c r="AD1937" s="119" t="n"/>
      <c r="AE1937" s="125" t="n"/>
      <c r="AF1937" s="124">
        <f>MONTH(O1937)</f>
        <v/>
      </c>
      <c r="AG1937" s="124">
        <f>VLOOKUP(IFERROR(MID(AE1937,1,(FIND(",",AE1937,1)-1)),AE1937),Facility_Region_Mapping,2,FALSE)</f>
        <v/>
      </c>
      <c r="AH1937" s="124" t="n"/>
      <c r="AI1937" s="124">
        <f>IF(C1937&lt;&gt;"",IF(M1937="ESM User",getInterfaceName($C1937),"NA"),"")</f>
        <v/>
      </c>
      <c r="AJ1937" s="116">
        <f>IF(Q1937&lt;&gt;"",DATE(YEAR(Q1937), MONTH(Q1937), DAY(Q1937)),"")</f>
        <v/>
      </c>
      <c r="AK1937" s="130">
        <f>IF(Q1937&lt;&gt;0,Q1937-N1937,TODAY()-N1937)</f>
        <v/>
      </c>
      <c r="AL1937" s="112">
        <f>IF(F1937="Re-assigned",0,IF(H1937="Closed",0,IF(H1937="Service Restored",0,IF(H1937="",0,1))))</f>
        <v/>
      </c>
      <c r="AM1937" s="124">
        <f>IF(AL1937=0,"",IF(AK1937&gt;20.99,"Aged","Non-Aged"))</f>
        <v/>
      </c>
      <c r="AN1937" s="112">
        <f>IF(Q1937&lt;&gt;"",MONTH(Q1937),"")</f>
        <v/>
      </c>
      <c r="AO1937" s="112">
        <f>IFERROR(VALUE(V1937),0)</f>
        <v/>
      </c>
    </row>
    <row customFormat="1" customHeight="1" ht="29.25" r="1938" s="112" spans="1:41">
      <c r="A1938" s="127" t="n"/>
      <c r="B1938" s="113" t="n"/>
      <c r="C1938" s="127" t="n"/>
      <c r="D1938" s="127" t="n"/>
      <c r="E1938" s="114">
        <f>IF(F1938 &lt;&gt; "",VLOOKUP(F1938,CategoryLookup,2,FALSE), "")</f>
        <v/>
      </c>
      <c r="F1938" s="126" t="n"/>
      <c r="G1938" s="127" t="n"/>
      <c r="H1938" s="127" t="n"/>
      <c r="I1938" s="127" t="n"/>
      <c r="J1938" s="127" t="n"/>
      <c r="K1938" s="127" t="n"/>
      <c r="L1938" s="127" t="n"/>
      <c r="M1938" s="127" t="n"/>
      <c r="N1938" s="120" t="n"/>
      <c r="O1938" s="120" t="n"/>
      <c r="P1938" s="120" t="n"/>
      <c r="Q1938" s="120" t="n"/>
      <c r="R1938" s="121" t="n"/>
      <c r="S1938" s="121" t="n"/>
      <c r="T1938" s="121" t="n"/>
      <c r="U1938" s="121" t="n"/>
      <c r="V1938" s="117">
        <f>IF(P1938="NA","NA",IF(P1938&lt;&gt;"",TEXT(P1938-N1938,"[h].mm"),""))</f>
        <v/>
      </c>
      <c r="W1938" s="118">
        <f>IF(AND(R1938="",S1938=""),"",R1938+S1938)</f>
        <v/>
      </c>
      <c r="X1938" s="116">
        <f>IF(O1938&lt;&gt;"",DATE(YEAR(O1938), MONTH(O1938), DAY(O1938)),"")</f>
        <v/>
      </c>
      <c r="Y1938" s="122" t="n"/>
      <c r="Z1938" s="123" t="n"/>
      <c r="AA1938" s="117">
        <f>IF(F1938="Re-assigned","NA",IF(W1938="","",IF(W1938&gt;=VLOOKUP(D1938,SLAMatrix,3,FALSE),"Yes",IF(W1938&lt;VLOOKUP(D1938,SLAMatrix,2,FALSE),"No","Internal"))))</f>
        <v/>
      </c>
      <c r="AB1938" s="123" t="n"/>
      <c r="AC1938" s="123" t="n"/>
      <c r="AD1938" s="119" t="n"/>
      <c r="AE1938" s="125" t="n"/>
      <c r="AF1938" s="124">
        <f>MONTH(O1938)</f>
        <v/>
      </c>
      <c r="AG1938" s="124">
        <f>VLOOKUP(IFERROR(MID(AE1938,1,(FIND(",",AE1938,1)-1)),AE1938),Facility_Region_Mapping,2,FALSE)</f>
        <v/>
      </c>
      <c r="AH1938" s="124" t="n"/>
      <c r="AI1938" s="124">
        <f>IF(C1938&lt;&gt;"",IF(M1938="ESM User",getInterfaceName($C1938),"NA"),"")</f>
        <v/>
      </c>
      <c r="AJ1938" s="116">
        <f>IF(Q1938&lt;&gt;"",DATE(YEAR(Q1938), MONTH(Q1938), DAY(Q1938)),"")</f>
        <v/>
      </c>
      <c r="AK1938" s="130">
        <f>IF(Q1938&lt;&gt;0,Q1938-N1938,TODAY()-N1938)</f>
        <v/>
      </c>
      <c r="AL1938" s="112">
        <f>IF(F1938="Re-assigned",0,IF(H1938="Closed",0,IF(H1938="Service Restored",0,IF(H1938="",0,1))))</f>
        <v/>
      </c>
      <c r="AM1938" s="124">
        <f>IF(AL1938=0,"",IF(AK1938&gt;20.99,"Aged","Non-Aged"))</f>
        <v/>
      </c>
      <c r="AN1938" s="112">
        <f>IF(Q1938&lt;&gt;"",MONTH(Q1938),"")</f>
        <v/>
      </c>
      <c r="AO1938" s="112">
        <f>IFERROR(VALUE(V1938),0)</f>
        <v/>
      </c>
    </row>
    <row customFormat="1" customHeight="1" ht="29.25" r="1939" s="112" spans="1:41">
      <c r="A1939" s="127" t="n"/>
      <c r="B1939" s="113" t="n"/>
      <c r="C1939" s="127" t="n"/>
      <c r="D1939" s="127" t="n"/>
      <c r="E1939" s="114">
        <f>IF(F1939 &lt;&gt; "",VLOOKUP(F1939,CategoryLookup,2,FALSE), "")</f>
        <v/>
      </c>
      <c r="F1939" s="126" t="n"/>
      <c r="G1939" s="127" t="n"/>
      <c r="H1939" s="127" t="n"/>
      <c r="I1939" s="127" t="n"/>
      <c r="J1939" s="127" t="n"/>
      <c r="K1939" s="127" t="n"/>
      <c r="L1939" s="127" t="n"/>
      <c r="M1939" s="127" t="n"/>
      <c r="N1939" s="120" t="n"/>
      <c r="O1939" s="120" t="n"/>
      <c r="P1939" s="120" t="n"/>
      <c r="Q1939" s="120" t="n"/>
      <c r="R1939" s="121" t="n"/>
      <c r="S1939" s="121" t="n"/>
      <c r="T1939" s="121" t="n"/>
      <c r="U1939" s="121" t="n"/>
      <c r="V1939" s="117">
        <f>IF(P1939="NA","NA",IF(P1939&lt;&gt;"",TEXT(P1939-N1939,"[h].mm"),""))</f>
        <v/>
      </c>
      <c r="W1939" s="118">
        <f>IF(AND(R1939="",S1939=""),"",R1939+S1939)</f>
        <v/>
      </c>
      <c r="X1939" s="116">
        <f>IF(O1939&lt;&gt;"",DATE(YEAR(O1939), MONTH(O1939), DAY(O1939)),"")</f>
        <v/>
      </c>
      <c r="Y1939" s="122" t="n"/>
      <c r="Z1939" s="123" t="n"/>
      <c r="AA1939" s="117">
        <f>IF(F1939="Re-assigned","NA",IF(W1939="","",IF(W1939&gt;=VLOOKUP(D1939,SLAMatrix,3,FALSE),"Yes",IF(W1939&lt;VLOOKUP(D1939,SLAMatrix,2,FALSE),"No","Internal"))))</f>
        <v/>
      </c>
      <c r="AB1939" s="123" t="n"/>
      <c r="AC1939" s="123" t="n"/>
      <c r="AD1939" s="119" t="n"/>
      <c r="AE1939" s="125" t="n"/>
      <c r="AF1939" s="124">
        <f>MONTH(O1939)</f>
        <v/>
      </c>
      <c r="AG1939" s="124">
        <f>VLOOKUP(IFERROR(MID(AE1939,1,(FIND(",",AE1939,1)-1)),AE1939),Facility_Region_Mapping,2,FALSE)</f>
        <v/>
      </c>
      <c r="AH1939" s="124" t="n"/>
      <c r="AI1939" s="124">
        <f>IF(C1939&lt;&gt;"",IF(M1939="ESM User",getInterfaceName($C1939),"NA"),"")</f>
        <v/>
      </c>
      <c r="AJ1939" s="116">
        <f>IF(Q1939&lt;&gt;"",DATE(YEAR(Q1939), MONTH(Q1939), DAY(Q1939)),"")</f>
        <v/>
      </c>
      <c r="AK1939" s="130">
        <f>IF(Q1939&lt;&gt;0,Q1939-N1939,TODAY()-N1939)</f>
        <v/>
      </c>
      <c r="AL1939" s="112">
        <f>IF(F1939="Re-assigned",0,IF(H1939="Closed",0,IF(H1939="Service Restored",0,IF(H1939="",0,1))))</f>
        <v/>
      </c>
      <c r="AM1939" s="124">
        <f>IF(AL1939=0,"",IF(AK1939&gt;20.99,"Aged","Non-Aged"))</f>
        <v/>
      </c>
      <c r="AN1939" s="112">
        <f>IF(Q1939&lt;&gt;"",MONTH(Q1939),"")</f>
        <v/>
      </c>
      <c r="AO1939" s="112">
        <f>IFERROR(VALUE(V1939),0)</f>
        <v/>
      </c>
    </row>
    <row customFormat="1" customHeight="1" ht="29.25" r="1940" s="112" spans="1:41">
      <c r="A1940" s="127" t="n"/>
      <c r="B1940" s="113" t="n"/>
      <c r="C1940" s="127" t="n"/>
      <c r="D1940" s="127" t="n"/>
      <c r="E1940" s="114">
        <f>IF(F1940 &lt;&gt; "",VLOOKUP(F1940,CategoryLookup,2,FALSE), "")</f>
        <v/>
      </c>
      <c r="F1940" s="126" t="n"/>
      <c r="G1940" s="127" t="n"/>
      <c r="H1940" s="127" t="n"/>
      <c r="I1940" s="127" t="n"/>
      <c r="J1940" s="127" t="n"/>
      <c r="K1940" s="127" t="n"/>
      <c r="L1940" s="127" t="n"/>
      <c r="M1940" s="127" t="n"/>
      <c r="N1940" s="120" t="n"/>
      <c r="O1940" s="120" t="n"/>
      <c r="P1940" s="120" t="n"/>
      <c r="Q1940" s="120" t="n"/>
      <c r="R1940" s="121" t="n"/>
      <c r="S1940" s="121" t="n"/>
      <c r="T1940" s="121" t="n"/>
      <c r="U1940" s="121" t="n"/>
      <c r="V1940" s="117">
        <f>IF(P1940="NA","NA",IF(P1940&lt;&gt;"",TEXT(P1940-N1940,"[h].mm"),""))</f>
        <v/>
      </c>
      <c r="W1940" s="118">
        <f>IF(AND(R1940="",S1940=""),"",R1940+S1940)</f>
        <v/>
      </c>
      <c r="X1940" s="116">
        <f>IF(O1940&lt;&gt;"",DATE(YEAR(O1940), MONTH(O1940), DAY(O1940)),"")</f>
        <v/>
      </c>
      <c r="Y1940" s="122" t="n"/>
      <c r="Z1940" s="123" t="n"/>
      <c r="AA1940" s="117">
        <f>IF(F1940="Re-assigned","NA",IF(W1940="","",IF(W1940&gt;=VLOOKUP(D1940,SLAMatrix,3,FALSE),"Yes",IF(W1940&lt;VLOOKUP(D1940,SLAMatrix,2,FALSE),"No","Internal"))))</f>
        <v/>
      </c>
      <c r="AB1940" s="123" t="n"/>
      <c r="AC1940" s="123" t="n"/>
      <c r="AD1940" s="119" t="n"/>
      <c r="AE1940" s="125" t="n"/>
      <c r="AF1940" s="124">
        <f>MONTH(O1940)</f>
        <v/>
      </c>
      <c r="AG1940" s="124">
        <f>VLOOKUP(IFERROR(MID(AE1940,1,(FIND(",",AE1940,1)-1)),AE1940),Facility_Region_Mapping,2,FALSE)</f>
        <v/>
      </c>
      <c r="AH1940" s="124" t="n"/>
      <c r="AI1940" s="124">
        <f>IF(C1940&lt;&gt;"",IF(M1940="ESM User",getInterfaceName($C1940),"NA"),"")</f>
        <v/>
      </c>
      <c r="AJ1940" s="116">
        <f>IF(Q1940&lt;&gt;"",DATE(YEAR(Q1940), MONTH(Q1940), DAY(Q1940)),"")</f>
        <v/>
      </c>
      <c r="AK1940" s="130">
        <f>IF(Q1940&lt;&gt;0,Q1940-N1940,TODAY()-N1940)</f>
        <v/>
      </c>
      <c r="AL1940" s="112">
        <f>IF(F1940="Re-assigned",0,IF(H1940="Closed",0,IF(H1940="Service Restored",0,IF(H1940="",0,1))))</f>
        <v/>
      </c>
      <c r="AM1940" s="124">
        <f>IF(AL1940=0,"",IF(AK1940&gt;20.99,"Aged","Non-Aged"))</f>
        <v/>
      </c>
      <c r="AN1940" s="112">
        <f>IF(Q1940&lt;&gt;"",MONTH(Q1940),"")</f>
        <v/>
      </c>
      <c r="AO1940" s="112">
        <f>IFERROR(VALUE(V1940),0)</f>
        <v/>
      </c>
    </row>
    <row customFormat="1" customHeight="1" ht="29.25" r="1941" s="112" spans="1:41">
      <c r="A1941" s="127" t="n"/>
      <c r="B1941" s="113" t="n"/>
      <c r="C1941" s="127" t="n"/>
      <c r="D1941" s="127" t="n"/>
      <c r="E1941" s="114">
        <f>IF(F1941 &lt;&gt; "",VLOOKUP(F1941,CategoryLookup,2,FALSE), "")</f>
        <v/>
      </c>
      <c r="F1941" s="126" t="n"/>
      <c r="G1941" s="127" t="n"/>
      <c r="H1941" s="127" t="n"/>
      <c r="I1941" s="127" t="n"/>
      <c r="J1941" s="127" t="n"/>
      <c r="K1941" s="127" t="n"/>
      <c r="L1941" s="127" t="n"/>
      <c r="M1941" s="127" t="n"/>
      <c r="N1941" s="120" t="n"/>
      <c r="O1941" s="120" t="n"/>
      <c r="P1941" s="120" t="n"/>
      <c r="Q1941" s="120" t="n"/>
      <c r="R1941" s="121" t="n"/>
      <c r="S1941" s="121" t="n"/>
      <c r="T1941" s="121" t="n"/>
      <c r="U1941" s="121" t="n"/>
      <c r="V1941" s="117">
        <f>IF(P1941="NA","NA",IF(P1941&lt;&gt;"",TEXT(P1941-N1941,"[h].mm"),""))</f>
        <v/>
      </c>
      <c r="W1941" s="118">
        <f>IF(AND(R1941="",S1941=""),"",R1941+S1941)</f>
        <v/>
      </c>
      <c r="X1941" s="116">
        <f>IF(O1941&lt;&gt;"",DATE(YEAR(O1941), MONTH(O1941), DAY(O1941)),"")</f>
        <v/>
      </c>
      <c r="Y1941" s="122" t="n"/>
      <c r="Z1941" s="123" t="n"/>
      <c r="AA1941" s="117">
        <f>IF(F1941="Re-assigned","NA",IF(W1941="","",IF(W1941&gt;=VLOOKUP(D1941,SLAMatrix,3,FALSE),"Yes",IF(W1941&lt;VLOOKUP(D1941,SLAMatrix,2,FALSE),"No","Internal"))))</f>
        <v/>
      </c>
      <c r="AB1941" s="123" t="n"/>
      <c r="AC1941" s="123" t="n"/>
      <c r="AD1941" s="119" t="n"/>
      <c r="AE1941" s="125" t="n"/>
      <c r="AF1941" s="124">
        <f>MONTH(O1941)</f>
        <v/>
      </c>
      <c r="AG1941" s="124">
        <f>VLOOKUP(IFERROR(MID(AE1941,1,(FIND(",",AE1941,1)-1)),AE1941),Facility_Region_Mapping,2,FALSE)</f>
        <v/>
      </c>
      <c r="AH1941" s="124" t="n"/>
      <c r="AI1941" s="124">
        <f>IF(C1941&lt;&gt;"",IF(M1941="ESM User",getInterfaceName($C1941),"NA"),"")</f>
        <v/>
      </c>
      <c r="AJ1941" s="116">
        <f>IF(Q1941&lt;&gt;"",DATE(YEAR(Q1941), MONTH(Q1941), DAY(Q1941)),"")</f>
        <v/>
      </c>
      <c r="AK1941" s="130">
        <f>IF(Q1941&lt;&gt;0,Q1941-N1941,TODAY()-N1941)</f>
        <v/>
      </c>
      <c r="AL1941" s="112">
        <f>IF(F1941="Re-assigned",0,IF(H1941="Closed",0,IF(H1941="Service Restored",0,IF(H1941="",0,1))))</f>
        <v/>
      </c>
      <c r="AM1941" s="124">
        <f>IF(AL1941=0,"",IF(AK1941&gt;20.99,"Aged","Non-Aged"))</f>
        <v/>
      </c>
      <c r="AN1941" s="112">
        <f>IF(Q1941&lt;&gt;"",MONTH(Q1941),"")</f>
        <v/>
      </c>
      <c r="AO1941" s="112">
        <f>IFERROR(VALUE(V1941),0)</f>
        <v/>
      </c>
    </row>
    <row customFormat="1" customHeight="1" ht="29.25" r="1942" s="112" spans="1:41">
      <c r="A1942" s="127" t="n"/>
      <c r="B1942" s="113" t="n"/>
      <c r="C1942" s="127" t="n"/>
      <c r="D1942" s="127" t="n"/>
      <c r="E1942" s="114">
        <f>IF(F1942 &lt;&gt; "",VLOOKUP(F1942,CategoryLookup,2,FALSE), "")</f>
        <v/>
      </c>
      <c r="F1942" s="126" t="n"/>
      <c r="G1942" s="127" t="n"/>
      <c r="H1942" s="127" t="n"/>
      <c r="I1942" s="127" t="n"/>
      <c r="J1942" s="127" t="n"/>
      <c r="K1942" s="127" t="n"/>
      <c r="L1942" s="127" t="n"/>
      <c r="M1942" s="127" t="n"/>
      <c r="N1942" s="120" t="n"/>
      <c r="O1942" s="120" t="n"/>
      <c r="P1942" s="120" t="n"/>
      <c r="Q1942" s="120" t="n"/>
      <c r="R1942" s="121" t="n"/>
      <c r="S1942" s="121" t="n"/>
      <c r="T1942" s="121" t="n"/>
      <c r="U1942" s="121" t="n"/>
      <c r="V1942" s="117">
        <f>IF(P1942="NA","NA",IF(P1942&lt;&gt;"",TEXT(P1942-N1942,"[h].mm"),""))</f>
        <v/>
      </c>
      <c r="W1942" s="118">
        <f>IF(AND(R1942="",S1942=""),"",R1942+S1942)</f>
        <v/>
      </c>
      <c r="X1942" s="116">
        <f>IF(O1942&lt;&gt;"",DATE(YEAR(O1942), MONTH(O1942), DAY(O1942)),"")</f>
        <v/>
      </c>
      <c r="Y1942" s="122" t="n"/>
      <c r="Z1942" s="123" t="n"/>
      <c r="AA1942" s="117">
        <f>IF(F1942="Re-assigned","NA",IF(W1942="","",IF(W1942&gt;=VLOOKUP(D1942,SLAMatrix,3,FALSE),"Yes",IF(W1942&lt;VLOOKUP(D1942,SLAMatrix,2,FALSE),"No","Internal"))))</f>
        <v/>
      </c>
      <c r="AB1942" s="123" t="n"/>
      <c r="AC1942" s="123" t="n"/>
      <c r="AD1942" s="119" t="n"/>
      <c r="AE1942" s="125" t="n"/>
      <c r="AF1942" s="124">
        <f>MONTH(O1942)</f>
        <v/>
      </c>
      <c r="AG1942" s="124">
        <f>VLOOKUP(IFERROR(MID(AE1942,1,(FIND(",",AE1942,1)-1)),AE1942),Facility_Region_Mapping,2,FALSE)</f>
        <v/>
      </c>
      <c r="AH1942" s="124" t="n"/>
      <c r="AI1942" s="124">
        <f>IF(C1942&lt;&gt;"",IF(M1942="ESM User",getInterfaceName($C1942),"NA"),"")</f>
        <v/>
      </c>
      <c r="AJ1942" s="116">
        <f>IF(Q1942&lt;&gt;"",DATE(YEAR(Q1942), MONTH(Q1942), DAY(Q1942)),"")</f>
        <v/>
      </c>
      <c r="AK1942" s="130">
        <f>IF(Q1942&lt;&gt;0,Q1942-N1942,TODAY()-N1942)</f>
        <v/>
      </c>
      <c r="AL1942" s="112">
        <f>IF(F1942="Re-assigned",0,IF(H1942="Closed",0,IF(H1942="Service Restored",0,IF(H1942="",0,1))))</f>
        <v/>
      </c>
      <c r="AM1942" s="124">
        <f>IF(AL1942=0,"",IF(AK1942&gt;20.99,"Aged","Non-Aged"))</f>
        <v/>
      </c>
      <c r="AN1942" s="112">
        <f>IF(Q1942&lt;&gt;"",MONTH(Q1942),"")</f>
        <v/>
      </c>
      <c r="AO1942" s="112">
        <f>IFERROR(VALUE(V1942),0)</f>
        <v/>
      </c>
    </row>
    <row customFormat="1" customHeight="1" ht="29.25" r="1943" s="112" spans="1:41">
      <c r="A1943" s="127" t="n"/>
      <c r="B1943" s="113" t="n"/>
      <c r="C1943" s="127" t="n"/>
      <c r="D1943" s="127" t="n"/>
      <c r="E1943" s="114">
        <f>IF(F1943 &lt;&gt; "",VLOOKUP(F1943,CategoryLookup,2,FALSE), "")</f>
        <v/>
      </c>
      <c r="F1943" s="126" t="n"/>
      <c r="G1943" s="127" t="n"/>
      <c r="H1943" s="127" t="n"/>
      <c r="I1943" s="127" t="n"/>
      <c r="J1943" s="127" t="n"/>
      <c r="K1943" s="127" t="n"/>
      <c r="L1943" s="127" t="n"/>
      <c r="M1943" s="127" t="n"/>
      <c r="N1943" s="120" t="n"/>
      <c r="O1943" s="120" t="n"/>
      <c r="P1943" s="120" t="n"/>
      <c r="Q1943" s="120" t="n"/>
      <c r="R1943" s="121" t="n"/>
      <c r="S1943" s="121" t="n"/>
      <c r="T1943" s="121" t="n"/>
      <c r="U1943" s="121" t="n"/>
      <c r="V1943" s="117">
        <f>IF(P1943="NA","NA",IF(P1943&lt;&gt;"",TEXT(P1943-N1943,"[h].mm"),""))</f>
        <v/>
      </c>
      <c r="W1943" s="118">
        <f>IF(AND(R1943="",S1943=""),"",R1943+S1943)</f>
        <v/>
      </c>
      <c r="X1943" s="116">
        <f>IF(O1943&lt;&gt;"",DATE(YEAR(O1943), MONTH(O1943), DAY(O1943)),"")</f>
        <v/>
      </c>
      <c r="Y1943" s="122" t="n"/>
      <c r="Z1943" s="123" t="n"/>
      <c r="AA1943" s="117">
        <f>IF(F1943="Re-assigned","NA",IF(W1943="","",IF(W1943&gt;=VLOOKUP(D1943,SLAMatrix,3,FALSE),"Yes",IF(W1943&lt;VLOOKUP(D1943,SLAMatrix,2,FALSE),"No","Internal"))))</f>
        <v/>
      </c>
      <c r="AB1943" s="123" t="n"/>
      <c r="AC1943" s="123" t="n"/>
      <c r="AD1943" s="119" t="n"/>
      <c r="AE1943" s="125" t="n"/>
      <c r="AF1943" s="124">
        <f>MONTH(O1943)</f>
        <v/>
      </c>
      <c r="AG1943" s="124">
        <f>VLOOKUP(IFERROR(MID(AE1943,1,(FIND(",",AE1943,1)-1)),AE1943),Facility_Region_Mapping,2,FALSE)</f>
        <v/>
      </c>
      <c r="AH1943" s="124" t="n"/>
      <c r="AI1943" s="124">
        <f>IF(C1943&lt;&gt;"",IF(M1943="ESM User",getInterfaceName($C1943),"NA"),"")</f>
        <v/>
      </c>
      <c r="AJ1943" s="116">
        <f>IF(Q1943&lt;&gt;"",DATE(YEAR(Q1943), MONTH(Q1943), DAY(Q1943)),"")</f>
        <v/>
      </c>
      <c r="AK1943" s="130">
        <f>IF(Q1943&lt;&gt;0,Q1943-N1943,TODAY()-N1943)</f>
        <v/>
      </c>
      <c r="AL1943" s="112">
        <f>IF(F1943="Re-assigned",0,IF(H1943="Closed",0,IF(H1943="Service Restored",0,IF(H1943="",0,1))))</f>
        <v/>
      </c>
      <c r="AM1943" s="124">
        <f>IF(AL1943=0,"",IF(AK1943&gt;20.99,"Aged","Non-Aged"))</f>
        <v/>
      </c>
      <c r="AN1943" s="112">
        <f>IF(Q1943&lt;&gt;"",MONTH(Q1943),"")</f>
        <v/>
      </c>
      <c r="AO1943" s="112">
        <f>IFERROR(VALUE(V1943),0)</f>
        <v/>
      </c>
    </row>
    <row customFormat="1" customHeight="1" ht="29.25" r="1944" s="112" spans="1:41">
      <c r="A1944" s="127" t="n"/>
      <c r="B1944" s="113" t="n"/>
      <c r="C1944" s="127" t="n"/>
      <c r="D1944" s="127" t="n"/>
      <c r="E1944" s="114">
        <f>IF(F1944 &lt;&gt; "",VLOOKUP(F1944,CategoryLookup,2,FALSE), "")</f>
        <v/>
      </c>
      <c r="F1944" s="126" t="n"/>
      <c r="G1944" s="127" t="n"/>
      <c r="H1944" s="127" t="n"/>
      <c r="I1944" s="127" t="n"/>
      <c r="J1944" s="127" t="n"/>
      <c r="K1944" s="127" t="n"/>
      <c r="L1944" s="127" t="n"/>
      <c r="M1944" s="127" t="n"/>
      <c r="N1944" s="120" t="n"/>
      <c r="O1944" s="120" t="n"/>
      <c r="P1944" s="120" t="n"/>
      <c r="Q1944" s="120" t="n"/>
      <c r="R1944" s="121" t="n"/>
      <c r="S1944" s="121" t="n"/>
      <c r="T1944" s="121" t="n"/>
      <c r="U1944" s="121" t="n"/>
      <c r="V1944" s="117">
        <f>IF(P1944="NA","NA",IF(P1944&lt;&gt;"",TEXT(P1944-N1944,"[h].mm"),""))</f>
        <v/>
      </c>
      <c r="W1944" s="118">
        <f>IF(AND(R1944="",S1944=""),"",R1944+S1944)</f>
        <v/>
      </c>
      <c r="X1944" s="116">
        <f>IF(O1944&lt;&gt;"",DATE(YEAR(O1944), MONTH(O1944), DAY(O1944)),"")</f>
        <v/>
      </c>
      <c r="Y1944" s="122" t="n"/>
      <c r="Z1944" s="123" t="n"/>
      <c r="AA1944" s="117">
        <f>IF(F1944="Re-assigned","NA",IF(W1944="","",IF(W1944&gt;=VLOOKUP(D1944,SLAMatrix,3,FALSE),"Yes",IF(W1944&lt;VLOOKUP(D1944,SLAMatrix,2,FALSE),"No","Internal"))))</f>
        <v/>
      </c>
      <c r="AB1944" s="123" t="n"/>
      <c r="AC1944" s="123" t="n"/>
      <c r="AD1944" s="119" t="n"/>
      <c r="AE1944" s="125" t="n"/>
      <c r="AF1944" s="124">
        <f>MONTH(O1944)</f>
        <v/>
      </c>
      <c r="AG1944" s="124">
        <f>VLOOKUP(IFERROR(MID(AE1944,1,(FIND(",",AE1944,1)-1)),AE1944),Facility_Region_Mapping,2,FALSE)</f>
        <v/>
      </c>
      <c r="AH1944" s="124" t="n"/>
      <c r="AI1944" s="124">
        <f>IF(C1944&lt;&gt;"",IF(M1944="ESM User",getInterfaceName($C1944),"NA"),"")</f>
        <v/>
      </c>
      <c r="AJ1944" s="116">
        <f>IF(Q1944&lt;&gt;"",DATE(YEAR(Q1944), MONTH(Q1944), DAY(Q1944)),"")</f>
        <v/>
      </c>
      <c r="AK1944" s="130">
        <f>IF(Q1944&lt;&gt;0,Q1944-N1944,TODAY()-N1944)</f>
        <v/>
      </c>
      <c r="AL1944" s="112">
        <f>IF(F1944="Re-assigned",0,IF(H1944="Closed",0,IF(H1944="Service Restored",0,IF(H1944="",0,1))))</f>
        <v/>
      </c>
      <c r="AM1944" s="124">
        <f>IF(AL1944=0,"",IF(AK1944&gt;20.99,"Aged","Non-Aged"))</f>
        <v/>
      </c>
      <c r="AN1944" s="112">
        <f>IF(Q1944&lt;&gt;"",MONTH(Q1944),"")</f>
        <v/>
      </c>
      <c r="AO1944" s="112">
        <f>IFERROR(VALUE(V1944),0)</f>
        <v/>
      </c>
    </row>
    <row customFormat="1" customHeight="1" ht="29.25" r="1945" s="112" spans="1:41">
      <c r="A1945" s="127" t="n"/>
      <c r="B1945" s="113" t="n"/>
      <c r="C1945" s="127" t="n"/>
      <c r="D1945" s="127" t="n"/>
      <c r="E1945" s="114">
        <f>IF(F1945 &lt;&gt; "",VLOOKUP(F1945,CategoryLookup,2,FALSE), "")</f>
        <v/>
      </c>
      <c r="F1945" s="126" t="n"/>
      <c r="G1945" s="127" t="n"/>
      <c r="H1945" s="127" t="n"/>
      <c r="I1945" s="127" t="n"/>
      <c r="J1945" s="127" t="n"/>
      <c r="K1945" s="127" t="n"/>
      <c r="L1945" s="127" t="n"/>
      <c r="M1945" s="127" t="n"/>
      <c r="N1945" s="120" t="n"/>
      <c r="O1945" s="120" t="n"/>
      <c r="P1945" s="120" t="n"/>
      <c r="Q1945" s="120" t="n"/>
      <c r="R1945" s="121" t="n"/>
      <c r="S1945" s="121" t="n"/>
      <c r="T1945" s="121" t="n"/>
      <c r="U1945" s="121" t="n"/>
      <c r="V1945" s="117">
        <f>IF(P1945="NA","NA",IF(P1945&lt;&gt;"",TEXT(P1945-N1945,"[h].mm"),""))</f>
        <v/>
      </c>
      <c r="W1945" s="118">
        <f>IF(AND(R1945="",S1945=""),"",R1945+S1945)</f>
        <v/>
      </c>
      <c r="X1945" s="116">
        <f>IF(O1945&lt;&gt;"",DATE(YEAR(O1945), MONTH(O1945), DAY(O1945)),"")</f>
        <v/>
      </c>
      <c r="Y1945" s="122" t="n"/>
      <c r="Z1945" s="123" t="n"/>
      <c r="AA1945" s="117">
        <f>IF(F1945="Re-assigned","NA",IF(W1945="","",IF(W1945&gt;=VLOOKUP(D1945,SLAMatrix,3,FALSE),"Yes",IF(W1945&lt;VLOOKUP(D1945,SLAMatrix,2,FALSE),"No","Internal"))))</f>
        <v/>
      </c>
      <c r="AB1945" s="123" t="n"/>
      <c r="AC1945" s="123" t="n"/>
      <c r="AD1945" s="119" t="n"/>
      <c r="AE1945" s="125" t="n"/>
      <c r="AF1945" s="124">
        <f>MONTH(O1945)</f>
        <v/>
      </c>
      <c r="AG1945" s="124">
        <f>VLOOKUP(IFERROR(MID(AE1945,1,(FIND(",",AE1945,1)-1)),AE1945),Facility_Region_Mapping,2,FALSE)</f>
        <v/>
      </c>
      <c r="AH1945" s="124" t="n"/>
      <c r="AI1945" s="124">
        <f>IF(C1945&lt;&gt;"",IF(M1945="ESM User",getInterfaceName($C1945),"NA"),"")</f>
        <v/>
      </c>
      <c r="AJ1945" s="116">
        <f>IF(Q1945&lt;&gt;"",DATE(YEAR(Q1945), MONTH(Q1945), DAY(Q1945)),"")</f>
        <v/>
      </c>
      <c r="AK1945" s="130">
        <f>IF(Q1945&lt;&gt;0,Q1945-N1945,TODAY()-N1945)</f>
        <v/>
      </c>
      <c r="AL1945" s="112">
        <f>IF(F1945="Re-assigned",0,IF(H1945="Closed",0,IF(H1945="Service Restored",0,IF(H1945="",0,1))))</f>
        <v/>
      </c>
      <c r="AM1945" s="124">
        <f>IF(AL1945=0,"",IF(AK1945&gt;20.99,"Aged","Non-Aged"))</f>
        <v/>
      </c>
      <c r="AN1945" s="112">
        <f>IF(Q1945&lt;&gt;"",MONTH(Q1945),"")</f>
        <v/>
      </c>
      <c r="AO1945" s="112">
        <f>IFERROR(VALUE(V1945),0)</f>
        <v/>
      </c>
    </row>
    <row customFormat="1" customHeight="1" ht="29.25" r="1946" s="112" spans="1:41">
      <c r="A1946" s="127" t="n"/>
      <c r="B1946" s="113" t="n"/>
      <c r="C1946" s="127" t="n"/>
      <c r="D1946" s="127" t="n"/>
      <c r="E1946" s="114">
        <f>IF(F1946 &lt;&gt; "",VLOOKUP(F1946,CategoryLookup,2,FALSE), "")</f>
        <v/>
      </c>
      <c r="F1946" s="126" t="n"/>
      <c r="G1946" s="127" t="n"/>
      <c r="H1946" s="127" t="n"/>
      <c r="I1946" s="127" t="n"/>
      <c r="J1946" s="127" t="n"/>
      <c r="K1946" s="127" t="n"/>
      <c r="L1946" s="127" t="n"/>
      <c r="M1946" s="127" t="n"/>
      <c r="N1946" s="120" t="n"/>
      <c r="O1946" s="120" t="n"/>
      <c r="P1946" s="120" t="n"/>
      <c r="Q1946" s="120" t="n"/>
      <c r="R1946" s="121" t="n"/>
      <c r="S1946" s="121" t="n"/>
      <c r="T1946" s="121" t="n"/>
      <c r="U1946" s="121" t="n"/>
      <c r="V1946" s="117">
        <f>IF(P1946="NA","NA",IF(P1946&lt;&gt;"",TEXT(P1946-N1946,"[h].mm"),""))</f>
        <v/>
      </c>
      <c r="W1946" s="118">
        <f>IF(AND(R1946="",S1946=""),"",R1946+S1946)</f>
        <v/>
      </c>
      <c r="X1946" s="116">
        <f>IF(O1946&lt;&gt;"",DATE(YEAR(O1946), MONTH(O1946), DAY(O1946)),"")</f>
        <v/>
      </c>
      <c r="Y1946" s="122" t="n"/>
      <c r="Z1946" s="123" t="n"/>
      <c r="AA1946" s="117">
        <f>IF(F1946="Re-assigned","NA",IF(W1946="","",IF(W1946&gt;=VLOOKUP(D1946,SLAMatrix,3,FALSE),"Yes",IF(W1946&lt;VLOOKUP(D1946,SLAMatrix,2,FALSE),"No","Internal"))))</f>
        <v/>
      </c>
      <c r="AB1946" s="123" t="n"/>
      <c r="AC1946" s="123" t="n"/>
      <c r="AD1946" s="119" t="n"/>
      <c r="AE1946" s="125" t="n"/>
      <c r="AF1946" s="124">
        <f>MONTH(O1946)</f>
        <v/>
      </c>
      <c r="AG1946" s="124">
        <f>VLOOKUP(IFERROR(MID(AE1946,1,(FIND(",",AE1946,1)-1)),AE1946),Facility_Region_Mapping,2,FALSE)</f>
        <v/>
      </c>
      <c r="AH1946" s="124" t="n"/>
      <c r="AI1946" s="124">
        <f>IF(C1946&lt;&gt;"",IF(M1946="ESM User",getInterfaceName($C1946),"NA"),"")</f>
        <v/>
      </c>
      <c r="AJ1946" s="116">
        <f>IF(Q1946&lt;&gt;"",DATE(YEAR(Q1946), MONTH(Q1946), DAY(Q1946)),"")</f>
        <v/>
      </c>
      <c r="AK1946" s="130">
        <f>IF(Q1946&lt;&gt;0,Q1946-N1946,TODAY()-N1946)</f>
        <v/>
      </c>
      <c r="AL1946" s="112">
        <f>IF(F1946="Re-assigned",0,IF(H1946="Closed",0,IF(H1946="Service Restored",0,IF(H1946="",0,1))))</f>
        <v/>
      </c>
      <c r="AM1946" s="124">
        <f>IF(AL1946=0,"",IF(AK1946&gt;20.99,"Aged","Non-Aged"))</f>
        <v/>
      </c>
      <c r="AN1946" s="112">
        <f>IF(Q1946&lt;&gt;"",MONTH(Q1946),"")</f>
        <v/>
      </c>
      <c r="AO1946" s="112">
        <f>IFERROR(VALUE(V1946),0)</f>
        <v/>
      </c>
    </row>
    <row customFormat="1" customHeight="1" ht="29.25" r="1947" s="112" spans="1:41">
      <c r="A1947" s="127" t="n"/>
      <c r="B1947" s="113" t="n"/>
      <c r="C1947" s="127" t="n"/>
      <c r="D1947" s="127" t="n"/>
      <c r="E1947" s="114">
        <f>IF(F1947 &lt;&gt; "",VLOOKUP(F1947,CategoryLookup,2,FALSE), "")</f>
        <v/>
      </c>
      <c r="F1947" s="126" t="n"/>
      <c r="G1947" s="127" t="n"/>
      <c r="H1947" s="127" t="n"/>
      <c r="I1947" s="127" t="n"/>
      <c r="J1947" s="127" t="n"/>
      <c r="K1947" s="127" t="n"/>
      <c r="L1947" s="127" t="n"/>
      <c r="M1947" s="127" t="n"/>
      <c r="N1947" s="120" t="n"/>
      <c r="O1947" s="120" t="n"/>
      <c r="P1947" s="120" t="n"/>
      <c r="Q1947" s="120" t="n"/>
      <c r="R1947" s="121" t="n"/>
      <c r="S1947" s="121" t="n"/>
      <c r="T1947" s="121" t="n"/>
      <c r="U1947" s="121" t="n"/>
      <c r="V1947" s="117">
        <f>IF(P1947="NA","NA",IF(P1947&lt;&gt;"",TEXT(P1947-N1947,"[h].mm"),""))</f>
        <v/>
      </c>
      <c r="W1947" s="118">
        <f>IF(AND(R1947="",S1947=""),"",R1947+S1947)</f>
        <v/>
      </c>
      <c r="X1947" s="116">
        <f>IF(O1947&lt;&gt;"",DATE(YEAR(O1947), MONTH(O1947), DAY(O1947)),"")</f>
        <v/>
      </c>
      <c r="Y1947" s="122" t="n"/>
      <c r="Z1947" s="123" t="n"/>
      <c r="AA1947" s="117">
        <f>IF(F1947="Re-assigned","NA",IF(W1947="","",IF(W1947&gt;=VLOOKUP(D1947,SLAMatrix,3,FALSE),"Yes",IF(W1947&lt;VLOOKUP(D1947,SLAMatrix,2,FALSE),"No","Internal"))))</f>
        <v/>
      </c>
      <c r="AB1947" s="123" t="n"/>
      <c r="AC1947" s="123" t="n"/>
      <c r="AD1947" s="119" t="n"/>
      <c r="AE1947" s="125" t="n"/>
      <c r="AF1947" s="124">
        <f>MONTH(O1947)</f>
        <v/>
      </c>
      <c r="AG1947" s="124">
        <f>VLOOKUP(IFERROR(MID(AE1947,1,(FIND(",",AE1947,1)-1)),AE1947),Facility_Region_Mapping,2,FALSE)</f>
        <v/>
      </c>
      <c r="AH1947" s="124" t="n"/>
      <c r="AI1947" s="124">
        <f>IF(C1947&lt;&gt;"",IF(M1947="ESM User",getInterfaceName($C1947),"NA"),"")</f>
        <v/>
      </c>
      <c r="AJ1947" s="116">
        <f>IF(Q1947&lt;&gt;"",DATE(YEAR(Q1947), MONTH(Q1947), DAY(Q1947)),"")</f>
        <v/>
      </c>
      <c r="AK1947" s="130">
        <f>IF(Q1947&lt;&gt;0,Q1947-N1947,TODAY()-N1947)</f>
        <v/>
      </c>
      <c r="AL1947" s="112">
        <f>IF(F1947="Re-assigned",0,IF(H1947="Closed",0,IF(H1947="Service Restored",0,IF(H1947="",0,1))))</f>
        <v/>
      </c>
      <c r="AM1947" s="124">
        <f>IF(AL1947=0,"",IF(AK1947&gt;20.99,"Aged","Non-Aged"))</f>
        <v/>
      </c>
      <c r="AN1947" s="112">
        <f>IF(Q1947&lt;&gt;"",MONTH(Q1947),"")</f>
        <v/>
      </c>
      <c r="AO1947" s="112">
        <f>IFERROR(VALUE(V1947),0)</f>
        <v/>
      </c>
    </row>
    <row customFormat="1" customHeight="1" ht="29.25" r="1948" s="112" spans="1:41">
      <c r="A1948" s="127" t="n"/>
      <c r="B1948" s="113" t="n"/>
      <c r="C1948" s="127" t="n"/>
      <c r="D1948" s="127" t="n"/>
      <c r="E1948" s="114">
        <f>IF(F1948 &lt;&gt; "",VLOOKUP(F1948,CategoryLookup,2,FALSE), "")</f>
        <v/>
      </c>
      <c r="F1948" s="126" t="n"/>
      <c r="G1948" s="127" t="n"/>
      <c r="H1948" s="127" t="n"/>
      <c r="I1948" s="127" t="n"/>
      <c r="J1948" s="127" t="n"/>
      <c r="K1948" s="127" t="n"/>
      <c r="L1948" s="127" t="n"/>
      <c r="M1948" s="127" t="n"/>
      <c r="N1948" s="120" t="n"/>
      <c r="O1948" s="120" t="n"/>
      <c r="P1948" s="120" t="n"/>
      <c r="Q1948" s="120" t="n"/>
      <c r="R1948" s="121" t="n"/>
      <c r="S1948" s="121" t="n"/>
      <c r="T1948" s="121" t="n"/>
      <c r="U1948" s="121" t="n"/>
      <c r="V1948" s="117">
        <f>IF(P1948="NA","NA",IF(P1948&lt;&gt;"",TEXT(P1948-N1948,"[h].mm"),""))</f>
        <v/>
      </c>
      <c r="W1948" s="118">
        <f>IF(AND(R1948="",S1948=""),"",R1948+S1948)</f>
        <v/>
      </c>
      <c r="X1948" s="116">
        <f>IF(O1948&lt;&gt;"",DATE(YEAR(O1948), MONTH(O1948), DAY(O1948)),"")</f>
        <v/>
      </c>
      <c r="Y1948" s="122" t="n"/>
      <c r="Z1948" s="123" t="n"/>
      <c r="AA1948" s="117">
        <f>IF(F1948="Re-assigned","NA",IF(W1948="","",IF(W1948&gt;=VLOOKUP(D1948,SLAMatrix,3,FALSE),"Yes",IF(W1948&lt;VLOOKUP(D1948,SLAMatrix,2,FALSE),"No","Internal"))))</f>
        <v/>
      </c>
      <c r="AB1948" s="123" t="n"/>
      <c r="AC1948" s="123" t="n"/>
      <c r="AD1948" s="119" t="n"/>
      <c r="AE1948" s="125" t="n"/>
      <c r="AF1948" s="124">
        <f>MONTH(O1948)</f>
        <v/>
      </c>
      <c r="AG1948" s="124">
        <f>VLOOKUP(IFERROR(MID(AE1948,1,(FIND(",",AE1948,1)-1)),AE1948),Facility_Region_Mapping,2,FALSE)</f>
        <v/>
      </c>
      <c r="AH1948" s="124" t="n"/>
      <c r="AI1948" s="124">
        <f>IF(C1948&lt;&gt;"",IF(M1948="ESM User",getInterfaceName($C1948),"NA"),"")</f>
        <v/>
      </c>
      <c r="AJ1948" s="116">
        <f>IF(Q1948&lt;&gt;"",DATE(YEAR(Q1948), MONTH(Q1948), DAY(Q1948)),"")</f>
        <v/>
      </c>
      <c r="AK1948" s="130">
        <f>IF(Q1948&lt;&gt;0,Q1948-N1948,TODAY()-N1948)</f>
        <v/>
      </c>
      <c r="AL1948" s="112">
        <f>IF(F1948="Re-assigned",0,IF(H1948="Closed",0,IF(H1948="Service Restored",0,IF(H1948="",0,1))))</f>
        <v/>
      </c>
      <c r="AM1948" s="124">
        <f>IF(AL1948=0,"",IF(AK1948&gt;20.99,"Aged","Non-Aged"))</f>
        <v/>
      </c>
      <c r="AN1948" s="112">
        <f>IF(Q1948&lt;&gt;"",MONTH(Q1948),"")</f>
        <v/>
      </c>
      <c r="AO1948" s="112">
        <f>IFERROR(VALUE(V1948),0)</f>
        <v/>
      </c>
    </row>
    <row customFormat="1" customHeight="1" ht="29.25" r="1949" s="112" spans="1:41">
      <c r="A1949" s="127" t="n"/>
      <c r="B1949" s="113" t="n"/>
      <c r="C1949" s="127" t="n"/>
      <c r="D1949" s="127" t="n"/>
      <c r="E1949" s="114">
        <f>IF(F1949 &lt;&gt; "",VLOOKUP(F1949,CategoryLookup,2,FALSE), "")</f>
        <v/>
      </c>
      <c r="F1949" s="126" t="n"/>
      <c r="G1949" s="127" t="n"/>
      <c r="H1949" s="127" t="n"/>
      <c r="I1949" s="127" t="n"/>
      <c r="J1949" s="127" t="n"/>
      <c r="K1949" s="127" t="n"/>
      <c r="L1949" s="127" t="n"/>
      <c r="M1949" s="127" t="n"/>
      <c r="N1949" s="120" t="n"/>
      <c r="O1949" s="120" t="n"/>
      <c r="P1949" s="120" t="n"/>
      <c r="Q1949" s="120" t="n"/>
      <c r="R1949" s="121" t="n"/>
      <c r="S1949" s="121" t="n"/>
      <c r="T1949" s="121" t="n"/>
      <c r="U1949" s="121" t="n"/>
      <c r="V1949" s="117">
        <f>IF(P1949="NA","NA",IF(P1949&lt;&gt;"",TEXT(P1949-N1949,"[h].mm"),""))</f>
        <v/>
      </c>
      <c r="W1949" s="118">
        <f>IF(AND(R1949="",S1949=""),"",R1949+S1949)</f>
        <v/>
      </c>
      <c r="X1949" s="116">
        <f>IF(O1949&lt;&gt;"",DATE(YEAR(O1949), MONTH(O1949), DAY(O1949)),"")</f>
        <v/>
      </c>
      <c r="Y1949" s="122" t="n"/>
      <c r="Z1949" s="123" t="n"/>
      <c r="AA1949" s="117">
        <f>IF(F1949="Re-assigned","NA",IF(W1949="","",IF(W1949&gt;=VLOOKUP(D1949,SLAMatrix,3,FALSE),"Yes",IF(W1949&lt;VLOOKUP(D1949,SLAMatrix,2,FALSE),"No","Internal"))))</f>
        <v/>
      </c>
      <c r="AB1949" s="123" t="n"/>
      <c r="AC1949" s="123" t="n"/>
      <c r="AD1949" s="119" t="n"/>
      <c r="AE1949" s="125" t="n"/>
      <c r="AF1949" s="124">
        <f>MONTH(O1949)</f>
        <v/>
      </c>
      <c r="AG1949" s="124">
        <f>VLOOKUP(IFERROR(MID(AE1949,1,(FIND(",",AE1949,1)-1)),AE1949),Facility_Region_Mapping,2,FALSE)</f>
        <v/>
      </c>
      <c r="AH1949" s="124" t="n"/>
      <c r="AI1949" s="124">
        <f>IF(C1949&lt;&gt;"",IF(M1949="ESM User",getInterfaceName($C1949),"NA"),"")</f>
        <v/>
      </c>
      <c r="AJ1949" s="116">
        <f>IF(Q1949&lt;&gt;"",DATE(YEAR(Q1949), MONTH(Q1949), DAY(Q1949)),"")</f>
        <v/>
      </c>
      <c r="AK1949" s="130">
        <f>IF(Q1949&lt;&gt;0,Q1949-N1949,TODAY()-N1949)</f>
        <v/>
      </c>
      <c r="AL1949" s="112">
        <f>IF(F1949="Re-assigned",0,IF(H1949="Closed",0,IF(H1949="Service Restored",0,IF(H1949="",0,1))))</f>
        <v/>
      </c>
      <c r="AM1949" s="124">
        <f>IF(AL1949=0,"",IF(AK1949&gt;20.99,"Aged","Non-Aged"))</f>
        <v/>
      </c>
      <c r="AN1949" s="112">
        <f>IF(Q1949&lt;&gt;"",MONTH(Q1949),"")</f>
        <v/>
      </c>
      <c r="AO1949" s="112">
        <f>IFERROR(VALUE(V1949),0)</f>
        <v/>
      </c>
    </row>
    <row customFormat="1" customHeight="1" ht="29.25" r="1950" s="112" spans="1:41">
      <c r="A1950" s="127" t="n"/>
      <c r="B1950" s="113" t="n"/>
      <c r="C1950" s="127" t="n"/>
      <c r="D1950" s="127" t="n"/>
      <c r="E1950" s="114">
        <f>IF(F1950 &lt;&gt; "",VLOOKUP(F1950,CategoryLookup,2,FALSE), "")</f>
        <v/>
      </c>
      <c r="F1950" s="126" t="n"/>
      <c r="G1950" s="127" t="n"/>
      <c r="H1950" s="127" t="n"/>
      <c r="I1950" s="127" t="n"/>
      <c r="J1950" s="127" t="n"/>
      <c r="K1950" s="127" t="n"/>
      <c r="L1950" s="127" t="n"/>
      <c r="M1950" s="127" t="n"/>
      <c r="N1950" s="120" t="n"/>
      <c r="O1950" s="120" t="n"/>
      <c r="P1950" s="120" t="n"/>
      <c r="Q1950" s="120" t="n"/>
      <c r="R1950" s="121" t="n"/>
      <c r="S1950" s="121" t="n"/>
      <c r="T1950" s="121" t="n"/>
      <c r="U1950" s="121" t="n"/>
      <c r="V1950" s="117">
        <f>IF(P1950="NA","NA",IF(P1950&lt;&gt;"",TEXT(P1950-N1950,"[h].mm"),""))</f>
        <v/>
      </c>
      <c r="W1950" s="118">
        <f>IF(AND(R1950="",S1950=""),"",R1950+S1950)</f>
        <v/>
      </c>
      <c r="X1950" s="116">
        <f>IF(O1950&lt;&gt;"",DATE(YEAR(O1950), MONTH(O1950), DAY(O1950)),"")</f>
        <v/>
      </c>
      <c r="Y1950" s="122" t="n"/>
      <c r="Z1950" s="123" t="n"/>
      <c r="AA1950" s="117">
        <f>IF(F1950="Re-assigned","NA",IF(W1950="","",IF(W1950&gt;=VLOOKUP(D1950,SLAMatrix,3,FALSE),"Yes",IF(W1950&lt;VLOOKUP(D1950,SLAMatrix,2,FALSE),"No","Internal"))))</f>
        <v/>
      </c>
      <c r="AB1950" s="123" t="n"/>
      <c r="AC1950" s="123" t="n"/>
      <c r="AD1950" s="119" t="n"/>
      <c r="AE1950" s="125" t="n"/>
      <c r="AF1950" s="124">
        <f>MONTH(O1950)</f>
        <v/>
      </c>
      <c r="AG1950" s="124">
        <f>VLOOKUP(IFERROR(MID(AE1950,1,(FIND(",",AE1950,1)-1)),AE1950),Facility_Region_Mapping,2,FALSE)</f>
        <v/>
      </c>
      <c r="AH1950" s="124" t="n"/>
      <c r="AI1950" s="124">
        <f>IF(C1950&lt;&gt;"",IF(M1950="ESM User",getInterfaceName($C1950),"NA"),"")</f>
        <v/>
      </c>
      <c r="AJ1950" s="116">
        <f>IF(Q1950&lt;&gt;"",DATE(YEAR(Q1950), MONTH(Q1950), DAY(Q1950)),"")</f>
        <v/>
      </c>
      <c r="AK1950" s="130">
        <f>IF(Q1950&lt;&gt;0,Q1950-N1950,TODAY()-N1950)</f>
        <v/>
      </c>
      <c r="AL1950" s="112">
        <f>IF(F1950="Re-assigned",0,IF(H1950="Closed",0,IF(H1950="Service Restored",0,IF(H1950="",0,1))))</f>
        <v/>
      </c>
      <c r="AM1950" s="124">
        <f>IF(AL1950=0,"",IF(AK1950&gt;20.99,"Aged","Non-Aged"))</f>
        <v/>
      </c>
      <c r="AN1950" s="112">
        <f>IF(Q1950&lt;&gt;"",MONTH(Q1950),"")</f>
        <v/>
      </c>
      <c r="AO1950" s="112">
        <f>IFERROR(VALUE(V1950),0)</f>
        <v/>
      </c>
    </row>
    <row customFormat="1" customHeight="1" ht="29.25" r="1951" s="112" spans="1:41">
      <c r="A1951" s="127" t="n"/>
      <c r="B1951" s="113" t="n"/>
      <c r="C1951" s="127" t="n"/>
      <c r="D1951" s="127" t="n"/>
      <c r="E1951" s="114">
        <f>IF(F1951 &lt;&gt; "",VLOOKUP(F1951,CategoryLookup,2,FALSE), "")</f>
        <v/>
      </c>
      <c r="F1951" s="126" t="n"/>
      <c r="G1951" s="127" t="n"/>
      <c r="H1951" s="127" t="n"/>
      <c r="I1951" s="127" t="n"/>
      <c r="J1951" s="127" t="n"/>
      <c r="K1951" s="127" t="n"/>
      <c r="L1951" s="127" t="n"/>
      <c r="M1951" s="127" t="n"/>
      <c r="N1951" s="120" t="n"/>
      <c r="O1951" s="120" t="n"/>
      <c r="P1951" s="120" t="n"/>
      <c r="Q1951" s="120" t="n"/>
      <c r="R1951" s="121" t="n"/>
      <c r="S1951" s="121" t="n"/>
      <c r="T1951" s="121" t="n"/>
      <c r="U1951" s="121" t="n"/>
      <c r="V1951" s="117">
        <f>IF(P1951="NA","NA",IF(P1951&lt;&gt;"",TEXT(P1951-N1951,"[h].mm"),""))</f>
        <v/>
      </c>
      <c r="W1951" s="118">
        <f>IF(AND(R1951="",S1951=""),"",R1951+S1951)</f>
        <v/>
      </c>
      <c r="X1951" s="116">
        <f>IF(O1951&lt;&gt;"",DATE(YEAR(O1951), MONTH(O1951), DAY(O1951)),"")</f>
        <v/>
      </c>
      <c r="Y1951" s="122" t="n"/>
      <c r="Z1951" s="123" t="n"/>
      <c r="AA1951" s="117">
        <f>IF(F1951="Re-assigned","NA",IF(W1951="","",IF(W1951&gt;=VLOOKUP(D1951,SLAMatrix,3,FALSE),"Yes",IF(W1951&lt;VLOOKUP(D1951,SLAMatrix,2,FALSE),"No","Internal"))))</f>
        <v/>
      </c>
      <c r="AB1951" s="123" t="n"/>
      <c r="AC1951" s="123" t="n"/>
      <c r="AD1951" s="119" t="n"/>
      <c r="AE1951" s="125" t="n"/>
      <c r="AF1951" s="124">
        <f>MONTH(O1951)</f>
        <v/>
      </c>
      <c r="AG1951" s="124">
        <f>VLOOKUP(IFERROR(MID(AE1951,1,(FIND(",",AE1951,1)-1)),AE1951),Facility_Region_Mapping,2,FALSE)</f>
        <v/>
      </c>
      <c r="AH1951" s="124" t="n"/>
      <c r="AI1951" s="124">
        <f>IF(C1951&lt;&gt;"",IF(M1951="ESM User",getInterfaceName($C1951),"NA"),"")</f>
        <v/>
      </c>
      <c r="AJ1951" s="116">
        <f>IF(Q1951&lt;&gt;"",DATE(YEAR(Q1951), MONTH(Q1951), DAY(Q1951)),"")</f>
        <v/>
      </c>
      <c r="AK1951" s="130">
        <f>IF(Q1951&lt;&gt;0,Q1951-N1951,TODAY()-N1951)</f>
        <v/>
      </c>
      <c r="AL1951" s="112">
        <f>IF(F1951="Re-assigned",0,IF(H1951="Closed",0,IF(H1951="Service Restored",0,IF(H1951="",0,1))))</f>
        <v/>
      </c>
      <c r="AM1951" s="124">
        <f>IF(AL1951=0,"",IF(AK1951&gt;20.99,"Aged","Non-Aged"))</f>
        <v/>
      </c>
      <c r="AN1951" s="112">
        <f>IF(Q1951&lt;&gt;"",MONTH(Q1951),"")</f>
        <v/>
      </c>
      <c r="AO1951" s="112">
        <f>IFERROR(VALUE(V1951),0)</f>
        <v/>
      </c>
    </row>
    <row customFormat="1" customHeight="1" ht="29.25" r="1952" s="112" spans="1:41">
      <c r="A1952" s="127" t="n"/>
      <c r="B1952" s="113" t="n"/>
      <c r="C1952" s="127" t="n"/>
      <c r="D1952" s="127" t="n"/>
      <c r="E1952" s="114">
        <f>IF(F1952 &lt;&gt; "",VLOOKUP(F1952,CategoryLookup,2,FALSE), "")</f>
        <v/>
      </c>
      <c r="F1952" s="126" t="n"/>
      <c r="G1952" s="127" t="n"/>
      <c r="H1952" s="127" t="n"/>
      <c r="I1952" s="127" t="n"/>
      <c r="J1952" s="127" t="n"/>
      <c r="K1952" s="127" t="n"/>
      <c r="L1952" s="127" t="n"/>
      <c r="M1952" s="127" t="n"/>
      <c r="N1952" s="120" t="n"/>
      <c r="O1952" s="120" t="n"/>
      <c r="P1952" s="120" t="n"/>
      <c r="Q1952" s="120" t="n"/>
      <c r="R1952" s="121" t="n"/>
      <c r="S1952" s="121" t="n"/>
      <c r="T1952" s="121" t="n"/>
      <c r="U1952" s="121" t="n"/>
      <c r="V1952" s="117">
        <f>IF(P1952="NA","NA",IF(P1952&lt;&gt;"",TEXT(P1952-N1952,"[h].mm"),""))</f>
        <v/>
      </c>
      <c r="W1952" s="118">
        <f>IF(AND(R1952="",S1952=""),"",R1952+S1952)</f>
        <v/>
      </c>
      <c r="X1952" s="116">
        <f>IF(O1952&lt;&gt;"",DATE(YEAR(O1952), MONTH(O1952), DAY(O1952)),"")</f>
        <v/>
      </c>
      <c r="Y1952" s="122" t="n"/>
      <c r="Z1952" s="123" t="n"/>
      <c r="AA1952" s="117">
        <f>IF(F1952="Re-assigned","NA",IF(W1952="","",IF(W1952&gt;=VLOOKUP(D1952,SLAMatrix,3,FALSE),"Yes",IF(W1952&lt;VLOOKUP(D1952,SLAMatrix,2,FALSE),"No","Internal"))))</f>
        <v/>
      </c>
      <c r="AB1952" s="123" t="n"/>
      <c r="AC1952" s="123" t="n"/>
      <c r="AD1952" s="119" t="n"/>
      <c r="AE1952" s="125" t="n"/>
      <c r="AF1952" s="124">
        <f>MONTH(O1952)</f>
        <v/>
      </c>
      <c r="AG1952" s="124">
        <f>VLOOKUP(IFERROR(MID(AE1952,1,(FIND(",",AE1952,1)-1)),AE1952),Facility_Region_Mapping,2,FALSE)</f>
        <v/>
      </c>
      <c r="AH1952" s="124" t="n"/>
      <c r="AI1952" s="124">
        <f>IF(C1952&lt;&gt;"",IF(M1952="ESM User",getInterfaceName($C1952),"NA"),"")</f>
        <v/>
      </c>
      <c r="AJ1952" s="116">
        <f>IF(Q1952&lt;&gt;"",DATE(YEAR(Q1952), MONTH(Q1952), DAY(Q1952)),"")</f>
        <v/>
      </c>
      <c r="AK1952" s="130">
        <f>IF(Q1952&lt;&gt;0,Q1952-N1952,TODAY()-N1952)</f>
        <v/>
      </c>
      <c r="AL1952" s="112">
        <f>IF(F1952="Re-assigned",0,IF(H1952="Closed",0,IF(H1952="Service Restored",0,IF(H1952="",0,1))))</f>
        <v/>
      </c>
      <c r="AM1952" s="124">
        <f>IF(AL1952=0,"",IF(AK1952&gt;20.99,"Aged","Non-Aged"))</f>
        <v/>
      </c>
      <c r="AN1952" s="112">
        <f>IF(Q1952&lt;&gt;"",MONTH(Q1952),"")</f>
        <v/>
      </c>
      <c r="AO1952" s="112">
        <f>IFERROR(VALUE(V1952),0)</f>
        <v/>
      </c>
    </row>
    <row customFormat="1" customHeight="1" ht="29.25" r="1953" s="112" spans="1:41">
      <c r="A1953" s="127" t="n"/>
      <c r="B1953" s="113" t="n"/>
      <c r="C1953" s="127" t="n"/>
      <c r="D1953" s="127" t="n"/>
      <c r="E1953" s="114">
        <f>IF(F1953 &lt;&gt; "",VLOOKUP(F1953,CategoryLookup,2,FALSE), "")</f>
        <v/>
      </c>
      <c r="F1953" s="126" t="n"/>
      <c r="G1953" s="127" t="n"/>
      <c r="H1953" s="127" t="n"/>
      <c r="I1953" s="127" t="n"/>
      <c r="J1953" s="127" t="n"/>
      <c r="K1953" s="127" t="n"/>
      <c r="L1953" s="127" t="n"/>
      <c r="M1953" s="127" t="n"/>
      <c r="N1953" s="120" t="n"/>
      <c r="O1953" s="120" t="n"/>
      <c r="P1953" s="120" t="n"/>
      <c r="Q1953" s="120" t="n"/>
      <c r="R1953" s="121" t="n"/>
      <c r="S1953" s="121" t="n"/>
      <c r="T1953" s="121" t="n"/>
      <c r="U1953" s="121" t="n"/>
      <c r="V1953" s="117">
        <f>IF(P1953="NA","NA",IF(P1953&lt;&gt;"",TEXT(P1953-N1953,"[h].mm"),""))</f>
        <v/>
      </c>
      <c r="W1953" s="118">
        <f>IF(AND(R1953="",S1953=""),"",R1953+S1953)</f>
        <v/>
      </c>
      <c r="X1953" s="116">
        <f>IF(O1953&lt;&gt;"",DATE(YEAR(O1953), MONTH(O1953), DAY(O1953)),"")</f>
        <v/>
      </c>
      <c r="Y1953" s="122" t="n"/>
      <c r="Z1953" s="123" t="n"/>
      <c r="AA1953" s="117">
        <f>IF(F1953="Re-assigned","NA",IF(W1953="","",IF(W1953&gt;=VLOOKUP(D1953,SLAMatrix,3,FALSE),"Yes",IF(W1953&lt;VLOOKUP(D1953,SLAMatrix,2,FALSE),"No","Internal"))))</f>
        <v/>
      </c>
      <c r="AB1953" s="123" t="n"/>
      <c r="AC1953" s="123" t="n"/>
      <c r="AD1953" s="119" t="n"/>
      <c r="AE1953" s="125" t="n"/>
      <c r="AF1953" s="124">
        <f>MONTH(O1953)</f>
        <v/>
      </c>
      <c r="AG1953" s="124">
        <f>VLOOKUP(IFERROR(MID(AE1953,1,(FIND(",",AE1953,1)-1)),AE1953),Facility_Region_Mapping,2,FALSE)</f>
        <v/>
      </c>
      <c r="AH1953" s="124" t="n"/>
      <c r="AI1953" s="124">
        <f>IF(C1953&lt;&gt;"",IF(M1953="ESM User",getInterfaceName($C1953),"NA"),"")</f>
        <v/>
      </c>
      <c r="AJ1953" s="116">
        <f>IF(Q1953&lt;&gt;"",DATE(YEAR(Q1953), MONTH(Q1953), DAY(Q1953)),"")</f>
        <v/>
      </c>
      <c r="AK1953" s="130">
        <f>IF(Q1953&lt;&gt;0,Q1953-N1953,TODAY()-N1953)</f>
        <v/>
      </c>
      <c r="AL1953" s="112">
        <f>IF(F1953="Re-assigned",0,IF(H1953="Closed",0,IF(H1953="Service Restored",0,IF(H1953="",0,1))))</f>
        <v/>
      </c>
      <c r="AM1953" s="124">
        <f>IF(AL1953=0,"",IF(AK1953&gt;20.99,"Aged","Non-Aged"))</f>
        <v/>
      </c>
      <c r="AN1953" s="112">
        <f>IF(Q1953&lt;&gt;"",MONTH(Q1953),"")</f>
        <v/>
      </c>
      <c r="AO1953" s="112">
        <f>IFERROR(VALUE(V1953),0)</f>
        <v/>
      </c>
    </row>
    <row customFormat="1" customHeight="1" ht="29.25" r="1954" s="112" spans="1:41">
      <c r="A1954" s="127" t="n"/>
      <c r="B1954" s="113" t="n"/>
      <c r="C1954" s="127" t="n"/>
      <c r="D1954" s="127" t="n"/>
      <c r="E1954" s="114">
        <f>IF(F1954 &lt;&gt; "",VLOOKUP(F1954,CategoryLookup,2,FALSE), "")</f>
        <v/>
      </c>
      <c r="F1954" s="126" t="n"/>
      <c r="G1954" s="127" t="n"/>
      <c r="H1954" s="127" t="n"/>
      <c r="I1954" s="127" t="n"/>
      <c r="J1954" s="127" t="n"/>
      <c r="K1954" s="127" t="n"/>
      <c r="L1954" s="127" t="n"/>
      <c r="M1954" s="127" t="n"/>
      <c r="N1954" s="120" t="n"/>
      <c r="O1954" s="120" t="n"/>
      <c r="P1954" s="120" t="n"/>
      <c r="Q1954" s="120" t="n"/>
      <c r="R1954" s="121" t="n"/>
      <c r="S1954" s="121" t="n"/>
      <c r="T1954" s="121" t="n"/>
      <c r="U1954" s="121" t="n"/>
      <c r="V1954" s="117">
        <f>IF(P1954="NA","NA",IF(P1954&lt;&gt;"",TEXT(P1954-N1954,"[h].mm"),""))</f>
        <v/>
      </c>
      <c r="W1954" s="118">
        <f>IF(AND(R1954="",S1954=""),"",R1954+S1954)</f>
        <v/>
      </c>
      <c r="X1954" s="116">
        <f>IF(O1954&lt;&gt;"",DATE(YEAR(O1954), MONTH(O1954), DAY(O1954)),"")</f>
        <v/>
      </c>
      <c r="Y1954" s="122" t="n"/>
      <c r="Z1954" s="123" t="n"/>
      <c r="AA1954" s="117">
        <f>IF(F1954="Re-assigned","NA",IF(W1954="","",IF(W1954&gt;=VLOOKUP(D1954,SLAMatrix,3,FALSE),"Yes",IF(W1954&lt;VLOOKUP(D1954,SLAMatrix,2,FALSE),"No","Internal"))))</f>
        <v/>
      </c>
      <c r="AB1954" s="123" t="n"/>
      <c r="AC1954" s="123" t="n"/>
      <c r="AD1954" s="119" t="n"/>
      <c r="AE1954" s="125" t="n"/>
      <c r="AF1954" s="124">
        <f>MONTH(O1954)</f>
        <v/>
      </c>
      <c r="AG1954" s="124">
        <f>VLOOKUP(IFERROR(MID(AE1954,1,(FIND(",",AE1954,1)-1)),AE1954),Facility_Region_Mapping,2,FALSE)</f>
        <v/>
      </c>
      <c r="AH1954" s="124" t="n"/>
      <c r="AI1954" s="124">
        <f>IF(C1954&lt;&gt;"",IF(M1954="ESM User",getInterfaceName($C1954),"NA"),"")</f>
        <v/>
      </c>
      <c r="AJ1954" s="116">
        <f>IF(Q1954&lt;&gt;"",DATE(YEAR(Q1954), MONTH(Q1954), DAY(Q1954)),"")</f>
        <v/>
      </c>
      <c r="AK1954" s="130">
        <f>IF(Q1954&lt;&gt;0,Q1954-N1954,TODAY()-N1954)</f>
        <v/>
      </c>
      <c r="AL1954" s="112">
        <f>IF(F1954="Re-assigned",0,IF(H1954="Closed",0,IF(H1954="Service Restored",0,IF(H1954="",0,1))))</f>
        <v/>
      </c>
      <c r="AM1954" s="124">
        <f>IF(AL1954=0,"",IF(AK1954&gt;20.99,"Aged","Non-Aged"))</f>
        <v/>
      </c>
      <c r="AN1954" s="112">
        <f>IF(Q1954&lt;&gt;"",MONTH(Q1954),"")</f>
        <v/>
      </c>
      <c r="AO1954" s="112">
        <f>IFERROR(VALUE(V1954),0)</f>
        <v/>
      </c>
    </row>
    <row customFormat="1" customHeight="1" ht="29.25" r="1955" s="112" spans="1:41">
      <c r="A1955" s="127" t="n"/>
      <c r="B1955" s="113" t="n"/>
      <c r="C1955" s="127" t="n"/>
      <c r="D1955" s="127" t="n"/>
      <c r="E1955" s="114">
        <f>IF(F1955 &lt;&gt; "",VLOOKUP(F1955,CategoryLookup,2,FALSE), "")</f>
        <v/>
      </c>
      <c r="F1955" s="126" t="n"/>
      <c r="G1955" s="127" t="n"/>
      <c r="H1955" s="127" t="n"/>
      <c r="I1955" s="127" t="n"/>
      <c r="J1955" s="127" t="n"/>
      <c r="K1955" s="127" t="n"/>
      <c r="L1955" s="127" t="n"/>
      <c r="M1955" s="127" t="n"/>
      <c r="N1955" s="120" t="n"/>
      <c r="O1955" s="120" t="n"/>
      <c r="P1955" s="120" t="n"/>
      <c r="Q1955" s="120" t="n"/>
      <c r="R1955" s="121" t="n"/>
      <c r="S1955" s="121" t="n"/>
      <c r="T1955" s="121" t="n"/>
      <c r="U1955" s="121" t="n"/>
      <c r="V1955" s="117">
        <f>IF(P1955="NA","NA",IF(P1955&lt;&gt;"",TEXT(P1955-N1955,"[h].mm"),""))</f>
        <v/>
      </c>
      <c r="W1955" s="118">
        <f>IF(AND(R1955="",S1955=""),"",R1955+S1955)</f>
        <v/>
      </c>
      <c r="X1955" s="116">
        <f>IF(O1955&lt;&gt;"",DATE(YEAR(O1955), MONTH(O1955), DAY(O1955)),"")</f>
        <v/>
      </c>
      <c r="Y1955" s="122" t="n"/>
      <c r="Z1955" s="123" t="n"/>
      <c r="AA1955" s="117">
        <f>IF(F1955="Re-assigned","NA",IF(W1955="","",IF(W1955&gt;=VLOOKUP(D1955,SLAMatrix,3,FALSE),"Yes",IF(W1955&lt;VLOOKUP(D1955,SLAMatrix,2,FALSE),"No","Internal"))))</f>
        <v/>
      </c>
      <c r="AB1955" s="123" t="n"/>
      <c r="AC1955" s="123" t="n"/>
      <c r="AD1955" s="119" t="n"/>
      <c r="AE1955" s="125" t="n"/>
      <c r="AF1955" s="124">
        <f>MONTH(O1955)</f>
        <v/>
      </c>
      <c r="AG1955" s="124">
        <f>VLOOKUP(IFERROR(MID(AE1955,1,(FIND(",",AE1955,1)-1)),AE1955),Facility_Region_Mapping,2,FALSE)</f>
        <v/>
      </c>
      <c r="AH1955" s="124" t="n"/>
      <c r="AI1955" s="124">
        <f>IF(C1955&lt;&gt;"",IF(M1955="ESM User",getInterfaceName($C1955),"NA"),"")</f>
        <v/>
      </c>
      <c r="AJ1955" s="116">
        <f>IF(Q1955&lt;&gt;"",DATE(YEAR(Q1955), MONTH(Q1955), DAY(Q1955)),"")</f>
        <v/>
      </c>
      <c r="AK1955" s="130">
        <f>IF(Q1955&lt;&gt;0,Q1955-N1955,TODAY()-N1955)</f>
        <v/>
      </c>
      <c r="AL1955" s="112">
        <f>IF(F1955="Re-assigned",0,IF(H1955="Closed",0,IF(H1955="Service Restored",0,IF(H1955="",0,1))))</f>
        <v/>
      </c>
      <c r="AM1955" s="124">
        <f>IF(AL1955=0,"",IF(AK1955&gt;20.99,"Aged","Non-Aged"))</f>
        <v/>
      </c>
      <c r="AN1955" s="112">
        <f>IF(Q1955&lt;&gt;"",MONTH(Q1955),"")</f>
        <v/>
      </c>
      <c r="AO1955" s="112">
        <f>IFERROR(VALUE(V1955),0)</f>
        <v/>
      </c>
    </row>
    <row customFormat="1" customHeight="1" ht="29.25" r="1956" s="112" spans="1:41">
      <c r="A1956" s="127" t="n"/>
      <c r="B1956" s="113" t="n"/>
      <c r="C1956" s="127" t="n"/>
      <c r="D1956" s="127" t="n"/>
      <c r="E1956" s="114">
        <f>IF(F1956 &lt;&gt; "",VLOOKUP(F1956,CategoryLookup,2,FALSE), "")</f>
        <v/>
      </c>
      <c r="F1956" s="126" t="n"/>
      <c r="G1956" s="127" t="n"/>
      <c r="H1956" s="127" t="n"/>
      <c r="I1956" s="127" t="n"/>
      <c r="J1956" s="127" t="n"/>
      <c r="K1956" s="127" t="n"/>
      <c r="L1956" s="127" t="n"/>
      <c r="M1956" s="127" t="n"/>
      <c r="N1956" s="120" t="n"/>
      <c r="O1956" s="120" t="n"/>
      <c r="P1956" s="120" t="n"/>
      <c r="Q1956" s="120" t="n"/>
      <c r="R1956" s="121" t="n"/>
      <c r="S1956" s="121" t="n"/>
      <c r="T1956" s="121" t="n"/>
      <c r="U1956" s="121" t="n"/>
      <c r="V1956" s="117">
        <f>IF(P1956="NA","NA",IF(P1956&lt;&gt;"",TEXT(P1956-N1956,"[h].mm"),""))</f>
        <v/>
      </c>
      <c r="W1956" s="118">
        <f>IF(AND(R1956="",S1956=""),"",R1956+S1956)</f>
        <v/>
      </c>
      <c r="X1956" s="116">
        <f>IF(O1956&lt;&gt;"",DATE(YEAR(O1956), MONTH(O1956), DAY(O1956)),"")</f>
        <v/>
      </c>
      <c r="Y1956" s="122" t="n"/>
      <c r="Z1956" s="123" t="n"/>
      <c r="AA1956" s="117">
        <f>IF(F1956="Re-assigned","NA",IF(W1956="","",IF(W1956&gt;=VLOOKUP(D1956,SLAMatrix,3,FALSE),"Yes",IF(W1956&lt;VLOOKUP(D1956,SLAMatrix,2,FALSE),"No","Internal"))))</f>
        <v/>
      </c>
      <c r="AB1956" s="123" t="n"/>
      <c r="AC1956" s="123" t="n"/>
      <c r="AD1956" s="119" t="n"/>
      <c r="AE1956" s="125" t="n"/>
      <c r="AF1956" s="124">
        <f>MONTH(O1956)</f>
        <v/>
      </c>
      <c r="AG1956" s="124">
        <f>VLOOKUP(IFERROR(MID(AE1956,1,(FIND(",",AE1956,1)-1)),AE1956),Facility_Region_Mapping,2,FALSE)</f>
        <v/>
      </c>
      <c r="AH1956" s="124" t="n"/>
      <c r="AI1956" s="124">
        <f>IF(C1956&lt;&gt;"",IF(M1956="ESM User",getInterfaceName($C1956),"NA"),"")</f>
        <v/>
      </c>
      <c r="AJ1956" s="116">
        <f>IF(Q1956&lt;&gt;"",DATE(YEAR(Q1956), MONTH(Q1956), DAY(Q1956)),"")</f>
        <v/>
      </c>
      <c r="AK1956" s="130">
        <f>IF(Q1956&lt;&gt;0,Q1956-N1956,TODAY()-N1956)</f>
        <v/>
      </c>
      <c r="AL1956" s="112">
        <f>IF(F1956="Re-assigned",0,IF(H1956="Closed",0,IF(H1956="Service Restored",0,IF(H1956="",0,1))))</f>
        <v/>
      </c>
      <c r="AM1956" s="124">
        <f>IF(AL1956=0,"",IF(AK1956&gt;20.99,"Aged","Non-Aged"))</f>
        <v/>
      </c>
      <c r="AN1956" s="112">
        <f>IF(Q1956&lt;&gt;"",MONTH(Q1956),"")</f>
        <v/>
      </c>
      <c r="AO1956" s="112">
        <f>IFERROR(VALUE(V1956),0)</f>
        <v/>
      </c>
    </row>
    <row customFormat="1" customHeight="1" ht="29.25" r="1957" s="112" spans="1:41">
      <c r="A1957" s="127" t="n"/>
      <c r="B1957" s="113" t="n"/>
      <c r="C1957" s="127" t="n"/>
      <c r="D1957" s="127" t="n"/>
      <c r="E1957" s="114">
        <f>IF(F1957 &lt;&gt; "",VLOOKUP(F1957,CategoryLookup,2,FALSE), "")</f>
        <v/>
      </c>
      <c r="F1957" s="126" t="n"/>
      <c r="G1957" s="127" t="n"/>
      <c r="H1957" s="127" t="n"/>
      <c r="I1957" s="127" t="n"/>
      <c r="J1957" s="127" t="n"/>
      <c r="K1957" s="127" t="n"/>
      <c r="L1957" s="127" t="n"/>
      <c r="M1957" s="127" t="n"/>
      <c r="N1957" s="120" t="n"/>
      <c r="O1957" s="120" t="n"/>
      <c r="P1957" s="120" t="n"/>
      <c r="Q1957" s="120" t="n"/>
      <c r="R1957" s="121" t="n"/>
      <c r="S1957" s="121" t="n"/>
      <c r="T1957" s="121" t="n"/>
      <c r="U1957" s="121" t="n"/>
      <c r="V1957" s="117">
        <f>IF(P1957="NA","NA",IF(P1957&lt;&gt;"",TEXT(P1957-N1957,"[h].mm"),""))</f>
        <v/>
      </c>
      <c r="W1957" s="118">
        <f>IF(AND(R1957="",S1957=""),"",R1957+S1957)</f>
        <v/>
      </c>
      <c r="X1957" s="116">
        <f>IF(O1957&lt;&gt;"",DATE(YEAR(O1957), MONTH(O1957), DAY(O1957)),"")</f>
        <v/>
      </c>
      <c r="Y1957" s="122" t="n"/>
      <c r="Z1957" s="123" t="n"/>
      <c r="AA1957" s="117">
        <f>IF(F1957="Re-assigned","NA",IF(W1957="","",IF(W1957&gt;=VLOOKUP(D1957,SLAMatrix,3,FALSE),"Yes",IF(W1957&lt;VLOOKUP(D1957,SLAMatrix,2,FALSE),"No","Internal"))))</f>
        <v/>
      </c>
      <c r="AB1957" s="123" t="n"/>
      <c r="AC1957" s="123" t="n"/>
      <c r="AD1957" s="119" t="n"/>
      <c r="AE1957" s="125" t="n"/>
      <c r="AF1957" s="124">
        <f>MONTH(O1957)</f>
        <v/>
      </c>
      <c r="AG1957" s="124">
        <f>VLOOKUP(IFERROR(MID(AE1957,1,(FIND(",",AE1957,1)-1)),AE1957),Facility_Region_Mapping,2,FALSE)</f>
        <v/>
      </c>
      <c r="AH1957" s="124" t="n"/>
      <c r="AI1957" s="124">
        <f>IF(C1957&lt;&gt;"",IF(M1957="ESM User",getInterfaceName($C1957),"NA"),"")</f>
        <v/>
      </c>
      <c r="AJ1957" s="116">
        <f>IF(Q1957&lt;&gt;"",DATE(YEAR(Q1957), MONTH(Q1957), DAY(Q1957)),"")</f>
        <v/>
      </c>
      <c r="AK1957" s="130">
        <f>IF(Q1957&lt;&gt;0,Q1957-N1957,TODAY()-N1957)</f>
        <v/>
      </c>
      <c r="AL1957" s="112">
        <f>IF(F1957="Re-assigned",0,IF(H1957="Closed",0,IF(H1957="Service Restored",0,IF(H1957="",0,1))))</f>
        <v/>
      </c>
      <c r="AM1957" s="124">
        <f>IF(AL1957=0,"",IF(AK1957&gt;20.99,"Aged","Non-Aged"))</f>
        <v/>
      </c>
      <c r="AN1957" s="112">
        <f>IF(Q1957&lt;&gt;"",MONTH(Q1957),"")</f>
        <v/>
      </c>
      <c r="AO1957" s="112">
        <f>IFERROR(VALUE(V1957),0)</f>
        <v/>
      </c>
    </row>
    <row customFormat="1" customHeight="1" ht="29.25" r="1958" s="112" spans="1:41">
      <c r="A1958" s="127" t="n"/>
      <c r="B1958" s="113" t="n"/>
      <c r="C1958" s="127" t="n"/>
      <c r="D1958" s="127" t="n"/>
      <c r="E1958" s="114">
        <f>IF(F1958 &lt;&gt; "",VLOOKUP(F1958,CategoryLookup,2,FALSE), "")</f>
        <v/>
      </c>
      <c r="F1958" s="126" t="n"/>
      <c r="G1958" s="127" t="n"/>
      <c r="H1958" s="127" t="n"/>
      <c r="I1958" s="127" t="n"/>
      <c r="J1958" s="127" t="n"/>
      <c r="K1958" s="127" t="n"/>
      <c r="L1958" s="127" t="n"/>
      <c r="M1958" s="127" t="n"/>
      <c r="N1958" s="120" t="n"/>
      <c r="O1958" s="120" t="n"/>
      <c r="P1958" s="120" t="n"/>
      <c r="Q1958" s="120" t="n"/>
      <c r="R1958" s="121" t="n"/>
      <c r="S1958" s="121" t="n"/>
      <c r="T1958" s="121" t="n"/>
      <c r="U1958" s="121" t="n"/>
      <c r="V1958" s="117">
        <f>IF(P1958="NA","NA",IF(P1958&lt;&gt;"",TEXT(P1958-N1958,"[h].mm"),""))</f>
        <v/>
      </c>
      <c r="W1958" s="118">
        <f>IF(AND(R1958="",S1958=""),"",R1958+S1958)</f>
        <v/>
      </c>
      <c r="X1958" s="116">
        <f>IF(O1958&lt;&gt;"",DATE(YEAR(O1958), MONTH(O1958), DAY(O1958)),"")</f>
        <v/>
      </c>
      <c r="Y1958" s="122" t="n"/>
      <c r="Z1958" s="123" t="n"/>
      <c r="AA1958" s="117">
        <f>IF(F1958="Re-assigned","NA",IF(W1958="","",IF(W1958&gt;=VLOOKUP(D1958,SLAMatrix,3,FALSE),"Yes",IF(W1958&lt;VLOOKUP(D1958,SLAMatrix,2,FALSE),"No","Internal"))))</f>
        <v/>
      </c>
      <c r="AB1958" s="123" t="n"/>
      <c r="AC1958" s="123" t="n"/>
      <c r="AD1958" s="119" t="n"/>
      <c r="AE1958" s="125" t="n"/>
      <c r="AF1958" s="124">
        <f>MONTH(O1958)</f>
        <v/>
      </c>
      <c r="AG1958" s="124">
        <f>VLOOKUP(IFERROR(MID(AE1958,1,(FIND(",",AE1958,1)-1)),AE1958),Facility_Region_Mapping,2,FALSE)</f>
        <v/>
      </c>
      <c r="AH1958" s="124" t="n"/>
      <c r="AI1958" s="124">
        <f>IF(C1958&lt;&gt;"",IF(M1958="ESM User",getInterfaceName($C1958),"NA"),"")</f>
        <v/>
      </c>
      <c r="AJ1958" s="116">
        <f>IF(Q1958&lt;&gt;"",DATE(YEAR(Q1958), MONTH(Q1958), DAY(Q1958)),"")</f>
        <v/>
      </c>
      <c r="AK1958" s="130">
        <f>IF(Q1958&lt;&gt;0,Q1958-N1958,TODAY()-N1958)</f>
        <v/>
      </c>
      <c r="AL1958" s="112">
        <f>IF(F1958="Re-assigned",0,IF(H1958="Closed",0,IF(H1958="Service Restored",0,IF(H1958="",0,1))))</f>
        <v/>
      </c>
      <c r="AM1958" s="124">
        <f>IF(AL1958=0,"",IF(AK1958&gt;20.99,"Aged","Non-Aged"))</f>
        <v/>
      </c>
      <c r="AN1958" s="112">
        <f>IF(Q1958&lt;&gt;"",MONTH(Q1958),"")</f>
        <v/>
      </c>
      <c r="AO1958" s="112">
        <f>IFERROR(VALUE(V1958),0)</f>
        <v/>
      </c>
    </row>
    <row customFormat="1" customHeight="1" ht="29.25" r="1959" s="112" spans="1:41">
      <c r="A1959" s="127" t="n"/>
      <c r="B1959" s="113" t="n"/>
      <c r="C1959" s="127" t="n"/>
      <c r="D1959" s="127" t="n"/>
      <c r="E1959" s="114">
        <f>IF(F1959 &lt;&gt; "",VLOOKUP(F1959,CategoryLookup,2,FALSE), "")</f>
        <v/>
      </c>
      <c r="F1959" s="126" t="n"/>
      <c r="G1959" s="127" t="n"/>
      <c r="H1959" s="127" t="n"/>
      <c r="I1959" s="127" t="n"/>
      <c r="J1959" s="127" t="n"/>
      <c r="K1959" s="127" t="n"/>
      <c r="L1959" s="127" t="n"/>
      <c r="M1959" s="127" t="n"/>
      <c r="N1959" s="120" t="n"/>
      <c r="O1959" s="120" t="n"/>
      <c r="P1959" s="120" t="n"/>
      <c r="Q1959" s="120" t="n"/>
      <c r="R1959" s="121" t="n"/>
      <c r="S1959" s="121" t="n"/>
      <c r="T1959" s="121" t="n"/>
      <c r="U1959" s="121" t="n"/>
      <c r="V1959" s="117">
        <f>IF(P1959="NA","NA",IF(P1959&lt;&gt;"",TEXT(P1959-N1959,"[h].mm"),""))</f>
        <v/>
      </c>
      <c r="W1959" s="118">
        <f>IF(AND(R1959="",S1959=""),"",R1959+S1959)</f>
        <v/>
      </c>
      <c r="X1959" s="116">
        <f>IF(O1959&lt;&gt;"",DATE(YEAR(O1959), MONTH(O1959), DAY(O1959)),"")</f>
        <v/>
      </c>
      <c r="Y1959" s="122" t="n"/>
      <c r="Z1959" s="123" t="n"/>
      <c r="AA1959" s="117">
        <f>IF(F1959="Re-assigned","NA",IF(W1959="","",IF(W1959&gt;=VLOOKUP(D1959,SLAMatrix,3,FALSE),"Yes",IF(W1959&lt;VLOOKUP(D1959,SLAMatrix,2,FALSE),"No","Internal"))))</f>
        <v/>
      </c>
      <c r="AB1959" s="123" t="n"/>
      <c r="AC1959" s="123" t="n"/>
      <c r="AD1959" s="119" t="n"/>
      <c r="AE1959" s="125" t="n"/>
      <c r="AF1959" s="124">
        <f>MONTH(O1959)</f>
        <v/>
      </c>
      <c r="AG1959" s="124">
        <f>VLOOKUP(IFERROR(MID(AE1959,1,(FIND(",",AE1959,1)-1)),AE1959),Facility_Region_Mapping,2,FALSE)</f>
        <v/>
      </c>
      <c r="AH1959" s="124" t="n"/>
      <c r="AI1959" s="124">
        <f>IF(C1959&lt;&gt;"",IF(M1959="ESM User",getInterfaceName($C1959),"NA"),"")</f>
        <v/>
      </c>
      <c r="AJ1959" s="116">
        <f>IF(Q1959&lt;&gt;"",DATE(YEAR(Q1959), MONTH(Q1959), DAY(Q1959)),"")</f>
        <v/>
      </c>
      <c r="AK1959" s="130">
        <f>IF(Q1959&lt;&gt;0,Q1959-N1959,TODAY()-N1959)</f>
        <v/>
      </c>
      <c r="AL1959" s="112">
        <f>IF(F1959="Re-assigned",0,IF(H1959="Closed",0,IF(H1959="Service Restored",0,IF(H1959="",0,1))))</f>
        <v/>
      </c>
      <c r="AM1959" s="124">
        <f>IF(AL1959=0,"",IF(AK1959&gt;20.99,"Aged","Non-Aged"))</f>
        <v/>
      </c>
      <c r="AN1959" s="112">
        <f>IF(Q1959&lt;&gt;"",MONTH(Q1959),"")</f>
        <v/>
      </c>
      <c r="AO1959" s="112">
        <f>IFERROR(VALUE(V1959),0)</f>
        <v/>
      </c>
    </row>
    <row customFormat="1" customHeight="1" ht="29.25" r="1960" s="112" spans="1:41">
      <c r="A1960" s="127" t="n"/>
      <c r="B1960" s="113" t="n"/>
      <c r="C1960" s="127" t="n"/>
      <c r="D1960" s="127" t="n"/>
      <c r="E1960" s="114">
        <f>IF(F1960 &lt;&gt; "",VLOOKUP(F1960,CategoryLookup,2,FALSE), "")</f>
        <v/>
      </c>
      <c r="F1960" s="126" t="n"/>
      <c r="G1960" s="127" t="n"/>
      <c r="H1960" s="127" t="n"/>
      <c r="I1960" s="127" t="n"/>
      <c r="J1960" s="127" t="n"/>
      <c r="K1960" s="127" t="n"/>
      <c r="L1960" s="127" t="n"/>
      <c r="M1960" s="127" t="n"/>
      <c r="N1960" s="120" t="n"/>
      <c r="O1960" s="120" t="n"/>
      <c r="P1960" s="120" t="n"/>
      <c r="Q1960" s="120" t="n"/>
      <c r="R1960" s="121" t="n"/>
      <c r="S1960" s="121" t="n"/>
      <c r="T1960" s="121" t="n"/>
      <c r="U1960" s="121" t="n"/>
      <c r="V1960" s="117">
        <f>IF(P1960="NA","NA",IF(P1960&lt;&gt;"",TEXT(P1960-N1960,"[h].mm"),""))</f>
        <v/>
      </c>
      <c r="W1960" s="118">
        <f>IF(AND(R1960="",S1960=""),"",R1960+S1960)</f>
        <v/>
      </c>
      <c r="X1960" s="116">
        <f>IF(O1960&lt;&gt;"",DATE(YEAR(O1960), MONTH(O1960), DAY(O1960)),"")</f>
        <v/>
      </c>
      <c r="Y1960" s="122" t="n"/>
      <c r="Z1960" s="123" t="n"/>
      <c r="AA1960" s="117">
        <f>IF(F1960="Re-assigned","NA",IF(W1960="","",IF(W1960&gt;=VLOOKUP(D1960,SLAMatrix,3,FALSE),"Yes",IF(W1960&lt;VLOOKUP(D1960,SLAMatrix,2,FALSE),"No","Internal"))))</f>
        <v/>
      </c>
      <c r="AB1960" s="123" t="n"/>
      <c r="AC1960" s="123" t="n"/>
      <c r="AD1960" s="119" t="n"/>
      <c r="AE1960" s="125" t="n"/>
      <c r="AF1960" s="124">
        <f>MONTH(O1960)</f>
        <v/>
      </c>
      <c r="AG1960" s="124">
        <f>VLOOKUP(IFERROR(MID(AE1960,1,(FIND(",",AE1960,1)-1)),AE1960),Facility_Region_Mapping,2,FALSE)</f>
        <v/>
      </c>
      <c r="AH1960" s="124" t="n"/>
      <c r="AI1960" s="124">
        <f>IF(C1960&lt;&gt;"",IF(M1960="ESM User",getInterfaceName($C1960),"NA"),"")</f>
        <v/>
      </c>
      <c r="AJ1960" s="116">
        <f>IF(Q1960&lt;&gt;"",DATE(YEAR(Q1960), MONTH(Q1960), DAY(Q1960)),"")</f>
        <v/>
      </c>
      <c r="AK1960" s="130">
        <f>IF(Q1960&lt;&gt;0,Q1960-N1960,TODAY()-N1960)</f>
        <v/>
      </c>
      <c r="AL1960" s="112">
        <f>IF(F1960="Re-assigned",0,IF(H1960="Closed",0,IF(H1960="Service Restored",0,IF(H1960="",0,1))))</f>
        <v/>
      </c>
      <c r="AM1960" s="124">
        <f>IF(AL1960=0,"",IF(AK1960&gt;20.99,"Aged","Non-Aged"))</f>
        <v/>
      </c>
      <c r="AN1960" s="112">
        <f>IF(Q1960&lt;&gt;"",MONTH(Q1960),"")</f>
        <v/>
      </c>
      <c r="AO1960" s="112">
        <f>IFERROR(VALUE(V1960),0)</f>
        <v/>
      </c>
    </row>
    <row customFormat="1" customHeight="1" ht="29.25" r="1961" s="112" spans="1:41">
      <c r="A1961" s="127" t="n"/>
      <c r="B1961" s="113" t="n"/>
      <c r="C1961" s="127" t="n"/>
      <c r="D1961" s="127" t="n"/>
      <c r="E1961" s="114">
        <f>IF(F1961 &lt;&gt; "",VLOOKUP(F1961,CategoryLookup,2,FALSE), "")</f>
        <v/>
      </c>
      <c r="F1961" s="126" t="n"/>
      <c r="G1961" s="127" t="n"/>
      <c r="H1961" s="127" t="n"/>
      <c r="I1961" s="127" t="n"/>
      <c r="J1961" s="127" t="n"/>
      <c r="K1961" s="127" t="n"/>
      <c r="L1961" s="127" t="n"/>
      <c r="M1961" s="127" t="n"/>
      <c r="N1961" s="120" t="n"/>
      <c r="O1961" s="120" t="n"/>
      <c r="P1961" s="120" t="n"/>
      <c r="Q1961" s="120" t="n"/>
      <c r="R1961" s="121" t="n"/>
      <c r="S1961" s="121" t="n"/>
      <c r="T1961" s="121" t="n"/>
      <c r="U1961" s="121" t="n"/>
      <c r="V1961" s="117">
        <f>IF(P1961="NA","NA",IF(P1961&lt;&gt;"",TEXT(P1961-N1961,"[h].mm"),""))</f>
        <v/>
      </c>
      <c r="W1961" s="118">
        <f>IF(AND(R1961="",S1961=""),"",R1961+S1961)</f>
        <v/>
      </c>
      <c r="X1961" s="116">
        <f>IF(O1961&lt;&gt;"",DATE(YEAR(O1961), MONTH(O1961), DAY(O1961)),"")</f>
        <v/>
      </c>
      <c r="Y1961" s="122" t="n"/>
      <c r="Z1961" s="123" t="n"/>
      <c r="AA1961" s="117">
        <f>IF(F1961="Re-assigned","NA",IF(W1961="","",IF(W1961&gt;=VLOOKUP(D1961,SLAMatrix,3,FALSE),"Yes",IF(W1961&lt;VLOOKUP(D1961,SLAMatrix,2,FALSE),"No","Internal"))))</f>
        <v/>
      </c>
      <c r="AB1961" s="123" t="n"/>
      <c r="AC1961" s="123" t="n"/>
      <c r="AD1961" s="119" t="n"/>
      <c r="AE1961" s="125" t="n"/>
      <c r="AF1961" s="124">
        <f>MONTH(O1961)</f>
        <v/>
      </c>
      <c r="AG1961" s="124">
        <f>VLOOKUP(IFERROR(MID(AE1961,1,(FIND(",",AE1961,1)-1)),AE1961),Facility_Region_Mapping,2,FALSE)</f>
        <v/>
      </c>
      <c r="AH1961" s="124" t="n"/>
      <c r="AI1961" s="124">
        <f>IF(C1961&lt;&gt;"",IF(M1961="ESM User",getInterfaceName($C1961),"NA"),"")</f>
        <v/>
      </c>
      <c r="AJ1961" s="116">
        <f>IF(Q1961&lt;&gt;"",DATE(YEAR(Q1961), MONTH(Q1961), DAY(Q1961)),"")</f>
        <v/>
      </c>
      <c r="AK1961" s="130">
        <f>IF(Q1961&lt;&gt;0,Q1961-N1961,TODAY()-N1961)</f>
        <v/>
      </c>
      <c r="AL1961" s="112">
        <f>IF(F1961="Re-assigned",0,IF(H1961="Closed",0,IF(H1961="Service Restored",0,IF(H1961="",0,1))))</f>
        <v/>
      </c>
      <c r="AM1961" s="124">
        <f>IF(AL1961=0,"",IF(AK1961&gt;20.99,"Aged","Non-Aged"))</f>
        <v/>
      </c>
      <c r="AN1961" s="112">
        <f>IF(Q1961&lt;&gt;"",MONTH(Q1961),"")</f>
        <v/>
      </c>
      <c r="AO1961" s="112">
        <f>IFERROR(VALUE(V1961),0)</f>
        <v/>
      </c>
    </row>
    <row customFormat="1" customHeight="1" ht="29.25" r="1962" s="112" spans="1:41">
      <c r="A1962" s="127" t="n"/>
      <c r="B1962" s="113" t="n"/>
      <c r="C1962" s="127" t="n"/>
      <c r="D1962" s="127" t="n"/>
      <c r="E1962" s="114">
        <f>IF(F1962 &lt;&gt; "",VLOOKUP(F1962,CategoryLookup,2,FALSE), "")</f>
        <v/>
      </c>
      <c r="F1962" s="126" t="n"/>
      <c r="G1962" s="127" t="n"/>
      <c r="H1962" s="127" t="n"/>
      <c r="I1962" s="127" t="n"/>
      <c r="J1962" s="127" t="n"/>
      <c r="K1962" s="127" t="n"/>
      <c r="L1962" s="127" t="n"/>
      <c r="M1962" s="127" t="n"/>
      <c r="N1962" s="120" t="n"/>
      <c r="O1962" s="120" t="n"/>
      <c r="P1962" s="120" t="n"/>
      <c r="Q1962" s="120" t="n"/>
      <c r="R1962" s="121" t="n"/>
      <c r="S1962" s="121" t="n"/>
      <c r="T1962" s="121" t="n"/>
      <c r="U1962" s="121" t="n"/>
      <c r="V1962" s="117">
        <f>IF(P1962="NA","NA",IF(P1962&lt;&gt;"",TEXT(P1962-N1962,"[h].mm"),""))</f>
        <v/>
      </c>
      <c r="W1962" s="118">
        <f>IF(AND(R1962="",S1962=""),"",R1962+S1962)</f>
        <v/>
      </c>
      <c r="X1962" s="116">
        <f>IF(O1962&lt;&gt;"",DATE(YEAR(O1962), MONTH(O1962), DAY(O1962)),"")</f>
        <v/>
      </c>
      <c r="Y1962" s="122" t="n"/>
      <c r="Z1962" s="123" t="n"/>
      <c r="AA1962" s="117">
        <f>IF(F1962="Re-assigned","NA",IF(W1962="","",IF(W1962&gt;=VLOOKUP(D1962,SLAMatrix,3,FALSE),"Yes",IF(W1962&lt;VLOOKUP(D1962,SLAMatrix,2,FALSE),"No","Internal"))))</f>
        <v/>
      </c>
      <c r="AB1962" s="123" t="n"/>
      <c r="AC1962" s="123" t="n"/>
      <c r="AD1962" s="119" t="n"/>
      <c r="AE1962" s="125" t="n"/>
      <c r="AF1962" s="124">
        <f>MONTH(O1962)</f>
        <v/>
      </c>
      <c r="AG1962" s="124">
        <f>VLOOKUP(IFERROR(MID(AE1962,1,(FIND(",",AE1962,1)-1)),AE1962),Facility_Region_Mapping,2,FALSE)</f>
        <v/>
      </c>
      <c r="AH1962" s="124" t="n"/>
      <c r="AI1962" s="124">
        <f>IF(C1962&lt;&gt;"",IF(M1962="ESM User",getInterfaceName($C1962),"NA"),"")</f>
        <v/>
      </c>
      <c r="AJ1962" s="116">
        <f>IF(Q1962&lt;&gt;"",DATE(YEAR(Q1962), MONTH(Q1962), DAY(Q1962)),"")</f>
        <v/>
      </c>
      <c r="AK1962" s="130">
        <f>IF(Q1962&lt;&gt;0,Q1962-N1962,TODAY()-N1962)</f>
        <v/>
      </c>
      <c r="AL1962" s="112">
        <f>IF(F1962="Re-assigned",0,IF(H1962="Closed",0,IF(H1962="Service Restored",0,IF(H1962="",0,1))))</f>
        <v/>
      </c>
      <c r="AM1962" s="124">
        <f>IF(AL1962=0,"",IF(AK1962&gt;20.99,"Aged","Non-Aged"))</f>
        <v/>
      </c>
      <c r="AN1962" s="112">
        <f>IF(Q1962&lt;&gt;"",MONTH(Q1962),"")</f>
        <v/>
      </c>
      <c r="AO1962" s="112">
        <f>IFERROR(VALUE(V1962),0)</f>
        <v/>
      </c>
    </row>
    <row customFormat="1" customHeight="1" ht="29.25" r="1963" s="112" spans="1:41">
      <c r="A1963" s="127" t="n"/>
      <c r="B1963" s="113" t="n"/>
      <c r="C1963" s="127" t="n"/>
      <c r="D1963" s="127" t="n"/>
      <c r="E1963" s="114">
        <f>IF(F1963 &lt;&gt; "",VLOOKUP(F1963,CategoryLookup,2,FALSE), "")</f>
        <v/>
      </c>
      <c r="F1963" s="126" t="n"/>
      <c r="G1963" s="127" t="n"/>
      <c r="H1963" s="127" t="n"/>
      <c r="I1963" s="127" t="n"/>
      <c r="J1963" s="127" t="n"/>
      <c r="K1963" s="127" t="n"/>
      <c r="L1963" s="127" t="n"/>
      <c r="M1963" s="127" t="n"/>
      <c r="N1963" s="120" t="n"/>
      <c r="O1963" s="120" t="n"/>
      <c r="P1963" s="120" t="n"/>
      <c r="Q1963" s="120" t="n"/>
      <c r="R1963" s="121" t="n"/>
      <c r="S1963" s="121" t="n"/>
      <c r="T1963" s="121" t="n"/>
      <c r="U1963" s="121" t="n"/>
      <c r="V1963" s="117">
        <f>IF(P1963="NA","NA",IF(P1963&lt;&gt;"",TEXT(P1963-N1963,"[h].mm"),""))</f>
        <v/>
      </c>
      <c r="W1963" s="118">
        <f>IF(AND(R1963="",S1963=""),"",R1963+S1963)</f>
        <v/>
      </c>
      <c r="X1963" s="116">
        <f>IF(O1963&lt;&gt;"",DATE(YEAR(O1963), MONTH(O1963), DAY(O1963)),"")</f>
        <v/>
      </c>
      <c r="Y1963" s="122" t="n"/>
      <c r="Z1963" s="123" t="n"/>
      <c r="AA1963" s="117">
        <f>IF(F1963="Re-assigned","NA",IF(W1963="","",IF(W1963&gt;=VLOOKUP(D1963,SLAMatrix,3,FALSE),"Yes",IF(W1963&lt;VLOOKUP(D1963,SLAMatrix,2,FALSE),"No","Internal"))))</f>
        <v/>
      </c>
      <c r="AB1963" s="123" t="n"/>
      <c r="AC1963" s="123" t="n"/>
      <c r="AD1963" s="119" t="n"/>
      <c r="AE1963" s="125" t="n"/>
      <c r="AF1963" s="124">
        <f>MONTH(O1963)</f>
        <v/>
      </c>
      <c r="AG1963" s="124">
        <f>VLOOKUP(IFERROR(MID(AE1963,1,(FIND(",",AE1963,1)-1)),AE1963),Facility_Region_Mapping,2,FALSE)</f>
        <v/>
      </c>
      <c r="AH1963" s="124" t="n"/>
      <c r="AI1963" s="124">
        <f>IF(C1963&lt;&gt;"",IF(M1963="ESM User",getInterfaceName($C1963),"NA"),"")</f>
        <v/>
      </c>
      <c r="AJ1963" s="116">
        <f>IF(Q1963&lt;&gt;"",DATE(YEAR(Q1963), MONTH(Q1963), DAY(Q1963)),"")</f>
        <v/>
      </c>
      <c r="AK1963" s="130">
        <f>IF(Q1963&lt;&gt;0,Q1963-N1963,TODAY()-N1963)</f>
        <v/>
      </c>
      <c r="AL1963" s="112">
        <f>IF(F1963="Re-assigned",0,IF(H1963="Closed",0,IF(H1963="Service Restored",0,IF(H1963="",0,1))))</f>
        <v/>
      </c>
      <c r="AM1963" s="124">
        <f>IF(AL1963=0,"",IF(AK1963&gt;20.99,"Aged","Non-Aged"))</f>
        <v/>
      </c>
      <c r="AN1963" s="112">
        <f>IF(Q1963&lt;&gt;"",MONTH(Q1963),"")</f>
        <v/>
      </c>
      <c r="AO1963" s="112">
        <f>IFERROR(VALUE(V1963),0)</f>
        <v/>
      </c>
    </row>
    <row customFormat="1" customHeight="1" ht="29.25" r="1964" s="112" spans="1:41">
      <c r="A1964" s="127" t="n"/>
      <c r="B1964" s="113" t="n"/>
      <c r="C1964" s="127" t="n"/>
      <c r="D1964" s="127" t="n"/>
      <c r="E1964" s="114">
        <f>IF(F1964 &lt;&gt; "",VLOOKUP(F1964,CategoryLookup,2,FALSE), "")</f>
        <v/>
      </c>
      <c r="F1964" s="126" t="n"/>
      <c r="G1964" s="127" t="n"/>
      <c r="H1964" s="127" t="n"/>
      <c r="I1964" s="127" t="n"/>
      <c r="J1964" s="127" t="n"/>
      <c r="K1964" s="127" t="n"/>
      <c r="L1964" s="127" t="n"/>
      <c r="M1964" s="127" t="n"/>
      <c r="N1964" s="120" t="n"/>
      <c r="O1964" s="120" t="n"/>
      <c r="P1964" s="120" t="n"/>
      <c r="Q1964" s="120" t="n"/>
      <c r="R1964" s="121" t="n"/>
      <c r="S1964" s="121" t="n"/>
      <c r="T1964" s="121" t="n"/>
      <c r="U1964" s="121" t="n"/>
      <c r="V1964" s="117">
        <f>IF(P1964="NA","NA",IF(P1964&lt;&gt;"",TEXT(P1964-N1964,"[h].mm"),""))</f>
        <v/>
      </c>
      <c r="W1964" s="118">
        <f>IF(AND(R1964="",S1964=""),"",R1964+S1964)</f>
        <v/>
      </c>
      <c r="X1964" s="116">
        <f>IF(O1964&lt;&gt;"",DATE(YEAR(O1964), MONTH(O1964), DAY(O1964)),"")</f>
        <v/>
      </c>
      <c r="Y1964" s="122" t="n"/>
      <c r="Z1964" s="123" t="n"/>
      <c r="AA1964" s="117">
        <f>IF(F1964="Re-assigned","NA",IF(W1964="","",IF(W1964&gt;=VLOOKUP(D1964,SLAMatrix,3,FALSE),"Yes",IF(W1964&lt;VLOOKUP(D1964,SLAMatrix,2,FALSE),"No","Internal"))))</f>
        <v/>
      </c>
      <c r="AB1964" s="123" t="n"/>
      <c r="AC1964" s="123" t="n"/>
      <c r="AD1964" s="119" t="n"/>
      <c r="AE1964" s="125" t="n"/>
      <c r="AF1964" s="124">
        <f>MONTH(O1964)</f>
        <v/>
      </c>
      <c r="AG1964" s="124">
        <f>VLOOKUP(IFERROR(MID(AE1964,1,(FIND(",",AE1964,1)-1)),AE1964),Facility_Region_Mapping,2,FALSE)</f>
        <v/>
      </c>
      <c r="AH1964" s="124" t="n"/>
      <c r="AI1964" s="124">
        <f>IF(C1964&lt;&gt;"",IF(M1964="ESM User",getInterfaceName($C1964),"NA"),"")</f>
        <v/>
      </c>
      <c r="AJ1964" s="116">
        <f>IF(Q1964&lt;&gt;"",DATE(YEAR(Q1964), MONTH(Q1964), DAY(Q1964)),"")</f>
        <v/>
      </c>
      <c r="AK1964" s="130">
        <f>IF(Q1964&lt;&gt;0,Q1964-N1964,TODAY()-N1964)</f>
        <v/>
      </c>
      <c r="AL1964" s="112">
        <f>IF(F1964="Re-assigned",0,IF(H1964="Closed",0,IF(H1964="Service Restored",0,IF(H1964="",0,1))))</f>
        <v/>
      </c>
      <c r="AM1964" s="124">
        <f>IF(AL1964=0,"",IF(AK1964&gt;20.99,"Aged","Non-Aged"))</f>
        <v/>
      </c>
      <c r="AN1964" s="112">
        <f>IF(Q1964&lt;&gt;"",MONTH(Q1964),"")</f>
        <v/>
      </c>
      <c r="AO1964" s="112">
        <f>IFERROR(VALUE(V1964),0)</f>
        <v/>
      </c>
    </row>
    <row customFormat="1" customHeight="1" ht="29.25" r="1965" s="112" spans="1:41">
      <c r="A1965" s="127" t="n"/>
      <c r="B1965" s="113" t="n"/>
      <c r="C1965" s="127" t="n"/>
      <c r="D1965" s="127" t="n"/>
      <c r="E1965" s="114">
        <f>IF(F1965 &lt;&gt; "",VLOOKUP(F1965,CategoryLookup,2,FALSE), "")</f>
        <v/>
      </c>
      <c r="F1965" s="126" t="n"/>
      <c r="G1965" s="127" t="n"/>
      <c r="H1965" s="127" t="n"/>
      <c r="I1965" s="127" t="n"/>
      <c r="J1965" s="127" t="n"/>
      <c r="K1965" s="127" t="n"/>
      <c r="L1965" s="127" t="n"/>
      <c r="M1965" s="127" t="n"/>
      <c r="N1965" s="120" t="n"/>
      <c r="O1965" s="120" t="n"/>
      <c r="P1965" s="120" t="n"/>
      <c r="Q1965" s="120" t="n"/>
      <c r="R1965" s="121" t="n"/>
      <c r="S1965" s="121" t="n"/>
      <c r="T1965" s="121" t="n"/>
      <c r="U1965" s="121" t="n"/>
      <c r="V1965" s="117">
        <f>IF(P1965="NA","NA",IF(P1965&lt;&gt;"",TEXT(P1965-N1965,"[h].mm"),""))</f>
        <v/>
      </c>
      <c r="W1965" s="118">
        <f>IF(AND(R1965="",S1965=""),"",R1965+S1965)</f>
        <v/>
      </c>
      <c r="X1965" s="116">
        <f>IF(O1965&lt;&gt;"",DATE(YEAR(O1965), MONTH(O1965), DAY(O1965)),"")</f>
        <v/>
      </c>
      <c r="Y1965" s="122" t="n"/>
      <c r="Z1965" s="123" t="n"/>
      <c r="AA1965" s="117">
        <f>IF(F1965="Re-assigned","NA",IF(W1965="","",IF(W1965&gt;=VLOOKUP(D1965,SLAMatrix,3,FALSE),"Yes",IF(W1965&lt;VLOOKUP(D1965,SLAMatrix,2,FALSE),"No","Internal"))))</f>
        <v/>
      </c>
      <c r="AB1965" s="123" t="n"/>
      <c r="AC1965" s="123" t="n"/>
      <c r="AD1965" s="119" t="n"/>
      <c r="AE1965" s="125" t="n"/>
      <c r="AF1965" s="124">
        <f>MONTH(O1965)</f>
        <v/>
      </c>
      <c r="AG1965" s="124">
        <f>VLOOKUP(IFERROR(MID(AE1965,1,(FIND(",",AE1965,1)-1)),AE1965),Facility_Region_Mapping,2,FALSE)</f>
        <v/>
      </c>
      <c r="AH1965" s="124" t="n"/>
      <c r="AI1965" s="124">
        <f>IF(C1965&lt;&gt;"",IF(M1965="ESM User",getInterfaceName($C1965),"NA"),"")</f>
        <v/>
      </c>
      <c r="AJ1965" s="116">
        <f>IF(Q1965&lt;&gt;"",DATE(YEAR(Q1965), MONTH(Q1965), DAY(Q1965)),"")</f>
        <v/>
      </c>
      <c r="AK1965" s="130">
        <f>IF(Q1965&lt;&gt;0,Q1965-N1965,TODAY()-N1965)</f>
        <v/>
      </c>
      <c r="AL1965" s="112">
        <f>IF(F1965="Re-assigned",0,IF(H1965="Closed",0,IF(H1965="Service Restored",0,IF(H1965="",0,1))))</f>
        <v/>
      </c>
      <c r="AM1965" s="124">
        <f>IF(AL1965=0,"",IF(AK1965&gt;20.99,"Aged","Non-Aged"))</f>
        <v/>
      </c>
      <c r="AN1965" s="112">
        <f>IF(Q1965&lt;&gt;"",MONTH(Q1965),"")</f>
        <v/>
      </c>
      <c r="AO1965" s="112">
        <f>IFERROR(VALUE(V1965),0)</f>
        <v/>
      </c>
    </row>
    <row customFormat="1" customHeight="1" ht="29.25" r="1966" s="112" spans="1:41">
      <c r="A1966" s="127" t="n"/>
      <c r="B1966" s="113" t="n"/>
      <c r="C1966" s="127" t="n"/>
      <c r="D1966" s="127" t="n"/>
      <c r="E1966" s="114">
        <f>IF(F1966 &lt;&gt; "",VLOOKUP(F1966,CategoryLookup,2,FALSE), "")</f>
        <v/>
      </c>
      <c r="F1966" s="126" t="n"/>
      <c r="G1966" s="127" t="n"/>
      <c r="H1966" s="127" t="n"/>
      <c r="I1966" s="127" t="n"/>
      <c r="J1966" s="127" t="n"/>
      <c r="K1966" s="127" t="n"/>
      <c r="L1966" s="127" t="n"/>
      <c r="M1966" s="127" t="n"/>
      <c r="N1966" s="120" t="n"/>
      <c r="O1966" s="120" t="n"/>
      <c r="P1966" s="120" t="n"/>
      <c r="Q1966" s="120" t="n"/>
      <c r="R1966" s="121" t="n"/>
      <c r="S1966" s="121" t="n"/>
      <c r="T1966" s="121" t="n"/>
      <c r="U1966" s="121" t="n"/>
      <c r="V1966" s="117">
        <f>IF(P1966="NA","NA",IF(P1966&lt;&gt;"",TEXT(P1966-N1966,"[h].mm"),""))</f>
        <v/>
      </c>
      <c r="W1966" s="118">
        <f>IF(AND(R1966="",S1966=""),"",R1966+S1966)</f>
        <v/>
      </c>
      <c r="X1966" s="116">
        <f>IF(O1966&lt;&gt;"",DATE(YEAR(O1966), MONTH(O1966), DAY(O1966)),"")</f>
        <v/>
      </c>
      <c r="Y1966" s="122" t="n"/>
      <c r="Z1966" s="123" t="n"/>
      <c r="AA1966" s="117">
        <f>IF(F1966="Re-assigned","NA",IF(W1966="","",IF(W1966&gt;=VLOOKUP(D1966,SLAMatrix,3,FALSE),"Yes",IF(W1966&lt;VLOOKUP(D1966,SLAMatrix,2,FALSE),"No","Internal"))))</f>
        <v/>
      </c>
      <c r="AB1966" s="123" t="n"/>
      <c r="AC1966" s="123" t="n"/>
      <c r="AD1966" s="119" t="n"/>
      <c r="AE1966" s="125" t="n"/>
      <c r="AF1966" s="124">
        <f>MONTH(O1966)</f>
        <v/>
      </c>
      <c r="AG1966" s="124">
        <f>VLOOKUP(IFERROR(MID(AE1966,1,(FIND(",",AE1966,1)-1)),AE1966),Facility_Region_Mapping,2,FALSE)</f>
        <v/>
      </c>
      <c r="AH1966" s="124" t="n"/>
      <c r="AI1966" s="124">
        <f>IF(C1966&lt;&gt;"",IF(M1966="ESM User",getInterfaceName($C1966),"NA"),"")</f>
        <v/>
      </c>
      <c r="AJ1966" s="116">
        <f>IF(Q1966&lt;&gt;"",DATE(YEAR(Q1966), MONTH(Q1966), DAY(Q1966)),"")</f>
        <v/>
      </c>
      <c r="AK1966" s="130">
        <f>IF(Q1966&lt;&gt;0,Q1966-N1966,TODAY()-N1966)</f>
        <v/>
      </c>
      <c r="AL1966" s="112">
        <f>IF(F1966="Re-assigned",0,IF(H1966="Closed",0,IF(H1966="Service Restored",0,IF(H1966="",0,1))))</f>
        <v/>
      </c>
      <c r="AM1966" s="124">
        <f>IF(AL1966=0,"",IF(AK1966&gt;20.99,"Aged","Non-Aged"))</f>
        <v/>
      </c>
      <c r="AN1966" s="112">
        <f>IF(Q1966&lt;&gt;"",MONTH(Q1966),"")</f>
        <v/>
      </c>
      <c r="AO1966" s="112">
        <f>IFERROR(VALUE(V1966),0)</f>
        <v/>
      </c>
    </row>
    <row customFormat="1" customHeight="1" ht="29.25" r="1967" s="112" spans="1:41">
      <c r="A1967" s="127" t="n"/>
      <c r="B1967" s="113" t="n"/>
      <c r="C1967" s="127" t="n"/>
      <c r="D1967" s="127" t="n"/>
      <c r="E1967" s="114">
        <f>IF(F1967 &lt;&gt; "",VLOOKUP(F1967,CategoryLookup,2,FALSE), "")</f>
        <v/>
      </c>
      <c r="F1967" s="126" t="n"/>
      <c r="G1967" s="127" t="n"/>
      <c r="H1967" s="127" t="n"/>
      <c r="I1967" s="127" t="n"/>
      <c r="J1967" s="127" t="n"/>
      <c r="K1967" s="127" t="n"/>
      <c r="L1967" s="127" t="n"/>
      <c r="M1967" s="127" t="n"/>
      <c r="N1967" s="120" t="n"/>
      <c r="O1967" s="120" t="n"/>
      <c r="P1967" s="120" t="n"/>
      <c r="Q1967" s="120" t="n"/>
      <c r="R1967" s="121" t="n"/>
      <c r="S1967" s="121" t="n"/>
      <c r="T1967" s="121" t="n"/>
      <c r="U1967" s="121" t="n"/>
      <c r="V1967" s="117">
        <f>IF(P1967="NA","NA",IF(P1967&lt;&gt;"",TEXT(P1967-N1967,"[h].mm"),""))</f>
        <v/>
      </c>
      <c r="W1967" s="118">
        <f>IF(AND(R1967="",S1967=""),"",R1967+S1967)</f>
        <v/>
      </c>
      <c r="X1967" s="116">
        <f>IF(O1967&lt;&gt;"",DATE(YEAR(O1967), MONTH(O1967), DAY(O1967)),"")</f>
        <v/>
      </c>
      <c r="Y1967" s="122" t="n"/>
      <c r="Z1967" s="123" t="n"/>
      <c r="AA1967" s="117">
        <f>IF(F1967="Re-assigned","NA",IF(W1967="","",IF(W1967&gt;=VLOOKUP(D1967,SLAMatrix,3,FALSE),"Yes",IF(W1967&lt;VLOOKUP(D1967,SLAMatrix,2,FALSE),"No","Internal"))))</f>
        <v/>
      </c>
      <c r="AB1967" s="123" t="n"/>
      <c r="AC1967" s="123" t="n"/>
      <c r="AD1967" s="119" t="n"/>
      <c r="AE1967" s="125" t="n"/>
      <c r="AF1967" s="124">
        <f>MONTH(O1967)</f>
        <v/>
      </c>
      <c r="AG1967" s="124">
        <f>VLOOKUP(IFERROR(MID(AE1967,1,(FIND(",",AE1967,1)-1)),AE1967),Facility_Region_Mapping,2,FALSE)</f>
        <v/>
      </c>
      <c r="AH1967" s="124" t="n"/>
      <c r="AI1967" s="124">
        <f>IF(C1967&lt;&gt;"",IF(M1967="ESM User",getInterfaceName($C1967),"NA"),"")</f>
        <v/>
      </c>
      <c r="AJ1967" s="116">
        <f>IF(Q1967&lt;&gt;"",DATE(YEAR(Q1967), MONTH(Q1967), DAY(Q1967)),"")</f>
        <v/>
      </c>
      <c r="AK1967" s="130">
        <f>IF(Q1967&lt;&gt;0,Q1967-N1967,TODAY()-N1967)</f>
        <v/>
      </c>
      <c r="AL1967" s="112">
        <f>IF(F1967="Re-assigned",0,IF(H1967="Closed",0,IF(H1967="Service Restored",0,IF(H1967="",0,1))))</f>
        <v/>
      </c>
      <c r="AM1967" s="124">
        <f>IF(AL1967=0,"",IF(AK1967&gt;20.99,"Aged","Non-Aged"))</f>
        <v/>
      </c>
      <c r="AN1967" s="112">
        <f>IF(Q1967&lt;&gt;"",MONTH(Q1967),"")</f>
        <v/>
      </c>
      <c r="AO1967" s="112">
        <f>IFERROR(VALUE(V1967),0)</f>
        <v/>
      </c>
    </row>
    <row customFormat="1" customHeight="1" ht="29.25" r="1968" s="112" spans="1:41">
      <c r="A1968" s="127" t="n"/>
      <c r="B1968" s="113" t="n"/>
      <c r="C1968" s="127" t="n"/>
      <c r="D1968" s="127" t="n"/>
      <c r="E1968" s="114">
        <f>IF(F1968 &lt;&gt; "",VLOOKUP(F1968,CategoryLookup,2,FALSE), "")</f>
        <v/>
      </c>
      <c r="F1968" s="126" t="n"/>
      <c r="G1968" s="127" t="n"/>
      <c r="H1968" s="127" t="n"/>
      <c r="I1968" s="127" t="n"/>
      <c r="J1968" s="127" t="n"/>
      <c r="K1968" s="127" t="n"/>
      <c r="L1968" s="127" t="n"/>
      <c r="M1968" s="127" t="n"/>
      <c r="N1968" s="120" t="n"/>
      <c r="O1968" s="120" t="n"/>
      <c r="P1968" s="120" t="n"/>
      <c r="Q1968" s="120" t="n"/>
      <c r="R1968" s="121" t="n"/>
      <c r="S1968" s="121" t="n"/>
      <c r="T1968" s="121" t="n"/>
      <c r="U1968" s="121" t="n"/>
      <c r="V1968" s="117">
        <f>IF(P1968="NA","NA",IF(P1968&lt;&gt;"",TEXT(P1968-N1968,"[h].mm"),""))</f>
        <v/>
      </c>
      <c r="W1968" s="118">
        <f>IF(AND(R1968="",S1968=""),"",R1968+S1968)</f>
        <v/>
      </c>
      <c r="X1968" s="116">
        <f>IF(O1968&lt;&gt;"",DATE(YEAR(O1968), MONTH(O1968), DAY(O1968)),"")</f>
        <v/>
      </c>
      <c r="Y1968" s="122" t="n"/>
      <c r="Z1968" s="123" t="n"/>
      <c r="AA1968" s="117">
        <f>IF(F1968="Re-assigned","NA",IF(W1968="","",IF(W1968&gt;=VLOOKUP(D1968,SLAMatrix,3,FALSE),"Yes",IF(W1968&lt;VLOOKUP(D1968,SLAMatrix,2,FALSE),"No","Internal"))))</f>
        <v/>
      </c>
      <c r="AB1968" s="123" t="n"/>
      <c r="AC1968" s="123" t="n"/>
      <c r="AD1968" s="119" t="n"/>
      <c r="AE1968" s="125" t="n"/>
      <c r="AF1968" s="124">
        <f>MONTH(O1968)</f>
        <v/>
      </c>
      <c r="AG1968" s="124">
        <f>VLOOKUP(IFERROR(MID(AE1968,1,(FIND(",",AE1968,1)-1)),AE1968),Facility_Region_Mapping,2,FALSE)</f>
        <v/>
      </c>
      <c r="AH1968" s="124" t="n"/>
      <c r="AI1968" s="124">
        <f>IF(C1968&lt;&gt;"",IF(M1968="ESM User",getInterfaceName($C1968),"NA"),"")</f>
        <v/>
      </c>
      <c r="AJ1968" s="116">
        <f>IF(Q1968&lt;&gt;"",DATE(YEAR(Q1968), MONTH(Q1968), DAY(Q1968)),"")</f>
        <v/>
      </c>
      <c r="AK1968" s="130">
        <f>IF(Q1968&lt;&gt;0,Q1968-N1968,TODAY()-N1968)</f>
        <v/>
      </c>
      <c r="AL1968" s="112">
        <f>IF(F1968="Re-assigned",0,IF(H1968="Closed",0,IF(H1968="Service Restored",0,IF(H1968="",0,1))))</f>
        <v/>
      </c>
      <c r="AM1968" s="124">
        <f>IF(AL1968=0,"",IF(AK1968&gt;20.99,"Aged","Non-Aged"))</f>
        <v/>
      </c>
      <c r="AN1968" s="112">
        <f>IF(Q1968&lt;&gt;"",MONTH(Q1968),"")</f>
        <v/>
      </c>
      <c r="AO1968" s="112">
        <f>IFERROR(VALUE(V1968),0)</f>
        <v/>
      </c>
    </row>
    <row customFormat="1" customHeight="1" ht="29.25" r="1969" s="112" spans="1:41">
      <c r="A1969" s="127" t="n"/>
      <c r="B1969" s="113" t="n"/>
      <c r="C1969" s="127" t="n"/>
      <c r="D1969" s="127" t="n"/>
      <c r="E1969" s="114">
        <f>IF(F1969 &lt;&gt; "",VLOOKUP(F1969,CategoryLookup,2,FALSE), "")</f>
        <v/>
      </c>
      <c r="F1969" s="126" t="n"/>
      <c r="G1969" s="127" t="n"/>
      <c r="H1969" s="127" t="n"/>
      <c r="I1969" s="127" t="n"/>
      <c r="J1969" s="127" t="n"/>
      <c r="K1969" s="127" t="n"/>
      <c r="L1969" s="127" t="n"/>
      <c r="M1969" s="127" t="n"/>
      <c r="N1969" s="120" t="n"/>
      <c r="O1969" s="120" t="n"/>
      <c r="P1969" s="120" t="n"/>
      <c r="Q1969" s="120" t="n"/>
      <c r="R1969" s="121" t="n"/>
      <c r="S1969" s="121" t="n"/>
      <c r="T1969" s="121" t="n"/>
      <c r="U1969" s="121" t="n"/>
      <c r="V1969" s="117">
        <f>IF(P1969="NA","NA",IF(P1969&lt;&gt;"",TEXT(P1969-N1969,"[h].mm"),""))</f>
        <v/>
      </c>
      <c r="W1969" s="118">
        <f>IF(AND(R1969="",S1969=""),"",R1969+S1969)</f>
        <v/>
      </c>
      <c r="X1969" s="116">
        <f>IF(O1969&lt;&gt;"",DATE(YEAR(O1969), MONTH(O1969), DAY(O1969)),"")</f>
        <v/>
      </c>
      <c r="Y1969" s="122" t="n"/>
      <c r="Z1969" s="123" t="n"/>
      <c r="AA1969" s="117">
        <f>IF(F1969="Re-assigned","NA",IF(W1969="","",IF(W1969&gt;=VLOOKUP(D1969,SLAMatrix,3,FALSE),"Yes",IF(W1969&lt;VLOOKUP(D1969,SLAMatrix,2,FALSE),"No","Internal"))))</f>
        <v/>
      </c>
      <c r="AB1969" s="123" t="n"/>
      <c r="AC1969" s="123" t="n"/>
      <c r="AD1969" s="119" t="n"/>
      <c r="AE1969" s="125" t="n"/>
      <c r="AF1969" s="124">
        <f>MONTH(O1969)</f>
        <v/>
      </c>
      <c r="AG1969" s="124">
        <f>VLOOKUP(IFERROR(MID(AE1969,1,(FIND(",",AE1969,1)-1)),AE1969),Facility_Region_Mapping,2,FALSE)</f>
        <v/>
      </c>
      <c r="AH1969" s="124" t="n"/>
      <c r="AI1969" s="124">
        <f>IF(C1969&lt;&gt;"",IF(M1969="ESM User",getInterfaceName($C1969),"NA"),"")</f>
        <v/>
      </c>
      <c r="AJ1969" s="116">
        <f>IF(Q1969&lt;&gt;"",DATE(YEAR(Q1969), MONTH(Q1969), DAY(Q1969)),"")</f>
        <v/>
      </c>
      <c r="AK1969" s="130">
        <f>IF(Q1969&lt;&gt;0,Q1969-N1969,TODAY()-N1969)</f>
        <v/>
      </c>
      <c r="AL1969" s="112">
        <f>IF(F1969="Re-assigned",0,IF(H1969="Closed",0,IF(H1969="Service Restored",0,IF(H1969="",0,1))))</f>
        <v/>
      </c>
      <c r="AM1969" s="124">
        <f>IF(AL1969=0,"",IF(AK1969&gt;20.99,"Aged","Non-Aged"))</f>
        <v/>
      </c>
      <c r="AN1969" s="112">
        <f>IF(Q1969&lt;&gt;"",MONTH(Q1969),"")</f>
        <v/>
      </c>
      <c r="AO1969" s="112">
        <f>IFERROR(VALUE(V1969),0)</f>
        <v/>
      </c>
    </row>
    <row customFormat="1" customHeight="1" ht="29.25" r="1970" s="112" spans="1:41">
      <c r="A1970" s="127" t="n"/>
      <c r="B1970" s="113" t="n"/>
      <c r="C1970" s="127" t="n"/>
      <c r="D1970" s="127" t="n"/>
      <c r="E1970" s="114">
        <f>IF(F1970 &lt;&gt; "",VLOOKUP(F1970,CategoryLookup,2,FALSE), "")</f>
        <v/>
      </c>
      <c r="F1970" s="126" t="n"/>
      <c r="G1970" s="127" t="n"/>
      <c r="H1970" s="127" t="n"/>
      <c r="I1970" s="127" t="n"/>
      <c r="J1970" s="127" t="n"/>
      <c r="K1970" s="127" t="n"/>
      <c r="L1970" s="127" t="n"/>
      <c r="M1970" s="127" t="n"/>
      <c r="N1970" s="120" t="n"/>
      <c r="O1970" s="120" t="n"/>
      <c r="P1970" s="120" t="n"/>
      <c r="Q1970" s="120" t="n"/>
      <c r="R1970" s="121" t="n"/>
      <c r="S1970" s="121" t="n"/>
      <c r="T1970" s="121" t="n"/>
      <c r="U1970" s="121" t="n"/>
      <c r="V1970" s="117">
        <f>IF(P1970="NA","NA",IF(P1970&lt;&gt;"",TEXT(P1970-N1970,"[h].mm"),""))</f>
        <v/>
      </c>
      <c r="W1970" s="118">
        <f>IF(AND(R1970="",S1970=""),"",R1970+S1970)</f>
        <v/>
      </c>
      <c r="X1970" s="116">
        <f>IF(O1970&lt;&gt;"",DATE(YEAR(O1970), MONTH(O1970), DAY(O1970)),"")</f>
        <v/>
      </c>
      <c r="Y1970" s="122" t="n"/>
      <c r="Z1970" s="123" t="n"/>
      <c r="AA1970" s="117">
        <f>IF(F1970="Re-assigned","NA",IF(W1970="","",IF(W1970&gt;=VLOOKUP(D1970,SLAMatrix,3,FALSE),"Yes",IF(W1970&lt;VLOOKUP(D1970,SLAMatrix,2,FALSE),"No","Internal"))))</f>
        <v/>
      </c>
      <c r="AB1970" s="123" t="n"/>
      <c r="AC1970" s="123" t="n"/>
      <c r="AD1970" s="119" t="n"/>
      <c r="AE1970" s="125" t="n"/>
      <c r="AF1970" s="124">
        <f>MONTH(O1970)</f>
        <v/>
      </c>
      <c r="AG1970" s="124">
        <f>VLOOKUP(IFERROR(MID(AE1970,1,(FIND(",",AE1970,1)-1)),AE1970),Facility_Region_Mapping,2,FALSE)</f>
        <v/>
      </c>
      <c r="AH1970" s="124" t="n"/>
      <c r="AI1970" s="124">
        <f>IF(C1970&lt;&gt;"",IF(M1970="ESM User",getInterfaceName($C1970),"NA"),"")</f>
        <v/>
      </c>
      <c r="AJ1970" s="116">
        <f>IF(Q1970&lt;&gt;"",DATE(YEAR(Q1970), MONTH(Q1970), DAY(Q1970)),"")</f>
        <v/>
      </c>
      <c r="AK1970" s="130">
        <f>IF(Q1970&lt;&gt;0,Q1970-N1970,TODAY()-N1970)</f>
        <v/>
      </c>
      <c r="AL1970" s="112">
        <f>IF(F1970="Re-assigned",0,IF(H1970="Closed",0,IF(H1970="Service Restored",0,IF(H1970="",0,1))))</f>
        <v/>
      </c>
      <c r="AM1970" s="124">
        <f>IF(AL1970=0,"",IF(AK1970&gt;20.99,"Aged","Non-Aged"))</f>
        <v/>
      </c>
      <c r="AN1970" s="112">
        <f>IF(Q1970&lt;&gt;"",MONTH(Q1970),"")</f>
        <v/>
      </c>
      <c r="AO1970" s="112">
        <f>IFERROR(VALUE(V1970),0)</f>
        <v/>
      </c>
    </row>
    <row customFormat="1" customHeight="1" ht="29.25" r="1971" s="112" spans="1:41">
      <c r="A1971" s="127" t="n"/>
      <c r="B1971" s="113" t="n"/>
      <c r="C1971" s="127" t="n"/>
      <c r="D1971" s="127" t="n"/>
      <c r="E1971" s="114">
        <f>IF(F1971 &lt;&gt; "",VLOOKUP(F1971,CategoryLookup,2,FALSE), "")</f>
        <v/>
      </c>
      <c r="F1971" s="126" t="n"/>
      <c r="G1971" s="127" t="n"/>
      <c r="H1971" s="127" t="n"/>
      <c r="I1971" s="127" t="n"/>
      <c r="J1971" s="127" t="n"/>
      <c r="K1971" s="127" t="n"/>
      <c r="L1971" s="127" t="n"/>
      <c r="M1971" s="127" t="n"/>
      <c r="N1971" s="120" t="n"/>
      <c r="O1971" s="120" t="n"/>
      <c r="P1971" s="120" t="n"/>
      <c r="Q1971" s="120" t="n"/>
      <c r="R1971" s="121" t="n"/>
      <c r="S1971" s="121" t="n"/>
      <c r="T1971" s="121" t="n"/>
      <c r="U1971" s="121" t="n"/>
      <c r="V1971" s="117">
        <f>IF(P1971="NA","NA",IF(P1971&lt;&gt;"",TEXT(P1971-N1971,"[h].mm"),""))</f>
        <v/>
      </c>
      <c r="W1971" s="118">
        <f>IF(AND(R1971="",S1971=""),"",R1971+S1971)</f>
        <v/>
      </c>
      <c r="X1971" s="116">
        <f>IF(O1971&lt;&gt;"",DATE(YEAR(O1971), MONTH(O1971), DAY(O1971)),"")</f>
        <v/>
      </c>
      <c r="Y1971" s="122" t="n"/>
      <c r="Z1971" s="123" t="n"/>
      <c r="AA1971" s="117">
        <f>IF(F1971="Re-assigned","NA",IF(W1971="","",IF(W1971&gt;=VLOOKUP(D1971,SLAMatrix,3,FALSE),"Yes",IF(W1971&lt;VLOOKUP(D1971,SLAMatrix,2,FALSE),"No","Internal"))))</f>
        <v/>
      </c>
      <c r="AB1971" s="123" t="n"/>
      <c r="AC1971" s="123" t="n"/>
      <c r="AD1971" s="119" t="n"/>
      <c r="AE1971" s="125" t="n"/>
      <c r="AF1971" s="124">
        <f>MONTH(O1971)</f>
        <v/>
      </c>
      <c r="AG1971" s="124">
        <f>VLOOKUP(IFERROR(MID(AE1971,1,(FIND(",",AE1971,1)-1)),AE1971),Facility_Region_Mapping,2,FALSE)</f>
        <v/>
      </c>
      <c r="AH1971" s="124" t="n"/>
      <c r="AI1971" s="124">
        <f>IF(C1971&lt;&gt;"",IF(M1971="ESM User",getInterfaceName($C1971),"NA"),"")</f>
        <v/>
      </c>
      <c r="AJ1971" s="116">
        <f>IF(Q1971&lt;&gt;"",DATE(YEAR(Q1971), MONTH(Q1971), DAY(Q1971)),"")</f>
        <v/>
      </c>
      <c r="AK1971" s="130">
        <f>IF(Q1971&lt;&gt;0,Q1971-N1971,TODAY()-N1971)</f>
        <v/>
      </c>
      <c r="AL1971" s="112">
        <f>IF(F1971="Re-assigned",0,IF(H1971="Closed",0,IF(H1971="Service Restored",0,IF(H1971="",0,1))))</f>
        <v/>
      </c>
      <c r="AM1971" s="124">
        <f>IF(AL1971=0,"",IF(AK1971&gt;20.99,"Aged","Non-Aged"))</f>
        <v/>
      </c>
      <c r="AN1971" s="112">
        <f>IF(Q1971&lt;&gt;"",MONTH(Q1971),"")</f>
        <v/>
      </c>
      <c r="AO1971" s="112">
        <f>IFERROR(VALUE(V1971),0)</f>
        <v/>
      </c>
    </row>
    <row customFormat="1" customHeight="1" ht="29.25" r="1972" s="112" spans="1:41">
      <c r="A1972" s="127" t="n"/>
      <c r="B1972" s="113" t="n"/>
      <c r="C1972" s="127" t="n"/>
      <c r="D1972" s="127" t="n"/>
      <c r="E1972" s="114">
        <f>IF(F1972 &lt;&gt; "",VLOOKUP(F1972,CategoryLookup,2,FALSE), "")</f>
        <v/>
      </c>
      <c r="F1972" s="126" t="n"/>
      <c r="G1972" s="127" t="n"/>
      <c r="H1972" s="127" t="n"/>
      <c r="I1972" s="127" t="n"/>
      <c r="J1972" s="127" t="n"/>
      <c r="K1972" s="127" t="n"/>
      <c r="L1972" s="127" t="n"/>
      <c r="M1972" s="127" t="n"/>
      <c r="N1972" s="120" t="n"/>
      <c r="O1972" s="120" t="n"/>
      <c r="P1972" s="120" t="n"/>
      <c r="Q1972" s="120" t="n"/>
      <c r="R1972" s="121" t="n"/>
      <c r="S1972" s="121" t="n"/>
      <c r="T1972" s="121" t="n"/>
      <c r="U1972" s="121" t="n"/>
      <c r="V1972" s="117">
        <f>IF(P1972="NA","NA",IF(P1972&lt;&gt;"",TEXT(P1972-N1972,"[h].mm"),""))</f>
        <v/>
      </c>
      <c r="W1972" s="118">
        <f>IF(AND(R1972="",S1972=""),"",R1972+S1972)</f>
        <v/>
      </c>
      <c r="X1972" s="116">
        <f>IF(O1972&lt;&gt;"",DATE(YEAR(O1972), MONTH(O1972), DAY(O1972)),"")</f>
        <v/>
      </c>
      <c r="Y1972" s="122" t="n"/>
      <c r="Z1972" s="123" t="n"/>
      <c r="AA1972" s="117">
        <f>IF(F1972="Re-assigned","NA",IF(W1972="","",IF(W1972&gt;=VLOOKUP(D1972,SLAMatrix,3,FALSE),"Yes",IF(W1972&lt;VLOOKUP(D1972,SLAMatrix,2,FALSE),"No","Internal"))))</f>
        <v/>
      </c>
      <c r="AB1972" s="123" t="n"/>
      <c r="AC1972" s="123" t="n"/>
      <c r="AD1972" s="119" t="n"/>
      <c r="AE1972" s="125" t="n"/>
      <c r="AF1972" s="124">
        <f>MONTH(O1972)</f>
        <v/>
      </c>
      <c r="AG1972" s="124">
        <f>VLOOKUP(IFERROR(MID(AE1972,1,(FIND(",",AE1972,1)-1)),AE1972),Facility_Region_Mapping,2,FALSE)</f>
        <v/>
      </c>
      <c r="AH1972" s="124" t="n"/>
      <c r="AI1972" s="124">
        <f>IF(C1972&lt;&gt;"",IF(M1972="ESM User",getInterfaceName($C1972),"NA"),"")</f>
        <v/>
      </c>
      <c r="AJ1972" s="116">
        <f>IF(Q1972&lt;&gt;"",DATE(YEAR(Q1972), MONTH(Q1972), DAY(Q1972)),"")</f>
        <v/>
      </c>
      <c r="AK1972" s="130">
        <f>IF(Q1972&lt;&gt;0,Q1972-N1972,TODAY()-N1972)</f>
        <v/>
      </c>
      <c r="AL1972" s="112">
        <f>IF(F1972="Re-assigned",0,IF(H1972="Closed",0,IF(H1972="Service Restored",0,IF(H1972="",0,1))))</f>
        <v/>
      </c>
      <c r="AM1972" s="124">
        <f>IF(AL1972=0,"",IF(AK1972&gt;20.99,"Aged","Non-Aged"))</f>
        <v/>
      </c>
      <c r="AN1972" s="112">
        <f>IF(Q1972&lt;&gt;"",MONTH(Q1972),"")</f>
        <v/>
      </c>
      <c r="AO1972" s="112">
        <f>IFERROR(VALUE(V1972),0)</f>
        <v/>
      </c>
    </row>
    <row customFormat="1" customHeight="1" ht="29.25" r="1973" s="112" spans="1:41">
      <c r="A1973" s="127" t="n"/>
      <c r="B1973" s="113" t="n"/>
      <c r="C1973" s="127" t="n"/>
      <c r="D1973" s="127" t="n"/>
      <c r="E1973" s="114">
        <f>IF(F1973 &lt;&gt; "",VLOOKUP(F1973,CategoryLookup,2,FALSE), "")</f>
        <v/>
      </c>
      <c r="F1973" s="126" t="n"/>
      <c r="G1973" s="127" t="n"/>
      <c r="H1973" s="127" t="n"/>
      <c r="I1973" s="127" t="n"/>
      <c r="J1973" s="127" t="n"/>
      <c r="K1973" s="127" t="n"/>
      <c r="L1973" s="127" t="n"/>
      <c r="M1973" s="127" t="n"/>
      <c r="N1973" s="120" t="n"/>
      <c r="O1973" s="120" t="n"/>
      <c r="P1973" s="120" t="n"/>
      <c r="Q1973" s="120" t="n"/>
      <c r="R1973" s="121" t="n"/>
      <c r="S1973" s="121" t="n"/>
      <c r="T1973" s="121" t="n"/>
      <c r="U1973" s="121" t="n"/>
      <c r="V1973" s="117">
        <f>IF(P1973="NA","NA",IF(P1973&lt;&gt;"",TEXT(P1973-N1973,"[h].mm"),""))</f>
        <v/>
      </c>
      <c r="W1973" s="118">
        <f>IF(AND(R1973="",S1973=""),"",R1973+S1973)</f>
        <v/>
      </c>
      <c r="X1973" s="116">
        <f>IF(O1973&lt;&gt;"",DATE(YEAR(O1973), MONTH(O1973), DAY(O1973)),"")</f>
        <v/>
      </c>
      <c r="Y1973" s="122" t="n"/>
      <c r="Z1973" s="123" t="n"/>
      <c r="AA1973" s="117">
        <f>IF(F1973="Re-assigned","NA",IF(W1973="","",IF(W1973&gt;=VLOOKUP(D1973,SLAMatrix,3,FALSE),"Yes",IF(W1973&lt;VLOOKUP(D1973,SLAMatrix,2,FALSE),"No","Internal"))))</f>
        <v/>
      </c>
      <c r="AB1973" s="123" t="n"/>
      <c r="AC1973" s="123" t="n"/>
      <c r="AD1973" s="119" t="n"/>
      <c r="AE1973" s="125" t="n"/>
      <c r="AF1973" s="124">
        <f>MONTH(O1973)</f>
        <v/>
      </c>
      <c r="AG1973" s="124">
        <f>VLOOKUP(IFERROR(MID(AE1973,1,(FIND(",",AE1973,1)-1)),AE1973),Facility_Region_Mapping,2,FALSE)</f>
        <v/>
      </c>
      <c r="AH1973" s="124" t="n"/>
      <c r="AI1973" s="124">
        <f>IF(C1973&lt;&gt;"",IF(M1973="ESM User",getInterfaceName($C1973),"NA"),"")</f>
        <v/>
      </c>
      <c r="AJ1973" s="116">
        <f>IF(Q1973&lt;&gt;"",DATE(YEAR(Q1973), MONTH(Q1973), DAY(Q1973)),"")</f>
        <v/>
      </c>
      <c r="AK1973" s="130">
        <f>IF(Q1973&lt;&gt;0,Q1973-N1973,TODAY()-N1973)</f>
        <v/>
      </c>
      <c r="AL1973" s="112">
        <f>IF(F1973="Re-assigned",0,IF(H1973="Closed",0,IF(H1973="Service Restored",0,IF(H1973="",0,1))))</f>
        <v/>
      </c>
      <c r="AM1973" s="124">
        <f>IF(AL1973=0,"",IF(AK1973&gt;20.99,"Aged","Non-Aged"))</f>
        <v/>
      </c>
      <c r="AN1973" s="112">
        <f>IF(Q1973&lt;&gt;"",MONTH(Q1973),"")</f>
        <v/>
      </c>
      <c r="AO1973" s="112">
        <f>IFERROR(VALUE(V1973),0)</f>
        <v/>
      </c>
    </row>
    <row customFormat="1" customHeight="1" ht="29.25" r="1974" s="112" spans="1:41">
      <c r="A1974" s="127" t="n"/>
      <c r="B1974" s="113" t="n"/>
      <c r="C1974" s="127" t="n"/>
      <c r="D1974" s="127" t="n"/>
      <c r="E1974" s="114">
        <f>IF(F1974 &lt;&gt; "",VLOOKUP(F1974,CategoryLookup,2,FALSE), "")</f>
        <v/>
      </c>
      <c r="F1974" s="126" t="n"/>
      <c r="G1974" s="127" t="n"/>
      <c r="H1974" s="127" t="n"/>
      <c r="I1974" s="127" t="n"/>
      <c r="J1974" s="127" t="n"/>
      <c r="K1974" s="127" t="n"/>
      <c r="L1974" s="127" t="n"/>
      <c r="M1974" s="127" t="n"/>
      <c r="N1974" s="120" t="n"/>
      <c r="O1974" s="120" t="n"/>
      <c r="P1974" s="120" t="n"/>
      <c r="Q1974" s="120" t="n"/>
      <c r="R1974" s="121" t="n"/>
      <c r="S1974" s="121" t="n"/>
      <c r="T1974" s="121" t="n"/>
      <c r="U1974" s="121" t="n"/>
      <c r="V1974" s="117">
        <f>IF(P1974="NA","NA",IF(P1974&lt;&gt;"",TEXT(P1974-N1974,"[h].mm"),""))</f>
        <v/>
      </c>
      <c r="W1974" s="118">
        <f>IF(AND(R1974="",S1974=""),"",R1974+S1974)</f>
        <v/>
      </c>
      <c r="X1974" s="116">
        <f>IF(O1974&lt;&gt;"",DATE(YEAR(O1974), MONTH(O1974), DAY(O1974)),"")</f>
        <v/>
      </c>
      <c r="Y1974" s="122" t="n"/>
      <c r="Z1974" s="123" t="n"/>
      <c r="AA1974" s="117">
        <f>IF(F1974="Re-assigned","NA",IF(W1974="","",IF(W1974&gt;=VLOOKUP(D1974,SLAMatrix,3,FALSE),"Yes",IF(W1974&lt;VLOOKUP(D1974,SLAMatrix,2,FALSE),"No","Internal"))))</f>
        <v/>
      </c>
      <c r="AB1974" s="123" t="n"/>
      <c r="AC1974" s="123" t="n"/>
      <c r="AD1974" s="119" t="n"/>
      <c r="AE1974" s="125" t="n"/>
      <c r="AF1974" s="124">
        <f>MONTH(O1974)</f>
        <v/>
      </c>
      <c r="AG1974" s="124">
        <f>VLOOKUP(IFERROR(MID(AE1974,1,(FIND(",",AE1974,1)-1)),AE1974),Facility_Region_Mapping,2,FALSE)</f>
        <v/>
      </c>
      <c r="AH1974" s="124" t="n"/>
      <c r="AI1974" s="124">
        <f>IF(C1974&lt;&gt;"",IF(M1974="ESM User",getInterfaceName($C1974),"NA"),"")</f>
        <v/>
      </c>
      <c r="AJ1974" s="116">
        <f>IF(Q1974&lt;&gt;"",DATE(YEAR(Q1974), MONTH(Q1974), DAY(Q1974)),"")</f>
        <v/>
      </c>
      <c r="AK1974" s="130">
        <f>IF(Q1974&lt;&gt;0,Q1974-N1974,TODAY()-N1974)</f>
        <v/>
      </c>
      <c r="AL1974" s="112">
        <f>IF(F1974="Re-assigned",0,IF(H1974="Closed",0,IF(H1974="Service Restored",0,IF(H1974="",0,1))))</f>
        <v/>
      </c>
      <c r="AM1974" s="124">
        <f>IF(AL1974=0,"",IF(AK1974&gt;20.99,"Aged","Non-Aged"))</f>
        <v/>
      </c>
      <c r="AN1974" s="112">
        <f>IF(Q1974&lt;&gt;"",MONTH(Q1974),"")</f>
        <v/>
      </c>
      <c r="AO1974" s="112">
        <f>IFERROR(VALUE(V1974),0)</f>
        <v/>
      </c>
    </row>
    <row customFormat="1" customHeight="1" ht="29.25" r="1975" s="112" spans="1:41">
      <c r="A1975" s="127" t="n"/>
      <c r="B1975" s="113" t="n"/>
      <c r="C1975" s="127" t="n"/>
      <c r="D1975" s="127" t="n"/>
      <c r="E1975" s="114">
        <f>IF(F1975 &lt;&gt; "",VLOOKUP(F1975,CategoryLookup,2,FALSE), "")</f>
        <v/>
      </c>
      <c r="F1975" s="126" t="n"/>
      <c r="G1975" s="127" t="n"/>
      <c r="H1975" s="127" t="n"/>
      <c r="I1975" s="127" t="n"/>
      <c r="J1975" s="127" t="n"/>
      <c r="K1975" s="127" t="n"/>
      <c r="L1975" s="127" t="n"/>
      <c r="M1975" s="127" t="n"/>
      <c r="N1975" s="120" t="n"/>
      <c r="O1975" s="120" t="n"/>
      <c r="P1975" s="120" t="n"/>
      <c r="Q1975" s="120" t="n"/>
      <c r="R1975" s="121" t="n"/>
      <c r="S1975" s="121" t="n"/>
      <c r="T1975" s="121" t="n"/>
      <c r="U1975" s="121" t="n"/>
      <c r="V1975" s="117">
        <f>IF(P1975="NA","NA",IF(P1975&lt;&gt;"",TEXT(P1975-N1975,"[h].mm"),""))</f>
        <v/>
      </c>
      <c r="W1975" s="118">
        <f>IF(AND(R1975="",S1975=""),"",R1975+S1975)</f>
        <v/>
      </c>
      <c r="X1975" s="116">
        <f>IF(O1975&lt;&gt;"",DATE(YEAR(O1975), MONTH(O1975), DAY(O1975)),"")</f>
        <v/>
      </c>
      <c r="Y1975" s="122" t="n"/>
      <c r="Z1975" s="123" t="n"/>
      <c r="AA1975" s="117">
        <f>IF(F1975="Re-assigned","NA",IF(W1975="","",IF(W1975&gt;=VLOOKUP(D1975,SLAMatrix,3,FALSE),"Yes",IF(W1975&lt;VLOOKUP(D1975,SLAMatrix,2,FALSE),"No","Internal"))))</f>
        <v/>
      </c>
      <c r="AB1975" s="123" t="n"/>
      <c r="AC1975" s="123" t="n"/>
      <c r="AD1975" s="119" t="n"/>
      <c r="AE1975" s="125" t="n"/>
      <c r="AF1975" s="124">
        <f>MONTH(O1975)</f>
        <v/>
      </c>
      <c r="AG1975" s="124">
        <f>VLOOKUP(IFERROR(MID(AE1975,1,(FIND(",",AE1975,1)-1)),AE1975),Facility_Region_Mapping,2,FALSE)</f>
        <v/>
      </c>
      <c r="AH1975" s="124" t="n"/>
      <c r="AI1975" s="124">
        <f>IF(C1975&lt;&gt;"",IF(M1975="ESM User",getInterfaceName($C1975),"NA"),"")</f>
        <v/>
      </c>
      <c r="AJ1975" s="116">
        <f>IF(Q1975&lt;&gt;"",DATE(YEAR(Q1975), MONTH(Q1975), DAY(Q1975)),"")</f>
        <v/>
      </c>
      <c r="AK1975" s="130">
        <f>IF(Q1975&lt;&gt;0,Q1975-N1975,TODAY()-N1975)</f>
        <v/>
      </c>
      <c r="AL1975" s="112">
        <f>IF(F1975="Re-assigned",0,IF(H1975="Closed",0,IF(H1975="Service Restored",0,IF(H1975="",0,1))))</f>
        <v/>
      </c>
      <c r="AM1975" s="124">
        <f>IF(AL1975=0,"",IF(AK1975&gt;20.99,"Aged","Non-Aged"))</f>
        <v/>
      </c>
      <c r="AN1975" s="112">
        <f>IF(Q1975&lt;&gt;"",MONTH(Q1975),"")</f>
        <v/>
      </c>
      <c r="AO1975" s="112">
        <f>IFERROR(VALUE(V1975),0)</f>
        <v/>
      </c>
    </row>
    <row customFormat="1" customHeight="1" ht="29.25" r="1976" s="112" spans="1:41">
      <c r="A1976" s="127" t="n"/>
      <c r="B1976" s="113" t="n"/>
      <c r="C1976" s="127" t="n"/>
      <c r="D1976" s="127" t="n"/>
      <c r="E1976" s="114">
        <f>IF(F1976 &lt;&gt; "",VLOOKUP(F1976,CategoryLookup,2,FALSE), "")</f>
        <v/>
      </c>
      <c r="F1976" s="126" t="n"/>
      <c r="G1976" s="127" t="n"/>
      <c r="H1976" s="127" t="n"/>
      <c r="I1976" s="127" t="n"/>
      <c r="J1976" s="127" t="n"/>
      <c r="K1976" s="127" t="n"/>
      <c r="L1976" s="127" t="n"/>
      <c r="M1976" s="127" t="n"/>
      <c r="N1976" s="120" t="n"/>
      <c r="O1976" s="120" t="n"/>
      <c r="P1976" s="120" t="n"/>
      <c r="Q1976" s="120" t="n"/>
      <c r="R1976" s="121" t="n"/>
      <c r="S1976" s="121" t="n"/>
      <c r="T1976" s="121" t="n"/>
      <c r="U1976" s="121" t="n"/>
      <c r="V1976" s="117">
        <f>IF(P1976="NA","NA",IF(P1976&lt;&gt;"",TEXT(P1976-N1976,"[h].mm"),""))</f>
        <v/>
      </c>
      <c r="W1976" s="118">
        <f>IF(AND(R1976="",S1976=""),"",R1976+S1976)</f>
        <v/>
      </c>
      <c r="X1976" s="116">
        <f>IF(O1976&lt;&gt;"",DATE(YEAR(O1976), MONTH(O1976), DAY(O1976)),"")</f>
        <v/>
      </c>
      <c r="Y1976" s="122" t="n"/>
      <c r="Z1976" s="123" t="n"/>
      <c r="AA1976" s="117">
        <f>IF(F1976="Re-assigned","NA",IF(W1976="","",IF(W1976&gt;=VLOOKUP(D1976,SLAMatrix,3,FALSE),"Yes",IF(W1976&lt;VLOOKUP(D1976,SLAMatrix,2,FALSE),"No","Internal"))))</f>
        <v/>
      </c>
      <c r="AB1976" s="123" t="n"/>
      <c r="AC1976" s="123" t="n"/>
      <c r="AD1976" s="119" t="n"/>
      <c r="AE1976" s="125" t="n"/>
      <c r="AF1976" s="124">
        <f>MONTH(O1976)</f>
        <v/>
      </c>
      <c r="AG1976" s="124">
        <f>VLOOKUP(IFERROR(MID(AE1976,1,(FIND(",",AE1976,1)-1)),AE1976),Facility_Region_Mapping,2,FALSE)</f>
        <v/>
      </c>
      <c r="AH1976" s="124" t="n"/>
      <c r="AI1976" s="124">
        <f>IF(C1976&lt;&gt;"",IF(M1976="ESM User",getInterfaceName($C1976),"NA"),"")</f>
        <v/>
      </c>
      <c r="AJ1976" s="116">
        <f>IF(Q1976&lt;&gt;"",DATE(YEAR(Q1976), MONTH(Q1976), DAY(Q1976)),"")</f>
        <v/>
      </c>
      <c r="AK1976" s="130">
        <f>IF(Q1976&lt;&gt;0,Q1976-N1976,TODAY()-N1976)</f>
        <v/>
      </c>
      <c r="AL1976" s="112">
        <f>IF(F1976="Re-assigned",0,IF(H1976="Closed",0,IF(H1976="Service Restored",0,IF(H1976="",0,1))))</f>
        <v/>
      </c>
      <c r="AM1976" s="124">
        <f>IF(AL1976=0,"",IF(AK1976&gt;20.99,"Aged","Non-Aged"))</f>
        <v/>
      </c>
      <c r="AN1976" s="112">
        <f>IF(Q1976&lt;&gt;"",MONTH(Q1976),"")</f>
        <v/>
      </c>
      <c r="AO1976" s="112">
        <f>IFERROR(VALUE(V1976),0)</f>
        <v/>
      </c>
    </row>
    <row customFormat="1" customHeight="1" ht="29.25" r="1977" s="112" spans="1:41">
      <c r="A1977" s="127" t="n"/>
      <c r="B1977" s="113" t="n"/>
      <c r="C1977" s="127" t="n"/>
      <c r="D1977" s="127" t="n"/>
      <c r="E1977" s="114">
        <f>IF(F1977 &lt;&gt; "",VLOOKUP(F1977,CategoryLookup,2,FALSE), "")</f>
        <v/>
      </c>
      <c r="F1977" s="126" t="n"/>
      <c r="G1977" s="127" t="n"/>
      <c r="H1977" s="127" t="n"/>
      <c r="I1977" s="127" t="n"/>
      <c r="J1977" s="127" t="n"/>
      <c r="K1977" s="127" t="n"/>
      <c r="L1977" s="127" t="n"/>
      <c r="M1977" s="127" t="n"/>
      <c r="N1977" s="120" t="n"/>
      <c r="O1977" s="120" t="n"/>
      <c r="P1977" s="120" t="n"/>
      <c r="Q1977" s="120" t="n"/>
      <c r="R1977" s="121" t="n"/>
      <c r="S1977" s="121" t="n"/>
      <c r="T1977" s="121" t="n"/>
      <c r="U1977" s="121" t="n"/>
      <c r="V1977" s="117">
        <f>IF(P1977="NA","NA",IF(P1977&lt;&gt;"",TEXT(P1977-N1977,"[h].mm"),""))</f>
        <v/>
      </c>
      <c r="W1977" s="118">
        <f>IF(AND(R1977="",S1977=""),"",R1977+S1977)</f>
        <v/>
      </c>
      <c r="X1977" s="116">
        <f>IF(O1977&lt;&gt;"",DATE(YEAR(O1977), MONTH(O1977), DAY(O1977)),"")</f>
        <v/>
      </c>
      <c r="Y1977" s="122" t="n"/>
      <c r="Z1977" s="123" t="n"/>
      <c r="AA1977" s="117">
        <f>IF(F1977="Re-assigned","NA",IF(W1977="","",IF(W1977&gt;=VLOOKUP(D1977,SLAMatrix,3,FALSE),"Yes",IF(W1977&lt;VLOOKUP(D1977,SLAMatrix,2,FALSE),"No","Internal"))))</f>
        <v/>
      </c>
      <c r="AB1977" s="123" t="n"/>
      <c r="AC1977" s="123" t="n"/>
      <c r="AD1977" s="119" t="n"/>
      <c r="AE1977" s="125" t="n"/>
      <c r="AF1977" s="124">
        <f>MONTH(O1977)</f>
        <v/>
      </c>
      <c r="AG1977" s="124">
        <f>VLOOKUP(IFERROR(MID(AE1977,1,(FIND(",",AE1977,1)-1)),AE1977),Facility_Region_Mapping,2,FALSE)</f>
        <v/>
      </c>
      <c r="AH1977" s="124" t="n"/>
      <c r="AI1977" s="124">
        <f>IF(C1977&lt;&gt;"",IF(M1977="ESM User",getInterfaceName($C1977),"NA"),"")</f>
        <v/>
      </c>
      <c r="AJ1977" s="116">
        <f>IF(Q1977&lt;&gt;"",DATE(YEAR(Q1977), MONTH(Q1977), DAY(Q1977)),"")</f>
        <v/>
      </c>
      <c r="AK1977" s="130">
        <f>IF(Q1977&lt;&gt;0,Q1977-N1977,TODAY()-N1977)</f>
        <v/>
      </c>
      <c r="AL1977" s="112">
        <f>IF(F1977="Re-assigned",0,IF(H1977="Closed",0,IF(H1977="Service Restored",0,IF(H1977="",0,1))))</f>
        <v/>
      </c>
      <c r="AM1977" s="124">
        <f>IF(AL1977=0,"",IF(AK1977&gt;20.99,"Aged","Non-Aged"))</f>
        <v/>
      </c>
      <c r="AN1977" s="112">
        <f>IF(Q1977&lt;&gt;"",MONTH(Q1977),"")</f>
        <v/>
      </c>
      <c r="AO1977" s="112">
        <f>IFERROR(VALUE(V1977),0)</f>
        <v/>
      </c>
    </row>
    <row customFormat="1" customHeight="1" ht="29.25" r="1978" s="112" spans="1:41">
      <c r="A1978" s="127" t="n"/>
      <c r="B1978" s="113" t="n"/>
      <c r="C1978" s="127" t="n"/>
      <c r="D1978" s="127" t="n"/>
      <c r="E1978" s="114">
        <f>IF(F1978 &lt;&gt; "",VLOOKUP(F1978,CategoryLookup,2,FALSE), "")</f>
        <v/>
      </c>
      <c r="F1978" s="126" t="n"/>
      <c r="G1978" s="127" t="n"/>
      <c r="H1978" s="127" t="n"/>
      <c r="I1978" s="127" t="n"/>
      <c r="J1978" s="127" t="n"/>
      <c r="K1978" s="127" t="n"/>
      <c r="L1978" s="127" t="n"/>
      <c r="M1978" s="127" t="n"/>
      <c r="N1978" s="120" t="n"/>
      <c r="O1978" s="120" t="n"/>
      <c r="P1978" s="120" t="n"/>
      <c r="Q1978" s="120" t="n"/>
      <c r="R1978" s="121" t="n"/>
      <c r="S1978" s="121" t="n"/>
      <c r="T1978" s="121" t="n"/>
      <c r="U1978" s="121" t="n"/>
      <c r="V1978" s="117">
        <f>IF(P1978="NA","NA",IF(P1978&lt;&gt;"",TEXT(P1978-N1978,"[h].mm"),""))</f>
        <v/>
      </c>
      <c r="W1978" s="118">
        <f>IF(AND(R1978="",S1978=""),"",R1978+S1978)</f>
        <v/>
      </c>
      <c r="X1978" s="116">
        <f>IF(O1978&lt;&gt;"",DATE(YEAR(O1978), MONTH(O1978), DAY(O1978)),"")</f>
        <v/>
      </c>
      <c r="Y1978" s="122" t="n"/>
      <c r="Z1978" s="123" t="n"/>
      <c r="AA1978" s="117">
        <f>IF(F1978="Re-assigned","NA",IF(W1978="","",IF(W1978&gt;=VLOOKUP(D1978,SLAMatrix,3,FALSE),"Yes",IF(W1978&lt;VLOOKUP(D1978,SLAMatrix,2,FALSE),"No","Internal"))))</f>
        <v/>
      </c>
      <c r="AB1978" s="123" t="n"/>
      <c r="AC1978" s="123" t="n"/>
      <c r="AD1978" s="119" t="n"/>
      <c r="AE1978" s="125" t="n"/>
      <c r="AF1978" s="124">
        <f>MONTH(O1978)</f>
        <v/>
      </c>
      <c r="AG1978" s="124">
        <f>VLOOKUP(IFERROR(MID(AE1978,1,(FIND(",",AE1978,1)-1)),AE1978),Facility_Region_Mapping,2,FALSE)</f>
        <v/>
      </c>
      <c r="AH1978" s="124" t="n"/>
      <c r="AI1978" s="124">
        <f>IF(C1978&lt;&gt;"",IF(M1978="ESM User",getInterfaceName($C1978),"NA"),"")</f>
        <v/>
      </c>
      <c r="AJ1978" s="116">
        <f>IF(Q1978&lt;&gt;"",DATE(YEAR(Q1978), MONTH(Q1978), DAY(Q1978)),"")</f>
        <v/>
      </c>
      <c r="AK1978" s="130">
        <f>IF(Q1978&lt;&gt;0,Q1978-N1978,TODAY()-N1978)</f>
        <v/>
      </c>
      <c r="AL1978" s="112">
        <f>IF(F1978="Re-assigned",0,IF(H1978="Closed",0,IF(H1978="Service Restored",0,IF(H1978="",0,1))))</f>
        <v/>
      </c>
      <c r="AM1978" s="124">
        <f>IF(AL1978=0,"",IF(AK1978&gt;20.99,"Aged","Non-Aged"))</f>
        <v/>
      </c>
      <c r="AN1978" s="112">
        <f>IF(Q1978&lt;&gt;"",MONTH(Q1978),"")</f>
        <v/>
      </c>
      <c r="AO1978" s="112">
        <f>IFERROR(VALUE(V1978),0)</f>
        <v/>
      </c>
    </row>
    <row customFormat="1" customHeight="1" ht="29.25" r="1979" s="112" spans="1:41">
      <c r="A1979" s="127" t="n"/>
      <c r="B1979" s="113" t="n"/>
      <c r="C1979" s="127" t="n"/>
      <c r="D1979" s="127" t="n"/>
      <c r="E1979" s="114">
        <f>IF(F1979 &lt;&gt; "",VLOOKUP(F1979,CategoryLookup,2,FALSE), "")</f>
        <v/>
      </c>
      <c r="F1979" s="126" t="n"/>
      <c r="G1979" s="127" t="n"/>
      <c r="H1979" s="127" t="n"/>
      <c r="I1979" s="127" t="n"/>
      <c r="J1979" s="127" t="n"/>
      <c r="K1979" s="127" t="n"/>
      <c r="L1979" s="127" t="n"/>
      <c r="M1979" s="127" t="n"/>
      <c r="N1979" s="120" t="n"/>
      <c r="O1979" s="120" t="n"/>
      <c r="P1979" s="120" t="n"/>
      <c r="Q1979" s="120" t="n"/>
      <c r="R1979" s="121" t="n"/>
      <c r="S1979" s="121" t="n"/>
      <c r="T1979" s="121" t="n"/>
      <c r="U1979" s="121" t="n"/>
      <c r="V1979" s="117">
        <f>IF(P1979="NA","NA",IF(P1979&lt;&gt;"",TEXT(P1979-N1979,"[h].mm"),""))</f>
        <v/>
      </c>
      <c r="W1979" s="118">
        <f>IF(AND(R1979="",S1979=""),"",R1979+S1979)</f>
        <v/>
      </c>
      <c r="X1979" s="116">
        <f>IF(O1979&lt;&gt;"",DATE(YEAR(O1979), MONTH(O1979), DAY(O1979)),"")</f>
        <v/>
      </c>
      <c r="Y1979" s="122" t="n"/>
      <c r="Z1979" s="123" t="n"/>
      <c r="AA1979" s="117">
        <f>IF(F1979="Re-assigned","NA",IF(W1979="","",IF(W1979&gt;=VLOOKUP(D1979,SLAMatrix,3,FALSE),"Yes",IF(W1979&lt;VLOOKUP(D1979,SLAMatrix,2,FALSE),"No","Internal"))))</f>
        <v/>
      </c>
      <c r="AB1979" s="123" t="n"/>
      <c r="AC1979" s="123" t="n"/>
      <c r="AD1979" s="119" t="n"/>
      <c r="AE1979" s="125" t="n"/>
      <c r="AF1979" s="124">
        <f>MONTH(O1979)</f>
        <v/>
      </c>
      <c r="AG1979" s="124">
        <f>VLOOKUP(IFERROR(MID(AE1979,1,(FIND(",",AE1979,1)-1)),AE1979),Facility_Region_Mapping,2,FALSE)</f>
        <v/>
      </c>
      <c r="AH1979" s="124" t="n"/>
      <c r="AI1979" s="124">
        <f>IF(C1979&lt;&gt;"",IF(M1979="ESM User",getInterfaceName($C1979),"NA"),"")</f>
        <v/>
      </c>
      <c r="AJ1979" s="116">
        <f>IF(Q1979&lt;&gt;"",DATE(YEAR(Q1979), MONTH(Q1979), DAY(Q1979)),"")</f>
        <v/>
      </c>
      <c r="AK1979" s="130">
        <f>IF(Q1979&lt;&gt;0,Q1979-N1979,TODAY()-N1979)</f>
        <v/>
      </c>
      <c r="AL1979" s="112">
        <f>IF(F1979="Re-assigned",0,IF(H1979="Closed",0,IF(H1979="Service Restored",0,IF(H1979="",0,1))))</f>
        <v/>
      </c>
      <c r="AM1979" s="124">
        <f>IF(AL1979=0,"",IF(AK1979&gt;20.99,"Aged","Non-Aged"))</f>
        <v/>
      </c>
      <c r="AN1979" s="112">
        <f>IF(Q1979&lt;&gt;"",MONTH(Q1979),"")</f>
        <v/>
      </c>
      <c r="AO1979" s="112">
        <f>IFERROR(VALUE(V1979),0)</f>
        <v/>
      </c>
    </row>
    <row customFormat="1" customHeight="1" ht="29.25" r="1980" s="112" spans="1:41">
      <c r="A1980" s="127" t="n"/>
      <c r="B1980" s="113" t="n"/>
      <c r="C1980" s="127" t="n"/>
      <c r="D1980" s="127" t="n"/>
      <c r="E1980" s="114">
        <f>IF(F1980 &lt;&gt; "",VLOOKUP(F1980,CategoryLookup,2,FALSE), "")</f>
        <v/>
      </c>
      <c r="F1980" s="126" t="n"/>
      <c r="G1980" s="127" t="n"/>
      <c r="H1980" s="127" t="n"/>
      <c r="I1980" s="127" t="n"/>
      <c r="J1980" s="127" t="n"/>
      <c r="K1980" s="127" t="n"/>
      <c r="L1980" s="127" t="n"/>
      <c r="M1980" s="127" t="n"/>
      <c r="N1980" s="120" t="n"/>
      <c r="O1980" s="120" t="n"/>
      <c r="P1980" s="120" t="n"/>
      <c r="Q1980" s="120" t="n"/>
      <c r="R1980" s="121" t="n"/>
      <c r="S1980" s="121" t="n"/>
      <c r="T1980" s="121" t="n"/>
      <c r="U1980" s="121" t="n"/>
      <c r="V1980" s="117">
        <f>IF(P1980="NA","NA",IF(P1980&lt;&gt;"",TEXT(P1980-N1980,"[h].mm"),""))</f>
        <v/>
      </c>
      <c r="W1980" s="118">
        <f>IF(AND(R1980="",S1980=""),"",R1980+S1980)</f>
        <v/>
      </c>
      <c r="X1980" s="116">
        <f>IF(O1980&lt;&gt;"",DATE(YEAR(O1980), MONTH(O1980), DAY(O1980)),"")</f>
        <v/>
      </c>
      <c r="Y1980" s="122" t="n"/>
      <c r="Z1980" s="123" t="n"/>
      <c r="AA1980" s="117">
        <f>IF(F1980="Re-assigned","NA",IF(W1980="","",IF(W1980&gt;=VLOOKUP(D1980,SLAMatrix,3,FALSE),"Yes",IF(W1980&lt;VLOOKUP(D1980,SLAMatrix,2,FALSE),"No","Internal"))))</f>
        <v/>
      </c>
      <c r="AB1980" s="123" t="n"/>
      <c r="AC1980" s="123" t="n"/>
      <c r="AD1980" s="119" t="n"/>
      <c r="AE1980" s="125" t="n"/>
      <c r="AF1980" s="124">
        <f>MONTH(O1980)</f>
        <v/>
      </c>
      <c r="AG1980" s="124">
        <f>VLOOKUP(IFERROR(MID(AE1980,1,(FIND(",",AE1980,1)-1)),AE1980),Facility_Region_Mapping,2,FALSE)</f>
        <v/>
      </c>
      <c r="AH1980" s="124" t="n"/>
      <c r="AI1980" s="124">
        <f>IF(C1980&lt;&gt;"",IF(M1980="ESM User",getInterfaceName($C1980),"NA"),"")</f>
        <v/>
      </c>
      <c r="AJ1980" s="116">
        <f>IF(Q1980&lt;&gt;"",DATE(YEAR(Q1980), MONTH(Q1980), DAY(Q1980)),"")</f>
        <v/>
      </c>
      <c r="AK1980" s="130">
        <f>IF(Q1980&lt;&gt;0,Q1980-N1980,TODAY()-N1980)</f>
        <v/>
      </c>
      <c r="AL1980" s="112">
        <f>IF(F1980="Re-assigned",0,IF(H1980="Closed",0,IF(H1980="Service Restored",0,IF(H1980="",0,1))))</f>
        <v/>
      </c>
      <c r="AM1980" s="124">
        <f>IF(AL1980=0,"",IF(AK1980&gt;20.99,"Aged","Non-Aged"))</f>
        <v/>
      </c>
      <c r="AN1980" s="112">
        <f>IF(Q1980&lt;&gt;"",MONTH(Q1980),"")</f>
        <v/>
      </c>
      <c r="AO1980" s="112">
        <f>IFERROR(VALUE(V1980),0)</f>
        <v/>
      </c>
    </row>
    <row customFormat="1" customHeight="1" ht="29.25" r="1981" s="112" spans="1:41">
      <c r="A1981" s="127" t="n"/>
      <c r="B1981" s="113" t="n"/>
      <c r="C1981" s="127" t="n"/>
      <c r="D1981" s="127" t="n"/>
      <c r="E1981" s="114">
        <f>IF(F1981 &lt;&gt; "",VLOOKUP(F1981,CategoryLookup,2,FALSE), "")</f>
        <v/>
      </c>
      <c r="F1981" s="126" t="n"/>
      <c r="G1981" s="127" t="n"/>
      <c r="H1981" s="127" t="n"/>
      <c r="I1981" s="127" t="n"/>
      <c r="J1981" s="127" t="n"/>
      <c r="K1981" s="127" t="n"/>
      <c r="L1981" s="127" t="n"/>
      <c r="M1981" s="127" t="n"/>
      <c r="N1981" s="120" t="n"/>
      <c r="O1981" s="120" t="n"/>
      <c r="P1981" s="120" t="n"/>
      <c r="Q1981" s="120" t="n"/>
      <c r="R1981" s="121" t="n"/>
      <c r="S1981" s="121" t="n"/>
      <c r="T1981" s="121" t="n"/>
      <c r="U1981" s="121" t="n"/>
      <c r="V1981" s="117">
        <f>IF(P1981="NA","NA",IF(P1981&lt;&gt;"",TEXT(P1981-N1981,"[h].mm"),""))</f>
        <v/>
      </c>
      <c r="W1981" s="118">
        <f>IF(AND(R1981="",S1981=""),"",R1981+S1981)</f>
        <v/>
      </c>
      <c r="X1981" s="116">
        <f>IF(O1981&lt;&gt;"",DATE(YEAR(O1981), MONTH(O1981), DAY(O1981)),"")</f>
        <v/>
      </c>
      <c r="Y1981" s="122" t="n"/>
      <c r="Z1981" s="123" t="n"/>
      <c r="AA1981" s="117">
        <f>IF(F1981="Re-assigned","NA",IF(W1981="","",IF(W1981&gt;=VLOOKUP(D1981,SLAMatrix,3,FALSE),"Yes",IF(W1981&lt;VLOOKUP(D1981,SLAMatrix,2,FALSE),"No","Internal"))))</f>
        <v/>
      </c>
      <c r="AB1981" s="123" t="n"/>
      <c r="AC1981" s="123" t="n"/>
      <c r="AD1981" s="119" t="n"/>
      <c r="AE1981" s="125" t="n"/>
      <c r="AF1981" s="124">
        <f>MONTH(O1981)</f>
        <v/>
      </c>
      <c r="AG1981" s="124">
        <f>VLOOKUP(IFERROR(MID(AE1981,1,(FIND(",",AE1981,1)-1)),AE1981),Facility_Region_Mapping,2,FALSE)</f>
        <v/>
      </c>
      <c r="AH1981" s="124" t="n"/>
      <c r="AI1981" s="124">
        <f>IF(C1981&lt;&gt;"",IF(M1981="ESM User",getInterfaceName($C1981),"NA"),"")</f>
        <v/>
      </c>
      <c r="AJ1981" s="116">
        <f>IF(Q1981&lt;&gt;"",DATE(YEAR(Q1981), MONTH(Q1981), DAY(Q1981)),"")</f>
        <v/>
      </c>
      <c r="AK1981" s="130">
        <f>IF(Q1981&lt;&gt;0,Q1981-N1981,TODAY()-N1981)</f>
        <v/>
      </c>
      <c r="AL1981" s="112">
        <f>IF(F1981="Re-assigned",0,IF(H1981="Closed",0,IF(H1981="Service Restored",0,IF(H1981="",0,1))))</f>
        <v/>
      </c>
      <c r="AM1981" s="124">
        <f>IF(AL1981=0,"",IF(AK1981&gt;20.99,"Aged","Non-Aged"))</f>
        <v/>
      </c>
      <c r="AN1981" s="112">
        <f>IF(Q1981&lt;&gt;"",MONTH(Q1981),"")</f>
        <v/>
      </c>
      <c r="AO1981" s="112">
        <f>IFERROR(VALUE(V1981),0)</f>
        <v/>
      </c>
    </row>
    <row customFormat="1" customHeight="1" ht="29.25" r="1982" s="112" spans="1:41">
      <c r="A1982" s="127" t="n"/>
      <c r="B1982" s="113" t="n"/>
      <c r="C1982" s="127" t="n"/>
      <c r="D1982" s="127" t="n"/>
      <c r="E1982" s="114">
        <f>IF(F1982 &lt;&gt; "",VLOOKUP(F1982,CategoryLookup,2,FALSE), "")</f>
        <v/>
      </c>
      <c r="F1982" s="126" t="n"/>
      <c r="G1982" s="127" t="n"/>
      <c r="H1982" s="127" t="n"/>
      <c r="I1982" s="127" t="n"/>
      <c r="J1982" s="127" t="n"/>
      <c r="K1982" s="127" t="n"/>
      <c r="L1982" s="127" t="n"/>
      <c r="M1982" s="127" t="n"/>
      <c r="N1982" s="120" t="n"/>
      <c r="O1982" s="120" t="n"/>
      <c r="P1982" s="120" t="n"/>
      <c r="Q1982" s="120" t="n"/>
      <c r="R1982" s="121" t="n"/>
      <c r="S1982" s="121" t="n"/>
      <c r="T1982" s="121" t="n"/>
      <c r="U1982" s="121" t="n"/>
      <c r="V1982" s="117">
        <f>IF(P1982="NA","NA",IF(P1982&lt;&gt;"",TEXT(P1982-N1982,"[h].mm"),""))</f>
        <v/>
      </c>
      <c r="W1982" s="118">
        <f>IF(AND(R1982="",S1982=""),"",R1982+S1982)</f>
        <v/>
      </c>
      <c r="X1982" s="116">
        <f>IF(O1982&lt;&gt;"",DATE(YEAR(O1982), MONTH(O1982), DAY(O1982)),"")</f>
        <v/>
      </c>
      <c r="Y1982" s="122" t="n"/>
      <c r="Z1982" s="123" t="n"/>
      <c r="AA1982" s="117">
        <f>IF(F1982="Re-assigned","NA",IF(W1982="","",IF(W1982&gt;=VLOOKUP(D1982,SLAMatrix,3,FALSE),"Yes",IF(W1982&lt;VLOOKUP(D1982,SLAMatrix,2,FALSE),"No","Internal"))))</f>
        <v/>
      </c>
      <c r="AB1982" s="123" t="n"/>
      <c r="AC1982" s="123" t="n"/>
      <c r="AD1982" s="119" t="n"/>
      <c r="AE1982" s="125" t="n"/>
      <c r="AF1982" s="124">
        <f>MONTH(O1982)</f>
        <v/>
      </c>
      <c r="AG1982" s="124">
        <f>VLOOKUP(IFERROR(MID(AE1982,1,(FIND(",",AE1982,1)-1)),AE1982),Facility_Region_Mapping,2,FALSE)</f>
        <v/>
      </c>
      <c r="AH1982" s="124" t="n"/>
      <c r="AI1982" s="124">
        <f>IF(C1982&lt;&gt;"",IF(M1982="ESM User",getInterfaceName($C1982),"NA"),"")</f>
        <v/>
      </c>
      <c r="AJ1982" s="116">
        <f>IF(Q1982&lt;&gt;"",DATE(YEAR(Q1982), MONTH(Q1982), DAY(Q1982)),"")</f>
        <v/>
      </c>
      <c r="AK1982" s="130">
        <f>IF(Q1982&lt;&gt;0,Q1982-N1982,TODAY()-N1982)</f>
        <v/>
      </c>
      <c r="AL1982" s="112">
        <f>IF(F1982="Re-assigned",0,IF(H1982="Closed",0,IF(H1982="Service Restored",0,IF(H1982="",0,1))))</f>
        <v/>
      </c>
      <c r="AM1982" s="124">
        <f>IF(AL1982=0,"",IF(AK1982&gt;20.99,"Aged","Non-Aged"))</f>
        <v/>
      </c>
      <c r="AN1982" s="112">
        <f>IF(Q1982&lt;&gt;"",MONTH(Q1982),"")</f>
        <v/>
      </c>
      <c r="AO1982" s="112">
        <f>IFERROR(VALUE(V1982),0)</f>
        <v/>
      </c>
    </row>
    <row customFormat="1" customHeight="1" ht="29.25" r="1983" s="112" spans="1:41">
      <c r="A1983" s="127" t="n"/>
      <c r="B1983" s="113" t="n"/>
      <c r="C1983" s="127" t="n"/>
      <c r="D1983" s="127" t="n"/>
      <c r="E1983" s="114">
        <f>IF(F1983 &lt;&gt; "",VLOOKUP(F1983,CategoryLookup,2,FALSE), "")</f>
        <v/>
      </c>
      <c r="F1983" s="126" t="n"/>
      <c r="G1983" s="127" t="n"/>
      <c r="H1983" s="127" t="n"/>
      <c r="I1983" s="127" t="n"/>
      <c r="J1983" s="127" t="n"/>
      <c r="K1983" s="127" t="n"/>
      <c r="L1983" s="127" t="n"/>
      <c r="M1983" s="127" t="n"/>
      <c r="N1983" s="120" t="n"/>
      <c r="O1983" s="120" t="n"/>
      <c r="P1983" s="120" t="n"/>
      <c r="Q1983" s="120" t="n"/>
      <c r="R1983" s="121" t="n"/>
      <c r="S1983" s="121" t="n"/>
      <c r="T1983" s="121" t="n"/>
      <c r="U1983" s="121" t="n"/>
      <c r="V1983" s="117">
        <f>IF(P1983="NA","NA",IF(P1983&lt;&gt;"",TEXT(P1983-N1983,"[h].mm"),""))</f>
        <v/>
      </c>
      <c r="W1983" s="118">
        <f>IF(AND(R1983="",S1983=""),"",R1983+S1983)</f>
        <v/>
      </c>
      <c r="X1983" s="116">
        <f>IF(O1983&lt;&gt;"",DATE(YEAR(O1983), MONTH(O1983), DAY(O1983)),"")</f>
        <v/>
      </c>
      <c r="Y1983" s="122" t="n"/>
      <c r="Z1983" s="123" t="n"/>
      <c r="AA1983" s="117">
        <f>IF(F1983="Re-assigned","NA",IF(W1983="","",IF(W1983&gt;=VLOOKUP(D1983,SLAMatrix,3,FALSE),"Yes",IF(W1983&lt;VLOOKUP(D1983,SLAMatrix,2,FALSE),"No","Internal"))))</f>
        <v/>
      </c>
      <c r="AB1983" s="123" t="n"/>
      <c r="AC1983" s="123" t="n"/>
      <c r="AD1983" s="119" t="n"/>
      <c r="AE1983" s="125" t="n"/>
      <c r="AF1983" s="124">
        <f>MONTH(O1983)</f>
        <v/>
      </c>
      <c r="AG1983" s="124">
        <f>VLOOKUP(IFERROR(MID(AE1983,1,(FIND(",",AE1983,1)-1)),AE1983),Facility_Region_Mapping,2,FALSE)</f>
        <v/>
      </c>
      <c r="AH1983" s="124" t="n"/>
      <c r="AI1983" s="124">
        <f>IF(C1983&lt;&gt;"",IF(M1983="ESM User",getInterfaceName($C1983),"NA"),"")</f>
        <v/>
      </c>
      <c r="AJ1983" s="116">
        <f>IF(Q1983&lt;&gt;"",DATE(YEAR(Q1983), MONTH(Q1983), DAY(Q1983)),"")</f>
        <v/>
      </c>
      <c r="AK1983" s="130">
        <f>IF(Q1983&lt;&gt;0,Q1983-N1983,TODAY()-N1983)</f>
        <v/>
      </c>
      <c r="AL1983" s="112">
        <f>IF(F1983="Re-assigned",0,IF(H1983="Closed",0,IF(H1983="Service Restored",0,IF(H1983="",0,1))))</f>
        <v/>
      </c>
      <c r="AM1983" s="124">
        <f>IF(AL1983=0,"",IF(AK1983&gt;20.99,"Aged","Non-Aged"))</f>
        <v/>
      </c>
      <c r="AN1983" s="112">
        <f>IF(Q1983&lt;&gt;"",MONTH(Q1983),"")</f>
        <v/>
      </c>
      <c r="AO1983" s="112">
        <f>IFERROR(VALUE(V1983),0)</f>
        <v/>
      </c>
    </row>
    <row customFormat="1" customHeight="1" ht="29.25" r="1984" s="112" spans="1:41">
      <c r="A1984" s="127" t="n"/>
      <c r="B1984" s="113" t="n"/>
      <c r="C1984" s="127" t="n"/>
      <c r="D1984" s="127" t="n"/>
      <c r="E1984" s="114">
        <f>IF(F1984 &lt;&gt; "",VLOOKUP(F1984,CategoryLookup,2,FALSE), "")</f>
        <v/>
      </c>
      <c r="F1984" s="126" t="n"/>
      <c r="G1984" s="127" t="n"/>
      <c r="H1984" s="127" t="n"/>
      <c r="I1984" s="127" t="n"/>
      <c r="J1984" s="127" t="n"/>
      <c r="K1984" s="127" t="n"/>
      <c r="L1984" s="127" t="n"/>
      <c r="M1984" s="127" t="n"/>
      <c r="N1984" s="120" t="n"/>
      <c r="O1984" s="120" t="n"/>
      <c r="P1984" s="120" t="n"/>
      <c r="Q1984" s="120" t="n"/>
      <c r="R1984" s="121" t="n"/>
      <c r="S1984" s="121" t="n"/>
      <c r="T1984" s="121" t="n"/>
      <c r="U1984" s="121" t="n"/>
      <c r="V1984" s="117">
        <f>IF(P1984="NA","NA",IF(P1984&lt;&gt;"",TEXT(P1984-N1984,"[h].mm"),""))</f>
        <v/>
      </c>
      <c r="W1984" s="118">
        <f>IF(AND(R1984="",S1984=""),"",R1984+S1984)</f>
        <v/>
      </c>
      <c r="X1984" s="116">
        <f>IF(O1984&lt;&gt;"",DATE(YEAR(O1984), MONTH(O1984), DAY(O1984)),"")</f>
        <v/>
      </c>
      <c r="Y1984" s="122" t="n"/>
      <c r="Z1984" s="123" t="n"/>
      <c r="AA1984" s="117">
        <f>IF(F1984="Re-assigned","NA",IF(W1984="","",IF(W1984&gt;=VLOOKUP(D1984,SLAMatrix,3,FALSE),"Yes",IF(W1984&lt;VLOOKUP(D1984,SLAMatrix,2,FALSE),"No","Internal"))))</f>
        <v/>
      </c>
      <c r="AB1984" s="123" t="n"/>
      <c r="AC1984" s="123" t="n"/>
      <c r="AD1984" s="119" t="n"/>
      <c r="AE1984" s="125" t="n"/>
      <c r="AF1984" s="124">
        <f>MONTH(O1984)</f>
        <v/>
      </c>
      <c r="AG1984" s="124">
        <f>VLOOKUP(IFERROR(MID(AE1984,1,(FIND(",",AE1984,1)-1)),AE1984),Facility_Region_Mapping,2,FALSE)</f>
        <v/>
      </c>
      <c r="AH1984" s="124" t="n"/>
      <c r="AI1984" s="124">
        <f>IF(C1984&lt;&gt;"",IF(M1984="ESM User",getInterfaceName($C1984),"NA"),"")</f>
        <v/>
      </c>
      <c r="AJ1984" s="116">
        <f>IF(Q1984&lt;&gt;"",DATE(YEAR(Q1984), MONTH(Q1984), DAY(Q1984)),"")</f>
        <v/>
      </c>
      <c r="AK1984" s="130">
        <f>IF(Q1984&lt;&gt;0,Q1984-N1984,TODAY()-N1984)</f>
        <v/>
      </c>
      <c r="AL1984" s="112">
        <f>IF(F1984="Re-assigned",0,IF(H1984="Closed",0,IF(H1984="Service Restored",0,IF(H1984="",0,1))))</f>
        <v/>
      </c>
      <c r="AM1984" s="124">
        <f>IF(AL1984=0,"",IF(AK1984&gt;20.99,"Aged","Non-Aged"))</f>
        <v/>
      </c>
      <c r="AN1984" s="112">
        <f>IF(Q1984&lt;&gt;"",MONTH(Q1984),"")</f>
        <v/>
      </c>
      <c r="AO1984" s="112">
        <f>IFERROR(VALUE(V1984),0)</f>
        <v/>
      </c>
    </row>
    <row customFormat="1" customHeight="1" ht="29.25" r="1985" s="112" spans="1:41">
      <c r="A1985" s="127" t="n"/>
      <c r="B1985" s="113" t="n"/>
      <c r="C1985" s="127" t="n"/>
      <c r="D1985" s="127" t="n"/>
      <c r="E1985" s="114">
        <f>IF(F1985 &lt;&gt; "",VLOOKUP(F1985,CategoryLookup,2,FALSE), "")</f>
        <v/>
      </c>
      <c r="F1985" s="126" t="n"/>
      <c r="G1985" s="127" t="n"/>
      <c r="H1985" s="127" t="n"/>
      <c r="I1985" s="127" t="n"/>
      <c r="J1985" s="127" t="n"/>
      <c r="K1985" s="127" t="n"/>
      <c r="L1985" s="127" t="n"/>
      <c r="M1985" s="127" t="n"/>
      <c r="N1985" s="120" t="n"/>
      <c r="O1985" s="120" t="n"/>
      <c r="P1985" s="120" t="n"/>
      <c r="Q1985" s="120" t="n"/>
      <c r="R1985" s="121" t="n"/>
      <c r="S1985" s="121" t="n"/>
      <c r="T1985" s="121" t="n"/>
      <c r="U1985" s="121" t="n"/>
      <c r="V1985" s="117">
        <f>IF(P1985="NA","NA",IF(P1985&lt;&gt;"",TEXT(P1985-N1985,"[h].mm"),""))</f>
        <v/>
      </c>
      <c r="W1985" s="118">
        <f>IF(AND(R1985="",S1985=""),"",R1985+S1985)</f>
        <v/>
      </c>
      <c r="X1985" s="116">
        <f>IF(O1985&lt;&gt;"",DATE(YEAR(O1985), MONTH(O1985), DAY(O1985)),"")</f>
        <v/>
      </c>
      <c r="Y1985" s="122" t="n"/>
      <c r="Z1985" s="123" t="n"/>
      <c r="AA1985" s="117">
        <f>IF(F1985="Re-assigned","NA",IF(W1985="","",IF(W1985&gt;=VLOOKUP(D1985,SLAMatrix,3,FALSE),"Yes",IF(W1985&lt;VLOOKUP(D1985,SLAMatrix,2,FALSE),"No","Internal"))))</f>
        <v/>
      </c>
      <c r="AB1985" s="123" t="n"/>
      <c r="AC1985" s="123" t="n"/>
      <c r="AD1985" s="119" t="n"/>
      <c r="AE1985" s="125" t="n"/>
      <c r="AF1985" s="124">
        <f>MONTH(O1985)</f>
        <v/>
      </c>
      <c r="AG1985" s="124">
        <f>VLOOKUP(IFERROR(MID(AE1985,1,(FIND(",",AE1985,1)-1)),AE1985),Facility_Region_Mapping,2,FALSE)</f>
        <v/>
      </c>
      <c r="AH1985" s="124" t="n"/>
      <c r="AI1985" s="124">
        <f>IF(C1985&lt;&gt;"",IF(M1985="ESM User",getInterfaceName($C1985),"NA"),"")</f>
        <v/>
      </c>
      <c r="AJ1985" s="116">
        <f>IF(Q1985&lt;&gt;"",DATE(YEAR(Q1985), MONTH(Q1985), DAY(Q1985)),"")</f>
        <v/>
      </c>
      <c r="AK1985" s="130">
        <f>IF(Q1985&lt;&gt;0,Q1985-N1985,TODAY()-N1985)</f>
        <v/>
      </c>
      <c r="AL1985" s="112">
        <f>IF(F1985="Re-assigned",0,IF(H1985="Closed",0,IF(H1985="Service Restored",0,IF(H1985="",0,1))))</f>
        <v/>
      </c>
      <c r="AM1985" s="124">
        <f>IF(AL1985=0,"",IF(AK1985&gt;20.99,"Aged","Non-Aged"))</f>
        <v/>
      </c>
      <c r="AN1985" s="112">
        <f>IF(Q1985&lt;&gt;"",MONTH(Q1985),"")</f>
        <v/>
      </c>
      <c r="AO1985" s="112">
        <f>IFERROR(VALUE(V1985),0)</f>
        <v/>
      </c>
    </row>
    <row customFormat="1" customHeight="1" ht="29.25" r="1986" s="112" spans="1:41">
      <c r="A1986" s="127" t="n"/>
      <c r="B1986" s="113" t="n"/>
      <c r="C1986" s="127" t="n"/>
      <c r="D1986" s="127" t="n"/>
      <c r="E1986" s="114">
        <f>IF(F1986 &lt;&gt; "",VLOOKUP(F1986,CategoryLookup,2,FALSE), "")</f>
        <v/>
      </c>
      <c r="F1986" s="126" t="n"/>
      <c r="G1986" s="127" t="n"/>
      <c r="H1986" s="127" t="n"/>
      <c r="I1986" s="127" t="n"/>
      <c r="J1986" s="127" t="n"/>
      <c r="K1986" s="127" t="n"/>
      <c r="L1986" s="127" t="n"/>
      <c r="M1986" s="127" t="n"/>
      <c r="N1986" s="120" t="n"/>
      <c r="O1986" s="120" t="n"/>
      <c r="P1986" s="120" t="n"/>
      <c r="Q1986" s="120" t="n"/>
      <c r="R1986" s="121" t="n"/>
      <c r="S1986" s="121" t="n"/>
      <c r="T1986" s="121" t="n"/>
      <c r="U1986" s="121" t="n"/>
      <c r="V1986" s="117">
        <f>IF(P1986="NA","NA",IF(P1986&lt;&gt;"",TEXT(P1986-N1986,"[h].mm"),""))</f>
        <v/>
      </c>
      <c r="W1986" s="118">
        <f>IF(AND(R1986="",S1986=""),"",R1986+S1986)</f>
        <v/>
      </c>
      <c r="X1986" s="116">
        <f>IF(O1986&lt;&gt;"",DATE(YEAR(O1986), MONTH(O1986), DAY(O1986)),"")</f>
        <v/>
      </c>
      <c r="Y1986" s="122" t="n"/>
      <c r="Z1986" s="123" t="n"/>
      <c r="AA1986" s="117">
        <f>IF(F1986="Re-assigned","NA",IF(W1986="","",IF(W1986&gt;=VLOOKUP(D1986,SLAMatrix,3,FALSE),"Yes",IF(W1986&lt;VLOOKUP(D1986,SLAMatrix,2,FALSE),"No","Internal"))))</f>
        <v/>
      </c>
      <c r="AB1986" s="123" t="n"/>
      <c r="AC1986" s="123" t="n"/>
      <c r="AD1986" s="119" t="n"/>
      <c r="AE1986" s="125" t="n"/>
      <c r="AF1986" s="124">
        <f>MONTH(O1986)</f>
        <v/>
      </c>
      <c r="AG1986" s="124">
        <f>VLOOKUP(IFERROR(MID(AE1986,1,(FIND(",",AE1986,1)-1)),AE1986),Facility_Region_Mapping,2,FALSE)</f>
        <v/>
      </c>
      <c r="AH1986" s="124" t="n"/>
      <c r="AI1986" s="124">
        <f>IF(C1986&lt;&gt;"",IF(M1986="ESM User",getInterfaceName($C1986),"NA"),"")</f>
        <v/>
      </c>
      <c r="AJ1986" s="116">
        <f>IF(Q1986&lt;&gt;"",DATE(YEAR(Q1986), MONTH(Q1986), DAY(Q1986)),"")</f>
        <v/>
      </c>
      <c r="AK1986" s="130">
        <f>IF(Q1986&lt;&gt;0,Q1986-N1986,TODAY()-N1986)</f>
        <v/>
      </c>
      <c r="AL1986" s="112">
        <f>IF(F1986="Re-assigned",0,IF(H1986="Closed",0,IF(H1986="Service Restored",0,IF(H1986="",0,1))))</f>
        <v/>
      </c>
      <c r="AM1986" s="124">
        <f>IF(AL1986=0,"",IF(AK1986&gt;20.99,"Aged","Non-Aged"))</f>
        <v/>
      </c>
      <c r="AN1986" s="112">
        <f>IF(Q1986&lt;&gt;"",MONTH(Q1986),"")</f>
        <v/>
      </c>
      <c r="AO1986" s="112">
        <f>IFERROR(VALUE(V1986),0)</f>
        <v/>
      </c>
    </row>
    <row customFormat="1" customHeight="1" ht="29.25" r="1987" s="112" spans="1:41">
      <c r="A1987" s="127" t="n"/>
      <c r="B1987" s="113" t="n"/>
      <c r="C1987" s="127" t="n"/>
      <c r="D1987" s="127" t="n"/>
      <c r="E1987" s="114">
        <f>IF(F1987 &lt;&gt; "",VLOOKUP(F1987,CategoryLookup,2,FALSE), "")</f>
        <v/>
      </c>
      <c r="F1987" s="126" t="n"/>
      <c r="G1987" s="127" t="n"/>
      <c r="H1987" s="127" t="n"/>
      <c r="I1987" s="127" t="n"/>
      <c r="J1987" s="127" t="n"/>
      <c r="K1987" s="127" t="n"/>
      <c r="L1987" s="127" t="n"/>
      <c r="M1987" s="127" t="n"/>
      <c r="N1987" s="120" t="n"/>
      <c r="O1987" s="120" t="n"/>
      <c r="P1987" s="120" t="n"/>
      <c r="Q1987" s="120" t="n"/>
      <c r="R1987" s="121" t="n"/>
      <c r="S1987" s="121" t="n"/>
      <c r="T1987" s="121" t="n"/>
      <c r="U1987" s="121" t="n"/>
      <c r="V1987" s="117">
        <f>IF(P1987="NA","NA",IF(P1987&lt;&gt;"",TEXT(P1987-N1987,"[h].mm"),""))</f>
        <v/>
      </c>
      <c r="W1987" s="118">
        <f>IF(AND(R1987="",S1987=""),"",R1987+S1987)</f>
        <v/>
      </c>
      <c r="X1987" s="116">
        <f>IF(O1987&lt;&gt;"",DATE(YEAR(O1987), MONTH(O1987), DAY(O1987)),"")</f>
        <v/>
      </c>
      <c r="Y1987" s="122" t="n"/>
      <c r="Z1987" s="123" t="n"/>
      <c r="AA1987" s="117">
        <f>IF(F1987="Re-assigned","NA",IF(W1987="","",IF(W1987&gt;=VLOOKUP(D1987,SLAMatrix,3,FALSE),"Yes",IF(W1987&lt;VLOOKUP(D1987,SLAMatrix,2,FALSE),"No","Internal"))))</f>
        <v/>
      </c>
      <c r="AB1987" s="123" t="n"/>
      <c r="AC1987" s="123" t="n"/>
      <c r="AD1987" s="119" t="n"/>
      <c r="AE1987" s="125" t="n"/>
      <c r="AF1987" s="124">
        <f>MONTH(O1987)</f>
        <v/>
      </c>
      <c r="AG1987" s="124">
        <f>VLOOKUP(IFERROR(MID(AE1987,1,(FIND(",",AE1987,1)-1)),AE1987),Facility_Region_Mapping,2,FALSE)</f>
        <v/>
      </c>
      <c r="AH1987" s="124" t="n"/>
      <c r="AI1987" s="124">
        <f>IF(C1987&lt;&gt;"",IF(M1987="ESM User",getInterfaceName($C1987),"NA"),"")</f>
        <v/>
      </c>
      <c r="AJ1987" s="116">
        <f>IF(Q1987&lt;&gt;"",DATE(YEAR(Q1987), MONTH(Q1987), DAY(Q1987)),"")</f>
        <v/>
      </c>
      <c r="AK1987" s="130">
        <f>IF(Q1987&lt;&gt;0,Q1987-N1987,TODAY()-N1987)</f>
        <v/>
      </c>
      <c r="AL1987" s="112">
        <f>IF(F1987="Re-assigned",0,IF(H1987="Closed",0,IF(H1987="Service Restored",0,IF(H1987="",0,1))))</f>
        <v/>
      </c>
      <c r="AM1987" s="124">
        <f>IF(AL1987=0,"",IF(AK1987&gt;20.99,"Aged","Non-Aged"))</f>
        <v/>
      </c>
      <c r="AN1987" s="112">
        <f>IF(Q1987&lt;&gt;"",MONTH(Q1987),"")</f>
        <v/>
      </c>
      <c r="AO1987" s="112">
        <f>IFERROR(VALUE(V1987),0)</f>
        <v/>
      </c>
    </row>
    <row customFormat="1" customHeight="1" ht="29.25" r="1988" s="112" spans="1:41">
      <c r="A1988" s="127" t="n"/>
      <c r="B1988" s="113" t="n"/>
      <c r="C1988" s="127" t="n"/>
      <c r="D1988" s="127" t="n"/>
      <c r="E1988" s="114">
        <f>IF(F1988 &lt;&gt; "",VLOOKUP(F1988,CategoryLookup,2,FALSE), "")</f>
        <v/>
      </c>
      <c r="F1988" s="126" t="n"/>
      <c r="G1988" s="127" t="n"/>
      <c r="H1988" s="127" t="n"/>
      <c r="I1988" s="127" t="n"/>
      <c r="J1988" s="127" t="n"/>
      <c r="K1988" s="127" t="n"/>
      <c r="L1988" s="127" t="n"/>
      <c r="M1988" s="127" t="n"/>
      <c r="N1988" s="120" t="n"/>
      <c r="O1988" s="120" t="n"/>
      <c r="P1988" s="120" t="n"/>
      <c r="Q1988" s="120" t="n"/>
      <c r="R1988" s="121" t="n"/>
      <c r="S1988" s="121" t="n"/>
      <c r="T1988" s="121" t="n"/>
      <c r="U1988" s="121" t="n"/>
      <c r="V1988" s="117">
        <f>IF(P1988="NA","NA",IF(P1988&lt;&gt;"",TEXT(P1988-N1988,"[h].mm"),""))</f>
        <v/>
      </c>
      <c r="W1988" s="118">
        <f>IF(AND(R1988="",S1988=""),"",R1988+S1988)</f>
        <v/>
      </c>
      <c r="X1988" s="116">
        <f>IF(O1988&lt;&gt;"",DATE(YEAR(O1988), MONTH(O1988), DAY(O1988)),"")</f>
        <v/>
      </c>
      <c r="Y1988" s="122" t="n"/>
      <c r="Z1988" s="123" t="n"/>
      <c r="AA1988" s="117">
        <f>IF(F1988="Re-assigned","NA",IF(W1988="","",IF(W1988&gt;=VLOOKUP(D1988,SLAMatrix,3,FALSE),"Yes",IF(W1988&lt;VLOOKUP(D1988,SLAMatrix,2,FALSE),"No","Internal"))))</f>
        <v/>
      </c>
      <c r="AB1988" s="123" t="n"/>
      <c r="AC1988" s="123" t="n"/>
      <c r="AD1988" s="119" t="n"/>
      <c r="AE1988" s="125" t="n"/>
      <c r="AF1988" s="124">
        <f>MONTH(O1988)</f>
        <v/>
      </c>
      <c r="AG1988" s="124">
        <f>VLOOKUP(IFERROR(MID(AE1988,1,(FIND(",",AE1988,1)-1)),AE1988),Facility_Region_Mapping,2,FALSE)</f>
        <v/>
      </c>
      <c r="AH1988" s="124" t="n"/>
      <c r="AI1988" s="124">
        <f>IF(C1988&lt;&gt;"",IF(M1988="ESM User",getInterfaceName($C1988),"NA"),"")</f>
        <v/>
      </c>
      <c r="AJ1988" s="116">
        <f>IF(Q1988&lt;&gt;"",DATE(YEAR(Q1988), MONTH(Q1988), DAY(Q1988)),"")</f>
        <v/>
      </c>
      <c r="AK1988" s="130">
        <f>IF(Q1988&lt;&gt;0,Q1988-N1988,TODAY()-N1988)</f>
        <v/>
      </c>
      <c r="AL1988" s="112">
        <f>IF(F1988="Re-assigned",0,IF(H1988="Closed",0,IF(H1988="Service Restored",0,IF(H1988="",0,1))))</f>
        <v/>
      </c>
      <c r="AM1988" s="124">
        <f>IF(AL1988=0,"",IF(AK1988&gt;20.99,"Aged","Non-Aged"))</f>
        <v/>
      </c>
      <c r="AN1988" s="112">
        <f>IF(Q1988&lt;&gt;"",MONTH(Q1988),"")</f>
        <v/>
      </c>
      <c r="AO1988" s="112">
        <f>IFERROR(VALUE(V1988),0)</f>
        <v/>
      </c>
    </row>
    <row customFormat="1" customHeight="1" ht="29.25" r="1989" s="112" spans="1:41">
      <c r="A1989" s="127" t="n"/>
      <c r="B1989" s="113" t="n"/>
      <c r="C1989" s="127" t="n"/>
      <c r="D1989" s="127" t="n"/>
      <c r="E1989" s="114">
        <f>IF(F1989 &lt;&gt; "",VLOOKUP(F1989,CategoryLookup,2,FALSE), "")</f>
        <v/>
      </c>
      <c r="F1989" s="126" t="n"/>
      <c r="G1989" s="127" t="n"/>
      <c r="H1989" s="127" t="n"/>
      <c r="I1989" s="127" t="n"/>
      <c r="J1989" s="127" t="n"/>
      <c r="K1989" s="127" t="n"/>
      <c r="L1989" s="127" t="n"/>
      <c r="M1989" s="127" t="n"/>
      <c r="N1989" s="120" t="n"/>
      <c r="O1989" s="120" t="n"/>
      <c r="P1989" s="120" t="n"/>
      <c r="Q1989" s="120" t="n"/>
      <c r="R1989" s="121" t="n"/>
      <c r="S1989" s="121" t="n"/>
      <c r="T1989" s="121" t="n"/>
      <c r="U1989" s="121" t="n"/>
      <c r="V1989" s="117">
        <f>IF(P1989="NA","NA",IF(P1989&lt;&gt;"",TEXT(P1989-N1989,"[h].mm"),""))</f>
        <v/>
      </c>
      <c r="W1989" s="118">
        <f>IF(AND(R1989="",S1989=""),"",R1989+S1989)</f>
        <v/>
      </c>
      <c r="X1989" s="116">
        <f>IF(O1989&lt;&gt;"",DATE(YEAR(O1989), MONTH(O1989), DAY(O1989)),"")</f>
        <v/>
      </c>
      <c r="Y1989" s="122" t="n"/>
      <c r="Z1989" s="123" t="n"/>
      <c r="AA1989" s="117">
        <f>IF(F1989="Re-assigned","NA",IF(W1989="","",IF(W1989&gt;=VLOOKUP(D1989,SLAMatrix,3,FALSE),"Yes",IF(W1989&lt;VLOOKUP(D1989,SLAMatrix,2,FALSE),"No","Internal"))))</f>
        <v/>
      </c>
      <c r="AB1989" s="123" t="n"/>
      <c r="AC1989" s="123" t="n"/>
      <c r="AD1989" s="119" t="n"/>
      <c r="AE1989" s="125" t="n"/>
      <c r="AF1989" s="124">
        <f>MONTH(O1989)</f>
        <v/>
      </c>
      <c r="AG1989" s="124">
        <f>VLOOKUP(IFERROR(MID(AE1989,1,(FIND(",",AE1989,1)-1)),AE1989),Facility_Region_Mapping,2,FALSE)</f>
        <v/>
      </c>
      <c r="AH1989" s="124" t="n"/>
      <c r="AI1989" s="124">
        <f>IF(C1989&lt;&gt;"",IF(M1989="ESM User",getInterfaceName($C1989),"NA"),"")</f>
        <v/>
      </c>
      <c r="AJ1989" s="116">
        <f>IF(Q1989&lt;&gt;"",DATE(YEAR(Q1989), MONTH(Q1989), DAY(Q1989)),"")</f>
        <v/>
      </c>
      <c r="AK1989" s="130">
        <f>IF(Q1989&lt;&gt;0,Q1989-N1989,TODAY()-N1989)</f>
        <v/>
      </c>
      <c r="AL1989" s="112">
        <f>IF(F1989="Re-assigned",0,IF(H1989="Closed",0,IF(H1989="Service Restored",0,IF(H1989="",0,1))))</f>
        <v/>
      </c>
      <c r="AM1989" s="124">
        <f>IF(AL1989=0,"",IF(AK1989&gt;20.99,"Aged","Non-Aged"))</f>
        <v/>
      </c>
      <c r="AN1989" s="112">
        <f>IF(Q1989&lt;&gt;"",MONTH(Q1989),"")</f>
        <v/>
      </c>
      <c r="AO1989" s="112">
        <f>IFERROR(VALUE(V1989),0)</f>
        <v/>
      </c>
    </row>
    <row customFormat="1" customHeight="1" ht="29.25" r="1990" s="112" spans="1:41">
      <c r="A1990" s="127" t="n"/>
      <c r="B1990" s="113" t="n"/>
      <c r="C1990" s="127" t="n"/>
      <c r="D1990" s="127" t="n"/>
      <c r="E1990" s="114">
        <f>IF(F1990 &lt;&gt; "",VLOOKUP(F1990,CategoryLookup,2,FALSE), "")</f>
        <v/>
      </c>
      <c r="F1990" s="126" t="n"/>
      <c r="G1990" s="127" t="n"/>
      <c r="H1990" s="127" t="n"/>
      <c r="I1990" s="127" t="n"/>
      <c r="J1990" s="127" t="n"/>
      <c r="K1990" s="127" t="n"/>
      <c r="L1990" s="127" t="n"/>
      <c r="M1990" s="127" t="n"/>
      <c r="N1990" s="120" t="n"/>
      <c r="O1990" s="120" t="n"/>
      <c r="P1990" s="120" t="n"/>
      <c r="Q1990" s="120" t="n"/>
      <c r="R1990" s="121" t="n"/>
      <c r="S1990" s="121" t="n"/>
      <c r="T1990" s="121" t="n"/>
      <c r="U1990" s="121" t="n"/>
      <c r="V1990" s="117">
        <f>IF(P1990="NA","NA",IF(P1990&lt;&gt;"",TEXT(P1990-N1990,"[h].mm"),""))</f>
        <v/>
      </c>
      <c r="W1990" s="118">
        <f>IF(AND(R1990="",S1990=""),"",R1990+S1990)</f>
        <v/>
      </c>
      <c r="X1990" s="116">
        <f>IF(O1990&lt;&gt;"",DATE(YEAR(O1990), MONTH(O1990), DAY(O1990)),"")</f>
        <v/>
      </c>
      <c r="Y1990" s="122" t="n"/>
      <c r="Z1990" s="123" t="n"/>
      <c r="AA1990" s="117">
        <f>IF(F1990="Re-assigned","NA",IF(W1990="","",IF(W1990&gt;=VLOOKUP(D1990,SLAMatrix,3,FALSE),"Yes",IF(W1990&lt;VLOOKUP(D1990,SLAMatrix,2,FALSE),"No","Internal"))))</f>
        <v/>
      </c>
      <c r="AB1990" s="123" t="n"/>
      <c r="AC1990" s="123" t="n"/>
      <c r="AD1990" s="119" t="n"/>
      <c r="AE1990" s="125" t="n"/>
      <c r="AF1990" s="124">
        <f>MONTH(O1990)</f>
        <v/>
      </c>
      <c r="AG1990" s="124">
        <f>VLOOKUP(IFERROR(MID(AE1990,1,(FIND(",",AE1990,1)-1)),AE1990),Facility_Region_Mapping,2,FALSE)</f>
        <v/>
      </c>
      <c r="AH1990" s="124" t="n"/>
      <c r="AI1990" s="124">
        <f>IF(C1990&lt;&gt;"",IF(M1990="ESM User",getInterfaceName($C1990),"NA"),"")</f>
        <v/>
      </c>
      <c r="AJ1990" s="116">
        <f>IF(Q1990&lt;&gt;"",DATE(YEAR(Q1990), MONTH(Q1990), DAY(Q1990)),"")</f>
        <v/>
      </c>
      <c r="AK1990" s="130">
        <f>IF(Q1990&lt;&gt;0,Q1990-N1990,TODAY()-N1990)</f>
        <v/>
      </c>
      <c r="AL1990" s="112">
        <f>IF(F1990="Re-assigned",0,IF(H1990="Closed",0,IF(H1990="Service Restored",0,IF(H1990="",0,1))))</f>
        <v/>
      </c>
      <c r="AM1990" s="124">
        <f>IF(AL1990=0,"",IF(AK1990&gt;20.99,"Aged","Non-Aged"))</f>
        <v/>
      </c>
      <c r="AN1990" s="112">
        <f>IF(Q1990&lt;&gt;"",MONTH(Q1990),"")</f>
        <v/>
      </c>
      <c r="AO1990" s="112">
        <f>IFERROR(VALUE(V1990),0)</f>
        <v/>
      </c>
    </row>
    <row customFormat="1" customHeight="1" ht="29.25" r="1991" s="112" spans="1:41">
      <c r="A1991" s="127" t="n"/>
      <c r="B1991" s="113" t="n"/>
      <c r="C1991" s="127" t="n"/>
      <c r="D1991" s="127" t="n"/>
      <c r="E1991" s="114">
        <f>IF(F1991 &lt;&gt; "",VLOOKUP(F1991,CategoryLookup,2,FALSE), "")</f>
        <v/>
      </c>
      <c r="F1991" s="126" t="n"/>
      <c r="G1991" s="127" t="n"/>
      <c r="H1991" s="127" t="n"/>
      <c r="I1991" s="127" t="n"/>
      <c r="J1991" s="127" t="n"/>
      <c r="K1991" s="127" t="n"/>
      <c r="L1991" s="127" t="n"/>
      <c r="M1991" s="127" t="n"/>
      <c r="N1991" s="120" t="n"/>
      <c r="O1991" s="120" t="n"/>
      <c r="P1991" s="120" t="n"/>
      <c r="Q1991" s="120" t="n"/>
      <c r="R1991" s="121" t="n"/>
      <c r="S1991" s="121" t="n"/>
      <c r="T1991" s="121" t="n"/>
      <c r="U1991" s="121" t="n"/>
      <c r="V1991" s="117">
        <f>IF(P1991="NA","NA",IF(P1991&lt;&gt;"",TEXT(P1991-N1991,"[h].mm"),""))</f>
        <v/>
      </c>
      <c r="W1991" s="118">
        <f>IF(AND(R1991="",S1991=""),"",R1991+S1991)</f>
        <v/>
      </c>
      <c r="X1991" s="116">
        <f>IF(O1991&lt;&gt;"",DATE(YEAR(O1991), MONTH(O1991), DAY(O1991)),"")</f>
        <v/>
      </c>
      <c r="Y1991" s="122" t="n"/>
      <c r="Z1991" s="123" t="n"/>
      <c r="AA1991" s="117">
        <f>IF(F1991="Re-assigned","NA",IF(W1991="","",IF(W1991&gt;=VLOOKUP(D1991,SLAMatrix,3,FALSE),"Yes",IF(W1991&lt;VLOOKUP(D1991,SLAMatrix,2,FALSE),"No","Internal"))))</f>
        <v/>
      </c>
      <c r="AB1991" s="123" t="n"/>
      <c r="AC1991" s="123" t="n"/>
      <c r="AD1991" s="119" t="n"/>
      <c r="AE1991" s="125" t="n"/>
      <c r="AF1991" s="124">
        <f>MONTH(O1991)</f>
        <v/>
      </c>
      <c r="AG1991" s="124">
        <f>VLOOKUP(IFERROR(MID(AE1991,1,(FIND(",",AE1991,1)-1)),AE1991),Facility_Region_Mapping,2,FALSE)</f>
        <v/>
      </c>
      <c r="AH1991" s="124" t="n"/>
      <c r="AI1991" s="124">
        <f>IF(C1991&lt;&gt;"",IF(M1991="ESM User",getInterfaceName($C1991),"NA"),"")</f>
        <v/>
      </c>
      <c r="AJ1991" s="116">
        <f>IF(Q1991&lt;&gt;"",DATE(YEAR(Q1991), MONTH(Q1991), DAY(Q1991)),"")</f>
        <v/>
      </c>
      <c r="AK1991" s="130">
        <f>IF(Q1991&lt;&gt;0,Q1991-N1991,TODAY()-N1991)</f>
        <v/>
      </c>
      <c r="AL1991" s="112">
        <f>IF(F1991="Re-assigned",0,IF(H1991="Closed",0,IF(H1991="Service Restored",0,IF(H1991="",0,1))))</f>
        <v/>
      </c>
      <c r="AM1991" s="124">
        <f>IF(AL1991=0,"",IF(AK1991&gt;20.99,"Aged","Non-Aged"))</f>
        <v/>
      </c>
      <c r="AN1991" s="112">
        <f>IF(Q1991&lt;&gt;"",MONTH(Q1991),"")</f>
        <v/>
      </c>
      <c r="AO1991" s="112">
        <f>IFERROR(VALUE(V1991),0)</f>
        <v/>
      </c>
    </row>
    <row customFormat="1" customHeight="1" ht="29.25" r="1992" s="112" spans="1:41">
      <c r="A1992" s="127" t="n"/>
      <c r="B1992" s="113" t="n"/>
      <c r="C1992" s="127" t="n"/>
      <c r="D1992" s="127" t="n"/>
      <c r="E1992" s="114">
        <f>IF(F1992 &lt;&gt; "",VLOOKUP(F1992,CategoryLookup,2,FALSE), "")</f>
        <v/>
      </c>
      <c r="F1992" s="126" t="n"/>
      <c r="G1992" s="127" t="n"/>
      <c r="H1992" s="127" t="n"/>
      <c r="I1992" s="127" t="n"/>
      <c r="J1992" s="127" t="n"/>
      <c r="K1992" s="127" t="n"/>
      <c r="L1992" s="127" t="n"/>
      <c r="M1992" s="127" t="n"/>
      <c r="N1992" s="120" t="n"/>
      <c r="O1992" s="120" t="n"/>
      <c r="P1992" s="120" t="n"/>
      <c r="Q1992" s="120" t="n"/>
      <c r="R1992" s="121" t="n"/>
      <c r="S1992" s="121" t="n"/>
      <c r="T1992" s="121" t="n"/>
      <c r="U1992" s="121" t="n"/>
      <c r="V1992" s="117">
        <f>IF(P1992="NA","NA",IF(P1992&lt;&gt;"",TEXT(P1992-N1992,"[h].mm"),""))</f>
        <v/>
      </c>
      <c r="W1992" s="118">
        <f>IF(AND(R1992="",S1992=""),"",R1992+S1992)</f>
        <v/>
      </c>
      <c r="X1992" s="116">
        <f>IF(O1992&lt;&gt;"",DATE(YEAR(O1992), MONTH(O1992), DAY(O1992)),"")</f>
        <v/>
      </c>
      <c r="Y1992" s="122" t="n"/>
      <c r="Z1992" s="123" t="n"/>
      <c r="AA1992" s="117">
        <f>IF(F1992="Re-assigned","NA",IF(W1992="","",IF(W1992&gt;=VLOOKUP(D1992,SLAMatrix,3,FALSE),"Yes",IF(W1992&lt;VLOOKUP(D1992,SLAMatrix,2,FALSE),"No","Internal"))))</f>
        <v/>
      </c>
      <c r="AB1992" s="123" t="n"/>
      <c r="AC1992" s="123" t="n"/>
      <c r="AD1992" s="119" t="n"/>
      <c r="AE1992" s="125" t="n"/>
      <c r="AF1992" s="124">
        <f>MONTH(O1992)</f>
        <v/>
      </c>
      <c r="AG1992" s="124">
        <f>VLOOKUP(IFERROR(MID(AE1992,1,(FIND(",",AE1992,1)-1)),AE1992),Facility_Region_Mapping,2,FALSE)</f>
        <v/>
      </c>
      <c r="AH1992" s="124" t="n"/>
      <c r="AI1992" s="124">
        <f>IF(C1992&lt;&gt;"",IF(M1992="ESM User",getInterfaceName($C1992),"NA"),"")</f>
        <v/>
      </c>
      <c r="AJ1992" s="116">
        <f>IF(Q1992&lt;&gt;"",DATE(YEAR(Q1992), MONTH(Q1992), DAY(Q1992)),"")</f>
        <v/>
      </c>
      <c r="AK1992" s="130">
        <f>IF(Q1992&lt;&gt;0,Q1992-N1992,TODAY()-N1992)</f>
        <v/>
      </c>
      <c r="AL1992" s="112">
        <f>IF(F1992="Re-assigned",0,IF(H1992="Closed",0,IF(H1992="Service Restored",0,IF(H1992="",0,1))))</f>
        <v/>
      </c>
      <c r="AM1992" s="124">
        <f>IF(AL1992=0,"",IF(AK1992&gt;20.99,"Aged","Non-Aged"))</f>
        <v/>
      </c>
      <c r="AN1992" s="112">
        <f>IF(Q1992&lt;&gt;"",MONTH(Q1992),"")</f>
        <v/>
      </c>
      <c r="AO1992" s="112">
        <f>IFERROR(VALUE(V1992),0)</f>
        <v/>
      </c>
    </row>
    <row customFormat="1" customHeight="1" ht="29.25" r="1993" s="112" spans="1:41">
      <c r="A1993" s="127" t="n"/>
      <c r="B1993" s="113" t="n"/>
      <c r="C1993" s="127" t="n"/>
      <c r="D1993" s="127" t="n"/>
      <c r="E1993" s="114">
        <f>IF(F1993 &lt;&gt; "",VLOOKUP(F1993,CategoryLookup,2,FALSE), "")</f>
        <v/>
      </c>
      <c r="F1993" s="126" t="n"/>
      <c r="G1993" s="127" t="n"/>
      <c r="H1993" s="127" t="n"/>
      <c r="I1993" s="127" t="n"/>
      <c r="J1993" s="127" t="n"/>
      <c r="K1993" s="127" t="n"/>
      <c r="L1993" s="127" t="n"/>
      <c r="M1993" s="127" t="n"/>
      <c r="N1993" s="120" t="n"/>
      <c r="O1993" s="120" t="n"/>
      <c r="P1993" s="120" t="n"/>
      <c r="Q1993" s="120" t="n"/>
      <c r="R1993" s="121" t="n"/>
      <c r="S1993" s="121" t="n"/>
      <c r="T1993" s="121" t="n"/>
      <c r="U1993" s="121" t="n"/>
      <c r="V1993" s="117">
        <f>IF(P1993="NA","NA",IF(P1993&lt;&gt;"",TEXT(P1993-N1993,"[h].mm"),""))</f>
        <v/>
      </c>
      <c r="W1993" s="118">
        <f>IF(AND(R1993="",S1993=""),"",R1993+S1993)</f>
        <v/>
      </c>
      <c r="X1993" s="116">
        <f>IF(O1993&lt;&gt;"",DATE(YEAR(O1993), MONTH(O1993), DAY(O1993)),"")</f>
        <v/>
      </c>
      <c r="Y1993" s="122" t="n"/>
      <c r="Z1993" s="123" t="n"/>
      <c r="AA1993" s="117">
        <f>IF(F1993="Re-assigned","NA",IF(W1993="","",IF(W1993&gt;=VLOOKUP(D1993,SLAMatrix,3,FALSE),"Yes",IF(W1993&lt;VLOOKUP(D1993,SLAMatrix,2,FALSE),"No","Internal"))))</f>
        <v/>
      </c>
      <c r="AB1993" s="123" t="n"/>
      <c r="AC1993" s="123" t="n"/>
      <c r="AD1993" s="119" t="n"/>
      <c r="AE1993" s="125" t="n"/>
      <c r="AF1993" s="124">
        <f>MONTH(O1993)</f>
        <v/>
      </c>
      <c r="AG1993" s="124">
        <f>VLOOKUP(IFERROR(MID(AE1993,1,(FIND(",",AE1993,1)-1)),AE1993),Facility_Region_Mapping,2,FALSE)</f>
        <v/>
      </c>
      <c r="AH1993" s="124" t="n"/>
      <c r="AI1993" s="124">
        <f>IF(C1993&lt;&gt;"",IF(M1993="ESM User",getInterfaceName($C1993),"NA"),"")</f>
        <v/>
      </c>
      <c r="AJ1993" s="116">
        <f>IF(Q1993&lt;&gt;"",DATE(YEAR(Q1993), MONTH(Q1993), DAY(Q1993)),"")</f>
        <v/>
      </c>
      <c r="AK1993" s="130">
        <f>IF(Q1993&lt;&gt;0,Q1993-N1993,TODAY()-N1993)</f>
        <v/>
      </c>
      <c r="AL1993" s="112">
        <f>IF(F1993="Re-assigned",0,IF(H1993="Closed",0,IF(H1993="Service Restored",0,IF(H1993="",0,1))))</f>
        <v/>
      </c>
      <c r="AM1993" s="124">
        <f>IF(AL1993=0,"",IF(AK1993&gt;20.99,"Aged","Non-Aged"))</f>
        <v/>
      </c>
      <c r="AN1993" s="112">
        <f>IF(Q1993&lt;&gt;"",MONTH(Q1993),"")</f>
        <v/>
      </c>
      <c r="AO1993" s="112">
        <f>IFERROR(VALUE(V1993),0)</f>
        <v/>
      </c>
    </row>
    <row customFormat="1" customHeight="1" ht="29.25" r="1994" s="112" spans="1:41">
      <c r="A1994" s="127" t="n"/>
      <c r="B1994" s="113" t="n"/>
      <c r="C1994" s="127" t="n"/>
      <c r="D1994" s="127" t="n"/>
      <c r="E1994" s="114">
        <f>IF(F1994 &lt;&gt; "",VLOOKUP(F1994,CategoryLookup,2,FALSE), "")</f>
        <v/>
      </c>
      <c r="F1994" s="126" t="n"/>
      <c r="G1994" s="127" t="n"/>
      <c r="H1994" s="127" t="n"/>
      <c r="I1994" s="127" t="n"/>
      <c r="J1994" s="127" t="n"/>
      <c r="K1994" s="127" t="n"/>
      <c r="L1994" s="127" t="n"/>
      <c r="M1994" s="127" t="n"/>
      <c r="N1994" s="120" t="n"/>
      <c r="O1994" s="120" t="n"/>
      <c r="P1994" s="120" t="n"/>
      <c r="Q1994" s="120" t="n"/>
      <c r="R1994" s="121" t="n"/>
      <c r="S1994" s="121" t="n"/>
      <c r="T1994" s="121" t="n"/>
      <c r="U1994" s="121" t="n"/>
      <c r="V1994" s="117">
        <f>IF(P1994="NA","NA",IF(P1994&lt;&gt;"",TEXT(P1994-N1994,"[h].mm"),""))</f>
        <v/>
      </c>
      <c r="W1994" s="118">
        <f>IF(AND(R1994="",S1994=""),"",R1994+S1994)</f>
        <v/>
      </c>
      <c r="X1994" s="116">
        <f>IF(O1994&lt;&gt;"",DATE(YEAR(O1994), MONTH(O1994), DAY(O1994)),"")</f>
        <v/>
      </c>
      <c r="Y1994" s="122" t="n"/>
      <c r="Z1994" s="123" t="n"/>
      <c r="AA1994" s="117">
        <f>IF(F1994="Re-assigned","NA",IF(W1994="","",IF(W1994&gt;=VLOOKUP(D1994,SLAMatrix,3,FALSE),"Yes",IF(W1994&lt;VLOOKUP(D1994,SLAMatrix,2,FALSE),"No","Internal"))))</f>
        <v/>
      </c>
      <c r="AB1994" s="123" t="n"/>
      <c r="AC1994" s="123" t="n"/>
      <c r="AD1994" s="119" t="n"/>
      <c r="AE1994" s="125" t="n"/>
      <c r="AF1994" s="124">
        <f>MONTH(O1994)</f>
        <v/>
      </c>
      <c r="AG1994" s="124">
        <f>VLOOKUP(IFERROR(MID(AE1994,1,(FIND(",",AE1994,1)-1)),AE1994),Facility_Region_Mapping,2,FALSE)</f>
        <v/>
      </c>
      <c r="AH1994" s="124" t="n"/>
      <c r="AI1994" s="124">
        <f>IF(C1994&lt;&gt;"",IF(M1994="ESM User",getInterfaceName($C1994),"NA"),"")</f>
        <v/>
      </c>
      <c r="AJ1994" s="116">
        <f>IF(Q1994&lt;&gt;"",DATE(YEAR(Q1994), MONTH(Q1994), DAY(Q1994)),"")</f>
        <v/>
      </c>
      <c r="AK1994" s="130">
        <f>IF(Q1994&lt;&gt;0,Q1994-N1994,TODAY()-N1994)</f>
        <v/>
      </c>
      <c r="AL1994" s="112">
        <f>IF(F1994="Re-assigned",0,IF(H1994="Closed",0,IF(H1994="Service Restored",0,IF(H1994="",0,1))))</f>
        <v/>
      </c>
      <c r="AM1994" s="124">
        <f>IF(AL1994=0,"",IF(AK1994&gt;20.99,"Aged","Non-Aged"))</f>
        <v/>
      </c>
      <c r="AN1994" s="112">
        <f>IF(Q1994&lt;&gt;"",MONTH(Q1994),"")</f>
        <v/>
      </c>
      <c r="AO1994" s="112">
        <f>IFERROR(VALUE(V1994),0)</f>
        <v/>
      </c>
    </row>
    <row customFormat="1" customHeight="1" ht="29.25" r="1995" s="112" spans="1:41">
      <c r="A1995" s="127" t="n"/>
      <c r="B1995" s="113" t="n"/>
      <c r="C1995" s="127" t="n"/>
      <c r="D1995" s="127" t="n"/>
      <c r="E1995" s="114">
        <f>IF(F1995 &lt;&gt; "",VLOOKUP(F1995,CategoryLookup,2,FALSE), "")</f>
        <v/>
      </c>
      <c r="F1995" s="126" t="n"/>
      <c r="G1995" s="127" t="n"/>
      <c r="H1995" s="127" t="n"/>
      <c r="I1995" s="127" t="n"/>
      <c r="J1995" s="127" t="n"/>
      <c r="K1995" s="127" t="n"/>
      <c r="L1995" s="127" t="n"/>
      <c r="M1995" s="127" t="n"/>
      <c r="N1995" s="120" t="n"/>
      <c r="O1995" s="120" t="n"/>
      <c r="P1995" s="120" t="n"/>
      <c r="Q1995" s="120" t="n"/>
      <c r="R1995" s="121" t="n"/>
      <c r="S1995" s="121" t="n"/>
      <c r="T1995" s="121" t="n"/>
      <c r="U1995" s="121" t="n"/>
      <c r="V1995" s="117">
        <f>IF(P1995="NA","NA",IF(P1995&lt;&gt;"",TEXT(P1995-N1995,"[h].mm"),""))</f>
        <v/>
      </c>
      <c r="W1995" s="118">
        <f>IF(AND(R1995="",S1995=""),"",R1995+S1995)</f>
        <v/>
      </c>
      <c r="X1995" s="116">
        <f>IF(O1995&lt;&gt;"",DATE(YEAR(O1995), MONTH(O1995), DAY(O1995)),"")</f>
        <v/>
      </c>
      <c r="Y1995" s="122" t="n"/>
      <c r="Z1995" s="123" t="n"/>
      <c r="AA1995" s="117">
        <f>IF(F1995="Re-assigned","NA",IF(W1995="","",IF(W1995&gt;=VLOOKUP(D1995,SLAMatrix,3,FALSE),"Yes",IF(W1995&lt;VLOOKUP(D1995,SLAMatrix,2,FALSE),"No","Internal"))))</f>
        <v/>
      </c>
      <c r="AB1995" s="123" t="n"/>
      <c r="AC1995" s="123" t="n"/>
      <c r="AD1995" s="119" t="n"/>
      <c r="AE1995" s="125" t="n"/>
      <c r="AF1995" s="124">
        <f>MONTH(O1995)</f>
        <v/>
      </c>
      <c r="AG1995" s="124">
        <f>VLOOKUP(IFERROR(MID(AE1995,1,(FIND(",",AE1995,1)-1)),AE1995),Facility_Region_Mapping,2,FALSE)</f>
        <v/>
      </c>
      <c r="AH1995" s="124" t="n"/>
      <c r="AI1995" s="124">
        <f>IF(C1995&lt;&gt;"",IF(M1995="ESM User",getInterfaceName($C1995),"NA"),"")</f>
        <v/>
      </c>
      <c r="AJ1995" s="116">
        <f>IF(Q1995&lt;&gt;"",DATE(YEAR(Q1995), MONTH(Q1995), DAY(Q1995)),"")</f>
        <v/>
      </c>
      <c r="AK1995" s="130">
        <f>IF(Q1995&lt;&gt;0,Q1995-N1995,TODAY()-N1995)</f>
        <v/>
      </c>
      <c r="AL1995" s="112">
        <f>IF(F1995="Re-assigned",0,IF(H1995="Closed",0,IF(H1995="Service Restored",0,IF(H1995="",0,1))))</f>
        <v/>
      </c>
      <c r="AM1995" s="124">
        <f>IF(AL1995=0,"",IF(AK1995&gt;20.99,"Aged","Non-Aged"))</f>
        <v/>
      </c>
      <c r="AN1995" s="112">
        <f>IF(Q1995&lt;&gt;"",MONTH(Q1995),"")</f>
        <v/>
      </c>
      <c r="AO1995" s="112">
        <f>IFERROR(VALUE(V1995),0)</f>
        <v/>
      </c>
    </row>
    <row customFormat="1" customHeight="1" ht="29.25" r="1996" s="112" spans="1:41">
      <c r="A1996" s="127" t="n"/>
      <c r="B1996" s="113" t="n"/>
      <c r="C1996" s="127" t="n"/>
      <c r="D1996" s="127" t="n"/>
      <c r="E1996" s="114">
        <f>IF(F1996 &lt;&gt; "",VLOOKUP(F1996,CategoryLookup,2,FALSE), "")</f>
        <v/>
      </c>
      <c r="F1996" s="126" t="n"/>
      <c r="G1996" s="127" t="n"/>
      <c r="H1996" s="127" t="n"/>
      <c r="I1996" s="127" t="n"/>
      <c r="J1996" s="127" t="n"/>
      <c r="K1996" s="127" t="n"/>
      <c r="L1996" s="127" t="n"/>
      <c r="M1996" s="127" t="n"/>
      <c r="N1996" s="120" t="n"/>
      <c r="O1996" s="120" t="n"/>
      <c r="P1996" s="120" t="n"/>
      <c r="Q1996" s="120" t="n"/>
      <c r="R1996" s="121" t="n"/>
      <c r="S1996" s="121" t="n"/>
      <c r="T1996" s="121" t="n"/>
      <c r="U1996" s="121" t="n"/>
      <c r="V1996" s="117">
        <f>IF(P1996="NA","NA",IF(P1996&lt;&gt;"",TEXT(P1996-N1996,"[h].mm"),""))</f>
        <v/>
      </c>
      <c r="W1996" s="118">
        <f>IF(AND(R1996="",S1996=""),"",R1996+S1996)</f>
        <v/>
      </c>
      <c r="X1996" s="116">
        <f>IF(O1996&lt;&gt;"",DATE(YEAR(O1996), MONTH(O1996), DAY(O1996)),"")</f>
        <v/>
      </c>
      <c r="Y1996" s="122" t="n"/>
      <c r="Z1996" s="123" t="n"/>
      <c r="AA1996" s="117">
        <f>IF(F1996="Re-assigned","NA",IF(W1996="","",IF(W1996&gt;=VLOOKUP(D1996,SLAMatrix,3,FALSE),"Yes",IF(W1996&lt;VLOOKUP(D1996,SLAMatrix,2,FALSE),"No","Internal"))))</f>
        <v/>
      </c>
      <c r="AB1996" s="123" t="n"/>
      <c r="AC1996" s="123" t="n"/>
      <c r="AD1996" s="119" t="n"/>
      <c r="AE1996" s="125" t="n"/>
      <c r="AF1996" s="124">
        <f>MONTH(O1996)</f>
        <v/>
      </c>
      <c r="AG1996" s="124">
        <f>VLOOKUP(IFERROR(MID(AE1996,1,(FIND(",",AE1996,1)-1)),AE1996),Facility_Region_Mapping,2,FALSE)</f>
        <v/>
      </c>
      <c r="AH1996" s="124" t="n"/>
      <c r="AI1996" s="124">
        <f>IF(C1996&lt;&gt;"",IF(M1996="ESM User",getInterfaceName($C1996),"NA"),"")</f>
        <v/>
      </c>
      <c r="AJ1996" s="116">
        <f>IF(Q1996&lt;&gt;"",DATE(YEAR(Q1996), MONTH(Q1996), DAY(Q1996)),"")</f>
        <v/>
      </c>
      <c r="AK1996" s="130">
        <f>IF(Q1996&lt;&gt;0,Q1996-N1996,TODAY()-N1996)</f>
        <v/>
      </c>
      <c r="AL1996" s="112">
        <f>IF(F1996="Re-assigned",0,IF(H1996="Closed",0,IF(H1996="Service Restored",0,IF(H1996="",0,1))))</f>
        <v/>
      </c>
      <c r="AM1996" s="124">
        <f>IF(AL1996=0,"",IF(AK1996&gt;20.99,"Aged","Non-Aged"))</f>
        <v/>
      </c>
      <c r="AN1996" s="112">
        <f>IF(Q1996&lt;&gt;"",MONTH(Q1996),"")</f>
        <v/>
      </c>
      <c r="AO1996" s="112">
        <f>IFERROR(VALUE(V1996),0)</f>
        <v/>
      </c>
    </row>
    <row customFormat="1" customHeight="1" ht="29.25" r="1997" s="112" spans="1:41">
      <c r="A1997" s="127" t="n"/>
      <c r="B1997" s="113" t="n"/>
      <c r="C1997" s="127" t="n"/>
      <c r="D1997" s="127" t="n"/>
      <c r="E1997" s="114">
        <f>IF(F1997 &lt;&gt; "",VLOOKUP(F1997,CategoryLookup,2,FALSE), "")</f>
        <v/>
      </c>
      <c r="F1997" s="126" t="n"/>
      <c r="G1997" s="127" t="n"/>
      <c r="H1997" s="127" t="n"/>
      <c r="I1997" s="127" t="n"/>
      <c r="J1997" s="127" t="n"/>
      <c r="K1997" s="127" t="n"/>
      <c r="L1997" s="127" t="n"/>
      <c r="M1997" s="127" t="n"/>
      <c r="N1997" s="120" t="n"/>
      <c r="O1997" s="120" t="n"/>
      <c r="P1997" s="120" t="n"/>
      <c r="Q1997" s="120" t="n"/>
      <c r="R1997" s="121" t="n"/>
      <c r="S1997" s="121" t="n"/>
      <c r="T1997" s="121" t="n"/>
      <c r="U1997" s="121" t="n"/>
      <c r="V1997" s="117">
        <f>IF(P1997="NA","NA",IF(P1997&lt;&gt;"",TEXT(P1997-N1997,"[h].mm"),""))</f>
        <v/>
      </c>
      <c r="W1997" s="118">
        <f>IF(AND(R1997="",S1997=""),"",R1997+S1997)</f>
        <v/>
      </c>
      <c r="X1997" s="116">
        <f>IF(O1997&lt;&gt;"",DATE(YEAR(O1997), MONTH(O1997), DAY(O1997)),"")</f>
        <v/>
      </c>
      <c r="Y1997" s="122" t="n"/>
      <c r="Z1997" s="123" t="n"/>
      <c r="AA1997" s="117">
        <f>IF(F1997="Re-assigned","NA",IF(W1997="","",IF(W1997&gt;=VLOOKUP(D1997,SLAMatrix,3,FALSE),"Yes",IF(W1997&lt;VLOOKUP(D1997,SLAMatrix,2,FALSE),"No","Internal"))))</f>
        <v/>
      </c>
      <c r="AB1997" s="123" t="n"/>
      <c r="AC1997" s="123" t="n"/>
      <c r="AD1997" s="119" t="n"/>
      <c r="AE1997" s="125" t="n"/>
      <c r="AF1997" s="124">
        <f>MONTH(O1997)</f>
        <v/>
      </c>
      <c r="AG1997" s="124">
        <f>VLOOKUP(IFERROR(MID(AE1997,1,(FIND(",",AE1997,1)-1)),AE1997),Facility_Region_Mapping,2,FALSE)</f>
        <v/>
      </c>
      <c r="AH1997" s="124" t="n"/>
      <c r="AI1997" s="124">
        <f>IF(C1997&lt;&gt;"",IF(M1997="ESM User",getInterfaceName($C1997),"NA"),"")</f>
        <v/>
      </c>
      <c r="AJ1997" s="116">
        <f>IF(Q1997&lt;&gt;"",DATE(YEAR(Q1997), MONTH(Q1997), DAY(Q1997)),"")</f>
        <v/>
      </c>
      <c r="AK1997" s="130">
        <f>IF(Q1997&lt;&gt;0,Q1997-N1997,TODAY()-N1997)</f>
        <v/>
      </c>
      <c r="AL1997" s="112">
        <f>IF(F1997="Re-assigned",0,IF(H1997="Closed",0,IF(H1997="Service Restored",0,IF(H1997="",0,1))))</f>
        <v/>
      </c>
      <c r="AM1997" s="124">
        <f>IF(AL1997=0,"",IF(AK1997&gt;20.99,"Aged","Non-Aged"))</f>
        <v/>
      </c>
      <c r="AN1997" s="112">
        <f>IF(Q1997&lt;&gt;"",MONTH(Q1997),"")</f>
        <v/>
      </c>
      <c r="AO1997" s="112">
        <f>IFERROR(VALUE(V1997),0)</f>
        <v/>
      </c>
    </row>
    <row customFormat="1" customHeight="1" ht="29.25" r="1998" s="112" spans="1:41">
      <c r="A1998" s="127" t="n"/>
      <c r="B1998" s="113" t="n"/>
      <c r="C1998" s="127" t="n"/>
      <c r="D1998" s="127" t="n"/>
      <c r="E1998" s="114">
        <f>IF(F1998 &lt;&gt; "",VLOOKUP(F1998,CategoryLookup,2,FALSE), "")</f>
        <v/>
      </c>
      <c r="F1998" s="126" t="n"/>
      <c r="G1998" s="127" t="n"/>
      <c r="H1998" s="127" t="n"/>
      <c r="I1998" s="127" t="n"/>
      <c r="J1998" s="127" t="n"/>
      <c r="K1998" s="127" t="n"/>
      <c r="L1998" s="127" t="n"/>
      <c r="M1998" s="127" t="n"/>
      <c r="N1998" s="120" t="n"/>
      <c r="O1998" s="120" t="n"/>
      <c r="P1998" s="120" t="n"/>
      <c r="Q1998" s="120" t="n"/>
      <c r="R1998" s="121" t="n"/>
      <c r="S1998" s="121" t="n"/>
      <c r="T1998" s="121" t="n"/>
      <c r="U1998" s="121" t="n"/>
      <c r="V1998" s="117">
        <f>IF(P1998="NA","NA",IF(P1998&lt;&gt;"",TEXT(P1998-N1998,"[h].mm"),""))</f>
        <v/>
      </c>
      <c r="W1998" s="118">
        <f>IF(AND(R1998="",S1998=""),"",R1998+S1998)</f>
        <v/>
      </c>
      <c r="X1998" s="116">
        <f>IF(O1998&lt;&gt;"",DATE(YEAR(O1998), MONTH(O1998), DAY(O1998)),"")</f>
        <v/>
      </c>
      <c r="Y1998" s="122" t="n"/>
      <c r="Z1998" s="123" t="n"/>
      <c r="AA1998" s="117">
        <f>IF(F1998="Re-assigned","NA",IF(W1998="","",IF(W1998&gt;=VLOOKUP(D1998,SLAMatrix,3,FALSE),"Yes",IF(W1998&lt;VLOOKUP(D1998,SLAMatrix,2,FALSE),"No","Internal"))))</f>
        <v/>
      </c>
      <c r="AB1998" s="123" t="n"/>
      <c r="AC1998" s="123" t="n"/>
      <c r="AD1998" s="119" t="n"/>
      <c r="AE1998" s="125" t="n"/>
      <c r="AF1998" s="124">
        <f>MONTH(O1998)</f>
        <v/>
      </c>
      <c r="AG1998" s="124">
        <f>VLOOKUP(IFERROR(MID(AE1998,1,(FIND(",",AE1998,1)-1)),AE1998),Facility_Region_Mapping,2,FALSE)</f>
        <v/>
      </c>
      <c r="AH1998" s="124" t="n"/>
      <c r="AI1998" s="124">
        <f>IF(C1998&lt;&gt;"",IF(M1998="ESM User",getInterfaceName($C1998),"NA"),"")</f>
        <v/>
      </c>
      <c r="AJ1998" s="116">
        <f>IF(Q1998&lt;&gt;"",DATE(YEAR(Q1998), MONTH(Q1998), DAY(Q1998)),"")</f>
        <v/>
      </c>
      <c r="AK1998" s="130">
        <f>IF(Q1998&lt;&gt;0,Q1998-N1998,TODAY()-N1998)</f>
        <v/>
      </c>
      <c r="AL1998" s="112">
        <f>IF(F1998="Re-assigned",0,IF(H1998="Closed",0,IF(H1998="Service Restored",0,IF(H1998="",0,1))))</f>
        <v/>
      </c>
      <c r="AM1998" s="124">
        <f>IF(AL1998=0,"",IF(AK1998&gt;20.99,"Aged","Non-Aged"))</f>
        <v/>
      </c>
      <c r="AN1998" s="112">
        <f>IF(Q1998&lt;&gt;"",MONTH(Q1998),"")</f>
        <v/>
      </c>
      <c r="AO1998" s="112">
        <f>IFERROR(VALUE(V1998),0)</f>
        <v/>
      </c>
    </row>
    <row customFormat="1" customHeight="1" ht="29.25" r="1999" s="112" spans="1:41">
      <c r="A1999" s="127" t="n"/>
      <c r="B1999" s="113" t="n"/>
      <c r="C1999" s="127" t="n"/>
      <c r="D1999" s="127" t="n"/>
      <c r="E1999" s="114">
        <f>IF(F1999 &lt;&gt; "",VLOOKUP(F1999,CategoryLookup,2,FALSE), "")</f>
        <v/>
      </c>
      <c r="F1999" s="126" t="n"/>
      <c r="G1999" s="127" t="n"/>
      <c r="H1999" s="127" t="n"/>
      <c r="I1999" s="127" t="n"/>
      <c r="J1999" s="127" t="n"/>
      <c r="K1999" s="127" t="n"/>
      <c r="L1999" s="127" t="n"/>
      <c r="M1999" s="127" t="n"/>
      <c r="N1999" s="120" t="n"/>
      <c r="O1999" s="120" t="n"/>
      <c r="P1999" s="120" t="n"/>
      <c r="Q1999" s="120" t="n"/>
      <c r="R1999" s="121" t="n"/>
      <c r="S1999" s="121" t="n"/>
      <c r="T1999" s="121" t="n"/>
      <c r="U1999" s="121" t="n"/>
      <c r="V1999" s="117">
        <f>IF(P1999="NA","NA",IF(P1999&lt;&gt;"",TEXT(P1999-N1999,"[h].mm"),""))</f>
        <v/>
      </c>
      <c r="W1999" s="118">
        <f>IF(AND(R1999="",S1999=""),"",R1999+S1999)</f>
        <v/>
      </c>
      <c r="X1999" s="116">
        <f>IF(O1999&lt;&gt;"",DATE(YEAR(O1999), MONTH(O1999), DAY(O1999)),"")</f>
        <v/>
      </c>
      <c r="Y1999" s="122" t="n"/>
      <c r="Z1999" s="123" t="n"/>
      <c r="AA1999" s="117">
        <f>IF(F1999="Re-assigned","NA",IF(W1999="","",IF(W1999&gt;=VLOOKUP(D1999,SLAMatrix,3,FALSE),"Yes",IF(W1999&lt;VLOOKUP(D1999,SLAMatrix,2,FALSE),"No","Internal"))))</f>
        <v/>
      </c>
      <c r="AB1999" s="123" t="n"/>
      <c r="AC1999" s="123" t="n"/>
      <c r="AD1999" s="119" t="n"/>
      <c r="AE1999" s="125" t="n"/>
      <c r="AF1999" s="124">
        <f>MONTH(O1999)</f>
        <v/>
      </c>
      <c r="AG1999" s="124">
        <f>VLOOKUP(IFERROR(MID(AE1999,1,(FIND(",",AE1999,1)-1)),AE1999),Facility_Region_Mapping,2,FALSE)</f>
        <v/>
      </c>
      <c r="AH1999" s="124" t="n"/>
      <c r="AI1999" s="124">
        <f>IF(C1999&lt;&gt;"",IF(M1999="ESM User",getInterfaceName($C1999),"NA"),"")</f>
        <v/>
      </c>
      <c r="AJ1999" s="116">
        <f>IF(Q1999&lt;&gt;"",DATE(YEAR(Q1999), MONTH(Q1999), DAY(Q1999)),"")</f>
        <v/>
      </c>
      <c r="AK1999" s="130">
        <f>IF(Q1999&lt;&gt;0,Q1999-N1999,TODAY()-N1999)</f>
        <v/>
      </c>
      <c r="AL1999" s="112">
        <f>IF(F1999="Re-assigned",0,IF(H1999="Closed",0,IF(H1999="Service Restored",0,IF(H1999="",0,1))))</f>
        <v/>
      </c>
      <c r="AM1999" s="124">
        <f>IF(AL1999=0,"",IF(AK1999&gt;20.99,"Aged","Non-Aged"))</f>
        <v/>
      </c>
      <c r="AN1999" s="112">
        <f>IF(Q1999&lt;&gt;"",MONTH(Q1999),"")</f>
        <v/>
      </c>
      <c r="AO1999" s="112">
        <f>IFERROR(VALUE(V1999),0)</f>
        <v/>
      </c>
    </row>
    <row customFormat="1" customHeight="1" ht="29.25" r="2000" s="112" spans="1:41">
      <c r="A2000" s="127" t="n"/>
      <c r="B2000" s="113" t="n"/>
      <c r="C2000" s="127" t="n"/>
      <c r="D2000" s="127" t="n"/>
      <c r="E2000" s="114">
        <f>IF(F2000 &lt;&gt; "",VLOOKUP(F2000,CategoryLookup,2,FALSE), "")</f>
        <v/>
      </c>
      <c r="F2000" s="126" t="n"/>
      <c r="G2000" s="127" t="n"/>
      <c r="H2000" s="127" t="n"/>
      <c r="I2000" s="127" t="n"/>
      <c r="J2000" s="127" t="n"/>
      <c r="K2000" s="127" t="n"/>
      <c r="L2000" s="127" t="n"/>
      <c r="M2000" s="127" t="n"/>
      <c r="N2000" s="120" t="n"/>
      <c r="O2000" s="120" t="n"/>
      <c r="P2000" s="120" t="n"/>
      <c r="Q2000" s="120" t="n"/>
      <c r="R2000" s="121" t="n"/>
      <c r="S2000" s="121" t="n"/>
      <c r="T2000" s="121" t="n"/>
      <c r="U2000" s="121" t="n"/>
      <c r="V2000" s="117">
        <f>IF(P2000="NA","NA",IF(P2000&lt;&gt;"",TEXT(P2000-N2000,"[h].mm"),""))</f>
        <v/>
      </c>
      <c r="W2000" s="118">
        <f>IF(AND(R2000="",S2000=""),"",R2000+S2000)</f>
        <v/>
      </c>
      <c r="X2000" s="116">
        <f>IF(O2000&lt;&gt;"",DATE(YEAR(O2000), MONTH(O2000), DAY(O2000)),"")</f>
        <v/>
      </c>
      <c r="Y2000" s="122" t="n"/>
      <c r="Z2000" s="123" t="n"/>
      <c r="AA2000" s="117">
        <f>IF(F2000="Re-assigned","NA",IF(W2000="","",IF(W2000&gt;=VLOOKUP(D2000,SLAMatrix,3,FALSE),"Yes",IF(W2000&lt;VLOOKUP(D2000,SLAMatrix,2,FALSE),"No","Internal"))))</f>
        <v/>
      </c>
      <c r="AB2000" s="123" t="n"/>
      <c r="AC2000" s="123" t="n"/>
      <c r="AD2000" s="119" t="n"/>
      <c r="AE2000" s="125" t="n"/>
      <c r="AF2000" s="124">
        <f>MONTH(O2000)</f>
        <v/>
      </c>
      <c r="AG2000" s="124">
        <f>VLOOKUP(IFERROR(MID(AE2000,1,(FIND(",",AE2000,1)-1)),AE2000),Facility_Region_Mapping,2,FALSE)</f>
        <v/>
      </c>
      <c r="AH2000" s="124" t="n"/>
      <c r="AI2000" s="124">
        <f>IF(C2000&lt;&gt;"",IF(M2000="ESM User",getInterfaceName($C2000),"NA"),"")</f>
        <v/>
      </c>
      <c r="AJ2000" s="116">
        <f>IF(Q2000&lt;&gt;"",DATE(YEAR(Q2000), MONTH(Q2000), DAY(Q2000)),"")</f>
        <v/>
      </c>
      <c r="AK2000" s="130">
        <f>IF(Q2000&lt;&gt;0,Q2000-N2000,TODAY()-N2000)</f>
        <v/>
      </c>
      <c r="AL2000" s="112">
        <f>IF(F2000="Re-assigned",0,IF(H2000="Closed",0,IF(H2000="Service Restored",0,IF(H2000="",0,1))))</f>
        <v/>
      </c>
      <c r="AM2000" s="124">
        <f>IF(AL2000=0,"",IF(AK2000&gt;20.99,"Aged","Non-Aged"))</f>
        <v/>
      </c>
      <c r="AN2000" s="112">
        <f>IF(Q2000&lt;&gt;"",MONTH(Q2000),"")</f>
        <v/>
      </c>
      <c r="AO2000" s="112">
        <f>IFERROR(VALUE(V2000),0)</f>
        <v/>
      </c>
    </row>
    <row customFormat="1" customHeight="1" ht="29.25" r="2001" s="112" spans="1:41">
      <c r="A2001" s="127" t="n"/>
      <c r="B2001" s="113" t="n"/>
      <c r="C2001" s="127" t="n"/>
      <c r="D2001" s="127" t="n"/>
      <c r="E2001" s="114">
        <f>IF(F2001 &lt;&gt; "",VLOOKUP(F2001,CategoryLookup,2,FALSE), "")</f>
        <v/>
      </c>
      <c r="F2001" s="126" t="n"/>
      <c r="G2001" s="127" t="n"/>
      <c r="H2001" s="127" t="n"/>
      <c r="I2001" s="127" t="n"/>
      <c r="J2001" s="127" t="n"/>
      <c r="K2001" s="127" t="n"/>
      <c r="L2001" s="127" t="n"/>
      <c r="M2001" s="127" t="n"/>
      <c r="N2001" s="120" t="n"/>
      <c r="O2001" s="120" t="n"/>
      <c r="P2001" s="120" t="n"/>
      <c r="Q2001" s="120" t="n"/>
      <c r="R2001" s="121" t="n"/>
      <c r="S2001" s="121" t="n"/>
      <c r="T2001" s="121" t="n"/>
      <c r="U2001" s="121" t="n"/>
      <c r="V2001" s="117">
        <f>IF(P2001="NA","NA",IF(P2001&lt;&gt;"",TEXT(P2001-N2001,"[h].mm"),""))</f>
        <v/>
      </c>
      <c r="W2001" s="118">
        <f>IF(AND(R2001="",S2001=""),"",R2001+S2001)</f>
        <v/>
      </c>
      <c r="X2001" s="116">
        <f>IF(O2001&lt;&gt;"",DATE(YEAR(O2001), MONTH(O2001), DAY(O2001)),"")</f>
        <v/>
      </c>
      <c r="Y2001" s="122" t="n"/>
      <c r="Z2001" s="123" t="n"/>
      <c r="AA2001" s="117">
        <f>IF(F2001="Re-assigned","NA",IF(W2001="","",IF(W2001&gt;=VLOOKUP(D2001,SLAMatrix,3,FALSE),"Yes",IF(W2001&lt;VLOOKUP(D2001,SLAMatrix,2,FALSE),"No","Internal"))))</f>
        <v/>
      </c>
      <c r="AB2001" s="123" t="n"/>
      <c r="AC2001" s="123" t="n"/>
      <c r="AD2001" s="119" t="n"/>
      <c r="AE2001" s="125" t="n"/>
      <c r="AF2001" s="124">
        <f>MONTH(O2001)</f>
        <v/>
      </c>
      <c r="AG2001" s="124">
        <f>VLOOKUP(IFERROR(MID(AE2001,1,(FIND(",",AE2001,1)-1)),AE2001),Facility_Region_Mapping,2,FALSE)</f>
        <v/>
      </c>
      <c r="AH2001" s="124" t="n"/>
      <c r="AI2001" s="124">
        <f>IF(C2001&lt;&gt;"",IF(M2001="ESM User",getInterfaceName($C2001),"NA"),"")</f>
        <v/>
      </c>
      <c r="AJ2001" s="116">
        <f>IF(Q2001&lt;&gt;"",DATE(YEAR(Q2001), MONTH(Q2001), DAY(Q2001)),"")</f>
        <v/>
      </c>
      <c r="AK2001" s="130">
        <f>IF(Q2001&lt;&gt;0,Q2001-N2001,TODAY()-N2001)</f>
        <v/>
      </c>
      <c r="AL2001" s="112">
        <f>IF(F2001="Re-assigned",0,IF(H2001="Closed",0,IF(H2001="Service Restored",0,IF(H2001="",0,1))))</f>
        <v/>
      </c>
      <c r="AM2001" s="124">
        <f>IF(AL2001=0,"",IF(AK2001&gt;20.99,"Aged","Non-Aged"))</f>
        <v/>
      </c>
      <c r="AN2001" s="112">
        <f>IF(Q2001&lt;&gt;"",MONTH(Q2001),"")</f>
        <v/>
      </c>
      <c r="AO2001" s="112">
        <f>IFERROR(VALUE(V2001),0)</f>
        <v/>
      </c>
    </row>
    <row customFormat="1" customHeight="1" ht="29.25" r="2002" s="112" spans="1:41">
      <c r="A2002" s="127" t="n"/>
      <c r="B2002" s="113" t="n"/>
      <c r="C2002" s="127" t="n"/>
      <c r="D2002" s="127" t="n"/>
      <c r="E2002" s="114">
        <f>IF(F2002 &lt;&gt; "",VLOOKUP(F2002,CategoryLookup,2,FALSE), "")</f>
        <v/>
      </c>
      <c r="F2002" s="126" t="n"/>
      <c r="G2002" s="127" t="n"/>
      <c r="H2002" s="127" t="n"/>
      <c r="I2002" s="127" t="n"/>
      <c r="J2002" s="127" t="n"/>
      <c r="K2002" s="127" t="n"/>
      <c r="L2002" s="127" t="n"/>
      <c r="M2002" s="127" t="n"/>
      <c r="N2002" s="120" t="n"/>
      <c r="O2002" s="120" t="n"/>
      <c r="P2002" s="120" t="n"/>
      <c r="Q2002" s="120" t="n"/>
      <c r="R2002" s="121" t="n"/>
      <c r="S2002" s="121" t="n"/>
      <c r="T2002" s="121" t="n"/>
      <c r="U2002" s="121" t="n"/>
      <c r="V2002" s="117">
        <f>IF(P2002="NA","NA",IF(P2002&lt;&gt;"",TEXT(P2002-N2002,"[h].mm"),""))</f>
        <v/>
      </c>
      <c r="W2002" s="118">
        <f>IF(AND(R2002="",S2002=""),"",R2002+S2002)</f>
        <v/>
      </c>
      <c r="X2002" s="116">
        <f>IF(O2002&lt;&gt;"",DATE(YEAR(O2002), MONTH(O2002), DAY(O2002)),"")</f>
        <v/>
      </c>
      <c r="Y2002" s="122" t="n"/>
      <c r="Z2002" s="123" t="n"/>
      <c r="AA2002" s="117">
        <f>IF(F2002="Re-assigned","NA",IF(W2002="","",IF(W2002&gt;=VLOOKUP(D2002,SLAMatrix,3,FALSE),"Yes",IF(W2002&lt;VLOOKUP(D2002,SLAMatrix,2,FALSE),"No","Internal"))))</f>
        <v/>
      </c>
      <c r="AB2002" s="123" t="n"/>
      <c r="AC2002" s="123" t="n"/>
      <c r="AD2002" s="119" t="n"/>
      <c r="AE2002" s="125" t="n"/>
      <c r="AF2002" s="124">
        <f>MONTH(O2002)</f>
        <v/>
      </c>
      <c r="AG2002" s="124">
        <f>VLOOKUP(IFERROR(MID(AE2002,1,(FIND(",",AE2002,1)-1)),AE2002),Facility_Region_Mapping,2,FALSE)</f>
        <v/>
      </c>
      <c r="AH2002" s="124" t="n"/>
      <c r="AI2002" s="124">
        <f>IF(C2002&lt;&gt;"",IF(M2002="ESM User",getInterfaceName($C2002),"NA"),"")</f>
        <v/>
      </c>
      <c r="AJ2002" s="116">
        <f>IF(Q2002&lt;&gt;"",DATE(YEAR(Q2002), MONTH(Q2002), DAY(Q2002)),"")</f>
        <v/>
      </c>
      <c r="AK2002" s="130">
        <f>IF(Q2002&lt;&gt;0,Q2002-N2002,TODAY()-N2002)</f>
        <v/>
      </c>
      <c r="AL2002" s="112">
        <f>IF(F2002="Re-assigned",0,IF(H2002="Closed",0,IF(H2002="Service Restored",0,IF(H2002="",0,1))))</f>
        <v/>
      </c>
      <c r="AM2002" s="124">
        <f>IF(AL2002=0,"",IF(AK2002&gt;20.99,"Aged","Non-Aged"))</f>
        <v/>
      </c>
      <c r="AN2002" s="112">
        <f>IF(Q2002&lt;&gt;"",MONTH(Q2002),"")</f>
        <v/>
      </c>
      <c r="AO2002" s="112">
        <f>IFERROR(VALUE(V2002),0)</f>
        <v/>
      </c>
    </row>
    <row customFormat="1" customHeight="1" ht="29.25" r="2003" s="112" spans="1:41">
      <c r="A2003" s="127" t="n"/>
      <c r="B2003" s="113" t="n"/>
      <c r="C2003" s="127" t="n"/>
      <c r="D2003" s="127" t="n"/>
      <c r="E2003" s="114">
        <f>IF(F2003 &lt;&gt; "",VLOOKUP(F2003,CategoryLookup,2,FALSE), "")</f>
        <v/>
      </c>
      <c r="F2003" s="126" t="n"/>
      <c r="G2003" s="127" t="n"/>
      <c r="H2003" s="127" t="n"/>
      <c r="I2003" s="127" t="n"/>
      <c r="J2003" s="127" t="n"/>
      <c r="K2003" s="127" t="n"/>
      <c r="L2003" s="127" t="n"/>
      <c r="M2003" s="127" t="n"/>
      <c r="N2003" s="120" t="n"/>
      <c r="O2003" s="120" t="n"/>
      <c r="P2003" s="120" t="n"/>
      <c r="Q2003" s="120" t="n"/>
      <c r="R2003" s="121" t="n"/>
      <c r="S2003" s="121" t="n"/>
      <c r="T2003" s="121" t="n"/>
      <c r="U2003" s="121" t="n"/>
      <c r="V2003" s="117">
        <f>IF(P2003="NA","NA",IF(P2003&lt;&gt;"",TEXT(P2003-N2003,"[h].mm"),""))</f>
        <v/>
      </c>
      <c r="W2003" s="118">
        <f>IF(AND(R2003="",S2003=""),"",R2003+S2003)</f>
        <v/>
      </c>
      <c r="X2003" s="116">
        <f>IF(O2003&lt;&gt;"",DATE(YEAR(O2003), MONTH(O2003), DAY(O2003)),"")</f>
        <v/>
      </c>
      <c r="Y2003" s="122" t="n"/>
      <c r="Z2003" s="123" t="n"/>
      <c r="AA2003" s="117">
        <f>IF(F2003="Re-assigned","NA",IF(W2003="","",IF(W2003&gt;=VLOOKUP(D2003,SLAMatrix,3,FALSE),"Yes",IF(W2003&lt;VLOOKUP(D2003,SLAMatrix,2,FALSE),"No","Internal"))))</f>
        <v/>
      </c>
      <c r="AB2003" s="123" t="n"/>
      <c r="AC2003" s="123" t="n"/>
      <c r="AD2003" s="119" t="n"/>
      <c r="AE2003" s="125" t="n"/>
      <c r="AF2003" s="124">
        <f>MONTH(O2003)</f>
        <v/>
      </c>
      <c r="AG2003" s="124">
        <f>VLOOKUP(IFERROR(MID(AE2003,1,(FIND(",",AE2003,1)-1)),AE2003),Facility_Region_Mapping,2,FALSE)</f>
        <v/>
      </c>
      <c r="AH2003" s="124" t="n"/>
      <c r="AI2003" s="124">
        <f>IF(C2003&lt;&gt;"",IF(M2003="ESM User",getInterfaceName($C2003),"NA"),"")</f>
        <v/>
      </c>
      <c r="AJ2003" s="116">
        <f>IF(Q2003&lt;&gt;"",DATE(YEAR(Q2003), MONTH(Q2003), DAY(Q2003)),"")</f>
        <v/>
      </c>
      <c r="AK2003" s="130">
        <f>IF(Q2003&lt;&gt;0,Q2003-N2003,TODAY()-N2003)</f>
        <v/>
      </c>
      <c r="AL2003" s="112">
        <f>IF(F2003="Re-assigned",0,IF(H2003="Closed",0,IF(H2003="Service Restored",0,IF(H2003="",0,1))))</f>
        <v/>
      </c>
      <c r="AM2003" s="124">
        <f>IF(AL2003=0,"",IF(AK2003&gt;20.99,"Aged","Non-Aged"))</f>
        <v/>
      </c>
      <c r="AN2003" s="112">
        <f>IF(Q2003&lt;&gt;"",MONTH(Q2003),"")</f>
        <v/>
      </c>
      <c r="AO2003" s="112">
        <f>IFERROR(VALUE(V2003),0)</f>
        <v/>
      </c>
    </row>
    <row customFormat="1" customHeight="1" ht="29.25" r="2004" s="112" spans="1:41">
      <c r="A2004" s="127" t="n"/>
      <c r="B2004" s="113" t="n"/>
      <c r="C2004" s="127" t="n"/>
      <c r="D2004" s="127" t="n"/>
      <c r="E2004" s="114">
        <f>IF(F2004 &lt;&gt; "",VLOOKUP(F2004,CategoryLookup,2,FALSE), "")</f>
        <v/>
      </c>
      <c r="F2004" s="126" t="n"/>
      <c r="G2004" s="127" t="n"/>
      <c r="H2004" s="127" t="n"/>
      <c r="I2004" s="127" t="n"/>
      <c r="J2004" s="127" t="n"/>
      <c r="K2004" s="127" t="n"/>
      <c r="L2004" s="127" t="n"/>
      <c r="M2004" s="127" t="n"/>
      <c r="N2004" s="120" t="n"/>
      <c r="O2004" s="120" t="n"/>
      <c r="P2004" s="120" t="n"/>
      <c r="Q2004" s="120" t="n"/>
      <c r="R2004" s="121" t="n"/>
      <c r="S2004" s="121" t="n"/>
      <c r="T2004" s="121" t="n"/>
      <c r="U2004" s="121" t="n"/>
      <c r="V2004" s="117">
        <f>IF(P2004="NA","NA",IF(P2004&lt;&gt;"",TEXT(P2004-N2004,"[h].mm"),""))</f>
        <v/>
      </c>
      <c r="W2004" s="118">
        <f>IF(AND(R2004="",S2004=""),"",R2004+S2004)</f>
        <v/>
      </c>
      <c r="X2004" s="116">
        <f>IF(O2004&lt;&gt;"",DATE(YEAR(O2004), MONTH(O2004), DAY(O2004)),"")</f>
        <v/>
      </c>
      <c r="Y2004" s="122" t="n"/>
      <c r="Z2004" s="123" t="n"/>
      <c r="AA2004" s="117">
        <f>IF(F2004="Re-assigned","NA",IF(W2004="","",IF(W2004&gt;=VLOOKUP(D2004,SLAMatrix,3,FALSE),"Yes",IF(W2004&lt;VLOOKUP(D2004,SLAMatrix,2,FALSE),"No","Internal"))))</f>
        <v/>
      </c>
      <c r="AB2004" s="123" t="n"/>
      <c r="AC2004" s="123" t="n"/>
      <c r="AD2004" s="119" t="n"/>
      <c r="AE2004" s="125" t="n"/>
      <c r="AF2004" s="124">
        <f>MONTH(O2004)</f>
        <v/>
      </c>
      <c r="AG2004" s="124">
        <f>VLOOKUP(IFERROR(MID(AE2004,1,(FIND(",",AE2004,1)-1)),AE2004),Facility_Region_Mapping,2,FALSE)</f>
        <v/>
      </c>
      <c r="AH2004" s="124" t="n"/>
      <c r="AI2004" s="124">
        <f>IF(C2004&lt;&gt;"",IF(M2004="ESM User",getInterfaceName($C2004),"NA"),"")</f>
        <v/>
      </c>
      <c r="AJ2004" s="116">
        <f>IF(Q2004&lt;&gt;"",DATE(YEAR(Q2004), MONTH(Q2004), DAY(Q2004)),"")</f>
        <v/>
      </c>
      <c r="AK2004" s="130">
        <f>IF(Q2004&lt;&gt;0,Q2004-N2004,TODAY()-N2004)</f>
        <v/>
      </c>
      <c r="AL2004" s="112">
        <f>IF(F2004="Re-assigned",0,IF(H2004="Closed",0,IF(H2004="Service Restored",0,IF(H2004="",0,1))))</f>
        <v/>
      </c>
      <c r="AM2004" s="124">
        <f>IF(AL2004=0,"",IF(AK2004&gt;20.99,"Aged","Non-Aged"))</f>
        <v/>
      </c>
      <c r="AN2004" s="112">
        <f>IF(Q2004&lt;&gt;"",MONTH(Q2004),"")</f>
        <v/>
      </c>
      <c r="AO2004" s="112">
        <f>IFERROR(VALUE(V2004),0)</f>
        <v/>
      </c>
    </row>
    <row customFormat="1" customHeight="1" ht="29.25" r="2005" s="112" spans="1:41">
      <c r="A2005" s="127" t="n"/>
      <c r="B2005" s="113" t="n"/>
      <c r="C2005" s="127" t="n"/>
      <c r="D2005" s="127" t="n"/>
      <c r="E2005" s="114">
        <f>IF(F2005 &lt;&gt; "",VLOOKUP(F2005,CategoryLookup,2,FALSE), "")</f>
        <v/>
      </c>
      <c r="F2005" s="126" t="n"/>
      <c r="G2005" s="127" t="n"/>
      <c r="H2005" s="127" t="n"/>
      <c r="I2005" s="127" t="n"/>
      <c r="J2005" s="127" t="n"/>
      <c r="K2005" s="127" t="n"/>
      <c r="L2005" s="127" t="n"/>
      <c r="M2005" s="127" t="n"/>
      <c r="N2005" s="120" t="n"/>
      <c r="O2005" s="120" t="n"/>
      <c r="P2005" s="120" t="n"/>
      <c r="Q2005" s="120" t="n"/>
      <c r="R2005" s="121" t="n"/>
      <c r="S2005" s="121" t="n"/>
      <c r="T2005" s="121" t="n"/>
      <c r="U2005" s="121" t="n"/>
      <c r="V2005" s="117">
        <f>IF(P2005="NA","NA",IF(P2005&lt;&gt;"",TEXT(P2005-N2005,"[h].mm"),""))</f>
        <v/>
      </c>
      <c r="W2005" s="118">
        <f>IF(AND(R2005="",S2005=""),"",R2005+S2005)</f>
        <v/>
      </c>
      <c r="X2005" s="116">
        <f>IF(O2005&lt;&gt;"",DATE(YEAR(O2005), MONTH(O2005), DAY(O2005)),"")</f>
        <v/>
      </c>
      <c r="Y2005" s="122" t="n"/>
      <c r="Z2005" s="123" t="n"/>
      <c r="AA2005" s="117">
        <f>IF(F2005="Re-assigned","NA",IF(W2005="","",IF(W2005&gt;=VLOOKUP(D2005,SLAMatrix,3,FALSE),"Yes",IF(W2005&lt;VLOOKUP(D2005,SLAMatrix,2,FALSE),"No","Internal"))))</f>
        <v/>
      </c>
      <c r="AB2005" s="123" t="n"/>
      <c r="AC2005" s="123" t="n"/>
      <c r="AD2005" s="119" t="n"/>
      <c r="AE2005" s="125" t="n"/>
      <c r="AF2005" s="124">
        <f>MONTH(O2005)</f>
        <v/>
      </c>
      <c r="AG2005" s="124">
        <f>VLOOKUP(IFERROR(MID(AE2005,1,(FIND(",",AE2005,1)-1)),AE2005),Facility_Region_Mapping,2,FALSE)</f>
        <v/>
      </c>
      <c r="AH2005" s="124" t="n"/>
      <c r="AI2005" s="124">
        <f>IF(C2005&lt;&gt;"",IF(M2005="ESM User",getInterfaceName($C2005),"NA"),"")</f>
        <v/>
      </c>
      <c r="AJ2005" s="116">
        <f>IF(Q2005&lt;&gt;"",DATE(YEAR(Q2005), MONTH(Q2005), DAY(Q2005)),"")</f>
        <v/>
      </c>
      <c r="AK2005" s="130">
        <f>IF(Q2005&lt;&gt;0,Q2005-N2005,TODAY()-N2005)</f>
        <v/>
      </c>
      <c r="AL2005" s="112">
        <f>IF(F2005="Re-assigned",0,IF(H2005="Closed",0,IF(H2005="Service Restored",0,IF(H2005="",0,1))))</f>
        <v/>
      </c>
      <c r="AM2005" s="124">
        <f>IF(AL2005=0,"",IF(AK2005&gt;20.99,"Aged","Non-Aged"))</f>
        <v/>
      </c>
      <c r="AN2005" s="112">
        <f>IF(Q2005&lt;&gt;"",MONTH(Q2005),"")</f>
        <v/>
      </c>
      <c r="AO2005" s="112">
        <f>IFERROR(VALUE(V2005),0)</f>
        <v/>
      </c>
    </row>
    <row customFormat="1" customHeight="1" ht="29.25" r="2006" s="112" spans="1:41">
      <c r="A2006" s="127" t="n"/>
      <c r="B2006" s="113" t="n"/>
      <c r="C2006" s="127" t="n"/>
      <c r="D2006" s="127" t="n"/>
      <c r="E2006" s="114">
        <f>IF(F2006 &lt;&gt; "",VLOOKUP(F2006,CategoryLookup,2,FALSE), "")</f>
        <v/>
      </c>
      <c r="F2006" s="126" t="n"/>
      <c r="G2006" s="127" t="n"/>
      <c r="H2006" s="127" t="n"/>
      <c r="I2006" s="127" t="n"/>
      <c r="J2006" s="127" t="n"/>
      <c r="K2006" s="127" t="n"/>
      <c r="L2006" s="127" t="n"/>
      <c r="M2006" s="127" t="n"/>
      <c r="N2006" s="120" t="n"/>
      <c r="O2006" s="120" t="n"/>
      <c r="P2006" s="120" t="n"/>
      <c r="Q2006" s="120" t="n"/>
      <c r="R2006" s="121" t="n"/>
      <c r="S2006" s="121" t="n"/>
      <c r="T2006" s="121" t="n"/>
      <c r="U2006" s="121" t="n"/>
      <c r="V2006" s="117">
        <f>IF(P2006="NA","NA",IF(P2006&lt;&gt;"",TEXT(P2006-N2006,"[h].mm"),""))</f>
        <v/>
      </c>
      <c r="W2006" s="118">
        <f>IF(AND(R2006="",S2006=""),"",R2006+S2006)</f>
        <v/>
      </c>
      <c r="X2006" s="116">
        <f>IF(O2006&lt;&gt;"",DATE(YEAR(O2006), MONTH(O2006), DAY(O2006)),"")</f>
        <v/>
      </c>
      <c r="Y2006" s="122" t="n"/>
      <c r="Z2006" s="123" t="n"/>
      <c r="AA2006" s="117">
        <f>IF(F2006="Re-assigned","NA",IF(W2006="","",IF(W2006&gt;=VLOOKUP(D2006,SLAMatrix,3,FALSE),"Yes",IF(W2006&lt;VLOOKUP(D2006,SLAMatrix,2,FALSE),"No","Internal"))))</f>
        <v/>
      </c>
      <c r="AB2006" s="123" t="n"/>
      <c r="AC2006" s="123" t="n"/>
      <c r="AD2006" s="119" t="n"/>
      <c r="AE2006" s="125" t="n"/>
      <c r="AF2006" s="124">
        <f>MONTH(O2006)</f>
        <v/>
      </c>
      <c r="AG2006" s="124">
        <f>VLOOKUP(IFERROR(MID(AE2006,1,(FIND(",",AE2006,1)-1)),AE2006),Facility_Region_Mapping,2,FALSE)</f>
        <v/>
      </c>
      <c r="AH2006" s="124" t="n"/>
      <c r="AI2006" s="124">
        <f>IF(C2006&lt;&gt;"",IF(M2006="ESM User",getInterfaceName($C2006),"NA"),"")</f>
        <v/>
      </c>
      <c r="AJ2006" s="116">
        <f>IF(Q2006&lt;&gt;"",DATE(YEAR(Q2006), MONTH(Q2006), DAY(Q2006)),"")</f>
        <v/>
      </c>
      <c r="AK2006" s="130">
        <f>IF(Q2006&lt;&gt;0,Q2006-N2006,TODAY()-N2006)</f>
        <v/>
      </c>
      <c r="AL2006" s="112">
        <f>IF(F2006="Re-assigned",0,IF(H2006="Closed",0,IF(H2006="Service Restored",0,IF(H2006="",0,1))))</f>
        <v/>
      </c>
      <c r="AM2006" s="124">
        <f>IF(AL2006=0,"",IF(AK2006&gt;20.99,"Aged","Non-Aged"))</f>
        <v/>
      </c>
      <c r="AN2006" s="112">
        <f>IF(Q2006&lt;&gt;"",MONTH(Q2006),"")</f>
        <v/>
      </c>
      <c r="AO2006" s="112">
        <f>IFERROR(VALUE(V2006),0)</f>
        <v/>
      </c>
    </row>
    <row customFormat="1" customHeight="1" ht="29.25" r="2007" s="112" spans="1:41">
      <c r="A2007" s="127" t="n"/>
      <c r="B2007" s="113" t="n"/>
      <c r="C2007" s="127" t="n"/>
      <c r="D2007" s="127" t="n"/>
      <c r="E2007" s="114">
        <f>IF(F2007 &lt;&gt; "",VLOOKUP(F2007,CategoryLookup,2,FALSE), "")</f>
        <v/>
      </c>
      <c r="F2007" s="126" t="n"/>
      <c r="G2007" s="127" t="n"/>
      <c r="H2007" s="127" t="n"/>
      <c r="I2007" s="127" t="n"/>
      <c r="J2007" s="127" t="n"/>
      <c r="K2007" s="127" t="n"/>
      <c r="L2007" s="127" t="n"/>
      <c r="M2007" s="127" t="n"/>
      <c r="N2007" s="120" t="n"/>
      <c r="O2007" s="120" t="n"/>
      <c r="P2007" s="120" t="n"/>
      <c r="Q2007" s="120" t="n"/>
      <c r="R2007" s="121" t="n"/>
      <c r="S2007" s="121" t="n"/>
      <c r="T2007" s="121" t="n"/>
      <c r="U2007" s="121" t="n"/>
      <c r="V2007" s="117">
        <f>IF(P2007="NA","NA",IF(P2007&lt;&gt;"",TEXT(P2007-N2007,"[h].mm"),""))</f>
        <v/>
      </c>
      <c r="W2007" s="118">
        <f>IF(AND(R2007="",S2007=""),"",R2007+S2007)</f>
        <v/>
      </c>
      <c r="X2007" s="116">
        <f>IF(O2007&lt;&gt;"",DATE(YEAR(O2007), MONTH(O2007), DAY(O2007)),"")</f>
        <v/>
      </c>
      <c r="Y2007" s="122" t="n"/>
      <c r="Z2007" s="123" t="n"/>
      <c r="AA2007" s="117">
        <f>IF(F2007="Re-assigned","NA",IF(W2007="","",IF(W2007&gt;=VLOOKUP(D2007,SLAMatrix,3,FALSE),"Yes",IF(W2007&lt;VLOOKUP(D2007,SLAMatrix,2,FALSE),"No","Internal"))))</f>
        <v/>
      </c>
      <c r="AB2007" s="123" t="n"/>
      <c r="AC2007" s="123" t="n"/>
      <c r="AD2007" s="119" t="n"/>
      <c r="AE2007" s="125" t="n"/>
      <c r="AF2007" s="124">
        <f>MONTH(O2007)</f>
        <v/>
      </c>
      <c r="AG2007" s="124">
        <f>VLOOKUP(IFERROR(MID(AE2007,1,(FIND(",",AE2007,1)-1)),AE2007),Facility_Region_Mapping,2,FALSE)</f>
        <v/>
      </c>
      <c r="AH2007" s="124" t="n"/>
      <c r="AI2007" s="124">
        <f>IF(C2007&lt;&gt;"",IF(M2007="ESM User",getInterfaceName($C2007),"NA"),"")</f>
        <v/>
      </c>
      <c r="AJ2007" s="116">
        <f>IF(Q2007&lt;&gt;"",DATE(YEAR(Q2007), MONTH(Q2007), DAY(Q2007)),"")</f>
        <v/>
      </c>
      <c r="AK2007" s="130">
        <f>IF(Q2007&lt;&gt;0,Q2007-N2007,TODAY()-N2007)</f>
        <v/>
      </c>
      <c r="AL2007" s="112">
        <f>IF(F2007="Re-assigned",0,IF(H2007="Closed",0,IF(H2007="Service Restored",0,IF(H2007="",0,1))))</f>
        <v/>
      </c>
      <c r="AM2007" s="124">
        <f>IF(AL2007=0,"",IF(AK2007&gt;20.99,"Aged","Non-Aged"))</f>
        <v/>
      </c>
      <c r="AN2007" s="112">
        <f>IF(Q2007&lt;&gt;"",MONTH(Q2007),"")</f>
        <v/>
      </c>
      <c r="AO2007" s="112">
        <f>IFERROR(VALUE(V2007),0)</f>
        <v/>
      </c>
    </row>
    <row customFormat="1" customHeight="1" ht="29.25" r="2008" s="112" spans="1:41">
      <c r="A2008" s="127" t="n"/>
      <c r="B2008" s="113" t="n"/>
      <c r="C2008" s="127" t="n"/>
      <c r="D2008" s="127" t="n"/>
      <c r="E2008" s="114">
        <f>IF(F2008 &lt;&gt; "",VLOOKUP(F2008,CategoryLookup,2,FALSE), "")</f>
        <v/>
      </c>
      <c r="F2008" s="126" t="n"/>
      <c r="G2008" s="127" t="n"/>
      <c r="H2008" s="127" t="n"/>
      <c r="I2008" s="127" t="n"/>
      <c r="J2008" s="127" t="n"/>
      <c r="K2008" s="127" t="n"/>
      <c r="L2008" s="127" t="n"/>
      <c r="M2008" s="127" t="n"/>
      <c r="N2008" s="120" t="n"/>
      <c r="O2008" s="120" t="n"/>
      <c r="P2008" s="120" t="n"/>
      <c r="Q2008" s="120" t="n"/>
      <c r="R2008" s="121" t="n"/>
      <c r="S2008" s="121" t="n"/>
      <c r="T2008" s="121" t="n"/>
      <c r="U2008" s="121" t="n"/>
      <c r="V2008" s="117">
        <f>IF(P2008="NA","NA",IF(P2008&lt;&gt;"",TEXT(P2008-N2008,"[h].mm"),""))</f>
        <v/>
      </c>
      <c r="W2008" s="118">
        <f>IF(AND(R2008="",S2008=""),"",R2008+S2008)</f>
        <v/>
      </c>
      <c r="X2008" s="116">
        <f>IF(O2008&lt;&gt;"",DATE(YEAR(O2008), MONTH(O2008), DAY(O2008)),"")</f>
        <v/>
      </c>
      <c r="Y2008" s="122" t="n"/>
      <c r="Z2008" s="123" t="n"/>
      <c r="AA2008" s="117">
        <f>IF(F2008="Re-assigned","NA",IF(W2008="","",IF(W2008&gt;=VLOOKUP(D2008,SLAMatrix,3,FALSE),"Yes",IF(W2008&lt;VLOOKUP(D2008,SLAMatrix,2,FALSE),"No","Internal"))))</f>
        <v/>
      </c>
      <c r="AB2008" s="123" t="n"/>
      <c r="AC2008" s="123" t="n"/>
      <c r="AD2008" s="119" t="n"/>
      <c r="AE2008" s="125" t="n"/>
      <c r="AF2008" s="124">
        <f>MONTH(O2008)</f>
        <v/>
      </c>
      <c r="AG2008" s="124">
        <f>VLOOKUP(IFERROR(MID(AE2008,1,(FIND(",",AE2008,1)-1)),AE2008),Facility_Region_Mapping,2,FALSE)</f>
        <v/>
      </c>
      <c r="AH2008" s="124" t="n"/>
      <c r="AI2008" s="124">
        <f>IF(C2008&lt;&gt;"",IF(M2008="ESM User",getInterfaceName($C2008),"NA"),"")</f>
        <v/>
      </c>
      <c r="AJ2008" s="116">
        <f>IF(Q2008&lt;&gt;"",DATE(YEAR(Q2008), MONTH(Q2008), DAY(Q2008)),"")</f>
        <v/>
      </c>
      <c r="AK2008" s="130">
        <f>IF(Q2008&lt;&gt;0,Q2008-N2008,TODAY()-N2008)</f>
        <v/>
      </c>
      <c r="AL2008" s="112">
        <f>IF(F2008="Re-assigned",0,IF(H2008="Closed",0,IF(H2008="Service Restored",0,IF(H2008="",0,1))))</f>
        <v/>
      </c>
      <c r="AM2008" s="124">
        <f>IF(AL2008=0,"",IF(AK2008&gt;20.99,"Aged","Non-Aged"))</f>
        <v/>
      </c>
      <c r="AN2008" s="112">
        <f>IF(Q2008&lt;&gt;"",MONTH(Q2008),"")</f>
        <v/>
      </c>
      <c r="AO2008" s="112">
        <f>IFERROR(VALUE(V2008),0)</f>
        <v/>
      </c>
    </row>
    <row customFormat="1" customHeight="1" ht="29.25" r="2009" s="112" spans="1:41">
      <c r="A2009" s="127" t="n"/>
      <c r="B2009" s="113" t="n"/>
      <c r="C2009" s="127" t="n"/>
      <c r="D2009" s="127" t="n"/>
      <c r="E2009" s="114">
        <f>IF(F2009 &lt;&gt; "",VLOOKUP(F2009,CategoryLookup,2,FALSE), "")</f>
        <v/>
      </c>
      <c r="F2009" s="126" t="n"/>
      <c r="G2009" s="127" t="n"/>
      <c r="H2009" s="127" t="n"/>
      <c r="I2009" s="127" t="n"/>
      <c r="J2009" s="127" t="n"/>
      <c r="K2009" s="127" t="n"/>
      <c r="L2009" s="127" t="n"/>
      <c r="M2009" s="127" t="n"/>
      <c r="N2009" s="120" t="n"/>
      <c r="O2009" s="120" t="n"/>
      <c r="P2009" s="120" t="n"/>
      <c r="Q2009" s="120" t="n"/>
      <c r="R2009" s="121" t="n"/>
      <c r="S2009" s="121" t="n"/>
      <c r="T2009" s="121" t="n"/>
      <c r="U2009" s="121" t="n"/>
      <c r="V2009" s="117">
        <f>IF(P2009="NA","NA",IF(P2009&lt;&gt;"",TEXT(P2009-N2009,"[h].mm"),""))</f>
        <v/>
      </c>
      <c r="W2009" s="118">
        <f>IF(AND(R2009="",S2009=""),"",R2009+S2009)</f>
        <v/>
      </c>
      <c r="X2009" s="116">
        <f>IF(O2009&lt;&gt;"",DATE(YEAR(O2009), MONTH(O2009), DAY(O2009)),"")</f>
        <v/>
      </c>
      <c r="Y2009" s="122" t="n"/>
      <c r="Z2009" s="123" t="n"/>
      <c r="AA2009" s="117">
        <f>IF(F2009="Re-assigned","NA",IF(W2009="","",IF(W2009&gt;=VLOOKUP(D2009,SLAMatrix,3,FALSE),"Yes",IF(W2009&lt;VLOOKUP(D2009,SLAMatrix,2,FALSE),"No","Internal"))))</f>
        <v/>
      </c>
      <c r="AB2009" s="123" t="n"/>
      <c r="AC2009" s="123" t="n"/>
      <c r="AD2009" s="119" t="n"/>
      <c r="AE2009" s="125" t="n"/>
      <c r="AF2009" s="124">
        <f>MONTH(O2009)</f>
        <v/>
      </c>
      <c r="AG2009" s="124">
        <f>VLOOKUP(IFERROR(MID(AE2009,1,(FIND(",",AE2009,1)-1)),AE2009),Facility_Region_Mapping,2,FALSE)</f>
        <v/>
      </c>
      <c r="AH2009" s="124" t="n"/>
      <c r="AI2009" s="124">
        <f>IF(C2009&lt;&gt;"",IF(M2009="ESM User",getInterfaceName($C2009),"NA"),"")</f>
        <v/>
      </c>
      <c r="AJ2009" s="116">
        <f>IF(Q2009&lt;&gt;"",DATE(YEAR(Q2009), MONTH(Q2009), DAY(Q2009)),"")</f>
        <v/>
      </c>
      <c r="AK2009" s="130">
        <f>IF(Q2009&lt;&gt;0,Q2009-N2009,TODAY()-N2009)</f>
        <v/>
      </c>
      <c r="AL2009" s="112">
        <f>IF(F2009="Re-assigned",0,IF(H2009="Closed",0,IF(H2009="Service Restored",0,IF(H2009="",0,1))))</f>
        <v/>
      </c>
      <c r="AM2009" s="124">
        <f>IF(AL2009=0,"",IF(AK2009&gt;20.99,"Aged","Non-Aged"))</f>
        <v/>
      </c>
      <c r="AN2009" s="112">
        <f>IF(Q2009&lt;&gt;"",MONTH(Q2009),"")</f>
        <v/>
      </c>
      <c r="AO2009" s="112">
        <f>IFERROR(VALUE(V2009),0)</f>
        <v/>
      </c>
    </row>
    <row customFormat="1" customHeight="1" ht="29.25" r="2010" s="112" spans="1:41">
      <c r="A2010" s="127" t="n"/>
      <c r="B2010" s="113" t="n"/>
      <c r="C2010" s="127" t="n"/>
      <c r="D2010" s="127" t="n"/>
      <c r="E2010" s="114">
        <f>IF(F2010 &lt;&gt; "",VLOOKUP(F2010,CategoryLookup,2,FALSE), "")</f>
        <v/>
      </c>
      <c r="F2010" s="126" t="n"/>
      <c r="G2010" s="127" t="n"/>
      <c r="H2010" s="127" t="n"/>
      <c r="I2010" s="127" t="n"/>
      <c r="J2010" s="127" t="n"/>
      <c r="K2010" s="127" t="n"/>
      <c r="L2010" s="127" t="n"/>
      <c r="M2010" s="127" t="n"/>
      <c r="N2010" s="120" t="n"/>
      <c r="O2010" s="120" t="n"/>
      <c r="P2010" s="120" t="n"/>
      <c r="Q2010" s="120" t="n"/>
      <c r="R2010" s="121" t="n"/>
      <c r="S2010" s="121" t="n"/>
      <c r="T2010" s="121" t="n"/>
      <c r="U2010" s="121" t="n"/>
      <c r="V2010" s="117">
        <f>IF(P2010="NA","NA",IF(P2010&lt;&gt;"",TEXT(P2010-N2010,"[h].mm"),""))</f>
        <v/>
      </c>
      <c r="W2010" s="118">
        <f>IF(AND(R2010="",S2010=""),"",R2010+S2010)</f>
        <v/>
      </c>
      <c r="X2010" s="116">
        <f>IF(O2010&lt;&gt;"",DATE(YEAR(O2010), MONTH(O2010), DAY(O2010)),"")</f>
        <v/>
      </c>
      <c r="Y2010" s="122" t="n"/>
      <c r="Z2010" s="123" t="n"/>
      <c r="AA2010" s="117">
        <f>IF(F2010="Re-assigned","NA",IF(W2010="","",IF(W2010&gt;=VLOOKUP(D2010,SLAMatrix,3,FALSE),"Yes",IF(W2010&lt;VLOOKUP(D2010,SLAMatrix,2,FALSE),"No","Internal"))))</f>
        <v/>
      </c>
      <c r="AB2010" s="123" t="n"/>
      <c r="AC2010" s="123" t="n"/>
      <c r="AD2010" s="119" t="n"/>
      <c r="AE2010" s="125" t="n"/>
      <c r="AF2010" s="124">
        <f>MONTH(O2010)</f>
        <v/>
      </c>
      <c r="AG2010" s="124">
        <f>VLOOKUP(IFERROR(MID(AE2010,1,(FIND(",",AE2010,1)-1)),AE2010),Facility_Region_Mapping,2,FALSE)</f>
        <v/>
      </c>
      <c r="AH2010" s="124" t="n"/>
      <c r="AI2010" s="124">
        <f>IF(C2010&lt;&gt;"",IF(M2010="ESM User",getInterfaceName($C2010),"NA"),"")</f>
        <v/>
      </c>
      <c r="AJ2010" s="116">
        <f>IF(Q2010&lt;&gt;"",DATE(YEAR(Q2010), MONTH(Q2010), DAY(Q2010)),"")</f>
        <v/>
      </c>
      <c r="AK2010" s="130">
        <f>IF(Q2010&lt;&gt;0,Q2010-N2010,TODAY()-N2010)</f>
        <v/>
      </c>
      <c r="AL2010" s="112">
        <f>IF(F2010="Re-assigned",0,IF(H2010="Closed",0,IF(H2010="Service Restored",0,IF(H2010="",0,1))))</f>
        <v/>
      </c>
      <c r="AM2010" s="124">
        <f>IF(AL2010=0,"",IF(AK2010&gt;20.99,"Aged","Non-Aged"))</f>
        <v/>
      </c>
      <c r="AN2010" s="112">
        <f>IF(Q2010&lt;&gt;"",MONTH(Q2010),"")</f>
        <v/>
      </c>
      <c r="AO2010" s="112">
        <f>IFERROR(VALUE(V2010),0)</f>
        <v/>
      </c>
    </row>
    <row customFormat="1" customHeight="1" ht="29.25" r="2011" s="112" spans="1:41">
      <c r="A2011" s="127" t="n"/>
      <c r="B2011" s="113" t="n"/>
      <c r="C2011" s="127" t="n"/>
      <c r="D2011" s="127" t="n"/>
      <c r="E2011" s="114">
        <f>IF(F2011 &lt;&gt; "",VLOOKUP(F2011,CategoryLookup,2,FALSE), "")</f>
        <v/>
      </c>
      <c r="F2011" s="126" t="n"/>
      <c r="G2011" s="127" t="n"/>
      <c r="H2011" s="127" t="n"/>
      <c r="I2011" s="127" t="n"/>
      <c r="J2011" s="127" t="n"/>
      <c r="K2011" s="127" t="n"/>
      <c r="L2011" s="127" t="n"/>
      <c r="M2011" s="127" t="n"/>
      <c r="N2011" s="120" t="n"/>
      <c r="O2011" s="120" t="n"/>
      <c r="P2011" s="120" t="n"/>
      <c r="Q2011" s="120" t="n"/>
      <c r="R2011" s="121" t="n"/>
      <c r="S2011" s="121" t="n"/>
      <c r="T2011" s="121" t="n"/>
      <c r="U2011" s="121" t="n"/>
      <c r="V2011" s="117">
        <f>IF(P2011="NA","NA",IF(P2011&lt;&gt;"",TEXT(P2011-N2011,"[h].mm"),""))</f>
        <v/>
      </c>
      <c r="W2011" s="118">
        <f>IF(AND(R2011="",S2011=""),"",R2011+S2011)</f>
        <v/>
      </c>
      <c r="X2011" s="116">
        <f>IF(O2011&lt;&gt;"",DATE(YEAR(O2011), MONTH(O2011), DAY(O2011)),"")</f>
        <v/>
      </c>
      <c r="Y2011" s="122" t="n"/>
      <c r="Z2011" s="123" t="n"/>
      <c r="AA2011" s="117">
        <f>IF(F2011="Re-assigned","NA",IF(W2011="","",IF(W2011&gt;=VLOOKUP(D2011,SLAMatrix,3,FALSE),"Yes",IF(W2011&lt;VLOOKUP(D2011,SLAMatrix,2,FALSE),"No","Internal"))))</f>
        <v/>
      </c>
      <c r="AB2011" s="123" t="n"/>
      <c r="AC2011" s="123" t="n"/>
      <c r="AD2011" s="119" t="n"/>
      <c r="AE2011" s="125" t="n"/>
      <c r="AF2011" s="124">
        <f>MONTH(O2011)</f>
        <v/>
      </c>
      <c r="AG2011" s="124">
        <f>VLOOKUP(IFERROR(MID(AE2011,1,(FIND(",",AE2011,1)-1)),AE2011),Facility_Region_Mapping,2,FALSE)</f>
        <v/>
      </c>
      <c r="AH2011" s="124" t="n"/>
      <c r="AI2011" s="124">
        <f>IF(C2011&lt;&gt;"",IF(M2011="ESM User",getInterfaceName($C2011),"NA"),"")</f>
        <v/>
      </c>
      <c r="AJ2011" s="116">
        <f>IF(Q2011&lt;&gt;"",DATE(YEAR(Q2011), MONTH(Q2011), DAY(Q2011)),"")</f>
        <v/>
      </c>
      <c r="AK2011" s="130">
        <f>IF(Q2011&lt;&gt;0,Q2011-N2011,TODAY()-N2011)</f>
        <v/>
      </c>
      <c r="AL2011" s="112">
        <f>IF(F2011="Re-assigned",0,IF(H2011="Closed",0,IF(H2011="Service Restored",0,IF(H2011="",0,1))))</f>
        <v/>
      </c>
      <c r="AM2011" s="124">
        <f>IF(AL2011=0,"",IF(AK2011&gt;20.99,"Aged","Non-Aged"))</f>
        <v/>
      </c>
      <c r="AN2011" s="112">
        <f>IF(Q2011&lt;&gt;"",MONTH(Q2011),"")</f>
        <v/>
      </c>
      <c r="AO2011" s="112">
        <f>IFERROR(VALUE(V2011),0)</f>
        <v/>
      </c>
    </row>
    <row customFormat="1" customHeight="1" ht="29.25" r="2012" s="112" spans="1:41">
      <c r="A2012" s="127" t="n"/>
      <c r="B2012" s="113" t="n"/>
      <c r="C2012" s="127" t="n"/>
      <c r="D2012" s="127" t="n"/>
      <c r="E2012" s="114">
        <f>IF(F2012 &lt;&gt; "",VLOOKUP(F2012,CategoryLookup,2,FALSE), "")</f>
        <v/>
      </c>
      <c r="F2012" s="126" t="n"/>
      <c r="G2012" s="127" t="n"/>
      <c r="H2012" s="127" t="n"/>
      <c r="I2012" s="127" t="n"/>
      <c r="J2012" s="127" t="n"/>
      <c r="K2012" s="127" t="n"/>
      <c r="L2012" s="127" t="n"/>
      <c r="M2012" s="127" t="n"/>
      <c r="N2012" s="120" t="n"/>
      <c r="O2012" s="120" t="n"/>
      <c r="P2012" s="120" t="n"/>
      <c r="Q2012" s="120" t="n"/>
      <c r="R2012" s="121" t="n"/>
      <c r="S2012" s="121" t="n"/>
      <c r="T2012" s="121" t="n"/>
      <c r="U2012" s="121" t="n"/>
      <c r="V2012" s="117">
        <f>IF(P2012="NA","NA",IF(P2012&lt;&gt;"",TEXT(P2012-N2012,"[h].mm"),""))</f>
        <v/>
      </c>
      <c r="W2012" s="118">
        <f>IF(AND(R2012="",S2012=""),"",R2012+S2012)</f>
        <v/>
      </c>
      <c r="X2012" s="116">
        <f>IF(O2012&lt;&gt;"",DATE(YEAR(O2012), MONTH(O2012), DAY(O2012)),"")</f>
        <v/>
      </c>
      <c r="Y2012" s="122" t="n"/>
      <c r="Z2012" s="123" t="n"/>
      <c r="AA2012" s="117">
        <f>IF(F2012="Re-assigned","NA",IF(W2012="","",IF(W2012&gt;=VLOOKUP(D2012,SLAMatrix,3,FALSE),"Yes",IF(W2012&lt;VLOOKUP(D2012,SLAMatrix,2,FALSE),"No","Internal"))))</f>
        <v/>
      </c>
      <c r="AB2012" s="123" t="n"/>
      <c r="AC2012" s="123" t="n"/>
      <c r="AD2012" s="119" t="n"/>
      <c r="AE2012" s="125" t="n"/>
      <c r="AF2012" s="124">
        <f>MONTH(O2012)</f>
        <v/>
      </c>
      <c r="AG2012" s="124">
        <f>VLOOKUP(IFERROR(MID(AE2012,1,(FIND(",",AE2012,1)-1)),AE2012),Facility_Region_Mapping,2,FALSE)</f>
        <v/>
      </c>
      <c r="AH2012" s="124" t="n"/>
      <c r="AI2012" s="124">
        <f>IF(C2012&lt;&gt;"",IF(M2012="ESM User",getInterfaceName($C2012),"NA"),"")</f>
        <v/>
      </c>
      <c r="AJ2012" s="116">
        <f>IF(Q2012&lt;&gt;"",DATE(YEAR(Q2012), MONTH(Q2012), DAY(Q2012)),"")</f>
        <v/>
      </c>
      <c r="AK2012" s="130">
        <f>IF(Q2012&lt;&gt;0,Q2012-N2012,TODAY()-N2012)</f>
        <v/>
      </c>
      <c r="AL2012" s="112">
        <f>IF(F2012="Re-assigned",0,IF(H2012="Closed",0,IF(H2012="Service Restored",0,IF(H2012="",0,1))))</f>
        <v/>
      </c>
      <c r="AM2012" s="124">
        <f>IF(AL2012=0,"",IF(AK2012&gt;20.99,"Aged","Non-Aged"))</f>
        <v/>
      </c>
      <c r="AN2012" s="112">
        <f>IF(Q2012&lt;&gt;"",MONTH(Q2012),"")</f>
        <v/>
      </c>
      <c r="AO2012" s="112">
        <f>IFERROR(VALUE(V2012),0)</f>
        <v/>
      </c>
    </row>
    <row customFormat="1" customHeight="1" ht="29.25" r="2013" s="112" spans="1:41">
      <c r="A2013" s="127" t="n"/>
      <c r="B2013" s="113" t="n"/>
      <c r="C2013" s="127" t="n"/>
      <c r="D2013" s="127" t="n"/>
      <c r="E2013" s="114">
        <f>IF(F2013 &lt;&gt; "",VLOOKUP(F2013,CategoryLookup,2,FALSE), "")</f>
        <v/>
      </c>
      <c r="F2013" s="126" t="n"/>
      <c r="G2013" s="127" t="n"/>
      <c r="H2013" s="127" t="n"/>
      <c r="I2013" s="127" t="n"/>
      <c r="J2013" s="127" t="n"/>
      <c r="K2013" s="127" t="n"/>
      <c r="L2013" s="127" t="n"/>
      <c r="M2013" s="127" t="n"/>
      <c r="N2013" s="120" t="n"/>
      <c r="O2013" s="120" t="n"/>
      <c r="P2013" s="120" t="n"/>
      <c r="Q2013" s="120" t="n"/>
      <c r="R2013" s="121" t="n"/>
      <c r="S2013" s="121" t="n"/>
      <c r="T2013" s="121" t="n"/>
      <c r="U2013" s="121" t="n"/>
      <c r="V2013" s="117">
        <f>IF(P2013="NA","NA",IF(P2013&lt;&gt;"",TEXT(P2013-N2013,"[h].mm"),""))</f>
        <v/>
      </c>
      <c r="W2013" s="118">
        <f>IF(AND(R2013="",S2013=""),"",R2013+S2013)</f>
        <v/>
      </c>
      <c r="X2013" s="116">
        <f>IF(O2013&lt;&gt;"",DATE(YEAR(O2013), MONTH(O2013), DAY(O2013)),"")</f>
        <v/>
      </c>
      <c r="Y2013" s="122" t="n"/>
      <c r="Z2013" s="123" t="n"/>
      <c r="AA2013" s="117">
        <f>IF(F2013="Re-assigned","NA",IF(W2013="","",IF(W2013&gt;=VLOOKUP(D2013,SLAMatrix,3,FALSE),"Yes",IF(W2013&lt;VLOOKUP(D2013,SLAMatrix,2,FALSE),"No","Internal"))))</f>
        <v/>
      </c>
      <c r="AB2013" s="123" t="n"/>
      <c r="AC2013" s="123" t="n"/>
      <c r="AD2013" s="119" t="n"/>
      <c r="AE2013" s="125" t="n"/>
      <c r="AF2013" s="124">
        <f>MONTH(O2013)</f>
        <v/>
      </c>
      <c r="AG2013" s="124">
        <f>VLOOKUP(IFERROR(MID(AE2013,1,(FIND(",",AE2013,1)-1)),AE2013),Facility_Region_Mapping,2,FALSE)</f>
        <v/>
      </c>
      <c r="AH2013" s="124" t="n"/>
      <c r="AI2013" s="124">
        <f>IF(C2013&lt;&gt;"",IF(M2013="ESM User",getInterfaceName($C2013),"NA"),"")</f>
        <v/>
      </c>
      <c r="AJ2013" s="116">
        <f>IF(Q2013&lt;&gt;"",DATE(YEAR(Q2013), MONTH(Q2013), DAY(Q2013)),"")</f>
        <v/>
      </c>
      <c r="AK2013" s="130">
        <f>IF(Q2013&lt;&gt;0,Q2013-N2013,TODAY()-N2013)</f>
        <v/>
      </c>
      <c r="AL2013" s="112">
        <f>IF(F2013="Re-assigned",0,IF(H2013="Closed",0,IF(H2013="Service Restored",0,IF(H2013="",0,1))))</f>
        <v/>
      </c>
      <c r="AM2013" s="124">
        <f>IF(AL2013=0,"",IF(AK2013&gt;20.99,"Aged","Non-Aged"))</f>
        <v/>
      </c>
      <c r="AN2013" s="112">
        <f>IF(Q2013&lt;&gt;"",MONTH(Q2013),"")</f>
        <v/>
      </c>
      <c r="AO2013" s="112">
        <f>IFERROR(VALUE(V2013),0)</f>
        <v/>
      </c>
    </row>
    <row customFormat="1" customHeight="1" ht="29.25" r="2014" s="112" spans="1:41">
      <c r="A2014" s="127" t="n"/>
      <c r="B2014" s="113" t="n"/>
      <c r="C2014" s="127" t="n"/>
      <c r="D2014" s="127" t="n"/>
      <c r="E2014" s="114">
        <f>IF(F2014 &lt;&gt; "",VLOOKUP(F2014,CategoryLookup,2,FALSE), "")</f>
        <v/>
      </c>
      <c r="F2014" s="126" t="n"/>
      <c r="G2014" s="127" t="n"/>
      <c r="H2014" s="127" t="n"/>
      <c r="I2014" s="127" t="n"/>
      <c r="J2014" s="127" t="n"/>
      <c r="K2014" s="127" t="n"/>
      <c r="L2014" s="127" t="n"/>
      <c r="M2014" s="127" t="n"/>
      <c r="N2014" s="120" t="n"/>
      <c r="O2014" s="120" t="n"/>
      <c r="P2014" s="120" t="n"/>
      <c r="Q2014" s="120" t="n"/>
      <c r="R2014" s="121" t="n"/>
      <c r="S2014" s="121" t="n"/>
      <c r="T2014" s="121" t="n"/>
      <c r="U2014" s="121" t="n"/>
      <c r="V2014" s="117">
        <f>IF(P2014="NA","NA",IF(P2014&lt;&gt;"",TEXT(P2014-N2014,"[h].mm"),""))</f>
        <v/>
      </c>
      <c r="W2014" s="118">
        <f>IF(AND(R2014="",S2014=""),"",R2014+S2014)</f>
        <v/>
      </c>
      <c r="X2014" s="116">
        <f>IF(O2014&lt;&gt;"",DATE(YEAR(O2014), MONTH(O2014), DAY(O2014)),"")</f>
        <v/>
      </c>
      <c r="Y2014" s="122" t="n"/>
      <c r="Z2014" s="123" t="n"/>
      <c r="AA2014" s="117">
        <f>IF(F2014="Re-assigned","NA",IF(W2014="","",IF(W2014&gt;=VLOOKUP(D2014,SLAMatrix,3,FALSE),"Yes",IF(W2014&lt;VLOOKUP(D2014,SLAMatrix,2,FALSE),"No","Internal"))))</f>
        <v/>
      </c>
      <c r="AB2014" s="123" t="n"/>
      <c r="AC2014" s="123" t="n"/>
      <c r="AD2014" s="119" t="n"/>
      <c r="AE2014" s="125" t="n"/>
      <c r="AF2014" s="124">
        <f>MONTH(O2014)</f>
        <v/>
      </c>
      <c r="AG2014" s="124">
        <f>VLOOKUP(IFERROR(MID(AE2014,1,(FIND(",",AE2014,1)-1)),AE2014),Facility_Region_Mapping,2,FALSE)</f>
        <v/>
      </c>
      <c r="AH2014" s="124" t="n"/>
      <c r="AI2014" s="124">
        <f>IF(C2014&lt;&gt;"",IF(M2014="ESM User",getInterfaceName($C2014),"NA"),"")</f>
        <v/>
      </c>
      <c r="AJ2014" s="116">
        <f>IF(Q2014&lt;&gt;"",DATE(YEAR(Q2014), MONTH(Q2014), DAY(Q2014)),"")</f>
        <v/>
      </c>
      <c r="AK2014" s="130">
        <f>IF(Q2014&lt;&gt;0,Q2014-N2014,TODAY()-N2014)</f>
        <v/>
      </c>
      <c r="AL2014" s="112">
        <f>IF(F2014="Re-assigned",0,IF(H2014="Closed",0,IF(H2014="Service Restored",0,IF(H2014="",0,1))))</f>
        <v/>
      </c>
      <c r="AM2014" s="124">
        <f>IF(AL2014=0,"",IF(AK2014&gt;20.99,"Aged","Non-Aged"))</f>
        <v/>
      </c>
      <c r="AN2014" s="112">
        <f>IF(Q2014&lt;&gt;"",MONTH(Q2014),"")</f>
        <v/>
      </c>
      <c r="AO2014" s="112">
        <f>IFERROR(VALUE(V2014),0)</f>
        <v/>
      </c>
    </row>
    <row customFormat="1" customHeight="1" ht="29.25" r="2015" s="112" spans="1:41">
      <c r="A2015" s="127" t="n"/>
      <c r="B2015" s="113" t="n"/>
      <c r="C2015" s="127" t="n"/>
      <c r="D2015" s="127" t="n"/>
      <c r="E2015" s="114">
        <f>IF(F2015 &lt;&gt; "",VLOOKUP(F2015,CategoryLookup,2,FALSE), "")</f>
        <v/>
      </c>
      <c r="F2015" s="126" t="n"/>
      <c r="G2015" s="127" t="n"/>
      <c r="H2015" s="127" t="n"/>
      <c r="I2015" s="127" t="n"/>
      <c r="J2015" s="127" t="n"/>
      <c r="K2015" s="127" t="n"/>
      <c r="L2015" s="127" t="n"/>
      <c r="M2015" s="127" t="n"/>
      <c r="N2015" s="120" t="n"/>
      <c r="O2015" s="120" t="n"/>
      <c r="P2015" s="120" t="n"/>
      <c r="Q2015" s="120" t="n"/>
      <c r="R2015" s="121" t="n"/>
      <c r="S2015" s="121" t="n"/>
      <c r="T2015" s="121" t="n"/>
      <c r="U2015" s="121" t="n"/>
      <c r="V2015" s="117">
        <f>IF(P2015="NA","NA",IF(P2015&lt;&gt;"",TEXT(P2015-N2015,"[h].mm"),""))</f>
        <v/>
      </c>
      <c r="W2015" s="118">
        <f>IF(AND(R2015="",S2015=""),"",R2015+S2015)</f>
        <v/>
      </c>
      <c r="X2015" s="116">
        <f>IF(O2015&lt;&gt;"",DATE(YEAR(O2015), MONTH(O2015), DAY(O2015)),"")</f>
        <v/>
      </c>
      <c r="Y2015" s="122" t="n"/>
      <c r="Z2015" s="123" t="n"/>
      <c r="AA2015" s="117">
        <f>IF(F2015="Re-assigned","NA",IF(W2015="","",IF(W2015&gt;=VLOOKUP(D2015,SLAMatrix,3,FALSE),"Yes",IF(W2015&lt;VLOOKUP(D2015,SLAMatrix,2,FALSE),"No","Internal"))))</f>
        <v/>
      </c>
      <c r="AB2015" s="123" t="n"/>
      <c r="AC2015" s="123" t="n"/>
      <c r="AD2015" s="119" t="n"/>
      <c r="AE2015" s="125" t="n"/>
      <c r="AF2015" s="124">
        <f>MONTH(O2015)</f>
        <v/>
      </c>
      <c r="AG2015" s="124">
        <f>VLOOKUP(IFERROR(MID(AE2015,1,(FIND(",",AE2015,1)-1)),AE2015),Facility_Region_Mapping,2,FALSE)</f>
        <v/>
      </c>
      <c r="AH2015" s="124" t="n"/>
      <c r="AI2015" s="124">
        <f>IF(C2015&lt;&gt;"",IF(M2015="ESM User",getInterfaceName($C2015),"NA"),"")</f>
        <v/>
      </c>
      <c r="AJ2015" s="116">
        <f>IF(Q2015&lt;&gt;"",DATE(YEAR(Q2015), MONTH(Q2015), DAY(Q2015)),"")</f>
        <v/>
      </c>
      <c r="AK2015" s="130">
        <f>IF(Q2015&lt;&gt;0,Q2015-N2015,TODAY()-N2015)</f>
        <v/>
      </c>
      <c r="AL2015" s="112">
        <f>IF(F2015="Re-assigned",0,IF(H2015="Closed",0,IF(H2015="Service Restored",0,IF(H2015="",0,1))))</f>
        <v/>
      </c>
      <c r="AM2015" s="124">
        <f>IF(AL2015=0,"",IF(AK2015&gt;20.99,"Aged","Non-Aged"))</f>
        <v/>
      </c>
      <c r="AN2015" s="112">
        <f>IF(Q2015&lt;&gt;"",MONTH(Q2015),"")</f>
        <v/>
      </c>
      <c r="AO2015" s="112">
        <f>IFERROR(VALUE(V2015),0)</f>
        <v/>
      </c>
    </row>
    <row customFormat="1" customHeight="1" ht="29.25" r="2016" s="112" spans="1:41">
      <c r="A2016" s="127" t="n"/>
      <c r="B2016" s="113" t="n"/>
      <c r="C2016" s="127" t="n"/>
      <c r="D2016" s="127" t="n"/>
      <c r="E2016" s="114">
        <f>IF(F2016 &lt;&gt; "",VLOOKUP(F2016,CategoryLookup,2,FALSE), "")</f>
        <v/>
      </c>
      <c r="F2016" s="126" t="n"/>
      <c r="G2016" s="127" t="n"/>
      <c r="H2016" s="127" t="n"/>
      <c r="I2016" s="127" t="n"/>
      <c r="J2016" s="127" t="n"/>
      <c r="K2016" s="127" t="n"/>
      <c r="L2016" s="127" t="n"/>
      <c r="M2016" s="127" t="n"/>
      <c r="N2016" s="120" t="n"/>
      <c r="O2016" s="120" t="n"/>
      <c r="P2016" s="120" t="n"/>
      <c r="Q2016" s="120" t="n"/>
      <c r="R2016" s="121" t="n"/>
      <c r="S2016" s="121" t="n"/>
      <c r="T2016" s="121" t="n"/>
      <c r="U2016" s="121" t="n"/>
      <c r="V2016" s="117">
        <f>IF(P2016="NA","NA",IF(P2016&lt;&gt;"",TEXT(P2016-N2016,"[h].mm"),""))</f>
        <v/>
      </c>
      <c r="W2016" s="118">
        <f>IF(AND(R2016="",S2016=""),"",R2016+S2016)</f>
        <v/>
      </c>
      <c r="X2016" s="116">
        <f>IF(O2016&lt;&gt;"",DATE(YEAR(O2016), MONTH(O2016), DAY(O2016)),"")</f>
        <v/>
      </c>
      <c r="Y2016" s="122" t="n"/>
      <c r="Z2016" s="123" t="n"/>
      <c r="AA2016" s="117">
        <f>IF(F2016="Re-assigned","NA",IF(W2016="","",IF(W2016&gt;=VLOOKUP(D2016,SLAMatrix,3,FALSE),"Yes",IF(W2016&lt;VLOOKUP(D2016,SLAMatrix,2,FALSE),"No","Internal"))))</f>
        <v/>
      </c>
      <c r="AB2016" s="123" t="n"/>
      <c r="AC2016" s="123" t="n"/>
      <c r="AD2016" s="119" t="n"/>
      <c r="AE2016" s="125" t="n"/>
      <c r="AF2016" s="124">
        <f>MONTH(O2016)</f>
        <v/>
      </c>
      <c r="AG2016" s="124">
        <f>VLOOKUP(IFERROR(MID(AE2016,1,(FIND(",",AE2016,1)-1)),AE2016),Facility_Region_Mapping,2,FALSE)</f>
        <v/>
      </c>
      <c r="AH2016" s="124" t="n"/>
      <c r="AI2016" s="124">
        <f>IF(C2016&lt;&gt;"",IF(M2016="ESM User",getInterfaceName($C2016),"NA"),"")</f>
        <v/>
      </c>
      <c r="AJ2016" s="116">
        <f>IF(Q2016&lt;&gt;"",DATE(YEAR(Q2016), MONTH(Q2016), DAY(Q2016)),"")</f>
        <v/>
      </c>
      <c r="AK2016" s="130">
        <f>IF(Q2016&lt;&gt;0,Q2016-N2016,TODAY()-N2016)</f>
        <v/>
      </c>
      <c r="AL2016" s="112">
        <f>IF(F2016="Re-assigned",0,IF(H2016="Closed",0,IF(H2016="Service Restored",0,IF(H2016="",0,1))))</f>
        <v/>
      </c>
      <c r="AM2016" s="124">
        <f>IF(AL2016=0,"",IF(AK2016&gt;20.99,"Aged","Non-Aged"))</f>
        <v/>
      </c>
      <c r="AN2016" s="112">
        <f>IF(Q2016&lt;&gt;"",MONTH(Q2016),"")</f>
        <v/>
      </c>
      <c r="AO2016" s="112">
        <f>IFERROR(VALUE(V2016),0)</f>
        <v/>
      </c>
    </row>
    <row customFormat="1" customHeight="1" ht="29.25" r="2017" s="112" spans="1:41">
      <c r="A2017" s="127" t="n"/>
      <c r="B2017" s="113" t="n"/>
      <c r="C2017" s="127" t="n"/>
      <c r="D2017" s="127" t="n"/>
      <c r="E2017" s="114">
        <f>IF(F2017 &lt;&gt; "",VLOOKUP(F2017,CategoryLookup,2,FALSE), "")</f>
        <v/>
      </c>
      <c r="F2017" s="126" t="n"/>
      <c r="G2017" s="127" t="n"/>
      <c r="H2017" s="127" t="n"/>
      <c r="I2017" s="127" t="n"/>
      <c r="J2017" s="127" t="n"/>
      <c r="K2017" s="127" t="n"/>
      <c r="L2017" s="127" t="n"/>
      <c r="M2017" s="127" t="n"/>
      <c r="N2017" s="120" t="n"/>
      <c r="O2017" s="120" t="n"/>
      <c r="P2017" s="120" t="n"/>
      <c r="Q2017" s="120" t="n"/>
      <c r="R2017" s="121" t="n"/>
      <c r="S2017" s="121" t="n"/>
      <c r="T2017" s="121" t="n"/>
      <c r="U2017" s="121" t="n"/>
      <c r="V2017" s="117">
        <f>IF(P2017="NA","NA",IF(P2017&lt;&gt;"",TEXT(P2017-N2017,"[h].mm"),""))</f>
        <v/>
      </c>
      <c r="W2017" s="118">
        <f>IF(AND(R2017="",S2017=""),"",R2017+S2017)</f>
        <v/>
      </c>
      <c r="X2017" s="116">
        <f>IF(O2017&lt;&gt;"",DATE(YEAR(O2017), MONTH(O2017), DAY(O2017)),"")</f>
        <v/>
      </c>
      <c r="Y2017" s="122" t="n"/>
      <c r="Z2017" s="123" t="n"/>
      <c r="AA2017" s="117">
        <f>IF(F2017="Re-assigned","NA",IF(W2017="","",IF(W2017&gt;=VLOOKUP(D2017,SLAMatrix,3,FALSE),"Yes",IF(W2017&lt;VLOOKUP(D2017,SLAMatrix,2,FALSE),"No","Internal"))))</f>
        <v/>
      </c>
      <c r="AB2017" s="123" t="n"/>
      <c r="AC2017" s="123" t="n"/>
      <c r="AD2017" s="119" t="n"/>
      <c r="AE2017" s="125" t="n"/>
      <c r="AF2017" s="124">
        <f>MONTH(O2017)</f>
        <v/>
      </c>
      <c r="AG2017" s="124">
        <f>VLOOKUP(IFERROR(MID(AE2017,1,(FIND(",",AE2017,1)-1)),AE2017),Facility_Region_Mapping,2,FALSE)</f>
        <v/>
      </c>
      <c r="AH2017" s="124" t="n"/>
      <c r="AI2017" s="124">
        <f>IF(C2017&lt;&gt;"",IF(M2017="ESM User",getInterfaceName($C2017),"NA"),"")</f>
        <v/>
      </c>
      <c r="AJ2017" s="116">
        <f>IF(Q2017&lt;&gt;"",DATE(YEAR(Q2017), MONTH(Q2017), DAY(Q2017)),"")</f>
        <v/>
      </c>
      <c r="AK2017" s="130">
        <f>IF(Q2017&lt;&gt;0,Q2017-N2017,TODAY()-N2017)</f>
        <v/>
      </c>
      <c r="AL2017" s="112">
        <f>IF(F2017="Re-assigned",0,IF(H2017="Closed",0,IF(H2017="Service Restored",0,IF(H2017="",0,1))))</f>
        <v/>
      </c>
      <c r="AM2017" s="124">
        <f>IF(AL2017=0,"",IF(AK2017&gt;20.99,"Aged","Non-Aged"))</f>
        <v/>
      </c>
      <c r="AN2017" s="112">
        <f>IF(Q2017&lt;&gt;"",MONTH(Q2017),"")</f>
        <v/>
      </c>
      <c r="AO2017" s="112">
        <f>IFERROR(VALUE(V2017),0)</f>
        <v/>
      </c>
    </row>
    <row customFormat="1" customHeight="1" ht="29.25" r="2018" s="112" spans="1:41">
      <c r="A2018" s="127" t="n"/>
      <c r="B2018" s="113" t="n"/>
      <c r="C2018" s="127" t="n"/>
      <c r="D2018" s="127" t="n"/>
      <c r="E2018" s="114">
        <f>IF(F2018 &lt;&gt; "",VLOOKUP(F2018,CategoryLookup,2,FALSE), "")</f>
        <v/>
      </c>
      <c r="F2018" s="126" t="n"/>
      <c r="G2018" s="127" t="n"/>
      <c r="H2018" s="127" t="n"/>
      <c r="I2018" s="127" t="n"/>
      <c r="J2018" s="127" t="n"/>
      <c r="K2018" s="127" t="n"/>
      <c r="L2018" s="127" t="n"/>
      <c r="M2018" s="127" t="n"/>
      <c r="N2018" s="120" t="n"/>
      <c r="O2018" s="120" t="n"/>
      <c r="P2018" s="120" t="n"/>
      <c r="Q2018" s="120" t="n"/>
      <c r="R2018" s="121" t="n"/>
      <c r="S2018" s="121" t="n"/>
      <c r="T2018" s="121" t="n"/>
      <c r="U2018" s="121" t="n"/>
      <c r="V2018" s="117">
        <f>IF(P2018="NA","NA",IF(P2018&lt;&gt;"",TEXT(P2018-N2018,"[h].mm"),""))</f>
        <v/>
      </c>
      <c r="W2018" s="118">
        <f>IF(AND(R2018="",S2018=""),"",R2018+S2018)</f>
        <v/>
      </c>
      <c r="X2018" s="116">
        <f>IF(O2018&lt;&gt;"",DATE(YEAR(O2018), MONTH(O2018), DAY(O2018)),"")</f>
        <v/>
      </c>
      <c r="Y2018" s="122" t="n"/>
      <c r="Z2018" s="123" t="n"/>
      <c r="AA2018" s="117">
        <f>IF(F2018="Re-assigned","NA",IF(W2018="","",IF(W2018&gt;=VLOOKUP(D2018,SLAMatrix,3,FALSE),"Yes",IF(W2018&lt;VLOOKUP(D2018,SLAMatrix,2,FALSE),"No","Internal"))))</f>
        <v/>
      </c>
      <c r="AB2018" s="123" t="n"/>
      <c r="AC2018" s="123" t="n"/>
      <c r="AD2018" s="119" t="n"/>
      <c r="AE2018" s="125" t="n"/>
      <c r="AF2018" s="124">
        <f>MONTH(O2018)</f>
        <v/>
      </c>
      <c r="AG2018" s="124">
        <f>VLOOKUP(IFERROR(MID(AE2018,1,(FIND(",",AE2018,1)-1)),AE2018),Facility_Region_Mapping,2,FALSE)</f>
        <v/>
      </c>
      <c r="AH2018" s="124" t="n"/>
      <c r="AI2018" s="124">
        <f>IF(C2018&lt;&gt;"",IF(M2018="ESM User",getInterfaceName($C2018),"NA"),"")</f>
        <v/>
      </c>
      <c r="AJ2018" s="116">
        <f>IF(Q2018&lt;&gt;"",DATE(YEAR(Q2018), MONTH(Q2018), DAY(Q2018)),"")</f>
        <v/>
      </c>
      <c r="AK2018" s="130">
        <f>IF(Q2018&lt;&gt;0,Q2018-N2018,TODAY()-N2018)</f>
        <v/>
      </c>
      <c r="AL2018" s="112">
        <f>IF(F2018="Re-assigned",0,IF(H2018="Closed",0,IF(H2018="Service Restored",0,IF(H2018="",0,1))))</f>
        <v/>
      </c>
      <c r="AM2018" s="124">
        <f>IF(AL2018=0,"",IF(AK2018&gt;20.99,"Aged","Non-Aged"))</f>
        <v/>
      </c>
      <c r="AN2018" s="112">
        <f>IF(Q2018&lt;&gt;"",MONTH(Q2018),"")</f>
        <v/>
      </c>
      <c r="AO2018" s="112">
        <f>IFERROR(VALUE(V2018),0)</f>
        <v/>
      </c>
    </row>
    <row customFormat="1" customHeight="1" ht="29.25" r="2019" s="112" spans="1:41">
      <c r="A2019" s="127" t="n"/>
      <c r="B2019" s="113" t="n"/>
      <c r="C2019" s="127" t="n"/>
      <c r="D2019" s="127" t="n"/>
      <c r="E2019" s="114">
        <f>IF(F2019 &lt;&gt; "",VLOOKUP(F2019,CategoryLookup,2,FALSE), "")</f>
        <v/>
      </c>
      <c r="F2019" s="126" t="n"/>
      <c r="G2019" s="127" t="n"/>
      <c r="H2019" s="127" t="n"/>
      <c r="I2019" s="127" t="n"/>
      <c r="J2019" s="127" t="n"/>
      <c r="K2019" s="127" t="n"/>
      <c r="L2019" s="127" t="n"/>
      <c r="M2019" s="127" t="n"/>
      <c r="N2019" s="120" t="n"/>
      <c r="O2019" s="120" t="n"/>
      <c r="P2019" s="120" t="n"/>
      <c r="Q2019" s="120" t="n"/>
      <c r="R2019" s="121" t="n"/>
      <c r="S2019" s="121" t="n"/>
      <c r="T2019" s="121" t="n"/>
      <c r="U2019" s="121" t="n"/>
      <c r="V2019" s="117">
        <f>IF(P2019="NA","NA",IF(P2019&lt;&gt;"",TEXT(P2019-N2019,"[h].mm"),""))</f>
        <v/>
      </c>
      <c r="W2019" s="118">
        <f>IF(AND(R2019="",S2019=""),"",R2019+S2019)</f>
        <v/>
      </c>
      <c r="X2019" s="116">
        <f>IF(O2019&lt;&gt;"",DATE(YEAR(O2019), MONTH(O2019), DAY(O2019)),"")</f>
        <v/>
      </c>
      <c r="Y2019" s="122" t="n"/>
      <c r="Z2019" s="123" t="n"/>
      <c r="AA2019" s="117">
        <f>IF(F2019="Re-assigned","NA",IF(W2019="","",IF(W2019&gt;=VLOOKUP(D2019,SLAMatrix,3,FALSE),"Yes",IF(W2019&lt;VLOOKUP(D2019,SLAMatrix,2,FALSE),"No","Internal"))))</f>
        <v/>
      </c>
      <c r="AB2019" s="123" t="n"/>
      <c r="AC2019" s="123" t="n"/>
      <c r="AD2019" s="119" t="n"/>
      <c r="AE2019" s="125" t="n"/>
      <c r="AF2019" s="124">
        <f>MONTH(O2019)</f>
        <v/>
      </c>
      <c r="AG2019" s="124">
        <f>VLOOKUP(IFERROR(MID(AE2019,1,(FIND(",",AE2019,1)-1)),AE2019),Facility_Region_Mapping,2,FALSE)</f>
        <v/>
      </c>
      <c r="AH2019" s="124" t="n"/>
      <c r="AI2019" s="124">
        <f>IF(C2019&lt;&gt;"",IF(M2019="ESM User",getInterfaceName($C2019),"NA"),"")</f>
        <v/>
      </c>
      <c r="AJ2019" s="116">
        <f>IF(Q2019&lt;&gt;"",DATE(YEAR(Q2019), MONTH(Q2019), DAY(Q2019)),"")</f>
        <v/>
      </c>
      <c r="AK2019" s="130">
        <f>IF(Q2019&lt;&gt;0,Q2019-N2019,TODAY()-N2019)</f>
        <v/>
      </c>
      <c r="AL2019" s="112">
        <f>IF(F2019="Re-assigned",0,IF(H2019="Closed",0,IF(H2019="Service Restored",0,IF(H2019="",0,1))))</f>
        <v/>
      </c>
      <c r="AM2019" s="124">
        <f>IF(AL2019=0,"",IF(AK2019&gt;20.99,"Aged","Non-Aged"))</f>
        <v/>
      </c>
      <c r="AN2019" s="112">
        <f>IF(Q2019&lt;&gt;"",MONTH(Q2019),"")</f>
        <v/>
      </c>
      <c r="AO2019" s="112">
        <f>IFERROR(VALUE(V2019),0)</f>
        <v/>
      </c>
    </row>
    <row customFormat="1" customHeight="1" ht="29.25" r="2020" s="112" spans="1:41">
      <c r="A2020" s="127" t="n"/>
      <c r="B2020" s="113" t="n"/>
      <c r="C2020" s="127" t="n"/>
      <c r="D2020" s="127" t="n"/>
      <c r="E2020" s="114">
        <f>IF(F2020 &lt;&gt; "",VLOOKUP(F2020,CategoryLookup,2,FALSE), "")</f>
        <v/>
      </c>
      <c r="F2020" s="126" t="n"/>
      <c r="G2020" s="127" t="n"/>
      <c r="H2020" s="127" t="n"/>
      <c r="I2020" s="127" t="n"/>
      <c r="J2020" s="127" t="n"/>
      <c r="K2020" s="127" t="n"/>
      <c r="L2020" s="127" t="n"/>
      <c r="M2020" s="127" t="n"/>
      <c r="N2020" s="120" t="n"/>
      <c r="O2020" s="120" t="n"/>
      <c r="P2020" s="120" t="n"/>
      <c r="Q2020" s="120" t="n"/>
      <c r="R2020" s="121" t="n"/>
      <c r="S2020" s="121" t="n"/>
      <c r="T2020" s="121" t="n"/>
      <c r="U2020" s="121" t="n"/>
      <c r="V2020" s="117">
        <f>IF(P2020="NA","NA",IF(P2020&lt;&gt;"",TEXT(P2020-N2020,"[h].mm"),""))</f>
        <v/>
      </c>
      <c r="W2020" s="118">
        <f>IF(AND(R2020="",S2020=""),"",R2020+S2020)</f>
        <v/>
      </c>
      <c r="X2020" s="116">
        <f>IF(O2020&lt;&gt;"",DATE(YEAR(O2020), MONTH(O2020), DAY(O2020)),"")</f>
        <v/>
      </c>
      <c r="Y2020" s="122" t="n"/>
      <c r="Z2020" s="123" t="n"/>
      <c r="AA2020" s="117">
        <f>IF(F2020="Re-assigned","NA",IF(W2020="","",IF(W2020&gt;=VLOOKUP(D2020,SLAMatrix,3,FALSE),"Yes",IF(W2020&lt;VLOOKUP(D2020,SLAMatrix,2,FALSE),"No","Internal"))))</f>
        <v/>
      </c>
      <c r="AB2020" s="123" t="n"/>
      <c r="AC2020" s="123" t="n"/>
      <c r="AD2020" s="119" t="n"/>
      <c r="AE2020" s="125" t="n"/>
      <c r="AF2020" s="124">
        <f>MONTH(O2020)</f>
        <v/>
      </c>
      <c r="AG2020" s="124">
        <f>VLOOKUP(IFERROR(MID(AE2020,1,(FIND(",",AE2020,1)-1)),AE2020),Facility_Region_Mapping,2,FALSE)</f>
        <v/>
      </c>
      <c r="AH2020" s="124" t="n"/>
      <c r="AI2020" s="124">
        <f>IF(C2020&lt;&gt;"",IF(M2020="ESM User",getInterfaceName($C2020),"NA"),"")</f>
        <v/>
      </c>
      <c r="AJ2020" s="116">
        <f>IF(Q2020&lt;&gt;"",DATE(YEAR(Q2020), MONTH(Q2020), DAY(Q2020)),"")</f>
        <v/>
      </c>
      <c r="AK2020" s="130">
        <f>IF(Q2020&lt;&gt;0,Q2020-N2020,TODAY()-N2020)</f>
        <v/>
      </c>
      <c r="AL2020" s="112">
        <f>IF(F2020="Re-assigned",0,IF(H2020="Closed",0,IF(H2020="Service Restored",0,IF(H2020="",0,1))))</f>
        <v/>
      </c>
      <c r="AM2020" s="124">
        <f>IF(AL2020=0,"",IF(AK2020&gt;20.99,"Aged","Non-Aged"))</f>
        <v/>
      </c>
      <c r="AN2020" s="112">
        <f>IF(Q2020&lt;&gt;"",MONTH(Q2020),"")</f>
        <v/>
      </c>
      <c r="AO2020" s="112">
        <f>IFERROR(VALUE(V2020),0)</f>
        <v/>
      </c>
    </row>
    <row customFormat="1" customHeight="1" ht="29.25" r="2021" s="112" spans="1:41">
      <c r="A2021" s="127" t="n"/>
      <c r="B2021" s="113" t="n"/>
      <c r="C2021" s="127" t="n"/>
      <c r="D2021" s="127" t="n"/>
      <c r="E2021" s="114">
        <f>IF(F2021 &lt;&gt; "",VLOOKUP(F2021,CategoryLookup,2,FALSE), "")</f>
        <v/>
      </c>
      <c r="F2021" s="126" t="n"/>
      <c r="G2021" s="127" t="n"/>
      <c r="H2021" s="127" t="n"/>
      <c r="I2021" s="127" t="n"/>
      <c r="J2021" s="127" t="n"/>
      <c r="K2021" s="127" t="n"/>
      <c r="L2021" s="127" t="n"/>
      <c r="M2021" s="127" t="n"/>
      <c r="N2021" s="120" t="n"/>
      <c r="O2021" s="120" t="n"/>
      <c r="P2021" s="120" t="n"/>
      <c r="Q2021" s="120" t="n"/>
      <c r="R2021" s="121" t="n"/>
      <c r="S2021" s="121" t="n"/>
      <c r="T2021" s="121" t="n"/>
      <c r="U2021" s="121" t="n"/>
      <c r="V2021" s="117">
        <f>IF(P2021="NA","NA",IF(P2021&lt;&gt;"",TEXT(P2021-N2021,"[h].mm"),""))</f>
        <v/>
      </c>
      <c r="W2021" s="118">
        <f>IF(AND(R2021="",S2021=""),"",R2021+S2021)</f>
        <v/>
      </c>
      <c r="X2021" s="116">
        <f>IF(O2021&lt;&gt;"",DATE(YEAR(O2021), MONTH(O2021), DAY(O2021)),"")</f>
        <v/>
      </c>
      <c r="Y2021" s="122" t="n"/>
      <c r="Z2021" s="123" t="n"/>
      <c r="AA2021" s="117">
        <f>IF(F2021="Re-assigned","NA",IF(W2021="","",IF(W2021&gt;=VLOOKUP(D2021,SLAMatrix,3,FALSE),"Yes",IF(W2021&lt;VLOOKUP(D2021,SLAMatrix,2,FALSE),"No","Internal"))))</f>
        <v/>
      </c>
      <c r="AB2021" s="123" t="n"/>
      <c r="AC2021" s="123" t="n"/>
      <c r="AD2021" s="119" t="n"/>
      <c r="AE2021" s="125" t="n"/>
      <c r="AF2021" s="124">
        <f>MONTH(O2021)</f>
        <v/>
      </c>
      <c r="AG2021" s="124">
        <f>VLOOKUP(IFERROR(MID(AE2021,1,(FIND(",",AE2021,1)-1)),AE2021),Facility_Region_Mapping,2,FALSE)</f>
        <v/>
      </c>
      <c r="AH2021" s="124" t="n"/>
      <c r="AI2021" s="124">
        <f>IF(C2021&lt;&gt;"",IF(M2021="ESM User",getInterfaceName($C2021),"NA"),"")</f>
        <v/>
      </c>
      <c r="AJ2021" s="116">
        <f>IF(Q2021&lt;&gt;"",DATE(YEAR(Q2021), MONTH(Q2021), DAY(Q2021)),"")</f>
        <v/>
      </c>
      <c r="AK2021" s="130">
        <f>IF(Q2021&lt;&gt;0,Q2021-N2021,TODAY()-N2021)</f>
        <v/>
      </c>
      <c r="AL2021" s="112">
        <f>IF(F2021="Re-assigned",0,IF(H2021="Closed",0,IF(H2021="Service Restored",0,IF(H2021="",0,1))))</f>
        <v/>
      </c>
      <c r="AM2021" s="124">
        <f>IF(AL2021=0,"",IF(AK2021&gt;20.99,"Aged","Non-Aged"))</f>
        <v/>
      </c>
      <c r="AN2021" s="112">
        <f>IF(Q2021&lt;&gt;"",MONTH(Q2021),"")</f>
        <v/>
      </c>
      <c r="AO2021" s="112">
        <f>IFERROR(VALUE(V2021),0)</f>
        <v/>
      </c>
    </row>
    <row customFormat="1" customHeight="1" ht="29.25" r="2022" s="112" spans="1:41">
      <c r="A2022" s="127" t="n"/>
      <c r="B2022" s="113" t="n"/>
      <c r="C2022" s="127" t="n"/>
      <c r="D2022" s="127" t="n"/>
      <c r="E2022" s="114">
        <f>IF(F2022 &lt;&gt; "",VLOOKUP(F2022,CategoryLookup,2,FALSE), "")</f>
        <v/>
      </c>
      <c r="F2022" s="126" t="n"/>
      <c r="G2022" s="127" t="n"/>
      <c r="H2022" s="127" t="n"/>
      <c r="I2022" s="127" t="n"/>
      <c r="J2022" s="127" t="n"/>
      <c r="K2022" s="127" t="n"/>
      <c r="L2022" s="127" t="n"/>
      <c r="M2022" s="127" t="n"/>
      <c r="N2022" s="120" t="n"/>
      <c r="O2022" s="120" t="n"/>
      <c r="P2022" s="120" t="n"/>
      <c r="Q2022" s="120" t="n"/>
      <c r="R2022" s="121" t="n"/>
      <c r="S2022" s="121" t="n"/>
      <c r="T2022" s="121" t="n"/>
      <c r="U2022" s="121" t="n"/>
      <c r="V2022" s="117">
        <f>IF(P2022="NA","NA",IF(P2022&lt;&gt;"",TEXT(P2022-N2022,"[h].mm"),""))</f>
        <v/>
      </c>
      <c r="W2022" s="118">
        <f>IF(AND(R2022="",S2022=""),"",R2022+S2022)</f>
        <v/>
      </c>
      <c r="X2022" s="116">
        <f>IF(O2022&lt;&gt;"",DATE(YEAR(O2022), MONTH(O2022), DAY(O2022)),"")</f>
        <v/>
      </c>
      <c r="Y2022" s="122" t="n"/>
      <c r="Z2022" s="123" t="n"/>
      <c r="AA2022" s="117">
        <f>IF(F2022="Re-assigned","NA",IF(W2022="","",IF(W2022&gt;=VLOOKUP(D2022,SLAMatrix,3,FALSE),"Yes",IF(W2022&lt;VLOOKUP(D2022,SLAMatrix,2,FALSE),"No","Internal"))))</f>
        <v/>
      </c>
      <c r="AB2022" s="123" t="n"/>
      <c r="AC2022" s="123" t="n"/>
      <c r="AD2022" s="119" t="n"/>
      <c r="AE2022" s="125" t="n"/>
      <c r="AF2022" s="124">
        <f>MONTH(O2022)</f>
        <v/>
      </c>
      <c r="AG2022" s="124">
        <f>VLOOKUP(IFERROR(MID(AE2022,1,(FIND(",",AE2022,1)-1)),AE2022),Facility_Region_Mapping,2,FALSE)</f>
        <v/>
      </c>
      <c r="AH2022" s="124" t="n"/>
      <c r="AI2022" s="124">
        <f>IF(C2022&lt;&gt;"",IF(M2022="ESM User",getInterfaceName($C2022),"NA"),"")</f>
        <v/>
      </c>
      <c r="AJ2022" s="116">
        <f>IF(Q2022&lt;&gt;"",DATE(YEAR(Q2022), MONTH(Q2022), DAY(Q2022)),"")</f>
        <v/>
      </c>
      <c r="AK2022" s="130">
        <f>IF(Q2022&lt;&gt;0,Q2022-N2022,TODAY()-N2022)</f>
        <v/>
      </c>
      <c r="AL2022" s="112">
        <f>IF(F2022="Re-assigned",0,IF(H2022="Closed",0,IF(H2022="Service Restored",0,IF(H2022="",0,1))))</f>
        <v/>
      </c>
      <c r="AM2022" s="124">
        <f>IF(AL2022=0,"",IF(AK2022&gt;20.99,"Aged","Non-Aged"))</f>
        <v/>
      </c>
      <c r="AN2022" s="112">
        <f>IF(Q2022&lt;&gt;"",MONTH(Q2022),"")</f>
        <v/>
      </c>
      <c r="AO2022" s="112">
        <f>IFERROR(VALUE(V2022),0)</f>
        <v/>
      </c>
    </row>
    <row customFormat="1" customHeight="1" ht="29.25" r="2023" s="112" spans="1:41">
      <c r="A2023" s="127" t="n"/>
      <c r="B2023" s="113" t="n"/>
      <c r="C2023" s="127" t="n"/>
      <c r="D2023" s="127" t="n"/>
      <c r="E2023" s="114">
        <f>IF(F2023 &lt;&gt; "",VLOOKUP(F2023,CategoryLookup,2,FALSE), "")</f>
        <v/>
      </c>
      <c r="F2023" s="126" t="n"/>
      <c r="G2023" s="127" t="n"/>
      <c r="H2023" s="127" t="n"/>
      <c r="I2023" s="127" t="n"/>
      <c r="J2023" s="127" t="n"/>
      <c r="K2023" s="127" t="n"/>
      <c r="L2023" s="127" t="n"/>
      <c r="M2023" s="127" t="n"/>
      <c r="N2023" s="120" t="n"/>
      <c r="O2023" s="120" t="n"/>
      <c r="P2023" s="120" t="n"/>
      <c r="Q2023" s="120" t="n"/>
      <c r="R2023" s="121" t="n"/>
      <c r="S2023" s="121" t="n"/>
      <c r="T2023" s="121" t="n"/>
      <c r="U2023" s="121" t="n"/>
      <c r="V2023" s="117">
        <f>IF(P2023="NA","NA",IF(P2023&lt;&gt;"",TEXT(P2023-N2023,"[h].mm"),""))</f>
        <v/>
      </c>
      <c r="W2023" s="118">
        <f>IF(AND(R2023="",S2023=""),"",R2023+S2023)</f>
        <v/>
      </c>
      <c r="X2023" s="116">
        <f>IF(O2023&lt;&gt;"",DATE(YEAR(O2023), MONTH(O2023), DAY(O2023)),"")</f>
        <v/>
      </c>
      <c r="Y2023" s="122" t="n"/>
      <c r="Z2023" s="123" t="n"/>
      <c r="AA2023" s="117">
        <f>IF(F2023="Re-assigned","NA",IF(W2023="","",IF(W2023&gt;=VLOOKUP(D2023,SLAMatrix,3,FALSE),"Yes",IF(W2023&lt;VLOOKUP(D2023,SLAMatrix,2,FALSE),"No","Internal"))))</f>
        <v/>
      </c>
      <c r="AB2023" s="123" t="n"/>
      <c r="AC2023" s="123" t="n"/>
      <c r="AD2023" s="119" t="n"/>
      <c r="AE2023" s="125" t="n"/>
      <c r="AF2023" s="124">
        <f>MONTH(O2023)</f>
        <v/>
      </c>
      <c r="AG2023" s="124">
        <f>VLOOKUP(IFERROR(MID(AE2023,1,(FIND(",",AE2023,1)-1)),AE2023),Facility_Region_Mapping,2,FALSE)</f>
        <v/>
      </c>
      <c r="AH2023" s="124" t="n"/>
      <c r="AI2023" s="124">
        <f>IF(C2023&lt;&gt;"",IF(M2023="ESM User",getInterfaceName($C2023),"NA"),"")</f>
        <v/>
      </c>
      <c r="AJ2023" s="116">
        <f>IF(Q2023&lt;&gt;"",DATE(YEAR(Q2023), MONTH(Q2023), DAY(Q2023)),"")</f>
        <v/>
      </c>
      <c r="AK2023" s="130">
        <f>IF(Q2023&lt;&gt;0,Q2023-N2023,TODAY()-N2023)</f>
        <v/>
      </c>
      <c r="AL2023" s="112">
        <f>IF(F2023="Re-assigned",0,IF(H2023="Closed",0,IF(H2023="Service Restored",0,IF(H2023="",0,1))))</f>
        <v/>
      </c>
      <c r="AM2023" s="124">
        <f>IF(AL2023=0,"",IF(AK2023&gt;20.99,"Aged","Non-Aged"))</f>
        <v/>
      </c>
      <c r="AN2023" s="112">
        <f>IF(Q2023&lt;&gt;"",MONTH(Q2023),"")</f>
        <v/>
      </c>
      <c r="AO2023" s="112">
        <f>IFERROR(VALUE(V2023),0)</f>
        <v/>
      </c>
    </row>
    <row customFormat="1" customHeight="1" ht="29.25" r="2024" s="112" spans="1:41">
      <c r="A2024" s="127" t="n"/>
      <c r="B2024" s="113" t="n"/>
      <c r="C2024" s="127" t="n"/>
      <c r="D2024" s="127" t="n"/>
      <c r="E2024" s="114">
        <f>IF(F2024 &lt;&gt; "",VLOOKUP(F2024,CategoryLookup,2,FALSE), "")</f>
        <v/>
      </c>
      <c r="F2024" s="126" t="n"/>
      <c r="G2024" s="127" t="n"/>
      <c r="H2024" s="127" t="n"/>
      <c r="I2024" s="127" t="n"/>
      <c r="J2024" s="127" t="n"/>
      <c r="K2024" s="127" t="n"/>
      <c r="L2024" s="127" t="n"/>
      <c r="M2024" s="127" t="n"/>
      <c r="N2024" s="120" t="n"/>
      <c r="O2024" s="120" t="n"/>
      <c r="P2024" s="120" t="n"/>
      <c r="Q2024" s="120" t="n"/>
      <c r="R2024" s="121" t="n"/>
      <c r="S2024" s="121" t="n"/>
      <c r="T2024" s="121" t="n"/>
      <c r="U2024" s="121" t="n"/>
      <c r="V2024" s="117">
        <f>IF(P2024="NA","NA",IF(P2024&lt;&gt;"",TEXT(P2024-N2024,"[h].mm"),""))</f>
        <v/>
      </c>
      <c r="W2024" s="118">
        <f>IF(AND(R2024="",S2024=""),"",R2024+S2024)</f>
        <v/>
      </c>
      <c r="X2024" s="116">
        <f>IF(O2024&lt;&gt;"",DATE(YEAR(O2024), MONTH(O2024), DAY(O2024)),"")</f>
        <v/>
      </c>
      <c r="Y2024" s="122" t="n"/>
      <c r="Z2024" s="123" t="n"/>
      <c r="AA2024" s="117">
        <f>IF(F2024="Re-assigned","NA",IF(W2024="","",IF(W2024&gt;=VLOOKUP(D2024,SLAMatrix,3,FALSE),"Yes",IF(W2024&lt;VLOOKUP(D2024,SLAMatrix,2,FALSE),"No","Internal"))))</f>
        <v/>
      </c>
      <c r="AB2024" s="123" t="n"/>
      <c r="AC2024" s="123" t="n"/>
      <c r="AD2024" s="119" t="n"/>
      <c r="AE2024" s="125" t="n"/>
      <c r="AF2024" s="124">
        <f>MONTH(O2024)</f>
        <v/>
      </c>
      <c r="AG2024" s="124">
        <f>VLOOKUP(IFERROR(MID(AE2024,1,(FIND(",",AE2024,1)-1)),AE2024),Facility_Region_Mapping,2,FALSE)</f>
        <v/>
      </c>
      <c r="AH2024" s="124" t="n"/>
      <c r="AI2024" s="124">
        <f>IF(C2024&lt;&gt;"",IF(M2024="ESM User",getInterfaceName($C2024),"NA"),"")</f>
        <v/>
      </c>
      <c r="AJ2024" s="116">
        <f>IF(Q2024&lt;&gt;"",DATE(YEAR(Q2024), MONTH(Q2024), DAY(Q2024)),"")</f>
        <v/>
      </c>
      <c r="AK2024" s="130">
        <f>IF(Q2024&lt;&gt;0,Q2024-N2024,TODAY()-N2024)</f>
        <v/>
      </c>
      <c r="AL2024" s="112">
        <f>IF(F2024="Re-assigned",0,IF(H2024="Closed",0,IF(H2024="Service Restored",0,IF(H2024="",0,1))))</f>
        <v/>
      </c>
      <c r="AM2024" s="124">
        <f>IF(AL2024=0,"",IF(AK2024&gt;20.99,"Aged","Non-Aged"))</f>
        <v/>
      </c>
      <c r="AN2024" s="112">
        <f>IF(Q2024&lt;&gt;"",MONTH(Q2024),"")</f>
        <v/>
      </c>
      <c r="AO2024" s="112">
        <f>IFERROR(VALUE(V2024),0)</f>
        <v/>
      </c>
    </row>
    <row customFormat="1" customHeight="1" ht="29.25" r="2025" s="112" spans="1:41">
      <c r="A2025" s="127" t="n"/>
      <c r="B2025" s="113" t="n"/>
      <c r="C2025" s="127" t="n"/>
      <c r="D2025" s="127" t="n"/>
      <c r="E2025" s="114">
        <f>IF(F2025 &lt;&gt; "",VLOOKUP(F2025,CategoryLookup,2,FALSE), "")</f>
        <v/>
      </c>
      <c r="F2025" s="126" t="n"/>
      <c r="G2025" s="127" t="n"/>
      <c r="H2025" s="127" t="n"/>
      <c r="I2025" s="127" t="n"/>
      <c r="J2025" s="127" t="n"/>
      <c r="K2025" s="127" t="n"/>
      <c r="L2025" s="127" t="n"/>
      <c r="M2025" s="127" t="n"/>
      <c r="N2025" s="120" t="n"/>
      <c r="O2025" s="120" t="n"/>
      <c r="P2025" s="120" t="n"/>
      <c r="Q2025" s="120" t="n"/>
      <c r="R2025" s="121" t="n"/>
      <c r="S2025" s="121" t="n"/>
      <c r="T2025" s="121" t="n"/>
      <c r="U2025" s="121" t="n"/>
      <c r="V2025" s="117">
        <f>IF(P2025="NA","NA",IF(P2025&lt;&gt;"",TEXT(P2025-N2025,"[h].mm"),""))</f>
        <v/>
      </c>
      <c r="W2025" s="118">
        <f>IF(AND(R2025="",S2025=""),"",R2025+S2025)</f>
        <v/>
      </c>
      <c r="X2025" s="116">
        <f>IF(O2025&lt;&gt;"",DATE(YEAR(O2025), MONTH(O2025), DAY(O2025)),"")</f>
        <v/>
      </c>
      <c r="Y2025" s="122" t="n"/>
      <c r="Z2025" s="123" t="n"/>
      <c r="AA2025" s="117">
        <f>IF(F2025="Re-assigned","NA",IF(W2025="","",IF(W2025&gt;=VLOOKUP(D2025,SLAMatrix,3,FALSE),"Yes",IF(W2025&lt;VLOOKUP(D2025,SLAMatrix,2,FALSE),"No","Internal"))))</f>
        <v/>
      </c>
      <c r="AB2025" s="123" t="n"/>
      <c r="AC2025" s="123" t="n"/>
      <c r="AD2025" s="119" t="n"/>
      <c r="AE2025" s="125" t="n"/>
      <c r="AF2025" s="124">
        <f>MONTH(O2025)</f>
        <v/>
      </c>
      <c r="AG2025" s="124">
        <f>VLOOKUP(IFERROR(MID(AE2025,1,(FIND(",",AE2025,1)-1)),AE2025),Facility_Region_Mapping,2,FALSE)</f>
        <v/>
      </c>
      <c r="AH2025" s="124" t="n"/>
      <c r="AI2025" s="124">
        <f>IF(C2025&lt;&gt;"",IF(M2025="ESM User",getInterfaceName($C2025),"NA"),"")</f>
        <v/>
      </c>
      <c r="AJ2025" s="116">
        <f>IF(Q2025&lt;&gt;"",DATE(YEAR(Q2025), MONTH(Q2025), DAY(Q2025)),"")</f>
        <v/>
      </c>
      <c r="AK2025" s="130">
        <f>IF(Q2025&lt;&gt;0,Q2025-N2025,TODAY()-N2025)</f>
        <v/>
      </c>
      <c r="AL2025" s="112">
        <f>IF(F2025="Re-assigned",0,IF(H2025="Closed",0,IF(H2025="Service Restored",0,IF(H2025="",0,1))))</f>
        <v/>
      </c>
      <c r="AM2025" s="124">
        <f>IF(AL2025=0,"",IF(AK2025&gt;20.99,"Aged","Non-Aged"))</f>
        <v/>
      </c>
      <c r="AN2025" s="112">
        <f>IF(Q2025&lt;&gt;"",MONTH(Q2025),"")</f>
        <v/>
      </c>
      <c r="AO2025" s="112">
        <f>IFERROR(VALUE(V2025),0)</f>
        <v/>
      </c>
    </row>
    <row customFormat="1" customHeight="1" ht="29.25" r="2026" s="112" spans="1:41">
      <c r="A2026" s="127" t="n"/>
      <c r="B2026" s="113" t="n"/>
      <c r="C2026" s="127" t="n"/>
      <c r="D2026" s="127" t="n"/>
      <c r="E2026" s="114">
        <f>IF(F2026 &lt;&gt; "",VLOOKUP(F2026,CategoryLookup,2,FALSE), "")</f>
        <v/>
      </c>
      <c r="F2026" s="126" t="n"/>
      <c r="G2026" s="127" t="n"/>
      <c r="H2026" s="127" t="n"/>
      <c r="I2026" s="127" t="n"/>
      <c r="J2026" s="127" t="n"/>
      <c r="K2026" s="127" t="n"/>
      <c r="L2026" s="127" t="n"/>
      <c r="M2026" s="127" t="n"/>
      <c r="N2026" s="120" t="n"/>
      <c r="O2026" s="120" t="n"/>
      <c r="P2026" s="120" t="n"/>
      <c r="Q2026" s="120" t="n"/>
      <c r="R2026" s="121" t="n"/>
      <c r="S2026" s="121" t="n"/>
      <c r="T2026" s="121" t="n"/>
      <c r="U2026" s="121" t="n"/>
      <c r="V2026" s="117">
        <f>IF(P2026="NA","NA",IF(P2026&lt;&gt;"",TEXT(P2026-N2026,"[h].mm"),""))</f>
        <v/>
      </c>
      <c r="W2026" s="118">
        <f>IF(AND(R2026="",S2026=""),"",R2026+S2026)</f>
        <v/>
      </c>
      <c r="X2026" s="116">
        <f>IF(O2026&lt;&gt;"",DATE(YEAR(O2026), MONTH(O2026), DAY(O2026)),"")</f>
        <v/>
      </c>
      <c r="Y2026" s="122" t="n"/>
      <c r="Z2026" s="123" t="n"/>
      <c r="AA2026" s="117">
        <f>IF(F2026="Re-assigned","NA",IF(W2026="","",IF(W2026&gt;=VLOOKUP(D2026,SLAMatrix,3,FALSE),"Yes",IF(W2026&lt;VLOOKUP(D2026,SLAMatrix,2,FALSE),"No","Internal"))))</f>
        <v/>
      </c>
      <c r="AB2026" s="123" t="n"/>
      <c r="AC2026" s="123" t="n"/>
      <c r="AD2026" s="119" t="n"/>
      <c r="AE2026" s="125" t="n"/>
      <c r="AF2026" s="124">
        <f>MONTH(O2026)</f>
        <v/>
      </c>
      <c r="AG2026" s="124">
        <f>VLOOKUP(IFERROR(MID(AE2026,1,(FIND(",",AE2026,1)-1)),AE2026),Facility_Region_Mapping,2,FALSE)</f>
        <v/>
      </c>
      <c r="AH2026" s="124" t="n"/>
      <c r="AI2026" s="124">
        <f>IF(C2026&lt;&gt;"",IF(M2026="ESM User",getInterfaceName($C2026),"NA"),"")</f>
        <v/>
      </c>
      <c r="AJ2026" s="116">
        <f>IF(Q2026&lt;&gt;"",DATE(YEAR(Q2026), MONTH(Q2026), DAY(Q2026)),"")</f>
        <v/>
      </c>
      <c r="AK2026" s="130">
        <f>IF(Q2026&lt;&gt;0,Q2026-N2026,TODAY()-N2026)</f>
        <v/>
      </c>
      <c r="AL2026" s="112">
        <f>IF(F2026="Re-assigned",0,IF(H2026="Closed",0,IF(H2026="Service Restored",0,IF(H2026="",0,1))))</f>
        <v/>
      </c>
      <c r="AM2026" s="124">
        <f>IF(AL2026=0,"",IF(AK2026&gt;20.99,"Aged","Non-Aged"))</f>
        <v/>
      </c>
      <c r="AN2026" s="112">
        <f>IF(Q2026&lt;&gt;"",MONTH(Q2026),"")</f>
        <v/>
      </c>
      <c r="AO2026" s="112">
        <f>IFERROR(VALUE(V2026),0)</f>
        <v/>
      </c>
    </row>
    <row customFormat="1" customHeight="1" ht="29.25" r="2027" s="112" spans="1:41">
      <c r="A2027" s="127" t="n"/>
      <c r="B2027" s="113" t="n"/>
      <c r="C2027" s="127" t="n"/>
      <c r="D2027" s="127" t="n"/>
      <c r="E2027" s="114">
        <f>IF(F2027 &lt;&gt; "",VLOOKUP(F2027,CategoryLookup,2,FALSE), "")</f>
        <v/>
      </c>
      <c r="F2027" s="126" t="n"/>
      <c r="G2027" s="127" t="n"/>
      <c r="H2027" s="127" t="n"/>
      <c r="I2027" s="127" t="n"/>
      <c r="J2027" s="127" t="n"/>
      <c r="K2027" s="127" t="n"/>
      <c r="L2027" s="127" t="n"/>
      <c r="M2027" s="127" t="n"/>
      <c r="N2027" s="120" t="n"/>
      <c r="O2027" s="120" t="n"/>
      <c r="P2027" s="120" t="n"/>
      <c r="Q2027" s="120" t="n"/>
      <c r="R2027" s="121" t="n"/>
      <c r="S2027" s="121" t="n"/>
      <c r="T2027" s="121" t="n"/>
      <c r="U2027" s="121" t="n"/>
      <c r="V2027" s="117">
        <f>IF(P2027="NA","NA",IF(P2027&lt;&gt;"",TEXT(P2027-N2027,"[h].mm"),""))</f>
        <v/>
      </c>
      <c r="W2027" s="118">
        <f>IF(AND(R2027="",S2027=""),"",R2027+S2027)</f>
        <v/>
      </c>
      <c r="X2027" s="116">
        <f>IF(O2027&lt;&gt;"",DATE(YEAR(O2027), MONTH(O2027), DAY(O2027)),"")</f>
        <v/>
      </c>
      <c r="Y2027" s="122" t="n"/>
      <c r="Z2027" s="123" t="n"/>
      <c r="AA2027" s="117">
        <f>IF(F2027="Re-assigned","NA",IF(W2027="","",IF(W2027&gt;=VLOOKUP(D2027,SLAMatrix,3,FALSE),"Yes",IF(W2027&lt;VLOOKUP(D2027,SLAMatrix,2,FALSE),"No","Internal"))))</f>
        <v/>
      </c>
      <c r="AB2027" s="123" t="n"/>
      <c r="AC2027" s="123" t="n"/>
      <c r="AD2027" s="119" t="n"/>
      <c r="AE2027" s="125" t="n"/>
      <c r="AF2027" s="124">
        <f>MONTH(O2027)</f>
        <v/>
      </c>
      <c r="AG2027" s="124">
        <f>VLOOKUP(IFERROR(MID(AE2027,1,(FIND(",",AE2027,1)-1)),AE2027),Facility_Region_Mapping,2,FALSE)</f>
        <v/>
      </c>
      <c r="AH2027" s="124" t="n"/>
      <c r="AI2027" s="124">
        <f>IF(C2027&lt;&gt;"",IF(M2027="ESM User",getInterfaceName($C2027),"NA"),"")</f>
        <v/>
      </c>
      <c r="AJ2027" s="116">
        <f>IF(Q2027&lt;&gt;"",DATE(YEAR(Q2027), MONTH(Q2027), DAY(Q2027)),"")</f>
        <v/>
      </c>
      <c r="AK2027" s="130">
        <f>IF(Q2027&lt;&gt;0,Q2027-N2027,TODAY()-N2027)</f>
        <v/>
      </c>
      <c r="AL2027" s="112">
        <f>IF(F2027="Re-assigned",0,IF(H2027="Closed",0,IF(H2027="Service Restored",0,IF(H2027="",0,1))))</f>
        <v/>
      </c>
      <c r="AM2027" s="124">
        <f>IF(AL2027=0,"",IF(AK2027&gt;20.99,"Aged","Non-Aged"))</f>
        <v/>
      </c>
      <c r="AN2027" s="112">
        <f>IF(Q2027&lt;&gt;"",MONTH(Q2027),"")</f>
        <v/>
      </c>
      <c r="AO2027" s="112">
        <f>IFERROR(VALUE(V2027),0)</f>
        <v/>
      </c>
    </row>
    <row customFormat="1" customHeight="1" ht="29.25" r="2028" s="112" spans="1:41">
      <c r="A2028" s="127" t="n"/>
      <c r="B2028" s="113" t="n"/>
      <c r="C2028" s="127" t="n"/>
      <c r="D2028" s="127" t="n"/>
      <c r="E2028" s="114">
        <f>IF(F2028 &lt;&gt; "",VLOOKUP(F2028,CategoryLookup,2,FALSE), "")</f>
        <v/>
      </c>
      <c r="F2028" s="126" t="n"/>
      <c r="G2028" s="127" t="n"/>
      <c r="H2028" s="127" t="n"/>
      <c r="I2028" s="127" t="n"/>
      <c r="J2028" s="127" t="n"/>
      <c r="K2028" s="127" t="n"/>
      <c r="L2028" s="127" t="n"/>
      <c r="M2028" s="127" t="n"/>
      <c r="N2028" s="120" t="n"/>
      <c r="O2028" s="120" t="n"/>
      <c r="P2028" s="120" t="n"/>
      <c r="Q2028" s="120" t="n"/>
      <c r="R2028" s="121" t="n"/>
      <c r="S2028" s="121" t="n"/>
      <c r="T2028" s="121" t="n"/>
      <c r="U2028" s="121" t="n"/>
      <c r="V2028" s="117">
        <f>IF(P2028="NA","NA",IF(P2028&lt;&gt;"",TEXT(P2028-N2028,"[h].mm"),""))</f>
        <v/>
      </c>
      <c r="W2028" s="118">
        <f>IF(AND(R2028="",S2028=""),"",R2028+S2028)</f>
        <v/>
      </c>
      <c r="X2028" s="116">
        <f>IF(O2028&lt;&gt;"",DATE(YEAR(O2028), MONTH(O2028), DAY(O2028)),"")</f>
        <v/>
      </c>
      <c r="Y2028" s="122" t="n"/>
      <c r="Z2028" s="123" t="n"/>
      <c r="AA2028" s="117">
        <f>IF(F2028="Re-assigned","NA",IF(W2028="","",IF(W2028&gt;=VLOOKUP(D2028,SLAMatrix,3,FALSE),"Yes",IF(W2028&lt;VLOOKUP(D2028,SLAMatrix,2,FALSE),"No","Internal"))))</f>
        <v/>
      </c>
      <c r="AB2028" s="123" t="n"/>
      <c r="AC2028" s="123" t="n"/>
      <c r="AD2028" s="119" t="n"/>
      <c r="AE2028" s="125" t="n"/>
      <c r="AF2028" s="124">
        <f>MONTH(O2028)</f>
        <v/>
      </c>
      <c r="AG2028" s="124">
        <f>VLOOKUP(IFERROR(MID(AE2028,1,(FIND(",",AE2028,1)-1)),AE2028),Facility_Region_Mapping,2,FALSE)</f>
        <v/>
      </c>
      <c r="AH2028" s="124" t="n"/>
      <c r="AI2028" s="124">
        <f>IF(C2028&lt;&gt;"",IF(M2028="ESM User",getInterfaceName($C2028),"NA"),"")</f>
        <v/>
      </c>
      <c r="AJ2028" s="116">
        <f>IF(Q2028&lt;&gt;"",DATE(YEAR(Q2028), MONTH(Q2028), DAY(Q2028)),"")</f>
        <v/>
      </c>
      <c r="AK2028" s="130">
        <f>IF(Q2028&lt;&gt;0,Q2028-N2028,TODAY()-N2028)</f>
        <v/>
      </c>
      <c r="AL2028" s="112">
        <f>IF(F2028="Re-assigned",0,IF(H2028="Closed",0,IF(H2028="Service Restored",0,IF(H2028="",0,1))))</f>
        <v/>
      </c>
      <c r="AM2028" s="124">
        <f>IF(AL2028=0,"",IF(AK2028&gt;20.99,"Aged","Non-Aged"))</f>
        <v/>
      </c>
      <c r="AN2028" s="112">
        <f>IF(Q2028&lt;&gt;"",MONTH(Q2028),"")</f>
        <v/>
      </c>
      <c r="AO2028" s="112">
        <f>IFERROR(VALUE(V2028),0)</f>
        <v/>
      </c>
    </row>
    <row customFormat="1" customHeight="1" ht="29.25" r="2029" s="112" spans="1:41">
      <c r="A2029" s="127" t="n"/>
      <c r="B2029" s="113" t="n"/>
      <c r="C2029" s="127" t="n"/>
      <c r="D2029" s="127" t="n"/>
      <c r="E2029" s="114">
        <f>IF(F2029 &lt;&gt; "",VLOOKUP(F2029,CategoryLookup,2,FALSE), "")</f>
        <v/>
      </c>
      <c r="F2029" s="126" t="n"/>
      <c r="G2029" s="127" t="n"/>
      <c r="H2029" s="127" t="n"/>
      <c r="I2029" s="127" t="n"/>
      <c r="J2029" s="127" t="n"/>
      <c r="K2029" s="127" t="n"/>
      <c r="L2029" s="127" t="n"/>
      <c r="M2029" s="127" t="n"/>
      <c r="N2029" s="120" t="n"/>
      <c r="O2029" s="120" t="n"/>
      <c r="P2029" s="120" t="n"/>
      <c r="Q2029" s="120" t="n"/>
      <c r="R2029" s="121" t="n"/>
      <c r="S2029" s="121" t="n"/>
      <c r="T2029" s="121" t="n"/>
      <c r="U2029" s="121" t="n"/>
      <c r="V2029" s="117">
        <f>IF(P2029="NA","NA",IF(P2029&lt;&gt;"",TEXT(P2029-N2029,"[h].mm"),""))</f>
        <v/>
      </c>
      <c r="W2029" s="118">
        <f>IF(AND(R2029="",S2029=""),"",R2029+S2029)</f>
        <v/>
      </c>
      <c r="X2029" s="116">
        <f>IF(O2029&lt;&gt;"",DATE(YEAR(O2029), MONTH(O2029), DAY(O2029)),"")</f>
        <v/>
      </c>
      <c r="Y2029" s="122" t="n"/>
      <c r="Z2029" s="123" t="n"/>
      <c r="AA2029" s="117">
        <f>IF(F2029="Re-assigned","NA",IF(W2029="","",IF(W2029&gt;=VLOOKUP(D2029,SLAMatrix,3,FALSE),"Yes",IF(W2029&lt;VLOOKUP(D2029,SLAMatrix,2,FALSE),"No","Internal"))))</f>
        <v/>
      </c>
      <c r="AB2029" s="123" t="n"/>
      <c r="AC2029" s="123" t="n"/>
      <c r="AD2029" s="119" t="n"/>
      <c r="AE2029" s="125" t="n"/>
      <c r="AF2029" s="124">
        <f>MONTH(O2029)</f>
        <v/>
      </c>
      <c r="AG2029" s="124">
        <f>VLOOKUP(IFERROR(MID(AE2029,1,(FIND(",",AE2029,1)-1)),AE2029),Facility_Region_Mapping,2,FALSE)</f>
        <v/>
      </c>
      <c r="AH2029" s="124" t="n"/>
      <c r="AI2029" s="124">
        <f>IF(C2029&lt;&gt;"",IF(M2029="ESM User",getInterfaceName($C2029),"NA"),"")</f>
        <v/>
      </c>
      <c r="AJ2029" s="116">
        <f>IF(Q2029&lt;&gt;"",DATE(YEAR(Q2029), MONTH(Q2029), DAY(Q2029)),"")</f>
        <v/>
      </c>
      <c r="AK2029" s="130">
        <f>IF(Q2029&lt;&gt;0,Q2029-N2029,TODAY()-N2029)</f>
        <v/>
      </c>
      <c r="AL2029" s="112">
        <f>IF(F2029="Re-assigned",0,IF(H2029="Closed",0,IF(H2029="Service Restored",0,IF(H2029="",0,1))))</f>
        <v/>
      </c>
      <c r="AM2029" s="124">
        <f>IF(AL2029=0,"",IF(AK2029&gt;20.99,"Aged","Non-Aged"))</f>
        <v/>
      </c>
      <c r="AN2029" s="112">
        <f>IF(Q2029&lt;&gt;"",MONTH(Q2029),"")</f>
        <v/>
      </c>
      <c r="AO2029" s="112">
        <f>IFERROR(VALUE(V2029),0)</f>
        <v/>
      </c>
    </row>
    <row customFormat="1" customHeight="1" ht="29.25" r="2030" s="112" spans="1:41">
      <c r="A2030" s="127" t="n"/>
      <c r="B2030" s="113" t="n"/>
      <c r="C2030" s="127" t="n"/>
      <c r="D2030" s="127" t="n"/>
      <c r="E2030" s="114">
        <f>IF(F2030 &lt;&gt; "",VLOOKUP(F2030,CategoryLookup,2,FALSE), "")</f>
        <v/>
      </c>
      <c r="F2030" s="126" t="n"/>
      <c r="G2030" s="127" t="n"/>
      <c r="H2030" s="127" t="n"/>
      <c r="I2030" s="127" t="n"/>
      <c r="J2030" s="127" t="n"/>
      <c r="K2030" s="127" t="n"/>
      <c r="L2030" s="127" t="n"/>
      <c r="M2030" s="127" t="n"/>
      <c r="N2030" s="120" t="n"/>
      <c r="O2030" s="120" t="n"/>
      <c r="P2030" s="120" t="n"/>
      <c r="Q2030" s="120" t="n"/>
      <c r="R2030" s="121" t="n"/>
      <c r="S2030" s="121" t="n"/>
      <c r="T2030" s="121" t="n"/>
      <c r="U2030" s="121" t="n"/>
      <c r="V2030" s="117">
        <f>IF(P2030="NA","NA",IF(P2030&lt;&gt;"",TEXT(P2030-N2030,"[h].mm"),""))</f>
        <v/>
      </c>
      <c r="W2030" s="118">
        <f>IF(AND(R2030="",S2030=""),"",R2030+S2030)</f>
        <v/>
      </c>
      <c r="X2030" s="116">
        <f>IF(O2030&lt;&gt;"",DATE(YEAR(O2030), MONTH(O2030), DAY(O2030)),"")</f>
        <v/>
      </c>
      <c r="Y2030" s="122" t="n"/>
      <c r="Z2030" s="123" t="n"/>
      <c r="AA2030" s="117">
        <f>IF(F2030="Re-assigned","NA",IF(W2030="","",IF(W2030&gt;=VLOOKUP(D2030,SLAMatrix,3,FALSE),"Yes",IF(W2030&lt;VLOOKUP(D2030,SLAMatrix,2,FALSE),"No","Internal"))))</f>
        <v/>
      </c>
      <c r="AB2030" s="123" t="n"/>
      <c r="AC2030" s="123" t="n"/>
      <c r="AD2030" s="119" t="n"/>
      <c r="AE2030" s="125" t="n"/>
      <c r="AF2030" s="124">
        <f>MONTH(O2030)</f>
        <v/>
      </c>
      <c r="AG2030" s="124">
        <f>VLOOKUP(IFERROR(MID(AE2030,1,(FIND(",",AE2030,1)-1)),AE2030),Facility_Region_Mapping,2,FALSE)</f>
        <v/>
      </c>
      <c r="AH2030" s="124" t="n"/>
      <c r="AI2030" s="124">
        <f>IF(C2030&lt;&gt;"",IF(M2030="ESM User",getInterfaceName($C2030),"NA"),"")</f>
        <v/>
      </c>
      <c r="AJ2030" s="116">
        <f>IF(Q2030&lt;&gt;"",DATE(YEAR(Q2030), MONTH(Q2030), DAY(Q2030)),"")</f>
        <v/>
      </c>
      <c r="AK2030" s="130">
        <f>IF(Q2030&lt;&gt;0,Q2030-N2030,TODAY()-N2030)</f>
        <v/>
      </c>
      <c r="AL2030" s="112">
        <f>IF(F2030="Re-assigned",0,IF(H2030="Closed",0,IF(H2030="Service Restored",0,IF(H2030="",0,1))))</f>
        <v/>
      </c>
      <c r="AM2030" s="124">
        <f>IF(AL2030=0,"",IF(AK2030&gt;20.99,"Aged","Non-Aged"))</f>
        <v/>
      </c>
      <c r="AN2030" s="112">
        <f>IF(Q2030&lt;&gt;"",MONTH(Q2030),"")</f>
        <v/>
      </c>
      <c r="AO2030" s="112">
        <f>IFERROR(VALUE(V2030),0)</f>
        <v/>
      </c>
    </row>
    <row customFormat="1" customHeight="1" ht="29.25" r="2031" s="112" spans="1:41">
      <c r="A2031" s="127" t="n"/>
      <c r="B2031" s="113" t="n"/>
      <c r="C2031" s="127" t="n"/>
      <c r="D2031" s="127" t="n"/>
      <c r="E2031" s="114">
        <f>IF(F2031 &lt;&gt; "",VLOOKUP(F2031,CategoryLookup,2,FALSE), "")</f>
        <v/>
      </c>
      <c r="F2031" s="126" t="n"/>
      <c r="G2031" s="127" t="n"/>
      <c r="H2031" s="127" t="n"/>
      <c r="I2031" s="127" t="n"/>
      <c r="J2031" s="127" t="n"/>
      <c r="K2031" s="127" t="n"/>
      <c r="L2031" s="127" t="n"/>
      <c r="M2031" s="127" t="n"/>
      <c r="N2031" s="120" t="n"/>
      <c r="O2031" s="120" t="n"/>
      <c r="P2031" s="120" t="n"/>
      <c r="Q2031" s="120" t="n"/>
      <c r="R2031" s="121" t="n"/>
      <c r="S2031" s="121" t="n"/>
      <c r="T2031" s="121" t="n"/>
      <c r="U2031" s="121" t="n"/>
      <c r="V2031" s="117">
        <f>IF(P2031="NA","NA",IF(P2031&lt;&gt;"",TEXT(P2031-N2031,"[h].mm"),""))</f>
        <v/>
      </c>
      <c r="W2031" s="118">
        <f>IF(AND(R2031="",S2031=""),"",R2031+S2031)</f>
        <v/>
      </c>
      <c r="X2031" s="116">
        <f>IF(O2031&lt;&gt;"",DATE(YEAR(O2031), MONTH(O2031), DAY(O2031)),"")</f>
        <v/>
      </c>
      <c r="Y2031" s="122" t="n"/>
      <c r="Z2031" s="123" t="n"/>
      <c r="AA2031" s="117">
        <f>IF(F2031="Re-assigned","NA",IF(W2031="","",IF(W2031&gt;=VLOOKUP(D2031,SLAMatrix,3,FALSE),"Yes",IF(W2031&lt;VLOOKUP(D2031,SLAMatrix,2,FALSE),"No","Internal"))))</f>
        <v/>
      </c>
      <c r="AB2031" s="123" t="n"/>
      <c r="AC2031" s="123" t="n"/>
      <c r="AD2031" s="119" t="n"/>
      <c r="AE2031" s="125" t="n"/>
      <c r="AF2031" s="124">
        <f>MONTH(O2031)</f>
        <v/>
      </c>
      <c r="AG2031" s="124">
        <f>VLOOKUP(IFERROR(MID(AE2031,1,(FIND(",",AE2031,1)-1)),AE2031),Facility_Region_Mapping,2,FALSE)</f>
        <v/>
      </c>
      <c r="AH2031" s="124" t="n"/>
      <c r="AI2031" s="124">
        <f>IF(C2031&lt;&gt;"",IF(M2031="ESM User",getInterfaceName($C2031),"NA"),"")</f>
        <v/>
      </c>
      <c r="AJ2031" s="116">
        <f>IF(Q2031&lt;&gt;"",DATE(YEAR(Q2031), MONTH(Q2031), DAY(Q2031)),"")</f>
        <v/>
      </c>
      <c r="AK2031" s="130">
        <f>IF(Q2031&lt;&gt;0,Q2031-N2031,TODAY()-N2031)</f>
        <v/>
      </c>
      <c r="AL2031" s="112">
        <f>IF(F2031="Re-assigned",0,IF(H2031="Closed",0,IF(H2031="Service Restored",0,IF(H2031="",0,1))))</f>
        <v/>
      </c>
      <c r="AM2031" s="124">
        <f>IF(AL2031=0,"",IF(AK2031&gt;20.99,"Aged","Non-Aged"))</f>
        <v/>
      </c>
      <c r="AN2031" s="112">
        <f>IF(Q2031&lt;&gt;"",MONTH(Q2031),"")</f>
        <v/>
      </c>
      <c r="AO2031" s="112">
        <f>IFERROR(VALUE(V2031),0)</f>
        <v/>
      </c>
    </row>
    <row customFormat="1" customHeight="1" ht="29.25" r="2032" s="112" spans="1:41">
      <c r="A2032" s="127" t="n"/>
      <c r="B2032" s="113" t="n"/>
      <c r="C2032" s="127" t="n"/>
      <c r="D2032" s="127" t="n"/>
      <c r="E2032" s="114">
        <f>IF(F2032 &lt;&gt; "",VLOOKUP(F2032,CategoryLookup,2,FALSE), "")</f>
        <v/>
      </c>
      <c r="F2032" s="126" t="n"/>
      <c r="G2032" s="127" t="n"/>
      <c r="H2032" s="127" t="n"/>
      <c r="I2032" s="127" t="n"/>
      <c r="J2032" s="127" t="n"/>
      <c r="K2032" s="127" t="n"/>
      <c r="L2032" s="127" t="n"/>
      <c r="M2032" s="127" t="n"/>
      <c r="N2032" s="120" t="n"/>
      <c r="O2032" s="120" t="n"/>
      <c r="P2032" s="120" t="n"/>
      <c r="Q2032" s="120" t="n"/>
      <c r="R2032" s="121" t="n"/>
      <c r="S2032" s="121" t="n"/>
      <c r="T2032" s="121" t="n"/>
      <c r="U2032" s="121" t="n"/>
      <c r="V2032" s="117">
        <f>IF(P2032="NA","NA",IF(P2032&lt;&gt;"",TEXT(P2032-N2032,"[h].mm"),""))</f>
        <v/>
      </c>
      <c r="W2032" s="118">
        <f>IF(AND(R2032="",S2032=""),"",R2032+S2032)</f>
        <v/>
      </c>
      <c r="X2032" s="116">
        <f>IF(O2032&lt;&gt;"",DATE(YEAR(O2032), MONTH(O2032), DAY(O2032)),"")</f>
        <v/>
      </c>
      <c r="Y2032" s="122" t="n"/>
      <c r="Z2032" s="123" t="n"/>
      <c r="AA2032" s="117">
        <f>IF(F2032="Re-assigned","NA",IF(W2032="","",IF(W2032&gt;=VLOOKUP(D2032,SLAMatrix,3,FALSE),"Yes",IF(W2032&lt;VLOOKUP(D2032,SLAMatrix,2,FALSE),"No","Internal"))))</f>
        <v/>
      </c>
      <c r="AB2032" s="123" t="n"/>
      <c r="AC2032" s="123" t="n"/>
      <c r="AD2032" s="119" t="n"/>
      <c r="AE2032" s="125" t="n"/>
      <c r="AF2032" s="124">
        <f>MONTH(O2032)</f>
        <v/>
      </c>
      <c r="AG2032" s="124">
        <f>VLOOKUP(IFERROR(MID(AE2032,1,(FIND(",",AE2032,1)-1)),AE2032),Facility_Region_Mapping,2,FALSE)</f>
        <v/>
      </c>
      <c r="AH2032" s="124" t="n"/>
      <c r="AI2032" s="124">
        <f>IF(C2032&lt;&gt;"",IF(M2032="ESM User",getInterfaceName($C2032),"NA"),"")</f>
        <v/>
      </c>
      <c r="AJ2032" s="116">
        <f>IF(Q2032&lt;&gt;"",DATE(YEAR(Q2032), MONTH(Q2032), DAY(Q2032)),"")</f>
        <v/>
      </c>
      <c r="AK2032" s="130">
        <f>IF(Q2032&lt;&gt;0,Q2032-N2032,TODAY()-N2032)</f>
        <v/>
      </c>
      <c r="AL2032" s="112">
        <f>IF(F2032="Re-assigned",0,IF(H2032="Closed",0,IF(H2032="Service Restored",0,IF(H2032="",0,1))))</f>
        <v/>
      </c>
      <c r="AM2032" s="124">
        <f>IF(AL2032=0,"",IF(AK2032&gt;20.99,"Aged","Non-Aged"))</f>
        <v/>
      </c>
      <c r="AN2032" s="112">
        <f>IF(Q2032&lt;&gt;"",MONTH(Q2032),"")</f>
        <v/>
      </c>
      <c r="AO2032" s="112">
        <f>IFERROR(VALUE(V2032),0)</f>
        <v/>
      </c>
    </row>
    <row customFormat="1" customHeight="1" ht="29.25" r="2033" s="112" spans="1:41">
      <c r="A2033" s="127" t="n"/>
      <c r="B2033" s="113" t="n"/>
      <c r="C2033" s="127" t="n"/>
      <c r="D2033" s="127" t="n"/>
      <c r="E2033" s="114">
        <f>IF(F2033 &lt;&gt; "",VLOOKUP(F2033,CategoryLookup,2,FALSE), "")</f>
        <v/>
      </c>
      <c r="F2033" s="126" t="n"/>
      <c r="G2033" s="127" t="n"/>
      <c r="H2033" s="127" t="n"/>
      <c r="I2033" s="127" t="n"/>
      <c r="J2033" s="127" t="n"/>
      <c r="K2033" s="127" t="n"/>
      <c r="L2033" s="127" t="n"/>
      <c r="M2033" s="127" t="n"/>
      <c r="N2033" s="120" t="n"/>
      <c r="O2033" s="120" t="n"/>
      <c r="P2033" s="120" t="n"/>
      <c r="Q2033" s="120" t="n"/>
      <c r="R2033" s="121" t="n"/>
      <c r="S2033" s="121" t="n"/>
      <c r="T2033" s="121" t="n"/>
      <c r="U2033" s="121" t="n"/>
      <c r="V2033" s="117">
        <f>IF(P2033="NA","NA",IF(P2033&lt;&gt;"",TEXT(P2033-N2033,"[h].mm"),""))</f>
        <v/>
      </c>
      <c r="W2033" s="118">
        <f>IF(AND(R2033="",S2033=""),"",R2033+S2033)</f>
        <v/>
      </c>
      <c r="X2033" s="116">
        <f>IF(O2033&lt;&gt;"",DATE(YEAR(O2033), MONTH(O2033), DAY(O2033)),"")</f>
        <v/>
      </c>
      <c r="Y2033" s="122" t="n"/>
      <c r="Z2033" s="123" t="n"/>
      <c r="AA2033" s="117">
        <f>IF(F2033="Re-assigned","NA",IF(W2033="","",IF(W2033&gt;=VLOOKUP(D2033,SLAMatrix,3,FALSE),"Yes",IF(W2033&lt;VLOOKUP(D2033,SLAMatrix,2,FALSE),"No","Internal"))))</f>
        <v/>
      </c>
      <c r="AB2033" s="123" t="n"/>
      <c r="AC2033" s="123" t="n"/>
      <c r="AD2033" s="119" t="n"/>
      <c r="AE2033" s="125" t="n"/>
      <c r="AF2033" s="124">
        <f>MONTH(O2033)</f>
        <v/>
      </c>
      <c r="AG2033" s="124">
        <f>VLOOKUP(IFERROR(MID(AE2033,1,(FIND(",",AE2033,1)-1)),AE2033),Facility_Region_Mapping,2,FALSE)</f>
        <v/>
      </c>
      <c r="AH2033" s="124" t="n"/>
      <c r="AI2033" s="124">
        <f>IF(C2033&lt;&gt;"",IF(M2033="ESM User",getInterfaceName($C2033),"NA"),"")</f>
        <v/>
      </c>
      <c r="AJ2033" s="116">
        <f>IF(Q2033&lt;&gt;"",DATE(YEAR(Q2033), MONTH(Q2033), DAY(Q2033)),"")</f>
        <v/>
      </c>
      <c r="AK2033" s="130">
        <f>IF(Q2033&lt;&gt;0,Q2033-N2033,TODAY()-N2033)</f>
        <v/>
      </c>
      <c r="AL2033" s="112">
        <f>IF(F2033="Re-assigned",0,IF(H2033="Closed",0,IF(H2033="Service Restored",0,IF(H2033="",0,1))))</f>
        <v/>
      </c>
      <c r="AM2033" s="124">
        <f>IF(AL2033=0,"",IF(AK2033&gt;20.99,"Aged","Non-Aged"))</f>
        <v/>
      </c>
      <c r="AN2033" s="112">
        <f>IF(Q2033&lt;&gt;"",MONTH(Q2033),"")</f>
        <v/>
      </c>
      <c r="AO2033" s="112">
        <f>IFERROR(VALUE(V2033),0)</f>
        <v/>
      </c>
    </row>
    <row customFormat="1" customHeight="1" ht="29.25" r="2034" s="112" spans="1:41">
      <c r="A2034" s="127" t="n"/>
      <c r="B2034" s="113" t="n"/>
      <c r="C2034" s="127" t="n"/>
      <c r="D2034" s="127" t="n"/>
      <c r="E2034" s="114">
        <f>IF(F2034 &lt;&gt; "",VLOOKUP(F2034,CategoryLookup,2,FALSE), "")</f>
        <v/>
      </c>
      <c r="F2034" s="126" t="n"/>
      <c r="G2034" s="127" t="n"/>
      <c r="H2034" s="127" t="n"/>
      <c r="I2034" s="127" t="n"/>
      <c r="J2034" s="127" t="n"/>
      <c r="K2034" s="127" t="n"/>
      <c r="L2034" s="127" t="n"/>
      <c r="M2034" s="127" t="n"/>
      <c r="N2034" s="120" t="n"/>
      <c r="O2034" s="120" t="n"/>
      <c r="P2034" s="120" t="n"/>
      <c r="Q2034" s="120" t="n"/>
      <c r="R2034" s="121" t="n"/>
      <c r="S2034" s="121" t="n"/>
      <c r="T2034" s="121" t="n"/>
      <c r="U2034" s="121" t="n"/>
      <c r="V2034" s="117">
        <f>IF(P2034="NA","NA",IF(P2034&lt;&gt;"",TEXT(P2034-N2034,"[h].mm"),""))</f>
        <v/>
      </c>
      <c r="W2034" s="118">
        <f>IF(AND(R2034="",S2034=""),"",R2034+S2034)</f>
        <v/>
      </c>
      <c r="X2034" s="116">
        <f>IF(O2034&lt;&gt;"",DATE(YEAR(O2034), MONTH(O2034), DAY(O2034)),"")</f>
        <v/>
      </c>
      <c r="Y2034" s="122" t="n"/>
      <c r="Z2034" s="123" t="n"/>
      <c r="AA2034" s="117">
        <f>IF(F2034="Re-assigned","NA",IF(W2034="","",IF(W2034&gt;=VLOOKUP(D2034,SLAMatrix,3,FALSE),"Yes",IF(W2034&lt;VLOOKUP(D2034,SLAMatrix,2,FALSE),"No","Internal"))))</f>
        <v/>
      </c>
      <c r="AB2034" s="123" t="n"/>
      <c r="AC2034" s="123" t="n"/>
      <c r="AD2034" s="119" t="n"/>
      <c r="AE2034" s="125" t="n"/>
      <c r="AF2034" s="124">
        <f>MONTH(O2034)</f>
        <v/>
      </c>
      <c r="AG2034" s="124">
        <f>VLOOKUP(IFERROR(MID(AE2034,1,(FIND(",",AE2034,1)-1)),AE2034),Facility_Region_Mapping,2,FALSE)</f>
        <v/>
      </c>
      <c r="AH2034" s="124" t="n"/>
      <c r="AI2034" s="124">
        <f>IF(C2034&lt;&gt;"",IF(M2034="ESM User",getInterfaceName($C2034),"NA"),"")</f>
        <v/>
      </c>
      <c r="AJ2034" s="116">
        <f>IF(Q2034&lt;&gt;"",DATE(YEAR(Q2034), MONTH(Q2034), DAY(Q2034)),"")</f>
        <v/>
      </c>
      <c r="AK2034" s="130">
        <f>IF(Q2034&lt;&gt;0,Q2034-N2034,TODAY()-N2034)</f>
        <v/>
      </c>
      <c r="AL2034" s="112">
        <f>IF(F2034="Re-assigned",0,IF(H2034="Closed",0,IF(H2034="Service Restored",0,IF(H2034="",0,1))))</f>
        <v/>
      </c>
      <c r="AM2034" s="124">
        <f>IF(AL2034=0,"",IF(AK2034&gt;20.99,"Aged","Non-Aged"))</f>
        <v/>
      </c>
      <c r="AN2034" s="112">
        <f>IF(Q2034&lt;&gt;"",MONTH(Q2034),"")</f>
        <v/>
      </c>
      <c r="AO2034" s="112">
        <f>IFERROR(VALUE(V2034),0)</f>
        <v/>
      </c>
    </row>
    <row customFormat="1" customHeight="1" ht="29.25" r="2035" s="112" spans="1:41">
      <c r="A2035" s="127" t="n"/>
      <c r="B2035" s="113" t="n"/>
      <c r="C2035" s="127" t="n"/>
      <c r="D2035" s="127" t="n"/>
      <c r="E2035" s="114">
        <f>IF(F2035 &lt;&gt; "",VLOOKUP(F2035,CategoryLookup,2,FALSE), "")</f>
        <v/>
      </c>
      <c r="F2035" s="126" t="n"/>
      <c r="G2035" s="127" t="n"/>
      <c r="H2035" s="127" t="n"/>
      <c r="I2035" s="127" t="n"/>
      <c r="J2035" s="127" t="n"/>
      <c r="K2035" s="127" t="n"/>
      <c r="L2035" s="127" t="n"/>
      <c r="M2035" s="127" t="n"/>
      <c r="N2035" s="120" t="n"/>
      <c r="O2035" s="120" t="n"/>
      <c r="P2035" s="120" t="n"/>
      <c r="Q2035" s="120" t="n"/>
      <c r="R2035" s="121" t="n"/>
      <c r="S2035" s="121" t="n"/>
      <c r="T2035" s="121" t="n"/>
      <c r="U2035" s="121" t="n"/>
      <c r="V2035" s="117">
        <f>IF(P2035="NA","NA",IF(P2035&lt;&gt;"",TEXT(P2035-N2035,"[h].mm"),""))</f>
        <v/>
      </c>
      <c r="W2035" s="118">
        <f>IF(AND(R2035="",S2035=""),"",R2035+S2035)</f>
        <v/>
      </c>
      <c r="X2035" s="116">
        <f>IF(O2035&lt;&gt;"",DATE(YEAR(O2035), MONTH(O2035), DAY(O2035)),"")</f>
        <v/>
      </c>
      <c r="Y2035" s="122" t="n"/>
      <c r="Z2035" s="123" t="n"/>
      <c r="AA2035" s="117">
        <f>IF(F2035="Re-assigned","NA",IF(W2035="","",IF(W2035&gt;=VLOOKUP(D2035,SLAMatrix,3,FALSE),"Yes",IF(W2035&lt;VLOOKUP(D2035,SLAMatrix,2,FALSE),"No","Internal"))))</f>
        <v/>
      </c>
      <c r="AB2035" s="123" t="n"/>
      <c r="AC2035" s="123" t="n"/>
      <c r="AD2035" s="119" t="n"/>
      <c r="AE2035" s="125" t="n"/>
      <c r="AF2035" s="124">
        <f>MONTH(O2035)</f>
        <v/>
      </c>
      <c r="AG2035" s="124">
        <f>VLOOKUP(IFERROR(MID(AE2035,1,(FIND(",",AE2035,1)-1)),AE2035),Facility_Region_Mapping,2,FALSE)</f>
        <v/>
      </c>
      <c r="AH2035" s="124" t="n"/>
      <c r="AI2035" s="124">
        <f>IF(C2035&lt;&gt;"",IF(M2035="ESM User",getInterfaceName($C2035),"NA"),"")</f>
        <v/>
      </c>
      <c r="AJ2035" s="116">
        <f>IF(Q2035&lt;&gt;"",DATE(YEAR(Q2035), MONTH(Q2035), DAY(Q2035)),"")</f>
        <v/>
      </c>
      <c r="AK2035" s="130">
        <f>IF(Q2035&lt;&gt;0,Q2035-N2035,TODAY()-N2035)</f>
        <v/>
      </c>
      <c r="AL2035" s="112">
        <f>IF(F2035="Re-assigned",0,IF(H2035="Closed",0,IF(H2035="Service Restored",0,IF(H2035="",0,1))))</f>
        <v/>
      </c>
      <c r="AM2035" s="124">
        <f>IF(AL2035=0,"",IF(AK2035&gt;20.99,"Aged","Non-Aged"))</f>
        <v/>
      </c>
      <c r="AN2035" s="112">
        <f>IF(Q2035&lt;&gt;"",MONTH(Q2035),"")</f>
        <v/>
      </c>
      <c r="AO2035" s="112">
        <f>IFERROR(VALUE(V2035),0)</f>
        <v/>
      </c>
    </row>
    <row customFormat="1" customHeight="1" ht="29.25" r="2036" s="112" spans="1:41">
      <c r="A2036" s="127" t="n"/>
      <c r="B2036" s="113" t="n"/>
      <c r="C2036" s="127" t="n"/>
      <c r="D2036" s="127" t="n"/>
      <c r="E2036" s="114">
        <f>IF(F2036 &lt;&gt; "",VLOOKUP(F2036,CategoryLookup,2,FALSE), "")</f>
        <v/>
      </c>
      <c r="F2036" s="126" t="n"/>
      <c r="G2036" s="127" t="n"/>
      <c r="H2036" s="127" t="n"/>
      <c r="I2036" s="127" t="n"/>
      <c r="J2036" s="127" t="n"/>
      <c r="K2036" s="127" t="n"/>
      <c r="L2036" s="127" t="n"/>
      <c r="M2036" s="127" t="n"/>
      <c r="N2036" s="120" t="n"/>
      <c r="O2036" s="120" t="n"/>
      <c r="P2036" s="120" t="n"/>
      <c r="Q2036" s="120" t="n"/>
      <c r="R2036" s="121" t="n"/>
      <c r="S2036" s="121" t="n"/>
      <c r="T2036" s="121" t="n"/>
      <c r="U2036" s="121" t="n"/>
      <c r="V2036" s="117">
        <f>IF(P2036="NA","NA",IF(P2036&lt;&gt;"",TEXT(P2036-N2036,"[h].mm"),""))</f>
        <v/>
      </c>
      <c r="W2036" s="118">
        <f>IF(AND(R2036="",S2036=""),"",R2036+S2036)</f>
        <v/>
      </c>
      <c r="X2036" s="116">
        <f>IF(O2036&lt;&gt;"",DATE(YEAR(O2036), MONTH(O2036), DAY(O2036)),"")</f>
        <v/>
      </c>
      <c r="Y2036" s="122" t="n"/>
      <c r="Z2036" s="123" t="n"/>
      <c r="AA2036" s="117">
        <f>IF(F2036="Re-assigned","NA",IF(W2036="","",IF(W2036&gt;=VLOOKUP(D2036,SLAMatrix,3,FALSE),"Yes",IF(W2036&lt;VLOOKUP(D2036,SLAMatrix,2,FALSE),"No","Internal"))))</f>
        <v/>
      </c>
      <c r="AB2036" s="123" t="n"/>
      <c r="AC2036" s="123" t="n"/>
      <c r="AD2036" s="119" t="n"/>
      <c r="AE2036" s="125" t="n"/>
      <c r="AF2036" s="124">
        <f>MONTH(O2036)</f>
        <v/>
      </c>
      <c r="AG2036" s="124">
        <f>VLOOKUP(IFERROR(MID(AE2036,1,(FIND(",",AE2036,1)-1)),AE2036),Facility_Region_Mapping,2,FALSE)</f>
        <v/>
      </c>
      <c r="AH2036" s="124" t="n"/>
      <c r="AI2036" s="124">
        <f>IF(C2036&lt;&gt;"",IF(M2036="ESM User",getInterfaceName($C2036),"NA"),"")</f>
        <v/>
      </c>
      <c r="AJ2036" s="116">
        <f>IF(Q2036&lt;&gt;"",DATE(YEAR(Q2036), MONTH(Q2036), DAY(Q2036)),"")</f>
        <v/>
      </c>
      <c r="AK2036" s="130">
        <f>IF(Q2036&lt;&gt;0,Q2036-N2036,TODAY()-N2036)</f>
        <v/>
      </c>
      <c r="AL2036" s="112">
        <f>IF(F2036="Re-assigned",0,IF(H2036="Closed",0,IF(H2036="Service Restored",0,IF(H2036="",0,1))))</f>
        <v/>
      </c>
      <c r="AM2036" s="124">
        <f>IF(AL2036=0,"",IF(AK2036&gt;20.99,"Aged","Non-Aged"))</f>
        <v/>
      </c>
      <c r="AN2036" s="112">
        <f>IF(Q2036&lt;&gt;"",MONTH(Q2036),"")</f>
        <v/>
      </c>
      <c r="AO2036" s="112">
        <f>IFERROR(VALUE(V2036),0)</f>
        <v/>
      </c>
    </row>
    <row customFormat="1" customHeight="1" ht="29.25" r="2037" s="112" spans="1:41">
      <c r="A2037" s="127" t="n"/>
      <c r="B2037" s="113" t="n"/>
      <c r="C2037" s="127" t="n"/>
      <c r="D2037" s="127" t="n"/>
      <c r="E2037" s="114">
        <f>IF(F2037 &lt;&gt; "",VLOOKUP(F2037,CategoryLookup,2,FALSE), "")</f>
        <v/>
      </c>
      <c r="F2037" s="126" t="n"/>
      <c r="G2037" s="127" t="n"/>
      <c r="H2037" s="127" t="n"/>
      <c r="I2037" s="127" t="n"/>
      <c r="J2037" s="127" t="n"/>
      <c r="K2037" s="127" t="n"/>
      <c r="L2037" s="127" t="n"/>
      <c r="M2037" s="127" t="n"/>
      <c r="N2037" s="120" t="n"/>
      <c r="O2037" s="120" t="n"/>
      <c r="P2037" s="120" t="n"/>
      <c r="Q2037" s="120" t="n"/>
      <c r="R2037" s="121" t="n"/>
      <c r="S2037" s="121" t="n"/>
      <c r="T2037" s="121" t="n"/>
      <c r="U2037" s="121" t="n"/>
      <c r="V2037" s="117">
        <f>IF(P2037="NA","NA",IF(P2037&lt;&gt;"",TEXT(P2037-N2037,"[h].mm"),""))</f>
        <v/>
      </c>
      <c r="W2037" s="118">
        <f>IF(AND(R2037="",S2037=""),"",R2037+S2037)</f>
        <v/>
      </c>
      <c r="X2037" s="116">
        <f>IF(O2037&lt;&gt;"",DATE(YEAR(O2037), MONTH(O2037), DAY(O2037)),"")</f>
        <v/>
      </c>
      <c r="Y2037" s="122" t="n"/>
      <c r="Z2037" s="123" t="n"/>
      <c r="AA2037" s="117">
        <f>IF(F2037="Re-assigned","NA",IF(W2037="","",IF(W2037&gt;=VLOOKUP(D2037,SLAMatrix,3,FALSE),"Yes",IF(W2037&lt;VLOOKUP(D2037,SLAMatrix,2,FALSE),"No","Internal"))))</f>
        <v/>
      </c>
      <c r="AB2037" s="123" t="n"/>
      <c r="AC2037" s="123" t="n"/>
      <c r="AD2037" s="119" t="n"/>
      <c r="AE2037" s="125" t="n"/>
      <c r="AF2037" s="124">
        <f>MONTH(O2037)</f>
        <v/>
      </c>
      <c r="AG2037" s="124">
        <f>VLOOKUP(IFERROR(MID(AE2037,1,(FIND(",",AE2037,1)-1)),AE2037),Facility_Region_Mapping,2,FALSE)</f>
        <v/>
      </c>
      <c r="AH2037" s="124" t="n"/>
      <c r="AI2037" s="124">
        <f>IF(C2037&lt;&gt;"",IF(M2037="ESM User",getInterfaceName($C2037),"NA"),"")</f>
        <v/>
      </c>
      <c r="AJ2037" s="116">
        <f>IF(Q2037&lt;&gt;"",DATE(YEAR(Q2037), MONTH(Q2037), DAY(Q2037)),"")</f>
        <v/>
      </c>
      <c r="AK2037" s="130">
        <f>IF(Q2037&lt;&gt;0,Q2037-N2037,TODAY()-N2037)</f>
        <v/>
      </c>
      <c r="AL2037" s="112">
        <f>IF(F2037="Re-assigned",0,IF(H2037="Closed",0,IF(H2037="Service Restored",0,IF(H2037="",0,1))))</f>
        <v/>
      </c>
      <c r="AM2037" s="124">
        <f>IF(AL2037=0,"",IF(AK2037&gt;20.99,"Aged","Non-Aged"))</f>
        <v/>
      </c>
      <c r="AN2037" s="112">
        <f>IF(Q2037&lt;&gt;"",MONTH(Q2037),"")</f>
        <v/>
      </c>
      <c r="AO2037" s="112">
        <f>IFERROR(VALUE(V2037),0)</f>
        <v/>
      </c>
    </row>
    <row customFormat="1" customHeight="1" ht="29.25" r="2038" s="112" spans="1:41">
      <c r="A2038" s="127" t="n"/>
      <c r="B2038" s="113" t="n"/>
      <c r="C2038" s="127" t="n"/>
      <c r="D2038" s="127" t="n"/>
      <c r="E2038" s="114">
        <f>IF(F2038 &lt;&gt; "",VLOOKUP(F2038,CategoryLookup,2,FALSE), "")</f>
        <v/>
      </c>
      <c r="F2038" s="126" t="n"/>
      <c r="G2038" s="127" t="n"/>
      <c r="H2038" s="127" t="n"/>
      <c r="I2038" s="127" t="n"/>
      <c r="J2038" s="127" t="n"/>
      <c r="K2038" s="127" t="n"/>
      <c r="L2038" s="127" t="n"/>
      <c r="M2038" s="127" t="n"/>
      <c r="N2038" s="120" t="n"/>
      <c r="O2038" s="120" t="n"/>
      <c r="P2038" s="120" t="n"/>
      <c r="Q2038" s="120" t="n"/>
      <c r="R2038" s="121" t="n"/>
      <c r="S2038" s="121" t="n"/>
      <c r="T2038" s="121" t="n"/>
      <c r="U2038" s="121" t="n"/>
      <c r="V2038" s="117">
        <f>IF(P2038="NA","NA",IF(P2038&lt;&gt;"",TEXT(P2038-N2038,"[h].mm"),""))</f>
        <v/>
      </c>
      <c r="W2038" s="118">
        <f>IF(AND(R2038="",S2038=""),"",R2038+S2038)</f>
        <v/>
      </c>
      <c r="X2038" s="116">
        <f>IF(O2038&lt;&gt;"",DATE(YEAR(O2038), MONTH(O2038), DAY(O2038)),"")</f>
        <v/>
      </c>
      <c r="Y2038" s="122" t="n"/>
      <c r="Z2038" s="123" t="n"/>
      <c r="AA2038" s="117">
        <f>IF(F2038="Re-assigned","NA",IF(W2038="","",IF(W2038&gt;=VLOOKUP(D2038,SLAMatrix,3,FALSE),"Yes",IF(W2038&lt;VLOOKUP(D2038,SLAMatrix,2,FALSE),"No","Internal"))))</f>
        <v/>
      </c>
      <c r="AB2038" s="123" t="n"/>
      <c r="AC2038" s="123" t="n"/>
      <c r="AD2038" s="119" t="n"/>
      <c r="AE2038" s="125" t="n"/>
      <c r="AF2038" s="124">
        <f>MONTH(O2038)</f>
        <v/>
      </c>
      <c r="AG2038" s="124">
        <f>VLOOKUP(IFERROR(MID(AE2038,1,(FIND(",",AE2038,1)-1)),AE2038),Facility_Region_Mapping,2,FALSE)</f>
        <v/>
      </c>
      <c r="AH2038" s="124" t="n"/>
      <c r="AI2038" s="124">
        <f>IF(C2038&lt;&gt;"",IF(M2038="ESM User",getInterfaceName($C2038),"NA"),"")</f>
        <v/>
      </c>
      <c r="AJ2038" s="116">
        <f>IF(Q2038&lt;&gt;"",DATE(YEAR(Q2038), MONTH(Q2038), DAY(Q2038)),"")</f>
        <v/>
      </c>
      <c r="AK2038" s="130">
        <f>IF(Q2038&lt;&gt;0,Q2038-N2038,TODAY()-N2038)</f>
        <v/>
      </c>
      <c r="AL2038" s="112">
        <f>IF(F2038="Re-assigned",0,IF(H2038="Closed",0,IF(H2038="Service Restored",0,IF(H2038="",0,1))))</f>
        <v/>
      </c>
      <c r="AM2038" s="124">
        <f>IF(AL2038=0,"",IF(AK2038&gt;20.99,"Aged","Non-Aged"))</f>
        <v/>
      </c>
      <c r="AN2038" s="112">
        <f>IF(Q2038&lt;&gt;"",MONTH(Q2038),"")</f>
        <v/>
      </c>
      <c r="AO2038" s="112">
        <f>IFERROR(VALUE(V2038),0)</f>
        <v/>
      </c>
    </row>
    <row customFormat="1" customHeight="1" ht="29.25" r="2039" s="112" spans="1:41">
      <c r="A2039" s="127" t="n"/>
      <c r="B2039" s="113" t="n"/>
      <c r="C2039" s="127" t="n"/>
      <c r="D2039" s="127" t="n"/>
      <c r="E2039" s="114">
        <f>IF(F2039 &lt;&gt; "",VLOOKUP(F2039,CategoryLookup,2,FALSE), "")</f>
        <v/>
      </c>
      <c r="F2039" s="126" t="n"/>
      <c r="G2039" s="127" t="n"/>
      <c r="H2039" s="127" t="n"/>
      <c r="I2039" s="127" t="n"/>
      <c r="J2039" s="127" t="n"/>
      <c r="K2039" s="127" t="n"/>
      <c r="L2039" s="127" t="n"/>
      <c r="M2039" s="127" t="n"/>
      <c r="N2039" s="120" t="n"/>
      <c r="O2039" s="120" t="n"/>
      <c r="P2039" s="120" t="n"/>
      <c r="Q2039" s="120" t="n"/>
      <c r="R2039" s="121" t="n"/>
      <c r="S2039" s="121" t="n"/>
      <c r="T2039" s="121" t="n"/>
      <c r="U2039" s="121" t="n"/>
      <c r="V2039" s="117">
        <f>IF(P2039="NA","NA",IF(P2039&lt;&gt;"",TEXT(P2039-N2039,"[h].mm"),""))</f>
        <v/>
      </c>
      <c r="W2039" s="118">
        <f>IF(AND(R2039="",S2039=""),"",R2039+S2039)</f>
        <v/>
      </c>
      <c r="X2039" s="116">
        <f>IF(O2039&lt;&gt;"",DATE(YEAR(O2039), MONTH(O2039), DAY(O2039)),"")</f>
        <v/>
      </c>
      <c r="Y2039" s="122" t="n"/>
      <c r="Z2039" s="123" t="n"/>
      <c r="AA2039" s="117">
        <f>IF(F2039="Re-assigned","NA",IF(W2039="","",IF(W2039&gt;=VLOOKUP(D2039,SLAMatrix,3,FALSE),"Yes",IF(W2039&lt;VLOOKUP(D2039,SLAMatrix,2,FALSE),"No","Internal"))))</f>
        <v/>
      </c>
      <c r="AB2039" s="123" t="n"/>
      <c r="AC2039" s="123" t="n"/>
      <c r="AD2039" s="119" t="n"/>
      <c r="AE2039" s="125" t="n"/>
      <c r="AF2039" s="124">
        <f>MONTH(O2039)</f>
        <v/>
      </c>
      <c r="AG2039" s="124">
        <f>VLOOKUP(IFERROR(MID(AE2039,1,(FIND(",",AE2039,1)-1)),AE2039),Facility_Region_Mapping,2,FALSE)</f>
        <v/>
      </c>
      <c r="AH2039" s="124" t="n"/>
      <c r="AI2039" s="124">
        <f>IF(C2039&lt;&gt;"",IF(M2039="ESM User",getInterfaceName($C2039),"NA"),"")</f>
        <v/>
      </c>
      <c r="AJ2039" s="116">
        <f>IF(Q2039&lt;&gt;"",DATE(YEAR(Q2039), MONTH(Q2039), DAY(Q2039)),"")</f>
        <v/>
      </c>
      <c r="AK2039" s="130">
        <f>IF(Q2039&lt;&gt;0,Q2039-N2039,TODAY()-N2039)</f>
        <v/>
      </c>
      <c r="AL2039" s="112">
        <f>IF(F2039="Re-assigned",0,IF(H2039="Closed",0,IF(H2039="Service Restored",0,IF(H2039="",0,1))))</f>
        <v/>
      </c>
      <c r="AM2039" s="124">
        <f>IF(AL2039=0,"",IF(AK2039&gt;20.99,"Aged","Non-Aged"))</f>
        <v/>
      </c>
      <c r="AN2039" s="112">
        <f>IF(Q2039&lt;&gt;"",MONTH(Q2039),"")</f>
        <v/>
      </c>
      <c r="AO2039" s="112">
        <f>IFERROR(VALUE(V2039),0)</f>
        <v/>
      </c>
    </row>
    <row customFormat="1" customHeight="1" ht="29.25" r="2040" s="112" spans="1:41">
      <c r="A2040" s="127" t="n"/>
      <c r="B2040" s="113" t="n"/>
      <c r="C2040" s="127" t="n"/>
      <c r="D2040" s="127" t="n"/>
      <c r="E2040" s="114">
        <f>IF(F2040 &lt;&gt; "",VLOOKUP(F2040,CategoryLookup,2,FALSE), "")</f>
        <v/>
      </c>
      <c r="F2040" s="126" t="n"/>
      <c r="G2040" s="127" t="n"/>
      <c r="H2040" s="127" t="n"/>
      <c r="I2040" s="127" t="n"/>
      <c r="J2040" s="127" t="n"/>
      <c r="K2040" s="127" t="n"/>
      <c r="L2040" s="127" t="n"/>
      <c r="M2040" s="127" t="n"/>
      <c r="N2040" s="120" t="n"/>
      <c r="O2040" s="120" t="n"/>
      <c r="P2040" s="120" t="n"/>
      <c r="Q2040" s="120" t="n"/>
      <c r="R2040" s="121" t="n"/>
      <c r="S2040" s="121" t="n"/>
      <c r="T2040" s="121" t="n"/>
      <c r="U2040" s="121" t="n"/>
      <c r="V2040" s="117">
        <f>IF(P2040="NA","NA",IF(P2040&lt;&gt;"",TEXT(P2040-N2040,"[h].mm"),""))</f>
        <v/>
      </c>
      <c r="W2040" s="118">
        <f>IF(AND(R2040="",S2040=""),"",R2040+S2040)</f>
        <v/>
      </c>
      <c r="X2040" s="116">
        <f>IF(O2040&lt;&gt;"",DATE(YEAR(O2040), MONTH(O2040), DAY(O2040)),"")</f>
        <v/>
      </c>
      <c r="Y2040" s="122" t="n"/>
      <c r="Z2040" s="123" t="n"/>
      <c r="AA2040" s="117">
        <f>IF(F2040="Re-assigned","NA",IF(W2040="","",IF(W2040&gt;=VLOOKUP(D2040,SLAMatrix,3,FALSE),"Yes",IF(W2040&lt;VLOOKUP(D2040,SLAMatrix,2,FALSE),"No","Internal"))))</f>
        <v/>
      </c>
      <c r="AB2040" s="123" t="n"/>
      <c r="AC2040" s="123" t="n"/>
      <c r="AD2040" s="119" t="n"/>
      <c r="AE2040" s="125" t="n"/>
      <c r="AF2040" s="124">
        <f>MONTH(O2040)</f>
        <v/>
      </c>
      <c r="AG2040" s="124">
        <f>VLOOKUP(IFERROR(MID(AE2040,1,(FIND(",",AE2040,1)-1)),AE2040),Facility_Region_Mapping,2,FALSE)</f>
        <v/>
      </c>
      <c r="AH2040" s="124" t="n"/>
      <c r="AI2040" s="124">
        <f>IF(C2040&lt;&gt;"",IF(M2040="ESM User",getInterfaceName($C2040),"NA"),"")</f>
        <v/>
      </c>
      <c r="AJ2040" s="116">
        <f>IF(Q2040&lt;&gt;"",DATE(YEAR(Q2040), MONTH(Q2040), DAY(Q2040)),"")</f>
        <v/>
      </c>
      <c r="AK2040" s="130">
        <f>IF(Q2040&lt;&gt;0,Q2040-N2040,TODAY()-N2040)</f>
        <v/>
      </c>
      <c r="AL2040" s="112">
        <f>IF(F2040="Re-assigned",0,IF(H2040="Closed",0,IF(H2040="Service Restored",0,IF(H2040="",0,1))))</f>
        <v/>
      </c>
      <c r="AM2040" s="124">
        <f>IF(AL2040=0,"",IF(AK2040&gt;20.99,"Aged","Non-Aged"))</f>
        <v/>
      </c>
      <c r="AN2040" s="112">
        <f>IF(Q2040&lt;&gt;"",MONTH(Q2040),"")</f>
        <v/>
      </c>
      <c r="AO2040" s="112">
        <f>IFERROR(VALUE(V2040),0)</f>
        <v/>
      </c>
    </row>
    <row customFormat="1" customHeight="1" ht="29.25" r="2041" s="112" spans="1:41">
      <c r="A2041" s="127" t="n"/>
      <c r="B2041" s="113" t="n"/>
      <c r="C2041" s="127" t="n"/>
      <c r="D2041" s="127" t="n"/>
      <c r="E2041" s="114">
        <f>IF(F2041 &lt;&gt; "",VLOOKUP(F2041,CategoryLookup,2,FALSE), "")</f>
        <v/>
      </c>
      <c r="F2041" s="126" t="n"/>
      <c r="G2041" s="127" t="n"/>
      <c r="H2041" s="127" t="n"/>
      <c r="I2041" s="127" t="n"/>
      <c r="J2041" s="127" t="n"/>
      <c r="K2041" s="127" t="n"/>
      <c r="L2041" s="127" t="n"/>
      <c r="M2041" s="127" t="n"/>
      <c r="N2041" s="120" t="n"/>
      <c r="O2041" s="120" t="n"/>
      <c r="P2041" s="120" t="n"/>
      <c r="Q2041" s="120" t="n"/>
      <c r="R2041" s="121" t="n"/>
      <c r="S2041" s="121" t="n"/>
      <c r="T2041" s="121" t="n"/>
      <c r="U2041" s="121" t="n"/>
      <c r="V2041" s="117">
        <f>IF(P2041="NA","NA",IF(P2041&lt;&gt;"",TEXT(P2041-N2041,"[h].mm"),""))</f>
        <v/>
      </c>
      <c r="W2041" s="118">
        <f>IF(AND(R2041="",S2041=""),"",R2041+S2041)</f>
        <v/>
      </c>
      <c r="X2041" s="116">
        <f>IF(O2041&lt;&gt;"",DATE(YEAR(O2041), MONTH(O2041), DAY(O2041)),"")</f>
        <v/>
      </c>
      <c r="Y2041" s="122" t="n"/>
      <c r="Z2041" s="123" t="n"/>
      <c r="AA2041" s="117">
        <f>IF(F2041="Re-assigned","NA",IF(W2041="","",IF(W2041&gt;=VLOOKUP(D2041,SLAMatrix,3,FALSE),"Yes",IF(W2041&lt;VLOOKUP(D2041,SLAMatrix,2,FALSE),"No","Internal"))))</f>
        <v/>
      </c>
      <c r="AB2041" s="123" t="n"/>
      <c r="AC2041" s="123" t="n"/>
      <c r="AD2041" s="119" t="n"/>
      <c r="AE2041" s="125" t="n"/>
      <c r="AF2041" s="124">
        <f>MONTH(O2041)</f>
        <v/>
      </c>
      <c r="AG2041" s="124">
        <f>VLOOKUP(IFERROR(MID(AE2041,1,(FIND(",",AE2041,1)-1)),AE2041),Facility_Region_Mapping,2,FALSE)</f>
        <v/>
      </c>
      <c r="AH2041" s="124" t="n"/>
      <c r="AI2041" s="124">
        <f>IF(C2041&lt;&gt;"",IF(M2041="ESM User",getInterfaceName($C2041),"NA"),"")</f>
        <v/>
      </c>
      <c r="AJ2041" s="116">
        <f>IF(Q2041&lt;&gt;"",DATE(YEAR(Q2041), MONTH(Q2041), DAY(Q2041)),"")</f>
        <v/>
      </c>
      <c r="AK2041" s="130">
        <f>IF(Q2041&lt;&gt;0,Q2041-N2041,TODAY()-N2041)</f>
        <v/>
      </c>
      <c r="AL2041" s="112">
        <f>IF(F2041="Re-assigned",0,IF(H2041="Closed",0,IF(H2041="Service Restored",0,IF(H2041="",0,1))))</f>
        <v/>
      </c>
      <c r="AM2041" s="124">
        <f>IF(AL2041=0,"",IF(AK2041&gt;20.99,"Aged","Non-Aged"))</f>
        <v/>
      </c>
      <c r="AN2041" s="112">
        <f>IF(Q2041&lt;&gt;"",MONTH(Q2041),"")</f>
        <v/>
      </c>
      <c r="AO2041" s="112">
        <f>IFERROR(VALUE(V2041),0)</f>
        <v/>
      </c>
    </row>
    <row customFormat="1" customHeight="1" ht="29.25" r="2042" s="112" spans="1:41">
      <c r="A2042" s="127" t="n"/>
      <c r="B2042" s="113" t="n"/>
      <c r="C2042" s="127" t="n"/>
      <c r="D2042" s="127" t="n"/>
      <c r="E2042" s="114">
        <f>IF(F2042 &lt;&gt; "",VLOOKUP(F2042,CategoryLookup,2,FALSE), "")</f>
        <v/>
      </c>
      <c r="F2042" s="126" t="n"/>
      <c r="G2042" s="127" t="n"/>
      <c r="H2042" s="127" t="n"/>
      <c r="I2042" s="127" t="n"/>
      <c r="J2042" s="127" t="n"/>
      <c r="K2042" s="127" t="n"/>
      <c r="L2042" s="127" t="n"/>
      <c r="M2042" s="127" t="n"/>
      <c r="N2042" s="120" t="n"/>
      <c r="O2042" s="120" t="n"/>
      <c r="P2042" s="120" t="n"/>
      <c r="Q2042" s="120" t="n"/>
      <c r="R2042" s="121" t="n"/>
      <c r="S2042" s="121" t="n"/>
      <c r="T2042" s="121" t="n"/>
      <c r="U2042" s="121" t="n"/>
      <c r="V2042" s="117">
        <f>IF(P2042="NA","NA",IF(P2042&lt;&gt;"",TEXT(P2042-N2042,"[h].mm"),""))</f>
        <v/>
      </c>
      <c r="W2042" s="118">
        <f>IF(AND(R2042="",S2042=""),"",R2042+S2042)</f>
        <v/>
      </c>
      <c r="X2042" s="116">
        <f>IF(O2042&lt;&gt;"",DATE(YEAR(O2042), MONTH(O2042), DAY(O2042)),"")</f>
        <v/>
      </c>
      <c r="Y2042" s="122" t="n"/>
      <c r="Z2042" s="123" t="n"/>
      <c r="AA2042" s="117">
        <f>IF(F2042="Re-assigned","NA",IF(W2042="","",IF(W2042&gt;=VLOOKUP(D2042,SLAMatrix,3,FALSE),"Yes",IF(W2042&lt;VLOOKUP(D2042,SLAMatrix,2,FALSE),"No","Internal"))))</f>
        <v/>
      </c>
      <c r="AB2042" s="123" t="n"/>
      <c r="AC2042" s="123" t="n"/>
      <c r="AD2042" s="119" t="n"/>
      <c r="AE2042" s="125" t="n"/>
      <c r="AF2042" s="124">
        <f>MONTH(O2042)</f>
        <v/>
      </c>
      <c r="AG2042" s="124">
        <f>VLOOKUP(IFERROR(MID(AE2042,1,(FIND(",",AE2042,1)-1)),AE2042),Facility_Region_Mapping,2,FALSE)</f>
        <v/>
      </c>
      <c r="AH2042" s="124" t="n"/>
      <c r="AI2042" s="124">
        <f>IF(C2042&lt;&gt;"",IF(M2042="ESM User",getInterfaceName($C2042),"NA"),"")</f>
        <v/>
      </c>
      <c r="AJ2042" s="116">
        <f>IF(Q2042&lt;&gt;"",DATE(YEAR(Q2042), MONTH(Q2042), DAY(Q2042)),"")</f>
        <v/>
      </c>
      <c r="AK2042" s="130">
        <f>IF(Q2042&lt;&gt;0,Q2042-N2042,TODAY()-N2042)</f>
        <v/>
      </c>
      <c r="AL2042" s="112">
        <f>IF(F2042="Re-assigned",0,IF(H2042="Closed",0,IF(H2042="Service Restored",0,IF(H2042="",0,1))))</f>
        <v/>
      </c>
      <c r="AM2042" s="124">
        <f>IF(AL2042=0,"",IF(AK2042&gt;20.99,"Aged","Non-Aged"))</f>
        <v/>
      </c>
      <c r="AN2042" s="112">
        <f>IF(Q2042&lt;&gt;"",MONTH(Q2042),"")</f>
        <v/>
      </c>
      <c r="AO2042" s="112">
        <f>IFERROR(VALUE(V2042),0)</f>
        <v/>
      </c>
    </row>
    <row customFormat="1" customHeight="1" ht="29.25" r="2043" s="112" spans="1:41">
      <c r="A2043" s="127" t="n"/>
      <c r="B2043" s="113" t="n"/>
      <c r="C2043" s="127" t="n"/>
      <c r="D2043" s="127" t="n"/>
      <c r="E2043" s="114">
        <f>IF(F2043 &lt;&gt; "",VLOOKUP(F2043,CategoryLookup,2,FALSE), "")</f>
        <v/>
      </c>
      <c r="F2043" s="126" t="n"/>
      <c r="G2043" s="127" t="n"/>
      <c r="H2043" s="127" t="n"/>
      <c r="I2043" s="127" t="n"/>
      <c r="J2043" s="127" t="n"/>
      <c r="K2043" s="127" t="n"/>
      <c r="L2043" s="127" t="n"/>
      <c r="M2043" s="127" t="n"/>
      <c r="N2043" s="120" t="n"/>
      <c r="O2043" s="120" t="n"/>
      <c r="P2043" s="120" t="n"/>
      <c r="Q2043" s="120" t="n"/>
      <c r="R2043" s="121" t="n"/>
      <c r="S2043" s="121" t="n"/>
      <c r="T2043" s="121" t="n"/>
      <c r="U2043" s="121" t="n"/>
      <c r="V2043" s="117">
        <f>IF(P2043="NA","NA",IF(P2043&lt;&gt;"",TEXT(P2043-N2043,"[h].mm"),""))</f>
        <v/>
      </c>
      <c r="W2043" s="118">
        <f>IF(AND(R2043="",S2043=""),"",R2043+S2043)</f>
        <v/>
      </c>
      <c r="X2043" s="116">
        <f>IF(O2043&lt;&gt;"",DATE(YEAR(O2043), MONTH(O2043), DAY(O2043)),"")</f>
        <v/>
      </c>
      <c r="Y2043" s="122" t="n"/>
      <c r="Z2043" s="123" t="n"/>
      <c r="AA2043" s="117">
        <f>IF(F2043="Re-assigned","NA",IF(W2043="","",IF(W2043&gt;=VLOOKUP(D2043,SLAMatrix,3,FALSE),"Yes",IF(W2043&lt;VLOOKUP(D2043,SLAMatrix,2,FALSE),"No","Internal"))))</f>
        <v/>
      </c>
      <c r="AB2043" s="123" t="n"/>
      <c r="AC2043" s="123" t="n"/>
      <c r="AD2043" s="119" t="n"/>
      <c r="AE2043" s="125" t="n"/>
      <c r="AF2043" s="124">
        <f>MONTH(O2043)</f>
        <v/>
      </c>
      <c r="AG2043" s="124">
        <f>VLOOKUP(IFERROR(MID(AE2043,1,(FIND(",",AE2043,1)-1)),AE2043),Facility_Region_Mapping,2,FALSE)</f>
        <v/>
      </c>
      <c r="AH2043" s="124" t="n"/>
      <c r="AI2043" s="124">
        <f>IF(C2043&lt;&gt;"",IF(M2043="ESM User",getInterfaceName($C2043),"NA"),"")</f>
        <v/>
      </c>
      <c r="AJ2043" s="116">
        <f>IF(Q2043&lt;&gt;"",DATE(YEAR(Q2043), MONTH(Q2043), DAY(Q2043)),"")</f>
        <v/>
      </c>
      <c r="AK2043" s="130">
        <f>IF(Q2043&lt;&gt;0,Q2043-N2043,TODAY()-N2043)</f>
        <v/>
      </c>
      <c r="AL2043" s="112">
        <f>IF(F2043="Re-assigned",0,IF(H2043="Closed",0,IF(H2043="Service Restored",0,IF(H2043="",0,1))))</f>
        <v/>
      </c>
      <c r="AM2043" s="124">
        <f>IF(AL2043=0,"",IF(AK2043&gt;20.99,"Aged","Non-Aged"))</f>
        <v/>
      </c>
      <c r="AN2043" s="112">
        <f>IF(Q2043&lt;&gt;"",MONTH(Q2043),"")</f>
        <v/>
      </c>
      <c r="AO2043" s="112">
        <f>IFERROR(VALUE(V2043),0)</f>
        <v/>
      </c>
    </row>
    <row customFormat="1" customHeight="1" ht="29.25" r="2044" s="112" spans="1:41">
      <c r="A2044" s="127" t="n"/>
      <c r="B2044" s="113" t="n"/>
      <c r="C2044" s="127" t="n"/>
      <c r="D2044" s="127" t="n"/>
      <c r="E2044" s="114">
        <f>IF(F2044 &lt;&gt; "",VLOOKUP(F2044,CategoryLookup,2,FALSE), "")</f>
        <v/>
      </c>
      <c r="F2044" s="126" t="n"/>
      <c r="G2044" s="127" t="n"/>
      <c r="H2044" s="127" t="n"/>
      <c r="I2044" s="127" t="n"/>
      <c r="J2044" s="127" t="n"/>
      <c r="K2044" s="127" t="n"/>
      <c r="L2044" s="127" t="n"/>
      <c r="M2044" s="127" t="n"/>
      <c r="N2044" s="120" t="n"/>
      <c r="O2044" s="120" t="n"/>
      <c r="P2044" s="120" t="n"/>
      <c r="Q2044" s="120" t="n"/>
      <c r="R2044" s="121" t="n"/>
      <c r="S2044" s="121" t="n"/>
      <c r="T2044" s="121" t="n"/>
      <c r="U2044" s="121" t="n"/>
      <c r="V2044" s="117">
        <f>IF(P2044="NA","NA",IF(P2044&lt;&gt;"",TEXT(P2044-N2044,"[h].mm"),""))</f>
        <v/>
      </c>
      <c r="W2044" s="118">
        <f>IF(AND(R2044="",S2044=""),"",R2044+S2044)</f>
        <v/>
      </c>
      <c r="X2044" s="116">
        <f>IF(O2044&lt;&gt;"",DATE(YEAR(O2044), MONTH(O2044), DAY(O2044)),"")</f>
        <v/>
      </c>
      <c r="Y2044" s="122" t="n"/>
      <c r="Z2044" s="123" t="n"/>
      <c r="AA2044" s="117">
        <f>IF(F2044="Re-assigned","NA",IF(W2044="","",IF(W2044&gt;=VLOOKUP(D2044,SLAMatrix,3,FALSE),"Yes",IF(W2044&lt;VLOOKUP(D2044,SLAMatrix,2,FALSE),"No","Internal"))))</f>
        <v/>
      </c>
      <c r="AB2044" s="123" t="n"/>
      <c r="AC2044" s="123" t="n"/>
      <c r="AD2044" s="119" t="n"/>
      <c r="AE2044" s="125" t="n"/>
      <c r="AF2044" s="124">
        <f>MONTH(O2044)</f>
        <v/>
      </c>
      <c r="AG2044" s="124">
        <f>VLOOKUP(IFERROR(MID(AE2044,1,(FIND(",",AE2044,1)-1)),AE2044),Facility_Region_Mapping,2,FALSE)</f>
        <v/>
      </c>
      <c r="AH2044" s="124" t="n"/>
      <c r="AI2044" s="124">
        <f>IF(C2044&lt;&gt;"",IF(M2044="ESM User",getInterfaceName($C2044),"NA"),"")</f>
        <v/>
      </c>
      <c r="AJ2044" s="116">
        <f>IF(Q2044&lt;&gt;"",DATE(YEAR(Q2044), MONTH(Q2044), DAY(Q2044)),"")</f>
        <v/>
      </c>
      <c r="AK2044" s="130">
        <f>IF(Q2044&lt;&gt;0,Q2044-N2044,TODAY()-N2044)</f>
        <v/>
      </c>
      <c r="AL2044" s="112">
        <f>IF(F2044="Re-assigned",0,IF(H2044="Closed",0,IF(H2044="Service Restored",0,IF(H2044="",0,1))))</f>
        <v/>
      </c>
      <c r="AM2044" s="124">
        <f>IF(AL2044=0,"",IF(AK2044&gt;20.99,"Aged","Non-Aged"))</f>
        <v/>
      </c>
      <c r="AN2044" s="112">
        <f>IF(Q2044&lt;&gt;"",MONTH(Q2044),"")</f>
        <v/>
      </c>
      <c r="AO2044" s="112">
        <f>IFERROR(VALUE(V2044),0)</f>
        <v/>
      </c>
    </row>
    <row customFormat="1" customHeight="1" ht="29.25" r="2045" s="112" spans="1:41">
      <c r="A2045" s="127" t="n"/>
      <c r="B2045" s="113" t="n"/>
      <c r="C2045" s="127" t="n"/>
      <c r="D2045" s="127" t="n"/>
      <c r="E2045" s="114">
        <f>IF(F2045 &lt;&gt; "",VLOOKUP(F2045,CategoryLookup,2,FALSE), "")</f>
        <v/>
      </c>
      <c r="F2045" s="126" t="n"/>
      <c r="G2045" s="127" t="n"/>
      <c r="H2045" s="127" t="n"/>
      <c r="I2045" s="127" t="n"/>
      <c r="J2045" s="127" t="n"/>
      <c r="K2045" s="127" t="n"/>
      <c r="L2045" s="127" t="n"/>
      <c r="M2045" s="127" t="n"/>
      <c r="N2045" s="120" t="n"/>
      <c r="O2045" s="120" t="n"/>
      <c r="P2045" s="120" t="n"/>
      <c r="Q2045" s="120" t="n"/>
      <c r="R2045" s="121" t="n"/>
      <c r="S2045" s="121" t="n"/>
      <c r="T2045" s="121" t="n"/>
      <c r="U2045" s="121" t="n"/>
      <c r="V2045" s="117">
        <f>IF(P2045="NA","NA",IF(P2045&lt;&gt;"",TEXT(P2045-N2045,"[h].mm"),""))</f>
        <v/>
      </c>
      <c r="W2045" s="118">
        <f>IF(AND(R2045="",S2045=""),"",R2045+S2045)</f>
        <v/>
      </c>
      <c r="X2045" s="116">
        <f>IF(O2045&lt;&gt;"",DATE(YEAR(O2045), MONTH(O2045), DAY(O2045)),"")</f>
        <v/>
      </c>
      <c r="Y2045" s="122" t="n"/>
      <c r="Z2045" s="123" t="n"/>
      <c r="AA2045" s="117">
        <f>IF(F2045="Re-assigned","NA",IF(W2045="","",IF(W2045&gt;=VLOOKUP(D2045,SLAMatrix,3,FALSE),"Yes",IF(W2045&lt;VLOOKUP(D2045,SLAMatrix,2,FALSE),"No","Internal"))))</f>
        <v/>
      </c>
      <c r="AB2045" s="123" t="n"/>
      <c r="AC2045" s="123" t="n"/>
      <c r="AD2045" s="119" t="n"/>
      <c r="AE2045" s="125" t="n"/>
      <c r="AF2045" s="124">
        <f>MONTH(O2045)</f>
        <v/>
      </c>
      <c r="AG2045" s="124">
        <f>VLOOKUP(IFERROR(MID(AE2045,1,(FIND(",",AE2045,1)-1)),AE2045),Facility_Region_Mapping,2,FALSE)</f>
        <v/>
      </c>
      <c r="AH2045" s="124" t="n"/>
      <c r="AI2045" s="124">
        <f>IF(C2045&lt;&gt;"",IF(M2045="ESM User",getInterfaceName($C2045),"NA"),"")</f>
        <v/>
      </c>
      <c r="AJ2045" s="116">
        <f>IF(Q2045&lt;&gt;"",DATE(YEAR(Q2045), MONTH(Q2045), DAY(Q2045)),"")</f>
        <v/>
      </c>
      <c r="AK2045" s="130">
        <f>IF(Q2045&lt;&gt;0,Q2045-N2045,TODAY()-N2045)</f>
        <v/>
      </c>
      <c r="AL2045" s="112">
        <f>IF(F2045="Re-assigned",0,IF(H2045="Closed",0,IF(H2045="Service Restored",0,IF(H2045="",0,1))))</f>
        <v/>
      </c>
      <c r="AM2045" s="124">
        <f>IF(AL2045=0,"",IF(AK2045&gt;20.99,"Aged","Non-Aged"))</f>
        <v/>
      </c>
      <c r="AN2045" s="112">
        <f>IF(Q2045&lt;&gt;"",MONTH(Q2045),"")</f>
        <v/>
      </c>
      <c r="AO2045" s="112">
        <f>IFERROR(VALUE(V2045),0)</f>
        <v/>
      </c>
    </row>
    <row customFormat="1" customHeight="1" ht="29.25" r="2046" s="112" spans="1:41">
      <c r="A2046" s="127" t="n"/>
      <c r="B2046" s="113" t="n"/>
      <c r="C2046" s="127" t="n"/>
      <c r="D2046" s="127" t="n"/>
      <c r="E2046" s="114">
        <f>IF(F2046 &lt;&gt; "",VLOOKUP(F2046,CategoryLookup,2,FALSE), "")</f>
        <v/>
      </c>
      <c r="F2046" s="126" t="n"/>
      <c r="G2046" s="127" t="n"/>
      <c r="H2046" s="127" t="n"/>
      <c r="I2046" s="127" t="n"/>
      <c r="J2046" s="127" t="n"/>
      <c r="K2046" s="127" t="n"/>
      <c r="L2046" s="127" t="n"/>
      <c r="M2046" s="127" t="n"/>
      <c r="N2046" s="120" t="n"/>
      <c r="O2046" s="120" t="n"/>
      <c r="P2046" s="120" t="n"/>
      <c r="Q2046" s="120" t="n"/>
      <c r="R2046" s="121" t="n"/>
      <c r="S2046" s="121" t="n"/>
      <c r="T2046" s="121" t="n"/>
      <c r="U2046" s="121" t="n"/>
      <c r="V2046" s="117">
        <f>IF(P2046="NA","NA",IF(P2046&lt;&gt;"",TEXT(P2046-N2046,"[h].mm"),""))</f>
        <v/>
      </c>
      <c r="W2046" s="118">
        <f>IF(AND(R2046="",S2046=""),"",R2046+S2046)</f>
        <v/>
      </c>
      <c r="X2046" s="116">
        <f>IF(O2046&lt;&gt;"",DATE(YEAR(O2046), MONTH(O2046), DAY(O2046)),"")</f>
        <v/>
      </c>
      <c r="Y2046" s="122" t="n"/>
      <c r="Z2046" s="123" t="n"/>
      <c r="AA2046" s="117">
        <f>IF(F2046="Re-assigned","NA",IF(W2046="","",IF(W2046&gt;=VLOOKUP(D2046,SLAMatrix,3,FALSE),"Yes",IF(W2046&lt;VLOOKUP(D2046,SLAMatrix,2,FALSE),"No","Internal"))))</f>
        <v/>
      </c>
      <c r="AB2046" s="123" t="n"/>
      <c r="AC2046" s="123" t="n"/>
      <c r="AD2046" s="119" t="n"/>
      <c r="AE2046" s="125" t="n"/>
      <c r="AF2046" s="124">
        <f>MONTH(O2046)</f>
        <v/>
      </c>
      <c r="AG2046" s="124">
        <f>VLOOKUP(IFERROR(MID(AE2046,1,(FIND(",",AE2046,1)-1)),AE2046),Facility_Region_Mapping,2,FALSE)</f>
        <v/>
      </c>
      <c r="AH2046" s="124" t="n"/>
      <c r="AI2046" s="124">
        <f>IF(C2046&lt;&gt;"",IF(M2046="ESM User",getInterfaceName($C2046),"NA"),"")</f>
        <v/>
      </c>
      <c r="AJ2046" s="116">
        <f>IF(Q2046&lt;&gt;"",DATE(YEAR(Q2046), MONTH(Q2046), DAY(Q2046)),"")</f>
        <v/>
      </c>
      <c r="AK2046" s="130">
        <f>IF(Q2046&lt;&gt;0,Q2046-N2046,TODAY()-N2046)</f>
        <v/>
      </c>
      <c r="AL2046" s="112">
        <f>IF(F2046="Re-assigned",0,IF(H2046="Closed",0,IF(H2046="Service Restored",0,IF(H2046="",0,1))))</f>
        <v/>
      </c>
      <c r="AM2046" s="124">
        <f>IF(AL2046=0,"",IF(AK2046&gt;20.99,"Aged","Non-Aged"))</f>
        <v/>
      </c>
      <c r="AN2046" s="112">
        <f>IF(Q2046&lt;&gt;"",MONTH(Q2046),"")</f>
        <v/>
      </c>
      <c r="AO2046" s="112">
        <f>IFERROR(VALUE(V2046),0)</f>
        <v/>
      </c>
    </row>
    <row customFormat="1" customHeight="1" ht="29.25" r="2047" s="112" spans="1:41">
      <c r="A2047" s="127" t="n"/>
      <c r="B2047" s="113" t="n"/>
      <c r="C2047" s="127" t="n"/>
      <c r="D2047" s="127" t="n"/>
      <c r="E2047" s="114">
        <f>IF(F2047 &lt;&gt; "",VLOOKUP(F2047,CategoryLookup,2,FALSE), "")</f>
        <v/>
      </c>
      <c r="F2047" s="126" t="n"/>
      <c r="G2047" s="127" t="n"/>
      <c r="H2047" s="127" t="n"/>
      <c r="I2047" s="127" t="n"/>
      <c r="J2047" s="127" t="n"/>
      <c r="K2047" s="127" t="n"/>
      <c r="L2047" s="127" t="n"/>
      <c r="M2047" s="127" t="n"/>
      <c r="N2047" s="120" t="n"/>
      <c r="O2047" s="120" t="n"/>
      <c r="P2047" s="120" t="n"/>
      <c r="Q2047" s="120" t="n"/>
      <c r="R2047" s="121" t="n"/>
      <c r="S2047" s="121" t="n"/>
      <c r="T2047" s="121" t="n"/>
      <c r="U2047" s="121" t="n"/>
      <c r="V2047" s="117">
        <f>IF(P2047="NA","NA",IF(P2047&lt;&gt;"",TEXT(P2047-N2047,"[h].mm"),""))</f>
        <v/>
      </c>
      <c r="W2047" s="118">
        <f>IF(AND(R2047="",S2047=""),"",R2047+S2047)</f>
        <v/>
      </c>
      <c r="X2047" s="116">
        <f>IF(O2047&lt;&gt;"",DATE(YEAR(O2047), MONTH(O2047), DAY(O2047)),"")</f>
        <v/>
      </c>
      <c r="Y2047" s="122" t="n"/>
      <c r="Z2047" s="123" t="n"/>
      <c r="AA2047" s="117">
        <f>IF(F2047="Re-assigned","NA",IF(W2047="","",IF(W2047&gt;=VLOOKUP(D2047,SLAMatrix,3,FALSE),"Yes",IF(W2047&lt;VLOOKUP(D2047,SLAMatrix,2,FALSE),"No","Internal"))))</f>
        <v/>
      </c>
      <c r="AB2047" s="123" t="n"/>
      <c r="AC2047" s="123" t="n"/>
      <c r="AD2047" s="119" t="n"/>
      <c r="AE2047" s="125" t="n"/>
      <c r="AF2047" s="124">
        <f>MONTH(O2047)</f>
        <v/>
      </c>
      <c r="AG2047" s="124">
        <f>VLOOKUP(IFERROR(MID(AE2047,1,(FIND(",",AE2047,1)-1)),AE2047),Facility_Region_Mapping,2,FALSE)</f>
        <v/>
      </c>
      <c r="AH2047" s="124" t="n"/>
      <c r="AI2047" s="124">
        <f>IF(C2047&lt;&gt;"",IF(M2047="ESM User",getInterfaceName($C2047),"NA"),"")</f>
        <v/>
      </c>
      <c r="AJ2047" s="116">
        <f>IF(Q2047&lt;&gt;"",DATE(YEAR(Q2047), MONTH(Q2047), DAY(Q2047)),"")</f>
        <v/>
      </c>
      <c r="AK2047" s="130">
        <f>IF(Q2047&lt;&gt;0,Q2047-N2047,TODAY()-N2047)</f>
        <v/>
      </c>
      <c r="AL2047" s="112">
        <f>IF(F2047="Re-assigned",0,IF(H2047="Closed",0,IF(H2047="Service Restored",0,IF(H2047="",0,1))))</f>
        <v/>
      </c>
      <c r="AM2047" s="124">
        <f>IF(AL2047=0,"",IF(AK2047&gt;20.99,"Aged","Non-Aged"))</f>
        <v/>
      </c>
      <c r="AN2047" s="112">
        <f>IF(Q2047&lt;&gt;"",MONTH(Q2047),"")</f>
        <v/>
      </c>
      <c r="AO2047" s="112">
        <f>IFERROR(VALUE(V2047),0)</f>
        <v/>
      </c>
    </row>
    <row customFormat="1" customHeight="1" ht="29.25" r="2048" s="112" spans="1:41">
      <c r="A2048" s="127" t="n"/>
      <c r="B2048" s="113" t="n"/>
      <c r="C2048" s="127" t="n"/>
      <c r="D2048" s="127" t="n"/>
      <c r="E2048" s="114">
        <f>IF(F2048 &lt;&gt; "",VLOOKUP(F2048,CategoryLookup,2,FALSE), "")</f>
        <v/>
      </c>
      <c r="F2048" s="126" t="n"/>
      <c r="G2048" s="127" t="n"/>
      <c r="H2048" s="127" t="n"/>
      <c r="I2048" s="127" t="n"/>
      <c r="J2048" s="127" t="n"/>
      <c r="K2048" s="127" t="n"/>
      <c r="L2048" s="127" t="n"/>
      <c r="M2048" s="127" t="n"/>
      <c r="N2048" s="120" t="n"/>
      <c r="O2048" s="120" t="n"/>
      <c r="P2048" s="120" t="n"/>
      <c r="Q2048" s="120" t="n"/>
      <c r="R2048" s="121" t="n"/>
      <c r="S2048" s="121" t="n"/>
      <c r="T2048" s="121" t="n"/>
      <c r="U2048" s="121" t="n"/>
      <c r="V2048" s="117">
        <f>IF(P2048="NA","NA",IF(P2048&lt;&gt;"",TEXT(P2048-N2048,"[h].mm"),""))</f>
        <v/>
      </c>
      <c r="W2048" s="118">
        <f>IF(AND(R2048="",S2048=""),"",R2048+S2048)</f>
        <v/>
      </c>
      <c r="X2048" s="116">
        <f>IF(O2048&lt;&gt;"",DATE(YEAR(O2048), MONTH(O2048), DAY(O2048)),"")</f>
        <v/>
      </c>
      <c r="Y2048" s="122" t="n"/>
      <c r="Z2048" s="123" t="n"/>
      <c r="AA2048" s="117">
        <f>IF(F2048="Re-assigned","NA",IF(W2048="","",IF(W2048&gt;=VLOOKUP(D2048,SLAMatrix,3,FALSE),"Yes",IF(W2048&lt;VLOOKUP(D2048,SLAMatrix,2,FALSE),"No","Internal"))))</f>
        <v/>
      </c>
      <c r="AB2048" s="123" t="n"/>
      <c r="AC2048" s="123" t="n"/>
      <c r="AD2048" s="119" t="n"/>
      <c r="AE2048" s="125" t="n"/>
      <c r="AF2048" s="124">
        <f>MONTH(O2048)</f>
        <v/>
      </c>
      <c r="AG2048" s="124">
        <f>VLOOKUP(IFERROR(MID(AE2048,1,(FIND(",",AE2048,1)-1)),AE2048),Facility_Region_Mapping,2,FALSE)</f>
        <v/>
      </c>
      <c r="AH2048" s="124" t="n"/>
      <c r="AI2048" s="124">
        <f>IF(C2048&lt;&gt;"",IF(M2048="ESM User",getInterfaceName($C2048),"NA"),"")</f>
        <v/>
      </c>
      <c r="AJ2048" s="116">
        <f>IF(Q2048&lt;&gt;"",DATE(YEAR(Q2048), MONTH(Q2048), DAY(Q2048)),"")</f>
        <v/>
      </c>
      <c r="AK2048" s="130">
        <f>IF(Q2048&lt;&gt;0,Q2048-N2048,TODAY()-N2048)</f>
        <v/>
      </c>
      <c r="AL2048" s="112">
        <f>IF(F2048="Re-assigned",0,IF(H2048="Closed",0,IF(H2048="Service Restored",0,IF(H2048="",0,1))))</f>
        <v/>
      </c>
      <c r="AM2048" s="124">
        <f>IF(AL2048=0,"",IF(AK2048&gt;20.99,"Aged","Non-Aged"))</f>
        <v/>
      </c>
      <c r="AN2048" s="112">
        <f>IF(Q2048&lt;&gt;"",MONTH(Q2048),"")</f>
        <v/>
      </c>
      <c r="AO2048" s="112">
        <f>IFERROR(VALUE(V2048),0)</f>
        <v/>
      </c>
    </row>
    <row customFormat="1" customHeight="1" ht="29.25" r="2049" s="112" spans="1:41">
      <c r="A2049" s="127" t="n"/>
      <c r="B2049" s="113" t="n"/>
      <c r="C2049" s="127" t="n"/>
      <c r="D2049" s="127" t="n"/>
      <c r="E2049" s="114">
        <f>IF(F2049 &lt;&gt; "",VLOOKUP(F2049,CategoryLookup,2,FALSE), "")</f>
        <v/>
      </c>
      <c r="F2049" s="126" t="n"/>
      <c r="G2049" s="127" t="n"/>
      <c r="H2049" s="127" t="n"/>
      <c r="I2049" s="127" t="n"/>
      <c r="J2049" s="127" t="n"/>
      <c r="K2049" s="127" t="n"/>
      <c r="L2049" s="127" t="n"/>
      <c r="M2049" s="127" t="n"/>
      <c r="N2049" s="120" t="n"/>
      <c r="O2049" s="120" t="n"/>
      <c r="P2049" s="120" t="n"/>
      <c r="Q2049" s="120" t="n"/>
      <c r="R2049" s="121" t="n"/>
      <c r="S2049" s="121" t="n"/>
      <c r="T2049" s="121" t="n"/>
      <c r="U2049" s="121" t="n"/>
      <c r="V2049" s="117">
        <f>IF(P2049="NA","NA",IF(P2049&lt;&gt;"",TEXT(P2049-N2049,"[h].mm"),""))</f>
        <v/>
      </c>
      <c r="W2049" s="118">
        <f>IF(AND(R2049="",S2049=""),"",R2049+S2049)</f>
        <v/>
      </c>
      <c r="X2049" s="116">
        <f>IF(O2049&lt;&gt;"",DATE(YEAR(O2049), MONTH(O2049), DAY(O2049)),"")</f>
        <v/>
      </c>
      <c r="Y2049" s="122" t="n"/>
      <c r="Z2049" s="123" t="n"/>
      <c r="AA2049" s="117">
        <f>IF(F2049="Re-assigned","NA",IF(W2049="","",IF(W2049&gt;=VLOOKUP(D2049,SLAMatrix,3,FALSE),"Yes",IF(W2049&lt;VLOOKUP(D2049,SLAMatrix,2,FALSE),"No","Internal"))))</f>
        <v/>
      </c>
      <c r="AB2049" s="123" t="n"/>
      <c r="AC2049" s="123" t="n"/>
      <c r="AD2049" s="119" t="n"/>
      <c r="AE2049" s="125" t="n"/>
      <c r="AF2049" s="124">
        <f>MONTH(O2049)</f>
        <v/>
      </c>
      <c r="AG2049" s="124">
        <f>VLOOKUP(IFERROR(MID(AE2049,1,(FIND(",",AE2049,1)-1)),AE2049),Facility_Region_Mapping,2,FALSE)</f>
        <v/>
      </c>
      <c r="AH2049" s="124" t="n"/>
      <c r="AI2049" s="124">
        <f>IF(C2049&lt;&gt;"",IF(M2049="ESM User",getInterfaceName($C2049),"NA"),"")</f>
        <v/>
      </c>
      <c r="AJ2049" s="116">
        <f>IF(Q2049&lt;&gt;"",DATE(YEAR(Q2049), MONTH(Q2049), DAY(Q2049)),"")</f>
        <v/>
      </c>
      <c r="AK2049" s="130">
        <f>IF(Q2049&lt;&gt;0,Q2049-N2049,TODAY()-N2049)</f>
        <v/>
      </c>
      <c r="AL2049" s="112">
        <f>IF(F2049="Re-assigned",0,IF(H2049="Closed",0,IF(H2049="Service Restored",0,IF(H2049="",0,1))))</f>
        <v/>
      </c>
      <c r="AM2049" s="124">
        <f>IF(AL2049=0,"",IF(AK2049&gt;20.99,"Aged","Non-Aged"))</f>
        <v/>
      </c>
      <c r="AN2049" s="112">
        <f>IF(Q2049&lt;&gt;"",MONTH(Q2049),"")</f>
        <v/>
      </c>
      <c r="AO2049" s="112">
        <f>IFERROR(VALUE(V2049),0)</f>
        <v/>
      </c>
    </row>
    <row customFormat="1" customHeight="1" ht="29.25" r="2050" s="112" spans="1:41">
      <c r="A2050" s="127" t="n"/>
      <c r="B2050" s="113" t="n"/>
      <c r="C2050" s="127" t="n"/>
      <c r="D2050" s="127" t="n"/>
      <c r="E2050" s="114">
        <f>IF(F2050 &lt;&gt; "",VLOOKUP(F2050,CategoryLookup,2,FALSE), "")</f>
        <v/>
      </c>
      <c r="F2050" s="126" t="n"/>
      <c r="G2050" s="127" t="n"/>
      <c r="H2050" s="127" t="n"/>
      <c r="I2050" s="127" t="n"/>
      <c r="J2050" s="127" t="n"/>
      <c r="K2050" s="127" t="n"/>
      <c r="L2050" s="127" t="n"/>
      <c r="M2050" s="127" t="n"/>
      <c r="N2050" s="120" t="n"/>
      <c r="O2050" s="120" t="n"/>
      <c r="P2050" s="120" t="n"/>
      <c r="Q2050" s="120" t="n"/>
      <c r="R2050" s="121" t="n"/>
      <c r="S2050" s="121" t="n"/>
      <c r="T2050" s="121" t="n"/>
      <c r="U2050" s="121" t="n"/>
      <c r="V2050" s="117">
        <f>IF(P2050="NA","NA",IF(P2050&lt;&gt;"",TEXT(P2050-N2050,"[h].mm"),""))</f>
        <v/>
      </c>
      <c r="W2050" s="118">
        <f>IF(AND(R2050="",S2050=""),"",R2050+S2050)</f>
        <v/>
      </c>
      <c r="X2050" s="116">
        <f>IF(O2050&lt;&gt;"",DATE(YEAR(O2050), MONTH(O2050), DAY(O2050)),"")</f>
        <v/>
      </c>
      <c r="Y2050" s="122" t="n"/>
      <c r="Z2050" s="123" t="n"/>
      <c r="AA2050" s="117">
        <f>IF(F2050="Re-assigned","NA",IF(W2050="","",IF(W2050&gt;=VLOOKUP(D2050,SLAMatrix,3,FALSE),"Yes",IF(W2050&lt;VLOOKUP(D2050,SLAMatrix,2,FALSE),"No","Internal"))))</f>
        <v/>
      </c>
      <c r="AB2050" s="123" t="n"/>
      <c r="AC2050" s="123" t="n"/>
      <c r="AD2050" s="119" t="n"/>
      <c r="AE2050" s="125" t="n"/>
      <c r="AF2050" s="124">
        <f>MONTH(O2050)</f>
        <v/>
      </c>
      <c r="AG2050" s="124">
        <f>VLOOKUP(IFERROR(MID(AE2050,1,(FIND(",",AE2050,1)-1)),AE2050),Facility_Region_Mapping,2,FALSE)</f>
        <v/>
      </c>
      <c r="AH2050" s="124" t="n"/>
      <c r="AI2050" s="124">
        <f>IF(C2050&lt;&gt;"",IF(M2050="ESM User",getInterfaceName($C2050),"NA"),"")</f>
        <v/>
      </c>
      <c r="AJ2050" s="116">
        <f>IF(Q2050&lt;&gt;"",DATE(YEAR(Q2050), MONTH(Q2050), DAY(Q2050)),"")</f>
        <v/>
      </c>
      <c r="AK2050" s="130">
        <f>IF(Q2050&lt;&gt;0,Q2050-N2050,TODAY()-N2050)</f>
        <v/>
      </c>
      <c r="AL2050" s="112">
        <f>IF(F2050="Re-assigned",0,IF(H2050="Closed",0,IF(H2050="Service Restored",0,IF(H2050="",0,1))))</f>
        <v/>
      </c>
      <c r="AM2050" s="124">
        <f>IF(AL2050=0,"",IF(AK2050&gt;20.99,"Aged","Non-Aged"))</f>
        <v/>
      </c>
      <c r="AN2050" s="112">
        <f>IF(Q2050&lt;&gt;"",MONTH(Q2050),"")</f>
        <v/>
      </c>
      <c r="AO2050" s="112">
        <f>IFERROR(VALUE(V2050),0)</f>
        <v/>
      </c>
    </row>
    <row customFormat="1" customHeight="1" ht="29.25" r="2051" s="112" spans="1:41">
      <c r="A2051" s="127" t="n"/>
      <c r="B2051" s="113" t="n"/>
      <c r="C2051" s="127" t="n"/>
      <c r="D2051" s="127" t="n"/>
      <c r="E2051" s="114">
        <f>IF(F2051 &lt;&gt; "",VLOOKUP(F2051,CategoryLookup,2,FALSE), "")</f>
        <v/>
      </c>
      <c r="F2051" s="126" t="n"/>
      <c r="G2051" s="127" t="n"/>
      <c r="H2051" s="127" t="n"/>
      <c r="I2051" s="127" t="n"/>
      <c r="J2051" s="127" t="n"/>
      <c r="K2051" s="127" t="n"/>
      <c r="L2051" s="127" t="n"/>
      <c r="M2051" s="127" t="n"/>
      <c r="N2051" s="120" t="n"/>
      <c r="O2051" s="120" t="n"/>
      <c r="P2051" s="120" t="n"/>
      <c r="Q2051" s="120" t="n"/>
      <c r="R2051" s="121" t="n"/>
      <c r="S2051" s="121" t="n"/>
      <c r="T2051" s="121" t="n"/>
      <c r="U2051" s="121" t="n"/>
      <c r="V2051" s="117">
        <f>IF(P2051="NA","NA",IF(P2051&lt;&gt;"",TEXT(P2051-N2051,"[h].mm"),""))</f>
        <v/>
      </c>
      <c r="W2051" s="118">
        <f>IF(AND(R2051="",S2051=""),"",R2051+S2051)</f>
        <v/>
      </c>
      <c r="X2051" s="116">
        <f>IF(O2051&lt;&gt;"",DATE(YEAR(O2051), MONTH(O2051), DAY(O2051)),"")</f>
        <v/>
      </c>
      <c r="Y2051" s="122" t="n"/>
      <c r="Z2051" s="123" t="n"/>
      <c r="AA2051" s="117">
        <f>IF(F2051="Re-assigned","NA",IF(W2051="","",IF(W2051&gt;=VLOOKUP(D2051,SLAMatrix,3,FALSE),"Yes",IF(W2051&lt;VLOOKUP(D2051,SLAMatrix,2,FALSE),"No","Internal"))))</f>
        <v/>
      </c>
      <c r="AB2051" s="123" t="n"/>
      <c r="AC2051" s="123" t="n"/>
      <c r="AD2051" s="119" t="n"/>
      <c r="AE2051" s="125" t="n"/>
      <c r="AF2051" s="124">
        <f>MONTH(O2051)</f>
        <v/>
      </c>
      <c r="AG2051" s="124">
        <f>VLOOKUP(IFERROR(MID(AE2051,1,(FIND(",",AE2051,1)-1)),AE2051),Facility_Region_Mapping,2,FALSE)</f>
        <v/>
      </c>
      <c r="AH2051" s="124" t="n"/>
      <c r="AI2051" s="124">
        <f>IF(C2051&lt;&gt;"",IF(M2051="ESM User",getInterfaceName($C2051),"NA"),"")</f>
        <v/>
      </c>
      <c r="AJ2051" s="116">
        <f>IF(Q2051&lt;&gt;"",DATE(YEAR(Q2051), MONTH(Q2051), DAY(Q2051)),"")</f>
        <v/>
      </c>
      <c r="AK2051" s="130">
        <f>IF(Q2051&lt;&gt;0,Q2051-N2051,TODAY()-N2051)</f>
        <v/>
      </c>
      <c r="AL2051" s="112">
        <f>IF(F2051="Re-assigned",0,IF(H2051="Closed",0,IF(H2051="Service Restored",0,IF(H2051="",0,1))))</f>
        <v/>
      </c>
      <c r="AM2051" s="124">
        <f>IF(AL2051=0,"",IF(AK2051&gt;20.99,"Aged","Non-Aged"))</f>
        <v/>
      </c>
      <c r="AN2051" s="112">
        <f>IF(Q2051&lt;&gt;"",MONTH(Q2051),"")</f>
        <v/>
      </c>
      <c r="AO2051" s="112">
        <f>IFERROR(VALUE(V2051),0)</f>
        <v/>
      </c>
    </row>
    <row customFormat="1" customHeight="1" ht="29.25" r="2052" s="112" spans="1:41">
      <c r="A2052" s="127" t="n"/>
      <c r="B2052" s="113" t="n"/>
      <c r="C2052" s="127" t="n"/>
      <c r="D2052" s="127" t="n"/>
      <c r="E2052" s="114">
        <f>IF(F2052 &lt;&gt; "",VLOOKUP(F2052,CategoryLookup,2,FALSE), "")</f>
        <v/>
      </c>
      <c r="F2052" s="126" t="n"/>
      <c r="G2052" s="127" t="n"/>
      <c r="H2052" s="127" t="n"/>
      <c r="I2052" s="127" t="n"/>
      <c r="J2052" s="127" t="n"/>
      <c r="K2052" s="127" t="n"/>
      <c r="L2052" s="127" t="n"/>
      <c r="M2052" s="127" t="n"/>
      <c r="N2052" s="120" t="n"/>
      <c r="O2052" s="120" t="n"/>
      <c r="P2052" s="120" t="n"/>
      <c r="Q2052" s="120" t="n"/>
      <c r="R2052" s="121" t="n"/>
      <c r="S2052" s="121" t="n"/>
      <c r="T2052" s="121" t="n"/>
      <c r="U2052" s="121" t="n"/>
      <c r="V2052" s="117">
        <f>IF(P2052="NA","NA",IF(P2052&lt;&gt;"",TEXT(P2052-N2052,"[h].mm"),""))</f>
        <v/>
      </c>
      <c r="W2052" s="118">
        <f>IF(AND(R2052="",S2052=""),"",R2052+S2052)</f>
        <v/>
      </c>
      <c r="X2052" s="116">
        <f>IF(O2052&lt;&gt;"",DATE(YEAR(O2052), MONTH(O2052), DAY(O2052)),"")</f>
        <v/>
      </c>
      <c r="Y2052" s="122" t="n"/>
      <c r="Z2052" s="123" t="n"/>
      <c r="AA2052" s="117">
        <f>IF(F2052="Re-assigned","NA",IF(W2052="","",IF(W2052&gt;=VLOOKUP(D2052,SLAMatrix,3,FALSE),"Yes",IF(W2052&lt;VLOOKUP(D2052,SLAMatrix,2,FALSE),"No","Internal"))))</f>
        <v/>
      </c>
      <c r="AB2052" s="123" t="n"/>
      <c r="AC2052" s="123" t="n"/>
      <c r="AD2052" s="119" t="n"/>
      <c r="AE2052" s="125" t="n"/>
      <c r="AF2052" s="124">
        <f>MONTH(O2052)</f>
        <v/>
      </c>
      <c r="AG2052" s="124">
        <f>VLOOKUP(IFERROR(MID(AE2052,1,(FIND(",",AE2052,1)-1)),AE2052),Facility_Region_Mapping,2,FALSE)</f>
        <v/>
      </c>
      <c r="AH2052" s="124" t="n"/>
      <c r="AI2052" s="124">
        <f>IF(C2052&lt;&gt;"",IF(M2052="ESM User",getInterfaceName($C2052),"NA"),"")</f>
        <v/>
      </c>
      <c r="AJ2052" s="116">
        <f>IF(Q2052&lt;&gt;"",DATE(YEAR(Q2052), MONTH(Q2052), DAY(Q2052)),"")</f>
        <v/>
      </c>
      <c r="AK2052" s="130">
        <f>IF(Q2052&lt;&gt;0,Q2052-N2052,TODAY()-N2052)</f>
        <v/>
      </c>
      <c r="AL2052" s="112">
        <f>IF(F2052="Re-assigned",0,IF(H2052="Closed",0,IF(H2052="Service Restored",0,IF(H2052="",0,1))))</f>
        <v/>
      </c>
      <c r="AM2052" s="124">
        <f>IF(AL2052=0,"",IF(AK2052&gt;20.99,"Aged","Non-Aged"))</f>
        <v/>
      </c>
      <c r="AN2052" s="112">
        <f>IF(Q2052&lt;&gt;"",MONTH(Q2052),"")</f>
        <v/>
      </c>
      <c r="AO2052" s="112">
        <f>IFERROR(VALUE(V2052),0)</f>
        <v/>
      </c>
    </row>
    <row customFormat="1" customHeight="1" ht="29.25" r="2053" s="112" spans="1:41">
      <c r="A2053" s="127" t="n"/>
      <c r="B2053" s="113" t="n"/>
      <c r="C2053" s="127" t="n"/>
      <c r="D2053" s="127" t="n"/>
      <c r="E2053" s="114">
        <f>IF(F2053 &lt;&gt; "",VLOOKUP(F2053,CategoryLookup,2,FALSE), "")</f>
        <v/>
      </c>
      <c r="F2053" s="126" t="n"/>
      <c r="G2053" s="127" t="n"/>
      <c r="H2053" s="127" t="n"/>
      <c r="I2053" s="127" t="n"/>
      <c r="J2053" s="127" t="n"/>
      <c r="K2053" s="127" t="n"/>
      <c r="L2053" s="127" t="n"/>
      <c r="M2053" s="127" t="n"/>
      <c r="N2053" s="120" t="n"/>
      <c r="O2053" s="120" t="n"/>
      <c r="P2053" s="120" t="n"/>
      <c r="Q2053" s="120" t="n"/>
      <c r="R2053" s="121" t="n"/>
      <c r="S2053" s="121" t="n"/>
      <c r="T2053" s="121" t="n"/>
      <c r="U2053" s="121" t="n"/>
      <c r="V2053" s="117">
        <f>IF(P2053="NA","NA",IF(P2053&lt;&gt;"",TEXT(P2053-N2053,"[h].mm"),""))</f>
        <v/>
      </c>
      <c r="W2053" s="118">
        <f>IF(AND(R2053="",S2053=""),"",R2053+S2053)</f>
        <v/>
      </c>
      <c r="X2053" s="116">
        <f>IF(O2053&lt;&gt;"",DATE(YEAR(O2053), MONTH(O2053), DAY(O2053)),"")</f>
        <v/>
      </c>
      <c r="Y2053" s="122" t="n"/>
      <c r="Z2053" s="123" t="n"/>
      <c r="AA2053" s="117">
        <f>IF(F2053="Re-assigned","NA",IF(W2053="","",IF(W2053&gt;=VLOOKUP(D2053,SLAMatrix,3,FALSE),"Yes",IF(W2053&lt;VLOOKUP(D2053,SLAMatrix,2,FALSE),"No","Internal"))))</f>
        <v/>
      </c>
      <c r="AB2053" s="123" t="n"/>
      <c r="AC2053" s="123" t="n"/>
      <c r="AD2053" s="119" t="n"/>
      <c r="AE2053" s="125" t="n"/>
      <c r="AF2053" s="124">
        <f>MONTH(O2053)</f>
        <v/>
      </c>
      <c r="AG2053" s="124">
        <f>VLOOKUP(IFERROR(MID(AE2053,1,(FIND(",",AE2053,1)-1)),AE2053),Facility_Region_Mapping,2,FALSE)</f>
        <v/>
      </c>
      <c r="AH2053" s="124" t="n"/>
      <c r="AI2053" s="124">
        <f>IF(C2053&lt;&gt;"",IF(M2053="ESM User",getInterfaceName($C2053),"NA"),"")</f>
        <v/>
      </c>
      <c r="AJ2053" s="116">
        <f>IF(Q2053&lt;&gt;"",DATE(YEAR(Q2053), MONTH(Q2053), DAY(Q2053)),"")</f>
        <v/>
      </c>
      <c r="AK2053" s="130">
        <f>IF(Q2053&lt;&gt;0,Q2053-N2053,TODAY()-N2053)</f>
        <v/>
      </c>
      <c r="AL2053" s="112">
        <f>IF(F2053="Re-assigned",0,IF(H2053="Closed",0,IF(H2053="Service Restored",0,IF(H2053="",0,1))))</f>
        <v/>
      </c>
      <c r="AM2053" s="124">
        <f>IF(AL2053=0,"",IF(AK2053&gt;20.99,"Aged","Non-Aged"))</f>
        <v/>
      </c>
      <c r="AN2053" s="112">
        <f>IF(Q2053&lt;&gt;"",MONTH(Q2053),"")</f>
        <v/>
      </c>
      <c r="AO2053" s="112">
        <f>IFERROR(VALUE(V2053),0)</f>
        <v/>
      </c>
    </row>
    <row customFormat="1" customHeight="1" ht="29.25" r="2054" s="112" spans="1:41">
      <c r="A2054" s="127" t="n"/>
      <c r="B2054" s="113" t="n"/>
      <c r="C2054" s="127" t="n"/>
      <c r="D2054" s="127" t="n"/>
      <c r="E2054" s="114">
        <f>IF(F2054 &lt;&gt; "",VLOOKUP(F2054,CategoryLookup,2,FALSE), "")</f>
        <v/>
      </c>
      <c r="F2054" s="126" t="n"/>
      <c r="G2054" s="127" t="n"/>
      <c r="H2054" s="127" t="n"/>
      <c r="I2054" s="127" t="n"/>
      <c r="J2054" s="127" t="n"/>
      <c r="K2054" s="127" t="n"/>
      <c r="L2054" s="127" t="n"/>
      <c r="M2054" s="127" t="n"/>
      <c r="N2054" s="120" t="n"/>
      <c r="O2054" s="120" t="n"/>
      <c r="P2054" s="120" t="n"/>
      <c r="Q2054" s="120" t="n"/>
      <c r="R2054" s="121" t="n"/>
      <c r="S2054" s="121" t="n"/>
      <c r="T2054" s="121" t="n"/>
      <c r="U2054" s="121" t="n"/>
      <c r="V2054" s="117">
        <f>IF(P2054="NA","NA",IF(P2054&lt;&gt;"",TEXT(P2054-N2054,"[h].mm"),""))</f>
        <v/>
      </c>
      <c r="W2054" s="118">
        <f>IF(AND(R2054="",S2054=""),"",R2054+S2054)</f>
        <v/>
      </c>
      <c r="X2054" s="116">
        <f>IF(O2054&lt;&gt;"",DATE(YEAR(O2054), MONTH(O2054), DAY(O2054)),"")</f>
        <v/>
      </c>
      <c r="Y2054" s="122" t="n"/>
      <c r="Z2054" s="123" t="n"/>
      <c r="AA2054" s="117">
        <f>IF(F2054="Re-assigned","NA",IF(W2054="","",IF(W2054&gt;=VLOOKUP(D2054,SLAMatrix,3,FALSE),"Yes",IF(W2054&lt;VLOOKUP(D2054,SLAMatrix,2,FALSE),"No","Internal"))))</f>
        <v/>
      </c>
      <c r="AB2054" s="123" t="n"/>
      <c r="AC2054" s="123" t="n"/>
      <c r="AD2054" s="119" t="n"/>
      <c r="AE2054" s="125" t="n"/>
      <c r="AF2054" s="124">
        <f>MONTH(O2054)</f>
        <v/>
      </c>
      <c r="AG2054" s="124">
        <f>VLOOKUP(IFERROR(MID(AE2054,1,(FIND(",",AE2054,1)-1)),AE2054),Facility_Region_Mapping,2,FALSE)</f>
        <v/>
      </c>
      <c r="AH2054" s="124" t="n"/>
      <c r="AI2054" s="124">
        <f>IF(C2054&lt;&gt;"",IF(M2054="ESM User",getInterfaceName($C2054),"NA"),"")</f>
        <v/>
      </c>
      <c r="AJ2054" s="116">
        <f>IF(Q2054&lt;&gt;"",DATE(YEAR(Q2054), MONTH(Q2054), DAY(Q2054)),"")</f>
        <v/>
      </c>
      <c r="AK2054" s="130">
        <f>IF(Q2054&lt;&gt;0,Q2054-N2054,TODAY()-N2054)</f>
        <v/>
      </c>
      <c r="AL2054" s="112">
        <f>IF(F2054="Re-assigned",0,IF(H2054="Closed",0,IF(H2054="Service Restored",0,IF(H2054="",0,1))))</f>
        <v/>
      </c>
      <c r="AM2054" s="124">
        <f>IF(AL2054=0,"",IF(AK2054&gt;20.99,"Aged","Non-Aged"))</f>
        <v/>
      </c>
      <c r="AN2054" s="112">
        <f>IF(Q2054&lt;&gt;"",MONTH(Q2054),"")</f>
        <v/>
      </c>
      <c r="AO2054" s="112">
        <f>IFERROR(VALUE(V2054),0)</f>
        <v/>
      </c>
    </row>
    <row customFormat="1" customHeight="1" ht="29.25" r="2055" s="112" spans="1:41">
      <c r="A2055" s="127" t="n"/>
      <c r="B2055" s="113" t="n"/>
      <c r="C2055" s="127" t="n"/>
      <c r="D2055" s="127" t="n"/>
      <c r="E2055" s="114">
        <f>IF(F2055 &lt;&gt; "",VLOOKUP(F2055,CategoryLookup,2,FALSE), "")</f>
        <v/>
      </c>
      <c r="F2055" s="126" t="n"/>
      <c r="G2055" s="127" t="n"/>
      <c r="H2055" s="127" t="n"/>
      <c r="I2055" s="127" t="n"/>
      <c r="J2055" s="127" t="n"/>
      <c r="K2055" s="127" t="n"/>
      <c r="L2055" s="127" t="n"/>
      <c r="M2055" s="127" t="n"/>
      <c r="N2055" s="120" t="n"/>
      <c r="O2055" s="120" t="n"/>
      <c r="P2055" s="120" t="n"/>
      <c r="Q2055" s="120" t="n"/>
      <c r="R2055" s="121" t="n"/>
      <c r="S2055" s="121" t="n"/>
      <c r="T2055" s="121" t="n"/>
      <c r="U2055" s="121" t="n"/>
      <c r="V2055" s="117">
        <f>IF(P2055="NA","NA",IF(P2055&lt;&gt;"",TEXT(P2055-N2055,"[h].mm"),""))</f>
        <v/>
      </c>
      <c r="W2055" s="118">
        <f>IF(AND(R2055="",S2055=""),"",R2055+S2055)</f>
        <v/>
      </c>
      <c r="X2055" s="116">
        <f>IF(O2055&lt;&gt;"",DATE(YEAR(O2055), MONTH(O2055), DAY(O2055)),"")</f>
        <v/>
      </c>
      <c r="Y2055" s="122" t="n"/>
      <c r="Z2055" s="123" t="n"/>
      <c r="AA2055" s="117">
        <f>IF(F2055="Re-assigned","NA",IF(W2055="","",IF(W2055&gt;=VLOOKUP(D2055,SLAMatrix,3,FALSE),"Yes",IF(W2055&lt;VLOOKUP(D2055,SLAMatrix,2,FALSE),"No","Internal"))))</f>
        <v/>
      </c>
      <c r="AB2055" s="123" t="n"/>
      <c r="AC2055" s="123" t="n"/>
      <c r="AD2055" s="119" t="n"/>
      <c r="AE2055" s="125" t="n"/>
      <c r="AF2055" s="124">
        <f>MONTH(O2055)</f>
        <v/>
      </c>
      <c r="AG2055" s="124">
        <f>VLOOKUP(IFERROR(MID(AE2055,1,(FIND(",",AE2055,1)-1)),AE2055),Facility_Region_Mapping,2,FALSE)</f>
        <v/>
      </c>
      <c r="AH2055" s="124" t="n"/>
      <c r="AI2055" s="124">
        <f>IF(C2055&lt;&gt;"",IF(M2055="ESM User",getInterfaceName($C2055),"NA"),"")</f>
        <v/>
      </c>
      <c r="AJ2055" s="116">
        <f>IF(Q2055&lt;&gt;"",DATE(YEAR(Q2055), MONTH(Q2055), DAY(Q2055)),"")</f>
        <v/>
      </c>
      <c r="AK2055" s="130">
        <f>IF(Q2055&lt;&gt;0,Q2055-N2055,TODAY()-N2055)</f>
        <v/>
      </c>
      <c r="AL2055" s="112">
        <f>IF(F2055="Re-assigned",0,IF(H2055="Closed",0,IF(H2055="Service Restored",0,IF(H2055="",0,1))))</f>
        <v/>
      </c>
      <c r="AM2055" s="124">
        <f>IF(AL2055=0,"",IF(AK2055&gt;20.99,"Aged","Non-Aged"))</f>
        <v/>
      </c>
      <c r="AN2055" s="112">
        <f>IF(Q2055&lt;&gt;"",MONTH(Q2055),"")</f>
        <v/>
      </c>
      <c r="AO2055" s="112">
        <f>IFERROR(VALUE(V2055),0)</f>
        <v/>
      </c>
    </row>
    <row customFormat="1" customHeight="1" ht="29.25" r="2056" s="112" spans="1:41">
      <c r="A2056" s="127" t="n"/>
      <c r="B2056" s="113" t="n"/>
      <c r="C2056" s="127" t="n"/>
      <c r="D2056" s="127" t="n"/>
      <c r="E2056" s="114">
        <f>IF(F2056 &lt;&gt; "",VLOOKUP(F2056,CategoryLookup,2,FALSE), "")</f>
        <v/>
      </c>
      <c r="F2056" s="126" t="n"/>
      <c r="G2056" s="127" t="n"/>
      <c r="H2056" s="127" t="n"/>
      <c r="I2056" s="127" t="n"/>
      <c r="J2056" s="127" t="n"/>
      <c r="K2056" s="127" t="n"/>
      <c r="L2056" s="127" t="n"/>
      <c r="M2056" s="127" t="n"/>
      <c r="N2056" s="120" t="n"/>
      <c r="O2056" s="120" t="n"/>
      <c r="P2056" s="120" t="n"/>
      <c r="Q2056" s="120" t="n"/>
      <c r="R2056" s="121" t="n"/>
      <c r="S2056" s="121" t="n"/>
      <c r="T2056" s="121" t="n"/>
      <c r="U2056" s="121" t="n"/>
      <c r="V2056" s="117">
        <f>IF(P2056="NA","NA",IF(P2056&lt;&gt;"",TEXT(P2056-N2056,"[h].mm"),""))</f>
        <v/>
      </c>
      <c r="W2056" s="118">
        <f>IF(AND(R2056="",S2056=""),"",R2056+S2056)</f>
        <v/>
      </c>
      <c r="X2056" s="116">
        <f>IF(O2056&lt;&gt;"",DATE(YEAR(O2056), MONTH(O2056), DAY(O2056)),"")</f>
        <v/>
      </c>
      <c r="Y2056" s="122" t="n"/>
      <c r="Z2056" s="123" t="n"/>
      <c r="AA2056" s="117">
        <f>IF(F2056="Re-assigned","NA",IF(W2056="","",IF(W2056&gt;=VLOOKUP(D2056,SLAMatrix,3,FALSE),"Yes",IF(W2056&lt;VLOOKUP(D2056,SLAMatrix,2,FALSE),"No","Internal"))))</f>
        <v/>
      </c>
      <c r="AB2056" s="123" t="n"/>
      <c r="AC2056" s="123" t="n"/>
      <c r="AD2056" s="119" t="n"/>
      <c r="AE2056" s="125" t="n"/>
      <c r="AF2056" s="124">
        <f>MONTH(O2056)</f>
        <v/>
      </c>
      <c r="AG2056" s="124">
        <f>VLOOKUP(IFERROR(MID(AE2056,1,(FIND(",",AE2056,1)-1)),AE2056),Facility_Region_Mapping,2,FALSE)</f>
        <v/>
      </c>
      <c r="AH2056" s="124" t="n"/>
      <c r="AI2056" s="124">
        <f>IF(C2056&lt;&gt;"",IF(M2056="ESM User",getInterfaceName($C2056),"NA"),"")</f>
        <v/>
      </c>
      <c r="AJ2056" s="116">
        <f>IF(Q2056&lt;&gt;"",DATE(YEAR(Q2056), MONTH(Q2056), DAY(Q2056)),"")</f>
        <v/>
      </c>
      <c r="AK2056" s="130">
        <f>IF(Q2056&lt;&gt;0,Q2056-N2056,TODAY()-N2056)</f>
        <v/>
      </c>
      <c r="AL2056" s="112">
        <f>IF(F2056="Re-assigned",0,IF(H2056="Closed",0,IF(H2056="Service Restored",0,IF(H2056="",0,1))))</f>
        <v/>
      </c>
      <c r="AM2056" s="124">
        <f>IF(AL2056=0,"",IF(AK2056&gt;20.99,"Aged","Non-Aged"))</f>
        <v/>
      </c>
      <c r="AN2056" s="112">
        <f>IF(Q2056&lt;&gt;"",MONTH(Q2056),"")</f>
        <v/>
      </c>
      <c r="AO2056" s="112">
        <f>IFERROR(VALUE(V2056),0)</f>
        <v/>
      </c>
    </row>
    <row customFormat="1" customHeight="1" ht="29.25" r="2057" s="112" spans="1:41">
      <c r="A2057" s="127" t="n"/>
      <c r="B2057" s="113" t="n"/>
      <c r="C2057" s="127" t="n"/>
      <c r="D2057" s="127" t="n"/>
      <c r="E2057" s="114">
        <f>IF(F2057 &lt;&gt; "",VLOOKUP(F2057,CategoryLookup,2,FALSE), "")</f>
        <v/>
      </c>
      <c r="F2057" s="126" t="n"/>
      <c r="G2057" s="127" t="n"/>
      <c r="H2057" s="127" t="n"/>
      <c r="I2057" s="127" t="n"/>
      <c r="J2057" s="127" t="n"/>
      <c r="K2057" s="127" t="n"/>
      <c r="L2057" s="127" t="n"/>
      <c r="M2057" s="127" t="n"/>
      <c r="N2057" s="120" t="n"/>
      <c r="O2057" s="120" t="n"/>
      <c r="P2057" s="120" t="n"/>
      <c r="Q2057" s="120" t="n"/>
      <c r="R2057" s="121" t="n"/>
      <c r="S2057" s="121" t="n"/>
      <c r="T2057" s="121" t="n"/>
      <c r="U2057" s="121" t="n"/>
      <c r="V2057" s="117">
        <f>IF(P2057="NA","NA",IF(P2057&lt;&gt;"",TEXT(P2057-N2057,"[h].mm"),""))</f>
        <v/>
      </c>
      <c r="W2057" s="118">
        <f>IF(AND(R2057="",S2057=""),"",R2057+S2057)</f>
        <v/>
      </c>
      <c r="X2057" s="116">
        <f>IF(O2057&lt;&gt;"",DATE(YEAR(O2057), MONTH(O2057), DAY(O2057)),"")</f>
        <v/>
      </c>
      <c r="Y2057" s="122" t="n"/>
      <c r="Z2057" s="123" t="n"/>
      <c r="AA2057" s="117">
        <f>IF(F2057="Re-assigned","NA",IF(W2057="","",IF(W2057&gt;=VLOOKUP(D2057,SLAMatrix,3,FALSE),"Yes",IF(W2057&lt;VLOOKUP(D2057,SLAMatrix,2,FALSE),"No","Internal"))))</f>
        <v/>
      </c>
      <c r="AB2057" s="123" t="n"/>
      <c r="AC2057" s="123" t="n"/>
      <c r="AD2057" s="119" t="n"/>
      <c r="AE2057" s="125" t="n"/>
      <c r="AF2057" s="124">
        <f>MONTH(O2057)</f>
        <v/>
      </c>
      <c r="AG2057" s="124">
        <f>VLOOKUP(IFERROR(MID(AE2057,1,(FIND(",",AE2057,1)-1)),AE2057),Facility_Region_Mapping,2,FALSE)</f>
        <v/>
      </c>
      <c r="AH2057" s="124" t="n"/>
      <c r="AI2057" s="124">
        <f>IF(C2057&lt;&gt;"",IF(M2057="ESM User",getInterfaceName($C2057),"NA"),"")</f>
        <v/>
      </c>
      <c r="AJ2057" s="116">
        <f>IF(Q2057&lt;&gt;"",DATE(YEAR(Q2057), MONTH(Q2057), DAY(Q2057)),"")</f>
        <v/>
      </c>
      <c r="AK2057" s="130">
        <f>IF(Q2057&lt;&gt;0,Q2057-N2057,TODAY()-N2057)</f>
        <v/>
      </c>
      <c r="AL2057" s="112">
        <f>IF(F2057="Re-assigned",0,IF(H2057="Closed",0,IF(H2057="Service Restored",0,IF(H2057="",0,1))))</f>
        <v/>
      </c>
      <c r="AM2057" s="124">
        <f>IF(AL2057=0,"",IF(AK2057&gt;20.99,"Aged","Non-Aged"))</f>
        <v/>
      </c>
      <c r="AN2057" s="112">
        <f>IF(Q2057&lt;&gt;"",MONTH(Q2057),"")</f>
        <v/>
      </c>
      <c r="AO2057" s="112">
        <f>IFERROR(VALUE(V2057),0)</f>
        <v/>
      </c>
    </row>
    <row customFormat="1" customHeight="1" ht="29.25" r="2058" s="112" spans="1:41">
      <c r="A2058" s="127" t="n"/>
      <c r="B2058" s="113" t="n"/>
      <c r="C2058" s="127" t="n"/>
      <c r="D2058" s="127" t="n"/>
      <c r="E2058" s="114">
        <f>IF(F2058 &lt;&gt; "",VLOOKUP(F2058,CategoryLookup,2,FALSE), "")</f>
        <v/>
      </c>
      <c r="F2058" s="126" t="n"/>
      <c r="G2058" s="127" t="n"/>
      <c r="H2058" s="127" t="n"/>
      <c r="I2058" s="127" t="n"/>
      <c r="J2058" s="127" t="n"/>
      <c r="K2058" s="127" t="n"/>
      <c r="L2058" s="127" t="n"/>
      <c r="M2058" s="127" t="n"/>
      <c r="N2058" s="120" t="n"/>
      <c r="O2058" s="120" t="n"/>
      <c r="P2058" s="120" t="n"/>
      <c r="Q2058" s="120" t="n"/>
      <c r="R2058" s="121" t="n"/>
      <c r="S2058" s="121" t="n"/>
      <c r="T2058" s="121" t="n"/>
      <c r="U2058" s="121" t="n"/>
      <c r="V2058" s="117">
        <f>IF(P2058="NA","NA",IF(P2058&lt;&gt;"",TEXT(P2058-N2058,"[h].mm"),""))</f>
        <v/>
      </c>
      <c r="W2058" s="118">
        <f>IF(AND(R2058="",S2058=""),"",R2058+S2058)</f>
        <v/>
      </c>
      <c r="X2058" s="116">
        <f>IF(O2058&lt;&gt;"",DATE(YEAR(O2058), MONTH(O2058), DAY(O2058)),"")</f>
        <v/>
      </c>
      <c r="Y2058" s="122" t="n"/>
      <c r="Z2058" s="123" t="n"/>
      <c r="AA2058" s="117">
        <f>IF(F2058="Re-assigned","NA",IF(W2058="","",IF(W2058&gt;=VLOOKUP(D2058,SLAMatrix,3,FALSE),"Yes",IF(W2058&lt;VLOOKUP(D2058,SLAMatrix,2,FALSE),"No","Internal"))))</f>
        <v/>
      </c>
      <c r="AB2058" s="123" t="n"/>
      <c r="AC2058" s="123" t="n"/>
      <c r="AD2058" s="119" t="n"/>
      <c r="AE2058" s="125" t="n"/>
      <c r="AF2058" s="124">
        <f>MONTH(O2058)</f>
        <v/>
      </c>
      <c r="AG2058" s="124">
        <f>VLOOKUP(IFERROR(MID(AE2058,1,(FIND(",",AE2058,1)-1)),AE2058),Facility_Region_Mapping,2,FALSE)</f>
        <v/>
      </c>
      <c r="AH2058" s="124" t="n"/>
      <c r="AI2058" s="124">
        <f>IF(C2058&lt;&gt;"",IF(M2058="ESM User",getInterfaceName($C2058),"NA"),"")</f>
        <v/>
      </c>
      <c r="AJ2058" s="116">
        <f>IF(Q2058&lt;&gt;"",DATE(YEAR(Q2058), MONTH(Q2058), DAY(Q2058)),"")</f>
        <v/>
      </c>
      <c r="AK2058" s="130">
        <f>IF(Q2058&lt;&gt;0,Q2058-N2058,TODAY()-N2058)</f>
        <v/>
      </c>
      <c r="AL2058" s="112">
        <f>IF(F2058="Re-assigned",0,IF(H2058="Closed",0,IF(H2058="Service Restored",0,IF(H2058="",0,1))))</f>
        <v/>
      </c>
      <c r="AM2058" s="124">
        <f>IF(AL2058=0,"",IF(AK2058&gt;20.99,"Aged","Non-Aged"))</f>
        <v/>
      </c>
      <c r="AN2058" s="112">
        <f>IF(Q2058&lt;&gt;"",MONTH(Q2058),"")</f>
        <v/>
      </c>
      <c r="AO2058" s="112">
        <f>IFERROR(VALUE(V2058),0)</f>
        <v/>
      </c>
    </row>
    <row customFormat="1" customHeight="1" ht="29.25" r="2059" s="112" spans="1:41">
      <c r="A2059" s="127" t="n"/>
      <c r="B2059" s="113" t="n"/>
      <c r="C2059" s="127" t="n"/>
      <c r="D2059" s="127" t="n"/>
      <c r="E2059" s="114">
        <f>IF(F2059 &lt;&gt; "",VLOOKUP(F2059,CategoryLookup,2,FALSE), "")</f>
        <v/>
      </c>
      <c r="F2059" s="126" t="n"/>
      <c r="G2059" s="127" t="n"/>
      <c r="H2059" s="127" t="n"/>
      <c r="I2059" s="127" t="n"/>
      <c r="J2059" s="127" t="n"/>
      <c r="K2059" s="127" t="n"/>
      <c r="L2059" s="127" t="n"/>
      <c r="M2059" s="127" t="n"/>
      <c r="N2059" s="120" t="n"/>
      <c r="O2059" s="120" t="n"/>
      <c r="P2059" s="120" t="n"/>
      <c r="Q2059" s="120" t="n"/>
      <c r="R2059" s="121" t="n"/>
      <c r="S2059" s="121" t="n"/>
      <c r="T2059" s="121" t="n"/>
      <c r="U2059" s="121" t="n"/>
      <c r="V2059" s="117">
        <f>IF(P2059="NA","NA",IF(P2059&lt;&gt;"",TEXT(P2059-N2059,"[h].mm"),""))</f>
        <v/>
      </c>
      <c r="W2059" s="118">
        <f>IF(AND(R2059="",S2059=""),"",R2059+S2059)</f>
        <v/>
      </c>
      <c r="X2059" s="116">
        <f>IF(O2059&lt;&gt;"",DATE(YEAR(O2059), MONTH(O2059), DAY(O2059)),"")</f>
        <v/>
      </c>
      <c r="Y2059" s="122" t="n"/>
      <c r="Z2059" s="123" t="n"/>
      <c r="AA2059" s="117">
        <f>IF(F2059="Re-assigned","NA",IF(W2059="","",IF(W2059&gt;=VLOOKUP(D2059,SLAMatrix,3,FALSE),"Yes",IF(W2059&lt;VLOOKUP(D2059,SLAMatrix,2,FALSE),"No","Internal"))))</f>
        <v/>
      </c>
      <c r="AB2059" s="123" t="n"/>
      <c r="AC2059" s="123" t="n"/>
      <c r="AD2059" s="119" t="n"/>
      <c r="AE2059" s="125" t="n"/>
      <c r="AF2059" s="124">
        <f>MONTH(O2059)</f>
        <v/>
      </c>
      <c r="AG2059" s="124">
        <f>VLOOKUP(IFERROR(MID(AE2059,1,(FIND(",",AE2059,1)-1)),AE2059),Facility_Region_Mapping,2,FALSE)</f>
        <v/>
      </c>
      <c r="AH2059" s="124" t="n"/>
      <c r="AI2059" s="124">
        <f>IF(C2059&lt;&gt;"",IF(M2059="ESM User",getInterfaceName($C2059),"NA"),"")</f>
        <v/>
      </c>
      <c r="AJ2059" s="116">
        <f>IF(Q2059&lt;&gt;"",DATE(YEAR(Q2059), MONTH(Q2059), DAY(Q2059)),"")</f>
        <v/>
      </c>
      <c r="AK2059" s="130">
        <f>IF(Q2059&lt;&gt;0,Q2059-N2059,TODAY()-N2059)</f>
        <v/>
      </c>
      <c r="AL2059" s="112">
        <f>IF(F2059="Re-assigned",0,IF(H2059="Closed",0,IF(H2059="Service Restored",0,IF(H2059="",0,1))))</f>
        <v/>
      </c>
      <c r="AM2059" s="124">
        <f>IF(AL2059=0,"",IF(AK2059&gt;20.99,"Aged","Non-Aged"))</f>
        <v/>
      </c>
      <c r="AN2059" s="112">
        <f>IF(Q2059&lt;&gt;"",MONTH(Q2059),"")</f>
        <v/>
      </c>
      <c r="AO2059" s="112">
        <f>IFERROR(VALUE(V2059),0)</f>
        <v/>
      </c>
    </row>
    <row customFormat="1" customHeight="1" ht="29.25" r="2060" s="112" spans="1:41">
      <c r="A2060" s="127" t="n"/>
      <c r="B2060" s="113" t="n"/>
      <c r="C2060" s="127" t="n"/>
      <c r="D2060" s="127" t="n"/>
      <c r="E2060" s="114">
        <f>IF(F2060 &lt;&gt; "",VLOOKUP(F2060,CategoryLookup,2,FALSE), "")</f>
        <v/>
      </c>
      <c r="F2060" s="126" t="n"/>
      <c r="G2060" s="127" t="n"/>
      <c r="H2060" s="127" t="n"/>
      <c r="I2060" s="127" t="n"/>
      <c r="J2060" s="127" t="n"/>
      <c r="K2060" s="127" t="n"/>
      <c r="L2060" s="127" t="n"/>
      <c r="M2060" s="127" t="n"/>
      <c r="N2060" s="120" t="n"/>
      <c r="O2060" s="120" t="n"/>
      <c r="P2060" s="120" t="n"/>
      <c r="Q2060" s="120" t="n"/>
      <c r="R2060" s="121" t="n"/>
      <c r="S2060" s="121" t="n"/>
      <c r="T2060" s="121" t="n"/>
      <c r="U2060" s="121" t="n"/>
      <c r="V2060" s="117">
        <f>IF(P2060="NA","NA",IF(P2060&lt;&gt;"",TEXT(P2060-N2060,"[h].mm"),""))</f>
        <v/>
      </c>
      <c r="W2060" s="118">
        <f>IF(AND(R2060="",S2060=""),"",R2060+S2060)</f>
        <v/>
      </c>
      <c r="X2060" s="116">
        <f>IF(O2060&lt;&gt;"",DATE(YEAR(O2060), MONTH(O2060), DAY(O2060)),"")</f>
        <v/>
      </c>
      <c r="Y2060" s="122" t="n"/>
      <c r="Z2060" s="123" t="n"/>
      <c r="AA2060" s="117">
        <f>IF(F2060="Re-assigned","NA",IF(W2060="","",IF(W2060&gt;=VLOOKUP(D2060,SLAMatrix,3,FALSE),"Yes",IF(W2060&lt;VLOOKUP(D2060,SLAMatrix,2,FALSE),"No","Internal"))))</f>
        <v/>
      </c>
      <c r="AB2060" s="123" t="n"/>
      <c r="AC2060" s="123" t="n"/>
      <c r="AD2060" s="119" t="n"/>
      <c r="AE2060" s="125" t="n"/>
      <c r="AF2060" s="124">
        <f>MONTH(O2060)</f>
        <v/>
      </c>
      <c r="AG2060" s="124">
        <f>VLOOKUP(IFERROR(MID(AE2060,1,(FIND(",",AE2060,1)-1)),AE2060),Facility_Region_Mapping,2,FALSE)</f>
        <v/>
      </c>
      <c r="AH2060" s="124" t="n"/>
      <c r="AI2060" s="124">
        <f>IF(C2060&lt;&gt;"",IF(M2060="ESM User",getInterfaceName($C2060),"NA"),"")</f>
        <v/>
      </c>
      <c r="AJ2060" s="116">
        <f>IF(Q2060&lt;&gt;"",DATE(YEAR(Q2060), MONTH(Q2060), DAY(Q2060)),"")</f>
        <v/>
      </c>
      <c r="AK2060" s="130">
        <f>IF(Q2060&lt;&gt;0,Q2060-N2060,TODAY()-N2060)</f>
        <v/>
      </c>
      <c r="AL2060" s="112">
        <f>IF(F2060="Re-assigned",0,IF(H2060="Closed",0,IF(H2060="Service Restored",0,IF(H2060="",0,1))))</f>
        <v/>
      </c>
      <c r="AM2060" s="124">
        <f>IF(AL2060=0,"",IF(AK2060&gt;20.99,"Aged","Non-Aged"))</f>
        <v/>
      </c>
      <c r="AN2060" s="112">
        <f>IF(Q2060&lt;&gt;"",MONTH(Q2060),"")</f>
        <v/>
      </c>
      <c r="AO2060" s="112">
        <f>IFERROR(VALUE(V2060),0)</f>
        <v/>
      </c>
    </row>
    <row customFormat="1" customHeight="1" ht="29.25" r="2061" s="112" spans="1:41">
      <c r="A2061" s="127" t="n"/>
      <c r="B2061" s="113" t="n"/>
      <c r="C2061" s="127" t="n"/>
      <c r="D2061" s="127" t="n"/>
      <c r="E2061" s="114">
        <f>IF(F2061 &lt;&gt; "",VLOOKUP(F2061,CategoryLookup,2,FALSE), "")</f>
        <v/>
      </c>
      <c r="F2061" s="126" t="n"/>
      <c r="G2061" s="127" t="n"/>
      <c r="H2061" s="127" t="n"/>
      <c r="I2061" s="127" t="n"/>
      <c r="J2061" s="127" t="n"/>
      <c r="K2061" s="127" t="n"/>
      <c r="L2061" s="127" t="n"/>
      <c r="M2061" s="127" t="n"/>
      <c r="N2061" s="120" t="n"/>
      <c r="O2061" s="120" t="n"/>
      <c r="P2061" s="120" t="n"/>
      <c r="Q2061" s="120" t="n"/>
      <c r="R2061" s="121" t="n"/>
      <c r="S2061" s="121" t="n"/>
      <c r="T2061" s="121" t="n"/>
      <c r="U2061" s="121" t="n"/>
      <c r="V2061" s="117">
        <f>IF(P2061="NA","NA",IF(P2061&lt;&gt;"",TEXT(P2061-N2061,"[h].mm"),""))</f>
        <v/>
      </c>
      <c r="W2061" s="118">
        <f>IF(AND(R2061="",S2061=""),"",R2061+S2061)</f>
        <v/>
      </c>
      <c r="X2061" s="116">
        <f>IF(O2061&lt;&gt;"",DATE(YEAR(O2061), MONTH(O2061), DAY(O2061)),"")</f>
        <v/>
      </c>
      <c r="Y2061" s="122" t="n"/>
      <c r="Z2061" s="123" t="n"/>
      <c r="AA2061" s="117">
        <f>IF(F2061="Re-assigned","NA",IF(W2061="","",IF(W2061&gt;=VLOOKUP(D2061,SLAMatrix,3,FALSE),"Yes",IF(W2061&lt;VLOOKUP(D2061,SLAMatrix,2,FALSE),"No","Internal"))))</f>
        <v/>
      </c>
      <c r="AB2061" s="123" t="n"/>
      <c r="AC2061" s="123" t="n"/>
      <c r="AD2061" s="119" t="n"/>
      <c r="AE2061" s="125" t="n"/>
      <c r="AF2061" s="124">
        <f>MONTH(O2061)</f>
        <v/>
      </c>
      <c r="AG2061" s="124">
        <f>VLOOKUP(IFERROR(MID(AE2061,1,(FIND(",",AE2061,1)-1)),AE2061),Facility_Region_Mapping,2,FALSE)</f>
        <v/>
      </c>
      <c r="AH2061" s="124" t="n"/>
      <c r="AI2061" s="124">
        <f>IF(C2061&lt;&gt;"",IF(M2061="ESM User",getInterfaceName($C2061),"NA"),"")</f>
        <v/>
      </c>
      <c r="AJ2061" s="116">
        <f>IF(Q2061&lt;&gt;"",DATE(YEAR(Q2061), MONTH(Q2061), DAY(Q2061)),"")</f>
        <v/>
      </c>
      <c r="AK2061" s="130">
        <f>IF(Q2061&lt;&gt;0,Q2061-N2061,TODAY()-N2061)</f>
        <v/>
      </c>
      <c r="AL2061" s="112">
        <f>IF(F2061="Re-assigned",0,IF(H2061="Closed",0,IF(H2061="Service Restored",0,IF(H2061="",0,1))))</f>
        <v/>
      </c>
      <c r="AM2061" s="124">
        <f>IF(AL2061=0,"",IF(AK2061&gt;20.99,"Aged","Non-Aged"))</f>
        <v/>
      </c>
      <c r="AN2061" s="112">
        <f>IF(Q2061&lt;&gt;"",MONTH(Q2061),"")</f>
        <v/>
      </c>
      <c r="AO2061" s="112">
        <f>IFERROR(VALUE(V2061),0)</f>
        <v/>
      </c>
    </row>
    <row customFormat="1" customHeight="1" ht="29.25" r="2062" s="112" spans="1:41">
      <c r="A2062" s="127" t="n"/>
      <c r="B2062" s="113" t="n"/>
      <c r="C2062" s="127" t="n"/>
      <c r="D2062" s="127" t="n"/>
      <c r="E2062" s="114">
        <f>IF(F2062 &lt;&gt; "",VLOOKUP(F2062,CategoryLookup,2,FALSE), "")</f>
        <v/>
      </c>
      <c r="F2062" s="126" t="n"/>
      <c r="G2062" s="127" t="n"/>
      <c r="H2062" s="127" t="n"/>
      <c r="I2062" s="127" t="n"/>
      <c r="J2062" s="127" t="n"/>
      <c r="K2062" s="127" t="n"/>
      <c r="L2062" s="127" t="n"/>
      <c r="M2062" s="127" t="n"/>
      <c r="N2062" s="120" t="n"/>
      <c r="O2062" s="120" t="n"/>
      <c r="P2062" s="120" t="n"/>
      <c r="Q2062" s="120" t="n"/>
      <c r="R2062" s="121" t="n"/>
      <c r="S2062" s="121" t="n"/>
      <c r="T2062" s="121" t="n"/>
      <c r="U2062" s="121" t="n"/>
      <c r="V2062" s="117">
        <f>IF(P2062="NA","NA",IF(P2062&lt;&gt;"",TEXT(P2062-N2062,"[h].mm"),""))</f>
        <v/>
      </c>
      <c r="W2062" s="118">
        <f>IF(AND(R2062="",S2062=""),"",R2062+S2062)</f>
        <v/>
      </c>
      <c r="X2062" s="116">
        <f>IF(O2062&lt;&gt;"",DATE(YEAR(O2062), MONTH(O2062), DAY(O2062)),"")</f>
        <v/>
      </c>
      <c r="Y2062" s="122" t="n"/>
      <c r="Z2062" s="123" t="n"/>
      <c r="AA2062" s="117">
        <f>IF(F2062="Re-assigned","NA",IF(W2062="","",IF(W2062&gt;=VLOOKUP(D2062,SLAMatrix,3,FALSE),"Yes",IF(W2062&lt;VLOOKUP(D2062,SLAMatrix,2,FALSE),"No","Internal"))))</f>
        <v/>
      </c>
      <c r="AB2062" s="123" t="n"/>
      <c r="AC2062" s="123" t="n"/>
      <c r="AD2062" s="119" t="n"/>
      <c r="AE2062" s="125" t="n"/>
      <c r="AF2062" s="124">
        <f>MONTH(O2062)</f>
        <v/>
      </c>
      <c r="AG2062" s="124">
        <f>VLOOKUP(IFERROR(MID(AE2062,1,(FIND(",",AE2062,1)-1)),AE2062),Facility_Region_Mapping,2,FALSE)</f>
        <v/>
      </c>
      <c r="AH2062" s="124" t="n"/>
      <c r="AI2062" s="124">
        <f>IF(C2062&lt;&gt;"",IF(M2062="ESM User",getInterfaceName($C2062),"NA"),"")</f>
        <v/>
      </c>
      <c r="AJ2062" s="116">
        <f>IF(Q2062&lt;&gt;"",DATE(YEAR(Q2062), MONTH(Q2062), DAY(Q2062)),"")</f>
        <v/>
      </c>
      <c r="AK2062" s="130">
        <f>IF(Q2062&lt;&gt;0,Q2062-N2062,TODAY()-N2062)</f>
        <v/>
      </c>
      <c r="AL2062" s="112">
        <f>IF(F2062="Re-assigned",0,IF(H2062="Closed",0,IF(H2062="Service Restored",0,IF(H2062="",0,1))))</f>
        <v/>
      </c>
      <c r="AM2062" s="124">
        <f>IF(AL2062=0,"",IF(AK2062&gt;20.99,"Aged","Non-Aged"))</f>
        <v/>
      </c>
      <c r="AN2062" s="112">
        <f>IF(Q2062&lt;&gt;"",MONTH(Q2062),"")</f>
        <v/>
      </c>
      <c r="AO2062" s="112">
        <f>IFERROR(VALUE(V2062),0)</f>
        <v/>
      </c>
    </row>
    <row customFormat="1" customHeight="1" ht="29.25" r="2063" s="112" spans="1:41">
      <c r="A2063" s="127" t="n"/>
      <c r="B2063" s="113" t="n"/>
      <c r="C2063" s="127" t="n"/>
      <c r="D2063" s="127" t="n"/>
      <c r="E2063" s="114">
        <f>IF(F2063 &lt;&gt; "",VLOOKUP(F2063,CategoryLookup,2,FALSE), "")</f>
        <v/>
      </c>
      <c r="F2063" s="126" t="n"/>
      <c r="G2063" s="127" t="n"/>
      <c r="H2063" s="127" t="n"/>
      <c r="I2063" s="127" t="n"/>
      <c r="J2063" s="127" t="n"/>
      <c r="K2063" s="127" t="n"/>
      <c r="L2063" s="127" t="n"/>
      <c r="M2063" s="127" t="n"/>
      <c r="N2063" s="120" t="n"/>
      <c r="O2063" s="120" t="n"/>
      <c r="P2063" s="120" t="n"/>
      <c r="Q2063" s="120" t="n"/>
      <c r="R2063" s="121" t="n"/>
      <c r="S2063" s="121" t="n"/>
      <c r="T2063" s="121" t="n"/>
      <c r="U2063" s="121" t="n"/>
      <c r="V2063" s="117">
        <f>IF(P2063="NA","NA",IF(P2063&lt;&gt;"",TEXT(P2063-N2063,"[h].mm"),""))</f>
        <v/>
      </c>
      <c r="W2063" s="118">
        <f>IF(AND(R2063="",S2063=""),"",R2063+S2063)</f>
        <v/>
      </c>
      <c r="X2063" s="116">
        <f>IF(O2063&lt;&gt;"",DATE(YEAR(O2063), MONTH(O2063), DAY(O2063)),"")</f>
        <v/>
      </c>
      <c r="Y2063" s="122" t="n"/>
      <c r="Z2063" s="123" t="n"/>
      <c r="AA2063" s="117">
        <f>IF(F2063="Re-assigned","NA",IF(W2063="","",IF(W2063&gt;=VLOOKUP(D2063,SLAMatrix,3,FALSE),"Yes",IF(W2063&lt;VLOOKUP(D2063,SLAMatrix,2,FALSE),"No","Internal"))))</f>
        <v/>
      </c>
      <c r="AB2063" s="123" t="n"/>
      <c r="AC2063" s="123" t="n"/>
      <c r="AD2063" s="119" t="n"/>
      <c r="AE2063" s="125" t="n"/>
      <c r="AF2063" s="124">
        <f>MONTH(O2063)</f>
        <v/>
      </c>
      <c r="AG2063" s="124">
        <f>VLOOKUP(IFERROR(MID(AE2063,1,(FIND(",",AE2063,1)-1)),AE2063),Facility_Region_Mapping,2,FALSE)</f>
        <v/>
      </c>
      <c r="AH2063" s="124" t="n"/>
      <c r="AI2063" s="124">
        <f>IF(C2063&lt;&gt;"",IF(M2063="ESM User",getInterfaceName($C2063),"NA"),"")</f>
        <v/>
      </c>
      <c r="AJ2063" s="116">
        <f>IF(Q2063&lt;&gt;"",DATE(YEAR(Q2063), MONTH(Q2063), DAY(Q2063)),"")</f>
        <v/>
      </c>
      <c r="AK2063" s="130">
        <f>IF(Q2063&lt;&gt;0,Q2063-N2063,TODAY()-N2063)</f>
        <v/>
      </c>
      <c r="AL2063" s="112">
        <f>IF(F2063="Re-assigned",0,IF(H2063="Closed",0,IF(H2063="Service Restored",0,IF(H2063="",0,1))))</f>
        <v/>
      </c>
      <c r="AM2063" s="124">
        <f>IF(AL2063=0,"",IF(AK2063&gt;20.99,"Aged","Non-Aged"))</f>
        <v/>
      </c>
      <c r="AN2063" s="112">
        <f>IF(Q2063&lt;&gt;"",MONTH(Q2063),"")</f>
        <v/>
      </c>
      <c r="AO2063" s="112">
        <f>IFERROR(VALUE(V2063),0)</f>
        <v/>
      </c>
    </row>
    <row customFormat="1" customHeight="1" ht="29.25" r="2064" s="112" spans="1:41">
      <c r="A2064" s="127" t="n"/>
      <c r="B2064" s="113" t="n"/>
      <c r="C2064" s="127" t="n"/>
      <c r="D2064" s="127" t="n"/>
      <c r="E2064" s="114">
        <f>IF(F2064 &lt;&gt; "",VLOOKUP(F2064,CategoryLookup,2,FALSE), "")</f>
        <v/>
      </c>
      <c r="F2064" s="126" t="n"/>
      <c r="G2064" s="127" t="n"/>
      <c r="H2064" s="127" t="n"/>
      <c r="I2064" s="127" t="n"/>
      <c r="J2064" s="127" t="n"/>
      <c r="K2064" s="127" t="n"/>
      <c r="L2064" s="127" t="n"/>
      <c r="M2064" s="127" t="n"/>
      <c r="N2064" s="120" t="n"/>
      <c r="O2064" s="120" t="n"/>
      <c r="P2064" s="120" t="n"/>
      <c r="Q2064" s="120" t="n"/>
      <c r="R2064" s="121" t="n"/>
      <c r="S2064" s="121" t="n"/>
      <c r="T2064" s="121" t="n"/>
      <c r="U2064" s="121" t="n"/>
      <c r="V2064" s="117">
        <f>IF(P2064="NA","NA",IF(P2064&lt;&gt;"",TEXT(P2064-N2064,"[h].mm"),""))</f>
        <v/>
      </c>
      <c r="W2064" s="118">
        <f>IF(AND(R2064="",S2064=""),"",R2064+S2064)</f>
        <v/>
      </c>
      <c r="X2064" s="116">
        <f>IF(O2064&lt;&gt;"",DATE(YEAR(O2064), MONTH(O2064), DAY(O2064)),"")</f>
        <v/>
      </c>
      <c r="Y2064" s="122" t="n"/>
      <c r="Z2064" s="123" t="n"/>
      <c r="AA2064" s="117">
        <f>IF(F2064="Re-assigned","NA",IF(W2064="","",IF(W2064&gt;=VLOOKUP(D2064,SLAMatrix,3,FALSE),"Yes",IF(W2064&lt;VLOOKUP(D2064,SLAMatrix,2,FALSE),"No","Internal"))))</f>
        <v/>
      </c>
      <c r="AB2064" s="123" t="n"/>
      <c r="AC2064" s="123" t="n"/>
      <c r="AD2064" s="119" t="n"/>
      <c r="AE2064" s="125" t="n"/>
      <c r="AF2064" s="124">
        <f>MONTH(O2064)</f>
        <v/>
      </c>
      <c r="AG2064" s="124">
        <f>VLOOKUP(IFERROR(MID(AE2064,1,(FIND(",",AE2064,1)-1)),AE2064),Facility_Region_Mapping,2,FALSE)</f>
        <v/>
      </c>
      <c r="AH2064" s="124" t="n"/>
      <c r="AI2064" s="124">
        <f>IF(C2064&lt;&gt;"",IF(M2064="ESM User",getInterfaceName($C2064),"NA"),"")</f>
        <v/>
      </c>
      <c r="AJ2064" s="116">
        <f>IF(Q2064&lt;&gt;"",DATE(YEAR(Q2064), MONTH(Q2064), DAY(Q2064)),"")</f>
        <v/>
      </c>
      <c r="AK2064" s="130">
        <f>IF(Q2064&lt;&gt;0,Q2064-N2064,TODAY()-N2064)</f>
        <v/>
      </c>
      <c r="AL2064" s="112">
        <f>IF(F2064="Re-assigned",0,IF(H2064="Closed",0,IF(H2064="Service Restored",0,IF(H2064="",0,1))))</f>
        <v/>
      </c>
      <c r="AM2064" s="124">
        <f>IF(AL2064=0,"",IF(AK2064&gt;20.99,"Aged","Non-Aged"))</f>
        <v/>
      </c>
      <c r="AN2064" s="112">
        <f>IF(Q2064&lt;&gt;"",MONTH(Q2064),"")</f>
        <v/>
      </c>
      <c r="AO2064" s="112">
        <f>IFERROR(VALUE(V2064),0)</f>
        <v/>
      </c>
    </row>
    <row customFormat="1" customHeight="1" ht="29.25" r="2065" s="112" spans="1:41">
      <c r="A2065" s="127" t="n"/>
      <c r="B2065" s="113" t="n"/>
      <c r="C2065" s="127" t="n"/>
      <c r="D2065" s="127" t="n"/>
      <c r="E2065" s="114">
        <f>IF(F2065 &lt;&gt; "",VLOOKUP(F2065,CategoryLookup,2,FALSE), "")</f>
        <v/>
      </c>
      <c r="F2065" s="126" t="n"/>
      <c r="G2065" s="127" t="n"/>
      <c r="H2065" s="127" t="n"/>
      <c r="I2065" s="127" t="n"/>
      <c r="J2065" s="127" t="n"/>
      <c r="K2065" s="127" t="n"/>
      <c r="L2065" s="127" t="n"/>
      <c r="M2065" s="127" t="n"/>
      <c r="N2065" s="120" t="n"/>
      <c r="O2065" s="120" t="n"/>
      <c r="P2065" s="120" t="n"/>
      <c r="Q2065" s="120" t="n"/>
      <c r="R2065" s="121" t="n"/>
      <c r="S2065" s="121" t="n"/>
      <c r="T2065" s="121" t="n"/>
      <c r="U2065" s="121" t="n"/>
      <c r="V2065" s="117">
        <f>IF(P2065="NA","NA",IF(P2065&lt;&gt;"",TEXT(P2065-N2065,"[h].mm"),""))</f>
        <v/>
      </c>
      <c r="W2065" s="118">
        <f>IF(AND(R2065="",S2065=""),"",R2065+S2065)</f>
        <v/>
      </c>
      <c r="X2065" s="116">
        <f>IF(O2065&lt;&gt;"",DATE(YEAR(O2065), MONTH(O2065), DAY(O2065)),"")</f>
        <v/>
      </c>
      <c r="Y2065" s="122" t="n"/>
      <c r="Z2065" s="123" t="n"/>
      <c r="AA2065" s="117">
        <f>IF(F2065="Re-assigned","NA",IF(W2065="","",IF(W2065&gt;=VLOOKUP(D2065,SLAMatrix,3,FALSE),"Yes",IF(W2065&lt;VLOOKUP(D2065,SLAMatrix,2,FALSE),"No","Internal"))))</f>
        <v/>
      </c>
      <c r="AB2065" s="123" t="n"/>
      <c r="AC2065" s="123" t="n"/>
      <c r="AD2065" s="119" t="n"/>
      <c r="AE2065" s="125" t="n"/>
      <c r="AF2065" s="124">
        <f>MONTH(O2065)</f>
        <v/>
      </c>
      <c r="AG2065" s="124">
        <f>VLOOKUP(IFERROR(MID(AE2065,1,(FIND(",",AE2065,1)-1)),AE2065),Facility_Region_Mapping,2,FALSE)</f>
        <v/>
      </c>
      <c r="AH2065" s="124" t="n"/>
      <c r="AI2065" s="124">
        <f>IF(C2065&lt;&gt;"",IF(M2065="ESM User",getInterfaceName($C2065),"NA"),"")</f>
        <v/>
      </c>
      <c r="AJ2065" s="116">
        <f>IF(Q2065&lt;&gt;"",DATE(YEAR(Q2065), MONTH(Q2065), DAY(Q2065)),"")</f>
        <v/>
      </c>
      <c r="AK2065" s="130">
        <f>IF(Q2065&lt;&gt;0,Q2065-N2065,TODAY()-N2065)</f>
        <v/>
      </c>
      <c r="AL2065" s="112">
        <f>IF(F2065="Re-assigned",0,IF(H2065="Closed",0,IF(H2065="Service Restored",0,IF(H2065="",0,1))))</f>
        <v/>
      </c>
      <c r="AM2065" s="124">
        <f>IF(AL2065=0,"",IF(AK2065&gt;20.99,"Aged","Non-Aged"))</f>
        <v/>
      </c>
      <c r="AN2065" s="112">
        <f>IF(Q2065&lt;&gt;"",MONTH(Q2065),"")</f>
        <v/>
      </c>
      <c r="AO2065" s="112">
        <f>IFERROR(VALUE(V2065),0)</f>
        <v/>
      </c>
    </row>
    <row customFormat="1" customHeight="1" ht="29.25" r="2066" s="112" spans="1:41">
      <c r="A2066" s="127" t="n"/>
      <c r="B2066" s="113" t="n"/>
      <c r="C2066" s="127" t="n"/>
      <c r="D2066" s="127" t="n"/>
      <c r="E2066" s="114">
        <f>IF(F2066 &lt;&gt; "",VLOOKUP(F2066,CategoryLookup,2,FALSE), "")</f>
        <v/>
      </c>
      <c r="F2066" s="126" t="n"/>
      <c r="G2066" s="127" t="n"/>
      <c r="H2066" s="127" t="n"/>
      <c r="I2066" s="127" t="n"/>
      <c r="J2066" s="127" t="n"/>
      <c r="K2066" s="127" t="n"/>
      <c r="L2066" s="127" t="n"/>
      <c r="M2066" s="127" t="n"/>
      <c r="N2066" s="120" t="n"/>
      <c r="O2066" s="120" t="n"/>
      <c r="P2066" s="120" t="n"/>
      <c r="Q2066" s="120" t="n"/>
      <c r="R2066" s="121" t="n"/>
      <c r="S2066" s="121" t="n"/>
      <c r="T2066" s="121" t="n"/>
      <c r="U2066" s="121" t="n"/>
      <c r="V2066" s="117">
        <f>IF(P2066="NA","NA",IF(P2066&lt;&gt;"",TEXT(P2066-N2066,"[h].mm"),""))</f>
        <v/>
      </c>
      <c r="W2066" s="118">
        <f>IF(AND(R2066="",S2066=""),"",R2066+S2066)</f>
        <v/>
      </c>
      <c r="X2066" s="116">
        <f>IF(O2066&lt;&gt;"",DATE(YEAR(O2066), MONTH(O2066), DAY(O2066)),"")</f>
        <v/>
      </c>
      <c r="Y2066" s="122" t="n"/>
      <c r="Z2066" s="123" t="n"/>
      <c r="AA2066" s="117">
        <f>IF(F2066="Re-assigned","NA",IF(W2066="","",IF(W2066&gt;=VLOOKUP(D2066,SLAMatrix,3,FALSE),"Yes",IF(W2066&lt;VLOOKUP(D2066,SLAMatrix,2,FALSE),"No","Internal"))))</f>
        <v/>
      </c>
      <c r="AB2066" s="123" t="n"/>
      <c r="AC2066" s="123" t="n"/>
      <c r="AD2066" s="119" t="n"/>
      <c r="AE2066" s="125" t="n"/>
      <c r="AF2066" s="124">
        <f>MONTH(O2066)</f>
        <v/>
      </c>
      <c r="AG2066" s="124">
        <f>VLOOKUP(IFERROR(MID(AE2066,1,(FIND(",",AE2066,1)-1)),AE2066),Facility_Region_Mapping,2,FALSE)</f>
        <v/>
      </c>
      <c r="AH2066" s="124" t="n"/>
      <c r="AI2066" s="124">
        <f>IF(C2066&lt;&gt;"",IF(M2066="ESM User",getInterfaceName($C2066),"NA"),"")</f>
        <v/>
      </c>
      <c r="AJ2066" s="116">
        <f>IF(Q2066&lt;&gt;"",DATE(YEAR(Q2066), MONTH(Q2066), DAY(Q2066)),"")</f>
        <v/>
      </c>
      <c r="AK2066" s="130">
        <f>IF(Q2066&lt;&gt;0,Q2066-N2066,TODAY()-N2066)</f>
        <v/>
      </c>
      <c r="AL2066" s="112">
        <f>IF(F2066="Re-assigned",0,IF(H2066="Closed",0,IF(H2066="Service Restored",0,IF(H2066="",0,1))))</f>
        <v/>
      </c>
      <c r="AM2066" s="124">
        <f>IF(AL2066=0,"",IF(AK2066&gt;20.99,"Aged","Non-Aged"))</f>
        <v/>
      </c>
      <c r="AN2066" s="112">
        <f>IF(Q2066&lt;&gt;"",MONTH(Q2066),"")</f>
        <v/>
      </c>
      <c r="AO2066" s="112">
        <f>IFERROR(VALUE(V2066),0)</f>
        <v/>
      </c>
    </row>
    <row customFormat="1" customHeight="1" ht="29.25" r="2067" s="112" spans="1:41">
      <c r="A2067" s="127" t="n"/>
      <c r="B2067" s="113" t="n"/>
      <c r="C2067" s="127" t="n"/>
      <c r="D2067" s="127" t="n"/>
      <c r="E2067" s="114">
        <f>IF(F2067 &lt;&gt; "",VLOOKUP(F2067,CategoryLookup,2,FALSE), "")</f>
        <v/>
      </c>
      <c r="F2067" s="126" t="n"/>
      <c r="G2067" s="127" t="n"/>
      <c r="H2067" s="127" t="n"/>
      <c r="I2067" s="127" t="n"/>
      <c r="J2067" s="127" t="n"/>
      <c r="K2067" s="127" t="n"/>
      <c r="L2067" s="127" t="n"/>
      <c r="M2067" s="127" t="n"/>
      <c r="N2067" s="120" t="n"/>
      <c r="O2067" s="120" t="n"/>
      <c r="P2067" s="120" t="n"/>
      <c r="Q2067" s="120" t="n"/>
      <c r="R2067" s="121" t="n"/>
      <c r="S2067" s="121" t="n"/>
      <c r="T2067" s="121" t="n"/>
      <c r="U2067" s="121" t="n"/>
      <c r="V2067" s="117">
        <f>IF(P2067="NA","NA",IF(P2067&lt;&gt;"",TEXT(P2067-N2067,"[h].mm"),""))</f>
        <v/>
      </c>
      <c r="W2067" s="118">
        <f>IF(AND(R2067="",S2067=""),"",R2067+S2067)</f>
        <v/>
      </c>
      <c r="X2067" s="116">
        <f>IF(O2067&lt;&gt;"",DATE(YEAR(O2067), MONTH(O2067), DAY(O2067)),"")</f>
        <v/>
      </c>
      <c r="Y2067" s="122" t="n"/>
      <c r="Z2067" s="123" t="n"/>
      <c r="AA2067" s="117">
        <f>IF(F2067="Re-assigned","NA",IF(W2067="","",IF(W2067&gt;=VLOOKUP(D2067,SLAMatrix,3,FALSE),"Yes",IF(W2067&lt;VLOOKUP(D2067,SLAMatrix,2,FALSE),"No","Internal"))))</f>
        <v/>
      </c>
      <c r="AB2067" s="123" t="n"/>
      <c r="AC2067" s="123" t="n"/>
      <c r="AD2067" s="119" t="n"/>
      <c r="AE2067" s="125" t="n"/>
      <c r="AF2067" s="124">
        <f>MONTH(O2067)</f>
        <v/>
      </c>
      <c r="AG2067" s="124">
        <f>VLOOKUP(IFERROR(MID(AE2067,1,(FIND(",",AE2067,1)-1)),AE2067),Facility_Region_Mapping,2,FALSE)</f>
        <v/>
      </c>
      <c r="AH2067" s="124" t="n"/>
      <c r="AI2067" s="124">
        <f>IF(C2067&lt;&gt;"",IF(M2067="ESM User",getInterfaceName($C2067),"NA"),"")</f>
        <v/>
      </c>
      <c r="AJ2067" s="116">
        <f>IF(Q2067&lt;&gt;"",DATE(YEAR(Q2067), MONTH(Q2067), DAY(Q2067)),"")</f>
        <v/>
      </c>
      <c r="AK2067" s="130">
        <f>IF(Q2067&lt;&gt;0,Q2067-N2067,TODAY()-N2067)</f>
        <v/>
      </c>
      <c r="AL2067" s="112">
        <f>IF(F2067="Re-assigned",0,IF(H2067="Closed",0,IF(H2067="Service Restored",0,IF(H2067="",0,1))))</f>
        <v/>
      </c>
      <c r="AM2067" s="124">
        <f>IF(AL2067=0,"",IF(AK2067&gt;20.99,"Aged","Non-Aged"))</f>
        <v/>
      </c>
      <c r="AN2067" s="112">
        <f>IF(Q2067&lt;&gt;"",MONTH(Q2067),"")</f>
        <v/>
      </c>
      <c r="AO2067" s="112">
        <f>IFERROR(VALUE(V2067),0)</f>
        <v/>
      </c>
    </row>
    <row customFormat="1" customHeight="1" ht="29.25" r="2068" s="112" spans="1:41">
      <c r="A2068" s="127" t="n"/>
      <c r="B2068" s="113" t="n"/>
      <c r="C2068" s="127" t="n"/>
      <c r="D2068" s="127" t="n"/>
      <c r="E2068" s="114">
        <f>IF(F2068 &lt;&gt; "",VLOOKUP(F2068,CategoryLookup,2,FALSE), "")</f>
        <v/>
      </c>
      <c r="F2068" s="126" t="n"/>
      <c r="G2068" s="127" t="n"/>
      <c r="H2068" s="127" t="n"/>
      <c r="I2068" s="127" t="n"/>
      <c r="J2068" s="127" t="n"/>
      <c r="K2068" s="127" t="n"/>
      <c r="L2068" s="127" t="n"/>
      <c r="M2068" s="127" t="n"/>
      <c r="N2068" s="120" t="n"/>
      <c r="O2068" s="120" t="n"/>
      <c r="P2068" s="120" t="n"/>
      <c r="Q2068" s="120" t="n"/>
      <c r="R2068" s="121" t="n"/>
      <c r="S2068" s="121" t="n"/>
      <c r="T2068" s="121" t="n"/>
      <c r="U2068" s="121" t="n"/>
      <c r="V2068" s="117">
        <f>IF(P2068="NA","NA",IF(P2068&lt;&gt;"",TEXT(P2068-N2068,"[h].mm"),""))</f>
        <v/>
      </c>
      <c r="W2068" s="118">
        <f>IF(AND(R2068="",S2068=""),"",R2068+S2068)</f>
        <v/>
      </c>
      <c r="X2068" s="116">
        <f>IF(O2068&lt;&gt;"",DATE(YEAR(O2068), MONTH(O2068), DAY(O2068)),"")</f>
        <v/>
      </c>
      <c r="Y2068" s="122" t="n"/>
      <c r="Z2068" s="123" t="n"/>
      <c r="AA2068" s="117">
        <f>IF(F2068="Re-assigned","NA",IF(W2068="","",IF(W2068&gt;=VLOOKUP(D2068,SLAMatrix,3,FALSE),"Yes",IF(W2068&lt;VLOOKUP(D2068,SLAMatrix,2,FALSE),"No","Internal"))))</f>
        <v/>
      </c>
      <c r="AB2068" s="123" t="n"/>
      <c r="AC2068" s="123" t="n"/>
      <c r="AD2068" s="119" t="n"/>
      <c r="AE2068" s="125" t="n"/>
      <c r="AF2068" s="124">
        <f>MONTH(O2068)</f>
        <v/>
      </c>
      <c r="AG2068" s="124">
        <f>VLOOKUP(IFERROR(MID(AE2068,1,(FIND(",",AE2068,1)-1)),AE2068),Facility_Region_Mapping,2,FALSE)</f>
        <v/>
      </c>
      <c r="AH2068" s="124" t="n"/>
      <c r="AI2068" s="124">
        <f>IF(C2068&lt;&gt;"",IF(M2068="ESM User",getInterfaceName($C2068),"NA"),"")</f>
        <v/>
      </c>
      <c r="AJ2068" s="116">
        <f>IF(Q2068&lt;&gt;"",DATE(YEAR(Q2068), MONTH(Q2068), DAY(Q2068)),"")</f>
        <v/>
      </c>
      <c r="AK2068" s="130">
        <f>IF(Q2068&lt;&gt;0,Q2068-N2068,TODAY()-N2068)</f>
        <v/>
      </c>
      <c r="AL2068" s="112">
        <f>IF(F2068="Re-assigned",0,IF(H2068="Closed",0,IF(H2068="Service Restored",0,IF(H2068="",0,1))))</f>
        <v/>
      </c>
      <c r="AM2068" s="124">
        <f>IF(AL2068=0,"",IF(AK2068&gt;20.99,"Aged","Non-Aged"))</f>
        <v/>
      </c>
      <c r="AN2068" s="112">
        <f>IF(Q2068&lt;&gt;"",MONTH(Q2068),"")</f>
        <v/>
      </c>
      <c r="AO2068" s="112">
        <f>IFERROR(VALUE(V2068),0)</f>
        <v/>
      </c>
    </row>
    <row customFormat="1" customHeight="1" ht="29.25" r="2069" s="112" spans="1:41">
      <c r="A2069" s="127" t="n"/>
      <c r="B2069" s="113" t="n"/>
      <c r="C2069" s="127" t="n"/>
      <c r="D2069" s="127" t="n"/>
      <c r="E2069" s="114">
        <f>IF(F2069 &lt;&gt; "",VLOOKUP(F2069,CategoryLookup,2,FALSE), "")</f>
        <v/>
      </c>
      <c r="F2069" s="126" t="n"/>
      <c r="G2069" s="127" t="n"/>
      <c r="H2069" s="127" t="n"/>
      <c r="I2069" s="127" t="n"/>
      <c r="J2069" s="127" t="n"/>
      <c r="K2069" s="127" t="n"/>
      <c r="L2069" s="127" t="n"/>
      <c r="M2069" s="127" t="n"/>
      <c r="N2069" s="120" t="n"/>
      <c r="O2069" s="120" t="n"/>
      <c r="P2069" s="120" t="n"/>
      <c r="Q2069" s="120" t="n"/>
      <c r="R2069" s="121" t="n"/>
      <c r="S2069" s="121" t="n"/>
      <c r="T2069" s="121" t="n"/>
      <c r="U2069" s="121" t="n"/>
      <c r="V2069" s="117">
        <f>IF(P2069="NA","NA",IF(P2069&lt;&gt;"",TEXT(P2069-N2069,"[h].mm"),""))</f>
        <v/>
      </c>
      <c r="W2069" s="118">
        <f>IF(AND(R2069="",S2069=""),"",R2069+S2069)</f>
        <v/>
      </c>
      <c r="X2069" s="116">
        <f>IF(O2069&lt;&gt;"",DATE(YEAR(O2069), MONTH(O2069), DAY(O2069)),"")</f>
        <v/>
      </c>
      <c r="Y2069" s="122" t="n"/>
      <c r="Z2069" s="123" t="n"/>
      <c r="AA2069" s="117">
        <f>IF(F2069="Re-assigned","NA",IF(W2069="","",IF(W2069&gt;=VLOOKUP(D2069,SLAMatrix,3,FALSE),"Yes",IF(W2069&lt;VLOOKUP(D2069,SLAMatrix,2,FALSE),"No","Internal"))))</f>
        <v/>
      </c>
      <c r="AB2069" s="123" t="n"/>
      <c r="AC2069" s="123" t="n"/>
      <c r="AD2069" s="119" t="n"/>
      <c r="AE2069" s="125" t="n"/>
      <c r="AF2069" s="124">
        <f>MONTH(O2069)</f>
        <v/>
      </c>
      <c r="AG2069" s="124">
        <f>VLOOKUP(IFERROR(MID(AE2069,1,(FIND(",",AE2069,1)-1)),AE2069),Facility_Region_Mapping,2,FALSE)</f>
        <v/>
      </c>
      <c r="AH2069" s="124" t="n"/>
      <c r="AI2069" s="124">
        <f>IF(C2069&lt;&gt;"",IF(M2069="ESM User",getInterfaceName($C2069),"NA"),"")</f>
        <v/>
      </c>
      <c r="AJ2069" s="116">
        <f>IF(Q2069&lt;&gt;"",DATE(YEAR(Q2069), MONTH(Q2069), DAY(Q2069)),"")</f>
        <v/>
      </c>
      <c r="AK2069" s="130">
        <f>IF(Q2069&lt;&gt;0,Q2069-N2069,TODAY()-N2069)</f>
        <v/>
      </c>
      <c r="AL2069" s="112">
        <f>IF(F2069="Re-assigned",0,IF(H2069="Closed",0,IF(H2069="Service Restored",0,IF(H2069="",0,1))))</f>
        <v/>
      </c>
      <c r="AM2069" s="124">
        <f>IF(AL2069=0,"",IF(AK2069&gt;20.99,"Aged","Non-Aged"))</f>
        <v/>
      </c>
      <c r="AN2069" s="112">
        <f>IF(Q2069&lt;&gt;"",MONTH(Q2069),"")</f>
        <v/>
      </c>
      <c r="AO2069" s="112">
        <f>IFERROR(VALUE(V2069),0)</f>
        <v/>
      </c>
    </row>
    <row customFormat="1" customHeight="1" ht="29.25" r="2070" s="112" spans="1:41">
      <c r="A2070" s="127" t="n"/>
      <c r="B2070" s="113" t="n"/>
      <c r="C2070" s="127" t="n"/>
      <c r="D2070" s="127" t="n"/>
      <c r="E2070" s="114">
        <f>IF(F2070 &lt;&gt; "",VLOOKUP(F2070,CategoryLookup,2,FALSE), "")</f>
        <v/>
      </c>
      <c r="F2070" s="126" t="n"/>
      <c r="G2070" s="127" t="n"/>
      <c r="H2070" s="127" t="n"/>
      <c r="I2070" s="127" t="n"/>
      <c r="J2070" s="127" t="n"/>
      <c r="K2070" s="127" t="n"/>
      <c r="L2070" s="127" t="n"/>
      <c r="M2070" s="127" t="n"/>
      <c r="N2070" s="120" t="n"/>
      <c r="O2070" s="120" t="n"/>
      <c r="P2070" s="120" t="n"/>
      <c r="Q2070" s="120" t="n"/>
      <c r="R2070" s="121" t="n"/>
      <c r="S2070" s="121" t="n"/>
      <c r="T2070" s="121" t="n"/>
      <c r="U2070" s="121" t="n"/>
      <c r="V2070" s="117">
        <f>IF(P2070="NA","NA",IF(P2070&lt;&gt;"",TEXT(P2070-N2070,"[h].mm"),""))</f>
        <v/>
      </c>
      <c r="W2070" s="118">
        <f>IF(AND(R2070="",S2070=""),"",R2070+S2070)</f>
        <v/>
      </c>
      <c r="X2070" s="116">
        <f>IF(O2070&lt;&gt;"",DATE(YEAR(O2070), MONTH(O2070), DAY(O2070)),"")</f>
        <v/>
      </c>
      <c r="Y2070" s="122" t="n"/>
      <c r="Z2070" s="123" t="n"/>
      <c r="AA2070" s="117">
        <f>IF(F2070="Re-assigned","NA",IF(W2070="","",IF(W2070&gt;=VLOOKUP(D2070,SLAMatrix,3,FALSE),"Yes",IF(W2070&lt;VLOOKUP(D2070,SLAMatrix,2,FALSE),"No","Internal"))))</f>
        <v/>
      </c>
      <c r="AB2070" s="123" t="n"/>
      <c r="AC2070" s="123" t="n"/>
      <c r="AD2070" s="119" t="n"/>
      <c r="AE2070" s="125" t="n"/>
      <c r="AF2070" s="124">
        <f>MONTH(O2070)</f>
        <v/>
      </c>
      <c r="AG2070" s="124">
        <f>VLOOKUP(IFERROR(MID(AE2070,1,(FIND(",",AE2070,1)-1)),AE2070),Facility_Region_Mapping,2,FALSE)</f>
        <v/>
      </c>
      <c r="AH2070" s="124" t="n"/>
      <c r="AI2070" s="124">
        <f>IF(C2070&lt;&gt;"",IF(M2070="ESM User",getInterfaceName($C2070),"NA"),"")</f>
        <v/>
      </c>
      <c r="AJ2070" s="116">
        <f>IF(Q2070&lt;&gt;"",DATE(YEAR(Q2070), MONTH(Q2070), DAY(Q2070)),"")</f>
        <v/>
      </c>
      <c r="AK2070" s="130">
        <f>IF(Q2070&lt;&gt;0,Q2070-N2070,TODAY()-N2070)</f>
        <v/>
      </c>
      <c r="AL2070" s="112">
        <f>IF(F2070="Re-assigned",0,IF(H2070="Closed",0,IF(H2070="Service Restored",0,IF(H2070="",0,1))))</f>
        <v/>
      </c>
      <c r="AM2070" s="124">
        <f>IF(AL2070=0,"",IF(AK2070&gt;20.99,"Aged","Non-Aged"))</f>
        <v/>
      </c>
      <c r="AN2070" s="112">
        <f>IF(Q2070&lt;&gt;"",MONTH(Q2070),"")</f>
        <v/>
      </c>
      <c r="AO2070" s="112">
        <f>IFERROR(VALUE(V2070),0)</f>
        <v/>
      </c>
    </row>
    <row customFormat="1" customHeight="1" ht="29.25" r="2071" s="112" spans="1:41">
      <c r="A2071" s="127" t="n"/>
      <c r="B2071" s="113" t="n"/>
      <c r="C2071" s="127" t="n"/>
      <c r="D2071" s="127" t="n"/>
      <c r="E2071" s="114">
        <f>IF(F2071 &lt;&gt; "",VLOOKUP(F2071,CategoryLookup,2,FALSE), "")</f>
        <v/>
      </c>
      <c r="F2071" s="126" t="n"/>
      <c r="G2071" s="127" t="n"/>
      <c r="H2071" s="127" t="n"/>
      <c r="I2071" s="127" t="n"/>
      <c r="J2071" s="127" t="n"/>
      <c r="K2071" s="127" t="n"/>
      <c r="L2071" s="127" t="n"/>
      <c r="M2071" s="127" t="n"/>
      <c r="N2071" s="120" t="n"/>
      <c r="O2071" s="120" t="n"/>
      <c r="P2071" s="120" t="n"/>
      <c r="Q2071" s="120" t="n"/>
      <c r="R2071" s="121" t="n"/>
      <c r="S2071" s="121" t="n"/>
      <c r="T2071" s="121" t="n"/>
      <c r="U2071" s="121" t="n"/>
      <c r="V2071" s="117">
        <f>IF(P2071="NA","NA",IF(P2071&lt;&gt;"",TEXT(P2071-N2071,"[h].mm"),""))</f>
        <v/>
      </c>
      <c r="W2071" s="118">
        <f>IF(AND(R2071="",S2071=""),"",R2071+S2071)</f>
        <v/>
      </c>
      <c r="X2071" s="116">
        <f>IF(O2071&lt;&gt;"",DATE(YEAR(O2071), MONTH(O2071), DAY(O2071)),"")</f>
        <v/>
      </c>
      <c r="Y2071" s="122" t="n"/>
      <c r="Z2071" s="123" t="n"/>
      <c r="AA2071" s="117">
        <f>IF(F2071="Re-assigned","NA",IF(W2071="","",IF(W2071&gt;=VLOOKUP(D2071,SLAMatrix,3,FALSE),"Yes",IF(W2071&lt;VLOOKUP(D2071,SLAMatrix,2,FALSE),"No","Internal"))))</f>
        <v/>
      </c>
      <c r="AB2071" s="123" t="n"/>
      <c r="AC2071" s="123" t="n"/>
      <c r="AD2071" s="119" t="n"/>
      <c r="AE2071" s="125" t="n"/>
      <c r="AF2071" s="124">
        <f>MONTH(O2071)</f>
        <v/>
      </c>
      <c r="AG2071" s="124">
        <f>VLOOKUP(IFERROR(MID(AE2071,1,(FIND(",",AE2071,1)-1)),AE2071),Facility_Region_Mapping,2,FALSE)</f>
        <v/>
      </c>
      <c r="AH2071" s="124" t="n"/>
      <c r="AI2071" s="124">
        <f>IF(C2071&lt;&gt;"",IF(M2071="ESM User",getInterfaceName($C2071),"NA"),"")</f>
        <v/>
      </c>
      <c r="AJ2071" s="116">
        <f>IF(Q2071&lt;&gt;"",DATE(YEAR(Q2071), MONTH(Q2071), DAY(Q2071)),"")</f>
        <v/>
      </c>
      <c r="AK2071" s="130">
        <f>IF(Q2071&lt;&gt;0,Q2071-N2071,TODAY()-N2071)</f>
        <v/>
      </c>
      <c r="AL2071" s="112">
        <f>IF(F2071="Re-assigned",0,IF(H2071="Closed",0,IF(H2071="Service Restored",0,IF(H2071="",0,1))))</f>
        <v/>
      </c>
      <c r="AM2071" s="124">
        <f>IF(AL2071=0,"",IF(AK2071&gt;20.99,"Aged","Non-Aged"))</f>
        <v/>
      </c>
      <c r="AN2071" s="112">
        <f>IF(Q2071&lt;&gt;"",MONTH(Q2071),"")</f>
        <v/>
      </c>
      <c r="AO2071" s="112">
        <f>IFERROR(VALUE(V2071),0)</f>
        <v/>
      </c>
    </row>
    <row customFormat="1" customHeight="1" ht="29.25" r="2072" s="112" spans="1:41">
      <c r="A2072" s="127" t="n"/>
      <c r="B2072" s="113" t="n"/>
      <c r="C2072" s="127" t="n"/>
      <c r="D2072" s="127" t="n"/>
      <c r="E2072" s="114">
        <f>IF(F2072 &lt;&gt; "",VLOOKUP(F2072,CategoryLookup,2,FALSE), "")</f>
        <v/>
      </c>
      <c r="F2072" s="126" t="n"/>
      <c r="G2072" s="127" t="n"/>
      <c r="H2072" s="127" t="n"/>
      <c r="I2072" s="127" t="n"/>
      <c r="J2072" s="127" t="n"/>
      <c r="K2072" s="127" t="n"/>
      <c r="L2072" s="127" t="n"/>
      <c r="M2072" s="127" t="n"/>
      <c r="N2072" s="120" t="n"/>
      <c r="O2072" s="120" t="n"/>
      <c r="P2072" s="120" t="n"/>
      <c r="Q2072" s="120" t="n"/>
      <c r="R2072" s="121" t="n"/>
      <c r="S2072" s="121" t="n"/>
      <c r="T2072" s="121" t="n"/>
      <c r="U2072" s="121" t="n"/>
      <c r="V2072" s="117">
        <f>IF(P2072="NA","NA",IF(P2072&lt;&gt;"",TEXT(P2072-N2072,"[h].mm"),""))</f>
        <v/>
      </c>
      <c r="W2072" s="118">
        <f>IF(AND(R2072="",S2072=""),"",R2072+S2072)</f>
        <v/>
      </c>
      <c r="X2072" s="116">
        <f>IF(O2072&lt;&gt;"",DATE(YEAR(O2072), MONTH(O2072), DAY(O2072)),"")</f>
        <v/>
      </c>
      <c r="Y2072" s="122" t="n"/>
      <c r="Z2072" s="123" t="n"/>
      <c r="AA2072" s="117">
        <f>IF(F2072="Re-assigned","NA",IF(W2072="","",IF(W2072&gt;=VLOOKUP(D2072,SLAMatrix,3,FALSE),"Yes",IF(W2072&lt;VLOOKUP(D2072,SLAMatrix,2,FALSE),"No","Internal"))))</f>
        <v/>
      </c>
      <c r="AB2072" s="123" t="n"/>
      <c r="AC2072" s="123" t="n"/>
      <c r="AD2072" s="119" t="n"/>
      <c r="AE2072" s="125" t="n"/>
      <c r="AF2072" s="124">
        <f>MONTH(O2072)</f>
        <v/>
      </c>
      <c r="AG2072" s="124">
        <f>VLOOKUP(IFERROR(MID(AE2072,1,(FIND(",",AE2072,1)-1)),AE2072),Facility_Region_Mapping,2,FALSE)</f>
        <v/>
      </c>
      <c r="AH2072" s="124" t="n"/>
      <c r="AI2072" s="124">
        <f>IF(C2072&lt;&gt;"",IF(M2072="ESM User",getInterfaceName($C2072),"NA"),"")</f>
        <v/>
      </c>
      <c r="AJ2072" s="116">
        <f>IF(Q2072&lt;&gt;"",DATE(YEAR(Q2072), MONTH(Q2072), DAY(Q2072)),"")</f>
        <v/>
      </c>
      <c r="AK2072" s="130">
        <f>IF(Q2072&lt;&gt;0,Q2072-N2072,TODAY()-N2072)</f>
        <v/>
      </c>
      <c r="AL2072" s="112">
        <f>IF(F2072="Re-assigned",0,IF(H2072="Closed",0,IF(H2072="Service Restored",0,IF(H2072="",0,1))))</f>
        <v/>
      </c>
      <c r="AM2072" s="124">
        <f>IF(AL2072=0,"",IF(AK2072&gt;20.99,"Aged","Non-Aged"))</f>
        <v/>
      </c>
      <c r="AN2072" s="112">
        <f>IF(Q2072&lt;&gt;"",MONTH(Q2072),"")</f>
        <v/>
      </c>
      <c r="AO2072" s="112">
        <f>IFERROR(VALUE(V2072),0)</f>
        <v/>
      </c>
    </row>
    <row customFormat="1" customHeight="1" ht="29.25" r="2073" s="112" spans="1:41">
      <c r="A2073" s="127" t="n"/>
      <c r="B2073" s="113" t="n"/>
      <c r="C2073" s="127" t="n"/>
      <c r="D2073" s="127" t="n"/>
      <c r="E2073" s="114">
        <f>IF(F2073 &lt;&gt; "",VLOOKUP(F2073,CategoryLookup,2,FALSE), "")</f>
        <v/>
      </c>
      <c r="F2073" s="126" t="n"/>
      <c r="G2073" s="127" t="n"/>
      <c r="H2073" s="127" t="n"/>
      <c r="I2073" s="127" t="n"/>
      <c r="J2073" s="127" t="n"/>
      <c r="K2073" s="127" t="n"/>
      <c r="L2073" s="127" t="n"/>
      <c r="M2073" s="127" t="n"/>
      <c r="N2073" s="120" t="n"/>
      <c r="O2073" s="120" t="n"/>
      <c r="P2073" s="120" t="n"/>
      <c r="Q2073" s="120" t="n"/>
      <c r="R2073" s="121" t="n"/>
      <c r="S2073" s="121" t="n"/>
      <c r="T2073" s="121" t="n"/>
      <c r="U2073" s="121" t="n"/>
      <c r="V2073" s="117">
        <f>IF(P2073="NA","NA",IF(P2073&lt;&gt;"",TEXT(P2073-N2073,"[h].mm"),""))</f>
        <v/>
      </c>
      <c r="W2073" s="118">
        <f>IF(AND(R2073="",S2073=""),"",R2073+S2073)</f>
        <v/>
      </c>
      <c r="X2073" s="116">
        <f>IF(O2073&lt;&gt;"",DATE(YEAR(O2073), MONTH(O2073), DAY(O2073)),"")</f>
        <v/>
      </c>
      <c r="Y2073" s="122" t="n"/>
      <c r="Z2073" s="123" t="n"/>
      <c r="AA2073" s="117">
        <f>IF(F2073="Re-assigned","NA",IF(W2073="","",IF(W2073&gt;=VLOOKUP(D2073,SLAMatrix,3,FALSE),"Yes",IF(W2073&lt;VLOOKUP(D2073,SLAMatrix,2,FALSE),"No","Internal"))))</f>
        <v/>
      </c>
      <c r="AB2073" s="123" t="n"/>
      <c r="AC2073" s="123" t="n"/>
      <c r="AD2073" s="119" t="n"/>
      <c r="AE2073" s="125" t="n"/>
      <c r="AF2073" s="124">
        <f>MONTH(O2073)</f>
        <v/>
      </c>
      <c r="AG2073" s="124">
        <f>VLOOKUP(IFERROR(MID(AE2073,1,(FIND(",",AE2073,1)-1)),AE2073),Facility_Region_Mapping,2,FALSE)</f>
        <v/>
      </c>
      <c r="AH2073" s="124" t="n"/>
      <c r="AI2073" s="124">
        <f>IF(C2073&lt;&gt;"",IF(M2073="ESM User",getInterfaceName($C2073),"NA"),"")</f>
        <v/>
      </c>
      <c r="AJ2073" s="116">
        <f>IF(Q2073&lt;&gt;"",DATE(YEAR(Q2073), MONTH(Q2073), DAY(Q2073)),"")</f>
        <v/>
      </c>
      <c r="AK2073" s="130">
        <f>IF(Q2073&lt;&gt;0,Q2073-N2073,TODAY()-N2073)</f>
        <v/>
      </c>
      <c r="AL2073" s="112">
        <f>IF(F2073="Re-assigned",0,IF(H2073="Closed",0,IF(H2073="Service Restored",0,IF(H2073="",0,1))))</f>
        <v/>
      </c>
      <c r="AM2073" s="124">
        <f>IF(AL2073=0,"",IF(AK2073&gt;20.99,"Aged","Non-Aged"))</f>
        <v/>
      </c>
      <c r="AN2073" s="112">
        <f>IF(Q2073&lt;&gt;"",MONTH(Q2073),"")</f>
        <v/>
      </c>
      <c r="AO2073" s="112">
        <f>IFERROR(VALUE(V2073),0)</f>
        <v/>
      </c>
    </row>
    <row customFormat="1" customHeight="1" ht="29.25" r="2074" s="112" spans="1:41">
      <c r="A2074" s="127" t="n"/>
      <c r="B2074" s="113" t="n"/>
      <c r="C2074" s="127" t="n"/>
      <c r="D2074" s="127" t="n"/>
      <c r="E2074" s="114">
        <f>IF(F2074 &lt;&gt; "",VLOOKUP(F2074,CategoryLookup,2,FALSE), "")</f>
        <v/>
      </c>
      <c r="F2074" s="126" t="n"/>
      <c r="G2074" s="127" t="n"/>
      <c r="H2074" s="127" t="n"/>
      <c r="I2074" s="127" t="n"/>
      <c r="J2074" s="127" t="n"/>
      <c r="K2074" s="127" t="n"/>
      <c r="L2074" s="127" t="n"/>
      <c r="M2074" s="127" t="n"/>
      <c r="N2074" s="120" t="n"/>
      <c r="O2074" s="120" t="n"/>
      <c r="P2074" s="120" t="n"/>
      <c r="Q2074" s="120" t="n"/>
      <c r="R2074" s="121" t="n"/>
      <c r="S2074" s="121" t="n"/>
      <c r="T2074" s="121" t="n"/>
      <c r="U2074" s="121" t="n"/>
      <c r="V2074" s="117">
        <f>IF(P2074="NA","NA",IF(P2074&lt;&gt;"",TEXT(P2074-N2074,"[h].mm"),""))</f>
        <v/>
      </c>
      <c r="W2074" s="118">
        <f>IF(AND(R2074="",S2074=""),"",R2074+S2074)</f>
        <v/>
      </c>
      <c r="X2074" s="116">
        <f>IF(O2074&lt;&gt;"",DATE(YEAR(O2074), MONTH(O2074), DAY(O2074)),"")</f>
        <v/>
      </c>
      <c r="Y2074" s="122" t="n"/>
      <c r="Z2074" s="123" t="n"/>
      <c r="AA2074" s="117">
        <f>IF(F2074="Re-assigned","NA",IF(W2074="","",IF(W2074&gt;=VLOOKUP(D2074,SLAMatrix,3,FALSE),"Yes",IF(W2074&lt;VLOOKUP(D2074,SLAMatrix,2,FALSE),"No","Internal"))))</f>
        <v/>
      </c>
      <c r="AB2074" s="123" t="n"/>
      <c r="AC2074" s="123" t="n"/>
      <c r="AD2074" s="119" t="n"/>
      <c r="AE2074" s="125" t="n"/>
      <c r="AF2074" s="124">
        <f>MONTH(O2074)</f>
        <v/>
      </c>
      <c r="AG2074" s="124">
        <f>VLOOKUP(IFERROR(MID(AE2074,1,(FIND(",",AE2074,1)-1)),AE2074),Facility_Region_Mapping,2,FALSE)</f>
        <v/>
      </c>
      <c r="AH2074" s="124" t="n"/>
      <c r="AI2074" s="124">
        <f>IF(C2074&lt;&gt;"",IF(M2074="ESM User",getInterfaceName($C2074),"NA"),"")</f>
        <v/>
      </c>
      <c r="AJ2074" s="116">
        <f>IF(Q2074&lt;&gt;"",DATE(YEAR(Q2074), MONTH(Q2074), DAY(Q2074)),"")</f>
        <v/>
      </c>
      <c r="AK2074" s="130">
        <f>IF(Q2074&lt;&gt;0,Q2074-N2074,TODAY()-N2074)</f>
        <v/>
      </c>
      <c r="AL2074" s="112">
        <f>IF(F2074="Re-assigned",0,IF(H2074="Closed",0,IF(H2074="Service Restored",0,IF(H2074="",0,1))))</f>
        <v/>
      </c>
      <c r="AM2074" s="124">
        <f>IF(AL2074=0,"",IF(AK2074&gt;20.99,"Aged","Non-Aged"))</f>
        <v/>
      </c>
      <c r="AN2074" s="112">
        <f>IF(Q2074&lt;&gt;"",MONTH(Q2074),"")</f>
        <v/>
      </c>
      <c r="AO2074" s="112">
        <f>IFERROR(VALUE(V2074),0)</f>
        <v/>
      </c>
    </row>
    <row customFormat="1" customHeight="1" ht="29.25" r="2075" s="112" spans="1:41">
      <c r="A2075" s="127" t="n"/>
      <c r="B2075" s="113" t="n"/>
      <c r="C2075" s="127" t="n"/>
      <c r="D2075" s="127" t="n"/>
      <c r="E2075" s="114">
        <f>IF(F2075 &lt;&gt; "",VLOOKUP(F2075,CategoryLookup,2,FALSE), "")</f>
        <v/>
      </c>
      <c r="F2075" s="126" t="n"/>
      <c r="G2075" s="127" t="n"/>
      <c r="H2075" s="127" t="n"/>
      <c r="I2075" s="127" t="n"/>
      <c r="J2075" s="127" t="n"/>
      <c r="K2075" s="127" t="n"/>
      <c r="L2075" s="127" t="n"/>
      <c r="M2075" s="127" t="n"/>
      <c r="N2075" s="120" t="n"/>
      <c r="O2075" s="120" t="n"/>
      <c r="P2075" s="120" t="n"/>
      <c r="Q2075" s="120" t="n"/>
      <c r="R2075" s="121" t="n"/>
      <c r="S2075" s="121" t="n"/>
      <c r="T2075" s="121" t="n"/>
      <c r="U2075" s="121" t="n"/>
      <c r="V2075" s="117">
        <f>IF(P2075="NA","NA",IF(P2075&lt;&gt;"",TEXT(P2075-N2075,"[h].mm"),""))</f>
        <v/>
      </c>
      <c r="W2075" s="118">
        <f>IF(AND(R2075="",S2075=""),"",R2075+S2075)</f>
        <v/>
      </c>
      <c r="X2075" s="116">
        <f>IF(O2075&lt;&gt;"",DATE(YEAR(O2075), MONTH(O2075), DAY(O2075)),"")</f>
        <v/>
      </c>
      <c r="Y2075" s="122" t="n"/>
      <c r="Z2075" s="123" t="n"/>
      <c r="AA2075" s="117">
        <f>IF(F2075="Re-assigned","NA",IF(W2075="","",IF(W2075&gt;=VLOOKUP(D2075,SLAMatrix,3,FALSE),"Yes",IF(W2075&lt;VLOOKUP(D2075,SLAMatrix,2,FALSE),"No","Internal"))))</f>
        <v/>
      </c>
      <c r="AB2075" s="123" t="n"/>
      <c r="AC2075" s="123" t="n"/>
      <c r="AD2075" s="119" t="n"/>
      <c r="AE2075" s="125" t="n"/>
      <c r="AF2075" s="124">
        <f>MONTH(O2075)</f>
        <v/>
      </c>
      <c r="AG2075" s="124">
        <f>VLOOKUP(IFERROR(MID(AE2075,1,(FIND(",",AE2075,1)-1)),AE2075),Facility_Region_Mapping,2,FALSE)</f>
        <v/>
      </c>
      <c r="AH2075" s="124" t="n"/>
      <c r="AI2075" s="124">
        <f>IF(C2075&lt;&gt;"",IF(M2075="ESM User",getInterfaceName($C2075),"NA"),"")</f>
        <v/>
      </c>
      <c r="AJ2075" s="116">
        <f>IF(Q2075&lt;&gt;"",DATE(YEAR(Q2075), MONTH(Q2075), DAY(Q2075)),"")</f>
        <v/>
      </c>
      <c r="AK2075" s="130">
        <f>IF(Q2075&lt;&gt;0,Q2075-N2075,TODAY()-N2075)</f>
        <v/>
      </c>
      <c r="AL2075" s="112">
        <f>IF(F2075="Re-assigned",0,IF(H2075="Closed",0,IF(H2075="Service Restored",0,IF(H2075="",0,1))))</f>
        <v/>
      </c>
      <c r="AM2075" s="124">
        <f>IF(AL2075=0,"",IF(AK2075&gt;20.99,"Aged","Non-Aged"))</f>
        <v/>
      </c>
      <c r="AN2075" s="112">
        <f>IF(Q2075&lt;&gt;"",MONTH(Q2075),"")</f>
        <v/>
      </c>
      <c r="AO2075" s="112">
        <f>IFERROR(VALUE(V2075),0)</f>
        <v/>
      </c>
    </row>
    <row customFormat="1" customHeight="1" ht="29.25" r="2076" s="112" spans="1:41">
      <c r="A2076" s="127" t="n"/>
      <c r="B2076" s="113" t="n"/>
      <c r="C2076" s="127" t="n"/>
      <c r="D2076" s="127" t="n"/>
      <c r="E2076" s="114">
        <f>IF(F2076 &lt;&gt; "",VLOOKUP(F2076,CategoryLookup,2,FALSE), "")</f>
        <v/>
      </c>
      <c r="F2076" s="126" t="n"/>
      <c r="G2076" s="127" t="n"/>
      <c r="H2076" s="127" t="n"/>
      <c r="I2076" s="127" t="n"/>
      <c r="J2076" s="127" t="n"/>
      <c r="K2076" s="127" t="n"/>
      <c r="L2076" s="127" t="n"/>
      <c r="M2076" s="127" t="n"/>
      <c r="N2076" s="120" t="n"/>
      <c r="O2076" s="120" t="n"/>
      <c r="P2076" s="120" t="n"/>
      <c r="Q2076" s="120" t="n"/>
      <c r="R2076" s="121" t="n"/>
      <c r="S2076" s="121" t="n"/>
      <c r="T2076" s="121" t="n"/>
      <c r="U2076" s="121" t="n"/>
      <c r="V2076" s="117">
        <f>IF(P2076="NA","NA",IF(P2076&lt;&gt;"",TEXT(P2076-N2076,"[h].mm"),""))</f>
        <v/>
      </c>
      <c r="W2076" s="118">
        <f>IF(AND(R2076="",S2076=""),"",R2076+S2076)</f>
        <v/>
      </c>
      <c r="X2076" s="116">
        <f>IF(O2076&lt;&gt;"",DATE(YEAR(O2076), MONTH(O2076), DAY(O2076)),"")</f>
        <v/>
      </c>
      <c r="Y2076" s="122" t="n"/>
      <c r="Z2076" s="123" t="n"/>
      <c r="AA2076" s="117">
        <f>IF(F2076="Re-assigned","NA",IF(W2076="","",IF(W2076&gt;=VLOOKUP(D2076,SLAMatrix,3,FALSE),"Yes",IF(W2076&lt;VLOOKUP(D2076,SLAMatrix,2,FALSE),"No","Internal"))))</f>
        <v/>
      </c>
      <c r="AB2076" s="123" t="n"/>
      <c r="AC2076" s="123" t="n"/>
      <c r="AD2076" s="119" t="n"/>
      <c r="AE2076" s="125" t="n"/>
      <c r="AF2076" s="124">
        <f>MONTH(O2076)</f>
        <v/>
      </c>
      <c r="AG2076" s="124">
        <f>VLOOKUP(IFERROR(MID(AE2076,1,(FIND(",",AE2076,1)-1)),AE2076),Facility_Region_Mapping,2,FALSE)</f>
        <v/>
      </c>
      <c r="AH2076" s="124" t="n"/>
      <c r="AI2076" s="124">
        <f>IF(C2076&lt;&gt;"",IF(M2076="ESM User",getInterfaceName($C2076),"NA"),"")</f>
        <v/>
      </c>
      <c r="AJ2076" s="116">
        <f>IF(Q2076&lt;&gt;"",DATE(YEAR(Q2076), MONTH(Q2076), DAY(Q2076)),"")</f>
        <v/>
      </c>
      <c r="AK2076" s="130">
        <f>IF(Q2076&lt;&gt;0,Q2076-N2076,TODAY()-N2076)</f>
        <v/>
      </c>
      <c r="AL2076" s="112">
        <f>IF(F2076="Re-assigned",0,IF(H2076="Closed",0,IF(H2076="Service Restored",0,IF(H2076="",0,1))))</f>
        <v/>
      </c>
      <c r="AM2076" s="124">
        <f>IF(AL2076=0,"",IF(AK2076&gt;20.99,"Aged","Non-Aged"))</f>
        <v/>
      </c>
      <c r="AN2076" s="112">
        <f>IF(Q2076&lt;&gt;"",MONTH(Q2076),"")</f>
        <v/>
      </c>
      <c r="AO2076" s="112">
        <f>IFERROR(VALUE(V2076),0)</f>
        <v/>
      </c>
    </row>
    <row customFormat="1" customHeight="1" ht="29.25" r="2077" s="112" spans="1:41">
      <c r="A2077" s="127" t="n"/>
      <c r="B2077" s="113" t="n"/>
      <c r="C2077" s="127" t="n"/>
      <c r="D2077" s="127" t="n"/>
      <c r="E2077" s="114">
        <f>IF(F2077 &lt;&gt; "",VLOOKUP(F2077,CategoryLookup,2,FALSE), "")</f>
        <v/>
      </c>
      <c r="F2077" s="126" t="n"/>
      <c r="G2077" s="127" t="n"/>
      <c r="H2077" s="127" t="n"/>
      <c r="I2077" s="127" t="n"/>
      <c r="J2077" s="127" t="n"/>
      <c r="K2077" s="127" t="n"/>
      <c r="L2077" s="127" t="n"/>
      <c r="M2077" s="127" t="n"/>
      <c r="N2077" s="120" t="n"/>
      <c r="O2077" s="120" t="n"/>
      <c r="P2077" s="120" t="n"/>
      <c r="Q2077" s="120" t="n"/>
      <c r="R2077" s="121" t="n"/>
      <c r="S2077" s="121" t="n"/>
      <c r="T2077" s="121" t="n"/>
      <c r="U2077" s="121" t="n"/>
      <c r="V2077" s="117">
        <f>IF(P2077="NA","NA",IF(P2077&lt;&gt;"",TEXT(P2077-N2077,"[h].mm"),""))</f>
        <v/>
      </c>
      <c r="W2077" s="118">
        <f>IF(AND(R2077="",S2077=""),"",R2077+S2077)</f>
        <v/>
      </c>
      <c r="X2077" s="116">
        <f>IF(O2077&lt;&gt;"",DATE(YEAR(O2077), MONTH(O2077), DAY(O2077)),"")</f>
        <v/>
      </c>
      <c r="Y2077" s="122" t="n"/>
      <c r="Z2077" s="123" t="n"/>
      <c r="AA2077" s="117">
        <f>IF(F2077="Re-assigned","NA",IF(W2077="","",IF(W2077&gt;=VLOOKUP(D2077,SLAMatrix,3,FALSE),"Yes",IF(W2077&lt;VLOOKUP(D2077,SLAMatrix,2,FALSE),"No","Internal"))))</f>
        <v/>
      </c>
      <c r="AB2077" s="123" t="n"/>
      <c r="AC2077" s="123" t="n"/>
      <c r="AD2077" s="119" t="n"/>
      <c r="AE2077" s="125" t="n"/>
      <c r="AF2077" s="124">
        <f>MONTH(O2077)</f>
        <v/>
      </c>
      <c r="AG2077" s="124">
        <f>VLOOKUP(IFERROR(MID(AE2077,1,(FIND(",",AE2077,1)-1)),AE2077),Facility_Region_Mapping,2,FALSE)</f>
        <v/>
      </c>
      <c r="AH2077" s="124" t="n"/>
      <c r="AI2077" s="124">
        <f>IF(C2077&lt;&gt;"",IF(M2077="ESM User",getInterfaceName($C2077),"NA"),"")</f>
        <v/>
      </c>
      <c r="AJ2077" s="116">
        <f>IF(Q2077&lt;&gt;"",DATE(YEAR(Q2077), MONTH(Q2077), DAY(Q2077)),"")</f>
        <v/>
      </c>
      <c r="AK2077" s="130">
        <f>IF(Q2077&lt;&gt;0,Q2077-N2077,TODAY()-N2077)</f>
        <v/>
      </c>
      <c r="AL2077" s="112">
        <f>IF(F2077="Re-assigned",0,IF(H2077="Closed",0,IF(H2077="Service Restored",0,IF(H2077="",0,1))))</f>
        <v/>
      </c>
      <c r="AM2077" s="124">
        <f>IF(AL2077=0,"",IF(AK2077&gt;20.99,"Aged","Non-Aged"))</f>
        <v/>
      </c>
      <c r="AN2077" s="112">
        <f>IF(Q2077&lt;&gt;"",MONTH(Q2077),"")</f>
        <v/>
      </c>
      <c r="AO2077" s="112">
        <f>IFERROR(VALUE(V2077),0)</f>
        <v/>
      </c>
    </row>
    <row customFormat="1" customHeight="1" ht="29.25" r="2078" s="112" spans="1:41">
      <c r="A2078" s="127" t="n"/>
      <c r="B2078" s="113" t="n"/>
      <c r="C2078" s="127" t="n"/>
      <c r="D2078" s="127" t="n"/>
      <c r="E2078" s="114">
        <f>IF(F2078 &lt;&gt; "",VLOOKUP(F2078,CategoryLookup,2,FALSE), "")</f>
        <v/>
      </c>
      <c r="F2078" s="126" t="n"/>
      <c r="G2078" s="127" t="n"/>
      <c r="H2078" s="127" t="n"/>
      <c r="I2078" s="127" t="n"/>
      <c r="J2078" s="127" t="n"/>
      <c r="K2078" s="127" t="n"/>
      <c r="L2078" s="127" t="n"/>
      <c r="M2078" s="127" t="n"/>
      <c r="N2078" s="120" t="n"/>
      <c r="O2078" s="120" t="n"/>
      <c r="P2078" s="120" t="n"/>
      <c r="Q2078" s="120" t="n"/>
      <c r="R2078" s="121" t="n"/>
      <c r="S2078" s="121" t="n"/>
      <c r="T2078" s="121" t="n"/>
      <c r="U2078" s="121" t="n"/>
      <c r="V2078" s="117">
        <f>IF(P2078="NA","NA",IF(P2078&lt;&gt;"",TEXT(P2078-N2078,"[h].mm"),""))</f>
        <v/>
      </c>
      <c r="W2078" s="118">
        <f>IF(AND(R2078="",S2078=""),"",R2078+S2078)</f>
        <v/>
      </c>
      <c r="X2078" s="116">
        <f>IF(O2078&lt;&gt;"",DATE(YEAR(O2078), MONTH(O2078), DAY(O2078)),"")</f>
        <v/>
      </c>
      <c r="Y2078" s="122" t="n"/>
      <c r="Z2078" s="123" t="n"/>
      <c r="AA2078" s="117">
        <f>IF(F2078="Re-assigned","NA",IF(W2078="","",IF(W2078&gt;=VLOOKUP(D2078,SLAMatrix,3,FALSE),"Yes",IF(W2078&lt;VLOOKUP(D2078,SLAMatrix,2,FALSE),"No","Internal"))))</f>
        <v/>
      </c>
      <c r="AB2078" s="123" t="n"/>
      <c r="AC2078" s="123" t="n"/>
      <c r="AD2078" s="119" t="n"/>
      <c r="AE2078" s="125" t="n"/>
      <c r="AF2078" s="124">
        <f>MONTH(O2078)</f>
        <v/>
      </c>
      <c r="AG2078" s="124">
        <f>VLOOKUP(IFERROR(MID(AE2078,1,(FIND(",",AE2078,1)-1)),AE2078),Facility_Region_Mapping,2,FALSE)</f>
        <v/>
      </c>
      <c r="AH2078" s="124" t="n"/>
      <c r="AI2078" s="124">
        <f>IF(C2078&lt;&gt;"",IF(M2078="ESM User",getInterfaceName($C2078),"NA"),"")</f>
        <v/>
      </c>
      <c r="AJ2078" s="116">
        <f>IF(Q2078&lt;&gt;"",DATE(YEAR(Q2078), MONTH(Q2078), DAY(Q2078)),"")</f>
        <v/>
      </c>
      <c r="AK2078" s="130">
        <f>IF(Q2078&lt;&gt;0,Q2078-N2078,TODAY()-N2078)</f>
        <v/>
      </c>
      <c r="AL2078" s="112">
        <f>IF(F2078="Re-assigned",0,IF(H2078="Closed",0,IF(H2078="Service Restored",0,IF(H2078="",0,1))))</f>
        <v/>
      </c>
      <c r="AM2078" s="124">
        <f>IF(AL2078=0,"",IF(AK2078&gt;20.99,"Aged","Non-Aged"))</f>
        <v/>
      </c>
      <c r="AN2078" s="112">
        <f>IF(Q2078&lt;&gt;"",MONTH(Q2078),"")</f>
        <v/>
      </c>
      <c r="AO2078" s="112">
        <f>IFERROR(VALUE(V2078),0)</f>
        <v/>
      </c>
    </row>
    <row customFormat="1" customHeight="1" ht="29.25" r="2079" s="112" spans="1:41">
      <c r="A2079" s="127" t="n"/>
      <c r="B2079" s="113" t="n"/>
      <c r="C2079" s="127" t="n"/>
      <c r="D2079" s="127" t="n"/>
      <c r="E2079" s="114">
        <f>IF(F2079 &lt;&gt; "",VLOOKUP(F2079,CategoryLookup,2,FALSE), "")</f>
        <v/>
      </c>
      <c r="F2079" s="126" t="n"/>
      <c r="G2079" s="127" t="n"/>
      <c r="H2079" s="127" t="n"/>
      <c r="I2079" s="127" t="n"/>
      <c r="J2079" s="127" t="n"/>
      <c r="K2079" s="127" t="n"/>
      <c r="L2079" s="127" t="n"/>
      <c r="M2079" s="127" t="n"/>
      <c r="N2079" s="120" t="n"/>
      <c r="O2079" s="120" t="n"/>
      <c r="P2079" s="120" t="n"/>
      <c r="Q2079" s="120" t="n"/>
      <c r="R2079" s="121" t="n"/>
      <c r="S2079" s="121" t="n"/>
      <c r="T2079" s="121" t="n"/>
      <c r="U2079" s="121" t="n"/>
      <c r="V2079" s="117">
        <f>IF(P2079="NA","NA",IF(P2079&lt;&gt;"",TEXT(P2079-N2079,"[h].mm"),""))</f>
        <v/>
      </c>
      <c r="W2079" s="118">
        <f>IF(AND(R2079="",S2079=""),"",R2079+S2079)</f>
        <v/>
      </c>
      <c r="X2079" s="116">
        <f>IF(O2079&lt;&gt;"",DATE(YEAR(O2079), MONTH(O2079), DAY(O2079)),"")</f>
        <v/>
      </c>
      <c r="Y2079" s="122" t="n"/>
      <c r="Z2079" s="123" t="n"/>
      <c r="AA2079" s="117">
        <f>IF(F2079="Re-assigned","NA",IF(W2079="","",IF(W2079&gt;=VLOOKUP(D2079,SLAMatrix,3,FALSE),"Yes",IF(W2079&lt;VLOOKUP(D2079,SLAMatrix,2,FALSE),"No","Internal"))))</f>
        <v/>
      </c>
      <c r="AB2079" s="123" t="n"/>
      <c r="AC2079" s="123" t="n"/>
      <c r="AD2079" s="119" t="n"/>
      <c r="AE2079" s="125" t="n"/>
      <c r="AF2079" s="124">
        <f>MONTH(O2079)</f>
        <v/>
      </c>
      <c r="AG2079" s="124">
        <f>VLOOKUP(IFERROR(MID(AE2079,1,(FIND(",",AE2079,1)-1)),AE2079),Facility_Region_Mapping,2,FALSE)</f>
        <v/>
      </c>
      <c r="AH2079" s="124" t="n"/>
      <c r="AI2079" s="124">
        <f>IF(C2079&lt;&gt;"",IF(M2079="ESM User",getInterfaceName($C2079),"NA"),"")</f>
        <v/>
      </c>
      <c r="AJ2079" s="116">
        <f>IF(Q2079&lt;&gt;"",DATE(YEAR(Q2079), MONTH(Q2079), DAY(Q2079)),"")</f>
        <v/>
      </c>
      <c r="AK2079" s="130">
        <f>IF(Q2079&lt;&gt;0,Q2079-N2079,TODAY()-N2079)</f>
        <v/>
      </c>
      <c r="AL2079" s="112">
        <f>IF(F2079="Re-assigned",0,IF(H2079="Closed",0,IF(H2079="Service Restored",0,IF(H2079="",0,1))))</f>
        <v/>
      </c>
      <c r="AM2079" s="124">
        <f>IF(AL2079=0,"",IF(AK2079&gt;20.99,"Aged","Non-Aged"))</f>
        <v/>
      </c>
      <c r="AN2079" s="112">
        <f>IF(Q2079&lt;&gt;"",MONTH(Q2079),"")</f>
        <v/>
      </c>
      <c r="AO2079" s="112">
        <f>IFERROR(VALUE(V2079),0)</f>
        <v/>
      </c>
    </row>
    <row customFormat="1" customHeight="1" ht="29.25" r="2080" s="112" spans="1:41">
      <c r="A2080" s="127" t="n"/>
      <c r="B2080" s="113" t="n"/>
      <c r="C2080" s="127" t="n"/>
      <c r="D2080" s="127" t="n"/>
      <c r="E2080" s="114">
        <f>IF(F2080 &lt;&gt; "",VLOOKUP(F2080,CategoryLookup,2,FALSE), "")</f>
        <v/>
      </c>
      <c r="F2080" s="126" t="n"/>
      <c r="G2080" s="127" t="n"/>
      <c r="H2080" s="127" t="n"/>
      <c r="I2080" s="127" t="n"/>
      <c r="J2080" s="127" t="n"/>
      <c r="K2080" s="127" t="n"/>
      <c r="L2080" s="127" t="n"/>
      <c r="M2080" s="127" t="n"/>
      <c r="N2080" s="120" t="n"/>
      <c r="O2080" s="120" t="n"/>
      <c r="P2080" s="120" t="n"/>
      <c r="Q2080" s="120" t="n"/>
      <c r="R2080" s="121" t="n"/>
      <c r="S2080" s="121" t="n"/>
      <c r="T2080" s="121" t="n"/>
      <c r="U2080" s="121" t="n"/>
      <c r="V2080" s="117">
        <f>IF(P2080="NA","NA",IF(P2080&lt;&gt;"",TEXT(P2080-N2080,"[h].mm"),""))</f>
        <v/>
      </c>
      <c r="W2080" s="118">
        <f>IF(AND(R2080="",S2080=""),"",R2080+S2080)</f>
        <v/>
      </c>
      <c r="X2080" s="116">
        <f>IF(O2080&lt;&gt;"",DATE(YEAR(O2080), MONTH(O2080), DAY(O2080)),"")</f>
        <v/>
      </c>
      <c r="Y2080" s="122" t="n"/>
      <c r="Z2080" s="123" t="n"/>
      <c r="AA2080" s="117">
        <f>IF(F2080="Re-assigned","NA",IF(W2080="","",IF(W2080&gt;=VLOOKUP(D2080,SLAMatrix,3,FALSE),"Yes",IF(W2080&lt;VLOOKUP(D2080,SLAMatrix,2,FALSE),"No","Internal"))))</f>
        <v/>
      </c>
      <c r="AB2080" s="123" t="n"/>
      <c r="AC2080" s="123" t="n"/>
      <c r="AD2080" s="119" t="n"/>
      <c r="AE2080" s="125" t="n"/>
      <c r="AF2080" s="124">
        <f>MONTH(O2080)</f>
        <v/>
      </c>
      <c r="AG2080" s="124">
        <f>VLOOKUP(IFERROR(MID(AE2080,1,(FIND(",",AE2080,1)-1)),AE2080),Facility_Region_Mapping,2,FALSE)</f>
        <v/>
      </c>
      <c r="AH2080" s="124" t="n"/>
      <c r="AI2080" s="124">
        <f>IF(C2080&lt;&gt;"",IF(M2080="ESM User",getInterfaceName($C2080),"NA"),"")</f>
        <v/>
      </c>
      <c r="AJ2080" s="116">
        <f>IF(Q2080&lt;&gt;"",DATE(YEAR(Q2080), MONTH(Q2080), DAY(Q2080)),"")</f>
        <v/>
      </c>
      <c r="AK2080" s="130">
        <f>IF(Q2080&lt;&gt;0,Q2080-N2080,TODAY()-N2080)</f>
        <v/>
      </c>
      <c r="AL2080" s="112">
        <f>IF(F2080="Re-assigned",0,IF(H2080="Closed",0,IF(H2080="Service Restored",0,IF(H2080="",0,1))))</f>
        <v/>
      </c>
      <c r="AM2080" s="124">
        <f>IF(AL2080=0,"",IF(AK2080&gt;20.99,"Aged","Non-Aged"))</f>
        <v/>
      </c>
      <c r="AN2080" s="112">
        <f>IF(Q2080&lt;&gt;"",MONTH(Q2080),"")</f>
        <v/>
      </c>
      <c r="AO2080" s="112">
        <f>IFERROR(VALUE(V2080),0)</f>
        <v/>
      </c>
    </row>
    <row customFormat="1" customHeight="1" ht="29.25" r="2081" s="112" spans="1:41">
      <c r="A2081" s="127" t="n"/>
      <c r="B2081" s="113" t="n"/>
      <c r="C2081" s="127" t="n"/>
      <c r="D2081" s="127" t="n"/>
      <c r="E2081" s="114">
        <f>IF(F2081 &lt;&gt; "",VLOOKUP(F2081,CategoryLookup,2,FALSE), "")</f>
        <v/>
      </c>
      <c r="F2081" s="126" t="n"/>
      <c r="G2081" s="127" t="n"/>
      <c r="H2081" s="127" t="n"/>
      <c r="I2081" s="127" t="n"/>
      <c r="J2081" s="127" t="n"/>
      <c r="K2081" s="127" t="n"/>
      <c r="L2081" s="127" t="n"/>
      <c r="M2081" s="127" t="n"/>
      <c r="N2081" s="120" t="n"/>
      <c r="O2081" s="120" t="n"/>
      <c r="P2081" s="120" t="n"/>
      <c r="Q2081" s="120" t="n"/>
      <c r="R2081" s="121" t="n"/>
      <c r="S2081" s="121" t="n"/>
      <c r="T2081" s="121" t="n"/>
      <c r="U2081" s="121" t="n"/>
      <c r="V2081" s="117">
        <f>IF(P2081="NA","NA",IF(P2081&lt;&gt;"",TEXT(P2081-N2081,"[h].mm"),""))</f>
        <v/>
      </c>
      <c r="W2081" s="118">
        <f>IF(AND(R2081="",S2081=""),"",R2081+S2081)</f>
        <v/>
      </c>
      <c r="X2081" s="116">
        <f>IF(O2081&lt;&gt;"",DATE(YEAR(O2081), MONTH(O2081), DAY(O2081)),"")</f>
        <v/>
      </c>
      <c r="Y2081" s="122" t="n"/>
      <c r="Z2081" s="123" t="n"/>
      <c r="AA2081" s="117">
        <f>IF(F2081="Re-assigned","NA",IF(W2081="","",IF(W2081&gt;=VLOOKUP(D2081,SLAMatrix,3,FALSE),"Yes",IF(W2081&lt;VLOOKUP(D2081,SLAMatrix,2,FALSE),"No","Internal"))))</f>
        <v/>
      </c>
      <c r="AB2081" s="123" t="n"/>
      <c r="AC2081" s="123" t="n"/>
      <c r="AD2081" s="119" t="n"/>
      <c r="AE2081" s="125" t="n"/>
      <c r="AF2081" s="124">
        <f>MONTH(O2081)</f>
        <v/>
      </c>
      <c r="AG2081" s="124">
        <f>VLOOKUP(IFERROR(MID(AE2081,1,(FIND(",",AE2081,1)-1)),AE2081),Facility_Region_Mapping,2,FALSE)</f>
        <v/>
      </c>
      <c r="AH2081" s="124" t="n"/>
      <c r="AI2081" s="124">
        <f>IF(C2081&lt;&gt;"",IF(M2081="ESM User",getInterfaceName($C2081),"NA"),"")</f>
        <v/>
      </c>
      <c r="AJ2081" s="116">
        <f>IF(Q2081&lt;&gt;"",DATE(YEAR(Q2081), MONTH(Q2081), DAY(Q2081)),"")</f>
        <v/>
      </c>
      <c r="AK2081" s="130">
        <f>IF(Q2081&lt;&gt;0,Q2081-N2081,TODAY()-N2081)</f>
        <v/>
      </c>
      <c r="AL2081" s="112">
        <f>IF(F2081="Re-assigned",0,IF(H2081="Closed",0,IF(H2081="Service Restored",0,IF(H2081="",0,1))))</f>
        <v/>
      </c>
      <c r="AM2081" s="124">
        <f>IF(AL2081=0,"",IF(AK2081&gt;20.99,"Aged","Non-Aged"))</f>
        <v/>
      </c>
      <c r="AN2081" s="112">
        <f>IF(Q2081&lt;&gt;"",MONTH(Q2081),"")</f>
        <v/>
      </c>
      <c r="AO2081" s="112">
        <f>IFERROR(VALUE(V2081),0)</f>
        <v/>
      </c>
    </row>
    <row customFormat="1" customHeight="1" ht="29.25" r="2082" s="112" spans="1:41">
      <c r="A2082" s="127" t="n"/>
      <c r="B2082" s="113" t="n"/>
      <c r="C2082" s="127" t="n"/>
      <c r="D2082" s="127" t="n"/>
      <c r="E2082" s="114">
        <f>IF(F2082 &lt;&gt; "",VLOOKUP(F2082,CategoryLookup,2,FALSE), "")</f>
        <v/>
      </c>
      <c r="F2082" s="126" t="n"/>
      <c r="G2082" s="127" t="n"/>
      <c r="H2082" s="127" t="n"/>
      <c r="I2082" s="127" t="n"/>
      <c r="J2082" s="127" t="n"/>
      <c r="K2082" s="127" t="n"/>
      <c r="L2082" s="127" t="n"/>
      <c r="M2082" s="127" t="n"/>
      <c r="N2082" s="120" t="n"/>
      <c r="O2082" s="120" t="n"/>
      <c r="P2082" s="120" t="n"/>
      <c r="Q2082" s="120" t="n"/>
      <c r="R2082" s="121" t="n"/>
      <c r="S2082" s="121" t="n"/>
      <c r="T2082" s="121" t="n"/>
      <c r="U2082" s="121" t="n"/>
      <c r="V2082" s="117">
        <f>IF(P2082="NA","NA",IF(P2082&lt;&gt;"",TEXT(P2082-N2082,"[h].mm"),""))</f>
        <v/>
      </c>
      <c r="W2082" s="118">
        <f>IF(AND(R2082="",S2082=""),"",R2082+S2082)</f>
        <v/>
      </c>
      <c r="X2082" s="116">
        <f>IF(O2082&lt;&gt;"",DATE(YEAR(O2082), MONTH(O2082), DAY(O2082)),"")</f>
        <v/>
      </c>
      <c r="Y2082" s="122" t="n"/>
      <c r="Z2082" s="123" t="n"/>
      <c r="AA2082" s="117">
        <f>IF(F2082="Re-assigned","NA",IF(W2082="","",IF(W2082&gt;=VLOOKUP(D2082,SLAMatrix,3,FALSE),"Yes",IF(W2082&lt;VLOOKUP(D2082,SLAMatrix,2,FALSE),"No","Internal"))))</f>
        <v/>
      </c>
      <c r="AB2082" s="123" t="n"/>
      <c r="AC2082" s="123" t="n"/>
      <c r="AD2082" s="119" t="n"/>
      <c r="AE2082" s="125" t="n"/>
      <c r="AF2082" s="124">
        <f>MONTH(O2082)</f>
        <v/>
      </c>
      <c r="AG2082" s="124">
        <f>VLOOKUP(IFERROR(MID(AE2082,1,(FIND(",",AE2082,1)-1)),AE2082),Facility_Region_Mapping,2,FALSE)</f>
        <v/>
      </c>
      <c r="AH2082" s="124" t="n"/>
      <c r="AI2082" s="124">
        <f>IF(C2082&lt;&gt;"",IF(M2082="ESM User",getInterfaceName($C2082),"NA"),"")</f>
        <v/>
      </c>
      <c r="AJ2082" s="116">
        <f>IF(Q2082&lt;&gt;"",DATE(YEAR(Q2082), MONTH(Q2082), DAY(Q2082)),"")</f>
        <v/>
      </c>
      <c r="AK2082" s="130">
        <f>IF(Q2082&lt;&gt;0,Q2082-N2082,TODAY()-N2082)</f>
        <v/>
      </c>
      <c r="AL2082" s="112">
        <f>IF(F2082="Re-assigned",0,IF(H2082="Closed",0,IF(H2082="Service Restored",0,IF(H2082="",0,1))))</f>
        <v/>
      </c>
      <c r="AM2082" s="124">
        <f>IF(AL2082=0,"",IF(AK2082&gt;20.99,"Aged","Non-Aged"))</f>
        <v/>
      </c>
      <c r="AN2082" s="112">
        <f>IF(Q2082&lt;&gt;"",MONTH(Q2082),"")</f>
        <v/>
      </c>
      <c r="AO2082" s="112">
        <f>IFERROR(VALUE(V2082),0)</f>
        <v/>
      </c>
    </row>
    <row customFormat="1" customHeight="1" ht="29.25" r="2083" s="112" spans="1:41">
      <c r="A2083" s="127" t="n"/>
      <c r="B2083" s="113" t="n"/>
      <c r="C2083" s="127" t="n"/>
      <c r="D2083" s="127" t="n"/>
      <c r="E2083" s="114">
        <f>IF(F2083 &lt;&gt; "",VLOOKUP(F2083,CategoryLookup,2,FALSE), "")</f>
        <v/>
      </c>
      <c r="F2083" s="126" t="n"/>
      <c r="G2083" s="127" t="n"/>
      <c r="H2083" s="127" t="n"/>
      <c r="I2083" s="127" t="n"/>
      <c r="J2083" s="127" t="n"/>
      <c r="K2083" s="127" t="n"/>
      <c r="L2083" s="127" t="n"/>
      <c r="M2083" s="127" t="n"/>
      <c r="N2083" s="120" t="n"/>
      <c r="O2083" s="120" t="n"/>
      <c r="P2083" s="120" t="n"/>
      <c r="Q2083" s="120" t="n"/>
      <c r="R2083" s="121" t="n"/>
      <c r="S2083" s="121" t="n"/>
      <c r="T2083" s="121" t="n"/>
      <c r="U2083" s="121" t="n"/>
      <c r="V2083" s="117">
        <f>IF(P2083="NA","NA",IF(P2083&lt;&gt;"",TEXT(P2083-N2083,"[h].mm"),""))</f>
        <v/>
      </c>
      <c r="W2083" s="118">
        <f>IF(AND(R2083="",S2083=""),"",R2083+S2083)</f>
        <v/>
      </c>
      <c r="X2083" s="116">
        <f>IF(O2083&lt;&gt;"",DATE(YEAR(O2083), MONTH(O2083), DAY(O2083)),"")</f>
        <v/>
      </c>
      <c r="Y2083" s="122" t="n"/>
      <c r="Z2083" s="123" t="n"/>
      <c r="AA2083" s="117">
        <f>IF(F2083="Re-assigned","NA",IF(W2083="","",IF(W2083&gt;=VLOOKUP(D2083,SLAMatrix,3,FALSE),"Yes",IF(W2083&lt;VLOOKUP(D2083,SLAMatrix,2,FALSE),"No","Internal"))))</f>
        <v/>
      </c>
      <c r="AB2083" s="123" t="n"/>
      <c r="AC2083" s="123" t="n"/>
      <c r="AD2083" s="119" t="n"/>
      <c r="AE2083" s="125" t="n"/>
      <c r="AF2083" s="124">
        <f>MONTH(O2083)</f>
        <v/>
      </c>
      <c r="AG2083" s="124">
        <f>VLOOKUP(IFERROR(MID(AE2083,1,(FIND(",",AE2083,1)-1)),AE2083),Facility_Region_Mapping,2,FALSE)</f>
        <v/>
      </c>
      <c r="AH2083" s="124" t="n"/>
      <c r="AI2083" s="124">
        <f>IF(C2083&lt;&gt;"",IF(M2083="ESM User",getInterfaceName($C2083),"NA"),"")</f>
        <v/>
      </c>
      <c r="AJ2083" s="116">
        <f>IF(Q2083&lt;&gt;"",DATE(YEAR(Q2083), MONTH(Q2083), DAY(Q2083)),"")</f>
        <v/>
      </c>
      <c r="AK2083" s="130">
        <f>IF(Q2083&lt;&gt;0,Q2083-N2083,TODAY()-N2083)</f>
        <v/>
      </c>
      <c r="AL2083" s="112">
        <f>IF(F2083="Re-assigned",0,IF(H2083="Closed",0,IF(H2083="Service Restored",0,IF(H2083="",0,1))))</f>
        <v/>
      </c>
      <c r="AM2083" s="124">
        <f>IF(AL2083=0,"",IF(AK2083&gt;20.99,"Aged","Non-Aged"))</f>
        <v/>
      </c>
      <c r="AN2083" s="112">
        <f>IF(Q2083&lt;&gt;"",MONTH(Q2083),"")</f>
        <v/>
      </c>
      <c r="AO2083" s="112">
        <f>IFERROR(VALUE(V2083),0)</f>
        <v/>
      </c>
    </row>
    <row customFormat="1" customHeight="1" ht="29.25" r="2084" s="112" spans="1:41">
      <c r="A2084" s="127" t="n"/>
      <c r="B2084" s="113" t="n"/>
      <c r="C2084" s="127" t="n"/>
      <c r="D2084" s="127" t="n"/>
      <c r="E2084" s="114">
        <f>IF(F2084 &lt;&gt; "",VLOOKUP(F2084,CategoryLookup,2,FALSE), "")</f>
        <v/>
      </c>
      <c r="F2084" s="126" t="n"/>
      <c r="G2084" s="127" t="n"/>
      <c r="H2084" s="127" t="n"/>
      <c r="I2084" s="127" t="n"/>
      <c r="J2084" s="127" t="n"/>
      <c r="K2084" s="127" t="n"/>
      <c r="L2084" s="127" t="n"/>
      <c r="M2084" s="127" t="n"/>
      <c r="N2084" s="120" t="n"/>
      <c r="O2084" s="120" t="n"/>
      <c r="P2084" s="120" t="n"/>
      <c r="Q2084" s="120" t="n"/>
      <c r="R2084" s="121" t="n"/>
      <c r="S2084" s="121" t="n"/>
      <c r="T2084" s="121" t="n"/>
      <c r="U2084" s="121" t="n"/>
      <c r="V2084" s="117">
        <f>IF(P2084="NA","NA",IF(P2084&lt;&gt;"",TEXT(P2084-N2084,"[h].mm"),""))</f>
        <v/>
      </c>
      <c r="W2084" s="118">
        <f>IF(AND(R2084="",S2084=""),"",R2084+S2084)</f>
        <v/>
      </c>
      <c r="X2084" s="116">
        <f>IF(O2084&lt;&gt;"",DATE(YEAR(O2084), MONTH(O2084), DAY(O2084)),"")</f>
        <v/>
      </c>
      <c r="Y2084" s="122" t="n"/>
      <c r="Z2084" s="123" t="n"/>
      <c r="AA2084" s="117">
        <f>IF(F2084="Re-assigned","NA",IF(W2084="","",IF(W2084&gt;=VLOOKUP(D2084,SLAMatrix,3,FALSE),"Yes",IF(W2084&lt;VLOOKUP(D2084,SLAMatrix,2,FALSE),"No","Internal"))))</f>
        <v/>
      </c>
      <c r="AB2084" s="123" t="n"/>
      <c r="AC2084" s="123" t="n"/>
      <c r="AD2084" s="119" t="n"/>
      <c r="AE2084" s="125" t="n"/>
      <c r="AF2084" s="124">
        <f>MONTH(O2084)</f>
        <v/>
      </c>
      <c r="AG2084" s="124">
        <f>VLOOKUP(IFERROR(MID(AE2084,1,(FIND(",",AE2084,1)-1)),AE2084),Facility_Region_Mapping,2,FALSE)</f>
        <v/>
      </c>
      <c r="AH2084" s="124" t="n"/>
      <c r="AI2084" s="124">
        <f>IF(C2084&lt;&gt;"",IF(M2084="ESM User",getInterfaceName($C2084),"NA"),"")</f>
        <v/>
      </c>
      <c r="AJ2084" s="116">
        <f>IF(Q2084&lt;&gt;"",DATE(YEAR(Q2084), MONTH(Q2084), DAY(Q2084)),"")</f>
        <v/>
      </c>
      <c r="AK2084" s="130">
        <f>IF(Q2084&lt;&gt;0,Q2084-N2084,TODAY()-N2084)</f>
        <v/>
      </c>
      <c r="AL2084" s="112">
        <f>IF(F2084="Re-assigned",0,IF(H2084="Closed",0,IF(H2084="Service Restored",0,IF(H2084="",0,1))))</f>
        <v/>
      </c>
      <c r="AM2084" s="124">
        <f>IF(AL2084=0,"",IF(AK2084&gt;20.99,"Aged","Non-Aged"))</f>
        <v/>
      </c>
      <c r="AN2084" s="112">
        <f>IF(Q2084&lt;&gt;"",MONTH(Q2084),"")</f>
        <v/>
      </c>
      <c r="AO2084" s="112">
        <f>IFERROR(VALUE(V2084),0)</f>
        <v/>
      </c>
    </row>
    <row customFormat="1" customHeight="1" ht="29.25" r="2085" s="112" spans="1:41">
      <c r="A2085" s="127" t="n"/>
      <c r="B2085" s="113" t="n"/>
      <c r="C2085" s="127" t="n"/>
      <c r="D2085" s="127" t="n"/>
      <c r="E2085" s="114">
        <f>IF(F2085 &lt;&gt; "",VLOOKUP(F2085,CategoryLookup,2,FALSE), "")</f>
        <v/>
      </c>
      <c r="F2085" s="126" t="n"/>
      <c r="G2085" s="127" t="n"/>
      <c r="H2085" s="127" t="n"/>
      <c r="I2085" s="127" t="n"/>
      <c r="J2085" s="127" t="n"/>
      <c r="K2085" s="127" t="n"/>
      <c r="L2085" s="127" t="n"/>
      <c r="M2085" s="127" t="n"/>
      <c r="N2085" s="120" t="n"/>
      <c r="O2085" s="120" t="n"/>
      <c r="P2085" s="120" t="n"/>
      <c r="Q2085" s="120" t="n"/>
      <c r="R2085" s="121" t="n"/>
      <c r="S2085" s="121" t="n"/>
      <c r="T2085" s="121" t="n"/>
      <c r="U2085" s="121" t="n"/>
      <c r="V2085" s="117">
        <f>IF(P2085="NA","NA",IF(P2085&lt;&gt;"",TEXT(P2085-N2085,"[h].mm"),""))</f>
        <v/>
      </c>
      <c r="W2085" s="118">
        <f>IF(AND(R2085="",S2085=""),"",R2085+S2085)</f>
        <v/>
      </c>
      <c r="X2085" s="116">
        <f>IF(O2085&lt;&gt;"",DATE(YEAR(O2085), MONTH(O2085), DAY(O2085)),"")</f>
        <v/>
      </c>
      <c r="Y2085" s="122" t="n"/>
      <c r="Z2085" s="123" t="n"/>
      <c r="AA2085" s="117">
        <f>IF(F2085="Re-assigned","NA",IF(W2085="","",IF(W2085&gt;=VLOOKUP(D2085,SLAMatrix,3,FALSE),"Yes",IF(W2085&lt;VLOOKUP(D2085,SLAMatrix,2,FALSE),"No","Internal"))))</f>
        <v/>
      </c>
      <c r="AB2085" s="123" t="n"/>
      <c r="AC2085" s="123" t="n"/>
      <c r="AD2085" s="119" t="n"/>
      <c r="AE2085" s="125" t="n"/>
      <c r="AF2085" s="124">
        <f>MONTH(O2085)</f>
        <v/>
      </c>
      <c r="AG2085" s="124">
        <f>VLOOKUP(IFERROR(MID(AE2085,1,(FIND(",",AE2085,1)-1)),AE2085),Facility_Region_Mapping,2,FALSE)</f>
        <v/>
      </c>
      <c r="AH2085" s="124" t="n"/>
      <c r="AI2085" s="124">
        <f>IF(C2085&lt;&gt;"",IF(M2085="ESM User",getInterfaceName($C2085),"NA"),"")</f>
        <v/>
      </c>
      <c r="AJ2085" s="116">
        <f>IF(Q2085&lt;&gt;"",DATE(YEAR(Q2085), MONTH(Q2085), DAY(Q2085)),"")</f>
        <v/>
      </c>
      <c r="AK2085" s="130">
        <f>IF(Q2085&lt;&gt;0,Q2085-N2085,TODAY()-N2085)</f>
        <v/>
      </c>
      <c r="AL2085" s="112">
        <f>IF(F2085="Re-assigned",0,IF(H2085="Closed",0,IF(H2085="Service Restored",0,IF(H2085="",0,1))))</f>
        <v/>
      </c>
      <c r="AM2085" s="124">
        <f>IF(AL2085=0,"",IF(AK2085&gt;20.99,"Aged","Non-Aged"))</f>
        <v/>
      </c>
      <c r="AN2085" s="112">
        <f>IF(Q2085&lt;&gt;"",MONTH(Q2085),"")</f>
        <v/>
      </c>
      <c r="AO2085" s="112">
        <f>IFERROR(VALUE(V2085),0)</f>
        <v/>
      </c>
    </row>
    <row customFormat="1" customHeight="1" ht="29.25" r="2086" s="112" spans="1:41">
      <c r="A2086" s="127" t="n"/>
      <c r="B2086" s="113" t="n"/>
      <c r="C2086" s="127" t="n"/>
      <c r="D2086" s="127" t="n"/>
      <c r="E2086" s="114">
        <f>IF(F2086 &lt;&gt; "",VLOOKUP(F2086,CategoryLookup,2,FALSE), "")</f>
        <v/>
      </c>
      <c r="F2086" s="126" t="n"/>
      <c r="G2086" s="127" t="n"/>
      <c r="H2086" s="127" t="n"/>
      <c r="I2086" s="127" t="n"/>
      <c r="J2086" s="127" t="n"/>
      <c r="K2086" s="127" t="n"/>
      <c r="L2086" s="127" t="n"/>
      <c r="M2086" s="127" t="n"/>
      <c r="N2086" s="120" t="n"/>
      <c r="O2086" s="120" t="n"/>
      <c r="P2086" s="120" t="n"/>
      <c r="Q2086" s="120" t="n"/>
      <c r="R2086" s="121" t="n"/>
      <c r="S2086" s="121" t="n"/>
      <c r="T2086" s="121" t="n"/>
      <c r="U2086" s="121" t="n"/>
      <c r="V2086" s="117">
        <f>IF(P2086="NA","NA",IF(P2086&lt;&gt;"",TEXT(P2086-N2086,"[h].mm"),""))</f>
        <v/>
      </c>
      <c r="W2086" s="118">
        <f>IF(AND(R2086="",S2086=""),"",R2086+S2086)</f>
        <v/>
      </c>
      <c r="X2086" s="116">
        <f>IF(O2086&lt;&gt;"",DATE(YEAR(O2086), MONTH(O2086), DAY(O2086)),"")</f>
        <v/>
      </c>
      <c r="Y2086" s="122" t="n"/>
      <c r="Z2086" s="123" t="n"/>
      <c r="AA2086" s="117">
        <f>IF(F2086="Re-assigned","NA",IF(W2086="","",IF(W2086&gt;=VLOOKUP(D2086,SLAMatrix,3,FALSE),"Yes",IF(W2086&lt;VLOOKUP(D2086,SLAMatrix,2,FALSE),"No","Internal"))))</f>
        <v/>
      </c>
      <c r="AB2086" s="123" t="n"/>
      <c r="AC2086" s="123" t="n"/>
      <c r="AD2086" s="119" t="n"/>
      <c r="AE2086" s="125" t="n"/>
      <c r="AF2086" s="124">
        <f>MONTH(O2086)</f>
        <v/>
      </c>
      <c r="AG2086" s="124">
        <f>VLOOKUP(IFERROR(MID(AE2086,1,(FIND(",",AE2086,1)-1)),AE2086),Facility_Region_Mapping,2,FALSE)</f>
        <v/>
      </c>
      <c r="AH2086" s="124" t="n"/>
      <c r="AI2086" s="124">
        <f>IF(C2086&lt;&gt;"",IF(M2086="ESM User",getInterfaceName($C2086),"NA"),"")</f>
        <v/>
      </c>
      <c r="AJ2086" s="116">
        <f>IF(Q2086&lt;&gt;"",DATE(YEAR(Q2086), MONTH(Q2086), DAY(Q2086)),"")</f>
        <v/>
      </c>
      <c r="AK2086" s="130">
        <f>IF(Q2086&lt;&gt;0,Q2086-N2086,TODAY()-N2086)</f>
        <v/>
      </c>
      <c r="AL2086" s="112">
        <f>IF(F2086="Re-assigned",0,IF(H2086="Closed",0,IF(H2086="Service Restored",0,IF(H2086="",0,1))))</f>
        <v/>
      </c>
      <c r="AM2086" s="124">
        <f>IF(AL2086=0,"",IF(AK2086&gt;20.99,"Aged","Non-Aged"))</f>
        <v/>
      </c>
      <c r="AN2086" s="112">
        <f>IF(Q2086&lt;&gt;"",MONTH(Q2086),"")</f>
        <v/>
      </c>
      <c r="AO2086" s="112">
        <f>IFERROR(VALUE(V2086),0)</f>
        <v/>
      </c>
    </row>
    <row customFormat="1" customHeight="1" ht="29.25" r="2087" s="112" spans="1:41">
      <c r="A2087" s="127" t="n"/>
      <c r="B2087" s="113" t="n"/>
      <c r="C2087" s="127" t="n"/>
      <c r="D2087" s="127" t="n"/>
      <c r="E2087" s="114">
        <f>IF(F2087 &lt;&gt; "",VLOOKUP(F2087,CategoryLookup,2,FALSE), "")</f>
        <v/>
      </c>
      <c r="F2087" s="126" t="n"/>
      <c r="G2087" s="127" t="n"/>
      <c r="H2087" s="127" t="n"/>
      <c r="I2087" s="127" t="n"/>
      <c r="J2087" s="127" t="n"/>
      <c r="K2087" s="127" t="n"/>
      <c r="L2087" s="127" t="n"/>
      <c r="M2087" s="127" t="n"/>
      <c r="N2087" s="120" t="n"/>
      <c r="O2087" s="120" t="n"/>
      <c r="P2087" s="120" t="n"/>
      <c r="Q2087" s="120" t="n"/>
      <c r="R2087" s="121" t="n"/>
      <c r="S2087" s="121" t="n"/>
      <c r="T2087" s="121" t="n"/>
      <c r="U2087" s="121" t="n"/>
      <c r="V2087" s="117">
        <f>IF(P2087="NA","NA",IF(P2087&lt;&gt;"",TEXT(P2087-N2087,"[h].mm"),""))</f>
        <v/>
      </c>
      <c r="W2087" s="118">
        <f>IF(AND(R2087="",S2087=""),"",R2087+S2087)</f>
        <v/>
      </c>
      <c r="X2087" s="116">
        <f>IF(O2087&lt;&gt;"",DATE(YEAR(O2087), MONTH(O2087), DAY(O2087)),"")</f>
        <v/>
      </c>
      <c r="Y2087" s="122" t="n"/>
      <c r="Z2087" s="123" t="n"/>
      <c r="AA2087" s="117">
        <f>IF(F2087="Re-assigned","NA",IF(W2087="","",IF(W2087&gt;=VLOOKUP(D2087,SLAMatrix,3,FALSE),"Yes",IF(W2087&lt;VLOOKUP(D2087,SLAMatrix,2,FALSE),"No","Internal"))))</f>
        <v/>
      </c>
      <c r="AB2087" s="123" t="n"/>
      <c r="AC2087" s="123" t="n"/>
      <c r="AD2087" s="119" t="n"/>
      <c r="AE2087" s="125" t="n"/>
      <c r="AF2087" s="124">
        <f>MONTH(O2087)</f>
        <v/>
      </c>
      <c r="AG2087" s="124">
        <f>VLOOKUP(IFERROR(MID(AE2087,1,(FIND(",",AE2087,1)-1)),AE2087),Facility_Region_Mapping,2,FALSE)</f>
        <v/>
      </c>
      <c r="AH2087" s="124" t="n"/>
      <c r="AI2087" s="124">
        <f>IF(C2087&lt;&gt;"",IF(M2087="ESM User",getInterfaceName($C2087),"NA"),"")</f>
        <v/>
      </c>
      <c r="AJ2087" s="116">
        <f>IF(Q2087&lt;&gt;"",DATE(YEAR(Q2087), MONTH(Q2087), DAY(Q2087)),"")</f>
        <v/>
      </c>
      <c r="AK2087" s="130">
        <f>IF(Q2087&lt;&gt;0,Q2087-N2087,TODAY()-N2087)</f>
        <v/>
      </c>
      <c r="AL2087" s="112">
        <f>IF(F2087="Re-assigned",0,IF(H2087="Closed",0,IF(H2087="Service Restored",0,IF(H2087="",0,1))))</f>
        <v/>
      </c>
      <c r="AM2087" s="124">
        <f>IF(AL2087=0,"",IF(AK2087&gt;20.99,"Aged","Non-Aged"))</f>
        <v/>
      </c>
      <c r="AN2087" s="112">
        <f>IF(Q2087&lt;&gt;"",MONTH(Q2087),"")</f>
        <v/>
      </c>
      <c r="AO2087" s="112">
        <f>IFERROR(VALUE(V2087),0)</f>
        <v/>
      </c>
    </row>
    <row customFormat="1" customHeight="1" ht="29.25" r="2088" s="112" spans="1:41">
      <c r="A2088" s="127" t="n"/>
      <c r="B2088" s="113" t="n"/>
      <c r="C2088" s="127" t="n"/>
      <c r="D2088" s="127" t="n"/>
      <c r="E2088" s="114">
        <f>IF(F2088 &lt;&gt; "",VLOOKUP(F2088,CategoryLookup,2,FALSE), "")</f>
        <v/>
      </c>
      <c r="F2088" s="126" t="n"/>
      <c r="G2088" s="127" t="n"/>
      <c r="H2088" s="127" t="n"/>
      <c r="I2088" s="127" t="n"/>
      <c r="J2088" s="127" t="n"/>
      <c r="K2088" s="127" t="n"/>
      <c r="L2088" s="127" t="n"/>
      <c r="M2088" s="127" t="n"/>
      <c r="N2088" s="120" t="n"/>
      <c r="O2088" s="120" t="n"/>
      <c r="P2088" s="120" t="n"/>
      <c r="Q2088" s="120" t="n"/>
      <c r="R2088" s="121" t="n"/>
      <c r="S2088" s="121" t="n"/>
      <c r="T2088" s="121" t="n"/>
      <c r="U2088" s="121" t="n"/>
      <c r="V2088" s="117">
        <f>IF(P2088="NA","NA",IF(P2088&lt;&gt;"",TEXT(P2088-N2088,"[h].mm"),""))</f>
        <v/>
      </c>
      <c r="W2088" s="118">
        <f>IF(AND(R2088="",S2088=""),"",R2088+S2088)</f>
        <v/>
      </c>
      <c r="X2088" s="116">
        <f>IF(O2088&lt;&gt;"",DATE(YEAR(O2088), MONTH(O2088), DAY(O2088)),"")</f>
        <v/>
      </c>
      <c r="Y2088" s="122" t="n"/>
      <c r="Z2088" s="123" t="n"/>
      <c r="AA2088" s="117">
        <f>IF(F2088="Re-assigned","NA",IF(W2088="","",IF(W2088&gt;=VLOOKUP(D2088,SLAMatrix,3,FALSE),"Yes",IF(W2088&lt;VLOOKUP(D2088,SLAMatrix,2,FALSE),"No","Internal"))))</f>
        <v/>
      </c>
      <c r="AB2088" s="123" t="n"/>
      <c r="AC2088" s="123" t="n"/>
      <c r="AD2088" s="119" t="n"/>
      <c r="AE2088" s="125" t="n"/>
      <c r="AF2088" s="124">
        <f>MONTH(O2088)</f>
        <v/>
      </c>
      <c r="AG2088" s="124">
        <f>VLOOKUP(IFERROR(MID(AE2088,1,(FIND(",",AE2088,1)-1)),AE2088),Facility_Region_Mapping,2,FALSE)</f>
        <v/>
      </c>
      <c r="AH2088" s="124" t="n"/>
      <c r="AI2088" s="124">
        <f>IF(C2088&lt;&gt;"",IF(M2088="ESM User",getInterfaceName($C2088),"NA"),"")</f>
        <v/>
      </c>
      <c r="AJ2088" s="116">
        <f>IF(Q2088&lt;&gt;"",DATE(YEAR(Q2088), MONTH(Q2088), DAY(Q2088)),"")</f>
        <v/>
      </c>
      <c r="AK2088" s="130">
        <f>IF(Q2088&lt;&gt;0,Q2088-N2088,TODAY()-N2088)</f>
        <v/>
      </c>
      <c r="AL2088" s="112">
        <f>IF(F2088="Re-assigned",0,IF(H2088="Closed",0,IF(H2088="Service Restored",0,IF(H2088="",0,1))))</f>
        <v/>
      </c>
      <c r="AM2088" s="124">
        <f>IF(AL2088=0,"",IF(AK2088&gt;20.99,"Aged","Non-Aged"))</f>
        <v/>
      </c>
      <c r="AN2088" s="112">
        <f>IF(Q2088&lt;&gt;"",MONTH(Q2088),"")</f>
        <v/>
      </c>
      <c r="AO2088" s="112">
        <f>IFERROR(VALUE(V2088),0)</f>
        <v/>
      </c>
    </row>
    <row customFormat="1" customHeight="1" ht="29.25" r="2089" s="112" spans="1:41">
      <c r="A2089" s="127" t="n"/>
      <c r="B2089" s="113" t="n"/>
      <c r="C2089" s="127" t="n"/>
      <c r="D2089" s="127" t="n"/>
      <c r="E2089" s="114">
        <f>IF(F2089 &lt;&gt; "",VLOOKUP(F2089,CategoryLookup,2,FALSE), "")</f>
        <v/>
      </c>
      <c r="F2089" s="126" t="n"/>
      <c r="G2089" s="127" t="n"/>
      <c r="H2089" s="127" t="n"/>
      <c r="I2089" s="127" t="n"/>
      <c r="J2089" s="127" t="n"/>
      <c r="K2089" s="127" t="n"/>
      <c r="L2089" s="127" t="n"/>
      <c r="M2089" s="127" t="n"/>
      <c r="N2089" s="120" t="n"/>
      <c r="O2089" s="120" t="n"/>
      <c r="P2089" s="120" t="n"/>
      <c r="Q2089" s="120" t="n"/>
      <c r="R2089" s="121" t="n"/>
      <c r="S2089" s="121" t="n"/>
      <c r="T2089" s="121" t="n"/>
      <c r="U2089" s="121" t="n"/>
      <c r="V2089" s="117">
        <f>IF(P2089="NA","NA",IF(P2089&lt;&gt;"",TEXT(P2089-N2089,"[h].mm"),""))</f>
        <v/>
      </c>
      <c r="W2089" s="118">
        <f>IF(AND(R2089="",S2089=""),"",R2089+S2089)</f>
        <v/>
      </c>
      <c r="X2089" s="116">
        <f>IF(O2089&lt;&gt;"",DATE(YEAR(O2089), MONTH(O2089), DAY(O2089)),"")</f>
        <v/>
      </c>
      <c r="Y2089" s="122" t="n"/>
      <c r="Z2089" s="123" t="n"/>
      <c r="AA2089" s="117">
        <f>IF(F2089="Re-assigned","NA",IF(W2089="","",IF(W2089&gt;=VLOOKUP(D2089,SLAMatrix,3,FALSE),"Yes",IF(W2089&lt;VLOOKUP(D2089,SLAMatrix,2,FALSE),"No","Internal"))))</f>
        <v/>
      </c>
      <c r="AB2089" s="123" t="n"/>
      <c r="AC2089" s="123" t="n"/>
      <c r="AD2089" s="119" t="n"/>
      <c r="AE2089" s="125" t="n"/>
      <c r="AF2089" s="124">
        <f>MONTH(O2089)</f>
        <v/>
      </c>
      <c r="AG2089" s="124">
        <f>VLOOKUP(IFERROR(MID(AE2089,1,(FIND(",",AE2089,1)-1)),AE2089),Facility_Region_Mapping,2,FALSE)</f>
        <v/>
      </c>
      <c r="AH2089" s="124" t="n"/>
      <c r="AI2089" s="124">
        <f>IF(C2089&lt;&gt;"",IF(M2089="ESM User",getInterfaceName($C2089),"NA"),"")</f>
        <v/>
      </c>
      <c r="AJ2089" s="116">
        <f>IF(Q2089&lt;&gt;"",DATE(YEAR(Q2089), MONTH(Q2089), DAY(Q2089)),"")</f>
        <v/>
      </c>
      <c r="AK2089" s="130">
        <f>IF(Q2089&lt;&gt;0,Q2089-N2089,TODAY()-N2089)</f>
        <v/>
      </c>
      <c r="AL2089" s="112">
        <f>IF(F2089="Re-assigned",0,IF(H2089="Closed",0,IF(H2089="Service Restored",0,IF(H2089="",0,1))))</f>
        <v/>
      </c>
      <c r="AM2089" s="124">
        <f>IF(AL2089=0,"",IF(AK2089&gt;20.99,"Aged","Non-Aged"))</f>
        <v/>
      </c>
      <c r="AN2089" s="112">
        <f>IF(Q2089&lt;&gt;"",MONTH(Q2089),"")</f>
        <v/>
      </c>
      <c r="AO2089" s="112">
        <f>IFERROR(VALUE(V2089),0)</f>
        <v/>
      </c>
    </row>
    <row customFormat="1" customHeight="1" ht="29.25" r="2090" s="112" spans="1:41">
      <c r="A2090" s="127" t="n"/>
      <c r="B2090" s="113" t="n"/>
      <c r="C2090" s="127" t="n"/>
      <c r="D2090" s="127" t="n"/>
      <c r="E2090" s="114">
        <f>IF(F2090 &lt;&gt; "",VLOOKUP(F2090,CategoryLookup,2,FALSE), "")</f>
        <v/>
      </c>
      <c r="F2090" s="126" t="n"/>
      <c r="G2090" s="127" t="n"/>
      <c r="H2090" s="127" t="n"/>
      <c r="I2090" s="127" t="n"/>
      <c r="J2090" s="127" t="n"/>
      <c r="K2090" s="127" t="n"/>
      <c r="L2090" s="127" t="n"/>
      <c r="M2090" s="127" t="n"/>
      <c r="N2090" s="120" t="n"/>
      <c r="O2090" s="120" t="n"/>
      <c r="P2090" s="120" t="n"/>
      <c r="Q2090" s="120" t="n"/>
      <c r="R2090" s="121" t="n"/>
      <c r="S2090" s="121" t="n"/>
      <c r="T2090" s="121" t="n"/>
      <c r="U2090" s="121" t="n"/>
      <c r="V2090" s="117">
        <f>IF(P2090="NA","NA",IF(P2090&lt;&gt;"",TEXT(P2090-N2090,"[h].mm"),""))</f>
        <v/>
      </c>
      <c r="W2090" s="118">
        <f>IF(AND(R2090="",S2090=""),"",R2090+S2090)</f>
        <v/>
      </c>
      <c r="X2090" s="116">
        <f>IF(O2090&lt;&gt;"",DATE(YEAR(O2090), MONTH(O2090), DAY(O2090)),"")</f>
        <v/>
      </c>
      <c r="Y2090" s="122" t="n"/>
      <c r="Z2090" s="123" t="n"/>
      <c r="AA2090" s="117">
        <f>IF(F2090="Re-assigned","NA",IF(W2090="","",IF(W2090&gt;=VLOOKUP(D2090,SLAMatrix,3,FALSE),"Yes",IF(W2090&lt;VLOOKUP(D2090,SLAMatrix,2,FALSE),"No","Internal"))))</f>
        <v/>
      </c>
      <c r="AB2090" s="123" t="n"/>
      <c r="AC2090" s="123" t="n"/>
      <c r="AD2090" s="119" t="n"/>
      <c r="AE2090" s="125" t="n"/>
      <c r="AF2090" s="124">
        <f>MONTH(O2090)</f>
        <v/>
      </c>
      <c r="AG2090" s="124">
        <f>VLOOKUP(IFERROR(MID(AE2090,1,(FIND(",",AE2090,1)-1)),AE2090),Facility_Region_Mapping,2,FALSE)</f>
        <v/>
      </c>
      <c r="AH2090" s="124" t="n"/>
      <c r="AI2090" s="124">
        <f>IF(C2090&lt;&gt;"",IF(M2090="ESM User",getInterfaceName($C2090),"NA"),"")</f>
        <v/>
      </c>
      <c r="AJ2090" s="116">
        <f>IF(Q2090&lt;&gt;"",DATE(YEAR(Q2090), MONTH(Q2090), DAY(Q2090)),"")</f>
        <v/>
      </c>
      <c r="AK2090" s="130">
        <f>IF(Q2090&lt;&gt;0,Q2090-N2090,TODAY()-N2090)</f>
        <v/>
      </c>
      <c r="AL2090" s="112">
        <f>IF(F2090="Re-assigned",0,IF(H2090="Closed",0,IF(H2090="Service Restored",0,IF(H2090="",0,1))))</f>
        <v/>
      </c>
      <c r="AM2090" s="124">
        <f>IF(AL2090=0,"",IF(AK2090&gt;20.99,"Aged","Non-Aged"))</f>
        <v/>
      </c>
      <c r="AN2090" s="112">
        <f>IF(Q2090&lt;&gt;"",MONTH(Q2090),"")</f>
        <v/>
      </c>
      <c r="AO2090" s="112">
        <f>IFERROR(VALUE(V2090),0)</f>
        <v/>
      </c>
    </row>
    <row customFormat="1" customHeight="1" ht="29.25" r="2091" s="112" spans="1:41">
      <c r="A2091" s="127" t="n"/>
      <c r="B2091" s="113" t="n"/>
      <c r="C2091" s="127" t="n"/>
      <c r="D2091" s="127" t="n"/>
      <c r="E2091" s="114">
        <f>IF(F2091 &lt;&gt; "",VLOOKUP(F2091,CategoryLookup,2,FALSE), "")</f>
        <v/>
      </c>
      <c r="F2091" s="126" t="n"/>
      <c r="G2091" s="127" t="n"/>
      <c r="H2091" s="127" t="n"/>
      <c r="I2091" s="127" t="n"/>
      <c r="J2091" s="127" t="n"/>
      <c r="K2091" s="127" t="n"/>
      <c r="L2091" s="127" t="n"/>
      <c r="M2091" s="127" t="n"/>
      <c r="N2091" s="120" t="n"/>
      <c r="O2091" s="120" t="n"/>
      <c r="P2091" s="120" t="n"/>
      <c r="Q2091" s="120" t="n"/>
      <c r="R2091" s="121" t="n"/>
      <c r="S2091" s="121" t="n"/>
      <c r="T2091" s="121" t="n"/>
      <c r="U2091" s="121" t="n"/>
      <c r="V2091" s="117">
        <f>IF(P2091="NA","NA",IF(P2091&lt;&gt;"",TEXT(P2091-N2091,"[h].mm"),""))</f>
        <v/>
      </c>
      <c r="W2091" s="118">
        <f>IF(AND(R2091="",S2091=""),"",R2091+S2091)</f>
        <v/>
      </c>
      <c r="X2091" s="116">
        <f>IF(O2091&lt;&gt;"",DATE(YEAR(O2091), MONTH(O2091), DAY(O2091)),"")</f>
        <v/>
      </c>
      <c r="Y2091" s="122" t="n"/>
      <c r="Z2091" s="123" t="n"/>
      <c r="AA2091" s="117">
        <f>IF(F2091="Re-assigned","NA",IF(W2091="","",IF(W2091&gt;=VLOOKUP(D2091,SLAMatrix,3,FALSE),"Yes",IF(W2091&lt;VLOOKUP(D2091,SLAMatrix,2,FALSE),"No","Internal"))))</f>
        <v/>
      </c>
      <c r="AB2091" s="123" t="n"/>
      <c r="AC2091" s="123" t="n"/>
      <c r="AD2091" s="119" t="n"/>
      <c r="AE2091" s="125" t="n"/>
      <c r="AF2091" s="124">
        <f>MONTH(O2091)</f>
        <v/>
      </c>
      <c r="AG2091" s="124">
        <f>VLOOKUP(IFERROR(MID(AE2091,1,(FIND(",",AE2091,1)-1)),AE2091),Facility_Region_Mapping,2,FALSE)</f>
        <v/>
      </c>
      <c r="AH2091" s="124" t="n"/>
      <c r="AI2091" s="124">
        <f>IF(C2091&lt;&gt;"",IF(M2091="ESM User",getInterfaceName($C2091),"NA"),"")</f>
        <v/>
      </c>
      <c r="AJ2091" s="116">
        <f>IF(Q2091&lt;&gt;"",DATE(YEAR(Q2091), MONTH(Q2091), DAY(Q2091)),"")</f>
        <v/>
      </c>
      <c r="AK2091" s="130">
        <f>IF(Q2091&lt;&gt;0,Q2091-N2091,TODAY()-N2091)</f>
        <v/>
      </c>
      <c r="AL2091" s="112">
        <f>IF(F2091="Re-assigned",0,IF(H2091="Closed",0,IF(H2091="Service Restored",0,IF(H2091="",0,1))))</f>
        <v/>
      </c>
      <c r="AM2091" s="124">
        <f>IF(AL2091=0,"",IF(AK2091&gt;20.99,"Aged","Non-Aged"))</f>
        <v/>
      </c>
      <c r="AN2091" s="112">
        <f>IF(Q2091&lt;&gt;"",MONTH(Q2091),"")</f>
        <v/>
      </c>
      <c r="AO2091" s="112">
        <f>IFERROR(VALUE(V2091),0)</f>
        <v/>
      </c>
    </row>
    <row customFormat="1" customHeight="1" ht="29.25" r="2092" s="112" spans="1:41">
      <c r="A2092" s="127" t="n"/>
      <c r="B2092" s="113" t="n"/>
      <c r="C2092" s="127" t="n"/>
      <c r="D2092" s="127" t="n"/>
      <c r="E2092" s="114">
        <f>IF(F2092 &lt;&gt; "",VLOOKUP(F2092,CategoryLookup,2,FALSE), "")</f>
        <v/>
      </c>
      <c r="F2092" s="126" t="n"/>
      <c r="G2092" s="127" t="n"/>
      <c r="H2092" s="127" t="n"/>
      <c r="I2092" s="127" t="n"/>
      <c r="J2092" s="127" t="n"/>
      <c r="K2092" s="127" t="n"/>
      <c r="L2092" s="127" t="n"/>
      <c r="M2092" s="127" t="n"/>
      <c r="N2092" s="120" t="n"/>
      <c r="O2092" s="120" t="n"/>
      <c r="P2092" s="120" t="n"/>
      <c r="Q2092" s="120" t="n"/>
      <c r="R2092" s="121" t="n"/>
      <c r="S2092" s="121" t="n"/>
      <c r="T2092" s="121" t="n"/>
      <c r="U2092" s="121" t="n"/>
      <c r="V2092" s="117">
        <f>IF(P2092="NA","NA",IF(P2092&lt;&gt;"",TEXT(P2092-N2092,"[h].mm"),""))</f>
        <v/>
      </c>
      <c r="W2092" s="118">
        <f>IF(AND(R2092="",S2092=""),"",R2092+S2092)</f>
        <v/>
      </c>
      <c r="X2092" s="116">
        <f>IF(O2092&lt;&gt;"",DATE(YEAR(O2092), MONTH(O2092), DAY(O2092)),"")</f>
        <v/>
      </c>
      <c r="Y2092" s="122" t="n"/>
      <c r="Z2092" s="123" t="n"/>
      <c r="AA2092" s="117">
        <f>IF(F2092="Re-assigned","NA",IF(W2092="","",IF(W2092&gt;=VLOOKUP(D2092,SLAMatrix,3,FALSE),"Yes",IF(W2092&lt;VLOOKUP(D2092,SLAMatrix,2,FALSE),"No","Internal"))))</f>
        <v/>
      </c>
      <c r="AB2092" s="123" t="n"/>
      <c r="AC2092" s="123" t="n"/>
      <c r="AD2092" s="119" t="n"/>
      <c r="AE2092" s="125" t="n"/>
      <c r="AF2092" s="124">
        <f>MONTH(O2092)</f>
        <v/>
      </c>
      <c r="AG2092" s="124">
        <f>VLOOKUP(IFERROR(MID(AE2092,1,(FIND(",",AE2092,1)-1)),AE2092),Facility_Region_Mapping,2,FALSE)</f>
        <v/>
      </c>
      <c r="AH2092" s="124" t="n"/>
      <c r="AI2092" s="124">
        <f>IF(C2092&lt;&gt;"",IF(M2092="ESM User",getInterfaceName($C2092),"NA"),"")</f>
        <v/>
      </c>
      <c r="AJ2092" s="116">
        <f>IF(Q2092&lt;&gt;"",DATE(YEAR(Q2092), MONTH(Q2092), DAY(Q2092)),"")</f>
        <v/>
      </c>
      <c r="AK2092" s="130">
        <f>IF(Q2092&lt;&gt;0,Q2092-N2092,TODAY()-N2092)</f>
        <v/>
      </c>
      <c r="AL2092" s="112">
        <f>IF(F2092="Re-assigned",0,IF(H2092="Closed",0,IF(H2092="Service Restored",0,IF(H2092="",0,1))))</f>
        <v/>
      </c>
      <c r="AM2092" s="124">
        <f>IF(AL2092=0,"",IF(AK2092&gt;20.99,"Aged","Non-Aged"))</f>
        <v/>
      </c>
      <c r="AN2092" s="112">
        <f>IF(Q2092&lt;&gt;"",MONTH(Q2092),"")</f>
        <v/>
      </c>
      <c r="AO2092" s="112">
        <f>IFERROR(VALUE(V2092),0)</f>
        <v/>
      </c>
    </row>
    <row customFormat="1" customHeight="1" ht="29.25" r="2093" s="112" spans="1:41">
      <c r="A2093" s="127" t="n"/>
      <c r="B2093" s="113" t="n"/>
      <c r="C2093" s="127" t="n"/>
      <c r="D2093" s="127" t="n"/>
      <c r="E2093" s="114">
        <f>IF(F2093 &lt;&gt; "",VLOOKUP(F2093,CategoryLookup,2,FALSE), "")</f>
        <v/>
      </c>
      <c r="F2093" s="126" t="n"/>
      <c r="G2093" s="127" t="n"/>
      <c r="H2093" s="127" t="n"/>
      <c r="I2093" s="127" t="n"/>
      <c r="J2093" s="127" t="n"/>
      <c r="K2093" s="127" t="n"/>
      <c r="L2093" s="127" t="n"/>
      <c r="M2093" s="127" t="n"/>
      <c r="N2093" s="120" t="n"/>
      <c r="O2093" s="120" t="n"/>
      <c r="P2093" s="120" t="n"/>
      <c r="Q2093" s="120" t="n"/>
      <c r="R2093" s="121" t="n"/>
      <c r="S2093" s="121" t="n"/>
      <c r="T2093" s="121" t="n"/>
      <c r="U2093" s="121" t="n"/>
      <c r="V2093" s="117">
        <f>IF(P2093="NA","NA",IF(P2093&lt;&gt;"",TEXT(P2093-N2093,"[h].mm"),""))</f>
        <v/>
      </c>
      <c r="W2093" s="118">
        <f>IF(AND(R2093="",S2093=""),"",R2093+S2093)</f>
        <v/>
      </c>
      <c r="X2093" s="116">
        <f>IF(O2093&lt;&gt;"",DATE(YEAR(O2093), MONTH(O2093), DAY(O2093)),"")</f>
        <v/>
      </c>
      <c r="Y2093" s="122" t="n"/>
      <c r="Z2093" s="123" t="n"/>
      <c r="AA2093" s="117">
        <f>IF(F2093="Re-assigned","NA",IF(W2093="","",IF(W2093&gt;=VLOOKUP(D2093,SLAMatrix,3,FALSE),"Yes",IF(W2093&lt;VLOOKUP(D2093,SLAMatrix,2,FALSE),"No","Internal"))))</f>
        <v/>
      </c>
      <c r="AB2093" s="123" t="n"/>
      <c r="AC2093" s="123" t="n"/>
      <c r="AD2093" s="119" t="n"/>
      <c r="AE2093" s="125" t="n"/>
      <c r="AF2093" s="124">
        <f>MONTH(O2093)</f>
        <v/>
      </c>
      <c r="AG2093" s="124">
        <f>VLOOKUP(IFERROR(MID(AE2093,1,(FIND(",",AE2093,1)-1)),AE2093),Facility_Region_Mapping,2,FALSE)</f>
        <v/>
      </c>
      <c r="AH2093" s="124" t="n"/>
      <c r="AI2093" s="124">
        <f>IF(C2093&lt;&gt;"",IF(M2093="ESM User",getInterfaceName($C2093),"NA"),"")</f>
        <v/>
      </c>
      <c r="AJ2093" s="116">
        <f>IF(Q2093&lt;&gt;"",DATE(YEAR(Q2093), MONTH(Q2093), DAY(Q2093)),"")</f>
        <v/>
      </c>
      <c r="AK2093" s="130">
        <f>IF(Q2093&lt;&gt;0,Q2093-N2093,TODAY()-N2093)</f>
        <v/>
      </c>
      <c r="AL2093" s="112">
        <f>IF(F2093="Re-assigned",0,IF(H2093="Closed",0,IF(H2093="Service Restored",0,IF(H2093="",0,1))))</f>
        <v/>
      </c>
      <c r="AM2093" s="124">
        <f>IF(AL2093=0,"",IF(AK2093&gt;20.99,"Aged","Non-Aged"))</f>
        <v/>
      </c>
      <c r="AN2093" s="112">
        <f>IF(Q2093&lt;&gt;"",MONTH(Q2093),"")</f>
        <v/>
      </c>
      <c r="AO2093" s="112">
        <f>IFERROR(VALUE(V2093),0)</f>
        <v/>
      </c>
    </row>
    <row customFormat="1" customHeight="1" ht="29.25" r="2094" s="112" spans="1:41">
      <c r="A2094" s="127" t="n"/>
      <c r="B2094" s="113" t="n"/>
      <c r="C2094" s="127" t="n"/>
      <c r="D2094" s="127" t="n"/>
      <c r="E2094" s="114">
        <f>IF(F2094 &lt;&gt; "",VLOOKUP(F2094,CategoryLookup,2,FALSE), "")</f>
        <v/>
      </c>
      <c r="F2094" s="126" t="n"/>
      <c r="G2094" s="127" t="n"/>
      <c r="H2094" s="127" t="n"/>
      <c r="I2094" s="127" t="n"/>
      <c r="J2094" s="127" t="n"/>
      <c r="K2094" s="127" t="n"/>
      <c r="L2094" s="127" t="n"/>
      <c r="M2094" s="127" t="n"/>
      <c r="N2094" s="120" t="n"/>
      <c r="O2094" s="120" t="n"/>
      <c r="P2094" s="120" t="n"/>
      <c r="Q2094" s="120" t="n"/>
      <c r="R2094" s="121" t="n"/>
      <c r="S2094" s="121" t="n"/>
      <c r="T2094" s="121" t="n"/>
      <c r="U2094" s="121" t="n"/>
      <c r="V2094" s="117">
        <f>IF(P2094="NA","NA",IF(P2094&lt;&gt;"",TEXT(P2094-N2094,"[h].mm"),""))</f>
        <v/>
      </c>
      <c r="W2094" s="118">
        <f>IF(AND(R2094="",S2094=""),"",R2094+S2094)</f>
        <v/>
      </c>
      <c r="X2094" s="116">
        <f>IF(O2094&lt;&gt;"",DATE(YEAR(O2094), MONTH(O2094), DAY(O2094)),"")</f>
        <v/>
      </c>
      <c r="Y2094" s="122" t="n"/>
      <c r="Z2094" s="123" t="n"/>
      <c r="AA2094" s="117">
        <f>IF(F2094="Re-assigned","NA",IF(W2094="","",IF(W2094&gt;=VLOOKUP(D2094,SLAMatrix,3,FALSE),"Yes",IF(W2094&lt;VLOOKUP(D2094,SLAMatrix,2,FALSE),"No","Internal"))))</f>
        <v/>
      </c>
      <c r="AB2094" s="123" t="n"/>
      <c r="AC2094" s="123" t="n"/>
      <c r="AD2094" s="119" t="n"/>
      <c r="AE2094" s="125" t="n"/>
      <c r="AF2094" s="124">
        <f>MONTH(O2094)</f>
        <v/>
      </c>
      <c r="AG2094" s="124">
        <f>VLOOKUP(IFERROR(MID(AE2094,1,(FIND(",",AE2094,1)-1)),AE2094),Facility_Region_Mapping,2,FALSE)</f>
        <v/>
      </c>
      <c r="AH2094" s="124" t="n"/>
      <c r="AI2094" s="124">
        <f>IF(C2094&lt;&gt;"",IF(M2094="ESM User",getInterfaceName($C2094),"NA"),"")</f>
        <v/>
      </c>
      <c r="AJ2094" s="116">
        <f>IF(Q2094&lt;&gt;"",DATE(YEAR(Q2094), MONTH(Q2094), DAY(Q2094)),"")</f>
        <v/>
      </c>
      <c r="AK2094" s="130">
        <f>IF(Q2094&lt;&gt;0,Q2094-N2094,TODAY()-N2094)</f>
        <v/>
      </c>
      <c r="AL2094" s="112">
        <f>IF(F2094="Re-assigned",0,IF(H2094="Closed",0,IF(H2094="Service Restored",0,IF(H2094="",0,1))))</f>
        <v/>
      </c>
      <c r="AM2094" s="124">
        <f>IF(AL2094=0,"",IF(AK2094&gt;20.99,"Aged","Non-Aged"))</f>
        <v/>
      </c>
      <c r="AN2094" s="112">
        <f>IF(Q2094&lt;&gt;"",MONTH(Q2094),"")</f>
        <v/>
      </c>
      <c r="AO2094" s="112">
        <f>IFERROR(VALUE(V2094),0)</f>
        <v/>
      </c>
    </row>
    <row customFormat="1" customHeight="1" ht="29.25" r="2095" s="112" spans="1:41">
      <c r="A2095" s="127" t="n"/>
      <c r="B2095" s="113" t="n"/>
      <c r="C2095" s="127" t="n"/>
      <c r="D2095" s="127" t="n"/>
      <c r="E2095" s="114">
        <f>IF(F2095 &lt;&gt; "",VLOOKUP(F2095,CategoryLookup,2,FALSE), "")</f>
        <v/>
      </c>
      <c r="F2095" s="126" t="n"/>
      <c r="G2095" s="127" t="n"/>
      <c r="H2095" s="127" t="n"/>
      <c r="I2095" s="127" t="n"/>
      <c r="J2095" s="127" t="n"/>
      <c r="K2095" s="127" t="n"/>
      <c r="L2095" s="127" t="n"/>
      <c r="M2095" s="127" t="n"/>
      <c r="N2095" s="120" t="n"/>
      <c r="O2095" s="120" t="n"/>
      <c r="P2095" s="120" t="n"/>
      <c r="Q2095" s="120" t="n"/>
      <c r="R2095" s="121" t="n"/>
      <c r="S2095" s="121" t="n"/>
      <c r="T2095" s="121" t="n"/>
      <c r="U2095" s="121" t="n"/>
      <c r="V2095" s="117">
        <f>IF(P2095="NA","NA",IF(P2095&lt;&gt;"",TEXT(P2095-N2095,"[h].mm"),""))</f>
        <v/>
      </c>
      <c r="W2095" s="118">
        <f>IF(AND(R2095="",S2095=""),"",R2095+S2095)</f>
        <v/>
      </c>
      <c r="X2095" s="116">
        <f>IF(O2095&lt;&gt;"",DATE(YEAR(O2095), MONTH(O2095), DAY(O2095)),"")</f>
        <v/>
      </c>
      <c r="Y2095" s="122" t="n"/>
      <c r="Z2095" s="123" t="n"/>
      <c r="AA2095" s="117">
        <f>IF(F2095="Re-assigned","NA",IF(W2095="","",IF(W2095&gt;=VLOOKUP(D2095,SLAMatrix,3,FALSE),"Yes",IF(W2095&lt;VLOOKUP(D2095,SLAMatrix,2,FALSE),"No","Internal"))))</f>
        <v/>
      </c>
      <c r="AB2095" s="123" t="n"/>
      <c r="AC2095" s="123" t="n"/>
      <c r="AD2095" s="119" t="n"/>
      <c r="AE2095" s="125" t="n"/>
      <c r="AF2095" s="124">
        <f>MONTH(O2095)</f>
        <v/>
      </c>
      <c r="AG2095" s="124">
        <f>VLOOKUP(IFERROR(MID(AE2095,1,(FIND(",",AE2095,1)-1)),AE2095),Facility_Region_Mapping,2,FALSE)</f>
        <v/>
      </c>
      <c r="AH2095" s="124" t="n"/>
      <c r="AI2095" s="124">
        <f>IF(C2095&lt;&gt;"",IF(M2095="ESM User",getInterfaceName($C2095),"NA"),"")</f>
        <v/>
      </c>
      <c r="AJ2095" s="116">
        <f>IF(Q2095&lt;&gt;"",DATE(YEAR(Q2095), MONTH(Q2095), DAY(Q2095)),"")</f>
        <v/>
      </c>
      <c r="AK2095" s="130">
        <f>IF(Q2095&lt;&gt;0,Q2095-N2095,TODAY()-N2095)</f>
        <v/>
      </c>
      <c r="AL2095" s="112">
        <f>IF(F2095="Re-assigned",0,IF(H2095="Closed",0,IF(H2095="Service Restored",0,IF(H2095="",0,1))))</f>
        <v/>
      </c>
      <c r="AM2095" s="124">
        <f>IF(AL2095=0,"",IF(AK2095&gt;20.99,"Aged","Non-Aged"))</f>
        <v/>
      </c>
      <c r="AN2095" s="112">
        <f>IF(Q2095&lt;&gt;"",MONTH(Q2095),"")</f>
        <v/>
      </c>
      <c r="AO2095" s="112">
        <f>IFERROR(VALUE(V2095),0)</f>
        <v/>
      </c>
    </row>
    <row customFormat="1" customHeight="1" ht="29.25" r="2096" s="112" spans="1:41">
      <c r="A2096" s="127" t="n"/>
      <c r="B2096" s="113" t="n"/>
      <c r="C2096" s="127" t="n"/>
      <c r="D2096" s="127" t="n"/>
      <c r="E2096" s="114">
        <f>IF(F2096 &lt;&gt; "",VLOOKUP(F2096,CategoryLookup,2,FALSE), "")</f>
        <v/>
      </c>
      <c r="F2096" s="126" t="n"/>
      <c r="G2096" s="127" t="n"/>
      <c r="H2096" s="127" t="n"/>
      <c r="I2096" s="127" t="n"/>
      <c r="J2096" s="127" t="n"/>
      <c r="K2096" s="127" t="n"/>
      <c r="L2096" s="127" t="n"/>
      <c r="M2096" s="127" t="n"/>
      <c r="N2096" s="120" t="n"/>
      <c r="O2096" s="120" t="n"/>
      <c r="P2096" s="120" t="n"/>
      <c r="Q2096" s="120" t="n"/>
      <c r="R2096" s="121" t="n"/>
      <c r="S2096" s="121" t="n"/>
      <c r="T2096" s="121" t="n"/>
      <c r="U2096" s="121" t="n"/>
      <c r="V2096" s="117">
        <f>IF(P2096="NA","NA",IF(P2096&lt;&gt;"",TEXT(P2096-N2096,"[h].mm"),""))</f>
        <v/>
      </c>
      <c r="W2096" s="118">
        <f>IF(AND(R2096="",S2096=""),"",R2096+S2096)</f>
        <v/>
      </c>
      <c r="X2096" s="116">
        <f>IF(O2096&lt;&gt;"",DATE(YEAR(O2096), MONTH(O2096), DAY(O2096)),"")</f>
        <v/>
      </c>
      <c r="Y2096" s="122" t="n"/>
      <c r="Z2096" s="123" t="n"/>
      <c r="AA2096" s="117">
        <f>IF(F2096="Re-assigned","NA",IF(W2096="","",IF(W2096&gt;=VLOOKUP(D2096,SLAMatrix,3,FALSE),"Yes",IF(W2096&lt;VLOOKUP(D2096,SLAMatrix,2,FALSE),"No","Internal"))))</f>
        <v/>
      </c>
      <c r="AB2096" s="123" t="n"/>
      <c r="AC2096" s="123" t="n"/>
      <c r="AD2096" s="119" t="n"/>
      <c r="AE2096" s="125" t="n"/>
      <c r="AF2096" s="124">
        <f>MONTH(O2096)</f>
        <v/>
      </c>
      <c r="AG2096" s="124">
        <f>VLOOKUP(IFERROR(MID(AE2096,1,(FIND(",",AE2096,1)-1)),AE2096),Facility_Region_Mapping,2,FALSE)</f>
        <v/>
      </c>
      <c r="AH2096" s="124" t="n"/>
      <c r="AI2096" s="124">
        <f>IF(C2096&lt;&gt;"",IF(M2096="ESM User",getInterfaceName($C2096),"NA"),"")</f>
        <v/>
      </c>
      <c r="AJ2096" s="116">
        <f>IF(Q2096&lt;&gt;"",DATE(YEAR(Q2096), MONTH(Q2096), DAY(Q2096)),"")</f>
        <v/>
      </c>
      <c r="AK2096" s="130">
        <f>IF(Q2096&lt;&gt;0,Q2096-N2096,TODAY()-N2096)</f>
        <v/>
      </c>
      <c r="AL2096" s="112">
        <f>IF(F2096="Re-assigned",0,IF(H2096="Closed",0,IF(H2096="Service Restored",0,IF(H2096="",0,1))))</f>
        <v/>
      </c>
      <c r="AM2096" s="124">
        <f>IF(AL2096=0,"",IF(AK2096&gt;20.99,"Aged","Non-Aged"))</f>
        <v/>
      </c>
      <c r="AN2096" s="112">
        <f>IF(Q2096&lt;&gt;"",MONTH(Q2096),"")</f>
        <v/>
      </c>
      <c r="AO2096" s="112">
        <f>IFERROR(VALUE(V2096),0)</f>
        <v/>
      </c>
    </row>
    <row customFormat="1" customHeight="1" ht="29.25" r="2097" s="112" spans="1:41">
      <c r="A2097" s="127" t="n"/>
      <c r="B2097" s="113" t="n"/>
      <c r="C2097" s="127" t="n"/>
      <c r="D2097" s="127" t="n"/>
      <c r="E2097" s="114">
        <f>IF(F2097 &lt;&gt; "",VLOOKUP(F2097,CategoryLookup,2,FALSE), "")</f>
        <v/>
      </c>
      <c r="F2097" s="126" t="n"/>
      <c r="G2097" s="127" t="n"/>
      <c r="H2097" s="127" t="n"/>
      <c r="I2097" s="127" t="n"/>
      <c r="J2097" s="127" t="n"/>
      <c r="K2097" s="127" t="n"/>
      <c r="L2097" s="127" t="n"/>
      <c r="M2097" s="127" t="n"/>
      <c r="N2097" s="120" t="n"/>
      <c r="O2097" s="120" t="n"/>
      <c r="P2097" s="120" t="n"/>
      <c r="Q2097" s="120" t="n"/>
      <c r="R2097" s="121" t="n"/>
      <c r="S2097" s="121" t="n"/>
      <c r="T2097" s="121" t="n"/>
      <c r="U2097" s="121" t="n"/>
      <c r="V2097" s="117">
        <f>IF(P2097="NA","NA",IF(P2097&lt;&gt;"",TEXT(P2097-N2097,"[h].mm"),""))</f>
        <v/>
      </c>
      <c r="W2097" s="118">
        <f>IF(AND(R2097="",S2097=""),"",R2097+S2097)</f>
        <v/>
      </c>
      <c r="X2097" s="116">
        <f>IF(O2097&lt;&gt;"",DATE(YEAR(O2097), MONTH(O2097), DAY(O2097)),"")</f>
        <v/>
      </c>
      <c r="Y2097" s="122" t="n"/>
      <c r="Z2097" s="123" t="n"/>
      <c r="AA2097" s="117">
        <f>IF(F2097="Re-assigned","NA",IF(W2097="","",IF(W2097&gt;=VLOOKUP(D2097,SLAMatrix,3,FALSE),"Yes",IF(W2097&lt;VLOOKUP(D2097,SLAMatrix,2,FALSE),"No","Internal"))))</f>
        <v/>
      </c>
      <c r="AB2097" s="123" t="n"/>
      <c r="AC2097" s="123" t="n"/>
      <c r="AD2097" s="119" t="n"/>
      <c r="AE2097" s="125" t="n"/>
      <c r="AF2097" s="124">
        <f>MONTH(O2097)</f>
        <v/>
      </c>
      <c r="AG2097" s="124">
        <f>VLOOKUP(IFERROR(MID(AE2097,1,(FIND(",",AE2097,1)-1)),AE2097),Facility_Region_Mapping,2,FALSE)</f>
        <v/>
      </c>
      <c r="AH2097" s="124" t="n"/>
      <c r="AI2097" s="124">
        <f>IF(C2097&lt;&gt;"",IF(M2097="ESM User",getInterfaceName($C2097),"NA"),"")</f>
        <v/>
      </c>
      <c r="AJ2097" s="116">
        <f>IF(Q2097&lt;&gt;"",DATE(YEAR(Q2097), MONTH(Q2097), DAY(Q2097)),"")</f>
        <v/>
      </c>
      <c r="AK2097" s="130">
        <f>IF(Q2097&lt;&gt;0,Q2097-N2097,TODAY()-N2097)</f>
        <v/>
      </c>
      <c r="AL2097" s="112">
        <f>IF(F2097="Re-assigned",0,IF(H2097="Closed",0,IF(H2097="Service Restored",0,IF(H2097="",0,1))))</f>
        <v/>
      </c>
      <c r="AM2097" s="124">
        <f>IF(AL2097=0,"",IF(AK2097&gt;20.99,"Aged","Non-Aged"))</f>
        <v/>
      </c>
      <c r="AN2097" s="112">
        <f>IF(Q2097&lt;&gt;"",MONTH(Q2097),"")</f>
        <v/>
      </c>
      <c r="AO2097" s="112">
        <f>IFERROR(VALUE(V2097),0)</f>
        <v/>
      </c>
    </row>
    <row customFormat="1" customHeight="1" ht="29.25" r="2098" s="112" spans="1:41">
      <c r="A2098" s="127" t="n"/>
      <c r="B2098" s="113" t="n"/>
      <c r="C2098" s="127" t="n"/>
      <c r="D2098" s="127" t="n"/>
      <c r="E2098" s="114">
        <f>IF(F2098 &lt;&gt; "",VLOOKUP(F2098,CategoryLookup,2,FALSE), "")</f>
        <v/>
      </c>
      <c r="F2098" s="126" t="n"/>
      <c r="G2098" s="127" t="n"/>
      <c r="H2098" s="127" t="n"/>
      <c r="I2098" s="127" t="n"/>
      <c r="J2098" s="127" t="n"/>
      <c r="K2098" s="127" t="n"/>
      <c r="L2098" s="127" t="n"/>
      <c r="M2098" s="127" t="n"/>
      <c r="N2098" s="120" t="n"/>
      <c r="O2098" s="120" t="n"/>
      <c r="P2098" s="120" t="n"/>
      <c r="Q2098" s="120" t="n"/>
      <c r="R2098" s="121" t="n"/>
      <c r="S2098" s="121" t="n"/>
      <c r="T2098" s="121" t="n"/>
      <c r="U2098" s="121" t="n"/>
      <c r="V2098" s="117">
        <f>IF(P2098="NA","NA",IF(P2098&lt;&gt;"",TEXT(P2098-N2098,"[h].mm"),""))</f>
        <v/>
      </c>
      <c r="W2098" s="118">
        <f>IF(AND(R2098="",S2098=""),"",R2098+S2098)</f>
        <v/>
      </c>
      <c r="X2098" s="116">
        <f>IF(O2098&lt;&gt;"",DATE(YEAR(O2098), MONTH(O2098), DAY(O2098)),"")</f>
        <v/>
      </c>
      <c r="Y2098" s="122" t="n"/>
      <c r="Z2098" s="123" t="n"/>
      <c r="AA2098" s="117">
        <f>IF(F2098="Re-assigned","NA",IF(W2098="","",IF(W2098&gt;=VLOOKUP(D2098,SLAMatrix,3,FALSE),"Yes",IF(W2098&lt;VLOOKUP(D2098,SLAMatrix,2,FALSE),"No","Internal"))))</f>
        <v/>
      </c>
      <c r="AB2098" s="123" t="n"/>
      <c r="AC2098" s="123" t="n"/>
      <c r="AD2098" s="119" t="n"/>
      <c r="AE2098" s="125" t="n"/>
      <c r="AF2098" s="124">
        <f>MONTH(O2098)</f>
        <v/>
      </c>
      <c r="AG2098" s="124">
        <f>VLOOKUP(IFERROR(MID(AE2098,1,(FIND(",",AE2098,1)-1)),AE2098),Facility_Region_Mapping,2,FALSE)</f>
        <v/>
      </c>
      <c r="AH2098" s="124" t="n"/>
      <c r="AI2098" s="124">
        <f>IF(C2098&lt;&gt;"",IF(M2098="ESM User",getInterfaceName($C2098),"NA"),"")</f>
        <v/>
      </c>
      <c r="AJ2098" s="116">
        <f>IF(Q2098&lt;&gt;"",DATE(YEAR(Q2098), MONTH(Q2098), DAY(Q2098)),"")</f>
        <v/>
      </c>
      <c r="AK2098" s="130">
        <f>IF(Q2098&lt;&gt;0,Q2098-N2098,TODAY()-N2098)</f>
        <v/>
      </c>
      <c r="AL2098" s="112">
        <f>IF(F2098="Re-assigned",0,IF(H2098="Closed",0,IF(H2098="Service Restored",0,IF(H2098="",0,1))))</f>
        <v/>
      </c>
      <c r="AM2098" s="124">
        <f>IF(AL2098=0,"",IF(AK2098&gt;20.99,"Aged","Non-Aged"))</f>
        <v/>
      </c>
      <c r="AN2098" s="112">
        <f>IF(Q2098&lt;&gt;"",MONTH(Q2098),"")</f>
        <v/>
      </c>
      <c r="AO2098" s="112">
        <f>IFERROR(VALUE(V2098),0)</f>
        <v/>
      </c>
    </row>
    <row customFormat="1" customHeight="1" ht="29.25" r="2099" s="112" spans="1:41">
      <c r="A2099" s="127" t="n"/>
      <c r="B2099" s="113" t="n"/>
      <c r="C2099" s="127" t="n"/>
      <c r="D2099" s="127" t="n"/>
      <c r="E2099" s="114">
        <f>IF(F2099 &lt;&gt; "",VLOOKUP(F2099,CategoryLookup,2,FALSE), "")</f>
        <v/>
      </c>
      <c r="F2099" s="126" t="n"/>
      <c r="G2099" s="127" t="n"/>
      <c r="H2099" s="127" t="n"/>
      <c r="I2099" s="127" t="n"/>
      <c r="J2099" s="127" t="n"/>
      <c r="K2099" s="127" t="n"/>
      <c r="L2099" s="127" t="n"/>
      <c r="M2099" s="127" t="n"/>
      <c r="N2099" s="120" t="n"/>
      <c r="O2099" s="120" t="n"/>
      <c r="P2099" s="120" t="n"/>
      <c r="Q2099" s="120" t="n"/>
      <c r="R2099" s="121" t="n"/>
      <c r="S2099" s="121" t="n"/>
      <c r="T2099" s="121" t="n"/>
      <c r="U2099" s="121" t="n"/>
      <c r="V2099" s="117">
        <f>IF(P2099="NA","NA",IF(P2099&lt;&gt;"",TEXT(P2099-N2099,"[h].mm"),""))</f>
        <v/>
      </c>
      <c r="W2099" s="118">
        <f>IF(AND(R2099="",S2099=""),"",R2099+S2099)</f>
        <v/>
      </c>
      <c r="X2099" s="116">
        <f>IF(O2099&lt;&gt;"",DATE(YEAR(O2099), MONTH(O2099), DAY(O2099)),"")</f>
        <v/>
      </c>
      <c r="Y2099" s="122" t="n"/>
      <c r="Z2099" s="123" t="n"/>
      <c r="AA2099" s="117">
        <f>IF(F2099="Re-assigned","NA",IF(W2099="","",IF(W2099&gt;=VLOOKUP(D2099,SLAMatrix,3,FALSE),"Yes",IF(W2099&lt;VLOOKUP(D2099,SLAMatrix,2,FALSE),"No","Internal"))))</f>
        <v/>
      </c>
      <c r="AB2099" s="123" t="n"/>
      <c r="AC2099" s="123" t="n"/>
      <c r="AD2099" s="119" t="n"/>
      <c r="AE2099" s="125" t="n"/>
      <c r="AF2099" s="124">
        <f>MONTH(O2099)</f>
        <v/>
      </c>
      <c r="AG2099" s="124">
        <f>VLOOKUP(IFERROR(MID(AE2099,1,(FIND(",",AE2099,1)-1)),AE2099),Facility_Region_Mapping,2,FALSE)</f>
        <v/>
      </c>
      <c r="AH2099" s="124" t="n"/>
      <c r="AI2099" s="124">
        <f>IF(C2099&lt;&gt;"",IF(M2099="ESM User",getInterfaceName($C2099),"NA"),"")</f>
        <v/>
      </c>
      <c r="AJ2099" s="116">
        <f>IF(Q2099&lt;&gt;"",DATE(YEAR(Q2099), MONTH(Q2099), DAY(Q2099)),"")</f>
        <v/>
      </c>
      <c r="AK2099" s="130">
        <f>IF(Q2099&lt;&gt;0,Q2099-N2099,TODAY()-N2099)</f>
        <v/>
      </c>
      <c r="AL2099" s="112">
        <f>IF(F2099="Re-assigned",0,IF(H2099="Closed",0,IF(H2099="Service Restored",0,IF(H2099="",0,1))))</f>
        <v/>
      </c>
      <c r="AM2099" s="124">
        <f>IF(AL2099=0,"",IF(AK2099&gt;20.99,"Aged","Non-Aged"))</f>
        <v/>
      </c>
      <c r="AN2099" s="112">
        <f>IF(Q2099&lt;&gt;"",MONTH(Q2099),"")</f>
        <v/>
      </c>
      <c r="AO2099" s="112">
        <f>IFERROR(VALUE(V2099),0)</f>
        <v/>
      </c>
    </row>
    <row customFormat="1" customHeight="1" ht="29.25" r="2100" s="112" spans="1:41">
      <c r="A2100" s="127" t="n"/>
      <c r="B2100" s="113" t="n"/>
      <c r="C2100" s="127" t="n"/>
      <c r="D2100" s="127" t="n"/>
      <c r="E2100" s="114">
        <f>IF(F2100 &lt;&gt; "",VLOOKUP(F2100,CategoryLookup,2,FALSE), "")</f>
        <v/>
      </c>
      <c r="F2100" s="126" t="n"/>
      <c r="G2100" s="127" t="n"/>
      <c r="H2100" s="127" t="n"/>
      <c r="I2100" s="127" t="n"/>
      <c r="J2100" s="127" t="n"/>
      <c r="K2100" s="127" t="n"/>
      <c r="L2100" s="127" t="n"/>
      <c r="M2100" s="127" t="n"/>
      <c r="N2100" s="120" t="n"/>
      <c r="O2100" s="120" t="n"/>
      <c r="P2100" s="120" t="n"/>
      <c r="Q2100" s="120" t="n"/>
      <c r="R2100" s="121" t="n"/>
      <c r="S2100" s="121" t="n"/>
      <c r="T2100" s="121" t="n"/>
      <c r="U2100" s="121" t="n"/>
      <c r="V2100" s="117">
        <f>IF(P2100="NA","NA",IF(P2100&lt;&gt;"",TEXT(P2100-N2100,"[h].mm"),""))</f>
        <v/>
      </c>
      <c r="W2100" s="118">
        <f>IF(AND(R2100="",S2100=""),"",R2100+S2100)</f>
        <v/>
      </c>
      <c r="X2100" s="116">
        <f>IF(O2100&lt;&gt;"",DATE(YEAR(O2100), MONTH(O2100), DAY(O2100)),"")</f>
        <v/>
      </c>
      <c r="Y2100" s="122" t="n"/>
      <c r="Z2100" s="123" t="n"/>
      <c r="AA2100" s="117">
        <f>IF(F2100="Re-assigned","NA",IF(W2100="","",IF(W2100&gt;=VLOOKUP(D2100,SLAMatrix,3,FALSE),"Yes",IF(W2100&lt;VLOOKUP(D2100,SLAMatrix,2,FALSE),"No","Internal"))))</f>
        <v/>
      </c>
      <c r="AB2100" s="123" t="n"/>
      <c r="AC2100" s="123" t="n"/>
      <c r="AD2100" s="119" t="n"/>
      <c r="AE2100" s="125" t="n"/>
      <c r="AF2100" s="124">
        <f>MONTH(O2100)</f>
        <v/>
      </c>
      <c r="AG2100" s="124">
        <f>VLOOKUP(IFERROR(MID(AE2100,1,(FIND(",",AE2100,1)-1)),AE2100),Facility_Region_Mapping,2,FALSE)</f>
        <v/>
      </c>
      <c r="AH2100" s="124" t="n"/>
      <c r="AI2100" s="124">
        <f>IF(C2100&lt;&gt;"",IF(M2100="ESM User",getInterfaceName($C2100),"NA"),"")</f>
        <v/>
      </c>
      <c r="AJ2100" s="116">
        <f>IF(Q2100&lt;&gt;"",DATE(YEAR(Q2100), MONTH(Q2100), DAY(Q2100)),"")</f>
        <v/>
      </c>
      <c r="AK2100" s="130">
        <f>IF(Q2100&lt;&gt;0,Q2100-N2100,TODAY()-N2100)</f>
        <v/>
      </c>
      <c r="AL2100" s="112">
        <f>IF(F2100="Re-assigned",0,IF(H2100="Closed",0,IF(H2100="Service Restored",0,IF(H2100="",0,1))))</f>
        <v/>
      </c>
      <c r="AM2100" s="124">
        <f>IF(AL2100=0,"",IF(AK2100&gt;20.99,"Aged","Non-Aged"))</f>
        <v/>
      </c>
      <c r="AN2100" s="112">
        <f>IF(Q2100&lt;&gt;"",MONTH(Q2100),"")</f>
        <v/>
      </c>
      <c r="AO2100" s="112">
        <f>IFERROR(VALUE(V2100),0)</f>
        <v/>
      </c>
    </row>
    <row customFormat="1" customHeight="1" ht="29.25" r="2101" s="112" spans="1:41">
      <c r="A2101" s="127" t="n"/>
      <c r="B2101" s="113" t="n"/>
      <c r="C2101" s="127" t="n"/>
      <c r="D2101" s="127" t="n"/>
      <c r="E2101" s="114">
        <f>IF(F2101 &lt;&gt; "",VLOOKUP(F2101,CategoryLookup,2,FALSE), "")</f>
        <v/>
      </c>
      <c r="F2101" s="126" t="n"/>
      <c r="G2101" s="127" t="n"/>
      <c r="H2101" s="127" t="n"/>
      <c r="I2101" s="127" t="n"/>
      <c r="J2101" s="127" t="n"/>
      <c r="K2101" s="127" t="n"/>
      <c r="L2101" s="127" t="n"/>
      <c r="M2101" s="127" t="n"/>
      <c r="N2101" s="120" t="n"/>
      <c r="O2101" s="120" t="n"/>
      <c r="P2101" s="120" t="n"/>
      <c r="Q2101" s="120" t="n"/>
      <c r="R2101" s="121" t="n"/>
      <c r="S2101" s="121" t="n"/>
      <c r="T2101" s="121" t="n"/>
      <c r="U2101" s="121" t="n"/>
      <c r="V2101" s="117">
        <f>IF(P2101="NA","NA",IF(P2101&lt;&gt;"",TEXT(P2101-N2101,"[h].mm"),""))</f>
        <v/>
      </c>
      <c r="W2101" s="118">
        <f>IF(AND(R2101="",S2101=""),"",R2101+S2101)</f>
        <v/>
      </c>
      <c r="X2101" s="116">
        <f>IF(O2101&lt;&gt;"",DATE(YEAR(O2101), MONTH(O2101), DAY(O2101)),"")</f>
        <v/>
      </c>
      <c r="Y2101" s="122" t="n"/>
      <c r="Z2101" s="123" t="n"/>
      <c r="AA2101" s="117">
        <f>IF(F2101="Re-assigned","NA",IF(W2101="","",IF(W2101&gt;=VLOOKUP(D2101,SLAMatrix,3,FALSE),"Yes",IF(W2101&lt;VLOOKUP(D2101,SLAMatrix,2,FALSE),"No","Internal"))))</f>
        <v/>
      </c>
      <c r="AB2101" s="123" t="n"/>
      <c r="AC2101" s="123" t="n"/>
      <c r="AD2101" s="119" t="n"/>
      <c r="AE2101" s="125" t="n"/>
      <c r="AF2101" s="124">
        <f>MONTH(O2101)</f>
        <v/>
      </c>
      <c r="AG2101" s="124">
        <f>VLOOKUP(IFERROR(MID(AE2101,1,(FIND(",",AE2101,1)-1)),AE2101),Facility_Region_Mapping,2,FALSE)</f>
        <v/>
      </c>
      <c r="AH2101" s="124" t="n"/>
      <c r="AI2101" s="124">
        <f>IF(C2101&lt;&gt;"",IF(M2101="ESM User",getInterfaceName($C2101),"NA"),"")</f>
        <v/>
      </c>
      <c r="AJ2101" s="116">
        <f>IF(Q2101&lt;&gt;"",DATE(YEAR(Q2101), MONTH(Q2101), DAY(Q2101)),"")</f>
        <v/>
      </c>
      <c r="AK2101" s="130">
        <f>IF(Q2101&lt;&gt;0,Q2101-N2101,TODAY()-N2101)</f>
        <v/>
      </c>
      <c r="AL2101" s="112">
        <f>IF(F2101="Re-assigned",0,IF(H2101="Closed",0,IF(H2101="Service Restored",0,IF(H2101="",0,1))))</f>
        <v/>
      </c>
      <c r="AM2101" s="124">
        <f>IF(AL2101=0,"",IF(AK2101&gt;20.99,"Aged","Non-Aged"))</f>
        <v/>
      </c>
      <c r="AN2101" s="112">
        <f>IF(Q2101&lt;&gt;"",MONTH(Q2101),"")</f>
        <v/>
      </c>
      <c r="AO2101" s="112">
        <f>IFERROR(VALUE(V2101),0)</f>
        <v/>
      </c>
    </row>
    <row customFormat="1" customHeight="1" ht="29.25" r="2102" s="112" spans="1:41">
      <c r="A2102" s="127" t="n"/>
      <c r="B2102" s="113" t="n"/>
      <c r="C2102" s="127" t="n"/>
      <c r="D2102" s="127" t="n"/>
      <c r="E2102" s="114">
        <f>IF(F2102 &lt;&gt; "",VLOOKUP(F2102,CategoryLookup,2,FALSE), "")</f>
        <v/>
      </c>
      <c r="F2102" s="126" t="n"/>
      <c r="G2102" s="127" t="n"/>
      <c r="H2102" s="127" t="n"/>
      <c r="I2102" s="127" t="n"/>
      <c r="J2102" s="127" t="n"/>
      <c r="K2102" s="127" t="n"/>
      <c r="L2102" s="127" t="n"/>
      <c r="M2102" s="127" t="n"/>
      <c r="N2102" s="120" t="n"/>
      <c r="O2102" s="120" t="n"/>
      <c r="P2102" s="120" t="n"/>
      <c r="Q2102" s="120" t="n"/>
      <c r="R2102" s="121" t="n"/>
      <c r="S2102" s="121" t="n"/>
      <c r="T2102" s="121" t="n"/>
      <c r="U2102" s="121" t="n"/>
      <c r="V2102" s="117">
        <f>IF(P2102="NA","NA",IF(P2102&lt;&gt;"",TEXT(P2102-N2102,"[h].mm"),""))</f>
        <v/>
      </c>
      <c r="W2102" s="118">
        <f>IF(AND(R2102="",S2102=""),"",R2102+S2102)</f>
        <v/>
      </c>
      <c r="X2102" s="116">
        <f>IF(O2102&lt;&gt;"",DATE(YEAR(O2102), MONTH(O2102), DAY(O2102)),"")</f>
        <v/>
      </c>
      <c r="Y2102" s="122" t="n"/>
      <c r="Z2102" s="123" t="n"/>
      <c r="AA2102" s="117">
        <f>IF(F2102="Re-assigned","NA",IF(W2102="","",IF(W2102&gt;=VLOOKUP(D2102,SLAMatrix,3,FALSE),"Yes",IF(W2102&lt;VLOOKUP(D2102,SLAMatrix,2,FALSE),"No","Internal"))))</f>
        <v/>
      </c>
      <c r="AB2102" s="123" t="n"/>
      <c r="AC2102" s="123" t="n"/>
      <c r="AD2102" s="119" t="n"/>
      <c r="AE2102" s="125" t="n"/>
      <c r="AF2102" s="124">
        <f>MONTH(O2102)</f>
        <v/>
      </c>
      <c r="AG2102" s="124">
        <f>VLOOKUP(IFERROR(MID(AE2102,1,(FIND(",",AE2102,1)-1)),AE2102),Facility_Region_Mapping,2,FALSE)</f>
        <v/>
      </c>
      <c r="AH2102" s="124" t="n"/>
      <c r="AI2102" s="124">
        <f>IF(C2102&lt;&gt;"",IF(M2102="ESM User",getInterfaceName($C2102),"NA"),"")</f>
        <v/>
      </c>
      <c r="AJ2102" s="116">
        <f>IF(Q2102&lt;&gt;"",DATE(YEAR(Q2102), MONTH(Q2102), DAY(Q2102)),"")</f>
        <v/>
      </c>
      <c r="AK2102" s="130">
        <f>IF(Q2102&lt;&gt;0,Q2102-N2102,TODAY()-N2102)</f>
        <v/>
      </c>
      <c r="AL2102" s="112">
        <f>IF(F2102="Re-assigned",0,IF(H2102="Closed",0,IF(H2102="Service Restored",0,IF(H2102="",0,1))))</f>
        <v/>
      </c>
      <c r="AM2102" s="124">
        <f>IF(AL2102=0,"",IF(AK2102&gt;20.99,"Aged","Non-Aged"))</f>
        <v/>
      </c>
      <c r="AN2102" s="112">
        <f>IF(Q2102&lt;&gt;"",MONTH(Q2102),"")</f>
        <v/>
      </c>
      <c r="AO2102" s="112">
        <f>IFERROR(VALUE(V2102),0)</f>
        <v/>
      </c>
    </row>
    <row customFormat="1" customHeight="1" ht="29.25" r="2103" s="112" spans="1:41">
      <c r="A2103" s="127" t="n"/>
      <c r="B2103" s="113" t="n"/>
      <c r="C2103" s="127" t="n"/>
      <c r="D2103" s="127" t="n"/>
      <c r="E2103" s="114">
        <f>IF(F2103 &lt;&gt; "",VLOOKUP(F2103,CategoryLookup,2,FALSE), "")</f>
        <v/>
      </c>
      <c r="F2103" s="126" t="n"/>
      <c r="G2103" s="127" t="n"/>
      <c r="H2103" s="127" t="n"/>
      <c r="I2103" s="127" t="n"/>
      <c r="J2103" s="127" t="n"/>
      <c r="K2103" s="127" t="n"/>
      <c r="L2103" s="127" t="n"/>
      <c r="M2103" s="127" t="n"/>
      <c r="N2103" s="120" t="n"/>
      <c r="O2103" s="120" t="n"/>
      <c r="P2103" s="120" t="n"/>
      <c r="Q2103" s="120" t="n"/>
      <c r="R2103" s="121" t="n"/>
      <c r="S2103" s="121" t="n"/>
      <c r="T2103" s="121" t="n"/>
      <c r="U2103" s="121" t="n"/>
      <c r="V2103" s="117">
        <f>IF(P2103="NA","NA",IF(P2103&lt;&gt;"",TEXT(P2103-N2103,"[h].mm"),""))</f>
        <v/>
      </c>
      <c r="W2103" s="118">
        <f>IF(AND(R2103="",S2103=""),"",R2103+S2103)</f>
        <v/>
      </c>
      <c r="X2103" s="116">
        <f>IF(O2103&lt;&gt;"",DATE(YEAR(O2103), MONTH(O2103), DAY(O2103)),"")</f>
        <v/>
      </c>
      <c r="Y2103" s="122" t="n"/>
      <c r="Z2103" s="123" t="n"/>
      <c r="AA2103" s="117">
        <f>IF(F2103="Re-assigned","NA",IF(W2103="","",IF(W2103&gt;=VLOOKUP(D2103,SLAMatrix,3,FALSE),"Yes",IF(W2103&lt;VLOOKUP(D2103,SLAMatrix,2,FALSE),"No","Internal"))))</f>
        <v/>
      </c>
      <c r="AB2103" s="123" t="n"/>
      <c r="AC2103" s="123" t="n"/>
      <c r="AD2103" s="119" t="n"/>
      <c r="AE2103" s="125" t="n"/>
      <c r="AF2103" s="124">
        <f>MONTH(O2103)</f>
        <v/>
      </c>
      <c r="AG2103" s="124">
        <f>VLOOKUP(IFERROR(MID(AE2103,1,(FIND(",",AE2103,1)-1)),AE2103),Facility_Region_Mapping,2,FALSE)</f>
        <v/>
      </c>
      <c r="AH2103" s="124" t="n"/>
      <c r="AI2103" s="124">
        <f>IF(C2103&lt;&gt;"",IF(M2103="ESM User",getInterfaceName($C2103),"NA"),"")</f>
        <v/>
      </c>
      <c r="AJ2103" s="116">
        <f>IF(Q2103&lt;&gt;"",DATE(YEAR(Q2103), MONTH(Q2103), DAY(Q2103)),"")</f>
        <v/>
      </c>
      <c r="AK2103" s="130">
        <f>IF(Q2103&lt;&gt;0,Q2103-N2103,TODAY()-N2103)</f>
        <v/>
      </c>
      <c r="AL2103" s="112">
        <f>IF(F2103="Re-assigned",0,IF(H2103="Closed",0,IF(H2103="Service Restored",0,IF(H2103="",0,1))))</f>
        <v/>
      </c>
      <c r="AM2103" s="124">
        <f>IF(AL2103=0,"",IF(AK2103&gt;20.99,"Aged","Non-Aged"))</f>
        <v/>
      </c>
      <c r="AN2103" s="112">
        <f>IF(Q2103&lt;&gt;"",MONTH(Q2103),"")</f>
        <v/>
      </c>
      <c r="AO2103" s="112">
        <f>IFERROR(VALUE(V2103),0)</f>
        <v/>
      </c>
    </row>
    <row customFormat="1" customHeight="1" ht="29.25" r="2104" s="112" spans="1:41">
      <c r="A2104" s="127" t="n"/>
      <c r="B2104" s="113" t="n"/>
      <c r="C2104" s="127" t="n"/>
      <c r="D2104" s="127" t="n"/>
      <c r="E2104" s="114">
        <f>IF(F2104 &lt;&gt; "",VLOOKUP(F2104,CategoryLookup,2,FALSE), "")</f>
        <v/>
      </c>
      <c r="F2104" s="126" t="n"/>
      <c r="G2104" s="127" t="n"/>
      <c r="H2104" s="127" t="n"/>
      <c r="I2104" s="127" t="n"/>
      <c r="J2104" s="127" t="n"/>
      <c r="K2104" s="127" t="n"/>
      <c r="L2104" s="127" t="n"/>
      <c r="M2104" s="127" t="n"/>
      <c r="N2104" s="120" t="n"/>
      <c r="O2104" s="120" t="n"/>
      <c r="P2104" s="120" t="n"/>
      <c r="Q2104" s="120" t="n"/>
      <c r="R2104" s="121" t="n"/>
      <c r="S2104" s="121" t="n"/>
      <c r="T2104" s="121" t="n"/>
      <c r="U2104" s="121" t="n"/>
      <c r="V2104" s="117">
        <f>IF(P2104="NA","NA",IF(P2104&lt;&gt;"",TEXT(P2104-N2104,"[h].mm"),""))</f>
        <v/>
      </c>
      <c r="W2104" s="118">
        <f>IF(AND(R2104="",S2104=""),"",R2104+S2104)</f>
        <v/>
      </c>
      <c r="X2104" s="116">
        <f>IF(O2104&lt;&gt;"",DATE(YEAR(O2104), MONTH(O2104), DAY(O2104)),"")</f>
        <v/>
      </c>
      <c r="Y2104" s="122" t="n"/>
      <c r="Z2104" s="123" t="n"/>
      <c r="AA2104" s="117">
        <f>IF(F2104="Re-assigned","NA",IF(W2104="","",IF(W2104&gt;=VLOOKUP(D2104,SLAMatrix,3,FALSE),"Yes",IF(W2104&lt;VLOOKUP(D2104,SLAMatrix,2,FALSE),"No","Internal"))))</f>
        <v/>
      </c>
      <c r="AB2104" s="123" t="n"/>
      <c r="AC2104" s="123" t="n"/>
      <c r="AD2104" s="119" t="n"/>
      <c r="AE2104" s="125" t="n"/>
      <c r="AF2104" s="124">
        <f>MONTH(O2104)</f>
        <v/>
      </c>
      <c r="AG2104" s="124">
        <f>VLOOKUP(IFERROR(MID(AE2104,1,(FIND(",",AE2104,1)-1)),AE2104),Facility_Region_Mapping,2,FALSE)</f>
        <v/>
      </c>
      <c r="AH2104" s="124" t="n"/>
      <c r="AI2104" s="124">
        <f>IF(C2104&lt;&gt;"",IF(M2104="ESM User",getInterfaceName($C2104),"NA"),"")</f>
        <v/>
      </c>
      <c r="AJ2104" s="116">
        <f>IF(Q2104&lt;&gt;"",DATE(YEAR(Q2104), MONTH(Q2104), DAY(Q2104)),"")</f>
        <v/>
      </c>
      <c r="AK2104" s="130">
        <f>IF(Q2104&lt;&gt;0,Q2104-N2104,TODAY()-N2104)</f>
        <v/>
      </c>
      <c r="AL2104" s="112">
        <f>IF(F2104="Re-assigned",0,IF(H2104="Closed",0,IF(H2104="Service Restored",0,IF(H2104="",0,1))))</f>
        <v/>
      </c>
      <c r="AM2104" s="124">
        <f>IF(AL2104=0,"",IF(AK2104&gt;20.99,"Aged","Non-Aged"))</f>
        <v/>
      </c>
      <c r="AN2104" s="112">
        <f>IF(Q2104&lt;&gt;"",MONTH(Q2104),"")</f>
        <v/>
      </c>
      <c r="AO2104" s="112">
        <f>IFERROR(VALUE(V2104),0)</f>
        <v/>
      </c>
    </row>
    <row customFormat="1" customHeight="1" ht="29.25" r="2105" s="112" spans="1:41">
      <c r="A2105" s="127" t="n"/>
      <c r="B2105" s="113" t="n"/>
      <c r="C2105" s="127" t="n"/>
      <c r="D2105" s="127" t="n"/>
      <c r="E2105" s="114">
        <f>IF(F2105 &lt;&gt; "",VLOOKUP(F2105,CategoryLookup,2,FALSE), "")</f>
        <v/>
      </c>
      <c r="F2105" s="126" t="n"/>
      <c r="G2105" s="127" t="n"/>
      <c r="H2105" s="127" t="n"/>
      <c r="I2105" s="127" t="n"/>
      <c r="J2105" s="127" t="n"/>
      <c r="K2105" s="127" t="n"/>
      <c r="L2105" s="127" t="n"/>
      <c r="M2105" s="127" t="n"/>
      <c r="N2105" s="120" t="n"/>
      <c r="O2105" s="120" t="n"/>
      <c r="P2105" s="120" t="n"/>
      <c r="Q2105" s="120" t="n"/>
      <c r="R2105" s="121" t="n"/>
      <c r="S2105" s="121" t="n"/>
      <c r="T2105" s="121" t="n"/>
      <c r="U2105" s="121" t="n"/>
      <c r="V2105" s="117">
        <f>IF(P2105="NA","NA",IF(P2105&lt;&gt;"",TEXT(P2105-N2105,"[h].mm"),""))</f>
        <v/>
      </c>
      <c r="W2105" s="118">
        <f>IF(AND(R2105="",S2105=""),"",R2105+S2105)</f>
        <v/>
      </c>
      <c r="X2105" s="116">
        <f>IF(O2105&lt;&gt;"",DATE(YEAR(O2105), MONTH(O2105), DAY(O2105)),"")</f>
        <v/>
      </c>
      <c r="Y2105" s="122" t="n"/>
      <c r="Z2105" s="123" t="n"/>
      <c r="AA2105" s="117">
        <f>IF(F2105="Re-assigned","NA",IF(W2105="","",IF(W2105&gt;=VLOOKUP(D2105,SLAMatrix,3,FALSE),"Yes",IF(W2105&lt;VLOOKUP(D2105,SLAMatrix,2,FALSE),"No","Internal"))))</f>
        <v/>
      </c>
      <c r="AB2105" s="123" t="n"/>
      <c r="AC2105" s="123" t="n"/>
      <c r="AD2105" s="119" t="n"/>
      <c r="AE2105" s="125" t="n"/>
      <c r="AF2105" s="124">
        <f>MONTH(O2105)</f>
        <v/>
      </c>
      <c r="AG2105" s="124">
        <f>VLOOKUP(IFERROR(MID(AE2105,1,(FIND(",",AE2105,1)-1)),AE2105),Facility_Region_Mapping,2,FALSE)</f>
        <v/>
      </c>
      <c r="AH2105" s="124" t="n"/>
      <c r="AI2105" s="124">
        <f>IF(C2105&lt;&gt;"",IF(M2105="ESM User",getInterfaceName($C2105),"NA"),"")</f>
        <v/>
      </c>
      <c r="AJ2105" s="116">
        <f>IF(Q2105&lt;&gt;"",DATE(YEAR(Q2105), MONTH(Q2105), DAY(Q2105)),"")</f>
        <v/>
      </c>
      <c r="AK2105" s="130">
        <f>IF(Q2105&lt;&gt;0,Q2105-N2105,TODAY()-N2105)</f>
        <v/>
      </c>
      <c r="AL2105" s="112">
        <f>IF(F2105="Re-assigned",0,IF(H2105="Closed",0,IF(H2105="Service Restored",0,IF(H2105="",0,1))))</f>
        <v/>
      </c>
      <c r="AM2105" s="124">
        <f>IF(AL2105=0,"",IF(AK2105&gt;20.99,"Aged","Non-Aged"))</f>
        <v/>
      </c>
      <c r="AN2105" s="112">
        <f>IF(Q2105&lt;&gt;"",MONTH(Q2105),"")</f>
        <v/>
      </c>
      <c r="AO2105" s="112">
        <f>IFERROR(VALUE(V2105),0)</f>
        <v/>
      </c>
    </row>
    <row customFormat="1" customHeight="1" ht="29.25" r="2106" s="112" spans="1:41">
      <c r="A2106" s="127" t="n"/>
      <c r="B2106" s="113" t="n"/>
      <c r="C2106" s="127" t="n"/>
      <c r="D2106" s="127" t="n"/>
      <c r="E2106" s="114">
        <f>IF(F2106 &lt;&gt; "",VLOOKUP(F2106,CategoryLookup,2,FALSE), "")</f>
        <v/>
      </c>
      <c r="F2106" s="126" t="n"/>
      <c r="G2106" s="127" t="n"/>
      <c r="H2106" s="127" t="n"/>
      <c r="I2106" s="127" t="n"/>
      <c r="J2106" s="127" t="n"/>
      <c r="K2106" s="127" t="n"/>
      <c r="L2106" s="127" t="n"/>
      <c r="M2106" s="127" t="n"/>
      <c r="N2106" s="120" t="n"/>
      <c r="O2106" s="120" t="n"/>
      <c r="P2106" s="120" t="n"/>
      <c r="Q2106" s="120" t="n"/>
      <c r="R2106" s="121" t="n"/>
      <c r="S2106" s="121" t="n"/>
      <c r="T2106" s="121" t="n"/>
      <c r="U2106" s="121" t="n"/>
      <c r="V2106" s="117">
        <f>IF(P2106="NA","NA",IF(P2106&lt;&gt;"",TEXT(P2106-N2106,"[h].mm"),""))</f>
        <v/>
      </c>
      <c r="W2106" s="118">
        <f>IF(AND(R2106="",S2106=""),"",R2106+S2106)</f>
        <v/>
      </c>
      <c r="X2106" s="116">
        <f>IF(O2106&lt;&gt;"",DATE(YEAR(O2106), MONTH(O2106), DAY(O2106)),"")</f>
        <v/>
      </c>
      <c r="Y2106" s="122" t="n"/>
      <c r="Z2106" s="123" t="n"/>
      <c r="AA2106" s="117">
        <f>IF(F2106="Re-assigned","NA",IF(W2106="","",IF(W2106&gt;=VLOOKUP(D2106,SLAMatrix,3,FALSE),"Yes",IF(W2106&lt;VLOOKUP(D2106,SLAMatrix,2,FALSE),"No","Internal"))))</f>
        <v/>
      </c>
      <c r="AB2106" s="123" t="n"/>
      <c r="AC2106" s="123" t="n"/>
      <c r="AD2106" s="119" t="n"/>
      <c r="AE2106" s="125" t="n"/>
      <c r="AF2106" s="124">
        <f>MONTH(O2106)</f>
        <v/>
      </c>
      <c r="AG2106" s="124">
        <f>VLOOKUP(IFERROR(MID(AE2106,1,(FIND(",",AE2106,1)-1)),AE2106),Facility_Region_Mapping,2,FALSE)</f>
        <v/>
      </c>
      <c r="AH2106" s="124" t="n"/>
      <c r="AI2106" s="124">
        <f>IF(C2106&lt;&gt;"",IF(M2106="ESM User",getInterfaceName($C2106),"NA"),"")</f>
        <v/>
      </c>
      <c r="AJ2106" s="116">
        <f>IF(Q2106&lt;&gt;"",DATE(YEAR(Q2106), MONTH(Q2106), DAY(Q2106)),"")</f>
        <v/>
      </c>
      <c r="AK2106" s="130">
        <f>IF(Q2106&lt;&gt;0,Q2106-N2106,TODAY()-N2106)</f>
        <v/>
      </c>
      <c r="AL2106" s="112">
        <f>IF(F2106="Re-assigned",0,IF(H2106="Closed",0,IF(H2106="Service Restored",0,IF(H2106="",0,1))))</f>
        <v/>
      </c>
      <c r="AM2106" s="124">
        <f>IF(AL2106=0,"",IF(AK2106&gt;20.99,"Aged","Non-Aged"))</f>
        <v/>
      </c>
      <c r="AN2106" s="112">
        <f>IF(Q2106&lt;&gt;"",MONTH(Q2106),"")</f>
        <v/>
      </c>
      <c r="AO2106" s="112">
        <f>IFERROR(VALUE(V2106),0)</f>
        <v/>
      </c>
    </row>
    <row customFormat="1" customHeight="1" ht="29.25" r="2107" s="112" spans="1:41">
      <c r="A2107" s="127" t="n"/>
      <c r="B2107" s="113" t="n"/>
      <c r="C2107" s="127" t="n"/>
      <c r="D2107" s="127" t="n"/>
      <c r="E2107" s="114">
        <f>IF(F2107 &lt;&gt; "",VLOOKUP(F2107,CategoryLookup,2,FALSE), "")</f>
        <v/>
      </c>
      <c r="F2107" s="126" t="n"/>
      <c r="G2107" s="127" t="n"/>
      <c r="H2107" s="127" t="n"/>
      <c r="I2107" s="127" t="n"/>
      <c r="J2107" s="127" t="n"/>
      <c r="K2107" s="127" t="n"/>
      <c r="L2107" s="127" t="n"/>
      <c r="M2107" s="127" t="n"/>
      <c r="N2107" s="120" t="n"/>
      <c r="O2107" s="120" t="n"/>
      <c r="P2107" s="120" t="n"/>
      <c r="Q2107" s="120" t="n"/>
      <c r="R2107" s="121" t="n"/>
      <c r="S2107" s="121" t="n"/>
      <c r="T2107" s="121" t="n"/>
      <c r="U2107" s="121" t="n"/>
      <c r="V2107" s="117">
        <f>IF(P2107="NA","NA",IF(P2107&lt;&gt;"",TEXT(P2107-N2107,"[h].mm"),""))</f>
        <v/>
      </c>
      <c r="W2107" s="118">
        <f>IF(AND(R2107="",S2107=""),"",R2107+S2107)</f>
        <v/>
      </c>
      <c r="X2107" s="116">
        <f>IF(O2107&lt;&gt;"",DATE(YEAR(O2107), MONTH(O2107), DAY(O2107)),"")</f>
        <v/>
      </c>
      <c r="Y2107" s="122" t="n"/>
      <c r="Z2107" s="123" t="n"/>
      <c r="AA2107" s="117">
        <f>IF(F2107="Re-assigned","NA",IF(W2107="","",IF(W2107&gt;=VLOOKUP(D2107,SLAMatrix,3,FALSE),"Yes",IF(W2107&lt;VLOOKUP(D2107,SLAMatrix,2,FALSE),"No","Internal"))))</f>
        <v/>
      </c>
      <c r="AB2107" s="123" t="n"/>
      <c r="AC2107" s="123" t="n"/>
      <c r="AD2107" s="119" t="n"/>
      <c r="AE2107" s="125" t="n"/>
      <c r="AF2107" s="124">
        <f>MONTH(O2107)</f>
        <v/>
      </c>
      <c r="AG2107" s="124">
        <f>VLOOKUP(IFERROR(MID(AE2107,1,(FIND(",",AE2107,1)-1)),AE2107),Facility_Region_Mapping,2,FALSE)</f>
        <v/>
      </c>
      <c r="AH2107" s="124" t="n"/>
      <c r="AI2107" s="124">
        <f>IF(C2107&lt;&gt;"",IF(M2107="ESM User",getInterfaceName($C2107),"NA"),"")</f>
        <v/>
      </c>
      <c r="AJ2107" s="116">
        <f>IF(Q2107&lt;&gt;"",DATE(YEAR(Q2107), MONTH(Q2107), DAY(Q2107)),"")</f>
        <v/>
      </c>
      <c r="AK2107" s="130">
        <f>IF(Q2107&lt;&gt;0,Q2107-N2107,TODAY()-N2107)</f>
        <v/>
      </c>
      <c r="AL2107" s="112">
        <f>IF(F2107="Re-assigned",0,IF(H2107="Closed",0,IF(H2107="Service Restored",0,IF(H2107="",0,1))))</f>
        <v/>
      </c>
      <c r="AM2107" s="124">
        <f>IF(AL2107=0,"",IF(AK2107&gt;20.99,"Aged","Non-Aged"))</f>
        <v/>
      </c>
      <c r="AN2107" s="112">
        <f>IF(Q2107&lt;&gt;"",MONTH(Q2107),"")</f>
        <v/>
      </c>
      <c r="AO2107" s="112">
        <f>IFERROR(VALUE(V2107),0)</f>
        <v/>
      </c>
    </row>
    <row customFormat="1" customHeight="1" ht="29.25" r="2108" s="112" spans="1:41">
      <c r="A2108" s="127" t="n"/>
      <c r="B2108" s="113" t="n"/>
      <c r="C2108" s="127" t="n"/>
      <c r="D2108" s="127" t="n"/>
      <c r="E2108" s="114">
        <f>IF(F2108 &lt;&gt; "",VLOOKUP(F2108,CategoryLookup,2,FALSE), "")</f>
        <v/>
      </c>
      <c r="F2108" s="126" t="n"/>
      <c r="G2108" s="127" t="n"/>
      <c r="H2108" s="127" t="n"/>
      <c r="I2108" s="127" t="n"/>
      <c r="J2108" s="127" t="n"/>
      <c r="K2108" s="127" t="n"/>
      <c r="L2108" s="127" t="n"/>
      <c r="M2108" s="127" t="n"/>
      <c r="N2108" s="120" t="n"/>
      <c r="O2108" s="120" t="n"/>
      <c r="P2108" s="120" t="n"/>
      <c r="Q2108" s="120" t="n"/>
      <c r="R2108" s="121" t="n"/>
      <c r="S2108" s="121" t="n"/>
      <c r="T2108" s="121" t="n"/>
      <c r="U2108" s="121" t="n"/>
      <c r="V2108" s="117">
        <f>IF(P2108="NA","NA",IF(P2108&lt;&gt;"",TEXT(P2108-N2108,"[h].mm"),""))</f>
        <v/>
      </c>
      <c r="W2108" s="118">
        <f>IF(AND(R2108="",S2108=""),"",R2108+S2108)</f>
        <v/>
      </c>
      <c r="X2108" s="116">
        <f>IF(O2108&lt;&gt;"",DATE(YEAR(O2108), MONTH(O2108), DAY(O2108)),"")</f>
        <v/>
      </c>
      <c r="Y2108" s="122" t="n"/>
      <c r="Z2108" s="123" t="n"/>
      <c r="AA2108" s="117">
        <f>IF(F2108="Re-assigned","NA",IF(W2108="","",IF(W2108&gt;=VLOOKUP(D2108,SLAMatrix,3,FALSE),"Yes",IF(W2108&lt;VLOOKUP(D2108,SLAMatrix,2,FALSE),"No","Internal"))))</f>
        <v/>
      </c>
      <c r="AB2108" s="123" t="n"/>
      <c r="AC2108" s="123" t="n"/>
      <c r="AD2108" s="119" t="n"/>
      <c r="AE2108" s="125" t="n"/>
      <c r="AF2108" s="124">
        <f>MONTH(O2108)</f>
        <v/>
      </c>
      <c r="AG2108" s="124">
        <f>VLOOKUP(IFERROR(MID(AE2108,1,(FIND(",",AE2108,1)-1)),AE2108),Facility_Region_Mapping,2,FALSE)</f>
        <v/>
      </c>
      <c r="AH2108" s="124" t="n"/>
      <c r="AI2108" s="124">
        <f>IF(C2108&lt;&gt;"",IF(M2108="ESM User",getInterfaceName($C2108),"NA"),"")</f>
        <v/>
      </c>
      <c r="AJ2108" s="116">
        <f>IF(Q2108&lt;&gt;"",DATE(YEAR(Q2108), MONTH(Q2108), DAY(Q2108)),"")</f>
        <v/>
      </c>
      <c r="AK2108" s="130">
        <f>IF(Q2108&lt;&gt;0,Q2108-N2108,TODAY()-N2108)</f>
        <v/>
      </c>
      <c r="AL2108" s="112">
        <f>IF(F2108="Re-assigned",0,IF(H2108="Closed",0,IF(H2108="Service Restored",0,IF(H2108="",0,1))))</f>
        <v/>
      </c>
      <c r="AM2108" s="124">
        <f>IF(AL2108=0,"",IF(AK2108&gt;20.99,"Aged","Non-Aged"))</f>
        <v/>
      </c>
      <c r="AN2108" s="112">
        <f>IF(Q2108&lt;&gt;"",MONTH(Q2108),"")</f>
        <v/>
      </c>
      <c r="AO2108" s="112">
        <f>IFERROR(VALUE(V2108),0)</f>
        <v/>
      </c>
    </row>
    <row customFormat="1" customHeight="1" ht="29.25" r="2109" s="112" spans="1:41">
      <c r="A2109" s="127" t="n"/>
      <c r="B2109" s="113" t="n"/>
      <c r="C2109" s="127" t="n"/>
      <c r="D2109" s="127" t="n"/>
      <c r="E2109" s="114">
        <f>IF(F2109 &lt;&gt; "",VLOOKUP(F2109,CategoryLookup,2,FALSE), "")</f>
        <v/>
      </c>
      <c r="F2109" s="126" t="n"/>
      <c r="G2109" s="127" t="n"/>
      <c r="H2109" s="127" t="n"/>
      <c r="I2109" s="127" t="n"/>
      <c r="J2109" s="127" t="n"/>
      <c r="K2109" s="127" t="n"/>
      <c r="L2109" s="127" t="n"/>
      <c r="M2109" s="127" t="n"/>
      <c r="N2109" s="120" t="n"/>
      <c r="O2109" s="120" t="n"/>
      <c r="P2109" s="120" t="n"/>
      <c r="Q2109" s="120" t="n"/>
      <c r="R2109" s="121" t="n"/>
      <c r="S2109" s="121" t="n"/>
      <c r="T2109" s="121" t="n"/>
      <c r="U2109" s="121" t="n"/>
      <c r="V2109" s="117">
        <f>IF(P2109="NA","NA",IF(P2109&lt;&gt;"",TEXT(P2109-N2109,"[h].mm"),""))</f>
        <v/>
      </c>
      <c r="W2109" s="118">
        <f>IF(AND(R2109="",S2109=""),"",R2109+S2109)</f>
        <v/>
      </c>
      <c r="X2109" s="116">
        <f>IF(O2109&lt;&gt;"",DATE(YEAR(O2109), MONTH(O2109), DAY(O2109)),"")</f>
        <v/>
      </c>
      <c r="Y2109" s="122" t="n"/>
      <c r="Z2109" s="123" t="n"/>
      <c r="AA2109" s="117">
        <f>IF(F2109="Re-assigned","NA",IF(W2109="","",IF(W2109&gt;=VLOOKUP(D2109,SLAMatrix,3,FALSE),"Yes",IF(W2109&lt;VLOOKUP(D2109,SLAMatrix,2,FALSE),"No","Internal"))))</f>
        <v/>
      </c>
      <c r="AB2109" s="123" t="n"/>
      <c r="AC2109" s="123" t="n"/>
      <c r="AD2109" s="119" t="n"/>
      <c r="AE2109" s="125" t="n"/>
      <c r="AF2109" s="124">
        <f>MONTH(O2109)</f>
        <v/>
      </c>
      <c r="AG2109" s="124">
        <f>VLOOKUP(IFERROR(MID(AE2109,1,(FIND(",",AE2109,1)-1)),AE2109),Facility_Region_Mapping,2,FALSE)</f>
        <v/>
      </c>
      <c r="AH2109" s="124" t="n"/>
      <c r="AI2109" s="124">
        <f>IF(C2109&lt;&gt;"",IF(M2109="ESM User",getInterfaceName($C2109),"NA"),"")</f>
        <v/>
      </c>
      <c r="AJ2109" s="116">
        <f>IF(Q2109&lt;&gt;"",DATE(YEAR(Q2109), MONTH(Q2109), DAY(Q2109)),"")</f>
        <v/>
      </c>
      <c r="AK2109" s="130">
        <f>IF(Q2109&lt;&gt;0,Q2109-N2109,TODAY()-N2109)</f>
        <v/>
      </c>
      <c r="AL2109" s="112">
        <f>IF(F2109="Re-assigned",0,IF(H2109="Closed",0,IF(H2109="Service Restored",0,IF(H2109="",0,1))))</f>
        <v/>
      </c>
      <c r="AM2109" s="124">
        <f>IF(AL2109=0,"",IF(AK2109&gt;20.99,"Aged","Non-Aged"))</f>
        <v/>
      </c>
      <c r="AN2109" s="112">
        <f>IF(Q2109&lt;&gt;"",MONTH(Q2109),"")</f>
        <v/>
      </c>
      <c r="AO2109" s="112">
        <f>IFERROR(VALUE(V2109),0)</f>
        <v/>
      </c>
    </row>
    <row customFormat="1" customHeight="1" ht="29.25" r="2110" s="112" spans="1:41">
      <c r="A2110" s="127" t="n"/>
      <c r="B2110" s="113" t="n"/>
      <c r="C2110" s="127" t="n"/>
      <c r="D2110" s="127" t="n"/>
      <c r="E2110" s="114">
        <f>IF(F2110 &lt;&gt; "",VLOOKUP(F2110,CategoryLookup,2,FALSE), "")</f>
        <v/>
      </c>
      <c r="F2110" s="126" t="n"/>
      <c r="G2110" s="127" t="n"/>
      <c r="H2110" s="127" t="n"/>
      <c r="I2110" s="127" t="n"/>
      <c r="J2110" s="127" t="n"/>
      <c r="K2110" s="127" t="n"/>
      <c r="L2110" s="127" t="n"/>
      <c r="M2110" s="127" t="n"/>
      <c r="N2110" s="120" t="n"/>
      <c r="O2110" s="120" t="n"/>
      <c r="P2110" s="120" t="n"/>
      <c r="Q2110" s="120" t="n"/>
      <c r="R2110" s="121" t="n"/>
      <c r="S2110" s="121" t="n"/>
      <c r="T2110" s="121" t="n"/>
      <c r="U2110" s="121" t="n"/>
      <c r="V2110" s="117">
        <f>IF(P2110="NA","NA",IF(P2110&lt;&gt;"",TEXT(P2110-N2110,"[h].mm"),""))</f>
        <v/>
      </c>
      <c r="W2110" s="118">
        <f>IF(AND(R2110="",S2110=""),"",R2110+S2110)</f>
        <v/>
      </c>
      <c r="X2110" s="116">
        <f>IF(O2110&lt;&gt;"",DATE(YEAR(O2110), MONTH(O2110), DAY(O2110)),"")</f>
        <v/>
      </c>
      <c r="Y2110" s="122" t="n"/>
      <c r="Z2110" s="123" t="n"/>
      <c r="AA2110" s="117">
        <f>IF(F2110="Re-assigned","NA",IF(W2110="","",IF(W2110&gt;=VLOOKUP(D2110,SLAMatrix,3,FALSE),"Yes",IF(W2110&lt;VLOOKUP(D2110,SLAMatrix,2,FALSE),"No","Internal"))))</f>
        <v/>
      </c>
      <c r="AB2110" s="123" t="n"/>
      <c r="AC2110" s="123" t="n"/>
      <c r="AD2110" s="119" t="n"/>
      <c r="AE2110" s="125" t="n"/>
      <c r="AF2110" s="124">
        <f>MONTH(O2110)</f>
        <v/>
      </c>
      <c r="AG2110" s="124">
        <f>VLOOKUP(IFERROR(MID(AE2110,1,(FIND(",",AE2110,1)-1)),AE2110),Facility_Region_Mapping,2,FALSE)</f>
        <v/>
      </c>
      <c r="AH2110" s="124" t="n"/>
      <c r="AI2110" s="124">
        <f>IF(C2110&lt;&gt;"",IF(M2110="ESM User",getInterfaceName($C2110),"NA"),"")</f>
        <v/>
      </c>
      <c r="AJ2110" s="116">
        <f>IF(Q2110&lt;&gt;"",DATE(YEAR(Q2110), MONTH(Q2110), DAY(Q2110)),"")</f>
        <v/>
      </c>
      <c r="AK2110" s="130">
        <f>IF(Q2110&lt;&gt;0,Q2110-N2110,TODAY()-N2110)</f>
        <v/>
      </c>
      <c r="AL2110" s="112">
        <f>IF(F2110="Re-assigned",0,IF(H2110="Closed",0,IF(H2110="Service Restored",0,IF(H2110="",0,1))))</f>
        <v/>
      </c>
      <c r="AM2110" s="124">
        <f>IF(AL2110=0,"",IF(AK2110&gt;20.99,"Aged","Non-Aged"))</f>
        <v/>
      </c>
      <c r="AN2110" s="112">
        <f>IF(Q2110&lt;&gt;"",MONTH(Q2110),"")</f>
        <v/>
      </c>
      <c r="AO2110" s="112">
        <f>IFERROR(VALUE(V2110),0)</f>
        <v/>
      </c>
    </row>
    <row customFormat="1" customHeight="1" ht="29.25" r="2111" s="112" spans="1:41">
      <c r="A2111" s="127" t="n"/>
      <c r="B2111" s="113" t="n"/>
      <c r="C2111" s="127" t="n"/>
      <c r="D2111" s="127" t="n"/>
      <c r="E2111" s="114">
        <f>IF(F2111 &lt;&gt; "",VLOOKUP(F2111,CategoryLookup,2,FALSE), "")</f>
        <v/>
      </c>
      <c r="F2111" s="126" t="n"/>
      <c r="G2111" s="127" t="n"/>
      <c r="H2111" s="127" t="n"/>
      <c r="I2111" s="127" t="n"/>
      <c r="J2111" s="127" t="n"/>
      <c r="K2111" s="127" t="n"/>
      <c r="L2111" s="127" t="n"/>
      <c r="M2111" s="127" t="n"/>
      <c r="N2111" s="120" t="n"/>
      <c r="O2111" s="120" t="n"/>
      <c r="P2111" s="120" t="n"/>
      <c r="Q2111" s="120" t="n"/>
      <c r="R2111" s="121" t="n"/>
      <c r="S2111" s="121" t="n"/>
      <c r="T2111" s="121" t="n"/>
      <c r="U2111" s="121" t="n"/>
      <c r="V2111" s="117">
        <f>IF(P2111="NA","NA",IF(P2111&lt;&gt;"",TEXT(P2111-N2111,"[h].mm"),""))</f>
        <v/>
      </c>
      <c r="W2111" s="118">
        <f>IF(AND(R2111="",S2111=""),"",R2111+S2111)</f>
        <v/>
      </c>
      <c r="X2111" s="116">
        <f>IF(O2111&lt;&gt;"",DATE(YEAR(O2111), MONTH(O2111), DAY(O2111)),"")</f>
        <v/>
      </c>
      <c r="Y2111" s="122" t="n"/>
      <c r="Z2111" s="123" t="n"/>
      <c r="AA2111" s="117">
        <f>IF(F2111="Re-assigned","NA",IF(W2111="","",IF(W2111&gt;=VLOOKUP(D2111,SLAMatrix,3,FALSE),"Yes",IF(W2111&lt;VLOOKUP(D2111,SLAMatrix,2,FALSE),"No","Internal"))))</f>
        <v/>
      </c>
      <c r="AB2111" s="123" t="n"/>
      <c r="AC2111" s="123" t="n"/>
      <c r="AD2111" s="119" t="n"/>
      <c r="AE2111" s="125" t="n"/>
      <c r="AF2111" s="124">
        <f>MONTH(O2111)</f>
        <v/>
      </c>
      <c r="AG2111" s="124">
        <f>VLOOKUP(IFERROR(MID(AE2111,1,(FIND(",",AE2111,1)-1)),AE2111),Facility_Region_Mapping,2,FALSE)</f>
        <v/>
      </c>
      <c r="AH2111" s="124" t="n"/>
      <c r="AI2111" s="124">
        <f>IF(C2111&lt;&gt;"",IF(M2111="ESM User",getInterfaceName($C2111),"NA"),"")</f>
        <v/>
      </c>
      <c r="AJ2111" s="116">
        <f>IF(Q2111&lt;&gt;"",DATE(YEAR(Q2111), MONTH(Q2111), DAY(Q2111)),"")</f>
        <v/>
      </c>
      <c r="AK2111" s="130">
        <f>IF(Q2111&lt;&gt;0,Q2111-N2111,TODAY()-N2111)</f>
        <v/>
      </c>
      <c r="AL2111" s="112">
        <f>IF(F2111="Re-assigned",0,IF(H2111="Closed",0,IF(H2111="Service Restored",0,IF(H2111="",0,1))))</f>
        <v/>
      </c>
      <c r="AM2111" s="124">
        <f>IF(AL2111=0,"",IF(AK2111&gt;20.99,"Aged","Non-Aged"))</f>
        <v/>
      </c>
      <c r="AN2111" s="112">
        <f>IF(Q2111&lt;&gt;"",MONTH(Q2111),"")</f>
        <v/>
      </c>
      <c r="AO2111" s="112">
        <f>IFERROR(VALUE(V2111),0)</f>
        <v/>
      </c>
    </row>
    <row customFormat="1" customHeight="1" ht="29.25" r="2112" s="112" spans="1:41">
      <c r="A2112" s="127" t="n"/>
      <c r="B2112" s="113" t="n"/>
      <c r="C2112" s="127" t="n"/>
      <c r="D2112" s="127" t="n"/>
      <c r="E2112" s="114">
        <f>IF(F2112 &lt;&gt; "",VLOOKUP(F2112,CategoryLookup,2,FALSE), "")</f>
        <v/>
      </c>
      <c r="F2112" s="126" t="n"/>
      <c r="G2112" s="127" t="n"/>
      <c r="H2112" s="127" t="n"/>
      <c r="I2112" s="127" t="n"/>
      <c r="J2112" s="127" t="n"/>
      <c r="K2112" s="127" t="n"/>
      <c r="L2112" s="127" t="n"/>
      <c r="M2112" s="127" t="n"/>
      <c r="N2112" s="120" t="n"/>
      <c r="O2112" s="120" t="n"/>
      <c r="P2112" s="120" t="n"/>
      <c r="Q2112" s="120" t="n"/>
      <c r="R2112" s="121" t="n"/>
      <c r="S2112" s="121" t="n"/>
      <c r="T2112" s="121" t="n"/>
      <c r="U2112" s="121" t="n"/>
      <c r="V2112" s="117">
        <f>IF(P2112="NA","NA",IF(P2112&lt;&gt;"",TEXT(P2112-N2112,"[h].mm"),""))</f>
        <v/>
      </c>
      <c r="W2112" s="118">
        <f>IF(AND(R2112="",S2112=""),"",R2112+S2112)</f>
        <v/>
      </c>
      <c r="X2112" s="116">
        <f>IF(O2112&lt;&gt;"",DATE(YEAR(O2112), MONTH(O2112), DAY(O2112)),"")</f>
        <v/>
      </c>
      <c r="Y2112" s="122" t="n"/>
      <c r="Z2112" s="123" t="n"/>
      <c r="AA2112" s="117">
        <f>IF(F2112="Re-assigned","NA",IF(W2112="","",IF(W2112&gt;=VLOOKUP(D2112,SLAMatrix,3,FALSE),"Yes",IF(W2112&lt;VLOOKUP(D2112,SLAMatrix,2,FALSE),"No","Internal"))))</f>
        <v/>
      </c>
      <c r="AB2112" s="123" t="n"/>
      <c r="AC2112" s="123" t="n"/>
      <c r="AD2112" s="119" t="n"/>
      <c r="AE2112" s="125" t="n"/>
      <c r="AF2112" s="124">
        <f>MONTH(O2112)</f>
        <v/>
      </c>
      <c r="AG2112" s="124">
        <f>VLOOKUP(IFERROR(MID(AE2112,1,(FIND(",",AE2112,1)-1)),AE2112),Facility_Region_Mapping,2,FALSE)</f>
        <v/>
      </c>
      <c r="AH2112" s="124" t="n"/>
      <c r="AI2112" s="124">
        <f>IF(C2112&lt;&gt;"",IF(M2112="ESM User",getInterfaceName($C2112),"NA"),"")</f>
        <v/>
      </c>
      <c r="AJ2112" s="116">
        <f>IF(Q2112&lt;&gt;"",DATE(YEAR(Q2112), MONTH(Q2112), DAY(Q2112)),"")</f>
        <v/>
      </c>
      <c r="AK2112" s="130">
        <f>IF(Q2112&lt;&gt;0,Q2112-N2112,TODAY()-N2112)</f>
        <v/>
      </c>
      <c r="AL2112" s="112">
        <f>IF(F2112="Re-assigned",0,IF(H2112="Closed",0,IF(H2112="Service Restored",0,IF(H2112="",0,1))))</f>
        <v/>
      </c>
      <c r="AM2112" s="124">
        <f>IF(AL2112=0,"",IF(AK2112&gt;20.99,"Aged","Non-Aged"))</f>
        <v/>
      </c>
      <c r="AN2112" s="112">
        <f>IF(Q2112&lt;&gt;"",MONTH(Q2112),"")</f>
        <v/>
      </c>
      <c r="AO2112" s="112">
        <f>IFERROR(VALUE(V2112),0)</f>
        <v/>
      </c>
    </row>
    <row customFormat="1" customHeight="1" ht="29.25" r="2113" s="112" spans="1:41">
      <c r="A2113" s="127" t="n"/>
      <c r="B2113" s="113" t="n"/>
      <c r="C2113" s="127" t="n"/>
      <c r="D2113" s="127" t="n"/>
      <c r="E2113" s="114">
        <f>IF(F2113 &lt;&gt; "",VLOOKUP(F2113,CategoryLookup,2,FALSE), "")</f>
        <v/>
      </c>
      <c r="F2113" s="126" t="n"/>
      <c r="G2113" s="127" t="n"/>
      <c r="H2113" s="127" t="n"/>
      <c r="I2113" s="127" t="n"/>
      <c r="J2113" s="127" t="n"/>
      <c r="K2113" s="127" t="n"/>
      <c r="L2113" s="127" t="n"/>
      <c r="M2113" s="127" t="n"/>
      <c r="N2113" s="120" t="n"/>
      <c r="O2113" s="120" t="n"/>
      <c r="P2113" s="120" t="n"/>
      <c r="Q2113" s="120" t="n"/>
      <c r="R2113" s="121" t="n"/>
      <c r="S2113" s="121" t="n"/>
      <c r="T2113" s="121" t="n"/>
      <c r="U2113" s="121" t="n"/>
      <c r="V2113" s="117">
        <f>IF(P2113="NA","NA",IF(P2113&lt;&gt;"",TEXT(P2113-N2113,"[h].mm"),""))</f>
        <v/>
      </c>
      <c r="W2113" s="118">
        <f>IF(AND(R2113="",S2113=""),"",R2113+S2113)</f>
        <v/>
      </c>
      <c r="X2113" s="116">
        <f>IF(O2113&lt;&gt;"",DATE(YEAR(O2113), MONTH(O2113), DAY(O2113)),"")</f>
        <v/>
      </c>
      <c r="Y2113" s="122" t="n"/>
      <c r="Z2113" s="123" t="n"/>
      <c r="AA2113" s="117">
        <f>IF(F2113="Re-assigned","NA",IF(W2113="","",IF(W2113&gt;=VLOOKUP(D2113,SLAMatrix,3,FALSE),"Yes",IF(W2113&lt;VLOOKUP(D2113,SLAMatrix,2,FALSE),"No","Internal"))))</f>
        <v/>
      </c>
      <c r="AB2113" s="123" t="n"/>
      <c r="AC2113" s="123" t="n"/>
      <c r="AD2113" s="119" t="n"/>
      <c r="AE2113" s="125" t="n"/>
      <c r="AF2113" s="124">
        <f>MONTH(O2113)</f>
        <v/>
      </c>
      <c r="AG2113" s="124">
        <f>VLOOKUP(IFERROR(MID(AE2113,1,(FIND(",",AE2113,1)-1)),AE2113),Facility_Region_Mapping,2,FALSE)</f>
        <v/>
      </c>
      <c r="AH2113" s="124" t="n"/>
      <c r="AI2113" s="124">
        <f>IF(C2113&lt;&gt;"",IF(M2113="ESM User",getInterfaceName($C2113),"NA"),"")</f>
        <v/>
      </c>
      <c r="AJ2113" s="116">
        <f>IF(Q2113&lt;&gt;"",DATE(YEAR(Q2113), MONTH(Q2113), DAY(Q2113)),"")</f>
        <v/>
      </c>
      <c r="AK2113" s="130">
        <f>IF(Q2113&lt;&gt;0,Q2113-N2113,TODAY()-N2113)</f>
        <v/>
      </c>
      <c r="AL2113" s="112">
        <f>IF(F2113="Re-assigned",0,IF(H2113="Closed",0,IF(H2113="Service Restored",0,IF(H2113="",0,1))))</f>
        <v/>
      </c>
      <c r="AM2113" s="124">
        <f>IF(AL2113=0,"",IF(AK2113&gt;20.99,"Aged","Non-Aged"))</f>
        <v/>
      </c>
      <c r="AN2113" s="112">
        <f>IF(Q2113&lt;&gt;"",MONTH(Q2113),"")</f>
        <v/>
      </c>
      <c r="AO2113" s="112">
        <f>IFERROR(VALUE(V2113),0)</f>
        <v/>
      </c>
    </row>
    <row customFormat="1" customHeight="1" ht="29.25" r="2114" s="112" spans="1:41">
      <c r="A2114" s="127" t="n"/>
      <c r="B2114" s="113" t="n"/>
      <c r="C2114" s="127" t="n"/>
      <c r="D2114" s="127" t="n"/>
      <c r="E2114" s="114">
        <f>IF(F2114 &lt;&gt; "",VLOOKUP(F2114,CategoryLookup,2,FALSE), "")</f>
        <v/>
      </c>
      <c r="F2114" s="126" t="n"/>
      <c r="G2114" s="127" t="n"/>
      <c r="H2114" s="127" t="n"/>
      <c r="I2114" s="127" t="n"/>
      <c r="J2114" s="127" t="n"/>
      <c r="K2114" s="127" t="n"/>
      <c r="L2114" s="127" t="n"/>
      <c r="M2114" s="127" t="n"/>
      <c r="N2114" s="120" t="n"/>
      <c r="O2114" s="120" t="n"/>
      <c r="P2114" s="120" t="n"/>
      <c r="Q2114" s="120" t="n"/>
      <c r="R2114" s="121" t="n"/>
      <c r="S2114" s="121" t="n"/>
      <c r="T2114" s="121" t="n"/>
      <c r="U2114" s="121" t="n"/>
      <c r="V2114" s="117">
        <f>IF(P2114="NA","NA",IF(P2114&lt;&gt;"",TEXT(P2114-N2114,"[h].mm"),""))</f>
        <v/>
      </c>
      <c r="W2114" s="118">
        <f>IF(AND(R2114="",S2114=""),"",R2114+S2114)</f>
        <v/>
      </c>
      <c r="X2114" s="116">
        <f>IF(O2114&lt;&gt;"",DATE(YEAR(O2114), MONTH(O2114), DAY(O2114)),"")</f>
        <v/>
      </c>
      <c r="Y2114" s="122" t="n"/>
      <c r="Z2114" s="123" t="n"/>
      <c r="AA2114" s="117">
        <f>IF(F2114="Re-assigned","NA",IF(W2114="","",IF(W2114&gt;=VLOOKUP(D2114,SLAMatrix,3,FALSE),"Yes",IF(W2114&lt;VLOOKUP(D2114,SLAMatrix,2,FALSE),"No","Internal"))))</f>
        <v/>
      </c>
      <c r="AB2114" s="123" t="n"/>
      <c r="AC2114" s="123" t="n"/>
      <c r="AD2114" s="119" t="n"/>
      <c r="AE2114" s="125" t="n"/>
      <c r="AF2114" s="124">
        <f>MONTH(O2114)</f>
        <v/>
      </c>
      <c r="AG2114" s="124">
        <f>VLOOKUP(IFERROR(MID(AE2114,1,(FIND(",",AE2114,1)-1)),AE2114),Facility_Region_Mapping,2,FALSE)</f>
        <v/>
      </c>
      <c r="AH2114" s="124" t="n"/>
      <c r="AI2114" s="124">
        <f>IF(C2114&lt;&gt;"",IF(M2114="ESM User",getInterfaceName($C2114),"NA"),"")</f>
        <v/>
      </c>
      <c r="AJ2114" s="116">
        <f>IF(Q2114&lt;&gt;"",DATE(YEAR(Q2114), MONTH(Q2114), DAY(Q2114)),"")</f>
        <v/>
      </c>
      <c r="AK2114" s="130">
        <f>IF(Q2114&lt;&gt;0,Q2114-N2114,TODAY()-N2114)</f>
        <v/>
      </c>
      <c r="AL2114" s="112">
        <f>IF(F2114="Re-assigned",0,IF(H2114="Closed",0,IF(H2114="Service Restored",0,IF(H2114="",0,1))))</f>
        <v/>
      </c>
      <c r="AM2114" s="124">
        <f>IF(AL2114=0,"",IF(AK2114&gt;20.99,"Aged","Non-Aged"))</f>
        <v/>
      </c>
      <c r="AN2114" s="112">
        <f>IF(Q2114&lt;&gt;"",MONTH(Q2114),"")</f>
        <v/>
      </c>
      <c r="AO2114" s="112">
        <f>IFERROR(VALUE(V2114),0)</f>
        <v/>
      </c>
    </row>
    <row customFormat="1" customHeight="1" ht="29.25" r="2115" s="112" spans="1:41">
      <c r="A2115" s="127" t="n"/>
      <c r="B2115" s="113" t="n"/>
      <c r="C2115" s="127" t="n"/>
      <c r="D2115" s="127" t="n"/>
      <c r="E2115" s="114">
        <f>IF(F2115 &lt;&gt; "",VLOOKUP(F2115,CategoryLookup,2,FALSE), "")</f>
        <v/>
      </c>
      <c r="F2115" s="126" t="n"/>
      <c r="G2115" s="127" t="n"/>
      <c r="H2115" s="127" t="n"/>
      <c r="I2115" s="127" t="n"/>
      <c r="J2115" s="127" t="n"/>
      <c r="K2115" s="127" t="n"/>
      <c r="L2115" s="127" t="n"/>
      <c r="M2115" s="127" t="n"/>
      <c r="N2115" s="120" t="n"/>
      <c r="O2115" s="120" t="n"/>
      <c r="P2115" s="120" t="n"/>
      <c r="Q2115" s="120" t="n"/>
      <c r="R2115" s="121" t="n"/>
      <c r="S2115" s="121" t="n"/>
      <c r="T2115" s="121" t="n"/>
      <c r="U2115" s="121" t="n"/>
      <c r="V2115" s="117">
        <f>IF(P2115="NA","NA",IF(P2115&lt;&gt;"",TEXT(P2115-N2115,"[h].mm"),""))</f>
        <v/>
      </c>
      <c r="W2115" s="118">
        <f>IF(AND(R2115="",S2115=""),"",R2115+S2115)</f>
        <v/>
      </c>
      <c r="X2115" s="116">
        <f>IF(O2115&lt;&gt;"",DATE(YEAR(O2115), MONTH(O2115), DAY(O2115)),"")</f>
        <v/>
      </c>
      <c r="Y2115" s="122" t="n"/>
      <c r="Z2115" s="123" t="n"/>
      <c r="AA2115" s="117">
        <f>IF(F2115="Re-assigned","NA",IF(W2115="","",IF(W2115&gt;=VLOOKUP(D2115,SLAMatrix,3,FALSE),"Yes",IF(W2115&lt;VLOOKUP(D2115,SLAMatrix,2,FALSE),"No","Internal"))))</f>
        <v/>
      </c>
      <c r="AB2115" s="123" t="n"/>
      <c r="AC2115" s="123" t="n"/>
      <c r="AD2115" s="119" t="n"/>
      <c r="AE2115" s="125" t="n"/>
      <c r="AF2115" s="124">
        <f>MONTH(O2115)</f>
        <v/>
      </c>
      <c r="AG2115" s="124">
        <f>VLOOKUP(IFERROR(MID(AE2115,1,(FIND(",",AE2115,1)-1)),AE2115),Facility_Region_Mapping,2,FALSE)</f>
        <v/>
      </c>
      <c r="AH2115" s="124" t="n"/>
      <c r="AI2115" s="124">
        <f>IF(C2115&lt;&gt;"",IF(M2115="ESM User",getInterfaceName($C2115),"NA"),"")</f>
        <v/>
      </c>
      <c r="AJ2115" s="116">
        <f>IF(Q2115&lt;&gt;"",DATE(YEAR(Q2115), MONTH(Q2115), DAY(Q2115)),"")</f>
        <v/>
      </c>
      <c r="AK2115" s="130">
        <f>IF(Q2115&lt;&gt;0,Q2115-N2115,TODAY()-N2115)</f>
        <v/>
      </c>
      <c r="AL2115" s="112">
        <f>IF(F2115="Re-assigned",0,IF(H2115="Closed",0,IF(H2115="Service Restored",0,IF(H2115="",0,1))))</f>
        <v/>
      </c>
      <c r="AM2115" s="124">
        <f>IF(AL2115=0,"",IF(AK2115&gt;20.99,"Aged","Non-Aged"))</f>
        <v/>
      </c>
      <c r="AN2115" s="112">
        <f>IF(Q2115&lt;&gt;"",MONTH(Q2115),"")</f>
        <v/>
      </c>
      <c r="AO2115" s="112">
        <f>IFERROR(VALUE(V2115),0)</f>
        <v/>
      </c>
    </row>
    <row customFormat="1" customHeight="1" ht="29.25" r="2116" s="112" spans="1:41">
      <c r="A2116" s="127" t="n"/>
      <c r="B2116" s="113" t="n"/>
      <c r="C2116" s="127" t="n"/>
      <c r="D2116" s="127" t="n"/>
      <c r="E2116" s="114">
        <f>IF(F2116 &lt;&gt; "",VLOOKUP(F2116,CategoryLookup,2,FALSE), "")</f>
        <v/>
      </c>
      <c r="F2116" s="126" t="n"/>
      <c r="G2116" s="127" t="n"/>
      <c r="H2116" s="127" t="n"/>
      <c r="I2116" s="127" t="n"/>
      <c r="J2116" s="127" t="n"/>
      <c r="K2116" s="127" t="n"/>
      <c r="L2116" s="127" t="n"/>
      <c r="M2116" s="127" t="n"/>
      <c r="N2116" s="120" t="n"/>
      <c r="O2116" s="120" t="n"/>
      <c r="P2116" s="120" t="n"/>
      <c r="Q2116" s="120" t="n"/>
      <c r="R2116" s="121" t="n"/>
      <c r="S2116" s="121" t="n"/>
      <c r="T2116" s="121" t="n"/>
      <c r="U2116" s="121" t="n"/>
      <c r="V2116" s="117">
        <f>IF(P2116="NA","NA",IF(P2116&lt;&gt;"",TEXT(P2116-N2116,"[h].mm"),""))</f>
        <v/>
      </c>
      <c r="W2116" s="118">
        <f>IF(AND(R2116="",S2116=""),"",R2116+S2116)</f>
        <v/>
      </c>
      <c r="X2116" s="116">
        <f>IF(O2116&lt;&gt;"",DATE(YEAR(O2116), MONTH(O2116), DAY(O2116)),"")</f>
        <v/>
      </c>
      <c r="Y2116" s="122" t="n"/>
      <c r="Z2116" s="123" t="n"/>
      <c r="AA2116" s="117">
        <f>IF(F2116="Re-assigned","NA",IF(W2116="","",IF(W2116&gt;=VLOOKUP(D2116,SLAMatrix,3,FALSE),"Yes",IF(W2116&lt;VLOOKUP(D2116,SLAMatrix,2,FALSE),"No","Internal"))))</f>
        <v/>
      </c>
      <c r="AB2116" s="123" t="n"/>
      <c r="AC2116" s="123" t="n"/>
      <c r="AD2116" s="119" t="n"/>
      <c r="AE2116" s="125" t="n"/>
      <c r="AF2116" s="124">
        <f>MONTH(O2116)</f>
        <v/>
      </c>
      <c r="AG2116" s="124">
        <f>VLOOKUP(IFERROR(MID(AE2116,1,(FIND(",",AE2116,1)-1)),AE2116),Facility_Region_Mapping,2,FALSE)</f>
        <v/>
      </c>
      <c r="AH2116" s="124" t="n"/>
      <c r="AI2116" s="124">
        <f>IF(C2116&lt;&gt;"",IF(M2116="ESM User",getInterfaceName($C2116),"NA"),"")</f>
        <v/>
      </c>
      <c r="AJ2116" s="116">
        <f>IF(Q2116&lt;&gt;"",DATE(YEAR(Q2116), MONTH(Q2116), DAY(Q2116)),"")</f>
        <v/>
      </c>
      <c r="AK2116" s="130">
        <f>IF(Q2116&lt;&gt;0,Q2116-N2116,TODAY()-N2116)</f>
        <v/>
      </c>
      <c r="AL2116" s="112">
        <f>IF(F2116="Re-assigned",0,IF(H2116="Closed",0,IF(H2116="Service Restored",0,IF(H2116="",0,1))))</f>
        <v/>
      </c>
      <c r="AM2116" s="124">
        <f>IF(AL2116=0,"",IF(AK2116&gt;20.99,"Aged","Non-Aged"))</f>
        <v/>
      </c>
      <c r="AN2116" s="112">
        <f>IF(Q2116&lt;&gt;"",MONTH(Q2116),"")</f>
        <v/>
      </c>
      <c r="AO2116" s="112">
        <f>IFERROR(VALUE(V2116),0)</f>
        <v/>
      </c>
    </row>
    <row customFormat="1" customHeight="1" ht="29.25" r="2117" s="112" spans="1:41">
      <c r="A2117" s="127" t="n"/>
      <c r="B2117" s="113" t="n"/>
      <c r="C2117" s="127" t="n"/>
      <c r="D2117" s="127" t="n"/>
      <c r="E2117" s="114">
        <f>IF(F2117 &lt;&gt; "",VLOOKUP(F2117,CategoryLookup,2,FALSE), "")</f>
        <v/>
      </c>
      <c r="F2117" s="126" t="n"/>
      <c r="G2117" s="127" t="n"/>
      <c r="H2117" s="127" t="n"/>
      <c r="I2117" s="127" t="n"/>
      <c r="J2117" s="127" t="n"/>
      <c r="K2117" s="127" t="n"/>
      <c r="L2117" s="127" t="n"/>
      <c r="M2117" s="127" t="n"/>
      <c r="N2117" s="120" t="n"/>
      <c r="O2117" s="120" t="n"/>
      <c r="P2117" s="120" t="n"/>
      <c r="Q2117" s="120" t="n"/>
      <c r="R2117" s="121" t="n"/>
      <c r="S2117" s="121" t="n"/>
      <c r="T2117" s="121" t="n"/>
      <c r="U2117" s="121" t="n"/>
      <c r="V2117" s="117">
        <f>IF(P2117="NA","NA",IF(P2117&lt;&gt;"",TEXT(P2117-N2117,"[h].mm"),""))</f>
        <v/>
      </c>
      <c r="W2117" s="118">
        <f>IF(AND(R2117="",S2117=""),"",R2117+S2117)</f>
        <v/>
      </c>
      <c r="X2117" s="116">
        <f>IF(O2117&lt;&gt;"",DATE(YEAR(O2117), MONTH(O2117), DAY(O2117)),"")</f>
        <v/>
      </c>
      <c r="Y2117" s="122" t="n"/>
      <c r="Z2117" s="123" t="n"/>
      <c r="AA2117" s="117">
        <f>IF(F2117="Re-assigned","NA",IF(W2117="","",IF(W2117&gt;=VLOOKUP(D2117,SLAMatrix,3,FALSE),"Yes",IF(W2117&lt;VLOOKUP(D2117,SLAMatrix,2,FALSE),"No","Internal"))))</f>
        <v/>
      </c>
      <c r="AB2117" s="123" t="n"/>
      <c r="AC2117" s="123" t="n"/>
      <c r="AD2117" s="119" t="n"/>
      <c r="AE2117" s="125" t="n"/>
      <c r="AF2117" s="124">
        <f>MONTH(O2117)</f>
        <v/>
      </c>
      <c r="AG2117" s="124">
        <f>VLOOKUP(IFERROR(MID(AE2117,1,(FIND(",",AE2117,1)-1)),AE2117),Facility_Region_Mapping,2,FALSE)</f>
        <v/>
      </c>
      <c r="AH2117" s="124" t="n"/>
      <c r="AI2117" s="124">
        <f>IF(C2117&lt;&gt;"",IF(M2117="ESM User",getInterfaceName($C2117),"NA"),"")</f>
        <v/>
      </c>
      <c r="AJ2117" s="116">
        <f>IF(Q2117&lt;&gt;"",DATE(YEAR(Q2117), MONTH(Q2117), DAY(Q2117)),"")</f>
        <v/>
      </c>
      <c r="AK2117" s="130">
        <f>IF(Q2117&lt;&gt;0,Q2117-N2117,TODAY()-N2117)</f>
        <v/>
      </c>
      <c r="AL2117" s="112">
        <f>IF(F2117="Re-assigned",0,IF(H2117="Closed",0,IF(H2117="Service Restored",0,IF(H2117="",0,1))))</f>
        <v/>
      </c>
      <c r="AM2117" s="124">
        <f>IF(AL2117=0,"",IF(AK2117&gt;20.99,"Aged","Non-Aged"))</f>
        <v/>
      </c>
      <c r="AN2117" s="112">
        <f>IF(Q2117&lt;&gt;"",MONTH(Q2117),"")</f>
        <v/>
      </c>
      <c r="AO2117" s="112">
        <f>IFERROR(VALUE(V2117),0)</f>
        <v/>
      </c>
    </row>
    <row customFormat="1" customHeight="1" ht="29.25" r="2118" s="112" spans="1:41">
      <c r="A2118" s="127" t="n"/>
      <c r="B2118" s="113" t="n"/>
      <c r="C2118" s="127" t="n"/>
      <c r="D2118" s="127" t="n"/>
      <c r="E2118" s="114">
        <f>IF(F2118 &lt;&gt; "",VLOOKUP(F2118,CategoryLookup,2,FALSE), "")</f>
        <v/>
      </c>
      <c r="F2118" s="126" t="n"/>
      <c r="G2118" s="127" t="n"/>
      <c r="H2118" s="127" t="n"/>
      <c r="I2118" s="127" t="n"/>
      <c r="J2118" s="127" t="n"/>
      <c r="K2118" s="127" t="n"/>
      <c r="L2118" s="127" t="n"/>
      <c r="M2118" s="127" t="n"/>
      <c r="N2118" s="120" t="n"/>
      <c r="O2118" s="120" t="n"/>
      <c r="P2118" s="120" t="n"/>
      <c r="Q2118" s="120" t="n"/>
      <c r="R2118" s="121" t="n"/>
      <c r="S2118" s="121" t="n"/>
      <c r="T2118" s="121" t="n"/>
      <c r="U2118" s="121" t="n"/>
      <c r="V2118" s="117">
        <f>IF(P2118="NA","NA",IF(P2118&lt;&gt;"",TEXT(P2118-N2118,"[h].mm"),""))</f>
        <v/>
      </c>
      <c r="W2118" s="118">
        <f>IF(AND(R2118="",S2118=""),"",R2118+S2118)</f>
        <v/>
      </c>
      <c r="X2118" s="116">
        <f>IF(O2118&lt;&gt;"",DATE(YEAR(O2118), MONTH(O2118), DAY(O2118)),"")</f>
        <v/>
      </c>
      <c r="Y2118" s="122" t="n"/>
      <c r="Z2118" s="123" t="n"/>
      <c r="AA2118" s="117">
        <f>IF(F2118="Re-assigned","NA",IF(W2118="","",IF(W2118&gt;=VLOOKUP(D2118,SLAMatrix,3,FALSE),"Yes",IF(W2118&lt;VLOOKUP(D2118,SLAMatrix,2,FALSE),"No","Internal"))))</f>
        <v/>
      </c>
      <c r="AB2118" s="123" t="n"/>
      <c r="AC2118" s="123" t="n"/>
      <c r="AD2118" s="119" t="n"/>
      <c r="AE2118" s="125" t="n"/>
      <c r="AF2118" s="124">
        <f>MONTH(O2118)</f>
        <v/>
      </c>
      <c r="AG2118" s="124">
        <f>VLOOKUP(IFERROR(MID(AE2118,1,(FIND(",",AE2118,1)-1)),AE2118),Facility_Region_Mapping,2,FALSE)</f>
        <v/>
      </c>
      <c r="AH2118" s="124" t="n"/>
      <c r="AI2118" s="124">
        <f>IF(C2118&lt;&gt;"",IF(M2118="ESM User",getInterfaceName($C2118),"NA"),"")</f>
        <v/>
      </c>
      <c r="AJ2118" s="116">
        <f>IF(Q2118&lt;&gt;"",DATE(YEAR(Q2118), MONTH(Q2118), DAY(Q2118)),"")</f>
        <v/>
      </c>
      <c r="AK2118" s="130">
        <f>IF(Q2118&lt;&gt;0,Q2118-N2118,TODAY()-N2118)</f>
        <v/>
      </c>
      <c r="AL2118" s="112">
        <f>IF(F2118="Re-assigned",0,IF(H2118="Closed",0,IF(H2118="Service Restored",0,IF(H2118="",0,1))))</f>
        <v/>
      </c>
      <c r="AM2118" s="124">
        <f>IF(AL2118=0,"",IF(AK2118&gt;20.99,"Aged","Non-Aged"))</f>
        <v/>
      </c>
      <c r="AN2118" s="112">
        <f>IF(Q2118&lt;&gt;"",MONTH(Q2118),"")</f>
        <v/>
      </c>
      <c r="AO2118" s="112">
        <f>IFERROR(VALUE(V2118),0)</f>
        <v/>
      </c>
    </row>
    <row customFormat="1" customHeight="1" ht="29.25" r="2119" s="112" spans="1:41">
      <c r="A2119" s="127" t="n"/>
      <c r="B2119" s="113" t="n"/>
      <c r="C2119" s="127" t="n"/>
      <c r="D2119" s="127" t="n"/>
      <c r="E2119" s="114">
        <f>IF(F2119 &lt;&gt; "",VLOOKUP(F2119,CategoryLookup,2,FALSE), "")</f>
        <v/>
      </c>
      <c r="F2119" s="126" t="n"/>
      <c r="G2119" s="127" t="n"/>
      <c r="H2119" s="127" t="n"/>
      <c r="I2119" s="127" t="n"/>
      <c r="J2119" s="127" t="n"/>
      <c r="K2119" s="127" t="n"/>
      <c r="L2119" s="127" t="n"/>
      <c r="M2119" s="127" t="n"/>
      <c r="N2119" s="120" t="n"/>
      <c r="O2119" s="120" t="n"/>
      <c r="P2119" s="120" t="n"/>
      <c r="Q2119" s="120" t="n"/>
      <c r="R2119" s="121" t="n"/>
      <c r="S2119" s="121" t="n"/>
      <c r="T2119" s="121" t="n"/>
      <c r="U2119" s="121" t="n"/>
      <c r="V2119" s="117">
        <f>IF(P2119="NA","NA",IF(P2119&lt;&gt;"",TEXT(P2119-N2119,"[h].mm"),""))</f>
        <v/>
      </c>
      <c r="W2119" s="118">
        <f>IF(AND(R2119="",S2119=""),"",R2119+S2119)</f>
        <v/>
      </c>
      <c r="X2119" s="116">
        <f>IF(O2119&lt;&gt;"",DATE(YEAR(O2119), MONTH(O2119), DAY(O2119)),"")</f>
        <v/>
      </c>
      <c r="Y2119" s="122" t="n"/>
      <c r="Z2119" s="123" t="n"/>
      <c r="AA2119" s="117">
        <f>IF(F2119="Re-assigned","NA",IF(W2119="","",IF(W2119&gt;=VLOOKUP(D2119,SLAMatrix,3,FALSE),"Yes",IF(W2119&lt;VLOOKUP(D2119,SLAMatrix,2,FALSE),"No","Internal"))))</f>
        <v/>
      </c>
      <c r="AB2119" s="123" t="n"/>
      <c r="AC2119" s="123" t="n"/>
      <c r="AD2119" s="119" t="n"/>
      <c r="AE2119" s="125" t="n"/>
      <c r="AF2119" s="124">
        <f>MONTH(O2119)</f>
        <v/>
      </c>
      <c r="AG2119" s="124">
        <f>VLOOKUP(IFERROR(MID(AE2119,1,(FIND(",",AE2119,1)-1)),AE2119),Facility_Region_Mapping,2,FALSE)</f>
        <v/>
      </c>
      <c r="AH2119" s="124" t="n"/>
      <c r="AI2119" s="124">
        <f>IF(C2119&lt;&gt;"",IF(M2119="ESM User",getInterfaceName($C2119),"NA"),"")</f>
        <v/>
      </c>
      <c r="AJ2119" s="116">
        <f>IF(Q2119&lt;&gt;"",DATE(YEAR(Q2119), MONTH(Q2119), DAY(Q2119)),"")</f>
        <v/>
      </c>
      <c r="AK2119" s="130">
        <f>IF(Q2119&lt;&gt;0,Q2119-N2119,TODAY()-N2119)</f>
        <v/>
      </c>
      <c r="AL2119" s="112">
        <f>IF(F2119="Re-assigned",0,IF(H2119="Closed",0,IF(H2119="Service Restored",0,IF(H2119="",0,1))))</f>
        <v/>
      </c>
      <c r="AM2119" s="124">
        <f>IF(AL2119=0,"",IF(AK2119&gt;20.99,"Aged","Non-Aged"))</f>
        <v/>
      </c>
      <c r="AN2119" s="112">
        <f>IF(Q2119&lt;&gt;"",MONTH(Q2119),"")</f>
        <v/>
      </c>
      <c r="AO2119" s="112">
        <f>IFERROR(VALUE(V2119),0)</f>
        <v/>
      </c>
    </row>
    <row customFormat="1" customHeight="1" ht="29.25" r="2120" s="112" spans="1:41">
      <c r="A2120" s="127" t="n"/>
      <c r="B2120" s="113" t="n"/>
      <c r="C2120" s="127" t="n"/>
      <c r="D2120" s="127" t="n"/>
      <c r="E2120" s="114">
        <f>IF(F2120 &lt;&gt; "",VLOOKUP(F2120,CategoryLookup,2,FALSE), "")</f>
        <v/>
      </c>
      <c r="F2120" s="126" t="n"/>
      <c r="G2120" s="127" t="n"/>
      <c r="H2120" s="127" t="n"/>
      <c r="I2120" s="127" t="n"/>
      <c r="J2120" s="127" t="n"/>
      <c r="K2120" s="127" t="n"/>
      <c r="L2120" s="127" t="n"/>
      <c r="M2120" s="127" t="n"/>
      <c r="N2120" s="120" t="n"/>
      <c r="O2120" s="120" t="n"/>
      <c r="P2120" s="120" t="n"/>
      <c r="Q2120" s="120" t="n"/>
      <c r="R2120" s="121" t="n"/>
      <c r="S2120" s="121" t="n"/>
      <c r="T2120" s="121" t="n"/>
      <c r="U2120" s="121" t="n"/>
      <c r="V2120" s="117">
        <f>IF(P2120="NA","NA",IF(P2120&lt;&gt;"",TEXT(P2120-N2120,"[h].mm"),""))</f>
        <v/>
      </c>
      <c r="W2120" s="118">
        <f>IF(AND(R2120="",S2120=""),"",R2120+S2120)</f>
        <v/>
      </c>
      <c r="X2120" s="116">
        <f>IF(O2120&lt;&gt;"",DATE(YEAR(O2120), MONTH(O2120), DAY(O2120)),"")</f>
        <v/>
      </c>
      <c r="Y2120" s="122" t="n"/>
      <c r="Z2120" s="123" t="n"/>
      <c r="AA2120" s="117">
        <f>IF(F2120="Re-assigned","NA",IF(W2120="","",IF(W2120&gt;=VLOOKUP(D2120,SLAMatrix,3,FALSE),"Yes",IF(W2120&lt;VLOOKUP(D2120,SLAMatrix,2,FALSE),"No","Internal"))))</f>
        <v/>
      </c>
      <c r="AB2120" s="123" t="n"/>
      <c r="AC2120" s="123" t="n"/>
      <c r="AD2120" s="119" t="n"/>
      <c r="AE2120" s="125" t="n"/>
      <c r="AF2120" s="124">
        <f>MONTH(O2120)</f>
        <v/>
      </c>
      <c r="AG2120" s="124">
        <f>VLOOKUP(IFERROR(MID(AE2120,1,(FIND(",",AE2120,1)-1)),AE2120),Facility_Region_Mapping,2,FALSE)</f>
        <v/>
      </c>
      <c r="AH2120" s="124" t="n"/>
      <c r="AI2120" s="124">
        <f>IF(C2120&lt;&gt;"",IF(M2120="ESM User",getInterfaceName($C2120),"NA"),"")</f>
        <v/>
      </c>
      <c r="AJ2120" s="116">
        <f>IF(Q2120&lt;&gt;"",DATE(YEAR(Q2120), MONTH(Q2120), DAY(Q2120)),"")</f>
        <v/>
      </c>
      <c r="AK2120" s="130">
        <f>IF(Q2120&lt;&gt;0,Q2120-N2120,TODAY()-N2120)</f>
        <v/>
      </c>
      <c r="AL2120" s="112">
        <f>IF(F2120="Re-assigned",0,IF(H2120="Closed",0,IF(H2120="Service Restored",0,IF(H2120="",0,1))))</f>
        <v/>
      </c>
      <c r="AM2120" s="124">
        <f>IF(AL2120=0,"",IF(AK2120&gt;20.99,"Aged","Non-Aged"))</f>
        <v/>
      </c>
      <c r="AN2120" s="112">
        <f>IF(Q2120&lt;&gt;"",MONTH(Q2120),"")</f>
        <v/>
      </c>
      <c r="AO2120" s="112">
        <f>IFERROR(VALUE(V2120),0)</f>
        <v/>
      </c>
    </row>
    <row customFormat="1" customHeight="1" ht="29.25" r="2121" s="112" spans="1:41">
      <c r="A2121" s="127" t="n"/>
      <c r="B2121" s="113" t="n"/>
      <c r="C2121" s="127" t="n"/>
      <c r="D2121" s="127" t="n"/>
      <c r="E2121" s="114">
        <f>IF(F2121 &lt;&gt; "",VLOOKUP(F2121,CategoryLookup,2,FALSE), "")</f>
        <v/>
      </c>
      <c r="F2121" s="126" t="n"/>
      <c r="G2121" s="127" t="n"/>
      <c r="H2121" s="127" t="n"/>
      <c r="I2121" s="127" t="n"/>
      <c r="J2121" s="127" t="n"/>
      <c r="K2121" s="127" t="n"/>
      <c r="L2121" s="127" t="n"/>
      <c r="M2121" s="127" t="n"/>
      <c r="N2121" s="120" t="n"/>
      <c r="O2121" s="120" t="n"/>
      <c r="P2121" s="120" t="n"/>
      <c r="Q2121" s="120" t="n"/>
      <c r="R2121" s="121" t="n"/>
      <c r="S2121" s="121" t="n"/>
      <c r="T2121" s="121" t="n"/>
      <c r="U2121" s="121" t="n"/>
      <c r="V2121" s="117">
        <f>IF(P2121="NA","NA",IF(P2121&lt;&gt;"",TEXT(P2121-N2121,"[h].mm"),""))</f>
        <v/>
      </c>
      <c r="W2121" s="118">
        <f>IF(AND(R2121="",S2121=""),"",R2121+S2121)</f>
        <v/>
      </c>
      <c r="X2121" s="116">
        <f>IF(O2121&lt;&gt;"",DATE(YEAR(O2121), MONTH(O2121), DAY(O2121)),"")</f>
        <v/>
      </c>
      <c r="Y2121" s="122" t="n"/>
      <c r="Z2121" s="123" t="n"/>
      <c r="AA2121" s="117">
        <f>IF(F2121="Re-assigned","NA",IF(W2121="","",IF(W2121&gt;=VLOOKUP(D2121,SLAMatrix,3,FALSE),"Yes",IF(W2121&lt;VLOOKUP(D2121,SLAMatrix,2,FALSE),"No","Internal"))))</f>
        <v/>
      </c>
      <c r="AB2121" s="123" t="n"/>
      <c r="AC2121" s="123" t="n"/>
      <c r="AD2121" s="119" t="n"/>
      <c r="AE2121" s="125" t="n"/>
      <c r="AF2121" s="124">
        <f>MONTH(O2121)</f>
        <v/>
      </c>
      <c r="AG2121" s="124">
        <f>VLOOKUP(IFERROR(MID(AE2121,1,(FIND(",",AE2121,1)-1)),AE2121),Facility_Region_Mapping,2,FALSE)</f>
        <v/>
      </c>
      <c r="AH2121" s="124" t="n"/>
      <c r="AI2121" s="124">
        <f>IF(C2121&lt;&gt;"",IF(M2121="ESM User",getInterfaceName($C2121),"NA"),"")</f>
        <v/>
      </c>
      <c r="AJ2121" s="116">
        <f>IF(Q2121&lt;&gt;"",DATE(YEAR(Q2121), MONTH(Q2121), DAY(Q2121)),"")</f>
        <v/>
      </c>
      <c r="AK2121" s="130">
        <f>IF(Q2121&lt;&gt;0,Q2121-N2121,TODAY()-N2121)</f>
        <v/>
      </c>
      <c r="AL2121" s="112">
        <f>IF(F2121="Re-assigned",0,IF(H2121="Closed",0,IF(H2121="Service Restored",0,IF(H2121="",0,1))))</f>
        <v/>
      </c>
      <c r="AM2121" s="124">
        <f>IF(AL2121=0,"",IF(AK2121&gt;20.99,"Aged","Non-Aged"))</f>
        <v/>
      </c>
      <c r="AN2121" s="112">
        <f>IF(Q2121&lt;&gt;"",MONTH(Q2121),"")</f>
        <v/>
      </c>
      <c r="AO2121" s="112">
        <f>IFERROR(VALUE(V2121),0)</f>
        <v/>
      </c>
    </row>
    <row customFormat="1" customHeight="1" ht="29.25" r="2122" s="112" spans="1:41">
      <c r="A2122" s="127" t="n"/>
      <c r="B2122" s="113" t="n"/>
      <c r="C2122" s="127" t="n"/>
      <c r="D2122" s="127" t="n"/>
      <c r="E2122" s="114">
        <f>IF(F2122 &lt;&gt; "",VLOOKUP(F2122,CategoryLookup,2,FALSE), "")</f>
        <v/>
      </c>
      <c r="F2122" s="126" t="n"/>
      <c r="G2122" s="127" t="n"/>
      <c r="H2122" s="127" t="n"/>
      <c r="I2122" s="127" t="n"/>
      <c r="J2122" s="127" t="n"/>
      <c r="K2122" s="127" t="n"/>
      <c r="L2122" s="127" t="n"/>
      <c r="M2122" s="127" t="n"/>
      <c r="N2122" s="120" t="n"/>
      <c r="O2122" s="120" t="n"/>
      <c r="P2122" s="120" t="n"/>
      <c r="Q2122" s="120" t="n"/>
      <c r="R2122" s="121" t="n"/>
      <c r="S2122" s="121" t="n"/>
      <c r="T2122" s="121" t="n"/>
      <c r="U2122" s="121" t="n"/>
      <c r="V2122" s="117">
        <f>IF(P2122="NA","NA",IF(P2122&lt;&gt;"",TEXT(P2122-N2122,"[h].mm"),""))</f>
        <v/>
      </c>
      <c r="W2122" s="118">
        <f>IF(AND(R2122="",S2122=""),"",R2122+S2122)</f>
        <v/>
      </c>
      <c r="X2122" s="116">
        <f>IF(O2122&lt;&gt;"",DATE(YEAR(O2122), MONTH(O2122), DAY(O2122)),"")</f>
        <v/>
      </c>
      <c r="Y2122" s="122" t="n"/>
      <c r="Z2122" s="123" t="n"/>
      <c r="AA2122" s="117">
        <f>IF(F2122="Re-assigned","NA",IF(W2122="","",IF(W2122&gt;=VLOOKUP(D2122,SLAMatrix,3,FALSE),"Yes",IF(W2122&lt;VLOOKUP(D2122,SLAMatrix,2,FALSE),"No","Internal"))))</f>
        <v/>
      </c>
      <c r="AB2122" s="123" t="n"/>
      <c r="AC2122" s="123" t="n"/>
      <c r="AD2122" s="119" t="n"/>
      <c r="AE2122" s="125" t="n"/>
      <c r="AF2122" s="124">
        <f>MONTH(O2122)</f>
        <v/>
      </c>
      <c r="AG2122" s="124">
        <f>VLOOKUP(IFERROR(MID(AE2122,1,(FIND(",",AE2122,1)-1)),AE2122),Facility_Region_Mapping,2,FALSE)</f>
        <v/>
      </c>
      <c r="AH2122" s="124" t="n"/>
      <c r="AI2122" s="124">
        <f>IF(C2122&lt;&gt;"",IF(M2122="ESM User",getInterfaceName($C2122),"NA"),"")</f>
        <v/>
      </c>
      <c r="AJ2122" s="116">
        <f>IF(Q2122&lt;&gt;"",DATE(YEAR(Q2122), MONTH(Q2122), DAY(Q2122)),"")</f>
        <v/>
      </c>
      <c r="AK2122" s="130">
        <f>IF(Q2122&lt;&gt;0,Q2122-N2122,TODAY()-N2122)</f>
        <v/>
      </c>
      <c r="AL2122" s="112">
        <f>IF(F2122="Re-assigned",0,IF(H2122="Closed",0,IF(H2122="Service Restored",0,IF(H2122="",0,1))))</f>
        <v/>
      </c>
      <c r="AM2122" s="124">
        <f>IF(AL2122=0,"",IF(AK2122&gt;20.99,"Aged","Non-Aged"))</f>
        <v/>
      </c>
      <c r="AN2122" s="112">
        <f>IF(Q2122&lt;&gt;"",MONTH(Q2122),"")</f>
        <v/>
      </c>
      <c r="AO2122" s="112">
        <f>IFERROR(VALUE(V2122),0)</f>
        <v/>
      </c>
    </row>
    <row customFormat="1" customHeight="1" ht="29.25" r="2123" s="112" spans="1:41">
      <c r="A2123" s="127" t="n"/>
      <c r="B2123" s="113" t="n"/>
      <c r="C2123" s="127" t="n"/>
      <c r="D2123" s="127" t="n"/>
      <c r="E2123" s="114">
        <f>IF(F2123 &lt;&gt; "",VLOOKUP(F2123,CategoryLookup,2,FALSE), "")</f>
        <v/>
      </c>
      <c r="F2123" s="126" t="n"/>
      <c r="G2123" s="127" t="n"/>
      <c r="H2123" s="127" t="n"/>
      <c r="I2123" s="127" t="n"/>
      <c r="J2123" s="127" t="n"/>
      <c r="K2123" s="127" t="n"/>
      <c r="L2123" s="127" t="n"/>
      <c r="M2123" s="127" t="n"/>
      <c r="N2123" s="120" t="n"/>
      <c r="O2123" s="120" t="n"/>
      <c r="P2123" s="120" t="n"/>
      <c r="Q2123" s="120" t="n"/>
      <c r="R2123" s="121" t="n"/>
      <c r="S2123" s="121" t="n"/>
      <c r="T2123" s="121" t="n"/>
      <c r="U2123" s="121" t="n"/>
      <c r="V2123" s="117">
        <f>IF(P2123="NA","NA",IF(P2123&lt;&gt;"",TEXT(P2123-N2123,"[h].mm"),""))</f>
        <v/>
      </c>
      <c r="W2123" s="118">
        <f>IF(AND(R2123="",S2123=""),"",R2123+S2123)</f>
        <v/>
      </c>
      <c r="X2123" s="116">
        <f>IF(O2123&lt;&gt;"",DATE(YEAR(O2123), MONTH(O2123), DAY(O2123)),"")</f>
        <v/>
      </c>
      <c r="Y2123" s="122" t="n"/>
      <c r="Z2123" s="123" t="n"/>
      <c r="AA2123" s="117">
        <f>IF(F2123="Re-assigned","NA",IF(W2123="","",IF(W2123&gt;=VLOOKUP(D2123,SLAMatrix,3,FALSE),"Yes",IF(W2123&lt;VLOOKUP(D2123,SLAMatrix,2,FALSE),"No","Internal"))))</f>
        <v/>
      </c>
      <c r="AB2123" s="123" t="n"/>
      <c r="AC2123" s="123" t="n"/>
      <c r="AD2123" s="119" t="n"/>
      <c r="AE2123" s="125" t="n"/>
      <c r="AF2123" s="124">
        <f>MONTH(O2123)</f>
        <v/>
      </c>
      <c r="AG2123" s="124">
        <f>VLOOKUP(IFERROR(MID(AE2123,1,(FIND(",",AE2123,1)-1)),AE2123),Facility_Region_Mapping,2,FALSE)</f>
        <v/>
      </c>
      <c r="AH2123" s="124" t="n"/>
      <c r="AI2123" s="124">
        <f>IF(C2123&lt;&gt;"",IF(M2123="ESM User",getInterfaceName($C2123),"NA"),"")</f>
        <v/>
      </c>
      <c r="AJ2123" s="116">
        <f>IF(Q2123&lt;&gt;"",DATE(YEAR(Q2123), MONTH(Q2123), DAY(Q2123)),"")</f>
        <v/>
      </c>
      <c r="AK2123" s="130">
        <f>IF(Q2123&lt;&gt;0,Q2123-N2123,TODAY()-N2123)</f>
        <v/>
      </c>
      <c r="AL2123" s="112">
        <f>IF(F2123="Re-assigned",0,IF(H2123="Closed",0,IF(H2123="Service Restored",0,IF(H2123="",0,1))))</f>
        <v/>
      </c>
      <c r="AM2123" s="124">
        <f>IF(AL2123=0,"",IF(AK2123&gt;20.99,"Aged","Non-Aged"))</f>
        <v/>
      </c>
      <c r="AN2123" s="112">
        <f>IF(Q2123&lt;&gt;"",MONTH(Q2123),"")</f>
        <v/>
      </c>
      <c r="AO2123" s="112">
        <f>IFERROR(VALUE(V2123),0)</f>
        <v/>
      </c>
    </row>
    <row customFormat="1" customHeight="1" ht="29.25" r="2124" s="112" spans="1:41">
      <c r="A2124" s="127" t="n"/>
      <c r="B2124" s="113" t="n"/>
      <c r="C2124" s="127" t="n"/>
      <c r="D2124" s="127" t="n"/>
      <c r="E2124" s="114">
        <f>IF(F2124 &lt;&gt; "",VLOOKUP(F2124,CategoryLookup,2,FALSE), "")</f>
        <v/>
      </c>
      <c r="F2124" s="126" t="n"/>
      <c r="G2124" s="127" t="n"/>
      <c r="H2124" s="127" t="n"/>
      <c r="I2124" s="127" t="n"/>
      <c r="J2124" s="127" t="n"/>
      <c r="K2124" s="127" t="n"/>
      <c r="L2124" s="127" t="n"/>
      <c r="M2124" s="127" t="n"/>
      <c r="N2124" s="120" t="n"/>
      <c r="O2124" s="120" t="n"/>
      <c r="P2124" s="120" t="n"/>
      <c r="Q2124" s="120" t="n"/>
      <c r="R2124" s="121" t="n"/>
      <c r="S2124" s="121" t="n"/>
      <c r="T2124" s="121" t="n"/>
      <c r="U2124" s="121" t="n"/>
      <c r="V2124" s="117">
        <f>IF(P2124="NA","NA",IF(P2124&lt;&gt;"",TEXT(P2124-N2124,"[h].mm"),""))</f>
        <v/>
      </c>
      <c r="W2124" s="118">
        <f>IF(AND(R2124="",S2124=""),"",R2124+S2124)</f>
        <v/>
      </c>
      <c r="X2124" s="116">
        <f>IF(O2124&lt;&gt;"",DATE(YEAR(O2124), MONTH(O2124), DAY(O2124)),"")</f>
        <v/>
      </c>
      <c r="Y2124" s="122" t="n"/>
      <c r="Z2124" s="123" t="n"/>
      <c r="AA2124" s="117">
        <f>IF(F2124="Re-assigned","NA",IF(W2124="","",IF(W2124&gt;=VLOOKUP(D2124,SLAMatrix,3,FALSE),"Yes",IF(W2124&lt;VLOOKUP(D2124,SLAMatrix,2,FALSE),"No","Internal"))))</f>
        <v/>
      </c>
      <c r="AB2124" s="123" t="n"/>
      <c r="AC2124" s="123" t="n"/>
      <c r="AD2124" s="119" t="n"/>
      <c r="AE2124" s="125" t="n"/>
      <c r="AF2124" s="124">
        <f>MONTH(O2124)</f>
        <v/>
      </c>
      <c r="AG2124" s="124">
        <f>VLOOKUP(IFERROR(MID(AE2124,1,(FIND(",",AE2124,1)-1)),AE2124),Facility_Region_Mapping,2,FALSE)</f>
        <v/>
      </c>
      <c r="AH2124" s="124" t="n"/>
      <c r="AI2124" s="124">
        <f>IF(C2124&lt;&gt;"",IF(M2124="ESM User",getInterfaceName($C2124),"NA"),"")</f>
        <v/>
      </c>
      <c r="AJ2124" s="116">
        <f>IF(Q2124&lt;&gt;"",DATE(YEAR(Q2124), MONTH(Q2124), DAY(Q2124)),"")</f>
        <v/>
      </c>
      <c r="AK2124" s="130">
        <f>IF(Q2124&lt;&gt;0,Q2124-N2124,TODAY()-N2124)</f>
        <v/>
      </c>
      <c r="AL2124" s="112">
        <f>IF(F2124="Re-assigned",0,IF(H2124="Closed",0,IF(H2124="Service Restored",0,IF(H2124="",0,1))))</f>
        <v/>
      </c>
      <c r="AM2124" s="124">
        <f>IF(AL2124=0,"",IF(AK2124&gt;20.99,"Aged","Non-Aged"))</f>
        <v/>
      </c>
      <c r="AN2124" s="112">
        <f>IF(Q2124&lt;&gt;"",MONTH(Q2124),"")</f>
        <v/>
      </c>
      <c r="AO2124" s="112">
        <f>IFERROR(VALUE(V2124),0)</f>
        <v/>
      </c>
    </row>
    <row customFormat="1" customHeight="1" ht="29.25" r="2125" s="112" spans="1:41">
      <c r="A2125" s="127" t="n"/>
      <c r="B2125" s="113" t="n"/>
      <c r="C2125" s="127" t="n"/>
      <c r="D2125" s="127" t="n"/>
      <c r="E2125" s="114">
        <f>IF(F2125 &lt;&gt; "",VLOOKUP(F2125,CategoryLookup,2,FALSE), "")</f>
        <v/>
      </c>
      <c r="F2125" s="126" t="n"/>
      <c r="G2125" s="127" t="n"/>
      <c r="H2125" s="127" t="n"/>
      <c r="I2125" s="127" t="n"/>
      <c r="J2125" s="127" t="n"/>
      <c r="K2125" s="127" t="n"/>
      <c r="L2125" s="127" t="n"/>
      <c r="M2125" s="127" t="n"/>
      <c r="N2125" s="120" t="n"/>
      <c r="O2125" s="120" t="n"/>
      <c r="P2125" s="120" t="n"/>
      <c r="Q2125" s="120" t="n"/>
      <c r="R2125" s="121" t="n"/>
      <c r="S2125" s="121" t="n"/>
      <c r="T2125" s="121" t="n"/>
      <c r="U2125" s="121" t="n"/>
      <c r="V2125" s="117">
        <f>IF(P2125="NA","NA",IF(P2125&lt;&gt;"",TEXT(P2125-N2125,"[h].mm"),""))</f>
        <v/>
      </c>
      <c r="W2125" s="118">
        <f>IF(AND(R2125="",S2125=""),"",R2125+S2125)</f>
        <v/>
      </c>
      <c r="X2125" s="116">
        <f>IF(O2125&lt;&gt;"",DATE(YEAR(O2125), MONTH(O2125), DAY(O2125)),"")</f>
        <v/>
      </c>
      <c r="Y2125" s="122" t="n"/>
      <c r="Z2125" s="123" t="n"/>
      <c r="AA2125" s="117">
        <f>IF(F2125="Re-assigned","NA",IF(W2125="","",IF(W2125&gt;=VLOOKUP(D2125,SLAMatrix,3,FALSE),"Yes",IF(W2125&lt;VLOOKUP(D2125,SLAMatrix,2,FALSE),"No","Internal"))))</f>
        <v/>
      </c>
      <c r="AB2125" s="123" t="n"/>
      <c r="AC2125" s="123" t="n"/>
      <c r="AD2125" s="119" t="n"/>
      <c r="AE2125" s="125" t="n"/>
      <c r="AF2125" s="124">
        <f>MONTH(O2125)</f>
        <v/>
      </c>
      <c r="AG2125" s="124">
        <f>VLOOKUP(IFERROR(MID(AE2125,1,(FIND(",",AE2125,1)-1)),AE2125),Facility_Region_Mapping,2,FALSE)</f>
        <v/>
      </c>
      <c r="AH2125" s="124" t="n"/>
      <c r="AI2125" s="124">
        <f>IF(C2125&lt;&gt;"",IF(M2125="ESM User",getInterfaceName($C2125),"NA"),"")</f>
        <v/>
      </c>
      <c r="AJ2125" s="116">
        <f>IF(Q2125&lt;&gt;"",DATE(YEAR(Q2125), MONTH(Q2125), DAY(Q2125)),"")</f>
        <v/>
      </c>
      <c r="AK2125" s="130">
        <f>IF(Q2125&lt;&gt;0,Q2125-N2125,TODAY()-N2125)</f>
        <v/>
      </c>
      <c r="AL2125" s="112">
        <f>IF(F2125="Re-assigned",0,IF(H2125="Closed",0,IF(H2125="Service Restored",0,IF(H2125="",0,1))))</f>
        <v/>
      </c>
      <c r="AM2125" s="124">
        <f>IF(AL2125=0,"",IF(AK2125&gt;20.99,"Aged","Non-Aged"))</f>
        <v/>
      </c>
      <c r="AN2125" s="112">
        <f>IF(Q2125&lt;&gt;"",MONTH(Q2125),"")</f>
        <v/>
      </c>
      <c r="AO2125" s="112">
        <f>IFERROR(VALUE(V2125),0)</f>
        <v/>
      </c>
    </row>
    <row customFormat="1" customHeight="1" ht="29.25" r="2126" s="112" spans="1:41">
      <c r="A2126" s="127" t="n"/>
      <c r="B2126" s="113" t="n"/>
      <c r="C2126" s="127" t="n"/>
      <c r="D2126" s="127" t="n"/>
      <c r="E2126" s="114">
        <f>IF(F2126 &lt;&gt; "",VLOOKUP(F2126,CategoryLookup,2,FALSE), "")</f>
        <v/>
      </c>
      <c r="F2126" s="126" t="n"/>
      <c r="G2126" s="127" t="n"/>
      <c r="H2126" s="127" t="n"/>
      <c r="I2126" s="127" t="n"/>
      <c r="J2126" s="127" t="n"/>
      <c r="K2126" s="127" t="n"/>
      <c r="L2126" s="127" t="n"/>
      <c r="M2126" s="127" t="n"/>
      <c r="N2126" s="120" t="n"/>
      <c r="O2126" s="120" t="n"/>
      <c r="P2126" s="120" t="n"/>
      <c r="Q2126" s="120" t="n"/>
      <c r="R2126" s="121" t="n"/>
      <c r="S2126" s="121" t="n"/>
      <c r="T2126" s="121" t="n"/>
      <c r="U2126" s="121" t="n"/>
      <c r="V2126" s="117">
        <f>IF(P2126="NA","NA",IF(P2126&lt;&gt;"",TEXT(P2126-N2126,"[h].mm"),""))</f>
        <v/>
      </c>
      <c r="W2126" s="118">
        <f>IF(AND(R2126="",S2126=""),"",R2126+S2126)</f>
        <v/>
      </c>
      <c r="X2126" s="116">
        <f>IF(O2126&lt;&gt;"",DATE(YEAR(O2126), MONTH(O2126), DAY(O2126)),"")</f>
        <v/>
      </c>
      <c r="Y2126" s="122" t="n"/>
      <c r="Z2126" s="123" t="n"/>
      <c r="AA2126" s="117">
        <f>IF(F2126="Re-assigned","NA",IF(W2126="","",IF(W2126&gt;=VLOOKUP(D2126,SLAMatrix,3,FALSE),"Yes",IF(W2126&lt;VLOOKUP(D2126,SLAMatrix,2,FALSE),"No","Internal"))))</f>
        <v/>
      </c>
      <c r="AB2126" s="123" t="n"/>
      <c r="AC2126" s="123" t="n"/>
      <c r="AD2126" s="119" t="n"/>
      <c r="AE2126" s="125" t="n"/>
      <c r="AF2126" s="124">
        <f>MONTH(O2126)</f>
        <v/>
      </c>
      <c r="AG2126" s="124">
        <f>VLOOKUP(IFERROR(MID(AE2126,1,(FIND(",",AE2126,1)-1)),AE2126),Facility_Region_Mapping,2,FALSE)</f>
        <v/>
      </c>
      <c r="AH2126" s="124" t="n"/>
      <c r="AI2126" s="124">
        <f>IF(C2126&lt;&gt;"",IF(M2126="ESM User",getInterfaceName($C2126),"NA"),"")</f>
        <v/>
      </c>
      <c r="AJ2126" s="116">
        <f>IF(Q2126&lt;&gt;"",DATE(YEAR(Q2126), MONTH(Q2126), DAY(Q2126)),"")</f>
        <v/>
      </c>
      <c r="AK2126" s="130">
        <f>IF(Q2126&lt;&gt;0,Q2126-N2126,TODAY()-N2126)</f>
        <v/>
      </c>
      <c r="AL2126" s="112">
        <f>IF(F2126="Re-assigned",0,IF(H2126="Closed",0,IF(H2126="Service Restored",0,IF(H2126="",0,1))))</f>
        <v/>
      </c>
      <c r="AM2126" s="124">
        <f>IF(AL2126=0,"",IF(AK2126&gt;20.99,"Aged","Non-Aged"))</f>
        <v/>
      </c>
      <c r="AN2126" s="112">
        <f>IF(Q2126&lt;&gt;"",MONTH(Q2126),"")</f>
        <v/>
      </c>
      <c r="AO2126" s="112">
        <f>IFERROR(VALUE(V2126),0)</f>
        <v/>
      </c>
    </row>
    <row customFormat="1" customHeight="1" ht="29.25" r="2127" s="112" spans="1:41">
      <c r="A2127" s="127" t="n"/>
      <c r="B2127" s="113" t="n"/>
      <c r="C2127" s="127" t="n"/>
      <c r="D2127" s="127" t="n"/>
      <c r="E2127" s="114">
        <f>IF(F2127 &lt;&gt; "",VLOOKUP(F2127,CategoryLookup,2,FALSE), "")</f>
        <v/>
      </c>
      <c r="F2127" s="126" t="n"/>
      <c r="G2127" s="127" t="n"/>
      <c r="H2127" s="127" t="n"/>
      <c r="I2127" s="127" t="n"/>
      <c r="J2127" s="127" t="n"/>
      <c r="K2127" s="127" t="n"/>
      <c r="L2127" s="127" t="n"/>
      <c r="M2127" s="127" t="n"/>
      <c r="N2127" s="120" t="n"/>
      <c r="O2127" s="120" t="n"/>
      <c r="P2127" s="120" t="n"/>
      <c r="Q2127" s="120" t="n"/>
      <c r="R2127" s="121" t="n"/>
      <c r="S2127" s="121" t="n"/>
      <c r="T2127" s="121" t="n"/>
      <c r="U2127" s="121" t="n"/>
      <c r="V2127" s="117">
        <f>IF(P2127="NA","NA",IF(P2127&lt;&gt;"",TEXT(P2127-N2127,"[h].mm"),""))</f>
        <v/>
      </c>
      <c r="W2127" s="118">
        <f>IF(AND(R2127="",S2127=""),"",R2127+S2127)</f>
        <v/>
      </c>
      <c r="X2127" s="116">
        <f>IF(O2127&lt;&gt;"",DATE(YEAR(O2127), MONTH(O2127), DAY(O2127)),"")</f>
        <v/>
      </c>
      <c r="Y2127" s="122" t="n"/>
      <c r="Z2127" s="123" t="n"/>
      <c r="AA2127" s="117">
        <f>IF(F2127="Re-assigned","NA",IF(W2127="","",IF(W2127&gt;=VLOOKUP(D2127,SLAMatrix,3,FALSE),"Yes",IF(W2127&lt;VLOOKUP(D2127,SLAMatrix,2,FALSE),"No","Internal"))))</f>
        <v/>
      </c>
      <c r="AB2127" s="123" t="n"/>
      <c r="AC2127" s="123" t="n"/>
      <c r="AD2127" s="119" t="n"/>
      <c r="AE2127" s="125" t="n"/>
      <c r="AF2127" s="124">
        <f>MONTH(O2127)</f>
        <v/>
      </c>
      <c r="AG2127" s="124">
        <f>VLOOKUP(IFERROR(MID(AE2127,1,(FIND(",",AE2127,1)-1)),AE2127),Facility_Region_Mapping,2,FALSE)</f>
        <v/>
      </c>
      <c r="AH2127" s="124" t="n"/>
      <c r="AI2127" s="124">
        <f>IF(C2127&lt;&gt;"",IF(M2127="ESM User",getInterfaceName($C2127),"NA"),"")</f>
        <v/>
      </c>
      <c r="AJ2127" s="116">
        <f>IF(Q2127&lt;&gt;"",DATE(YEAR(Q2127), MONTH(Q2127), DAY(Q2127)),"")</f>
        <v/>
      </c>
      <c r="AK2127" s="130">
        <f>IF(Q2127&lt;&gt;0,Q2127-N2127,TODAY()-N2127)</f>
        <v/>
      </c>
      <c r="AL2127" s="112">
        <f>IF(F2127="Re-assigned",0,IF(H2127="Closed",0,IF(H2127="Service Restored",0,IF(H2127="",0,1))))</f>
        <v/>
      </c>
      <c r="AM2127" s="124">
        <f>IF(AL2127=0,"",IF(AK2127&gt;20.99,"Aged","Non-Aged"))</f>
        <v/>
      </c>
      <c r="AN2127" s="112">
        <f>IF(Q2127&lt;&gt;"",MONTH(Q2127),"")</f>
        <v/>
      </c>
      <c r="AO2127" s="112">
        <f>IFERROR(VALUE(V2127),0)</f>
        <v/>
      </c>
    </row>
    <row customFormat="1" customHeight="1" ht="29.25" r="2128" s="112" spans="1:41">
      <c r="A2128" s="127" t="n"/>
      <c r="B2128" s="113" t="n"/>
      <c r="C2128" s="127" t="n"/>
      <c r="D2128" s="127" t="n"/>
      <c r="E2128" s="114">
        <f>IF(F2128 &lt;&gt; "",VLOOKUP(F2128,CategoryLookup,2,FALSE), "")</f>
        <v/>
      </c>
      <c r="F2128" s="126" t="n"/>
      <c r="G2128" s="127" t="n"/>
      <c r="H2128" s="127" t="n"/>
      <c r="I2128" s="127" t="n"/>
      <c r="J2128" s="127" t="n"/>
      <c r="K2128" s="127" t="n"/>
      <c r="L2128" s="127" t="n"/>
      <c r="M2128" s="127" t="n"/>
      <c r="N2128" s="120" t="n"/>
      <c r="O2128" s="120" t="n"/>
      <c r="P2128" s="120" t="n"/>
      <c r="Q2128" s="120" t="n"/>
      <c r="R2128" s="121" t="n"/>
      <c r="S2128" s="121" t="n"/>
      <c r="T2128" s="121" t="n"/>
      <c r="U2128" s="121" t="n"/>
      <c r="V2128" s="117">
        <f>IF(P2128="NA","NA",IF(P2128&lt;&gt;"",TEXT(P2128-N2128,"[h].mm"),""))</f>
        <v/>
      </c>
      <c r="W2128" s="118">
        <f>IF(AND(R2128="",S2128=""),"",R2128+S2128)</f>
        <v/>
      </c>
      <c r="X2128" s="116">
        <f>IF(O2128&lt;&gt;"",DATE(YEAR(O2128), MONTH(O2128), DAY(O2128)),"")</f>
        <v/>
      </c>
      <c r="Y2128" s="122" t="n"/>
      <c r="Z2128" s="123" t="n"/>
      <c r="AA2128" s="117">
        <f>IF(F2128="Re-assigned","NA",IF(W2128="","",IF(W2128&gt;=VLOOKUP(D2128,SLAMatrix,3,FALSE),"Yes",IF(W2128&lt;VLOOKUP(D2128,SLAMatrix,2,FALSE),"No","Internal"))))</f>
        <v/>
      </c>
      <c r="AB2128" s="123" t="n"/>
      <c r="AC2128" s="123" t="n"/>
      <c r="AD2128" s="119" t="n"/>
      <c r="AE2128" s="125" t="n"/>
      <c r="AF2128" s="124">
        <f>MONTH(O2128)</f>
        <v/>
      </c>
      <c r="AG2128" s="124">
        <f>VLOOKUP(IFERROR(MID(AE2128,1,(FIND(",",AE2128,1)-1)),AE2128),Facility_Region_Mapping,2,FALSE)</f>
        <v/>
      </c>
      <c r="AH2128" s="124" t="n"/>
      <c r="AI2128" s="124">
        <f>IF(C2128&lt;&gt;"",IF(M2128="ESM User",getInterfaceName($C2128),"NA"),"")</f>
        <v/>
      </c>
      <c r="AJ2128" s="116">
        <f>IF(Q2128&lt;&gt;"",DATE(YEAR(Q2128), MONTH(Q2128), DAY(Q2128)),"")</f>
        <v/>
      </c>
      <c r="AK2128" s="130">
        <f>IF(Q2128&lt;&gt;0,Q2128-N2128,TODAY()-N2128)</f>
        <v/>
      </c>
      <c r="AL2128" s="112">
        <f>IF(F2128="Re-assigned",0,IF(H2128="Closed",0,IF(H2128="Service Restored",0,IF(H2128="",0,1))))</f>
        <v/>
      </c>
      <c r="AM2128" s="124">
        <f>IF(AL2128=0,"",IF(AK2128&gt;20.99,"Aged","Non-Aged"))</f>
        <v/>
      </c>
      <c r="AN2128" s="112">
        <f>IF(Q2128&lt;&gt;"",MONTH(Q2128),"")</f>
        <v/>
      </c>
      <c r="AO2128" s="112">
        <f>IFERROR(VALUE(V2128),0)</f>
        <v/>
      </c>
    </row>
    <row customFormat="1" customHeight="1" ht="29.25" r="2129" s="112" spans="1:41">
      <c r="A2129" s="127" t="n"/>
      <c r="B2129" s="113" t="n"/>
      <c r="C2129" s="127" t="n"/>
      <c r="D2129" s="127" t="n"/>
      <c r="E2129" s="114">
        <f>IF(F2129 &lt;&gt; "",VLOOKUP(F2129,CategoryLookup,2,FALSE), "")</f>
        <v/>
      </c>
      <c r="F2129" s="126" t="n"/>
      <c r="G2129" s="127" t="n"/>
      <c r="H2129" s="127" t="n"/>
      <c r="I2129" s="127" t="n"/>
      <c r="J2129" s="127" t="n"/>
      <c r="K2129" s="127" t="n"/>
      <c r="L2129" s="127" t="n"/>
      <c r="M2129" s="127" t="n"/>
      <c r="N2129" s="120" t="n"/>
      <c r="O2129" s="120" t="n"/>
      <c r="P2129" s="120" t="n"/>
      <c r="Q2129" s="120" t="n"/>
      <c r="R2129" s="121" t="n"/>
      <c r="S2129" s="121" t="n"/>
      <c r="T2129" s="121" t="n"/>
      <c r="U2129" s="121" t="n"/>
      <c r="V2129" s="117">
        <f>IF(P2129="NA","NA",IF(P2129&lt;&gt;"",TEXT(P2129-N2129,"[h].mm"),""))</f>
        <v/>
      </c>
      <c r="W2129" s="118">
        <f>IF(AND(R2129="",S2129=""),"",R2129+S2129)</f>
        <v/>
      </c>
      <c r="X2129" s="116">
        <f>IF(O2129&lt;&gt;"",DATE(YEAR(O2129), MONTH(O2129), DAY(O2129)),"")</f>
        <v/>
      </c>
      <c r="Y2129" s="122" t="n"/>
      <c r="Z2129" s="123" t="n"/>
      <c r="AA2129" s="117">
        <f>IF(F2129="Re-assigned","NA",IF(W2129="","",IF(W2129&gt;=VLOOKUP(D2129,SLAMatrix,3,FALSE),"Yes",IF(W2129&lt;VLOOKUP(D2129,SLAMatrix,2,FALSE),"No","Internal"))))</f>
        <v/>
      </c>
      <c r="AB2129" s="123" t="n"/>
      <c r="AC2129" s="123" t="n"/>
      <c r="AD2129" s="119" t="n"/>
      <c r="AE2129" s="125" t="n"/>
      <c r="AF2129" s="124">
        <f>MONTH(O2129)</f>
        <v/>
      </c>
      <c r="AG2129" s="124">
        <f>VLOOKUP(IFERROR(MID(AE2129,1,(FIND(",",AE2129,1)-1)),AE2129),Facility_Region_Mapping,2,FALSE)</f>
        <v/>
      </c>
      <c r="AH2129" s="124" t="n"/>
      <c r="AI2129" s="124">
        <f>IF(C2129&lt;&gt;"",IF(M2129="ESM User",getInterfaceName($C2129),"NA"),"")</f>
        <v/>
      </c>
      <c r="AJ2129" s="116">
        <f>IF(Q2129&lt;&gt;"",DATE(YEAR(Q2129), MONTH(Q2129), DAY(Q2129)),"")</f>
        <v/>
      </c>
      <c r="AK2129" s="130">
        <f>IF(Q2129&lt;&gt;0,Q2129-N2129,TODAY()-N2129)</f>
        <v/>
      </c>
      <c r="AL2129" s="112">
        <f>IF(F2129="Re-assigned",0,IF(H2129="Closed",0,IF(H2129="Service Restored",0,IF(H2129="",0,1))))</f>
        <v/>
      </c>
      <c r="AM2129" s="124">
        <f>IF(AL2129=0,"",IF(AK2129&gt;20.99,"Aged","Non-Aged"))</f>
        <v/>
      </c>
      <c r="AN2129" s="112">
        <f>IF(Q2129&lt;&gt;"",MONTH(Q2129),"")</f>
        <v/>
      </c>
      <c r="AO2129" s="112">
        <f>IFERROR(VALUE(V2129),0)</f>
        <v/>
      </c>
    </row>
    <row customFormat="1" customHeight="1" ht="29.25" r="2130" s="112" spans="1:41">
      <c r="A2130" s="127" t="n"/>
      <c r="B2130" s="113" t="n"/>
      <c r="C2130" s="127" t="n"/>
      <c r="D2130" s="127" t="n"/>
      <c r="E2130" s="114">
        <f>IF(F2130 &lt;&gt; "",VLOOKUP(F2130,CategoryLookup,2,FALSE), "")</f>
        <v/>
      </c>
      <c r="F2130" s="126" t="n"/>
      <c r="G2130" s="127" t="n"/>
      <c r="H2130" s="127" t="n"/>
      <c r="I2130" s="127" t="n"/>
      <c r="J2130" s="127" t="n"/>
      <c r="K2130" s="127" t="n"/>
      <c r="L2130" s="127" t="n"/>
      <c r="M2130" s="127" t="n"/>
      <c r="N2130" s="120" t="n"/>
      <c r="O2130" s="120" t="n"/>
      <c r="P2130" s="120" t="n"/>
      <c r="Q2130" s="120" t="n"/>
      <c r="R2130" s="121" t="n"/>
      <c r="S2130" s="121" t="n"/>
      <c r="T2130" s="121" t="n"/>
      <c r="U2130" s="121" t="n"/>
      <c r="V2130" s="117">
        <f>IF(P2130="NA","NA",IF(P2130&lt;&gt;"",TEXT(P2130-N2130,"[h].mm"),""))</f>
        <v/>
      </c>
      <c r="W2130" s="118">
        <f>IF(AND(R2130="",S2130=""),"",R2130+S2130)</f>
        <v/>
      </c>
      <c r="X2130" s="116">
        <f>IF(O2130&lt;&gt;"",DATE(YEAR(O2130), MONTH(O2130), DAY(O2130)),"")</f>
        <v/>
      </c>
      <c r="Y2130" s="122" t="n"/>
      <c r="Z2130" s="123" t="n"/>
      <c r="AA2130" s="117">
        <f>IF(F2130="Re-assigned","NA",IF(W2130="","",IF(W2130&gt;=VLOOKUP(D2130,SLAMatrix,3,FALSE),"Yes",IF(W2130&lt;VLOOKUP(D2130,SLAMatrix,2,FALSE),"No","Internal"))))</f>
        <v/>
      </c>
      <c r="AB2130" s="123" t="n"/>
      <c r="AC2130" s="123" t="n"/>
      <c r="AD2130" s="119" t="n"/>
      <c r="AE2130" s="125" t="n"/>
      <c r="AF2130" s="124">
        <f>MONTH(O2130)</f>
        <v/>
      </c>
      <c r="AG2130" s="124">
        <f>VLOOKUP(IFERROR(MID(AE2130,1,(FIND(",",AE2130,1)-1)),AE2130),Facility_Region_Mapping,2,FALSE)</f>
        <v/>
      </c>
      <c r="AH2130" s="124" t="n"/>
      <c r="AI2130" s="124">
        <f>IF(C2130&lt;&gt;"",IF(M2130="ESM User",getInterfaceName($C2130),"NA"),"")</f>
        <v/>
      </c>
      <c r="AJ2130" s="116">
        <f>IF(Q2130&lt;&gt;"",DATE(YEAR(Q2130), MONTH(Q2130), DAY(Q2130)),"")</f>
        <v/>
      </c>
      <c r="AK2130" s="130">
        <f>IF(Q2130&lt;&gt;0,Q2130-N2130,TODAY()-N2130)</f>
        <v/>
      </c>
      <c r="AL2130" s="112">
        <f>IF(F2130="Re-assigned",0,IF(H2130="Closed",0,IF(H2130="Service Restored",0,IF(H2130="",0,1))))</f>
        <v/>
      </c>
      <c r="AM2130" s="124">
        <f>IF(AL2130=0,"",IF(AK2130&gt;20.99,"Aged","Non-Aged"))</f>
        <v/>
      </c>
      <c r="AN2130" s="112">
        <f>IF(Q2130&lt;&gt;"",MONTH(Q2130),"")</f>
        <v/>
      </c>
      <c r="AO2130" s="112">
        <f>IFERROR(VALUE(V2130),0)</f>
        <v/>
      </c>
    </row>
    <row customFormat="1" customHeight="1" ht="29.25" r="2131" s="112" spans="1:41">
      <c r="A2131" s="127" t="n"/>
      <c r="B2131" s="113" t="n"/>
      <c r="C2131" s="127" t="n"/>
      <c r="D2131" s="127" t="n"/>
      <c r="E2131" s="114">
        <f>IF(F2131 &lt;&gt; "",VLOOKUP(F2131,CategoryLookup,2,FALSE), "")</f>
        <v/>
      </c>
      <c r="F2131" s="126" t="n"/>
      <c r="G2131" s="127" t="n"/>
      <c r="H2131" s="127" t="n"/>
      <c r="I2131" s="127" t="n"/>
      <c r="J2131" s="127" t="n"/>
      <c r="K2131" s="127" t="n"/>
      <c r="L2131" s="127" t="n"/>
      <c r="M2131" s="127" t="n"/>
      <c r="N2131" s="120" t="n"/>
      <c r="O2131" s="120" t="n"/>
      <c r="P2131" s="120" t="n"/>
      <c r="Q2131" s="120" t="n"/>
      <c r="R2131" s="121" t="n"/>
      <c r="S2131" s="121" t="n"/>
      <c r="T2131" s="121" t="n"/>
      <c r="U2131" s="121" t="n"/>
      <c r="V2131" s="117">
        <f>IF(P2131="NA","NA",IF(P2131&lt;&gt;"",TEXT(P2131-N2131,"[h].mm"),""))</f>
        <v/>
      </c>
      <c r="W2131" s="118">
        <f>IF(AND(R2131="",S2131=""),"",R2131+S2131)</f>
        <v/>
      </c>
      <c r="X2131" s="116">
        <f>IF(O2131&lt;&gt;"",DATE(YEAR(O2131), MONTH(O2131), DAY(O2131)),"")</f>
        <v/>
      </c>
      <c r="Y2131" s="122" t="n"/>
      <c r="Z2131" s="123" t="n"/>
      <c r="AA2131" s="117">
        <f>IF(F2131="Re-assigned","NA",IF(W2131="","",IF(W2131&gt;=VLOOKUP(D2131,SLAMatrix,3,FALSE),"Yes",IF(W2131&lt;VLOOKUP(D2131,SLAMatrix,2,FALSE),"No","Internal"))))</f>
        <v/>
      </c>
      <c r="AB2131" s="123" t="n"/>
      <c r="AC2131" s="123" t="n"/>
      <c r="AD2131" s="119" t="n"/>
      <c r="AE2131" s="125" t="n"/>
      <c r="AF2131" s="124">
        <f>MONTH(O2131)</f>
        <v/>
      </c>
      <c r="AG2131" s="124">
        <f>VLOOKUP(IFERROR(MID(AE2131,1,(FIND(",",AE2131,1)-1)),AE2131),Facility_Region_Mapping,2,FALSE)</f>
        <v/>
      </c>
      <c r="AH2131" s="124" t="n"/>
      <c r="AI2131" s="124">
        <f>IF(C2131&lt;&gt;"",IF(M2131="ESM User",getInterfaceName($C2131),"NA"),"")</f>
        <v/>
      </c>
      <c r="AJ2131" s="116">
        <f>IF(Q2131&lt;&gt;"",DATE(YEAR(Q2131), MONTH(Q2131), DAY(Q2131)),"")</f>
        <v/>
      </c>
      <c r="AK2131" s="130">
        <f>IF(Q2131&lt;&gt;0,Q2131-N2131,TODAY()-N2131)</f>
        <v/>
      </c>
      <c r="AL2131" s="112">
        <f>IF(F2131="Re-assigned",0,IF(H2131="Closed",0,IF(H2131="Service Restored",0,IF(H2131="",0,1))))</f>
        <v/>
      </c>
      <c r="AM2131" s="124">
        <f>IF(AL2131=0,"",IF(AK2131&gt;20.99,"Aged","Non-Aged"))</f>
        <v/>
      </c>
      <c r="AN2131" s="112">
        <f>IF(Q2131&lt;&gt;"",MONTH(Q2131),"")</f>
        <v/>
      </c>
      <c r="AO2131" s="112">
        <f>IFERROR(VALUE(V2131),0)</f>
        <v/>
      </c>
    </row>
    <row customFormat="1" customHeight="1" ht="29.25" r="2132" s="112" spans="1:41">
      <c r="A2132" s="127" t="n"/>
      <c r="B2132" s="113" t="n"/>
      <c r="C2132" s="127" t="n"/>
      <c r="D2132" s="127" t="n"/>
      <c r="E2132" s="114">
        <f>IF(F2132 &lt;&gt; "",VLOOKUP(F2132,CategoryLookup,2,FALSE), "")</f>
        <v/>
      </c>
      <c r="F2132" s="126" t="n"/>
      <c r="G2132" s="127" t="n"/>
      <c r="H2132" s="127" t="n"/>
      <c r="I2132" s="127" t="n"/>
      <c r="J2132" s="127" t="n"/>
      <c r="K2132" s="127" t="n"/>
      <c r="L2132" s="127" t="n"/>
      <c r="M2132" s="127" t="n"/>
      <c r="N2132" s="120" t="n"/>
      <c r="O2132" s="120" t="n"/>
      <c r="P2132" s="120" t="n"/>
      <c r="Q2132" s="120" t="n"/>
      <c r="R2132" s="121" t="n"/>
      <c r="S2132" s="121" t="n"/>
      <c r="T2132" s="121" t="n"/>
      <c r="U2132" s="121" t="n"/>
      <c r="V2132" s="117">
        <f>IF(P2132="NA","NA",IF(P2132&lt;&gt;"",TEXT(P2132-N2132,"[h].mm"),""))</f>
        <v/>
      </c>
      <c r="W2132" s="118">
        <f>IF(AND(R2132="",S2132=""),"",R2132+S2132)</f>
        <v/>
      </c>
      <c r="X2132" s="116">
        <f>IF(O2132&lt;&gt;"",DATE(YEAR(O2132), MONTH(O2132), DAY(O2132)),"")</f>
        <v/>
      </c>
      <c r="Y2132" s="122" t="n"/>
      <c r="Z2132" s="123" t="n"/>
      <c r="AA2132" s="117">
        <f>IF(F2132="Re-assigned","NA",IF(W2132="","",IF(W2132&gt;=VLOOKUP(D2132,SLAMatrix,3,FALSE),"Yes",IF(W2132&lt;VLOOKUP(D2132,SLAMatrix,2,FALSE),"No","Internal"))))</f>
        <v/>
      </c>
      <c r="AB2132" s="123" t="n"/>
      <c r="AC2132" s="123" t="n"/>
      <c r="AD2132" s="119" t="n"/>
      <c r="AE2132" s="125" t="n"/>
      <c r="AF2132" s="124">
        <f>MONTH(O2132)</f>
        <v/>
      </c>
      <c r="AG2132" s="124">
        <f>VLOOKUP(IFERROR(MID(AE2132,1,(FIND(",",AE2132,1)-1)),AE2132),Facility_Region_Mapping,2,FALSE)</f>
        <v/>
      </c>
      <c r="AH2132" s="124" t="n"/>
      <c r="AI2132" s="124">
        <f>IF(C2132&lt;&gt;"",IF(M2132="ESM User",getInterfaceName($C2132),"NA"),"")</f>
        <v/>
      </c>
      <c r="AJ2132" s="116">
        <f>IF(Q2132&lt;&gt;"",DATE(YEAR(Q2132), MONTH(Q2132), DAY(Q2132)),"")</f>
        <v/>
      </c>
      <c r="AK2132" s="130">
        <f>IF(Q2132&lt;&gt;0,Q2132-N2132,TODAY()-N2132)</f>
        <v/>
      </c>
      <c r="AL2132" s="112">
        <f>IF(F2132="Re-assigned",0,IF(H2132="Closed",0,IF(H2132="Service Restored",0,IF(H2132="",0,1))))</f>
        <v/>
      </c>
      <c r="AM2132" s="124">
        <f>IF(AL2132=0,"",IF(AK2132&gt;20.99,"Aged","Non-Aged"))</f>
        <v/>
      </c>
      <c r="AN2132" s="112">
        <f>IF(Q2132&lt;&gt;"",MONTH(Q2132),"")</f>
        <v/>
      </c>
      <c r="AO2132" s="112">
        <f>IFERROR(VALUE(V2132),0)</f>
        <v/>
      </c>
    </row>
    <row customFormat="1" customHeight="1" ht="29.25" r="2133" s="112" spans="1:41">
      <c r="A2133" s="127" t="n"/>
      <c r="B2133" s="113" t="n"/>
      <c r="C2133" s="127" t="n"/>
      <c r="D2133" s="127" t="n"/>
      <c r="E2133" s="114">
        <f>IF(F2133 &lt;&gt; "",VLOOKUP(F2133,CategoryLookup,2,FALSE), "")</f>
        <v/>
      </c>
      <c r="F2133" s="126" t="n"/>
      <c r="G2133" s="127" t="n"/>
      <c r="H2133" s="127" t="n"/>
      <c r="I2133" s="127" t="n"/>
      <c r="J2133" s="127" t="n"/>
      <c r="K2133" s="127" t="n"/>
      <c r="L2133" s="127" t="n"/>
      <c r="M2133" s="127" t="n"/>
      <c r="N2133" s="120" t="n"/>
      <c r="O2133" s="120" t="n"/>
      <c r="P2133" s="120" t="n"/>
      <c r="Q2133" s="120" t="n"/>
      <c r="R2133" s="121" t="n"/>
      <c r="S2133" s="121" t="n"/>
      <c r="T2133" s="121" t="n"/>
      <c r="U2133" s="121" t="n"/>
      <c r="V2133" s="117">
        <f>IF(P2133="NA","NA",IF(P2133&lt;&gt;"",TEXT(P2133-N2133,"[h].mm"),""))</f>
        <v/>
      </c>
      <c r="W2133" s="118">
        <f>IF(AND(R2133="",S2133=""),"",R2133+S2133)</f>
        <v/>
      </c>
      <c r="X2133" s="116">
        <f>IF(O2133&lt;&gt;"",DATE(YEAR(O2133), MONTH(O2133), DAY(O2133)),"")</f>
        <v/>
      </c>
      <c r="Y2133" s="122" t="n"/>
      <c r="Z2133" s="123" t="n"/>
      <c r="AA2133" s="117">
        <f>IF(F2133="Re-assigned","NA",IF(W2133="","",IF(W2133&gt;=VLOOKUP(D2133,SLAMatrix,3,FALSE),"Yes",IF(W2133&lt;VLOOKUP(D2133,SLAMatrix,2,FALSE),"No","Internal"))))</f>
        <v/>
      </c>
      <c r="AB2133" s="123" t="n"/>
      <c r="AC2133" s="123" t="n"/>
      <c r="AD2133" s="119" t="n"/>
      <c r="AE2133" s="125" t="n"/>
      <c r="AF2133" s="124">
        <f>MONTH(O2133)</f>
        <v/>
      </c>
      <c r="AG2133" s="124">
        <f>VLOOKUP(IFERROR(MID(AE2133,1,(FIND(",",AE2133,1)-1)),AE2133),Facility_Region_Mapping,2,FALSE)</f>
        <v/>
      </c>
      <c r="AH2133" s="124" t="n"/>
      <c r="AI2133" s="124">
        <f>IF(C2133&lt;&gt;"",IF(M2133="ESM User",getInterfaceName($C2133),"NA"),"")</f>
        <v/>
      </c>
      <c r="AJ2133" s="116">
        <f>IF(Q2133&lt;&gt;"",DATE(YEAR(Q2133), MONTH(Q2133), DAY(Q2133)),"")</f>
        <v/>
      </c>
      <c r="AK2133" s="130">
        <f>IF(Q2133&lt;&gt;0,Q2133-N2133,TODAY()-N2133)</f>
        <v/>
      </c>
      <c r="AL2133" s="112">
        <f>IF(F2133="Re-assigned",0,IF(H2133="Closed",0,IF(H2133="Service Restored",0,IF(H2133="",0,1))))</f>
        <v/>
      </c>
      <c r="AM2133" s="124">
        <f>IF(AL2133=0,"",IF(AK2133&gt;20.99,"Aged","Non-Aged"))</f>
        <v/>
      </c>
      <c r="AN2133" s="112">
        <f>IF(Q2133&lt;&gt;"",MONTH(Q2133),"")</f>
        <v/>
      </c>
      <c r="AO2133" s="112">
        <f>IFERROR(VALUE(V2133),0)</f>
        <v/>
      </c>
    </row>
    <row customFormat="1" customHeight="1" ht="29.25" r="2134" s="112" spans="1:41">
      <c r="A2134" s="127" t="n"/>
      <c r="B2134" s="113" t="n"/>
      <c r="C2134" s="127" t="n"/>
      <c r="D2134" s="127" t="n"/>
      <c r="E2134" s="114">
        <f>IF(F2134 &lt;&gt; "",VLOOKUP(F2134,CategoryLookup,2,FALSE), "")</f>
        <v/>
      </c>
      <c r="F2134" s="126" t="n"/>
      <c r="G2134" s="127" t="n"/>
      <c r="H2134" s="127" t="n"/>
      <c r="I2134" s="127" t="n"/>
      <c r="J2134" s="127" t="n"/>
      <c r="K2134" s="127" t="n"/>
      <c r="L2134" s="127" t="n"/>
      <c r="M2134" s="127" t="n"/>
      <c r="N2134" s="120" t="n"/>
      <c r="O2134" s="120" t="n"/>
      <c r="P2134" s="120" t="n"/>
      <c r="Q2134" s="120" t="n"/>
      <c r="R2134" s="121" t="n"/>
      <c r="S2134" s="121" t="n"/>
      <c r="T2134" s="121" t="n"/>
      <c r="U2134" s="121" t="n"/>
      <c r="V2134" s="117">
        <f>IF(P2134="NA","NA",IF(P2134&lt;&gt;"",TEXT(P2134-N2134,"[h].mm"),""))</f>
        <v/>
      </c>
      <c r="W2134" s="118">
        <f>IF(AND(R2134="",S2134=""),"",R2134+S2134)</f>
        <v/>
      </c>
      <c r="X2134" s="116">
        <f>IF(O2134&lt;&gt;"",DATE(YEAR(O2134), MONTH(O2134), DAY(O2134)),"")</f>
        <v/>
      </c>
      <c r="Y2134" s="122" t="n"/>
      <c r="Z2134" s="123" t="n"/>
      <c r="AA2134" s="117">
        <f>IF(F2134="Re-assigned","NA",IF(W2134="","",IF(W2134&gt;=VLOOKUP(D2134,SLAMatrix,3,FALSE),"Yes",IF(W2134&lt;VLOOKUP(D2134,SLAMatrix,2,FALSE),"No","Internal"))))</f>
        <v/>
      </c>
      <c r="AB2134" s="123" t="n"/>
      <c r="AC2134" s="123" t="n"/>
      <c r="AD2134" s="119" t="n"/>
      <c r="AE2134" s="125" t="n"/>
      <c r="AF2134" s="124">
        <f>MONTH(O2134)</f>
        <v/>
      </c>
      <c r="AG2134" s="124">
        <f>VLOOKUP(IFERROR(MID(AE2134,1,(FIND(",",AE2134,1)-1)),AE2134),Facility_Region_Mapping,2,FALSE)</f>
        <v/>
      </c>
      <c r="AH2134" s="124" t="n"/>
      <c r="AI2134" s="124">
        <f>IF(C2134&lt;&gt;"",IF(M2134="ESM User",getInterfaceName($C2134),"NA"),"")</f>
        <v/>
      </c>
      <c r="AJ2134" s="116">
        <f>IF(Q2134&lt;&gt;"",DATE(YEAR(Q2134), MONTH(Q2134), DAY(Q2134)),"")</f>
        <v/>
      </c>
      <c r="AK2134" s="130">
        <f>IF(Q2134&lt;&gt;0,Q2134-N2134,TODAY()-N2134)</f>
        <v/>
      </c>
      <c r="AL2134" s="112">
        <f>IF(F2134="Re-assigned",0,IF(H2134="Closed",0,IF(H2134="Service Restored",0,IF(H2134="",0,1))))</f>
        <v/>
      </c>
      <c r="AM2134" s="124">
        <f>IF(AL2134=0,"",IF(AK2134&gt;20.99,"Aged","Non-Aged"))</f>
        <v/>
      </c>
      <c r="AN2134" s="112">
        <f>IF(Q2134&lt;&gt;"",MONTH(Q2134),"")</f>
        <v/>
      </c>
      <c r="AO2134" s="112">
        <f>IFERROR(VALUE(V2134),0)</f>
        <v/>
      </c>
    </row>
    <row customFormat="1" customHeight="1" ht="29.25" r="2135" s="112" spans="1:41">
      <c r="A2135" s="127" t="n"/>
      <c r="B2135" s="113" t="n"/>
      <c r="C2135" s="127" t="n"/>
      <c r="D2135" s="127" t="n"/>
      <c r="E2135" s="114">
        <f>IF(F2135 &lt;&gt; "",VLOOKUP(F2135,CategoryLookup,2,FALSE), "")</f>
        <v/>
      </c>
      <c r="F2135" s="126" t="n"/>
      <c r="G2135" s="127" t="n"/>
      <c r="H2135" s="127" t="n"/>
      <c r="I2135" s="127" t="n"/>
      <c r="J2135" s="127" t="n"/>
      <c r="K2135" s="127" t="n"/>
      <c r="L2135" s="127" t="n"/>
      <c r="M2135" s="127" t="n"/>
      <c r="N2135" s="120" t="n"/>
      <c r="O2135" s="120" t="n"/>
      <c r="P2135" s="120" t="n"/>
      <c r="Q2135" s="120" t="n"/>
      <c r="R2135" s="121" t="n"/>
      <c r="S2135" s="121" t="n"/>
      <c r="T2135" s="121" t="n"/>
      <c r="U2135" s="121" t="n"/>
      <c r="V2135" s="117">
        <f>IF(P2135="NA","NA",IF(P2135&lt;&gt;"",TEXT(P2135-N2135,"[h].mm"),""))</f>
        <v/>
      </c>
      <c r="W2135" s="118">
        <f>IF(AND(R2135="",S2135=""),"",R2135+S2135)</f>
        <v/>
      </c>
      <c r="X2135" s="116">
        <f>IF(O2135&lt;&gt;"",DATE(YEAR(O2135), MONTH(O2135), DAY(O2135)),"")</f>
        <v/>
      </c>
      <c r="Y2135" s="122" t="n"/>
      <c r="Z2135" s="123" t="n"/>
      <c r="AA2135" s="117">
        <f>IF(F2135="Re-assigned","NA",IF(W2135="","",IF(W2135&gt;=VLOOKUP(D2135,SLAMatrix,3,FALSE),"Yes",IF(W2135&lt;VLOOKUP(D2135,SLAMatrix,2,FALSE),"No","Internal"))))</f>
        <v/>
      </c>
      <c r="AB2135" s="123" t="n"/>
      <c r="AC2135" s="123" t="n"/>
      <c r="AD2135" s="119" t="n"/>
      <c r="AE2135" s="125" t="n"/>
      <c r="AF2135" s="124">
        <f>MONTH(O2135)</f>
        <v/>
      </c>
      <c r="AG2135" s="124">
        <f>VLOOKUP(IFERROR(MID(AE2135,1,(FIND(",",AE2135,1)-1)),AE2135),Facility_Region_Mapping,2,FALSE)</f>
        <v/>
      </c>
      <c r="AH2135" s="124" t="n"/>
      <c r="AI2135" s="124">
        <f>IF(C2135&lt;&gt;"",IF(M2135="ESM User",getInterfaceName($C2135),"NA"),"")</f>
        <v/>
      </c>
      <c r="AJ2135" s="116">
        <f>IF(Q2135&lt;&gt;"",DATE(YEAR(Q2135), MONTH(Q2135), DAY(Q2135)),"")</f>
        <v/>
      </c>
      <c r="AK2135" s="130">
        <f>IF(Q2135&lt;&gt;0,Q2135-N2135,TODAY()-N2135)</f>
        <v/>
      </c>
      <c r="AL2135" s="112">
        <f>IF(F2135="Re-assigned",0,IF(H2135="Closed",0,IF(H2135="Service Restored",0,IF(H2135="",0,1))))</f>
        <v/>
      </c>
      <c r="AM2135" s="124">
        <f>IF(AL2135=0,"",IF(AK2135&gt;20.99,"Aged","Non-Aged"))</f>
        <v/>
      </c>
      <c r="AN2135" s="112">
        <f>IF(Q2135&lt;&gt;"",MONTH(Q2135),"")</f>
        <v/>
      </c>
      <c r="AO2135" s="112">
        <f>IFERROR(VALUE(V2135),0)</f>
        <v/>
      </c>
    </row>
    <row customFormat="1" customHeight="1" ht="29.25" r="2136" s="112" spans="1:41">
      <c r="A2136" s="127" t="n"/>
      <c r="B2136" s="113" t="n"/>
      <c r="C2136" s="127" t="n"/>
      <c r="D2136" s="127" t="n"/>
      <c r="E2136" s="114">
        <f>IF(F2136 &lt;&gt; "",VLOOKUP(F2136,CategoryLookup,2,FALSE), "")</f>
        <v/>
      </c>
      <c r="F2136" s="126" t="n"/>
      <c r="G2136" s="127" t="n"/>
      <c r="H2136" s="127" t="n"/>
      <c r="I2136" s="127" t="n"/>
      <c r="J2136" s="127" t="n"/>
      <c r="K2136" s="127" t="n"/>
      <c r="L2136" s="127" t="n"/>
      <c r="M2136" s="127" t="n"/>
      <c r="N2136" s="120" t="n"/>
      <c r="O2136" s="120" t="n"/>
      <c r="P2136" s="120" t="n"/>
      <c r="Q2136" s="120" t="n"/>
      <c r="R2136" s="121" t="n"/>
      <c r="S2136" s="121" t="n"/>
      <c r="T2136" s="121" t="n"/>
      <c r="U2136" s="121" t="n"/>
      <c r="V2136" s="117">
        <f>IF(P2136="NA","NA",IF(P2136&lt;&gt;"",TEXT(P2136-N2136,"[h].mm"),""))</f>
        <v/>
      </c>
      <c r="W2136" s="118">
        <f>IF(AND(R2136="",S2136=""),"",R2136+S2136)</f>
        <v/>
      </c>
      <c r="X2136" s="116">
        <f>IF(O2136&lt;&gt;"",DATE(YEAR(O2136), MONTH(O2136), DAY(O2136)),"")</f>
        <v/>
      </c>
      <c r="Y2136" s="122" t="n"/>
      <c r="Z2136" s="123" t="n"/>
      <c r="AA2136" s="117">
        <f>IF(F2136="Re-assigned","NA",IF(W2136="","",IF(W2136&gt;=VLOOKUP(D2136,SLAMatrix,3,FALSE),"Yes",IF(W2136&lt;VLOOKUP(D2136,SLAMatrix,2,FALSE),"No","Internal"))))</f>
        <v/>
      </c>
      <c r="AB2136" s="123" t="n"/>
      <c r="AC2136" s="123" t="n"/>
      <c r="AD2136" s="119" t="n"/>
      <c r="AE2136" s="125" t="n"/>
      <c r="AF2136" s="124">
        <f>MONTH(O2136)</f>
        <v/>
      </c>
      <c r="AG2136" s="124">
        <f>VLOOKUP(IFERROR(MID(AE2136,1,(FIND(",",AE2136,1)-1)),AE2136),Facility_Region_Mapping,2,FALSE)</f>
        <v/>
      </c>
      <c r="AH2136" s="124" t="n"/>
      <c r="AI2136" s="124">
        <f>IF(C2136&lt;&gt;"",IF(M2136="ESM User",getInterfaceName($C2136),"NA"),"")</f>
        <v/>
      </c>
      <c r="AJ2136" s="116">
        <f>IF(Q2136&lt;&gt;"",DATE(YEAR(Q2136), MONTH(Q2136), DAY(Q2136)),"")</f>
        <v/>
      </c>
      <c r="AK2136" s="130">
        <f>IF(Q2136&lt;&gt;0,Q2136-N2136,TODAY()-N2136)</f>
        <v/>
      </c>
      <c r="AL2136" s="112">
        <f>IF(F2136="Re-assigned",0,IF(H2136="Closed",0,IF(H2136="Service Restored",0,IF(H2136="",0,1))))</f>
        <v/>
      </c>
      <c r="AM2136" s="124">
        <f>IF(AL2136=0,"",IF(AK2136&gt;20.99,"Aged","Non-Aged"))</f>
        <v/>
      </c>
      <c r="AN2136" s="112">
        <f>IF(Q2136&lt;&gt;"",MONTH(Q2136),"")</f>
        <v/>
      </c>
      <c r="AO2136" s="112">
        <f>IFERROR(VALUE(V2136),0)</f>
        <v/>
      </c>
    </row>
    <row customFormat="1" customHeight="1" ht="29.25" r="2137" s="112" spans="1:41">
      <c r="A2137" s="127" t="n"/>
      <c r="B2137" s="113" t="n"/>
      <c r="C2137" s="127" t="n"/>
      <c r="D2137" s="127" t="n"/>
      <c r="E2137" s="114">
        <f>IF(F2137 &lt;&gt; "",VLOOKUP(F2137,CategoryLookup,2,FALSE), "")</f>
        <v/>
      </c>
      <c r="F2137" s="126" t="n"/>
      <c r="G2137" s="127" t="n"/>
      <c r="H2137" s="127" t="n"/>
      <c r="I2137" s="127" t="n"/>
      <c r="J2137" s="127" t="n"/>
      <c r="K2137" s="127" t="n"/>
      <c r="L2137" s="127" t="n"/>
      <c r="M2137" s="127" t="n"/>
      <c r="N2137" s="120" t="n"/>
      <c r="O2137" s="120" t="n"/>
      <c r="P2137" s="120" t="n"/>
      <c r="Q2137" s="120" t="n"/>
      <c r="R2137" s="121" t="n"/>
      <c r="S2137" s="121" t="n"/>
      <c r="T2137" s="121" t="n"/>
      <c r="U2137" s="121" t="n"/>
      <c r="V2137" s="117">
        <f>IF(P2137="NA","NA",IF(P2137&lt;&gt;"",TEXT(P2137-N2137,"[h].mm"),""))</f>
        <v/>
      </c>
      <c r="W2137" s="118">
        <f>IF(AND(R2137="",S2137=""),"",R2137+S2137)</f>
        <v/>
      </c>
      <c r="X2137" s="116">
        <f>IF(O2137&lt;&gt;"",DATE(YEAR(O2137), MONTH(O2137), DAY(O2137)),"")</f>
        <v/>
      </c>
      <c r="Y2137" s="122" t="n"/>
      <c r="Z2137" s="123" t="n"/>
      <c r="AA2137" s="117">
        <f>IF(F2137="Re-assigned","NA",IF(W2137="","",IF(W2137&gt;=VLOOKUP(D2137,SLAMatrix,3,FALSE),"Yes",IF(W2137&lt;VLOOKUP(D2137,SLAMatrix,2,FALSE),"No","Internal"))))</f>
        <v/>
      </c>
      <c r="AB2137" s="123" t="n"/>
      <c r="AC2137" s="123" t="n"/>
      <c r="AD2137" s="119" t="n"/>
      <c r="AE2137" s="125" t="n"/>
      <c r="AF2137" s="124">
        <f>MONTH(O2137)</f>
        <v/>
      </c>
      <c r="AG2137" s="124">
        <f>VLOOKUP(IFERROR(MID(AE2137,1,(FIND(",",AE2137,1)-1)),AE2137),Facility_Region_Mapping,2,FALSE)</f>
        <v/>
      </c>
      <c r="AH2137" s="124" t="n"/>
      <c r="AI2137" s="124">
        <f>IF(C2137&lt;&gt;"",IF(M2137="ESM User",getInterfaceName($C2137),"NA"),"")</f>
        <v/>
      </c>
      <c r="AJ2137" s="116">
        <f>IF(Q2137&lt;&gt;"",DATE(YEAR(Q2137), MONTH(Q2137), DAY(Q2137)),"")</f>
        <v/>
      </c>
      <c r="AK2137" s="130">
        <f>IF(Q2137&lt;&gt;0,Q2137-N2137,TODAY()-N2137)</f>
        <v/>
      </c>
      <c r="AL2137" s="112">
        <f>IF(F2137="Re-assigned",0,IF(H2137="Closed",0,IF(H2137="Service Restored",0,IF(H2137="",0,1))))</f>
        <v/>
      </c>
      <c r="AM2137" s="124">
        <f>IF(AL2137=0,"",IF(AK2137&gt;20.99,"Aged","Non-Aged"))</f>
        <v/>
      </c>
      <c r="AN2137" s="112">
        <f>IF(Q2137&lt;&gt;"",MONTH(Q2137),"")</f>
        <v/>
      </c>
      <c r="AO2137" s="112">
        <f>IFERROR(VALUE(V2137),0)</f>
        <v/>
      </c>
    </row>
    <row customFormat="1" customHeight="1" ht="29.25" r="2138" s="112" spans="1:41">
      <c r="A2138" s="127" t="n"/>
      <c r="B2138" s="113" t="n"/>
      <c r="C2138" s="127" t="n"/>
      <c r="D2138" s="127" t="n"/>
      <c r="E2138" s="114">
        <f>IF(F2138 &lt;&gt; "",VLOOKUP(F2138,CategoryLookup,2,FALSE), "")</f>
        <v/>
      </c>
      <c r="F2138" s="126" t="n"/>
      <c r="G2138" s="127" t="n"/>
      <c r="H2138" s="127" t="n"/>
      <c r="I2138" s="127" t="n"/>
      <c r="J2138" s="127" t="n"/>
      <c r="K2138" s="127" t="n"/>
      <c r="L2138" s="127" t="n"/>
      <c r="M2138" s="127" t="n"/>
      <c r="N2138" s="120" t="n"/>
      <c r="O2138" s="120" t="n"/>
      <c r="P2138" s="120" t="n"/>
      <c r="Q2138" s="120" t="n"/>
      <c r="R2138" s="121" t="n"/>
      <c r="S2138" s="121" t="n"/>
      <c r="T2138" s="121" t="n"/>
      <c r="U2138" s="121" t="n"/>
      <c r="V2138" s="117">
        <f>IF(P2138="NA","NA",IF(P2138&lt;&gt;"",TEXT(P2138-N2138,"[h].mm"),""))</f>
        <v/>
      </c>
      <c r="W2138" s="118">
        <f>IF(AND(R2138="",S2138=""),"",R2138+S2138)</f>
        <v/>
      </c>
      <c r="X2138" s="116">
        <f>IF(O2138&lt;&gt;"",DATE(YEAR(O2138), MONTH(O2138), DAY(O2138)),"")</f>
        <v/>
      </c>
      <c r="Y2138" s="122" t="n"/>
      <c r="Z2138" s="123" t="n"/>
      <c r="AA2138" s="117">
        <f>IF(F2138="Re-assigned","NA",IF(W2138="","",IF(W2138&gt;=VLOOKUP(D2138,SLAMatrix,3,FALSE),"Yes",IF(W2138&lt;VLOOKUP(D2138,SLAMatrix,2,FALSE),"No","Internal"))))</f>
        <v/>
      </c>
      <c r="AB2138" s="123" t="n"/>
      <c r="AC2138" s="123" t="n"/>
      <c r="AD2138" s="119" t="n"/>
      <c r="AE2138" s="125" t="n"/>
      <c r="AF2138" s="124">
        <f>MONTH(O2138)</f>
        <v/>
      </c>
      <c r="AG2138" s="124">
        <f>VLOOKUP(IFERROR(MID(AE2138,1,(FIND(",",AE2138,1)-1)),AE2138),Facility_Region_Mapping,2,FALSE)</f>
        <v/>
      </c>
      <c r="AH2138" s="124" t="n"/>
      <c r="AI2138" s="124">
        <f>IF(C2138&lt;&gt;"",IF(M2138="ESM User",getInterfaceName($C2138),"NA"),"")</f>
        <v/>
      </c>
      <c r="AJ2138" s="116">
        <f>IF(Q2138&lt;&gt;"",DATE(YEAR(Q2138), MONTH(Q2138), DAY(Q2138)),"")</f>
        <v/>
      </c>
      <c r="AK2138" s="130">
        <f>IF(Q2138&lt;&gt;0,Q2138-N2138,TODAY()-N2138)</f>
        <v/>
      </c>
      <c r="AL2138" s="112">
        <f>IF(F2138="Re-assigned",0,IF(H2138="Closed",0,IF(H2138="Service Restored",0,IF(H2138="",0,1))))</f>
        <v/>
      </c>
      <c r="AM2138" s="124">
        <f>IF(AL2138=0,"",IF(AK2138&gt;20.99,"Aged","Non-Aged"))</f>
        <v/>
      </c>
      <c r="AN2138" s="112">
        <f>IF(Q2138&lt;&gt;"",MONTH(Q2138),"")</f>
        <v/>
      </c>
      <c r="AO2138" s="112">
        <f>IFERROR(VALUE(V2138),0)</f>
        <v/>
      </c>
    </row>
    <row customFormat="1" customHeight="1" ht="29.25" r="2139" s="112" spans="1:41">
      <c r="A2139" s="127" t="n"/>
      <c r="B2139" s="113" t="n"/>
      <c r="C2139" s="127" t="n"/>
      <c r="D2139" s="127" t="n"/>
      <c r="E2139" s="114">
        <f>IF(F2139 &lt;&gt; "",VLOOKUP(F2139,CategoryLookup,2,FALSE), "")</f>
        <v/>
      </c>
      <c r="F2139" s="126" t="n"/>
      <c r="G2139" s="127" t="n"/>
      <c r="H2139" s="127" t="n"/>
      <c r="I2139" s="127" t="n"/>
      <c r="J2139" s="127" t="n"/>
      <c r="K2139" s="127" t="n"/>
      <c r="L2139" s="127" t="n"/>
      <c r="M2139" s="127" t="n"/>
      <c r="N2139" s="120" t="n"/>
      <c r="O2139" s="120" t="n"/>
      <c r="P2139" s="120" t="n"/>
      <c r="Q2139" s="120" t="n"/>
      <c r="R2139" s="121" t="n"/>
      <c r="S2139" s="121" t="n"/>
      <c r="T2139" s="121" t="n"/>
      <c r="U2139" s="121" t="n"/>
      <c r="V2139" s="117">
        <f>IF(P2139="NA","NA",IF(P2139&lt;&gt;"",TEXT(P2139-N2139,"[h].mm"),""))</f>
        <v/>
      </c>
      <c r="W2139" s="118">
        <f>IF(AND(R2139="",S2139=""),"",R2139+S2139)</f>
        <v/>
      </c>
      <c r="X2139" s="116">
        <f>IF(O2139&lt;&gt;"",DATE(YEAR(O2139), MONTH(O2139), DAY(O2139)),"")</f>
        <v/>
      </c>
      <c r="Y2139" s="122" t="n"/>
      <c r="Z2139" s="123" t="n"/>
      <c r="AA2139" s="117">
        <f>IF(F2139="Re-assigned","NA",IF(W2139="","",IF(W2139&gt;=VLOOKUP(D2139,SLAMatrix,3,FALSE),"Yes",IF(W2139&lt;VLOOKUP(D2139,SLAMatrix,2,FALSE),"No","Internal"))))</f>
        <v/>
      </c>
      <c r="AB2139" s="123" t="n"/>
      <c r="AC2139" s="123" t="n"/>
      <c r="AD2139" s="119" t="n"/>
      <c r="AE2139" s="125" t="n"/>
      <c r="AF2139" s="124">
        <f>MONTH(O2139)</f>
        <v/>
      </c>
      <c r="AG2139" s="124">
        <f>VLOOKUP(IFERROR(MID(AE2139,1,(FIND(",",AE2139,1)-1)),AE2139),Facility_Region_Mapping,2,FALSE)</f>
        <v/>
      </c>
      <c r="AH2139" s="124" t="n"/>
      <c r="AI2139" s="124">
        <f>IF(C2139&lt;&gt;"",IF(M2139="ESM User",getInterfaceName($C2139),"NA"),"")</f>
        <v/>
      </c>
      <c r="AJ2139" s="116">
        <f>IF(Q2139&lt;&gt;"",DATE(YEAR(Q2139), MONTH(Q2139), DAY(Q2139)),"")</f>
        <v/>
      </c>
      <c r="AK2139" s="130">
        <f>IF(Q2139&lt;&gt;0,Q2139-N2139,TODAY()-N2139)</f>
        <v/>
      </c>
      <c r="AL2139" s="112">
        <f>IF(F2139="Re-assigned",0,IF(H2139="Closed",0,IF(H2139="Service Restored",0,IF(H2139="",0,1))))</f>
        <v/>
      </c>
      <c r="AM2139" s="124">
        <f>IF(AL2139=0,"",IF(AK2139&gt;20.99,"Aged","Non-Aged"))</f>
        <v/>
      </c>
      <c r="AN2139" s="112">
        <f>IF(Q2139&lt;&gt;"",MONTH(Q2139),"")</f>
        <v/>
      </c>
      <c r="AO2139" s="112">
        <f>IFERROR(VALUE(V2139),0)</f>
        <v/>
      </c>
    </row>
    <row customFormat="1" customHeight="1" ht="29.25" r="2140" s="112" spans="1:41">
      <c r="A2140" s="127" t="n"/>
      <c r="B2140" s="113" t="n"/>
      <c r="C2140" s="127" t="n"/>
      <c r="D2140" s="127" t="n"/>
      <c r="E2140" s="114">
        <f>IF(F2140 &lt;&gt; "",VLOOKUP(F2140,CategoryLookup,2,FALSE), "")</f>
        <v/>
      </c>
      <c r="F2140" s="126" t="n"/>
      <c r="G2140" s="127" t="n"/>
      <c r="H2140" s="127" t="n"/>
      <c r="I2140" s="127" t="n"/>
      <c r="J2140" s="127" t="n"/>
      <c r="K2140" s="127" t="n"/>
      <c r="L2140" s="127" t="n"/>
      <c r="M2140" s="127" t="n"/>
      <c r="N2140" s="120" t="n"/>
      <c r="O2140" s="120" t="n"/>
      <c r="P2140" s="120" t="n"/>
      <c r="Q2140" s="120" t="n"/>
      <c r="R2140" s="121" t="n"/>
      <c r="S2140" s="121" t="n"/>
      <c r="T2140" s="121" t="n"/>
      <c r="U2140" s="121" t="n"/>
      <c r="V2140" s="117">
        <f>IF(P2140="NA","NA",IF(P2140&lt;&gt;"",TEXT(P2140-N2140,"[h].mm"),""))</f>
        <v/>
      </c>
      <c r="W2140" s="118">
        <f>IF(AND(R2140="",S2140=""),"",R2140+S2140)</f>
        <v/>
      </c>
      <c r="X2140" s="116">
        <f>IF(O2140&lt;&gt;"",DATE(YEAR(O2140), MONTH(O2140), DAY(O2140)),"")</f>
        <v/>
      </c>
      <c r="Y2140" s="122" t="n"/>
      <c r="Z2140" s="123" t="n"/>
      <c r="AA2140" s="117">
        <f>IF(F2140="Re-assigned","NA",IF(W2140="","",IF(W2140&gt;=VLOOKUP(D2140,SLAMatrix,3,FALSE),"Yes",IF(W2140&lt;VLOOKUP(D2140,SLAMatrix,2,FALSE),"No","Internal"))))</f>
        <v/>
      </c>
      <c r="AB2140" s="123" t="n"/>
      <c r="AC2140" s="123" t="n"/>
      <c r="AD2140" s="119" t="n"/>
      <c r="AE2140" s="125" t="n"/>
      <c r="AF2140" s="124">
        <f>MONTH(O2140)</f>
        <v/>
      </c>
      <c r="AG2140" s="124">
        <f>VLOOKUP(IFERROR(MID(AE2140,1,(FIND(",",AE2140,1)-1)),AE2140),Facility_Region_Mapping,2,FALSE)</f>
        <v/>
      </c>
      <c r="AH2140" s="124" t="n"/>
      <c r="AI2140" s="124">
        <f>IF(C2140&lt;&gt;"",IF(M2140="ESM User",getInterfaceName($C2140),"NA"),"")</f>
        <v/>
      </c>
      <c r="AJ2140" s="116">
        <f>IF(Q2140&lt;&gt;"",DATE(YEAR(Q2140), MONTH(Q2140), DAY(Q2140)),"")</f>
        <v/>
      </c>
      <c r="AK2140" s="130">
        <f>IF(Q2140&lt;&gt;0,Q2140-N2140,TODAY()-N2140)</f>
        <v/>
      </c>
      <c r="AL2140" s="112">
        <f>IF(F2140="Re-assigned",0,IF(H2140="Closed",0,IF(H2140="Service Restored",0,IF(H2140="",0,1))))</f>
        <v/>
      </c>
      <c r="AM2140" s="124">
        <f>IF(AL2140=0,"",IF(AK2140&gt;20.99,"Aged","Non-Aged"))</f>
        <v/>
      </c>
      <c r="AN2140" s="112">
        <f>IF(Q2140&lt;&gt;"",MONTH(Q2140),"")</f>
        <v/>
      </c>
      <c r="AO2140" s="112">
        <f>IFERROR(VALUE(V2140),0)</f>
        <v/>
      </c>
    </row>
    <row customFormat="1" customHeight="1" ht="29.25" r="2141" s="112" spans="1:41">
      <c r="A2141" s="127" t="n"/>
      <c r="B2141" s="113" t="n"/>
      <c r="C2141" s="127" t="n"/>
      <c r="D2141" s="127" t="n"/>
      <c r="E2141" s="114">
        <f>IF(F2141 &lt;&gt; "",VLOOKUP(F2141,CategoryLookup,2,FALSE), "")</f>
        <v/>
      </c>
      <c r="F2141" s="126" t="n"/>
      <c r="G2141" s="127" t="n"/>
      <c r="H2141" s="127" t="n"/>
      <c r="I2141" s="127" t="n"/>
      <c r="J2141" s="127" t="n"/>
      <c r="K2141" s="127" t="n"/>
      <c r="L2141" s="127" t="n"/>
      <c r="M2141" s="127" t="n"/>
      <c r="N2141" s="120" t="n"/>
      <c r="O2141" s="120" t="n"/>
      <c r="P2141" s="120" t="n"/>
      <c r="Q2141" s="120" t="n"/>
      <c r="R2141" s="121" t="n"/>
      <c r="S2141" s="121" t="n"/>
      <c r="T2141" s="121" t="n"/>
      <c r="U2141" s="121" t="n"/>
      <c r="V2141" s="117">
        <f>IF(P2141="NA","NA",IF(P2141&lt;&gt;"",TEXT(P2141-N2141,"[h].mm"),""))</f>
        <v/>
      </c>
      <c r="W2141" s="118">
        <f>IF(AND(R2141="",S2141=""),"",R2141+S2141)</f>
        <v/>
      </c>
      <c r="X2141" s="116">
        <f>IF(O2141&lt;&gt;"",DATE(YEAR(O2141), MONTH(O2141), DAY(O2141)),"")</f>
        <v/>
      </c>
      <c r="Y2141" s="122" t="n"/>
      <c r="Z2141" s="123" t="n"/>
      <c r="AA2141" s="117">
        <f>IF(F2141="Re-assigned","NA",IF(W2141="","",IF(W2141&gt;=VLOOKUP(D2141,SLAMatrix,3,FALSE),"Yes",IF(W2141&lt;VLOOKUP(D2141,SLAMatrix,2,FALSE),"No","Internal"))))</f>
        <v/>
      </c>
      <c r="AB2141" s="123" t="n"/>
      <c r="AC2141" s="123" t="n"/>
      <c r="AD2141" s="119" t="n"/>
      <c r="AE2141" s="125" t="n"/>
      <c r="AF2141" s="124">
        <f>MONTH(O2141)</f>
        <v/>
      </c>
      <c r="AG2141" s="124">
        <f>VLOOKUP(IFERROR(MID(AE2141,1,(FIND(",",AE2141,1)-1)),AE2141),Facility_Region_Mapping,2,FALSE)</f>
        <v/>
      </c>
      <c r="AH2141" s="124" t="n"/>
      <c r="AI2141" s="124">
        <f>IF(C2141&lt;&gt;"",IF(M2141="ESM User",getInterfaceName($C2141),"NA"),"")</f>
        <v/>
      </c>
      <c r="AJ2141" s="116">
        <f>IF(Q2141&lt;&gt;"",DATE(YEAR(Q2141), MONTH(Q2141), DAY(Q2141)),"")</f>
        <v/>
      </c>
      <c r="AK2141" s="130">
        <f>IF(Q2141&lt;&gt;0,Q2141-N2141,TODAY()-N2141)</f>
        <v/>
      </c>
      <c r="AL2141" s="112">
        <f>IF(F2141="Re-assigned",0,IF(H2141="Closed",0,IF(H2141="Service Restored",0,IF(H2141="",0,1))))</f>
        <v/>
      </c>
      <c r="AM2141" s="124">
        <f>IF(AL2141=0,"",IF(AK2141&gt;20.99,"Aged","Non-Aged"))</f>
        <v/>
      </c>
      <c r="AN2141" s="112">
        <f>IF(Q2141&lt;&gt;"",MONTH(Q2141),"")</f>
        <v/>
      </c>
      <c r="AO2141" s="112">
        <f>IFERROR(VALUE(V2141),0)</f>
        <v/>
      </c>
    </row>
    <row customFormat="1" customHeight="1" ht="29.25" r="2142" s="112" spans="1:41">
      <c r="A2142" s="127" t="n"/>
      <c r="B2142" s="113" t="n"/>
      <c r="C2142" s="127" t="n"/>
      <c r="D2142" s="127" t="n"/>
      <c r="E2142" s="114">
        <f>IF(F2142 &lt;&gt; "",VLOOKUP(F2142,CategoryLookup,2,FALSE), "")</f>
        <v/>
      </c>
      <c r="F2142" s="126" t="n"/>
      <c r="G2142" s="127" t="n"/>
      <c r="H2142" s="127" t="n"/>
      <c r="I2142" s="127" t="n"/>
      <c r="J2142" s="127" t="n"/>
      <c r="K2142" s="127" t="n"/>
      <c r="L2142" s="127" t="n"/>
      <c r="M2142" s="127" t="n"/>
      <c r="N2142" s="120" t="n"/>
      <c r="O2142" s="120" t="n"/>
      <c r="P2142" s="120" t="n"/>
      <c r="Q2142" s="120" t="n"/>
      <c r="R2142" s="121" t="n"/>
      <c r="S2142" s="121" t="n"/>
      <c r="T2142" s="121" t="n"/>
      <c r="U2142" s="121" t="n"/>
      <c r="V2142" s="117">
        <f>IF(P2142="NA","NA",IF(P2142&lt;&gt;"",TEXT(P2142-N2142,"[h].mm"),""))</f>
        <v/>
      </c>
      <c r="W2142" s="118">
        <f>IF(AND(R2142="",S2142=""),"",R2142+S2142)</f>
        <v/>
      </c>
      <c r="X2142" s="116">
        <f>IF(O2142&lt;&gt;"",DATE(YEAR(O2142), MONTH(O2142), DAY(O2142)),"")</f>
        <v/>
      </c>
      <c r="Y2142" s="122" t="n"/>
      <c r="Z2142" s="123" t="n"/>
      <c r="AA2142" s="117">
        <f>IF(F2142="Re-assigned","NA",IF(W2142="","",IF(W2142&gt;=VLOOKUP(D2142,SLAMatrix,3,FALSE),"Yes",IF(W2142&lt;VLOOKUP(D2142,SLAMatrix,2,FALSE),"No","Internal"))))</f>
        <v/>
      </c>
      <c r="AB2142" s="123" t="n"/>
      <c r="AC2142" s="123" t="n"/>
      <c r="AD2142" s="119" t="n"/>
      <c r="AE2142" s="125" t="n"/>
      <c r="AF2142" s="124">
        <f>MONTH(O2142)</f>
        <v/>
      </c>
      <c r="AG2142" s="124">
        <f>VLOOKUP(IFERROR(MID(AE2142,1,(FIND(",",AE2142,1)-1)),AE2142),Facility_Region_Mapping,2,FALSE)</f>
        <v/>
      </c>
      <c r="AH2142" s="124" t="n"/>
      <c r="AI2142" s="124">
        <f>IF(C2142&lt;&gt;"",IF(M2142="ESM User",getInterfaceName($C2142),"NA"),"")</f>
        <v/>
      </c>
      <c r="AJ2142" s="116">
        <f>IF(Q2142&lt;&gt;"",DATE(YEAR(Q2142), MONTH(Q2142), DAY(Q2142)),"")</f>
        <v/>
      </c>
      <c r="AK2142" s="130">
        <f>IF(Q2142&lt;&gt;0,Q2142-N2142,TODAY()-N2142)</f>
        <v/>
      </c>
      <c r="AL2142" s="112">
        <f>IF(F2142="Re-assigned",0,IF(H2142="Closed",0,IF(H2142="Service Restored",0,IF(H2142="",0,1))))</f>
        <v/>
      </c>
      <c r="AM2142" s="124">
        <f>IF(AL2142=0,"",IF(AK2142&gt;20.99,"Aged","Non-Aged"))</f>
        <v/>
      </c>
      <c r="AN2142" s="112">
        <f>IF(Q2142&lt;&gt;"",MONTH(Q2142),"")</f>
        <v/>
      </c>
      <c r="AO2142" s="112">
        <f>IFERROR(VALUE(V2142),0)</f>
        <v/>
      </c>
    </row>
    <row customFormat="1" customHeight="1" ht="29.25" r="2143" s="112" spans="1:41">
      <c r="A2143" s="127" t="n"/>
      <c r="B2143" s="113" t="n"/>
      <c r="C2143" s="127" t="n"/>
      <c r="D2143" s="127" t="n"/>
      <c r="E2143" s="114">
        <f>IF(F2143 &lt;&gt; "",VLOOKUP(F2143,CategoryLookup,2,FALSE), "")</f>
        <v/>
      </c>
      <c r="F2143" s="126" t="n"/>
      <c r="G2143" s="127" t="n"/>
      <c r="H2143" s="127" t="n"/>
      <c r="I2143" s="127" t="n"/>
      <c r="J2143" s="127" t="n"/>
      <c r="K2143" s="127" t="n"/>
      <c r="L2143" s="127" t="n"/>
      <c r="M2143" s="127" t="n"/>
      <c r="N2143" s="120" t="n"/>
      <c r="O2143" s="120" t="n"/>
      <c r="P2143" s="120" t="n"/>
      <c r="Q2143" s="120" t="n"/>
      <c r="R2143" s="121" t="n"/>
      <c r="S2143" s="121" t="n"/>
      <c r="T2143" s="121" t="n"/>
      <c r="U2143" s="121" t="n"/>
      <c r="V2143" s="117">
        <f>IF(P2143="NA","NA",IF(P2143&lt;&gt;"",TEXT(P2143-N2143,"[h].mm"),""))</f>
        <v/>
      </c>
      <c r="W2143" s="118">
        <f>IF(AND(R2143="",S2143=""),"",R2143+S2143)</f>
        <v/>
      </c>
      <c r="X2143" s="116">
        <f>IF(O2143&lt;&gt;"",DATE(YEAR(O2143), MONTH(O2143), DAY(O2143)),"")</f>
        <v/>
      </c>
      <c r="Y2143" s="122" t="n"/>
      <c r="Z2143" s="123" t="n"/>
      <c r="AA2143" s="117">
        <f>IF(F2143="Re-assigned","NA",IF(W2143="","",IF(W2143&gt;=VLOOKUP(D2143,SLAMatrix,3,FALSE),"Yes",IF(W2143&lt;VLOOKUP(D2143,SLAMatrix,2,FALSE),"No","Internal"))))</f>
        <v/>
      </c>
      <c r="AB2143" s="123" t="n"/>
      <c r="AC2143" s="123" t="n"/>
      <c r="AD2143" s="119" t="n"/>
      <c r="AE2143" s="125" t="n"/>
      <c r="AF2143" s="124">
        <f>MONTH(O2143)</f>
        <v/>
      </c>
      <c r="AG2143" s="124">
        <f>VLOOKUP(IFERROR(MID(AE2143,1,(FIND(",",AE2143,1)-1)),AE2143),Facility_Region_Mapping,2,FALSE)</f>
        <v/>
      </c>
      <c r="AH2143" s="124" t="n"/>
      <c r="AI2143" s="124">
        <f>IF(C2143&lt;&gt;"",IF(M2143="ESM User",getInterfaceName($C2143),"NA"),"")</f>
        <v/>
      </c>
      <c r="AJ2143" s="116">
        <f>IF(Q2143&lt;&gt;"",DATE(YEAR(Q2143), MONTH(Q2143), DAY(Q2143)),"")</f>
        <v/>
      </c>
      <c r="AK2143" s="130">
        <f>IF(Q2143&lt;&gt;0,Q2143-N2143,TODAY()-N2143)</f>
        <v/>
      </c>
      <c r="AL2143" s="112">
        <f>IF(F2143="Re-assigned",0,IF(H2143="Closed",0,IF(H2143="Service Restored",0,IF(H2143="",0,1))))</f>
        <v/>
      </c>
      <c r="AM2143" s="124">
        <f>IF(AL2143=0,"",IF(AK2143&gt;20.99,"Aged","Non-Aged"))</f>
        <v/>
      </c>
      <c r="AN2143" s="112">
        <f>IF(Q2143&lt;&gt;"",MONTH(Q2143),"")</f>
        <v/>
      </c>
      <c r="AO2143" s="112">
        <f>IFERROR(VALUE(V2143),0)</f>
        <v/>
      </c>
    </row>
    <row customFormat="1" customHeight="1" ht="29.25" r="2144" s="112" spans="1:41">
      <c r="A2144" s="127" t="n"/>
      <c r="B2144" s="113" t="n"/>
      <c r="C2144" s="127" t="n"/>
      <c r="D2144" s="127" t="n"/>
      <c r="E2144" s="114">
        <f>IF(F2144 &lt;&gt; "",VLOOKUP(F2144,CategoryLookup,2,FALSE), "")</f>
        <v/>
      </c>
      <c r="F2144" s="126" t="n"/>
      <c r="G2144" s="127" t="n"/>
      <c r="H2144" s="127" t="n"/>
      <c r="I2144" s="127" t="n"/>
      <c r="J2144" s="127" t="n"/>
      <c r="K2144" s="127" t="n"/>
      <c r="L2144" s="127" t="n"/>
      <c r="M2144" s="127" t="n"/>
      <c r="N2144" s="120" t="n"/>
      <c r="O2144" s="120" t="n"/>
      <c r="P2144" s="120" t="n"/>
      <c r="Q2144" s="120" t="n"/>
      <c r="R2144" s="121" t="n"/>
      <c r="S2144" s="121" t="n"/>
      <c r="T2144" s="121" t="n"/>
      <c r="U2144" s="121" t="n"/>
      <c r="V2144" s="117">
        <f>IF(P2144="NA","NA",IF(P2144&lt;&gt;"",TEXT(P2144-N2144,"[h].mm"),""))</f>
        <v/>
      </c>
      <c r="W2144" s="118">
        <f>IF(AND(R2144="",S2144=""),"",R2144+S2144)</f>
        <v/>
      </c>
      <c r="X2144" s="116">
        <f>IF(O2144&lt;&gt;"",DATE(YEAR(O2144), MONTH(O2144), DAY(O2144)),"")</f>
        <v/>
      </c>
      <c r="Y2144" s="122" t="n"/>
      <c r="Z2144" s="123" t="n"/>
      <c r="AA2144" s="117">
        <f>IF(F2144="Re-assigned","NA",IF(W2144="","",IF(W2144&gt;=VLOOKUP(D2144,SLAMatrix,3,FALSE),"Yes",IF(W2144&lt;VLOOKUP(D2144,SLAMatrix,2,FALSE),"No","Internal"))))</f>
        <v/>
      </c>
      <c r="AB2144" s="123" t="n"/>
      <c r="AC2144" s="123" t="n"/>
      <c r="AD2144" s="119" t="n"/>
      <c r="AE2144" s="125" t="n"/>
      <c r="AF2144" s="124">
        <f>MONTH(O2144)</f>
        <v/>
      </c>
      <c r="AG2144" s="124">
        <f>VLOOKUP(IFERROR(MID(AE2144,1,(FIND(",",AE2144,1)-1)),AE2144),Facility_Region_Mapping,2,FALSE)</f>
        <v/>
      </c>
      <c r="AH2144" s="124" t="n"/>
      <c r="AI2144" s="124">
        <f>IF(C2144&lt;&gt;"",IF(M2144="ESM User",getInterfaceName($C2144),"NA"),"")</f>
        <v/>
      </c>
      <c r="AJ2144" s="116">
        <f>IF(Q2144&lt;&gt;"",DATE(YEAR(Q2144), MONTH(Q2144), DAY(Q2144)),"")</f>
        <v/>
      </c>
      <c r="AK2144" s="130">
        <f>IF(Q2144&lt;&gt;0,Q2144-N2144,TODAY()-N2144)</f>
        <v/>
      </c>
      <c r="AL2144" s="112">
        <f>IF(F2144="Re-assigned",0,IF(H2144="Closed",0,IF(H2144="Service Restored",0,IF(H2144="",0,1))))</f>
        <v/>
      </c>
      <c r="AM2144" s="124">
        <f>IF(AL2144=0,"",IF(AK2144&gt;20.99,"Aged","Non-Aged"))</f>
        <v/>
      </c>
      <c r="AN2144" s="112">
        <f>IF(Q2144&lt;&gt;"",MONTH(Q2144),"")</f>
        <v/>
      </c>
      <c r="AO2144" s="112">
        <f>IFERROR(VALUE(V2144),0)</f>
        <v/>
      </c>
    </row>
    <row customFormat="1" customHeight="1" ht="29.25" r="2145" s="112" spans="1:41">
      <c r="A2145" s="127" t="n"/>
      <c r="B2145" s="113" t="n"/>
      <c r="C2145" s="127" t="n"/>
      <c r="D2145" s="127" t="n"/>
      <c r="E2145" s="114">
        <f>IF(F2145 &lt;&gt; "",VLOOKUP(F2145,CategoryLookup,2,FALSE), "")</f>
        <v/>
      </c>
      <c r="F2145" s="126" t="n"/>
      <c r="G2145" s="127" t="n"/>
      <c r="H2145" s="127" t="n"/>
      <c r="I2145" s="127" t="n"/>
      <c r="J2145" s="127" t="n"/>
      <c r="K2145" s="127" t="n"/>
      <c r="L2145" s="127" t="n"/>
      <c r="M2145" s="127" t="n"/>
      <c r="N2145" s="120" t="n"/>
      <c r="O2145" s="120" t="n"/>
      <c r="P2145" s="120" t="n"/>
      <c r="Q2145" s="120" t="n"/>
      <c r="R2145" s="121" t="n"/>
      <c r="S2145" s="121" t="n"/>
      <c r="T2145" s="121" t="n"/>
      <c r="U2145" s="121" t="n"/>
      <c r="V2145" s="117">
        <f>IF(P2145="NA","NA",IF(P2145&lt;&gt;"",TEXT(P2145-N2145,"[h].mm"),""))</f>
        <v/>
      </c>
      <c r="W2145" s="118">
        <f>IF(AND(R2145="",S2145=""),"",R2145+S2145)</f>
        <v/>
      </c>
      <c r="X2145" s="116">
        <f>IF(O2145&lt;&gt;"",DATE(YEAR(O2145), MONTH(O2145), DAY(O2145)),"")</f>
        <v/>
      </c>
      <c r="Y2145" s="122" t="n"/>
      <c r="Z2145" s="123" t="n"/>
      <c r="AA2145" s="117">
        <f>IF(F2145="Re-assigned","NA",IF(W2145="","",IF(W2145&gt;=VLOOKUP(D2145,SLAMatrix,3,FALSE),"Yes",IF(W2145&lt;VLOOKUP(D2145,SLAMatrix,2,FALSE),"No","Internal"))))</f>
        <v/>
      </c>
      <c r="AB2145" s="123" t="n"/>
      <c r="AC2145" s="123" t="n"/>
      <c r="AD2145" s="119" t="n"/>
      <c r="AE2145" s="125" t="n"/>
      <c r="AF2145" s="124">
        <f>MONTH(O2145)</f>
        <v/>
      </c>
      <c r="AG2145" s="124">
        <f>VLOOKUP(IFERROR(MID(AE2145,1,(FIND(",",AE2145,1)-1)),AE2145),Facility_Region_Mapping,2,FALSE)</f>
        <v/>
      </c>
      <c r="AH2145" s="124" t="n"/>
      <c r="AI2145" s="124">
        <f>IF(C2145&lt;&gt;"",IF(M2145="ESM User",getInterfaceName($C2145),"NA"),"")</f>
        <v/>
      </c>
      <c r="AJ2145" s="116">
        <f>IF(Q2145&lt;&gt;"",DATE(YEAR(Q2145), MONTH(Q2145), DAY(Q2145)),"")</f>
        <v/>
      </c>
      <c r="AK2145" s="130">
        <f>IF(Q2145&lt;&gt;0,Q2145-N2145,TODAY()-N2145)</f>
        <v/>
      </c>
      <c r="AL2145" s="112">
        <f>IF(F2145="Re-assigned",0,IF(H2145="Closed",0,IF(H2145="Service Restored",0,IF(H2145="",0,1))))</f>
        <v/>
      </c>
      <c r="AM2145" s="124">
        <f>IF(AL2145=0,"",IF(AK2145&gt;20.99,"Aged","Non-Aged"))</f>
        <v/>
      </c>
      <c r="AN2145" s="112">
        <f>IF(Q2145&lt;&gt;"",MONTH(Q2145),"")</f>
        <v/>
      </c>
      <c r="AO2145" s="112">
        <f>IFERROR(VALUE(V2145),0)</f>
        <v/>
      </c>
    </row>
    <row customFormat="1" customHeight="1" ht="29.25" r="2146" s="112" spans="1:41">
      <c r="A2146" s="127" t="n"/>
      <c r="B2146" s="113" t="n"/>
      <c r="C2146" s="127" t="n"/>
      <c r="D2146" s="127" t="n"/>
      <c r="E2146" s="114">
        <f>IF(F2146 &lt;&gt; "",VLOOKUP(F2146,CategoryLookup,2,FALSE), "")</f>
        <v/>
      </c>
      <c r="F2146" s="126" t="n"/>
      <c r="G2146" s="127" t="n"/>
      <c r="H2146" s="127" t="n"/>
      <c r="I2146" s="127" t="n"/>
      <c r="J2146" s="127" t="n"/>
      <c r="K2146" s="127" t="n"/>
      <c r="L2146" s="127" t="n"/>
      <c r="M2146" s="127" t="n"/>
      <c r="N2146" s="120" t="n"/>
      <c r="O2146" s="120" t="n"/>
      <c r="P2146" s="120" t="n"/>
      <c r="Q2146" s="120" t="n"/>
      <c r="R2146" s="121" t="n"/>
      <c r="S2146" s="121" t="n"/>
      <c r="T2146" s="121" t="n"/>
      <c r="U2146" s="121" t="n"/>
      <c r="V2146" s="117">
        <f>IF(P2146="NA","NA",IF(P2146&lt;&gt;"",TEXT(P2146-N2146,"[h].mm"),""))</f>
        <v/>
      </c>
      <c r="W2146" s="118">
        <f>IF(AND(R2146="",S2146=""),"",R2146+S2146)</f>
        <v/>
      </c>
      <c r="X2146" s="116">
        <f>IF(O2146&lt;&gt;"",DATE(YEAR(O2146), MONTH(O2146), DAY(O2146)),"")</f>
        <v/>
      </c>
      <c r="Y2146" s="122" t="n"/>
      <c r="Z2146" s="123" t="n"/>
      <c r="AA2146" s="117">
        <f>IF(F2146="Re-assigned","NA",IF(W2146="","",IF(W2146&gt;=VLOOKUP(D2146,SLAMatrix,3,FALSE),"Yes",IF(W2146&lt;VLOOKUP(D2146,SLAMatrix,2,FALSE),"No","Internal"))))</f>
        <v/>
      </c>
      <c r="AB2146" s="123" t="n"/>
      <c r="AC2146" s="123" t="n"/>
      <c r="AD2146" s="119" t="n"/>
      <c r="AE2146" s="125" t="n"/>
      <c r="AF2146" s="124">
        <f>MONTH(O2146)</f>
        <v/>
      </c>
      <c r="AG2146" s="124">
        <f>VLOOKUP(IFERROR(MID(AE2146,1,(FIND(",",AE2146,1)-1)),AE2146),Facility_Region_Mapping,2,FALSE)</f>
        <v/>
      </c>
      <c r="AH2146" s="124" t="n"/>
      <c r="AI2146" s="124">
        <f>IF(C2146&lt;&gt;"",IF(M2146="ESM User",getInterfaceName($C2146),"NA"),"")</f>
        <v/>
      </c>
      <c r="AJ2146" s="116">
        <f>IF(Q2146&lt;&gt;"",DATE(YEAR(Q2146), MONTH(Q2146), DAY(Q2146)),"")</f>
        <v/>
      </c>
      <c r="AK2146" s="130">
        <f>IF(Q2146&lt;&gt;0,Q2146-N2146,TODAY()-N2146)</f>
        <v/>
      </c>
      <c r="AL2146" s="112">
        <f>IF(F2146="Re-assigned",0,IF(H2146="Closed",0,IF(H2146="Service Restored",0,IF(H2146="",0,1))))</f>
        <v/>
      </c>
      <c r="AM2146" s="124">
        <f>IF(AL2146=0,"",IF(AK2146&gt;20.99,"Aged","Non-Aged"))</f>
        <v/>
      </c>
      <c r="AN2146" s="112">
        <f>IF(Q2146&lt;&gt;"",MONTH(Q2146),"")</f>
        <v/>
      </c>
      <c r="AO2146" s="112">
        <f>IFERROR(VALUE(V2146),0)</f>
        <v/>
      </c>
    </row>
    <row customFormat="1" customHeight="1" ht="29.25" r="2147" s="112" spans="1:41">
      <c r="A2147" s="127" t="n"/>
      <c r="B2147" s="113" t="n"/>
      <c r="C2147" s="127" t="n"/>
      <c r="D2147" s="127" t="n"/>
      <c r="E2147" s="114">
        <f>IF(F2147 &lt;&gt; "",VLOOKUP(F2147,CategoryLookup,2,FALSE), "")</f>
        <v/>
      </c>
      <c r="F2147" s="126" t="n"/>
      <c r="G2147" s="127" t="n"/>
      <c r="H2147" s="127" t="n"/>
      <c r="I2147" s="127" t="n"/>
      <c r="J2147" s="127" t="n"/>
      <c r="K2147" s="127" t="n"/>
      <c r="L2147" s="127" t="n"/>
      <c r="M2147" s="127" t="n"/>
      <c r="N2147" s="120" t="n"/>
      <c r="O2147" s="120" t="n"/>
      <c r="P2147" s="120" t="n"/>
      <c r="Q2147" s="120" t="n"/>
      <c r="R2147" s="121" t="n"/>
      <c r="S2147" s="121" t="n"/>
      <c r="T2147" s="121" t="n"/>
      <c r="U2147" s="121" t="n"/>
      <c r="V2147" s="117">
        <f>IF(P2147="NA","NA",IF(P2147&lt;&gt;"",TEXT(P2147-N2147,"[h].mm"),""))</f>
        <v/>
      </c>
      <c r="W2147" s="118">
        <f>IF(AND(R2147="",S2147=""),"",R2147+S2147)</f>
        <v/>
      </c>
      <c r="X2147" s="116">
        <f>IF(O2147&lt;&gt;"",DATE(YEAR(O2147), MONTH(O2147), DAY(O2147)),"")</f>
        <v/>
      </c>
      <c r="Y2147" s="122" t="n"/>
      <c r="Z2147" s="123" t="n"/>
      <c r="AA2147" s="117">
        <f>IF(F2147="Re-assigned","NA",IF(W2147="","",IF(W2147&gt;=VLOOKUP(D2147,SLAMatrix,3,FALSE),"Yes",IF(W2147&lt;VLOOKUP(D2147,SLAMatrix,2,FALSE),"No","Internal"))))</f>
        <v/>
      </c>
      <c r="AB2147" s="123" t="n"/>
      <c r="AC2147" s="123" t="n"/>
      <c r="AD2147" s="119" t="n"/>
      <c r="AE2147" s="125" t="n"/>
      <c r="AF2147" s="124">
        <f>MONTH(O2147)</f>
        <v/>
      </c>
      <c r="AG2147" s="124">
        <f>VLOOKUP(IFERROR(MID(AE2147,1,(FIND(",",AE2147,1)-1)),AE2147),Facility_Region_Mapping,2,FALSE)</f>
        <v/>
      </c>
      <c r="AH2147" s="124" t="n"/>
      <c r="AI2147" s="124">
        <f>IF(C2147&lt;&gt;"",IF(M2147="ESM User",getInterfaceName($C2147),"NA"),"")</f>
        <v/>
      </c>
      <c r="AJ2147" s="116">
        <f>IF(Q2147&lt;&gt;"",DATE(YEAR(Q2147), MONTH(Q2147), DAY(Q2147)),"")</f>
        <v/>
      </c>
      <c r="AK2147" s="130">
        <f>IF(Q2147&lt;&gt;0,Q2147-N2147,TODAY()-N2147)</f>
        <v/>
      </c>
      <c r="AL2147" s="112">
        <f>IF(F2147="Re-assigned",0,IF(H2147="Closed",0,IF(H2147="Service Restored",0,IF(H2147="",0,1))))</f>
        <v/>
      </c>
      <c r="AM2147" s="124">
        <f>IF(AL2147=0,"",IF(AK2147&gt;20.99,"Aged","Non-Aged"))</f>
        <v/>
      </c>
      <c r="AN2147" s="112">
        <f>IF(Q2147&lt;&gt;"",MONTH(Q2147),"")</f>
        <v/>
      </c>
      <c r="AO2147" s="112">
        <f>IFERROR(VALUE(V2147),0)</f>
        <v/>
      </c>
    </row>
    <row customFormat="1" customHeight="1" ht="29.25" r="2148" s="112" spans="1:41">
      <c r="A2148" s="127" t="n"/>
      <c r="B2148" s="113" t="n"/>
      <c r="C2148" s="127" t="n"/>
      <c r="D2148" s="127" t="n"/>
      <c r="E2148" s="114">
        <f>IF(F2148 &lt;&gt; "",VLOOKUP(F2148,CategoryLookup,2,FALSE), "")</f>
        <v/>
      </c>
      <c r="F2148" s="126" t="n"/>
      <c r="G2148" s="127" t="n"/>
      <c r="H2148" s="127" t="n"/>
      <c r="I2148" s="127" t="n"/>
      <c r="J2148" s="127" t="n"/>
      <c r="K2148" s="127" t="n"/>
      <c r="L2148" s="127" t="n"/>
      <c r="M2148" s="127" t="n"/>
      <c r="N2148" s="120" t="n"/>
      <c r="O2148" s="120" t="n"/>
      <c r="P2148" s="120" t="n"/>
      <c r="Q2148" s="120" t="n"/>
      <c r="R2148" s="121" t="n"/>
      <c r="S2148" s="121" t="n"/>
      <c r="T2148" s="121" t="n"/>
      <c r="U2148" s="121" t="n"/>
      <c r="V2148" s="117">
        <f>IF(P2148="NA","NA",IF(P2148&lt;&gt;"",TEXT(P2148-N2148,"[h].mm"),""))</f>
        <v/>
      </c>
      <c r="W2148" s="118">
        <f>IF(AND(R2148="",S2148=""),"",R2148+S2148)</f>
        <v/>
      </c>
      <c r="X2148" s="116">
        <f>IF(O2148&lt;&gt;"",DATE(YEAR(O2148), MONTH(O2148), DAY(O2148)),"")</f>
        <v/>
      </c>
      <c r="Y2148" s="122" t="n"/>
      <c r="Z2148" s="123" t="n"/>
      <c r="AA2148" s="117">
        <f>IF(F2148="Re-assigned","NA",IF(W2148="","",IF(W2148&gt;=VLOOKUP(D2148,SLAMatrix,3,FALSE),"Yes",IF(W2148&lt;VLOOKUP(D2148,SLAMatrix,2,FALSE),"No","Internal"))))</f>
        <v/>
      </c>
      <c r="AB2148" s="123" t="n"/>
      <c r="AC2148" s="123" t="n"/>
      <c r="AD2148" s="119" t="n"/>
      <c r="AE2148" s="125" t="n"/>
      <c r="AF2148" s="124">
        <f>MONTH(O2148)</f>
        <v/>
      </c>
      <c r="AG2148" s="124">
        <f>VLOOKUP(IFERROR(MID(AE2148,1,(FIND(",",AE2148,1)-1)),AE2148),Facility_Region_Mapping,2,FALSE)</f>
        <v/>
      </c>
      <c r="AH2148" s="124" t="n"/>
      <c r="AI2148" s="124">
        <f>IF(C2148&lt;&gt;"",IF(M2148="ESM User",getInterfaceName($C2148),"NA"),"")</f>
        <v/>
      </c>
      <c r="AJ2148" s="116">
        <f>IF(Q2148&lt;&gt;"",DATE(YEAR(Q2148), MONTH(Q2148), DAY(Q2148)),"")</f>
        <v/>
      </c>
      <c r="AK2148" s="130">
        <f>IF(Q2148&lt;&gt;0,Q2148-N2148,TODAY()-N2148)</f>
        <v/>
      </c>
      <c r="AL2148" s="112">
        <f>IF(F2148="Re-assigned",0,IF(H2148="Closed",0,IF(H2148="Service Restored",0,IF(H2148="",0,1))))</f>
        <v/>
      </c>
      <c r="AM2148" s="124">
        <f>IF(AL2148=0,"",IF(AK2148&gt;20.99,"Aged","Non-Aged"))</f>
        <v/>
      </c>
      <c r="AN2148" s="112">
        <f>IF(Q2148&lt;&gt;"",MONTH(Q2148),"")</f>
        <v/>
      </c>
      <c r="AO2148" s="112">
        <f>IFERROR(VALUE(V2148),0)</f>
        <v/>
      </c>
    </row>
    <row customFormat="1" customHeight="1" ht="29.25" r="2149" s="112" spans="1:41">
      <c r="A2149" s="127" t="n"/>
      <c r="B2149" s="113" t="n"/>
      <c r="C2149" s="127" t="n"/>
      <c r="D2149" s="127" t="n"/>
      <c r="E2149" s="114">
        <f>IF(F2149 &lt;&gt; "",VLOOKUP(F2149,CategoryLookup,2,FALSE), "")</f>
        <v/>
      </c>
      <c r="F2149" s="126" t="n"/>
      <c r="G2149" s="127" t="n"/>
      <c r="H2149" s="127" t="n"/>
      <c r="I2149" s="127" t="n"/>
      <c r="J2149" s="127" t="n"/>
      <c r="K2149" s="127" t="n"/>
      <c r="L2149" s="127" t="n"/>
      <c r="M2149" s="127" t="n"/>
      <c r="N2149" s="120" t="n"/>
      <c r="O2149" s="120" t="n"/>
      <c r="P2149" s="120" t="n"/>
      <c r="Q2149" s="120" t="n"/>
      <c r="R2149" s="121" t="n"/>
      <c r="S2149" s="121" t="n"/>
      <c r="T2149" s="121" t="n"/>
      <c r="U2149" s="121" t="n"/>
      <c r="V2149" s="117">
        <f>IF(P2149="NA","NA",IF(P2149&lt;&gt;"",TEXT(P2149-N2149,"[h].mm"),""))</f>
        <v/>
      </c>
      <c r="W2149" s="118">
        <f>IF(AND(R2149="",S2149=""),"",R2149+S2149)</f>
        <v/>
      </c>
      <c r="X2149" s="116">
        <f>IF(O2149&lt;&gt;"",DATE(YEAR(O2149), MONTH(O2149), DAY(O2149)),"")</f>
        <v/>
      </c>
      <c r="Y2149" s="122" t="n"/>
      <c r="Z2149" s="123" t="n"/>
      <c r="AA2149" s="117">
        <f>IF(F2149="Re-assigned","NA",IF(W2149="","",IF(W2149&gt;=VLOOKUP(D2149,SLAMatrix,3,FALSE),"Yes",IF(W2149&lt;VLOOKUP(D2149,SLAMatrix,2,FALSE),"No","Internal"))))</f>
        <v/>
      </c>
      <c r="AB2149" s="123" t="n"/>
      <c r="AC2149" s="123" t="n"/>
      <c r="AD2149" s="119" t="n"/>
      <c r="AE2149" s="125" t="n"/>
      <c r="AF2149" s="124">
        <f>MONTH(O2149)</f>
        <v/>
      </c>
      <c r="AG2149" s="124">
        <f>VLOOKUP(IFERROR(MID(AE2149,1,(FIND(",",AE2149,1)-1)),AE2149),Facility_Region_Mapping,2,FALSE)</f>
        <v/>
      </c>
      <c r="AH2149" s="124" t="n"/>
      <c r="AI2149" s="124">
        <f>IF(C2149&lt;&gt;"",IF(M2149="ESM User",getInterfaceName($C2149),"NA"),"")</f>
        <v/>
      </c>
      <c r="AJ2149" s="116">
        <f>IF(Q2149&lt;&gt;"",DATE(YEAR(Q2149), MONTH(Q2149), DAY(Q2149)),"")</f>
        <v/>
      </c>
      <c r="AK2149" s="130">
        <f>IF(Q2149&lt;&gt;0,Q2149-N2149,TODAY()-N2149)</f>
        <v/>
      </c>
      <c r="AL2149" s="112">
        <f>IF(F2149="Re-assigned",0,IF(H2149="Closed",0,IF(H2149="Service Restored",0,IF(H2149="",0,1))))</f>
        <v/>
      </c>
      <c r="AM2149" s="124">
        <f>IF(AL2149=0,"",IF(AK2149&gt;20.99,"Aged","Non-Aged"))</f>
        <v/>
      </c>
      <c r="AN2149" s="112">
        <f>IF(Q2149&lt;&gt;"",MONTH(Q2149),"")</f>
        <v/>
      </c>
      <c r="AO2149" s="112">
        <f>IFERROR(VALUE(V2149),0)</f>
        <v/>
      </c>
    </row>
    <row customFormat="1" customHeight="1" ht="29.25" r="2150" s="112" spans="1:41">
      <c r="A2150" s="127" t="n"/>
      <c r="B2150" s="113" t="n"/>
      <c r="C2150" s="127" t="n"/>
      <c r="D2150" s="127" t="n"/>
      <c r="E2150" s="114">
        <f>IF(F2150 &lt;&gt; "",VLOOKUP(F2150,CategoryLookup,2,FALSE), "")</f>
        <v/>
      </c>
      <c r="F2150" s="126" t="n"/>
      <c r="G2150" s="127" t="n"/>
      <c r="H2150" s="127" t="n"/>
      <c r="I2150" s="127" t="n"/>
      <c r="J2150" s="127" t="n"/>
      <c r="K2150" s="127" t="n"/>
      <c r="L2150" s="127" t="n"/>
      <c r="M2150" s="127" t="n"/>
      <c r="N2150" s="120" t="n"/>
      <c r="O2150" s="120" t="n"/>
      <c r="P2150" s="120" t="n"/>
      <c r="Q2150" s="120" t="n"/>
      <c r="R2150" s="121" t="n"/>
      <c r="S2150" s="121" t="n"/>
      <c r="T2150" s="121" t="n"/>
      <c r="U2150" s="121" t="n"/>
      <c r="V2150" s="117">
        <f>IF(P2150="NA","NA",IF(P2150&lt;&gt;"",TEXT(P2150-N2150,"[h].mm"),""))</f>
        <v/>
      </c>
      <c r="W2150" s="118">
        <f>IF(AND(R2150="",S2150=""),"",R2150+S2150)</f>
        <v/>
      </c>
      <c r="X2150" s="116">
        <f>IF(O2150&lt;&gt;"",DATE(YEAR(O2150), MONTH(O2150), DAY(O2150)),"")</f>
        <v/>
      </c>
      <c r="Y2150" s="122" t="n"/>
      <c r="Z2150" s="123" t="n"/>
      <c r="AA2150" s="117">
        <f>IF(F2150="Re-assigned","NA",IF(W2150="","",IF(W2150&gt;=VLOOKUP(D2150,SLAMatrix,3,FALSE),"Yes",IF(W2150&lt;VLOOKUP(D2150,SLAMatrix,2,FALSE),"No","Internal"))))</f>
        <v/>
      </c>
      <c r="AB2150" s="123" t="n"/>
      <c r="AC2150" s="123" t="n"/>
      <c r="AD2150" s="119" t="n"/>
      <c r="AE2150" s="125" t="n"/>
      <c r="AF2150" s="124">
        <f>MONTH(O2150)</f>
        <v/>
      </c>
      <c r="AG2150" s="124">
        <f>VLOOKUP(IFERROR(MID(AE2150,1,(FIND(",",AE2150,1)-1)),AE2150),Facility_Region_Mapping,2,FALSE)</f>
        <v/>
      </c>
      <c r="AH2150" s="124" t="n"/>
      <c r="AI2150" s="124">
        <f>IF(C2150&lt;&gt;"",IF(M2150="ESM User",getInterfaceName($C2150),"NA"),"")</f>
        <v/>
      </c>
      <c r="AJ2150" s="116">
        <f>IF(Q2150&lt;&gt;"",DATE(YEAR(Q2150), MONTH(Q2150), DAY(Q2150)),"")</f>
        <v/>
      </c>
      <c r="AK2150" s="130">
        <f>IF(Q2150&lt;&gt;0,Q2150-N2150,TODAY()-N2150)</f>
        <v/>
      </c>
      <c r="AL2150" s="112">
        <f>IF(F2150="Re-assigned",0,IF(H2150="Closed",0,IF(H2150="Service Restored",0,IF(H2150="",0,1))))</f>
        <v/>
      </c>
      <c r="AM2150" s="124">
        <f>IF(AL2150=0,"",IF(AK2150&gt;20.99,"Aged","Non-Aged"))</f>
        <v/>
      </c>
      <c r="AN2150" s="112">
        <f>IF(Q2150&lt;&gt;"",MONTH(Q2150),"")</f>
        <v/>
      </c>
      <c r="AO2150" s="112">
        <f>IFERROR(VALUE(V2150),0)</f>
        <v/>
      </c>
    </row>
    <row customFormat="1" customHeight="1" ht="29.25" r="2151" s="112" spans="1:41">
      <c r="A2151" s="127" t="n"/>
      <c r="B2151" s="113" t="n"/>
      <c r="C2151" s="127" t="n"/>
      <c r="D2151" s="127" t="n"/>
      <c r="E2151" s="114">
        <f>IF(F2151 &lt;&gt; "",VLOOKUP(F2151,CategoryLookup,2,FALSE), "")</f>
        <v/>
      </c>
      <c r="F2151" s="126" t="n"/>
      <c r="G2151" s="127" t="n"/>
      <c r="H2151" s="127" t="n"/>
      <c r="I2151" s="127" t="n"/>
      <c r="J2151" s="127" t="n"/>
      <c r="K2151" s="127" t="n"/>
      <c r="L2151" s="127" t="n"/>
      <c r="M2151" s="127" t="n"/>
      <c r="N2151" s="120" t="n"/>
      <c r="O2151" s="120" t="n"/>
      <c r="P2151" s="120" t="n"/>
      <c r="Q2151" s="120" t="n"/>
      <c r="R2151" s="121" t="n"/>
      <c r="S2151" s="121" t="n"/>
      <c r="T2151" s="121" t="n"/>
      <c r="U2151" s="121" t="n"/>
      <c r="V2151" s="117">
        <f>IF(P2151="NA","NA",IF(P2151&lt;&gt;"",TEXT(P2151-N2151,"[h].mm"),""))</f>
        <v/>
      </c>
      <c r="W2151" s="118">
        <f>IF(AND(R2151="",S2151=""),"",R2151+S2151)</f>
        <v/>
      </c>
      <c r="X2151" s="116">
        <f>IF(O2151&lt;&gt;"",DATE(YEAR(O2151), MONTH(O2151), DAY(O2151)),"")</f>
        <v/>
      </c>
      <c r="Y2151" s="122" t="n"/>
      <c r="Z2151" s="123" t="n"/>
      <c r="AA2151" s="117">
        <f>IF(F2151="Re-assigned","NA",IF(W2151="","",IF(W2151&gt;=VLOOKUP(D2151,SLAMatrix,3,FALSE),"Yes",IF(W2151&lt;VLOOKUP(D2151,SLAMatrix,2,FALSE),"No","Internal"))))</f>
        <v/>
      </c>
      <c r="AB2151" s="123" t="n"/>
      <c r="AC2151" s="123" t="n"/>
      <c r="AD2151" s="119" t="n"/>
      <c r="AE2151" s="125" t="n"/>
      <c r="AF2151" s="124">
        <f>MONTH(O2151)</f>
        <v/>
      </c>
      <c r="AG2151" s="124">
        <f>VLOOKUP(IFERROR(MID(AE2151,1,(FIND(",",AE2151,1)-1)),AE2151),Facility_Region_Mapping,2,FALSE)</f>
        <v/>
      </c>
      <c r="AH2151" s="124" t="n"/>
      <c r="AI2151" s="124">
        <f>IF(C2151&lt;&gt;"",IF(M2151="ESM User",getInterfaceName($C2151),"NA"),"")</f>
        <v/>
      </c>
      <c r="AJ2151" s="116">
        <f>IF(Q2151&lt;&gt;"",DATE(YEAR(Q2151), MONTH(Q2151), DAY(Q2151)),"")</f>
        <v/>
      </c>
      <c r="AK2151" s="130">
        <f>IF(Q2151&lt;&gt;0,Q2151-N2151,TODAY()-N2151)</f>
        <v/>
      </c>
      <c r="AL2151" s="112">
        <f>IF(F2151="Re-assigned",0,IF(H2151="Closed",0,IF(H2151="Service Restored",0,IF(H2151="",0,1))))</f>
        <v/>
      </c>
      <c r="AM2151" s="124">
        <f>IF(AL2151=0,"",IF(AK2151&gt;20.99,"Aged","Non-Aged"))</f>
        <v/>
      </c>
      <c r="AN2151" s="112">
        <f>IF(Q2151&lt;&gt;"",MONTH(Q2151),"")</f>
        <v/>
      </c>
      <c r="AO2151" s="112">
        <f>IFERROR(VALUE(V2151),0)</f>
        <v/>
      </c>
    </row>
    <row customFormat="1" customHeight="1" ht="29.25" r="2152" s="112" spans="1:41">
      <c r="A2152" s="127" t="n"/>
      <c r="B2152" s="113" t="n"/>
      <c r="C2152" s="127" t="n"/>
      <c r="D2152" s="127" t="n"/>
      <c r="E2152" s="114">
        <f>IF(F2152 &lt;&gt; "",VLOOKUP(F2152,CategoryLookup,2,FALSE), "")</f>
        <v/>
      </c>
      <c r="F2152" s="126" t="n"/>
      <c r="G2152" s="127" t="n"/>
      <c r="H2152" s="127" t="n"/>
      <c r="I2152" s="127" t="n"/>
      <c r="J2152" s="127" t="n"/>
      <c r="K2152" s="127" t="n"/>
      <c r="L2152" s="127" t="n"/>
      <c r="M2152" s="127" t="n"/>
      <c r="N2152" s="120" t="n"/>
      <c r="O2152" s="120" t="n"/>
      <c r="P2152" s="120" t="n"/>
      <c r="Q2152" s="120" t="n"/>
      <c r="R2152" s="121" t="n"/>
      <c r="S2152" s="121" t="n"/>
      <c r="T2152" s="121" t="n"/>
      <c r="U2152" s="121" t="n"/>
      <c r="V2152" s="117">
        <f>IF(P2152="NA","NA",IF(P2152&lt;&gt;"",TEXT(P2152-N2152,"[h].mm"),""))</f>
        <v/>
      </c>
      <c r="W2152" s="118">
        <f>IF(AND(R2152="",S2152=""),"",R2152+S2152)</f>
        <v/>
      </c>
      <c r="X2152" s="116">
        <f>IF(O2152&lt;&gt;"",DATE(YEAR(O2152), MONTH(O2152), DAY(O2152)),"")</f>
        <v/>
      </c>
      <c r="Y2152" s="122" t="n"/>
      <c r="Z2152" s="123" t="n"/>
      <c r="AA2152" s="117">
        <f>IF(F2152="Re-assigned","NA",IF(W2152="","",IF(W2152&gt;=VLOOKUP(D2152,SLAMatrix,3,FALSE),"Yes",IF(W2152&lt;VLOOKUP(D2152,SLAMatrix,2,FALSE),"No","Internal"))))</f>
        <v/>
      </c>
      <c r="AB2152" s="123" t="n"/>
      <c r="AC2152" s="123" t="n"/>
      <c r="AD2152" s="119" t="n"/>
      <c r="AE2152" s="125" t="n"/>
      <c r="AF2152" s="124">
        <f>MONTH(O2152)</f>
        <v/>
      </c>
      <c r="AG2152" s="124">
        <f>VLOOKUP(IFERROR(MID(AE2152,1,(FIND(",",AE2152,1)-1)),AE2152),Facility_Region_Mapping,2,FALSE)</f>
        <v/>
      </c>
      <c r="AH2152" s="124" t="n"/>
      <c r="AI2152" s="124">
        <f>IF(C2152&lt;&gt;"",IF(M2152="ESM User",getInterfaceName($C2152),"NA"),"")</f>
        <v/>
      </c>
      <c r="AJ2152" s="116">
        <f>IF(Q2152&lt;&gt;"",DATE(YEAR(Q2152), MONTH(Q2152), DAY(Q2152)),"")</f>
        <v/>
      </c>
      <c r="AK2152" s="130">
        <f>IF(Q2152&lt;&gt;0,Q2152-N2152,TODAY()-N2152)</f>
        <v/>
      </c>
      <c r="AL2152" s="112">
        <f>IF(F2152="Re-assigned",0,IF(H2152="Closed",0,IF(H2152="Service Restored",0,IF(H2152="",0,1))))</f>
        <v/>
      </c>
      <c r="AM2152" s="124">
        <f>IF(AL2152=0,"",IF(AK2152&gt;20.99,"Aged","Non-Aged"))</f>
        <v/>
      </c>
      <c r="AN2152" s="112">
        <f>IF(Q2152&lt;&gt;"",MONTH(Q2152),"")</f>
        <v/>
      </c>
      <c r="AO2152" s="112">
        <f>IFERROR(VALUE(V2152),0)</f>
        <v/>
      </c>
    </row>
    <row customFormat="1" customHeight="1" ht="29.25" r="2153" s="112" spans="1:41">
      <c r="A2153" s="127" t="n"/>
      <c r="B2153" s="113" t="n"/>
      <c r="C2153" s="127" t="n"/>
      <c r="D2153" s="127" t="n"/>
      <c r="E2153" s="114">
        <f>IF(F2153 &lt;&gt; "",VLOOKUP(F2153,CategoryLookup,2,FALSE), "")</f>
        <v/>
      </c>
      <c r="F2153" s="126" t="n"/>
      <c r="G2153" s="127" t="n"/>
      <c r="H2153" s="127" t="n"/>
      <c r="I2153" s="127" t="n"/>
      <c r="J2153" s="127" t="n"/>
      <c r="K2153" s="127" t="n"/>
      <c r="L2153" s="127" t="n"/>
      <c r="M2153" s="127" t="n"/>
      <c r="N2153" s="120" t="n"/>
      <c r="O2153" s="120" t="n"/>
      <c r="P2153" s="120" t="n"/>
      <c r="Q2153" s="120" t="n"/>
      <c r="R2153" s="121" t="n"/>
      <c r="S2153" s="121" t="n"/>
      <c r="T2153" s="121" t="n"/>
      <c r="U2153" s="121" t="n"/>
      <c r="V2153" s="117">
        <f>IF(P2153="NA","NA",IF(P2153&lt;&gt;"",TEXT(P2153-N2153,"[h].mm"),""))</f>
        <v/>
      </c>
      <c r="W2153" s="118">
        <f>IF(AND(R2153="",S2153=""),"",R2153+S2153)</f>
        <v/>
      </c>
      <c r="X2153" s="116">
        <f>IF(O2153&lt;&gt;"",DATE(YEAR(O2153), MONTH(O2153), DAY(O2153)),"")</f>
        <v/>
      </c>
      <c r="Y2153" s="122" t="n"/>
      <c r="Z2153" s="123" t="n"/>
      <c r="AA2153" s="117">
        <f>IF(F2153="Re-assigned","NA",IF(W2153="","",IF(W2153&gt;=VLOOKUP(D2153,SLAMatrix,3,FALSE),"Yes",IF(W2153&lt;VLOOKUP(D2153,SLAMatrix,2,FALSE),"No","Internal"))))</f>
        <v/>
      </c>
      <c r="AB2153" s="123" t="n"/>
      <c r="AC2153" s="123" t="n"/>
      <c r="AD2153" s="119" t="n"/>
      <c r="AE2153" s="125" t="n"/>
      <c r="AF2153" s="124">
        <f>MONTH(O2153)</f>
        <v/>
      </c>
      <c r="AG2153" s="124">
        <f>VLOOKUP(IFERROR(MID(AE2153,1,(FIND(",",AE2153,1)-1)),AE2153),Facility_Region_Mapping,2,FALSE)</f>
        <v/>
      </c>
      <c r="AH2153" s="124" t="n"/>
      <c r="AI2153" s="124">
        <f>IF(C2153&lt;&gt;"",IF(M2153="ESM User",getInterfaceName($C2153),"NA"),"")</f>
        <v/>
      </c>
      <c r="AJ2153" s="116">
        <f>IF(Q2153&lt;&gt;"",DATE(YEAR(Q2153), MONTH(Q2153), DAY(Q2153)),"")</f>
        <v/>
      </c>
      <c r="AK2153" s="130">
        <f>IF(Q2153&lt;&gt;0,Q2153-N2153,TODAY()-N2153)</f>
        <v/>
      </c>
      <c r="AL2153" s="112">
        <f>IF(F2153="Re-assigned",0,IF(H2153="Closed",0,IF(H2153="Service Restored",0,IF(H2153="",0,1))))</f>
        <v/>
      </c>
      <c r="AM2153" s="124">
        <f>IF(AL2153=0,"",IF(AK2153&gt;20.99,"Aged","Non-Aged"))</f>
        <v/>
      </c>
      <c r="AN2153" s="112">
        <f>IF(Q2153&lt;&gt;"",MONTH(Q2153),"")</f>
        <v/>
      </c>
      <c r="AO2153" s="112">
        <f>IFERROR(VALUE(V2153),0)</f>
        <v/>
      </c>
    </row>
    <row customFormat="1" customHeight="1" ht="29.25" r="2154" s="112" spans="1:41">
      <c r="A2154" s="127" t="n"/>
      <c r="B2154" s="113" t="n"/>
      <c r="C2154" s="127" t="n"/>
      <c r="D2154" s="127" t="n"/>
      <c r="E2154" s="114">
        <f>IF(F2154 &lt;&gt; "",VLOOKUP(F2154,CategoryLookup,2,FALSE), "")</f>
        <v/>
      </c>
      <c r="F2154" s="126" t="n"/>
      <c r="G2154" s="127" t="n"/>
      <c r="H2154" s="127" t="n"/>
      <c r="I2154" s="127" t="n"/>
      <c r="J2154" s="127" t="n"/>
      <c r="K2154" s="127" t="n"/>
      <c r="L2154" s="127" t="n"/>
      <c r="M2154" s="127" t="n"/>
      <c r="N2154" s="120" t="n"/>
      <c r="O2154" s="120" t="n"/>
      <c r="P2154" s="120" t="n"/>
      <c r="Q2154" s="120" t="n"/>
      <c r="R2154" s="121" t="n"/>
      <c r="S2154" s="121" t="n"/>
      <c r="T2154" s="121" t="n"/>
      <c r="U2154" s="121" t="n"/>
      <c r="V2154" s="117">
        <f>IF(P2154="NA","NA",IF(P2154&lt;&gt;"",TEXT(P2154-N2154,"[h].mm"),""))</f>
        <v/>
      </c>
      <c r="W2154" s="118">
        <f>IF(AND(R2154="",S2154=""),"",R2154+S2154)</f>
        <v/>
      </c>
      <c r="X2154" s="116">
        <f>IF(O2154&lt;&gt;"",DATE(YEAR(O2154), MONTH(O2154), DAY(O2154)),"")</f>
        <v/>
      </c>
      <c r="Y2154" s="122" t="n"/>
      <c r="Z2154" s="123" t="n"/>
      <c r="AA2154" s="117">
        <f>IF(F2154="Re-assigned","NA",IF(W2154="","",IF(W2154&gt;=VLOOKUP(D2154,SLAMatrix,3,FALSE),"Yes",IF(W2154&lt;VLOOKUP(D2154,SLAMatrix,2,FALSE),"No","Internal"))))</f>
        <v/>
      </c>
      <c r="AB2154" s="123" t="n"/>
      <c r="AC2154" s="123" t="n"/>
      <c r="AD2154" s="119" t="n"/>
      <c r="AE2154" s="125" t="n"/>
      <c r="AF2154" s="124">
        <f>MONTH(O2154)</f>
        <v/>
      </c>
      <c r="AG2154" s="124">
        <f>VLOOKUP(IFERROR(MID(AE2154,1,(FIND(",",AE2154,1)-1)),AE2154),Facility_Region_Mapping,2,FALSE)</f>
        <v/>
      </c>
      <c r="AH2154" s="124" t="n"/>
      <c r="AI2154" s="124">
        <f>IF(C2154&lt;&gt;"",IF(M2154="ESM User",getInterfaceName($C2154),"NA"),"")</f>
        <v/>
      </c>
      <c r="AJ2154" s="116">
        <f>IF(Q2154&lt;&gt;"",DATE(YEAR(Q2154), MONTH(Q2154), DAY(Q2154)),"")</f>
        <v/>
      </c>
      <c r="AK2154" s="130">
        <f>IF(Q2154&lt;&gt;0,Q2154-N2154,TODAY()-N2154)</f>
        <v/>
      </c>
      <c r="AL2154" s="112">
        <f>IF(F2154="Re-assigned",0,IF(H2154="Closed",0,IF(H2154="Service Restored",0,IF(H2154="",0,1))))</f>
        <v/>
      </c>
      <c r="AM2154" s="124">
        <f>IF(AL2154=0,"",IF(AK2154&gt;20.99,"Aged","Non-Aged"))</f>
        <v/>
      </c>
      <c r="AN2154" s="112">
        <f>IF(Q2154&lt;&gt;"",MONTH(Q2154),"")</f>
        <v/>
      </c>
      <c r="AO2154" s="112">
        <f>IFERROR(VALUE(V2154),0)</f>
        <v/>
      </c>
    </row>
    <row customFormat="1" customHeight="1" ht="29.25" r="2155" s="112" spans="1:41">
      <c r="A2155" s="127" t="n"/>
      <c r="B2155" s="113" t="n"/>
      <c r="C2155" s="127" t="n"/>
      <c r="D2155" s="127" t="n"/>
      <c r="E2155" s="114">
        <f>IF(F2155 &lt;&gt; "",VLOOKUP(F2155,CategoryLookup,2,FALSE), "")</f>
        <v/>
      </c>
      <c r="F2155" s="126" t="n"/>
      <c r="G2155" s="127" t="n"/>
      <c r="H2155" s="127" t="n"/>
      <c r="I2155" s="127" t="n"/>
      <c r="J2155" s="127" t="n"/>
      <c r="K2155" s="127" t="n"/>
      <c r="L2155" s="127" t="n"/>
      <c r="M2155" s="127" t="n"/>
      <c r="N2155" s="120" t="n"/>
      <c r="O2155" s="120" t="n"/>
      <c r="P2155" s="120" t="n"/>
      <c r="Q2155" s="120" t="n"/>
      <c r="R2155" s="121" t="n"/>
      <c r="S2155" s="121" t="n"/>
      <c r="T2155" s="121" t="n"/>
      <c r="U2155" s="121" t="n"/>
      <c r="V2155" s="117">
        <f>IF(P2155="NA","NA",IF(P2155&lt;&gt;"",TEXT(P2155-N2155,"[h].mm"),""))</f>
        <v/>
      </c>
      <c r="W2155" s="118">
        <f>IF(AND(R2155="",S2155=""),"",R2155+S2155)</f>
        <v/>
      </c>
      <c r="X2155" s="116">
        <f>IF(O2155&lt;&gt;"",DATE(YEAR(O2155), MONTH(O2155), DAY(O2155)),"")</f>
        <v/>
      </c>
      <c r="Y2155" s="122" t="n"/>
      <c r="Z2155" s="123" t="n"/>
      <c r="AA2155" s="117">
        <f>IF(F2155="Re-assigned","NA",IF(W2155="","",IF(W2155&gt;=VLOOKUP(D2155,SLAMatrix,3,FALSE),"Yes",IF(W2155&lt;VLOOKUP(D2155,SLAMatrix,2,FALSE),"No","Internal"))))</f>
        <v/>
      </c>
      <c r="AB2155" s="123" t="n"/>
      <c r="AC2155" s="123" t="n"/>
      <c r="AD2155" s="119" t="n"/>
      <c r="AE2155" s="125" t="n"/>
      <c r="AF2155" s="124">
        <f>MONTH(O2155)</f>
        <v/>
      </c>
      <c r="AG2155" s="124">
        <f>VLOOKUP(IFERROR(MID(AE2155,1,(FIND(",",AE2155,1)-1)),AE2155),Facility_Region_Mapping,2,FALSE)</f>
        <v/>
      </c>
      <c r="AH2155" s="124" t="n"/>
      <c r="AI2155" s="124">
        <f>IF(C2155&lt;&gt;"",IF(M2155="ESM User",getInterfaceName($C2155),"NA"),"")</f>
        <v/>
      </c>
      <c r="AJ2155" s="116">
        <f>IF(Q2155&lt;&gt;"",DATE(YEAR(Q2155), MONTH(Q2155), DAY(Q2155)),"")</f>
        <v/>
      </c>
      <c r="AK2155" s="130">
        <f>IF(Q2155&lt;&gt;0,Q2155-N2155,TODAY()-N2155)</f>
        <v/>
      </c>
      <c r="AL2155" s="112">
        <f>IF(F2155="Re-assigned",0,IF(H2155="Closed",0,IF(H2155="Service Restored",0,IF(H2155="",0,1))))</f>
        <v/>
      </c>
      <c r="AM2155" s="124">
        <f>IF(AL2155=0,"",IF(AK2155&gt;20.99,"Aged","Non-Aged"))</f>
        <v/>
      </c>
      <c r="AN2155" s="112">
        <f>IF(Q2155&lt;&gt;"",MONTH(Q2155),"")</f>
        <v/>
      </c>
      <c r="AO2155" s="112">
        <f>IFERROR(VALUE(V2155),0)</f>
        <v/>
      </c>
    </row>
    <row customFormat="1" customHeight="1" ht="29.25" r="2156" s="112" spans="1:41">
      <c r="A2156" s="127" t="n"/>
      <c r="B2156" s="113" t="n"/>
      <c r="C2156" s="127" t="n"/>
      <c r="D2156" s="127" t="n"/>
      <c r="E2156" s="114">
        <f>IF(F2156 &lt;&gt; "",VLOOKUP(F2156,CategoryLookup,2,FALSE), "")</f>
        <v/>
      </c>
      <c r="F2156" s="126" t="n"/>
      <c r="G2156" s="127" t="n"/>
      <c r="H2156" s="127" t="n"/>
      <c r="I2156" s="127" t="n"/>
      <c r="J2156" s="127" t="n"/>
      <c r="K2156" s="127" t="n"/>
      <c r="L2156" s="127" t="n"/>
      <c r="M2156" s="127" t="n"/>
      <c r="N2156" s="120" t="n"/>
      <c r="O2156" s="120" t="n"/>
      <c r="P2156" s="120" t="n"/>
      <c r="Q2156" s="120" t="n"/>
      <c r="R2156" s="121" t="n"/>
      <c r="S2156" s="121" t="n"/>
      <c r="T2156" s="121" t="n"/>
      <c r="U2156" s="121" t="n"/>
      <c r="V2156" s="117">
        <f>IF(P2156="NA","NA",IF(P2156&lt;&gt;"",TEXT(P2156-N2156,"[h].mm"),""))</f>
        <v/>
      </c>
      <c r="W2156" s="118">
        <f>IF(AND(R2156="",S2156=""),"",R2156+S2156)</f>
        <v/>
      </c>
      <c r="X2156" s="116">
        <f>IF(O2156&lt;&gt;"",DATE(YEAR(O2156), MONTH(O2156), DAY(O2156)),"")</f>
        <v/>
      </c>
      <c r="Y2156" s="122" t="n"/>
      <c r="Z2156" s="123" t="n"/>
      <c r="AA2156" s="117">
        <f>IF(F2156="Re-assigned","NA",IF(W2156="","",IF(W2156&gt;=VLOOKUP(D2156,SLAMatrix,3,FALSE),"Yes",IF(W2156&lt;VLOOKUP(D2156,SLAMatrix,2,FALSE),"No","Internal"))))</f>
        <v/>
      </c>
      <c r="AB2156" s="123" t="n"/>
      <c r="AC2156" s="123" t="n"/>
      <c r="AD2156" s="119" t="n"/>
      <c r="AE2156" s="125" t="n"/>
      <c r="AF2156" s="124">
        <f>MONTH(O2156)</f>
        <v/>
      </c>
      <c r="AG2156" s="124">
        <f>VLOOKUP(IFERROR(MID(AE2156,1,(FIND(",",AE2156,1)-1)),AE2156),Facility_Region_Mapping,2,FALSE)</f>
        <v/>
      </c>
      <c r="AH2156" s="124" t="n"/>
      <c r="AI2156" s="124">
        <f>IF(C2156&lt;&gt;"",IF(M2156="ESM User",getInterfaceName($C2156),"NA"),"")</f>
        <v/>
      </c>
      <c r="AJ2156" s="116">
        <f>IF(Q2156&lt;&gt;"",DATE(YEAR(Q2156), MONTH(Q2156), DAY(Q2156)),"")</f>
        <v/>
      </c>
      <c r="AK2156" s="130">
        <f>IF(Q2156&lt;&gt;0,Q2156-N2156,TODAY()-N2156)</f>
        <v/>
      </c>
      <c r="AL2156" s="112">
        <f>IF(F2156="Re-assigned",0,IF(H2156="Closed",0,IF(H2156="Service Restored",0,IF(H2156="",0,1))))</f>
        <v/>
      </c>
      <c r="AM2156" s="124">
        <f>IF(AL2156=0,"",IF(AK2156&gt;20.99,"Aged","Non-Aged"))</f>
        <v/>
      </c>
      <c r="AN2156" s="112">
        <f>IF(Q2156&lt;&gt;"",MONTH(Q2156),"")</f>
        <v/>
      </c>
      <c r="AO2156" s="112">
        <f>IFERROR(VALUE(V2156),0)</f>
        <v/>
      </c>
    </row>
    <row customFormat="1" customHeight="1" ht="29.25" r="2157" s="112" spans="1:41">
      <c r="A2157" s="127" t="n"/>
      <c r="B2157" s="113" t="n"/>
      <c r="C2157" s="127" t="n"/>
      <c r="D2157" s="127" t="n"/>
      <c r="E2157" s="114">
        <f>IF(F2157 &lt;&gt; "",VLOOKUP(F2157,CategoryLookup,2,FALSE), "")</f>
        <v/>
      </c>
      <c r="F2157" s="126" t="n"/>
      <c r="G2157" s="127" t="n"/>
      <c r="H2157" s="127" t="n"/>
      <c r="I2157" s="127" t="n"/>
      <c r="J2157" s="127" t="n"/>
      <c r="K2157" s="127" t="n"/>
      <c r="L2157" s="127" t="n"/>
      <c r="M2157" s="127" t="n"/>
      <c r="N2157" s="120" t="n"/>
      <c r="O2157" s="120" t="n"/>
      <c r="P2157" s="120" t="n"/>
      <c r="Q2157" s="120" t="n"/>
      <c r="R2157" s="121" t="n"/>
      <c r="S2157" s="121" t="n"/>
      <c r="T2157" s="121" t="n"/>
      <c r="U2157" s="121" t="n"/>
      <c r="V2157" s="117">
        <f>IF(P2157="NA","NA",IF(P2157&lt;&gt;"",TEXT(P2157-N2157,"[h].mm"),""))</f>
        <v/>
      </c>
      <c r="W2157" s="118">
        <f>IF(AND(R2157="",S2157=""),"",R2157+S2157)</f>
        <v/>
      </c>
      <c r="X2157" s="116">
        <f>IF(O2157&lt;&gt;"",DATE(YEAR(O2157), MONTH(O2157), DAY(O2157)),"")</f>
        <v/>
      </c>
      <c r="Y2157" s="122" t="n"/>
      <c r="Z2157" s="123" t="n"/>
      <c r="AA2157" s="117">
        <f>IF(F2157="Re-assigned","NA",IF(W2157="","",IF(W2157&gt;=VLOOKUP(D2157,SLAMatrix,3,FALSE),"Yes",IF(W2157&lt;VLOOKUP(D2157,SLAMatrix,2,FALSE),"No","Internal"))))</f>
        <v/>
      </c>
      <c r="AB2157" s="123" t="n"/>
      <c r="AC2157" s="123" t="n"/>
      <c r="AD2157" s="119" t="n"/>
      <c r="AE2157" s="125" t="n"/>
      <c r="AF2157" s="124">
        <f>MONTH(O2157)</f>
        <v/>
      </c>
      <c r="AG2157" s="124">
        <f>VLOOKUP(IFERROR(MID(AE2157,1,(FIND(",",AE2157,1)-1)),AE2157),Facility_Region_Mapping,2,FALSE)</f>
        <v/>
      </c>
      <c r="AH2157" s="124" t="n"/>
      <c r="AI2157" s="124">
        <f>IF(C2157&lt;&gt;"",IF(M2157="ESM User",getInterfaceName($C2157),"NA"),"")</f>
        <v/>
      </c>
      <c r="AJ2157" s="116">
        <f>IF(Q2157&lt;&gt;"",DATE(YEAR(Q2157), MONTH(Q2157), DAY(Q2157)),"")</f>
        <v/>
      </c>
      <c r="AK2157" s="130">
        <f>IF(Q2157&lt;&gt;0,Q2157-N2157,TODAY()-N2157)</f>
        <v/>
      </c>
      <c r="AL2157" s="112">
        <f>IF(F2157="Re-assigned",0,IF(H2157="Closed",0,IF(H2157="Service Restored",0,IF(H2157="",0,1))))</f>
        <v/>
      </c>
      <c r="AM2157" s="124">
        <f>IF(AL2157=0,"",IF(AK2157&gt;20.99,"Aged","Non-Aged"))</f>
        <v/>
      </c>
      <c r="AN2157" s="112">
        <f>IF(Q2157&lt;&gt;"",MONTH(Q2157),"")</f>
        <v/>
      </c>
      <c r="AO2157" s="112">
        <f>IFERROR(VALUE(V2157),0)</f>
        <v/>
      </c>
    </row>
    <row customFormat="1" customHeight="1" ht="29.25" r="2158" s="112" spans="1:41">
      <c r="A2158" s="127" t="n"/>
      <c r="B2158" s="113" t="n"/>
      <c r="C2158" s="127" t="n"/>
      <c r="D2158" s="127" t="n"/>
      <c r="E2158" s="114">
        <f>IF(F2158 &lt;&gt; "",VLOOKUP(F2158,CategoryLookup,2,FALSE), "")</f>
        <v/>
      </c>
      <c r="F2158" s="126" t="n"/>
      <c r="G2158" s="127" t="n"/>
      <c r="H2158" s="127" t="n"/>
      <c r="I2158" s="127" t="n"/>
      <c r="J2158" s="127" t="n"/>
      <c r="K2158" s="127" t="n"/>
      <c r="L2158" s="127" t="n"/>
      <c r="M2158" s="127" t="n"/>
      <c r="N2158" s="120" t="n"/>
      <c r="O2158" s="120" t="n"/>
      <c r="P2158" s="120" t="n"/>
      <c r="Q2158" s="120" t="n"/>
      <c r="R2158" s="121" t="n"/>
      <c r="S2158" s="121" t="n"/>
      <c r="T2158" s="121" t="n"/>
      <c r="U2158" s="121" t="n"/>
      <c r="V2158" s="117">
        <f>IF(P2158="NA","NA",IF(P2158&lt;&gt;"",TEXT(P2158-N2158,"[h].mm"),""))</f>
        <v/>
      </c>
      <c r="W2158" s="118">
        <f>IF(AND(R2158="",S2158=""),"",R2158+S2158)</f>
        <v/>
      </c>
      <c r="X2158" s="116">
        <f>IF(O2158&lt;&gt;"",DATE(YEAR(O2158), MONTH(O2158), DAY(O2158)),"")</f>
        <v/>
      </c>
      <c r="Y2158" s="122" t="n"/>
      <c r="Z2158" s="123" t="n"/>
      <c r="AA2158" s="117">
        <f>IF(F2158="Re-assigned","NA",IF(W2158="","",IF(W2158&gt;=VLOOKUP(D2158,SLAMatrix,3,FALSE),"Yes",IF(W2158&lt;VLOOKUP(D2158,SLAMatrix,2,FALSE),"No","Internal"))))</f>
        <v/>
      </c>
      <c r="AB2158" s="123" t="n"/>
      <c r="AC2158" s="123" t="n"/>
      <c r="AD2158" s="119" t="n"/>
      <c r="AE2158" s="125" t="n"/>
      <c r="AF2158" s="124">
        <f>MONTH(O2158)</f>
        <v/>
      </c>
      <c r="AG2158" s="124">
        <f>VLOOKUP(IFERROR(MID(AE2158,1,(FIND(",",AE2158,1)-1)),AE2158),Facility_Region_Mapping,2,FALSE)</f>
        <v/>
      </c>
      <c r="AH2158" s="124" t="n"/>
      <c r="AI2158" s="124">
        <f>IF(C2158&lt;&gt;"",IF(M2158="ESM User",getInterfaceName($C2158),"NA"),"")</f>
        <v/>
      </c>
      <c r="AJ2158" s="116">
        <f>IF(Q2158&lt;&gt;"",DATE(YEAR(Q2158), MONTH(Q2158), DAY(Q2158)),"")</f>
        <v/>
      </c>
      <c r="AK2158" s="130">
        <f>IF(Q2158&lt;&gt;0,Q2158-N2158,TODAY()-N2158)</f>
        <v/>
      </c>
      <c r="AL2158" s="112">
        <f>IF(F2158="Re-assigned",0,IF(H2158="Closed",0,IF(H2158="Service Restored",0,IF(H2158="",0,1))))</f>
        <v/>
      </c>
      <c r="AM2158" s="124">
        <f>IF(AL2158=0,"",IF(AK2158&gt;20.99,"Aged","Non-Aged"))</f>
        <v/>
      </c>
      <c r="AN2158" s="112">
        <f>IF(Q2158&lt;&gt;"",MONTH(Q2158),"")</f>
        <v/>
      </c>
      <c r="AO2158" s="112">
        <f>IFERROR(VALUE(V2158),0)</f>
        <v/>
      </c>
    </row>
    <row customFormat="1" customHeight="1" ht="29.25" r="2159" s="112" spans="1:41">
      <c r="A2159" s="127" t="n"/>
      <c r="B2159" s="113" t="n"/>
      <c r="C2159" s="127" t="n"/>
      <c r="D2159" s="127" t="n"/>
      <c r="E2159" s="114">
        <f>IF(F2159 &lt;&gt; "",VLOOKUP(F2159,CategoryLookup,2,FALSE), "")</f>
        <v/>
      </c>
      <c r="F2159" s="126" t="n"/>
      <c r="G2159" s="127" t="n"/>
      <c r="H2159" s="127" t="n"/>
      <c r="I2159" s="127" t="n"/>
      <c r="J2159" s="127" t="n"/>
      <c r="K2159" s="127" t="n"/>
      <c r="L2159" s="127" t="n"/>
      <c r="M2159" s="127" t="n"/>
      <c r="N2159" s="120" t="n"/>
      <c r="O2159" s="120" t="n"/>
      <c r="P2159" s="120" t="n"/>
      <c r="Q2159" s="120" t="n"/>
      <c r="R2159" s="121" t="n"/>
      <c r="S2159" s="121" t="n"/>
      <c r="T2159" s="121" t="n"/>
      <c r="U2159" s="121" t="n"/>
      <c r="V2159" s="117">
        <f>IF(P2159="NA","NA",IF(P2159&lt;&gt;"",TEXT(P2159-N2159,"[h].mm"),""))</f>
        <v/>
      </c>
      <c r="W2159" s="118">
        <f>IF(AND(R2159="",S2159=""),"",R2159+S2159)</f>
        <v/>
      </c>
      <c r="X2159" s="116">
        <f>IF(O2159&lt;&gt;"",DATE(YEAR(O2159), MONTH(O2159), DAY(O2159)),"")</f>
        <v/>
      </c>
      <c r="Y2159" s="122" t="n"/>
      <c r="Z2159" s="123" t="n"/>
      <c r="AA2159" s="117">
        <f>IF(F2159="Re-assigned","NA",IF(W2159="","",IF(W2159&gt;=VLOOKUP(D2159,SLAMatrix,3,FALSE),"Yes",IF(W2159&lt;VLOOKUP(D2159,SLAMatrix,2,FALSE),"No","Internal"))))</f>
        <v/>
      </c>
      <c r="AB2159" s="123" t="n"/>
      <c r="AC2159" s="123" t="n"/>
      <c r="AD2159" s="119" t="n"/>
      <c r="AE2159" s="125" t="n"/>
      <c r="AF2159" s="124">
        <f>MONTH(O2159)</f>
        <v/>
      </c>
      <c r="AG2159" s="124">
        <f>VLOOKUP(IFERROR(MID(AE2159,1,(FIND(",",AE2159,1)-1)),AE2159),Facility_Region_Mapping,2,FALSE)</f>
        <v/>
      </c>
      <c r="AH2159" s="124" t="n"/>
      <c r="AI2159" s="124">
        <f>IF(C2159&lt;&gt;"",IF(M2159="ESM User",getInterfaceName($C2159),"NA"),"")</f>
        <v/>
      </c>
      <c r="AJ2159" s="116">
        <f>IF(Q2159&lt;&gt;"",DATE(YEAR(Q2159), MONTH(Q2159), DAY(Q2159)),"")</f>
        <v/>
      </c>
      <c r="AK2159" s="130">
        <f>IF(Q2159&lt;&gt;0,Q2159-N2159,TODAY()-N2159)</f>
        <v/>
      </c>
      <c r="AL2159" s="112">
        <f>IF(F2159="Re-assigned",0,IF(H2159="Closed",0,IF(H2159="Service Restored",0,IF(H2159="",0,1))))</f>
        <v/>
      </c>
      <c r="AM2159" s="124">
        <f>IF(AL2159=0,"",IF(AK2159&gt;20.99,"Aged","Non-Aged"))</f>
        <v/>
      </c>
      <c r="AN2159" s="112">
        <f>IF(Q2159&lt;&gt;"",MONTH(Q2159),"")</f>
        <v/>
      </c>
      <c r="AO2159" s="112">
        <f>IFERROR(VALUE(V2159),0)</f>
        <v/>
      </c>
    </row>
    <row customFormat="1" customHeight="1" ht="29.25" r="2160" s="112" spans="1:41">
      <c r="A2160" s="127" t="n"/>
      <c r="B2160" s="113" t="n"/>
      <c r="C2160" s="127" t="n"/>
      <c r="D2160" s="127" t="n"/>
      <c r="E2160" s="114">
        <f>IF(F2160 &lt;&gt; "",VLOOKUP(F2160,CategoryLookup,2,FALSE), "")</f>
        <v/>
      </c>
      <c r="F2160" s="126" t="n"/>
      <c r="G2160" s="127" t="n"/>
      <c r="H2160" s="127" t="n"/>
      <c r="I2160" s="127" t="n"/>
      <c r="J2160" s="127" t="n"/>
      <c r="K2160" s="127" t="n"/>
      <c r="L2160" s="127" t="n"/>
      <c r="M2160" s="127" t="n"/>
      <c r="N2160" s="120" t="n"/>
      <c r="O2160" s="120" t="n"/>
      <c r="P2160" s="120" t="n"/>
      <c r="Q2160" s="120" t="n"/>
      <c r="R2160" s="121" t="n"/>
      <c r="S2160" s="121" t="n"/>
      <c r="T2160" s="121" t="n"/>
      <c r="U2160" s="121" t="n"/>
      <c r="V2160" s="117">
        <f>IF(P2160="NA","NA",IF(P2160&lt;&gt;"",TEXT(P2160-N2160,"[h].mm"),""))</f>
        <v/>
      </c>
      <c r="W2160" s="118">
        <f>IF(AND(R2160="",S2160=""),"",R2160+S2160)</f>
        <v/>
      </c>
      <c r="X2160" s="116">
        <f>IF(O2160&lt;&gt;"",DATE(YEAR(O2160), MONTH(O2160), DAY(O2160)),"")</f>
        <v/>
      </c>
      <c r="Y2160" s="122" t="n"/>
      <c r="Z2160" s="123" t="n"/>
      <c r="AA2160" s="117">
        <f>IF(F2160="Re-assigned","NA",IF(W2160="","",IF(W2160&gt;=VLOOKUP(D2160,SLAMatrix,3,FALSE),"Yes",IF(W2160&lt;VLOOKUP(D2160,SLAMatrix,2,FALSE),"No","Internal"))))</f>
        <v/>
      </c>
      <c r="AB2160" s="123" t="n"/>
      <c r="AC2160" s="123" t="n"/>
      <c r="AD2160" s="119" t="n"/>
      <c r="AE2160" s="125" t="n"/>
      <c r="AF2160" s="124">
        <f>MONTH(O2160)</f>
        <v/>
      </c>
      <c r="AG2160" s="124">
        <f>VLOOKUP(IFERROR(MID(AE2160,1,(FIND(",",AE2160,1)-1)),AE2160),Facility_Region_Mapping,2,FALSE)</f>
        <v/>
      </c>
      <c r="AH2160" s="124" t="n"/>
      <c r="AI2160" s="124">
        <f>IF(C2160&lt;&gt;"",IF(M2160="ESM User",getInterfaceName($C2160),"NA"),"")</f>
        <v/>
      </c>
      <c r="AJ2160" s="116">
        <f>IF(Q2160&lt;&gt;"",DATE(YEAR(Q2160), MONTH(Q2160), DAY(Q2160)),"")</f>
        <v/>
      </c>
      <c r="AK2160" s="130">
        <f>IF(Q2160&lt;&gt;0,Q2160-N2160,TODAY()-N2160)</f>
        <v/>
      </c>
      <c r="AL2160" s="112">
        <f>IF(F2160="Re-assigned",0,IF(H2160="Closed",0,IF(H2160="Service Restored",0,IF(H2160="",0,1))))</f>
        <v/>
      </c>
      <c r="AM2160" s="124">
        <f>IF(AL2160=0,"",IF(AK2160&gt;20.99,"Aged","Non-Aged"))</f>
        <v/>
      </c>
      <c r="AN2160" s="112">
        <f>IF(Q2160&lt;&gt;"",MONTH(Q2160),"")</f>
        <v/>
      </c>
      <c r="AO2160" s="112">
        <f>IFERROR(VALUE(V2160),0)</f>
        <v/>
      </c>
    </row>
    <row customFormat="1" customHeight="1" ht="29.25" r="2161" s="112" spans="1:41">
      <c r="A2161" s="127" t="n"/>
      <c r="B2161" s="113" t="n"/>
      <c r="C2161" s="127" t="n"/>
      <c r="D2161" s="127" t="n"/>
      <c r="E2161" s="114">
        <f>IF(F2161 &lt;&gt; "",VLOOKUP(F2161,CategoryLookup,2,FALSE), "")</f>
        <v/>
      </c>
      <c r="F2161" s="126" t="n"/>
      <c r="G2161" s="127" t="n"/>
      <c r="H2161" s="127" t="n"/>
      <c r="I2161" s="127" t="n"/>
      <c r="J2161" s="127" t="n"/>
      <c r="K2161" s="127" t="n"/>
      <c r="L2161" s="127" t="n"/>
      <c r="M2161" s="127" t="n"/>
      <c r="N2161" s="120" t="n"/>
      <c r="O2161" s="120" t="n"/>
      <c r="P2161" s="120" t="n"/>
      <c r="Q2161" s="120" t="n"/>
      <c r="R2161" s="121" t="n"/>
      <c r="S2161" s="121" t="n"/>
      <c r="T2161" s="121" t="n"/>
      <c r="U2161" s="121" t="n"/>
      <c r="V2161" s="117">
        <f>IF(P2161="NA","NA",IF(P2161&lt;&gt;"",TEXT(P2161-N2161,"[h].mm"),""))</f>
        <v/>
      </c>
      <c r="W2161" s="118">
        <f>IF(AND(R2161="",S2161=""),"",R2161+S2161)</f>
        <v/>
      </c>
      <c r="X2161" s="116">
        <f>IF(O2161&lt;&gt;"",DATE(YEAR(O2161), MONTH(O2161), DAY(O2161)),"")</f>
        <v/>
      </c>
      <c r="Y2161" s="122" t="n"/>
      <c r="Z2161" s="123" t="n"/>
      <c r="AA2161" s="117">
        <f>IF(F2161="Re-assigned","NA",IF(W2161="","",IF(W2161&gt;=VLOOKUP(D2161,SLAMatrix,3,FALSE),"Yes",IF(W2161&lt;VLOOKUP(D2161,SLAMatrix,2,FALSE),"No","Internal"))))</f>
        <v/>
      </c>
      <c r="AB2161" s="123" t="n"/>
      <c r="AC2161" s="123" t="n"/>
      <c r="AD2161" s="119" t="n"/>
      <c r="AE2161" s="125" t="n"/>
      <c r="AF2161" s="124">
        <f>MONTH(O2161)</f>
        <v/>
      </c>
      <c r="AG2161" s="124">
        <f>VLOOKUP(IFERROR(MID(AE2161,1,(FIND(",",AE2161,1)-1)),AE2161),Facility_Region_Mapping,2,FALSE)</f>
        <v/>
      </c>
      <c r="AH2161" s="124" t="n"/>
      <c r="AI2161" s="124">
        <f>IF(C2161&lt;&gt;"",IF(M2161="ESM User",getInterfaceName($C2161),"NA"),"")</f>
        <v/>
      </c>
      <c r="AJ2161" s="116">
        <f>IF(Q2161&lt;&gt;"",DATE(YEAR(Q2161), MONTH(Q2161), DAY(Q2161)),"")</f>
        <v/>
      </c>
      <c r="AK2161" s="130">
        <f>IF(Q2161&lt;&gt;0,Q2161-N2161,TODAY()-N2161)</f>
        <v/>
      </c>
      <c r="AL2161" s="112">
        <f>IF(F2161="Re-assigned",0,IF(H2161="Closed",0,IF(H2161="Service Restored",0,IF(H2161="",0,1))))</f>
        <v/>
      </c>
      <c r="AM2161" s="124">
        <f>IF(AL2161=0,"",IF(AK2161&gt;20.99,"Aged","Non-Aged"))</f>
        <v/>
      </c>
      <c r="AN2161" s="112">
        <f>IF(Q2161&lt;&gt;"",MONTH(Q2161),"")</f>
        <v/>
      </c>
      <c r="AO2161" s="112">
        <f>IFERROR(VALUE(V2161),0)</f>
        <v/>
      </c>
    </row>
    <row customFormat="1" customHeight="1" ht="29.25" r="2162" s="112" spans="1:41">
      <c r="A2162" s="127" t="n"/>
      <c r="B2162" s="113" t="n"/>
      <c r="C2162" s="127" t="n"/>
      <c r="D2162" s="127" t="n"/>
      <c r="E2162" s="114">
        <f>IF(F2162 &lt;&gt; "",VLOOKUP(F2162,CategoryLookup,2,FALSE), "")</f>
        <v/>
      </c>
      <c r="F2162" s="126" t="n"/>
      <c r="G2162" s="127" t="n"/>
      <c r="H2162" s="127" t="n"/>
      <c r="I2162" s="127" t="n"/>
      <c r="J2162" s="127" t="n"/>
      <c r="K2162" s="127" t="n"/>
      <c r="L2162" s="127" t="n"/>
      <c r="M2162" s="127" t="n"/>
      <c r="N2162" s="120" t="n"/>
      <c r="O2162" s="120" t="n"/>
      <c r="P2162" s="120" t="n"/>
      <c r="Q2162" s="120" t="n"/>
      <c r="R2162" s="121" t="n"/>
      <c r="S2162" s="121" t="n"/>
      <c r="T2162" s="121" t="n"/>
      <c r="U2162" s="121" t="n"/>
      <c r="V2162" s="117">
        <f>IF(P2162="NA","NA",IF(P2162&lt;&gt;"",TEXT(P2162-N2162,"[h].mm"),""))</f>
        <v/>
      </c>
      <c r="W2162" s="118">
        <f>IF(AND(R2162="",S2162=""),"",R2162+S2162)</f>
        <v/>
      </c>
      <c r="X2162" s="116">
        <f>IF(O2162&lt;&gt;"",DATE(YEAR(O2162), MONTH(O2162), DAY(O2162)),"")</f>
        <v/>
      </c>
      <c r="Y2162" s="122" t="n"/>
      <c r="Z2162" s="123" t="n"/>
      <c r="AA2162" s="117">
        <f>IF(F2162="Re-assigned","NA",IF(W2162="","",IF(W2162&gt;=VLOOKUP(D2162,SLAMatrix,3,FALSE),"Yes",IF(W2162&lt;VLOOKUP(D2162,SLAMatrix,2,FALSE),"No","Internal"))))</f>
        <v/>
      </c>
      <c r="AB2162" s="123" t="n"/>
      <c r="AC2162" s="123" t="n"/>
      <c r="AD2162" s="119" t="n"/>
      <c r="AE2162" s="125" t="n"/>
      <c r="AF2162" s="124">
        <f>MONTH(O2162)</f>
        <v/>
      </c>
      <c r="AG2162" s="124">
        <f>VLOOKUP(IFERROR(MID(AE2162,1,(FIND(",",AE2162,1)-1)),AE2162),Facility_Region_Mapping,2,FALSE)</f>
        <v/>
      </c>
      <c r="AH2162" s="124" t="n"/>
      <c r="AI2162" s="124">
        <f>IF(C2162&lt;&gt;"",IF(M2162="ESM User",getInterfaceName($C2162),"NA"),"")</f>
        <v/>
      </c>
      <c r="AJ2162" s="116">
        <f>IF(Q2162&lt;&gt;"",DATE(YEAR(Q2162), MONTH(Q2162), DAY(Q2162)),"")</f>
        <v/>
      </c>
      <c r="AK2162" s="130">
        <f>IF(Q2162&lt;&gt;0,Q2162-N2162,TODAY()-N2162)</f>
        <v/>
      </c>
      <c r="AL2162" s="112">
        <f>IF(F2162="Re-assigned",0,IF(H2162="Closed",0,IF(H2162="Service Restored",0,IF(H2162="",0,1))))</f>
        <v/>
      </c>
      <c r="AM2162" s="124">
        <f>IF(AL2162=0,"",IF(AK2162&gt;20.99,"Aged","Non-Aged"))</f>
        <v/>
      </c>
      <c r="AN2162" s="112">
        <f>IF(Q2162&lt;&gt;"",MONTH(Q2162),"")</f>
        <v/>
      </c>
      <c r="AO2162" s="112">
        <f>IFERROR(VALUE(V2162),0)</f>
        <v/>
      </c>
    </row>
    <row customFormat="1" customHeight="1" ht="29.25" r="2163" s="112" spans="1:41">
      <c r="A2163" s="127" t="n"/>
      <c r="B2163" s="113" t="n"/>
      <c r="C2163" s="127" t="n"/>
      <c r="D2163" s="127" t="n"/>
      <c r="E2163" s="114">
        <f>IF(F2163 &lt;&gt; "",VLOOKUP(F2163,CategoryLookup,2,FALSE), "")</f>
        <v/>
      </c>
      <c r="F2163" s="126" t="n"/>
      <c r="G2163" s="127" t="n"/>
      <c r="H2163" s="127" t="n"/>
      <c r="I2163" s="127" t="n"/>
      <c r="J2163" s="127" t="n"/>
      <c r="K2163" s="127" t="n"/>
      <c r="L2163" s="127" t="n"/>
      <c r="M2163" s="127" t="n"/>
      <c r="N2163" s="120" t="n"/>
      <c r="O2163" s="120" t="n"/>
      <c r="P2163" s="120" t="n"/>
      <c r="Q2163" s="120" t="n"/>
      <c r="R2163" s="121" t="n"/>
      <c r="S2163" s="121" t="n"/>
      <c r="T2163" s="121" t="n"/>
      <c r="U2163" s="121" t="n"/>
      <c r="V2163" s="117">
        <f>IF(P2163="NA","NA",IF(P2163&lt;&gt;"",TEXT(P2163-N2163,"[h].mm"),""))</f>
        <v/>
      </c>
      <c r="W2163" s="118">
        <f>IF(AND(R2163="",S2163=""),"",R2163+S2163)</f>
        <v/>
      </c>
      <c r="X2163" s="116">
        <f>IF(O2163&lt;&gt;"",DATE(YEAR(O2163), MONTH(O2163), DAY(O2163)),"")</f>
        <v/>
      </c>
      <c r="Y2163" s="122" t="n"/>
      <c r="Z2163" s="123" t="n"/>
      <c r="AA2163" s="117">
        <f>IF(F2163="Re-assigned","NA",IF(W2163="","",IF(W2163&gt;=VLOOKUP(D2163,SLAMatrix,3,FALSE),"Yes",IF(W2163&lt;VLOOKUP(D2163,SLAMatrix,2,FALSE),"No","Internal"))))</f>
        <v/>
      </c>
      <c r="AB2163" s="123" t="n"/>
      <c r="AC2163" s="123" t="n"/>
      <c r="AD2163" s="119" t="n"/>
      <c r="AE2163" s="125" t="n"/>
      <c r="AF2163" s="124">
        <f>MONTH(O2163)</f>
        <v/>
      </c>
      <c r="AG2163" s="124">
        <f>VLOOKUP(IFERROR(MID(AE2163,1,(FIND(",",AE2163,1)-1)),AE2163),Facility_Region_Mapping,2,FALSE)</f>
        <v/>
      </c>
      <c r="AH2163" s="124" t="n"/>
      <c r="AI2163" s="124">
        <f>IF(C2163&lt;&gt;"",IF(M2163="ESM User",getInterfaceName($C2163),"NA"),"")</f>
        <v/>
      </c>
      <c r="AJ2163" s="116">
        <f>IF(Q2163&lt;&gt;"",DATE(YEAR(Q2163), MONTH(Q2163), DAY(Q2163)),"")</f>
        <v/>
      </c>
      <c r="AK2163" s="130">
        <f>IF(Q2163&lt;&gt;0,Q2163-N2163,TODAY()-N2163)</f>
        <v/>
      </c>
      <c r="AL2163" s="112">
        <f>IF(F2163="Re-assigned",0,IF(H2163="Closed",0,IF(H2163="Service Restored",0,IF(H2163="",0,1))))</f>
        <v/>
      </c>
      <c r="AM2163" s="124">
        <f>IF(AL2163=0,"",IF(AK2163&gt;20.99,"Aged","Non-Aged"))</f>
        <v/>
      </c>
      <c r="AN2163" s="112">
        <f>IF(Q2163&lt;&gt;"",MONTH(Q2163),"")</f>
        <v/>
      </c>
      <c r="AO2163" s="112">
        <f>IFERROR(VALUE(V2163),0)</f>
        <v/>
      </c>
    </row>
    <row customFormat="1" customHeight="1" ht="29.25" r="2164" s="112" spans="1:41">
      <c r="A2164" s="127" t="n"/>
      <c r="B2164" s="113" t="n"/>
      <c r="C2164" s="127" t="n"/>
      <c r="D2164" s="127" t="n"/>
      <c r="E2164" s="114">
        <f>IF(F2164 &lt;&gt; "",VLOOKUP(F2164,CategoryLookup,2,FALSE), "")</f>
        <v/>
      </c>
      <c r="F2164" s="126" t="n"/>
      <c r="G2164" s="127" t="n"/>
      <c r="H2164" s="127" t="n"/>
      <c r="I2164" s="127" t="n"/>
      <c r="J2164" s="127" t="n"/>
      <c r="K2164" s="127" t="n"/>
      <c r="L2164" s="127" t="n"/>
      <c r="M2164" s="127" t="n"/>
      <c r="N2164" s="120" t="n"/>
      <c r="O2164" s="120" t="n"/>
      <c r="P2164" s="120" t="n"/>
      <c r="Q2164" s="120" t="n"/>
      <c r="R2164" s="121" t="n"/>
      <c r="S2164" s="121" t="n"/>
      <c r="T2164" s="121" t="n"/>
      <c r="U2164" s="121" t="n"/>
      <c r="V2164" s="117">
        <f>IF(P2164="NA","NA",IF(P2164&lt;&gt;"",TEXT(P2164-N2164,"[h].mm"),""))</f>
        <v/>
      </c>
      <c r="W2164" s="118">
        <f>IF(AND(R2164="",S2164=""),"",R2164+S2164)</f>
        <v/>
      </c>
      <c r="X2164" s="116">
        <f>IF(O2164&lt;&gt;"",DATE(YEAR(O2164), MONTH(O2164), DAY(O2164)),"")</f>
        <v/>
      </c>
      <c r="Y2164" s="122" t="n"/>
      <c r="Z2164" s="123" t="n"/>
      <c r="AA2164" s="117">
        <f>IF(F2164="Re-assigned","NA",IF(W2164="","",IF(W2164&gt;=VLOOKUP(D2164,SLAMatrix,3,FALSE),"Yes",IF(W2164&lt;VLOOKUP(D2164,SLAMatrix,2,FALSE),"No","Internal"))))</f>
        <v/>
      </c>
      <c r="AB2164" s="123" t="n"/>
      <c r="AC2164" s="123" t="n"/>
      <c r="AD2164" s="119" t="n"/>
      <c r="AE2164" s="125" t="n"/>
      <c r="AF2164" s="124">
        <f>MONTH(O2164)</f>
        <v/>
      </c>
      <c r="AG2164" s="124">
        <f>VLOOKUP(IFERROR(MID(AE2164,1,(FIND(",",AE2164,1)-1)),AE2164),Facility_Region_Mapping,2,FALSE)</f>
        <v/>
      </c>
      <c r="AH2164" s="124" t="n"/>
      <c r="AI2164" s="124">
        <f>IF(C2164&lt;&gt;"",IF(M2164="ESM User",getInterfaceName($C2164),"NA"),"")</f>
        <v/>
      </c>
      <c r="AJ2164" s="116">
        <f>IF(Q2164&lt;&gt;"",DATE(YEAR(Q2164), MONTH(Q2164), DAY(Q2164)),"")</f>
        <v/>
      </c>
      <c r="AK2164" s="130">
        <f>IF(Q2164&lt;&gt;0,Q2164-N2164,TODAY()-N2164)</f>
        <v/>
      </c>
      <c r="AL2164" s="112">
        <f>IF(F2164="Re-assigned",0,IF(H2164="Closed",0,IF(H2164="Service Restored",0,IF(H2164="",0,1))))</f>
        <v/>
      </c>
      <c r="AM2164" s="124">
        <f>IF(AL2164=0,"",IF(AK2164&gt;20.99,"Aged","Non-Aged"))</f>
        <v/>
      </c>
      <c r="AN2164" s="112">
        <f>IF(Q2164&lt;&gt;"",MONTH(Q2164),"")</f>
        <v/>
      </c>
      <c r="AO2164" s="112">
        <f>IFERROR(VALUE(V2164),0)</f>
        <v/>
      </c>
    </row>
    <row customFormat="1" customHeight="1" ht="29.25" r="2165" s="112" spans="1:41">
      <c r="A2165" s="127" t="n"/>
      <c r="B2165" s="113" t="n"/>
      <c r="C2165" s="127" t="n"/>
      <c r="D2165" s="127" t="n"/>
      <c r="E2165" s="114">
        <f>IF(F2165 &lt;&gt; "",VLOOKUP(F2165,CategoryLookup,2,FALSE), "")</f>
        <v/>
      </c>
      <c r="F2165" s="126" t="n"/>
      <c r="G2165" s="127" t="n"/>
      <c r="H2165" s="127" t="n"/>
      <c r="I2165" s="127" t="n"/>
      <c r="J2165" s="127" t="n"/>
      <c r="K2165" s="127" t="n"/>
      <c r="L2165" s="127" t="n"/>
      <c r="M2165" s="127" t="n"/>
      <c r="N2165" s="120" t="n"/>
      <c r="O2165" s="120" t="n"/>
      <c r="P2165" s="120" t="n"/>
      <c r="Q2165" s="120" t="n"/>
      <c r="R2165" s="121" t="n"/>
      <c r="S2165" s="121" t="n"/>
      <c r="T2165" s="121" t="n"/>
      <c r="U2165" s="121" t="n"/>
      <c r="V2165" s="117">
        <f>IF(P2165="NA","NA",IF(P2165&lt;&gt;"",TEXT(P2165-N2165,"[h].mm"),""))</f>
        <v/>
      </c>
      <c r="W2165" s="118">
        <f>IF(AND(R2165="",S2165=""),"",R2165+S2165)</f>
        <v/>
      </c>
      <c r="X2165" s="116">
        <f>IF(O2165&lt;&gt;"",DATE(YEAR(O2165), MONTH(O2165), DAY(O2165)),"")</f>
        <v/>
      </c>
      <c r="Y2165" s="122" t="n"/>
      <c r="Z2165" s="123" t="n"/>
      <c r="AA2165" s="117">
        <f>IF(F2165="Re-assigned","NA",IF(W2165="","",IF(W2165&gt;=VLOOKUP(D2165,SLAMatrix,3,FALSE),"Yes",IF(W2165&lt;VLOOKUP(D2165,SLAMatrix,2,FALSE),"No","Internal"))))</f>
        <v/>
      </c>
      <c r="AB2165" s="123" t="n"/>
      <c r="AC2165" s="123" t="n"/>
      <c r="AD2165" s="119" t="n"/>
      <c r="AE2165" s="125" t="n"/>
      <c r="AF2165" s="124">
        <f>MONTH(O2165)</f>
        <v/>
      </c>
      <c r="AG2165" s="124">
        <f>VLOOKUP(IFERROR(MID(AE2165,1,(FIND(",",AE2165,1)-1)),AE2165),Facility_Region_Mapping,2,FALSE)</f>
        <v/>
      </c>
      <c r="AH2165" s="124" t="n"/>
      <c r="AI2165" s="124">
        <f>IF(C2165&lt;&gt;"",IF(M2165="ESM User",getInterfaceName($C2165),"NA"),"")</f>
        <v/>
      </c>
      <c r="AJ2165" s="116">
        <f>IF(Q2165&lt;&gt;"",DATE(YEAR(Q2165), MONTH(Q2165), DAY(Q2165)),"")</f>
        <v/>
      </c>
      <c r="AK2165" s="130">
        <f>IF(Q2165&lt;&gt;0,Q2165-N2165,TODAY()-N2165)</f>
        <v/>
      </c>
      <c r="AL2165" s="112">
        <f>IF(F2165="Re-assigned",0,IF(H2165="Closed",0,IF(H2165="Service Restored",0,IF(H2165="",0,1))))</f>
        <v/>
      </c>
      <c r="AM2165" s="124">
        <f>IF(AL2165=0,"",IF(AK2165&gt;20.99,"Aged","Non-Aged"))</f>
        <v/>
      </c>
      <c r="AN2165" s="112">
        <f>IF(Q2165&lt;&gt;"",MONTH(Q2165),"")</f>
        <v/>
      </c>
      <c r="AO2165" s="112">
        <f>IFERROR(VALUE(V2165),0)</f>
        <v/>
      </c>
    </row>
    <row customFormat="1" customHeight="1" ht="29.25" r="2166" s="112" spans="1:41">
      <c r="A2166" s="127" t="n"/>
      <c r="B2166" s="113" t="n"/>
      <c r="C2166" s="127" t="n"/>
      <c r="D2166" s="127" t="n"/>
      <c r="E2166" s="114">
        <f>IF(F2166 &lt;&gt; "",VLOOKUP(F2166,CategoryLookup,2,FALSE), "")</f>
        <v/>
      </c>
      <c r="F2166" s="126" t="n"/>
      <c r="G2166" s="127" t="n"/>
      <c r="H2166" s="127" t="n"/>
      <c r="I2166" s="127" t="n"/>
      <c r="J2166" s="127" t="n"/>
      <c r="K2166" s="127" t="n"/>
      <c r="L2166" s="127" t="n"/>
      <c r="M2166" s="127" t="n"/>
      <c r="N2166" s="120" t="n"/>
      <c r="O2166" s="120" t="n"/>
      <c r="P2166" s="120" t="n"/>
      <c r="Q2166" s="120" t="n"/>
      <c r="R2166" s="121" t="n"/>
      <c r="S2166" s="121" t="n"/>
      <c r="T2166" s="121" t="n"/>
      <c r="U2166" s="121" t="n"/>
      <c r="V2166" s="117">
        <f>IF(P2166="NA","NA",IF(P2166&lt;&gt;"",TEXT(P2166-N2166,"[h].mm"),""))</f>
        <v/>
      </c>
      <c r="W2166" s="118">
        <f>IF(AND(R2166="",S2166=""),"",R2166+S2166)</f>
        <v/>
      </c>
      <c r="X2166" s="116">
        <f>IF(O2166&lt;&gt;"",DATE(YEAR(O2166), MONTH(O2166), DAY(O2166)),"")</f>
        <v/>
      </c>
      <c r="Y2166" s="122" t="n"/>
      <c r="Z2166" s="123" t="n"/>
      <c r="AA2166" s="117">
        <f>IF(F2166="Re-assigned","NA",IF(W2166="","",IF(W2166&gt;=VLOOKUP(D2166,SLAMatrix,3,FALSE),"Yes",IF(W2166&lt;VLOOKUP(D2166,SLAMatrix,2,FALSE),"No","Internal"))))</f>
        <v/>
      </c>
      <c r="AB2166" s="123" t="n"/>
      <c r="AC2166" s="123" t="n"/>
      <c r="AD2166" s="119" t="n"/>
      <c r="AE2166" s="125" t="n"/>
      <c r="AF2166" s="124">
        <f>MONTH(O2166)</f>
        <v/>
      </c>
      <c r="AG2166" s="124">
        <f>VLOOKUP(IFERROR(MID(AE2166,1,(FIND(",",AE2166,1)-1)),AE2166),Facility_Region_Mapping,2,FALSE)</f>
        <v/>
      </c>
      <c r="AH2166" s="124" t="n"/>
      <c r="AI2166" s="124">
        <f>IF(C2166&lt;&gt;"",IF(M2166="ESM User",getInterfaceName($C2166),"NA"),"")</f>
        <v/>
      </c>
      <c r="AJ2166" s="116">
        <f>IF(Q2166&lt;&gt;"",DATE(YEAR(Q2166), MONTH(Q2166), DAY(Q2166)),"")</f>
        <v/>
      </c>
      <c r="AK2166" s="130">
        <f>IF(Q2166&lt;&gt;0,Q2166-N2166,TODAY()-N2166)</f>
        <v/>
      </c>
      <c r="AL2166" s="112">
        <f>IF(F2166="Re-assigned",0,IF(H2166="Closed",0,IF(H2166="Service Restored",0,IF(H2166="",0,1))))</f>
        <v/>
      </c>
      <c r="AM2166" s="124">
        <f>IF(AL2166=0,"",IF(AK2166&gt;20.99,"Aged","Non-Aged"))</f>
        <v/>
      </c>
      <c r="AN2166" s="112">
        <f>IF(Q2166&lt;&gt;"",MONTH(Q2166),"")</f>
        <v/>
      </c>
      <c r="AO2166" s="112">
        <f>IFERROR(VALUE(V2166),0)</f>
        <v/>
      </c>
    </row>
    <row customFormat="1" customHeight="1" ht="29.25" r="2167" s="112" spans="1:41">
      <c r="A2167" s="127" t="n"/>
      <c r="B2167" s="113" t="n"/>
      <c r="C2167" s="127" t="n"/>
      <c r="D2167" s="127" t="n"/>
      <c r="E2167" s="114">
        <f>IF(F2167 &lt;&gt; "",VLOOKUP(F2167,CategoryLookup,2,FALSE), "")</f>
        <v/>
      </c>
      <c r="F2167" s="126" t="n"/>
      <c r="G2167" s="127" t="n"/>
      <c r="H2167" s="127" t="n"/>
      <c r="I2167" s="127" t="n"/>
      <c r="J2167" s="127" t="n"/>
      <c r="K2167" s="127" t="n"/>
      <c r="L2167" s="127" t="n"/>
      <c r="M2167" s="127" t="n"/>
      <c r="N2167" s="120" t="n"/>
      <c r="O2167" s="120" t="n"/>
      <c r="P2167" s="120" t="n"/>
      <c r="Q2167" s="120" t="n"/>
      <c r="R2167" s="121" t="n"/>
      <c r="S2167" s="121" t="n"/>
      <c r="T2167" s="121" t="n"/>
      <c r="U2167" s="121" t="n"/>
      <c r="V2167" s="117">
        <f>IF(P2167="NA","NA",IF(P2167&lt;&gt;"",TEXT(P2167-N2167,"[h].mm"),""))</f>
        <v/>
      </c>
      <c r="W2167" s="118">
        <f>IF(AND(R2167="",S2167=""),"",R2167+S2167)</f>
        <v/>
      </c>
      <c r="X2167" s="116">
        <f>IF(O2167&lt;&gt;"",DATE(YEAR(O2167), MONTH(O2167), DAY(O2167)),"")</f>
        <v/>
      </c>
      <c r="Y2167" s="122" t="n"/>
      <c r="Z2167" s="123" t="n"/>
      <c r="AA2167" s="117">
        <f>IF(F2167="Re-assigned","NA",IF(W2167="","",IF(W2167&gt;=VLOOKUP(D2167,SLAMatrix,3,FALSE),"Yes",IF(W2167&lt;VLOOKUP(D2167,SLAMatrix,2,FALSE),"No","Internal"))))</f>
        <v/>
      </c>
      <c r="AB2167" s="123" t="n"/>
      <c r="AC2167" s="123" t="n"/>
      <c r="AD2167" s="119" t="n"/>
      <c r="AE2167" s="125" t="n"/>
      <c r="AF2167" s="124">
        <f>MONTH(O2167)</f>
        <v/>
      </c>
      <c r="AG2167" s="124">
        <f>VLOOKUP(IFERROR(MID(AE2167,1,(FIND(",",AE2167,1)-1)),AE2167),Facility_Region_Mapping,2,FALSE)</f>
        <v/>
      </c>
      <c r="AH2167" s="124" t="n"/>
      <c r="AI2167" s="124">
        <f>IF(C2167&lt;&gt;"",IF(M2167="ESM User",getInterfaceName($C2167),"NA"),"")</f>
        <v/>
      </c>
      <c r="AJ2167" s="116">
        <f>IF(Q2167&lt;&gt;"",DATE(YEAR(Q2167), MONTH(Q2167), DAY(Q2167)),"")</f>
        <v/>
      </c>
      <c r="AK2167" s="130">
        <f>IF(Q2167&lt;&gt;0,Q2167-N2167,TODAY()-N2167)</f>
        <v/>
      </c>
      <c r="AL2167" s="112">
        <f>IF(F2167="Re-assigned",0,IF(H2167="Closed",0,IF(H2167="Service Restored",0,IF(H2167="",0,1))))</f>
        <v/>
      </c>
      <c r="AM2167" s="124">
        <f>IF(AL2167=0,"",IF(AK2167&gt;20.99,"Aged","Non-Aged"))</f>
        <v/>
      </c>
      <c r="AN2167" s="112">
        <f>IF(Q2167&lt;&gt;"",MONTH(Q2167),"")</f>
        <v/>
      </c>
      <c r="AO2167" s="112">
        <f>IFERROR(VALUE(V2167),0)</f>
        <v/>
      </c>
    </row>
    <row customFormat="1" customHeight="1" ht="29.25" r="2168" s="112" spans="1:41">
      <c r="A2168" s="127" t="n"/>
      <c r="B2168" s="113" t="n"/>
      <c r="C2168" s="127" t="n"/>
      <c r="D2168" s="127" t="n"/>
      <c r="E2168" s="114">
        <f>IF(F2168 &lt;&gt; "",VLOOKUP(F2168,CategoryLookup,2,FALSE), "")</f>
        <v/>
      </c>
      <c r="F2168" s="126" t="n"/>
      <c r="G2168" s="127" t="n"/>
      <c r="H2168" s="127" t="n"/>
      <c r="I2168" s="127" t="n"/>
      <c r="J2168" s="127" t="n"/>
      <c r="K2168" s="127" t="n"/>
      <c r="L2168" s="127" t="n"/>
      <c r="M2168" s="127" t="n"/>
      <c r="N2168" s="120" t="n"/>
      <c r="O2168" s="120" t="n"/>
      <c r="P2168" s="120" t="n"/>
      <c r="Q2168" s="120" t="n"/>
      <c r="R2168" s="121" t="n"/>
      <c r="S2168" s="121" t="n"/>
      <c r="T2168" s="121" t="n"/>
      <c r="U2168" s="121" t="n"/>
      <c r="V2168" s="117">
        <f>IF(P2168="NA","NA",IF(P2168&lt;&gt;"",TEXT(P2168-N2168,"[h].mm"),""))</f>
        <v/>
      </c>
      <c r="W2168" s="118">
        <f>IF(AND(R2168="",S2168=""),"",R2168+S2168)</f>
        <v/>
      </c>
      <c r="X2168" s="116">
        <f>IF(O2168&lt;&gt;"",DATE(YEAR(O2168), MONTH(O2168), DAY(O2168)),"")</f>
        <v/>
      </c>
      <c r="Y2168" s="122" t="n"/>
      <c r="Z2168" s="123" t="n"/>
      <c r="AA2168" s="117">
        <f>IF(F2168="Re-assigned","NA",IF(W2168="","",IF(W2168&gt;=VLOOKUP(D2168,SLAMatrix,3,FALSE),"Yes",IF(W2168&lt;VLOOKUP(D2168,SLAMatrix,2,FALSE),"No","Internal"))))</f>
        <v/>
      </c>
      <c r="AB2168" s="123" t="n"/>
      <c r="AC2168" s="123" t="n"/>
      <c r="AD2168" s="119" t="n"/>
      <c r="AE2168" s="125" t="n"/>
      <c r="AF2168" s="124">
        <f>MONTH(O2168)</f>
        <v/>
      </c>
      <c r="AG2168" s="124">
        <f>VLOOKUP(IFERROR(MID(AE2168,1,(FIND(",",AE2168,1)-1)),AE2168),Facility_Region_Mapping,2,FALSE)</f>
        <v/>
      </c>
      <c r="AH2168" s="124" t="n"/>
      <c r="AI2168" s="124">
        <f>IF(C2168&lt;&gt;"",IF(M2168="ESM User",getInterfaceName($C2168),"NA"),"")</f>
        <v/>
      </c>
      <c r="AJ2168" s="116">
        <f>IF(Q2168&lt;&gt;"",DATE(YEAR(Q2168), MONTH(Q2168), DAY(Q2168)),"")</f>
        <v/>
      </c>
      <c r="AK2168" s="130">
        <f>IF(Q2168&lt;&gt;0,Q2168-N2168,TODAY()-N2168)</f>
        <v/>
      </c>
      <c r="AL2168" s="112">
        <f>IF(F2168="Re-assigned",0,IF(H2168="Closed",0,IF(H2168="Service Restored",0,IF(H2168="",0,1))))</f>
        <v/>
      </c>
      <c r="AM2168" s="124">
        <f>IF(AL2168=0,"",IF(AK2168&gt;20.99,"Aged","Non-Aged"))</f>
        <v/>
      </c>
      <c r="AN2168" s="112">
        <f>IF(Q2168&lt;&gt;"",MONTH(Q2168),"")</f>
        <v/>
      </c>
      <c r="AO2168" s="112">
        <f>IFERROR(VALUE(V2168),0)</f>
        <v/>
      </c>
    </row>
    <row customFormat="1" customHeight="1" ht="29.25" r="2169" s="112" spans="1:41">
      <c r="A2169" s="127" t="n"/>
      <c r="B2169" s="113" t="n"/>
      <c r="C2169" s="127" t="n"/>
      <c r="D2169" s="127" t="n"/>
      <c r="E2169" s="114">
        <f>IF(F2169 &lt;&gt; "",VLOOKUP(F2169,CategoryLookup,2,FALSE), "")</f>
        <v/>
      </c>
      <c r="F2169" s="126" t="n"/>
      <c r="G2169" s="127" t="n"/>
      <c r="H2169" s="127" t="n"/>
      <c r="I2169" s="127" t="n"/>
      <c r="J2169" s="127" t="n"/>
      <c r="K2169" s="127" t="n"/>
      <c r="L2169" s="127" t="n"/>
      <c r="M2169" s="127" t="n"/>
      <c r="N2169" s="120" t="n"/>
      <c r="O2169" s="120" t="n"/>
      <c r="P2169" s="120" t="n"/>
      <c r="Q2169" s="120" t="n"/>
      <c r="R2169" s="121" t="n"/>
      <c r="S2169" s="121" t="n"/>
      <c r="T2169" s="121" t="n"/>
      <c r="U2169" s="121" t="n"/>
      <c r="V2169" s="117">
        <f>IF(P2169="NA","NA",IF(P2169&lt;&gt;"",TEXT(P2169-N2169,"[h].mm"),""))</f>
        <v/>
      </c>
      <c r="W2169" s="118">
        <f>IF(AND(R2169="",S2169=""),"",R2169+S2169)</f>
        <v/>
      </c>
      <c r="X2169" s="116">
        <f>IF(O2169&lt;&gt;"",DATE(YEAR(O2169), MONTH(O2169), DAY(O2169)),"")</f>
        <v/>
      </c>
      <c r="Y2169" s="122" t="n"/>
      <c r="Z2169" s="123" t="n"/>
      <c r="AA2169" s="117">
        <f>IF(F2169="Re-assigned","NA",IF(W2169="","",IF(W2169&gt;=VLOOKUP(D2169,SLAMatrix,3,FALSE),"Yes",IF(W2169&lt;VLOOKUP(D2169,SLAMatrix,2,FALSE),"No","Internal"))))</f>
        <v/>
      </c>
      <c r="AB2169" s="123" t="n"/>
      <c r="AC2169" s="123" t="n"/>
      <c r="AD2169" s="119" t="n"/>
      <c r="AE2169" s="125" t="n"/>
      <c r="AF2169" s="124">
        <f>MONTH(O2169)</f>
        <v/>
      </c>
      <c r="AG2169" s="124">
        <f>VLOOKUP(IFERROR(MID(AE2169,1,(FIND(",",AE2169,1)-1)),AE2169),Facility_Region_Mapping,2,FALSE)</f>
        <v/>
      </c>
      <c r="AH2169" s="124" t="n"/>
      <c r="AI2169" s="124">
        <f>IF(C2169&lt;&gt;"",IF(M2169="ESM User",getInterfaceName($C2169),"NA"),"")</f>
        <v/>
      </c>
      <c r="AJ2169" s="116">
        <f>IF(Q2169&lt;&gt;"",DATE(YEAR(Q2169), MONTH(Q2169), DAY(Q2169)),"")</f>
        <v/>
      </c>
      <c r="AK2169" s="130">
        <f>IF(Q2169&lt;&gt;0,Q2169-N2169,TODAY()-N2169)</f>
        <v/>
      </c>
      <c r="AL2169" s="112">
        <f>IF(F2169="Re-assigned",0,IF(H2169="Closed",0,IF(H2169="Service Restored",0,IF(H2169="",0,1))))</f>
        <v/>
      </c>
      <c r="AM2169" s="124">
        <f>IF(AL2169=0,"",IF(AK2169&gt;20.99,"Aged","Non-Aged"))</f>
        <v/>
      </c>
      <c r="AN2169" s="112">
        <f>IF(Q2169&lt;&gt;"",MONTH(Q2169),"")</f>
        <v/>
      </c>
      <c r="AO2169" s="112">
        <f>IFERROR(VALUE(V2169),0)</f>
        <v/>
      </c>
    </row>
    <row customFormat="1" customHeight="1" ht="29.25" r="2170" s="112" spans="1:41">
      <c r="A2170" s="127" t="n"/>
      <c r="B2170" s="113" t="n"/>
      <c r="C2170" s="127" t="n"/>
      <c r="D2170" s="127" t="n"/>
      <c r="E2170" s="114">
        <f>IF(F2170 &lt;&gt; "",VLOOKUP(F2170,CategoryLookup,2,FALSE), "")</f>
        <v/>
      </c>
      <c r="F2170" s="126" t="n"/>
      <c r="G2170" s="127" t="n"/>
      <c r="H2170" s="127" t="n"/>
      <c r="I2170" s="127" t="n"/>
      <c r="J2170" s="127" t="n"/>
      <c r="K2170" s="127" t="n"/>
      <c r="L2170" s="127" t="n"/>
      <c r="M2170" s="127" t="n"/>
      <c r="N2170" s="120" t="n"/>
      <c r="O2170" s="120" t="n"/>
      <c r="P2170" s="120" t="n"/>
      <c r="Q2170" s="120" t="n"/>
      <c r="R2170" s="121" t="n"/>
      <c r="S2170" s="121" t="n"/>
      <c r="T2170" s="121" t="n"/>
      <c r="U2170" s="121" t="n"/>
      <c r="V2170" s="117">
        <f>IF(P2170="NA","NA",IF(P2170&lt;&gt;"",TEXT(P2170-N2170,"[h].mm"),""))</f>
        <v/>
      </c>
      <c r="W2170" s="118">
        <f>IF(AND(R2170="",S2170=""),"",R2170+S2170)</f>
        <v/>
      </c>
      <c r="X2170" s="116">
        <f>IF(O2170&lt;&gt;"",DATE(YEAR(O2170), MONTH(O2170), DAY(O2170)),"")</f>
        <v/>
      </c>
      <c r="Y2170" s="122" t="n"/>
      <c r="Z2170" s="123" t="n"/>
      <c r="AA2170" s="117">
        <f>IF(F2170="Re-assigned","NA",IF(W2170="","",IF(W2170&gt;=VLOOKUP(D2170,SLAMatrix,3,FALSE),"Yes",IF(W2170&lt;VLOOKUP(D2170,SLAMatrix,2,FALSE),"No","Internal"))))</f>
        <v/>
      </c>
      <c r="AB2170" s="123" t="n"/>
      <c r="AC2170" s="123" t="n"/>
      <c r="AD2170" s="119" t="n"/>
      <c r="AE2170" s="125" t="n"/>
      <c r="AF2170" s="124">
        <f>MONTH(O2170)</f>
        <v/>
      </c>
      <c r="AG2170" s="124">
        <f>VLOOKUP(IFERROR(MID(AE2170,1,(FIND(",",AE2170,1)-1)),AE2170),Facility_Region_Mapping,2,FALSE)</f>
        <v/>
      </c>
      <c r="AH2170" s="124" t="n"/>
      <c r="AI2170" s="124">
        <f>IF(C2170&lt;&gt;"",IF(M2170="ESM User",getInterfaceName($C2170),"NA"),"")</f>
        <v/>
      </c>
      <c r="AJ2170" s="116">
        <f>IF(Q2170&lt;&gt;"",DATE(YEAR(Q2170), MONTH(Q2170), DAY(Q2170)),"")</f>
        <v/>
      </c>
      <c r="AK2170" s="130">
        <f>IF(Q2170&lt;&gt;0,Q2170-N2170,TODAY()-N2170)</f>
        <v/>
      </c>
      <c r="AL2170" s="112">
        <f>IF(F2170="Re-assigned",0,IF(H2170="Closed",0,IF(H2170="Service Restored",0,IF(H2170="",0,1))))</f>
        <v/>
      </c>
      <c r="AM2170" s="124">
        <f>IF(AL2170=0,"",IF(AK2170&gt;20.99,"Aged","Non-Aged"))</f>
        <v/>
      </c>
      <c r="AN2170" s="112">
        <f>IF(Q2170&lt;&gt;"",MONTH(Q2170),"")</f>
        <v/>
      </c>
      <c r="AO2170" s="112">
        <f>IFERROR(VALUE(V2170),0)</f>
        <v/>
      </c>
    </row>
    <row customFormat="1" customHeight="1" ht="29.25" r="2171" s="112" spans="1:41">
      <c r="A2171" s="127" t="n"/>
      <c r="B2171" s="113" t="n"/>
      <c r="C2171" s="127" t="n"/>
      <c r="D2171" s="127" t="n"/>
      <c r="E2171" s="114">
        <f>IF(F2171 &lt;&gt; "",VLOOKUP(F2171,CategoryLookup,2,FALSE), "")</f>
        <v/>
      </c>
      <c r="F2171" s="126" t="n"/>
      <c r="G2171" s="127" t="n"/>
      <c r="H2171" s="127" t="n"/>
      <c r="I2171" s="127" t="n"/>
      <c r="J2171" s="127" t="n"/>
      <c r="K2171" s="127" t="n"/>
      <c r="L2171" s="127" t="n"/>
      <c r="M2171" s="127" t="n"/>
      <c r="N2171" s="120" t="n"/>
      <c r="O2171" s="120" t="n"/>
      <c r="P2171" s="120" t="n"/>
      <c r="Q2171" s="120" t="n"/>
      <c r="R2171" s="121" t="n"/>
      <c r="S2171" s="121" t="n"/>
      <c r="T2171" s="121" t="n"/>
      <c r="U2171" s="121" t="n"/>
      <c r="V2171" s="117">
        <f>IF(P2171="NA","NA",IF(P2171&lt;&gt;"",TEXT(P2171-N2171,"[h].mm"),""))</f>
        <v/>
      </c>
      <c r="W2171" s="118">
        <f>IF(AND(R2171="",S2171=""),"",R2171+S2171)</f>
        <v/>
      </c>
      <c r="X2171" s="116">
        <f>IF(O2171&lt;&gt;"",DATE(YEAR(O2171), MONTH(O2171), DAY(O2171)),"")</f>
        <v/>
      </c>
      <c r="Y2171" s="122" t="n"/>
      <c r="Z2171" s="123" t="n"/>
      <c r="AA2171" s="117">
        <f>IF(F2171="Re-assigned","NA",IF(W2171="","",IF(W2171&gt;=VLOOKUP(D2171,SLAMatrix,3,FALSE),"Yes",IF(W2171&lt;VLOOKUP(D2171,SLAMatrix,2,FALSE),"No","Internal"))))</f>
        <v/>
      </c>
      <c r="AB2171" s="123" t="n"/>
      <c r="AC2171" s="123" t="n"/>
      <c r="AD2171" s="119" t="n"/>
      <c r="AE2171" s="125" t="n"/>
      <c r="AF2171" s="124">
        <f>MONTH(O2171)</f>
        <v/>
      </c>
      <c r="AG2171" s="124">
        <f>VLOOKUP(IFERROR(MID(AE2171,1,(FIND(",",AE2171,1)-1)),AE2171),Facility_Region_Mapping,2,FALSE)</f>
        <v/>
      </c>
      <c r="AH2171" s="124" t="n"/>
      <c r="AI2171" s="124">
        <f>IF(C2171&lt;&gt;"",IF(M2171="ESM User",getInterfaceName($C2171),"NA"),"")</f>
        <v/>
      </c>
      <c r="AJ2171" s="116">
        <f>IF(Q2171&lt;&gt;"",DATE(YEAR(Q2171), MONTH(Q2171), DAY(Q2171)),"")</f>
        <v/>
      </c>
      <c r="AK2171" s="130">
        <f>IF(Q2171&lt;&gt;0,Q2171-N2171,TODAY()-N2171)</f>
        <v/>
      </c>
      <c r="AL2171" s="112">
        <f>IF(F2171="Re-assigned",0,IF(H2171="Closed",0,IF(H2171="Service Restored",0,IF(H2171="",0,1))))</f>
        <v/>
      </c>
      <c r="AM2171" s="124">
        <f>IF(AL2171=0,"",IF(AK2171&gt;20.99,"Aged","Non-Aged"))</f>
        <v/>
      </c>
      <c r="AN2171" s="112">
        <f>IF(Q2171&lt;&gt;"",MONTH(Q2171),"")</f>
        <v/>
      </c>
      <c r="AO2171" s="112">
        <f>IFERROR(VALUE(V2171),0)</f>
        <v/>
      </c>
    </row>
    <row customFormat="1" customHeight="1" ht="29.25" r="2172" s="112" spans="1:41">
      <c r="A2172" s="127" t="n"/>
      <c r="B2172" s="113" t="n"/>
      <c r="C2172" s="127" t="n"/>
      <c r="D2172" s="127" t="n"/>
      <c r="E2172" s="114">
        <f>IF(F2172 &lt;&gt; "",VLOOKUP(F2172,CategoryLookup,2,FALSE), "")</f>
        <v/>
      </c>
      <c r="F2172" s="126" t="n"/>
      <c r="G2172" s="127" t="n"/>
      <c r="H2172" s="127" t="n"/>
      <c r="I2172" s="127" t="n"/>
      <c r="J2172" s="127" t="n"/>
      <c r="K2172" s="127" t="n"/>
      <c r="L2172" s="127" t="n"/>
      <c r="M2172" s="127" t="n"/>
      <c r="N2172" s="120" t="n"/>
      <c r="O2172" s="120" t="n"/>
      <c r="P2172" s="120" t="n"/>
      <c r="Q2172" s="120" t="n"/>
      <c r="R2172" s="121" t="n"/>
      <c r="S2172" s="121" t="n"/>
      <c r="T2172" s="121" t="n"/>
      <c r="U2172" s="121" t="n"/>
      <c r="V2172" s="117">
        <f>IF(P2172="NA","NA",IF(P2172&lt;&gt;"",TEXT(P2172-N2172,"[h].mm"),""))</f>
        <v/>
      </c>
      <c r="W2172" s="118">
        <f>IF(AND(R2172="",S2172=""),"",R2172+S2172)</f>
        <v/>
      </c>
      <c r="X2172" s="116">
        <f>IF(O2172&lt;&gt;"",DATE(YEAR(O2172), MONTH(O2172), DAY(O2172)),"")</f>
        <v/>
      </c>
      <c r="Y2172" s="122" t="n"/>
      <c r="Z2172" s="123" t="n"/>
      <c r="AA2172" s="117">
        <f>IF(F2172="Re-assigned","NA",IF(W2172="","",IF(W2172&gt;=VLOOKUP(D2172,SLAMatrix,3,FALSE),"Yes",IF(W2172&lt;VLOOKUP(D2172,SLAMatrix,2,FALSE),"No","Internal"))))</f>
        <v/>
      </c>
      <c r="AB2172" s="123" t="n"/>
      <c r="AC2172" s="123" t="n"/>
      <c r="AD2172" s="119" t="n"/>
      <c r="AE2172" s="125" t="n"/>
      <c r="AF2172" s="124">
        <f>MONTH(O2172)</f>
        <v/>
      </c>
      <c r="AG2172" s="124">
        <f>VLOOKUP(IFERROR(MID(AE2172,1,(FIND(",",AE2172,1)-1)),AE2172),Facility_Region_Mapping,2,FALSE)</f>
        <v/>
      </c>
      <c r="AH2172" s="124" t="n"/>
      <c r="AI2172" s="124">
        <f>IF(C2172&lt;&gt;"",IF(M2172="ESM User",getInterfaceName($C2172),"NA"),"")</f>
        <v/>
      </c>
      <c r="AJ2172" s="116">
        <f>IF(Q2172&lt;&gt;"",DATE(YEAR(Q2172), MONTH(Q2172), DAY(Q2172)),"")</f>
        <v/>
      </c>
      <c r="AK2172" s="130">
        <f>IF(Q2172&lt;&gt;0,Q2172-N2172,TODAY()-N2172)</f>
        <v/>
      </c>
      <c r="AL2172" s="112">
        <f>IF(F2172="Re-assigned",0,IF(H2172="Closed",0,IF(H2172="Service Restored",0,IF(H2172="",0,1))))</f>
        <v/>
      </c>
      <c r="AM2172" s="124">
        <f>IF(AL2172=0,"",IF(AK2172&gt;20.99,"Aged","Non-Aged"))</f>
        <v/>
      </c>
      <c r="AN2172" s="112">
        <f>IF(Q2172&lt;&gt;"",MONTH(Q2172),"")</f>
        <v/>
      </c>
      <c r="AO2172" s="112">
        <f>IFERROR(VALUE(V2172),0)</f>
        <v/>
      </c>
    </row>
    <row customFormat="1" customHeight="1" ht="29.25" r="2173" s="112" spans="1:41">
      <c r="A2173" s="127" t="n"/>
      <c r="B2173" s="113" t="n"/>
      <c r="C2173" s="127" t="n"/>
      <c r="D2173" s="127" t="n"/>
      <c r="E2173" s="114">
        <f>IF(F2173 &lt;&gt; "",VLOOKUP(F2173,CategoryLookup,2,FALSE), "")</f>
        <v/>
      </c>
      <c r="F2173" s="126" t="n"/>
      <c r="G2173" s="127" t="n"/>
      <c r="H2173" s="127" t="n"/>
      <c r="I2173" s="127" t="n"/>
      <c r="J2173" s="127" t="n"/>
      <c r="K2173" s="127" t="n"/>
      <c r="L2173" s="127" t="n"/>
      <c r="M2173" s="127" t="n"/>
      <c r="N2173" s="120" t="n"/>
      <c r="O2173" s="120" t="n"/>
      <c r="P2173" s="120" t="n"/>
      <c r="Q2173" s="120" t="n"/>
      <c r="R2173" s="121" t="n"/>
      <c r="S2173" s="121" t="n"/>
      <c r="T2173" s="121" t="n"/>
      <c r="U2173" s="121" t="n"/>
      <c r="V2173" s="117">
        <f>IF(P2173="NA","NA",IF(P2173&lt;&gt;"",TEXT(P2173-N2173,"[h].mm"),""))</f>
        <v/>
      </c>
      <c r="W2173" s="118">
        <f>IF(AND(R2173="",S2173=""),"",R2173+S2173)</f>
        <v/>
      </c>
      <c r="X2173" s="116">
        <f>IF(O2173&lt;&gt;"",DATE(YEAR(O2173), MONTH(O2173), DAY(O2173)),"")</f>
        <v/>
      </c>
      <c r="Y2173" s="122" t="n"/>
      <c r="Z2173" s="123" t="n"/>
      <c r="AA2173" s="117">
        <f>IF(F2173="Re-assigned","NA",IF(W2173="","",IF(W2173&gt;=VLOOKUP(D2173,SLAMatrix,3,FALSE),"Yes",IF(W2173&lt;VLOOKUP(D2173,SLAMatrix,2,FALSE),"No","Internal"))))</f>
        <v/>
      </c>
      <c r="AB2173" s="123" t="n"/>
      <c r="AC2173" s="123" t="n"/>
      <c r="AD2173" s="119" t="n"/>
      <c r="AE2173" s="125" t="n"/>
      <c r="AF2173" s="124">
        <f>MONTH(O2173)</f>
        <v/>
      </c>
      <c r="AG2173" s="124">
        <f>VLOOKUP(IFERROR(MID(AE2173,1,(FIND(",",AE2173,1)-1)),AE2173),Facility_Region_Mapping,2,FALSE)</f>
        <v/>
      </c>
      <c r="AH2173" s="124" t="n"/>
      <c r="AI2173" s="124">
        <f>IF(C2173&lt;&gt;"",IF(M2173="ESM User",getInterfaceName($C2173),"NA"),"")</f>
        <v/>
      </c>
      <c r="AJ2173" s="116">
        <f>IF(Q2173&lt;&gt;"",DATE(YEAR(Q2173), MONTH(Q2173), DAY(Q2173)),"")</f>
        <v/>
      </c>
      <c r="AK2173" s="130">
        <f>IF(Q2173&lt;&gt;0,Q2173-N2173,TODAY()-N2173)</f>
        <v/>
      </c>
      <c r="AL2173" s="112">
        <f>IF(F2173="Re-assigned",0,IF(H2173="Closed",0,IF(H2173="Service Restored",0,IF(H2173="",0,1))))</f>
        <v/>
      </c>
      <c r="AM2173" s="124">
        <f>IF(AL2173=0,"",IF(AK2173&gt;20.99,"Aged","Non-Aged"))</f>
        <v/>
      </c>
      <c r="AN2173" s="112">
        <f>IF(Q2173&lt;&gt;"",MONTH(Q2173),"")</f>
        <v/>
      </c>
      <c r="AO2173" s="112">
        <f>IFERROR(VALUE(V2173),0)</f>
        <v/>
      </c>
    </row>
    <row customFormat="1" customHeight="1" ht="29.25" r="2174" s="112" spans="1:41">
      <c r="A2174" s="127" t="n"/>
      <c r="B2174" s="113" t="n"/>
      <c r="C2174" s="127" t="n"/>
      <c r="D2174" s="127" t="n"/>
      <c r="E2174" s="114">
        <f>IF(F2174 &lt;&gt; "",VLOOKUP(F2174,CategoryLookup,2,FALSE), "")</f>
        <v/>
      </c>
      <c r="F2174" s="126" t="n"/>
      <c r="G2174" s="127" t="n"/>
      <c r="H2174" s="127" t="n"/>
      <c r="I2174" s="127" t="n"/>
      <c r="J2174" s="127" t="n"/>
      <c r="K2174" s="127" t="n"/>
      <c r="L2174" s="127" t="n"/>
      <c r="M2174" s="127" t="n"/>
      <c r="N2174" s="120" t="n"/>
      <c r="O2174" s="120" t="n"/>
      <c r="P2174" s="120" t="n"/>
      <c r="Q2174" s="120" t="n"/>
      <c r="R2174" s="121" t="n"/>
      <c r="S2174" s="121" t="n"/>
      <c r="T2174" s="121" t="n"/>
      <c r="U2174" s="121" t="n"/>
      <c r="V2174" s="117">
        <f>IF(P2174="NA","NA",IF(P2174&lt;&gt;"",TEXT(P2174-N2174,"[h].mm"),""))</f>
        <v/>
      </c>
      <c r="W2174" s="118">
        <f>IF(AND(R2174="",S2174=""),"",R2174+S2174)</f>
        <v/>
      </c>
      <c r="X2174" s="116">
        <f>IF(O2174&lt;&gt;"",DATE(YEAR(O2174), MONTH(O2174), DAY(O2174)),"")</f>
        <v/>
      </c>
      <c r="Y2174" s="122" t="n"/>
      <c r="Z2174" s="123" t="n"/>
      <c r="AA2174" s="117">
        <f>IF(F2174="Re-assigned","NA",IF(W2174="","",IF(W2174&gt;=VLOOKUP(D2174,SLAMatrix,3,FALSE),"Yes",IF(W2174&lt;VLOOKUP(D2174,SLAMatrix,2,FALSE),"No","Internal"))))</f>
        <v/>
      </c>
      <c r="AB2174" s="123" t="n"/>
      <c r="AC2174" s="123" t="n"/>
      <c r="AD2174" s="119" t="n"/>
      <c r="AE2174" s="125" t="n"/>
      <c r="AF2174" s="124">
        <f>MONTH(O2174)</f>
        <v/>
      </c>
      <c r="AG2174" s="124">
        <f>VLOOKUP(IFERROR(MID(AE2174,1,(FIND(",",AE2174,1)-1)),AE2174),Facility_Region_Mapping,2,FALSE)</f>
        <v/>
      </c>
      <c r="AH2174" s="124" t="n"/>
      <c r="AI2174" s="124">
        <f>IF(C2174&lt;&gt;"",IF(M2174="ESM User",getInterfaceName($C2174),"NA"),"")</f>
        <v/>
      </c>
      <c r="AJ2174" s="116">
        <f>IF(Q2174&lt;&gt;"",DATE(YEAR(Q2174), MONTH(Q2174), DAY(Q2174)),"")</f>
        <v/>
      </c>
      <c r="AK2174" s="130">
        <f>IF(Q2174&lt;&gt;0,Q2174-N2174,TODAY()-N2174)</f>
        <v/>
      </c>
      <c r="AL2174" s="112">
        <f>IF(F2174="Re-assigned",0,IF(H2174="Closed",0,IF(H2174="Service Restored",0,IF(H2174="",0,1))))</f>
        <v/>
      </c>
      <c r="AM2174" s="124">
        <f>IF(AL2174=0,"",IF(AK2174&gt;20.99,"Aged","Non-Aged"))</f>
        <v/>
      </c>
      <c r="AN2174" s="112">
        <f>IF(Q2174&lt;&gt;"",MONTH(Q2174),"")</f>
        <v/>
      </c>
      <c r="AO2174" s="112">
        <f>IFERROR(VALUE(V2174),0)</f>
        <v/>
      </c>
    </row>
    <row customFormat="1" customHeight="1" ht="29.25" r="2175" s="112" spans="1:41">
      <c r="A2175" s="127" t="n"/>
      <c r="B2175" s="113" t="n"/>
      <c r="C2175" s="127" t="n"/>
      <c r="D2175" s="127" t="n"/>
      <c r="E2175" s="114">
        <f>IF(F2175 &lt;&gt; "",VLOOKUP(F2175,CategoryLookup,2,FALSE), "")</f>
        <v/>
      </c>
      <c r="F2175" s="126" t="n"/>
      <c r="G2175" s="127" t="n"/>
      <c r="H2175" s="127" t="n"/>
      <c r="I2175" s="127" t="n"/>
      <c r="J2175" s="127" t="n"/>
      <c r="K2175" s="127" t="n"/>
      <c r="L2175" s="127" t="n"/>
      <c r="M2175" s="127" t="n"/>
      <c r="N2175" s="120" t="n"/>
      <c r="O2175" s="120" t="n"/>
      <c r="P2175" s="120" t="n"/>
      <c r="Q2175" s="120" t="n"/>
      <c r="R2175" s="121" t="n"/>
      <c r="S2175" s="121" t="n"/>
      <c r="T2175" s="121" t="n"/>
      <c r="U2175" s="121" t="n"/>
      <c r="V2175" s="117">
        <f>IF(P2175="NA","NA",IF(P2175&lt;&gt;"",TEXT(P2175-N2175,"[h].mm"),""))</f>
        <v/>
      </c>
      <c r="W2175" s="118">
        <f>IF(AND(R2175="",S2175=""),"",R2175+S2175)</f>
        <v/>
      </c>
      <c r="X2175" s="116">
        <f>IF(O2175&lt;&gt;"",DATE(YEAR(O2175), MONTH(O2175), DAY(O2175)),"")</f>
        <v/>
      </c>
      <c r="Y2175" s="122" t="n"/>
      <c r="Z2175" s="123" t="n"/>
      <c r="AA2175" s="117">
        <f>IF(F2175="Re-assigned","NA",IF(W2175="","",IF(W2175&gt;=VLOOKUP(D2175,SLAMatrix,3,FALSE),"Yes",IF(W2175&lt;VLOOKUP(D2175,SLAMatrix,2,FALSE),"No","Internal"))))</f>
        <v/>
      </c>
      <c r="AB2175" s="123" t="n"/>
      <c r="AC2175" s="123" t="n"/>
      <c r="AD2175" s="119" t="n"/>
      <c r="AE2175" s="125" t="n"/>
      <c r="AF2175" s="124">
        <f>MONTH(O2175)</f>
        <v/>
      </c>
      <c r="AG2175" s="124">
        <f>VLOOKUP(IFERROR(MID(AE2175,1,(FIND(",",AE2175,1)-1)),AE2175),Facility_Region_Mapping,2,FALSE)</f>
        <v/>
      </c>
      <c r="AH2175" s="124" t="n"/>
      <c r="AI2175" s="124">
        <f>IF(C2175&lt;&gt;"",IF(M2175="ESM User",getInterfaceName($C2175),"NA"),"")</f>
        <v/>
      </c>
      <c r="AJ2175" s="116">
        <f>IF(Q2175&lt;&gt;"",DATE(YEAR(Q2175), MONTH(Q2175), DAY(Q2175)),"")</f>
        <v/>
      </c>
      <c r="AK2175" s="130">
        <f>IF(Q2175&lt;&gt;0,Q2175-N2175,TODAY()-N2175)</f>
        <v/>
      </c>
      <c r="AL2175" s="112">
        <f>IF(F2175="Re-assigned",0,IF(H2175="Closed",0,IF(H2175="Service Restored",0,IF(H2175="",0,1))))</f>
        <v/>
      </c>
      <c r="AM2175" s="124">
        <f>IF(AL2175=0,"",IF(AK2175&gt;20.99,"Aged","Non-Aged"))</f>
        <v/>
      </c>
      <c r="AN2175" s="112">
        <f>IF(Q2175&lt;&gt;"",MONTH(Q2175),"")</f>
        <v/>
      </c>
      <c r="AO2175" s="112">
        <f>IFERROR(VALUE(V2175),0)</f>
        <v/>
      </c>
    </row>
    <row customFormat="1" customHeight="1" ht="29.25" r="2176" s="112" spans="1:41">
      <c r="A2176" s="127" t="n"/>
      <c r="B2176" s="113" t="n"/>
      <c r="C2176" s="127" t="n"/>
      <c r="D2176" s="127" t="n"/>
      <c r="E2176" s="114">
        <f>IF(F2176 &lt;&gt; "",VLOOKUP(F2176,CategoryLookup,2,FALSE), "")</f>
        <v/>
      </c>
      <c r="F2176" s="126" t="n"/>
      <c r="G2176" s="127" t="n"/>
      <c r="H2176" s="127" t="n"/>
      <c r="I2176" s="127" t="n"/>
      <c r="J2176" s="127" t="n"/>
      <c r="K2176" s="127" t="n"/>
      <c r="L2176" s="127" t="n"/>
      <c r="M2176" s="127" t="n"/>
      <c r="N2176" s="120" t="n"/>
      <c r="O2176" s="120" t="n"/>
      <c r="P2176" s="120" t="n"/>
      <c r="Q2176" s="120" t="n"/>
      <c r="R2176" s="121" t="n"/>
      <c r="S2176" s="121" t="n"/>
      <c r="T2176" s="121" t="n"/>
      <c r="U2176" s="121" t="n"/>
      <c r="V2176" s="117">
        <f>IF(P2176="NA","NA",IF(P2176&lt;&gt;"",TEXT(P2176-N2176,"[h].mm"),""))</f>
        <v/>
      </c>
      <c r="W2176" s="118">
        <f>IF(AND(R2176="",S2176=""),"",R2176+S2176)</f>
        <v/>
      </c>
      <c r="X2176" s="116">
        <f>IF(O2176&lt;&gt;"",DATE(YEAR(O2176), MONTH(O2176), DAY(O2176)),"")</f>
        <v/>
      </c>
      <c r="Y2176" s="122" t="n"/>
      <c r="Z2176" s="123" t="n"/>
      <c r="AA2176" s="117">
        <f>IF(F2176="Re-assigned","NA",IF(W2176="","",IF(W2176&gt;=VLOOKUP(D2176,SLAMatrix,3,FALSE),"Yes",IF(W2176&lt;VLOOKUP(D2176,SLAMatrix,2,FALSE),"No","Internal"))))</f>
        <v/>
      </c>
      <c r="AB2176" s="123" t="n"/>
      <c r="AC2176" s="123" t="n"/>
      <c r="AD2176" s="119" t="n"/>
      <c r="AE2176" s="125" t="n"/>
      <c r="AF2176" s="124">
        <f>MONTH(O2176)</f>
        <v/>
      </c>
      <c r="AG2176" s="124">
        <f>VLOOKUP(IFERROR(MID(AE2176,1,(FIND(",",AE2176,1)-1)),AE2176),Facility_Region_Mapping,2,FALSE)</f>
        <v/>
      </c>
      <c r="AH2176" s="124" t="n"/>
      <c r="AI2176" s="124">
        <f>IF(C2176&lt;&gt;"",IF(M2176="ESM User",getInterfaceName($C2176),"NA"),"")</f>
        <v/>
      </c>
      <c r="AJ2176" s="116">
        <f>IF(Q2176&lt;&gt;"",DATE(YEAR(Q2176), MONTH(Q2176), DAY(Q2176)),"")</f>
        <v/>
      </c>
      <c r="AK2176" s="130">
        <f>IF(Q2176&lt;&gt;0,Q2176-N2176,TODAY()-N2176)</f>
        <v/>
      </c>
      <c r="AL2176" s="112">
        <f>IF(F2176="Re-assigned",0,IF(H2176="Closed",0,IF(H2176="Service Restored",0,IF(H2176="",0,1))))</f>
        <v/>
      </c>
      <c r="AM2176" s="124">
        <f>IF(AL2176=0,"",IF(AK2176&gt;20.99,"Aged","Non-Aged"))</f>
        <v/>
      </c>
      <c r="AN2176" s="112">
        <f>IF(Q2176&lt;&gt;"",MONTH(Q2176),"")</f>
        <v/>
      </c>
      <c r="AO2176" s="112">
        <f>IFERROR(VALUE(V2176),0)</f>
        <v/>
      </c>
    </row>
    <row customFormat="1" customHeight="1" ht="29.25" r="2177" s="112" spans="1:41">
      <c r="A2177" s="127" t="n"/>
      <c r="B2177" s="113" t="n"/>
      <c r="C2177" s="127" t="n"/>
      <c r="D2177" s="127" t="n"/>
      <c r="E2177" s="114">
        <f>IF(F2177 &lt;&gt; "",VLOOKUP(F2177,CategoryLookup,2,FALSE), "")</f>
        <v/>
      </c>
      <c r="F2177" s="126" t="n"/>
      <c r="G2177" s="127" t="n"/>
      <c r="H2177" s="127" t="n"/>
      <c r="I2177" s="127" t="n"/>
      <c r="J2177" s="127" t="n"/>
      <c r="K2177" s="127" t="n"/>
      <c r="L2177" s="127" t="n"/>
      <c r="M2177" s="127" t="n"/>
      <c r="N2177" s="120" t="n"/>
      <c r="O2177" s="120" t="n"/>
      <c r="P2177" s="120" t="n"/>
      <c r="Q2177" s="120" t="n"/>
      <c r="R2177" s="121" t="n"/>
      <c r="S2177" s="121" t="n"/>
      <c r="T2177" s="121" t="n"/>
      <c r="U2177" s="121" t="n"/>
      <c r="V2177" s="117">
        <f>IF(P2177="NA","NA",IF(P2177&lt;&gt;"",TEXT(P2177-N2177,"[h].mm"),""))</f>
        <v/>
      </c>
      <c r="W2177" s="118">
        <f>IF(AND(R2177="",S2177=""),"",R2177+S2177)</f>
        <v/>
      </c>
      <c r="X2177" s="116">
        <f>IF(O2177&lt;&gt;"",DATE(YEAR(O2177), MONTH(O2177), DAY(O2177)),"")</f>
        <v/>
      </c>
      <c r="Y2177" s="122" t="n"/>
      <c r="Z2177" s="123" t="n"/>
      <c r="AA2177" s="117">
        <f>IF(F2177="Re-assigned","NA",IF(W2177="","",IF(W2177&gt;=VLOOKUP(D2177,SLAMatrix,3,FALSE),"Yes",IF(W2177&lt;VLOOKUP(D2177,SLAMatrix,2,FALSE),"No","Internal"))))</f>
        <v/>
      </c>
      <c r="AB2177" s="123" t="n"/>
      <c r="AC2177" s="123" t="n"/>
      <c r="AD2177" s="119" t="n"/>
      <c r="AE2177" s="125" t="n"/>
      <c r="AF2177" s="124">
        <f>MONTH(O2177)</f>
        <v/>
      </c>
      <c r="AG2177" s="124">
        <f>VLOOKUP(IFERROR(MID(AE2177,1,(FIND(",",AE2177,1)-1)),AE2177),Facility_Region_Mapping,2,FALSE)</f>
        <v/>
      </c>
      <c r="AH2177" s="124" t="n"/>
      <c r="AI2177" s="124">
        <f>IF(C2177&lt;&gt;"",IF(M2177="ESM User",getInterfaceName($C2177),"NA"),"")</f>
        <v/>
      </c>
      <c r="AJ2177" s="116">
        <f>IF(Q2177&lt;&gt;"",DATE(YEAR(Q2177), MONTH(Q2177), DAY(Q2177)),"")</f>
        <v/>
      </c>
      <c r="AK2177" s="130">
        <f>IF(Q2177&lt;&gt;0,Q2177-N2177,TODAY()-N2177)</f>
        <v/>
      </c>
      <c r="AL2177" s="112">
        <f>IF(F2177="Re-assigned",0,IF(H2177="Closed",0,IF(H2177="Service Restored",0,IF(H2177="",0,1))))</f>
        <v/>
      </c>
      <c r="AM2177" s="124">
        <f>IF(AL2177=0,"",IF(AK2177&gt;20.99,"Aged","Non-Aged"))</f>
        <v/>
      </c>
      <c r="AN2177" s="112">
        <f>IF(Q2177&lt;&gt;"",MONTH(Q2177),"")</f>
        <v/>
      </c>
      <c r="AO2177" s="112">
        <f>IFERROR(VALUE(V2177),0)</f>
        <v/>
      </c>
    </row>
    <row customFormat="1" customHeight="1" ht="29.25" r="2178" s="112" spans="1:41">
      <c r="A2178" s="127" t="n"/>
      <c r="B2178" s="113" t="n"/>
      <c r="C2178" s="127" t="n"/>
      <c r="D2178" s="127" t="n"/>
      <c r="E2178" s="114">
        <f>IF(F2178 &lt;&gt; "",VLOOKUP(F2178,CategoryLookup,2,FALSE), "")</f>
        <v/>
      </c>
      <c r="F2178" s="126" t="n"/>
      <c r="G2178" s="127" t="n"/>
      <c r="H2178" s="127" t="n"/>
      <c r="I2178" s="127" t="n"/>
      <c r="J2178" s="127" t="n"/>
      <c r="K2178" s="127" t="n"/>
      <c r="L2178" s="127" t="n"/>
      <c r="M2178" s="127" t="n"/>
      <c r="N2178" s="120" t="n"/>
      <c r="O2178" s="120" t="n"/>
      <c r="P2178" s="120" t="n"/>
      <c r="Q2178" s="120" t="n"/>
      <c r="R2178" s="121" t="n"/>
      <c r="S2178" s="121" t="n"/>
      <c r="T2178" s="121" t="n"/>
      <c r="U2178" s="121" t="n"/>
      <c r="V2178" s="117">
        <f>IF(P2178="NA","NA",IF(P2178&lt;&gt;"",TEXT(P2178-N2178,"[h].mm"),""))</f>
        <v/>
      </c>
      <c r="W2178" s="118">
        <f>IF(AND(R2178="",S2178=""),"",R2178+S2178)</f>
        <v/>
      </c>
      <c r="X2178" s="116">
        <f>IF(O2178&lt;&gt;"",DATE(YEAR(O2178), MONTH(O2178), DAY(O2178)),"")</f>
        <v/>
      </c>
      <c r="Y2178" s="122" t="n"/>
      <c r="Z2178" s="123" t="n"/>
      <c r="AA2178" s="117">
        <f>IF(F2178="Re-assigned","NA",IF(W2178="","",IF(W2178&gt;=VLOOKUP(D2178,SLAMatrix,3,FALSE),"Yes",IF(W2178&lt;VLOOKUP(D2178,SLAMatrix,2,FALSE),"No","Internal"))))</f>
        <v/>
      </c>
      <c r="AB2178" s="123" t="n"/>
      <c r="AC2178" s="123" t="n"/>
      <c r="AD2178" s="119" t="n"/>
      <c r="AE2178" s="125" t="n"/>
      <c r="AF2178" s="124">
        <f>MONTH(O2178)</f>
        <v/>
      </c>
      <c r="AG2178" s="124">
        <f>VLOOKUP(IFERROR(MID(AE2178,1,(FIND(",",AE2178,1)-1)),AE2178),Facility_Region_Mapping,2,FALSE)</f>
        <v/>
      </c>
      <c r="AH2178" s="124" t="n"/>
      <c r="AI2178" s="124">
        <f>IF(C2178&lt;&gt;"",IF(M2178="ESM User",getInterfaceName($C2178),"NA"),"")</f>
        <v/>
      </c>
      <c r="AJ2178" s="116">
        <f>IF(Q2178&lt;&gt;"",DATE(YEAR(Q2178), MONTH(Q2178), DAY(Q2178)),"")</f>
        <v/>
      </c>
      <c r="AK2178" s="130">
        <f>IF(Q2178&lt;&gt;0,Q2178-N2178,TODAY()-N2178)</f>
        <v/>
      </c>
      <c r="AL2178" s="112">
        <f>IF(F2178="Re-assigned",0,IF(H2178="Closed",0,IF(H2178="Service Restored",0,IF(H2178="",0,1))))</f>
        <v/>
      </c>
      <c r="AM2178" s="124">
        <f>IF(AL2178=0,"",IF(AK2178&gt;20.99,"Aged","Non-Aged"))</f>
        <v/>
      </c>
      <c r="AN2178" s="112">
        <f>IF(Q2178&lt;&gt;"",MONTH(Q2178),"")</f>
        <v/>
      </c>
      <c r="AO2178" s="112">
        <f>IFERROR(VALUE(V2178),0)</f>
        <v/>
      </c>
    </row>
    <row customFormat="1" customHeight="1" ht="29.25" r="2179" s="112" spans="1:41">
      <c r="A2179" s="127" t="n"/>
      <c r="B2179" s="113" t="n"/>
      <c r="C2179" s="127" t="n"/>
      <c r="D2179" s="127" t="n"/>
      <c r="E2179" s="114">
        <f>IF(F2179 &lt;&gt; "",VLOOKUP(F2179,CategoryLookup,2,FALSE), "")</f>
        <v/>
      </c>
      <c r="F2179" s="126" t="n"/>
      <c r="G2179" s="127" t="n"/>
      <c r="H2179" s="127" t="n"/>
      <c r="I2179" s="127" t="n"/>
      <c r="J2179" s="127" t="n"/>
      <c r="K2179" s="127" t="n"/>
      <c r="L2179" s="127" t="n"/>
      <c r="M2179" s="127" t="n"/>
      <c r="N2179" s="120" t="n"/>
      <c r="O2179" s="120" t="n"/>
      <c r="P2179" s="120" t="n"/>
      <c r="Q2179" s="120" t="n"/>
      <c r="R2179" s="121" t="n"/>
      <c r="S2179" s="121" t="n"/>
      <c r="T2179" s="121" t="n"/>
      <c r="U2179" s="121" t="n"/>
      <c r="V2179" s="117">
        <f>IF(P2179="NA","NA",IF(P2179&lt;&gt;"",TEXT(P2179-N2179,"[h].mm"),""))</f>
        <v/>
      </c>
      <c r="W2179" s="118">
        <f>IF(AND(R2179="",S2179=""),"",R2179+S2179)</f>
        <v/>
      </c>
      <c r="X2179" s="116">
        <f>IF(O2179&lt;&gt;"",DATE(YEAR(O2179), MONTH(O2179), DAY(O2179)),"")</f>
        <v/>
      </c>
      <c r="Y2179" s="122" t="n"/>
      <c r="Z2179" s="123" t="n"/>
      <c r="AA2179" s="117">
        <f>IF(F2179="Re-assigned","NA",IF(W2179="","",IF(W2179&gt;=VLOOKUP(D2179,SLAMatrix,3,FALSE),"Yes",IF(W2179&lt;VLOOKUP(D2179,SLAMatrix,2,FALSE),"No","Internal"))))</f>
        <v/>
      </c>
      <c r="AB2179" s="123" t="n"/>
      <c r="AC2179" s="123" t="n"/>
      <c r="AD2179" s="119" t="n"/>
      <c r="AE2179" s="125" t="n"/>
      <c r="AF2179" s="124">
        <f>MONTH(O2179)</f>
        <v/>
      </c>
      <c r="AG2179" s="124">
        <f>VLOOKUP(IFERROR(MID(AE2179,1,(FIND(",",AE2179,1)-1)),AE2179),Facility_Region_Mapping,2,FALSE)</f>
        <v/>
      </c>
      <c r="AH2179" s="124" t="n"/>
      <c r="AI2179" s="124">
        <f>IF(C2179&lt;&gt;"",IF(M2179="ESM User",getInterfaceName($C2179),"NA"),"")</f>
        <v/>
      </c>
      <c r="AJ2179" s="116">
        <f>IF(Q2179&lt;&gt;"",DATE(YEAR(Q2179), MONTH(Q2179), DAY(Q2179)),"")</f>
        <v/>
      </c>
      <c r="AK2179" s="130">
        <f>IF(Q2179&lt;&gt;0,Q2179-N2179,TODAY()-N2179)</f>
        <v/>
      </c>
      <c r="AL2179" s="112">
        <f>IF(F2179="Re-assigned",0,IF(H2179="Closed",0,IF(H2179="Service Restored",0,IF(H2179="",0,1))))</f>
        <v/>
      </c>
      <c r="AM2179" s="124">
        <f>IF(AL2179=0,"",IF(AK2179&gt;20.99,"Aged","Non-Aged"))</f>
        <v/>
      </c>
      <c r="AN2179" s="112">
        <f>IF(Q2179&lt;&gt;"",MONTH(Q2179),"")</f>
        <v/>
      </c>
      <c r="AO2179" s="112">
        <f>IFERROR(VALUE(V2179),0)</f>
        <v/>
      </c>
    </row>
    <row customFormat="1" customHeight="1" ht="29.25" r="2180" s="112" spans="1:41">
      <c r="A2180" s="127" t="n"/>
      <c r="B2180" s="113" t="n"/>
      <c r="C2180" s="127" t="n"/>
      <c r="D2180" s="127" t="n"/>
      <c r="E2180" s="114">
        <f>IF(F2180 &lt;&gt; "",VLOOKUP(F2180,CategoryLookup,2,FALSE), "")</f>
        <v/>
      </c>
      <c r="F2180" s="126" t="n"/>
      <c r="G2180" s="127" t="n"/>
      <c r="H2180" s="127" t="n"/>
      <c r="I2180" s="127" t="n"/>
      <c r="J2180" s="127" t="n"/>
      <c r="K2180" s="127" t="n"/>
      <c r="L2180" s="127" t="n"/>
      <c r="M2180" s="127" t="n"/>
      <c r="N2180" s="120" t="n"/>
      <c r="O2180" s="120" t="n"/>
      <c r="P2180" s="120" t="n"/>
      <c r="Q2180" s="120" t="n"/>
      <c r="R2180" s="121" t="n"/>
      <c r="S2180" s="121" t="n"/>
      <c r="T2180" s="121" t="n"/>
      <c r="U2180" s="121" t="n"/>
      <c r="V2180" s="117">
        <f>IF(P2180="NA","NA",IF(P2180&lt;&gt;"",TEXT(P2180-N2180,"[h].mm"),""))</f>
        <v/>
      </c>
      <c r="W2180" s="118">
        <f>IF(AND(R2180="",S2180=""),"",R2180+S2180)</f>
        <v/>
      </c>
      <c r="X2180" s="116">
        <f>IF(O2180&lt;&gt;"",DATE(YEAR(O2180), MONTH(O2180), DAY(O2180)),"")</f>
        <v/>
      </c>
      <c r="Y2180" s="122" t="n"/>
      <c r="Z2180" s="123" t="n"/>
      <c r="AA2180" s="117">
        <f>IF(F2180="Re-assigned","NA",IF(W2180="","",IF(W2180&gt;=VLOOKUP(D2180,SLAMatrix,3,FALSE),"Yes",IF(W2180&lt;VLOOKUP(D2180,SLAMatrix,2,FALSE),"No","Internal"))))</f>
        <v/>
      </c>
      <c r="AB2180" s="123" t="n"/>
      <c r="AC2180" s="123" t="n"/>
      <c r="AD2180" s="119" t="n"/>
      <c r="AE2180" s="125" t="n"/>
      <c r="AF2180" s="124">
        <f>MONTH(O2180)</f>
        <v/>
      </c>
      <c r="AG2180" s="124">
        <f>VLOOKUP(IFERROR(MID(AE2180,1,(FIND(",",AE2180,1)-1)),AE2180),Facility_Region_Mapping,2,FALSE)</f>
        <v/>
      </c>
      <c r="AH2180" s="124" t="n"/>
      <c r="AI2180" s="124">
        <f>IF(C2180&lt;&gt;"",IF(M2180="ESM User",getInterfaceName($C2180),"NA"),"")</f>
        <v/>
      </c>
      <c r="AJ2180" s="116">
        <f>IF(Q2180&lt;&gt;"",DATE(YEAR(Q2180), MONTH(Q2180), DAY(Q2180)),"")</f>
        <v/>
      </c>
      <c r="AK2180" s="130">
        <f>IF(Q2180&lt;&gt;0,Q2180-N2180,TODAY()-N2180)</f>
        <v/>
      </c>
      <c r="AL2180" s="112">
        <f>IF(F2180="Re-assigned",0,IF(H2180="Closed",0,IF(H2180="Service Restored",0,IF(H2180="",0,1))))</f>
        <v/>
      </c>
      <c r="AM2180" s="124">
        <f>IF(AL2180=0,"",IF(AK2180&gt;20.99,"Aged","Non-Aged"))</f>
        <v/>
      </c>
      <c r="AN2180" s="112">
        <f>IF(Q2180&lt;&gt;"",MONTH(Q2180),"")</f>
        <v/>
      </c>
      <c r="AO2180" s="112">
        <f>IFERROR(VALUE(V2180),0)</f>
        <v/>
      </c>
    </row>
    <row customFormat="1" customHeight="1" ht="29.25" r="2181" s="112" spans="1:41">
      <c r="A2181" s="127" t="n"/>
      <c r="B2181" s="113" t="n"/>
      <c r="C2181" s="127" t="n"/>
      <c r="D2181" s="127" t="n"/>
      <c r="E2181" s="114">
        <f>IF(F2181 &lt;&gt; "",VLOOKUP(F2181,CategoryLookup,2,FALSE), "")</f>
        <v/>
      </c>
      <c r="F2181" s="126" t="n"/>
      <c r="G2181" s="127" t="n"/>
      <c r="H2181" s="127" t="n"/>
      <c r="I2181" s="127" t="n"/>
      <c r="J2181" s="127" t="n"/>
      <c r="K2181" s="127" t="n"/>
      <c r="L2181" s="127" t="n"/>
      <c r="M2181" s="127" t="n"/>
      <c r="N2181" s="120" t="n"/>
      <c r="O2181" s="120" t="n"/>
      <c r="P2181" s="120" t="n"/>
      <c r="Q2181" s="120" t="n"/>
      <c r="R2181" s="121" t="n"/>
      <c r="S2181" s="121" t="n"/>
      <c r="T2181" s="121" t="n"/>
      <c r="U2181" s="121" t="n"/>
      <c r="V2181" s="117">
        <f>IF(P2181="NA","NA",IF(P2181&lt;&gt;"",TEXT(P2181-N2181,"[h].mm"),""))</f>
        <v/>
      </c>
      <c r="W2181" s="118">
        <f>IF(AND(R2181="",S2181=""),"",R2181+S2181)</f>
        <v/>
      </c>
      <c r="X2181" s="116">
        <f>IF(O2181&lt;&gt;"",DATE(YEAR(O2181), MONTH(O2181), DAY(O2181)),"")</f>
        <v/>
      </c>
      <c r="Y2181" s="122" t="n"/>
      <c r="Z2181" s="123" t="n"/>
      <c r="AA2181" s="117">
        <f>IF(F2181="Re-assigned","NA",IF(W2181="","",IF(W2181&gt;=VLOOKUP(D2181,SLAMatrix,3,FALSE),"Yes",IF(W2181&lt;VLOOKUP(D2181,SLAMatrix,2,FALSE),"No","Internal"))))</f>
        <v/>
      </c>
      <c r="AB2181" s="123" t="n"/>
      <c r="AC2181" s="123" t="n"/>
      <c r="AD2181" s="119" t="n"/>
      <c r="AE2181" s="125" t="n"/>
      <c r="AF2181" s="124">
        <f>MONTH(O2181)</f>
        <v/>
      </c>
      <c r="AG2181" s="124">
        <f>VLOOKUP(IFERROR(MID(AE2181,1,(FIND(",",AE2181,1)-1)),AE2181),Facility_Region_Mapping,2,FALSE)</f>
        <v/>
      </c>
      <c r="AH2181" s="124" t="n"/>
      <c r="AI2181" s="124">
        <f>IF(C2181&lt;&gt;"",IF(M2181="ESM User",getInterfaceName($C2181),"NA"),"")</f>
        <v/>
      </c>
      <c r="AJ2181" s="116">
        <f>IF(Q2181&lt;&gt;"",DATE(YEAR(Q2181), MONTH(Q2181), DAY(Q2181)),"")</f>
        <v/>
      </c>
      <c r="AK2181" s="130">
        <f>IF(Q2181&lt;&gt;0,Q2181-N2181,TODAY()-N2181)</f>
        <v/>
      </c>
      <c r="AL2181" s="112">
        <f>IF(F2181="Re-assigned",0,IF(H2181="Closed",0,IF(H2181="Service Restored",0,IF(H2181="",0,1))))</f>
        <v/>
      </c>
      <c r="AM2181" s="124">
        <f>IF(AL2181=0,"",IF(AK2181&gt;20.99,"Aged","Non-Aged"))</f>
        <v/>
      </c>
      <c r="AN2181" s="112">
        <f>IF(Q2181&lt;&gt;"",MONTH(Q2181),"")</f>
        <v/>
      </c>
      <c r="AO2181" s="112">
        <f>IFERROR(VALUE(V2181),0)</f>
        <v/>
      </c>
    </row>
    <row customFormat="1" customHeight="1" ht="29.25" r="2182" s="112" spans="1:41">
      <c r="A2182" s="127" t="n"/>
      <c r="B2182" s="113" t="n"/>
      <c r="C2182" s="127" t="n"/>
      <c r="D2182" s="127" t="n"/>
      <c r="E2182" s="114">
        <f>IF(F2182 &lt;&gt; "",VLOOKUP(F2182,CategoryLookup,2,FALSE), "")</f>
        <v/>
      </c>
      <c r="F2182" s="126" t="n"/>
      <c r="G2182" s="127" t="n"/>
      <c r="H2182" s="127" t="n"/>
      <c r="I2182" s="127" t="n"/>
      <c r="J2182" s="127" t="n"/>
      <c r="K2182" s="127" t="n"/>
      <c r="L2182" s="127" t="n"/>
      <c r="M2182" s="127" t="n"/>
      <c r="N2182" s="120" t="n"/>
      <c r="O2182" s="120" t="n"/>
      <c r="P2182" s="120" t="n"/>
      <c r="Q2182" s="120" t="n"/>
      <c r="R2182" s="121" t="n"/>
      <c r="S2182" s="121" t="n"/>
      <c r="T2182" s="121" t="n"/>
      <c r="U2182" s="121" t="n"/>
      <c r="V2182" s="117">
        <f>IF(P2182="NA","NA",IF(P2182&lt;&gt;"",TEXT(P2182-N2182,"[h].mm"),""))</f>
        <v/>
      </c>
      <c r="W2182" s="118">
        <f>IF(AND(R2182="",S2182=""),"",R2182+S2182)</f>
        <v/>
      </c>
      <c r="X2182" s="116">
        <f>IF(O2182&lt;&gt;"",DATE(YEAR(O2182), MONTH(O2182), DAY(O2182)),"")</f>
        <v/>
      </c>
      <c r="Y2182" s="122" t="n"/>
      <c r="Z2182" s="123" t="n"/>
      <c r="AA2182" s="117">
        <f>IF(F2182="Re-assigned","NA",IF(W2182="","",IF(W2182&gt;=VLOOKUP(D2182,SLAMatrix,3,FALSE),"Yes",IF(W2182&lt;VLOOKUP(D2182,SLAMatrix,2,FALSE),"No","Internal"))))</f>
        <v/>
      </c>
      <c r="AB2182" s="123" t="n"/>
      <c r="AC2182" s="123" t="n"/>
      <c r="AD2182" s="119" t="n"/>
      <c r="AE2182" s="125" t="n"/>
      <c r="AF2182" s="124">
        <f>MONTH(O2182)</f>
        <v/>
      </c>
      <c r="AG2182" s="124">
        <f>VLOOKUP(IFERROR(MID(AE2182,1,(FIND(",",AE2182,1)-1)),AE2182),Facility_Region_Mapping,2,FALSE)</f>
        <v/>
      </c>
      <c r="AH2182" s="124" t="n"/>
      <c r="AI2182" s="124">
        <f>IF(C2182&lt;&gt;"",IF(M2182="ESM User",getInterfaceName($C2182),"NA"),"")</f>
        <v/>
      </c>
      <c r="AJ2182" s="116">
        <f>IF(Q2182&lt;&gt;"",DATE(YEAR(Q2182), MONTH(Q2182), DAY(Q2182)),"")</f>
        <v/>
      </c>
      <c r="AK2182" s="130">
        <f>IF(Q2182&lt;&gt;0,Q2182-N2182,TODAY()-N2182)</f>
        <v/>
      </c>
      <c r="AL2182" s="112">
        <f>IF(F2182="Re-assigned",0,IF(H2182="Closed",0,IF(H2182="Service Restored",0,IF(H2182="",0,1))))</f>
        <v/>
      </c>
      <c r="AM2182" s="124">
        <f>IF(AL2182=0,"",IF(AK2182&gt;20.99,"Aged","Non-Aged"))</f>
        <v/>
      </c>
      <c r="AN2182" s="112">
        <f>IF(Q2182&lt;&gt;"",MONTH(Q2182),"")</f>
        <v/>
      </c>
      <c r="AO2182" s="112">
        <f>IFERROR(VALUE(V2182),0)</f>
        <v/>
      </c>
    </row>
    <row customFormat="1" customHeight="1" ht="29.25" r="2183" s="112" spans="1:41">
      <c r="A2183" s="127" t="n"/>
      <c r="B2183" s="113" t="n"/>
      <c r="C2183" s="127" t="n"/>
      <c r="D2183" s="127" t="n"/>
      <c r="E2183" s="114">
        <f>IF(F2183 &lt;&gt; "",VLOOKUP(F2183,CategoryLookup,2,FALSE), "")</f>
        <v/>
      </c>
      <c r="F2183" s="126" t="n"/>
      <c r="G2183" s="127" t="n"/>
      <c r="H2183" s="127" t="n"/>
      <c r="I2183" s="127" t="n"/>
      <c r="J2183" s="127" t="n"/>
      <c r="K2183" s="127" t="n"/>
      <c r="L2183" s="127" t="n"/>
      <c r="M2183" s="127" t="n"/>
      <c r="N2183" s="120" t="n"/>
      <c r="O2183" s="120" t="n"/>
      <c r="P2183" s="120" t="n"/>
      <c r="Q2183" s="120" t="n"/>
      <c r="R2183" s="121" t="n"/>
      <c r="S2183" s="121" t="n"/>
      <c r="T2183" s="121" t="n"/>
      <c r="U2183" s="121" t="n"/>
      <c r="V2183" s="117">
        <f>IF(P2183="NA","NA",IF(P2183&lt;&gt;"",TEXT(P2183-N2183,"[h].mm"),""))</f>
        <v/>
      </c>
      <c r="W2183" s="118">
        <f>IF(AND(R2183="",S2183=""),"",R2183+S2183)</f>
        <v/>
      </c>
      <c r="X2183" s="116">
        <f>IF(O2183&lt;&gt;"",DATE(YEAR(O2183), MONTH(O2183), DAY(O2183)),"")</f>
        <v/>
      </c>
      <c r="Y2183" s="122" t="n"/>
      <c r="Z2183" s="123" t="n"/>
      <c r="AA2183" s="117">
        <f>IF(F2183="Re-assigned","NA",IF(W2183="","",IF(W2183&gt;=VLOOKUP(D2183,SLAMatrix,3,FALSE),"Yes",IF(W2183&lt;VLOOKUP(D2183,SLAMatrix,2,FALSE),"No","Internal"))))</f>
        <v/>
      </c>
      <c r="AB2183" s="123" t="n"/>
      <c r="AC2183" s="123" t="n"/>
      <c r="AD2183" s="119" t="n"/>
      <c r="AE2183" s="125" t="n"/>
      <c r="AF2183" s="124">
        <f>MONTH(O2183)</f>
        <v/>
      </c>
      <c r="AG2183" s="124">
        <f>VLOOKUP(IFERROR(MID(AE2183,1,(FIND(",",AE2183,1)-1)),AE2183),Facility_Region_Mapping,2,FALSE)</f>
        <v/>
      </c>
      <c r="AH2183" s="124" t="n"/>
      <c r="AI2183" s="124">
        <f>IF(C2183&lt;&gt;"",IF(M2183="ESM User",getInterfaceName($C2183),"NA"),"")</f>
        <v/>
      </c>
      <c r="AJ2183" s="116">
        <f>IF(Q2183&lt;&gt;"",DATE(YEAR(Q2183), MONTH(Q2183), DAY(Q2183)),"")</f>
        <v/>
      </c>
      <c r="AK2183" s="130">
        <f>IF(Q2183&lt;&gt;0,Q2183-N2183,TODAY()-N2183)</f>
        <v/>
      </c>
      <c r="AL2183" s="112">
        <f>IF(F2183="Re-assigned",0,IF(H2183="Closed",0,IF(H2183="Service Restored",0,IF(H2183="",0,1))))</f>
        <v/>
      </c>
      <c r="AM2183" s="124">
        <f>IF(AL2183=0,"",IF(AK2183&gt;20.99,"Aged","Non-Aged"))</f>
        <v/>
      </c>
      <c r="AN2183" s="112">
        <f>IF(Q2183&lt;&gt;"",MONTH(Q2183),"")</f>
        <v/>
      </c>
      <c r="AO2183" s="112">
        <f>IFERROR(VALUE(V2183),0)</f>
        <v/>
      </c>
    </row>
    <row customFormat="1" customHeight="1" ht="29.25" r="2184" s="112" spans="1:41">
      <c r="A2184" s="127" t="n"/>
      <c r="B2184" s="113" t="n"/>
      <c r="C2184" s="127" t="n"/>
      <c r="D2184" s="127" t="n"/>
      <c r="E2184" s="114">
        <f>IF(F2184 &lt;&gt; "",VLOOKUP(F2184,CategoryLookup,2,FALSE), "")</f>
        <v/>
      </c>
      <c r="F2184" s="126" t="n"/>
      <c r="G2184" s="127" t="n"/>
      <c r="H2184" s="127" t="n"/>
      <c r="I2184" s="127" t="n"/>
      <c r="J2184" s="127" t="n"/>
      <c r="K2184" s="127" t="n"/>
      <c r="L2184" s="127" t="n"/>
      <c r="M2184" s="127" t="n"/>
      <c r="N2184" s="120" t="n"/>
      <c r="O2184" s="120" t="n"/>
      <c r="P2184" s="120" t="n"/>
      <c r="Q2184" s="120" t="n"/>
      <c r="R2184" s="121" t="n"/>
      <c r="S2184" s="121" t="n"/>
      <c r="T2184" s="121" t="n"/>
      <c r="U2184" s="121" t="n"/>
      <c r="V2184" s="117">
        <f>IF(P2184="NA","NA",IF(P2184&lt;&gt;"",TEXT(P2184-N2184,"[h].mm"),""))</f>
        <v/>
      </c>
      <c r="W2184" s="118">
        <f>IF(AND(R2184="",S2184=""),"",R2184+S2184)</f>
        <v/>
      </c>
      <c r="X2184" s="116">
        <f>IF(O2184&lt;&gt;"",DATE(YEAR(O2184), MONTH(O2184), DAY(O2184)),"")</f>
        <v/>
      </c>
      <c r="Y2184" s="122" t="n"/>
      <c r="Z2184" s="123" t="n"/>
      <c r="AA2184" s="117">
        <f>IF(F2184="Re-assigned","NA",IF(W2184="","",IF(W2184&gt;=VLOOKUP(D2184,SLAMatrix,3,FALSE),"Yes",IF(W2184&lt;VLOOKUP(D2184,SLAMatrix,2,FALSE),"No","Internal"))))</f>
        <v/>
      </c>
      <c r="AB2184" s="123" t="n"/>
      <c r="AC2184" s="123" t="n"/>
      <c r="AD2184" s="119" t="n"/>
      <c r="AE2184" s="125" t="n"/>
      <c r="AF2184" s="124">
        <f>MONTH(O2184)</f>
        <v/>
      </c>
      <c r="AG2184" s="124">
        <f>VLOOKUP(IFERROR(MID(AE2184,1,(FIND(",",AE2184,1)-1)),AE2184),Facility_Region_Mapping,2,FALSE)</f>
        <v/>
      </c>
      <c r="AH2184" s="124" t="n"/>
      <c r="AI2184" s="124">
        <f>IF(C2184&lt;&gt;"",IF(M2184="ESM User",getInterfaceName($C2184),"NA"),"")</f>
        <v/>
      </c>
      <c r="AJ2184" s="116">
        <f>IF(Q2184&lt;&gt;"",DATE(YEAR(Q2184), MONTH(Q2184), DAY(Q2184)),"")</f>
        <v/>
      </c>
      <c r="AK2184" s="130">
        <f>IF(Q2184&lt;&gt;0,Q2184-N2184,TODAY()-N2184)</f>
        <v/>
      </c>
      <c r="AL2184" s="112">
        <f>IF(F2184="Re-assigned",0,IF(H2184="Closed",0,IF(H2184="Service Restored",0,IF(H2184="",0,1))))</f>
        <v/>
      </c>
      <c r="AM2184" s="124">
        <f>IF(AL2184=0,"",IF(AK2184&gt;20.99,"Aged","Non-Aged"))</f>
        <v/>
      </c>
      <c r="AN2184" s="112">
        <f>IF(Q2184&lt;&gt;"",MONTH(Q2184),"")</f>
        <v/>
      </c>
      <c r="AO2184" s="112">
        <f>IFERROR(VALUE(V2184),0)</f>
        <v/>
      </c>
    </row>
    <row customFormat="1" customHeight="1" ht="29.25" r="2185" s="112" spans="1:41">
      <c r="A2185" s="127" t="n"/>
      <c r="B2185" s="113" t="n"/>
      <c r="C2185" s="127" t="n"/>
      <c r="D2185" s="127" t="n"/>
      <c r="E2185" s="114">
        <f>IF(F2185 &lt;&gt; "",VLOOKUP(F2185,CategoryLookup,2,FALSE), "")</f>
        <v/>
      </c>
      <c r="F2185" s="126" t="n"/>
      <c r="G2185" s="127" t="n"/>
      <c r="H2185" s="127" t="n"/>
      <c r="I2185" s="127" t="n"/>
      <c r="J2185" s="127" t="n"/>
      <c r="K2185" s="127" t="n"/>
      <c r="L2185" s="127" t="n"/>
      <c r="M2185" s="127" t="n"/>
      <c r="N2185" s="120" t="n"/>
      <c r="O2185" s="120" t="n"/>
      <c r="P2185" s="120" t="n"/>
      <c r="Q2185" s="120" t="n"/>
      <c r="R2185" s="121" t="n"/>
      <c r="S2185" s="121" t="n"/>
      <c r="T2185" s="121" t="n"/>
      <c r="U2185" s="121" t="n"/>
      <c r="V2185" s="117">
        <f>IF(P2185="NA","NA",IF(P2185&lt;&gt;"",TEXT(P2185-N2185,"[h].mm"),""))</f>
        <v/>
      </c>
      <c r="W2185" s="118">
        <f>IF(AND(R2185="",S2185=""),"",R2185+S2185)</f>
        <v/>
      </c>
      <c r="X2185" s="116">
        <f>IF(O2185&lt;&gt;"",DATE(YEAR(O2185), MONTH(O2185), DAY(O2185)),"")</f>
        <v/>
      </c>
      <c r="Y2185" s="122" t="n"/>
      <c r="Z2185" s="123" t="n"/>
      <c r="AA2185" s="117">
        <f>IF(F2185="Re-assigned","NA",IF(W2185="","",IF(W2185&gt;=VLOOKUP(D2185,SLAMatrix,3,FALSE),"Yes",IF(W2185&lt;VLOOKUP(D2185,SLAMatrix,2,FALSE),"No","Internal"))))</f>
        <v/>
      </c>
      <c r="AB2185" s="123" t="n"/>
      <c r="AC2185" s="123" t="n"/>
      <c r="AD2185" s="119" t="n"/>
      <c r="AE2185" s="125" t="n"/>
      <c r="AF2185" s="124">
        <f>MONTH(O2185)</f>
        <v/>
      </c>
      <c r="AG2185" s="124">
        <f>VLOOKUP(IFERROR(MID(AE2185,1,(FIND(",",AE2185,1)-1)),AE2185),Facility_Region_Mapping,2,FALSE)</f>
        <v/>
      </c>
      <c r="AH2185" s="124" t="n"/>
      <c r="AI2185" s="124">
        <f>IF(C2185&lt;&gt;"",IF(M2185="ESM User",getInterfaceName($C2185),"NA"),"")</f>
        <v/>
      </c>
      <c r="AJ2185" s="116">
        <f>IF(Q2185&lt;&gt;"",DATE(YEAR(Q2185), MONTH(Q2185), DAY(Q2185)),"")</f>
        <v/>
      </c>
      <c r="AK2185" s="130">
        <f>IF(Q2185&lt;&gt;0,Q2185-N2185,TODAY()-N2185)</f>
        <v/>
      </c>
      <c r="AL2185" s="112">
        <f>IF(F2185="Re-assigned",0,IF(H2185="Closed",0,IF(H2185="Service Restored",0,IF(H2185="",0,1))))</f>
        <v/>
      </c>
      <c r="AM2185" s="124">
        <f>IF(AL2185=0,"",IF(AK2185&gt;20.99,"Aged","Non-Aged"))</f>
        <v/>
      </c>
      <c r="AN2185" s="112">
        <f>IF(Q2185&lt;&gt;"",MONTH(Q2185),"")</f>
        <v/>
      </c>
      <c r="AO2185" s="112">
        <f>IFERROR(VALUE(V2185),0)</f>
        <v/>
      </c>
    </row>
    <row customFormat="1" customHeight="1" ht="29.25" r="2186" s="112" spans="1:41">
      <c r="A2186" s="127" t="n"/>
      <c r="B2186" s="113" t="n"/>
      <c r="C2186" s="127" t="n"/>
      <c r="D2186" s="127" t="n"/>
      <c r="E2186" s="114">
        <f>IF(F2186 &lt;&gt; "",VLOOKUP(F2186,CategoryLookup,2,FALSE), "")</f>
        <v/>
      </c>
      <c r="F2186" s="126" t="n"/>
      <c r="G2186" s="127" t="n"/>
      <c r="H2186" s="127" t="n"/>
      <c r="I2186" s="127" t="n"/>
      <c r="J2186" s="127" t="n"/>
      <c r="K2186" s="127" t="n"/>
      <c r="L2186" s="127" t="n"/>
      <c r="M2186" s="127" t="n"/>
      <c r="N2186" s="120" t="n"/>
      <c r="O2186" s="120" t="n"/>
      <c r="P2186" s="120" t="n"/>
      <c r="Q2186" s="120" t="n"/>
      <c r="R2186" s="121" t="n"/>
      <c r="S2186" s="121" t="n"/>
      <c r="T2186" s="121" t="n"/>
      <c r="U2186" s="121" t="n"/>
      <c r="V2186" s="117">
        <f>IF(P2186="NA","NA",IF(P2186&lt;&gt;"",TEXT(P2186-N2186,"[h].mm"),""))</f>
        <v/>
      </c>
      <c r="W2186" s="118">
        <f>IF(AND(R2186="",S2186=""),"",R2186+S2186)</f>
        <v/>
      </c>
      <c r="X2186" s="116">
        <f>IF(O2186&lt;&gt;"",DATE(YEAR(O2186), MONTH(O2186), DAY(O2186)),"")</f>
        <v/>
      </c>
      <c r="Y2186" s="122" t="n"/>
      <c r="Z2186" s="123" t="n"/>
      <c r="AA2186" s="117">
        <f>IF(F2186="Re-assigned","NA",IF(W2186="","",IF(W2186&gt;=VLOOKUP(D2186,SLAMatrix,3,FALSE),"Yes",IF(W2186&lt;VLOOKUP(D2186,SLAMatrix,2,FALSE),"No","Internal"))))</f>
        <v/>
      </c>
      <c r="AB2186" s="123" t="n"/>
      <c r="AC2186" s="123" t="n"/>
      <c r="AD2186" s="119" t="n"/>
      <c r="AE2186" s="125" t="n"/>
      <c r="AF2186" s="124">
        <f>MONTH(O2186)</f>
        <v/>
      </c>
      <c r="AG2186" s="124">
        <f>VLOOKUP(IFERROR(MID(AE2186,1,(FIND(",",AE2186,1)-1)),AE2186),Facility_Region_Mapping,2,FALSE)</f>
        <v/>
      </c>
      <c r="AH2186" s="124" t="n"/>
      <c r="AI2186" s="124">
        <f>IF(C2186&lt;&gt;"",IF(M2186="ESM User",getInterfaceName($C2186),"NA"),"")</f>
        <v/>
      </c>
      <c r="AJ2186" s="116">
        <f>IF(Q2186&lt;&gt;"",DATE(YEAR(Q2186), MONTH(Q2186), DAY(Q2186)),"")</f>
        <v/>
      </c>
      <c r="AK2186" s="130">
        <f>IF(Q2186&lt;&gt;0,Q2186-N2186,TODAY()-N2186)</f>
        <v/>
      </c>
      <c r="AL2186" s="112">
        <f>IF(F2186="Re-assigned",0,IF(H2186="Closed",0,IF(H2186="Service Restored",0,IF(H2186="",0,1))))</f>
        <v/>
      </c>
      <c r="AM2186" s="124">
        <f>IF(AL2186=0,"",IF(AK2186&gt;20.99,"Aged","Non-Aged"))</f>
        <v/>
      </c>
      <c r="AN2186" s="112">
        <f>IF(Q2186&lt;&gt;"",MONTH(Q2186),"")</f>
        <v/>
      </c>
      <c r="AO2186" s="112">
        <f>IFERROR(VALUE(V2186),0)</f>
        <v/>
      </c>
    </row>
    <row customFormat="1" customHeight="1" ht="29.25" r="2187" s="112" spans="1:41">
      <c r="A2187" s="127" t="n"/>
      <c r="B2187" s="113" t="n"/>
      <c r="C2187" s="127" t="n"/>
      <c r="D2187" s="127" t="n"/>
      <c r="E2187" s="114">
        <f>IF(F2187 &lt;&gt; "",VLOOKUP(F2187,CategoryLookup,2,FALSE), "")</f>
        <v/>
      </c>
      <c r="F2187" s="126" t="n"/>
      <c r="G2187" s="127" t="n"/>
      <c r="H2187" s="127" t="n"/>
      <c r="I2187" s="127" t="n"/>
      <c r="J2187" s="127" t="n"/>
      <c r="K2187" s="127" t="n"/>
      <c r="L2187" s="127" t="n"/>
      <c r="M2187" s="127" t="n"/>
      <c r="N2187" s="120" t="n"/>
      <c r="O2187" s="120" t="n"/>
      <c r="P2187" s="120" t="n"/>
      <c r="Q2187" s="120" t="n"/>
      <c r="R2187" s="121" t="n"/>
      <c r="S2187" s="121" t="n"/>
      <c r="T2187" s="121" t="n"/>
      <c r="U2187" s="121" t="n"/>
      <c r="V2187" s="117">
        <f>IF(P2187="NA","NA",IF(P2187&lt;&gt;"",TEXT(P2187-N2187,"[h].mm"),""))</f>
        <v/>
      </c>
      <c r="W2187" s="118">
        <f>IF(AND(R2187="",S2187=""),"",R2187+S2187)</f>
        <v/>
      </c>
      <c r="X2187" s="116">
        <f>IF(O2187&lt;&gt;"",DATE(YEAR(O2187), MONTH(O2187), DAY(O2187)),"")</f>
        <v/>
      </c>
      <c r="Y2187" s="122" t="n"/>
      <c r="Z2187" s="123" t="n"/>
      <c r="AA2187" s="117">
        <f>IF(F2187="Re-assigned","NA",IF(W2187="","",IF(W2187&gt;=VLOOKUP(D2187,SLAMatrix,3,FALSE),"Yes",IF(W2187&lt;VLOOKUP(D2187,SLAMatrix,2,FALSE),"No","Internal"))))</f>
        <v/>
      </c>
      <c r="AB2187" s="123" t="n"/>
      <c r="AC2187" s="123" t="n"/>
      <c r="AD2187" s="119" t="n"/>
      <c r="AE2187" s="125" t="n"/>
      <c r="AF2187" s="124">
        <f>MONTH(O2187)</f>
        <v/>
      </c>
      <c r="AG2187" s="124">
        <f>VLOOKUP(IFERROR(MID(AE2187,1,(FIND(",",AE2187,1)-1)),AE2187),Facility_Region_Mapping,2,FALSE)</f>
        <v/>
      </c>
      <c r="AH2187" s="124" t="n"/>
      <c r="AI2187" s="124">
        <f>IF(C2187&lt;&gt;"",IF(M2187="ESM User",getInterfaceName($C2187),"NA"),"")</f>
        <v/>
      </c>
      <c r="AJ2187" s="116">
        <f>IF(Q2187&lt;&gt;"",DATE(YEAR(Q2187), MONTH(Q2187), DAY(Q2187)),"")</f>
        <v/>
      </c>
      <c r="AK2187" s="130">
        <f>IF(Q2187&lt;&gt;0,Q2187-N2187,TODAY()-N2187)</f>
        <v/>
      </c>
      <c r="AL2187" s="112">
        <f>IF(F2187="Re-assigned",0,IF(H2187="Closed",0,IF(H2187="Service Restored",0,IF(H2187="",0,1))))</f>
        <v/>
      </c>
      <c r="AM2187" s="124">
        <f>IF(AL2187=0,"",IF(AK2187&gt;20.99,"Aged","Non-Aged"))</f>
        <v/>
      </c>
      <c r="AN2187" s="112">
        <f>IF(Q2187&lt;&gt;"",MONTH(Q2187),"")</f>
        <v/>
      </c>
      <c r="AO2187" s="112">
        <f>IFERROR(VALUE(V2187),0)</f>
        <v/>
      </c>
    </row>
    <row customFormat="1" customHeight="1" ht="29.25" r="2188" s="112" spans="1:41">
      <c r="A2188" s="127" t="n"/>
      <c r="B2188" s="113" t="n"/>
      <c r="C2188" s="127" t="n"/>
      <c r="D2188" s="127" t="n"/>
      <c r="E2188" s="114">
        <f>IF(F2188 &lt;&gt; "",VLOOKUP(F2188,CategoryLookup,2,FALSE), "")</f>
        <v/>
      </c>
      <c r="F2188" s="126" t="n"/>
      <c r="G2188" s="127" t="n"/>
      <c r="H2188" s="127" t="n"/>
      <c r="I2188" s="127" t="n"/>
      <c r="J2188" s="127" t="n"/>
      <c r="K2188" s="127" t="n"/>
      <c r="L2188" s="127" t="n"/>
      <c r="M2188" s="127" t="n"/>
      <c r="N2188" s="120" t="n"/>
      <c r="O2188" s="120" t="n"/>
      <c r="P2188" s="120" t="n"/>
      <c r="Q2188" s="120" t="n"/>
      <c r="R2188" s="121" t="n"/>
      <c r="S2188" s="121" t="n"/>
      <c r="T2188" s="121" t="n"/>
      <c r="U2188" s="121" t="n"/>
      <c r="V2188" s="117">
        <f>IF(P2188="NA","NA",IF(P2188&lt;&gt;"",TEXT(P2188-N2188,"[h].mm"),""))</f>
        <v/>
      </c>
      <c r="W2188" s="118">
        <f>IF(AND(R2188="",S2188=""),"",R2188+S2188)</f>
        <v/>
      </c>
      <c r="X2188" s="116">
        <f>IF(O2188&lt;&gt;"",DATE(YEAR(O2188), MONTH(O2188), DAY(O2188)),"")</f>
        <v/>
      </c>
      <c r="Y2188" s="122" t="n"/>
      <c r="Z2188" s="123" t="n"/>
      <c r="AA2188" s="117">
        <f>IF(F2188="Re-assigned","NA",IF(W2188="","",IF(W2188&gt;=VLOOKUP(D2188,SLAMatrix,3,FALSE),"Yes",IF(W2188&lt;VLOOKUP(D2188,SLAMatrix,2,FALSE),"No","Internal"))))</f>
        <v/>
      </c>
      <c r="AB2188" s="123" t="n"/>
      <c r="AC2188" s="123" t="n"/>
      <c r="AD2188" s="119" t="n"/>
      <c r="AE2188" s="125" t="n"/>
      <c r="AF2188" s="124">
        <f>MONTH(O2188)</f>
        <v/>
      </c>
      <c r="AG2188" s="124">
        <f>VLOOKUP(IFERROR(MID(AE2188,1,(FIND(",",AE2188,1)-1)),AE2188),Facility_Region_Mapping,2,FALSE)</f>
        <v/>
      </c>
      <c r="AH2188" s="124" t="n"/>
      <c r="AI2188" s="124">
        <f>IF(C2188&lt;&gt;"",IF(M2188="ESM User",getInterfaceName($C2188),"NA"),"")</f>
        <v/>
      </c>
      <c r="AJ2188" s="116">
        <f>IF(Q2188&lt;&gt;"",DATE(YEAR(Q2188), MONTH(Q2188), DAY(Q2188)),"")</f>
        <v/>
      </c>
      <c r="AK2188" s="130">
        <f>IF(Q2188&lt;&gt;0,Q2188-N2188,TODAY()-N2188)</f>
        <v/>
      </c>
      <c r="AL2188" s="112">
        <f>IF(F2188="Re-assigned",0,IF(H2188="Closed",0,IF(H2188="Service Restored",0,IF(H2188="",0,1))))</f>
        <v/>
      </c>
      <c r="AM2188" s="124">
        <f>IF(AL2188=0,"",IF(AK2188&gt;20.99,"Aged","Non-Aged"))</f>
        <v/>
      </c>
      <c r="AN2188" s="112">
        <f>IF(Q2188&lt;&gt;"",MONTH(Q2188),"")</f>
        <v/>
      </c>
      <c r="AO2188" s="112">
        <f>IFERROR(VALUE(V2188),0)</f>
        <v/>
      </c>
    </row>
    <row customFormat="1" customHeight="1" ht="29.25" r="2189" s="112" spans="1:41">
      <c r="A2189" s="127" t="n"/>
      <c r="B2189" s="113" t="n"/>
      <c r="C2189" s="127" t="n"/>
      <c r="D2189" s="127" t="n"/>
      <c r="E2189" s="114">
        <f>IF(F2189 &lt;&gt; "",VLOOKUP(F2189,CategoryLookup,2,FALSE), "")</f>
        <v/>
      </c>
      <c r="F2189" s="126" t="n"/>
      <c r="G2189" s="127" t="n"/>
      <c r="H2189" s="127" t="n"/>
      <c r="I2189" s="127" t="n"/>
      <c r="J2189" s="127" t="n"/>
      <c r="K2189" s="127" t="n"/>
      <c r="L2189" s="127" t="n"/>
      <c r="M2189" s="127" t="n"/>
      <c r="N2189" s="120" t="n"/>
      <c r="O2189" s="120" t="n"/>
      <c r="P2189" s="120" t="n"/>
      <c r="Q2189" s="120" t="n"/>
      <c r="R2189" s="121" t="n"/>
      <c r="S2189" s="121" t="n"/>
      <c r="T2189" s="121" t="n"/>
      <c r="U2189" s="121" t="n"/>
      <c r="V2189" s="117">
        <f>IF(P2189="NA","NA",IF(P2189&lt;&gt;"",TEXT(P2189-N2189,"[h].mm"),""))</f>
        <v/>
      </c>
      <c r="W2189" s="118">
        <f>IF(AND(R2189="",S2189=""),"",R2189+S2189)</f>
        <v/>
      </c>
      <c r="X2189" s="116">
        <f>IF(O2189&lt;&gt;"",DATE(YEAR(O2189), MONTH(O2189), DAY(O2189)),"")</f>
        <v/>
      </c>
      <c r="Y2189" s="122" t="n"/>
      <c r="Z2189" s="123" t="n"/>
      <c r="AA2189" s="117">
        <f>IF(F2189="Re-assigned","NA",IF(W2189="","",IF(W2189&gt;=VLOOKUP(D2189,SLAMatrix,3,FALSE),"Yes",IF(W2189&lt;VLOOKUP(D2189,SLAMatrix,2,FALSE),"No","Internal"))))</f>
        <v/>
      </c>
      <c r="AB2189" s="123" t="n"/>
      <c r="AC2189" s="123" t="n"/>
      <c r="AD2189" s="119" t="n"/>
      <c r="AE2189" s="125" t="n"/>
      <c r="AF2189" s="124">
        <f>MONTH(O2189)</f>
        <v/>
      </c>
      <c r="AG2189" s="124">
        <f>VLOOKUP(IFERROR(MID(AE2189,1,(FIND(",",AE2189,1)-1)),AE2189),Facility_Region_Mapping,2,FALSE)</f>
        <v/>
      </c>
      <c r="AH2189" s="124" t="n"/>
      <c r="AI2189" s="124">
        <f>IF(C2189&lt;&gt;"",IF(M2189="ESM User",getInterfaceName($C2189),"NA"),"")</f>
        <v/>
      </c>
      <c r="AJ2189" s="116">
        <f>IF(Q2189&lt;&gt;"",DATE(YEAR(Q2189), MONTH(Q2189), DAY(Q2189)),"")</f>
        <v/>
      </c>
      <c r="AK2189" s="130">
        <f>IF(Q2189&lt;&gt;0,Q2189-N2189,TODAY()-N2189)</f>
        <v/>
      </c>
      <c r="AL2189" s="112">
        <f>IF(F2189="Re-assigned",0,IF(H2189="Closed",0,IF(H2189="Service Restored",0,IF(H2189="",0,1))))</f>
        <v/>
      </c>
      <c r="AM2189" s="124">
        <f>IF(AL2189=0,"",IF(AK2189&gt;20.99,"Aged","Non-Aged"))</f>
        <v/>
      </c>
      <c r="AN2189" s="112">
        <f>IF(Q2189&lt;&gt;"",MONTH(Q2189),"")</f>
        <v/>
      </c>
      <c r="AO2189" s="112">
        <f>IFERROR(VALUE(V2189),0)</f>
        <v/>
      </c>
    </row>
    <row customFormat="1" customHeight="1" ht="29.25" r="2190" s="112" spans="1:41">
      <c r="A2190" s="127" t="n"/>
      <c r="B2190" s="113" t="n"/>
      <c r="C2190" s="127" t="n"/>
      <c r="D2190" s="127" t="n"/>
      <c r="E2190" s="114">
        <f>IF(F2190 &lt;&gt; "",VLOOKUP(F2190,CategoryLookup,2,FALSE), "")</f>
        <v/>
      </c>
      <c r="F2190" s="126" t="n"/>
      <c r="G2190" s="127" t="n"/>
      <c r="H2190" s="127" t="n"/>
      <c r="I2190" s="127" t="n"/>
      <c r="J2190" s="127" t="n"/>
      <c r="K2190" s="127" t="n"/>
      <c r="L2190" s="127" t="n"/>
      <c r="M2190" s="127" t="n"/>
      <c r="N2190" s="120" t="n"/>
      <c r="O2190" s="120" t="n"/>
      <c r="P2190" s="120" t="n"/>
      <c r="Q2190" s="120" t="n"/>
      <c r="R2190" s="121" t="n"/>
      <c r="S2190" s="121" t="n"/>
      <c r="T2190" s="121" t="n"/>
      <c r="U2190" s="121" t="n"/>
      <c r="V2190" s="117">
        <f>IF(P2190="NA","NA",IF(P2190&lt;&gt;"",TEXT(P2190-N2190,"[h].mm"),""))</f>
        <v/>
      </c>
      <c r="W2190" s="118">
        <f>IF(AND(R2190="",S2190=""),"",R2190+S2190)</f>
        <v/>
      </c>
      <c r="X2190" s="116">
        <f>IF(O2190&lt;&gt;"",DATE(YEAR(O2190), MONTH(O2190), DAY(O2190)),"")</f>
        <v/>
      </c>
      <c r="Y2190" s="122" t="n"/>
      <c r="Z2190" s="123" t="n"/>
      <c r="AA2190" s="117">
        <f>IF(F2190="Re-assigned","NA",IF(W2190="","",IF(W2190&gt;=VLOOKUP(D2190,SLAMatrix,3,FALSE),"Yes",IF(W2190&lt;VLOOKUP(D2190,SLAMatrix,2,FALSE),"No","Internal"))))</f>
        <v/>
      </c>
      <c r="AB2190" s="123" t="n"/>
      <c r="AC2190" s="123" t="n"/>
      <c r="AD2190" s="119" t="n"/>
      <c r="AE2190" s="125" t="n"/>
      <c r="AF2190" s="124">
        <f>MONTH(O2190)</f>
        <v/>
      </c>
      <c r="AG2190" s="124">
        <f>VLOOKUP(IFERROR(MID(AE2190,1,(FIND(",",AE2190,1)-1)),AE2190),Facility_Region_Mapping,2,FALSE)</f>
        <v/>
      </c>
      <c r="AH2190" s="124" t="n"/>
      <c r="AI2190" s="124">
        <f>IF(C2190&lt;&gt;"",IF(M2190="ESM User",getInterfaceName($C2190),"NA"),"")</f>
        <v/>
      </c>
      <c r="AJ2190" s="116">
        <f>IF(Q2190&lt;&gt;"",DATE(YEAR(Q2190), MONTH(Q2190), DAY(Q2190)),"")</f>
        <v/>
      </c>
      <c r="AK2190" s="130">
        <f>IF(Q2190&lt;&gt;0,Q2190-N2190,TODAY()-N2190)</f>
        <v/>
      </c>
      <c r="AL2190" s="112">
        <f>IF(F2190="Re-assigned",0,IF(H2190="Closed",0,IF(H2190="Service Restored",0,IF(H2190="",0,1))))</f>
        <v/>
      </c>
      <c r="AM2190" s="124">
        <f>IF(AL2190=0,"",IF(AK2190&gt;20.99,"Aged","Non-Aged"))</f>
        <v/>
      </c>
      <c r="AN2190" s="112">
        <f>IF(Q2190&lt;&gt;"",MONTH(Q2190),"")</f>
        <v/>
      </c>
      <c r="AO2190" s="112">
        <f>IFERROR(VALUE(V2190),0)</f>
        <v/>
      </c>
    </row>
    <row customFormat="1" customHeight="1" ht="29.25" r="2191" s="112" spans="1:41">
      <c r="A2191" s="127" t="n"/>
      <c r="B2191" s="113" t="n"/>
      <c r="C2191" s="127" t="n"/>
      <c r="D2191" s="127" t="n"/>
      <c r="E2191" s="114">
        <f>IF(F2191 &lt;&gt; "",VLOOKUP(F2191,CategoryLookup,2,FALSE), "")</f>
        <v/>
      </c>
      <c r="F2191" s="126" t="n"/>
      <c r="G2191" s="127" t="n"/>
      <c r="H2191" s="127" t="n"/>
      <c r="I2191" s="127" t="n"/>
      <c r="J2191" s="127" t="n"/>
      <c r="K2191" s="127" t="n"/>
      <c r="L2191" s="127" t="n"/>
      <c r="M2191" s="127" t="n"/>
      <c r="N2191" s="120" t="n"/>
      <c r="O2191" s="120" t="n"/>
      <c r="P2191" s="120" t="n"/>
      <c r="Q2191" s="120" t="n"/>
      <c r="R2191" s="121" t="n"/>
      <c r="S2191" s="121" t="n"/>
      <c r="T2191" s="121" t="n"/>
      <c r="U2191" s="121" t="n"/>
      <c r="V2191" s="117">
        <f>IF(P2191="NA","NA",IF(P2191&lt;&gt;"",TEXT(P2191-N2191,"[h].mm"),""))</f>
        <v/>
      </c>
      <c r="W2191" s="118">
        <f>IF(AND(R2191="",S2191=""),"",R2191+S2191)</f>
        <v/>
      </c>
      <c r="X2191" s="116">
        <f>IF(O2191&lt;&gt;"",DATE(YEAR(O2191), MONTH(O2191), DAY(O2191)),"")</f>
        <v/>
      </c>
      <c r="Y2191" s="122" t="n"/>
      <c r="Z2191" s="123" t="n"/>
      <c r="AA2191" s="117">
        <f>IF(F2191="Re-assigned","NA",IF(W2191="","",IF(W2191&gt;=VLOOKUP(D2191,SLAMatrix,3,FALSE),"Yes",IF(W2191&lt;VLOOKUP(D2191,SLAMatrix,2,FALSE),"No","Internal"))))</f>
        <v/>
      </c>
      <c r="AB2191" s="123" t="n"/>
      <c r="AC2191" s="123" t="n"/>
      <c r="AD2191" s="119" t="n"/>
      <c r="AE2191" s="125" t="n"/>
      <c r="AF2191" s="124">
        <f>MONTH(O2191)</f>
        <v/>
      </c>
      <c r="AG2191" s="124">
        <f>VLOOKUP(IFERROR(MID(AE2191,1,(FIND(",",AE2191,1)-1)),AE2191),Facility_Region_Mapping,2,FALSE)</f>
        <v/>
      </c>
      <c r="AH2191" s="124" t="n"/>
      <c r="AI2191" s="124">
        <f>IF(C2191&lt;&gt;"",IF(M2191="ESM User",getInterfaceName($C2191),"NA"),"")</f>
        <v/>
      </c>
      <c r="AJ2191" s="116">
        <f>IF(Q2191&lt;&gt;"",DATE(YEAR(Q2191), MONTH(Q2191), DAY(Q2191)),"")</f>
        <v/>
      </c>
      <c r="AK2191" s="130">
        <f>IF(Q2191&lt;&gt;0,Q2191-N2191,TODAY()-N2191)</f>
        <v/>
      </c>
      <c r="AL2191" s="112">
        <f>IF(F2191="Re-assigned",0,IF(H2191="Closed",0,IF(H2191="Service Restored",0,IF(H2191="",0,1))))</f>
        <v/>
      </c>
      <c r="AM2191" s="124">
        <f>IF(AL2191=0,"",IF(AK2191&gt;20.99,"Aged","Non-Aged"))</f>
        <v/>
      </c>
      <c r="AN2191" s="112">
        <f>IF(Q2191&lt;&gt;"",MONTH(Q2191),"")</f>
        <v/>
      </c>
      <c r="AO2191" s="112">
        <f>IFERROR(VALUE(V2191),0)</f>
        <v/>
      </c>
    </row>
    <row customFormat="1" customHeight="1" ht="29.25" r="2192" s="112" spans="1:41">
      <c r="A2192" s="127" t="n"/>
      <c r="B2192" s="113" t="n"/>
      <c r="C2192" s="127" t="n"/>
      <c r="D2192" s="127" t="n"/>
      <c r="E2192" s="114">
        <f>IF(F2192 &lt;&gt; "",VLOOKUP(F2192,CategoryLookup,2,FALSE), "")</f>
        <v/>
      </c>
      <c r="F2192" s="126" t="n"/>
      <c r="G2192" s="127" t="n"/>
      <c r="H2192" s="127" t="n"/>
      <c r="I2192" s="127" t="n"/>
      <c r="J2192" s="127" t="n"/>
      <c r="K2192" s="127" t="n"/>
      <c r="L2192" s="127" t="n"/>
      <c r="M2192" s="127" t="n"/>
      <c r="N2192" s="120" t="n"/>
      <c r="O2192" s="120" t="n"/>
      <c r="P2192" s="120" t="n"/>
      <c r="Q2192" s="120" t="n"/>
      <c r="R2192" s="121" t="n"/>
      <c r="S2192" s="121" t="n"/>
      <c r="T2192" s="121" t="n"/>
      <c r="U2192" s="121" t="n"/>
      <c r="V2192" s="117">
        <f>IF(P2192="NA","NA",IF(P2192&lt;&gt;"",TEXT(P2192-N2192,"[h].mm"),""))</f>
        <v/>
      </c>
      <c r="W2192" s="118">
        <f>IF(AND(R2192="",S2192=""),"",R2192+S2192)</f>
        <v/>
      </c>
      <c r="X2192" s="116">
        <f>IF(O2192&lt;&gt;"",DATE(YEAR(O2192), MONTH(O2192), DAY(O2192)),"")</f>
        <v/>
      </c>
      <c r="Y2192" s="122" t="n"/>
      <c r="Z2192" s="123" t="n"/>
      <c r="AA2192" s="117">
        <f>IF(F2192="Re-assigned","NA",IF(W2192="","",IF(W2192&gt;=VLOOKUP(D2192,SLAMatrix,3,FALSE),"Yes",IF(W2192&lt;VLOOKUP(D2192,SLAMatrix,2,FALSE),"No","Internal"))))</f>
        <v/>
      </c>
      <c r="AB2192" s="123" t="n"/>
      <c r="AC2192" s="123" t="n"/>
      <c r="AD2192" s="119" t="n"/>
      <c r="AE2192" s="125" t="n"/>
      <c r="AF2192" s="124">
        <f>MONTH(O2192)</f>
        <v/>
      </c>
      <c r="AG2192" s="124">
        <f>VLOOKUP(IFERROR(MID(AE2192,1,(FIND(",",AE2192,1)-1)),AE2192),Facility_Region_Mapping,2,FALSE)</f>
        <v/>
      </c>
      <c r="AH2192" s="124" t="n"/>
      <c r="AI2192" s="124">
        <f>IF(C2192&lt;&gt;"",IF(M2192="ESM User",getInterfaceName($C2192),"NA"),"")</f>
        <v/>
      </c>
      <c r="AJ2192" s="116">
        <f>IF(Q2192&lt;&gt;"",DATE(YEAR(Q2192), MONTH(Q2192), DAY(Q2192)),"")</f>
        <v/>
      </c>
      <c r="AK2192" s="130">
        <f>IF(Q2192&lt;&gt;0,Q2192-N2192,TODAY()-N2192)</f>
        <v/>
      </c>
      <c r="AL2192" s="112">
        <f>IF(F2192="Re-assigned",0,IF(H2192="Closed",0,IF(H2192="Service Restored",0,IF(H2192="",0,1))))</f>
        <v/>
      </c>
      <c r="AM2192" s="124">
        <f>IF(AL2192=0,"",IF(AK2192&gt;20.99,"Aged","Non-Aged"))</f>
        <v/>
      </c>
      <c r="AN2192" s="112">
        <f>IF(Q2192&lt;&gt;"",MONTH(Q2192),"")</f>
        <v/>
      </c>
      <c r="AO2192" s="112">
        <f>IFERROR(VALUE(V2192),0)</f>
        <v/>
      </c>
    </row>
    <row customFormat="1" customHeight="1" ht="29.25" r="2193" s="112" spans="1:41">
      <c r="A2193" s="127" t="n"/>
      <c r="B2193" s="113" t="n"/>
      <c r="C2193" s="127" t="n"/>
      <c r="D2193" s="127" t="n"/>
      <c r="E2193" s="114">
        <f>IF(F2193 &lt;&gt; "",VLOOKUP(F2193,CategoryLookup,2,FALSE), "")</f>
        <v/>
      </c>
      <c r="F2193" s="126" t="n"/>
      <c r="G2193" s="127" t="n"/>
      <c r="H2193" s="127" t="n"/>
      <c r="I2193" s="127" t="n"/>
      <c r="J2193" s="127" t="n"/>
      <c r="K2193" s="127" t="n"/>
      <c r="L2193" s="127" t="n"/>
      <c r="M2193" s="127" t="n"/>
      <c r="N2193" s="120" t="n"/>
      <c r="O2193" s="120" t="n"/>
      <c r="P2193" s="120" t="n"/>
      <c r="Q2193" s="120" t="n"/>
      <c r="R2193" s="121" t="n"/>
      <c r="S2193" s="121" t="n"/>
      <c r="T2193" s="121" t="n"/>
      <c r="U2193" s="121" t="n"/>
      <c r="V2193" s="117">
        <f>IF(P2193="NA","NA",IF(P2193&lt;&gt;"",TEXT(P2193-N2193,"[h].mm"),""))</f>
        <v/>
      </c>
      <c r="W2193" s="118">
        <f>IF(AND(R2193="",S2193=""),"",R2193+S2193)</f>
        <v/>
      </c>
      <c r="X2193" s="116">
        <f>IF(O2193&lt;&gt;"",DATE(YEAR(O2193), MONTH(O2193), DAY(O2193)),"")</f>
        <v/>
      </c>
      <c r="Y2193" s="122" t="n"/>
      <c r="Z2193" s="123" t="n"/>
      <c r="AA2193" s="117">
        <f>IF(F2193="Re-assigned","NA",IF(W2193="","",IF(W2193&gt;=VLOOKUP(D2193,SLAMatrix,3,FALSE),"Yes",IF(W2193&lt;VLOOKUP(D2193,SLAMatrix,2,FALSE),"No","Internal"))))</f>
        <v/>
      </c>
      <c r="AB2193" s="123" t="n"/>
      <c r="AC2193" s="123" t="n"/>
      <c r="AD2193" s="119" t="n"/>
      <c r="AE2193" s="125" t="n"/>
      <c r="AF2193" s="124">
        <f>MONTH(O2193)</f>
        <v/>
      </c>
      <c r="AG2193" s="124">
        <f>VLOOKUP(IFERROR(MID(AE2193,1,(FIND(",",AE2193,1)-1)),AE2193),Facility_Region_Mapping,2,FALSE)</f>
        <v/>
      </c>
      <c r="AH2193" s="124" t="n"/>
      <c r="AI2193" s="124">
        <f>IF(C2193&lt;&gt;"",IF(M2193="ESM User",getInterfaceName($C2193),"NA"),"")</f>
        <v/>
      </c>
      <c r="AJ2193" s="116">
        <f>IF(Q2193&lt;&gt;"",DATE(YEAR(Q2193), MONTH(Q2193), DAY(Q2193)),"")</f>
        <v/>
      </c>
      <c r="AK2193" s="130">
        <f>IF(Q2193&lt;&gt;0,Q2193-N2193,TODAY()-N2193)</f>
        <v/>
      </c>
      <c r="AL2193" s="112">
        <f>IF(F2193="Re-assigned",0,IF(H2193="Closed",0,IF(H2193="Service Restored",0,IF(H2193="",0,1))))</f>
        <v/>
      </c>
      <c r="AM2193" s="124">
        <f>IF(AL2193=0,"",IF(AK2193&gt;20.99,"Aged","Non-Aged"))</f>
        <v/>
      </c>
      <c r="AN2193" s="112">
        <f>IF(Q2193&lt;&gt;"",MONTH(Q2193),"")</f>
        <v/>
      </c>
      <c r="AO2193" s="112">
        <f>IFERROR(VALUE(V2193),0)</f>
        <v/>
      </c>
    </row>
    <row customFormat="1" customHeight="1" ht="29.25" r="2194" s="112" spans="1:41">
      <c r="A2194" s="127" t="n"/>
      <c r="B2194" s="113" t="n"/>
      <c r="C2194" s="127" t="n"/>
      <c r="D2194" s="127" t="n"/>
      <c r="E2194" s="114">
        <f>IF(F2194 &lt;&gt; "",VLOOKUP(F2194,CategoryLookup,2,FALSE), "")</f>
        <v/>
      </c>
      <c r="F2194" s="126" t="n"/>
      <c r="G2194" s="127" t="n"/>
      <c r="H2194" s="127" t="n"/>
      <c r="I2194" s="127" t="n"/>
      <c r="J2194" s="127" t="n"/>
      <c r="K2194" s="127" t="n"/>
      <c r="L2194" s="127" t="n"/>
      <c r="M2194" s="127" t="n"/>
      <c r="N2194" s="120" t="n"/>
      <c r="O2194" s="120" t="n"/>
      <c r="P2194" s="120" t="n"/>
      <c r="Q2194" s="120" t="n"/>
      <c r="R2194" s="121" t="n"/>
      <c r="S2194" s="121" t="n"/>
      <c r="T2194" s="121" t="n"/>
      <c r="U2194" s="121" t="n"/>
      <c r="V2194" s="117">
        <f>IF(P2194="NA","NA",IF(P2194&lt;&gt;"",TEXT(P2194-N2194,"[h].mm"),""))</f>
        <v/>
      </c>
      <c r="W2194" s="118">
        <f>IF(AND(R2194="",S2194=""),"",R2194+S2194)</f>
        <v/>
      </c>
      <c r="X2194" s="116">
        <f>IF(O2194&lt;&gt;"",DATE(YEAR(O2194), MONTH(O2194), DAY(O2194)),"")</f>
        <v/>
      </c>
      <c r="Y2194" s="122" t="n"/>
      <c r="Z2194" s="123" t="n"/>
      <c r="AA2194" s="117">
        <f>IF(F2194="Re-assigned","NA",IF(W2194="","",IF(W2194&gt;=VLOOKUP(D2194,SLAMatrix,3,FALSE),"Yes",IF(W2194&lt;VLOOKUP(D2194,SLAMatrix,2,FALSE),"No","Internal"))))</f>
        <v/>
      </c>
      <c r="AB2194" s="123" t="n"/>
      <c r="AC2194" s="123" t="n"/>
      <c r="AD2194" s="119" t="n"/>
      <c r="AE2194" s="125" t="n"/>
      <c r="AF2194" s="124">
        <f>MONTH(O2194)</f>
        <v/>
      </c>
      <c r="AG2194" s="124">
        <f>VLOOKUP(IFERROR(MID(AE2194,1,(FIND(",",AE2194,1)-1)),AE2194),Facility_Region_Mapping,2,FALSE)</f>
        <v/>
      </c>
      <c r="AH2194" s="124" t="n"/>
      <c r="AI2194" s="124">
        <f>IF(C2194&lt;&gt;"",IF(M2194="ESM User",getInterfaceName($C2194),"NA"),"")</f>
        <v/>
      </c>
      <c r="AJ2194" s="116">
        <f>IF(Q2194&lt;&gt;"",DATE(YEAR(Q2194), MONTH(Q2194), DAY(Q2194)),"")</f>
        <v/>
      </c>
      <c r="AK2194" s="130">
        <f>IF(Q2194&lt;&gt;0,Q2194-N2194,TODAY()-N2194)</f>
        <v/>
      </c>
      <c r="AL2194" s="112">
        <f>IF(F2194="Re-assigned",0,IF(H2194="Closed",0,IF(H2194="Service Restored",0,IF(H2194="",0,1))))</f>
        <v/>
      </c>
      <c r="AM2194" s="124">
        <f>IF(AL2194=0,"",IF(AK2194&gt;20.99,"Aged","Non-Aged"))</f>
        <v/>
      </c>
      <c r="AN2194" s="112">
        <f>IF(Q2194&lt;&gt;"",MONTH(Q2194),"")</f>
        <v/>
      </c>
      <c r="AO2194" s="112">
        <f>IFERROR(VALUE(V2194),0)</f>
        <v/>
      </c>
    </row>
    <row customFormat="1" customHeight="1" ht="29.25" r="2195" s="112" spans="1:41">
      <c r="A2195" s="127" t="n"/>
      <c r="B2195" s="113" t="n"/>
      <c r="C2195" s="127" t="n"/>
      <c r="D2195" s="127" t="n"/>
      <c r="E2195" s="114">
        <f>IF(F2195 &lt;&gt; "",VLOOKUP(F2195,CategoryLookup,2,FALSE), "")</f>
        <v/>
      </c>
      <c r="F2195" s="126" t="n"/>
      <c r="G2195" s="127" t="n"/>
      <c r="H2195" s="127" t="n"/>
      <c r="I2195" s="127" t="n"/>
      <c r="J2195" s="127" t="n"/>
      <c r="K2195" s="127" t="n"/>
      <c r="L2195" s="127" t="n"/>
      <c r="M2195" s="127" t="n"/>
      <c r="N2195" s="120" t="n"/>
      <c r="O2195" s="120" t="n"/>
      <c r="P2195" s="120" t="n"/>
      <c r="Q2195" s="120" t="n"/>
      <c r="R2195" s="121" t="n"/>
      <c r="S2195" s="121" t="n"/>
      <c r="T2195" s="121" t="n"/>
      <c r="U2195" s="121" t="n"/>
      <c r="V2195" s="117">
        <f>IF(P2195="NA","NA",IF(P2195&lt;&gt;"",TEXT(P2195-N2195,"[h].mm"),""))</f>
        <v/>
      </c>
      <c r="W2195" s="118">
        <f>IF(AND(R2195="",S2195=""),"",R2195+S2195)</f>
        <v/>
      </c>
      <c r="X2195" s="116">
        <f>IF(O2195&lt;&gt;"",DATE(YEAR(O2195), MONTH(O2195), DAY(O2195)),"")</f>
        <v/>
      </c>
      <c r="Y2195" s="122" t="n"/>
      <c r="Z2195" s="123" t="n"/>
      <c r="AA2195" s="117">
        <f>IF(F2195="Re-assigned","NA",IF(W2195="","",IF(W2195&gt;=VLOOKUP(D2195,SLAMatrix,3,FALSE),"Yes",IF(W2195&lt;VLOOKUP(D2195,SLAMatrix,2,FALSE),"No","Internal"))))</f>
        <v/>
      </c>
      <c r="AB2195" s="123" t="n"/>
      <c r="AC2195" s="123" t="n"/>
      <c r="AD2195" s="119" t="n"/>
      <c r="AE2195" s="125" t="n"/>
      <c r="AF2195" s="124">
        <f>MONTH(O2195)</f>
        <v/>
      </c>
      <c r="AG2195" s="124">
        <f>VLOOKUP(IFERROR(MID(AE2195,1,(FIND(",",AE2195,1)-1)),AE2195),Facility_Region_Mapping,2,FALSE)</f>
        <v/>
      </c>
      <c r="AH2195" s="124" t="n"/>
      <c r="AI2195" s="124">
        <f>IF(C2195&lt;&gt;"",IF(M2195="ESM User",getInterfaceName($C2195),"NA"),"")</f>
        <v/>
      </c>
      <c r="AJ2195" s="116">
        <f>IF(Q2195&lt;&gt;"",DATE(YEAR(Q2195), MONTH(Q2195), DAY(Q2195)),"")</f>
        <v/>
      </c>
      <c r="AK2195" s="130">
        <f>IF(Q2195&lt;&gt;0,Q2195-N2195,TODAY()-N2195)</f>
        <v/>
      </c>
      <c r="AL2195" s="112">
        <f>IF(F2195="Re-assigned",0,IF(H2195="Closed",0,IF(H2195="Service Restored",0,IF(H2195="",0,1))))</f>
        <v/>
      </c>
      <c r="AM2195" s="124">
        <f>IF(AL2195=0,"",IF(AK2195&gt;20.99,"Aged","Non-Aged"))</f>
        <v/>
      </c>
      <c r="AN2195" s="112">
        <f>IF(Q2195&lt;&gt;"",MONTH(Q2195),"")</f>
        <v/>
      </c>
      <c r="AO2195" s="112">
        <f>IFERROR(VALUE(V2195),0)</f>
        <v/>
      </c>
    </row>
    <row customFormat="1" customHeight="1" ht="29.25" r="2196" s="112" spans="1:41">
      <c r="A2196" s="127" t="n"/>
      <c r="B2196" s="113" t="n"/>
      <c r="C2196" s="127" t="n"/>
      <c r="D2196" s="127" t="n"/>
      <c r="E2196" s="114">
        <f>IF(F2196 &lt;&gt; "",VLOOKUP(F2196,CategoryLookup,2,FALSE), "")</f>
        <v/>
      </c>
      <c r="F2196" s="126" t="n"/>
      <c r="G2196" s="127" t="n"/>
      <c r="H2196" s="127" t="n"/>
      <c r="I2196" s="127" t="n"/>
      <c r="J2196" s="127" t="n"/>
      <c r="K2196" s="127" t="n"/>
      <c r="L2196" s="127" t="n"/>
      <c r="M2196" s="127" t="n"/>
      <c r="N2196" s="120" t="n"/>
      <c r="O2196" s="120" t="n"/>
      <c r="P2196" s="120" t="n"/>
      <c r="Q2196" s="120" t="n"/>
      <c r="R2196" s="121" t="n"/>
      <c r="S2196" s="121" t="n"/>
      <c r="T2196" s="121" t="n"/>
      <c r="U2196" s="121" t="n"/>
      <c r="V2196" s="117">
        <f>IF(P2196="NA","NA",IF(P2196&lt;&gt;"",TEXT(P2196-N2196,"[h].mm"),""))</f>
        <v/>
      </c>
      <c r="W2196" s="118">
        <f>IF(AND(R2196="",S2196=""),"",R2196+S2196)</f>
        <v/>
      </c>
      <c r="X2196" s="116">
        <f>IF(O2196&lt;&gt;"",DATE(YEAR(O2196), MONTH(O2196), DAY(O2196)),"")</f>
        <v/>
      </c>
      <c r="Y2196" s="122" t="n"/>
      <c r="Z2196" s="123" t="n"/>
      <c r="AA2196" s="117">
        <f>IF(F2196="Re-assigned","NA",IF(W2196="","",IF(W2196&gt;=VLOOKUP(D2196,SLAMatrix,3,FALSE),"Yes",IF(W2196&lt;VLOOKUP(D2196,SLAMatrix,2,FALSE),"No","Internal"))))</f>
        <v/>
      </c>
      <c r="AB2196" s="123" t="n"/>
      <c r="AC2196" s="123" t="n"/>
      <c r="AD2196" s="119" t="n"/>
      <c r="AE2196" s="125" t="n"/>
      <c r="AF2196" s="124">
        <f>MONTH(O2196)</f>
        <v/>
      </c>
      <c r="AG2196" s="124">
        <f>VLOOKUP(IFERROR(MID(AE2196,1,(FIND(",",AE2196,1)-1)),AE2196),Facility_Region_Mapping,2,FALSE)</f>
        <v/>
      </c>
      <c r="AH2196" s="124" t="n"/>
      <c r="AI2196" s="124">
        <f>IF(C2196&lt;&gt;"",IF(M2196="ESM User",getInterfaceName($C2196),"NA"),"")</f>
        <v/>
      </c>
      <c r="AJ2196" s="116">
        <f>IF(Q2196&lt;&gt;"",DATE(YEAR(Q2196), MONTH(Q2196), DAY(Q2196)),"")</f>
        <v/>
      </c>
      <c r="AK2196" s="130">
        <f>IF(Q2196&lt;&gt;0,Q2196-N2196,TODAY()-N2196)</f>
        <v/>
      </c>
      <c r="AL2196" s="112">
        <f>IF(F2196="Re-assigned",0,IF(H2196="Closed",0,IF(H2196="Service Restored",0,IF(H2196="",0,1))))</f>
        <v/>
      </c>
      <c r="AM2196" s="124">
        <f>IF(AL2196=0,"",IF(AK2196&gt;20.99,"Aged","Non-Aged"))</f>
        <v/>
      </c>
      <c r="AN2196" s="112">
        <f>IF(Q2196&lt;&gt;"",MONTH(Q2196),"")</f>
        <v/>
      </c>
      <c r="AO2196" s="112">
        <f>IFERROR(VALUE(V2196),0)</f>
        <v/>
      </c>
    </row>
    <row customFormat="1" customHeight="1" ht="29.25" r="2197" s="112" spans="1:41">
      <c r="A2197" s="127" t="n"/>
      <c r="B2197" s="113" t="n"/>
      <c r="C2197" s="127" t="n"/>
      <c r="D2197" s="127" t="n"/>
      <c r="E2197" s="114">
        <f>IF(F2197 &lt;&gt; "",VLOOKUP(F2197,CategoryLookup,2,FALSE), "")</f>
        <v/>
      </c>
      <c r="F2197" s="126" t="n"/>
      <c r="G2197" s="127" t="n"/>
      <c r="H2197" s="127" t="n"/>
      <c r="I2197" s="127" t="n"/>
      <c r="J2197" s="127" t="n"/>
      <c r="K2197" s="127" t="n"/>
      <c r="L2197" s="127" t="n"/>
      <c r="M2197" s="127" t="n"/>
      <c r="N2197" s="120" t="n"/>
      <c r="O2197" s="120" t="n"/>
      <c r="P2197" s="120" t="n"/>
      <c r="Q2197" s="120" t="n"/>
      <c r="R2197" s="121" t="n"/>
      <c r="S2197" s="121" t="n"/>
      <c r="T2197" s="121" t="n"/>
      <c r="U2197" s="121" t="n"/>
      <c r="V2197" s="117">
        <f>IF(P2197="NA","NA",IF(P2197&lt;&gt;"",TEXT(P2197-N2197,"[h].mm"),""))</f>
        <v/>
      </c>
      <c r="W2197" s="118">
        <f>IF(AND(R2197="",S2197=""),"",R2197+S2197)</f>
        <v/>
      </c>
      <c r="X2197" s="116">
        <f>IF(O2197&lt;&gt;"",DATE(YEAR(O2197), MONTH(O2197), DAY(O2197)),"")</f>
        <v/>
      </c>
      <c r="Y2197" s="122" t="n"/>
      <c r="Z2197" s="123" t="n"/>
      <c r="AA2197" s="117">
        <f>IF(F2197="Re-assigned","NA",IF(W2197="","",IF(W2197&gt;=VLOOKUP(D2197,SLAMatrix,3,FALSE),"Yes",IF(W2197&lt;VLOOKUP(D2197,SLAMatrix,2,FALSE),"No","Internal"))))</f>
        <v/>
      </c>
      <c r="AB2197" s="123" t="n"/>
      <c r="AC2197" s="123" t="n"/>
      <c r="AD2197" s="119" t="n"/>
      <c r="AE2197" s="125" t="n"/>
      <c r="AF2197" s="124">
        <f>MONTH(O2197)</f>
        <v/>
      </c>
      <c r="AG2197" s="124">
        <f>VLOOKUP(IFERROR(MID(AE2197,1,(FIND(",",AE2197,1)-1)),AE2197),Facility_Region_Mapping,2,FALSE)</f>
        <v/>
      </c>
      <c r="AH2197" s="124" t="n"/>
      <c r="AI2197" s="124">
        <f>IF(C2197&lt;&gt;"",IF(M2197="ESM User",getInterfaceName($C2197),"NA"),"")</f>
        <v/>
      </c>
      <c r="AJ2197" s="116">
        <f>IF(Q2197&lt;&gt;"",DATE(YEAR(Q2197), MONTH(Q2197), DAY(Q2197)),"")</f>
        <v/>
      </c>
      <c r="AK2197" s="130">
        <f>IF(Q2197&lt;&gt;0,Q2197-N2197,TODAY()-N2197)</f>
        <v/>
      </c>
      <c r="AL2197" s="112">
        <f>IF(F2197="Re-assigned",0,IF(H2197="Closed",0,IF(H2197="Service Restored",0,IF(H2197="",0,1))))</f>
        <v/>
      </c>
      <c r="AM2197" s="124">
        <f>IF(AL2197=0,"",IF(AK2197&gt;20.99,"Aged","Non-Aged"))</f>
        <v/>
      </c>
      <c r="AN2197" s="112">
        <f>IF(Q2197&lt;&gt;"",MONTH(Q2197),"")</f>
        <v/>
      </c>
      <c r="AO2197" s="112">
        <f>IFERROR(VALUE(V2197),0)</f>
        <v/>
      </c>
    </row>
    <row customFormat="1" customHeight="1" ht="29.25" r="2198" s="112" spans="1:41">
      <c r="A2198" s="127" t="n"/>
      <c r="B2198" s="113" t="n"/>
      <c r="C2198" s="127" t="n"/>
      <c r="D2198" s="127" t="n"/>
      <c r="E2198" s="114">
        <f>IF(F2198 &lt;&gt; "",VLOOKUP(F2198,CategoryLookup,2,FALSE), "")</f>
        <v/>
      </c>
      <c r="F2198" s="126" t="n"/>
      <c r="G2198" s="127" t="n"/>
      <c r="H2198" s="127" t="n"/>
      <c r="I2198" s="127" t="n"/>
      <c r="J2198" s="127" t="n"/>
      <c r="K2198" s="127" t="n"/>
      <c r="L2198" s="127" t="n"/>
      <c r="M2198" s="127" t="n"/>
      <c r="N2198" s="120" t="n"/>
      <c r="O2198" s="120" t="n"/>
      <c r="P2198" s="120" t="n"/>
      <c r="Q2198" s="120" t="n"/>
      <c r="R2198" s="121" t="n"/>
      <c r="S2198" s="121" t="n"/>
      <c r="T2198" s="121" t="n"/>
      <c r="U2198" s="121" t="n"/>
      <c r="V2198" s="117">
        <f>IF(P2198="NA","NA",IF(P2198&lt;&gt;"",TEXT(P2198-N2198,"[h].mm"),""))</f>
        <v/>
      </c>
      <c r="W2198" s="118">
        <f>IF(AND(R2198="",S2198=""),"",R2198+S2198)</f>
        <v/>
      </c>
      <c r="X2198" s="116">
        <f>IF(O2198&lt;&gt;"",DATE(YEAR(O2198), MONTH(O2198), DAY(O2198)),"")</f>
        <v/>
      </c>
      <c r="Y2198" s="122" t="n"/>
      <c r="Z2198" s="123" t="n"/>
      <c r="AA2198" s="117">
        <f>IF(F2198="Re-assigned","NA",IF(W2198="","",IF(W2198&gt;=VLOOKUP(D2198,SLAMatrix,3,FALSE),"Yes",IF(W2198&lt;VLOOKUP(D2198,SLAMatrix,2,FALSE),"No","Internal"))))</f>
        <v/>
      </c>
      <c r="AB2198" s="123" t="n"/>
      <c r="AC2198" s="123" t="n"/>
      <c r="AD2198" s="119" t="n"/>
      <c r="AE2198" s="125" t="n"/>
      <c r="AF2198" s="124">
        <f>MONTH(O2198)</f>
        <v/>
      </c>
      <c r="AG2198" s="124">
        <f>VLOOKUP(IFERROR(MID(AE2198,1,(FIND(",",AE2198,1)-1)),AE2198),Facility_Region_Mapping,2,FALSE)</f>
        <v/>
      </c>
      <c r="AH2198" s="124" t="n"/>
      <c r="AI2198" s="124">
        <f>IF(C2198&lt;&gt;"",IF(M2198="ESM User",getInterfaceName($C2198),"NA"),"")</f>
        <v/>
      </c>
      <c r="AJ2198" s="116">
        <f>IF(Q2198&lt;&gt;"",DATE(YEAR(Q2198), MONTH(Q2198), DAY(Q2198)),"")</f>
        <v/>
      </c>
      <c r="AK2198" s="130">
        <f>IF(Q2198&lt;&gt;0,Q2198-N2198,TODAY()-N2198)</f>
        <v/>
      </c>
      <c r="AL2198" s="112">
        <f>IF(F2198="Re-assigned",0,IF(H2198="Closed",0,IF(H2198="Service Restored",0,IF(H2198="",0,1))))</f>
        <v/>
      </c>
      <c r="AM2198" s="124">
        <f>IF(AL2198=0,"",IF(AK2198&gt;20.99,"Aged","Non-Aged"))</f>
        <v/>
      </c>
      <c r="AN2198" s="112">
        <f>IF(Q2198&lt;&gt;"",MONTH(Q2198),"")</f>
        <v/>
      </c>
      <c r="AO2198" s="112">
        <f>IFERROR(VALUE(V2198),0)</f>
        <v/>
      </c>
    </row>
    <row customFormat="1" customHeight="1" ht="29.25" r="2199" s="112" spans="1:41">
      <c r="A2199" s="127" t="n"/>
      <c r="B2199" s="113" t="n"/>
      <c r="C2199" s="127" t="n"/>
      <c r="D2199" s="127" t="n"/>
      <c r="E2199" s="114">
        <f>IF(F2199 &lt;&gt; "",VLOOKUP(F2199,CategoryLookup,2,FALSE), "")</f>
        <v/>
      </c>
      <c r="F2199" s="126" t="n"/>
      <c r="G2199" s="127" t="n"/>
      <c r="H2199" s="127" t="n"/>
      <c r="I2199" s="127" t="n"/>
      <c r="J2199" s="127" t="n"/>
      <c r="K2199" s="127" t="n"/>
      <c r="L2199" s="127" t="n"/>
      <c r="M2199" s="127" t="n"/>
      <c r="N2199" s="120" t="n"/>
      <c r="O2199" s="120" t="n"/>
      <c r="P2199" s="120" t="n"/>
      <c r="Q2199" s="120" t="n"/>
      <c r="R2199" s="121" t="n"/>
      <c r="S2199" s="121" t="n"/>
      <c r="T2199" s="121" t="n"/>
      <c r="U2199" s="121" t="n"/>
      <c r="V2199" s="117">
        <f>IF(P2199="NA","NA",IF(P2199&lt;&gt;"",TEXT(P2199-N2199,"[h].mm"),""))</f>
        <v/>
      </c>
      <c r="W2199" s="118">
        <f>IF(AND(R2199="",S2199=""),"",R2199+S2199)</f>
        <v/>
      </c>
      <c r="X2199" s="116">
        <f>IF(O2199&lt;&gt;"",DATE(YEAR(O2199), MONTH(O2199), DAY(O2199)),"")</f>
        <v/>
      </c>
      <c r="Y2199" s="122" t="n"/>
      <c r="Z2199" s="123" t="n"/>
      <c r="AA2199" s="117">
        <f>IF(F2199="Re-assigned","NA",IF(W2199="","",IF(W2199&gt;=VLOOKUP(D2199,SLAMatrix,3,FALSE),"Yes",IF(W2199&lt;VLOOKUP(D2199,SLAMatrix,2,FALSE),"No","Internal"))))</f>
        <v/>
      </c>
      <c r="AB2199" s="123" t="n"/>
      <c r="AC2199" s="123" t="n"/>
      <c r="AD2199" s="119" t="n"/>
      <c r="AE2199" s="125" t="n"/>
      <c r="AF2199" s="124">
        <f>MONTH(O2199)</f>
        <v/>
      </c>
      <c r="AG2199" s="124">
        <f>VLOOKUP(IFERROR(MID(AE2199,1,(FIND(",",AE2199,1)-1)),AE2199),Facility_Region_Mapping,2,FALSE)</f>
        <v/>
      </c>
      <c r="AH2199" s="124" t="n"/>
      <c r="AI2199" s="124">
        <f>IF(C2199&lt;&gt;"",IF(M2199="ESM User",getInterfaceName($C2199),"NA"),"")</f>
        <v/>
      </c>
      <c r="AJ2199" s="116">
        <f>IF(Q2199&lt;&gt;"",DATE(YEAR(Q2199), MONTH(Q2199), DAY(Q2199)),"")</f>
        <v/>
      </c>
      <c r="AK2199" s="130">
        <f>IF(Q2199&lt;&gt;0,Q2199-N2199,TODAY()-N2199)</f>
        <v/>
      </c>
      <c r="AL2199" s="112">
        <f>IF(F2199="Re-assigned",0,IF(H2199="Closed",0,IF(H2199="Service Restored",0,IF(H2199="",0,1))))</f>
        <v/>
      </c>
      <c r="AM2199" s="124">
        <f>IF(AL2199=0,"",IF(AK2199&gt;20.99,"Aged","Non-Aged"))</f>
        <v/>
      </c>
      <c r="AN2199" s="112">
        <f>IF(Q2199&lt;&gt;"",MONTH(Q2199),"")</f>
        <v/>
      </c>
      <c r="AO2199" s="112">
        <f>IFERROR(VALUE(V2199),0)</f>
        <v/>
      </c>
    </row>
    <row customFormat="1" customHeight="1" ht="29.25" r="2200" s="112" spans="1:41">
      <c r="A2200" s="127" t="n"/>
      <c r="B2200" s="113" t="n"/>
      <c r="C2200" s="127" t="n"/>
      <c r="D2200" s="127" t="n"/>
      <c r="E2200" s="114">
        <f>IF(F2200 &lt;&gt; "",VLOOKUP(F2200,CategoryLookup,2,FALSE), "")</f>
        <v/>
      </c>
      <c r="F2200" s="126" t="n"/>
      <c r="G2200" s="127" t="n"/>
      <c r="H2200" s="127" t="n"/>
      <c r="I2200" s="127" t="n"/>
      <c r="J2200" s="127" t="n"/>
      <c r="K2200" s="127" t="n"/>
      <c r="L2200" s="127" t="n"/>
      <c r="M2200" s="127" t="n"/>
      <c r="N2200" s="120" t="n"/>
      <c r="O2200" s="120" t="n"/>
      <c r="P2200" s="120" t="n"/>
      <c r="Q2200" s="120" t="n"/>
      <c r="R2200" s="121" t="n"/>
      <c r="S2200" s="121" t="n"/>
      <c r="T2200" s="121" t="n"/>
      <c r="U2200" s="121" t="n"/>
      <c r="V2200" s="117">
        <f>IF(P2200="NA","NA",IF(P2200&lt;&gt;"",TEXT(P2200-N2200,"[h].mm"),""))</f>
        <v/>
      </c>
      <c r="W2200" s="118">
        <f>IF(AND(R2200="",S2200=""),"",R2200+S2200)</f>
        <v/>
      </c>
      <c r="X2200" s="116">
        <f>IF(O2200&lt;&gt;"",DATE(YEAR(O2200), MONTH(O2200), DAY(O2200)),"")</f>
        <v/>
      </c>
      <c r="Y2200" s="122" t="n"/>
      <c r="Z2200" s="123" t="n"/>
      <c r="AA2200" s="117">
        <f>IF(F2200="Re-assigned","NA",IF(W2200="","",IF(W2200&gt;=VLOOKUP(D2200,SLAMatrix,3,FALSE),"Yes",IF(W2200&lt;VLOOKUP(D2200,SLAMatrix,2,FALSE),"No","Internal"))))</f>
        <v/>
      </c>
      <c r="AB2200" s="123" t="n"/>
      <c r="AC2200" s="123" t="n"/>
      <c r="AD2200" s="119" t="n"/>
      <c r="AE2200" s="125" t="n"/>
      <c r="AF2200" s="124">
        <f>MONTH(O2200)</f>
        <v/>
      </c>
      <c r="AG2200" s="124">
        <f>VLOOKUP(IFERROR(MID(AE2200,1,(FIND(",",AE2200,1)-1)),AE2200),Facility_Region_Mapping,2,FALSE)</f>
        <v/>
      </c>
      <c r="AH2200" s="124" t="n"/>
      <c r="AI2200" s="124">
        <f>IF(C2200&lt;&gt;"",IF(M2200="ESM User",getInterfaceName($C2200),"NA"),"")</f>
        <v/>
      </c>
      <c r="AJ2200" s="116">
        <f>IF(Q2200&lt;&gt;"",DATE(YEAR(Q2200), MONTH(Q2200), DAY(Q2200)),"")</f>
        <v/>
      </c>
      <c r="AK2200" s="130">
        <f>IF(Q2200&lt;&gt;0,Q2200-N2200,TODAY()-N2200)</f>
        <v/>
      </c>
      <c r="AL2200" s="112">
        <f>IF(F2200="Re-assigned",0,IF(H2200="Closed",0,IF(H2200="Service Restored",0,IF(H2200="",0,1))))</f>
        <v/>
      </c>
      <c r="AM2200" s="124">
        <f>IF(AL2200=0,"",IF(AK2200&gt;20.99,"Aged","Non-Aged"))</f>
        <v/>
      </c>
      <c r="AN2200" s="112">
        <f>IF(Q2200&lt;&gt;"",MONTH(Q2200),"")</f>
        <v/>
      </c>
      <c r="AO2200" s="112">
        <f>IFERROR(VALUE(V2200),0)</f>
        <v/>
      </c>
    </row>
    <row customFormat="1" customHeight="1" ht="29.25" r="2201" s="112" spans="1:41">
      <c r="A2201" s="127" t="n"/>
      <c r="B2201" s="113" t="n"/>
      <c r="C2201" s="127" t="n"/>
      <c r="D2201" s="127" t="n"/>
      <c r="E2201" s="114">
        <f>IF(F2201 &lt;&gt; "",VLOOKUP(F2201,CategoryLookup,2,FALSE), "")</f>
        <v/>
      </c>
      <c r="F2201" s="126" t="n"/>
      <c r="G2201" s="127" t="n"/>
      <c r="H2201" s="127" t="n"/>
      <c r="I2201" s="127" t="n"/>
      <c r="J2201" s="127" t="n"/>
      <c r="K2201" s="127" t="n"/>
      <c r="L2201" s="127" t="n"/>
      <c r="M2201" s="127" t="n"/>
      <c r="N2201" s="120" t="n"/>
      <c r="O2201" s="120" t="n"/>
      <c r="P2201" s="120" t="n"/>
      <c r="Q2201" s="120" t="n"/>
      <c r="R2201" s="121" t="n"/>
      <c r="S2201" s="121" t="n"/>
      <c r="T2201" s="121" t="n"/>
      <c r="U2201" s="121" t="n"/>
      <c r="V2201" s="117">
        <f>IF(P2201="NA","NA",IF(P2201&lt;&gt;"",TEXT(P2201-N2201,"[h].mm"),""))</f>
        <v/>
      </c>
      <c r="W2201" s="118">
        <f>IF(AND(R2201="",S2201=""),"",R2201+S2201)</f>
        <v/>
      </c>
      <c r="X2201" s="116">
        <f>IF(O2201&lt;&gt;"",DATE(YEAR(O2201), MONTH(O2201), DAY(O2201)),"")</f>
        <v/>
      </c>
      <c r="Y2201" s="122" t="n"/>
      <c r="Z2201" s="123" t="n"/>
      <c r="AA2201" s="117">
        <f>IF(F2201="Re-assigned","NA",IF(W2201="","",IF(W2201&gt;=VLOOKUP(D2201,SLAMatrix,3,FALSE),"Yes",IF(W2201&lt;VLOOKUP(D2201,SLAMatrix,2,FALSE),"No","Internal"))))</f>
        <v/>
      </c>
      <c r="AB2201" s="123" t="n"/>
      <c r="AC2201" s="123" t="n"/>
      <c r="AD2201" s="119" t="n"/>
      <c r="AE2201" s="125" t="n"/>
      <c r="AF2201" s="124">
        <f>MONTH(O2201)</f>
        <v/>
      </c>
      <c r="AG2201" s="124">
        <f>VLOOKUP(IFERROR(MID(AE2201,1,(FIND(",",AE2201,1)-1)),AE2201),Facility_Region_Mapping,2,FALSE)</f>
        <v/>
      </c>
      <c r="AH2201" s="124" t="n"/>
      <c r="AI2201" s="124">
        <f>IF(C2201&lt;&gt;"",IF(M2201="ESM User",getInterfaceName($C2201),"NA"),"")</f>
        <v/>
      </c>
      <c r="AJ2201" s="116">
        <f>IF(Q2201&lt;&gt;"",DATE(YEAR(Q2201), MONTH(Q2201), DAY(Q2201)),"")</f>
        <v/>
      </c>
      <c r="AK2201" s="130">
        <f>IF(Q2201&lt;&gt;0,Q2201-N2201,TODAY()-N2201)</f>
        <v/>
      </c>
      <c r="AL2201" s="112">
        <f>IF(F2201="Re-assigned",0,IF(H2201="Closed",0,IF(H2201="Service Restored",0,IF(H2201="",0,1))))</f>
        <v/>
      </c>
      <c r="AM2201" s="124">
        <f>IF(AL2201=0,"",IF(AK2201&gt;20.99,"Aged","Non-Aged"))</f>
        <v/>
      </c>
      <c r="AN2201" s="112">
        <f>IF(Q2201&lt;&gt;"",MONTH(Q2201),"")</f>
        <v/>
      </c>
      <c r="AO2201" s="112">
        <f>IFERROR(VALUE(V2201),0)</f>
        <v/>
      </c>
    </row>
    <row customFormat="1" customHeight="1" ht="29.25" r="2202" s="112" spans="1:41">
      <c r="A2202" s="127" t="n"/>
      <c r="B2202" s="113" t="n"/>
      <c r="C2202" s="127" t="n"/>
      <c r="D2202" s="127" t="n"/>
      <c r="E2202" s="114">
        <f>IF(F2202 &lt;&gt; "",VLOOKUP(F2202,CategoryLookup,2,FALSE), "")</f>
        <v/>
      </c>
      <c r="F2202" s="126" t="n"/>
      <c r="G2202" s="127" t="n"/>
      <c r="H2202" s="127" t="n"/>
      <c r="I2202" s="127" t="n"/>
      <c r="J2202" s="127" t="n"/>
      <c r="K2202" s="127" t="n"/>
      <c r="L2202" s="127" t="n"/>
      <c r="M2202" s="127" t="n"/>
      <c r="N2202" s="120" t="n"/>
      <c r="O2202" s="120" t="n"/>
      <c r="P2202" s="120" t="n"/>
      <c r="Q2202" s="120" t="n"/>
      <c r="R2202" s="121" t="n"/>
      <c r="S2202" s="121" t="n"/>
      <c r="T2202" s="121" t="n"/>
      <c r="U2202" s="121" t="n"/>
      <c r="V2202" s="117">
        <f>IF(P2202="NA","NA",IF(P2202&lt;&gt;"",TEXT(P2202-N2202,"[h].mm"),""))</f>
        <v/>
      </c>
      <c r="W2202" s="118">
        <f>IF(AND(R2202="",S2202=""),"",R2202+S2202)</f>
        <v/>
      </c>
      <c r="X2202" s="116">
        <f>IF(O2202&lt;&gt;"",DATE(YEAR(O2202), MONTH(O2202), DAY(O2202)),"")</f>
        <v/>
      </c>
      <c r="Y2202" s="122" t="n"/>
      <c r="Z2202" s="123" t="n"/>
      <c r="AA2202" s="117">
        <f>IF(F2202="Re-assigned","NA",IF(W2202="","",IF(W2202&gt;=VLOOKUP(D2202,SLAMatrix,3,FALSE),"Yes",IF(W2202&lt;VLOOKUP(D2202,SLAMatrix,2,FALSE),"No","Internal"))))</f>
        <v/>
      </c>
      <c r="AB2202" s="123" t="n"/>
      <c r="AC2202" s="123" t="n"/>
      <c r="AD2202" s="119" t="n"/>
      <c r="AE2202" s="125" t="n"/>
      <c r="AF2202" s="124">
        <f>MONTH(O2202)</f>
        <v/>
      </c>
      <c r="AG2202" s="124">
        <f>VLOOKUP(IFERROR(MID(AE2202,1,(FIND(",",AE2202,1)-1)),AE2202),Facility_Region_Mapping,2,FALSE)</f>
        <v/>
      </c>
      <c r="AH2202" s="124" t="n"/>
      <c r="AI2202" s="124">
        <f>IF(C2202&lt;&gt;"",IF(M2202="ESM User",getInterfaceName($C2202),"NA"),"")</f>
        <v/>
      </c>
      <c r="AJ2202" s="116">
        <f>IF(Q2202&lt;&gt;"",DATE(YEAR(Q2202), MONTH(Q2202), DAY(Q2202)),"")</f>
        <v/>
      </c>
      <c r="AK2202" s="130">
        <f>IF(Q2202&lt;&gt;0,Q2202-N2202,TODAY()-N2202)</f>
        <v/>
      </c>
      <c r="AL2202" s="112">
        <f>IF(F2202="Re-assigned",0,IF(H2202="Closed",0,IF(H2202="Service Restored",0,IF(H2202="",0,1))))</f>
        <v/>
      </c>
      <c r="AM2202" s="124">
        <f>IF(AL2202=0,"",IF(AK2202&gt;20.99,"Aged","Non-Aged"))</f>
        <v/>
      </c>
      <c r="AN2202" s="112">
        <f>IF(Q2202&lt;&gt;"",MONTH(Q2202),"")</f>
        <v/>
      </c>
      <c r="AO2202" s="112">
        <f>IFERROR(VALUE(V2202),0)</f>
        <v/>
      </c>
    </row>
    <row customFormat="1" customHeight="1" ht="29.25" r="2203" s="112" spans="1:41">
      <c r="A2203" s="127" t="n"/>
      <c r="B2203" s="113" t="n"/>
      <c r="C2203" s="127" t="n"/>
      <c r="D2203" s="127" t="n"/>
      <c r="E2203" s="114">
        <f>IF(F2203 &lt;&gt; "",VLOOKUP(F2203,CategoryLookup,2,FALSE), "")</f>
        <v/>
      </c>
      <c r="F2203" s="126" t="n"/>
      <c r="G2203" s="127" t="n"/>
      <c r="H2203" s="127" t="n"/>
      <c r="I2203" s="127" t="n"/>
      <c r="J2203" s="127" t="n"/>
      <c r="K2203" s="127" t="n"/>
      <c r="L2203" s="127" t="n"/>
      <c r="M2203" s="127" t="n"/>
      <c r="N2203" s="120" t="n"/>
      <c r="O2203" s="120" t="n"/>
      <c r="P2203" s="120" t="n"/>
      <c r="Q2203" s="120" t="n"/>
      <c r="R2203" s="121" t="n"/>
      <c r="S2203" s="121" t="n"/>
      <c r="T2203" s="121" t="n"/>
      <c r="U2203" s="121" t="n"/>
      <c r="V2203" s="117">
        <f>IF(P2203="NA","NA",IF(P2203&lt;&gt;"",TEXT(P2203-N2203,"[h].mm"),""))</f>
        <v/>
      </c>
      <c r="W2203" s="118">
        <f>IF(AND(R2203="",S2203=""),"",R2203+S2203)</f>
        <v/>
      </c>
      <c r="X2203" s="116">
        <f>IF(O2203&lt;&gt;"",DATE(YEAR(O2203), MONTH(O2203), DAY(O2203)),"")</f>
        <v/>
      </c>
      <c r="Y2203" s="122" t="n"/>
      <c r="Z2203" s="123" t="n"/>
      <c r="AA2203" s="117">
        <f>IF(F2203="Re-assigned","NA",IF(W2203="","",IF(W2203&gt;=VLOOKUP(D2203,SLAMatrix,3,FALSE),"Yes",IF(W2203&lt;VLOOKUP(D2203,SLAMatrix,2,FALSE),"No","Internal"))))</f>
        <v/>
      </c>
      <c r="AB2203" s="123" t="n"/>
      <c r="AC2203" s="123" t="n"/>
      <c r="AD2203" s="119" t="n"/>
      <c r="AE2203" s="125" t="n"/>
      <c r="AF2203" s="124">
        <f>MONTH(O2203)</f>
        <v/>
      </c>
      <c r="AG2203" s="124">
        <f>VLOOKUP(IFERROR(MID(AE2203,1,(FIND(",",AE2203,1)-1)),AE2203),Facility_Region_Mapping,2,FALSE)</f>
        <v/>
      </c>
      <c r="AH2203" s="124" t="n"/>
      <c r="AI2203" s="124">
        <f>IF(C2203&lt;&gt;"",IF(M2203="ESM User",getInterfaceName($C2203),"NA"),"")</f>
        <v/>
      </c>
      <c r="AJ2203" s="116">
        <f>IF(Q2203&lt;&gt;"",DATE(YEAR(Q2203), MONTH(Q2203), DAY(Q2203)),"")</f>
        <v/>
      </c>
      <c r="AK2203" s="130">
        <f>IF(Q2203&lt;&gt;0,Q2203-N2203,TODAY()-N2203)</f>
        <v/>
      </c>
      <c r="AL2203" s="112">
        <f>IF(F2203="Re-assigned",0,IF(H2203="Closed",0,IF(H2203="Service Restored",0,IF(H2203="",0,1))))</f>
        <v/>
      </c>
      <c r="AM2203" s="124">
        <f>IF(AL2203=0,"",IF(AK2203&gt;20.99,"Aged","Non-Aged"))</f>
        <v/>
      </c>
      <c r="AN2203" s="112">
        <f>IF(Q2203&lt;&gt;"",MONTH(Q2203),"")</f>
        <v/>
      </c>
      <c r="AO2203" s="112">
        <f>IFERROR(VALUE(V2203),0)</f>
        <v/>
      </c>
    </row>
    <row customFormat="1" customHeight="1" ht="29.25" r="2204" s="112" spans="1:41">
      <c r="A2204" s="127" t="n"/>
      <c r="B2204" s="113" t="n"/>
      <c r="C2204" s="127" t="n"/>
      <c r="D2204" s="127" t="n"/>
      <c r="E2204" s="114">
        <f>IF(F2204 &lt;&gt; "",VLOOKUP(F2204,CategoryLookup,2,FALSE), "")</f>
        <v/>
      </c>
      <c r="F2204" s="126" t="n"/>
      <c r="G2204" s="127" t="n"/>
      <c r="H2204" s="127" t="n"/>
      <c r="I2204" s="127" t="n"/>
      <c r="J2204" s="127" t="n"/>
      <c r="K2204" s="127" t="n"/>
      <c r="L2204" s="127" t="n"/>
      <c r="M2204" s="127" t="n"/>
      <c r="N2204" s="120" t="n"/>
      <c r="O2204" s="120" t="n"/>
      <c r="P2204" s="120" t="n"/>
      <c r="Q2204" s="120" t="n"/>
      <c r="R2204" s="121" t="n"/>
      <c r="S2204" s="121" t="n"/>
      <c r="T2204" s="121" t="n"/>
      <c r="U2204" s="121" t="n"/>
      <c r="V2204" s="117">
        <f>IF(P2204="NA","NA",IF(P2204&lt;&gt;"",TEXT(P2204-N2204,"[h].mm"),""))</f>
        <v/>
      </c>
      <c r="W2204" s="118">
        <f>IF(AND(R2204="",S2204=""),"",R2204+S2204)</f>
        <v/>
      </c>
      <c r="X2204" s="116">
        <f>IF(O2204&lt;&gt;"",DATE(YEAR(O2204), MONTH(O2204), DAY(O2204)),"")</f>
        <v/>
      </c>
      <c r="Y2204" s="122" t="n"/>
      <c r="Z2204" s="123" t="n"/>
      <c r="AA2204" s="117">
        <f>IF(F2204="Re-assigned","NA",IF(W2204="","",IF(W2204&gt;=VLOOKUP(D2204,SLAMatrix,3,FALSE),"Yes",IF(W2204&lt;VLOOKUP(D2204,SLAMatrix,2,FALSE),"No","Internal"))))</f>
        <v/>
      </c>
      <c r="AB2204" s="123" t="n"/>
      <c r="AC2204" s="123" t="n"/>
      <c r="AD2204" s="119" t="n"/>
      <c r="AE2204" s="125" t="n"/>
      <c r="AF2204" s="124">
        <f>MONTH(O2204)</f>
        <v/>
      </c>
      <c r="AG2204" s="124">
        <f>VLOOKUP(IFERROR(MID(AE2204,1,(FIND(",",AE2204,1)-1)),AE2204),Facility_Region_Mapping,2,FALSE)</f>
        <v/>
      </c>
      <c r="AH2204" s="124" t="n"/>
      <c r="AI2204" s="124">
        <f>IF(C2204&lt;&gt;"",IF(M2204="ESM User",getInterfaceName($C2204),"NA"),"")</f>
        <v/>
      </c>
      <c r="AJ2204" s="116">
        <f>IF(Q2204&lt;&gt;"",DATE(YEAR(Q2204), MONTH(Q2204), DAY(Q2204)),"")</f>
        <v/>
      </c>
      <c r="AK2204" s="130">
        <f>IF(Q2204&lt;&gt;0,Q2204-N2204,TODAY()-N2204)</f>
        <v/>
      </c>
      <c r="AL2204" s="112">
        <f>IF(F2204="Re-assigned",0,IF(H2204="Closed",0,IF(H2204="Service Restored",0,IF(H2204="",0,1))))</f>
        <v/>
      </c>
      <c r="AM2204" s="124">
        <f>IF(AL2204=0,"",IF(AK2204&gt;20.99,"Aged","Non-Aged"))</f>
        <v/>
      </c>
      <c r="AN2204" s="112">
        <f>IF(Q2204&lt;&gt;"",MONTH(Q2204),"")</f>
        <v/>
      </c>
      <c r="AO2204" s="112">
        <f>IFERROR(VALUE(V2204),0)</f>
        <v/>
      </c>
    </row>
    <row customFormat="1" customHeight="1" ht="29.25" r="2205" s="112" spans="1:41">
      <c r="A2205" s="127" t="n"/>
      <c r="B2205" s="113" t="n"/>
      <c r="C2205" s="127" t="n"/>
      <c r="D2205" s="127" t="n"/>
      <c r="E2205" s="114">
        <f>IF(F2205 &lt;&gt; "",VLOOKUP(F2205,CategoryLookup,2,FALSE), "")</f>
        <v/>
      </c>
      <c r="F2205" s="126" t="n"/>
      <c r="G2205" s="127" t="n"/>
      <c r="H2205" s="127" t="n"/>
      <c r="I2205" s="127" t="n"/>
      <c r="J2205" s="127" t="n"/>
      <c r="K2205" s="127" t="n"/>
      <c r="L2205" s="127" t="n"/>
      <c r="M2205" s="127" t="n"/>
      <c r="N2205" s="120" t="n"/>
      <c r="O2205" s="120" t="n"/>
      <c r="P2205" s="120" t="n"/>
      <c r="Q2205" s="120" t="n"/>
      <c r="R2205" s="121" t="n"/>
      <c r="S2205" s="121" t="n"/>
      <c r="T2205" s="121" t="n"/>
      <c r="U2205" s="121" t="n"/>
      <c r="V2205" s="117">
        <f>IF(P2205="NA","NA",IF(P2205&lt;&gt;"",TEXT(P2205-N2205,"[h].mm"),""))</f>
        <v/>
      </c>
      <c r="W2205" s="118">
        <f>IF(AND(R2205="",S2205=""),"",R2205+S2205)</f>
        <v/>
      </c>
      <c r="X2205" s="116">
        <f>IF(O2205&lt;&gt;"",DATE(YEAR(O2205), MONTH(O2205), DAY(O2205)),"")</f>
        <v/>
      </c>
      <c r="Y2205" s="122" t="n"/>
      <c r="Z2205" s="123" t="n"/>
      <c r="AA2205" s="117">
        <f>IF(F2205="Re-assigned","NA",IF(W2205="","",IF(W2205&gt;=VLOOKUP(D2205,SLAMatrix,3,FALSE),"Yes",IF(W2205&lt;VLOOKUP(D2205,SLAMatrix,2,FALSE),"No","Internal"))))</f>
        <v/>
      </c>
      <c r="AB2205" s="123" t="n"/>
      <c r="AC2205" s="123" t="n"/>
      <c r="AD2205" s="119" t="n"/>
      <c r="AE2205" s="125" t="n"/>
      <c r="AF2205" s="124">
        <f>MONTH(O2205)</f>
        <v/>
      </c>
      <c r="AG2205" s="124">
        <f>VLOOKUP(IFERROR(MID(AE2205,1,(FIND(",",AE2205,1)-1)),AE2205),Facility_Region_Mapping,2,FALSE)</f>
        <v/>
      </c>
      <c r="AH2205" s="124" t="n"/>
      <c r="AI2205" s="124">
        <f>IF(C2205&lt;&gt;"",IF(M2205="ESM User",getInterfaceName($C2205),"NA"),"")</f>
        <v/>
      </c>
      <c r="AJ2205" s="116">
        <f>IF(Q2205&lt;&gt;"",DATE(YEAR(Q2205), MONTH(Q2205), DAY(Q2205)),"")</f>
        <v/>
      </c>
      <c r="AK2205" s="130">
        <f>IF(Q2205&lt;&gt;0,Q2205-N2205,TODAY()-N2205)</f>
        <v/>
      </c>
      <c r="AL2205" s="112">
        <f>IF(F2205="Re-assigned",0,IF(H2205="Closed",0,IF(H2205="Service Restored",0,IF(H2205="",0,1))))</f>
        <v/>
      </c>
      <c r="AM2205" s="124">
        <f>IF(AL2205=0,"",IF(AK2205&gt;20.99,"Aged","Non-Aged"))</f>
        <v/>
      </c>
      <c r="AN2205" s="112">
        <f>IF(Q2205&lt;&gt;"",MONTH(Q2205),"")</f>
        <v/>
      </c>
      <c r="AO2205" s="112">
        <f>IFERROR(VALUE(V2205),0)</f>
        <v/>
      </c>
    </row>
    <row customFormat="1" customHeight="1" ht="29.25" r="2206" s="112" spans="1:41">
      <c r="A2206" s="127" t="n"/>
      <c r="B2206" s="113" t="n"/>
      <c r="C2206" s="127" t="n"/>
      <c r="D2206" s="127" t="n"/>
      <c r="E2206" s="114">
        <f>IF(F2206 &lt;&gt; "",VLOOKUP(F2206,CategoryLookup,2,FALSE), "")</f>
        <v/>
      </c>
      <c r="F2206" s="126" t="n"/>
      <c r="G2206" s="127" t="n"/>
      <c r="H2206" s="127" t="n"/>
      <c r="I2206" s="127" t="n"/>
      <c r="J2206" s="127" t="n"/>
      <c r="K2206" s="127" t="n"/>
      <c r="L2206" s="127" t="n"/>
      <c r="M2206" s="127" t="n"/>
      <c r="N2206" s="120" t="n"/>
      <c r="O2206" s="120" t="n"/>
      <c r="P2206" s="120" t="n"/>
      <c r="Q2206" s="120" t="n"/>
      <c r="R2206" s="121" t="n"/>
      <c r="S2206" s="121" t="n"/>
      <c r="T2206" s="121" t="n"/>
      <c r="U2206" s="121" t="n"/>
      <c r="V2206" s="117">
        <f>IF(P2206="NA","NA",IF(P2206&lt;&gt;"",TEXT(P2206-N2206,"[h].mm"),""))</f>
        <v/>
      </c>
      <c r="W2206" s="118">
        <f>IF(AND(R2206="",S2206=""),"",R2206+S2206)</f>
        <v/>
      </c>
      <c r="X2206" s="116">
        <f>IF(O2206&lt;&gt;"",DATE(YEAR(O2206), MONTH(O2206), DAY(O2206)),"")</f>
        <v/>
      </c>
      <c r="Y2206" s="122" t="n"/>
      <c r="Z2206" s="123" t="n"/>
      <c r="AA2206" s="117">
        <f>IF(F2206="Re-assigned","NA",IF(W2206="","",IF(W2206&gt;=VLOOKUP(D2206,SLAMatrix,3,FALSE),"Yes",IF(W2206&lt;VLOOKUP(D2206,SLAMatrix,2,FALSE),"No","Internal"))))</f>
        <v/>
      </c>
      <c r="AB2206" s="123" t="n"/>
      <c r="AC2206" s="123" t="n"/>
      <c r="AD2206" s="119" t="n"/>
      <c r="AE2206" s="125" t="n"/>
      <c r="AF2206" s="124">
        <f>MONTH(O2206)</f>
        <v/>
      </c>
      <c r="AG2206" s="124">
        <f>VLOOKUP(IFERROR(MID(AE2206,1,(FIND(",",AE2206,1)-1)),AE2206),Facility_Region_Mapping,2,FALSE)</f>
        <v/>
      </c>
      <c r="AH2206" s="124" t="n"/>
      <c r="AI2206" s="124">
        <f>IF(C2206&lt;&gt;"",IF(M2206="ESM User",getInterfaceName($C2206),"NA"),"")</f>
        <v/>
      </c>
      <c r="AJ2206" s="116">
        <f>IF(Q2206&lt;&gt;"",DATE(YEAR(Q2206), MONTH(Q2206), DAY(Q2206)),"")</f>
        <v/>
      </c>
      <c r="AK2206" s="130">
        <f>IF(Q2206&lt;&gt;0,Q2206-N2206,TODAY()-N2206)</f>
        <v/>
      </c>
      <c r="AL2206" s="112">
        <f>IF(F2206="Re-assigned",0,IF(H2206="Closed",0,IF(H2206="Service Restored",0,IF(H2206="",0,1))))</f>
        <v/>
      </c>
      <c r="AM2206" s="124">
        <f>IF(AL2206=0,"",IF(AK2206&gt;20.99,"Aged","Non-Aged"))</f>
        <v/>
      </c>
      <c r="AN2206" s="112">
        <f>IF(Q2206&lt;&gt;"",MONTH(Q2206),"")</f>
        <v/>
      </c>
      <c r="AO2206" s="112">
        <f>IFERROR(VALUE(V2206),0)</f>
        <v/>
      </c>
    </row>
    <row customFormat="1" customHeight="1" ht="29.25" r="2207" s="112" spans="1:41">
      <c r="A2207" s="127" t="n"/>
      <c r="B2207" s="113" t="n"/>
      <c r="C2207" s="127" t="n"/>
      <c r="D2207" s="127" t="n"/>
      <c r="E2207" s="114">
        <f>IF(F2207 &lt;&gt; "",VLOOKUP(F2207,CategoryLookup,2,FALSE), "")</f>
        <v/>
      </c>
      <c r="F2207" s="126" t="n"/>
      <c r="G2207" s="127" t="n"/>
      <c r="H2207" s="127" t="n"/>
      <c r="I2207" s="127" t="n"/>
      <c r="J2207" s="127" t="n"/>
      <c r="K2207" s="127" t="n"/>
      <c r="L2207" s="127" t="n"/>
      <c r="M2207" s="127" t="n"/>
      <c r="N2207" s="120" t="n"/>
      <c r="O2207" s="120" t="n"/>
      <c r="P2207" s="120" t="n"/>
      <c r="Q2207" s="120" t="n"/>
      <c r="R2207" s="121" t="n"/>
      <c r="S2207" s="121" t="n"/>
      <c r="T2207" s="121" t="n"/>
      <c r="U2207" s="121" t="n"/>
      <c r="V2207" s="117">
        <f>IF(P2207="NA","NA",IF(P2207&lt;&gt;"",TEXT(P2207-N2207,"[h].mm"),""))</f>
        <v/>
      </c>
      <c r="W2207" s="118">
        <f>IF(AND(R2207="",S2207=""),"",R2207+S2207)</f>
        <v/>
      </c>
      <c r="X2207" s="116">
        <f>IF(O2207&lt;&gt;"",DATE(YEAR(O2207), MONTH(O2207), DAY(O2207)),"")</f>
        <v/>
      </c>
      <c r="Y2207" s="122" t="n"/>
      <c r="Z2207" s="123" t="n"/>
      <c r="AA2207" s="117">
        <f>IF(F2207="Re-assigned","NA",IF(W2207="","",IF(W2207&gt;=VLOOKUP(D2207,SLAMatrix,3,FALSE),"Yes",IF(W2207&lt;VLOOKUP(D2207,SLAMatrix,2,FALSE),"No","Internal"))))</f>
        <v/>
      </c>
      <c r="AB2207" s="123" t="n"/>
      <c r="AC2207" s="123" t="n"/>
      <c r="AD2207" s="119" t="n"/>
      <c r="AE2207" s="125" t="n"/>
      <c r="AF2207" s="124">
        <f>MONTH(O2207)</f>
        <v/>
      </c>
      <c r="AG2207" s="124">
        <f>VLOOKUP(IFERROR(MID(AE2207,1,(FIND(",",AE2207,1)-1)),AE2207),Facility_Region_Mapping,2,FALSE)</f>
        <v/>
      </c>
      <c r="AH2207" s="124" t="n"/>
      <c r="AI2207" s="124">
        <f>IF(C2207&lt;&gt;"",IF(M2207="ESM User",getInterfaceName($C2207),"NA"),"")</f>
        <v/>
      </c>
      <c r="AJ2207" s="116">
        <f>IF(Q2207&lt;&gt;"",DATE(YEAR(Q2207), MONTH(Q2207), DAY(Q2207)),"")</f>
        <v/>
      </c>
      <c r="AK2207" s="130">
        <f>IF(Q2207&lt;&gt;0,Q2207-N2207,TODAY()-N2207)</f>
        <v/>
      </c>
      <c r="AL2207" s="112">
        <f>IF(F2207="Re-assigned",0,IF(H2207="Closed",0,IF(H2207="Service Restored",0,IF(H2207="",0,1))))</f>
        <v/>
      </c>
      <c r="AM2207" s="124">
        <f>IF(AL2207=0,"",IF(AK2207&gt;20.99,"Aged","Non-Aged"))</f>
        <v/>
      </c>
      <c r="AN2207" s="112">
        <f>IF(Q2207&lt;&gt;"",MONTH(Q2207),"")</f>
        <v/>
      </c>
      <c r="AO2207" s="112">
        <f>IFERROR(VALUE(V2207),0)</f>
        <v/>
      </c>
    </row>
    <row customFormat="1" customHeight="1" ht="29.25" r="2208" s="112" spans="1:41">
      <c r="A2208" s="127" t="n"/>
      <c r="B2208" s="113" t="n"/>
      <c r="C2208" s="127" t="n"/>
      <c r="D2208" s="127" t="n"/>
      <c r="E2208" s="114">
        <f>IF(F2208 &lt;&gt; "",VLOOKUP(F2208,CategoryLookup,2,FALSE), "")</f>
        <v/>
      </c>
      <c r="F2208" s="126" t="n"/>
      <c r="G2208" s="127" t="n"/>
      <c r="H2208" s="127" t="n"/>
      <c r="I2208" s="127" t="n"/>
      <c r="J2208" s="127" t="n"/>
      <c r="K2208" s="127" t="n"/>
      <c r="L2208" s="127" t="n"/>
      <c r="M2208" s="127" t="n"/>
      <c r="N2208" s="120" t="n"/>
      <c r="O2208" s="120" t="n"/>
      <c r="P2208" s="120" t="n"/>
      <c r="Q2208" s="120" t="n"/>
      <c r="R2208" s="121" t="n"/>
      <c r="S2208" s="121" t="n"/>
      <c r="T2208" s="121" t="n"/>
      <c r="U2208" s="121" t="n"/>
      <c r="V2208" s="117">
        <f>IF(P2208="NA","NA",IF(P2208&lt;&gt;"",TEXT(P2208-N2208,"[h].mm"),""))</f>
        <v/>
      </c>
      <c r="W2208" s="118">
        <f>IF(AND(R2208="",S2208=""),"",R2208+S2208)</f>
        <v/>
      </c>
      <c r="X2208" s="116">
        <f>IF(O2208&lt;&gt;"",DATE(YEAR(O2208), MONTH(O2208), DAY(O2208)),"")</f>
        <v/>
      </c>
      <c r="Y2208" s="122" t="n"/>
      <c r="Z2208" s="123" t="n"/>
      <c r="AA2208" s="117">
        <f>IF(F2208="Re-assigned","NA",IF(W2208="","",IF(W2208&gt;=VLOOKUP(D2208,SLAMatrix,3,FALSE),"Yes",IF(W2208&lt;VLOOKUP(D2208,SLAMatrix,2,FALSE),"No","Internal"))))</f>
        <v/>
      </c>
      <c r="AB2208" s="123" t="n"/>
      <c r="AC2208" s="123" t="n"/>
      <c r="AD2208" s="119" t="n"/>
      <c r="AE2208" s="125" t="n"/>
      <c r="AF2208" s="124">
        <f>MONTH(O2208)</f>
        <v/>
      </c>
      <c r="AG2208" s="124">
        <f>VLOOKUP(IFERROR(MID(AE2208,1,(FIND(",",AE2208,1)-1)),AE2208),Facility_Region_Mapping,2,FALSE)</f>
        <v/>
      </c>
      <c r="AH2208" s="124" t="n"/>
      <c r="AI2208" s="124">
        <f>IF(C2208&lt;&gt;"",IF(M2208="ESM User",getInterfaceName($C2208),"NA"),"")</f>
        <v/>
      </c>
      <c r="AJ2208" s="116">
        <f>IF(Q2208&lt;&gt;"",DATE(YEAR(Q2208), MONTH(Q2208), DAY(Q2208)),"")</f>
        <v/>
      </c>
      <c r="AK2208" s="130">
        <f>IF(Q2208&lt;&gt;0,Q2208-N2208,TODAY()-N2208)</f>
        <v/>
      </c>
      <c r="AL2208" s="112">
        <f>IF(F2208="Re-assigned",0,IF(H2208="Closed",0,IF(H2208="Service Restored",0,IF(H2208="",0,1))))</f>
        <v/>
      </c>
      <c r="AM2208" s="124">
        <f>IF(AL2208=0,"",IF(AK2208&gt;20.99,"Aged","Non-Aged"))</f>
        <v/>
      </c>
      <c r="AN2208" s="112">
        <f>IF(Q2208&lt;&gt;"",MONTH(Q2208),"")</f>
        <v/>
      </c>
      <c r="AO2208" s="112">
        <f>IFERROR(VALUE(V2208),0)</f>
        <v/>
      </c>
    </row>
    <row customFormat="1" customHeight="1" ht="29.25" r="2209" s="112" spans="1:41">
      <c r="A2209" s="127" t="n"/>
      <c r="B2209" s="113" t="n"/>
      <c r="C2209" s="127" t="n"/>
      <c r="D2209" s="127" t="n"/>
      <c r="E2209" s="114">
        <f>IF(F2209 &lt;&gt; "",VLOOKUP(F2209,CategoryLookup,2,FALSE), "")</f>
        <v/>
      </c>
      <c r="F2209" s="126" t="n"/>
      <c r="G2209" s="127" t="n"/>
      <c r="H2209" s="127" t="n"/>
      <c r="I2209" s="127" t="n"/>
      <c r="J2209" s="127" t="n"/>
      <c r="K2209" s="127" t="n"/>
      <c r="L2209" s="127" t="n"/>
      <c r="M2209" s="127" t="n"/>
      <c r="N2209" s="120" t="n"/>
      <c r="O2209" s="120" t="n"/>
      <c r="P2209" s="120" t="n"/>
      <c r="Q2209" s="120" t="n"/>
      <c r="R2209" s="121" t="n"/>
      <c r="S2209" s="121" t="n"/>
      <c r="T2209" s="121" t="n"/>
      <c r="U2209" s="121" t="n"/>
      <c r="V2209" s="117">
        <f>IF(P2209="NA","NA",IF(P2209&lt;&gt;"",TEXT(P2209-N2209,"[h].mm"),""))</f>
        <v/>
      </c>
      <c r="W2209" s="118">
        <f>IF(AND(R2209="",S2209=""),"",R2209+S2209)</f>
        <v/>
      </c>
      <c r="X2209" s="116">
        <f>IF(O2209&lt;&gt;"",DATE(YEAR(O2209), MONTH(O2209), DAY(O2209)),"")</f>
        <v/>
      </c>
      <c r="Y2209" s="122" t="n"/>
      <c r="Z2209" s="123" t="n"/>
      <c r="AA2209" s="117">
        <f>IF(F2209="Re-assigned","NA",IF(W2209="","",IF(W2209&gt;=VLOOKUP(D2209,SLAMatrix,3,FALSE),"Yes",IF(W2209&lt;VLOOKUP(D2209,SLAMatrix,2,FALSE),"No","Internal"))))</f>
        <v/>
      </c>
      <c r="AB2209" s="123" t="n"/>
      <c r="AC2209" s="123" t="n"/>
      <c r="AD2209" s="119" t="n"/>
      <c r="AE2209" s="125" t="n"/>
      <c r="AF2209" s="124">
        <f>MONTH(O2209)</f>
        <v/>
      </c>
      <c r="AG2209" s="124">
        <f>VLOOKUP(IFERROR(MID(AE2209,1,(FIND(",",AE2209,1)-1)),AE2209),Facility_Region_Mapping,2,FALSE)</f>
        <v/>
      </c>
      <c r="AH2209" s="124" t="n"/>
      <c r="AI2209" s="124">
        <f>IF(C2209&lt;&gt;"",IF(M2209="ESM User",getInterfaceName($C2209),"NA"),"")</f>
        <v/>
      </c>
      <c r="AJ2209" s="116">
        <f>IF(Q2209&lt;&gt;"",DATE(YEAR(Q2209), MONTH(Q2209), DAY(Q2209)),"")</f>
        <v/>
      </c>
      <c r="AK2209" s="130">
        <f>IF(Q2209&lt;&gt;0,Q2209-N2209,TODAY()-N2209)</f>
        <v/>
      </c>
      <c r="AL2209" s="112">
        <f>IF(F2209="Re-assigned",0,IF(H2209="Closed",0,IF(H2209="Service Restored",0,IF(H2209="",0,1))))</f>
        <v/>
      </c>
      <c r="AM2209" s="124">
        <f>IF(AL2209=0,"",IF(AK2209&gt;20.99,"Aged","Non-Aged"))</f>
        <v/>
      </c>
      <c r="AN2209" s="112">
        <f>IF(Q2209&lt;&gt;"",MONTH(Q2209),"")</f>
        <v/>
      </c>
      <c r="AO2209" s="112">
        <f>IFERROR(VALUE(V2209),0)</f>
        <v/>
      </c>
    </row>
    <row customFormat="1" customHeight="1" ht="29.25" r="2210" s="112" spans="1:41">
      <c r="A2210" s="127" t="n"/>
      <c r="B2210" s="113" t="n"/>
      <c r="C2210" s="127" t="n"/>
      <c r="D2210" s="127" t="n"/>
      <c r="E2210" s="114">
        <f>IF(F2210 &lt;&gt; "",VLOOKUP(F2210,CategoryLookup,2,FALSE), "")</f>
        <v/>
      </c>
      <c r="F2210" s="126" t="n"/>
      <c r="G2210" s="127" t="n"/>
      <c r="H2210" s="127" t="n"/>
      <c r="I2210" s="127" t="n"/>
      <c r="J2210" s="127" t="n"/>
      <c r="K2210" s="127" t="n"/>
      <c r="L2210" s="127" t="n"/>
      <c r="M2210" s="127" t="n"/>
      <c r="N2210" s="120" t="n"/>
      <c r="O2210" s="120" t="n"/>
      <c r="P2210" s="120" t="n"/>
      <c r="Q2210" s="120" t="n"/>
      <c r="R2210" s="121" t="n"/>
      <c r="S2210" s="121" t="n"/>
      <c r="T2210" s="121" t="n"/>
      <c r="U2210" s="121" t="n"/>
      <c r="V2210" s="117">
        <f>IF(P2210="NA","NA",IF(P2210&lt;&gt;"",TEXT(P2210-N2210,"[h].mm"),""))</f>
        <v/>
      </c>
      <c r="W2210" s="118">
        <f>IF(AND(R2210="",S2210=""),"",R2210+S2210)</f>
        <v/>
      </c>
      <c r="X2210" s="116">
        <f>IF(O2210&lt;&gt;"",DATE(YEAR(O2210), MONTH(O2210), DAY(O2210)),"")</f>
        <v/>
      </c>
      <c r="Y2210" s="122" t="n"/>
      <c r="Z2210" s="123" t="n"/>
      <c r="AA2210" s="117">
        <f>IF(F2210="Re-assigned","NA",IF(W2210="","",IF(W2210&gt;=VLOOKUP(D2210,SLAMatrix,3,FALSE),"Yes",IF(W2210&lt;VLOOKUP(D2210,SLAMatrix,2,FALSE),"No","Internal"))))</f>
        <v/>
      </c>
      <c r="AB2210" s="123" t="n"/>
      <c r="AC2210" s="123" t="n"/>
      <c r="AD2210" s="119" t="n"/>
      <c r="AE2210" s="125" t="n"/>
      <c r="AF2210" s="124">
        <f>MONTH(O2210)</f>
        <v/>
      </c>
      <c r="AG2210" s="124">
        <f>VLOOKUP(IFERROR(MID(AE2210,1,(FIND(",",AE2210,1)-1)),AE2210),Facility_Region_Mapping,2,FALSE)</f>
        <v/>
      </c>
      <c r="AH2210" s="124" t="n"/>
      <c r="AI2210" s="124">
        <f>IF(C2210&lt;&gt;"",IF(M2210="ESM User",getInterfaceName($C2210),"NA"),"")</f>
        <v/>
      </c>
      <c r="AJ2210" s="116">
        <f>IF(Q2210&lt;&gt;"",DATE(YEAR(Q2210), MONTH(Q2210), DAY(Q2210)),"")</f>
        <v/>
      </c>
      <c r="AK2210" s="130">
        <f>IF(Q2210&lt;&gt;0,Q2210-N2210,TODAY()-N2210)</f>
        <v/>
      </c>
      <c r="AL2210" s="112">
        <f>IF(F2210="Re-assigned",0,IF(H2210="Closed",0,IF(H2210="Service Restored",0,IF(H2210="",0,1))))</f>
        <v/>
      </c>
      <c r="AM2210" s="124">
        <f>IF(AL2210=0,"",IF(AK2210&gt;20.99,"Aged","Non-Aged"))</f>
        <v/>
      </c>
      <c r="AN2210" s="112">
        <f>IF(Q2210&lt;&gt;"",MONTH(Q2210),"")</f>
        <v/>
      </c>
      <c r="AO2210" s="112">
        <f>IFERROR(VALUE(V2210),0)</f>
        <v/>
      </c>
    </row>
    <row customFormat="1" customHeight="1" ht="29.25" r="2211" s="112" spans="1:41">
      <c r="A2211" s="127" t="n"/>
      <c r="B2211" s="113" t="n"/>
      <c r="C2211" s="127" t="n"/>
      <c r="D2211" s="127" t="n"/>
      <c r="E2211" s="114">
        <f>IF(F2211 &lt;&gt; "",VLOOKUP(F2211,CategoryLookup,2,FALSE), "")</f>
        <v/>
      </c>
      <c r="F2211" s="126" t="n"/>
      <c r="G2211" s="127" t="n"/>
      <c r="H2211" s="127" t="n"/>
      <c r="I2211" s="127" t="n"/>
      <c r="J2211" s="127" t="n"/>
      <c r="K2211" s="127" t="n"/>
      <c r="L2211" s="127" t="n"/>
      <c r="M2211" s="127" t="n"/>
      <c r="N2211" s="120" t="n"/>
      <c r="O2211" s="120" t="n"/>
      <c r="P2211" s="120" t="n"/>
      <c r="Q2211" s="120" t="n"/>
      <c r="R2211" s="121" t="n"/>
      <c r="S2211" s="121" t="n"/>
      <c r="T2211" s="121" t="n"/>
      <c r="U2211" s="121" t="n"/>
      <c r="V2211" s="117">
        <f>IF(P2211="NA","NA",IF(P2211&lt;&gt;"",TEXT(P2211-N2211,"[h].mm"),""))</f>
        <v/>
      </c>
      <c r="W2211" s="118">
        <f>IF(AND(R2211="",S2211=""),"",R2211+S2211)</f>
        <v/>
      </c>
      <c r="X2211" s="116">
        <f>IF(O2211&lt;&gt;"",DATE(YEAR(O2211), MONTH(O2211), DAY(O2211)),"")</f>
        <v/>
      </c>
      <c r="Y2211" s="122" t="n"/>
      <c r="Z2211" s="123" t="n"/>
      <c r="AA2211" s="117">
        <f>IF(F2211="Re-assigned","NA",IF(W2211="","",IF(W2211&gt;=VLOOKUP(D2211,SLAMatrix,3,FALSE),"Yes",IF(W2211&lt;VLOOKUP(D2211,SLAMatrix,2,FALSE),"No","Internal"))))</f>
        <v/>
      </c>
      <c r="AB2211" s="123" t="n"/>
      <c r="AC2211" s="123" t="n"/>
      <c r="AD2211" s="119" t="n"/>
      <c r="AE2211" s="125" t="n"/>
      <c r="AF2211" s="124">
        <f>MONTH(O2211)</f>
        <v/>
      </c>
      <c r="AG2211" s="124">
        <f>VLOOKUP(IFERROR(MID(AE2211,1,(FIND(",",AE2211,1)-1)),AE2211),Facility_Region_Mapping,2,FALSE)</f>
        <v/>
      </c>
      <c r="AH2211" s="124" t="n"/>
      <c r="AI2211" s="124">
        <f>IF(C2211&lt;&gt;"",IF(M2211="ESM User",getInterfaceName($C2211),"NA"),"")</f>
        <v/>
      </c>
      <c r="AJ2211" s="116">
        <f>IF(Q2211&lt;&gt;"",DATE(YEAR(Q2211), MONTH(Q2211), DAY(Q2211)),"")</f>
        <v/>
      </c>
      <c r="AK2211" s="130">
        <f>IF(Q2211&lt;&gt;0,Q2211-N2211,TODAY()-N2211)</f>
        <v/>
      </c>
      <c r="AL2211" s="112">
        <f>IF(F2211="Re-assigned",0,IF(H2211="Closed",0,IF(H2211="Service Restored",0,IF(H2211="",0,1))))</f>
        <v/>
      </c>
      <c r="AM2211" s="124">
        <f>IF(AL2211=0,"",IF(AK2211&gt;20.99,"Aged","Non-Aged"))</f>
        <v/>
      </c>
      <c r="AN2211" s="112">
        <f>IF(Q2211&lt;&gt;"",MONTH(Q2211),"")</f>
        <v/>
      </c>
      <c r="AO2211" s="112">
        <f>IFERROR(VALUE(V2211),0)</f>
        <v/>
      </c>
    </row>
    <row customFormat="1" customHeight="1" ht="29.25" r="2212" s="112" spans="1:41">
      <c r="A2212" s="127" t="n"/>
      <c r="B2212" s="113" t="n"/>
      <c r="C2212" s="127" t="n"/>
      <c r="D2212" s="127" t="n"/>
      <c r="E2212" s="114">
        <f>IF(F2212 &lt;&gt; "",VLOOKUP(F2212,CategoryLookup,2,FALSE), "")</f>
        <v/>
      </c>
      <c r="F2212" s="126" t="n"/>
      <c r="G2212" s="127" t="n"/>
      <c r="H2212" s="127" t="n"/>
      <c r="I2212" s="127" t="n"/>
      <c r="J2212" s="127" t="n"/>
      <c r="K2212" s="127" t="n"/>
      <c r="L2212" s="127" t="n"/>
      <c r="M2212" s="127" t="n"/>
      <c r="N2212" s="120" t="n"/>
      <c r="O2212" s="120" t="n"/>
      <c r="P2212" s="120" t="n"/>
      <c r="Q2212" s="120" t="n"/>
      <c r="R2212" s="121" t="n"/>
      <c r="S2212" s="121" t="n"/>
      <c r="T2212" s="121" t="n"/>
      <c r="U2212" s="121" t="n"/>
      <c r="V2212" s="117">
        <f>IF(P2212="NA","NA",IF(P2212&lt;&gt;"",TEXT(P2212-N2212,"[h].mm"),""))</f>
        <v/>
      </c>
      <c r="W2212" s="118">
        <f>IF(AND(R2212="",S2212=""),"",R2212+S2212)</f>
        <v/>
      </c>
      <c r="X2212" s="116">
        <f>IF(O2212&lt;&gt;"",DATE(YEAR(O2212), MONTH(O2212), DAY(O2212)),"")</f>
        <v/>
      </c>
      <c r="Y2212" s="122" t="n"/>
      <c r="Z2212" s="123" t="n"/>
      <c r="AA2212" s="117">
        <f>IF(F2212="Re-assigned","NA",IF(W2212="","",IF(W2212&gt;=VLOOKUP(D2212,SLAMatrix,3,FALSE),"Yes",IF(W2212&lt;VLOOKUP(D2212,SLAMatrix,2,FALSE),"No","Internal"))))</f>
        <v/>
      </c>
      <c r="AB2212" s="123" t="n"/>
      <c r="AC2212" s="123" t="n"/>
      <c r="AD2212" s="119" t="n"/>
      <c r="AE2212" s="125" t="n"/>
      <c r="AF2212" s="124">
        <f>MONTH(O2212)</f>
        <v/>
      </c>
      <c r="AG2212" s="124">
        <f>VLOOKUP(IFERROR(MID(AE2212,1,(FIND(",",AE2212,1)-1)),AE2212),Facility_Region_Mapping,2,FALSE)</f>
        <v/>
      </c>
      <c r="AH2212" s="124" t="n"/>
      <c r="AI2212" s="124">
        <f>IF(C2212&lt;&gt;"",IF(M2212="ESM User",getInterfaceName($C2212),"NA"),"")</f>
        <v/>
      </c>
      <c r="AJ2212" s="116">
        <f>IF(Q2212&lt;&gt;"",DATE(YEAR(Q2212), MONTH(Q2212), DAY(Q2212)),"")</f>
        <v/>
      </c>
      <c r="AK2212" s="130">
        <f>IF(Q2212&lt;&gt;0,Q2212-N2212,TODAY()-N2212)</f>
        <v/>
      </c>
      <c r="AL2212" s="112">
        <f>IF(F2212="Re-assigned",0,IF(H2212="Closed",0,IF(H2212="Service Restored",0,IF(H2212="",0,1))))</f>
        <v/>
      </c>
      <c r="AM2212" s="124">
        <f>IF(AL2212=0,"",IF(AK2212&gt;20.99,"Aged","Non-Aged"))</f>
        <v/>
      </c>
      <c r="AN2212" s="112">
        <f>IF(Q2212&lt;&gt;"",MONTH(Q2212),"")</f>
        <v/>
      </c>
      <c r="AO2212" s="112">
        <f>IFERROR(VALUE(V2212),0)</f>
        <v/>
      </c>
    </row>
    <row customFormat="1" customHeight="1" ht="29.25" r="2213" s="112" spans="1:41">
      <c r="A2213" s="127" t="n"/>
      <c r="B2213" s="113" t="n"/>
      <c r="C2213" s="127" t="n"/>
      <c r="D2213" s="127" t="n"/>
      <c r="E2213" s="114">
        <f>IF(F2213 &lt;&gt; "",VLOOKUP(F2213,CategoryLookup,2,FALSE), "")</f>
        <v/>
      </c>
      <c r="F2213" s="126" t="n"/>
      <c r="G2213" s="127" t="n"/>
      <c r="H2213" s="127" t="n"/>
      <c r="I2213" s="127" t="n"/>
      <c r="J2213" s="127" t="n"/>
      <c r="K2213" s="127" t="n"/>
      <c r="L2213" s="127" t="n"/>
      <c r="M2213" s="127" t="n"/>
      <c r="N2213" s="120" t="n"/>
      <c r="O2213" s="120" t="n"/>
      <c r="P2213" s="120" t="n"/>
      <c r="Q2213" s="120" t="n"/>
      <c r="R2213" s="121" t="n"/>
      <c r="S2213" s="121" t="n"/>
      <c r="T2213" s="121" t="n"/>
      <c r="U2213" s="121" t="n"/>
      <c r="V2213" s="117">
        <f>IF(P2213="NA","NA",IF(P2213&lt;&gt;"",TEXT(P2213-N2213,"[h].mm"),""))</f>
        <v/>
      </c>
      <c r="W2213" s="118">
        <f>IF(AND(R2213="",S2213=""),"",R2213+S2213)</f>
        <v/>
      </c>
      <c r="X2213" s="116">
        <f>IF(O2213&lt;&gt;"",DATE(YEAR(O2213), MONTH(O2213), DAY(O2213)),"")</f>
        <v/>
      </c>
      <c r="Y2213" s="122" t="n"/>
      <c r="Z2213" s="123" t="n"/>
      <c r="AA2213" s="117">
        <f>IF(F2213="Re-assigned","NA",IF(W2213="","",IF(W2213&gt;=VLOOKUP(D2213,SLAMatrix,3,FALSE),"Yes",IF(W2213&lt;VLOOKUP(D2213,SLAMatrix,2,FALSE),"No","Internal"))))</f>
        <v/>
      </c>
      <c r="AB2213" s="123" t="n"/>
      <c r="AC2213" s="123" t="n"/>
      <c r="AD2213" s="119" t="n"/>
      <c r="AE2213" s="125" t="n"/>
      <c r="AF2213" s="124">
        <f>MONTH(O2213)</f>
        <v/>
      </c>
      <c r="AG2213" s="124">
        <f>VLOOKUP(IFERROR(MID(AE2213,1,(FIND(",",AE2213,1)-1)),AE2213),Facility_Region_Mapping,2,FALSE)</f>
        <v/>
      </c>
      <c r="AH2213" s="124" t="n"/>
      <c r="AI2213" s="124">
        <f>IF(C2213&lt;&gt;"",IF(M2213="ESM User",getInterfaceName($C2213),"NA"),"")</f>
        <v/>
      </c>
      <c r="AJ2213" s="116">
        <f>IF(Q2213&lt;&gt;"",DATE(YEAR(Q2213), MONTH(Q2213), DAY(Q2213)),"")</f>
        <v/>
      </c>
      <c r="AK2213" s="130">
        <f>IF(Q2213&lt;&gt;0,Q2213-N2213,TODAY()-N2213)</f>
        <v/>
      </c>
      <c r="AL2213" s="112">
        <f>IF(F2213="Re-assigned",0,IF(H2213="Closed",0,IF(H2213="Service Restored",0,IF(H2213="",0,1))))</f>
        <v/>
      </c>
      <c r="AM2213" s="124">
        <f>IF(AL2213=0,"",IF(AK2213&gt;20.99,"Aged","Non-Aged"))</f>
        <v/>
      </c>
      <c r="AN2213" s="112">
        <f>IF(Q2213&lt;&gt;"",MONTH(Q2213),"")</f>
        <v/>
      </c>
      <c r="AO2213" s="112">
        <f>IFERROR(VALUE(V2213),0)</f>
        <v/>
      </c>
    </row>
    <row customFormat="1" customHeight="1" ht="29.25" r="2214" s="112" spans="1:41">
      <c r="A2214" s="127" t="n"/>
      <c r="B2214" s="113" t="n"/>
      <c r="C2214" s="127" t="n"/>
      <c r="D2214" s="127" t="n"/>
      <c r="E2214" s="114">
        <f>IF(F2214 &lt;&gt; "",VLOOKUP(F2214,CategoryLookup,2,FALSE), "")</f>
        <v/>
      </c>
      <c r="F2214" s="126" t="n"/>
      <c r="G2214" s="127" t="n"/>
      <c r="H2214" s="127" t="n"/>
      <c r="I2214" s="127" t="n"/>
      <c r="J2214" s="127" t="n"/>
      <c r="K2214" s="127" t="n"/>
      <c r="L2214" s="127" t="n"/>
      <c r="M2214" s="127" t="n"/>
      <c r="N2214" s="120" t="n"/>
      <c r="O2214" s="120" t="n"/>
      <c r="P2214" s="120" t="n"/>
      <c r="Q2214" s="120" t="n"/>
      <c r="R2214" s="121" t="n"/>
      <c r="S2214" s="121" t="n"/>
      <c r="T2214" s="121" t="n"/>
      <c r="U2214" s="121" t="n"/>
      <c r="V2214" s="117">
        <f>IF(P2214="NA","NA",IF(P2214&lt;&gt;"",TEXT(P2214-N2214,"[h].mm"),""))</f>
        <v/>
      </c>
      <c r="W2214" s="118">
        <f>IF(AND(R2214="",S2214=""),"",R2214+S2214)</f>
        <v/>
      </c>
      <c r="X2214" s="116">
        <f>IF(O2214&lt;&gt;"",DATE(YEAR(O2214), MONTH(O2214), DAY(O2214)),"")</f>
        <v/>
      </c>
      <c r="Y2214" s="122" t="n"/>
      <c r="Z2214" s="123" t="n"/>
      <c r="AA2214" s="117">
        <f>IF(F2214="Re-assigned","NA",IF(W2214="","",IF(W2214&gt;=VLOOKUP(D2214,SLAMatrix,3,FALSE),"Yes",IF(W2214&lt;VLOOKUP(D2214,SLAMatrix,2,FALSE),"No","Internal"))))</f>
        <v/>
      </c>
      <c r="AB2214" s="123" t="n"/>
      <c r="AC2214" s="123" t="n"/>
      <c r="AD2214" s="119" t="n"/>
      <c r="AE2214" s="125" t="n"/>
      <c r="AF2214" s="124">
        <f>MONTH(O2214)</f>
        <v/>
      </c>
      <c r="AG2214" s="124">
        <f>VLOOKUP(IFERROR(MID(AE2214,1,(FIND(",",AE2214,1)-1)),AE2214),Facility_Region_Mapping,2,FALSE)</f>
        <v/>
      </c>
      <c r="AH2214" s="124" t="n"/>
      <c r="AI2214" s="124">
        <f>IF(C2214&lt;&gt;"",IF(M2214="ESM User",getInterfaceName($C2214),"NA"),"")</f>
        <v/>
      </c>
      <c r="AJ2214" s="116">
        <f>IF(Q2214&lt;&gt;"",DATE(YEAR(Q2214), MONTH(Q2214), DAY(Q2214)),"")</f>
        <v/>
      </c>
      <c r="AK2214" s="130">
        <f>IF(Q2214&lt;&gt;0,Q2214-N2214,TODAY()-N2214)</f>
        <v/>
      </c>
      <c r="AL2214" s="112">
        <f>IF(F2214="Re-assigned",0,IF(H2214="Closed",0,IF(H2214="Service Restored",0,IF(H2214="",0,1))))</f>
        <v/>
      </c>
      <c r="AM2214" s="124">
        <f>IF(AL2214=0,"",IF(AK2214&gt;20.99,"Aged","Non-Aged"))</f>
        <v/>
      </c>
      <c r="AN2214" s="112">
        <f>IF(Q2214&lt;&gt;"",MONTH(Q2214),"")</f>
        <v/>
      </c>
      <c r="AO2214" s="112">
        <f>IFERROR(VALUE(V2214),0)</f>
        <v/>
      </c>
    </row>
    <row customFormat="1" customHeight="1" ht="29.25" r="2215" s="112" spans="1:41">
      <c r="A2215" s="127" t="n"/>
      <c r="B2215" s="113" t="n"/>
      <c r="C2215" s="127" t="n"/>
      <c r="D2215" s="127" t="n"/>
      <c r="E2215" s="114">
        <f>IF(F2215 &lt;&gt; "",VLOOKUP(F2215,CategoryLookup,2,FALSE), "")</f>
        <v/>
      </c>
      <c r="F2215" s="126" t="n"/>
      <c r="G2215" s="127" t="n"/>
      <c r="H2215" s="127" t="n"/>
      <c r="I2215" s="127" t="n"/>
      <c r="J2215" s="127" t="n"/>
      <c r="K2215" s="127" t="n"/>
      <c r="L2215" s="127" t="n"/>
      <c r="M2215" s="127" t="n"/>
      <c r="N2215" s="120" t="n"/>
      <c r="O2215" s="120" t="n"/>
      <c r="P2215" s="120" t="n"/>
      <c r="Q2215" s="120" t="n"/>
      <c r="R2215" s="121" t="n"/>
      <c r="S2215" s="121" t="n"/>
      <c r="T2215" s="121" t="n"/>
      <c r="U2215" s="121" t="n"/>
      <c r="V2215" s="117">
        <f>IF(P2215="NA","NA",IF(P2215&lt;&gt;"",TEXT(P2215-N2215,"[h].mm"),""))</f>
        <v/>
      </c>
      <c r="W2215" s="118">
        <f>IF(AND(R2215="",S2215=""),"",R2215+S2215)</f>
        <v/>
      </c>
      <c r="X2215" s="116">
        <f>IF(O2215&lt;&gt;"",DATE(YEAR(O2215), MONTH(O2215), DAY(O2215)),"")</f>
        <v/>
      </c>
      <c r="Y2215" s="122" t="n"/>
      <c r="Z2215" s="123" t="n"/>
      <c r="AA2215" s="117">
        <f>IF(F2215="Re-assigned","NA",IF(W2215="","",IF(W2215&gt;=VLOOKUP(D2215,SLAMatrix,3,FALSE),"Yes",IF(W2215&lt;VLOOKUP(D2215,SLAMatrix,2,FALSE),"No","Internal"))))</f>
        <v/>
      </c>
      <c r="AB2215" s="123" t="n"/>
      <c r="AC2215" s="123" t="n"/>
      <c r="AD2215" s="119" t="n"/>
      <c r="AE2215" s="125" t="n"/>
      <c r="AF2215" s="124">
        <f>MONTH(O2215)</f>
        <v/>
      </c>
      <c r="AG2215" s="124">
        <f>VLOOKUP(IFERROR(MID(AE2215,1,(FIND(",",AE2215,1)-1)),AE2215),Facility_Region_Mapping,2,FALSE)</f>
        <v/>
      </c>
      <c r="AH2215" s="124" t="n"/>
      <c r="AI2215" s="124">
        <f>IF(C2215&lt;&gt;"",IF(M2215="ESM User",getInterfaceName($C2215),"NA"),"")</f>
        <v/>
      </c>
      <c r="AJ2215" s="116">
        <f>IF(Q2215&lt;&gt;"",DATE(YEAR(Q2215), MONTH(Q2215), DAY(Q2215)),"")</f>
        <v/>
      </c>
      <c r="AK2215" s="130">
        <f>IF(Q2215&lt;&gt;0,Q2215-N2215,TODAY()-N2215)</f>
        <v/>
      </c>
      <c r="AL2215" s="112">
        <f>IF(F2215="Re-assigned",0,IF(H2215="Closed",0,IF(H2215="Service Restored",0,IF(H2215="",0,1))))</f>
        <v/>
      </c>
      <c r="AM2215" s="124">
        <f>IF(AL2215=0,"",IF(AK2215&gt;20.99,"Aged","Non-Aged"))</f>
        <v/>
      </c>
      <c r="AN2215" s="112">
        <f>IF(Q2215&lt;&gt;"",MONTH(Q2215),"")</f>
        <v/>
      </c>
      <c r="AO2215" s="112">
        <f>IFERROR(VALUE(V2215),0)</f>
        <v/>
      </c>
    </row>
    <row customFormat="1" customHeight="1" ht="29.25" r="2216" s="112" spans="1:41">
      <c r="A2216" s="127" t="n"/>
      <c r="B2216" s="113" t="n"/>
      <c r="C2216" s="127" t="n"/>
      <c r="D2216" s="127" t="n"/>
      <c r="E2216" s="114">
        <f>IF(F2216 &lt;&gt; "",VLOOKUP(F2216,CategoryLookup,2,FALSE), "")</f>
        <v/>
      </c>
      <c r="F2216" s="126" t="n"/>
      <c r="G2216" s="127" t="n"/>
      <c r="H2216" s="127" t="n"/>
      <c r="I2216" s="127" t="n"/>
      <c r="J2216" s="127" t="n"/>
      <c r="K2216" s="127" t="n"/>
      <c r="L2216" s="127" t="n"/>
      <c r="M2216" s="127" t="n"/>
      <c r="N2216" s="120" t="n"/>
      <c r="O2216" s="120" t="n"/>
      <c r="P2216" s="120" t="n"/>
      <c r="Q2216" s="120" t="n"/>
      <c r="R2216" s="121" t="n"/>
      <c r="S2216" s="121" t="n"/>
      <c r="T2216" s="121" t="n"/>
      <c r="U2216" s="121" t="n"/>
      <c r="V2216" s="117">
        <f>IF(P2216="NA","NA",IF(P2216&lt;&gt;"",TEXT(P2216-N2216,"[h].mm"),""))</f>
        <v/>
      </c>
      <c r="W2216" s="118">
        <f>IF(AND(R2216="",S2216=""),"",R2216+S2216)</f>
        <v/>
      </c>
      <c r="X2216" s="116">
        <f>IF(O2216&lt;&gt;"",DATE(YEAR(O2216), MONTH(O2216), DAY(O2216)),"")</f>
        <v/>
      </c>
      <c r="Y2216" s="122" t="n"/>
      <c r="Z2216" s="123" t="n"/>
      <c r="AA2216" s="117">
        <f>IF(F2216="Re-assigned","NA",IF(W2216="","",IF(W2216&gt;=VLOOKUP(D2216,SLAMatrix,3,FALSE),"Yes",IF(W2216&lt;VLOOKUP(D2216,SLAMatrix,2,FALSE),"No","Internal"))))</f>
        <v/>
      </c>
      <c r="AB2216" s="123" t="n"/>
      <c r="AC2216" s="123" t="n"/>
      <c r="AD2216" s="119" t="n"/>
      <c r="AE2216" s="125" t="n"/>
      <c r="AF2216" s="124">
        <f>MONTH(O2216)</f>
        <v/>
      </c>
      <c r="AG2216" s="124">
        <f>VLOOKUP(IFERROR(MID(AE2216,1,(FIND(",",AE2216,1)-1)),AE2216),Facility_Region_Mapping,2,FALSE)</f>
        <v/>
      </c>
      <c r="AH2216" s="124" t="n"/>
      <c r="AI2216" s="124">
        <f>IF(C2216&lt;&gt;"",IF(M2216="ESM User",getInterfaceName($C2216),"NA"),"")</f>
        <v/>
      </c>
      <c r="AJ2216" s="116">
        <f>IF(Q2216&lt;&gt;"",DATE(YEAR(Q2216), MONTH(Q2216), DAY(Q2216)),"")</f>
        <v/>
      </c>
      <c r="AK2216" s="130">
        <f>IF(Q2216&lt;&gt;0,Q2216-N2216,TODAY()-N2216)</f>
        <v/>
      </c>
      <c r="AL2216" s="112">
        <f>IF(F2216="Re-assigned",0,IF(H2216="Closed",0,IF(H2216="Service Restored",0,IF(H2216="",0,1))))</f>
        <v/>
      </c>
      <c r="AM2216" s="124">
        <f>IF(AL2216=0,"",IF(AK2216&gt;20.99,"Aged","Non-Aged"))</f>
        <v/>
      </c>
      <c r="AN2216" s="112">
        <f>IF(Q2216&lt;&gt;"",MONTH(Q2216),"")</f>
        <v/>
      </c>
      <c r="AO2216" s="112">
        <f>IFERROR(VALUE(V2216),0)</f>
        <v/>
      </c>
    </row>
    <row customFormat="1" customHeight="1" ht="29.25" r="2217" s="112" spans="1:41">
      <c r="A2217" s="127" t="n"/>
      <c r="B2217" s="113" t="n"/>
      <c r="C2217" s="127" t="n"/>
      <c r="D2217" s="127" t="n"/>
      <c r="E2217" s="114">
        <f>IF(F2217 &lt;&gt; "",VLOOKUP(F2217,CategoryLookup,2,FALSE), "")</f>
        <v/>
      </c>
      <c r="F2217" s="126" t="n"/>
      <c r="G2217" s="127" t="n"/>
      <c r="H2217" s="127" t="n"/>
      <c r="I2217" s="127" t="n"/>
      <c r="J2217" s="127" t="n"/>
      <c r="K2217" s="127" t="n"/>
      <c r="L2217" s="127" t="n"/>
      <c r="M2217" s="127" t="n"/>
      <c r="N2217" s="120" t="n"/>
      <c r="O2217" s="120" t="n"/>
      <c r="P2217" s="120" t="n"/>
      <c r="Q2217" s="120" t="n"/>
      <c r="R2217" s="121" t="n"/>
      <c r="S2217" s="121" t="n"/>
      <c r="T2217" s="121" t="n"/>
      <c r="U2217" s="121" t="n"/>
      <c r="V2217" s="117">
        <f>IF(P2217="NA","NA",IF(P2217&lt;&gt;"",TEXT(P2217-N2217,"[h].mm"),""))</f>
        <v/>
      </c>
      <c r="W2217" s="118">
        <f>IF(AND(R2217="",S2217=""),"",R2217+S2217)</f>
        <v/>
      </c>
      <c r="X2217" s="116">
        <f>IF(O2217&lt;&gt;"",DATE(YEAR(O2217), MONTH(O2217), DAY(O2217)),"")</f>
        <v/>
      </c>
      <c r="Y2217" s="122" t="n"/>
      <c r="Z2217" s="123" t="n"/>
      <c r="AA2217" s="117">
        <f>IF(F2217="Re-assigned","NA",IF(W2217="","",IF(W2217&gt;=VLOOKUP(D2217,SLAMatrix,3,FALSE),"Yes",IF(W2217&lt;VLOOKUP(D2217,SLAMatrix,2,FALSE),"No","Internal"))))</f>
        <v/>
      </c>
      <c r="AB2217" s="123" t="n"/>
      <c r="AC2217" s="123" t="n"/>
      <c r="AD2217" s="119" t="n"/>
      <c r="AE2217" s="125" t="n"/>
      <c r="AF2217" s="124">
        <f>MONTH(O2217)</f>
        <v/>
      </c>
      <c r="AG2217" s="124">
        <f>VLOOKUP(IFERROR(MID(AE2217,1,(FIND(",",AE2217,1)-1)),AE2217),Facility_Region_Mapping,2,FALSE)</f>
        <v/>
      </c>
      <c r="AH2217" s="124" t="n"/>
      <c r="AI2217" s="124">
        <f>IF(C2217&lt;&gt;"",IF(M2217="ESM User",getInterfaceName($C2217),"NA"),"")</f>
        <v/>
      </c>
      <c r="AJ2217" s="116">
        <f>IF(Q2217&lt;&gt;"",DATE(YEAR(Q2217), MONTH(Q2217), DAY(Q2217)),"")</f>
        <v/>
      </c>
      <c r="AK2217" s="130">
        <f>IF(Q2217&lt;&gt;0,Q2217-N2217,TODAY()-N2217)</f>
        <v/>
      </c>
      <c r="AL2217" s="112">
        <f>IF(F2217="Re-assigned",0,IF(H2217="Closed",0,IF(H2217="Service Restored",0,IF(H2217="",0,1))))</f>
        <v/>
      </c>
      <c r="AM2217" s="124">
        <f>IF(AL2217=0,"",IF(AK2217&gt;20.99,"Aged","Non-Aged"))</f>
        <v/>
      </c>
      <c r="AN2217" s="112">
        <f>IF(Q2217&lt;&gt;"",MONTH(Q2217),"")</f>
        <v/>
      </c>
      <c r="AO2217" s="112">
        <f>IFERROR(VALUE(V2217),0)</f>
        <v/>
      </c>
    </row>
    <row customFormat="1" customHeight="1" ht="29.25" r="2218" s="112" spans="1:41">
      <c r="A2218" s="127" t="n"/>
      <c r="B2218" s="113" t="n"/>
      <c r="C2218" s="127" t="n"/>
      <c r="D2218" s="127" t="n"/>
      <c r="E2218" s="114">
        <f>IF(F2218 &lt;&gt; "",VLOOKUP(F2218,CategoryLookup,2,FALSE), "")</f>
        <v/>
      </c>
      <c r="F2218" s="126" t="n"/>
      <c r="G2218" s="127" t="n"/>
      <c r="H2218" s="127" t="n"/>
      <c r="I2218" s="127" t="n"/>
      <c r="J2218" s="127" t="n"/>
      <c r="K2218" s="127" t="n"/>
      <c r="L2218" s="127" t="n"/>
      <c r="M2218" s="127" t="n"/>
      <c r="N2218" s="120" t="n"/>
      <c r="O2218" s="120" t="n"/>
      <c r="P2218" s="120" t="n"/>
      <c r="Q2218" s="120" t="n"/>
      <c r="R2218" s="121" t="n"/>
      <c r="S2218" s="121" t="n"/>
      <c r="T2218" s="121" t="n"/>
      <c r="U2218" s="121" t="n"/>
      <c r="V2218" s="117">
        <f>IF(P2218="NA","NA",IF(P2218&lt;&gt;"",TEXT(P2218-N2218,"[h].mm"),""))</f>
        <v/>
      </c>
      <c r="W2218" s="118">
        <f>IF(AND(R2218="",S2218=""),"",R2218+S2218)</f>
        <v/>
      </c>
      <c r="X2218" s="116">
        <f>IF(O2218&lt;&gt;"",DATE(YEAR(O2218), MONTH(O2218), DAY(O2218)),"")</f>
        <v/>
      </c>
      <c r="Y2218" s="122" t="n"/>
      <c r="Z2218" s="123" t="n"/>
      <c r="AA2218" s="117">
        <f>IF(F2218="Re-assigned","NA",IF(W2218="","",IF(W2218&gt;=VLOOKUP(D2218,SLAMatrix,3,FALSE),"Yes",IF(W2218&lt;VLOOKUP(D2218,SLAMatrix,2,FALSE),"No","Internal"))))</f>
        <v/>
      </c>
      <c r="AB2218" s="123" t="n"/>
      <c r="AC2218" s="123" t="n"/>
      <c r="AD2218" s="119" t="n"/>
      <c r="AE2218" s="125" t="n"/>
      <c r="AF2218" s="124">
        <f>MONTH(O2218)</f>
        <v/>
      </c>
      <c r="AG2218" s="124">
        <f>VLOOKUP(IFERROR(MID(AE2218,1,(FIND(",",AE2218,1)-1)),AE2218),Facility_Region_Mapping,2,FALSE)</f>
        <v/>
      </c>
      <c r="AH2218" s="124" t="n"/>
      <c r="AI2218" s="124">
        <f>IF(C2218&lt;&gt;"",IF(M2218="ESM User",getInterfaceName($C2218),"NA"),"")</f>
        <v/>
      </c>
      <c r="AJ2218" s="116">
        <f>IF(Q2218&lt;&gt;"",DATE(YEAR(Q2218), MONTH(Q2218), DAY(Q2218)),"")</f>
        <v/>
      </c>
      <c r="AK2218" s="130">
        <f>IF(Q2218&lt;&gt;0,Q2218-N2218,TODAY()-N2218)</f>
        <v/>
      </c>
      <c r="AL2218" s="112">
        <f>IF(F2218="Re-assigned",0,IF(H2218="Closed",0,IF(H2218="Service Restored",0,IF(H2218="",0,1))))</f>
        <v/>
      </c>
      <c r="AM2218" s="124">
        <f>IF(AL2218=0,"",IF(AK2218&gt;20.99,"Aged","Non-Aged"))</f>
        <v/>
      </c>
      <c r="AN2218" s="112">
        <f>IF(Q2218&lt;&gt;"",MONTH(Q2218),"")</f>
        <v/>
      </c>
      <c r="AO2218" s="112">
        <f>IFERROR(VALUE(V2218),0)</f>
        <v/>
      </c>
    </row>
    <row customFormat="1" customHeight="1" ht="29.25" r="2219" s="112" spans="1:41">
      <c r="A2219" s="127" t="n"/>
      <c r="B2219" s="113" t="n"/>
      <c r="C2219" s="127" t="n"/>
      <c r="D2219" s="127" t="n"/>
      <c r="E2219" s="114">
        <f>IF(F2219 &lt;&gt; "",VLOOKUP(F2219,CategoryLookup,2,FALSE), "")</f>
        <v/>
      </c>
      <c r="F2219" s="126" t="n"/>
      <c r="G2219" s="127" t="n"/>
      <c r="H2219" s="127" t="n"/>
      <c r="I2219" s="127" t="n"/>
      <c r="J2219" s="127" t="n"/>
      <c r="K2219" s="127" t="n"/>
      <c r="L2219" s="127" t="n"/>
      <c r="M2219" s="127" t="n"/>
      <c r="N2219" s="120" t="n"/>
      <c r="O2219" s="120" t="n"/>
      <c r="P2219" s="120" t="n"/>
      <c r="Q2219" s="120" t="n"/>
      <c r="R2219" s="121" t="n"/>
      <c r="S2219" s="121" t="n"/>
      <c r="T2219" s="121" t="n"/>
      <c r="U2219" s="121" t="n"/>
      <c r="V2219" s="117">
        <f>IF(P2219="NA","NA",IF(P2219&lt;&gt;"",TEXT(P2219-N2219,"[h].mm"),""))</f>
        <v/>
      </c>
      <c r="W2219" s="118">
        <f>IF(AND(R2219="",S2219=""),"",R2219+S2219)</f>
        <v/>
      </c>
      <c r="X2219" s="116">
        <f>IF(O2219&lt;&gt;"",DATE(YEAR(O2219), MONTH(O2219), DAY(O2219)),"")</f>
        <v/>
      </c>
      <c r="Y2219" s="122" t="n"/>
      <c r="Z2219" s="123" t="n"/>
      <c r="AA2219" s="117">
        <f>IF(F2219="Re-assigned","NA",IF(W2219="","",IF(W2219&gt;=VLOOKUP(D2219,SLAMatrix,3,FALSE),"Yes",IF(W2219&lt;VLOOKUP(D2219,SLAMatrix,2,FALSE),"No","Internal"))))</f>
        <v/>
      </c>
      <c r="AB2219" s="123" t="n"/>
      <c r="AC2219" s="123" t="n"/>
      <c r="AD2219" s="119" t="n"/>
      <c r="AE2219" s="125" t="n"/>
      <c r="AF2219" s="124">
        <f>MONTH(O2219)</f>
        <v/>
      </c>
      <c r="AG2219" s="124">
        <f>VLOOKUP(IFERROR(MID(AE2219,1,(FIND(",",AE2219,1)-1)),AE2219),Facility_Region_Mapping,2,FALSE)</f>
        <v/>
      </c>
      <c r="AH2219" s="124" t="n"/>
      <c r="AI2219" s="124">
        <f>IF(C2219&lt;&gt;"",IF(M2219="ESM User",getInterfaceName($C2219),"NA"),"")</f>
        <v/>
      </c>
      <c r="AJ2219" s="116">
        <f>IF(Q2219&lt;&gt;"",DATE(YEAR(Q2219), MONTH(Q2219), DAY(Q2219)),"")</f>
        <v/>
      </c>
      <c r="AK2219" s="130">
        <f>IF(Q2219&lt;&gt;0,Q2219-N2219,TODAY()-N2219)</f>
        <v/>
      </c>
      <c r="AL2219" s="112">
        <f>IF(F2219="Re-assigned",0,IF(H2219="Closed",0,IF(H2219="Service Restored",0,IF(H2219="",0,1))))</f>
        <v/>
      </c>
      <c r="AM2219" s="124">
        <f>IF(AL2219=0,"",IF(AK2219&gt;20.99,"Aged","Non-Aged"))</f>
        <v/>
      </c>
      <c r="AN2219" s="112">
        <f>IF(Q2219&lt;&gt;"",MONTH(Q2219),"")</f>
        <v/>
      </c>
      <c r="AO2219" s="112">
        <f>IFERROR(VALUE(V2219),0)</f>
        <v/>
      </c>
    </row>
    <row customFormat="1" customHeight="1" ht="29.25" r="2220" s="112" spans="1:41">
      <c r="A2220" s="127" t="n"/>
      <c r="B2220" s="113" t="n"/>
      <c r="C2220" s="127" t="n"/>
      <c r="D2220" s="127" t="n"/>
      <c r="E2220" s="114">
        <f>IF(F2220 &lt;&gt; "",VLOOKUP(F2220,CategoryLookup,2,FALSE), "")</f>
        <v/>
      </c>
      <c r="F2220" s="126" t="n"/>
      <c r="G2220" s="127" t="n"/>
      <c r="H2220" s="127" t="n"/>
      <c r="I2220" s="127" t="n"/>
      <c r="J2220" s="127" t="n"/>
      <c r="K2220" s="127" t="n"/>
      <c r="L2220" s="127" t="n"/>
      <c r="M2220" s="127" t="n"/>
      <c r="N2220" s="120" t="n"/>
      <c r="O2220" s="120" t="n"/>
      <c r="P2220" s="120" t="n"/>
      <c r="Q2220" s="120" t="n"/>
      <c r="R2220" s="121" t="n"/>
      <c r="S2220" s="121" t="n"/>
      <c r="T2220" s="121" t="n"/>
      <c r="U2220" s="121" t="n"/>
      <c r="V2220" s="117">
        <f>IF(P2220="NA","NA",IF(P2220&lt;&gt;"",TEXT(P2220-N2220,"[h].mm"),""))</f>
        <v/>
      </c>
      <c r="W2220" s="118">
        <f>IF(AND(R2220="",S2220=""),"",R2220+S2220)</f>
        <v/>
      </c>
      <c r="X2220" s="116">
        <f>IF(O2220&lt;&gt;"",DATE(YEAR(O2220), MONTH(O2220), DAY(O2220)),"")</f>
        <v/>
      </c>
      <c r="Y2220" s="122" t="n"/>
      <c r="Z2220" s="123" t="n"/>
      <c r="AA2220" s="117">
        <f>IF(F2220="Re-assigned","NA",IF(W2220="","",IF(W2220&gt;=VLOOKUP(D2220,SLAMatrix,3,FALSE),"Yes",IF(W2220&lt;VLOOKUP(D2220,SLAMatrix,2,FALSE),"No","Internal"))))</f>
        <v/>
      </c>
      <c r="AB2220" s="123" t="n"/>
      <c r="AC2220" s="123" t="n"/>
      <c r="AD2220" s="119" t="n"/>
      <c r="AE2220" s="125" t="n"/>
      <c r="AF2220" s="124">
        <f>MONTH(O2220)</f>
        <v/>
      </c>
      <c r="AG2220" s="124">
        <f>VLOOKUP(IFERROR(MID(AE2220,1,(FIND(",",AE2220,1)-1)),AE2220),Facility_Region_Mapping,2,FALSE)</f>
        <v/>
      </c>
      <c r="AH2220" s="124" t="n"/>
      <c r="AI2220" s="124">
        <f>IF(C2220&lt;&gt;"",IF(M2220="ESM User",getInterfaceName($C2220),"NA"),"")</f>
        <v/>
      </c>
      <c r="AJ2220" s="116">
        <f>IF(Q2220&lt;&gt;"",DATE(YEAR(Q2220), MONTH(Q2220), DAY(Q2220)),"")</f>
        <v/>
      </c>
      <c r="AK2220" s="130">
        <f>IF(Q2220&lt;&gt;0,Q2220-N2220,TODAY()-N2220)</f>
        <v/>
      </c>
      <c r="AL2220" s="112">
        <f>IF(F2220="Re-assigned",0,IF(H2220="Closed",0,IF(H2220="Service Restored",0,IF(H2220="",0,1))))</f>
        <v/>
      </c>
      <c r="AM2220" s="124">
        <f>IF(AL2220=0,"",IF(AK2220&gt;20.99,"Aged","Non-Aged"))</f>
        <v/>
      </c>
      <c r="AN2220" s="112">
        <f>IF(Q2220&lt;&gt;"",MONTH(Q2220),"")</f>
        <v/>
      </c>
      <c r="AO2220" s="112">
        <f>IFERROR(VALUE(V2220),0)</f>
        <v/>
      </c>
    </row>
    <row customFormat="1" customHeight="1" ht="29.25" r="2221" s="112" spans="1:41">
      <c r="A2221" s="127" t="n"/>
      <c r="B2221" s="113" t="n"/>
      <c r="C2221" s="127" t="n"/>
      <c r="D2221" s="127" t="n"/>
      <c r="E2221" s="114">
        <f>IF(F2221 &lt;&gt; "",VLOOKUP(F2221,CategoryLookup,2,FALSE), "")</f>
        <v/>
      </c>
      <c r="F2221" s="126" t="n"/>
      <c r="G2221" s="127" t="n"/>
      <c r="H2221" s="127" t="n"/>
      <c r="I2221" s="127" t="n"/>
      <c r="J2221" s="127" t="n"/>
      <c r="K2221" s="127" t="n"/>
      <c r="L2221" s="127" t="n"/>
      <c r="M2221" s="127" t="n"/>
      <c r="N2221" s="120" t="n"/>
      <c r="O2221" s="120" t="n"/>
      <c r="P2221" s="120" t="n"/>
      <c r="Q2221" s="120" t="n"/>
      <c r="R2221" s="121" t="n"/>
      <c r="S2221" s="121" t="n"/>
      <c r="T2221" s="121" t="n"/>
      <c r="U2221" s="121" t="n"/>
      <c r="V2221" s="117">
        <f>IF(P2221="NA","NA",IF(P2221&lt;&gt;"",TEXT(P2221-N2221,"[h].mm"),""))</f>
        <v/>
      </c>
      <c r="W2221" s="118">
        <f>IF(AND(R2221="",S2221=""),"",R2221+S2221)</f>
        <v/>
      </c>
      <c r="X2221" s="116">
        <f>IF(O2221&lt;&gt;"",DATE(YEAR(O2221), MONTH(O2221), DAY(O2221)),"")</f>
        <v/>
      </c>
      <c r="Y2221" s="122" t="n"/>
      <c r="Z2221" s="123" t="n"/>
      <c r="AA2221" s="117">
        <f>IF(F2221="Re-assigned","NA",IF(W2221="","",IF(W2221&gt;=VLOOKUP(D2221,SLAMatrix,3,FALSE),"Yes",IF(W2221&lt;VLOOKUP(D2221,SLAMatrix,2,FALSE),"No","Internal"))))</f>
        <v/>
      </c>
      <c r="AB2221" s="123" t="n"/>
      <c r="AC2221" s="123" t="n"/>
      <c r="AD2221" s="119" t="n"/>
      <c r="AE2221" s="125" t="n"/>
      <c r="AF2221" s="124">
        <f>MONTH(O2221)</f>
        <v/>
      </c>
      <c r="AG2221" s="124">
        <f>VLOOKUP(IFERROR(MID(AE2221,1,(FIND(",",AE2221,1)-1)),AE2221),Facility_Region_Mapping,2,FALSE)</f>
        <v/>
      </c>
      <c r="AH2221" s="124" t="n"/>
      <c r="AI2221" s="124">
        <f>IF(C2221&lt;&gt;"",IF(M2221="ESM User",getInterfaceName($C2221),"NA"),"")</f>
        <v/>
      </c>
      <c r="AJ2221" s="116">
        <f>IF(Q2221&lt;&gt;"",DATE(YEAR(Q2221), MONTH(Q2221), DAY(Q2221)),"")</f>
        <v/>
      </c>
      <c r="AK2221" s="130">
        <f>IF(Q2221&lt;&gt;0,Q2221-N2221,TODAY()-N2221)</f>
        <v/>
      </c>
      <c r="AL2221" s="112">
        <f>IF(F2221="Re-assigned",0,IF(H2221="Closed",0,IF(H2221="Service Restored",0,IF(H2221="",0,1))))</f>
        <v/>
      </c>
      <c r="AM2221" s="124">
        <f>IF(AL2221=0,"",IF(AK2221&gt;20.99,"Aged","Non-Aged"))</f>
        <v/>
      </c>
      <c r="AN2221" s="112">
        <f>IF(Q2221&lt;&gt;"",MONTH(Q2221),"")</f>
        <v/>
      </c>
      <c r="AO2221" s="112">
        <f>IFERROR(VALUE(V2221),0)</f>
        <v/>
      </c>
    </row>
    <row customFormat="1" customHeight="1" ht="29.25" r="2222" s="112" spans="1:41">
      <c r="A2222" s="127" t="n"/>
      <c r="B2222" s="113" t="n"/>
      <c r="C2222" s="127" t="n"/>
      <c r="D2222" s="127" t="n"/>
      <c r="E2222" s="114">
        <f>IF(F2222 &lt;&gt; "",VLOOKUP(F2222,CategoryLookup,2,FALSE), "")</f>
        <v/>
      </c>
      <c r="F2222" s="126" t="n"/>
      <c r="G2222" s="127" t="n"/>
      <c r="H2222" s="127" t="n"/>
      <c r="I2222" s="127" t="n"/>
      <c r="J2222" s="127" t="n"/>
      <c r="K2222" s="127" t="n"/>
      <c r="L2222" s="127" t="n"/>
      <c r="M2222" s="127" t="n"/>
      <c r="N2222" s="120" t="n"/>
      <c r="O2222" s="120" t="n"/>
      <c r="P2222" s="120" t="n"/>
      <c r="Q2222" s="120" t="n"/>
      <c r="R2222" s="121" t="n"/>
      <c r="S2222" s="121" t="n"/>
      <c r="T2222" s="121" t="n"/>
      <c r="U2222" s="121" t="n"/>
      <c r="V2222" s="117">
        <f>IF(P2222="NA","NA",IF(P2222&lt;&gt;"",TEXT(P2222-N2222,"[h].mm"),""))</f>
        <v/>
      </c>
      <c r="W2222" s="118">
        <f>IF(AND(R2222="",S2222=""),"",R2222+S2222)</f>
        <v/>
      </c>
      <c r="X2222" s="116">
        <f>IF(O2222&lt;&gt;"",DATE(YEAR(O2222), MONTH(O2222), DAY(O2222)),"")</f>
        <v/>
      </c>
      <c r="Y2222" s="122" t="n"/>
      <c r="Z2222" s="123" t="n"/>
      <c r="AA2222" s="117">
        <f>IF(F2222="Re-assigned","NA",IF(W2222="","",IF(W2222&gt;=VLOOKUP(D2222,SLAMatrix,3,FALSE),"Yes",IF(W2222&lt;VLOOKUP(D2222,SLAMatrix,2,FALSE),"No","Internal"))))</f>
        <v/>
      </c>
      <c r="AB2222" s="123" t="n"/>
      <c r="AC2222" s="123" t="n"/>
      <c r="AD2222" s="119" t="n"/>
      <c r="AE2222" s="125" t="n"/>
      <c r="AF2222" s="124">
        <f>MONTH(O2222)</f>
        <v/>
      </c>
      <c r="AG2222" s="124">
        <f>VLOOKUP(IFERROR(MID(AE2222,1,(FIND(",",AE2222,1)-1)),AE2222),Facility_Region_Mapping,2,FALSE)</f>
        <v/>
      </c>
      <c r="AH2222" s="124" t="n"/>
      <c r="AI2222" s="124">
        <f>IF(C2222&lt;&gt;"",IF(M2222="ESM User",getInterfaceName($C2222),"NA"),"")</f>
        <v/>
      </c>
      <c r="AJ2222" s="116">
        <f>IF(Q2222&lt;&gt;"",DATE(YEAR(Q2222), MONTH(Q2222), DAY(Q2222)),"")</f>
        <v/>
      </c>
      <c r="AK2222" s="130">
        <f>IF(Q2222&lt;&gt;0,Q2222-N2222,TODAY()-N2222)</f>
        <v/>
      </c>
      <c r="AL2222" s="112">
        <f>IF(F2222="Re-assigned",0,IF(H2222="Closed",0,IF(H2222="Service Restored",0,IF(H2222="",0,1))))</f>
        <v/>
      </c>
      <c r="AM2222" s="124">
        <f>IF(AL2222=0,"",IF(AK2222&gt;20.99,"Aged","Non-Aged"))</f>
        <v/>
      </c>
      <c r="AN2222" s="112">
        <f>IF(Q2222&lt;&gt;"",MONTH(Q2222),"")</f>
        <v/>
      </c>
      <c r="AO2222" s="112">
        <f>IFERROR(VALUE(V2222),0)</f>
        <v/>
      </c>
    </row>
    <row customFormat="1" customHeight="1" ht="29.25" r="2223" s="112" spans="1:41">
      <c r="A2223" s="127" t="n"/>
      <c r="B2223" s="113" t="n"/>
      <c r="C2223" s="127" t="n"/>
      <c r="D2223" s="127" t="n"/>
      <c r="E2223" s="114">
        <f>IF(F2223 &lt;&gt; "",VLOOKUP(F2223,CategoryLookup,2,FALSE), "")</f>
        <v/>
      </c>
      <c r="F2223" s="126" t="n"/>
      <c r="G2223" s="127" t="n"/>
      <c r="H2223" s="127" t="n"/>
      <c r="I2223" s="127" t="n"/>
      <c r="J2223" s="127" t="n"/>
      <c r="K2223" s="127" t="n"/>
      <c r="L2223" s="127" t="n"/>
      <c r="M2223" s="127" t="n"/>
      <c r="N2223" s="120" t="n"/>
      <c r="O2223" s="120" t="n"/>
      <c r="P2223" s="120" t="n"/>
      <c r="Q2223" s="120" t="n"/>
      <c r="R2223" s="121" t="n"/>
      <c r="S2223" s="121" t="n"/>
      <c r="T2223" s="121" t="n"/>
      <c r="U2223" s="121" t="n"/>
      <c r="V2223" s="117">
        <f>IF(P2223="NA","NA",IF(P2223&lt;&gt;"",TEXT(P2223-N2223,"[h].mm"),""))</f>
        <v/>
      </c>
      <c r="W2223" s="118">
        <f>IF(AND(R2223="",S2223=""),"",R2223+S2223)</f>
        <v/>
      </c>
      <c r="X2223" s="116">
        <f>IF(O2223&lt;&gt;"",DATE(YEAR(O2223), MONTH(O2223), DAY(O2223)),"")</f>
        <v/>
      </c>
      <c r="Y2223" s="122" t="n"/>
      <c r="Z2223" s="123" t="n"/>
      <c r="AA2223" s="117">
        <f>IF(F2223="Re-assigned","NA",IF(W2223="","",IF(W2223&gt;=VLOOKUP(D2223,SLAMatrix,3,FALSE),"Yes",IF(W2223&lt;VLOOKUP(D2223,SLAMatrix,2,FALSE),"No","Internal"))))</f>
        <v/>
      </c>
      <c r="AB2223" s="123" t="n"/>
      <c r="AC2223" s="123" t="n"/>
      <c r="AD2223" s="119" t="n"/>
      <c r="AE2223" s="125" t="n"/>
      <c r="AF2223" s="124">
        <f>MONTH(O2223)</f>
        <v/>
      </c>
      <c r="AG2223" s="124">
        <f>VLOOKUP(IFERROR(MID(AE2223,1,(FIND(",",AE2223,1)-1)),AE2223),Facility_Region_Mapping,2,FALSE)</f>
        <v/>
      </c>
      <c r="AH2223" s="124" t="n"/>
      <c r="AI2223" s="124">
        <f>IF(C2223&lt;&gt;"",IF(M2223="ESM User",getInterfaceName($C2223),"NA"),"")</f>
        <v/>
      </c>
      <c r="AJ2223" s="116">
        <f>IF(Q2223&lt;&gt;"",DATE(YEAR(Q2223), MONTH(Q2223), DAY(Q2223)),"")</f>
        <v/>
      </c>
      <c r="AK2223" s="130">
        <f>IF(Q2223&lt;&gt;0,Q2223-N2223,TODAY()-N2223)</f>
        <v/>
      </c>
      <c r="AL2223" s="112">
        <f>IF(F2223="Re-assigned",0,IF(H2223="Closed",0,IF(H2223="Service Restored",0,IF(H2223="",0,1))))</f>
        <v/>
      </c>
      <c r="AM2223" s="124">
        <f>IF(AL2223=0,"",IF(AK2223&gt;20.99,"Aged","Non-Aged"))</f>
        <v/>
      </c>
      <c r="AN2223" s="112">
        <f>IF(Q2223&lt;&gt;"",MONTH(Q2223),"")</f>
        <v/>
      </c>
      <c r="AO2223" s="112">
        <f>IFERROR(VALUE(V2223),0)</f>
        <v/>
      </c>
    </row>
    <row customFormat="1" customHeight="1" ht="29.25" r="2224" s="112" spans="1:41">
      <c r="A2224" s="127" t="n"/>
      <c r="B2224" s="113" t="n"/>
      <c r="C2224" s="127" t="n"/>
      <c r="D2224" s="127" t="n"/>
      <c r="E2224" s="114">
        <f>IF(F2224 &lt;&gt; "",VLOOKUP(F2224,CategoryLookup,2,FALSE), "")</f>
        <v/>
      </c>
      <c r="F2224" s="126" t="n"/>
      <c r="G2224" s="127" t="n"/>
      <c r="H2224" s="127" t="n"/>
      <c r="I2224" s="127" t="n"/>
      <c r="J2224" s="127" t="n"/>
      <c r="K2224" s="127" t="n"/>
      <c r="L2224" s="127" t="n"/>
      <c r="M2224" s="127" t="n"/>
      <c r="N2224" s="120" t="n"/>
      <c r="O2224" s="120" t="n"/>
      <c r="P2224" s="120" t="n"/>
      <c r="Q2224" s="120" t="n"/>
      <c r="R2224" s="121" t="n"/>
      <c r="S2224" s="121" t="n"/>
      <c r="T2224" s="121" t="n"/>
      <c r="U2224" s="121" t="n"/>
      <c r="V2224" s="117">
        <f>IF(P2224="NA","NA",IF(P2224&lt;&gt;"",TEXT(P2224-N2224,"[h].mm"),""))</f>
        <v/>
      </c>
      <c r="W2224" s="118">
        <f>IF(AND(R2224="",S2224=""),"",R2224+S2224)</f>
        <v/>
      </c>
      <c r="X2224" s="116">
        <f>IF(O2224&lt;&gt;"",DATE(YEAR(O2224), MONTH(O2224), DAY(O2224)),"")</f>
        <v/>
      </c>
      <c r="Y2224" s="122" t="n"/>
      <c r="Z2224" s="123" t="n"/>
      <c r="AA2224" s="117">
        <f>IF(F2224="Re-assigned","NA",IF(W2224="","",IF(W2224&gt;=VLOOKUP(D2224,SLAMatrix,3,FALSE),"Yes",IF(W2224&lt;VLOOKUP(D2224,SLAMatrix,2,FALSE),"No","Internal"))))</f>
        <v/>
      </c>
      <c r="AB2224" s="123" t="n"/>
      <c r="AC2224" s="123" t="n"/>
      <c r="AD2224" s="119" t="n"/>
      <c r="AE2224" s="125" t="n"/>
      <c r="AF2224" s="124">
        <f>MONTH(O2224)</f>
        <v/>
      </c>
      <c r="AG2224" s="124">
        <f>VLOOKUP(IFERROR(MID(AE2224,1,(FIND(",",AE2224,1)-1)),AE2224),Facility_Region_Mapping,2,FALSE)</f>
        <v/>
      </c>
      <c r="AH2224" s="124" t="n"/>
      <c r="AI2224" s="124">
        <f>IF(C2224&lt;&gt;"",IF(M2224="ESM User",getInterfaceName($C2224),"NA"),"")</f>
        <v/>
      </c>
      <c r="AJ2224" s="116">
        <f>IF(Q2224&lt;&gt;"",DATE(YEAR(Q2224), MONTH(Q2224), DAY(Q2224)),"")</f>
        <v/>
      </c>
      <c r="AK2224" s="130">
        <f>IF(Q2224&lt;&gt;0,Q2224-N2224,TODAY()-N2224)</f>
        <v/>
      </c>
      <c r="AL2224" s="112">
        <f>IF(F2224="Re-assigned",0,IF(H2224="Closed",0,IF(H2224="Service Restored",0,IF(H2224="",0,1))))</f>
        <v/>
      </c>
      <c r="AM2224" s="124">
        <f>IF(AL2224=0,"",IF(AK2224&gt;20.99,"Aged","Non-Aged"))</f>
        <v/>
      </c>
      <c r="AN2224" s="112">
        <f>IF(Q2224&lt;&gt;"",MONTH(Q2224),"")</f>
        <v/>
      </c>
      <c r="AO2224" s="112">
        <f>IFERROR(VALUE(V2224),0)</f>
        <v/>
      </c>
    </row>
    <row customFormat="1" customHeight="1" ht="29.25" r="2225" s="112" spans="1:41">
      <c r="A2225" s="127" t="n"/>
      <c r="B2225" s="113" t="n"/>
      <c r="C2225" s="127" t="n"/>
      <c r="D2225" s="127" t="n"/>
      <c r="E2225" s="114">
        <f>IF(F2225 &lt;&gt; "",VLOOKUP(F2225,CategoryLookup,2,FALSE), "")</f>
        <v/>
      </c>
      <c r="F2225" s="126" t="n"/>
      <c r="G2225" s="127" t="n"/>
      <c r="H2225" s="127" t="n"/>
      <c r="I2225" s="127" t="n"/>
      <c r="J2225" s="127" t="n"/>
      <c r="K2225" s="127" t="n"/>
      <c r="L2225" s="127" t="n"/>
      <c r="M2225" s="127" t="n"/>
      <c r="N2225" s="120" t="n"/>
      <c r="O2225" s="120" t="n"/>
      <c r="P2225" s="120" t="n"/>
      <c r="Q2225" s="120" t="n"/>
      <c r="R2225" s="121" t="n"/>
      <c r="S2225" s="121" t="n"/>
      <c r="T2225" s="121" t="n"/>
      <c r="U2225" s="121" t="n"/>
      <c r="V2225" s="117">
        <f>IF(P2225="NA","NA",IF(P2225&lt;&gt;"",TEXT(P2225-N2225,"[h].mm"),""))</f>
        <v/>
      </c>
      <c r="W2225" s="118">
        <f>IF(AND(R2225="",S2225=""),"",R2225+S2225)</f>
        <v/>
      </c>
      <c r="X2225" s="116">
        <f>IF(O2225&lt;&gt;"",DATE(YEAR(O2225), MONTH(O2225), DAY(O2225)),"")</f>
        <v/>
      </c>
      <c r="Y2225" s="122" t="n"/>
      <c r="Z2225" s="123" t="n"/>
      <c r="AA2225" s="117">
        <f>IF(F2225="Re-assigned","NA",IF(W2225="","",IF(W2225&gt;=VLOOKUP(D2225,SLAMatrix,3,FALSE),"Yes",IF(W2225&lt;VLOOKUP(D2225,SLAMatrix,2,FALSE),"No","Internal"))))</f>
        <v/>
      </c>
      <c r="AB2225" s="123" t="n"/>
      <c r="AC2225" s="123" t="n"/>
      <c r="AD2225" s="119" t="n"/>
      <c r="AE2225" s="125" t="n"/>
      <c r="AF2225" s="124">
        <f>MONTH(O2225)</f>
        <v/>
      </c>
      <c r="AG2225" s="124">
        <f>VLOOKUP(IFERROR(MID(AE2225,1,(FIND(",",AE2225,1)-1)),AE2225),Facility_Region_Mapping,2,FALSE)</f>
        <v/>
      </c>
      <c r="AH2225" s="124" t="n"/>
      <c r="AI2225" s="124">
        <f>IF(C2225&lt;&gt;"",IF(M2225="ESM User",getInterfaceName($C2225),"NA"),"")</f>
        <v/>
      </c>
      <c r="AJ2225" s="116">
        <f>IF(Q2225&lt;&gt;"",DATE(YEAR(Q2225), MONTH(Q2225), DAY(Q2225)),"")</f>
        <v/>
      </c>
      <c r="AK2225" s="130">
        <f>IF(Q2225&lt;&gt;0,Q2225-N2225,TODAY()-N2225)</f>
        <v/>
      </c>
      <c r="AL2225" s="112">
        <f>IF(F2225="Re-assigned",0,IF(H2225="Closed",0,IF(H2225="Service Restored",0,IF(H2225="",0,1))))</f>
        <v/>
      </c>
      <c r="AM2225" s="124">
        <f>IF(AL2225=0,"",IF(AK2225&gt;20.99,"Aged","Non-Aged"))</f>
        <v/>
      </c>
      <c r="AN2225" s="112">
        <f>IF(Q2225&lt;&gt;"",MONTH(Q2225),"")</f>
        <v/>
      </c>
      <c r="AO2225" s="112">
        <f>IFERROR(VALUE(V2225),0)</f>
        <v/>
      </c>
    </row>
    <row customFormat="1" customHeight="1" ht="29.25" r="2226" s="112" spans="1:41">
      <c r="A2226" s="127" t="n"/>
      <c r="B2226" s="113" t="n"/>
      <c r="C2226" s="127" t="n"/>
      <c r="D2226" s="127" t="n"/>
      <c r="E2226" s="114">
        <f>IF(F2226 &lt;&gt; "",VLOOKUP(F2226,CategoryLookup,2,FALSE), "")</f>
        <v/>
      </c>
      <c r="F2226" s="126" t="n"/>
      <c r="G2226" s="127" t="n"/>
      <c r="H2226" s="127" t="n"/>
      <c r="I2226" s="127" t="n"/>
      <c r="J2226" s="127" t="n"/>
      <c r="K2226" s="127" t="n"/>
      <c r="L2226" s="127" t="n"/>
      <c r="M2226" s="127" t="n"/>
      <c r="N2226" s="120" t="n"/>
      <c r="O2226" s="120" t="n"/>
      <c r="P2226" s="120" t="n"/>
      <c r="Q2226" s="120" t="n"/>
      <c r="R2226" s="121" t="n"/>
      <c r="S2226" s="121" t="n"/>
      <c r="T2226" s="121" t="n"/>
      <c r="U2226" s="121" t="n"/>
      <c r="V2226" s="117">
        <f>IF(P2226="NA","NA",IF(P2226&lt;&gt;"",TEXT(P2226-N2226,"[h].mm"),""))</f>
        <v/>
      </c>
      <c r="W2226" s="118">
        <f>IF(AND(R2226="",S2226=""),"",R2226+S2226)</f>
        <v/>
      </c>
      <c r="X2226" s="116">
        <f>IF(O2226&lt;&gt;"",DATE(YEAR(O2226), MONTH(O2226), DAY(O2226)),"")</f>
        <v/>
      </c>
      <c r="Y2226" s="122" t="n"/>
      <c r="Z2226" s="123" t="n"/>
      <c r="AA2226" s="117">
        <f>IF(F2226="Re-assigned","NA",IF(W2226="","",IF(W2226&gt;=VLOOKUP(D2226,SLAMatrix,3,FALSE),"Yes",IF(W2226&lt;VLOOKUP(D2226,SLAMatrix,2,FALSE),"No","Internal"))))</f>
        <v/>
      </c>
      <c r="AB2226" s="123" t="n"/>
      <c r="AC2226" s="123" t="n"/>
      <c r="AD2226" s="119" t="n"/>
      <c r="AE2226" s="125" t="n"/>
      <c r="AF2226" s="124">
        <f>MONTH(O2226)</f>
        <v/>
      </c>
      <c r="AG2226" s="124">
        <f>VLOOKUP(IFERROR(MID(AE2226,1,(FIND(",",AE2226,1)-1)),AE2226),Facility_Region_Mapping,2,FALSE)</f>
        <v/>
      </c>
      <c r="AH2226" s="124" t="n"/>
      <c r="AI2226" s="124">
        <f>IF(C2226&lt;&gt;"",IF(M2226="ESM User",getInterfaceName($C2226),"NA"),"")</f>
        <v/>
      </c>
      <c r="AJ2226" s="116">
        <f>IF(Q2226&lt;&gt;"",DATE(YEAR(Q2226), MONTH(Q2226), DAY(Q2226)),"")</f>
        <v/>
      </c>
      <c r="AK2226" s="130">
        <f>IF(Q2226&lt;&gt;0,Q2226-N2226,TODAY()-N2226)</f>
        <v/>
      </c>
      <c r="AL2226" s="112">
        <f>IF(F2226="Re-assigned",0,IF(H2226="Closed",0,IF(H2226="Service Restored",0,IF(H2226="",0,1))))</f>
        <v/>
      </c>
      <c r="AM2226" s="124">
        <f>IF(AL2226=0,"",IF(AK2226&gt;20.99,"Aged","Non-Aged"))</f>
        <v/>
      </c>
      <c r="AN2226" s="112">
        <f>IF(Q2226&lt;&gt;"",MONTH(Q2226),"")</f>
        <v/>
      </c>
      <c r="AO2226" s="112">
        <f>IFERROR(VALUE(V2226),0)</f>
        <v/>
      </c>
    </row>
    <row customFormat="1" customHeight="1" ht="29.25" r="2227" s="112" spans="1:41">
      <c r="A2227" s="127" t="n"/>
      <c r="B2227" s="113" t="n"/>
      <c r="C2227" s="127" t="n"/>
      <c r="D2227" s="127" t="n"/>
      <c r="E2227" s="114">
        <f>IF(F2227 &lt;&gt; "",VLOOKUP(F2227,CategoryLookup,2,FALSE), "")</f>
        <v/>
      </c>
      <c r="F2227" s="126" t="n"/>
      <c r="G2227" s="127" t="n"/>
      <c r="H2227" s="127" t="n"/>
      <c r="I2227" s="127" t="n"/>
      <c r="J2227" s="127" t="n"/>
      <c r="K2227" s="127" t="n"/>
      <c r="L2227" s="127" t="n"/>
      <c r="M2227" s="127" t="n"/>
      <c r="N2227" s="120" t="n"/>
      <c r="O2227" s="120" t="n"/>
      <c r="P2227" s="120" t="n"/>
      <c r="Q2227" s="120" t="n"/>
      <c r="R2227" s="121" t="n"/>
      <c r="S2227" s="121" t="n"/>
      <c r="T2227" s="121" t="n"/>
      <c r="U2227" s="121" t="n"/>
      <c r="V2227" s="117">
        <f>IF(P2227="NA","NA",IF(P2227&lt;&gt;"",TEXT(P2227-N2227,"[h].mm"),""))</f>
        <v/>
      </c>
      <c r="W2227" s="118">
        <f>IF(AND(R2227="",S2227=""),"",R2227+S2227)</f>
        <v/>
      </c>
      <c r="X2227" s="116">
        <f>IF(O2227&lt;&gt;"",DATE(YEAR(O2227), MONTH(O2227), DAY(O2227)),"")</f>
        <v/>
      </c>
      <c r="Y2227" s="122" t="n"/>
      <c r="Z2227" s="123" t="n"/>
      <c r="AA2227" s="117">
        <f>IF(F2227="Re-assigned","NA",IF(W2227="","",IF(W2227&gt;=VLOOKUP(D2227,SLAMatrix,3,FALSE),"Yes",IF(W2227&lt;VLOOKUP(D2227,SLAMatrix,2,FALSE),"No","Internal"))))</f>
        <v/>
      </c>
      <c r="AB2227" s="123" t="n"/>
      <c r="AC2227" s="123" t="n"/>
      <c r="AD2227" s="119" t="n"/>
      <c r="AE2227" s="125" t="n"/>
      <c r="AF2227" s="124">
        <f>MONTH(O2227)</f>
        <v/>
      </c>
      <c r="AG2227" s="124">
        <f>VLOOKUP(IFERROR(MID(AE2227,1,(FIND(",",AE2227,1)-1)),AE2227),Facility_Region_Mapping,2,FALSE)</f>
        <v/>
      </c>
      <c r="AH2227" s="124" t="n"/>
      <c r="AI2227" s="124">
        <f>IF(C2227&lt;&gt;"",IF(M2227="ESM User",getInterfaceName($C2227),"NA"),"")</f>
        <v/>
      </c>
      <c r="AJ2227" s="116">
        <f>IF(Q2227&lt;&gt;"",DATE(YEAR(Q2227), MONTH(Q2227), DAY(Q2227)),"")</f>
        <v/>
      </c>
      <c r="AK2227" s="130">
        <f>IF(Q2227&lt;&gt;0,Q2227-N2227,TODAY()-N2227)</f>
        <v/>
      </c>
      <c r="AL2227" s="112">
        <f>IF(F2227="Re-assigned",0,IF(H2227="Closed",0,IF(H2227="Service Restored",0,IF(H2227="",0,1))))</f>
        <v/>
      </c>
      <c r="AM2227" s="124">
        <f>IF(AL2227=0,"",IF(AK2227&gt;20.99,"Aged","Non-Aged"))</f>
        <v/>
      </c>
      <c r="AN2227" s="112">
        <f>IF(Q2227&lt;&gt;"",MONTH(Q2227),"")</f>
        <v/>
      </c>
      <c r="AO2227" s="112">
        <f>IFERROR(VALUE(V2227),0)</f>
        <v/>
      </c>
    </row>
    <row customFormat="1" customHeight="1" ht="29.25" r="2228" s="112" spans="1:41">
      <c r="A2228" s="127" t="n"/>
      <c r="B2228" s="113" t="n"/>
      <c r="C2228" s="127" t="n"/>
      <c r="D2228" s="127" t="n"/>
      <c r="E2228" s="114">
        <f>IF(F2228 &lt;&gt; "",VLOOKUP(F2228,CategoryLookup,2,FALSE), "")</f>
        <v/>
      </c>
      <c r="F2228" s="126" t="n"/>
      <c r="G2228" s="127" t="n"/>
      <c r="H2228" s="127" t="n"/>
      <c r="I2228" s="127" t="n"/>
      <c r="J2228" s="127" t="n"/>
      <c r="K2228" s="127" t="n"/>
      <c r="L2228" s="127" t="n"/>
      <c r="M2228" s="127" t="n"/>
      <c r="N2228" s="120" t="n"/>
      <c r="O2228" s="120" t="n"/>
      <c r="P2228" s="120" t="n"/>
      <c r="Q2228" s="120" t="n"/>
      <c r="R2228" s="121" t="n"/>
      <c r="S2228" s="121" t="n"/>
      <c r="T2228" s="121" t="n"/>
      <c r="U2228" s="121" t="n"/>
      <c r="V2228" s="117">
        <f>IF(P2228="NA","NA",IF(P2228&lt;&gt;"",TEXT(P2228-N2228,"[h].mm"),""))</f>
        <v/>
      </c>
      <c r="W2228" s="118">
        <f>IF(AND(R2228="",S2228=""),"",R2228+S2228)</f>
        <v/>
      </c>
      <c r="X2228" s="116">
        <f>IF(O2228&lt;&gt;"",DATE(YEAR(O2228), MONTH(O2228), DAY(O2228)),"")</f>
        <v/>
      </c>
      <c r="Y2228" s="122" t="n"/>
      <c r="Z2228" s="123" t="n"/>
      <c r="AA2228" s="117">
        <f>IF(F2228="Re-assigned","NA",IF(W2228="","",IF(W2228&gt;=VLOOKUP(D2228,SLAMatrix,3,FALSE),"Yes",IF(W2228&lt;VLOOKUP(D2228,SLAMatrix,2,FALSE),"No","Internal"))))</f>
        <v/>
      </c>
      <c r="AB2228" s="123" t="n"/>
      <c r="AC2228" s="123" t="n"/>
      <c r="AD2228" s="119" t="n"/>
      <c r="AE2228" s="125" t="n"/>
      <c r="AF2228" s="124">
        <f>MONTH(O2228)</f>
        <v/>
      </c>
      <c r="AG2228" s="124">
        <f>VLOOKUP(IFERROR(MID(AE2228,1,(FIND(",",AE2228,1)-1)),AE2228),Facility_Region_Mapping,2,FALSE)</f>
        <v/>
      </c>
      <c r="AH2228" s="124" t="n"/>
      <c r="AI2228" s="124">
        <f>IF(C2228&lt;&gt;"",IF(M2228="ESM User",getInterfaceName($C2228),"NA"),"")</f>
        <v/>
      </c>
      <c r="AJ2228" s="116">
        <f>IF(Q2228&lt;&gt;"",DATE(YEAR(Q2228), MONTH(Q2228), DAY(Q2228)),"")</f>
        <v/>
      </c>
      <c r="AK2228" s="130">
        <f>IF(Q2228&lt;&gt;0,Q2228-N2228,TODAY()-N2228)</f>
        <v/>
      </c>
      <c r="AL2228" s="112">
        <f>IF(F2228="Re-assigned",0,IF(H2228="Closed",0,IF(H2228="Service Restored",0,IF(H2228="",0,1))))</f>
        <v/>
      </c>
      <c r="AM2228" s="124">
        <f>IF(AL2228=0,"",IF(AK2228&gt;20.99,"Aged","Non-Aged"))</f>
        <v/>
      </c>
      <c r="AN2228" s="112">
        <f>IF(Q2228&lt;&gt;"",MONTH(Q2228),"")</f>
        <v/>
      </c>
      <c r="AO2228" s="112">
        <f>IFERROR(VALUE(V2228),0)</f>
        <v/>
      </c>
    </row>
    <row customFormat="1" customHeight="1" ht="29.25" r="2229" s="112" spans="1:41">
      <c r="A2229" s="127" t="n"/>
      <c r="B2229" s="113" t="n"/>
      <c r="C2229" s="127" t="n"/>
      <c r="D2229" s="127" t="n"/>
      <c r="E2229" s="114">
        <f>IF(F2229 &lt;&gt; "",VLOOKUP(F2229,CategoryLookup,2,FALSE), "")</f>
        <v/>
      </c>
      <c r="F2229" s="126" t="n"/>
      <c r="G2229" s="127" t="n"/>
      <c r="H2229" s="127" t="n"/>
      <c r="I2229" s="127" t="n"/>
      <c r="J2229" s="127" t="n"/>
      <c r="K2229" s="127" t="n"/>
      <c r="L2229" s="127" t="n"/>
      <c r="M2229" s="127" t="n"/>
      <c r="N2229" s="120" t="n"/>
      <c r="O2229" s="120" t="n"/>
      <c r="P2229" s="120" t="n"/>
      <c r="Q2229" s="120" t="n"/>
      <c r="R2229" s="121" t="n"/>
      <c r="S2229" s="121" t="n"/>
      <c r="T2229" s="121" t="n"/>
      <c r="U2229" s="121" t="n"/>
      <c r="V2229" s="117">
        <f>IF(P2229="NA","NA",IF(P2229&lt;&gt;"",TEXT(P2229-N2229,"[h].mm"),""))</f>
        <v/>
      </c>
      <c r="W2229" s="118">
        <f>IF(AND(R2229="",S2229=""),"",R2229+S2229)</f>
        <v/>
      </c>
      <c r="X2229" s="116">
        <f>IF(O2229&lt;&gt;"",DATE(YEAR(O2229), MONTH(O2229), DAY(O2229)),"")</f>
        <v/>
      </c>
      <c r="Y2229" s="122" t="n"/>
      <c r="Z2229" s="123" t="n"/>
      <c r="AA2229" s="117">
        <f>IF(F2229="Re-assigned","NA",IF(W2229="","",IF(W2229&gt;=VLOOKUP(D2229,SLAMatrix,3,FALSE),"Yes",IF(W2229&lt;VLOOKUP(D2229,SLAMatrix,2,FALSE),"No","Internal"))))</f>
        <v/>
      </c>
      <c r="AB2229" s="123" t="n"/>
      <c r="AC2229" s="123" t="n"/>
      <c r="AD2229" s="119" t="n"/>
      <c r="AE2229" s="125" t="n"/>
      <c r="AF2229" s="124">
        <f>MONTH(O2229)</f>
        <v/>
      </c>
      <c r="AG2229" s="124">
        <f>VLOOKUP(IFERROR(MID(AE2229,1,(FIND(",",AE2229,1)-1)),AE2229),Facility_Region_Mapping,2,FALSE)</f>
        <v/>
      </c>
      <c r="AH2229" s="124" t="n"/>
      <c r="AI2229" s="124">
        <f>IF(C2229&lt;&gt;"",IF(M2229="ESM User",getInterfaceName($C2229),"NA"),"")</f>
        <v/>
      </c>
      <c r="AJ2229" s="116">
        <f>IF(Q2229&lt;&gt;"",DATE(YEAR(Q2229), MONTH(Q2229), DAY(Q2229)),"")</f>
        <v/>
      </c>
      <c r="AK2229" s="130">
        <f>IF(Q2229&lt;&gt;0,Q2229-N2229,TODAY()-N2229)</f>
        <v/>
      </c>
      <c r="AL2229" s="112">
        <f>IF(F2229="Re-assigned",0,IF(H2229="Closed",0,IF(H2229="Service Restored",0,IF(H2229="",0,1))))</f>
        <v/>
      </c>
      <c r="AM2229" s="124">
        <f>IF(AL2229=0,"",IF(AK2229&gt;20.99,"Aged","Non-Aged"))</f>
        <v/>
      </c>
      <c r="AN2229" s="112">
        <f>IF(Q2229&lt;&gt;"",MONTH(Q2229),"")</f>
        <v/>
      </c>
      <c r="AO2229" s="112">
        <f>IFERROR(VALUE(V2229),0)</f>
        <v/>
      </c>
    </row>
    <row customFormat="1" customHeight="1" ht="29.25" r="2230" s="112" spans="1:41">
      <c r="A2230" s="127" t="n"/>
      <c r="B2230" s="113" t="n"/>
      <c r="C2230" s="127" t="n"/>
      <c r="D2230" s="127" t="n"/>
      <c r="E2230" s="114">
        <f>IF(F2230 &lt;&gt; "",VLOOKUP(F2230,CategoryLookup,2,FALSE), "")</f>
        <v/>
      </c>
      <c r="F2230" s="126" t="n"/>
      <c r="G2230" s="127" t="n"/>
      <c r="H2230" s="127" t="n"/>
      <c r="I2230" s="127" t="n"/>
      <c r="J2230" s="127" t="n"/>
      <c r="K2230" s="127" t="n"/>
      <c r="L2230" s="127" t="n"/>
      <c r="M2230" s="127" t="n"/>
      <c r="N2230" s="120" t="n"/>
      <c r="O2230" s="120" t="n"/>
      <c r="P2230" s="120" t="n"/>
      <c r="Q2230" s="120" t="n"/>
      <c r="R2230" s="121" t="n"/>
      <c r="S2230" s="121" t="n"/>
      <c r="T2230" s="121" t="n"/>
      <c r="U2230" s="121" t="n"/>
      <c r="V2230" s="117">
        <f>IF(P2230="NA","NA",IF(P2230&lt;&gt;"",TEXT(P2230-N2230,"[h].mm"),""))</f>
        <v/>
      </c>
      <c r="W2230" s="118">
        <f>IF(AND(R2230="",S2230=""),"",R2230+S2230)</f>
        <v/>
      </c>
      <c r="X2230" s="116">
        <f>IF(O2230&lt;&gt;"",DATE(YEAR(O2230), MONTH(O2230), DAY(O2230)),"")</f>
        <v/>
      </c>
      <c r="Y2230" s="122" t="n"/>
      <c r="Z2230" s="123" t="n"/>
      <c r="AA2230" s="117">
        <f>IF(F2230="Re-assigned","NA",IF(W2230="","",IF(W2230&gt;=VLOOKUP(D2230,SLAMatrix,3,FALSE),"Yes",IF(W2230&lt;VLOOKUP(D2230,SLAMatrix,2,FALSE),"No","Internal"))))</f>
        <v/>
      </c>
      <c r="AB2230" s="123" t="n"/>
      <c r="AC2230" s="123" t="n"/>
      <c r="AD2230" s="119" t="n"/>
      <c r="AE2230" s="125" t="n"/>
      <c r="AF2230" s="124">
        <f>MONTH(O2230)</f>
        <v/>
      </c>
      <c r="AG2230" s="124">
        <f>VLOOKUP(IFERROR(MID(AE2230,1,(FIND(",",AE2230,1)-1)),AE2230),Facility_Region_Mapping,2,FALSE)</f>
        <v/>
      </c>
      <c r="AH2230" s="124" t="n"/>
      <c r="AI2230" s="124">
        <f>IF(C2230&lt;&gt;"",IF(M2230="ESM User",getInterfaceName($C2230),"NA"),"")</f>
        <v/>
      </c>
      <c r="AJ2230" s="116">
        <f>IF(Q2230&lt;&gt;"",DATE(YEAR(Q2230), MONTH(Q2230), DAY(Q2230)),"")</f>
        <v/>
      </c>
      <c r="AK2230" s="130">
        <f>IF(Q2230&lt;&gt;0,Q2230-N2230,TODAY()-N2230)</f>
        <v/>
      </c>
      <c r="AL2230" s="112">
        <f>IF(F2230="Re-assigned",0,IF(H2230="Closed",0,IF(H2230="Service Restored",0,IF(H2230="",0,1))))</f>
        <v/>
      </c>
      <c r="AM2230" s="124">
        <f>IF(AL2230=0,"",IF(AK2230&gt;20.99,"Aged","Non-Aged"))</f>
        <v/>
      </c>
      <c r="AN2230" s="112">
        <f>IF(Q2230&lt;&gt;"",MONTH(Q2230),"")</f>
        <v/>
      </c>
      <c r="AO2230" s="112">
        <f>IFERROR(VALUE(V2230),0)</f>
        <v/>
      </c>
    </row>
    <row customFormat="1" customHeight="1" ht="29.25" r="2231" s="112" spans="1:41">
      <c r="A2231" s="127" t="n"/>
      <c r="B2231" s="113" t="n"/>
      <c r="C2231" s="127" t="n"/>
      <c r="D2231" s="127" t="n"/>
      <c r="E2231" s="114">
        <f>IF(F2231 &lt;&gt; "",VLOOKUP(F2231,CategoryLookup,2,FALSE), "")</f>
        <v/>
      </c>
      <c r="F2231" s="126" t="n"/>
      <c r="G2231" s="127" t="n"/>
      <c r="H2231" s="127" t="n"/>
      <c r="I2231" s="127" t="n"/>
      <c r="J2231" s="127" t="n"/>
      <c r="K2231" s="127" t="n"/>
      <c r="L2231" s="127" t="n"/>
      <c r="M2231" s="127" t="n"/>
      <c r="N2231" s="120" t="n"/>
      <c r="O2231" s="120" t="n"/>
      <c r="P2231" s="120" t="n"/>
      <c r="Q2231" s="120" t="n"/>
      <c r="R2231" s="121" t="n"/>
      <c r="S2231" s="121" t="n"/>
      <c r="T2231" s="121" t="n"/>
      <c r="U2231" s="121" t="n"/>
      <c r="V2231" s="117">
        <f>IF(P2231="NA","NA",IF(P2231&lt;&gt;"",TEXT(P2231-N2231,"[h].mm"),""))</f>
        <v/>
      </c>
      <c r="W2231" s="118">
        <f>IF(AND(R2231="",S2231=""),"",R2231+S2231)</f>
        <v/>
      </c>
      <c r="X2231" s="116">
        <f>IF(O2231&lt;&gt;"",DATE(YEAR(O2231), MONTH(O2231), DAY(O2231)),"")</f>
        <v/>
      </c>
      <c r="Y2231" s="122" t="n"/>
      <c r="Z2231" s="123" t="n"/>
      <c r="AA2231" s="117">
        <f>IF(F2231="Re-assigned","NA",IF(W2231="","",IF(W2231&gt;=VLOOKUP(D2231,SLAMatrix,3,FALSE),"Yes",IF(W2231&lt;VLOOKUP(D2231,SLAMatrix,2,FALSE),"No","Internal"))))</f>
        <v/>
      </c>
      <c r="AB2231" s="123" t="n"/>
      <c r="AC2231" s="123" t="n"/>
      <c r="AD2231" s="119" t="n"/>
      <c r="AE2231" s="125" t="n"/>
      <c r="AF2231" s="124">
        <f>MONTH(O2231)</f>
        <v/>
      </c>
      <c r="AG2231" s="124">
        <f>VLOOKUP(IFERROR(MID(AE2231,1,(FIND(",",AE2231,1)-1)),AE2231),Facility_Region_Mapping,2,FALSE)</f>
        <v/>
      </c>
      <c r="AH2231" s="124" t="n"/>
      <c r="AI2231" s="124">
        <f>IF(C2231&lt;&gt;"",IF(M2231="ESM User",getInterfaceName($C2231),"NA"),"")</f>
        <v/>
      </c>
      <c r="AJ2231" s="116">
        <f>IF(Q2231&lt;&gt;"",DATE(YEAR(Q2231), MONTH(Q2231), DAY(Q2231)),"")</f>
        <v/>
      </c>
      <c r="AK2231" s="130">
        <f>IF(Q2231&lt;&gt;0,Q2231-N2231,TODAY()-N2231)</f>
        <v/>
      </c>
      <c r="AL2231" s="112">
        <f>IF(F2231="Re-assigned",0,IF(H2231="Closed",0,IF(H2231="Service Restored",0,IF(H2231="",0,1))))</f>
        <v/>
      </c>
      <c r="AM2231" s="124">
        <f>IF(AL2231=0,"",IF(AK2231&gt;20.99,"Aged","Non-Aged"))</f>
        <v/>
      </c>
      <c r="AN2231" s="112">
        <f>IF(Q2231&lt;&gt;"",MONTH(Q2231),"")</f>
        <v/>
      </c>
      <c r="AO2231" s="112">
        <f>IFERROR(VALUE(V2231),0)</f>
        <v/>
      </c>
    </row>
    <row customFormat="1" customHeight="1" ht="29.25" r="2232" s="112" spans="1:41">
      <c r="A2232" s="127" t="n"/>
      <c r="B2232" s="113" t="n"/>
      <c r="C2232" s="127" t="n"/>
      <c r="D2232" s="127" t="n"/>
      <c r="E2232" s="114">
        <f>IF(F2232 &lt;&gt; "",VLOOKUP(F2232,CategoryLookup,2,FALSE), "")</f>
        <v/>
      </c>
      <c r="F2232" s="126" t="n"/>
      <c r="G2232" s="127" t="n"/>
      <c r="H2232" s="127" t="n"/>
      <c r="I2232" s="127" t="n"/>
      <c r="J2232" s="127" t="n"/>
      <c r="K2232" s="127" t="n"/>
      <c r="L2232" s="127" t="n"/>
      <c r="M2232" s="127" t="n"/>
      <c r="N2232" s="120" t="n"/>
      <c r="O2232" s="120" t="n"/>
      <c r="P2232" s="120" t="n"/>
      <c r="Q2232" s="120" t="n"/>
      <c r="R2232" s="121" t="n"/>
      <c r="S2232" s="121" t="n"/>
      <c r="T2232" s="121" t="n"/>
      <c r="U2232" s="121" t="n"/>
      <c r="V2232" s="117">
        <f>IF(P2232="NA","NA",IF(P2232&lt;&gt;"",TEXT(P2232-N2232,"[h].mm"),""))</f>
        <v/>
      </c>
      <c r="W2232" s="118">
        <f>IF(AND(R2232="",S2232=""),"",R2232+S2232)</f>
        <v/>
      </c>
      <c r="X2232" s="116">
        <f>IF(O2232&lt;&gt;"",DATE(YEAR(O2232), MONTH(O2232), DAY(O2232)),"")</f>
        <v/>
      </c>
      <c r="Y2232" s="122" t="n"/>
      <c r="Z2232" s="123" t="n"/>
      <c r="AA2232" s="117">
        <f>IF(F2232="Re-assigned","NA",IF(W2232="","",IF(W2232&gt;=VLOOKUP(D2232,SLAMatrix,3,FALSE),"Yes",IF(W2232&lt;VLOOKUP(D2232,SLAMatrix,2,FALSE),"No","Internal"))))</f>
        <v/>
      </c>
      <c r="AB2232" s="123" t="n"/>
      <c r="AC2232" s="123" t="n"/>
      <c r="AD2232" s="119" t="n"/>
      <c r="AE2232" s="125" t="n"/>
      <c r="AF2232" s="124">
        <f>MONTH(O2232)</f>
        <v/>
      </c>
      <c r="AG2232" s="124">
        <f>VLOOKUP(IFERROR(MID(AE2232,1,(FIND(",",AE2232,1)-1)),AE2232),Facility_Region_Mapping,2,FALSE)</f>
        <v/>
      </c>
      <c r="AH2232" s="124" t="n"/>
      <c r="AI2232" s="124">
        <f>IF(C2232&lt;&gt;"",IF(M2232="ESM User",getInterfaceName($C2232),"NA"),"")</f>
        <v/>
      </c>
      <c r="AJ2232" s="116">
        <f>IF(Q2232&lt;&gt;"",DATE(YEAR(Q2232), MONTH(Q2232), DAY(Q2232)),"")</f>
        <v/>
      </c>
      <c r="AK2232" s="130">
        <f>IF(Q2232&lt;&gt;0,Q2232-N2232,TODAY()-N2232)</f>
        <v/>
      </c>
      <c r="AL2232" s="112">
        <f>IF(F2232="Re-assigned",0,IF(H2232="Closed",0,IF(H2232="Service Restored",0,IF(H2232="",0,1))))</f>
        <v/>
      </c>
      <c r="AM2232" s="124">
        <f>IF(AL2232=0,"",IF(AK2232&gt;20.99,"Aged","Non-Aged"))</f>
        <v/>
      </c>
      <c r="AN2232" s="112">
        <f>IF(Q2232&lt;&gt;"",MONTH(Q2232),"")</f>
        <v/>
      </c>
      <c r="AO2232" s="112">
        <f>IFERROR(VALUE(V2232),0)</f>
        <v/>
      </c>
    </row>
    <row customFormat="1" customHeight="1" ht="29.25" r="2233" s="112" spans="1:41">
      <c r="A2233" s="127" t="n"/>
      <c r="B2233" s="113" t="n"/>
      <c r="C2233" s="127" t="n"/>
      <c r="D2233" s="127" t="n"/>
      <c r="E2233" s="114">
        <f>IF(F2233 &lt;&gt; "",VLOOKUP(F2233,CategoryLookup,2,FALSE), "")</f>
        <v/>
      </c>
      <c r="F2233" s="126" t="n"/>
      <c r="G2233" s="127" t="n"/>
      <c r="H2233" s="127" t="n"/>
      <c r="I2233" s="127" t="n"/>
      <c r="J2233" s="127" t="n"/>
      <c r="K2233" s="127" t="n"/>
      <c r="L2233" s="127" t="n"/>
      <c r="M2233" s="127" t="n"/>
      <c r="N2233" s="120" t="n"/>
      <c r="O2233" s="120" t="n"/>
      <c r="P2233" s="120" t="n"/>
      <c r="Q2233" s="120" t="n"/>
      <c r="R2233" s="121" t="n"/>
      <c r="S2233" s="121" t="n"/>
      <c r="T2233" s="121" t="n"/>
      <c r="U2233" s="121" t="n"/>
      <c r="V2233" s="117">
        <f>IF(P2233="NA","NA",IF(P2233&lt;&gt;"",TEXT(P2233-N2233,"[h].mm"),""))</f>
        <v/>
      </c>
      <c r="W2233" s="118">
        <f>IF(AND(R2233="",S2233=""),"",R2233+S2233)</f>
        <v/>
      </c>
      <c r="X2233" s="116">
        <f>IF(O2233&lt;&gt;"",DATE(YEAR(O2233), MONTH(O2233), DAY(O2233)),"")</f>
        <v/>
      </c>
      <c r="Y2233" s="122" t="n"/>
      <c r="Z2233" s="123" t="n"/>
      <c r="AA2233" s="117">
        <f>IF(F2233="Re-assigned","NA",IF(W2233="","",IF(W2233&gt;=VLOOKUP(D2233,SLAMatrix,3,FALSE),"Yes",IF(W2233&lt;VLOOKUP(D2233,SLAMatrix,2,FALSE),"No","Internal"))))</f>
        <v/>
      </c>
      <c r="AB2233" s="123" t="n"/>
      <c r="AC2233" s="123" t="n"/>
      <c r="AD2233" s="119" t="n"/>
      <c r="AE2233" s="125" t="n"/>
      <c r="AF2233" s="124">
        <f>MONTH(O2233)</f>
        <v/>
      </c>
      <c r="AG2233" s="124">
        <f>VLOOKUP(IFERROR(MID(AE2233,1,(FIND(",",AE2233,1)-1)),AE2233),Facility_Region_Mapping,2,FALSE)</f>
        <v/>
      </c>
      <c r="AH2233" s="124" t="n"/>
      <c r="AI2233" s="124">
        <f>IF(C2233&lt;&gt;"",IF(M2233="ESM User",getInterfaceName($C2233),"NA"),"")</f>
        <v/>
      </c>
      <c r="AJ2233" s="116">
        <f>IF(Q2233&lt;&gt;"",DATE(YEAR(Q2233), MONTH(Q2233), DAY(Q2233)),"")</f>
        <v/>
      </c>
      <c r="AK2233" s="130">
        <f>IF(Q2233&lt;&gt;0,Q2233-N2233,TODAY()-N2233)</f>
        <v/>
      </c>
      <c r="AL2233" s="112">
        <f>IF(F2233="Re-assigned",0,IF(H2233="Closed",0,IF(H2233="Service Restored",0,IF(H2233="",0,1))))</f>
        <v/>
      </c>
      <c r="AM2233" s="124">
        <f>IF(AL2233=0,"",IF(AK2233&gt;20.99,"Aged","Non-Aged"))</f>
        <v/>
      </c>
      <c r="AN2233" s="112">
        <f>IF(Q2233&lt;&gt;"",MONTH(Q2233),"")</f>
        <v/>
      </c>
      <c r="AO2233" s="112">
        <f>IFERROR(VALUE(V2233),0)</f>
        <v/>
      </c>
    </row>
    <row customFormat="1" customHeight="1" ht="29.25" r="2234" s="112" spans="1:41">
      <c r="A2234" s="127" t="n"/>
      <c r="B2234" s="113" t="n"/>
      <c r="C2234" s="127" t="n"/>
      <c r="D2234" s="127" t="n"/>
      <c r="E2234" s="114">
        <f>IF(F2234 &lt;&gt; "",VLOOKUP(F2234,CategoryLookup,2,FALSE), "")</f>
        <v/>
      </c>
      <c r="F2234" s="126" t="n"/>
      <c r="G2234" s="127" t="n"/>
      <c r="H2234" s="127" t="n"/>
      <c r="I2234" s="127" t="n"/>
      <c r="J2234" s="127" t="n"/>
      <c r="K2234" s="127" t="n"/>
      <c r="L2234" s="127" t="n"/>
      <c r="M2234" s="127" t="n"/>
      <c r="N2234" s="120" t="n"/>
      <c r="O2234" s="120" t="n"/>
      <c r="P2234" s="120" t="n"/>
      <c r="Q2234" s="120" t="n"/>
      <c r="R2234" s="121" t="n"/>
      <c r="S2234" s="121" t="n"/>
      <c r="T2234" s="121" t="n"/>
      <c r="U2234" s="121" t="n"/>
      <c r="V2234" s="117">
        <f>IF(P2234="NA","NA",IF(P2234&lt;&gt;"",TEXT(P2234-N2234,"[h].mm"),""))</f>
        <v/>
      </c>
      <c r="W2234" s="118">
        <f>IF(AND(R2234="",S2234=""),"",R2234+S2234)</f>
        <v/>
      </c>
      <c r="X2234" s="116">
        <f>IF(O2234&lt;&gt;"",DATE(YEAR(O2234), MONTH(O2234), DAY(O2234)),"")</f>
        <v/>
      </c>
      <c r="Y2234" s="122" t="n"/>
      <c r="Z2234" s="123" t="n"/>
      <c r="AA2234" s="117">
        <f>IF(F2234="Re-assigned","NA",IF(W2234="","",IF(W2234&gt;=VLOOKUP(D2234,SLAMatrix,3,FALSE),"Yes",IF(W2234&lt;VLOOKUP(D2234,SLAMatrix,2,FALSE),"No","Internal"))))</f>
        <v/>
      </c>
      <c r="AB2234" s="123" t="n"/>
      <c r="AC2234" s="123" t="n"/>
      <c r="AD2234" s="119" t="n"/>
      <c r="AE2234" s="125" t="n"/>
      <c r="AF2234" s="124">
        <f>MONTH(O2234)</f>
        <v/>
      </c>
      <c r="AG2234" s="124">
        <f>VLOOKUP(IFERROR(MID(AE2234,1,(FIND(",",AE2234,1)-1)),AE2234),Facility_Region_Mapping,2,FALSE)</f>
        <v/>
      </c>
      <c r="AH2234" s="124" t="n"/>
      <c r="AI2234" s="124">
        <f>IF(C2234&lt;&gt;"",IF(M2234="ESM User",getInterfaceName($C2234),"NA"),"")</f>
        <v/>
      </c>
      <c r="AJ2234" s="116">
        <f>IF(Q2234&lt;&gt;"",DATE(YEAR(Q2234), MONTH(Q2234), DAY(Q2234)),"")</f>
        <v/>
      </c>
      <c r="AK2234" s="130">
        <f>IF(Q2234&lt;&gt;0,Q2234-N2234,TODAY()-N2234)</f>
        <v/>
      </c>
      <c r="AL2234" s="112">
        <f>IF(F2234="Re-assigned",0,IF(H2234="Closed",0,IF(H2234="Service Restored",0,IF(H2234="",0,1))))</f>
        <v/>
      </c>
      <c r="AM2234" s="124">
        <f>IF(AL2234=0,"",IF(AK2234&gt;20.99,"Aged","Non-Aged"))</f>
        <v/>
      </c>
      <c r="AN2234" s="112">
        <f>IF(Q2234&lt;&gt;"",MONTH(Q2234),"")</f>
        <v/>
      </c>
      <c r="AO2234" s="112">
        <f>IFERROR(VALUE(V2234),0)</f>
        <v/>
      </c>
    </row>
    <row customFormat="1" customHeight="1" ht="29.25" r="2235" s="112" spans="1:41">
      <c r="A2235" s="127" t="n"/>
      <c r="B2235" s="113" t="n"/>
      <c r="C2235" s="127" t="n"/>
      <c r="D2235" s="127" t="n"/>
      <c r="E2235" s="114">
        <f>IF(F2235 &lt;&gt; "",VLOOKUP(F2235,CategoryLookup,2,FALSE), "")</f>
        <v/>
      </c>
      <c r="F2235" s="126" t="n"/>
      <c r="G2235" s="127" t="n"/>
      <c r="H2235" s="127" t="n"/>
      <c r="I2235" s="127" t="n"/>
      <c r="J2235" s="127" t="n"/>
      <c r="K2235" s="127" t="n"/>
      <c r="L2235" s="127" t="n"/>
      <c r="M2235" s="127" t="n"/>
      <c r="N2235" s="120" t="n"/>
      <c r="O2235" s="120" t="n"/>
      <c r="P2235" s="120" t="n"/>
      <c r="Q2235" s="120" t="n"/>
      <c r="R2235" s="121" t="n"/>
      <c r="S2235" s="121" t="n"/>
      <c r="T2235" s="121" t="n"/>
      <c r="U2235" s="121" t="n"/>
      <c r="V2235" s="117">
        <f>IF(P2235="NA","NA",IF(P2235&lt;&gt;"",TEXT(P2235-N2235,"[h].mm"),""))</f>
        <v/>
      </c>
      <c r="W2235" s="118">
        <f>IF(AND(R2235="",S2235=""),"",R2235+S2235)</f>
        <v/>
      </c>
      <c r="X2235" s="116">
        <f>IF(O2235&lt;&gt;"",DATE(YEAR(O2235), MONTH(O2235), DAY(O2235)),"")</f>
        <v/>
      </c>
      <c r="Y2235" s="122" t="n"/>
      <c r="Z2235" s="123" t="n"/>
      <c r="AA2235" s="117">
        <f>IF(F2235="Re-assigned","NA",IF(W2235="","",IF(W2235&gt;=VLOOKUP(D2235,SLAMatrix,3,FALSE),"Yes",IF(W2235&lt;VLOOKUP(D2235,SLAMatrix,2,FALSE),"No","Internal"))))</f>
        <v/>
      </c>
      <c r="AB2235" s="123" t="n"/>
      <c r="AC2235" s="123" t="n"/>
      <c r="AD2235" s="119" t="n"/>
      <c r="AE2235" s="125" t="n"/>
      <c r="AF2235" s="124">
        <f>MONTH(O2235)</f>
        <v/>
      </c>
      <c r="AG2235" s="124">
        <f>VLOOKUP(IFERROR(MID(AE2235,1,(FIND(",",AE2235,1)-1)),AE2235),Facility_Region_Mapping,2,FALSE)</f>
        <v/>
      </c>
      <c r="AH2235" s="124" t="n"/>
      <c r="AI2235" s="124">
        <f>IF(C2235&lt;&gt;"",IF(M2235="ESM User",getInterfaceName($C2235),"NA"),"")</f>
        <v/>
      </c>
      <c r="AJ2235" s="116">
        <f>IF(Q2235&lt;&gt;"",DATE(YEAR(Q2235), MONTH(Q2235), DAY(Q2235)),"")</f>
        <v/>
      </c>
      <c r="AK2235" s="130">
        <f>IF(Q2235&lt;&gt;0,Q2235-N2235,TODAY()-N2235)</f>
        <v/>
      </c>
      <c r="AL2235" s="112">
        <f>IF(F2235="Re-assigned",0,IF(H2235="Closed",0,IF(H2235="Service Restored",0,IF(H2235="",0,1))))</f>
        <v/>
      </c>
      <c r="AM2235" s="124">
        <f>IF(AL2235=0,"",IF(AK2235&gt;20.99,"Aged","Non-Aged"))</f>
        <v/>
      </c>
      <c r="AN2235" s="112">
        <f>IF(Q2235&lt;&gt;"",MONTH(Q2235),"")</f>
        <v/>
      </c>
      <c r="AO2235" s="112">
        <f>IFERROR(VALUE(V2235),0)</f>
        <v/>
      </c>
    </row>
    <row customFormat="1" customHeight="1" ht="29.25" r="2236" s="112" spans="1:41">
      <c r="A2236" s="127" t="n"/>
      <c r="B2236" s="113" t="n"/>
      <c r="C2236" s="127" t="n"/>
      <c r="D2236" s="127" t="n"/>
      <c r="E2236" s="114">
        <f>IF(F2236 &lt;&gt; "",VLOOKUP(F2236,CategoryLookup,2,FALSE), "")</f>
        <v/>
      </c>
      <c r="F2236" s="126" t="n"/>
      <c r="G2236" s="127" t="n"/>
      <c r="H2236" s="127" t="n"/>
      <c r="I2236" s="127" t="n"/>
      <c r="J2236" s="127" t="n"/>
      <c r="K2236" s="127" t="n"/>
      <c r="L2236" s="127" t="n"/>
      <c r="M2236" s="127" t="n"/>
      <c r="N2236" s="120" t="n"/>
      <c r="O2236" s="120" t="n"/>
      <c r="P2236" s="120" t="n"/>
      <c r="Q2236" s="120" t="n"/>
      <c r="R2236" s="121" t="n"/>
      <c r="S2236" s="121" t="n"/>
      <c r="T2236" s="121" t="n"/>
      <c r="U2236" s="121" t="n"/>
      <c r="V2236" s="117">
        <f>IF(P2236="NA","NA",IF(P2236&lt;&gt;"",TEXT(P2236-N2236,"[h].mm"),""))</f>
        <v/>
      </c>
      <c r="W2236" s="118">
        <f>IF(AND(R2236="",S2236=""),"",R2236+S2236)</f>
        <v/>
      </c>
      <c r="X2236" s="116">
        <f>IF(O2236&lt;&gt;"",DATE(YEAR(O2236), MONTH(O2236), DAY(O2236)),"")</f>
        <v/>
      </c>
      <c r="Y2236" s="122" t="n"/>
      <c r="Z2236" s="123" t="n"/>
      <c r="AA2236" s="117">
        <f>IF(F2236="Re-assigned","NA",IF(W2236="","",IF(W2236&gt;=VLOOKUP(D2236,SLAMatrix,3,FALSE),"Yes",IF(W2236&lt;VLOOKUP(D2236,SLAMatrix,2,FALSE),"No","Internal"))))</f>
        <v/>
      </c>
      <c r="AB2236" s="123" t="n"/>
      <c r="AC2236" s="123" t="n"/>
      <c r="AD2236" s="119" t="n"/>
      <c r="AE2236" s="125" t="n"/>
      <c r="AF2236" s="124">
        <f>MONTH(O2236)</f>
        <v/>
      </c>
      <c r="AG2236" s="124">
        <f>VLOOKUP(IFERROR(MID(AE2236,1,(FIND(",",AE2236,1)-1)),AE2236),Facility_Region_Mapping,2,FALSE)</f>
        <v/>
      </c>
      <c r="AH2236" s="124" t="n"/>
      <c r="AI2236" s="124">
        <f>IF(C2236&lt;&gt;"",IF(M2236="ESM User",getInterfaceName($C2236),"NA"),"")</f>
        <v/>
      </c>
      <c r="AJ2236" s="116">
        <f>IF(Q2236&lt;&gt;"",DATE(YEAR(Q2236), MONTH(Q2236), DAY(Q2236)),"")</f>
        <v/>
      </c>
      <c r="AK2236" s="130">
        <f>IF(Q2236&lt;&gt;0,Q2236-N2236,TODAY()-N2236)</f>
        <v/>
      </c>
      <c r="AL2236" s="112">
        <f>IF(F2236="Re-assigned",0,IF(H2236="Closed",0,IF(H2236="Service Restored",0,IF(H2236="",0,1))))</f>
        <v/>
      </c>
      <c r="AM2236" s="124">
        <f>IF(AL2236=0,"",IF(AK2236&gt;20.99,"Aged","Non-Aged"))</f>
        <v/>
      </c>
      <c r="AN2236" s="112">
        <f>IF(Q2236&lt;&gt;"",MONTH(Q2236),"")</f>
        <v/>
      </c>
      <c r="AO2236" s="112">
        <f>IFERROR(VALUE(V2236),0)</f>
        <v/>
      </c>
    </row>
    <row customFormat="1" customHeight="1" ht="29.25" r="2237" s="112" spans="1:41">
      <c r="A2237" s="127" t="n"/>
      <c r="B2237" s="113" t="n"/>
      <c r="C2237" s="127" t="n"/>
      <c r="D2237" s="127" t="n"/>
      <c r="E2237" s="114">
        <f>IF(F2237 &lt;&gt; "",VLOOKUP(F2237,CategoryLookup,2,FALSE), "")</f>
        <v/>
      </c>
      <c r="F2237" s="126" t="n"/>
      <c r="G2237" s="127" t="n"/>
      <c r="H2237" s="127" t="n"/>
      <c r="I2237" s="127" t="n"/>
      <c r="J2237" s="127" t="n"/>
      <c r="K2237" s="127" t="n"/>
      <c r="L2237" s="127" t="n"/>
      <c r="M2237" s="127" t="n"/>
      <c r="N2237" s="120" t="n"/>
      <c r="O2237" s="120" t="n"/>
      <c r="P2237" s="120" t="n"/>
      <c r="Q2237" s="120" t="n"/>
      <c r="R2237" s="121" t="n"/>
      <c r="S2237" s="121" t="n"/>
      <c r="T2237" s="121" t="n"/>
      <c r="U2237" s="121" t="n"/>
      <c r="V2237" s="117">
        <f>IF(P2237="NA","NA",IF(P2237&lt;&gt;"",TEXT(P2237-N2237,"[h].mm"),""))</f>
        <v/>
      </c>
      <c r="W2237" s="118">
        <f>IF(AND(R2237="",S2237=""),"",R2237+S2237)</f>
        <v/>
      </c>
      <c r="X2237" s="116">
        <f>IF(O2237&lt;&gt;"",DATE(YEAR(O2237), MONTH(O2237), DAY(O2237)),"")</f>
        <v/>
      </c>
      <c r="Y2237" s="122" t="n"/>
      <c r="Z2237" s="123" t="n"/>
      <c r="AA2237" s="117">
        <f>IF(F2237="Re-assigned","NA",IF(W2237="","",IF(W2237&gt;=VLOOKUP(D2237,SLAMatrix,3,FALSE),"Yes",IF(W2237&lt;VLOOKUP(D2237,SLAMatrix,2,FALSE),"No","Internal"))))</f>
        <v/>
      </c>
      <c r="AB2237" s="123" t="n"/>
      <c r="AC2237" s="123" t="n"/>
      <c r="AD2237" s="119" t="n"/>
      <c r="AE2237" s="125" t="n"/>
      <c r="AF2237" s="124">
        <f>MONTH(O2237)</f>
        <v/>
      </c>
      <c r="AG2237" s="124">
        <f>VLOOKUP(IFERROR(MID(AE2237,1,(FIND(",",AE2237,1)-1)),AE2237),Facility_Region_Mapping,2,FALSE)</f>
        <v/>
      </c>
      <c r="AH2237" s="124" t="n"/>
      <c r="AI2237" s="124">
        <f>IF(C2237&lt;&gt;"",IF(M2237="ESM User",getInterfaceName($C2237),"NA"),"")</f>
        <v/>
      </c>
      <c r="AJ2237" s="116">
        <f>IF(Q2237&lt;&gt;"",DATE(YEAR(Q2237), MONTH(Q2237), DAY(Q2237)),"")</f>
        <v/>
      </c>
      <c r="AK2237" s="130">
        <f>IF(Q2237&lt;&gt;0,Q2237-N2237,TODAY()-N2237)</f>
        <v/>
      </c>
      <c r="AL2237" s="112">
        <f>IF(F2237="Re-assigned",0,IF(H2237="Closed",0,IF(H2237="Service Restored",0,IF(H2237="",0,1))))</f>
        <v/>
      </c>
      <c r="AM2237" s="124">
        <f>IF(AL2237=0,"",IF(AK2237&gt;20.99,"Aged","Non-Aged"))</f>
        <v/>
      </c>
      <c r="AN2237" s="112">
        <f>IF(Q2237&lt;&gt;"",MONTH(Q2237),"")</f>
        <v/>
      </c>
      <c r="AO2237" s="112">
        <f>IFERROR(VALUE(V2237),0)</f>
        <v/>
      </c>
    </row>
    <row customFormat="1" customHeight="1" ht="29.25" r="2238" s="112" spans="1:41">
      <c r="A2238" s="127" t="n"/>
      <c r="B2238" s="113" t="n"/>
      <c r="C2238" s="127" t="n"/>
      <c r="D2238" s="127" t="n"/>
      <c r="E2238" s="114">
        <f>IF(F2238 &lt;&gt; "",VLOOKUP(F2238,CategoryLookup,2,FALSE), "")</f>
        <v/>
      </c>
      <c r="F2238" s="126" t="n"/>
      <c r="G2238" s="127" t="n"/>
      <c r="H2238" s="127" t="n"/>
      <c r="I2238" s="127" t="n"/>
      <c r="J2238" s="127" t="n"/>
      <c r="K2238" s="127" t="n"/>
      <c r="L2238" s="127" t="n"/>
      <c r="M2238" s="127" t="n"/>
      <c r="N2238" s="120" t="n"/>
      <c r="O2238" s="120" t="n"/>
      <c r="P2238" s="120" t="n"/>
      <c r="Q2238" s="120" t="n"/>
      <c r="R2238" s="121" t="n"/>
      <c r="S2238" s="121" t="n"/>
      <c r="T2238" s="121" t="n"/>
      <c r="U2238" s="121" t="n"/>
      <c r="V2238" s="117">
        <f>IF(P2238="NA","NA",IF(P2238&lt;&gt;"",TEXT(P2238-N2238,"[h].mm"),""))</f>
        <v/>
      </c>
      <c r="W2238" s="118">
        <f>IF(AND(R2238="",S2238=""),"",R2238+S2238)</f>
        <v/>
      </c>
      <c r="X2238" s="116">
        <f>IF(O2238&lt;&gt;"",DATE(YEAR(O2238), MONTH(O2238), DAY(O2238)),"")</f>
        <v/>
      </c>
      <c r="Y2238" s="122" t="n"/>
      <c r="Z2238" s="123" t="n"/>
      <c r="AA2238" s="117">
        <f>IF(F2238="Re-assigned","NA",IF(W2238="","",IF(W2238&gt;=VLOOKUP(D2238,SLAMatrix,3,FALSE),"Yes",IF(W2238&lt;VLOOKUP(D2238,SLAMatrix,2,FALSE),"No","Internal"))))</f>
        <v/>
      </c>
      <c r="AB2238" s="123" t="n"/>
      <c r="AC2238" s="123" t="n"/>
      <c r="AD2238" s="119" t="n"/>
      <c r="AE2238" s="125" t="n"/>
      <c r="AF2238" s="124">
        <f>MONTH(O2238)</f>
        <v/>
      </c>
      <c r="AG2238" s="124">
        <f>VLOOKUP(IFERROR(MID(AE2238,1,(FIND(",",AE2238,1)-1)),AE2238),Facility_Region_Mapping,2,FALSE)</f>
        <v/>
      </c>
      <c r="AH2238" s="124" t="n"/>
      <c r="AI2238" s="124">
        <f>IF(C2238&lt;&gt;"",IF(M2238="ESM User",getInterfaceName($C2238),"NA"),"")</f>
        <v/>
      </c>
      <c r="AJ2238" s="116">
        <f>IF(Q2238&lt;&gt;"",DATE(YEAR(Q2238), MONTH(Q2238), DAY(Q2238)),"")</f>
        <v/>
      </c>
      <c r="AK2238" s="130">
        <f>IF(Q2238&lt;&gt;0,Q2238-N2238,TODAY()-N2238)</f>
        <v/>
      </c>
      <c r="AL2238" s="112">
        <f>IF(F2238="Re-assigned",0,IF(H2238="Closed",0,IF(H2238="Service Restored",0,IF(H2238="",0,1))))</f>
        <v/>
      </c>
      <c r="AM2238" s="124">
        <f>IF(AL2238=0,"",IF(AK2238&gt;20.99,"Aged","Non-Aged"))</f>
        <v/>
      </c>
      <c r="AN2238" s="112">
        <f>IF(Q2238&lt;&gt;"",MONTH(Q2238),"")</f>
        <v/>
      </c>
      <c r="AO2238" s="112">
        <f>IFERROR(VALUE(V2238),0)</f>
        <v/>
      </c>
    </row>
    <row customFormat="1" customHeight="1" ht="29.25" r="2239" s="112" spans="1:41">
      <c r="A2239" s="127" t="n"/>
      <c r="B2239" s="113" t="n"/>
      <c r="C2239" s="127" t="n"/>
      <c r="D2239" s="127" t="n"/>
      <c r="E2239" s="114">
        <f>IF(F2239 &lt;&gt; "",VLOOKUP(F2239,CategoryLookup,2,FALSE), "")</f>
        <v/>
      </c>
      <c r="F2239" s="126" t="n"/>
      <c r="G2239" s="127" t="n"/>
      <c r="H2239" s="127" t="n"/>
      <c r="I2239" s="127" t="n"/>
      <c r="J2239" s="127" t="n"/>
      <c r="K2239" s="127" t="n"/>
      <c r="L2239" s="127" t="n"/>
      <c r="M2239" s="127" t="n"/>
      <c r="N2239" s="120" t="n"/>
      <c r="O2239" s="120" t="n"/>
      <c r="P2239" s="120" t="n"/>
      <c r="Q2239" s="120" t="n"/>
      <c r="R2239" s="121" t="n"/>
      <c r="S2239" s="121" t="n"/>
      <c r="T2239" s="121" t="n"/>
      <c r="U2239" s="121" t="n"/>
      <c r="V2239" s="117">
        <f>IF(P2239="NA","NA",IF(P2239&lt;&gt;"",TEXT(P2239-N2239,"[h].mm"),""))</f>
        <v/>
      </c>
      <c r="W2239" s="118">
        <f>IF(AND(R2239="",S2239=""),"",R2239+S2239)</f>
        <v/>
      </c>
      <c r="X2239" s="116">
        <f>IF(O2239&lt;&gt;"",DATE(YEAR(O2239), MONTH(O2239), DAY(O2239)),"")</f>
        <v/>
      </c>
      <c r="Y2239" s="122" t="n"/>
      <c r="Z2239" s="123" t="n"/>
      <c r="AA2239" s="117">
        <f>IF(F2239="Re-assigned","NA",IF(W2239="","",IF(W2239&gt;=VLOOKUP(D2239,SLAMatrix,3,FALSE),"Yes",IF(W2239&lt;VLOOKUP(D2239,SLAMatrix,2,FALSE),"No","Internal"))))</f>
        <v/>
      </c>
      <c r="AB2239" s="123" t="n"/>
      <c r="AC2239" s="123" t="n"/>
      <c r="AD2239" s="119" t="n"/>
      <c r="AE2239" s="125" t="n"/>
      <c r="AF2239" s="124">
        <f>MONTH(O2239)</f>
        <v/>
      </c>
      <c r="AG2239" s="124">
        <f>VLOOKUP(IFERROR(MID(AE2239,1,(FIND(",",AE2239,1)-1)),AE2239),Facility_Region_Mapping,2,FALSE)</f>
        <v/>
      </c>
      <c r="AH2239" s="124" t="n"/>
      <c r="AI2239" s="124">
        <f>IF(C2239&lt;&gt;"",IF(M2239="ESM User",getInterfaceName($C2239),"NA"),"")</f>
        <v/>
      </c>
      <c r="AJ2239" s="116">
        <f>IF(Q2239&lt;&gt;"",DATE(YEAR(Q2239), MONTH(Q2239), DAY(Q2239)),"")</f>
        <v/>
      </c>
      <c r="AK2239" s="130">
        <f>IF(Q2239&lt;&gt;0,Q2239-N2239,TODAY()-N2239)</f>
        <v/>
      </c>
      <c r="AL2239" s="112">
        <f>IF(F2239="Re-assigned",0,IF(H2239="Closed",0,IF(H2239="Service Restored",0,IF(H2239="",0,1))))</f>
        <v/>
      </c>
      <c r="AM2239" s="124">
        <f>IF(AL2239=0,"",IF(AK2239&gt;20.99,"Aged","Non-Aged"))</f>
        <v/>
      </c>
      <c r="AN2239" s="112">
        <f>IF(Q2239&lt;&gt;"",MONTH(Q2239),"")</f>
        <v/>
      </c>
      <c r="AO2239" s="112">
        <f>IFERROR(VALUE(V2239),0)</f>
        <v/>
      </c>
    </row>
    <row customFormat="1" customHeight="1" ht="29.25" r="2240" s="112" spans="1:41">
      <c r="A2240" s="127" t="n"/>
      <c r="B2240" s="113" t="n"/>
      <c r="C2240" s="127" t="n"/>
      <c r="D2240" s="127" t="n"/>
      <c r="E2240" s="114">
        <f>IF(F2240 &lt;&gt; "",VLOOKUP(F2240,CategoryLookup,2,FALSE), "")</f>
        <v/>
      </c>
      <c r="F2240" s="126" t="n"/>
      <c r="G2240" s="127" t="n"/>
      <c r="H2240" s="127" t="n"/>
      <c r="I2240" s="127" t="n"/>
      <c r="J2240" s="127" t="n"/>
      <c r="K2240" s="127" t="n"/>
      <c r="L2240" s="127" t="n"/>
      <c r="M2240" s="127" t="n"/>
      <c r="N2240" s="120" t="n"/>
      <c r="O2240" s="120" t="n"/>
      <c r="P2240" s="120" t="n"/>
      <c r="Q2240" s="120" t="n"/>
      <c r="R2240" s="121" t="n"/>
      <c r="S2240" s="121" t="n"/>
      <c r="T2240" s="121" t="n"/>
      <c r="U2240" s="121" t="n"/>
      <c r="V2240" s="117">
        <f>IF(P2240="NA","NA",IF(P2240&lt;&gt;"",TEXT(P2240-N2240,"[h].mm"),""))</f>
        <v/>
      </c>
      <c r="W2240" s="118">
        <f>IF(AND(R2240="",S2240=""),"",R2240+S2240)</f>
        <v/>
      </c>
      <c r="X2240" s="116">
        <f>IF(O2240&lt;&gt;"",DATE(YEAR(O2240), MONTH(O2240), DAY(O2240)),"")</f>
        <v/>
      </c>
      <c r="Y2240" s="122" t="n"/>
      <c r="Z2240" s="123" t="n"/>
      <c r="AA2240" s="117">
        <f>IF(F2240="Re-assigned","NA",IF(W2240="","",IF(W2240&gt;=VLOOKUP(D2240,SLAMatrix,3,FALSE),"Yes",IF(W2240&lt;VLOOKUP(D2240,SLAMatrix,2,FALSE),"No","Internal"))))</f>
        <v/>
      </c>
      <c r="AB2240" s="123" t="n"/>
      <c r="AC2240" s="123" t="n"/>
      <c r="AD2240" s="119" t="n"/>
      <c r="AE2240" s="125" t="n"/>
      <c r="AF2240" s="124">
        <f>MONTH(O2240)</f>
        <v/>
      </c>
      <c r="AG2240" s="124">
        <f>VLOOKUP(IFERROR(MID(AE2240,1,(FIND(",",AE2240,1)-1)),AE2240),Facility_Region_Mapping,2,FALSE)</f>
        <v/>
      </c>
      <c r="AH2240" s="124" t="n"/>
      <c r="AI2240" s="124">
        <f>IF(C2240&lt;&gt;"",IF(M2240="ESM User",getInterfaceName($C2240),"NA"),"")</f>
        <v/>
      </c>
      <c r="AJ2240" s="116">
        <f>IF(Q2240&lt;&gt;"",DATE(YEAR(Q2240), MONTH(Q2240), DAY(Q2240)),"")</f>
        <v/>
      </c>
      <c r="AK2240" s="130">
        <f>IF(Q2240&lt;&gt;0,Q2240-N2240,TODAY()-N2240)</f>
        <v/>
      </c>
      <c r="AL2240" s="112">
        <f>IF(F2240="Re-assigned",0,IF(H2240="Closed",0,IF(H2240="Service Restored",0,IF(H2240="",0,1))))</f>
        <v/>
      </c>
      <c r="AM2240" s="124">
        <f>IF(AL2240=0,"",IF(AK2240&gt;20.99,"Aged","Non-Aged"))</f>
        <v/>
      </c>
      <c r="AN2240" s="112">
        <f>IF(Q2240&lt;&gt;"",MONTH(Q2240),"")</f>
        <v/>
      </c>
      <c r="AO2240" s="112">
        <f>IFERROR(VALUE(V2240),0)</f>
        <v/>
      </c>
    </row>
    <row customFormat="1" customHeight="1" ht="29.25" r="2241" s="112" spans="1:41">
      <c r="A2241" s="127" t="n"/>
      <c r="B2241" s="113" t="n"/>
      <c r="C2241" s="127" t="n"/>
      <c r="D2241" s="127" t="n"/>
      <c r="E2241" s="114">
        <f>IF(F2241 &lt;&gt; "",VLOOKUP(F2241,CategoryLookup,2,FALSE), "")</f>
        <v/>
      </c>
      <c r="F2241" s="126" t="n"/>
      <c r="G2241" s="127" t="n"/>
      <c r="H2241" s="127" t="n"/>
      <c r="I2241" s="127" t="n"/>
      <c r="J2241" s="127" t="n"/>
      <c r="K2241" s="127" t="n"/>
      <c r="L2241" s="127" t="n"/>
      <c r="M2241" s="127" t="n"/>
      <c r="N2241" s="120" t="n"/>
      <c r="O2241" s="120" t="n"/>
      <c r="P2241" s="120" t="n"/>
      <c r="Q2241" s="120" t="n"/>
      <c r="R2241" s="121" t="n"/>
      <c r="S2241" s="121" t="n"/>
      <c r="T2241" s="121" t="n"/>
      <c r="U2241" s="121" t="n"/>
      <c r="V2241" s="117">
        <f>IF(P2241="NA","NA",IF(P2241&lt;&gt;"",TEXT(P2241-N2241,"[h].mm"),""))</f>
        <v/>
      </c>
      <c r="W2241" s="118">
        <f>IF(AND(R2241="",S2241=""),"",R2241+S2241)</f>
        <v/>
      </c>
      <c r="X2241" s="116">
        <f>IF(O2241&lt;&gt;"",DATE(YEAR(O2241), MONTH(O2241), DAY(O2241)),"")</f>
        <v/>
      </c>
      <c r="Y2241" s="122" t="n"/>
      <c r="Z2241" s="123" t="n"/>
      <c r="AA2241" s="117">
        <f>IF(F2241="Re-assigned","NA",IF(W2241="","",IF(W2241&gt;=VLOOKUP(D2241,SLAMatrix,3,FALSE),"Yes",IF(W2241&lt;VLOOKUP(D2241,SLAMatrix,2,FALSE),"No","Internal"))))</f>
        <v/>
      </c>
      <c r="AB2241" s="123" t="n"/>
      <c r="AC2241" s="123" t="n"/>
      <c r="AD2241" s="119" t="n"/>
      <c r="AE2241" s="125" t="n"/>
      <c r="AF2241" s="124">
        <f>MONTH(O2241)</f>
        <v/>
      </c>
      <c r="AG2241" s="124">
        <f>VLOOKUP(IFERROR(MID(AE2241,1,(FIND(",",AE2241,1)-1)),AE2241),Facility_Region_Mapping,2,FALSE)</f>
        <v/>
      </c>
      <c r="AH2241" s="124" t="n"/>
      <c r="AI2241" s="124">
        <f>IF(C2241&lt;&gt;"",IF(M2241="ESM User",getInterfaceName($C2241),"NA"),"")</f>
        <v/>
      </c>
      <c r="AJ2241" s="116">
        <f>IF(Q2241&lt;&gt;"",DATE(YEAR(Q2241), MONTH(Q2241), DAY(Q2241)),"")</f>
        <v/>
      </c>
      <c r="AK2241" s="130">
        <f>IF(Q2241&lt;&gt;0,Q2241-N2241,TODAY()-N2241)</f>
        <v/>
      </c>
      <c r="AL2241" s="112">
        <f>IF(F2241="Re-assigned",0,IF(H2241="Closed",0,IF(H2241="Service Restored",0,IF(H2241="",0,1))))</f>
        <v/>
      </c>
      <c r="AM2241" s="124">
        <f>IF(AL2241=0,"",IF(AK2241&gt;20.99,"Aged","Non-Aged"))</f>
        <v/>
      </c>
      <c r="AN2241" s="112">
        <f>IF(Q2241&lt;&gt;"",MONTH(Q2241),"")</f>
        <v/>
      </c>
      <c r="AO2241" s="112">
        <f>IFERROR(VALUE(V2241),0)</f>
        <v/>
      </c>
    </row>
    <row customFormat="1" customHeight="1" ht="29.25" r="2242" s="112" spans="1:41">
      <c r="A2242" s="127" t="n"/>
      <c r="B2242" s="113" t="n"/>
      <c r="C2242" s="127" t="n"/>
      <c r="D2242" s="127" t="n"/>
      <c r="E2242" s="114">
        <f>IF(F2242 &lt;&gt; "",VLOOKUP(F2242,CategoryLookup,2,FALSE), "")</f>
        <v/>
      </c>
      <c r="F2242" s="126" t="n"/>
      <c r="G2242" s="127" t="n"/>
      <c r="H2242" s="127" t="n"/>
      <c r="I2242" s="127" t="n"/>
      <c r="J2242" s="127" t="n"/>
      <c r="K2242" s="127" t="n"/>
      <c r="L2242" s="127" t="n"/>
      <c r="M2242" s="127" t="n"/>
      <c r="N2242" s="120" t="n"/>
      <c r="O2242" s="120" t="n"/>
      <c r="P2242" s="120" t="n"/>
      <c r="Q2242" s="120" t="n"/>
      <c r="R2242" s="121" t="n"/>
      <c r="S2242" s="121" t="n"/>
      <c r="T2242" s="121" t="n"/>
      <c r="U2242" s="121" t="n"/>
      <c r="V2242" s="117">
        <f>IF(P2242="NA","NA",IF(P2242&lt;&gt;"",TEXT(P2242-N2242,"[h].mm"),""))</f>
        <v/>
      </c>
      <c r="W2242" s="118">
        <f>IF(AND(R2242="",S2242=""),"",R2242+S2242)</f>
        <v/>
      </c>
      <c r="X2242" s="116">
        <f>IF(O2242&lt;&gt;"",DATE(YEAR(O2242), MONTH(O2242), DAY(O2242)),"")</f>
        <v/>
      </c>
      <c r="Y2242" s="122" t="n"/>
      <c r="Z2242" s="123" t="n"/>
      <c r="AA2242" s="117">
        <f>IF(F2242="Re-assigned","NA",IF(W2242="","",IF(W2242&gt;=VLOOKUP(D2242,SLAMatrix,3,FALSE),"Yes",IF(W2242&lt;VLOOKUP(D2242,SLAMatrix,2,FALSE),"No","Internal"))))</f>
        <v/>
      </c>
      <c r="AB2242" s="123" t="n"/>
      <c r="AC2242" s="123" t="n"/>
      <c r="AD2242" s="119" t="n"/>
      <c r="AE2242" s="125" t="n"/>
      <c r="AF2242" s="124">
        <f>MONTH(O2242)</f>
        <v/>
      </c>
      <c r="AG2242" s="124">
        <f>VLOOKUP(IFERROR(MID(AE2242,1,(FIND(",",AE2242,1)-1)),AE2242),Facility_Region_Mapping,2,FALSE)</f>
        <v/>
      </c>
      <c r="AH2242" s="124" t="n"/>
      <c r="AI2242" s="124">
        <f>IF(C2242&lt;&gt;"",IF(M2242="ESM User",getInterfaceName($C2242),"NA"),"")</f>
        <v/>
      </c>
      <c r="AJ2242" s="116">
        <f>IF(Q2242&lt;&gt;"",DATE(YEAR(Q2242), MONTH(Q2242), DAY(Q2242)),"")</f>
        <v/>
      </c>
      <c r="AK2242" s="130">
        <f>IF(Q2242&lt;&gt;0,Q2242-N2242,TODAY()-N2242)</f>
        <v/>
      </c>
      <c r="AL2242" s="112">
        <f>IF(F2242="Re-assigned",0,IF(H2242="Closed",0,IF(H2242="Service Restored",0,IF(H2242="",0,1))))</f>
        <v/>
      </c>
      <c r="AM2242" s="124">
        <f>IF(AL2242=0,"",IF(AK2242&gt;20.99,"Aged","Non-Aged"))</f>
        <v/>
      </c>
      <c r="AN2242" s="112">
        <f>IF(Q2242&lt;&gt;"",MONTH(Q2242),"")</f>
        <v/>
      </c>
      <c r="AO2242" s="112">
        <f>IFERROR(VALUE(V2242),0)</f>
        <v/>
      </c>
    </row>
    <row customFormat="1" customHeight="1" ht="29.25" r="2243" s="112" spans="1:41">
      <c r="A2243" s="127" t="n"/>
      <c r="B2243" s="113" t="n"/>
      <c r="C2243" s="127" t="n"/>
      <c r="D2243" s="127" t="n"/>
      <c r="E2243" s="114">
        <f>IF(F2243 &lt;&gt; "",VLOOKUP(F2243,CategoryLookup,2,FALSE), "")</f>
        <v/>
      </c>
      <c r="F2243" s="126" t="n"/>
      <c r="G2243" s="127" t="n"/>
      <c r="H2243" s="127" t="n"/>
      <c r="I2243" s="127" t="n"/>
      <c r="J2243" s="127" t="n"/>
      <c r="K2243" s="127" t="n"/>
      <c r="L2243" s="127" t="n"/>
      <c r="M2243" s="127" t="n"/>
      <c r="N2243" s="120" t="n"/>
      <c r="O2243" s="120" t="n"/>
      <c r="P2243" s="120" t="n"/>
      <c r="Q2243" s="120" t="n"/>
      <c r="R2243" s="121" t="n"/>
      <c r="S2243" s="121" t="n"/>
      <c r="T2243" s="121" t="n"/>
      <c r="U2243" s="121" t="n"/>
      <c r="V2243" s="117">
        <f>IF(P2243="NA","NA",IF(P2243&lt;&gt;"",TEXT(P2243-N2243,"[h].mm"),""))</f>
        <v/>
      </c>
      <c r="W2243" s="118">
        <f>IF(AND(R2243="",S2243=""),"",R2243+S2243)</f>
        <v/>
      </c>
      <c r="X2243" s="116">
        <f>IF(O2243&lt;&gt;"",DATE(YEAR(O2243), MONTH(O2243), DAY(O2243)),"")</f>
        <v/>
      </c>
      <c r="Y2243" s="122" t="n"/>
      <c r="Z2243" s="123" t="n"/>
      <c r="AA2243" s="117">
        <f>IF(F2243="Re-assigned","NA",IF(W2243="","",IF(W2243&gt;=VLOOKUP(D2243,SLAMatrix,3,FALSE),"Yes",IF(W2243&lt;VLOOKUP(D2243,SLAMatrix,2,FALSE),"No","Internal"))))</f>
        <v/>
      </c>
      <c r="AB2243" s="123" t="n"/>
      <c r="AC2243" s="123" t="n"/>
      <c r="AD2243" s="119" t="n"/>
      <c r="AE2243" s="125" t="n"/>
      <c r="AF2243" s="124">
        <f>MONTH(O2243)</f>
        <v/>
      </c>
      <c r="AG2243" s="124">
        <f>VLOOKUP(IFERROR(MID(AE2243,1,(FIND(",",AE2243,1)-1)),AE2243),Facility_Region_Mapping,2,FALSE)</f>
        <v/>
      </c>
      <c r="AH2243" s="124" t="n"/>
      <c r="AI2243" s="124">
        <f>IF(C2243&lt;&gt;"",IF(M2243="ESM User",getInterfaceName($C2243),"NA"),"")</f>
        <v/>
      </c>
      <c r="AJ2243" s="116">
        <f>IF(Q2243&lt;&gt;"",DATE(YEAR(Q2243), MONTH(Q2243), DAY(Q2243)),"")</f>
        <v/>
      </c>
      <c r="AK2243" s="130">
        <f>IF(Q2243&lt;&gt;0,Q2243-N2243,TODAY()-N2243)</f>
        <v/>
      </c>
      <c r="AL2243" s="112">
        <f>IF(F2243="Re-assigned",0,IF(H2243="Closed",0,IF(H2243="Service Restored",0,IF(H2243="",0,1))))</f>
        <v/>
      </c>
      <c r="AM2243" s="124">
        <f>IF(AL2243=0,"",IF(AK2243&gt;20.99,"Aged","Non-Aged"))</f>
        <v/>
      </c>
      <c r="AN2243" s="112">
        <f>IF(Q2243&lt;&gt;"",MONTH(Q2243),"")</f>
        <v/>
      </c>
      <c r="AO2243" s="112">
        <f>IFERROR(VALUE(V2243),0)</f>
        <v/>
      </c>
    </row>
    <row customFormat="1" customHeight="1" ht="29.25" r="2244" s="112" spans="1:41">
      <c r="A2244" s="127" t="n"/>
      <c r="B2244" s="113" t="n"/>
      <c r="C2244" s="127" t="n"/>
      <c r="D2244" s="127" t="n"/>
      <c r="E2244" s="114">
        <f>IF(F2244 &lt;&gt; "",VLOOKUP(F2244,CategoryLookup,2,FALSE), "")</f>
        <v/>
      </c>
      <c r="F2244" s="126" t="n"/>
      <c r="G2244" s="127" t="n"/>
      <c r="H2244" s="127" t="n"/>
      <c r="I2244" s="127" t="n"/>
      <c r="J2244" s="127" t="n"/>
      <c r="K2244" s="127" t="n"/>
      <c r="L2244" s="127" t="n"/>
      <c r="M2244" s="127" t="n"/>
      <c r="N2244" s="120" t="n"/>
      <c r="O2244" s="120" t="n"/>
      <c r="P2244" s="120" t="n"/>
      <c r="Q2244" s="120" t="n"/>
      <c r="R2244" s="121" t="n"/>
      <c r="S2244" s="121" t="n"/>
      <c r="T2244" s="121" t="n"/>
      <c r="U2244" s="121" t="n"/>
      <c r="V2244" s="117">
        <f>IF(P2244="NA","NA",IF(P2244&lt;&gt;"",TEXT(P2244-N2244,"[h].mm"),""))</f>
        <v/>
      </c>
      <c r="W2244" s="118">
        <f>IF(AND(R2244="",S2244=""),"",R2244+S2244)</f>
        <v/>
      </c>
      <c r="X2244" s="116">
        <f>IF(O2244&lt;&gt;"",DATE(YEAR(O2244), MONTH(O2244), DAY(O2244)),"")</f>
        <v/>
      </c>
      <c r="Y2244" s="122" t="n"/>
      <c r="Z2244" s="123" t="n"/>
      <c r="AA2244" s="117">
        <f>IF(F2244="Re-assigned","NA",IF(W2244="","",IF(W2244&gt;=VLOOKUP(D2244,SLAMatrix,3,FALSE),"Yes",IF(W2244&lt;VLOOKUP(D2244,SLAMatrix,2,FALSE),"No","Internal"))))</f>
        <v/>
      </c>
      <c r="AB2244" s="123" t="n"/>
      <c r="AC2244" s="123" t="n"/>
      <c r="AD2244" s="119" t="n"/>
      <c r="AE2244" s="125" t="n"/>
      <c r="AF2244" s="124">
        <f>MONTH(O2244)</f>
        <v/>
      </c>
      <c r="AG2244" s="124">
        <f>VLOOKUP(IFERROR(MID(AE2244,1,(FIND(",",AE2244,1)-1)),AE2244),Facility_Region_Mapping,2,FALSE)</f>
        <v/>
      </c>
      <c r="AH2244" s="124" t="n"/>
      <c r="AI2244" s="124">
        <f>IF(C2244&lt;&gt;"",IF(M2244="ESM User",getInterfaceName($C2244),"NA"),"")</f>
        <v/>
      </c>
      <c r="AJ2244" s="116">
        <f>IF(Q2244&lt;&gt;"",DATE(YEAR(Q2244), MONTH(Q2244), DAY(Q2244)),"")</f>
        <v/>
      </c>
      <c r="AK2244" s="130">
        <f>IF(Q2244&lt;&gt;0,Q2244-N2244,TODAY()-N2244)</f>
        <v/>
      </c>
      <c r="AL2244" s="112">
        <f>IF(F2244="Re-assigned",0,IF(H2244="Closed",0,IF(H2244="Service Restored",0,IF(H2244="",0,1))))</f>
        <v/>
      </c>
      <c r="AM2244" s="124">
        <f>IF(AL2244=0,"",IF(AK2244&gt;20.99,"Aged","Non-Aged"))</f>
        <v/>
      </c>
      <c r="AN2244" s="112">
        <f>IF(Q2244&lt;&gt;"",MONTH(Q2244),"")</f>
        <v/>
      </c>
      <c r="AO2244" s="112">
        <f>IFERROR(VALUE(V2244),0)</f>
        <v/>
      </c>
    </row>
    <row customFormat="1" customHeight="1" ht="29.25" r="2245" s="112" spans="1:41">
      <c r="A2245" s="127" t="n"/>
      <c r="B2245" s="113" t="n"/>
      <c r="C2245" s="127" t="n"/>
      <c r="D2245" s="127" t="n"/>
      <c r="E2245" s="114">
        <f>IF(F2245 &lt;&gt; "",VLOOKUP(F2245,CategoryLookup,2,FALSE), "")</f>
        <v/>
      </c>
      <c r="F2245" s="126" t="n"/>
      <c r="G2245" s="127" t="n"/>
      <c r="H2245" s="127" t="n"/>
      <c r="I2245" s="127" t="n"/>
      <c r="J2245" s="127" t="n"/>
      <c r="K2245" s="127" t="n"/>
      <c r="L2245" s="127" t="n"/>
      <c r="M2245" s="127" t="n"/>
      <c r="N2245" s="120" t="n"/>
      <c r="O2245" s="120" t="n"/>
      <c r="P2245" s="120" t="n"/>
      <c r="Q2245" s="120" t="n"/>
      <c r="R2245" s="121" t="n"/>
      <c r="S2245" s="121" t="n"/>
      <c r="T2245" s="121" t="n"/>
      <c r="U2245" s="121" t="n"/>
      <c r="V2245" s="117">
        <f>IF(P2245="NA","NA",IF(P2245&lt;&gt;"",TEXT(P2245-N2245,"[h].mm"),""))</f>
        <v/>
      </c>
      <c r="W2245" s="118">
        <f>IF(AND(R2245="",S2245=""),"",R2245+S2245)</f>
        <v/>
      </c>
      <c r="X2245" s="116">
        <f>IF(O2245&lt;&gt;"",DATE(YEAR(O2245), MONTH(O2245), DAY(O2245)),"")</f>
        <v/>
      </c>
      <c r="Y2245" s="122" t="n"/>
      <c r="Z2245" s="123" t="n"/>
      <c r="AA2245" s="117">
        <f>IF(F2245="Re-assigned","NA",IF(W2245="","",IF(W2245&gt;=VLOOKUP(D2245,SLAMatrix,3,FALSE),"Yes",IF(W2245&lt;VLOOKUP(D2245,SLAMatrix,2,FALSE),"No","Internal"))))</f>
        <v/>
      </c>
      <c r="AB2245" s="123" t="n"/>
      <c r="AC2245" s="123" t="n"/>
      <c r="AD2245" s="119" t="n"/>
      <c r="AE2245" s="125" t="n"/>
      <c r="AF2245" s="124">
        <f>MONTH(O2245)</f>
        <v/>
      </c>
      <c r="AG2245" s="124">
        <f>VLOOKUP(IFERROR(MID(AE2245,1,(FIND(",",AE2245,1)-1)),AE2245),Facility_Region_Mapping,2,FALSE)</f>
        <v/>
      </c>
      <c r="AH2245" s="124" t="n"/>
      <c r="AI2245" s="124">
        <f>IF(C2245&lt;&gt;"",IF(M2245="ESM User",getInterfaceName($C2245),"NA"),"")</f>
        <v/>
      </c>
      <c r="AJ2245" s="116">
        <f>IF(Q2245&lt;&gt;"",DATE(YEAR(Q2245), MONTH(Q2245), DAY(Q2245)),"")</f>
        <v/>
      </c>
      <c r="AK2245" s="130">
        <f>IF(Q2245&lt;&gt;0,Q2245-N2245,TODAY()-N2245)</f>
        <v/>
      </c>
      <c r="AL2245" s="112">
        <f>IF(F2245="Re-assigned",0,IF(H2245="Closed",0,IF(H2245="Service Restored",0,IF(H2245="",0,1))))</f>
        <v/>
      </c>
      <c r="AM2245" s="124">
        <f>IF(AL2245=0,"",IF(AK2245&gt;20.99,"Aged","Non-Aged"))</f>
        <v/>
      </c>
      <c r="AN2245" s="112">
        <f>IF(Q2245&lt;&gt;"",MONTH(Q2245),"")</f>
        <v/>
      </c>
      <c r="AO2245" s="112">
        <f>IFERROR(VALUE(V2245),0)</f>
        <v/>
      </c>
    </row>
    <row customFormat="1" customHeight="1" ht="29.25" r="2246" s="112" spans="1:41">
      <c r="A2246" s="127" t="n"/>
      <c r="B2246" s="113" t="n"/>
      <c r="C2246" s="127" t="n"/>
      <c r="D2246" s="127" t="n"/>
      <c r="E2246" s="114">
        <f>IF(F2246 &lt;&gt; "",VLOOKUP(F2246,CategoryLookup,2,FALSE), "")</f>
        <v/>
      </c>
      <c r="F2246" s="126" t="n"/>
      <c r="G2246" s="127" t="n"/>
      <c r="H2246" s="127" t="n"/>
      <c r="I2246" s="127" t="n"/>
      <c r="J2246" s="127" t="n"/>
      <c r="K2246" s="127" t="n"/>
      <c r="L2246" s="127" t="n"/>
      <c r="M2246" s="127" t="n"/>
      <c r="N2246" s="120" t="n"/>
      <c r="O2246" s="120" t="n"/>
      <c r="P2246" s="120" t="n"/>
      <c r="Q2246" s="120" t="n"/>
      <c r="R2246" s="121" t="n"/>
      <c r="S2246" s="121" t="n"/>
      <c r="T2246" s="121" t="n"/>
      <c r="U2246" s="121" t="n"/>
      <c r="V2246" s="117">
        <f>IF(P2246="NA","NA",IF(P2246&lt;&gt;"",TEXT(P2246-N2246,"[h].mm"),""))</f>
        <v/>
      </c>
      <c r="W2246" s="118">
        <f>IF(AND(R2246="",S2246=""),"",R2246+S2246)</f>
        <v/>
      </c>
      <c r="X2246" s="116">
        <f>IF(O2246&lt;&gt;"",DATE(YEAR(O2246), MONTH(O2246), DAY(O2246)),"")</f>
        <v/>
      </c>
      <c r="Y2246" s="122" t="n"/>
      <c r="Z2246" s="123" t="n"/>
      <c r="AA2246" s="117">
        <f>IF(F2246="Re-assigned","NA",IF(W2246="","",IF(W2246&gt;=VLOOKUP(D2246,SLAMatrix,3,FALSE),"Yes",IF(W2246&lt;VLOOKUP(D2246,SLAMatrix,2,FALSE),"No","Internal"))))</f>
        <v/>
      </c>
      <c r="AB2246" s="123" t="n"/>
      <c r="AC2246" s="123" t="n"/>
      <c r="AD2246" s="119" t="n"/>
      <c r="AE2246" s="125" t="n"/>
      <c r="AF2246" s="124">
        <f>MONTH(O2246)</f>
        <v/>
      </c>
      <c r="AG2246" s="124">
        <f>VLOOKUP(IFERROR(MID(AE2246,1,(FIND(",",AE2246,1)-1)),AE2246),Facility_Region_Mapping,2,FALSE)</f>
        <v/>
      </c>
      <c r="AH2246" s="124" t="n"/>
      <c r="AI2246" s="124">
        <f>IF(C2246&lt;&gt;"",IF(M2246="ESM User",getInterfaceName($C2246),"NA"),"")</f>
        <v/>
      </c>
      <c r="AJ2246" s="116">
        <f>IF(Q2246&lt;&gt;"",DATE(YEAR(Q2246), MONTH(Q2246), DAY(Q2246)),"")</f>
        <v/>
      </c>
      <c r="AK2246" s="130">
        <f>IF(Q2246&lt;&gt;0,Q2246-N2246,TODAY()-N2246)</f>
        <v/>
      </c>
      <c r="AL2246" s="112">
        <f>IF(F2246="Re-assigned",0,IF(H2246="Closed",0,IF(H2246="Service Restored",0,IF(H2246="",0,1))))</f>
        <v/>
      </c>
      <c r="AM2246" s="124">
        <f>IF(AL2246=0,"",IF(AK2246&gt;20.99,"Aged","Non-Aged"))</f>
        <v/>
      </c>
      <c r="AN2246" s="112">
        <f>IF(Q2246&lt;&gt;"",MONTH(Q2246),"")</f>
        <v/>
      </c>
      <c r="AO2246" s="112">
        <f>IFERROR(VALUE(V2246),0)</f>
        <v/>
      </c>
    </row>
    <row customFormat="1" customHeight="1" ht="29.25" r="2247" s="112" spans="1:41">
      <c r="A2247" s="127" t="n"/>
      <c r="B2247" s="113" t="n"/>
      <c r="C2247" s="127" t="n"/>
      <c r="D2247" s="127" t="n"/>
      <c r="E2247" s="114">
        <f>IF(F2247 &lt;&gt; "",VLOOKUP(F2247,CategoryLookup,2,FALSE), "")</f>
        <v/>
      </c>
      <c r="F2247" s="126" t="n"/>
      <c r="G2247" s="127" t="n"/>
      <c r="H2247" s="127" t="n"/>
      <c r="I2247" s="127" t="n"/>
      <c r="J2247" s="127" t="n"/>
      <c r="K2247" s="127" t="n"/>
      <c r="L2247" s="127" t="n"/>
      <c r="M2247" s="127" t="n"/>
      <c r="N2247" s="120" t="n"/>
      <c r="O2247" s="120" t="n"/>
      <c r="P2247" s="120" t="n"/>
      <c r="Q2247" s="120" t="n"/>
      <c r="R2247" s="121" t="n"/>
      <c r="S2247" s="121" t="n"/>
      <c r="T2247" s="121" t="n"/>
      <c r="U2247" s="121" t="n"/>
      <c r="V2247" s="117">
        <f>IF(P2247="NA","NA",IF(P2247&lt;&gt;"",TEXT(P2247-N2247,"[h].mm"),""))</f>
        <v/>
      </c>
      <c r="W2247" s="118">
        <f>IF(AND(R2247="",S2247=""),"",R2247+S2247)</f>
        <v/>
      </c>
      <c r="X2247" s="116">
        <f>IF(O2247&lt;&gt;"",DATE(YEAR(O2247), MONTH(O2247), DAY(O2247)),"")</f>
        <v/>
      </c>
      <c r="Y2247" s="122" t="n"/>
      <c r="Z2247" s="123" t="n"/>
      <c r="AA2247" s="117">
        <f>IF(F2247="Re-assigned","NA",IF(W2247="","",IF(W2247&gt;=VLOOKUP(D2247,SLAMatrix,3,FALSE),"Yes",IF(W2247&lt;VLOOKUP(D2247,SLAMatrix,2,FALSE),"No","Internal"))))</f>
        <v/>
      </c>
      <c r="AB2247" s="123" t="n"/>
      <c r="AC2247" s="123" t="n"/>
      <c r="AD2247" s="119" t="n"/>
      <c r="AE2247" s="125" t="n"/>
      <c r="AF2247" s="124">
        <f>MONTH(O2247)</f>
        <v/>
      </c>
      <c r="AG2247" s="124">
        <f>VLOOKUP(IFERROR(MID(AE2247,1,(FIND(",",AE2247,1)-1)),AE2247),Facility_Region_Mapping,2,FALSE)</f>
        <v/>
      </c>
      <c r="AH2247" s="124" t="n"/>
      <c r="AI2247" s="124">
        <f>IF(C2247&lt;&gt;"",IF(M2247="ESM User",getInterfaceName($C2247),"NA"),"")</f>
        <v/>
      </c>
      <c r="AJ2247" s="116">
        <f>IF(Q2247&lt;&gt;"",DATE(YEAR(Q2247), MONTH(Q2247), DAY(Q2247)),"")</f>
        <v/>
      </c>
      <c r="AK2247" s="130">
        <f>IF(Q2247&lt;&gt;0,Q2247-N2247,TODAY()-N2247)</f>
        <v/>
      </c>
      <c r="AL2247" s="112">
        <f>IF(F2247="Re-assigned",0,IF(H2247="Closed",0,IF(H2247="Service Restored",0,IF(H2247="",0,1))))</f>
        <v/>
      </c>
      <c r="AM2247" s="124">
        <f>IF(AL2247=0,"",IF(AK2247&gt;20.99,"Aged","Non-Aged"))</f>
        <v/>
      </c>
      <c r="AN2247" s="112">
        <f>IF(Q2247&lt;&gt;"",MONTH(Q2247),"")</f>
        <v/>
      </c>
      <c r="AO2247" s="112">
        <f>IFERROR(VALUE(V2247),0)</f>
        <v/>
      </c>
    </row>
    <row customFormat="1" customHeight="1" ht="29.25" r="2248" s="112" spans="1:41">
      <c r="A2248" s="127" t="n"/>
      <c r="B2248" s="113" t="n"/>
      <c r="C2248" s="127" t="n"/>
      <c r="D2248" s="127" t="n"/>
      <c r="E2248" s="114">
        <f>IF(F2248 &lt;&gt; "",VLOOKUP(F2248,CategoryLookup,2,FALSE), "")</f>
        <v/>
      </c>
      <c r="F2248" s="126" t="n"/>
      <c r="G2248" s="127" t="n"/>
      <c r="H2248" s="127" t="n"/>
      <c r="I2248" s="127" t="n"/>
      <c r="J2248" s="127" t="n"/>
      <c r="K2248" s="127" t="n"/>
      <c r="L2248" s="127" t="n"/>
      <c r="M2248" s="127" t="n"/>
      <c r="N2248" s="120" t="n"/>
      <c r="O2248" s="120" t="n"/>
      <c r="P2248" s="120" t="n"/>
      <c r="Q2248" s="120" t="n"/>
      <c r="R2248" s="121" t="n"/>
      <c r="S2248" s="121" t="n"/>
      <c r="T2248" s="121" t="n"/>
      <c r="U2248" s="121" t="n"/>
      <c r="V2248" s="117">
        <f>IF(P2248="NA","NA",IF(P2248&lt;&gt;"",TEXT(P2248-N2248,"[h].mm"),""))</f>
        <v/>
      </c>
      <c r="W2248" s="118">
        <f>IF(AND(R2248="",S2248=""),"",R2248+S2248)</f>
        <v/>
      </c>
      <c r="X2248" s="116">
        <f>IF(O2248&lt;&gt;"",DATE(YEAR(O2248), MONTH(O2248), DAY(O2248)),"")</f>
        <v/>
      </c>
      <c r="Y2248" s="122" t="n"/>
      <c r="Z2248" s="123" t="n"/>
      <c r="AA2248" s="117">
        <f>IF(F2248="Re-assigned","NA",IF(W2248="","",IF(W2248&gt;=VLOOKUP(D2248,SLAMatrix,3,FALSE),"Yes",IF(W2248&lt;VLOOKUP(D2248,SLAMatrix,2,FALSE),"No","Internal"))))</f>
        <v/>
      </c>
      <c r="AB2248" s="123" t="n"/>
      <c r="AC2248" s="123" t="n"/>
      <c r="AD2248" s="119" t="n"/>
      <c r="AE2248" s="125" t="n"/>
      <c r="AF2248" s="124">
        <f>MONTH(O2248)</f>
        <v/>
      </c>
      <c r="AG2248" s="124">
        <f>VLOOKUP(IFERROR(MID(AE2248,1,(FIND(",",AE2248,1)-1)),AE2248),Facility_Region_Mapping,2,FALSE)</f>
        <v/>
      </c>
      <c r="AH2248" s="124" t="n"/>
      <c r="AI2248" s="124">
        <f>IF(C2248&lt;&gt;"",IF(M2248="ESM User",getInterfaceName($C2248),"NA"),"")</f>
        <v/>
      </c>
      <c r="AJ2248" s="116">
        <f>IF(Q2248&lt;&gt;"",DATE(YEAR(Q2248), MONTH(Q2248), DAY(Q2248)),"")</f>
        <v/>
      </c>
      <c r="AK2248" s="130">
        <f>IF(Q2248&lt;&gt;0,Q2248-N2248,TODAY()-N2248)</f>
        <v/>
      </c>
      <c r="AL2248" s="112">
        <f>IF(F2248="Re-assigned",0,IF(H2248="Closed",0,IF(H2248="Service Restored",0,IF(H2248="",0,1))))</f>
        <v/>
      </c>
      <c r="AM2248" s="124">
        <f>IF(AL2248=0,"",IF(AK2248&gt;20.99,"Aged","Non-Aged"))</f>
        <v/>
      </c>
      <c r="AN2248" s="112">
        <f>IF(Q2248&lt;&gt;"",MONTH(Q2248),"")</f>
        <v/>
      </c>
      <c r="AO2248" s="112">
        <f>IFERROR(VALUE(V2248),0)</f>
        <v/>
      </c>
    </row>
    <row customFormat="1" customHeight="1" ht="29.25" r="2249" s="112" spans="1:41">
      <c r="A2249" s="127" t="n"/>
      <c r="B2249" s="113" t="n"/>
      <c r="C2249" s="127" t="n"/>
      <c r="D2249" s="127" t="n"/>
      <c r="E2249" s="114">
        <f>IF(F2249 &lt;&gt; "",VLOOKUP(F2249,CategoryLookup,2,FALSE), "")</f>
        <v/>
      </c>
      <c r="F2249" s="126" t="n"/>
      <c r="G2249" s="127" t="n"/>
      <c r="H2249" s="127" t="n"/>
      <c r="I2249" s="127" t="n"/>
      <c r="J2249" s="127" t="n"/>
      <c r="K2249" s="127" t="n"/>
      <c r="L2249" s="127" t="n"/>
      <c r="M2249" s="127" t="n"/>
      <c r="N2249" s="120" t="n"/>
      <c r="O2249" s="120" t="n"/>
      <c r="P2249" s="120" t="n"/>
      <c r="Q2249" s="120" t="n"/>
      <c r="R2249" s="121" t="n"/>
      <c r="S2249" s="121" t="n"/>
      <c r="T2249" s="121" t="n"/>
      <c r="U2249" s="121" t="n"/>
      <c r="V2249" s="117">
        <f>IF(P2249="NA","NA",IF(P2249&lt;&gt;"",TEXT(P2249-N2249,"[h].mm"),""))</f>
        <v/>
      </c>
      <c r="W2249" s="118">
        <f>IF(AND(R2249="",S2249=""),"",R2249+S2249)</f>
        <v/>
      </c>
      <c r="X2249" s="116">
        <f>IF(O2249&lt;&gt;"",DATE(YEAR(O2249), MONTH(O2249), DAY(O2249)),"")</f>
        <v/>
      </c>
      <c r="Y2249" s="122" t="n"/>
      <c r="Z2249" s="123" t="n"/>
      <c r="AA2249" s="117">
        <f>IF(F2249="Re-assigned","NA",IF(W2249="","",IF(W2249&gt;=VLOOKUP(D2249,SLAMatrix,3,FALSE),"Yes",IF(W2249&lt;VLOOKUP(D2249,SLAMatrix,2,FALSE),"No","Internal"))))</f>
        <v/>
      </c>
      <c r="AB2249" s="123" t="n"/>
      <c r="AC2249" s="123" t="n"/>
      <c r="AD2249" s="119" t="n"/>
      <c r="AE2249" s="125" t="n"/>
      <c r="AF2249" s="124">
        <f>MONTH(O2249)</f>
        <v/>
      </c>
      <c r="AG2249" s="124">
        <f>VLOOKUP(IFERROR(MID(AE2249,1,(FIND(",",AE2249,1)-1)),AE2249),Facility_Region_Mapping,2,FALSE)</f>
        <v/>
      </c>
      <c r="AH2249" s="124" t="n"/>
      <c r="AI2249" s="124">
        <f>IF(C2249&lt;&gt;"",IF(M2249="ESM User",getInterfaceName($C2249),"NA"),"")</f>
        <v/>
      </c>
      <c r="AJ2249" s="116">
        <f>IF(Q2249&lt;&gt;"",DATE(YEAR(Q2249), MONTH(Q2249), DAY(Q2249)),"")</f>
        <v/>
      </c>
      <c r="AK2249" s="130">
        <f>IF(Q2249&lt;&gt;0,Q2249-N2249,TODAY()-N2249)</f>
        <v/>
      </c>
      <c r="AL2249" s="112">
        <f>IF(F2249="Re-assigned",0,IF(H2249="Closed",0,IF(H2249="Service Restored",0,IF(H2249="",0,1))))</f>
        <v/>
      </c>
      <c r="AM2249" s="124">
        <f>IF(AL2249=0,"",IF(AK2249&gt;20.99,"Aged","Non-Aged"))</f>
        <v/>
      </c>
      <c r="AN2249" s="112">
        <f>IF(Q2249&lt;&gt;"",MONTH(Q2249),"")</f>
        <v/>
      </c>
      <c r="AO2249" s="112">
        <f>IFERROR(VALUE(V2249),0)</f>
        <v/>
      </c>
    </row>
    <row customFormat="1" customHeight="1" ht="29.25" r="2250" s="112" spans="1:41">
      <c r="A2250" s="127" t="n"/>
      <c r="B2250" s="113" t="n"/>
      <c r="C2250" s="127" t="n"/>
      <c r="D2250" s="127" t="n"/>
      <c r="E2250" s="114">
        <f>IF(F2250 &lt;&gt; "",VLOOKUP(F2250,CategoryLookup,2,FALSE), "")</f>
        <v/>
      </c>
      <c r="F2250" s="126" t="n"/>
      <c r="G2250" s="127" t="n"/>
      <c r="H2250" s="127" t="n"/>
      <c r="I2250" s="127" t="n"/>
      <c r="J2250" s="127" t="n"/>
      <c r="K2250" s="127" t="n"/>
      <c r="L2250" s="127" t="n"/>
      <c r="M2250" s="127" t="n"/>
      <c r="N2250" s="120" t="n"/>
      <c r="O2250" s="120" t="n"/>
      <c r="P2250" s="120" t="n"/>
      <c r="Q2250" s="120" t="n"/>
      <c r="R2250" s="121" t="n"/>
      <c r="S2250" s="121" t="n"/>
      <c r="T2250" s="121" t="n"/>
      <c r="U2250" s="121" t="n"/>
      <c r="V2250" s="117">
        <f>IF(P2250="NA","NA",IF(P2250&lt;&gt;"",TEXT(P2250-N2250,"[h].mm"),""))</f>
        <v/>
      </c>
      <c r="W2250" s="118">
        <f>IF(AND(R2250="",S2250=""),"",R2250+S2250)</f>
        <v/>
      </c>
      <c r="X2250" s="116">
        <f>IF(O2250&lt;&gt;"",DATE(YEAR(O2250), MONTH(O2250), DAY(O2250)),"")</f>
        <v/>
      </c>
      <c r="Y2250" s="122" t="n"/>
      <c r="Z2250" s="123" t="n"/>
      <c r="AA2250" s="117">
        <f>IF(F2250="Re-assigned","NA",IF(W2250="","",IF(W2250&gt;=VLOOKUP(D2250,SLAMatrix,3,FALSE),"Yes",IF(W2250&lt;VLOOKUP(D2250,SLAMatrix,2,FALSE),"No","Internal"))))</f>
        <v/>
      </c>
      <c r="AB2250" s="123" t="n"/>
      <c r="AC2250" s="123" t="n"/>
      <c r="AD2250" s="119" t="n"/>
      <c r="AE2250" s="125" t="n"/>
      <c r="AF2250" s="124">
        <f>MONTH(O2250)</f>
        <v/>
      </c>
      <c r="AG2250" s="124">
        <f>VLOOKUP(IFERROR(MID(AE2250,1,(FIND(",",AE2250,1)-1)),AE2250),Facility_Region_Mapping,2,FALSE)</f>
        <v/>
      </c>
      <c r="AH2250" s="124" t="n"/>
      <c r="AI2250" s="124">
        <f>IF(C2250&lt;&gt;"",IF(M2250="ESM User",getInterfaceName($C2250),"NA"),"")</f>
        <v/>
      </c>
      <c r="AJ2250" s="116">
        <f>IF(Q2250&lt;&gt;"",DATE(YEAR(Q2250), MONTH(Q2250), DAY(Q2250)),"")</f>
        <v/>
      </c>
      <c r="AK2250" s="130">
        <f>IF(Q2250&lt;&gt;0,Q2250-N2250,TODAY()-N2250)</f>
        <v/>
      </c>
      <c r="AL2250" s="112">
        <f>IF(F2250="Re-assigned",0,IF(H2250="Closed",0,IF(H2250="Service Restored",0,IF(H2250="",0,1))))</f>
        <v/>
      </c>
      <c r="AM2250" s="124">
        <f>IF(AL2250=0,"",IF(AK2250&gt;20.99,"Aged","Non-Aged"))</f>
        <v/>
      </c>
      <c r="AN2250" s="112">
        <f>IF(Q2250&lt;&gt;"",MONTH(Q2250),"")</f>
        <v/>
      </c>
      <c r="AO2250" s="112">
        <f>IFERROR(VALUE(V2250),0)</f>
        <v/>
      </c>
    </row>
    <row customFormat="1" customHeight="1" ht="29.25" r="2251" s="112" spans="1:41">
      <c r="A2251" s="127" t="n"/>
      <c r="B2251" s="113" t="n"/>
      <c r="C2251" s="127" t="n"/>
      <c r="D2251" s="127" t="n"/>
      <c r="E2251" s="114">
        <f>IF(F2251 &lt;&gt; "",VLOOKUP(F2251,CategoryLookup,2,FALSE), "")</f>
        <v/>
      </c>
      <c r="F2251" s="126" t="n"/>
      <c r="G2251" s="127" t="n"/>
      <c r="H2251" s="127" t="n"/>
      <c r="I2251" s="127" t="n"/>
      <c r="J2251" s="127" t="n"/>
      <c r="K2251" s="127" t="n"/>
      <c r="L2251" s="127" t="n"/>
      <c r="M2251" s="127" t="n"/>
      <c r="N2251" s="120" t="n"/>
      <c r="O2251" s="120" t="n"/>
      <c r="P2251" s="120" t="n"/>
      <c r="Q2251" s="120" t="n"/>
      <c r="R2251" s="121" t="n"/>
      <c r="S2251" s="121" t="n"/>
      <c r="T2251" s="121" t="n"/>
      <c r="U2251" s="121" t="n"/>
      <c r="V2251" s="117">
        <f>IF(P2251="NA","NA",IF(P2251&lt;&gt;"",TEXT(P2251-N2251,"[h].mm"),""))</f>
        <v/>
      </c>
      <c r="W2251" s="118">
        <f>IF(AND(R2251="",S2251=""),"",R2251+S2251)</f>
        <v/>
      </c>
      <c r="X2251" s="116">
        <f>IF(O2251&lt;&gt;"",DATE(YEAR(O2251), MONTH(O2251), DAY(O2251)),"")</f>
        <v/>
      </c>
      <c r="Y2251" s="122" t="n"/>
      <c r="Z2251" s="123" t="n"/>
      <c r="AA2251" s="117">
        <f>IF(F2251="Re-assigned","NA",IF(W2251="","",IF(W2251&gt;=VLOOKUP(D2251,SLAMatrix,3,FALSE),"Yes",IF(W2251&lt;VLOOKUP(D2251,SLAMatrix,2,FALSE),"No","Internal"))))</f>
        <v/>
      </c>
      <c r="AB2251" s="123" t="n"/>
      <c r="AC2251" s="123" t="n"/>
      <c r="AD2251" s="119" t="n"/>
      <c r="AE2251" s="125" t="n"/>
      <c r="AF2251" s="124">
        <f>MONTH(O2251)</f>
        <v/>
      </c>
      <c r="AG2251" s="124">
        <f>VLOOKUP(IFERROR(MID(AE2251,1,(FIND(",",AE2251,1)-1)),AE2251),Facility_Region_Mapping,2,FALSE)</f>
        <v/>
      </c>
      <c r="AH2251" s="124" t="n"/>
      <c r="AI2251" s="124">
        <f>IF(C2251&lt;&gt;"",IF(M2251="ESM User",getInterfaceName($C2251),"NA"),"")</f>
        <v/>
      </c>
      <c r="AJ2251" s="116">
        <f>IF(Q2251&lt;&gt;"",DATE(YEAR(Q2251), MONTH(Q2251), DAY(Q2251)),"")</f>
        <v/>
      </c>
      <c r="AK2251" s="130">
        <f>IF(Q2251&lt;&gt;0,Q2251-N2251,TODAY()-N2251)</f>
        <v/>
      </c>
      <c r="AL2251" s="112">
        <f>IF(F2251="Re-assigned",0,IF(H2251="Closed",0,IF(H2251="Service Restored",0,IF(H2251="",0,1))))</f>
        <v/>
      </c>
      <c r="AM2251" s="124">
        <f>IF(AL2251=0,"",IF(AK2251&gt;20.99,"Aged","Non-Aged"))</f>
        <v/>
      </c>
      <c r="AN2251" s="112">
        <f>IF(Q2251&lt;&gt;"",MONTH(Q2251),"")</f>
        <v/>
      </c>
      <c r="AO2251" s="112">
        <f>IFERROR(VALUE(V2251),0)</f>
        <v/>
      </c>
    </row>
    <row customFormat="1" customHeight="1" ht="29.25" r="2252" s="112" spans="1:41">
      <c r="A2252" s="127" t="n"/>
      <c r="B2252" s="113" t="n"/>
      <c r="C2252" s="127" t="n"/>
      <c r="D2252" s="127" t="n"/>
      <c r="E2252" s="114">
        <f>IF(F2252 &lt;&gt; "",VLOOKUP(F2252,CategoryLookup,2,FALSE), "")</f>
        <v/>
      </c>
      <c r="F2252" s="126" t="n"/>
      <c r="G2252" s="127" t="n"/>
      <c r="H2252" s="127" t="n"/>
      <c r="I2252" s="127" t="n"/>
      <c r="J2252" s="127" t="n"/>
      <c r="K2252" s="127" t="n"/>
      <c r="L2252" s="127" t="n"/>
      <c r="M2252" s="127" t="n"/>
      <c r="N2252" s="120" t="n"/>
      <c r="O2252" s="120" t="n"/>
      <c r="P2252" s="120" t="n"/>
      <c r="Q2252" s="120" t="n"/>
      <c r="R2252" s="121" t="n"/>
      <c r="S2252" s="121" t="n"/>
      <c r="T2252" s="121" t="n"/>
      <c r="U2252" s="121" t="n"/>
      <c r="V2252" s="117">
        <f>IF(P2252="NA","NA",IF(P2252&lt;&gt;"",TEXT(P2252-N2252,"[h].mm"),""))</f>
        <v/>
      </c>
      <c r="W2252" s="118">
        <f>IF(AND(R2252="",S2252=""),"",R2252+S2252)</f>
        <v/>
      </c>
      <c r="X2252" s="116">
        <f>IF(O2252&lt;&gt;"",DATE(YEAR(O2252), MONTH(O2252), DAY(O2252)),"")</f>
        <v/>
      </c>
      <c r="Y2252" s="122" t="n"/>
      <c r="Z2252" s="123" t="n"/>
      <c r="AA2252" s="117">
        <f>IF(F2252="Re-assigned","NA",IF(W2252="","",IF(W2252&gt;=VLOOKUP(D2252,SLAMatrix,3,FALSE),"Yes",IF(W2252&lt;VLOOKUP(D2252,SLAMatrix,2,FALSE),"No","Internal"))))</f>
        <v/>
      </c>
      <c r="AB2252" s="123" t="n"/>
      <c r="AC2252" s="123" t="n"/>
      <c r="AD2252" s="119" t="n"/>
      <c r="AE2252" s="125" t="n"/>
      <c r="AF2252" s="124">
        <f>MONTH(O2252)</f>
        <v/>
      </c>
      <c r="AG2252" s="124">
        <f>VLOOKUP(IFERROR(MID(AE2252,1,(FIND(",",AE2252,1)-1)),AE2252),Facility_Region_Mapping,2,FALSE)</f>
        <v/>
      </c>
      <c r="AH2252" s="124" t="n"/>
      <c r="AI2252" s="124">
        <f>IF(C2252&lt;&gt;"",IF(M2252="ESM User",getInterfaceName($C2252),"NA"),"")</f>
        <v/>
      </c>
      <c r="AJ2252" s="116">
        <f>IF(Q2252&lt;&gt;"",DATE(YEAR(Q2252), MONTH(Q2252), DAY(Q2252)),"")</f>
        <v/>
      </c>
      <c r="AK2252" s="130">
        <f>IF(Q2252&lt;&gt;0,Q2252-N2252,TODAY()-N2252)</f>
        <v/>
      </c>
      <c r="AL2252" s="112">
        <f>IF(F2252="Re-assigned",0,IF(H2252="Closed",0,IF(H2252="Service Restored",0,IF(H2252="",0,1))))</f>
        <v/>
      </c>
      <c r="AM2252" s="124">
        <f>IF(AL2252=0,"",IF(AK2252&gt;20.99,"Aged","Non-Aged"))</f>
        <v/>
      </c>
      <c r="AN2252" s="112">
        <f>IF(Q2252&lt;&gt;"",MONTH(Q2252),"")</f>
        <v/>
      </c>
      <c r="AO2252" s="112">
        <f>IFERROR(VALUE(V2252),0)</f>
        <v/>
      </c>
    </row>
    <row customFormat="1" customHeight="1" ht="29.25" r="2253" s="112" spans="1:41">
      <c r="A2253" s="127" t="n"/>
      <c r="B2253" s="113" t="n"/>
      <c r="C2253" s="127" t="n"/>
      <c r="D2253" s="127" t="n"/>
      <c r="E2253" s="114">
        <f>IF(F2253 &lt;&gt; "",VLOOKUP(F2253,CategoryLookup,2,FALSE), "")</f>
        <v/>
      </c>
      <c r="F2253" s="126" t="n"/>
      <c r="G2253" s="127" t="n"/>
      <c r="H2253" s="127" t="n"/>
      <c r="I2253" s="127" t="n"/>
      <c r="J2253" s="127" t="n"/>
      <c r="K2253" s="127" t="n"/>
      <c r="L2253" s="127" t="n"/>
      <c r="M2253" s="127" t="n"/>
      <c r="N2253" s="120" t="n"/>
      <c r="O2253" s="120" t="n"/>
      <c r="P2253" s="120" t="n"/>
      <c r="Q2253" s="120" t="n"/>
      <c r="R2253" s="121" t="n"/>
      <c r="S2253" s="121" t="n"/>
      <c r="T2253" s="121" t="n"/>
      <c r="U2253" s="121" t="n"/>
      <c r="V2253" s="117">
        <f>IF(P2253="NA","NA",IF(P2253&lt;&gt;"",TEXT(P2253-N2253,"[h].mm"),""))</f>
        <v/>
      </c>
      <c r="W2253" s="118">
        <f>IF(AND(R2253="",S2253=""),"",R2253+S2253)</f>
        <v/>
      </c>
      <c r="X2253" s="116">
        <f>IF(O2253&lt;&gt;"",DATE(YEAR(O2253), MONTH(O2253), DAY(O2253)),"")</f>
        <v/>
      </c>
      <c r="Y2253" s="122" t="n"/>
      <c r="Z2253" s="123" t="n"/>
      <c r="AA2253" s="117">
        <f>IF(F2253="Re-assigned","NA",IF(W2253="","",IF(W2253&gt;=VLOOKUP(D2253,SLAMatrix,3,FALSE),"Yes",IF(W2253&lt;VLOOKUP(D2253,SLAMatrix,2,FALSE),"No","Internal"))))</f>
        <v/>
      </c>
      <c r="AB2253" s="123" t="n"/>
      <c r="AC2253" s="123" t="n"/>
      <c r="AD2253" s="119" t="n"/>
      <c r="AE2253" s="125" t="n"/>
      <c r="AF2253" s="124">
        <f>MONTH(O2253)</f>
        <v/>
      </c>
      <c r="AG2253" s="124">
        <f>VLOOKUP(IFERROR(MID(AE2253,1,(FIND(",",AE2253,1)-1)),AE2253),Facility_Region_Mapping,2,FALSE)</f>
        <v/>
      </c>
      <c r="AH2253" s="124" t="n"/>
      <c r="AI2253" s="124">
        <f>IF(C2253&lt;&gt;"",IF(M2253="ESM User",getInterfaceName($C2253),"NA"),"")</f>
        <v/>
      </c>
      <c r="AJ2253" s="116">
        <f>IF(Q2253&lt;&gt;"",DATE(YEAR(Q2253), MONTH(Q2253), DAY(Q2253)),"")</f>
        <v/>
      </c>
      <c r="AK2253" s="130">
        <f>IF(Q2253&lt;&gt;0,Q2253-N2253,TODAY()-N2253)</f>
        <v/>
      </c>
      <c r="AL2253" s="112">
        <f>IF(F2253="Re-assigned",0,IF(H2253="Closed",0,IF(H2253="Service Restored",0,IF(H2253="",0,1))))</f>
        <v/>
      </c>
      <c r="AM2253" s="124">
        <f>IF(AL2253=0,"",IF(AK2253&gt;20.99,"Aged","Non-Aged"))</f>
        <v/>
      </c>
      <c r="AN2253" s="112">
        <f>IF(Q2253&lt;&gt;"",MONTH(Q2253),"")</f>
        <v/>
      </c>
      <c r="AO2253" s="112">
        <f>IFERROR(VALUE(V2253),0)</f>
        <v/>
      </c>
    </row>
    <row customFormat="1" customHeight="1" ht="29.25" r="2254" s="112" spans="1:41">
      <c r="A2254" s="127" t="n"/>
      <c r="B2254" s="113" t="n"/>
      <c r="C2254" s="127" t="n"/>
      <c r="D2254" s="127" t="n"/>
      <c r="E2254" s="114">
        <f>IF(F2254 &lt;&gt; "",VLOOKUP(F2254,CategoryLookup,2,FALSE), "")</f>
        <v/>
      </c>
      <c r="F2254" s="126" t="n"/>
      <c r="G2254" s="127" t="n"/>
      <c r="H2254" s="127" t="n"/>
      <c r="I2254" s="127" t="n"/>
      <c r="J2254" s="127" t="n"/>
      <c r="K2254" s="127" t="n"/>
      <c r="L2254" s="127" t="n"/>
      <c r="M2254" s="127" t="n"/>
      <c r="N2254" s="120" t="n"/>
      <c r="O2254" s="120" t="n"/>
      <c r="P2254" s="120" t="n"/>
      <c r="Q2254" s="120" t="n"/>
      <c r="R2254" s="121" t="n"/>
      <c r="S2254" s="121" t="n"/>
      <c r="T2254" s="121" t="n"/>
      <c r="U2254" s="121" t="n"/>
      <c r="V2254" s="117">
        <f>IF(P2254="NA","NA",IF(P2254&lt;&gt;"",TEXT(P2254-N2254,"[h].mm"),""))</f>
        <v/>
      </c>
      <c r="W2254" s="118">
        <f>IF(AND(R2254="",S2254=""),"",R2254+S2254)</f>
        <v/>
      </c>
      <c r="X2254" s="116">
        <f>IF(O2254&lt;&gt;"",DATE(YEAR(O2254), MONTH(O2254), DAY(O2254)),"")</f>
        <v/>
      </c>
      <c r="Y2254" s="122" t="n"/>
      <c r="Z2254" s="123" t="n"/>
      <c r="AA2254" s="117">
        <f>IF(F2254="Re-assigned","NA",IF(W2254="","",IF(W2254&gt;=VLOOKUP(D2254,SLAMatrix,3,FALSE),"Yes",IF(W2254&lt;VLOOKUP(D2254,SLAMatrix,2,FALSE),"No","Internal"))))</f>
        <v/>
      </c>
      <c r="AB2254" s="123" t="n"/>
      <c r="AC2254" s="123" t="n"/>
      <c r="AD2254" s="119" t="n"/>
      <c r="AE2254" s="125" t="n"/>
      <c r="AF2254" s="124">
        <f>MONTH(O2254)</f>
        <v/>
      </c>
      <c r="AG2254" s="124">
        <f>VLOOKUP(IFERROR(MID(AE2254,1,(FIND(",",AE2254,1)-1)),AE2254),Facility_Region_Mapping,2,FALSE)</f>
        <v/>
      </c>
      <c r="AH2254" s="124" t="n"/>
      <c r="AI2254" s="124">
        <f>IF(C2254&lt;&gt;"",IF(M2254="ESM User",getInterfaceName($C2254),"NA"),"")</f>
        <v/>
      </c>
      <c r="AJ2254" s="116">
        <f>IF(Q2254&lt;&gt;"",DATE(YEAR(Q2254), MONTH(Q2254), DAY(Q2254)),"")</f>
        <v/>
      </c>
      <c r="AK2254" s="130">
        <f>IF(Q2254&lt;&gt;0,Q2254-N2254,TODAY()-N2254)</f>
        <v/>
      </c>
      <c r="AL2254" s="112">
        <f>IF(F2254="Re-assigned",0,IF(H2254="Closed",0,IF(H2254="Service Restored",0,IF(H2254="",0,1))))</f>
        <v/>
      </c>
      <c r="AM2254" s="124">
        <f>IF(AL2254=0,"",IF(AK2254&gt;20.99,"Aged","Non-Aged"))</f>
        <v/>
      </c>
      <c r="AN2254" s="112">
        <f>IF(Q2254&lt;&gt;"",MONTH(Q2254),"")</f>
        <v/>
      </c>
      <c r="AO2254" s="112">
        <f>IFERROR(VALUE(V2254),0)</f>
        <v/>
      </c>
    </row>
    <row customFormat="1" customHeight="1" ht="29.25" r="2255" s="112" spans="1:41">
      <c r="A2255" s="127" t="n"/>
      <c r="B2255" s="113" t="n"/>
      <c r="C2255" s="127" t="n"/>
      <c r="D2255" s="127" t="n"/>
      <c r="E2255" s="114">
        <f>IF(F2255 &lt;&gt; "",VLOOKUP(F2255,CategoryLookup,2,FALSE), "")</f>
        <v/>
      </c>
      <c r="F2255" s="126" t="n"/>
      <c r="G2255" s="127" t="n"/>
      <c r="H2255" s="127" t="n"/>
      <c r="I2255" s="127" t="n"/>
      <c r="J2255" s="127" t="n"/>
      <c r="K2255" s="127" t="n"/>
      <c r="L2255" s="127" t="n"/>
      <c r="M2255" s="127" t="n"/>
      <c r="N2255" s="120" t="n"/>
      <c r="O2255" s="120" t="n"/>
      <c r="P2255" s="120" t="n"/>
      <c r="Q2255" s="120" t="n"/>
      <c r="R2255" s="121" t="n"/>
      <c r="S2255" s="121" t="n"/>
      <c r="T2255" s="121" t="n"/>
      <c r="U2255" s="121" t="n"/>
      <c r="V2255" s="117">
        <f>IF(P2255="NA","NA",IF(P2255&lt;&gt;"",TEXT(P2255-N2255,"[h].mm"),""))</f>
        <v/>
      </c>
      <c r="W2255" s="118">
        <f>IF(AND(R2255="",S2255=""),"",R2255+S2255)</f>
        <v/>
      </c>
      <c r="X2255" s="116">
        <f>IF(O2255&lt;&gt;"",DATE(YEAR(O2255), MONTH(O2255), DAY(O2255)),"")</f>
        <v/>
      </c>
      <c r="Y2255" s="122" t="n"/>
      <c r="Z2255" s="123" t="n"/>
      <c r="AA2255" s="117">
        <f>IF(F2255="Re-assigned","NA",IF(W2255="","",IF(W2255&gt;=VLOOKUP(D2255,SLAMatrix,3,FALSE),"Yes",IF(W2255&lt;VLOOKUP(D2255,SLAMatrix,2,FALSE),"No","Internal"))))</f>
        <v/>
      </c>
      <c r="AB2255" s="123" t="n"/>
      <c r="AC2255" s="123" t="n"/>
      <c r="AD2255" s="119" t="n"/>
      <c r="AE2255" s="125" t="n"/>
      <c r="AF2255" s="124">
        <f>MONTH(O2255)</f>
        <v/>
      </c>
      <c r="AG2255" s="124">
        <f>VLOOKUP(IFERROR(MID(AE2255,1,(FIND(",",AE2255,1)-1)),AE2255),Facility_Region_Mapping,2,FALSE)</f>
        <v/>
      </c>
      <c r="AH2255" s="124" t="n"/>
      <c r="AI2255" s="124">
        <f>IF(C2255&lt;&gt;"",IF(M2255="ESM User",getInterfaceName($C2255),"NA"),"")</f>
        <v/>
      </c>
      <c r="AJ2255" s="116">
        <f>IF(Q2255&lt;&gt;"",DATE(YEAR(Q2255), MONTH(Q2255), DAY(Q2255)),"")</f>
        <v/>
      </c>
      <c r="AK2255" s="130">
        <f>IF(Q2255&lt;&gt;0,Q2255-N2255,TODAY()-N2255)</f>
        <v/>
      </c>
      <c r="AL2255" s="112">
        <f>IF(F2255="Re-assigned",0,IF(H2255="Closed",0,IF(H2255="Service Restored",0,IF(H2255="",0,1))))</f>
        <v/>
      </c>
      <c r="AM2255" s="124">
        <f>IF(AL2255=0,"",IF(AK2255&gt;20.99,"Aged","Non-Aged"))</f>
        <v/>
      </c>
      <c r="AN2255" s="112">
        <f>IF(Q2255&lt;&gt;"",MONTH(Q2255),"")</f>
        <v/>
      </c>
      <c r="AO2255" s="112">
        <f>IFERROR(VALUE(V2255),0)</f>
        <v/>
      </c>
    </row>
    <row customFormat="1" customHeight="1" ht="29.25" r="2256" s="112" spans="1:41">
      <c r="A2256" s="127" t="n"/>
      <c r="B2256" s="113" t="n"/>
      <c r="C2256" s="127" t="n"/>
      <c r="D2256" s="127" t="n"/>
      <c r="E2256" s="114">
        <f>IF(F2256 &lt;&gt; "",VLOOKUP(F2256,CategoryLookup,2,FALSE), "")</f>
        <v/>
      </c>
      <c r="F2256" s="126" t="n"/>
      <c r="G2256" s="127" t="n"/>
      <c r="H2256" s="127" t="n"/>
      <c r="I2256" s="127" t="n"/>
      <c r="J2256" s="127" t="n"/>
      <c r="K2256" s="127" t="n"/>
      <c r="L2256" s="127" t="n"/>
      <c r="M2256" s="127" t="n"/>
      <c r="N2256" s="120" t="n"/>
      <c r="O2256" s="120" t="n"/>
      <c r="P2256" s="120" t="n"/>
      <c r="Q2256" s="120" t="n"/>
      <c r="R2256" s="121" t="n"/>
      <c r="S2256" s="121" t="n"/>
      <c r="T2256" s="121" t="n"/>
      <c r="U2256" s="121" t="n"/>
      <c r="V2256" s="117">
        <f>IF(P2256="NA","NA",IF(P2256&lt;&gt;"",TEXT(P2256-N2256,"[h].mm"),""))</f>
        <v/>
      </c>
      <c r="W2256" s="118">
        <f>IF(AND(R2256="",S2256=""),"",R2256+S2256)</f>
        <v/>
      </c>
      <c r="X2256" s="116">
        <f>IF(O2256&lt;&gt;"",DATE(YEAR(O2256), MONTH(O2256), DAY(O2256)),"")</f>
        <v/>
      </c>
      <c r="Y2256" s="122" t="n"/>
      <c r="Z2256" s="123" t="n"/>
      <c r="AA2256" s="117">
        <f>IF(F2256="Re-assigned","NA",IF(W2256="","",IF(W2256&gt;=VLOOKUP(D2256,SLAMatrix,3,FALSE),"Yes",IF(W2256&lt;VLOOKUP(D2256,SLAMatrix,2,FALSE),"No","Internal"))))</f>
        <v/>
      </c>
      <c r="AB2256" s="123" t="n"/>
      <c r="AC2256" s="123" t="n"/>
      <c r="AD2256" s="119" t="n"/>
      <c r="AE2256" s="125" t="n"/>
      <c r="AF2256" s="124">
        <f>MONTH(O2256)</f>
        <v/>
      </c>
      <c r="AG2256" s="124">
        <f>VLOOKUP(IFERROR(MID(AE2256,1,(FIND(",",AE2256,1)-1)),AE2256),Facility_Region_Mapping,2,FALSE)</f>
        <v/>
      </c>
      <c r="AH2256" s="124" t="n"/>
      <c r="AI2256" s="124">
        <f>IF(C2256&lt;&gt;"",IF(M2256="ESM User",getInterfaceName($C2256),"NA"),"")</f>
        <v/>
      </c>
      <c r="AJ2256" s="116">
        <f>IF(Q2256&lt;&gt;"",DATE(YEAR(Q2256), MONTH(Q2256), DAY(Q2256)),"")</f>
        <v/>
      </c>
      <c r="AK2256" s="130">
        <f>IF(Q2256&lt;&gt;0,Q2256-N2256,TODAY()-N2256)</f>
        <v/>
      </c>
      <c r="AL2256" s="112">
        <f>IF(F2256="Re-assigned",0,IF(H2256="Closed",0,IF(H2256="Service Restored",0,IF(H2256="",0,1))))</f>
        <v/>
      </c>
      <c r="AM2256" s="124">
        <f>IF(AL2256=0,"",IF(AK2256&gt;20.99,"Aged","Non-Aged"))</f>
        <v/>
      </c>
      <c r="AN2256" s="112">
        <f>IF(Q2256&lt;&gt;"",MONTH(Q2256),"")</f>
        <v/>
      </c>
      <c r="AO2256" s="112">
        <f>IFERROR(VALUE(V2256),0)</f>
        <v/>
      </c>
    </row>
    <row customFormat="1" customHeight="1" ht="29.25" r="2257" s="112" spans="1:41">
      <c r="A2257" s="127" t="n"/>
      <c r="B2257" s="113" t="n"/>
      <c r="C2257" s="127" t="n"/>
      <c r="D2257" s="127" t="n"/>
      <c r="E2257" s="114">
        <f>IF(F2257 &lt;&gt; "",VLOOKUP(F2257,CategoryLookup,2,FALSE), "")</f>
        <v/>
      </c>
      <c r="F2257" s="126" t="n"/>
      <c r="G2257" s="127" t="n"/>
      <c r="H2257" s="127" t="n"/>
      <c r="I2257" s="127" t="n"/>
      <c r="J2257" s="127" t="n"/>
      <c r="K2257" s="127" t="n"/>
      <c r="L2257" s="127" t="n"/>
      <c r="M2257" s="127" t="n"/>
      <c r="N2257" s="120" t="n"/>
      <c r="O2257" s="120" t="n"/>
      <c r="P2257" s="120" t="n"/>
      <c r="Q2257" s="120" t="n"/>
      <c r="R2257" s="121" t="n"/>
      <c r="S2257" s="121" t="n"/>
      <c r="T2257" s="121" t="n"/>
      <c r="U2257" s="121" t="n"/>
      <c r="V2257" s="117">
        <f>IF(P2257="NA","NA",IF(P2257&lt;&gt;"",TEXT(P2257-N2257,"[h].mm"),""))</f>
        <v/>
      </c>
      <c r="W2257" s="118">
        <f>IF(AND(R2257="",S2257=""),"",R2257+S2257)</f>
        <v/>
      </c>
      <c r="X2257" s="116">
        <f>IF(O2257&lt;&gt;"",DATE(YEAR(O2257), MONTH(O2257), DAY(O2257)),"")</f>
        <v/>
      </c>
      <c r="Y2257" s="122" t="n"/>
      <c r="Z2257" s="123" t="n"/>
      <c r="AA2257" s="117">
        <f>IF(F2257="Re-assigned","NA",IF(W2257="","",IF(W2257&gt;=VLOOKUP(D2257,SLAMatrix,3,FALSE),"Yes",IF(W2257&lt;VLOOKUP(D2257,SLAMatrix,2,FALSE),"No","Internal"))))</f>
        <v/>
      </c>
      <c r="AB2257" s="123" t="n"/>
      <c r="AC2257" s="123" t="n"/>
      <c r="AD2257" s="119" t="n"/>
      <c r="AE2257" s="125" t="n"/>
      <c r="AF2257" s="124">
        <f>MONTH(O2257)</f>
        <v/>
      </c>
      <c r="AG2257" s="124">
        <f>VLOOKUP(IFERROR(MID(AE2257,1,(FIND(",",AE2257,1)-1)),AE2257),Facility_Region_Mapping,2,FALSE)</f>
        <v/>
      </c>
      <c r="AH2257" s="124" t="n"/>
      <c r="AI2257" s="124">
        <f>IF(C2257&lt;&gt;"",IF(M2257="ESM User",getInterfaceName($C2257),"NA"),"")</f>
        <v/>
      </c>
      <c r="AJ2257" s="116">
        <f>IF(Q2257&lt;&gt;"",DATE(YEAR(Q2257), MONTH(Q2257), DAY(Q2257)),"")</f>
        <v/>
      </c>
      <c r="AK2257" s="130">
        <f>IF(Q2257&lt;&gt;0,Q2257-N2257,TODAY()-N2257)</f>
        <v/>
      </c>
      <c r="AL2257" s="112">
        <f>IF(F2257="Re-assigned",0,IF(H2257="Closed",0,IF(H2257="Service Restored",0,IF(H2257="",0,1))))</f>
        <v/>
      </c>
      <c r="AM2257" s="124">
        <f>IF(AL2257=0,"",IF(AK2257&gt;20.99,"Aged","Non-Aged"))</f>
        <v/>
      </c>
      <c r="AN2257" s="112">
        <f>IF(Q2257&lt;&gt;"",MONTH(Q2257),"")</f>
        <v/>
      </c>
      <c r="AO2257" s="112">
        <f>IFERROR(VALUE(V2257),0)</f>
        <v/>
      </c>
    </row>
    <row customFormat="1" customHeight="1" ht="29.25" r="2258" s="112" spans="1:41">
      <c r="A2258" s="127" t="n"/>
      <c r="B2258" s="113" t="n"/>
      <c r="C2258" s="127" t="n"/>
      <c r="D2258" s="127" t="n"/>
      <c r="E2258" s="114">
        <f>IF(F2258 &lt;&gt; "",VLOOKUP(F2258,CategoryLookup,2,FALSE), "")</f>
        <v/>
      </c>
      <c r="F2258" s="126" t="n"/>
      <c r="G2258" s="127" t="n"/>
      <c r="H2258" s="127" t="n"/>
      <c r="I2258" s="127" t="n"/>
      <c r="J2258" s="127" t="n"/>
      <c r="K2258" s="127" t="n"/>
      <c r="L2258" s="127" t="n"/>
      <c r="M2258" s="127" t="n"/>
      <c r="N2258" s="120" t="n"/>
      <c r="O2258" s="120" t="n"/>
      <c r="P2258" s="120" t="n"/>
      <c r="Q2258" s="120" t="n"/>
      <c r="R2258" s="121" t="n"/>
      <c r="S2258" s="121" t="n"/>
      <c r="T2258" s="121" t="n"/>
      <c r="U2258" s="121" t="n"/>
      <c r="V2258" s="117">
        <f>IF(P2258="NA","NA",IF(P2258&lt;&gt;"",TEXT(P2258-N2258,"[h].mm"),""))</f>
        <v/>
      </c>
      <c r="W2258" s="118">
        <f>IF(AND(R2258="",S2258=""),"",R2258+S2258)</f>
        <v/>
      </c>
      <c r="X2258" s="116">
        <f>IF(O2258&lt;&gt;"",DATE(YEAR(O2258), MONTH(O2258), DAY(O2258)),"")</f>
        <v/>
      </c>
      <c r="Y2258" s="122" t="n"/>
      <c r="Z2258" s="123" t="n"/>
      <c r="AA2258" s="117">
        <f>IF(F2258="Re-assigned","NA",IF(W2258="","",IF(W2258&gt;=VLOOKUP(D2258,SLAMatrix,3,FALSE),"Yes",IF(W2258&lt;VLOOKUP(D2258,SLAMatrix,2,FALSE),"No","Internal"))))</f>
        <v/>
      </c>
      <c r="AB2258" s="123" t="n"/>
      <c r="AC2258" s="123" t="n"/>
      <c r="AD2258" s="119" t="n"/>
      <c r="AE2258" s="125" t="n"/>
      <c r="AF2258" s="124">
        <f>MONTH(O2258)</f>
        <v/>
      </c>
      <c r="AG2258" s="124">
        <f>VLOOKUP(IFERROR(MID(AE2258,1,(FIND(",",AE2258,1)-1)),AE2258),Facility_Region_Mapping,2,FALSE)</f>
        <v/>
      </c>
      <c r="AH2258" s="124" t="n"/>
      <c r="AI2258" s="124">
        <f>IF(C2258&lt;&gt;"",IF(M2258="ESM User",getInterfaceName($C2258),"NA"),"")</f>
        <v/>
      </c>
      <c r="AJ2258" s="116">
        <f>IF(Q2258&lt;&gt;"",DATE(YEAR(Q2258), MONTH(Q2258), DAY(Q2258)),"")</f>
        <v/>
      </c>
      <c r="AK2258" s="130">
        <f>IF(Q2258&lt;&gt;0,Q2258-N2258,TODAY()-N2258)</f>
        <v/>
      </c>
      <c r="AL2258" s="112">
        <f>IF(F2258="Re-assigned",0,IF(H2258="Closed",0,IF(H2258="Service Restored",0,IF(H2258="",0,1))))</f>
        <v/>
      </c>
      <c r="AM2258" s="124">
        <f>IF(AL2258=0,"",IF(AK2258&gt;20.99,"Aged","Non-Aged"))</f>
        <v/>
      </c>
      <c r="AN2258" s="112">
        <f>IF(Q2258&lt;&gt;"",MONTH(Q2258),"")</f>
        <v/>
      </c>
      <c r="AO2258" s="112">
        <f>IFERROR(VALUE(V2258),0)</f>
        <v/>
      </c>
    </row>
    <row customFormat="1" customHeight="1" ht="29.25" r="2259" s="112" spans="1:41">
      <c r="A2259" s="127" t="n"/>
      <c r="B2259" s="113" t="n"/>
      <c r="C2259" s="127" t="n"/>
      <c r="D2259" s="127" t="n"/>
      <c r="E2259" s="114">
        <f>IF(F2259 &lt;&gt; "",VLOOKUP(F2259,CategoryLookup,2,FALSE), "")</f>
        <v/>
      </c>
      <c r="F2259" s="126" t="n"/>
      <c r="G2259" s="127" t="n"/>
      <c r="H2259" s="127" t="n"/>
      <c r="I2259" s="127" t="n"/>
      <c r="J2259" s="127" t="n"/>
      <c r="K2259" s="127" t="n"/>
      <c r="L2259" s="127" t="n"/>
      <c r="M2259" s="127" t="n"/>
      <c r="N2259" s="120" t="n"/>
      <c r="O2259" s="120" t="n"/>
      <c r="P2259" s="120" t="n"/>
      <c r="Q2259" s="120" t="n"/>
      <c r="R2259" s="121" t="n"/>
      <c r="S2259" s="121" t="n"/>
      <c r="T2259" s="121" t="n"/>
      <c r="U2259" s="121" t="n"/>
      <c r="V2259" s="117">
        <f>IF(P2259="NA","NA",IF(P2259&lt;&gt;"",TEXT(P2259-N2259,"[h].mm"),""))</f>
        <v/>
      </c>
      <c r="W2259" s="118">
        <f>IF(AND(R2259="",S2259=""),"",R2259+S2259)</f>
        <v/>
      </c>
      <c r="X2259" s="116">
        <f>IF(O2259&lt;&gt;"",DATE(YEAR(O2259), MONTH(O2259), DAY(O2259)),"")</f>
        <v/>
      </c>
      <c r="Y2259" s="122" t="n"/>
      <c r="Z2259" s="123" t="n"/>
      <c r="AA2259" s="117">
        <f>IF(F2259="Re-assigned","NA",IF(W2259="","",IF(W2259&gt;=VLOOKUP(D2259,SLAMatrix,3,FALSE),"Yes",IF(W2259&lt;VLOOKUP(D2259,SLAMatrix,2,FALSE),"No","Internal"))))</f>
        <v/>
      </c>
      <c r="AB2259" s="123" t="n"/>
      <c r="AC2259" s="123" t="n"/>
      <c r="AD2259" s="119" t="n"/>
      <c r="AE2259" s="125" t="n"/>
      <c r="AF2259" s="124">
        <f>MONTH(O2259)</f>
        <v/>
      </c>
      <c r="AG2259" s="124">
        <f>VLOOKUP(IFERROR(MID(AE2259,1,(FIND(",",AE2259,1)-1)),AE2259),Facility_Region_Mapping,2,FALSE)</f>
        <v/>
      </c>
      <c r="AH2259" s="124" t="n"/>
      <c r="AI2259" s="124">
        <f>IF(C2259&lt;&gt;"",IF(M2259="ESM User",getInterfaceName($C2259),"NA"),"")</f>
        <v/>
      </c>
      <c r="AJ2259" s="116">
        <f>IF(Q2259&lt;&gt;"",DATE(YEAR(Q2259), MONTH(Q2259), DAY(Q2259)),"")</f>
        <v/>
      </c>
      <c r="AK2259" s="130">
        <f>IF(Q2259&lt;&gt;0,Q2259-N2259,TODAY()-N2259)</f>
        <v/>
      </c>
      <c r="AL2259" s="112">
        <f>IF(F2259="Re-assigned",0,IF(H2259="Closed",0,IF(H2259="Service Restored",0,IF(H2259="",0,1))))</f>
        <v/>
      </c>
      <c r="AM2259" s="124">
        <f>IF(AL2259=0,"",IF(AK2259&gt;20.99,"Aged","Non-Aged"))</f>
        <v/>
      </c>
      <c r="AN2259" s="112">
        <f>IF(Q2259&lt;&gt;"",MONTH(Q2259),"")</f>
        <v/>
      </c>
      <c r="AO2259" s="112">
        <f>IFERROR(VALUE(V2259),0)</f>
        <v/>
      </c>
    </row>
    <row customFormat="1" customHeight="1" ht="29.25" r="2260" s="112" spans="1:41">
      <c r="A2260" s="127" t="n"/>
      <c r="B2260" s="113" t="n"/>
      <c r="C2260" s="127" t="n"/>
      <c r="D2260" s="127" t="n"/>
      <c r="E2260" s="114">
        <f>IF(F2260 &lt;&gt; "",VLOOKUP(F2260,CategoryLookup,2,FALSE), "")</f>
        <v/>
      </c>
      <c r="F2260" s="126" t="n"/>
      <c r="G2260" s="127" t="n"/>
      <c r="H2260" s="127" t="n"/>
      <c r="I2260" s="127" t="n"/>
      <c r="J2260" s="127" t="n"/>
      <c r="K2260" s="127" t="n"/>
      <c r="L2260" s="127" t="n"/>
      <c r="M2260" s="127" t="n"/>
      <c r="N2260" s="120" t="n"/>
      <c r="O2260" s="120" t="n"/>
      <c r="P2260" s="120" t="n"/>
      <c r="Q2260" s="120" t="n"/>
      <c r="R2260" s="121" t="n"/>
      <c r="S2260" s="121" t="n"/>
      <c r="T2260" s="121" t="n"/>
      <c r="U2260" s="121" t="n"/>
      <c r="V2260" s="117">
        <f>IF(P2260="NA","NA",IF(P2260&lt;&gt;"",TEXT(P2260-N2260,"[h].mm"),""))</f>
        <v/>
      </c>
      <c r="W2260" s="118">
        <f>IF(AND(R2260="",S2260=""),"",R2260+S2260)</f>
        <v/>
      </c>
      <c r="X2260" s="116">
        <f>IF(O2260&lt;&gt;"",DATE(YEAR(O2260), MONTH(O2260), DAY(O2260)),"")</f>
        <v/>
      </c>
      <c r="Y2260" s="122" t="n"/>
      <c r="Z2260" s="123" t="n"/>
      <c r="AA2260" s="117">
        <f>IF(F2260="Re-assigned","NA",IF(W2260="","",IF(W2260&gt;=VLOOKUP(D2260,SLAMatrix,3,FALSE),"Yes",IF(W2260&lt;VLOOKUP(D2260,SLAMatrix,2,FALSE),"No","Internal"))))</f>
        <v/>
      </c>
      <c r="AB2260" s="123" t="n"/>
      <c r="AC2260" s="123" t="n"/>
      <c r="AD2260" s="119" t="n"/>
      <c r="AE2260" s="125" t="n"/>
      <c r="AF2260" s="124">
        <f>MONTH(O2260)</f>
        <v/>
      </c>
      <c r="AG2260" s="124">
        <f>VLOOKUP(IFERROR(MID(AE2260,1,(FIND(",",AE2260,1)-1)),AE2260),Facility_Region_Mapping,2,FALSE)</f>
        <v/>
      </c>
      <c r="AH2260" s="124" t="n"/>
      <c r="AI2260" s="124">
        <f>IF(C2260&lt;&gt;"",IF(M2260="ESM User",getInterfaceName($C2260),"NA"),"")</f>
        <v/>
      </c>
      <c r="AJ2260" s="116">
        <f>IF(Q2260&lt;&gt;"",DATE(YEAR(Q2260), MONTH(Q2260), DAY(Q2260)),"")</f>
        <v/>
      </c>
      <c r="AK2260" s="130">
        <f>IF(Q2260&lt;&gt;0,Q2260-N2260,TODAY()-N2260)</f>
        <v/>
      </c>
      <c r="AL2260" s="112">
        <f>IF(F2260="Re-assigned",0,IF(H2260="Closed",0,IF(H2260="Service Restored",0,IF(H2260="",0,1))))</f>
        <v/>
      </c>
      <c r="AM2260" s="124">
        <f>IF(AL2260=0,"",IF(AK2260&gt;20.99,"Aged","Non-Aged"))</f>
        <v/>
      </c>
      <c r="AN2260" s="112">
        <f>IF(Q2260&lt;&gt;"",MONTH(Q2260),"")</f>
        <v/>
      </c>
      <c r="AO2260" s="112">
        <f>IFERROR(VALUE(V2260),0)</f>
        <v/>
      </c>
    </row>
    <row customFormat="1" customHeight="1" ht="29.25" r="2261" s="112" spans="1:41">
      <c r="A2261" s="127" t="n"/>
      <c r="B2261" s="113" t="n"/>
      <c r="C2261" s="127" t="n"/>
      <c r="D2261" s="127" t="n"/>
      <c r="E2261" s="114">
        <f>IF(F2261 &lt;&gt; "",VLOOKUP(F2261,CategoryLookup,2,FALSE), "")</f>
        <v/>
      </c>
      <c r="F2261" s="126" t="n"/>
      <c r="G2261" s="127" t="n"/>
      <c r="H2261" s="127" t="n"/>
      <c r="I2261" s="127" t="n"/>
      <c r="J2261" s="127" t="n"/>
      <c r="K2261" s="127" t="n"/>
      <c r="L2261" s="127" t="n"/>
      <c r="M2261" s="127" t="n"/>
      <c r="N2261" s="120" t="n"/>
      <c r="O2261" s="120" t="n"/>
      <c r="P2261" s="120" t="n"/>
      <c r="Q2261" s="120" t="n"/>
      <c r="R2261" s="121" t="n"/>
      <c r="S2261" s="121" t="n"/>
      <c r="T2261" s="121" t="n"/>
      <c r="U2261" s="121" t="n"/>
      <c r="V2261" s="117">
        <f>IF(P2261="NA","NA",IF(P2261&lt;&gt;"",TEXT(P2261-N2261,"[h].mm"),""))</f>
        <v/>
      </c>
      <c r="W2261" s="118">
        <f>IF(AND(R2261="",S2261=""),"",R2261+S2261)</f>
        <v/>
      </c>
      <c r="X2261" s="116">
        <f>IF(O2261&lt;&gt;"",DATE(YEAR(O2261), MONTH(O2261), DAY(O2261)),"")</f>
        <v/>
      </c>
      <c r="Y2261" s="122" t="n"/>
      <c r="Z2261" s="123" t="n"/>
      <c r="AA2261" s="117">
        <f>IF(F2261="Re-assigned","NA",IF(W2261="","",IF(W2261&gt;=VLOOKUP(D2261,SLAMatrix,3,FALSE),"Yes",IF(W2261&lt;VLOOKUP(D2261,SLAMatrix,2,FALSE),"No","Internal"))))</f>
        <v/>
      </c>
      <c r="AB2261" s="123" t="n"/>
      <c r="AC2261" s="123" t="n"/>
      <c r="AD2261" s="119" t="n"/>
      <c r="AE2261" s="125" t="n"/>
      <c r="AF2261" s="124">
        <f>MONTH(O2261)</f>
        <v/>
      </c>
      <c r="AG2261" s="124">
        <f>VLOOKUP(IFERROR(MID(AE2261,1,(FIND(",",AE2261,1)-1)),AE2261),Facility_Region_Mapping,2,FALSE)</f>
        <v/>
      </c>
      <c r="AH2261" s="124" t="n"/>
      <c r="AI2261" s="124">
        <f>IF(C2261&lt;&gt;"",IF(M2261="ESM User",getInterfaceName($C2261),"NA"),"")</f>
        <v/>
      </c>
      <c r="AJ2261" s="116">
        <f>IF(Q2261&lt;&gt;"",DATE(YEAR(Q2261), MONTH(Q2261), DAY(Q2261)),"")</f>
        <v/>
      </c>
      <c r="AK2261" s="130">
        <f>IF(Q2261&lt;&gt;0,Q2261-N2261,TODAY()-N2261)</f>
        <v/>
      </c>
      <c r="AL2261" s="112">
        <f>IF(F2261="Re-assigned",0,IF(H2261="Closed",0,IF(H2261="Service Restored",0,IF(H2261="",0,1))))</f>
        <v/>
      </c>
      <c r="AM2261" s="124">
        <f>IF(AL2261=0,"",IF(AK2261&gt;20.99,"Aged","Non-Aged"))</f>
        <v/>
      </c>
      <c r="AN2261" s="112">
        <f>IF(Q2261&lt;&gt;"",MONTH(Q2261),"")</f>
        <v/>
      </c>
      <c r="AO2261" s="112">
        <f>IFERROR(VALUE(V2261),0)</f>
        <v/>
      </c>
    </row>
    <row customFormat="1" customHeight="1" ht="29.25" r="2262" s="112" spans="1:41">
      <c r="A2262" s="127" t="n"/>
      <c r="B2262" s="113" t="n"/>
      <c r="C2262" s="127" t="n"/>
      <c r="D2262" s="127" t="n"/>
      <c r="E2262" s="114">
        <f>IF(F2262 &lt;&gt; "",VLOOKUP(F2262,CategoryLookup,2,FALSE), "")</f>
        <v/>
      </c>
      <c r="F2262" s="126" t="n"/>
      <c r="G2262" s="127" t="n"/>
      <c r="H2262" s="127" t="n"/>
      <c r="I2262" s="127" t="n"/>
      <c r="J2262" s="127" t="n"/>
      <c r="K2262" s="127" t="n"/>
      <c r="L2262" s="127" t="n"/>
      <c r="M2262" s="127" t="n"/>
      <c r="N2262" s="120" t="n"/>
      <c r="O2262" s="120" t="n"/>
      <c r="P2262" s="120" t="n"/>
      <c r="Q2262" s="120" t="n"/>
      <c r="R2262" s="121" t="n"/>
      <c r="S2262" s="121" t="n"/>
      <c r="T2262" s="121" t="n"/>
      <c r="U2262" s="121" t="n"/>
      <c r="V2262" s="117">
        <f>IF(P2262="NA","NA",IF(P2262&lt;&gt;"",TEXT(P2262-N2262,"[h].mm"),""))</f>
        <v/>
      </c>
      <c r="W2262" s="118">
        <f>IF(AND(R2262="",S2262=""),"",R2262+S2262)</f>
        <v/>
      </c>
      <c r="X2262" s="116">
        <f>IF(O2262&lt;&gt;"",DATE(YEAR(O2262), MONTH(O2262), DAY(O2262)),"")</f>
        <v/>
      </c>
      <c r="Y2262" s="122" t="n"/>
      <c r="Z2262" s="123" t="n"/>
      <c r="AA2262" s="117">
        <f>IF(F2262="Re-assigned","NA",IF(W2262="","",IF(W2262&gt;=VLOOKUP(D2262,SLAMatrix,3,FALSE),"Yes",IF(W2262&lt;VLOOKUP(D2262,SLAMatrix,2,FALSE),"No","Internal"))))</f>
        <v/>
      </c>
      <c r="AB2262" s="123" t="n"/>
      <c r="AC2262" s="123" t="n"/>
      <c r="AD2262" s="119" t="n"/>
      <c r="AE2262" s="125" t="n"/>
      <c r="AF2262" s="124">
        <f>MONTH(O2262)</f>
        <v/>
      </c>
      <c r="AG2262" s="124">
        <f>VLOOKUP(IFERROR(MID(AE2262,1,(FIND(",",AE2262,1)-1)),AE2262),Facility_Region_Mapping,2,FALSE)</f>
        <v/>
      </c>
      <c r="AH2262" s="124" t="n"/>
      <c r="AI2262" s="124">
        <f>IF(C2262&lt;&gt;"",IF(M2262="ESM User",getInterfaceName($C2262),"NA"),"")</f>
        <v/>
      </c>
      <c r="AJ2262" s="116">
        <f>IF(Q2262&lt;&gt;"",DATE(YEAR(Q2262), MONTH(Q2262), DAY(Q2262)),"")</f>
        <v/>
      </c>
      <c r="AK2262" s="130">
        <f>IF(Q2262&lt;&gt;0,Q2262-N2262,TODAY()-N2262)</f>
        <v/>
      </c>
      <c r="AL2262" s="112">
        <f>IF(F2262="Re-assigned",0,IF(H2262="Closed",0,IF(H2262="Service Restored",0,IF(H2262="",0,1))))</f>
        <v/>
      </c>
      <c r="AM2262" s="124">
        <f>IF(AL2262=0,"",IF(AK2262&gt;20.99,"Aged","Non-Aged"))</f>
        <v/>
      </c>
      <c r="AN2262" s="112">
        <f>IF(Q2262&lt;&gt;"",MONTH(Q2262),"")</f>
        <v/>
      </c>
      <c r="AO2262" s="112">
        <f>IFERROR(VALUE(V2262),0)</f>
        <v/>
      </c>
    </row>
    <row customFormat="1" customHeight="1" ht="29.25" r="2263" s="112" spans="1:41">
      <c r="A2263" s="127" t="n"/>
      <c r="B2263" s="113" t="n"/>
      <c r="C2263" s="127" t="n"/>
      <c r="D2263" s="127" t="n"/>
      <c r="E2263" s="114">
        <f>IF(F2263 &lt;&gt; "",VLOOKUP(F2263,CategoryLookup,2,FALSE), "")</f>
        <v/>
      </c>
      <c r="F2263" s="126" t="n"/>
      <c r="G2263" s="127" t="n"/>
      <c r="H2263" s="127" t="n"/>
      <c r="I2263" s="127" t="n"/>
      <c r="J2263" s="127" t="n"/>
      <c r="K2263" s="127" t="n"/>
      <c r="L2263" s="127" t="n"/>
      <c r="M2263" s="127" t="n"/>
      <c r="N2263" s="120" t="n"/>
      <c r="O2263" s="120" t="n"/>
      <c r="P2263" s="120" t="n"/>
      <c r="Q2263" s="120" t="n"/>
      <c r="R2263" s="121" t="n"/>
      <c r="S2263" s="121" t="n"/>
      <c r="T2263" s="121" t="n"/>
      <c r="U2263" s="121" t="n"/>
      <c r="V2263" s="117">
        <f>IF(P2263="NA","NA",IF(P2263&lt;&gt;"",TEXT(P2263-N2263,"[h].mm"),""))</f>
        <v/>
      </c>
      <c r="W2263" s="118">
        <f>IF(AND(R2263="",S2263=""),"",R2263+S2263)</f>
        <v/>
      </c>
      <c r="X2263" s="116">
        <f>IF(O2263&lt;&gt;"",DATE(YEAR(O2263), MONTH(O2263), DAY(O2263)),"")</f>
        <v/>
      </c>
      <c r="Y2263" s="122" t="n"/>
      <c r="Z2263" s="123" t="n"/>
      <c r="AA2263" s="117">
        <f>IF(F2263="Re-assigned","NA",IF(W2263="","",IF(W2263&gt;=VLOOKUP(D2263,SLAMatrix,3,FALSE),"Yes",IF(W2263&lt;VLOOKUP(D2263,SLAMatrix,2,FALSE),"No","Internal"))))</f>
        <v/>
      </c>
      <c r="AB2263" s="123" t="n"/>
      <c r="AC2263" s="123" t="n"/>
      <c r="AD2263" s="119" t="n"/>
      <c r="AE2263" s="125" t="n"/>
      <c r="AF2263" s="124">
        <f>MONTH(O2263)</f>
        <v/>
      </c>
      <c r="AG2263" s="124">
        <f>VLOOKUP(IFERROR(MID(AE2263,1,(FIND(",",AE2263,1)-1)),AE2263),Facility_Region_Mapping,2,FALSE)</f>
        <v/>
      </c>
      <c r="AH2263" s="124" t="n"/>
      <c r="AI2263" s="124">
        <f>IF(C2263&lt;&gt;"",IF(M2263="ESM User",getInterfaceName($C2263),"NA"),"")</f>
        <v/>
      </c>
      <c r="AJ2263" s="116">
        <f>IF(Q2263&lt;&gt;"",DATE(YEAR(Q2263), MONTH(Q2263), DAY(Q2263)),"")</f>
        <v/>
      </c>
      <c r="AK2263" s="130">
        <f>IF(Q2263&lt;&gt;0,Q2263-N2263,TODAY()-N2263)</f>
        <v/>
      </c>
      <c r="AL2263" s="112">
        <f>IF(F2263="Re-assigned",0,IF(H2263="Closed",0,IF(H2263="Service Restored",0,IF(H2263="",0,1))))</f>
        <v/>
      </c>
      <c r="AM2263" s="124">
        <f>IF(AL2263=0,"",IF(AK2263&gt;20.99,"Aged","Non-Aged"))</f>
        <v/>
      </c>
      <c r="AN2263" s="112">
        <f>IF(Q2263&lt;&gt;"",MONTH(Q2263),"")</f>
        <v/>
      </c>
      <c r="AO2263" s="112">
        <f>IFERROR(VALUE(V2263),0)</f>
        <v/>
      </c>
    </row>
    <row customFormat="1" customHeight="1" ht="29.25" r="2264" s="112" spans="1:41">
      <c r="A2264" s="127" t="n"/>
      <c r="B2264" s="113" t="n"/>
      <c r="C2264" s="127" t="n"/>
      <c r="D2264" s="127" t="n"/>
      <c r="E2264" s="114">
        <f>IF(F2264 &lt;&gt; "",VLOOKUP(F2264,CategoryLookup,2,FALSE), "")</f>
        <v/>
      </c>
      <c r="F2264" s="126" t="n"/>
      <c r="G2264" s="127" t="n"/>
      <c r="H2264" s="127" t="n"/>
      <c r="I2264" s="127" t="n"/>
      <c r="J2264" s="127" t="n"/>
      <c r="K2264" s="127" t="n"/>
      <c r="L2264" s="127" t="n"/>
      <c r="M2264" s="127" t="n"/>
      <c r="N2264" s="120" t="n"/>
      <c r="O2264" s="120" t="n"/>
      <c r="P2264" s="120" t="n"/>
      <c r="Q2264" s="120" t="n"/>
      <c r="R2264" s="121" t="n"/>
      <c r="S2264" s="121" t="n"/>
      <c r="T2264" s="121" t="n"/>
      <c r="U2264" s="121" t="n"/>
      <c r="V2264" s="117">
        <f>IF(P2264="NA","NA",IF(P2264&lt;&gt;"",TEXT(P2264-N2264,"[h].mm"),""))</f>
        <v/>
      </c>
      <c r="W2264" s="118">
        <f>IF(AND(R2264="",S2264=""),"",R2264+S2264)</f>
        <v/>
      </c>
      <c r="X2264" s="116">
        <f>IF(O2264&lt;&gt;"",DATE(YEAR(O2264), MONTH(O2264), DAY(O2264)),"")</f>
        <v/>
      </c>
      <c r="Y2264" s="122" t="n"/>
      <c r="Z2264" s="123" t="n"/>
      <c r="AA2264" s="117">
        <f>IF(F2264="Re-assigned","NA",IF(W2264="","",IF(W2264&gt;=VLOOKUP(D2264,SLAMatrix,3,FALSE),"Yes",IF(W2264&lt;VLOOKUP(D2264,SLAMatrix,2,FALSE),"No","Internal"))))</f>
        <v/>
      </c>
      <c r="AB2264" s="123" t="n"/>
      <c r="AC2264" s="123" t="n"/>
      <c r="AD2264" s="119" t="n"/>
      <c r="AE2264" s="125" t="n"/>
      <c r="AF2264" s="124">
        <f>MONTH(O2264)</f>
        <v/>
      </c>
      <c r="AG2264" s="124">
        <f>VLOOKUP(IFERROR(MID(AE2264,1,(FIND(",",AE2264,1)-1)),AE2264),Facility_Region_Mapping,2,FALSE)</f>
        <v/>
      </c>
      <c r="AH2264" s="124" t="n"/>
      <c r="AI2264" s="124">
        <f>IF(C2264&lt;&gt;"",IF(M2264="ESM User",getInterfaceName($C2264),"NA"),"")</f>
        <v/>
      </c>
      <c r="AJ2264" s="116">
        <f>IF(Q2264&lt;&gt;"",DATE(YEAR(Q2264), MONTH(Q2264), DAY(Q2264)),"")</f>
        <v/>
      </c>
      <c r="AK2264" s="130">
        <f>IF(Q2264&lt;&gt;0,Q2264-N2264,TODAY()-N2264)</f>
        <v/>
      </c>
      <c r="AL2264" s="112">
        <f>IF(F2264="Re-assigned",0,IF(H2264="Closed",0,IF(H2264="Service Restored",0,IF(H2264="",0,1))))</f>
        <v/>
      </c>
      <c r="AM2264" s="124">
        <f>IF(AL2264=0,"",IF(AK2264&gt;20.99,"Aged","Non-Aged"))</f>
        <v/>
      </c>
      <c r="AN2264" s="112">
        <f>IF(Q2264&lt;&gt;"",MONTH(Q2264),"")</f>
        <v/>
      </c>
      <c r="AO2264" s="112">
        <f>IFERROR(VALUE(V2264),0)</f>
        <v/>
      </c>
    </row>
    <row customFormat="1" customHeight="1" ht="29.25" r="2265" s="112" spans="1:41">
      <c r="A2265" s="127" t="n"/>
      <c r="B2265" s="113" t="n"/>
      <c r="C2265" s="127" t="n"/>
      <c r="D2265" s="127" t="n"/>
      <c r="E2265" s="114">
        <f>IF(F2265 &lt;&gt; "",VLOOKUP(F2265,CategoryLookup,2,FALSE), "")</f>
        <v/>
      </c>
      <c r="F2265" s="126" t="n"/>
      <c r="G2265" s="127" t="n"/>
      <c r="H2265" s="127" t="n"/>
      <c r="I2265" s="127" t="n"/>
      <c r="J2265" s="127" t="n"/>
      <c r="K2265" s="127" t="n"/>
      <c r="L2265" s="127" t="n"/>
      <c r="M2265" s="127" t="n"/>
      <c r="N2265" s="120" t="n"/>
      <c r="O2265" s="120" t="n"/>
      <c r="P2265" s="120" t="n"/>
      <c r="Q2265" s="120" t="n"/>
      <c r="R2265" s="121" t="n"/>
      <c r="S2265" s="121" t="n"/>
      <c r="T2265" s="121" t="n"/>
      <c r="U2265" s="121" t="n"/>
      <c r="V2265" s="117">
        <f>IF(P2265="NA","NA",IF(P2265&lt;&gt;"",TEXT(P2265-N2265,"[h].mm"),""))</f>
        <v/>
      </c>
      <c r="W2265" s="118">
        <f>IF(AND(R2265="",S2265=""),"",R2265+S2265)</f>
        <v/>
      </c>
      <c r="X2265" s="116">
        <f>IF(O2265&lt;&gt;"",DATE(YEAR(O2265), MONTH(O2265), DAY(O2265)),"")</f>
        <v/>
      </c>
      <c r="Y2265" s="122" t="n"/>
      <c r="Z2265" s="123" t="n"/>
      <c r="AA2265" s="117">
        <f>IF(F2265="Re-assigned","NA",IF(W2265="","",IF(W2265&gt;=VLOOKUP(D2265,SLAMatrix,3,FALSE),"Yes",IF(W2265&lt;VLOOKUP(D2265,SLAMatrix,2,FALSE),"No","Internal"))))</f>
        <v/>
      </c>
      <c r="AB2265" s="123" t="n"/>
      <c r="AC2265" s="123" t="n"/>
      <c r="AD2265" s="119" t="n"/>
      <c r="AE2265" s="125" t="n"/>
      <c r="AF2265" s="124">
        <f>MONTH(O2265)</f>
        <v/>
      </c>
      <c r="AG2265" s="124">
        <f>VLOOKUP(IFERROR(MID(AE2265,1,(FIND(",",AE2265,1)-1)),AE2265),Facility_Region_Mapping,2,FALSE)</f>
        <v/>
      </c>
      <c r="AH2265" s="124" t="n"/>
      <c r="AI2265" s="124">
        <f>IF(C2265&lt;&gt;"",IF(M2265="ESM User",getInterfaceName($C2265),"NA"),"")</f>
        <v/>
      </c>
      <c r="AJ2265" s="116">
        <f>IF(Q2265&lt;&gt;"",DATE(YEAR(Q2265), MONTH(Q2265), DAY(Q2265)),"")</f>
        <v/>
      </c>
      <c r="AK2265" s="130">
        <f>IF(Q2265&lt;&gt;0,Q2265-N2265,TODAY()-N2265)</f>
        <v/>
      </c>
      <c r="AL2265" s="112">
        <f>IF(F2265="Re-assigned",0,IF(H2265="Closed",0,IF(H2265="Service Restored",0,IF(H2265="",0,1))))</f>
        <v/>
      </c>
      <c r="AM2265" s="124">
        <f>IF(AL2265=0,"",IF(AK2265&gt;20.99,"Aged","Non-Aged"))</f>
        <v/>
      </c>
      <c r="AN2265" s="112">
        <f>IF(Q2265&lt;&gt;"",MONTH(Q2265),"")</f>
        <v/>
      </c>
      <c r="AO2265" s="112">
        <f>IFERROR(VALUE(V2265),0)</f>
        <v/>
      </c>
    </row>
    <row customFormat="1" customHeight="1" ht="29.25" r="2266" s="112" spans="1:41">
      <c r="A2266" s="127" t="n"/>
      <c r="B2266" s="113" t="n"/>
      <c r="C2266" s="127" t="n"/>
      <c r="D2266" s="127" t="n"/>
      <c r="E2266" s="114">
        <f>IF(F2266 &lt;&gt; "",VLOOKUP(F2266,CategoryLookup,2,FALSE), "")</f>
        <v/>
      </c>
      <c r="F2266" s="126" t="n"/>
      <c r="G2266" s="127" t="n"/>
      <c r="H2266" s="127" t="n"/>
      <c r="I2266" s="127" t="n"/>
      <c r="J2266" s="127" t="n"/>
      <c r="K2266" s="127" t="n"/>
      <c r="L2266" s="127" t="n"/>
      <c r="M2266" s="127" t="n"/>
      <c r="N2266" s="120" t="n"/>
      <c r="O2266" s="120" t="n"/>
      <c r="P2266" s="120" t="n"/>
      <c r="Q2266" s="120" t="n"/>
      <c r="R2266" s="121" t="n"/>
      <c r="S2266" s="121" t="n"/>
      <c r="T2266" s="121" t="n"/>
      <c r="U2266" s="121" t="n"/>
      <c r="V2266" s="117">
        <f>IF(P2266="NA","NA",IF(P2266&lt;&gt;"",TEXT(P2266-N2266,"[h].mm"),""))</f>
        <v/>
      </c>
      <c r="W2266" s="118">
        <f>IF(AND(R2266="",S2266=""),"",R2266+S2266)</f>
        <v/>
      </c>
      <c r="X2266" s="116">
        <f>IF(O2266&lt;&gt;"",DATE(YEAR(O2266), MONTH(O2266), DAY(O2266)),"")</f>
        <v/>
      </c>
      <c r="Y2266" s="122" t="n"/>
      <c r="Z2266" s="123" t="n"/>
      <c r="AA2266" s="117">
        <f>IF(F2266="Re-assigned","NA",IF(W2266="","",IF(W2266&gt;=VLOOKUP(D2266,SLAMatrix,3,FALSE),"Yes",IF(W2266&lt;VLOOKUP(D2266,SLAMatrix,2,FALSE),"No","Internal"))))</f>
        <v/>
      </c>
      <c r="AB2266" s="123" t="n"/>
      <c r="AC2266" s="123" t="n"/>
      <c r="AD2266" s="119" t="n"/>
      <c r="AE2266" s="125" t="n"/>
      <c r="AF2266" s="124">
        <f>MONTH(O2266)</f>
        <v/>
      </c>
      <c r="AG2266" s="124">
        <f>VLOOKUP(IFERROR(MID(AE2266,1,(FIND(",",AE2266,1)-1)),AE2266),Facility_Region_Mapping,2,FALSE)</f>
        <v/>
      </c>
      <c r="AH2266" s="124" t="n"/>
      <c r="AI2266" s="124">
        <f>IF(C2266&lt;&gt;"",IF(M2266="ESM User",getInterfaceName($C2266),"NA"),"")</f>
        <v/>
      </c>
      <c r="AJ2266" s="116">
        <f>IF(Q2266&lt;&gt;"",DATE(YEAR(Q2266), MONTH(Q2266), DAY(Q2266)),"")</f>
        <v/>
      </c>
      <c r="AK2266" s="130">
        <f>IF(Q2266&lt;&gt;0,Q2266-N2266,TODAY()-N2266)</f>
        <v/>
      </c>
      <c r="AL2266" s="112">
        <f>IF(F2266="Re-assigned",0,IF(H2266="Closed",0,IF(H2266="Service Restored",0,IF(H2266="",0,1))))</f>
        <v/>
      </c>
      <c r="AM2266" s="124">
        <f>IF(AL2266=0,"",IF(AK2266&gt;20.99,"Aged","Non-Aged"))</f>
        <v/>
      </c>
      <c r="AN2266" s="112">
        <f>IF(Q2266&lt;&gt;"",MONTH(Q2266),"")</f>
        <v/>
      </c>
      <c r="AO2266" s="112">
        <f>IFERROR(VALUE(V2266),0)</f>
        <v/>
      </c>
    </row>
    <row customFormat="1" customHeight="1" ht="29.25" r="2267" s="112" spans="1:41">
      <c r="A2267" s="127" t="n"/>
      <c r="B2267" s="113" t="n"/>
      <c r="C2267" s="127" t="n"/>
      <c r="D2267" s="127" t="n"/>
      <c r="E2267" s="114">
        <f>IF(F2267 &lt;&gt; "",VLOOKUP(F2267,CategoryLookup,2,FALSE), "")</f>
        <v/>
      </c>
      <c r="F2267" s="126" t="n"/>
      <c r="G2267" s="127" t="n"/>
      <c r="H2267" s="127" t="n"/>
      <c r="I2267" s="127" t="n"/>
      <c r="J2267" s="127" t="n"/>
      <c r="K2267" s="127" t="n"/>
      <c r="L2267" s="127" t="n"/>
      <c r="M2267" s="127" t="n"/>
      <c r="N2267" s="120" t="n"/>
      <c r="O2267" s="120" t="n"/>
      <c r="P2267" s="120" t="n"/>
      <c r="Q2267" s="120" t="n"/>
      <c r="R2267" s="121" t="n"/>
      <c r="S2267" s="121" t="n"/>
      <c r="T2267" s="121" t="n"/>
      <c r="U2267" s="121" t="n"/>
      <c r="V2267" s="117">
        <f>IF(P2267="NA","NA",IF(P2267&lt;&gt;"",TEXT(P2267-N2267,"[h].mm"),""))</f>
        <v/>
      </c>
      <c r="W2267" s="118">
        <f>IF(AND(R2267="",S2267=""),"",R2267+S2267)</f>
        <v/>
      </c>
      <c r="X2267" s="116">
        <f>IF(O2267&lt;&gt;"",DATE(YEAR(O2267), MONTH(O2267), DAY(O2267)),"")</f>
        <v/>
      </c>
      <c r="Y2267" s="122" t="n"/>
      <c r="Z2267" s="123" t="n"/>
      <c r="AA2267" s="117">
        <f>IF(F2267="Re-assigned","NA",IF(W2267="","",IF(W2267&gt;=VLOOKUP(D2267,SLAMatrix,3,FALSE),"Yes",IF(W2267&lt;VLOOKUP(D2267,SLAMatrix,2,FALSE),"No","Internal"))))</f>
        <v/>
      </c>
      <c r="AB2267" s="123" t="n"/>
      <c r="AC2267" s="123" t="n"/>
      <c r="AD2267" s="119" t="n"/>
      <c r="AE2267" s="125" t="n"/>
      <c r="AF2267" s="124">
        <f>MONTH(O2267)</f>
        <v/>
      </c>
      <c r="AG2267" s="124">
        <f>VLOOKUP(IFERROR(MID(AE2267,1,(FIND(",",AE2267,1)-1)),AE2267),Facility_Region_Mapping,2,FALSE)</f>
        <v/>
      </c>
      <c r="AH2267" s="124" t="n"/>
      <c r="AI2267" s="124">
        <f>IF(C2267&lt;&gt;"",IF(M2267="ESM User",getInterfaceName($C2267),"NA"),"")</f>
        <v/>
      </c>
      <c r="AJ2267" s="116">
        <f>IF(Q2267&lt;&gt;"",DATE(YEAR(Q2267), MONTH(Q2267), DAY(Q2267)),"")</f>
        <v/>
      </c>
      <c r="AK2267" s="130">
        <f>IF(Q2267&lt;&gt;0,Q2267-N2267,TODAY()-N2267)</f>
        <v/>
      </c>
      <c r="AL2267" s="112">
        <f>IF(F2267="Re-assigned",0,IF(H2267="Closed",0,IF(H2267="Service Restored",0,IF(H2267="",0,1))))</f>
        <v/>
      </c>
      <c r="AM2267" s="124">
        <f>IF(AL2267=0,"",IF(AK2267&gt;20.99,"Aged","Non-Aged"))</f>
        <v/>
      </c>
      <c r="AN2267" s="112">
        <f>IF(Q2267&lt;&gt;"",MONTH(Q2267),"")</f>
        <v/>
      </c>
      <c r="AO2267" s="112">
        <f>IFERROR(VALUE(V2267),0)</f>
        <v/>
      </c>
    </row>
    <row customFormat="1" customHeight="1" ht="29.25" r="2268" s="112" spans="1:41">
      <c r="A2268" s="127" t="n"/>
      <c r="B2268" s="113" t="n"/>
      <c r="C2268" s="127" t="n"/>
      <c r="D2268" s="127" t="n"/>
      <c r="E2268" s="114">
        <f>IF(F2268 &lt;&gt; "",VLOOKUP(F2268,CategoryLookup,2,FALSE), "")</f>
        <v/>
      </c>
      <c r="F2268" s="126" t="n"/>
      <c r="G2268" s="127" t="n"/>
      <c r="H2268" s="127" t="n"/>
      <c r="I2268" s="127" t="n"/>
      <c r="J2268" s="127" t="n"/>
      <c r="K2268" s="127" t="n"/>
      <c r="L2268" s="127" t="n"/>
      <c r="M2268" s="127" t="n"/>
      <c r="N2268" s="120" t="n"/>
      <c r="O2268" s="120" t="n"/>
      <c r="P2268" s="120" t="n"/>
      <c r="Q2268" s="120" t="n"/>
      <c r="R2268" s="121" t="n"/>
      <c r="S2268" s="121" t="n"/>
      <c r="T2268" s="121" t="n"/>
      <c r="U2268" s="121" t="n"/>
      <c r="V2268" s="117">
        <f>IF(P2268="NA","NA",IF(P2268&lt;&gt;"",TEXT(P2268-N2268,"[h].mm"),""))</f>
        <v/>
      </c>
      <c r="W2268" s="118">
        <f>IF(AND(R2268="",S2268=""),"",R2268+S2268)</f>
        <v/>
      </c>
      <c r="X2268" s="116">
        <f>IF(O2268&lt;&gt;"",DATE(YEAR(O2268), MONTH(O2268), DAY(O2268)),"")</f>
        <v/>
      </c>
      <c r="Y2268" s="122" t="n"/>
      <c r="Z2268" s="123" t="n"/>
      <c r="AA2268" s="117">
        <f>IF(F2268="Re-assigned","NA",IF(W2268="","",IF(W2268&gt;=VLOOKUP(D2268,SLAMatrix,3,FALSE),"Yes",IF(W2268&lt;VLOOKUP(D2268,SLAMatrix,2,FALSE),"No","Internal"))))</f>
        <v/>
      </c>
      <c r="AB2268" s="123" t="n"/>
      <c r="AC2268" s="123" t="n"/>
      <c r="AD2268" s="119" t="n"/>
      <c r="AE2268" s="125" t="n"/>
      <c r="AF2268" s="124">
        <f>MONTH(O2268)</f>
        <v/>
      </c>
      <c r="AG2268" s="124">
        <f>VLOOKUP(IFERROR(MID(AE2268,1,(FIND(",",AE2268,1)-1)),AE2268),Facility_Region_Mapping,2,FALSE)</f>
        <v/>
      </c>
      <c r="AH2268" s="124" t="n"/>
      <c r="AI2268" s="124">
        <f>IF(C2268&lt;&gt;"",IF(M2268="ESM User",getInterfaceName($C2268),"NA"),"")</f>
        <v/>
      </c>
      <c r="AJ2268" s="116">
        <f>IF(Q2268&lt;&gt;"",DATE(YEAR(Q2268), MONTH(Q2268), DAY(Q2268)),"")</f>
        <v/>
      </c>
      <c r="AK2268" s="130">
        <f>IF(Q2268&lt;&gt;0,Q2268-N2268,TODAY()-N2268)</f>
        <v/>
      </c>
      <c r="AL2268" s="112">
        <f>IF(F2268="Re-assigned",0,IF(H2268="Closed",0,IF(H2268="Service Restored",0,IF(H2268="",0,1))))</f>
        <v/>
      </c>
      <c r="AM2268" s="124">
        <f>IF(AL2268=0,"",IF(AK2268&gt;20.99,"Aged","Non-Aged"))</f>
        <v/>
      </c>
      <c r="AN2268" s="112">
        <f>IF(Q2268&lt;&gt;"",MONTH(Q2268),"")</f>
        <v/>
      </c>
      <c r="AO2268" s="112">
        <f>IFERROR(VALUE(V2268),0)</f>
        <v/>
      </c>
    </row>
    <row customFormat="1" customHeight="1" ht="29.25" r="2269" s="112" spans="1:41">
      <c r="A2269" s="127" t="n"/>
      <c r="B2269" s="113" t="n"/>
      <c r="C2269" s="127" t="n"/>
      <c r="D2269" s="127" t="n"/>
      <c r="E2269" s="114">
        <f>IF(F2269 &lt;&gt; "",VLOOKUP(F2269,CategoryLookup,2,FALSE), "")</f>
        <v/>
      </c>
      <c r="F2269" s="126" t="n"/>
      <c r="G2269" s="127" t="n"/>
      <c r="H2269" s="127" t="n"/>
      <c r="I2269" s="127" t="n"/>
      <c r="J2269" s="127" t="n"/>
      <c r="K2269" s="127" t="n"/>
      <c r="L2269" s="127" t="n"/>
      <c r="M2269" s="127" t="n"/>
      <c r="N2269" s="120" t="n"/>
      <c r="O2269" s="120" t="n"/>
      <c r="P2269" s="120" t="n"/>
      <c r="Q2269" s="120" t="n"/>
      <c r="R2269" s="121" t="n"/>
      <c r="S2269" s="121" t="n"/>
      <c r="T2269" s="121" t="n"/>
      <c r="U2269" s="121" t="n"/>
      <c r="V2269" s="117">
        <f>IF(P2269="NA","NA",IF(P2269&lt;&gt;"",TEXT(P2269-N2269,"[h].mm"),""))</f>
        <v/>
      </c>
      <c r="W2269" s="118">
        <f>IF(AND(R2269="",S2269=""),"",R2269+S2269)</f>
        <v/>
      </c>
      <c r="X2269" s="116">
        <f>IF(O2269&lt;&gt;"",DATE(YEAR(O2269), MONTH(O2269), DAY(O2269)),"")</f>
        <v/>
      </c>
      <c r="Y2269" s="122" t="n"/>
      <c r="Z2269" s="123" t="n"/>
      <c r="AA2269" s="117">
        <f>IF(F2269="Re-assigned","NA",IF(W2269="","",IF(W2269&gt;=VLOOKUP(D2269,SLAMatrix,3,FALSE),"Yes",IF(W2269&lt;VLOOKUP(D2269,SLAMatrix,2,FALSE),"No","Internal"))))</f>
        <v/>
      </c>
      <c r="AB2269" s="123" t="n"/>
      <c r="AC2269" s="123" t="n"/>
      <c r="AD2269" s="119" t="n"/>
      <c r="AE2269" s="125" t="n"/>
      <c r="AF2269" s="124">
        <f>MONTH(O2269)</f>
        <v/>
      </c>
      <c r="AG2269" s="124">
        <f>VLOOKUP(IFERROR(MID(AE2269,1,(FIND(",",AE2269,1)-1)),AE2269),Facility_Region_Mapping,2,FALSE)</f>
        <v/>
      </c>
      <c r="AH2269" s="124" t="n"/>
      <c r="AI2269" s="124">
        <f>IF(C2269&lt;&gt;"",IF(M2269="ESM User",getInterfaceName($C2269),"NA"),"")</f>
        <v/>
      </c>
      <c r="AJ2269" s="116">
        <f>IF(Q2269&lt;&gt;"",DATE(YEAR(Q2269), MONTH(Q2269), DAY(Q2269)),"")</f>
        <v/>
      </c>
      <c r="AK2269" s="130">
        <f>IF(Q2269&lt;&gt;0,Q2269-N2269,TODAY()-N2269)</f>
        <v/>
      </c>
      <c r="AL2269" s="112">
        <f>IF(F2269="Re-assigned",0,IF(H2269="Closed",0,IF(H2269="Service Restored",0,IF(H2269="",0,1))))</f>
        <v/>
      </c>
      <c r="AM2269" s="124">
        <f>IF(AL2269=0,"",IF(AK2269&gt;20.99,"Aged","Non-Aged"))</f>
        <v/>
      </c>
      <c r="AN2269" s="112">
        <f>IF(Q2269&lt;&gt;"",MONTH(Q2269),"")</f>
        <v/>
      </c>
      <c r="AO2269" s="112">
        <f>IFERROR(VALUE(V2269),0)</f>
        <v/>
      </c>
    </row>
    <row customFormat="1" customHeight="1" ht="29.25" r="2270" s="112" spans="1:41">
      <c r="A2270" s="127" t="n"/>
      <c r="B2270" s="113" t="n"/>
      <c r="C2270" s="127" t="n"/>
      <c r="D2270" s="127" t="n"/>
      <c r="E2270" s="114">
        <f>IF(F2270 &lt;&gt; "",VLOOKUP(F2270,CategoryLookup,2,FALSE), "")</f>
        <v/>
      </c>
      <c r="F2270" s="126" t="n"/>
      <c r="G2270" s="127" t="n"/>
      <c r="H2270" s="127" t="n"/>
      <c r="I2270" s="127" t="n"/>
      <c r="J2270" s="127" t="n"/>
      <c r="K2270" s="127" t="n"/>
      <c r="L2270" s="127" t="n"/>
      <c r="M2270" s="127" t="n"/>
      <c r="N2270" s="120" t="n"/>
      <c r="O2270" s="120" t="n"/>
      <c r="P2270" s="120" t="n"/>
      <c r="Q2270" s="120" t="n"/>
      <c r="R2270" s="121" t="n"/>
      <c r="S2270" s="121" t="n"/>
      <c r="T2270" s="121" t="n"/>
      <c r="U2270" s="121" t="n"/>
      <c r="V2270" s="117">
        <f>IF(P2270="NA","NA",IF(P2270&lt;&gt;"",TEXT(P2270-N2270,"[h].mm"),""))</f>
        <v/>
      </c>
      <c r="W2270" s="118">
        <f>IF(AND(R2270="",S2270=""),"",R2270+S2270)</f>
        <v/>
      </c>
      <c r="X2270" s="116">
        <f>IF(O2270&lt;&gt;"",DATE(YEAR(O2270), MONTH(O2270), DAY(O2270)),"")</f>
        <v/>
      </c>
      <c r="Y2270" s="122" t="n"/>
      <c r="Z2270" s="123" t="n"/>
      <c r="AA2270" s="117">
        <f>IF(F2270="Re-assigned","NA",IF(W2270="","",IF(W2270&gt;=VLOOKUP(D2270,SLAMatrix,3,FALSE),"Yes",IF(W2270&lt;VLOOKUP(D2270,SLAMatrix,2,FALSE),"No","Internal"))))</f>
        <v/>
      </c>
      <c r="AB2270" s="123" t="n"/>
      <c r="AC2270" s="123" t="n"/>
      <c r="AD2270" s="119" t="n"/>
      <c r="AE2270" s="125" t="n"/>
      <c r="AF2270" s="124">
        <f>MONTH(O2270)</f>
        <v/>
      </c>
      <c r="AG2270" s="124">
        <f>VLOOKUP(IFERROR(MID(AE2270,1,(FIND(",",AE2270,1)-1)),AE2270),Facility_Region_Mapping,2,FALSE)</f>
        <v/>
      </c>
      <c r="AH2270" s="124" t="n"/>
      <c r="AI2270" s="124">
        <f>IF(C2270&lt;&gt;"",IF(M2270="ESM User",getInterfaceName($C2270),"NA"),"")</f>
        <v/>
      </c>
      <c r="AJ2270" s="116">
        <f>IF(Q2270&lt;&gt;"",DATE(YEAR(Q2270), MONTH(Q2270), DAY(Q2270)),"")</f>
        <v/>
      </c>
      <c r="AK2270" s="130">
        <f>IF(Q2270&lt;&gt;0,Q2270-N2270,TODAY()-N2270)</f>
        <v/>
      </c>
      <c r="AL2270" s="112">
        <f>IF(F2270="Re-assigned",0,IF(H2270="Closed",0,IF(H2270="Service Restored",0,IF(H2270="",0,1))))</f>
        <v/>
      </c>
      <c r="AM2270" s="124">
        <f>IF(AL2270=0,"",IF(AK2270&gt;20.99,"Aged","Non-Aged"))</f>
        <v/>
      </c>
      <c r="AN2270" s="112">
        <f>IF(Q2270&lt;&gt;"",MONTH(Q2270),"")</f>
        <v/>
      </c>
      <c r="AO2270" s="112">
        <f>IFERROR(VALUE(V2270),0)</f>
        <v/>
      </c>
    </row>
    <row customFormat="1" customHeight="1" ht="29.25" r="2271" s="112" spans="1:41">
      <c r="A2271" s="127" t="n"/>
      <c r="B2271" s="113" t="n"/>
      <c r="C2271" s="127" t="n"/>
      <c r="D2271" s="127" t="n"/>
      <c r="E2271" s="114">
        <f>IF(F2271 &lt;&gt; "",VLOOKUP(F2271,CategoryLookup,2,FALSE), "")</f>
        <v/>
      </c>
      <c r="F2271" s="126" t="n"/>
      <c r="G2271" s="127" t="n"/>
      <c r="H2271" s="127" t="n"/>
      <c r="I2271" s="127" t="n"/>
      <c r="J2271" s="127" t="n"/>
      <c r="K2271" s="127" t="n"/>
      <c r="L2271" s="127" t="n"/>
      <c r="M2271" s="127" t="n"/>
      <c r="N2271" s="120" t="n"/>
      <c r="O2271" s="120" t="n"/>
      <c r="P2271" s="120" t="n"/>
      <c r="Q2271" s="120" t="n"/>
      <c r="R2271" s="121" t="n"/>
      <c r="S2271" s="121" t="n"/>
      <c r="T2271" s="121" t="n"/>
      <c r="U2271" s="121" t="n"/>
      <c r="V2271" s="117">
        <f>IF(P2271="NA","NA",IF(P2271&lt;&gt;"",TEXT(P2271-N2271,"[h].mm"),""))</f>
        <v/>
      </c>
      <c r="W2271" s="118">
        <f>IF(AND(R2271="",S2271=""),"",R2271+S2271)</f>
        <v/>
      </c>
      <c r="X2271" s="116">
        <f>IF(O2271&lt;&gt;"",DATE(YEAR(O2271), MONTH(O2271), DAY(O2271)),"")</f>
        <v/>
      </c>
      <c r="Y2271" s="122" t="n"/>
      <c r="Z2271" s="123" t="n"/>
      <c r="AA2271" s="117">
        <f>IF(F2271="Re-assigned","NA",IF(W2271="","",IF(W2271&gt;=VLOOKUP(D2271,SLAMatrix,3,FALSE),"Yes",IF(W2271&lt;VLOOKUP(D2271,SLAMatrix,2,FALSE),"No","Internal"))))</f>
        <v/>
      </c>
      <c r="AB2271" s="123" t="n"/>
      <c r="AC2271" s="123" t="n"/>
      <c r="AD2271" s="119" t="n"/>
      <c r="AE2271" s="125" t="n"/>
      <c r="AF2271" s="124">
        <f>MONTH(O2271)</f>
        <v/>
      </c>
      <c r="AG2271" s="124">
        <f>VLOOKUP(IFERROR(MID(AE2271,1,(FIND(",",AE2271,1)-1)),AE2271),Facility_Region_Mapping,2,FALSE)</f>
        <v/>
      </c>
      <c r="AH2271" s="124" t="n"/>
      <c r="AI2271" s="124">
        <f>IF(C2271&lt;&gt;"",IF(M2271="ESM User",getInterfaceName($C2271),"NA"),"")</f>
        <v/>
      </c>
      <c r="AJ2271" s="116">
        <f>IF(Q2271&lt;&gt;"",DATE(YEAR(Q2271), MONTH(Q2271), DAY(Q2271)),"")</f>
        <v/>
      </c>
      <c r="AK2271" s="130">
        <f>IF(Q2271&lt;&gt;0,Q2271-N2271,TODAY()-N2271)</f>
        <v/>
      </c>
      <c r="AL2271" s="112">
        <f>IF(F2271="Re-assigned",0,IF(H2271="Closed",0,IF(H2271="Service Restored",0,IF(H2271="",0,1))))</f>
        <v/>
      </c>
      <c r="AM2271" s="124">
        <f>IF(AL2271=0,"",IF(AK2271&gt;20.99,"Aged","Non-Aged"))</f>
        <v/>
      </c>
      <c r="AN2271" s="112">
        <f>IF(Q2271&lt;&gt;"",MONTH(Q2271),"")</f>
        <v/>
      </c>
      <c r="AO2271" s="112">
        <f>IFERROR(VALUE(V2271),0)</f>
        <v/>
      </c>
    </row>
    <row customFormat="1" customHeight="1" ht="29.25" r="2272" s="112" spans="1:41">
      <c r="A2272" s="127" t="n"/>
      <c r="B2272" s="113" t="n"/>
      <c r="C2272" s="127" t="n"/>
      <c r="D2272" s="127" t="n"/>
      <c r="E2272" s="114">
        <f>IF(F2272 &lt;&gt; "",VLOOKUP(F2272,CategoryLookup,2,FALSE), "")</f>
        <v/>
      </c>
      <c r="F2272" s="126" t="n"/>
      <c r="G2272" s="127" t="n"/>
      <c r="H2272" s="127" t="n"/>
      <c r="I2272" s="127" t="n"/>
      <c r="J2272" s="127" t="n"/>
      <c r="K2272" s="127" t="n"/>
      <c r="L2272" s="127" t="n"/>
      <c r="M2272" s="127" t="n"/>
      <c r="N2272" s="120" t="n"/>
      <c r="O2272" s="120" t="n"/>
      <c r="P2272" s="120" t="n"/>
      <c r="Q2272" s="120" t="n"/>
      <c r="R2272" s="121" t="n"/>
      <c r="S2272" s="121" t="n"/>
      <c r="T2272" s="121" t="n"/>
      <c r="U2272" s="121" t="n"/>
      <c r="V2272" s="117">
        <f>IF(P2272="NA","NA",IF(P2272&lt;&gt;"",TEXT(P2272-N2272,"[h].mm"),""))</f>
        <v/>
      </c>
      <c r="W2272" s="118">
        <f>IF(AND(R2272="",S2272=""),"",R2272+S2272)</f>
        <v/>
      </c>
      <c r="X2272" s="116">
        <f>IF(O2272&lt;&gt;"",DATE(YEAR(O2272), MONTH(O2272), DAY(O2272)),"")</f>
        <v/>
      </c>
      <c r="Y2272" s="122" t="n"/>
      <c r="Z2272" s="123" t="n"/>
      <c r="AA2272" s="117">
        <f>IF(F2272="Re-assigned","NA",IF(W2272="","",IF(W2272&gt;=VLOOKUP(D2272,SLAMatrix,3,FALSE),"Yes",IF(W2272&lt;VLOOKUP(D2272,SLAMatrix,2,FALSE),"No","Internal"))))</f>
        <v/>
      </c>
      <c r="AB2272" s="123" t="n"/>
      <c r="AC2272" s="123" t="n"/>
      <c r="AD2272" s="119" t="n"/>
      <c r="AE2272" s="125" t="n"/>
      <c r="AF2272" s="124">
        <f>MONTH(O2272)</f>
        <v/>
      </c>
      <c r="AG2272" s="124">
        <f>VLOOKUP(IFERROR(MID(AE2272,1,(FIND(",",AE2272,1)-1)),AE2272),Facility_Region_Mapping,2,FALSE)</f>
        <v/>
      </c>
      <c r="AH2272" s="124" t="n"/>
      <c r="AI2272" s="124">
        <f>IF(C2272&lt;&gt;"",IF(M2272="ESM User",getInterfaceName($C2272),"NA"),"")</f>
        <v/>
      </c>
      <c r="AJ2272" s="116">
        <f>IF(Q2272&lt;&gt;"",DATE(YEAR(Q2272), MONTH(Q2272), DAY(Q2272)),"")</f>
        <v/>
      </c>
      <c r="AK2272" s="130">
        <f>IF(Q2272&lt;&gt;0,Q2272-N2272,TODAY()-N2272)</f>
        <v/>
      </c>
      <c r="AL2272" s="112">
        <f>IF(F2272="Re-assigned",0,IF(H2272="Closed",0,IF(H2272="Service Restored",0,IF(H2272="",0,1))))</f>
        <v/>
      </c>
      <c r="AM2272" s="124">
        <f>IF(AL2272=0,"",IF(AK2272&gt;20.99,"Aged","Non-Aged"))</f>
        <v/>
      </c>
      <c r="AN2272" s="112">
        <f>IF(Q2272&lt;&gt;"",MONTH(Q2272),"")</f>
        <v/>
      </c>
      <c r="AO2272" s="112">
        <f>IFERROR(VALUE(V2272),0)</f>
        <v/>
      </c>
    </row>
    <row customFormat="1" customHeight="1" ht="29.25" r="2273" s="112" spans="1:41">
      <c r="A2273" s="127" t="n"/>
      <c r="B2273" s="113" t="n"/>
      <c r="C2273" s="127" t="n"/>
      <c r="D2273" s="127" t="n"/>
      <c r="E2273" s="114">
        <f>IF(F2273 &lt;&gt; "",VLOOKUP(F2273,CategoryLookup,2,FALSE), "")</f>
        <v/>
      </c>
      <c r="F2273" s="126" t="n"/>
      <c r="G2273" s="127" t="n"/>
      <c r="H2273" s="127" t="n"/>
      <c r="I2273" s="127" t="n"/>
      <c r="J2273" s="127" t="n"/>
      <c r="K2273" s="127" t="n"/>
      <c r="L2273" s="127" t="n"/>
      <c r="M2273" s="127" t="n"/>
      <c r="N2273" s="120" t="n"/>
      <c r="O2273" s="120" t="n"/>
      <c r="P2273" s="120" t="n"/>
      <c r="Q2273" s="120" t="n"/>
      <c r="R2273" s="121" t="n"/>
      <c r="S2273" s="121" t="n"/>
      <c r="T2273" s="121" t="n"/>
      <c r="U2273" s="121" t="n"/>
      <c r="V2273" s="117">
        <f>IF(P2273="NA","NA",IF(P2273&lt;&gt;"",TEXT(P2273-N2273,"[h].mm"),""))</f>
        <v/>
      </c>
      <c r="W2273" s="118">
        <f>IF(AND(R2273="",S2273=""),"",R2273+S2273)</f>
        <v/>
      </c>
      <c r="X2273" s="116">
        <f>IF(O2273&lt;&gt;"",DATE(YEAR(O2273), MONTH(O2273), DAY(O2273)),"")</f>
        <v/>
      </c>
      <c r="Y2273" s="122" t="n"/>
      <c r="Z2273" s="123" t="n"/>
      <c r="AA2273" s="117">
        <f>IF(F2273="Re-assigned","NA",IF(W2273="","",IF(W2273&gt;=VLOOKUP(D2273,SLAMatrix,3,FALSE),"Yes",IF(W2273&lt;VLOOKUP(D2273,SLAMatrix,2,FALSE),"No","Internal"))))</f>
        <v/>
      </c>
      <c r="AB2273" s="123" t="n"/>
      <c r="AC2273" s="123" t="n"/>
      <c r="AD2273" s="119" t="n"/>
      <c r="AE2273" s="125" t="n"/>
      <c r="AF2273" s="124">
        <f>MONTH(O2273)</f>
        <v/>
      </c>
      <c r="AG2273" s="124">
        <f>VLOOKUP(IFERROR(MID(AE2273,1,(FIND(",",AE2273,1)-1)),AE2273),Facility_Region_Mapping,2,FALSE)</f>
        <v/>
      </c>
      <c r="AH2273" s="124" t="n"/>
      <c r="AI2273" s="124">
        <f>IF(C2273&lt;&gt;"",IF(M2273="ESM User",getInterfaceName($C2273),"NA"),"")</f>
        <v/>
      </c>
      <c r="AJ2273" s="116">
        <f>IF(Q2273&lt;&gt;"",DATE(YEAR(Q2273), MONTH(Q2273), DAY(Q2273)),"")</f>
        <v/>
      </c>
      <c r="AK2273" s="130">
        <f>IF(Q2273&lt;&gt;0,Q2273-N2273,TODAY()-N2273)</f>
        <v/>
      </c>
      <c r="AL2273" s="112">
        <f>IF(F2273="Re-assigned",0,IF(H2273="Closed",0,IF(H2273="Service Restored",0,IF(H2273="",0,1))))</f>
        <v/>
      </c>
      <c r="AM2273" s="124">
        <f>IF(AL2273=0,"",IF(AK2273&gt;20.99,"Aged","Non-Aged"))</f>
        <v/>
      </c>
      <c r="AN2273" s="112">
        <f>IF(Q2273&lt;&gt;"",MONTH(Q2273),"")</f>
        <v/>
      </c>
      <c r="AO2273" s="112">
        <f>IFERROR(VALUE(V2273),0)</f>
        <v/>
      </c>
    </row>
    <row customFormat="1" customHeight="1" ht="29.25" r="2274" s="112" spans="1:41">
      <c r="A2274" s="127" t="n"/>
      <c r="B2274" s="113" t="n"/>
      <c r="C2274" s="127" t="n"/>
      <c r="D2274" s="127" t="n"/>
      <c r="E2274" s="114">
        <f>IF(F2274 &lt;&gt; "",VLOOKUP(F2274,CategoryLookup,2,FALSE), "")</f>
        <v/>
      </c>
      <c r="F2274" s="126" t="n"/>
      <c r="G2274" s="127" t="n"/>
      <c r="H2274" s="127" t="n"/>
      <c r="I2274" s="127" t="n"/>
      <c r="J2274" s="127" t="n"/>
      <c r="K2274" s="127" t="n"/>
      <c r="L2274" s="127" t="n"/>
      <c r="M2274" s="127" t="n"/>
      <c r="N2274" s="120" t="n"/>
      <c r="O2274" s="120" t="n"/>
      <c r="P2274" s="120" t="n"/>
      <c r="Q2274" s="120" t="n"/>
      <c r="R2274" s="121" t="n"/>
      <c r="S2274" s="121" t="n"/>
      <c r="T2274" s="121" t="n"/>
      <c r="U2274" s="121" t="n"/>
      <c r="V2274" s="117">
        <f>IF(P2274="NA","NA",IF(P2274&lt;&gt;"",TEXT(P2274-N2274,"[h].mm"),""))</f>
        <v/>
      </c>
      <c r="W2274" s="118">
        <f>IF(AND(R2274="",S2274=""),"",R2274+S2274)</f>
        <v/>
      </c>
      <c r="X2274" s="116">
        <f>IF(O2274&lt;&gt;"",DATE(YEAR(O2274), MONTH(O2274), DAY(O2274)),"")</f>
        <v/>
      </c>
      <c r="Y2274" s="122" t="n"/>
      <c r="Z2274" s="123" t="n"/>
      <c r="AA2274" s="117">
        <f>IF(F2274="Re-assigned","NA",IF(W2274="","",IF(W2274&gt;=VLOOKUP(D2274,SLAMatrix,3,FALSE),"Yes",IF(W2274&lt;VLOOKUP(D2274,SLAMatrix,2,FALSE),"No","Internal"))))</f>
        <v/>
      </c>
      <c r="AB2274" s="123" t="n"/>
      <c r="AC2274" s="123" t="n"/>
      <c r="AD2274" s="119" t="n"/>
      <c r="AE2274" s="125" t="n"/>
      <c r="AF2274" s="124">
        <f>MONTH(O2274)</f>
        <v/>
      </c>
      <c r="AG2274" s="124">
        <f>VLOOKUP(IFERROR(MID(AE2274,1,(FIND(",",AE2274,1)-1)),AE2274),Facility_Region_Mapping,2,FALSE)</f>
        <v/>
      </c>
      <c r="AH2274" s="124" t="n"/>
      <c r="AI2274" s="124">
        <f>IF(C2274&lt;&gt;"",IF(M2274="ESM User",getInterfaceName($C2274),"NA"),"")</f>
        <v/>
      </c>
      <c r="AJ2274" s="116">
        <f>IF(Q2274&lt;&gt;"",DATE(YEAR(Q2274), MONTH(Q2274), DAY(Q2274)),"")</f>
        <v/>
      </c>
      <c r="AK2274" s="130">
        <f>IF(Q2274&lt;&gt;0,Q2274-N2274,TODAY()-N2274)</f>
        <v/>
      </c>
      <c r="AL2274" s="112">
        <f>IF(F2274="Re-assigned",0,IF(H2274="Closed",0,IF(H2274="Service Restored",0,IF(H2274="",0,1))))</f>
        <v/>
      </c>
      <c r="AM2274" s="124">
        <f>IF(AL2274=0,"",IF(AK2274&gt;20.99,"Aged","Non-Aged"))</f>
        <v/>
      </c>
      <c r="AN2274" s="112">
        <f>IF(Q2274&lt;&gt;"",MONTH(Q2274),"")</f>
        <v/>
      </c>
      <c r="AO2274" s="112">
        <f>IFERROR(VALUE(V2274),0)</f>
        <v/>
      </c>
    </row>
    <row customFormat="1" customHeight="1" ht="29.25" r="2275" s="112" spans="1:41">
      <c r="A2275" s="127" t="n"/>
      <c r="B2275" s="113" t="n"/>
      <c r="C2275" s="127" t="n"/>
      <c r="D2275" s="127" t="n"/>
      <c r="E2275" s="114">
        <f>IF(F2275 &lt;&gt; "",VLOOKUP(F2275,CategoryLookup,2,FALSE), "")</f>
        <v/>
      </c>
      <c r="F2275" s="126" t="n"/>
      <c r="G2275" s="127" t="n"/>
      <c r="H2275" s="127" t="n"/>
      <c r="I2275" s="127" t="n"/>
      <c r="J2275" s="127" t="n"/>
      <c r="K2275" s="127" t="n"/>
      <c r="L2275" s="127" t="n"/>
      <c r="M2275" s="127" t="n"/>
      <c r="N2275" s="120" t="n"/>
      <c r="O2275" s="120" t="n"/>
      <c r="P2275" s="120" t="n"/>
      <c r="Q2275" s="120" t="n"/>
      <c r="R2275" s="121" t="n"/>
      <c r="S2275" s="121" t="n"/>
      <c r="T2275" s="121" t="n"/>
      <c r="U2275" s="121" t="n"/>
      <c r="V2275" s="117">
        <f>IF(P2275="NA","NA",IF(P2275&lt;&gt;"",TEXT(P2275-N2275,"[h].mm"),""))</f>
        <v/>
      </c>
      <c r="W2275" s="118">
        <f>IF(AND(R2275="",S2275=""),"",R2275+S2275)</f>
        <v/>
      </c>
      <c r="X2275" s="116">
        <f>IF(O2275&lt;&gt;"",DATE(YEAR(O2275), MONTH(O2275), DAY(O2275)),"")</f>
        <v/>
      </c>
      <c r="Y2275" s="122" t="n"/>
      <c r="Z2275" s="123" t="n"/>
      <c r="AA2275" s="117">
        <f>IF(F2275="Re-assigned","NA",IF(W2275="","",IF(W2275&gt;=VLOOKUP(D2275,SLAMatrix,3,FALSE),"Yes",IF(W2275&lt;VLOOKUP(D2275,SLAMatrix,2,FALSE),"No","Internal"))))</f>
        <v/>
      </c>
      <c r="AB2275" s="123" t="n"/>
      <c r="AC2275" s="123" t="n"/>
      <c r="AD2275" s="119" t="n"/>
      <c r="AE2275" s="125" t="n"/>
      <c r="AF2275" s="124">
        <f>MONTH(O2275)</f>
        <v/>
      </c>
      <c r="AG2275" s="124">
        <f>VLOOKUP(IFERROR(MID(AE2275,1,(FIND(",",AE2275,1)-1)),AE2275),Facility_Region_Mapping,2,FALSE)</f>
        <v/>
      </c>
      <c r="AH2275" s="124" t="n"/>
      <c r="AI2275" s="124">
        <f>IF(C2275&lt;&gt;"",IF(M2275="ESM User",getInterfaceName($C2275),"NA"),"")</f>
        <v/>
      </c>
      <c r="AJ2275" s="116">
        <f>IF(Q2275&lt;&gt;"",DATE(YEAR(Q2275), MONTH(Q2275), DAY(Q2275)),"")</f>
        <v/>
      </c>
      <c r="AK2275" s="130">
        <f>IF(Q2275&lt;&gt;0,Q2275-N2275,TODAY()-N2275)</f>
        <v/>
      </c>
      <c r="AL2275" s="112">
        <f>IF(F2275="Re-assigned",0,IF(H2275="Closed",0,IF(H2275="Service Restored",0,IF(H2275="",0,1))))</f>
        <v/>
      </c>
      <c r="AM2275" s="124">
        <f>IF(AL2275=0,"",IF(AK2275&gt;20.99,"Aged","Non-Aged"))</f>
        <v/>
      </c>
      <c r="AN2275" s="112">
        <f>IF(Q2275&lt;&gt;"",MONTH(Q2275),"")</f>
        <v/>
      </c>
      <c r="AO2275" s="112">
        <f>IFERROR(VALUE(V2275),0)</f>
        <v/>
      </c>
    </row>
    <row customFormat="1" customHeight="1" ht="29.25" r="2276" s="112" spans="1:41">
      <c r="A2276" s="127" t="n"/>
      <c r="B2276" s="113" t="n"/>
      <c r="C2276" s="127" t="n"/>
      <c r="D2276" s="127" t="n"/>
      <c r="E2276" s="114">
        <f>IF(F2276 &lt;&gt; "",VLOOKUP(F2276,CategoryLookup,2,FALSE), "")</f>
        <v/>
      </c>
      <c r="F2276" s="126" t="n"/>
      <c r="G2276" s="127" t="n"/>
      <c r="H2276" s="127" t="n"/>
      <c r="I2276" s="127" t="n"/>
      <c r="J2276" s="127" t="n"/>
      <c r="K2276" s="127" t="n"/>
      <c r="L2276" s="127" t="n"/>
      <c r="M2276" s="127" t="n"/>
      <c r="N2276" s="120" t="n"/>
      <c r="O2276" s="120" t="n"/>
      <c r="P2276" s="120" t="n"/>
      <c r="Q2276" s="120" t="n"/>
      <c r="R2276" s="121" t="n"/>
      <c r="S2276" s="121" t="n"/>
      <c r="T2276" s="121" t="n"/>
      <c r="U2276" s="121" t="n"/>
      <c r="V2276" s="117">
        <f>IF(P2276="NA","NA",IF(P2276&lt;&gt;"",TEXT(P2276-N2276,"[h].mm"),""))</f>
        <v/>
      </c>
      <c r="W2276" s="118">
        <f>IF(AND(R2276="",S2276=""),"",R2276+S2276)</f>
        <v/>
      </c>
      <c r="X2276" s="116">
        <f>IF(O2276&lt;&gt;"",DATE(YEAR(O2276), MONTH(O2276), DAY(O2276)),"")</f>
        <v/>
      </c>
      <c r="Y2276" s="122" t="n"/>
      <c r="Z2276" s="123" t="n"/>
      <c r="AA2276" s="117">
        <f>IF(F2276="Re-assigned","NA",IF(W2276="","",IF(W2276&gt;=VLOOKUP(D2276,SLAMatrix,3,FALSE),"Yes",IF(W2276&lt;VLOOKUP(D2276,SLAMatrix,2,FALSE),"No","Internal"))))</f>
        <v/>
      </c>
      <c r="AB2276" s="123" t="n"/>
      <c r="AC2276" s="123" t="n"/>
      <c r="AD2276" s="119" t="n"/>
      <c r="AE2276" s="125" t="n"/>
      <c r="AF2276" s="124">
        <f>MONTH(O2276)</f>
        <v/>
      </c>
      <c r="AG2276" s="124">
        <f>VLOOKUP(IFERROR(MID(AE2276,1,(FIND(",",AE2276,1)-1)),AE2276),Facility_Region_Mapping,2,FALSE)</f>
        <v/>
      </c>
      <c r="AH2276" s="124" t="n"/>
      <c r="AI2276" s="124">
        <f>IF(C2276&lt;&gt;"",IF(M2276="ESM User",getInterfaceName($C2276),"NA"),"")</f>
        <v/>
      </c>
      <c r="AJ2276" s="116">
        <f>IF(Q2276&lt;&gt;"",DATE(YEAR(Q2276), MONTH(Q2276), DAY(Q2276)),"")</f>
        <v/>
      </c>
      <c r="AK2276" s="130">
        <f>IF(Q2276&lt;&gt;0,Q2276-N2276,TODAY()-N2276)</f>
        <v/>
      </c>
      <c r="AL2276" s="112">
        <f>IF(F2276="Re-assigned",0,IF(H2276="Closed",0,IF(H2276="Service Restored",0,IF(H2276="",0,1))))</f>
        <v/>
      </c>
      <c r="AM2276" s="124">
        <f>IF(AL2276=0,"",IF(AK2276&gt;20.99,"Aged","Non-Aged"))</f>
        <v/>
      </c>
      <c r="AN2276" s="112">
        <f>IF(Q2276&lt;&gt;"",MONTH(Q2276),"")</f>
        <v/>
      </c>
      <c r="AO2276" s="112">
        <f>IFERROR(VALUE(V2276),0)</f>
        <v/>
      </c>
    </row>
    <row customFormat="1" customHeight="1" ht="29.25" r="2277" s="112" spans="1:41">
      <c r="A2277" s="127" t="n"/>
      <c r="B2277" s="113" t="n"/>
      <c r="C2277" s="127" t="n"/>
      <c r="D2277" s="127" t="n"/>
      <c r="E2277" s="114">
        <f>IF(F2277 &lt;&gt; "",VLOOKUP(F2277,CategoryLookup,2,FALSE), "")</f>
        <v/>
      </c>
      <c r="F2277" s="126" t="n"/>
      <c r="G2277" s="127" t="n"/>
      <c r="H2277" s="127" t="n"/>
      <c r="I2277" s="127" t="n"/>
      <c r="J2277" s="127" t="n"/>
      <c r="K2277" s="127" t="n"/>
      <c r="L2277" s="127" t="n"/>
      <c r="M2277" s="127" t="n"/>
      <c r="N2277" s="120" t="n"/>
      <c r="O2277" s="120" t="n"/>
      <c r="P2277" s="120" t="n"/>
      <c r="Q2277" s="120" t="n"/>
      <c r="R2277" s="121" t="n"/>
      <c r="S2277" s="121" t="n"/>
      <c r="T2277" s="121" t="n"/>
      <c r="U2277" s="121" t="n"/>
      <c r="V2277" s="117">
        <f>IF(P2277="NA","NA",IF(P2277&lt;&gt;"",TEXT(P2277-N2277,"[h].mm"),""))</f>
        <v/>
      </c>
      <c r="W2277" s="118">
        <f>IF(AND(R2277="",S2277=""),"",R2277+S2277)</f>
        <v/>
      </c>
      <c r="X2277" s="116">
        <f>IF(O2277&lt;&gt;"",DATE(YEAR(O2277), MONTH(O2277), DAY(O2277)),"")</f>
        <v/>
      </c>
      <c r="Y2277" s="122" t="n"/>
      <c r="Z2277" s="123" t="n"/>
      <c r="AA2277" s="117">
        <f>IF(F2277="Re-assigned","NA",IF(W2277="","",IF(W2277&gt;=VLOOKUP(D2277,SLAMatrix,3,FALSE),"Yes",IF(W2277&lt;VLOOKUP(D2277,SLAMatrix,2,FALSE),"No","Internal"))))</f>
        <v/>
      </c>
      <c r="AB2277" s="123" t="n"/>
      <c r="AC2277" s="123" t="n"/>
      <c r="AD2277" s="119" t="n"/>
      <c r="AE2277" s="125" t="n"/>
      <c r="AF2277" s="124">
        <f>MONTH(O2277)</f>
        <v/>
      </c>
      <c r="AG2277" s="124">
        <f>VLOOKUP(IFERROR(MID(AE2277,1,(FIND(",",AE2277,1)-1)),AE2277),Facility_Region_Mapping,2,FALSE)</f>
        <v/>
      </c>
      <c r="AH2277" s="124" t="n"/>
      <c r="AI2277" s="124">
        <f>IF(C2277&lt;&gt;"",IF(M2277="ESM User",getInterfaceName($C2277),"NA"),"")</f>
        <v/>
      </c>
      <c r="AJ2277" s="116">
        <f>IF(Q2277&lt;&gt;"",DATE(YEAR(Q2277), MONTH(Q2277), DAY(Q2277)),"")</f>
        <v/>
      </c>
      <c r="AK2277" s="130">
        <f>IF(Q2277&lt;&gt;0,Q2277-N2277,TODAY()-N2277)</f>
        <v/>
      </c>
      <c r="AL2277" s="112">
        <f>IF(F2277="Re-assigned",0,IF(H2277="Closed",0,IF(H2277="Service Restored",0,IF(H2277="",0,1))))</f>
        <v/>
      </c>
      <c r="AM2277" s="124">
        <f>IF(AL2277=0,"",IF(AK2277&gt;20.99,"Aged","Non-Aged"))</f>
        <v/>
      </c>
      <c r="AN2277" s="112">
        <f>IF(Q2277&lt;&gt;"",MONTH(Q2277),"")</f>
        <v/>
      </c>
      <c r="AO2277" s="112">
        <f>IFERROR(VALUE(V2277),0)</f>
        <v/>
      </c>
    </row>
    <row customFormat="1" customHeight="1" ht="29.25" r="2278" s="112" spans="1:41">
      <c r="A2278" s="127" t="n"/>
      <c r="B2278" s="113" t="n"/>
      <c r="C2278" s="127" t="n"/>
      <c r="D2278" s="127" t="n"/>
      <c r="E2278" s="114">
        <f>IF(F2278 &lt;&gt; "",VLOOKUP(F2278,CategoryLookup,2,FALSE), "")</f>
        <v/>
      </c>
      <c r="F2278" s="126" t="n"/>
      <c r="G2278" s="127" t="n"/>
      <c r="H2278" s="127" t="n"/>
      <c r="I2278" s="127" t="n"/>
      <c r="J2278" s="127" t="n"/>
      <c r="K2278" s="127" t="n"/>
      <c r="L2278" s="127" t="n"/>
      <c r="M2278" s="127" t="n"/>
      <c r="N2278" s="120" t="n"/>
      <c r="O2278" s="120" t="n"/>
      <c r="P2278" s="120" t="n"/>
      <c r="Q2278" s="120" t="n"/>
      <c r="R2278" s="121" t="n"/>
      <c r="S2278" s="121" t="n"/>
      <c r="T2278" s="121" t="n"/>
      <c r="U2278" s="121" t="n"/>
      <c r="V2278" s="117">
        <f>IF(P2278="NA","NA",IF(P2278&lt;&gt;"",TEXT(P2278-N2278,"[h].mm"),""))</f>
        <v/>
      </c>
      <c r="W2278" s="118">
        <f>IF(AND(R2278="",S2278=""),"",R2278+S2278)</f>
        <v/>
      </c>
      <c r="X2278" s="116">
        <f>IF(O2278&lt;&gt;"",DATE(YEAR(O2278), MONTH(O2278), DAY(O2278)),"")</f>
        <v/>
      </c>
      <c r="Y2278" s="122" t="n"/>
      <c r="Z2278" s="123" t="n"/>
      <c r="AA2278" s="117">
        <f>IF(F2278="Re-assigned","NA",IF(W2278="","",IF(W2278&gt;=VLOOKUP(D2278,SLAMatrix,3,FALSE),"Yes",IF(W2278&lt;VLOOKUP(D2278,SLAMatrix,2,FALSE),"No","Internal"))))</f>
        <v/>
      </c>
      <c r="AB2278" s="123" t="n"/>
      <c r="AC2278" s="123" t="n"/>
      <c r="AD2278" s="119" t="n"/>
      <c r="AE2278" s="125" t="n"/>
      <c r="AF2278" s="124">
        <f>MONTH(O2278)</f>
        <v/>
      </c>
      <c r="AG2278" s="124">
        <f>VLOOKUP(IFERROR(MID(AE2278,1,(FIND(",",AE2278,1)-1)),AE2278),Facility_Region_Mapping,2,FALSE)</f>
        <v/>
      </c>
      <c r="AH2278" s="124" t="n"/>
      <c r="AI2278" s="124">
        <f>IF(C2278&lt;&gt;"",IF(M2278="ESM User",getInterfaceName($C2278),"NA"),"")</f>
        <v/>
      </c>
      <c r="AJ2278" s="116">
        <f>IF(Q2278&lt;&gt;"",DATE(YEAR(Q2278), MONTH(Q2278), DAY(Q2278)),"")</f>
        <v/>
      </c>
      <c r="AK2278" s="130">
        <f>IF(Q2278&lt;&gt;0,Q2278-N2278,TODAY()-N2278)</f>
        <v/>
      </c>
      <c r="AL2278" s="112">
        <f>IF(F2278="Re-assigned",0,IF(H2278="Closed",0,IF(H2278="Service Restored",0,IF(H2278="",0,1))))</f>
        <v/>
      </c>
      <c r="AM2278" s="124">
        <f>IF(AL2278=0,"",IF(AK2278&gt;20.99,"Aged","Non-Aged"))</f>
        <v/>
      </c>
      <c r="AN2278" s="112">
        <f>IF(Q2278&lt;&gt;"",MONTH(Q2278),"")</f>
        <v/>
      </c>
      <c r="AO2278" s="112">
        <f>IFERROR(VALUE(V2278),0)</f>
        <v/>
      </c>
    </row>
    <row customFormat="1" customHeight="1" ht="29.25" r="2279" s="112" spans="1:41">
      <c r="A2279" s="127" t="n"/>
      <c r="B2279" s="113" t="n"/>
      <c r="C2279" s="127" t="n"/>
      <c r="D2279" s="127" t="n"/>
      <c r="E2279" s="114">
        <f>IF(F2279 &lt;&gt; "",VLOOKUP(F2279,CategoryLookup,2,FALSE), "")</f>
        <v/>
      </c>
      <c r="F2279" s="126" t="n"/>
      <c r="G2279" s="127" t="n"/>
      <c r="H2279" s="127" t="n"/>
      <c r="I2279" s="127" t="n"/>
      <c r="J2279" s="127" t="n"/>
      <c r="K2279" s="127" t="n"/>
      <c r="L2279" s="127" t="n"/>
      <c r="M2279" s="127" t="n"/>
      <c r="N2279" s="120" t="n"/>
      <c r="O2279" s="120" t="n"/>
      <c r="P2279" s="120" t="n"/>
      <c r="Q2279" s="120" t="n"/>
      <c r="R2279" s="121" t="n"/>
      <c r="S2279" s="121" t="n"/>
      <c r="T2279" s="121" t="n"/>
      <c r="U2279" s="121" t="n"/>
      <c r="V2279" s="117">
        <f>IF(P2279="NA","NA",IF(P2279&lt;&gt;"",TEXT(P2279-N2279,"[h].mm"),""))</f>
        <v/>
      </c>
      <c r="W2279" s="118">
        <f>IF(AND(R2279="",S2279=""),"",R2279+S2279)</f>
        <v/>
      </c>
      <c r="X2279" s="116">
        <f>IF(O2279&lt;&gt;"",DATE(YEAR(O2279), MONTH(O2279), DAY(O2279)),"")</f>
        <v/>
      </c>
      <c r="Y2279" s="122" t="n"/>
      <c r="Z2279" s="123" t="n"/>
      <c r="AA2279" s="117">
        <f>IF(F2279="Re-assigned","NA",IF(W2279="","",IF(W2279&gt;=VLOOKUP(D2279,SLAMatrix,3,FALSE),"Yes",IF(W2279&lt;VLOOKUP(D2279,SLAMatrix,2,FALSE),"No","Internal"))))</f>
        <v/>
      </c>
      <c r="AB2279" s="123" t="n"/>
      <c r="AC2279" s="123" t="n"/>
      <c r="AD2279" s="119" t="n"/>
      <c r="AE2279" s="125" t="n"/>
      <c r="AF2279" s="124">
        <f>MONTH(O2279)</f>
        <v/>
      </c>
      <c r="AG2279" s="124">
        <f>VLOOKUP(IFERROR(MID(AE2279,1,(FIND(",",AE2279,1)-1)),AE2279),Facility_Region_Mapping,2,FALSE)</f>
        <v/>
      </c>
      <c r="AH2279" s="124" t="n"/>
      <c r="AI2279" s="124">
        <f>IF(C2279&lt;&gt;"",IF(M2279="ESM User",getInterfaceName($C2279),"NA"),"")</f>
        <v/>
      </c>
      <c r="AJ2279" s="116">
        <f>IF(Q2279&lt;&gt;"",DATE(YEAR(Q2279), MONTH(Q2279), DAY(Q2279)),"")</f>
        <v/>
      </c>
      <c r="AK2279" s="130">
        <f>IF(Q2279&lt;&gt;0,Q2279-N2279,TODAY()-N2279)</f>
        <v/>
      </c>
      <c r="AL2279" s="112">
        <f>IF(F2279="Re-assigned",0,IF(H2279="Closed",0,IF(H2279="Service Restored",0,IF(H2279="",0,1))))</f>
        <v/>
      </c>
      <c r="AM2279" s="124">
        <f>IF(AL2279=0,"",IF(AK2279&gt;20.99,"Aged","Non-Aged"))</f>
        <v/>
      </c>
      <c r="AN2279" s="112">
        <f>IF(Q2279&lt;&gt;"",MONTH(Q2279),"")</f>
        <v/>
      </c>
      <c r="AO2279" s="112">
        <f>IFERROR(VALUE(V2279),0)</f>
        <v/>
      </c>
    </row>
    <row customFormat="1" customHeight="1" ht="29.25" r="2280" s="112" spans="1:41">
      <c r="A2280" s="127" t="n"/>
      <c r="B2280" s="113" t="n"/>
      <c r="C2280" s="127" t="n"/>
      <c r="D2280" s="127" t="n"/>
      <c r="E2280" s="114">
        <f>IF(F2280 &lt;&gt; "",VLOOKUP(F2280,CategoryLookup,2,FALSE), "")</f>
        <v/>
      </c>
      <c r="F2280" s="126" t="n"/>
      <c r="G2280" s="127" t="n"/>
      <c r="H2280" s="127" t="n"/>
      <c r="I2280" s="127" t="n"/>
      <c r="J2280" s="127" t="n"/>
      <c r="K2280" s="127" t="n"/>
      <c r="L2280" s="127" t="n"/>
      <c r="M2280" s="127" t="n"/>
      <c r="N2280" s="120" t="n"/>
      <c r="O2280" s="120" t="n"/>
      <c r="P2280" s="120" t="n"/>
      <c r="Q2280" s="120" t="n"/>
      <c r="R2280" s="121" t="n"/>
      <c r="S2280" s="121" t="n"/>
      <c r="T2280" s="121" t="n"/>
      <c r="U2280" s="121" t="n"/>
      <c r="V2280" s="117">
        <f>IF(P2280="NA","NA",IF(P2280&lt;&gt;"",TEXT(P2280-N2280,"[h].mm"),""))</f>
        <v/>
      </c>
      <c r="W2280" s="118">
        <f>IF(AND(R2280="",S2280=""),"",R2280+S2280)</f>
        <v/>
      </c>
      <c r="X2280" s="116">
        <f>IF(O2280&lt;&gt;"",DATE(YEAR(O2280), MONTH(O2280), DAY(O2280)),"")</f>
        <v/>
      </c>
      <c r="Y2280" s="122" t="n"/>
      <c r="Z2280" s="123" t="n"/>
      <c r="AA2280" s="117">
        <f>IF(F2280="Re-assigned","NA",IF(W2280="","",IF(W2280&gt;=VLOOKUP(D2280,SLAMatrix,3,FALSE),"Yes",IF(W2280&lt;VLOOKUP(D2280,SLAMatrix,2,FALSE),"No","Internal"))))</f>
        <v/>
      </c>
      <c r="AB2280" s="123" t="n"/>
      <c r="AC2280" s="123" t="n"/>
      <c r="AD2280" s="119" t="n"/>
      <c r="AE2280" s="125" t="n"/>
      <c r="AF2280" s="124">
        <f>MONTH(O2280)</f>
        <v/>
      </c>
      <c r="AG2280" s="124">
        <f>VLOOKUP(IFERROR(MID(AE2280,1,(FIND(",",AE2280,1)-1)),AE2280),Facility_Region_Mapping,2,FALSE)</f>
        <v/>
      </c>
      <c r="AH2280" s="124" t="n"/>
      <c r="AI2280" s="124">
        <f>IF(C2280&lt;&gt;"",IF(M2280="ESM User",getInterfaceName($C2280),"NA"),"")</f>
        <v/>
      </c>
      <c r="AJ2280" s="116">
        <f>IF(Q2280&lt;&gt;"",DATE(YEAR(Q2280), MONTH(Q2280), DAY(Q2280)),"")</f>
        <v/>
      </c>
      <c r="AK2280" s="130">
        <f>IF(Q2280&lt;&gt;0,Q2280-N2280,TODAY()-N2280)</f>
        <v/>
      </c>
      <c r="AL2280" s="112">
        <f>IF(F2280="Re-assigned",0,IF(H2280="Closed",0,IF(H2280="Service Restored",0,IF(H2280="",0,1))))</f>
        <v/>
      </c>
      <c r="AM2280" s="124">
        <f>IF(AL2280=0,"",IF(AK2280&gt;20.99,"Aged","Non-Aged"))</f>
        <v/>
      </c>
      <c r="AN2280" s="112">
        <f>IF(Q2280&lt;&gt;"",MONTH(Q2280),"")</f>
        <v/>
      </c>
      <c r="AO2280" s="112">
        <f>IFERROR(VALUE(V2280),0)</f>
        <v/>
      </c>
    </row>
    <row customFormat="1" customHeight="1" ht="29.25" r="2281" s="112" spans="1:41">
      <c r="A2281" s="127" t="n"/>
      <c r="B2281" s="113" t="n"/>
      <c r="C2281" s="127" t="n"/>
      <c r="D2281" s="127" t="n"/>
      <c r="E2281" s="114">
        <f>IF(F2281 &lt;&gt; "",VLOOKUP(F2281,CategoryLookup,2,FALSE), "")</f>
        <v/>
      </c>
      <c r="F2281" s="126" t="n"/>
      <c r="G2281" s="127" t="n"/>
      <c r="H2281" s="127" t="n"/>
      <c r="I2281" s="127" t="n"/>
      <c r="J2281" s="127" t="n"/>
      <c r="K2281" s="127" t="n"/>
      <c r="L2281" s="127" t="n"/>
      <c r="M2281" s="127" t="n"/>
      <c r="N2281" s="120" t="n"/>
      <c r="O2281" s="120" t="n"/>
      <c r="P2281" s="120" t="n"/>
      <c r="Q2281" s="120" t="n"/>
      <c r="R2281" s="121" t="n"/>
      <c r="S2281" s="121" t="n"/>
      <c r="T2281" s="121" t="n"/>
      <c r="U2281" s="121" t="n"/>
      <c r="V2281" s="117">
        <f>IF(P2281="NA","NA",IF(P2281&lt;&gt;"",TEXT(P2281-N2281,"[h].mm"),""))</f>
        <v/>
      </c>
      <c r="W2281" s="118">
        <f>IF(AND(R2281="",S2281=""),"",R2281+S2281)</f>
        <v/>
      </c>
      <c r="X2281" s="116">
        <f>IF(O2281&lt;&gt;"",DATE(YEAR(O2281), MONTH(O2281), DAY(O2281)),"")</f>
        <v/>
      </c>
      <c r="Y2281" s="122" t="n"/>
      <c r="Z2281" s="123" t="n"/>
      <c r="AA2281" s="117">
        <f>IF(F2281="Re-assigned","NA",IF(W2281="","",IF(W2281&gt;=VLOOKUP(D2281,SLAMatrix,3,FALSE),"Yes",IF(W2281&lt;VLOOKUP(D2281,SLAMatrix,2,FALSE),"No","Internal"))))</f>
        <v/>
      </c>
      <c r="AB2281" s="123" t="n"/>
      <c r="AC2281" s="123" t="n"/>
      <c r="AD2281" s="119" t="n"/>
      <c r="AE2281" s="125" t="n"/>
      <c r="AF2281" s="124">
        <f>MONTH(O2281)</f>
        <v/>
      </c>
      <c r="AG2281" s="124">
        <f>VLOOKUP(IFERROR(MID(AE2281,1,(FIND(",",AE2281,1)-1)),AE2281),Facility_Region_Mapping,2,FALSE)</f>
        <v/>
      </c>
      <c r="AH2281" s="124" t="n"/>
      <c r="AI2281" s="124">
        <f>IF(C2281&lt;&gt;"",IF(M2281="ESM User",getInterfaceName($C2281),"NA"),"")</f>
        <v/>
      </c>
      <c r="AJ2281" s="116">
        <f>IF(Q2281&lt;&gt;"",DATE(YEAR(Q2281), MONTH(Q2281), DAY(Q2281)),"")</f>
        <v/>
      </c>
      <c r="AK2281" s="130">
        <f>IF(Q2281&lt;&gt;0,Q2281-N2281,TODAY()-N2281)</f>
        <v/>
      </c>
      <c r="AL2281" s="112">
        <f>IF(F2281="Re-assigned",0,IF(H2281="Closed",0,IF(H2281="Service Restored",0,IF(H2281="",0,1))))</f>
        <v/>
      </c>
      <c r="AM2281" s="124">
        <f>IF(AL2281=0,"",IF(AK2281&gt;20.99,"Aged","Non-Aged"))</f>
        <v/>
      </c>
      <c r="AN2281" s="112">
        <f>IF(Q2281&lt;&gt;"",MONTH(Q2281),"")</f>
        <v/>
      </c>
      <c r="AO2281" s="112">
        <f>IFERROR(VALUE(V2281),0)</f>
        <v/>
      </c>
    </row>
    <row customFormat="1" customHeight="1" ht="29.25" r="2282" s="112" spans="1:41">
      <c r="A2282" s="127" t="n"/>
      <c r="B2282" s="113" t="n"/>
      <c r="C2282" s="127" t="n"/>
      <c r="D2282" s="127" t="n"/>
      <c r="E2282" s="114">
        <f>IF(F2282 &lt;&gt; "",VLOOKUP(F2282,CategoryLookup,2,FALSE), "")</f>
        <v/>
      </c>
      <c r="F2282" s="126" t="n"/>
      <c r="G2282" s="127" t="n"/>
      <c r="H2282" s="127" t="n"/>
      <c r="I2282" s="127" t="n"/>
      <c r="J2282" s="127" t="n"/>
      <c r="K2282" s="127" t="n"/>
      <c r="L2282" s="127" t="n"/>
      <c r="M2282" s="127" t="n"/>
      <c r="N2282" s="120" t="n"/>
      <c r="O2282" s="120" t="n"/>
      <c r="P2282" s="120" t="n"/>
      <c r="Q2282" s="120" t="n"/>
      <c r="R2282" s="121" t="n"/>
      <c r="S2282" s="121" t="n"/>
      <c r="T2282" s="121" t="n"/>
      <c r="U2282" s="121" t="n"/>
      <c r="V2282" s="117">
        <f>IF(P2282="NA","NA",IF(P2282&lt;&gt;"",TEXT(P2282-N2282,"[h].mm"),""))</f>
        <v/>
      </c>
      <c r="W2282" s="118">
        <f>IF(AND(R2282="",S2282=""),"",R2282+S2282)</f>
        <v/>
      </c>
      <c r="X2282" s="116">
        <f>IF(O2282&lt;&gt;"",DATE(YEAR(O2282), MONTH(O2282), DAY(O2282)),"")</f>
        <v/>
      </c>
      <c r="Y2282" s="122" t="n"/>
      <c r="Z2282" s="123" t="n"/>
      <c r="AA2282" s="117">
        <f>IF(F2282="Re-assigned","NA",IF(W2282="","",IF(W2282&gt;=VLOOKUP(D2282,SLAMatrix,3,FALSE),"Yes",IF(W2282&lt;VLOOKUP(D2282,SLAMatrix,2,FALSE),"No","Internal"))))</f>
        <v/>
      </c>
      <c r="AB2282" s="123" t="n"/>
      <c r="AC2282" s="123" t="n"/>
      <c r="AD2282" s="119" t="n"/>
      <c r="AE2282" s="125" t="n"/>
      <c r="AF2282" s="124">
        <f>MONTH(O2282)</f>
        <v/>
      </c>
      <c r="AG2282" s="124">
        <f>VLOOKUP(IFERROR(MID(AE2282,1,(FIND(",",AE2282,1)-1)),AE2282),Facility_Region_Mapping,2,FALSE)</f>
        <v/>
      </c>
      <c r="AH2282" s="124" t="n"/>
      <c r="AI2282" s="124">
        <f>IF(C2282&lt;&gt;"",IF(M2282="ESM User",getInterfaceName($C2282),"NA"),"")</f>
        <v/>
      </c>
      <c r="AJ2282" s="116">
        <f>IF(Q2282&lt;&gt;"",DATE(YEAR(Q2282), MONTH(Q2282), DAY(Q2282)),"")</f>
        <v/>
      </c>
      <c r="AK2282" s="130">
        <f>IF(Q2282&lt;&gt;0,Q2282-N2282,TODAY()-N2282)</f>
        <v/>
      </c>
      <c r="AL2282" s="112">
        <f>IF(F2282="Re-assigned",0,IF(H2282="Closed",0,IF(H2282="Service Restored",0,IF(H2282="",0,1))))</f>
        <v/>
      </c>
      <c r="AM2282" s="124">
        <f>IF(AL2282=0,"",IF(AK2282&gt;20.99,"Aged","Non-Aged"))</f>
        <v/>
      </c>
      <c r="AN2282" s="112">
        <f>IF(Q2282&lt;&gt;"",MONTH(Q2282),"")</f>
        <v/>
      </c>
      <c r="AO2282" s="112">
        <f>IFERROR(VALUE(V2282),0)</f>
        <v/>
      </c>
    </row>
    <row customFormat="1" customHeight="1" ht="29.25" r="2283" s="112" spans="1:41">
      <c r="A2283" s="127" t="n"/>
      <c r="B2283" s="113" t="n"/>
      <c r="C2283" s="127" t="n"/>
      <c r="D2283" s="127" t="n"/>
      <c r="E2283" s="114">
        <f>IF(F2283 &lt;&gt; "",VLOOKUP(F2283,CategoryLookup,2,FALSE), "")</f>
        <v/>
      </c>
      <c r="F2283" s="126" t="n"/>
      <c r="G2283" s="127" t="n"/>
      <c r="H2283" s="127" t="n"/>
      <c r="I2283" s="127" t="n"/>
      <c r="J2283" s="127" t="n"/>
      <c r="K2283" s="127" t="n"/>
      <c r="L2283" s="127" t="n"/>
      <c r="M2283" s="127" t="n"/>
      <c r="N2283" s="120" t="n"/>
      <c r="O2283" s="120" t="n"/>
      <c r="P2283" s="120" t="n"/>
      <c r="Q2283" s="120" t="n"/>
      <c r="R2283" s="121" t="n"/>
      <c r="S2283" s="121" t="n"/>
      <c r="T2283" s="121" t="n"/>
      <c r="U2283" s="121" t="n"/>
      <c r="V2283" s="117">
        <f>IF(P2283="NA","NA",IF(P2283&lt;&gt;"",TEXT(P2283-N2283,"[h].mm"),""))</f>
        <v/>
      </c>
      <c r="W2283" s="118">
        <f>IF(AND(R2283="",S2283=""),"",R2283+S2283)</f>
        <v/>
      </c>
      <c r="X2283" s="116">
        <f>IF(O2283&lt;&gt;"",DATE(YEAR(O2283), MONTH(O2283), DAY(O2283)),"")</f>
        <v/>
      </c>
      <c r="Y2283" s="122" t="n"/>
      <c r="Z2283" s="123" t="n"/>
      <c r="AA2283" s="117">
        <f>IF(F2283="Re-assigned","NA",IF(W2283="","",IF(W2283&gt;=VLOOKUP(D2283,SLAMatrix,3,FALSE),"Yes",IF(W2283&lt;VLOOKUP(D2283,SLAMatrix,2,FALSE),"No","Internal"))))</f>
        <v/>
      </c>
      <c r="AB2283" s="123" t="n"/>
      <c r="AC2283" s="123" t="n"/>
      <c r="AD2283" s="119" t="n"/>
      <c r="AE2283" s="125" t="n"/>
      <c r="AF2283" s="124">
        <f>MONTH(O2283)</f>
        <v/>
      </c>
      <c r="AG2283" s="124">
        <f>VLOOKUP(IFERROR(MID(AE2283,1,(FIND(",",AE2283,1)-1)),AE2283),Facility_Region_Mapping,2,FALSE)</f>
        <v/>
      </c>
      <c r="AH2283" s="124" t="n"/>
      <c r="AI2283" s="124">
        <f>IF(C2283&lt;&gt;"",IF(M2283="ESM User",getInterfaceName($C2283),"NA"),"")</f>
        <v/>
      </c>
      <c r="AJ2283" s="116">
        <f>IF(Q2283&lt;&gt;"",DATE(YEAR(Q2283), MONTH(Q2283), DAY(Q2283)),"")</f>
        <v/>
      </c>
      <c r="AK2283" s="130">
        <f>IF(Q2283&lt;&gt;0,Q2283-N2283,TODAY()-N2283)</f>
        <v/>
      </c>
      <c r="AL2283" s="112">
        <f>IF(F2283="Re-assigned",0,IF(H2283="Closed",0,IF(H2283="Service Restored",0,IF(H2283="",0,1))))</f>
        <v/>
      </c>
      <c r="AM2283" s="124">
        <f>IF(AL2283=0,"",IF(AK2283&gt;20.99,"Aged","Non-Aged"))</f>
        <v/>
      </c>
      <c r="AN2283" s="112">
        <f>IF(Q2283&lt;&gt;"",MONTH(Q2283),"")</f>
        <v/>
      </c>
      <c r="AO2283" s="112">
        <f>IFERROR(VALUE(V2283),0)</f>
        <v/>
      </c>
    </row>
    <row customFormat="1" customHeight="1" ht="29.25" r="2284" s="112" spans="1:41">
      <c r="A2284" s="127" t="n"/>
      <c r="B2284" s="113" t="n"/>
      <c r="C2284" s="127" t="n"/>
      <c r="D2284" s="127" t="n"/>
      <c r="E2284" s="114">
        <f>IF(F2284 &lt;&gt; "",VLOOKUP(F2284,CategoryLookup,2,FALSE), "")</f>
        <v/>
      </c>
      <c r="F2284" s="126" t="n"/>
      <c r="G2284" s="127" t="n"/>
      <c r="H2284" s="127" t="n"/>
      <c r="I2284" s="127" t="n"/>
      <c r="J2284" s="127" t="n"/>
      <c r="K2284" s="127" t="n"/>
      <c r="L2284" s="127" t="n"/>
      <c r="M2284" s="127" t="n"/>
      <c r="N2284" s="120" t="n"/>
      <c r="O2284" s="120" t="n"/>
      <c r="P2284" s="120" t="n"/>
      <c r="Q2284" s="120" t="n"/>
      <c r="R2284" s="121" t="n"/>
      <c r="S2284" s="121" t="n"/>
      <c r="T2284" s="121" t="n"/>
      <c r="U2284" s="121" t="n"/>
      <c r="V2284" s="117">
        <f>IF(P2284="NA","NA",IF(P2284&lt;&gt;"",TEXT(P2284-N2284,"[h].mm"),""))</f>
        <v/>
      </c>
      <c r="W2284" s="118">
        <f>IF(AND(R2284="",S2284=""),"",R2284+S2284)</f>
        <v/>
      </c>
      <c r="X2284" s="116">
        <f>IF(O2284&lt;&gt;"",DATE(YEAR(O2284), MONTH(O2284), DAY(O2284)),"")</f>
        <v/>
      </c>
      <c r="Y2284" s="122" t="n"/>
      <c r="Z2284" s="123" t="n"/>
      <c r="AA2284" s="117">
        <f>IF(F2284="Re-assigned","NA",IF(W2284="","",IF(W2284&gt;=VLOOKUP(D2284,SLAMatrix,3,FALSE),"Yes",IF(W2284&lt;VLOOKUP(D2284,SLAMatrix,2,FALSE),"No","Internal"))))</f>
        <v/>
      </c>
      <c r="AB2284" s="123" t="n"/>
      <c r="AC2284" s="123" t="n"/>
      <c r="AD2284" s="119" t="n"/>
      <c r="AE2284" s="125" t="n"/>
      <c r="AF2284" s="124">
        <f>MONTH(O2284)</f>
        <v/>
      </c>
      <c r="AG2284" s="124">
        <f>VLOOKUP(IFERROR(MID(AE2284,1,(FIND(",",AE2284,1)-1)),AE2284),Facility_Region_Mapping,2,FALSE)</f>
        <v/>
      </c>
      <c r="AH2284" s="124" t="n"/>
      <c r="AI2284" s="124">
        <f>IF(C2284&lt;&gt;"",IF(M2284="ESM User",getInterfaceName($C2284),"NA"),"")</f>
        <v/>
      </c>
      <c r="AJ2284" s="116">
        <f>IF(Q2284&lt;&gt;"",DATE(YEAR(Q2284), MONTH(Q2284), DAY(Q2284)),"")</f>
        <v/>
      </c>
      <c r="AK2284" s="130">
        <f>IF(Q2284&lt;&gt;0,Q2284-N2284,TODAY()-N2284)</f>
        <v/>
      </c>
      <c r="AL2284" s="112">
        <f>IF(F2284="Re-assigned",0,IF(H2284="Closed",0,IF(H2284="Service Restored",0,IF(H2284="",0,1))))</f>
        <v/>
      </c>
      <c r="AM2284" s="124">
        <f>IF(AL2284=0,"",IF(AK2284&gt;20.99,"Aged","Non-Aged"))</f>
        <v/>
      </c>
      <c r="AN2284" s="112">
        <f>IF(Q2284&lt;&gt;"",MONTH(Q2284),"")</f>
        <v/>
      </c>
      <c r="AO2284" s="112">
        <f>IFERROR(VALUE(V2284),0)</f>
        <v/>
      </c>
    </row>
    <row customFormat="1" customHeight="1" ht="29.25" r="2285" s="112" spans="1:41">
      <c r="A2285" s="127" t="n"/>
      <c r="B2285" s="113" t="n"/>
      <c r="C2285" s="127" t="n"/>
      <c r="D2285" s="127" t="n"/>
      <c r="E2285" s="114">
        <f>IF(F2285 &lt;&gt; "",VLOOKUP(F2285,CategoryLookup,2,FALSE), "")</f>
        <v/>
      </c>
      <c r="F2285" s="126" t="n"/>
      <c r="G2285" s="127" t="n"/>
      <c r="H2285" s="127" t="n"/>
      <c r="I2285" s="127" t="n"/>
      <c r="J2285" s="127" t="n"/>
      <c r="K2285" s="127" t="n"/>
      <c r="L2285" s="127" t="n"/>
      <c r="M2285" s="127" t="n"/>
      <c r="N2285" s="120" t="n"/>
      <c r="O2285" s="120" t="n"/>
      <c r="P2285" s="120" t="n"/>
      <c r="Q2285" s="120" t="n"/>
      <c r="R2285" s="121" t="n"/>
      <c r="S2285" s="121" t="n"/>
      <c r="T2285" s="121" t="n"/>
      <c r="U2285" s="121" t="n"/>
      <c r="V2285" s="117">
        <f>IF(P2285="NA","NA",IF(P2285&lt;&gt;"",TEXT(P2285-N2285,"[h].mm"),""))</f>
        <v/>
      </c>
      <c r="W2285" s="118">
        <f>IF(AND(R2285="",S2285=""),"",R2285+S2285)</f>
        <v/>
      </c>
      <c r="X2285" s="116">
        <f>IF(O2285&lt;&gt;"",DATE(YEAR(O2285), MONTH(O2285), DAY(O2285)),"")</f>
        <v/>
      </c>
      <c r="Y2285" s="122" t="n"/>
      <c r="Z2285" s="123" t="n"/>
      <c r="AA2285" s="117">
        <f>IF(F2285="Re-assigned","NA",IF(W2285="","",IF(W2285&gt;=VLOOKUP(D2285,SLAMatrix,3,FALSE),"Yes",IF(W2285&lt;VLOOKUP(D2285,SLAMatrix,2,FALSE),"No","Internal"))))</f>
        <v/>
      </c>
      <c r="AB2285" s="123" t="n"/>
      <c r="AC2285" s="123" t="n"/>
      <c r="AD2285" s="119" t="n"/>
      <c r="AE2285" s="125" t="n"/>
      <c r="AF2285" s="124">
        <f>MONTH(O2285)</f>
        <v/>
      </c>
      <c r="AG2285" s="124">
        <f>VLOOKUP(IFERROR(MID(AE2285,1,(FIND(",",AE2285,1)-1)),AE2285),Facility_Region_Mapping,2,FALSE)</f>
        <v/>
      </c>
      <c r="AH2285" s="124" t="n"/>
      <c r="AI2285" s="124">
        <f>IF(C2285&lt;&gt;"",IF(M2285="ESM User",getInterfaceName($C2285),"NA"),"")</f>
        <v/>
      </c>
      <c r="AJ2285" s="116">
        <f>IF(Q2285&lt;&gt;"",DATE(YEAR(Q2285), MONTH(Q2285), DAY(Q2285)),"")</f>
        <v/>
      </c>
      <c r="AK2285" s="130">
        <f>IF(Q2285&lt;&gt;0,Q2285-N2285,TODAY()-N2285)</f>
        <v/>
      </c>
      <c r="AL2285" s="112">
        <f>IF(F2285="Re-assigned",0,IF(H2285="Closed",0,IF(H2285="Service Restored",0,IF(H2285="",0,1))))</f>
        <v/>
      </c>
      <c r="AM2285" s="124">
        <f>IF(AL2285=0,"",IF(AK2285&gt;20.99,"Aged","Non-Aged"))</f>
        <v/>
      </c>
      <c r="AN2285" s="112">
        <f>IF(Q2285&lt;&gt;"",MONTH(Q2285),"")</f>
        <v/>
      </c>
      <c r="AO2285" s="112">
        <f>IFERROR(VALUE(V2285),0)</f>
        <v/>
      </c>
    </row>
    <row customFormat="1" customHeight="1" ht="29.25" r="2286" s="112" spans="1:41">
      <c r="A2286" s="127" t="n"/>
      <c r="B2286" s="113" t="n"/>
      <c r="C2286" s="127" t="n"/>
      <c r="D2286" s="127" t="n"/>
      <c r="E2286" s="114">
        <f>IF(F2286 &lt;&gt; "",VLOOKUP(F2286,CategoryLookup,2,FALSE), "")</f>
        <v/>
      </c>
      <c r="F2286" s="126" t="n"/>
      <c r="G2286" s="127" t="n"/>
      <c r="H2286" s="127" t="n"/>
      <c r="I2286" s="127" t="n"/>
      <c r="J2286" s="127" t="n"/>
      <c r="K2286" s="127" t="n"/>
      <c r="L2286" s="127" t="n"/>
      <c r="M2286" s="127" t="n"/>
      <c r="N2286" s="120" t="n"/>
      <c r="O2286" s="120" t="n"/>
      <c r="P2286" s="120" t="n"/>
      <c r="Q2286" s="120" t="n"/>
      <c r="R2286" s="121" t="n"/>
      <c r="S2286" s="121" t="n"/>
      <c r="T2286" s="121" t="n"/>
      <c r="U2286" s="121" t="n"/>
      <c r="V2286" s="117">
        <f>IF(P2286="NA","NA",IF(P2286&lt;&gt;"",TEXT(P2286-N2286,"[h].mm"),""))</f>
        <v/>
      </c>
      <c r="W2286" s="118">
        <f>IF(AND(R2286="",S2286=""),"",R2286+S2286)</f>
        <v/>
      </c>
      <c r="X2286" s="116">
        <f>IF(O2286&lt;&gt;"",DATE(YEAR(O2286), MONTH(O2286), DAY(O2286)),"")</f>
        <v/>
      </c>
      <c r="Y2286" s="122" t="n"/>
      <c r="Z2286" s="123" t="n"/>
      <c r="AA2286" s="117">
        <f>IF(F2286="Re-assigned","NA",IF(W2286="","",IF(W2286&gt;=VLOOKUP(D2286,SLAMatrix,3,FALSE),"Yes",IF(W2286&lt;VLOOKUP(D2286,SLAMatrix,2,FALSE),"No","Internal"))))</f>
        <v/>
      </c>
      <c r="AB2286" s="123" t="n"/>
      <c r="AC2286" s="123" t="n"/>
      <c r="AD2286" s="119" t="n"/>
      <c r="AE2286" s="125" t="n"/>
      <c r="AF2286" s="124">
        <f>MONTH(O2286)</f>
        <v/>
      </c>
      <c r="AG2286" s="124">
        <f>VLOOKUP(IFERROR(MID(AE2286,1,(FIND(",",AE2286,1)-1)),AE2286),Facility_Region_Mapping,2,FALSE)</f>
        <v/>
      </c>
      <c r="AH2286" s="124" t="n"/>
      <c r="AI2286" s="124">
        <f>IF(C2286&lt;&gt;"",IF(M2286="ESM User",getInterfaceName($C2286),"NA"),"")</f>
        <v/>
      </c>
      <c r="AJ2286" s="116">
        <f>IF(Q2286&lt;&gt;"",DATE(YEAR(Q2286), MONTH(Q2286), DAY(Q2286)),"")</f>
        <v/>
      </c>
      <c r="AK2286" s="130">
        <f>IF(Q2286&lt;&gt;0,Q2286-N2286,TODAY()-N2286)</f>
        <v/>
      </c>
      <c r="AL2286" s="112">
        <f>IF(F2286="Re-assigned",0,IF(H2286="Closed",0,IF(H2286="Service Restored",0,IF(H2286="",0,1))))</f>
        <v/>
      </c>
      <c r="AM2286" s="124">
        <f>IF(AL2286=0,"",IF(AK2286&gt;20.99,"Aged","Non-Aged"))</f>
        <v/>
      </c>
      <c r="AN2286" s="112">
        <f>IF(Q2286&lt;&gt;"",MONTH(Q2286),"")</f>
        <v/>
      </c>
      <c r="AO2286" s="112">
        <f>IFERROR(VALUE(V2286),0)</f>
        <v/>
      </c>
    </row>
    <row customFormat="1" customHeight="1" ht="29.25" r="2287" s="112" spans="1:41">
      <c r="A2287" s="127" t="n"/>
      <c r="B2287" s="113" t="n"/>
      <c r="C2287" s="127" t="n"/>
      <c r="D2287" s="127" t="n"/>
      <c r="E2287" s="114">
        <f>IF(F2287 &lt;&gt; "",VLOOKUP(F2287,CategoryLookup,2,FALSE), "")</f>
        <v/>
      </c>
      <c r="F2287" s="126" t="n"/>
      <c r="G2287" s="127" t="n"/>
      <c r="H2287" s="127" t="n"/>
      <c r="I2287" s="127" t="n"/>
      <c r="J2287" s="127" t="n"/>
      <c r="K2287" s="127" t="n"/>
      <c r="L2287" s="127" t="n"/>
      <c r="M2287" s="127" t="n"/>
      <c r="N2287" s="120" t="n"/>
      <c r="O2287" s="120" t="n"/>
      <c r="P2287" s="120" t="n"/>
      <c r="Q2287" s="120" t="n"/>
      <c r="R2287" s="121" t="n"/>
      <c r="S2287" s="121" t="n"/>
      <c r="T2287" s="121" t="n"/>
      <c r="U2287" s="121" t="n"/>
      <c r="V2287" s="117">
        <f>IF(P2287="NA","NA",IF(P2287&lt;&gt;"",TEXT(P2287-N2287,"[h].mm"),""))</f>
        <v/>
      </c>
      <c r="W2287" s="118">
        <f>IF(AND(R2287="",S2287=""),"",R2287+S2287)</f>
        <v/>
      </c>
      <c r="X2287" s="116">
        <f>IF(O2287&lt;&gt;"",DATE(YEAR(O2287), MONTH(O2287), DAY(O2287)),"")</f>
        <v/>
      </c>
      <c r="Y2287" s="122" t="n"/>
      <c r="Z2287" s="123" t="n"/>
      <c r="AA2287" s="117">
        <f>IF(F2287="Re-assigned","NA",IF(W2287="","",IF(W2287&gt;=VLOOKUP(D2287,SLAMatrix,3,FALSE),"Yes",IF(W2287&lt;VLOOKUP(D2287,SLAMatrix,2,FALSE),"No","Internal"))))</f>
        <v/>
      </c>
      <c r="AB2287" s="123" t="n"/>
      <c r="AC2287" s="123" t="n"/>
      <c r="AD2287" s="119" t="n"/>
      <c r="AE2287" s="125" t="n"/>
      <c r="AF2287" s="124">
        <f>MONTH(O2287)</f>
        <v/>
      </c>
      <c r="AG2287" s="124">
        <f>VLOOKUP(IFERROR(MID(AE2287,1,(FIND(",",AE2287,1)-1)),AE2287),Facility_Region_Mapping,2,FALSE)</f>
        <v/>
      </c>
      <c r="AH2287" s="124" t="n"/>
      <c r="AI2287" s="124">
        <f>IF(C2287&lt;&gt;"",IF(M2287="ESM User",getInterfaceName($C2287),"NA"),"")</f>
        <v/>
      </c>
      <c r="AJ2287" s="116">
        <f>IF(Q2287&lt;&gt;"",DATE(YEAR(Q2287), MONTH(Q2287), DAY(Q2287)),"")</f>
        <v/>
      </c>
      <c r="AK2287" s="130">
        <f>IF(Q2287&lt;&gt;0,Q2287-N2287,TODAY()-N2287)</f>
        <v/>
      </c>
      <c r="AL2287" s="112">
        <f>IF(F2287="Re-assigned",0,IF(H2287="Closed",0,IF(H2287="Service Restored",0,IF(H2287="",0,1))))</f>
        <v/>
      </c>
      <c r="AM2287" s="124">
        <f>IF(AL2287=0,"",IF(AK2287&gt;20.99,"Aged","Non-Aged"))</f>
        <v/>
      </c>
      <c r="AN2287" s="112">
        <f>IF(Q2287&lt;&gt;"",MONTH(Q2287),"")</f>
        <v/>
      </c>
      <c r="AO2287" s="112">
        <f>IFERROR(VALUE(V2287),0)</f>
        <v/>
      </c>
    </row>
    <row customFormat="1" customHeight="1" ht="29.25" r="2288" s="112" spans="1:41">
      <c r="A2288" s="127" t="n"/>
      <c r="B2288" s="113" t="n"/>
      <c r="C2288" s="127" t="n"/>
      <c r="D2288" s="127" t="n"/>
      <c r="E2288" s="114">
        <f>IF(F2288 &lt;&gt; "",VLOOKUP(F2288,CategoryLookup,2,FALSE), "")</f>
        <v/>
      </c>
      <c r="F2288" s="126" t="n"/>
      <c r="G2288" s="127" t="n"/>
      <c r="H2288" s="127" t="n"/>
      <c r="I2288" s="127" t="n"/>
      <c r="J2288" s="127" t="n"/>
      <c r="K2288" s="127" t="n"/>
      <c r="L2288" s="127" t="n"/>
      <c r="M2288" s="127" t="n"/>
      <c r="N2288" s="120" t="n"/>
      <c r="O2288" s="120" t="n"/>
      <c r="P2288" s="120" t="n"/>
      <c r="Q2288" s="120" t="n"/>
      <c r="R2288" s="121" t="n"/>
      <c r="S2288" s="121" t="n"/>
      <c r="T2288" s="121" t="n"/>
      <c r="U2288" s="121" t="n"/>
      <c r="V2288" s="117">
        <f>IF(P2288="NA","NA",IF(P2288&lt;&gt;"",TEXT(P2288-N2288,"[h].mm"),""))</f>
        <v/>
      </c>
      <c r="W2288" s="118">
        <f>IF(AND(R2288="",S2288=""),"",R2288+S2288)</f>
        <v/>
      </c>
      <c r="X2288" s="116">
        <f>IF(O2288&lt;&gt;"",DATE(YEAR(O2288), MONTH(O2288), DAY(O2288)),"")</f>
        <v/>
      </c>
      <c r="Y2288" s="122" t="n"/>
      <c r="Z2288" s="123" t="n"/>
      <c r="AA2288" s="117">
        <f>IF(F2288="Re-assigned","NA",IF(W2288="","",IF(W2288&gt;=VLOOKUP(D2288,SLAMatrix,3,FALSE),"Yes",IF(W2288&lt;VLOOKUP(D2288,SLAMatrix,2,FALSE),"No","Internal"))))</f>
        <v/>
      </c>
      <c r="AB2288" s="123" t="n"/>
      <c r="AC2288" s="123" t="n"/>
      <c r="AD2288" s="119" t="n"/>
      <c r="AE2288" s="125" t="n"/>
      <c r="AF2288" s="124">
        <f>MONTH(O2288)</f>
        <v/>
      </c>
      <c r="AG2288" s="124">
        <f>VLOOKUP(IFERROR(MID(AE2288,1,(FIND(",",AE2288,1)-1)),AE2288),Facility_Region_Mapping,2,FALSE)</f>
        <v/>
      </c>
      <c r="AH2288" s="124" t="n"/>
      <c r="AI2288" s="124">
        <f>IF(C2288&lt;&gt;"",IF(M2288="ESM User",getInterfaceName($C2288),"NA"),"")</f>
        <v/>
      </c>
      <c r="AJ2288" s="116">
        <f>IF(Q2288&lt;&gt;"",DATE(YEAR(Q2288), MONTH(Q2288), DAY(Q2288)),"")</f>
        <v/>
      </c>
      <c r="AK2288" s="130">
        <f>IF(Q2288&lt;&gt;0,Q2288-N2288,TODAY()-N2288)</f>
        <v/>
      </c>
      <c r="AL2288" s="112">
        <f>IF(F2288="Re-assigned",0,IF(H2288="Closed",0,IF(H2288="Service Restored",0,IF(H2288="",0,1))))</f>
        <v/>
      </c>
      <c r="AM2288" s="124">
        <f>IF(AL2288=0,"",IF(AK2288&gt;20.99,"Aged","Non-Aged"))</f>
        <v/>
      </c>
      <c r="AN2288" s="112">
        <f>IF(Q2288&lt;&gt;"",MONTH(Q2288),"")</f>
        <v/>
      </c>
      <c r="AO2288" s="112">
        <f>IFERROR(VALUE(V2288),0)</f>
        <v/>
      </c>
    </row>
    <row customFormat="1" customHeight="1" ht="29.25" r="2289" s="112" spans="1:41">
      <c r="A2289" s="127" t="n"/>
      <c r="B2289" s="113" t="n"/>
      <c r="C2289" s="127" t="n"/>
      <c r="D2289" s="127" t="n"/>
      <c r="E2289" s="114">
        <f>IF(F2289 &lt;&gt; "",VLOOKUP(F2289,CategoryLookup,2,FALSE), "")</f>
        <v/>
      </c>
      <c r="F2289" s="126" t="n"/>
      <c r="G2289" s="127" t="n"/>
      <c r="H2289" s="127" t="n"/>
      <c r="I2289" s="127" t="n"/>
      <c r="J2289" s="127" t="n"/>
      <c r="K2289" s="127" t="n"/>
      <c r="L2289" s="127" t="n"/>
      <c r="M2289" s="127" t="n"/>
      <c r="N2289" s="120" t="n"/>
      <c r="O2289" s="120" t="n"/>
      <c r="P2289" s="120" t="n"/>
      <c r="Q2289" s="120" t="n"/>
      <c r="R2289" s="121" t="n"/>
      <c r="S2289" s="121" t="n"/>
      <c r="T2289" s="121" t="n"/>
      <c r="U2289" s="121" t="n"/>
      <c r="V2289" s="117">
        <f>IF(P2289="NA","NA",IF(P2289&lt;&gt;"",TEXT(P2289-N2289,"[h].mm"),""))</f>
        <v/>
      </c>
      <c r="W2289" s="118">
        <f>IF(AND(R2289="",S2289=""),"",R2289+S2289)</f>
        <v/>
      </c>
      <c r="X2289" s="116">
        <f>IF(O2289&lt;&gt;"",DATE(YEAR(O2289), MONTH(O2289), DAY(O2289)),"")</f>
        <v/>
      </c>
      <c r="Y2289" s="122" t="n"/>
      <c r="Z2289" s="123" t="n"/>
      <c r="AA2289" s="117">
        <f>IF(F2289="Re-assigned","NA",IF(W2289="","",IF(W2289&gt;=VLOOKUP(D2289,SLAMatrix,3,FALSE),"Yes",IF(W2289&lt;VLOOKUP(D2289,SLAMatrix,2,FALSE),"No","Internal"))))</f>
        <v/>
      </c>
      <c r="AB2289" s="123" t="n"/>
      <c r="AC2289" s="123" t="n"/>
      <c r="AD2289" s="119" t="n"/>
      <c r="AE2289" s="125" t="n"/>
      <c r="AF2289" s="124">
        <f>MONTH(O2289)</f>
        <v/>
      </c>
      <c r="AG2289" s="124">
        <f>VLOOKUP(IFERROR(MID(AE2289,1,(FIND(",",AE2289,1)-1)),AE2289),Facility_Region_Mapping,2,FALSE)</f>
        <v/>
      </c>
      <c r="AH2289" s="124" t="n"/>
      <c r="AI2289" s="124">
        <f>IF(C2289&lt;&gt;"",IF(M2289="ESM User",getInterfaceName($C2289),"NA"),"")</f>
        <v/>
      </c>
      <c r="AJ2289" s="116">
        <f>IF(Q2289&lt;&gt;"",DATE(YEAR(Q2289), MONTH(Q2289), DAY(Q2289)),"")</f>
        <v/>
      </c>
      <c r="AK2289" s="130">
        <f>IF(Q2289&lt;&gt;0,Q2289-N2289,TODAY()-N2289)</f>
        <v/>
      </c>
      <c r="AL2289" s="112">
        <f>IF(F2289="Re-assigned",0,IF(H2289="Closed",0,IF(H2289="Service Restored",0,IF(H2289="",0,1))))</f>
        <v/>
      </c>
      <c r="AM2289" s="124">
        <f>IF(AL2289=0,"",IF(AK2289&gt;20.99,"Aged","Non-Aged"))</f>
        <v/>
      </c>
      <c r="AN2289" s="112">
        <f>IF(Q2289&lt;&gt;"",MONTH(Q2289),"")</f>
        <v/>
      </c>
      <c r="AO2289" s="112">
        <f>IFERROR(VALUE(V2289),0)</f>
        <v/>
      </c>
    </row>
    <row customFormat="1" customHeight="1" ht="29.25" r="2290" s="112" spans="1:41">
      <c r="A2290" s="127" t="n"/>
      <c r="B2290" s="113" t="n"/>
      <c r="C2290" s="127" t="n"/>
      <c r="D2290" s="127" t="n"/>
      <c r="E2290" s="114">
        <f>IF(F2290 &lt;&gt; "",VLOOKUP(F2290,CategoryLookup,2,FALSE), "")</f>
        <v/>
      </c>
      <c r="F2290" s="126" t="n"/>
      <c r="G2290" s="127" t="n"/>
      <c r="H2290" s="127" t="n"/>
      <c r="I2290" s="127" t="n"/>
      <c r="J2290" s="127" t="n"/>
      <c r="K2290" s="127" t="n"/>
      <c r="L2290" s="127" t="n"/>
      <c r="M2290" s="127" t="n"/>
      <c r="N2290" s="120" t="n"/>
      <c r="O2290" s="120" t="n"/>
      <c r="P2290" s="120" t="n"/>
      <c r="Q2290" s="120" t="n"/>
      <c r="R2290" s="121" t="n"/>
      <c r="S2290" s="121" t="n"/>
      <c r="T2290" s="121" t="n"/>
      <c r="U2290" s="121" t="n"/>
      <c r="V2290" s="117">
        <f>IF(P2290="NA","NA",IF(P2290&lt;&gt;"",TEXT(P2290-N2290,"[h].mm"),""))</f>
        <v/>
      </c>
      <c r="W2290" s="118">
        <f>IF(AND(R2290="",S2290=""),"",R2290+S2290)</f>
        <v/>
      </c>
      <c r="X2290" s="116">
        <f>IF(O2290&lt;&gt;"",DATE(YEAR(O2290), MONTH(O2290), DAY(O2290)),"")</f>
        <v/>
      </c>
      <c r="Y2290" s="122" t="n"/>
      <c r="Z2290" s="123" t="n"/>
      <c r="AA2290" s="117">
        <f>IF(F2290="Re-assigned","NA",IF(W2290="","",IF(W2290&gt;=VLOOKUP(D2290,SLAMatrix,3,FALSE),"Yes",IF(W2290&lt;VLOOKUP(D2290,SLAMatrix,2,FALSE),"No","Internal"))))</f>
        <v/>
      </c>
      <c r="AB2290" s="123" t="n"/>
      <c r="AC2290" s="123" t="n"/>
      <c r="AD2290" s="119" t="n"/>
      <c r="AE2290" s="125" t="n"/>
      <c r="AF2290" s="124">
        <f>MONTH(O2290)</f>
        <v/>
      </c>
      <c r="AG2290" s="124">
        <f>VLOOKUP(IFERROR(MID(AE2290,1,(FIND(",",AE2290,1)-1)),AE2290),Facility_Region_Mapping,2,FALSE)</f>
        <v/>
      </c>
      <c r="AH2290" s="124" t="n"/>
      <c r="AI2290" s="124">
        <f>IF(C2290&lt;&gt;"",IF(M2290="ESM User",getInterfaceName($C2290),"NA"),"")</f>
        <v/>
      </c>
      <c r="AJ2290" s="116">
        <f>IF(Q2290&lt;&gt;"",DATE(YEAR(Q2290), MONTH(Q2290), DAY(Q2290)),"")</f>
        <v/>
      </c>
      <c r="AK2290" s="130">
        <f>IF(Q2290&lt;&gt;0,Q2290-N2290,TODAY()-N2290)</f>
        <v/>
      </c>
      <c r="AL2290" s="112">
        <f>IF(F2290="Re-assigned",0,IF(H2290="Closed",0,IF(H2290="Service Restored",0,IF(H2290="",0,1))))</f>
        <v/>
      </c>
      <c r="AM2290" s="124">
        <f>IF(AL2290=0,"",IF(AK2290&gt;20.99,"Aged","Non-Aged"))</f>
        <v/>
      </c>
      <c r="AN2290" s="112">
        <f>IF(Q2290&lt;&gt;"",MONTH(Q2290),"")</f>
        <v/>
      </c>
      <c r="AO2290" s="112">
        <f>IFERROR(VALUE(V2290),0)</f>
        <v/>
      </c>
    </row>
    <row customFormat="1" customHeight="1" ht="29.25" r="2291" s="112" spans="1:41">
      <c r="A2291" s="127" t="n"/>
      <c r="B2291" s="113" t="n"/>
      <c r="C2291" s="127" t="n"/>
      <c r="D2291" s="127" t="n"/>
      <c r="E2291" s="114">
        <f>IF(F2291 &lt;&gt; "",VLOOKUP(F2291,CategoryLookup,2,FALSE), "")</f>
        <v/>
      </c>
      <c r="F2291" s="126" t="n"/>
      <c r="G2291" s="127" t="n"/>
      <c r="H2291" s="127" t="n"/>
      <c r="I2291" s="127" t="n"/>
      <c r="J2291" s="127" t="n"/>
      <c r="K2291" s="127" t="n"/>
      <c r="L2291" s="127" t="n"/>
      <c r="M2291" s="127" t="n"/>
      <c r="N2291" s="120" t="n"/>
      <c r="O2291" s="120" t="n"/>
      <c r="P2291" s="120" t="n"/>
      <c r="Q2291" s="120" t="n"/>
      <c r="R2291" s="121" t="n"/>
      <c r="S2291" s="121" t="n"/>
      <c r="T2291" s="121" t="n"/>
      <c r="U2291" s="121" t="n"/>
      <c r="V2291" s="117">
        <f>IF(P2291="NA","NA",IF(P2291&lt;&gt;"",TEXT(P2291-N2291,"[h].mm"),""))</f>
        <v/>
      </c>
      <c r="W2291" s="118">
        <f>IF(AND(R2291="",S2291=""),"",R2291+S2291)</f>
        <v/>
      </c>
      <c r="X2291" s="116">
        <f>IF(O2291&lt;&gt;"",DATE(YEAR(O2291), MONTH(O2291), DAY(O2291)),"")</f>
        <v/>
      </c>
      <c r="Y2291" s="122" t="n"/>
      <c r="Z2291" s="123" t="n"/>
      <c r="AA2291" s="117">
        <f>IF(F2291="Re-assigned","NA",IF(W2291="","",IF(W2291&gt;=VLOOKUP(D2291,SLAMatrix,3,FALSE),"Yes",IF(W2291&lt;VLOOKUP(D2291,SLAMatrix,2,FALSE),"No","Internal"))))</f>
        <v/>
      </c>
      <c r="AB2291" s="123" t="n"/>
      <c r="AC2291" s="123" t="n"/>
      <c r="AD2291" s="119" t="n"/>
      <c r="AE2291" s="125" t="n"/>
      <c r="AF2291" s="124">
        <f>MONTH(O2291)</f>
        <v/>
      </c>
      <c r="AG2291" s="124">
        <f>VLOOKUP(IFERROR(MID(AE2291,1,(FIND(",",AE2291,1)-1)),AE2291),Facility_Region_Mapping,2,FALSE)</f>
        <v/>
      </c>
      <c r="AH2291" s="124" t="n"/>
      <c r="AI2291" s="124">
        <f>IF(C2291&lt;&gt;"",IF(M2291="ESM User",getInterfaceName($C2291),"NA"),"")</f>
        <v/>
      </c>
      <c r="AJ2291" s="116">
        <f>IF(Q2291&lt;&gt;"",DATE(YEAR(Q2291), MONTH(Q2291), DAY(Q2291)),"")</f>
        <v/>
      </c>
      <c r="AK2291" s="130">
        <f>IF(Q2291&lt;&gt;0,Q2291-N2291,TODAY()-N2291)</f>
        <v/>
      </c>
      <c r="AL2291" s="112">
        <f>IF(F2291="Re-assigned",0,IF(H2291="Closed",0,IF(H2291="Service Restored",0,IF(H2291="",0,1))))</f>
        <v/>
      </c>
      <c r="AM2291" s="124">
        <f>IF(AL2291=0,"",IF(AK2291&gt;20.99,"Aged","Non-Aged"))</f>
        <v/>
      </c>
      <c r="AN2291" s="112">
        <f>IF(Q2291&lt;&gt;"",MONTH(Q2291),"")</f>
        <v/>
      </c>
      <c r="AO2291" s="112">
        <f>IFERROR(VALUE(V2291),0)</f>
        <v/>
      </c>
    </row>
    <row customFormat="1" customHeight="1" ht="29.25" r="2292" s="112" spans="1:41">
      <c r="A2292" s="127" t="n"/>
      <c r="B2292" s="113" t="n"/>
      <c r="C2292" s="127" t="n"/>
      <c r="D2292" s="127" t="n"/>
      <c r="E2292" s="114">
        <f>IF(F2292 &lt;&gt; "",VLOOKUP(F2292,CategoryLookup,2,FALSE), "")</f>
        <v/>
      </c>
      <c r="F2292" s="126" t="n"/>
      <c r="G2292" s="127" t="n"/>
      <c r="H2292" s="127" t="n"/>
      <c r="I2292" s="127" t="n"/>
      <c r="J2292" s="127" t="n"/>
      <c r="K2292" s="127" t="n"/>
      <c r="L2292" s="127" t="n"/>
      <c r="M2292" s="127" t="n"/>
      <c r="N2292" s="120" t="n"/>
      <c r="O2292" s="120" t="n"/>
      <c r="P2292" s="120" t="n"/>
      <c r="Q2292" s="120" t="n"/>
      <c r="R2292" s="121" t="n"/>
      <c r="S2292" s="121" t="n"/>
      <c r="T2292" s="121" t="n"/>
      <c r="U2292" s="121" t="n"/>
      <c r="V2292" s="117">
        <f>IF(P2292="NA","NA",IF(P2292&lt;&gt;"",TEXT(P2292-N2292,"[h].mm"),""))</f>
        <v/>
      </c>
      <c r="W2292" s="118">
        <f>IF(AND(R2292="",S2292=""),"",R2292+S2292)</f>
        <v/>
      </c>
      <c r="X2292" s="116">
        <f>IF(O2292&lt;&gt;"",DATE(YEAR(O2292), MONTH(O2292), DAY(O2292)),"")</f>
        <v/>
      </c>
      <c r="Y2292" s="122" t="n"/>
      <c r="Z2292" s="123" t="n"/>
      <c r="AA2292" s="117">
        <f>IF(F2292="Re-assigned","NA",IF(W2292="","",IF(W2292&gt;=VLOOKUP(D2292,SLAMatrix,3,FALSE),"Yes",IF(W2292&lt;VLOOKUP(D2292,SLAMatrix,2,FALSE),"No","Internal"))))</f>
        <v/>
      </c>
      <c r="AB2292" s="123" t="n"/>
      <c r="AC2292" s="123" t="n"/>
      <c r="AD2292" s="119" t="n"/>
      <c r="AE2292" s="125" t="n"/>
      <c r="AF2292" s="124">
        <f>MONTH(O2292)</f>
        <v/>
      </c>
      <c r="AG2292" s="124">
        <f>VLOOKUP(IFERROR(MID(AE2292,1,(FIND(",",AE2292,1)-1)),AE2292),Facility_Region_Mapping,2,FALSE)</f>
        <v/>
      </c>
      <c r="AH2292" s="124" t="n"/>
      <c r="AI2292" s="124">
        <f>IF(C2292&lt;&gt;"",IF(M2292="ESM User",getInterfaceName($C2292),"NA"),"")</f>
        <v/>
      </c>
      <c r="AJ2292" s="116">
        <f>IF(Q2292&lt;&gt;"",DATE(YEAR(Q2292), MONTH(Q2292), DAY(Q2292)),"")</f>
        <v/>
      </c>
      <c r="AK2292" s="130">
        <f>IF(Q2292&lt;&gt;0,Q2292-N2292,TODAY()-N2292)</f>
        <v/>
      </c>
      <c r="AL2292" s="112">
        <f>IF(F2292="Re-assigned",0,IF(H2292="Closed",0,IF(H2292="Service Restored",0,IF(H2292="",0,1))))</f>
        <v/>
      </c>
      <c r="AM2292" s="124">
        <f>IF(AL2292=0,"",IF(AK2292&gt;20.99,"Aged","Non-Aged"))</f>
        <v/>
      </c>
      <c r="AN2292" s="112">
        <f>IF(Q2292&lt;&gt;"",MONTH(Q2292),"")</f>
        <v/>
      </c>
      <c r="AO2292" s="112">
        <f>IFERROR(VALUE(V2292),0)</f>
        <v/>
      </c>
    </row>
    <row customFormat="1" customHeight="1" ht="29.25" r="2293" s="112" spans="1:41">
      <c r="A2293" s="127" t="n"/>
      <c r="B2293" s="113" t="n"/>
      <c r="C2293" s="127" t="n"/>
      <c r="D2293" s="127" t="n"/>
      <c r="E2293" s="114">
        <f>IF(F2293 &lt;&gt; "",VLOOKUP(F2293,CategoryLookup,2,FALSE), "")</f>
        <v/>
      </c>
      <c r="F2293" s="126" t="n"/>
      <c r="G2293" s="127" t="n"/>
      <c r="H2293" s="127" t="n"/>
      <c r="I2293" s="127" t="n"/>
      <c r="J2293" s="127" t="n"/>
      <c r="K2293" s="127" t="n"/>
      <c r="L2293" s="127" t="n"/>
      <c r="M2293" s="127" t="n"/>
      <c r="N2293" s="120" t="n"/>
      <c r="O2293" s="120" t="n"/>
      <c r="P2293" s="120" t="n"/>
      <c r="Q2293" s="120" t="n"/>
      <c r="R2293" s="121" t="n"/>
      <c r="S2293" s="121" t="n"/>
      <c r="T2293" s="121" t="n"/>
      <c r="U2293" s="121" t="n"/>
      <c r="V2293" s="117">
        <f>IF(P2293="NA","NA",IF(P2293&lt;&gt;"",TEXT(P2293-N2293,"[h].mm"),""))</f>
        <v/>
      </c>
      <c r="W2293" s="118">
        <f>IF(AND(R2293="",S2293=""),"",R2293+S2293)</f>
        <v/>
      </c>
      <c r="X2293" s="116">
        <f>IF(O2293&lt;&gt;"",DATE(YEAR(O2293), MONTH(O2293), DAY(O2293)),"")</f>
        <v/>
      </c>
      <c r="Y2293" s="122" t="n"/>
      <c r="Z2293" s="123" t="n"/>
      <c r="AA2293" s="117">
        <f>IF(F2293="Re-assigned","NA",IF(W2293="","",IF(W2293&gt;=VLOOKUP(D2293,SLAMatrix,3,FALSE),"Yes",IF(W2293&lt;VLOOKUP(D2293,SLAMatrix,2,FALSE),"No","Internal"))))</f>
        <v/>
      </c>
      <c r="AB2293" s="123" t="n"/>
      <c r="AC2293" s="123" t="n"/>
      <c r="AD2293" s="119" t="n"/>
      <c r="AE2293" s="125" t="n"/>
      <c r="AF2293" s="124">
        <f>MONTH(O2293)</f>
        <v/>
      </c>
      <c r="AG2293" s="124">
        <f>VLOOKUP(IFERROR(MID(AE2293,1,(FIND(",",AE2293,1)-1)),AE2293),Facility_Region_Mapping,2,FALSE)</f>
        <v/>
      </c>
      <c r="AH2293" s="124" t="n"/>
      <c r="AI2293" s="124">
        <f>IF(C2293&lt;&gt;"",IF(M2293="ESM User",getInterfaceName($C2293),"NA"),"")</f>
        <v/>
      </c>
      <c r="AJ2293" s="116">
        <f>IF(Q2293&lt;&gt;"",DATE(YEAR(Q2293), MONTH(Q2293), DAY(Q2293)),"")</f>
        <v/>
      </c>
      <c r="AK2293" s="130">
        <f>IF(Q2293&lt;&gt;0,Q2293-N2293,TODAY()-N2293)</f>
        <v/>
      </c>
      <c r="AL2293" s="112">
        <f>IF(F2293="Re-assigned",0,IF(H2293="Closed",0,IF(H2293="Service Restored",0,IF(H2293="",0,1))))</f>
        <v/>
      </c>
      <c r="AM2293" s="124">
        <f>IF(AL2293=0,"",IF(AK2293&gt;20.99,"Aged","Non-Aged"))</f>
        <v/>
      </c>
      <c r="AN2293" s="112">
        <f>IF(Q2293&lt;&gt;"",MONTH(Q2293),"")</f>
        <v/>
      </c>
      <c r="AO2293" s="112">
        <f>IFERROR(VALUE(V2293),0)</f>
        <v/>
      </c>
    </row>
    <row customFormat="1" customHeight="1" ht="29.25" r="2294" s="112" spans="1:41">
      <c r="A2294" s="127" t="n"/>
      <c r="B2294" s="113" t="n"/>
      <c r="C2294" s="127" t="n"/>
      <c r="D2294" s="127" t="n"/>
      <c r="E2294" s="114">
        <f>IF(F2294 &lt;&gt; "",VLOOKUP(F2294,CategoryLookup,2,FALSE), "")</f>
        <v/>
      </c>
      <c r="F2294" s="126" t="n"/>
      <c r="G2294" s="127" t="n"/>
      <c r="H2294" s="127" t="n"/>
      <c r="I2294" s="127" t="n"/>
      <c r="J2294" s="127" t="n"/>
      <c r="K2294" s="127" t="n"/>
      <c r="L2294" s="127" t="n"/>
      <c r="M2294" s="127" t="n"/>
      <c r="N2294" s="120" t="n"/>
      <c r="O2294" s="120" t="n"/>
      <c r="P2294" s="120" t="n"/>
      <c r="Q2294" s="120" t="n"/>
      <c r="R2294" s="121" t="n"/>
      <c r="S2294" s="121" t="n"/>
      <c r="T2294" s="121" t="n"/>
      <c r="U2294" s="121" t="n"/>
      <c r="V2294" s="117">
        <f>IF(P2294="NA","NA",IF(P2294&lt;&gt;"",TEXT(P2294-N2294,"[h].mm"),""))</f>
        <v/>
      </c>
      <c r="W2294" s="118">
        <f>IF(AND(R2294="",S2294=""),"",R2294+S2294)</f>
        <v/>
      </c>
      <c r="X2294" s="116">
        <f>IF(O2294&lt;&gt;"",DATE(YEAR(O2294), MONTH(O2294), DAY(O2294)),"")</f>
        <v/>
      </c>
      <c r="Y2294" s="122" t="n"/>
      <c r="Z2294" s="123" t="n"/>
      <c r="AA2294" s="117">
        <f>IF(F2294="Re-assigned","NA",IF(W2294="","",IF(W2294&gt;=VLOOKUP(D2294,SLAMatrix,3,FALSE),"Yes",IF(W2294&lt;VLOOKUP(D2294,SLAMatrix,2,FALSE),"No","Internal"))))</f>
        <v/>
      </c>
      <c r="AB2294" s="123" t="n"/>
      <c r="AC2294" s="123" t="n"/>
      <c r="AD2294" s="119" t="n"/>
      <c r="AE2294" s="125" t="n"/>
      <c r="AF2294" s="124">
        <f>MONTH(O2294)</f>
        <v/>
      </c>
      <c r="AG2294" s="124">
        <f>VLOOKUP(IFERROR(MID(AE2294,1,(FIND(",",AE2294,1)-1)),AE2294),Facility_Region_Mapping,2,FALSE)</f>
        <v/>
      </c>
      <c r="AH2294" s="124" t="n"/>
      <c r="AI2294" s="124">
        <f>IF(C2294&lt;&gt;"",IF(M2294="ESM User",getInterfaceName($C2294),"NA"),"")</f>
        <v/>
      </c>
      <c r="AJ2294" s="116">
        <f>IF(Q2294&lt;&gt;"",DATE(YEAR(Q2294), MONTH(Q2294), DAY(Q2294)),"")</f>
        <v/>
      </c>
      <c r="AK2294" s="130">
        <f>IF(Q2294&lt;&gt;0,Q2294-N2294,TODAY()-N2294)</f>
        <v/>
      </c>
      <c r="AL2294" s="112">
        <f>IF(F2294="Re-assigned",0,IF(H2294="Closed",0,IF(H2294="Service Restored",0,IF(H2294="",0,1))))</f>
        <v/>
      </c>
      <c r="AM2294" s="124">
        <f>IF(AL2294=0,"",IF(AK2294&gt;20.99,"Aged","Non-Aged"))</f>
        <v/>
      </c>
      <c r="AN2294" s="112">
        <f>IF(Q2294&lt;&gt;"",MONTH(Q2294),"")</f>
        <v/>
      </c>
      <c r="AO2294" s="112">
        <f>IFERROR(VALUE(V2294),0)</f>
        <v/>
      </c>
    </row>
    <row customFormat="1" customHeight="1" ht="29.25" r="2295" s="112" spans="1:41">
      <c r="A2295" s="127" t="n"/>
      <c r="B2295" s="113" t="n"/>
      <c r="C2295" s="127" t="n"/>
      <c r="D2295" s="127" t="n"/>
      <c r="E2295" s="114">
        <f>IF(F2295 &lt;&gt; "",VLOOKUP(F2295,CategoryLookup,2,FALSE), "")</f>
        <v/>
      </c>
      <c r="F2295" s="126" t="n"/>
      <c r="G2295" s="127" t="n"/>
      <c r="H2295" s="127" t="n"/>
      <c r="I2295" s="127" t="n"/>
      <c r="J2295" s="127" t="n"/>
      <c r="K2295" s="127" t="n"/>
      <c r="L2295" s="127" t="n"/>
      <c r="M2295" s="127" t="n"/>
      <c r="N2295" s="120" t="n"/>
      <c r="O2295" s="120" t="n"/>
      <c r="P2295" s="120" t="n"/>
      <c r="Q2295" s="120" t="n"/>
      <c r="R2295" s="121" t="n"/>
      <c r="S2295" s="121" t="n"/>
      <c r="T2295" s="121" t="n"/>
      <c r="U2295" s="121" t="n"/>
      <c r="V2295" s="117">
        <f>IF(P2295="NA","NA",IF(P2295&lt;&gt;"",TEXT(P2295-N2295,"[h].mm"),""))</f>
        <v/>
      </c>
      <c r="W2295" s="118">
        <f>IF(AND(R2295="",S2295=""),"",R2295+S2295)</f>
        <v/>
      </c>
      <c r="X2295" s="116">
        <f>IF(O2295&lt;&gt;"",DATE(YEAR(O2295), MONTH(O2295), DAY(O2295)),"")</f>
        <v/>
      </c>
      <c r="Y2295" s="122" t="n"/>
      <c r="Z2295" s="123" t="n"/>
      <c r="AA2295" s="117">
        <f>IF(F2295="Re-assigned","NA",IF(W2295="","",IF(W2295&gt;=VLOOKUP(D2295,SLAMatrix,3,FALSE),"Yes",IF(W2295&lt;VLOOKUP(D2295,SLAMatrix,2,FALSE),"No","Internal"))))</f>
        <v/>
      </c>
      <c r="AB2295" s="123" t="n"/>
      <c r="AC2295" s="123" t="n"/>
      <c r="AD2295" s="119" t="n"/>
      <c r="AE2295" s="125" t="n"/>
      <c r="AF2295" s="124">
        <f>MONTH(O2295)</f>
        <v/>
      </c>
      <c r="AG2295" s="124">
        <f>VLOOKUP(IFERROR(MID(AE2295,1,(FIND(",",AE2295,1)-1)),AE2295),Facility_Region_Mapping,2,FALSE)</f>
        <v/>
      </c>
      <c r="AH2295" s="124" t="n"/>
      <c r="AI2295" s="124">
        <f>IF(C2295&lt;&gt;"",IF(M2295="ESM User",getInterfaceName($C2295),"NA"),"")</f>
        <v/>
      </c>
      <c r="AJ2295" s="116">
        <f>IF(Q2295&lt;&gt;"",DATE(YEAR(Q2295), MONTH(Q2295), DAY(Q2295)),"")</f>
        <v/>
      </c>
      <c r="AK2295" s="130">
        <f>IF(Q2295&lt;&gt;0,Q2295-N2295,TODAY()-N2295)</f>
        <v/>
      </c>
      <c r="AL2295" s="112">
        <f>IF(F2295="Re-assigned",0,IF(H2295="Closed",0,IF(H2295="Service Restored",0,IF(H2295="",0,1))))</f>
        <v/>
      </c>
      <c r="AM2295" s="124">
        <f>IF(AL2295=0,"",IF(AK2295&gt;20.99,"Aged","Non-Aged"))</f>
        <v/>
      </c>
      <c r="AN2295" s="112">
        <f>IF(Q2295&lt;&gt;"",MONTH(Q2295),"")</f>
        <v/>
      </c>
      <c r="AO2295" s="112">
        <f>IFERROR(VALUE(V2295),0)</f>
        <v/>
      </c>
    </row>
    <row customFormat="1" customHeight="1" ht="29.25" r="2296" s="112" spans="1:41">
      <c r="A2296" s="127" t="n"/>
      <c r="B2296" s="113" t="n"/>
      <c r="C2296" s="127" t="n"/>
      <c r="D2296" s="127" t="n"/>
      <c r="E2296" s="114">
        <f>IF(F2296 &lt;&gt; "",VLOOKUP(F2296,CategoryLookup,2,FALSE), "")</f>
        <v/>
      </c>
      <c r="F2296" s="126" t="n"/>
      <c r="G2296" s="127" t="n"/>
      <c r="H2296" s="127" t="n"/>
      <c r="I2296" s="127" t="n"/>
      <c r="J2296" s="127" t="n"/>
      <c r="K2296" s="127" t="n"/>
      <c r="L2296" s="127" t="n"/>
      <c r="M2296" s="127" t="n"/>
      <c r="N2296" s="120" t="n"/>
      <c r="O2296" s="120" t="n"/>
      <c r="P2296" s="120" t="n"/>
      <c r="Q2296" s="120" t="n"/>
      <c r="R2296" s="121" t="n"/>
      <c r="S2296" s="121" t="n"/>
      <c r="T2296" s="121" t="n"/>
      <c r="U2296" s="121" t="n"/>
      <c r="V2296" s="117">
        <f>IF(P2296="NA","NA",IF(P2296&lt;&gt;"",TEXT(P2296-N2296,"[h].mm"),""))</f>
        <v/>
      </c>
      <c r="W2296" s="118">
        <f>IF(AND(R2296="",S2296=""),"",R2296+S2296)</f>
        <v/>
      </c>
      <c r="X2296" s="116">
        <f>IF(O2296&lt;&gt;"",DATE(YEAR(O2296), MONTH(O2296), DAY(O2296)),"")</f>
        <v/>
      </c>
      <c r="Y2296" s="122" t="n"/>
      <c r="Z2296" s="123" t="n"/>
      <c r="AA2296" s="117">
        <f>IF(F2296="Re-assigned","NA",IF(W2296="","",IF(W2296&gt;=VLOOKUP(D2296,SLAMatrix,3,FALSE),"Yes",IF(W2296&lt;VLOOKUP(D2296,SLAMatrix,2,FALSE),"No","Internal"))))</f>
        <v/>
      </c>
      <c r="AB2296" s="123" t="n"/>
      <c r="AC2296" s="123" t="n"/>
      <c r="AD2296" s="119" t="n"/>
      <c r="AE2296" s="125" t="n"/>
      <c r="AF2296" s="124">
        <f>MONTH(O2296)</f>
        <v/>
      </c>
      <c r="AG2296" s="124">
        <f>VLOOKUP(IFERROR(MID(AE2296,1,(FIND(",",AE2296,1)-1)),AE2296),Facility_Region_Mapping,2,FALSE)</f>
        <v/>
      </c>
      <c r="AH2296" s="124" t="n"/>
      <c r="AI2296" s="124">
        <f>IF(C2296&lt;&gt;"",IF(M2296="ESM User",getInterfaceName($C2296),"NA"),"")</f>
        <v/>
      </c>
      <c r="AJ2296" s="116">
        <f>IF(Q2296&lt;&gt;"",DATE(YEAR(Q2296), MONTH(Q2296), DAY(Q2296)),"")</f>
        <v/>
      </c>
      <c r="AK2296" s="130">
        <f>IF(Q2296&lt;&gt;0,Q2296-N2296,TODAY()-N2296)</f>
        <v/>
      </c>
      <c r="AL2296" s="112">
        <f>IF(F2296="Re-assigned",0,IF(H2296="Closed",0,IF(H2296="Service Restored",0,IF(H2296="",0,1))))</f>
        <v/>
      </c>
      <c r="AM2296" s="124">
        <f>IF(AL2296=0,"",IF(AK2296&gt;20.99,"Aged","Non-Aged"))</f>
        <v/>
      </c>
      <c r="AN2296" s="112">
        <f>IF(Q2296&lt;&gt;"",MONTH(Q2296),"")</f>
        <v/>
      </c>
      <c r="AO2296" s="112">
        <f>IFERROR(VALUE(V2296),0)</f>
        <v/>
      </c>
    </row>
    <row customFormat="1" customHeight="1" ht="29.25" r="2297" s="112" spans="1:41">
      <c r="A2297" s="127" t="n"/>
      <c r="B2297" s="113" t="n"/>
      <c r="C2297" s="127" t="n"/>
      <c r="D2297" s="127" t="n"/>
      <c r="E2297" s="114">
        <f>IF(F2297 &lt;&gt; "",VLOOKUP(F2297,CategoryLookup,2,FALSE), "")</f>
        <v/>
      </c>
      <c r="F2297" s="126" t="n"/>
      <c r="G2297" s="127" t="n"/>
      <c r="H2297" s="127" t="n"/>
      <c r="I2297" s="127" t="n"/>
      <c r="J2297" s="127" t="n"/>
      <c r="K2297" s="127" t="n"/>
      <c r="L2297" s="127" t="n"/>
      <c r="M2297" s="127" t="n"/>
      <c r="N2297" s="120" t="n"/>
      <c r="O2297" s="120" t="n"/>
      <c r="P2297" s="120" t="n"/>
      <c r="Q2297" s="120" t="n"/>
      <c r="R2297" s="121" t="n"/>
      <c r="S2297" s="121" t="n"/>
      <c r="T2297" s="121" t="n"/>
      <c r="U2297" s="121" t="n"/>
      <c r="V2297" s="117">
        <f>IF(P2297="NA","NA",IF(P2297&lt;&gt;"",TEXT(P2297-N2297,"[h].mm"),""))</f>
        <v/>
      </c>
      <c r="W2297" s="118">
        <f>IF(AND(R2297="",S2297=""),"",R2297+S2297)</f>
        <v/>
      </c>
      <c r="X2297" s="116">
        <f>IF(O2297&lt;&gt;"",DATE(YEAR(O2297), MONTH(O2297), DAY(O2297)),"")</f>
        <v/>
      </c>
      <c r="Y2297" s="122" t="n"/>
      <c r="Z2297" s="123" t="n"/>
      <c r="AA2297" s="117">
        <f>IF(F2297="Re-assigned","NA",IF(W2297="","",IF(W2297&gt;=VLOOKUP(D2297,SLAMatrix,3,FALSE),"Yes",IF(W2297&lt;VLOOKUP(D2297,SLAMatrix,2,FALSE),"No","Internal"))))</f>
        <v/>
      </c>
      <c r="AB2297" s="123" t="n"/>
      <c r="AC2297" s="123" t="n"/>
      <c r="AD2297" s="119" t="n"/>
      <c r="AE2297" s="125" t="n"/>
      <c r="AF2297" s="124">
        <f>MONTH(O2297)</f>
        <v/>
      </c>
      <c r="AG2297" s="124">
        <f>VLOOKUP(IFERROR(MID(AE2297,1,(FIND(",",AE2297,1)-1)),AE2297),Facility_Region_Mapping,2,FALSE)</f>
        <v/>
      </c>
      <c r="AH2297" s="124" t="n"/>
      <c r="AI2297" s="124">
        <f>IF(C2297&lt;&gt;"",IF(M2297="ESM User",getInterfaceName($C2297),"NA"),"")</f>
        <v/>
      </c>
      <c r="AJ2297" s="116">
        <f>IF(Q2297&lt;&gt;"",DATE(YEAR(Q2297), MONTH(Q2297), DAY(Q2297)),"")</f>
        <v/>
      </c>
      <c r="AK2297" s="130">
        <f>IF(Q2297&lt;&gt;0,Q2297-N2297,TODAY()-N2297)</f>
        <v/>
      </c>
      <c r="AL2297" s="112">
        <f>IF(F2297="Re-assigned",0,IF(H2297="Closed",0,IF(H2297="Service Restored",0,IF(H2297="",0,1))))</f>
        <v/>
      </c>
      <c r="AM2297" s="124">
        <f>IF(AL2297=0,"",IF(AK2297&gt;20.99,"Aged","Non-Aged"))</f>
        <v/>
      </c>
      <c r="AN2297" s="112">
        <f>IF(Q2297&lt;&gt;"",MONTH(Q2297),"")</f>
        <v/>
      </c>
      <c r="AO2297" s="112">
        <f>IFERROR(VALUE(V2297),0)</f>
        <v/>
      </c>
    </row>
    <row customFormat="1" customHeight="1" ht="29.25" r="2298" s="112" spans="1:41">
      <c r="A2298" s="127" t="n"/>
      <c r="B2298" s="113" t="n"/>
      <c r="C2298" s="127" t="n"/>
      <c r="D2298" s="127" t="n"/>
      <c r="E2298" s="114">
        <f>IF(F2298 &lt;&gt; "",VLOOKUP(F2298,CategoryLookup,2,FALSE), "")</f>
        <v/>
      </c>
      <c r="F2298" s="126" t="n"/>
      <c r="G2298" s="127" t="n"/>
      <c r="H2298" s="127" t="n"/>
      <c r="I2298" s="127" t="n"/>
      <c r="J2298" s="127" t="n"/>
      <c r="K2298" s="127" t="n"/>
      <c r="L2298" s="127" t="n"/>
      <c r="M2298" s="127" t="n"/>
      <c r="N2298" s="120" t="n"/>
      <c r="O2298" s="120" t="n"/>
      <c r="P2298" s="120" t="n"/>
      <c r="Q2298" s="120" t="n"/>
      <c r="R2298" s="121" t="n"/>
      <c r="S2298" s="121" t="n"/>
      <c r="T2298" s="121" t="n"/>
      <c r="U2298" s="121" t="n"/>
      <c r="V2298" s="117">
        <f>IF(P2298="NA","NA",IF(P2298&lt;&gt;"",TEXT(P2298-N2298,"[h].mm"),""))</f>
        <v/>
      </c>
      <c r="W2298" s="118">
        <f>IF(AND(R2298="",S2298=""),"",R2298+S2298)</f>
        <v/>
      </c>
      <c r="X2298" s="116">
        <f>IF(O2298&lt;&gt;"",DATE(YEAR(O2298), MONTH(O2298), DAY(O2298)),"")</f>
        <v/>
      </c>
      <c r="Y2298" s="122" t="n"/>
      <c r="Z2298" s="123" t="n"/>
      <c r="AA2298" s="117">
        <f>IF(F2298="Re-assigned","NA",IF(W2298="","",IF(W2298&gt;=VLOOKUP(D2298,SLAMatrix,3,FALSE),"Yes",IF(W2298&lt;VLOOKUP(D2298,SLAMatrix,2,FALSE),"No","Internal"))))</f>
        <v/>
      </c>
      <c r="AB2298" s="123" t="n"/>
      <c r="AC2298" s="123" t="n"/>
      <c r="AD2298" s="119" t="n"/>
      <c r="AE2298" s="125" t="n"/>
      <c r="AF2298" s="124">
        <f>MONTH(O2298)</f>
        <v/>
      </c>
      <c r="AG2298" s="124">
        <f>VLOOKUP(IFERROR(MID(AE2298,1,(FIND(",",AE2298,1)-1)),AE2298),Facility_Region_Mapping,2,FALSE)</f>
        <v/>
      </c>
      <c r="AH2298" s="124" t="n"/>
      <c r="AI2298" s="124">
        <f>IF(C2298&lt;&gt;"",IF(M2298="ESM User",getInterfaceName($C2298),"NA"),"")</f>
        <v/>
      </c>
      <c r="AJ2298" s="116">
        <f>IF(Q2298&lt;&gt;"",DATE(YEAR(Q2298), MONTH(Q2298), DAY(Q2298)),"")</f>
        <v/>
      </c>
      <c r="AK2298" s="130">
        <f>IF(Q2298&lt;&gt;0,Q2298-N2298,TODAY()-N2298)</f>
        <v/>
      </c>
      <c r="AL2298" s="112">
        <f>IF(F2298="Re-assigned",0,IF(H2298="Closed",0,IF(H2298="Service Restored",0,IF(H2298="",0,1))))</f>
        <v/>
      </c>
      <c r="AM2298" s="124">
        <f>IF(AL2298=0,"",IF(AK2298&gt;20.99,"Aged","Non-Aged"))</f>
        <v/>
      </c>
      <c r="AN2298" s="112">
        <f>IF(Q2298&lt;&gt;"",MONTH(Q2298),"")</f>
        <v/>
      </c>
      <c r="AO2298" s="112">
        <f>IFERROR(VALUE(V2298),0)</f>
        <v/>
      </c>
    </row>
    <row customFormat="1" customHeight="1" ht="29.25" r="2299" s="112" spans="1:41">
      <c r="A2299" s="127" t="n"/>
      <c r="B2299" s="113" t="n"/>
      <c r="C2299" s="127" t="n"/>
      <c r="D2299" s="127" t="n"/>
      <c r="E2299" s="114">
        <f>IF(F2299 &lt;&gt; "",VLOOKUP(F2299,CategoryLookup,2,FALSE), "")</f>
        <v/>
      </c>
      <c r="F2299" s="126" t="n"/>
      <c r="G2299" s="127" t="n"/>
      <c r="H2299" s="127" t="n"/>
      <c r="I2299" s="127" t="n"/>
      <c r="J2299" s="127" t="n"/>
      <c r="K2299" s="127" t="n"/>
      <c r="L2299" s="127" t="n"/>
      <c r="M2299" s="127" t="n"/>
      <c r="N2299" s="120" t="n"/>
      <c r="O2299" s="120" t="n"/>
      <c r="P2299" s="120" t="n"/>
      <c r="Q2299" s="120" t="n"/>
      <c r="R2299" s="121" t="n"/>
      <c r="S2299" s="121" t="n"/>
      <c r="T2299" s="121" t="n"/>
      <c r="U2299" s="121" t="n"/>
      <c r="V2299" s="117">
        <f>IF(P2299="NA","NA",IF(P2299&lt;&gt;"",TEXT(P2299-N2299,"[h].mm"),""))</f>
        <v/>
      </c>
      <c r="W2299" s="118">
        <f>IF(AND(R2299="",S2299=""),"",R2299+S2299)</f>
        <v/>
      </c>
      <c r="X2299" s="116">
        <f>IF(O2299&lt;&gt;"",DATE(YEAR(O2299), MONTH(O2299), DAY(O2299)),"")</f>
        <v/>
      </c>
      <c r="Y2299" s="122" t="n"/>
      <c r="Z2299" s="123" t="n"/>
      <c r="AA2299" s="117">
        <f>IF(F2299="Re-assigned","NA",IF(W2299="","",IF(W2299&gt;=VLOOKUP(D2299,SLAMatrix,3,FALSE),"Yes",IF(W2299&lt;VLOOKUP(D2299,SLAMatrix,2,FALSE),"No","Internal"))))</f>
        <v/>
      </c>
      <c r="AB2299" s="123" t="n"/>
      <c r="AC2299" s="123" t="n"/>
      <c r="AD2299" s="119" t="n"/>
      <c r="AE2299" s="125" t="n"/>
      <c r="AF2299" s="124">
        <f>MONTH(O2299)</f>
        <v/>
      </c>
      <c r="AG2299" s="124">
        <f>VLOOKUP(IFERROR(MID(AE2299,1,(FIND(",",AE2299,1)-1)),AE2299),Facility_Region_Mapping,2,FALSE)</f>
        <v/>
      </c>
      <c r="AH2299" s="124" t="n"/>
      <c r="AI2299" s="124">
        <f>IF(C2299&lt;&gt;"",IF(M2299="ESM User",getInterfaceName($C2299),"NA"),"")</f>
        <v/>
      </c>
      <c r="AJ2299" s="116">
        <f>IF(Q2299&lt;&gt;"",DATE(YEAR(Q2299), MONTH(Q2299), DAY(Q2299)),"")</f>
        <v/>
      </c>
      <c r="AK2299" s="130">
        <f>IF(Q2299&lt;&gt;0,Q2299-N2299,TODAY()-N2299)</f>
        <v/>
      </c>
      <c r="AL2299" s="112">
        <f>IF(F2299="Re-assigned",0,IF(H2299="Closed",0,IF(H2299="Service Restored",0,IF(H2299="",0,1))))</f>
        <v/>
      </c>
      <c r="AM2299" s="124">
        <f>IF(AL2299=0,"",IF(AK2299&gt;20.99,"Aged","Non-Aged"))</f>
        <v/>
      </c>
      <c r="AN2299" s="112">
        <f>IF(Q2299&lt;&gt;"",MONTH(Q2299),"")</f>
        <v/>
      </c>
      <c r="AO2299" s="112">
        <f>IFERROR(VALUE(V2299),0)</f>
        <v/>
      </c>
    </row>
    <row customFormat="1" customHeight="1" ht="29.25" r="2300" s="112" spans="1:41">
      <c r="A2300" s="127" t="n"/>
      <c r="B2300" s="113" t="n"/>
      <c r="C2300" s="127" t="n"/>
      <c r="D2300" s="127" t="n"/>
      <c r="E2300" s="114">
        <f>IF(F2300 &lt;&gt; "",VLOOKUP(F2300,CategoryLookup,2,FALSE), "")</f>
        <v/>
      </c>
      <c r="F2300" s="126" t="n"/>
      <c r="G2300" s="127" t="n"/>
      <c r="H2300" s="127" t="n"/>
      <c r="I2300" s="127" t="n"/>
      <c r="J2300" s="127" t="n"/>
      <c r="K2300" s="127" t="n"/>
      <c r="L2300" s="127" t="n"/>
      <c r="M2300" s="127" t="n"/>
      <c r="N2300" s="120" t="n"/>
      <c r="O2300" s="120" t="n"/>
      <c r="P2300" s="120" t="n"/>
      <c r="Q2300" s="120" t="n"/>
      <c r="R2300" s="121" t="n"/>
      <c r="S2300" s="121" t="n"/>
      <c r="T2300" s="121" t="n"/>
      <c r="U2300" s="121" t="n"/>
      <c r="V2300" s="117">
        <f>IF(P2300="NA","NA",IF(P2300&lt;&gt;"",TEXT(P2300-N2300,"[h].mm"),""))</f>
        <v/>
      </c>
      <c r="W2300" s="118">
        <f>IF(AND(R2300="",S2300=""),"",R2300+S2300)</f>
        <v/>
      </c>
      <c r="X2300" s="116">
        <f>IF(O2300&lt;&gt;"",DATE(YEAR(O2300), MONTH(O2300), DAY(O2300)),"")</f>
        <v/>
      </c>
      <c r="Y2300" s="122" t="n"/>
      <c r="Z2300" s="123" t="n"/>
      <c r="AA2300" s="117">
        <f>IF(F2300="Re-assigned","NA",IF(W2300="","",IF(W2300&gt;=VLOOKUP(D2300,SLAMatrix,3,FALSE),"Yes",IF(W2300&lt;VLOOKUP(D2300,SLAMatrix,2,FALSE),"No","Internal"))))</f>
        <v/>
      </c>
      <c r="AB2300" s="123" t="n"/>
      <c r="AC2300" s="123" t="n"/>
      <c r="AD2300" s="119" t="n"/>
      <c r="AE2300" s="125" t="n"/>
      <c r="AF2300" s="124">
        <f>MONTH(O2300)</f>
        <v/>
      </c>
      <c r="AG2300" s="124">
        <f>VLOOKUP(IFERROR(MID(AE2300,1,(FIND(",",AE2300,1)-1)),AE2300),Facility_Region_Mapping,2,FALSE)</f>
        <v/>
      </c>
      <c r="AH2300" s="124" t="n"/>
      <c r="AI2300" s="124">
        <f>IF(C2300&lt;&gt;"",IF(M2300="ESM User",getInterfaceName($C2300),"NA"),"")</f>
        <v/>
      </c>
      <c r="AJ2300" s="116">
        <f>IF(Q2300&lt;&gt;"",DATE(YEAR(Q2300), MONTH(Q2300), DAY(Q2300)),"")</f>
        <v/>
      </c>
      <c r="AK2300" s="130">
        <f>IF(Q2300&lt;&gt;0,Q2300-N2300,TODAY()-N2300)</f>
        <v/>
      </c>
      <c r="AL2300" s="112">
        <f>IF(F2300="Re-assigned",0,IF(H2300="Closed",0,IF(H2300="Service Restored",0,IF(H2300="",0,1))))</f>
        <v/>
      </c>
      <c r="AM2300" s="124">
        <f>IF(AL2300=0,"",IF(AK2300&gt;20.99,"Aged","Non-Aged"))</f>
        <v/>
      </c>
      <c r="AN2300" s="112">
        <f>IF(Q2300&lt;&gt;"",MONTH(Q2300),"")</f>
        <v/>
      </c>
      <c r="AO2300" s="112">
        <f>IFERROR(VALUE(V2300),0)</f>
        <v/>
      </c>
    </row>
    <row customFormat="1" customHeight="1" ht="29.25" r="2301" s="112" spans="1:41">
      <c r="A2301" s="127" t="n"/>
      <c r="B2301" s="113" t="n"/>
      <c r="C2301" s="127" t="n"/>
      <c r="D2301" s="127" t="n"/>
      <c r="E2301" s="114">
        <f>IF(F2301 &lt;&gt; "",VLOOKUP(F2301,CategoryLookup,2,FALSE), "")</f>
        <v/>
      </c>
      <c r="F2301" s="126" t="n"/>
      <c r="G2301" s="127" t="n"/>
      <c r="H2301" s="127" t="n"/>
      <c r="I2301" s="127" t="n"/>
      <c r="J2301" s="127" t="n"/>
      <c r="K2301" s="127" t="n"/>
      <c r="L2301" s="127" t="n"/>
      <c r="M2301" s="127" t="n"/>
      <c r="N2301" s="120" t="n"/>
      <c r="O2301" s="120" t="n"/>
      <c r="P2301" s="120" t="n"/>
      <c r="Q2301" s="120" t="n"/>
      <c r="R2301" s="121" t="n"/>
      <c r="S2301" s="121" t="n"/>
      <c r="T2301" s="121" t="n"/>
      <c r="U2301" s="121" t="n"/>
      <c r="V2301" s="117">
        <f>IF(P2301="NA","NA",IF(P2301&lt;&gt;"",TEXT(P2301-N2301,"[h].mm"),""))</f>
        <v/>
      </c>
      <c r="W2301" s="118">
        <f>IF(AND(R2301="",S2301=""),"",R2301+S2301)</f>
        <v/>
      </c>
      <c r="X2301" s="116">
        <f>IF(O2301&lt;&gt;"",DATE(YEAR(O2301), MONTH(O2301), DAY(O2301)),"")</f>
        <v/>
      </c>
      <c r="Y2301" s="122" t="n"/>
      <c r="Z2301" s="123" t="n"/>
      <c r="AA2301" s="117">
        <f>IF(F2301="Re-assigned","NA",IF(W2301="","",IF(W2301&gt;=VLOOKUP(D2301,SLAMatrix,3,FALSE),"Yes",IF(W2301&lt;VLOOKUP(D2301,SLAMatrix,2,FALSE),"No","Internal"))))</f>
        <v/>
      </c>
      <c r="AB2301" s="123" t="n"/>
      <c r="AC2301" s="123" t="n"/>
      <c r="AD2301" s="119" t="n"/>
      <c r="AE2301" s="125" t="n"/>
      <c r="AF2301" s="124">
        <f>MONTH(O2301)</f>
        <v/>
      </c>
      <c r="AG2301" s="124">
        <f>VLOOKUP(IFERROR(MID(AE2301,1,(FIND(",",AE2301,1)-1)),AE2301),Facility_Region_Mapping,2,FALSE)</f>
        <v/>
      </c>
      <c r="AH2301" s="124" t="n"/>
      <c r="AI2301" s="124">
        <f>IF(C2301&lt;&gt;"",IF(M2301="ESM User",getInterfaceName($C2301),"NA"),"")</f>
        <v/>
      </c>
      <c r="AJ2301" s="116">
        <f>IF(Q2301&lt;&gt;"",DATE(YEAR(Q2301), MONTH(Q2301), DAY(Q2301)),"")</f>
        <v/>
      </c>
      <c r="AK2301" s="130">
        <f>IF(Q2301&lt;&gt;0,Q2301-N2301,TODAY()-N2301)</f>
        <v/>
      </c>
      <c r="AL2301" s="112">
        <f>IF(F2301="Re-assigned",0,IF(H2301="Closed",0,IF(H2301="Service Restored",0,IF(H2301="",0,1))))</f>
        <v/>
      </c>
      <c r="AM2301" s="124">
        <f>IF(AL2301=0,"",IF(AK2301&gt;20.99,"Aged","Non-Aged"))</f>
        <v/>
      </c>
      <c r="AN2301" s="112">
        <f>IF(Q2301&lt;&gt;"",MONTH(Q2301),"")</f>
        <v/>
      </c>
      <c r="AO2301" s="112">
        <f>IFERROR(VALUE(V2301),0)</f>
        <v/>
      </c>
    </row>
    <row customFormat="1" customHeight="1" ht="29.25" r="2302" s="112" spans="1:41">
      <c r="A2302" s="127" t="n"/>
      <c r="B2302" s="113" t="n"/>
      <c r="C2302" s="127" t="n"/>
      <c r="D2302" s="127" t="n"/>
      <c r="E2302" s="114">
        <f>IF(F2302 &lt;&gt; "",VLOOKUP(F2302,CategoryLookup,2,FALSE), "")</f>
        <v/>
      </c>
      <c r="F2302" s="126" t="n"/>
      <c r="G2302" s="127" t="n"/>
      <c r="H2302" s="127" t="n"/>
      <c r="I2302" s="127" t="n"/>
      <c r="J2302" s="127" t="n"/>
      <c r="K2302" s="127" t="n"/>
      <c r="L2302" s="127" t="n"/>
      <c r="M2302" s="127" t="n"/>
      <c r="N2302" s="120" t="n"/>
      <c r="O2302" s="120" t="n"/>
      <c r="P2302" s="120" t="n"/>
      <c r="Q2302" s="120" t="n"/>
      <c r="R2302" s="121" t="n"/>
      <c r="S2302" s="121" t="n"/>
      <c r="T2302" s="121" t="n"/>
      <c r="U2302" s="121" t="n"/>
      <c r="V2302" s="117">
        <f>IF(P2302="NA","NA",IF(P2302&lt;&gt;"",TEXT(P2302-N2302,"[h].mm"),""))</f>
        <v/>
      </c>
      <c r="W2302" s="118">
        <f>IF(AND(R2302="",S2302=""),"",R2302+S2302)</f>
        <v/>
      </c>
      <c r="X2302" s="116">
        <f>IF(O2302&lt;&gt;"",DATE(YEAR(O2302), MONTH(O2302), DAY(O2302)),"")</f>
        <v/>
      </c>
      <c r="Y2302" s="122" t="n"/>
      <c r="Z2302" s="123" t="n"/>
      <c r="AA2302" s="117">
        <f>IF(F2302="Re-assigned","NA",IF(W2302="","",IF(W2302&gt;=VLOOKUP(D2302,SLAMatrix,3,FALSE),"Yes",IF(W2302&lt;VLOOKUP(D2302,SLAMatrix,2,FALSE),"No","Internal"))))</f>
        <v/>
      </c>
      <c r="AB2302" s="123" t="n"/>
      <c r="AC2302" s="123" t="n"/>
      <c r="AD2302" s="119" t="n"/>
      <c r="AE2302" s="125" t="n"/>
      <c r="AF2302" s="124">
        <f>MONTH(O2302)</f>
        <v/>
      </c>
      <c r="AG2302" s="124">
        <f>VLOOKUP(IFERROR(MID(AE2302,1,(FIND(",",AE2302,1)-1)),AE2302),Facility_Region_Mapping,2,FALSE)</f>
        <v/>
      </c>
      <c r="AH2302" s="124" t="n"/>
      <c r="AI2302" s="124">
        <f>IF(C2302&lt;&gt;"",IF(M2302="ESM User",getInterfaceName($C2302),"NA"),"")</f>
        <v/>
      </c>
      <c r="AJ2302" s="116">
        <f>IF(Q2302&lt;&gt;"",DATE(YEAR(Q2302), MONTH(Q2302), DAY(Q2302)),"")</f>
        <v/>
      </c>
      <c r="AK2302" s="130">
        <f>IF(Q2302&lt;&gt;0,Q2302-N2302,TODAY()-N2302)</f>
        <v/>
      </c>
      <c r="AL2302" s="112">
        <f>IF(F2302="Re-assigned",0,IF(H2302="Closed",0,IF(H2302="Service Restored",0,IF(H2302="",0,1))))</f>
        <v/>
      </c>
      <c r="AM2302" s="124">
        <f>IF(AL2302=0,"",IF(AK2302&gt;20.99,"Aged","Non-Aged"))</f>
        <v/>
      </c>
      <c r="AN2302" s="112">
        <f>IF(Q2302&lt;&gt;"",MONTH(Q2302),"")</f>
        <v/>
      </c>
      <c r="AO2302" s="112">
        <f>IFERROR(VALUE(V2302),0)</f>
        <v/>
      </c>
    </row>
    <row customFormat="1" customHeight="1" ht="29.25" r="2303" s="112" spans="1:41">
      <c r="A2303" s="127" t="n"/>
      <c r="B2303" s="113" t="n"/>
      <c r="C2303" s="127" t="n"/>
      <c r="D2303" s="127" t="n"/>
      <c r="E2303" s="114">
        <f>IF(F2303 &lt;&gt; "",VLOOKUP(F2303,CategoryLookup,2,FALSE), "")</f>
        <v/>
      </c>
      <c r="F2303" s="126" t="n"/>
      <c r="G2303" s="127" t="n"/>
      <c r="H2303" s="127" t="n"/>
      <c r="I2303" s="127" t="n"/>
      <c r="J2303" s="127" t="n"/>
      <c r="K2303" s="127" t="n"/>
      <c r="L2303" s="127" t="n"/>
      <c r="M2303" s="127" t="n"/>
      <c r="N2303" s="120" t="n"/>
      <c r="O2303" s="120" t="n"/>
      <c r="P2303" s="120" t="n"/>
      <c r="Q2303" s="120" t="n"/>
      <c r="R2303" s="121" t="n"/>
      <c r="S2303" s="121" t="n"/>
      <c r="T2303" s="121" t="n"/>
      <c r="U2303" s="121" t="n"/>
      <c r="V2303" s="117">
        <f>IF(P2303="NA","NA",IF(P2303&lt;&gt;"",TEXT(P2303-N2303,"[h].mm"),""))</f>
        <v/>
      </c>
      <c r="W2303" s="118">
        <f>IF(AND(R2303="",S2303=""),"",R2303+S2303)</f>
        <v/>
      </c>
      <c r="X2303" s="116">
        <f>IF(O2303&lt;&gt;"",DATE(YEAR(O2303), MONTH(O2303), DAY(O2303)),"")</f>
        <v/>
      </c>
      <c r="Y2303" s="122" t="n"/>
      <c r="Z2303" s="123" t="n"/>
      <c r="AA2303" s="117">
        <f>IF(F2303="Re-assigned","NA",IF(W2303="","",IF(W2303&gt;=VLOOKUP(D2303,SLAMatrix,3,FALSE),"Yes",IF(W2303&lt;VLOOKUP(D2303,SLAMatrix,2,FALSE),"No","Internal"))))</f>
        <v/>
      </c>
      <c r="AB2303" s="123" t="n"/>
      <c r="AC2303" s="123" t="n"/>
      <c r="AD2303" s="119" t="n"/>
      <c r="AE2303" s="125" t="n"/>
      <c r="AF2303" s="124">
        <f>MONTH(O2303)</f>
        <v/>
      </c>
      <c r="AG2303" s="124">
        <f>VLOOKUP(IFERROR(MID(AE2303,1,(FIND(",",AE2303,1)-1)),AE2303),Facility_Region_Mapping,2,FALSE)</f>
        <v/>
      </c>
      <c r="AH2303" s="124" t="n"/>
      <c r="AI2303" s="124">
        <f>IF(C2303&lt;&gt;"",IF(M2303="ESM User",getInterfaceName($C2303),"NA"),"")</f>
        <v/>
      </c>
      <c r="AJ2303" s="116">
        <f>IF(Q2303&lt;&gt;"",DATE(YEAR(Q2303), MONTH(Q2303), DAY(Q2303)),"")</f>
        <v/>
      </c>
      <c r="AK2303" s="130">
        <f>IF(Q2303&lt;&gt;0,Q2303-N2303,TODAY()-N2303)</f>
        <v/>
      </c>
      <c r="AL2303" s="112">
        <f>IF(F2303="Re-assigned",0,IF(H2303="Closed",0,IF(H2303="Service Restored",0,IF(H2303="",0,1))))</f>
        <v/>
      </c>
      <c r="AM2303" s="124">
        <f>IF(AL2303=0,"",IF(AK2303&gt;20.99,"Aged","Non-Aged"))</f>
        <v/>
      </c>
      <c r="AN2303" s="112">
        <f>IF(Q2303&lt;&gt;"",MONTH(Q2303),"")</f>
        <v/>
      </c>
      <c r="AO2303" s="112">
        <f>IFERROR(VALUE(V2303),0)</f>
        <v/>
      </c>
    </row>
    <row customFormat="1" customHeight="1" ht="29.25" r="2304" s="112" spans="1:41">
      <c r="A2304" s="127" t="n"/>
      <c r="B2304" s="113" t="n"/>
      <c r="C2304" s="127" t="n"/>
      <c r="D2304" s="127" t="n"/>
      <c r="E2304" s="114">
        <f>IF(F2304 &lt;&gt; "",VLOOKUP(F2304,CategoryLookup,2,FALSE), "")</f>
        <v/>
      </c>
      <c r="F2304" s="126" t="n"/>
      <c r="G2304" s="127" t="n"/>
      <c r="H2304" s="127" t="n"/>
      <c r="I2304" s="127" t="n"/>
      <c r="J2304" s="127" t="n"/>
      <c r="K2304" s="127" t="n"/>
      <c r="L2304" s="127" t="n"/>
      <c r="M2304" s="127" t="n"/>
      <c r="N2304" s="120" t="n"/>
      <c r="O2304" s="120" t="n"/>
      <c r="P2304" s="120" t="n"/>
      <c r="Q2304" s="120" t="n"/>
      <c r="R2304" s="121" t="n"/>
      <c r="S2304" s="121" t="n"/>
      <c r="T2304" s="121" t="n"/>
      <c r="U2304" s="121" t="n"/>
      <c r="V2304" s="117">
        <f>IF(P2304="NA","NA",IF(P2304&lt;&gt;"",TEXT(P2304-N2304,"[h].mm"),""))</f>
        <v/>
      </c>
      <c r="W2304" s="118">
        <f>IF(AND(R2304="",S2304=""),"",R2304+S2304)</f>
        <v/>
      </c>
      <c r="X2304" s="116">
        <f>IF(O2304&lt;&gt;"",DATE(YEAR(O2304), MONTH(O2304), DAY(O2304)),"")</f>
        <v/>
      </c>
      <c r="Y2304" s="122" t="n"/>
      <c r="Z2304" s="123" t="n"/>
      <c r="AA2304" s="117">
        <f>IF(F2304="Re-assigned","NA",IF(W2304="","",IF(W2304&gt;=VLOOKUP(D2304,SLAMatrix,3,FALSE),"Yes",IF(W2304&lt;VLOOKUP(D2304,SLAMatrix,2,FALSE),"No","Internal"))))</f>
        <v/>
      </c>
      <c r="AB2304" s="123" t="n"/>
      <c r="AC2304" s="123" t="n"/>
      <c r="AD2304" s="119" t="n"/>
      <c r="AE2304" s="125" t="n"/>
      <c r="AF2304" s="124">
        <f>MONTH(O2304)</f>
        <v/>
      </c>
      <c r="AG2304" s="124">
        <f>VLOOKUP(IFERROR(MID(AE2304,1,(FIND(",",AE2304,1)-1)),AE2304),Facility_Region_Mapping,2,FALSE)</f>
        <v/>
      </c>
      <c r="AH2304" s="124" t="n"/>
      <c r="AI2304" s="124">
        <f>IF(C2304&lt;&gt;"",IF(M2304="ESM User",getInterfaceName($C2304),"NA"),"")</f>
        <v/>
      </c>
      <c r="AJ2304" s="116">
        <f>IF(Q2304&lt;&gt;"",DATE(YEAR(Q2304), MONTH(Q2304), DAY(Q2304)),"")</f>
        <v/>
      </c>
      <c r="AK2304" s="130">
        <f>IF(Q2304&lt;&gt;0,Q2304-N2304,TODAY()-N2304)</f>
        <v/>
      </c>
      <c r="AL2304" s="112">
        <f>IF(F2304="Re-assigned",0,IF(H2304="Closed",0,IF(H2304="Service Restored",0,IF(H2304="",0,1))))</f>
        <v/>
      </c>
      <c r="AM2304" s="124">
        <f>IF(AL2304=0,"",IF(AK2304&gt;20.99,"Aged","Non-Aged"))</f>
        <v/>
      </c>
      <c r="AN2304" s="112">
        <f>IF(Q2304&lt;&gt;"",MONTH(Q2304),"")</f>
        <v/>
      </c>
      <c r="AO2304" s="112">
        <f>IFERROR(VALUE(V2304),0)</f>
        <v/>
      </c>
    </row>
    <row customFormat="1" customHeight="1" ht="29.25" r="2305" s="112" spans="1:41">
      <c r="A2305" s="127" t="n"/>
      <c r="B2305" s="113" t="n"/>
      <c r="C2305" s="127" t="n"/>
      <c r="D2305" s="127" t="n"/>
      <c r="E2305" s="114">
        <f>IF(F2305 &lt;&gt; "",VLOOKUP(F2305,CategoryLookup,2,FALSE), "")</f>
        <v/>
      </c>
      <c r="F2305" s="126" t="n"/>
      <c r="G2305" s="127" t="n"/>
      <c r="H2305" s="127" t="n"/>
      <c r="I2305" s="127" t="n"/>
      <c r="J2305" s="127" t="n"/>
      <c r="K2305" s="127" t="n"/>
      <c r="L2305" s="127" t="n"/>
      <c r="M2305" s="127" t="n"/>
      <c r="N2305" s="120" t="n"/>
      <c r="O2305" s="120" t="n"/>
      <c r="P2305" s="120" t="n"/>
      <c r="Q2305" s="120" t="n"/>
      <c r="R2305" s="121" t="n"/>
      <c r="S2305" s="121" t="n"/>
      <c r="T2305" s="121" t="n"/>
      <c r="U2305" s="121" t="n"/>
      <c r="V2305" s="117">
        <f>IF(P2305="NA","NA",IF(P2305&lt;&gt;"",TEXT(P2305-N2305,"[h].mm"),""))</f>
        <v/>
      </c>
      <c r="W2305" s="118">
        <f>IF(AND(R2305="",S2305=""),"",R2305+S2305)</f>
        <v/>
      </c>
      <c r="X2305" s="116">
        <f>IF(O2305&lt;&gt;"",DATE(YEAR(O2305), MONTH(O2305), DAY(O2305)),"")</f>
        <v/>
      </c>
      <c r="Y2305" s="122" t="n"/>
      <c r="Z2305" s="123" t="n"/>
      <c r="AA2305" s="117">
        <f>IF(F2305="Re-assigned","NA",IF(W2305="","",IF(W2305&gt;=VLOOKUP(D2305,SLAMatrix,3,FALSE),"Yes",IF(W2305&lt;VLOOKUP(D2305,SLAMatrix,2,FALSE),"No","Internal"))))</f>
        <v/>
      </c>
      <c r="AB2305" s="123" t="n"/>
      <c r="AC2305" s="123" t="n"/>
      <c r="AD2305" s="119" t="n"/>
      <c r="AE2305" s="125" t="n"/>
      <c r="AF2305" s="124">
        <f>MONTH(O2305)</f>
        <v/>
      </c>
      <c r="AG2305" s="124">
        <f>VLOOKUP(IFERROR(MID(AE2305,1,(FIND(",",AE2305,1)-1)),AE2305),Facility_Region_Mapping,2,FALSE)</f>
        <v/>
      </c>
      <c r="AH2305" s="124" t="n"/>
      <c r="AI2305" s="124">
        <f>IF(C2305&lt;&gt;"",IF(M2305="ESM User",getInterfaceName($C2305),"NA"),"")</f>
        <v/>
      </c>
      <c r="AJ2305" s="116">
        <f>IF(Q2305&lt;&gt;"",DATE(YEAR(Q2305), MONTH(Q2305), DAY(Q2305)),"")</f>
        <v/>
      </c>
      <c r="AK2305" s="130">
        <f>IF(Q2305&lt;&gt;0,Q2305-N2305,TODAY()-N2305)</f>
        <v/>
      </c>
      <c r="AL2305" s="112">
        <f>IF(F2305="Re-assigned",0,IF(H2305="Closed",0,IF(H2305="Service Restored",0,IF(H2305="",0,1))))</f>
        <v/>
      </c>
      <c r="AM2305" s="124">
        <f>IF(AL2305=0,"",IF(AK2305&gt;20.99,"Aged","Non-Aged"))</f>
        <v/>
      </c>
      <c r="AN2305" s="112">
        <f>IF(Q2305&lt;&gt;"",MONTH(Q2305),"")</f>
        <v/>
      </c>
      <c r="AO2305" s="112">
        <f>IFERROR(VALUE(V2305),0)</f>
        <v/>
      </c>
    </row>
    <row customFormat="1" customHeight="1" ht="29.25" r="2306" s="112" spans="1:41">
      <c r="A2306" s="127" t="n"/>
      <c r="B2306" s="113" t="n"/>
      <c r="C2306" s="127" t="n"/>
      <c r="D2306" s="127" t="n"/>
      <c r="E2306" s="114">
        <f>IF(F2306 &lt;&gt; "",VLOOKUP(F2306,CategoryLookup,2,FALSE), "")</f>
        <v/>
      </c>
      <c r="F2306" s="126" t="n"/>
      <c r="G2306" s="127" t="n"/>
      <c r="H2306" s="127" t="n"/>
      <c r="I2306" s="127" t="n"/>
      <c r="J2306" s="127" t="n"/>
      <c r="K2306" s="127" t="n"/>
      <c r="L2306" s="127" t="n"/>
      <c r="M2306" s="127" t="n"/>
      <c r="N2306" s="120" t="n"/>
      <c r="O2306" s="120" t="n"/>
      <c r="P2306" s="120" t="n"/>
      <c r="Q2306" s="120" t="n"/>
      <c r="R2306" s="121" t="n"/>
      <c r="S2306" s="121" t="n"/>
      <c r="T2306" s="121" t="n"/>
      <c r="U2306" s="121" t="n"/>
      <c r="V2306" s="117">
        <f>IF(P2306="NA","NA",IF(P2306&lt;&gt;"",TEXT(P2306-N2306,"[h].mm"),""))</f>
        <v/>
      </c>
      <c r="W2306" s="118">
        <f>IF(AND(R2306="",S2306=""),"",R2306+S2306)</f>
        <v/>
      </c>
      <c r="X2306" s="116">
        <f>IF(O2306&lt;&gt;"",DATE(YEAR(O2306), MONTH(O2306), DAY(O2306)),"")</f>
        <v/>
      </c>
      <c r="Y2306" s="122" t="n"/>
      <c r="Z2306" s="123" t="n"/>
      <c r="AA2306" s="117">
        <f>IF(F2306="Re-assigned","NA",IF(W2306="","",IF(W2306&gt;=VLOOKUP(D2306,SLAMatrix,3,FALSE),"Yes",IF(W2306&lt;VLOOKUP(D2306,SLAMatrix,2,FALSE),"No","Internal"))))</f>
        <v/>
      </c>
      <c r="AB2306" s="123" t="n"/>
      <c r="AC2306" s="123" t="n"/>
      <c r="AD2306" s="119" t="n"/>
      <c r="AE2306" s="125" t="n"/>
      <c r="AF2306" s="124">
        <f>MONTH(O2306)</f>
        <v/>
      </c>
      <c r="AG2306" s="124">
        <f>VLOOKUP(IFERROR(MID(AE2306,1,(FIND(",",AE2306,1)-1)),AE2306),Facility_Region_Mapping,2,FALSE)</f>
        <v/>
      </c>
      <c r="AH2306" s="124" t="n"/>
      <c r="AI2306" s="124">
        <f>IF(C2306&lt;&gt;"",IF(M2306="ESM User",getInterfaceName($C2306),"NA"),"")</f>
        <v/>
      </c>
      <c r="AJ2306" s="116">
        <f>IF(Q2306&lt;&gt;"",DATE(YEAR(Q2306), MONTH(Q2306), DAY(Q2306)),"")</f>
        <v/>
      </c>
      <c r="AK2306" s="130">
        <f>IF(Q2306&lt;&gt;0,Q2306-N2306,TODAY()-N2306)</f>
        <v/>
      </c>
      <c r="AL2306" s="112">
        <f>IF(F2306="Re-assigned",0,IF(H2306="Closed",0,IF(H2306="Service Restored",0,IF(H2306="",0,1))))</f>
        <v/>
      </c>
      <c r="AM2306" s="124">
        <f>IF(AL2306=0,"",IF(AK2306&gt;20.99,"Aged","Non-Aged"))</f>
        <v/>
      </c>
      <c r="AN2306" s="112">
        <f>IF(Q2306&lt;&gt;"",MONTH(Q2306),"")</f>
        <v/>
      </c>
      <c r="AO2306" s="112">
        <f>IFERROR(VALUE(V2306),0)</f>
        <v/>
      </c>
    </row>
    <row customFormat="1" customHeight="1" ht="29.25" r="2307" s="112" spans="1:41">
      <c r="A2307" s="127" t="n"/>
      <c r="B2307" s="113" t="n"/>
      <c r="C2307" s="127" t="n"/>
      <c r="D2307" s="127" t="n"/>
      <c r="E2307" s="114">
        <f>IF(F2307 &lt;&gt; "",VLOOKUP(F2307,CategoryLookup,2,FALSE), "")</f>
        <v/>
      </c>
      <c r="F2307" s="126" t="n"/>
      <c r="G2307" s="127" t="n"/>
      <c r="H2307" s="127" t="n"/>
      <c r="I2307" s="127" t="n"/>
      <c r="J2307" s="127" t="n"/>
      <c r="K2307" s="127" t="n"/>
      <c r="L2307" s="127" t="n"/>
      <c r="M2307" s="127" t="n"/>
      <c r="N2307" s="120" t="n"/>
      <c r="O2307" s="120" t="n"/>
      <c r="P2307" s="120" t="n"/>
      <c r="Q2307" s="120" t="n"/>
      <c r="R2307" s="121" t="n"/>
      <c r="S2307" s="121" t="n"/>
      <c r="T2307" s="121" t="n"/>
      <c r="U2307" s="121" t="n"/>
      <c r="V2307" s="117">
        <f>IF(P2307="NA","NA",IF(P2307&lt;&gt;"",TEXT(P2307-N2307,"[h].mm"),""))</f>
        <v/>
      </c>
      <c r="W2307" s="118">
        <f>IF(AND(R2307="",S2307=""),"",R2307+S2307)</f>
        <v/>
      </c>
      <c r="X2307" s="116">
        <f>IF(O2307&lt;&gt;"",DATE(YEAR(O2307), MONTH(O2307), DAY(O2307)),"")</f>
        <v/>
      </c>
      <c r="Y2307" s="122" t="n"/>
      <c r="Z2307" s="123" t="n"/>
      <c r="AA2307" s="117">
        <f>IF(F2307="Re-assigned","NA",IF(W2307="","",IF(W2307&gt;=VLOOKUP(D2307,SLAMatrix,3,FALSE),"Yes",IF(W2307&lt;VLOOKUP(D2307,SLAMatrix,2,FALSE),"No","Internal"))))</f>
        <v/>
      </c>
      <c r="AB2307" s="123" t="n"/>
      <c r="AC2307" s="123" t="n"/>
      <c r="AD2307" s="119" t="n"/>
      <c r="AE2307" s="125" t="n"/>
      <c r="AF2307" s="124">
        <f>MONTH(O2307)</f>
        <v/>
      </c>
      <c r="AG2307" s="124">
        <f>VLOOKUP(IFERROR(MID(AE2307,1,(FIND(",",AE2307,1)-1)),AE2307),Facility_Region_Mapping,2,FALSE)</f>
        <v/>
      </c>
      <c r="AH2307" s="124" t="n"/>
      <c r="AI2307" s="124">
        <f>IF(C2307&lt;&gt;"",IF(M2307="ESM User",getInterfaceName($C2307),"NA"),"")</f>
        <v/>
      </c>
      <c r="AJ2307" s="116">
        <f>IF(Q2307&lt;&gt;"",DATE(YEAR(Q2307), MONTH(Q2307), DAY(Q2307)),"")</f>
        <v/>
      </c>
      <c r="AK2307" s="130">
        <f>IF(Q2307&lt;&gt;0,Q2307-N2307,TODAY()-N2307)</f>
        <v/>
      </c>
      <c r="AL2307" s="112">
        <f>IF(F2307="Re-assigned",0,IF(H2307="Closed",0,IF(H2307="Service Restored",0,IF(H2307="",0,1))))</f>
        <v/>
      </c>
      <c r="AM2307" s="124">
        <f>IF(AL2307=0,"",IF(AK2307&gt;20.99,"Aged","Non-Aged"))</f>
        <v/>
      </c>
      <c r="AN2307" s="112">
        <f>IF(Q2307&lt;&gt;"",MONTH(Q2307),"")</f>
        <v/>
      </c>
      <c r="AO2307" s="112">
        <f>IFERROR(VALUE(V2307),0)</f>
        <v/>
      </c>
    </row>
    <row customFormat="1" customHeight="1" ht="29.25" r="2308" s="112" spans="1:41">
      <c r="A2308" s="127" t="n"/>
      <c r="B2308" s="113" t="n"/>
      <c r="C2308" s="127" t="n"/>
      <c r="D2308" s="127" t="n"/>
      <c r="E2308" s="114">
        <f>IF(F2308 &lt;&gt; "",VLOOKUP(F2308,CategoryLookup,2,FALSE), "")</f>
        <v/>
      </c>
      <c r="F2308" s="126" t="n"/>
      <c r="G2308" s="127" t="n"/>
      <c r="H2308" s="127" t="n"/>
      <c r="I2308" s="127" t="n"/>
      <c r="J2308" s="127" t="n"/>
      <c r="K2308" s="127" t="n"/>
      <c r="L2308" s="127" t="n"/>
      <c r="M2308" s="127" t="n"/>
      <c r="N2308" s="120" t="n"/>
      <c r="O2308" s="120" t="n"/>
      <c r="P2308" s="120" t="n"/>
      <c r="Q2308" s="120" t="n"/>
      <c r="R2308" s="121" t="n"/>
      <c r="S2308" s="121" t="n"/>
      <c r="T2308" s="121" t="n"/>
      <c r="U2308" s="121" t="n"/>
      <c r="V2308" s="117">
        <f>IF(P2308="NA","NA",IF(P2308&lt;&gt;"",TEXT(P2308-N2308,"[h].mm"),""))</f>
        <v/>
      </c>
      <c r="W2308" s="118">
        <f>IF(AND(R2308="",S2308=""),"",R2308+S2308)</f>
        <v/>
      </c>
      <c r="X2308" s="116">
        <f>IF(O2308&lt;&gt;"",DATE(YEAR(O2308), MONTH(O2308), DAY(O2308)),"")</f>
        <v/>
      </c>
      <c r="Y2308" s="122" t="n"/>
      <c r="Z2308" s="123" t="n"/>
      <c r="AA2308" s="117">
        <f>IF(F2308="Re-assigned","NA",IF(W2308="","",IF(W2308&gt;=VLOOKUP(D2308,SLAMatrix,3,FALSE),"Yes",IF(W2308&lt;VLOOKUP(D2308,SLAMatrix,2,FALSE),"No","Internal"))))</f>
        <v/>
      </c>
      <c r="AB2308" s="123" t="n"/>
      <c r="AC2308" s="123" t="n"/>
      <c r="AD2308" s="119" t="n"/>
      <c r="AE2308" s="125" t="n"/>
      <c r="AF2308" s="124">
        <f>MONTH(O2308)</f>
        <v/>
      </c>
      <c r="AG2308" s="124">
        <f>VLOOKUP(IFERROR(MID(AE2308,1,(FIND(",",AE2308,1)-1)),AE2308),Facility_Region_Mapping,2,FALSE)</f>
        <v/>
      </c>
      <c r="AH2308" s="124" t="n"/>
      <c r="AI2308" s="124">
        <f>IF(C2308&lt;&gt;"",IF(M2308="ESM User",getInterfaceName($C2308),"NA"),"")</f>
        <v/>
      </c>
      <c r="AJ2308" s="116">
        <f>IF(Q2308&lt;&gt;"",DATE(YEAR(Q2308), MONTH(Q2308), DAY(Q2308)),"")</f>
        <v/>
      </c>
      <c r="AK2308" s="130">
        <f>IF(Q2308&lt;&gt;0,Q2308-N2308,TODAY()-N2308)</f>
        <v/>
      </c>
      <c r="AL2308" s="112">
        <f>IF(F2308="Re-assigned",0,IF(H2308="Closed",0,IF(H2308="Service Restored",0,IF(H2308="",0,1))))</f>
        <v/>
      </c>
      <c r="AM2308" s="124">
        <f>IF(AL2308=0,"",IF(AK2308&gt;20.99,"Aged","Non-Aged"))</f>
        <v/>
      </c>
      <c r="AN2308" s="112">
        <f>IF(Q2308&lt;&gt;"",MONTH(Q2308),"")</f>
        <v/>
      </c>
      <c r="AO2308" s="112">
        <f>IFERROR(VALUE(V2308),0)</f>
        <v/>
      </c>
    </row>
    <row customFormat="1" customHeight="1" ht="29.25" r="2309" s="112" spans="1:41">
      <c r="A2309" s="127" t="n"/>
      <c r="B2309" s="113" t="n"/>
      <c r="C2309" s="127" t="n"/>
      <c r="D2309" s="127" t="n"/>
      <c r="E2309" s="114">
        <f>IF(F2309 &lt;&gt; "",VLOOKUP(F2309,CategoryLookup,2,FALSE), "")</f>
        <v/>
      </c>
      <c r="F2309" s="126" t="n"/>
      <c r="G2309" s="127" t="n"/>
      <c r="H2309" s="127" t="n"/>
      <c r="I2309" s="127" t="n"/>
      <c r="J2309" s="127" t="n"/>
      <c r="K2309" s="127" t="n"/>
      <c r="L2309" s="127" t="n"/>
      <c r="M2309" s="127" t="n"/>
      <c r="N2309" s="120" t="n"/>
      <c r="O2309" s="120" t="n"/>
      <c r="P2309" s="120" t="n"/>
      <c r="Q2309" s="120" t="n"/>
      <c r="R2309" s="121" t="n"/>
      <c r="S2309" s="121" t="n"/>
      <c r="T2309" s="121" t="n"/>
      <c r="U2309" s="121" t="n"/>
      <c r="V2309" s="117">
        <f>IF(P2309="NA","NA",IF(P2309&lt;&gt;"",TEXT(P2309-N2309,"[h].mm"),""))</f>
        <v/>
      </c>
      <c r="W2309" s="118">
        <f>IF(AND(R2309="",S2309=""),"",R2309+S2309)</f>
        <v/>
      </c>
      <c r="X2309" s="116">
        <f>IF(O2309&lt;&gt;"",DATE(YEAR(O2309), MONTH(O2309), DAY(O2309)),"")</f>
        <v/>
      </c>
      <c r="Y2309" s="122" t="n"/>
      <c r="Z2309" s="123" t="n"/>
      <c r="AA2309" s="117">
        <f>IF(F2309="Re-assigned","NA",IF(W2309="","",IF(W2309&gt;=VLOOKUP(D2309,SLAMatrix,3,FALSE),"Yes",IF(W2309&lt;VLOOKUP(D2309,SLAMatrix,2,FALSE),"No","Internal"))))</f>
        <v/>
      </c>
      <c r="AB2309" s="123" t="n"/>
      <c r="AC2309" s="123" t="n"/>
      <c r="AD2309" s="119" t="n"/>
      <c r="AE2309" s="125" t="n"/>
      <c r="AF2309" s="124">
        <f>MONTH(O2309)</f>
        <v/>
      </c>
      <c r="AG2309" s="124">
        <f>VLOOKUP(IFERROR(MID(AE2309,1,(FIND(",",AE2309,1)-1)),AE2309),Facility_Region_Mapping,2,FALSE)</f>
        <v/>
      </c>
      <c r="AH2309" s="124" t="n"/>
      <c r="AI2309" s="124">
        <f>IF(C2309&lt;&gt;"",IF(M2309="ESM User",getInterfaceName($C2309),"NA"),"")</f>
        <v/>
      </c>
      <c r="AJ2309" s="116">
        <f>IF(Q2309&lt;&gt;"",DATE(YEAR(Q2309), MONTH(Q2309), DAY(Q2309)),"")</f>
        <v/>
      </c>
      <c r="AK2309" s="130">
        <f>IF(Q2309&lt;&gt;0,Q2309-N2309,TODAY()-N2309)</f>
        <v/>
      </c>
      <c r="AL2309" s="112">
        <f>IF(F2309="Re-assigned",0,IF(H2309="Closed",0,IF(H2309="Service Restored",0,IF(H2309="",0,1))))</f>
        <v/>
      </c>
      <c r="AM2309" s="124">
        <f>IF(AL2309=0,"",IF(AK2309&gt;20.99,"Aged","Non-Aged"))</f>
        <v/>
      </c>
      <c r="AN2309" s="112">
        <f>IF(Q2309&lt;&gt;"",MONTH(Q2309),"")</f>
        <v/>
      </c>
      <c r="AO2309" s="112">
        <f>IFERROR(VALUE(V2309),0)</f>
        <v/>
      </c>
    </row>
    <row customFormat="1" customHeight="1" ht="29.25" r="2310" s="112" spans="1:41">
      <c r="A2310" s="127" t="n"/>
      <c r="B2310" s="113" t="n"/>
      <c r="C2310" s="127" t="n"/>
      <c r="D2310" s="127" t="n"/>
      <c r="E2310" s="114">
        <f>IF(F2310 &lt;&gt; "",VLOOKUP(F2310,CategoryLookup,2,FALSE), "")</f>
        <v/>
      </c>
      <c r="F2310" s="126" t="n"/>
      <c r="G2310" s="127" t="n"/>
      <c r="H2310" s="127" t="n"/>
      <c r="I2310" s="127" t="n"/>
      <c r="J2310" s="127" t="n"/>
      <c r="K2310" s="127" t="n"/>
      <c r="L2310" s="127" t="n"/>
      <c r="M2310" s="127" t="n"/>
      <c r="N2310" s="120" t="n"/>
      <c r="O2310" s="120" t="n"/>
      <c r="P2310" s="120" t="n"/>
      <c r="Q2310" s="120" t="n"/>
      <c r="R2310" s="121" t="n"/>
      <c r="S2310" s="121" t="n"/>
      <c r="T2310" s="121" t="n"/>
      <c r="U2310" s="121" t="n"/>
      <c r="V2310" s="117">
        <f>IF(P2310="NA","NA",IF(P2310&lt;&gt;"",TEXT(P2310-N2310,"[h].mm"),""))</f>
        <v/>
      </c>
      <c r="W2310" s="118">
        <f>IF(AND(R2310="",S2310=""),"",R2310+S2310)</f>
        <v/>
      </c>
      <c r="X2310" s="116">
        <f>IF(O2310&lt;&gt;"",DATE(YEAR(O2310), MONTH(O2310), DAY(O2310)),"")</f>
        <v/>
      </c>
      <c r="Y2310" s="122" t="n"/>
      <c r="Z2310" s="123" t="n"/>
      <c r="AA2310" s="117">
        <f>IF(F2310="Re-assigned","NA",IF(W2310="","",IF(W2310&gt;=VLOOKUP(D2310,SLAMatrix,3,FALSE),"Yes",IF(W2310&lt;VLOOKUP(D2310,SLAMatrix,2,FALSE),"No","Internal"))))</f>
        <v/>
      </c>
      <c r="AB2310" s="123" t="n"/>
      <c r="AC2310" s="123" t="n"/>
      <c r="AD2310" s="119" t="n"/>
      <c r="AE2310" s="125" t="n"/>
      <c r="AF2310" s="124">
        <f>MONTH(O2310)</f>
        <v/>
      </c>
      <c r="AG2310" s="124">
        <f>VLOOKUP(IFERROR(MID(AE2310,1,(FIND(",",AE2310,1)-1)),AE2310),Facility_Region_Mapping,2,FALSE)</f>
        <v/>
      </c>
      <c r="AH2310" s="124" t="n"/>
      <c r="AI2310" s="124">
        <f>IF(C2310&lt;&gt;"",IF(M2310="ESM User",getInterfaceName($C2310),"NA"),"")</f>
        <v/>
      </c>
      <c r="AJ2310" s="116">
        <f>IF(Q2310&lt;&gt;"",DATE(YEAR(Q2310), MONTH(Q2310), DAY(Q2310)),"")</f>
        <v/>
      </c>
      <c r="AK2310" s="130">
        <f>IF(Q2310&lt;&gt;0,Q2310-N2310,TODAY()-N2310)</f>
        <v/>
      </c>
      <c r="AL2310" s="112">
        <f>IF(F2310="Re-assigned",0,IF(H2310="Closed",0,IF(H2310="Service Restored",0,IF(H2310="",0,1))))</f>
        <v/>
      </c>
      <c r="AM2310" s="124">
        <f>IF(AL2310=0,"",IF(AK2310&gt;20.99,"Aged","Non-Aged"))</f>
        <v/>
      </c>
      <c r="AN2310" s="112">
        <f>IF(Q2310&lt;&gt;"",MONTH(Q2310),"")</f>
        <v/>
      </c>
      <c r="AO2310" s="112">
        <f>IFERROR(VALUE(V2310),0)</f>
        <v/>
      </c>
    </row>
    <row customFormat="1" customHeight="1" ht="29.25" r="2311" s="112" spans="1:41">
      <c r="A2311" s="127" t="n"/>
      <c r="B2311" s="113" t="n"/>
      <c r="C2311" s="127" t="n"/>
      <c r="D2311" s="127" t="n"/>
      <c r="E2311" s="114">
        <f>IF(F2311 &lt;&gt; "",VLOOKUP(F2311,CategoryLookup,2,FALSE), "")</f>
        <v/>
      </c>
      <c r="F2311" s="126" t="n"/>
      <c r="G2311" s="127" t="n"/>
      <c r="H2311" s="127" t="n"/>
      <c r="I2311" s="127" t="n"/>
      <c r="J2311" s="127" t="n"/>
      <c r="K2311" s="127" t="n"/>
      <c r="L2311" s="127" t="n"/>
      <c r="M2311" s="127" t="n"/>
      <c r="N2311" s="120" t="n"/>
      <c r="O2311" s="120" t="n"/>
      <c r="P2311" s="120" t="n"/>
      <c r="Q2311" s="120" t="n"/>
      <c r="R2311" s="121" t="n"/>
      <c r="S2311" s="121" t="n"/>
      <c r="T2311" s="121" t="n"/>
      <c r="U2311" s="121" t="n"/>
      <c r="V2311" s="117">
        <f>IF(P2311="NA","NA",IF(P2311&lt;&gt;"",TEXT(P2311-N2311,"[h].mm"),""))</f>
        <v/>
      </c>
      <c r="W2311" s="118">
        <f>IF(AND(R2311="",S2311=""),"",R2311+S2311)</f>
        <v/>
      </c>
      <c r="X2311" s="116">
        <f>IF(O2311&lt;&gt;"",DATE(YEAR(O2311), MONTH(O2311), DAY(O2311)),"")</f>
        <v/>
      </c>
      <c r="Y2311" s="122" t="n"/>
      <c r="Z2311" s="123" t="n"/>
      <c r="AA2311" s="117">
        <f>IF(F2311="Re-assigned","NA",IF(W2311="","",IF(W2311&gt;=VLOOKUP(D2311,SLAMatrix,3,FALSE),"Yes",IF(W2311&lt;VLOOKUP(D2311,SLAMatrix,2,FALSE),"No","Internal"))))</f>
        <v/>
      </c>
      <c r="AB2311" s="123" t="n"/>
      <c r="AC2311" s="123" t="n"/>
      <c r="AD2311" s="119" t="n"/>
      <c r="AE2311" s="125" t="n"/>
      <c r="AF2311" s="124">
        <f>MONTH(O2311)</f>
        <v/>
      </c>
      <c r="AG2311" s="124">
        <f>VLOOKUP(IFERROR(MID(AE2311,1,(FIND(",",AE2311,1)-1)),AE2311),Facility_Region_Mapping,2,FALSE)</f>
        <v/>
      </c>
      <c r="AH2311" s="124" t="n"/>
      <c r="AI2311" s="124">
        <f>IF(C2311&lt;&gt;"",IF(M2311="ESM User",getInterfaceName($C2311),"NA"),"")</f>
        <v/>
      </c>
      <c r="AJ2311" s="116">
        <f>IF(Q2311&lt;&gt;"",DATE(YEAR(Q2311), MONTH(Q2311), DAY(Q2311)),"")</f>
        <v/>
      </c>
      <c r="AK2311" s="130">
        <f>IF(Q2311&lt;&gt;0,Q2311-N2311,TODAY()-N2311)</f>
        <v/>
      </c>
      <c r="AL2311" s="112">
        <f>IF(F2311="Re-assigned",0,IF(H2311="Closed",0,IF(H2311="Service Restored",0,IF(H2311="",0,1))))</f>
        <v/>
      </c>
      <c r="AM2311" s="124">
        <f>IF(AL2311=0,"",IF(AK2311&gt;20.99,"Aged","Non-Aged"))</f>
        <v/>
      </c>
      <c r="AN2311" s="112">
        <f>IF(Q2311&lt;&gt;"",MONTH(Q2311),"")</f>
        <v/>
      </c>
      <c r="AO2311" s="112">
        <f>IFERROR(VALUE(V2311),0)</f>
        <v/>
      </c>
    </row>
    <row customFormat="1" customHeight="1" ht="29.25" r="2312" s="112" spans="1:41">
      <c r="A2312" s="127" t="n"/>
      <c r="B2312" s="113" t="n"/>
      <c r="C2312" s="127" t="n"/>
      <c r="D2312" s="127" t="n"/>
      <c r="E2312" s="114">
        <f>IF(F2312 &lt;&gt; "",VLOOKUP(F2312,CategoryLookup,2,FALSE), "")</f>
        <v/>
      </c>
      <c r="F2312" s="126" t="n"/>
      <c r="G2312" s="127" t="n"/>
      <c r="H2312" s="127" t="n"/>
      <c r="I2312" s="127" t="n"/>
      <c r="J2312" s="127" t="n"/>
      <c r="K2312" s="127" t="n"/>
      <c r="L2312" s="127" t="n"/>
      <c r="M2312" s="127" t="n"/>
      <c r="N2312" s="120" t="n"/>
      <c r="O2312" s="120" t="n"/>
      <c r="P2312" s="120" t="n"/>
      <c r="Q2312" s="120" t="n"/>
      <c r="R2312" s="121" t="n"/>
      <c r="S2312" s="121" t="n"/>
      <c r="T2312" s="121" t="n"/>
      <c r="U2312" s="121" t="n"/>
      <c r="V2312" s="117">
        <f>IF(P2312="NA","NA",IF(P2312&lt;&gt;"",TEXT(P2312-N2312,"[h].mm"),""))</f>
        <v/>
      </c>
      <c r="W2312" s="118">
        <f>IF(AND(R2312="",S2312=""),"",R2312+S2312)</f>
        <v/>
      </c>
      <c r="X2312" s="116">
        <f>IF(O2312&lt;&gt;"",DATE(YEAR(O2312), MONTH(O2312), DAY(O2312)),"")</f>
        <v/>
      </c>
      <c r="Y2312" s="122" t="n"/>
      <c r="Z2312" s="123" t="n"/>
      <c r="AA2312" s="117">
        <f>IF(F2312="Re-assigned","NA",IF(W2312="","",IF(W2312&gt;=VLOOKUP(D2312,SLAMatrix,3,FALSE),"Yes",IF(W2312&lt;VLOOKUP(D2312,SLAMatrix,2,FALSE),"No","Internal"))))</f>
        <v/>
      </c>
      <c r="AB2312" s="123" t="n"/>
      <c r="AC2312" s="123" t="n"/>
      <c r="AD2312" s="119" t="n"/>
      <c r="AE2312" s="125" t="n"/>
      <c r="AF2312" s="124">
        <f>MONTH(O2312)</f>
        <v/>
      </c>
      <c r="AG2312" s="124">
        <f>VLOOKUP(IFERROR(MID(AE2312,1,(FIND(",",AE2312,1)-1)),AE2312),Facility_Region_Mapping,2,FALSE)</f>
        <v/>
      </c>
      <c r="AH2312" s="124" t="n"/>
      <c r="AI2312" s="124">
        <f>IF(C2312&lt;&gt;"",IF(M2312="ESM User",getInterfaceName($C2312),"NA"),"")</f>
        <v/>
      </c>
      <c r="AJ2312" s="116">
        <f>IF(Q2312&lt;&gt;"",DATE(YEAR(Q2312), MONTH(Q2312), DAY(Q2312)),"")</f>
        <v/>
      </c>
      <c r="AK2312" s="130">
        <f>IF(Q2312&lt;&gt;0,Q2312-N2312,TODAY()-N2312)</f>
        <v/>
      </c>
      <c r="AL2312" s="112">
        <f>IF(F2312="Re-assigned",0,IF(H2312="Closed",0,IF(H2312="Service Restored",0,IF(H2312="",0,1))))</f>
        <v/>
      </c>
      <c r="AM2312" s="124">
        <f>IF(AL2312=0,"",IF(AK2312&gt;20.99,"Aged","Non-Aged"))</f>
        <v/>
      </c>
      <c r="AN2312" s="112">
        <f>IF(Q2312&lt;&gt;"",MONTH(Q2312),"")</f>
        <v/>
      </c>
      <c r="AO2312" s="112">
        <f>IFERROR(VALUE(V2312),0)</f>
        <v/>
      </c>
    </row>
    <row customFormat="1" customHeight="1" ht="29.25" r="2313" s="112" spans="1:41">
      <c r="A2313" s="127" t="n"/>
      <c r="B2313" s="113" t="n"/>
      <c r="C2313" s="127" t="n"/>
      <c r="D2313" s="127" t="n"/>
      <c r="E2313" s="114">
        <f>IF(F2313 &lt;&gt; "",VLOOKUP(F2313,CategoryLookup,2,FALSE), "")</f>
        <v/>
      </c>
      <c r="F2313" s="126" t="n"/>
      <c r="G2313" s="127" t="n"/>
      <c r="H2313" s="127" t="n"/>
      <c r="I2313" s="127" t="n"/>
      <c r="J2313" s="127" t="n"/>
      <c r="K2313" s="127" t="n"/>
      <c r="L2313" s="127" t="n"/>
      <c r="M2313" s="127" t="n"/>
      <c r="N2313" s="120" t="n"/>
      <c r="O2313" s="120" t="n"/>
      <c r="P2313" s="120" t="n"/>
      <c r="Q2313" s="120" t="n"/>
      <c r="R2313" s="121" t="n"/>
      <c r="S2313" s="121" t="n"/>
      <c r="T2313" s="121" t="n"/>
      <c r="U2313" s="121" t="n"/>
      <c r="V2313" s="117">
        <f>IF(P2313="NA","NA",IF(P2313&lt;&gt;"",TEXT(P2313-N2313,"[h].mm"),""))</f>
        <v/>
      </c>
      <c r="W2313" s="118">
        <f>IF(AND(R2313="",S2313=""),"",R2313+S2313)</f>
        <v/>
      </c>
      <c r="X2313" s="116">
        <f>IF(O2313&lt;&gt;"",DATE(YEAR(O2313), MONTH(O2313), DAY(O2313)),"")</f>
        <v/>
      </c>
      <c r="Y2313" s="122" t="n"/>
      <c r="Z2313" s="123" t="n"/>
      <c r="AA2313" s="117">
        <f>IF(F2313="Re-assigned","NA",IF(W2313="","",IF(W2313&gt;=VLOOKUP(D2313,SLAMatrix,3,FALSE),"Yes",IF(W2313&lt;VLOOKUP(D2313,SLAMatrix,2,FALSE),"No","Internal"))))</f>
        <v/>
      </c>
      <c r="AB2313" s="123" t="n"/>
      <c r="AC2313" s="123" t="n"/>
      <c r="AD2313" s="119" t="n"/>
      <c r="AE2313" s="125" t="n"/>
      <c r="AF2313" s="124">
        <f>MONTH(O2313)</f>
        <v/>
      </c>
      <c r="AG2313" s="124">
        <f>VLOOKUP(IFERROR(MID(AE2313,1,(FIND(",",AE2313,1)-1)),AE2313),Facility_Region_Mapping,2,FALSE)</f>
        <v/>
      </c>
      <c r="AH2313" s="124" t="n"/>
      <c r="AI2313" s="124">
        <f>IF(C2313&lt;&gt;"",IF(M2313="ESM User",getInterfaceName($C2313),"NA"),"")</f>
        <v/>
      </c>
      <c r="AJ2313" s="116">
        <f>IF(Q2313&lt;&gt;"",DATE(YEAR(Q2313), MONTH(Q2313), DAY(Q2313)),"")</f>
        <v/>
      </c>
      <c r="AK2313" s="130">
        <f>IF(Q2313&lt;&gt;0,Q2313-N2313,TODAY()-N2313)</f>
        <v/>
      </c>
      <c r="AL2313" s="112">
        <f>IF(F2313="Re-assigned",0,IF(H2313="Closed",0,IF(H2313="Service Restored",0,IF(H2313="",0,1))))</f>
        <v/>
      </c>
      <c r="AM2313" s="124">
        <f>IF(AL2313=0,"",IF(AK2313&gt;20.99,"Aged","Non-Aged"))</f>
        <v/>
      </c>
      <c r="AN2313" s="112">
        <f>IF(Q2313&lt;&gt;"",MONTH(Q2313),"")</f>
        <v/>
      </c>
      <c r="AO2313" s="112">
        <f>IFERROR(VALUE(V2313),0)</f>
        <v/>
      </c>
    </row>
    <row customFormat="1" customHeight="1" ht="29.25" r="2314" s="112" spans="1:41">
      <c r="A2314" s="127" t="n"/>
      <c r="B2314" s="113" t="n"/>
      <c r="C2314" s="127" t="n"/>
      <c r="D2314" s="127" t="n"/>
      <c r="E2314" s="114">
        <f>IF(F2314 &lt;&gt; "",VLOOKUP(F2314,CategoryLookup,2,FALSE), "")</f>
        <v/>
      </c>
      <c r="F2314" s="126" t="n"/>
      <c r="G2314" s="127" t="n"/>
      <c r="H2314" s="127" t="n"/>
      <c r="I2314" s="127" t="n"/>
      <c r="J2314" s="127" t="n"/>
      <c r="K2314" s="127" t="n"/>
      <c r="L2314" s="127" t="n"/>
      <c r="M2314" s="127" t="n"/>
      <c r="N2314" s="120" t="n"/>
      <c r="O2314" s="120" t="n"/>
      <c r="P2314" s="120" t="n"/>
      <c r="Q2314" s="120" t="n"/>
      <c r="R2314" s="121" t="n"/>
      <c r="S2314" s="121" t="n"/>
      <c r="T2314" s="121" t="n"/>
      <c r="U2314" s="121" t="n"/>
      <c r="V2314" s="117">
        <f>IF(P2314="NA","NA",IF(P2314&lt;&gt;"",TEXT(P2314-N2314,"[h].mm"),""))</f>
        <v/>
      </c>
      <c r="W2314" s="118">
        <f>IF(AND(R2314="",S2314=""),"",R2314+S2314)</f>
        <v/>
      </c>
      <c r="X2314" s="116">
        <f>IF(O2314&lt;&gt;"",DATE(YEAR(O2314), MONTH(O2314), DAY(O2314)),"")</f>
        <v/>
      </c>
      <c r="Y2314" s="122" t="n"/>
      <c r="Z2314" s="123" t="n"/>
      <c r="AA2314" s="117">
        <f>IF(F2314="Re-assigned","NA",IF(W2314="","",IF(W2314&gt;=VLOOKUP(D2314,SLAMatrix,3,FALSE),"Yes",IF(W2314&lt;VLOOKUP(D2314,SLAMatrix,2,FALSE),"No","Internal"))))</f>
        <v/>
      </c>
      <c r="AB2314" s="123" t="n"/>
      <c r="AC2314" s="123" t="n"/>
      <c r="AD2314" s="119" t="n"/>
      <c r="AE2314" s="125" t="n"/>
      <c r="AF2314" s="124">
        <f>MONTH(O2314)</f>
        <v/>
      </c>
      <c r="AG2314" s="124">
        <f>VLOOKUP(IFERROR(MID(AE2314,1,(FIND(",",AE2314,1)-1)),AE2314),Facility_Region_Mapping,2,FALSE)</f>
        <v/>
      </c>
      <c r="AH2314" s="124" t="n"/>
      <c r="AI2314" s="124">
        <f>IF(C2314&lt;&gt;"",IF(M2314="ESM User",getInterfaceName($C2314),"NA"),"")</f>
        <v/>
      </c>
      <c r="AJ2314" s="116">
        <f>IF(Q2314&lt;&gt;"",DATE(YEAR(Q2314), MONTH(Q2314), DAY(Q2314)),"")</f>
        <v/>
      </c>
      <c r="AK2314" s="130">
        <f>IF(Q2314&lt;&gt;0,Q2314-N2314,TODAY()-N2314)</f>
        <v/>
      </c>
      <c r="AL2314" s="112">
        <f>IF(F2314="Re-assigned",0,IF(H2314="Closed",0,IF(H2314="Service Restored",0,IF(H2314="",0,1))))</f>
        <v/>
      </c>
      <c r="AM2314" s="124">
        <f>IF(AL2314=0,"",IF(AK2314&gt;20.99,"Aged","Non-Aged"))</f>
        <v/>
      </c>
      <c r="AN2314" s="112">
        <f>IF(Q2314&lt;&gt;"",MONTH(Q2314),"")</f>
        <v/>
      </c>
      <c r="AO2314" s="112">
        <f>IFERROR(VALUE(V2314),0)</f>
        <v/>
      </c>
    </row>
    <row customFormat="1" customHeight="1" ht="29.25" r="2315" s="112" spans="1:41">
      <c r="A2315" s="127" t="n"/>
      <c r="B2315" s="113" t="n"/>
      <c r="C2315" s="127" t="n"/>
      <c r="D2315" s="127" t="n"/>
      <c r="E2315" s="114">
        <f>IF(F2315 &lt;&gt; "",VLOOKUP(F2315,CategoryLookup,2,FALSE), "")</f>
        <v/>
      </c>
      <c r="F2315" s="126" t="n"/>
      <c r="G2315" s="127" t="n"/>
      <c r="H2315" s="127" t="n"/>
      <c r="I2315" s="127" t="n"/>
      <c r="J2315" s="127" t="n"/>
      <c r="K2315" s="127" t="n"/>
      <c r="L2315" s="127" t="n"/>
      <c r="M2315" s="127" t="n"/>
      <c r="N2315" s="120" t="n"/>
      <c r="O2315" s="120" t="n"/>
      <c r="P2315" s="120" t="n"/>
      <c r="Q2315" s="120" t="n"/>
      <c r="R2315" s="121" t="n"/>
      <c r="S2315" s="121" t="n"/>
      <c r="T2315" s="121" t="n"/>
      <c r="U2315" s="121" t="n"/>
      <c r="V2315" s="117">
        <f>IF(P2315="NA","NA",IF(P2315&lt;&gt;"",TEXT(P2315-N2315,"[h].mm"),""))</f>
        <v/>
      </c>
      <c r="W2315" s="118">
        <f>IF(AND(R2315="",S2315=""),"",R2315+S2315)</f>
        <v/>
      </c>
      <c r="X2315" s="116">
        <f>IF(O2315&lt;&gt;"",DATE(YEAR(O2315), MONTH(O2315), DAY(O2315)),"")</f>
        <v/>
      </c>
      <c r="Y2315" s="122" t="n"/>
      <c r="Z2315" s="123" t="n"/>
      <c r="AA2315" s="117">
        <f>IF(F2315="Re-assigned","NA",IF(W2315="","",IF(W2315&gt;=VLOOKUP(D2315,SLAMatrix,3,FALSE),"Yes",IF(W2315&lt;VLOOKUP(D2315,SLAMatrix,2,FALSE),"No","Internal"))))</f>
        <v/>
      </c>
      <c r="AB2315" s="123" t="n"/>
      <c r="AC2315" s="123" t="n"/>
      <c r="AD2315" s="119" t="n"/>
      <c r="AE2315" s="125" t="n"/>
      <c r="AF2315" s="124">
        <f>MONTH(O2315)</f>
        <v/>
      </c>
      <c r="AG2315" s="124">
        <f>VLOOKUP(IFERROR(MID(AE2315,1,(FIND(",",AE2315,1)-1)),AE2315),Facility_Region_Mapping,2,FALSE)</f>
        <v/>
      </c>
      <c r="AH2315" s="124" t="n"/>
      <c r="AI2315" s="124">
        <f>IF(C2315&lt;&gt;"",IF(M2315="ESM User",getInterfaceName($C2315),"NA"),"")</f>
        <v/>
      </c>
      <c r="AJ2315" s="116">
        <f>IF(Q2315&lt;&gt;"",DATE(YEAR(Q2315), MONTH(Q2315), DAY(Q2315)),"")</f>
        <v/>
      </c>
      <c r="AK2315" s="130">
        <f>IF(Q2315&lt;&gt;0,Q2315-N2315,TODAY()-N2315)</f>
        <v/>
      </c>
      <c r="AL2315" s="112">
        <f>IF(F2315="Re-assigned",0,IF(H2315="Closed",0,IF(H2315="Service Restored",0,IF(H2315="",0,1))))</f>
        <v/>
      </c>
      <c r="AM2315" s="124">
        <f>IF(AL2315=0,"",IF(AK2315&gt;20.99,"Aged","Non-Aged"))</f>
        <v/>
      </c>
      <c r="AN2315" s="112">
        <f>IF(Q2315&lt;&gt;"",MONTH(Q2315),"")</f>
        <v/>
      </c>
      <c r="AO2315" s="112">
        <f>IFERROR(VALUE(V2315),0)</f>
        <v/>
      </c>
    </row>
    <row customFormat="1" customHeight="1" ht="29.25" r="2316" s="112" spans="1:41">
      <c r="A2316" s="127" t="n"/>
      <c r="B2316" s="113" t="n"/>
      <c r="C2316" s="127" t="n"/>
      <c r="D2316" s="127" t="n"/>
      <c r="E2316" s="114">
        <f>IF(F2316 &lt;&gt; "",VLOOKUP(F2316,CategoryLookup,2,FALSE), "")</f>
        <v/>
      </c>
      <c r="F2316" s="126" t="n"/>
      <c r="G2316" s="127" t="n"/>
      <c r="H2316" s="127" t="n"/>
      <c r="I2316" s="127" t="n"/>
      <c r="J2316" s="127" t="n"/>
      <c r="K2316" s="127" t="n"/>
      <c r="L2316" s="127" t="n"/>
      <c r="M2316" s="127" t="n"/>
      <c r="N2316" s="120" t="n"/>
      <c r="O2316" s="120" t="n"/>
      <c r="P2316" s="120" t="n"/>
      <c r="Q2316" s="120" t="n"/>
      <c r="R2316" s="121" t="n"/>
      <c r="S2316" s="121" t="n"/>
      <c r="T2316" s="121" t="n"/>
      <c r="U2316" s="121" t="n"/>
      <c r="V2316" s="117">
        <f>IF(P2316="NA","NA",IF(P2316&lt;&gt;"",TEXT(P2316-N2316,"[h].mm"),""))</f>
        <v/>
      </c>
      <c r="W2316" s="118">
        <f>IF(AND(R2316="",S2316=""),"",R2316+S2316)</f>
        <v/>
      </c>
      <c r="X2316" s="116">
        <f>IF(O2316&lt;&gt;"",DATE(YEAR(O2316), MONTH(O2316), DAY(O2316)),"")</f>
        <v/>
      </c>
      <c r="Y2316" s="122" t="n"/>
      <c r="Z2316" s="123" t="n"/>
      <c r="AA2316" s="117">
        <f>IF(F2316="Re-assigned","NA",IF(W2316="","",IF(W2316&gt;=VLOOKUP(D2316,SLAMatrix,3,FALSE),"Yes",IF(W2316&lt;VLOOKUP(D2316,SLAMatrix,2,FALSE),"No","Internal"))))</f>
        <v/>
      </c>
      <c r="AB2316" s="123" t="n"/>
      <c r="AC2316" s="123" t="n"/>
      <c r="AD2316" s="119" t="n"/>
      <c r="AE2316" s="125" t="n"/>
      <c r="AF2316" s="124">
        <f>MONTH(O2316)</f>
        <v/>
      </c>
      <c r="AG2316" s="124">
        <f>VLOOKUP(IFERROR(MID(AE2316,1,(FIND(",",AE2316,1)-1)),AE2316),Facility_Region_Mapping,2,FALSE)</f>
        <v/>
      </c>
      <c r="AH2316" s="124" t="n"/>
      <c r="AI2316" s="124">
        <f>IF(C2316&lt;&gt;"",IF(M2316="ESM User",getInterfaceName($C2316),"NA"),"")</f>
        <v/>
      </c>
      <c r="AJ2316" s="116">
        <f>IF(Q2316&lt;&gt;"",DATE(YEAR(Q2316), MONTH(Q2316), DAY(Q2316)),"")</f>
        <v/>
      </c>
      <c r="AK2316" s="130">
        <f>IF(Q2316&lt;&gt;0,Q2316-N2316,TODAY()-N2316)</f>
        <v/>
      </c>
      <c r="AL2316" s="112">
        <f>IF(F2316="Re-assigned",0,IF(H2316="Closed",0,IF(H2316="Service Restored",0,IF(H2316="",0,1))))</f>
        <v/>
      </c>
      <c r="AM2316" s="124">
        <f>IF(AL2316=0,"",IF(AK2316&gt;20.99,"Aged","Non-Aged"))</f>
        <v/>
      </c>
      <c r="AN2316" s="112">
        <f>IF(Q2316&lt;&gt;"",MONTH(Q2316),"")</f>
        <v/>
      </c>
      <c r="AO2316" s="112">
        <f>IFERROR(VALUE(V2316),0)</f>
        <v/>
      </c>
    </row>
    <row customFormat="1" customHeight="1" ht="29.25" r="2317" s="112" spans="1:41">
      <c r="A2317" s="127" t="n"/>
      <c r="B2317" s="113" t="n"/>
      <c r="C2317" s="127" t="n"/>
      <c r="D2317" s="127" t="n"/>
      <c r="E2317" s="114">
        <f>IF(F2317 &lt;&gt; "",VLOOKUP(F2317,CategoryLookup,2,FALSE), "")</f>
        <v/>
      </c>
      <c r="F2317" s="126" t="n"/>
      <c r="G2317" s="127" t="n"/>
      <c r="H2317" s="127" t="n"/>
      <c r="I2317" s="127" t="n"/>
      <c r="J2317" s="127" t="n"/>
      <c r="K2317" s="127" t="n"/>
      <c r="L2317" s="127" t="n"/>
      <c r="M2317" s="127" t="n"/>
      <c r="N2317" s="120" t="n"/>
      <c r="O2317" s="120" t="n"/>
      <c r="P2317" s="120" t="n"/>
      <c r="Q2317" s="120" t="n"/>
      <c r="R2317" s="121" t="n"/>
      <c r="S2317" s="121" t="n"/>
      <c r="T2317" s="121" t="n"/>
      <c r="U2317" s="121" t="n"/>
      <c r="V2317" s="117">
        <f>IF(P2317="NA","NA",IF(P2317&lt;&gt;"",TEXT(P2317-N2317,"[h].mm"),""))</f>
        <v/>
      </c>
      <c r="W2317" s="118">
        <f>IF(AND(R2317="",S2317=""),"",R2317+S2317)</f>
        <v/>
      </c>
      <c r="X2317" s="116">
        <f>IF(O2317&lt;&gt;"",DATE(YEAR(O2317), MONTH(O2317), DAY(O2317)),"")</f>
        <v/>
      </c>
      <c r="Y2317" s="122" t="n"/>
      <c r="Z2317" s="123" t="n"/>
      <c r="AA2317" s="117">
        <f>IF(F2317="Re-assigned","NA",IF(W2317="","",IF(W2317&gt;=VLOOKUP(D2317,SLAMatrix,3,FALSE),"Yes",IF(W2317&lt;VLOOKUP(D2317,SLAMatrix,2,FALSE),"No","Internal"))))</f>
        <v/>
      </c>
      <c r="AB2317" s="123" t="n"/>
      <c r="AC2317" s="123" t="n"/>
      <c r="AD2317" s="119" t="n"/>
      <c r="AE2317" s="125" t="n"/>
      <c r="AF2317" s="124">
        <f>MONTH(O2317)</f>
        <v/>
      </c>
      <c r="AG2317" s="124">
        <f>VLOOKUP(IFERROR(MID(AE2317,1,(FIND(",",AE2317,1)-1)),AE2317),Facility_Region_Mapping,2,FALSE)</f>
        <v/>
      </c>
      <c r="AH2317" s="124" t="n"/>
      <c r="AI2317" s="124">
        <f>IF(C2317&lt;&gt;"",IF(M2317="ESM User",getInterfaceName($C2317),"NA"),"")</f>
        <v/>
      </c>
      <c r="AJ2317" s="116">
        <f>IF(Q2317&lt;&gt;"",DATE(YEAR(Q2317), MONTH(Q2317), DAY(Q2317)),"")</f>
        <v/>
      </c>
      <c r="AK2317" s="130">
        <f>IF(Q2317&lt;&gt;0,Q2317-N2317,TODAY()-N2317)</f>
        <v/>
      </c>
      <c r="AL2317" s="112">
        <f>IF(F2317="Re-assigned",0,IF(H2317="Closed",0,IF(H2317="Service Restored",0,IF(H2317="",0,1))))</f>
        <v/>
      </c>
      <c r="AM2317" s="124">
        <f>IF(AL2317=0,"",IF(AK2317&gt;20.99,"Aged","Non-Aged"))</f>
        <v/>
      </c>
      <c r="AN2317" s="112">
        <f>IF(Q2317&lt;&gt;"",MONTH(Q2317),"")</f>
        <v/>
      </c>
      <c r="AO2317" s="112">
        <f>IFERROR(VALUE(V2317),0)</f>
        <v/>
      </c>
    </row>
    <row customFormat="1" customHeight="1" ht="29.25" r="2318" s="112" spans="1:41">
      <c r="A2318" s="127" t="n"/>
      <c r="B2318" s="113" t="n"/>
      <c r="C2318" s="127" t="n"/>
      <c r="D2318" s="127" t="n"/>
      <c r="E2318" s="114">
        <f>IF(F2318 &lt;&gt; "",VLOOKUP(F2318,CategoryLookup,2,FALSE), "")</f>
        <v/>
      </c>
      <c r="F2318" s="126" t="n"/>
      <c r="G2318" s="127" t="n"/>
      <c r="H2318" s="127" t="n"/>
      <c r="I2318" s="127" t="n"/>
      <c r="J2318" s="127" t="n"/>
      <c r="K2318" s="127" t="n"/>
      <c r="L2318" s="127" t="n"/>
      <c r="M2318" s="127" t="n"/>
      <c r="N2318" s="120" t="n"/>
      <c r="O2318" s="120" t="n"/>
      <c r="P2318" s="120" t="n"/>
      <c r="Q2318" s="120" t="n"/>
      <c r="R2318" s="121" t="n"/>
      <c r="S2318" s="121" t="n"/>
      <c r="T2318" s="121" t="n"/>
      <c r="U2318" s="121" t="n"/>
      <c r="V2318" s="117">
        <f>IF(P2318="NA","NA",IF(P2318&lt;&gt;"",TEXT(P2318-N2318,"[h].mm"),""))</f>
        <v/>
      </c>
      <c r="W2318" s="118">
        <f>IF(AND(R2318="",S2318=""),"",R2318+S2318)</f>
        <v/>
      </c>
      <c r="X2318" s="116">
        <f>IF(O2318&lt;&gt;"",DATE(YEAR(O2318), MONTH(O2318), DAY(O2318)),"")</f>
        <v/>
      </c>
      <c r="Y2318" s="122" t="n"/>
      <c r="Z2318" s="123" t="n"/>
      <c r="AA2318" s="117">
        <f>IF(F2318="Re-assigned","NA",IF(W2318="","",IF(W2318&gt;=VLOOKUP(D2318,SLAMatrix,3,FALSE),"Yes",IF(W2318&lt;VLOOKUP(D2318,SLAMatrix,2,FALSE),"No","Internal"))))</f>
        <v/>
      </c>
      <c r="AB2318" s="123" t="n"/>
      <c r="AC2318" s="123" t="n"/>
      <c r="AD2318" s="119" t="n"/>
      <c r="AE2318" s="125" t="n"/>
      <c r="AF2318" s="124">
        <f>MONTH(O2318)</f>
        <v/>
      </c>
      <c r="AG2318" s="124">
        <f>VLOOKUP(IFERROR(MID(AE2318,1,(FIND(",",AE2318,1)-1)),AE2318),Facility_Region_Mapping,2,FALSE)</f>
        <v/>
      </c>
      <c r="AH2318" s="124" t="n"/>
      <c r="AI2318" s="124">
        <f>IF(C2318&lt;&gt;"",IF(M2318="ESM User",getInterfaceName($C2318),"NA"),"")</f>
        <v/>
      </c>
      <c r="AJ2318" s="116">
        <f>IF(Q2318&lt;&gt;"",DATE(YEAR(Q2318), MONTH(Q2318), DAY(Q2318)),"")</f>
        <v/>
      </c>
      <c r="AK2318" s="130">
        <f>IF(Q2318&lt;&gt;0,Q2318-N2318,TODAY()-N2318)</f>
        <v/>
      </c>
      <c r="AL2318" s="112">
        <f>IF(F2318="Re-assigned",0,IF(H2318="Closed",0,IF(H2318="Service Restored",0,IF(H2318="",0,1))))</f>
        <v/>
      </c>
      <c r="AM2318" s="124">
        <f>IF(AL2318=0,"",IF(AK2318&gt;20.99,"Aged","Non-Aged"))</f>
        <v/>
      </c>
      <c r="AN2318" s="112">
        <f>IF(Q2318&lt;&gt;"",MONTH(Q2318),"")</f>
        <v/>
      </c>
      <c r="AO2318" s="112">
        <f>IFERROR(VALUE(V2318),0)</f>
        <v/>
      </c>
    </row>
    <row customFormat="1" customHeight="1" ht="29.25" r="2319" s="112" spans="1:41">
      <c r="A2319" s="127" t="n"/>
      <c r="B2319" s="113" t="n"/>
      <c r="C2319" s="127" t="n"/>
      <c r="D2319" s="127" t="n"/>
      <c r="E2319" s="114">
        <f>IF(F2319 &lt;&gt; "",VLOOKUP(F2319,CategoryLookup,2,FALSE), "")</f>
        <v/>
      </c>
      <c r="F2319" s="126" t="n"/>
      <c r="G2319" s="127" t="n"/>
      <c r="H2319" s="127" t="n"/>
      <c r="I2319" s="127" t="n"/>
      <c r="J2319" s="127" t="n"/>
      <c r="K2319" s="127" t="n"/>
      <c r="L2319" s="127" t="n"/>
      <c r="M2319" s="127" t="n"/>
      <c r="N2319" s="120" t="n"/>
      <c r="O2319" s="120" t="n"/>
      <c r="P2319" s="120" t="n"/>
      <c r="Q2319" s="120" t="n"/>
      <c r="R2319" s="121" t="n"/>
      <c r="S2319" s="121" t="n"/>
      <c r="T2319" s="121" t="n"/>
      <c r="U2319" s="121" t="n"/>
      <c r="V2319" s="117">
        <f>IF(P2319="NA","NA",IF(P2319&lt;&gt;"",TEXT(P2319-N2319,"[h].mm"),""))</f>
        <v/>
      </c>
      <c r="W2319" s="118">
        <f>IF(AND(R2319="",S2319=""),"",R2319+S2319)</f>
        <v/>
      </c>
      <c r="X2319" s="116">
        <f>IF(O2319&lt;&gt;"",DATE(YEAR(O2319), MONTH(O2319), DAY(O2319)),"")</f>
        <v/>
      </c>
      <c r="Y2319" s="122" t="n"/>
      <c r="Z2319" s="123" t="n"/>
      <c r="AA2319" s="117">
        <f>IF(F2319="Re-assigned","NA",IF(W2319="","",IF(W2319&gt;=VLOOKUP(D2319,SLAMatrix,3,FALSE),"Yes",IF(W2319&lt;VLOOKUP(D2319,SLAMatrix,2,FALSE),"No","Internal"))))</f>
        <v/>
      </c>
      <c r="AB2319" s="123" t="n"/>
      <c r="AC2319" s="123" t="n"/>
      <c r="AD2319" s="119" t="n"/>
      <c r="AE2319" s="125" t="n"/>
      <c r="AF2319" s="124">
        <f>MONTH(O2319)</f>
        <v/>
      </c>
      <c r="AG2319" s="124">
        <f>VLOOKUP(IFERROR(MID(AE2319,1,(FIND(",",AE2319,1)-1)),AE2319),Facility_Region_Mapping,2,FALSE)</f>
        <v/>
      </c>
      <c r="AH2319" s="124" t="n"/>
      <c r="AI2319" s="124">
        <f>IF(C2319&lt;&gt;"",IF(M2319="ESM User",getInterfaceName($C2319),"NA"),"")</f>
        <v/>
      </c>
      <c r="AJ2319" s="116">
        <f>IF(Q2319&lt;&gt;"",DATE(YEAR(Q2319), MONTH(Q2319), DAY(Q2319)),"")</f>
        <v/>
      </c>
      <c r="AK2319" s="130">
        <f>IF(Q2319&lt;&gt;0,Q2319-N2319,TODAY()-N2319)</f>
        <v/>
      </c>
      <c r="AL2319" s="112">
        <f>IF(F2319="Re-assigned",0,IF(H2319="Closed",0,IF(H2319="Service Restored",0,IF(H2319="",0,1))))</f>
        <v/>
      </c>
      <c r="AM2319" s="124">
        <f>IF(AL2319=0,"",IF(AK2319&gt;20.99,"Aged","Non-Aged"))</f>
        <v/>
      </c>
      <c r="AN2319" s="112">
        <f>IF(Q2319&lt;&gt;"",MONTH(Q2319),"")</f>
        <v/>
      </c>
      <c r="AO2319" s="112">
        <f>IFERROR(VALUE(V2319),0)</f>
        <v/>
      </c>
    </row>
    <row customFormat="1" customHeight="1" ht="29.25" r="2320" s="112" spans="1:41">
      <c r="A2320" s="127" t="n"/>
      <c r="B2320" s="113" t="n"/>
      <c r="C2320" s="127" t="n"/>
      <c r="D2320" s="127" t="n"/>
      <c r="E2320" s="114">
        <f>IF(F2320 &lt;&gt; "",VLOOKUP(F2320,CategoryLookup,2,FALSE), "")</f>
        <v/>
      </c>
      <c r="F2320" s="126" t="n"/>
      <c r="G2320" s="127" t="n"/>
      <c r="H2320" s="127" t="n"/>
      <c r="I2320" s="127" t="n"/>
      <c r="J2320" s="127" t="n"/>
      <c r="K2320" s="127" t="n"/>
      <c r="L2320" s="127" t="n"/>
      <c r="M2320" s="127" t="n"/>
      <c r="N2320" s="120" t="n"/>
      <c r="O2320" s="120" t="n"/>
      <c r="P2320" s="120" t="n"/>
      <c r="Q2320" s="120" t="n"/>
      <c r="R2320" s="121" t="n"/>
      <c r="S2320" s="121" t="n"/>
      <c r="T2320" s="121" t="n"/>
      <c r="U2320" s="121" t="n"/>
      <c r="V2320" s="117">
        <f>IF(P2320="NA","NA",IF(P2320&lt;&gt;"",TEXT(P2320-N2320,"[h].mm"),""))</f>
        <v/>
      </c>
      <c r="W2320" s="118">
        <f>IF(AND(R2320="",S2320=""),"",R2320+S2320)</f>
        <v/>
      </c>
      <c r="X2320" s="116">
        <f>IF(O2320&lt;&gt;"",DATE(YEAR(O2320), MONTH(O2320), DAY(O2320)),"")</f>
        <v/>
      </c>
      <c r="Y2320" s="122" t="n"/>
      <c r="Z2320" s="123" t="n"/>
      <c r="AA2320" s="117">
        <f>IF(F2320="Re-assigned","NA",IF(W2320="","",IF(W2320&gt;=VLOOKUP(D2320,SLAMatrix,3,FALSE),"Yes",IF(W2320&lt;VLOOKUP(D2320,SLAMatrix,2,FALSE),"No","Internal"))))</f>
        <v/>
      </c>
      <c r="AB2320" s="123" t="n"/>
      <c r="AC2320" s="123" t="n"/>
      <c r="AD2320" s="119" t="n"/>
      <c r="AE2320" s="125" t="n"/>
      <c r="AF2320" s="124">
        <f>MONTH(O2320)</f>
        <v/>
      </c>
      <c r="AG2320" s="124">
        <f>VLOOKUP(IFERROR(MID(AE2320,1,(FIND(",",AE2320,1)-1)),AE2320),Facility_Region_Mapping,2,FALSE)</f>
        <v/>
      </c>
      <c r="AH2320" s="124" t="n"/>
      <c r="AI2320" s="124">
        <f>IF(C2320&lt;&gt;"",IF(M2320="ESM User",getInterfaceName($C2320),"NA"),"")</f>
        <v/>
      </c>
      <c r="AJ2320" s="116">
        <f>IF(Q2320&lt;&gt;"",DATE(YEAR(Q2320), MONTH(Q2320), DAY(Q2320)),"")</f>
        <v/>
      </c>
      <c r="AK2320" s="130">
        <f>IF(Q2320&lt;&gt;0,Q2320-N2320,TODAY()-N2320)</f>
        <v/>
      </c>
      <c r="AL2320" s="112">
        <f>IF(F2320="Re-assigned",0,IF(H2320="Closed",0,IF(H2320="Service Restored",0,IF(H2320="",0,1))))</f>
        <v/>
      </c>
      <c r="AM2320" s="124">
        <f>IF(AL2320=0,"",IF(AK2320&gt;20.99,"Aged","Non-Aged"))</f>
        <v/>
      </c>
      <c r="AN2320" s="112">
        <f>IF(Q2320&lt;&gt;"",MONTH(Q2320),"")</f>
        <v/>
      </c>
      <c r="AO2320" s="112">
        <f>IFERROR(VALUE(V2320),0)</f>
        <v/>
      </c>
    </row>
    <row customFormat="1" customHeight="1" ht="29.25" r="2321" s="112" spans="1:41">
      <c r="A2321" s="127" t="n"/>
      <c r="B2321" s="113" t="n"/>
      <c r="C2321" s="127" t="n"/>
      <c r="D2321" s="127" t="n"/>
      <c r="E2321" s="114">
        <f>IF(F2321 &lt;&gt; "",VLOOKUP(F2321,CategoryLookup,2,FALSE), "")</f>
        <v/>
      </c>
      <c r="F2321" s="126" t="n"/>
      <c r="G2321" s="127" t="n"/>
      <c r="H2321" s="127" t="n"/>
      <c r="I2321" s="127" t="n"/>
      <c r="J2321" s="127" t="n"/>
      <c r="K2321" s="127" t="n"/>
      <c r="L2321" s="127" t="n"/>
      <c r="M2321" s="127" t="n"/>
      <c r="N2321" s="120" t="n"/>
      <c r="O2321" s="120" t="n"/>
      <c r="P2321" s="120" t="n"/>
      <c r="Q2321" s="120" t="n"/>
      <c r="R2321" s="121" t="n"/>
      <c r="S2321" s="121" t="n"/>
      <c r="T2321" s="121" t="n"/>
      <c r="U2321" s="121" t="n"/>
      <c r="V2321" s="117">
        <f>IF(P2321="NA","NA",IF(P2321&lt;&gt;"",TEXT(P2321-N2321,"[h].mm"),""))</f>
        <v/>
      </c>
      <c r="W2321" s="118">
        <f>IF(AND(R2321="",S2321=""),"",R2321+S2321)</f>
        <v/>
      </c>
      <c r="X2321" s="116">
        <f>IF(O2321&lt;&gt;"",DATE(YEAR(O2321), MONTH(O2321), DAY(O2321)),"")</f>
        <v/>
      </c>
      <c r="Y2321" s="122" t="n"/>
      <c r="Z2321" s="123" t="n"/>
      <c r="AA2321" s="117">
        <f>IF(F2321="Re-assigned","NA",IF(W2321="","",IF(W2321&gt;=VLOOKUP(D2321,SLAMatrix,3,FALSE),"Yes",IF(W2321&lt;VLOOKUP(D2321,SLAMatrix,2,FALSE),"No","Internal"))))</f>
        <v/>
      </c>
      <c r="AB2321" s="123" t="n"/>
      <c r="AC2321" s="123" t="n"/>
      <c r="AD2321" s="119" t="n"/>
      <c r="AE2321" s="125" t="n"/>
      <c r="AF2321" s="124">
        <f>MONTH(O2321)</f>
        <v/>
      </c>
      <c r="AG2321" s="124">
        <f>VLOOKUP(IFERROR(MID(AE2321,1,(FIND(",",AE2321,1)-1)),AE2321),Facility_Region_Mapping,2,FALSE)</f>
        <v/>
      </c>
      <c r="AH2321" s="124" t="n"/>
      <c r="AI2321" s="124">
        <f>IF(C2321&lt;&gt;"",IF(M2321="ESM User",getInterfaceName($C2321),"NA"),"")</f>
        <v/>
      </c>
      <c r="AJ2321" s="116">
        <f>IF(Q2321&lt;&gt;"",DATE(YEAR(Q2321), MONTH(Q2321), DAY(Q2321)),"")</f>
        <v/>
      </c>
      <c r="AK2321" s="130">
        <f>IF(Q2321&lt;&gt;0,Q2321-N2321,TODAY()-N2321)</f>
        <v/>
      </c>
      <c r="AL2321" s="112">
        <f>IF(F2321="Re-assigned",0,IF(H2321="Closed",0,IF(H2321="Service Restored",0,IF(H2321="",0,1))))</f>
        <v/>
      </c>
      <c r="AM2321" s="124">
        <f>IF(AL2321=0,"",IF(AK2321&gt;20.99,"Aged","Non-Aged"))</f>
        <v/>
      </c>
      <c r="AN2321" s="112">
        <f>IF(Q2321&lt;&gt;"",MONTH(Q2321),"")</f>
        <v/>
      </c>
      <c r="AO2321" s="112">
        <f>IFERROR(VALUE(V2321),0)</f>
        <v/>
      </c>
    </row>
    <row customFormat="1" customHeight="1" ht="29.25" r="2322" s="112" spans="1:41">
      <c r="A2322" s="127" t="n"/>
      <c r="B2322" s="113" t="n"/>
      <c r="C2322" s="127" t="n"/>
      <c r="D2322" s="127" t="n"/>
      <c r="E2322" s="114">
        <f>IF(F2322 &lt;&gt; "",VLOOKUP(F2322,CategoryLookup,2,FALSE), "")</f>
        <v/>
      </c>
      <c r="F2322" s="126" t="n"/>
      <c r="G2322" s="127" t="n"/>
      <c r="H2322" s="127" t="n"/>
      <c r="I2322" s="127" t="n"/>
      <c r="J2322" s="127" t="n"/>
      <c r="K2322" s="127" t="n"/>
      <c r="L2322" s="127" t="n"/>
      <c r="M2322" s="127" t="n"/>
      <c r="N2322" s="120" t="n"/>
      <c r="O2322" s="120" t="n"/>
      <c r="P2322" s="120" t="n"/>
      <c r="Q2322" s="120" t="n"/>
      <c r="R2322" s="121" t="n"/>
      <c r="S2322" s="121" t="n"/>
      <c r="T2322" s="121" t="n"/>
      <c r="U2322" s="121" t="n"/>
      <c r="V2322" s="117">
        <f>IF(P2322="NA","NA",IF(P2322&lt;&gt;"",TEXT(P2322-N2322,"[h].mm"),""))</f>
        <v/>
      </c>
      <c r="W2322" s="118">
        <f>IF(AND(R2322="",S2322=""),"",R2322+S2322)</f>
        <v/>
      </c>
      <c r="X2322" s="116">
        <f>IF(O2322&lt;&gt;"",DATE(YEAR(O2322), MONTH(O2322), DAY(O2322)),"")</f>
        <v/>
      </c>
      <c r="Y2322" s="122" t="n"/>
      <c r="Z2322" s="123" t="n"/>
      <c r="AA2322" s="117">
        <f>IF(F2322="Re-assigned","NA",IF(W2322="","",IF(W2322&gt;=VLOOKUP(D2322,SLAMatrix,3,FALSE),"Yes",IF(W2322&lt;VLOOKUP(D2322,SLAMatrix,2,FALSE),"No","Internal"))))</f>
        <v/>
      </c>
      <c r="AB2322" s="123" t="n"/>
      <c r="AC2322" s="123" t="n"/>
      <c r="AD2322" s="119" t="n"/>
      <c r="AE2322" s="125" t="n"/>
      <c r="AF2322" s="124">
        <f>MONTH(O2322)</f>
        <v/>
      </c>
      <c r="AG2322" s="124">
        <f>VLOOKUP(IFERROR(MID(AE2322,1,(FIND(",",AE2322,1)-1)),AE2322),Facility_Region_Mapping,2,FALSE)</f>
        <v/>
      </c>
      <c r="AH2322" s="124" t="n"/>
      <c r="AI2322" s="124">
        <f>IF(C2322&lt;&gt;"",IF(M2322="ESM User",getInterfaceName($C2322),"NA"),"")</f>
        <v/>
      </c>
      <c r="AJ2322" s="116">
        <f>IF(Q2322&lt;&gt;"",DATE(YEAR(Q2322), MONTH(Q2322), DAY(Q2322)),"")</f>
        <v/>
      </c>
      <c r="AK2322" s="130">
        <f>IF(Q2322&lt;&gt;0,Q2322-N2322,TODAY()-N2322)</f>
        <v/>
      </c>
      <c r="AL2322" s="112">
        <f>IF(F2322="Re-assigned",0,IF(H2322="Closed",0,IF(H2322="Service Restored",0,IF(H2322="",0,1))))</f>
        <v/>
      </c>
      <c r="AM2322" s="124">
        <f>IF(AL2322=0,"",IF(AK2322&gt;20.99,"Aged","Non-Aged"))</f>
        <v/>
      </c>
      <c r="AN2322" s="112">
        <f>IF(Q2322&lt;&gt;"",MONTH(Q2322),"")</f>
        <v/>
      </c>
      <c r="AO2322" s="112">
        <f>IFERROR(VALUE(V2322),0)</f>
        <v/>
      </c>
    </row>
    <row customFormat="1" customHeight="1" ht="29.25" r="2323" s="112" spans="1:41">
      <c r="A2323" s="127" t="n"/>
      <c r="B2323" s="113" t="n"/>
      <c r="C2323" s="127" t="n"/>
      <c r="D2323" s="127" t="n"/>
      <c r="E2323" s="114">
        <f>IF(F2323 &lt;&gt; "",VLOOKUP(F2323,CategoryLookup,2,FALSE), "")</f>
        <v/>
      </c>
      <c r="F2323" s="126" t="n"/>
      <c r="G2323" s="127" t="n"/>
      <c r="H2323" s="127" t="n"/>
      <c r="I2323" s="127" t="n"/>
      <c r="J2323" s="127" t="n"/>
      <c r="K2323" s="127" t="n"/>
      <c r="L2323" s="127" t="n"/>
      <c r="M2323" s="127" t="n"/>
      <c r="N2323" s="120" t="n"/>
      <c r="O2323" s="120" t="n"/>
      <c r="P2323" s="120" t="n"/>
      <c r="Q2323" s="120" t="n"/>
      <c r="R2323" s="121" t="n"/>
      <c r="S2323" s="121" t="n"/>
      <c r="T2323" s="121" t="n"/>
      <c r="U2323" s="121" t="n"/>
      <c r="V2323" s="117">
        <f>IF(P2323="NA","NA",IF(P2323&lt;&gt;"",TEXT(P2323-N2323,"[h].mm"),""))</f>
        <v/>
      </c>
      <c r="W2323" s="118">
        <f>IF(AND(R2323="",S2323=""),"",R2323+S2323)</f>
        <v/>
      </c>
      <c r="X2323" s="116">
        <f>IF(O2323&lt;&gt;"",DATE(YEAR(O2323), MONTH(O2323), DAY(O2323)),"")</f>
        <v/>
      </c>
      <c r="Y2323" s="122" t="n"/>
      <c r="Z2323" s="123" t="n"/>
      <c r="AA2323" s="117">
        <f>IF(F2323="Re-assigned","NA",IF(W2323="","",IF(W2323&gt;=VLOOKUP(D2323,SLAMatrix,3,FALSE),"Yes",IF(W2323&lt;VLOOKUP(D2323,SLAMatrix,2,FALSE),"No","Internal"))))</f>
        <v/>
      </c>
      <c r="AB2323" s="123" t="n"/>
      <c r="AC2323" s="123" t="n"/>
      <c r="AD2323" s="119" t="n"/>
      <c r="AE2323" s="125" t="n"/>
      <c r="AF2323" s="124">
        <f>MONTH(O2323)</f>
        <v/>
      </c>
      <c r="AG2323" s="124">
        <f>VLOOKUP(IFERROR(MID(AE2323,1,(FIND(",",AE2323,1)-1)),AE2323),Facility_Region_Mapping,2,FALSE)</f>
        <v/>
      </c>
      <c r="AH2323" s="124" t="n"/>
      <c r="AI2323" s="124">
        <f>IF(C2323&lt;&gt;"",IF(M2323="ESM User",getInterfaceName($C2323),"NA"),"")</f>
        <v/>
      </c>
      <c r="AJ2323" s="116">
        <f>IF(Q2323&lt;&gt;"",DATE(YEAR(Q2323), MONTH(Q2323), DAY(Q2323)),"")</f>
        <v/>
      </c>
      <c r="AK2323" s="130">
        <f>IF(Q2323&lt;&gt;0,Q2323-N2323,TODAY()-N2323)</f>
        <v/>
      </c>
      <c r="AL2323" s="112">
        <f>IF(F2323="Re-assigned",0,IF(H2323="Closed",0,IF(H2323="Service Restored",0,IF(H2323="",0,1))))</f>
        <v/>
      </c>
      <c r="AM2323" s="124">
        <f>IF(AL2323=0,"",IF(AK2323&gt;20.99,"Aged","Non-Aged"))</f>
        <v/>
      </c>
      <c r="AN2323" s="112">
        <f>IF(Q2323&lt;&gt;"",MONTH(Q2323),"")</f>
        <v/>
      </c>
      <c r="AO2323" s="112">
        <f>IFERROR(VALUE(V2323),0)</f>
        <v/>
      </c>
    </row>
    <row customFormat="1" customHeight="1" ht="29.25" r="2324" s="112" spans="1:41">
      <c r="A2324" s="127" t="n"/>
      <c r="B2324" s="113" t="n"/>
      <c r="C2324" s="127" t="n"/>
      <c r="D2324" s="127" t="n"/>
      <c r="E2324" s="114">
        <f>IF(F2324 &lt;&gt; "",VLOOKUP(F2324,CategoryLookup,2,FALSE), "")</f>
        <v/>
      </c>
      <c r="F2324" s="126" t="n"/>
      <c r="G2324" s="127" t="n"/>
      <c r="H2324" s="127" t="n"/>
      <c r="I2324" s="127" t="n"/>
      <c r="J2324" s="127" t="n"/>
      <c r="K2324" s="127" t="n"/>
      <c r="L2324" s="127" t="n"/>
      <c r="M2324" s="127" t="n"/>
      <c r="N2324" s="120" t="n"/>
      <c r="O2324" s="120" t="n"/>
      <c r="P2324" s="120" t="n"/>
      <c r="Q2324" s="120" t="n"/>
      <c r="R2324" s="121" t="n"/>
      <c r="S2324" s="121" t="n"/>
      <c r="T2324" s="121" t="n"/>
      <c r="U2324" s="121" t="n"/>
      <c r="V2324" s="117">
        <f>IF(P2324="NA","NA",IF(P2324&lt;&gt;"",TEXT(P2324-N2324,"[h].mm"),""))</f>
        <v/>
      </c>
      <c r="W2324" s="118">
        <f>IF(AND(R2324="",S2324=""),"",R2324+S2324)</f>
        <v/>
      </c>
      <c r="X2324" s="116">
        <f>IF(O2324&lt;&gt;"",DATE(YEAR(O2324), MONTH(O2324), DAY(O2324)),"")</f>
        <v/>
      </c>
      <c r="Y2324" s="122" t="n"/>
      <c r="Z2324" s="123" t="n"/>
      <c r="AA2324" s="117">
        <f>IF(F2324="Re-assigned","NA",IF(W2324="","",IF(W2324&gt;=VLOOKUP(D2324,SLAMatrix,3,FALSE),"Yes",IF(W2324&lt;VLOOKUP(D2324,SLAMatrix,2,FALSE),"No","Internal"))))</f>
        <v/>
      </c>
      <c r="AB2324" s="123" t="n"/>
      <c r="AC2324" s="123" t="n"/>
      <c r="AD2324" s="119" t="n"/>
      <c r="AE2324" s="125" t="n"/>
      <c r="AF2324" s="124">
        <f>MONTH(O2324)</f>
        <v/>
      </c>
      <c r="AG2324" s="124">
        <f>VLOOKUP(IFERROR(MID(AE2324,1,(FIND(",",AE2324,1)-1)),AE2324),Facility_Region_Mapping,2,FALSE)</f>
        <v/>
      </c>
      <c r="AH2324" s="124" t="n"/>
      <c r="AI2324" s="124">
        <f>IF(C2324&lt;&gt;"",IF(M2324="ESM User",getInterfaceName($C2324),"NA"),"")</f>
        <v/>
      </c>
      <c r="AJ2324" s="116">
        <f>IF(Q2324&lt;&gt;"",DATE(YEAR(Q2324), MONTH(Q2324), DAY(Q2324)),"")</f>
        <v/>
      </c>
      <c r="AK2324" s="130">
        <f>IF(Q2324&lt;&gt;0,Q2324-N2324,TODAY()-N2324)</f>
        <v/>
      </c>
      <c r="AL2324" s="112">
        <f>IF(F2324="Re-assigned",0,IF(H2324="Closed",0,IF(H2324="Service Restored",0,IF(H2324="",0,1))))</f>
        <v/>
      </c>
      <c r="AM2324" s="124">
        <f>IF(AL2324=0,"",IF(AK2324&gt;20.99,"Aged","Non-Aged"))</f>
        <v/>
      </c>
      <c r="AN2324" s="112">
        <f>IF(Q2324&lt;&gt;"",MONTH(Q2324),"")</f>
        <v/>
      </c>
      <c r="AO2324" s="112">
        <f>IFERROR(VALUE(V2324),0)</f>
        <v/>
      </c>
    </row>
    <row customFormat="1" customHeight="1" ht="29.25" r="2325" s="112" spans="1:41">
      <c r="A2325" s="127" t="n"/>
      <c r="B2325" s="113" t="n"/>
      <c r="C2325" s="127" t="n"/>
      <c r="D2325" s="127" t="n"/>
      <c r="E2325" s="114">
        <f>IF(F2325 &lt;&gt; "",VLOOKUP(F2325,CategoryLookup,2,FALSE), "")</f>
        <v/>
      </c>
      <c r="F2325" s="126" t="n"/>
      <c r="G2325" s="127" t="n"/>
      <c r="H2325" s="127" t="n"/>
      <c r="I2325" s="127" t="n"/>
      <c r="J2325" s="127" t="n"/>
      <c r="K2325" s="127" t="n"/>
      <c r="L2325" s="127" t="n"/>
      <c r="M2325" s="127" t="n"/>
      <c r="N2325" s="120" t="n"/>
      <c r="O2325" s="120" t="n"/>
      <c r="P2325" s="120" t="n"/>
      <c r="Q2325" s="120" t="n"/>
      <c r="R2325" s="121" t="n"/>
      <c r="S2325" s="121" t="n"/>
      <c r="T2325" s="121" t="n"/>
      <c r="U2325" s="121" t="n"/>
      <c r="V2325" s="117">
        <f>IF(P2325="NA","NA",IF(P2325&lt;&gt;"",TEXT(P2325-N2325,"[h].mm"),""))</f>
        <v/>
      </c>
      <c r="W2325" s="118">
        <f>IF(AND(R2325="",S2325=""),"",R2325+S2325)</f>
        <v/>
      </c>
      <c r="X2325" s="116">
        <f>IF(O2325&lt;&gt;"",DATE(YEAR(O2325), MONTH(O2325), DAY(O2325)),"")</f>
        <v/>
      </c>
      <c r="Y2325" s="122" t="n"/>
      <c r="Z2325" s="123" t="n"/>
      <c r="AA2325" s="117">
        <f>IF(F2325="Re-assigned","NA",IF(W2325="","",IF(W2325&gt;=VLOOKUP(D2325,SLAMatrix,3,FALSE),"Yes",IF(W2325&lt;VLOOKUP(D2325,SLAMatrix,2,FALSE),"No","Internal"))))</f>
        <v/>
      </c>
      <c r="AB2325" s="123" t="n"/>
      <c r="AC2325" s="123" t="n"/>
      <c r="AD2325" s="119" t="n"/>
      <c r="AE2325" s="125" t="n"/>
      <c r="AF2325" s="124">
        <f>MONTH(O2325)</f>
        <v/>
      </c>
      <c r="AG2325" s="124">
        <f>VLOOKUP(IFERROR(MID(AE2325,1,(FIND(",",AE2325,1)-1)),AE2325),Facility_Region_Mapping,2,FALSE)</f>
        <v/>
      </c>
      <c r="AH2325" s="124" t="n"/>
      <c r="AI2325" s="124">
        <f>IF(C2325&lt;&gt;"",IF(M2325="ESM User",getInterfaceName($C2325),"NA"),"")</f>
        <v/>
      </c>
      <c r="AJ2325" s="116">
        <f>IF(Q2325&lt;&gt;"",DATE(YEAR(Q2325), MONTH(Q2325), DAY(Q2325)),"")</f>
        <v/>
      </c>
      <c r="AK2325" s="130">
        <f>IF(Q2325&lt;&gt;0,Q2325-N2325,TODAY()-N2325)</f>
        <v/>
      </c>
      <c r="AL2325" s="112">
        <f>IF(F2325="Re-assigned",0,IF(H2325="Closed",0,IF(H2325="Service Restored",0,IF(H2325="",0,1))))</f>
        <v/>
      </c>
      <c r="AM2325" s="124">
        <f>IF(AL2325=0,"",IF(AK2325&gt;20.99,"Aged","Non-Aged"))</f>
        <v/>
      </c>
      <c r="AN2325" s="112">
        <f>IF(Q2325&lt;&gt;"",MONTH(Q2325),"")</f>
        <v/>
      </c>
      <c r="AO2325" s="112">
        <f>IFERROR(VALUE(V2325),0)</f>
        <v/>
      </c>
    </row>
    <row customFormat="1" customHeight="1" ht="29.25" r="2326" s="112" spans="1:41">
      <c r="A2326" s="127" t="n"/>
      <c r="B2326" s="113" t="n"/>
      <c r="C2326" s="127" t="n"/>
      <c r="D2326" s="127" t="n"/>
      <c r="E2326" s="114">
        <f>IF(F2326 &lt;&gt; "",VLOOKUP(F2326,CategoryLookup,2,FALSE), "")</f>
        <v/>
      </c>
      <c r="F2326" s="126" t="n"/>
      <c r="G2326" s="127" t="n"/>
      <c r="H2326" s="127" t="n"/>
      <c r="I2326" s="127" t="n"/>
      <c r="J2326" s="127" t="n"/>
      <c r="K2326" s="127" t="n"/>
      <c r="L2326" s="127" t="n"/>
      <c r="M2326" s="127" t="n"/>
      <c r="N2326" s="120" t="n"/>
      <c r="O2326" s="120" t="n"/>
      <c r="P2326" s="120" t="n"/>
      <c r="Q2326" s="120" t="n"/>
      <c r="R2326" s="121" t="n"/>
      <c r="S2326" s="121" t="n"/>
      <c r="T2326" s="121" t="n"/>
      <c r="U2326" s="121" t="n"/>
      <c r="V2326" s="117">
        <f>IF(P2326="NA","NA",IF(P2326&lt;&gt;"",TEXT(P2326-N2326,"[h].mm"),""))</f>
        <v/>
      </c>
      <c r="W2326" s="118">
        <f>IF(AND(R2326="",S2326=""),"",R2326+S2326)</f>
        <v/>
      </c>
      <c r="X2326" s="116">
        <f>IF(O2326&lt;&gt;"",DATE(YEAR(O2326), MONTH(O2326), DAY(O2326)),"")</f>
        <v/>
      </c>
      <c r="Y2326" s="122" t="n"/>
      <c r="Z2326" s="123" t="n"/>
      <c r="AA2326" s="117">
        <f>IF(F2326="Re-assigned","NA",IF(W2326="","",IF(W2326&gt;=VLOOKUP(D2326,SLAMatrix,3,FALSE),"Yes",IF(W2326&lt;VLOOKUP(D2326,SLAMatrix,2,FALSE),"No","Internal"))))</f>
        <v/>
      </c>
      <c r="AB2326" s="123" t="n"/>
      <c r="AC2326" s="123" t="n"/>
      <c r="AD2326" s="119" t="n"/>
      <c r="AE2326" s="125" t="n"/>
      <c r="AF2326" s="124">
        <f>MONTH(O2326)</f>
        <v/>
      </c>
      <c r="AG2326" s="124">
        <f>VLOOKUP(IFERROR(MID(AE2326,1,(FIND(",",AE2326,1)-1)),AE2326),Facility_Region_Mapping,2,FALSE)</f>
        <v/>
      </c>
      <c r="AH2326" s="124" t="n"/>
      <c r="AI2326" s="124">
        <f>IF(C2326&lt;&gt;"",IF(M2326="ESM User",getInterfaceName($C2326),"NA"),"")</f>
        <v/>
      </c>
      <c r="AJ2326" s="116">
        <f>IF(Q2326&lt;&gt;"",DATE(YEAR(Q2326), MONTH(Q2326), DAY(Q2326)),"")</f>
        <v/>
      </c>
      <c r="AK2326" s="130">
        <f>IF(Q2326&lt;&gt;0,Q2326-N2326,TODAY()-N2326)</f>
        <v/>
      </c>
      <c r="AL2326" s="112">
        <f>IF(F2326="Re-assigned",0,IF(H2326="Closed",0,IF(H2326="Service Restored",0,IF(H2326="",0,1))))</f>
        <v/>
      </c>
      <c r="AM2326" s="124">
        <f>IF(AL2326=0,"",IF(AK2326&gt;20.99,"Aged","Non-Aged"))</f>
        <v/>
      </c>
      <c r="AN2326" s="112">
        <f>IF(Q2326&lt;&gt;"",MONTH(Q2326),"")</f>
        <v/>
      </c>
      <c r="AO2326" s="112">
        <f>IFERROR(VALUE(V2326),0)</f>
        <v/>
      </c>
    </row>
    <row customFormat="1" customHeight="1" ht="29.25" r="2327" s="112" spans="1:41">
      <c r="A2327" s="127" t="n"/>
      <c r="B2327" s="113" t="n"/>
      <c r="C2327" s="127" t="n"/>
      <c r="D2327" s="127" t="n"/>
      <c r="E2327" s="114">
        <f>IF(F2327 &lt;&gt; "",VLOOKUP(F2327,CategoryLookup,2,FALSE), "")</f>
        <v/>
      </c>
      <c r="F2327" s="126" t="n"/>
      <c r="G2327" s="127" t="n"/>
      <c r="H2327" s="127" t="n"/>
      <c r="I2327" s="127" t="n"/>
      <c r="J2327" s="127" t="n"/>
      <c r="K2327" s="127" t="n"/>
      <c r="L2327" s="127" t="n"/>
      <c r="M2327" s="127" t="n"/>
      <c r="N2327" s="120" t="n"/>
      <c r="O2327" s="120" t="n"/>
      <c r="P2327" s="120" t="n"/>
      <c r="Q2327" s="120" t="n"/>
      <c r="R2327" s="121" t="n"/>
      <c r="S2327" s="121" t="n"/>
      <c r="T2327" s="121" t="n"/>
      <c r="U2327" s="121" t="n"/>
      <c r="V2327" s="117">
        <f>IF(P2327="NA","NA",IF(P2327&lt;&gt;"",TEXT(P2327-N2327,"[h].mm"),""))</f>
        <v/>
      </c>
      <c r="W2327" s="118">
        <f>IF(AND(R2327="",S2327=""),"",R2327+S2327)</f>
        <v/>
      </c>
      <c r="X2327" s="116">
        <f>IF(O2327&lt;&gt;"",DATE(YEAR(O2327), MONTH(O2327), DAY(O2327)),"")</f>
        <v/>
      </c>
      <c r="Y2327" s="122" t="n"/>
      <c r="Z2327" s="123" t="n"/>
      <c r="AA2327" s="117">
        <f>IF(F2327="Re-assigned","NA",IF(W2327="","",IF(W2327&gt;=VLOOKUP(D2327,SLAMatrix,3,FALSE),"Yes",IF(W2327&lt;VLOOKUP(D2327,SLAMatrix,2,FALSE),"No","Internal"))))</f>
        <v/>
      </c>
      <c r="AB2327" s="123" t="n"/>
      <c r="AC2327" s="123" t="n"/>
      <c r="AD2327" s="119" t="n"/>
      <c r="AE2327" s="125" t="n"/>
      <c r="AF2327" s="124">
        <f>MONTH(O2327)</f>
        <v/>
      </c>
      <c r="AG2327" s="124">
        <f>VLOOKUP(IFERROR(MID(AE2327,1,(FIND(",",AE2327,1)-1)),AE2327),Facility_Region_Mapping,2,FALSE)</f>
        <v/>
      </c>
      <c r="AH2327" s="124" t="n"/>
      <c r="AI2327" s="124">
        <f>IF(C2327&lt;&gt;"",IF(M2327="ESM User",getInterfaceName($C2327),"NA"),"")</f>
        <v/>
      </c>
      <c r="AJ2327" s="116">
        <f>IF(Q2327&lt;&gt;"",DATE(YEAR(Q2327), MONTH(Q2327), DAY(Q2327)),"")</f>
        <v/>
      </c>
      <c r="AK2327" s="130">
        <f>IF(Q2327&lt;&gt;0,Q2327-N2327,TODAY()-N2327)</f>
        <v/>
      </c>
      <c r="AL2327" s="112">
        <f>IF(F2327="Re-assigned",0,IF(H2327="Closed",0,IF(H2327="Service Restored",0,IF(H2327="",0,1))))</f>
        <v/>
      </c>
      <c r="AM2327" s="124">
        <f>IF(AL2327=0,"",IF(AK2327&gt;20.99,"Aged","Non-Aged"))</f>
        <v/>
      </c>
      <c r="AN2327" s="112">
        <f>IF(Q2327&lt;&gt;"",MONTH(Q2327),"")</f>
        <v/>
      </c>
      <c r="AO2327" s="112">
        <f>IFERROR(VALUE(V2327),0)</f>
        <v/>
      </c>
    </row>
    <row customFormat="1" customHeight="1" ht="29.25" r="2328" s="112" spans="1:41">
      <c r="A2328" s="127" t="n"/>
      <c r="B2328" s="113" t="n"/>
      <c r="C2328" s="127" t="n"/>
      <c r="D2328" s="127" t="n"/>
      <c r="E2328" s="114">
        <f>IF(F2328 &lt;&gt; "",VLOOKUP(F2328,CategoryLookup,2,FALSE), "")</f>
        <v/>
      </c>
      <c r="F2328" s="126" t="n"/>
      <c r="G2328" s="127" t="n"/>
      <c r="H2328" s="127" t="n"/>
      <c r="I2328" s="127" t="n"/>
      <c r="J2328" s="127" t="n"/>
      <c r="K2328" s="127" t="n"/>
      <c r="L2328" s="127" t="n"/>
      <c r="M2328" s="127" t="n"/>
      <c r="N2328" s="120" t="n"/>
      <c r="O2328" s="120" t="n"/>
      <c r="P2328" s="120" t="n"/>
      <c r="Q2328" s="120" t="n"/>
      <c r="R2328" s="121" t="n"/>
      <c r="S2328" s="121" t="n"/>
      <c r="T2328" s="121" t="n"/>
      <c r="U2328" s="121" t="n"/>
      <c r="V2328" s="117">
        <f>IF(P2328="NA","NA",IF(P2328&lt;&gt;"",TEXT(P2328-N2328,"[h].mm"),""))</f>
        <v/>
      </c>
      <c r="W2328" s="118">
        <f>IF(AND(R2328="",S2328=""),"",R2328+S2328)</f>
        <v/>
      </c>
      <c r="X2328" s="116">
        <f>IF(O2328&lt;&gt;"",DATE(YEAR(O2328), MONTH(O2328), DAY(O2328)),"")</f>
        <v/>
      </c>
      <c r="Y2328" s="122" t="n"/>
      <c r="Z2328" s="123" t="n"/>
      <c r="AA2328" s="117">
        <f>IF(F2328="Re-assigned","NA",IF(W2328="","",IF(W2328&gt;=VLOOKUP(D2328,SLAMatrix,3,FALSE),"Yes",IF(W2328&lt;VLOOKUP(D2328,SLAMatrix,2,FALSE),"No","Internal"))))</f>
        <v/>
      </c>
      <c r="AB2328" s="123" t="n"/>
      <c r="AC2328" s="123" t="n"/>
      <c r="AD2328" s="119" t="n"/>
      <c r="AE2328" s="125" t="n"/>
      <c r="AF2328" s="124">
        <f>MONTH(O2328)</f>
        <v/>
      </c>
      <c r="AG2328" s="124">
        <f>VLOOKUP(IFERROR(MID(AE2328,1,(FIND(",",AE2328,1)-1)),AE2328),Facility_Region_Mapping,2,FALSE)</f>
        <v/>
      </c>
      <c r="AH2328" s="124" t="n"/>
      <c r="AI2328" s="124">
        <f>IF(C2328&lt;&gt;"",IF(M2328="ESM User",getInterfaceName($C2328),"NA"),"")</f>
        <v/>
      </c>
      <c r="AJ2328" s="116">
        <f>IF(Q2328&lt;&gt;"",DATE(YEAR(Q2328), MONTH(Q2328), DAY(Q2328)),"")</f>
        <v/>
      </c>
      <c r="AK2328" s="130">
        <f>IF(Q2328&lt;&gt;0,Q2328-N2328,TODAY()-N2328)</f>
        <v/>
      </c>
      <c r="AL2328" s="112">
        <f>IF(F2328="Re-assigned",0,IF(H2328="Closed",0,IF(H2328="Service Restored",0,IF(H2328="",0,1))))</f>
        <v/>
      </c>
      <c r="AM2328" s="124">
        <f>IF(AL2328=0,"",IF(AK2328&gt;20.99,"Aged","Non-Aged"))</f>
        <v/>
      </c>
      <c r="AN2328" s="112">
        <f>IF(Q2328&lt;&gt;"",MONTH(Q2328),"")</f>
        <v/>
      </c>
      <c r="AO2328" s="112">
        <f>IFERROR(VALUE(V2328),0)</f>
        <v/>
      </c>
    </row>
    <row customFormat="1" customHeight="1" ht="29.25" r="2329" s="112" spans="1:41">
      <c r="A2329" s="127" t="n"/>
      <c r="B2329" s="113" t="n"/>
      <c r="C2329" s="127" t="n"/>
      <c r="D2329" s="127" t="n"/>
      <c r="E2329" s="114">
        <f>IF(F2329 &lt;&gt; "",VLOOKUP(F2329,CategoryLookup,2,FALSE), "")</f>
        <v/>
      </c>
      <c r="F2329" s="126" t="n"/>
      <c r="G2329" s="127" t="n"/>
      <c r="H2329" s="127" t="n"/>
      <c r="I2329" s="127" t="n"/>
      <c r="J2329" s="127" t="n"/>
      <c r="K2329" s="127" t="n"/>
      <c r="L2329" s="127" t="n"/>
      <c r="M2329" s="127" t="n"/>
      <c r="N2329" s="120" t="n"/>
      <c r="O2329" s="120" t="n"/>
      <c r="P2329" s="120" t="n"/>
      <c r="Q2329" s="120" t="n"/>
      <c r="R2329" s="121" t="n"/>
      <c r="S2329" s="121" t="n"/>
      <c r="T2329" s="121" t="n"/>
      <c r="U2329" s="121" t="n"/>
      <c r="V2329" s="117">
        <f>IF(P2329="NA","NA",IF(P2329&lt;&gt;"",TEXT(P2329-N2329,"[h].mm"),""))</f>
        <v/>
      </c>
      <c r="W2329" s="118">
        <f>IF(AND(R2329="",S2329=""),"",R2329+S2329)</f>
        <v/>
      </c>
      <c r="X2329" s="116">
        <f>IF(O2329&lt;&gt;"",DATE(YEAR(O2329), MONTH(O2329), DAY(O2329)),"")</f>
        <v/>
      </c>
      <c r="Y2329" s="122" t="n"/>
      <c r="Z2329" s="123" t="n"/>
      <c r="AA2329" s="117">
        <f>IF(F2329="Re-assigned","NA",IF(W2329="","",IF(W2329&gt;=VLOOKUP(D2329,SLAMatrix,3,FALSE),"Yes",IF(W2329&lt;VLOOKUP(D2329,SLAMatrix,2,FALSE),"No","Internal"))))</f>
        <v/>
      </c>
      <c r="AB2329" s="123" t="n"/>
      <c r="AC2329" s="123" t="n"/>
      <c r="AD2329" s="119" t="n"/>
      <c r="AE2329" s="125" t="n"/>
      <c r="AF2329" s="124">
        <f>MONTH(O2329)</f>
        <v/>
      </c>
      <c r="AG2329" s="124">
        <f>VLOOKUP(IFERROR(MID(AE2329,1,(FIND(",",AE2329,1)-1)),AE2329),Facility_Region_Mapping,2,FALSE)</f>
        <v/>
      </c>
      <c r="AH2329" s="124" t="n"/>
      <c r="AI2329" s="124">
        <f>IF(C2329&lt;&gt;"",IF(M2329="ESM User",getInterfaceName($C2329),"NA"),"")</f>
        <v/>
      </c>
      <c r="AJ2329" s="116">
        <f>IF(Q2329&lt;&gt;"",DATE(YEAR(Q2329), MONTH(Q2329), DAY(Q2329)),"")</f>
        <v/>
      </c>
      <c r="AK2329" s="130">
        <f>IF(Q2329&lt;&gt;0,Q2329-N2329,TODAY()-N2329)</f>
        <v/>
      </c>
      <c r="AL2329" s="112">
        <f>IF(F2329="Re-assigned",0,IF(H2329="Closed",0,IF(H2329="Service Restored",0,IF(H2329="",0,1))))</f>
        <v/>
      </c>
      <c r="AM2329" s="124">
        <f>IF(AL2329=0,"",IF(AK2329&gt;20.99,"Aged","Non-Aged"))</f>
        <v/>
      </c>
      <c r="AN2329" s="112">
        <f>IF(Q2329&lt;&gt;"",MONTH(Q2329),"")</f>
        <v/>
      </c>
      <c r="AO2329" s="112">
        <f>IFERROR(VALUE(V2329),0)</f>
        <v/>
      </c>
    </row>
    <row customFormat="1" customHeight="1" ht="29.25" r="2330" s="112" spans="1:41">
      <c r="A2330" s="127" t="n"/>
      <c r="B2330" s="113" t="n"/>
      <c r="C2330" s="127" t="n"/>
      <c r="D2330" s="127" t="n"/>
      <c r="E2330" s="114">
        <f>IF(F2330 &lt;&gt; "",VLOOKUP(F2330,CategoryLookup,2,FALSE), "")</f>
        <v/>
      </c>
      <c r="F2330" s="126" t="n"/>
      <c r="G2330" s="127" t="n"/>
      <c r="H2330" s="127" t="n"/>
      <c r="I2330" s="127" t="n"/>
      <c r="J2330" s="127" t="n"/>
      <c r="K2330" s="127" t="n"/>
      <c r="L2330" s="127" t="n"/>
      <c r="M2330" s="127" t="n"/>
      <c r="N2330" s="120" t="n"/>
      <c r="O2330" s="120" t="n"/>
      <c r="P2330" s="120" t="n"/>
      <c r="Q2330" s="120" t="n"/>
      <c r="R2330" s="121" t="n"/>
      <c r="S2330" s="121" t="n"/>
      <c r="T2330" s="121" t="n"/>
      <c r="U2330" s="121" t="n"/>
      <c r="V2330" s="117">
        <f>IF(P2330="NA","NA",IF(P2330&lt;&gt;"",TEXT(P2330-N2330,"[h].mm"),""))</f>
        <v/>
      </c>
      <c r="W2330" s="118">
        <f>IF(AND(R2330="",S2330=""),"",R2330+S2330)</f>
        <v/>
      </c>
      <c r="X2330" s="116">
        <f>IF(O2330&lt;&gt;"",DATE(YEAR(O2330), MONTH(O2330), DAY(O2330)),"")</f>
        <v/>
      </c>
      <c r="Y2330" s="122" t="n"/>
      <c r="Z2330" s="123" t="n"/>
      <c r="AA2330" s="117">
        <f>IF(F2330="Re-assigned","NA",IF(W2330="","",IF(W2330&gt;=VLOOKUP(D2330,SLAMatrix,3,FALSE),"Yes",IF(W2330&lt;VLOOKUP(D2330,SLAMatrix,2,FALSE),"No","Internal"))))</f>
        <v/>
      </c>
      <c r="AB2330" s="123" t="n"/>
      <c r="AC2330" s="123" t="n"/>
      <c r="AD2330" s="119" t="n"/>
      <c r="AE2330" s="125" t="n"/>
      <c r="AF2330" s="124">
        <f>MONTH(O2330)</f>
        <v/>
      </c>
      <c r="AG2330" s="124">
        <f>VLOOKUP(IFERROR(MID(AE2330,1,(FIND(",",AE2330,1)-1)),AE2330),Facility_Region_Mapping,2,FALSE)</f>
        <v/>
      </c>
      <c r="AH2330" s="124" t="n"/>
      <c r="AI2330" s="124">
        <f>IF(C2330&lt;&gt;"",IF(M2330="ESM User",getInterfaceName($C2330),"NA"),"")</f>
        <v/>
      </c>
      <c r="AJ2330" s="116">
        <f>IF(Q2330&lt;&gt;"",DATE(YEAR(Q2330), MONTH(Q2330), DAY(Q2330)),"")</f>
        <v/>
      </c>
      <c r="AK2330" s="130">
        <f>IF(Q2330&lt;&gt;0,Q2330-N2330,TODAY()-N2330)</f>
        <v/>
      </c>
      <c r="AL2330" s="112">
        <f>IF(F2330="Re-assigned",0,IF(H2330="Closed",0,IF(H2330="Service Restored",0,IF(H2330="",0,1))))</f>
        <v/>
      </c>
      <c r="AM2330" s="124">
        <f>IF(AL2330=0,"",IF(AK2330&gt;20.99,"Aged","Non-Aged"))</f>
        <v/>
      </c>
      <c r="AN2330" s="112">
        <f>IF(Q2330&lt;&gt;"",MONTH(Q2330),"")</f>
        <v/>
      </c>
      <c r="AO2330" s="112">
        <f>IFERROR(VALUE(V2330),0)</f>
        <v/>
      </c>
    </row>
    <row customFormat="1" customHeight="1" ht="29.25" r="2331" s="112" spans="1:41">
      <c r="A2331" s="127" t="n"/>
      <c r="B2331" s="113" t="n"/>
      <c r="C2331" s="127" t="n"/>
      <c r="D2331" s="127" t="n"/>
      <c r="E2331" s="114">
        <f>IF(F2331 &lt;&gt; "",VLOOKUP(F2331,CategoryLookup,2,FALSE), "")</f>
        <v/>
      </c>
      <c r="F2331" s="126" t="n"/>
      <c r="G2331" s="127" t="n"/>
      <c r="H2331" s="127" t="n"/>
      <c r="I2331" s="127" t="n"/>
      <c r="J2331" s="127" t="n"/>
      <c r="K2331" s="127" t="n"/>
      <c r="L2331" s="127" t="n"/>
      <c r="M2331" s="127" t="n"/>
      <c r="N2331" s="120" t="n"/>
      <c r="O2331" s="120" t="n"/>
      <c r="P2331" s="120" t="n"/>
      <c r="Q2331" s="120" t="n"/>
      <c r="R2331" s="121" t="n"/>
      <c r="S2331" s="121" t="n"/>
      <c r="T2331" s="121" t="n"/>
      <c r="U2331" s="121" t="n"/>
      <c r="V2331" s="117">
        <f>IF(P2331="NA","NA",IF(P2331&lt;&gt;"",TEXT(P2331-N2331,"[h].mm"),""))</f>
        <v/>
      </c>
      <c r="W2331" s="118">
        <f>IF(AND(R2331="",S2331=""),"",R2331+S2331)</f>
        <v/>
      </c>
      <c r="X2331" s="116">
        <f>IF(O2331&lt;&gt;"",DATE(YEAR(O2331), MONTH(O2331), DAY(O2331)),"")</f>
        <v/>
      </c>
      <c r="Y2331" s="122" t="n"/>
      <c r="Z2331" s="123" t="n"/>
      <c r="AA2331" s="117">
        <f>IF(F2331="Re-assigned","NA",IF(W2331="","",IF(W2331&gt;=VLOOKUP(D2331,SLAMatrix,3,FALSE),"Yes",IF(W2331&lt;VLOOKUP(D2331,SLAMatrix,2,FALSE),"No","Internal"))))</f>
        <v/>
      </c>
      <c r="AB2331" s="123" t="n"/>
      <c r="AC2331" s="123" t="n"/>
      <c r="AD2331" s="119" t="n"/>
      <c r="AE2331" s="125" t="n"/>
      <c r="AF2331" s="124">
        <f>MONTH(O2331)</f>
        <v/>
      </c>
      <c r="AG2331" s="124">
        <f>VLOOKUP(IFERROR(MID(AE2331,1,(FIND(",",AE2331,1)-1)),AE2331),Facility_Region_Mapping,2,FALSE)</f>
        <v/>
      </c>
      <c r="AH2331" s="124" t="n"/>
      <c r="AI2331" s="124">
        <f>IF(C2331&lt;&gt;"",IF(M2331="ESM User",getInterfaceName($C2331),"NA"),"")</f>
        <v/>
      </c>
      <c r="AJ2331" s="116">
        <f>IF(Q2331&lt;&gt;"",DATE(YEAR(Q2331), MONTH(Q2331), DAY(Q2331)),"")</f>
        <v/>
      </c>
      <c r="AK2331" s="130">
        <f>IF(Q2331&lt;&gt;0,Q2331-N2331,TODAY()-N2331)</f>
        <v/>
      </c>
      <c r="AL2331" s="112">
        <f>IF(F2331="Re-assigned",0,IF(H2331="Closed",0,IF(H2331="Service Restored",0,IF(H2331="",0,1))))</f>
        <v/>
      </c>
      <c r="AM2331" s="124">
        <f>IF(AL2331=0,"",IF(AK2331&gt;20.99,"Aged","Non-Aged"))</f>
        <v/>
      </c>
      <c r="AN2331" s="112">
        <f>IF(Q2331&lt;&gt;"",MONTH(Q2331),"")</f>
        <v/>
      </c>
      <c r="AO2331" s="112">
        <f>IFERROR(VALUE(V2331),0)</f>
        <v/>
      </c>
    </row>
    <row customFormat="1" customHeight="1" ht="29.25" r="2332" s="112" spans="1:41">
      <c r="A2332" s="127" t="n"/>
      <c r="B2332" s="113" t="n"/>
      <c r="C2332" s="127" t="n"/>
      <c r="D2332" s="127" t="n"/>
      <c r="E2332" s="114">
        <f>IF(F2332 &lt;&gt; "",VLOOKUP(F2332,CategoryLookup,2,FALSE), "")</f>
        <v/>
      </c>
      <c r="F2332" s="126" t="n"/>
      <c r="G2332" s="127" t="n"/>
      <c r="H2332" s="127" t="n"/>
      <c r="I2332" s="127" t="n"/>
      <c r="J2332" s="127" t="n"/>
      <c r="K2332" s="127" t="n"/>
      <c r="L2332" s="127" t="n"/>
      <c r="M2332" s="127" t="n"/>
      <c r="N2332" s="120" t="n"/>
      <c r="O2332" s="120" t="n"/>
      <c r="P2332" s="120" t="n"/>
      <c r="Q2332" s="120" t="n"/>
      <c r="R2332" s="121" t="n"/>
      <c r="S2332" s="121" t="n"/>
      <c r="T2332" s="121" t="n"/>
      <c r="U2332" s="121" t="n"/>
      <c r="V2332" s="117">
        <f>IF(P2332="NA","NA",IF(P2332&lt;&gt;"",TEXT(P2332-N2332,"[h].mm"),""))</f>
        <v/>
      </c>
      <c r="W2332" s="118">
        <f>IF(AND(R2332="",S2332=""),"",R2332+S2332)</f>
        <v/>
      </c>
      <c r="X2332" s="116">
        <f>IF(O2332&lt;&gt;"",DATE(YEAR(O2332), MONTH(O2332), DAY(O2332)),"")</f>
        <v/>
      </c>
      <c r="Y2332" s="122" t="n"/>
      <c r="Z2332" s="123" t="n"/>
      <c r="AA2332" s="117">
        <f>IF(F2332="Re-assigned","NA",IF(W2332="","",IF(W2332&gt;=VLOOKUP(D2332,SLAMatrix,3,FALSE),"Yes",IF(W2332&lt;VLOOKUP(D2332,SLAMatrix,2,FALSE),"No","Internal"))))</f>
        <v/>
      </c>
      <c r="AB2332" s="123" t="n"/>
      <c r="AC2332" s="123" t="n"/>
      <c r="AD2332" s="119" t="n"/>
      <c r="AE2332" s="125" t="n"/>
      <c r="AF2332" s="124">
        <f>MONTH(O2332)</f>
        <v/>
      </c>
      <c r="AG2332" s="124">
        <f>VLOOKUP(IFERROR(MID(AE2332,1,(FIND(",",AE2332,1)-1)),AE2332),Facility_Region_Mapping,2,FALSE)</f>
        <v/>
      </c>
      <c r="AH2332" s="124" t="n"/>
      <c r="AI2332" s="124">
        <f>IF(C2332&lt;&gt;"",IF(M2332="ESM User",getInterfaceName($C2332),"NA"),"")</f>
        <v/>
      </c>
      <c r="AJ2332" s="116">
        <f>IF(Q2332&lt;&gt;"",DATE(YEAR(Q2332), MONTH(Q2332), DAY(Q2332)),"")</f>
        <v/>
      </c>
      <c r="AK2332" s="130">
        <f>IF(Q2332&lt;&gt;0,Q2332-N2332,TODAY()-N2332)</f>
        <v/>
      </c>
      <c r="AL2332" s="112">
        <f>IF(F2332="Re-assigned",0,IF(H2332="Closed",0,IF(H2332="Service Restored",0,IF(H2332="",0,1))))</f>
        <v/>
      </c>
      <c r="AM2332" s="124">
        <f>IF(AL2332=0,"",IF(AK2332&gt;20.99,"Aged","Non-Aged"))</f>
        <v/>
      </c>
      <c r="AN2332" s="112">
        <f>IF(Q2332&lt;&gt;"",MONTH(Q2332),"")</f>
        <v/>
      </c>
      <c r="AO2332" s="112">
        <f>IFERROR(VALUE(V2332),0)</f>
        <v/>
      </c>
    </row>
    <row customFormat="1" customHeight="1" ht="29.25" r="2333" s="112" spans="1:41">
      <c r="A2333" s="127" t="n"/>
      <c r="B2333" s="113" t="n"/>
      <c r="C2333" s="127" t="n"/>
      <c r="D2333" s="127" t="n"/>
      <c r="E2333" s="114">
        <f>IF(F2333 &lt;&gt; "",VLOOKUP(F2333,CategoryLookup,2,FALSE), "")</f>
        <v/>
      </c>
      <c r="F2333" s="126" t="n"/>
      <c r="G2333" s="127" t="n"/>
      <c r="H2333" s="127" t="n"/>
      <c r="I2333" s="127" t="n"/>
      <c r="J2333" s="127" t="n"/>
      <c r="K2333" s="127" t="n"/>
      <c r="L2333" s="127" t="n"/>
      <c r="M2333" s="127" t="n"/>
      <c r="N2333" s="120" t="n"/>
      <c r="O2333" s="120" t="n"/>
      <c r="P2333" s="120" t="n"/>
      <c r="Q2333" s="120" t="n"/>
      <c r="R2333" s="121" t="n"/>
      <c r="S2333" s="121" t="n"/>
      <c r="T2333" s="121" t="n"/>
      <c r="U2333" s="121" t="n"/>
      <c r="V2333" s="117">
        <f>IF(P2333="NA","NA",IF(P2333&lt;&gt;"",TEXT(P2333-N2333,"[h].mm"),""))</f>
        <v/>
      </c>
      <c r="W2333" s="118">
        <f>IF(AND(R2333="",S2333=""),"",R2333+S2333)</f>
        <v/>
      </c>
      <c r="X2333" s="116">
        <f>IF(O2333&lt;&gt;"",DATE(YEAR(O2333), MONTH(O2333), DAY(O2333)),"")</f>
        <v/>
      </c>
      <c r="Y2333" s="122" t="n"/>
      <c r="Z2333" s="123" t="n"/>
      <c r="AA2333" s="117">
        <f>IF(F2333="Re-assigned","NA",IF(W2333="","",IF(W2333&gt;=VLOOKUP(D2333,SLAMatrix,3,FALSE),"Yes",IF(W2333&lt;VLOOKUP(D2333,SLAMatrix,2,FALSE),"No","Internal"))))</f>
        <v/>
      </c>
      <c r="AB2333" s="123" t="n"/>
      <c r="AC2333" s="123" t="n"/>
      <c r="AD2333" s="119" t="n"/>
      <c r="AE2333" s="125" t="n"/>
      <c r="AF2333" s="124">
        <f>MONTH(O2333)</f>
        <v/>
      </c>
      <c r="AG2333" s="124">
        <f>VLOOKUP(IFERROR(MID(AE2333,1,(FIND(",",AE2333,1)-1)),AE2333),Facility_Region_Mapping,2,FALSE)</f>
        <v/>
      </c>
      <c r="AH2333" s="124" t="n"/>
      <c r="AI2333" s="124">
        <f>IF(C2333&lt;&gt;"",IF(M2333="ESM User",getInterfaceName($C2333),"NA"),"")</f>
        <v/>
      </c>
      <c r="AJ2333" s="116">
        <f>IF(Q2333&lt;&gt;"",DATE(YEAR(Q2333), MONTH(Q2333), DAY(Q2333)),"")</f>
        <v/>
      </c>
      <c r="AK2333" s="130">
        <f>IF(Q2333&lt;&gt;0,Q2333-N2333,TODAY()-N2333)</f>
        <v/>
      </c>
      <c r="AL2333" s="112">
        <f>IF(F2333="Re-assigned",0,IF(H2333="Closed",0,IF(H2333="Service Restored",0,IF(H2333="",0,1))))</f>
        <v/>
      </c>
      <c r="AM2333" s="124">
        <f>IF(AL2333=0,"",IF(AK2333&gt;20.99,"Aged","Non-Aged"))</f>
        <v/>
      </c>
      <c r="AN2333" s="112">
        <f>IF(Q2333&lt;&gt;"",MONTH(Q2333),"")</f>
        <v/>
      </c>
      <c r="AO2333" s="112">
        <f>IFERROR(VALUE(V2333),0)</f>
        <v/>
      </c>
    </row>
    <row customFormat="1" customHeight="1" ht="29.25" r="2334" s="112" spans="1:41">
      <c r="A2334" s="127" t="n"/>
      <c r="B2334" s="113" t="n"/>
      <c r="C2334" s="127" t="n"/>
      <c r="D2334" s="127" t="n"/>
      <c r="E2334" s="114">
        <f>IF(F2334 &lt;&gt; "",VLOOKUP(F2334,CategoryLookup,2,FALSE), "")</f>
        <v/>
      </c>
      <c r="F2334" s="126" t="n"/>
      <c r="G2334" s="127" t="n"/>
      <c r="H2334" s="127" t="n"/>
      <c r="I2334" s="127" t="n"/>
      <c r="J2334" s="127" t="n"/>
      <c r="K2334" s="127" t="n"/>
      <c r="L2334" s="127" t="n"/>
      <c r="M2334" s="127" t="n"/>
      <c r="N2334" s="120" t="n"/>
      <c r="O2334" s="120" t="n"/>
      <c r="P2334" s="120" t="n"/>
      <c r="Q2334" s="120" t="n"/>
      <c r="R2334" s="121" t="n"/>
      <c r="S2334" s="121" t="n"/>
      <c r="T2334" s="121" t="n"/>
      <c r="U2334" s="121" t="n"/>
      <c r="V2334" s="117">
        <f>IF(P2334="NA","NA",IF(P2334&lt;&gt;"",TEXT(P2334-N2334,"[h].mm"),""))</f>
        <v/>
      </c>
      <c r="W2334" s="118">
        <f>IF(AND(R2334="",S2334=""),"",R2334+S2334)</f>
        <v/>
      </c>
      <c r="X2334" s="116">
        <f>IF(O2334&lt;&gt;"",DATE(YEAR(O2334), MONTH(O2334), DAY(O2334)),"")</f>
        <v/>
      </c>
      <c r="Y2334" s="122" t="n"/>
      <c r="Z2334" s="123" t="n"/>
      <c r="AA2334" s="117">
        <f>IF(F2334="Re-assigned","NA",IF(W2334="","",IF(W2334&gt;=VLOOKUP(D2334,SLAMatrix,3,FALSE),"Yes",IF(W2334&lt;VLOOKUP(D2334,SLAMatrix,2,FALSE),"No","Internal"))))</f>
        <v/>
      </c>
      <c r="AB2334" s="123" t="n"/>
      <c r="AC2334" s="123" t="n"/>
      <c r="AD2334" s="119" t="n"/>
      <c r="AE2334" s="125" t="n"/>
      <c r="AF2334" s="124">
        <f>MONTH(O2334)</f>
        <v/>
      </c>
      <c r="AG2334" s="124">
        <f>VLOOKUP(IFERROR(MID(AE2334,1,(FIND(",",AE2334,1)-1)),AE2334),Facility_Region_Mapping,2,FALSE)</f>
        <v/>
      </c>
      <c r="AH2334" s="124" t="n"/>
      <c r="AI2334" s="124">
        <f>IF(C2334&lt;&gt;"",IF(M2334="ESM User",getInterfaceName($C2334),"NA"),"")</f>
        <v/>
      </c>
      <c r="AJ2334" s="116">
        <f>IF(Q2334&lt;&gt;"",DATE(YEAR(Q2334), MONTH(Q2334), DAY(Q2334)),"")</f>
        <v/>
      </c>
      <c r="AK2334" s="130">
        <f>IF(Q2334&lt;&gt;0,Q2334-N2334,TODAY()-N2334)</f>
        <v/>
      </c>
      <c r="AL2334" s="112">
        <f>IF(F2334="Re-assigned",0,IF(H2334="Closed",0,IF(H2334="Service Restored",0,IF(H2334="",0,1))))</f>
        <v/>
      </c>
      <c r="AM2334" s="124">
        <f>IF(AL2334=0,"",IF(AK2334&gt;20.99,"Aged","Non-Aged"))</f>
        <v/>
      </c>
      <c r="AN2334" s="112">
        <f>IF(Q2334&lt;&gt;"",MONTH(Q2334),"")</f>
        <v/>
      </c>
      <c r="AO2334" s="112">
        <f>IFERROR(VALUE(V2334),0)</f>
        <v/>
      </c>
    </row>
    <row customFormat="1" customHeight="1" ht="29.25" r="2335" s="112" spans="1:41">
      <c r="A2335" s="127" t="n"/>
      <c r="B2335" s="113" t="n"/>
      <c r="C2335" s="127" t="n"/>
      <c r="D2335" s="127" t="n"/>
      <c r="E2335" s="114">
        <f>IF(F2335 &lt;&gt; "",VLOOKUP(F2335,CategoryLookup,2,FALSE), "")</f>
        <v/>
      </c>
      <c r="F2335" s="126" t="n"/>
      <c r="G2335" s="127" t="n"/>
      <c r="H2335" s="127" t="n"/>
      <c r="I2335" s="127" t="n"/>
      <c r="J2335" s="127" t="n"/>
      <c r="K2335" s="127" t="n"/>
      <c r="L2335" s="127" t="n"/>
      <c r="M2335" s="127" t="n"/>
      <c r="N2335" s="120" t="n"/>
      <c r="O2335" s="120" t="n"/>
      <c r="P2335" s="120" t="n"/>
      <c r="Q2335" s="120" t="n"/>
      <c r="R2335" s="121" t="n"/>
      <c r="S2335" s="121" t="n"/>
      <c r="T2335" s="121" t="n"/>
      <c r="U2335" s="121" t="n"/>
      <c r="V2335" s="117">
        <f>IF(P2335="NA","NA",IF(P2335&lt;&gt;"",TEXT(P2335-N2335,"[h].mm"),""))</f>
        <v/>
      </c>
      <c r="W2335" s="118">
        <f>IF(AND(R2335="",S2335=""),"",R2335+S2335)</f>
        <v/>
      </c>
      <c r="X2335" s="116">
        <f>IF(O2335&lt;&gt;"",DATE(YEAR(O2335), MONTH(O2335), DAY(O2335)),"")</f>
        <v/>
      </c>
      <c r="Y2335" s="122" t="n"/>
      <c r="Z2335" s="123" t="n"/>
      <c r="AA2335" s="117">
        <f>IF(F2335="Re-assigned","NA",IF(W2335="","",IF(W2335&gt;=VLOOKUP(D2335,SLAMatrix,3,FALSE),"Yes",IF(W2335&lt;VLOOKUP(D2335,SLAMatrix,2,FALSE),"No","Internal"))))</f>
        <v/>
      </c>
      <c r="AB2335" s="123" t="n"/>
      <c r="AC2335" s="123" t="n"/>
      <c r="AD2335" s="119" t="n"/>
      <c r="AE2335" s="125" t="n"/>
      <c r="AF2335" s="124">
        <f>MONTH(O2335)</f>
        <v/>
      </c>
      <c r="AG2335" s="124">
        <f>VLOOKUP(IFERROR(MID(AE2335,1,(FIND(",",AE2335,1)-1)),AE2335),Facility_Region_Mapping,2,FALSE)</f>
        <v/>
      </c>
      <c r="AH2335" s="124" t="n"/>
      <c r="AI2335" s="124">
        <f>IF(C2335&lt;&gt;"",IF(M2335="ESM User",getInterfaceName($C2335),"NA"),"")</f>
        <v/>
      </c>
      <c r="AJ2335" s="116">
        <f>IF(Q2335&lt;&gt;"",DATE(YEAR(Q2335), MONTH(Q2335), DAY(Q2335)),"")</f>
        <v/>
      </c>
      <c r="AK2335" s="130">
        <f>IF(Q2335&lt;&gt;0,Q2335-N2335,TODAY()-N2335)</f>
        <v/>
      </c>
      <c r="AL2335" s="112">
        <f>IF(F2335="Re-assigned",0,IF(H2335="Closed",0,IF(H2335="Service Restored",0,IF(H2335="",0,1))))</f>
        <v/>
      </c>
      <c r="AM2335" s="124">
        <f>IF(AL2335=0,"",IF(AK2335&gt;20.99,"Aged","Non-Aged"))</f>
        <v/>
      </c>
      <c r="AN2335" s="112">
        <f>IF(Q2335&lt;&gt;"",MONTH(Q2335),"")</f>
        <v/>
      </c>
      <c r="AO2335" s="112">
        <f>IFERROR(VALUE(V2335),0)</f>
        <v/>
      </c>
    </row>
    <row customFormat="1" customHeight="1" ht="29.25" r="2336" s="112" spans="1:41">
      <c r="A2336" s="127" t="n"/>
      <c r="B2336" s="113" t="n"/>
      <c r="C2336" s="127" t="n"/>
      <c r="D2336" s="127" t="n"/>
      <c r="E2336" s="114">
        <f>IF(F2336 &lt;&gt; "",VLOOKUP(F2336,CategoryLookup,2,FALSE), "")</f>
        <v/>
      </c>
      <c r="F2336" s="126" t="n"/>
      <c r="G2336" s="127" t="n"/>
      <c r="H2336" s="127" t="n"/>
      <c r="I2336" s="127" t="n"/>
      <c r="J2336" s="127" t="n"/>
      <c r="K2336" s="127" t="n"/>
      <c r="L2336" s="127" t="n"/>
      <c r="M2336" s="127" t="n"/>
      <c r="N2336" s="120" t="n"/>
      <c r="O2336" s="120" t="n"/>
      <c r="P2336" s="120" t="n"/>
      <c r="Q2336" s="120" t="n"/>
      <c r="R2336" s="121" t="n"/>
      <c r="S2336" s="121" t="n"/>
      <c r="T2336" s="121" t="n"/>
      <c r="U2336" s="121" t="n"/>
      <c r="V2336" s="117">
        <f>IF(P2336="NA","NA",IF(P2336&lt;&gt;"",TEXT(P2336-N2336,"[h].mm"),""))</f>
        <v/>
      </c>
      <c r="W2336" s="118">
        <f>IF(AND(R2336="",S2336=""),"",R2336+S2336)</f>
        <v/>
      </c>
      <c r="X2336" s="116">
        <f>IF(O2336&lt;&gt;"",DATE(YEAR(O2336), MONTH(O2336), DAY(O2336)),"")</f>
        <v/>
      </c>
      <c r="Y2336" s="122" t="n"/>
      <c r="Z2336" s="123" t="n"/>
      <c r="AA2336" s="117">
        <f>IF(F2336="Re-assigned","NA",IF(W2336="","",IF(W2336&gt;=VLOOKUP(D2336,SLAMatrix,3,FALSE),"Yes",IF(W2336&lt;VLOOKUP(D2336,SLAMatrix,2,FALSE),"No","Internal"))))</f>
        <v/>
      </c>
      <c r="AB2336" s="123" t="n"/>
      <c r="AC2336" s="123" t="n"/>
      <c r="AD2336" s="119" t="n"/>
      <c r="AE2336" s="125" t="n"/>
      <c r="AF2336" s="124">
        <f>MONTH(O2336)</f>
        <v/>
      </c>
      <c r="AG2336" s="124">
        <f>VLOOKUP(IFERROR(MID(AE2336,1,(FIND(",",AE2336,1)-1)),AE2336),Facility_Region_Mapping,2,FALSE)</f>
        <v/>
      </c>
      <c r="AH2336" s="124" t="n"/>
      <c r="AI2336" s="124">
        <f>IF(C2336&lt;&gt;"",IF(M2336="ESM User",getInterfaceName($C2336),"NA"),"")</f>
        <v/>
      </c>
      <c r="AJ2336" s="116">
        <f>IF(Q2336&lt;&gt;"",DATE(YEAR(Q2336), MONTH(Q2336), DAY(Q2336)),"")</f>
        <v/>
      </c>
      <c r="AK2336" s="130">
        <f>IF(Q2336&lt;&gt;0,Q2336-N2336,TODAY()-N2336)</f>
        <v/>
      </c>
      <c r="AL2336" s="112">
        <f>IF(F2336="Re-assigned",0,IF(H2336="Closed",0,IF(H2336="Service Restored",0,IF(H2336="",0,1))))</f>
        <v/>
      </c>
      <c r="AM2336" s="124">
        <f>IF(AL2336=0,"",IF(AK2336&gt;20.99,"Aged","Non-Aged"))</f>
        <v/>
      </c>
      <c r="AN2336" s="112">
        <f>IF(Q2336&lt;&gt;"",MONTH(Q2336),"")</f>
        <v/>
      </c>
      <c r="AO2336" s="112">
        <f>IFERROR(VALUE(V2336),0)</f>
        <v/>
      </c>
    </row>
    <row customFormat="1" customHeight="1" ht="29.25" r="2337" s="112" spans="1:41">
      <c r="A2337" s="127" t="n"/>
      <c r="B2337" s="113" t="n"/>
      <c r="C2337" s="127" t="n"/>
      <c r="D2337" s="127" t="n"/>
      <c r="E2337" s="114">
        <f>IF(F2337 &lt;&gt; "",VLOOKUP(F2337,CategoryLookup,2,FALSE), "")</f>
        <v/>
      </c>
      <c r="F2337" s="126" t="n"/>
      <c r="G2337" s="127" t="n"/>
      <c r="H2337" s="127" t="n"/>
      <c r="I2337" s="127" t="n"/>
      <c r="J2337" s="127" t="n"/>
      <c r="K2337" s="127" t="n"/>
      <c r="L2337" s="127" t="n"/>
      <c r="M2337" s="127" t="n"/>
      <c r="N2337" s="120" t="n"/>
      <c r="O2337" s="120" t="n"/>
      <c r="P2337" s="120" t="n"/>
      <c r="Q2337" s="120" t="n"/>
      <c r="R2337" s="121" t="n"/>
      <c r="S2337" s="121" t="n"/>
      <c r="T2337" s="121" t="n"/>
      <c r="U2337" s="121" t="n"/>
      <c r="V2337" s="117">
        <f>IF(P2337="NA","NA",IF(P2337&lt;&gt;"",TEXT(P2337-N2337,"[h].mm"),""))</f>
        <v/>
      </c>
      <c r="W2337" s="118">
        <f>IF(AND(R2337="",S2337=""),"",R2337+S2337)</f>
        <v/>
      </c>
      <c r="X2337" s="116">
        <f>IF(O2337&lt;&gt;"",DATE(YEAR(O2337), MONTH(O2337), DAY(O2337)),"")</f>
        <v/>
      </c>
      <c r="Y2337" s="122" t="n"/>
      <c r="Z2337" s="123" t="n"/>
      <c r="AA2337" s="117">
        <f>IF(F2337="Re-assigned","NA",IF(W2337="","",IF(W2337&gt;=VLOOKUP(D2337,SLAMatrix,3,FALSE),"Yes",IF(W2337&lt;VLOOKUP(D2337,SLAMatrix,2,FALSE),"No","Internal"))))</f>
        <v/>
      </c>
      <c r="AB2337" s="123" t="n"/>
      <c r="AC2337" s="123" t="n"/>
      <c r="AD2337" s="119" t="n"/>
      <c r="AE2337" s="125" t="n"/>
      <c r="AF2337" s="124">
        <f>MONTH(O2337)</f>
        <v/>
      </c>
      <c r="AG2337" s="124">
        <f>VLOOKUP(IFERROR(MID(AE2337,1,(FIND(",",AE2337,1)-1)),AE2337),Facility_Region_Mapping,2,FALSE)</f>
        <v/>
      </c>
      <c r="AH2337" s="124" t="n"/>
      <c r="AI2337" s="124">
        <f>IF(C2337&lt;&gt;"",IF(M2337="ESM User",getInterfaceName($C2337),"NA"),"")</f>
        <v/>
      </c>
      <c r="AJ2337" s="116">
        <f>IF(Q2337&lt;&gt;"",DATE(YEAR(Q2337), MONTH(Q2337), DAY(Q2337)),"")</f>
        <v/>
      </c>
      <c r="AK2337" s="130">
        <f>IF(Q2337&lt;&gt;0,Q2337-N2337,TODAY()-N2337)</f>
        <v/>
      </c>
      <c r="AL2337" s="112">
        <f>IF(F2337="Re-assigned",0,IF(H2337="Closed",0,IF(H2337="Service Restored",0,IF(H2337="",0,1))))</f>
        <v/>
      </c>
      <c r="AM2337" s="124">
        <f>IF(AL2337=0,"",IF(AK2337&gt;20.99,"Aged","Non-Aged"))</f>
        <v/>
      </c>
      <c r="AN2337" s="112">
        <f>IF(Q2337&lt;&gt;"",MONTH(Q2337),"")</f>
        <v/>
      </c>
      <c r="AO2337" s="112">
        <f>IFERROR(VALUE(V2337),0)</f>
        <v/>
      </c>
    </row>
    <row customFormat="1" customHeight="1" ht="29.25" r="2338" s="112" spans="1:41">
      <c r="A2338" s="127" t="n"/>
      <c r="B2338" s="113" t="n"/>
      <c r="C2338" s="127" t="n"/>
      <c r="D2338" s="127" t="n"/>
      <c r="E2338" s="114">
        <f>IF(F2338 &lt;&gt; "",VLOOKUP(F2338,CategoryLookup,2,FALSE), "")</f>
        <v/>
      </c>
      <c r="F2338" s="126" t="n"/>
      <c r="G2338" s="127" t="n"/>
      <c r="H2338" s="127" t="n"/>
      <c r="I2338" s="127" t="n"/>
      <c r="J2338" s="127" t="n"/>
      <c r="K2338" s="127" t="n"/>
      <c r="L2338" s="127" t="n"/>
      <c r="M2338" s="127" t="n"/>
      <c r="N2338" s="120" t="n"/>
      <c r="O2338" s="120" t="n"/>
      <c r="P2338" s="120" t="n"/>
      <c r="Q2338" s="120" t="n"/>
      <c r="R2338" s="121" t="n"/>
      <c r="S2338" s="121" t="n"/>
      <c r="T2338" s="121" t="n"/>
      <c r="U2338" s="121" t="n"/>
      <c r="V2338" s="117">
        <f>IF(P2338="NA","NA",IF(P2338&lt;&gt;"",TEXT(P2338-N2338,"[h].mm"),""))</f>
        <v/>
      </c>
      <c r="W2338" s="118">
        <f>IF(AND(R2338="",S2338=""),"",R2338+S2338)</f>
        <v/>
      </c>
      <c r="X2338" s="116">
        <f>IF(O2338&lt;&gt;"",DATE(YEAR(O2338), MONTH(O2338), DAY(O2338)),"")</f>
        <v/>
      </c>
      <c r="Y2338" s="122" t="n"/>
      <c r="Z2338" s="123" t="n"/>
      <c r="AA2338" s="117">
        <f>IF(F2338="Re-assigned","NA",IF(W2338="","",IF(W2338&gt;=VLOOKUP(D2338,SLAMatrix,3,FALSE),"Yes",IF(W2338&lt;VLOOKUP(D2338,SLAMatrix,2,FALSE),"No","Internal"))))</f>
        <v/>
      </c>
      <c r="AB2338" s="123" t="n"/>
      <c r="AC2338" s="123" t="n"/>
      <c r="AD2338" s="119" t="n"/>
      <c r="AE2338" s="125" t="n"/>
      <c r="AF2338" s="124">
        <f>MONTH(O2338)</f>
        <v/>
      </c>
      <c r="AG2338" s="124">
        <f>VLOOKUP(IFERROR(MID(AE2338,1,(FIND(",",AE2338,1)-1)),AE2338),Facility_Region_Mapping,2,FALSE)</f>
        <v/>
      </c>
      <c r="AH2338" s="124" t="n"/>
      <c r="AI2338" s="124">
        <f>IF(C2338&lt;&gt;"",IF(M2338="ESM User",getInterfaceName($C2338),"NA"),"")</f>
        <v/>
      </c>
      <c r="AJ2338" s="116">
        <f>IF(Q2338&lt;&gt;"",DATE(YEAR(Q2338), MONTH(Q2338), DAY(Q2338)),"")</f>
        <v/>
      </c>
      <c r="AK2338" s="130">
        <f>IF(Q2338&lt;&gt;0,Q2338-N2338,TODAY()-N2338)</f>
        <v/>
      </c>
      <c r="AL2338" s="112">
        <f>IF(F2338="Re-assigned",0,IF(H2338="Closed",0,IF(H2338="Service Restored",0,IF(H2338="",0,1))))</f>
        <v/>
      </c>
      <c r="AM2338" s="124">
        <f>IF(AL2338=0,"",IF(AK2338&gt;20.99,"Aged","Non-Aged"))</f>
        <v/>
      </c>
      <c r="AN2338" s="112">
        <f>IF(Q2338&lt;&gt;"",MONTH(Q2338),"")</f>
        <v/>
      </c>
      <c r="AO2338" s="112">
        <f>IFERROR(VALUE(V2338),0)</f>
        <v/>
      </c>
    </row>
    <row customFormat="1" customHeight="1" ht="29.25" r="2339" s="112" spans="1:41">
      <c r="A2339" s="127" t="n"/>
      <c r="B2339" s="113" t="n"/>
      <c r="C2339" s="127" t="n"/>
      <c r="D2339" s="127" t="n"/>
      <c r="E2339" s="114">
        <f>IF(F2339 &lt;&gt; "",VLOOKUP(F2339,CategoryLookup,2,FALSE), "")</f>
        <v/>
      </c>
      <c r="F2339" s="126" t="n"/>
      <c r="G2339" s="127" t="n"/>
      <c r="H2339" s="127" t="n"/>
      <c r="I2339" s="127" t="n"/>
      <c r="J2339" s="127" t="n"/>
      <c r="K2339" s="127" t="n"/>
      <c r="L2339" s="127" t="n"/>
      <c r="M2339" s="127" t="n"/>
      <c r="N2339" s="120" t="n"/>
      <c r="O2339" s="120" t="n"/>
      <c r="P2339" s="120" t="n"/>
      <c r="Q2339" s="120" t="n"/>
      <c r="R2339" s="121" t="n"/>
      <c r="S2339" s="121" t="n"/>
      <c r="T2339" s="121" t="n"/>
      <c r="U2339" s="121" t="n"/>
      <c r="V2339" s="117">
        <f>IF(P2339="NA","NA",IF(P2339&lt;&gt;"",TEXT(P2339-N2339,"[h].mm"),""))</f>
        <v/>
      </c>
      <c r="W2339" s="118">
        <f>IF(AND(R2339="",S2339=""),"",R2339+S2339)</f>
        <v/>
      </c>
      <c r="X2339" s="116">
        <f>IF(O2339&lt;&gt;"",DATE(YEAR(O2339), MONTH(O2339), DAY(O2339)),"")</f>
        <v/>
      </c>
      <c r="Y2339" s="122" t="n"/>
      <c r="Z2339" s="123" t="n"/>
      <c r="AA2339" s="117">
        <f>IF(F2339="Re-assigned","NA",IF(W2339="","",IF(W2339&gt;=VLOOKUP(D2339,SLAMatrix,3,FALSE),"Yes",IF(W2339&lt;VLOOKUP(D2339,SLAMatrix,2,FALSE),"No","Internal"))))</f>
        <v/>
      </c>
      <c r="AB2339" s="123" t="n"/>
      <c r="AC2339" s="123" t="n"/>
      <c r="AD2339" s="119" t="n"/>
      <c r="AE2339" s="125" t="n"/>
      <c r="AF2339" s="124">
        <f>MONTH(O2339)</f>
        <v/>
      </c>
      <c r="AG2339" s="124">
        <f>VLOOKUP(IFERROR(MID(AE2339,1,(FIND(",",AE2339,1)-1)),AE2339),Facility_Region_Mapping,2,FALSE)</f>
        <v/>
      </c>
      <c r="AH2339" s="124" t="n"/>
      <c r="AI2339" s="124">
        <f>IF(C2339&lt;&gt;"",IF(M2339="ESM User",getInterfaceName($C2339),"NA"),"")</f>
        <v/>
      </c>
      <c r="AJ2339" s="116">
        <f>IF(Q2339&lt;&gt;"",DATE(YEAR(Q2339), MONTH(Q2339), DAY(Q2339)),"")</f>
        <v/>
      </c>
      <c r="AK2339" s="130">
        <f>IF(Q2339&lt;&gt;0,Q2339-N2339,TODAY()-N2339)</f>
        <v/>
      </c>
      <c r="AL2339" s="112">
        <f>IF(F2339="Re-assigned",0,IF(H2339="Closed",0,IF(H2339="Service Restored",0,IF(H2339="",0,1))))</f>
        <v/>
      </c>
      <c r="AM2339" s="124">
        <f>IF(AL2339=0,"",IF(AK2339&gt;20.99,"Aged","Non-Aged"))</f>
        <v/>
      </c>
      <c r="AN2339" s="112">
        <f>IF(Q2339&lt;&gt;"",MONTH(Q2339),"")</f>
        <v/>
      </c>
      <c r="AO2339" s="112">
        <f>IFERROR(VALUE(V2339),0)</f>
        <v/>
      </c>
    </row>
    <row customFormat="1" customHeight="1" ht="29.25" r="2340" s="112" spans="1:41">
      <c r="A2340" s="127" t="n"/>
      <c r="B2340" s="113" t="n"/>
      <c r="C2340" s="127" t="n"/>
      <c r="D2340" s="127" t="n"/>
      <c r="E2340" s="114">
        <f>IF(F2340 &lt;&gt; "",VLOOKUP(F2340,CategoryLookup,2,FALSE), "")</f>
        <v/>
      </c>
      <c r="F2340" s="126" t="n"/>
      <c r="G2340" s="127" t="n"/>
      <c r="H2340" s="127" t="n"/>
      <c r="I2340" s="127" t="n"/>
      <c r="J2340" s="127" t="n"/>
      <c r="K2340" s="127" t="n"/>
      <c r="L2340" s="127" t="n"/>
      <c r="M2340" s="127" t="n"/>
      <c r="N2340" s="120" t="n"/>
      <c r="O2340" s="120" t="n"/>
      <c r="P2340" s="120" t="n"/>
      <c r="Q2340" s="120" t="n"/>
      <c r="R2340" s="121" t="n"/>
      <c r="S2340" s="121" t="n"/>
      <c r="T2340" s="121" t="n"/>
      <c r="U2340" s="121" t="n"/>
      <c r="V2340" s="117">
        <f>IF(P2340="NA","NA",IF(P2340&lt;&gt;"",TEXT(P2340-N2340,"[h].mm"),""))</f>
        <v/>
      </c>
      <c r="W2340" s="118">
        <f>IF(AND(R2340="",S2340=""),"",R2340+S2340)</f>
        <v/>
      </c>
      <c r="X2340" s="116">
        <f>IF(O2340&lt;&gt;"",DATE(YEAR(O2340), MONTH(O2340), DAY(O2340)),"")</f>
        <v/>
      </c>
      <c r="Y2340" s="122" t="n"/>
      <c r="Z2340" s="123" t="n"/>
      <c r="AA2340" s="117">
        <f>IF(F2340="Re-assigned","NA",IF(W2340="","",IF(W2340&gt;=VLOOKUP(D2340,SLAMatrix,3,FALSE),"Yes",IF(W2340&lt;VLOOKUP(D2340,SLAMatrix,2,FALSE),"No","Internal"))))</f>
        <v/>
      </c>
      <c r="AB2340" s="123" t="n"/>
      <c r="AC2340" s="123" t="n"/>
      <c r="AD2340" s="119" t="n"/>
      <c r="AE2340" s="125" t="n"/>
      <c r="AF2340" s="124">
        <f>MONTH(O2340)</f>
        <v/>
      </c>
      <c r="AG2340" s="124">
        <f>VLOOKUP(IFERROR(MID(AE2340,1,(FIND(",",AE2340,1)-1)),AE2340),Facility_Region_Mapping,2,FALSE)</f>
        <v/>
      </c>
      <c r="AH2340" s="124" t="n"/>
      <c r="AI2340" s="124">
        <f>IF(C2340&lt;&gt;"",IF(M2340="ESM User",getInterfaceName($C2340),"NA"),"")</f>
        <v/>
      </c>
      <c r="AJ2340" s="116">
        <f>IF(Q2340&lt;&gt;"",DATE(YEAR(Q2340), MONTH(Q2340), DAY(Q2340)),"")</f>
        <v/>
      </c>
      <c r="AK2340" s="130">
        <f>IF(Q2340&lt;&gt;0,Q2340-N2340,TODAY()-N2340)</f>
        <v/>
      </c>
      <c r="AL2340" s="112">
        <f>IF(F2340="Re-assigned",0,IF(H2340="Closed",0,IF(H2340="Service Restored",0,IF(H2340="",0,1))))</f>
        <v/>
      </c>
      <c r="AM2340" s="124">
        <f>IF(AL2340=0,"",IF(AK2340&gt;20.99,"Aged","Non-Aged"))</f>
        <v/>
      </c>
      <c r="AN2340" s="112">
        <f>IF(Q2340&lt;&gt;"",MONTH(Q2340),"")</f>
        <v/>
      </c>
      <c r="AO2340" s="112">
        <f>IFERROR(VALUE(V2340),0)</f>
        <v/>
      </c>
    </row>
    <row customFormat="1" customHeight="1" ht="29.25" r="2341" s="112" spans="1:41">
      <c r="A2341" s="127" t="n"/>
      <c r="B2341" s="113" t="n"/>
      <c r="C2341" s="127" t="n"/>
      <c r="D2341" s="127" t="n"/>
      <c r="E2341" s="114">
        <f>IF(F2341 &lt;&gt; "",VLOOKUP(F2341,CategoryLookup,2,FALSE), "")</f>
        <v/>
      </c>
      <c r="F2341" s="126" t="n"/>
      <c r="G2341" s="127" t="n"/>
      <c r="H2341" s="127" t="n"/>
      <c r="I2341" s="127" t="n"/>
      <c r="J2341" s="127" t="n"/>
      <c r="K2341" s="127" t="n"/>
      <c r="L2341" s="127" t="n"/>
      <c r="M2341" s="127" t="n"/>
      <c r="N2341" s="120" t="n"/>
      <c r="O2341" s="120" t="n"/>
      <c r="P2341" s="120" t="n"/>
      <c r="Q2341" s="120" t="n"/>
      <c r="R2341" s="121" t="n"/>
      <c r="S2341" s="121" t="n"/>
      <c r="T2341" s="121" t="n"/>
      <c r="U2341" s="121" t="n"/>
      <c r="V2341" s="117">
        <f>IF(P2341="NA","NA",IF(P2341&lt;&gt;"",TEXT(P2341-N2341,"[h].mm"),""))</f>
        <v/>
      </c>
      <c r="W2341" s="118">
        <f>IF(AND(R2341="",S2341=""),"",R2341+S2341)</f>
        <v/>
      </c>
      <c r="X2341" s="116">
        <f>IF(O2341&lt;&gt;"",DATE(YEAR(O2341), MONTH(O2341), DAY(O2341)),"")</f>
        <v/>
      </c>
      <c r="Y2341" s="122" t="n"/>
      <c r="Z2341" s="123" t="n"/>
      <c r="AA2341" s="117">
        <f>IF(F2341="Re-assigned","NA",IF(W2341="","",IF(W2341&gt;=VLOOKUP(D2341,SLAMatrix,3,FALSE),"Yes",IF(W2341&lt;VLOOKUP(D2341,SLAMatrix,2,FALSE),"No","Internal"))))</f>
        <v/>
      </c>
      <c r="AB2341" s="123" t="n"/>
      <c r="AC2341" s="123" t="n"/>
      <c r="AD2341" s="119" t="n"/>
      <c r="AE2341" s="125" t="n"/>
      <c r="AF2341" s="124">
        <f>MONTH(O2341)</f>
        <v/>
      </c>
      <c r="AG2341" s="124">
        <f>VLOOKUP(IFERROR(MID(AE2341,1,(FIND(",",AE2341,1)-1)),AE2341),Facility_Region_Mapping,2,FALSE)</f>
        <v/>
      </c>
      <c r="AH2341" s="124" t="n"/>
      <c r="AI2341" s="124">
        <f>IF(C2341&lt;&gt;"",IF(M2341="ESM User",getInterfaceName($C2341),"NA"),"")</f>
        <v/>
      </c>
      <c r="AJ2341" s="116">
        <f>IF(Q2341&lt;&gt;"",DATE(YEAR(Q2341), MONTH(Q2341), DAY(Q2341)),"")</f>
        <v/>
      </c>
      <c r="AK2341" s="130">
        <f>IF(Q2341&lt;&gt;0,Q2341-N2341,TODAY()-N2341)</f>
        <v/>
      </c>
      <c r="AL2341" s="112">
        <f>IF(F2341="Re-assigned",0,IF(H2341="Closed",0,IF(H2341="Service Restored",0,IF(H2341="",0,1))))</f>
        <v/>
      </c>
      <c r="AM2341" s="124">
        <f>IF(AL2341=0,"",IF(AK2341&gt;20.99,"Aged","Non-Aged"))</f>
        <v/>
      </c>
      <c r="AN2341" s="112">
        <f>IF(Q2341&lt;&gt;"",MONTH(Q2341),"")</f>
        <v/>
      </c>
      <c r="AO2341" s="112">
        <f>IFERROR(VALUE(V2341),0)</f>
        <v/>
      </c>
    </row>
    <row customFormat="1" customHeight="1" ht="29.25" r="2342" s="112" spans="1:41">
      <c r="A2342" s="127" t="n"/>
      <c r="B2342" s="113" t="n"/>
      <c r="C2342" s="127" t="n"/>
      <c r="D2342" s="127" t="n"/>
      <c r="E2342" s="114">
        <f>IF(F2342 &lt;&gt; "",VLOOKUP(F2342,CategoryLookup,2,FALSE), "")</f>
        <v/>
      </c>
      <c r="F2342" s="126" t="n"/>
      <c r="G2342" s="127" t="n"/>
      <c r="H2342" s="127" t="n"/>
      <c r="I2342" s="127" t="n"/>
      <c r="J2342" s="127" t="n"/>
      <c r="K2342" s="127" t="n"/>
      <c r="L2342" s="127" t="n"/>
      <c r="M2342" s="127" t="n"/>
      <c r="N2342" s="120" t="n"/>
      <c r="O2342" s="120" t="n"/>
      <c r="P2342" s="120" t="n"/>
      <c r="Q2342" s="120" t="n"/>
      <c r="R2342" s="121" t="n"/>
      <c r="S2342" s="121" t="n"/>
      <c r="T2342" s="121" t="n"/>
      <c r="U2342" s="121" t="n"/>
      <c r="V2342" s="117">
        <f>IF(P2342="NA","NA",IF(P2342&lt;&gt;"",TEXT(P2342-N2342,"[h].mm"),""))</f>
        <v/>
      </c>
      <c r="W2342" s="118">
        <f>IF(AND(R2342="",S2342=""),"",R2342+S2342)</f>
        <v/>
      </c>
      <c r="X2342" s="116">
        <f>IF(O2342&lt;&gt;"",DATE(YEAR(O2342), MONTH(O2342), DAY(O2342)),"")</f>
        <v/>
      </c>
      <c r="Y2342" s="122" t="n"/>
      <c r="Z2342" s="123" t="n"/>
      <c r="AA2342" s="117">
        <f>IF(F2342="Re-assigned","NA",IF(W2342="","",IF(W2342&gt;=VLOOKUP(D2342,SLAMatrix,3,FALSE),"Yes",IF(W2342&lt;VLOOKUP(D2342,SLAMatrix,2,FALSE),"No","Internal"))))</f>
        <v/>
      </c>
      <c r="AB2342" s="123" t="n"/>
      <c r="AC2342" s="123" t="n"/>
      <c r="AD2342" s="119" t="n"/>
      <c r="AE2342" s="125" t="n"/>
      <c r="AF2342" s="124">
        <f>MONTH(O2342)</f>
        <v/>
      </c>
      <c r="AG2342" s="124">
        <f>VLOOKUP(IFERROR(MID(AE2342,1,(FIND(",",AE2342,1)-1)),AE2342),Facility_Region_Mapping,2,FALSE)</f>
        <v/>
      </c>
      <c r="AH2342" s="124" t="n"/>
      <c r="AI2342" s="124">
        <f>IF(C2342&lt;&gt;"",IF(M2342="ESM User",getInterfaceName($C2342),"NA"),"")</f>
        <v/>
      </c>
      <c r="AJ2342" s="116">
        <f>IF(Q2342&lt;&gt;"",DATE(YEAR(Q2342), MONTH(Q2342), DAY(Q2342)),"")</f>
        <v/>
      </c>
      <c r="AK2342" s="130">
        <f>IF(Q2342&lt;&gt;0,Q2342-N2342,TODAY()-N2342)</f>
        <v/>
      </c>
      <c r="AL2342" s="112">
        <f>IF(F2342="Re-assigned",0,IF(H2342="Closed",0,IF(H2342="Service Restored",0,IF(H2342="",0,1))))</f>
        <v/>
      </c>
      <c r="AM2342" s="124">
        <f>IF(AL2342=0,"",IF(AK2342&gt;20.99,"Aged","Non-Aged"))</f>
        <v/>
      </c>
      <c r="AN2342" s="112">
        <f>IF(Q2342&lt;&gt;"",MONTH(Q2342),"")</f>
        <v/>
      </c>
      <c r="AO2342" s="112">
        <f>IFERROR(VALUE(V2342),0)</f>
        <v/>
      </c>
    </row>
    <row customFormat="1" customHeight="1" ht="29.25" r="2343" s="112" spans="1:41">
      <c r="A2343" s="127" t="n"/>
      <c r="B2343" s="113" t="n"/>
      <c r="C2343" s="127" t="n"/>
      <c r="D2343" s="127" t="n"/>
      <c r="E2343" s="114">
        <f>IF(F2343 &lt;&gt; "",VLOOKUP(F2343,CategoryLookup,2,FALSE), "")</f>
        <v/>
      </c>
      <c r="F2343" s="126" t="n"/>
      <c r="G2343" s="127" t="n"/>
      <c r="H2343" s="127" t="n"/>
      <c r="I2343" s="127" t="n"/>
      <c r="J2343" s="127" t="n"/>
      <c r="K2343" s="127" t="n"/>
      <c r="L2343" s="127" t="n"/>
      <c r="M2343" s="127" t="n"/>
      <c r="N2343" s="120" t="n"/>
      <c r="O2343" s="120" t="n"/>
      <c r="P2343" s="120" t="n"/>
      <c r="Q2343" s="120" t="n"/>
      <c r="R2343" s="121" t="n"/>
      <c r="S2343" s="121" t="n"/>
      <c r="T2343" s="121" t="n"/>
      <c r="U2343" s="121" t="n"/>
      <c r="V2343" s="117">
        <f>IF(P2343="NA","NA",IF(P2343&lt;&gt;"",TEXT(P2343-N2343,"[h].mm"),""))</f>
        <v/>
      </c>
      <c r="W2343" s="118">
        <f>IF(AND(R2343="",S2343=""),"",R2343+S2343)</f>
        <v/>
      </c>
      <c r="X2343" s="116">
        <f>IF(O2343&lt;&gt;"",DATE(YEAR(O2343), MONTH(O2343), DAY(O2343)),"")</f>
        <v/>
      </c>
      <c r="Y2343" s="122" t="n"/>
      <c r="Z2343" s="123" t="n"/>
      <c r="AA2343" s="117">
        <f>IF(F2343="Re-assigned","NA",IF(W2343="","",IF(W2343&gt;=VLOOKUP(D2343,SLAMatrix,3,FALSE),"Yes",IF(W2343&lt;VLOOKUP(D2343,SLAMatrix,2,FALSE),"No","Internal"))))</f>
        <v/>
      </c>
      <c r="AB2343" s="123" t="n"/>
      <c r="AC2343" s="123" t="n"/>
      <c r="AD2343" s="119" t="n"/>
      <c r="AE2343" s="125" t="n"/>
      <c r="AF2343" s="124">
        <f>MONTH(O2343)</f>
        <v/>
      </c>
      <c r="AG2343" s="124">
        <f>VLOOKUP(IFERROR(MID(AE2343,1,(FIND(",",AE2343,1)-1)),AE2343),Facility_Region_Mapping,2,FALSE)</f>
        <v/>
      </c>
      <c r="AH2343" s="124" t="n"/>
      <c r="AI2343" s="124">
        <f>IF(C2343&lt;&gt;"",IF(M2343="ESM User",getInterfaceName($C2343),"NA"),"")</f>
        <v/>
      </c>
      <c r="AJ2343" s="116">
        <f>IF(Q2343&lt;&gt;"",DATE(YEAR(Q2343), MONTH(Q2343), DAY(Q2343)),"")</f>
        <v/>
      </c>
      <c r="AK2343" s="130">
        <f>IF(Q2343&lt;&gt;0,Q2343-N2343,TODAY()-N2343)</f>
        <v/>
      </c>
      <c r="AL2343" s="112">
        <f>IF(F2343="Re-assigned",0,IF(H2343="Closed",0,IF(H2343="Service Restored",0,IF(H2343="",0,1))))</f>
        <v/>
      </c>
      <c r="AM2343" s="124">
        <f>IF(AL2343=0,"",IF(AK2343&gt;20.99,"Aged","Non-Aged"))</f>
        <v/>
      </c>
      <c r="AN2343" s="112">
        <f>IF(Q2343&lt;&gt;"",MONTH(Q2343),"")</f>
        <v/>
      </c>
      <c r="AO2343" s="112">
        <f>IFERROR(VALUE(V2343),0)</f>
        <v/>
      </c>
    </row>
    <row customFormat="1" customHeight="1" ht="29.25" r="2344" s="112" spans="1:41">
      <c r="A2344" s="127" t="n"/>
      <c r="B2344" s="113" t="n"/>
      <c r="C2344" s="127" t="n"/>
      <c r="D2344" s="127" t="n"/>
      <c r="E2344" s="114">
        <f>IF(F2344 &lt;&gt; "",VLOOKUP(F2344,CategoryLookup,2,FALSE), "")</f>
        <v/>
      </c>
      <c r="F2344" s="126" t="n"/>
      <c r="G2344" s="127" t="n"/>
      <c r="H2344" s="127" t="n"/>
      <c r="I2344" s="127" t="n"/>
      <c r="J2344" s="127" t="n"/>
      <c r="K2344" s="127" t="n"/>
      <c r="L2344" s="127" t="n"/>
      <c r="M2344" s="127" t="n"/>
      <c r="N2344" s="120" t="n"/>
      <c r="O2344" s="120" t="n"/>
      <c r="P2344" s="120" t="n"/>
      <c r="Q2344" s="120" t="n"/>
      <c r="R2344" s="121" t="n"/>
      <c r="S2344" s="121" t="n"/>
      <c r="T2344" s="121" t="n"/>
      <c r="U2344" s="121" t="n"/>
      <c r="V2344" s="117">
        <f>IF(P2344="NA","NA",IF(P2344&lt;&gt;"",TEXT(P2344-N2344,"[h].mm"),""))</f>
        <v/>
      </c>
      <c r="W2344" s="118">
        <f>IF(AND(R2344="",S2344=""),"",R2344+S2344)</f>
        <v/>
      </c>
      <c r="X2344" s="116">
        <f>IF(O2344&lt;&gt;"",DATE(YEAR(O2344), MONTH(O2344), DAY(O2344)),"")</f>
        <v/>
      </c>
      <c r="Y2344" s="122" t="n"/>
      <c r="Z2344" s="123" t="n"/>
      <c r="AA2344" s="117">
        <f>IF(F2344="Re-assigned","NA",IF(W2344="","",IF(W2344&gt;=VLOOKUP(D2344,SLAMatrix,3,FALSE),"Yes",IF(W2344&lt;VLOOKUP(D2344,SLAMatrix,2,FALSE),"No","Internal"))))</f>
        <v/>
      </c>
      <c r="AB2344" s="123" t="n"/>
      <c r="AC2344" s="123" t="n"/>
      <c r="AD2344" s="119" t="n"/>
      <c r="AE2344" s="125" t="n"/>
      <c r="AF2344" s="124">
        <f>MONTH(O2344)</f>
        <v/>
      </c>
      <c r="AG2344" s="124">
        <f>VLOOKUP(IFERROR(MID(AE2344,1,(FIND(",",AE2344,1)-1)),AE2344),Facility_Region_Mapping,2,FALSE)</f>
        <v/>
      </c>
      <c r="AH2344" s="124" t="n"/>
      <c r="AI2344" s="124">
        <f>IF(C2344&lt;&gt;"",IF(M2344="ESM User",getInterfaceName($C2344),"NA"),"")</f>
        <v/>
      </c>
      <c r="AJ2344" s="116">
        <f>IF(Q2344&lt;&gt;"",DATE(YEAR(Q2344), MONTH(Q2344), DAY(Q2344)),"")</f>
        <v/>
      </c>
      <c r="AK2344" s="130">
        <f>IF(Q2344&lt;&gt;0,Q2344-N2344,TODAY()-N2344)</f>
        <v/>
      </c>
      <c r="AL2344" s="112">
        <f>IF(F2344="Re-assigned",0,IF(H2344="Closed",0,IF(H2344="Service Restored",0,IF(H2344="",0,1))))</f>
        <v/>
      </c>
      <c r="AM2344" s="124">
        <f>IF(AL2344=0,"",IF(AK2344&gt;20.99,"Aged","Non-Aged"))</f>
        <v/>
      </c>
      <c r="AN2344" s="112">
        <f>IF(Q2344&lt;&gt;"",MONTH(Q2344),"")</f>
        <v/>
      </c>
      <c r="AO2344" s="112">
        <f>IFERROR(VALUE(V2344),0)</f>
        <v/>
      </c>
    </row>
    <row customFormat="1" customHeight="1" ht="29.25" r="2345" s="112" spans="1:41">
      <c r="A2345" s="127" t="n"/>
      <c r="B2345" s="113" t="n"/>
      <c r="C2345" s="127" t="n"/>
      <c r="D2345" s="127" t="n"/>
      <c r="E2345" s="114">
        <f>IF(F2345 &lt;&gt; "",VLOOKUP(F2345,CategoryLookup,2,FALSE), "")</f>
        <v/>
      </c>
      <c r="F2345" s="126" t="n"/>
      <c r="G2345" s="127" t="n"/>
      <c r="H2345" s="127" t="n"/>
      <c r="I2345" s="127" t="n"/>
      <c r="J2345" s="127" t="n"/>
      <c r="K2345" s="127" t="n"/>
      <c r="L2345" s="127" t="n"/>
      <c r="M2345" s="127" t="n"/>
      <c r="N2345" s="120" t="n"/>
      <c r="O2345" s="120" t="n"/>
      <c r="P2345" s="120" t="n"/>
      <c r="Q2345" s="120" t="n"/>
      <c r="R2345" s="121" t="n"/>
      <c r="S2345" s="121" t="n"/>
      <c r="T2345" s="121" t="n"/>
      <c r="U2345" s="121" t="n"/>
      <c r="V2345" s="117">
        <f>IF(P2345="NA","NA",IF(P2345&lt;&gt;"",TEXT(P2345-N2345,"[h].mm"),""))</f>
        <v/>
      </c>
      <c r="W2345" s="118">
        <f>IF(AND(R2345="",S2345=""),"",R2345+S2345)</f>
        <v/>
      </c>
      <c r="X2345" s="116">
        <f>IF(O2345&lt;&gt;"",DATE(YEAR(O2345), MONTH(O2345), DAY(O2345)),"")</f>
        <v/>
      </c>
      <c r="Y2345" s="122" t="n"/>
      <c r="Z2345" s="123" t="n"/>
      <c r="AA2345" s="117">
        <f>IF(F2345="Re-assigned","NA",IF(W2345="","",IF(W2345&gt;=VLOOKUP(D2345,SLAMatrix,3,FALSE),"Yes",IF(W2345&lt;VLOOKUP(D2345,SLAMatrix,2,FALSE),"No","Internal"))))</f>
        <v/>
      </c>
      <c r="AB2345" s="123" t="n"/>
      <c r="AC2345" s="123" t="n"/>
      <c r="AD2345" s="119" t="n"/>
      <c r="AE2345" s="125" t="n"/>
      <c r="AF2345" s="124">
        <f>MONTH(O2345)</f>
        <v/>
      </c>
      <c r="AG2345" s="124">
        <f>VLOOKUP(IFERROR(MID(AE2345,1,(FIND(",",AE2345,1)-1)),AE2345),Facility_Region_Mapping,2,FALSE)</f>
        <v/>
      </c>
      <c r="AH2345" s="124" t="n"/>
      <c r="AI2345" s="124">
        <f>IF(C2345&lt;&gt;"",IF(M2345="ESM User",getInterfaceName($C2345),"NA"),"")</f>
        <v/>
      </c>
      <c r="AJ2345" s="116">
        <f>IF(Q2345&lt;&gt;"",DATE(YEAR(Q2345), MONTH(Q2345), DAY(Q2345)),"")</f>
        <v/>
      </c>
      <c r="AK2345" s="130">
        <f>IF(Q2345&lt;&gt;0,Q2345-N2345,TODAY()-N2345)</f>
        <v/>
      </c>
      <c r="AL2345" s="112">
        <f>IF(F2345="Re-assigned",0,IF(H2345="Closed",0,IF(H2345="Service Restored",0,IF(H2345="",0,1))))</f>
        <v/>
      </c>
      <c r="AM2345" s="124">
        <f>IF(AL2345=0,"",IF(AK2345&gt;20.99,"Aged","Non-Aged"))</f>
        <v/>
      </c>
      <c r="AN2345" s="112">
        <f>IF(Q2345&lt;&gt;"",MONTH(Q2345),"")</f>
        <v/>
      </c>
      <c r="AO2345" s="112">
        <f>IFERROR(VALUE(V2345),0)</f>
        <v/>
      </c>
    </row>
    <row customFormat="1" customHeight="1" ht="29.25" r="2346" s="112" spans="1:41">
      <c r="A2346" s="127" t="n"/>
      <c r="B2346" s="113" t="n"/>
      <c r="C2346" s="127" t="n"/>
      <c r="D2346" s="127" t="n"/>
      <c r="E2346" s="114">
        <f>IF(F2346 &lt;&gt; "",VLOOKUP(F2346,CategoryLookup,2,FALSE), "")</f>
        <v/>
      </c>
      <c r="F2346" s="126" t="n"/>
      <c r="G2346" s="127" t="n"/>
      <c r="H2346" s="127" t="n"/>
      <c r="I2346" s="127" t="n"/>
      <c r="J2346" s="127" t="n"/>
      <c r="K2346" s="127" t="n"/>
      <c r="L2346" s="127" t="n"/>
      <c r="M2346" s="127" t="n"/>
      <c r="N2346" s="120" t="n"/>
      <c r="O2346" s="120" t="n"/>
      <c r="P2346" s="120" t="n"/>
      <c r="Q2346" s="120" t="n"/>
      <c r="R2346" s="121" t="n"/>
      <c r="S2346" s="121" t="n"/>
      <c r="T2346" s="121" t="n"/>
      <c r="U2346" s="121" t="n"/>
      <c r="V2346" s="117">
        <f>IF(P2346="NA","NA",IF(P2346&lt;&gt;"",TEXT(P2346-N2346,"[h].mm"),""))</f>
        <v/>
      </c>
      <c r="W2346" s="118">
        <f>IF(AND(R2346="",S2346=""),"",R2346+S2346)</f>
        <v/>
      </c>
      <c r="X2346" s="116">
        <f>IF(O2346&lt;&gt;"",DATE(YEAR(O2346), MONTH(O2346), DAY(O2346)),"")</f>
        <v/>
      </c>
      <c r="Y2346" s="122" t="n"/>
      <c r="Z2346" s="123" t="n"/>
      <c r="AA2346" s="117">
        <f>IF(F2346="Re-assigned","NA",IF(W2346="","",IF(W2346&gt;=VLOOKUP(D2346,SLAMatrix,3,FALSE),"Yes",IF(W2346&lt;VLOOKUP(D2346,SLAMatrix,2,FALSE),"No","Internal"))))</f>
        <v/>
      </c>
      <c r="AB2346" s="123" t="n"/>
      <c r="AC2346" s="123" t="n"/>
      <c r="AD2346" s="119" t="n"/>
      <c r="AE2346" s="125" t="n"/>
      <c r="AF2346" s="124">
        <f>MONTH(O2346)</f>
        <v/>
      </c>
      <c r="AG2346" s="124">
        <f>VLOOKUP(IFERROR(MID(AE2346,1,(FIND(",",AE2346,1)-1)),AE2346),Facility_Region_Mapping,2,FALSE)</f>
        <v/>
      </c>
      <c r="AH2346" s="124" t="n"/>
      <c r="AI2346" s="124">
        <f>IF(C2346&lt;&gt;"",IF(M2346="ESM User",getInterfaceName($C2346),"NA"),"")</f>
        <v/>
      </c>
      <c r="AJ2346" s="116">
        <f>IF(Q2346&lt;&gt;"",DATE(YEAR(Q2346), MONTH(Q2346), DAY(Q2346)),"")</f>
        <v/>
      </c>
      <c r="AK2346" s="130">
        <f>IF(Q2346&lt;&gt;0,Q2346-N2346,TODAY()-N2346)</f>
        <v/>
      </c>
      <c r="AL2346" s="112">
        <f>IF(F2346="Re-assigned",0,IF(H2346="Closed",0,IF(H2346="Service Restored",0,IF(H2346="",0,1))))</f>
        <v/>
      </c>
      <c r="AM2346" s="124">
        <f>IF(AL2346=0,"",IF(AK2346&gt;20.99,"Aged","Non-Aged"))</f>
        <v/>
      </c>
      <c r="AN2346" s="112">
        <f>IF(Q2346&lt;&gt;"",MONTH(Q2346),"")</f>
        <v/>
      </c>
      <c r="AO2346" s="112">
        <f>IFERROR(VALUE(V2346),0)</f>
        <v/>
      </c>
    </row>
    <row customFormat="1" customHeight="1" ht="29.25" r="2347" s="112" spans="1:41">
      <c r="A2347" s="127" t="n"/>
      <c r="B2347" s="113" t="n"/>
      <c r="C2347" s="127" t="n"/>
      <c r="D2347" s="127" t="n"/>
      <c r="E2347" s="114">
        <f>IF(F2347 &lt;&gt; "",VLOOKUP(F2347,CategoryLookup,2,FALSE), "")</f>
        <v/>
      </c>
      <c r="F2347" s="126" t="n"/>
      <c r="G2347" s="127" t="n"/>
      <c r="H2347" s="127" t="n"/>
      <c r="I2347" s="127" t="n"/>
      <c r="J2347" s="127" t="n"/>
      <c r="K2347" s="127" t="n"/>
      <c r="L2347" s="127" t="n"/>
      <c r="M2347" s="127" t="n"/>
      <c r="N2347" s="120" t="n"/>
      <c r="O2347" s="120" t="n"/>
      <c r="P2347" s="120" t="n"/>
      <c r="Q2347" s="120" t="n"/>
      <c r="R2347" s="121" t="n"/>
      <c r="S2347" s="121" t="n"/>
      <c r="T2347" s="121" t="n"/>
      <c r="U2347" s="121" t="n"/>
      <c r="V2347" s="117">
        <f>IF(P2347="NA","NA",IF(P2347&lt;&gt;"",TEXT(P2347-N2347,"[h].mm"),""))</f>
        <v/>
      </c>
      <c r="W2347" s="118">
        <f>IF(AND(R2347="",S2347=""),"",R2347+S2347)</f>
        <v/>
      </c>
      <c r="X2347" s="116">
        <f>IF(O2347&lt;&gt;"",DATE(YEAR(O2347), MONTH(O2347), DAY(O2347)),"")</f>
        <v/>
      </c>
      <c r="Y2347" s="122" t="n"/>
      <c r="Z2347" s="123" t="n"/>
      <c r="AA2347" s="117">
        <f>IF(F2347="Re-assigned","NA",IF(W2347="","",IF(W2347&gt;=VLOOKUP(D2347,SLAMatrix,3,FALSE),"Yes",IF(W2347&lt;VLOOKUP(D2347,SLAMatrix,2,FALSE),"No","Internal"))))</f>
        <v/>
      </c>
      <c r="AB2347" s="123" t="n"/>
      <c r="AC2347" s="123" t="n"/>
      <c r="AD2347" s="119" t="n"/>
      <c r="AE2347" s="125" t="n"/>
      <c r="AF2347" s="124">
        <f>MONTH(O2347)</f>
        <v/>
      </c>
      <c r="AG2347" s="124">
        <f>VLOOKUP(IFERROR(MID(AE2347,1,(FIND(",",AE2347,1)-1)),AE2347),Facility_Region_Mapping,2,FALSE)</f>
        <v/>
      </c>
      <c r="AH2347" s="124" t="n"/>
      <c r="AI2347" s="124">
        <f>IF(C2347&lt;&gt;"",IF(M2347="ESM User",getInterfaceName($C2347),"NA"),"")</f>
        <v/>
      </c>
      <c r="AJ2347" s="116">
        <f>IF(Q2347&lt;&gt;"",DATE(YEAR(Q2347), MONTH(Q2347), DAY(Q2347)),"")</f>
        <v/>
      </c>
      <c r="AK2347" s="130">
        <f>IF(Q2347&lt;&gt;0,Q2347-N2347,TODAY()-N2347)</f>
        <v/>
      </c>
      <c r="AL2347" s="112">
        <f>IF(F2347="Re-assigned",0,IF(H2347="Closed",0,IF(H2347="Service Restored",0,IF(H2347="",0,1))))</f>
        <v/>
      </c>
      <c r="AM2347" s="124">
        <f>IF(AL2347=0,"",IF(AK2347&gt;20.99,"Aged","Non-Aged"))</f>
        <v/>
      </c>
      <c r="AN2347" s="112">
        <f>IF(Q2347&lt;&gt;"",MONTH(Q2347),"")</f>
        <v/>
      </c>
      <c r="AO2347" s="112">
        <f>IFERROR(VALUE(V2347),0)</f>
        <v/>
      </c>
    </row>
    <row customFormat="1" customHeight="1" ht="29.25" r="2348" s="112" spans="1:41">
      <c r="A2348" s="127" t="n"/>
      <c r="B2348" s="113" t="n"/>
      <c r="C2348" s="127" t="n"/>
      <c r="D2348" s="127" t="n"/>
      <c r="E2348" s="114">
        <f>IF(F2348 &lt;&gt; "",VLOOKUP(F2348,CategoryLookup,2,FALSE), "")</f>
        <v/>
      </c>
      <c r="F2348" s="126" t="n"/>
      <c r="G2348" s="127" t="n"/>
      <c r="H2348" s="127" t="n"/>
      <c r="I2348" s="127" t="n"/>
      <c r="J2348" s="127" t="n"/>
      <c r="K2348" s="127" t="n"/>
      <c r="L2348" s="127" t="n"/>
      <c r="M2348" s="127" t="n"/>
      <c r="N2348" s="120" t="n"/>
      <c r="O2348" s="120" t="n"/>
      <c r="P2348" s="120" t="n"/>
      <c r="Q2348" s="120" t="n"/>
      <c r="R2348" s="121" t="n"/>
      <c r="S2348" s="121" t="n"/>
      <c r="T2348" s="121" t="n"/>
      <c r="U2348" s="121" t="n"/>
      <c r="V2348" s="117">
        <f>IF(P2348="NA","NA",IF(P2348&lt;&gt;"",TEXT(P2348-N2348,"[h].mm"),""))</f>
        <v/>
      </c>
      <c r="W2348" s="118">
        <f>IF(AND(R2348="",S2348=""),"",R2348+S2348)</f>
        <v/>
      </c>
      <c r="X2348" s="116">
        <f>IF(O2348&lt;&gt;"",DATE(YEAR(O2348), MONTH(O2348), DAY(O2348)),"")</f>
        <v/>
      </c>
      <c r="Y2348" s="122" t="n"/>
      <c r="Z2348" s="123" t="n"/>
      <c r="AA2348" s="117">
        <f>IF(F2348="Re-assigned","NA",IF(W2348="","",IF(W2348&gt;=VLOOKUP(D2348,SLAMatrix,3,FALSE),"Yes",IF(W2348&lt;VLOOKUP(D2348,SLAMatrix,2,FALSE),"No","Internal"))))</f>
        <v/>
      </c>
      <c r="AB2348" s="123" t="n"/>
      <c r="AC2348" s="123" t="n"/>
      <c r="AD2348" s="119" t="n"/>
      <c r="AE2348" s="125" t="n"/>
      <c r="AF2348" s="124">
        <f>MONTH(O2348)</f>
        <v/>
      </c>
      <c r="AG2348" s="124">
        <f>VLOOKUP(IFERROR(MID(AE2348,1,(FIND(",",AE2348,1)-1)),AE2348),Facility_Region_Mapping,2,FALSE)</f>
        <v/>
      </c>
      <c r="AH2348" s="124" t="n"/>
      <c r="AI2348" s="124">
        <f>IF(C2348&lt;&gt;"",IF(M2348="ESM User",getInterfaceName($C2348),"NA"),"")</f>
        <v/>
      </c>
      <c r="AJ2348" s="116">
        <f>IF(Q2348&lt;&gt;"",DATE(YEAR(Q2348), MONTH(Q2348), DAY(Q2348)),"")</f>
        <v/>
      </c>
      <c r="AK2348" s="130">
        <f>IF(Q2348&lt;&gt;0,Q2348-N2348,TODAY()-N2348)</f>
        <v/>
      </c>
      <c r="AL2348" s="112">
        <f>IF(F2348="Re-assigned",0,IF(H2348="Closed",0,IF(H2348="Service Restored",0,IF(H2348="",0,1))))</f>
        <v/>
      </c>
      <c r="AM2348" s="124">
        <f>IF(AL2348=0,"",IF(AK2348&gt;20.99,"Aged","Non-Aged"))</f>
        <v/>
      </c>
      <c r="AN2348" s="112">
        <f>IF(Q2348&lt;&gt;"",MONTH(Q2348),"")</f>
        <v/>
      </c>
      <c r="AO2348" s="112">
        <f>IFERROR(VALUE(V2348),0)</f>
        <v/>
      </c>
    </row>
    <row customFormat="1" customHeight="1" ht="29.25" r="2349" s="112" spans="1:41">
      <c r="A2349" s="127" t="n"/>
      <c r="B2349" s="113" t="n"/>
      <c r="C2349" s="127" t="n"/>
      <c r="D2349" s="127" t="n"/>
      <c r="E2349" s="114">
        <f>IF(F2349 &lt;&gt; "",VLOOKUP(F2349,CategoryLookup,2,FALSE), "")</f>
        <v/>
      </c>
      <c r="F2349" s="126" t="n"/>
      <c r="G2349" s="127" t="n"/>
      <c r="H2349" s="127" t="n"/>
      <c r="I2349" s="127" t="n"/>
      <c r="J2349" s="127" t="n"/>
      <c r="K2349" s="127" t="n"/>
      <c r="L2349" s="127" t="n"/>
      <c r="M2349" s="127" t="n"/>
      <c r="N2349" s="120" t="n"/>
      <c r="O2349" s="120" t="n"/>
      <c r="P2349" s="120" t="n"/>
      <c r="Q2349" s="120" t="n"/>
      <c r="R2349" s="121" t="n"/>
      <c r="S2349" s="121" t="n"/>
      <c r="T2349" s="121" t="n"/>
      <c r="U2349" s="121" t="n"/>
      <c r="V2349" s="117">
        <f>IF(P2349="NA","NA",IF(P2349&lt;&gt;"",TEXT(P2349-N2349,"[h].mm"),""))</f>
        <v/>
      </c>
      <c r="W2349" s="118">
        <f>IF(AND(R2349="",S2349=""),"",R2349+S2349)</f>
        <v/>
      </c>
      <c r="X2349" s="116">
        <f>IF(O2349&lt;&gt;"",DATE(YEAR(O2349), MONTH(O2349), DAY(O2349)),"")</f>
        <v/>
      </c>
      <c r="Y2349" s="122" t="n"/>
      <c r="Z2349" s="123" t="n"/>
      <c r="AA2349" s="117">
        <f>IF(F2349="Re-assigned","NA",IF(W2349="","",IF(W2349&gt;=VLOOKUP(D2349,SLAMatrix,3,FALSE),"Yes",IF(W2349&lt;VLOOKUP(D2349,SLAMatrix,2,FALSE),"No","Internal"))))</f>
        <v/>
      </c>
      <c r="AB2349" s="123" t="n"/>
      <c r="AC2349" s="123" t="n"/>
      <c r="AD2349" s="119" t="n"/>
      <c r="AE2349" s="125" t="n"/>
      <c r="AF2349" s="124">
        <f>MONTH(O2349)</f>
        <v/>
      </c>
      <c r="AG2349" s="124">
        <f>VLOOKUP(IFERROR(MID(AE2349,1,(FIND(",",AE2349,1)-1)),AE2349),Facility_Region_Mapping,2,FALSE)</f>
        <v/>
      </c>
      <c r="AH2349" s="124" t="n"/>
      <c r="AI2349" s="124">
        <f>IF(C2349&lt;&gt;"",IF(M2349="ESM User",getInterfaceName($C2349),"NA"),"")</f>
        <v/>
      </c>
      <c r="AJ2349" s="116">
        <f>IF(Q2349&lt;&gt;"",DATE(YEAR(Q2349), MONTH(Q2349), DAY(Q2349)),"")</f>
        <v/>
      </c>
      <c r="AK2349" s="130">
        <f>IF(Q2349&lt;&gt;0,Q2349-N2349,TODAY()-N2349)</f>
        <v/>
      </c>
      <c r="AL2349" s="112">
        <f>IF(F2349="Re-assigned",0,IF(H2349="Closed",0,IF(H2349="Service Restored",0,IF(H2349="",0,1))))</f>
        <v/>
      </c>
      <c r="AM2349" s="124">
        <f>IF(AL2349=0,"",IF(AK2349&gt;20.99,"Aged","Non-Aged"))</f>
        <v/>
      </c>
      <c r="AN2349" s="112">
        <f>IF(Q2349&lt;&gt;"",MONTH(Q2349),"")</f>
        <v/>
      </c>
      <c r="AO2349" s="112">
        <f>IFERROR(VALUE(V2349),0)</f>
        <v/>
      </c>
    </row>
    <row customFormat="1" customHeight="1" ht="29.25" r="2350" s="112" spans="1:41">
      <c r="A2350" s="127" t="n"/>
      <c r="B2350" s="113" t="n"/>
      <c r="C2350" s="127" t="n"/>
      <c r="D2350" s="127" t="n"/>
      <c r="E2350" s="114">
        <f>IF(F2350 &lt;&gt; "",VLOOKUP(F2350,CategoryLookup,2,FALSE), "")</f>
        <v/>
      </c>
      <c r="F2350" s="126" t="n"/>
      <c r="G2350" s="127" t="n"/>
      <c r="H2350" s="127" t="n"/>
      <c r="I2350" s="127" t="n"/>
      <c r="J2350" s="127" t="n"/>
      <c r="K2350" s="127" t="n"/>
      <c r="L2350" s="127" t="n"/>
      <c r="M2350" s="127" t="n"/>
      <c r="N2350" s="120" t="n"/>
      <c r="O2350" s="120" t="n"/>
      <c r="P2350" s="120" t="n"/>
      <c r="Q2350" s="120" t="n"/>
      <c r="R2350" s="121" t="n"/>
      <c r="S2350" s="121" t="n"/>
      <c r="T2350" s="121" t="n"/>
      <c r="U2350" s="121" t="n"/>
      <c r="V2350" s="117">
        <f>IF(P2350="NA","NA",IF(P2350&lt;&gt;"",TEXT(P2350-N2350,"[h].mm"),""))</f>
        <v/>
      </c>
      <c r="W2350" s="118">
        <f>IF(AND(R2350="",S2350=""),"",R2350+S2350)</f>
        <v/>
      </c>
      <c r="X2350" s="116">
        <f>IF(O2350&lt;&gt;"",DATE(YEAR(O2350), MONTH(O2350), DAY(O2350)),"")</f>
        <v/>
      </c>
      <c r="Y2350" s="122" t="n"/>
      <c r="Z2350" s="123" t="n"/>
      <c r="AA2350" s="117">
        <f>IF(F2350="Re-assigned","NA",IF(W2350="","",IF(W2350&gt;=VLOOKUP(D2350,SLAMatrix,3,FALSE),"Yes",IF(W2350&lt;VLOOKUP(D2350,SLAMatrix,2,FALSE),"No","Internal"))))</f>
        <v/>
      </c>
      <c r="AB2350" s="123" t="n"/>
      <c r="AC2350" s="123" t="n"/>
      <c r="AD2350" s="119" t="n"/>
      <c r="AE2350" s="125" t="n"/>
      <c r="AF2350" s="124">
        <f>MONTH(O2350)</f>
        <v/>
      </c>
      <c r="AG2350" s="124">
        <f>VLOOKUP(IFERROR(MID(AE2350,1,(FIND(",",AE2350,1)-1)),AE2350),Facility_Region_Mapping,2,FALSE)</f>
        <v/>
      </c>
      <c r="AH2350" s="124" t="n"/>
      <c r="AI2350" s="124">
        <f>IF(C2350&lt;&gt;"",IF(M2350="ESM User",getInterfaceName($C2350),"NA"),"")</f>
        <v/>
      </c>
      <c r="AJ2350" s="116">
        <f>IF(Q2350&lt;&gt;"",DATE(YEAR(Q2350), MONTH(Q2350), DAY(Q2350)),"")</f>
        <v/>
      </c>
      <c r="AK2350" s="130">
        <f>IF(Q2350&lt;&gt;0,Q2350-N2350,TODAY()-N2350)</f>
        <v/>
      </c>
      <c r="AL2350" s="112">
        <f>IF(F2350="Re-assigned",0,IF(H2350="Closed",0,IF(H2350="Service Restored",0,IF(H2350="",0,1))))</f>
        <v/>
      </c>
      <c r="AM2350" s="124">
        <f>IF(AL2350=0,"",IF(AK2350&gt;20.99,"Aged","Non-Aged"))</f>
        <v/>
      </c>
      <c r="AN2350" s="112">
        <f>IF(Q2350&lt;&gt;"",MONTH(Q2350),"")</f>
        <v/>
      </c>
      <c r="AO2350" s="112">
        <f>IFERROR(VALUE(V2350),0)</f>
        <v/>
      </c>
    </row>
    <row customFormat="1" customHeight="1" ht="29.25" r="2351" s="112" spans="1:41">
      <c r="A2351" s="127" t="n"/>
      <c r="B2351" s="113" t="n"/>
      <c r="C2351" s="127" t="n"/>
      <c r="D2351" s="127" t="n"/>
      <c r="E2351" s="114">
        <f>IF(F2351 &lt;&gt; "",VLOOKUP(F2351,CategoryLookup,2,FALSE), "")</f>
        <v/>
      </c>
      <c r="F2351" s="126" t="n"/>
      <c r="G2351" s="127" t="n"/>
      <c r="H2351" s="127" t="n"/>
      <c r="I2351" s="127" t="n"/>
      <c r="J2351" s="127" t="n"/>
      <c r="K2351" s="127" t="n"/>
      <c r="L2351" s="127" t="n"/>
      <c r="M2351" s="127" t="n"/>
      <c r="N2351" s="120" t="n"/>
      <c r="O2351" s="120" t="n"/>
      <c r="P2351" s="120" t="n"/>
      <c r="Q2351" s="120" t="n"/>
      <c r="R2351" s="121" t="n"/>
      <c r="S2351" s="121" t="n"/>
      <c r="T2351" s="121" t="n"/>
      <c r="U2351" s="121" t="n"/>
      <c r="V2351" s="117">
        <f>IF(P2351="NA","NA",IF(P2351&lt;&gt;"",TEXT(P2351-N2351,"[h].mm"),""))</f>
        <v/>
      </c>
      <c r="W2351" s="118">
        <f>IF(AND(R2351="",S2351=""),"",R2351+S2351)</f>
        <v/>
      </c>
      <c r="X2351" s="116">
        <f>IF(O2351&lt;&gt;"",DATE(YEAR(O2351), MONTH(O2351), DAY(O2351)),"")</f>
        <v/>
      </c>
      <c r="Y2351" s="122" t="n"/>
      <c r="Z2351" s="123" t="n"/>
      <c r="AA2351" s="117">
        <f>IF(F2351="Re-assigned","NA",IF(W2351="","",IF(W2351&gt;=VLOOKUP(D2351,SLAMatrix,3,FALSE),"Yes",IF(W2351&lt;VLOOKUP(D2351,SLAMatrix,2,FALSE),"No","Internal"))))</f>
        <v/>
      </c>
      <c r="AB2351" s="123" t="n"/>
      <c r="AC2351" s="123" t="n"/>
      <c r="AD2351" s="119" t="n"/>
      <c r="AE2351" s="125" t="n"/>
      <c r="AF2351" s="124">
        <f>MONTH(O2351)</f>
        <v/>
      </c>
      <c r="AG2351" s="124">
        <f>VLOOKUP(IFERROR(MID(AE2351,1,(FIND(",",AE2351,1)-1)),AE2351),Facility_Region_Mapping,2,FALSE)</f>
        <v/>
      </c>
      <c r="AH2351" s="124" t="n"/>
      <c r="AI2351" s="124">
        <f>IF(C2351&lt;&gt;"",IF(M2351="ESM User",getInterfaceName($C2351),"NA"),"")</f>
        <v/>
      </c>
      <c r="AJ2351" s="116">
        <f>IF(Q2351&lt;&gt;"",DATE(YEAR(Q2351), MONTH(Q2351), DAY(Q2351)),"")</f>
        <v/>
      </c>
      <c r="AK2351" s="130">
        <f>IF(Q2351&lt;&gt;0,Q2351-N2351,TODAY()-N2351)</f>
        <v/>
      </c>
      <c r="AL2351" s="112">
        <f>IF(F2351="Re-assigned",0,IF(H2351="Closed",0,IF(H2351="Service Restored",0,IF(H2351="",0,1))))</f>
        <v/>
      </c>
      <c r="AM2351" s="124">
        <f>IF(AL2351=0,"",IF(AK2351&gt;20.99,"Aged","Non-Aged"))</f>
        <v/>
      </c>
      <c r="AN2351" s="112">
        <f>IF(Q2351&lt;&gt;"",MONTH(Q2351),"")</f>
        <v/>
      </c>
      <c r="AO2351" s="112">
        <f>IFERROR(VALUE(V2351),0)</f>
        <v/>
      </c>
    </row>
    <row customFormat="1" customHeight="1" ht="29.25" r="2352" s="112" spans="1:41">
      <c r="A2352" s="127" t="n"/>
      <c r="B2352" s="113" t="n"/>
      <c r="C2352" s="127" t="n"/>
      <c r="D2352" s="127" t="n"/>
      <c r="E2352" s="114">
        <f>IF(F2352 &lt;&gt; "",VLOOKUP(F2352,CategoryLookup,2,FALSE), "")</f>
        <v/>
      </c>
      <c r="F2352" s="126" t="n"/>
      <c r="G2352" s="127" t="n"/>
      <c r="H2352" s="127" t="n"/>
      <c r="I2352" s="127" t="n"/>
      <c r="J2352" s="127" t="n"/>
      <c r="K2352" s="127" t="n"/>
      <c r="L2352" s="127" t="n"/>
      <c r="M2352" s="127" t="n"/>
      <c r="N2352" s="120" t="n"/>
      <c r="O2352" s="120" t="n"/>
      <c r="P2352" s="120" t="n"/>
      <c r="Q2352" s="120" t="n"/>
      <c r="R2352" s="121" t="n"/>
      <c r="S2352" s="121" t="n"/>
      <c r="T2352" s="121" t="n"/>
      <c r="U2352" s="121" t="n"/>
      <c r="V2352" s="117">
        <f>IF(P2352="NA","NA",IF(P2352&lt;&gt;"",TEXT(P2352-N2352,"[h].mm"),""))</f>
        <v/>
      </c>
      <c r="W2352" s="118">
        <f>IF(AND(R2352="",S2352=""),"",R2352+S2352)</f>
        <v/>
      </c>
      <c r="X2352" s="116">
        <f>IF(O2352&lt;&gt;"",DATE(YEAR(O2352), MONTH(O2352), DAY(O2352)),"")</f>
        <v/>
      </c>
      <c r="Y2352" s="122" t="n"/>
      <c r="Z2352" s="123" t="n"/>
      <c r="AA2352" s="117">
        <f>IF(F2352="Re-assigned","NA",IF(W2352="","",IF(W2352&gt;=VLOOKUP(D2352,SLAMatrix,3,FALSE),"Yes",IF(W2352&lt;VLOOKUP(D2352,SLAMatrix,2,FALSE),"No","Internal"))))</f>
        <v/>
      </c>
      <c r="AB2352" s="123" t="n"/>
      <c r="AC2352" s="123" t="n"/>
      <c r="AD2352" s="119" t="n"/>
      <c r="AE2352" s="125" t="n"/>
      <c r="AF2352" s="124">
        <f>MONTH(O2352)</f>
        <v/>
      </c>
      <c r="AG2352" s="124">
        <f>VLOOKUP(IFERROR(MID(AE2352,1,(FIND(",",AE2352,1)-1)),AE2352),Facility_Region_Mapping,2,FALSE)</f>
        <v/>
      </c>
      <c r="AH2352" s="124" t="n"/>
      <c r="AI2352" s="124">
        <f>IF(C2352&lt;&gt;"",IF(M2352="ESM User",getInterfaceName($C2352),"NA"),"")</f>
        <v/>
      </c>
      <c r="AJ2352" s="116">
        <f>IF(Q2352&lt;&gt;"",DATE(YEAR(Q2352), MONTH(Q2352), DAY(Q2352)),"")</f>
        <v/>
      </c>
      <c r="AK2352" s="130">
        <f>IF(Q2352&lt;&gt;0,Q2352-N2352,TODAY()-N2352)</f>
        <v/>
      </c>
      <c r="AL2352" s="112">
        <f>IF(F2352="Re-assigned",0,IF(H2352="Closed",0,IF(H2352="Service Restored",0,IF(H2352="",0,1))))</f>
        <v/>
      </c>
      <c r="AM2352" s="124">
        <f>IF(AL2352=0,"",IF(AK2352&gt;20.99,"Aged","Non-Aged"))</f>
        <v/>
      </c>
      <c r="AN2352" s="112">
        <f>IF(Q2352&lt;&gt;"",MONTH(Q2352),"")</f>
        <v/>
      </c>
      <c r="AO2352" s="112">
        <f>IFERROR(VALUE(V2352),0)</f>
        <v/>
      </c>
    </row>
    <row customFormat="1" customHeight="1" ht="29.25" r="2353" s="112" spans="1:41">
      <c r="A2353" s="127" t="n"/>
      <c r="B2353" s="113" t="n"/>
      <c r="C2353" s="127" t="n"/>
      <c r="D2353" s="127" t="n"/>
      <c r="E2353" s="114">
        <f>IF(F2353 &lt;&gt; "",VLOOKUP(F2353,CategoryLookup,2,FALSE), "")</f>
        <v/>
      </c>
      <c r="F2353" s="126" t="n"/>
      <c r="G2353" s="127" t="n"/>
      <c r="H2353" s="127" t="n"/>
      <c r="I2353" s="127" t="n"/>
      <c r="J2353" s="127" t="n"/>
      <c r="K2353" s="127" t="n"/>
      <c r="L2353" s="127" t="n"/>
      <c r="M2353" s="127" t="n"/>
      <c r="N2353" s="120" t="n"/>
      <c r="O2353" s="120" t="n"/>
      <c r="P2353" s="120" t="n"/>
      <c r="Q2353" s="120" t="n"/>
      <c r="R2353" s="121" t="n"/>
      <c r="S2353" s="121" t="n"/>
      <c r="T2353" s="121" t="n"/>
      <c r="U2353" s="121" t="n"/>
      <c r="V2353" s="117">
        <f>IF(P2353="NA","NA",IF(P2353&lt;&gt;"",TEXT(P2353-N2353,"[h].mm"),""))</f>
        <v/>
      </c>
      <c r="W2353" s="118">
        <f>IF(AND(R2353="",S2353=""),"",R2353+S2353)</f>
        <v/>
      </c>
      <c r="X2353" s="116">
        <f>IF(O2353&lt;&gt;"",DATE(YEAR(O2353), MONTH(O2353), DAY(O2353)),"")</f>
        <v/>
      </c>
      <c r="Y2353" s="122" t="n"/>
      <c r="Z2353" s="123" t="n"/>
      <c r="AA2353" s="117">
        <f>IF(F2353="Re-assigned","NA",IF(W2353="","",IF(W2353&gt;=VLOOKUP(D2353,SLAMatrix,3,FALSE),"Yes",IF(W2353&lt;VLOOKUP(D2353,SLAMatrix,2,FALSE),"No","Internal"))))</f>
        <v/>
      </c>
      <c r="AB2353" s="123" t="n"/>
      <c r="AC2353" s="123" t="n"/>
      <c r="AD2353" s="119" t="n"/>
      <c r="AE2353" s="125" t="n"/>
      <c r="AF2353" s="124">
        <f>MONTH(O2353)</f>
        <v/>
      </c>
      <c r="AG2353" s="124">
        <f>VLOOKUP(IFERROR(MID(AE2353,1,(FIND(",",AE2353,1)-1)),AE2353),Facility_Region_Mapping,2,FALSE)</f>
        <v/>
      </c>
      <c r="AH2353" s="124" t="n"/>
      <c r="AI2353" s="124">
        <f>IF(C2353&lt;&gt;"",IF(M2353="ESM User",getInterfaceName($C2353),"NA"),"")</f>
        <v/>
      </c>
      <c r="AJ2353" s="116">
        <f>IF(Q2353&lt;&gt;"",DATE(YEAR(Q2353), MONTH(Q2353), DAY(Q2353)),"")</f>
        <v/>
      </c>
      <c r="AK2353" s="130">
        <f>IF(Q2353&lt;&gt;0,Q2353-N2353,TODAY()-N2353)</f>
        <v/>
      </c>
      <c r="AL2353" s="112">
        <f>IF(F2353="Re-assigned",0,IF(H2353="Closed",0,IF(H2353="Service Restored",0,IF(H2353="",0,1))))</f>
        <v/>
      </c>
      <c r="AM2353" s="124">
        <f>IF(AL2353=0,"",IF(AK2353&gt;20.99,"Aged","Non-Aged"))</f>
        <v/>
      </c>
      <c r="AN2353" s="112">
        <f>IF(Q2353&lt;&gt;"",MONTH(Q2353),"")</f>
        <v/>
      </c>
      <c r="AO2353" s="112">
        <f>IFERROR(VALUE(V2353),0)</f>
        <v/>
      </c>
    </row>
    <row customFormat="1" customHeight="1" ht="29.25" r="2354" s="112" spans="1:41">
      <c r="A2354" s="127" t="n"/>
      <c r="B2354" s="113" t="n"/>
      <c r="C2354" s="127" t="n"/>
      <c r="D2354" s="127" t="n"/>
      <c r="E2354" s="114">
        <f>IF(F2354 &lt;&gt; "",VLOOKUP(F2354,CategoryLookup,2,FALSE), "")</f>
        <v/>
      </c>
      <c r="F2354" s="126" t="n"/>
      <c r="G2354" s="127" t="n"/>
      <c r="H2354" s="127" t="n"/>
      <c r="I2354" s="127" t="n"/>
      <c r="J2354" s="127" t="n"/>
      <c r="K2354" s="127" t="n"/>
      <c r="L2354" s="127" t="n"/>
      <c r="M2354" s="127" t="n"/>
      <c r="N2354" s="120" t="n"/>
      <c r="O2354" s="120" t="n"/>
      <c r="P2354" s="120" t="n"/>
      <c r="Q2354" s="120" t="n"/>
      <c r="R2354" s="121" t="n"/>
      <c r="S2354" s="121" t="n"/>
      <c r="T2354" s="121" t="n"/>
      <c r="U2354" s="121" t="n"/>
      <c r="V2354" s="117">
        <f>IF(P2354="NA","NA",IF(P2354&lt;&gt;"",TEXT(P2354-N2354,"[h].mm"),""))</f>
        <v/>
      </c>
      <c r="W2354" s="118">
        <f>IF(AND(R2354="",S2354=""),"",R2354+S2354)</f>
        <v/>
      </c>
      <c r="X2354" s="116">
        <f>IF(O2354&lt;&gt;"",DATE(YEAR(O2354), MONTH(O2354), DAY(O2354)),"")</f>
        <v/>
      </c>
      <c r="Y2354" s="122" t="n"/>
      <c r="Z2354" s="123" t="n"/>
      <c r="AA2354" s="117">
        <f>IF(F2354="Re-assigned","NA",IF(W2354="","",IF(W2354&gt;=VLOOKUP(D2354,SLAMatrix,3,FALSE),"Yes",IF(W2354&lt;VLOOKUP(D2354,SLAMatrix,2,FALSE),"No","Internal"))))</f>
        <v/>
      </c>
      <c r="AB2354" s="123" t="n"/>
      <c r="AC2354" s="123" t="n"/>
      <c r="AD2354" s="119" t="n"/>
      <c r="AE2354" s="125" t="n"/>
      <c r="AF2354" s="124">
        <f>MONTH(O2354)</f>
        <v/>
      </c>
      <c r="AG2354" s="124">
        <f>VLOOKUP(IFERROR(MID(AE2354,1,(FIND(",",AE2354,1)-1)),AE2354),Facility_Region_Mapping,2,FALSE)</f>
        <v/>
      </c>
      <c r="AH2354" s="124" t="n"/>
      <c r="AI2354" s="124">
        <f>IF(C2354&lt;&gt;"",IF(M2354="ESM User",getInterfaceName($C2354),"NA"),"")</f>
        <v/>
      </c>
      <c r="AJ2354" s="116">
        <f>IF(Q2354&lt;&gt;"",DATE(YEAR(Q2354), MONTH(Q2354), DAY(Q2354)),"")</f>
        <v/>
      </c>
      <c r="AK2354" s="130">
        <f>IF(Q2354&lt;&gt;0,Q2354-N2354,TODAY()-N2354)</f>
        <v/>
      </c>
      <c r="AL2354" s="112">
        <f>IF(F2354="Re-assigned",0,IF(H2354="Closed",0,IF(H2354="Service Restored",0,IF(H2354="",0,1))))</f>
        <v/>
      </c>
      <c r="AM2354" s="124">
        <f>IF(AL2354=0,"",IF(AK2354&gt;20.99,"Aged","Non-Aged"))</f>
        <v/>
      </c>
      <c r="AN2354" s="112">
        <f>IF(Q2354&lt;&gt;"",MONTH(Q2354),"")</f>
        <v/>
      </c>
      <c r="AO2354" s="112">
        <f>IFERROR(VALUE(V2354),0)</f>
        <v/>
      </c>
    </row>
    <row customFormat="1" customHeight="1" ht="29.25" r="2355" s="112" spans="1:41">
      <c r="A2355" s="127" t="n"/>
      <c r="B2355" s="113" t="n"/>
      <c r="C2355" s="127" t="n"/>
      <c r="D2355" s="127" t="n"/>
      <c r="E2355" s="114">
        <f>IF(F2355 &lt;&gt; "",VLOOKUP(F2355,CategoryLookup,2,FALSE), "")</f>
        <v/>
      </c>
      <c r="F2355" s="126" t="n"/>
      <c r="G2355" s="127" t="n"/>
      <c r="H2355" s="127" t="n"/>
      <c r="I2355" s="127" t="n"/>
      <c r="J2355" s="127" t="n"/>
      <c r="K2355" s="127" t="n"/>
      <c r="L2355" s="127" t="n"/>
      <c r="M2355" s="127" t="n"/>
      <c r="N2355" s="120" t="n"/>
      <c r="O2355" s="120" t="n"/>
      <c r="P2355" s="120" t="n"/>
      <c r="Q2355" s="120" t="n"/>
      <c r="R2355" s="121" t="n"/>
      <c r="S2355" s="121" t="n"/>
      <c r="T2355" s="121" t="n"/>
      <c r="U2355" s="121" t="n"/>
      <c r="V2355" s="117">
        <f>IF(P2355="NA","NA",IF(P2355&lt;&gt;"",TEXT(P2355-N2355,"[h].mm"),""))</f>
        <v/>
      </c>
      <c r="W2355" s="118">
        <f>IF(AND(R2355="",S2355=""),"",R2355+S2355)</f>
        <v/>
      </c>
      <c r="X2355" s="116">
        <f>IF(O2355&lt;&gt;"",DATE(YEAR(O2355), MONTH(O2355), DAY(O2355)),"")</f>
        <v/>
      </c>
      <c r="Y2355" s="122" t="n"/>
      <c r="Z2355" s="123" t="n"/>
      <c r="AA2355" s="117">
        <f>IF(F2355="Re-assigned","NA",IF(W2355="","",IF(W2355&gt;=VLOOKUP(D2355,SLAMatrix,3,FALSE),"Yes",IF(W2355&lt;VLOOKUP(D2355,SLAMatrix,2,FALSE),"No","Internal"))))</f>
        <v/>
      </c>
      <c r="AB2355" s="123" t="n"/>
      <c r="AC2355" s="123" t="n"/>
      <c r="AD2355" s="119" t="n"/>
      <c r="AE2355" s="125" t="n"/>
      <c r="AF2355" s="124">
        <f>MONTH(O2355)</f>
        <v/>
      </c>
      <c r="AG2355" s="124">
        <f>VLOOKUP(IFERROR(MID(AE2355,1,(FIND(",",AE2355,1)-1)),AE2355),Facility_Region_Mapping,2,FALSE)</f>
        <v/>
      </c>
      <c r="AH2355" s="124" t="n"/>
      <c r="AI2355" s="124">
        <f>IF(C2355&lt;&gt;"",IF(M2355="ESM User",getInterfaceName($C2355),"NA"),"")</f>
        <v/>
      </c>
      <c r="AJ2355" s="116">
        <f>IF(Q2355&lt;&gt;"",DATE(YEAR(Q2355), MONTH(Q2355), DAY(Q2355)),"")</f>
        <v/>
      </c>
      <c r="AK2355" s="130">
        <f>IF(Q2355&lt;&gt;0,Q2355-N2355,TODAY()-N2355)</f>
        <v/>
      </c>
      <c r="AL2355" s="112">
        <f>IF(F2355="Re-assigned",0,IF(H2355="Closed",0,IF(H2355="Service Restored",0,IF(H2355="",0,1))))</f>
        <v/>
      </c>
      <c r="AM2355" s="124">
        <f>IF(AL2355=0,"",IF(AK2355&gt;20.99,"Aged","Non-Aged"))</f>
        <v/>
      </c>
      <c r="AN2355" s="112">
        <f>IF(Q2355&lt;&gt;"",MONTH(Q2355),"")</f>
        <v/>
      </c>
      <c r="AO2355" s="112">
        <f>IFERROR(VALUE(V2355),0)</f>
        <v/>
      </c>
    </row>
    <row customFormat="1" customHeight="1" ht="29.25" r="2356" s="112" spans="1:41">
      <c r="A2356" s="127" t="n"/>
      <c r="B2356" s="113" t="n"/>
      <c r="C2356" s="127" t="n"/>
      <c r="D2356" s="127" t="n"/>
      <c r="E2356" s="114">
        <f>IF(F2356 &lt;&gt; "",VLOOKUP(F2356,CategoryLookup,2,FALSE), "")</f>
        <v/>
      </c>
      <c r="F2356" s="126" t="n"/>
      <c r="G2356" s="127" t="n"/>
      <c r="H2356" s="127" t="n"/>
      <c r="I2356" s="127" t="n"/>
      <c r="J2356" s="127" t="n"/>
      <c r="K2356" s="127" t="n"/>
      <c r="L2356" s="127" t="n"/>
      <c r="M2356" s="127" t="n"/>
      <c r="N2356" s="120" t="n"/>
      <c r="O2356" s="120" t="n"/>
      <c r="P2356" s="120" t="n"/>
      <c r="Q2356" s="120" t="n"/>
      <c r="R2356" s="121" t="n"/>
      <c r="S2356" s="121" t="n"/>
      <c r="T2356" s="121" t="n"/>
      <c r="U2356" s="121" t="n"/>
      <c r="V2356" s="117">
        <f>IF(P2356="NA","NA",IF(P2356&lt;&gt;"",TEXT(P2356-N2356,"[h].mm"),""))</f>
        <v/>
      </c>
      <c r="W2356" s="118">
        <f>IF(AND(R2356="",S2356=""),"",R2356+S2356)</f>
        <v/>
      </c>
      <c r="X2356" s="116">
        <f>IF(O2356&lt;&gt;"",DATE(YEAR(O2356), MONTH(O2356), DAY(O2356)),"")</f>
        <v/>
      </c>
      <c r="Y2356" s="122" t="n"/>
      <c r="Z2356" s="123" t="n"/>
      <c r="AA2356" s="117">
        <f>IF(F2356="Re-assigned","NA",IF(W2356="","",IF(W2356&gt;=VLOOKUP(D2356,SLAMatrix,3,FALSE),"Yes",IF(W2356&lt;VLOOKUP(D2356,SLAMatrix,2,FALSE),"No","Internal"))))</f>
        <v/>
      </c>
      <c r="AB2356" s="123" t="n"/>
      <c r="AC2356" s="123" t="n"/>
      <c r="AD2356" s="119" t="n"/>
      <c r="AE2356" s="125" t="n"/>
      <c r="AF2356" s="124">
        <f>MONTH(O2356)</f>
        <v/>
      </c>
      <c r="AG2356" s="124">
        <f>VLOOKUP(IFERROR(MID(AE2356,1,(FIND(",",AE2356,1)-1)),AE2356),Facility_Region_Mapping,2,FALSE)</f>
        <v/>
      </c>
      <c r="AH2356" s="124" t="n"/>
      <c r="AI2356" s="124">
        <f>IF(C2356&lt;&gt;"",IF(M2356="ESM User",getInterfaceName($C2356),"NA"),"")</f>
        <v/>
      </c>
      <c r="AJ2356" s="116">
        <f>IF(Q2356&lt;&gt;"",DATE(YEAR(Q2356), MONTH(Q2356), DAY(Q2356)),"")</f>
        <v/>
      </c>
      <c r="AK2356" s="130">
        <f>IF(Q2356&lt;&gt;0,Q2356-N2356,TODAY()-N2356)</f>
        <v/>
      </c>
      <c r="AL2356" s="112">
        <f>IF(F2356="Re-assigned",0,IF(H2356="Closed",0,IF(H2356="Service Restored",0,IF(H2356="",0,1))))</f>
        <v/>
      </c>
      <c r="AM2356" s="124">
        <f>IF(AL2356=0,"",IF(AK2356&gt;20.99,"Aged","Non-Aged"))</f>
        <v/>
      </c>
      <c r="AN2356" s="112">
        <f>IF(Q2356&lt;&gt;"",MONTH(Q2356),"")</f>
        <v/>
      </c>
      <c r="AO2356" s="112">
        <f>IFERROR(VALUE(V2356),0)</f>
        <v/>
      </c>
    </row>
    <row customFormat="1" customHeight="1" ht="29.25" r="2357" s="112" spans="1:41">
      <c r="A2357" s="127" t="n"/>
      <c r="B2357" s="113" t="n"/>
      <c r="C2357" s="127" t="n"/>
      <c r="D2357" s="127" t="n"/>
      <c r="E2357" s="114">
        <f>IF(F2357 &lt;&gt; "",VLOOKUP(F2357,CategoryLookup,2,FALSE), "")</f>
        <v/>
      </c>
      <c r="F2357" s="126" t="n"/>
      <c r="G2357" s="127" t="n"/>
      <c r="H2357" s="127" t="n"/>
      <c r="I2357" s="127" t="n"/>
      <c r="J2357" s="127" t="n"/>
      <c r="K2357" s="127" t="n"/>
      <c r="L2357" s="127" t="n"/>
      <c r="M2357" s="127" t="n"/>
      <c r="N2357" s="120" t="n"/>
      <c r="O2357" s="120" t="n"/>
      <c r="P2357" s="120" t="n"/>
      <c r="Q2357" s="120" t="n"/>
      <c r="R2357" s="121" t="n"/>
      <c r="S2357" s="121" t="n"/>
      <c r="T2357" s="121" t="n"/>
      <c r="U2357" s="121" t="n"/>
      <c r="V2357" s="117">
        <f>IF(P2357="NA","NA",IF(P2357&lt;&gt;"",TEXT(P2357-N2357,"[h].mm"),""))</f>
        <v/>
      </c>
      <c r="W2357" s="118">
        <f>IF(AND(R2357="",S2357=""),"",R2357+S2357)</f>
        <v/>
      </c>
      <c r="X2357" s="116">
        <f>IF(O2357&lt;&gt;"",DATE(YEAR(O2357), MONTH(O2357), DAY(O2357)),"")</f>
        <v/>
      </c>
      <c r="Y2357" s="122" t="n"/>
      <c r="Z2357" s="123" t="n"/>
      <c r="AA2357" s="117">
        <f>IF(F2357="Re-assigned","NA",IF(W2357="","",IF(W2357&gt;=VLOOKUP(D2357,SLAMatrix,3,FALSE),"Yes",IF(W2357&lt;VLOOKUP(D2357,SLAMatrix,2,FALSE),"No","Internal"))))</f>
        <v/>
      </c>
      <c r="AB2357" s="123" t="n"/>
      <c r="AC2357" s="123" t="n"/>
      <c r="AD2357" s="119" t="n"/>
      <c r="AE2357" s="125" t="n"/>
      <c r="AF2357" s="124">
        <f>MONTH(O2357)</f>
        <v/>
      </c>
      <c r="AG2357" s="124">
        <f>VLOOKUP(IFERROR(MID(AE2357,1,(FIND(",",AE2357,1)-1)),AE2357),Facility_Region_Mapping,2,FALSE)</f>
        <v/>
      </c>
      <c r="AH2357" s="124" t="n"/>
      <c r="AI2357" s="124">
        <f>IF(C2357&lt;&gt;"",IF(M2357="ESM User",getInterfaceName($C2357),"NA"),"")</f>
        <v/>
      </c>
      <c r="AJ2357" s="116">
        <f>IF(Q2357&lt;&gt;"",DATE(YEAR(Q2357), MONTH(Q2357), DAY(Q2357)),"")</f>
        <v/>
      </c>
      <c r="AK2357" s="130">
        <f>IF(Q2357&lt;&gt;0,Q2357-N2357,TODAY()-N2357)</f>
        <v/>
      </c>
      <c r="AL2357" s="112">
        <f>IF(F2357="Re-assigned",0,IF(H2357="Closed",0,IF(H2357="Service Restored",0,IF(H2357="",0,1))))</f>
        <v/>
      </c>
      <c r="AM2357" s="124">
        <f>IF(AL2357=0,"",IF(AK2357&gt;20.99,"Aged","Non-Aged"))</f>
        <v/>
      </c>
      <c r="AN2357" s="112">
        <f>IF(Q2357&lt;&gt;"",MONTH(Q2357),"")</f>
        <v/>
      </c>
      <c r="AO2357" s="112">
        <f>IFERROR(VALUE(V2357),0)</f>
        <v/>
      </c>
    </row>
    <row customFormat="1" customHeight="1" ht="29.25" r="2358" s="112" spans="1:41">
      <c r="A2358" s="127" t="n"/>
      <c r="B2358" s="113" t="n"/>
      <c r="C2358" s="127" t="n"/>
      <c r="D2358" s="127" t="n"/>
      <c r="E2358" s="114">
        <f>IF(F2358 &lt;&gt; "",VLOOKUP(F2358,CategoryLookup,2,FALSE), "")</f>
        <v/>
      </c>
      <c r="F2358" s="126" t="n"/>
      <c r="G2358" s="127" t="n"/>
      <c r="H2358" s="127" t="n"/>
      <c r="I2358" s="127" t="n"/>
      <c r="J2358" s="127" t="n"/>
      <c r="K2358" s="127" t="n"/>
      <c r="L2358" s="127" t="n"/>
      <c r="M2358" s="127" t="n"/>
      <c r="N2358" s="120" t="n"/>
      <c r="O2358" s="120" t="n"/>
      <c r="P2358" s="120" t="n"/>
      <c r="Q2358" s="120" t="n"/>
      <c r="R2358" s="121" t="n"/>
      <c r="S2358" s="121" t="n"/>
      <c r="T2358" s="121" t="n"/>
      <c r="U2358" s="121" t="n"/>
      <c r="V2358" s="117">
        <f>IF(P2358="NA","NA",IF(P2358&lt;&gt;"",TEXT(P2358-N2358,"[h].mm"),""))</f>
        <v/>
      </c>
      <c r="W2358" s="118">
        <f>IF(AND(R2358="",S2358=""),"",R2358+S2358)</f>
        <v/>
      </c>
      <c r="X2358" s="116">
        <f>IF(O2358&lt;&gt;"",DATE(YEAR(O2358), MONTH(O2358), DAY(O2358)),"")</f>
        <v/>
      </c>
      <c r="Y2358" s="122" t="n"/>
      <c r="Z2358" s="123" t="n"/>
      <c r="AA2358" s="117">
        <f>IF(F2358="Re-assigned","NA",IF(W2358="","",IF(W2358&gt;=VLOOKUP(D2358,SLAMatrix,3,FALSE),"Yes",IF(W2358&lt;VLOOKUP(D2358,SLAMatrix,2,FALSE),"No","Internal"))))</f>
        <v/>
      </c>
      <c r="AB2358" s="123" t="n"/>
      <c r="AC2358" s="123" t="n"/>
      <c r="AD2358" s="119" t="n"/>
      <c r="AE2358" s="125" t="n"/>
      <c r="AF2358" s="124">
        <f>MONTH(O2358)</f>
        <v/>
      </c>
      <c r="AG2358" s="124">
        <f>VLOOKUP(IFERROR(MID(AE2358,1,(FIND(",",AE2358,1)-1)),AE2358),Facility_Region_Mapping,2,FALSE)</f>
        <v/>
      </c>
      <c r="AH2358" s="124" t="n"/>
      <c r="AI2358" s="124">
        <f>IF(C2358&lt;&gt;"",IF(M2358="ESM User",getInterfaceName($C2358),"NA"),"")</f>
        <v/>
      </c>
      <c r="AJ2358" s="116">
        <f>IF(Q2358&lt;&gt;"",DATE(YEAR(Q2358), MONTH(Q2358), DAY(Q2358)),"")</f>
        <v/>
      </c>
      <c r="AK2358" s="130">
        <f>IF(Q2358&lt;&gt;0,Q2358-N2358,TODAY()-N2358)</f>
        <v/>
      </c>
      <c r="AL2358" s="112">
        <f>IF(F2358="Re-assigned",0,IF(H2358="Closed",0,IF(H2358="Service Restored",0,IF(H2358="",0,1))))</f>
        <v/>
      </c>
      <c r="AM2358" s="124">
        <f>IF(AL2358=0,"",IF(AK2358&gt;20.99,"Aged","Non-Aged"))</f>
        <v/>
      </c>
      <c r="AN2358" s="112">
        <f>IF(Q2358&lt;&gt;"",MONTH(Q2358),"")</f>
        <v/>
      </c>
      <c r="AO2358" s="112">
        <f>IFERROR(VALUE(V2358),0)</f>
        <v/>
      </c>
    </row>
    <row customFormat="1" customHeight="1" ht="29.25" r="2359" s="112" spans="1:41">
      <c r="A2359" s="127" t="n"/>
      <c r="B2359" s="113" t="n"/>
      <c r="C2359" s="127" t="n"/>
      <c r="D2359" s="127" t="n"/>
      <c r="E2359" s="114">
        <f>IF(F2359 &lt;&gt; "",VLOOKUP(F2359,CategoryLookup,2,FALSE), "")</f>
        <v/>
      </c>
      <c r="F2359" s="126" t="n"/>
      <c r="G2359" s="127" t="n"/>
      <c r="H2359" s="127" t="n"/>
      <c r="I2359" s="127" t="n"/>
      <c r="J2359" s="127" t="n"/>
      <c r="K2359" s="127" t="n"/>
      <c r="L2359" s="127" t="n"/>
      <c r="M2359" s="127" t="n"/>
      <c r="N2359" s="120" t="n"/>
      <c r="O2359" s="120" t="n"/>
      <c r="P2359" s="120" t="n"/>
      <c r="Q2359" s="120" t="n"/>
      <c r="R2359" s="121" t="n"/>
      <c r="S2359" s="121" t="n"/>
      <c r="T2359" s="121" t="n"/>
      <c r="U2359" s="121" t="n"/>
      <c r="V2359" s="117">
        <f>IF(P2359="NA","NA",IF(P2359&lt;&gt;"",TEXT(P2359-N2359,"[h].mm"),""))</f>
        <v/>
      </c>
      <c r="W2359" s="118">
        <f>IF(AND(R2359="",S2359=""),"",R2359+S2359)</f>
        <v/>
      </c>
      <c r="X2359" s="116">
        <f>IF(O2359&lt;&gt;"",DATE(YEAR(O2359), MONTH(O2359), DAY(O2359)),"")</f>
        <v/>
      </c>
      <c r="Y2359" s="122" t="n"/>
      <c r="Z2359" s="123" t="n"/>
      <c r="AA2359" s="117">
        <f>IF(F2359="Re-assigned","NA",IF(W2359="","",IF(W2359&gt;=VLOOKUP(D2359,SLAMatrix,3,FALSE),"Yes",IF(W2359&lt;VLOOKUP(D2359,SLAMatrix,2,FALSE),"No","Internal"))))</f>
        <v/>
      </c>
      <c r="AB2359" s="123" t="n"/>
      <c r="AC2359" s="123" t="n"/>
      <c r="AD2359" s="119" t="n"/>
      <c r="AE2359" s="125" t="n"/>
      <c r="AF2359" s="124">
        <f>MONTH(O2359)</f>
        <v/>
      </c>
      <c r="AG2359" s="124">
        <f>VLOOKUP(IFERROR(MID(AE2359,1,(FIND(",",AE2359,1)-1)),AE2359),Facility_Region_Mapping,2,FALSE)</f>
        <v/>
      </c>
      <c r="AH2359" s="124" t="n"/>
      <c r="AI2359" s="124">
        <f>IF(C2359&lt;&gt;"",IF(M2359="ESM User",getInterfaceName($C2359),"NA"),"")</f>
        <v/>
      </c>
      <c r="AJ2359" s="116">
        <f>IF(Q2359&lt;&gt;"",DATE(YEAR(Q2359), MONTH(Q2359), DAY(Q2359)),"")</f>
        <v/>
      </c>
      <c r="AK2359" s="130">
        <f>IF(Q2359&lt;&gt;0,Q2359-N2359,TODAY()-N2359)</f>
        <v/>
      </c>
      <c r="AL2359" s="112">
        <f>IF(F2359="Re-assigned",0,IF(H2359="Closed",0,IF(H2359="Service Restored",0,IF(H2359="",0,1))))</f>
        <v/>
      </c>
      <c r="AM2359" s="124">
        <f>IF(AL2359=0,"",IF(AK2359&gt;20.99,"Aged","Non-Aged"))</f>
        <v/>
      </c>
      <c r="AN2359" s="112">
        <f>IF(Q2359&lt;&gt;"",MONTH(Q2359),"")</f>
        <v/>
      </c>
      <c r="AO2359" s="112">
        <f>IFERROR(VALUE(V2359),0)</f>
        <v/>
      </c>
    </row>
    <row customFormat="1" customHeight="1" ht="29.25" r="2360" s="112" spans="1:41">
      <c r="A2360" s="127" t="n"/>
      <c r="B2360" s="113" t="n"/>
      <c r="C2360" s="127" t="n"/>
      <c r="D2360" s="127" t="n"/>
      <c r="E2360" s="114">
        <f>IF(F2360 &lt;&gt; "",VLOOKUP(F2360,CategoryLookup,2,FALSE), "")</f>
        <v/>
      </c>
      <c r="F2360" s="126" t="n"/>
      <c r="G2360" s="127" t="n"/>
      <c r="H2360" s="127" t="n"/>
      <c r="I2360" s="127" t="n"/>
      <c r="J2360" s="127" t="n"/>
      <c r="K2360" s="127" t="n"/>
      <c r="L2360" s="127" t="n"/>
      <c r="M2360" s="127" t="n"/>
      <c r="N2360" s="120" t="n"/>
      <c r="O2360" s="120" t="n"/>
      <c r="P2360" s="120" t="n"/>
      <c r="Q2360" s="120" t="n"/>
      <c r="R2360" s="121" t="n"/>
      <c r="S2360" s="121" t="n"/>
      <c r="T2360" s="121" t="n"/>
      <c r="U2360" s="121" t="n"/>
      <c r="V2360" s="117">
        <f>IF(P2360="NA","NA",IF(P2360&lt;&gt;"",TEXT(P2360-N2360,"[h].mm"),""))</f>
        <v/>
      </c>
      <c r="W2360" s="118">
        <f>IF(AND(R2360="",S2360=""),"",R2360+S2360)</f>
        <v/>
      </c>
      <c r="X2360" s="116">
        <f>IF(O2360&lt;&gt;"",DATE(YEAR(O2360), MONTH(O2360), DAY(O2360)),"")</f>
        <v/>
      </c>
      <c r="Y2360" s="122" t="n"/>
      <c r="Z2360" s="123" t="n"/>
      <c r="AA2360" s="117">
        <f>IF(F2360="Re-assigned","NA",IF(W2360="","",IF(W2360&gt;=VLOOKUP(D2360,SLAMatrix,3,FALSE),"Yes",IF(W2360&lt;VLOOKUP(D2360,SLAMatrix,2,FALSE),"No","Internal"))))</f>
        <v/>
      </c>
      <c r="AB2360" s="123" t="n"/>
      <c r="AC2360" s="123" t="n"/>
      <c r="AD2360" s="119" t="n"/>
      <c r="AE2360" s="125" t="n"/>
      <c r="AF2360" s="124">
        <f>MONTH(O2360)</f>
        <v/>
      </c>
      <c r="AG2360" s="124">
        <f>VLOOKUP(IFERROR(MID(AE2360,1,(FIND(",",AE2360,1)-1)),AE2360),Facility_Region_Mapping,2,FALSE)</f>
        <v/>
      </c>
      <c r="AH2360" s="124" t="n"/>
      <c r="AI2360" s="124">
        <f>IF(C2360&lt;&gt;"",IF(M2360="ESM User",getInterfaceName($C2360),"NA"),"")</f>
        <v/>
      </c>
      <c r="AJ2360" s="116">
        <f>IF(Q2360&lt;&gt;"",DATE(YEAR(Q2360), MONTH(Q2360), DAY(Q2360)),"")</f>
        <v/>
      </c>
      <c r="AK2360" s="130">
        <f>IF(Q2360&lt;&gt;0,Q2360-N2360,TODAY()-N2360)</f>
        <v/>
      </c>
      <c r="AL2360" s="112">
        <f>IF(F2360="Re-assigned",0,IF(H2360="Closed",0,IF(H2360="Service Restored",0,IF(H2360="",0,1))))</f>
        <v/>
      </c>
      <c r="AM2360" s="124">
        <f>IF(AL2360=0,"",IF(AK2360&gt;20.99,"Aged","Non-Aged"))</f>
        <v/>
      </c>
      <c r="AN2360" s="112">
        <f>IF(Q2360&lt;&gt;"",MONTH(Q2360),"")</f>
        <v/>
      </c>
      <c r="AO2360" s="112">
        <f>IFERROR(VALUE(V2360),0)</f>
        <v/>
      </c>
    </row>
    <row customFormat="1" customHeight="1" ht="29.25" r="2361" s="112" spans="1:41">
      <c r="A2361" s="127" t="n"/>
      <c r="B2361" s="113" t="n"/>
      <c r="C2361" s="127" t="n"/>
      <c r="D2361" s="127" t="n"/>
      <c r="E2361" s="114">
        <f>IF(F2361 &lt;&gt; "",VLOOKUP(F2361,CategoryLookup,2,FALSE), "")</f>
        <v/>
      </c>
      <c r="F2361" s="126" t="n"/>
      <c r="G2361" s="127" t="n"/>
      <c r="H2361" s="127" t="n"/>
      <c r="I2361" s="127" t="n"/>
      <c r="J2361" s="127" t="n"/>
      <c r="K2361" s="127" t="n"/>
      <c r="L2361" s="127" t="n"/>
      <c r="M2361" s="127" t="n"/>
      <c r="N2361" s="120" t="n"/>
      <c r="O2361" s="120" t="n"/>
      <c r="P2361" s="120" t="n"/>
      <c r="Q2361" s="120" t="n"/>
      <c r="R2361" s="121" t="n"/>
      <c r="S2361" s="121" t="n"/>
      <c r="T2361" s="121" t="n"/>
      <c r="U2361" s="121" t="n"/>
      <c r="V2361" s="117">
        <f>IF(P2361="NA","NA",IF(P2361&lt;&gt;"",TEXT(P2361-N2361,"[h].mm"),""))</f>
        <v/>
      </c>
      <c r="W2361" s="118">
        <f>IF(AND(R2361="",S2361=""),"",R2361+S2361)</f>
        <v/>
      </c>
      <c r="X2361" s="116">
        <f>IF(O2361&lt;&gt;"",DATE(YEAR(O2361), MONTH(O2361), DAY(O2361)),"")</f>
        <v/>
      </c>
      <c r="Y2361" s="122" t="n"/>
      <c r="Z2361" s="123" t="n"/>
      <c r="AA2361" s="117">
        <f>IF(F2361="Re-assigned","NA",IF(W2361="","",IF(W2361&gt;=VLOOKUP(D2361,SLAMatrix,3,FALSE),"Yes",IF(W2361&lt;VLOOKUP(D2361,SLAMatrix,2,FALSE),"No","Internal"))))</f>
        <v/>
      </c>
      <c r="AB2361" s="123" t="n"/>
      <c r="AC2361" s="123" t="n"/>
      <c r="AD2361" s="119" t="n"/>
      <c r="AE2361" s="125" t="n"/>
      <c r="AF2361" s="124">
        <f>MONTH(O2361)</f>
        <v/>
      </c>
      <c r="AG2361" s="124">
        <f>VLOOKUP(IFERROR(MID(AE2361,1,(FIND(",",AE2361,1)-1)),AE2361),Facility_Region_Mapping,2,FALSE)</f>
        <v/>
      </c>
      <c r="AH2361" s="124" t="n"/>
      <c r="AI2361" s="124">
        <f>IF(C2361&lt;&gt;"",IF(M2361="ESM User",getInterfaceName($C2361),"NA"),"")</f>
        <v/>
      </c>
      <c r="AJ2361" s="116">
        <f>IF(Q2361&lt;&gt;"",DATE(YEAR(Q2361), MONTH(Q2361), DAY(Q2361)),"")</f>
        <v/>
      </c>
      <c r="AK2361" s="130">
        <f>IF(Q2361&lt;&gt;0,Q2361-N2361,TODAY()-N2361)</f>
        <v/>
      </c>
      <c r="AL2361" s="112">
        <f>IF(F2361="Re-assigned",0,IF(H2361="Closed",0,IF(H2361="Service Restored",0,IF(H2361="",0,1))))</f>
        <v/>
      </c>
      <c r="AM2361" s="124">
        <f>IF(AL2361=0,"",IF(AK2361&gt;20.99,"Aged","Non-Aged"))</f>
        <v/>
      </c>
      <c r="AN2361" s="112">
        <f>IF(Q2361&lt;&gt;"",MONTH(Q2361),"")</f>
        <v/>
      </c>
      <c r="AO2361" s="112">
        <f>IFERROR(VALUE(V2361),0)</f>
        <v/>
      </c>
    </row>
    <row customFormat="1" customHeight="1" ht="29.25" r="2362" s="112" spans="1:41">
      <c r="A2362" s="127" t="n"/>
      <c r="B2362" s="113" t="n"/>
      <c r="C2362" s="127" t="n"/>
      <c r="D2362" s="127" t="n"/>
      <c r="E2362" s="114">
        <f>IF(F2362 &lt;&gt; "",VLOOKUP(F2362,CategoryLookup,2,FALSE), "")</f>
        <v/>
      </c>
      <c r="F2362" s="126" t="n"/>
      <c r="G2362" s="127" t="n"/>
      <c r="H2362" s="127" t="n"/>
      <c r="I2362" s="127" t="n"/>
      <c r="J2362" s="127" t="n"/>
      <c r="K2362" s="127" t="n"/>
      <c r="L2362" s="127" t="n"/>
      <c r="M2362" s="127" t="n"/>
      <c r="N2362" s="120" t="n"/>
      <c r="O2362" s="120" t="n"/>
      <c r="P2362" s="120" t="n"/>
      <c r="Q2362" s="120" t="n"/>
      <c r="R2362" s="121" t="n"/>
      <c r="S2362" s="121" t="n"/>
      <c r="T2362" s="121" t="n"/>
      <c r="U2362" s="121" t="n"/>
      <c r="V2362" s="117">
        <f>IF(P2362="NA","NA",IF(P2362&lt;&gt;"",TEXT(P2362-N2362,"[h].mm"),""))</f>
        <v/>
      </c>
      <c r="W2362" s="118">
        <f>IF(AND(R2362="",S2362=""),"",R2362+S2362)</f>
        <v/>
      </c>
      <c r="X2362" s="116">
        <f>IF(O2362&lt;&gt;"",DATE(YEAR(O2362), MONTH(O2362), DAY(O2362)),"")</f>
        <v/>
      </c>
      <c r="Y2362" s="122" t="n"/>
      <c r="Z2362" s="123" t="n"/>
      <c r="AA2362" s="117">
        <f>IF(F2362="Re-assigned","NA",IF(W2362="","",IF(W2362&gt;=VLOOKUP(D2362,SLAMatrix,3,FALSE),"Yes",IF(W2362&lt;VLOOKUP(D2362,SLAMatrix,2,FALSE),"No","Internal"))))</f>
        <v/>
      </c>
      <c r="AB2362" s="123" t="n"/>
      <c r="AC2362" s="123" t="n"/>
      <c r="AD2362" s="119" t="n"/>
      <c r="AE2362" s="125" t="n"/>
      <c r="AF2362" s="124">
        <f>MONTH(O2362)</f>
        <v/>
      </c>
      <c r="AG2362" s="124">
        <f>VLOOKUP(IFERROR(MID(AE2362,1,(FIND(",",AE2362,1)-1)),AE2362),Facility_Region_Mapping,2,FALSE)</f>
        <v/>
      </c>
      <c r="AH2362" s="124" t="n"/>
      <c r="AI2362" s="124">
        <f>IF(C2362&lt;&gt;"",IF(M2362="ESM User",getInterfaceName($C2362),"NA"),"")</f>
        <v/>
      </c>
      <c r="AJ2362" s="116">
        <f>IF(Q2362&lt;&gt;"",DATE(YEAR(Q2362), MONTH(Q2362), DAY(Q2362)),"")</f>
        <v/>
      </c>
      <c r="AK2362" s="130">
        <f>IF(Q2362&lt;&gt;0,Q2362-N2362,TODAY()-N2362)</f>
        <v/>
      </c>
      <c r="AL2362" s="112">
        <f>IF(F2362="Re-assigned",0,IF(H2362="Closed",0,IF(H2362="Service Restored",0,IF(H2362="",0,1))))</f>
        <v/>
      </c>
      <c r="AM2362" s="124">
        <f>IF(AL2362=0,"",IF(AK2362&gt;20.99,"Aged","Non-Aged"))</f>
        <v/>
      </c>
      <c r="AN2362" s="112">
        <f>IF(Q2362&lt;&gt;"",MONTH(Q2362),"")</f>
        <v/>
      </c>
      <c r="AO2362" s="112">
        <f>IFERROR(VALUE(V2362),0)</f>
        <v/>
      </c>
    </row>
    <row customFormat="1" customHeight="1" ht="29.25" r="2363" s="112" spans="1:41">
      <c r="A2363" s="127" t="n"/>
      <c r="B2363" s="113" t="n"/>
      <c r="C2363" s="127" t="n"/>
      <c r="D2363" s="127" t="n"/>
      <c r="E2363" s="114">
        <f>IF(F2363 &lt;&gt; "",VLOOKUP(F2363,CategoryLookup,2,FALSE), "")</f>
        <v/>
      </c>
      <c r="F2363" s="126" t="n"/>
      <c r="G2363" s="127" t="n"/>
      <c r="H2363" s="127" t="n"/>
      <c r="I2363" s="127" t="n"/>
      <c r="J2363" s="127" t="n"/>
      <c r="K2363" s="127" t="n"/>
      <c r="L2363" s="127" t="n"/>
      <c r="M2363" s="127" t="n"/>
      <c r="N2363" s="120" t="n"/>
      <c r="O2363" s="120" t="n"/>
      <c r="P2363" s="120" t="n"/>
      <c r="Q2363" s="120" t="n"/>
      <c r="R2363" s="121" t="n"/>
      <c r="S2363" s="121" t="n"/>
      <c r="T2363" s="121" t="n"/>
      <c r="U2363" s="121" t="n"/>
      <c r="V2363" s="117">
        <f>IF(P2363="NA","NA",IF(P2363&lt;&gt;"",TEXT(P2363-N2363,"[h].mm"),""))</f>
        <v/>
      </c>
      <c r="W2363" s="118">
        <f>IF(AND(R2363="",S2363=""),"",R2363+S2363)</f>
        <v/>
      </c>
      <c r="X2363" s="116">
        <f>IF(O2363&lt;&gt;"",DATE(YEAR(O2363), MONTH(O2363), DAY(O2363)),"")</f>
        <v/>
      </c>
      <c r="Y2363" s="122" t="n"/>
      <c r="Z2363" s="123" t="n"/>
      <c r="AA2363" s="117">
        <f>IF(F2363="Re-assigned","NA",IF(W2363="","",IF(W2363&gt;=VLOOKUP(D2363,SLAMatrix,3,FALSE),"Yes",IF(W2363&lt;VLOOKUP(D2363,SLAMatrix,2,FALSE),"No","Internal"))))</f>
        <v/>
      </c>
      <c r="AB2363" s="123" t="n"/>
      <c r="AC2363" s="123" t="n"/>
      <c r="AD2363" s="119" t="n"/>
      <c r="AE2363" s="125" t="n"/>
      <c r="AF2363" s="124">
        <f>MONTH(O2363)</f>
        <v/>
      </c>
      <c r="AG2363" s="124">
        <f>VLOOKUP(IFERROR(MID(AE2363,1,(FIND(",",AE2363,1)-1)),AE2363),Facility_Region_Mapping,2,FALSE)</f>
        <v/>
      </c>
      <c r="AH2363" s="124" t="n"/>
      <c r="AI2363" s="124">
        <f>IF(C2363&lt;&gt;"",IF(M2363="ESM User",getInterfaceName($C2363),"NA"),"")</f>
        <v/>
      </c>
      <c r="AJ2363" s="116">
        <f>IF(Q2363&lt;&gt;"",DATE(YEAR(Q2363), MONTH(Q2363), DAY(Q2363)),"")</f>
        <v/>
      </c>
      <c r="AK2363" s="130">
        <f>IF(Q2363&lt;&gt;0,Q2363-N2363,TODAY()-N2363)</f>
        <v/>
      </c>
      <c r="AL2363" s="112">
        <f>IF(F2363="Re-assigned",0,IF(H2363="Closed",0,IF(H2363="Service Restored",0,IF(H2363="",0,1))))</f>
        <v/>
      </c>
      <c r="AM2363" s="124">
        <f>IF(AL2363=0,"",IF(AK2363&gt;20.99,"Aged","Non-Aged"))</f>
        <v/>
      </c>
      <c r="AN2363" s="112">
        <f>IF(Q2363&lt;&gt;"",MONTH(Q2363),"")</f>
        <v/>
      </c>
      <c r="AO2363" s="112">
        <f>IFERROR(VALUE(V2363),0)</f>
        <v/>
      </c>
    </row>
    <row customFormat="1" customHeight="1" ht="29.25" r="2364" s="112" spans="1:41">
      <c r="A2364" s="127" t="n"/>
      <c r="B2364" s="113" t="n"/>
      <c r="C2364" s="127" t="n"/>
      <c r="D2364" s="127" t="n"/>
      <c r="E2364" s="114">
        <f>IF(F2364 &lt;&gt; "",VLOOKUP(F2364,CategoryLookup,2,FALSE), "")</f>
        <v/>
      </c>
      <c r="F2364" s="126" t="n"/>
      <c r="G2364" s="127" t="n"/>
      <c r="H2364" s="127" t="n"/>
      <c r="I2364" s="127" t="n"/>
      <c r="J2364" s="127" t="n"/>
      <c r="K2364" s="127" t="n"/>
      <c r="L2364" s="127" t="n"/>
      <c r="M2364" s="127" t="n"/>
      <c r="N2364" s="120" t="n"/>
      <c r="O2364" s="120" t="n"/>
      <c r="P2364" s="120" t="n"/>
      <c r="Q2364" s="120" t="n"/>
      <c r="R2364" s="121" t="n"/>
      <c r="S2364" s="121" t="n"/>
      <c r="T2364" s="121" t="n"/>
      <c r="U2364" s="121" t="n"/>
      <c r="V2364" s="117">
        <f>IF(P2364="NA","NA",IF(P2364&lt;&gt;"",TEXT(P2364-N2364,"[h].mm"),""))</f>
        <v/>
      </c>
      <c r="W2364" s="118">
        <f>IF(AND(R2364="",S2364=""),"",R2364+S2364)</f>
        <v/>
      </c>
      <c r="X2364" s="116">
        <f>IF(O2364&lt;&gt;"",DATE(YEAR(O2364), MONTH(O2364), DAY(O2364)),"")</f>
        <v/>
      </c>
      <c r="Y2364" s="122" t="n"/>
      <c r="Z2364" s="123" t="n"/>
      <c r="AA2364" s="117">
        <f>IF(F2364="Re-assigned","NA",IF(W2364="","",IF(W2364&gt;=VLOOKUP(D2364,SLAMatrix,3,FALSE),"Yes",IF(W2364&lt;VLOOKUP(D2364,SLAMatrix,2,FALSE),"No","Internal"))))</f>
        <v/>
      </c>
      <c r="AB2364" s="123" t="n"/>
      <c r="AC2364" s="123" t="n"/>
      <c r="AD2364" s="119" t="n"/>
      <c r="AE2364" s="125" t="n"/>
      <c r="AF2364" s="124">
        <f>MONTH(O2364)</f>
        <v/>
      </c>
      <c r="AG2364" s="124">
        <f>VLOOKUP(IFERROR(MID(AE2364,1,(FIND(",",AE2364,1)-1)),AE2364),Facility_Region_Mapping,2,FALSE)</f>
        <v/>
      </c>
      <c r="AH2364" s="124" t="n"/>
      <c r="AI2364" s="124">
        <f>IF(C2364&lt;&gt;"",IF(M2364="ESM User",getInterfaceName($C2364),"NA"),"")</f>
        <v/>
      </c>
      <c r="AJ2364" s="116">
        <f>IF(Q2364&lt;&gt;"",DATE(YEAR(Q2364), MONTH(Q2364), DAY(Q2364)),"")</f>
        <v/>
      </c>
      <c r="AK2364" s="130">
        <f>IF(Q2364&lt;&gt;0,Q2364-N2364,TODAY()-N2364)</f>
        <v/>
      </c>
      <c r="AL2364" s="112">
        <f>IF(F2364="Re-assigned",0,IF(H2364="Closed",0,IF(H2364="Service Restored",0,IF(H2364="",0,1))))</f>
        <v/>
      </c>
      <c r="AM2364" s="124">
        <f>IF(AL2364=0,"",IF(AK2364&gt;20.99,"Aged","Non-Aged"))</f>
        <v/>
      </c>
      <c r="AN2364" s="112">
        <f>IF(Q2364&lt;&gt;"",MONTH(Q2364),"")</f>
        <v/>
      </c>
      <c r="AO2364" s="112">
        <f>IFERROR(VALUE(V2364),0)</f>
        <v/>
      </c>
    </row>
    <row customFormat="1" customHeight="1" ht="29.25" r="2365" s="112" spans="1:41">
      <c r="A2365" s="127" t="n"/>
      <c r="B2365" s="113" t="n"/>
      <c r="C2365" s="127" t="n"/>
      <c r="D2365" s="127" t="n"/>
      <c r="E2365" s="114">
        <f>IF(F2365 &lt;&gt; "",VLOOKUP(F2365,CategoryLookup,2,FALSE), "")</f>
        <v/>
      </c>
      <c r="F2365" s="126" t="n"/>
      <c r="G2365" s="127" t="n"/>
      <c r="H2365" s="127" t="n"/>
      <c r="I2365" s="127" t="n"/>
      <c r="J2365" s="127" t="n"/>
      <c r="K2365" s="127" t="n"/>
      <c r="L2365" s="127" t="n"/>
      <c r="M2365" s="127" t="n"/>
      <c r="N2365" s="120" t="n"/>
      <c r="O2365" s="120" t="n"/>
      <c r="P2365" s="120" t="n"/>
      <c r="Q2365" s="120" t="n"/>
      <c r="R2365" s="121" t="n"/>
      <c r="S2365" s="121" t="n"/>
      <c r="T2365" s="121" t="n"/>
      <c r="U2365" s="121" t="n"/>
      <c r="V2365" s="117">
        <f>IF(P2365="NA","NA",IF(P2365&lt;&gt;"",TEXT(P2365-N2365,"[h].mm"),""))</f>
        <v/>
      </c>
      <c r="W2365" s="118">
        <f>IF(AND(R2365="",S2365=""),"",R2365+S2365)</f>
        <v/>
      </c>
      <c r="X2365" s="116">
        <f>IF(O2365&lt;&gt;"",DATE(YEAR(O2365), MONTH(O2365), DAY(O2365)),"")</f>
        <v/>
      </c>
      <c r="Y2365" s="122" t="n"/>
      <c r="Z2365" s="123" t="n"/>
      <c r="AA2365" s="117">
        <f>IF(F2365="Re-assigned","NA",IF(W2365="","",IF(W2365&gt;=VLOOKUP(D2365,SLAMatrix,3,FALSE),"Yes",IF(W2365&lt;VLOOKUP(D2365,SLAMatrix,2,FALSE),"No","Internal"))))</f>
        <v/>
      </c>
      <c r="AB2365" s="123" t="n"/>
      <c r="AC2365" s="123" t="n"/>
      <c r="AD2365" s="119" t="n"/>
      <c r="AE2365" s="125" t="n"/>
      <c r="AF2365" s="124">
        <f>MONTH(O2365)</f>
        <v/>
      </c>
      <c r="AG2365" s="124">
        <f>VLOOKUP(IFERROR(MID(AE2365,1,(FIND(",",AE2365,1)-1)),AE2365),Facility_Region_Mapping,2,FALSE)</f>
        <v/>
      </c>
      <c r="AH2365" s="124" t="n"/>
      <c r="AI2365" s="124">
        <f>IF(C2365&lt;&gt;"",IF(M2365="ESM User",getInterfaceName($C2365),"NA"),"")</f>
        <v/>
      </c>
      <c r="AJ2365" s="116">
        <f>IF(Q2365&lt;&gt;"",DATE(YEAR(Q2365), MONTH(Q2365), DAY(Q2365)),"")</f>
        <v/>
      </c>
      <c r="AK2365" s="130">
        <f>IF(Q2365&lt;&gt;0,Q2365-N2365,TODAY()-N2365)</f>
        <v/>
      </c>
      <c r="AL2365" s="112">
        <f>IF(F2365="Re-assigned",0,IF(H2365="Closed",0,IF(H2365="Service Restored",0,IF(H2365="",0,1))))</f>
        <v/>
      </c>
      <c r="AM2365" s="124">
        <f>IF(AL2365=0,"",IF(AK2365&gt;20.99,"Aged","Non-Aged"))</f>
        <v/>
      </c>
      <c r="AN2365" s="112">
        <f>IF(Q2365&lt;&gt;"",MONTH(Q2365),"")</f>
        <v/>
      </c>
      <c r="AO2365" s="112">
        <f>IFERROR(VALUE(V2365),0)</f>
        <v/>
      </c>
    </row>
    <row customFormat="1" customHeight="1" ht="29.25" r="2366" s="112" spans="1:41">
      <c r="A2366" s="127" t="n"/>
      <c r="B2366" s="113" t="n"/>
      <c r="C2366" s="127" t="n"/>
      <c r="D2366" s="127" t="n"/>
      <c r="E2366" s="114">
        <f>IF(F2366 &lt;&gt; "",VLOOKUP(F2366,CategoryLookup,2,FALSE), "")</f>
        <v/>
      </c>
      <c r="F2366" s="126" t="n"/>
      <c r="G2366" s="127" t="n"/>
      <c r="H2366" s="127" t="n"/>
      <c r="I2366" s="127" t="n"/>
      <c r="J2366" s="127" t="n"/>
      <c r="K2366" s="127" t="n"/>
      <c r="L2366" s="127" t="n"/>
      <c r="M2366" s="127" t="n"/>
      <c r="N2366" s="120" t="n"/>
      <c r="O2366" s="120" t="n"/>
      <c r="P2366" s="120" t="n"/>
      <c r="Q2366" s="120" t="n"/>
      <c r="R2366" s="121" t="n"/>
      <c r="S2366" s="121" t="n"/>
      <c r="T2366" s="121" t="n"/>
      <c r="U2366" s="121" t="n"/>
      <c r="V2366" s="117">
        <f>IF(P2366="NA","NA",IF(P2366&lt;&gt;"",TEXT(P2366-N2366,"[h].mm"),""))</f>
        <v/>
      </c>
      <c r="W2366" s="118">
        <f>IF(AND(R2366="",S2366=""),"",R2366+S2366)</f>
        <v/>
      </c>
      <c r="X2366" s="116">
        <f>IF(O2366&lt;&gt;"",DATE(YEAR(O2366), MONTH(O2366), DAY(O2366)),"")</f>
        <v/>
      </c>
      <c r="Y2366" s="122" t="n"/>
      <c r="Z2366" s="123" t="n"/>
      <c r="AA2366" s="117">
        <f>IF(F2366="Re-assigned","NA",IF(W2366="","",IF(W2366&gt;=VLOOKUP(D2366,SLAMatrix,3,FALSE),"Yes",IF(W2366&lt;VLOOKUP(D2366,SLAMatrix,2,FALSE),"No","Internal"))))</f>
        <v/>
      </c>
      <c r="AB2366" s="123" t="n"/>
      <c r="AC2366" s="123" t="n"/>
      <c r="AD2366" s="119" t="n"/>
      <c r="AE2366" s="125" t="n"/>
      <c r="AF2366" s="124">
        <f>MONTH(O2366)</f>
        <v/>
      </c>
      <c r="AG2366" s="124">
        <f>VLOOKUP(IFERROR(MID(AE2366,1,(FIND(",",AE2366,1)-1)),AE2366),Facility_Region_Mapping,2,FALSE)</f>
        <v/>
      </c>
      <c r="AH2366" s="124" t="n"/>
      <c r="AI2366" s="124">
        <f>IF(C2366&lt;&gt;"",IF(M2366="ESM User",getInterfaceName($C2366),"NA"),"")</f>
        <v/>
      </c>
      <c r="AJ2366" s="116">
        <f>IF(Q2366&lt;&gt;"",DATE(YEAR(Q2366), MONTH(Q2366), DAY(Q2366)),"")</f>
        <v/>
      </c>
      <c r="AK2366" s="130">
        <f>IF(Q2366&lt;&gt;0,Q2366-N2366,TODAY()-N2366)</f>
        <v/>
      </c>
      <c r="AL2366" s="112">
        <f>IF(F2366="Re-assigned",0,IF(H2366="Closed",0,IF(H2366="Service Restored",0,IF(H2366="",0,1))))</f>
        <v/>
      </c>
      <c r="AM2366" s="124">
        <f>IF(AL2366=0,"",IF(AK2366&gt;20.99,"Aged","Non-Aged"))</f>
        <v/>
      </c>
      <c r="AN2366" s="112">
        <f>IF(Q2366&lt;&gt;"",MONTH(Q2366),"")</f>
        <v/>
      </c>
      <c r="AO2366" s="112">
        <f>IFERROR(VALUE(V2366),0)</f>
        <v/>
      </c>
    </row>
    <row customFormat="1" customHeight="1" ht="29.25" r="2367" s="112" spans="1:41">
      <c r="A2367" s="127" t="n"/>
      <c r="B2367" s="113" t="n"/>
      <c r="C2367" s="127" t="n"/>
      <c r="D2367" s="127" t="n"/>
      <c r="E2367" s="114">
        <f>IF(F2367 &lt;&gt; "",VLOOKUP(F2367,CategoryLookup,2,FALSE), "")</f>
        <v/>
      </c>
      <c r="F2367" s="126" t="n"/>
      <c r="G2367" s="127" t="n"/>
      <c r="H2367" s="127" t="n"/>
      <c r="I2367" s="127" t="n"/>
      <c r="J2367" s="127" t="n"/>
      <c r="K2367" s="127" t="n"/>
      <c r="L2367" s="127" t="n"/>
      <c r="M2367" s="127" t="n"/>
      <c r="N2367" s="120" t="n"/>
      <c r="O2367" s="120" t="n"/>
      <c r="P2367" s="120" t="n"/>
      <c r="Q2367" s="120" t="n"/>
      <c r="R2367" s="121" t="n"/>
      <c r="S2367" s="121" t="n"/>
      <c r="T2367" s="121" t="n"/>
      <c r="U2367" s="121" t="n"/>
      <c r="V2367" s="117">
        <f>IF(P2367="NA","NA",IF(P2367&lt;&gt;"",TEXT(P2367-N2367,"[h].mm"),""))</f>
        <v/>
      </c>
      <c r="W2367" s="118">
        <f>IF(AND(R2367="",S2367=""),"",R2367+S2367)</f>
        <v/>
      </c>
      <c r="X2367" s="116">
        <f>IF(O2367&lt;&gt;"",DATE(YEAR(O2367), MONTH(O2367), DAY(O2367)),"")</f>
        <v/>
      </c>
      <c r="Y2367" s="122" t="n"/>
      <c r="Z2367" s="123" t="n"/>
      <c r="AA2367" s="117">
        <f>IF(F2367="Re-assigned","NA",IF(W2367="","",IF(W2367&gt;=VLOOKUP(D2367,SLAMatrix,3,FALSE),"Yes",IF(W2367&lt;VLOOKUP(D2367,SLAMatrix,2,FALSE),"No","Internal"))))</f>
        <v/>
      </c>
      <c r="AB2367" s="123" t="n"/>
      <c r="AC2367" s="123" t="n"/>
      <c r="AD2367" s="119" t="n"/>
      <c r="AE2367" s="125" t="n"/>
      <c r="AF2367" s="124">
        <f>MONTH(O2367)</f>
        <v/>
      </c>
      <c r="AG2367" s="124">
        <f>VLOOKUP(IFERROR(MID(AE2367,1,(FIND(",",AE2367,1)-1)),AE2367),Facility_Region_Mapping,2,FALSE)</f>
        <v/>
      </c>
      <c r="AH2367" s="124" t="n"/>
      <c r="AI2367" s="124">
        <f>IF(C2367&lt;&gt;"",IF(M2367="ESM User",getInterfaceName($C2367),"NA"),"")</f>
        <v/>
      </c>
      <c r="AJ2367" s="116">
        <f>IF(Q2367&lt;&gt;"",DATE(YEAR(Q2367), MONTH(Q2367), DAY(Q2367)),"")</f>
        <v/>
      </c>
      <c r="AK2367" s="130">
        <f>IF(Q2367&lt;&gt;0,Q2367-N2367,TODAY()-N2367)</f>
        <v/>
      </c>
      <c r="AL2367" s="112">
        <f>IF(F2367="Re-assigned",0,IF(H2367="Closed",0,IF(H2367="Service Restored",0,IF(H2367="",0,1))))</f>
        <v/>
      </c>
      <c r="AM2367" s="124">
        <f>IF(AL2367=0,"",IF(AK2367&gt;20.99,"Aged","Non-Aged"))</f>
        <v/>
      </c>
      <c r="AN2367" s="112">
        <f>IF(Q2367&lt;&gt;"",MONTH(Q2367),"")</f>
        <v/>
      </c>
      <c r="AO2367" s="112">
        <f>IFERROR(VALUE(V2367),0)</f>
        <v/>
      </c>
    </row>
    <row customFormat="1" customHeight="1" ht="29.25" r="2368" s="112" spans="1:41">
      <c r="A2368" s="127" t="n"/>
      <c r="B2368" s="113" t="n"/>
      <c r="C2368" s="127" t="n"/>
      <c r="D2368" s="127" t="n"/>
      <c r="E2368" s="114">
        <f>IF(F2368 &lt;&gt; "",VLOOKUP(F2368,CategoryLookup,2,FALSE), "")</f>
        <v/>
      </c>
      <c r="F2368" s="126" t="n"/>
      <c r="G2368" s="127" t="n"/>
      <c r="H2368" s="127" t="n"/>
      <c r="I2368" s="127" t="n"/>
      <c r="J2368" s="127" t="n"/>
      <c r="K2368" s="127" t="n"/>
      <c r="L2368" s="127" t="n"/>
      <c r="M2368" s="127" t="n"/>
      <c r="N2368" s="120" t="n"/>
      <c r="O2368" s="120" t="n"/>
      <c r="P2368" s="120" t="n"/>
      <c r="Q2368" s="120" t="n"/>
      <c r="R2368" s="121" t="n"/>
      <c r="S2368" s="121" t="n"/>
      <c r="T2368" s="121" t="n"/>
      <c r="U2368" s="121" t="n"/>
      <c r="V2368" s="117">
        <f>IF(P2368="NA","NA",IF(P2368&lt;&gt;"",TEXT(P2368-N2368,"[h].mm"),""))</f>
        <v/>
      </c>
      <c r="W2368" s="118">
        <f>IF(AND(R2368="",S2368=""),"",R2368+S2368)</f>
        <v/>
      </c>
      <c r="X2368" s="116">
        <f>IF(O2368&lt;&gt;"",DATE(YEAR(O2368), MONTH(O2368), DAY(O2368)),"")</f>
        <v/>
      </c>
      <c r="Y2368" s="122" t="n"/>
      <c r="Z2368" s="123" t="n"/>
      <c r="AA2368" s="117">
        <f>IF(F2368="Re-assigned","NA",IF(W2368="","",IF(W2368&gt;=VLOOKUP(D2368,SLAMatrix,3,FALSE),"Yes",IF(W2368&lt;VLOOKUP(D2368,SLAMatrix,2,FALSE),"No","Internal"))))</f>
        <v/>
      </c>
      <c r="AB2368" s="123" t="n"/>
      <c r="AC2368" s="123" t="n"/>
      <c r="AD2368" s="119" t="n"/>
      <c r="AE2368" s="125" t="n"/>
      <c r="AF2368" s="124">
        <f>MONTH(O2368)</f>
        <v/>
      </c>
      <c r="AG2368" s="124">
        <f>VLOOKUP(IFERROR(MID(AE2368,1,(FIND(",",AE2368,1)-1)),AE2368),Facility_Region_Mapping,2,FALSE)</f>
        <v/>
      </c>
      <c r="AH2368" s="124" t="n"/>
      <c r="AI2368" s="124">
        <f>IF(C2368&lt;&gt;"",IF(M2368="ESM User",getInterfaceName($C2368),"NA"),"")</f>
        <v/>
      </c>
      <c r="AJ2368" s="116">
        <f>IF(Q2368&lt;&gt;"",DATE(YEAR(Q2368), MONTH(Q2368), DAY(Q2368)),"")</f>
        <v/>
      </c>
      <c r="AK2368" s="130">
        <f>IF(Q2368&lt;&gt;0,Q2368-N2368,TODAY()-N2368)</f>
        <v/>
      </c>
      <c r="AL2368" s="112">
        <f>IF(F2368="Re-assigned",0,IF(H2368="Closed",0,IF(H2368="Service Restored",0,IF(H2368="",0,1))))</f>
        <v/>
      </c>
      <c r="AM2368" s="124">
        <f>IF(AL2368=0,"",IF(AK2368&gt;20.99,"Aged","Non-Aged"))</f>
        <v/>
      </c>
      <c r="AN2368" s="112">
        <f>IF(Q2368&lt;&gt;"",MONTH(Q2368),"")</f>
        <v/>
      </c>
      <c r="AO2368" s="112">
        <f>IFERROR(VALUE(V2368),0)</f>
        <v/>
      </c>
    </row>
    <row customFormat="1" customHeight="1" ht="29.25" r="2369" s="112" spans="1:41">
      <c r="A2369" s="127" t="n"/>
      <c r="B2369" s="113" t="n"/>
      <c r="C2369" s="127" t="n"/>
      <c r="D2369" s="127" t="n"/>
      <c r="E2369" s="114">
        <f>IF(F2369 &lt;&gt; "",VLOOKUP(F2369,CategoryLookup,2,FALSE), "")</f>
        <v/>
      </c>
      <c r="F2369" s="126" t="n"/>
      <c r="G2369" s="127" t="n"/>
      <c r="H2369" s="127" t="n"/>
      <c r="I2369" s="127" t="n"/>
      <c r="J2369" s="127" t="n"/>
      <c r="K2369" s="127" t="n"/>
      <c r="L2369" s="127" t="n"/>
      <c r="M2369" s="127" t="n"/>
      <c r="N2369" s="120" t="n"/>
      <c r="O2369" s="120" t="n"/>
      <c r="P2369" s="120" t="n"/>
      <c r="Q2369" s="120" t="n"/>
      <c r="R2369" s="121" t="n"/>
      <c r="S2369" s="121" t="n"/>
      <c r="T2369" s="121" t="n"/>
      <c r="U2369" s="121" t="n"/>
      <c r="V2369" s="117">
        <f>IF(P2369="NA","NA",IF(P2369&lt;&gt;"",TEXT(P2369-N2369,"[h].mm"),""))</f>
        <v/>
      </c>
      <c r="W2369" s="118">
        <f>IF(AND(R2369="",S2369=""),"",R2369+S2369)</f>
        <v/>
      </c>
      <c r="X2369" s="116">
        <f>IF(O2369&lt;&gt;"",DATE(YEAR(O2369), MONTH(O2369), DAY(O2369)),"")</f>
        <v/>
      </c>
      <c r="Y2369" s="122" t="n"/>
      <c r="Z2369" s="123" t="n"/>
      <c r="AA2369" s="117">
        <f>IF(F2369="Re-assigned","NA",IF(W2369="","",IF(W2369&gt;=VLOOKUP(D2369,SLAMatrix,3,FALSE),"Yes",IF(W2369&lt;VLOOKUP(D2369,SLAMatrix,2,FALSE),"No","Internal"))))</f>
        <v/>
      </c>
      <c r="AB2369" s="123" t="n"/>
      <c r="AC2369" s="123" t="n"/>
      <c r="AD2369" s="119" t="n"/>
      <c r="AE2369" s="125" t="n"/>
      <c r="AF2369" s="124">
        <f>MONTH(O2369)</f>
        <v/>
      </c>
      <c r="AG2369" s="124">
        <f>VLOOKUP(IFERROR(MID(AE2369,1,(FIND(",",AE2369,1)-1)),AE2369),Facility_Region_Mapping,2,FALSE)</f>
        <v/>
      </c>
      <c r="AH2369" s="124" t="n"/>
      <c r="AI2369" s="124">
        <f>IF(C2369&lt;&gt;"",IF(M2369="ESM User",getInterfaceName($C2369),"NA"),"")</f>
        <v/>
      </c>
      <c r="AJ2369" s="116">
        <f>IF(Q2369&lt;&gt;"",DATE(YEAR(Q2369), MONTH(Q2369), DAY(Q2369)),"")</f>
        <v/>
      </c>
      <c r="AK2369" s="130">
        <f>IF(Q2369&lt;&gt;0,Q2369-N2369,TODAY()-N2369)</f>
        <v/>
      </c>
      <c r="AL2369" s="112">
        <f>IF(F2369="Re-assigned",0,IF(H2369="Closed",0,IF(H2369="Service Restored",0,IF(H2369="",0,1))))</f>
        <v/>
      </c>
      <c r="AM2369" s="124">
        <f>IF(AL2369=0,"",IF(AK2369&gt;20.99,"Aged","Non-Aged"))</f>
        <v/>
      </c>
      <c r="AN2369" s="112">
        <f>IF(Q2369&lt;&gt;"",MONTH(Q2369),"")</f>
        <v/>
      </c>
      <c r="AO2369" s="112">
        <f>IFERROR(VALUE(V2369),0)</f>
        <v/>
      </c>
    </row>
    <row customFormat="1" customHeight="1" ht="29.25" r="2370" s="112" spans="1:41">
      <c r="A2370" s="127" t="n"/>
      <c r="B2370" s="113" t="n"/>
      <c r="C2370" s="127" t="n"/>
      <c r="D2370" s="127" t="n"/>
      <c r="E2370" s="114">
        <f>IF(F2370 &lt;&gt; "",VLOOKUP(F2370,CategoryLookup,2,FALSE), "")</f>
        <v/>
      </c>
      <c r="F2370" s="126" t="n"/>
      <c r="G2370" s="127" t="n"/>
      <c r="H2370" s="127" t="n"/>
      <c r="I2370" s="127" t="n"/>
      <c r="J2370" s="127" t="n"/>
      <c r="K2370" s="127" t="n"/>
      <c r="L2370" s="127" t="n"/>
      <c r="M2370" s="127" t="n"/>
      <c r="N2370" s="120" t="n"/>
      <c r="O2370" s="120" t="n"/>
      <c r="P2370" s="120" t="n"/>
      <c r="Q2370" s="120" t="n"/>
      <c r="R2370" s="121" t="n"/>
      <c r="S2370" s="121" t="n"/>
      <c r="T2370" s="121" t="n"/>
      <c r="U2370" s="121" t="n"/>
      <c r="V2370" s="117">
        <f>IF(P2370="NA","NA",IF(P2370&lt;&gt;"",TEXT(P2370-N2370,"[h].mm"),""))</f>
        <v/>
      </c>
      <c r="W2370" s="118">
        <f>IF(AND(R2370="",S2370=""),"",R2370+S2370)</f>
        <v/>
      </c>
      <c r="X2370" s="116">
        <f>IF(O2370&lt;&gt;"",DATE(YEAR(O2370), MONTH(O2370), DAY(O2370)),"")</f>
        <v/>
      </c>
      <c r="Y2370" s="122" t="n"/>
      <c r="Z2370" s="123" t="n"/>
      <c r="AA2370" s="117">
        <f>IF(F2370="Re-assigned","NA",IF(W2370="","",IF(W2370&gt;=VLOOKUP(D2370,SLAMatrix,3,FALSE),"Yes",IF(W2370&lt;VLOOKUP(D2370,SLAMatrix,2,FALSE),"No","Internal"))))</f>
        <v/>
      </c>
      <c r="AB2370" s="123" t="n"/>
      <c r="AC2370" s="123" t="n"/>
      <c r="AD2370" s="119" t="n"/>
      <c r="AE2370" s="125" t="n"/>
      <c r="AF2370" s="124">
        <f>MONTH(O2370)</f>
        <v/>
      </c>
      <c r="AG2370" s="124">
        <f>VLOOKUP(IFERROR(MID(AE2370,1,(FIND(",",AE2370,1)-1)),AE2370),Facility_Region_Mapping,2,FALSE)</f>
        <v/>
      </c>
      <c r="AH2370" s="124" t="n"/>
      <c r="AI2370" s="124">
        <f>IF(C2370&lt;&gt;"",IF(M2370="ESM User",getInterfaceName($C2370),"NA"),"")</f>
        <v/>
      </c>
      <c r="AJ2370" s="116">
        <f>IF(Q2370&lt;&gt;"",DATE(YEAR(Q2370), MONTH(Q2370), DAY(Q2370)),"")</f>
        <v/>
      </c>
      <c r="AK2370" s="130">
        <f>IF(Q2370&lt;&gt;0,Q2370-N2370,TODAY()-N2370)</f>
        <v/>
      </c>
      <c r="AL2370" s="112">
        <f>IF(F2370="Re-assigned",0,IF(H2370="Closed",0,IF(H2370="Service Restored",0,IF(H2370="",0,1))))</f>
        <v/>
      </c>
      <c r="AM2370" s="124">
        <f>IF(AL2370=0,"",IF(AK2370&gt;20.99,"Aged","Non-Aged"))</f>
        <v/>
      </c>
      <c r="AN2370" s="112">
        <f>IF(Q2370&lt;&gt;"",MONTH(Q2370),"")</f>
        <v/>
      </c>
      <c r="AO2370" s="112">
        <f>IFERROR(VALUE(V2370),0)</f>
        <v/>
      </c>
    </row>
    <row customFormat="1" customHeight="1" ht="29.25" r="2371" s="112" spans="1:41">
      <c r="A2371" s="127" t="n"/>
      <c r="B2371" s="113" t="n"/>
      <c r="C2371" s="127" t="n"/>
      <c r="D2371" s="127" t="n"/>
      <c r="E2371" s="114">
        <f>IF(F2371 &lt;&gt; "",VLOOKUP(F2371,CategoryLookup,2,FALSE), "")</f>
        <v/>
      </c>
      <c r="F2371" s="126" t="n"/>
      <c r="G2371" s="127" t="n"/>
      <c r="H2371" s="127" t="n"/>
      <c r="I2371" s="127" t="n"/>
      <c r="J2371" s="127" t="n"/>
      <c r="K2371" s="127" t="n"/>
      <c r="L2371" s="127" t="n"/>
      <c r="M2371" s="127" t="n"/>
      <c r="N2371" s="120" t="n"/>
      <c r="O2371" s="120" t="n"/>
      <c r="P2371" s="120" t="n"/>
      <c r="Q2371" s="120" t="n"/>
      <c r="R2371" s="121" t="n"/>
      <c r="S2371" s="121" t="n"/>
      <c r="T2371" s="121" t="n"/>
      <c r="U2371" s="121" t="n"/>
      <c r="V2371" s="117">
        <f>IF(P2371="NA","NA",IF(P2371&lt;&gt;"",TEXT(P2371-N2371,"[h].mm"),""))</f>
        <v/>
      </c>
      <c r="W2371" s="118">
        <f>IF(AND(R2371="",S2371=""),"",R2371+S2371)</f>
        <v/>
      </c>
      <c r="X2371" s="116">
        <f>IF(O2371&lt;&gt;"",DATE(YEAR(O2371), MONTH(O2371), DAY(O2371)),"")</f>
        <v/>
      </c>
      <c r="Y2371" s="122" t="n"/>
      <c r="Z2371" s="123" t="n"/>
      <c r="AA2371" s="117">
        <f>IF(F2371="Re-assigned","NA",IF(W2371="","",IF(W2371&gt;=VLOOKUP(D2371,SLAMatrix,3,FALSE),"Yes",IF(W2371&lt;VLOOKUP(D2371,SLAMatrix,2,FALSE),"No","Internal"))))</f>
        <v/>
      </c>
      <c r="AB2371" s="123" t="n"/>
      <c r="AC2371" s="123" t="n"/>
      <c r="AD2371" s="119" t="n"/>
      <c r="AE2371" s="125" t="n"/>
      <c r="AF2371" s="124">
        <f>MONTH(O2371)</f>
        <v/>
      </c>
      <c r="AG2371" s="124">
        <f>VLOOKUP(IFERROR(MID(AE2371,1,(FIND(",",AE2371,1)-1)),AE2371),Facility_Region_Mapping,2,FALSE)</f>
        <v/>
      </c>
      <c r="AH2371" s="124" t="n"/>
      <c r="AI2371" s="124">
        <f>IF(C2371&lt;&gt;"",IF(M2371="ESM User",getInterfaceName($C2371),"NA"),"")</f>
        <v/>
      </c>
      <c r="AJ2371" s="116">
        <f>IF(Q2371&lt;&gt;"",DATE(YEAR(Q2371), MONTH(Q2371), DAY(Q2371)),"")</f>
        <v/>
      </c>
      <c r="AK2371" s="130">
        <f>IF(Q2371&lt;&gt;0,Q2371-N2371,TODAY()-N2371)</f>
        <v/>
      </c>
      <c r="AL2371" s="112">
        <f>IF(F2371="Re-assigned",0,IF(H2371="Closed",0,IF(H2371="Service Restored",0,IF(H2371="",0,1))))</f>
        <v/>
      </c>
      <c r="AM2371" s="124">
        <f>IF(AL2371=0,"",IF(AK2371&gt;20.99,"Aged","Non-Aged"))</f>
        <v/>
      </c>
      <c r="AN2371" s="112">
        <f>IF(Q2371&lt;&gt;"",MONTH(Q2371),"")</f>
        <v/>
      </c>
      <c r="AO2371" s="112">
        <f>IFERROR(VALUE(V2371),0)</f>
        <v/>
      </c>
    </row>
    <row customFormat="1" customHeight="1" ht="29.25" r="2372" s="112" spans="1:41">
      <c r="A2372" s="127" t="n"/>
      <c r="B2372" s="113" t="n"/>
      <c r="C2372" s="127" t="n"/>
      <c r="D2372" s="127" t="n"/>
      <c r="E2372" s="114">
        <f>IF(F2372 &lt;&gt; "",VLOOKUP(F2372,CategoryLookup,2,FALSE), "")</f>
        <v/>
      </c>
      <c r="F2372" s="126" t="n"/>
      <c r="G2372" s="127" t="n"/>
      <c r="H2372" s="127" t="n"/>
      <c r="I2372" s="127" t="n"/>
      <c r="J2372" s="127" t="n"/>
      <c r="K2372" s="127" t="n"/>
      <c r="L2372" s="127" t="n"/>
      <c r="M2372" s="127" t="n"/>
      <c r="N2372" s="120" t="n"/>
      <c r="O2372" s="120" t="n"/>
      <c r="P2372" s="120" t="n"/>
      <c r="Q2372" s="120" t="n"/>
      <c r="R2372" s="121" t="n"/>
      <c r="S2372" s="121" t="n"/>
      <c r="T2372" s="121" t="n"/>
      <c r="U2372" s="121" t="n"/>
      <c r="V2372" s="117">
        <f>IF(P2372="NA","NA",IF(P2372&lt;&gt;"",TEXT(P2372-N2372,"[h].mm"),""))</f>
        <v/>
      </c>
      <c r="W2372" s="118">
        <f>IF(AND(R2372="",S2372=""),"",R2372+S2372)</f>
        <v/>
      </c>
      <c r="X2372" s="116">
        <f>IF(O2372&lt;&gt;"",DATE(YEAR(O2372), MONTH(O2372), DAY(O2372)),"")</f>
        <v/>
      </c>
      <c r="Y2372" s="122" t="n"/>
      <c r="Z2372" s="123" t="n"/>
      <c r="AA2372" s="117">
        <f>IF(F2372="Re-assigned","NA",IF(W2372="","",IF(W2372&gt;=VLOOKUP(D2372,SLAMatrix,3,FALSE),"Yes",IF(W2372&lt;VLOOKUP(D2372,SLAMatrix,2,FALSE),"No","Internal"))))</f>
        <v/>
      </c>
      <c r="AB2372" s="123" t="n"/>
      <c r="AC2372" s="123" t="n"/>
      <c r="AD2372" s="119" t="n"/>
      <c r="AE2372" s="125" t="n"/>
      <c r="AF2372" s="124">
        <f>MONTH(O2372)</f>
        <v/>
      </c>
      <c r="AG2372" s="124">
        <f>VLOOKUP(IFERROR(MID(AE2372,1,(FIND(",",AE2372,1)-1)),AE2372),Facility_Region_Mapping,2,FALSE)</f>
        <v/>
      </c>
      <c r="AH2372" s="124" t="n"/>
      <c r="AI2372" s="124">
        <f>IF(C2372&lt;&gt;"",IF(M2372="ESM User",getInterfaceName($C2372),"NA"),"")</f>
        <v/>
      </c>
      <c r="AJ2372" s="116">
        <f>IF(Q2372&lt;&gt;"",DATE(YEAR(Q2372), MONTH(Q2372), DAY(Q2372)),"")</f>
        <v/>
      </c>
      <c r="AK2372" s="130">
        <f>IF(Q2372&lt;&gt;0,Q2372-N2372,TODAY()-N2372)</f>
        <v/>
      </c>
      <c r="AL2372" s="112">
        <f>IF(F2372="Re-assigned",0,IF(H2372="Closed",0,IF(H2372="Service Restored",0,IF(H2372="",0,1))))</f>
        <v/>
      </c>
      <c r="AM2372" s="124">
        <f>IF(AL2372=0,"",IF(AK2372&gt;20.99,"Aged","Non-Aged"))</f>
        <v/>
      </c>
      <c r="AN2372" s="112">
        <f>IF(Q2372&lt;&gt;"",MONTH(Q2372),"")</f>
        <v/>
      </c>
      <c r="AO2372" s="112">
        <f>IFERROR(VALUE(V2372),0)</f>
        <v/>
      </c>
    </row>
    <row customFormat="1" customHeight="1" ht="29.25" r="2373" s="112" spans="1:41">
      <c r="A2373" s="127" t="n"/>
      <c r="B2373" s="113" t="n"/>
      <c r="C2373" s="127" t="n"/>
      <c r="D2373" s="127" t="n"/>
      <c r="E2373" s="114">
        <f>IF(F2373 &lt;&gt; "",VLOOKUP(F2373,CategoryLookup,2,FALSE), "")</f>
        <v/>
      </c>
      <c r="F2373" s="126" t="n"/>
      <c r="G2373" s="127" t="n"/>
      <c r="H2373" s="127" t="n"/>
      <c r="I2373" s="127" t="n"/>
      <c r="J2373" s="127" t="n"/>
      <c r="K2373" s="127" t="n"/>
      <c r="L2373" s="127" t="n"/>
      <c r="M2373" s="127" t="n"/>
      <c r="N2373" s="120" t="n"/>
      <c r="O2373" s="120" t="n"/>
      <c r="P2373" s="120" t="n"/>
      <c r="Q2373" s="120" t="n"/>
      <c r="R2373" s="121" t="n"/>
      <c r="S2373" s="121" t="n"/>
      <c r="T2373" s="121" t="n"/>
      <c r="U2373" s="121" t="n"/>
      <c r="V2373" s="117">
        <f>IF(P2373="NA","NA",IF(P2373&lt;&gt;"",TEXT(P2373-N2373,"[h].mm"),""))</f>
        <v/>
      </c>
      <c r="W2373" s="118">
        <f>IF(AND(R2373="",S2373=""),"",R2373+S2373)</f>
        <v/>
      </c>
      <c r="X2373" s="116">
        <f>IF(O2373&lt;&gt;"",DATE(YEAR(O2373), MONTH(O2373), DAY(O2373)),"")</f>
        <v/>
      </c>
      <c r="Y2373" s="122" t="n"/>
      <c r="Z2373" s="123" t="n"/>
      <c r="AA2373" s="117">
        <f>IF(F2373="Re-assigned","NA",IF(W2373="","",IF(W2373&gt;=VLOOKUP(D2373,SLAMatrix,3,FALSE),"Yes",IF(W2373&lt;VLOOKUP(D2373,SLAMatrix,2,FALSE),"No","Internal"))))</f>
        <v/>
      </c>
      <c r="AB2373" s="123" t="n"/>
      <c r="AC2373" s="123" t="n"/>
      <c r="AD2373" s="119" t="n"/>
      <c r="AE2373" s="125" t="n"/>
      <c r="AF2373" s="124">
        <f>MONTH(O2373)</f>
        <v/>
      </c>
      <c r="AG2373" s="124">
        <f>VLOOKUP(IFERROR(MID(AE2373,1,(FIND(",",AE2373,1)-1)),AE2373),Facility_Region_Mapping,2,FALSE)</f>
        <v/>
      </c>
      <c r="AH2373" s="124" t="n"/>
      <c r="AI2373" s="124">
        <f>IF(C2373&lt;&gt;"",IF(M2373="ESM User",getInterfaceName($C2373),"NA"),"")</f>
        <v/>
      </c>
      <c r="AJ2373" s="116">
        <f>IF(Q2373&lt;&gt;"",DATE(YEAR(Q2373), MONTH(Q2373), DAY(Q2373)),"")</f>
        <v/>
      </c>
      <c r="AK2373" s="130">
        <f>IF(Q2373&lt;&gt;0,Q2373-N2373,TODAY()-N2373)</f>
        <v/>
      </c>
      <c r="AL2373" s="112">
        <f>IF(F2373="Re-assigned",0,IF(H2373="Closed",0,IF(H2373="Service Restored",0,IF(H2373="",0,1))))</f>
        <v/>
      </c>
      <c r="AM2373" s="124">
        <f>IF(AL2373=0,"",IF(AK2373&gt;20.99,"Aged","Non-Aged"))</f>
        <v/>
      </c>
      <c r="AN2373" s="112">
        <f>IF(Q2373&lt;&gt;"",MONTH(Q2373),"")</f>
        <v/>
      </c>
      <c r="AO2373" s="112">
        <f>IFERROR(VALUE(V2373),0)</f>
        <v/>
      </c>
    </row>
    <row customFormat="1" customHeight="1" ht="29.25" r="2374" s="112" spans="1:41">
      <c r="A2374" s="127" t="n"/>
      <c r="B2374" s="113" t="n"/>
      <c r="C2374" s="127" t="n"/>
      <c r="D2374" s="127" t="n"/>
      <c r="E2374" s="114">
        <f>IF(F2374 &lt;&gt; "",VLOOKUP(F2374,CategoryLookup,2,FALSE), "")</f>
        <v/>
      </c>
      <c r="F2374" s="126" t="n"/>
      <c r="G2374" s="127" t="n"/>
      <c r="H2374" s="127" t="n"/>
      <c r="I2374" s="127" t="n"/>
      <c r="J2374" s="127" t="n"/>
      <c r="K2374" s="127" t="n"/>
      <c r="L2374" s="127" t="n"/>
      <c r="M2374" s="127" t="n"/>
      <c r="N2374" s="120" t="n"/>
      <c r="O2374" s="120" t="n"/>
      <c r="P2374" s="120" t="n"/>
      <c r="Q2374" s="120" t="n"/>
      <c r="R2374" s="121" t="n"/>
      <c r="S2374" s="121" t="n"/>
      <c r="T2374" s="121" t="n"/>
      <c r="U2374" s="121" t="n"/>
      <c r="V2374" s="117">
        <f>IF(P2374="NA","NA",IF(P2374&lt;&gt;"",TEXT(P2374-N2374,"[h].mm"),""))</f>
        <v/>
      </c>
      <c r="W2374" s="118">
        <f>IF(AND(R2374="",S2374=""),"",R2374+S2374)</f>
        <v/>
      </c>
      <c r="X2374" s="116">
        <f>IF(O2374&lt;&gt;"",DATE(YEAR(O2374), MONTH(O2374), DAY(O2374)),"")</f>
        <v/>
      </c>
      <c r="Y2374" s="122" t="n"/>
      <c r="Z2374" s="123" t="n"/>
      <c r="AA2374" s="117">
        <f>IF(F2374="Re-assigned","NA",IF(W2374="","",IF(W2374&gt;=VLOOKUP(D2374,SLAMatrix,3,FALSE),"Yes",IF(W2374&lt;VLOOKUP(D2374,SLAMatrix,2,FALSE),"No","Internal"))))</f>
        <v/>
      </c>
      <c r="AB2374" s="123" t="n"/>
      <c r="AC2374" s="123" t="n"/>
      <c r="AD2374" s="119" t="n"/>
      <c r="AE2374" s="125" t="n"/>
      <c r="AF2374" s="124">
        <f>MONTH(O2374)</f>
        <v/>
      </c>
      <c r="AG2374" s="124">
        <f>VLOOKUP(IFERROR(MID(AE2374,1,(FIND(",",AE2374,1)-1)),AE2374),Facility_Region_Mapping,2,FALSE)</f>
        <v/>
      </c>
      <c r="AH2374" s="124" t="n"/>
      <c r="AI2374" s="124">
        <f>IF(C2374&lt;&gt;"",IF(M2374="ESM User",getInterfaceName($C2374),"NA"),"")</f>
        <v/>
      </c>
      <c r="AJ2374" s="116">
        <f>IF(Q2374&lt;&gt;"",DATE(YEAR(Q2374), MONTH(Q2374), DAY(Q2374)),"")</f>
        <v/>
      </c>
      <c r="AK2374" s="130">
        <f>IF(Q2374&lt;&gt;0,Q2374-N2374,TODAY()-N2374)</f>
        <v/>
      </c>
      <c r="AL2374" s="112">
        <f>IF(F2374="Re-assigned",0,IF(H2374="Closed",0,IF(H2374="Service Restored",0,IF(H2374="",0,1))))</f>
        <v/>
      </c>
      <c r="AM2374" s="124">
        <f>IF(AL2374=0,"",IF(AK2374&gt;20.99,"Aged","Non-Aged"))</f>
        <v/>
      </c>
      <c r="AN2374" s="112">
        <f>IF(Q2374&lt;&gt;"",MONTH(Q2374),"")</f>
        <v/>
      </c>
      <c r="AO2374" s="112">
        <f>IFERROR(VALUE(V2374),0)</f>
        <v/>
      </c>
    </row>
    <row customFormat="1" customHeight="1" ht="29.25" r="2375" s="112" spans="1:41">
      <c r="A2375" s="127" t="n"/>
      <c r="B2375" s="113" t="n"/>
      <c r="C2375" s="127" t="n"/>
      <c r="D2375" s="127" t="n"/>
      <c r="E2375" s="114">
        <f>IF(F2375 &lt;&gt; "",VLOOKUP(F2375,CategoryLookup,2,FALSE), "")</f>
        <v/>
      </c>
      <c r="F2375" s="126" t="n"/>
      <c r="G2375" s="127" t="n"/>
      <c r="H2375" s="127" t="n"/>
      <c r="I2375" s="127" t="n"/>
      <c r="J2375" s="127" t="n"/>
      <c r="K2375" s="127" t="n"/>
      <c r="L2375" s="127" t="n"/>
      <c r="M2375" s="127" t="n"/>
      <c r="N2375" s="120" t="n"/>
      <c r="O2375" s="120" t="n"/>
      <c r="P2375" s="120" t="n"/>
      <c r="Q2375" s="120" t="n"/>
      <c r="R2375" s="121" t="n"/>
      <c r="S2375" s="121" t="n"/>
      <c r="T2375" s="121" t="n"/>
      <c r="U2375" s="121" t="n"/>
      <c r="V2375" s="117">
        <f>IF(P2375="NA","NA",IF(P2375&lt;&gt;"",TEXT(P2375-N2375,"[h].mm"),""))</f>
        <v/>
      </c>
      <c r="W2375" s="118">
        <f>IF(AND(R2375="",S2375=""),"",R2375+S2375)</f>
        <v/>
      </c>
      <c r="X2375" s="116">
        <f>IF(O2375&lt;&gt;"",DATE(YEAR(O2375), MONTH(O2375), DAY(O2375)),"")</f>
        <v/>
      </c>
      <c r="Y2375" s="122" t="n"/>
      <c r="Z2375" s="123" t="n"/>
      <c r="AA2375" s="117">
        <f>IF(F2375="Re-assigned","NA",IF(W2375="","",IF(W2375&gt;=VLOOKUP(D2375,SLAMatrix,3,FALSE),"Yes",IF(W2375&lt;VLOOKUP(D2375,SLAMatrix,2,FALSE),"No","Internal"))))</f>
        <v/>
      </c>
      <c r="AB2375" s="123" t="n"/>
      <c r="AC2375" s="123" t="n"/>
      <c r="AD2375" s="119" t="n"/>
      <c r="AE2375" s="125" t="n"/>
      <c r="AF2375" s="124">
        <f>MONTH(O2375)</f>
        <v/>
      </c>
      <c r="AG2375" s="124">
        <f>VLOOKUP(IFERROR(MID(AE2375,1,(FIND(",",AE2375,1)-1)),AE2375),Facility_Region_Mapping,2,FALSE)</f>
        <v/>
      </c>
      <c r="AH2375" s="124" t="n"/>
      <c r="AI2375" s="124">
        <f>IF(C2375&lt;&gt;"",IF(M2375="ESM User",getInterfaceName($C2375),"NA"),"")</f>
        <v/>
      </c>
      <c r="AJ2375" s="116">
        <f>IF(Q2375&lt;&gt;"",DATE(YEAR(Q2375), MONTH(Q2375), DAY(Q2375)),"")</f>
        <v/>
      </c>
      <c r="AK2375" s="130">
        <f>IF(Q2375&lt;&gt;0,Q2375-N2375,TODAY()-N2375)</f>
        <v/>
      </c>
      <c r="AL2375" s="112">
        <f>IF(F2375="Re-assigned",0,IF(H2375="Closed",0,IF(H2375="Service Restored",0,IF(H2375="",0,1))))</f>
        <v/>
      </c>
      <c r="AM2375" s="124">
        <f>IF(AL2375=0,"",IF(AK2375&gt;20.99,"Aged","Non-Aged"))</f>
        <v/>
      </c>
      <c r="AN2375" s="112">
        <f>IF(Q2375&lt;&gt;"",MONTH(Q2375),"")</f>
        <v/>
      </c>
      <c r="AO2375" s="112">
        <f>IFERROR(VALUE(V2375),0)</f>
        <v/>
      </c>
    </row>
    <row customFormat="1" customHeight="1" ht="29.25" r="2376" s="112" spans="1:41">
      <c r="A2376" s="127" t="n"/>
      <c r="B2376" s="113" t="n"/>
      <c r="C2376" s="127" t="n"/>
      <c r="D2376" s="127" t="n"/>
      <c r="E2376" s="114">
        <f>IF(F2376 &lt;&gt; "",VLOOKUP(F2376,CategoryLookup,2,FALSE), "")</f>
        <v/>
      </c>
      <c r="F2376" s="126" t="n"/>
      <c r="G2376" s="127" t="n"/>
      <c r="H2376" s="127" t="n"/>
      <c r="I2376" s="127" t="n"/>
      <c r="J2376" s="127" t="n"/>
      <c r="K2376" s="127" t="n"/>
      <c r="L2376" s="127" t="n"/>
      <c r="M2376" s="127" t="n"/>
      <c r="N2376" s="120" t="n"/>
      <c r="O2376" s="120" t="n"/>
      <c r="P2376" s="120" t="n"/>
      <c r="Q2376" s="120" t="n"/>
      <c r="R2376" s="121" t="n"/>
      <c r="S2376" s="121" t="n"/>
      <c r="T2376" s="121" t="n"/>
      <c r="U2376" s="121" t="n"/>
      <c r="V2376" s="117">
        <f>IF(P2376="NA","NA",IF(P2376&lt;&gt;"",TEXT(P2376-N2376,"[h].mm"),""))</f>
        <v/>
      </c>
      <c r="W2376" s="118">
        <f>IF(AND(R2376="",S2376=""),"",R2376+S2376)</f>
        <v/>
      </c>
      <c r="X2376" s="116">
        <f>IF(O2376&lt;&gt;"",DATE(YEAR(O2376), MONTH(O2376), DAY(O2376)),"")</f>
        <v/>
      </c>
      <c r="Y2376" s="122" t="n"/>
      <c r="Z2376" s="123" t="n"/>
      <c r="AA2376" s="117">
        <f>IF(F2376="Re-assigned","NA",IF(W2376="","",IF(W2376&gt;=VLOOKUP(D2376,SLAMatrix,3,FALSE),"Yes",IF(W2376&lt;VLOOKUP(D2376,SLAMatrix,2,FALSE),"No","Internal"))))</f>
        <v/>
      </c>
      <c r="AB2376" s="123" t="n"/>
      <c r="AC2376" s="123" t="n"/>
      <c r="AD2376" s="119" t="n"/>
      <c r="AE2376" s="125" t="n"/>
      <c r="AF2376" s="124">
        <f>MONTH(O2376)</f>
        <v/>
      </c>
      <c r="AG2376" s="124">
        <f>VLOOKUP(IFERROR(MID(AE2376,1,(FIND(",",AE2376,1)-1)),AE2376),Facility_Region_Mapping,2,FALSE)</f>
        <v/>
      </c>
      <c r="AH2376" s="124" t="n"/>
      <c r="AI2376" s="124">
        <f>IF(C2376&lt;&gt;"",IF(M2376="ESM User",getInterfaceName($C2376),"NA"),"")</f>
        <v/>
      </c>
      <c r="AJ2376" s="116">
        <f>IF(Q2376&lt;&gt;"",DATE(YEAR(Q2376), MONTH(Q2376), DAY(Q2376)),"")</f>
        <v/>
      </c>
      <c r="AK2376" s="130">
        <f>IF(Q2376&lt;&gt;0,Q2376-N2376,TODAY()-N2376)</f>
        <v/>
      </c>
      <c r="AL2376" s="112">
        <f>IF(F2376="Re-assigned",0,IF(H2376="Closed",0,IF(H2376="Service Restored",0,IF(H2376="",0,1))))</f>
        <v/>
      </c>
      <c r="AM2376" s="124">
        <f>IF(AL2376=0,"",IF(AK2376&gt;20.99,"Aged","Non-Aged"))</f>
        <v/>
      </c>
      <c r="AN2376" s="112">
        <f>IF(Q2376&lt;&gt;"",MONTH(Q2376),"")</f>
        <v/>
      </c>
      <c r="AO2376" s="112">
        <f>IFERROR(VALUE(V2376),0)</f>
        <v/>
      </c>
    </row>
    <row customFormat="1" customHeight="1" ht="29.25" r="2377" s="112" spans="1:41">
      <c r="A2377" s="127" t="n"/>
      <c r="B2377" s="113" t="n"/>
      <c r="C2377" s="127" t="n"/>
      <c r="D2377" s="127" t="n"/>
      <c r="E2377" s="114">
        <f>IF(F2377 &lt;&gt; "",VLOOKUP(F2377,CategoryLookup,2,FALSE), "")</f>
        <v/>
      </c>
      <c r="F2377" s="126" t="n"/>
      <c r="G2377" s="127" t="n"/>
      <c r="H2377" s="127" t="n"/>
      <c r="I2377" s="127" t="n"/>
      <c r="J2377" s="127" t="n"/>
      <c r="K2377" s="127" t="n"/>
      <c r="L2377" s="127" t="n"/>
      <c r="M2377" s="127" t="n"/>
      <c r="N2377" s="120" t="n"/>
      <c r="O2377" s="120" t="n"/>
      <c r="P2377" s="120" t="n"/>
      <c r="Q2377" s="120" t="n"/>
      <c r="R2377" s="121" t="n"/>
      <c r="S2377" s="121" t="n"/>
      <c r="T2377" s="121" t="n"/>
      <c r="U2377" s="121" t="n"/>
      <c r="V2377" s="117">
        <f>IF(P2377="NA","NA",IF(P2377&lt;&gt;"",TEXT(P2377-N2377,"[h].mm"),""))</f>
        <v/>
      </c>
      <c r="W2377" s="118">
        <f>IF(AND(R2377="",S2377=""),"",R2377+S2377)</f>
        <v/>
      </c>
      <c r="X2377" s="116">
        <f>IF(O2377&lt;&gt;"",DATE(YEAR(O2377), MONTH(O2377), DAY(O2377)),"")</f>
        <v/>
      </c>
      <c r="Y2377" s="122" t="n"/>
      <c r="Z2377" s="123" t="n"/>
      <c r="AA2377" s="117">
        <f>IF(F2377="Re-assigned","NA",IF(W2377="","",IF(W2377&gt;=VLOOKUP(D2377,SLAMatrix,3,FALSE),"Yes",IF(W2377&lt;VLOOKUP(D2377,SLAMatrix,2,FALSE),"No","Internal"))))</f>
        <v/>
      </c>
      <c r="AB2377" s="123" t="n"/>
      <c r="AC2377" s="123" t="n"/>
      <c r="AD2377" s="119" t="n"/>
      <c r="AE2377" s="125" t="n"/>
      <c r="AF2377" s="124">
        <f>MONTH(O2377)</f>
        <v/>
      </c>
      <c r="AG2377" s="124">
        <f>VLOOKUP(IFERROR(MID(AE2377,1,(FIND(",",AE2377,1)-1)),AE2377),Facility_Region_Mapping,2,FALSE)</f>
        <v/>
      </c>
      <c r="AH2377" s="124" t="n"/>
      <c r="AI2377" s="124">
        <f>IF(C2377&lt;&gt;"",IF(M2377="ESM User",getInterfaceName($C2377),"NA"),"")</f>
        <v/>
      </c>
      <c r="AJ2377" s="116">
        <f>IF(Q2377&lt;&gt;"",DATE(YEAR(Q2377), MONTH(Q2377), DAY(Q2377)),"")</f>
        <v/>
      </c>
      <c r="AK2377" s="130">
        <f>IF(Q2377&lt;&gt;0,Q2377-N2377,TODAY()-N2377)</f>
        <v/>
      </c>
      <c r="AL2377" s="112">
        <f>IF(F2377="Re-assigned",0,IF(H2377="Closed",0,IF(H2377="Service Restored",0,IF(H2377="",0,1))))</f>
        <v/>
      </c>
      <c r="AM2377" s="124">
        <f>IF(AL2377=0,"",IF(AK2377&gt;20.99,"Aged","Non-Aged"))</f>
        <v/>
      </c>
      <c r="AN2377" s="112">
        <f>IF(Q2377&lt;&gt;"",MONTH(Q2377),"")</f>
        <v/>
      </c>
      <c r="AO2377" s="112">
        <f>IFERROR(VALUE(V2377),0)</f>
        <v/>
      </c>
    </row>
    <row customFormat="1" customHeight="1" ht="29.25" r="2378" s="112" spans="1:41">
      <c r="A2378" s="127" t="n"/>
      <c r="B2378" s="113" t="n"/>
      <c r="C2378" s="127" t="n"/>
      <c r="D2378" s="127" t="n"/>
      <c r="E2378" s="114">
        <f>IF(F2378 &lt;&gt; "",VLOOKUP(F2378,CategoryLookup,2,FALSE), "")</f>
        <v/>
      </c>
      <c r="F2378" s="126" t="n"/>
      <c r="G2378" s="127" t="n"/>
      <c r="H2378" s="127" t="n"/>
      <c r="I2378" s="127" t="n"/>
      <c r="J2378" s="127" t="n"/>
      <c r="K2378" s="127" t="n"/>
      <c r="L2378" s="127" t="n"/>
      <c r="M2378" s="127" t="n"/>
      <c r="N2378" s="120" t="n"/>
      <c r="O2378" s="120" t="n"/>
      <c r="P2378" s="120" t="n"/>
      <c r="Q2378" s="120" t="n"/>
      <c r="R2378" s="121" t="n"/>
      <c r="S2378" s="121" t="n"/>
      <c r="T2378" s="121" t="n"/>
      <c r="U2378" s="121" t="n"/>
      <c r="V2378" s="117">
        <f>IF(P2378="NA","NA",IF(P2378&lt;&gt;"",TEXT(P2378-N2378,"[h].mm"),""))</f>
        <v/>
      </c>
      <c r="W2378" s="118">
        <f>IF(AND(R2378="",S2378=""),"",R2378+S2378)</f>
        <v/>
      </c>
      <c r="X2378" s="116">
        <f>IF(O2378&lt;&gt;"",DATE(YEAR(O2378), MONTH(O2378), DAY(O2378)),"")</f>
        <v/>
      </c>
      <c r="Y2378" s="122" t="n"/>
      <c r="Z2378" s="123" t="n"/>
      <c r="AA2378" s="117">
        <f>IF(F2378="Re-assigned","NA",IF(W2378="","",IF(W2378&gt;=VLOOKUP(D2378,SLAMatrix,3,FALSE),"Yes",IF(W2378&lt;VLOOKUP(D2378,SLAMatrix,2,FALSE),"No","Internal"))))</f>
        <v/>
      </c>
      <c r="AB2378" s="123" t="n"/>
      <c r="AC2378" s="123" t="n"/>
      <c r="AD2378" s="119" t="n"/>
      <c r="AE2378" s="125" t="n"/>
      <c r="AF2378" s="124">
        <f>MONTH(O2378)</f>
        <v/>
      </c>
      <c r="AG2378" s="124">
        <f>VLOOKUP(IFERROR(MID(AE2378,1,(FIND(",",AE2378,1)-1)),AE2378),Facility_Region_Mapping,2,FALSE)</f>
        <v/>
      </c>
      <c r="AH2378" s="124" t="n"/>
      <c r="AI2378" s="124">
        <f>IF(C2378&lt;&gt;"",IF(M2378="ESM User",getInterfaceName($C2378),"NA"),"")</f>
        <v/>
      </c>
      <c r="AJ2378" s="116">
        <f>IF(Q2378&lt;&gt;"",DATE(YEAR(Q2378), MONTH(Q2378), DAY(Q2378)),"")</f>
        <v/>
      </c>
      <c r="AK2378" s="130">
        <f>IF(Q2378&lt;&gt;0,Q2378-N2378,TODAY()-N2378)</f>
        <v/>
      </c>
      <c r="AL2378" s="112">
        <f>IF(F2378="Re-assigned",0,IF(H2378="Closed",0,IF(H2378="Service Restored",0,IF(H2378="",0,1))))</f>
        <v/>
      </c>
      <c r="AM2378" s="124">
        <f>IF(AL2378=0,"",IF(AK2378&gt;20.99,"Aged","Non-Aged"))</f>
        <v/>
      </c>
      <c r="AN2378" s="112">
        <f>IF(Q2378&lt;&gt;"",MONTH(Q2378),"")</f>
        <v/>
      </c>
      <c r="AO2378" s="112">
        <f>IFERROR(VALUE(V2378),0)</f>
        <v/>
      </c>
    </row>
    <row customFormat="1" customHeight="1" ht="29.25" r="2379" s="112" spans="1:41">
      <c r="A2379" s="127" t="n"/>
      <c r="B2379" s="113" t="n"/>
      <c r="C2379" s="127" t="n"/>
      <c r="D2379" s="127" t="n"/>
      <c r="E2379" s="114">
        <f>IF(F2379 &lt;&gt; "",VLOOKUP(F2379,CategoryLookup,2,FALSE), "")</f>
        <v/>
      </c>
      <c r="F2379" s="126" t="n"/>
      <c r="G2379" s="127" t="n"/>
      <c r="H2379" s="127" t="n"/>
      <c r="I2379" s="127" t="n"/>
      <c r="J2379" s="127" t="n"/>
      <c r="K2379" s="127" t="n"/>
      <c r="L2379" s="127" t="n"/>
      <c r="M2379" s="127" t="n"/>
      <c r="N2379" s="120" t="n"/>
      <c r="O2379" s="120" t="n"/>
      <c r="P2379" s="120" t="n"/>
      <c r="Q2379" s="120" t="n"/>
      <c r="R2379" s="121" t="n"/>
      <c r="S2379" s="121" t="n"/>
      <c r="T2379" s="121" t="n"/>
      <c r="U2379" s="121" t="n"/>
      <c r="V2379" s="117">
        <f>IF(P2379="NA","NA",IF(P2379&lt;&gt;"",TEXT(P2379-N2379,"[h].mm"),""))</f>
        <v/>
      </c>
      <c r="W2379" s="118">
        <f>IF(AND(R2379="",S2379=""),"",R2379+S2379)</f>
        <v/>
      </c>
      <c r="X2379" s="116">
        <f>IF(O2379&lt;&gt;"",DATE(YEAR(O2379), MONTH(O2379), DAY(O2379)),"")</f>
        <v/>
      </c>
      <c r="Y2379" s="122" t="n"/>
      <c r="Z2379" s="123" t="n"/>
      <c r="AA2379" s="117">
        <f>IF(F2379="Re-assigned","NA",IF(W2379="","",IF(W2379&gt;=VLOOKUP(D2379,SLAMatrix,3,FALSE),"Yes",IF(W2379&lt;VLOOKUP(D2379,SLAMatrix,2,FALSE),"No","Internal"))))</f>
        <v/>
      </c>
      <c r="AB2379" s="123" t="n"/>
      <c r="AC2379" s="123" t="n"/>
      <c r="AD2379" s="119" t="n"/>
      <c r="AE2379" s="125" t="n"/>
      <c r="AF2379" s="124">
        <f>MONTH(O2379)</f>
        <v/>
      </c>
      <c r="AG2379" s="124">
        <f>VLOOKUP(IFERROR(MID(AE2379,1,(FIND(",",AE2379,1)-1)),AE2379),Facility_Region_Mapping,2,FALSE)</f>
        <v/>
      </c>
      <c r="AH2379" s="124" t="n"/>
      <c r="AI2379" s="124">
        <f>IF(C2379&lt;&gt;"",IF(M2379="ESM User",getInterfaceName($C2379),"NA"),"")</f>
        <v/>
      </c>
      <c r="AJ2379" s="116">
        <f>IF(Q2379&lt;&gt;"",DATE(YEAR(Q2379), MONTH(Q2379), DAY(Q2379)),"")</f>
        <v/>
      </c>
      <c r="AK2379" s="130">
        <f>IF(Q2379&lt;&gt;0,Q2379-N2379,TODAY()-N2379)</f>
        <v/>
      </c>
      <c r="AL2379" s="112">
        <f>IF(F2379="Re-assigned",0,IF(H2379="Closed",0,IF(H2379="Service Restored",0,IF(H2379="",0,1))))</f>
        <v/>
      </c>
      <c r="AM2379" s="124">
        <f>IF(AL2379=0,"",IF(AK2379&gt;20.99,"Aged","Non-Aged"))</f>
        <v/>
      </c>
      <c r="AN2379" s="112">
        <f>IF(Q2379&lt;&gt;"",MONTH(Q2379),"")</f>
        <v/>
      </c>
      <c r="AO2379" s="112">
        <f>IFERROR(VALUE(V2379),0)</f>
        <v/>
      </c>
    </row>
    <row customFormat="1" customHeight="1" ht="29.25" r="2380" s="112" spans="1:41">
      <c r="A2380" s="127" t="n"/>
      <c r="B2380" s="113" t="n"/>
      <c r="C2380" s="127" t="n"/>
      <c r="D2380" s="127" t="n"/>
      <c r="E2380" s="114">
        <f>IF(F2380 &lt;&gt; "",VLOOKUP(F2380,CategoryLookup,2,FALSE), "")</f>
        <v/>
      </c>
      <c r="F2380" s="126" t="n"/>
      <c r="G2380" s="127" t="n"/>
      <c r="H2380" s="127" t="n"/>
      <c r="I2380" s="127" t="n"/>
      <c r="J2380" s="127" t="n"/>
      <c r="K2380" s="127" t="n"/>
      <c r="L2380" s="127" t="n"/>
      <c r="M2380" s="127" t="n"/>
      <c r="N2380" s="120" t="n"/>
      <c r="O2380" s="120" t="n"/>
      <c r="P2380" s="120" t="n"/>
      <c r="Q2380" s="120" t="n"/>
      <c r="R2380" s="121" t="n"/>
      <c r="S2380" s="121" t="n"/>
      <c r="T2380" s="121" t="n"/>
      <c r="U2380" s="121" t="n"/>
      <c r="V2380" s="117">
        <f>IF(P2380="NA","NA",IF(P2380&lt;&gt;"",TEXT(P2380-N2380,"[h].mm"),""))</f>
        <v/>
      </c>
      <c r="W2380" s="118">
        <f>IF(AND(R2380="",S2380=""),"",R2380+S2380)</f>
        <v/>
      </c>
      <c r="X2380" s="116">
        <f>IF(O2380&lt;&gt;"",DATE(YEAR(O2380), MONTH(O2380), DAY(O2380)),"")</f>
        <v/>
      </c>
      <c r="Y2380" s="122" t="n"/>
      <c r="Z2380" s="123" t="n"/>
      <c r="AA2380" s="117">
        <f>IF(F2380="Re-assigned","NA",IF(W2380="","",IF(W2380&gt;=VLOOKUP(D2380,SLAMatrix,3,FALSE),"Yes",IF(W2380&lt;VLOOKUP(D2380,SLAMatrix,2,FALSE),"No","Internal"))))</f>
        <v/>
      </c>
      <c r="AB2380" s="123" t="n"/>
      <c r="AC2380" s="123" t="n"/>
      <c r="AD2380" s="119" t="n"/>
      <c r="AE2380" s="125" t="n"/>
      <c r="AF2380" s="124">
        <f>MONTH(O2380)</f>
        <v/>
      </c>
      <c r="AG2380" s="124">
        <f>VLOOKUP(IFERROR(MID(AE2380,1,(FIND(",",AE2380,1)-1)),AE2380),Facility_Region_Mapping,2,FALSE)</f>
        <v/>
      </c>
      <c r="AH2380" s="124" t="n"/>
      <c r="AI2380" s="124">
        <f>IF(C2380&lt;&gt;"",IF(M2380="ESM User",getInterfaceName($C2380),"NA"),"")</f>
        <v/>
      </c>
      <c r="AJ2380" s="116">
        <f>IF(Q2380&lt;&gt;"",DATE(YEAR(Q2380), MONTH(Q2380), DAY(Q2380)),"")</f>
        <v/>
      </c>
      <c r="AK2380" s="130">
        <f>IF(Q2380&lt;&gt;0,Q2380-N2380,TODAY()-N2380)</f>
        <v/>
      </c>
      <c r="AL2380" s="112">
        <f>IF(F2380="Re-assigned",0,IF(H2380="Closed",0,IF(H2380="Service Restored",0,IF(H2380="",0,1))))</f>
        <v/>
      </c>
      <c r="AM2380" s="124">
        <f>IF(AL2380=0,"",IF(AK2380&gt;20.99,"Aged","Non-Aged"))</f>
        <v/>
      </c>
      <c r="AN2380" s="112">
        <f>IF(Q2380&lt;&gt;"",MONTH(Q2380),"")</f>
        <v/>
      </c>
      <c r="AO2380" s="112">
        <f>IFERROR(VALUE(V2380),0)</f>
        <v/>
      </c>
    </row>
    <row customFormat="1" customHeight="1" ht="29.25" r="2381" s="112" spans="1:41">
      <c r="A2381" s="127" t="n"/>
      <c r="B2381" s="113" t="n"/>
      <c r="C2381" s="127" t="n"/>
      <c r="D2381" s="127" t="n"/>
      <c r="E2381" s="114">
        <f>IF(F2381 &lt;&gt; "",VLOOKUP(F2381,CategoryLookup,2,FALSE), "")</f>
        <v/>
      </c>
      <c r="F2381" s="126" t="n"/>
      <c r="G2381" s="127" t="n"/>
      <c r="H2381" s="127" t="n"/>
      <c r="I2381" s="127" t="n"/>
      <c r="J2381" s="127" t="n"/>
      <c r="K2381" s="127" t="n"/>
      <c r="L2381" s="127" t="n"/>
      <c r="M2381" s="127" t="n"/>
      <c r="N2381" s="120" t="n"/>
      <c r="O2381" s="120" t="n"/>
      <c r="P2381" s="120" t="n"/>
      <c r="Q2381" s="120" t="n"/>
      <c r="R2381" s="121" t="n"/>
      <c r="S2381" s="121" t="n"/>
      <c r="T2381" s="121" t="n"/>
      <c r="U2381" s="121" t="n"/>
      <c r="V2381" s="117">
        <f>IF(P2381="NA","NA",IF(P2381&lt;&gt;"",TEXT(P2381-N2381,"[h].mm"),""))</f>
        <v/>
      </c>
      <c r="W2381" s="118">
        <f>IF(AND(R2381="",S2381=""),"",R2381+S2381)</f>
        <v/>
      </c>
      <c r="X2381" s="116">
        <f>IF(O2381&lt;&gt;"",DATE(YEAR(O2381), MONTH(O2381), DAY(O2381)),"")</f>
        <v/>
      </c>
      <c r="Y2381" s="122" t="n"/>
      <c r="Z2381" s="123" t="n"/>
      <c r="AA2381" s="117">
        <f>IF(F2381="Re-assigned","NA",IF(W2381="","",IF(W2381&gt;=VLOOKUP(D2381,SLAMatrix,3,FALSE),"Yes",IF(W2381&lt;VLOOKUP(D2381,SLAMatrix,2,FALSE),"No","Internal"))))</f>
        <v/>
      </c>
      <c r="AB2381" s="123" t="n"/>
      <c r="AC2381" s="123" t="n"/>
      <c r="AD2381" s="119" t="n"/>
      <c r="AE2381" s="125" t="n"/>
      <c r="AF2381" s="124">
        <f>MONTH(O2381)</f>
        <v/>
      </c>
      <c r="AG2381" s="124">
        <f>VLOOKUP(IFERROR(MID(AE2381,1,(FIND(",",AE2381,1)-1)),AE2381),Facility_Region_Mapping,2,FALSE)</f>
        <v/>
      </c>
      <c r="AH2381" s="124" t="n"/>
      <c r="AI2381" s="124">
        <f>IF(C2381&lt;&gt;"",IF(M2381="ESM User",getInterfaceName($C2381),"NA"),"")</f>
        <v/>
      </c>
      <c r="AJ2381" s="116">
        <f>IF(Q2381&lt;&gt;"",DATE(YEAR(Q2381), MONTH(Q2381), DAY(Q2381)),"")</f>
        <v/>
      </c>
      <c r="AK2381" s="130">
        <f>IF(Q2381&lt;&gt;0,Q2381-N2381,TODAY()-N2381)</f>
        <v/>
      </c>
      <c r="AL2381" s="112">
        <f>IF(F2381="Re-assigned",0,IF(H2381="Closed",0,IF(H2381="Service Restored",0,IF(H2381="",0,1))))</f>
        <v/>
      </c>
      <c r="AM2381" s="124">
        <f>IF(AL2381=0,"",IF(AK2381&gt;20.99,"Aged","Non-Aged"))</f>
        <v/>
      </c>
      <c r="AN2381" s="112">
        <f>IF(Q2381&lt;&gt;"",MONTH(Q2381),"")</f>
        <v/>
      </c>
      <c r="AO2381" s="112">
        <f>IFERROR(VALUE(V2381),0)</f>
        <v/>
      </c>
    </row>
    <row customFormat="1" customHeight="1" ht="29.25" r="2382" s="112" spans="1:41">
      <c r="A2382" s="127" t="n"/>
      <c r="B2382" s="113" t="n"/>
      <c r="C2382" s="127" t="n"/>
      <c r="D2382" s="127" t="n"/>
      <c r="E2382" s="114">
        <f>IF(F2382 &lt;&gt; "",VLOOKUP(F2382,CategoryLookup,2,FALSE), "")</f>
        <v/>
      </c>
      <c r="F2382" s="126" t="n"/>
      <c r="G2382" s="127" t="n"/>
      <c r="H2382" s="127" t="n"/>
      <c r="I2382" s="127" t="n"/>
      <c r="J2382" s="127" t="n"/>
      <c r="K2382" s="127" t="n"/>
      <c r="L2382" s="127" t="n"/>
      <c r="M2382" s="127" t="n"/>
      <c r="N2382" s="120" t="n"/>
      <c r="O2382" s="120" t="n"/>
      <c r="P2382" s="120" t="n"/>
      <c r="Q2382" s="120" t="n"/>
      <c r="R2382" s="121" t="n"/>
      <c r="S2382" s="121" t="n"/>
      <c r="T2382" s="121" t="n"/>
      <c r="U2382" s="121" t="n"/>
      <c r="V2382" s="117">
        <f>IF(P2382="NA","NA",IF(P2382&lt;&gt;"",TEXT(P2382-N2382,"[h].mm"),""))</f>
        <v/>
      </c>
      <c r="W2382" s="118">
        <f>IF(AND(R2382="",S2382=""),"",R2382+S2382)</f>
        <v/>
      </c>
      <c r="X2382" s="116">
        <f>IF(O2382&lt;&gt;"",DATE(YEAR(O2382), MONTH(O2382), DAY(O2382)),"")</f>
        <v/>
      </c>
      <c r="Y2382" s="122" t="n"/>
      <c r="Z2382" s="123" t="n"/>
      <c r="AA2382" s="117">
        <f>IF(F2382="Re-assigned","NA",IF(W2382="","",IF(W2382&gt;=VLOOKUP(D2382,SLAMatrix,3,FALSE),"Yes",IF(W2382&lt;VLOOKUP(D2382,SLAMatrix,2,FALSE),"No","Internal"))))</f>
        <v/>
      </c>
      <c r="AB2382" s="123" t="n"/>
      <c r="AC2382" s="123" t="n"/>
      <c r="AD2382" s="119" t="n"/>
      <c r="AE2382" s="125" t="n"/>
      <c r="AF2382" s="124">
        <f>MONTH(O2382)</f>
        <v/>
      </c>
      <c r="AG2382" s="124">
        <f>VLOOKUP(IFERROR(MID(AE2382,1,(FIND(",",AE2382,1)-1)),AE2382),Facility_Region_Mapping,2,FALSE)</f>
        <v/>
      </c>
      <c r="AH2382" s="124" t="n"/>
      <c r="AI2382" s="124">
        <f>IF(C2382&lt;&gt;"",IF(M2382="ESM User",getInterfaceName($C2382),"NA"),"")</f>
        <v/>
      </c>
      <c r="AJ2382" s="116">
        <f>IF(Q2382&lt;&gt;"",DATE(YEAR(Q2382), MONTH(Q2382), DAY(Q2382)),"")</f>
        <v/>
      </c>
      <c r="AK2382" s="130">
        <f>IF(Q2382&lt;&gt;0,Q2382-N2382,TODAY()-N2382)</f>
        <v/>
      </c>
      <c r="AL2382" s="112">
        <f>IF(F2382="Re-assigned",0,IF(H2382="Closed",0,IF(H2382="Service Restored",0,IF(H2382="",0,1))))</f>
        <v/>
      </c>
      <c r="AM2382" s="124">
        <f>IF(AL2382=0,"",IF(AK2382&gt;20.99,"Aged","Non-Aged"))</f>
        <v/>
      </c>
      <c r="AN2382" s="112">
        <f>IF(Q2382&lt;&gt;"",MONTH(Q2382),"")</f>
        <v/>
      </c>
      <c r="AO2382" s="112">
        <f>IFERROR(VALUE(V2382),0)</f>
        <v/>
      </c>
    </row>
    <row customFormat="1" customHeight="1" ht="29.25" r="2383" s="112" spans="1:41">
      <c r="A2383" s="127" t="n"/>
      <c r="B2383" s="113" t="n"/>
      <c r="C2383" s="127" t="n"/>
      <c r="D2383" s="127" t="n"/>
      <c r="E2383" s="114">
        <f>IF(F2383 &lt;&gt; "",VLOOKUP(F2383,CategoryLookup,2,FALSE), "")</f>
        <v/>
      </c>
      <c r="F2383" s="126" t="n"/>
      <c r="G2383" s="127" t="n"/>
      <c r="H2383" s="127" t="n"/>
      <c r="I2383" s="127" t="n"/>
      <c r="J2383" s="127" t="n"/>
      <c r="K2383" s="127" t="n"/>
      <c r="L2383" s="127" t="n"/>
      <c r="M2383" s="127" t="n"/>
      <c r="N2383" s="120" t="n"/>
      <c r="O2383" s="120" t="n"/>
      <c r="P2383" s="120" t="n"/>
      <c r="Q2383" s="120" t="n"/>
      <c r="R2383" s="121" t="n"/>
      <c r="S2383" s="121" t="n"/>
      <c r="T2383" s="121" t="n"/>
      <c r="U2383" s="121" t="n"/>
      <c r="V2383" s="117">
        <f>IF(P2383="NA","NA",IF(P2383&lt;&gt;"",TEXT(P2383-N2383,"[h].mm"),""))</f>
        <v/>
      </c>
      <c r="W2383" s="118">
        <f>IF(AND(R2383="",S2383=""),"",R2383+S2383)</f>
        <v/>
      </c>
      <c r="X2383" s="116">
        <f>IF(O2383&lt;&gt;"",DATE(YEAR(O2383), MONTH(O2383), DAY(O2383)),"")</f>
        <v/>
      </c>
      <c r="Y2383" s="122" t="n"/>
      <c r="Z2383" s="123" t="n"/>
      <c r="AA2383" s="117">
        <f>IF(F2383="Re-assigned","NA",IF(W2383="","",IF(W2383&gt;=VLOOKUP(D2383,SLAMatrix,3,FALSE),"Yes",IF(W2383&lt;VLOOKUP(D2383,SLAMatrix,2,FALSE),"No","Internal"))))</f>
        <v/>
      </c>
      <c r="AB2383" s="123" t="n"/>
      <c r="AC2383" s="123" t="n"/>
      <c r="AD2383" s="119" t="n"/>
      <c r="AE2383" s="125" t="n"/>
      <c r="AF2383" s="124">
        <f>MONTH(O2383)</f>
        <v/>
      </c>
      <c r="AG2383" s="124">
        <f>VLOOKUP(IFERROR(MID(AE2383,1,(FIND(",",AE2383,1)-1)),AE2383),Facility_Region_Mapping,2,FALSE)</f>
        <v/>
      </c>
      <c r="AH2383" s="124" t="n"/>
      <c r="AI2383" s="124">
        <f>IF(C2383&lt;&gt;"",IF(M2383="ESM User",getInterfaceName($C2383),"NA"),"")</f>
        <v/>
      </c>
      <c r="AJ2383" s="116">
        <f>IF(Q2383&lt;&gt;"",DATE(YEAR(Q2383), MONTH(Q2383), DAY(Q2383)),"")</f>
        <v/>
      </c>
      <c r="AK2383" s="130">
        <f>IF(Q2383&lt;&gt;0,Q2383-N2383,TODAY()-N2383)</f>
        <v/>
      </c>
      <c r="AL2383" s="112">
        <f>IF(F2383="Re-assigned",0,IF(H2383="Closed",0,IF(H2383="Service Restored",0,IF(H2383="",0,1))))</f>
        <v/>
      </c>
      <c r="AM2383" s="124">
        <f>IF(AL2383=0,"",IF(AK2383&gt;20.99,"Aged","Non-Aged"))</f>
        <v/>
      </c>
      <c r="AN2383" s="112">
        <f>IF(Q2383&lt;&gt;"",MONTH(Q2383),"")</f>
        <v/>
      </c>
      <c r="AO2383" s="112">
        <f>IFERROR(VALUE(V2383),0)</f>
        <v/>
      </c>
    </row>
    <row customFormat="1" customHeight="1" ht="29.25" r="2384" s="112" spans="1:41">
      <c r="A2384" s="127" t="n"/>
      <c r="B2384" s="113" t="n"/>
      <c r="C2384" s="127" t="n"/>
      <c r="D2384" s="127" t="n"/>
      <c r="E2384" s="114">
        <f>IF(F2384 &lt;&gt; "",VLOOKUP(F2384,CategoryLookup,2,FALSE), "")</f>
        <v/>
      </c>
      <c r="F2384" s="126" t="n"/>
      <c r="G2384" s="127" t="n"/>
      <c r="H2384" s="127" t="n"/>
      <c r="I2384" s="127" t="n"/>
      <c r="J2384" s="127" t="n"/>
      <c r="K2384" s="127" t="n"/>
      <c r="L2384" s="127" t="n"/>
      <c r="M2384" s="127" t="n"/>
      <c r="N2384" s="120" t="n"/>
      <c r="O2384" s="120" t="n"/>
      <c r="P2384" s="120" t="n"/>
      <c r="Q2384" s="120" t="n"/>
      <c r="R2384" s="121" t="n"/>
      <c r="S2384" s="121" t="n"/>
      <c r="T2384" s="121" t="n"/>
      <c r="U2384" s="121" t="n"/>
      <c r="V2384" s="117">
        <f>IF(P2384="NA","NA",IF(P2384&lt;&gt;"",TEXT(P2384-N2384,"[h].mm"),""))</f>
        <v/>
      </c>
      <c r="W2384" s="118">
        <f>IF(AND(R2384="",S2384=""),"",R2384+S2384)</f>
        <v/>
      </c>
      <c r="X2384" s="116">
        <f>IF(O2384&lt;&gt;"",DATE(YEAR(O2384), MONTH(O2384), DAY(O2384)),"")</f>
        <v/>
      </c>
      <c r="Y2384" s="122" t="n"/>
      <c r="Z2384" s="123" t="n"/>
      <c r="AA2384" s="117">
        <f>IF(F2384="Re-assigned","NA",IF(W2384="","",IF(W2384&gt;=VLOOKUP(D2384,SLAMatrix,3,FALSE),"Yes",IF(W2384&lt;VLOOKUP(D2384,SLAMatrix,2,FALSE),"No","Internal"))))</f>
        <v/>
      </c>
      <c r="AB2384" s="123" t="n"/>
      <c r="AC2384" s="123" t="n"/>
      <c r="AD2384" s="119" t="n"/>
      <c r="AE2384" s="125" t="n"/>
      <c r="AF2384" s="124">
        <f>MONTH(O2384)</f>
        <v/>
      </c>
      <c r="AG2384" s="124">
        <f>VLOOKUP(IFERROR(MID(AE2384,1,(FIND(",",AE2384,1)-1)),AE2384),Facility_Region_Mapping,2,FALSE)</f>
        <v/>
      </c>
      <c r="AH2384" s="124" t="n"/>
      <c r="AI2384" s="124">
        <f>IF(C2384&lt;&gt;"",IF(M2384="ESM User",getInterfaceName($C2384),"NA"),"")</f>
        <v/>
      </c>
      <c r="AJ2384" s="116">
        <f>IF(Q2384&lt;&gt;"",DATE(YEAR(Q2384), MONTH(Q2384), DAY(Q2384)),"")</f>
        <v/>
      </c>
      <c r="AK2384" s="130">
        <f>IF(Q2384&lt;&gt;0,Q2384-N2384,TODAY()-N2384)</f>
        <v/>
      </c>
      <c r="AL2384" s="112">
        <f>IF(F2384="Re-assigned",0,IF(H2384="Closed",0,IF(H2384="Service Restored",0,IF(H2384="",0,1))))</f>
        <v/>
      </c>
      <c r="AM2384" s="124">
        <f>IF(AL2384=0,"",IF(AK2384&gt;20.99,"Aged","Non-Aged"))</f>
        <v/>
      </c>
      <c r="AN2384" s="112">
        <f>IF(Q2384&lt;&gt;"",MONTH(Q2384),"")</f>
        <v/>
      </c>
      <c r="AO2384" s="112">
        <f>IFERROR(VALUE(V2384),0)</f>
        <v/>
      </c>
    </row>
    <row customFormat="1" customHeight="1" ht="29.25" r="2385" s="112" spans="1:41">
      <c r="A2385" s="127" t="n"/>
      <c r="B2385" s="113" t="n"/>
      <c r="C2385" s="127" t="n"/>
      <c r="D2385" s="127" t="n"/>
      <c r="E2385" s="114">
        <f>IF(F2385 &lt;&gt; "",VLOOKUP(F2385,CategoryLookup,2,FALSE), "")</f>
        <v/>
      </c>
      <c r="F2385" s="126" t="n"/>
      <c r="G2385" s="127" t="n"/>
      <c r="H2385" s="127" t="n"/>
      <c r="I2385" s="127" t="n"/>
      <c r="J2385" s="127" t="n"/>
      <c r="K2385" s="127" t="n"/>
      <c r="L2385" s="127" t="n"/>
      <c r="M2385" s="127" t="n"/>
      <c r="N2385" s="120" t="n"/>
      <c r="O2385" s="120" t="n"/>
      <c r="P2385" s="120" t="n"/>
      <c r="Q2385" s="120" t="n"/>
      <c r="R2385" s="121" t="n"/>
      <c r="S2385" s="121" t="n"/>
      <c r="T2385" s="121" t="n"/>
      <c r="U2385" s="121" t="n"/>
      <c r="V2385" s="117">
        <f>IF(P2385="NA","NA",IF(P2385&lt;&gt;"",TEXT(P2385-N2385,"[h].mm"),""))</f>
        <v/>
      </c>
      <c r="W2385" s="118">
        <f>IF(AND(R2385="",S2385=""),"",R2385+S2385)</f>
        <v/>
      </c>
      <c r="X2385" s="116">
        <f>IF(O2385&lt;&gt;"",DATE(YEAR(O2385), MONTH(O2385), DAY(O2385)),"")</f>
        <v/>
      </c>
      <c r="Y2385" s="122" t="n"/>
      <c r="Z2385" s="123" t="n"/>
      <c r="AA2385" s="117">
        <f>IF(F2385="Re-assigned","NA",IF(W2385="","",IF(W2385&gt;=VLOOKUP(D2385,SLAMatrix,3,FALSE),"Yes",IF(W2385&lt;VLOOKUP(D2385,SLAMatrix,2,FALSE),"No","Internal"))))</f>
        <v/>
      </c>
      <c r="AB2385" s="123" t="n"/>
      <c r="AC2385" s="123" t="n"/>
      <c r="AD2385" s="119" t="n"/>
      <c r="AE2385" s="125" t="n"/>
      <c r="AF2385" s="124">
        <f>MONTH(O2385)</f>
        <v/>
      </c>
      <c r="AG2385" s="124">
        <f>VLOOKUP(IFERROR(MID(AE2385,1,(FIND(",",AE2385,1)-1)),AE2385),Facility_Region_Mapping,2,FALSE)</f>
        <v/>
      </c>
      <c r="AH2385" s="124" t="n"/>
      <c r="AI2385" s="124">
        <f>IF(C2385&lt;&gt;"",IF(M2385="ESM User",getInterfaceName($C2385),"NA"),"")</f>
        <v/>
      </c>
      <c r="AJ2385" s="116">
        <f>IF(Q2385&lt;&gt;"",DATE(YEAR(Q2385), MONTH(Q2385), DAY(Q2385)),"")</f>
        <v/>
      </c>
      <c r="AK2385" s="130">
        <f>IF(Q2385&lt;&gt;0,Q2385-N2385,TODAY()-N2385)</f>
        <v/>
      </c>
      <c r="AL2385" s="112">
        <f>IF(F2385="Re-assigned",0,IF(H2385="Closed",0,IF(H2385="Service Restored",0,IF(H2385="",0,1))))</f>
        <v/>
      </c>
      <c r="AM2385" s="124">
        <f>IF(AL2385=0,"",IF(AK2385&gt;20.99,"Aged","Non-Aged"))</f>
        <v/>
      </c>
      <c r="AN2385" s="112">
        <f>IF(Q2385&lt;&gt;"",MONTH(Q2385),"")</f>
        <v/>
      </c>
      <c r="AO2385" s="112">
        <f>IFERROR(VALUE(V2385),0)</f>
        <v/>
      </c>
    </row>
    <row customFormat="1" customHeight="1" ht="29.25" r="2386" s="112" spans="1:41">
      <c r="A2386" s="127" t="n"/>
      <c r="B2386" s="113" t="n"/>
      <c r="C2386" s="127" t="n"/>
      <c r="D2386" s="127" t="n"/>
      <c r="E2386" s="114">
        <f>IF(F2386 &lt;&gt; "",VLOOKUP(F2386,CategoryLookup,2,FALSE), "")</f>
        <v/>
      </c>
      <c r="F2386" s="126" t="n"/>
      <c r="G2386" s="127" t="n"/>
      <c r="H2386" s="127" t="n"/>
      <c r="I2386" s="127" t="n"/>
      <c r="J2386" s="127" t="n"/>
      <c r="K2386" s="127" t="n"/>
      <c r="L2386" s="127" t="n"/>
      <c r="M2386" s="127" t="n"/>
      <c r="N2386" s="120" t="n"/>
      <c r="O2386" s="120" t="n"/>
      <c r="P2386" s="120" t="n"/>
      <c r="Q2386" s="120" t="n"/>
      <c r="R2386" s="121" t="n"/>
      <c r="S2386" s="121" t="n"/>
      <c r="T2386" s="121" t="n"/>
      <c r="U2386" s="121" t="n"/>
      <c r="V2386" s="117">
        <f>IF(P2386="NA","NA",IF(P2386&lt;&gt;"",TEXT(P2386-N2386,"[h].mm"),""))</f>
        <v/>
      </c>
      <c r="W2386" s="118">
        <f>IF(AND(R2386="",S2386=""),"",R2386+S2386)</f>
        <v/>
      </c>
      <c r="X2386" s="116">
        <f>IF(O2386&lt;&gt;"",DATE(YEAR(O2386), MONTH(O2386), DAY(O2386)),"")</f>
        <v/>
      </c>
      <c r="Y2386" s="122" t="n"/>
      <c r="Z2386" s="123" t="n"/>
      <c r="AA2386" s="117">
        <f>IF(F2386="Re-assigned","NA",IF(W2386="","",IF(W2386&gt;=VLOOKUP(D2386,SLAMatrix,3,FALSE),"Yes",IF(W2386&lt;VLOOKUP(D2386,SLAMatrix,2,FALSE),"No","Internal"))))</f>
        <v/>
      </c>
      <c r="AB2386" s="123" t="n"/>
      <c r="AC2386" s="123" t="n"/>
      <c r="AD2386" s="119" t="n"/>
      <c r="AE2386" s="125" t="n"/>
      <c r="AF2386" s="124">
        <f>MONTH(O2386)</f>
        <v/>
      </c>
      <c r="AG2386" s="124">
        <f>VLOOKUP(IFERROR(MID(AE2386,1,(FIND(",",AE2386,1)-1)),AE2386),Facility_Region_Mapping,2,FALSE)</f>
        <v/>
      </c>
      <c r="AH2386" s="124" t="n"/>
      <c r="AI2386" s="124">
        <f>IF(C2386&lt;&gt;"",IF(M2386="ESM User",getInterfaceName($C2386),"NA"),"")</f>
        <v/>
      </c>
      <c r="AJ2386" s="116">
        <f>IF(Q2386&lt;&gt;"",DATE(YEAR(Q2386), MONTH(Q2386), DAY(Q2386)),"")</f>
        <v/>
      </c>
      <c r="AK2386" s="130">
        <f>IF(Q2386&lt;&gt;0,Q2386-N2386,TODAY()-N2386)</f>
        <v/>
      </c>
      <c r="AL2386" s="112">
        <f>IF(F2386="Re-assigned",0,IF(H2386="Closed",0,IF(H2386="Service Restored",0,IF(H2386="",0,1))))</f>
        <v/>
      </c>
      <c r="AM2386" s="124">
        <f>IF(AL2386=0,"",IF(AK2386&gt;20.99,"Aged","Non-Aged"))</f>
        <v/>
      </c>
      <c r="AN2386" s="112">
        <f>IF(Q2386&lt;&gt;"",MONTH(Q2386),"")</f>
        <v/>
      </c>
      <c r="AO2386" s="112">
        <f>IFERROR(VALUE(V2386),0)</f>
        <v/>
      </c>
    </row>
    <row customFormat="1" customHeight="1" ht="29.25" r="2387" s="112" spans="1:41">
      <c r="A2387" s="127" t="n"/>
      <c r="B2387" s="113" t="n"/>
      <c r="C2387" s="127" t="n"/>
      <c r="D2387" s="127" t="n"/>
      <c r="E2387" s="114">
        <f>IF(F2387 &lt;&gt; "",VLOOKUP(F2387,CategoryLookup,2,FALSE), "")</f>
        <v/>
      </c>
      <c r="F2387" s="126" t="n"/>
      <c r="G2387" s="127" t="n"/>
      <c r="H2387" s="127" t="n"/>
      <c r="I2387" s="127" t="n"/>
      <c r="J2387" s="127" t="n"/>
      <c r="K2387" s="127" t="n"/>
      <c r="L2387" s="127" t="n"/>
      <c r="M2387" s="127" t="n"/>
      <c r="N2387" s="120" t="n"/>
      <c r="O2387" s="120" t="n"/>
      <c r="P2387" s="120" t="n"/>
      <c r="Q2387" s="120" t="n"/>
      <c r="R2387" s="121" t="n"/>
      <c r="S2387" s="121" t="n"/>
      <c r="T2387" s="121" t="n"/>
      <c r="U2387" s="121" t="n"/>
      <c r="V2387" s="117">
        <f>IF(P2387="NA","NA",IF(P2387&lt;&gt;"",TEXT(P2387-N2387,"[h].mm"),""))</f>
        <v/>
      </c>
      <c r="W2387" s="118">
        <f>IF(AND(R2387="",S2387=""),"",R2387+S2387)</f>
        <v/>
      </c>
      <c r="X2387" s="116">
        <f>IF(O2387&lt;&gt;"",DATE(YEAR(O2387), MONTH(O2387), DAY(O2387)),"")</f>
        <v/>
      </c>
      <c r="Y2387" s="122" t="n"/>
      <c r="Z2387" s="123" t="n"/>
      <c r="AA2387" s="117">
        <f>IF(F2387="Re-assigned","NA",IF(W2387="","",IF(W2387&gt;=VLOOKUP(D2387,SLAMatrix,3,FALSE),"Yes",IF(W2387&lt;VLOOKUP(D2387,SLAMatrix,2,FALSE),"No","Internal"))))</f>
        <v/>
      </c>
      <c r="AB2387" s="123" t="n"/>
      <c r="AC2387" s="123" t="n"/>
      <c r="AD2387" s="119" t="n"/>
      <c r="AE2387" s="125" t="n"/>
      <c r="AF2387" s="124">
        <f>MONTH(O2387)</f>
        <v/>
      </c>
      <c r="AG2387" s="124">
        <f>VLOOKUP(IFERROR(MID(AE2387,1,(FIND(",",AE2387,1)-1)),AE2387),Facility_Region_Mapping,2,FALSE)</f>
        <v/>
      </c>
      <c r="AH2387" s="124" t="n"/>
      <c r="AI2387" s="124">
        <f>IF(C2387&lt;&gt;"",IF(M2387="ESM User",getInterfaceName($C2387),"NA"),"")</f>
        <v/>
      </c>
      <c r="AJ2387" s="116">
        <f>IF(Q2387&lt;&gt;"",DATE(YEAR(Q2387), MONTH(Q2387), DAY(Q2387)),"")</f>
        <v/>
      </c>
      <c r="AK2387" s="130">
        <f>IF(Q2387&lt;&gt;0,Q2387-N2387,TODAY()-N2387)</f>
        <v/>
      </c>
      <c r="AL2387" s="112">
        <f>IF(F2387="Re-assigned",0,IF(H2387="Closed",0,IF(H2387="Service Restored",0,IF(H2387="",0,1))))</f>
        <v/>
      </c>
      <c r="AM2387" s="124">
        <f>IF(AL2387=0,"",IF(AK2387&gt;20.99,"Aged","Non-Aged"))</f>
        <v/>
      </c>
      <c r="AN2387" s="112">
        <f>IF(Q2387&lt;&gt;"",MONTH(Q2387),"")</f>
        <v/>
      </c>
      <c r="AO2387" s="112">
        <f>IFERROR(VALUE(V2387),0)</f>
        <v/>
      </c>
    </row>
    <row customFormat="1" customHeight="1" ht="29.25" r="2388" s="112" spans="1:41">
      <c r="A2388" s="127" t="n"/>
      <c r="B2388" s="113" t="n"/>
      <c r="C2388" s="127" t="n"/>
      <c r="D2388" s="127" t="n"/>
      <c r="E2388" s="114">
        <f>IF(F2388 &lt;&gt; "",VLOOKUP(F2388,CategoryLookup,2,FALSE), "")</f>
        <v/>
      </c>
      <c r="F2388" s="126" t="n"/>
      <c r="G2388" s="127" t="n"/>
      <c r="H2388" s="127" t="n"/>
      <c r="I2388" s="127" t="n"/>
      <c r="J2388" s="127" t="n"/>
      <c r="K2388" s="127" t="n"/>
      <c r="L2388" s="127" t="n"/>
      <c r="M2388" s="127" t="n"/>
      <c r="N2388" s="120" t="n"/>
      <c r="O2388" s="120" t="n"/>
      <c r="P2388" s="120" t="n"/>
      <c r="Q2388" s="120" t="n"/>
      <c r="R2388" s="121" t="n"/>
      <c r="S2388" s="121" t="n"/>
      <c r="T2388" s="121" t="n"/>
      <c r="U2388" s="121" t="n"/>
      <c r="V2388" s="117">
        <f>IF(P2388="NA","NA",IF(P2388&lt;&gt;"",TEXT(P2388-N2388,"[h].mm"),""))</f>
        <v/>
      </c>
      <c r="W2388" s="118">
        <f>IF(AND(R2388="",S2388=""),"",R2388+S2388)</f>
        <v/>
      </c>
      <c r="X2388" s="116">
        <f>IF(O2388&lt;&gt;"",DATE(YEAR(O2388), MONTH(O2388), DAY(O2388)),"")</f>
        <v/>
      </c>
      <c r="Y2388" s="122" t="n"/>
      <c r="Z2388" s="123" t="n"/>
      <c r="AA2388" s="117">
        <f>IF(F2388="Re-assigned","NA",IF(W2388="","",IF(W2388&gt;=VLOOKUP(D2388,SLAMatrix,3,FALSE),"Yes",IF(W2388&lt;VLOOKUP(D2388,SLAMatrix,2,FALSE),"No","Internal"))))</f>
        <v/>
      </c>
      <c r="AB2388" s="123" t="n"/>
      <c r="AC2388" s="123" t="n"/>
      <c r="AD2388" s="119" t="n"/>
      <c r="AE2388" s="125" t="n"/>
      <c r="AF2388" s="124">
        <f>MONTH(O2388)</f>
        <v/>
      </c>
      <c r="AG2388" s="124">
        <f>VLOOKUP(IFERROR(MID(AE2388,1,(FIND(",",AE2388,1)-1)),AE2388),Facility_Region_Mapping,2,FALSE)</f>
        <v/>
      </c>
      <c r="AH2388" s="124" t="n"/>
      <c r="AI2388" s="124">
        <f>IF(C2388&lt;&gt;"",IF(M2388="ESM User",getInterfaceName($C2388),"NA"),"")</f>
        <v/>
      </c>
      <c r="AJ2388" s="116">
        <f>IF(Q2388&lt;&gt;"",DATE(YEAR(Q2388), MONTH(Q2388), DAY(Q2388)),"")</f>
        <v/>
      </c>
      <c r="AK2388" s="130">
        <f>IF(Q2388&lt;&gt;0,Q2388-N2388,TODAY()-N2388)</f>
        <v/>
      </c>
      <c r="AL2388" s="112">
        <f>IF(F2388="Re-assigned",0,IF(H2388="Closed",0,IF(H2388="Service Restored",0,IF(H2388="",0,1))))</f>
        <v/>
      </c>
      <c r="AM2388" s="124">
        <f>IF(AL2388=0,"",IF(AK2388&gt;20.99,"Aged","Non-Aged"))</f>
        <v/>
      </c>
      <c r="AN2388" s="112">
        <f>IF(Q2388&lt;&gt;"",MONTH(Q2388),"")</f>
        <v/>
      </c>
      <c r="AO2388" s="112">
        <f>IFERROR(VALUE(V2388),0)</f>
        <v/>
      </c>
    </row>
    <row customFormat="1" customHeight="1" ht="29.25" r="2389" s="112" spans="1:41">
      <c r="A2389" s="127" t="n"/>
      <c r="B2389" s="113" t="n"/>
      <c r="C2389" s="127" t="n"/>
      <c r="D2389" s="127" t="n"/>
      <c r="E2389" s="114">
        <f>IF(F2389 &lt;&gt; "",VLOOKUP(F2389,CategoryLookup,2,FALSE), "")</f>
        <v/>
      </c>
      <c r="F2389" s="126" t="n"/>
      <c r="G2389" s="127" t="n"/>
      <c r="H2389" s="127" t="n"/>
      <c r="I2389" s="127" t="n"/>
      <c r="J2389" s="127" t="n"/>
      <c r="K2389" s="127" t="n"/>
      <c r="L2389" s="127" t="n"/>
      <c r="M2389" s="127" t="n"/>
      <c r="N2389" s="120" t="n"/>
      <c r="O2389" s="120" t="n"/>
      <c r="P2389" s="120" t="n"/>
      <c r="Q2389" s="120" t="n"/>
      <c r="R2389" s="121" t="n"/>
      <c r="S2389" s="121" t="n"/>
      <c r="T2389" s="121" t="n"/>
      <c r="U2389" s="121" t="n"/>
      <c r="V2389" s="117">
        <f>IF(P2389="NA","NA",IF(P2389&lt;&gt;"",TEXT(P2389-N2389,"[h].mm"),""))</f>
        <v/>
      </c>
      <c r="W2389" s="118">
        <f>IF(AND(R2389="",S2389=""),"",R2389+S2389)</f>
        <v/>
      </c>
      <c r="X2389" s="116">
        <f>IF(O2389&lt;&gt;"",DATE(YEAR(O2389), MONTH(O2389), DAY(O2389)),"")</f>
        <v/>
      </c>
      <c r="Y2389" s="122" t="n"/>
      <c r="Z2389" s="123" t="n"/>
      <c r="AA2389" s="117">
        <f>IF(F2389="Re-assigned","NA",IF(W2389="","",IF(W2389&gt;=VLOOKUP(D2389,SLAMatrix,3,FALSE),"Yes",IF(W2389&lt;VLOOKUP(D2389,SLAMatrix,2,FALSE),"No","Internal"))))</f>
        <v/>
      </c>
      <c r="AB2389" s="123" t="n"/>
      <c r="AC2389" s="123" t="n"/>
      <c r="AD2389" s="119" t="n"/>
      <c r="AE2389" s="125" t="n"/>
      <c r="AF2389" s="124">
        <f>MONTH(O2389)</f>
        <v/>
      </c>
      <c r="AG2389" s="124">
        <f>VLOOKUP(IFERROR(MID(AE2389,1,(FIND(",",AE2389,1)-1)),AE2389),Facility_Region_Mapping,2,FALSE)</f>
        <v/>
      </c>
      <c r="AH2389" s="124" t="n"/>
      <c r="AI2389" s="124">
        <f>IF(C2389&lt;&gt;"",IF(M2389="ESM User",getInterfaceName($C2389),"NA"),"")</f>
        <v/>
      </c>
      <c r="AJ2389" s="116">
        <f>IF(Q2389&lt;&gt;"",DATE(YEAR(Q2389), MONTH(Q2389), DAY(Q2389)),"")</f>
        <v/>
      </c>
      <c r="AK2389" s="130">
        <f>IF(Q2389&lt;&gt;0,Q2389-N2389,TODAY()-N2389)</f>
        <v/>
      </c>
      <c r="AL2389" s="112">
        <f>IF(F2389="Re-assigned",0,IF(H2389="Closed",0,IF(H2389="Service Restored",0,IF(H2389="",0,1))))</f>
        <v/>
      </c>
      <c r="AM2389" s="124">
        <f>IF(AL2389=0,"",IF(AK2389&gt;20.99,"Aged","Non-Aged"))</f>
        <v/>
      </c>
      <c r="AN2389" s="112">
        <f>IF(Q2389&lt;&gt;"",MONTH(Q2389),"")</f>
        <v/>
      </c>
      <c r="AO2389" s="112">
        <f>IFERROR(VALUE(V2389),0)</f>
        <v/>
      </c>
    </row>
    <row customFormat="1" customHeight="1" ht="29.25" r="2390" s="112" spans="1:41">
      <c r="A2390" s="127" t="n"/>
      <c r="B2390" s="113" t="n"/>
      <c r="C2390" s="127" t="n"/>
      <c r="D2390" s="127" t="n"/>
      <c r="E2390" s="114">
        <f>IF(F2390 &lt;&gt; "",VLOOKUP(F2390,CategoryLookup,2,FALSE), "")</f>
        <v/>
      </c>
      <c r="F2390" s="126" t="n"/>
      <c r="G2390" s="127" t="n"/>
      <c r="H2390" s="127" t="n"/>
      <c r="I2390" s="127" t="n"/>
      <c r="J2390" s="127" t="n"/>
      <c r="K2390" s="127" t="n"/>
      <c r="L2390" s="127" t="n"/>
      <c r="M2390" s="127" t="n"/>
      <c r="N2390" s="120" t="n"/>
      <c r="O2390" s="120" t="n"/>
      <c r="P2390" s="120" t="n"/>
      <c r="Q2390" s="120" t="n"/>
      <c r="R2390" s="121" t="n"/>
      <c r="S2390" s="121" t="n"/>
      <c r="T2390" s="121" t="n"/>
      <c r="U2390" s="121" t="n"/>
      <c r="V2390" s="117">
        <f>IF(P2390="NA","NA",IF(P2390&lt;&gt;"",TEXT(P2390-N2390,"[h].mm"),""))</f>
        <v/>
      </c>
      <c r="W2390" s="118">
        <f>IF(AND(R2390="",S2390=""),"",R2390+S2390)</f>
        <v/>
      </c>
      <c r="X2390" s="116">
        <f>IF(O2390&lt;&gt;"",DATE(YEAR(O2390), MONTH(O2390), DAY(O2390)),"")</f>
        <v/>
      </c>
      <c r="Y2390" s="122" t="n"/>
      <c r="Z2390" s="123" t="n"/>
      <c r="AA2390" s="117">
        <f>IF(F2390="Re-assigned","NA",IF(W2390="","",IF(W2390&gt;=VLOOKUP(D2390,SLAMatrix,3,FALSE),"Yes",IF(W2390&lt;VLOOKUP(D2390,SLAMatrix,2,FALSE),"No","Internal"))))</f>
        <v/>
      </c>
      <c r="AB2390" s="123" t="n"/>
      <c r="AC2390" s="123" t="n"/>
      <c r="AD2390" s="119" t="n"/>
      <c r="AE2390" s="125" t="n"/>
      <c r="AF2390" s="124">
        <f>MONTH(O2390)</f>
        <v/>
      </c>
      <c r="AG2390" s="124">
        <f>VLOOKUP(IFERROR(MID(AE2390,1,(FIND(",",AE2390,1)-1)),AE2390),Facility_Region_Mapping,2,FALSE)</f>
        <v/>
      </c>
      <c r="AH2390" s="124" t="n"/>
      <c r="AI2390" s="124">
        <f>IF(C2390&lt;&gt;"",IF(M2390="ESM User",getInterfaceName($C2390),"NA"),"")</f>
        <v/>
      </c>
      <c r="AJ2390" s="116">
        <f>IF(Q2390&lt;&gt;"",DATE(YEAR(Q2390), MONTH(Q2390), DAY(Q2390)),"")</f>
        <v/>
      </c>
      <c r="AK2390" s="130">
        <f>IF(Q2390&lt;&gt;0,Q2390-N2390,TODAY()-N2390)</f>
        <v/>
      </c>
      <c r="AL2390" s="112">
        <f>IF(F2390="Re-assigned",0,IF(H2390="Closed",0,IF(H2390="Service Restored",0,IF(H2390="",0,1))))</f>
        <v/>
      </c>
      <c r="AM2390" s="124">
        <f>IF(AL2390=0,"",IF(AK2390&gt;20.99,"Aged","Non-Aged"))</f>
        <v/>
      </c>
      <c r="AN2390" s="112">
        <f>IF(Q2390&lt;&gt;"",MONTH(Q2390),"")</f>
        <v/>
      </c>
      <c r="AO2390" s="112">
        <f>IFERROR(VALUE(V2390),0)</f>
        <v/>
      </c>
    </row>
    <row customFormat="1" customHeight="1" ht="29.25" r="2391" s="112" spans="1:41">
      <c r="A2391" s="127" t="n"/>
      <c r="B2391" s="113" t="n"/>
      <c r="C2391" s="127" t="n"/>
      <c r="D2391" s="127" t="n"/>
      <c r="E2391" s="114">
        <f>IF(F2391 &lt;&gt; "",VLOOKUP(F2391,CategoryLookup,2,FALSE), "")</f>
        <v/>
      </c>
      <c r="F2391" s="126" t="n"/>
      <c r="G2391" s="127" t="n"/>
      <c r="H2391" s="127" t="n"/>
      <c r="I2391" s="127" t="n"/>
      <c r="J2391" s="127" t="n"/>
      <c r="K2391" s="127" t="n"/>
      <c r="L2391" s="127" t="n"/>
      <c r="M2391" s="127" t="n"/>
      <c r="N2391" s="120" t="n"/>
      <c r="O2391" s="120" t="n"/>
      <c r="P2391" s="120" t="n"/>
      <c r="Q2391" s="120" t="n"/>
      <c r="R2391" s="121" t="n"/>
      <c r="S2391" s="121" t="n"/>
      <c r="T2391" s="121" t="n"/>
      <c r="U2391" s="121" t="n"/>
      <c r="V2391" s="117">
        <f>IF(P2391="NA","NA",IF(P2391&lt;&gt;"",TEXT(P2391-N2391,"[h].mm"),""))</f>
        <v/>
      </c>
      <c r="W2391" s="118">
        <f>IF(AND(R2391="",S2391=""),"",R2391+S2391)</f>
        <v/>
      </c>
      <c r="X2391" s="116">
        <f>IF(O2391&lt;&gt;"",DATE(YEAR(O2391), MONTH(O2391), DAY(O2391)),"")</f>
        <v/>
      </c>
      <c r="Y2391" s="122" t="n"/>
      <c r="Z2391" s="123" t="n"/>
      <c r="AA2391" s="117">
        <f>IF(F2391="Re-assigned","NA",IF(W2391="","",IF(W2391&gt;=VLOOKUP(D2391,SLAMatrix,3,FALSE),"Yes",IF(W2391&lt;VLOOKUP(D2391,SLAMatrix,2,FALSE),"No","Internal"))))</f>
        <v/>
      </c>
      <c r="AB2391" s="123" t="n"/>
      <c r="AC2391" s="123" t="n"/>
      <c r="AD2391" s="119" t="n"/>
      <c r="AE2391" s="125" t="n"/>
      <c r="AF2391" s="124">
        <f>MONTH(O2391)</f>
        <v/>
      </c>
      <c r="AG2391" s="124">
        <f>VLOOKUP(IFERROR(MID(AE2391,1,(FIND(",",AE2391,1)-1)),AE2391),Facility_Region_Mapping,2,FALSE)</f>
        <v/>
      </c>
      <c r="AH2391" s="124" t="n"/>
      <c r="AI2391" s="124">
        <f>IF(C2391&lt;&gt;"",IF(M2391="ESM User",getInterfaceName($C2391),"NA"),"")</f>
        <v/>
      </c>
      <c r="AJ2391" s="116">
        <f>IF(Q2391&lt;&gt;"",DATE(YEAR(Q2391), MONTH(Q2391), DAY(Q2391)),"")</f>
        <v/>
      </c>
      <c r="AK2391" s="130">
        <f>IF(Q2391&lt;&gt;0,Q2391-N2391,TODAY()-N2391)</f>
        <v/>
      </c>
      <c r="AL2391" s="112">
        <f>IF(F2391="Re-assigned",0,IF(H2391="Closed",0,IF(H2391="Service Restored",0,IF(H2391="",0,1))))</f>
        <v/>
      </c>
      <c r="AM2391" s="124">
        <f>IF(AL2391=0,"",IF(AK2391&gt;20.99,"Aged","Non-Aged"))</f>
        <v/>
      </c>
      <c r="AN2391" s="112">
        <f>IF(Q2391&lt;&gt;"",MONTH(Q2391),"")</f>
        <v/>
      </c>
      <c r="AO2391" s="112">
        <f>IFERROR(VALUE(V2391),0)</f>
        <v/>
      </c>
    </row>
    <row customFormat="1" customHeight="1" ht="29.25" r="2392" s="112" spans="1:41">
      <c r="A2392" s="127" t="n"/>
      <c r="B2392" s="113" t="n"/>
      <c r="C2392" s="127" t="n"/>
      <c r="D2392" s="127" t="n"/>
      <c r="E2392" s="114">
        <f>IF(F2392 &lt;&gt; "",VLOOKUP(F2392,CategoryLookup,2,FALSE), "")</f>
        <v/>
      </c>
      <c r="F2392" s="126" t="n"/>
      <c r="G2392" s="127" t="n"/>
      <c r="H2392" s="127" t="n"/>
      <c r="I2392" s="127" t="n"/>
      <c r="J2392" s="127" t="n"/>
      <c r="K2392" s="127" t="n"/>
      <c r="L2392" s="127" t="n"/>
      <c r="M2392" s="127" t="n"/>
      <c r="N2392" s="120" t="n"/>
      <c r="O2392" s="120" t="n"/>
      <c r="P2392" s="120" t="n"/>
      <c r="Q2392" s="120" t="n"/>
      <c r="R2392" s="121" t="n"/>
      <c r="S2392" s="121" t="n"/>
      <c r="T2392" s="121" t="n"/>
      <c r="U2392" s="121" t="n"/>
      <c r="V2392" s="117">
        <f>IF(P2392="NA","NA",IF(P2392&lt;&gt;"",TEXT(P2392-N2392,"[h].mm"),""))</f>
        <v/>
      </c>
      <c r="W2392" s="118">
        <f>IF(AND(R2392="",S2392=""),"",R2392+S2392)</f>
        <v/>
      </c>
      <c r="X2392" s="116">
        <f>IF(O2392&lt;&gt;"",DATE(YEAR(O2392), MONTH(O2392), DAY(O2392)),"")</f>
        <v/>
      </c>
      <c r="Y2392" s="122" t="n"/>
      <c r="Z2392" s="123" t="n"/>
      <c r="AA2392" s="117">
        <f>IF(F2392="Re-assigned","NA",IF(W2392="","",IF(W2392&gt;=VLOOKUP(D2392,SLAMatrix,3,FALSE),"Yes",IF(W2392&lt;VLOOKUP(D2392,SLAMatrix,2,FALSE),"No","Internal"))))</f>
        <v/>
      </c>
      <c r="AB2392" s="123" t="n"/>
      <c r="AC2392" s="123" t="n"/>
      <c r="AD2392" s="119" t="n"/>
      <c r="AE2392" s="125" t="n"/>
      <c r="AF2392" s="124">
        <f>MONTH(O2392)</f>
        <v/>
      </c>
      <c r="AG2392" s="124">
        <f>VLOOKUP(IFERROR(MID(AE2392,1,(FIND(",",AE2392,1)-1)),AE2392),Facility_Region_Mapping,2,FALSE)</f>
        <v/>
      </c>
      <c r="AH2392" s="124" t="n"/>
      <c r="AI2392" s="124">
        <f>IF(C2392&lt;&gt;"",IF(M2392="ESM User",getInterfaceName($C2392),"NA"),"")</f>
        <v/>
      </c>
      <c r="AJ2392" s="116">
        <f>IF(Q2392&lt;&gt;"",DATE(YEAR(Q2392), MONTH(Q2392), DAY(Q2392)),"")</f>
        <v/>
      </c>
      <c r="AK2392" s="130">
        <f>IF(Q2392&lt;&gt;0,Q2392-N2392,TODAY()-N2392)</f>
        <v/>
      </c>
      <c r="AL2392" s="112">
        <f>IF(F2392="Re-assigned",0,IF(H2392="Closed",0,IF(H2392="Service Restored",0,IF(H2392="",0,1))))</f>
        <v/>
      </c>
      <c r="AM2392" s="124">
        <f>IF(AL2392=0,"",IF(AK2392&gt;20.99,"Aged","Non-Aged"))</f>
        <v/>
      </c>
      <c r="AN2392" s="112">
        <f>IF(Q2392&lt;&gt;"",MONTH(Q2392),"")</f>
        <v/>
      </c>
      <c r="AO2392" s="112">
        <f>IFERROR(VALUE(V2392),0)</f>
        <v/>
      </c>
    </row>
    <row customFormat="1" customHeight="1" ht="29.25" r="2393" s="112" spans="1:41">
      <c r="A2393" s="127" t="n"/>
      <c r="B2393" s="113" t="n"/>
      <c r="C2393" s="127" t="n"/>
      <c r="D2393" s="127" t="n"/>
      <c r="E2393" s="114">
        <f>IF(F2393 &lt;&gt; "",VLOOKUP(F2393,CategoryLookup,2,FALSE), "")</f>
        <v/>
      </c>
      <c r="F2393" s="126" t="n"/>
      <c r="G2393" s="127" t="n"/>
      <c r="H2393" s="127" t="n"/>
      <c r="I2393" s="127" t="n"/>
      <c r="J2393" s="127" t="n"/>
      <c r="K2393" s="127" t="n"/>
      <c r="L2393" s="127" t="n"/>
      <c r="M2393" s="127" t="n"/>
      <c r="N2393" s="120" t="n"/>
      <c r="O2393" s="120" t="n"/>
      <c r="P2393" s="120" t="n"/>
      <c r="Q2393" s="120" t="n"/>
      <c r="R2393" s="121" t="n"/>
      <c r="S2393" s="121" t="n"/>
      <c r="T2393" s="121" t="n"/>
      <c r="U2393" s="121" t="n"/>
      <c r="V2393" s="117">
        <f>IF(P2393="NA","NA",IF(P2393&lt;&gt;"",TEXT(P2393-N2393,"[h].mm"),""))</f>
        <v/>
      </c>
      <c r="W2393" s="118">
        <f>IF(AND(R2393="",S2393=""),"",R2393+S2393)</f>
        <v/>
      </c>
      <c r="X2393" s="116">
        <f>IF(O2393&lt;&gt;"",DATE(YEAR(O2393), MONTH(O2393), DAY(O2393)),"")</f>
        <v/>
      </c>
      <c r="Y2393" s="122" t="n"/>
      <c r="Z2393" s="123" t="n"/>
      <c r="AA2393" s="117">
        <f>IF(F2393="Re-assigned","NA",IF(W2393="","",IF(W2393&gt;=VLOOKUP(D2393,SLAMatrix,3,FALSE),"Yes",IF(W2393&lt;VLOOKUP(D2393,SLAMatrix,2,FALSE),"No","Internal"))))</f>
        <v/>
      </c>
      <c r="AB2393" s="123" t="n"/>
      <c r="AC2393" s="123" t="n"/>
      <c r="AD2393" s="119" t="n"/>
      <c r="AE2393" s="125" t="n"/>
      <c r="AF2393" s="124">
        <f>MONTH(O2393)</f>
        <v/>
      </c>
      <c r="AG2393" s="124">
        <f>VLOOKUP(IFERROR(MID(AE2393,1,(FIND(",",AE2393,1)-1)),AE2393),Facility_Region_Mapping,2,FALSE)</f>
        <v/>
      </c>
      <c r="AH2393" s="124" t="n"/>
      <c r="AI2393" s="124">
        <f>IF(C2393&lt;&gt;"",IF(M2393="ESM User",getInterfaceName($C2393),"NA"),"")</f>
        <v/>
      </c>
      <c r="AJ2393" s="116">
        <f>IF(Q2393&lt;&gt;"",DATE(YEAR(Q2393), MONTH(Q2393), DAY(Q2393)),"")</f>
        <v/>
      </c>
      <c r="AK2393" s="130">
        <f>IF(Q2393&lt;&gt;0,Q2393-N2393,TODAY()-N2393)</f>
        <v/>
      </c>
      <c r="AL2393" s="112">
        <f>IF(F2393="Re-assigned",0,IF(H2393="Closed",0,IF(H2393="Service Restored",0,IF(H2393="",0,1))))</f>
        <v/>
      </c>
      <c r="AM2393" s="124">
        <f>IF(AL2393=0,"",IF(AK2393&gt;20.99,"Aged","Non-Aged"))</f>
        <v/>
      </c>
      <c r="AN2393" s="112">
        <f>IF(Q2393&lt;&gt;"",MONTH(Q2393),"")</f>
        <v/>
      </c>
      <c r="AO2393" s="112">
        <f>IFERROR(VALUE(V2393),0)</f>
        <v/>
      </c>
    </row>
    <row customFormat="1" customHeight="1" ht="29.25" r="2394" s="112" spans="1:41">
      <c r="A2394" s="127" t="n"/>
      <c r="B2394" s="113" t="n"/>
      <c r="C2394" s="127" t="n"/>
      <c r="D2394" s="127" t="n"/>
      <c r="E2394" s="114">
        <f>IF(F2394 &lt;&gt; "",VLOOKUP(F2394,CategoryLookup,2,FALSE), "")</f>
        <v/>
      </c>
      <c r="F2394" s="126" t="n"/>
      <c r="G2394" s="127" t="n"/>
      <c r="H2394" s="127" t="n"/>
      <c r="I2394" s="127" t="n"/>
      <c r="J2394" s="127" t="n"/>
      <c r="K2394" s="127" t="n"/>
      <c r="L2394" s="127" t="n"/>
      <c r="M2394" s="127" t="n"/>
      <c r="N2394" s="120" t="n"/>
      <c r="O2394" s="120" t="n"/>
      <c r="P2394" s="120" t="n"/>
      <c r="Q2394" s="120" t="n"/>
      <c r="R2394" s="121" t="n"/>
      <c r="S2394" s="121" t="n"/>
      <c r="T2394" s="121" t="n"/>
      <c r="U2394" s="121" t="n"/>
      <c r="V2394" s="117">
        <f>IF(P2394="NA","NA",IF(P2394&lt;&gt;"",TEXT(P2394-N2394,"[h].mm"),""))</f>
        <v/>
      </c>
      <c r="W2394" s="118">
        <f>IF(AND(R2394="",S2394=""),"",R2394+S2394)</f>
        <v/>
      </c>
      <c r="X2394" s="116">
        <f>IF(O2394&lt;&gt;"",DATE(YEAR(O2394), MONTH(O2394), DAY(O2394)),"")</f>
        <v/>
      </c>
      <c r="Y2394" s="122" t="n"/>
      <c r="Z2394" s="123" t="n"/>
      <c r="AA2394" s="117">
        <f>IF(F2394="Re-assigned","NA",IF(W2394="","",IF(W2394&gt;=VLOOKUP(D2394,SLAMatrix,3,FALSE),"Yes",IF(W2394&lt;VLOOKUP(D2394,SLAMatrix,2,FALSE),"No","Internal"))))</f>
        <v/>
      </c>
      <c r="AB2394" s="123" t="n"/>
      <c r="AC2394" s="123" t="n"/>
      <c r="AD2394" s="119" t="n"/>
      <c r="AE2394" s="125" t="n"/>
      <c r="AF2394" s="124">
        <f>MONTH(O2394)</f>
        <v/>
      </c>
      <c r="AG2394" s="124">
        <f>VLOOKUP(IFERROR(MID(AE2394,1,(FIND(",",AE2394,1)-1)),AE2394),Facility_Region_Mapping,2,FALSE)</f>
        <v/>
      </c>
      <c r="AH2394" s="124" t="n"/>
      <c r="AI2394" s="124">
        <f>IF(C2394&lt;&gt;"",IF(M2394="ESM User",getInterfaceName($C2394),"NA"),"")</f>
        <v/>
      </c>
      <c r="AJ2394" s="116">
        <f>IF(Q2394&lt;&gt;"",DATE(YEAR(Q2394), MONTH(Q2394), DAY(Q2394)),"")</f>
        <v/>
      </c>
      <c r="AK2394" s="130">
        <f>IF(Q2394&lt;&gt;0,Q2394-N2394,TODAY()-N2394)</f>
        <v/>
      </c>
      <c r="AL2394" s="112">
        <f>IF(F2394="Re-assigned",0,IF(H2394="Closed",0,IF(H2394="Service Restored",0,IF(H2394="",0,1))))</f>
        <v/>
      </c>
      <c r="AM2394" s="124">
        <f>IF(AL2394=0,"",IF(AK2394&gt;20.99,"Aged","Non-Aged"))</f>
        <v/>
      </c>
      <c r="AN2394" s="112">
        <f>IF(Q2394&lt;&gt;"",MONTH(Q2394),"")</f>
        <v/>
      </c>
      <c r="AO2394" s="112">
        <f>IFERROR(VALUE(V2394),0)</f>
        <v/>
      </c>
    </row>
    <row customFormat="1" customHeight="1" ht="29.25" r="2395" s="112" spans="1:41">
      <c r="A2395" s="127" t="n"/>
      <c r="B2395" s="113" t="n"/>
      <c r="C2395" s="127" t="n"/>
      <c r="D2395" s="127" t="n"/>
      <c r="E2395" s="114">
        <f>IF(F2395 &lt;&gt; "",VLOOKUP(F2395,CategoryLookup,2,FALSE), "")</f>
        <v/>
      </c>
      <c r="F2395" s="126" t="n"/>
      <c r="G2395" s="127" t="n"/>
      <c r="H2395" s="127" t="n"/>
      <c r="I2395" s="127" t="n"/>
      <c r="J2395" s="127" t="n"/>
      <c r="K2395" s="127" t="n"/>
      <c r="L2395" s="127" t="n"/>
      <c r="M2395" s="127" t="n"/>
      <c r="N2395" s="120" t="n"/>
      <c r="O2395" s="120" t="n"/>
      <c r="P2395" s="120" t="n"/>
      <c r="Q2395" s="120" t="n"/>
      <c r="R2395" s="121" t="n"/>
      <c r="S2395" s="121" t="n"/>
      <c r="T2395" s="121" t="n"/>
      <c r="U2395" s="121" t="n"/>
      <c r="V2395" s="117">
        <f>IF(P2395="NA","NA",IF(P2395&lt;&gt;"",TEXT(P2395-N2395,"[h].mm"),""))</f>
        <v/>
      </c>
      <c r="W2395" s="118">
        <f>IF(AND(R2395="",S2395=""),"",R2395+S2395)</f>
        <v/>
      </c>
      <c r="X2395" s="116">
        <f>IF(O2395&lt;&gt;"",DATE(YEAR(O2395), MONTH(O2395), DAY(O2395)),"")</f>
        <v/>
      </c>
      <c r="Y2395" s="122" t="n"/>
      <c r="Z2395" s="123" t="n"/>
      <c r="AA2395" s="117">
        <f>IF(F2395="Re-assigned","NA",IF(W2395="","",IF(W2395&gt;=VLOOKUP(D2395,SLAMatrix,3,FALSE),"Yes",IF(W2395&lt;VLOOKUP(D2395,SLAMatrix,2,FALSE),"No","Internal"))))</f>
        <v/>
      </c>
      <c r="AB2395" s="123" t="n"/>
      <c r="AC2395" s="123" t="n"/>
      <c r="AD2395" s="119" t="n"/>
      <c r="AE2395" s="125" t="n"/>
      <c r="AF2395" s="124">
        <f>MONTH(O2395)</f>
        <v/>
      </c>
      <c r="AG2395" s="124">
        <f>VLOOKUP(IFERROR(MID(AE2395,1,(FIND(",",AE2395,1)-1)),AE2395),Facility_Region_Mapping,2,FALSE)</f>
        <v/>
      </c>
      <c r="AH2395" s="124" t="n"/>
      <c r="AI2395" s="124">
        <f>IF(C2395&lt;&gt;"",IF(M2395="ESM User",getInterfaceName($C2395),"NA"),"")</f>
        <v/>
      </c>
      <c r="AJ2395" s="116">
        <f>IF(Q2395&lt;&gt;"",DATE(YEAR(Q2395), MONTH(Q2395), DAY(Q2395)),"")</f>
        <v/>
      </c>
      <c r="AK2395" s="130">
        <f>IF(Q2395&lt;&gt;0,Q2395-N2395,TODAY()-N2395)</f>
        <v/>
      </c>
      <c r="AL2395" s="112">
        <f>IF(F2395="Re-assigned",0,IF(H2395="Closed",0,IF(H2395="Service Restored",0,IF(H2395="",0,1))))</f>
        <v/>
      </c>
      <c r="AM2395" s="124">
        <f>IF(AL2395=0,"",IF(AK2395&gt;20.99,"Aged","Non-Aged"))</f>
        <v/>
      </c>
      <c r="AN2395" s="112">
        <f>IF(Q2395&lt;&gt;"",MONTH(Q2395),"")</f>
        <v/>
      </c>
      <c r="AO2395" s="112">
        <f>IFERROR(VALUE(V2395),0)</f>
        <v/>
      </c>
    </row>
    <row customFormat="1" customHeight="1" ht="29.25" r="2396" s="112" spans="1:41">
      <c r="A2396" s="127" t="n"/>
      <c r="B2396" s="113" t="n"/>
      <c r="C2396" s="127" t="n"/>
      <c r="D2396" s="127" t="n"/>
      <c r="E2396" s="114">
        <f>IF(F2396 &lt;&gt; "",VLOOKUP(F2396,CategoryLookup,2,FALSE), "")</f>
        <v/>
      </c>
      <c r="F2396" s="126" t="n"/>
      <c r="G2396" s="127" t="n"/>
      <c r="H2396" s="127" t="n"/>
      <c r="I2396" s="127" t="n"/>
      <c r="J2396" s="127" t="n"/>
      <c r="K2396" s="127" t="n"/>
      <c r="L2396" s="127" t="n"/>
      <c r="M2396" s="127" t="n"/>
      <c r="N2396" s="120" t="n"/>
      <c r="O2396" s="120" t="n"/>
      <c r="P2396" s="120" t="n"/>
      <c r="Q2396" s="120" t="n"/>
      <c r="R2396" s="121" t="n"/>
      <c r="S2396" s="121" t="n"/>
      <c r="T2396" s="121" t="n"/>
      <c r="U2396" s="121" t="n"/>
      <c r="V2396" s="117">
        <f>IF(P2396="NA","NA",IF(P2396&lt;&gt;"",TEXT(P2396-N2396,"[h].mm"),""))</f>
        <v/>
      </c>
      <c r="W2396" s="118">
        <f>IF(AND(R2396="",S2396=""),"",R2396+S2396)</f>
        <v/>
      </c>
      <c r="X2396" s="116">
        <f>IF(O2396&lt;&gt;"",DATE(YEAR(O2396), MONTH(O2396), DAY(O2396)),"")</f>
        <v/>
      </c>
      <c r="Y2396" s="122" t="n"/>
      <c r="Z2396" s="123" t="n"/>
      <c r="AA2396" s="117">
        <f>IF(F2396="Re-assigned","NA",IF(W2396="","",IF(W2396&gt;=VLOOKUP(D2396,SLAMatrix,3,FALSE),"Yes",IF(W2396&lt;VLOOKUP(D2396,SLAMatrix,2,FALSE),"No","Internal"))))</f>
        <v/>
      </c>
      <c r="AB2396" s="123" t="n"/>
      <c r="AC2396" s="123" t="n"/>
      <c r="AD2396" s="119" t="n"/>
      <c r="AE2396" s="125" t="n"/>
      <c r="AF2396" s="124">
        <f>MONTH(O2396)</f>
        <v/>
      </c>
      <c r="AG2396" s="124">
        <f>VLOOKUP(IFERROR(MID(AE2396,1,(FIND(",",AE2396,1)-1)),AE2396),Facility_Region_Mapping,2,FALSE)</f>
        <v/>
      </c>
      <c r="AH2396" s="124" t="n"/>
      <c r="AI2396" s="124">
        <f>IF(C2396&lt;&gt;"",IF(M2396="ESM User",getInterfaceName($C2396),"NA"),"")</f>
        <v/>
      </c>
      <c r="AJ2396" s="116">
        <f>IF(Q2396&lt;&gt;"",DATE(YEAR(Q2396), MONTH(Q2396), DAY(Q2396)),"")</f>
        <v/>
      </c>
      <c r="AK2396" s="130">
        <f>IF(Q2396&lt;&gt;0,Q2396-N2396,TODAY()-N2396)</f>
        <v/>
      </c>
      <c r="AL2396" s="112">
        <f>IF(F2396="Re-assigned",0,IF(H2396="Closed",0,IF(H2396="Service Restored",0,IF(H2396="",0,1))))</f>
        <v/>
      </c>
      <c r="AM2396" s="124">
        <f>IF(AL2396=0,"",IF(AK2396&gt;20.99,"Aged","Non-Aged"))</f>
        <v/>
      </c>
      <c r="AN2396" s="112">
        <f>IF(Q2396&lt;&gt;"",MONTH(Q2396),"")</f>
        <v/>
      </c>
      <c r="AO2396" s="112">
        <f>IFERROR(VALUE(V2396),0)</f>
        <v/>
      </c>
    </row>
    <row customFormat="1" customHeight="1" ht="29.25" r="2397" s="112" spans="1:41">
      <c r="A2397" s="127" t="n"/>
      <c r="B2397" s="113" t="n"/>
      <c r="C2397" s="127" t="n"/>
      <c r="D2397" s="127" t="n"/>
      <c r="E2397" s="114">
        <f>IF(F2397 &lt;&gt; "",VLOOKUP(F2397,CategoryLookup,2,FALSE), "")</f>
        <v/>
      </c>
      <c r="F2397" s="126" t="n"/>
      <c r="G2397" s="127" t="n"/>
      <c r="H2397" s="127" t="n"/>
      <c r="I2397" s="127" t="n"/>
      <c r="J2397" s="127" t="n"/>
      <c r="K2397" s="127" t="n"/>
      <c r="L2397" s="127" t="n"/>
      <c r="M2397" s="127" t="n"/>
      <c r="N2397" s="120" t="n"/>
      <c r="O2397" s="120" t="n"/>
      <c r="P2397" s="120" t="n"/>
      <c r="Q2397" s="120" t="n"/>
      <c r="R2397" s="121" t="n"/>
      <c r="S2397" s="121" t="n"/>
      <c r="T2397" s="121" t="n"/>
      <c r="U2397" s="121" t="n"/>
      <c r="V2397" s="117">
        <f>IF(P2397="NA","NA",IF(P2397&lt;&gt;"",TEXT(P2397-N2397,"[h].mm"),""))</f>
        <v/>
      </c>
      <c r="W2397" s="118">
        <f>IF(AND(R2397="",S2397=""),"",R2397+S2397)</f>
        <v/>
      </c>
      <c r="X2397" s="116">
        <f>IF(O2397&lt;&gt;"",DATE(YEAR(O2397), MONTH(O2397), DAY(O2397)),"")</f>
        <v/>
      </c>
      <c r="Y2397" s="122" t="n"/>
      <c r="Z2397" s="123" t="n"/>
      <c r="AA2397" s="117">
        <f>IF(F2397="Re-assigned","NA",IF(W2397="","",IF(W2397&gt;=VLOOKUP(D2397,SLAMatrix,3,FALSE),"Yes",IF(W2397&lt;VLOOKUP(D2397,SLAMatrix,2,FALSE),"No","Internal"))))</f>
        <v/>
      </c>
      <c r="AB2397" s="123" t="n"/>
      <c r="AC2397" s="123" t="n"/>
      <c r="AD2397" s="119" t="n"/>
      <c r="AE2397" s="125" t="n"/>
      <c r="AF2397" s="124">
        <f>MONTH(O2397)</f>
        <v/>
      </c>
      <c r="AG2397" s="124">
        <f>VLOOKUP(IFERROR(MID(AE2397,1,(FIND(",",AE2397,1)-1)),AE2397),Facility_Region_Mapping,2,FALSE)</f>
        <v/>
      </c>
      <c r="AH2397" s="124" t="n"/>
      <c r="AI2397" s="124">
        <f>IF(C2397&lt;&gt;"",IF(M2397="ESM User",getInterfaceName($C2397),"NA"),"")</f>
        <v/>
      </c>
      <c r="AJ2397" s="116">
        <f>IF(Q2397&lt;&gt;"",DATE(YEAR(Q2397), MONTH(Q2397), DAY(Q2397)),"")</f>
        <v/>
      </c>
      <c r="AK2397" s="130">
        <f>IF(Q2397&lt;&gt;0,Q2397-N2397,TODAY()-N2397)</f>
        <v/>
      </c>
      <c r="AL2397" s="112">
        <f>IF(F2397="Re-assigned",0,IF(H2397="Closed",0,IF(H2397="Service Restored",0,IF(H2397="",0,1))))</f>
        <v/>
      </c>
      <c r="AM2397" s="124">
        <f>IF(AL2397=0,"",IF(AK2397&gt;20.99,"Aged","Non-Aged"))</f>
        <v/>
      </c>
      <c r="AN2397" s="112">
        <f>IF(Q2397&lt;&gt;"",MONTH(Q2397),"")</f>
        <v/>
      </c>
      <c r="AO2397" s="112">
        <f>IFERROR(VALUE(V2397),0)</f>
        <v/>
      </c>
    </row>
    <row customFormat="1" customHeight="1" ht="29.25" r="2398" s="112" spans="1:41">
      <c r="A2398" s="127" t="n"/>
      <c r="B2398" s="113" t="n"/>
      <c r="C2398" s="127" t="n"/>
      <c r="D2398" s="127" t="n"/>
      <c r="E2398" s="114">
        <f>IF(F2398 &lt;&gt; "",VLOOKUP(F2398,CategoryLookup,2,FALSE), "")</f>
        <v/>
      </c>
      <c r="F2398" s="126" t="n"/>
      <c r="G2398" s="127" t="n"/>
      <c r="H2398" s="127" t="n"/>
      <c r="I2398" s="127" t="n"/>
      <c r="J2398" s="127" t="n"/>
      <c r="K2398" s="127" t="n"/>
      <c r="L2398" s="127" t="n"/>
      <c r="M2398" s="127" t="n"/>
      <c r="N2398" s="120" t="n"/>
      <c r="O2398" s="120" t="n"/>
      <c r="P2398" s="120" t="n"/>
      <c r="Q2398" s="120" t="n"/>
      <c r="R2398" s="121" t="n"/>
      <c r="S2398" s="121" t="n"/>
      <c r="T2398" s="121" t="n"/>
      <c r="U2398" s="121" t="n"/>
      <c r="V2398" s="117">
        <f>IF(P2398="NA","NA",IF(P2398&lt;&gt;"",TEXT(P2398-N2398,"[h].mm"),""))</f>
        <v/>
      </c>
      <c r="W2398" s="118">
        <f>IF(AND(R2398="",S2398=""),"",R2398+S2398)</f>
        <v/>
      </c>
      <c r="X2398" s="116">
        <f>IF(O2398&lt;&gt;"",DATE(YEAR(O2398), MONTH(O2398), DAY(O2398)),"")</f>
        <v/>
      </c>
      <c r="Y2398" s="122" t="n"/>
      <c r="Z2398" s="123" t="n"/>
      <c r="AA2398" s="117">
        <f>IF(F2398="Re-assigned","NA",IF(W2398="","",IF(W2398&gt;=VLOOKUP(D2398,SLAMatrix,3,FALSE),"Yes",IF(W2398&lt;VLOOKUP(D2398,SLAMatrix,2,FALSE),"No","Internal"))))</f>
        <v/>
      </c>
      <c r="AB2398" s="123" t="n"/>
      <c r="AC2398" s="123" t="n"/>
      <c r="AD2398" s="119" t="n"/>
      <c r="AE2398" s="125" t="n"/>
      <c r="AF2398" s="124">
        <f>MONTH(O2398)</f>
        <v/>
      </c>
      <c r="AG2398" s="124">
        <f>VLOOKUP(IFERROR(MID(AE2398,1,(FIND(",",AE2398,1)-1)),AE2398),Facility_Region_Mapping,2,FALSE)</f>
        <v/>
      </c>
      <c r="AH2398" s="124" t="n"/>
      <c r="AI2398" s="124">
        <f>IF(C2398&lt;&gt;"",IF(M2398="ESM User",getInterfaceName($C2398),"NA"),"")</f>
        <v/>
      </c>
      <c r="AJ2398" s="116">
        <f>IF(Q2398&lt;&gt;"",DATE(YEAR(Q2398), MONTH(Q2398), DAY(Q2398)),"")</f>
        <v/>
      </c>
      <c r="AK2398" s="130">
        <f>IF(Q2398&lt;&gt;0,Q2398-N2398,TODAY()-N2398)</f>
        <v/>
      </c>
      <c r="AL2398" s="112">
        <f>IF(F2398="Re-assigned",0,IF(H2398="Closed",0,IF(H2398="Service Restored",0,IF(H2398="",0,1))))</f>
        <v/>
      </c>
      <c r="AM2398" s="124">
        <f>IF(AL2398=0,"",IF(AK2398&gt;20.99,"Aged","Non-Aged"))</f>
        <v/>
      </c>
      <c r="AN2398" s="112">
        <f>IF(Q2398&lt;&gt;"",MONTH(Q2398),"")</f>
        <v/>
      </c>
      <c r="AO2398" s="112">
        <f>IFERROR(VALUE(V2398),0)</f>
        <v/>
      </c>
    </row>
    <row customFormat="1" customHeight="1" ht="29.25" r="2399" s="112" spans="1:41">
      <c r="A2399" s="127" t="n"/>
      <c r="B2399" s="113" t="n"/>
      <c r="C2399" s="127" t="n"/>
      <c r="D2399" s="127" t="n"/>
      <c r="E2399" s="114">
        <f>IF(F2399 &lt;&gt; "",VLOOKUP(F2399,CategoryLookup,2,FALSE), "")</f>
        <v/>
      </c>
      <c r="F2399" s="126" t="n"/>
      <c r="G2399" s="127" t="n"/>
      <c r="H2399" s="127" t="n"/>
      <c r="I2399" s="127" t="n"/>
      <c r="J2399" s="127" t="n"/>
      <c r="K2399" s="127" t="n"/>
      <c r="L2399" s="127" t="n"/>
      <c r="M2399" s="127" t="n"/>
      <c r="N2399" s="120" t="n"/>
      <c r="O2399" s="120" t="n"/>
      <c r="P2399" s="120" t="n"/>
      <c r="Q2399" s="120" t="n"/>
      <c r="R2399" s="121" t="n"/>
      <c r="S2399" s="121" t="n"/>
      <c r="T2399" s="121" t="n"/>
      <c r="U2399" s="121" t="n"/>
      <c r="V2399" s="117">
        <f>IF(P2399="NA","NA",IF(P2399&lt;&gt;"",TEXT(P2399-N2399,"[h].mm"),""))</f>
        <v/>
      </c>
      <c r="W2399" s="118">
        <f>IF(AND(R2399="",S2399=""),"",R2399+S2399)</f>
        <v/>
      </c>
      <c r="X2399" s="116">
        <f>IF(O2399&lt;&gt;"",DATE(YEAR(O2399), MONTH(O2399), DAY(O2399)),"")</f>
        <v/>
      </c>
      <c r="Y2399" s="122" t="n"/>
      <c r="Z2399" s="123" t="n"/>
      <c r="AA2399" s="117">
        <f>IF(F2399="Re-assigned","NA",IF(W2399="","",IF(W2399&gt;=VLOOKUP(D2399,SLAMatrix,3,FALSE),"Yes",IF(W2399&lt;VLOOKUP(D2399,SLAMatrix,2,FALSE),"No","Internal"))))</f>
        <v/>
      </c>
      <c r="AB2399" s="123" t="n"/>
      <c r="AC2399" s="123" t="n"/>
      <c r="AD2399" s="119" t="n"/>
      <c r="AE2399" s="125" t="n"/>
      <c r="AF2399" s="124">
        <f>MONTH(O2399)</f>
        <v/>
      </c>
      <c r="AG2399" s="124">
        <f>VLOOKUP(IFERROR(MID(AE2399,1,(FIND(",",AE2399,1)-1)),AE2399),Facility_Region_Mapping,2,FALSE)</f>
        <v/>
      </c>
      <c r="AH2399" s="124" t="n"/>
      <c r="AI2399" s="124">
        <f>IF(C2399&lt;&gt;"",IF(M2399="ESM User",getInterfaceName($C2399),"NA"),"")</f>
        <v/>
      </c>
      <c r="AJ2399" s="116">
        <f>IF(Q2399&lt;&gt;"",DATE(YEAR(Q2399), MONTH(Q2399), DAY(Q2399)),"")</f>
        <v/>
      </c>
      <c r="AK2399" s="130">
        <f>IF(Q2399&lt;&gt;0,Q2399-N2399,TODAY()-N2399)</f>
        <v/>
      </c>
      <c r="AL2399" s="112">
        <f>IF(F2399="Re-assigned",0,IF(H2399="Closed",0,IF(H2399="Service Restored",0,IF(H2399="",0,1))))</f>
        <v/>
      </c>
      <c r="AM2399" s="124">
        <f>IF(AL2399=0,"",IF(AK2399&gt;20.99,"Aged","Non-Aged"))</f>
        <v/>
      </c>
      <c r="AN2399" s="112">
        <f>IF(Q2399&lt;&gt;"",MONTH(Q2399),"")</f>
        <v/>
      </c>
      <c r="AO2399" s="112">
        <f>IFERROR(VALUE(V2399),0)</f>
        <v/>
      </c>
    </row>
    <row customFormat="1" customHeight="1" ht="29.25" r="2400" s="112" spans="1:41">
      <c r="A2400" s="127" t="n"/>
      <c r="B2400" s="113" t="n"/>
      <c r="C2400" s="127" t="n"/>
      <c r="D2400" s="127" t="n"/>
      <c r="E2400" s="114">
        <f>IF(F2400 &lt;&gt; "",VLOOKUP(F2400,CategoryLookup,2,FALSE), "")</f>
        <v/>
      </c>
      <c r="F2400" s="126" t="n"/>
      <c r="G2400" s="127" t="n"/>
      <c r="H2400" s="127" t="n"/>
      <c r="I2400" s="127" t="n"/>
      <c r="J2400" s="127" t="n"/>
      <c r="K2400" s="127" t="n"/>
      <c r="L2400" s="127" t="n"/>
      <c r="M2400" s="127" t="n"/>
      <c r="N2400" s="120" t="n"/>
      <c r="O2400" s="120" t="n"/>
      <c r="P2400" s="120" t="n"/>
      <c r="Q2400" s="120" t="n"/>
      <c r="R2400" s="121" t="n"/>
      <c r="S2400" s="121" t="n"/>
      <c r="T2400" s="121" t="n"/>
      <c r="U2400" s="121" t="n"/>
      <c r="V2400" s="117">
        <f>IF(P2400="NA","NA",IF(P2400&lt;&gt;"",TEXT(P2400-N2400,"[h].mm"),""))</f>
        <v/>
      </c>
      <c r="W2400" s="118">
        <f>IF(AND(R2400="",S2400=""),"",R2400+S2400)</f>
        <v/>
      </c>
      <c r="X2400" s="116">
        <f>IF(O2400&lt;&gt;"",DATE(YEAR(O2400), MONTH(O2400), DAY(O2400)),"")</f>
        <v/>
      </c>
      <c r="Y2400" s="122" t="n"/>
      <c r="Z2400" s="123" t="n"/>
      <c r="AA2400" s="117">
        <f>IF(F2400="Re-assigned","NA",IF(W2400="","",IF(W2400&gt;=VLOOKUP(D2400,SLAMatrix,3,FALSE),"Yes",IF(W2400&lt;VLOOKUP(D2400,SLAMatrix,2,FALSE),"No","Internal"))))</f>
        <v/>
      </c>
      <c r="AB2400" s="123" t="n"/>
      <c r="AC2400" s="123" t="n"/>
      <c r="AD2400" s="119" t="n"/>
      <c r="AE2400" s="125" t="n"/>
      <c r="AF2400" s="124">
        <f>MONTH(O2400)</f>
        <v/>
      </c>
      <c r="AG2400" s="124">
        <f>VLOOKUP(IFERROR(MID(AE2400,1,(FIND(",",AE2400,1)-1)),AE2400),Facility_Region_Mapping,2,FALSE)</f>
        <v/>
      </c>
      <c r="AH2400" s="124" t="n"/>
      <c r="AI2400" s="124">
        <f>IF(C2400&lt;&gt;"",IF(M2400="ESM User",getInterfaceName($C2400),"NA"),"")</f>
        <v/>
      </c>
      <c r="AJ2400" s="116">
        <f>IF(Q2400&lt;&gt;"",DATE(YEAR(Q2400), MONTH(Q2400), DAY(Q2400)),"")</f>
        <v/>
      </c>
      <c r="AK2400" s="130">
        <f>IF(Q2400&lt;&gt;0,Q2400-N2400,TODAY()-N2400)</f>
        <v/>
      </c>
      <c r="AL2400" s="112">
        <f>IF(F2400="Re-assigned",0,IF(H2400="Closed",0,IF(H2400="Service Restored",0,IF(H2400="",0,1))))</f>
        <v/>
      </c>
      <c r="AM2400" s="124">
        <f>IF(AL2400=0,"",IF(AK2400&gt;20.99,"Aged","Non-Aged"))</f>
        <v/>
      </c>
      <c r="AN2400" s="112">
        <f>IF(Q2400&lt;&gt;"",MONTH(Q2400),"")</f>
        <v/>
      </c>
      <c r="AO2400" s="112">
        <f>IFERROR(VALUE(V2400),0)</f>
        <v/>
      </c>
    </row>
    <row customFormat="1" customHeight="1" ht="29.25" r="2401" s="112" spans="1:41">
      <c r="A2401" s="127" t="n"/>
      <c r="B2401" s="113" t="n"/>
      <c r="C2401" s="127" t="n"/>
      <c r="D2401" s="127" t="n"/>
      <c r="E2401" s="114">
        <f>IF(F2401 &lt;&gt; "",VLOOKUP(F2401,CategoryLookup,2,FALSE), "")</f>
        <v/>
      </c>
      <c r="F2401" s="126" t="n"/>
      <c r="G2401" s="127" t="n"/>
      <c r="H2401" s="127" t="n"/>
      <c r="I2401" s="127" t="n"/>
      <c r="J2401" s="127" t="n"/>
      <c r="K2401" s="127" t="n"/>
      <c r="L2401" s="127" t="n"/>
      <c r="M2401" s="127" t="n"/>
      <c r="N2401" s="120" t="n"/>
      <c r="O2401" s="120" t="n"/>
      <c r="P2401" s="120" t="n"/>
      <c r="Q2401" s="120" t="n"/>
      <c r="R2401" s="121" t="n"/>
      <c r="S2401" s="121" t="n"/>
      <c r="T2401" s="121" t="n"/>
      <c r="U2401" s="121" t="n"/>
      <c r="V2401" s="117">
        <f>IF(P2401="NA","NA",IF(P2401&lt;&gt;"",TEXT(P2401-N2401,"[h].mm"),""))</f>
        <v/>
      </c>
      <c r="W2401" s="118">
        <f>IF(AND(R2401="",S2401=""),"",R2401+S2401)</f>
        <v/>
      </c>
      <c r="X2401" s="116">
        <f>IF(O2401&lt;&gt;"",DATE(YEAR(O2401), MONTH(O2401), DAY(O2401)),"")</f>
        <v/>
      </c>
      <c r="Y2401" s="122" t="n"/>
      <c r="Z2401" s="123" t="n"/>
      <c r="AA2401" s="117">
        <f>IF(F2401="Re-assigned","NA",IF(W2401="","",IF(W2401&gt;=VLOOKUP(D2401,SLAMatrix,3,FALSE),"Yes",IF(W2401&lt;VLOOKUP(D2401,SLAMatrix,2,FALSE),"No","Internal"))))</f>
        <v/>
      </c>
      <c r="AB2401" s="123" t="n"/>
      <c r="AC2401" s="123" t="n"/>
      <c r="AD2401" s="119" t="n"/>
      <c r="AE2401" s="125" t="n"/>
      <c r="AF2401" s="124">
        <f>MONTH(O2401)</f>
        <v/>
      </c>
      <c r="AG2401" s="124">
        <f>VLOOKUP(IFERROR(MID(AE2401,1,(FIND(",",AE2401,1)-1)),AE2401),Facility_Region_Mapping,2,FALSE)</f>
        <v/>
      </c>
      <c r="AH2401" s="124" t="n"/>
      <c r="AI2401" s="124">
        <f>IF(C2401&lt;&gt;"",IF(M2401="ESM User",getInterfaceName($C2401),"NA"),"")</f>
        <v/>
      </c>
      <c r="AJ2401" s="116">
        <f>IF(Q2401&lt;&gt;"",DATE(YEAR(Q2401), MONTH(Q2401), DAY(Q2401)),"")</f>
        <v/>
      </c>
      <c r="AK2401" s="130">
        <f>IF(Q2401&lt;&gt;0,Q2401-N2401,TODAY()-N2401)</f>
        <v/>
      </c>
      <c r="AL2401" s="112">
        <f>IF(F2401="Re-assigned",0,IF(H2401="Closed",0,IF(H2401="Service Restored",0,IF(H2401="",0,1))))</f>
        <v/>
      </c>
      <c r="AM2401" s="124">
        <f>IF(AL2401=0,"",IF(AK2401&gt;20.99,"Aged","Non-Aged"))</f>
        <v/>
      </c>
      <c r="AN2401" s="112">
        <f>IF(Q2401&lt;&gt;"",MONTH(Q2401),"")</f>
        <v/>
      </c>
      <c r="AO2401" s="112">
        <f>IFERROR(VALUE(V2401),0)</f>
        <v/>
      </c>
    </row>
    <row customFormat="1" customHeight="1" ht="29.25" r="2402" s="112" spans="1:41">
      <c r="A2402" s="127" t="n"/>
      <c r="B2402" s="113" t="n"/>
      <c r="C2402" s="127" t="n"/>
      <c r="D2402" s="127" t="n"/>
      <c r="E2402" s="114">
        <f>IF(F2402 &lt;&gt; "",VLOOKUP(F2402,CategoryLookup,2,FALSE), "")</f>
        <v/>
      </c>
      <c r="F2402" s="126" t="n"/>
      <c r="G2402" s="127" t="n"/>
      <c r="H2402" s="127" t="n"/>
      <c r="I2402" s="127" t="n"/>
      <c r="J2402" s="127" t="n"/>
      <c r="K2402" s="127" t="n"/>
      <c r="L2402" s="127" t="n"/>
      <c r="M2402" s="127" t="n"/>
      <c r="N2402" s="120" t="n"/>
      <c r="O2402" s="120" t="n"/>
      <c r="P2402" s="120" t="n"/>
      <c r="Q2402" s="120" t="n"/>
      <c r="R2402" s="121" t="n"/>
      <c r="S2402" s="121" t="n"/>
      <c r="T2402" s="121" t="n"/>
      <c r="U2402" s="121" t="n"/>
      <c r="V2402" s="117">
        <f>IF(P2402="NA","NA",IF(P2402&lt;&gt;"",TEXT(P2402-N2402,"[h].mm"),""))</f>
        <v/>
      </c>
      <c r="W2402" s="118">
        <f>IF(AND(R2402="",S2402=""),"",R2402+S2402)</f>
        <v/>
      </c>
      <c r="X2402" s="116">
        <f>IF(O2402&lt;&gt;"",DATE(YEAR(O2402), MONTH(O2402), DAY(O2402)),"")</f>
        <v/>
      </c>
      <c r="Y2402" s="122" t="n"/>
      <c r="Z2402" s="123" t="n"/>
      <c r="AA2402" s="117">
        <f>IF(F2402="Re-assigned","NA",IF(W2402="","",IF(W2402&gt;=VLOOKUP(D2402,SLAMatrix,3,FALSE),"Yes",IF(W2402&lt;VLOOKUP(D2402,SLAMatrix,2,FALSE),"No","Internal"))))</f>
        <v/>
      </c>
      <c r="AB2402" s="123" t="n"/>
      <c r="AC2402" s="123" t="n"/>
      <c r="AD2402" s="119" t="n"/>
      <c r="AE2402" s="125" t="n"/>
      <c r="AF2402" s="124">
        <f>MONTH(O2402)</f>
        <v/>
      </c>
      <c r="AG2402" s="124">
        <f>VLOOKUP(IFERROR(MID(AE2402,1,(FIND(",",AE2402,1)-1)),AE2402),Facility_Region_Mapping,2,FALSE)</f>
        <v/>
      </c>
      <c r="AH2402" s="124" t="n"/>
      <c r="AI2402" s="124">
        <f>IF(C2402&lt;&gt;"",IF(M2402="ESM User",getInterfaceName($C2402),"NA"),"")</f>
        <v/>
      </c>
      <c r="AJ2402" s="116">
        <f>IF(Q2402&lt;&gt;"",DATE(YEAR(Q2402), MONTH(Q2402), DAY(Q2402)),"")</f>
        <v/>
      </c>
      <c r="AK2402" s="130">
        <f>IF(Q2402&lt;&gt;0,Q2402-N2402,TODAY()-N2402)</f>
        <v/>
      </c>
      <c r="AL2402" s="112">
        <f>IF(F2402="Re-assigned",0,IF(H2402="Closed",0,IF(H2402="Service Restored",0,IF(H2402="",0,1))))</f>
        <v/>
      </c>
      <c r="AM2402" s="124">
        <f>IF(AL2402=0,"",IF(AK2402&gt;20.99,"Aged","Non-Aged"))</f>
        <v/>
      </c>
      <c r="AN2402" s="112">
        <f>IF(Q2402&lt;&gt;"",MONTH(Q2402),"")</f>
        <v/>
      </c>
      <c r="AO2402" s="112">
        <f>IFERROR(VALUE(V2402),0)</f>
        <v/>
      </c>
    </row>
    <row customFormat="1" customHeight="1" ht="29.25" r="2403" s="112" spans="1:41">
      <c r="A2403" s="127" t="n"/>
      <c r="B2403" s="113" t="n"/>
      <c r="C2403" s="127" t="n"/>
      <c r="D2403" s="127" t="n"/>
      <c r="E2403" s="114">
        <f>IF(F2403 &lt;&gt; "",VLOOKUP(F2403,CategoryLookup,2,FALSE), "")</f>
        <v/>
      </c>
      <c r="F2403" s="126" t="n"/>
      <c r="G2403" s="127" t="n"/>
      <c r="H2403" s="127" t="n"/>
      <c r="I2403" s="127" t="n"/>
      <c r="J2403" s="127" t="n"/>
      <c r="K2403" s="127" t="n"/>
      <c r="L2403" s="127" t="n"/>
      <c r="M2403" s="127" t="n"/>
      <c r="N2403" s="120" t="n"/>
      <c r="O2403" s="120" t="n"/>
      <c r="P2403" s="120" t="n"/>
      <c r="Q2403" s="120" t="n"/>
      <c r="R2403" s="121" t="n"/>
      <c r="S2403" s="121" t="n"/>
      <c r="T2403" s="121" t="n"/>
      <c r="U2403" s="121" t="n"/>
      <c r="V2403" s="117">
        <f>IF(P2403="NA","NA",IF(P2403&lt;&gt;"",TEXT(P2403-N2403,"[h].mm"),""))</f>
        <v/>
      </c>
      <c r="W2403" s="118">
        <f>IF(AND(R2403="",S2403=""),"",R2403+S2403)</f>
        <v/>
      </c>
      <c r="X2403" s="116">
        <f>IF(O2403&lt;&gt;"",DATE(YEAR(O2403), MONTH(O2403), DAY(O2403)),"")</f>
        <v/>
      </c>
      <c r="Y2403" s="122" t="n"/>
      <c r="Z2403" s="123" t="n"/>
      <c r="AA2403" s="117">
        <f>IF(F2403="Re-assigned","NA",IF(W2403="","",IF(W2403&gt;=VLOOKUP(D2403,SLAMatrix,3,FALSE),"Yes",IF(W2403&lt;VLOOKUP(D2403,SLAMatrix,2,FALSE),"No","Internal"))))</f>
        <v/>
      </c>
      <c r="AB2403" s="123" t="n"/>
      <c r="AC2403" s="123" t="n"/>
      <c r="AD2403" s="119" t="n"/>
      <c r="AE2403" s="125" t="n"/>
      <c r="AF2403" s="124">
        <f>MONTH(O2403)</f>
        <v/>
      </c>
      <c r="AG2403" s="124">
        <f>VLOOKUP(IFERROR(MID(AE2403,1,(FIND(",",AE2403,1)-1)),AE2403),Facility_Region_Mapping,2,FALSE)</f>
        <v/>
      </c>
      <c r="AH2403" s="124" t="n"/>
      <c r="AI2403" s="124">
        <f>IF(C2403&lt;&gt;"",IF(M2403="ESM User",getInterfaceName($C2403),"NA"),"")</f>
        <v/>
      </c>
      <c r="AJ2403" s="116">
        <f>IF(Q2403&lt;&gt;"",DATE(YEAR(Q2403), MONTH(Q2403), DAY(Q2403)),"")</f>
        <v/>
      </c>
      <c r="AK2403" s="130">
        <f>IF(Q2403&lt;&gt;0,Q2403-N2403,TODAY()-N2403)</f>
        <v/>
      </c>
      <c r="AL2403" s="112">
        <f>IF(F2403="Re-assigned",0,IF(H2403="Closed",0,IF(H2403="Service Restored",0,IF(H2403="",0,1))))</f>
        <v/>
      </c>
      <c r="AM2403" s="124">
        <f>IF(AL2403=0,"",IF(AK2403&gt;20.99,"Aged","Non-Aged"))</f>
        <v/>
      </c>
      <c r="AN2403" s="112">
        <f>IF(Q2403&lt;&gt;"",MONTH(Q2403),"")</f>
        <v/>
      </c>
      <c r="AO2403" s="112">
        <f>IFERROR(VALUE(V2403),0)</f>
        <v/>
      </c>
    </row>
    <row customFormat="1" customHeight="1" ht="29.25" r="2404" s="112" spans="1:41">
      <c r="A2404" s="127" t="n"/>
      <c r="B2404" s="113" t="n"/>
      <c r="C2404" s="127" t="n"/>
      <c r="D2404" s="127" t="n"/>
      <c r="E2404" s="114">
        <f>IF(F2404 &lt;&gt; "",VLOOKUP(F2404,CategoryLookup,2,FALSE), "")</f>
        <v/>
      </c>
      <c r="F2404" s="126" t="n"/>
      <c r="G2404" s="127" t="n"/>
      <c r="H2404" s="127" t="n"/>
      <c r="I2404" s="127" t="n"/>
      <c r="J2404" s="127" t="n"/>
      <c r="K2404" s="127" t="n"/>
      <c r="L2404" s="127" t="n"/>
      <c r="M2404" s="127" t="n"/>
      <c r="N2404" s="120" t="n"/>
      <c r="O2404" s="120" t="n"/>
      <c r="P2404" s="120" t="n"/>
      <c r="Q2404" s="120" t="n"/>
      <c r="R2404" s="121" t="n"/>
      <c r="S2404" s="121" t="n"/>
      <c r="T2404" s="121" t="n"/>
      <c r="U2404" s="121" t="n"/>
      <c r="V2404" s="117">
        <f>IF(P2404="NA","NA",IF(P2404&lt;&gt;"",TEXT(P2404-N2404,"[h].mm"),""))</f>
        <v/>
      </c>
      <c r="W2404" s="118">
        <f>IF(AND(R2404="",S2404=""),"",R2404+S2404)</f>
        <v/>
      </c>
      <c r="X2404" s="116">
        <f>IF(O2404&lt;&gt;"",DATE(YEAR(O2404), MONTH(O2404), DAY(O2404)),"")</f>
        <v/>
      </c>
      <c r="Y2404" s="122" t="n"/>
      <c r="Z2404" s="123" t="n"/>
      <c r="AA2404" s="117">
        <f>IF(F2404="Re-assigned","NA",IF(W2404="","",IF(W2404&gt;=VLOOKUP(D2404,SLAMatrix,3,FALSE),"Yes",IF(W2404&lt;VLOOKUP(D2404,SLAMatrix,2,FALSE),"No","Internal"))))</f>
        <v/>
      </c>
      <c r="AB2404" s="123" t="n"/>
      <c r="AC2404" s="123" t="n"/>
      <c r="AD2404" s="119" t="n"/>
      <c r="AE2404" s="125" t="n"/>
      <c r="AF2404" s="124">
        <f>MONTH(O2404)</f>
        <v/>
      </c>
      <c r="AG2404" s="124">
        <f>VLOOKUP(IFERROR(MID(AE2404,1,(FIND(",",AE2404,1)-1)),AE2404),Facility_Region_Mapping,2,FALSE)</f>
        <v/>
      </c>
      <c r="AH2404" s="124" t="n"/>
      <c r="AI2404" s="124">
        <f>IF(C2404&lt;&gt;"",IF(M2404="ESM User",getInterfaceName($C2404),"NA"),"")</f>
        <v/>
      </c>
      <c r="AJ2404" s="116">
        <f>IF(Q2404&lt;&gt;"",DATE(YEAR(Q2404), MONTH(Q2404), DAY(Q2404)),"")</f>
        <v/>
      </c>
      <c r="AK2404" s="130">
        <f>IF(Q2404&lt;&gt;0,Q2404-N2404,TODAY()-N2404)</f>
        <v/>
      </c>
      <c r="AL2404" s="112">
        <f>IF(F2404="Re-assigned",0,IF(H2404="Closed",0,IF(H2404="Service Restored",0,IF(H2404="",0,1))))</f>
        <v/>
      </c>
      <c r="AM2404" s="124">
        <f>IF(AL2404=0,"",IF(AK2404&gt;20.99,"Aged","Non-Aged"))</f>
        <v/>
      </c>
      <c r="AN2404" s="112">
        <f>IF(Q2404&lt;&gt;"",MONTH(Q2404),"")</f>
        <v/>
      </c>
      <c r="AO2404" s="112">
        <f>IFERROR(VALUE(V2404),0)</f>
        <v/>
      </c>
    </row>
    <row customFormat="1" customHeight="1" ht="29.25" r="2405" s="112" spans="1:41">
      <c r="A2405" s="127" t="n"/>
      <c r="B2405" s="113" t="n"/>
      <c r="C2405" s="127" t="n"/>
      <c r="D2405" s="127" t="n"/>
      <c r="E2405" s="114">
        <f>IF(F2405 &lt;&gt; "",VLOOKUP(F2405,CategoryLookup,2,FALSE), "")</f>
        <v/>
      </c>
      <c r="F2405" s="126" t="n"/>
      <c r="G2405" s="127" t="n"/>
      <c r="H2405" s="127" t="n"/>
      <c r="I2405" s="127" t="n"/>
      <c r="J2405" s="127" t="n"/>
      <c r="K2405" s="127" t="n"/>
      <c r="L2405" s="127" t="n"/>
      <c r="M2405" s="127" t="n"/>
      <c r="N2405" s="120" t="n"/>
      <c r="O2405" s="120" t="n"/>
      <c r="P2405" s="120" t="n"/>
      <c r="Q2405" s="120" t="n"/>
      <c r="R2405" s="121" t="n"/>
      <c r="S2405" s="121" t="n"/>
      <c r="T2405" s="121" t="n"/>
      <c r="U2405" s="121" t="n"/>
      <c r="V2405" s="117">
        <f>IF(P2405="NA","NA",IF(P2405&lt;&gt;"",TEXT(P2405-N2405,"[h].mm"),""))</f>
        <v/>
      </c>
      <c r="W2405" s="118">
        <f>IF(AND(R2405="",S2405=""),"",R2405+S2405)</f>
        <v/>
      </c>
      <c r="X2405" s="116">
        <f>IF(O2405&lt;&gt;"",DATE(YEAR(O2405), MONTH(O2405), DAY(O2405)),"")</f>
        <v/>
      </c>
      <c r="Y2405" s="122" t="n"/>
      <c r="Z2405" s="123" t="n"/>
      <c r="AA2405" s="117">
        <f>IF(F2405="Re-assigned","NA",IF(W2405="","",IF(W2405&gt;=VLOOKUP(D2405,SLAMatrix,3,FALSE),"Yes",IF(W2405&lt;VLOOKUP(D2405,SLAMatrix,2,FALSE),"No","Internal"))))</f>
        <v/>
      </c>
      <c r="AB2405" s="123" t="n"/>
      <c r="AC2405" s="123" t="n"/>
      <c r="AD2405" s="119" t="n"/>
      <c r="AE2405" s="125" t="n"/>
      <c r="AF2405" s="124">
        <f>MONTH(O2405)</f>
        <v/>
      </c>
      <c r="AG2405" s="124">
        <f>VLOOKUP(IFERROR(MID(AE2405,1,(FIND(",",AE2405,1)-1)),AE2405),Facility_Region_Mapping,2,FALSE)</f>
        <v/>
      </c>
      <c r="AH2405" s="124" t="n"/>
      <c r="AI2405" s="124">
        <f>IF(C2405&lt;&gt;"",IF(M2405="ESM User",getInterfaceName($C2405),"NA"),"")</f>
        <v/>
      </c>
      <c r="AJ2405" s="116">
        <f>IF(Q2405&lt;&gt;"",DATE(YEAR(Q2405), MONTH(Q2405), DAY(Q2405)),"")</f>
        <v/>
      </c>
      <c r="AK2405" s="130">
        <f>IF(Q2405&lt;&gt;0,Q2405-N2405,TODAY()-N2405)</f>
        <v/>
      </c>
      <c r="AL2405" s="112">
        <f>IF(F2405="Re-assigned",0,IF(H2405="Closed",0,IF(H2405="Service Restored",0,IF(H2405="",0,1))))</f>
        <v/>
      </c>
      <c r="AM2405" s="124">
        <f>IF(AL2405=0,"",IF(AK2405&gt;20.99,"Aged","Non-Aged"))</f>
        <v/>
      </c>
      <c r="AN2405" s="112">
        <f>IF(Q2405&lt;&gt;"",MONTH(Q2405),"")</f>
        <v/>
      </c>
      <c r="AO2405" s="112">
        <f>IFERROR(VALUE(V2405),0)</f>
        <v/>
      </c>
    </row>
    <row customFormat="1" customHeight="1" ht="29.25" r="2406" s="112" spans="1:41">
      <c r="A2406" s="127" t="n"/>
      <c r="B2406" s="113" t="n"/>
      <c r="C2406" s="127" t="n"/>
      <c r="D2406" s="127" t="n"/>
      <c r="E2406" s="114">
        <f>IF(F2406 &lt;&gt; "",VLOOKUP(F2406,CategoryLookup,2,FALSE), "")</f>
        <v/>
      </c>
      <c r="F2406" s="126" t="n"/>
      <c r="G2406" s="127" t="n"/>
      <c r="H2406" s="127" t="n"/>
      <c r="I2406" s="127" t="n"/>
      <c r="J2406" s="127" t="n"/>
      <c r="K2406" s="127" t="n"/>
      <c r="L2406" s="127" t="n"/>
      <c r="M2406" s="127" t="n"/>
      <c r="N2406" s="120" t="n"/>
      <c r="O2406" s="120" t="n"/>
      <c r="P2406" s="120" t="n"/>
      <c r="Q2406" s="120" t="n"/>
      <c r="R2406" s="121" t="n"/>
      <c r="S2406" s="121" t="n"/>
      <c r="T2406" s="121" t="n"/>
      <c r="U2406" s="121" t="n"/>
      <c r="V2406" s="117">
        <f>IF(P2406="NA","NA",IF(P2406&lt;&gt;"",TEXT(P2406-N2406,"[h].mm"),""))</f>
        <v/>
      </c>
      <c r="W2406" s="118">
        <f>IF(AND(R2406="",S2406=""),"",R2406+S2406)</f>
        <v/>
      </c>
      <c r="X2406" s="116">
        <f>IF(O2406&lt;&gt;"",DATE(YEAR(O2406), MONTH(O2406), DAY(O2406)),"")</f>
        <v/>
      </c>
      <c r="Y2406" s="122" t="n"/>
      <c r="Z2406" s="123" t="n"/>
      <c r="AA2406" s="117">
        <f>IF(F2406="Re-assigned","NA",IF(W2406="","",IF(W2406&gt;=VLOOKUP(D2406,SLAMatrix,3,FALSE),"Yes",IF(W2406&lt;VLOOKUP(D2406,SLAMatrix,2,FALSE),"No","Internal"))))</f>
        <v/>
      </c>
      <c r="AB2406" s="123" t="n"/>
      <c r="AC2406" s="123" t="n"/>
      <c r="AD2406" s="119" t="n"/>
      <c r="AE2406" s="125" t="n"/>
      <c r="AF2406" s="124">
        <f>MONTH(O2406)</f>
        <v/>
      </c>
      <c r="AG2406" s="124">
        <f>VLOOKUP(IFERROR(MID(AE2406,1,(FIND(",",AE2406,1)-1)),AE2406),Facility_Region_Mapping,2,FALSE)</f>
        <v/>
      </c>
      <c r="AH2406" s="124" t="n"/>
      <c r="AI2406" s="124">
        <f>IF(C2406&lt;&gt;"",IF(M2406="ESM User",getInterfaceName($C2406),"NA"),"")</f>
        <v/>
      </c>
      <c r="AJ2406" s="116">
        <f>IF(Q2406&lt;&gt;"",DATE(YEAR(Q2406), MONTH(Q2406), DAY(Q2406)),"")</f>
        <v/>
      </c>
      <c r="AK2406" s="130">
        <f>IF(Q2406&lt;&gt;0,Q2406-N2406,TODAY()-N2406)</f>
        <v/>
      </c>
      <c r="AL2406" s="112">
        <f>IF(F2406="Re-assigned",0,IF(H2406="Closed",0,IF(H2406="Service Restored",0,IF(H2406="",0,1))))</f>
        <v/>
      </c>
      <c r="AM2406" s="124">
        <f>IF(AL2406=0,"",IF(AK2406&gt;20.99,"Aged","Non-Aged"))</f>
        <v/>
      </c>
      <c r="AN2406" s="112">
        <f>IF(Q2406&lt;&gt;"",MONTH(Q2406),"")</f>
        <v/>
      </c>
      <c r="AO2406" s="112">
        <f>IFERROR(VALUE(V2406),0)</f>
        <v/>
      </c>
    </row>
    <row customFormat="1" customHeight="1" ht="29.25" r="2407" s="112" spans="1:41">
      <c r="A2407" s="127" t="n"/>
      <c r="B2407" s="113" t="n"/>
      <c r="C2407" s="127" t="n"/>
      <c r="D2407" s="127" t="n"/>
      <c r="E2407" s="114">
        <f>IF(F2407 &lt;&gt; "",VLOOKUP(F2407,CategoryLookup,2,FALSE), "")</f>
        <v/>
      </c>
      <c r="F2407" s="126" t="n"/>
      <c r="G2407" s="127" t="n"/>
      <c r="H2407" s="127" t="n"/>
      <c r="I2407" s="127" t="n"/>
      <c r="J2407" s="127" t="n"/>
      <c r="K2407" s="127" t="n"/>
      <c r="L2407" s="127" t="n"/>
      <c r="M2407" s="127" t="n"/>
      <c r="N2407" s="120" t="n"/>
      <c r="O2407" s="120" t="n"/>
      <c r="P2407" s="120" t="n"/>
      <c r="Q2407" s="120" t="n"/>
      <c r="R2407" s="121" t="n"/>
      <c r="S2407" s="121" t="n"/>
      <c r="T2407" s="121" t="n"/>
      <c r="U2407" s="121" t="n"/>
      <c r="V2407" s="117">
        <f>IF(P2407="NA","NA",IF(P2407&lt;&gt;"",TEXT(P2407-N2407,"[h].mm"),""))</f>
        <v/>
      </c>
      <c r="W2407" s="118">
        <f>IF(AND(R2407="",S2407=""),"",R2407+S2407)</f>
        <v/>
      </c>
      <c r="X2407" s="116">
        <f>IF(O2407&lt;&gt;"",DATE(YEAR(O2407), MONTH(O2407), DAY(O2407)),"")</f>
        <v/>
      </c>
      <c r="Y2407" s="122" t="n"/>
      <c r="Z2407" s="123" t="n"/>
      <c r="AA2407" s="117">
        <f>IF(F2407="Re-assigned","NA",IF(W2407="","",IF(W2407&gt;=VLOOKUP(D2407,SLAMatrix,3,FALSE),"Yes",IF(W2407&lt;VLOOKUP(D2407,SLAMatrix,2,FALSE),"No","Internal"))))</f>
        <v/>
      </c>
      <c r="AB2407" s="123" t="n"/>
      <c r="AC2407" s="123" t="n"/>
      <c r="AD2407" s="119" t="n"/>
      <c r="AE2407" s="125" t="n"/>
      <c r="AF2407" s="124">
        <f>MONTH(O2407)</f>
        <v/>
      </c>
      <c r="AG2407" s="124">
        <f>VLOOKUP(IFERROR(MID(AE2407,1,(FIND(",",AE2407,1)-1)),AE2407),Facility_Region_Mapping,2,FALSE)</f>
        <v/>
      </c>
      <c r="AH2407" s="124" t="n"/>
      <c r="AI2407" s="124">
        <f>IF(C2407&lt;&gt;"",IF(M2407="ESM User",getInterfaceName($C2407),"NA"),"")</f>
        <v/>
      </c>
      <c r="AJ2407" s="116">
        <f>IF(Q2407&lt;&gt;"",DATE(YEAR(Q2407), MONTH(Q2407), DAY(Q2407)),"")</f>
        <v/>
      </c>
      <c r="AK2407" s="130">
        <f>IF(Q2407&lt;&gt;0,Q2407-N2407,TODAY()-N2407)</f>
        <v/>
      </c>
      <c r="AL2407" s="112">
        <f>IF(F2407="Re-assigned",0,IF(H2407="Closed",0,IF(H2407="Service Restored",0,IF(H2407="",0,1))))</f>
        <v/>
      </c>
      <c r="AM2407" s="124">
        <f>IF(AL2407=0,"",IF(AK2407&gt;20.99,"Aged","Non-Aged"))</f>
        <v/>
      </c>
      <c r="AN2407" s="112">
        <f>IF(Q2407&lt;&gt;"",MONTH(Q2407),"")</f>
        <v/>
      </c>
      <c r="AO2407" s="112">
        <f>IFERROR(VALUE(V2407),0)</f>
        <v/>
      </c>
    </row>
    <row customFormat="1" customHeight="1" ht="29.25" r="2408" s="112" spans="1:41">
      <c r="A2408" s="127" t="n"/>
      <c r="B2408" s="113" t="n"/>
      <c r="C2408" s="127" t="n"/>
      <c r="D2408" s="127" t="n"/>
      <c r="E2408" s="114">
        <f>IF(F2408 &lt;&gt; "",VLOOKUP(F2408,CategoryLookup,2,FALSE), "")</f>
        <v/>
      </c>
      <c r="F2408" s="126" t="n"/>
      <c r="G2408" s="127" t="n"/>
      <c r="H2408" s="127" t="n"/>
      <c r="I2408" s="127" t="n"/>
      <c r="J2408" s="127" t="n"/>
      <c r="K2408" s="127" t="n"/>
      <c r="L2408" s="127" t="n"/>
      <c r="M2408" s="127" t="n"/>
      <c r="N2408" s="120" t="n"/>
      <c r="O2408" s="120" t="n"/>
      <c r="P2408" s="120" t="n"/>
      <c r="Q2408" s="120" t="n"/>
      <c r="R2408" s="121" t="n"/>
      <c r="S2408" s="121" t="n"/>
      <c r="T2408" s="121" t="n"/>
      <c r="U2408" s="121" t="n"/>
      <c r="V2408" s="117">
        <f>IF(P2408="NA","NA",IF(P2408&lt;&gt;"",TEXT(P2408-N2408,"[h].mm"),""))</f>
        <v/>
      </c>
      <c r="W2408" s="118">
        <f>IF(AND(R2408="",S2408=""),"",R2408+S2408)</f>
        <v/>
      </c>
      <c r="X2408" s="116">
        <f>IF(O2408&lt;&gt;"",DATE(YEAR(O2408), MONTH(O2408), DAY(O2408)),"")</f>
        <v/>
      </c>
      <c r="Y2408" s="122" t="n"/>
      <c r="Z2408" s="123" t="n"/>
      <c r="AA2408" s="117">
        <f>IF(F2408="Re-assigned","NA",IF(W2408="","",IF(W2408&gt;=VLOOKUP(D2408,SLAMatrix,3,FALSE),"Yes",IF(W2408&lt;VLOOKUP(D2408,SLAMatrix,2,FALSE),"No","Internal"))))</f>
        <v/>
      </c>
      <c r="AB2408" s="123" t="n"/>
      <c r="AC2408" s="123" t="n"/>
      <c r="AD2408" s="119" t="n"/>
      <c r="AE2408" s="125" t="n"/>
      <c r="AF2408" s="124">
        <f>MONTH(O2408)</f>
        <v/>
      </c>
      <c r="AG2408" s="124">
        <f>VLOOKUP(IFERROR(MID(AE2408,1,(FIND(",",AE2408,1)-1)),AE2408),Facility_Region_Mapping,2,FALSE)</f>
        <v/>
      </c>
      <c r="AH2408" s="124" t="n"/>
      <c r="AI2408" s="124">
        <f>IF(C2408&lt;&gt;"",IF(M2408="ESM User",getInterfaceName($C2408),"NA"),"")</f>
        <v/>
      </c>
      <c r="AJ2408" s="116">
        <f>IF(Q2408&lt;&gt;"",DATE(YEAR(Q2408), MONTH(Q2408), DAY(Q2408)),"")</f>
        <v/>
      </c>
      <c r="AK2408" s="130">
        <f>IF(Q2408&lt;&gt;0,Q2408-N2408,TODAY()-N2408)</f>
        <v/>
      </c>
      <c r="AL2408" s="112">
        <f>IF(F2408="Re-assigned",0,IF(H2408="Closed",0,IF(H2408="Service Restored",0,IF(H2408="",0,1))))</f>
        <v/>
      </c>
      <c r="AM2408" s="124">
        <f>IF(AL2408=0,"",IF(AK2408&gt;20.99,"Aged","Non-Aged"))</f>
        <v/>
      </c>
      <c r="AN2408" s="112">
        <f>IF(Q2408&lt;&gt;"",MONTH(Q2408),"")</f>
        <v/>
      </c>
      <c r="AO2408" s="112">
        <f>IFERROR(VALUE(V2408),0)</f>
        <v/>
      </c>
    </row>
    <row customFormat="1" customHeight="1" ht="29.25" r="2409" s="112" spans="1:41">
      <c r="A2409" s="127" t="n"/>
      <c r="B2409" s="113" t="n"/>
      <c r="C2409" s="127" t="n"/>
      <c r="D2409" s="127" t="n"/>
      <c r="E2409" s="114">
        <f>IF(F2409 &lt;&gt; "",VLOOKUP(F2409,CategoryLookup,2,FALSE), "")</f>
        <v/>
      </c>
      <c r="F2409" s="126" t="n"/>
      <c r="G2409" s="127" t="n"/>
      <c r="H2409" s="127" t="n"/>
      <c r="I2409" s="127" t="n"/>
      <c r="J2409" s="127" t="n"/>
      <c r="K2409" s="127" t="n"/>
      <c r="L2409" s="127" t="n"/>
      <c r="M2409" s="127" t="n"/>
      <c r="N2409" s="120" t="n"/>
      <c r="O2409" s="120" t="n"/>
      <c r="P2409" s="120" t="n"/>
      <c r="Q2409" s="120" t="n"/>
      <c r="R2409" s="121" t="n"/>
      <c r="S2409" s="121" t="n"/>
      <c r="T2409" s="121" t="n"/>
      <c r="U2409" s="121" t="n"/>
      <c r="V2409" s="117">
        <f>IF(P2409="NA","NA",IF(P2409&lt;&gt;"",TEXT(P2409-N2409,"[h].mm"),""))</f>
        <v/>
      </c>
      <c r="W2409" s="118">
        <f>IF(AND(R2409="",S2409=""),"",R2409+S2409)</f>
        <v/>
      </c>
      <c r="X2409" s="116">
        <f>IF(O2409&lt;&gt;"",DATE(YEAR(O2409), MONTH(O2409), DAY(O2409)),"")</f>
        <v/>
      </c>
      <c r="Y2409" s="122" t="n"/>
      <c r="Z2409" s="123" t="n"/>
      <c r="AA2409" s="117">
        <f>IF(F2409="Re-assigned","NA",IF(W2409="","",IF(W2409&gt;=VLOOKUP(D2409,SLAMatrix,3,FALSE),"Yes",IF(W2409&lt;VLOOKUP(D2409,SLAMatrix,2,FALSE),"No","Internal"))))</f>
        <v/>
      </c>
      <c r="AB2409" s="123" t="n"/>
      <c r="AC2409" s="123" t="n"/>
      <c r="AD2409" s="119" t="n"/>
      <c r="AE2409" s="125" t="n"/>
      <c r="AF2409" s="124">
        <f>MONTH(O2409)</f>
        <v/>
      </c>
      <c r="AG2409" s="124">
        <f>VLOOKUP(IFERROR(MID(AE2409,1,(FIND(",",AE2409,1)-1)),AE2409),Facility_Region_Mapping,2,FALSE)</f>
        <v/>
      </c>
      <c r="AH2409" s="124" t="n"/>
      <c r="AI2409" s="124">
        <f>IF(C2409&lt;&gt;"",IF(M2409="ESM User",getInterfaceName($C2409),"NA"),"")</f>
        <v/>
      </c>
      <c r="AJ2409" s="116">
        <f>IF(Q2409&lt;&gt;"",DATE(YEAR(Q2409), MONTH(Q2409), DAY(Q2409)),"")</f>
        <v/>
      </c>
      <c r="AK2409" s="130">
        <f>IF(Q2409&lt;&gt;0,Q2409-N2409,TODAY()-N2409)</f>
        <v/>
      </c>
      <c r="AL2409" s="112">
        <f>IF(F2409="Re-assigned",0,IF(H2409="Closed",0,IF(H2409="Service Restored",0,IF(H2409="",0,1))))</f>
        <v/>
      </c>
      <c r="AM2409" s="124">
        <f>IF(AL2409=0,"",IF(AK2409&gt;20.99,"Aged","Non-Aged"))</f>
        <v/>
      </c>
      <c r="AN2409" s="112">
        <f>IF(Q2409&lt;&gt;"",MONTH(Q2409),"")</f>
        <v/>
      </c>
      <c r="AO2409" s="112">
        <f>IFERROR(VALUE(V2409),0)</f>
        <v/>
      </c>
    </row>
    <row customFormat="1" customHeight="1" ht="29.25" r="2410" s="112" spans="1:41">
      <c r="A2410" s="127" t="n"/>
      <c r="B2410" s="113" t="n"/>
      <c r="C2410" s="127" t="n"/>
      <c r="D2410" s="127" t="n"/>
      <c r="E2410" s="114">
        <f>IF(F2410 &lt;&gt; "",VLOOKUP(F2410,CategoryLookup,2,FALSE), "")</f>
        <v/>
      </c>
      <c r="F2410" s="126" t="n"/>
      <c r="G2410" s="127" t="n"/>
      <c r="H2410" s="127" t="n"/>
      <c r="I2410" s="127" t="n"/>
      <c r="J2410" s="127" t="n"/>
      <c r="K2410" s="127" t="n"/>
      <c r="L2410" s="127" t="n"/>
      <c r="M2410" s="127" t="n"/>
      <c r="N2410" s="120" t="n"/>
      <c r="O2410" s="120" t="n"/>
      <c r="P2410" s="120" t="n"/>
      <c r="Q2410" s="120" t="n"/>
      <c r="R2410" s="121" t="n"/>
      <c r="S2410" s="121" t="n"/>
      <c r="T2410" s="121" t="n"/>
      <c r="U2410" s="121" t="n"/>
      <c r="V2410" s="117">
        <f>IF(P2410="NA","NA",IF(P2410&lt;&gt;"",TEXT(P2410-N2410,"[h].mm"),""))</f>
        <v/>
      </c>
      <c r="W2410" s="118">
        <f>IF(AND(R2410="",S2410=""),"",R2410+S2410)</f>
        <v/>
      </c>
      <c r="X2410" s="116">
        <f>IF(O2410&lt;&gt;"",DATE(YEAR(O2410), MONTH(O2410), DAY(O2410)),"")</f>
        <v/>
      </c>
      <c r="Y2410" s="122" t="n"/>
      <c r="Z2410" s="123" t="n"/>
      <c r="AA2410" s="117">
        <f>IF(F2410="Re-assigned","NA",IF(W2410="","",IF(W2410&gt;=VLOOKUP(D2410,SLAMatrix,3,FALSE),"Yes",IF(W2410&lt;VLOOKUP(D2410,SLAMatrix,2,FALSE),"No","Internal"))))</f>
        <v/>
      </c>
      <c r="AB2410" s="123" t="n"/>
      <c r="AC2410" s="123" t="n"/>
      <c r="AD2410" s="119" t="n"/>
      <c r="AE2410" s="125" t="n"/>
      <c r="AF2410" s="124">
        <f>MONTH(O2410)</f>
        <v/>
      </c>
      <c r="AG2410" s="124">
        <f>VLOOKUP(IFERROR(MID(AE2410,1,(FIND(",",AE2410,1)-1)),AE2410),Facility_Region_Mapping,2,FALSE)</f>
        <v/>
      </c>
      <c r="AH2410" s="124" t="n"/>
      <c r="AI2410" s="124">
        <f>IF(C2410&lt;&gt;"",IF(M2410="ESM User",getInterfaceName($C2410),"NA"),"")</f>
        <v/>
      </c>
      <c r="AJ2410" s="116">
        <f>IF(Q2410&lt;&gt;"",DATE(YEAR(Q2410), MONTH(Q2410), DAY(Q2410)),"")</f>
        <v/>
      </c>
      <c r="AK2410" s="130">
        <f>IF(Q2410&lt;&gt;0,Q2410-N2410,TODAY()-N2410)</f>
        <v/>
      </c>
      <c r="AL2410" s="112">
        <f>IF(F2410="Re-assigned",0,IF(H2410="Closed",0,IF(H2410="Service Restored",0,IF(H2410="",0,1))))</f>
        <v/>
      </c>
      <c r="AM2410" s="124">
        <f>IF(AL2410=0,"",IF(AK2410&gt;20.99,"Aged","Non-Aged"))</f>
        <v/>
      </c>
      <c r="AN2410" s="112">
        <f>IF(Q2410&lt;&gt;"",MONTH(Q2410),"")</f>
        <v/>
      </c>
      <c r="AO2410" s="112">
        <f>IFERROR(VALUE(V2410),0)</f>
        <v/>
      </c>
    </row>
    <row customFormat="1" customHeight="1" ht="29.25" r="2411" s="112" spans="1:41">
      <c r="A2411" s="127" t="n"/>
      <c r="B2411" s="113" t="n"/>
      <c r="C2411" s="127" t="n"/>
      <c r="D2411" s="127" t="n"/>
      <c r="E2411" s="114">
        <f>IF(F2411 &lt;&gt; "",VLOOKUP(F2411,CategoryLookup,2,FALSE), "")</f>
        <v/>
      </c>
      <c r="F2411" s="126" t="n"/>
      <c r="G2411" s="127" t="n"/>
      <c r="H2411" s="127" t="n"/>
      <c r="I2411" s="127" t="n"/>
      <c r="J2411" s="127" t="n"/>
      <c r="K2411" s="127" t="n"/>
      <c r="L2411" s="127" t="n"/>
      <c r="M2411" s="127" t="n"/>
      <c r="N2411" s="120" t="n"/>
      <c r="O2411" s="120" t="n"/>
      <c r="P2411" s="120" t="n"/>
      <c r="Q2411" s="120" t="n"/>
      <c r="R2411" s="121" t="n"/>
      <c r="S2411" s="121" t="n"/>
      <c r="T2411" s="121" t="n"/>
      <c r="U2411" s="121" t="n"/>
      <c r="V2411" s="117">
        <f>IF(P2411="NA","NA",IF(P2411&lt;&gt;"",TEXT(P2411-N2411,"[h].mm"),""))</f>
        <v/>
      </c>
      <c r="W2411" s="118">
        <f>IF(AND(R2411="",S2411=""),"",R2411+S2411)</f>
        <v/>
      </c>
      <c r="X2411" s="116">
        <f>IF(O2411&lt;&gt;"",DATE(YEAR(O2411), MONTH(O2411), DAY(O2411)),"")</f>
        <v/>
      </c>
      <c r="Y2411" s="122" t="n"/>
      <c r="Z2411" s="123" t="n"/>
      <c r="AA2411" s="117">
        <f>IF(F2411="Re-assigned","NA",IF(W2411="","",IF(W2411&gt;=VLOOKUP(D2411,SLAMatrix,3,FALSE),"Yes",IF(W2411&lt;VLOOKUP(D2411,SLAMatrix,2,FALSE),"No","Internal"))))</f>
        <v/>
      </c>
      <c r="AB2411" s="123" t="n"/>
      <c r="AC2411" s="123" t="n"/>
      <c r="AD2411" s="119" t="n"/>
      <c r="AE2411" s="125" t="n"/>
      <c r="AF2411" s="124">
        <f>MONTH(O2411)</f>
        <v/>
      </c>
      <c r="AG2411" s="124">
        <f>VLOOKUP(IFERROR(MID(AE2411,1,(FIND(",",AE2411,1)-1)),AE2411),Facility_Region_Mapping,2,FALSE)</f>
        <v/>
      </c>
      <c r="AH2411" s="124" t="n"/>
      <c r="AI2411" s="124">
        <f>IF(C2411&lt;&gt;"",IF(M2411="ESM User",getInterfaceName($C2411),"NA"),"")</f>
        <v/>
      </c>
      <c r="AJ2411" s="116">
        <f>IF(Q2411&lt;&gt;"",DATE(YEAR(Q2411), MONTH(Q2411), DAY(Q2411)),"")</f>
        <v/>
      </c>
      <c r="AK2411" s="130">
        <f>IF(Q2411&lt;&gt;0,Q2411-N2411,TODAY()-N2411)</f>
        <v/>
      </c>
      <c r="AL2411" s="112">
        <f>IF(F2411="Re-assigned",0,IF(H2411="Closed",0,IF(H2411="Service Restored",0,IF(H2411="",0,1))))</f>
        <v/>
      </c>
      <c r="AM2411" s="124">
        <f>IF(AL2411=0,"",IF(AK2411&gt;20.99,"Aged","Non-Aged"))</f>
        <v/>
      </c>
      <c r="AN2411" s="112">
        <f>IF(Q2411&lt;&gt;"",MONTH(Q2411),"")</f>
        <v/>
      </c>
      <c r="AO2411" s="112">
        <f>IFERROR(VALUE(V2411),0)</f>
        <v/>
      </c>
    </row>
    <row customFormat="1" customHeight="1" ht="29.25" r="2412" s="112" spans="1:41">
      <c r="A2412" s="127" t="n"/>
      <c r="B2412" s="113" t="n"/>
      <c r="C2412" s="127" t="n"/>
      <c r="D2412" s="127" t="n"/>
      <c r="E2412" s="114">
        <f>IF(F2412 &lt;&gt; "",VLOOKUP(F2412,CategoryLookup,2,FALSE), "")</f>
        <v/>
      </c>
      <c r="F2412" s="126" t="n"/>
      <c r="G2412" s="127" t="n"/>
      <c r="H2412" s="127" t="n"/>
      <c r="I2412" s="127" t="n"/>
      <c r="J2412" s="127" t="n"/>
      <c r="K2412" s="127" t="n"/>
      <c r="L2412" s="127" t="n"/>
      <c r="M2412" s="127" t="n"/>
      <c r="N2412" s="120" t="n"/>
      <c r="O2412" s="120" t="n"/>
      <c r="P2412" s="120" t="n"/>
      <c r="Q2412" s="120" t="n"/>
      <c r="R2412" s="121" t="n"/>
      <c r="S2412" s="121" t="n"/>
      <c r="T2412" s="121" t="n"/>
      <c r="U2412" s="121" t="n"/>
      <c r="V2412" s="117">
        <f>IF(P2412="NA","NA",IF(P2412&lt;&gt;"",TEXT(P2412-N2412,"[h].mm"),""))</f>
        <v/>
      </c>
      <c r="W2412" s="118">
        <f>IF(AND(R2412="",S2412=""),"",R2412+S2412)</f>
        <v/>
      </c>
      <c r="X2412" s="116">
        <f>IF(O2412&lt;&gt;"",DATE(YEAR(O2412), MONTH(O2412), DAY(O2412)),"")</f>
        <v/>
      </c>
      <c r="Y2412" s="122" t="n"/>
      <c r="Z2412" s="123" t="n"/>
      <c r="AA2412" s="117">
        <f>IF(F2412="Re-assigned","NA",IF(W2412="","",IF(W2412&gt;=VLOOKUP(D2412,SLAMatrix,3,FALSE),"Yes",IF(W2412&lt;VLOOKUP(D2412,SLAMatrix,2,FALSE),"No","Internal"))))</f>
        <v/>
      </c>
      <c r="AB2412" s="123" t="n"/>
      <c r="AC2412" s="123" t="n"/>
      <c r="AD2412" s="119" t="n"/>
      <c r="AE2412" s="125" t="n"/>
      <c r="AF2412" s="124">
        <f>MONTH(O2412)</f>
        <v/>
      </c>
      <c r="AG2412" s="124">
        <f>VLOOKUP(IFERROR(MID(AE2412,1,(FIND(",",AE2412,1)-1)),AE2412),Facility_Region_Mapping,2,FALSE)</f>
        <v/>
      </c>
      <c r="AH2412" s="124" t="n"/>
      <c r="AI2412" s="124">
        <f>IF(C2412&lt;&gt;"",IF(M2412="ESM User",getInterfaceName($C2412),"NA"),"")</f>
        <v/>
      </c>
      <c r="AJ2412" s="116">
        <f>IF(Q2412&lt;&gt;"",DATE(YEAR(Q2412), MONTH(Q2412), DAY(Q2412)),"")</f>
        <v/>
      </c>
      <c r="AK2412" s="130">
        <f>IF(Q2412&lt;&gt;0,Q2412-N2412,TODAY()-N2412)</f>
        <v/>
      </c>
      <c r="AL2412" s="112">
        <f>IF(F2412="Re-assigned",0,IF(H2412="Closed",0,IF(H2412="Service Restored",0,IF(H2412="",0,1))))</f>
        <v/>
      </c>
      <c r="AM2412" s="124">
        <f>IF(AL2412=0,"",IF(AK2412&gt;20.99,"Aged","Non-Aged"))</f>
        <v/>
      </c>
      <c r="AN2412" s="112">
        <f>IF(Q2412&lt;&gt;"",MONTH(Q2412),"")</f>
        <v/>
      </c>
      <c r="AO2412" s="112">
        <f>IFERROR(VALUE(V2412),0)</f>
        <v/>
      </c>
    </row>
    <row customFormat="1" customHeight="1" ht="29.25" r="2413" s="112" spans="1:41">
      <c r="A2413" s="127" t="n"/>
      <c r="B2413" s="113" t="n"/>
      <c r="C2413" s="127" t="n"/>
      <c r="D2413" s="127" t="n"/>
      <c r="E2413" s="114">
        <f>IF(F2413 &lt;&gt; "",VLOOKUP(F2413,CategoryLookup,2,FALSE), "")</f>
        <v/>
      </c>
      <c r="F2413" s="126" t="n"/>
      <c r="G2413" s="127" t="n"/>
      <c r="H2413" s="127" t="n"/>
      <c r="I2413" s="127" t="n"/>
      <c r="J2413" s="127" t="n"/>
      <c r="K2413" s="127" t="n"/>
      <c r="L2413" s="127" t="n"/>
      <c r="M2413" s="127" t="n"/>
      <c r="N2413" s="120" t="n"/>
      <c r="O2413" s="120" t="n"/>
      <c r="P2413" s="120" t="n"/>
      <c r="Q2413" s="120" t="n"/>
      <c r="R2413" s="121" t="n"/>
      <c r="S2413" s="121" t="n"/>
      <c r="T2413" s="121" t="n"/>
      <c r="U2413" s="121" t="n"/>
      <c r="V2413" s="117">
        <f>IF(P2413="NA","NA",IF(P2413&lt;&gt;"",TEXT(P2413-N2413,"[h].mm"),""))</f>
        <v/>
      </c>
      <c r="W2413" s="118">
        <f>IF(AND(R2413="",S2413=""),"",R2413+S2413)</f>
        <v/>
      </c>
      <c r="X2413" s="116">
        <f>IF(O2413&lt;&gt;"",DATE(YEAR(O2413), MONTH(O2413), DAY(O2413)),"")</f>
        <v/>
      </c>
      <c r="Y2413" s="122" t="n"/>
      <c r="Z2413" s="123" t="n"/>
      <c r="AA2413" s="117">
        <f>IF(F2413="Re-assigned","NA",IF(W2413="","",IF(W2413&gt;=VLOOKUP(D2413,SLAMatrix,3,FALSE),"Yes",IF(W2413&lt;VLOOKUP(D2413,SLAMatrix,2,FALSE),"No","Internal"))))</f>
        <v/>
      </c>
      <c r="AB2413" s="123" t="n"/>
      <c r="AC2413" s="123" t="n"/>
      <c r="AD2413" s="119" t="n"/>
      <c r="AE2413" s="125" t="n"/>
      <c r="AF2413" s="124">
        <f>MONTH(O2413)</f>
        <v/>
      </c>
      <c r="AG2413" s="124">
        <f>VLOOKUP(IFERROR(MID(AE2413,1,(FIND(",",AE2413,1)-1)),AE2413),Facility_Region_Mapping,2,FALSE)</f>
        <v/>
      </c>
      <c r="AH2413" s="124" t="n"/>
      <c r="AI2413" s="124">
        <f>IF(C2413&lt;&gt;"",IF(M2413="ESM User",getInterfaceName($C2413),"NA"),"")</f>
        <v/>
      </c>
      <c r="AJ2413" s="116">
        <f>IF(Q2413&lt;&gt;"",DATE(YEAR(Q2413), MONTH(Q2413), DAY(Q2413)),"")</f>
        <v/>
      </c>
      <c r="AK2413" s="130">
        <f>IF(Q2413&lt;&gt;0,Q2413-N2413,TODAY()-N2413)</f>
        <v/>
      </c>
      <c r="AL2413" s="112">
        <f>IF(F2413="Re-assigned",0,IF(H2413="Closed",0,IF(H2413="Service Restored",0,IF(H2413="",0,1))))</f>
        <v/>
      </c>
      <c r="AM2413" s="124">
        <f>IF(AL2413=0,"",IF(AK2413&gt;20.99,"Aged","Non-Aged"))</f>
        <v/>
      </c>
      <c r="AN2413" s="112">
        <f>IF(Q2413&lt;&gt;"",MONTH(Q2413),"")</f>
        <v/>
      </c>
      <c r="AO2413" s="112">
        <f>IFERROR(VALUE(V2413),0)</f>
        <v/>
      </c>
    </row>
    <row customFormat="1" customHeight="1" ht="29.25" r="2414" s="112" spans="1:41">
      <c r="A2414" s="127" t="n"/>
      <c r="B2414" s="113" t="n"/>
      <c r="C2414" s="127" t="n"/>
      <c r="D2414" s="127" t="n"/>
      <c r="E2414" s="114">
        <f>IF(F2414 &lt;&gt; "",VLOOKUP(F2414,CategoryLookup,2,FALSE), "")</f>
        <v/>
      </c>
      <c r="F2414" s="126" t="n"/>
      <c r="G2414" s="127" t="n"/>
      <c r="H2414" s="127" t="n"/>
      <c r="I2414" s="127" t="n"/>
      <c r="J2414" s="127" t="n"/>
      <c r="K2414" s="127" t="n"/>
      <c r="L2414" s="127" t="n"/>
      <c r="M2414" s="127" t="n"/>
      <c r="N2414" s="120" t="n"/>
      <c r="O2414" s="120" t="n"/>
      <c r="P2414" s="120" t="n"/>
      <c r="Q2414" s="120" t="n"/>
      <c r="R2414" s="121" t="n"/>
      <c r="S2414" s="121" t="n"/>
      <c r="T2414" s="121" t="n"/>
      <c r="U2414" s="121" t="n"/>
      <c r="V2414" s="117">
        <f>IF(P2414="NA","NA",IF(P2414&lt;&gt;"",TEXT(P2414-N2414,"[h].mm"),""))</f>
        <v/>
      </c>
      <c r="W2414" s="118">
        <f>IF(AND(R2414="",S2414=""),"",R2414+S2414)</f>
        <v/>
      </c>
      <c r="X2414" s="116">
        <f>IF(O2414&lt;&gt;"",DATE(YEAR(O2414), MONTH(O2414), DAY(O2414)),"")</f>
        <v/>
      </c>
      <c r="Y2414" s="122" t="n"/>
      <c r="Z2414" s="123" t="n"/>
      <c r="AA2414" s="117">
        <f>IF(F2414="Re-assigned","NA",IF(W2414="","",IF(W2414&gt;=VLOOKUP(D2414,SLAMatrix,3,FALSE),"Yes",IF(W2414&lt;VLOOKUP(D2414,SLAMatrix,2,FALSE),"No","Internal"))))</f>
        <v/>
      </c>
      <c r="AB2414" s="123" t="n"/>
      <c r="AC2414" s="123" t="n"/>
      <c r="AD2414" s="119" t="n"/>
      <c r="AE2414" s="125" t="n"/>
      <c r="AF2414" s="124">
        <f>MONTH(O2414)</f>
        <v/>
      </c>
      <c r="AG2414" s="124">
        <f>VLOOKUP(IFERROR(MID(AE2414,1,(FIND(",",AE2414,1)-1)),AE2414),Facility_Region_Mapping,2,FALSE)</f>
        <v/>
      </c>
      <c r="AH2414" s="124" t="n"/>
      <c r="AI2414" s="124">
        <f>IF(C2414&lt;&gt;"",IF(M2414="ESM User",getInterfaceName($C2414),"NA"),"")</f>
        <v/>
      </c>
      <c r="AJ2414" s="116">
        <f>IF(Q2414&lt;&gt;"",DATE(YEAR(Q2414), MONTH(Q2414), DAY(Q2414)),"")</f>
        <v/>
      </c>
      <c r="AK2414" s="130">
        <f>IF(Q2414&lt;&gt;0,Q2414-N2414,TODAY()-N2414)</f>
        <v/>
      </c>
      <c r="AL2414" s="112">
        <f>IF(F2414="Re-assigned",0,IF(H2414="Closed",0,IF(H2414="Service Restored",0,IF(H2414="",0,1))))</f>
        <v/>
      </c>
      <c r="AM2414" s="124">
        <f>IF(AL2414=0,"",IF(AK2414&gt;20.99,"Aged","Non-Aged"))</f>
        <v/>
      </c>
      <c r="AN2414" s="112">
        <f>IF(Q2414&lt;&gt;"",MONTH(Q2414),"")</f>
        <v/>
      </c>
      <c r="AO2414" s="112">
        <f>IFERROR(VALUE(V2414),0)</f>
        <v/>
      </c>
    </row>
    <row customFormat="1" customHeight="1" ht="29.25" r="2415" s="112" spans="1:41">
      <c r="A2415" s="127" t="n"/>
      <c r="B2415" s="113" t="n"/>
      <c r="C2415" s="127" t="n"/>
      <c r="D2415" s="127" t="n"/>
      <c r="E2415" s="114">
        <f>IF(F2415 &lt;&gt; "",VLOOKUP(F2415,CategoryLookup,2,FALSE), "")</f>
        <v/>
      </c>
      <c r="F2415" s="126" t="n"/>
      <c r="G2415" s="127" t="n"/>
      <c r="H2415" s="127" t="n"/>
      <c r="I2415" s="127" t="n"/>
      <c r="J2415" s="127" t="n"/>
      <c r="K2415" s="127" t="n"/>
      <c r="L2415" s="127" t="n"/>
      <c r="M2415" s="127" t="n"/>
      <c r="N2415" s="120" t="n"/>
      <c r="O2415" s="120" t="n"/>
      <c r="P2415" s="120" t="n"/>
      <c r="Q2415" s="120" t="n"/>
      <c r="R2415" s="121" t="n"/>
      <c r="S2415" s="121" t="n"/>
      <c r="T2415" s="121" t="n"/>
      <c r="U2415" s="121" t="n"/>
      <c r="V2415" s="117">
        <f>IF(P2415="NA","NA",IF(P2415&lt;&gt;"",TEXT(P2415-N2415,"[h].mm"),""))</f>
        <v/>
      </c>
      <c r="W2415" s="118">
        <f>IF(AND(R2415="",S2415=""),"",R2415+S2415)</f>
        <v/>
      </c>
      <c r="X2415" s="116">
        <f>IF(O2415&lt;&gt;"",DATE(YEAR(O2415), MONTH(O2415), DAY(O2415)),"")</f>
        <v/>
      </c>
      <c r="Y2415" s="122" t="n"/>
      <c r="Z2415" s="123" t="n"/>
      <c r="AA2415" s="117">
        <f>IF(F2415="Re-assigned","NA",IF(W2415="","",IF(W2415&gt;=VLOOKUP(D2415,SLAMatrix,3,FALSE),"Yes",IF(W2415&lt;VLOOKUP(D2415,SLAMatrix,2,FALSE),"No","Internal"))))</f>
        <v/>
      </c>
      <c r="AB2415" s="123" t="n"/>
      <c r="AC2415" s="123" t="n"/>
      <c r="AD2415" s="119" t="n"/>
      <c r="AE2415" s="125" t="n"/>
      <c r="AF2415" s="124">
        <f>MONTH(O2415)</f>
        <v/>
      </c>
      <c r="AG2415" s="124">
        <f>VLOOKUP(IFERROR(MID(AE2415,1,(FIND(",",AE2415,1)-1)),AE2415),Facility_Region_Mapping,2,FALSE)</f>
        <v/>
      </c>
      <c r="AH2415" s="124" t="n"/>
      <c r="AI2415" s="124">
        <f>IF(C2415&lt;&gt;"",IF(M2415="ESM User",getInterfaceName($C2415),"NA"),"")</f>
        <v/>
      </c>
      <c r="AJ2415" s="116">
        <f>IF(Q2415&lt;&gt;"",DATE(YEAR(Q2415), MONTH(Q2415), DAY(Q2415)),"")</f>
        <v/>
      </c>
      <c r="AK2415" s="130">
        <f>IF(Q2415&lt;&gt;0,Q2415-N2415,TODAY()-N2415)</f>
        <v/>
      </c>
      <c r="AL2415" s="112">
        <f>IF(F2415="Re-assigned",0,IF(H2415="Closed",0,IF(H2415="Service Restored",0,IF(H2415="",0,1))))</f>
        <v/>
      </c>
      <c r="AM2415" s="124">
        <f>IF(AL2415=0,"",IF(AK2415&gt;20.99,"Aged","Non-Aged"))</f>
        <v/>
      </c>
      <c r="AN2415" s="112">
        <f>IF(Q2415&lt;&gt;"",MONTH(Q2415),"")</f>
        <v/>
      </c>
      <c r="AO2415" s="112">
        <f>IFERROR(VALUE(V2415),0)</f>
        <v/>
      </c>
    </row>
    <row customFormat="1" customHeight="1" ht="29.25" r="2416" s="112" spans="1:41">
      <c r="A2416" s="127" t="n"/>
      <c r="B2416" s="113" t="n"/>
      <c r="C2416" s="127" t="n"/>
      <c r="D2416" s="127" t="n"/>
      <c r="E2416" s="114">
        <f>IF(F2416 &lt;&gt; "",VLOOKUP(F2416,CategoryLookup,2,FALSE), "")</f>
        <v/>
      </c>
      <c r="F2416" s="126" t="n"/>
      <c r="G2416" s="127" t="n"/>
      <c r="H2416" s="127" t="n"/>
      <c r="I2416" s="127" t="n"/>
      <c r="J2416" s="127" t="n"/>
      <c r="K2416" s="127" t="n"/>
      <c r="L2416" s="127" t="n"/>
      <c r="M2416" s="127" t="n"/>
      <c r="N2416" s="120" t="n"/>
      <c r="O2416" s="120" t="n"/>
      <c r="P2416" s="120" t="n"/>
      <c r="Q2416" s="120" t="n"/>
      <c r="R2416" s="121" t="n"/>
      <c r="S2416" s="121" t="n"/>
      <c r="T2416" s="121" t="n"/>
      <c r="U2416" s="121" t="n"/>
      <c r="V2416" s="117">
        <f>IF(P2416="NA","NA",IF(P2416&lt;&gt;"",TEXT(P2416-N2416,"[h].mm"),""))</f>
        <v/>
      </c>
      <c r="W2416" s="118">
        <f>IF(AND(R2416="",S2416=""),"",R2416+S2416)</f>
        <v/>
      </c>
      <c r="X2416" s="116">
        <f>IF(O2416&lt;&gt;"",DATE(YEAR(O2416), MONTH(O2416), DAY(O2416)),"")</f>
        <v/>
      </c>
      <c r="Y2416" s="122" t="n"/>
      <c r="Z2416" s="123" t="n"/>
      <c r="AA2416" s="117">
        <f>IF(F2416="Re-assigned","NA",IF(W2416="","",IF(W2416&gt;=VLOOKUP(D2416,SLAMatrix,3,FALSE),"Yes",IF(W2416&lt;VLOOKUP(D2416,SLAMatrix,2,FALSE),"No","Internal"))))</f>
        <v/>
      </c>
      <c r="AB2416" s="123" t="n"/>
      <c r="AC2416" s="123" t="n"/>
      <c r="AD2416" s="119" t="n"/>
      <c r="AE2416" s="125" t="n"/>
      <c r="AF2416" s="124">
        <f>MONTH(O2416)</f>
        <v/>
      </c>
      <c r="AG2416" s="124">
        <f>VLOOKUP(IFERROR(MID(AE2416,1,(FIND(",",AE2416,1)-1)),AE2416),Facility_Region_Mapping,2,FALSE)</f>
        <v/>
      </c>
      <c r="AH2416" s="124" t="n"/>
      <c r="AI2416" s="124">
        <f>IF(C2416&lt;&gt;"",IF(M2416="ESM User",getInterfaceName($C2416),"NA"),"")</f>
        <v/>
      </c>
      <c r="AJ2416" s="116">
        <f>IF(Q2416&lt;&gt;"",DATE(YEAR(Q2416), MONTH(Q2416), DAY(Q2416)),"")</f>
        <v/>
      </c>
      <c r="AK2416" s="130">
        <f>IF(Q2416&lt;&gt;0,Q2416-N2416,TODAY()-N2416)</f>
        <v/>
      </c>
      <c r="AL2416" s="112">
        <f>IF(F2416="Re-assigned",0,IF(H2416="Closed",0,IF(H2416="Service Restored",0,IF(H2416="",0,1))))</f>
        <v/>
      </c>
      <c r="AM2416" s="124">
        <f>IF(AL2416=0,"",IF(AK2416&gt;20.99,"Aged","Non-Aged"))</f>
        <v/>
      </c>
      <c r="AN2416" s="112">
        <f>IF(Q2416&lt;&gt;"",MONTH(Q2416),"")</f>
        <v/>
      </c>
      <c r="AO2416" s="112">
        <f>IFERROR(VALUE(V2416),0)</f>
        <v/>
      </c>
    </row>
    <row customFormat="1" customHeight="1" ht="29.25" r="2417" s="112" spans="1:41">
      <c r="A2417" s="127" t="n"/>
      <c r="B2417" s="113" t="n"/>
      <c r="C2417" s="127" t="n"/>
      <c r="D2417" s="127" t="n"/>
      <c r="E2417" s="114">
        <f>IF(F2417 &lt;&gt; "",VLOOKUP(F2417,CategoryLookup,2,FALSE), "")</f>
        <v/>
      </c>
      <c r="F2417" s="126" t="n"/>
      <c r="G2417" s="127" t="n"/>
      <c r="H2417" s="127" t="n"/>
      <c r="I2417" s="127" t="n"/>
      <c r="J2417" s="127" t="n"/>
      <c r="K2417" s="127" t="n"/>
      <c r="L2417" s="127" t="n"/>
      <c r="M2417" s="127" t="n"/>
      <c r="N2417" s="120" t="n"/>
      <c r="O2417" s="120" t="n"/>
      <c r="P2417" s="120" t="n"/>
      <c r="Q2417" s="120" t="n"/>
      <c r="R2417" s="121" t="n"/>
      <c r="S2417" s="121" t="n"/>
      <c r="T2417" s="121" t="n"/>
      <c r="U2417" s="121" t="n"/>
      <c r="V2417" s="117">
        <f>IF(P2417="NA","NA",IF(P2417&lt;&gt;"",TEXT(P2417-N2417,"[h].mm"),""))</f>
        <v/>
      </c>
      <c r="W2417" s="118">
        <f>IF(AND(R2417="",S2417=""),"",R2417+S2417)</f>
        <v/>
      </c>
      <c r="X2417" s="116">
        <f>IF(O2417&lt;&gt;"",DATE(YEAR(O2417), MONTH(O2417), DAY(O2417)),"")</f>
        <v/>
      </c>
      <c r="Y2417" s="122" t="n"/>
      <c r="Z2417" s="123" t="n"/>
      <c r="AA2417" s="117">
        <f>IF(F2417="Re-assigned","NA",IF(W2417="","",IF(W2417&gt;=VLOOKUP(D2417,SLAMatrix,3,FALSE),"Yes",IF(W2417&lt;VLOOKUP(D2417,SLAMatrix,2,FALSE),"No","Internal"))))</f>
        <v/>
      </c>
      <c r="AB2417" s="123" t="n"/>
      <c r="AC2417" s="123" t="n"/>
      <c r="AD2417" s="119" t="n"/>
      <c r="AE2417" s="125" t="n"/>
      <c r="AF2417" s="124">
        <f>MONTH(O2417)</f>
        <v/>
      </c>
      <c r="AG2417" s="124">
        <f>VLOOKUP(IFERROR(MID(AE2417,1,(FIND(",",AE2417,1)-1)),AE2417),Facility_Region_Mapping,2,FALSE)</f>
        <v/>
      </c>
      <c r="AH2417" s="124" t="n"/>
      <c r="AI2417" s="124">
        <f>IF(C2417&lt;&gt;"",IF(M2417="ESM User",getInterfaceName($C2417),"NA"),"")</f>
        <v/>
      </c>
      <c r="AJ2417" s="116">
        <f>IF(Q2417&lt;&gt;"",DATE(YEAR(Q2417), MONTH(Q2417), DAY(Q2417)),"")</f>
        <v/>
      </c>
      <c r="AK2417" s="130">
        <f>IF(Q2417&lt;&gt;0,Q2417-N2417,TODAY()-N2417)</f>
        <v/>
      </c>
      <c r="AL2417" s="112">
        <f>IF(F2417="Re-assigned",0,IF(H2417="Closed",0,IF(H2417="Service Restored",0,IF(H2417="",0,1))))</f>
        <v/>
      </c>
      <c r="AM2417" s="124">
        <f>IF(AL2417=0,"",IF(AK2417&gt;20.99,"Aged","Non-Aged"))</f>
        <v/>
      </c>
      <c r="AN2417" s="112">
        <f>IF(Q2417&lt;&gt;"",MONTH(Q2417),"")</f>
        <v/>
      </c>
      <c r="AO2417" s="112">
        <f>IFERROR(VALUE(V2417),0)</f>
        <v/>
      </c>
    </row>
    <row customFormat="1" customHeight="1" ht="29.25" r="2418" s="112" spans="1:41">
      <c r="A2418" s="127" t="n"/>
      <c r="B2418" s="113" t="n"/>
      <c r="C2418" s="127" t="n"/>
      <c r="D2418" s="127" t="n"/>
      <c r="E2418" s="114">
        <f>IF(F2418 &lt;&gt; "",VLOOKUP(F2418,CategoryLookup,2,FALSE), "")</f>
        <v/>
      </c>
      <c r="F2418" s="126" t="n"/>
      <c r="G2418" s="127" t="n"/>
      <c r="H2418" s="127" t="n"/>
      <c r="I2418" s="127" t="n"/>
      <c r="J2418" s="127" t="n"/>
      <c r="K2418" s="127" t="n"/>
      <c r="L2418" s="127" t="n"/>
      <c r="M2418" s="127" t="n"/>
      <c r="N2418" s="120" t="n"/>
      <c r="O2418" s="120" t="n"/>
      <c r="P2418" s="120" t="n"/>
      <c r="Q2418" s="120" t="n"/>
      <c r="R2418" s="121" t="n"/>
      <c r="S2418" s="121" t="n"/>
      <c r="T2418" s="121" t="n"/>
      <c r="U2418" s="121" t="n"/>
      <c r="V2418" s="117">
        <f>IF(P2418="NA","NA",IF(P2418&lt;&gt;"",TEXT(P2418-N2418,"[h].mm"),""))</f>
        <v/>
      </c>
      <c r="W2418" s="118">
        <f>IF(AND(R2418="",S2418=""),"",R2418+S2418)</f>
        <v/>
      </c>
      <c r="X2418" s="116">
        <f>IF(O2418&lt;&gt;"",DATE(YEAR(O2418), MONTH(O2418), DAY(O2418)),"")</f>
        <v/>
      </c>
      <c r="Y2418" s="122" t="n"/>
      <c r="Z2418" s="123" t="n"/>
      <c r="AA2418" s="117">
        <f>IF(F2418="Re-assigned","NA",IF(W2418="","",IF(W2418&gt;=VLOOKUP(D2418,SLAMatrix,3,FALSE),"Yes",IF(W2418&lt;VLOOKUP(D2418,SLAMatrix,2,FALSE),"No","Internal"))))</f>
        <v/>
      </c>
      <c r="AB2418" s="123" t="n"/>
      <c r="AC2418" s="123" t="n"/>
      <c r="AD2418" s="119" t="n"/>
      <c r="AE2418" s="125" t="n"/>
      <c r="AF2418" s="124">
        <f>MONTH(O2418)</f>
        <v/>
      </c>
      <c r="AG2418" s="124">
        <f>VLOOKUP(IFERROR(MID(AE2418,1,(FIND(",",AE2418,1)-1)),AE2418),Facility_Region_Mapping,2,FALSE)</f>
        <v/>
      </c>
      <c r="AH2418" s="124" t="n"/>
      <c r="AI2418" s="124">
        <f>IF(C2418&lt;&gt;"",IF(M2418="ESM User",getInterfaceName($C2418),"NA"),"")</f>
        <v/>
      </c>
      <c r="AJ2418" s="116">
        <f>IF(Q2418&lt;&gt;"",DATE(YEAR(Q2418), MONTH(Q2418), DAY(Q2418)),"")</f>
        <v/>
      </c>
      <c r="AK2418" s="130">
        <f>IF(Q2418&lt;&gt;0,Q2418-N2418,TODAY()-N2418)</f>
        <v/>
      </c>
      <c r="AL2418" s="112">
        <f>IF(F2418="Re-assigned",0,IF(H2418="Closed",0,IF(H2418="Service Restored",0,IF(H2418="",0,1))))</f>
        <v/>
      </c>
      <c r="AM2418" s="124">
        <f>IF(AL2418=0,"",IF(AK2418&gt;20.99,"Aged","Non-Aged"))</f>
        <v/>
      </c>
      <c r="AN2418" s="112">
        <f>IF(Q2418&lt;&gt;"",MONTH(Q2418),"")</f>
        <v/>
      </c>
      <c r="AO2418" s="112">
        <f>IFERROR(VALUE(V2418),0)</f>
        <v/>
      </c>
    </row>
    <row customFormat="1" customHeight="1" ht="29.25" r="2419" s="112" spans="1:41">
      <c r="A2419" s="127" t="n"/>
      <c r="B2419" s="113" t="n"/>
      <c r="C2419" s="127" t="n"/>
      <c r="D2419" s="127" t="n"/>
      <c r="E2419" s="114">
        <f>IF(F2419 &lt;&gt; "",VLOOKUP(F2419,CategoryLookup,2,FALSE), "")</f>
        <v/>
      </c>
      <c r="F2419" s="126" t="n"/>
      <c r="G2419" s="127" t="n"/>
      <c r="H2419" s="127" t="n"/>
      <c r="I2419" s="127" t="n"/>
      <c r="J2419" s="127" t="n"/>
      <c r="K2419" s="127" t="n"/>
      <c r="L2419" s="127" t="n"/>
      <c r="M2419" s="127" t="n"/>
      <c r="N2419" s="120" t="n"/>
      <c r="O2419" s="120" t="n"/>
      <c r="P2419" s="120" t="n"/>
      <c r="Q2419" s="120" t="n"/>
      <c r="R2419" s="121" t="n"/>
      <c r="S2419" s="121" t="n"/>
      <c r="T2419" s="121" t="n"/>
      <c r="U2419" s="121" t="n"/>
      <c r="V2419" s="117">
        <f>IF(P2419="NA","NA",IF(P2419&lt;&gt;"",TEXT(P2419-N2419,"[h].mm"),""))</f>
        <v/>
      </c>
      <c r="W2419" s="118">
        <f>IF(AND(R2419="",S2419=""),"",R2419+S2419)</f>
        <v/>
      </c>
      <c r="X2419" s="116">
        <f>IF(O2419&lt;&gt;"",DATE(YEAR(O2419), MONTH(O2419), DAY(O2419)),"")</f>
        <v/>
      </c>
      <c r="Y2419" s="122" t="n"/>
      <c r="Z2419" s="123" t="n"/>
      <c r="AA2419" s="117">
        <f>IF(F2419="Re-assigned","NA",IF(W2419="","",IF(W2419&gt;=VLOOKUP(D2419,SLAMatrix,3,FALSE),"Yes",IF(W2419&lt;VLOOKUP(D2419,SLAMatrix,2,FALSE),"No","Internal"))))</f>
        <v/>
      </c>
      <c r="AB2419" s="123" t="n"/>
      <c r="AC2419" s="123" t="n"/>
      <c r="AD2419" s="119" t="n"/>
      <c r="AE2419" s="125" t="n"/>
      <c r="AF2419" s="124">
        <f>MONTH(O2419)</f>
        <v/>
      </c>
      <c r="AG2419" s="124">
        <f>VLOOKUP(IFERROR(MID(AE2419,1,(FIND(",",AE2419,1)-1)),AE2419),Facility_Region_Mapping,2,FALSE)</f>
        <v/>
      </c>
      <c r="AH2419" s="124" t="n"/>
      <c r="AI2419" s="124">
        <f>IF(C2419&lt;&gt;"",IF(M2419="ESM User",getInterfaceName($C2419),"NA"),"")</f>
        <v/>
      </c>
      <c r="AJ2419" s="116">
        <f>IF(Q2419&lt;&gt;"",DATE(YEAR(Q2419), MONTH(Q2419), DAY(Q2419)),"")</f>
        <v/>
      </c>
      <c r="AK2419" s="130">
        <f>IF(Q2419&lt;&gt;0,Q2419-N2419,TODAY()-N2419)</f>
        <v/>
      </c>
      <c r="AL2419" s="112">
        <f>IF(F2419="Re-assigned",0,IF(H2419="Closed",0,IF(H2419="Service Restored",0,IF(H2419="",0,1))))</f>
        <v/>
      </c>
      <c r="AM2419" s="124">
        <f>IF(AL2419=0,"",IF(AK2419&gt;20.99,"Aged","Non-Aged"))</f>
        <v/>
      </c>
      <c r="AN2419" s="112">
        <f>IF(Q2419&lt;&gt;"",MONTH(Q2419),"")</f>
        <v/>
      </c>
      <c r="AO2419" s="112">
        <f>IFERROR(VALUE(V2419),0)</f>
        <v/>
      </c>
    </row>
    <row customFormat="1" customHeight="1" ht="29.25" r="2420" s="112" spans="1:41">
      <c r="A2420" s="127" t="n"/>
      <c r="B2420" s="113" t="n"/>
      <c r="C2420" s="127" t="n"/>
      <c r="D2420" s="127" t="n"/>
      <c r="E2420" s="114">
        <f>IF(F2420 &lt;&gt; "",VLOOKUP(F2420,CategoryLookup,2,FALSE), "")</f>
        <v/>
      </c>
      <c r="F2420" s="126" t="n"/>
      <c r="G2420" s="127" t="n"/>
      <c r="H2420" s="127" t="n"/>
      <c r="I2420" s="127" t="n"/>
      <c r="J2420" s="127" t="n"/>
      <c r="K2420" s="127" t="n"/>
      <c r="L2420" s="127" t="n"/>
      <c r="M2420" s="127" t="n"/>
      <c r="N2420" s="120" t="n"/>
      <c r="O2420" s="120" t="n"/>
      <c r="P2420" s="120" t="n"/>
      <c r="Q2420" s="120" t="n"/>
      <c r="R2420" s="121" t="n"/>
      <c r="S2420" s="121" t="n"/>
      <c r="T2420" s="121" t="n"/>
      <c r="U2420" s="121" t="n"/>
      <c r="V2420" s="117">
        <f>IF(P2420="NA","NA",IF(P2420&lt;&gt;"",TEXT(P2420-N2420,"[h].mm"),""))</f>
        <v/>
      </c>
      <c r="W2420" s="118">
        <f>IF(AND(R2420="",S2420=""),"",R2420+S2420)</f>
        <v/>
      </c>
      <c r="X2420" s="116">
        <f>IF(O2420&lt;&gt;"",DATE(YEAR(O2420), MONTH(O2420), DAY(O2420)),"")</f>
        <v/>
      </c>
      <c r="Y2420" s="122" t="n"/>
      <c r="Z2420" s="123" t="n"/>
      <c r="AA2420" s="117">
        <f>IF(F2420="Re-assigned","NA",IF(W2420="","",IF(W2420&gt;=VLOOKUP(D2420,SLAMatrix,3,FALSE),"Yes",IF(W2420&lt;VLOOKUP(D2420,SLAMatrix,2,FALSE),"No","Internal"))))</f>
        <v/>
      </c>
      <c r="AB2420" s="123" t="n"/>
      <c r="AC2420" s="123" t="n"/>
      <c r="AD2420" s="119" t="n"/>
      <c r="AE2420" s="125" t="n"/>
      <c r="AF2420" s="124">
        <f>MONTH(O2420)</f>
        <v/>
      </c>
      <c r="AG2420" s="124">
        <f>VLOOKUP(IFERROR(MID(AE2420,1,(FIND(",",AE2420,1)-1)),AE2420),Facility_Region_Mapping,2,FALSE)</f>
        <v/>
      </c>
      <c r="AH2420" s="124" t="n"/>
      <c r="AI2420" s="124">
        <f>IF(C2420&lt;&gt;"",IF(M2420="ESM User",getInterfaceName($C2420),"NA"),"")</f>
        <v/>
      </c>
      <c r="AJ2420" s="116">
        <f>IF(Q2420&lt;&gt;"",DATE(YEAR(Q2420), MONTH(Q2420), DAY(Q2420)),"")</f>
        <v/>
      </c>
      <c r="AK2420" s="130">
        <f>IF(Q2420&lt;&gt;0,Q2420-N2420,TODAY()-N2420)</f>
        <v/>
      </c>
      <c r="AL2420" s="112">
        <f>IF(F2420="Re-assigned",0,IF(H2420="Closed",0,IF(H2420="Service Restored",0,IF(H2420="",0,1))))</f>
        <v/>
      </c>
      <c r="AM2420" s="124">
        <f>IF(AL2420=0,"",IF(AK2420&gt;20.99,"Aged","Non-Aged"))</f>
        <v/>
      </c>
      <c r="AN2420" s="112">
        <f>IF(Q2420&lt;&gt;"",MONTH(Q2420),"")</f>
        <v/>
      </c>
      <c r="AO2420" s="112">
        <f>IFERROR(VALUE(V2420),0)</f>
        <v/>
      </c>
    </row>
    <row customFormat="1" customHeight="1" ht="29.25" r="2421" s="112" spans="1:41">
      <c r="A2421" s="127" t="n"/>
      <c r="B2421" s="113" t="n"/>
      <c r="C2421" s="127" t="n"/>
      <c r="D2421" s="127" t="n"/>
      <c r="E2421" s="114">
        <f>IF(F2421 &lt;&gt; "",VLOOKUP(F2421,CategoryLookup,2,FALSE), "")</f>
        <v/>
      </c>
      <c r="F2421" s="126" t="n"/>
      <c r="G2421" s="127" t="n"/>
      <c r="H2421" s="127" t="n"/>
      <c r="I2421" s="127" t="n"/>
      <c r="J2421" s="127" t="n"/>
      <c r="K2421" s="127" t="n"/>
      <c r="L2421" s="127" t="n"/>
      <c r="M2421" s="127" t="n"/>
      <c r="N2421" s="120" t="n"/>
      <c r="O2421" s="120" t="n"/>
      <c r="P2421" s="120" t="n"/>
      <c r="Q2421" s="120" t="n"/>
      <c r="R2421" s="121" t="n"/>
      <c r="S2421" s="121" t="n"/>
      <c r="T2421" s="121" t="n"/>
      <c r="U2421" s="121" t="n"/>
      <c r="V2421" s="117">
        <f>IF(P2421="NA","NA",IF(P2421&lt;&gt;"",TEXT(P2421-N2421,"[h].mm"),""))</f>
        <v/>
      </c>
      <c r="W2421" s="118">
        <f>IF(AND(R2421="",S2421=""),"",R2421+S2421)</f>
        <v/>
      </c>
      <c r="X2421" s="116">
        <f>IF(O2421&lt;&gt;"",DATE(YEAR(O2421), MONTH(O2421), DAY(O2421)),"")</f>
        <v/>
      </c>
      <c r="Y2421" s="122" t="n"/>
      <c r="Z2421" s="123" t="n"/>
      <c r="AA2421" s="117">
        <f>IF(F2421="Re-assigned","NA",IF(W2421="","",IF(W2421&gt;=VLOOKUP(D2421,SLAMatrix,3,FALSE),"Yes",IF(W2421&lt;VLOOKUP(D2421,SLAMatrix,2,FALSE),"No","Internal"))))</f>
        <v/>
      </c>
      <c r="AB2421" s="123" t="n"/>
      <c r="AC2421" s="123" t="n"/>
      <c r="AD2421" s="119" t="n"/>
      <c r="AE2421" s="125" t="n"/>
      <c r="AF2421" s="124">
        <f>MONTH(O2421)</f>
        <v/>
      </c>
      <c r="AG2421" s="124">
        <f>VLOOKUP(IFERROR(MID(AE2421,1,(FIND(",",AE2421,1)-1)),AE2421),Facility_Region_Mapping,2,FALSE)</f>
        <v/>
      </c>
      <c r="AH2421" s="124" t="n"/>
      <c r="AI2421" s="124">
        <f>IF(C2421&lt;&gt;"",IF(M2421="ESM User",getInterfaceName($C2421),"NA"),"")</f>
        <v/>
      </c>
      <c r="AJ2421" s="116">
        <f>IF(Q2421&lt;&gt;"",DATE(YEAR(Q2421), MONTH(Q2421), DAY(Q2421)),"")</f>
        <v/>
      </c>
      <c r="AK2421" s="130">
        <f>IF(Q2421&lt;&gt;0,Q2421-N2421,TODAY()-N2421)</f>
        <v/>
      </c>
      <c r="AL2421" s="112">
        <f>IF(F2421="Re-assigned",0,IF(H2421="Closed",0,IF(H2421="Service Restored",0,IF(H2421="",0,1))))</f>
        <v/>
      </c>
      <c r="AM2421" s="124">
        <f>IF(AL2421=0,"",IF(AK2421&gt;20.99,"Aged","Non-Aged"))</f>
        <v/>
      </c>
      <c r="AN2421" s="112">
        <f>IF(Q2421&lt;&gt;"",MONTH(Q2421),"")</f>
        <v/>
      </c>
      <c r="AO2421" s="112">
        <f>IFERROR(VALUE(V2421),0)</f>
        <v/>
      </c>
    </row>
    <row customFormat="1" customHeight="1" ht="29.25" r="2422" s="112" spans="1:41">
      <c r="A2422" s="127" t="n"/>
      <c r="B2422" s="113" t="n"/>
      <c r="C2422" s="127" t="n"/>
      <c r="D2422" s="127" t="n"/>
      <c r="E2422" s="114">
        <f>IF(F2422 &lt;&gt; "",VLOOKUP(F2422,CategoryLookup,2,FALSE), "")</f>
        <v/>
      </c>
      <c r="F2422" s="126" t="n"/>
      <c r="G2422" s="127" t="n"/>
      <c r="H2422" s="127" t="n"/>
      <c r="I2422" s="127" t="n"/>
      <c r="J2422" s="127" t="n"/>
      <c r="K2422" s="127" t="n"/>
      <c r="L2422" s="127" t="n"/>
      <c r="M2422" s="127" t="n"/>
      <c r="N2422" s="120" t="n"/>
      <c r="O2422" s="120" t="n"/>
      <c r="P2422" s="120" t="n"/>
      <c r="Q2422" s="120" t="n"/>
      <c r="R2422" s="121" t="n"/>
      <c r="S2422" s="121" t="n"/>
      <c r="T2422" s="121" t="n"/>
      <c r="U2422" s="121" t="n"/>
      <c r="V2422" s="117">
        <f>IF(P2422="NA","NA",IF(P2422&lt;&gt;"",TEXT(P2422-N2422,"[h].mm"),""))</f>
        <v/>
      </c>
      <c r="W2422" s="118">
        <f>IF(AND(R2422="",S2422=""),"",R2422+S2422)</f>
        <v/>
      </c>
      <c r="X2422" s="116">
        <f>IF(O2422&lt;&gt;"",DATE(YEAR(O2422), MONTH(O2422), DAY(O2422)),"")</f>
        <v/>
      </c>
      <c r="Y2422" s="122" t="n"/>
      <c r="Z2422" s="123" t="n"/>
      <c r="AA2422" s="117">
        <f>IF(F2422="Re-assigned","NA",IF(W2422="","",IF(W2422&gt;=VLOOKUP(D2422,SLAMatrix,3,FALSE),"Yes",IF(W2422&lt;VLOOKUP(D2422,SLAMatrix,2,FALSE),"No","Internal"))))</f>
        <v/>
      </c>
      <c r="AB2422" s="123" t="n"/>
      <c r="AC2422" s="123" t="n"/>
      <c r="AD2422" s="119" t="n"/>
      <c r="AE2422" s="125" t="n"/>
      <c r="AF2422" s="124">
        <f>MONTH(O2422)</f>
        <v/>
      </c>
      <c r="AG2422" s="124">
        <f>VLOOKUP(IFERROR(MID(AE2422,1,(FIND(",",AE2422,1)-1)),AE2422),Facility_Region_Mapping,2,FALSE)</f>
        <v/>
      </c>
      <c r="AH2422" s="124" t="n"/>
      <c r="AI2422" s="124">
        <f>IF(C2422&lt;&gt;"",IF(M2422="ESM User",getInterfaceName($C2422),"NA"),"")</f>
        <v/>
      </c>
      <c r="AJ2422" s="116">
        <f>IF(Q2422&lt;&gt;"",DATE(YEAR(Q2422), MONTH(Q2422), DAY(Q2422)),"")</f>
        <v/>
      </c>
      <c r="AK2422" s="130">
        <f>IF(Q2422&lt;&gt;0,Q2422-N2422,TODAY()-N2422)</f>
        <v/>
      </c>
      <c r="AL2422" s="112">
        <f>IF(F2422="Re-assigned",0,IF(H2422="Closed",0,IF(H2422="Service Restored",0,IF(H2422="",0,1))))</f>
        <v/>
      </c>
      <c r="AM2422" s="124">
        <f>IF(AL2422=0,"",IF(AK2422&gt;20.99,"Aged","Non-Aged"))</f>
        <v/>
      </c>
      <c r="AN2422" s="112">
        <f>IF(Q2422&lt;&gt;"",MONTH(Q2422),"")</f>
        <v/>
      </c>
      <c r="AO2422" s="112">
        <f>IFERROR(VALUE(V2422),0)</f>
        <v/>
      </c>
    </row>
    <row customFormat="1" customHeight="1" ht="29.25" r="2423" s="112" spans="1:41">
      <c r="A2423" s="127" t="n"/>
      <c r="B2423" s="113" t="n"/>
      <c r="C2423" s="127" t="n"/>
      <c r="D2423" s="127" t="n"/>
      <c r="E2423" s="114">
        <f>IF(F2423 &lt;&gt; "",VLOOKUP(F2423,CategoryLookup,2,FALSE), "")</f>
        <v/>
      </c>
      <c r="F2423" s="126" t="n"/>
      <c r="G2423" s="127" t="n"/>
      <c r="H2423" s="127" t="n"/>
      <c r="I2423" s="127" t="n"/>
      <c r="J2423" s="127" t="n"/>
      <c r="K2423" s="127" t="n"/>
      <c r="L2423" s="127" t="n"/>
      <c r="M2423" s="127" t="n"/>
      <c r="N2423" s="120" t="n"/>
      <c r="O2423" s="120" t="n"/>
      <c r="P2423" s="120" t="n"/>
      <c r="Q2423" s="120" t="n"/>
      <c r="R2423" s="121" t="n"/>
      <c r="S2423" s="121" t="n"/>
      <c r="T2423" s="121" t="n"/>
      <c r="U2423" s="121" t="n"/>
      <c r="V2423" s="117">
        <f>IF(P2423="NA","NA",IF(P2423&lt;&gt;"",TEXT(P2423-N2423,"[h].mm"),""))</f>
        <v/>
      </c>
      <c r="W2423" s="118">
        <f>IF(AND(R2423="",S2423=""),"",R2423+S2423)</f>
        <v/>
      </c>
      <c r="X2423" s="116">
        <f>IF(O2423&lt;&gt;"",DATE(YEAR(O2423), MONTH(O2423), DAY(O2423)),"")</f>
        <v/>
      </c>
      <c r="Y2423" s="122" t="n"/>
      <c r="Z2423" s="123" t="n"/>
      <c r="AA2423" s="117">
        <f>IF(F2423="Re-assigned","NA",IF(W2423="","",IF(W2423&gt;=VLOOKUP(D2423,SLAMatrix,3,FALSE),"Yes",IF(W2423&lt;VLOOKUP(D2423,SLAMatrix,2,FALSE),"No","Internal"))))</f>
        <v/>
      </c>
      <c r="AB2423" s="123" t="n"/>
      <c r="AC2423" s="123" t="n"/>
      <c r="AD2423" s="119" t="n"/>
      <c r="AE2423" s="125" t="n"/>
      <c r="AF2423" s="124">
        <f>MONTH(O2423)</f>
        <v/>
      </c>
      <c r="AG2423" s="124">
        <f>VLOOKUP(IFERROR(MID(AE2423,1,(FIND(",",AE2423,1)-1)),AE2423),Facility_Region_Mapping,2,FALSE)</f>
        <v/>
      </c>
      <c r="AH2423" s="124" t="n"/>
      <c r="AI2423" s="124">
        <f>IF(C2423&lt;&gt;"",IF(M2423="ESM User",getInterfaceName($C2423),"NA"),"")</f>
        <v/>
      </c>
      <c r="AJ2423" s="116">
        <f>IF(Q2423&lt;&gt;"",DATE(YEAR(Q2423), MONTH(Q2423), DAY(Q2423)),"")</f>
        <v/>
      </c>
      <c r="AK2423" s="130">
        <f>IF(Q2423&lt;&gt;0,Q2423-N2423,TODAY()-N2423)</f>
        <v/>
      </c>
      <c r="AL2423" s="112">
        <f>IF(F2423="Re-assigned",0,IF(H2423="Closed",0,IF(H2423="Service Restored",0,IF(H2423="",0,1))))</f>
        <v/>
      </c>
      <c r="AM2423" s="124">
        <f>IF(AL2423=0,"",IF(AK2423&gt;20.99,"Aged","Non-Aged"))</f>
        <v/>
      </c>
      <c r="AN2423" s="112">
        <f>IF(Q2423&lt;&gt;"",MONTH(Q2423),"")</f>
        <v/>
      </c>
      <c r="AO2423" s="112">
        <f>IFERROR(VALUE(V2423),0)</f>
        <v/>
      </c>
    </row>
    <row customFormat="1" customHeight="1" ht="29.25" r="2424" s="112" spans="1:41">
      <c r="A2424" s="127" t="n"/>
      <c r="B2424" s="113" t="n"/>
      <c r="C2424" s="127" t="n"/>
      <c r="D2424" s="127" t="n"/>
      <c r="E2424" s="114">
        <f>IF(F2424 &lt;&gt; "",VLOOKUP(F2424,CategoryLookup,2,FALSE), "")</f>
        <v/>
      </c>
      <c r="F2424" s="126" t="n"/>
      <c r="G2424" s="127" t="n"/>
      <c r="H2424" s="127" t="n"/>
      <c r="I2424" s="127" t="n"/>
      <c r="J2424" s="127" t="n"/>
      <c r="K2424" s="127" t="n"/>
      <c r="L2424" s="127" t="n"/>
      <c r="M2424" s="127" t="n"/>
      <c r="N2424" s="120" t="n"/>
      <c r="O2424" s="120" t="n"/>
      <c r="P2424" s="120" t="n"/>
      <c r="Q2424" s="120" t="n"/>
      <c r="R2424" s="121" t="n"/>
      <c r="S2424" s="121" t="n"/>
      <c r="T2424" s="121" t="n"/>
      <c r="U2424" s="121" t="n"/>
      <c r="V2424" s="117">
        <f>IF(P2424="NA","NA",IF(P2424&lt;&gt;"",TEXT(P2424-N2424,"[h].mm"),""))</f>
        <v/>
      </c>
      <c r="W2424" s="118">
        <f>IF(AND(R2424="",S2424=""),"",R2424+S2424)</f>
        <v/>
      </c>
      <c r="X2424" s="116">
        <f>IF(O2424&lt;&gt;"",DATE(YEAR(O2424), MONTH(O2424), DAY(O2424)),"")</f>
        <v/>
      </c>
      <c r="Y2424" s="122" t="n"/>
      <c r="Z2424" s="123" t="n"/>
      <c r="AA2424" s="117">
        <f>IF(F2424="Re-assigned","NA",IF(W2424="","",IF(W2424&gt;=VLOOKUP(D2424,SLAMatrix,3,FALSE),"Yes",IF(W2424&lt;VLOOKUP(D2424,SLAMatrix,2,FALSE),"No","Internal"))))</f>
        <v/>
      </c>
      <c r="AB2424" s="123" t="n"/>
      <c r="AC2424" s="123" t="n"/>
      <c r="AD2424" s="119" t="n"/>
      <c r="AE2424" s="125" t="n"/>
      <c r="AF2424" s="124">
        <f>MONTH(O2424)</f>
        <v/>
      </c>
      <c r="AG2424" s="124">
        <f>VLOOKUP(IFERROR(MID(AE2424,1,(FIND(",",AE2424,1)-1)),AE2424),Facility_Region_Mapping,2,FALSE)</f>
        <v/>
      </c>
      <c r="AH2424" s="124" t="n"/>
      <c r="AI2424" s="124">
        <f>IF(C2424&lt;&gt;"",IF(M2424="ESM User",getInterfaceName($C2424),"NA"),"")</f>
        <v/>
      </c>
      <c r="AJ2424" s="116">
        <f>IF(Q2424&lt;&gt;"",DATE(YEAR(Q2424), MONTH(Q2424), DAY(Q2424)),"")</f>
        <v/>
      </c>
      <c r="AK2424" s="130">
        <f>IF(Q2424&lt;&gt;0,Q2424-N2424,TODAY()-N2424)</f>
        <v/>
      </c>
      <c r="AL2424" s="112">
        <f>IF(F2424="Re-assigned",0,IF(H2424="Closed",0,IF(H2424="Service Restored",0,IF(H2424="",0,1))))</f>
        <v/>
      </c>
      <c r="AM2424" s="124">
        <f>IF(AL2424=0,"",IF(AK2424&gt;20.99,"Aged","Non-Aged"))</f>
        <v/>
      </c>
      <c r="AN2424" s="112">
        <f>IF(Q2424&lt;&gt;"",MONTH(Q2424),"")</f>
        <v/>
      </c>
      <c r="AO2424" s="112">
        <f>IFERROR(VALUE(V2424),0)</f>
        <v/>
      </c>
    </row>
    <row customFormat="1" customHeight="1" ht="29.25" r="2425" s="112" spans="1:41">
      <c r="A2425" s="127" t="n"/>
      <c r="B2425" s="113" t="n"/>
      <c r="C2425" s="127" t="n"/>
      <c r="D2425" s="127" t="n"/>
      <c r="E2425" s="114">
        <f>IF(F2425 &lt;&gt; "",VLOOKUP(F2425,CategoryLookup,2,FALSE), "")</f>
        <v/>
      </c>
      <c r="F2425" s="126" t="n"/>
      <c r="G2425" s="127" t="n"/>
      <c r="H2425" s="127" t="n"/>
      <c r="I2425" s="127" t="n"/>
      <c r="J2425" s="127" t="n"/>
      <c r="K2425" s="127" t="n"/>
      <c r="L2425" s="127" t="n"/>
      <c r="M2425" s="127" t="n"/>
      <c r="N2425" s="120" t="n"/>
      <c r="O2425" s="120" t="n"/>
      <c r="P2425" s="120" t="n"/>
      <c r="Q2425" s="120" t="n"/>
      <c r="R2425" s="121" t="n"/>
      <c r="S2425" s="121" t="n"/>
      <c r="T2425" s="121" t="n"/>
      <c r="U2425" s="121" t="n"/>
      <c r="V2425" s="117">
        <f>IF(P2425="NA","NA",IF(P2425&lt;&gt;"",TEXT(P2425-N2425,"[h].mm"),""))</f>
        <v/>
      </c>
      <c r="W2425" s="118">
        <f>IF(AND(R2425="",S2425=""),"",R2425+S2425)</f>
        <v/>
      </c>
      <c r="X2425" s="116">
        <f>IF(O2425&lt;&gt;"",DATE(YEAR(O2425), MONTH(O2425), DAY(O2425)),"")</f>
        <v/>
      </c>
      <c r="Y2425" s="122" t="n"/>
      <c r="Z2425" s="123" t="n"/>
      <c r="AA2425" s="117">
        <f>IF(F2425="Re-assigned","NA",IF(W2425="","",IF(W2425&gt;=VLOOKUP(D2425,SLAMatrix,3,FALSE),"Yes",IF(W2425&lt;VLOOKUP(D2425,SLAMatrix,2,FALSE),"No","Internal"))))</f>
        <v/>
      </c>
      <c r="AB2425" s="123" t="n"/>
      <c r="AC2425" s="123" t="n"/>
      <c r="AD2425" s="119" t="n"/>
      <c r="AE2425" s="125" t="n"/>
      <c r="AF2425" s="124">
        <f>MONTH(O2425)</f>
        <v/>
      </c>
      <c r="AG2425" s="124">
        <f>VLOOKUP(IFERROR(MID(AE2425,1,(FIND(",",AE2425,1)-1)),AE2425),Facility_Region_Mapping,2,FALSE)</f>
        <v/>
      </c>
      <c r="AH2425" s="124" t="n"/>
      <c r="AI2425" s="124">
        <f>IF(C2425&lt;&gt;"",IF(M2425="ESM User",getInterfaceName($C2425),"NA"),"")</f>
        <v/>
      </c>
      <c r="AJ2425" s="116">
        <f>IF(Q2425&lt;&gt;"",DATE(YEAR(Q2425), MONTH(Q2425), DAY(Q2425)),"")</f>
        <v/>
      </c>
      <c r="AK2425" s="130">
        <f>IF(Q2425&lt;&gt;0,Q2425-N2425,TODAY()-N2425)</f>
        <v/>
      </c>
      <c r="AL2425" s="112">
        <f>IF(F2425="Re-assigned",0,IF(H2425="Closed",0,IF(H2425="Service Restored",0,IF(H2425="",0,1))))</f>
        <v/>
      </c>
      <c r="AM2425" s="124">
        <f>IF(AL2425=0,"",IF(AK2425&gt;20.99,"Aged","Non-Aged"))</f>
        <v/>
      </c>
      <c r="AN2425" s="112">
        <f>IF(Q2425&lt;&gt;"",MONTH(Q2425),"")</f>
        <v/>
      </c>
      <c r="AO2425" s="112">
        <f>IFERROR(VALUE(V2425),0)</f>
        <v/>
      </c>
    </row>
    <row customFormat="1" customHeight="1" ht="29.25" r="2426" s="112" spans="1:41">
      <c r="A2426" s="127" t="n"/>
      <c r="B2426" s="113" t="n"/>
      <c r="C2426" s="127" t="n"/>
      <c r="D2426" s="127" t="n"/>
      <c r="E2426" s="114">
        <f>IF(F2426 &lt;&gt; "",VLOOKUP(F2426,CategoryLookup,2,FALSE), "")</f>
        <v/>
      </c>
      <c r="F2426" s="126" t="n"/>
      <c r="G2426" s="127" t="n"/>
      <c r="H2426" s="127" t="n"/>
      <c r="I2426" s="127" t="n"/>
      <c r="J2426" s="127" t="n"/>
      <c r="K2426" s="127" t="n"/>
      <c r="L2426" s="127" t="n"/>
      <c r="M2426" s="127" t="n"/>
      <c r="N2426" s="120" t="n"/>
      <c r="O2426" s="120" t="n"/>
      <c r="P2426" s="120" t="n"/>
      <c r="Q2426" s="120" t="n"/>
      <c r="R2426" s="121" t="n"/>
      <c r="S2426" s="121" t="n"/>
      <c r="T2426" s="121" t="n"/>
      <c r="U2426" s="121" t="n"/>
      <c r="V2426" s="117">
        <f>IF(P2426="NA","NA",IF(P2426&lt;&gt;"",TEXT(P2426-N2426,"[h].mm"),""))</f>
        <v/>
      </c>
      <c r="W2426" s="118">
        <f>IF(AND(R2426="",S2426=""),"",R2426+S2426)</f>
        <v/>
      </c>
      <c r="X2426" s="116">
        <f>IF(O2426&lt;&gt;"",DATE(YEAR(O2426), MONTH(O2426), DAY(O2426)),"")</f>
        <v/>
      </c>
      <c r="Y2426" s="122" t="n"/>
      <c r="Z2426" s="123" t="n"/>
      <c r="AA2426" s="117">
        <f>IF(F2426="Re-assigned","NA",IF(W2426="","",IF(W2426&gt;=VLOOKUP(D2426,SLAMatrix,3,FALSE),"Yes",IF(W2426&lt;VLOOKUP(D2426,SLAMatrix,2,FALSE),"No","Internal"))))</f>
        <v/>
      </c>
      <c r="AB2426" s="123" t="n"/>
      <c r="AC2426" s="123" t="n"/>
      <c r="AD2426" s="119" t="n"/>
      <c r="AE2426" s="125" t="n"/>
      <c r="AF2426" s="124">
        <f>MONTH(O2426)</f>
        <v/>
      </c>
      <c r="AG2426" s="124">
        <f>VLOOKUP(IFERROR(MID(AE2426,1,(FIND(",",AE2426,1)-1)),AE2426),Facility_Region_Mapping,2,FALSE)</f>
        <v/>
      </c>
      <c r="AH2426" s="124" t="n"/>
      <c r="AI2426" s="124">
        <f>IF(C2426&lt;&gt;"",IF(M2426="ESM User",getInterfaceName($C2426),"NA"),"")</f>
        <v/>
      </c>
      <c r="AJ2426" s="116">
        <f>IF(Q2426&lt;&gt;"",DATE(YEAR(Q2426), MONTH(Q2426), DAY(Q2426)),"")</f>
        <v/>
      </c>
      <c r="AK2426" s="130">
        <f>IF(Q2426&lt;&gt;0,Q2426-N2426,TODAY()-N2426)</f>
        <v/>
      </c>
      <c r="AL2426" s="112">
        <f>IF(F2426="Re-assigned",0,IF(H2426="Closed",0,IF(H2426="Service Restored",0,IF(H2426="",0,1))))</f>
        <v/>
      </c>
      <c r="AM2426" s="124">
        <f>IF(AL2426=0,"",IF(AK2426&gt;20.99,"Aged","Non-Aged"))</f>
        <v/>
      </c>
      <c r="AN2426" s="112">
        <f>IF(Q2426&lt;&gt;"",MONTH(Q2426),"")</f>
        <v/>
      </c>
      <c r="AO2426" s="112">
        <f>IFERROR(VALUE(V2426),0)</f>
        <v/>
      </c>
    </row>
    <row customFormat="1" customHeight="1" ht="29.25" r="2427" s="112" spans="1:41">
      <c r="A2427" s="127" t="n"/>
      <c r="B2427" s="113" t="n"/>
      <c r="C2427" s="127" t="n"/>
      <c r="D2427" s="127" t="n"/>
      <c r="E2427" s="114">
        <f>IF(F2427 &lt;&gt; "",VLOOKUP(F2427,CategoryLookup,2,FALSE), "")</f>
        <v/>
      </c>
      <c r="F2427" s="126" t="n"/>
      <c r="G2427" s="127" t="n"/>
      <c r="H2427" s="127" t="n"/>
      <c r="I2427" s="127" t="n"/>
      <c r="J2427" s="127" t="n"/>
      <c r="K2427" s="127" t="n"/>
      <c r="L2427" s="127" t="n"/>
      <c r="M2427" s="127" t="n"/>
      <c r="N2427" s="120" t="n"/>
      <c r="O2427" s="120" t="n"/>
      <c r="P2427" s="120" t="n"/>
      <c r="Q2427" s="120" t="n"/>
      <c r="R2427" s="121" t="n"/>
      <c r="S2427" s="121" t="n"/>
      <c r="T2427" s="121" t="n"/>
      <c r="U2427" s="121" t="n"/>
      <c r="V2427" s="117">
        <f>IF(P2427="NA","NA",IF(P2427&lt;&gt;"",TEXT(P2427-N2427,"[h].mm"),""))</f>
        <v/>
      </c>
      <c r="W2427" s="118">
        <f>IF(AND(R2427="",S2427=""),"",R2427+S2427)</f>
        <v/>
      </c>
      <c r="X2427" s="116">
        <f>IF(O2427&lt;&gt;"",DATE(YEAR(O2427), MONTH(O2427), DAY(O2427)),"")</f>
        <v/>
      </c>
      <c r="Y2427" s="122" t="n"/>
      <c r="Z2427" s="123" t="n"/>
      <c r="AA2427" s="117">
        <f>IF(F2427="Re-assigned","NA",IF(W2427="","",IF(W2427&gt;=VLOOKUP(D2427,SLAMatrix,3,FALSE),"Yes",IF(W2427&lt;VLOOKUP(D2427,SLAMatrix,2,FALSE),"No","Internal"))))</f>
        <v/>
      </c>
      <c r="AB2427" s="123" t="n"/>
      <c r="AC2427" s="123" t="n"/>
      <c r="AD2427" s="119" t="n"/>
      <c r="AE2427" s="125" t="n"/>
      <c r="AF2427" s="124">
        <f>MONTH(O2427)</f>
        <v/>
      </c>
      <c r="AG2427" s="124">
        <f>VLOOKUP(IFERROR(MID(AE2427,1,(FIND(",",AE2427,1)-1)),AE2427),Facility_Region_Mapping,2,FALSE)</f>
        <v/>
      </c>
      <c r="AH2427" s="124" t="n"/>
      <c r="AI2427" s="124">
        <f>IF(C2427&lt;&gt;"",IF(M2427="ESM User",getInterfaceName($C2427),"NA"),"")</f>
        <v/>
      </c>
      <c r="AJ2427" s="116">
        <f>IF(Q2427&lt;&gt;"",DATE(YEAR(Q2427), MONTH(Q2427), DAY(Q2427)),"")</f>
        <v/>
      </c>
      <c r="AK2427" s="130">
        <f>IF(Q2427&lt;&gt;0,Q2427-N2427,TODAY()-N2427)</f>
        <v/>
      </c>
      <c r="AL2427" s="112">
        <f>IF(F2427="Re-assigned",0,IF(H2427="Closed",0,IF(H2427="Service Restored",0,IF(H2427="",0,1))))</f>
        <v/>
      </c>
      <c r="AM2427" s="124">
        <f>IF(AL2427=0,"",IF(AK2427&gt;20.99,"Aged","Non-Aged"))</f>
        <v/>
      </c>
      <c r="AN2427" s="112">
        <f>IF(Q2427&lt;&gt;"",MONTH(Q2427),"")</f>
        <v/>
      </c>
      <c r="AO2427" s="112">
        <f>IFERROR(VALUE(V2427),0)</f>
        <v/>
      </c>
    </row>
    <row customFormat="1" customHeight="1" ht="29.25" r="2428" s="112" spans="1:41">
      <c r="A2428" s="127" t="n"/>
      <c r="B2428" s="113" t="n"/>
      <c r="C2428" s="127" t="n"/>
      <c r="D2428" s="127" t="n"/>
      <c r="E2428" s="114">
        <f>IF(F2428 &lt;&gt; "",VLOOKUP(F2428,CategoryLookup,2,FALSE), "")</f>
        <v/>
      </c>
      <c r="F2428" s="126" t="n"/>
      <c r="G2428" s="127" t="n"/>
      <c r="H2428" s="127" t="n"/>
      <c r="I2428" s="127" t="n"/>
      <c r="J2428" s="127" t="n"/>
      <c r="K2428" s="127" t="n"/>
      <c r="L2428" s="127" t="n"/>
      <c r="M2428" s="127" t="n"/>
      <c r="N2428" s="120" t="n"/>
      <c r="O2428" s="120" t="n"/>
      <c r="P2428" s="120" t="n"/>
      <c r="Q2428" s="120" t="n"/>
      <c r="R2428" s="121" t="n"/>
      <c r="S2428" s="121" t="n"/>
      <c r="T2428" s="121" t="n"/>
      <c r="U2428" s="121" t="n"/>
      <c r="V2428" s="117">
        <f>IF(P2428="NA","NA",IF(P2428&lt;&gt;"",TEXT(P2428-N2428,"[h].mm"),""))</f>
        <v/>
      </c>
      <c r="W2428" s="118">
        <f>IF(AND(R2428="",S2428=""),"",R2428+S2428)</f>
        <v/>
      </c>
      <c r="X2428" s="116">
        <f>IF(O2428&lt;&gt;"",DATE(YEAR(O2428), MONTH(O2428), DAY(O2428)),"")</f>
        <v/>
      </c>
      <c r="Y2428" s="122" t="n"/>
      <c r="Z2428" s="123" t="n"/>
      <c r="AA2428" s="117">
        <f>IF(F2428="Re-assigned","NA",IF(W2428="","",IF(W2428&gt;=VLOOKUP(D2428,SLAMatrix,3,FALSE),"Yes",IF(W2428&lt;VLOOKUP(D2428,SLAMatrix,2,FALSE),"No","Internal"))))</f>
        <v/>
      </c>
      <c r="AB2428" s="123" t="n"/>
      <c r="AC2428" s="123" t="n"/>
      <c r="AD2428" s="119" t="n"/>
      <c r="AE2428" s="125" t="n"/>
      <c r="AF2428" s="124">
        <f>MONTH(O2428)</f>
        <v/>
      </c>
      <c r="AG2428" s="124">
        <f>VLOOKUP(IFERROR(MID(AE2428,1,(FIND(",",AE2428,1)-1)),AE2428),Facility_Region_Mapping,2,FALSE)</f>
        <v/>
      </c>
      <c r="AH2428" s="124" t="n"/>
      <c r="AI2428" s="124">
        <f>IF(C2428&lt;&gt;"",IF(M2428="ESM User",getInterfaceName($C2428),"NA"),"")</f>
        <v/>
      </c>
      <c r="AJ2428" s="116">
        <f>IF(Q2428&lt;&gt;"",DATE(YEAR(Q2428), MONTH(Q2428), DAY(Q2428)),"")</f>
        <v/>
      </c>
      <c r="AK2428" s="130">
        <f>IF(Q2428&lt;&gt;0,Q2428-N2428,TODAY()-N2428)</f>
        <v/>
      </c>
      <c r="AL2428" s="112">
        <f>IF(F2428="Re-assigned",0,IF(H2428="Closed",0,IF(H2428="Service Restored",0,IF(H2428="",0,1))))</f>
        <v/>
      </c>
      <c r="AM2428" s="124">
        <f>IF(AL2428=0,"",IF(AK2428&gt;20.99,"Aged","Non-Aged"))</f>
        <v/>
      </c>
      <c r="AN2428" s="112">
        <f>IF(Q2428&lt;&gt;"",MONTH(Q2428),"")</f>
        <v/>
      </c>
      <c r="AO2428" s="112">
        <f>IFERROR(VALUE(V2428),0)</f>
        <v/>
      </c>
    </row>
    <row customFormat="1" customHeight="1" ht="29.25" r="2429" s="112" spans="1:41">
      <c r="A2429" s="127" t="n"/>
      <c r="B2429" s="113" t="n"/>
      <c r="C2429" s="127" t="n"/>
      <c r="D2429" s="127" t="n"/>
      <c r="E2429" s="114">
        <f>IF(F2429 &lt;&gt; "",VLOOKUP(F2429,CategoryLookup,2,FALSE), "")</f>
        <v/>
      </c>
      <c r="F2429" s="126" t="n"/>
      <c r="G2429" s="127" t="n"/>
      <c r="H2429" s="127" t="n"/>
      <c r="I2429" s="127" t="n"/>
      <c r="J2429" s="127" t="n"/>
      <c r="K2429" s="127" t="n"/>
      <c r="L2429" s="127" t="n"/>
      <c r="M2429" s="127" t="n"/>
      <c r="N2429" s="120" t="n"/>
      <c r="O2429" s="120" t="n"/>
      <c r="P2429" s="120" t="n"/>
      <c r="Q2429" s="120" t="n"/>
      <c r="R2429" s="121" t="n"/>
      <c r="S2429" s="121" t="n"/>
      <c r="T2429" s="121" t="n"/>
      <c r="U2429" s="121" t="n"/>
      <c r="V2429" s="117">
        <f>IF(P2429="NA","NA",IF(P2429&lt;&gt;"",TEXT(P2429-N2429,"[h].mm"),""))</f>
        <v/>
      </c>
      <c r="W2429" s="118">
        <f>IF(AND(R2429="",S2429=""),"",R2429+S2429)</f>
        <v/>
      </c>
      <c r="X2429" s="116">
        <f>IF(O2429&lt;&gt;"",DATE(YEAR(O2429), MONTH(O2429), DAY(O2429)),"")</f>
        <v/>
      </c>
      <c r="Y2429" s="122" t="n"/>
      <c r="Z2429" s="123" t="n"/>
      <c r="AA2429" s="117">
        <f>IF(F2429="Re-assigned","NA",IF(W2429="","",IF(W2429&gt;=VLOOKUP(D2429,SLAMatrix,3,FALSE),"Yes",IF(W2429&lt;VLOOKUP(D2429,SLAMatrix,2,FALSE),"No","Internal"))))</f>
        <v/>
      </c>
      <c r="AB2429" s="123" t="n"/>
      <c r="AC2429" s="123" t="n"/>
      <c r="AD2429" s="119" t="n"/>
      <c r="AE2429" s="125" t="n"/>
      <c r="AF2429" s="124">
        <f>MONTH(O2429)</f>
        <v/>
      </c>
      <c r="AG2429" s="124">
        <f>VLOOKUP(IFERROR(MID(AE2429,1,(FIND(",",AE2429,1)-1)),AE2429),Facility_Region_Mapping,2,FALSE)</f>
        <v/>
      </c>
      <c r="AH2429" s="124" t="n"/>
      <c r="AI2429" s="124">
        <f>IF(C2429&lt;&gt;"",IF(M2429="ESM User",getInterfaceName($C2429),"NA"),"")</f>
        <v/>
      </c>
      <c r="AJ2429" s="116">
        <f>IF(Q2429&lt;&gt;"",DATE(YEAR(Q2429), MONTH(Q2429), DAY(Q2429)),"")</f>
        <v/>
      </c>
      <c r="AK2429" s="130">
        <f>IF(Q2429&lt;&gt;0,Q2429-N2429,TODAY()-N2429)</f>
        <v/>
      </c>
      <c r="AL2429" s="112">
        <f>IF(F2429="Re-assigned",0,IF(H2429="Closed",0,IF(H2429="Service Restored",0,IF(H2429="",0,1))))</f>
        <v/>
      </c>
      <c r="AM2429" s="124">
        <f>IF(AL2429=0,"",IF(AK2429&gt;20.99,"Aged","Non-Aged"))</f>
        <v/>
      </c>
      <c r="AN2429" s="112">
        <f>IF(Q2429&lt;&gt;"",MONTH(Q2429),"")</f>
        <v/>
      </c>
      <c r="AO2429" s="112">
        <f>IFERROR(VALUE(V2429),0)</f>
        <v/>
      </c>
    </row>
    <row customFormat="1" customHeight="1" ht="29.25" r="2430" s="112" spans="1:41">
      <c r="A2430" s="127" t="n"/>
      <c r="B2430" s="113" t="n"/>
      <c r="C2430" s="127" t="n"/>
      <c r="D2430" s="127" t="n"/>
      <c r="E2430" s="114">
        <f>IF(F2430 &lt;&gt; "",VLOOKUP(F2430,CategoryLookup,2,FALSE), "")</f>
        <v/>
      </c>
      <c r="F2430" s="126" t="n"/>
      <c r="G2430" s="127" t="n"/>
      <c r="H2430" s="127" t="n"/>
      <c r="I2430" s="127" t="n"/>
      <c r="J2430" s="127" t="n"/>
      <c r="K2430" s="127" t="n"/>
      <c r="L2430" s="127" t="n"/>
      <c r="M2430" s="127" t="n"/>
      <c r="N2430" s="120" t="n"/>
      <c r="O2430" s="120" t="n"/>
      <c r="P2430" s="120" t="n"/>
      <c r="Q2430" s="120" t="n"/>
      <c r="R2430" s="121" t="n"/>
      <c r="S2430" s="121" t="n"/>
      <c r="T2430" s="121" t="n"/>
      <c r="U2430" s="121" t="n"/>
      <c r="V2430" s="117">
        <f>IF(P2430="NA","NA",IF(P2430&lt;&gt;"",TEXT(P2430-N2430,"[h].mm"),""))</f>
        <v/>
      </c>
      <c r="W2430" s="118">
        <f>IF(AND(R2430="",S2430=""),"",R2430+S2430)</f>
        <v/>
      </c>
      <c r="X2430" s="116">
        <f>IF(O2430&lt;&gt;"",DATE(YEAR(O2430), MONTH(O2430), DAY(O2430)),"")</f>
        <v/>
      </c>
      <c r="Y2430" s="122" t="n"/>
      <c r="Z2430" s="123" t="n"/>
      <c r="AA2430" s="117">
        <f>IF(F2430="Re-assigned","NA",IF(W2430="","",IF(W2430&gt;=VLOOKUP(D2430,SLAMatrix,3,FALSE),"Yes",IF(W2430&lt;VLOOKUP(D2430,SLAMatrix,2,FALSE),"No","Internal"))))</f>
        <v/>
      </c>
      <c r="AB2430" s="123" t="n"/>
      <c r="AC2430" s="123" t="n"/>
      <c r="AD2430" s="119" t="n"/>
      <c r="AE2430" s="125" t="n"/>
      <c r="AF2430" s="124">
        <f>MONTH(O2430)</f>
        <v/>
      </c>
      <c r="AG2430" s="124">
        <f>VLOOKUP(IFERROR(MID(AE2430,1,(FIND(",",AE2430,1)-1)),AE2430),Facility_Region_Mapping,2,FALSE)</f>
        <v/>
      </c>
      <c r="AH2430" s="124" t="n"/>
      <c r="AI2430" s="124">
        <f>IF(C2430&lt;&gt;"",IF(M2430="ESM User",getInterfaceName($C2430),"NA"),"")</f>
        <v/>
      </c>
      <c r="AJ2430" s="116">
        <f>IF(Q2430&lt;&gt;"",DATE(YEAR(Q2430), MONTH(Q2430), DAY(Q2430)),"")</f>
        <v/>
      </c>
      <c r="AK2430" s="130">
        <f>IF(Q2430&lt;&gt;0,Q2430-N2430,TODAY()-N2430)</f>
        <v/>
      </c>
      <c r="AL2430" s="112">
        <f>IF(F2430="Re-assigned",0,IF(H2430="Closed",0,IF(H2430="Service Restored",0,IF(H2430="",0,1))))</f>
        <v/>
      </c>
      <c r="AM2430" s="124">
        <f>IF(AL2430=0,"",IF(AK2430&gt;20.99,"Aged","Non-Aged"))</f>
        <v/>
      </c>
      <c r="AN2430" s="112">
        <f>IF(Q2430&lt;&gt;"",MONTH(Q2430),"")</f>
        <v/>
      </c>
      <c r="AO2430" s="112">
        <f>IFERROR(VALUE(V2430),0)</f>
        <v/>
      </c>
    </row>
    <row customFormat="1" customHeight="1" ht="29.25" r="2431" s="112" spans="1:41">
      <c r="A2431" s="127" t="n"/>
      <c r="B2431" s="113" t="n"/>
      <c r="C2431" s="127" t="n"/>
      <c r="D2431" s="127" t="n"/>
      <c r="E2431" s="114">
        <f>IF(F2431 &lt;&gt; "",VLOOKUP(F2431,CategoryLookup,2,FALSE), "")</f>
        <v/>
      </c>
      <c r="F2431" s="126" t="n"/>
      <c r="G2431" s="127" t="n"/>
      <c r="H2431" s="127" t="n"/>
      <c r="I2431" s="127" t="n"/>
      <c r="J2431" s="127" t="n"/>
      <c r="K2431" s="127" t="n"/>
      <c r="L2431" s="127" t="n"/>
      <c r="M2431" s="127" t="n"/>
      <c r="N2431" s="120" t="n"/>
      <c r="O2431" s="120" t="n"/>
      <c r="P2431" s="120" t="n"/>
      <c r="Q2431" s="120" t="n"/>
      <c r="R2431" s="121" t="n"/>
      <c r="S2431" s="121" t="n"/>
      <c r="T2431" s="121" t="n"/>
      <c r="U2431" s="121" t="n"/>
      <c r="V2431" s="117">
        <f>IF(P2431="NA","NA",IF(P2431&lt;&gt;"",TEXT(P2431-N2431,"[h].mm"),""))</f>
        <v/>
      </c>
      <c r="W2431" s="118">
        <f>IF(AND(R2431="",S2431=""),"",R2431+S2431)</f>
        <v/>
      </c>
      <c r="X2431" s="116">
        <f>IF(O2431&lt;&gt;"",DATE(YEAR(O2431), MONTH(O2431), DAY(O2431)),"")</f>
        <v/>
      </c>
      <c r="Y2431" s="122" t="n"/>
      <c r="Z2431" s="123" t="n"/>
      <c r="AA2431" s="117">
        <f>IF(F2431="Re-assigned","NA",IF(W2431="","",IF(W2431&gt;=VLOOKUP(D2431,SLAMatrix,3,FALSE),"Yes",IF(W2431&lt;VLOOKUP(D2431,SLAMatrix,2,FALSE),"No","Internal"))))</f>
        <v/>
      </c>
      <c r="AB2431" s="123" t="n"/>
      <c r="AC2431" s="123" t="n"/>
      <c r="AD2431" s="119" t="n"/>
      <c r="AE2431" s="125" t="n"/>
      <c r="AF2431" s="124">
        <f>MONTH(O2431)</f>
        <v/>
      </c>
      <c r="AG2431" s="124">
        <f>VLOOKUP(IFERROR(MID(AE2431,1,(FIND(",",AE2431,1)-1)),AE2431),Facility_Region_Mapping,2,FALSE)</f>
        <v/>
      </c>
      <c r="AH2431" s="124" t="n"/>
      <c r="AI2431" s="124">
        <f>IF(C2431&lt;&gt;"",IF(M2431="ESM User",getInterfaceName($C2431),"NA"),"")</f>
        <v/>
      </c>
      <c r="AJ2431" s="116">
        <f>IF(Q2431&lt;&gt;"",DATE(YEAR(Q2431), MONTH(Q2431), DAY(Q2431)),"")</f>
        <v/>
      </c>
      <c r="AK2431" s="130">
        <f>IF(Q2431&lt;&gt;0,Q2431-N2431,TODAY()-N2431)</f>
        <v/>
      </c>
      <c r="AL2431" s="112">
        <f>IF(F2431="Re-assigned",0,IF(H2431="Closed",0,IF(H2431="Service Restored",0,IF(H2431="",0,1))))</f>
        <v/>
      </c>
      <c r="AM2431" s="124">
        <f>IF(AL2431=0,"",IF(AK2431&gt;20.99,"Aged","Non-Aged"))</f>
        <v/>
      </c>
      <c r="AN2431" s="112">
        <f>IF(Q2431&lt;&gt;"",MONTH(Q2431),"")</f>
        <v/>
      </c>
      <c r="AO2431" s="112">
        <f>IFERROR(VALUE(V2431),0)</f>
        <v/>
      </c>
    </row>
    <row customFormat="1" customHeight="1" ht="29.25" r="2432" s="112" spans="1:41">
      <c r="A2432" s="127" t="n"/>
      <c r="B2432" s="113" t="n"/>
      <c r="C2432" s="127" t="n"/>
      <c r="D2432" s="127" t="n"/>
      <c r="E2432" s="114">
        <f>IF(F2432 &lt;&gt; "",VLOOKUP(F2432,CategoryLookup,2,FALSE), "")</f>
        <v/>
      </c>
      <c r="F2432" s="126" t="n"/>
      <c r="G2432" s="127" t="n"/>
      <c r="H2432" s="127" t="n"/>
      <c r="I2432" s="127" t="n"/>
      <c r="J2432" s="127" t="n"/>
      <c r="K2432" s="127" t="n"/>
      <c r="L2432" s="127" t="n"/>
      <c r="M2432" s="127" t="n"/>
      <c r="N2432" s="120" t="n"/>
      <c r="O2432" s="120" t="n"/>
      <c r="P2432" s="120" t="n"/>
      <c r="Q2432" s="120" t="n"/>
      <c r="R2432" s="121" t="n"/>
      <c r="S2432" s="121" t="n"/>
      <c r="T2432" s="121" t="n"/>
      <c r="U2432" s="121" t="n"/>
      <c r="V2432" s="117">
        <f>IF(P2432="NA","NA",IF(P2432&lt;&gt;"",TEXT(P2432-N2432,"[h].mm"),""))</f>
        <v/>
      </c>
      <c r="W2432" s="118">
        <f>IF(AND(R2432="",S2432=""),"",R2432+S2432)</f>
        <v/>
      </c>
      <c r="X2432" s="116">
        <f>IF(O2432&lt;&gt;"",DATE(YEAR(O2432), MONTH(O2432), DAY(O2432)),"")</f>
        <v/>
      </c>
      <c r="Y2432" s="122" t="n"/>
      <c r="Z2432" s="123" t="n"/>
      <c r="AA2432" s="117">
        <f>IF(F2432="Re-assigned","NA",IF(W2432="","",IF(W2432&gt;=VLOOKUP(D2432,SLAMatrix,3,FALSE),"Yes",IF(W2432&lt;VLOOKUP(D2432,SLAMatrix,2,FALSE),"No","Internal"))))</f>
        <v/>
      </c>
      <c r="AB2432" s="123" t="n"/>
      <c r="AC2432" s="123" t="n"/>
      <c r="AD2432" s="119" t="n"/>
      <c r="AE2432" s="125" t="n"/>
      <c r="AF2432" s="124">
        <f>MONTH(O2432)</f>
        <v/>
      </c>
      <c r="AG2432" s="124">
        <f>VLOOKUP(IFERROR(MID(AE2432,1,(FIND(",",AE2432,1)-1)),AE2432),Facility_Region_Mapping,2,FALSE)</f>
        <v/>
      </c>
      <c r="AH2432" s="124" t="n"/>
      <c r="AI2432" s="124">
        <f>IF(C2432&lt;&gt;"",IF(M2432="ESM User",getInterfaceName($C2432),"NA"),"")</f>
        <v/>
      </c>
      <c r="AJ2432" s="116">
        <f>IF(Q2432&lt;&gt;"",DATE(YEAR(Q2432), MONTH(Q2432), DAY(Q2432)),"")</f>
        <v/>
      </c>
      <c r="AK2432" s="130">
        <f>IF(Q2432&lt;&gt;0,Q2432-N2432,TODAY()-N2432)</f>
        <v/>
      </c>
      <c r="AL2432" s="112">
        <f>IF(F2432="Re-assigned",0,IF(H2432="Closed",0,IF(H2432="Service Restored",0,IF(H2432="",0,1))))</f>
        <v/>
      </c>
      <c r="AM2432" s="124">
        <f>IF(AL2432=0,"",IF(AK2432&gt;20.99,"Aged","Non-Aged"))</f>
        <v/>
      </c>
      <c r="AN2432" s="112">
        <f>IF(Q2432&lt;&gt;"",MONTH(Q2432),"")</f>
        <v/>
      </c>
      <c r="AO2432" s="112">
        <f>IFERROR(VALUE(V2432),0)</f>
        <v/>
      </c>
    </row>
    <row customFormat="1" customHeight="1" ht="29.25" r="2433" s="112" spans="1:41">
      <c r="A2433" s="127" t="n"/>
      <c r="B2433" s="113" t="n"/>
      <c r="C2433" s="127" t="n"/>
      <c r="D2433" s="127" t="n"/>
      <c r="E2433" s="114">
        <f>IF(F2433 &lt;&gt; "",VLOOKUP(F2433,CategoryLookup,2,FALSE), "")</f>
        <v/>
      </c>
      <c r="F2433" s="126" t="n"/>
      <c r="G2433" s="127" t="n"/>
      <c r="H2433" s="127" t="n"/>
      <c r="I2433" s="127" t="n"/>
      <c r="J2433" s="127" t="n"/>
      <c r="K2433" s="127" t="n"/>
      <c r="L2433" s="127" t="n"/>
      <c r="M2433" s="127" t="n"/>
      <c r="N2433" s="120" t="n"/>
      <c r="O2433" s="120" t="n"/>
      <c r="P2433" s="120" t="n"/>
      <c r="Q2433" s="120" t="n"/>
      <c r="R2433" s="121" t="n"/>
      <c r="S2433" s="121" t="n"/>
      <c r="T2433" s="121" t="n"/>
      <c r="U2433" s="121" t="n"/>
      <c r="V2433" s="117">
        <f>IF(P2433="NA","NA",IF(P2433&lt;&gt;"",TEXT(P2433-N2433,"[h].mm"),""))</f>
        <v/>
      </c>
      <c r="W2433" s="118">
        <f>IF(AND(R2433="",S2433=""),"",R2433+S2433)</f>
        <v/>
      </c>
      <c r="X2433" s="116">
        <f>IF(O2433&lt;&gt;"",DATE(YEAR(O2433), MONTH(O2433), DAY(O2433)),"")</f>
        <v/>
      </c>
      <c r="Y2433" s="122" t="n"/>
      <c r="Z2433" s="123" t="n"/>
      <c r="AA2433" s="117">
        <f>IF(F2433="Re-assigned","NA",IF(W2433="","",IF(W2433&gt;=VLOOKUP(D2433,SLAMatrix,3,FALSE),"Yes",IF(W2433&lt;VLOOKUP(D2433,SLAMatrix,2,FALSE),"No","Internal"))))</f>
        <v/>
      </c>
      <c r="AB2433" s="123" t="n"/>
      <c r="AC2433" s="123" t="n"/>
      <c r="AD2433" s="119" t="n"/>
      <c r="AE2433" s="125" t="n"/>
      <c r="AF2433" s="124">
        <f>MONTH(O2433)</f>
        <v/>
      </c>
      <c r="AG2433" s="124">
        <f>VLOOKUP(IFERROR(MID(AE2433,1,(FIND(",",AE2433,1)-1)),AE2433),Facility_Region_Mapping,2,FALSE)</f>
        <v/>
      </c>
      <c r="AH2433" s="124" t="n"/>
      <c r="AI2433" s="124">
        <f>IF(C2433&lt;&gt;"",IF(M2433="ESM User",getInterfaceName($C2433),"NA"),"")</f>
        <v/>
      </c>
      <c r="AJ2433" s="116">
        <f>IF(Q2433&lt;&gt;"",DATE(YEAR(Q2433), MONTH(Q2433), DAY(Q2433)),"")</f>
        <v/>
      </c>
      <c r="AK2433" s="130">
        <f>IF(Q2433&lt;&gt;0,Q2433-N2433,TODAY()-N2433)</f>
        <v/>
      </c>
      <c r="AL2433" s="112">
        <f>IF(F2433="Re-assigned",0,IF(H2433="Closed",0,IF(H2433="Service Restored",0,IF(H2433="",0,1))))</f>
        <v/>
      </c>
      <c r="AM2433" s="124">
        <f>IF(AL2433=0,"",IF(AK2433&gt;20.99,"Aged","Non-Aged"))</f>
        <v/>
      </c>
      <c r="AN2433" s="112">
        <f>IF(Q2433&lt;&gt;"",MONTH(Q2433),"")</f>
        <v/>
      </c>
      <c r="AO2433" s="112">
        <f>IFERROR(VALUE(V2433),0)</f>
        <v/>
      </c>
    </row>
    <row customFormat="1" customHeight="1" ht="29.25" r="2434" s="112" spans="1:41">
      <c r="A2434" s="127" t="n"/>
      <c r="B2434" s="113" t="n"/>
      <c r="C2434" s="127" t="n"/>
      <c r="D2434" s="127" t="n"/>
      <c r="E2434" s="114">
        <f>IF(F2434 &lt;&gt; "",VLOOKUP(F2434,CategoryLookup,2,FALSE), "")</f>
        <v/>
      </c>
      <c r="F2434" s="126" t="n"/>
      <c r="G2434" s="127" t="n"/>
      <c r="H2434" s="127" t="n"/>
      <c r="I2434" s="127" t="n"/>
      <c r="J2434" s="127" t="n"/>
      <c r="K2434" s="127" t="n"/>
      <c r="L2434" s="127" t="n"/>
      <c r="M2434" s="127" t="n"/>
      <c r="N2434" s="120" t="n"/>
      <c r="O2434" s="120" t="n"/>
      <c r="P2434" s="120" t="n"/>
      <c r="Q2434" s="120" t="n"/>
      <c r="R2434" s="121" t="n"/>
      <c r="S2434" s="121" t="n"/>
      <c r="T2434" s="121" t="n"/>
      <c r="U2434" s="121" t="n"/>
      <c r="V2434" s="117">
        <f>IF(P2434="NA","NA",IF(P2434&lt;&gt;"",TEXT(P2434-N2434,"[h].mm"),""))</f>
        <v/>
      </c>
      <c r="W2434" s="118">
        <f>IF(AND(R2434="",S2434=""),"",R2434+S2434)</f>
        <v/>
      </c>
      <c r="X2434" s="116">
        <f>IF(O2434&lt;&gt;"",DATE(YEAR(O2434), MONTH(O2434), DAY(O2434)),"")</f>
        <v/>
      </c>
      <c r="Y2434" s="122" t="n"/>
      <c r="Z2434" s="123" t="n"/>
      <c r="AA2434" s="117">
        <f>IF(F2434="Re-assigned","NA",IF(W2434="","",IF(W2434&gt;=VLOOKUP(D2434,SLAMatrix,3,FALSE),"Yes",IF(W2434&lt;VLOOKUP(D2434,SLAMatrix,2,FALSE),"No","Internal"))))</f>
        <v/>
      </c>
      <c r="AB2434" s="123" t="n"/>
      <c r="AC2434" s="123" t="n"/>
      <c r="AD2434" s="119" t="n"/>
      <c r="AE2434" s="125" t="n"/>
      <c r="AF2434" s="124">
        <f>MONTH(O2434)</f>
        <v/>
      </c>
      <c r="AG2434" s="124">
        <f>VLOOKUP(IFERROR(MID(AE2434,1,(FIND(",",AE2434,1)-1)),AE2434),Facility_Region_Mapping,2,FALSE)</f>
        <v/>
      </c>
      <c r="AH2434" s="124" t="n"/>
      <c r="AI2434" s="124">
        <f>IF(C2434&lt;&gt;"",IF(M2434="ESM User",getInterfaceName($C2434),"NA"),"")</f>
        <v/>
      </c>
      <c r="AJ2434" s="116">
        <f>IF(Q2434&lt;&gt;"",DATE(YEAR(Q2434), MONTH(Q2434), DAY(Q2434)),"")</f>
        <v/>
      </c>
      <c r="AK2434" s="130">
        <f>IF(Q2434&lt;&gt;0,Q2434-N2434,TODAY()-N2434)</f>
        <v/>
      </c>
      <c r="AL2434" s="112">
        <f>IF(F2434="Re-assigned",0,IF(H2434="Closed",0,IF(H2434="Service Restored",0,IF(H2434="",0,1))))</f>
        <v/>
      </c>
      <c r="AM2434" s="124">
        <f>IF(AL2434=0,"",IF(AK2434&gt;20.99,"Aged","Non-Aged"))</f>
        <v/>
      </c>
      <c r="AN2434" s="112">
        <f>IF(Q2434&lt;&gt;"",MONTH(Q2434),"")</f>
        <v/>
      </c>
      <c r="AO2434" s="112">
        <f>IFERROR(VALUE(V2434),0)</f>
        <v/>
      </c>
    </row>
    <row customFormat="1" customHeight="1" ht="29.25" r="2435" s="112" spans="1:41">
      <c r="A2435" s="127" t="n"/>
      <c r="B2435" s="113" t="n"/>
      <c r="C2435" s="127" t="n"/>
      <c r="D2435" s="127" t="n"/>
      <c r="E2435" s="114">
        <f>IF(F2435 &lt;&gt; "",VLOOKUP(F2435,CategoryLookup,2,FALSE), "")</f>
        <v/>
      </c>
      <c r="F2435" s="126" t="n"/>
      <c r="G2435" s="127" t="n"/>
      <c r="H2435" s="127" t="n"/>
      <c r="I2435" s="127" t="n"/>
      <c r="J2435" s="127" t="n"/>
      <c r="K2435" s="127" t="n"/>
      <c r="L2435" s="127" t="n"/>
      <c r="M2435" s="127" t="n"/>
      <c r="N2435" s="120" t="n"/>
      <c r="O2435" s="120" t="n"/>
      <c r="P2435" s="120" t="n"/>
      <c r="Q2435" s="120" t="n"/>
      <c r="R2435" s="121" t="n"/>
      <c r="S2435" s="121" t="n"/>
      <c r="T2435" s="121" t="n"/>
      <c r="U2435" s="121" t="n"/>
      <c r="V2435" s="117">
        <f>IF(P2435="NA","NA",IF(P2435&lt;&gt;"",TEXT(P2435-N2435,"[h].mm"),""))</f>
        <v/>
      </c>
      <c r="W2435" s="118">
        <f>IF(AND(R2435="",S2435=""),"",R2435+S2435)</f>
        <v/>
      </c>
      <c r="X2435" s="116">
        <f>IF(O2435&lt;&gt;"",DATE(YEAR(O2435), MONTH(O2435), DAY(O2435)),"")</f>
        <v/>
      </c>
      <c r="Y2435" s="122" t="n"/>
      <c r="Z2435" s="123" t="n"/>
      <c r="AA2435" s="117">
        <f>IF(F2435="Re-assigned","NA",IF(W2435="","",IF(W2435&gt;=VLOOKUP(D2435,SLAMatrix,3,FALSE),"Yes",IF(W2435&lt;VLOOKUP(D2435,SLAMatrix,2,FALSE),"No","Internal"))))</f>
        <v/>
      </c>
      <c r="AB2435" s="123" t="n"/>
      <c r="AC2435" s="123" t="n"/>
      <c r="AD2435" s="119" t="n"/>
      <c r="AE2435" s="125" t="n"/>
      <c r="AF2435" s="124">
        <f>MONTH(O2435)</f>
        <v/>
      </c>
      <c r="AG2435" s="124">
        <f>VLOOKUP(IFERROR(MID(AE2435,1,(FIND(",",AE2435,1)-1)),AE2435),Facility_Region_Mapping,2,FALSE)</f>
        <v/>
      </c>
      <c r="AH2435" s="124" t="n"/>
      <c r="AI2435" s="124">
        <f>IF(C2435&lt;&gt;"",IF(M2435="ESM User",getInterfaceName($C2435),"NA"),"")</f>
        <v/>
      </c>
      <c r="AJ2435" s="116">
        <f>IF(Q2435&lt;&gt;"",DATE(YEAR(Q2435), MONTH(Q2435), DAY(Q2435)),"")</f>
        <v/>
      </c>
      <c r="AK2435" s="130">
        <f>IF(Q2435&lt;&gt;0,Q2435-N2435,TODAY()-N2435)</f>
        <v/>
      </c>
      <c r="AL2435" s="112">
        <f>IF(F2435="Re-assigned",0,IF(H2435="Closed",0,IF(H2435="Service Restored",0,IF(H2435="",0,1))))</f>
        <v/>
      </c>
      <c r="AM2435" s="124">
        <f>IF(AL2435=0,"",IF(AK2435&gt;20.99,"Aged","Non-Aged"))</f>
        <v/>
      </c>
      <c r="AN2435" s="112">
        <f>IF(Q2435&lt;&gt;"",MONTH(Q2435),"")</f>
        <v/>
      </c>
      <c r="AO2435" s="112">
        <f>IFERROR(VALUE(V2435),0)</f>
        <v/>
      </c>
    </row>
    <row customFormat="1" customHeight="1" ht="29.25" r="2436" s="112" spans="1:41">
      <c r="A2436" s="127" t="n"/>
      <c r="B2436" s="113" t="n"/>
      <c r="C2436" s="127" t="n"/>
      <c r="D2436" s="127" t="n"/>
      <c r="E2436" s="114">
        <f>IF(F2436 &lt;&gt; "",VLOOKUP(F2436,CategoryLookup,2,FALSE), "")</f>
        <v/>
      </c>
      <c r="F2436" s="126" t="n"/>
      <c r="G2436" s="127" t="n"/>
      <c r="H2436" s="127" t="n"/>
      <c r="I2436" s="127" t="n"/>
      <c r="J2436" s="127" t="n"/>
      <c r="K2436" s="127" t="n"/>
      <c r="L2436" s="127" t="n"/>
      <c r="M2436" s="127" t="n"/>
      <c r="N2436" s="120" t="n"/>
      <c r="O2436" s="120" t="n"/>
      <c r="P2436" s="120" t="n"/>
      <c r="Q2436" s="120" t="n"/>
      <c r="R2436" s="121" t="n"/>
      <c r="S2436" s="121" t="n"/>
      <c r="T2436" s="121" t="n"/>
      <c r="U2436" s="121" t="n"/>
      <c r="V2436" s="117">
        <f>IF(P2436="NA","NA",IF(P2436&lt;&gt;"",TEXT(P2436-N2436,"[h].mm"),""))</f>
        <v/>
      </c>
      <c r="W2436" s="118">
        <f>IF(AND(R2436="",S2436=""),"",R2436+S2436)</f>
        <v/>
      </c>
      <c r="X2436" s="116">
        <f>IF(O2436&lt;&gt;"",DATE(YEAR(O2436), MONTH(O2436), DAY(O2436)),"")</f>
        <v/>
      </c>
      <c r="Y2436" s="122" t="n"/>
      <c r="Z2436" s="123" t="n"/>
      <c r="AA2436" s="117">
        <f>IF(F2436="Re-assigned","NA",IF(W2436="","",IF(W2436&gt;=VLOOKUP(D2436,SLAMatrix,3,FALSE),"Yes",IF(W2436&lt;VLOOKUP(D2436,SLAMatrix,2,FALSE),"No","Internal"))))</f>
        <v/>
      </c>
      <c r="AB2436" s="123" t="n"/>
      <c r="AC2436" s="123" t="n"/>
      <c r="AD2436" s="119" t="n"/>
      <c r="AE2436" s="125" t="n"/>
      <c r="AF2436" s="124">
        <f>MONTH(O2436)</f>
        <v/>
      </c>
      <c r="AG2436" s="124">
        <f>VLOOKUP(IFERROR(MID(AE2436,1,(FIND(",",AE2436,1)-1)),AE2436),Facility_Region_Mapping,2,FALSE)</f>
        <v/>
      </c>
      <c r="AH2436" s="124" t="n"/>
      <c r="AI2436" s="124">
        <f>IF(C2436&lt;&gt;"",IF(M2436="ESM User",getInterfaceName($C2436),"NA"),"")</f>
        <v/>
      </c>
      <c r="AJ2436" s="116">
        <f>IF(Q2436&lt;&gt;"",DATE(YEAR(Q2436), MONTH(Q2436), DAY(Q2436)),"")</f>
        <v/>
      </c>
      <c r="AK2436" s="130">
        <f>IF(Q2436&lt;&gt;0,Q2436-N2436,TODAY()-N2436)</f>
        <v/>
      </c>
      <c r="AL2436" s="112">
        <f>IF(F2436="Re-assigned",0,IF(H2436="Closed",0,IF(H2436="Service Restored",0,IF(H2436="",0,1))))</f>
        <v/>
      </c>
      <c r="AM2436" s="124">
        <f>IF(AL2436=0,"",IF(AK2436&gt;20.99,"Aged","Non-Aged"))</f>
        <v/>
      </c>
      <c r="AN2436" s="112">
        <f>IF(Q2436&lt;&gt;"",MONTH(Q2436),"")</f>
        <v/>
      </c>
      <c r="AO2436" s="112">
        <f>IFERROR(VALUE(V2436),0)</f>
        <v/>
      </c>
    </row>
    <row customFormat="1" customHeight="1" ht="29.25" r="2437" s="112" spans="1:41">
      <c r="A2437" s="127" t="n"/>
      <c r="B2437" s="113" t="n"/>
      <c r="C2437" s="127" t="n"/>
      <c r="D2437" s="127" t="n"/>
      <c r="E2437" s="114">
        <f>IF(F2437 &lt;&gt; "",VLOOKUP(F2437,CategoryLookup,2,FALSE), "")</f>
        <v/>
      </c>
      <c r="F2437" s="126" t="n"/>
      <c r="G2437" s="127" t="n"/>
      <c r="H2437" s="127" t="n"/>
      <c r="I2437" s="127" t="n"/>
      <c r="J2437" s="127" t="n"/>
      <c r="K2437" s="127" t="n"/>
      <c r="L2437" s="127" t="n"/>
      <c r="M2437" s="127" t="n"/>
      <c r="N2437" s="120" t="n"/>
      <c r="O2437" s="120" t="n"/>
      <c r="P2437" s="120" t="n"/>
      <c r="Q2437" s="120" t="n"/>
      <c r="R2437" s="121" t="n"/>
      <c r="S2437" s="121" t="n"/>
      <c r="T2437" s="121" t="n"/>
      <c r="U2437" s="121" t="n"/>
      <c r="V2437" s="117">
        <f>IF(P2437="NA","NA",IF(P2437&lt;&gt;"",TEXT(P2437-N2437,"[h].mm"),""))</f>
        <v/>
      </c>
      <c r="W2437" s="118">
        <f>IF(AND(R2437="",S2437=""),"",R2437+S2437)</f>
        <v/>
      </c>
      <c r="X2437" s="116">
        <f>IF(O2437&lt;&gt;"",DATE(YEAR(O2437), MONTH(O2437), DAY(O2437)),"")</f>
        <v/>
      </c>
      <c r="Y2437" s="122" t="n"/>
      <c r="Z2437" s="123" t="n"/>
      <c r="AA2437" s="117">
        <f>IF(F2437="Re-assigned","NA",IF(W2437="","",IF(W2437&gt;=VLOOKUP(D2437,SLAMatrix,3,FALSE),"Yes",IF(W2437&lt;VLOOKUP(D2437,SLAMatrix,2,FALSE),"No","Internal"))))</f>
        <v/>
      </c>
      <c r="AB2437" s="123" t="n"/>
      <c r="AC2437" s="123" t="n"/>
      <c r="AD2437" s="119" t="n"/>
      <c r="AE2437" s="125" t="n"/>
      <c r="AF2437" s="124">
        <f>MONTH(O2437)</f>
        <v/>
      </c>
      <c r="AG2437" s="124">
        <f>VLOOKUP(IFERROR(MID(AE2437,1,(FIND(",",AE2437,1)-1)),AE2437),Facility_Region_Mapping,2,FALSE)</f>
        <v/>
      </c>
      <c r="AH2437" s="124" t="n"/>
      <c r="AI2437" s="124">
        <f>IF(C2437&lt;&gt;"",IF(M2437="ESM User",getInterfaceName($C2437),"NA"),"")</f>
        <v/>
      </c>
      <c r="AJ2437" s="116">
        <f>IF(Q2437&lt;&gt;"",DATE(YEAR(Q2437), MONTH(Q2437), DAY(Q2437)),"")</f>
        <v/>
      </c>
      <c r="AK2437" s="130">
        <f>IF(Q2437&lt;&gt;0,Q2437-N2437,TODAY()-N2437)</f>
        <v/>
      </c>
      <c r="AL2437" s="112">
        <f>IF(F2437="Re-assigned",0,IF(H2437="Closed",0,IF(H2437="Service Restored",0,IF(H2437="",0,1))))</f>
        <v/>
      </c>
      <c r="AM2437" s="124">
        <f>IF(AL2437=0,"",IF(AK2437&gt;20.99,"Aged","Non-Aged"))</f>
        <v/>
      </c>
      <c r="AN2437" s="112">
        <f>IF(Q2437&lt;&gt;"",MONTH(Q2437),"")</f>
        <v/>
      </c>
      <c r="AO2437" s="112">
        <f>IFERROR(VALUE(V2437),0)</f>
        <v/>
      </c>
    </row>
    <row customFormat="1" customHeight="1" ht="29.25" r="2438" s="112" spans="1:41">
      <c r="A2438" s="127" t="n"/>
      <c r="B2438" s="113" t="n"/>
      <c r="C2438" s="127" t="n"/>
      <c r="D2438" s="127" t="n"/>
      <c r="E2438" s="114">
        <f>IF(F2438 &lt;&gt; "",VLOOKUP(F2438,CategoryLookup,2,FALSE), "")</f>
        <v/>
      </c>
      <c r="F2438" s="126" t="n"/>
      <c r="G2438" s="127" t="n"/>
      <c r="H2438" s="127" t="n"/>
      <c r="I2438" s="127" t="n"/>
      <c r="J2438" s="127" t="n"/>
      <c r="K2438" s="127" t="n"/>
      <c r="L2438" s="127" t="n"/>
      <c r="M2438" s="127" t="n"/>
      <c r="N2438" s="120" t="n"/>
      <c r="O2438" s="120" t="n"/>
      <c r="P2438" s="120" t="n"/>
      <c r="Q2438" s="120" t="n"/>
      <c r="R2438" s="121" t="n"/>
      <c r="S2438" s="121" t="n"/>
      <c r="T2438" s="121" t="n"/>
      <c r="U2438" s="121" t="n"/>
      <c r="V2438" s="117">
        <f>IF(P2438="NA","NA",IF(P2438&lt;&gt;"",TEXT(P2438-N2438,"[h].mm"),""))</f>
        <v/>
      </c>
      <c r="W2438" s="118">
        <f>IF(AND(R2438="",S2438=""),"",R2438+S2438)</f>
        <v/>
      </c>
      <c r="X2438" s="116">
        <f>IF(O2438&lt;&gt;"",DATE(YEAR(O2438), MONTH(O2438), DAY(O2438)),"")</f>
        <v/>
      </c>
      <c r="Y2438" s="122" t="n"/>
      <c r="Z2438" s="123" t="n"/>
      <c r="AA2438" s="117">
        <f>IF(F2438="Re-assigned","NA",IF(W2438="","",IF(W2438&gt;=VLOOKUP(D2438,SLAMatrix,3,FALSE),"Yes",IF(W2438&lt;VLOOKUP(D2438,SLAMatrix,2,FALSE),"No","Internal"))))</f>
        <v/>
      </c>
      <c r="AB2438" s="123" t="n"/>
      <c r="AC2438" s="123" t="n"/>
      <c r="AD2438" s="119" t="n"/>
      <c r="AE2438" s="125" t="n"/>
      <c r="AF2438" s="124">
        <f>MONTH(O2438)</f>
        <v/>
      </c>
      <c r="AG2438" s="124">
        <f>VLOOKUP(IFERROR(MID(AE2438,1,(FIND(",",AE2438,1)-1)),AE2438),Facility_Region_Mapping,2,FALSE)</f>
        <v/>
      </c>
      <c r="AH2438" s="124" t="n"/>
      <c r="AI2438" s="124">
        <f>IF(C2438&lt;&gt;"",IF(M2438="ESM User",getInterfaceName($C2438),"NA"),"")</f>
        <v/>
      </c>
      <c r="AJ2438" s="116">
        <f>IF(Q2438&lt;&gt;"",DATE(YEAR(Q2438), MONTH(Q2438), DAY(Q2438)),"")</f>
        <v/>
      </c>
      <c r="AK2438" s="130">
        <f>IF(Q2438&lt;&gt;0,Q2438-N2438,TODAY()-N2438)</f>
        <v/>
      </c>
      <c r="AL2438" s="112">
        <f>IF(F2438="Re-assigned",0,IF(H2438="Closed",0,IF(H2438="Service Restored",0,IF(H2438="",0,1))))</f>
        <v/>
      </c>
      <c r="AM2438" s="124">
        <f>IF(AL2438=0,"",IF(AK2438&gt;20.99,"Aged","Non-Aged"))</f>
        <v/>
      </c>
      <c r="AN2438" s="112">
        <f>IF(Q2438&lt;&gt;"",MONTH(Q2438),"")</f>
        <v/>
      </c>
      <c r="AO2438" s="112">
        <f>IFERROR(VALUE(V2438),0)</f>
        <v/>
      </c>
    </row>
    <row customFormat="1" customHeight="1" ht="29.25" r="2439" s="112" spans="1:41">
      <c r="A2439" s="127" t="n"/>
      <c r="B2439" s="113" t="n"/>
      <c r="C2439" s="127" t="n"/>
      <c r="D2439" s="127" t="n"/>
      <c r="E2439" s="114">
        <f>IF(F2439 &lt;&gt; "",VLOOKUP(F2439,CategoryLookup,2,FALSE), "")</f>
        <v/>
      </c>
      <c r="F2439" s="126" t="n"/>
      <c r="G2439" s="127" t="n"/>
      <c r="H2439" s="127" t="n"/>
      <c r="I2439" s="127" t="n"/>
      <c r="J2439" s="127" t="n"/>
      <c r="K2439" s="127" t="n"/>
      <c r="L2439" s="127" t="n"/>
      <c r="M2439" s="127" t="n"/>
      <c r="N2439" s="120" t="n"/>
      <c r="O2439" s="120" t="n"/>
      <c r="P2439" s="120" t="n"/>
      <c r="Q2439" s="120" t="n"/>
      <c r="R2439" s="121" t="n"/>
      <c r="S2439" s="121" t="n"/>
      <c r="T2439" s="121" t="n"/>
      <c r="U2439" s="121" t="n"/>
      <c r="V2439" s="117">
        <f>IF(P2439="NA","NA",IF(P2439&lt;&gt;"",TEXT(P2439-N2439,"[h].mm"),""))</f>
        <v/>
      </c>
      <c r="W2439" s="118">
        <f>IF(AND(R2439="",S2439=""),"",R2439+S2439)</f>
        <v/>
      </c>
      <c r="X2439" s="116">
        <f>IF(O2439&lt;&gt;"",DATE(YEAR(O2439), MONTH(O2439), DAY(O2439)),"")</f>
        <v/>
      </c>
      <c r="Y2439" s="122" t="n"/>
      <c r="Z2439" s="123" t="n"/>
      <c r="AA2439" s="117">
        <f>IF(F2439="Re-assigned","NA",IF(W2439="","",IF(W2439&gt;=VLOOKUP(D2439,SLAMatrix,3,FALSE),"Yes",IF(W2439&lt;VLOOKUP(D2439,SLAMatrix,2,FALSE),"No","Internal"))))</f>
        <v/>
      </c>
      <c r="AB2439" s="123" t="n"/>
      <c r="AC2439" s="123" t="n"/>
      <c r="AD2439" s="119" t="n"/>
      <c r="AE2439" s="125" t="n"/>
      <c r="AF2439" s="124">
        <f>MONTH(O2439)</f>
        <v/>
      </c>
      <c r="AG2439" s="124">
        <f>VLOOKUP(IFERROR(MID(AE2439,1,(FIND(",",AE2439,1)-1)),AE2439),Facility_Region_Mapping,2,FALSE)</f>
        <v/>
      </c>
      <c r="AH2439" s="124" t="n"/>
      <c r="AI2439" s="124">
        <f>IF(C2439&lt;&gt;"",IF(M2439="ESM User",getInterfaceName($C2439),"NA"),"")</f>
        <v/>
      </c>
      <c r="AJ2439" s="116">
        <f>IF(Q2439&lt;&gt;"",DATE(YEAR(Q2439), MONTH(Q2439), DAY(Q2439)),"")</f>
        <v/>
      </c>
      <c r="AK2439" s="130">
        <f>IF(Q2439&lt;&gt;0,Q2439-N2439,TODAY()-N2439)</f>
        <v/>
      </c>
      <c r="AL2439" s="112">
        <f>IF(F2439="Re-assigned",0,IF(H2439="Closed",0,IF(H2439="Service Restored",0,IF(H2439="",0,1))))</f>
        <v/>
      </c>
      <c r="AM2439" s="124">
        <f>IF(AL2439=0,"",IF(AK2439&gt;20.99,"Aged","Non-Aged"))</f>
        <v/>
      </c>
      <c r="AN2439" s="112">
        <f>IF(Q2439&lt;&gt;"",MONTH(Q2439),"")</f>
        <v/>
      </c>
      <c r="AO2439" s="112">
        <f>IFERROR(VALUE(V2439),0)</f>
        <v/>
      </c>
    </row>
    <row customFormat="1" customHeight="1" ht="29.25" r="2440" s="112" spans="1:41">
      <c r="A2440" s="127" t="n"/>
      <c r="B2440" s="113" t="n"/>
      <c r="C2440" s="127" t="n"/>
      <c r="D2440" s="127" t="n"/>
      <c r="E2440" s="114">
        <f>IF(F2440 &lt;&gt; "",VLOOKUP(F2440,CategoryLookup,2,FALSE), "")</f>
        <v/>
      </c>
      <c r="F2440" s="126" t="n"/>
      <c r="G2440" s="127" t="n"/>
      <c r="H2440" s="127" t="n"/>
      <c r="I2440" s="127" t="n"/>
      <c r="J2440" s="127" t="n"/>
      <c r="K2440" s="127" t="n"/>
      <c r="L2440" s="127" t="n"/>
      <c r="M2440" s="127" t="n"/>
      <c r="N2440" s="120" t="n"/>
      <c r="O2440" s="120" t="n"/>
      <c r="P2440" s="120" t="n"/>
      <c r="Q2440" s="120" t="n"/>
      <c r="R2440" s="121" t="n"/>
      <c r="S2440" s="121" t="n"/>
      <c r="T2440" s="121" t="n"/>
      <c r="U2440" s="121" t="n"/>
      <c r="V2440" s="117">
        <f>IF(P2440="NA","NA",IF(P2440&lt;&gt;"",TEXT(P2440-N2440,"[h].mm"),""))</f>
        <v/>
      </c>
      <c r="W2440" s="118">
        <f>IF(AND(R2440="",S2440=""),"",R2440+S2440)</f>
        <v/>
      </c>
      <c r="X2440" s="116">
        <f>IF(O2440&lt;&gt;"",DATE(YEAR(O2440), MONTH(O2440), DAY(O2440)),"")</f>
        <v/>
      </c>
      <c r="Y2440" s="122" t="n"/>
      <c r="Z2440" s="123" t="n"/>
      <c r="AA2440" s="117">
        <f>IF(F2440="Re-assigned","NA",IF(W2440="","",IF(W2440&gt;=VLOOKUP(D2440,SLAMatrix,3,FALSE),"Yes",IF(W2440&lt;VLOOKUP(D2440,SLAMatrix,2,FALSE),"No","Internal"))))</f>
        <v/>
      </c>
      <c r="AB2440" s="123" t="n"/>
      <c r="AC2440" s="123" t="n"/>
      <c r="AD2440" s="119" t="n"/>
      <c r="AE2440" s="125" t="n"/>
      <c r="AF2440" s="124">
        <f>MONTH(O2440)</f>
        <v/>
      </c>
      <c r="AG2440" s="124">
        <f>VLOOKUP(IFERROR(MID(AE2440,1,(FIND(",",AE2440,1)-1)),AE2440),Facility_Region_Mapping,2,FALSE)</f>
        <v/>
      </c>
      <c r="AH2440" s="124" t="n"/>
      <c r="AI2440" s="124">
        <f>IF(C2440&lt;&gt;"",IF(M2440="ESM User",getInterfaceName($C2440),"NA"),"")</f>
        <v/>
      </c>
      <c r="AJ2440" s="116">
        <f>IF(Q2440&lt;&gt;"",DATE(YEAR(Q2440), MONTH(Q2440), DAY(Q2440)),"")</f>
        <v/>
      </c>
      <c r="AK2440" s="130">
        <f>IF(Q2440&lt;&gt;0,Q2440-N2440,TODAY()-N2440)</f>
        <v/>
      </c>
      <c r="AL2440" s="112">
        <f>IF(F2440="Re-assigned",0,IF(H2440="Closed",0,IF(H2440="Service Restored",0,IF(H2440="",0,1))))</f>
        <v/>
      </c>
      <c r="AM2440" s="124">
        <f>IF(AL2440=0,"",IF(AK2440&gt;20.99,"Aged","Non-Aged"))</f>
        <v/>
      </c>
      <c r="AN2440" s="112">
        <f>IF(Q2440&lt;&gt;"",MONTH(Q2440),"")</f>
        <v/>
      </c>
      <c r="AO2440" s="112">
        <f>IFERROR(VALUE(V2440),0)</f>
        <v/>
      </c>
    </row>
    <row customFormat="1" customHeight="1" ht="29.25" r="2441" s="112" spans="1:41">
      <c r="A2441" s="127" t="n"/>
      <c r="B2441" s="113" t="n"/>
      <c r="C2441" s="127" t="n"/>
      <c r="D2441" s="127" t="n"/>
      <c r="E2441" s="114">
        <f>IF(F2441 &lt;&gt; "",VLOOKUP(F2441,CategoryLookup,2,FALSE), "")</f>
        <v/>
      </c>
      <c r="F2441" s="126" t="n"/>
      <c r="G2441" s="127" t="n"/>
      <c r="H2441" s="127" t="n"/>
      <c r="I2441" s="127" t="n"/>
      <c r="J2441" s="127" t="n"/>
      <c r="K2441" s="127" t="n"/>
      <c r="L2441" s="127" t="n"/>
      <c r="M2441" s="127" t="n"/>
      <c r="N2441" s="120" t="n"/>
      <c r="O2441" s="120" t="n"/>
      <c r="P2441" s="120" t="n"/>
      <c r="Q2441" s="120" t="n"/>
      <c r="R2441" s="121" t="n"/>
      <c r="S2441" s="121" t="n"/>
      <c r="T2441" s="121" t="n"/>
      <c r="U2441" s="121" t="n"/>
      <c r="V2441" s="117">
        <f>IF(P2441="NA","NA",IF(P2441&lt;&gt;"",TEXT(P2441-N2441,"[h].mm"),""))</f>
        <v/>
      </c>
      <c r="W2441" s="118">
        <f>IF(AND(R2441="",S2441=""),"",R2441+S2441)</f>
        <v/>
      </c>
      <c r="X2441" s="116">
        <f>IF(O2441&lt;&gt;"",DATE(YEAR(O2441), MONTH(O2441), DAY(O2441)),"")</f>
        <v/>
      </c>
      <c r="Y2441" s="122" t="n"/>
      <c r="Z2441" s="123" t="n"/>
      <c r="AA2441" s="117">
        <f>IF(F2441="Re-assigned","NA",IF(W2441="","",IF(W2441&gt;=VLOOKUP(D2441,SLAMatrix,3,FALSE),"Yes",IF(W2441&lt;VLOOKUP(D2441,SLAMatrix,2,FALSE),"No","Internal"))))</f>
        <v/>
      </c>
      <c r="AB2441" s="123" t="n"/>
      <c r="AC2441" s="123" t="n"/>
      <c r="AD2441" s="119" t="n"/>
      <c r="AE2441" s="125" t="n"/>
      <c r="AF2441" s="124">
        <f>MONTH(O2441)</f>
        <v/>
      </c>
      <c r="AG2441" s="124">
        <f>VLOOKUP(IFERROR(MID(AE2441,1,(FIND(",",AE2441,1)-1)),AE2441),Facility_Region_Mapping,2,FALSE)</f>
        <v/>
      </c>
      <c r="AH2441" s="124" t="n"/>
      <c r="AI2441" s="124">
        <f>IF(C2441&lt;&gt;"",IF(M2441="ESM User",getInterfaceName($C2441),"NA"),"")</f>
        <v/>
      </c>
      <c r="AJ2441" s="116">
        <f>IF(Q2441&lt;&gt;"",DATE(YEAR(Q2441), MONTH(Q2441), DAY(Q2441)),"")</f>
        <v/>
      </c>
      <c r="AK2441" s="130">
        <f>IF(Q2441&lt;&gt;0,Q2441-N2441,TODAY()-N2441)</f>
        <v/>
      </c>
      <c r="AL2441" s="112">
        <f>IF(F2441="Re-assigned",0,IF(H2441="Closed",0,IF(H2441="Service Restored",0,IF(H2441="",0,1))))</f>
        <v/>
      </c>
      <c r="AM2441" s="124">
        <f>IF(AL2441=0,"",IF(AK2441&gt;20.99,"Aged","Non-Aged"))</f>
        <v/>
      </c>
      <c r="AN2441" s="112">
        <f>IF(Q2441&lt;&gt;"",MONTH(Q2441),"")</f>
        <v/>
      </c>
      <c r="AO2441" s="112">
        <f>IFERROR(VALUE(V2441),0)</f>
        <v/>
      </c>
    </row>
    <row customFormat="1" customHeight="1" ht="29.25" r="2442" s="112" spans="1:41">
      <c r="A2442" s="127" t="n"/>
      <c r="B2442" s="113" t="n"/>
      <c r="C2442" s="127" t="n"/>
      <c r="D2442" s="127" t="n"/>
      <c r="E2442" s="114">
        <f>IF(F2442 &lt;&gt; "",VLOOKUP(F2442,CategoryLookup,2,FALSE), "")</f>
        <v/>
      </c>
      <c r="F2442" s="126" t="n"/>
      <c r="G2442" s="127" t="n"/>
      <c r="H2442" s="127" t="n"/>
      <c r="I2442" s="127" t="n"/>
      <c r="J2442" s="127" t="n"/>
      <c r="K2442" s="127" t="n"/>
      <c r="L2442" s="127" t="n"/>
      <c r="M2442" s="127" t="n"/>
      <c r="N2442" s="120" t="n"/>
      <c r="O2442" s="120" t="n"/>
      <c r="P2442" s="120" t="n"/>
      <c r="Q2442" s="120" t="n"/>
      <c r="R2442" s="121" t="n"/>
      <c r="S2442" s="121" t="n"/>
      <c r="T2442" s="121" t="n"/>
      <c r="U2442" s="121" t="n"/>
      <c r="V2442" s="117">
        <f>IF(P2442="NA","NA",IF(P2442&lt;&gt;"",TEXT(P2442-N2442,"[h].mm"),""))</f>
        <v/>
      </c>
      <c r="W2442" s="118">
        <f>IF(AND(R2442="",S2442=""),"",R2442+S2442)</f>
        <v/>
      </c>
      <c r="X2442" s="116">
        <f>IF(O2442&lt;&gt;"",DATE(YEAR(O2442), MONTH(O2442), DAY(O2442)),"")</f>
        <v/>
      </c>
      <c r="Y2442" s="122" t="n"/>
      <c r="Z2442" s="123" t="n"/>
      <c r="AA2442" s="117">
        <f>IF(F2442="Re-assigned","NA",IF(W2442="","",IF(W2442&gt;=VLOOKUP(D2442,SLAMatrix,3,FALSE),"Yes",IF(W2442&lt;VLOOKUP(D2442,SLAMatrix,2,FALSE),"No","Internal"))))</f>
        <v/>
      </c>
      <c r="AB2442" s="123" t="n"/>
      <c r="AC2442" s="123" t="n"/>
      <c r="AD2442" s="119" t="n"/>
      <c r="AE2442" s="125" t="n"/>
      <c r="AF2442" s="124">
        <f>MONTH(O2442)</f>
        <v/>
      </c>
      <c r="AG2442" s="124">
        <f>VLOOKUP(IFERROR(MID(AE2442,1,(FIND(",",AE2442,1)-1)),AE2442),Facility_Region_Mapping,2,FALSE)</f>
        <v/>
      </c>
      <c r="AH2442" s="124" t="n"/>
      <c r="AI2442" s="124">
        <f>IF(C2442&lt;&gt;"",IF(M2442="ESM User",getInterfaceName($C2442),"NA"),"")</f>
        <v/>
      </c>
      <c r="AJ2442" s="116">
        <f>IF(Q2442&lt;&gt;"",DATE(YEAR(Q2442), MONTH(Q2442), DAY(Q2442)),"")</f>
        <v/>
      </c>
      <c r="AK2442" s="130">
        <f>IF(Q2442&lt;&gt;0,Q2442-N2442,TODAY()-N2442)</f>
        <v/>
      </c>
      <c r="AL2442" s="112">
        <f>IF(F2442="Re-assigned",0,IF(H2442="Closed",0,IF(H2442="Service Restored",0,IF(H2442="",0,1))))</f>
        <v/>
      </c>
      <c r="AM2442" s="124">
        <f>IF(AL2442=0,"",IF(AK2442&gt;20.99,"Aged","Non-Aged"))</f>
        <v/>
      </c>
      <c r="AN2442" s="112">
        <f>IF(Q2442&lt;&gt;"",MONTH(Q2442),"")</f>
        <v/>
      </c>
      <c r="AO2442" s="112">
        <f>IFERROR(VALUE(V2442),0)</f>
        <v/>
      </c>
    </row>
    <row customFormat="1" customHeight="1" ht="29.25" r="2443" s="112" spans="1:41">
      <c r="A2443" s="127" t="n"/>
      <c r="B2443" s="113" t="n"/>
      <c r="C2443" s="127" t="n"/>
      <c r="D2443" s="127" t="n"/>
      <c r="E2443" s="114">
        <f>IF(F2443 &lt;&gt; "",VLOOKUP(F2443,CategoryLookup,2,FALSE), "")</f>
        <v/>
      </c>
      <c r="F2443" s="126" t="n"/>
      <c r="G2443" s="127" t="n"/>
      <c r="H2443" s="127" t="n"/>
      <c r="I2443" s="127" t="n"/>
      <c r="J2443" s="127" t="n"/>
      <c r="K2443" s="127" t="n"/>
      <c r="L2443" s="127" t="n"/>
      <c r="M2443" s="127" t="n"/>
      <c r="N2443" s="120" t="n"/>
      <c r="O2443" s="120" t="n"/>
      <c r="P2443" s="120" t="n"/>
      <c r="Q2443" s="120" t="n"/>
      <c r="R2443" s="121" t="n"/>
      <c r="S2443" s="121" t="n"/>
      <c r="T2443" s="121" t="n"/>
      <c r="U2443" s="121" t="n"/>
      <c r="V2443" s="117">
        <f>IF(P2443="NA","NA",IF(P2443&lt;&gt;"",TEXT(P2443-N2443,"[h].mm"),""))</f>
        <v/>
      </c>
      <c r="W2443" s="118">
        <f>IF(AND(R2443="",S2443=""),"",R2443+S2443)</f>
        <v/>
      </c>
      <c r="X2443" s="116">
        <f>IF(O2443&lt;&gt;"",DATE(YEAR(O2443), MONTH(O2443), DAY(O2443)),"")</f>
        <v/>
      </c>
      <c r="Y2443" s="122" t="n"/>
      <c r="Z2443" s="123" t="n"/>
      <c r="AA2443" s="117">
        <f>IF(F2443="Re-assigned","NA",IF(W2443="","",IF(W2443&gt;=VLOOKUP(D2443,SLAMatrix,3,FALSE),"Yes",IF(W2443&lt;VLOOKUP(D2443,SLAMatrix,2,FALSE),"No","Internal"))))</f>
        <v/>
      </c>
      <c r="AB2443" s="123" t="n"/>
      <c r="AC2443" s="123" t="n"/>
      <c r="AD2443" s="119" t="n"/>
      <c r="AE2443" s="125" t="n"/>
      <c r="AF2443" s="124">
        <f>MONTH(O2443)</f>
        <v/>
      </c>
      <c r="AG2443" s="124">
        <f>VLOOKUP(IFERROR(MID(AE2443,1,(FIND(",",AE2443,1)-1)),AE2443),Facility_Region_Mapping,2,FALSE)</f>
        <v/>
      </c>
      <c r="AH2443" s="124" t="n"/>
      <c r="AI2443" s="124">
        <f>IF(C2443&lt;&gt;"",IF(M2443="ESM User",getInterfaceName($C2443),"NA"),"")</f>
        <v/>
      </c>
      <c r="AJ2443" s="116">
        <f>IF(Q2443&lt;&gt;"",DATE(YEAR(Q2443), MONTH(Q2443), DAY(Q2443)),"")</f>
        <v/>
      </c>
      <c r="AK2443" s="130">
        <f>IF(Q2443&lt;&gt;0,Q2443-N2443,TODAY()-N2443)</f>
        <v/>
      </c>
      <c r="AL2443" s="112">
        <f>IF(F2443="Re-assigned",0,IF(H2443="Closed",0,IF(H2443="Service Restored",0,IF(H2443="",0,1))))</f>
        <v/>
      </c>
      <c r="AM2443" s="124">
        <f>IF(AL2443=0,"",IF(AK2443&gt;20.99,"Aged","Non-Aged"))</f>
        <v/>
      </c>
      <c r="AN2443" s="112">
        <f>IF(Q2443&lt;&gt;"",MONTH(Q2443),"")</f>
        <v/>
      </c>
      <c r="AO2443" s="112">
        <f>IFERROR(VALUE(V2443),0)</f>
        <v/>
      </c>
    </row>
    <row customFormat="1" customHeight="1" ht="29.25" r="2444" s="112" spans="1:41">
      <c r="A2444" s="127" t="n"/>
      <c r="B2444" s="113" t="n"/>
      <c r="C2444" s="127" t="n"/>
      <c r="D2444" s="127" t="n"/>
      <c r="E2444" s="114">
        <f>IF(F2444 &lt;&gt; "",VLOOKUP(F2444,CategoryLookup,2,FALSE), "")</f>
        <v/>
      </c>
      <c r="F2444" s="126" t="n"/>
      <c r="G2444" s="127" t="n"/>
      <c r="H2444" s="127" t="n"/>
      <c r="I2444" s="127" t="n"/>
      <c r="J2444" s="127" t="n"/>
      <c r="K2444" s="127" t="n"/>
      <c r="L2444" s="127" t="n"/>
      <c r="M2444" s="127" t="n"/>
      <c r="N2444" s="120" t="n"/>
      <c r="O2444" s="120" t="n"/>
      <c r="P2444" s="120" t="n"/>
      <c r="Q2444" s="120" t="n"/>
      <c r="R2444" s="121" t="n"/>
      <c r="S2444" s="121" t="n"/>
      <c r="T2444" s="121" t="n"/>
      <c r="U2444" s="121" t="n"/>
      <c r="V2444" s="117">
        <f>IF(P2444="NA","NA",IF(P2444&lt;&gt;"",TEXT(P2444-N2444,"[h].mm"),""))</f>
        <v/>
      </c>
      <c r="W2444" s="118">
        <f>IF(AND(R2444="",S2444=""),"",R2444+S2444)</f>
        <v/>
      </c>
      <c r="X2444" s="116">
        <f>IF(O2444&lt;&gt;"",DATE(YEAR(O2444), MONTH(O2444), DAY(O2444)),"")</f>
        <v/>
      </c>
      <c r="Y2444" s="122" t="n"/>
      <c r="Z2444" s="123" t="n"/>
      <c r="AA2444" s="117">
        <f>IF(F2444="Re-assigned","NA",IF(W2444="","",IF(W2444&gt;=VLOOKUP(D2444,SLAMatrix,3,FALSE),"Yes",IF(W2444&lt;VLOOKUP(D2444,SLAMatrix,2,FALSE),"No","Internal"))))</f>
        <v/>
      </c>
      <c r="AB2444" s="123" t="n"/>
      <c r="AC2444" s="123" t="n"/>
      <c r="AD2444" s="119" t="n"/>
      <c r="AE2444" s="125" t="n"/>
      <c r="AF2444" s="124">
        <f>MONTH(O2444)</f>
        <v/>
      </c>
      <c r="AG2444" s="124">
        <f>VLOOKUP(IFERROR(MID(AE2444,1,(FIND(",",AE2444,1)-1)),AE2444),Facility_Region_Mapping,2,FALSE)</f>
        <v/>
      </c>
      <c r="AH2444" s="124" t="n"/>
      <c r="AI2444" s="124">
        <f>IF(C2444&lt;&gt;"",IF(M2444="ESM User",getInterfaceName($C2444),"NA"),"")</f>
        <v/>
      </c>
      <c r="AJ2444" s="116">
        <f>IF(Q2444&lt;&gt;"",DATE(YEAR(Q2444), MONTH(Q2444), DAY(Q2444)),"")</f>
        <v/>
      </c>
      <c r="AK2444" s="130">
        <f>IF(Q2444&lt;&gt;0,Q2444-N2444,TODAY()-N2444)</f>
        <v/>
      </c>
      <c r="AL2444" s="112">
        <f>IF(F2444="Re-assigned",0,IF(H2444="Closed",0,IF(H2444="Service Restored",0,IF(H2444="",0,1))))</f>
        <v/>
      </c>
      <c r="AM2444" s="124">
        <f>IF(AL2444=0,"",IF(AK2444&gt;20.99,"Aged","Non-Aged"))</f>
        <v/>
      </c>
      <c r="AN2444" s="112">
        <f>IF(Q2444&lt;&gt;"",MONTH(Q2444),"")</f>
        <v/>
      </c>
      <c r="AO2444" s="112">
        <f>IFERROR(VALUE(V2444),0)</f>
        <v/>
      </c>
    </row>
    <row customFormat="1" customHeight="1" ht="29.25" r="2445" s="112" spans="1:41">
      <c r="A2445" s="127" t="n"/>
      <c r="B2445" s="113" t="n"/>
      <c r="C2445" s="127" t="n"/>
      <c r="D2445" s="127" t="n"/>
      <c r="E2445" s="114">
        <f>IF(F2445 &lt;&gt; "",VLOOKUP(F2445,CategoryLookup,2,FALSE), "")</f>
        <v/>
      </c>
      <c r="F2445" s="126" t="n"/>
      <c r="G2445" s="127" t="n"/>
      <c r="H2445" s="127" t="n"/>
      <c r="I2445" s="127" t="n"/>
      <c r="J2445" s="127" t="n"/>
      <c r="K2445" s="127" t="n"/>
      <c r="L2445" s="127" t="n"/>
      <c r="M2445" s="127" t="n"/>
      <c r="N2445" s="120" t="n"/>
      <c r="O2445" s="120" t="n"/>
      <c r="P2445" s="120" t="n"/>
      <c r="Q2445" s="120" t="n"/>
      <c r="R2445" s="121" t="n"/>
      <c r="S2445" s="121" t="n"/>
      <c r="T2445" s="121" t="n"/>
      <c r="U2445" s="121" t="n"/>
      <c r="V2445" s="117">
        <f>IF(P2445="NA","NA",IF(P2445&lt;&gt;"",TEXT(P2445-N2445,"[h].mm"),""))</f>
        <v/>
      </c>
      <c r="W2445" s="118">
        <f>IF(AND(R2445="",S2445=""),"",R2445+S2445)</f>
        <v/>
      </c>
      <c r="X2445" s="116">
        <f>IF(O2445&lt;&gt;"",DATE(YEAR(O2445), MONTH(O2445), DAY(O2445)),"")</f>
        <v/>
      </c>
      <c r="Y2445" s="122" t="n"/>
      <c r="Z2445" s="123" t="n"/>
      <c r="AA2445" s="117">
        <f>IF(F2445="Re-assigned","NA",IF(W2445="","",IF(W2445&gt;=VLOOKUP(D2445,SLAMatrix,3,FALSE),"Yes",IF(W2445&lt;VLOOKUP(D2445,SLAMatrix,2,FALSE),"No","Internal"))))</f>
        <v/>
      </c>
      <c r="AB2445" s="123" t="n"/>
      <c r="AC2445" s="123" t="n"/>
      <c r="AD2445" s="119" t="n"/>
      <c r="AE2445" s="125" t="n"/>
      <c r="AF2445" s="124">
        <f>MONTH(O2445)</f>
        <v/>
      </c>
      <c r="AG2445" s="124">
        <f>VLOOKUP(IFERROR(MID(AE2445,1,(FIND(",",AE2445,1)-1)),AE2445),Facility_Region_Mapping,2,FALSE)</f>
        <v/>
      </c>
      <c r="AH2445" s="124" t="n"/>
      <c r="AI2445" s="124">
        <f>IF(C2445&lt;&gt;"",IF(M2445="ESM User",getInterfaceName($C2445),"NA"),"")</f>
        <v/>
      </c>
      <c r="AJ2445" s="116">
        <f>IF(Q2445&lt;&gt;"",DATE(YEAR(Q2445), MONTH(Q2445), DAY(Q2445)),"")</f>
        <v/>
      </c>
      <c r="AK2445" s="130">
        <f>IF(Q2445&lt;&gt;0,Q2445-N2445,TODAY()-N2445)</f>
        <v/>
      </c>
      <c r="AL2445" s="112">
        <f>IF(F2445="Re-assigned",0,IF(H2445="Closed",0,IF(H2445="Service Restored",0,IF(H2445="",0,1))))</f>
        <v/>
      </c>
      <c r="AM2445" s="124">
        <f>IF(AL2445=0,"",IF(AK2445&gt;20.99,"Aged","Non-Aged"))</f>
        <v/>
      </c>
      <c r="AN2445" s="112">
        <f>IF(Q2445&lt;&gt;"",MONTH(Q2445),"")</f>
        <v/>
      </c>
      <c r="AO2445" s="112">
        <f>IFERROR(VALUE(V2445),0)</f>
        <v/>
      </c>
    </row>
    <row customFormat="1" customHeight="1" ht="29.25" r="2446" s="112" spans="1:41">
      <c r="A2446" s="127" t="n"/>
      <c r="B2446" s="113" t="n"/>
      <c r="C2446" s="127" t="n"/>
      <c r="D2446" s="127" t="n"/>
      <c r="E2446" s="114">
        <f>IF(F2446 &lt;&gt; "",VLOOKUP(F2446,CategoryLookup,2,FALSE), "")</f>
        <v/>
      </c>
      <c r="F2446" s="126" t="n"/>
      <c r="G2446" s="127" t="n"/>
      <c r="H2446" s="127" t="n"/>
      <c r="I2446" s="127" t="n"/>
      <c r="J2446" s="127" t="n"/>
      <c r="K2446" s="127" t="n"/>
      <c r="L2446" s="127" t="n"/>
      <c r="M2446" s="127" t="n"/>
      <c r="N2446" s="120" t="n"/>
      <c r="O2446" s="120" t="n"/>
      <c r="P2446" s="120" t="n"/>
      <c r="Q2446" s="120" t="n"/>
      <c r="R2446" s="121" t="n"/>
      <c r="S2446" s="121" t="n"/>
      <c r="T2446" s="121" t="n"/>
      <c r="U2446" s="121" t="n"/>
      <c r="V2446" s="117">
        <f>IF(P2446="NA","NA",IF(P2446&lt;&gt;"",TEXT(P2446-N2446,"[h].mm"),""))</f>
        <v/>
      </c>
      <c r="W2446" s="118">
        <f>IF(AND(R2446="",S2446=""),"",R2446+S2446)</f>
        <v/>
      </c>
      <c r="X2446" s="116">
        <f>IF(O2446&lt;&gt;"",DATE(YEAR(O2446), MONTH(O2446), DAY(O2446)),"")</f>
        <v/>
      </c>
      <c r="Y2446" s="122" t="n"/>
      <c r="Z2446" s="123" t="n"/>
      <c r="AA2446" s="117">
        <f>IF(F2446="Re-assigned","NA",IF(W2446="","",IF(W2446&gt;=VLOOKUP(D2446,SLAMatrix,3,FALSE),"Yes",IF(W2446&lt;VLOOKUP(D2446,SLAMatrix,2,FALSE),"No","Internal"))))</f>
        <v/>
      </c>
      <c r="AB2446" s="123" t="n"/>
      <c r="AC2446" s="123" t="n"/>
      <c r="AD2446" s="119" t="n"/>
      <c r="AE2446" s="125" t="n"/>
      <c r="AF2446" s="124">
        <f>MONTH(O2446)</f>
        <v/>
      </c>
      <c r="AG2446" s="124">
        <f>VLOOKUP(IFERROR(MID(AE2446,1,(FIND(",",AE2446,1)-1)),AE2446),Facility_Region_Mapping,2,FALSE)</f>
        <v/>
      </c>
      <c r="AH2446" s="124" t="n"/>
      <c r="AI2446" s="124">
        <f>IF(C2446&lt;&gt;"",IF(M2446="ESM User",getInterfaceName($C2446),"NA"),"")</f>
        <v/>
      </c>
      <c r="AJ2446" s="116">
        <f>IF(Q2446&lt;&gt;"",DATE(YEAR(Q2446), MONTH(Q2446), DAY(Q2446)),"")</f>
        <v/>
      </c>
      <c r="AK2446" s="130">
        <f>IF(Q2446&lt;&gt;0,Q2446-N2446,TODAY()-N2446)</f>
        <v/>
      </c>
      <c r="AL2446" s="112">
        <f>IF(F2446="Re-assigned",0,IF(H2446="Closed",0,IF(H2446="Service Restored",0,IF(H2446="",0,1))))</f>
        <v/>
      </c>
      <c r="AM2446" s="124">
        <f>IF(AL2446=0,"",IF(AK2446&gt;20.99,"Aged","Non-Aged"))</f>
        <v/>
      </c>
      <c r="AN2446" s="112">
        <f>IF(Q2446&lt;&gt;"",MONTH(Q2446),"")</f>
        <v/>
      </c>
      <c r="AO2446" s="112">
        <f>IFERROR(VALUE(V2446),0)</f>
        <v/>
      </c>
    </row>
    <row customFormat="1" customHeight="1" ht="29.25" r="2447" s="112" spans="1:41">
      <c r="A2447" s="127" t="n"/>
      <c r="B2447" s="113" t="n"/>
      <c r="C2447" s="127" t="n"/>
      <c r="D2447" s="127" t="n"/>
      <c r="E2447" s="114">
        <f>IF(F2447 &lt;&gt; "",VLOOKUP(F2447,CategoryLookup,2,FALSE), "")</f>
        <v/>
      </c>
      <c r="F2447" s="126" t="n"/>
      <c r="G2447" s="127" t="n"/>
      <c r="H2447" s="127" t="n"/>
      <c r="I2447" s="127" t="n"/>
      <c r="J2447" s="127" t="n"/>
      <c r="K2447" s="127" t="n"/>
      <c r="L2447" s="127" t="n"/>
      <c r="M2447" s="127" t="n"/>
      <c r="N2447" s="120" t="n"/>
      <c r="O2447" s="120" t="n"/>
      <c r="P2447" s="120" t="n"/>
      <c r="Q2447" s="120" t="n"/>
      <c r="R2447" s="121" t="n"/>
      <c r="S2447" s="121" t="n"/>
      <c r="T2447" s="121" t="n"/>
      <c r="U2447" s="121" t="n"/>
      <c r="V2447" s="117">
        <f>IF(P2447="NA","NA",IF(P2447&lt;&gt;"",TEXT(P2447-N2447,"[h].mm"),""))</f>
        <v/>
      </c>
      <c r="W2447" s="118">
        <f>IF(AND(R2447="",S2447=""),"",R2447+S2447)</f>
        <v/>
      </c>
      <c r="X2447" s="116">
        <f>IF(O2447&lt;&gt;"",DATE(YEAR(O2447), MONTH(O2447), DAY(O2447)),"")</f>
        <v/>
      </c>
      <c r="Y2447" s="122" t="n"/>
      <c r="Z2447" s="123" t="n"/>
      <c r="AA2447" s="117">
        <f>IF(F2447="Re-assigned","NA",IF(W2447="","",IF(W2447&gt;=VLOOKUP(D2447,SLAMatrix,3,FALSE),"Yes",IF(W2447&lt;VLOOKUP(D2447,SLAMatrix,2,FALSE),"No","Internal"))))</f>
        <v/>
      </c>
      <c r="AB2447" s="123" t="n"/>
      <c r="AC2447" s="123" t="n"/>
      <c r="AD2447" s="119" t="n"/>
      <c r="AE2447" s="125" t="n"/>
      <c r="AF2447" s="124">
        <f>MONTH(O2447)</f>
        <v/>
      </c>
      <c r="AG2447" s="124">
        <f>VLOOKUP(IFERROR(MID(AE2447,1,(FIND(",",AE2447,1)-1)),AE2447),Facility_Region_Mapping,2,FALSE)</f>
        <v/>
      </c>
      <c r="AH2447" s="124" t="n"/>
      <c r="AI2447" s="124">
        <f>IF(C2447&lt;&gt;"",IF(M2447="ESM User",getInterfaceName($C2447),"NA"),"")</f>
        <v/>
      </c>
      <c r="AJ2447" s="116">
        <f>IF(Q2447&lt;&gt;"",DATE(YEAR(Q2447), MONTH(Q2447), DAY(Q2447)),"")</f>
        <v/>
      </c>
      <c r="AK2447" s="130">
        <f>IF(Q2447&lt;&gt;0,Q2447-N2447,TODAY()-N2447)</f>
        <v/>
      </c>
      <c r="AL2447" s="112">
        <f>IF(F2447="Re-assigned",0,IF(H2447="Closed",0,IF(H2447="Service Restored",0,IF(H2447="",0,1))))</f>
        <v/>
      </c>
      <c r="AM2447" s="124">
        <f>IF(AL2447=0,"",IF(AK2447&gt;20.99,"Aged","Non-Aged"))</f>
        <v/>
      </c>
      <c r="AN2447" s="112">
        <f>IF(Q2447&lt;&gt;"",MONTH(Q2447),"")</f>
        <v/>
      </c>
      <c r="AO2447" s="112">
        <f>IFERROR(VALUE(V2447),0)</f>
        <v/>
      </c>
    </row>
    <row customFormat="1" customHeight="1" ht="29.25" r="2448" s="112" spans="1:41">
      <c r="A2448" s="127" t="n"/>
      <c r="B2448" s="113" t="n"/>
      <c r="C2448" s="127" t="n"/>
      <c r="D2448" s="127" t="n"/>
      <c r="E2448" s="114">
        <f>IF(F2448 &lt;&gt; "",VLOOKUP(F2448,CategoryLookup,2,FALSE), "")</f>
        <v/>
      </c>
      <c r="F2448" s="126" t="n"/>
      <c r="G2448" s="127" t="n"/>
      <c r="H2448" s="127" t="n"/>
      <c r="I2448" s="127" t="n"/>
      <c r="J2448" s="127" t="n"/>
      <c r="K2448" s="127" t="n"/>
      <c r="L2448" s="127" t="n"/>
      <c r="M2448" s="127" t="n"/>
      <c r="N2448" s="120" t="n"/>
      <c r="O2448" s="120" t="n"/>
      <c r="P2448" s="120" t="n"/>
      <c r="Q2448" s="120" t="n"/>
      <c r="R2448" s="121" t="n"/>
      <c r="S2448" s="121" t="n"/>
      <c r="T2448" s="121" t="n"/>
      <c r="U2448" s="121" t="n"/>
      <c r="V2448" s="117">
        <f>IF(P2448="NA","NA",IF(P2448&lt;&gt;"",TEXT(P2448-N2448,"[h].mm"),""))</f>
        <v/>
      </c>
      <c r="W2448" s="118">
        <f>IF(AND(R2448="",S2448=""),"",R2448+S2448)</f>
        <v/>
      </c>
      <c r="X2448" s="116">
        <f>IF(O2448&lt;&gt;"",DATE(YEAR(O2448), MONTH(O2448), DAY(O2448)),"")</f>
        <v/>
      </c>
      <c r="Y2448" s="122" t="n"/>
      <c r="Z2448" s="123" t="n"/>
      <c r="AA2448" s="117">
        <f>IF(F2448="Re-assigned","NA",IF(W2448="","",IF(W2448&gt;=VLOOKUP(D2448,SLAMatrix,3,FALSE),"Yes",IF(W2448&lt;VLOOKUP(D2448,SLAMatrix,2,FALSE),"No","Internal"))))</f>
        <v/>
      </c>
      <c r="AB2448" s="123" t="n"/>
      <c r="AC2448" s="123" t="n"/>
      <c r="AD2448" s="119" t="n"/>
      <c r="AE2448" s="125" t="n"/>
      <c r="AF2448" s="124">
        <f>MONTH(O2448)</f>
        <v/>
      </c>
      <c r="AG2448" s="124">
        <f>VLOOKUP(IFERROR(MID(AE2448,1,(FIND(",",AE2448,1)-1)),AE2448),Facility_Region_Mapping,2,FALSE)</f>
        <v/>
      </c>
      <c r="AH2448" s="124" t="n"/>
      <c r="AI2448" s="124">
        <f>IF(C2448&lt;&gt;"",IF(M2448="ESM User",getInterfaceName($C2448),"NA"),"")</f>
        <v/>
      </c>
      <c r="AJ2448" s="116">
        <f>IF(Q2448&lt;&gt;"",DATE(YEAR(Q2448), MONTH(Q2448), DAY(Q2448)),"")</f>
        <v/>
      </c>
      <c r="AK2448" s="130">
        <f>IF(Q2448&lt;&gt;0,Q2448-N2448,TODAY()-N2448)</f>
        <v/>
      </c>
      <c r="AL2448" s="112">
        <f>IF(F2448="Re-assigned",0,IF(H2448="Closed",0,IF(H2448="Service Restored",0,IF(H2448="",0,1))))</f>
        <v/>
      </c>
      <c r="AM2448" s="124">
        <f>IF(AL2448=0,"",IF(AK2448&gt;20.99,"Aged","Non-Aged"))</f>
        <v/>
      </c>
      <c r="AN2448" s="112">
        <f>IF(Q2448&lt;&gt;"",MONTH(Q2448),"")</f>
        <v/>
      </c>
      <c r="AO2448" s="112">
        <f>IFERROR(VALUE(V2448),0)</f>
        <v/>
      </c>
    </row>
    <row customFormat="1" customHeight="1" ht="29.25" r="2449" s="112" spans="1:41">
      <c r="A2449" s="127" t="n"/>
      <c r="B2449" s="113" t="n"/>
      <c r="C2449" s="127" t="n"/>
      <c r="D2449" s="127" t="n"/>
      <c r="E2449" s="114">
        <f>IF(F2449 &lt;&gt; "",VLOOKUP(F2449,CategoryLookup,2,FALSE), "")</f>
        <v/>
      </c>
      <c r="F2449" s="126" t="n"/>
      <c r="G2449" s="127" t="n"/>
      <c r="H2449" s="127" t="n"/>
      <c r="I2449" s="127" t="n"/>
      <c r="J2449" s="127" t="n"/>
      <c r="K2449" s="127" t="n"/>
      <c r="L2449" s="127" t="n"/>
      <c r="M2449" s="127" t="n"/>
      <c r="N2449" s="120" t="n"/>
      <c r="O2449" s="120" t="n"/>
      <c r="P2449" s="120" t="n"/>
      <c r="Q2449" s="120" t="n"/>
      <c r="R2449" s="121" t="n"/>
      <c r="S2449" s="121" t="n"/>
      <c r="T2449" s="121" t="n"/>
      <c r="U2449" s="121" t="n"/>
      <c r="V2449" s="117">
        <f>IF(P2449="NA","NA",IF(P2449&lt;&gt;"",TEXT(P2449-N2449,"[h].mm"),""))</f>
        <v/>
      </c>
      <c r="W2449" s="118">
        <f>IF(AND(R2449="",S2449=""),"",R2449+S2449)</f>
        <v/>
      </c>
      <c r="X2449" s="116">
        <f>IF(O2449&lt;&gt;"",DATE(YEAR(O2449), MONTH(O2449), DAY(O2449)),"")</f>
        <v/>
      </c>
      <c r="Y2449" s="122" t="n"/>
      <c r="Z2449" s="123" t="n"/>
      <c r="AA2449" s="117">
        <f>IF(F2449="Re-assigned","NA",IF(W2449="","",IF(W2449&gt;=VLOOKUP(D2449,SLAMatrix,3,FALSE),"Yes",IF(W2449&lt;VLOOKUP(D2449,SLAMatrix,2,FALSE),"No","Internal"))))</f>
        <v/>
      </c>
      <c r="AB2449" s="123" t="n"/>
      <c r="AC2449" s="123" t="n"/>
      <c r="AD2449" s="119" t="n"/>
      <c r="AE2449" s="125" t="n"/>
      <c r="AF2449" s="124">
        <f>MONTH(O2449)</f>
        <v/>
      </c>
      <c r="AG2449" s="124">
        <f>VLOOKUP(IFERROR(MID(AE2449,1,(FIND(",",AE2449,1)-1)),AE2449),Facility_Region_Mapping,2,FALSE)</f>
        <v/>
      </c>
      <c r="AH2449" s="124" t="n"/>
      <c r="AI2449" s="124">
        <f>IF(C2449&lt;&gt;"",IF(M2449="ESM User",getInterfaceName($C2449),"NA"),"")</f>
        <v/>
      </c>
      <c r="AJ2449" s="116">
        <f>IF(Q2449&lt;&gt;"",DATE(YEAR(Q2449), MONTH(Q2449), DAY(Q2449)),"")</f>
        <v/>
      </c>
      <c r="AK2449" s="130">
        <f>IF(Q2449&lt;&gt;0,Q2449-N2449,TODAY()-N2449)</f>
        <v/>
      </c>
      <c r="AL2449" s="112">
        <f>IF(F2449="Re-assigned",0,IF(H2449="Closed",0,IF(H2449="Service Restored",0,IF(H2449="",0,1))))</f>
        <v/>
      </c>
      <c r="AM2449" s="124">
        <f>IF(AL2449=0,"",IF(AK2449&gt;20.99,"Aged","Non-Aged"))</f>
        <v/>
      </c>
      <c r="AN2449" s="112">
        <f>IF(Q2449&lt;&gt;"",MONTH(Q2449),"")</f>
        <v/>
      </c>
      <c r="AO2449" s="112">
        <f>IFERROR(VALUE(V2449),0)</f>
        <v/>
      </c>
    </row>
    <row customFormat="1" customHeight="1" ht="29.25" r="2450" s="112" spans="1:41">
      <c r="A2450" s="127" t="n"/>
      <c r="B2450" s="113" t="n"/>
      <c r="C2450" s="127" t="n"/>
      <c r="D2450" s="127" t="n"/>
      <c r="E2450" s="114">
        <f>IF(F2450 &lt;&gt; "",VLOOKUP(F2450,CategoryLookup,2,FALSE), "")</f>
        <v/>
      </c>
      <c r="F2450" s="126" t="n"/>
      <c r="G2450" s="127" t="n"/>
      <c r="H2450" s="127" t="n"/>
      <c r="I2450" s="127" t="n"/>
      <c r="J2450" s="127" t="n"/>
      <c r="K2450" s="127" t="n"/>
      <c r="L2450" s="127" t="n"/>
      <c r="M2450" s="127" t="n"/>
      <c r="N2450" s="120" t="n"/>
      <c r="O2450" s="120" t="n"/>
      <c r="P2450" s="120" t="n"/>
      <c r="Q2450" s="120" t="n"/>
      <c r="R2450" s="121" t="n"/>
      <c r="S2450" s="121" t="n"/>
      <c r="T2450" s="121" t="n"/>
      <c r="U2450" s="121" t="n"/>
      <c r="V2450" s="117">
        <f>IF(P2450="NA","NA",IF(P2450&lt;&gt;"",TEXT(P2450-N2450,"[h].mm"),""))</f>
        <v/>
      </c>
      <c r="W2450" s="118">
        <f>IF(AND(R2450="",S2450=""),"",R2450+S2450)</f>
        <v/>
      </c>
      <c r="X2450" s="116">
        <f>IF(O2450&lt;&gt;"",DATE(YEAR(O2450), MONTH(O2450), DAY(O2450)),"")</f>
        <v/>
      </c>
      <c r="Y2450" s="122" t="n"/>
      <c r="Z2450" s="123" t="n"/>
      <c r="AA2450" s="117">
        <f>IF(F2450="Re-assigned","NA",IF(W2450="","",IF(W2450&gt;=VLOOKUP(D2450,SLAMatrix,3,FALSE),"Yes",IF(W2450&lt;VLOOKUP(D2450,SLAMatrix,2,FALSE),"No","Internal"))))</f>
        <v/>
      </c>
      <c r="AB2450" s="123" t="n"/>
      <c r="AC2450" s="123" t="n"/>
      <c r="AD2450" s="119" t="n"/>
      <c r="AE2450" s="125" t="n"/>
      <c r="AF2450" s="124">
        <f>MONTH(O2450)</f>
        <v/>
      </c>
      <c r="AG2450" s="124">
        <f>VLOOKUP(IFERROR(MID(AE2450,1,(FIND(",",AE2450,1)-1)),AE2450),Facility_Region_Mapping,2,FALSE)</f>
        <v/>
      </c>
      <c r="AH2450" s="124" t="n"/>
      <c r="AI2450" s="124">
        <f>IF(C2450&lt;&gt;"",IF(M2450="ESM User",getInterfaceName($C2450),"NA"),"")</f>
        <v/>
      </c>
      <c r="AJ2450" s="116">
        <f>IF(Q2450&lt;&gt;"",DATE(YEAR(Q2450), MONTH(Q2450), DAY(Q2450)),"")</f>
        <v/>
      </c>
      <c r="AK2450" s="130">
        <f>IF(Q2450&lt;&gt;0,Q2450-N2450,TODAY()-N2450)</f>
        <v/>
      </c>
      <c r="AL2450" s="112">
        <f>IF(F2450="Re-assigned",0,IF(H2450="Closed",0,IF(H2450="Service Restored",0,IF(H2450="",0,1))))</f>
        <v/>
      </c>
      <c r="AM2450" s="124">
        <f>IF(AL2450=0,"",IF(AK2450&gt;20.99,"Aged","Non-Aged"))</f>
        <v/>
      </c>
      <c r="AN2450" s="112">
        <f>IF(Q2450&lt;&gt;"",MONTH(Q2450),"")</f>
        <v/>
      </c>
      <c r="AO2450" s="112">
        <f>IFERROR(VALUE(V2450),0)</f>
        <v/>
      </c>
    </row>
    <row customFormat="1" customHeight="1" ht="29.25" r="2451" s="112" spans="1:41">
      <c r="A2451" s="127" t="n"/>
      <c r="B2451" s="113" t="n"/>
      <c r="C2451" s="127" t="n"/>
      <c r="D2451" s="127" t="n"/>
      <c r="E2451" s="114">
        <f>IF(F2451 &lt;&gt; "",VLOOKUP(F2451,CategoryLookup,2,FALSE), "")</f>
        <v/>
      </c>
      <c r="F2451" s="126" t="n"/>
      <c r="G2451" s="127" t="n"/>
      <c r="H2451" s="127" t="n"/>
      <c r="I2451" s="127" t="n"/>
      <c r="J2451" s="127" t="n"/>
      <c r="K2451" s="127" t="n"/>
      <c r="L2451" s="127" t="n"/>
      <c r="M2451" s="127" t="n"/>
      <c r="N2451" s="120" t="n"/>
      <c r="O2451" s="120" t="n"/>
      <c r="P2451" s="120" t="n"/>
      <c r="Q2451" s="120" t="n"/>
      <c r="R2451" s="121" t="n"/>
      <c r="S2451" s="121" t="n"/>
      <c r="T2451" s="121" t="n"/>
      <c r="U2451" s="121" t="n"/>
      <c r="V2451" s="117">
        <f>IF(P2451="NA","NA",IF(P2451&lt;&gt;"",TEXT(P2451-N2451,"[h].mm"),""))</f>
        <v/>
      </c>
      <c r="W2451" s="118">
        <f>IF(AND(R2451="",S2451=""),"",R2451+S2451)</f>
        <v/>
      </c>
      <c r="X2451" s="116">
        <f>IF(O2451&lt;&gt;"",DATE(YEAR(O2451), MONTH(O2451), DAY(O2451)),"")</f>
        <v/>
      </c>
      <c r="Y2451" s="122" t="n"/>
      <c r="Z2451" s="123" t="n"/>
      <c r="AA2451" s="117">
        <f>IF(F2451="Re-assigned","NA",IF(W2451="","",IF(W2451&gt;=VLOOKUP(D2451,SLAMatrix,3,FALSE),"Yes",IF(W2451&lt;VLOOKUP(D2451,SLAMatrix,2,FALSE),"No","Internal"))))</f>
        <v/>
      </c>
      <c r="AB2451" s="123" t="n"/>
      <c r="AC2451" s="123" t="n"/>
      <c r="AD2451" s="119" t="n"/>
      <c r="AE2451" s="125" t="n"/>
      <c r="AF2451" s="124">
        <f>MONTH(O2451)</f>
        <v/>
      </c>
      <c r="AG2451" s="124">
        <f>VLOOKUP(IFERROR(MID(AE2451,1,(FIND(",",AE2451,1)-1)),AE2451),Facility_Region_Mapping,2,FALSE)</f>
        <v/>
      </c>
      <c r="AH2451" s="124" t="n"/>
      <c r="AI2451" s="124">
        <f>IF(C2451&lt;&gt;"",IF(M2451="ESM User",getInterfaceName($C2451),"NA"),"")</f>
        <v/>
      </c>
      <c r="AJ2451" s="116">
        <f>IF(Q2451&lt;&gt;"",DATE(YEAR(Q2451), MONTH(Q2451), DAY(Q2451)),"")</f>
        <v/>
      </c>
      <c r="AK2451" s="130">
        <f>IF(Q2451&lt;&gt;0,Q2451-N2451,TODAY()-N2451)</f>
        <v/>
      </c>
      <c r="AL2451" s="112">
        <f>IF(F2451="Re-assigned",0,IF(H2451="Closed",0,IF(H2451="Service Restored",0,IF(H2451="",0,1))))</f>
        <v/>
      </c>
      <c r="AM2451" s="124">
        <f>IF(AL2451=0,"",IF(AK2451&gt;20.99,"Aged","Non-Aged"))</f>
        <v/>
      </c>
      <c r="AN2451" s="112">
        <f>IF(Q2451&lt;&gt;"",MONTH(Q2451),"")</f>
        <v/>
      </c>
      <c r="AO2451" s="112">
        <f>IFERROR(VALUE(V2451),0)</f>
        <v/>
      </c>
    </row>
    <row customFormat="1" customHeight="1" ht="29.25" r="2452" s="112" spans="1:41">
      <c r="A2452" s="127" t="n"/>
      <c r="B2452" s="113" t="n"/>
      <c r="C2452" s="127" t="n"/>
      <c r="D2452" s="127" t="n"/>
      <c r="E2452" s="114">
        <f>IF(F2452 &lt;&gt; "",VLOOKUP(F2452,CategoryLookup,2,FALSE), "")</f>
        <v/>
      </c>
      <c r="F2452" s="126" t="n"/>
      <c r="G2452" s="127" t="n"/>
      <c r="H2452" s="127" t="n"/>
      <c r="I2452" s="127" t="n"/>
      <c r="J2452" s="127" t="n"/>
      <c r="K2452" s="127" t="n"/>
      <c r="L2452" s="127" t="n"/>
      <c r="M2452" s="127" t="n"/>
      <c r="N2452" s="120" t="n"/>
      <c r="O2452" s="120" t="n"/>
      <c r="P2452" s="120" t="n"/>
      <c r="Q2452" s="120" t="n"/>
      <c r="R2452" s="121" t="n"/>
      <c r="S2452" s="121" t="n"/>
      <c r="T2452" s="121" t="n"/>
      <c r="U2452" s="121" t="n"/>
      <c r="V2452" s="117">
        <f>IF(P2452="NA","NA",IF(P2452&lt;&gt;"",TEXT(P2452-N2452,"[h].mm"),""))</f>
        <v/>
      </c>
      <c r="W2452" s="118">
        <f>IF(AND(R2452="",S2452=""),"",R2452+S2452)</f>
        <v/>
      </c>
      <c r="X2452" s="116">
        <f>IF(O2452&lt;&gt;"",DATE(YEAR(O2452), MONTH(O2452), DAY(O2452)),"")</f>
        <v/>
      </c>
      <c r="Y2452" s="122" t="n"/>
      <c r="Z2452" s="123" t="n"/>
      <c r="AA2452" s="117">
        <f>IF(F2452="Re-assigned","NA",IF(W2452="","",IF(W2452&gt;=VLOOKUP(D2452,SLAMatrix,3,FALSE),"Yes",IF(W2452&lt;VLOOKUP(D2452,SLAMatrix,2,FALSE),"No","Internal"))))</f>
        <v/>
      </c>
      <c r="AB2452" s="123" t="n"/>
      <c r="AC2452" s="123" t="n"/>
      <c r="AD2452" s="119" t="n"/>
      <c r="AE2452" s="125" t="n"/>
      <c r="AF2452" s="124">
        <f>MONTH(O2452)</f>
        <v/>
      </c>
      <c r="AG2452" s="124">
        <f>VLOOKUP(IFERROR(MID(AE2452,1,(FIND(",",AE2452,1)-1)),AE2452),Facility_Region_Mapping,2,FALSE)</f>
        <v/>
      </c>
      <c r="AH2452" s="124" t="n"/>
      <c r="AI2452" s="124">
        <f>IF(C2452&lt;&gt;"",IF(M2452="ESM User",getInterfaceName($C2452),"NA"),"")</f>
        <v/>
      </c>
      <c r="AJ2452" s="116">
        <f>IF(Q2452&lt;&gt;"",DATE(YEAR(Q2452), MONTH(Q2452), DAY(Q2452)),"")</f>
        <v/>
      </c>
      <c r="AK2452" s="130">
        <f>IF(Q2452&lt;&gt;0,Q2452-N2452,TODAY()-N2452)</f>
        <v/>
      </c>
      <c r="AL2452" s="112">
        <f>IF(F2452="Re-assigned",0,IF(H2452="Closed",0,IF(H2452="Service Restored",0,IF(H2452="",0,1))))</f>
        <v/>
      </c>
      <c r="AM2452" s="124">
        <f>IF(AL2452=0,"",IF(AK2452&gt;20.99,"Aged","Non-Aged"))</f>
        <v/>
      </c>
      <c r="AN2452" s="112">
        <f>IF(Q2452&lt;&gt;"",MONTH(Q2452),"")</f>
        <v/>
      </c>
      <c r="AO2452" s="112">
        <f>IFERROR(VALUE(V2452),0)</f>
        <v/>
      </c>
    </row>
    <row customFormat="1" customHeight="1" ht="29.25" r="2453" s="112" spans="1:41">
      <c r="A2453" s="127" t="n"/>
      <c r="B2453" s="113" t="n"/>
      <c r="C2453" s="127" t="n"/>
      <c r="D2453" s="127" t="n"/>
      <c r="E2453" s="114">
        <f>IF(F2453 &lt;&gt; "",VLOOKUP(F2453,CategoryLookup,2,FALSE), "")</f>
        <v/>
      </c>
      <c r="F2453" s="126" t="n"/>
      <c r="G2453" s="127" t="n"/>
      <c r="H2453" s="127" t="n"/>
      <c r="I2453" s="127" t="n"/>
      <c r="J2453" s="127" t="n"/>
      <c r="K2453" s="127" t="n"/>
      <c r="L2453" s="127" t="n"/>
      <c r="M2453" s="127" t="n"/>
      <c r="N2453" s="120" t="n"/>
      <c r="O2453" s="120" t="n"/>
      <c r="P2453" s="120" t="n"/>
      <c r="Q2453" s="120" t="n"/>
      <c r="R2453" s="121" t="n"/>
      <c r="S2453" s="121" t="n"/>
      <c r="T2453" s="121" t="n"/>
      <c r="U2453" s="121" t="n"/>
      <c r="V2453" s="117">
        <f>IF(P2453="NA","NA",IF(P2453&lt;&gt;"",TEXT(P2453-N2453,"[h].mm"),""))</f>
        <v/>
      </c>
      <c r="W2453" s="118">
        <f>IF(AND(R2453="",S2453=""),"",R2453+S2453)</f>
        <v/>
      </c>
      <c r="X2453" s="116">
        <f>IF(O2453&lt;&gt;"",DATE(YEAR(O2453), MONTH(O2453), DAY(O2453)),"")</f>
        <v/>
      </c>
      <c r="Y2453" s="122" t="n"/>
      <c r="Z2453" s="123" t="n"/>
      <c r="AA2453" s="117">
        <f>IF(F2453="Re-assigned","NA",IF(W2453="","",IF(W2453&gt;=VLOOKUP(D2453,SLAMatrix,3,FALSE),"Yes",IF(W2453&lt;VLOOKUP(D2453,SLAMatrix,2,FALSE),"No","Internal"))))</f>
        <v/>
      </c>
      <c r="AB2453" s="123" t="n"/>
      <c r="AC2453" s="123" t="n"/>
      <c r="AD2453" s="119" t="n"/>
      <c r="AE2453" s="125" t="n"/>
      <c r="AF2453" s="124">
        <f>MONTH(O2453)</f>
        <v/>
      </c>
      <c r="AG2453" s="124">
        <f>VLOOKUP(IFERROR(MID(AE2453,1,(FIND(",",AE2453,1)-1)),AE2453),Facility_Region_Mapping,2,FALSE)</f>
        <v/>
      </c>
      <c r="AH2453" s="124" t="n"/>
      <c r="AI2453" s="124">
        <f>IF(C2453&lt;&gt;"",IF(M2453="ESM User",getInterfaceName($C2453),"NA"),"")</f>
        <v/>
      </c>
      <c r="AJ2453" s="116">
        <f>IF(Q2453&lt;&gt;"",DATE(YEAR(Q2453), MONTH(Q2453), DAY(Q2453)),"")</f>
        <v/>
      </c>
      <c r="AK2453" s="130">
        <f>IF(Q2453&lt;&gt;0,Q2453-N2453,TODAY()-N2453)</f>
        <v/>
      </c>
      <c r="AL2453" s="112">
        <f>IF(F2453="Re-assigned",0,IF(H2453="Closed",0,IF(H2453="Service Restored",0,IF(H2453="",0,1))))</f>
        <v/>
      </c>
      <c r="AM2453" s="124">
        <f>IF(AL2453=0,"",IF(AK2453&gt;20.99,"Aged","Non-Aged"))</f>
        <v/>
      </c>
      <c r="AN2453" s="112">
        <f>IF(Q2453&lt;&gt;"",MONTH(Q2453),"")</f>
        <v/>
      </c>
      <c r="AO2453" s="112">
        <f>IFERROR(VALUE(V2453),0)</f>
        <v/>
      </c>
    </row>
    <row customFormat="1" customHeight="1" ht="29.25" r="2454" s="112" spans="1:41">
      <c r="A2454" s="127" t="n"/>
      <c r="B2454" s="113" t="n"/>
      <c r="C2454" s="127" t="n"/>
      <c r="D2454" s="127" t="n"/>
      <c r="E2454" s="114">
        <f>IF(F2454 &lt;&gt; "",VLOOKUP(F2454,CategoryLookup,2,FALSE), "")</f>
        <v/>
      </c>
      <c r="F2454" s="126" t="n"/>
      <c r="G2454" s="127" t="n"/>
      <c r="H2454" s="127" t="n"/>
      <c r="I2454" s="127" t="n"/>
      <c r="J2454" s="127" t="n"/>
      <c r="K2454" s="127" t="n"/>
      <c r="L2454" s="127" t="n"/>
      <c r="M2454" s="127" t="n"/>
      <c r="N2454" s="120" t="n"/>
      <c r="O2454" s="120" t="n"/>
      <c r="P2454" s="120" t="n"/>
      <c r="Q2454" s="120" t="n"/>
      <c r="R2454" s="121" t="n"/>
      <c r="S2454" s="121" t="n"/>
      <c r="T2454" s="121" t="n"/>
      <c r="U2454" s="121" t="n"/>
      <c r="V2454" s="117">
        <f>IF(P2454="NA","NA",IF(P2454&lt;&gt;"",TEXT(P2454-N2454,"[h].mm"),""))</f>
        <v/>
      </c>
      <c r="W2454" s="118">
        <f>IF(AND(R2454="",S2454=""),"",R2454+S2454)</f>
        <v/>
      </c>
      <c r="X2454" s="116">
        <f>IF(O2454&lt;&gt;"",DATE(YEAR(O2454), MONTH(O2454), DAY(O2454)),"")</f>
        <v/>
      </c>
      <c r="Y2454" s="122" t="n"/>
      <c r="Z2454" s="123" t="n"/>
      <c r="AA2454" s="117">
        <f>IF(F2454="Re-assigned","NA",IF(W2454="","",IF(W2454&gt;=VLOOKUP(D2454,SLAMatrix,3,FALSE),"Yes",IF(W2454&lt;VLOOKUP(D2454,SLAMatrix,2,FALSE),"No","Internal"))))</f>
        <v/>
      </c>
      <c r="AB2454" s="123" t="n"/>
      <c r="AC2454" s="123" t="n"/>
      <c r="AD2454" s="119" t="n"/>
      <c r="AE2454" s="125" t="n"/>
      <c r="AF2454" s="124">
        <f>MONTH(O2454)</f>
        <v/>
      </c>
      <c r="AG2454" s="124">
        <f>VLOOKUP(IFERROR(MID(AE2454,1,(FIND(",",AE2454,1)-1)),AE2454),Facility_Region_Mapping,2,FALSE)</f>
        <v/>
      </c>
      <c r="AH2454" s="124" t="n"/>
      <c r="AI2454" s="124">
        <f>IF(C2454&lt;&gt;"",IF(M2454="ESM User",getInterfaceName($C2454),"NA"),"")</f>
        <v/>
      </c>
      <c r="AJ2454" s="116">
        <f>IF(Q2454&lt;&gt;"",DATE(YEAR(Q2454), MONTH(Q2454), DAY(Q2454)),"")</f>
        <v/>
      </c>
      <c r="AK2454" s="130">
        <f>IF(Q2454&lt;&gt;0,Q2454-N2454,TODAY()-N2454)</f>
        <v/>
      </c>
      <c r="AL2454" s="112">
        <f>IF(F2454="Re-assigned",0,IF(H2454="Closed",0,IF(H2454="Service Restored",0,IF(H2454="",0,1))))</f>
        <v/>
      </c>
      <c r="AM2454" s="124">
        <f>IF(AL2454=0,"",IF(AK2454&gt;20.99,"Aged","Non-Aged"))</f>
        <v/>
      </c>
      <c r="AN2454" s="112">
        <f>IF(Q2454&lt;&gt;"",MONTH(Q2454),"")</f>
        <v/>
      </c>
      <c r="AO2454" s="112">
        <f>IFERROR(VALUE(V2454),0)</f>
        <v/>
      </c>
    </row>
    <row customFormat="1" customHeight="1" ht="29.25" r="2455" s="112" spans="1:41">
      <c r="A2455" s="127" t="n"/>
      <c r="B2455" s="113" t="n"/>
      <c r="C2455" s="127" t="n"/>
      <c r="D2455" s="127" t="n"/>
      <c r="E2455" s="114">
        <f>IF(F2455 &lt;&gt; "",VLOOKUP(F2455,CategoryLookup,2,FALSE), "")</f>
        <v/>
      </c>
      <c r="F2455" s="126" t="n"/>
      <c r="G2455" s="127" t="n"/>
      <c r="H2455" s="127" t="n"/>
      <c r="I2455" s="127" t="n"/>
      <c r="J2455" s="127" t="n"/>
      <c r="K2455" s="127" t="n"/>
      <c r="L2455" s="127" t="n"/>
      <c r="M2455" s="127" t="n"/>
      <c r="N2455" s="120" t="n"/>
      <c r="O2455" s="120" t="n"/>
      <c r="P2455" s="120" t="n"/>
      <c r="Q2455" s="120" t="n"/>
      <c r="R2455" s="121" t="n"/>
      <c r="S2455" s="121" t="n"/>
      <c r="T2455" s="121" t="n"/>
      <c r="U2455" s="121" t="n"/>
      <c r="V2455" s="117">
        <f>IF(P2455="NA","NA",IF(P2455&lt;&gt;"",TEXT(P2455-N2455,"[h].mm"),""))</f>
        <v/>
      </c>
      <c r="W2455" s="118">
        <f>IF(AND(R2455="",S2455=""),"",R2455+S2455)</f>
        <v/>
      </c>
      <c r="X2455" s="116">
        <f>IF(O2455&lt;&gt;"",DATE(YEAR(O2455), MONTH(O2455), DAY(O2455)),"")</f>
        <v/>
      </c>
      <c r="Y2455" s="122" t="n"/>
      <c r="Z2455" s="123" t="n"/>
      <c r="AA2455" s="117">
        <f>IF(F2455="Re-assigned","NA",IF(W2455="","",IF(W2455&gt;=VLOOKUP(D2455,SLAMatrix,3,FALSE),"Yes",IF(W2455&lt;VLOOKUP(D2455,SLAMatrix,2,FALSE),"No","Internal"))))</f>
        <v/>
      </c>
      <c r="AB2455" s="123" t="n"/>
      <c r="AC2455" s="123" t="n"/>
      <c r="AD2455" s="119" t="n"/>
      <c r="AE2455" s="125" t="n"/>
      <c r="AF2455" s="124">
        <f>MONTH(O2455)</f>
        <v/>
      </c>
      <c r="AG2455" s="124">
        <f>VLOOKUP(IFERROR(MID(AE2455,1,(FIND(",",AE2455,1)-1)),AE2455),Facility_Region_Mapping,2,FALSE)</f>
        <v/>
      </c>
      <c r="AH2455" s="124" t="n"/>
      <c r="AI2455" s="124">
        <f>IF(C2455&lt;&gt;"",IF(M2455="ESM User",getInterfaceName($C2455),"NA"),"")</f>
        <v/>
      </c>
      <c r="AJ2455" s="116">
        <f>IF(Q2455&lt;&gt;"",DATE(YEAR(Q2455), MONTH(Q2455), DAY(Q2455)),"")</f>
        <v/>
      </c>
      <c r="AK2455" s="130">
        <f>IF(Q2455&lt;&gt;0,Q2455-N2455,TODAY()-N2455)</f>
        <v/>
      </c>
      <c r="AL2455" s="112">
        <f>IF(F2455="Re-assigned",0,IF(H2455="Closed",0,IF(H2455="Service Restored",0,IF(H2455="",0,1))))</f>
        <v/>
      </c>
      <c r="AM2455" s="124">
        <f>IF(AL2455=0,"",IF(AK2455&gt;20.99,"Aged","Non-Aged"))</f>
        <v/>
      </c>
      <c r="AN2455" s="112">
        <f>IF(Q2455&lt;&gt;"",MONTH(Q2455),"")</f>
        <v/>
      </c>
      <c r="AO2455" s="112">
        <f>IFERROR(VALUE(V2455),0)</f>
        <v/>
      </c>
    </row>
    <row customFormat="1" customHeight="1" ht="29.25" r="2456" s="112" spans="1:41">
      <c r="A2456" s="127" t="n"/>
      <c r="B2456" s="113" t="n"/>
      <c r="C2456" s="127" t="n"/>
      <c r="D2456" s="127" t="n"/>
      <c r="E2456" s="114">
        <f>IF(F2456 &lt;&gt; "",VLOOKUP(F2456,CategoryLookup,2,FALSE), "")</f>
        <v/>
      </c>
      <c r="F2456" s="126" t="n"/>
      <c r="G2456" s="127" t="n"/>
      <c r="H2456" s="127" t="n"/>
      <c r="I2456" s="127" t="n"/>
      <c r="J2456" s="127" t="n"/>
      <c r="K2456" s="127" t="n"/>
      <c r="L2456" s="127" t="n"/>
      <c r="M2456" s="127" t="n"/>
      <c r="N2456" s="120" t="n"/>
      <c r="O2456" s="120" t="n"/>
      <c r="P2456" s="120" t="n"/>
      <c r="Q2456" s="120" t="n"/>
      <c r="R2456" s="121" t="n"/>
      <c r="S2456" s="121" t="n"/>
      <c r="T2456" s="121" t="n"/>
      <c r="U2456" s="121" t="n"/>
      <c r="V2456" s="117">
        <f>IF(P2456="NA","NA",IF(P2456&lt;&gt;"",TEXT(P2456-N2456,"[h].mm"),""))</f>
        <v/>
      </c>
      <c r="W2456" s="118">
        <f>IF(AND(R2456="",S2456=""),"",R2456+S2456)</f>
        <v/>
      </c>
      <c r="X2456" s="116">
        <f>IF(O2456&lt;&gt;"",DATE(YEAR(O2456), MONTH(O2456), DAY(O2456)),"")</f>
        <v/>
      </c>
      <c r="Y2456" s="122" t="n"/>
      <c r="Z2456" s="123" t="n"/>
      <c r="AA2456" s="117">
        <f>IF(F2456="Re-assigned","NA",IF(W2456="","",IF(W2456&gt;=VLOOKUP(D2456,SLAMatrix,3,FALSE),"Yes",IF(W2456&lt;VLOOKUP(D2456,SLAMatrix,2,FALSE),"No","Internal"))))</f>
        <v/>
      </c>
      <c r="AB2456" s="123" t="n"/>
      <c r="AC2456" s="123" t="n"/>
      <c r="AD2456" s="119" t="n"/>
      <c r="AE2456" s="125" t="n"/>
      <c r="AF2456" s="124">
        <f>MONTH(O2456)</f>
        <v/>
      </c>
      <c r="AG2456" s="124">
        <f>VLOOKUP(IFERROR(MID(AE2456,1,(FIND(",",AE2456,1)-1)),AE2456),Facility_Region_Mapping,2,FALSE)</f>
        <v/>
      </c>
      <c r="AH2456" s="124" t="n"/>
      <c r="AI2456" s="124">
        <f>IF(C2456&lt;&gt;"",IF(M2456="ESM User",getInterfaceName($C2456),"NA"),"")</f>
        <v/>
      </c>
      <c r="AJ2456" s="116">
        <f>IF(Q2456&lt;&gt;"",DATE(YEAR(Q2456), MONTH(Q2456), DAY(Q2456)),"")</f>
        <v/>
      </c>
      <c r="AK2456" s="130">
        <f>IF(Q2456&lt;&gt;0,Q2456-N2456,TODAY()-N2456)</f>
        <v/>
      </c>
      <c r="AL2456" s="112">
        <f>IF(F2456="Re-assigned",0,IF(H2456="Closed",0,IF(H2456="Service Restored",0,IF(H2456="",0,1))))</f>
        <v/>
      </c>
      <c r="AM2456" s="124">
        <f>IF(AL2456=0,"",IF(AK2456&gt;20.99,"Aged","Non-Aged"))</f>
        <v/>
      </c>
      <c r="AN2456" s="112">
        <f>IF(Q2456&lt;&gt;"",MONTH(Q2456),"")</f>
        <v/>
      </c>
      <c r="AO2456" s="112">
        <f>IFERROR(VALUE(V2456),0)</f>
        <v/>
      </c>
    </row>
    <row customFormat="1" customHeight="1" ht="29.25" r="2457" s="112" spans="1:41">
      <c r="A2457" s="127" t="n"/>
      <c r="B2457" s="113" t="n"/>
      <c r="C2457" s="127" t="n"/>
      <c r="D2457" s="127" t="n"/>
      <c r="E2457" s="114">
        <f>IF(F2457 &lt;&gt; "",VLOOKUP(F2457,CategoryLookup,2,FALSE), "")</f>
        <v/>
      </c>
      <c r="F2457" s="126" t="n"/>
      <c r="G2457" s="127" t="n"/>
      <c r="H2457" s="127" t="n"/>
      <c r="I2457" s="127" t="n"/>
      <c r="J2457" s="127" t="n"/>
      <c r="K2457" s="127" t="n"/>
      <c r="L2457" s="127" t="n"/>
      <c r="M2457" s="127" t="n"/>
      <c r="N2457" s="120" t="n"/>
      <c r="O2457" s="120" t="n"/>
      <c r="P2457" s="120" t="n"/>
      <c r="Q2457" s="120" t="n"/>
      <c r="R2457" s="121" t="n"/>
      <c r="S2457" s="121" t="n"/>
      <c r="T2457" s="121" t="n"/>
      <c r="U2457" s="121" t="n"/>
      <c r="V2457" s="117">
        <f>IF(P2457="NA","NA",IF(P2457&lt;&gt;"",TEXT(P2457-N2457,"[h].mm"),""))</f>
        <v/>
      </c>
      <c r="W2457" s="118">
        <f>IF(AND(R2457="",S2457=""),"",R2457+S2457)</f>
        <v/>
      </c>
      <c r="X2457" s="116">
        <f>IF(O2457&lt;&gt;"",DATE(YEAR(O2457), MONTH(O2457), DAY(O2457)),"")</f>
        <v/>
      </c>
      <c r="Y2457" s="122" t="n"/>
      <c r="Z2457" s="123" t="n"/>
      <c r="AA2457" s="117">
        <f>IF(F2457="Re-assigned","NA",IF(W2457="","",IF(W2457&gt;=VLOOKUP(D2457,SLAMatrix,3,FALSE),"Yes",IF(W2457&lt;VLOOKUP(D2457,SLAMatrix,2,FALSE),"No","Internal"))))</f>
        <v/>
      </c>
      <c r="AB2457" s="123" t="n"/>
      <c r="AC2457" s="123" t="n"/>
      <c r="AD2457" s="119" t="n"/>
      <c r="AE2457" s="125" t="n"/>
      <c r="AF2457" s="124">
        <f>MONTH(O2457)</f>
        <v/>
      </c>
      <c r="AG2457" s="124">
        <f>VLOOKUP(IFERROR(MID(AE2457,1,(FIND(",",AE2457,1)-1)),AE2457),Facility_Region_Mapping,2,FALSE)</f>
        <v/>
      </c>
      <c r="AH2457" s="124" t="n"/>
      <c r="AI2457" s="124">
        <f>IF(C2457&lt;&gt;"",IF(M2457="ESM User",getInterfaceName($C2457),"NA"),"")</f>
        <v/>
      </c>
      <c r="AJ2457" s="116">
        <f>IF(Q2457&lt;&gt;"",DATE(YEAR(Q2457), MONTH(Q2457), DAY(Q2457)),"")</f>
        <v/>
      </c>
      <c r="AK2457" s="130">
        <f>IF(Q2457&lt;&gt;0,Q2457-N2457,TODAY()-N2457)</f>
        <v/>
      </c>
      <c r="AL2457" s="112">
        <f>IF(F2457="Re-assigned",0,IF(H2457="Closed",0,IF(H2457="Service Restored",0,IF(H2457="",0,1))))</f>
        <v/>
      </c>
      <c r="AM2457" s="124">
        <f>IF(AL2457=0,"",IF(AK2457&gt;20.99,"Aged","Non-Aged"))</f>
        <v/>
      </c>
      <c r="AN2457" s="112">
        <f>IF(Q2457&lt;&gt;"",MONTH(Q2457),"")</f>
        <v/>
      </c>
      <c r="AO2457" s="112">
        <f>IFERROR(VALUE(V2457),0)</f>
        <v/>
      </c>
    </row>
    <row customFormat="1" customHeight="1" ht="29.25" r="2458" s="112" spans="1:41">
      <c r="A2458" s="127" t="n"/>
      <c r="B2458" s="113" t="n"/>
      <c r="C2458" s="127" t="n"/>
      <c r="D2458" s="127" t="n"/>
      <c r="E2458" s="114">
        <f>IF(F2458 &lt;&gt; "",VLOOKUP(F2458,CategoryLookup,2,FALSE), "")</f>
        <v/>
      </c>
      <c r="F2458" s="126" t="n"/>
      <c r="G2458" s="127" t="n"/>
      <c r="H2458" s="127" t="n"/>
      <c r="I2458" s="127" t="n"/>
      <c r="J2458" s="127" t="n"/>
      <c r="K2458" s="127" t="n"/>
      <c r="L2458" s="127" t="n"/>
      <c r="M2458" s="127" t="n"/>
      <c r="N2458" s="120" t="n"/>
      <c r="O2458" s="120" t="n"/>
      <c r="P2458" s="120" t="n"/>
      <c r="Q2458" s="120" t="n"/>
      <c r="R2458" s="121" t="n"/>
      <c r="S2458" s="121" t="n"/>
      <c r="T2458" s="121" t="n"/>
      <c r="U2458" s="121" t="n"/>
      <c r="V2458" s="117">
        <f>IF(P2458="NA","NA",IF(P2458&lt;&gt;"",TEXT(P2458-N2458,"[h].mm"),""))</f>
        <v/>
      </c>
      <c r="W2458" s="118">
        <f>IF(AND(R2458="",S2458=""),"",R2458+S2458)</f>
        <v/>
      </c>
      <c r="X2458" s="116">
        <f>IF(O2458&lt;&gt;"",DATE(YEAR(O2458), MONTH(O2458), DAY(O2458)),"")</f>
        <v/>
      </c>
      <c r="Y2458" s="122" t="n"/>
      <c r="Z2458" s="123" t="n"/>
      <c r="AA2458" s="117">
        <f>IF(F2458="Re-assigned","NA",IF(W2458="","",IF(W2458&gt;=VLOOKUP(D2458,SLAMatrix,3,FALSE),"Yes",IF(W2458&lt;VLOOKUP(D2458,SLAMatrix,2,FALSE),"No","Internal"))))</f>
        <v/>
      </c>
      <c r="AB2458" s="123" t="n"/>
      <c r="AC2458" s="123" t="n"/>
      <c r="AD2458" s="119" t="n"/>
      <c r="AE2458" s="125" t="n"/>
      <c r="AF2458" s="124">
        <f>MONTH(O2458)</f>
        <v/>
      </c>
      <c r="AG2458" s="124">
        <f>VLOOKUP(IFERROR(MID(AE2458,1,(FIND(",",AE2458,1)-1)),AE2458),Facility_Region_Mapping,2,FALSE)</f>
        <v/>
      </c>
      <c r="AH2458" s="124" t="n"/>
      <c r="AI2458" s="124">
        <f>IF(C2458&lt;&gt;"",IF(M2458="ESM User",getInterfaceName($C2458),"NA"),"")</f>
        <v/>
      </c>
      <c r="AJ2458" s="116">
        <f>IF(Q2458&lt;&gt;"",DATE(YEAR(Q2458), MONTH(Q2458), DAY(Q2458)),"")</f>
        <v/>
      </c>
      <c r="AK2458" s="130">
        <f>IF(Q2458&lt;&gt;0,Q2458-N2458,TODAY()-N2458)</f>
        <v/>
      </c>
      <c r="AL2458" s="112">
        <f>IF(F2458="Re-assigned",0,IF(H2458="Closed",0,IF(H2458="Service Restored",0,IF(H2458="",0,1))))</f>
        <v/>
      </c>
      <c r="AM2458" s="124">
        <f>IF(AL2458=0,"",IF(AK2458&gt;20.99,"Aged","Non-Aged"))</f>
        <v/>
      </c>
      <c r="AN2458" s="112">
        <f>IF(Q2458&lt;&gt;"",MONTH(Q2458),"")</f>
        <v/>
      </c>
      <c r="AO2458" s="112">
        <f>IFERROR(VALUE(V2458),0)</f>
        <v/>
      </c>
    </row>
    <row customFormat="1" customHeight="1" ht="29.25" r="2459" s="112" spans="1:41">
      <c r="A2459" s="127" t="n"/>
      <c r="B2459" s="113" t="n"/>
      <c r="C2459" s="127" t="n"/>
      <c r="D2459" s="127" t="n"/>
      <c r="E2459" s="114">
        <f>IF(F2459 &lt;&gt; "",VLOOKUP(F2459,CategoryLookup,2,FALSE), "")</f>
        <v/>
      </c>
      <c r="F2459" s="126" t="n"/>
      <c r="G2459" s="127" t="n"/>
      <c r="H2459" s="127" t="n"/>
      <c r="I2459" s="127" t="n"/>
      <c r="J2459" s="127" t="n"/>
      <c r="K2459" s="127" t="n"/>
      <c r="L2459" s="127" t="n"/>
      <c r="M2459" s="127" t="n"/>
      <c r="N2459" s="120" t="n"/>
      <c r="O2459" s="120" t="n"/>
      <c r="P2459" s="120" t="n"/>
      <c r="Q2459" s="120" t="n"/>
      <c r="R2459" s="121" t="n"/>
      <c r="S2459" s="121" t="n"/>
      <c r="T2459" s="121" t="n"/>
      <c r="U2459" s="121" t="n"/>
      <c r="V2459" s="117">
        <f>IF(P2459="NA","NA",IF(P2459&lt;&gt;"",TEXT(P2459-N2459,"[h].mm"),""))</f>
        <v/>
      </c>
      <c r="W2459" s="118">
        <f>IF(AND(R2459="",S2459=""),"",R2459+S2459)</f>
        <v/>
      </c>
      <c r="X2459" s="116">
        <f>IF(O2459&lt;&gt;"",DATE(YEAR(O2459), MONTH(O2459), DAY(O2459)),"")</f>
        <v/>
      </c>
      <c r="Y2459" s="122" t="n"/>
      <c r="Z2459" s="123" t="n"/>
      <c r="AA2459" s="117">
        <f>IF(F2459="Re-assigned","NA",IF(W2459="","",IF(W2459&gt;=VLOOKUP(D2459,SLAMatrix,3,FALSE),"Yes",IF(W2459&lt;VLOOKUP(D2459,SLAMatrix,2,FALSE),"No","Internal"))))</f>
        <v/>
      </c>
      <c r="AB2459" s="123" t="n"/>
      <c r="AC2459" s="123" t="n"/>
      <c r="AD2459" s="119" t="n"/>
      <c r="AE2459" s="125" t="n"/>
      <c r="AF2459" s="124">
        <f>MONTH(O2459)</f>
        <v/>
      </c>
      <c r="AG2459" s="124">
        <f>VLOOKUP(IFERROR(MID(AE2459,1,(FIND(",",AE2459,1)-1)),AE2459),Facility_Region_Mapping,2,FALSE)</f>
        <v/>
      </c>
      <c r="AH2459" s="124" t="n"/>
      <c r="AI2459" s="124">
        <f>IF(C2459&lt;&gt;"",IF(M2459="ESM User",getInterfaceName($C2459),"NA"),"")</f>
        <v/>
      </c>
      <c r="AJ2459" s="116">
        <f>IF(Q2459&lt;&gt;"",DATE(YEAR(Q2459), MONTH(Q2459), DAY(Q2459)),"")</f>
        <v/>
      </c>
      <c r="AK2459" s="130">
        <f>IF(Q2459&lt;&gt;0,Q2459-N2459,TODAY()-N2459)</f>
        <v/>
      </c>
      <c r="AL2459" s="112">
        <f>IF(F2459="Re-assigned",0,IF(H2459="Closed",0,IF(H2459="Service Restored",0,IF(H2459="",0,1))))</f>
        <v/>
      </c>
      <c r="AM2459" s="124">
        <f>IF(AL2459=0,"",IF(AK2459&gt;20.99,"Aged","Non-Aged"))</f>
        <v/>
      </c>
      <c r="AN2459" s="112">
        <f>IF(Q2459&lt;&gt;"",MONTH(Q2459),"")</f>
        <v/>
      </c>
      <c r="AO2459" s="112">
        <f>IFERROR(VALUE(V2459),0)</f>
        <v/>
      </c>
    </row>
    <row customFormat="1" customHeight="1" ht="29.25" r="2460" s="112" spans="1:41">
      <c r="A2460" s="127" t="n"/>
      <c r="B2460" s="113" t="n"/>
      <c r="C2460" s="127" t="n"/>
      <c r="D2460" s="127" t="n"/>
      <c r="E2460" s="114">
        <f>IF(F2460 &lt;&gt; "",VLOOKUP(F2460,CategoryLookup,2,FALSE), "")</f>
        <v/>
      </c>
      <c r="F2460" s="126" t="n"/>
      <c r="G2460" s="127" t="n"/>
      <c r="H2460" s="127" t="n"/>
      <c r="I2460" s="127" t="n"/>
      <c r="J2460" s="127" t="n"/>
      <c r="K2460" s="127" t="n"/>
      <c r="L2460" s="127" t="n"/>
      <c r="M2460" s="127" t="n"/>
      <c r="N2460" s="120" t="n"/>
      <c r="O2460" s="120" t="n"/>
      <c r="P2460" s="120" t="n"/>
      <c r="Q2460" s="120" t="n"/>
      <c r="R2460" s="121" t="n"/>
      <c r="S2460" s="121" t="n"/>
      <c r="T2460" s="121" t="n"/>
      <c r="U2460" s="121" t="n"/>
      <c r="V2460" s="117">
        <f>IF(P2460="NA","NA",IF(P2460&lt;&gt;"",TEXT(P2460-N2460,"[h].mm"),""))</f>
        <v/>
      </c>
      <c r="W2460" s="118">
        <f>IF(AND(R2460="",S2460=""),"",R2460+S2460)</f>
        <v/>
      </c>
      <c r="X2460" s="116">
        <f>IF(O2460&lt;&gt;"",DATE(YEAR(O2460), MONTH(O2460), DAY(O2460)),"")</f>
        <v/>
      </c>
      <c r="Y2460" s="122" t="n"/>
      <c r="Z2460" s="123" t="n"/>
      <c r="AA2460" s="117">
        <f>IF(F2460="Re-assigned","NA",IF(W2460="","",IF(W2460&gt;=VLOOKUP(D2460,SLAMatrix,3,FALSE),"Yes",IF(W2460&lt;VLOOKUP(D2460,SLAMatrix,2,FALSE),"No","Internal"))))</f>
        <v/>
      </c>
      <c r="AB2460" s="123" t="n"/>
      <c r="AC2460" s="123" t="n"/>
      <c r="AD2460" s="119" t="n"/>
      <c r="AE2460" s="125" t="n"/>
      <c r="AF2460" s="124">
        <f>MONTH(O2460)</f>
        <v/>
      </c>
      <c r="AG2460" s="124">
        <f>VLOOKUP(IFERROR(MID(AE2460,1,(FIND(",",AE2460,1)-1)),AE2460),Facility_Region_Mapping,2,FALSE)</f>
        <v/>
      </c>
      <c r="AH2460" s="124" t="n"/>
      <c r="AI2460" s="124">
        <f>IF(C2460&lt;&gt;"",IF(M2460="ESM User",getInterfaceName($C2460),"NA"),"")</f>
        <v/>
      </c>
      <c r="AJ2460" s="116">
        <f>IF(Q2460&lt;&gt;"",DATE(YEAR(Q2460), MONTH(Q2460), DAY(Q2460)),"")</f>
        <v/>
      </c>
      <c r="AK2460" s="130">
        <f>IF(Q2460&lt;&gt;0,Q2460-N2460,TODAY()-N2460)</f>
        <v/>
      </c>
      <c r="AL2460" s="112">
        <f>IF(F2460="Re-assigned",0,IF(H2460="Closed",0,IF(H2460="Service Restored",0,IF(H2460="",0,1))))</f>
        <v/>
      </c>
      <c r="AM2460" s="124">
        <f>IF(AL2460=0,"",IF(AK2460&gt;20.99,"Aged","Non-Aged"))</f>
        <v/>
      </c>
      <c r="AN2460" s="112">
        <f>IF(Q2460&lt;&gt;"",MONTH(Q2460),"")</f>
        <v/>
      </c>
      <c r="AO2460" s="112">
        <f>IFERROR(VALUE(V2460),0)</f>
        <v/>
      </c>
    </row>
    <row customFormat="1" customHeight="1" ht="29.25" r="2461" s="112" spans="1:41">
      <c r="A2461" s="127" t="n"/>
      <c r="B2461" s="113" t="n"/>
      <c r="C2461" s="127" t="n"/>
      <c r="D2461" s="127" t="n"/>
      <c r="E2461" s="114">
        <f>IF(F2461 &lt;&gt; "",VLOOKUP(F2461,CategoryLookup,2,FALSE), "")</f>
        <v/>
      </c>
      <c r="F2461" s="126" t="n"/>
      <c r="G2461" s="127" t="n"/>
      <c r="H2461" s="127" t="n"/>
      <c r="I2461" s="127" t="n"/>
      <c r="J2461" s="127" t="n"/>
      <c r="K2461" s="127" t="n"/>
      <c r="L2461" s="127" t="n"/>
      <c r="M2461" s="127" t="n"/>
      <c r="N2461" s="120" t="n"/>
      <c r="O2461" s="120" t="n"/>
      <c r="P2461" s="120" t="n"/>
      <c r="Q2461" s="120" t="n"/>
      <c r="R2461" s="121" t="n"/>
      <c r="S2461" s="121" t="n"/>
      <c r="T2461" s="121" t="n"/>
      <c r="U2461" s="121" t="n"/>
      <c r="V2461" s="117">
        <f>IF(P2461="NA","NA",IF(P2461&lt;&gt;"",TEXT(P2461-N2461,"[h].mm"),""))</f>
        <v/>
      </c>
      <c r="W2461" s="118">
        <f>IF(AND(R2461="",S2461=""),"",R2461+S2461)</f>
        <v/>
      </c>
      <c r="X2461" s="116">
        <f>IF(O2461&lt;&gt;"",DATE(YEAR(O2461), MONTH(O2461), DAY(O2461)),"")</f>
        <v/>
      </c>
      <c r="Y2461" s="122" t="n"/>
      <c r="Z2461" s="123" t="n"/>
      <c r="AA2461" s="117">
        <f>IF(F2461="Re-assigned","NA",IF(W2461="","",IF(W2461&gt;=VLOOKUP(D2461,SLAMatrix,3,FALSE),"Yes",IF(W2461&lt;VLOOKUP(D2461,SLAMatrix,2,FALSE),"No","Internal"))))</f>
        <v/>
      </c>
      <c r="AB2461" s="123" t="n"/>
      <c r="AC2461" s="123" t="n"/>
      <c r="AD2461" s="119" t="n"/>
      <c r="AE2461" s="125" t="n"/>
      <c r="AF2461" s="124">
        <f>MONTH(O2461)</f>
        <v/>
      </c>
      <c r="AG2461" s="124">
        <f>VLOOKUP(IFERROR(MID(AE2461,1,(FIND(",",AE2461,1)-1)),AE2461),Facility_Region_Mapping,2,FALSE)</f>
        <v/>
      </c>
      <c r="AH2461" s="124" t="n"/>
      <c r="AI2461" s="124">
        <f>IF(C2461&lt;&gt;"",IF(M2461="ESM User",getInterfaceName($C2461),"NA"),"")</f>
        <v/>
      </c>
      <c r="AJ2461" s="116">
        <f>IF(Q2461&lt;&gt;"",DATE(YEAR(Q2461), MONTH(Q2461), DAY(Q2461)),"")</f>
        <v/>
      </c>
      <c r="AK2461" s="130">
        <f>IF(Q2461&lt;&gt;0,Q2461-N2461,TODAY()-N2461)</f>
        <v/>
      </c>
      <c r="AL2461" s="112">
        <f>IF(F2461="Re-assigned",0,IF(H2461="Closed",0,IF(H2461="Service Restored",0,IF(H2461="",0,1))))</f>
        <v/>
      </c>
      <c r="AM2461" s="124">
        <f>IF(AL2461=0,"",IF(AK2461&gt;20.99,"Aged","Non-Aged"))</f>
        <v/>
      </c>
      <c r="AN2461" s="112">
        <f>IF(Q2461&lt;&gt;"",MONTH(Q2461),"")</f>
        <v/>
      </c>
      <c r="AO2461" s="112">
        <f>IFERROR(VALUE(V2461),0)</f>
        <v/>
      </c>
    </row>
    <row customFormat="1" customHeight="1" ht="29.25" r="2462" s="112" spans="1:41">
      <c r="A2462" s="127" t="n"/>
      <c r="B2462" s="113" t="n"/>
      <c r="C2462" s="127" t="n"/>
      <c r="D2462" s="127" t="n"/>
      <c r="E2462" s="114">
        <f>IF(F2462 &lt;&gt; "",VLOOKUP(F2462,CategoryLookup,2,FALSE), "")</f>
        <v/>
      </c>
      <c r="F2462" s="126" t="n"/>
      <c r="G2462" s="127" t="n"/>
      <c r="H2462" s="127" t="n"/>
      <c r="I2462" s="127" t="n"/>
      <c r="J2462" s="127" t="n"/>
      <c r="K2462" s="127" t="n"/>
      <c r="L2462" s="127" t="n"/>
      <c r="M2462" s="127" t="n"/>
      <c r="N2462" s="120" t="n"/>
      <c r="O2462" s="120" t="n"/>
      <c r="P2462" s="120" t="n"/>
      <c r="Q2462" s="120" t="n"/>
      <c r="R2462" s="121" t="n"/>
      <c r="S2462" s="121" t="n"/>
      <c r="T2462" s="121" t="n"/>
      <c r="U2462" s="121" t="n"/>
      <c r="V2462" s="117">
        <f>IF(P2462="NA","NA",IF(P2462&lt;&gt;"",TEXT(P2462-N2462,"[h].mm"),""))</f>
        <v/>
      </c>
      <c r="W2462" s="118">
        <f>IF(AND(R2462="",S2462=""),"",R2462+S2462)</f>
        <v/>
      </c>
      <c r="X2462" s="116">
        <f>IF(O2462&lt;&gt;"",DATE(YEAR(O2462), MONTH(O2462), DAY(O2462)),"")</f>
        <v/>
      </c>
      <c r="Y2462" s="122" t="n"/>
      <c r="Z2462" s="123" t="n"/>
      <c r="AA2462" s="117">
        <f>IF(F2462="Re-assigned","NA",IF(W2462="","",IF(W2462&gt;=VLOOKUP(D2462,SLAMatrix,3,FALSE),"Yes",IF(W2462&lt;VLOOKUP(D2462,SLAMatrix,2,FALSE),"No","Internal"))))</f>
        <v/>
      </c>
      <c r="AB2462" s="123" t="n"/>
      <c r="AC2462" s="123" t="n"/>
      <c r="AD2462" s="119" t="n"/>
      <c r="AE2462" s="125" t="n"/>
      <c r="AF2462" s="124">
        <f>MONTH(O2462)</f>
        <v/>
      </c>
      <c r="AG2462" s="124">
        <f>VLOOKUP(IFERROR(MID(AE2462,1,(FIND(",",AE2462,1)-1)),AE2462),Facility_Region_Mapping,2,FALSE)</f>
        <v/>
      </c>
      <c r="AH2462" s="124" t="n"/>
      <c r="AI2462" s="124">
        <f>IF(C2462&lt;&gt;"",IF(M2462="ESM User",getInterfaceName($C2462),"NA"),"")</f>
        <v/>
      </c>
      <c r="AJ2462" s="116">
        <f>IF(Q2462&lt;&gt;"",DATE(YEAR(Q2462), MONTH(Q2462), DAY(Q2462)),"")</f>
        <v/>
      </c>
      <c r="AK2462" s="130">
        <f>IF(Q2462&lt;&gt;0,Q2462-N2462,TODAY()-N2462)</f>
        <v/>
      </c>
      <c r="AL2462" s="112">
        <f>IF(F2462="Re-assigned",0,IF(H2462="Closed",0,IF(H2462="Service Restored",0,IF(H2462="",0,1))))</f>
        <v/>
      </c>
      <c r="AM2462" s="124">
        <f>IF(AL2462=0,"",IF(AK2462&gt;20.99,"Aged","Non-Aged"))</f>
        <v/>
      </c>
      <c r="AN2462" s="112">
        <f>IF(Q2462&lt;&gt;"",MONTH(Q2462),"")</f>
        <v/>
      </c>
      <c r="AO2462" s="112">
        <f>IFERROR(VALUE(V2462),0)</f>
        <v/>
      </c>
    </row>
    <row customFormat="1" customHeight="1" ht="29.25" r="2463" s="112" spans="1:41">
      <c r="A2463" s="127" t="n"/>
      <c r="B2463" s="113" t="n"/>
      <c r="C2463" s="127" t="n"/>
      <c r="D2463" s="127" t="n"/>
      <c r="E2463" s="114">
        <f>IF(F2463 &lt;&gt; "",VLOOKUP(F2463,CategoryLookup,2,FALSE), "")</f>
        <v/>
      </c>
      <c r="F2463" s="126" t="n"/>
      <c r="G2463" s="127" t="n"/>
      <c r="H2463" s="127" t="n"/>
      <c r="I2463" s="127" t="n"/>
      <c r="J2463" s="127" t="n"/>
      <c r="K2463" s="127" t="n"/>
      <c r="L2463" s="127" t="n"/>
      <c r="M2463" s="127" t="n"/>
      <c r="N2463" s="120" t="n"/>
      <c r="O2463" s="120" t="n"/>
      <c r="P2463" s="120" t="n"/>
      <c r="Q2463" s="120" t="n"/>
      <c r="R2463" s="121" t="n"/>
      <c r="S2463" s="121" t="n"/>
      <c r="T2463" s="121" t="n"/>
      <c r="U2463" s="121" t="n"/>
      <c r="V2463" s="117">
        <f>IF(P2463="NA","NA",IF(P2463&lt;&gt;"",TEXT(P2463-N2463,"[h].mm"),""))</f>
        <v/>
      </c>
      <c r="W2463" s="118">
        <f>IF(AND(R2463="",S2463=""),"",R2463+S2463)</f>
        <v/>
      </c>
      <c r="X2463" s="116">
        <f>IF(O2463&lt;&gt;"",DATE(YEAR(O2463), MONTH(O2463), DAY(O2463)),"")</f>
        <v/>
      </c>
      <c r="Y2463" s="122" t="n"/>
      <c r="Z2463" s="123" t="n"/>
      <c r="AA2463" s="117">
        <f>IF(F2463="Re-assigned","NA",IF(W2463="","",IF(W2463&gt;=VLOOKUP(D2463,SLAMatrix,3,FALSE),"Yes",IF(W2463&lt;VLOOKUP(D2463,SLAMatrix,2,FALSE),"No","Internal"))))</f>
        <v/>
      </c>
      <c r="AB2463" s="123" t="n"/>
      <c r="AC2463" s="123" t="n"/>
      <c r="AD2463" s="119" t="n"/>
      <c r="AE2463" s="125" t="n"/>
      <c r="AF2463" s="124">
        <f>MONTH(O2463)</f>
        <v/>
      </c>
      <c r="AG2463" s="124">
        <f>VLOOKUP(IFERROR(MID(AE2463,1,(FIND(",",AE2463,1)-1)),AE2463),Facility_Region_Mapping,2,FALSE)</f>
        <v/>
      </c>
      <c r="AH2463" s="124" t="n"/>
      <c r="AI2463" s="124">
        <f>IF(C2463&lt;&gt;"",IF(M2463="ESM User",getInterfaceName($C2463),"NA"),"")</f>
        <v/>
      </c>
      <c r="AJ2463" s="116">
        <f>IF(Q2463&lt;&gt;"",DATE(YEAR(Q2463), MONTH(Q2463), DAY(Q2463)),"")</f>
        <v/>
      </c>
      <c r="AK2463" s="130">
        <f>IF(Q2463&lt;&gt;0,Q2463-N2463,TODAY()-N2463)</f>
        <v/>
      </c>
      <c r="AL2463" s="112">
        <f>IF(F2463="Re-assigned",0,IF(H2463="Closed",0,IF(H2463="Service Restored",0,IF(H2463="",0,1))))</f>
        <v/>
      </c>
      <c r="AM2463" s="124">
        <f>IF(AL2463=0,"",IF(AK2463&gt;20.99,"Aged","Non-Aged"))</f>
        <v/>
      </c>
      <c r="AN2463" s="112">
        <f>IF(Q2463&lt;&gt;"",MONTH(Q2463),"")</f>
        <v/>
      </c>
      <c r="AO2463" s="112">
        <f>IFERROR(VALUE(V2463),0)</f>
        <v/>
      </c>
    </row>
    <row customFormat="1" customHeight="1" ht="29.25" r="2464" s="112" spans="1:41">
      <c r="A2464" s="127" t="n"/>
      <c r="B2464" s="113" t="n"/>
      <c r="C2464" s="127" t="n"/>
      <c r="D2464" s="127" t="n"/>
      <c r="E2464" s="114">
        <f>IF(F2464 &lt;&gt; "",VLOOKUP(F2464,CategoryLookup,2,FALSE), "")</f>
        <v/>
      </c>
      <c r="F2464" s="126" t="n"/>
      <c r="G2464" s="127" t="n"/>
      <c r="H2464" s="127" t="n"/>
      <c r="I2464" s="127" t="n"/>
      <c r="J2464" s="127" t="n"/>
      <c r="K2464" s="127" t="n"/>
      <c r="L2464" s="127" t="n"/>
      <c r="M2464" s="127" t="n"/>
      <c r="N2464" s="120" t="n"/>
      <c r="O2464" s="120" t="n"/>
      <c r="P2464" s="120" t="n"/>
      <c r="Q2464" s="120" t="n"/>
      <c r="R2464" s="121" t="n"/>
      <c r="S2464" s="121" t="n"/>
      <c r="T2464" s="121" t="n"/>
      <c r="U2464" s="121" t="n"/>
      <c r="V2464" s="117">
        <f>IF(P2464="NA","NA",IF(P2464&lt;&gt;"",TEXT(P2464-N2464,"[h].mm"),""))</f>
        <v/>
      </c>
      <c r="W2464" s="118">
        <f>IF(AND(R2464="",S2464=""),"",R2464+S2464)</f>
        <v/>
      </c>
      <c r="X2464" s="116">
        <f>IF(O2464&lt;&gt;"",DATE(YEAR(O2464), MONTH(O2464), DAY(O2464)),"")</f>
        <v/>
      </c>
      <c r="Y2464" s="122" t="n"/>
      <c r="Z2464" s="123" t="n"/>
      <c r="AA2464" s="117">
        <f>IF(F2464="Re-assigned","NA",IF(W2464="","",IF(W2464&gt;=VLOOKUP(D2464,SLAMatrix,3,FALSE),"Yes",IF(W2464&lt;VLOOKUP(D2464,SLAMatrix,2,FALSE),"No","Internal"))))</f>
        <v/>
      </c>
      <c r="AB2464" s="123" t="n"/>
      <c r="AC2464" s="123" t="n"/>
      <c r="AD2464" s="119" t="n"/>
      <c r="AE2464" s="125" t="n"/>
      <c r="AF2464" s="124">
        <f>MONTH(O2464)</f>
        <v/>
      </c>
      <c r="AG2464" s="124">
        <f>VLOOKUP(IFERROR(MID(AE2464,1,(FIND(",",AE2464,1)-1)),AE2464),Facility_Region_Mapping,2,FALSE)</f>
        <v/>
      </c>
      <c r="AH2464" s="124" t="n"/>
      <c r="AI2464" s="124">
        <f>IF(C2464&lt;&gt;"",IF(M2464="ESM User",getInterfaceName($C2464),"NA"),"")</f>
        <v/>
      </c>
      <c r="AJ2464" s="116">
        <f>IF(Q2464&lt;&gt;"",DATE(YEAR(Q2464), MONTH(Q2464), DAY(Q2464)),"")</f>
        <v/>
      </c>
      <c r="AK2464" s="130">
        <f>IF(Q2464&lt;&gt;0,Q2464-N2464,TODAY()-N2464)</f>
        <v/>
      </c>
      <c r="AL2464" s="112">
        <f>IF(F2464="Re-assigned",0,IF(H2464="Closed",0,IF(H2464="Service Restored",0,IF(H2464="",0,1))))</f>
        <v/>
      </c>
      <c r="AM2464" s="124">
        <f>IF(AL2464=0,"",IF(AK2464&gt;20.99,"Aged","Non-Aged"))</f>
        <v/>
      </c>
      <c r="AN2464" s="112">
        <f>IF(Q2464&lt;&gt;"",MONTH(Q2464),"")</f>
        <v/>
      </c>
      <c r="AO2464" s="112">
        <f>IFERROR(VALUE(V2464),0)</f>
        <v/>
      </c>
    </row>
    <row customFormat="1" customHeight="1" ht="29.25" r="2465" s="112" spans="1:41">
      <c r="A2465" s="127" t="n"/>
      <c r="B2465" s="113" t="n"/>
      <c r="C2465" s="127" t="n"/>
      <c r="D2465" s="127" t="n"/>
      <c r="E2465" s="114">
        <f>IF(F2465 &lt;&gt; "",VLOOKUP(F2465,CategoryLookup,2,FALSE), "")</f>
        <v/>
      </c>
      <c r="F2465" s="126" t="n"/>
      <c r="G2465" s="127" t="n"/>
      <c r="H2465" s="127" t="n"/>
      <c r="I2465" s="127" t="n"/>
      <c r="J2465" s="127" t="n"/>
      <c r="K2465" s="127" t="n"/>
      <c r="L2465" s="127" t="n"/>
      <c r="M2465" s="127" t="n"/>
      <c r="N2465" s="120" t="n"/>
      <c r="O2465" s="120" t="n"/>
      <c r="P2465" s="120" t="n"/>
      <c r="Q2465" s="120" t="n"/>
      <c r="R2465" s="121" t="n"/>
      <c r="S2465" s="121" t="n"/>
      <c r="T2465" s="121" t="n"/>
      <c r="U2465" s="121" t="n"/>
      <c r="V2465" s="117">
        <f>IF(P2465="NA","NA",IF(P2465&lt;&gt;"",TEXT(P2465-N2465,"[h].mm"),""))</f>
        <v/>
      </c>
      <c r="W2465" s="118">
        <f>IF(AND(R2465="",S2465=""),"",R2465+S2465)</f>
        <v/>
      </c>
      <c r="X2465" s="116">
        <f>IF(O2465&lt;&gt;"",DATE(YEAR(O2465), MONTH(O2465), DAY(O2465)),"")</f>
        <v/>
      </c>
      <c r="Y2465" s="122" t="n"/>
      <c r="Z2465" s="123" t="n"/>
      <c r="AA2465" s="117">
        <f>IF(F2465="Re-assigned","NA",IF(W2465="","",IF(W2465&gt;=VLOOKUP(D2465,SLAMatrix,3,FALSE),"Yes",IF(W2465&lt;VLOOKUP(D2465,SLAMatrix,2,FALSE),"No","Internal"))))</f>
        <v/>
      </c>
      <c r="AB2465" s="123" t="n"/>
      <c r="AC2465" s="123" t="n"/>
      <c r="AD2465" s="119" t="n"/>
      <c r="AE2465" s="125" t="n"/>
      <c r="AF2465" s="124">
        <f>MONTH(O2465)</f>
        <v/>
      </c>
      <c r="AG2465" s="124">
        <f>VLOOKUP(IFERROR(MID(AE2465,1,(FIND(",",AE2465,1)-1)),AE2465),Facility_Region_Mapping,2,FALSE)</f>
        <v/>
      </c>
      <c r="AH2465" s="124" t="n"/>
      <c r="AI2465" s="124">
        <f>IF(C2465&lt;&gt;"",IF(M2465="ESM User",getInterfaceName($C2465),"NA"),"")</f>
        <v/>
      </c>
      <c r="AJ2465" s="116">
        <f>IF(Q2465&lt;&gt;"",DATE(YEAR(Q2465), MONTH(Q2465), DAY(Q2465)),"")</f>
        <v/>
      </c>
      <c r="AK2465" s="130">
        <f>IF(Q2465&lt;&gt;0,Q2465-N2465,TODAY()-N2465)</f>
        <v/>
      </c>
      <c r="AL2465" s="112">
        <f>IF(F2465="Re-assigned",0,IF(H2465="Closed",0,IF(H2465="Service Restored",0,IF(H2465="",0,1))))</f>
        <v/>
      </c>
      <c r="AM2465" s="124">
        <f>IF(AL2465=0,"",IF(AK2465&gt;20.99,"Aged","Non-Aged"))</f>
        <v/>
      </c>
      <c r="AN2465" s="112">
        <f>IF(Q2465&lt;&gt;"",MONTH(Q2465),"")</f>
        <v/>
      </c>
      <c r="AO2465" s="112">
        <f>IFERROR(VALUE(V2465),0)</f>
        <v/>
      </c>
    </row>
    <row customFormat="1" customHeight="1" ht="29.25" r="2466" s="112" spans="1:41">
      <c r="A2466" s="127" t="n"/>
      <c r="B2466" s="113" t="n"/>
      <c r="C2466" s="127" t="n"/>
      <c r="D2466" s="127" t="n"/>
      <c r="E2466" s="114">
        <f>IF(F2466 &lt;&gt; "",VLOOKUP(F2466,CategoryLookup,2,FALSE), "")</f>
        <v/>
      </c>
      <c r="F2466" s="126" t="n"/>
      <c r="G2466" s="127" t="n"/>
      <c r="H2466" s="127" t="n"/>
      <c r="I2466" s="127" t="n"/>
      <c r="J2466" s="127" t="n"/>
      <c r="K2466" s="127" t="n"/>
      <c r="L2466" s="127" t="n"/>
      <c r="M2466" s="127" t="n"/>
      <c r="N2466" s="120" t="n"/>
      <c r="O2466" s="120" t="n"/>
      <c r="P2466" s="120" t="n"/>
      <c r="Q2466" s="120" t="n"/>
      <c r="R2466" s="121" t="n"/>
      <c r="S2466" s="121" t="n"/>
      <c r="T2466" s="121" t="n"/>
      <c r="U2466" s="121" t="n"/>
      <c r="V2466" s="117">
        <f>IF(P2466="NA","NA",IF(P2466&lt;&gt;"",TEXT(P2466-N2466,"[h].mm"),""))</f>
        <v/>
      </c>
      <c r="W2466" s="118">
        <f>IF(AND(R2466="",S2466=""),"",R2466+S2466)</f>
        <v/>
      </c>
      <c r="X2466" s="116">
        <f>IF(O2466&lt;&gt;"",DATE(YEAR(O2466), MONTH(O2466), DAY(O2466)),"")</f>
        <v/>
      </c>
      <c r="Y2466" s="122" t="n"/>
      <c r="Z2466" s="123" t="n"/>
      <c r="AA2466" s="117">
        <f>IF(F2466="Re-assigned","NA",IF(W2466="","",IF(W2466&gt;=VLOOKUP(D2466,SLAMatrix,3,FALSE),"Yes",IF(W2466&lt;VLOOKUP(D2466,SLAMatrix,2,FALSE),"No","Internal"))))</f>
        <v/>
      </c>
      <c r="AB2466" s="123" t="n"/>
      <c r="AC2466" s="123" t="n"/>
      <c r="AD2466" s="119" t="n"/>
      <c r="AE2466" s="125" t="n"/>
      <c r="AF2466" s="124">
        <f>MONTH(O2466)</f>
        <v/>
      </c>
      <c r="AG2466" s="124">
        <f>VLOOKUP(IFERROR(MID(AE2466,1,(FIND(",",AE2466,1)-1)),AE2466),Facility_Region_Mapping,2,FALSE)</f>
        <v/>
      </c>
      <c r="AH2466" s="124" t="n"/>
      <c r="AI2466" s="124">
        <f>IF(C2466&lt;&gt;"",IF(M2466="ESM User",getInterfaceName($C2466),"NA"),"")</f>
        <v/>
      </c>
      <c r="AJ2466" s="116">
        <f>IF(Q2466&lt;&gt;"",DATE(YEAR(Q2466), MONTH(Q2466), DAY(Q2466)),"")</f>
        <v/>
      </c>
      <c r="AK2466" s="130">
        <f>IF(Q2466&lt;&gt;0,Q2466-N2466,TODAY()-N2466)</f>
        <v/>
      </c>
      <c r="AL2466" s="112">
        <f>IF(F2466="Re-assigned",0,IF(H2466="Closed",0,IF(H2466="Service Restored",0,IF(H2466="",0,1))))</f>
        <v/>
      </c>
      <c r="AM2466" s="124">
        <f>IF(AL2466=0,"",IF(AK2466&gt;20.99,"Aged","Non-Aged"))</f>
        <v/>
      </c>
      <c r="AN2466" s="112">
        <f>IF(Q2466&lt;&gt;"",MONTH(Q2466),"")</f>
        <v/>
      </c>
      <c r="AO2466" s="112">
        <f>IFERROR(VALUE(V2466),0)</f>
        <v/>
      </c>
    </row>
    <row customFormat="1" customHeight="1" ht="29.25" r="2467" s="112" spans="1:41">
      <c r="A2467" s="127" t="n"/>
      <c r="B2467" s="113" t="n"/>
      <c r="C2467" s="127" t="n"/>
      <c r="D2467" s="127" t="n"/>
      <c r="E2467" s="114">
        <f>IF(F2467 &lt;&gt; "",VLOOKUP(F2467,CategoryLookup,2,FALSE), "")</f>
        <v/>
      </c>
      <c r="F2467" s="126" t="n"/>
      <c r="G2467" s="127" t="n"/>
      <c r="H2467" s="127" t="n"/>
      <c r="I2467" s="127" t="n"/>
      <c r="J2467" s="127" t="n"/>
      <c r="K2467" s="127" t="n"/>
      <c r="L2467" s="127" t="n"/>
      <c r="M2467" s="127" t="n"/>
      <c r="N2467" s="120" t="n"/>
      <c r="O2467" s="120" t="n"/>
      <c r="P2467" s="120" t="n"/>
      <c r="Q2467" s="120" t="n"/>
      <c r="R2467" s="121" t="n"/>
      <c r="S2467" s="121" t="n"/>
      <c r="T2467" s="121" t="n"/>
      <c r="U2467" s="121" t="n"/>
      <c r="V2467" s="117">
        <f>IF(P2467="NA","NA",IF(P2467&lt;&gt;"",TEXT(P2467-N2467,"[h].mm"),""))</f>
        <v/>
      </c>
      <c r="W2467" s="118">
        <f>IF(AND(R2467="",S2467=""),"",R2467+S2467)</f>
        <v/>
      </c>
      <c r="X2467" s="116">
        <f>IF(O2467&lt;&gt;"",DATE(YEAR(O2467), MONTH(O2467), DAY(O2467)),"")</f>
        <v/>
      </c>
      <c r="Y2467" s="122" t="n"/>
      <c r="Z2467" s="123" t="n"/>
      <c r="AA2467" s="117">
        <f>IF(F2467="Re-assigned","NA",IF(W2467="","",IF(W2467&gt;=VLOOKUP(D2467,SLAMatrix,3,FALSE),"Yes",IF(W2467&lt;VLOOKUP(D2467,SLAMatrix,2,FALSE),"No","Internal"))))</f>
        <v/>
      </c>
      <c r="AB2467" s="123" t="n"/>
      <c r="AC2467" s="123" t="n"/>
      <c r="AD2467" s="119" t="n"/>
      <c r="AE2467" s="125" t="n"/>
      <c r="AF2467" s="124">
        <f>MONTH(O2467)</f>
        <v/>
      </c>
      <c r="AG2467" s="124">
        <f>VLOOKUP(IFERROR(MID(AE2467,1,(FIND(",",AE2467,1)-1)),AE2467),Facility_Region_Mapping,2,FALSE)</f>
        <v/>
      </c>
      <c r="AH2467" s="124" t="n"/>
      <c r="AI2467" s="124">
        <f>IF(C2467&lt;&gt;"",IF(M2467="ESM User",getInterfaceName($C2467),"NA"),"")</f>
        <v/>
      </c>
      <c r="AJ2467" s="116">
        <f>IF(Q2467&lt;&gt;"",DATE(YEAR(Q2467), MONTH(Q2467), DAY(Q2467)),"")</f>
        <v/>
      </c>
      <c r="AK2467" s="130">
        <f>IF(Q2467&lt;&gt;0,Q2467-N2467,TODAY()-N2467)</f>
        <v/>
      </c>
      <c r="AL2467" s="112">
        <f>IF(F2467="Re-assigned",0,IF(H2467="Closed",0,IF(H2467="Service Restored",0,IF(H2467="",0,1))))</f>
        <v/>
      </c>
      <c r="AM2467" s="124">
        <f>IF(AL2467=0,"",IF(AK2467&gt;20.99,"Aged","Non-Aged"))</f>
        <v/>
      </c>
      <c r="AN2467" s="112">
        <f>IF(Q2467&lt;&gt;"",MONTH(Q2467),"")</f>
        <v/>
      </c>
      <c r="AO2467" s="112">
        <f>IFERROR(VALUE(V2467),0)</f>
        <v/>
      </c>
    </row>
    <row customFormat="1" customHeight="1" ht="29.25" r="2468" s="112" spans="1:41">
      <c r="A2468" s="127" t="n"/>
      <c r="B2468" s="113" t="n"/>
      <c r="C2468" s="127" t="n"/>
      <c r="D2468" s="127" t="n"/>
      <c r="E2468" s="114">
        <f>IF(F2468 &lt;&gt; "",VLOOKUP(F2468,CategoryLookup,2,FALSE), "")</f>
        <v/>
      </c>
      <c r="F2468" s="126" t="n"/>
      <c r="G2468" s="127" t="n"/>
      <c r="H2468" s="127" t="n"/>
      <c r="I2468" s="127" t="n"/>
      <c r="J2468" s="127" t="n"/>
      <c r="K2468" s="127" t="n"/>
      <c r="L2468" s="127" t="n"/>
      <c r="M2468" s="127" t="n"/>
      <c r="N2468" s="120" t="n"/>
      <c r="O2468" s="120" t="n"/>
      <c r="P2468" s="120" t="n"/>
      <c r="Q2468" s="120" t="n"/>
      <c r="R2468" s="121" t="n"/>
      <c r="S2468" s="121" t="n"/>
      <c r="T2468" s="121" t="n"/>
      <c r="U2468" s="121" t="n"/>
      <c r="V2468" s="117">
        <f>IF(P2468="NA","NA",IF(P2468&lt;&gt;"",TEXT(P2468-N2468,"[h].mm"),""))</f>
        <v/>
      </c>
      <c r="W2468" s="118">
        <f>IF(AND(R2468="",S2468=""),"",R2468+S2468)</f>
        <v/>
      </c>
      <c r="X2468" s="116">
        <f>IF(O2468&lt;&gt;"",DATE(YEAR(O2468), MONTH(O2468), DAY(O2468)),"")</f>
        <v/>
      </c>
      <c r="Y2468" s="122" t="n"/>
      <c r="Z2468" s="123" t="n"/>
      <c r="AA2468" s="117">
        <f>IF(F2468="Re-assigned","NA",IF(W2468="","",IF(W2468&gt;=VLOOKUP(D2468,SLAMatrix,3,FALSE),"Yes",IF(W2468&lt;VLOOKUP(D2468,SLAMatrix,2,FALSE),"No","Internal"))))</f>
        <v/>
      </c>
      <c r="AB2468" s="123" t="n"/>
      <c r="AC2468" s="123" t="n"/>
      <c r="AD2468" s="119" t="n"/>
      <c r="AE2468" s="125" t="n"/>
      <c r="AF2468" s="124">
        <f>MONTH(O2468)</f>
        <v/>
      </c>
      <c r="AG2468" s="124">
        <f>VLOOKUP(IFERROR(MID(AE2468,1,(FIND(",",AE2468,1)-1)),AE2468),Facility_Region_Mapping,2,FALSE)</f>
        <v/>
      </c>
      <c r="AH2468" s="124" t="n"/>
      <c r="AI2468" s="124">
        <f>IF(C2468&lt;&gt;"",IF(M2468="ESM User",getInterfaceName($C2468),"NA"),"")</f>
        <v/>
      </c>
      <c r="AJ2468" s="116">
        <f>IF(Q2468&lt;&gt;"",DATE(YEAR(Q2468), MONTH(Q2468), DAY(Q2468)),"")</f>
        <v/>
      </c>
      <c r="AK2468" s="130">
        <f>IF(Q2468&lt;&gt;0,Q2468-N2468,TODAY()-N2468)</f>
        <v/>
      </c>
      <c r="AL2468" s="112">
        <f>IF(F2468="Re-assigned",0,IF(H2468="Closed",0,IF(H2468="Service Restored",0,IF(H2468="",0,1))))</f>
        <v/>
      </c>
      <c r="AM2468" s="124">
        <f>IF(AL2468=0,"",IF(AK2468&gt;20.99,"Aged","Non-Aged"))</f>
        <v/>
      </c>
      <c r="AN2468" s="112">
        <f>IF(Q2468&lt;&gt;"",MONTH(Q2468),"")</f>
        <v/>
      </c>
      <c r="AO2468" s="112">
        <f>IFERROR(VALUE(V2468),0)</f>
        <v/>
      </c>
    </row>
    <row customFormat="1" customHeight="1" ht="29.25" r="2469" s="112" spans="1:41">
      <c r="A2469" s="127" t="n"/>
      <c r="B2469" s="113" t="n"/>
      <c r="C2469" s="127" t="n"/>
      <c r="D2469" s="127" t="n"/>
      <c r="E2469" s="114">
        <f>IF(F2469 &lt;&gt; "",VLOOKUP(F2469,CategoryLookup,2,FALSE), "")</f>
        <v/>
      </c>
      <c r="F2469" s="126" t="n"/>
      <c r="G2469" s="127" t="n"/>
      <c r="H2469" s="127" t="n"/>
      <c r="I2469" s="127" t="n"/>
      <c r="J2469" s="127" t="n"/>
      <c r="K2469" s="127" t="n"/>
      <c r="L2469" s="127" t="n"/>
      <c r="M2469" s="127" t="n"/>
      <c r="N2469" s="120" t="n"/>
      <c r="O2469" s="120" t="n"/>
      <c r="P2469" s="120" t="n"/>
      <c r="Q2469" s="120" t="n"/>
      <c r="R2469" s="121" t="n"/>
      <c r="S2469" s="121" t="n"/>
      <c r="T2469" s="121" t="n"/>
      <c r="U2469" s="121" t="n"/>
      <c r="V2469" s="117">
        <f>IF(P2469="NA","NA",IF(P2469&lt;&gt;"",TEXT(P2469-N2469,"[h].mm"),""))</f>
        <v/>
      </c>
      <c r="W2469" s="118">
        <f>IF(AND(R2469="",S2469=""),"",R2469+S2469)</f>
        <v/>
      </c>
      <c r="X2469" s="116">
        <f>IF(O2469&lt;&gt;"",DATE(YEAR(O2469), MONTH(O2469), DAY(O2469)),"")</f>
        <v/>
      </c>
      <c r="Y2469" s="122" t="n"/>
      <c r="Z2469" s="123" t="n"/>
      <c r="AA2469" s="117">
        <f>IF(F2469="Re-assigned","NA",IF(W2469="","",IF(W2469&gt;=VLOOKUP(D2469,SLAMatrix,3,FALSE),"Yes",IF(W2469&lt;VLOOKUP(D2469,SLAMatrix,2,FALSE),"No","Internal"))))</f>
        <v/>
      </c>
      <c r="AB2469" s="123" t="n"/>
      <c r="AC2469" s="123" t="n"/>
      <c r="AD2469" s="119" t="n"/>
      <c r="AE2469" s="125" t="n"/>
      <c r="AF2469" s="124">
        <f>MONTH(O2469)</f>
        <v/>
      </c>
      <c r="AG2469" s="124">
        <f>VLOOKUP(IFERROR(MID(AE2469,1,(FIND(",",AE2469,1)-1)),AE2469),Facility_Region_Mapping,2,FALSE)</f>
        <v/>
      </c>
      <c r="AH2469" s="124" t="n"/>
      <c r="AI2469" s="124">
        <f>IF(C2469&lt;&gt;"",IF(M2469="ESM User",getInterfaceName($C2469),"NA"),"")</f>
        <v/>
      </c>
      <c r="AJ2469" s="116">
        <f>IF(Q2469&lt;&gt;"",DATE(YEAR(Q2469), MONTH(Q2469), DAY(Q2469)),"")</f>
        <v/>
      </c>
      <c r="AK2469" s="130">
        <f>IF(Q2469&lt;&gt;0,Q2469-N2469,TODAY()-N2469)</f>
        <v/>
      </c>
      <c r="AL2469" s="112">
        <f>IF(F2469="Re-assigned",0,IF(H2469="Closed",0,IF(H2469="Service Restored",0,IF(H2469="",0,1))))</f>
        <v/>
      </c>
      <c r="AM2469" s="124">
        <f>IF(AL2469=0,"",IF(AK2469&gt;20.99,"Aged","Non-Aged"))</f>
        <v/>
      </c>
      <c r="AN2469" s="112">
        <f>IF(Q2469&lt;&gt;"",MONTH(Q2469),"")</f>
        <v/>
      </c>
      <c r="AO2469" s="112">
        <f>IFERROR(VALUE(V2469),0)</f>
        <v/>
      </c>
    </row>
    <row customFormat="1" customHeight="1" ht="29.25" r="2470" s="112" spans="1:41">
      <c r="A2470" s="127" t="n"/>
      <c r="B2470" s="113" t="n"/>
      <c r="C2470" s="127" t="n"/>
      <c r="D2470" s="127" t="n"/>
      <c r="E2470" s="114">
        <f>IF(F2470 &lt;&gt; "",VLOOKUP(F2470,CategoryLookup,2,FALSE), "")</f>
        <v/>
      </c>
      <c r="F2470" s="126" t="n"/>
      <c r="G2470" s="127" t="n"/>
      <c r="H2470" s="127" t="n"/>
      <c r="I2470" s="127" t="n"/>
      <c r="J2470" s="127" t="n"/>
      <c r="K2470" s="127" t="n"/>
      <c r="L2470" s="127" t="n"/>
      <c r="M2470" s="127" t="n"/>
      <c r="N2470" s="120" t="n"/>
      <c r="O2470" s="120" t="n"/>
      <c r="P2470" s="120" t="n"/>
      <c r="Q2470" s="120" t="n"/>
      <c r="R2470" s="121" t="n"/>
      <c r="S2470" s="121" t="n"/>
      <c r="T2470" s="121" t="n"/>
      <c r="U2470" s="121" t="n"/>
      <c r="V2470" s="117">
        <f>IF(P2470="NA","NA",IF(P2470&lt;&gt;"",TEXT(P2470-N2470,"[h].mm"),""))</f>
        <v/>
      </c>
      <c r="W2470" s="118">
        <f>IF(AND(R2470="",S2470=""),"",R2470+S2470)</f>
        <v/>
      </c>
      <c r="X2470" s="116">
        <f>IF(O2470&lt;&gt;"",DATE(YEAR(O2470), MONTH(O2470), DAY(O2470)),"")</f>
        <v/>
      </c>
      <c r="Y2470" s="122" t="n"/>
      <c r="Z2470" s="123" t="n"/>
      <c r="AA2470" s="117">
        <f>IF(F2470="Re-assigned","NA",IF(W2470="","",IF(W2470&gt;=VLOOKUP(D2470,SLAMatrix,3,FALSE),"Yes",IF(W2470&lt;VLOOKUP(D2470,SLAMatrix,2,FALSE),"No","Internal"))))</f>
        <v/>
      </c>
      <c r="AB2470" s="123" t="n"/>
      <c r="AC2470" s="123" t="n"/>
      <c r="AD2470" s="119" t="n"/>
      <c r="AE2470" s="125" t="n"/>
      <c r="AF2470" s="124">
        <f>MONTH(O2470)</f>
        <v/>
      </c>
      <c r="AG2470" s="124">
        <f>VLOOKUP(IFERROR(MID(AE2470,1,(FIND(",",AE2470,1)-1)),AE2470),Facility_Region_Mapping,2,FALSE)</f>
        <v/>
      </c>
      <c r="AH2470" s="124" t="n"/>
      <c r="AI2470" s="124">
        <f>IF(C2470&lt;&gt;"",IF(M2470="ESM User",getInterfaceName($C2470),"NA"),"")</f>
        <v/>
      </c>
      <c r="AJ2470" s="116">
        <f>IF(Q2470&lt;&gt;"",DATE(YEAR(Q2470), MONTH(Q2470), DAY(Q2470)),"")</f>
        <v/>
      </c>
      <c r="AK2470" s="130">
        <f>IF(Q2470&lt;&gt;0,Q2470-N2470,TODAY()-N2470)</f>
        <v/>
      </c>
      <c r="AL2470" s="112">
        <f>IF(F2470="Re-assigned",0,IF(H2470="Closed",0,IF(H2470="Service Restored",0,IF(H2470="",0,1))))</f>
        <v/>
      </c>
      <c r="AM2470" s="124">
        <f>IF(AL2470=0,"",IF(AK2470&gt;20.99,"Aged","Non-Aged"))</f>
        <v/>
      </c>
      <c r="AN2470" s="112">
        <f>IF(Q2470&lt;&gt;"",MONTH(Q2470),"")</f>
        <v/>
      </c>
      <c r="AO2470" s="112">
        <f>IFERROR(VALUE(V2470),0)</f>
        <v/>
      </c>
    </row>
    <row customFormat="1" customHeight="1" ht="29.25" r="2471" s="112" spans="1:41">
      <c r="A2471" s="127" t="n"/>
      <c r="B2471" s="113" t="n"/>
      <c r="C2471" s="127" t="n"/>
      <c r="D2471" s="127" t="n"/>
      <c r="E2471" s="114">
        <f>IF(F2471 &lt;&gt; "",VLOOKUP(F2471,CategoryLookup,2,FALSE), "")</f>
        <v/>
      </c>
      <c r="F2471" s="126" t="n"/>
      <c r="G2471" s="127" t="n"/>
      <c r="H2471" s="127" t="n"/>
      <c r="I2471" s="127" t="n"/>
      <c r="J2471" s="127" t="n"/>
      <c r="K2471" s="127" t="n"/>
      <c r="L2471" s="127" t="n"/>
      <c r="M2471" s="127" t="n"/>
      <c r="N2471" s="120" t="n"/>
      <c r="O2471" s="120" t="n"/>
      <c r="P2471" s="120" t="n"/>
      <c r="Q2471" s="120" t="n"/>
      <c r="R2471" s="121" t="n"/>
      <c r="S2471" s="121" t="n"/>
      <c r="T2471" s="121" t="n"/>
      <c r="U2471" s="121" t="n"/>
      <c r="V2471" s="117">
        <f>IF(P2471="NA","NA",IF(P2471&lt;&gt;"",TEXT(P2471-N2471,"[h].mm"),""))</f>
        <v/>
      </c>
      <c r="W2471" s="118">
        <f>IF(AND(R2471="",S2471=""),"",R2471+S2471)</f>
        <v/>
      </c>
      <c r="X2471" s="116">
        <f>IF(O2471&lt;&gt;"",DATE(YEAR(O2471), MONTH(O2471), DAY(O2471)),"")</f>
        <v/>
      </c>
      <c r="Y2471" s="122" t="n"/>
      <c r="Z2471" s="123" t="n"/>
      <c r="AA2471" s="117">
        <f>IF(F2471="Re-assigned","NA",IF(W2471="","",IF(W2471&gt;=VLOOKUP(D2471,SLAMatrix,3,FALSE),"Yes",IF(W2471&lt;VLOOKUP(D2471,SLAMatrix,2,FALSE),"No","Internal"))))</f>
        <v/>
      </c>
      <c r="AB2471" s="123" t="n"/>
      <c r="AC2471" s="123" t="n"/>
      <c r="AD2471" s="119" t="n"/>
      <c r="AE2471" s="125" t="n"/>
      <c r="AF2471" s="124">
        <f>MONTH(O2471)</f>
        <v/>
      </c>
      <c r="AG2471" s="124">
        <f>VLOOKUP(IFERROR(MID(AE2471,1,(FIND(",",AE2471,1)-1)),AE2471),Facility_Region_Mapping,2,FALSE)</f>
        <v/>
      </c>
      <c r="AH2471" s="124" t="n"/>
      <c r="AI2471" s="124">
        <f>IF(C2471&lt;&gt;"",IF(M2471="ESM User",getInterfaceName($C2471),"NA"),"")</f>
        <v/>
      </c>
      <c r="AJ2471" s="116">
        <f>IF(Q2471&lt;&gt;"",DATE(YEAR(Q2471), MONTH(Q2471), DAY(Q2471)),"")</f>
        <v/>
      </c>
      <c r="AK2471" s="130">
        <f>IF(Q2471&lt;&gt;0,Q2471-N2471,TODAY()-N2471)</f>
        <v/>
      </c>
      <c r="AL2471" s="112">
        <f>IF(F2471="Re-assigned",0,IF(H2471="Closed",0,IF(H2471="Service Restored",0,IF(H2471="",0,1))))</f>
        <v/>
      </c>
      <c r="AM2471" s="124">
        <f>IF(AL2471=0,"",IF(AK2471&gt;20.99,"Aged","Non-Aged"))</f>
        <v/>
      </c>
      <c r="AN2471" s="112">
        <f>IF(Q2471&lt;&gt;"",MONTH(Q2471),"")</f>
        <v/>
      </c>
      <c r="AO2471" s="112">
        <f>IFERROR(VALUE(V2471),0)</f>
        <v/>
      </c>
    </row>
    <row customFormat="1" customHeight="1" ht="29.25" r="2472" s="112" spans="1:41">
      <c r="A2472" s="127" t="n"/>
      <c r="B2472" s="113" t="n"/>
      <c r="C2472" s="127" t="n"/>
      <c r="D2472" s="127" t="n"/>
      <c r="E2472" s="114">
        <f>IF(F2472 &lt;&gt; "",VLOOKUP(F2472,CategoryLookup,2,FALSE), "")</f>
        <v/>
      </c>
      <c r="F2472" s="126" t="n"/>
      <c r="G2472" s="127" t="n"/>
      <c r="H2472" s="127" t="n"/>
      <c r="I2472" s="127" t="n"/>
      <c r="J2472" s="127" t="n"/>
      <c r="K2472" s="127" t="n"/>
      <c r="L2472" s="127" t="n"/>
      <c r="M2472" s="127" t="n"/>
      <c r="N2472" s="120" t="n"/>
      <c r="O2472" s="120" t="n"/>
      <c r="P2472" s="120" t="n"/>
      <c r="Q2472" s="120" t="n"/>
      <c r="R2472" s="121" t="n"/>
      <c r="S2472" s="121" t="n"/>
      <c r="T2472" s="121" t="n"/>
      <c r="U2472" s="121" t="n"/>
      <c r="V2472" s="117">
        <f>IF(P2472="NA","NA",IF(P2472&lt;&gt;"",TEXT(P2472-N2472,"[h].mm"),""))</f>
        <v/>
      </c>
      <c r="W2472" s="118">
        <f>IF(AND(R2472="",S2472=""),"",R2472+S2472)</f>
        <v/>
      </c>
      <c r="X2472" s="116">
        <f>IF(O2472&lt;&gt;"",DATE(YEAR(O2472), MONTH(O2472), DAY(O2472)),"")</f>
        <v/>
      </c>
      <c r="Y2472" s="122" t="n"/>
      <c r="Z2472" s="123" t="n"/>
      <c r="AA2472" s="117">
        <f>IF(F2472="Re-assigned","NA",IF(W2472="","",IF(W2472&gt;=VLOOKUP(D2472,SLAMatrix,3,FALSE),"Yes",IF(W2472&lt;VLOOKUP(D2472,SLAMatrix,2,FALSE),"No","Internal"))))</f>
        <v/>
      </c>
      <c r="AB2472" s="123" t="n"/>
      <c r="AC2472" s="123" t="n"/>
      <c r="AD2472" s="119" t="n"/>
      <c r="AE2472" s="125" t="n"/>
      <c r="AF2472" s="124">
        <f>MONTH(O2472)</f>
        <v/>
      </c>
      <c r="AG2472" s="124">
        <f>VLOOKUP(IFERROR(MID(AE2472,1,(FIND(",",AE2472,1)-1)),AE2472),Facility_Region_Mapping,2,FALSE)</f>
        <v/>
      </c>
      <c r="AH2472" s="124" t="n"/>
      <c r="AI2472" s="124">
        <f>IF(C2472&lt;&gt;"",IF(M2472="ESM User",getInterfaceName($C2472),"NA"),"")</f>
        <v/>
      </c>
      <c r="AJ2472" s="116">
        <f>IF(Q2472&lt;&gt;"",DATE(YEAR(Q2472), MONTH(Q2472), DAY(Q2472)),"")</f>
        <v/>
      </c>
      <c r="AK2472" s="130">
        <f>IF(Q2472&lt;&gt;0,Q2472-N2472,TODAY()-N2472)</f>
        <v/>
      </c>
      <c r="AL2472" s="112">
        <f>IF(F2472="Re-assigned",0,IF(H2472="Closed",0,IF(H2472="Service Restored",0,IF(H2472="",0,1))))</f>
        <v/>
      </c>
      <c r="AM2472" s="124">
        <f>IF(AL2472=0,"",IF(AK2472&gt;20.99,"Aged","Non-Aged"))</f>
        <v/>
      </c>
      <c r="AN2472" s="112">
        <f>IF(Q2472&lt;&gt;"",MONTH(Q2472),"")</f>
        <v/>
      </c>
      <c r="AO2472" s="112">
        <f>IFERROR(VALUE(V2472),0)</f>
        <v/>
      </c>
    </row>
    <row customFormat="1" customHeight="1" ht="29.25" r="2473" s="112" spans="1:41">
      <c r="A2473" s="127" t="n"/>
      <c r="B2473" s="113" t="n"/>
      <c r="C2473" s="127" t="n"/>
      <c r="D2473" s="127" t="n"/>
      <c r="E2473" s="114">
        <f>IF(F2473 &lt;&gt; "",VLOOKUP(F2473,CategoryLookup,2,FALSE), "")</f>
        <v/>
      </c>
      <c r="F2473" s="126" t="n"/>
      <c r="G2473" s="127" t="n"/>
      <c r="H2473" s="127" t="n"/>
      <c r="I2473" s="127" t="n"/>
      <c r="J2473" s="127" t="n"/>
      <c r="K2473" s="127" t="n"/>
      <c r="L2473" s="127" t="n"/>
      <c r="M2473" s="127" t="n"/>
      <c r="N2473" s="120" t="n"/>
      <c r="O2473" s="120" t="n"/>
      <c r="P2473" s="120" t="n"/>
      <c r="Q2473" s="120" t="n"/>
      <c r="R2473" s="121" t="n"/>
      <c r="S2473" s="121" t="n"/>
      <c r="T2473" s="121" t="n"/>
      <c r="U2473" s="121" t="n"/>
      <c r="V2473" s="117">
        <f>IF(P2473="NA","NA",IF(P2473&lt;&gt;"",TEXT(P2473-N2473,"[h].mm"),""))</f>
        <v/>
      </c>
      <c r="W2473" s="118">
        <f>IF(AND(R2473="",S2473=""),"",R2473+S2473)</f>
        <v/>
      </c>
      <c r="X2473" s="116">
        <f>IF(O2473&lt;&gt;"",DATE(YEAR(O2473), MONTH(O2473), DAY(O2473)),"")</f>
        <v/>
      </c>
      <c r="Y2473" s="122" t="n"/>
      <c r="Z2473" s="123" t="n"/>
      <c r="AA2473" s="117">
        <f>IF(F2473="Re-assigned","NA",IF(W2473="","",IF(W2473&gt;=VLOOKUP(D2473,SLAMatrix,3,FALSE),"Yes",IF(W2473&lt;VLOOKUP(D2473,SLAMatrix,2,FALSE),"No","Internal"))))</f>
        <v/>
      </c>
      <c r="AB2473" s="123" t="n"/>
      <c r="AC2473" s="123" t="n"/>
      <c r="AD2473" s="119" t="n"/>
      <c r="AE2473" s="125" t="n"/>
      <c r="AF2473" s="124">
        <f>MONTH(O2473)</f>
        <v/>
      </c>
      <c r="AG2473" s="124">
        <f>VLOOKUP(IFERROR(MID(AE2473,1,(FIND(",",AE2473,1)-1)),AE2473),Facility_Region_Mapping,2,FALSE)</f>
        <v/>
      </c>
      <c r="AH2473" s="124" t="n"/>
      <c r="AI2473" s="124">
        <f>IF(C2473&lt;&gt;"",IF(M2473="ESM User",getInterfaceName($C2473),"NA"),"")</f>
        <v/>
      </c>
      <c r="AJ2473" s="116">
        <f>IF(Q2473&lt;&gt;"",DATE(YEAR(Q2473), MONTH(Q2473), DAY(Q2473)),"")</f>
        <v/>
      </c>
      <c r="AK2473" s="130">
        <f>IF(Q2473&lt;&gt;0,Q2473-N2473,TODAY()-N2473)</f>
        <v/>
      </c>
      <c r="AL2473" s="112">
        <f>IF(F2473="Re-assigned",0,IF(H2473="Closed",0,IF(H2473="Service Restored",0,IF(H2473="",0,1))))</f>
        <v/>
      </c>
      <c r="AM2473" s="124">
        <f>IF(AL2473=0,"",IF(AK2473&gt;20.99,"Aged","Non-Aged"))</f>
        <v/>
      </c>
      <c r="AN2473" s="112">
        <f>IF(Q2473&lt;&gt;"",MONTH(Q2473),"")</f>
        <v/>
      </c>
      <c r="AO2473" s="112">
        <f>IFERROR(VALUE(V2473),0)</f>
        <v/>
      </c>
    </row>
    <row customFormat="1" customHeight="1" ht="29.25" r="2474" s="112" spans="1:41">
      <c r="A2474" s="127" t="n"/>
      <c r="B2474" s="113" t="n"/>
      <c r="C2474" s="127" t="n"/>
      <c r="D2474" s="127" t="n"/>
      <c r="E2474" s="114">
        <f>IF(F2474 &lt;&gt; "",VLOOKUP(F2474,CategoryLookup,2,FALSE), "")</f>
        <v/>
      </c>
      <c r="F2474" s="126" t="n"/>
      <c r="G2474" s="127" t="n"/>
      <c r="H2474" s="127" t="n"/>
      <c r="I2474" s="127" t="n"/>
      <c r="J2474" s="127" t="n"/>
      <c r="K2474" s="127" t="n"/>
      <c r="L2474" s="127" t="n"/>
      <c r="M2474" s="127" t="n"/>
      <c r="N2474" s="120" t="n"/>
      <c r="O2474" s="120" t="n"/>
      <c r="P2474" s="120" t="n"/>
      <c r="Q2474" s="120" t="n"/>
      <c r="R2474" s="121" t="n"/>
      <c r="S2474" s="121" t="n"/>
      <c r="T2474" s="121" t="n"/>
      <c r="U2474" s="121" t="n"/>
      <c r="V2474" s="117">
        <f>IF(P2474="NA","NA",IF(P2474&lt;&gt;"",TEXT(P2474-N2474,"[h].mm"),""))</f>
        <v/>
      </c>
      <c r="W2474" s="118">
        <f>IF(AND(R2474="",S2474=""),"",R2474+S2474)</f>
        <v/>
      </c>
      <c r="X2474" s="116">
        <f>IF(O2474&lt;&gt;"",DATE(YEAR(O2474), MONTH(O2474), DAY(O2474)),"")</f>
        <v/>
      </c>
      <c r="Y2474" s="122" t="n"/>
      <c r="Z2474" s="123" t="n"/>
      <c r="AA2474" s="117">
        <f>IF(F2474="Re-assigned","NA",IF(W2474="","",IF(W2474&gt;=VLOOKUP(D2474,SLAMatrix,3,FALSE),"Yes",IF(W2474&lt;VLOOKUP(D2474,SLAMatrix,2,FALSE),"No","Internal"))))</f>
        <v/>
      </c>
      <c r="AB2474" s="123" t="n"/>
      <c r="AC2474" s="123" t="n"/>
      <c r="AD2474" s="119" t="n"/>
      <c r="AE2474" s="125" t="n"/>
      <c r="AF2474" s="124">
        <f>MONTH(O2474)</f>
        <v/>
      </c>
      <c r="AG2474" s="124">
        <f>VLOOKUP(IFERROR(MID(AE2474,1,(FIND(",",AE2474,1)-1)),AE2474),Facility_Region_Mapping,2,FALSE)</f>
        <v/>
      </c>
      <c r="AH2474" s="124" t="n"/>
      <c r="AI2474" s="124">
        <f>IF(C2474&lt;&gt;"",IF(M2474="ESM User",getInterfaceName($C2474),"NA"),"")</f>
        <v/>
      </c>
      <c r="AJ2474" s="116">
        <f>IF(Q2474&lt;&gt;"",DATE(YEAR(Q2474), MONTH(Q2474), DAY(Q2474)),"")</f>
        <v/>
      </c>
      <c r="AK2474" s="130">
        <f>IF(Q2474&lt;&gt;0,Q2474-N2474,TODAY()-N2474)</f>
        <v/>
      </c>
      <c r="AL2474" s="112">
        <f>IF(F2474="Re-assigned",0,IF(H2474="Closed",0,IF(H2474="Service Restored",0,IF(H2474="",0,1))))</f>
        <v/>
      </c>
      <c r="AM2474" s="124">
        <f>IF(AL2474=0,"",IF(AK2474&gt;20.99,"Aged","Non-Aged"))</f>
        <v/>
      </c>
      <c r="AN2474" s="112">
        <f>IF(Q2474&lt;&gt;"",MONTH(Q2474),"")</f>
        <v/>
      </c>
      <c r="AO2474" s="112">
        <f>IFERROR(VALUE(V2474),0)</f>
        <v/>
      </c>
    </row>
    <row customFormat="1" customHeight="1" ht="29.25" r="2475" s="112" spans="1:41">
      <c r="A2475" s="127" t="n"/>
      <c r="B2475" s="113" t="n"/>
      <c r="C2475" s="127" t="n"/>
      <c r="D2475" s="127" t="n"/>
      <c r="E2475" s="114">
        <f>IF(F2475 &lt;&gt; "",VLOOKUP(F2475,CategoryLookup,2,FALSE), "")</f>
        <v/>
      </c>
      <c r="F2475" s="126" t="n"/>
      <c r="G2475" s="127" t="n"/>
      <c r="H2475" s="127" t="n"/>
      <c r="I2475" s="127" t="n"/>
      <c r="J2475" s="127" t="n"/>
      <c r="K2475" s="127" t="n"/>
      <c r="L2475" s="127" t="n"/>
      <c r="M2475" s="127" t="n"/>
      <c r="N2475" s="120" t="n"/>
      <c r="O2475" s="120" t="n"/>
      <c r="P2475" s="120" t="n"/>
      <c r="Q2475" s="120" t="n"/>
      <c r="R2475" s="121" t="n"/>
      <c r="S2475" s="121" t="n"/>
      <c r="T2475" s="121" t="n"/>
      <c r="U2475" s="121" t="n"/>
      <c r="V2475" s="117">
        <f>IF(P2475="NA","NA",IF(P2475&lt;&gt;"",TEXT(P2475-N2475,"[h].mm"),""))</f>
        <v/>
      </c>
      <c r="W2475" s="118">
        <f>IF(AND(R2475="",S2475=""),"",R2475+S2475)</f>
        <v/>
      </c>
      <c r="X2475" s="116">
        <f>IF(O2475&lt;&gt;"",DATE(YEAR(O2475), MONTH(O2475), DAY(O2475)),"")</f>
        <v/>
      </c>
      <c r="Y2475" s="122" t="n"/>
      <c r="Z2475" s="123" t="n"/>
      <c r="AA2475" s="117">
        <f>IF(F2475="Re-assigned","NA",IF(W2475="","",IF(W2475&gt;=VLOOKUP(D2475,SLAMatrix,3,FALSE),"Yes",IF(W2475&lt;VLOOKUP(D2475,SLAMatrix,2,FALSE),"No","Internal"))))</f>
        <v/>
      </c>
      <c r="AB2475" s="123" t="n"/>
      <c r="AC2475" s="123" t="n"/>
      <c r="AD2475" s="119" t="n"/>
      <c r="AE2475" s="125" t="n"/>
      <c r="AF2475" s="124">
        <f>MONTH(O2475)</f>
        <v/>
      </c>
      <c r="AG2475" s="124">
        <f>VLOOKUP(IFERROR(MID(AE2475,1,(FIND(",",AE2475,1)-1)),AE2475),Facility_Region_Mapping,2,FALSE)</f>
        <v/>
      </c>
      <c r="AH2475" s="124" t="n"/>
      <c r="AI2475" s="124">
        <f>IF(C2475&lt;&gt;"",IF(M2475="ESM User",getInterfaceName($C2475),"NA"),"")</f>
        <v/>
      </c>
      <c r="AJ2475" s="116">
        <f>IF(Q2475&lt;&gt;"",DATE(YEAR(Q2475), MONTH(Q2475), DAY(Q2475)),"")</f>
        <v/>
      </c>
      <c r="AK2475" s="130">
        <f>IF(Q2475&lt;&gt;0,Q2475-N2475,TODAY()-N2475)</f>
        <v/>
      </c>
      <c r="AL2475" s="112">
        <f>IF(F2475="Re-assigned",0,IF(H2475="Closed",0,IF(H2475="Service Restored",0,IF(H2475="",0,1))))</f>
        <v/>
      </c>
      <c r="AM2475" s="124">
        <f>IF(AL2475=0,"",IF(AK2475&gt;20.99,"Aged","Non-Aged"))</f>
        <v/>
      </c>
      <c r="AN2475" s="112">
        <f>IF(Q2475&lt;&gt;"",MONTH(Q2475),"")</f>
        <v/>
      </c>
      <c r="AO2475" s="112">
        <f>IFERROR(VALUE(V2475),0)</f>
        <v/>
      </c>
    </row>
    <row customFormat="1" customHeight="1" ht="29.25" r="2476" s="112" spans="1:41">
      <c r="A2476" s="127" t="n"/>
      <c r="B2476" s="113" t="n"/>
      <c r="C2476" s="127" t="n"/>
      <c r="D2476" s="127" t="n"/>
      <c r="E2476" s="114">
        <f>IF(F2476 &lt;&gt; "",VLOOKUP(F2476,CategoryLookup,2,FALSE), "")</f>
        <v/>
      </c>
      <c r="F2476" s="126" t="n"/>
      <c r="G2476" s="127" t="n"/>
      <c r="H2476" s="127" t="n"/>
      <c r="I2476" s="127" t="n"/>
      <c r="J2476" s="127" t="n"/>
      <c r="K2476" s="127" t="n"/>
      <c r="L2476" s="127" t="n"/>
      <c r="M2476" s="127" t="n"/>
      <c r="N2476" s="120" t="n"/>
      <c r="O2476" s="120" t="n"/>
      <c r="P2476" s="120" t="n"/>
      <c r="Q2476" s="120" t="n"/>
      <c r="R2476" s="121" t="n"/>
      <c r="S2476" s="121" t="n"/>
      <c r="T2476" s="121" t="n"/>
      <c r="U2476" s="121" t="n"/>
      <c r="V2476" s="117">
        <f>IF(P2476="NA","NA",IF(P2476&lt;&gt;"",TEXT(P2476-N2476,"[h].mm"),""))</f>
        <v/>
      </c>
      <c r="W2476" s="118">
        <f>IF(AND(R2476="",S2476=""),"",R2476+S2476)</f>
        <v/>
      </c>
      <c r="X2476" s="116">
        <f>IF(O2476&lt;&gt;"",DATE(YEAR(O2476), MONTH(O2476), DAY(O2476)),"")</f>
        <v/>
      </c>
      <c r="Y2476" s="122" t="n"/>
      <c r="Z2476" s="123" t="n"/>
      <c r="AA2476" s="117">
        <f>IF(F2476="Re-assigned","NA",IF(W2476="","",IF(W2476&gt;=VLOOKUP(D2476,SLAMatrix,3,FALSE),"Yes",IF(W2476&lt;VLOOKUP(D2476,SLAMatrix,2,FALSE),"No","Internal"))))</f>
        <v/>
      </c>
      <c r="AB2476" s="123" t="n"/>
      <c r="AC2476" s="123" t="n"/>
      <c r="AD2476" s="119" t="n"/>
      <c r="AE2476" s="125" t="n"/>
      <c r="AF2476" s="124">
        <f>MONTH(O2476)</f>
        <v/>
      </c>
      <c r="AG2476" s="124">
        <f>VLOOKUP(IFERROR(MID(AE2476,1,(FIND(",",AE2476,1)-1)),AE2476),Facility_Region_Mapping,2,FALSE)</f>
        <v/>
      </c>
      <c r="AH2476" s="124" t="n"/>
      <c r="AI2476" s="124">
        <f>IF(C2476&lt;&gt;"",IF(M2476="ESM User",getInterfaceName($C2476),"NA"),"")</f>
        <v/>
      </c>
      <c r="AJ2476" s="116">
        <f>IF(Q2476&lt;&gt;"",DATE(YEAR(Q2476), MONTH(Q2476), DAY(Q2476)),"")</f>
        <v/>
      </c>
      <c r="AK2476" s="130">
        <f>IF(Q2476&lt;&gt;0,Q2476-N2476,TODAY()-N2476)</f>
        <v/>
      </c>
      <c r="AL2476" s="112">
        <f>IF(F2476="Re-assigned",0,IF(H2476="Closed",0,IF(H2476="Service Restored",0,IF(H2476="",0,1))))</f>
        <v/>
      </c>
      <c r="AM2476" s="124">
        <f>IF(AL2476=0,"",IF(AK2476&gt;20.99,"Aged","Non-Aged"))</f>
        <v/>
      </c>
      <c r="AN2476" s="112">
        <f>IF(Q2476&lt;&gt;"",MONTH(Q2476),"")</f>
        <v/>
      </c>
      <c r="AO2476" s="112">
        <f>IFERROR(VALUE(V2476),0)</f>
        <v/>
      </c>
    </row>
    <row customFormat="1" customHeight="1" ht="29.25" r="2477" s="112" spans="1:41">
      <c r="A2477" s="127" t="n"/>
      <c r="B2477" s="113" t="n"/>
      <c r="C2477" s="127" t="n"/>
      <c r="D2477" s="127" t="n"/>
      <c r="E2477" s="114">
        <f>IF(F2477 &lt;&gt; "",VLOOKUP(F2477,CategoryLookup,2,FALSE), "")</f>
        <v/>
      </c>
      <c r="F2477" s="126" t="n"/>
      <c r="G2477" s="127" t="n"/>
      <c r="H2477" s="127" t="n"/>
      <c r="I2477" s="127" t="n"/>
      <c r="J2477" s="127" t="n"/>
      <c r="K2477" s="127" t="n"/>
      <c r="L2477" s="127" t="n"/>
      <c r="M2477" s="127" t="n"/>
      <c r="N2477" s="120" t="n"/>
      <c r="O2477" s="120" t="n"/>
      <c r="P2477" s="120" t="n"/>
      <c r="Q2477" s="120" t="n"/>
      <c r="R2477" s="121" t="n"/>
      <c r="S2477" s="121" t="n"/>
      <c r="T2477" s="121" t="n"/>
      <c r="U2477" s="121" t="n"/>
      <c r="V2477" s="117">
        <f>IF(P2477="NA","NA",IF(P2477&lt;&gt;"",TEXT(P2477-N2477,"[h].mm"),""))</f>
        <v/>
      </c>
      <c r="W2477" s="118">
        <f>IF(AND(R2477="",S2477=""),"",R2477+S2477)</f>
        <v/>
      </c>
      <c r="X2477" s="116">
        <f>IF(O2477&lt;&gt;"",DATE(YEAR(O2477), MONTH(O2477), DAY(O2477)),"")</f>
        <v/>
      </c>
      <c r="Y2477" s="122" t="n"/>
      <c r="Z2477" s="123" t="n"/>
      <c r="AA2477" s="117">
        <f>IF(F2477="Re-assigned","NA",IF(W2477="","",IF(W2477&gt;=VLOOKUP(D2477,SLAMatrix,3,FALSE),"Yes",IF(W2477&lt;VLOOKUP(D2477,SLAMatrix,2,FALSE),"No","Internal"))))</f>
        <v/>
      </c>
      <c r="AB2477" s="123" t="n"/>
      <c r="AC2477" s="123" t="n"/>
      <c r="AD2477" s="119" t="n"/>
      <c r="AE2477" s="125" t="n"/>
      <c r="AF2477" s="124">
        <f>MONTH(O2477)</f>
        <v/>
      </c>
      <c r="AG2477" s="124">
        <f>VLOOKUP(IFERROR(MID(AE2477,1,(FIND(",",AE2477,1)-1)),AE2477),Facility_Region_Mapping,2,FALSE)</f>
        <v/>
      </c>
      <c r="AH2477" s="124" t="n"/>
      <c r="AI2477" s="124">
        <f>IF(C2477&lt;&gt;"",IF(M2477="ESM User",getInterfaceName($C2477),"NA"),"")</f>
        <v/>
      </c>
      <c r="AJ2477" s="116">
        <f>IF(Q2477&lt;&gt;"",DATE(YEAR(Q2477), MONTH(Q2477), DAY(Q2477)),"")</f>
        <v/>
      </c>
      <c r="AK2477" s="130">
        <f>IF(Q2477&lt;&gt;0,Q2477-N2477,TODAY()-N2477)</f>
        <v/>
      </c>
      <c r="AL2477" s="112">
        <f>IF(F2477="Re-assigned",0,IF(H2477="Closed",0,IF(H2477="Service Restored",0,IF(H2477="",0,1))))</f>
        <v/>
      </c>
      <c r="AM2477" s="124">
        <f>IF(AL2477=0,"",IF(AK2477&gt;20.99,"Aged","Non-Aged"))</f>
        <v/>
      </c>
      <c r="AN2477" s="112">
        <f>IF(Q2477&lt;&gt;"",MONTH(Q2477),"")</f>
        <v/>
      </c>
      <c r="AO2477" s="112">
        <f>IFERROR(VALUE(V2477),0)</f>
        <v/>
      </c>
    </row>
    <row customFormat="1" customHeight="1" ht="29.25" r="2478" s="112" spans="1:41">
      <c r="A2478" s="127" t="n"/>
      <c r="B2478" s="113" t="n"/>
      <c r="C2478" s="127" t="n"/>
      <c r="D2478" s="127" t="n"/>
      <c r="E2478" s="114">
        <f>IF(F2478 &lt;&gt; "",VLOOKUP(F2478,CategoryLookup,2,FALSE), "")</f>
        <v/>
      </c>
      <c r="F2478" s="126" t="n"/>
      <c r="G2478" s="127" t="n"/>
      <c r="H2478" s="127" t="n"/>
      <c r="I2478" s="127" t="n"/>
      <c r="J2478" s="127" t="n"/>
      <c r="K2478" s="127" t="n"/>
      <c r="L2478" s="127" t="n"/>
      <c r="M2478" s="127" t="n"/>
      <c r="N2478" s="120" t="n"/>
      <c r="O2478" s="120" t="n"/>
      <c r="P2478" s="120" t="n"/>
      <c r="Q2478" s="120" t="n"/>
      <c r="R2478" s="121" t="n"/>
      <c r="S2478" s="121" t="n"/>
      <c r="T2478" s="121" t="n"/>
      <c r="U2478" s="121" t="n"/>
      <c r="V2478" s="117">
        <f>IF(P2478="NA","NA",IF(P2478&lt;&gt;"",TEXT(P2478-N2478,"[h].mm"),""))</f>
        <v/>
      </c>
      <c r="W2478" s="118">
        <f>IF(AND(R2478="",S2478=""),"",R2478+S2478)</f>
        <v/>
      </c>
      <c r="X2478" s="116">
        <f>IF(O2478&lt;&gt;"",DATE(YEAR(O2478), MONTH(O2478), DAY(O2478)),"")</f>
        <v/>
      </c>
      <c r="Y2478" s="122" t="n"/>
      <c r="Z2478" s="123" t="n"/>
      <c r="AA2478" s="117">
        <f>IF(F2478="Re-assigned","NA",IF(W2478="","",IF(W2478&gt;=VLOOKUP(D2478,SLAMatrix,3,FALSE),"Yes",IF(W2478&lt;VLOOKUP(D2478,SLAMatrix,2,FALSE),"No","Internal"))))</f>
        <v/>
      </c>
      <c r="AB2478" s="123" t="n"/>
      <c r="AC2478" s="123" t="n"/>
      <c r="AD2478" s="119" t="n"/>
      <c r="AE2478" s="125" t="n"/>
      <c r="AF2478" s="124">
        <f>MONTH(O2478)</f>
        <v/>
      </c>
      <c r="AG2478" s="124">
        <f>VLOOKUP(IFERROR(MID(AE2478,1,(FIND(",",AE2478,1)-1)),AE2478),Facility_Region_Mapping,2,FALSE)</f>
        <v/>
      </c>
      <c r="AH2478" s="124" t="n"/>
      <c r="AI2478" s="124">
        <f>IF(C2478&lt;&gt;"",IF(M2478="ESM User",getInterfaceName($C2478),"NA"),"")</f>
        <v/>
      </c>
      <c r="AJ2478" s="116">
        <f>IF(Q2478&lt;&gt;"",DATE(YEAR(Q2478), MONTH(Q2478), DAY(Q2478)),"")</f>
        <v/>
      </c>
      <c r="AK2478" s="130">
        <f>IF(Q2478&lt;&gt;0,Q2478-N2478,TODAY()-N2478)</f>
        <v/>
      </c>
      <c r="AL2478" s="112">
        <f>IF(F2478="Re-assigned",0,IF(H2478="Closed",0,IF(H2478="Service Restored",0,IF(H2478="",0,1))))</f>
        <v/>
      </c>
      <c r="AM2478" s="124">
        <f>IF(AL2478=0,"",IF(AK2478&gt;20.99,"Aged","Non-Aged"))</f>
        <v/>
      </c>
      <c r="AN2478" s="112">
        <f>IF(Q2478&lt;&gt;"",MONTH(Q2478),"")</f>
        <v/>
      </c>
      <c r="AO2478" s="112">
        <f>IFERROR(VALUE(V2478),0)</f>
        <v/>
      </c>
    </row>
    <row customFormat="1" customHeight="1" ht="29.25" r="2479" s="112" spans="1:41">
      <c r="A2479" s="127" t="n"/>
      <c r="B2479" s="113" t="n"/>
      <c r="C2479" s="127" t="n"/>
      <c r="D2479" s="127" t="n"/>
      <c r="E2479" s="114">
        <f>IF(F2479 &lt;&gt; "",VLOOKUP(F2479,CategoryLookup,2,FALSE), "")</f>
        <v/>
      </c>
      <c r="F2479" s="126" t="n"/>
      <c r="G2479" s="127" t="n"/>
      <c r="H2479" s="127" t="n"/>
      <c r="I2479" s="127" t="n"/>
      <c r="J2479" s="127" t="n"/>
      <c r="K2479" s="127" t="n"/>
      <c r="L2479" s="127" t="n"/>
      <c r="M2479" s="127" t="n"/>
      <c r="N2479" s="120" t="n"/>
      <c r="O2479" s="120" t="n"/>
      <c r="P2479" s="120" t="n"/>
      <c r="Q2479" s="120" t="n"/>
      <c r="R2479" s="121" t="n"/>
      <c r="S2479" s="121" t="n"/>
      <c r="T2479" s="121" t="n"/>
      <c r="U2479" s="121" t="n"/>
      <c r="V2479" s="117">
        <f>IF(P2479="NA","NA",IF(P2479&lt;&gt;"",TEXT(P2479-N2479,"[h].mm"),""))</f>
        <v/>
      </c>
      <c r="W2479" s="118">
        <f>IF(AND(R2479="",S2479=""),"",R2479+S2479)</f>
        <v/>
      </c>
      <c r="X2479" s="116">
        <f>IF(O2479&lt;&gt;"",DATE(YEAR(O2479), MONTH(O2479), DAY(O2479)),"")</f>
        <v/>
      </c>
      <c r="Y2479" s="122" t="n"/>
      <c r="Z2479" s="123" t="n"/>
      <c r="AA2479" s="117">
        <f>IF(F2479="Re-assigned","NA",IF(W2479="","",IF(W2479&gt;=VLOOKUP(D2479,SLAMatrix,3,FALSE),"Yes",IF(W2479&lt;VLOOKUP(D2479,SLAMatrix,2,FALSE),"No","Internal"))))</f>
        <v/>
      </c>
      <c r="AB2479" s="123" t="n"/>
      <c r="AC2479" s="123" t="n"/>
      <c r="AD2479" s="119" t="n"/>
      <c r="AE2479" s="125" t="n"/>
      <c r="AF2479" s="124">
        <f>MONTH(O2479)</f>
        <v/>
      </c>
      <c r="AG2479" s="124">
        <f>VLOOKUP(IFERROR(MID(AE2479,1,(FIND(",",AE2479,1)-1)),AE2479),Facility_Region_Mapping,2,FALSE)</f>
        <v/>
      </c>
      <c r="AH2479" s="124" t="n"/>
      <c r="AI2479" s="124">
        <f>IF(C2479&lt;&gt;"",IF(M2479="ESM User",getInterfaceName($C2479),"NA"),"")</f>
        <v/>
      </c>
      <c r="AJ2479" s="116">
        <f>IF(Q2479&lt;&gt;"",DATE(YEAR(Q2479), MONTH(Q2479), DAY(Q2479)),"")</f>
        <v/>
      </c>
      <c r="AK2479" s="130">
        <f>IF(Q2479&lt;&gt;0,Q2479-N2479,TODAY()-N2479)</f>
        <v/>
      </c>
      <c r="AL2479" s="112">
        <f>IF(F2479="Re-assigned",0,IF(H2479="Closed",0,IF(H2479="Service Restored",0,IF(H2479="",0,1))))</f>
        <v/>
      </c>
      <c r="AM2479" s="124">
        <f>IF(AL2479=0,"",IF(AK2479&gt;20.99,"Aged","Non-Aged"))</f>
        <v/>
      </c>
      <c r="AN2479" s="112">
        <f>IF(Q2479&lt;&gt;"",MONTH(Q2479),"")</f>
        <v/>
      </c>
      <c r="AO2479" s="112">
        <f>IFERROR(VALUE(V2479),0)</f>
        <v/>
      </c>
    </row>
    <row customFormat="1" customHeight="1" ht="29.25" r="2480" s="112" spans="1:41">
      <c r="A2480" s="127" t="n"/>
      <c r="B2480" s="113" t="n"/>
      <c r="C2480" s="127" t="n"/>
      <c r="D2480" s="127" t="n"/>
      <c r="E2480" s="114">
        <f>IF(F2480 &lt;&gt; "",VLOOKUP(F2480,CategoryLookup,2,FALSE), "")</f>
        <v/>
      </c>
      <c r="F2480" s="126" t="n"/>
      <c r="G2480" s="127" t="n"/>
      <c r="H2480" s="127" t="n"/>
      <c r="I2480" s="127" t="n"/>
      <c r="J2480" s="127" t="n"/>
      <c r="K2480" s="127" t="n"/>
      <c r="L2480" s="127" t="n"/>
      <c r="M2480" s="127" t="n"/>
      <c r="N2480" s="120" t="n"/>
      <c r="O2480" s="120" t="n"/>
      <c r="P2480" s="120" t="n"/>
      <c r="Q2480" s="120" t="n"/>
      <c r="R2480" s="121" t="n"/>
      <c r="S2480" s="121" t="n"/>
      <c r="T2480" s="121" t="n"/>
      <c r="U2480" s="121" t="n"/>
      <c r="V2480" s="117">
        <f>IF(P2480="NA","NA",IF(P2480&lt;&gt;"",TEXT(P2480-N2480,"[h].mm"),""))</f>
        <v/>
      </c>
      <c r="W2480" s="118">
        <f>IF(AND(R2480="",S2480=""),"",R2480+S2480)</f>
        <v/>
      </c>
      <c r="X2480" s="116">
        <f>IF(O2480&lt;&gt;"",DATE(YEAR(O2480), MONTH(O2480), DAY(O2480)),"")</f>
        <v/>
      </c>
      <c r="Y2480" s="122" t="n"/>
      <c r="Z2480" s="123" t="n"/>
      <c r="AA2480" s="117">
        <f>IF(F2480="Re-assigned","NA",IF(W2480="","",IF(W2480&gt;=VLOOKUP(D2480,SLAMatrix,3,FALSE),"Yes",IF(W2480&lt;VLOOKUP(D2480,SLAMatrix,2,FALSE),"No","Internal"))))</f>
        <v/>
      </c>
      <c r="AB2480" s="123" t="n"/>
      <c r="AC2480" s="123" t="n"/>
      <c r="AD2480" s="119" t="n"/>
      <c r="AE2480" s="125" t="n"/>
      <c r="AF2480" s="124">
        <f>MONTH(O2480)</f>
        <v/>
      </c>
      <c r="AG2480" s="124">
        <f>VLOOKUP(IFERROR(MID(AE2480,1,(FIND(",",AE2480,1)-1)),AE2480),Facility_Region_Mapping,2,FALSE)</f>
        <v/>
      </c>
      <c r="AH2480" s="124" t="n"/>
      <c r="AI2480" s="124">
        <f>IF(C2480&lt;&gt;"",IF(M2480="ESM User",getInterfaceName($C2480),"NA"),"")</f>
        <v/>
      </c>
      <c r="AJ2480" s="116">
        <f>IF(Q2480&lt;&gt;"",DATE(YEAR(Q2480), MONTH(Q2480), DAY(Q2480)),"")</f>
        <v/>
      </c>
      <c r="AK2480" s="130">
        <f>IF(Q2480&lt;&gt;0,Q2480-N2480,TODAY()-N2480)</f>
        <v/>
      </c>
      <c r="AL2480" s="112">
        <f>IF(F2480="Re-assigned",0,IF(H2480="Closed",0,IF(H2480="Service Restored",0,IF(H2480="",0,1))))</f>
        <v/>
      </c>
      <c r="AM2480" s="124">
        <f>IF(AL2480=0,"",IF(AK2480&gt;20.99,"Aged","Non-Aged"))</f>
        <v/>
      </c>
      <c r="AN2480" s="112">
        <f>IF(Q2480&lt;&gt;"",MONTH(Q2480),"")</f>
        <v/>
      </c>
      <c r="AO2480" s="112">
        <f>IFERROR(VALUE(V2480),0)</f>
        <v/>
      </c>
    </row>
    <row customFormat="1" customHeight="1" ht="29.25" r="2481" s="112" spans="1:41">
      <c r="A2481" s="127" t="n"/>
      <c r="B2481" s="113" t="n"/>
      <c r="C2481" s="127" t="n"/>
      <c r="D2481" s="127" t="n"/>
      <c r="E2481" s="114">
        <f>IF(F2481 &lt;&gt; "",VLOOKUP(F2481,CategoryLookup,2,FALSE), "")</f>
        <v/>
      </c>
      <c r="F2481" s="126" t="n"/>
      <c r="G2481" s="127" t="n"/>
      <c r="H2481" s="127" t="n"/>
      <c r="I2481" s="127" t="n"/>
      <c r="J2481" s="127" t="n"/>
      <c r="K2481" s="127" t="n"/>
      <c r="L2481" s="127" t="n"/>
      <c r="M2481" s="127" t="n"/>
      <c r="N2481" s="120" t="n"/>
      <c r="O2481" s="120" t="n"/>
      <c r="P2481" s="120" t="n"/>
      <c r="Q2481" s="120" t="n"/>
      <c r="R2481" s="121" t="n"/>
      <c r="S2481" s="121" t="n"/>
      <c r="T2481" s="121" t="n"/>
      <c r="U2481" s="121" t="n"/>
      <c r="V2481" s="117">
        <f>IF(P2481="NA","NA",IF(P2481&lt;&gt;"",TEXT(P2481-N2481,"[h].mm"),""))</f>
        <v/>
      </c>
      <c r="W2481" s="118">
        <f>IF(AND(R2481="",S2481=""),"",R2481+S2481)</f>
        <v/>
      </c>
      <c r="X2481" s="116">
        <f>IF(O2481&lt;&gt;"",DATE(YEAR(O2481), MONTH(O2481), DAY(O2481)),"")</f>
        <v/>
      </c>
      <c r="Y2481" s="122" t="n"/>
      <c r="Z2481" s="123" t="n"/>
      <c r="AA2481" s="117">
        <f>IF(F2481="Re-assigned","NA",IF(W2481="","",IF(W2481&gt;=VLOOKUP(D2481,SLAMatrix,3,FALSE),"Yes",IF(W2481&lt;VLOOKUP(D2481,SLAMatrix,2,FALSE),"No","Internal"))))</f>
        <v/>
      </c>
      <c r="AB2481" s="123" t="n"/>
      <c r="AC2481" s="123" t="n"/>
      <c r="AD2481" s="119" t="n"/>
      <c r="AE2481" s="125" t="n"/>
      <c r="AF2481" s="124">
        <f>MONTH(O2481)</f>
        <v/>
      </c>
      <c r="AG2481" s="124">
        <f>VLOOKUP(IFERROR(MID(AE2481,1,(FIND(",",AE2481,1)-1)),AE2481),Facility_Region_Mapping,2,FALSE)</f>
        <v/>
      </c>
      <c r="AH2481" s="124" t="n"/>
      <c r="AI2481" s="124">
        <f>IF(C2481&lt;&gt;"",IF(M2481="ESM User",getInterfaceName($C2481),"NA"),"")</f>
        <v/>
      </c>
      <c r="AJ2481" s="116">
        <f>IF(Q2481&lt;&gt;"",DATE(YEAR(Q2481), MONTH(Q2481), DAY(Q2481)),"")</f>
        <v/>
      </c>
      <c r="AK2481" s="130">
        <f>IF(Q2481&lt;&gt;0,Q2481-N2481,TODAY()-N2481)</f>
        <v/>
      </c>
      <c r="AL2481" s="112">
        <f>IF(F2481="Re-assigned",0,IF(H2481="Closed",0,IF(H2481="Service Restored",0,IF(H2481="",0,1))))</f>
        <v/>
      </c>
      <c r="AM2481" s="124">
        <f>IF(AL2481=0,"",IF(AK2481&gt;20.99,"Aged","Non-Aged"))</f>
        <v/>
      </c>
      <c r="AN2481" s="112">
        <f>IF(Q2481&lt;&gt;"",MONTH(Q2481),"")</f>
        <v/>
      </c>
      <c r="AO2481" s="112">
        <f>IFERROR(VALUE(V2481),0)</f>
        <v/>
      </c>
    </row>
    <row customFormat="1" customHeight="1" ht="29.25" r="2482" s="112" spans="1:41">
      <c r="A2482" s="127" t="n"/>
      <c r="B2482" s="113" t="n"/>
      <c r="C2482" s="127" t="n"/>
      <c r="D2482" s="127" t="n"/>
      <c r="E2482" s="114">
        <f>IF(F2482 &lt;&gt; "",VLOOKUP(F2482,CategoryLookup,2,FALSE), "")</f>
        <v/>
      </c>
      <c r="F2482" s="126" t="n"/>
      <c r="G2482" s="127" t="n"/>
      <c r="H2482" s="127" t="n"/>
      <c r="I2482" s="127" t="n"/>
      <c r="J2482" s="127" t="n"/>
      <c r="K2482" s="127" t="n"/>
      <c r="L2482" s="127" t="n"/>
      <c r="M2482" s="127" t="n"/>
      <c r="N2482" s="120" t="n"/>
      <c r="O2482" s="120" t="n"/>
      <c r="P2482" s="120" t="n"/>
      <c r="Q2482" s="120" t="n"/>
      <c r="R2482" s="121" t="n"/>
      <c r="S2482" s="121" t="n"/>
      <c r="T2482" s="121" t="n"/>
      <c r="U2482" s="121" t="n"/>
      <c r="V2482" s="117">
        <f>IF(P2482="NA","NA",IF(P2482&lt;&gt;"",TEXT(P2482-N2482,"[h].mm"),""))</f>
        <v/>
      </c>
      <c r="W2482" s="118">
        <f>IF(AND(R2482="",S2482=""),"",R2482+S2482)</f>
        <v/>
      </c>
      <c r="X2482" s="116">
        <f>IF(O2482&lt;&gt;"",DATE(YEAR(O2482), MONTH(O2482), DAY(O2482)),"")</f>
        <v/>
      </c>
      <c r="Y2482" s="122" t="n"/>
      <c r="Z2482" s="123" t="n"/>
      <c r="AA2482" s="117">
        <f>IF(F2482="Re-assigned","NA",IF(W2482="","",IF(W2482&gt;=VLOOKUP(D2482,SLAMatrix,3,FALSE),"Yes",IF(W2482&lt;VLOOKUP(D2482,SLAMatrix,2,FALSE),"No","Internal"))))</f>
        <v/>
      </c>
      <c r="AB2482" s="123" t="n"/>
      <c r="AC2482" s="123" t="n"/>
      <c r="AD2482" s="119" t="n"/>
      <c r="AE2482" s="125" t="n"/>
      <c r="AF2482" s="124">
        <f>MONTH(O2482)</f>
        <v/>
      </c>
      <c r="AG2482" s="124">
        <f>VLOOKUP(IFERROR(MID(AE2482,1,(FIND(",",AE2482,1)-1)),AE2482),Facility_Region_Mapping,2,FALSE)</f>
        <v/>
      </c>
      <c r="AH2482" s="124" t="n"/>
      <c r="AI2482" s="124">
        <f>IF(C2482&lt;&gt;"",IF(M2482="ESM User",getInterfaceName($C2482),"NA"),"")</f>
        <v/>
      </c>
      <c r="AJ2482" s="116">
        <f>IF(Q2482&lt;&gt;"",DATE(YEAR(Q2482), MONTH(Q2482), DAY(Q2482)),"")</f>
        <v/>
      </c>
      <c r="AK2482" s="130">
        <f>IF(Q2482&lt;&gt;0,Q2482-N2482,TODAY()-N2482)</f>
        <v/>
      </c>
      <c r="AL2482" s="112">
        <f>IF(F2482="Re-assigned",0,IF(H2482="Closed",0,IF(H2482="Service Restored",0,IF(H2482="",0,1))))</f>
        <v/>
      </c>
      <c r="AM2482" s="124">
        <f>IF(AL2482=0,"",IF(AK2482&gt;20.99,"Aged","Non-Aged"))</f>
        <v/>
      </c>
      <c r="AN2482" s="112">
        <f>IF(Q2482&lt;&gt;"",MONTH(Q2482),"")</f>
        <v/>
      </c>
      <c r="AO2482" s="112">
        <f>IFERROR(VALUE(V2482),0)</f>
        <v/>
      </c>
    </row>
    <row customFormat="1" customHeight="1" ht="29.25" r="2483" s="112" spans="1:41">
      <c r="A2483" s="127" t="n"/>
      <c r="B2483" s="113" t="n"/>
      <c r="C2483" s="127" t="n"/>
      <c r="D2483" s="127" t="n"/>
      <c r="E2483" s="114">
        <f>IF(F2483 &lt;&gt; "",VLOOKUP(F2483,CategoryLookup,2,FALSE), "")</f>
        <v/>
      </c>
      <c r="F2483" s="126" t="n"/>
      <c r="G2483" s="127" t="n"/>
      <c r="H2483" s="127" t="n"/>
      <c r="I2483" s="127" t="n"/>
      <c r="J2483" s="127" t="n"/>
      <c r="K2483" s="127" t="n"/>
      <c r="L2483" s="127" t="n"/>
      <c r="M2483" s="127" t="n"/>
      <c r="N2483" s="120" t="n"/>
      <c r="O2483" s="120" t="n"/>
      <c r="P2483" s="120" t="n"/>
      <c r="Q2483" s="120" t="n"/>
      <c r="R2483" s="121" t="n"/>
      <c r="S2483" s="121" t="n"/>
      <c r="T2483" s="121" t="n"/>
      <c r="U2483" s="121" t="n"/>
      <c r="V2483" s="117">
        <f>IF(P2483="NA","NA",IF(P2483&lt;&gt;"",TEXT(P2483-N2483,"[h].mm"),""))</f>
        <v/>
      </c>
      <c r="W2483" s="118">
        <f>IF(AND(R2483="",S2483=""),"",R2483+S2483)</f>
        <v/>
      </c>
      <c r="X2483" s="116">
        <f>IF(O2483&lt;&gt;"",DATE(YEAR(O2483), MONTH(O2483), DAY(O2483)),"")</f>
        <v/>
      </c>
      <c r="Y2483" s="122" t="n"/>
      <c r="Z2483" s="123" t="n"/>
      <c r="AA2483" s="117">
        <f>IF(F2483="Re-assigned","NA",IF(W2483="","",IF(W2483&gt;=VLOOKUP(D2483,SLAMatrix,3,FALSE),"Yes",IF(W2483&lt;VLOOKUP(D2483,SLAMatrix,2,FALSE),"No","Internal"))))</f>
        <v/>
      </c>
      <c r="AB2483" s="123" t="n"/>
      <c r="AC2483" s="123" t="n"/>
      <c r="AD2483" s="119" t="n"/>
      <c r="AE2483" s="125" t="n"/>
      <c r="AF2483" s="124">
        <f>MONTH(O2483)</f>
        <v/>
      </c>
      <c r="AG2483" s="124">
        <f>VLOOKUP(IFERROR(MID(AE2483,1,(FIND(",",AE2483,1)-1)),AE2483),Facility_Region_Mapping,2,FALSE)</f>
        <v/>
      </c>
      <c r="AH2483" s="124" t="n"/>
      <c r="AI2483" s="124">
        <f>IF(C2483&lt;&gt;"",IF(M2483="ESM User",getInterfaceName($C2483),"NA"),"")</f>
        <v/>
      </c>
      <c r="AJ2483" s="116">
        <f>IF(Q2483&lt;&gt;"",DATE(YEAR(Q2483), MONTH(Q2483), DAY(Q2483)),"")</f>
        <v/>
      </c>
      <c r="AK2483" s="130">
        <f>IF(Q2483&lt;&gt;0,Q2483-N2483,TODAY()-N2483)</f>
        <v/>
      </c>
      <c r="AL2483" s="112">
        <f>IF(F2483="Re-assigned",0,IF(H2483="Closed",0,IF(H2483="Service Restored",0,IF(H2483="",0,1))))</f>
        <v/>
      </c>
      <c r="AM2483" s="124">
        <f>IF(AL2483=0,"",IF(AK2483&gt;20.99,"Aged","Non-Aged"))</f>
        <v/>
      </c>
      <c r="AN2483" s="112">
        <f>IF(Q2483&lt;&gt;"",MONTH(Q2483),"")</f>
        <v/>
      </c>
      <c r="AO2483" s="112">
        <f>IFERROR(VALUE(V2483),0)</f>
        <v/>
      </c>
    </row>
    <row customFormat="1" customHeight="1" ht="29.25" r="2484" s="112" spans="1:41">
      <c r="A2484" s="127" t="n"/>
      <c r="B2484" s="113" t="n"/>
      <c r="C2484" s="127" t="n"/>
      <c r="D2484" s="127" t="n"/>
      <c r="E2484" s="114">
        <f>IF(F2484 &lt;&gt; "",VLOOKUP(F2484,CategoryLookup,2,FALSE), "")</f>
        <v/>
      </c>
      <c r="F2484" s="126" t="n"/>
      <c r="G2484" s="127" t="n"/>
      <c r="H2484" s="127" t="n"/>
      <c r="I2484" s="127" t="n"/>
      <c r="J2484" s="127" t="n"/>
      <c r="K2484" s="127" t="n"/>
      <c r="L2484" s="127" t="n"/>
      <c r="M2484" s="127" t="n"/>
      <c r="N2484" s="120" t="n"/>
      <c r="O2484" s="120" t="n"/>
      <c r="P2484" s="120" t="n"/>
      <c r="Q2484" s="120" t="n"/>
      <c r="R2484" s="121" t="n"/>
      <c r="S2484" s="121" t="n"/>
      <c r="T2484" s="121" t="n"/>
      <c r="U2484" s="121" t="n"/>
      <c r="V2484" s="117">
        <f>IF(P2484="NA","NA",IF(P2484&lt;&gt;"",TEXT(P2484-N2484,"[h].mm"),""))</f>
        <v/>
      </c>
      <c r="W2484" s="118">
        <f>IF(AND(R2484="",S2484=""),"",R2484+S2484)</f>
        <v/>
      </c>
      <c r="X2484" s="116">
        <f>IF(O2484&lt;&gt;"",DATE(YEAR(O2484), MONTH(O2484), DAY(O2484)),"")</f>
        <v/>
      </c>
      <c r="Y2484" s="122" t="n"/>
      <c r="Z2484" s="123" t="n"/>
      <c r="AA2484" s="117">
        <f>IF(F2484="Re-assigned","NA",IF(W2484="","",IF(W2484&gt;=VLOOKUP(D2484,SLAMatrix,3,FALSE),"Yes",IF(W2484&lt;VLOOKUP(D2484,SLAMatrix,2,FALSE),"No","Internal"))))</f>
        <v/>
      </c>
      <c r="AB2484" s="123" t="n"/>
      <c r="AC2484" s="123" t="n"/>
      <c r="AD2484" s="119" t="n"/>
      <c r="AE2484" s="125" t="n"/>
      <c r="AF2484" s="124">
        <f>MONTH(O2484)</f>
        <v/>
      </c>
      <c r="AG2484" s="124">
        <f>VLOOKUP(IFERROR(MID(AE2484,1,(FIND(",",AE2484,1)-1)),AE2484),Facility_Region_Mapping,2,FALSE)</f>
        <v/>
      </c>
      <c r="AH2484" s="124" t="n"/>
      <c r="AI2484" s="124">
        <f>IF(C2484&lt;&gt;"",IF(M2484="ESM User",getInterfaceName($C2484),"NA"),"")</f>
        <v/>
      </c>
      <c r="AJ2484" s="116">
        <f>IF(Q2484&lt;&gt;"",DATE(YEAR(Q2484), MONTH(Q2484), DAY(Q2484)),"")</f>
        <v/>
      </c>
      <c r="AK2484" s="130">
        <f>IF(Q2484&lt;&gt;0,Q2484-N2484,TODAY()-N2484)</f>
        <v/>
      </c>
      <c r="AL2484" s="112">
        <f>IF(F2484="Re-assigned",0,IF(H2484="Closed",0,IF(H2484="Service Restored",0,IF(H2484="",0,1))))</f>
        <v/>
      </c>
      <c r="AM2484" s="124">
        <f>IF(AL2484=0,"",IF(AK2484&gt;20.99,"Aged","Non-Aged"))</f>
        <v/>
      </c>
      <c r="AN2484" s="112">
        <f>IF(Q2484&lt;&gt;"",MONTH(Q2484),"")</f>
        <v/>
      </c>
      <c r="AO2484" s="112">
        <f>IFERROR(VALUE(V2484),0)</f>
        <v/>
      </c>
    </row>
    <row customFormat="1" customHeight="1" ht="29.25" r="2485" s="112" spans="1:41">
      <c r="A2485" s="127" t="n"/>
      <c r="B2485" s="113" t="n"/>
      <c r="C2485" s="127" t="n"/>
      <c r="D2485" s="127" t="n"/>
      <c r="E2485" s="114">
        <f>IF(F2485 &lt;&gt; "",VLOOKUP(F2485,CategoryLookup,2,FALSE), "")</f>
        <v/>
      </c>
      <c r="F2485" s="126" t="n"/>
      <c r="G2485" s="127" t="n"/>
      <c r="H2485" s="127" t="n"/>
      <c r="I2485" s="127" t="n"/>
      <c r="J2485" s="127" t="n"/>
      <c r="K2485" s="127" t="n"/>
      <c r="L2485" s="127" t="n"/>
      <c r="M2485" s="127" t="n"/>
      <c r="N2485" s="120" t="n"/>
      <c r="O2485" s="120" t="n"/>
      <c r="P2485" s="120" t="n"/>
      <c r="Q2485" s="120" t="n"/>
      <c r="R2485" s="121" t="n"/>
      <c r="S2485" s="121" t="n"/>
      <c r="T2485" s="121" t="n"/>
      <c r="U2485" s="121" t="n"/>
      <c r="V2485" s="117">
        <f>IF(P2485="NA","NA",IF(P2485&lt;&gt;"",TEXT(P2485-N2485,"[h].mm"),""))</f>
        <v/>
      </c>
      <c r="W2485" s="118">
        <f>IF(AND(R2485="",S2485=""),"",R2485+S2485)</f>
        <v/>
      </c>
      <c r="X2485" s="116">
        <f>IF(O2485&lt;&gt;"",DATE(YEAR(O2485), MONTH(O2485), DAY(O2485)),"")</f>
        <v/>
      </c>
      <c r="Y2485" s="122" t="n"/>
      <c r="Z2485" s="123" t="n"/>
      <c r="AA2485" s="117">
        <f>IF(F2485="Re-assigned","NA",IF(W2485="","",IF(W2485&gt;=VLOOKUP(D2485,SLAMatrix,3,FALSE),"Yes",IF(W2485&lt;VLOOKUP(D2485,SLAMatrix,2,FALSE),"No","Internal"))))</f>
        <v/>
      </c>
      <c r="AB2485" s="123" t="n"/>
      <c r="AC2485" s="123" t="n"/>
      <c r="AD2485" s="119" t="n"/>
      <c r="AE2485" s="125" t="n"/>
      <c r="AF2485" s="124">
        <f>MONTH(O2485)</f>
        <v/>
      </c>
      <c r="AG2485" s="124">
        <f>VLOOKUP(IFERROR(MID(AE2485,1,(FIND(",",AE2485,1)-1)),AE2485),Facility_Region_Mapping,2,FALSE)</f>
        <v/>
      </c>
      <c r="AH2485" s="124" t="n"/>
      <c r="AI2485" s="124">
        <f>IF(C2485&lt;&gt;"",IF(M2485="ESM User",getInterfaceName($C2485),"NA"),"")</f>
        <v/>
      </c>
      <c r="AJ2485" s="116">
        <f>IF(Q2485&lt;&gt;"",DATE(YEAR(Q2485), MONTH(Q2485), DAY(Q2485)),"")</f>
        <v/>
      </c>
      <c r="AK2485" s="130">
        <f>IF(Q2485&lt;&gt;0,Q2485-N2485,TODAY()-N2485)</f>
        <v/>
      </c>
      <c r="AL2485" s="112">
        <f>IF(F2485="Re-assigned",0,IF(H2485="Closed",0,IF(H2485="Service Restored",0,IF(H2485="",0,1))))</f>
        <v/>
      </c>
      <c r="AM2485" s="124">
        <f>IF(AL2485=0,"",IF(AK2485&gt;20.99,"Aged","Non-Aged"))</f>
        <v/>
      </c>
      <c r="AN2485" s="112">
        <f>IF(Q2485&lt;&gt;"",MONTH(Q2485),"")</f>
        <v/>
      </c>
      <c r="AO2485" s="112">
        <f>IFERROR(VALUE(V2485),0)</f>
        <v/>
      </c>
    </row>
    <row customFormat="1" customHeight="1" ht="29.25" r="2486" s="112" spans="1:41">
      <c r="A2486" s="127" t="n"/>
      <c r="B2486" s="113" t="n"/>
      <c r="C2486" s="127" t="n"/>
      <c r="D2486" s="127" t="n"/>
      <c r="E2486" s="114">
        <f>IF(F2486 &lt;&gt; "",VLOOKUP(F2486,CategoryLookup,2,FALSE), "")</f>
        <v/>
      </c>
      <c r="F2486" s="126" t="n"/>
      <c r="G2486" s="127" t="n"/>
      <c r="H2486" s="127" t="n"/>
      <c r="I2486" s="127" t="n"/>
      <c r="J2486" s="127" t="n"/>
      <c r="K2486" s="127" t="n"/>
      <c r="L2486" s="127" t="n"/>
      <c r="M2486" s="127" t="n"/>
      <c r="N2486" s="120" t="n"/>
      <c r="O2486" s="120" t="n"/>
      <c r="P2486" s="120" t="n"/>
      <c r="Q2486" s="120" t="n"/>
      <c r="R2486" s="121" t="n"/>
      <c r="S2486" s="121" t="n"/>
      <c r="T2486" s="121" t="n"/>
      <c r="U2486" s="121" t="n"/>
      <c r="V2486" s="117">
        <f>IF(P2486="NA","NA",IF(P2486&lt;&gt;"",TEXT(P2486-N2486,"[h].mm"),""))</f>
        <v/>
      </c>
      <c r="W2486" s="118">
        <f>IF(AND(R2486="",S2486=""),"",R2486+S2486)</f>
        <v/>
      </c>
      <c r="X2486" s="116">
        <f>IF(O2486&lt;&gt;"",DATE(YEAR(O2486), MONTH(O2486), DAY(O2486)),"")</f>
        <v/>
      </c>
      <c r="Y2486" s="122" t="n"/>
      <c r="Z2486" s="123" t="n"/>
      <c r="AA2486" s="117">
        <f>IF(F2486="Re-assigned","NA",IF(W2486="","",IF(W2486&gt;=VLOOKUP(D2486,SLAMatrix,3,FALSE),"Yes",IF(W2486&lt;VLOOKUP(D2486,SLAMatrix,2,FALSE),"No","Internal"))))</f>
        <v/>
      </c>
      <c r="AB2486" s="123" t="n"/>
      <c r="AC2486" s="123" t="n"/>
      <c r="AD2486" s="119" t="n"/>
      <c r="AE2486" s="125" t="n"/>
      <c r="AF2486" s="124">
        <f>MONTH(O2486)</f>
        <v/>
      </c>
      <c r="AG2486" s="124">
        <f>VLOOKUP(IFERROR(MID(AE2486,1,(FIND(",",AE2486,1)-1)),AE2486),Facility_Region_Mapping,2,FALSE)</f>
        <v/>
      </c>
      <c r="AH2486" s="124" t="n"/>
      <c r="AI2486" s="124">
        <f>IF(C2486&lt;&gt;"",IF(M2486="ESM User",getInterfaceName($C2486),"NA"),"")</f>
        <v/>
      </c>
      <c r="AJ2486" s="116">
        <f>IF(Q2486&lt;&gt;"",DATE(YEAR(Q2486), MONTH(Q2486), DAY(Q2486)),"")</f>
        <v/>
      </c>
      <c r="AK2486" s="130">
        <f>IF(Q2486&lt;&gt;0,Q2486-N2486,TODAY()-N2486)</f>
        <v/>
      </c>
      <c r="AL2486" s="112">
        <f>IF(F2486="Re-assigned",0,IF(H2486="Closed",0,IF(H2486="Service Restored",0,IF(H2486="",0,1))))</f>
        <v/>
      </c>
      <c r="AM2486" s="124">
        <f>IF(AL2486=0,"",IF(AK2486&gt;20.99,"Aged","Non-Aged"))</f>
        <v/>
      </c>
      <c r="AN2486" s="112">
        <f>IF(Q2486&lt;&gt;"",MONTH(Q2486),"")</f>
        <v/>
      </c>
      <c r="AO2486" s="112">
        <f>IFERROR(VALUE(V2486),0)</f>
        <v/>
      </c>
    </row>
    <row customFormat="1" customHeight="1" ht="29.25" r="2487" s="112" spans="1:41">
      <c r="A2487" s="127" t="n"/>
      <c r="B2487" s="113" t="n"/>
      <c r="C2487" s="127" t="n"/>
      <c r="D2487" s="127" t="n"/>
      <c r="E2487" s="114">
        <f>IF(F2487 &lt;&gt; "",VLOOKUP(F2487,CategoryLookup,2,FALSE), "")</f>
        <v/>
      </c>
      <c r="F2487" s="126" t="n"/>
      <c r="G2487" s="127" t="n"/>
      <c r="H2487" s="127" t="n"/>
      <c r="I2487" s="127" t="n"/>
      <c r="J2487" s="127" t="n"/>
      <c r="K2487" s="127" t="n"/>
      <c r="L2487" s="127" t="n"/>
      <c r="M2487" s="127" t="n"/>
      <c r="N2487" s="120" t="n"/>
      <c r="O2487" s="120" t="n"/>
      <c r="P2487" s="120" t="n"/>
      <c r="Q2487" s="120" t="n"/>
      <c r="R2487" s="121" t="n"/>
      <c r="S2487" s="121" t="n"/>
      <c r="T2487" s="121" t="n"/>
      <c r="U2487" s="121" t="n"/>
      <c r="V2487" s="117">
        <f>IF(P2487="NA","NA",IF(P2487&lt;&gt;"",TEXT(P2487-N2487,"[h].mm"),""))</f>
        <v/>
      </c>
      <c r="W2487" s="118">
        <f>IF(AND(R2487="",S2487=""),"",R2487+S2487)</f>
        <v/>
      </c>
      <c r="X2487" s="116">
        <f>IF(O2487&lt;&gt;"",DATE(YEAR(O2487), MONTH(O2487), DAY(O2487)),"")</f>
        <v/>
      </c>
      <c r="Y2487" s="122" t="n"/>
      <c r="Z2487" s="123" t="n"/>
      <c r="AA2487" s="117">
        <f>IF(F2487="Re-assigned","NA",IF(W2487="","",IF(W2487&gt;=VLOOKUP(D2487,SLAMatrix,3,FALSE),"Yes",IF(W2487&lt;VLOOKUP(D2487,SLAMatrix,2,FALSE),"No","Internal"))))</f>
        <v/>
      </c>
      <c r="AB2487" s="123" t="n"/>
      <c r="AC2487" s="123" t="n"/>
      <c r="AD2487" s="119" t="n"/>
      <c r="AE2487" s="125" t="n"/>
      <c r="AF2487" s="124">
        <f>MONTH(O2487)</f>
        <v/>
      </c>
      <c r="AG2487" s="124">
        <f>VLOOKUP(IFERROR(MID(AE2487,1,(FIND(",",AE2487,1)-1)),AE2487),Facility_Region_Mapping,2,FALSE)</f>
        <v/>
      </c>
      <c r="AH2487" s="124" t="n"/>
      <c r="AI2487" s="124">
        <f>IF(C2487&lt;&gt;"",IF(M2487="ESM User",getInterfaceName($C2487),"NA"),"")</f>
        <v/>
      </c>
      <c r="AJ2487" s="116">
        <f>IF(Q2487&lt;&gt;"",DATE(YEAR(Q2487), MONTH(Q2487), DAY(Q2487)),"")</f>
        <v/>
      </c>
      <c r="AK2487" s="130">
        <f>IF(Q2487&lt;&gt;0,Q2487-N2487,TODAY()-N2487)</f>
        <v/>
      </c>
      <c r="AL2487" s="112">
        <f>IF(F2487="Re-assigned",0,IF(H2487="Closed",0,IF(H2487="Service Restored",0,IF(H2487="",0,1))))</f>
        <v/>
      </c>
      <c r="AM2487" s="124">
        <f>IF(AL2487=0,"",IF(AK2487&gt;20.99,"Aged","Non-Aged"))</f>
        <v/>
      </c>
      <c r="AN2487" s="112">
        <f>IF(Q2487&lt;&gt;"",MONTH(Q2487),"")</f>
        <v/>
      </c>
      <c r="AO2487" s="112">
        <f>IFERROR(VALUE(V2487),0)</f>
        <v/>
      </c>
    </row>
    <row customFormat="1" customHeight="1" ht="29.25" r="2488" s="112" spans="1:41">
      <c r="A2488" s="127" t="n"/>
      <c r="B2488" s="113" t="n"/>
      <c r="C2488" s="127" t="n"/>
      <c r="D2488" s="127" t="n"/>
      <c r="E2488" s="114">
        <f>IF(F2488 &lt;&gt; "",VLOOKUP(F2488,CategoryLookup,2,FALSE), "")</f>
        <v/>
      </c>
      <c r="F2488" s="126" t="n"/>
      <c r="G2488" s="127" t="n"/>
      <c r="H2488" s="127" t="n"/>
      <c r="I2488" s="127" t="n"/>
      <c r="J2488" s="127" t="n"/>
      <c r="K2488" s="127" t="n"/>
      <c r="L2488" s="127" t="n"/>
      <c r="M2488" s="127" t="n"/>
      <c r="N2488" s="120" t="n"/>
      <c r="O2488" s="120" t="n"/>
      <c r="P2488" s="120" t="n"/>
      <c r="Q2488" s="120" t="n"/>
      <c r="R2488" s="121" t="n"/>
      <c r="S2488" s="121" t="n"/>
      <c r="T2488" s="121" t="n"/>
      <c r="U2488" s="121" t="n"/>
      <c r="V2488" s="117">
        <f>IF(P2488="NA","NA",IF(P2488&lt;&gt;"",TEXT(P2488-N2488,"[h].mm"),""))</f>
        <v/>
      </c>
      <c r="W2488" s="118">
        <f>IF(AND(R2488="",S2488=""),"",R2488+S2488)</f>
        <v/>
      </c>
      <c r="X2488" s="116">
        <f>IF(O2488&lt;&gt;"",DATE(YEAR(O2488), MONTH(O2488), DAY(O2488)),"")</f>
        <v/>
      </c>
      <c r="Y2488" s="122" t="n"/>
      <c r="Z2488" s="123" t="n"/>
      <c r="AA2488" s="117">
        <f>IF(F2488="Re-assigned","NA",IF(W2488="","",IF(W2488&gt;=VLOOKUP(D2488,SLAMatrix,3,FALSE),"Yes",IF(W2488&lt;VLOOKUP(D2488,SLAMatrix,2,FALSE),"No","Internal"))))</f>
        <v/>
      </c>
      <c r="AB2488" s="123" t="n"/>
      <c r="AC2488" s="123" t="n"/>
      <c r="AD2488" s="119" t="n"/>
      <c r="AE2488" s="125" t="n"/>
      <c r="AF2488" s="124">
        <f>MONTH(O2488)</f>
        <v/>
      </c>
      <c r="AG2488" s="124">
        <f>VLOOKUP(IFERROR(MID(AE2488,1,(FIND(",",AE2488,1)-1)),AE2488),Facility_Region_Mapping,2,FALSE)</f>
        <v/>
      </c>
      <c r="AH2488" s="124" t="n"/>
      <c r="AI2488" s="124">
        <f>IF(C2488&lt;&gt;"",IF(M2488="ESM User",getInterfaceName($C2488),"NA"),"")</f>
        <v/>
      </c>
      <c r="AJ2488" s="116">
        <f>IF(Q2488&lt;&gt;"",DATE(YEAR(Q2488), MONTH(Q2488), DAY(Q2488)),"")</f>
        <v/>
      </c>
      <c r="AK2488" s="130">
        <f>IF(Q2488&lt;&gt;0,Q2488-N2488,TODAY()-N2488)</f>
        <v/>
      </c>
      <c r="AL2488" s="112">
        <f>IF(F2488="Re-assigned",0,IF(H2488="Closed",0,IF(H2488="Service Restored",0,IF(H2488="",0,1))))</f>
        <v/>
      </c>
      <c r="AM2488" s="124">
        <f>IF(AL2488=0,"",IF(AK2488&gt;20.99,"Aged","Non-Aged"))</f>
        <v/>
      </c>
      <c r="AN2488" s="112">
        <f>IF(Q2488&lt;&gt;"",MONTH(Q2488),"")</f>
        <v/>
      </c>
      <c r="AO2488" s="112">
        <f>IFERROR(VALUE(V2488),0)</f>
        <v/>
      </c>
    </row>
    <row customFormat="1" customHeight="1" ht="29.25" r="2489" s="112" spans="1:41">
      <c r="A2489" s="127" t="n"/>
      <c r="B2489" s="113" t="n"/>
      <c r="C2489" s="127" t="n"/>
      <c r="D2489" s="127" t="n"/>
      <c r="E2489" s="114">
        <f>IF(F2489 &lt;&gt; "",VLOOKUP(F2489,CategoryLookup,2,FALSE), "")</f>
        <v/>
      </c>
      <c r="F2489" s="126" t="n"/>
      <c r="G2489" s="127" t="n"/>
      <c r="H2489" s="127" t="n"/>
      <c r="I2489" s="127" t="n"/>
      <c r="J2489" s="127" t="n"/>
      <c r="K2489" s="127" t="n"/>
      <c r="L2489" s="127" t="n"/>
      <c r="M2489" s="127" t="n"/>
      <c r="N2489" s="120" t="n"/>
      <c r="O2489" s="120" t="n"/>
      <c r="P2489" s="120" t="n"/>
      <c r="Q2489" s="120" t="n"/>
      <c r="R2489" s="121" t="n"/>
      <c r="S2489" s="121" t="n"/>
      <c r="T2489" s="121" t="n"/>
      <c r="U2489" s="121" t="n"/>
      <c r="V2489" s="117">
        <f>IF(P2489="NA","NA",IF(P2489&lt;&gt;"",TEXT(P2489-N2489,"[h].mm"),""))</f>
        <v/>
      </c>
      <c r="W2489" s="118">
        <f>IF(AND(R2489="",S2489=""),"",R2489+S2489)</f>
        <v/>
      </c>
      <c r="X2489" s="116">
        <f>IF(O2489&lt;&gt;"",DATE(YEAR(O2489), MONTH(O2489), DAY(O2489)),"")</f>
        <v/>
      </c>
      <c r="Y2489" s="122" t="n"/>
      <c r="Z2489" s="123" t="n"/>
      <c r="AA2489" s="117">
        <f>IF(F2489="Re-assigned","NA",IF(W2489="","",IF(W2489&gt;=VLOOKUP(D2489,SLAMatrix,3,FALSE),"Yes",IF(W2489&lt;VLOOKUP(D2489,SLAMatrix,2,FALSE),"No","Internal"))))</f>
        <v/>
      </c>
      <c r="AB2489" s="123" t="n"/>
      <c r="AC2489" s="123" t="n"/>
      <c r="AD2489" s="119" t="n"/>
      <c r="AE2489" s="125" t="n"/>
      <c r="AF2489" s="124">
        <f>MONTH(O2489)</f>
        <v/>
      </c>
      <c r="AG2489" s="124">
        <f>VLOOKUP(IFERROR(MID(AE2489,1,(FIND(",",AE2489,1)-1)),AE2489),Facility_Region_Mapping,2,FALSE)</f>
        <v/>
      </c>
      <c r="AH2489" s="124" t="n"/>
      <c r="AI2489" s="124">
        <f>IF(C2489&lt;&gt;"",IF(M2489="ESM User",getInterfaceName($C2489),"NA"),"")</f>
        <v/>
      </c>
      <c r="AJ2489" s="116">
        <f>IF(Q2489&lt;&gt;"",DATE(YEAR(Q2489), MONTH(Q2489), DAY(Q2489)),"")</f>
        <v/>
      </c>
      <c r="AK2489" s="130">
        <f>IF(Q2489&lt;&gt;0,Q2489-N2489,TODAY()-N2489)</f>
        <v/>
      </c>
      <c r="AL2489" s="112">
        <f>IF(F2489="Re-assigned",0,IF(H2489="Closed",0,IF(H2489="Service Restored",0,IF(H2489="",0,1))))</f>
        <v/>
      </c>
      <c r="AM2489" s="124">
        <f>IF(AL2489=0,"",IF(AK2489&gt;20.99,"Aged","Non-Aged"))</f>
        <v/>
      </c>
      <c r="AN2489" s="112">
        <f>IF(Q2489&lt;&gt;"",MONTH(Q2489),"")</f>
        <v/>
      </c>
      <c r="AO2489" s="112">
        <f>IFERROR(VALUE(V2489),0)</f>
        <v/>
      </c>
    </row>
    <row customFormat="1" customHeight="1" ht="29.25" r="2490" s="112" spans="1:41">
      <c r="A2490" s="127" t="n"/>
      <c r="B2490" s="113" t="n"/>
      <c r="C2490" s="127" t="n"/>
      <c r="D2490" s="127" t="n"/>
      <c r="E2490" s="114">
        <f>IF(F2490 &lt;&gt; "",VLOOKUP(F2490,CategoryLookup,2,FALSE), "")</f>
        <v/>
      </c>
      <c r="F2490" s="126" t="n"/>
      <c r="G2490" s="127" t="n"/>
      <c r="H2490" s="127" t="n"/>
      <c r="I2490" s="127" t="n"/>
      <c r="J2490" s="127" t="n"/>
      <c r="K2490" s="127" t="n"/>
      <c r="L2490" s="127" t="n"/>
      <c r="M2490" s="127" t="n"/>
      <c r="N2490" s="120" t="n"/>
      <c r="O2490" s="120" t="n"/>
      <c r="P2490" s="120" t="n"/>
      <c r="Q2490" s="120" t="n"/>
      <c r="R2490" s="121" t="n"/>
      <c r="S2490" s="121" t="n"/>
      <c r="T2490" s="121" t="n"/>
      <c r="U2490" s="121" t="n"/>
      <c r="V2490" s="117">
        <f>IF(P2490="NA","NA",IF(P2490&lt;&gt;"",TEXT(P2490-N2490,"[h].mm"),""))</f>
        <v/>
      </c>
      <c r="W2490" s="118">
        <f>IF(AND(R2490="",S2490=""),"",R2490+S2490)</f>
        <v/>
      </c>
      <c r="X2490" s="116">
        <f>IF(O2490&lt;&gt;"",DATE(YEAR(O2490), MONTH(O2490), DAY(O2490)),"")</f>
        <v/>
      </c>
      <c r="Y2490" s="122" t="n"/>
      <c r="Z2490" s="123" t="n"/>
      <c r="AA2490" s="117">
        <f>IF(F2490="Re-assigned","NA",IF(W2490="","",IF(W2490&gt;=VLOOKUP(D2490,SLAMatrix,3,FALSE),"Yes",IF(W2490&lt;VLOOKUP(D2490,SLAMatrix,2,FALSE),"No","Internal"))))</f>
        <v/>
      </c>
      <c r="AB2490" s="123" t="n"/>
      <c r="AC2490" s="123" t="n"/>
      <c r="AD2490" s="119" t="n"/>
      <c r="AE2490" s="125" t="n"/>
      <c r="AF2490" s="124">
        <f>MONTH(O2490)</f>
        <v/>
      </c>
      <c r="AG2490" s="124">
        <f>VLOOKUP(IFERROR(MID(AE2490,1,(FIND(",",AE2490,1)-1)),AE2490),Facility_Region_Mapping,2,FALSE)</f>
        <v/>
      </c>
      <c r="AH2490" s="124" t="n"/>
      <c r="AI2490" s="124">
        <f>IF(C2490&lt;&gt;"",IF(M2490="ESM User",getInterfaceName($C2490),"NA"),"")</f>
        <v/>
      </c>
      <c r="AJ2490" s="116">
        <f>IF(Q2490&lt;&gt;"",DATE(YEAR(Q2490), MONTH(Q2490), DAY(Q2490)),"")</f>
        <v/>
      </c>
      <c r="AK2490" s="130">
        <f>IF(Q2490&lt;&gt;0,Q2490-N2490,TODAY()-N2490)</f>
        <v/>
      </c>
      <c r="AL2490" s="112">
        <f>IF(F2490="Re-assigned",0,IF(H2490="Closed",0,IF(H2490="Service Restored",0,IF(H2490="",0,1))))</f>
        <v/>
      </c>
      <c r="AM2490" s="124">
        <f>IF(AL2490=0,"",IF(AK2490&gt;20.99,"Aged","Non-Aged"))</f>
        <v/>
      </c>
      <c r="AN2490" s="112">
        <f>IF(Q2490&lt;&gt;"",MONTH(Q2490),"")</f>
        <v/>
      </c>
      <c r="AO2490" s="112">
        <f>IFERROR(VALUE(V2490),0)</f>
        <v/>
      </c>
    </row>
    <row customFormat="1" customHeight="1" ht="29.25" r="2491" s="112" spans="1:41">
      <c r="A2491" s="127" t="n"/>
      <c r="B2491" s="113" t="n"/>
      <c r="C2491" s="127" t="n"/>
      <c r="D2491" s="127" t="n"/>
      <c r="E2491" s="114">
        <f>IF(F2491 &lt;&gt; "",VLOOKUP(F2491,CategoryLookup,2,FALSE), "")</f>
        <v/>
      </c>
      <c r="F2491" s="126" t="n"/>
      <c r="G2491" s="127" t="n"/>
      <c r="H2491" s="127" t="n"/>
      <c r="I2491" s="127" t="n"/>
      <c r="J2491" s="127" t="n"/>
      <c r="K2491" s="127" t="n"/>
      <c r="L2491" s="127" t="n"/>
      <c r="M2491" s="127" t="n"/>
      <c r="N2491" s="120" t="n"/>
      <c r="O2491" s="120" t="n"/>
      <c r="P2491" s="120" t="n"/>
      <c r="Q2491" s="120" t="n"/>
      <c r="R2491" s="121" t="n"/>
      <c r="S2491" s="121" t="n"/>
      <c r="T2491" s="121" t="n"/>
      <c r="U2491" s="121" t="n"/>
      <c r="V2491" s="117">
        <f>IF(P2491="NA","NA",IF(P2491&lt;&gt;"",TEXT(P2491-N2491,"[h].mm"),""))</f>
        <v/>
      </c>
      <c r="W2491" s="118">
        <f>IF(AND(R2491="",S2491=""),"",R2491+S2491)</f>
        <v/>
      </c>
      <c r="X2491" s="116">
        <f>IF(O2491&lt;&gt;"",DATE(YEAR(O2491), MONTH(O2491), DAY(O2491)),"")</f>
        <v/>
      </c>
      <c r="Y2491" s="122" t="n"/>
      <c r="Z2491" s="123" t="n"/>
      <c r="AA2491" s="117">
        <f>IF(F2491="Re-assigned","NA",IF(W2491="","",IF(W2491&gt;=VLOOKUP(D2491,SLAMatrix,3,FALSE),"Yes",IF(W2491&lt;VLOOKUP(D2491,SLAMatrix,2,FALSE),"No","Internal"))))</f>
        <v/>
      </c>
      <c r="AB2491" s="123" t="n"/>
      <c r="AC2491" s="123" t="n"/>
      <c r="AD2491" s="119" t="n"/>
      <c r="AE2491" s="125" t="n"/>
      <c r="AF2491" s="124">
        <f>MONTH(O2491)</f>
        <v/>
      </c>
      <c r="AG2491" s="124">
        <f>VLOOKUP(IFERROR(MID(AE2491,1,(FIND(",",AE2491,1)-1)),AE2491),Facility_Region_Mapping,2,FALSE)</f>
        <v/>
      </c>
      <c r="AH2491" s="124" t="n"/>
      <c r="AI2491" s="124">
        <f>IF(C2491&lt;&gt;"",IF(M2491="ESM User",getInterfaceName($C2491),"NA"),"")</f>
        <v/>
      </c>
      <c r="AJ2491" s="116">
        <f>IF(Q2491&lt;&gt;"",DATE(YEAR(Q2491), MONTH(Q2491), DAY(Q2491)),"")</f>
        <v/>
      </c>
      <c r="AK2491" s="130">
        <f>IF(Q2491&lt;&gt;0,Q2491-N2491,TODAY()-N2491)</f>
        <v/>
      </c>
      <c r="AL2491" s="112">
        <f>IF(F2491="Re-assigned",0,IF(H2491="Closed",0,IF(H2491="Service Restored",0,IF(H2491="",0,1))))</f>
        <v/>
      </c>
      <c r="AM2491" s="124">
        <f>IF(AL2491=0,"",IF(AK2491&gt;20.99,"Aged","Non-Aged"))</f>
        <v/>
      </c>
      <c r="AN2491" s="112">
        <f>IF(Q2491&lt;&gt;"",MONTH(Q2491),"")</f>
        <v/>
      </c>
      <c r="AO2491" s="112">
        <f>IFERROR(VALUE(V2491),0)</f>
        <v/>
      </c>
    </row>
    <row customFormat="1" customHeight="1" ht="29.25" r="2492" s="112" spans="1:41">
      <c r="A2492" s="127" t="n"/>
      <c r="B2492" s="113" t="n"/>
      <c r="C2492" s="127" t="n"/>
      <c r="D2492" s="127" t="n"/>
      <c r="E2492" s="114">
        <f>IF(F2492 &lt;&gt; "",VLOOKUP(F2492,CategoryLookup,2,FALSE), "")</f>
        <v/>
      </c>
      <c r="F2492" s="126" t="n"/>
      <c r="G2492" s="127" t="n"/>
      <c r="H2492" s="127" t="n"/>
      <c r="I2492" s="127" t="n"/>
      <c r="J2492" s="127" t="n"/>
      <c r="K2492" s="127" t="n"/>
      <c r="L2492" s="127" t="n"/>
      <c r="M2492" s="127" t="n"/>
      <c r="N2492" s="120" t="n"/>
      <c r="O2492" s="120" t="n"/>
      <c r="P2492" s="120" t="n"/>
      <c r="Q2492" s="120" t="n"/>
      <c r="R2492" s="121" t="n"/>
      <c r="S2492" s="121" t="n"/>
      <c r="T2492" s="121" t="n"/>
      <c r="U2492" s="121" t="n"/>
      <c r="V2492" s="117">
        <f>IF(P2492="NA","NA",IF(P2492&lt;&gt;"",TEXT(P2492-N2492,"[h].mm"),""))</f>
        <v/>
      </c>
      <c r="W2492" s="118">
        <f>IF(AND(R2492="",S2492=""),"",R2492+S2492)</f>
        <v/>
      </c>
      <c r="X2492" s="116">
        <f>IF(O2492&lt;&gt;"",DATE(YEAR(O2492), MONTH(O2492), DAY(O2492)),"")</f>
        <v/>
      </c>
      <c r="Y2492" s="122" t="n"/>
      <c r="Z2492" s="123" t="n"/>
      <c r="AA2492" s="117">
        <f>IF(F2492="Re-assigned","NA",IF(W2492="","",IF(W2492&gt;=VLOOKUP(D2492,SLAMatrix,3,FALSE),"Yes",IF(W2492&lt;VLOOKUP(D2492,SLAMatrix,2,FALSE),"No","Internal"))))</f>
        <v/>
      </c>
      <c r="AB2492" s="123" t="n"/>
      <c r="AC2492" s="123" t="n"/>
      <c r="AD2492" s="119" t="n"/>
      <c r="AE2492" s="125" t="n"/>
      <c r="AF2492" s="124">
        <f>MONTH(O2492)</f>
        <v/>
      </c>
      <c r="AG2492" s="124">
        <f>VLOOKUP(IFERROR(MID(AE2492,1,(FIND(",",AE2492,1)-1)),AE2492),Facility_Region_Mapping,2,FALSE)</f>
        <v/>
      </c>
      <c r="AH2492" s="124" t="n"/>
      <c r="AI2492" s="124">
        <f>IF(C2492&lt;&gt;"",IF(M2492="ESM User",getInterfaceName($C2492),"NA"),"")</f>
        <v/>
      </c>
      <c r="AJ2492" s="116">
        <f>IF(Q2492&lt;&gt;"",DATE(YEAR(Q2492), MONTH(Q2492), DAY(Q2492)),"")</f>
        <v/>
      </c>
      <c r="AK2492" s="130">
        <f>IF(Q2492&lt;&gt;0,Q2492-N2492,TODAY()-N2492)</f>
        <v/>
      </c>
      <c r="AL2492" s="112">
        <f>IF(F2492="Re-assigned",0,IF(H2492="Closed",0,IF(H2492="Service Restored",0,IF(H2492="",0,1))))</f>
        <v/>
      </c>
      <c r="AM2492" s="124">
        <f>IF(AL2492=0,"",IF(AK2492&gt;20.99,"Aged","Non-Aged"))</f>
        <v/>
      </c>
      <c r="AN2492" s="112">
        <f>IF(Q2492&lt;&gt;"",MONTH(Q2492),"")</f>
        <v/>
      </c>
      <c r="AO2492" s="112">
        <f>IFERROR(VALUE(V2492),0)</f>
        <v/>
      </c>
    </row>
    <row customFormat="1" customHeight="1" ht="29.25" r="2493" s="112" spans="1:41">
      <c r="A2493" s="127" t="n"/>
      <c r="B2493" s="113" t="n"/>
      <c r="C2493" s="127" t="n"/>
      <c r="D2493" s="127" t="n"/>
      <c r="E2493" s="114">
        <f>IF(F2493 &lt;&gt; "",VLOOKUP(F2493,CategoryLookup,2,FALSE), "")</f>
        <v/>
      </c>
      <c r="F2493" s="126" t="n"/>
      <c r="G2493" s="127" t="n"/>
      <c r="H2493" s="127" t="n"/>
      <c r="I2493" s="127" t="n"/>
      <c r="J2493" s="127" t="n"/>
      <c r="K2493" s="127" t="n"/>
      <c r="L2493" s="127" t="n"/>
      <c r="M2493" s="127" t="n"/>
      <c r="N2493" s="120" t="n"/>
      <c r="O2493" s="120" t="n"/>
      <c r="P2493" s="120" t="n"/>
      <c r="Q2493" s="120" t="n"/>
      <c r="R2493" s="121" t="n"/>
      <c r="S2493" s="121" t="n"/>
      <c r="T2493" s="121" t="n"/>
      <c r="U2493" s="121" t="n"/>
      <c r="V2493" s="117">
        <f>IF(P2493="NA","NA",IF(P2493&lt;&gt;"",TEXT(P2493-N2493,"[h].mm"),""))</f>
        <v/>
      </c>
      <c r="W2493" s="118">
        <f>IF(AND(R2493="",S2493=""),"",R2493+S2493)</f>
        <v/>
      </c>
      <c r="X2493" s="116">
        <f>IF(O2493&lt;&gt;"",DATE(YEAR(O2493), MONTH(O2493), DAY(O2493)),"")</f>
        <v/>
      </c>
      <c r="Y2493" s="122" t="n"/>
      <c r="Z2493" s="123" t="n"/>
      <c r="AA2493" s="117">
        <f>IF(F2493="Re-assigned","NA",IF(W2493="","",IF(W2493&gt;=VLOOKUP(D2493,SLAMatrix,3,FALSE),"Yes",IF(W2493&lt;VLOOKUP(D2493,SLAMatrix,2,FALSE),"No","Internal"))))</f>
        <v/>
      </c>
      <c r="AB2493" s="123" t="n"/>
      <c r="AC2493" s="123" t="n"/>
      <c r="AD2493" s="119" t="n"/>
      <c r="AE2493" s="125" t="n"/>
      <c r="AF2493" s="124">
        <f>MONTH(O2493)</f>
        <v/>
      </c>
      <c r="AG2493" s="124">
        <f>VLOOKUP(IFERROR(MID(AE2493,1,(FIND(",",AE2493,1)-1)),AE2493),Facility_Region_Mapping,2,FALSE)</f>
        <v/>
      </c>
      <c r="AH2493" s="124" t="n"/>
      <c r="AI2493" s="124">
        <f>IF(C2493&lt;&gt;"",IF(M2493="ESM User",getInterfaceName($C2493),"NA"),"")</f>
        <v/>
      </c>
      <c r="AJ2493" s="116">
        <f>IF(Q2493&lt;&gt;"",DATE(YEAR(Q2493), MONTH(Q2493), DAY(Q2493)),"")</f>
        <v/>
      </c>
      <c r="AK2493" s="130">
        <f>IF(Q2493&lt;&gt;0,Q2493-N2493,TODAY()-N2493)</f>
        <v/>
      </c>
      <c r="AL2493" s="112">
        <f>IF(F2493="Re-assigned",0,IF(H2493="Closed",0,IF(H2493="Service Restored",0,IF(H2493="",0,1))))</f>
        <v/>
      </c>
      <c r="AM2493" s="124">
        <f>IF(AL2493=0,"",IF(AK2493&gt;20.99,"Aged","Non-Aged"))</f>
        <v/>
      </c>
      <c r="AN2493" s="112">
        <f>IF(Q2493&lt;&gt;"",MONTH(Q2493),"")</f>
        <v/>
      </c>
      <c r="AO2493" s="112">
        <f>IFERROR(VALUE(V2493),0)</f>
        <v/>
      </c>
    </row>
    <row customFormat="1" customHeight="1" ht="29.25" r="2494" s="112" spans="1:41">
      <c r="A2494" s="127" t="n"/>
      <c r="B2494" s="113" t="n"/>
      <c r="C2494" s="127" t="n"/>
      <c r="D2494" s="127" t="n"/>
      <c r="E2494" s="114">
        <f>IF(F2494 &lt;&gt; "",VLOOKUP(F2494,CategoryLookup,2,FALSE), "")</f>
        <v/>
      </c>
      <c r="F2494" s="126" t="n"/>
      <c r="G2494" s="127" t="n"/>
      <c r="H2494" s="127" t="n"/>
      <c r="I2494" s="127" t="n"/>
      <c r="J2494" s="127" t="n"/>
      <c r="K2494" s="127" t="n"/>
      <c r="L2494" s="127" t="n"/>
      <c r="M2494" s="127" t="n"/>
      <c r="N2494" s="120" t="n"/>
      <c r="O2494" s="120" t="n"/>
      <c r="P2494" s="120" t="n"/>
      <c r="Q2494" s="120" t="n"/>
      <c r="R2494" s="121" t="n"/>
      <c r="S2494" s="121" t="n"/>
      <c r="T2494" s="121" t="n"/>
      <c r="U2494" s="121" t="n"/>
      <c r="V2494" s="117">
        <f>IF(P2494="NA","NA",IF(P2494&lt;&gt;"",TEXT(P2494-N2494,"[h].mm"),""))</f>
        <v/>
      </c>
      <c r="W2494" s="118">
        <f>IF(AND(R2494="",S2494=""),"",R2494+S2494)</f>
        <v/>
      </c>
      <c r="X2494" s="116">
        <f>IF(O2494&lt;&gt;"",DATE(YEAR(O2494), MONTH(O2494), DAY(O2494)),"")</f>
        <v/>
      </c>
      <c r="Y2494" s="122" t="n"/>
      <c r="Z2494" s="123" t="n"/>
      <c r="AA2494" s="117">
        <f>IF(F2494="Re-assigned","NA",IF(W2494="","",IF(W2494&gt;=VLOOKUP(D2494,SLAMatrix,3,FALSE),"Yes",IF(W2494&lt;VLOOKUP(D2494,SLAMatrix,2,FALSE),"No","Internal"))))</f>
        <v/>
      </c>
      <c r="AB2494" s="123" t="n"/>
      <c r="AC2494" s="123" t="n"/>
      <c r="AD2494" s="119" t="n"/>
      <c r="AE2494" s="125" t="n"/>
      <c r="AF2494" s="124">
        <f>MONTH(O2494)</f>
        <v/>
      </c>
      <c r="AG2494" s="124">
        <f>VLOOKUP(IFERROR(MID(AE2494,1,(FIND(",",AE2494,1)-1)),AE2494),Facility_Region_Mapping,2,FALSE)</f>
        <v/>
      </c>
      <c r="AH2494" s="124" t="n"/>
      <c r="AI2494" s="124">
        <f>IF(C2494&lt;&gt;"",IF(M2494="ESM User",getInterfaceName($C2494),"NA"),"")</f>
        <v/>
      </c>
      <c r="AJ2494" s="116">
        <f>IF(Q2494&lt;&gt;"",DATE(YEAR(Q2494), MONTH(Q2494), DAY(Q2494)),"")</f>
        <v/>
      </c>
      <c r="AK2494" s="130">
        <f>IF(Q2494&lt;&gt;0,Q2494-N2494,TODAY()-N2494)</f>
        <v/>
      </c>
      <c r="AL2494" s="112">
        <f>IF(F2494="Re-assigned",0,IF(H2494="Closed",0,IF(H2494="Service Restored",0,IF(H2494="",0,1))))</f>
        <v/>
      </c>
      <c r="AM2494" s="124">
        <f>IF(AL2494=0,"",IF(AK2494&gt;20.99,"Aged","Non-Aged"))</f>
        <v/>
      </c>
      <c r="AN2494" s="112">
        <f>IF(Q2494&lt;&gt;"",MONTH(Q2494),"")</f>
        <v/>
      </c>
      <c r="AO2494" s="112">
        <f>IFERROR(VALUE(V2494),0)</f>
        <v/>
      </c>
    </row>
    <row customFormat="1" customHeight="1" ht="29.25" r="2495" s="112" spans="1:41">
      <c r="A2495" s="127" t="n"/>
      <c r="B2495" s="113" t="n"/>
      <c r="C2495" s="127" t="n"/>
      <c r="D2495" s="127" t="n"/>
      <c r="E2495" s="114">
        <f>IF(F2495 &lt;&gt; "",VLOOKUP(F2495,CategoryLookup,2,FALSE), "")</f>
        <v/>
      </c>
      <c r="F2495" s="126" t="n"/>
      <c r="G2495" s="127" t="n"/>
      <c r="H2495" s="127" t="n"/>
      <c r="I2495" s="127" t="n"/>
      <c r="J2495" s="127" t="n"/>
      <c r="K2495" s="127" t="n"/>
      <c r="L2495" s="127" t="n"/>
      <c r="M2495" s="127" t="n"/>
      <c r="N2495" s="120" t="n"/>
      <c r="O2495" s="120" t="n"/>
      <c r="P2495" s="120" t="n"/>
      <c r="Q2495" s="120" t="n"/>
      <c r="R2495" s="121" t="n"/>
      <c r="S2495" s="121" t="n"/>
      <c r="T2495" s="121" t="n"/>
      <c r="U2495" s="121" t="n"/>
      <c r="V2495" s="117">
        <f>IF(P2495="NA","NA",IF(P2495&lt;&gt;"",TEXT(P2495-N2495,"[h].mm"),""))</f>
        <v/>
      </c>
      <c r="W2495" s="118">
        <f>IF(AND(R2495="",S2495=""),"",R2495+S2495)</f>
        <v/>
      </c>
      <c r="X2495" s="116">
        <f>IF(O2495&lt;&gt;"",DATE(YEAR(O2495), MONTH(O2495), DAY(O2495)),"")</f>
        <v/>
      </c>
      <c r="Y2495" s="122" t="n"/>
      <c r="Z2495" s="123" t="n"/>
      <c r="AA2495" s="117">
        <f>IF(F2495="Re-assigned","NA",IF(W2495="","",IF(W2495&gt;=VLOOKUP(D2495,SLAMatrix,3,FALSE),"Yes",IF(W2495&lt;VLOOKUP(D2495,SLAMatrix,2,FALSE),"No","Internal"))))</f>
        <v/>
      </c>
      <c r="AB2495" s="123" t="n"/>
      <c r="AC2495" s="123" t="n"/>
      <c r="AD2495" s="119" t="n"/>
      <c r="AE2495" s="125" t="n"/>
      <c r="AF2495" s="124">
        <f>MONTH(O2495)</f>
        <v/>
      </c>
      <c r="AG2495" s="124">
        <f>VLOOKUP(IFERROR(MID(AE2495,1,(FIND(",",AE2495,1)-1)),AE2495),Facility_Region_Mapping,2,FALSE)</f>
        <v/>
      </c>
      <c r="AH2495" s="124" t="n"/>
      <c r="AI2495" s="124">
        <f>IF(C2495&lt;&gt;"",IF(M2495="ESM User",getInterfaceName($C2495),"NA"),"")</f>
        <v/>
      </c>
      <c r="AJ2495" s="116">
        <f>IF(Q2495&lt;&gt;"",DATE(YEAR(Q2495), MONTH(Q2495), DAY(Q2495)),"")</f>
        <v/>
      </c>
      <c r="AK2495" s="130">
        <f>IF(Q2495&lt;&gt;0,Q2495-N2495,TODAY()-N2495)</f>
        <v/>
      </c>
      <c r="AL2495" s="112">
        <f>IF(F2495="Re-assigned",0,IF(H2495="Closed",0,IF(H2495="Service Restored",0,IF(H2495="",0,1))))</f>
        <v/>
      </c>
      <c r="AM2495" s="124">
        <f>IF(AL2495=0,"",IF(AK2495&gt;20.99,"Aged","Non-Aged"))</f>
        <v/>
      </c>
      <c r="AN2495" s="112">
        <f>IF(Q2495&lt;&gt;"",MONTH(Q2495),"")</f>
        <v/>
      </c>
      <c r="AO2495" s="112">
        <f>IFERROR(VALUE(V2495),0)</f>
        <v/>
      </c>
    </row>
    <row customFormat="1" customHeight="1" ht="29.25" r="2496" s="112" spans="1:41">
      <c r="A2496" s="127" t="n"/>
      <c r="B2496" s="113" t="n"/>
      <c r="C2496" s="127" t="n"/>
      <c r="D2496" s="127" t="n"/>
      <c r="E2496" s="114">
        <f>IF(F2496 &lt;&gt; "",VLOOKUP(F2496,CategoryLookup,2,FALSE), "")</f>
        <v/>
      </c>
      <c r="F2496" s="126" t="n"/>
      <c r="G2496" s="127" t="n"/>
      <c r="H2496" s="127" t="n"/>
      <c r="I2496" s="127" t="n"/>
      <c r="J2496" s="127" t="n"/>
      <c r="K2496" s="127" t="n"/>
      <c r="L2496" s="127" t="n"/>
      <c r="M2496" s="127" t="n"/>
      <c r="N2496" s="120" t="n"/>
      <c r="O2496" s="120" t="n"/>
      <c r="P2496" s="120" t="n"/>
      <c r="Q2496" s="120" t="n"/>
      <c r="R2496" s="121" t="n"/>
      <c r="S2496" s="121" t="n"/>
      <c r="T2496" s="121" t="n"/>
      <c r="U2496" s="121" t="n"/>
      <c r="V2496" s="117">
        <f>IF(P2496="NA","NA",IF(P2496&lt;&gt;"",TEXT(P2496-N2496,"[h].mm"),""))</f>
        <v/>
      </c>
      <c r="W2496" s="118">
        <f>IF(AND(R2496="",S2496=""),"",R2496+S2496)</f>
        <v/>
      </c>
      <c r="X2496" s="116">
        <f>IF(O2496&lt;&gt;"",DATE(YEAR(O2496), MONTH(O2496), DAY(O2496)),"")</f>
        <v/>
      </c>
      <c r="Y2496" s="122" t="n"/>
      <c r="Z2496" s="123" t="n"/>
      <c r="AA2496" s="117">
        <f>IF(F2496="Re-assigned","NA",IF(W2496="","",IF(W2496&gt;=VLOOKUP(D2496,SLAMatrix,3,FALSE),"Yes",IF(W2496&lt;VLOOKUP(D2496,SLAMatrix,2,FALSE),"No","Internal"))))</f>
        <v/>
      </c>
      <c r="AB2496" s="123" t="n"/>
      <c r="AC2496" s="123" t="n"/>
      <c r="AD2496" s="119" t="n"/>
      <c r="AE2496" s="125" t="n"/>
      <c r="AF2496" s="124">
        <f>MONTH(O2496)</f>
        <v/>
      </c>
      <c r="AG2496" s="124">
        <f>VLOOKUP(IFERROR(MID(AE2496,1,(FIND(",",AE2496,1)-1)),AE2496),Facility_Region_Mapping,2,FALSE)</f>
        <v/>
      </c>
      <c r="AH2496" s="124" t="n"/>
      <c r="AI2496" s="124">
        <f>IF(C2496&lt;&gt;"",IF(M2496="ESM User",getInterfaceName($C2496),"NA"),"")</f>
        <v/>
      </c>
      <c r="AJ2496" s="116">
        <f>IF(Q2496&lt;&gt;"",DATE(YEAR(Q2496), MONTH(Q2496), DAY(Q2496)),"")</f>
        <v/>
      </c>
      <c r="AK2496" s="130">
        <f>IF(Q2496&lt;&gt;0,Q2496-N2496,TODAY()-N2496)</f>
        <v/>
      </c>
      <c r="AL2496" s="112">
        <f>IF(F2496="Re-assigned",0,IF(H2496="Closed",0,IF(H2496="Service Restored",0,IF(H2496="",0,1))))</f>
        <v/>
      </c>
      <c r="AM2496" s="124">
        <f>IF(AL2496=0,"",IF(AK2496&gt;20.99,"Aged","Non-Aged"))</f>
        <v/>
      </c>
      <c r="AN2496" s="112">
        <f>IF(Q2496&lt;&gt;"",MONTH(Q2496),"")</f>
        <v/>
      </c>
      <c r="AO2496" s="112">
        <f>IFERROR(VALUE(V2496),0)</f>
        <v/>
      </c>
    </row>
    <row customFormat="1" customHeight="1" ht="29.25" r="2497" s="112" spans="1:41">
      <c r="A2497" s="127" t="n"/>
      <c r="B2497" s="113" t="n"/>
      <c r="C2497" s="127" t="n"/>
      <c r="D2497" s="127" t="n"/>
      <c r="E2497" s="114">
        <f>IF(F2497 &lt;&gt; "",VLOOKUP(F2497,CategoryLookup,2,FALSE), "")</f>
        <v/>
      </c>
      <c r="F2497" s="126" t="n"/>
      <c r="G2497" s="127" t="n"/>
      <c r="H2497" s="127" t="n"/>
      <c r="I2497" s="127" t="n"/>
      <c r="J2497" s="127" t="n"/>
      <c r="K2497" s="127" t="n"/>
      <c r="L2497" s="127" t="n"/>
      <c r="M2497" s="127" t="n"/>
      <c r="N2497" s="120" t="n"/>
      <c r="O2497" s="120" t="n"/>
      <c r="P2497" s="120" t="n"/>
      <c r="Q2497" s="120" t="n"/>
      <c r="R2497" s="121" t="n"/>
      <c r="S2497" s="121" t="n"/>
      <c r="T2497" s="121" t="n"/>
      <c r="U2497" s="121" t="n"/>
      <c r="V2497" s="117">
        <f>IF(P2497="NA","NA",IF(P2497&lt;&gt;"",TEXT(P2497-N2497,"[h].mm"),""))</f>
        <v/>
      </c>
      <c r="W2497" s="118">
        <f>IF(AND(R2497="",S2497=""),"",R2497+S2497)</f>
        <v/>
      </c>
      <c r="X2497" s="116">
        <f>IF(O2497&lt;&gt;"",DATE(YEAR(O2497), MONTH(O2497), DAY(O2497)),"")</f>
        <v/>
      </c>
      <c r="Y2497" s="122" t="n"/>
      <c r="Z2497" s="123" t="n"/>
      <c r="AA2497" s="117">
        <f>IF(F2497="Re-assigned","NA",IF(W2497="","",IF(W2497&gt;=VLOOKUP(D2497,SLAMatrix,3,FALSE),"Yes",IF(W2497&lt;VLOOKUP(D2497,SLAMatrix,2,FALSE),"No","Internal"))))</f>
        <v/>
      </c>
      <c r="AB2497" s="123" t="n"/>
      <c r="AC2497" s="123" t="n"/>
      <c r="AD2497" s="119" t="n"/>
      <c r="AE2497" s="125" t="n"/>
      <c r="AF2497" s="124">
        <f>MONTH(O2497)</f>
        <v/>
      </c>
      <c r="AG2497" s="124">
        <f>VLOOKUP(IFERROR(MID(AE2497,1,(FIND(",",AE2497,1)-1)),AE2497),Facility_Region_Mapping,2,FALSE)</f>
        <v/>
      </c>
      <c r="AH2497" s="124" t="n"/>
      <c r="AI2497" s="124">
        <f>IF(C2497&lt;&gt;"",IF(M2497="ESM User",getInterfaceName($C2497),"NA"),"")</f>
        <v/>
      </c>
      <c r="AJ2497" s="116">
        <f>IF(Q2497&lt;&gt;"",DATE(YEAR(Q2497), MONTH(Q2497), DAY(Q2497)),"")</f>
        <v/>
      </c>
      <c r="AK2497" s="130">
        <f>IF(Q2497&lt;&gt;0,Q2497-N2497,TODAY()-N2497)</f>
        <v/>
      </c>
      <c r="AL2497" s="112">
        <f>IF(F2497="Re-assigned",0,IF(H2497="Closed",0,IF(H2497="Service Restored",0,IF(H2497="",0,1))))</f>
        <v/>
      </c>
      <c r="AM2497" s="124">
        <f>IF(AL2497=0,"",IF(AK2497&gt;20.99,"Aged","Non-Aged"))</f>
        <v/>
      </c>
      <c r="AN2497" s="112">
        <f>IF(Q2497&lt;&gt;"",MONTH(Q2497),"")</f>
        <v/>
      </c>
      <c r="AO2497" s="112">
        <f>IFERROR(VALUE(V2497),0)</f>
        <v/>
      </c>
    </row>
    <row customFormat="1" customHeight="1" ht="29.25" r="2498" s="112" spans="1:41">
      <c r="A2498" s="127" t="n"/>
      <c r="B2498" s="113" t="n"/>
      <c r="C2498" s="127" t="n"/>
      <c r="D2498" s="127" t="n"/>
      <c r="E2498" s="114">
        <f>IF(F2498 &lt;&gt; "",VLOOKUP(F2498,CategoryLookup,2,FALSE), "")</f>
        <v/>
      </c>
      <c r="F2498" s="126" t="n"/>
      <c r="G2498" s="127" t="n"/>
      <c r="H2498" s="127" t="n"/>
      <c r="I2498" s="127" t="n"/>
      <c r="J2498" s="127" t="n"/>
      <c r="K2498" s="127" t="n"/>
      <c r="L2498" s="127" t="n"/>
      <c r="M2498" s="127" t="n"/>
      <c r="N2498" s="120" t="n"/>
      <c r="O2498" s="120" t="n"/>
      <c r="P2498" s="120" t="n"/>
      <c r="Q2498" s="120" t="n"/>
      <c r="R2498" s="121" t="n"/>
      <c r="S2498" s="121" t="n"/>
      <c r="T2498" s="121" t="n"/>
      <c r="U2498" s="121" t="n"/>
      <c r="V2498" s="117">
        <f>IF(P2498="NA","NA",IF(P2498&lt;&gt;"",TEXT(P2498-N2498,"[h].mm"),""))</f>
        <v/>
      </c>
      <c r="W2498" s="118">
        <f>IF(AND(R2498="",S2498=""),"",R2498+S2498)</f>
        <v/>
      </c>
      <c r="X2498" s="116">
        <f>IF(O2498&lt;&gt;"",DATE(YEAR(O2498), MONTH(O2498), DAY(O2498)),"")</f>
        <v/>
      </c>
      <c r="Y2498" s="122" t="n"/>
      <c r="Z2498" s="123" t="n"/>
      <c r="AA2498" s="117">
        <f>IF(F2498="Re-assigned","NA",IF(W2498="","",IF(W2498&gt;=VLOOKUP(D2498,SLAMatrix,3,FALSE),"Yes",IF(W2498&lt;VLOOKUP(D2498,SLAMatrix,2,FALSE),"No","Internal"))))</f>
        <v/>
      </c>
      <c r="AB2498" s="123" t="n"/>
      <c r="AC2498" s="123" t="n"/>
      <c r="AD2498" s="119" t="n"/>
      <c r="AE2498" s="125" t="n"/>
      <c r="AF2498" s="124">
        <f>MONTH(O2498)</f>
        <v/>
      </c>
      <c r="AG2498" s="124">
        <f>VLOOKUP(IFERROR(MID(AE2498,1,(FIND(",",AE2498,1)-1)),AE2498),Facility_Region_Mapping,2,FALSE)</f>
        <v/>
      </c>
      <c r="AH2498" s="124" t="n"/>
      <c r="AI2498" s="124">
        <f>IF(C2498&lt;&gt;"",IF(M2498="ESM User",getInterfaceName($C2498),"NA"),"")</f>
        <v/>
      </c>
      <c r="AJ2498" s="116">
        <f>IF(Q2498&lt;&gt;"",DATE(YEAR(Q2498), MONTH(Q2498), DAY(Q2498)),"")</f>
        <v/>
      </c>
      <c r="AK2498" s="130">
        <f>IF(Q2498&lt;&gt;0,Q2498-N2498,TODAY()-N2498)</f>
        <v/>
      </c>
      <c r="AL2498" s="112">
        <f>IF(F2498="Re-assigned",0,IF(H2498="Closed",0,IF(H2498="Service Restored",0,IF(H2498="",0,1))))</f>
        <v/>
      </c>
      <c r="AM2498" s="124">
        <f>IF(AL2498=0,"",IF(AK2498&gt;20.99,"Aged","Non-Aged"))</f>
        <v/>
      </c>
      <c r="AN2498" s="112">
        <f>IF(Q2498&lt;&gt;"",MONTH(Q2498),"")</f>
        <v/>
      </c>
      <c r="AO2498" s="112">
        <f>IFERROR(VALUE(V2498),0)</f>
        <v/>
      </c>
    </row>
    <row customFormat="1" customHeight="1" ht="29.25" r="2499" s="112" spans="1:41">
      <c r="A2499" s="127" t="n"/>
      <c r="B2499" s="113" t="n"/>
      <c r="C2499" s="127" t="n"/>
      <c r="D2499" s="127" t="n"/>
      <c r="E2499" s="114">
        <f>IF(F2499 &lt;&gt; "",VLOOKUP(F2499,CategoryLookup,2,FALSE), "")</f>
        <v/>
      </c>
      <c r="F2499" s="126" t="n"/>
      <c r="G2499" s="127" t="n"/>
      <c r="H2499" s="127" t="n"/>
      <c r="I2499" s="127" t="n"/>
      <c r="J2499" s="127" t="n"/>
      <c r="K2499" s="127" t="n"/>
      <c r="L2499" s="127" t="n"/>
      <c r="M2499" s="127" t="n"/>
      <c r="N2499" s="120" t="n"/>
      <c r="O2499" s="120" t="n"/>
      <c r="P2499" s="120" t="n"/>
      <c r="Q2499" s="120" t="n"/>
      <c r="R2499" s="121" t="n"/>
      <c r="S2499" s="121" t="n"/>
      <c r="T2499" s="121" t="n"/>
      <c r="U2499" s="121" t="n"/>
      <c r="V2499" s="117">
        <f>IF(P2499="NA","NA",IF(P2499&lt;&gt;"",TEXT(P2499-N2499,"[h].mm"),""))</f>
        <v/>
      </c>
      <c r="W2499" s="118">
        <f>IF(AND(R2499="",S2499=""),"",R2499+S2499)</f>
        <v/>
      </c>
      <c r="X2499" s="116">
        <f>IF(O2499&lt;&gt;"",DATE(YEAR(O2499), MONTH(O2499), DAY(O2499)),"")</f>
        <v/>
      </c>
      <c r="Y2499" s="122" t="n"/>
      <c r="Z2499" s="123" t="n"/>
      <c r="AA2499" s="117">
        <f>IF(F2499="Re-assigned","NA",IF(W2499="","",IF(W2499&gt;=VLOOKUP(D2499,SLAMatrix,3,FALSE),"Yes",IF(W2499&lt;VLOOKUP(D2499,SLAMatrix,2,FALSE),"No","Internal"))))</f>
        <v/>
      </c>
      <c r="AB2499" s="123" t="n"/>
      <c r="AC2499" s="123" t="n"/>
      <c r="AD2499" s="119" t="n"/>
      <c r="AE2499" s="125" t="n"/>
      <c r="AF2499" s="124">
        <f>MONTH(O2499)</f>
        <v/>
      </c>
      <c r="AG2499" s="124">
        <f>VLOOKUP(IFERROR(MID(AE2499,1,(FIND(",",AE2499,1)-1)),AE2499),Facility_Region_Mapping,2,FALSE)</f>
        <v/>
      </c>
      <c r="AH2499" s="124" t="n"/>
      <c r="AI2499" s="124">
        <f>IF(C2499&lt;&gt;"",IF(M2499="ESM User",getInterfaceName($C2499),"NA"),"")</f>
        <v/>
      </c>
      <c r="AJ2499" s="116">
        <f>IF(Q2499&lt;&gt;"",DATE(YEAR(Q2499), MONTH(Q2499), DAY(Q2499)),"")</f>
        <v/>
      </c>
      <c r="AK2499" s="130">
        <f>IF(Q2499&lt;&gt;0,Q2499-N2499,TODAY()-N2499)</f>
        <v/>
      </c>
      <c r="AL2499" s="112">
        <f>IF(F2499="Re-assigned",0,IF(H2499="Closed",0,IF(H2499="Service Restored",0,IF(H2499="",0,1))))</f>
        <v/>
      </c>
      <c r="AM2499" s="124">
        <f>IF(AL2499=0,"",IF(AK2499&gt;20.99,"Aged","Non-Aged"))</f>
        <v/>
      </c>
      <c r="AN2499" s="112">
        <f>IF(Q2499&lt;&gt;"",MONTH(Q2499),"")</f>
        <v/>
      </c>
      <c r="AO2499" s="112">
        <f>IFERROR(VALUE(V2499),0)</f>
        <v/>
      </c>
    </row>
    <row customFormat="1" customHeight="1" ht="29.25" r="2500" s="112" spans="1:41">
      <c r="A2500" s="127" t="n"/>
      <c r="B2500" s="113" t="n"/>
      <c r="C2500" s="127" t="n"/>
      <c r="D2500" s="127" t="n"/>
      <c r="E2500" s="114">
        <f>IF(F2500 &lt;&gt; "",VLOOKUP(F2500,CategoryLookup,2,FALSE), "")</f>
        <v/>
      </c>
      <c r="F2500" s="126" t="n"/>
      <c r="G2500" s="127" t="n"/>
      <c r="H2500" s="127" t="n"/>
      <c r="I2500" s="127" t="n"/>
      <c r="J2500" s="127" t="n"/>
      <c r="K2500" s="127" t="n"/>
      <c r="L2500" s="127" t="n"/>
      <c r="M2500" s="127" t="n"/>
      <c r="N2500" s="120" t="n"/>
      <c r="O2500" s="120" t="n"/>
      <c r="P2500" s="120" t="n"/>
      <c r="Q2500" s="120" t="n"/>
      <c r="R2500" s="121" t="n"/>
      <c r="S2500" s="121" t="n"/>
      <c r="T2500" s="121" t="n"/>
      <c r="U2500" s="121" t="n"/>
      <c r="V2500" s="117">
        <f>IF(P2500="NA","NA",IF(P2500&lt;&gt;"",TEXT(P2500-N2500,"[h].mm"),""))</f>
        <v/>
      </c>
      <c r="W2500" s="118">
        <f>IF(AND(R2500="",S2500=""),"",R2500+S2500)</f>
        <v/>
      </c>
      <c r="X2500" s="116">
        <f>IF(O2500&lt;&gt;"",DATE(YEAR(O2500), MONTH(O2500), DAY(O2500)),"")</f>
        <v/>
      </c>
      <c r="Y2500" s="122" t="n"/>
      <c r="Z2500" s="123" t="n"/>
      <c r="AA2500" s="117">
        <f>IF(F2500="Re-assigned","NA",IF(W2500="","",IF(W2500&gt;=VLOOKUP(D2500,SLAMatrix,3,FALSE),"Yes",IF(W2500&lt;VLOOKUP(D2500,SLAMatrix,2,FALSE),"No","Internal"))))</f>
        <v/>
      </c>
      <c r="AB2500" s="123" t="n"/>
      <c r="AC2500" s="123" t="n"/>
      <c r="AD2500" s="119" t="n"/>
      <c r="AE2500" s="125" t="n"/>
      <c r="AF2500" s="124">
        <f>MONTH(O2500)</f>
        <v/>
      </c>
      <c r="AG2500" s="124">
        <f>VLOOKUP(IFERROR(MID(AE2500,1,(FIND(",",AE2500,1)-1)),AE2500),Facility_Region_Mapping,2,FALSE)</f>
        <v/>
      </c>
      <c r="AH2500" s="124" t="n"/>
      <c r="AI2500" s="124">
        <f>IF(C2500&lt;&gt;"",IF(M2500="ESM User",getInterfaceName($C2500),"NA"),"")</f>
        <v/>
      </c>
      <c r="AJ2500" s="116">
        <f>IF(Q2500&lt;&gt;"",DATE(YEAR(Q2500), MONTH(Q2500), DAY(Q2500)),"")</f>
        <v/>
      </c>
      <c r="AK2500" s="130">
        <f>IF(Q2500&lt;&gt;0,Q2500-N2500,TODAY()-N2500)</f>
        <v/>
      </c>
      <c r="AL2500" s="112">
        <f>IF(F2500="Re-assigned",0,IF(H2500="Closed",0,IF(H2500="Service Restored",0,IF(H2500="",0,1))))</f>
        <v/>
      </c>
      <c r="AM2500" s="124">
        <f>IF(AL2500=0,"",IF(AK2500&gt;20.99,"Aged","Non-Aged"))</f>
        <v/>
      </c>
      <c r="AN2500" s="112">
        <f>IF(Q2500&lt;&gt;"",MONTH(Q2500),"")</f>
        <v/>
      </c>
      <c r="AO2500" s="112">
        <f>IFERROR(VALUE(V2500),0)</f>
        <v/>
      </c>
    </row>
    <row customFormat="1" customHeight="1" ht="29.25" r="2501" s="112" spans="1:41">
      <c r="A2501" s="127" t="n"/>
      <c r="B2501" s="113" t="n"/>
      <c r="C2501" s="127" t="n"/>
      <c r="D2501" s="127" t="n"/>
      <c r="E2501" s="114">
        <f>IF(F2501 &lt;&gt; "",VLOOKUP(F2501,CategoryLookup,2,FALSE), "")</f>
        <v/>
      </c>
      <c r="F2501" s="126" t="n"/>
      <c r="G2501" s="127" t="n"/>
      <c r="H2501" s="127" t="n"/>
      <c r="I2501" s="127" t="n"/>
      <c r="J2501" s="127" t="n"/>
      <c r="K2501" s="127" t="n"/>
      <c r="L2501" s="127" t="n"/>
      <c r="M2501" s="127" t="n"/>
      <c r="N2501" s="120" t="n"/>
      <c r="O2501" s="120" t="n"/>
      <c r="P2501" s="120" t="n"/>
      <c r="Q2501" s="120" t="n"/>
      <c r="R2501" s="121" t="n"/>
      <c r="S2501" s="121" t="n"/>
      <c r="T2501" s="121" t="n"/>
      <c r="U2501" s="121" t="n"/>
      <c r="V2501" s="117">
        <f>IF(P2501="NA","NA",IF(P2501&lt;&gt;"",TEXT(P2501-N2501,"[h].mm"),""))</f>
        <v/>
      </c>
      <c r="W2501" s="118">
        <f>IF(AND(R2501="",S2501=""),"",R2501+S2501)</f>
        <v/>
      </c>
      <c r="X2501" s="116">
        <f>IF(O2501&lt;&gt;"",DATE(YEAR(O2501), MONTH(O2501), DAY(O2501)),"")</f>
        <v/>
      </c>
      <c r="Y2501" s="122" t="n"/>
      <c r="Z2501" s="123" t="n"/>
      <c r="AA2501" s="117">
        <f>IF(F2501="Re-assigned","NA",IF(W2501="","",IF(W2501&gt;=VLOOKUP(D2501,SLAMatrix,3,FALSE),"Yes",IF(W2501&lt;VLOOKUP(D2501,SLAMatrix,2,FALSE),"No","Internal"))))</f>
        <v/>
      </c>
      <c r="AB2501" s="123" t="n"/>
      <c r="AC2501" s="123" t="n"/>
      <c r="AD2501" s="119" t="n"/>
      <c r="AE2501" s="125" t="n"/>
      <c r="AF2501" s="124">
        <f>MONTH(O2501)</f>
        <v/>
      </c>
      <c r="AG2501" s="124">
        <f>VLOOKUP(IFERROR(MID(AE2501,1,(FIND(",",AE2501,1)-1)),AE2501),Facility_Region_Mapping,2,FALSE)</f>
        <v/>
      </c>
      <c r="AH2501" s="124" t="n"/>
      <c r="AI2501" s="124">
        <f>IF(C2501&lt;&gt;"",IF(M2501="ESM User",getInterfaceName($C2501),"NA"),"")</f>
        <v/>
      </c>
      <c r="AJ2501" s="116">
        <f>IF(Q2501&lt;&gt;"",DATE(YEAR(Q2501), MONTH(Q2501), DAY(Q2501)),"")</f>
        <v/>
      </c>
      <c r="AK2501" s="130">
        <f>IF(Q2501&lt;&gt;0,Q2501-N2501,TODAY()-N2501)</f>
        <v/>
      </c>
      <c r="AL2501" s="112">
        <f>IF(F2501="Re-assigned",0,IF(H2501="Closed",0,IF(H2501="Service Restored",0,IF(H2501="",0,1))))</f>
        <v/>
      </c>
      <c r="AM2501" s="124">
        <f>IF(AL2501=0,"",IF(AK2501&gt;20.99,"Aged","Non-Aged"))</f>
        <v/>
      </c>
      <c r="AN2501" s="112">
        <f>IF(Q2501&lt;&gt;"",MONTH(Q2501),"")</f>
        <v/>
      </c>
      <c r="AO2501" s="112">
        <f>IFERROR(VALUE(V2501),0)</f>
        <v/>
      </c>
    </row>
    <row customFormat="1" customHeight="1" ht="29.25" r="2502" s="112" spans="1:41">
      <c r="A2502" s="127" t="n"/>
      <c r="B2502" s="113" t="n"/>
      <c r="C2502" s="127" t="n"/>
      <c r="D2502" s="127" t="n"/>
      <c r="E2502" s="114">
        <f>IF(F2502 &lt;&gt; "",VLOOKUP(F2502,CategoryLookup,2,FALSE), "")</f>
        <v/>
      </c>
      <c r="F2502" s="126" t="n"/>
      <c r="G2502" s="127" t="n"/>
      <c r="H2502" s="127" t="n"/>
      <c r="I2502" s="127" t="n"/>
      <c r="J2502" s="127" t="n"/>
      <c r="K2502" s="127" t="n"/>
      <c r="L2502" s="127" t="n"/>
      <c r="M2502" s="127" t="n"/>
      <c r="N2502" s="120" t="n"/>
      <c r="O2502" s="120" t="n"/>
      <c r="P2502" s="120" t="n"/>
      <c r="Q2502" s="120" t="n"/>
      <c r="R2502" s="121" t="n"/>
      <c r="S2502" s="121" t="n"/>
      <c r="T2502" s="121" t="n"/>
      <c r="U2502" s="121" t="n"/>
      <c r="V2502" s="117">
        <f>IF(P2502="NA","NA",IF(P2502&lt;&gt;"",TEXT(P2502-N2502,"[h].mm"),""))</f>
        <v/>
      </c>
      <c r="W2502" s="118">
        <f>IF(AND(R2502="",S2502=""),"",R2502+S2502)</f>
        <v/>
      </c>
      <c r="X2502" s="116">
        <f>IF(O2502&lt;&gt;"",DATE(YEAR(O2502), MONTH(O2502), DAY(O2502)),"")</f>
        <v/>
      </c>
      <c r="Y2502" s="122" t="n"/>
      <c r="Z2502" s="123" t="n"/>
      <c r="AA2502" s="117">
        <f>IF(F2502="Re-assigned","NA",IF(W2502="","",IF(W2502&gt;=VLOOKUP(D2502,SLAMatrix,3,FALSE),"Yes",IF(W2502&lt;VLOOKUP(D2502,SLAMatrix,2,FALSE),"No","Internal"))))</f>
        <v/>
      </c>
      <c r="AB2502" s="123" t="n"/>
      <c r="AC2502" s="123" t="n"/>
      <c r="AD2502" s="119" t="n"/>
      <c r="AE2502" s="125" t="n"/>
      <c r="AF2502" s="124">
        <f>MONTH(O2502)</f>
        <v/>
      </c>
      <c r="AG2502" s="124">
        <f>VLOOKUP(IFERROR(MID(AE2502,1,(FIND(",",AE2502,1)-1)),AE2502),Facility_Region_Mapping,2,FALSE)</f>
        <v/>
      </c>
      <c r="AH2502" s="124" t="n"/>
      <c r="AI2502" s="124">
        <f>IF(C2502&lt;&gt;"",IF(M2502="ESM User",getInterfaceName($C2502),"NA"),"")</f>
        <v/>
      </c>
      <c r="AJ2502" s="116">
        <f>IF(Q2502&lt;&gt;"",DATE(YEAR(Q2502), MONTH(Q2502), DAY(Q2502)),"")</f>
        <v/>
      </c>
      <c r="AK2502" s="130">
        <f>IF(Q2502&lt;&gt;0,Q2502-N2502,TODAY()-N2502)</f>
        <v/>
      </c>
      <c r="AL2502" s="112">
        <f>IF(F2502="Re-assigned",0,IF(H2502="Closed",0,IF(H2502="Service Restored",0,IF(H2502="",0,1))))</f>
        <v/>
      </c>
      <c r="AM2502" s="124">
        <f>IF(AL2502=0,"",IF(AK2502&gt;20.99,"Aged","Non-Aged"))</f>
        <v/>
      </c>
      <c r="AN2502" s="112">
        <f>IF(Q2502&lt;&gt;"",MONTH(Q2502),"")</f>
        <v/>
      </c>
      <c r="AO2502" s="112">
        <f>IFERROR(VALUE(V2502),0)</f>
        <v/>
      </c>
    </row>
    <row customFormat="1" customHeight="1" ht="29.25" r="2503" s="112" spans="1:41">
      <c r="A2503" s="127" t="n"/>
      <c r="B2503" s="113" t="n"/>
      <c r="C2503" s="127" t="n"/>
      <c r="D2503" s="127" t="n"/>
      <c r="E2503" s="114">
        <f>IF(F2503 &lt;&gt; "",VLOOKUP(F2503,CategoryLookup,2,FALSE), "")</f>
        <v/>
      </c>
      <c r="F2503" s="126" t="n"/>
      <c r="G2503" s="127" t="n"/>
      <c r="H2503" s="127" t="n"/>
      <c r="I2503" s="127" t="n"/>
      <c r="J2503" s="127" t="n"/>
      <c r="K2503" s="127" t="n"/>
      <c r="L2503" s="127" t="n"/>
      <c r="M2503" s="127" t="n"/>
      <c r="N2503" s="120" t="n"/>
      <c r="O2503" s="120" t="n"/>
      <c r="P2503" s="120" t="n"/>
      <c r="Q2503" s="120" t="n"/>
      <c r="R2503" s="121" t="n"/>
      <c r="S2503" s="121" t="n"/>
      <c r="T2503" s="121" t="n"/>
      <c r="U2503" s="121" t="n"/>
      <c r="V2503" s="117">
        <f>IF(P2503="NA","NA",IF(P2503&lt;&gt;"",TEXT(P2503-N2503,"[h].mm"),""))</f>
        <v/>
      </c>
      <c r="W2503" s="118">
        <f>IF(AND(R2503="",S2503=""),"",R2503+S2503)</f>
        <v/>
      </c>
      <c r="X2503" s="116">
        <f>IF(O2503&lt;&gt;"",DATE(YEAR(O2503), MONTH(O2503), DAY(O2503)),"")</f>
        <v/>
      </c>
      <c r="Y2503" s="122" t="n"/>
      <c r="Z2503" s="123" t="n"/>
      <c r="AA2503" s="117">
        <f>IF(F2503="Re-assigned","NA",IF(W2503="","",IF(W2503&gt;=VLOOKUP(D2503,SLAMatrix,3,FALSE),"Yes",IF(W2503&lt;VLOOKUP(D2503,SLAMatrix,2,FALSE),"No","Internal"))))</f>
        <v/>
      </c>
      <c r="AB2503" s="123" t="n"/>
      <c r="AC2503" s="123" t="n"/>
      <c r="AD2503" s="119" t="n"/>
      <c r="AE2503" s="125" t="n"/>
      <c r="AF2503" s="124">
        <f>MONTH(O2503)</f>
        <v/>
      </c>
      <c r="AG2503" s="124">
        <f>VLOOKUP(IFERROR(MID(AE2503,1,(FIND(",",AE2503,1)-1)),AE2503),Facility_Region_Mapping,2,FALSE)</f>
        <v/>
      </c>
      <c r="AH2503" s="124" t="n"/>
      <c r="AI2503" s="124">
        <f>IF(C2503&lt;&gt;"",IF(M2503="ESM User",getInterfaceName($C2503),"NA"),"")</f>
        <v/>
      </c>
      <c r="AJ2503" s="116">
        <f>IF(Q2503&lt;&gt;"",DATE(YEAR(Q2503), MONTH(Q2503), DAY(Q2503)),"")</f>
        <v/>
      </c>
      <c r="AK2503" s="130">
        <f>IF(Q2503&lt;&gt;0,Q2503-N2503,TODAY()-N2503)</f>
        <v/>
      </c>
      <c r="AL2503" s="112">
        <f>IF(F2503="Re-assigned",0,IF(H2503="Closed",0,IF(H2503="Service Restored",0,IF(H2503="",0,1))))</f>
        <v/>
      </c>
      <c r="AM2503" s="124">
        <f>IF(AL2503=0,"",IF(AK2503&gt;20.99,"Aged","Non-Aged"))</f>
        <v/>
      </c>
      <c r="AN2503" s="112">
        <f>IF(Q2503&lt;&gt;"",MONTH(Q2503),"")</f>
        <v/>
      </c>
      <c r="AO2503" s="112">
        <f>IFERROR(VALUE(V2503),0)</f>
        <v/>
      </c>
    </row>
    <row customFormat="1" customHeight="1" ht="29.25" r="2504" s="112" spans="1:41">
      <c r="A2504" s="127" t="n"/>
      <c r="B2504" s="113" t="n"/>
      <c r="C2504" s="127" t="n"/>
      <c r="D2504" s="127" t="n"/>
      <c r="E2504" s="114">
        <f>IF(F2504 &lt;&gt; "",VLOOKUP(F2504,CategoryLookup,2,FALSE), "")</f>
        <v/>
      </c>
      <c r="F2504" s="126" t="n"/>
      <c r="G2504" s="127" t="n"/>
      <c r="H2504" s="127" t="n"/>
      <c r="I2504" s="127" t="n"/>
      <c r="J2504" s="127" t="n"/>
      <c r="K2504" s="127" t="n"/>
      <c r="L2504" s="127" t="n"/>
      <c r="M2504" s="127" t="n"/>
      <c r="N2504" s="120" t="n"/>
      <c r="O2504" s="120" t="n"/>
      <c r="P2504" s="120" t="n"/>
      <c r="Q2504" s="120" t="n"/>
      <c r="R2504" s="121" t="n"/>
      <c r="S2504" s="121" t="n"/>
      <c r="T2504" s="121" t="n"/>
      <c r="U2504" s="121" t="n"/>
      <c r="V2504" s="117">
        <f>IF(P2504="NA","NA",IF(P2504&lt;&gt;"",TEXT(P2504-N2504,"[h].mm"),""))</f>
        <v/>
      </c>
      <c r="W2504" s="118">
        <f>IF(AND(R2504="",S2504=""),"",R2504+S2504)</f>
        <v/>
      </c>
      <c r="X2504" s="116">
        <f>IF(O2504&lt;&gt;"",DATE(YEAR(O2504), MONTH(O2504), DAY(O2504)),"")</f>
        <v/>
      </c>
      <c r="Y2504" s="122" t="n"/>
      <c r="Z2504" s="123" t="n"/>
      <c r="AA2504" s="117">
        <f>IF(F2504="Re-assigned","NA",IF(W2504="","",IF(W2504&gt;=VLOOKUP(D2504,SLAMatrix,3,FALSE),"Yes",IF(W2504&lt;VLOOKUP(D2504,SLAMatrix,2,FALSE),"No","Internal"))))</f>
        <v/>
      </c>
      <c r="AB2504" s="123" t="n"/>
      <c r="AC2504" s="123" t="n"/>
      <c r="AD2504" s="119" t="n"/>
      <c r="AE2504" s="125" t="n"/>
      <c r="AF2504" s="124">
        <f>MONTH(O2504)</f>
        <v/>
      </c>
      <c r="AG2504" s="124">
        <f>VLOOKUP(IFERROR(MID(AE2504,1,(FIND(",",AE2504,1)-1)),AE2504),Facility_Region_Mapping,2,FALSE)</f>
        <v/>
      </c>
      <c r="AH2504" s="124" t="n"/>
      <c r="AI2504" s="124">
        <f>IF(C2504&lt;&gt;"",IF(M2504="ESM User",getInterfaceName($C2504),"NA"),"")</f>
        <v/>
      </c>
      <c r="AJ2504" s="116">
        <f>IF(Q2504&lt;&gt;"",DATE(YEAR(Q2504), MONTH(Q2504), DAY(Q2504)),"")</f>
        <v/>
      </c>
      <c r="AK2504" s="130">
        <f>IF(Q2504&lt;&gt;0,Q2504-N2504,TODAY()-N2504)</f>
        <v/>
      </c>
      <c r="AL2504" s="112">
        <f>IF(F2504="Re-assigned",0,IF(H2504="Closed",0,IF(H2504="Service Restored",0,IF(H2504="",0,1))))</f>
        <v/>
      </c>
      <c r="AM2504" s="124">
        <f>IF(AL2504=0,"",IF(AK2504&gt;20.99,"Aged","Non-Aged"))</f>
        <v/>
      </c>
      <c r="AN2504" s="112">
        <f>IF(Q2504&lt;&gt;"",MONTH(Q2504),"")</f>
        <v/>
      </c>
      <c r="AO2504" s="112">
        <f>IFERROR(VALUE(V2504),0)</f>
        <v/>
      </c>
    </row>
    <row customFormat="1" customHeight="1" ht="29.25" r="2505" s="112" spans="1:41">
      <c r="A2505" s="127" t="n"/>
      <c r="B2505" s="113" t="n"/>
      <c r="C2505" s="127" t="n"/>
      <c r="D2505" s="127" t="n"/>
      <c r="E2505" s="114">
        <f>IF(F2505 &lt;&gt; "",VLOOKUP(F2505,CategoryLookup,2,FALSE), "")</f>
        <v/>
      </c>
      <c r="F2505" s="126" t="n"/>
      <c r="G2505" s="127" t="n"/>
      <c r="H2505" s="127" t="n"/>
      <c r="I2505" s="127" t="n"/>
      <c r="J2505" s="127" t="n"/>
      <c r="K2505" s="127" t="n"/>
      <c r="L2505" s="127" t="n"/>
      <c r="M2505" s="127" t="n"/>
      <c r="N2505" s="120" t="n"/>
      <c r="O2505" s="120" t="n"/>
      <c r="P2505" s="120" t="n"/>
      <c r="Q2505" s="120" t="n"/>
      <c r="R2505" s="121" t="n"/>
      <c r="S2505" s="121" t="n"/>
      <c r="T2505" s="121" t="n"/>
      <c r="U2505" s="121" t="n"/>
      <c r="V2505" s="117">
        <f>IF(P2505="NA","NA",IF(P2505&lt;&gt;"",TEXT(P2505-N2505,"[h].mm"),""))</f>
        <v/>
      </c>
      <c r="W2505" s="118">
        <f>IF(AND(R2505="",S2505=""),"",R2505+S2505)</f>
        <v/>
      </c>
      <c r="X2505" s="116">
        <f>IF(O2505&lt;&gt;"",DATE(YEAR(O2505), MONTH(O2505), DAY(O2505)),"")</f>
        <v/>
      </c>
      <c r="Y2505" s="122" t="n"/>
      <c r="Z2505" s="123" t="n"/>
      <c r="AA2505" s="117">
        <f>IF(F2505="Re-assigned","NA",IF(W2505="","",IF(W2505&gt;=VLOOKUP(D2505,SLAMatrix,3,FALSE),"Yes",IF(W2505&lt;VLOOKUP(D2505,SLAMatrix,2,FALSE),"No","Internal"))))</f>
        <v/>
      </c>
      <c r="AB2505" s="123" t="n"/>
      <c r="AC2505" s="123" t="n"/>
      <c r="AD2505" s="119" t="n"/>
      <c r="AE2505" s="125" t="n"/>
      <c r="AF2505" s="124">
        <f>MONTH(O2505)</f>
        <v/>
      </c>
      <c r="AG2505" s="124">
        <f>VLOOKUP(IFERROR(MID(AE2505,1,(FIND(",",AE2505,1)-1)),AE2505),Facility_Region_Mapping,2,FALSE)</f>
        <v/>
      </c>
      <c r="AH2505" s="124" t="n"/>
      <c r="AI2505" s="124">
        <f>IF(C2505&lt;&gt;"",IF(M2505="ESM User",getInterfaceName($C2505),"NA"),"")</f>
        <v/>
      </c>
      <c r="AJ2505" s="116">
        <f>IF(Q2505&lt;&gt;"",DATE(YEAR(Q2505), MONTH(Q2505), DAY(Q2505)),"")</f>
        <v/>
      </c>
      <c r="AK2505" s="130">
        <f>IF(Q2505&lt;&gt;0,Q2505-N2505,TODAY()-N2505)</f>
        <v/>
      </c>
      <c r="AL2505" s="112">
        <f>IF(F2505="Re-assigned",0,IF(H2505="Closed",0,IF(H2505="Service Restored",0,IF(H2505="",0,1))))</f>
        <v/>
      </c>
      <c r="AM2505" s="124">
        <f>IF(AL2505=0,"",IF(AK2505&gt;20.99,"Aged","Non-Aged"))</f>
        <v/>
      </c>
      <c r="AN2505" s="112">
        <f>IF(Q2505&lt;&gt;"",MONTH(Q2505),"")</f>
        <v/>
      </c>
      <c r="AO2505" s="112">
        <f>IFERROR(VALUE(V2505),0)</f>
        <v/>
      </c>
    </row>
    <row customFormat="1" customHeight="1" ht="29.25" r="2506" s="112" spans="1:41">
      <c r="A2506" s="127" t="n"/>
      <c r="B2506" s="113" t="n"/>
      <c r="C2506" s="127" t="n"/>
      <c r="D2506" s="127" t="n"/>
      <c r="E2506" s="114">
        <f>IF(F2506 &lt;&gt; "",VLOOKUP(F2506,CategoryLookup,2,FALSE), "")</f>
        <v/>
      </c>
      <c r="F2506" s="126" t="n"/>
      <c r="G2506" s="127" t="n"/>
      <c r="H2506" s="127" t="n"/>
      <c r="I2506" s="127" t="n"/>
      <c r="J2506" s="127" t="n"/>
      <c r="K2506" s="127" t="n"/>
      <c r="L2506" s="127" t="n"/>
      <c r="M2506" s="127" t="n"/>
      <c r="N2506" s="120" t="n"/>
      <c r="O2506" s="120" t="n"/>
      <c r="P2506" s="120" t="n"/>
      <c r="Q2506" s="120" t="n"/>
      <c r="R2506" s="121" t="n"/>
      <c r="S2506" s="121" t="n"/>
      <c r="T2506" s="121" t="n"/>
      <c r="U2506" s="121" t="n"/>
      <c r="V2506" s="117">
        <f>IF(P2506="NA","NA",IF(P2506&lt;&gt;"",TEXT(P2506-N2506,"[h].mm"),""))</f>
        <v/>
      </c>
      <c r="W2506" s="118">
        <f>IF(AND(R2506="",S2506=""),"",R2506+S2506)</f>
        <v/>
      </c>
      <c r="X2506" s="116">
        <f>IF(O2506&lt;&gt;"",DATE(YEAR(O2506), MONTH(O2506), DAY(O2506)),"")</f>
        <v/>
      </c>
      <c r="Y2506" s="122" t="n"/>
      <c r="Z2506" s="123" t="n"/>
      <c r="AA2506" s="117">
        <f>IF(F2506="Re-assigned","NA",IF(W2506="","",IF(W2506&gt;=VLOOKUP(D2506,SLAMatrix,3,FALSE),"Yes",IF(W2506&lt;VLOOKUP(D2506,SLAMatrix,2,FALSE),"No","Internal"))))</f>
        <v/>
      </c>
      <c r="AB2506" s="123" t="n"/>
      <c r="AC2506" s="123" t="n"/>
      <c r="AD2506" s="119" t="n"/>
      <c r="AE2506" s="125" t="n"/>
      <c r="AF2506" s="124">
        <f>MONTH(O2506)</f>
        <v/>
      </c>
      <c r="AG2506" s="124">
        <f>VLOOKUP(IFERROR(MID(AE2506,1,(FIND(",",AE2506,1)-1)),AE2506),Facility_Region_Mapping,2,FALSE)</f>
        <v/>
      </c>
      <c r="AH2506" s="124" t="n"/>
      <c r="AI2506" s="124">
        <f>IF(C2506&lt;&gt;"",IF(M2506="ESM User",getInterfaceName($C2506),"NA"),"")</f>
        <v/>
      </c>
      <c r="AJ2506" s="116">
        <f>IF(Q2506&lt;&gt;"",DATE(YEAR(Q2506), MONTH(Q2506), DAY(Q2506)),"")</f>
        <v/>
      </c>
      <c r="AK2506" s="130">
        <f>IF(Q2506&lt;&gt;0,Q2506-N2506,TODAY()-N2506)</f>
        <v/>
      </c>
      <c r="AL2506" s="112">
        <f>IF(F2506="Re-assigned",0,IF(H2506="Closed",0,IF(H2506="Service Restored",0,IF(H2506="",0,1))))</f>
        <v/>
      </c>
      <c r="AM2506" s="124">
        <f>IF(AL2506=0,"",IF(AK2506&gt;20.99,"Aged","Non-Aged"))</f>
        <v/>
      </c>
      <c r="AN2506" s="112">
        <f>IF(Q2506&lt;&gt;"",MONTH(Q2506),"")</f>
        <v/>
      </c>
      <c r="AO2506" s="112">
        <f>IFERROR(VALUE(V2506),0)</f>
        <v/>
      </c>
    </row>
    <row customFormat="1" customHeight="1" ht="29.25" r="2507" s="112" spans="1:41">
      <c r="A2507" s="127" t="n"/>
      <c r="B2507" s="113" t="n"/>
      <c r="C2507" s="127" t="n"/>
      <c r="D2507" s="127" t="n"/>
      <c r="E2507" s="114">
        <f>IF(F2507 &lt;&gt; "",VLOOKUP(F2507,CategoryLookup,2,FALSE), "")</f>
        <v/>
      </c>
      <c r="F2507" s="126" t="n"/>
      <c r="G2507" s="127" t="n"/>
      <c r="H2507" s="127" t="n"/>
      <c r="I2507" s="127" t="n"/>
      <c r="J2507" s="127" t="n"/>
      <c r="K2507" s="127" t="n"/>
      <c r="L2507" s="127" t="n"/>
      <c r="M2507" s="127" t="n"/>
      <c r="N2507" s="120" t="n"/>
      <c r="O2507" s="120" t="n"/>
      <c r="P2507" s="120" t="n"/>
      <c r="Q2507" s="120" t="n"/>
      <c r="R2507" s="121" t="n"/>
      <c r="S2507" s="121" t="n"/>
      <c r="T2507" s="121" t="n"/>
      <c r="U2507" s="121" t="n"/>
      <c r="V2507" s="117">
        <f>IF(P2507="NA","NA",IF(P2507&lt;&gt;"",TEXT(P2507-N2507,"[h].mm"),""))</f>
        <v/>
      </c>
      <c r="W2507" s="118">
        <f>IF(AND(R2507="",S2507=""),"",R2507+S2507)</f>
        <v/>
      </c>
      <c r="X2507" s="116">
        <f>IF(O2507&lt;&gt;"",DATE(YEAR(O2507), MONTH(O2507), DAY(O2507)),"")</f>
        <v/>
      </c>
      <c r="Y2507" s="122" t="n"/>
      <c r="Z2507" s="123" t="n"/>
      <c r="AA2507" s="117">
        <f>IF(F2507="Re-assigned","NA",IF(W2507="","",IF(W2507&gt;=VLOOKUP(D2507,SLAMatrix,3,FALSE),"Yes",IF(W2507&lt;VLOOKUP(D2507,SLAMatrix,2,FALSE),"No","Internal"))))</f>
        <v/>
      </c>
      <c r="AB2507" s="123" t="n"/>
      <c r="AC2507" s="123" t="n"/>
      <c r="AD2507" s="119" t="n"/>
      <c r="AE2507" s="125" t="n"/>
      <c r="AF2507" s="124">
        <f>MONTH(O2507)</f>
        <v/>
      </c>
      <c r="AG2507" s="124">
        <f>VLOOKUP(IFERROR(MID(AE2507,1,(FIND(",",AE2507,1)-1)),AE2507),Facility_Region_Mapping,2,FALSE)</f>
        <v/>
      </c>
      <c r="AH2507" s="124" t="n"/>
      <c r="AI2507" s="124">
        <f>IF(C2507&lt;&gt;"",IF(M2507="ESM User",getInterfaceName($C2507),"NA"),"")</f>
        <v/>
      </c>
      <c r="AJ2507" s="116">
        <f>IF(Q2507&lt;&gt;"",DATE(YEAR(Q2507), MONTH(Q2507), DAY(Q2507)),"")</f>
        <v/>
      </c>
      <c r="AK2507" s="130">
        <f>IF(Q2507&lt;&gt;0,Q2507-N2507,TODAY()-N2507)</f>
        <v/>
      </c>
      <c r="AL2507" s="112">
        <f>IF(F2507="Re-assigned",0,IF(H2507="Closed",0,IF(H2507="Service Restored",0,IF(H2507="",0,1))))</f>
        <v/>
      </c>
      <c r="AM2507" s="124">
        <f>IF(AL2507=0,"",IF(AK2507&gt;20.99,"Aged","Non-Aged"))</f>
        <v/>
      </c>
      <c r="AN2507" s="112">
        <f>IF(Q2507&lt;&gt;"",MONTH(Q2507),"")</f>
        <v/>
      </c>
      <c r="AO2507" s="112">
        <f>IFERROR(VALUE(V2507),0)</f>
        <v/>
      </c>
    </row>
    <row customFormat="1" customHeight="1" ht="29.25" r="2508" s="112" spans="1:41">
      <c r="A2508" s="127" t="n"/>
      <c r="B2508" s="113" t="n"/>
      <c r="C2508" s="127" t="n"/>
      <c r="D2508" s="127" t="n"/>
      <c r="E2508" s="114">
        <f>IF(F2508 &lt;&gt; "",VLOOKUP(F2508,CategoryLookup,2,FALSE), "")</f>
        <v/>
      </c>
      <c r="F2508" s="126" t="n"/>
      <c r="G2508" s="127" t="n"/>
      <c r="H2508" s="127" t="n"/>
      <c r="I2508" s="127" t="n"/>
      <c r="J2508" s="127" t="n"/>
      <c r="K2508" s="127" t="n"/>
      <c r="L2508" s="127" t="n"/>
      <c r="M2508" s="127" t="n"/>
      <c r="N2508" s="120" t="n"/>
      <c r="O2508" s="120" t="n"/>
      <c r="P2508" s="120" t="n"/>
      <c r="Q2508" s="120" t="n"/>
      <c r="R2508" s="121" t="n"/>
      <c r="S2508" s="121" t="n"/>
      <c r="T2508" s="121" t="n"/>
      <c r="U2508" s="121" t="n"/>
      <c r="V2508" s="117">
        <f>IF(P2508="NA","NA",IF(P2508&lt;&gt;"",TEXT(P2508-N2508,"[h].mm"),""))</f>
        <v/>
      </c>
      <c r="W2508" s="118">
        <f>IF(AND(R2508="",S2508=""),"",R2508+S2508)</f>
        <v/>
      </c>
      <c r="X2508" s="116">
        <f>IF(O2508&lt;&gt;"",DATE(YEAR(O2508), MONTH(O2508), DAY(O2508)),"")</f>
        <v/>
      </c>
      <c r="Y2508" s="122" t="n"/>
      <c r="Z2508" s="123" t="n"/>
      <c r="AA2508" s="117">
        <f>IF(F2508="Re-assigned","NA",IF(W2508="","",IF(W2508&gt;=VLOOKUP(D2508,SLAMatrix,3,FALSE),"Yes",IF(W2508&lt;VLOOKUP(D2508,SLAMatrix,2,FALSE),"No","Internal"))))</f>
        <v/>
      </c>
      <c r="AB2508" s="123" t="n"/>
      <c r="AC2508" s="123" t="n"/>
      <c r="AD2508" s="119" t="n"/>
      <c r="AE2508" s="125" t="n"/>
      <c r="AF2508" s="124">
        <f>MONTH(O2508)</f>
        <v/>
      </c>
      <c r="AG2508" s="124">
        <f>VLOOKUP(IFERROR(MID(AE2508,1,(FIND(",",AE2508,1)-1)),AE2508),Facility_Region_Mapping,2,FALSE)</f>
        <v/>
      </c>
      <c r="AH2508" s="124" t="n"/>
      <c r="AI2508" s="124">
        <f>IF(C2508&lt;&gt;"",IF(M2508="ESM User",getInterfaceName($C2508),"NA"),"")</f>
        <v/>
      </c>
      <c r="AJ2508" s="116">
        <f>IF(Q2508&lt;&gt;"",DATE(YEAR(Q2508), MONTH(Q2508), DAY(Q2508)),"")</f>
        <v/>
      </c>
      <c r="AK2508" s="130">
        <f>IF(Q2508&lt;&gt;0,Q2508-N2508,TODAY()-N2508)</f>
        <v/>
      </c>
      <c r="AL2508" s="112">
        <f>IF(F2508="Re-assigned",0,IF(H2508="Closed",0,IF(H2508="Service Restored",0,IF(H2508="",0,1))))</f>
        <v/>
      </c>
      <c r="AM2508" s="124">
        <f>IF(AL2508=0,"",IF(AK2508&gt;20.99,"Aged","Non-Aged"))</f>
        <v/>
      </c>
      <c r="AN2508" s="112">
        <f>IF(Q2508&lt;&gt;"",MONTH(Q2508),"")</f>
        <v/>
      </c>
      <c r="AO2508" s="112">
        <f>IFERROR(VALUE(V2508),0)</f>
        <v/>
      </c>
    </row>
    <row customFormat="1" customHeight="1" ht="29.25" r="2509" s="112" spans="1:41">
      <c r="A2509" s="127" t="n"/>
      <c r="B2509" s="113" t="n"/>
      <c r="C2509" s="127" t="n"/>
      <c r="D2509" s="127" t="n"/>
      <c r="E2509" s="114">
        <f>IF(F2509 &lt;&gt; "",VLOOKUP(F2509,CategoryLookup,2,FALSE), "")</f>
        <v/>
      </c>
      <c r="F2509" s="126" t="n"/>
      <c r="G2509" s="127" t="n"/>
      <c r="H2509" s="127" t="n"/>
      <c r="I2509" s="127" t="n"/>
      <c r="J2509" s="127" t="n"/>
      <c r="K2509" s="127" t="n"/>
      <c r="L2509" s="127" t="n"/>
      <c r="M2509" s="127" t="n"/>
      <c r="N2509" s="120" t="n"/>
      <c r="O2509" s="120" t="n"/>
      <c r="P2509" s="120" t="n"/>
      <c r="Q2509" s="120" t="n"/>
      <c r="R2509" s="121" t="n"/>
      <c r="S2509" s="121" t="n"/>
      <c r="T2509" s="121" t="n"/>
      <c r="U2509" s="121" t="n"/>
      <c r="V2509" s="117">
        <f>IF(P2509="NA","NA",IF(P2509&lt;&gt;"",TEXT(P2509-N2509,"[h].mm"),""))</f>
        <v/>
      </c>
      <c r="W2509" s="118">
        <f>IF(AND(R2509="",S2509=""),"",R2509+S2509)</f>
        <v/>
      </c>
      <c r="X2509" s="116">
        <f>IF(O2509&lt;&gt;"",DATE(YEAR(O2509), MONTH(O2509), DAY(O2509)),"")</f>
        <v/>
      </c>
      <c r="Y2509" s="122" t="n"/>
      <c r="Z2509" s="123" t="n"/>
      <c r="AA2509" s="117">
        <f>IF(F2509="Re-assigned","NA",IF(W2509="","",IF(W2509&gt;=VLOOKUP(D2509,SLAMatrix,3,FALSE),"Yes",IF(W2509&lt;VLOOKUP(D2509,SLAMatrix,2,FALSE),"No","Internal"))))</f>
        <v/>
      </c>
      <c r="AB2509" s="123" t="n"/>
      <c r="AC2509" s="123" t="n"/>
      <c r="AD2509" s="119" t="n"/>
      <c r="AE2509" s="125" t="n"/>
      <c r="AF2509" s="124">
        <f>MONTH(O2509)</f>
        <v/>
      </c>
      <c r="AG2509" s="124">
        <f>VLOOKUP(IFERROR(MID(AE2509,1,(FIND(",",AE2509,1)-1)),AE2509),Facility_Region_Mapping,2,FALSE)</f>
        <v/>
      </c>
      <c r="AH2509" s="124" t="n"/>
      <c r="AI2509" s="124">
        <f>IF(C2509&lt;&gt;"",IF(M2509="ESM User",getInterfaceName($C2509),"NA"),"")</f>
        <v/>
      </c>
      <c r="AJ2509" s="116">
        <f>IF(Q2509&lt;&gt;"",DATE(YEAR(Q2509), MONTH(Q2509), DAY(Q2509)),"")</f>
        <v/>
      </c>
      <c r="AK2509" s="130">
        <f>IF(Q2509&lt;&gt;0,Q2509-N2509,TODAY()-N2509)</f>
        <v/>
      </c>
      <c r="AL2509" s="112">
        <f>IF(F2509="Re-assigned",0,IF(H2509="Closed",0,IF(H2509="Service Restored",0,IF(H2509="",0,1))))</f>
        <v/>
      </c>
      <c r="AM2509" s="124">
        <f>IF(AL2509=0,"",IF(AK2509&gt;20.99,"Aged","Non-Aged"))</f>
        <v/>
      </c>
      <c r="AN2509" s="112">
        <f>IF(Q2509&lt;&gt;"",MONTH(Q2509),"")</f>
        <v/>
      </c>
      <c r="AO2509" s="112">
        <f>IFERROR(VALUE(V2509),0)</f>
        <v/>
      </c>
    </row>
    <row customFormat="1" customHeight="1" ht="29.25" r="2510" s="112" spans="1:41">
      <c r="A2510" s="127" t="n"/>
      <c r="B2510" s="113" t="n"/>
      <c r="C2510" s="127" t="n"/>
      <c r="D2510" s="127" t="n"/>
      <c r="E2510" s="114">
        <f>IF(F2510 &lt;&gt; "",VLOOKUP(F2510,CategoryLookup,2,FALSE), "")</f>
        <v/>
      </c>
      <c r="F2510" s="126" t="n"/>
      <c r="G2510" s="127" t="n"/>
      <c r="H2510" s="127" t="n"/>
      <c r="I2510" s="127" t="n"/>
      <c r="J2510" s="127" t="n"/>
      <c r="K2510" s="127" t="n"/>
      <c r="L2510" s="127" t="n"/>
      <c r="M2510" s="127" t="n"/>
      <c r="N2510" s="120" t="n"/>
      <c r="O2510" s="120" t="n"/>
      <c r="P2510" s="120" t="n"/>
      <c r="Q2510" s="120" t="n"/>
      <c r="R2510" s="121" t="n"/>
      <c r="S2510" s="121" t="n"/>
      <c r="T2510" s="121" t="n"/>
      <c r="U2510" s="121" t="n"/>
      <c r="V2510" s="117">
        <f>IF(P2510="NA","NA",IF(P2510&lt;&gt;"",TEXT(P2510-N2510,"[h].mm"),""))</f>
        <v/>
      </c>
      <c r="W2510" s="118">
        <f>IF(AND(R2510="",S2510=""),"",R2510+S2510)</f>
        <v/>
      </c>
      <c r="X2510" s="116">
        <f>IF(O2510&lt;&gt;"",DATE(YEAR(O2510), MONTH(O2510), DAY(O2510)),"")</f>
        <v/>
      </c>
      <c r="Y2510" s="122" t="n"/>
      <c r="Z2510" s="123" t="n"/>
      <c r="AA2510" s="117">
        <f>IF(F2510="Re-assigned","NA",IF(W2510="","",IF(W2510&gt;=VLOOKUP(D2510,SLAMatrix,3,FALSE),"Yes",IF(W2510&lt;VLOOKUP(D2510,SLAMatrix,2,FALSE),"No","Internal"))))</f>
        <v/>
      </c>
      <c r="AB2510" s="123" t="n"/>
      <c r="AC2510" s="123" t="n"/>
      <c r="AD2510" s="119" t="n"/>
      <c r="AE2510" s="125" t="n"/>
      <c r="AF2510" s="124">
        <f>MONTH(O2510)</f>
        <v/>
      </c>
      <c r="AG2510" s="124">
        <f>VLOOKUP(IFERROR(MID(AE2510,1,(FIND(",",AE2510,1)-1)),AE2510),Facility_Region_Mapping,2,FALSE)</f>
        <v/>
      </c>
      <c r="AH2510" s="124" t="n"/>
      <c r="AI2510" s="124">
        <f>IF(C2510&lt;&gt;"",IF(M2510="ESM User",getInterfaceName($C2510),"NA"),"")</f>
        <v/>
      </c>
      <c r="AJ2510" s="116">
        <f>IF(Q2510&lt;&gt;"",DATE(YEAR(Q2510), MONTH(Q2510), DAY(Q2510)),"")</f>
        <v/>
      </c>
      <c r="AK2510" s="130">
        <f>IF(Q2510&lt;&gt;0,Q2510-N2510,TODAY()-N2510)</f>
        <v/>
      </c>
      <c r="AL2510" s="112">
        <f>IF(F2510="Re-assigned",0,IF(H2510="Closed",0,IF(H2510="Service Restored",0,IF(H2510="",0,1))))</f>
        <v/>
      </c>
      <c r="AM2510" s="124">
        <f>IF(AL2510=0,"",IF(AK2510&gt;20.99,"Aged","Non-Aged"))</f>
        <v/>
      </c>
      <c r="AN2510" s="112">
        <f>IF(Q2510&lt;&gt;"",MONTH(Q2510),"")</f>
        <v/>
      </c>
      <c r="AO2510" s="112">
        <f>IFERROR(VALUE(V2510),0)</f>
        <v/>
      </c>
    </row>
    <row customFormat="1" customHeight="1" ht="29.25" r="2511" s="112" spans="1:41">
      <c r="A2511" s="127" t="n"/>
      <c r="B2511" s="113" t="n"/>
      <c r="C2511" s="127" t="n"/>
      <c r="D2511" s="127" t="n"/>
      <c r="E2511" s="114">
        <f>IF(F2511 &lt;&gt; "",VLOOKUP(F2511,CategoryLookup,2,FALSE), "")</f>
        <v/>
      </c>
      <c r="F2511" s="126" t="n"/>
      <c r="G2511" s="127" t="n"/>
      <c r="H2511" s="127" t="n"/>
      <c r="I2511" s="127" t="n"/>
      <c r="J2511" s="127" t="n"/>
      <c r="K2511" s="127" t="n"/>
      <c r="L2511" s="127" t="n"/>
      <c r="M2511" s="127" t="n"/>
      <c r="N2511" s="120" t="n"/>
      <c r="O2511" s="120" t="n"/>
      <c r="P2511" s="120" t="n"/>
      <c r="Q2511" s="120" t="n"/>
      <c r="R2511" s="121" t="n"/>
      <c r="S2511" s="121" t="n"/>
      <c r="T2511" s="121" t="n"/>
      <c r="U2511" s="121" t="n"/>
      <c r="V2511" s="117">
        <f>IF(P2511="NA","NA",IF(P2511&lt;&gt;"",TEXT(P2511-N2511,"[h].mm"),""))</f>
        <v/>
      </c>
      <c r="W2511" s="118">
        <f>IF(AND(R2511="",S2511=""),"",R2511+S2511)</f>
        <v/>
      </c>
      <c r="X2511" s="116">
        <f>IF(O2511&lt;&gt;"",DATE(YEAR(O2511), MONTH(O2511), DAY(O2511)),"")</f>
        <v/>
      </c>
      <c r="Y2511" s="122" t="n"/>
      <c r="Z2511" s="123" t="n"/>
      <c r="AA2511" s="117">
        <f>IF(F2511="Re-assigned","NA",IF(W2511="","",IF(W2511&gt;=VLOOKUP(D2511,SLAMatrix,3,FALSE),"Yes",IF(W2511&lt;VLOOKUP(D2511,SLAMatrix,2,FALSE),"No","Internal"))))</f>
        <v/>
      </c>
      <c r="AB2511" s="123" t="n"/>
      <c r="AC2511" s="123" t="n"/>
      <c r="AD2511" s="119" t="n"/>
      <c r="AE2511" s="125" t="n"/>
      <c r="AF2511" s="124">
        <f>MONTH(O2511)</f>
        <v/>
      </c>
      <c r="AG2511" s="124">
        <f>VLOOKUP(IFERROR(MID(AE2511,1,(FIND(",",AE2511,1)-1)),AE2511),Facility_Region_Mapping,2,FALSE)</f>
        <v/>
      </c>
      <c r="AH2511" s="124" t="n"/>
      <c r="AI2511" s="124">
        <f>IF(C2511&lt;&gt;"",IF(M2511="ESM User",getInterfaceName($C2511),"NA"),"")</f>
        <v/>
      </c>
      <c r="AJ2511" s="116">
        <f>IF(Q2511&lt;&gt;"",DATE(YEAR(Q2511), MONTH(Q2511), DAY(Q2511)),"")</f>
        <v/>
      </c>
      <c r="AK2511" s="130">
        <f>IF(Q2511&lt;&gt;0,Q2511-N2511,TODAY()-N2511)</f>
        <v/>
      </c>
      <c r="AL2511" s="112">
        <f>IF(F2511="Re-assigned",0,IF(H2511="Closed",0,IF(H2511="Service Restored",0,IF(H2511="",0,1))))</f>
        <v/>
      </c>
      <c r="AM2511" s="124">
        <f>IF(AL2511=0,"",IF(AK2511&gt;20.99,"Aged","Non-Aged"))</f>
        <v/>
      </c>
      <c r="AN2511" s="112">
        <f>IF(Q2511&lt;&gt;"",MONTH(Q2511),"")</f>
        <v/>
      </c>
      <c r="AO2511" s="112">
        <f>IFERROR(VALUE(V2511),0)</f>
        <v/>
      </c>
    </row>
    <row customFormat="1" customHeight="1" ht="29.25" r="2512" s="112" spans="1:41">
      <c r="A2512" s="127" t="n"/>
      <c r="B2512" s="113" t="n"/>
      <c r="C2512" s="127" t="n"/>
      <c r="D2512" s="127" t="n"/>
      <c r="E2512" s="114">
        <f>IF(F2512 &lt;&gt; "",VLOOKUP(F2512,CategoryLookup,2,FALSE), "")</f>
        <v/>
      </c>
      <c r="F2512" s="126" t="n"/>
      <c r="G2512" s="127" t="n"/>
      <c r="H2512" s="127" t="n"/>
      <c r="I2512" s="127" t="n"/>
      <c r="J2512" s="127" t="n"/>
      <c r="K2512" s="127" t="n"/>
      <c r="L2512" s="127" t="n"/>
      <c r="M2512" s="127" t="n"/>
      <c r="N2512" s="120" t="n"/>
      <c r="O2512" s="120" t="n"/>
      <c r="P2512" s="120" t="n"/>
      <c r="Q2512" s="120" t="n"/>
      <c r="R2512" s="121" t="n"/>
      <c r="S2512" s="121" t="n"/>
      <c r="T2512" s="121" t="n"/>
      <c r="U2512" s="121" t="n"/>
      <c r="V2512" s="117">
        <f>IF(P2512="NA","NA",IF(P2512&lt;&gt;"",TEXT(P2512-N2512,"[h].mm"),""))</f>
        <v/>
      </c>
      <c r="W2512" s="118">
        <f>IF(AND(R2512="",S2512=""),"",R2512+S2512)</f>
        <v/>
      </c>
      <c r="X2512" s="116">
        <f>IF(O2512&lt;&gt;"",DATE(YEAR(O2512), MONTH(O2512), DAY(O2512)),"")</f>
        <v/>
      </c>
      <c r="Y2512" s="122" t="n"/>
      <c r="Z2512" s="123" t="n"/>
      <c r="AA2512" s="117">
        <f>IF(F2512="Re-assigned","NA",IF(W2512="","",IF(W2512&gt;=VLOOKUP(D2512,SLAMatrix,3,FALSE),"Yes",IF(W2512&lt;VLOOKUP(D2512,SLAMatrix,2,FALSE),"No","Internal"))))</f>
        <v/>
      </c>
      <c r="AB2512" s="123" t="n"/>
      <c r="AC2512" s="123" t="n"/>
      <c r="AD2512" s="119" t="n"/>
      <c r="AE2512" s="125" t="n"/>
      <c r="AF2512" s="124">
        <f>MONTH(O2512)</f>
        <v/>
      </c>
      <c r="AG2512" s="124">
        <f>VLOOKUP(IFERROR(MID(AE2512,1,(FIND(",",AE2512,1)-1)),AE2512),Facility_Region_Mapping,2,FALSE)</f>
        <v/>
      </c>
      <c r="AH2512" s="124" t="n"/>
      <c r="AI2512" s="124">
        <f>IF(C2512&lt;&gt;"",IF(M2512="ESM User",getInterfaceName($C2512),"NA"),"")</f>
        <v/>
      </c>
      <c r="AJ2512" s="116">
        <f>IF(Q2512&lt;&gt;"",DATE(YEAR(Q2512), MONTH(Q2512), DAY(Q2512)),"")</f>
        <v/>
      </c>
      <c r="AK2512" s="130">
        <f>IF(Q2512&lt;&gt;0,Q2512-N2512,TODAY()-N2512)</f>
        <v/>
      </c>
      <c r="AL2512" s="112">
        <f>IF(F2512="Re-assigned",0,IF(H2512="Closed",0,IF(H2512="Service Restored",0,IF(H2512="",0,1))))</f>
        <v/>
      </c>
      <c r="AM2512" s="124">
        <f>IF(AL2512=0,"",IF(AK2512&gt;20.99,"Aged","Non-Aged"))</f>
        <v/>
      </c>
      <c r="AN2512" s="112">
        <f>IF(Q2512&lt;&gt;"",MONTH(Q2512),"")</f>
        <v/>
      </c>
      <c r="AO2512" s="112">
        <f>IFERROR(VALUE(V2512),0)</f>
        <v/>
      </c>
    </row>
    <row customFormat="1" customHeight="1" ht="29.25" r="2513" s="112" spans="1:41">
      <c r="A2513" s="127" t="n"/>
      <c r="B2513" s="113" t="n"/>
      <c r="C2513" s="127" t="n"/>
      <c r="D2513" s="127" t="n"/>
      <c r="E2513" s="114">
        <f>IF(F2513 &lt;&gt; "",VLOOKUP(F2513,CategoryLookup,2,FALSE), "")</f>
        <v/>
      </c>
      <c r="F2513" s="126" t="n"/>
      <c r="G2513" s="127" t="n"/>
      <c r="H2513" s="127" t="n"/>
      <c r="I2513" s="127" t="n"/>
      <c r="J2513" s="127" t="n"/>
      <c r="K2513" s="127" t="n"/>
      <c r="L2513" s="127" t="n"/>
      <c r="M2513" s="127" t="n"/>
      <c r="N2513" s="120" t="n"/>
      <c r="O2513" s="120" t="n"/>
      <c r="P2513" s="120" t="n"/>
      <c r="Q2513" s="120" t="n"/>
      <c r="R2513" s="121" t="n"/>
      <c r="S2513" s="121" t="n"/>
      <c r="T2513" s="121" t="n"/>
      <c r="U2513" s="121" t="n"/>
      <c r="V2513" s="117">
        <f>IF(P2513="NA","NA",IF(P2513&lt;&gt;"",TEXT(P2513-N2513,"[h].mm"),""))</f>
        <v/>
      </c>
      <c r="W2513" s="118">
        <f>IF(AND(R2513="",S2513=""),"",R2513+S2513)</f>
        <v/>
      </c>
      <c r="X2513" s="116">
        <f>IF(O2513&lt;&gt;"",DATE(YEAR(O2513), MONTH(O2513), DAY(O2513)),"")</f>
        <v/>
      </c>
      <c r="Y2513" s="122" t="n"/>
      <c r="Z2513" s="123" t="n"/>
      <c r="AA2513" s="117">
        <f>IF(F2513="Re-assigned","NA",IF(W2513="","",IF(W2513&gt;=VLOOKUP(D2513,SLAMatrix,3,FALSE),"Yes",IF(W2513&lt;VLOOKUP(D2513,SLAMatrix,2,FALSE),"No","Internal"))))</f>
        <v/>
      </c>
      <c r="AB2513" s="123" t="n"/>
      <c r="AC2513" s="123" t="n"/>
      <c r="AD2513" s="119" t="n"/>
      <c r="AE2513" s="125" t="n"/>
      <c r="AF2513" s="124">
        <f>MONTH(O2513)</f>
        <v/>
      </c>
      <c r="AG2513" s="124">
        <f>VLOOKUP(IFERROR(MID(AE2513,1,(FIND(",",AE2513,1)-1)),AE2513),Facility_Region_Mapping,2,FALSE)</f>
        <v/>
      </c>
      <c r="AH2513" s="124" t="n"/>
      <c r="AI2513" s="124">
        <f>IF(C2513&lt;&gt;"",IF(M2513="ESM User",getInterfaceName($C2513),"NA"),"")</f>
        <v/>
      </c>
      <c r="AJ2513" s="116">
        <f>IF(Q2513&lt;&gt;"",DATE(YEAR(Q2513), MONTH(Q2513), DAY(Q2513)),"")</f>
        <v/>
      </c>
      <c r="AK2513" s="130">
        <f>IF(Q2513&lt;&gt;0,Q2513-N2513,TODAY()-N2513)</f>
        <v/>
      </c>
      <c r="AL2513" s="112">
        <f>IF(F2513="Re-assigned",0,IF(H2513="Closed",0,IF(H2513="Service Restored",0,IF(H2513="",0,1))))</f>
        <v/>
      </c>
      <c r="AM2513" s="124">
        <f>IF(AL2513=0,"",IF(AK2513&gt;20.99,"Aged","Non-Aged"))</f>
        <v/>
      </c>
      <c r="AN2513" s="112">
        <f>IF(Q2513&lt;&gt;"",MONTH(Q2513),"")</f>
        <v/>
      </c>
      <c r="AO2513" s="112">
        <f>IFERROR(VALUE(V2513),0)</f>
        <v/>
      </c>
    </row>
    <row customFormat="1" customHeight="1" ht="29.25" r="2514" s="112" spans="1:41">
      <c r="A2514" s="127" t="n"/>
      <c r="B2514" s="113" t="n"/>
      <c r="C2514" s="127" t="n"/>
      <c r="D2514" s="127" t="n"/>
      <c r="E2514" s="114">
        <f>IF(F2514 &lt;&gt; "",VLOOKUP(F2514,CategoryLookup,2,FALSE), "")</f>
        <v/>
      </c>
      <c r="F2514" s="126" t="n"/>
      <c r="G2514" s="127" t="n"/>
      <c r="H2514" s="127" t="n"/>
      <c r="I2514" s="127" t="n"/>
      <c r="J2514" s="127" t="n"/>
      <c r="K2514" s="127" t="n"/>
      <c r="L2514" s="127" t="n"/>
      <c r="M2514" s="127" t="n"/>
      <c r="N2514" s="120" t="n"/>
      <c r="O2514" s="120" t="n"/>
      <c r="P2514" s="120" t="n"/>
      <c r="Q2514" s="120" t="n"/>
      <c r="R2514" s="121" t="n"/>
      <c r="S2514" s="121" t="n"/>
      <c r="T2514" s="121" t="n"/>
      <c r="U2514" s="121" t="n"/>
      <c r="V2514" s="117">
        <f>IF(P2514="NA","NA",IF(P2514&lt;&gt;"",TEXT(P2514-N2514,"[h].mm"),""))</f>
        <v/>
      </c>
      <c r="W2514" s="118">
        <f>IF(AND(R2514="",S2514=""),"",R2514+S2514)</f>
        <v/>
      </c>
      <c r="X2514" s="116">
        <f>IF(O2514&lt;&gt;"",DATE(YEAR(O2514), MONTH(O2514), DAY(O2514)),"")</f>
        <v/>
      </c>
      <c r="Y2514" s="122" t="n"/>
      <c r="Z2514" s="123" t="n"/>
      <c r="AA2514" s="117">
        <f>IF(F2514="Re-assigned","NA",IF(W2514="","",IF(W2514&gt;=VLOOKUP(D2514,SLAMatrix,3,FALSE),"Yes",IF(W2514&lt;VLOOKUP(D2514,SLAMatrix,2,FALSE),"No","Internal"))))</f>
        <v/>
      </c>
      <c r="AB2514" s="123" t="n"/>
      <c r="AC2514" s="123" t="n"/>
      <c r="AD2514" s="119" t="n"/>
      <c r="AE2514" s="125" t="n"/>
      <c r="AF2514" s="124">
        <f>MONTH(O2514)</f>
        <v/>
      </c>
      <c r="AG2514" s="124">
        <f>VLOOKUP(IFERROR(MID(AE2514,1,(FIND(",",AE2514,1)-1)),AE2514),Facility_Region_Mapping,2,FALSE)</f>
        <v/>
      </c>
      <c r="AH2514" s="124" t="n"/>
      <c r="AI2514" s="124">
        <f>IF(C2514&lt;&gt;"",IF(M2514="ESM User",getInterfaceName($C2514),"NA"),"")</f>
        <v/>
      </c>
      <c r="AJ2514" s="116">
        <f>IF(Q2514&lt;&gt;"",DATE(YEAR(Q2514), MONTH(Q2514), DAY(Q2514)),"")</f>
        <v/>
      </c>
      <c r="AK2514" s="130">
        <f>IF(Q2514&lt;&gt;0,Q2514-N2514,TODAY()-N2514)</f>
        <v/>
      </c>
      <c r="AL2514" s="112">
        <f>IF(F2514="Re-assigned",0,IF(H2514="Closed",0,IF(H2514="Service Restored",0,IF(H2514="",0,1))))</f>
        <v/>
      </c>
      <c r="AM2514" s="124">
        <f>IF(AL2514=0,"",IF(AK2514&gt;20.99,"Aged","Non-Aged"))</f>
        <v/>
      </c>
      <c r="AN2514" s="112">
        <f>IF(Q2514&lt;&gt;"",MONTH(Q2514),"")</f>
        <v/>
      </c>
      <c r="AO2514" s="112">
        <f>IFERROR(VALUE(V2514),0)</f>
        <v/>
      </c>
    </row>
    <row customFormat="1" customHeight="1" ht="29.25" r="2515" s="112" spans="1:41">
      <c r="A2515" s="127" t="n"/>
      <c r="B2515" s="113" t="n"/>
      <c r="C2515" s="127" t="n"/>
      <c r="D2515" s="127" t="n"/>
      <c r="E2515" s="114">
        <f>IF(F2515 &lt;&gt; "",VLOOKUP(F2515,CategoryLookup,2,FALSE), "")</f>
        <v/>
      </c>
      <c r="F2515" s="126" t="n"/>
      <c r="G2515" s="127" t="n"/>
      <c r="H2515" s="127" t="n"/>
      <c r="I2515" s="127" t="n"/>
      <c r="J2515" s="127" t="n"/>
      <c r="K2515" s="127" t="n"/>
      <c r="L2515" s="127" t="n"/>
      <c r="M2515" s="127" t="n"/>
      <c r="N2515" s="120" t="n"/>
      <c r="O2515" s="120" t="n"/>
      <c r="P2515" s="120" t="n"/>
      <c r="Q2515" s="120" t="n"/>
      <c r="R2515" s="121" t="n"/>
      <c r="S2515" s="121" t="n"/>
      <c r="T2515" s="121" t="n"/>
      <c r="U2515" s="121" t="n"/>
      <c r="V2515" s="117">
        <f>IF(P2515="NA","NA",IF(P2515&lt;&gt;"",TEXT(P2515-N2515,"[h].mm"),""))</f>
        <v/>
      </c>
      <c r="W2515" s="118">
        <f>IF(AND(R2515="",S2515=""),"",R2515+S2515)</f>
        <v/>
      </c>
      <c r="X2515" s="116">
        <f>IF(O2515&lt;&gt;"",DATE(YEAR(O2515), MONTH(O2515), DAY(O2515)),"")</f>
        <v/>
      </c>
      <c r="Y2515" s="122" t="n"/>
      <c r="Z2515" s="123" t="n"/>
      <c r="AA2515" s="117">
        <f>IF(F2515="Re-assigned","NA",IF(W2515="","",IF(W2515&gt;=VLOOKUP(D2515,SLAMatrix,3,FALSE),"Yes",IF(W2515&lt;VLOOKUP(D2515,SLAMatrix,2,FALSE),"No","Internal"))))</f>
        <v/>
      </c>
      <c r="AB2515" s="123" t="n"/>
      <c r="AC2515" s="123" t="n"/>
      <c r="AD2515" s="119" t="n"/>
      <c r="AE2515" s="125" t="n"/>
      <c r="AF2515" s="124">
        <f>MONTH(O2515)</f>
        <v/>
      </c>
      <c r="AG2515" s="124">
        <f>VLOOKUP(IFERROR(MID(AE2515,1,(FIND(",",AE2515,1)-1)),AE2515),Facility_Region_Mapping,2,FALSE)</f>
        <v/>
      </c>
      <c r="AH2515" s="124" t="n"/>
      <c r="AI2515" s="124">
        <f>IF(C2515&lt;&gt;"",IF(M2515="ESM User",getInterfaceName($C2515),"NA"),"")</f>
        <v/>
      </c>
      <c r="AJ2515" s="116">
        <f>IF(Q2515&lt;&gt;"",DATE(YEAR(Q2515), MONTH(Q2515), DAY(Q2515)),"")</f>
        <v/>
      </c>
      <c r="AK2515" s="130">
        <f>IF(Q2515&lt;&gt;0,Q2515-N2515,TODAY()-N2515)</f>
        <v/>
      </c>
      <c r="AL2515" s="112">
        <f>IF(F2515="Re-assigned",0,IF(H2515="Closed",0,IF(H2515="Service Restored",0,IF(H2515="",0,1))))</f>
        <v/>
      </c>
      <c r="AM2515" s="124">
        <f>IF(AL2515=0,"",IF(AK2515&gt;20.99,"Aged","Non-Aged"))</f>
        <v/>
      </c>
      <c r="AN2515" s="112">
        <f>IF(Q2515&lt;&gt;"",MONTH(Q2515),"")</f>
        <v/>
      </c>
      <c r="AO2515" s="112">
        <f>IFERROR(VALUE(V2515),0)</f>
        <v/>
      </c>
    </row>
    <row customFormat="1" customHeight="1" ht="29.25" r="2516" s="112" spans="1:41">
      <c r="A2516" s="127" t="n"/>
      <c r="B2516" s="113" t="n"/>
      <c r="C2516" s="127" t="n"/>
      <c r="D2516" s="127" t="n"/>
      <c r="E2516" s="114">
        <f>IF(F2516 &lt;&gt; "",VLOOKUP(F2516,CategoryLookup,2,FALSE), "")</f>
        <v/>
      </c>
      <c r="F2516" s="126" t="n"/>
      <c r="G2516" s="127" t="n"/>
      <c r="H2516" s="127" t="n"/>
      <c r="I2516" s="127" t="n"/>
      <c r="J2516" s="127" t="n"/>
      <c r="K2516" s="127" t="n"/>
      <c r="L2516" s="127" t="n"/>
      <c r="M2516" s="127" t="n"/>
      <c r="N2516" s="120" t="n"/>
      <c r="O2516" s="120" t="n"/>
      <c r="P2516" s="120" t="n"/>
      <c r="Q2516" s="120" t="n"/>
      <c r="R2516" s="121" t="n"/>
      <c r="S2516" s="121" t="n"/>
      <c r="T2516" s="121" t="n"/>
      <c r="U2516" s="121" t="n"/>
      <c r="V2516" s="117">
        <f>IF(P2516="NA","NA",IF(P2516&lt;&gt;"",TEXT(P2516-N2516,"[h].mm"),""))</f>
        <v/>
      </c>
      <c r="W2516" s="118">
        <f>IF(AND(R2516="",S2516=""),"",R2516+S2516)</f>
        <v/>
      </c>
      <c r="X2516" s="116">
        <f>IF(O2516&lt;&gt;"",DATE(YEAR(O2516), MONTH(O2516), DAY(O2516)),"")</f>
        <v/>
      </c>
      <c r="Y2516" s="122" t="n"/>
      <c r="Z2516" s="123" t="n"/>
      <c r="AA2516" s="117">
        <f>IF(F2516="Re-assigned","NA",IF(W2516="","",IF(W2516&gt;=VLOOKUP(D2516,SLAMatrix,3,FALSE),"Yes",IF(W2516&lt;VLOOKUP(D2516,SLAMatrix,2,FALSE),"No","Internal"))))</f>
        <v/>
      </c>
      <c r="AB2516" s="123" t="n"/>
      <c r="AC2516" s="123" t="n"/>
      <c r="AD2516" s="119" t="n"/>
      <c r="AE2516" s="125" t="n"/>
      <c r="AF2516" s="124">
        <f>MONTH(O2516)</f>
        <v/>
      </c>
      <c r="AG2516" s="124">
        <f>VLOOKUP(IFERROR(MID(AE2516,1,(FIND(",",AE2516,1)-1)),AE2516),Facility_Region_Mapping,2,FALSE)</f>
        <v/>
      </c>
      <c r="AH2516" s="124" t="n"/>
      <c r="AI2516" s="124">
        <f>IF(C2516&lt;&gt;"",IF(M2516="ESM User",getInterfaceName($C2516),"NA"),"")</f>
        <v/>
      </c>
      <c r="AJ2516" s="116">
        <f>IF(Q2516&lt;&gt;"",DATE(YEAR(Q2516), MONTH(Q2516), DAY(Q2516)),"")</f>
        <v/>
      </c>
      <c r="AK2516" s="130">
        <f>IF(Q2516&lt;&gt;0,Q2516-N2516,TODAY()-N2516)</f>
        <v/>
      </c>
      <c r="AL2516" s="112">
        <f>IF(F2516="Re-assigned",0,IF(H2516="Closed",0,IF(H2516="Service Restored",0,IF(H2516="",0,1))))</f>
        <v/>
      </c>
      <c r="AM2516" s="124">
        <f>IF(AL2516=0,"",IF(AK2516&gt;20.99,"Aged","Non-Aged"))</f>
        <v/>
      </c>
      <c r="AN2516" s="112">
        <f>IF(Q2516&lt;&gt;"",MONTH(Q2516),"")</f>
        <v/>
      </c>
      <c r="AO2516" s="112">
        <f>IFERROR(VALUE(V2516),0)</f>
        <v/>
      </c>
    </row>
    <row customFormat="1" customHeight="1" ht="29.25" r="2517" s="112" spans="1:41">
      <c r="A2517" s="127" t="n"/>
      <c r="B2517" s="113" t="n"/>
      <c r="C2517" s="127" t="n"/>
      <c r="D2517" s="127" t="n"/>
      <c r="E2517" s="114">
        <f>IF(F2517 &lt;&gt; "",VLOOKUP(F2517,CategoryLookup,2,FALSE), "")</f>
        <v/>
      </c>
      <c r="F2517" s="126" t="n"/>
      <c r="G2517" s="127" t="n"/>
      <c r="H2517" s="127" t="n"/>
      <c r="I2517" s="127" t="n"/>
      <c r="J2517" s="127" t="n"/>
      <c r="K2517" s="127" t="n"/>
      <c r="L2517" s="127" t="n"/>
      <c r="M2517" s="127" t="n"/>
      <c r="N2517" s="120" t="n"/>
      <c r="O2517" s="120" t="n"/>
      <c r="P2517" s="120" t="n"/>
      <c r="Q2517" s="120" t="n"/>
      <c r="R2517" s="121" t="n"/>
      <c r="S2517" s="121" t="n"/>
      <c r="T2517" s="121" t="n"/>
      <c r="U2517" s="121" t="n"/>
      <c r="V2517" s="117">
        <f>IF(P2517="NA","NA",IF(P2517&lt;&gt;"",TEXT(P2517-N2517,"[h].mm"),""))</f>
        <v/>
      </c>
      <c r="W2517" s="118">
        <f>IF(AND(R2517="",S2517=""),"",R2517+S2517)</f>
        <v/>
      </c>
      <c r="X2517" s="116">
        <f>IF(O2517&lt;&gt;"",DATE(YEAR(O2517), MONTH(O2517), DAY(O2517)),"")</f>
        <v/>
      </c>
      <c r="Y2517" s="122" t="n"/>
      <c r="Z2517" s="123" t="n"/>
      <c r="AA2517" s="117">
        <f>IF(F2517="Re-assigned","NA",IF(W2517="","",IF(W2517&gt;=VLOOKUP(D2517,SLAMatrix,3,FALSE),"Yes",IF(W2517&lt;VLOOKUP(D2517,SLAMatrix,2,FALSE),"No","Internal"))))</f>
        <v/>
      </c>
      <c r="AB2517" s="123" t="n"/>
      <c r="AC2517" s="123" t="n"/>
      <c r="AD2517" s="119" t="n"/>
      <c r="AE2517" s="125" t="n"/>
      <c r="AF2517" s="124">
        <f>MONTH(O2517)</f>
        <v/>
      </c>
      <c r="AG2517" s="124">
        <f>VLOOKUP(IFERROR(MID(AE2517,1,(FIND(",",AE2517,1)-1)),AE2517),Facility_Region_Mapping,2,FALSE)</f>
        <v/>
      </c>
      <c r="AH2517" s="124" t="n"/>
      <c r="AI2517" s="124">
        <f>IF(C2517&lt;&gt;"",IF(M2517="ESM User",getInterfaceName($C2517),"NA"),"")</f>
        <v/>
      </c>
      <c r="AJ2517" s="116">
        <f>IF(Q2517&lt;&gt;"",DATE(YEAR(Q2517), MONTH(Q2517), DAY(Q2517)),"")</f>
        <v/>
      </c>
      <c r="AK2517" s="130">
        <f>IF(Q2517&lt;&gt;0,Q2517-N2517,TODAY()-N2517)</f>
        <v/>
      </c>
      <c r="AL2517" s="112">
        <f>IF(F2517="Re-assigned",0,IF(H2517="Closed",0,IF(H2517="Service Restored",0,IF(H2517="",0,1))))</f>
        <v/>
      </c>
      <c r="AM2517" s="124">
        <f>IF(AL2517=0,"",IF(AK2517&gt;20.99,"Aged","Non-Aged"))</f>
        <v/>
      </c>
      <c r="AN2517" s="112">
        <f>IF(Q2517&lt;&gt;"",MONTH(Q2517),"")</f>
        <v/>
      </c>
      <c r="AO2517" s="112">
        <f>IFERROR(VALUE(V2517),0)</f>
        <v/>
      </c>
    </row>
    <row customFormat="1" customHeight="1" ht="29.25" r="2518" s="112" spans="1:41">
      <c r="A2518" s="127" t="n"/>
      <c r="B2518" s="113" t="n"/>
      <c r="C2518" s="127" t="n"/>
      <c r="D2518" s="127" t="n"/>
      <c r="E2518" s="114">
        <f>IF(F2518 &lt;&gt; "",VLOOKUP(F2518,CategoryLookup,2,FALSE), "")</f>
        <v/>
      </c>
      <c r="F2518" s="126" t="n"/>
      <c r="G2518" s="127" t="n"/>
      <c r="H2518" s="127" t="n"/>
      <c r="I2518" s="127" t="n"/>
      <c r="J2518" s="127" t="n"/>
      <c r="K2518" s="127" t="n"/>
      <c r="L2518" s="127" t="n"/>
      <c r="M2518" s="127" t="n"/>
      <c r="N2518" s="120" t="n"/>
      <c r="O2518" s="120" t="n"/>
      <c r="P2518" s="120" t="n"/>
      <c r="Q2518" s="120" t="n"/>
      <c r="R2518" s="121" t="n"/>
      <c r="S2518" s="121" t="n"/>
      <c r="T2518" s="121" t="n"/>
      <c r="U2518" s="121" t="n"/>
      <c r="V2518" s="117">
        <f>IF(P2518="NA","NA",IF(P2518&lt;&gt;"",TEXT(P2518-N2518,"[h].mm"),""))</f>
        <v/>
      </c>
      <c r="W2518" s="118">
        <f>IF(AND(R2518="",S2518=""),"",R2518+S2518)</f>
        <v/>
      </c>
      <c r="X2518" s="116">
        <f>IF(O2518&lt;&gt;"",DATE(YEAR(O2518), MONTH(O2518), DAY(O2518)),"")</f>
        <v/>
      </c>
      <c r="Y2518" s="122" t="n"/>
      <c r="Z2518" s="123" t="n"/>
      <c r="AA2518" s="117">
        <f>IF(F2518="Re-assigned","NA",IF(W2518="","",IF(W2518&gt;=VLOOKUP(D2518,SLAMatrix,3,FALSE),"Yes",IF(W2518&lt;VLOOKUP(D2518,SLAMatrix,2,FALSE),"No","Internal"))))</f>
        <v/>
      </c>
      <c r="AB2518" s="123" t="n"/>
      <c r="AC2518" s="123" t="n"/>
      <c r="AD2518" s="119" t="n"/>
      <c r="AE2518" s="125" t="n"/>
      <c r="AF2518" s="124">
        <f>MONTH(O2518)</f>
        <v/>
      </c>
      <c r="AG2518" s="124">
        <f>VLOOKUP(IFERROR(MID(AE2518,1,(FIND(",",AE2518,1)-1)),AE2518),Facility_Region_Mapping,2,FALSE)</f>
        <v/>
      </c>
      <c r="AH2518" s="124" t="n"/>
      <c r="AI2518" s="124">
        <f>IF(C2518&lt;&gt;"",IF(M2518="ESM User",getInterfaceName($C2518),"NA"),"")</f>
        <v/>
      </c>
      <c r="AJ2518" s="116">
        <f>IF(Q2518&lt;&gt;"",DATE(YEAR(Q2518), MONTH(Q2518), DAY(Q2518)),"")</f>
        <v/>
      </c>
      <c r="AK2518" s="130">
        <f>IF(Q2518&lt;&gt;0,Q2518-N2518,TODAY()-N2518)</f>
        <v/>
      </c>
      <c r="AL2518" s="112">
        <f>IF(F2518="Re-assigned",0,IF(H2518="Closed",0,IF(H2518="Service Restored",0,IF(H2518="",0,1))))</f>
        <v/>
      </c>
      <c r="AM2518" s="124">
        <f>IF(AL2518=0,"",IF(AK2518&gt;20.99,"Aged","Non-Aged"))</f>
        <v/>
      </c>
      <c r="AN2518" s="112">
        <f>IF(Q2518&lt;&gt;"",MONTH(Q2518),"")</f>
        <v/>
      </c>
      <c r="AO2518" s="112">
        <f>IFERROR(VALUE(V2518),0)</f>
        <v/>
      </c>
    </row>
    <row customFormat="1" customHeight="1" ht="29.25" r="2519" s="112" spans="1:41">
      <c r="A2519" s="127" t="n"/>
      <c r="B2519" s="113" t="n"/>
      <c r="C2519" s="127" t="n"/>
      <c r="D2519" s="127" t="n"/>
      <c r="E2519" s="114">
        <f>IF(F2519 &lt;&gt; "",VLOOKUP(F2519,CategoryLookup,2,FALSE), "")</f>
        <v/>
      </c>
      <c r="F2519" s="126" t="n"/>
      <c r="G2519" s="127" t="n"/>
      <c r="H2519" s="127" t="n"/>
      <c r="I2519" s="127" t="n"/>
      <c r="J2519" s="127" t="n"/>
      <c r="K2519" s="127" t="n"/>
      <c r="L2519" s="127" t="n"/>
      <c r="M2519" s="127" t="n"/>
      <c r="N2519" s="120" t="n"/>
      <c r="O2519" s="120" t="n"/>
      <c r="P2519" s="120" t="n"/>
      <c r="Q2519" s="120" t="n"/>
      <c r="R2519" s="121" t="n"/>
      <c r="S2519" s="121" t="n"/>
      <c r="T2519" s="121" t="n"/>
      <c r="U2519" s="121" t="n"/>
      <c r="V2519" s="117">
        <f>IF(P2519="NA","NA",IF(P2519&lt;&gt;"",TEXT(P2519-N2519,"[h].mm"),""))</f>
        <v/>
      </c>
      <c r="W2519" s="118">
        <f>IF(AND(R2519="",S2519=""),"",R2519+S2519)</f>
        <v/>
      </c>
      <c r="X2519" s="116">
        <f>IF(O2519&lt;&gt;"",DATE(YEAR(O2519), MONTH(O2519), DAY(O2519)),"")</f>
        <v/>
      </c>
      <c r="Y2519" s="122" t="n"/>
      <c r="Z2519" s="123" t="n"/>
      <c r="AA2519" s="117">
        <f>IF(F2519="Re-assigned","NA",IF(W2519="","",IF(W2519&gt;=VLOOKUP(D2519,SLAMatrix,3,FALSE),"Yes",IF(W2519&lt;VLOOKUP(D2519,SLAMatrix,2,FALSE),"No","Internal"))))</f>
        <v/>
      </c>
      <c r="AB2519" s="123" t="n"/>
      <c r="AC2519" s="123" t="n"/>
      <c r="AD2519" s="119" t="n"/>
      <c r="AE2519" s="125" t="n"/>
      <c r="AF2519" s="124">
        <f>MONTH(O2519)</f>
        <v/>
      </c>
      <c r="AG2519" s="124">
        <f>VLOOKUP(IFERROR(MID(AE2519,1,(FIND(",",AE2519,1)-1)),AE2519),Facility_Region_Mapping,2,FALSE)</f>
        <v/>
      </c>
      <c r="AH2519" s="124" t="n"/>
      <c r="AI2519" s="124">
        <f>IF(C2519&lt;&gt;"",IF(M2519="ESM User",getInterfaceName($C2519),"NA"),"")</f>
        <v/>
      </c>
      <c r="AJ2519" s="116">
        <f>IF(Q2519&lt;&gt;"",DATE(YEAR(Q2519), MONTH(Q2519), DAY(Q2519)),"")</f>
        <v/>
      </c>
      <c r="AK2519" s="130">
        <f>IF(Q2519&lt;&gt;0,Q2519-N2519,TODAY()-N2519)</f>
        <v/>
      </c>
      <c r="AL2519" s="112">
        <f>IF(F2519="Re-assigned",0,IF(H2519="Closed",0,IF(H2519="Service Restored",0,IF(H2519="",0,1))))</f>
        <v/>
      </c>
      <c r="AM2519" s="124">
        <f>IF(AL2519=0,"",IF(AK2519&gt;20.99,"Aged","Non-Aged"))</f>
        <v/>
      </c>
      <c r="AN2519" s="112">
        <f>IF(Q2519&lt;&gt;"",MONTH(Q2519),"")</f>
        <v/>
      </c>
      <c r="AO2519" s="112">
        <f>IFERROR(VALUE(V2519),0)</f>
        <v/>
      </c>
    </row>
    <row customFormat="1" customHeight="1" ht="29.25" r="2520" s="112" spans="1:41">
      <c r="A2520" s="127" t="n"/>
      <c r="B2520" s="113" t="n"/>
      <c r="C2520" s="127" t="n"/>
      <c r="D2520" s="127" t="n"/>
      <c r="E2520" s="114">
        <f>IF(F2520 &lt;&gt; "",VLOOKUP(F2520,CategoryLookup,2,FALSE), "")</f>
        <v/>
      </c>
      <c r="F2520" s="126" t="n"/>
      <c r="G2520" s="127" t="n"/>
      <c r="H2520" s="127" t="n"/>
      <c r="I2520" s="127" t="n"/>
      <c r="J2520" s="127" t="n"/>
      <c r="K2520" s="127" t="n"/>
      <c r="L2520" s="127" t="n"/>
      <c r="M2520" s="127" t="n"/>
      <c r="N2520" s="120" t="n"/>
      <c r="O2520" s="120" t="n"/>
      <c r="P2520" s="120" t="n"/>
      <c r="Q2520" s="120" t="n"/>
      <c r="R2520" s="121" t="n"/>
      <c r="S2520" s="121" t="n"/>
      <c r="T2520" s="121" t="n"/>
      <c r="U2520" s="121" t="n"/>
      <c r="V2520" s="117">
        <f>IF(P2520="NA","NA",IF(P2520&lt;&gt;"",TEXT(P2520-N2520,"[h].mm"),""))</f>
        <v/>
      </c>
      <c r="W2520" s="118">
        <f>IF(AND(R2520="",S2520=""),"",R2520+S2520)</f>
        <v/>
      </c>
      <c r="X2520" s="116">
        <f>IF(O2520&lt;&gt;"",DATE(YEAR(O2520), MONTH(O2520), DAY(O2520)),"")</f>
        <v/>
      </c>
      <c r="Y2520" s="122" t="n"/>
      <c r="Z2520" s="123" t="n"/>
      <c r="AA2520" s="117">
        <f>IF(F2520="Re-assigned","NA",IF(W2520="","",IF(W2520&gt;=VLOOKUP(D2520,SLAMatrix,3,FALSE),"Yes",IF(W2520&lt;VLOOKUP(D2520,SLAMatrix,2,FALSE),"No","Internal"))))</f>
        <v/>
      </c>
      <c r="AB2520" s="123" t="n"/>
      <c r="AC2520" s="123" t="n"/>
      <c r="AD2520" s="119" t="n"/>
      <c r="AE2520" s="125" t="n"/>
      <c r="AF2520" s="124">
        <f>MONTH(O2520)</f>
        <v/>
      </c>
      <c r="AG2520" s="124">
        <f>VLOOKUP(IFERROR(MID(AE2520,1,(FIND(",",AE2520,1)-1)),AE2520),Facility_Region_Mapping,2,FALSE)</f>
        <v/>
      </c>
      <c r="AH2520" s="124" t="n"/>
      <c r="AI2520" s="124">
        <f>IF(C2520&lt;&gt;"",IF(M2520="ESM User",getInterfaceName($C2520),"NA"),"")</f>
        <v/>
      </c>
      <c r="AJ2520" s="116">
        <f>IF(Q2520&lt;&gt;"",DATE(YEAR(Q2520), MONTH(Q2520), DAY(Q2520)),"")</f>
        <v/>
      </c>
      <c r="AK2520" s="130">
        <f>IF(Q2520&lt;&gt;0,Q2520-N2520,TODAY()-N2520)</f>
        <v/>
      </c>
      <c r="AL2520" s="112">
        <f>IF(F2520="Re-assigned",0,IF(H2520="Closed",0,IF(H2520="Service Restored",0,IF(H2520="",0,1))))</f>
        <v/>
      </c>
      <c r="AM2520" s="124">
        <f>IF(AL2520=0,"",IF(AK2520&gt;20.99,"Aged","Non-Aged"))</f>
        <v/>
      </c>
      <c r="AN2520" s="112">
        <f>IF(Q2520&lt;&gt;"",MONTH(Q2520),"")</f>
        <v/>
      </c>
      <c r="AO2520" s="112">
        <f>IFERROR(VALUE(V2520),0)</f>
        <v/>
      </c>
    </row>
    <row customFormat="1" customHeight="1" ht="29.25" r="2521" s="112" spans="1:41">
      <c r="A2521" s="127" t="n"/>
      <c r="B2521" s="113" t="n"/>
      <c r="C2521" s="127" t="n"/>
      <c r="D2521" s="127" t="n"/>
      <c r="E2521" s="114">
        <f>IF(F2521 &lt;&gt; "",VLOOKUP(F2521,CategoryLookup,2,FALSE), "")</f>
        <v/>
      </c>
      <c r="F2521" s="126" t="n"/>
      <c r="G2521" s="127" t="n"/>
      <c r="H2521" s="127" t="n"/>
      <c r="I2521" s="127" t="n"/>
      <c r="J2521" s="127" t="n"/>
      <c r="K2521" s="127" t="n"/>
      <c r="L2521" s="127" t="n"/>
      <c r="M2521" s="127" t="n"/>
      <c r="N2521" s="120" t="n"/>
      <c r="O2521" s="120" t="n"/>
      <c r="P2521" s="120" t="n"/>
      <c r="Q2521" s="120" t="n"/>
      <c r="R2521" s="121" t="n"/>
      <c r="S2521" s="121" t="n"/>
      <c r="T2521" s="121" t="n"/>
      <c r="U2521" s="121" t="n"/>
      <c r="V2521" s="117">
        <f>IF(P2521="NA","NA",IF(P2521&lt;&gt;"",TEXT(P2521-N2521,"[h].mm"),""))</f>
        <v/>
      </c>
      <c r="W2521" s="118">
        <f>IF(AND(R2521="",S2521=""),"",R2521+S2521)</f>
        <v/>
      </c>
      <c r="X2521" s="116">
        <f>IF(O2521&lt;&gt;"",DATE(YEAR(O2521), MONTH(O2521), DAY(O2521)),"")</f>
        <v/>
      </c>
      <c r="Y2521" s="122" t="n"/>
      <c r="Z2521" s="123" t="n"/>
      <c r="AA2521" s="117">
        <f>IF(F2521="Re-assigned","NA",IF(W2521="","",IF(W2521&gt;=VLOOKUP(D2521,SLAMatrix,3,FALSE),"Yes",IF(W2521&lt;VLOOKUP(D2521,SLAMatrix,2,FALSE),"No","Internal"))))</f>
        <v/>
      </c>
      <c r="AB2521" s="123" t="n"/>
      <c r="AC2521" s="123" t="n"/>
      <c r="AD2521" s="119" t="n"/>
      <c r="AE2521" s="125" t="n"/>
      <c r="AF2521" s="124">
        <f>MONTH(O2521)</f>
        <v/>
      </c>
      <c r="AG2521" s="124">
        <f>VLOOKUP(IFERROR(MID(AE2521,1,(FIND(",",AE2521,1)-1)),AE2521),Facility_Region_Mapping,2,FALSE)</f>
        <v/>
      </c>
      <c r="AH2521" s="124" t="n"/>
      <c r="AI2521" s="124">
        <f>IF(C2521&lt;&gt;"",IF(M2521="ESM User",getInterfaceName($C2521),"NA"),"")</f>
        <v/>
      </c>
      <c r="AJ2521" s="116">
        <f>IF(Q2521&lt;&gt;"",DATE(YEAR(Q2521), MONTH(Q2521), DAY(Q2521)),"")</f>
        <v/>
      </c>
      <c r="AK2521" s="130">
        <f>IF(Q2521&lt;&gt;0,Q2521-N2521,TODAY()-N2521)</f>
        <v/>
      </c>
      <c r="AL2521" s="112">
        <f>IF(F2521="Re-assigned",0,IF(H2521="Closed",0,IF(H2521="Service Restored",0,IF(H2521="",0,1))))</f>
        <v/>
      </c>
      <c r="AM2521" s="124">
        <f>IF(AL2521=0,"",IF(AK2521&gt;20.99,"Aged","Non-Aged"))</f>
        <v/>
      </c>
      <c r="AN2521" s="112">
        <f>IF(Q2521&lt;&gt;"",MONTH(Q2521),"")</f>
        <v/>
      </c>
      <c r="AO2521" s="112">
        <f>IFERROR(VALUE(V2521),0)</f>
        <v/>
      </c>
    </row>
    <row customFormat="1" customHeight="1" ht="29.25" r="2522" s="112" spans="1:41">
      <c r="A2522" s="127" t="n"/>
      <c r="B2522" s="113" t="n"/>
      <c r="C2522" s="127" t="n"/>
      <c r="D2522" s="127" t="n"/>
      <c r="E2522" s="114">
        <f>IF(F2522 &lt;&gt; "",VLOOKUP(F2522,CategoryLookup,2,FALSE), "")</f>
        <v/>
      </c>
      <c r="F2522" s="126" t="n"/>
      <c r="G2522" s="127" t="n"/>
      <c r="H2522" s="127" t="n"/>
      <c r="I2522" s="127" t="n"/>
      <c r="J2522" s="127" t="n"/>
      <c r="K2522" s="127" t="n"/>
      <c r="L2522" s="127" t="n"/>
      <c r="M2522" s="127" t="n"/>
      <c r="N2522" s="120" t="n"/>
      <c r="O2522" s="120" t="n"/>
      <c r="P2522" s="120" t="n"/>
      <c r="Q2522" s="120" t="n"/>
      <c r="R2522" s="121" t="n"/>
      <c r="S2522" s="121" t="n"/>
      <c r="T2522" s="121" t="n"/>
      <c r="U2522" s="121" t="n"/>
      <c r="V2522" s="117">
        <f>IF(P2522="NA","NA",IF(P2522&lt;&gt;"",TEXT(P2522-N2522,"[h].mm"),""))</f>
        <v/>
      </c>
      <c r="W2522" s="118">
        <f>IF(AND(R2522="",S2522=""),"",R2522+S2522)</f>
        <v/>
      </c>
      <c r="X2522" s="116">
        <f>IF(O2522&lt;&gt;"",DATE(YEAR(O2522), MONTH(O2522), DAY(O2522)),"")</f>
        <v/>
      </c>
      <c r="Y2522" s="122" t="n"/>
      <c r="Z2522" s="123" t="n"/>
      <c r="AA2522" s="117">
        <f>IF(F2522="Re-assigned","NA",IF(W2522="","",IF(W2522&gt;=VLOOKUP(D2522,SLAMatrix,3,FALSE),"Yes",IF(W2522&lt;VLOOKUP(D2522,SLAMatrix,2,FALSE),"No","Internal"))))</f>
        <v/>
      </c>
      <c r="AB2522" s="123" t="n"/>
      <c r="AC2522" s="123" t="n"/>
      <c r="AD2522" s="119" t="n"/>
      <c r="AE2522" s="125" t="n"/>
      <c r="AF2522" s="124">
        <f>MONTH(O2522)</f>
        <v/>
      </c>
      <c r="AG2522" s="124">
        <f>VLOOKUP(IFERROR(MID(AE2522,1,(FIND(",",AE2522,1)-1)),AE2522),Facility_Region_Mapping,2,FALSE)</f>
        <v/>
      </c>
      <c r="AH2522" s="124" t="n"/>
      <c r="AI2522" s="124">
        <f>IF(C2522&lt;&gt;"",IF(M2522="ESM User",getInterfaceName($C2522),"NA"),"")</f>
        <v/>
      </c>
      <c r="AJ2522" s="116">
        <f>IF(Q2522&lt;&gt;"",DATE(YEAR(Q2522), MONTH(Q2522), DAY(Q2522)),"")</f>
        <v/>
      </c>
      <c r="AK2522" s="130">
        <f>IF(Q2522&lt;&gt;0,Q2522-N2522,TODAY()-N2522)</f>
        <v/>
      </c>
      <c r="AL2522" s="112">
        <f>IF(F2522="Re-assigned",0,IF(H2522="Closed",0,IF(H2522="Service Restored",0,IF(H2522="",0,1))))</f>
        <v/>
      </c>
      <c r="AM2522" s="124">
        <f>IF(AL2522=0,"",IF(AK2522&gt;20.99,"Aged","Non-Aged"))</f>
        <v/>
      </c>
      <c r="AN2522" s="112">
        <f>IF(Q2522&lt;&gt;"",MONTH(Q2522),"")</f>
        <v/>
      </c>
      <c r="AO2522" s="112">
        <f>IFERROR(VALUE(V2522),0)</f>
        <v/>
      </c>
    </row>
    <row customFormat="1" customHeight="1" ht="29.25" r="2523" s="112" spans="1:41">
      <c r="A2523" s="127" t="n"/>
      <c r="B2523" s="113" t="n"/>
      <c r="C2523" s="127" t="n"/>
      <c r="D2523" s="127" t="n"/>
      <c r="E2523" s="114">
        <f>IF(F2523 &lt;&gt; "",VLOOKUP(F2523,CategoryLookup,2,FALSE), "")</f>
        <v/>
      </c>
      <c r="F2523" s="126" t="n"/>
      <c r="G2523" s="127" t="n"/>
      <c r="H2523" s="127" t="n"/>
      <c r="I2523" s="127" t="n"/>
      <c r="J2523" s="127" t="n"/>
      <c r="K2523" s="127" t="n"/>
      <c r="L2523" s="127" t="n"/>
      <c r="M2523" s="127" t="n"/>
      <c r="N2523" s="120" t="n"/>
      <c r="O2523" s="120" t="n"/>
      <c r="P2523" s="120" t="n"/>
      <c r="Q2523" s="120" t="n"/>
      <c r="R2523" s="121" t="n"/>
      <c r="S2523" s="121" t="n"/>
      <c r="T2523" s="121" t="n"/>
      <c r="U2523" s="121" t="n"/>
      <c r="V2523" s="117">
        <f>IF(P2523="NA","NA",IF(P2523&lt;&gt;"",TEXT(P2523-N2523,"[h].mm"),""))</f>
        <v/>
      </c>
      <c r="W2523" s="118">
        <f>IF(AND(R2523="",S2523=""),"",R2523+S2523)</f>
        <v/>
      </c>
      <c r="X2523" s="116">
        <f>IF(O2523&lt;&gt;"",DATE(YEAR(O2523), MONTH(O2523), DAY(O2523)),"")</f>
        <v/>
      </c>
      <c r="Y2523" s="122" t="n"/>
      <c r="Z2523" s="123" t="n"/>
      <c r="AA2523" s="117">
        <f>IF(F2523="Re-assigned","NA",IF(W2523="","",IF(W2523&gt;=VLOOKUP(D2523,SLAMatrix,3,FALSE),"Yes",IF(W2523&lt;VLOOKUP(D2523,SLAMatrix,2,FALSE),"No","Internal"))))</f>
        <v/>
      </c>
      <c r="AB2523" s="123" t="n"/>
      <c r="AC2523" s="123" t="n"/>
      <c r="AD2523" s="119" t="n"/>
      <c r="AE2523" s="125" t="n"/>
      <c r="AF2523" s="124">
        <f>MONTH(O2523)</f>
        <v/>
      </c>
      <c r="AG2523" s="124">
        <f>VLOOKUP(IFERROR(MID(AE2523,1,(FIND(",",AE2523,1)-1)),AE2523),Facility_Region_Mapping,2,FALSE)</f>
        <v/>
      </c>
      <c r="AH2523" s="124" t="n"/>
      <c r="AI2523" s="124">
        <f>IF(C2523&lt;&gt;"",IF(M2523="ESM User",getInterfaceName($C2523),"NA"),"")</f>
        <v/>
      </c>
      <c r="AJ2523" s="116">
        <f>IF(Q2523&lt;&gt;"",DATE(YEAR(Q2523), MONTH(Q2523), DAY(Q2523)),"")</f>
        <v/>
      </c>
      <c r="AK2523" s="130">
        <f>IF(Q2523&lt;&gt;0,Q2523-N2523,TODAY()-N2523)</f>
        <v/>
      </c>
      <c r="AL2523" s="112">
        <f>IF(F2523="Re-assigned",0,IF(H2523="Closed",0,IF(H2523="Service Restored",0,IF(H2523="",0,1))))</f>
        <v/>
      </c>
      <c r="AM2523" s="124">
        <f>IF(AL2523=0,"",IF(AK2523&gt;20.99,"Aged","Non-Aged"))</f>
        <v/>
      </c>
      <c r="AN2523" s="112">
        <f>IF(Q2523&lt;&gt;"",MONTH(Q2523),"")</f>
        <v/>
      </c>
      <c r="AO2523" s="112">
        <f>IFERROR(VALUE(V2523),0)</f>
        <v/>
      </c>
    </row>
    <row customFormat="1" customHeight="1" ht="29.25" r="2524" s="112" spans="1:41">
      <c r="A2524" s="127" t="n"/>
      <c r="B2524" s="113" t="n"/>
      <c r="C2524" s="127" t="n"/>
      <c r="D2524" s="127" t="n"/>
      <c r="E2524" s="114">
        <f>IF(F2524 &lt;&gt; "",VLOOKUP(F2524,CategoryLookup,2,FALSE), "")</f>
        <v/>
      </c>
      <c r="F2524" s="126" t="n"/>
      <c r="G2524" s="127" t="n"/>
      <c r="H2524" s="127" t="n"/>
      <c r="I2524" s="127" t="n"/>
      <c r="J2524" s="127" t="n"/>
      <c r="K2524" s="127" t="n"/>
      <c r="L2524" s="127" t="n"/>
      <c r="M2524" s="127" t="n"/>
      <c r="N2524" s="120" t="n"/>
      <c r="O2524" s="120" t="n"/>
      <c r="P2524" s="120" t="n"/>
      <c r="Q2524" s="120" t="n"/>
      <c r="R2524" s="121" t="n"/>
      <c r="S2524" s="121" t="n"/>
      <c r="T2524" s="121" t="n"/>
      <c r="U2524" s="121" t="n"/>
      <c r="V2524" s="117">
        <f>IF(P2524="NA","NA",IF(P2524&lt;&gt;"",TEXT(P2524-N2524,"[h].mm"),""))</f>
        <v/>
      </c>
      <c r="W2524" s="118">
        <f>IF(AND(R2524="",S2524=""),"",R2524+S2524)</f>
        <v/>
      </c>
      <c r="X2524" s="116">
        <f>IF(O2524&lt;&gt;"",DATE(YEAR(O2524), MONTH(O2524), DAY(O2524)),"")</f>
        <v/>
      </c>
      <c r="Y2524" s="122" t="n"/>
      <c r="Z2524" s="123" t="n"/>
      <c r="AA2524" s="117">
        <f>IF(F2524="Re-assigned","NA",IF(W2524="","",IF(W2524&gt;=VLOOKUP(D2524,SLAMatrix,3,FALSE),"Yes",IF(W2524&lt;VLOOKUP(D2524,SLAMatrix,2,FALSE),"No","Internal"))))</f>
        <v/>
      </c>
      <c r="AB2524" s="123" t="n"/>
      <c r="AC2524" s="123" t="n"/>
      <c r="AD2524" s="119" t="n"/>
      <c r="AE2524" s="125" t="n"/>
      <c r="AF2524" s="124">
        <f>MONTH(O2524)</f>
        <v/>
      </c>
      <c r="AG2524" s="124">
        <f>VLOOKUP(IFERROR(MID(AE2524,1,(FIND(",",AE2524,1)-1)),AE2524),Facility_Region_Mapping,2,FALSE)</f>
        <v/>
      </c>
      <c r="AH2524" s="124" t="n"/>
      <c r="AI2524" s="124">
        <f>IF(C2524&lt;&gt;"",IF(M2524="ESM User",getInterfaceName($C2524),"NA"),"")</f>
        <v/>
      </c>
      <c r="AJ2524" s="116">
        <f>IF(Q2524&lt;&gt;"",DATE(YEAR(Q2524), MONTH(Q2524), DAY(Q2524)),"")</f>
        <v/>
      </c>
      <c r="AK2524" s="130">
        <f>IF(Q2524&lt;&gt;0,Q2524-N2524,TODAY()-N2524)</f>
        <v/>
      </c>
      <c r="AL2524" s="112">
        <f>IF(F2524="Re-assigned",0,IF(H2524="Closed",0,IF(H2524="Service Restored",0,IF(H2524="",0,1))))</f>
        <v/>
      </c>
      <c r="AM2524" s="124">
        <f>IF(AL2524=0,"",IF(AK2524&gt;20.99,"Aged","Non-Aged"))</f>
        <v/>
      </c>
      <c r="AN2524" s="112">
        <f>IF(Q2524&lt;&gt;"",MONTH(Q2524),"")</f>
        <v/>
      </c>
      <c r="AO2524" s="112">
        <f>IFERROR(VALUE(V2524),0)</f>
        <v/>
      </c>
    </row>
    <row customFormat="1" customHeight="1" ht="29.25" r="2525" s="112" spans="1:41">
      <c r="A2525" s="127" t="n"/>
      <c r="B2525" s="113" t="n"/>
      <c r="C2525" s="127" t="n"/>
      <c r="D2525" s="127" t="n"/>
      <c r="E2525" s="114">
        <f>IF(F2525 &lt;&gt; "",VLOOKUP(F2525,CategoryLookup,2,FALSE), "")</f>
        <v/>
      </c>
      <c r="F2525" s="126" t="n"/>
      <c r="G2525" s="127" t="n"/>
      <c r="H2525" s="127" t="n"/>
      <c r="I2525" s="127" t="n"/>
      <c r="J2525" s="127" t="n"/>
      <c r="K2525" s="127" t="n"/>
      <c r="L2525" s="127" t="n"/>
      <c r="M2525" s="127" t="n"/>
      <c r="N2525" s="120" t="n"/>
      <c r="O2525" s="120" t="n"/>
      <c r="P2525" s="120" t="n"/>
      <c r="Q2525" s="120" t="n"/>
      <c r="R2525" s="121" t="n"/>
      <c r="S2525" s="121" t="n"/>
      <c r="T2525" s="121" t="n"/>
      <c r="U2525" s="121" t="n"/>
      <c r="V2525" s="117">
        <f>IF(P2525="NA","NA",IF(P2525&lt;&gt;"",TEXT(P2525-N2525,"[h].mm"),""))</f>
        <v/>
      </c>
      <c r="W2525" s="118">
        <f>IF(AND(R2525="",S2525=""),"",R2525+S2525)</f>
        <v/>
      </c>
      <c r="X2525" s="116">
        <f>IF(O2525&lt;&gt;"",DATE(YEAR(O2525), MONTH(O2525), DAY(O2525)),"")</f>
        <v/>
      </c>
      <c r="Y2525" s="122" t="n"/>
      <c r="Z2525" s="123" t="n"/>
      <c r="AA2525" s="117">
        <f>IF(F2525="Re-assigned","NA",IF(W2525="","",IF(W2525&gt;=VLOOKUP(D2525,SLAMatrix,3,FALSE),"Yes",IF(W2525&lt;VLOOKUP(D2525,SLAMatrix,2,FALSE),"No","Internal"))))</f>
        <v/>
      </c>
      <c r="AB2525" s="123" t="n"/>
      <c r="AC2525" s="123" t="n"/>
      <c r="AD2525" s="119" t="n"/>
      <c r="AE2525" s="125" t="n"/>
      <c r="AF2525" s="124">
        <f>MONTH(O2525)</f>
        <v/>
      </c>
      <c r="AG2525" s="124">
        <f>VLOOKUP(IFERROR(MID(AE2525,1,(FIND(",",AE2525,1)-1)),AE2525),Facility_Region_Mapping,2,FALSE)</f>
        <v/>
      </c>
      <c r="AH2525" s="124" t="n"/>
      <c r="AI2525" s="124">
        <f>IF(C2525&lt;&gt;"",IF(M2525="ESM User",getInterfaceName($C2525),"NA"),"")</f>
        <v/>
      </c>
      <c r="AJ2525" s="116">
        <f>IF(Q2525&lt;&gt;"",DATE(YEAR(Q2525), MONTH(Q2525), DAY(Q2525)),"")</f>
        <v/>
      </c>
      <c r="AK2525" s="130">
        <f>IF(Q2525&lt;&gt;0,Q2525-N2525,TODAY()-N2525)</f>
        <v/>
      </c>
      <c r="AL2525" s="112">
        <f>IF(F2525="Re-assigned",0,IF(H2525="Closed",0,IF(H2525="Service Restored",0,IF(H2525="",0,1))))</f>
        <v/>
      </c>
      <c r="AM2525" s="124">
        <f>IF(AL2525=0,"",IF(AK2525&gt;20.99,"Aged","Non-Aged"))</f>
        <v/>
      </c>
      <c r="AN2525" s="112">
        <f>IF(Q2525&lt;&gt;"",MONTH(Q2525),"")</f>
        <v/>
      </c>
      <c r="AO2525" s="112">
        <f>IFERROR(VALUE(V2525),0)</f>
        <v/>
      </c>
    </row>
    <row customFormat="1" customHeight="1" ht="29.25" r="2526" s="112" spans="1:41">
      <c r="A2526" s="127" t="n"/>
      <c r="B2526" s="113" t="n"/>
      <c r="C2526" s="127" t="n"/>
      <c r="D2526" s="127" t="n"/>
      <c r="E2526" s="114">
        <f>IF(F2526 &lt;&gt; "",VLOOKUP(F2526,CategoryLookup,2,FALSE), "")</f>
        <v/>
      </c>
      <c r="F2526" s="126" t="n"/>
      <c r="G2526" s="127" t="n"/>
      <c r="H2526" s="127" t="n"/>
      <c r="I2526" s="127" t="n"/>
      <c r="J2526" s="127" t="n"/>
      <c r="K2526" s="127" t="n"/>
      <c r="L2526" s="127" t="n"/>
      <c r="M2526" s="127" t="n"/>
      <c r="N2526" s="120" t="n"/>
      <c r="O2526" s="120" t="n"/>
      <c r="P2526" s="120" t="n"/>
      <c r="Q2526" s="120" t="n"/>
      <c r="R2526" s="121" t="n"/>
      <c r="S2526" s="121" t="n"/>
      <c r="T2526" s="121" t="n"/>
      <c r="U2526" s="121" t="n"/>
      <c r="V2526" s="117">
        <f>IF(P2526="NA","NA",IF(P2526&lt;&gt;"",TEXT(P2526-N2526,"[h].mm"),""))</f>
        <v/>
      </c>
      <c r="W2526" s="118">
        <f>IF(AND(R2526="",S2526=""),"",R2526+S2526)</f>
        <v/>
      </c>
      <c r="X2526" s="116">
        <f>IF(O2526&lt;&gt;"",DATE(YEAR(O2526), MONTH(O2526), DAY(O2526)),"")</f>
        <v/>
      </c>
      <c r="Y2526" s="122" t="n"/>
      <c r="Z2526" s="123" t="n"/>
      <c r="AA2526" s="117">
        <f>IF(F2526="Re-assigned","NA",IF(W2526="","",IF(W2526&gt;=VLOOKUP(D2526,SLAMatrix,3,FALSE),"Yes",IF(W2526&lt;VLOOKUP(D2526,SLAMatrix,2,FALSE),"No","Internal"))))</f>
        <v/>
      </c>
      <c r="AB2526" s="123" t="n"/>
      <c r="AC2526" s="123" t="n"/>
      <c r="AD2526" s="119" t="n"/>
      <c r="AE2526" s="125" t="n"/>
      <c r="AF2526" s="124">
        <f>MONTH(O2526)</f>
        <v/>
      </c>
      <c r="AG2526" s="124">
        <f>VLOOKUP(IFERROR(MID(AE2526,1,(FIND(",",AE2526,1)-1)),AE2526),Facility_Region_Mapping,2,FALSE)</f>
        <v/>
      </c>
      <c r="AH2526" s="124" t="n"/>
      <c r="AI2526" s="124">
        <f>IF(C2526&lt;&gt;"",IF(M2526="ESM User",getInterfaceName($C2526),"NA"),"")</f>
        <v/>
      </c>
      <c r="AJ2526" s="116">
        <f>IF(Q2526&lt;&gt;"",DATE(YEAR(Q2526), MONTH(Q2526), DAY(Q2526)),"")</f>
        <v/>
      </c>
      <c r="AK2526" s="130">
        <f>IF(Q2526&lt;&gt;0,Q2526-N2526,TODAY()-N2526)</f>
        <v/>
      </c>
      <c r="AL2526" s="112">
        <f>IF(F2526="Re-assigned",0,IF(H2526="Closed",0,IF(H2526="Service Restored",0,IF(H2526="",0,1))))</f>
        <v/>
      </c>
      <c r="AM2526" s="124">
        <f>IF(AL2526=0,"",IF(AK2526&gt;20.99,"Aged","Non-Aged"))</f>
        <v/>
      </c>
      <c r="AN2526" s="112">
        <f>IF(Q2526&lt;&gt;"",MONTH(Q2526),"")</f>
        <v/>
      </c>
      <c r="AO2526" s="112">
        <f>IFERROR(VALUE(V2526),0)</f>
        <v/>
      </c>
    </row>
    <row customFormat="1" customHeight="1" ht="29.25" r="2527" s="112" spans="1:41">
      <c r="A2527" s="127" t="n"/>
      <c r="B2527" s="113" t="n"/>
      <c r="C2527" s="127" t="n"/>
      <c r="D2527" s="127" t="n"/>
      <c r="E2527" s="114">
        <f>IF(F2527 &lt;&gt; "",VLOOKUP(F2527,CategoryLookup,2,FALSE), "")</f>
        <v/>
      </c>
      <c r="F2527" s="126" t="n"/>
      <c r="G2527" s="127" t="n"/>
      <c r="H2527" s="127" t="n"/>
      <c r="I2527" s="127" t="n"/>
      <c r="J2527" s="127" t="n"/>
      <c r="K2527" s="127" t="n"/>
      <c r="L2527" s="127" t="n"/>
      <c r="M2527" s="127" t="n"/>
      <c r="N2527" s="120" t="n"/>
      <c r="O2527" s="120" t="n"/>
      <c r="P2527" s="120" t="n"/>
      <c r="Q2527" s="120" t="n"/>
      <c r="R2527" s="121" t="n"/>
      <c r="S2527" s="121" t="n"/>
      <c r="T2527" s="121" t="n"/>
      <c r="U2527" s="121" t="n"/>
      <c r="V2527" s="117">
        <f>IF(P2527="NA","NA",IF(P2527&lt;&gt;"",TEXT(P2527-N2527,"[h].mm"),""))</f>
        <v/>
      </c>
      <c r="W2527" s="118">
        <f>IF(AND(R2527="",S2527=""),"",R2527+S2527)</f>
        <v/>
      </c>
      <c r="X2527" s="116">
        <f>IF(O2527&lt;&gt;"",DATE(YEAR(O2527), MONTH(O2527), DAY(O2527)),"")</f>
        <v/>
      </c>
      <c r="Y2527" s="122" t="n"/>
      <c r="Z2527" s="123" t="n"/>
      <c r="AA2527" s="117">
        <f>IF(F2527="Re-assigned","NA",IF(W2527="","",IF(W2527&gt;=VLOOKUP(D2527,SLAMatrix,3,FALSE),"Yes",IF(W2527&lt;VLOOKUP(D2527,SLAMatrix,2,FALSE),"No","Internal"))))</f>
        <v/>
      </c>
      <c r="AB2527" s="123" t="n"/>
      <c r="AC2527" s="123" t="n"/>
      <c r="AD2527" s="119" t="n"/>
      <c r="AE2527" s="125" t="n"/>
      <c r="AF2527" s="124">
        <f>MONTH(O2527)</f>
        <v/>
      </c>
      <c r="AG2527" s="124">
        <f>VLOOKUP(IFERROR(MID(AE2527,1,(FIND(",",AE2527,1)-1)),AE2527),Facility_Region_Mapping,2,FALSE)</f>
        <v/>
      </c>
      <c r="AH2527" s="124" t="n"/>
      <c r="AI2527" s="124">
        <f>IF(C2527&lt;&gt;"",IF(M2527="ESM User",getInterfaceName($C2527),"NA"),"")</f>
        <v/>
      </c>
      <c r="AJ2527" s="116">
        <f>IF(Q2527&lt;&gt;"",DATE(YEAR(Q2527), MONTH(Q2527), DAY(Q2527)),"")</f>
        <v/>
      </c>
      <c r="AK2527" s="130">
        <f>IF(Q2527&lt;&gt;0,Q2527-N2527,TODAY()-N2527)</f>
        <v/>
      </c>
      <c r="AL2527" s="112">
        <f>IF(F2527="Re-assigned",0,IF(H2527="Closed",0,IF(H2527="Service Restored",0,IF(H2527="",0,1))))</f>
        <v/>
      </c>
      <c r="AM2527" s="124">
        <f>IF(AL2527=0,"",IF(AK2527&gt;20.99,"Aged","Non-Aged"))</f>
        <v/>
      </c>
      <c r="AN2527" s="112">
        <f>IF(Q2527&lt;&gt;"",MONTH(Q2527),"")</f>
        <v/>
      </c>
      <c r="AO2527" s="112">
        <f>IFERROR(VALUE(V2527),0)</f>
        <v/>
      </c>
    </row>
    <row customFormat="1" customHeight="1" ht="29.25" r="2528" s="112" spans="1:41">
      <c r="A2528" s="127" t="n"/>
      <c r="B2528" s="113" t="n"/>
      <c r="C2528" s="127" t="n"/>
      <c r="D2528" s="127" t="n"/>
      <c r="E2528" s="114">
        <f>IF(F2528 &lt;&gt; "",VLOOKUP(F2528,CategoryLookup,2,FALSE), "")</f>
        <v/>
      </c>
      <c r="F2528" s="126" t="n"/>
      <c r="G2528" s="127" t="n"/>
      <c r="H2528" s="127" t="n"/>
      <c r="I2528" s="127" t="n"/>
      <c r="J2528" s="127" t="n"/>
      <c r="K2528" s="127" t="n"/>
      <c r="L2528" s="127" t="n"/>
      <c r="M2528" s="127" t="n"/>
      <c r="N2528" s="120" t="n"/>
      <c r="O2528" s="120" t="n"/>
      <c r="P2528" s="120" t="n"/>
      <c r="Q2528" s="120" t="n"/>
      <c r="R2528" s="121" t="n"/>
      <c r="S2528" s="121" t="n"/>
      <c r="T2528" s="121" t="n"/>
      <c r="U2528" s="121" t="n"/>
      <c r="V2528" s="117">
        <f>IF(P2528="NA","NA",IF(P2528&lt;&gt;"",TEXT(P2528-N2528,"[h].mm"),""))</f>
        <v/>
      </c>
      <c r="W2528" s="118">
        <f>IF(AND(R2528="",S2528=""),"",R2528+S2528)</f>
        <v/>
      </c>
      <c r="X2528" s="116">
        <f>IF(O2528&lt;&gt;"",DATE(YEAR(O2528), MONTH(O2528), DAY(O2528)),"")</f>
        <v/>
      </c>
      <c r="Y2528" s="122" t="n"/>
      <c r="Z2528" s="123" t="n"/>
      <c r="AA2528" s="117">
        <f>IF(F2528="Re-assigned","NA",IF(W2528="","",IF(W2528&gt;=VLOOKUP(D2528,SLAMatrix,3,FALSE),"Yes",IF(W2528&lt;VLOOKUP(D2528,SLAMatrix,2,FALSE),"No","Internal"))))</f>
        <v/>
      </c>
      <c r="AB2528" s="123" t="n"/>
      <c r="AC2528" s="123" t="n"/>
      <c r="AD2528" s="119" t="n"/>
      <c r="AE2528" s="125" t="n"/>
      <c r="AF2528" s="124">
        <f>MONTH(O2528)</f>
        <v/>
      </c>
      <c r="AG2528" s="124">
        <f>VLOOKUP(IFERROR(MID(AE2528,1,(FIND(",",AE2528,1)-1)),AE2528),Facility_Region_Mapping,2,FALSE)</f>
        <v/>
      </c>
      <c r="AH2528" s="124" t="n"/>
      <c r="AI2528" s="124">
        <f>IF(C2528&lt;&gt;"",IF(M2528="ESM User",getInterfaceName($C2528),"NA"),"")</f>
        <v/>
      </c>
      <c r="AJ2528" s="116">
        <f>IF(Q2528&lt;&gt;"",DATE(YEAR(Q2528), MONTH(Q2528), DAY(Q2528)),"")</f>
        <v/>
      </c>
      <c r="AK2528" s="130">
        <f>IF(Q2528&lt;&gt;0,Q2528-N2528,TODAY()-N2528)</f>
        <v/>
      </c>
      <c r="AL2528" s="112">
        <f>IF(F2528="Re-assigned",0,IF(H2528="Closed",0,IF(H2528="Service Restored",0,IF(H2528="",0,1))))</f>
        <v/>
      </c>
      <c r="AM2528" s="124">
        <f>IF(AL2528=0,"",IF(AK2528&gt;20.99,"Aged","Non-Aged"))</f>
        <v/>
      </c>
      <c r="AN2528" s="112">
        <f>IF(Q2528&lt;&gt;"",MONTH(Q2528),"")</f>
        <v/>
      </c>
      <c r="AO2528" s="112">
        <f>IFERROR(VALUE(V2528),0)</f>
        <v/>
      </c>
    </row>
    <row customFormat="1" customHeight="1" ht="29.25" r="2529" s="112" spans="1:41">
      <c r="A2529" s="127" t="n"/>
      <c r="B2529" s="113" t="n"/>
      <c r="C2529" s="127" t="n"/>
      <c r="D2529" s="127" t="n"/>
      <c r="E2529" s="114">
        <f>IF(F2529 &lt;&gt; "",VLOOKUP(F2529,CategoryLookup,2,FALSE), "")</f>
        <v/>
      </c>
      <c r="F2529" s="126" t="n"/>
      <c r="G2529" s="127" t="n"/>
      <c r="H2529" s="127" t="n"/>
      <c r="I2529" s="127" t="n"/>
      <c r="J2529" s="127" t="n"/>
      <c r="K2529" s="127" t="n"/>
      <c r="L2529" s="127" t="n"/>
      <c r="M2529" s="127" t="n"/>
      <c r="N2529" s="120" t="n"/>
      <c r="O2529" s="120" t="n"/>
      <c r="P2529" s="120" t="n"/>
      <c r="Q2529" s="120" t="n"/>
      <c r="R2529" s="121" t="n"/>
      <c r="S2529" s="121" t="n"/>
      <c r="T2529" s="121" t="n"/>
      <c r="U2529" s="121" t="n"/>
      <c r="V2529" s="117">
        <f>IF(P2529="NA","NA",IF(P2529&lt;&gt;"",TEXT(P2529-N2529,"[h].mm"),""))</f>
        <v/>
      </c>
      <c r="W2529" s="118">
        <f>IF(AND(R2529="",S2529=""),"",R2529+S2529)</f>
        <v/>
      </c>
      <c r="X2529" s="116">
        <f>IF(O2529&lt;&gt;"",DATE(YEAR(O2529), MONTH(O2529), DAY(O2529)),"")</f>
        <v/>
      </c>
      <c r="Y2529" s="122" t="n"/>
      <c r="Z2529" s="123" t="n"/>
      <c r="AA2529" s="117">
        <f>IF(F2529="Re-assigned","NA",IF(W2529="","",IF(W2529&gt;=VLOOKUP(D2529,SLAMatrix,3,FALSE),"Yes",IF(W2529&lt;VLOOKUP(D2529,SLAMatrix,2,FALSE),"No","Internal"))))</f>
        <v/>
      </c>
      <c r="AB2529" s="123" t="n"/>
      <c r="AC2529" s="123" t="n"/>
      <c r="AD2529" s="119" t="n"/>
      <c r="AE2529" s="125" t="n"/>
      <c r="AF2529" s="124">
        <f>MONTH(O2529)</f>
        <v/>
      </c>
      <c r="AG2529" s="124">
        <f>VLOOKUP(IFERROR(MID(AE2529,1,(FIND(",",AE2529,1)-1)),AE2529),Facility_Region_Mapping,2,FALSE)</f>
        <v/>
      </c>
      <c r="AH2529" s="124" t="n"/>
      <c r="AI2529" s="124">
        <f>IF(C2529&lt;&gt;"",IF(M2529="ESM User",getInterfaceName($C2529),"NA"),"")</f>
        <v/>
      </c>
      <c r="AJ2529" s="116">
        <f>IF(Q2529&lt;&gt;"",DATE(YEAR(Q2529), MONTH(Q2529), DAY(Q2529)),"")</f>
        <v/>
      </c>
      <c r="AK2529" s="130">
        <f>IF(Q2529&lt;&gt;0,Q2529-N2529,TODAY()-N2529)</f>
        <v/>
      </c>
      <c r="AL2529" s="112">
        <f>IF(F2529="Re-assigned",0,IF(H2529="Closed",0,IF(H2529="Service Restored",0,IF(H2529="",0,1))))</f>
        <v/>
      </c>
      <c r="AM2529" s="124">
        <f>IF(AL2529=0,"",IF(AK2529&gt;20.99,"Aged","Non-Aged"))</f>
        <v/>
      </c>
      <c r="AN2529" s="112">
        <f>IF(Q2529&lt;&gt;"",MONTH(Q2529),"")</f>
        <v/>
      </c>
      <c r="AO2529" s="112">
        <f>IFERROR(VALUE(V2529),0)</f>
        <v/>
      </c>
    </row>
    <row customFormat="1" customHeight="1" ht="29.25" r="2530" s="112" spans="1:41">
      <c r="A2530" s="127" t="n"/>
      <c r="B2530" s="113" t="n"/>
      <c r="C2530" s="127" t="n"/>
      <c r="D2530" s="127" t="n"/>
      <c r="E2530" s="114">
        <f>IF(F2530 &lt;&gt; "",VLOOKUP(F2530,CategoryLookup,2,FALSE), "")</f>
        <v/>
      </c>
      <c r="F2530" s="126" t="n"/>
      <c r="G2530" s="127" t="n"/>
      <c r="H2530" s="127" t="n"/>
      <c r="I2530" s="127" t="n"/>
      <c r="J2530" s="127" t="n"/>
      <c r="K2530" s="127" t="n"/>
      <c r="L2530" s="127" t="n"/>
      <c r="M2530" s="127" t="n"/>
      <c r="N2530" s="120" t="n"/>
      <c r="O2530" s="120" t="n"/>
      <c r="P2530" s="120" t="n"/>
      <c r="Q2530" s="120" t="n"/>
      <c r="R2530" s="121" t="n"/>
      <c r="S2530" s="121" t="n"/>
      <c r="T2530" s="121" t="n"/>
      <c r="U2530" s="121" t="n"/>
      <c r="V2530" s="117">
        <f>IF(P2530="NA","NA",IF(P2530&lt;&gt;"",TEXT(P2530-N2530,"[h].mm"),""))</f>
        <v/>
      </c>
      <c r="W2530" s="118">
        <f>IF(AND(R2530="",S2530=""),"",R2530+S2530)</f>
        <v/>
      </c>
      <c r="X2530" s="116">
        <f>IF(O2530&lt;&gt;"",DATE(YEAR(O2530), MONTH(O2530), DAY(O2530)),"")</f>
        <v/>
      </c>
      <c r="Y2530" s="122" t="n"/>
      <c r="Z2530" s="123" t="n"/>
      <c r="AA2530" s="117">
        <f>IF(F2530="Re-assigned","NA",IF(W2530="","",IF(W2530&gt;=VLOOKUP(D2530,SLAMatrix,3,FALSE),"Yes",IF(W2530&lt;VLOOKUP(D2530,SLAMatrix,2,FALSE),"No","Internal"))))</f>
        <v/>
      </c>
      <c r="AB2530" s="123" t="n"/>
      <c r="AC2530" s="123" t="n"/>
      <c r="AD2530" s="119" t="n"/>
      <c r="AE2530" s="125" t="n"/>
      <c r="AF2530" s="124">
        <f>MONTH(O2530)</f>
        <v/>
      </c>
      <c r="AG2530" s="124">
        <f>VLOOKUP(IFERROR(MID(AE2530,1,(FIND(",",AE2530,1)-1)),AE2530),Facility_Region_Mapping,2,FALSE)</f>
        <v/>
      </c>
      <c r="AH2530" s="124" t="n"/>
      <c r="AI2530" s="124">
        <f>IF(C2530&lt;&gt;"",IF(M2530="ESM User",getInterfaceName($C2530),"NA"),"")</f>
        <v/>
      </c>
      <c r="AJ2530" s="116">
        <f>IF(Q2530&lt;&gt;"",DATE(YEAR(Q2530), MONTH(Q2530), DAY(Q2530)),"")</f>
        <v/>
      </c>
      <c r="AK2530" s="130">
        <f>IF(Q2530&lt;&gt;0,Q2530-N2530,TODAY()-N2530)</f>
        <v/>
      </c>
      <c r="AL2530" s="112">
        <f>IF(F2530="Re-assigned",0,IF(H2530="Closed",0,IF(H2530="Service Restored",0,IF(H2530="",0,1))))</f>
        <v/>
      </c>
      <c r="AM2530" s="124">
        <f>IF(AL2530=0,"",IF(AK2530&gt;20.99,"Aged","Non-Aged"))</f>
        <v/>
      </c>
      <c r="AN2530" s="112">
        <f>IF(Q2530&lt;&gt;"",MONTH(Q2530),"")</f>
        <v/>
      </c>
      <c r="AO2530" s="112">
        <f>IFERROR(VALUE(V2530),0)</f>
        <v/>
      </c>
    </row>
    <row customFormat="1" customHeight="1" ht="29.25" r="2531" s="112" spans="1:41">
      <c r="A2531" s="127" t="n"/>
      <c r="B2531" s="113" t="n"/>
      <c r="C2531" s="127" t="n"/>
      <c r="D2531" s="127" t="n"/>
      <c r="E2531" s="114">
        <f>IF(F2531 &lt;&gt; "",VLOOKUP(F2531,CategoryLookup,2,FALSE), "")</f>
        <v/>
      </c>
      <c r="F2531" s="126" t="n"/>
      <c r="G2531" s="127" t="n"/>
      <c r="H2531" s="127" t="n"/>
      <c r="I2531" s="127" t="n"/>
      <c r="J2531" s="127" t="n"/>
      <c r="K2531" s="127" t="n"/>
      <c r="L2531" s="127" t="n"/>
      <c r="M2531" s="127" t="n"/>
      <c r="N2531" s="120" t="n"/>
      <c r="O2531" s="120" t="n"/>
      <c r="P2531" s="120" t="n"/>
      <c r="Q2531" s="120" t="n"/>
      <c r="R2531" s="121" t="n"/>
      <c r="S2531" s="121" t="n"/>
      <c r="T2531" s="121" t="n"/>
      <c r="U2531" s="121" t="n"/>
      <c r="V2531" s="117">
        <f>IF(P2531="NA","NA",IF(P2531&lt;&gt;"",TEXT(P2531-N2531,"[h].mm"),""))</f>
        <v/>
      </c>
      <c r="W2531" s="118">
        <f>IF(AND(R2531="",S2531=""),"",R2531+S2531)</f>
        <v/>
      </c>
      <c r="X2531" s="116">
        <f>IF(O2531&lt;&gt;"",DATE(YEAR(O2531), MONTH(O2531), DAY(O2531)),"")</f>
        <v/>
      </c>
      <c r="Y2531" s="122" t="n"/>
      <c r="Z2531" s="123" t="n"/>
      <c r="AA2531" s="117">
        <f>IF(F2531="Re-assigned","NA",IF(W2531="","",IF(W2531&gt;=VLOOKUP(D2531,SLAMatrix,3,FALSE),"Yes",IF(W2531&lt;VLOOKUP(D2531,SLAMatrix,2,FALSE),"No","Internal"))))</f>
        <v/>
      </c>
      <c r="AB2531" s="123" t="n"/>
      <c r="AC2531" s="123" t="n"/>
      <c r="AD2531" s="119" t="n"/>
      <c r="AE2531" s="125" t="n"/>
      <c r="AF2531" s="124">
        <f>MONTH(O2531)</f>
        <v/>
      </c>
      <c r="AG2531" s="124">
        <f>VLOOKUP(IFERROR(MID(AE2531,1,(FIND(",",AE2531,1)-1)),AE2531),Facility_Region_Mapping,2,FALSE)</f>
        <v/>
      </c>
      <c r="AH2531" s="124" t="n"/>
      <c r="AI2531" s="124">
        <f>IF(C2531&lt;&gt;"",IF(M2531="ESM User",getInterfaceName($C2531),"NA"),"")</f>
        <v/>
      </c>
      <c r="AJ2531" s="116">
        <f>IF(Q2531&lt;&gt;"",DATE(YEAR(Q2531), MONTH(Q2531), DAY(Q2531)),"")</f>
        <v/>
      </c>
      <c r="AK2531" s="130">
        <f>IF(Q2531&lt;&gt;0,Q2531-N2531,TODAY()-N2531)</f>
        <v/>
      </c>
      <c r="AL2531" s="112">
        <f>IF(F2531="Re-assigned",0,IF(H2531="Closed",0,IF(H2531="Service Restored",0,IF(H2531="",0,1))))</f>
        <v/>
      </c>
      <c r="AM2531" s="124">
        <f>IF(AL2531=0,"",IF(AK2531&gt;20.99,"Aged","Non-Aged"))</f>
        <v/>
      </c>
      <c r="AN2531" s="112">
        <f>IF(Q2531&lt;&gt;"",MONTH(Q2531),"")</f>
        <v/>
      </c>
      <c r="AO2531" s="112">
        <f>IFERROR(VALUE(V2531),0)</f>
        <v/>
      </c>
    </row>
    <row customFormat="1" customHeight="1" ht="29.25" r="2532" s="112" spans="1:41">
      <c r="A2532" s="127" t="n"/>
      <c r="B2532" s="113" t="n"/>
      <c r="C2532" s="127" t="n"/>
      <c r="D2532" s="127" t="n"/>
      <c r="E2532" s="114">
        <f>IF(F2532 &lt;&gt; "",VLOOKUP(F2532,CategoryLookup,2,FALSE), "")</f>
        <v/>
      </c>
      <c r="F2532" s="126" t="n"/>
      <c r="G2532" s="127" t="n"/>
      <c r="H2532" s="127" t="n"/>
      <c r="I2532" s="127" t="n"/>
      <c r="J2532" s="127" t="n"/>
      <c r="K2532" s="127" t="n"/>
      <c r="L2532" s="127" t="n"/>
      <c r="M2532" s="127" t="n"/>
      <c r="N2532" s="120" t="n"/>
      <c r="O2532" s="120" t="n"/>
      <c r="P2532" s="120" t="n"/>
      <c r="Q2532" s="120" t="n"/>
      <c r="R2532" s="121" t="n"/>
      <c r="S2532" s="121" t="n"/>
      <c r="T2532" s="121" t="n"/>
      <c r="U2532" s="121" t="n"/>
      <c r="V2532" s="117">
        <f>IF(P2532="NA","NA",IF(P2532&lt;&gt;"",TEXT(P2532-N2532,"[h].mm"),""))</f>
        <v/>
      </c>
      <c r="W2532" s="118">
        <f>IF(AND(R2532="",S2532=""),"",R2532+S2532)</f>
        <v/>
      </c>
      <c r="X2532" s="116">
        <f>IF(O2532&lt;&gt;"",DATE(YEAR(O2532), MONTH(O2532), DAY(O2532)),"")</f>
        <v/>
      </c>
      <c r="Y2532" s="122" t="n"/>
      <c r="Z2532" s="123" t="n"/>
      <c r="AA2532" s="117">
        <f>IF(F2532="Re-assigned","NA",IF(W2532="","",IF(W2532&gt;=VLOOKUP(D2532,SLAMatrix,3,FALSE),"Yes",IF(W2532&lt;VLOOKUP(D2532,SLAMatrix,2,FALSE),"No","Internal"))))</f>
        <v/>
      </c>
      <c r="AB2532" s="123" t="n"/>
      <c r="AC2532" s="123" t="n"/>
      <c r="AD2532" s="119" t="n"/>
      <c r="AE2532" s="125" t="n"/>
      <c r="AF2532" s="124">
        <f>MONTH(O2532)</f>
        <v/>
      </c>
      <c r="AG2532" s="124">
        <f>VLOOKUP(IFERROR(MID(AE2532,1,(FIND(",",AE2532,1)-1)),AE2532),Facility_Region_Mapping,2,FALSE)</f>
        <v/>
      </c>
      <c r="AH2532" s="124" t="n"/>
      <c r="AI2532" s="124">
        <f>IF(C2532&lt;&gt;"",IF(M2532="ESM User",getInterfaceName($C2532),"NA"),"")</f>
        <v/>
      </c>
      <c r="AJ2532" s="116">
        <f>IF(Q2532&lt;&gt;"",DATE(YEAR(Q2532), MONTH(Q2532), DAY(Q2532)),"")</f>
        <v/>
      </c>
      <c r="AK2532" s="130">
        <f>IF(Q2532&lt;&gt;0,Q2532-N2532,TODAY()-N2532)</f>
        <v/>
      </c>
      <c r="AL2532" s="112">
        <f>IF(F2532="Re-assigned",0,IF(H2532="Closed",0,IF(H2532="Service Restored",0,IF(H2532="",0,1))))</f>
        <v/>
      </c>
      <c r="AM2532" s="124">
        <f>IF(AL2532=0,"",IF(AK2532&gt;20.99,"Aged","Non-Aged"))</f>
        <v/>
      </c>
      <c r="AN2532" s="112">
        <f>IF(Q2532&lt;&gt;"",MONTH(Q2532),"")</f>
        <v/>
      </c>
      <c r="AO2532" s="112">
        <f>IFERROR(VALUE(V2532),0)</f>
        <v/>
      </c>
    </row>
    <row customFormat="1" customHeight="1" ht="29.25" r="2533" s="112" spans="1:41">
      <c r="A2533" s="127" t="n"/>
      <c r="B2533" s="113" t="n"/>
      <c r="C2533" s="127" t="n"/>
      <c r="D2533" s="127" t="n"/>
      <c r="E2533" s="114">
        <f>IF(F2533 &lt;&gt; "",VLOOKUP(F2533,CategoryLookup,2,FALSE), "")</f>
        <v/>
      </c>
      <c r="F2533" s="126" t="n"/>
      <c r="G2533" s="127" t="n"/>
      <c r="H2533" s="127" t="n"/>
      <c r="I2533" s="127" t="n"/>
      <c r="J2533" s="127" t="n"/>
      <c r="K2533" s="127" t="n"/>
      <c r="L2533" s="127" t="n"/>
      <c r="M2533" s="127" t="n"/>
      <c r="N2533" s="120" t="n"/>
      <c r="O2533" s="120" t="n"/>
      <c r="P2533" s="120" t="n"/>
      <c r="Q2533" s="120" t="n"/>
      <c r="R2533" s="121" t="n"/>
      <c r="S2533" s="121" t="n"/>
      <c r="T2533" s="121" t="n"/>
      <c r="U2533" s="121" t="n"/>
      <c r="V2533" s="117">
        <f>IF(P2533="NA","NA",IF(P2533&lt;&gt;"",TEXT(P2533-N2533,"[h].mm"),""))</f>
        <v/>
      </c>
      <c r="W2533" s="118">
        <f>IF(AND(R2533="",S2533=""),"",R2533+S2533)</f>
        <v/>
      </c>
      <c r="X2533" s="116">
        <f>IF(O2533&lt;&gt;"",DATE(YEAR(O2533), MONTH(O2533), DAY(O2533)),"")</f>
        <v/>
      </c>
      <c r="Y2533" s="122" t="n"/>
      <c r="Z2533" s="123" t="n"/>
      <c r="AA2533" s="117">
        <f>IF(F2533="Re-assigned","NA",IF(W2533="","",IF(W2533&gt;=VLOOKUP(D2533,SLAMatrix,3,FALSE),"Yes",IF(W2533&lt;VLOOKUP(D2533,SLAMatrix,2,FALSE),"No","Internal"))))</f>
        <v/>
      </c>
      <c r="AB2533" s="123" t="n"/>
      <c r="AC2533" s="123" t="n"/>
      <c r="AD2533" s="119" t="n"/>
      <c r="AE2533" s="125" t="n"/>
      <c r="AF2533" s="124">
        <f>MONTH(O2533)</f>
        <v/>
      </c>
      <c r="AG2533" s="124">
        <f>VLOOKUP(IFERROR(MID(AE2533,1,(FIND(",",AE2533,1)-1)),AE2533),Facility_Region_Mapping,2,FALSE)</f>
        <v/>
      </c>
      <c r="AH2533" s="124" t="n"/>
      <c r="AI2533" s="124">
        <f>IF(C2533&lt;&gt;"",IF(M2533="ESM User",getInterfaceName($C2533),"NA"),"")</f>
        <v/>
      </c>
      <c r="AJ2533" s="116">
        <f>IF(Q2533&lt;&gt;"",DATE(YEAR(Q2533), MONTH(Q2533), DAY(Q2533)),"")</f>
        <v/>
      </c>
      <c r="AK2533" s="130">
        <f>IF(Q2533&lt;&gt;0,Q2533-N2533,TODAY()-N2533)</f>
        <v/>
      </c>
      <c r="AL2533" s="112">
        <f>IF(F2533="Re-assigned",0,IF(H2533="Closed",0,IF(H2533="Service Restored",0,IF(H2533="",0,1))))</f>
        <v/>
      </c>
      <c r="AM2533" s="124">
        <f>IF(AL2533=0,"",IF(AK2533&gt;20.99,"Aged","Non-Aged"))</f>
        <v/>
      </c>
      <c r="AN2533" s="112">
        <f>IF(Q2533&lt;&gt;"",MONTH(Q2533),"")</f>
        <v/>
      </c>
      <c r="AO2533" s="112">
        <f>IFERROR(VALUE(V2533),0)</f>
        <v/>
      </c>
    </row>
    <row customFormat="1" customHeight="1" ht="29.25" r="2534" s="112" spans="1:41">
      <c r="A2534" s="127" t="n"/>
      <c r="B2534" s="113" t="n"/>
      <c r="C2534" s="127" t="n"/>
      <c r="D2534" s="127" t="n"/>
      <c r="E2534" s="114">
        <f>IF(F2534 &lt;&gt; "",VLOOKUP(F2534,CategoryLookup,2,FALSE), "")</f>
        <v/>
      </c>
      <c r="F2534" s="126" t="n"/>
      <c r="G2534" s="127" t="n"/>
      <c r="H2534" s="127" t="n"/>
      <c r="I2534" s="127" t="n"/>
      <c r="J2534" s="127" t="n"/>
      <c r="K2534" s="127" t="n"/>
      <c r="L2534" s="127" t="n"/>
      <c r="M2534" s="127" t="n"/>
      <c r="N2534" s="120" t="n"/>
      <c r="O2534" s="120" t="n"/>
      <c r="P2534" s="120" t="n"/>
      <c r="Q2534" s="120" t="n"/>
      <c r="R2534" s="121" t="n"/>
      <c r="S2534" s="121" t="n"/>
      <c r="T2534" s="121" t="n"/>
      <c r="U2534" s="121" t="n"/>
      <c r="V2534" s="117">
        <f>IF(P2534="NA","NA",IF(P2534&lt;&gt;"",TEXT(P2534-N2534,"[h].mm"),""))</f>
        <v/>
      </c>
      <c r="W2534" s="118">
        <f>IF(AND(R2534="",S2534=""),"",R2534+S2534)</f>
        <v/>
      </c>
      <c r="X2534" s="116">
        <f>IF(O2534&lt;&gt;"",DATE(YEAR(O2534), MONTH(O2534), DAY(O2534)),"")</f>
        <v/>
      </c>
      <c r="Y2534" s="122" t="n"/>
      <c r="Z2534" s="123" t="n"/>
      <c r="AA2534" s="117">
        <f>IF(F2534="Re-assigned","NA",IF(W2534="","",IF(W2534&gt;=VLOOKUP(D2534,SLAMatrix,3,FALSE),"Yes",IF(W2534&lt;VLOOKUP(D2534,SLAMatrix,2,FALSE),"No","Internal"))))</f>
        <v/>
      </c>
      <c r="AB2534" s="123" t="n"/>
      <c r="AC2534" s="123" t="n"/>
      <c r="AD2534" s="119" t="n"/>
      <c r="AE2534" s="125" t="n"/>
      <c r="AF2534" s="124">
        <f>MONTH(O2534)</f>
        <v/>
      </c>
      <c r="AG2534" s="124">
        <f>VLOOKUP(IFERROR(MID(AE2534,1,(FIND(",",AE2534,1)-1)),AE2534),Facility_Region_Mapping,2,FALSE)</f>
        <v/>
      </c>
      <c r="AH2534" s="124" t="n"/>
      <c r="AI2534" s="124">
        <f>IF(C2534&lt;&gt;"",IF(M2534="ESM User",getInterfaceName($C2534),"NA"),"")</f>
        <v/>
      </c>
      <c r="AJ2534" s="116">
        <f>IF(Q2534&lt;&gt;"",DATE(YEAR(Q2534), MONTH(Q2534), DAY(Q2534)),"")</f>
        <v/>
      </c>
      <c r="AK2534" s="130">
        <f>IF(Q2534&lt;&gt;0,Q2534-N2534,TODAY()-N2534)</f>
        <v/>
      </c>
      <c r="AL2534" s="112">
        <f>IF(F2534="Re-assigned",0,IF(H2534="Closed",0,IF(H2534="Service Restored",0,IF(H2534="",0,1))))</f>
        <v/>
      </c>
      <c r="AM2534" s="124">
        <f>IF(AL2534=0,"",IF(AK2534&gt;20.99,"Aged","Non-Aged"))</f>
        <v/>
      </c>
      <c r="AN2534" s="112">
        <f>IF(Q2534&lt;&gt;"",MONTH(Q2534),"")</f>
        <v/>
      </c>
      <c r="AO2534" s="112">
        <f>IFERROR(VALUE(V2534),0)</f>
        <v/>
      </c>
    </row>
    <row customFormat="1" customHeight="1" ht="29.25" r="2535" s="112" spans="1:41">
      <c r="A2535" s="127" t="n"/>
      <c r="B2535" s="113" t="n"/>
      <c r="C2535" s="127" t="n"/>
      <c r="D2535" s="127" t="n"/>
      <c r="E2535" s="114">
        <f>IF(F2535 &lt;&gt; "",VLOOKUP(F2535,CategoryLookup,2,FALSE), "")</f>
        <v/>
      </c>
      <c r="F2535" s="126" t="n"/>
      <c r="G2535" s="127" t="n"/>
      <c r="H2535" s="127" t="n"/>
      <c r="I2535" s="127" t="n"/>
      <c r="J2535" s="127" t="n"/>
      <c r="K2535" s="127" t="n"/>
      <c r="L2535" s="127" t="n"/>
      <c r="M2535" s="127" t="n"/>
      <c r="N2535" s="120" t="n"/>
      <c r="O2535" s="120" t="n"/>
      <c r="P2535" s="120" t="n"/>
      <c r="Q2535" s="120" t="n"/>
      <c r="R2535" s="121" t="n"/>
      <c r="S2535" s="121" t="n"/>
      <c r="T2535" s="121" t="n"/>
      <c r="U2535" s="121" t="n"/>
      <c r="V2535" s="117">
        <f>IF(P2535="NA","NA",IF(P2535&lt;&gt;"",TEXT(P2535-N2535,"[h].mm"),""))</f>
        <v/>
      </c>
      <c r="W2535" s="118">
        <f>IF(AND(R2535="",S2535=""),"",R2535+S2535)</f>
        <v/>
      </c>
      <c r="X2535" s="116">
        <f>IF(O2535&lt;&gt;"",DATE(YEAR(O2535), MONTH(O2535), DAY(O2535)),"")</f>
        <v/>
      </c>
      <c r="Y2535" s="122" t="n"/>
      <c r="Z2535" s="123" t="n"/>
      <c r="AA2535" s="117">
        <f>IF(F2535="Re-assigned","NA",IF(W2535="","",IF(W2535&gt;=VLOOKUP(D2535,SLAMatrix,3,FALSE),"Yes",IF(W2535&lt;VLOOKUP(D2535,SLAMatrix,2,FALSE),"No","Internal"))))</f>
        <v/>
      </c>
      <c r="AB2535" s="123" t="n"/>
      <c r="AC2535" s="123" t="n"/>
      <c r="AD2535" s="119" t="n"/>
      <c r="AE2535" s="125" t="n"/>
      <c r="AF2535" s="124">
        <f>MONTH(O2535)</f>
        <v/>
      </c>
      <c r="AG2535" s="124">
        <f>VLOOKUP(IFERROR(MID(AE2535,1,(FIND(",",AE2535,1)-1)),AE2535),Facility_Region_Mapping,2,FALSE)</f>
        <v/>
      </c>
      <c r="AH2535" s="124" t="n"/>
      <c r="AI2535" s="124">
        <f>IF(C2535&lt;&gt;"",IF(M2535="ESM User",getInterfaceName($C2535),"NA"),"")</f>
        <v/>
      </c>
      <c r="AJ2535" s="116">
        <f>IF(Q2535&lt;&gt;"",DATE(YEAR(Q2535), MONTH(Q2535), DAY(Q2535)),"")</f>
        <v/>
      </c>
      <c r="AK2535" s="130">
        <f>IF(Q2535&lt;&gt;0,Q2535-N2535,TODAY()-N2535)</f>
        <v/>
      </c>
      <c r="AL2535" s="112">
        <f>IF(F2535="Re-assigned",0,IF(H2535="Closed",0,IF(H2535="Service Restored",0,IF(H2535="",0,1))))</f>
        <v/>
      </c>
      <c r="AM2535" s="124">
        <f>IF(AL2535=0,"",IF(AK2535&gt;20.99,"Aged","Non-Aged"))</f>
        <v/>
      </c>
      <c r="AN2535" s="112">
        <f>IF(Q2535&lt;&gt;"",MONTH(Q2535),"")</f>
        <v/>
      </c>
      <c r="AO2535" s="112">
        <f>IFERROR(VALUE(V2535),0)</f>
        <v/>
      </c>
    </row>
    <row customFormat="1" customHeight="1" ht="29.25" r="2536" s="112" spans="1:41">
      <c r="A2536" s="127" t="n"/>
      <c r="B2536" s="113" t="n"/>
      <c r="C2536" s="127" t="n"/>
      <c r="D2536" s="127" t="n"/>
      <c r="E2536" s="114">
        <f>IF(F2536 &lt;&gt; "",VLOOKUP(F2536,CategoryLookup,2,FALSE), "")</f>
        <v/>
      </c>
      <c r="F2536" s="126" t="n"/>
      <c r="G2536" s="127" t="n"/>
      <c r="H2536" s="127" t="n"/>
      <c r="I2536" s="127" t="n"/>
      <c r="J2536" s="127" t="n"/>
      <c r="K2536" s="127" t="n"/>
      <c r="L2536" s="127" t="n"/>
      <c r="M2536" s="127" t="n"/>
      <c r="N2536" s="120" t="n"/>
      <c r="O2536" s="120" t="n"/>
      <c r="P2536" s="120" t="n"/>
      <c r="Q2536" s="120" t="n"/>
      <c r="R2536" s="121" t="n"/>
      <c r="S2536" s="121" t="n"/>
      <c r="T2536" s="121" t="n"/>
      <c r="U2536" s="121" t="n"/>
      <c r="V2536" s="117">
        <f>IF(P2536="NA","NA",IF(P2536&lt;&gt;"",TEXT(P2536-N2536,"[h].mm"),""))</f>
        <v/>
      </c>
      <c r="W2536" s="118">
        <f>IF(AND(R2536="",S2536=""),"",R2536+S2536)</f>
        <v/>
      </c>
      <c r="X2536" s="116">
        <f>IF(O2536&lt;&gt;"",DATE(YEAR(O2536), MONTH(O2536), DAY(O2536)),"")</f>
        <v/>
      </c>
      <c r="Y2536" s="122" t="n"/>
      <c r="Z2536" s="123" t="n"/>
      <c r="AA2536" s="117">
        <f>IF(F2536="Re-assigned","NA",IF(W2536="","",IF(W2536&gt;=VLOOKUP(D2536,SLAMatrix,3,FALSE),"Yes",IF(W2536&lt;VLOOKUP(D2536,SLAMatrix,2,FALSE),"No","Internal"))))</f>
        <v/>
      </c>
      <c r="AB2536" s="123" t="n"/>
      <c r="AC2536" s="123" t="n"/>
      <c r="AD2536" s="119" t="n"/>
      <c r="AE2536" s="125" t="n"/>
      <c r="AF2536" s="124">
        <f>MONTH(O2536)</f>
        <v/>
      </c>
      <c r="AG2536" s="124">
        <f>VLOOKUP(IFERROR(MID(AE2536,1,(FIND(",",AE2536,1)-1)),AE2536),Facility_Region_Mapping,2,FALSE)</f>
        <v/>
      </c>
      <c r="AH2536" s="124" t="n"/>
      <c r="AI2536" s="124">
        <f>IF(C2536&lt;&gt;"",IF(M2536="ESM User",getInterfaceName($C2536),"NA"),"")</f>
        <v/>
      </c>
      <c r="AJ2536" s="116">
        <f>IF(Q2536&lt;&gt;"",DATE(YEAR(Q2536), MONTH(Q2536), DAY(Q2536)),"")</f>
        <v/>
      </c>
      <c r="AK2536" s="130">
        <f>IF(Q2536&lt;&gt;0,Q2536-N2536,TODAY()-N2536)</f>
        <v/>
      </c>
      <c r="AL2536" s="112">
        <f>IF(F2536="Re-assigned",0,IF(H2536="Closed",0,IF(H2536="Service Restored",0,IF(H2536="",0,1))))</f>
        <v/>
      </c>
      <c r="AM2536" s="124">
        <f>IF(AL2536=0,"",IF(AK2536&gt;20.99,"Aged","Non-Aged"))</f>
        <v/>
      </c>
      <c r="AN2536" s="112">
        <f>IF(Q2536&lt;&gt;"",MONTH(Q2536),"")</f>
        <v/>
      </c>
      <c r="AO2536" s="112">
        <f>IFERROR(VALUE(V2536),0)</f>
        <v/>
      </c>
    </row>
    <row customFormat="1" customHeight="1" ht="29.25" r="2537" s="112" spans="1:41">
      <c r="A2537" s="127" t="n"/>
      <c r="B2537" s="113" t="n"/>
      <c r="C2537" s="127" t="n"/>
      <c r="D2537" s="127" t="n"/>
      <c r="E2537" s="114">
        <f>IF(F2537 &lt;&gt; "",VLOOKUP(F2537,CategoryLookup,2,FALSE), "")</f>
        <v/>
      </c>
      <c r="F2537" s="126" t="n"/>
      <c r="G2537" s="127" t="n"/>
      <c r="H2537" s="127" t="n"/>
      <c r="I2537" s="127" t="n"/>
      <c r="J2537" s="127" t="n"/>
      <c r="K2537" s="127" t="n"/>
      <c r="L2537" s="127" t="n"/>
      <c r="M2537" s="127" t="n"/>
      <c r="N2537" s="120" t="n"/>
      <c r="O2537" s="120" t="n"/>
      <c r="P2537" s="120" t="n"/>
      <c r="Q2537" s="120" t="n"/>
      <c r="R2537" s="121" t="n"/>
      <c r="S2537" s="121" t="n"/>
      <c r="T2537" s="121" t="n"/>
      <c r="U2537" s="121" t="n"/>
      <c r="V2537" s="117">
        <f>IF(P2537="NA","NA",IF(P2537&lt;&gt;"",TEXT(P2537-N2537,"[h].mm"),""))</f>
        <v/>
      </c>
      <c r="W2537" s="118">
        <f>IF(AND(R2537="",S2537=""),"",R2537+S2537)</f>
        <v/>
      </c>
      <c r="X2537" s="116">
        <f>IF(O2537&lt;&gt;"",DATE(YEAR(O2537), MONTH(O2537), DAY(O2537)),"")</f>
        <v/>
      </c>
      <c r="Y2537" s="122" t="n"/>
      <c r="Z2537" s="123" t="n"/>
      <c r="AA2537" s="117">
        <f>IF(F2537="Re-assigned","NA",IF(W2537="","",IF(W2537&gt;=VLOOKUP(D2537,SLAMatrix,3,FALSE),"Yes",IF(W2537&lt;VLOOKUP(D2537,SLAMatrix,2,FALSE),"No","Internal"))))</f>
        <v/>
      </c>
      <c r="AB2537" s="123" t="n"/>
      <c r="AC2537" s="123" t="n"/>
      <c r="AD2537" s="119" t="n"/>
      <c r="AE2537" s="125" t="n"/>
      <c r="AF2537" s="124">
        <f>MONTH(O2537)</f>
        <v/>
      </c>
      <c r="AG2537" s="124">
        <f>VLOOKUP(IFERROR(MID(AE2537,1,(FIND(",",AE2537,1)-1)),AE2537),Facility_Region_Mapping,2,FALSE)</f>
        <v/>
      </c>
      <c r="AH2537" s="124" t="n"/>
      <c r="AI2537" s="124">
        <f>IF(C2537&lt;&gt;"",IF(M2537="ESM User",getInterfaceName($C2537),"NA"),"")</f>
        <v/>
      </c>
      <c r="AJ2537" s="116">
        <f>IF(Q2537&lt;&gt;"",DATE(YEAR(Q2537), MONTH(Q2537), DAY(Q2537)),"")</f>
        <v/>
      </c>
      <c r="AK2537" s="130">
        <f>IF(Q2537&lt;&gt;0,Q2537-N2537,TODAY()-N2537)</f>
        <v/>
      </c>
      <c r="AL2537" s="112">
        <f>IF(F2537="Re-assigned",0,IF(H2537="Closed",0,IF(H2537="Service Restored",0,IF(H2537="",0,1))))</f>
        <v/>
      </c>
      <c r="AM2537" s="124">
        <f>IF(AL2537=0,"",IF(AK2537&gt;20.99,"Aged","Non-Aged"))</f>
        <v/>
      </c>
      <c r="AN2537" s="112">
        <f>IF(Q2537&lt;&gt;"",MONTH(Q2537),"")</f>
        <v/>
      </c>
      <c r="AO2537" s="112">
        <f>IFERROR(VALUE(V2537),0)</f>
        <v/>
      </c>
    </row>
    <row customFormat="1" customHeight="1" ht="29.25" r="2538" s="112" spans="1:41">
      <c r="A2538" s="127" t="n"/>
      <c r="B2538" s="113" t="n"/>
      <c r="C2538" s="127" t="n"/>
      <c r="D2538" s="127" t="n"/>
      <c r="E2538" s="114">
        <f>IF(F2538 &lt;&gt; "",VLOOKUP(F2538,CategoryLookup,2,FALSE), "")</f>
        <v/>
      </c>
      <c r="F2538" s="126" t="n"/>
      <c r="G2538" s="127" t="n"/>
      <c r="H2538" s="127" t="n"/>
      <c r="I2538" s="127" t="n"/>
      <c r="J2538" s="127" t="n"/>
      <c r="K2538" s="127" t="n"/>
      <c r="L2538" s="127" t="n"/>
      <c r="M2538" s="127" t="n"/>
      <c r="N2538" s="120" t="n"/>
      <c r="O2538" s="120" t="n"/>
      <c r="P2538" s="120" t="n"/>
      <c r="Q2538" s="120" t="n"/>
      <c r="R2538" s="121" t="n"/>
      <c r="S2538" s="121" t="n"/>
      <c r="T2538" s="121" t="n"/>
      <c r="U2538" s="121" t="n"/>
      <c r="V2538" s="117">
        <f>IF(P2538="NA","NA",IF(P2538&lt;&gt;"",TEXT(P2538-N2538,"[h].mm"),""))</f>
        <v/>
      </c>
      <c r="W2538" s="118">
        <f>IF(AND(R2538="",S2538=""),"",R2538+S2538)</f>
        <v/>
      </c>
      <c r="X2538" s="116">
        <f>IF(O2538&lt;&gt;"",DATE(YEAR(O2538), MONTH(O2538), DAY(O2538)),"")</f>
        <v/>
      </c>
      <c r="Y2538" s="122" t="n"/>
      <c r="Z2538" s="123" t="n"/>
      <c r="AA2538" s="117">
        <f>IF(F2538="Re-assigned","NA",IF(W2538="","",IF(W2538&gt;=VLOOKUP(D2538,SLAMatrix,3,FALSE),"Yes",IF(W2538&lt;VLOOKUP(D2538,SLAMatrix,2,FALSE),"No","Internal"))))</f>
        <v/>
      </c>
      <c r="AB2538" s="123" t="n"/>
      <c r="AC2538" s="123" t="n"/>
      <c r="AD2538" s="119" t="n"/>
      <c r="AE2538" s="125" t="n"/>
      <c r="AF2538" s="124">
        <f>MONTH(O2538)</f>
        <v/>
      </c>
      <c r="AG2538" s="124">
        <f>VLOOKUP(IFERROR(MID(AE2538,1,(FIND(",",AE2538,1)-1)),AE2538),Facility_Region_Mapping,2,FALSE)</f>
        <v/>
      </c>
      <c r="AH2538" s="124" t="n"/>
      <c r="AI2538" s="124">
        <f>IF(C2538&lt;&gt;"",IF(M2538="ESM User",getInterfaceName($C2538),"NA"),"")</f>
        <v/>
      </c>
      <c r="AJ2538" s="116">
        <f>IF(Q2538&lt;&gt;"",DATE(YEAR(Q2538), MONTH(Q2538), DAY(Q2538)),"")</f>
        <v/>
      </c>
      <c r="AK2538" s="130">
        <f>IF(Q2538&lt;&gt;0,Q2538-N2538,TODAY()-N2538)</f>
        <v/>
      </c>
      <c r="AL2538" s="112">
        <f>IF(F2538="Re-assigned",0,IF(H2538="Closed",0,IF(H2538="Service Restored",0,IF(H2538="",0,1))))</f>
        <v/>
      </c>
      <c r="AM2538" s="124">
        <f>IF(AL2538=0,"",IF(AK2538&gt;20.99,"Aged","Non-Aged"))</f>
        <v/>
      </c>
      <c r="AN2538" s="112">
        <f>IF(Q2538&lt;&gt;"",MONTH(Q2538),"")</f>
        <v/>
      </c>
      <c r="AO2538" s="112">
        <f>IFERROR(VALUE(V2538),0)</f>
        <v/>
      </c>
    </row>
    <row customFormat="1" customHeight="1" ht="29.25" r="2539" s="112" spans="1:41">
      <c r="A2539" s="127" t="n"/>
      <c r="B2539" s="113" t="n"/>
      <c r="C2539" s="127" t="n"/>
      <c r="D2539" s="127" t="n"/>
      <c r="E2539" s="114">
        <f>IF(F2539 &lt;&gt; "",VLOOKUP(F2539,CategoryLookup,2,FALSE), "")</f>
        <v/>
      </c>
      <c r="F2539" s="126" t="n"/>
      <c r="G2539" s="127" t="n"/>
      <c r="H2539" s="127" t="n"/>
      <c r="I2539" s="127" t="n"/>
      <c r="J2539" s="127" t="n"/>
      <c r="K2539" s="127" t="n"/>
      <c r="L2539" s="127" t="n"/>
      <c r="M2539" s="127" t="n"/>
      <c r="N2539" s="120" t="n"/>
      <c r="O2539" s="120" t="n"/>
      <c r="P2539" s="120" t="n"/>
      <c r="Q2539" s="120" t="n"/>
      <c r="R2539" s="121" t="n"/>
      <c r="S2539" s="121" t="n"/>
      <c r="T2539" s="121" t="n"/>
      <c r="U2539" s="121" t="n"/>
      <c r="V2539" s="117">
        <f>IF(P2539="NA","NA",IF(P2539&lt;&gt;"",TEXT(P2539-N2539,"[h].mm"),""))</f>
        <v/>
      </c>
      <c r="W2539" s="118">
        <f>IF(AND(R2539="",S2539=""),"",R2539+S2539)</f>
        <v/>
      </c>
      <c r="X2539" s="116">
        <f>IF(O2539&lt;&gt;"",DATE(YEAR(O2539), MONTH(O2539), DAY(O2539)),"")</f>
        <v/>
      </c>
      <c r="Y2539" s="122" t="n"/>
      <c r="Z2539" s="123" t="n"/>
      <c r="AA2539" s="117">
        <f>IF(F2539="Re-assigned","NA",IF(W2539="","",IF(W2539&gt;=VLOOKUP(D2539,SLAMatrix,3,FALSE),"Yes",IF(W2539&lt;VLOOKUP(D2539,SLAMatrix,2,FALSE),"No","Internal"))))</f>
        <v/>
      </c>
      <c r="AB2539" s="123" t="n"/>
      <c r="AC2539" s="123" t="n"/>
      <c r="AD2539" s="119" t="n"/>
      <c r="AE2539" s="125" t="n"/>
      <c r="AF2539" s="124">
        <f>MONTH(O2539)</f>
        <v/>
      </c>
      <c r="AG2539" s="124">
        <f>VLOOKUP(IFERROR(MID(AE2539,1,(FIND(",",AE2539,1)-1)),AE2539),Facility_Region_Mapping,2,FALSE)</f>
        <v/>
      </c>
      <c r="AH2539" s="124" t="n"/>
      <c r="AI2539" s="124">
        <f>IF(C2539&lt;&gt;"",IF(M2539="ESM User",getInterfaceName($C2539),"NA"),"")</f>
        <v/>
      </c>
      <c r="AJ2539" s="116">
        <f>IF(Q2539&lt;&gt;"",DATE(YEAR(Q2539), MONTH(Q2539), DAY(Q2539)),"")</f>
        <v/>
      </c>
      <c r="AK2539" s="130">
        <f>IF(Q2539&lt;&gt;0,Q2539-N2539,TODAY()-N2539)</f>
        <v/>
      </c>
      <c r="AL2539" s="112">
        <f>IF(F2539="Re-assigned",0,IF(H2539="Closed",0,IF(H2539="Service Restored",0,IF(H2539="",0,1))))</f>
        <v/>
      </c>
      <c r="AM2539" s="124">
        <f>IF(AL2539=0,"",IF(AK2539&gt;20.99,"Aged","Non-Aged"))</f>
        <v/>
      </c>
      <c r="AN2539" s="112">
        <f>IF(Q2539&lt;&gt;"",MONTH(Q2539),"")</f>
        <v/>
      </c>
      <c r="AO2539" s="112">
        <f>IFERROR(VALUE(V2539),0)</f>
        <v/>
      </c>
    </row>
    <row customFormat="1" customHeight="1" ht="29.25" r="2540" s="112" spans="1:41">
      <c r="A2540" s="127" t="n"/>
      <c r="B2540" s="113" t="n"/>
      <c r="C2540" s="127" t="n"/>
      <c r="D2540" s="127" t="n"/>
      <c r="E2540" s="114">
        <f>IF(F2540 &lt;&gt; "",VLOOKUP(F2540,CategoryLookup,2,FALSE), "")</f>
        <v/>
      </c>
      <c r="F2540" s="126" t="n"/>
      <c r="G2540" s="127" t="n"/>
      <c r="H2540" s="127" t="n"/>
      <c r="I2540" s="127" t="n"/>
      <c r="J2540" s="127" t="n"/>
      <c r="K2540" s="127" t="n"/>
      <c r="L2540" s="127" t="n"/>
      <c r="M2540" s="127" t="n"/>
      <c r="N2540" s="120" t="n"/>
      <c r="O2540" s="120" t="n"/>
      <c r="P2540" s="120" t="n"/>
      <c r="Q2540" s="120" t="n"/>
      <c r="R2540" s="121" t="n"/>
      <c r="S2540" s="121" t="n"/>
      <c r="T2540" s="121" t="n"/>
      <c r="U2540" s="121" t="n"/>
      <c r="V2540" s="117">
        <f>IF(P2540="NA","NA",IF(P2540&lt;&gt;"",TEXT(P2540-N2540,"[h].mm"),""))</f>
        <v/>
      </c>
      <c r="W2540" s="118">
        <f>IF(AND(R2540="",S2540=""),"",R2540+S2540)</f>
        <v/>
      </c>
      <c r="X2540" s="116">
        <f>IF(O2540&lt;&gt;"",DATE(YEAR(O2540), MONTH(O2540), DAY(O2540)),"")</f>
        <v/>
      </c>
      <c r="Y2540" s="122" t="n"/>
      <c r="Z2540" s="123" t="n"/>
      <c r="AA2540" s="117">
        <f>IF(F2540="Re-assigned","NA",IF(W2540="","",IF(W2540&gt;=VLOOKUP(D2540,SLAMatrix,3,FALSE),"Yes",IF(W2540&lt;VLOOKUP(D2540,SLAMatrix,2,FALSE),"No","Internal"))))</f>
        <v/>
      </c>
      <c r="AB2540" s="123" t="n"/>
      <c r="AC2540" s="123" t="n"/>
      <c r="AD2540" s="119" t="n"/>
      <c r="AE2540" s="125" t="n"/>
      <c r="AF2540" s="124">
        <f>MONTH(O2540)</f>
        <v/>
      </c>
      <c r="AG2540" s="124">
        <f>VLOOKUP(IFERROR(MID(AE2540,1,(FIND(",",AE2540,1)-1)),AE2540),Facility_Region_Mapping,2,FALSE)</f>
        <v/>
      </c>
      <c r="AH2540" s="124" t="n"/>
      <c r="AI2540" s="124">
        <f>IF(C2540&lt;&gt;"",IF(M2540="ESM User",getInterfaceName($C2540),"NA"),"")</f>
        <v/>
      </c>
      <c r="AJ2540" s="116">
        <f>IF(Q2540&lt;&gt;"",DATE(YEAR(Q2540), MONTH(Q2540), DAY(Q2540)),"")</f>
        <v/>
      </c>
      <c r="AK2540" s="130">
        <f>IF(Q2540&lt;&gt;0,Q2540-N2540,TODAY()-N2540)</f>
        <v/>
      </c>
      <c r="AL2540" s="112">
        <f>IF(F2540="Re-assigned",0,IF(H2540="Closed",0,IF(H2540="Service Restored",0,IF(H2540="",0,1))))</f>
        <v/>
      </c>
      <c r="AM2540" s="124">
        <f>IF(AL2540=0,"",IF(AK2540&gt;20.99,"Aged","Non-Aged"))</f>
        <v/>
      </c>
      <c r="AN2540" s="112">
        <f>IF(Q2540&lt;&gt;"",MONTH(Q2540),"")</f>
        <v/>
      </c>
      <c r="AO2540" s="112">
        <f>IFERROR(VALUE(V2540),0)</f>
        <v/>
      </c>
    </row>
    <row customFormat="1" customHeight="1" ht="29.25" r="2541" s="112" spans="1:41">
      <c r="A2541" s="127" t="n"/>
      <c r="B2541" s="113" t="n"/>
      <c r="C2541" s="127" t="n"/>
      <c r="D2541" s="127" t="n"/>
      <c r="E2541" s="114">
        <f>IF(F2541 &lt;&gt; "",VLOOKUP(F2541,CategoryLookup,2,FALSE), "")</f>
        <v/>
      </c>
      <c r="F2541" s="126" t="n"/>
      <c r="G2541" s="127" t="n"/>
      <c r="H2541" s="127" t="n"/>
      <c r="I2541" s="127" t="n"/>
      <c r="J2541" s="127" t="n"/>
      <c r="K2541" s="127" t="n"/>
      <c r="L2541" s="127" t="n"/>
      <c r="M2541" s="127" t="n"/>
      <c r="N2541" s="120" t="n"/>
      <c r="O2541" s="120" t="n"/>
      <c r="P2541" s="120" t="n"/>
      <c r="Q2541" s="120" t="n"/>
      <c r="R2541" s="121" t="n"/>
      <c r="S2541" s="121" t="n"/>
      <c r="T2541" s="121" t="n"/>
      <c r="U2541" s="121" t="n"/>
      <c r="V2541" s="117">
        <f>IF(P2541="NA","NA",IF(P2541&lt;&gt;"",TEXT(P2541-N2541,"[h].mm"),""))</f>
        <v/>
      </c>
      <c r="W2541" s="118">
        <f>IF(AND(R2541="",S2541=""),"",R2541+S2541)</f>
        <v/>
      </c>
      <c r="X2541" s="116">
        <f>IF(O2541&lt;&gt;"",DATE(YEAR(O2541), MONTH(O2541), DAY(O2541)),"")</f>
        <v/>
      </c>
      <c r="Y2541" s="122" t="n"/>
      <c r="Z2541" s="123" t="n"/>
      <c r="AA2541" s="117">
        <f>IF(F2541="Re-assigned","NA",IF(W2541="","",IF(W2541&gt;=VLOOKUP(D2541,SLAMatrix,3,FALSE),"Yes",IF(W2541&lt;VLOOKUP(D2541,SLAMatrix,2,FALSE),"No","Internal"))))</f>
        <v/>
      </c>
      <c r="AB2541" s="123" t="n"/>
      <c r="AC2541" s="123" t="n"/>
      <c r="AD2541" s="119" t="n"/>
      <c r="AE2541" s="125" t="n"/>
      <c r="AF2541" s="124">
        <f>MONTH(O2541)</f>
        <v/>
      </c>
      <c r="AG2541" s="124">
        <f>VLOOKUP(IFERROR(MID(AE2541,1,(FIND(",",AE2541,1)-1)),AE2541),Facility_Region_Mapping,2,FALSE)</f>
        <v/>
      </c>
      <c r="AH2541" s="124" t="n"/>
      <c r="AI2541" s="124">
        <f>IF(C2541&lt;&gt;"",IF(M2541="ESM User",getInterfaceName($C2541),"NA"),"")</f>
        <v/>
      </c>
      <c r="AJ2541" s="116">
        <f>IF(Q2541&lt;&gt;"",DATE(YEAR(Q2541), MONTH(Q2541), DAY(Q2541)),"")</f>
        <v/>
      </c>
      <c r="AK2541" s="130">
        <f>IF(Q2541&lt;&gt;0,Q2541-N2541,TODAY()-N2541)</f>
        <v/>
      </c>
      <c r="AL2541" s="112">
        <f>IF(F2541="Re-assigned",0,IF(H2541="Closed",0,IF(H2541="Service Restored",0,IF(H2541="",0,1))))</f>
        <v/>
      </c>
      <c r="AM2541" s="124">
        <f>IF(AL2541=0,"",IF(AK2541&gt;20.99,"Aged","Non-Aged"))</f>
        <v/>
      </c>
      <c r="AN2541" s="112">
        <f>IF(Q2541&lt;&gt;"",MONTH(Q2541),"")</f>
        <v/>
      </c>
      <c r="AO2541" s="112">
        <f>IFERROR(VALUE(V2541),0)</f>
        <v/>
      </c>
    </row>
    <row customFormat="1" customHeight="1" ht="29.25" r="2542" s="112" spans="1:41">
      <c r="A2542" s="127" t="n"/>
      <c r="B2542" s="113" t="n"/>
      <c r="C2542" s="127" t="n"/>
      <c r="D2542" s="127" t="n"/>
      <c r="E2542" s="114">
        <f>IF(F2542 &lt;&gt; "",VLOOKUP(F2542,CategoryLookup,2,FALSE), "")</f>
        <v/>
      </c>
      <c r="F2542" s="126" t="n"/>
      <c r="G2542" s="127" t="n"/>
      <c r="H2542" s="127" t="n"/>
      <c r="I2542" s="127" t="n"/>
      <c r="J2542" s="127" t="n"/>
      <c r="K2542" s="127" t="n"/>
      <c r="L2542" s="127" t="n"/>
      <c r="M2542" s="127" t="n"/>
      <c r="N2542" s="120" t="n"/>
      <c r="O2542" s="120" t="n"/>
      <c r="P2542" s="120" t="n"/>
      <c r="Q2542" s="120" t="n"/>
      <c r="R2542" s="121" t="n"/>
      <c r="S2542" s="121" t="n"/>
      <c r="T2542" s="121" t="n"/>
      <c r="U2542" s="121" t="n"/>
      <c r="V2542" s="117">
        <f>IF(P2542="NA","NA",IF(P2542&lt;&gt;"",TEXT(P2542-N2542,"[h].mm"),""))</f>
        <v/>
      </c>
      <c r="W2542" s="118">
        <f>IF(AND(R2542="",S2542=""),"",R2542+S2542)</f>
        <v/>
      </c>
      <c r="X2542" s="116">
        <f>IF(O2542&lt;&gt;"",DATE(YEAR(O2542), MONTH(O2542), DAY(O2542)),"")</f>
        <v/>
      </c>
      <c r="Y2542" s="122" t="n"/>
      <c r="Z2542" s="123" t="n"/>
      <c r="AA2542" s="117">
        <f>IF(F2542="Re-assigned","NA",IF(W2542="","",IF(W2542&gt;=VLOOKUP(D2542,SLAMatrix,3,FALSE),"Yes",IF(W2542&lt;VLOOKUP(D2542,SLAMatrix,2,FALSE),"No","Internal"))))</f>
        <v/>
      </c>
      <c r="AB2542" s="123" t="n"/>
      <c r="AC2542" s="123" t="n"/>
      <c r="AD2542" s="119" t="n"/>
      <c r="AE2542" s="125" t="n"/>
      <c r="AF2542" s="124">
        <f>MONTH(O2542)</f>
        <v/>
      </c>
      <c r="AG2542" s="124">
        <f>VLOOKUP(IFERROR(MID(AE2542,1,(FIND(",",AE2542,1)-1)),AE2542),Facility_Region_Mapping,2,FALSE)</f>
        <v/>
      </c>
      <c r="AH2542" s="124" t="n"/>
      <c r="AI2542" s="124">
        <f>IF(C2542&lt;&gt;"",IF(M2542="ESM User",getInterfaceName($C2542),"NA"),"")</f>
        <v/>
      </c>
      <c r="AJ2542" s="116">
        <f>IF(Q2542&lt;&gt;"",DATE(YEAR(Q2542), MONTH(Q2542), DAY(Q2542)),"")</f>
        <v/>
      </c>
      <c r="AK2542" s="130">
        <f>IF(Q2542&lt;&gt;0,Q2542-N2542,TODAY()-N2542)</f>
        <v/>
      </c>
      <c r="AL2542" s="112">
        <f>IF(F2542="Re-assigned",0,IF(H2542="Closed",0,IF(H2542="Service Restored",0,IF(H2542="",0,1))))</f>
        <v/>
      </c>
      <c r="AM2542" s="124">
        <f>IF(AL2542=0,"",IF(AK2542&gt;20.99,"Aged","Non-Aged"))</f>
        <v/>
      </c>
      <c r="AN2542" s="112">
        <f>IF(Q2542&lt;&gt;"",MONTH(Q2542),"")</f>
        <v/>
      </c>
      <c r="AO2542" s="112">
        <f>IFERROR(VALUE(V2542),0)</f>
        <v/>
      </c>
    </row>
    <row customFormat="1" customHeight="1" ht="29.25" r="2543" s="112" spans="1:41">
      <c r="A2543" s="127" t="n"/>
      <c r="B2543" s="113" t="n"/>
      <c r="C2543" s="127" t="n"/>
      <c r="D2543" s="127" t="n"/>
      <c r="E2543" s="114">
        <f>IF(F2543 &lt;&gt; "",VLOOKUP(F2543,CategoryLookup,2,FALSE), "")</f>
        <v/>
      </c>
      <c r="F2543" s="126" t="n"/>
      <c r="G2543" s="127" t="n"/>
      <c r="H2543" s="127" t="n"/>
      <c r="I2543" s="127" t="n"/>
      <c r="J2543" s="127" t="n"/>
      <c r="K2543" s="127" t="n"/>
      <c r="L2543" s="127" t="n"/>
      <c r="M2543" s="127" t="n"/>
      <c r="N2543" s="120" t="n"/>
      <c r="O2543" s="120" t="n"/>
      <c r="P2543" s="120" t="n"/>
      <c r="Q2543" s="120" t="n"/>
      <c r="R2543" s="121" t="n"/>
      <c r="S2543" s="121" t="n"/>
      <c r="T2543" s="121" t="n"/>
      <c r="U2543" s="121" t="n"/>
      <c r="V2543" s="117">
        <f>IF(P2543="NA","NA",IF(P2543&lt;&gt;"",TEXT(P2543-N2543,"[h].mm"),""))</f>
        <v/>
      </c>
      <c r="W2543" s="118">
        <f>IF(AND(R2543="",S2543=""),"",R2543+S2543)</f>
        <v/>
      </c>
      <c r="X2543" s="116">
        <f>IF(O2543&lt;&gt;"",DATE(YEAR(O2543), MONTH(O2543), DAY(O2543)),"")</f>
        <v/>
      </c>
      <c r="Y2543" s="122" t="n"/>
      <c r="Z2543" s="123" t="n"/>
      <c r="AA2543" s="117">
        <f>IF(F2543="Re-assigned","NA",IF(W2543="","",IF(W2543&gt;=VLOOKUP(D2543,SLAMatrix,3,FALSE),"Yes",IF(W2543&lt;VLOOKUP(D2543,SLAMatrix,2,FALSE),"No","Internal"))))</f>
        <v/>
      </c>
      <c r="AB2543" s="123" t="n"/>
      <c r="AC2543" s="123" t="n"/>
      <c r="AD2543" s="119" t="n"/>
      <c r="AE2543" s="125" t="n"/>
      <c r="AF2543" s="124">
        <f>MONTH(O2543)</f>
        <v/>
      </c>
      <c r="AG2543" s="124">
        <f>VLOOKUP(IFERROR(MID(AE2543,1,(FIND(",",AE2543,1)-1)),AE2543),Facility_Region_Mapping,2,FALSE)</f>
        <v/>
      </c>
      <c r="AH2543" s="124" t="n"/>
      <c r="AI2543" s="124">
        <f>IF(C2543&lt;&gt;"",IF(M2543="ESM User",getInterfaceName($C2543),"NA"),"")</f>
        <v/>
      </c>
      <c r="AJ2543" s="116">
        <f>IF(Q2543&lt;&gt;"",DATE(YEAR(Q2543), MONTH(Q2543), DAY(Q2543)),"")</f>
        <v/>
      </c>
      <c r="AK2543" s="130">
        <f>IF(Q2543&lt;&gt;0,Q2543-N2543,TODAY()-N2543)</f>
        <v/>
      </c>
      <c r="AL2543" s="112">
        <f>IF(F2543="Re-assigned",0,IF(H2543="Closed",0,IF(H2543="Service Restored",0,IF(H2543="",0,1))))</f>
        <v/>
      </c>
      <c r="AM2543" s="124">
        <f>IF(AL2543=0,"",IF(AK2543&gt;20.99,"Aged","Non-Aged"))</f>
        <v/>
      </c>
      <c r="AN2543" s="112">
        <f>IF(Q2543&lt;&gt;"",MONTH(Q2543),"")</f>
        <v/>
      </c>
      <c r="AO2543" s="112">
        <f>IFERROR(VALUE(V2543),0)</f>
        <v/>
      </c>
    </row>
    <row customFormat="1" customHeight="1" ht="29.25" r="2544" s="112" spans="1:41">
      <c r="A2544" s="127" t="n"/>
      <c r="B2544" s="113" t="n"/>
      <c r="C2544" s="127" t="n"/>
      <c r="D2544" s="127" t="n"/>
      <c r="E2544" s="114">
        <f>IF(F2544 &lt;&gt; "",VLOOKUP(F2544,CategoryLookup,2,FALSE), "")</f>
        <v/>
      </c>
      <c r="F2544" s="126" t="n"/>
      <c r="G2544" s="127" t="n"/>
      <c r="H2544" s="127" t="n"/>
      <c r="I2544" s="127" t="n"/>
      <c r="J2544" s="127" t="n"/>
      <c r="K2544" s="127" t="n"/>
      <c r="L2544" s="127" t="n"/>
      <c r="M2544" s="127" t="n"/>
      <c r="N2544" s="120" t="n"/>
      <c r="O2544" s="120" t="n"/>
      <c r="P2544" s="120" t="n"/>
      <c r="Q2544" s="120" t="n"/>
      <c r="R2544" s="121" t="n"/>
      <c r="S2544" s="121" t="n"/>
      <c r="T2544" s="121" t="n"/>
      <c r="U2544" s="121" t="n"/>
      <c r="V2544" s="117">
        <f>IF(P2544="NA","NA",IF(P2544&lt;&gt;"",TEXT(P2544-N2544,"[h].mm"),""))</f>
        <v/>
      </c>
      <c r="W2544" s="118">
        <f>IF(AND(R2544="",S2544=""),"",R2544+S2544)</f>
        <v/>
      </c>
      <c r="X2544" s="116">
        <f>IF(O2544&lt;&gt;"",DATE(YEAR(O2544), MONTH(O2544), DAY(O2544)),"")</f>
        <v/>
      </c>
      <c r="Y2544" s="122" t="n"/>
      <c r="Z2544" s="123" t="n"/>
      <c r="AA2544" s="117">
        <f>IF(F2544="Re-assigned","NA",IF(W2544="","",IF(W2544&gt;=VLOOKUP(D2544,SLAMatrix,3,FALSE),"Yes",IF(W2544&lt;VLOOKUP(D2544,SLAMatrix,2,FALSE),"No","Internal"))))</f>
        <v/>
      </c>
      <c r="AB2544" s="123" t="n"/>
      <c r="AC2544" s="123" t="n"/>
      <c r="AD2544" s="119" t="n"/>
      <c r="AE2544" s="125" t="n"/>
      <c r="AF2544" s="124">
        <f>MONTH(O2544)</f>
        <v/>
      </c>
      <c r="AG2544" s="124">
        <f>VLOOKUP(IFERROR(MID(AE2544,1,(FIND(",",AE2544,1)-1)),AE2544),Facility_Region_Mapping,2,FALSE)</f>
        <v/>
      </c>
      <c r="AH2544" s="124" t="n"/>
      <c r="AI2544" s="124">
        <f>IF(C2544&lt;&gt;"",IF(M2544="ESM User",getInterfaceName($C2544),"NA"),"")</f>
        <v/>
      </c>
      <c r="AJ2544" s="116">
        <f>IF(Q2544&lt;&gt;"",DATE(YEAR(Q2544), MONTH(Q2544), DAY(Q2544)),"")</f>
        <v/>
      </c>
      <c r="AK2544" s="130">
        <f>IF(Q2544&lt;&gt;0,Q2544-N2544,TODAY()-N2544)</f>
        <v/>
      </c>
      <c r="AL2544" s="112">
        <f>IF(F2544="Re-assigned",0,IF(H2544="Closed",0,IF(H2544="Service Restored",0,IF(H2544="",0,1))))</f>
        <v/>
      </c>
      <c r="AM2544" s="124">
        <f>IF(AL2544=0,"",IF(AK2544&gt;20.99,"Aged","Non-Aged"))</f>
        <v/>
      </c>
      <c r="AN2544" s="112">
        <f>IF(Q2544&lt;&gt;"",MONTH(Q2544),"")</f>
        <v/>
      </c>
      <c r="AO2544" s="112">
        <f>IFERROR(VALUE(V2544),0)</f>
        <v/>
      </c>
    </row>
    <row customFormat="1" customHeight="1" ht="29.25" r="2545" s="112" spans="1:41">
      <c r="A2545" s="127" t="n"/>
      <c r="B2545" s="113" t="n"/>
      <c r="C2545" s="127" t="n"/>
      <c r="D2545" s="127" t="n"/>
      <c r="E2545" s="114">
        <f>IF(F2545 &lt;&gt; "",VLOOKUP(F2545,CategoryLookup,2,FALSE), "")</f>
        <v/>
      </c>
      <c r="F2545" s="126" t="n"/>
      <c r="G2545" s="127" t="n"/>
      <c r="H2545" s="127" t="n"/>
      <c r="I2545" s="127" t="n"/>
      <c r="J2545" s="127" t="n"/>
      <c r="K2545" s="127" t="n"/>
      <c r="L2545" s="127" t="n"/>
      <c r="M2545" s="127" t="n"/>
      <c r="N2545" s="120" t="n"/>
      <c r="O2545" s="120" t="n"/>
      <c r="P2545" s="120" t="n"/>
      <c r="Q2545" s="120" t="n"/>
      <c r="R2545" s="121" t="n"/>
      <c r="S2545" s="121" t="n"/>
      <c r="T2545" s="121" t="n"/>
      <c r="U2545" s="121" t="n"/>
      <c r="V2545" s="117">
        <f>IF(P2545="NA","NA",IF(P2545&lt;&gt;"",TEXT(P2545-N2545,"[h].mm"),""))</f>
        <v/>
      </c>
      <c r="W2545" s="118">
        <f>IF(AND(R2545="",S2545=""),"",R2545+S2545)</f>
        <v/>
      </c>
      <c r="X2545" s="116">
        <f>IF(O2545&lt;&gt;"",DATE(YEAR(O2545), MONTH(O2545), DAY(O2545)),"")</f>
        <v/>
      </c>
      <c r="Y2545" s="122" t="n"/>
      <c r="Z2545" s="123" t="n"/>
      <c r="AA2545" s="117">
        <f>IF(F2545="Re-assigned","NA",IF(W2545="","",IF(W2545&gt;=VLOOKUP(D2545,SLAMatrix,3,FALSE),"Yes",IF(W2545&lt;VLOOKUP(D2545,SLAMatrix,2,FALSE),"No","Internal"))))</f>
        <v/>
      </c>
      <c r="AB2545" s="123" t="n"/>
      <c r="AC2545" s="123" t="n"/>
      <c r="AD2545" s="119" t="n"/>
      <c r="AE2545" s="125" t="n"/>
      <c r="AF2545" s="124">
        <f>MONTH(O2545)</f>
        <v/>
      </c>
      <c r="AG2545" s="124">
        <f>VLOOKUP(IFERROR(MID(AE2545,1,(FIND(",",AE2545,1)-1)),AE2545),Facility_Region_Mapping,2,FALSE)</f>
        <v/>
      </c>
      <c r="AH2545" s="124" t="n"/>
      <c r="AI2545" s="124">
        <f>IF(C2545&lt;&gt;"",IF(M2545="ESM User",getInterfaceName($C2545),"NA"),"")</f>
        <v/>
      </c>
      <c r="AJ2545" s="116">
        <f>IF(Q2545&lt;&gt;"",DATE(YEAR(Q2545), MONTH(Q2545), DAY(Q2545)),"")</f>
        <v/>
      </c>
      <c r="AK2545" s="130">
        <f>IF(Q2545&lt;&gt;0,Q2545-N2545,TODAY()-N2545)</f>
        <v/>
      </c>
      <c r="AL2545" s="112">
        <f>IF(F2545="Re-assigned",0,IF(H2545="Closed",0,IF(H2545="Service Restored",0,IF(H2545="",0,1))))</f>
        <v/>
      </c>
      <c r="AM2545" s="124">
        <f>IF(AL2545=0,"",IF(AK2545&gt;20.99,"Aged","Non-Aged"))</f>
        <v/>
      </c>
      <c r="AN2545" s="112">
        <f>IF(Q2545&lt;&gt;"",MONTH(Q2545),"")</f>
        <v/>
      </c>
      <c r="AO2545" s="112">
        <f>IFERROR(VALUE(V2545),0)</f>
        <v/>
      </c>
    </row>
    <row customFormat="1" customHeight="1" ht="29.25" r="2546" s="112" spans="1:41">
      <c r="A2546" s="127" t="n"/>
      <c r="B2546" s="113" t="n"/>
      <c r="C2546" s="127" t="n"/>
      <c r="D2546" s="127" t="n"/>
      <c r="E2546" s="114">
        <f>IF(F2546 &lt;&gt; "",VLOOKUP(F2546,CategoryLookup,2,FALSE), "")</f>
        <v/>
      </c>
      <c r="F2546" s="126" t="n"/>
      <c r="G2546" s="127" t="n"/>
      <c r="H2546" s="127" t="n"/>
      <c r="I2546" s="127" t="n"/>
      <c r="J2546" s="127" t="n"/>
      <c r="K2546" s="127" t="n"/>
      <c r="L2546" s="127" t="n"/>
      <c r="M2546" s="127" t="n"/>
      <c r="N2546" s="120" t="n"/>
      <c r="O2546" s="120" t="n"/>
      <c r="P2546" s="120" t="n"/>
      <c r="Q2546" s="120" t="n"/>
      <c r="R2546" s="121" t="n"/>
      <c r="S2546" s="121" t="n"/>
      <c r="T2546" s="121" t="n"/>
      <c r="U2546" s="121" t="n"/>
      <c r="V2546" s="117">
        <f>IF(P2546="NA","NA",IF(P2546&lt;&gt;"",TEXT(P2546-N2546,"[h].mm"),""))</f>
        <v/>
      </c>
      <c r="W2546" s="118">
        <f>IF(AND(R2546="",S2546=""),"",R2546+S2546)</f>
        <v/>
      </c>
      <c r="X2546" s="116">
        <f>IF(O2546&lt;&gt;"",DATE(YEAR(O2546), MONTH(O2546), DAY(O2546)),"")</f>
        <v/>
      </c>
      <c r="Y2546" s="122" t="n"/>
      <c r="Z2546" s="123" t="n"/>
      <c r="AA2546" s="117">
        <f>IF(F2546="Re-assigned","NA",IF(W2546="","",IF(W2546&gt;=VLOOKUP(D2546,SLAMatrix,3,FALSE),"Yes",IF(W2546&lt;VLOOKUP(D2546,SLAMatrix,2,FALSE),"No","Internal"))))</f>
        <v/>
      </c>
      <c r="AB2546" s="123" t="n"/>
      <c r="AC2546" s="123" t="n"/>
      <c r="AD2546" s="119" t="n"/>
      <c r="AE2546" s="125" t="n"/>
      <c r="AF2546" s="124">
        <f>MONTH(O2546)</f>
        <v/>
      </c>
      <c r="AG2546" s="124">
        <f>VLOOKUP(IFERROR(MID(AE2546,1,(FIND(",",AE2546,1)-1)),AE2546),Facility_Region_Mapping,2,FALSE)</f>
        <v/>
      </c>
      <c r="AH2546" s="124" t="n"/>
      <c r="AI2546" s="124">
        <f>IF(C2546&lt;&gt;"",IF(M2546="ESM User",getInterfaceName($C2546),"NA"),"")</f>
        <v/>
      </c>
      <c r="AJ2546" s="116">
        <f>IF(Q2546&lt;&gt;"",DATE(YEAR(Q2546), MONTH(Q2546), DAY(Q2546)),"")</f>
        <v/>
      </c>
      <c r="AK2546" s="130">
        <f>IF(Q2546&lt;&gt;0,Q2546-N2546,TODAY()-N2546)</f>
        <v/>
      </c>
      <c r="AL2546" s="112">
        <f>IF(F2546="Re-assigned",0,IF(H2546="Closed",0,IF(H2546="Service Restored",0,IF(H2546="",0,1))))</f>
        <v/>
      </c>
      <c r="AM2546" s="124">
        <f>IF(AL2546=0,"",IF(AK2546&gt;20.99,"Aged","Non-Aged"))</f>
        <v/>
      </c>
      <c r="AN2546" s="112">
        <f>IF(Q2546&lt;&gt;"",MONTH(Q2546),"")</f>
        <v/>
      </c>
      <c r="AO2546" s="112">
        <f>IFERROR(VALUE(V2546),0)</f>
        <v/>
      </c>
    </row>
    <row customFormat="1" customHeight="1" ht="29.25" r="2547" s="112" spans="1:41">
      <c r="A2547" s="127" t="n"/>
      <c r="B2547" s="113" t="n"/>
      <c r="C2547" s="127" t="n"/>
      <c r="D2547" s="127" t="n"/>
      <c r="E2547" s="114">
        <f>IF(F2547 &lt;&gt; "",VLOOKUP(F2547,CategoryLookup,2,FALSE), "")</f>
        <v/>
      </c>
      <c r="F2547" s="126" t="n"/>
      <c r="G2547" s="127" t="n"/>
      <c r="H2547" s="127" t="n"/>
      <c r="I2547" s="127" t="n"/>
      <c r="J2547" s="127" t="n"/>
      <c r="K2547" s="127" t="n"/>
      <c r="L2547" s="127" t="n"/>
      <c r="M2547" s="127" t="n"/>
      <c r="N2547" s="120" t="n"/>
      <c r="O2547" s="120" t="n"/>
      <c r="P2547" s="120" t="n"/>
      <c r="Q2547" s="120" t="n"/>
      <c r="R2547" s="121" t="n"/>
      <c r="S2547" s="121" t="n"/>
      <c r="T2547" s="121" t="n"/>
      <c r="U2547" s="121" t="n"/>
      <c r="V2547" s="117">
        <f>IF(P2547="NA","NA",IF(P2547&lt;&gt;"",TEXT(P2547-N2547,"[h].mm"),""))</f>
        <v/>
      </c>
      <c r="W2547" s="118">
        <f>IF(AND(R2547="",S2547=""),"",R2547+S2547)</f>
        <v/>
      </c>
      <c r="X2547" s="116">
        <f>IF(O2547&lt;&gt;"",DATE(YEAR(O2547), MONTH(O2547), DAY(O2547)),"")</f>
        <v/>
      </c>
      <c r="Y2547" s="122" t="n"/>
      <c r="Z2547" s="123" t="n"/>
      <c r="AA2547" s="117">
        <f>IF(F2547="Re-assigned","NA",IF(W2547="","",IF(W2547&gt;=VLOOKUP(D2547,SLAMatrix,3,FALSE),"Yes",IF(W2547&lt;VLOOKUP(D2547,SLAMatrix,2,FALSE),"No","Internal"))))</f>
        <v/>
      </c>
      <c r="AB2547" s="123" t="n"/>
      <c r="AC2547" s="123" t="n"/>
      <c r="AD2547" s="119" t="n"/>
      <c r="AE2547" s="125" t="n"/>
      <c r="AF2547" s="124">
        <f>MONTH(O2547)</f>
        <v/>
      </c>
      <c r="AG2547" s="124">
        <f>VLOOKUP(IFERROR(MID(AE2547,1,(FIND(",",AE2547,1)-1)),AE2547),Facility_Region_Mapping,2,FALSE)</f>
        <v/>
      </c>
      <c r="AH2547" s="124" t="n"/>
      <c r="AI2547" s="124">
        <f>IF(C2547&lt;&gt;"",IF(M2547="ESM User",getInterfaceName($C2547),"NA"),"")</f>
        <v/>
      </c>
      <c r="AJ2547" s="116">
        <f>IF(Q2547&lt;&gt;"",DATE(YEAR(Q2547), MONTH(Q2547), DAY(Q2547)),"")</f>
        <v/>
      </c>
      <c r="AK2547" s="130">
        <f>IF(Q2547&lt;&gt;0,Q2547-N2547,TODAY()-N2547)</f>
        <v/>
      </c>
      <c r="AL2547" s="112">
        <f>IF(F2547="Re-assigned",0,IF(H2547="Closed",0,IF(H2547="Service Restored",0,IF(H2547="",0,1))))</f>
        <v/>
      </c>
      <c r="AM2547" s="124">
        <f>IF(AL2547=0,"",IF(AK2547&gt;20.99,"Aged","Non-Aged"))</f>
        <v/>
      </c>
      <c r="AN2547" s="112">
        <f>IF(Q2547&lt;&gt;"",MONTH(Q2547),"")</f>
        <v/>
      </c>
      <c r="AO2547" s="112">
        <f>IFERROR(VALUE(V2547),0)</f>
        <v/>
      </c>
    </row>
    <row customFormat="1" customHeight="1" ht="29.25" r="2548" s="112" spans="1:41">
      <c r="A2548" s="127" t="n"/>
      <c r="B2548" s="113" t="n"/>
      <c r="C2548" s="127" t="n"/>
      <c r="D2548" s="127" t="n"/>
      <c r="E2548" s="114">
        <f>IF(F2548 &lt;&gt; "",VLOOKUP(F2548,CategoryLookup,2,FALSE), "")</f>
        <v/>
      </c>
      <c r="F2548" s="126" t="n"/>
      <c r="G2548" s="127" t="n"/>
      <c r="H2548" s="127" t="n"/>
      <c r="I2548" s="127" t="n"/>
      <c r="J2548" s="127" t="n"/>
      <c r="K2548" s="127" t="n"/>
      <c r="L2548" s="127" t="n"/>
      <c r="M2548" s="127" t="n"/>
      <c r="N2548" s="120" t="n"/>
      <c r="O2548" s="120" t="n"/>
      <c r="P2548" s="120" t="n"/>
      <c r="Q2548" s="120" t="n"/>
      <c r="R2548" s="121" t="n"/>
      <c r="S2548" s="121" t="n"/>
      <c r="T2548" s="121" t="n"/>
      <c r="U2548" s="121" t="n"/>
      <c r="V2548" s="117">
        <f>IF(P2548="NA","NA",IF(P2548&lt;&gt;"",TEXT(P2548-N2548,"[h].mm"),""))</f>
        <v/>
      </c>
      <c r="W2548" s="118">
        <f>IF(AND(R2548="",S2548=""),"",R2548+S2548)</f>
        <v/>
      </c>
      <c r="X2548" s="116">
        <f>IF(O2548&lt;&gt;"",DATE(YEAR(O2548), MONTH(O2548), DAY(O2548)),"")</f>
        <v/>
      </c>
      <c r="Y2548" s="122" t="n"/>
      <c r="Z2548" s="123" t="n"/>
      <c r="AA2548" s="117">
        <f>IF(F2548="Re-assigned","NA",IF(W2548="","",IF(W2548&gt;=VLOOKUP(D2548,SLAMatrix,3,FALSE),"Yes",IF(W2548&lt;VLOOKUP(D2548,SLAMatrix,2,FALSE),"No","Internal"))))</f>
        <v/>
      </c>
      <c r="AB2548" s="123" t="n"/>
      <c r="AC2548" s="123" t="n"/>
      <c r="AD2548" s="119" t="n"/>
      <c r="AE2548" s="125" t="n"/>
      <c r="AF2548" s="124">
        <f>MONTH(O2548)</f>
        <v/>
      </c>
      <c r="AG2548" s="124">
        <f>VLOOKUP(IFERROR(MID(AE2548,1,(FIND(",",AE2548,1)-1)),AE2548),Facility_Region_Mapping,2,FALSE)</f>
        <v/>
      </c>
      <c r="AH2548" s="124" t="n"/>
      <c r="AI2548" s="124">
        <f>IF(C2548&lt;&gt;"",IF(M2548="ESM User",getInterfaceName($C2548),"NA"),"")</f>
        <v/>
      </c>
      <c r="AJ2548" s="116">
        <f>IF(Q2548&lt;&gt;"",DATE(YEAR(Q2548), MONTH(Q2548), DAY(Q2548)),"")</f>
        <v/>
      </c>
      <c r="AK2548" s="130">
        <f>IF(Q2548&lt;&gt;0,Q2548-N2548,TODAY()-N2548)</f>
        <v/>
      </c>
      <c r="AL2548" s="112">
        <f>IF(F2548="Re-assigned",0,IF(H2548="Closed",0,IF(H2548="Service Restored",0,IF(H2548="",0,1))))</f>
        <v/>
      </c>
      <c r="AM2548" s="124">
        <f>IF(AL2548=0,"",IF(AK2548&gt;20.99,"Aged","Non-Aged"))</f>
        <v/>
      </c>
      <c r="AN2548" s="112">
        <f>IF(Q2548&lt;&gt;"",MONTH(Q2548),"")</f>
        <v/>
      </c>
      <c r="AO2548" s="112">
        <f>IFERROR(VALUE(V2548),0)</f>
        <v/>
      </c>
    </row>
    <row customFormat="1" customHeight="1" ht="29.25" r="2549" s="112" spans="1:41">
      <c r="A2549" s="127" t="n"/>
      <c r="B2549" s="113" t="n"/>
      <c r="C2549" s="127" t="n"/>
      <c r="D2549" s="127" t="n"/>
      <c r="E2549" s="114">
        <f>IF(F2549 &lt;&gt; "",VLOOKUP(F2549,CategoryLookup,2,FALSE), "")</f>
        <v/>
      </c>
      <c r="F2549" s="126" t="n"/>
      <c r="G2549" s="127" t="n"/>
      <c r="H2549" s="127" t="n"/>
      <c r="I2549" s="127" t="n"/>
      <c r="J2549" s="127" t="n"/>
      <c r="K2549" s="127" t="n"/>
      <c r="L2549" s="127" t="n"/>
      <c r="M2549" s="127" t="n"/>
      <c r="N2549" s="120" t="n"/>
      <c r="O2549" s="120" t="n"/>
      <c r="P2549" s="120" t="n"/>
      <c r="Q2549" s="120" t="n"/>
      <c r="R2549" s="121" t="n"/>
      <c r="S2549" s="121" t="n"/>
      <c r="T2549" s="121" t="n"/>
      <c r="U2549" s="121" t="n"/>
      <c r="V2549" s="117">
        <f>IF(P2549="NA","NA",IF(P2549&lt;&gt;"",TEXT(P2549-N2549,"[h].mm"),""))</f>
        <v/>
      </c>
      <c r="W2549" s="118">
        <f>IF(AND(R2549="",S2549=""),"",R2549+S2549)</f>
        <v/>
      </c>
      <c r="X2549" s="116">
        <f>IF(O2549&lt;&gt;"",DATE(YEAR(O2549), MONTH(O2549), DAY(O2549)),"")</f>
        <v/>
      </c>
      <c r="Y2549" s="122" t="n"/>
      <c r="Z2549" s="123" t="n"/>
      <c r="AA2549" s="117">
        <f>IF(F2549="Re-assigned","NA",IF(W2549="","",IF(W2549&gt;=VLOOKUP(D2549,SLAMatrix,3,FALSE),"Yes",IF(W2549&lt;VLOOKUP(D2549,SLAMatrix,2,FALSE),"No","Internal"))))</f>
        <v/>
      </c>
      <c r="AB2549" s="123" t="n"/>
      <c r="AC2549" s="123" t="n"/>
      <c r="AD2549" s="119" t="n"/>
      <c r="AE2549" s="125" t="n"/>
      <c r="AF2549" s="124">
        <f>MONTH(O2549)</f>
        <v/>
      </c>
      <c r="AG2549" s="124">
        <f>VLOOKUP(IFERROR(MID(AE2549,1,(FIND(",",AE2549,1)-1)),AE2549),Facility_Region_Mapping,2,FALSE)</f>
        <v/>
      </c>
      <c r="AH2549" s="124" t="n"/>
      <c r="AI2549" s="124">
        <f>IF(C2549&lt;&gt;"",IF(M2549="ESM User",getInterfaceName($C2549),"NA"),"")</f>
        <v/>
      </c>
      <c r="AJ2549" s="116">
        <f>IF(Q2549&lt;&gt;"",DATE(YEAR(Q2549), MONTH(Q2549), DAY(Q2549)),"")</f>
        <v/>
      </c>
      <c r="AK2549" s="130">
        <f>IF(Q2549&lt;&gt;0,Q2549-N2549,TODAY()-N2549)</f>
        <v/>
      </c>
      <c r="AL2549" s="112">
        <f>IF(F2549="Re-assigned",0,IF(H2549="Closed",0,IF(H2549="Service Restored",0,IF(H2549="",0,1))))</f>
        <v/>
      </c>
      <c r="AM2549" s="124">
        <f>IF(AL2549=0,"",IF(AK2549&gt;20.99,"Aged","Non-Aged"))</f>
        <v/>
      </c>
      <c r="AN2549" s="112">
        <f>IF(Q2549&lt;&gt;"",MONTH(Q2549),"")</f>
        <v/>
      </c>
      <c r="AO2549" s="112">
        <f>IFERROR(VALUE(V2549),0)</f>
        <v/>
      </c>
    </row>
    <row customFormat="1" customHeight="1" ht="29.25" r="2550" s="112" spans="1:41">
      <c r="A2550" s="127" t="n"/>
      <c r="B2550" s="113" t="n"/>
      <c r="C2550" s="127" t="n"/>
      <c r="D2550" s="127" t="n"/>
      <c r="E2550" s="114">
        <f>IF(F2550 &lt;&gt; "",VLOOKUP(F2550,CategoryLookup,2,FALSE), "")</f>
        <v/>
      </c>
      <c r="F2550" s="126" t="n"/>
      <c r="G2550" s="127" t="n"/>
      <c r="H2550" s="127" t="n"/>
      <c r="I2550" s="127" t="n"/>
      <c r="J2550" s="127" t="n"/>
      <c r="K2550" s="127" t="n"/>
      <c r="L2550" s="127" t="n"/>
      <c r="M2550" s="127" t="n"/>
      <c r="N2550" s="120" t="n"/>
      <c r="O2550" s="120" t="n"/>
      <c r="P2550" s="120" t="n"/>
      <c r="Q2550" s="120" t="n"/>
      <c r="R2550" s="121" t="n"/>
      <c r="S2550" s="121" t="n"/>
      <c r="T2550" s="121" t="n"/>
      <c r="U2550" s="121" t="n"/>
      <c r="V2550" s="117">
        <f>IF(P2550="NA","NA",IF(P2550&lt;&gt;"",TEXT(P2550-N2550,"[h].mm"),""))</f>
        <v/>
      </c>
      <c r="W2550" s="118">
        <f>IF(AND(R2550="",S2550=""),"",R2550+S2550)</f>
        <v/>
      </c>
      <c r="X2550" s="116">
        <f>IF(O2550&lt;&gt;"",DATE(YEAR(O2550), MONTH(O2550), DAY(O2550)),"")</f>
        <v/>
      </c>
      <c r="Y2550" s="122" t="n"/>
      <c r="Z2550" s="123" t="n"/>
      <c r="AA2550" s="117">
        <f>IF(F2550="Re-assigned","NA",IF(W2550="","",IF(W2550&gt;=VLOOKUP(D2550,SLAMatrix,3,FALSE),"Yes",IF(W2550&lt;VLOOKUP(D2550,SLAMatrix,2,FALSE),"No","Internal"))))</f>
        <v/>
      </c>
      <c r="AB2550" s="123" t="n"/>
      <c r="AC2550" s="123" t="n"/>
      <c r="AD2550" s="119" t="n"/>
      <c r="AE2550" s="125" t="n"/>
      <c r="AF2550" s="124">
        <f>MONTH(O2550)</f>
        <v/>
      </c>
      <c r="AG2550" s="124">
        <f>VLOOKUP(IFERROR(MID(AE2550,1,(FIND(",",AE2550,1)-1)),AE2550),Facility_Region_Mapping,2,FALSE)</f>
        <v/>
      </c>
      <c r="AH2550" s="124" t="n"/>
      <c r="AI2550" s="124">
        <f>IF(C2550&lt;&gt;"",IF(M2550="ESM User",getInterfaceName($C2550),"NA"),"")</f>
        <v/>
      </c>
      <c r="AJ2550" s="116">
        <f>IF(Q2550&lt;&gt;"",DATE(YEAR(Q2550), MONTH(Q2550), DAY(Q2550)),"")</f>
        <v/>
      </c>
      <c r="AK2550" s="130">
        <f>IF(Q2550&lt;&gt;0,Q2550-N2550,TODAY()-N2550)</f>
        <v/>
      </c>
      <c r="AL2550" s="112">
        <f>IF(F2550="Re-assigned",0,IF(H2550="Closed",0,IF(H2550="Service Restored",0,IF(H2550="",0,1))))</f>
        <v/>
      </c>
      <c r="AM2550" s="124">
        <f>IF(AL2550=0,"",IF(AK2550&gt;20.99,"Aged","Non-Aged"))</f>
        <v/>
      </c>
      <c r="AN2550" s="112">
        <f>IF(Q2550&lt;&gt;"",MONTH(Q2550),"")</f>
        <v/>
      </c>
      <c r="AO2550" s="112">
        <f>IFERROR(VALUE(V2550),0)</f>
        <v/>
      </c>
    </row>
    <row customFormat="1" customHeight="1" ht="29.25" r="2551" s="112" spans="1:41">
      <c r="A2551" s="127" t="n"/>
      <c r="B2551" s="113" t="n"/>
      <c r="C2551" s="127" t="n"/>
      <c r="D2551" s="127" t="n"/>
      <c r="E2551" s="114">
        <f>IF(F2551 &lt;&gt; "",VLOOKUP(F2551,CategoryLookup,2,FALSE), "")</f>
        <v/>
      </c>
      <c r="F2551" s="126" t="n"/>
      <c r="G2551" s="127" t="n"/>
      <c r="H2551" s="127" t="n"/>
      <c r="I2551" s="127" t="n"/>
      <c r="J2551" s="127" t="n"/>
      <c r="K2551" s="127" t="n"/>
      <c r="L2551" s="127" t="n"/>
      <c r="M2551" s="127" t="n"/>
      <c r="N2551" s="120" t="n"/>
      <c r="O2551" s="120" t="n"/>
      <c r="P2551" s="120" t="n"/>
      <c r="Q2551" s="120" t="n"/>
      <c r="R2551" s="121" t="n"/>
      <c r="S2551" s="121" t="n"/>
      <c r="T2551" s="121" t="n"/>
      <c r="U2551" s="121" t="n"/>
      <c r="V2551" s="117">
        <f>IF(P2551="NA","NA",IF(P2551&lt;&gt;"",TEXT(P2551-N2551,"[h].mm"),""))</f>
        <v/>
      </c>
      <c r="W2551" s="118">
        <f>IF(AND(R2551="",S2551=""),"",R2551+S2551)</f>
        <v/>
      </c>
      <c r="X2551" s="116">
        <f>IF(O2551&lt;&gt;"",DATE(YEAR(O2551), MONTH(O2551), DAY(O2551)),"")</f>
        <v/>
      </c>
      <c r="Y2551" s="122" t="n"/>
      <c r="Z2551" s="123" t="n"/>
      <c r="AA2551" s="117">
        <f>IF(F2551="Re-assigned","NA",IF(W2551="","",IF(W2551&gt;=VLOOKUP(D2551,SLAMatrix,3,FALSE),"Yes",IF(W2551&lt;VLOOKUP(D2551,SLAMatrix,2,FALSE),"No","Internal"))))</f>
        <v/>
      </c>
      <c r="AB2551" s="123" t="n"/>
      <c r="AC2551" s="123" t="n"/>
      <c r="AD2551" s="119" t="n"/>
      <c r="AE2551" s="125" t="n"/>
      <c r="AF2551" s="124">
        <f>MONTH(O2551)</f>
        <v/>
      </c>
      <c r="AG2551" s="124">
        <f>VLOOKUP(IFERROR(MID(AE2551,1,(FIND(",",AE2551,1)-1)),AE2551),Facility_Region_Mapping,2,FALSE)</f>
        <v/>
      </c>
      <c r="AH2551" s="124" t="n"/>
      <c r="AI2551" s="124">
        <f>IF(C2551&lt;&gt;"",IF(M2551="ESM User",getInterfaceName($C2551),"NA"),"")</f>
        <v/>
      </c>
      <c r="AJ2551" s="116">
        <f>IF(Q2551&lt;&gt;"",DATE(YEAR(Q2551), MONTH(Q2551), DAY(Q2551)),"")</f>
        <v/>
      </c>
      <c r="AK2551" s="130">
        <f>IF(Q2551&lt;&gt;0,Q2551-N2551,TODAY()-N2551)</f>
        <v/>
      </c>
      <c r="AL2551" s="112">
        <f>IF(F2551="Re-assigned",0,IF(H2551="Closed",0,IF(H2551="Service Restored",0,IF(H2551="",0,1))))</f>
        <v/>
      </c>
      <c r="AM2551" s="124">
        <f>IF(AL2551=0,"",IF(AK2551&gt;20.99,"Aged","Non-Aged"))</f>
        <v/>
      </c>
      <c r="AN2551" s="112">
        <f>IF(Q2551&lt;&gt;"",MONTH(Q2551),"")</f>
        <v/>
      </c>
      <c r="AO2551" s="112">
        <f>IFERROR(VALUE(V2551),0)</f>
        <v/>
      </c>
    </row>
    <row customFormat="1" customHeight="1" ht="29.25" r="2552" s="112" spans="1:41">
      <c r="A2552" s="127" t="n"/>
      <c r="B2552" s="113" t="n"/>
      <c r="C2552" s="127" t="n"/>
      <c r="D2552" s="127" t="n"/>
      <c r="E2552" s="114">
        <f>IF(F2552 &lt;&gt; "",VLOOKUP(F2552,CategoryLookup,2,FALSE), "")</f>
        <v/>
      </c>
      <c r="F2552" s="126" t="n"/>
      <c r="G2552" s="127" t="n"/>
      <c r="H2552" s="127" t="n"/>
      <c r="I2552" s="127" t="n"/>
      <c r="J2552" s="127" t="n"/>
      <c r="K2552" s="127" t="n"/>
      <c r="L2552" s="127" t="n"/>
      <c r="M2552" s="127" t="n"/>
      <c r="N2552" s="120" t="n"/>
      <c r="O2552" s="120" t="n"/>
      <c r="P2552" s="120" t="n"/>
      <c r="Q2552" s="120" t="n"/>
      <c r="R2552" s="121" t="n"/>
      <c r="S2552" s="121" t="n"/>
      <c r="T2552" s="121" t="n"/>
      <c r="U2552" s="121" t="n"/>
      <c r="V2552" s="117">
        <f>IF(P2552="NA","NA",IF(P2552&lt;&gt;"",TEXT(P2552-N2552,"[h].mm"),""))</f>
        <v/>
      </c>
      <c r="W2552" s="118">
        <f>IF(AND(R2552="",S2552=""),"",R2552+S2552)</f>
        <v/>
      </c>
      <c r="X2552" s="116">
        <f>IF(O2552&lt;&gt;"",DATE(YEAR(O2552), MONTH(O2552), DAY(O2552)),"")</f>
        <v/>
      </c>
      <c r="Y2552" s="122" t="n"/>
      <c r="Z2552" s="123" t="n"/>
      <c r="AA2552" s="117">
        <f>IF(F2552="Re-assigned","NA",IF(W2552="","",IF(W2552&gt;=VLOOKUP(D2552,SLAMatrix,3,FALSE),"Yes",IF(W2552&lt;VLOOKUP(D2552,SLAMatrix,2,FALSE),"No","Internal"))))</f>
        <v/>
      </c>
      <c r="AB2552" s="123" t="n"/>
      <c r="AC2552" s="123" t="n"/>
      <c r="AD2552" s="119" t="n"/>
      <c r="AE2552" s="125" t="n"/>
      <c r="AF2552" s="124">
        <f>MONTH(O2552)</f>
        <v/>
      </c>
      <c r="AG2552" s="124">
        <f>VLOOKUP(IFERROR(MID(AE2552,1,(FIND(",",AE2552,1)-1)),AE2552),Facility_Region_Mapping,2,FALSE)</f>
        <v/>
      </c>
      <c r="AH2552" s="124" t="n"/>
      <c r="AI2552" s="124">
        <f>IF(C2552&lt;&gt;"",IF(M2552="ESM User",getInterfaceName($C2552),"NA"),"")</f>
        <v/>
      </c>
      <c r="AJ2552" s="116">
        <f>IF(Q2552&lt;&gt;"",DATE(YEAR(Q2552), MONTH(Q2552), DAY(Q2552)),"")</f>
        <v/>
      </c>
      <c r="AK2552" s="130">
        <f>IF(Q2552&lt;&gt;0,Q2552-N2552,TODAY()-N2552)</f>
        <v/>
      </c>
      <c r="AL2552" s="112">
        <f>IF(F2552="Re-assigned",0,IF(H2552="Closed",0,IF(H2552="Service Restored",0,IF(H2552="",0,1))))</f>
        <v/>
      </c>
      <c r="AM2552" s="124">
        <f>IF(AL2552=0,"",IF(AK2552&gt;20.99,"Aged","Non-Aged"))</f>
        <v/>
      </c>
      <c r="AN2552" s="112">
        <f>IF(Q2552&lt;&gt;"",MONTH(Q2552),"")</f>
        <v/>
      </c>
      <c r="AO2552" s="112">
        <f>IFERROR(VALUE(V2552),0)</f>
        <v/>
      </c>
    </row>
    <row customFormat="1" customHeight="1" ht="29.25" r="2553" s="112" spans="1:41">
      <c r="A2553" s="127" t="n"/>
      <c r="B2553" s="113" t="n"/>
      <c r="C2553" s="127" t="n"/>
      <c r="D2553" s="127" t="n"/>
      <c r="E2553" s="114">
        <f>IF(F2553 &lt;&gt; "",VLOOKUP(F2553,CategoryLookup,2,FALSE), "")</f>
        <v/>
      </c>
      <c r="F2553" s="126" t="n"/>
      <c r="G2553" s="127" t="n"/>
      <c r="H2553" s="127" t="n"/>
      <c r="I2553" s="127" t="n"/>
      <c r="J2553" s="127" t="n"/>
      <c r="K2553" s="127" t="n"/>
      <c r="L2553" s="127" t="n"/>
      <c r="M2553" s="127" t="n"/>
      <c r="N2553" s="120" t="n"/>
      <c r="O2553" s="120" t="n"/>
      <c r="P2553" s="120" t="n"/>
      <c r="Q2553" s="120" t="n"/>
      <c r="R2553" s="121" t="n"/>
      <c r="S2553" s="121" t="n"/>
      <c r="T2553" s="121" t="n"/>
      <c r="U2553" s="121" t="n"/>
      <c r="V2553" s="117">
        <f>IF(P2553="NA","NA",IF(P2553&lt;&gt;"",TEXT(P2553-N2553,"[h].mm"),""))</f>
        <v/>
      </c>
      <c r="W2553" s="118">
        <f>IF(AND(R2553="",S2553=""),"",R2553+S2553)</f>
        <v/>
      </c>
      <c r="X2553" s="116">
        <f>IF(O2553&lt;&gt;"",DATE(YEAR(O2553), MONTH(O2553), DAY(O2553)),"")</f>
        <v/>
      </c>
      <c r="Y2553" s="122" t="n"/>
      <c r="Z2553" s="123" t="n"/>
      <c r="AA2553" s="117">
        <f>IF(F2553="Re-assigned","NA",IF(W2553="","",IF(W2553&gt;=VLOOKUP(D2553,SLAMatrix,3,FALSE),"Yes",IF(W2553&lt;VLOOKUP(D2553,SLAMatrix,2,FALSE),"No","Internal"))))</f>
        <v/>
      </c>
      <c r="AB2553" s="123" t="n"/>
      <c r="AC2553" s="123" t="n"/>
      <c r="AD2553" s="119" t="n"/>
      <c r="AE2553" s="125" t="n"/>
      <c r="AF2553" s="124">
        <f>MONTH(O2553)</f>
        <v/>
      </c>
      <c r="AG2553" s="124">
        <f>VLOOKUP(IFERROR(MID(AE2553,1,(FIND(",",AE2553,1)-1)),AE2553),Facility_Region_Mapping,2,FALSE)</f>
        <v/>
      </c>
      <c r="AH2553" s="124" t="n"/>
      <c r="AI2553" s="124">
        <f>IF(C2553&lt;&gt;"",IF(M2553="ESM User",getInterfaceName($C2553),"NA"),"")</f>
        <v/>
      </c>
      <c r="AJ2553" s="116">
        <f>IF(Q2553&lt;&gt;"",DATE(YEAR(Q2553), MONTH(Q2553), DAY(Q2553)),"")</f>
        <v/>
      </c>
      <c r="AK2553" s="130">
        <f>IF(Q2553&lt;&gt;0,Q2553-N2553,TODAY()-N2553)</f>
        <v/>
      </c>
      <c r="AL2553" s="112">
        <f>IF(F2553="Re-assigned",0,IF(H2553="Closed",0,IF(H2553="Service Restored",0,IF(H2553="",0,1))))</f>
        <v/>
      </c>
      <c r="AM2553" s="124">
        <f>IF(AL2553=0,"",IF(AK2553&gt;20.99,"Aged","Non-Aged"))</f>
        <v/>
      </c>
      <c r="AN2553" s="112">
        <f>IF(Q2553&lt;&gt;"",MONTH(Q2553),"")</f>
        <v/>
      </c>
      <c r="AO2553" s="112">
        <f>IFERROR(VALUE(V2553),0)</f>
        <v/>
      </c>
    </row>
    <row customFormat="1" customHeight="1" ht="29.25" r="2554" s="112" spans="1:41">
      <c r="A2554" s="127" t="n"/>
      <c r="B2554" s="113" t="n"/>
      <c r="C2554" s="127" t="n"/>
      <c r="D2554" s="127" t="n"/>
      <c r="E2554" s="114">
        <f>IF(F2554 &lt;&gt; "",VLOOKUP(F2554,CategoryLookup,2,FALSE), "")</f>
        <v/>
      </c>
      <c r="F2554" s="126" t="n"/>
      <c r="G2554" s="127" t="n"/>
      <c r="H2554" s="127" t="n"/>
      <c r="I2554" s="127" t="n"/>
      <c r="J2554" s="127" t="n"/>
      <c r="K2554" s="127" t="n"/>
      <c r="L2554" s="127" t="n"/>
      <c r="M2554" s="127" t="n"/>
      <c r="N2554" s="120" t="n"/>
      <c r="O2554" s="120" t="n"/>
      <c r="P2554" s="120" t="n"/>
      <c r="Q2554" s="120" t="n"/>
      <c r="R2554" s="121" t="n"/>
      <c r="S2554" s="121" t="n"/>
      <c r="T2554" s="121" t="n"/>
      <c r="U2554" s="121" t="n"/>
      <c r="V2554" s="117">
        <f>IF(P2554="NA","NA",IF(P2554&lt;&gt;"",TEXT(P2554-N2554,"[h].mm"),""))</f>
        <v/>
      </c>
      <c r="W2554" s="118">
        <f>IF(AND(R2554="",S2554=""),"",R2554+S2554)</f>
        <v/>
      </c>
      <c r="X2554" s="116">
        <f>IF(O2554&lt;&gt;"",DATE(YEAR(O2554), MONTH(O2554), DAY(O2554)),"")</f>
        <v/>
      </c>
      <c r="Y2554" s="122" t="n"/>
      <c r="Z2554" s="123" t="n"/>
      <c r="AA2554" s="117">
        <f>IF(F2554="Re-assigned","NA",IF(W2554="","",IF(W2554&gt;=VLOOKUP(D2554,SLAMatrix,3,FALSE),"Yes",IF(W2554&lt;VLOOKUP(D2554,SLAMatrix,2,FALSE),"No","Internal"))))</f>
        <v/>
      </c>
      <c r="AB2554" s="123" t="n"/>
      <c r="AC2554" s="123" t="n"/>
      <c r="AD2554" s="119" t="n"/>
      <c r="AE2554" s="125" t="n"/>
      <c r="AF2554" s="124">
        <f>MONTH(O2554)</f>
        <v/>
      </c>
      <c r="AG2554" s="124">
        <f>VLOOKUP(IFERROR(MID(AE2554,1,(FIND(",",AE2554,1)-1)),AE2554),Facility_Region_Mapping,2,FALSE)</f>
        <v/>
      </c>
      <c r="AH2554" s="124" t="n"/>
      <c r="AI2554" s="124">
        <f>IF(C2554&lt;&gt;"",IF(M2554="ESM User",getInterfaceName($C2554),"NA"),"")</f>
        <v/>
      </c>
      <c r="AJ2554" s="116">
        <f>IF(Q2554&lt;&gt;"",DATE(YEAR(Q2554), MONTH(Q2554), DAY(Q2554)),"")</f>
        <v/>
      </c>
      <c r="AK2554" s="130">
        <f>IF(Q2554&lt;&gt;0,Q2554-N2554,TODAY()-N2554)</f>
        <v/>
      </c>
      <c r="AL2554" s="112">
        <f>IF(F2554="Re-assigned",0,IF(H2554="Closed",0,IF(H2554="Service Restored",0,IF(H2554="",0,1))))</f>
        <v/>
      </c>
      <c r="AM2554" s="124">
        <f>IF(AL2554=0,"",IF(AK2554&gt;20.99,"Aged","Non-Aged"))</f>
        <v/>
      </c>
      <c r="AN2554" s="112">
        <f>IF(Q2554&lt;&gt;"",MONTH(Q2554),"")</f>
        <v/>
      </c>
      <c r="AO2554" s="112">
        <f>IFERROR(VALUE(V2554),0)</f>
        <v/>
      </c>
    </row>
    <row customFormat="1" customHeight="1" ht="29.25" r="2555" s="112" spans="1:41">
      <c r="A2555" s="127" t="n"/>
      <c r="B2555" s="113" t="n"/>
      <c r="C2555" s="127" t="n"/>
      <c r="D2555" s="127" t="n"/>
      <c r="E2555" s="114">
        <f>IF(F2555 &lt;&gt; "",VLOOKUP(F2555,CategoryLookup,2,FALSE), "")</f>
        <v/>
      </c>
      <c r="F2555" s="126" t="n"/>
      <c r="G2555" s="127" t="n"/>
      <c r="H2555" s="127" t="n"/>
      <c r="I2555" s="127" t="n"/>
      <c r="J2555" s="127" t="n"/>
      <c r="K2555" s="127" t="n"/>
      <c r="L2555" s="127" t="n"/>
      <c r="M2555" s="127" t="n"/>
      <c r="N2555" s="120" t="n"/>
      <c r="O2555" s="120" t="n"/>
      <c r="P2555" s="120" t="n"/>
      <c r="Q2555" s="120" t="n"/>
      <c r="R2555" s="121" t="n"/>
      <c r="S2555" s="121" t="n"/>
      <c r="T2555" s="121" t="n"/>
      <c r="U2555" s="121" t="n"/>
      <c r="V2555" s="117">
        <f>IF(P2555="NA","NA",IF(P2555&lt;&gt;"",TEXT(P2555-N2555,"[h].mm"),""))</f>
        <v/>
      </c>
      <c r="W2555" s="118">
        <f>IF(AND(R2555="",S2555=""),"",R2555+S2555)</f>
        <v/>
      </c>
      <c r="X2555" s="116">
        <f>IF(O2555&lt;&gt;"",DATE(YEAR(O2555), MONTH(O2555), DAY(O2555)),"")</f>
        <v/>
      </c>
      <c r="Y2555" s="122" t="n"/>
      <c r="Z2555" s="123" t="n"/>
      <c r="AA2555" s="117">
        <f>IF(F2555="Re-assigned","NA",IF(W2555="","",IF(W2555&gt;=VLOOKUP(D2555,SLAMatrix,3,FALSE),"Yes",IF(W2555&lt;VLOOKUP(D2555,SLAMatrix,2,FALSE),"No","Internal"))))</f>
        <v/>
      </c>
      <c r="AB2555" s="123" t="n"/>
      <c r="AC2555" s="123" t="n"/>
      <c r="AD2555" s="119" t="n"/>
      <c r="AE2555" s="125" t="n"/>
      <c r="AF2555" s="124">
        <f>MONTH(O2555)</f>
        <v/>
      </c>
      <c r="AG2555" s="124">
        <f>VLOOKUP(IFERROR(MID(AE2555,1,(FIND(",",AE2555,1)-1)),AE2555),Facility_Region_Mapping,2,FALSE)</f>
        <v/>
      </c>
      <c r="AH2555" s="124" t="n"/>
      <c r="AI2555" s="124">
        <f>IF(C2555&lt;&gt;"",IF(M2555="ESM User",getInterfaceName($C2555),"NA"),"")</f>
        <v/>
      </c>
      <c r="AJ2555" s="116">
        <f>IF(Q2555&lt;&gt;"",DATE(YEAR(Q2555), MONTH(Q2555), DAY(Q2555)),"")</f>
        <v/>
      </c>
      <c r="AK2555" s="130">
        <f>IF(Q2555&lt;&gt;0,Q2555-N2555,TODAY()-N2555)</f>
        <v/>
      </c>
      <c r="AL2555" s="112">
        <f>IF(F2555="Re-assigned",0,IF(H2555="Closed",0,IF(H2555="Service Restored",0,IF(H2555="",0,1))))</f>
        <v/>
      </c>
      <c r="AM2555" s="124">
        <f>IF(AL2555=0,"",IF(AK2555&gt;20.99,"Aged","Non-Aged"))</f>
        <v/>
      </c>
      <c r="AN2555" s="112">
        <f>IF(Q2555&lt;&gt;"",MONTH(Q2555),"")</f>
        <v/>
      </c>
      <c r="AO2555" s="112">
        <f>IFERROR(VALUE(V2555),0)</f>
        <v/>
      </c>
    </row>
    <row customFormat="1" customHeight="1" ht="29.25" r="2556" s="112" spans="1:41">
      <c r="A2556" s="127" t="n"/>
      <c r="B2556" s="113" t="n"/>
      <c r="C2556" s="127" t="n"/>
      <c r="D2556" s="127" t="n"/>
      <c r="E2556" s="114">
        <f>IF(F2556 &lt;&gt; "",VLOOKUP(F2556,CategoryLookup,2,FALSE), "")</f>
        <v/>
      </c>
      <c r="F2556" s="126" t="n"/>
      <c r="G2556" s="127" t="n"/>
      <c r="H2556" s="127" t="n"/>
      <c r="I2556" s="127" t="n"/>
      <c r="J2556" s="127" t="n"/>
      <c r="K2556" s="127" t="n"/>
      <c r="L2556" s="127" t="n"/>
      <c r="M2556" s="127" t="n"/>
      <c r="N2556" s="120" t="n"/>
      <c r="O2556" s="120" t="n"/>
      <c r="P2556" s="120" t="n"/>
      <c r="Q2556" s="120" t="n"/>
      <c r="R2556" s="121" t="n"/>
      <c r="S2556" s="121" t="n"/>
      <c r="T2556" s="121" t="n"/>
      <c r="U2556" s="121" t="n"/>
      <c r="V2556" s="117">
        <f>IF(P2556="NA","NA",IF(P2556&lt;&gt;"",TEXT(P2556-N2556,"[h].mm"),""))</f>
        <v/>
      </c>
      <c r="W2556" s="118">
        <f>IF(AND(R2556="",S2556=""),"",R2556+S2556)</f>
        <v/>
      </c>
      <c r="X2556" s="116">
        <f>IF(O2556&lt;&gt;"",DATE(YEAR(O2556), MONTH(O2556), DAY(O2556)),"")</f>
        <v/>
      </c>
      <c r="Y2556" s="122" t="n"/>
      <c r="Z2556" s="123" t="n"/>
      <c r="AA2556" s="117">
        <f>IF(F2556="Re-assigned","NA",IF(W2556="","",IF(W2556&gt;=VLOOKUP(D2556,SLAMatrix,3,FALSE),"Yes",IF(W2556&lt;VLOOKUP(D2556,SLAMatrix,2,FALSE),"No","Internal"))))</f>
        <v/>
      </c>
      <c r="AB2556" s="123" t="n"/>
      <c r="AC2556" s="123" t="n"/>
      <c r="AD2556" s="119" t="n"/>
      <c r="AE2556" s="125" t="n"/>
      <c r="AF2556" s="124">
        <f>MONTH(O2556)</f>
        <v/>
      </c>
      <c r="AG2556" s="124">
        <f>VLOOKUP(IFERROR(MID(AE2556,1,(FIND(",",AE2556,1)-1)),AE2556),Facility_Region_Mapping,2,FALSE)</f>
        <v/>
      </c>
      <c r="AH2556" s="124" t="n"/>
      <c r="AI2556" s="124">
        <f>IF(C2556&lt;&gt;"",IF(M2556="ESM User",getInterfaceName($C2556),"NA"),"")</f>
        <v/>
      </c>
      <c r="AJ2556" s="116">
        <f>IF(Q2556&lt;&gt;"",DATE(YEAR(Q2556), MONTH(Q2556), DAY(Q2556)),"")</f>
        <v/>
      </c>
      <c r="AK2556" s="130">
        <f>IF(Q2556&lt;&gt;0,Q2556-N2556,TODAY()-N2556)</f>
        <v/>
      </c>
      <c r="AL2556" s="112">
        <f>IF(F2556="Re-assigned",0,IF(H2556="Closed",0,IF(H2556="Service Restored",0,IF(H2556="",0,1))))</f>
        <v/>
      </c>
      <c r="AM2556" s="124">
        <f>IF(AL2556=0,"",IF(AK2556&gt;20.99,"Aged","Non-Aged"))</f>
        <v/>
      </c>
      <c r="AN2556" s="112">
        <f>IF(Q2556&lt;&gt;"",MONTH(Q2556),"")</f>
        <v/>
      </c>
      <c r="AO2556" s="112">
        <f>IFERROR(VALUE(V2556),0)</f>
        <v/>
      </c>
    </row>
    <row customFormat="1" customHeight="1" ht="29.25" r="2557" s="112" spans="1:41">
      <c r="A2557" s="127" t="n"/>
      <c r="B2557" s="113" t="n"/>
      <c r="C2557" s="127" t="n"/>
      <c r="D2557" s="127" t="n"/>
      <c r="E2557" s="114">
        <f>IF(F2557 &lt;&gt; "",VLOOKUP(F2557,CategoryLookup,2,FALSE), "")</f>
        <v/>
      </c>
      <c r="F2557" s="126" t="n"/>
      <c r="G2557" s="127" t="n"/>
      <c r="H2557" s="127" t="n"/>
      <c r="I2557" s="127" t="n"/>
      <c r="J2557" s="127" t="n"/>
      <c r="K2557" s="127" t="n"/>
      <c r="L2557" s="127" t="n"/>
      <c r="M2557" s="127" t="n"/>
      <c r="N2557" s="120" t="n"/>
      <c r="O2557" s="120" t="n"/>
      <c r="P2557" s="120" t="n"/>
      <c r="Q2557" s="120" t="n"/>
      <c r="R2557" s="121" t="n"/>
      <c r="S2557" s="121" t="n"/>
      <c r="T2557" s="121" t="n"/>
      <c r="U2557" s="121" t="n"/>
      <c r="V2557" s="117">
        <f>IF(P2557="NA","NA",IF(P2557&lt;&gt;"",TEXT(P2557-N2557,"[h].mm"),""))</f>
        <v/>
      </c>
      <c r="W2557" s="118">
        <f>IF(AND(R2557="",S2557=""),"",R2557+S2557)</f>
        <v/>
      </c>
      <c r="X2557" s="116">
        <f>IF(O2557&lt;&gt;"",DATE(YEAR(O2557), MONTH(O2557), DAY(O2557)),"")</f>
        <v/>
      </c>
      <c r="Y2557" s="122" t="n"/>
      <c r="Z2557" s="123" t="n"/>
      <c r="AA2557" s="117">
        <f>IF(F2557="Re-assigned","NA",IF(W2557="","",IF(W2557&gt;=VLOOKUP(D2557,SLAMatrix,3,FALSE),"Yes",IF(W2557&lt;VLOOKUP(D2557,SLAMatrix,2,FALSE),"No","Internal"))))</f>
        <v/>
      </c>
      <c r="AB2557" s="123" t="n"/>
      <c r="AC2557" s="123" t="n"/>
      <c r="AD2557" s="119" t="n"/>
      <c r="AE2557" s="125" t="n"/>
      <c r="AF2557" s="124">
        <f>MONTH(O2557)</f>
        <v/>
      </c>
      <c r="AG2557" s="124">
        <f>VLOOKUP(IFERROR(MID(AE2557,1,(FIND(",",AE2557,1)-1)),AE2557),Facility_Region_Mapping,2,FALSE)</f>
        <v/>
      </c>
      <c r="AH2557" s="124" t="n"/>
      <c r="AI2557" s="124">
        <f>IF(C2557&lt;&gt;"",IF(M2557="ESM User",getInterfaceName($C2557),"NA"),"")</f>
        <v/>
      </c>
      <c r="AJ2557" s="116">
        <f>IF(Q2557&lt;&gt;"",DATE(YEAR(Q2557), MONTH(Q2557), DAY(Q2557)),"")</f>
        <v/>
      </c>
      <c r="AK2557" s="130">
        <f>IF(Q2557&lt;&gt;0,Q2557-N2557,TODAY()-N2557)</f>
        <v/>
      </c>
      <c r="AL2557" s="112">
        <f>IF(F2557="Re-assigned",0,IF(H2557="Closed",0,IF(H2557="Service Restored",0,IF(H2557="",0,1))))</f>
        <v/>
      </c>
      <c r="AM2557" s="124">
        <f>IF(AL2557=0,"",IF(AK2557&gt;20.99,"Aged","Non-Aged"))</f>
        <v/>
      </c>
      <c r="AN2557" s="112">
        <f>IF(Q2557&lt;&gt;"",MONTH(Q2557),"")</f>
        <v/>
      </c>
      <c r="AO2557" s="112">
        <f>IFERROR(VALUE(V2557),0)</f>
        <v/>
      </c>
    </row>
    <row customFormat="1" customHeight="1" ht="29.25" r="2558" s="112" spans="1:41">
      <c r="A2558" s="127" t="n"/>
      <c r="B2558" s="113" t="n"/>
      <c r="C2558" s="127" t="n"/>
      <c r="D2558" s="127" t="n"/>
      <c r="E2558" s="114">
        <f>IF(F2558 &lt;&gt; "",VLOOKUP(F2558,CategoryLookup,2,FALSE), "")</f>
        <v/>
      </c>
      <c r="F2558" s="126" t="n"/>
      <c r="G2558" s="127" t="n"/>
      <c r="H2558" s="127" t="n"/>
      <c r="I2558" s="127" t="n"/>
      <c r="J2558" s="127" t="n"/>
      <c r="K2558" s="127" t="n"/>
      <c r="L2558" s="127" t="n"/>
      <c r="M2558" s="127" t="n"/>
      <c r="N2558" s="120" t="n"/>
      <c r="O2558" s="120" t="n"/>
      <c r="P2558" s="120" t="n"/>
      <c r="Q2558" s="120" t="n"/>
      <c r="R2558" s="121" t="n"/>
      <c r="S2558" s="121" t="n"/>
      <c r="T2558" s="121" t="n"/>
      <c r="U2558" s="121" t="n"/>
      <c r="V2558" s="117">
        <f>IF(P2558="NA","NA",IF(P2558&lt;&gt;"",TEXT(P2558-N2558,"[h].mm"),""))</f>
        <v/>
      </c>
      <c r="W2558" s="118">
        <f>IF(AND(R2558="",S2558=""),"",R2558+S2558)</f>
        <v/>
      </c>
      <c r="X2558" s="116">
        <f>IF(O2558&lt;&gt;"",DATE(YEAR(O2558), MONTH(O2558), DAY(O2558)),"")</f>
        <v/>
      </c>
      <c r="Y2558" s="122" t="n"/>
      <c r="Z2558" s="123" t="n"/>
      <c r="AA2558" s="117">
        <f>IF(F2558="Re-assigned","NA",IF(W2558="","",IF(W2558&gt;=VLOOKUP(D2558,SLAMatrix,3,FALSE),"Yes",IF(W2558&lt;VLOOKUP(D2558,SLAMatrix,2,FALSE),"No","Internal"))))</f>
        <v/>
      </c>
      <c r="AB2558" s="123" t="n"/>
      <c r="AC2558" s="123" t="n"/>
      <c r="AD2558" s="119" t="n"/>
      <c r="AE2558" s="125" t="n"/>
      <c r="AF2558" s="124">
        <f>MONTH(O2558)</f>
        <v/>
      </c>
      <c r="AG2558" s="124">
        <f>VLOOKUP(IFERROR(MID(AE2558,1,(FIND(",",AE2558,1)-1)),AE2558),Facility_Region_Mapping,2,FALSE)</f>
        <v/>
      </c>
      <c r="AH2558" s="124" t="n"/>
      <c r="AI2558" s="124">
        <f>IF(C2558&lt;&gt;"",IF(M2558="ESM User",getInterfaceName($C2558),"NA"),"")</f>
        <v/>
      </c>
      <c r="AJ2558" s="116">
        <f>IF(Q2558&lt;&gt;"",DATE(YEAR(Q2558), MONTH(Q2558), DAY(Q2558)),"")</f>
        <v/>
      </c>
      <c r="AK2558" s="130">
        <f>IF(Q2558&lt;&gt;0,Q2558-N2558,TODAY()-N2558)</f>
        <v/>
      </c>
      <c r="AL2558" s="112">
        <f>IF(F2558="Re-assigned",0,IF(H2558="Closed",0,IF(H2558="Service Restored",0,IF(H2558="",0,1))))</f>
        <v/>
      </c>
      <c r="AM2558" s="124">
        <f>IF(AL2558=0,"",IF(AK2558&gt;20.99,"Aged","Non-Aged"))</f>
        <v/>
      </c>
      <c r="AN2558" s="112">
        <f>IF(Q2558&lt;&gt;"",MONTH(Q2558),"")</f>
        <v/>
      </c>
      <c r="AO2558" s="112">
        <f>IFERROR(VALUE(V2558),0)</f>
        <v/>
      </c>
    </row>
    <row customFormat="1" customHeight="1" ht="29.25" r="2559" s="112" spans="1:41">
      <c r="A2559" s="127" t="n"/>
      <c r="B2559" s="113" t="n"/>
      <c r="C2559" s="127" t="n"/>
      <c r="D2559" s="127" t="n"/>
      <c r="E2559" s="114">
        <f>IF(F2559 &lt;&gt; "",VLOOKUP(F2559,CategoryLookup,2,FALSE), "")</f>
        <v/>
      </c>
      <c r="F2559" s="126" t="n"/>
      <c r="G2559" s="127" t="n"/>
      <c r="H2559" s="127" t="n"/>
      <c r="I2559" s="127" t="n"/>
      <c r="J2559" s="127" t="n"/>
      <c r="K2559" s="127" t="n"/>
      <c r="L2559" s="127" t="n"/>
      <c r="M2559" s="127" t="n"/>
      <c r="N2559" s="120" t="n"/>
      <c r="O2559" s="120" t="n"/>
      <c r="P2559" s="120" t="n"/>
      <c r="Q2559" s="120" t="n"/>
      <c r="R2559" s="121" t="n"/>
      <c r="S2559" s="121" t="n"/>
      <c r="T2559" s="121" t="n"/>
      <c r="U2559" s="121" t="n"/>
      <c r="V2559" s="117">
        <f>IF(P2559="NA","NA",IF(P2559&lt;&gt;"",TEXT(P2559-N2559,"[h].mm"),""))</f>
        <v/>
      </c>
      <c r="W2559" s="118">
        <f>IF(AND(R2559="",S2559=""),"",R2559+S2559)</f>
        <v/>
      </c>
      <c r="X2559" s="116">
        <f>IF(O2559&lt;&gt;"",DATE(YEAR(O2559), MONTH(O2559), DAY(O2559)),"")</f>
        <v/>
      </c>
      <c r="Y2559" s="122" t="n"/>
      <c r="Z2559" s="123" t="n"/>
      <c r="AA2559" s="117">
        <f>IF(F2559="Re-assigned","NA",IF(W2559="","",IF(W2559&gt;=VLOOKUP(D2559,SLAMatrix,3,FALSE),"Yes",IF(W2559&lt;VLOOKUP(D2559,SLAMatrix,2,FALSE),"No","Internal"))))</f>
        <v/>
      </c>
      <c r="AB2559" s="123" t="n"/>
      <c r="AC2559" s="123" t="n"/>
      <c r="AD2559" s="119" t="n"/>
      <c r="AE2559" s="125" t="n"/>
      <c r="AF2559" s="124">
        <f>MONTH(O2559)</f>
        <v/>
      </c>
      <c r="AG2559" s="124">
        <f>VLOOKUP(IFERROR(MID(AE2559,1,(FIND(",",AE2559,1)-1)),AE2559),Facility_Region_Mapping,2,FALSE)</f>
        <v/>
      </c>
      <c r="AH2559" s="124" t="n"/>
      <c r="AI2559" s="124">
        <f>IF(C2559&lt;&gt;"",IF(M2559="ESM User",getInterfaceName($C2559),"NA"),"")</f>
        <v/>
      </c>
      <c r="AJ2559" s="116">
        <f>IF(Q2559&lt;&gt;"",DATE(YEAR(Q2559), MONTH(Q2559), DAY(Q2559)),"")</f>
        <v/>
      </c>
      <c r="AK2559" s="130">
        <f>IF(Q2559&lt;&gt;0,Q2559-N2559,TODAY()-N2559)</f>
        <v/>
      </c>
      <c r="AL2559" s="112">
        <f>IF(F2559="Re-assigned",0,IF(H2559="Closed",0,IF(H2559="Service Restored",0,IF(H2559="",0,1))))</f>
        <v/>
      </c>
      <c r="AM2559" s="124">
        <f>IF(AL2559=0,"",IF(AK2559&gt;20.99,"Aged","Non-Aged"))</f>
        <v/>
      </c>
      <c r="AN2559" s="112">
        <f>IF(Q2559&lt;&gt;"",MONTH(Q2559),"")</f>
        <v/>
      </c>
      <c r="AO2559" s="112">
        <f>IFERROR(VALUE(V2559),0)</f>
        <v/>
      </c>
    </row>
    <row customFormat="1" customHeight="1" ht="29.25" r="2560" s="112" spans="1:41">
      <c r="A2560" s="127" t="n"/>
      <c r="B2560" s="113" t="n"/>
      <c r="C2560" s="127" t="n"/>
      <c r="D2560" s="127" t="n"/>
      <c r="E2560" s="114">
        <f>IF(F2560 &lt;&gt; "",VLOOKUP(F2560,CategoryLookup,2,FALSE), "")</f>
        <v/>
      </c>
      <c r="F2560" s="126" t="n"/>
      <c r="G2560" s="127" t="n"/>
      <c r="H2560" s="127" t="n"/>
      <c r="I2560" s="127" t="n"/>
      <c r="J2560" s="127" t="n"/>
      <c r="K2560" s="127" t="n"/>
      <c r="L2560" s="127" t="n"/>
      <c r="M2560" s="127" t="n"/>
      <c r="N2560" s="120" t="n"/>
      <c r="O2560" s="120" t="n"/>
      <c r="P2560" s="120" t="n"/>
      <c r="Q2560" s="120" t="n"/>
      <c r="R2560" s="121" t="n"/>
      <c r="S2560" s="121" t="n"/>
      <c r="T2560" s="121" t="n"/>
      <c r="U2560" s="121" t="n"/>
      <c r="V2560" s="117">
        <f>IF(P2560="NA","NA",IF(P2560&lt;&gt;"",TEXT(P2560-N2560,"[h].mm"),""))</f>
        <v/>
      </c>
      <c r="W2560" s="118">
        <f>IF(AND(R2560="",S2560=""),"",R2560+S2560)</f>
        <v/>
      </c>
      <c r="X2560" s="116">
        <f>IF(O2560&lt;&gt;"",DATE(YEAR(O2560), MONTH(O2560), DAY(O2560)),"")</f>
        <v/>
      </c>
      <c r="Y2560" s="122" t="n"/>
      <c r="Z2560" s="123" t="n"/>
      <c r="AA2560" s="117">
        <f>IF(F2560="Re-assigned","NA",IF(W2560="","",IF(W2560&gt;=VLOOKUP(D2560,SLAMatrix,3,FALSE),"Yes",IF(W2560&lt;VLOOKUP(D2560,SLAMatrix,2,FALSE),"No","Internal"))))</f>
        <v/>
      </c>
      <c r="AB2560" s="123" t="n"/>
      <c r="AC2560" s="123" t="n"/>
      <c r="AD2560" s="119" t="n"/>
      <c r="AE2560" s="125" t="n"/>
      <c r="AF2560" s="124">
        <f>MONTH(O2560)</f>
        <v/>
      </c>
      <c r="AG2560" s="124">
        <f>VLOOKUP(IFERROR(MID(AE2560,1,(FIND(",",AE2560,1)-1)),AE2560),Facility_Region_Mapping,2,FALSE)</f>
        <v/>
      </c>
      <c r="AH2560" s="124" t="n"/>
      <c r="AI2560" s="124">
        <f>IF(C2560&lt;&gt;"",IF(M2560="ESM User",getInterfaceName($C2560),"NA"),"")</f>
        <v/>
      </c>
      <c r="AJ2560" s="116">
        <f>IF(Q2560&lt;&gt;"",DATE(YEAR(Q2560), MONTH(Q2560), DAY(Q2560)),"")</f>
        <v/>
      </c>
      <c r="AK2560" s="130">
        <f>IF(Q2560&lt;&gt;0,Q2560-N2560,TODAY()-N2560)</f>
        <v/>
      </c>
      <c r="AL2560" s="112">
        <f>IF(F2560="Re-assigned",0,IF(H2560="Closed",0,IF(H2560="Service Restored",0,IF(H2560="",0,1))))</f>
        <v/>
      </c>
      <c r="AM2560" s="124">
        <f>IF(AL2560=0,"",IF(AK2560&gt;20.99,"Aged","Non-Aged"))</f>
        <v/>
      </c>
      <c r="AN2560" s="112">
        <f>IF(Q2560&lt;&gt;"",MONTH(Q2560),"")</f>
        <v/>
      </c>
      <c r="AO2560" s="112">
        <f>IFERROR(VALUE(V2560),0)</f>
        <v/>
      </c>
    </row>
    <row customFormat="1" customHeight="1" ht="29.25" r="2561" s="112" spans="1:41">
      <c r="A2561" s="127" t="n"/>
      <c r="B2561" s="113" t="n"/>
      <c r="C2561" s="127" t="n"/>
      <c r="D2561" s="127" t="n"/>
      <c r="E2561" s="114">
        <f>IF(F2561 &lt;&gt; "",VLOOKUP(F2561,CategoryLookup,2,FALSE), "")</f>
        <v/>
      </c>
      <c r="F2561" s="126" t="n"/>
      <c r="G2561" s="127" t="n"/>
      <c r="H2561" s="127" t="n"/>
      <c r="I2561" s="127" t="n"/>
      <c r="J2561" s="127" t="n"/>
      <c r="K2561" s="127" t="n"/>
      <c r="L2561" s="127" t="n"/>
      <c r="M2561" s="127" t="n"/>
      <c r="N2561" s="120" t="n"/>
      <c r="O2561" s="120" t="n"/>
      <c r="P2561" s="120" t="n"/>
      <c r="Q2561" s="120" t="n"/>
      <c r="R2561" s="121" t="n"/>
      <c r="S2561" s="121" t="n"/>
      <c r="T2561" s="121" t="n"/>
      <c r="U2561" s="121" t="n"/>
      <c r="V2561" s="117">
        <f>IF(P2561="NA","NA",IF(P2561&lt;&gt;"",TEXT(P2561-N2561,"[h].mm"),""))</f>
        <v/>
      </c>
      <c r="W2561" s="118">
        <f>IF(AND(R2561="",S2561=""),"",R2561+S2561)</f>
        <v/>
      </c>
      <c r="X2561" s="116">
        <f>IF(O2561&lt;&gt;"",DATE(YEAR(O2561), MONTH(O2561), DAY(O2561)),"")</f>
        <v/>
      </c>
      <c r="Y2561" s="122" t="n"/>
      <c r="Z2561" s="123" t="n"/>
      <c r="AA2561" s="117">
        <f>IF(F2561="Re-assigned","NA",IF(W2561="","",IF(W2561&gt;=VLOOKUP(D2561,SLAMatrix,3,FALSE),"Yes",IF(W2561&lt;VLOOKUP(D2561,SLAMatrix,2,FALSE),"No","Internal"))))</f>
        <v/>
      </c>
      <c r="AB2561" s="123" t="n"/>
      <c r="AC2561" s="123" t="n"/>
      <c r="AD2561" s="119" t="n"/>
      <c r="AE2561" s="125" t="n"/>
      <c r="AF2561" s="124">
        <f>MONTH(O2561)</f>
        <v/>
      </c>
      <c r="AG2561" s="124">
        <f>VLOOKUP(IFERROR(MID(AE2561,1,(FIND(",",AE2561,1)-1)),AE2561),Facility_Region_Mapping,2,FALSE)</f>
        <v/>
      </c>
      <c r="AH2561" s="124" t="n"/>
      <c r="AI2561" s="124">
        <f>IF(C2561&lt;&gt;"",IF(M2561="ESM User",getInterfaceName($C2561),"NA"),"")</f>
        <v/>
      </c>
      <c r="AJ2561" s="116">
        <f>IF(Q2561&lt;&gt;"",DATE(YEAR(Q2561), MONTH(Q2561), DAY(Q2561)),"")</f>
        <v/>
      </c>
      <c r="AK2561" s="130">
        <f>IF(Q2561&lt;&gt;0,Q2561-N2561,TODAY()-N2561)</f>
        <v/>
      </c>
      <c r="AL2561" s="112">
        <f>IF(F2561="Re-assigned",0,IF(H2561="Closed",0,IF(H2561="Service Restored",0,IF(H2561="",0,1))))</f>
        <v/>
      </c>
      <c r="AM2561" s="124">
        <f>IF(AL2561=0,"",IF(AK2561&gt;20.99,"Aged","Non-Aged"))</f>
        <v/>
      </c>
      <c r="AN2561" s="112">
        <f>IF(Q2561&lt;&gt;"",MONTH(Q2561),"")</f>
        <v/>
      </c>
      <c r="AO2561" s="112">
        <f>IFERROR(VALUE(V2561),0)</f>
        <v/>
      </c>
    </row>
    <row customFormat="1" customHeight="1" ht="29.25" r="2562" s="112" spans="1:41">
      <c r="A2562" s="127" t="n"/>
      <c r="B2562" s="113" t="n"/>
      <c r="C2562" s="127" t="n"/>
      <c r="D2562" s="127" t="n"/>
      <c r="E2562" s="114">
        <f>IF(F2562 &lt;&gt; "",VLOOKUP(F2562,CategoryLookup,2,FALSE), "")</f>
        <v/>
      </c>
      <c r="F2562" s="126" t="n"/>
      <c r="G2562" s="127" t="n"/>
      <c r="H2562" s="127" t="n"/>
      <c r="I2562" s="127" t="n"/>
      <c r="J2562" s="127" t="n"/>
      <c r="K2562" s="127" t="n"/>
      <c r="L2562" s="127" t="n"/>
      <c r="M2562" s="127" t="n"/>
      <c r="N2562" s="120" t="n"/>
      <c r="O2562" s="120" t="n"/>
      <c r="P2562" s="120" t="n"/>
      <c r="Q2562" s="120" t="n"/>
      <c r="R2562" s="121" t="n"/>
      <c r="S2562" s="121" t="n"/>
      <c r="T2562" s="121" t="n"/>
      <c r="U2562" s="121" t="n"/>
      <c r="V2562" s="117">
        <f>IF(P2562="NA","NA",IF(P2562&lt;&gt;"",TEXT(P2562-N2562,"[h].mm"),""))</f>
        <v/>
      </c>
      <c r="W2562" s="118">
        <f>IF(AND(R2562="",S2562=""),"",R2562+S2562)</f>
        <v/>
      </c>
      <c r="X2562" s="116">
        <f>IF(O2562&lt;&gt;"",DATE(YEAR(O2562), MONTH(O2562), DAY(O2562)),"")</f>
        <v/>
      </c>
      <c r="Y2562" s="122" t="n"/>
      <c r="Z2562" s="123" t="n"/>
      <c r="AA2562" s="117">
        <f>IF(F2562="Re-assigned","NA",IF(W2562="","",IF(W2562&gt;=VLOOKUP(D2562,SLAMatrix,3,FALSE),"Yes",IF(W2562&lt;VLOOKUP(D2562,SLAMatrix,2,FALSE),"No","Internal"))))</f>
        <v/>
      </c>
      <c r="AB2562" s="123" t="n"/>
      <c r="AC2562" s="123" t="n"/>
      <c r="AD2562" s="119" t="n"/>
      <c r="AE2562" s="125" t="n"/>
      <c r="AF2562" s="124">
        <f>MONTH(O2562)</f>
        <v/>
      </c>
      <c r="AG2562" s="124">
        <f>VLOOKUP(IFERROR(MID(AE2562,1,(FIND(",",AE2562,1)-1)),AE2562),Facility_Region_Mapping,2,FALSE)</f>
        <v/>
      </c>
      <c r="AH2562" s="124" t="n"/>
      <c r="AI2562" s="124">
        <f>IF(C2562&lt;&gt;"",IF(M2562="ESM User",getInterfaceName($C2562),"NA"),"")</f>
        <v/>
      </c>
      <c r="AJ2562" s="116">
        <f>IF(Q2562&lt;&gt;"",DATE(YEAR(Q2562), MONTH(Q2562), DAY(Q2562)),"")</f>
        <v/>
      </c>
      <c r="AK2562" s="130">
        <f>IF(Q2562&lt;&gt;0,Q2562-N2562,TODAY()-N2562)</f>
        <v/>
      </c>
      <c r="AL2562" s="112">
        <f>IF(F2562="Re-assigned",0,IF(H2562="Closed",0,IF(H2562="Service Restored",0,IF(H2562="",0,1))))</f>
        <v/>
      </c>
      <c r="AM2562" s="124">
        <f>IF(AL2562=0,"",IF(AK2562&gt;20.99,"Aged","Non-Aged"))</f>
        <v/>
      </c>
      <c r="AN2562" s="112">
        <f>IF(Q2562&lt;&gt;"",MONTH(Q2562),"")</f>
        <v/>
      </c>
      <c r="AO2562" s="112">
        <f>IFERROR(VALUE(V2562),0)</f>
        <v/>
      </c>
    </row>
    <row customFormat="1" customHeight="1" ht="29.25" r="2563" s="112" spans="1:41">
      <c r="A2563" s="127" t="n"/>
      <c r="B2563" s="113" t="n"/>
      <c r="C2563" s="127" t="n"/>
      <c r="D2563" s="127" t="n"/>
      <c r="E2563" s="114">
        <f>IF(F2563 &lt;&gt; "",VLOOKUP(F2563,CategoryLookup,2,FALSE), "")</f>
        <v/>
      </c>
      <c r="F2563" s="126" t="n"/>
      <c r="G2563" s="127" t="n"/>
      <c r="H2563" s="127" t="n"/>
      <c r="I2563" s="127" t="n"/>
      <c r="J2563" s="127" t="n"/>
      <c r="K2563" s="127" t="n"/>
      <c r="L2563" s="127" t="n"/>
      <c r="M2563" s="127" t="n"/>
      <c r="N2563" s="120" t="n"/>
      <c r="O2563" s="120" t="n"/>
      <c r="P2563" s="120" t="n"/>
      <c r="Q2563" s="120" t="n"/>
      <c r="R2563" s="121" t="n"/>
      <c r="S2563" s="121" t="n"/>
      <c r="T2563" s="121" t="n"/>
      <c r="U2563" s="121" t="n"/>
      <c r="V2563" s="117">
        <f>IF(P2563="NA","NA",IF(P2563&lt;&gt;"",TEXT(P2563-N2563,"[h].mm"),""))</f>
        <v/>
      </c>
      <c r="W2563" s="118">
        <f>IF(AND(R2563="",S2563=""),"",R2563+S2563)</f>
        <v/>
      </c>
      <c r="X2563" s="116">
        <f>IF(O2563&lt;&gt;"",DATE(YEAR(O2563), MONTH(O2563), DAY(O2563)),"")</f>
        <v/>
      </c>
      <c r="Y2563" s="122" t="n"/>
      <c r="Z2563" s="123" t="n"/>
      <c r="AA2563" s="117">
        <f>IF(F2563="Re-assigned","NA",IF(W2563="","",IF(W2563&gt;=VLOOKUP(D2563,SLAMatrix,3,FALSE),"Yes",IF(W2563&lt;VLOOKUP(D2563,SLAMatrix,2,FALSE),"No","Internal"))))</f>
        <v/>
      </c>
      <c r="AB2563" s="123" t="n"/>
      <c r="AC2563" s="123" t="n"/>
      <c r="AD2563" s="119" t="n"/>
      <c r="AE2563" s="125" t="n"/>
      <c r="AF2563" s="124">
        <f>MONTH(O2563)</f>
        <v/>
      </c>
      <c r="AG2563" s="124">
        <f>VLOOKUP(IFERROR(MID(AE2563,1,(FIND(",",AE2563,1)-1)),AE2563),Facility_Region_Mapping,2,FALSE)</f>
        <v/>
      </c>
      <c r="AH2563" s="124" t="n"/>
      <c r="AI2563" s="124">
        <f>IF(C2563&lt;&gt;"",IF(M2563="ESM User",getInterfaceName($C2563),"NA"),"")</f>
        <v/>
      </c>
      <c r="AJ2563" s="116">
        <f>IF(Q2563&lt;&gt;"",DATE(YEAR(Q2563), MONTH(Q2563), DAY(Q2563)),"")</f>
        <v/>
      </c>
      <c r="AK2563" s="130">
        <f>IF(Q2563&lt;&gt;0,Q2563-N2563,TODAY()-N2563)</f>
        <v/>
      </c>
      <c r="AL2563" s="112">
        <f>IF(F2563="Re-assigned",0,IF(H2563="Closed",0,IF(H2563="Service Restored",0,IF(H2563="",0,1))))</f>
        <v/>
      </c>
      <c r="AM2563" s="124">
        <f>IF(AL2563=0,"",IF(AK2563&gt;20.99,"Aged","Non-Aged"))</f>
        <v/>
      </c>
      <c r="AN2563" s="112">
        <f>IF(Q2563&lt;&gt;"",MONTH(Q2563),"")</f>
        <v/>
      </c>
      <c r="AO2563" s="112">
        <f>IFERROR(VALUE(V2563),0)</f>
        <v/>
      </c>
    </row>
    <row customFormat="1" customHeight="1" ht="29.25" r="2564" s="112" spans="1:41">
      <c r="A2564" s="127" t="n"/>
      <c r="B2564" s="113" t="n"/>
      <c r="C2564" s="127" t="n"/>
      <c r="D2564" s="127" t="n"/>
      <c r="E2564" s="114">
        <f>IF(F2564 &lt;&gt; "",VLOOKUP(F2564,CategoryLookup,2,FALSE), "")</f>
        <v/>
      </c>
      <c r="F2564" s="126" t="n"/>
      <c r="G2564" s="127" t="n"/>
      <c r="H2564" s="127" t="n"/>
      <c r="I2564" s="127" t="n"/>
      <c r="J2564" s="127" t="n"/>
      <c r="K2564" s="127" t="n"/>
      <c r="L2564" s="127" t="n"/>
      <c r="M2564" s="127" t="n"/>
      <c r="N2564" s="120" t="n"/>
      <c r="O2564" s="120" t="n"/>
      <c r="P2564" s="120" t="n"/>
      <c r="Q2564" s="120" t="n"/>
      <c r="R2564" s="121" t="n"/>
      <c r="S2564" s="121" t="n"/>
      <c r="T2564" s="121" t="n"/>
      <c r="U2564" s="121" t="n"/>
      <c r="V2564" s="117">
        <f>IF(P2564="NA","NA",IF(P2564&lt;&gt;"",TEXT(P2564-N2564,"[h].mm"),""))</f>
        <v/>
      </c>
      <c r="W2564" s="118">
        <f>IF(AND(R2564="",S2564=""),"",R2564+S2564)</f>
        <v/>
      </c>
      <c r="X2564" s="116">
        <f>IF(O2564&lt;&gt;"",DATE(YEAR(O2564), MONTH(O2564), DAY(O2564)),"")</f>
        <v/>
      </c>
      <c r="Y2564" s="122" t="n"/>
      <c r="Z2564" s="123" t="n"/>
      <c r="AA2564" s="117">
        <f>IF(F2564="Re-assigned","NA",IF(W2564="","",IF(W2564&gt;=VLOOKUP(D2564,SLAMatrix,3,FALSE),"Yes",IF(W2564&lt;VLOOKUP(D2564,SLAMatrix,2,FALSE),"No","Internal"))))</f>
        <v/>
      </c>
      <c r="AB2564" s="123" t="n"/>
      <c r="AC2564" s="123" t="n"/>
      <c r="AD2564" s="119" t="n"/>
      <c r="AE2564" s="125" t="n"/>
      <c r="AF2564" s="124">
        <f>MONTH(O2564)</f>
        <v/>
      </c>
      <c r="AG2564" s="124">
        <f>VLOOKUP(IFERROR(MID(AE2564,1,(FIND(",",AE2564,1)-1)),AE2564),Facility_Region_Mapping,2,FALSE)</f>
        <v/>
      </c>
      <c r="AH2564" s="124" t="n"/>
      <c r="AI2564" s="124">
        <f>IF(C2564&lt;&gt;"",IF(M2564="ESM User",getInterfaceName($C2564),"NA"),"")</f>
        <v/>
      </c>
      <c r="AJ2564" s="116">
        <f>IF(Q2564&lt;&gt;"",DATE(YEAR(Q2564), MONTH(Q2564), DAY(Q2564)),"")</f>
        <v/>
      </c>
      <c r="AK2564" s="130">
        <f>IF(Q2564&lt;&gt;0,Q2564-N2564,TODAY()-N2564)</f>
        <v/>
      </c>
      <c r="AL2564" s="112">
        <f>IF(F2564="Re-assigned",0,IF(H2564="Closed",0,IF(H2564="Service Restored",0,IF(H2564="",0,1))))</f>
        <v/>
      </c>
      <c r="AM2564" s="124">
        <f>IF(AL2564=0,"",IF(AK2564&gt;20.99,"Aged","Non-Aged"))</f>
        <v/>
      </c>
      <c r="AN2564" s="112">
        <f>IF(Q2564&lt;&gt;"",MONTH(Q2564),"")</f>
        <v/>
      </c>
      <c r="AO2564" s="112">
        <f>IFERROR(VALUE(V2564),0)</f>
        <v/>
      </c>
    </row>
    <row customFormat="1" customHeight="1" ht="29.25" r="2565" s="112" spans="1:41">
      <c r="A2565" s="127" t="n"/>
      <c r="B2565" s="113" t="n"/>
      <c r="C2565" s="127" t="n"/>
      <c r="D2565" s="127" t="n"/>
      <c r="E2565" s="114">
        <f>IF(F2565 &lt;&gt; "",VLOOKUP(F2565,CategoryLookup,2,FALSE), "")</f>
        <v/>
      </c>
      <c r="F2565" s="126" t="n"/>
      <c r="G2565" s="127" t="n"/>
      <c r="H2565" s="127" t="n"/>
      <c r="I2565" s="127" t="n"/>
      <c r="J2565" s="127" t="n"/>
      <c r="K2565" s="127" t="n"/>
      <c r="L2565" s="127" t="n"/>
      <c r="M2565" s="127" t="n"/>
      <c r="N2565" s="120" t="n"/>
      <c r="O2565" s="120" t="n"/>
      <c r="P2565" s="120" t="n"/>
      <c r="Q2565" s="120" t="n"/>
      <c r="R2565" s="121" t="n"/>
      <c r="S2565" s="121" t="n"/>
      <c r="T2565" s="121" t="n"/>
      <c r="U2565" s="121" t="n"/>
      <c r="V2565" s="117">
        <f>IF(P2565="NA","NA",IF(P2565&lt;&gt;"",TEXT(P2565-N2565,"[h].mm"),""))</f>
        <v/>
      </c>
      <c r="W2565" s="118">
        <f>IF(AND(R2565="",S2565=""),"",R2565+S2565)</f>
        <v/>
      </c>
      <c r="X2565" s="116">
        <f>IF(O2565&lt;&gt;"",DATE(YEAR(O2565), MONTH(O2565), DAY(O2565)),"")</f>
        <v/>
      </c>
      <c r="Y2565" s="122" t="n"/>
      <c r="Z2565" s="123" t="n"/>
      <c r="AA2565" s="117">
        <f>IF(F2565="Re-assigned","NA",IF(W2565="","",IF(W2565&gt;=VLOOKUP(D2565,SLAMatrix,3,FALSE),"Yes",IF(W2565&lt;VLOOKUP(D2565,SLAMatrix,2,FALSE),"No","Internal"))))</f>
        <v/>
      </c>
      <c r="AB2565" s="123" t="n"/>
      <c r="AC2565" s="123" t="n"/>
      <c r="AD2565" s="119" t="n"/>
      <c r="AE2565" s="125" t="n"/>
      <c r="AF2565" s="124">
        <f>MONTH(O2565)</f>
        <v/>
      </c>
      <c r="AG2565" s="124">
        <f>VLOOKUP(IFERROR(MID(AE2565,1,(FIND(",",AE2565,1)-1)),AE2565),Facility_Region_Mapping,2,FALSE)</f>
        <v/>
      </c>
      <c r="AH2565" s="124" t="n"/>
      <c r="AI2565" s="124">
        <f>IF(C2565&lt;&gt;"",IF(M2565="ESM User",getInterfaceName($C2565),"NA"),"")</f>
        <v/>
      </c>
      <c r="AJ2565" s="116">
        <f>IF(Q2565&lt;&gt;"",DATE(YEAR(Q2565), MONTH(Q2565), DAY(Q2565)),"")</f>
        <v/>
      </c>
      <c r="AK2565" s="130">
        <f>IF(Q2565&lt;&gt;0,Q2565-N2565,TODAY()-N2565)</f>
        <v/>
      </c>
      <c r="AL2565" s="112">
        <f>IF(F2565="Re-assigned",0,IF(H2565="Closed",0,IF(H2565="Service Restored",0,IF(H2565="",0,1))))</f>
        <v/>
      </c>
      <c r="AM2565" s="124">
        <f>IF(AL2565=0,"",IF(AK2565&gt;20.99,"Aged","Non-Aged"))</f>
        <v/>
      </c>
      <c r="AN2565" s="112">
        <f>IF(Q2565&lt;&gt;"",MONTH(Q2565),"")</f>
        <v/>
      </c>
      <c r="AO2565" s="112">
        <f>IFERROR(VALUE(V2565),0)</f>
        <v/>
      </c>
    </row>
    <row customFormat="1" customHeight="1" ht="29.25" r="2566" s="112" spans="1:41">
      <c r="A2566" s="127" t="n"/>
      <c r="B2566" s="113" t="n"/>
      <c r="C2566" s="127" t="n"/>
      <c r="D2566" s="127" t="n"/>
      <c r="E2566" s="114">
        <f>IF(F2566 &lt;&gt; "",VLOOKUP(F2566,CategoryLookup,2,FALSE), "")</f>
        <v/>
      </c>
      <c r="F2566" s="126" t="n"/>
      <c r="G2566" s="127" t="n"/>
      <c r="H2566" s="127" t="n"/>
      <c r="I2566" s="127" t="n"/>
      <c r="J2566" s="127" t="n"/>
      <c r="K2566" s="127" t="n"/>
      <c r="L2566" s="127" t="n"/>
      <c r="M2566" s="127" t="n"/>
      <c r="N2566" s="120" t="n"/>
      <c r="O2566" s="120" t="n"/>
      <c r="P2566" s="120" t="n"/>
      <c r="Q2566" s="120" t="n"/>
      <c r="R2566" s="121" t="n"/>
      <c r="S2566" s="121" t="n"/>
      <c r="T2566" s="121" t="n"/>
      <c r="U2566" s="121" t="n"/>
      <c r="V2566" s="117">
        <f>IF(P2566="NA","NA",IF(P2566&lt;&gt;"",TEXT(P2566-N2566,"[h].mm"),""))</f>
        <v/>
      </c>
      <c r="W2566" s="118">
        <f>IF(AND(R2566="",S2566=""),"",R2566+S2566)</f>
        <v/>
      </c>
      <c r="X2566" s="116">
        <f>IF(O2566&lt;&gt;"",DATE(YEAR(O2566), MONTH(O2566), DAY(O2566)),"")</f>
        <v/>
      </c>
      <c r="Y2566" s="122" t="n"/>
      <c r="Z2566" s="123" t="n"/>
      <c r="AA2566" s="117">
        <f>IF(F2566="Re-assigned","NA",IF(W2566="","",IF(W2566&gt;=VLOOKUP(D2566,SLAMatrix,3,FALSE),"Yes",IF(W2566&lt;VLOOKUP(D2566,SLAMatrix,2,FALSE),"No","Internal"))))</f>
        <v/>
      </c>
      <c r="AB2566" s="123" t="n"/>
      <c r="AC2566" s="123" t="n"/>
      <c r="AD2566" s="119" t="n"/>
      <c r="AE2566" s="125" t="n"/>
      <c r="AF2566" s="124">
        <f>MONTH(O2566)</f>
        <v/>
      </c>
      <c r="AG2566" s="124">
        <f>VLOOKUP(IFERROR(MID(AE2566,1,(FIND(",",AE2566,1)-1)),AE2566),Facility_Region_Mapping,2,FALSE)</f>
        <v/>
      </c>
      <c r="AH2566" s="124" t="n"/>
      <c r="AI2566" s="124">
        <f>IF(C2566&lt;&gt;"",IF(M2566="ESM User",getInterfaceName($C2566),"NA"),"")</f>
        <v/>
      </c>
      <c r="AJ2566" s="116">
        <f>IF(Q2566&lt;&gt;"",DATE(YEAR(Q2566), MONTH(Q2566), DAY(Q2566)),"")</f>
        <v/>
      </c>
      <c r="AK2566" s="130">
        <f>IF(Q2566&lt;&gt;0,Q2566-N2566,TODAY()-N2566)</f>
        <v/>
      </c>
      <c r="AL2566" s="112">
        <f>IF(F2566="Re-assigned",0,IF(H2566="Closed",0,IF(H2566="Service Restored",0,IF(H2566="",0,1))))</f>
        <v/>
      </c>
      <c r="AM2566" s="124">
        <f>IF(AL2566=0,"",IF(AK2566&gt;20.99,"Aged","Non-Aged"))</f>
        <v/>
      </c>
      <c r="AN2566" s="112">
        <f>IF(Q2566&lt;&gt;"",MONTH(Q2566),"")</f>
        <v/>
      </c>
      <c r="AO2566" s="112">
        <f>IFERROR(VALUE(V2566),0)</f>
        <v/>
      </c>
    </row>
    <row customFormat="1" customHeight="1" ht="29.25" r="2567" s="112" spans="1:41">
      <c r="A2567" s="127" t="n"/>
      <c r="B2567" s="113" t="n"/>
      <c r="C2567" s="127" t="n"/>
      <c r="D2567" s="127" t="n"/>
      <c r="E2567" s="114">
        <f>IF(F2567 &lt;&gt; "",VLOOKUP(F2567,CategoryLookup,2,FALSE), "")</f>
        <v/>
      </c>
      <c r="F2567" s="126" t="n"/>
      <c r="G2567" s="127" t="n"/>
      <c r="H2567" s="127" t="n"/>
      <c r="I2567" s="127" t="n"/>
      <c r="J2567" s="127" t="n"/>
      <c r="K2567" s="127" t="n"/>
      <c r="L2567" s="127" t="n"/>
      <c r="M2567" s="127" t="n"/>
      <c r="N2567" s="120" t="n"/>
      <c r="O2567" s="120" t="n"/>
      <c r="P2567" s="120" t="n"/>
      <c r="Q2567" s="120" t="n"/>
      <c r="R2567" s="121" t="n"/>
      <c r="S2567" s="121" t="n"/>
      <c r="T2567" s="121" t="n"/>
      <c r="U2567" s="121" t="n"/>
      <c r="V2567" s="117">
        <f>IF(P2567="NA","NA",IF(P2567&lt;&gt;"",TEXT(P2567-N2567,"[h].mm"),""))</f>
        <v/>
      </c>
      <c r="W2567" s="118">
        <f>IF(AND(R2567="",S2567=""),"",R2567+S2567)</f>
        <v/>
      </c>
      <c r="X2567" s="116">
        <f>IF(O2567&lt;&gt;"",DATE(YEAR(O2567), MONTH(O2567), DAY(O2567)),"")</f>
        <v/>
      </c>
      <c r="Y2567" s="122" t="n"/>
      <c r="Z2567" s="123" t="n"/>
      <c r="AA2567" s="117">
        <f>IF(F2567="Re-assigned","NA",IF(W2567="","",IF(W2567&gt;=VLOOKUP(D2567,SLAMatrix,3,FALSE),"Yes",IF(W2567&lt;VLOOKUP(D2567,SLAMatrix,2,FALSE),"No","Internal"))))</f>
        <v/>
      </c>
      <c r="AB2567" s="123" t="n"/>
      <c r="AC2567" s="123" t="n"/>
      <c r="AD2567" s="119" t="n"/>
      <c r="AE2567" s="125" t="n"/>
      <c r="AF2567" s="124">
        <f>MONTH(O2567)</f>
        <v/>
      </c>
      <c r="AG2567" s="124">
        <f>VLOOKUP(IFERROR(MID(AE2567,1,(FIND(",",AE2567,1)-1)),AE2567),Facility_Region_Mapping,2,FALSE)</f>
        <v/>
      </c>
      <c r="AH2567" s="124" t="n"/>
      <c r="AI2567" s="124">
        <f>IF(C2567&lt;&gt;"",IF(M2567="ESM User",getInterfaceName($C2567),"NA"),"")</f>
        <v/>
      </c>
      <c r="AJ2567" s="116">
        <f>IF(Q2567&lt;&gt;"",DATE(YEAR(Q2567), MONTH(Q2567), DAY(Q2567)),"")</f>
        <v/>
      </c>
      <c r="AK2567" s="130">
        <f>IF(Q2567&lt;&gt;0,Q2567-N2567,TODAY()-N2567)</f>
        <v/>
      </c>
      <c r="AL2567" s="112">
        <f>IF(F2567="Re-assigned",0,IF(H2567="Closed",0,IF(H2567="Service Restored",0,IF(H2567="",0,1))))</f>
        <v/>
      </c>
      <c r="AM2567" s="124">
        <f>IF(AL2567=0,"",IF(AK2567&gt;20.99,"Aged","Non-Aged"))</f>
        <v/>
      </c>
      <c r="AN2567" s="112">
        <f>IF(Q2567&lt;&gt;"",MONTH(Q2567),"")</f>
        <v/>
      </c>
      <c r="AO2567" s="112">
        <f>IFERROR(VALUE(V2567),0)</f>
        <v/>
      </c>
    </row>
    <row customFormat="1" customHeight="1" ht="29.25" r="2568" s="112" spans="1:41">
      <c r="A2568" s="127" t="n"/>
      <c r="B2568" s="113" t="n"/>
      <c r="C2568" s="127" t="n"/>
      <c r="D2568" s="127" t="n"/>
      <c r="E2568" s="114">
        <f>IF(F2568 &lt;&gt; "",VLOOKUP(F2568,CategoryLookup,2,FALSE), "")</f>
        <v/>
      </c>
      <c r="F2568" s="126" t="n"/>
      <c r="G2568" s="127" t="n"/>
      <c r="H2568" s="127" t="n"/>
      <c r="I2568" s="127" t="n"/>
      <c r="J2568" s="127" t="n"/>
      <c r="K2568" s="127" t="n"/>
      <c r="L2568" s="127" t="n"/>
      <c r="M2568" s="127" t="n"/>
      <c r="N2568" s="120" t="n"/>
      <c r="O2568" s="120" t="n"/>
      <c r="P2568" s="120" t="n"/>
      <c r="Q2568" s="120" t="n"/>
      <c r="R2568" s="121" t="n"/>
      <c r="S2568" s="121" t="n"/>
      <c r="T2568" s="121" t="n"/>
      <c r="U2568" s="121" t="n"/>
      <c r="V2568" s="117">
        <f>IF(P2568="NA","NA",IF(P2568&lt;&gt;"",TEXT(P2568-N2568,"[h].mm"),""))</f>
        <v/>
      </c>
      <c r="W2568" s="118">
        <f>IF(AND(R2568="",S2568=""),"",R2568+S2568)</f>
        <v/>
      </c>
      <c r="X2568" s="116">
        <f>IF(O2568&lt;&gt;"",DATE(YEAR(O2568), MONTH(O2568), DAY(O2568)),"")</f>
        <v/>
      </c>
      <c r="Y2568" s="122" t="n"/>
      <c r="Z2568" s="123" t="n"/>
      <c r="AA2568" s="117">
        <f>IF(F2568="Re-assigned","NA",IF(W2568="","",IF(W2568&gt;=VLOOKUP(D2568,SLAMatrix,3,FALSE),"Yes",IF(W2568&lt;VLOOKUP(D2568,SLAMatrix,2,FALSE),"No","Internal"))))</f>
        <v/>
      </c>
      <c r="AB2568" s="123" t="n"/>
      <c r="AC2568" s="123" t="n"/>
      <c r="AD2568" s="119" t="n"/>
      <c r="AE2568" s="125" t="n"/>
      <c r="AF2568" s="124">
        <f>MONTH(O2568)</f>
        <v/>
      </c>
      <c r="AG2568" s="124">
        <f>VLOOKUP(IFERROR(MID(AE2568,1,(FIND(",",AE2568,1)-1)),AE2568),Facility_Region_Mapping,2,FALSE)</f>
        <v/>
      </c>
      <c r="AH2568" s="124" t="n"/>
      <c r="AI2568" s="124">
        <f>IF(C2568&lt;&gt;"",IF(M2568="ESM User",getInterfaceName($C2568),"NA"),"")</f>
        <v/>
      </c>
      <c r="AJ2568" s="116">
        <f>IF(Q2568&lt;&gt;"",DATE(YEAR(Q2568), MONTH(Q2568), DAY(Q2568)),"")</f>
        <v/>
      </c>
      <c r="AK2568" s="130">
        <f>IF(Q2568&lt;&gt;0,Q2568-N2568,TODAY()-N2568)</f>
        <v/>
      </c>
      <c r="AL2568" s="112">
        <f>IF(F2568="Re-assigned",0,IF(H2568="Closed",0,IF(H2568="Service Restored",0,IF(H2568="",0,1))))</f>
        <v/>
      </c>
      <c r="AM2568" s="124">
        <f>IF(AL2568=0,"",IF(AK2568&gt;20.99,"Aged","Non-Aged"))</f>
        <v/>
      </c>
      <c r="AN2568" s="112">
        <f>IF(Q2568&lt;&gt;"",MONTH(Q2568),"")</f>
        <v/>
      </c>
      <c r="AO2568" s="112">
        <f>IFERROR(VALUE(V2568),0)</f>
        <v/>
      </c>
    </row>
    <row customFormat="1" customHeight="1" ht="29.25" r="2569" s="112" spans="1:41">
      <c r="A2569" s="127" t="n"/>
      <c r="B2569" s="113" t="n"/>
      <c r="C2569" s="127" t="n"/>
      <c r="D2569" s="127" t="n"/>
      <c r="E2569" s="114">
        <f>IF(F2569 &lt;&gt; "",VLOOKUP(F2569,CategoryLookup,2,FALSE), "")</f>
        <v/>
      </c>
      <c r="F2569" s="126" t="n"/>
      <c r="G2569" s="127" t="n"/>
      <c r="H2569" s="127" t="n"/>
      <c r="I2569" s="127" t="n"/>
      <c r="J2569" s="127" t="n"/>
      <c r="K2569" s="127" t="n"/>
      <c r="L2569" s="127" t="n"/>
      <c r="M2569" s="127" t="n"/>
      <c r="N2569" s="120" t="n"/>
      <c r="O2569" s="120" t="n"/>
      <c r="P2569" s="120" t="n"/>
      <c r="Q2569" s="120" t="n"/>
      <c r="R2569" s="121" t="n"/>
      <c r="S2569" s="121" t="n"/>
      <c r="T2569" s="121" t="n"/>
      <c r="U2569" s="121" t="n"/>
      <c r="V2569" s="117">
        <f>IF(P2569="NA","NA",IF(P2569&lt;&gt;"",TEXT(P2569-N2569,"[h].mm"),""))</f>
        <v/>
      </c>
      <c r="W2569" s="118">
        <f>IF(AND(R2569="",S2569=""),"",R2569+S2569)</f>
        <v/>
      </c>
      <c r="X2569" s="116">
        <f>IF(O2569&lt;&gt;"",DATE(YEAR(O2569), MONTH(O2569), DAY(O2569)),"")</f>
        <v/>
      </c>
      <c r="Y2569" s="122" t="n"/>
      <c r="Z2569" s="123" t="n"/>
      <c r="AA2569" s="117">
        <f>IF(F2569="Re-assigned","NA",IF(W2569="","",IF(W2569&gt;=VLOOKUP(D2569,SLAMatrix,3,FALSE),"Yes",IF(W2569&lt;VLOOKUP(D2569,SLAMatrix,2,FALSE),"No","Internal"))))</f>
        <v/>
      </c>
      <c r="AB2569" s="123" t="n"/>
      <c r="AC2569" s="123" t="n"/>
      <c r="AD2569" s="119" t="n"/>
      <c r="AE2569" s="125" t="n"/>
      <c r="AF2569" s="124">
        <f>MONTH(O2569)</f>
        <v/>
      </c>
      <c r="AG2569" s="124">
        <f>VLOOKUP(IFERROR(MID(AE2569,1,(FIND(",",AE2569,1)-1)),AE2569),Facility_Region_Mapping,2,FALSE)</f>
        <v/>
      </c>
      <c r="AH2569" s="124" t="n"/>
      <c r="AI2569" s="124">
        <f>IF(C2569&lt;&gt;"",IF(M2569="ESM User",getInterfaceName($C2569),"NA"),"")</f>
        <v/>
      </c>
      <c r="AJ2569" s="116">
        <f>IF(Q2569&lt;&gt;"",DATE(YEAR(Q2569), MONTH(Q2569), DAY(Q2569)),"")</f>
        <v/>
      </c>
      <c r="AK2569" s="130">
        <f>IF(Q2569&lt;&gt;0,Q2569-N2569,TODAY()-N2569)</f>
        <v/>
      </c>
      <c r="AL2569" s="112">
        <f>IF(F2569="Re-assigned",0,IF(H2569="Closed",0,IF(H2569="Service Restored",0,IF(H2569="",0,1))))</f>
        <v/>
      </c>
      <c r="AM2569" s="124">
        <f>IF(AL2569=0,"",IF(AK2569&gt;20.99,"Aged","Non-Aged"))</f>
        <v/>
      </c>
      <c r="AN2569" s="112">
        <f>IF(Q2569&lt;&gt;"",MONTH(Q2569),"")</f>
        <v/>
      </c>
      <c r="AO2569" s="112">
        <f>IFERROR(VALUE(V2569),0)</f>
        <v/>
      </c>
    </row>
    <row customFormat="1" customHeight="1" ht="29.25" r="2570" s="112" spans="1:41">
      <c r="A2570" s="127" t="n"/>
      <c r="B2570" s="113" t="n"/>
      <c r="C2570" s="127" t="n"/>
      <c r="D2570" s="127" t="n"/>
      <c r="E2570" s="114">
        <f>IF(F2570 &lt;&gt; "",VLOOKUP(F2570,CategoryLookup,2,FALSE), "")</f>
        <v/>
      </c>
      <c r="F2570" s="126" t="n"/>
      <c r="G2570" s="127" t="n"/>
      <c r="H2570" s="127" t="n"/>
      <c r="I2570" s="127" t="n"/>
      <c r="J2570" s="127" t="n"/>
      <c r="K2570" s="127" t="n"/>
      <c r="L2570" s="127" t="n"/>
      <c r="M2570" s="127" t="n"/>
      <c r="N2570" s="120" t="n"/>
      <c r="O2570" s="120" t="n"/>
      <c r="P2570" s="120" t="n"/>
      <c r="Q2570" s="120" t="n"/>
      <c r="R2570" s="121" t="n"/>
      <c r="S2570" s="121" t="n"/>
      <c r="T2570" s="121" t="n"/>
      <c r="U2570" s="121" t="n"/>
      <c r="V2570" s="117">
        <f>IF(P2570="NA","NA",IF(P2570&lt;&gt;"",TEXT(P2570-N2570,"[h].mm"),""))</f>
        <v/>
      </c>
      <c r="W2570" s="118">
        <f>IF(AND(R2570="",S2570=""),"",R2570+S2570)</f>
        <v/>
      </c>
      <c r="X2570" s="116">
        <f>IF(O2570&lt;&gt;"",DATE(YEAR(O2570), MONTH(O2570), DAY(O2570)),"")</f>
        <v/>
      </c>
      <c r="Y2570" s="122" t="n"/>
      <c r="Z2570" s="123" t="n"/>
      <c r="AA2570" s="117">
        <f>IF(F2570="Re-assigned","NA",IF(W2570="","",IF(W2570&gt;=VLOOKUP(D2570,SLAMatrix,3,FALSE),"Yes",IF(W2570&lt;VLOOKUP(D2570,SLAMatrix,2,FALSE),"No","Internal"))))</f>
        <v/>
      </c>
      <c r="AB2570" s="123" t="n"/>
      <c r="AC2570" s="123" t="n"/>
      <c r="AD2570" s="119" t="n"/>
      <c r="AE2570" s="125" t="n"/>
      <c r="AF2570" s="124">
        <f>MONTH(O2570)</f>
        <v/>
      </c>
      <c r="AG2570" s="124">
        <f>VLOOKUP(IFERROR(MID(AE2570,1,(FIND(",",AE2570,1)-1)),AE2570),Facility_Region_Mapping,2,FALSE)</f>
        <v/>
      </c>
      <c r="AH2570" s="124" t="n"/>
      <c r="AI2570" s="124">
        <f>IF(C2570&lt;&gt;"",IF(M2570="ESM User",getInterfaceName($C2570),"NA"),"")</f>
        <v/>
      </c>
      <c r="AJ2570" s="116">
        <f>IF(Q2570&lt;&gt;"",DATE(YEAR(Q2570), MONTH(Q2570), DAY(Q2570)),"")</f>
        <v/>
      </c>
      <c r="AK2570" s="130">
        <f>IF(Q2570&lt;&gt;0,Q2570-N2570,TODAY()-N2570)</f>
        <v/>
      </c>
      <c r="AL2570" s="112">
        <f>IF(F2570="Re-assigned",0,IF(H2570="Closed",0,IF(H2570="Service Restored",0,IF(H2570="",0,1))))</f>
        <v/>
      </c>
      <c r="AM2570" s="124">
        <f>IF(AL2570=0,"",IF(AK2570&gt;20.99,"Aged","Non-Aged"))</f>
        <v/>
      </c>
      <c r="AN2570" s="112">
        <f>IF(Q2570&lt;&gt;"",MONTH(Q2570),"")</f>
        <v/>
      </c>
      <c r="AO2570" s="112">
        <f>IFERROR(VALUE(V2570),0)</f>
        <v/>
      </c>
    </row>
    <row customFormat="1" customHeight="1" ht="29.25" r="2571" s="112" spans="1:41">
      <c r="A2571" s="127" t="n"/>
      <c r="B2571" s="113" t="n"/>
      <c r="C2571" s="127" t="n"/>
      <c r="D2571" s="127" t="n"/>
      <c r="E2571" s="114">
        <f>IF(F2571 &lt;&gt; "",VLOOKUP(F2571,CategoryLookup,2,FALSE), "")</f>
        <v/>
      </c>
      <c r="F2571" s="126" t="n"/>
      <c r="G2571" s="127" t="n"/>
      <c r="H2571" s="127" t="n"/>
      <c r="I2571" s="127" t="n"/>
      <c r="J2571" s="127" t="n"/>
      <c r="K2571" s="127" t="n"/>
      <c r="L2571" s="127" t="n"/>
      <c r="M2571" s="127" t="n"/>
      <c r="N2571" s="120" t="n"/>
      <c r="O2571" s="120" t="n"/>
      <c r="P2571" s="120" t="n"/>
      <c r="Q2571" s="120" t="n"/>
      <c r="R2571" s="121" t="n"/>
      <c r="S2571" s="121" t="n"/>
      <c r="T2571" s="121" t="n"/>
      <c r="U2571" s="121" t="n"/>
      <c r="V2571" s="117">
        <f>IF(P2571="NA","NA",IF(P2571&lt;&gt;"",TEXT(P2571-N2571,"[h].mm"),""))</f>
        <v/>
      </c>
      <c r="W2571" s="118">
        <f>IF(AND(R2571="",S2571=""),"",R2571+S2571)</f>
        <v/>
      </c>
      <c r="X2571" s="116">
        <f>IF(O2571&lt;&gt;"",DATE(YEAR(O2571), MONTH(O2571), DAY(O2571)),"")</f>
        <v/>
      </c>
      <c r="Y2571" s="122" t="n"/>
      <c r="Z2571" s="123" t="n"/>
      <c r="AA2571" s="117">
        <f>IF(F2571="Re-assigned","NA",IF(W2571="","",IF(W2571&gt;=VLOOKUP(D2571,SLAMatrix,3,FALSE),"Yes",IF(W2571&lt;VLOOKUP(D2571,SLAMatrix,2,FALSE),"No","Internal"))))</f>
        <v/>
      </c>
      <c r="AB2571" s="123" t="n"/>
      <c r="AC2571" s="123" t="n"/>
      <c r="AD2571" s="119" t="n"/>
      <c r="AE2571" s="125" t="n"/>
      <c r="AF2571" s="124">
        <f>MONTH(O2571)</f>
        <v/>
      </c>
      <c r="AG2571" s="124">
        <f>VLOOKUP(IFERROR(MID(AE2571,1,(FIND(",",AE2571,1)-1)),AE2571),Facility_Region_Mapping,2,FALSE)</f>
        <v/>
      </c>
      <c r="AH2571" s="124" t="n"/>
      <c r="AI2571" s="124">
        <f>IF(C2571&lt;&gt;"",IF(M2571="ESM User",getInterfaceName($C2571),"NA"),"")</f>
        <v/>
      </c>
      <c r="AJ2571" s="116">
        <f>IF(Q2571&lt;&gt;"",DATE(YEAR(Q2571), MONTH(Q2571), DAY(Q2571)),"")</f>
        <v/>
      </c>
      <c r="AK2571" s="130">
        <f>IF(Q2571&lt;&gt;0,Q2571-N2571,TODAY()-N2571)</f>
        <v/>
      </c>
      <c r="AL2571" s="112">
        <f>IF(F2571="Re-assigned",0,IF(H2571="Closed",0,IF(H2571="Service Restored",0,IF(H2571="",0,1))))</f>
        <v/>
      </c>
      <c r="AM2571" s="124">
        <f>IF(AL2571=0,"",IF(AK2571&gt;20.99,"Aged","Non-Aged"))</f>
        <v/>
      </c>
      <c r="AN2571" s="112">
        <f>IF(Q2571&lt;&gt;"",MONTH(Q2571),"")</f>
        <v/>
      </c>
      <c r="AO2571" s="112">
        <f>IFERROR(VALUE(V2571),0)</f>
        <v/>
      </c>
    </row>
    <row customFormat="1" customHeight="1" ht="29.25" r="2572" s="112" spans="1:41">
      <c r="A2572" s="127" t="n"/>
      <c r="B2572" s="113" t="n"/>
      <c r="C2572" s="127" t="n"/>
      <c r="D2572" s="127" t="n"/>
      <c r="E2572" s="114">
        <f>IF(F2572 &lt;&gt; "",VLOOKUP(F2572,CategoryLookup,2,FALSE), "")</f>
        <v/>
      </c>
      <c r="F2572" s="126" t="n"/>
      <c r="G2572" s="127" t="n"/>
      <c r="H2572" s="127" t="n"/>
      <c r="I2572" s="127" t="n"/>
      <c r="J2572" s="127" t="n"/>
      <c r="K2572" s="127" t="n"/>
      <c r="L2572" s="127" t="n"/>
      <c r="M2572" s="127" t="n"/>
      <c r="N2572" s="120" t="n"/>
      <c r="O2572" s="120" t="n"/>
      <c r="P2572" s="120" t="n"/>
      <c r="Q2572" s="120" t="n"/>
      <c r="R2572" s="121" t="n"/>
      <c r="S2572" s="121" t="n"/>
      <c r="T2572" s="121" t="n"/>
      <c r="U2572" s="121" t="n"/>
      <c r="V2572" s="117">
        <f>IF(P2572="NA","NA",IF(P2572&lt;&gt;"",TEXT(P2572-N2572,"[h].mm"),""))</f>
        <v/>
      </c>
      <c r="W2572" s="118">
        <f>IF(AND(R2572="",S2572=""),"",R2572+S2572)</f>
        <v/>
      </c>
      <c r="X2572" s="116">
        <f>IF(O2572&lt;&gt;"",DATE(YEAR(O2572), MONTH(O2572), DAY(O2572)),"")</f>
        <v/>
      </c>
      <c r="Y2572" s="122" t="n"/>
      <c r="Z2572" s="123" t="n"/>
      <c r="AA2572" s="117">
        <f>IF(F2572="Re-assigned","NA",IF(W2572="","",IF(W2572&gt;=VLOOKUP(D2572,SLAMatrix,3,FALSE),"Yes",IF(W2572&lt;VLOOKUP(D2572,SLAMatrix,2,FALSE),"No","Internal"))))</f>
        <v/>
      </c>
      <c r="AB2572" s="123" t="n"/>
      <c r="AC2572" s="123" t="n"/>
      <c r="AD2572" s="119" t="n"/>
      <c r="AE2572" s="125" t="n"/>
      <c r="AF2572" s="124">
        <f>MONTH(O2572)</f>
        <v/>
      </c>
      <c r="AG2572" s="124">
        <f>VLOOKUP(IFERROR(MID(AE2572,1,(FIND(",",AE2572,1)-1)),AE2572),Facility_Region_Mapping,2,FALSE)</f>
        <v/>
      </c>
      <c r="AH2572" s="124" t="n"/>
      <c r="AI2572" s="124">
        <f>IF(C2572&lt;&gt;"",IF(M2572="ESM User",getInterfaceName($C2572),"NA"),"")</f>
        <v/>
      </c>
      <c r="AJ2572" s="116">
        <f>IF(Q2572&lt;&gt;"",DATE(YEAR(Q2572), MONTH(Q2572), DAY(Q2572)),"")</f>
        <v/>
      </c>
      <c r="AK2572" s="130">
        <f>IF(Q2572&lt;&gt;0,Q2572-N2572,TODAY()-N2572)</f>
        <v/>
      </c>
      <c r="AL2572" s="112">
        <f>IF(F2572="Re-assigned",0,IF(H2572="Closed",0,IF(H2572="Service Restored",0,IF(H2572="",0,1))))</f>
        <v/>
      </c>
      <c r="AM2572" s="124">
        <f>IF(AL2572=0,"",IF(AK2572&gt;20.99,"Aged","Non-Aged"))</f>
        <v/>
      </c>
      <c r="AN2572" s="112">
        <f>IF(Q2572&lt;&gt;"",MONTH(Q2572),"")</f>
        <v/>
      </c>
      <c r="AO2572" s="112">
        <f>IFERROR(VALUE(V2572),0)</f>
        <v/>
      </c>
    </row>
    <row customFormat="1" customHeight="1" ht="29.25" r="2573" s="112" spans="1:41">
      <c r="A2573" s="127" t="n"/>
      <c r="B2573" s="113" t="n"/>
      <c r="C2573" s="127" t="n"/>
      <c r="D2573" s="127" t="n"/>
      <c r="E2573" s="114">
        <f>IF(F2573 &lt;&gt; "",VLOOKUP(F2573,CategoryLookup,2,FALSE), "")</f>
        <v/>
      </c>
      <c r="F2573" s="126" t="n"/>
      <c r="G2573" s="127" t="n"/>
      <c r="H2573" s="127" t="n"/>
      <c r="I2573" s="127" t="n"/>
      <c r="J2573" s="127" t="n"/>
      <c r="K2573" s="127" t="n"/>
      <c r="L2573" s="127" t="n"/>
      <c r="M2573" s="127" t="n"/>
      <c r="N2573" s="120" t="n"/>
      <c r="O2573" s="120" t="n"/>
      <c r="P2573" s="120" t="n"/>
      <c r="Q2573" s="120" t="n"/>
      <c r="R2573" s="121" t="n"/>
      <c r="S2573" s="121" t="n"/>
      <c r="T2573" s="121" t="n"/>
      <c r="U2573" s="121" t="n"/>
      <c r="V2573" s="117">
        <f>IF(P2573="NA","NA",IF(P2573&lt;&gt;"",TEXT(P2573-N2573,"[h].mm"),""))</f>
        <v/>
      </c>
      <c r="W2573" s="118">
        <f>IF(AND(R2573="",S2573=""),"",R2573+S2573)</f>
        <v/>
      </c>
      <c r="X2573" s="116">
        <f>IF(O2573&lt;&gt;"",DATE(YEAR(O2573), MONTH(O2573), DAY(O2573)),"")</f>
        <v/>
      </c>
      <c r="Y2573" s="122" t="n"/>
      <c r="Z2573" s="123" t="n"/>
      <c r="AA2573" s="117">
        <f>IF(F2573="Re-assigned","NA",IF(W2573="","",IF(W2573&gt;=VLOOKUP(D2573,SLAMatrix,3,FALSE),"Yes",IF(W2573&lt;VLOOKUP(D2573,SLAMatrix,2,FALSE),"No","Internal"))))</f>
        <v/>
      </c>
      <c r="AB2573" s="123" t="n"/>
      <c r="AC2573" s="123" t="n"/>
      <c r="AD2573" s="119" t="n"/>
      <c r="AE2573" s="125" t="n"/>
      <c r="AF2573" s="124">
        <f>MONTH(O2573)</f>
        <v/>
      </c>
      <c r="AG2573" s="124">
        <f>VLOOKUP(IFERROR(MID(AE2573,1,(FIND(",",AE2573,1)-1)),AE2573),Facility_Region_Mapping,2,FALSE)</f>
        <v/>
      </c>
      <c r="AH2573" s="124" t="n"/>
      <c r="AI2573" s="124">
        <f>IF(C2573&lt;&gt;"",IF(M2573="ESM User",getInterfaceName($C2573),"NA"),"")</f>
        <v/>
      </c>
      <c r="AJ2573" s="116">
        <f>IF(Q2573&lt;&gt;"",DATE(YEAR(Q2573), MONTH(Q2573), DAY(Q2573)),"")</f>
        <v/>
      </c>
      <c r="AK2573" s="130">
        <f>IF(Q2573&lt;&gt;0,Q2573-N2573,TODAY()-N2573)</f>
        <v/>
      </c>
      <c r="AL2573" s="112">
        <f>IF(F2573="Re-assigned",0,IF(H2573="Closed",0,IF(H2573="Service Restored",0,IF(H2573="",0,1))))</f>
        <v/>
      </c>
      <c r="AM2573" s="124">
        <f>IF(AL2573=0,"",IF(AK2573&gt;20.99,"Aged","Non-Aged"))</f>
        <v/>
      </c>
      <c r="AN2573" s="112">
        <f>IF(Q2573&lt;&gt;"",MONTH(Q2573),"")</f>
        <v/>
      </c>
      <c r="AO2573" s="112">
        <f>IFERROR(VALUE(V2573),0)</f>
        <v/>
      </c>
    </row>
    <row customFormat="1" customHeight="1" ht="29.25" r="2574" s="112" spans="1:41">
      <c r="A2574" s="127" t="n"/>
      <c r="B2574" s="113" t="n"/>
      <c r="C2574" s="127" t="n"/>
      <c r="D2574" s="127" t="n"/>
      <c r="E2574" s="114">
        <f>IF(F2574 &lt;&gt; "",VLOOKUP(F2574,CategoryLookup,2,FALSE), "")</f>
        <v/>
      </c>
      <c r="F2574" s="126" t="n"/>
      <c r="G2574" s="127" t="n"/>
      <c r="H2574" s="127" t="n"/>
      <c r="I2574" s="127" t="n"/>
      <c r="J2574" s="127" t="n"/>
      <c r="K2574" s="127" t="n"/>
      <c r="L2574" s="127" t="n"/>
      <c r="M2574" s="127" t="n"/>
      <c r="N2574" s="120" t="n"/>
      <c r="O2574" s="120" t="n"/>
      <c r="P2574" s="120" t="n"/>
      <c r="Q2574" s="120" t="n"/>
      <c r="R2574" s="121" t="n"/>
      <c r="S2574" s="121" t="n"/>
      <c r="T2574" s="121" t="n"/>
      <c r="U2574" s="121" t="n"/>
      <c r="V2574" s="117">
        <f>IF(P2574="NA","NA",IF(P2574&lt;&gt;"",TEXT(P2574-N2574,"[h].mm"),""))</f>
        <v/>
      </c>
      <c r="W2574" s="118">
        <f>IF(AND(R2574="",S2574=""),"",R2574+S2574)</f>
        <v/>
      </c>
      <c r="X2574" s="116">
        <f>IF(O2574&lt;&gt;"",DATE(YEAR(O2574), MONTH(O2574), DAY(O2574)),"")</f>
        <v/>
      </c>
      <c r="Y2574" s="122" t="n"/>
      <c r="Z2574" s="123" t="n"/>
      <c r="AA2574" s="117">
        <f>IF(F2574="Re-assigned","NA",IF(W2574="","",IF(W2574&gt;=VLOOKUP(D2574,SLAMatrix,3,FALSE),"Yes",IF(W2574&lt;VLOOKUP(D2574,SLAMatrix,2,FALSE),"No","Internal"))))</f>
        <v/>
      </c>
      <c r="AB2574" s="123" t="n"/>
      <c r="AC2574" s="123" t="n"/>
      <c r="AD2574" s="119" t="n"/>
      <c r="AE2574" s="125" t="n"/>
      <c r="AF2574" s="124">
        <f>MONTH(O2574)</f>
        <v/>
      </c>
      <c r="AG2574" s="124">
        <f>VLOOKUP(IFERROR(MID(AE2574,1,(FIND(",",AE2574,1)-1)),AE2574),Facility_Region_Mapping,2,FALSE)</f>
        <v/>
      </c>
      <c r="AH2574" s="124" t="n"/>
      <c r="AI2574" s="124">
        <f>IF(C2574&lt;&gt;"",IF(M2574="ESM User",getInterfaceName($C2574),"NA"),"")</f>
        <v/>
      </c>
      <c r="AJ2574" s="116">
        <f>IF(Q2574&lt;&gt;"",DATE(YEAR(Q2574), MONTH(Q2574), DAY(Q2574)),"")</f>
        <v/>
      </c>
      <c r="AK2574" s="130">
        <f>IF(Q2574&lt;&gt;0,Q2574-N2574,TODAY()-N2574)</f>
        <v/>
      </c>
      <c r="AL2574" s="112">
        <f>IF(F2574="Re-assigned",0,IF(H2574="Closed",0,IF(H2574="Service Restored",0,IF(H2574="",0,1))))</f>
        <v/>
      </c>
      <c r="AM2574" s="124">
        <f>IF(AL2574=0,"",IF(AK2574&gt;20.99,"Aged","Non-Aged"))</f>
        <v/>
      </c>
      <c r="AN2574" s="112">
        <f>IF(Q2574&lt;&gt;"",MONTH(Q2574),"")</f>
        <v/>
      </c>
      <c r="AO2574" s="112">
        <f>IFERROR(VALUE(V2574),0)</f>
        <v/>
      </c>
    </row>
    <row customFormat="1" customHeight="1" ht="29.25" r="2575" s="112" spans="1:41">
      <c r="A2575" s="127" t="n"/>
      <c r="B2575" s="113" t="n"/>
      <c r="C2575" s="127" t="n"/>
      <c r="D2575" s="127" t="n"/>
      <c r="E2575" s="114">
        <f>IF(F2575 &lt;&gt; "",VLOOKUP(F2575,CategoryLookup,2,FALSE), "")</f>
        <v/>
      </c>
      <c r="F2575" s="126" t="n"/>
      <c r="G2575" s="127" t="n"/>
      <c r="H2575" s="127" t="n"/>
      <c r="I2575" s="127" t="n"/>
      <c r="J2575" s="127" t="n"/>
      <c r="K2575" s="127" t="n"/>
      <c r="L2575" s="127" t="n"/>
      <c r="M2575" s="127" t="n"/>
      <c r="N2575" s="120" t="n"/>
      <c r="O2575" s="120" t="n"/>
      <c r="P2575" s="120" t="n"/>
      <c r="Q2575" s="120" t="n"/>
      <c r="R2575" s="121" t="n"/>
      <c r="S2575" s="121" t="n"/>
      <c r="T2575" s="121" t="n"/>
      <c r="U2575" s="121" t="n"/>
      <c r="V2575" s="117">
        <f>IF(P2575="NA","NA",IF(P2575&lt;&gt;"",TEXT(P2575-N2575,"[h].mm"),""))</f>
        <v/>
      </c>
      <c r="W2575" s="118">
        <f>IF(AND(R2575="",S2575=""),"",R2575+S2575)</f>
        <v/>
      </c>
      <c r="X2575" s="116">
        <f>IF(O2575&lt;&gt;"",DATE(YEAR(O2575), MONTH(O2575), DAY(O2575)),"")</f>
        <v/>
      </c>
      <c r="Y2575" s="122" t="n"/>
      <c r="Z2575" s="123" t="n"/>
      <c r="AA2575" s="117">
        <f>IF(F2575="Re-assigned","NA",IF(W2575="","",IF(W2575&gt;=VLOOKUP(D2575,SLAMatrix,3,FALSE),"Yes",IF(W2575&lt;VLOOKUP(D2575,SLAMatrix,2,FALSE),"No","Internal"))))</f>
        <v/>
      </c>
      <c r="AB2575" s="123" t="n"/>
      <c r="AC2575" s="123" t="n"/>
      <c r="AD2575" s="119" t="n"/>
      <c r="AE2575" s="125" t="n"/>
      <c r="AF2575" s="124">
        <f>MONTH(O2575)</f>
        <v/>
      </c>
      <c r="AG2575" s="124">
        <f>VLOOKUP(IFERROR(MID(AE2575,1,(FIND(",",AE2575,1)-1)),AE2575),Facility_Region_Mapping,2,FALSE)</f>
        <v/>
      </c>
      <c r="AH2575" s="124" t="n"/>
      <c r="AI2575" s="124">
        <f>IF(C2575&lt;&gt;"",IF(M2575="ESM User",getInterfaceName($C2575),"NA"),"")</f>
        <v/>
      </c>
      <c r="AJ2575" s="116">
        <f>IF(Q2575&lt;&gt;"",DATE(YEAR(Q2575), MONTH(Q2575), DAY(Q2575)),"")</f>
        <v/>
      </c>
      <c r="AK2575" s="130">
        <f>IF(Q2575&lt;&gt;0,Q2575-N2575,TODAY()-N2575)</f>
        <v/>
      </c>
      <c r="AL2575" s="112">
        <f>IF(F2575="Re-assigned",0,IF(H2575="Closed",0,IF(H2575="Service Restored",0,IF(H2575="",0,1))))</f>
        <v/>
      </c>
      <c r="AM2575" s="124">
        <f>IF(AL2575=0,"",IF(AK2575&gt;20.99,"Aged","Non-Aged"))</f>
        <v/>
      </c>
      <c r="AN2575" s="112">
        <f>IF(Q2575&lt;&gt;"",MONTH(Q2575),"")</f>
        <v/>
      </c>
      <c r="AO2575" s="112">
        <f>IFERROR(VALUE(V2575),0)</f>
        <v/>
      </c>
    </row>
    <row customFormat="1" customHeight="1" ht="29.25" r="2576" s="112" spans="1:41">
      <c r="A2576" s="127" t="n"/>
      <c r="B2576" s="113" t="n"/>
      <c r="C2576" s="127" t="n"/>
      <c r="D2576" s="127" t="n"/>
      <c r="E2576" s="114">
        <f>IF(F2576 &lt;&gt; "",VLOOKUP(F2576,CategoryLookup,2,FALSE), "")</f>
        <v/>
      </c>
      <c r="F2576" s="126" t="n"/>
      <c r="G2576" s="127" t="n"/>
      <c r="H2576" s="127" t="n"/>
      <c r="I2576" s="127" t="n"/>
      <c r="J2576" s="127" t="n"/>
      <c r="K2576" s="127" t="n"/>
      <c r="L2576" s="127" t="n"/>
      <c r="M2576" s="127" t="n"/>
      <c r="N2576" s="120" t="n"/>
      <c r="O2576" s="120" t="n"/>
      <c r="P2576" s="120" t="n"/>
      <c r="Q2576" s="120" t="n"/>
      <c r="R2576" s="121" t="n"/>
      <c r="S2576" s="121" t="n"/>
      <c r="T2576" s="121" t="n"/>
      <c r="U2576" s="121" t="n"/>
      <c r="V2576" s="117">
        <f>IF(P2576="NA","NA",IF(P2576&lt;&gt;"",TEXT(P2576-N2576,"[h].mm"),""))</f>
        <v/>
      </c>
      <c r="W2576" s="118">
        <f>IF(AND(R2576="",S2576=""),"",R2576+S2576)</f>
        <v/>
      </c>
      <c r="X2576" s="116">
        <f>IF(O2576&lt;&gt;"",DATE(YEAR(O2576), MONTH(O2576), DAY(O2576)),"")</f>
        <v/>
      </c>
      <c r="Y2576" s="122" t="n"/>
      <c r="Z2576" s="123" t="n"/>
      <c r="AA2576" s="117">
        <f>IF(F2576="Re-assigned","NA",IF(W2576="","",IF(W2576&gt;=VLOOKUP(D2576,SLAMatrix,3,FALSE),"Yes",IF(W2576&lt;VLOOKUP(D2576,SLAMatrix,2,FALSE),"No","Internal"))))</f>
        <v/>
      </c>
      <c r="AB2576" s="123" t="n"/>
      <c r="AC2576" s="123" t="n"/>
      <c r="AD2576" s="119" t="n"/>
      <c r="AE2576" s="125" t="n"/>
      <c r="AF2576" s="124">
        <f>MONTH(O2576)</f>
        <v/>
      </c>
      <c r="AG2576" s="124">
        <f>VLOOKUP(IFERROR(MID(AE2576,1,(FIND(",",AE2576,1)-1)),AE2576),Facility_Region_Mapping,2,FALSE)</f>
        <v/>
      </c>
      <c r="AH2576" s="124" t="n"/>
      <c r="AI2576" s="124">
        <f>IF(C2576&lt;&gt;"",IF(M2576="ESM User",getInterfaceName($C2576),"NA"),"")</f>
        <v/>
      </c>
      <c r="AJ2576" s="116">
        <f>IF(Q2576&lt;&gt;"",DATE(YEAR(Q2576), MONTH(Q2576), DAY(Q2576)),"")</f>
        <v/>
      </c>
      <c r="AK2576" s="130">
        <f>IF(Q2576&lt;&gt;0,Q2576-N2576,TODAY()-N2576)</f>
        <v/>
      </c>
      <c r="AL2576" s="112">
        <f>IF(F2576="Re-assigned",0,IF(H2576="Closed",0,IF(H2576="Service Restored",0,IF(H2576="",0,1))))</f>
        <v/>
      </c>
      <c r="AM2576" s="124">
        <f>IF(AL2576=0,"",IF(AK2576&gt;20.99,"Aged","Non-Aged"))</f>
        <v/>
      </c>
      <c r="AN2576" s="112">
        <f>IF(Q2576&lt;&gt;"",MONTH(Q2576),"")</f>
        <v/>
      </c>
      <c r="AO2576" s="112">
        <f>IFERROR(VALUE(V2576),0)</f>
        <v/>
      </c>
    </row>
    <row customFormat="1" customHeight="1" ht="29.25" r="2577" s="112" spans="1:41">
      <c r="A2577" s="127" t="n"/>
      <c r="B2577" s="113" t="n"/>
      <c r="C2577" s="127" t="n"/>
      <c r="D2577" s="127" t="n"/>
      <c r="E2577" s="114">
        <f>IF(F2577 &lt;&gt; "",VLOOKUP(F2577,CategoryLookup,2,FALSE), "")</f>
        <v/>
      </c>
      <c r="F2577" s="126" t="n"/>
      <c r="G2577" s="127" t="n"/>
      <c r="H2577" s="127" t="n"/>
      <c r="I2577" s="127" t="n"/>
      <c r="J2577" s="127" t="n"/>
      <c r="K2577" s="127" t="n"/>
      <c r="L2577" s="127" t="n"/>
      <c r="M2577" s="127" t="n"/>
      <c r="N2577" s="120" t="n"/>
      <c r="O2577" s="120" t="n"/>
      <c r="P2577" s="120" t="n"/>
      <c r="Q2577" s="120" t="n"/>
      <c r="R2577" s="121" t="n"/>
      <c r="S2577" s="121" t="n"/>
      <c r="T2577" s="121" t="n"/>
      <c r="U2577" s="121" t="n"/>
      <c r="V2577" s="117">
        <f>IF(P2577="NA","NA",IF(P2577&lt;&gt;"",TEXT(P2577-N2577,"[h].mm"),""))</f>
        <v/>
      </c>
      <c r="W2577" s="118">
        <f>IF(AND(R2577="",S2577=""),"",R2577+S2577)</f>
        <v/>
      </c>
      <c r="X2577" s="116">
        <f>IF(O2577&lt;&gt;"",DATE(YEAR(O2577), MONTH(O2577), DAY(O2577)),"")</f>
        <v/>
      </c>
      <c r="Y2577" s="122" t="n"/>
      <c r="Z2577" s="123" t="n"/>
      <c r="AA2577" s="117">
        <f>IF(F2577="Re-assigned","NA",IF(W2577="","",IF(W2577&gt;=VLOOKUP(D2577,SLAMatrix,3,FALSE),"Yes",IF(W2577&lt;VLOOKUP(D2577,SLAMatrix,2,FALSE),"No","Internal"))))</f>
        <v/>
      </c>
      <c r="AB2577" s="123" t="n"/>
      <c r="AC2577" s="123" t="n"/>
      <c r="AD2577" s="119" t="n"/>
      <c r="AE2577" s="125" t="n"/>
      <c r="AF2577" s="124">
        <f>MONTH(O2577)</f>
        <v/>
      </c>
      <c r="AG2577" s="124">
        <f>VLOOKUP(IFERROR(MID(AE2577,1,(FIND(",",AE2577,1)-1)),AE2577),Facility_Region_Mapping,2,FALSE)</f>
        <v/>
      </c>
      <c r="AH2577" s="124" t="n"/>
      <c r="AI2577" s="124">
        <f>IF(C2577&lt;&gt;"",IF(M2577="ESM User",getInterfaceName($C2577),"NA"),"")</f>
        <v/>
      </c>
      <c r="AJ2577" s="116">
        <f>IF(Q2577&lt;&gt;"",DATE(YEAR(Q2577), MONTH(Q2577), DAY(Q2577)),"")</f>
        <v/>
      </c>
      <c r="AK2577" s="130">
        <f>IF(Q2577&lt;&gt;0,Q2577-N2577,TODAY()-N2577)</f>
        <v/>
      </c>
      <c r="AL2577" s="112">
        <f>IF(F2577="Re-assigned",0,IF(H2577="Closed",0,IF(H2577="Service Restored",0,IF(H2577="",0,1))))</f>
        <v/>
      </c>
      <c r="AM2577" s="124">
        <f>IF(AL2577=0,"",IF(AK2577&gt;20.99,"Aged","Non-Aged"))</f>
        <v/>
      </c>
      <c r="AN2577" s="112">
        <f>IF(Q2577&lt;&gt;"",MONTH(Q2577),"")</f>
        <v/>
      </c>
      <c r="AO2577" s="112">
        <f>IFERROR(VALUE(V2577),0)</f>
        <v/>
      </c>
    </row>
    <row customFormat="1" customHeight="1" ht="29.25" r="2578" s="112" spans="1:41">
      <c r="A2578" s="127" t="n"/>
      <c r="B2578" s="113" t="n"/>
      <c r="C2578" s="127" t="n"/>
      <c r="D2578" s="127" t="n"/>
      <c r="E2578" s="114">
        <f>IF(F2578 &lt;&gt; "",VLOOKUP(F2578,CategoryLookup,2,FALSE), "")</f>
        <v/>
      </c>
      <c r="F2578" s="126" t="n"/>
      <c r="G2578" s="127" t="n"/>
      <c r="H2578" s="127" t="n"/>
      <c r="I2578" s="127" t="n"/>
      <c r="J2578" s="127" t="n"/>
      <c r="K2578" s="127" t="n"/>
      <c r="L2578" s="127" t="n"/>
      <c r="M2578" s="127" t="n"/>
      <c r="N2578" s="120" t="n"/>
      <c r="O2578" s="120" t="n"/>
      <c r="P2578" s="120" t="n"/>
      <c r="Q2578" s="120" t="n"/>
      <c r="R2578" s="121" t="n"/>
      <c r="S2578" s="121" t="n"/>
      <c r="T2578" s="121" t="n"/>
      <c r="U2578" s="121" t="n"/>
      <c r="V2578" s="117">
        <f>IF(P2578="NA","NA",IF(P2578&lt;&gt;"",TEXT(P2578-N2578,"[h].mm"),""))</f>
        <v/>
      </c>
      <c r="W2578" s="118">
        <f>IF(AND(R2578="",S2578=""),"",R2578+S2578)</f>
        <v/>
      </c>
      <c r="X2578" s="116">
        <f>IF(O2578&lt;&gt;"",DATE(YEAR(O2578), MONTH(O2578), DAY(O2578)),"")</f>
        <v/>
      </c>
      <c r="Y2578" s="122" t="n"/>
      <c r="Z2578" s="123" t="n"/>
      <c r="AA2578" s="117">
        <f>IF(F2578="Re-assigned","NA",IF(W2578="","",IF(W2578&gt;=VLOOKUP(D2578,SLAMatrix,3,FALSE),"Yes",IF(W2578&lt;VLOOKUP(D2578,SLAMatrix,2,FALSE),"No","Internal"))))</f>
        <v/>
      </c>
      <c r="AB2578" s="123" t="n"/>
      <c r="AC2578" s="123" t="n"/>
      <c r="AD2578" s="119" t="n"/>
      <c r="AE2578" s="125" t="n"/>
      <c r="AF2578" s="124">
        <f>MONTH(O2578)</f>
        <v/>
      </c>
      <c r="AG2578" s="124">
        <f>VLOOKUP(IFERROR(MID(AE2578,1,(FIND(",",AE2578,1)-1)),AE2578),Facility_Region_Mapping,2,FALSE)</f>
        <v/>
      </c>
      <c r="AH2578" s="124" t="n"/>
      <c r="AI2578" s="124">
        <f>IF(C2578&lt;&gt;"",IF(M2578="ESM User",getInterfaceName($C2578),"NA"),"")</f>
        <v/>
      </c>
      <c r="AJ2578" s="116">
        <f>IF(Q2578&lt;&gt;"",DATE(YEAR(Q2578), MONTH(Q2578), DAY(Q2578)),"")</f>
        <v/>
      </c>
      <c r="AK2578" s="130">
        <f>IF(Q2578&lt;&gt;0,Q2578-N2578,TODAY()-N2578)</f>
        <v/>
      </c>
      <c r="AL2578" s="112">
        <f>IF(F2578="Re-assigned",0,IF(H2578="Closed",0,IF(H2578="Service Restored",0,IF(H2578="",0,1))))</f>
        <v/>
      </c>
      <c r="AM2578" s="124">
        <f>IF(AL2578=0,"",IF(AK2578&gt;20.99,"Aged","Non-Aged"))</f>
        <v/>
      </c>
      <c r="AN2578" s="112">
        <f>IF(Q2578&lt;&gt;"",MONTH(Q2578),"")</f>
        <v/>
      </c>
      <c r="AO2578" s="112">
        <f>IFERROR(VALUE(V2578),0)</f>
        <v/>
      </c>
    </row>
    <row customFormat="1" customHeight="1" ht="29.25" r="2579" s="112" spans="1:41">
      <c r="A2579" s="127" t="n"/>
      <c r="B2579" s="113" t="n"/>
      <c r="C2579" s="127" t="n"/>
      <c r="D2579" s="127" t="n"/>
      <c r="E2579" s="114">
        <f>IF(F2579 &lt;&gt; "",VLOOKUP(F2579,CategoryLookup,2,FALSE), "")</f>
        <v/>
      </c>
      <c r="F2579" s="126" t="n"/>
      <c r="G2579" s="127" t="n"/>
      <c r="H2579" s="127" t="n"/>
      <c r="I2579" s="127" t="n"/>
      <c r="J2579" s="127" t="n"/>
      <c r="K2579" s="127" t="n"/>
      <c r="L2579" s="127" t="n"/>
      <c r="M2579" s="127" t="n"/>
      <c r="N2579" s="120" t="n"/>
      <c r="O2579" s="120" t="n"/>
      <c r="P2579" s="120" t="n"/>
      <c r="Q2579" s="120" t="n"/>
      <c r="R2579" s="121" t="n"/>
      <c r="S2579" s="121" t="n"/>
      <c r="T2579" s="121" t="n"/>
      <c r="U2579" s="121" t="n"/>
      <c r="V2579" s="117">
        <f>IF(P2579="NA","NA",IF(P2579&lt;&gt;"",TEXT(P2579-N2579,"[h].mm"),""))</f>
        <v/>
      </c>
      <c r="W2579" s="118">
        <f>IF(AND(R2579="",S2579=""),"",R2579+S2579)</f>
        <v/>
      </c>
      <c r="X2579" s="116">
        <f>IF(O2579&lt;&gt;"",DATE(YEAR(O2579), MONTH(O2579), DAY(O2579)),"")</f>
        <v/>
      </c>
      <c r="Y2579" s="122" t="n"/>
      <c r="Z2579" s="123" t="n"/>
      <c r="AA2579" s="117">
        <f>IF(F2579="Re-assigned","NA",IF(W2579="","",IF(W2579&gt;=VLOOKUP(D2579,SLAMatrix,3,FALSE),"Yes",IF(W2579&lt;VLOOKUP(D2579,SLAMatrix,2,FALSE),"No","Internal"))))</f>
        <v/>
      </c>
      <c r="AB2579" s="123" t="n"/>
      <c r="AC2579" s="123" t="n"/>
      <c r="AD2579" s="119" t="n"/>
      <c r="AE2579" s="125" t="n"/>
      <c r="AF2579" s="124">
        <f>MONTH(O2579)</f>
        <v/>
      </c>
      <c r="AG2579" s="124">
        <f>VLOOKUP(IFERROR(MID(AE2579,1,(FIND(",",AE2579,1)-1)),AE2579),Facility_Region_Mapping,2,FALSE)</f>
        <v/>
      </c>
      <c r="AH2579" s="124" t="n"/>
      <c r="AI2579" s="124">
        <f>IF(C2579&lt;&gt;"",IF(M2579="ESM User",getInterfaceName($C2579),"NA"),"")</f>
        <v/>
      </c>
      <c r="AJ2579" s="116">
        <f>IF(Q2579&lt;&gt;"",DATE(YEAR(Q2579), MONTH(Q2579), DAY(Q2579)),"")</f>
        <v/>
      </c>
      <c r="AK2579" s="130">
        <f>IF(Q2579&lt;&gt;0,Q2579-N2579,TODAY()-N2579)</f>
        <v/>
      </c>
      <c r="AL2579" s="112">
        <f>IF(F2579="Re-assigned",0,IF(H2579="Closed",0,IF(H2579="Service Restored",0,IF(H2579="",0,1))))</f>
        <v/>
      </c>
      <c r="AM2579" s="124">
        <f>IF(AL2579=0,"",IF(AK2579&gt;20.99,"Aged","Non-Aged"))</f>
        <v/>
      </c>
      <c r="AN2579" s="112">
        <f>IF(Q2579&lt;&gt;"",MONTH(Q2579),"")</f>
        <v/>
      </c>
      <c r="AO2579" s="112">
        <f>IFERROR(VALUE(V2579),0)</f>
        <v/>
      </c>
    </row>
    <row customFormat="1" customHeight="1" ht="29.25" r="2580" s="112" spans="1:41">
      <c r="A2580" s="127" t="n"/>
      <c r="B2580" s="113" t="n"/>
      <c r="C2580" s="127" t="n"/>
      <c r="D2580" s="127" t="n"/>
      <c r="E2580" s="114">
        <f>IF(F2580 &lt;&gt; "",VLOOKUP(F2580,CategoryLookup,2,FALSE), "")</f>
        <v/>
      </c>
      <c r="F2580" s="126" t="n"/>
      <c r="G2580" s="127" t="n"/>
      <c r="H2580" s="127" t="n"/>
      <c r="I2580" s="127" t="n"/>
      <c r="J2580" s="127" t="n"/>
      <c r="K2580" s="127" t="n"/>
      <c r="L2580" s="127" t="n"/>
      <c r="M2580" s="127" t="n"/>
      <c r="N2580" s="120" t="n"/>
      <c r="O2580" s="120" t="n"/>
      <c r="P2580" s="120" t="n"/>
      <c r="Q2580" s="120" t="n"/>
      <c r="R2580" s="121" t="n"/>
      <c r="S2580" s="121" t="n"/>
      <c r="T2580" s="121" t="n"/>
      <c r="U2580" s="121" t="n"/>
      <c r="V2580" s="117">
        <f>IF(P2580="NA","NA",IF(P2580&lt;&gt;"",TEXT(P2580-N2580,"[h].mm"),""))</f>
        <v/>
      </c>
      <c r="W2580" s="118">
        <f>IF(AND(R2580="",S2580=""),"",R2580+S2580)</f>
        <v/>
      </c>
      <c r="X2580" s="116">
        <f>IF(O2580&lt;&gt;"",DATE(YEAR(O2580), MONTH(O2580), DAY(O2580)),"")</f>
        <v/>
      </c>
      <c r="Y2580" s="122" t="n"/>
      <c r="Z2580" s="123" t="n"/>
      <c r="AA2580" s="117">
        <f>IF(F2580="Re-assigned","NA",IF(W2580="","",IF(W2580&gt;=VLOOKUP(D2580,SLAMatrix,3,FALSE),"Yes",IF(W2580&lt;VLOOKUP(D2580,SLAMatrix,2,FALSE),"No","Internal"))))</f>
        <v/>
      </c>
      <c r="AB2580" s="123" t="n"/>
      <c r="AC2580" s="123" t="n"/>
      <c r="AD2580" s="119" t="n"/>
      <c r="AE2580" s="125" t="n"/>
      <c r="AF2580" s="124">
        <f>MONTH(O2580)</f>
        <v/>
      </c>
      <c r="AG2580" s="124">
        <f>VLOOKUP(IFERROR(MID(AE2580,1,(FIND(",",AE2580,1)-1)),AE2580),Facility_Region_Mapping,2,FALSE)</f>
        <v/>
      </c>
      <c r="AH2580" s="124" t="n"/>
      <c r="AI2580" s="124">
        <f>IF(C2580&lt;&gt;"",IF(M2580="ESM User",getInterfaceName($C2580),"NA"),"")</f>
        <v/>
      </c>
      <c r="AJ2580" s="116">
        <f>IF(Q2580&lt;&gt;"",DATE(YEAR(Q2580), MONTH(Q2580), DAY(Q2580)),"")</f>
        <v/>
      </c>
      <c r="AK2580" s="130">
        <f>IF(Q2580&lt;&gt;0,Q2580-N2580,TODAY()-N2580)</f>
        <v/>
      </c>
      <c r="AL2580" s="112">
        <f>IF(F2580="Re-assigned",0,IF(H2580="Closed",0,IF(H2580="Service Restored",0,IF(H2580="",0,1))))</f>
        <v/>
      </c>
      <c r="AM2580" s="124">
        <f>IF(AL2580=0,"",IF(AK2580&gt;20.99,"Aged","Non-Aged"))</f>
        <v/>
      </c>
      <c r="AN2580" s="112">
        <f>IF(Q2580&lt;&gt;"",MONTH(Q2580),"")</f>
        <v/>
      </c>
      <c r="AO2580" s="112">
        <f>IFERROR(VALUE(V2580),0)</f>
        <v/>
      </c>
    </row>
    <row customFormat="1" customHeight="1" ht="29.25" r="2581" s="112" spans="1:41">
      <c r="A2581" s="127" t="n"/>
      <c r="B2581" s="113" t="n"/>
      <c r="C2581" s="127" t="n"/>
      <c r="D2581" s="127" t="n"/>
      <c r="E2581" s="114">
        <f>IF(F2581 &lt;&gt; "",VLOOKUP(F2581,CategoryLookup,2,FALSE), "")</f>
        <v/>
      </c>
      <c r="F2581" s="126" t="n"/>
      <c r="G2581" s="127" t="n"/>
      <c r="H2581" s="127" t="n"/>
      <c r="I2581" s="127" t="n"/>
      <c r="J2581" s="127" t="n"/>
      <c r="K2581" s="127" t="n"/>
      <c r="L2581" s="127" t="n"/>
      <c r="M2581" s="127" t="n"/>
      <c r="N2581" s="120" t="n"/>
      <c r="O2581" s="120" t="n"/>
      <c r="P2581" s="120" t="n"/>
      <c r="Q2581" s="120" t="n"/>
      <c r="R2581" s="121" t="n"/>
      <c r="S2581" s="121" t="n"/>
      <c r="T2581" s="121" t="n"/>
      <c r="U2581" s="121" t="n"/>
      <c r="V2581" s="117">
        <f>IF(P2581="NA","NA",IF(P2581&lt;&gt;"",TEXT(P2581-N2581,"[h].mm"),""))</f>
        <v/>
      </c>
      <c r="W2581" s="118">
        <f>IF(AND(R2581="",S2581=""),"",R2581+S2581)</f>
        <v/>
      </c>
      <c r="X2581" s="116">
        <f>IF(O2581&lt;&gt;"",DATE(YEAR(O2581), MONTH(O2581), DAY(O2581)),"")</f>
        <v/>
      </c>
      <c r="Y2581" s="122" t="n"/>
      <c r="Z2581" s="123" t="n"/>
      <c r="AA2581" s="117">
        <f>IF(F2581="Re-assigned","NA",IF(W2581="","",IF(W2581&gt;=VLOOKUP(D2581,SLAMatrix,3,FALSE),"Yes",IF(W2581&lt;VLOOKUP(D2581,SLAMatrix,2,FALSE),"No","Internal"))))</f>
        <v/>
      </c>
      <c r="AB2581" s="123" t="n"/>
      <c r="AC2581" s="123" t="n"/>
      <c r="AD2581" s="119" t="n"/>
      <c r="AE2581" s="125" t="n"/>
      <c r="AF2581" s="124">
        <f>MONTH(O2581)</f>
        <v/>
      </c>
      <c r="AG2581" s="124">
        <f>VLOOKUP(IFERROR(MID(AE2581,1,(FIND(",",AE2581,1)-1)),AE2581),Facility_Region_Mapping,2,FALSE)</f>
        <v/>
      </c>
      <c r="AH2581" s="124" t="n"/>
      <c r="AI2581" s="124">
        <f>IF(C2581&lt;&gt;"",IF(M2581="ESM User",getInterfaceName($C2581),"NA"),"")</f>
        <v/>
      </c>
      <c r="AJ2581" s="116">
        <f>IF(Q2581&lt;&gt;"",DATE(YEAR(Q2581), MONTH(Q2581), DAY(Q2581)),"")</f>
        <v/>
      </c>
      <c r="AK2581" s="130">
        <f>IF(Q2581&lt;&gt;0,Q2581-N2581,TODAY()-N2581)</f>
        <v/>
      </c>
      <c r="AL2581" s="112">
        <f>IF(F2581="Re-assigned",0,IF(H2581="Closed",0,IF(H2581="Service Restored",0,IF(H2581="",0,1))))</f>
        <v/>
      </c>
      <c r="AM2581" s="124">
        <f>IF(AL2581=0,"",IF(AK2581&gt;20.99,"Aged","Non-Aged"))</f>
        <v/>
      </c>
      <c r="AN2581" s="112">
        <f>IF(Q2581&lt;&gt;"",MONTH(Q2581),"")</f>
        <v/>
      </c>
      <c r="AO2581" s="112">
        <f>IFERROR(VALUE(V2581),0)</f>
        <v/>
      </c>
    </row>
    <row customFormat="1" customHeight="1" ht="29.25" r="2582" s="112" spans="1:41">
      <c r="A2582" s="127" t="n"/>
      <c r="B2582" s="113" t="n"/>
      <c r="C2582" s="127" t="n"/>
      <c r="D2582" s="127" t="n"/>
      <c r="E2582" s="114">
        <f>IF(F2582 &lt;&gt; "",VLOOKUP(F2582,CategoryLookup,2,FALSE), "")</f>
        <v/>
      </c>
      <c r="F2582" s="126" t="n"/>
      <c r="G2582" s="127" t="n"/>
      <c r="H2582" s="127" t="n"/>
      <c r="I2582" s="127" t="n"/>
      <c r="J2582" s="127" t="n"/>
      <c r="K2582" s="127" t="n"/>
      <c r="L2582" s="127" t="n"/>
      <c r="M2582" s="127" t="n"/>
      <c r="N2582" s="120" t="n"/>
      <c r="O2582" s="120" t="n"/>
      <c r="P2582" s="120" t="n"/>
      <c r="Q2582" s="120" t="n"/>
      <c r="R2582" s="121" t="n"/>
      <c r="S2582" s="121" t="n"/>
      <c r="T2582" s="121" t="n"/>
      <c r="U2582" s="121" t="n"/>
      <c r="V2582" s="117">
        <f>IF(P2582="NA","NA",IF(P2582&lt;&gt;"",TEXT(P2582-N2582,"[h].mm"),""))</f>
        <v/>
      </c>
      <c r="W2582" s="118">
        <f>IF(AND(R2582="",S2582=""),"",R2582+S2582)</f>
        <v/>
      </c>
      <c r="X2582" s="116">
        <f>IF(O2582&lt;&gt;"",DATE(YEAR(O2582), MONTH(O2582), DAY(O2582)),"")</f>
        <v/>
      </c>
      <c r="Y2582" s="122" t="n"/>
      <c r="Z2582" s="123" t="n"/>
      <c r="AA2582" s="117">
        <f>IF(F2582="Re-assigned","NA",IF(W2582="","",IF(W2582&gt;=VLOOKUP(D2582,SLAMatrix,3,FALSE),"Yes",IF(W2582&lt;VLOOKUP(D2582,SLAMatrix,2,FALSE),"No","Internal"))))</f>
        <v/>
      </c>
      <c r="AB2582" s="123" t="n"/>
      <c r="AC2582" s="123" t="n"/>
      <c r="AD2582" s="119" t="n"/>
      <c r="AE2582" s="125" t="n"/>
      <c r="AF2582" s="124">
        <f>MONTH(O2582)</f>
        <v/>
      </c>
      <c r="AG2582" s="124">
        <f>VLOOKUP(IFERROR(MID(AE2582,1,(FIND(",",AE2582,1)-1)),AE2582),Facility_Region_Mapping,2,FALSE)</f>
        <v/>
      </c>
      <c r="AH2582" s="124" t="n"/>
      <c r="AI2582" s="124">
        <f>IF(C2582&lt;&gt;"",IF(M2582="ESM User",getInterfaceName($C2582),"NA"),"")</f>
        <v/>
      </c>
      <c r="AJ2582" s="116">
        <f>IF(Q2582&lt;&gt;"",DATE(YEAR(Q2582), MONTH(Q2582), DAY(Q2582)),"")</f>
        <v/>
      </c>
      <c r="AK2582" s="130">
        <f>IF(Q2582&lt;&gt;0,Q2582-N2582,TODAY()-N2582)</f>
        <v/>
      </c>
      <c r="AL2582" s="112">
        <f>IF(F2582="Re-assigned",0,IF(H2582="Closed",0,IF(H2582="Service Restored",0,IF(H2582="",0,1))))</f>
        <v/>
      </c>
      <c r="AM2582" s="124">
        <f>IF(AL2582=0,"",IF(AK2582&gt;20.99,"Aged","Non-Aged"))</f>
        <v/>
      </c>
      <c r="AN2582" s="112">
        <f>IF(Q2582&lt;&gt;"",MONTH(Q2582),"")</f>
        <v/>
      </c>
      <c r="AO2582" s="112">
        <f>IFERROR(VALUE(V2582),0)</f>
        <v/>
      </c>
    </row>
    <row customFormat="1" customHeight="1" ht="29.25" r="2583" s="112" spans="1:41">
      <c r="A2583" s="127" t="n"/>
      <c r="B2583" s="113" t="n"/>
      <c r="C2583" s="127" t="n"/>
      <c r="D2583" s="127" t="n"/>
      <c r="E2583" s="114">
        <f>IF(F2583 &lt;&gt; "",VLOOKUP(F2583,CategoryLookup,2,FALSE), "")</f>
        <v/>
      </c>
      <c r="F2583" s="126" t="n"/>
      <c r="G2583" s="127" t="n"/>
      <c r="H2583" s="127" t="n"/>
      <c r="I2583" s="127" t="n"/>
      <c r="J2583" s="127" t="n"/>
      <c r="K2583" s="127" t="n"/>
      <c r="L2583" s="127" t="n"/>
      <c r="M2583" s="127" t="n"/>
      <c r="N2583" s="120" t="n"/>
      <c r="O2583" s="120" t="n"/>
      <c r="P2583" s="120" t="n"/>
      <c r="Q2583" s="120" t="n"/>
      <c r="R2583" s="121" t="n"/>
      <c r="S2583" s="121" t="n"/>
      <c r="T2583" s="121" t="n"/>
      <c r="U2583" s="121" t="n"/>
      <c r="V2583" s="117">
        <f>IF(P2583="NA","NA",IF(P2583&lt;&gt;"",TEXT(P2583-N2583,"[h].mm"),""))</f>
        <v/>
      </c>
      <c r="W2583" s="118">
        <f>IF(AND(R2583="",S2583=""),"",R2583+S2583)</f>
        <v/>
      </c>
      <c r="X2583" s="116">
        <f>IF(O2583&lt;&gt;"",DATE(YEAR(O2583), MONTH(O2583), DAY(O2583)),"")</f>
        <v/>
      </c>
      <c r="Y2583" s="122" t="n"/>
      <c r="Z2583" s="123" t="n"/>
      <c r="AA2583" s="117">
        <f>IF(F2583="Re-assigned","NA",IF(W2583="","",IF(W2583&gt;=VLOOKUP(D2583,SLAMatrix,3,FALSE),"Yes",IF(W2583&lt;VLOOKUP(D2583,SLAMatrix,2,FALSE),"No","Internal"))))</f>
        <v/>
      </c>
      <c r="AB2583" s="123" t="n"/>
      <c r="AC2583" s="123" t="n"/>
      <c r="AD2583" s="119" t="n"/>
      <c r="AE2583" s="125" t="n"/>
      <c r="AF2583" s="124">
        <f>MONTH(O2583)</f>
        <v/>
      </c>
      <c r="AG2583" s="124">
        <f>VLOOKUP(IFERROR(MID(AE2583,1,(FIND(",",AE2583,1)-1)),AE2583),Facility_Region_Mapping,2,FALSE)</f>
        <v/>
      </c>
      <c r="AH2583" s="124" t="n"/>
      <c r="AI2583" s="124">
        <f>IF(C2583&lt;&gt;"",IF(M2583="ESM User",getInterfaceName($C2583),"NA"),"")</f>
        <v/>
      </c>
      <c r="AJ2583" s="116">
        <f>IF(Q2583&lt;&gt;"",DATE(YEAR(Q2583), MONTH(Q2583), DAY(Q2583)),"")</f>
        <v/>
      </c>
      <c r="AK2583" s="130">
        <f>IF(Q2583&lt;&gt;0,Q2583-N2583,TODAY()-N2583)</f>
        <v/>
      </c>
      <c r="AL2583" s="112">
        <f>IF(F2583="Re-assigned",0,IF(H2583="Closed",0,IF(H2583="Service Restored",0,IF(H2583="",0,1))))</f>
        <v/>
      </c>
      <c r="AM2583" s="124">
        <f>IF(AL2583=0,"",IF(AK2583&gt;20.99,"Aged","Non-Aged"))</f>
        <v/>
      </c>
      <c r="AN2583" s="112">
        <f>IF(Q2583&lt;&gt;"",MONTH(Q2583),"")</f>
        <v/>
      </c>
      <c r="AO2583" s="112">
        <f>IFERROR(VALUE(V2583),0)</f>
        <v/>
      </c>
    </row>
    <row customFormat="1" customHeight="1" ht="29.25" r="2584" s="112" spans="1:41">
      <c r="A2584" s="127" t="n"/>
      <c r="B2584" s="113" t="n"/>
      <c r="C2584" s="127" t="n"/>
      <c r="D2584" s="127" t="n"/>
      <c r="E2584" s="114">
        <f>IF(F2584 &lt;&gt; "",VLOOKUP(F2584,CategoryLookup,2,FALSE), "")</f>
        <v/>
      </c>
      <c r="F2584" s="126" t="n"/>
      <c r="G2584" s="127" t="n"/>
      <c r="H2584" s="127" t="n"/>
      <c r="I2584" s="127" t="n"/>
      <c r="J2584" s="127" t="n"/>
      <c r="K2584" s="127" t="n"/>
      <c r="L2584" s="127" t="n"/>
      <c r="M2584" s="127" t="n"/>
      <c r="N2584" s="120" t="n"/>
      <c r="O2584" s="120" t="n"/>
      <c r="P2584" s="120" t="n"/>
      <c r="Q2584" s="120" t="n"/>
      <c r="R2584" s="121" t="n"/>
      <c r="S2584" s="121" t="n"/>
      <c r="T2584" s="121" t="n"/>
      <c r="U2584" s="121" t="n"/>
      <c r="V2584" s="117">
        <f>IF(P2584="NA","NA",IF(P2584&lt;&gt;"",TEXT(P2584-N2584,"[h].mm"),""))</f>
        <v/>
      </c>
      <c r="W2584" s="118">
        <f>IF(AND(R2584="",S2584=""),"",R2584+S2584)</f>
        <v/>
      </c>
      <c r="X2584" s="116">
        <f>IF(O2584&lt;&gt;"",DATE(YEAR(O2584), MONTH(O2584), DAY(O2584)),"")</f>
        <v/>
      </c>
      <c r="Y2584" s="122" t="n"/>
      <c r="Z2584" s="123" t="n"/>
      <c r="AA2584" s="117">
        <f>IF(F2584="Re-assigned","NA",IF(W2584="","",IF(W2584&gt;=VLOOKUP(D2584,SLAMatrix,3,FALSE),"Yes",IF(W2584&lt;VLOOKUP(D2584,SLAMatrix,2,FALSE),"No","Internal"))))</f>
        <v/>
      </c>
      <c r="AB2584" s="123" t="n"/>
      <c r="AC2584" s="123" t="n"/>
      <c r="AD2584" s="119" t="n"/>
      <c r="AE2584" s="125" t="n"/>
      <c r="AF2584" s="124">
        <f>MONTH(O2584)</f>
        <v/>
      </c>
      <c r="AG2584" s="124">
        <f>VLOOKUP(IFERROR(MID(AE2584,1,(FIND(",",AE2584,1)-1)),AE2584),Facility_Region_Mapping,2,FALSE)</f>
        <v/>
      </c>
      <c r="AH2584" s="124" t="n"/>
      <c r="AI2584" s="124">
        <f>IF(C2584&lt;&gt;"",IF(M2584="ESM User",getInterfaceName($C2584),"NA"),"")</f>
        <v/>
      </c>
      <c r="AJ2584" s="116">
        <f>IF(Q2584&lt;&gt;"",DATE(YEAR(Q2584), MONTH(Q2584), DAY(Q2584)),"")</f>
        <v/>
      </c>
      <c r="AK2584" s="130">
        <f>IF(Q2584&lt;&gt;0,Q2584-N2584,TODAY()-N2584)</f>
        <v/>
      </c>
      <c r="AL2584" s="112">
        <f>IF(F2584="Re-assigned",0,IF(H2584="Closed",0,IF(H2584="Service Restored",0,IF(H2584="",0,1))))</f>
        <v/>
      </c>
      <c r="AM2584" s="124">
        <f>IF(AL2584=0,"",IF(AK2584&gt;20.99,"Aged","Non-Aged"))</f>
        <v/>
      </c>
      <c r="AN2584" s="112">
        <f>IF(Q2584&lt;&gt;"",MONTH(Q2584),"")</f>
        <v/>
      </c>
      <c r="AO2584" s="112">
        <f>IFERROR(VALUE(V2584),0)</f>
        <v/>
      </c>
    </row>
    <row customFormat="1" customHeight="1" ht="29.25" r="2585" s="112" spans="1:41">
      <c r="A2585" s="127" t="n"/>
      <c r="B2585" s="113" t="n"/>
      <c r="C2585" s="127" t="n"/>
      <c r="D2585" s="127" t="n"/>
      <c r="E2585" s="114">
        <f>IF(F2585 &lt;&gt; "",VLOOKUP(F2585,CategoryLookup,2,FALSE), "")</f>
        <v/>
      </c>
      <c r="F2585" s="126" t="n"/>
      <c r="G2585" s="127" t="n"/>
      <c r="H2585" s="127" t="n"/>
      <c r="I2585" s="127" t="n"/>
      <c r="J2585" s="127" t="n"/>
      <c r="K2585" s="127" t="n"/>
      <c r="L2585" s="127" t="n"/>
      <c r="M2585" s="127" t="n"/>
      <c r="N2585" s="120" t="n"/>
      <c r="O2585" s="120" t="n"/>
      <c r="P2585" s="120" t="n"/>
      <c r="Q2585" s="120" t="n"/>
      <c r="R2585" s="121" t="n"/>
      <c r="S2585" s="121" t="n"/>
      <c r="T2585" s="121" t="n"/>
      <c r="U2585" s="121" t="n"/>
      <c r="V2585" s="117">
        <f>IF(P2585="NA","NA",IF(P2585&lt;&gt;"",TEXT(P2585-N2585,"[h].mm"),""))</f>
        <v/>
      </c>
      <c r="W2585" s="118">
        <f>IF(AND(R2585="",S2585=""),"",R2585+S2585)</f>
        <v/>
      </c>
      <c r="X2585" s="116">
        <f>IF(O2585&lt;&gt;"",DATE(YEAR(O2585), MONTH(O2585), DAY(O2585)),"")</f>
        <v/>
      </c>
      <c r="Y2585" s="122" t="n"/>
      <c r="Z2585" s="123" t="n"/>
      <c r="AA2585" s="117">
        <f>IF(F2585="Re-assigned","NA",IF(W2585="","",IF(W2585&gt;=VLOOKUP(D2585,SLAMatrix,3,FALSE),"Yes",IF(W2585&lt;VLOOKUP(D2585,SLAMatrix,2,FALSE),"No","Internal"))))</f>
        <v/>
      </c>
      <c r="AB2585" s="123" t="n"/>
      <c r="AC2585" s="123" t="n"/>
      <c r="AD2585" s="119" t="n"/>
      <c r="AE2585" s="125" t="n"/>
      <c r="AF2585" s="124">
        <f>MONTH(O2585)</f>
        <v/>
      </c>
      <c r="AG2585" s="124">
        <f>VLOOKUP(IFERROR(MID(AE2585,1,(FIND(",",AE2585,1)-1)),AE2585),Facility_Region_Mapping,2,FALSE)</f>
        <v/>
      </c>
      <c r="AH2585" s="124" t="n"/>
      <c r="AI2585" s="124">
        <f>IF(C2585&lt;&gt;"",IF(M2585="ESM User",getInterfaceName($C2585),"NA"),"")</f>
        <v/>
      </c>
      <c r="AJ2585" s="116">
        <f>IF(Q2585&lt;&gt;"",DATE(YEAR(Q2585), MONTH(Q2585), DAY(Q2585)),"")</f>
        <v/>
      </c>
      <c r="AK2585" s="130">
        <f>IF(Q2585&lt;&gt;0,Q2585-N2585,TODAY()-N2585)</f>
        <v/>
      </c>
      <c r="AL2585" s="112">
        <f>IF(F2585="Re-assigned",0,IF(H2585="Closed",0,IF(H2585="Service Restored",0,IF(H2585="",0,1))))</f>
        <v/>
      </c>
      <c r="AM2585" s="124">
        <f>IF(AL2585=0,"",IF(AK2585&gt;20.99,"Aged","Non-Aged"))</f>
        <v/>
      </c>
      <c r="AN2585" s="112">
        <f>IF(Q2585&lt;&gt;"",MONTH(Q2585),"")</f>
        <v/>
      </c>
      <c r="AO2585" s="112">
        <f>IFERROR(VALUE(V2585),0)</f>
        <v/>
      </c>
    </row>
    <row customFormat="1" customHeight="1" ht="29.25" r="2586" s="112" spans="1:41">
      <c r="A2586" s="127" t="n"/>
      <c r="B2586" s="113" t="n"/>
      <c r="C2586" s="127" t="n"/>
      <c r="D2586" s="127" t="n"/>
      <c r="E2586" s="114">
        <f>IF(F2586 &lt;&gt; "",VLOOKUP(F2586,CategoryLookup,2,FALSE), "")</f>
        <v/>
      </c>
      <c r="F2586" s="126" t="n"/>
      <c r="G2586" s="127" t="n"/>
      <c r="H2586" s="127" t="n"/>
      <c r="I2586" s="127" t="n"/>
      <c r="J2586" s="127" t="n"/>
      <c r="K2586" s="127" t="n"/>
      <c r="L2586" s="127" t="n"/>
      <c r="M2586" s="127" t="n"/>
      <c r="N2586" s="120" t="n"/>
      <c r="O2586" s="120" t="n"/>
      <c r="P2586" s="120" t="n"/>
      <c r="Q2586" s="120" t="n"/>
      <c r="R2586" s="121" t="n"/>
      <c r="S2586" s="121" t="n"/>
      <c r="T2586" s="121" t="n"/>
      <c r="U2586" s="121" t="n"/>
      <c r="V2586" s="117">
        <f>IF(P2586="NA","NA",IF(P2586&lt;&gt;"",TEXT(P2586-N2586,"[h].mm"),""))</f>
        <v/>
      </c>
      <c r="W2586" s="118">
        <f>IF(AND(R2586="",S2586=""),"",R2586+S2586)</f>
        <v/>
      </c>
      <c r="X2586" s="116">
        <f>IF(O2586&lt;&gt;"",DATE(YEAR(O2586), MONTH(O2586), DAY(O2586)),"")</f>
        <v/>
      </c>
      <c r="Y2586" s="122" t="n"/>
      <c r="Z2586" s="123" t="n"/>
      <c r="AA2586" s="117">
        <f>IF(F2586="Re-assigned","NA",IF(W2586="","",IF(W2586&gt;=VLOOKUP(D2586,SLAMatrix,3,FALSE),"Yes",IF(W2586&lt;VLOOKUP(D2586,SLAMatrix,2,FALSE),"No","Internal"))))</f>
        <v/>
      </c>
      <c r="AB2586" s="123" t="n"/>
      <c r="AC2586" s="123" t="n"/>
      <c r="AD2586" s="119" t="n"/>
      <c r="AE2586" s="125" t="n"/>
      <c r="AF2586" s="124">
        <f>MONTH(O2586)</f>
        <v/>
      </c>
      <c r="AG2586" s="124">
        <f>VLOOKUP(IFERROR(MID(AE2586,1,(FIND(",",AE2586,1)-1)),AE2586),Facility_Region_Mapping,2,FALSE)</f>
        <v/>
      </c>
      <c r="AH2586" s="124" t="n"/>
      <c r="AI2586" s="124">
        <f>IF(C2586&lt;&gt;"",IF(M2586="ESM User",getInterfaceName($C2586),"NA"),"")</f>
        <v/>
      </c>
      <c r="AJ2586" s="116">
        <f>IF(Q2586&lt;&gt;"",DATE(YEAR(Q2586), MONTH(Q2586), DAY(Q2586)),"")</f>
        <v/>
      </c>
      <c r="AK2586" s="130">
        <f>IF(Q2586&lt;&gt;0,Q2586-N2586,TODAY()-N2586)</f>
        <v/>
      </c>
      <c r="AL2586" s="112">
        <f>IF(F2586="Re-assigned",0,IF(H2586="Closed",0,IF(H2586="Service Restored",0,IF(H2586="",0,1))))</f>
        <v/>
      </c>
      <c r="AM2586" s="124">
        <f>IF(AL2586=0,"",IF(AK2586&gt;20.99,"Aged","Non-Aged"))</f>
        <v/>
      </c>
      <c r="AN2586" s="112">
        <f>IF(Q2586&lt;&gt;"",MONTH(Q2586),"")</f>
        <v/>
      </c>
      <c r="AO2586" s="112">
        <f>IFERROR(VALUE(V2586),0)</f>
        <v/>
      </c>
    </row>
    <row customFormat="1" customHeight="1" ht="29.25" r="2587" s="112" spans="1:41">
      <c r="A2587" s="127" t="n"/>
      <c r="B2587" s="113" t="n"/>
      <c r="C2587" s="127" t="n"/>
      <c r="D2587" s="127" t="n"/>
      <c r="E2587" s="114">
        <f>IF(F2587 &lt;&gt; "",VLOOKUP(F2587,CategoryLookup,2,FALSE), "")</f>
        <v/>
      </c>
      <c r="F2587" s="126" t="n"/>
      <c r="G2587" s="127" t="n"/>
      <c r="H2587" s="127" t="n"/>
      <c r="I2587" s="127" t="n"/>
      <c r="J2587" s="127" t="n"/>
      <c r="K2587" s="127" t="n"/>
      <c r="L2587" s="127" t="n"/>
      <c r="M2587" s="127" t="n"/>
      <c r="N2587" s="120" t="n"/>
      <c r="O2587" s="120" t="n"/>
      <c r="P2587" s="120" t="n"/>
      <c r="Q2587" s="120" t="n"/>
      <c r="R2587" s="121" t="n"/>
      <c r="S2587" s="121" t="n"/>
      <c r="T2587" s="121" t="n"/>
      <c r="U2587" s="121" t="n"/>
      <c r="V2587" s="117">
        <f>IF(P2587="NA","NA",IF(P2587&lt;&gt;"",TEXT(P2587-N2587,"[h].mm"),""))</f>
        <v/>
      </c>
      <c r="W2587" s="118">
        <f>IF(AND(R2587="",S2587=""),"",R2587+S2587)</f>
        <v/>
      </c>
      <c r="X2587" s="116">
        <f>IF(O2587&lt;&gt;"",DATE(YEAR(O2587), MONTH(O2587), DAY(O2587)),"")</f>
        <v/>
      </c>
      <c r="Y2587" s="122" t="n"/>
      <c r="Z2587" s="123" t="n"/>
      <c r="AA2587" s="117">
        <f>IF(F2587="Re-assigned","NA",IF(W2587="","",IF(W2587&gt;=VLOOKUP(D2587,SLAMatrix,3,FALSE),"Yes",IF(W2587&lt;VLOOKUP(D2587,SLAMatrix,2,FALSE),"No","Internal"))))</f>
        <v/>
      </c>
      <c r="AB2587" s="123" t="n"/>
      <c r="AC2587" s="123" t="n"/>
      <c r="AD2587" s="119" t="n"/>
      <c r="AE2587" s="125" t="n"/>
      <c r="AF2587" s="124">
        <f>MONTH(O2587)</f>
        <v/>
      </c>
      <c r="AG2587" s="124">
        <f>VLOOKUP(IFERROR(MID(AE2587,1,(FIND(",",AE2587,1)-1)),AE2587),Facility_Region_Mapping,2,FALSE)</f>
        <v/>
      </c>
      <c r="AH2587" s="124" t="n"/>
      <c r="AI2587" s="124">
        <f>IF(C2587&lt;&gt;"",IF(M2587="ESM User",getInterfaceName($C2587),"NA"),"")</f>
        <v/>
      </c>
      <c r="AJ2587" s="116">
        <f>IF(Q2587&lt;&gt;"",DATE(YEAR(Q2587), MONTH(Q2587), DAY(Q2587)),"")</f>
        <v/>
      </c>
      <c r="AK2587" s="130">
        <f>IF(Q2587&lt;&gt;0,Q2587-N2587,TODAY()-N2587)</f>
        <v/>
      </c>
      <c r="AL2587" s="112">
        <f>IF(F2587="Re-assigned",0,IF(H2587="Closed",0,IF(H2587="Service Restored",0,IF(H2587="",0,1))))</f>
        <v/>
      </c>
      <c r="AM2587" s="124">
        <f>IF(AL2587=0,"",IF(AK2587&gt;20.99,"Aged","Non-Aged"))</f>
        <v/>
      </c>
      <c r="AN2587" s="112">
        <f>IF(Q2587&lt;&gt;"",MONTH(Q2587),"")</f>
        <v/>
      </c>
      <c r="AO2587" s="112">
        <f>IFERROR(VALUE(V2587),0)</f>
        <v/>
      </c>
    </row>
    <row customFormat="1" customHeight="1" ht="29.25" r="2588" s="112" spans="1:41">
      <c r="A2588" s="127" t="n"/>
      <c r="B2588" s="113" t="n"/>
      <c r="C2588" s="127" t="n"/>
      <c r="D2588" s="127" t="n"/>
      <c r="E2588" s="114">
        <f>IF(F2588 &lt;&gt; "",VLOOKUP(F2588,CategoryLookup,2,FALSE), "")</f>
        <v/>
      </c>
      <c r="F2588" s="126" t="n"/>
      <c r="G2588" s="127" t="n"/>
      <c r="H2588" s="127" t="n"/>
      <c r="I2588" s="127" t="n"/>
      <c r="J2588" s="127" t="n"/>
      <c r="K2588" s="127" t="n"/>
      <c r="L2588" s="127" t="n"/>
      <c r="M2588" s="127" t="n"/>
      <c r="N2588" s="120" t="n"/>
      <c r="O2588" s="120" t="n"/>
      <c r="P2588" s="120" t="n"/>
      <c r="Q2588" s="120" t="n"/>
      <c r="R2588" s="121" t="n"/>
      <c r="S2588" s="121" t="n"/>
      <c r="T2588" s="121" t="n"/>
      <c r="U2588" s="121" t="n"/>
      <c r="V2588" s="117">
        <f>IF(P2588="NA","NA",IF(P2588&lt;&gt;"",TEXT(P2588-N2588,"[h].mm"),""))</f>
        <v/>
      </c>
      <c r="W2588" s="118">
        <f>IF(AND(R2588="",S2588=""),"",R2588+S2588)</f>
        <v/>
      </c>
      <c r="X2588" s="116">
        <f>IF(O2588&lt;&gt;"",DATE(YEAR(O2588), MONTH(O2588), DAY(O2588)),"")</f>
        <v/>
      </c>
      <c r="Y2588" s="122" t="n"/>
      <c r="Z2588" s="123" t="n"/>
      <c r="AA2588" s="117">
        <f>IF(F2588="Re-assigned","NA",IF(W2588="","",IF(W2588&gt;=VLOOKUP(D2588,SLAMatrix,3,FALSE),"Yes",IF(W2588&lt;VLOOKUP(D2588,SLAMatrix,2,FALSE),"No","Internal"))))</f>
        <v/>
      </c>
      <c r="AB2588" s="123" t="n"/>
      <c r="AC2588" s="123" t="n"/>
      <c r="AD2588" s="119" t="n"/>
      <c r="AE2588" s="125" t="n"/>
      <c r="AF2588" s="124">
        <f>MONTH(O2588)</f>
        <v/>
      </c>
      <c r="AG2588" s="124">
        <f>VLOOKUP(IFERROR(MID(AE2588,1,(FIND(",",AE2588,1)-1)),AE2588),Facility_Region_Mapping,2,FALSE)</f>
        <v/>
      </c>
      <c r="AH2588" s="124" t="n"/>
      <c r="AI2588" s="124">
        <f>IF(C2588&lt;&gt;"",IF(M2588="ESM User",getInterfaceName($C2588),"NA"),"")</f>
        <v/>
      </c>
      <c r="AJ2588" s="116">
        <f>IF(Q2588&lt;&gt;"",DATE(YEAR(Q2588), MONTH(Q2588), DAY(Q2588)),"")</f>
        <v/>
      </c>
      <c r="AK2588" s="130">
        <f>IF(Q2588&lt;&gt;0,Q2588-N2588,TODAY()-N2588)</f>
        <v/>
      </c>
      <c r="AL2588" s="112">
        <f>IF(F2588="Re-assigned",0,IF(H2588="Closed",0,IF(H2588="Service Restored",0,IF(H2588="",0,1))))</f>
        <v/>
      </c>
      <c r="AM2588" s="124">
        <f>IF(AL2588=0,"",IF(AK2588&gt;20.99,"Aged","Non-Aged"))</f>
        <v/>
      </c>
      <c r="AN2588" s="112">
        <f>IF(Q2588&lt;&gt;"",MONTH(Q2588),"")</f>
        <v/>
      </c>
      <c r="AO2588" s="112">
        <f>IFERROR(VALUE(V2588),0)</f>
        <v/>
      </c>
    </row>
    <row customFormat="1" customHeight="1" ht="29.25" r="2589" s="112" spans="1:41">
      <c r="A2589" s="127" t="n"/>
      <c r="B2589" s="113" t="n"/>
      <c r="C2589" s="127" t="n"/>
      <c r="D2589" s="127" t="n"/>
      <c r="E2589" s="114">
        <f>IF(F2589 &lt;&gt; "",VLOOKUP(F2589,CategoryLookup,2,FALSE), "")</f>
        <v/>
      </c>
      <c r="F2589" s="126" t="n"/>
      <c r="G2589" s="127" t="n"/>
      <c r="H2589" s="127" t="n"/>
      <c r="I2589" s="127" t="n"/>
      <c r="J2589" s="127" t="n"/>
      <c r="K2589" s="127" t="n"/>
      <c r="L2589" s="127" t="n"/>
      <c r="M2589" s="127" t="n"/>
      <c r="N2589" s="120" t="n"/>
      <c r="O2589" s="120" t="n"/>
      <c r="P2589" s="120" t="n"/>
      <c r="Q2589" s="120" t="n"/>
      <c r="R2589" s="121" t="n"/>
      <c r="S2589" s="121" t="n"/>
      <c r="T2589" s="121" t="n"/>
      <c r="U2589" s="121" t="n"/>
      <c r="V2589" s="117">
        <f>IF(P2589="NA","NA",IF(P2589&lt;&gt;"",TEXT(P2589-N2589,"[h].mm"),""))</f>
        <v/>
      </c>
      <c r="W2589" s="118">
        <f>IF(AND(R2589="",S2589=""),"",R2589+S2589)</f>
        <v/>
      </c>
      <c r="X2589" s="116">
        <f>IF(O2589&lt;&gt;"",DATE(YEAR(O2589), MONTH(O2589), DAY(O2589)),"")</f>
        <v/>
      </c>
      <c r="Y2589" s="122" t="n"/>
      <c r="Z2589" s="123" t="n"/>
      <c r="AA2589" s="117">
        <f>IF(F2589="Re-assigned","NA",IF(W2589="","",IF(W2589&gt;=VLOOKUP(D2589,SLAMatrix,3,FALSE),"Yes",IF(W2589&lt;VLOOKUP(D2589,SLAMatrix,2,FALSE),"No","Internal"))))</f>
        <v/>
      </c>
      <c r="AB2589" s="123" t="n"/>
      <c r="AC2589" s="123" t="n"/>
      <c r="AD2589" s="119" t="n"/>
      <c r="AE2589" s="125" t="n"/>
      <c r="AF2589" s="124">
        <f>MONTH(O2589)</f>
        <v/>
      </c>
      <c r="AG2589" s="124">
        <f>VLOOKUP(IFERROR(MID(AE2589,1,(FIND(",",AE2589,1)-1)),AE2589),Facility_Region_Mapping,2,FALSE)</f>
        <v/>
      </c>
      <c r="AH2589" s="124" t="n"/>
      <c r="AI2589" s="124">
        <f>IF(C2589&lt;&gt;"",IF(M2589="ESM User",getInterfaceName($C2589),"NA"),"")</f>
        <v/>
      </c>
      <c r="AJ2589" s="116">
        <f>IF(Q2589&lt;&gt;"",DATE(YEAR(Q2589), MONTH(Q2589), DAY(Q2589)),"")</f>
        <v/>
      </c>
      <c r="AK2589" s="130">
        <f>IF(Q2589&lt;&gt;0,Q2589-N2589,TODAY()-N2589)</f>
        <v/>
      </c>
      <c r="AL2589" s="112">
        <f>IF(F2589="Re-assigned",0,IF(H2589="Closed",0,IF(H2589="Service Restored",0,IF(H2589="",0,1))))</f>
        <v/>
      </c>
      <c r="AM2589" s="124">
        <f>IF(AL2589=0,"",IF(AK2589&gt;20.99,"Aged","Non-Aged"))</f>
        <v/>
      </c>
      <c r="AN2589" s="112">
        <f>IF(Q2589&lt;&gt;"",MONTH(Q2589),"")</f>
        <v/>
      </c>
      <c r="AO2589" s="112">
        <f>IFERROR(VALUE(V2589),0)</f>
        <v/>
      </c>
    </row>
    <row customFormat="1" customHeight="1" ht="29.25" r="2590" s="112" spans="1:41">
      <c r="A2590" s="127" t="n"/>
      <c r="B2590" s="113" t="n"/>
      <c r="C2590" s="127" t="n"/>
      <c r="D2590" s="127" t="n"/>
      <c r="E2590" s="114">
        <f>IF(F2590 &lt;&gt; "",VLOOKUP(F2590,CategoryLookup,2,FALSE), "")</f>
        <v/>
      </c>
      <c r="F2590" s="126" t="n"/>
      <c r="G2590" s="127" t="n"/>
      <c r="H2590" s="127" t="n"/>
      <c r="I2590" s="127" t="n"/>
      <c r="J2590" s="127" t="n"/>
      <c r="K2590" s="127" t="n"/>
      <c r="L2590" s="127" t="n"/>
      <c r="M2590" s="127" t="n"/>
      <c r="N2590" s="120" t="n"/>
      <c r="O2590" s="120" t="n"/>
      <c r="P2590" s="120" t="n"/>
      <c r="Q2590" s="120" t="n"/>
      <c r="R2590" s="121" t="n"/>
      <c r="S2590" s="121" t="n"/>
      <c r="T2590" s="121" t="n"/>
      <c r="U2590" s="121" t="n"/>
      <c r="V2590" s="117">
        <f>IF(P2590="NA","NA",IF(P2590&lt;&gt;"",TEXT(P2590-N2590,"[h].mm"),""))</f>
        <v/>
      </c>
      <c r="W2590" s="118">
        <f>IF(AND(R2590="",S2590=""),"",R2590+S2590)</f>
        <v/>
      </c>
      <c r="X2590" s="116">
        <f>IF(O2590&lt;&gt;"",DATE(YEAR(O2590), MONTH(O2590), DAY(O2590)),"")</f>
        <v/>
      </c>
      <c r="Y2590" s="122" t="n"/>
      <c r="Z2590" s="123" t="n"/>
      <c r="AA2590" s="117">
        <f>IF(F2590="Re-assigned","NA",IF(W2590="","",IF(W2590&gt;=VLOOKUP(D2590,SLAMatrix,3,FALSE),"Yes",IF(W2590&lt;VLOOKUP(D2590,SLAMatrix,2,FALSE),"No","Internal"))))</f>
        <v/>
      </c>
      <c r="AB2590" s="123" t="n"/>
      <c r="AC2590" s="123" t="n"/>
      <c r="AD2590" s="119" t="n"/>
      <c r="AE2590" s="125" t="n"/>
      <c r="AF2590" s="124">
        <f>MONTH(O2590)</f>
        <v/>
      </c>
      <c r="AG2590" s="124">
        <f>VLOOKUP(IFERROR(MID(AE2590,1,(FIND(",",AE2590,1)-1)),AE2590),Facility_Region_Mapping,2,FALSE)</f>
        <v/>
      </c>
      <c r="AH2590" s="124" t="n"/>
      <c r="AI2590" s="124">
        <f>IF(C2590&lt;&gt;"",IF(M2590="ESM User",getInterfaceName($C2590),"NA"),"")</f>
        <v/>
      </c>
      <c r="AJ2590" s="116">
        <f>IF(Q2590&lt;&gt;"",DATE(YEAR(Q2590), MONTH(Q2590), DAY(Q2590)),"")</f>
        <v/>
      </c>
      <c r="AK2590" s="130">
        <f>IF(Q2590&lt;&gt;0,Q2590-N2590,TODAY()-N2590)</f>
        <v/>
      </c>
      <c r="AL2590" s="112">
        <f>IF(F2590="Re-assigned",0,IF(H2590="Closed",0,IF(H2590="Service Restored",0,IF(H2590="",0,1))))</f>
        <v/>
      </c>
      <c r="AM2590" s="124">
        <f>IF(AL2590=0,"",IF(AK2590&gt;20.99,"Aged","Non-Aged"))</f>
        <v/>
      </c>
      <c r="AN2590" s="112">
        <f>IF(Q2590&lt;&gt;"",MONTH(Q2590),"")</f>
        <v/>
      </c>
      <c r="AO2590" s="112">
        <f>IFERROR(VALUE(V2590),0)</f>
        <v/>
      </c>
    </row>
    <row customFormat="1" customHeight="1" ht="29.25" r="2591" s="112" spans="1:41">
      <c r="A2591" s="127" t="n"/>
      <c r="B2591" s="113" t="n"/>
      <c r="C2591" s="127" t="n"/>
      <c r="D2591" s="127" t="n"/>
      <c r="E2591" s="114">
        <f>IF(F2591 &lt;&gt; "",VLOOKUP(F2591,CategoryLookup,2,FALSE), "")</f>
        <v/>
      </c>
      <c r="F2591" s="126" t="n"/>
      <c r="G2591" s="127" t="n"/>
      <c r="H2591" s="127" t="n"/>
      <c r="I2591" s="127" t="n"/>
      <c r="J2591" s="127" t="n"/>
      <c r="K2591" s="127" t="n"/>
      <c r="L2591" s="127" t="n"/>
      <c r="M2591" s="127" t="n"/>
      <c r="N2591" s="120" t="n"/>
      <c r="O2591" s="120" t="n"/>
      <c r="P2591" s="120" t="n"/>
      <c r="Q2591" s="120" t="n"/>
      <c r="R2591" s="121" t="n"/>
      <c r="S2591" s="121" t="n"/>
      <c r="T2591" s="121" t="n"/>
      <c r="U2591" s="121" t="n"/>
      <c r="V2591" s="117">
        <f>IF(P2591="NA","NA",IF(P2591&lt;&gt;"",TEXT(P2591-N2591,"[h].mm"),""))</f>
        <v/>
      </c>
      <c r="W2591" s="118">
        <f>IF(AND(R2591="",S2591=""),"",R2591+S2591)</f>
        <v/>
      </c>
      <c r="X2591" s="116">
        <f>IF(O2591&lt;&gt;"",DATE(YEAR(O2591), MONTH(O2591), DAY(O2591)),"")</f>
        <v/>
      </c>
      <c r="Y2591" s="122" t="n"/>
      <c r="Z2591" s="123" t="n"/>
      <c r="AA2591" s="117">
        <f>IF(F2591="Re-assigned","NA",IF(W2591="","",IF(W2591&gt;=VLOOKUP(D2591,SLAMatrix,3,FALSE),"Yes",IF(W2591&lt;VLOOKUP(D2591,SLAMatrix,2,FALSE),"No","Internal"))))</f>
        <v/>
      </c>
      <c r="AB2591" s="123" t="n"/>
      <c r="AC2591" s="123" t="n"/>
      <c r="AD2591" s="119" t="n"/>
      <c r="AE2591" s="125" t="n"/>
      <c r="AF2591" s="124">
        <f>MONTH(O2591)</f>
        <v/>
      </c>
      <c r="AG2591" s="124">
        <f>VLOOKUP(IFERROR(MID(AE2591,1,(FIND(",",AE2591,1)-1)),AE2591),Facility_Region_Mapping,2,FALSE)</f>
        <v/>
      </c>
      <c r="AH2591" s="124" t="n"/>
      <c r="AI2591" s="124">
        <f>IF(C2591&lt;&gt;"",IF(M2591="ESM User",getInterfaceName($C2591),"NA"),"")</f>
        <v/>
      </c>
      <c r="AJ2591" s="116">
        <f>IF(Q2591&lt;&gt;"",DATE(YEAR(Q2591), MONTH(Q2591), DAY(Q2591)),"")</f>
        <v/>
      </c>
      <c r="AK2591" s="130">
        <f>IF(Q2591&lt;&gt;0,Q2591-N2591,TODAY()-N2591)</f>
        <v/>
      </c>
      <c r="AL2591" s="112">
        <f>IF(F2591="Re-assigned",0,IF(H2591="Closed",0,IF(H2591="Service Restored",0,IF(H2591="",0,1))))</f>
        <v/>
      </c>
      <c r="AM2591" s="124">
        <f>IF(AL2591=0,"",IF(AK2591&gt;20.99,"Aged","Non-Aged"))</f>
        <v/>
      </c>
      <c r="AN2591" s="112">
        <f>IF(Q2591&lt;&gt;"",MONTH(Q2591),"")</f>
        <v/>
      </c>
      <c r="AO2591" s="112">
        <f>IFERROR(VALUE(V2591),0)</f>
        <v/>
      </c>
    </row>
    <row customFormat="1" customHeight="1" ht="29.25" r="2592" s="112" spans="1:41">
      <c r="A2592" s="127" t="n"/>
      <c r="B2592" s="113" t="n"/>
      <c r="C2592" s="127" t="n"/>
      <c r="D2592" s="127" t="n"/>
      <c r="E2592" s="114">
        <f>IF(F2592 &lt;&gt; "",VLOOKUP(F2592,CategoryLookup,2,FALSE), "")</f>
        <v/>
      </c>
      <c r="F2592" s="126" t="n"/>
      <c r="G2592" s="127" t="n"/>
      <c r="H2592" s="127" t="n"/>
      <c r="I2592" s="127" t="n"/>
      <c r="J2592" s="127" t="n"/>
      <c r="K2592" s="127" t="n"/>
      <c r="L2592" s="127" t="n"/>
      <c r="M2592" s="127" t="n"/>
      <c r="N2592" s="120" t="n"/>
      <c r="O2592" s="120" t="n"/>
      <c r="P2592" s="120" t="n"/>
      <c r="Q2592" s="120" t="n"/>
      <c r="R2592" s="121" t="n"/>
      <c r="S2592" s="121" t="n"/>
      <c r="T2592" s="121" t="n"/>
      <c r="U2592" s="121" t="n"/>
      <c r="V2592" s="117">
        <f>IF(P2592="NA","NA",IF(P2592&lt;&gt;"",TEXT(P2592-N2592,"[h].mm"),""))</f>
        <v/>
      </c>
      <c r="W2592" s="118">
        <f>IF(AND(R2592="",S2592=""),"",R2592+S2592)</f>
        <v/>
      </c>
      <c r="X2592" s="116">
        <f>IF(O2592&lt;&gt;"",DATE(YEAR(O2592), MONTH(O2592), DAY(O2592)),"")</f>
        <v/>
      </c>
      <c r="Y2592" s="122" t="n"/>
      <c r="Z2592" s="123" t="n"/>
      <c r="AA2592" s="117">
        <f>IF(F2592="Re-assigned","NA",IF(W2592="","",IF(W2592&gt;=VLOOKUP(D2592,SLAMatrix,3,FALSE),"Yes",IF(W2592&lt;VLOOKUP(D2592,SLAMatrix,2,FALSE),"No","Internal"))))</f>
        <v/>
      </c>
      <c r="AB2592" s="123" t="n"/>
      <c r="AC2592" s="123" t="n"/>
      <c r="AD2592" s="119" t="n"/>
      <c r="AE2592" s="125" t="n"/>
      <c r="AF2592" s="124">
        <f>MONTH(O2592)</f>
        <v/>
      </c>
      <c r="AG2592" s="124">
        <f>VLOOKUP(IFERROR(MID(AE2592,1,(FIND(",",AE2592,1)-1)),AE2592),Facility_Region_Mapping,2,FALSE)</f>
        <v/>
      </c>
      <c r="AH2592" s="124" t="n"/>
      <c r="AI2592" s="124">
        <f>IF(C2592&lt;&gt;"",IF(M2592="ESM User",getInterfaceName($C2592),"NA"),"")</f>
        <v/>
      </c>
      <c r="AJ2592" s="116">
        <f>IF(Q2592&lt;&gt;"",DATE(YEAR(Q2592), MONTH(Q2592), DAY(Q2592)),"")</f>
        <v/>
      </c>
      <c r="AK2592" s="130">
        <f>IF(Q2592&lt;&gt;0,Q2592-N2592,TODAY()-N2592)</f>
        <v/>
      </c>
      <c r="AL2592" s="112">
        <f>IF(F2592="Re-assigned",0,IF(H2592="Closed",0,IF(H2592="Service Restored",0,IF(H2592="",0,1))))</f>
        <v/>
      </c>
      <c r="AM2592" s="124">
        <f>IF(AL2592=0,"",IF(AK2592&gt;20.99,"Aged","Non-Aged"))</f>
        <v/>
      </c>
      <c r="AN2592" s="112">
        <f>IF(Q2592&lt;&gt;"",MONTH(Q2592),"")</f>
        <v/>
      </c>
      <c r="AO2592" s="112">
        <f>IFERROR(VALUE(V2592),0)</f>
        <v/>
      </c>
    </row>
    <row customFormat="1" customHeight="1" ht="29.25" r="2593" s="112" spans="1:41">
      <c r="A2593" s="127" t="n"/>
      <c r="B2593" s="113" t="n"/>
      <c r="C2593" s="127" t="n"/>
      <c r="D2593" s="127" t="n"/>
      <c r="E2593" s="114">
        <f>IF(F2593 &lt;&gt; "",VLOOKUP(F2593,CategoryLookup,2,FALSE), "")</f>
        <v/>
      </c>
      <c r="F2593" s="126" t="n"/>
      <c r="G2593" s="127" t="n"/>
      <c r="H2593" s="127" t="n"/>
      <c r="I2593" s="127" t="n"/>
      <c r="J2593" s="127" t="n"/>
      <c r="K2593" s="127" t="n"/>
      <c r="L2593" s="127" t="n"/>
      <c r="M2593" s="127" t="n"/>
      <c r="N2593" s="120" t="n"/>
      <c r="O2593" s="120" t="n"/>
      <c r="P2593" s="120" t="n"/>
      <c r="Q2593" s="120" t="n"/>
      <c r="R2593" s="121" t="n"/>
      <c r="S2593" s="121" t="n"/>
      <c r="T2593" s="121" t="n"/>
      <c r="U2593" s="121" t="n"/>
      <c r="V2593" s="117">
        <f>IF(P2593="NA","NA",IF(P2593&lt;&gt;"",TEXT(P2593-N2593,"[h].mm"),""))</f>
        <v/>
      </c>
      <c r="W2593" s="118">
        <f>IF(AND(R2593="",S2593=""),"",R2593+S2593)</f>
        <v/>
      </c>
      <c r="X2593" s="116">
        <f>IF(O2593&lt;&gt;"",DATE(YEAR(O2593), MONTH(O2593), DAY(O2593)),"")</f>
        <v/>
      </c>
      <c r="Y2593" s="122" t="n"/>
      <c r="Z2593" s="123" t="n"/>
      <c r="AA2593" s="117">
        <f>IF(F2593="Re-assigned","NA",IF(W2593="","",IF(W2593&gt;=VLOOKUP(D2593,SLAMatrix,3,FALSE),"Yes",IF(W2593&lt;VLOOKUP(D2593,SLAMatrix,2,FALSE),"No","Internal"))))</f>
        <v/>
      </c>
      <c r="AB2593" s="123" t="n"/>
      <c r="AC2593" s="123" t="n"/>
      <c r="AD2593" s="119" t="n"/>
      <c r="AE2593" s="125" t="n"/>
      <c r="AF2593" s="124">
        <f>MONTH(O2593)</f>
        <v/>
      </c>
      <c r="AG2593" s="124">
        <f>VLOOKUP(IFERROR(MID(AE2593,1,(FIND(",",AE2593,1)-1)),AE2593),Facility_Region_Mapping,2,FALSE)</f>
        <v/>
      </c>
      <c r="AH2593" s="124" t="n"/>
      <c r="AI2593" s="124">
        <f>IF(C2593&lt;&gt;"",IF(M2593="ESM User",getInterfaceName($C2593),"NA"),"")</f>
        <v/>
      </c>
      <c r="AJ2593" s="116">
        <f>IF(Q2593&lt;&gt;"",DATE(YEAR(Q2593), MONTH(Q2593), DAY(Q2593)),"")</f>
        <v/>
      </c>
      <c r="AK2593" s="130">
        <f>IF(Q2593&lt;&gt;0,Q2593-N2593,TODAY()-N2593)</f>
        <v/>
      </c>
      <c r="AL2593" s="112">
        <f>IF(F2593="Re-assigned",0,IF(H2593="Closed",0,IF(H2593="Service Restored",0,IF(H2593="",0,1))))</f>
        <v/>
      </c>
      <c r="AM2593" s="124">
        <f>IF(AL2593=0,"",IF(AK2593&gt;20.99,"Aged","Non-Aged"))</f>
        <v/>
      </c>
      <c r="AN2593" s="112">
        <f>IF(Q2593&lt;&gt;"",MONTH(Q2593),"")</f>
        <v/>
      </c>
      <c r="AO2593" s="112">
        <f>IFERROR(VALUE(V2593),0)</f>
        <v/>
      </c>
    </row>
    <row customFormat="1" customHeight="1" ht="29.25" r="2594" s="112" spans="1:41">
      <c r="A2594" s="127" t="n"/>
      <c r="B2594" s="113" t="n"/>
      <c r="C2594" s="127" t="n"/>
      <c r="D2594" s="127" t="n"/>
      <c r="E2594" s="114">
        <f>IF(F2594 &lt;&gt; "",VLOOKUP(F2594,CategoryLookup,2,FALSE), "")</f>
        <v/>
      </c>
      <c r="F2594" s="126" t="n"/>
      <c r="G2594" s="127" t="n"/>
      <c r="H2594" s="127" t="n"/>
      <c r="I2594" s="127" t="n"/>
      <c r="J2594" s="127" t="n"/>
      <c r="K2594" s="127" t="n"/>
      <c r="L2594" s="127" t="n"/>
      <c r="M2594" s="127" t="n"/>
      <c r="N2594" s="120" t="n"/>
      <c r="O2594" s="120" t="n"/>
      <c r="P2594" s="120" t="n"/>
      <c r="Q2594" s="120" t="n"/>
      <c r="R2594" s="121" t="n"/>
      <c r="S2594" s="121" t="n"/>
      <c r="T2594" s="121" t="n"/>
      <c r="U2594" s="121" t="n"/>
      <c r="V2594" s="117">
        <f>IF(P2594="NA","NA",IF(P2594&lt;&gt;"",TEXT(P2594-N2594,"[h].mm"),""))</f>
        <v/>
      </c>
      <c r="W2594" s="118">
        <f>IF(AND(R2594="",S2594=""),"",R2594+S2594)</f>
        <v/>
      </c>
      <c r="X2594" s="116">
        <f>IF(O2594&lt;&gt;"",DATE(YEAR(O2594), MONTH(O2594), DAY(O2594)),"")</f>
        <v/>
      </c>
      <c r="Y2594" s="122" t="n"/>
      <c r="Z2594" s="123" t="n"/>
      <c r="AA2594" s="117">
        <f>IF(F2594="Re-assigned","NA",IF(W2594="","",IF(W2594&gt;=VLOOKUP(D2594,SLAMatrix,3,FALSE),"Yes",IF(W2594&lt;VLOOKUP(D2594,SLAMatrix,2,FALSE),"No","Internal"))))</f>
        <v/>
      </c>
      <c r="AB2594" s="123" t="n"/>
      <c r="AC2594" s="123" t="n"/>
      <c r="AD2594" s="119" t="n"/>
      <c r="AE2594" s="125" t="n"/>
      <c r="AF2594" s="124">
        <f>MONTH(O2594)</f>
        <v/>
      </c>
      <c r="AG2594" s="124">
        <f>VLOOKUP(IFERROR(MID(AE2594,1,(FIND(",",AE2594,1)-1)),AE2594),Facility_Region_Mapping,2,FALSE)</f>
        <v/>
      </c>
      <c r="AH2594" s="124" t="n"/>
      <c r="AI2594" s="124">
        <f>IF(C2594&lt;&gt;"",IF(M2594="ESM User",getInterfaceName($C2594),"NA"),"")</f>
        <v/>
      </c>
      <c r="AJ2594" s="116">
        <f>IF(Q2594&lt;&gt;"",DATE(YEAR(Q2594), MONTH(Q2594), DAY(Q2594)),"")</f>
        <v/>
      </c>
      <c r="AK2594" s="130">
        <f>IF(Q2594&lt;&gt;0,Q2594-N2594,TODAY()-N2594)</f>
        <v/>
      </c>
      <c r="AL2594" s="112">
        <f>IF(F2594="Re-assigned",0,IF(H2594="Closed",0,IF(H2594="Service Restored",0,IF(H2594="",0,1))))</f>
        <v/>
      </c>
      <c r="AM2594" s="124">
        <f>IF(AL2594=0,"",IF(AK2594&gt;20.99,"Aged","Non-Aged"))</f>
        <v/>
      </c>
      <c r="AN2594" s="112">
        <f>IF(Q2594&lt;&gt;"",MONTH(Q2594),"")</f>
        <v/>
      </c>
      <c r="AO2594" s="112">
        <f>IFERROR(VALUE(V2594),0)</f>
        <v/>
      </c>
    </row>
    <row customFormat="1" customHeight="1" ht="29.25" r="2595" s="112" spans="1:41">
      <c r="A2595" s="127" t="n"/>
      <c r="B2595" s="113" t="n"/>
      <c r="C2595" s="127" t="n"/>
      <c r="D2595" s="127" t="n"/>
      <c r="E2595" s="114">
        <f>IF(F2595 &lt;&gt; "",VLOOKUP(F2595,CategoryLookup,2,FALSE), "")</f>
        <v/>
      </c>
      <c r="F2595" s="126" t="n"/>
      <c r="G2595" s="127" t="n"/>
      <c r="H2595" s="127" t="n"/>
      <c r="I2595" s="127" t="n"/>
      <c r="J2595" s="127" t="n"/>
      <c r="K2595" s="127" t="n"/>
      <c r="L2595" s="127" t="n"/>
      <c r="M2595" s="127" t="n"/>
      <c r="N2595" s="120" t="n"/>
      <c r="O2595" s="120" t="n"/>
      <c r="P2595" s="120" t="n"/>
      <c r="Q2595" s="120" t="n"/>
      <c r="R2595" s="121" t="n"/>
      <c r="S2595" s="121" t="n"/>
      <c r="T2595" s="121" t="n"/>
      <c r="U2595" s="121" t="n"/>
      <c r="V2595" s="117">
        <f>IF(P2595="NA","NA",IF(P2595&lt;&gt;"",TEXT(P2595-N2595,"[h].mm"),""))</f>
        <v/>
      </c>
      <c r="W2595" s="118">
        <f>IF(AND(R2595="",S2595=""),"",R2595+S2595)</f>
        <v/>
      </c>
      <c r="X2595" s="116">
        <f>IF(O2595&lt;&gt;"",DATE(YEAR(O2595), MONTH(O2595), DAY(O2595)),"")</f>
        <v/>
      </c>
      <c r="Y2595" s="122" t="n"/>
      <c r="Z2595" s="123" t="n"/>
      <c r="AA2595" s="117">
        <f>IF(F2595="Re-assigned","NA",IF(W2595="","",IF(W2595&gt;=VLOOKUP(D2595,SLAMatrix,3,FALSE),"Yes",IF(W2595&lt;VLOOKUP(D2595,SLAMatrix,2,FALSE),"No","Internal"))))</f>
        <v/>
      </c>
      <c r="AB2595" s="123" t="n"/>
      <c r="AC2595" s="123" t="n"/>
      <c r="AD2595" s="119" t="n"/>
      <c r="AE2595" s="125" t="n"/>
      <c r="AF2595" s="124">
        <f>MONTH(O2595)</f>
        <v/>
      </c>
      <c r="AG2595" s="124">
        <f>VLOOKUP(IFERROR(MID(AE2595,1,(FIND(",",AE2595,1)-1)),AE2595),Facility_Region_Mapping,2,FALSE)</f>
        <v/>
      </c>
      <c r="AH2595" s="124" t="n"/>
      <c r="AI2595" s="124">
        <f>IF(C2595&lt;&gt;"",IF(M2595="ESM User",getInterfaceName($C2595),"NA"),"")</f>
        <v/>
      </c>
      <c r="AJ2595" s="116">
        <f>IF(Q2595&lt;&gt;"",DATE(YEAR(Q2595), MONTH(Q2595), DAY(Q2595)),"")</f>
        <v/>
      </c>
      <c r="AK2595" s="130">
        <f>IF(Q2595&lt;&gt;0,Q2595-N2595,TODAY()-N2595)</f>
        <v/>
      </c>
      <c r="AL2595" s="112">
        <f>IF(F2595="Re-assigned",0,IF(H2595="Closed",0,IF(H2595="Service Restored",0,IF(H2595="",0,1))))</f>
        <v/>
      </c>
      <c r="AM2595" s="124">
        <f>IF(AL2595=0,"",IF(AK2595&gt;20.99,"Aged","Non-Aged"))</f>
        <v/>
      </c>
      <c r="AN2595" s="112">
        <f>IF(Q2595&lt;&gt;"",MONTH(Q2595),"")</f>
        <v/>
      </c>
      <c r="AO2595" s="112">
        <f>IFERROR(VALUE(V2595),0)</f>
        <v/>
      </c>
    </row>
    <row customFormat="1" customHeight="1" ht="29.25" r="2596" s="112" spans="1:41">
      <c r="A2596" s="127" t="n"/>
      <c r="B2596" s="113" t="n"/>
      <c r="C2596" s="127" t="n"/>
      <c r="D2596" s="127" t="n"/>
      <c r="E2596" s="114">
        <f>IF(F2596 &lt;&gt; "",VLOOKUP(F2596,CategoryLookup,2,FALSE), "")</f>
        <v/>
      </c>
      <c r="F2596" s="126" t="n"/>
      <c r="G2596" s="127" t="n"/>
      <c r="H2596" s="127" t="n"/>
      <c r="I2596" s="127" t="n"/>
      <c r="J2596" s="127" t="n"/>
      <c r="K2596" s="127" t="n"/>
      <c r="L2596" s="127" t="n"/>
      <c r="M2596" s="127" t="n"/>
      <c r="N2596" s="120" t="n"/>
      <c r="O2596" s="120" t="n"/>
      <c r="P2596" s="120" t="n"/>
      <c r="Q2596" s="120" t="n"/>
      <c r="R2596" s="121" t="n"/>
      <c r="S2596" s="121" t="n"/>
      <c r="T2596" s="121" t="n"/>
      <c r="U2596" s="121" t="n"/>
      <c r="V2596" s="117">
        <f>IF(P2596="NA","NA",IF(P2596&lt;&gt;"",TEXT(P2596-N2596,"[h].mm"),""))</f>
        <v/>
      </c>
      <c r="W2596" s="118">
        <f>IF(AND(R2596="",S2596=""),"",R2596+S2596)</f>
        <v/>
      </c>
      <c r="X2596" s="116">
        <f>IF(O2596&lt;&gt;"",DATE(YEAR(O2596), MONTH(O2596), DAY(O2596)),"")</f>
        <v/>
      </c>
      <c r="Y2596" s="122" t="n"/>
      <c r="Z2596" s="123" t="n"/>
      <c r="AA2596" s="117">
        <f>IF(F2596="Re-assigned","NA",IF(W2596="","",IF(W2596&gt;=VLOOKUP(D2596,SLAMatrix,3,FALSE),"Yes",IF(W2596&lt;VLOOKUP(D2596,SLAMatrix,2,FALSE),"No","Internal"))))</f>
        <v/>
      </c>
      <c r="AB2596" s="123" t="n"/>
      <c r="AC2596" s="123" t="n"/>
      <c r="AD2596" s="119" t="n"/>
      <c r="AE2596" s="125" t="n"/>
      <c r="AF2596" s="124">
        <f>MONTH(O2596)</f>
        <v/>
      </c>
      <c r="AG2596" s="124">
        <f>VLOOKUP(IFERROR(MID(AE2596,1,(FIND(",",AE2596,1)-1)),AE2596),Facility_Region_Mapping,2,FALSE)</f>
        <v/>
      </c>
      <c r="AH2596" s="124" t="n"/>
      <c r="AI2596" s="124">
        <f>IF(C2596&lt;&gt;"",IF(M2596="ESM User",getInterfaceName($C2596),"NA"),"")</f>
        <v/>
      </c>
      <c r="AJ2596" s="116">
        <f>IF(Q2596&lt;&gt;"",DATE(YEAR(Q2596), MONTH(Q2596), DAY(Q2596)),"")</f>
        <v/>
      </c>
      <c r="AK2596" s="130">
        <f>IF(Q2596&lt;&gt;0,Q2596-N2596,TODAY()-N2596)</f>
        <v/>
      </c>
      <c r="AL2596" s="112">
        <f>IF(F2596="Re-assigned",0,IF(H2596="Closed",0,IF(H2596="Service Restored",0,IF(H2596="",0,1))))</f>
        <v/>
      </c>
      <c r="AM2596" s="124">
        <f>IF(AL2596=0,"",IF(AK2596&gt;20.99,"Aged","Non-Aged"))</f>
        <v/>
      </c>
      <c r="AN2596" s="112">
        <f>IF(Q2596&lt;&gt;"",MONTH(Q2596),"")</f>
        <v/>
      </c>
      <c r="AO2596" s="112">
        <f>IFERROR(VALUE(V2596),0)</f>
        <v/>
      </c>
    </row>
    <row customFormat="1" customHeight="1" ht="29.25" r="2597" s="112" spans="1:41">
      <c r="A2597" s="127" t="n"/>
      <c r="B2597" s="113" t="n"/>
      <c r="C2597" s="127" t="n"/>
      <c r="D2597" s="127" t="n"/>
      <c r="E2597" s="114">
        <f>IF(F2597 &lt;&gt; "",VLOOKUP(F2597,CategoryLookup,2,FALSE), "")</f>
        <v/>
      </c>
      <c r="F2597" s="126" t="n"/>
      <c r="G2597" s="127" t="n"/>
      <c r="H2597" s="127" t="n"/>
      <c r="I2597" s="127" t="n"/>
      <c r="J2597" s="127" t="n"/>
      <c r="K2597" s="127" t="n"/>
      <c r="L2597" s="127" t="n"/>
      <c r="M2597" s="127" t="n"/>
      <c r="N2597" s="120" t="n"/>
      <c r="O2597" s="120" t="n"/>
      <c r="P2597" s="120" t="n"/>
      <c r="Q2597" s="120" t="n"/>
      <c r="R2597" s="121" t="n"/>
      <c r="S2597" s="121" t="n"/>
      <c r="T2597" s="121" t="n"/>
      <c r="U2597" s="121" t="n"/>
      <c r="V2597" s="117">
        <f>IF(P2597="NA","NA",IF(P2597&lt;&gt;"",TEXT(P2597-N2597,"[h].mm"),""))</f>
        <v/>
      </c>
      <c r="W2597" s="118">
        <f>IF(AND(R2597="",S2597=""),"",R2597+S2597)</f>
        <v/>
      </c>
      <c r="X2597" s="116">
        <f>IF(O2597&lt;&gt;"",DATE(YEAR(O2597), MONTH(O2597), DAY(O2597)),"")</f>
        <v/>
      </c>
      <c r="Y2597" s="122" t="n"/>
      <c r="Z2597" s="123" t="n"/>
      <c r="AA2597" s="117">
        <f>IF(F2597="Re-assigned","NA",IF(W2597="","",IF(W2597&gt;=VLOOKUP(D2597,SLAMatrix,3,FALSE),"Yes",IF(W2597&lt;VLOOKUP(D2597,SLAMatrix,2,FALSE),"No","Internal"))))</f>
        <v/>
      </c>
      <c r="AB2597" s="123" t="n"/>
      <c r="AC2597" s="123" t="n"/>
      <c r="AD2597" s="119" t="n"/>
      <c r="AE2597" s="125" t="n"/>
      <c r="AF2597" s="124">
        <f>MONTH(O2597)</f>
        <v/>
      </c>
      <c r="AG2597" s="124">
        <f>VLOOKUP(IFERROR(MID(AE2597,1,(FIND(",",AE2597,1)-1)),AE2597),Facility_Region_Mapping,2,FALSE)</f>
        <v/>
      </c>
      <c r="AH2597" s="124" t="n"/>
      <c r="AI2597" s="124">
        <f>IF(C2597&lt;&gt;"",IF(M2597="ESM User",getInterfaceName($C2597),"NA"),"")</f>
        <v/>
      </c>
      <c r="AJ2597" s="116">
        <f>IF(Q2597&lt;&gt;"",DATE(YEAR(Q2597), MONTH(Q2597), DAY(Q2597)),"")</f>
        <v/>
      </c>
      <c r="AK2597" s="130">
        <f>IF(Q2597&lt;&gt;0,Q2597-N2597,TODAY()-N2597)</f>
        <v/>
      </c>
      <c r="AL2597" s="112">
        <f>IF(F2597="Re-assigned",0,IF(H2597="Closed",0,IF(H2597="Service Restored",0,IF(H2597="",0,1))))</f>
        <v/>
      </c>
      <c r="AM2597" s="124">
        <f>IF(AL2597=0,"",IF(AK2597&gt;20.99,"Aged","Non-Aged"))</f>
        <v/>
      </c>
      <c r="AN2597" s="112">
        <f>IF(Q2597&lt;&gt;"",MONTH(Q2597),"")</f>
        <v/>
      </c>
      <c r="AO2597" s="112">
        <f>IFERROR(VALUE(V2597),0)</f>
        <v/>
      </c>
    </row>
    <row customFormat="1" customHeight="1" ht="29.25" r="2598" s="112" spans="1:41">
      <c r="A2598" s="127" t="n"/>
      <c r="B2598" s="113" t="n"/>
      <c r="C2598" s="127" t="n"/>
      <c r="D2598" s="127" t="n"/>
      <c r="E2598" s="114">
        <f>IF(F2598 &lt;&gt; "",VLOOKUP(F2598,CategoryLookup,2,FALSE), "")</f>
        <v/>
      </c>
      <c r="F2598" s="126" t="n"/>
      <c r="G2598" s="127" t="n"/>
      <c r="H2598" s="127" t="n"/>
      <c r="I2598" s="127" t="n"/>
      <c r="J2598" s="127" t="n"/>
      <c r="K2598" s="127" t="n"/>
      <c r="L2598" s="127" t="n"/>
      <c r="M2598" s="127" t="n"/>
      <c r="N2598" s="120" t="n"/>
      <c r="O2598" s="120" t="n"/>
      <c r="P2598" s="120" t="n"/>
      <c r="Q2598" s="120" t="n"/>
      <c r="R2598" s="121" t="n"/>
      <c r="S2598" s="121" t="n"/>
      <c r="T2598" s="121" t="n"/>
      <c r="U2598" s="121" t="n"/>
      <c r="V2598" s="117">
        <f>IF(P2598="NA","NA",IF(P2598&lt;&gt;"",TEXT(P2598-N2598,"[h].mm"),""))</f>
        <v/>
      </c>
      <c r="W2598" s="118">
        <f>IF(AND(R2598="",S2598=""),"",R2598+S2598)</f>
        <v/>
      </c>
      <c r="X2598" s="116">
        <f>IF(O2598&lt;&gt;"",DATE(YEAR(O2598), MONTH(O2598), DAY(O2598)),"")</f>
        <v/>
      </c>
      <c r="Y2598" s="122" t="n"/>
      <c r="Z2598" s="123" t="n"/>
      <c r="AA2598" s="117">
        <f>IF(F2598="Re-assigned","NA",IF(W2598="","",IF(W2598&gt;=VLOOKUP(D2598,SLAMatrix,3,FALSE),"Yes",IF(W2598&lt;VLOOKUP(D2598,SLAMatrix,2,FALSE),"No","Internal"))))</f>
        <v/>
      </c>
      <c r="AB2598" s="123" t="n"/>
      <c r="AC2598" s="123" t="n"/>
      <c r="AD2598" s="119" t="n"/>
      <c r="AE2598" s="125" t="n"/>
      <c r="AF2598" s="124">
        <f>MONTH(O2598)</f>
        <v/>
      </c>
      <c r="AG2598" s="124">
        <f>VLOOKUP(IFERROR(MID(AE2598,1,(FIND(",",AE2598,1)-1)),AE2598),Facility_Region_Mapping,2,FALSE)</f>
        <v/>
      </c>
      <c r="AH2598" s="124" t="n"/>
      <c r="AI2598" s="124">
        <f>IF(C2598&lt;&gt;"",IF(M2598="ESM User",getInterfaceName($C2598),"NA"),"")</f>
        <v/>
      </c>
      <c r="AJ2598" s="116">
        <f>IF(Q2598&lt;&gt;"",DATE(YEAR(Q2598), MONTH(Q2598), DAY(Q2598)),"")</f>
        <v/>
      </c>
      <c r="AK2598" s="130">
        <f>IF(Q2598&lt;&gt;0,Q2598-N2598,TODAY()-N2598)</f>
        <v/>
      </c>
      <c r="AL2598" s="112">
        <f>IF(F2598="Re-assigned",0,IF(H2598="Closed",0,IF(H2598="Service Restored",0,IF(H2598="",0,1))))</f>
        <v/>
      </c>
      <c r="AM2598" s="124">
        <f>IF(AL2598=0,"",IF(AK2598&gt;20.99,"Aged","Non-Aged"))</f>
        <v/>
      </c>
      <c r="AN2598" s="112">
        <f>IF(Q2598&lt;&gt;"",MONTH(Q2598),"")</f>
        <v/>
      </c>
      <c r="AO2598" s="112">
        <f>IFERROR(VALUE(V2598),0)</f>
        <v/>
      </c>
    </row>
    <row customFormat="1" customHeight="1" ht="29.25" r="2599" s="112" spans="1:41">
      <c r="A2599" s="127" t="n"/>
      <c r="B2599" s="113" t="n"/>
      <c r="C2599" s="127" t="n"/>
      <c r="D2599" s="127" t="n"/>
      <c r="E2599" s="114">
        <f>IF(F2599 &lt;&gt; "",VLOOKUP(F2599,CategoryLookup,2,FALSE), "")</f>
        <v/>
      </c>
      <c r="F2599" s="126" t="n"/>
      <c r="G2599" s="127" t="n"/>
      <c r="H2599" s="127" t="n"/>
      <c r="I2599" s="127" t="n"/>
      <c r="J2599" s="127" t="n"/>
      <c r="K2599" s="127" t="n"/>
      <c r="L2599" s="127" t="n"/>
      <c r="M2599" s="127" t="n"/>
      <c r="N2599" s="120" t="n"/>
      <c r="O2599" s="120" t="n"/>
      <c r="P2599" s="120" t="n"/>
      <c r="Q2599" s="120" t="n"/>
      <c r="R2599" s="121" t="n"/>
      <c r="S2599" s="121" t="n"/>
      <c r="T2599" s="121" t="n"/>
      <c r="U2599" s="121" t="n"/>
      <c r="V2599" s="117">
        <f>IF(P2599="NA","NA",IF(P2599&lt;&gt;"",TEXT(P2599-N2599,"[h].mm"),""))</f>
        <v/>
      </c>
      <c r="W2599" s="118">
        <f>IF(AND(R2599="",S2599=""),"",R2599+S2599)</f>
        <v/>
      </c>
      <c r="X2599" s="116">
        <f>IF(O2599&lt;&gt;"",DATE(YEAR(O2599), MONTH(O2599), DAY(O2599)),"")</f>
        <v/>
      </c>
      <c r="Y2599" s="122" t="n"/>
      <c r="Z2599" s="123" t="n"/>
      <c r="AA2599" s="117">
        <f>IF(F2599="Re-assigned","NA",IF(W2599="","",IF(W2599&gt;=VLOOKUP(D2599,SLAMatrix,3,FALSE),"Yes",IF(W2599&lt;VLOOKUP(D2599,SLAMatrix,2,FALSE),"No","Internal"))))</f>
        <v/>
      </c>
      <c r="AB2599" s="123" t="n"/>
      <c r="AC2599" s="123" t="n"/>
      <c r="AD2599" s="119" t="n"/>
      <c r="AE2599" s="125" t="n"/>
      <c r="AF2599" s="124">
        <f>MONTH(O2599)</f>
        <v/>
      </c>
      <c r="AG2599" s="124">
        <f>VLOOKUP(IFERROR(MID(AE2599,1,(FIND(",",AE2599,1)-1)),AE2599),Facility_Region_Mapping,2,FALSE)</f>
        <v/>
      </c>
      <c r="AH2599" s="124" t="n"/>
      <c r="AI2599" s="124">
        <f>IF(C2599&lt;&gt;"",IF(M2599="ESM User",getInterfaceName($C2599),"NA"),"")</f>
        <v/>
      </c>
      <c r="AJ2599" s="116">
        <f>IF(Q2599&lt;&gt;"",DATE(YEAR(Q2599), MONTH(Q2599), DAY(Q2599)),"")</f>
        <v/>
      </c>
      <c r="AK2599" s="130">
        <f>IF(Q2599&lt;&gt;0,Q2599-N2599,TODAY()-N2599)</f>
        <v/>
      </c>
      <c r="AL2599" s="112">
        <f>IF(F2599="Re-assigned",0,IF(H2599="Closed",0,IF(H2599="Service Restored",0,IF(H2599="",0,1))))</f>
        <v/>
      </c>
      <c r="AM2599" s="124">
        <f>IF(AL2599=0,"",IF(AK2599&gt;20.99,"Aged","Non-Aged"))</f>
        <v/>
      </c>
      <c r="AN2599" s="112">
        <f>IF(Q2599&lt;&gt;"",MONTH(Q2599),"")</f>
        <v/>
      </c>
      <c r="AO2599" s="112">
        <f>IFERROR(VALUE(V2599),0)</f>
        <v/>
      </c>
    </row>
    <row customFormat="1" customHeight="1" ht="29.25" r="2600" s="112" spans="1:41">
      <c r="A2600" s="127" t="n"/>
      <c r="B2600" s="113" t="n"/>
      <c r="C2600" s="127" t="n"/>
      <c r="D2600" s="127" t="n"/>
      <c r="E2600" s="114">
        <f>IF(F2600 &lt;&gt; "",VLOOKUP(F2600,CategoryLookup,2,FALSE), "")</f>
        <v/>
      </c>
      <c r="F2600" s="126" t="n"/>
      <c r="G2600" s="127" t="n"/>
      <c r="H2600" s="127" t="n"/>
      <c r="I2600" s="127" t="n"/>
      <c r="J2600" s="127" t="n"/>
      <c r="K2600" s="127" t="n"/>
      <c r="L2600" s="127" t="n"/>
      <c r="M2600" s="127" t="n"/>
      <c r="N2600" s="120" t="n"/>
      <c r="O2600" s="120" t="n"/>
      <c r="P2600" s="120" t="n"/>
      <c r="Q2600" s="120" t="n"/>
      <c r="R2600" s="121" t="n"/>
      <c r="S2600" s="121" t="n"/>
      <c r="T2600" s="121" t="n"/>
      <c r="U2600" s="121" t="n"/>
      <c r="V2600" s="117">
        <f>IF(P2600="NA","NA",IF(P2600&lt;&gt;"",TEXT(P2600-N2600,"[h].mm"),""))</f>
        <v/>
      </c>
      <c r="W2600" s="118">
        <f>IF(AND(R2600="",S2600=""),"",R2600+S2600)</f>
        <v/>
      </c>
      <c r="X2600" s="116">
        <f>IF(O2600&lt;&gt;"",DATE(YEAR(O2600), MONTH(O2600), DAY(O2600)),"")</f>
        <v/>
      </c>
      <c r="Y2600" s="122" t="n"/>
      <c r="Z2600" s="123" t="n"/>
      <c r="AA2600" s="117">
        <f>IF(F2600="Re-assigned","NA",IF(W2600="","",IF(W2600&gt;=VLOOKUP(D2600,SLAMatrix,3,FALSE),"Yes",IF(W2600&lt;VLOOKUP(D2600,SLAMatrix,2,FALSE),"No","Internal"))))</f>
        <v/>
      </c>
      <c r="AB2600" s="123" t="n"/>
      <c r="AC2600" s="123" t="n"/>
      <c r="AD2600" s="119" t="n"/>
      <c r="AE2600" s="125" t="n"/>
      <c r="AF2600" s="124">
        <f>MONTH(O2600)</f>
        <v/>
      </c>
      <c r="AG2600" s="124">
        <f>VLOOKUP(IFERROR(MID(AE2600,1,(FIND(",",AE2600,1)-1)),AE2600),Facility_Region_Mapping,2,FALSE)</f>
        <v/>
      </c>
      <c r="AH2600" s="124" t="n"/>
      <c r="AI2600" s="124">
        <f>IF(C2600&lt;&gt;"",IF(M2600="ESM User",getInterfaceName($C2600),"NA"),"")</f>
        <v/>
      </c>
      <c r="AJ2600" s="116">
        <f>IF(Q2600&lt;&gt;"",DATE(YEAR(Q2600), MONTH(Q2600), DAY(Q2600)),"")</f>
        <v/>
      </c>
      <c r="AK2600" s="130">
        <f>IF(Q2600&lt;&gt;0,Q2600-N2600,TODAY()-N2600)</f>
        <v/>
      </c>
      <c r="AL2600" s="112">
        <f>IF(F2600="Re-assigned",0,IF(H2600="Closed",0,IF(H2600="Service Restored",0,IF(H2600="",0,1))))</f>
        <v/>
      </c>
      <c r="AM2600" s="124">
        <f>IF(AL2600=0,"",IF(AK2600&gt;20.99,"Aged","Non-Aged"))</f>
        <v/>
      </c>
      <c r="AN2600" s="112">
        <f>IF(Q2600&lt;&gt;"",MONTH(Q2600),"")</f>
        <v/>
      </c>
      <c r="AO2600" s="112">
        <f>IFERROR(VALUE(V2600),0)</f>
        <v/>
      </c>
    </row>
    <row customFormat="1" customHeight="1" ht="29.25" r="2601" s="112" spans="1:41">
      <c r="A2601" s="127" t="n"/>
      <c r="B2601" s="113" t="n"/>
      <c r="C2601" s="127" t="n"/>
      <c r="D2601" s="127" t="n"/>
      <c r="E2601" s="114">
        <f>IF(F2601 &lt;&gt; "",VLOOKUP(F2601,CategoryLookup,2,FALSE), "")</f>
        <v/>
      </c>
      <c r="F2601" s="126" t="n"/>
      <c r="G2601" s="127" t="n"/>
      <c r="H2601" s="127" t="n"/>
      <c r="I2601" s="127" t="n"/>
      <c r="J2601" s="127" t="n"/>
      <c r="K2601" s="127" t="n"/>
      <c r="L2601" s="127" t="n"/>
      <c r="M2601" s="127" t="n"/>
      <c r="N2601" s="120" t="n"/>
      <c r="O2601" s="120" t="n"/>
      <c r="P2601" s="120" t="n"/>
      <c r="Q2601" s="120" t="n"/>
      <c r="R2601" s="121" t="n"/>
      <c r="S2601" s="121" t="n"/>
      <c r="T2601" s="121" t="n"/>
      <c r="U2601" s="121" t="n"/>
      <c r="V2601" s="117">
        <f>IF(P2601="NA","NA",IF(P2601&lt;&gt;"",TEXT(P2601-N2601,"[h].mm"),""))</f>
        <v/>
      </c>
      <c r="W2601" s="118">
        <f>IF(AND(R2601="",S2601=""),"",R2601+S2601)</f>
        <v/>
      </c>
      <c r="X2601" s="116">
        <f>IF(O2601&lt;&gt;"",DATE(YEAR(O2601), MONTH(O2601), DAY(O2601)),"")</f>
        <v/>
      </c>
      <c r="Y2601" s="122" t="n"/>
      <c r="Z2601" s="123" t="n"/>
      <c r="AA2601" s="117">
        <f>IF(F2601="Re-assigned","NA",IF(W2601="","",IF(W2601&gt;=VLOOKUP(D2601,SLAMatrix,3,FALSE),"Yes",IF(W2601&lt;VLOOKUP(D2601,SLAMatrix,2,FALSE),"No","Internal"))))</f>
        <v/>
      </c>
      <c r="AB2601" s="123" t="n"/>
      <c r="AC2601" s="123" t="n"/>
      <c r="AD2601" s="119" t="n"/>
      <c r="AE2601" s="125" t="n"/>
      <c r="AF2601" s="124">
        <f>MONTH(O2601)</f>
        <v/>
      </c>
      <c r="AG2601" s="124">
        <f>VLOOKUP(IFERROR(MID(AE2601,1,(FIND(",",AE2601,1)-1)),AE2601),Facility_Region_Mapping,2,FALSE)</f>
        <v/>
      </c>
      <c r="AH2601" s="124" t="n"/>
      <c r="AI2601" s="124">
        <f>IF(C2601&lt;&gt;"",IF(M2601="ESM User",getInterfaceName($C2601),"NA"),"")</f>
        <v/>
      </c>
      <c r="AJ2601" s="116">
        <f>IF(Q2601&lt;&gt;"",DATE(YEAR(Q2601), MONTH(Q2601), DAY(Q2601)),"")</f>
        <v/>
      </c>
      <c r="AK2601" s="130">
        <f>IF(Q2601&lt;&gt;0,Q2601-N2601,TODAY()-N2601)</f>
        <v/>
      </c>
      <c r="AL2601" s="112">
        <f>IF(F2601="Re-assigned",0,IF(H2601="Closed",0,IF(H2601="Service Restored",0,IF(H2601="",0,1))))</f>
        <v/>
      </c>
      <c r="AM2601" s="124">
        <f>IF(AL2601=0,"",IF(AK2601&gt;20.99,"Aged","Non-Aged"))</f>
        <v/>
      </c>
      <c r="AN2601" s="112">
        <f>IF(Q2601&lt;&gt;"",MONTH(Q2601),"")</f>
        <v/>
      </c>
      <c r="AO2601" s="112">
        <f>IFERROR(VALUE(V2601),0)</f>
        <v/>
      </c>
    </row>
    <row customFormat="1" customHeight="1" ht="29.25" r="2602" s="112" spans="1:41">
      <c r="A2602" s="127" t="n"/>
      <c r="B2602" s="113" t="n"/>
      <c r="C2602" s="127" t="n"/>
      <c r="D2602" s="127" t="n"/>
      <c r="E2602" s="114">
        <f>IF(F2602 &lt;&gt; "",VLOOKUP(F2602,CategoryLookup,2,FALSE), "")</f>
        <v/>
      </c>
      <c r="F2602" s="126" t="n"/>
      <c r="G2602" s="127" t="n"/>
      <c r="H2602" s="127" t="n"/>
      <c r="I2602" s="127" t="n"/>
      <c r="J2602" s="127" t="n"/>
      <c r="K2602" s="127" t="n"/>
      <c r="L2602" s="127" t="n"/>
      <c r="M2602" s="127" t="n"/>
      <c r="N2602" s="120" t="n"/>
      <c r="O2602" s="120" t="n"/>
      <c r="P2602" s="120" t="n"/>
      <c r="Q2602" s="120" t="n"/>
      <c r="R2602" s="121" t="n"/>
      <c r="S2602" s="121" t="n"/>
      <c r="T2602" s="121" t="n"/>
      <c r="U2602" s="121" t="n"/>
      <c r="V2602" s="117">
        <f>IF(P2602="NA","NA",IF(P2602&lt;&gt;"",TEXT(P2602-N2602,"[h].mm"),""))</f>
        <v/>
      </c>
      <c r="W2602" s="118">
        <f>IF(AND(R2602="",S2602=""),"",R2602+S2602)</f>
        <v/>
      </c>
      <c r="X2602" s="116">
        <f>IF(O2602&lt;&gt;"",DATE(YEAR(O2602), MONTH(O2602), DAY(O2602)),"")</f>
        <v/>
      </c>
      <c r="Y2602" s="122" t="n"/>
      <c r="Z2602" s="123" t="n"/>
      <c r="AA2602" s="117">
        <f>IF(F2602="Re-assigned","NA",IF(W2602="","",IF(W2602&gt;=VLOOKUP(D2602,SLAMatrix,3,FALSE),"Yes",IF(W2602&lt;VLOOKUP(D2602,SLAMatrix,2,FALSE),"No","Internal"))))</f>
        <v/>
      </c>
      <c r="AB2602" s="123" t="n"/>
      <c r="AC2602" s="123" t="n"/>
      <c r="AD2602" s="119" t="n"/>
      <c r="AE2602" s="125" t="n"/>
      <c r="AF2602" s="124">
        <f>MONTH(O2602)</f>
        <v/>
      </c>
      <c r="AG2602" s="124">
        <f>VLOOKUP(IFERROR(MID(AE2602,1,(FIND(",",AE2602,1)-1)),AE2602),Facility_Region_Mapping,2,FALSE)</f>
        <v/>
      </c>
      <c r="AH2602" s="124" t="n"/>
      <c r="AI2602" s="124">
        <f>IF(C2602&lt;&gt;"",IF(M2602="ESM User",getInterfaceName($C2602),"NA"),"")</f>
        <v/>
      </c>
      <c r="AJ2602" s="116">
        <f>IF(Q2602&lt;&gt;"",DATE(YEAR(Q2602), MONTH(Q2602), DAY(Q2602)),"")</f>
        <v/>
      </c>
      <c r="AK2602" s="130">
        <f>IF(Q2602&lt;&gt;0,Q2602-N2602,TODAY()-N2602)</f>
        <v/>
      </c>
      <c r="AL2602" s="112">
        <f>IF(F2602="Re-assigned",0,IF(H2602="Closed",0,IF(H2602="Service Restored",0,IF(H2602="",0,1))))</f>
        <v/>
      </c>
      <c r="AM2602" s="124">
        <f>IF(AL2602=0,"",IF(AK2602&gt;20.99,"Aged","Non-Aged"))</f>
        <v/>
      </c>
      <c r="AN2602" s="112">
        <f>IF(Q2602&lt;&gt;"",MONTH(Q2602),"")</f>
        <v/>
      </c>
      <c r="AO2602" s="112">
        <f>IFERROR(VALUE(V2602),0)</f>
        <v/>
      </c>
    </row>
    <row customFormat="1" customHeight="1" ht="29.25" r="2603" s="112" spans="1:41">
      <c r="A2603" s="127" t="n"/>
      <c r="B2603" s="113" t="n"/>
      <c r="C2603" s="127" t="n"/>
      <c r="D2603" s="127" t="n"/>
      <c r="E2603" s="114">
        <f>IF(F2603 &lt;&gt; "",VLOOKUP(F2603,CategoryLookup,2,FALSE), "")</f>
        <v/>
      </c>
      <c r="F2603" s="126" t="n"/>
      <c r="G2603" s="127" t="n"/>
      <c r="H2603" s="127" t="n"/>
      <c r="I2603" s="127" t="n"/>
      <c r="J2603" s="127" t="n"/>
      <c r="K2603" s="127" t="n"/>
      <c r="L2603" s="127" t="n"/>
      <c r="M2603" s="127" t="n"/>
      <c r="N2603" s="120" t="n"/>
      <c r="O2603" s="120" t="n"/>
      <c r="P2603" s="120" t="n"/>
      <c r="Q2603" s="120" t="n"/>
      <c r="R2603" s="121" t="n"/>
      <c r="S2603" s="121" t="n"/>
      <c r="T2603" s="121" t="n"/>
      <c r="U2603" s="121" t="n"/>
      <c r="V2603" s="117">
        <f>IF(P2603="NA","NA",IF(P2603&lt;&gt;"",TEXT(P2603-N2603,"[h].mm"),""))</f>
        <v/>
      </c>
      <c r="W2603" s="118">
        <f>IF(AND(R2603="",S2603=""),"",R2603+S2603)</f>
        <v/>
      </c>
      <c r="X2603" s="116">
        <f>IF(O2603&lt;&gt;"",DATE(YEAR(O2603), MONTH(O2603), DAY(O2603)),"")</f>
        <v/>
      </c>
      <c r="Y2603" s="122" t="n"/>
      <c r="Z2603" s="123" t="n"/>
      <c r="AA2603" s="117">
        <f>IF(F2603="Re-assigned","NA",IF(W2603="","",IF(W2603&gt;=VLOOKUP(D2603,SLAMatrix,3,FALSE),"Yes",IF(W2603&lt;VLOOKUP(D2603,SLAMatrix,2,FALSE),"No","Internal"))))</f>
        <v/>
      </c>
      <c r="AB2603" s="123" t="n"/>
      <c r="AC2603" s="123" t="n"/>
      <c r="AD2603" s="119" t="n"/>
      <c r="AE2603" s="125" t="n"/>
      <c r="AF2603" s="124">
        <f>MONTH(O2603)</f>
        <v/>
      </c>
      <c r="AG2603" s="124">
        <f>VLOOKUP(IFERROR(MID(AE2603,1,(FIND(",",AE2603,1)-1)),AE2603),Facility_Region_Mapping,2,FALSE)</f>
        <v/>
      </c>
      <c r="AH2603" s="124" t="n"/>
      <c r="AI2603" s="124">
        <f>IF(C2603&lt;&gt;"",IF(M2603="ESM User",getInterfaceName($C2603),"NA"),"")</f>
        <v/>
      </c>
      <c r="AJ2603" s="116">
        <f>IF(Q2603&lt;&gt;"",DATE(YEAR(Q2603), MONTH(Q2603), DAY(Q2603)),"")</f>
        <v/>
      </c>
      <c r="AK2603" s="130">
        <f>IF(Q2603&lt;&gt;0,Q2603-N2603,TODAY()-N2603)</f>
        <v/>
      </c>
      <c r="AL2603" s="112">
        <f>IF(F2603="Re-assigned",0,IF(H2603="Closed",0,IF(H2603="Service Restored",0,IF(H2603="",0,1))))</f>
        <v/>
      </c>
      <c r="AM2603" s="124">
        <f>IF(AL2603=0,"",IF(AK2603&gt;20.99,"Aged","Non-Aged"))</f>
        <v/>
      </c>
      <c r="AN2603" s="112">
        <f>IF(Q2603&lt;&gt;"",MONTH(Q2603),"")</f>
        <v/>
      </c>
      <c r="AO2603" s="112">
        <f>IFERROR(VALUE(V2603),0)</f>
        <v/>
      </c>
    </row>
    <row customFormat="1" customHeight="1" ht="29.25" r="2604" s="112" spans="1:41">
      <c r="A2604" s="127" t="n"/>
      <c r="B2604" s="113" t="n"/>
      <c r="C2604" s="127" t="n"/>
      <c r="D2604" s="127" t="n"/>
      <c r="E2604" s="114">
        <f>IF(F2604 &lt;&gt; "",VLOOKUP(F2604,CategoryLookup,2,FALSE), "")</f>
        <v/>
      </c>
      <c r="F2604" s="126" t="n"/>
      <c r="G2604" s="127" t="n"/>
      <c r="H2604" s="127" t="n"/>
      <c r="I2604" s="127" t="n"/>
      <c r="J2604" s="127" t="n"/>
      <c r="K2604" s="127" t="n"/>
      <c r="L2604" s="127" t="n"/>
      <c r="M2604" s="127" t="n"/>
      <c r="N2604" s="120" t="n"/>
      <c r="O2604" s="120" t="n"/>
      <c r="P2604" s="120" t="n"/>
      <c r="Q2604" s="120" t="n"/>
      <c r="R2604" s="121" t="n"/>
      <c r="S2604" s="121" t="n"/>
      <c r="T2604" s="121" t="n"/>
      <c r="U2604" s="121" t="n"/>
      <c r="V2604" s="117">
        <f>IF(P2604="NA","NA",IF(P2604&lt;&gt;"",TEXT(P2604-N2604,"[h].mm"),""))</f>
        <v/>
      </c>
      <c r="W2604" s="118">
        <f>IF(AND(R2604="",S2604=""),"",R2604+S2604)</f>
        <v/>
      </c>
      <c r="X2604" s="116">
        <f>IF(O2604&lt;&gt;"",DATE(YEAR(O2604), MONTH(O2604), DAY(O2604)),"")</f>
        <v/>
      </c>
      <c r="Y2604" s="122" t="n"/>
      <c r="Z2604" s="123" t="n"/>
      <c r="AA2604" s="117">
        <f>IF(F2604="Re-assigned","NA",IF(W2604="","",IF(W2604&gt;=VLOOKUP(D2604,SLAMatrix,3,FALSE),"Yes",IF(W2604&lt;VLOOKUP(D2604,SLAMatrix,2,FALSE),"No","Internal"))))</f>
        <v/>
      </c>
      <c r="AB2604" s="123" t="n"/>
      <c r="AC2604" s="123" t="n"/>
      <c r="AD2604" s="119" t="n"/>
      <c r="AE2604" s="125" t="n"/>
      <c r="AF2604" s="124">
        <f>MONTH(O2604)</f>
        <v/>
      </c>
      <c r="AG2604" s="124">
        <f>VLOOKUP(IFERROR(MID(AE2604,1,(FIND(",",AE2604,1)-1)),AE2604),Facility_Region_Mapping,2,FALSE)</f>
        <v/>
      </c>
      <c r="AH2604" s="124" t="n"/>
      <c r="AI2604" s="124">
        <f>IF(C2604&lt;&gt;"",IF(M2604="ESM User",getInterfaceName($C2604),"NA"),"")</f>
        <v/>
      </c>
      <c r="AJ2604" s="116">
        <f>IF(Q2604&lt;&gt;"",DATE(YEAR(Q2604), MONTH(Q2604), DAY(Q2604)),"")</f>
        <v/>
      </c>
      <c r="AK2604" s="130">
        <f>IF(Q2604&lt;&gt;0,Q2604-N2604,TODAY()-N2604)</f>
        <v/>
      </c>
      <c r="AL2604" s="112">
        <f>IF(F2604="Re-assigned",0,IF(H2604="Closed",0,IF(H2604="Service Restored",0,IF(H2604="",0,1))))</f>
        <v/>
      </c>
      <c r="AM2604" s="124">
        <f>IF(AL2604=0,"",IF(AK2604&gt;20.99,"Aged","Non-Aged"))</f>
        <v/>
      </c>
      <c r="AN2604" s="112">
        <f>IF(Q2604&lt;&gt;"",MONTH(Q2604),"")</f>
        <v/>
      </c>
      <c r="AO2604" s="112">
        <f>IFERROR(VALUE(V2604),0)</f>
        <v/>
      </c>
    </row>
    <row customFormat="1" customHeight="1" ht="29.25" r="2605" s="112" spans="1:41">
      <c r="A2605" s="127" t="n"/>
      <c r="B2605" s="113" t="n"/>
      <c r="C2605" s="127" t="n"/>
      <c r="D2605" s="127" t="n"/>
      <c r="E2605" s="114">
        <f>IF(F2605 &lt;&gt; "",VLOOKUP(F2605,CategoryLookup,2,FALSE), "")</f>
        <v/>
      </c>
      <c r="F2605" s="126" t="n"/>
      <c r="G2605" s="127" t="n"/>
      <c r="H2605" s="127" t="n"/>
      <c r="I2605" s="127" t="n"/>
      <c r="J2605" s="127" t="n"/>
      <c r="K2605" s="127" t="n"/>
      <c r="L2605" s="127" t="n"/>
      <c r="M2605" s="127" t="n"/>
      <c r="N2605" s="120" t="n"/>
      <c r="O2605" s="120" t="n"/>
      <c r="P2605" s="120" t="n"/>
      <c r="Q2605" s="120" t="n"/>
      <c r="R2605" s="121" t="n"/>
      <c r="S2605" s="121" t="n"/>
      <c r="T2605" s="121" t="n"/>
      <c r="U2605" s="121" t="n"/>
      <c r="V2605" s="117">
        <f>IF(P2605="NA","NA",IF(P2605&lt;&gt;"",TEXT(P2605-N2605,"[h].mm"),""))</f>
        <v/>
      </c>
      <c r="W2605" s="118">
        <f>IF(AND(R2605="",S2605=""),"",R2605+S2605)</f>
        <v/>
      </c>
      <c r="X2605" s="116">
        <f>IF(O2605&lt;&gt;"",DATE(YEAR(O2605), MONTH(O2605), DAY(O2605)),"")</f>
        <v/>
      </c>
      <c r="Y2605" s="122" t="n"/>
      <c r="Z2605" s="123" t="n"/>
      <c r="AA2605" s="117">
        <f>IF(F2605="Re-assigned","NA",IF(W2605="","",IF(W2605&gt;=VLOOKUP(D2605,SLAMatrix,3,FALSE),"Yes",IF(W2605&lt;VLOOKUP(D2605,SLAMatrix,2,FALSE),"No","Internal"))))</f>
        <v/>
      </c>
      <c r="AB2605" s="123" t="n"/>
      <c r="AC2605" s="123" t="n"/>
      <c r="AD2605" s="119" t="n"/>
      <c r="AE2605" s="125" t="n"/>
      <c r="AF2605" s="124">
        <f>MONTH(O2605)</f>
        <v/>
      </c>
      <c r="AG2605" s="124">
        <f>VLOOKUP(IFERROR(MID(AE2605,1,(FIND(",",AE2605,1)-1)),AE2605),Facility_Region_Mapping,2,FALSE)</f>
        <v/>
      </c>
      <c r="AH2605" s="124" t="n"/>
      <c r="AI2605" s="124">
        <f>IF(C2605&lt;&gt;"",IF(M2605="ESM User",getInterfaceName($C2605),"NA"),"")</f>
        <v/>
      </c>
      <c r="AJ2605" s="116">
        <f>IF(Q2605&lt;&gt;"",DATE(YEAR(Q2605), MONTH(Q2605), DAY(Q2605)),"")</f>
        <v/>
      </c>
      <c r="AK2605" s="130">
        <f>IF(Q2605&lt;&gt;0,Q2605-N2605,TODAY()-N2605)</f>
        <v/>
      </c>
      <c r="AL2605" s="112">
        <f>IF(F2605="Re-assigned",0,IF(H2605="Closed",0,IF(H2605="Service Restored",0,IF(H2605="",0,1))))</f>
        <v/>
      </c>
      <c r="AM2605" s="124">
        <f>IF(AL2605=0,"",IF(AK2605&gt;20.99,"Aged","Non-Aged"))</f>
        <v/>
      </c>
      <c r="AN2605" s="112">
        <f>IF(Q2605&lt;&gt;"",MONTH(Q2605),"")</f>
        <v/>
      </c>
      <c r="AO2605" s="112">
        <f>IFERROR(VALUE(V2605),0)</f>
        <v/>
      </c>
    </row>
    <row customFormat="1" customHeight="1" ht="29.25" r="2606" s="112" spans="1:41">
      <c r="A2606" s="127" t="n"/>
      <c r="B2606" s="113" t="n"/>
      <c r="C2606" s="127" t="n"/>
      <c r="D2606" s="127" t="n"/>
      <c r="E2606" s="114">
        <f>IF(F2606 &lt;&gt; "",VLOOKUP(F2606,CategoryLookup,2,FALSE), "")</f>
        <v/>
      </c>
      <c r="F2606" s="126" t="n"/>
      <c r="G2606" s="127" t="n"/>
      <c r="H2606" s="127" t="n"/>
      <c r="I2606" s="127" t="n"/>
      <c r="J2606" s="127" t="n"/>
      <c r="K2606" s="127" t="n"/>
      <c r="L2606" s="127" t="n"/>
      <c r="M2606" s="127" t="n"/>
      <c r="N2606" s="120" t="n"/>
      <c r="O2606" s="120" t="n"/>
      <c r="P2606" s="120" t="n"/>
      <c r="Q2606" s="120" t="n"/>
      <c r="R2606" s="121" t="n"/>
      <c r="S2606" s="121" t="n"/>
      <c r="T2606" s="121" t="n"/>
      <c r="U2606" s="121" t="n"/>
      <c r="V2606" s="117">
        <f>IF(P2606="NA","NA",IF(P2606&lt;&gt;"",TEXT(P2606-N2606,"[h].mm"),""))</f>
        <v/>
      </c>
      <c r="W2606" s="118">
        <f>IF(AND(R2606="",S2606=""),"",R2606+S2606)</f>
        <v/>
      </c>
      <c r="X2606" s="116">
        <f>IF(O2606&lt;&gt;"",DATE(YEAR(O2606), MONTH(O2606), DAY(O2606)),"")</f>
        <v/>
      </c>
      <c r="Y2606" s="122" t="n"/>
      <c r="Z2606" s="123" t="n"/>
      <c r="AA2606" s="117">
        <f>IF(F2606="Re-assigned","NA",IF(W2606="","",IF(W2606&gt;=VLOOKUP(D2606,SLAMatrix,3,FALSE),"Yes",IF(W2606&lt;VLOOKUP(D2606,SLAMatrix,2,FALSE),"No","Internal"))))</f>
        <v/>
      </c>
      <c r="AB2606" s="123" t="n"/>
      <c r="AC2606" s="123" t="n"/>
      <c r="AD2606" s="119" t="n"/>
      <c r="AE2606" s="125" t="n"/>
      <c r="AF2606" s="124">
        <f>MONTH(O2606)</f>
        <v/>
      </c>
      <c r="AG2606" s="124">
        <f>VLOOKUP(IFERROR(MID(AE2606,1,(FIND(",",AE2606,1)-1)),AE2606),Facility_Region_Mapping,2,FALSE)</f>
        <v/>
      </c>
      <c r="AH2606" s="124" t="n"/>
      <c r="AI2606" s="124">
        <f>IF(C2606&lt;&gt;"",IF(M2606="ESM User",getInterfaceName($C2606),"NA"),"")</f>
        <v/>
      </c>
      <c r="AJ2606" s="116">
        <f>IF(Q2606&lt;&gt;"",DATE(YEAR(Q2606), MONTH(Q2606), DAY(Q2606)),"")</f>
        <v/>
      </c>
      <c r="AK2606" s="130">
        <f>IF(Q2606&lt;&gt;0,Q2606-N2606,TODAY()-N2606)</f>
        <v/>
      </c>
      <c r="AL2606" s="112">
        <f>IF(F2606="Re-assigned",0,IF(H2606="Closed",0,IF(H2606="Service Restored",0,IF(H2606="",0,1))))</f>
        <v/>
      </c>
      <c r="AM2606" s="124">
        <f>IF(AL2606=0,"",IF(AK2606&gt;20.99,"Aged","Non-Aged"))</f>
        <v/>
      </c>
      <c r="AN2606" s="112">
        <f>IF(Q2606&lt;&gt;"",MONTH(Q2606),"")</f>
        <v/>
      </c>
      <c r="AO2606" s="112">
        <f>IFERROR(VALUE(V2606),0)</f>
        <v/>
      </c>
    </row>
    <row customFormat="1" customHeight="1" ht="29.25" r="2607" s="112" spans="1:41">
      <c r="A2607" s="127" t="n"/>
      <c r="B2607" s="113" t="n"/>
      <c r="C2607" s="127" t="n"/>
      <c r="D2607" s="127" t="n"/>
      <c r="E2607" s="114">
        <f>IF(F2607 &lt;&gt; "",VLOOKUP(F2607,CategoryLookup,2,FALSE), "")</f>
        <v/>
      </c>
      <c r="F2607" s="126" t="n"/>
      <c r="G2607" s="127" t="n"/>
      <c r="H2607" s="127" t="n"/>
      <c r="I2607" s="127" t="n"/>
      <c r="J2607" s="127" t="n"/>
      <c r="K2607" s="127" t="n"/>
      <c r="L2607" s="127" t="n"/>
      <c r="M2607" s="127" t="n"/>
      <c r="N2607" s="120" t="n"/>
      <c r="O2607" s="120" t="n"/>
      <c r="P2607" s="120" t="n"/>
      <c r="Q2607" s="120" t="n"/>
      <c r="R2607" s="121" t="n"/>
      <c r="S2607" s="121" t="n"/>
      <c r="T2607" s="121" t="n"/>
      <c r="U2607" s="121" t="n"/>
      <c r="V2607" s="117">
        <f>IF(P2607="NA","NA",IF(P2607&lt;&gt;"",TEXT(P2607-N2607,"[h].mm"),""))</f>
        <v/>
      </c>
      <c r="W2607" s="118">
        <f>IF(AND(R2607="",S2607=""),"",R2607+S2607)</f>
        <v/>
      </c>
      <c r="X2607" s="116">
        <f>IF(O2607&lt;&gt;"",DATE(YEAR(O2607), MONTH(O2607), DAY(O2607)),"")</f>
        <v/>
      </c>
      <c r="Y2607" s="122" t="n"/>
      <c r="Z2607" s="123" t="n"/>
      <c r="AA2607" s="117">
        <f>IF(F2607="Re-assigned","NA",IF(W2607="","",IF(W2607&gt;=VLOOKUP(D2607,SLAMatrix,3,FALSE),"Yes",IF(W2607&lt;VLOOKUP(D2607,SLAMatrix,2,FALSE),"No","Internal"))))</f>
        <v/>
      </c>
      <c r="AB2607" s="123" t="n"/>
      <c r="AC2607" s="123" t="n"/>
      <c r="AD2607" s="119" t="n"/>
      <c r="AE2607" s="125" t="n"/>
      <c r="AF2607" s="124">
        <f>MONTH(O2607)</f>
        <v/>
      </c>
      <c r="AG2607" s="124">
        <f>VLOOKUP(IFERROR(MID(AE2607,1,(FIND(",",AE2607,1)-1)),AE2607),Facility_Region_Mapping,2,FALSE)</f>
        <v/>
      </c>
      <c r="AH2607" s="124" t="n"/>
      <c r="AI2607" s="124">
        <f>IF(C2607&lt;&gt;"",IF(M2607="ESM User",getInterfaceName($C2607),"NA"),"")</f>
        <v/>
      </c>
      <c r="AJ2607" s="116">
        <f>IF(Q2607&lt;&gt;"",DATE(YEAR(Q2607), MONTH(Q2607), DAY(Q2607)),"")</f>
        <v/>
      </c>
      <c r="AK2607" s="130">
        <f>IF(Q2607&lt;&gt;0,Q2607-N2607,TODAY()-N2607)</f>
        <v/>
      </c>
      <c r="AL2607" s="112">
        <f>IF(F2607="Re-assigned",0,IF(H2607="Closed",0,IF(H2607="Service Restored",0,IF(H2607="",0,1))))</f>
        <v/>
      </c>
      <c r="AM2607" s="124">
        <f>IF(AL2607=0,"",IF(AK2607&gt;20.99,"Aged","Non-Aged"))</f>
        <v/>
      </c>
      <c r="AN2607" s="112">
        <f>IF(Q2607&lt;&gt;"",MONTH(Q2607),"")</f>
        <v/>
      </c>
      <c r="AO2607" s="112">
        <f>IFERROR(VALUE(V2607),0)</f>
        <v/>
      </c>
    </row>
    <row customFormat="1" customHeight="1" ht="29.25" r="2608" s="112" spans="1:41">
      <c r="A2608" s="127" t="n"/>
      <c r="B2608" s="113" t="n"/>
      <c r="C2608" s="127" t="n"/>
      <c r="D2608" s="127" t="n"/>
      <c r="E2608" s="114">
        <f>IF(F2608 &lt;&gt; "",VLOOKUP(F2608,CategoryLookup,2,FALSE), "")</f>
        <v/>
      </c>
      <c r="F2608" s="126" t="n"/>
      <c r="G2608" s="127" t="n"/>
      <c r="H2608" s="127" t="n"/>
      <c r="I2608" s="127" t="n"/>
      <c r="J2608" s="127" t="n"/>
      <c r="K2608" s="127" t="n"/>
      <c r="L2608" s="127" t="n"/>
      <c r="M2608" s="127" t="n"/>
      <c r="N2608" s="120" t="n"/>
      <c r="O2608" s="120" t="n"/>
      <c r="P2608" s="120" t="n"/>
      <c r="Q2608" s="120" t="n"/>
      <c r="R2608" s="121" t="n"/>
      <c r="S2608" s="121" t="n"/>
      <c r="T2608" s="121" t="n"/>
      <c r="U2608" s="121" t="n"/>
      <c r="V2608" s="117">
        <f>IF(P2608="NA","NA",IF(P2608&lt;&gt;"",TEXT(P2608-N2608,"[h].mm"),""))</f>
        <v/>
      </c>
      <c r="W2608" s="118">
        <f>IF(AND(R2608="",S2608=""),"",R2608+S2608)</f>
        <v/>
      </c>
      <c r="X2608" s="116">
        <f>IF(O2608&lt;&gt;"",DATE(YEAR(O2608), MONTH(O2608), DAY(O2608)),"")</f>
        <v/>
      </c>
      <c r="Y2608" s="122" t="n"/>
      <c r="Z2608" s="123" t="n"/>
      <c r="AA2608" s="117">
        <f>IF(F2608="Re-assigned","NA",IF(W2608="","",IF(W2608&gt;=VLOOKUP(D2608,SLAMatrix,3,FALSE),"Yes",IF(W2608&lt;VLOOKUP(D2608,SLAMatrix,2,FALSE),"No","Internal"))))</f>
        <v/>
      </c>
      <c r="AB2608" s="123" t="n"/>
      <c r="AC2608" s="123" t="n"/>
      <c r="AD2608" s="119" t="n"/>
      <c r="AE2608" s="125" t="n"/>
      <c r="AF2608" s="124">
        <f>MONTH(O2608)</f>
        <v/>
      </c>
      <c r="AG2608" s="124">
        <f>VLOOKUP(IFERROR(MID(AE2608,1,(FIND(",",AE2608,1)-1)),AE2608),Facility_Region_Mapping,2,FALSE)</f>
        <v/>
      </c>
      <c r="AH2608" s="124" t="n"/>
      <c r="AI2608" s="124">
        <f>IF(C2608&lt;&gt;"",IF(M2608="ESM User",getInterfaceName($C2608),"NA"),"")</f>
        <v/>
      </c>
      <c r="AJ2608" s="116">
        <f>IF(Q2608&lt;&gt;"",DATE(YEAR(Q2608), MONTH(Q2608), DAY(Q2608)),"")</f>
        <v/>
      </c>
      <c r="AK2608" s="130">
        <f>IF(Q2608&lt;&gt;0,Q2608-N2608,TODAY()-N2608)</f>
        <v/>
      </c>
      <c r="AL2608" s="112">
        <f>IF(F2608="Re-assigned",0,IF(H2608="Closed",0,IF(H2608="Service Restored",0,IF(H2608="",0,1))))</f>
        <v/>
      </c>
      <c r="AM2608" s="124">
        <f>IF(AL2608=0,"",IF(AK2608&gt;20.99,"Aged","Non-Aged"))</f>
        <v/>
      </c>
      <c r="AN2608" s="112">
        <f>IF(Q2608&lt;&gt;"",MONTH(Q2608),"")</f>
        <v/>
      </c>
      <c r="AO2608" s="112">
        <f>IFERROR(VALUE(V2608),0)</f>
        <v/>
      </c>
    </row>
    <row customFormat="1" customHeight="1" ht="29.25" r="2609" s="112" spans="1:41">
      <c r="A2609" s="127" t="n"/>
      <c r="B2609" s="113" t="n"/>
      <c r="C2609" s="127" t="n"/>
      <c r="D2609" s="127" t="n"/>
      <c r="E2609" s="114">
        <f>IF(F2609 &lt;&gt; "",VLOOKUP(F2609,CategoryLookup,2,FALSE), "")</f>
        <v/>
      </c>
      <c r="F2609" s="126" t="n"/>
      <c r="G2609" s="127" t="n"/>
      <c r="H2609" s="127" t="n"/>
      <c r="I2609" s="127" t="n"/>
      <c r="J2609" s="127" t="n"/>
      <c r="K2609" s="127" t="n"/>
      <c r="L2609" s="127" t="n"/>
      <c r="M2609" s="127" t="n"/>
      <c r="N2609" s="120" t="n"/>
      <c r="O2609" s="120" t="n"/>
      <c r="P2609" s="120" t="n"/>
      <c r="Q2609" s="120" t="n"/>
      <c r="R2609" s="121" t="n"/>
      <c r="S2609" s="121" t="n"/>
      <c r="T2609" s="121" t="n"/>
      <c r="U2609" s="121" t="n"/>
      <c r="V2609" s="117">
        <f>IF(P2609="NA","NA",IF(P2609&lt;&gt;"",TEXT(P2609-N2609,"[h].mm"),""))</f>
        <v/>
      </c>
      <c r="W2609" s="118">
        <f>IF(AND(R2609="",S2609=""),"",R2609+S2609)</f>
        <v/>
      </c>
      <c r="X2609" s="116">
        <f>IF(O2609&lt;&gt;"",DATE(YEAR(O2609), MONTH(O2609), DAY(O2609)),"")</f>
        <v/>
      </c>
      <c r="Y2609" s="122" t="n"/>
      <c r="Z2609" s="123" t="n"/>
      <c r="AA2609" s="117">
        <f>IF(F2609="Re-assigned","NA",IF(W2609="","",IF(W2609&gt;=VLOOKUP(D2609,SLAMatrix,3,FALSE),"Yes",IF(W2609&lt;VLOOKUP(D2609,SLAMatrix,2,FALSE),"No","Internal"))))</f>
        <v/>
      </c>
      <c r="AB2609" s="123" t="n"/>
      <c r="AC2609" s="123" t="n"/>
      <c r="AD2609" s="119" t="n"/>
      <c r="AE2609" s="125" t="n"/>
      <c r="AF2609" s="124">
        <f>MONTH(O2609)</f>
        <v/>
      </c>
      <c r="AG2609" s="124">
        <f>VLOOKUP(IFERROR(MID(AE2609,1,(FIND(",",AE2609,1)-1)),AE2609),Facility_Region_Mapping,2,FALSE)</f>
        <v/>
      </c>
      <c r="AH2609" s="124" t="n"/>
      <c r="AI2609" s="124">
        <f>IF(C2609&lt;&gt;"",IF(M2609="ESM User",getInterfaceName($C2609),"NA"),"")</f>
        <v/>
      </c>
      <c r="AJ2609" s="116">
        <f>IF(Q2609&lt;&gt;"",DATE(YEAR(Q2609), MONTH(Q2609), DAY(Q2609)),"")</f>
        <v/>
      </c>
      <c r="AK2609" s="130">
        <f>IF(Q2609&lt;&gt;0,Q2609-N2609,TODAY()-N2609)</f>
        <v/>
      </c>
      <c r="AL2609" s="112">
        <f>IF(F2609="Re-assigned",0,IF(H2609="Closed",0,IF(H2609="Service Restored",0,IF(H2609="",0,1))))</f>
        <v/>
      </c>
      <c r="AM2609" s="124">
        <f>IF(AL2609=0,"",IF(AK2609&gt;20.99,"Aged","Non-Aged"))</f>
        <v/>
      </c>
      <c r="AN2609" s="112">
        <f>IF(Q2609&lt;&gt;"",MONTH(Q2609),"")</f>
        <v/>
      </c>
      <c r="AO2609" s="112">
        <f>IFERROR(VALUE(V2609),0)</f>
        <v/>
      </c>
    </row>
    <row customFormat="1" customHeight="1" ht="29.25" r="2610" s="112" spans="1:41">
      <c r="A2610" s="127" t="n"/>
      <c r="B2610" s="113" t="n"/>
      <c r="C2610" s="127" t="n"/>
      <c r="D2610" s="127" t="n"/>
      <c r="E2610" s="114">
        <f>IF(F2610 &lt;&gt; "",VLOOKUP(F2610,CategoryLookup,2,FALSE), "")</f>
        <v/>
      </c>
      <c r="F2610" s="126" t="n"/>
      <c r="G2610" s="127" t="n"/>
      <c r="H2610" s="127" t="n"/>
      <c r="I2610" s="127" t="n"/>
      <c r="J2610" s="127" t="n"/>
      <c r="K2610" s="127" t="n"/>
      <c r="L2610" s="127" t="n"/>
      <c r="M2610" s="127" t="n"/>
      <c r="N2610" s="120" t="n"/>
      <c r="O2610" s="120" t="n"/>
      <c r="P2610" s="120" t="n"/>
      <c r="Q2610" s="120" t="n"/>
      <c r="R2610" s="121" t="n"/>
      <c r="S2610" s="121" t="n"/>
      <c r="T2610" s="121" t="n"/>
      <c r="U2610" s="121" t="n"/>
      <c r="V2610" s="117">
        <f>IF(P2610="NA","NA",IF(P2610&lt;&gt;"",TEXT(P2610-N2610,"[h].mm"),""))</f>
        <v/>
      </c>
      <c r="W2610" s="118">
        <f>IF(AND(R2610="",S2610=""),"",R2610+S2610)</f>
        <v/>
      </c>
      <c r="X2610" s="116">
        <f>IF(O2610&lt;&gt;"",DATE(YEAR(O2610), MONTH(O2610), DAY(O2610)),"")</f>
        <v/>
      </c>
      <c r="Y2610" s="122" t="n"/>
      <c r="Z2610" s="123" t="n"/>
      <c r="AA2610" s="117">
        <f>IF(F2610="Re-assigned","NA",IF(W2610="","",IF(W2610&gt;=VLOOKUP(D2610,SLAMatrix,3,FALSE),"Yes",IF(W2610&lt;VLOOKUP(D2610,SLAMatrix,2,FALSE),"No","Internal"))))</f>
        <v/>
      </c>
      <c r="AB2610" s="123" t="n"/>
      <c r="AC2610" s="123" t="n"/>
      <c r="AD2610" s="119" t="n"/>
      <c r="AE2610" s="125" t="n"/>
      <c r="AF2610" s="124">
        <f>MONTH(O2610)</f>
        <v/>
      </c>
      <c r="AG2610" s="124">
        <f>VLOOKUP(IFERROR(MID(AE2610,1,(FIND(",",AE2610,1)-1)),AE2610),Facility_Region_Mapping,2,FALSE)</f>
        <v/>
      </c>
      <c r="AH2610" s="124" t="n"/>
      <c r="AI2610" s="124">
        <f>IF(C2610&lt;&gt;"",IF(M2610="ESM User",getInterfaceName($C2610),"NA"),"")</f>
        <v/>
      </c>
      <c r="AJ2610" s="116">
        <f>IF(Q2610&lt;&gt;"",DATE(YEAR(Q2610), MONTH(Q2610), DAY(Q2610)),"")</f>
        <v/>
      </c>
      <c r="AK2610" s="130">
        <f>IF(Q2610&lt;&gt;0,Q2610-N2610,TODAY()-N2610)</f>
        <v/>
      </c>
      <c r="AL2610" s="112">
        <f>IF(F2610="Re-assigned",0,IF(H2610="Closed",0,IF(H2610="Service Restored",0,IF(H2610="",0,1))))</f>
        <v/>
      </c>
      <c r="AM2610" s="124">
        <f>IF(AL2610=0,"",IF(AK2610&gt;20.99,"Aged","Non-Aged"))</f>
        <v/>
      </c>
      <c r="AN2610" s="112">
        <f>IF(Q2610&lt;&gt;"",MONTH(Q2610),"")</f>
        <v/>
      </c>
      <c r="AO2610" s="112">
        <f>IFERROR(VALUE(V2610),0)</f>
        <v/>
      </c>
    </row>
    <row customFormat="1" customHeight="1" ht="29.25" r="2611" s="112" spans="1:41">
      <c r="A2611" s="127" t="n"/>
      <c r="B2611" s="113" t="n"/>
      <c r="C2611" s="127" t="n"/>
      <c r="D2611" s="127" t="n"/>
      <c r="E2611" s="114">
        <f>IF(F2611 &lt;&gt; "",VLOOKUP(F2611,CategoryLookup,2,FALSE), "")</f>
        <v/>
      </c>
      <c r="F2611" s="126" t="n"/>
      <c r="G2611" s="127" t="n"/>
      <c r="H2611" s="127" t="n"/>
      <c r="I2611" s="127" t="n"/>
      <c r="J2611" s="127" t="n"/>
      <c r="K2611" s="127" t="n"/>
      <c r="L2611" s="127" t="n"/>
      <c r="M2611" s="127" t="n"/>
      <c r="N2611" s="120" t="n"/>
      <c r="O2611" s="120" t="n"/>
      <c r="P2611" s="120" t="n"/>
      <c r="Q2611" s="120" t="n"/>
      <c r="R2611" s="121" t="n"/>
      <c r="S2611" s="121" t="n"/>
      <c r="T2611" s="121" t="n"/>
      <c r="U2611" s="121" t="n"/>
      <c r="V2611" s="117">
        <f>IF(P2611="NA","NA",IF(P2611&lt;&gt;"",TEXT(P2611-N2611,"[h].mm"),""))</f>
        <v/>
      </c>
      <c r="W2611" s="118">
        <f>IF(AND(R2611="",S2611=""),"",R2611+S2611)</f>
        <v/>
      </c>
      <c r="X2611" s="116">
        <f>IF(O2611&lt;&gt;"",DATE(YEAR(O2611), MONTH(O2611), DAY(O2611)),"")</f>
        <v/>
      </c>
      <c r="Y2611" s="122" t="n"/>
      <c r="Z2611" s="123" t="n"/>
      <c r="AA2611" s="117">
        <f>IF(F2611="Re-assigned","NA",IF(W2611="","",IF(W2611&gt;=VLOOKUP(D2611,SLAMatrix,3,FALSE),"Yes",IF(W2611&lt;VLOOKUP(D2611,SLAMatrix,2,FALSE),"No","Internal"))))</f>
        <v/>
      </c>
      <c r="AB2611" s="123" t="n"/>
      <c r="AC2611" s="123" t="n"/>
      <c r="AD2611" s="119" t="n"/>
      <c r="AE2611" s="125" t="n"/>
      <c r="AF2611" s="124">
        <f>MONTH(O2611)</f>
        <v/>
      </c>
      <c r="AG2611" s="124">
        <f>VLOOKUP(IFERROR(MID(AE2611,1,(FIND(",",AE2611,1)-1)),AE2611),Facility_Region_Mapping,2,FALSE)</f>
        <v/>
      </c>
      <c r="AH2611" s="124" t="n"/>
      <c r="AI2611" s="124">
        <f>IF(C2611&lt;&gt;"",IF(M2611="ESM User",getInterfaceName($C2611),"NA"),"")</f>
        <v/>
      </c>
      <c r="AJ2611" s="116">
        <f>IF(Q2611&lt;&gt;"",DATE(YEAR(Q2611), MONTH(Q2611), DAY(Q2611)),"")</f>
        <v/>
      </c>
      <c r="AK2611" s="130">
        <f>IF(Q2611&lt;&gt;0,Q2611-N2611,TODAY()-N2611)</f>
        <v/>
      </c>
      <c r="AL2611" s="112">
        <f>IF(F2611="Re-assigned",0,IF(H2611="Closed",0,IF(H2611="Service Restored",0,IF(H2611="",0,1))))</f>
        <v/>
      </c>
      <c r="AM2611" s="124">
        <f>IF(AL2611=0,"",IF(AK2611&gt;20.99,"Aged","Non-Aged"))</f>
        <v/>
      </c>
      <c r="AN2611" s="112">
        <f>IF(Q2611&lt;&gt;"",MONTH(Q2611),"")</f>
        <v/>
      </c>
      <c r="AO2611" s="112">
        <f>IFERROR(VALUE(V2611),0)</f>
        <v/>
      </c>
    </row>
    <row customFormat="1" customHeight="1" ht="29.25" r="2612" s="112" spans="1:41">
      <c r="A2612" s="127" t="n"/>
      <c r="B2612" s="113" t="n"/>
      <c r="C2612" s="127" t="n"/>
      <c r="D2612" s="127" t="n"/>
      <c r="E2612" s="114">
        <f>IF(F2612 &lt;&gt; "",VLOOKUP(F2612,CategoryLookup,2,FALSE), "")</f>
        <v/>
      </c>
      <c r="F2612" s="126" t="n"/>
      <c r="G2612" s="127" t="n"/>
      <c r="H2612" s="127" t="n"/>
      <c r="I2612" s="127" t="n"/>
      <c r="J2612" s="127" t="n"/>
      <c r="K2612" s="127" t="n"/>
      <c r="L2612" s="127" t="n"/>
      <c r="M2612" s="127" t="n"/>
      <c r="N2612" s="120" t="n"/>
      <c r="O2612" s="120" t="n"/>
      <c r="P2612" s="120" t="n"/>
      <c r="Q2612" s="120" t="n"/>
      <c r="R2612" s="121" t="n"/>
      <c r="S2612" s="121" t="n"/>
      <c r="T2612" s="121" t="n"/>
      <c r="U2612" s="121" t="n"/>
      <c r="V2612" s="117">
        <f>IF(P2612="NA","NA",IF(P2612&lt;&gt;"",TEXT(P2612-N2612,"[h].mm"),""))</f>
        <v/>
      </c>
      <c r="W2612" s="118">
        <f>IF(AND(R2612="",S2612=""),"",R2612+S2612)</f>
        <v/>
      </c>
      <c r="X2612" s="116">
        <f>IF(O2612&lt;&gt;"",DATE(YEAR(O2612), MONTH(O2612), DAY(O2612)),"")</f>
        <v/>
      </c>
      <c r="Y2612" s="122" t="n"/>
      <c r="Z2612" s="123" t="n"/>
      <c r="AA2612" s="117">
        <f>IF(F2612="Re-assigned","NA",IF(W2612="","",IF(W2612&gt;=VLOOKUP(D2612,SLAMatrix,3,FALSE),"Yes",IF(W2612&lt;VLOOKUP(D2612,SLAMatrix,2,FALSE),"No","Internal"))))</f>
        <v/>
      </c>
      <c r="AB2612" s="123" t="n"/>
      <c r="AC2612" s="123" t="n"/>
      <c r="AD2612" s="119" t="n"/>
      <c r="AE2612" s="125" t="n"/>
      <c r="AF2612" s="124">
        <f>MONTH(O2612)</f>
        <v/>
      </c>
      <c r="AG2612" s="124">
        <f>VLOOKUP(IFERROR(MID(AE2612,1,(FIND(",",AE2612,1)-1)),AE2612),Facility_Region_Mapping,2,FALSE)</f>
        <v/>
      </c>
      <c r="AH2612" s="124" t="n"/>
      <c r="AI2612" s="124">
        <f>IF(C2612&lt;&gt;"",IF(M2612="ESM User",getInterfaceName($C2612),"NA"),"")</f>
        <v/>
      </c>
      <c r="AJ2612" s="116">
        <f>IF(Q2612&lt;&gt;"",DATE(YEAR(Q2612), MONTH(Q2612), DAY(Q2612)),"")</f>
        <v/>
      </c>
      <c r="AK2612" s="130">
        <f>IF(Q2612&lt;&gt;0,Q2612-N2612,TODAY()-N2612)</f>
        <v/>
      </c>
      <c r="AL2612" s="112">
        <f>IF(F2612="Re-assigned",0,IF(H2612="Closed",0,IF(H2612="Service Restored",0,IF(H2612="",0,1))))</f>
        <v/>
      </c>
      <c r="AM2612" s="124">
        <f>IF(AL2612=0,"",IF(AK2612&gt;20.99,"Aged","Non-Aged"))</f>
        <v/>
      </c>
      <c r="AN2612" s="112">
        <f>IF(Q2612&lt;&gt;"",MONTH(Q2612),"")</f>
        <v/>
      </c>
      <c r="AO2612" s="112">
        <f>IFERROR(VALUE(V2612),0)</f>
        <v/>
      </c>
    </row>
    <row customFormat="1" customHeight="1" ht="29.25" r="2613" s="112" spans="1:41">
      <c r="A2613" s="127" t="n"/>
      <c r="B2613" s="113" t="n"/>
      <c r="C2613" s="127" t="n"/>
      <c r="D2613" s="127" t="n"/>
      <c r="E2613" s="114">
        <f>IF(F2613 &lt;&gt; "",VLOOKUP(F2613,CategoryLookup,2,FALSE), "")</f>
        <v/>
      </c>
      <c r="F2613" s="126" t="n"/>
      <c r="G2613" s="127" t="n"/>
      <c r="H2613" s="127" t="n"/>
      <c r="I2613" s="127" t="n"/>
      <c r="J2613" s="127" t="n"/>
      <c r="K2613" s="127" t="n"/>
      <c r="L2613" s="127" t="n"/>
      <c r="M2613" s="127" t="n"/>
      <c r="N2613" s="120" t="n"/>
      <c r="O2613" s="120" t="n"/>
      <c r="P2613" s="120" t="n"/>
      <c r="Q2613" s="120" t="n"/>
      <c r="R2613" s="121" t="n"/>
      <c r="S2613" s="121" t="n"/>
      <c r="T2613" s="121" t="n"/>
      <c r="U2613" s="121" t="n"/>
      <c r="V2613" s="117">
        <f>IF(P2613="NA","NA",IF(P2613&lt;&gt;"",TEXT(P2613-N2613,"[h].mm"),""))</f>
        <v/>
      </c>
      <c r="W2613" s="118">
        <f>IF(AND(R2613="",S2613=""),"",R2613+S2613)</f>
        <v/>
      </c>
      <c r="X2613" s="116">
        <f>IF(O2613&lt;&gt;"",DATE(YEAR(O2613), MONTH(O2613), DAY(O2613)),"")</f>
        <v/>
      </c>
      <c r="Y2613" s="122" t="n"/>
      <c r="Z2613" s="123" t="n"/>
      <c r="AA2613" s="117">
        <f>IF(F2613="Re-assigned","NA",IF(W2613="","",IF(W2613&gt;=VLOOKUP(D2613,SLAMatrix,3,FALSE),"Yes",IF(W2613&lt;VLOOKUP(D2613,SLAMatrix,2,FALSE),"No","Internal"))))</f>
        <v/>
      </c>
      <c r="AB2613" s="123" t="n"/>
      <c r="AC2613" s="123" t="n"/>
      <c r="AD2613" s="119" t="n"/>
      <c r="AE2613" s="125" t="n"/>
      <c r="AF2613" s="124">
        <f>MONTH(O2613)</f>
        <v/>
      </c>
      <c r="AG2613" s="124">
        <f>VLOOKUP(IFERROR(MID(AE2613,1,(FIND(",",AE2613,1)-1)),AE2613),Facility_Region_Mapping,2,FALSE)</f>
        <v/>
      </c>
      <c r="AH2613" s="124" t="n"/>
      <c r="AI2613" s="124">
        <f>IF(C2613&lt;&gt;"",IF(M2613="ESM User",getInterfaceName($C2613),"NA"),"")</f>
        <v/>
      </c>
      <c r="AJ2613" s="116">
        <f>IF(Q2613&lt;&gt;"",DATE(YEAR(Q2613), MONTH(Q2613), DAY(Q2613)),"")</f>
        <v/>
      </c>
      <c r="AK2613" s="130">
        <f>IF(Q2613&lt;&gt;0,Q2613-N2613,TODAY()-N2613)</f>
        <v/>
      </c>
      <c r="AL2613" s="112">
        <f>IF(F2613="Re-assigned",0,IF(H2613="Closed",0,IF(H2613="Service Restored",0,IF(H2613="",0,1))))</f>
        <v/>
      </c>
      <c r="AM2613" s="124">
        <f>IF(AL2613=0,"",IF(AK2613&gt;20.99,"Aged","Non-Aged"))</f>
        <v/>
      </c>
      <c r="AN2613" s="112">
        <f>IF(Q2613&lt;&gt;"",MONTH(Q2613),"")</f>
        <v/>
      </c>
      <c r="AO2613" s="112">
        <f>IFERROR(VALUE(V2613),0)</f>
        <v/>
      </c>
    </row>
    <row customFormat="1" customHeight="1" ht="29.25" r="2614" s="112" spans="1:41">
      <c r="A2614" s="127" t="n"/>
      <c r="B2614" s="113" t="n"/>
      <c r="C2614" s="127" t="n"/>
      <c r="D2614" s="127" t="n"/>
      <c r="E2614" s="114">
        <f>IF(F2614 &lt;&gt; "",VLOOKUP(F2614,CategoryLookup,2,FALSE), "")</f>
        <v/>
      </c>
      <c r="F2614" s="126" t="n"/>
      <c r="G2614" s="127" t="n"/>
      <c r="H2614" s="127" t="n"/>
      <c r="I2614" s="127" t="n"/>
      <c r="J2614" s="127" t="n"/>
      <c r="K2614" s="127" t="n"/>
      <c r="L2614" s="127" t="n"/>
      <c r="M2614" s="127" t="n"/>
      <c r="N2614" s="120" t="n"/>
      <c r="O2614" s="120" t="n"/>
      <c r="P2614" s="120" t="n"/>
      <c r="Q2614" s="120" t="n"/>
      <c r="R2614" s="121" t="n"/>
      <c r="S2614" s="121" t="n"/>
      <c r="T2614" s="121" t="n"/>
      <c r="U2614" s="121" t="n"/>
      <c r="V2614" s="117">
        <f>IF(P2614="NA","NA",IF(P2614&lt;&gt;"",TEXT(P2614-N2614,"[h].mm"),""))</f>
        <v/>
      </c>
      <c r="W2614" s="118">
        <f>IF(AND(R2614="",S2614=""),"",R2614+S2614)</f>
        <v/>
      </c>
      <c r="X2614" s="116">
        <f>IF(O2614&lt;&gt;"",DATE(YEAR(O2614), MONTH(O2614), DAY(O2614)),"")</f>
        <v/>
      </c>
      <c r="Y2614" s="122" t="n"/>
      <c r="Z2614" s="123" t="n"/>
      <c r="AA2614" s="117">
        <f>IF(F2614="Re-assigned","NA",IF(W2614="","",IF(W2614&gt;=VLOOKUP(D2614,SLAMatrix,3,FALSE),"Yes",IF(W2614&lt;VLOOKUP(D2614,SLAMatrix,2,FALSE),"No","Internal"))))</f>
        <v/>
      </c>
      <c r="AB2614" s="123" t="n"/>
      <c r="AC2614" s="123" t="n"/>
      <c r="AD2614" s="119" t="n"/>
      <c r="AE2614" s="125" t="n"/>
      <c r="AF2614" s="124">
        <f>MONTH(O2614)</f>
        <v/>
      </c>
      <c r="AG2614" s="124">
        <f>VLOOKUP(IFERROR(MID(AE2614,1,(FIND(",",AE2614,1)-1)),AE2614),Facility_Region_Mapping,2,FALSE)</f>
        <v/>
      </c>
      <c r="AH2614" s="124" t="n"/>
      <c r="AI2614" s="124">
        <f>IF(C2614&lt;&gt;"",IF(M2614="ESM User",getInterfaceName($C2614),"NA"),"")</f>
        <v/>
      </c>
      <c r="AJ2614" s="116">
        <f>IF(Q2614&lt;&gt;"",DATE(YEAR(Q2614), MONTH(Q2614), DAY(Q2614)),"")</f>
        <v/>
      </c>
      <c r="AK2614" s="130">
        <f>IF(Q2614&lt;&gt;0,Q2614-N2614,TODAY()-N2614)</f>
        <v/>
      </c>
      <c r="AL2614" s="112">
        <f>IF(F2614="Re-assigned",0,IF(H2614="Closed",0,IF(H2614="Service Restored",0,IF(H2614="",0,1))))</f>
        <v/>
      </c>
      <c r="AM2614" s="124">
        <f>IF(AL2614=0,"",IF(AK2614&gt;20.99,"Aged","Non-Aged"))</f>
        <v/>
      </c>
      <c r="AN2614" s="112">
        <f>IF(Q2614&lt;&gt;"",MONTH(Q2614),"")</f>
        <v/>
      </c>
      <c r="AO2614" s="112">
        <f>IFERROR(VALUE(V2614),0)</f>
        <v/>
      </c>
    </row>
    <row customFormat="1" customHeight="1" ht="29.25" r="2615" s="112" spans="1:41">
      <c r="A2615" s="127" t="n"/>
      <c r="B2615" s="113" t="n"/>
      <c r="C2615" s="127" t="n"/>
      <c r="D2615" s="127" t="n"/>
      <c r="E2615" s="114">
        <f>IF(F2615 &lt;&gt; "",VLOOKUP(F2615,CategoryLookup,2,FALSE), "")</f>
        <v/>
      </c>
      <c r="F2615" s="126" t="n"/>
      <c r="G2615" s="127" t="n"/>
      <c r="H2615" s="127" t="n"/>
      <c r="I2615" s="127" t="n"/>
      <c r="J2615" s="127" t="n"/>
      <c r="K2615" s="127" t="n"/>
      <c r="L2615" s="127" t="n"/>
      <c r="M2615" s="127" t="n"/>
      <c r="N2615" s="120" t="n"/>
      <c r="O2615" s="120" t="n"/>
      <c r="P2615" s="120" t="n"/>
      <c r="Q2615" s="120" t="n"/>
      <c r="R2615" s="121" t="n"/>
      <c r="S2615" s="121" t="n"/>
      <c r="T2615" s="121" t="n"/>
      <c r="U2615" s="121" t="n"/>
      <c r="V2615" s="117">
        <f>IF(P2615="NA","NA",IF(P2615&lt;&gt;"",TEXT(P2615-N2615,"[h].mm"),""))</f>
        <v/>
      </c>
      <c r="W2615" s="118">
        <f>IF(AND(R2615="",S2615=""),"",R2615+S2615)</f>
        <v/>
      </c>
      <c r="X2615" s="116">
        <f>IF(O2615&lt;&gt;"",DATE(YEAR(O2615), MONTH(O2615), DAY(O2615)),"")</f>
        <v/>
      </c>
      <c r="Y2615" s="122" t="n"/>
      <c r="Z2615" s="123" t="n"/>
      <c r="AA2615" s="117">
        <f>IF(F2615="Re-assigned","NA",IF(W2615="","",IF(W2615&gt;=VLOOKUP(D2615,SLAMatrix,3,FALSE),"Yes",IF(W2615&lt;VLOOKUP(D2615,SLAMatrix,2,FALSE),"No","Internal"))))</f>
        <v/>
      </c>
      <c r="AB2615" s="123" t="n"/>
      <c r="AC2615" s="123" t="n"/>
      <c r="AD2615" s="119" t="n"/>
      <c r="AE2615" s="125" t="n"/>
      <c r="AF2615" s="124">
        <f>MONTH(O2615)</f>
        <v/>
      </c>
      <c r="AG2615" s="124">
        <f>VLOOKUP(IFERROR(MID(AE2615,1,(FIND(",",AE2615,1)-1)),AE2615),Facility_Region_Mapping,2,FALSE)</f>
        <v/>
      </c>
      <c r="AH2615" s="124" t="n"/>
      <c r="AI2615" s="124">
        <f>IF(C2615&lt;&gt;"",IF(M2615="ESM User",getInterfaceName($C2615),"NA"),"")</f>
        <v/>
      </c>
      <c r="AJ2615" s="116">
        <f>IF(Q2615&lt;&gt;"",DATE(YEAR(Q2615), MONTH(Q2615), DAY(Q2615)),"")</f>
        <v/>
      </c>
      <c r="AK2615" s="130">
        <f>IF(Q2615&lt;&gt;0,Q2615-N2615,TODAY()-N2615)</f>
        <v/>
      </c>
      <c r="AL2615" s="112">
        <f>IF(F2615="Re-assigned",0,IF(H2615="Closed",0,IF(H2615="Service Restored",0,IF(H2615="",0,1))))</f>
        <v/>
      </c>
      <c r="AM2615" s="124">
        <f>IF(AL2615=0,"",IF(AK2615&gt;20.99,"Aged","Non-Aged"))</f>
        <v/>
      </c>
      <c r="AN2615" s="112">
        <f>IF(Q2615&lt;&gt;"",MONTH(Q2615),"")</f>
        <v/>
      </c>
      <c r="AO2615" s="112">
        <f>IFERROR(VALUE(V2615),0)</f>
        <v/>
      </c>
    </row>
    <row customFormat="1" customHeight="1" ht="29.25" r="2616" s="112" spans="1:41">
      <c r="A2616" s="127" t="n"/>
      <c r="B2616" s="113" t="n"/>
      <c r="C2616" s="127" t="n"/>
      <c r="D2616" s="127" t="n"/>
      <c r="E2616" s="114">
        <f>IF(F2616 &lt;&gt; "",VLOOKUP(F2616,CategoryLookup,2,FALSE), "")</f>
        <v/>
      </c>
      <c r="F2616" s="126" t="n"/>
      <c r="G2616" s="127" t="n"/>
      <c r="H2616" s="127" t="n"/>
      <c r="I2616" s="127" t="n"/>
      <c r="J2616" s="127" t="n"/>
      <c r="K2616" s="127" t="n"/>
      <c r="L2616" s="127" t="n"/>
      <c r="M2616" s="127" t="n"/>
      <c r="N2616" s="120" t="n"/>
      <c r="O2616" s="120" t="n"/>
      <c r="P2616" s="120" t="n"/>
      <c r="Q2616" s="120" t="n"/>
      <c r="R2616" s="121" t="n"/>
      <c r="S2616" s="121" t="n"/>
      <c r="T2616" s="121" t="n"/>
      <c r="U2616" s="121" t="n"/>
      <c r="V2616" s="117">
        <f>IF(P2616="NA","NA",IF(P2616&lt;&gt;"",TEXT(P2616-N2616,"[h].mm"),""))</f>
        <v/>
      </c>
      <c r="W2616" s="118">
        <f>IF(AND(R2616="",S2616=""),"",R2616+S2616)</f>
        <v/>
      </c>
      <c r="X2616" s="116">
        <f>IF(O2616&lt;&gt;"",DATE(YEAR(O2616), MONTH(O2616), DAY(O2616)),"")</f>
        <v/>
      </c>
      <c r="Y2616" s="122" t="n"/>
      <c r="Z2616" s="123" t="n"/>
      <c r="AA2616" s="117">
        <f>IF(F2616="Re-assigned","NA",IF(W2616="","",IF(W2616&gt;=VLOOKUP(D2616,SLAMatrix,3,FALSE),"Yes",IF(W2616&lt;VLOOKUP(D2616,SLAMatrix,2,FALSE),"No","Internal"))))</f>
        <v/>
      </c>
      <c r="AB2616" s="123" t="n"/>
      <c r="AC2616" s="123" t="n"/>
      <c r="AD2616" s="119" t="n"/>
      <c r="AE2616" s="125" t="n"/>
      <c r="AF2616" s="124">
        <f>MONTH(O2616)</f>
        <v/>
      </c>
      <c r="AG2616" s="124">
        <f>VLOOKUP(IFERROR(MID(AE2616,1,(FIND(",",AE2616,1)-1)),AE2616),Facility_Region_Mapping,2,FALSE)</f>
        <v/>
      </c>
      <c r="AH2616" s="124" t="n"/>
      <c r="AI2616" s="124">
        <f>IF(C2616&lt;&gt;"",IF(M2616="ESM User",getInterfaceName($C2616),"NA"),"")</f>
        <v/>
      </c>
      <c r="AJ2616" s="116">
        <f>IF(Q2616&lt;&gt;"",DATE(YEAR(Q2616), MONTH(Q2616), DAY(Q2616)),"")</f>
        <v/>
      </c>
      <c r="AK2616" s="130">
        <f>IF(Q2616&lt;&gt;0,Q2616-N2616,TODAY()-N2616)</f>
        <v/>
      </c>
      <c r="AL2616" s="112">
        <f>IF(F2616="Re-assigned",0,IF(H2616="Closed",0,IF(H2616="Service Restored",0,IF(H2616="",0,1))))</f>
        <v/>
      </c>
      <c r="AM2616" s="124">
        <f>IF(AL2616=0,"",IF(AK2616&gt;20.99,"Aged","Non-Aged"))</f>
        <v/>
      </c>
      <c r="AN2616" s="112">
        <f>IF(Q2616&lt;&gt;"",MONTH(Q2616),"")</f>
        <v/>
      </c>
      <c r="AO2616" s="112">
        <f>IFERROR(VALUE(V2616),0)</f>
        <v/>
      </c>
    </row>
    <row customFormat="1" customHeight="1" ht="29.25" r="2617" s="112" spans="1:41">
      <c r="A2617" s="127" t="n"/>
      <c r="B2617" s="113" t="n"/>
      <c r="C2617" s="127" t="n"/>
      <c r="D2617" s="127" t="n"/>
      <c r="E2617" s="114">
        <f>IF(F2617 &lt;&gt; "",VLOOKUP(F2617,CategoryLookup,2,FALSE), "")</f>
        <v/>
      </c>
      <c r="F2617" s="126" t="n"/>
      <c r="G2617" s="127" t="n"/>
      <c r="H2617" s="127" t="n"/>
      <c r="I2617" s="127" t="n"/>
      <c r="J2617" s="127" t="n"/>
      <c r="K2617" s="127" t="n"/>
      <c r="L2617" s="127" t="n"/>
      <c r="M2617" s="127" t="n"/>
      <c r="N2617" s="120" t="n"/>
      <c r="O2617" s="120" t="n"/>
      <c r="P2617" s="120" t="n"/>
      <c r="Q2617" s="120" t="n"/>
      <c r="R2617" s="121" t="n"/>
      <c r="S2617" s="121" t="n"/>
      <c r="T2617" s="121" t="n"/>
      <c r="U2617" s="121" t="n"/>
      <c r="V2617" s="117">
        <f>IF(P2617="NA","NA",IF(P2617&lt;&gt;"",TEXT(P2617-N2617,"[h].mm"),""))</f>
        <v/>
      </c>
      <c r="W2617" s="118">
        <f>IF(AND(R2617="",S2617=""),"",R2617+S2617)</f>
        <v/>
      </c>
      <c r="X2617" s="116">
        <f>IF(O2617&lt;&gt;"",DATE(YEAR(O2617), MONTH(O2617), DAY(O2617)),"")</f>
        <v/>
      </c>
      <c r="Y2617" s="122" t="n"/>
      <c r="Z2617" s="123" t="n"/>
      <c r="AA2617" s="117">
        <f>IF(F2617="Re-assigned","NA",IF(W2617="","",IF(W2617&gt;=VLOOKUP(D2617,SLAMatrix,3,FALSE),"Yes",IF(W2617&lt;VLOOKUP(D2617,SLAMatrix,2,FALSE),"No","Internal"))))</f>
        <v/>
      </c>
      <c r="AB2617" s="123" t="n"/>
      <c r="AC2617" s="123" t="n"/>
      <c r="AD2617" s="119" t="n"/>
      <c r="AE2617" s="125" t="n"/>
      <c r="AF2617" s="124">
        <f>MONTH(O2617)</f>
        <v/>
      </c>
      <c r="AG2617" s="124">
        <f>VLOOKUP(IFERROR(MID(AE2617,1,(FIND(",",AE2617,1)-1)),AE2617),Facility_Region_Mapping,2,FALSE)</f>
        <v/>
      </c>
      <c r="AH2617" s="124" t="n"/>
      <c r="AI2617" s="124">
        <f>IF(C2617&lt;&gt;"",IF(M2617="ESM User",getInterfaceName($C2617),"NA"),"")</f>
        <v/>
      </c>
      <c r="AJ2617" s="116">
        <f>IF(Q2617&lt;&gt;"",DATE(YEAR(Q2617), MONTH(Q2617), DAY(Q2617)),"")</f>
        <v/>
      </c>
      <c r="AK2617" s="130">
        <f>IF(Q2617&lt;&gt;0,Q2617-N2617,TODAY()-N2617)</f>
        <v/>
      </c>
      <c r="AL2617" s="112">
        <f>IF(F2617="Re-assigned",0,IF(H2617="Closed",0,IF(H2617="Service Restored",0,IF(H2617="",0,1))))</f>
        <v/>
      </c>
      <c r="AM2617" s="124">
        <f>IF(AL2617=0,"",IF(AK2617&gt;20.99,"Aged","Non-Aged"))</f>
        <v/>
      </c>
      <c r="AN2617" s="112">
        <f>IF(Q2617&lt;&gt;"",MONTH(Q2617),"")</f>
        <v/>
      </c>
      <c r="AO2617" s="112">
        <f>IFERROR(VALUE(V2617),0)</f>
        <v/>
      </c>
    </row>
    <row customFormat="1" customHeight="1" ht="29.25" r="2618" s="112" spans="1:41">
      <c r="A2618" s="127" t="n"/>
      <c r="B2618" s="113" t="n"/>
      <c r="C2618" s="127" t="n"/>
      <c r="D2618" s="127" t="n"/>
      <c r="E2618" s="114">
        <f>IF(F2618 &lt;&gt; "",VLOOKUP(F2618,CategoryLookup,2,FALSE), "")</f>
        <v/>
      </c>
      <c r="F2618" s="126" t="n"/>
      <c r="G2618" s="127" t="n"/>
      <c r="H2618" s="127" t="n"/>
      <c r="I2618" s="127" t="n"/>
      <c r="J2618" s="127" t="n"/>
      <c r="K2618" s="127" t="n"/>
      <c r="L2618" s="127" t="n"/>
      <c r="M2618" s="127" t="n"/>
      <c r="N2618" s="120" t="n"/>
      <c r="O2618" s="120" t="n"/>
      <c r="P2618" s="120" t="n"/>
      <c r="Q2618" s="120" t="n"/>
      <c r="R2618" s="121" t="n"/>
      <c r="S2618" s="121" t="n"/>
      <c r="T2618" s="121" t="n"/>
      <c r="U2618" s="121" t="n"/>
      <c r="V2618" s="117">
        <f>IF(P2618="NA","NA",IF(P2618&lt;&gt;"",TEXT(P2618-N2618,"[h].mm"),""))</f>
        <v/>
      </c>
      <c r="W2618" s="118">
        <f>IF(AND(R2618="",S2618=""),"",R2618+S2618)</f>
        <v/>
      </c>
      <c r="X2618" s="116">
        <f>IF(O2618&lt;&gt;"",DATE(YEAR(O2618), MONTH(O2618), DAY(O2618)),"")</f>
        <v/>
      </c>
      <c r="Y2618" s="122" t="n"/>
      <c r="Z2618" s="123" t="n"/>
      <c r="AA2618" s="117">
        <f>IF(F2618="Re-assigned","NA",IF(W2618="","",IF(W2618&gt;=VLOOKUP(D2618,SLAMatrix,3,FALSE),"Yes",IF(W2618&lt;VLOOKUP(D2618,SLAMatrix,2,FALSE),"No","Internal"))))</f>
        <v/>
      </c>
      <c r="AB2618" s="123" t="n"/>
      <c r="AC2618" s="123" t="n"/>
      <c r="AD2618" s="119" t="n"/>
      <c r="AE2618" s="125" t="n"/>
      <c r="AF2618" s="124">
        <f>MONTH(O2618)</f>
        <v/>
      </c>
      <c r="AG2618" s="124">
        <f>VLOOKUP(IFERROR(MID(AE2618,1,(FIND(",",AE2618,1)-1)),AE2618),Facility_Region_Mapping,2,FALSE)</f>
        <v/>
      </c>
      <c r="AH2618" s="124" t="n"/>
      <c r="AI2618" s="124">
        <f>IF(C2618&lt;&gt;"",IF(M2618="ESM User",getInterfaceName($C2618),"NA"),"")</f>
        <v/>
      </c>
      <c r="AJ2618" s="116">
        <f>IF(Q2618&lt;&gt;"",DATE(YEAR(Q2618), MONTH(Q2618), DAY(Q2618)),"")</f>
        <v/>
      </c>
      <c r="AK2618" s="130">
        <f>IF(Q2618&lt;&gt;0,Q2618-N2618,TODAY()-N2618)</f>
        <v/>
      </c>
      <c r="AL2618" s="112">
        <f>IF(F2618="Re-assigned",0,IF(H2618="Closed",0,IF(H2618="Service Restored",0,IF(H2618="",0,1))))</f>
        <v/>
      </c>
      <c r="AM2618" s="124">
        <f>IF(AL2618=0,"",IF(AK2618&gt;20.99,"Aged","Non-Aged"))</f>
        <v/>
      </c>
      <c r="AN2618" s="112">
        <f>IF(Q2618&lt;&gt;"",MONTH(Q2618),"")</f>
        <v/>
      </c>
      <c r="AO2618" s="112">
        <f>IFERROR(VALUE(V2618),0)</f>
        <v/>
      </c>
    </row>
    <row customFormat="1" customHeight="1" ht="29.25" r="2619" s="112" spans="1:41">
      <c r="A2619" s="127" t="n"/>
      <c r="B2619" s="113" t="n"/>
      <c r="C2619" s="127" t="n"/>
      <c r="D2619" s="127" t="n"/>
      <c r="E2619" s="114">
        <f>IF(F2619 &lt;&gt; "",VLOOKUP(F2619,CategoryLookup,2,FALSE), "")</f>
        <v/>
      </c>
      <c r="F2619" s="126" t="n"/>
      <c r="G2619" s="127" t="n"/>
      <c r="H2619" s="127" t="n"/>
      <c r="I2619" s="127" t="n"/>
      <c r="J2619" s="127" t="n"/>
      <c r="K2619" s="127" t="n"/>
      <c r="L2619" s="127" t="n"/>
      <c r="M2619" s="127" t="n"/>
      <c r="N2619" s="120" t="n"/>
      <c r="O2619" s="120" t="n"/>
      <c r="P2619" s="120" t="n"/>
      <c r="Q2619" s="120" t="n"/>
      <c r="R2619" s="121" t="n"/>
      <c r="S2619" s="121" t="n"/>
      <c r="T2619" s="121" t="n"/>
      <c r="U2619" s="121" t="n"/>
      <c r="V2619" s="117">
        <f>IF(P2619="NA","NA",IF(P2619&lt;&gt;"",TEXT(P2619-N2619,"[h].mm"),""))</f>
        <v/>
      </c>
      <c r="W2619" s="118">
        <f>IF(AND(R2619="",S2619=""),"",R2619+S2619)</f>
        <v/>
      </c>
      <c r="X2619" s="116">
        <f>IF(O2619&lt;&gt;"",DATE(YEAR(O2619), MONTH(O2619), DAY(O2619)),"")</f>
        <v/>
      </c>
      <c r="Y2619" s="122" t="n"/>
      <c r="Z2619" s="123" t="n"/>
      <c r="AA2619" s="117">
        <f>IF(F2619="Re-assigned","NA",IF(W2619="","",IF(W2619&gt;=VLOOKUP(D2619,SLAMatrix,3,FALSE),"Yes",IF(W2619&lt;VLOOKUP(D2619,SLAMatrix,2,FALSE),"No","Internal"))))</f>
        <v/>
      </c>
      <c r="AB2619" s="123" t="n"/>
      <c r="AC2619" s="123" t="n"/>
      <c r="AD2619" s="119" t="n"/>
      <c r="AE2619" s="125" t="n"/>
      <c r="AF2619" s="124">
        <f>MONTH(O2619)</f>
        <v/>
      </c>
      <c r="AG2619" s="124">
        <f>VLOOKUP(IFERROR(MID(AE2619,1,(FIND(",",AE2619,1)-1)),AE2619),Facility_Region_Mapping,2,FALSE)</f>
        <v/>
      </c>
      <c r="AH2619" s="124" t="n"/>
      <c r="AI2619" s="124">
        <f>IF(C2619&lt;&gt;"",IF(M2619="ESM User",getInterfaceName($C2619),"NA"),"")</f>
        <v/>
      </c>
      <c r="AJ2619" s="116">
        <f>IF(Q2619&lt;&gt;"",DATE(YEAR(Q2619), MONTH(Q2619), DAY(Q2619)),"")</f>
        <v/>
      </c>
      <c r="AK2619" s="130">
        <f>IF(Q2619&lt;&gt;0,Q2619-N2619,TODAY()-N2619)</f>
        <v/>
      </c>
      <c r="AL2619" s="112">
        <f>IF(F2619="Re-assigned",0,IF(H2619="Closed",0,IF(H2619="Service Restored",0,IF(H2619="",0,1))))</f>
        <v/>
      </c>
      <c r="AM2619" s="124">
        <f>IF(AL2619=0,"",IF(AK2619&gt;20.99,"Aged","Non-Aged"))</f>
        <v/>
      </c>
      <c r="AN2619" s="112">
        <f>IF(Q2619&lt;&gt;"",MONTH(Q2619),"")</f>
        <v/>
      </c>
      <c r="AO2619" s="112">
        <f>IFERROR(VALUE(V2619),0)</f>
        <v/>
      </c>
    </row>
    <row customFormat="1" customHeight="1" ht="29.25" r="2620" s="112" spans="1:41">
      <c r="A2620" s="127" t="n"/>
      <c r="B2620" s="113" t="n"/>
      <c r="C2620" s="127" t="n"/>
      <c r="D2620" s="127" t="n"/>
      <c r="E2620" s="114">
        <f>IF(F2620 &lt;&gt; "",VLOOKUP(F2620,CategoryLookup,2,FALSE), "")</f>
        <v/>
      </c>
      <c r="F2620" s="126" t="n"/>
      <c r="G2620" s="127" t="n"/>
      <c r="H2620" s="127" t="n"/>
      <c r="I2620" s="127" t="n"/>
      <c r="J2620" s="127" t="n"/>
      <c r="K2620" s="127" t="n"/>
      <c r="L2620" s="127" t="n"/>
      <c r="M2620" s="127" t="n"/>
      <c r="N2620" s="120" t="n"/>
      <c r="O2620" s="120" t="n"/>
      <c r="P2620" s="120" t="n"/>
      <c r="Q2620" s="120" t="n"/>
      <c r="R2620" s="121" t="n"/>
      <c r="S2620" s="121" t="n"/>
      <c r="T2620" s="121" t="n"/>
      <c r="U2620" s="121" t="n"/>
      <c r="V2620" s="117">
        <f>IF(P2620="NA","NA",IF(P2620&lt;&gt;"",TEXT(P2620-N2620,"[h].mm"),""))</f>
        <v/>
      </c>
      <c r="W2620" s="118">
        <f>IF(AND(R2620="",S2620=""),"",R2620+S2620)</f>
        <v/>
      </c>
      <c r="X2620" s="116">
        <f>IF(O2620&lt;&gt;"",DATE(YEAR(O2620), MONTH(O2620), DAY(O2620)),"")</f>
        <v/>
      </c>
      <c r="Y2620" s="122" t="n"/>
      <c r="Z2620" s="123" t="n"/>
      <c r="AA2620" s="117">
        <f>IF(F2620="Re-assigned","NA",IF(W2620="","",IF(W2620&gt;=VLOOKUP(D2620,SLAMatrix,3,FALSE),"Yes",IF(W2620&lt;VLOOKUP(D2620,SLAMatrix,2,FALSE),"No","Internal"))))</f>
        <v/>
      </c>
      <c r="AB2620" s="123" t="n"/>
      <c r="AC2620" s="123" t="n"/>
      <c r="AD2620" s="119" t="n"/>
      <c r="AE2620" s="125" t="n"/>
      <c r="AF2620" s="124">
        <f>MONTH(O2620)</f>
        <v/>
      </c>
      <c r="AG2620" s="124">
        <f>VLOOKUP(IFERROR(MID(AE2620,1,(FIND(",",AE2620,1)-1)),AE2620),Facility_Region_Mapping,2,FALSE)</f>
        <v/>
      </c>
      <c r="AH2620" s="124" t="n"/>
      <c r="AI2620" s="124">
        <f>IF(C2620&lt;&gt;"",IF(M2620="ESM User",getInterfaceName($C2620),"NA"),"")</f>
        <v/>
      </c>
      <c r="AJ2620" s="116">
        <f>IF(Q2620&lt;&gt;"",DATE(YEAR(Q2620), MONTH(Q2620), DAY(Q2620)),"")</f>
        <v/>
      </c>
      <c r="AK2620" s="130">
        <f>IF(Q2620&lt;&gt;0,Q2620-N2620,TODAY()-N2620)</f>
        <v/>
      </c>
      <c r="AL2620" s="112">
        <f>IF(F2620="Re-assigned",0,IF(H2620="Closed",0,IF(H2620="Service Restored",0,IF(H2620="",0,1))))</f>
        <v/>
      </c>
      <c r="AM2620" s="124">
        <f>IF(AL2620=0,"",IF(AK2620&gt;20.99,"Aged","Non-Aged"))</f>
        <v/>
      </c>
      <c r="AN2620" s="112">
        <f>IF(Q2620&lt;&gt;"",MONTH(Q2620),"")</f>
        <v/>
      </c>
      <c r="AO2620" s="112">
        <f>IFERROR(VALUE(V2620),0)</f>
        <v/>
      </c>
    </row>
    <row customFormat="1" customHeight="1" ht="29.25" r="2621" s="112" spans="1:41">
      <c r="A2621" s="127" t="n"/>
      <c r="B2621" s="113" t="n"/>
      <c r="C2621" s="127" t="n"/>
      <c r="D2621" s="127" t="n"/>
      <c r="E2621" s="114">
        <f>IF(F2621 &lt;&gt; "",VLOOKUP(F2621,CategoryLookup,2,FALSE), "")</f>
        <v/>
      </c>
      <c r="F2621" s="126" t="n"/>
      <c r="G2621" s="127" t="n"/>
      <c r="H2621" s="127" t="n"/>
      <c r="I2621" s="127" t="n"/>
      <c r="J2621" s="127" t="n"/>
      <c r="K2621" s="127" t="n"/>
      <c r="L2621" s="127" t="n"/>
      <c r="M2621" s="127" t="n"/>
      <c r="N2621" s="120" t="n"/>
      <c r="O2621" s="120" t="n"/>
      <c r="P2621" s="120" t="n"/>
      <c r="Q2621" s="120" t="n"/>
      <c r="R2621" s="121" t="n"/>
      <c r="S2621" s="121" t="n"/>
      <c r="T2621" s="121" t="n"/>
      <c r="U2621" s="121" t="n"/>
      <c r="V2621" s="117">
        <f>IF(P2621="NA","NA",IF(P2621&lt;&gt;"",TEXT(P2621-N2621,"[h].mm"),""))</f>
        <v/>
      </c>
      <c r="W2621" s="118">
        <f>IF(AND(R2621="",S2621=""),"",R2621+S2621)</f>
        <v/>
      </c>
      <c r="X2621" s="116">
        <f>IF(O2621&lt;&gt;"",DATE(YEAR(O2621), MONTH(O2621), DAY(O2621)),"")</f>
        <v/>
      </c>
      <c r="Y2621" s="122" t="n"/>
      <c r="Z2621" s="123" t="n"/>
      <c r="AA2621" s="117">
        <f>IF(F2621="Re-assigned","NA",IF(W2621="","",IF(W2621&gt;=VLOOKUP(D2621,SLAMatrix,3,FALSE),"Yes",IF(W2621&lt;VLOOKUP(D2621,SLAMatrix,2,FALSE),"No","Internal"))))</f>
        <v/>
      </c>
      <c r="AB2621" s="123" t="n"/>
      <c r="AC2621" s="123" t="n"/>
      <c r="AD2621" s="119" t="n"/>
      <c r="AE2621" s="125" t="n"/>
      <c r="AF2621" s="124">
        <f>MONTH(O2621)</f>
        <v/>
      </c>
      <c r="AG2621" s="124">
        <f>VLOOKUP(IFERROR(MID(AE2621,1,(FIND(",",AE2621,1)-1)),AE2621),Facility_Region_Mapping,2,FALSE)</f>
        <v/>
      </c>
      <c r="AH2621" s="124" t="n"/>
      <c r="AI2621" s="124">
        <f>IF(C2621&lt;&gt;"",IF(M2621="ESM User",getInterfaceName($C2621),"NA"),"")</f>
        <v/>
      </c>
      <c r="AJ2621" s="116">
        <f>IF(Q2621&lt;&gt;"",DATE(YEAR(Q2621), MONTH(Q2621), DAY(Q2621)),"")</f>
        <v/>
      </c>
      <c r="AK2621" s="130">
        <f>IF(Q2621&lt;&gt;0,Q2621-N2621,TODAY()-N2621)</f>
        <v/>
      </c>
      <c r="AL2621" s="112">
        <f>IF(F2621="Re-assigned",0,IF(H2621="Closed",0,IF(H2621="Service Restored",0,IF(H2621="",0,1))))</f>
        <v/>
      </c>
      <c r="AM2621" s="124">
        <f>IF(AL2621=0,"",IF(AK2621&gt;20.99,"Aged","Non-Aged"))</f>
        <v/>
      </c>
      <c r="AN2621" s="112">
        <f>IF(Q2621&lt;&gt;"",MONTH(Q2621),"")</f>
        <v/>
      </c>
      <c r="AO2621" s="112">
        <f>IFERROR(VALUE(V2621),0)</f>
        <v/>
      </c>
    </row>
    <row customFormat="1" customHeight="1" ht="29.25" r="2622" s="112" spans="1:41">
      <c r="A2622" s="127" t="n"/>
      <c r="B2622" s="113" t="n"/>
      <c r="C2622" s="127" t="n"/>
      <c r="D2622" s="127" t="n"/>
      <c r="E2622" s="114">
        <f>IF(F2622 &lt;&gt; "",VLOOKUP(F2622,CategoryLookup,2,FALSE), "")</f>
        <v/>
      </c>
      <c r="F2622" s="126" t="n"/>
      <c r="G2622" s="127" t="n"/>
      <c r="H2622" s="127" t="n"/>
      <c r="I2622" s="127" t="n"/>
      <c r="J2622" s="127" t="n"/>
      <c r="K2622" s="127" t="n"/>
      <c r="L2622" s="127" t="n"/>
      <c r="M2622" s="127" t="n"/>
      <c r="N2622" s="120" t="n"/>
      <c r="O2622" s="120" t="n"/>
      <c r="P2622" s="120" t="n"/>
      <c r="Q2622" s="120" t="n"/>
      <c r="R2622" s="121" t="n"/>
      <c r="S2622" s="121" t="n"/>
      <c r="T2622" s="121" t="n"/>
      <c r="U2622" s="121" t="n"/>
      <c r="V2622" s="117">
        <f>IF(P2622="NA","NA",IF(P2622&lt;&gt;"",TEXT(P2622-N2622,"[h].mm"),""))</f>
        <v/>
      </c>
      <c r="W2622" s="118">
        <f>IF(AND(R2622="",S2622=""),"",R2622+S2622)</f>
        <v/>
      </c>
      <c r="X2622" s="116">
        <f>IF(O2622&lt;&gt;"",DATE(YEAR(O2622), MONTH(O2622), DAY(O2622)),"")</f>
        <v/>
      </c>
      <c r="Y2622" s="122" t="n"/>
      <c r="Z2622" s="123" t="n"/>
      <c r="AA2622" s="117">
        <f>IF(F2622="Re-assigned","NA",IF(W2622="","",IF(W2622&gt;=VLOOKUP(D2622,SLAMatrix,3,FALSE),"Yes",IF(W2622&lt;VLOOKUP(D2622,SLAMatrix,2,FALSE),"No","Internal"))))</f>
        <v/>
      </c>
      <c r="AB2622" s="123" t="n"/>
      <c r="AC2622" s="123" t="n"/>
      <c r="AD2622" s="119" t="n"/>
      <c r="AE2622" s="125" t="n"/>
      <c r="AF2622" s="124">
        <f>MONTH(O2622)</f>
        <v/>
      </c>
      <c r="AG2622" s="124">
        <f>VLOOKUP(IFERROR(MID(AE2622,1,(FIND(",",AE2622,1)-1)),AE2622),Facility_Region_Mapping,2,FALSE)</f>
        <v/>
      </c>
      <c r="AH2622" s="124" t="n"/>
      <c r="AI2622" s="124">
        <f>IF(C2622&lt;&gt;"",IF(M2622="ESM User",getInterfaceName($C2622),"NA"),"")</f>
        <v/>
      </c>
      <c r="AJ2622" s="116">
        <f>IF(Q2622&lt;&gt;"",DATE(YEAR(Q2622), MONTH(Q2622), DAY(Q2622)),"")</f>
        <v/>
      </c>
      <c r="AK2622" s="130">
        <f>IF(Q2622&lt;&gt;0,Q2622-N2622,TODAY()-N2622)</f>
        <v/>
      </c>
      <c r="AL2622" s="112">
        <f>IF(F2622="Re-assigned",0,IF(H2622="Closed",0,IF(H2622="Service Restored",0,IF(H2622="",0,1))))</f>
        <v/>
      </c>
      <c r="AM2622" s="124">
        <f>IF(AL2622=0,"",IF(AK2622&gt;20.99,"Aged","Non-Aged"))</f>
        <v/>
      </c>
      <c r="AN2622" s="112">
        <f>IF(Q2622&lt;&gt;"",MONTH(Q2622),"")</f>
        <v/>
      </c>
      <c r="AO2622" s="112">
        <f>IFERROR(VALUE(V2622),0)</f>
        <v/>
      </c>
    </row>
    <row customFormat="1" customHeight="1" ht="29.25" r="2623" s="112" spans="1:41">
      <c r="A2623" s="127" t="n"/>
      <c r="B2623" s="113" t="n"/>
      <c r="C2623" s="127" t="n"/>
      <c r="D2623" s="127" t="n"/>
      <c r="E2623" s="114">
        <f>IF(F2623 &lt;&gt; "",VLOOKUP(F2623,CategoryLookup,2,FALSE), "")</f>
        <v/>
      </c>
      <c r="F2623" s="126" t="n"/>
      <c r="G2623" s="127" t="n"/>
      <c r="H2623" s="127" t="n"/>
      <c r="I2623" s="127" t="n"/>
      <c r="J2623" s="127" t="n"/>
      <c r="K2623" s="127" t="n"/>
      <c r="L2623" s="127" t="n"/>
      <c r="M2623" s="127" t="n"/>
      <c r="N2623" s="120" t="n"/>
      <c r="O2623" s="120" t="n"/>
      <c r="P2623" s="120" t="n"/>
      <c r="Q2623" s="120" t="n"/>
      <c r="R2623" s="121" t="n"/>
      <c r="S2623" s="121" t="n"/>
      <c r="T2623" s="121" t="n"/>
      <c r="U2623" s="121" t="n"/>
      <c r="V2623" s="117">
        <f>IF(P2623="NA","NA",IF(P2623&lt;&gt;"",TEXT(P2623-N2623,"[h].mm"),""))</f>
        <v/>
      </c>
      <c r="W2623" s="118">
        <f>IF(AND(R2623="",S2623=""),"",R2623+S2623)</f>
        <v/>
      </c>
      <c r="X2623" s="116">
        <f>IF(O2623&lt;&gt;"",DATE(YEAR(O2623), MONTH(O2623), DAY(O2623)),"")</f>
        <v/>
      </c>
      <c r="Y2623" s="122" t="n"/>
      <c r="Z2623" s="123" t="n"/>
      <c r="AA2623" s="117">
        <f>IF(F2623="Re-assigned","NA",IF(W2623="","",IF(W2623&gt;=VLOOKUP(D2623,SLAMatrix,3,FALSE),"Yes",IF(W2623&lt;VLOOKUP(D2623,SLAMatrix,2,FALSE),"No","Internal"))))</f>
        <v/>
      </c>
      <c r="AB2623" s="123" t="n"/>
      <c r="AC2623" s="123" t="n"/>
      <c r="AD2623" s="119" t="n"/>
      <c r="AE2623" s="125" t="n"/>
      <c r="AF2623" s="124">
        <f>MONTH(O2623)</f>
        <v/>
      </c>
      <c r="AG2623" s="124">
        <f>VLOOKUP(IFERROR(MID(AE2623,1,(FIND(",",AE2623,1)-1)),AE2623),Facility_Region_Mapping,2,FALSE)</f>
        <v/>
      </c>
      <c r="AH2623" s="124" t="n"/>
      <c r="AI2623" s="124">
        <f>IF(C2623&lt;&gt;"",IF(M2623="ESM User",getInterfaceName($C2623),"NA"),"")</f>
        <v/>
      </c>
      <c r="AJ2623" s="116">
        <f>IF(Q2623&lt;&gt;"",DATE(YEAR(Q2623), MONTH(Q2623), DAY(Q2623)),"")</f>
        <v/>
      </c>
      <c r="AK2623" s="130">
        <f>IF(Q2623&lt;&gt;0,Q2623-N2623,TODAY()-N2623)</f>
        <v/>
      </c>
      <c r="AL2623" s="112">
        <f>IF(F2623="Re-assigned",0,IF(H2623="Closed",0,IF(H2623="Service Restored",0,IF(H2623="",0,1))))</f>
        <v/>
      </c>
      <c r="AM2623" s="124">
        <f>IF(AL2623=0,"",IF(AK2623&gt;20.99,"Aged","Non-Aged"))</f>
        <v/>
      </c>
      <c r="AN2623" s="112">
        <f>IF(Q2623&lt;&gt;"",MONTH(Q2623),"")</f>
        <v/>
      </c>
      <c r="AO2623" s="112">
        <f>IFERROR(VALUE(V2623),0)</f>
        <v/>
      </c>
    </row>
    <row customFormat="1" customHeight="1" ht="29.25" r="2624" s="112" spans="1:41">
      <c r="A2624" s="127" t="n"/>
      <c r="B2624" s="113" t="n"/>
      <c r="C2624" s="127" t="n"/>
      <c r="D2624" s="127" t="n"/>
      <c r="E2624" s="114">
        <f>IF(F2624 &lt;&gt; "",VLOOKUP(F2624,CategoryLookup,2,FALSE), "")</f>
        <v/>
      </c>
      <c r="F2624" s="126" t="n"/>
      <c r="G2624" s="127" t="n"/>
      <c r="H2624" s="127" t="n"/>
      <c r="I2624" s="127" t="n"/>
      <c r="J2624" s="127" t="n"/>
      <c r="K2624" s="127" t="n"/>
      <c r="L2624" s="127" t="n"/>
      <c r="M2624" s="127" t="n"/>
      <c r="N2624" s="120" t="n"/>
      <c r="O2624" s="120" t="n"/>
      <c r="P2624" s="120" t="n"/>
      <c r="Q2624" s="120" t="n"/>
      <c r="R2624" s="121" t="n"/>
      <c r="S2624" s="121" t="n"/>
      <c r="T2624" s="121" t="n"/>
      <c r="U2624" s="121" t="n"/>
      <c r="V2624" s="117">
        <f>IF(P2624="NA","NA",IF(P2624&lt;&gt;"",TEXT(P2624-N2624,"[h].mm"),""))</f>
        <v/>
      </c>
      <c r="W2624" s="118">
        <f>IF(AND(R2624="",S2624=""),"",R2624+S2624)</f>
        <v/>
      </c>
      <c r="X2624" s="116">
        <f>IF(O2624&lt;&gt;"",DATE(YEAR(O2624), MONTH(O2624), DAY(O2624)),"")</f>
        <v/>
      </c>
      <c r="Y2624" s="122" t="n"/>
      <c r="Z2624" s="123" t="n"/>
      <c r="AA2624" s="117">
        <f>IF(F2624="Re-assigned","NA",IF(W2624="","",IF(W2624&gt;=VLOOKUP(D2624,SLAMatrix,3,FALSE),"Yes",IF(W2624&lt;VLOOKUP(D2624,SLAMatrix,2,FALSE),"No","Internal"))))</f>
        <v/>
      </c>
      <c r="AB2624" s="123" t="n"/>
      <c r="AC2624" s="123" t="n"/>
      <c r="AD2624" s="119" t="n"/>
      <c r="AE2624" s="125" t="n"/>
      <c r="AF2624" s="124">
        <f>MONTH(O2624)</f>
        <v/>
      </c>
      <c r="AG2624" s="124">
        <f>VLOOKUP(IFERROR(MID(AE2624,1,(FIND(",",AE2624,1)-1)),AE2624),Facility_Region_Mapping,2,FALSE)</f>
        <v/>
      </c>
      <c r="AH2624" s="124" t="n"/>
      <c r="AI2624" s="124">
        <f>IF(C2624&lt;&gt;"",IF(M2624="ESM User",getInterfaceName($C2624),"NA"),"")</f>
        <v/>
      </c>
      <c r="AJ2624" s="116">
        <f>IF(Q2624&lt;&gt;"",DATE(YEAR(Q2624), MONTH(Q2624), DAY(Q2624)),"")</f>
        <v/>
      </c>
      <c r="AK2624" s="130">
        <f>IF(Q2624&lt;&gt;0,Q2624-N2624,TODAY()-N2624)</f>
        <v/>
      </c>
      <c r="AL2624" s="112">
        <f>IF(F2624="Re-assigned",0,IF(H2624="Closed",0,IF(H2624="Service Restored",0,IF(H2624="",0,1))))</f>
        <v/>
      </c>
      <c r="AM2624" s="124">
        <f>IF(AL2624=0,"",IF(AK2624&gt;20.99,"Aged","Non-Aged"))</f>
        <v/>
      </c>
      <c r="AN2624" s="112">
        <f>IF(Q2624&lt;&gt;"",MONTH(Q2624),"")</f>
        <v/>
      </c>
      <c r="AO2624" s="112">
        <f>IFERROR(VALUE(V2624),0)</f>
        <v/>
      </c>
    </row>
    <row customFormat="1" customHeight="1" ht="29.25" r="2625" s="112" spans="1:41">
      <c r="A2625" s="127" t="n"/>
      <c r="B2625" s="113" t="n"/>
      <c r="C2625" s="127" t="n"/>
      <c r="D2625" s="127" t="n"/>
      <c r="E2625" s="114">
        <f>IF(F2625 &lt;&gt; "",VLOOKUP(F2625,CategoryLookup,2,FALSE), "")</f>
        <v/>
      </c>
      <c r="F2625" s="126" t="n"/>
      <c r="G2625" s="127" t="n"/>
      <c r="H2625" s="127" t="n"/>
      <c r="I2625" s="127" t="n"/>
      <c r="J2625" s="127" t="n"/>
      <c r="K2625" s="127" t="n"/>
      <c r="L2625" s="127" t="n"/>
      <c r="M2625" s="127" t="n"/>
      <c r="N2625" s="120" t="n"/>
      <c r="O2625" s="120" t="n"/>
      <c r="P2625" s="120" t="n"/>
      <c r="Q2625" s="120" t="n"/>
      <c r="R2625" s="121" t="n"/>
      <c r="S2625" s="121" t="n"/>
      <c r="T2625" s="121" t="n"/>
      <c r="U2625" s="121" t="n"/>
      <c r="V2625" s="117">
        <f>IF(P2625="NA","NA",IF(P2625&lt;&gt;"",TEXT(P2625-N2625,"[h].mm"),""))</f>
        <v/>
      </c>
      <c r="W2625" s="118">
        <f>IF(AND(R2625="",S2625=""),"",R2625+S2625)</f>
        <v/>
      </c>
      <c r="X2625" s="116">
        <f>IF(O2625&lt;&gt;"",DATE(YEAR(O2625), MONTH(O2625), DAY(O2625)),"")</f>
        <v/>
      </c>
      <c r="Y2625" s="122" t="n"/>
      <c r="Z2625" s="123" t="n"/>
      <c r="AA2625" s="117">
        <f>IF(F2625="Re-assigned","NA",IF(W2625="","",IF(W2625&gt;=VLOOKUP(D2625,SLAMatrix,3,FALSE),"Yes",IF(W2625&lt;VLOOKUP(D2625,SLAMatrix,2,FALSE),"No","Internal"))))</f>
        <v/>
      </c>
      <c r="AB2625" s="123" t="n"/>
      <c r="AC2625" s="123" t="n"/>
      <c r="AD2625" s="119" t="n"/>
      <c r="AE2625" s="125" t="n"/>
      <c r="AF2625" s="124">
        <f>MONTH(O2625)</f>
        <v/>
      </c>
      <c r="AG2625" s="124">
        <f>VLOOKUP(IFERROR(MID(AE2625,1,(FIND(",",AE2625,1)-1)),AE2625),Facility_Region_Mapping,2,FALSE)</f>
        <v/>
      </c>
      <c r="AH2625" s="124" t="n"/>
      <c r="AI2625" s="124">
        <f>IF(C2625&lt;&gt;"",IF(M2625="ESM User",getInterfaceName($C2625),"NA"),"")</f>
        <v/>
      </c>
      <c r="AJ2625" s="116">
        <f>IF(Q2625&lt;&gt;"",DATE(YEAR(Q2625), MONTH(Q2625), DAY(Q2625)),"")</f>
        <v/>
      </c>
      <c r="AK2625" s="130">
        <f>IF(Q2625&lt;&gt;0,Q2625-N2625,TODAY()-N2625)</f>
        <v/>
      </c>
      <c r="AL2625" s="112">
        <f>IF(F2625="Re-assigned",0,IF(H2625="Closed",0,IF(H2625="Service Restored",0,IF(H2625="",0,1))))</f>
        <v/>
      </c>
      <c r="AM2625" s="124">
        <f>IF(AL2625=0,"",IF(AK2625&gt;20.99,"Aged","Non-Aged"))</f>
        <v/>
      </c>
      <c r="AN2625" s="112">
        <f>IF(Q2625&lt;&gt;"",MONTH(Q2625),"")</f>
        <v/>
      </c>
      <c r="AO2625" s="112">
        <f>IFERROR(VALUE(V2625),0)</f>
        <v/>
      </c>
    </row>
    <row customFormat="1" customHeight="1" ht="29.25" r="2626" s="112" spans="1:41">
      <c r="A2626" s="127" t="n"/>
      <c r="B2626" s="113" t="n"/>
      <c r="C2626" s="127" t="n"/>
      <c r="D2626" s="127" t="n"/>
      <c r="E2626" s="114">
        <f>IF(F2626 &lt;&gt; "",VLOOKUP(F2626,CategoryLookup,2,FALSE), "")</f>
        <v/>
      </c>
      <c r="F2626" s="126" t="n"/>
      <c r="G2626" s="127" t="n"/>
      <c r="H2626" s="127" t="n"/>
      <c r="I2626" s="127" t="n"/>
      <c r="J2626" s="127" t="n"/>
      <c r="K2626" s="127" t="n"/>
      <c r="L2626" s="127" t="n"/>
      <c r="M2626" s="127" t="n"/>
      <c r="N2626" s="120" t="n"/>
      <c r="O2626" s="120" t="n"/>
      <c r="P2626" s="120" t="n"/>
      <c r="Q2626" s="120" t="n"/>
      <c r="R2626" s="121" t="n"/>
      <c r="S2626" s="121" t="n"/>
      <c r="T2626" s="121" t="n"/>
      <c r="U2626" s="121" t="n"/>
      <c r="V2626" s="117">
        <f>IF(P2626="NA","NA",IF(P2626&lt;&gt;"",TEXT(P2626-N2626,"[h].mm"),""))</f>
        <v/>
      </c>
      <c r="W2626" s="118">
        <f>IF(AND(R2626="",S2626=""),"",R2626+S2626)</f>
        <v/>
      </c>
      <c r="X2626" s="116">
        <f>IF(O2626&lt;&gt;"",DATE(YEAR(O2626), MONTH(O2626), DAY(O2626)),"")</f>
        <v/>
      </c>
      <c r="Y2626" s="122" t="n"/>
      <c r="Z2626" s="123" t="n"/>
      <c r="AA2626" s="117">
        <f>IF(F2626="Re-assigned","NA",IF(W2626="","",IF(W2626&gt;=VLOOKUP(D2626,SLAMatrix,3,FALSE),"Yes",IF(W2626&lt;VLOOKUP(D2626,SLAMatrix,2,FALSE),"No","Internal"))))</f>
        <v/>
      </c>
      <c r="AB2626" s="123" t="n"/>
      <c r="AC2626" s="123" t="n"/>
      <c r="AD2626" s="119" t="n"/>
      <c r="AE2626" s="125" t="n"/>
      <c r="AF2626" s="124">
        <f>MONTH(O2626)</f>
        <v/>
      </c>
      <c r="AG2626" s="124">
        <f>VLOOKUP(IFERROR(MID(AE2626,1,(FIND(",",AE2626,1)-1)),AE2626),Facility_Region_Mapping,2,FALSE)</f>
        <v/>
      </c>
      <c r="AH2626" s="124" t="n"/>
      <c r="AI2626" s="124">
        <f>IF(C2626&lt;&gt;"",IF(M2626="ESM User",getInterfaceName($C2626),"NA"),"")</f>
        <v/>
      </c>
      <c r="AJ2626" s="116">
        <f>IF(Q2626&lt;&gt;"",DATE(YEAR(Q2626), MONTH(Q2626), DAY(Q2626)),"")</f>
        <v/>
      </c>
      <c r="AK2626" s="130">
        <f>IF(Q2626&lt;&gt;0,Q2626-N2626,TODAY()-N2626)</f>
        <v/>
      </c>
      <c r="AL2626" s="112">
        <f>IF(F2626="Re-assigned",0,IF(H2626="Closed",0,IF(H2626="Service Restored",0,IF(H2626="",0,1))))</f>
        <v/>
      </c>
      <c r="AM2626" s="124">
        <f>IF(AL2626=0,"",IF(AK2626&gt;20.99,"Aged","Non-Aged"))</f>
        <v/>
      </c>
      <c r="AN2626" s="112">
        <f>IF(Q2626&lt;&gt;"",MONTH(Q2626),"")</f>
        <v/>
      </c>
      <c r="AO2626" s="112">
        <f>IFERROR(VALUE(V2626),0)</f>
        <v/>
      </c>
    </row>
    <row customFormat="1" customHeight="1" ht="29.25" r="2627" s="112" spans="1:41">
      <c r="A2627" s="127" t="n"/>
      <c r="B2627" s="113" t="n"/>
      <c r="C2627" s="127" t="n"/>
      <c r="D2627" s="127" t="n"/>
      <c r="E2627" s="114">
        <f>IF(F2627 &lt;&gt; "",VLOOKUP(F2627,CategoryLookup,2,FALSE), "")</f>
        <v/>
      </c>
      <c r="F2627" s="126" t="n"/>
      <c r="G2627" s="127" t="n"/>
      <c r="H2627" s="127" t="n"/>
      <c r="I2627" s="127" t="n"/>
      <c r="J2627" s="127" t="n"/>
      <c r="K2627" s="127" t="n"/>
      <c r="L2627" s="127" t="n"/>
      <c r="M2627" s="127" t="n"/>
      <c r="N2627" s="120" t="n"/>
      <c r="O2627" s="120" t="n"/>
      <c r="P2627" s="120" t="n"/>
      <c r="Q2627" s="120" t="n"/>
      <c r="R2627" s="121" t="n"/>
      <c r="S2627" s="121" t="n"/>
      <c r="T2627" s="121" t="n"/>
      <c r="U2627" s="121" t="n"/>
      <c r="V2627" s="117">
        <f>IF(P2627="NA","NA",IF(P2627&lt;&gt;"",TEXT(P2627-N2627,"[h].mm"),""))</f>
        <v/>
      </c>
      <c r="W2627" s="118">
        <f>IF(AND(R2627="",S2627=""),"",R2627+S2627)</f>
        <v/>
      </c>
      <c r="X2627" s="116">
        <f>IF(O2627&lt;&gt;"",DATE(YEAR(O2627), MONTH(O2627), DAY(O2627)),"")</f>
        <v/>
      </c>
      <c r="Y2627" s="122" t="n"/>
      <c r="Z2627" s="123" t="n"/>
      <c r="AA2627" s="117">
        <f>IF(F2627="Re-assigned","NA",IF(W2627="","",IF(W2627&gt;=VLOOKUP(D2627,SLAMatrix,3,FALSE),"Yes",IF(W2627&lt;VLOOKUP(D2627,SLAMatrix,2,FALSE),"No","Internal"))))</f>
        <v/>
      </c>
      <c r="AB2627" s="123" t="n"/>
      <c r="AC2627" s="123" t="n"/>
      <c r="AD2627" s="119" t="n"/>
      <c r="AE2627" s="125" t="n"/>
      <c r="AF2627" s="124">
        <f>MONTH(O2627)</f>
        <v/>
      </c>
      <c r="AG2627" s="124">
        <f>VLOOKUP(IFERROR(MID(AE2627,1,(FIND(",",AE2627,1)-1)),AE2627),Facility_Region_Mapping,2,FALSE)</f>
        <v/>
      </c>
      <c r="AH2627" s="124" t="n"/>
      <c r="AI2627" s="124">
        <f>IF(C2627&lt;&gt;"",IF(M2627="ESM User",getInterfaceName($C2627),"NA"),"")</f>
        <v/>
      </c>
      <c r="AJ2627" s="116">
        <f>IF(Q2627&lt;&gt;"",DATE(YEAR(Q2627), MONTH(Q2627), DAY(Q2627)),"")</f>
        <v/>
      </c>
      <c r="AK2627" s="130">
        <f>IF(Q2627&lt;&gt;0,Q2627-N2627,TODAY()-N2627)</f>
        <v/>
      </c>
      <c r="AL2627" s="112">
        <f>IF(F2627="Re-assigned",0,IF(H2627="Closed",0,IF(H2627="Service Restored",0,IF(H2627="",0,1))))</f>
        <v/>
      </c>
      <c r="AM2627" s="124">
        <f>IF(AL2627=0,"",IF(AK2627&gt;20.99,"Aged","Non-Aged"))</f>
        <v/>
      </c>
      <c r="AN2627" s="112">
        <f>IF(Q2627&lt;&gt;"",MONTH(Q2627),"")</f>
        <v/>
      </c>
      <c r="AO2627" s="112">
        <f>IFERROR(VALUE(V2627),0)</f>
        <v/>
      </c>
    </row>
    <row customFormat="1" customHeight="1" ht="29.25" r="2628" s="112" spans="1:41">
      <c r="A2628" s="127" t="n"/>
      <c r="B2628" s="113" t="n"/>
      <c r="C2628" s="127" t="n"/>
      <c r="D2628" s="127" t="n"/>
      <c r="E2628" s="114">
        <f>IF(F2628 &lt;&gt; "",VLOOKUP(F2628,CategoryLookup,2,FALSE), "")</f>
        <v/>
      </c>
      <c r="F2628" s="126" t="n"/>
      <c r="G2628" s="127" t="n"/>
      <c r="H2628" s="127" t="n"/>
      <c r="I2628" s="127" t="n"/>
      <c r="J2628" s="127" t="n"/>
      <c r="K2628" s="127" t="n"/>
      <c r="L2628" s="127" t="n"/>
      <c r="M2628" s="127" t="n"/>
      <c r="N2628" s="120" t="n"/>
      <c r="O2628" s="120" t="n"/>
      <c r="P2628" s="120" t="n"/>
      <c r="Q2628" s="120" t="n"/>
      <c r="R2628" s="121" t="n"/>
      <c r="S2628" s="121" t="n"/>
      <c r="T2628" s="121" t="n"/>
      <c r="U2628" s="121" t="n"/>
      <c r="V2628" s="117">
        <f>IF(P2628="NA","NA",IF(P2628&lt;&gt;"",TEXT(P2628-N2628,"[h].mm"),""))</f>
        <v/>
      </c>
      <c r="W2628" s="118">
        <f>IF(AND(R2628="",S2628=""),"",R2628+S2628)</f>
        <v/>
      </c>
      <c r="X2628" s="116">
        <f>IF(O2628&lt;&gt;"",DATE(YEAR(O2628), MONTH(O2628), DAY(O2628)),"")</f>
        <v/>
      </c>
      <c r="Y2628" s="122" t="n"/>
      <c r="Z2628" s="123" t="n"/>
      <c r="AA2628" s="117">
        <f>IF(F2628="Re-assigned","NA",IF(W2628="","",IF(W2628&gt;=VLOOKUP(D2628,SLAMatrix,3,FALSE),"Yes",IF(W2628&lt;VLOOKUP(D2628,SLAMatrix,2,FALSE),"No","Internal"))))</f>
        <v/>
      </c>
      <c r="AB2628" s="123" t="n"/>
      <c r="AC2628" s="123" t="n"/>
      <c r="AD2628" s="119" t="n"/>
      <c r="AE2628" s="125" t="n"/>
      <c r="AF2628" s="124">
        <f>MONTH(O2628)</f>
        <v/>
      </c>
      <c r="AG2628" s="124">
        <f>VLOOKUP(IFERROR(MID(AE2628,1,(FIND(",",AE2628,1)-1)),AE2628),Facility_Region_Mapping,2,FALSE)</f>
        <v/>
      </c>
      <c r="AH2628" s="124" t="n"/>
      <c r="AI2628" s="124">
        <f>IF(C2628&lt;&gt;"",IF(M2628="ESM User",getInterfaceName($C2628),"NA"),"")</f>
        <v/>
      </c>
      <c r="AJ2628" s="116">
        <f>IF(Q2628&lt;&gt;"",DATE(YEAR(Q2628), MONTH(Q2628), DAY(Q2628)),"")</f>
        <v/>
      </c>
      <c r="AK2628" s="130">
        <f>IF(Q2628&lt;&gt;0,Q2628-N2628,TODAY()-N2628)</f>
        <v/>
      </c>
      <c r="AL2628" s="112">
        <f>IF(F2628="Re-assigned",0,IF(H2628="Closed",0,IF(H2628="Service Restored",0,IF(H2628="",0,1))))</f>
        <v/>
      </c>
      <c r="AM2628" s="124">
        <f>IF(AL2628=0,"",IF(AK2628&gt;20.99,"Aged","Non-Aged"))</f>
        <v/>
      </c>
      <c r="AN2628" s="112">
        <f>IF(Q2628&lt;&gt;"",MONTH(Q2628),"")</f>
        <v/>
      </c>
      <c r="AO2628" s="112">
        <f>IFERROR(VALUE(V2628),0)</f>
        <v/>
      </c>
    </row>
    <row customFormat="1" customHeight="1" ht="29.25" r="2629" s="112" spans="1:41">
      <c r="A2629" s="127" t="n"/>
      <c r="B2629" s="113" t="n"/>
      <c r="C2629" s="127" t="n"/>
      <c r="D2629" s="127" t="n"/>
      <c r="E2629" s="114">
        <f>IF(F2629 &lt;&gt; "",VLOOKUP(F2629,CategoryLookup,2,FALSE), "")</f>
        <v/>
      </c>
      <c r="F2629" s="126" t="n"/>
      <c r="G2629" s="127" t="n"/>
      <c r="H2629" s="127" t="n"/>
      <c r="I2629" s="127" t="n"/>
      <c r="J2629" s="127" t="n"/>
      <c r="K2629" s="127" t="n"/>
      <c r="L2629" s="127" t="n"/>
      <c r="M2629" s="127" t="n"/>
      <c r="N2629" s="120" t="n"/>
      <c r="O2629" s="120" t="n"/>
      <c r="P2629" s="120" t="n"/>
      <c r="Q2629" s="120" t="n"/>
      <c r="R2629" s="121" t="n"/>
      <c r="S2629" s="121" t="n"/>
      <c r="T2629" s="121" t="n"/>
      <c r="U2629" s="121" t="n"/>
      <c r="V2629" s="117">
        <f>IF(P2629="NA","NA",IF(P2629&lt;&gt;"",TEXT(P2629-N2629,"[h].mm"),""))</f>
        <v/>
      </c>
      <c r="W2629" s="118">
        <f>IF(AND(R2629="",S2629=""),"",R2629+S2629)</f>
        <v/>
      </c>
      <c r="X2629" s="116">
        <f>IF(O2629&lt;&gt;"",DATE(YEAR(O2629), MONTH(O2629), DAY(O2629)),"")</f>
        <v/>
      </c>
      <c r="Y2629" s="122" t="n"/>
      <c r="Z2629" s="123" t="n"/>
      <c r="AA2629" s="117">
        <f>IF(F2629="Re-assigned","NA",IF(W2629="","",IF(W2629&gt;=VLOOKUP(D2629,SLAMatrix,3,FALSE),"Yes",IF(W2629&lt;VLOOKUP(D2629,SLAMatrix,2,FALSE),"No","Internal"))))</f>
        <v/>
      </c>
      <c r="AB2629" s="123" t="n"/>
      <c r="AC2629" s="123" t="n"/>
      <c r="AD2629" s="119" t="n"/>
      <c r="AE2629" s="125" t="n"/>
      <c r="AF2629" s="124">
        <f>MONTH(O2629)</f>
        <v/>
      </c>
      <c r="AG2629" s="124">
        <f>VLOOKUP(IFERROR(MID(AE2629,1,(FIND(",",AE2629,1)-1)),AE2629),Facility_Region_Mapping,2,FALSE)</f>
        <v/>
      </c>
      <c r="AH2629" s="124" t="n"/>
      <c r="AI2629" s="124">
        <f>IF(C2629&lt;&gt;"",IF(M2629="ESM User",getInterfaceName($C2629),"NA"),"")</f>
        <v/>
      </c>
      <c r="AJ2629" s="116">
        <f>IF(Q2629&lt;&gt;"",DATE(YEAR(Q2629), MONTH(Q2629), DAY(Q2629)),"")</f>
        <v/>
      </c>
      <c r="AK2629" s="130">
        <f>IF(Q2629&lt;&gt;0,Q2629-N2629,TODAY()-N2629)</f>
        <v/>
      </c>
      <c r="AL2629" s="112">
        <f>IF(F2629="Re-assigned",0,IF(H2629="Closed",0,IF(H2629="Service Restored",0,IF(H2629="",0,1))))</f>
        <v/>
      </c>
      <c r="AM2629" s="124">
        <f>IF(AL2629=0,"",IF(AK2629&gt;20.99,"Aged","Non-Aged"))</f>
        <v/>
      </c>
      <c r="AN2629" s="112">
        <f>IF(Q2629&lt;&gt;"",MONTH(Q2629),"")</f>
        <v/>
      </c>
      <c r="AO2629" s="112">
        <f>IFERROR(VALUE(V2629),0)</f>
        <v/>
      </c>
    </row>
    <row customFormat="1" customHeight="1" ht="29.25" r="2630" s="112" spans="1:41">
      <c r="A2630" s="127" t="n"/>
      <c r="B2630" s="113" t="n"/>
      <c r="C2630" s="127" t="n"/>
      <c r="D2630" s="127" t="n"/>
      <c r="E2630" s="114">
        <f>IF(F2630 &lt;&gt; "",VLOOKUP(F2630,CategoryLookup,2,FALSE), "")</f>
        <v/>
      </c>
      <c r="F2630" s="126" t="n"/>
      <c r="G2630" s="127" t="n"/>
      <c r="H2630" s="127" t="n"/>
      <c r="I2630" s="127" t="n"/>
      <c r="J2630" s="127" t="n"/>
      <c r="K2630" s="127" t="n"/>
      <c r="L2630" s="127" t="n"/>
      <c r="M2630" s="127" t="n"/>
      <c r="N2630" s="120" t="n"/>
      <c r="O2630" s="120" t="n"/>
      <c r="P2630" s="120" t="n"/>
      <c r="Q2630" s="120" t="n"/>
      <c r="R2630" s="121" t="n"/>
      <c r="S2630" s="121" t="n"/>
      <c r="T2630" s="121" t="n"/>
      <c r="U2630" s="121" t="n"/>
      <c r="V2630" s="117">
        <f>IF(P2630="NA","NA",IF(P2630&lt;&gt;"",TEXT(P2630-N2630,"[h].mm"),""))</f>
        <v/>
      </c>
      <c r="W2630" s="118">
        <f>IF(AND(R2630="",S2630=""),"",R2630+S2630)</f>
        <v/>
      </c>
      <c r="X2630" s="116">
        <f>IF(O2630&lt;&gt;"",DATE(YEAR(O2630), MONTH(O2630), DAY(O2630)),"")</f>
        <v/>
      </c>
      <c r="Y2630" s="122" t="n"/>
      <c r="Z2630" s="123" t="n"/>
      <c r="AA2630" s="117">
        <f>IF(F2630="Re-assigned","NA",IF(W2630="","",IF(W2630&gt;=VLOOKUP(D2630,SLAMatrix,3,FALSE),"Yes",IF(W2630&lt;VLOOKUP(D2630,SLAMatrix,2,FALSE),"No","Internal"))))</f>
        <v/>
      </c>
      <c r="AB2630" s="123" t="n"/>
      <c r="AC2630" s="123" t="n"/>
      <c r="AD2630" s="119" t="n"/>
      <c r="AE2630" s="125" t="n"/>
      <c r="AF2630" s="124">
        <f>MONTH(O2630)</f>
        <v/>
      </c>
      <c r="AG2630" s="124">
        <f>VLOOKUP(IFERROR(MID(AE2630,1,(FIND(",",AE2630,1)-1)),AE2630),Facility_Region_Mapping,2,FALSE)</f>
        <v/>
      </c>
      <c r="AH2630" s="124" t="n"/>
      <c r="AI2630" s="124">
        <f>IF(C2630&lt;&gt;"",IF(M2630="ESM User",getInterfaceName($C2630),"NA"),"")</f>
        <v/>
      </c>
      <c r="AJ2630" s="116">
        <f>IF(Q2630&lt;&gt;"",DATE(YEAR(Q2630), MONTH(Q2630), DAY(Q2630)),"")</f>
        <v/>
      </c>
      <c r="AK2630" s="130">
        <f>IF(Q2630&lt;&gt;0,Q2630-N2630,TODAY()-N2630)</f>
        <v/>
      </c>
      <c r="AL2630" s="112">
        <f>IF(F2630="Re-assigned",0,IF(H2630="Closed",0,IF(H2630="Service Restored",0,IF(H2630="",0,1))))</f>
        <v/>
      </c>
      <c r="AM2630" s="124">
        <f>IF(AL2630=0,"",IF(AK2630&gt;20.99,"Aged","Non-Aged"))</f>
        <v/>
      </c>
      <c r="AN2630" s="112">
        <f>IF(Q2630&lt;&gt;"",MONTH(Q2630),"")</f>
        <v/>
      </c>
      <c r="AO2630" s="112">
        <f>IFERROR(VALUE(V2630),0)</f>
        <v/>
      </c>
    </row>
    <row customFormat="1" customHeight="1" ht="29.25" r="2631" s="112" spans="1:41">
      <c r="A2631" s="127" t="n"/>
      <c r="B2631" s="113" t="n"/>
      <c r="C2631" s="127" t="n"/>
      <c r="D2631" s="127" t="n"/>
      <c r="E2631" s="114">
        <f>IF(F2631 &lt;&gt; "",VLOOKUP(F2631,CategoryLookup,2,FALSE), "")</f>
        <v/>
      </c>
      <c r="F2631" s="126" t="n"/>
      <c r="G2631" s="127" t="n"/>
      <c r="H2631" s="127" t="n"/>
      <c r="I2631" s="127" t="n"/>
      <c r="J2631" s="127" t="n"/>
      <c r="K2631" s="127" t="n"/>
      <c r="L2631" s="127" t="n"/>
      <c r="M2631" s="127" t="n"/>
      <c r="N2631" s="120" t="n"/>
      <c r="O2631" s="120" t="n"/>
      <c r="P2631" s="120" t="n"/>
      <c r="Q2631" s="120" t="n"/>
      <c r="R2631" s="121" t="n"/>
      <c r="S2631" s="121" t="n"/>
      <c r="T2631" s="121" t="n"/>
      <c r="U2631" s="121" t="n"/>
      <c r="V2631" s="117">
        <f>IF(P2631="NA","NA",IF(P2631&lt;&gt;"",TEXT(P2631-N2631,"[h].mm"),""))</f>
        <v/>
      </c>
      <c r="W2631" s="118">
        <f>IF(AND(R2631="",S2631=""),"",R2631+S2631)</f>
        <v/>
      </c>
      <c r="X2631" s="116">
        <f>IF(O2631&lt;&gt;"",DATE(YEAR(O2631), MONTH(O2631), DAY(O2631)),"")</f>
        <v/>
      </c>
      <c r="Y2631" s="122" t="n"/>
      <c r="Z2631" s="123" t="n"/>
      <c r="AA2631" s="117">
        <f>IF(F2631="Re-assigned","NA",IF(W2631="","",IF(W2631&gt;=VLOOKUP(D2631,SLAMatrix,3,FALSE),"Yes",IF(W2631&lt;VLOOKUP(D2631,SLAMatrix,2,FALSE),"No","Internal"))))</f>
        <v/>
      </c>
      <c r="AB2631" s="123" t="n"/>
      <c r="AC2631" s="123" t="n"/>
      <c r="AD2631" s="119" t="n"/>
      <c r="AE2631" s="125" t="n"/>
      <c r="AF2631" s="124">
        <f>MONTH(O2631)</f>
        <v/>
      </c>
      <c r="AG2631" s="124">
        <f>VLOOKUP(IFERROR(MID(AE2631,1,(FIND(",",AE2631,1)-1)),AE2631),Facility_Region_Mapping,2,FALSE)</f>
        <v/>
      </c>
      <c r="AH2631" s="124" t="n"/>
      <c r="AI2631" s="124">
        <f>IF(C2631&lt;&gt;"",IF(M2631="ESM User",getInterfaceName($C2631),"NA"),"")</f>
        <v/>
      </c>
      <c r="AJ2631" s="116">
        <f>IF(Q2631&lt;&gt;"",DATE(YEAR(Q2631), MONTH(Q2631), DAY(Q2631)),"")</f>
        <v/>
      </c>
      <c r="AK2631" s="130">
        <f>IF(Q2631&lt;&gt;0,Q2631-N2631,TODAY()-N2631)</f>
        <v/>
      </c>
      <c r="AL2631" s="112">
        <f>IF(F2631="Re-assigned",0,IF(H2631="Closed",0,IF(H2631="Service Restored",0,IF(H2631="",0,1))))</f>
        <v/>
      </c>
      <c r="AM2631" s="124">
        <f>IF(AL2631=0,"",IF(AK2631&gt;20.99,"Aged","Non-Aged"))</f>
        <v/>
      </c>
      <c r="AN2631" s="112">
        <f>IF(Q2631&lt;&gt;"",MONTH(Q2631),"")</f>
        <v/>
      </c>
      <c r="AO2631" s="112">
        <f>IFERROR(VALUE(V2631),0)</f>
        <v/>
      </c>
    </row>
    <row customFormat="1" customHeight="1" ht="29.25" r="2632" s="112" spans="1:41">
      <c r="A2632" s="127" t="n"/>
      <c r="B2632" s="113" t="n"/>
      <c r="C2632" s="127" t="n"/>
      <c r="D2632" s="127" t="n"/>
      <c r="E2632" s="114">
        <f>IF(F2632 &lt;&gt; "",VLOOKUP(F2632,CategoryLookup,2,FALSE), "")</f>
        <v/>
      </c>
      <c r="F2632" s="126" t="n"/>
      <c r="G2632" s="127" t="n"/>
      <c r="H2632" s="127" t="n"/>
      <c r="I2632" s="127" t="n"/>
      <c r="J2632" s="127" t="n"/>
      <c r="K2632" s="127" t="n"/>
      <c r="L2632" s="127" t="n"/>
      <c r="M2632" s="127" t="n"/>
      <c r="N2632" s="120" t="n"/>
      <c r="O2632" s="120" t="n"/>
      <c r="P2632" s="120" t="n"/>
      <c r="Q2632" s="120" t="n"/>
      <c r="R2632" s="121" t="n"/>
      <c r="S2632" s="121" t="n"/>
      <c r="T2632" s="121" t="n"/>
      <c r="U2632" s="121" t="n"/>
      <c r="V2632" s="117">
        <f>IF(P2632="NA","NA",IF(P2632&lt;&gt;"",TEXT(P2632-N2632,"[h].mm"),""))</f>
        <v/>
      </c>
      <c r="W2632" s="118">
        <f>IF(AND(R2632="",S2632=""),"",R2632+S2632)</f>
        <v/>
      </c>
      <c r="X2632" s="116">
        <f>IF(O2632&lt;&gt;"",DATE(YEAR(O2632), MONTH(O2632), DAY(O2632)),"")</f>
        <v/>
      </c>
      <c r="Y2632" s="122" t="n"/>
      <c r="Z2632" s="123" t="n"/>
      <c r="AA2632" s="117">
        <f>IF(F2632="Re-assigned","NA",IF(W2632="","",IF(W2632&gt;=VLOOKUP(D2632,SLAMatrix,3,FALSE),"Yes",IF(W2632&lt;VLOOKUP(D2632,SLAMatrix,2,FALSE),"No","Internal"))))</f>
        <v/>
      </c>
      <c r="AB2632" s="123" t="n"/>
      <c r="AC2632" s="123" t="n"/>
      <c r="AD2632" s="119" t="n"/>
      <c r="AE2632" s="125" t="n"/>
      <c r="AF2632" s="124">
        <f>MONTH(O2632)</f>
        <v/>
      </c>
      <c r="AG2632" s="124">
        <f>VLOOKUP(IFERROR(MID(AE2632,1,(FIND(",",AE2632,1)-1)),AE2632),Facility_Region_Mapping,2,FALSE)</f>
        <v/>
      </c>
      <c r="AH2632" s="124" t="n"/>
      <c r="AI2632" s="124">
        <f>IF(C2632&lt;&gt;"",IF(M2632="ESM User",getInterfaceName($C2632),"NA"),"")</f>
        <v/>
      </c>
      <c r="AJ2632" s="116">
        <f>IF(Q2632&lt;&gt;"",DATE(YEAR(Q2632), MONTH(Q2632), DAY(Q2632)),"")</f>
        <v/>
      </c>
      <c r="AK2632" s="130">
        <f>IF(Q2632&lt;&gt;0,Q2632-N2632,TODAY()-N2632)</f>
        <v/>
      </c>
      <c r="AL2632" s="112">
        <f>IF(F2632="Re-assigned",0,IF(H2632="Closed",0,IF(H2632="Service Restored",0,IF(H2632="",0,1))))</f>
        <v/>
      </c>
      <c r="AM2632" s="124">
        <f>IF(AL2632=0,"",IF(AK2632&gt;20.99,"Aged","Non-Aged"))</f>
        <v/>
      </c>
      <c r="AN2632" s="112">
        <f>IF(Q2632&lt;&gt;"",MONTH(Q2632),"")</f>
        <v/>
      </c>
      <c r="AO2632" s="112">
        <f>IFERROR(VALUE(V2632),0)</f>
        <v/>
      </c>
    </row>
    <row customFormat="1" customHeight="1" ht="29.25" r="2633" s="112" spans="1:41">
      <c r="A2633" s="127" t="n"/>
      <c r="B2633" s="113" t="n"/>
      <c r="C2633" s="127" t="n"/>
      <c r="D2633" s="127" t="n"/>
      <c r="E2633" s="114">
        <f>IF(F2633 &lt;&gt; "",VLOOKUP(F2633,CategoryLookup,2,FALSE), "")</f>
        <v/>
      </c>
      <c r="F2633" s="126" t="n"/>
      <c r="G2633" s="127" t="n"/>
      <c r="H2633" s="127" t="n"/>
      <c r="I2633" s="127" t="n"/>
      <c r="J2633" s="127" t="n"/>
      <c r="K2633" s="127" t="n"/>
      <c r="L2633" s="127" t="n"/>
      <c r="M2633" s="127" t="n"/>
      <c r="N2633" s="120" t="n"/>
      <c r="O2633" s="120" t="n"/>
      <c r="P2633" s="120" t="n"/>
      <c r="Q2633" s="120" t="n"/>
      <c r="R2633" s="121" t="n"/>
      <c r="S2633" s="121" t="n"/>
      <c r="T2633" s="121" t="n"/>
      <c r="U2633" s="121" t="n"/>
      <c r="V2633" s="117">
        <f>IF(P2633="NA","NA",IF(P2633&lt;&gt;"",TEXT(P2633-N2633,"[h].mm"),""))</f>
        <v/>
      </c>
      <c r="W2633" s="118">
        <f>IF(AND(R2633="",S2633=""),"",R2633+S2633)</f>
        <v/>
      </c>
      <c r="X2633" s="116">
        <f>IF(O2633&lt;&gt;"",DATE(YEAR(O2633), MONTH(O2633), DAY(O2633)),"")</f>
        <v/>
      </c>
      <c r="Y2633" s="122" t="n"/>
      <c r="Z2633" s="123" t="n"/>
      <c r="AA2633" s="117">
        <f>IF(F2633="Re-assigned","NA",IF(W2633="","",IF(W2633&gt;=VLOOKUP(D2633,SLAMatrix,3,FALSE),"Yes",IF(W2633&lt;VLOOKUP(D2633,SLAMatrix,2,FALSE),"No","Internal"))))</f>
        <v/>
      </c>
      <c r="AB2633" s="123" t="n"/>
      <c r="AC2633" s="123" t="n"/>
      <c r="AD2633" s="119" t="n"/>
      <c r="AE2633" s="125" t="n"/>
      <c r="AF2633" s="124">
        <f>MONTH(O2633)</f>
        <v/>
      </c>
      <c r="AG2633" s="124">
        <f>VLOOKUP(IFERROR(MID(AE2633,1,(FIND(",",AE2633,1)-1)),AE2633),Facility_Region_Mapping,2,FALSE)</f>
        <v/>
      </c>
      <c r="AH2633" s="124" t="n"/>
      <c r="AI2633" s="124">
        <f>IF(C2633&lt;&gt;"",IF(M2633="ESM User",getInterfaceName($C2633),"NA"),"")</f>
        <v/>
      </c>
      <c r="AJ2633" s="116">
        <f>IF(Q2633&lt;&gt;"",DATE(YEAR(Q2633), MONTH(Q2633), DAY(Q2633)),"")</f>
        <v/>
      </c>
      <c r="AK2633" s="130">
        <f>IF(Q2633&lt;&gt;0,Q2633-N2633,TODAY()-N2633)</f>
        <v/>
      </c>
      <c r="AL2633" s="112">
        <f>IF(F2633="Re-assigned",0,IF(H2633="Closed",0,IF(H2633="Service Restored",0,IF(H2633="",0,1))))</f>
        <v/>
      </c>
      <c r="AM2633" s="124">
        <f>IF(AL2633=0,"",IF(AK2633&gt;20.99,"Aged","Non-Aged"))</f>
        <v/>
      </c>
      <c r="AN2633" s="112">
        <f>IF(Q2633&lt;&gt;"",MONTH(Q2633),"")</f>
        <v/>
      </c>
      <c r="AO2633" s="112">
        <f>IFERROR(VALUE(V2633),0)</f>
        <v/>
      </c>
    </row>
    <row customFormat="1" customHeight="1" ht="29.25" r="2634" s="112" spans="1:41">
      <c r="A2634" s="127" t="n"/>
      <c r="B2634" s="113" t="n"/>
      <c r="C2634" s="127" t="n"/>
      <c r="D2634" s="127" t="n"/>
      <c r="E2634" s="114">
        <f>IF(F2634 &lt;&gt; "",VLOOKUP(F2634,CategoryLookup,2,FALSE), "")</f>
        <v/>
      </c>
      <c r="F2634" s="126" t="n"/>
      <c r="G2634" s="127" t="n"/>
      <c r="H2634" s="127" t="n"/>
      <c r="I2634" s="127" t="n"/>
      <c r="J2634" s="127" t="n"/>
      <c r="K2634" s="127" t="n"/>
      <c r="L2634" s="127" t="n"/>
      <c r="M2634" s="127" t="n"/>
      <c r="N2634" s="120" t="n"/>
      <c r="O2634" s="120" t="n"/>
      <c r="P2634" s="120" t="n"/>
      <c r="Q2634" s="120" t="n"/>
      <c r="R2634" s="121" t="n"/>
      <c r="S2634" s="121" t="n"/>
      <c r="T2634" s="121" t="n"/>
      <c r="U2634" s="121" t="n"/>
      <c r="V2634" s="117">
        <f>IF(P2634="NA","NA",IF(P2634&lt;&gt;"",TEXT(P2634-N2634,"[h].mm"),""))</f>
        <v/>
      </c>
      <c r="W2634" s="118">
        <f>IF(AND(R2634="",S2634=""),"",R2634+S2634)</f>
        <v/>
      </c>
      <c r="X2634" s="116">
        <f>IF(O2634&lt;&gt;"",DATE(YEAR(O2634), MONTH(O2634), DAY(O2634)),"")</f>
        <v/>
      </c>
      <c r="Y2634" s="122" t="n"/>
      <c r="Z2634" s="123" t="n"/>
      <c r="AA2634" s="117">
        <f>IF(F2634="Re-assigned","NA",IF(W2634="","",IF(W2634&gt;=VLOOKUP(D2634,SLAMatrix,3,FALSE),"Yes",IF(W2634&lt;VLOOKUP(D2634,SLAMatrix,2,FALSE),"No","Internal"))))</f>
        <v/>
      </c>
      <c r="AB2634" s="123" t="n"/>
      <c r="AC2634" s="123" t="n"/>
      <c r="AD2634" s="119" t="n"/>
      <c r="AE2634" s="125" t="n"/>
      <c r="AF2634" s="124">
        <f>MONTH(O2634)</f>
        <v/>
      </c>
      <c r="AG2634" s="124">
        <f>VLOOKUP(IFERROR(MID(AE2634,1,(FIND(",",AE2634,1)-1)),AE2634),Facility_Region_Mapping,2,FALSE)</f>
        <v/>
      </c>
      <c r="AH2634" s="124" t="n"/>
      <c r="AI2634" s="124">
        <f>IF(C2634&lt;&gt;"",IF(M2634="ESM User",getInterfaceName($C2634),"NA"),"")</f>
        <v/>
      </c>
      <c r="AJ2634" s="116">
        <f>IF(Q2634&lt;&gt;"",DATE(YEAR(Q2634), MONTH(Q2634), DAY(Q2634)),"")</f>
        <v/>
      </c>
      <c r="AK2634" s="130">
        <f>IF(Q2634&lt;&gt;0,Q2634-N2634,TODAY()-N2634)</f>
        <v/>
      </c>
      <c r="AL2634" s="112">
        <f>IF(F2634="Re-assigned",0,IF(H2634="Closed",0,IF(H2634="Service Restored",0,IF(H2634="",0,1))))</f>
        <v/>
      </c>
      <c r="AM2634" s="124">
        <f>IF(AL2634=0,"",IF(AK2634&gt;20.99,"Aged","Non-Aged"))</f>
        <v/>
      </c>
      <c r="AN2634" s="112">
        <f>IF(Q2634&lt;&gt;"",MONTH(Q2634),"")</f>
        <v/>
      </c>
      <c r="AO2634" s="112">
        <f>IFERROR(VALUE(V2634),0)</f>
        <v/>
      </c>
    </row>
    <row customFormat="1" customHeight="1" ht="29.25" r="2635" s="112" spans="1:41">
      <c r="A2635" s="127" t="n"/>
      <c r="B2635" s="113" t="n"/>
      <c r="C2635" s="127" t="n"/>
      <c r="D2635" s="127" t="n"/>
      <c r="E2635" s="114">
        <f>IF(F2635 &lt;&gt; "",VLOOKUP(F2635,CategoryLookup,2,FALSE), "")</f>
        <v/>
      </c>
      <c r="F2635" s="126" t="n"/>
      <c r="G2635" s="127" t="n"/>
      <c r="H2635" s="127" t="n"/>
      <c r="I2635" s="127" t="n"/>
      <c r="J2635" s="127" t="n"/>
      <c r="K2635" s="127" t="n"/>
      <c r="L2635" s="127" t="n"/>
      <c r="M2635" s="127" t="n"/>
      <c r="N2635" s="120" t="n"/>
      <c r="O2635" s="120" t="n"/>
      <c r="P2635" s="120" t="n"/>
      <c r="Q2635" s="120" t="n"/>
      <c r="R2635" s="121" t="n"/>
      <c r="S2635" s="121" t="n"/>
      <c r="T2635" s="121" t="n"/>
      <c r="U2635" s="121" t="n"/>
      <c r="V2635" s="117">
        <f>IF(P2635="NA","NA",IF(P2635&lt;&gt;"",TEXT(P2635-N2635,"[h].mm"),""))</f>
        <v/>
      </c>
      <c r="W2635" s="118">
        <f>IF(AND(R2635="",S2635=""),"",R2635+S2635)</f>
        <v/>
      </c>
      <c r="X2635" s="116">
        <f>IF(O2635&lt;&gt;"",DATE(YEAR(O2635), MONTH(O2635), DAY(O2635)),"")</f>
        <v/>
      </c>
      <c r="Y2635" s="122" t="n"/>
      <c r="Z2635" s="123" t="n"/>
      <c r="AA2635" s="117">
        <f>IF(F2635="Re-assigned","NA",IF(W2635="","",IF(W2635&gt;=VLOOKUP(D2635,SLAMatrix,3,FALSE),"Yes",IF(W2635&lt;VLOOKUP(D2635,SLAMatrix,2,FALSE),"No","Internal"))))</f>
        <v/>
      </c>
      <c r="AB2635" s="123" t="n"/>
      <c r="AC2635" s="123" t="n"/>
      <c r="AD2635" s="119" t="n"/>
      <c r="AE2635" s="125" t="n"/>
      <c r="AF2635" s="124">
        <f>MONTH(O2635)</f>
        <v/>
      </c>
      <c r="AG2635" s="124">
        <f>VLOOKUP(IFERROR(MID(AE2635,1,(FIND(",",AE2635,1)-1)),AE2635),Facility_Region_Mapping,2,FALSE)</f>
        <v/>
      </c>
      <c r="AH2635" s="124" t="n"/>
      <c r="AI2635" s="124">
        <f>IF(C2635&lt;&gt;"",IF(M2635="ESM User",getInterfaceName($C2635),"NA"),"")</f>
        <v/>
      </c>
      <c r="AJ2635" s="116">
        <f>IF(Q2635&lt;&gt;"",DATE(YEAR(Q2635), MONTH(Q2635), DAY(Q2635)),"")</f>
        <v/>
      </c>
      <c r="AK2635" s="130">
        <f>IF(Q2635&lt;&gt;0,Q2635-N2635,TODAY()-N2635)</f>
        <v/>
      </c>
      <c r="AL2635" s="112">
        <f>IF(F2635="Re-assigned",0,IF(H2635="Closed",0,IF(H2635="Service Restored",0,IF(H2635="",0,1))))</f>
        <v/>
      </c>
      <c r="AM2635" s="124">
        <f>IF(AL2635=0,"",IF(AK2635&gt;20.99,"Aged","Non-Aged"))</f>
        <v/>
      </c>
      <c r="AN2635" s="112">
        <f>IF(Q2635&lt;&gt;"",MONTH(Q2635),"")</f>
        <v/>
      </c>
      <c r="AO2635" s="112">
        <f>IFERROR(VALUE(V2635),0)</f>
        <v/>
      </c>
    </row>
    <row customFormat="1" customHeight="1" ht="29.25" r="2636" s="112" spans="1:41">
      <c r="A2636" s="127" t="n"/>
      <c r="B2636" s="113" t="n"/>
      <c r="C2636" s="127" t="n"/>
      <c r="D2636" s="127" t="n"/>
      <c r="E2636" s="114">
        <f>IF(F2636 &lt;&gt; "",VLOOKUP(F2636,CategoryLookup,2,FALSE), "")</f>
        <v/>
      </c>
      <c r="F2636" s="126" t="n"/>
      <c r="G2636" s="127" t="n"/>
      <c r="H2636" s="127" t="n"/>
      <c r="I2636" s="127" t="n"/>
      <c r="J2636" s="127" t="n"/>
      <c r="K2636" s="127" t="n"/>
      <c r="L2636" s="127" t="n"/>
      <c r="M2636" s="127" t="n"/>
      <c r="N2636" s="120" t="n"/>
      <c r="O2636" s="120" t="n"/>
      <c r="P2636" s="120" t="n"/>
      <c r="Q2636" s="120" t="n"/>
      <c r="R2636" s="121" t="n"/>
      <c r="S2636" s="121" t="n"/>
      <c r="T2636" s="121" t="n"/>
      <c r="U2636" s="121" t="n"/>
      <c r="V2636" s="117">
        <f>IF(P2636="NA","NA",IF(P2636&lt;&gt;"",TEXT(P2636-N2636,"[h].mm"),""))</f>
        <v/>
      </c>
      <c r="W2636" s="118">
        <f>IF(AND(R2636="",S2636=""),"",R2636+S2636)</f>
        <v/>
      </c>
      <c r="X2636" s="116">
        <f>IF(O2636&lt;&gt;"",DATE(YEAR(O2636), MONTH(O2636), DAY(O2636)),"")</f>
        <v/>
      </c>
      <c r="Y2636" s="122" t="n"/>
      <c r="Z2636" s="123" t="n"/>
      <c r="AA2636" s="117">
        <f>IF(F2636="Re-assigned","NA",IF(W2636="","",IF(W2636&gt;=VLOOKUP(D2636,SLAMatrix,3,FALSE),"Yes",IF(W2636&lt;VLOOKUP(D2636,SLAMatrix,2,FALSE),"No","Internal"))))</f>
        <v/>
      </c>
      <c r="AB2636" s="123" t="n"/>
      <c r="AC2636" s="123" t="n"/>
      <c r="AD2636" s="119" t="n"/>
      <c r="AE2636" s="125" t="n"/>
      <c r="AF2636" s="124">
        <f>MONTH(O2636)</f>
        <v/>
      </c>
      <c r="AG2636" s="124">
        <f>VLOOKUP(IFERROR(MID(AE2636,1,(FIND(",",AE2636,1)-1)),AE2636),Facility_Region_Mapping,2,FALSE)</f>
        <v/>
      </c>
      <c r="AH2636" s="124" t="n"/>
      <c r="AI2636" s="124">
        <f>IF(C2636&lt;&gt;"",IF(M2636="ESM User",getInterfaceName($C2636),"NA"),"")</f>
        <v/>
      </c>
      <c r="AJ2636" s="116">
        <f>IF(Q2636&lt;&gt;"",DATE(YEAR(Q2636), MONTH(Q2636), DAY(Q2636)),"")</f>
        <v/>
      </c>
      <c r="AK2636" s="130">
        <f>IF(Q2636&lt;&gt;0,Q2636-N2636,TODAY()-N2636)</f>
        <v/>
      </c>
      <c r="AL2636" s="112">
        <f>IF(F2636="Re-assigned",0,IF(H2636="Closed",0,IF(H2636="Service Restored",0,IF(H2636="",0,1))))</f>
        <v/>
      </c>
      <c r="AM2636" s="124">
        <f>IF(AL2636=0,"",IF(AK2636&gt;20.99,"Aged","Non-Aged"))</f>
        <v/>
      </c>
      <c r="AN2636" s="112">
        <f>IF(Q2636&lt;&gt;"",MONTH(Q2636),"")</f>
        <v/>
      </c>
      <c r="AO2636" s="112">
        <f>IFERROR(VALUE(V2636),0)</f>
        <v/>
      </c>
    </row>
    <row customFormat="1" customHeight="1" ht="29.25" r="2637" s="112" spans="1:41">
      <c r="A2637" s="127" t="n"/>
      <c r="B2637" s="113" t="n"/>
      <c r="C2637" s="127" t="n"/>
      <c r="D2637" s="127" t="n"/>
      <c r="E2637" s="114">
        <f>IF(F2637 &lt;&gt; "",VLOOKUP(F2637,CategoryLookup,2,FALSE), "")</f>
        <v/>
      </c>
      <c r="F2637" s="126" t="n"/>
      <c r="G2637" s="127" t="n"/>
      <c r="H2637" s="127" t="n"/>
      <c r="I2637" s="127" t="n"/>
      <c r="J2637" s="127" t="n"/>
      <c r="K2637" s="127" t="n"/>
      <c r="L2637" s="127" t="n"/>
      <c r="M2637" s="127" t="n"/>
      <c r="N2637" s="120" t="n"/>
      <c r="O2637" s="120" t="n"/>
      <c r="P2637" s="120" t="n"/>
      <c r="Q2637" s="120" t="n"/>
      <c r="R2637" s="121" t="n"/>
      <c r="S2637" s="121" t="n"/>
      <c r="T2637" s="121" t="n"/>
      <c r="U2637" s="121" t="n"/>
      <c r="V2637" s="117">
        <f>IF(P2637="NA","NA",IF(P2637&lt;&gt;"",TEXT(P2637-N2637,"[h].mm"),""))</f>
        <v/>
      </c>
      <c r="W2637" s="118">
        <f>IF(AND(R2637="",S2637=""),"",R2637+S2637)</f>
        <v/>
      </c>
      <c r="X2637" s="116">
        <f>IF(O2637&lt;&gt;"",DATE(YEAR(O2637), MONTH(O2637), DAY(O2637)),"")</f>
        <v/>
      </c>
      <c r="Y2637" s="122" t="n"/>
      <c r="Z2637" s="123" t="n"/>
      <c r="AA2637" s="117">
        <f>IF(F2637="Re-assigned","NA",IF(W2637="","",IF(W2637&gt;=VLOOKUP(D2637,SLAMatrix,3,FALSE),"Yes",IF(W2637&lt;VLOOKUP(D2637,SLAMatrix,2,FALSE),"No","Internal"))))</f>
        <v/>
      </c>
      <c r="AB2637" s="123" t="n"/>
      <c r="AC2637" s="123" t="n"/>
      <c r="AD2637" s="119" t="n"/>
      <c r="AE2637" s="125" t="n"/>
      <c r="AF2637" s="124">
        <f>MONTH(O2637)</f>
        <v/>
      </c>
      <c r="AG2637" s="124">
        <f>VLOOKUP(IFERROR(MID(AE2637,1,(FIND(",",AE2637,1)-1)),AE2637),Facility_Region_Mapping,2,FALSE)</f>
        <v/>
      </c>
      <c r="AH2637" s="124" t="n"/>
      <c r="AI2637" s="124">
        <f>IF(C2637&lt;&gt;"",IF(M2637="ESM User",getInterfaceName($C2637),"NA"),"")</f>
        <v/>
      </c>
      <c r="AJ2637" s="116">
        <f>IF(Q2637&lt;&gt;"",DATE(YEAR(Q2637), MONTH(Q2637), DAY(Q2637)),"")</f>
        <v/>
      </c>
      <c r="AK2637" s="130">
        <f>IF(Q2637&lt;&gt;0,Q2637-N2637,TODAY()-N2637)</f>
        <v/>
      </c>
      <c r="AL2637" s="112">
        <f>IF(F2637="Re-assigned",0,IF(H2637="Closed",0,IF(H2637="Service Restored",0,IF(H2637="",0,1))))</f>
        <v/>
      </c>
      <c r="AM2637" s="124">
        <f>IF(AL2637=0,"",IF(AK2637&gt;20.99,"Aged","Non-Aged"))</f>
        <v/>
      </c>
      <c r="AN2637" s="112">
        <f>IF(Q2637&lt;&gt;"",MONTH(Q2637),"")</f>
        <v/>
      </c>
      <c r="AO2637" s="112">
        <f>IFERROR(VALUE(V2637),0)</f>
        <v/>
      </c>
    </row>
    <row customFormat="1" customHeight="1" ht="29.25" r="2638" s="112" spans="1:41">
      <c r="A2638" s="127" t="n"/>
      <c r="B2638" s="113" t="n"/>
      <c r="C2638" s="127" t="n"/>
      <c r="D2638" s="127" t="n"/>
      <c r="E2638" s="114">
        <f>IF(F2638 &lt;&gt; "",VLOOKUP(F2638,CategoryLookup,2,FALSE), "")</f>
        <v/>
      </c>
      <c r="F2638" s="126" t="n"/>
      <c r="G2638" s="127" t="n"/>
      <c r="H2638" s="127" t="n"/>
      <c r="I2638" s="127" t="n"/>
      <c r="J2638" s="127" t="n"/>
      <c r="K2638" s="127" t="n"/>
      <c r="L2638" s="127" t="n"/>
      <c r="M2638" s="127" t="n"/>
      <c r="N2638" s="120" t="n"/>
      <c r="O2638" s="120" t="n"/>
      <c r="P2638" s="120" t="n"/>
      <c r="Q2638" s="120" t="n"/>
      <c r="R2638" s="121" t="n"/>
      <c r="S2638" s="121" t="n"/>
      <c r="T2638" s="121" t="n"/>
      <c r="U2638" s="121" t="n"/>
      <c r="V2638" s="117">
        <f>IF(P2638="NA","NA",IF(P2638&lt;&gt;"",TEXT(P2638-N2638,"[h].mm"),""))</f>
        <v/>
      </c>
      <c r="W2638" s="118">
        <f>IF(AND(R2638="",S2638=""),"",R2638+S2638)</f>
        <v/>
      </c>
      <c r="X2638" s="116">
        <f>IF(O2638&lt;&gt;"",DATE(YEAR(O2638), MONTH(O2638), DAY(O2638)),"")</f>
        <v/>
      </c>
      <c r="Y2638" s="122" t="n"/>
      <c r="Z2638" s="123" t="n"/>
      <c r="AA2638" s="117">
        <f>IF(F2638="Re-assigned","NA",IF(W2638="","",IF(W2638&gt;=VLOOKUP(D2638,SLAMatrix,3,FALSE),"Yes",IF(W2638&lt;VLOOKUP(D2638,SLAMatrix,2,FALSE),"No","Internal"))))</f>
        <v/>
      </c>
      <c r="AB2638" s="123" t="n"/>
      <c r="AC2638" s="123" t="n"/>
      <c r="AD2638" s="119" t="n"/>
      <c r="AE2638" s="125" t="n"/>
      <c r="AF2638" s="124">
        <f>MONTH(O2638)</f>
        <v/>
      </c>
      <c r="AG2638" s="124">
        <f>VLOOKUP(IFERROR(MID(AE2638,1,(FIND(",",AE2638,1)-1)),AE2638),Facility_Region_Mapping,2,FALSE)</f>
        <v/>
      </c>
      <c r="AH2638" s="124" t="n"/>
      <c r="AI2638" s="124">
        <f>IF(C2638&lt;&gt;"",IF(M2638="ESM User",getInterfaceName($C2638),"NA"),"")</f>
        <v/>
      </c>
      <c r="AJ2638" s="116">
        <f>IF(Q2638&lt;&gt;"",DATE(YEAR(Q2638), MONTH(Q2638), DAY(Q2638)),"")</f>
        <v/>
      </c>
      <c r="AK2638" s="130">
        <f>IF(Q2638&lt;&gt;0,Q2638-N2638,TODAY()-N2638)</f>
        <v/>
      </c>
      <c r="AL2638" s="112">
        <f>IF(F2638="Re-assigned",0,IF(H2638="Closed",0,IF(H2638="Service Restored",0,IF(H2638="",0,1))))</f>
        <v/>
      </c>
      <c r="AM2638" s="124">
        <f>IF(AL2638=0,"",IF(AK2638&gt;20.99,"Aged","Non-Aged"))</f>
        <v/>
      </c>
      <c r="AN2638" s="112">
        <f>IF(Q2638&lt;&gt;"",MONTH(Q2638),"")</f>
        <v/>
      </c>
      <c r="AO2638" s="112">
        <f>IFERROR(VALUE(V2638),0)</f>
        <v/>
      </c>
    </row>
    <row customFormat="1" customHeight="1" ht="29.25" r="2639" s="112" spans="1:41">
      <c r="A2639" s="127" t="n"/>
      <c r="B2639" s="113" t="n"/>
      <c r="C2639" s="127" t="n"/>
      <c r="D2639" s="127" t="n"/>
      <c r="E2639" s="114">
        <f>IF(F2639 &lt;&gt; "",VLOOKUP(F2639,CategoryLookup,2,FALSE), "")</f>
        <v/>
      </c>
      <c r="F2639" s="126" t="n"/>
      <c r="G2639" s="127" t="n"/>
      <c r="H2639" s="127" t="n"/>
      <c r="I2639" s="127" t="n"/>
      <c r="J2639" s="127" t="n"/>
      <c r="K2639" s="127" t="n"/>
      <c r="L2639" s="127" t="n"/>
      <c r="M2639" s="127" t="n"/>
      <c r="N2639" s="120" t="n"/>
      <c r="O2639" s="120" t="n"/>
      <c r="P2639" s="120" t="n"/>
      <c r="Q2639" s="120" t="n"/>
      <c r="R2639" s="121" t="n"/>
      <c r="S2639" s="121" t="n"/>
      <c r="T2639" s="121" t="n"/>
      <c r="U2639" s="121" t="n"/>
      <c r="V2639" s="117">
        <f>IF(P2639="NA","NA",IF(P2639&lt;&gt;"",TEXT(P2639-N2639,"[h].mm"),""))</f>
        <v/>
      </c>
      <c r="W2639" s="118">
        <f>IF(AND(R2639="",S2639=""),"",R2639+S2639)</f>
        <v/>
      </c>
      <c r="X2639" s="116">
        <f>IF(O2639&lt;&gt;"",DATE(YEAR(O2639), MONTH(O2639), DAY(O2639)),"")</f>
        <v/>
      </c>
      <c r="Y2639" s="122" t="n"/>
      <c r="Z2639" s="123" t="n"/>
      <c r="AA2639" s="117">
        <f>IF(F2639="Re-assigned","NA",IF(W2639="","",IF(W2639&gt;=VLOOKUP(D2639,SLAMatrix,3,FALSE),"Yes",IF(W2639&lt;VLOOKUP(D2639,SLAMatrix,2,FALSE),"No","Internal"))))</f>
        <v/>
      </c>
      <c r="AB2639" s="123" t="n"/>
      <c r="AC2639" s="123" t="n"/>
      <c r="AD2639" s="119" t="n"/>
      <c r="AE2639" s="125" t="n"/>
      <c r="AF2639" s="124">
        <f>MONTH(O2639)</f>
        <v/>
      </c>
      <c r="AG2639" s="124">
        <f>VLOOKUP(IFERROR(MID(AE2639,1,(FIND(",",AE2639,1)-1)),AE2639),Facility_Region_Mapping,2,FALSE)</f>
        <v/>
      </c>
      <c r="AH2639" s="124" t="n"/>
      <c r="AI2639" s="124">
        <f>IF(C2639&lt;&gt;"",IF(M2639="ESM User",getInterfaceName($C2639),"NA"),"")</f>
        <v/>
      </c>
      <c r="AJ2639" s="116">
        <f>IF(Q2639&lt;&gt;"",DATE(YEAR(Q2639), MONTH(Q2639), DAY(Q2639)),"")</f>
        <v/>
      </c>
      <c r="AK2639" s="130">
        <f>IF(Q2639&lt;&gt;0,Q2639-N2639,TODAY()-N2639)</f>
        <v/>
      </c>
      <c r="AL2639" s="112">
        <f>IF(F2639="Re-assigned",0,IF(H2639="Closed",0,IF(H2639="Service Restored",0,IF(H2639="",0,1))))</f>
        <v/>
      </c>
      <c r="AM2639" s="124">
        <f>IF(AL2639=0,"",IF(AK2639&gt;20.99,"Aged","Non-Aged"))</f>
        <v/>
      </c>
      <c r="AN2639" s="112">
        <f>IF(Q2639&lt;&gt;"",MONTH(Q2639),"")</f>
        <v/>
      </c>
      <c r="AO2639" s="112">
        <f>IFERROR(VALUE(V2639),0)</f>
        <v/>
      </c>
    </row>
    <row customFormat="1" customHeight="1" ht="29.25" r="2640" s="112" spans="1:41">
      <c r="A2640" s="127" t="n"/>
      <c r="B2640" s="113" t="n"/>
      <c r="C2640" s="127" t="n"/>
      <c r="D2640" s="127" t="n"/>
      <c r="E2640" s="114">
        <f>IF(F2640 &lt;&gt; "",VLOOKUP(F2640,CategoryLookup,2,FALSE), "")</f>
        <v/>
      </c>
      <c r="F2640" s="126" t="n"/>
      <c r="G2640" s="127" t="n"/>
      <c r="H2640" s="127" t="n"/>
      <c r="I2640" s="127" t="n"/>
      <c r="J2640" s="127" t="n"/>
      <c r="K2640" s="127" t="n"/>
      <c r="L2640" s="127" t="n"/>
      <c r="M2640" s="127" t="n"/>
      <c r="N2640" s="120" t="n"/>
      <c r="O2640" s="120" t="n"/>
      <c r="P2640" s="120" t="n"/>
      <c r="Q2640" s="120" t="n"/>
      <c r="R2640" s="121" t="n"/>
      <c r="S2640" s="121" t="n"/>
      <c r="T2640" s="121" t="n"/>
      <c r="U2640" s="121" t="n"/>
      <c r="V2640" s="117">
        <f>IF(P2640="NA","NA",IF(P2640&lt;&gt;"",TEXT(P2640-N2640,"[h].mm"),""))</f>
        <v/>
      </c>
      <c r="W2640" s="118">
        <f>IF(AND(R2640="",S2640=""),"",R2640+S2640)</f>
        <v/>
      </c>
      <c r="X2640" s="116">
        <f>IF(O2640&lt;&gt;"",DATE(YEAR(O2640), MONTH(O2640), DAY(O2640)),"")</f>
        <v/>
      </c>
      <c r="Y2640" s="122" t="n"/>
      <c r="Z2640" s="123" t="n"/>
      <c r="AA2640" s="117">
        <f>IF(F2640="Re-assigned","NA",IF(W2640="","",IF(W2640&gt;=VLOOKUP(D2640,SLAMatrix,3,FALSE),"Yes",IF(W2640&lt;VLOOKUP(D2640,SLAMatrix,2,FALSE),"No","Internal"))))</f>
        <v/>
      </c>
      <c r="AB2640" s="123" t="n"/>
      <c r="AC2640" s="123" t="n"/>
      <c r="AD2640" s="119" t="n"/>
      <c r="AE2640" s="125" t="n"/>
      <c r="AF2640" s="124">
        <f>MONTH(O2640)</f>
        <v/>
      </c>
      <c r="AG2640" s="124">
        <f>VLOOKUP(IFERROR(MID(AE2640,1,(FIND(",",AE2640,1)-1)),AE2640),Facility_Region_Mapping,2,FALSE)</f>
        <v/>
      </c>
      <c r="AH2640" s="124" t="n"/>
      <c r="AI2640" s="124">
        <f>IF(C2640&lt;&gt;"",IF(M2640="ESM User",getInterfaceName($C2640),"NA"),"")</f>
        <v/>
      </c>
      <c r="AJ2640" s="116">
        <f>IF(Q2640&lt;&gt;"",DATE(YEAR(Q2640), MONTH(Q2640), DAY(Q2640)),"")</f>
        <v/>
      </c>
      <c r="AK2640" s="130">
        <f>IF(Q2640&lt;&gt;0,Q2640-N2640,TODAY()-N2640)</f>
        <v/>
      </c>
      <c r="AL2640" s="112">
        <f>IF(F2640="Re-assigned",0,IF(H2640="Closed",0,IF(H2640="Service Restored",0,IF(H2640="",0,1))))</f>
        <v/>
      </c>
      <c r="AM2640" s="124">
        <f>IF(AL2640=0,"",IF(AK2640&gt;20.99,"Aged","Non-Aged"))</f>
        <v/>
      </c>
      <c r="AN2640" s="112">
        <f>IF(Q2640&lt;&gt;"",MONTH(Q2640),"")</f>
        <v/>
      </c>
      <c r="AO2640" s="112">
        <f>IFERROR(VALUE(V2640),0)</f>
        <v/>
      </c>
    </row>
    <row customFormat="1" customHeight="1" ht="29.25" r="2641" s="112" spans="1:41">
      <c r="A2641" s="127" t="n"/>
      <c r="B2641" s="113" t="n"/>
      <c r="C2641" s="127" t="n"/>
      <c r="D2641" s="127" t="n"/>
      <c r="E2641" s="114">
        <f>IF(F2641 &lt;&gt; "",VLOOKUP(F2641,CategoryLookup,2,FALSE), "")</f>
        <v/>
      </c>
      <c r="F2641" s="126" t="n"/>
      <c r="G2641" s="127" t="n"/>
      <c r="H2641" s="127" t="n"/>
      <c r="I2641" s="127" t="n"/>
      <c r="J2641" s="127" t="n"/>
      <c r="K2641" s="127" t="n"/>
      <c r="L2641" s="127" t="n"/>
      <c r="M2641" s="127" t="n"/>
      <c r="N2641" s="120" t="n"/>
      <c r="O2641" s="120" t="n"/>
      <c r="P2641" s="120" t="n"/>
      <c r="Q2641" s="120" t="n"/>
      <c r="R2641" s="121" t="n"/>
      <c r="S2641" s="121" t="n"/>
      <c r="T2641" s="121" t="n"/>
      <c r="U2641" s="121" t="n"/>
      <c r="V2641" s="117">
        <f>IF(P2641="NA","NA",IF(P2641&lt;&gt;"",TEXT(P2641-N2641,"[h].mm"),""))</f>
        <v/>
      </c>
      <c r="W2641" s="118">
        <f>IF(AND(R2641="",S2641=""),"",R2641+S2641)</f>
        <v/>
      </c>
      <c r="X2641" s="116">
        <f>IF(O2641&lt;&gt;"",DATE(YEAR(O2641), MONTH(O2641), DAY(O2641)),"")</f>
        <v/>
      </c>
      <c r="Y2641" s="122" t="n"/>
      <c r="Z2641" s="123" t="n"/>
      <c r="AA2641" s="117">
        <f>IF(F2641="Re-assigned","NA",IF(W2641="","",IF(W2641&gt;=VLOOKUP(D2641,SLAMatrix,3,FALSE),"Yes",IF(W2641&lt;VLOOKUP(D2641,SLAMatrix,2,FALSE),"No","Internal"))))</f>
        <v/>
      </c>
      <c r="AB2641" s="123" t="n"/>
      <c r="AC2641" s="123" t="n"/>
      <c r="AD2641" s="119" t="n"/>
      <c r="AE2641" s="125" t="n"/>
      <c r="AF2641" s="124">
        <f>MONTH(O2641)</f>
        <v/>
      </c>
      <c r="AG2641" s="124">
        <f>VLOOKUP(IFERROR(MID(AE2641,1,(FIND(",",AE2641,1)-1)),AE2641),Facility_Region_Mapping,2,FALSE)</f>
        <v/>
      </c>
      <c r="AH2641" s="124" t="n"/>
      <c r="AI2641" s="124">
        <f>IF(C2641&lt;&gt;"",IF(M2641="ESM User",getInterfaceName($C2641),"NA"),"")</f>
        <v/>
      </c>
      <c r="AJ2641" s="116">
        <f>IF(Q2641&lt;&gt;"",DATE(YEAR(Q2641), MONTH(Q2641), DAY(Q2641)),"")</f>
        <v/>
      </c>
      <c r="AK2641" s="130">
        <f>IF(Q2641&lt;&gt;0,Q2641-N2641,TODAY()-N2641)</f>
        <v/>
      </c>
      <c r="AL2641" s="112">
        <f>IF(F2641="Re-assigned",0,IF(H2641="Closed",0,IF(H2641="Service Restored",0,IF(H2641="",0,1))))</f>
        <v/>
      </c>
      <c r="AM2641" s="124">
        <f>IF(AL2641=0,"",IF(AK2641&gt;20.99,"Aged","Non-Aged"))</f>
        <v/>
      </c>
      <c r="AN2641" s="112">
        <f>IF(Q2641&lt;&gt;"",MONTH(Q2641),"")</f>
        <v/>
      </c>
      <c r="AO2641" s="112">
        <f>IFERROR(VALUE(V2641),0)</f>
        <v/>
      </c>
    </row>
    <row customFormat="1" customHeight="1" ht="29.25" r="2642" s="112" spans="1:41">
      <c r="A2642" s="127" t="n"/>
      <c r="B2642" s="113" t="n"/>
      <c r="C2642" s="127" t="n"/>
      <c r="D2642" s="127" t="n"/>
      <c r="E2642" s="114">
        <f>IF(F2642 &lt;&gt; "",VLOOKUP(F2642,CategoryLookup,2,FALSE), "")</f>
        <v/>
      </c>
      <c r="F2642" s="126" t="n"/>
      <c r="G2642" s="127" t="n"/>
      <c r="H2642" s="127" t="n"/>
      <c r="I2642" s="127" t="n"/>
      <c r="J2642" s="127" t="n"/>
      <c r="K2642" s="127" t="n"/>
      <c r="L2642" s="127" t="n"/>
      <c r="M2642" s="127" t="n"/>
      <c r="N2642" s="120" t="n"/>
      <c r="O2642" s="120" t="n"/>
      <c r="P2642" s="120" t="n"/>
      <c r="Q2642" s="120" t="n"/>
      <c r="R2642" s="121" t="n"/>
      <c r="S2642" s="121" t="n"/>
      <c r="T2642" s="121" t="n"/>
      <c r="U2642" s="121" t="n"/>
      <c r="V2642" s="117">
        <f>IF(P2642="NA","NA",IF(P2642&lt;&gt;"",TEXT(P2642-N2642,"[h].mm"),""))</f>
        <v/>
      </c>
      <c r="W2642" s="118">
        <f>IF(AND(R2642="",S2642=""),"",R2642+S2642)</f>
        <v/>
      </c>
      <c r="X2642" s="116">
        <f>IF(O2642&lt;&gt;"",DATE(YEAR(O2642), MONTH(O2642), DAY(O2642)),"")</f>
        <v/>
      </c>
      <c r="Y2642" s="122" t="n"/>
      <c r="Z2642" s="123" t="n"/>
      <c r="AA2642" s="117">
        <f>IF(F2642="Re-assigned","NA",IF(W2642="","",IF(W2642&gt;=VLOOKUP(D2642,SLAMatrix,3,FALSE),"Yes",IF(W2642&lt;VLOOKUP(D2642,SLAMatrix,2,FALSE),"No","Internal"))))</f>
        <v/>
      </c>
      <c r="AB2642" s="123" t="n"/>
      <c r="AC2642" s="123" t="n"/>
      <c r="AD2642" s="119" t="n"/>
      <c r="AE2642" s="125" t="n"/>
      <c r="AF2642" s="124">
        <f>MONTH(O2642)</f>
        <v/>
      </c>
      <c r="AG2642" s="124">
        <f>VLOOKUP(IFERROR(MID(AE2642,1,(FIND(",",AE2642,1)-1)),AE2642),Facility_Region_Mapping,2,FALSE)</f>
        <v/>
      </c>
      <c r="AH2642" s="124" t="n"/>
      <c r="AI2642" s="124">
        <f>IF(C2642&lt;&gt;"",IF(M2642="ESM User",getInterfaceName($C2642),"NA"),"")</f>
        <v/>
      </c>
      <c r="AJ2642" s="116">
        <f>IF(Q2642&lt;&gt;"",DATE(YEAR(Q2642), MONTH(Q2642), DAY(Q2642)),"")</f>
        <v/>
      </c>
      <c r="AK2642" s="130">
        <f>IF(Q2642&lt;&gt;0,Q2642-N2642,TODAY()-N2642)</f>
        <v/>
      </c>
      <c r="AL2642" s="112">
        <f>IF(F2642="Re-assigned",0,IF(H2642="Closed",0,IF(H2642="Service Restored",0,IF(H2642="",0,1))))</f>
        <v/>
      </c>
      <c r="AM2642" s="124">
        <f>IF(AL2642=0,"",IF(AK2642&gt;20.99,"Aged","Non-Aged"))</f>
        <v/>
      </c>
      <c r="AN2642" s="112">
        <f>IF(Q2642&lt;&gt;"",MONTH(Q2642),"")</f>
        <v/>
      </c>
      <c r="AO2642" s="112">
        <f>IFERROR(VALUE(V2642),0)</f>
        <v/>
      </c>
    </row>
    <row customFormat="1" customHeight="1" ht="29.25" r="2643" s="112" spans="1:41">
      <c r="A2643" s="127" t="n"/>
      <c r="B2643" s="113" t="n"/>
      <c r="C2643" s="127" t="n"/>
      <c r="D2643" s="127" t="n"/>
      <c r="E2643" s="114">
        <f>IF(F2643 &lt;&gt; "",VLOOKUP(F2643,CategoryLookup,2,FALSE), "")</f>
        <v/>
      </c>
      <c r="F2643" s="126" t="n"/>
      <c r="G2643" s="127" t="n"/>
      <c r="H2643" s="127" t="n"/>
      <c r="I2643" s="127" t="n"/>
      <c r="J2643" s="127" t="n"/>
      <c r="K2643" s="127" t="n"/>
      <c r="L2643" s="127" t="n"/>
      <c r="M2643" s="127" t="n"/>
      <c r="N2643" s="120" t="n"/>
      <c r="O2643" s="120" t="n"/>
      <c r="P2643" s="120" t="n"/>
      <c r="Q2643" s="120" t="n"/>
      <c r="R2643" s="121" t="n"/>
      <c r="S2643" s="121" t="n"/>
      <c r="T2643" s="121" t="n"/>
      <c r="U2643" s="121" t="n"/>
      <c r="V2643" s="117">
        <f>IF(P2643="NA","NA",IF(P2643&lt;&gt;"",TEXT(P2643-N2643,"[h].mm"),""))</f>
        <v/>
      </c>
      <c r="W2643" s="118">
        <f>IF(AND(R2643="",S2643=""),"",R2643+S2643)</f>
        <v/>
      </c>
      <c r="X2643" s="116">
        <f>IF(O2643&lt;&gt;"",DATE(YEAR(O2643), MONTH(O2643), DAY(O2643)),"")</f>
        <v/>
      </c>
      <c r="Y2643" s="122" t="n"/>
      <c r="Z2643" s="123" t="n"/>
      <c r="AA2643" s="117">
        <f>IF(F2643="Re-assigned","NA",IF(W2643="","",IF(W2643&gt;=VLOOKUP(D2643,SLAMatrix,3,FALSE),"Yes",IF(W2643&lt;VLOOKUP(D2643,SLAMatrix,2,FALSE),"No","Internal"))))</f>
        <v/>
      </c>
      <c r="AB2643" s="123" t="n"/>
      <c r="AC2643" s="123" t="n"/>
      <c r="AD2643" s="119" t="n"/>
      <c r="AE2643" s="125" t="n"/>
      <c r="AF2643" s="124">
        <f>MONTH(O2643)</f>
        <v/>
      </c>
      <c r="AG2643" s="124">
        <f>VLOOKUP(IFERROR(MID(AE2643,1,(FIND(",",AE2643,1)-1)),AE2643),Facility_Region_Mapping,2,FALSE)</f>
        <v/>
      </c>
      <c r="AH2643" s="124" t="n"/>
      <c r="AI2643" s="124">
        <f>IF(C2643&lt;&gt;"",IF(M2643="ESM User",getInterfaceName($C2643),"NA"),"")</f>
        <v/>
      </c>
      <c r="AJ2643" s="116">
        <f>IF(Q2643&lt;&gt;"",DATE(YEAR(Q2643), MONTH(Q2643), DAY(Q2643)),"")</f>
        <v/>
      </c>
      <c r="AK2643" s="130">
        <f>IF(Q2643&lt;&gt;0,Q2643-N2643,TODAY()-N2643)</f>
        <v/>
      </c>
      <c r="AL2643" s="112">
        <f>IF(F2643="Re-assigned",0,IF(H2643="Closed",0,IF(H2643="Service Restored",0,IF(H2643="",0,1))))</f>
        <v/>
      </c>
      <c r="AM2643" s="124">
        <f>IF(AL2643=0,"",IF(AK2643&gt;20.99,"Aged","Non-Aged"))</f>
        <v/>
      </c>
      <c r="AN2643" s="112">
        <f>IF(Q2643&lt;&gt;"",MONTH(Q2643),"")</f>
        <v/>
      </c>
      <c r="AO2643" s="112">
        <f>IFERROR(VALUE(V2643),0)</f>
        <v/>
      </c>
    </row>
    <row customFormat="1" customHeight="1" ht="29.25" r="2644" s="112" spans="1:41">
      <c r="A2644" s="127" t="n"/>
      <c r="B2644" s="113" t="n"/>
      <c r="C2644" s="127" t="n"/>
      <c r="D2644" s="127" t="n"/>
      <c r="E2644" s="114">
        <f>IF(F2644 &lt;&gt; "",VLOOKUP(F2644,CategoryLookup,2,FALSE), "")</f>
        <v/>
      </c>
      <c r="F2644" s="126" t="n"/>
      <c r="G2644" s="127" t="n"/>
      <c r="H2644" s="127" t="n"/>
      <c r="I2644" s="127" t="n"/>
      <c r="J2644" s="127" t="n"/>
      <c r="K2644" s="127" t="n"/>
      <c r="L2644" s="127" t="n"/>
      <c r="M2644" s="127" t="n"/>
      <c r="N2644" s="120" t="n"/>
      <c r="O2644" s="120" t="n"/>
      <c r="P2644" s="120" t="n"/>
      <c r="Q2644" s="120" t="n"/>
      <c r="R2644" s="121" t="n"/>
      <c r="S2644" s="121" t="n"/>
      <c r="T2644" s="121" t="n"/>
      <c r="U2644" s="121" t="n"/>
      <c r="V2644" s="117">
        <f>IF(P2644="NA","NA",IF(P2644&lt;&gt;"",TEXT(P2644-N2644,"[h].mm"),""))</f>
        <v/>
      </c>
      <c r="W2644" s="118">
        <f>IF(AND(R2644="",S2644=""),"",R2644+S2644)</f>
        <v/>
      </c>
      <c r="X2644" s="116">
        <f>IF(O2644&lt;&gt;"",DATE(YEAR(O2644), MONTH(O2644), DAY(O2644)),"")</f>
        <v/>
      </c>
      <c r="Y2644" s="122" t="n"/>
      <c r="Z2644" s="123" t="n"/>
      <c r="AA2644" s="117">
        <f>IF(F2644="Re-assigned","NA",IF(W2644="","",IF(W2644&gt;=VLOOKUP(D2644,SLAMatrix,3,FALSE),"Yes",IF(W2644&lt;VLOOKUP(D2644,SLAMatrix,2,FALSE),"No","Internal"))))</f>
        <v/>
      </c>
      <c r="AB2644" s="123" t="n"/>
      <c r="AC2644" s="123" t="n"/>
      <c r="AD2644" s="119" t="n"/>
      <c r="AE2644" s="125" t="n"/>
      <c r="AF2644" s="124">
        <f>MONTH(O2644)</f>
        <v/>
      </c>
      <c r="AG2644" s="124">
        <f>VLOOKUP(IFERROR(MID(AE2644,1,(FIND(",",AE2644,1)-1)),AE2644),Facility_Region_Mapping,2,FALSE)</f>
        <v/>
      </c>
      <c r="AH2644" s="124" t="n"/>
      <c r="AI2644" s="124">
        <f>IF(C2644&lt;&gt;"",IF(M2644="ESM User",getInterfaceName($C2644),"NA"),"")</f>
        <v/>
      </c>
      <c r="AJ2644" s="116">
        <f>IF(Q2644&lt;&gt;"",DATE(YEAR(Q2644), MONTH(Q2644), DAY(Q2644)),"")</f>
        <v/>
      </c>
      <c r="AK2644" s="130">
        <f>IF(Q2644&lt;&gt;0,Q2644-N2644,TODAY()-N2644)</f>
        <v/>
      </c>
      <c r="AL2644" s="112">
        <f>IF(F2644="Re-assigned",0,IF(H2644="Closed",0,IF(H2644="Service Restored",0,IF(H2644="",0,1))))</f>
        <v/>
      </c>
      <c r="AM2644" s="124">
        <f>IF(AL2644=0,"",IF(AK2644&gt;20.99,"Aged","Non-Aged"))</f>
        <v/>
      </c>
      <c r="AN2644" s="112">
        <f>IF(Q2644&lt;&gt;"",MONTH(Q2644),"")</f>
        <v/>
      </c>
      <c r="AO2644" s="112">
        <f>IFERROR(VALUE(V2644),0)</f>
        <v/>
      </c>
    </row>
    <row customFormat="1" customHeight="1" ht="29.25" r="2645" s="112" spans="1:41">
      <c r="A2645" s="127" t="n"/>
      <c r="B2645" s="113" t="n"/>
      <c r="C2645" s="127" t="n"/>
      <c r="D2645" s="127" t="n"/>
      <c r="E2645" s="114">
        <f>IF(F2645 &lt;&gt; "",VLOOKUP(F2645,CategoryLookup,2,FALSE), "")</f>
        <v/>
      </c>
      <c r="F2645" s="126" t="n"/>
      <c r="G2645" s="127" t="n"/>
      <c r="H2645" s="127" t="n"/>
      <c r="I2645" s="127" t="n"/>
      <c r="J2645" s="127" t="n"/>
      <c r="K2645" s="127" t="n"/>
      <c r="L2645" s="127" t="n"/>
      <c r="M2645" s="127" t="n"/>
      <c r="N2645" s="120" t="n"/>
      <c r="O2645" s="120" t="n"/>
      <c r="P2645" s="120" t="n"/>
      <c r="Q2645" s="120" t="n"/>
      <c r="R2645" s="121" t="n"/>
      <c r="S2645" s="121" t="n"/>
      <c r="T2645" s="121" t="n"/>
      <c r="U2645" s="121" t="n"/>
      <c r="V2645" s="117">
        <f>IF(P2645="NA","NA",IF(P2645&lt;&gt;"",TEXT(P2645-N2645,"[h].mm"),""))</f>
        <v/>
      </c>
      <c r="W2645" s="118">
        <f>IF(AND(R2645="",S2645=""),"",R2645+S2645)</f>
        <v/>
      </c>
      <c r="X2645" s="116">
        <f>IF(O2645&lt;&gt;"",DATE(YEAR(O2645), MONTH(O2645), DAY(O2645)),"")</f>
        <v/>
      </c>
      <c r="Y2645" s="122" t="n"/>
      <c r="Z2645" s="123" t="n"/>
      <c r="AA2645" s="117">
        <f>IF(F2645="Re-assigned","NA",IF(W2645="","",IF(W2645&gt;=VLOOKUP(D2645,SLAMatrix,3,FALSE),"Yes",IF(W2645&lt;VLOOKUP(D2645,SLAMatrix,2,FALSE),"No","Internal"))))</f>
        <v/>
      </c>
      <c r="AB2645" s="123" t="n"/>
      <c r="AC2645" s="123" t="n"/>
      <c r="AD2645" s="119" t="n"/>
      <c r="AE2645" s="125" t="n"/>
      <c r="AF2645" s="124">
        <f>MONTH(O2645)</f>
        <v/>
      </c>
      <c r="AG2645" s="124">
        <f>VLOOKUP(IFERROR(MID(AE2645,1,(FIND(",",AE2645,1)-1)),AE2645),Facility_Region_Mapping,2,FALSE)</f>
        <v/>
      </c>
      <c r="AH2645" s="124" t="n"/>
      <c r="AI2645" s="124">
        <f>IF(C2645&lt;&gt;"",IF(M2645="ESM User",getInterfaceName($C2645),"NA"),"")</f>
        <v/>
      </c>
      <c r="AJ2645" s="116">
        <f>IF(Q2645&lt;&gt;"",DATE(YEAR(Q2645), MONTH(Q2645), DAY(Q2645)),"")</f>
        <v/>
      </c>
      <c r="AK2645" s="130">
        <f>IF(Q2645&lt;&gt;0,Q2645-N2645,TODAY()-N2645)</f>
        <v/>
      </c>
      <c r="AL2645" s="112">
        <f>IF(F2645="Re-assigned",0,IF(H2645="Closed",0,IF(H2645="Service Restored",0,IF(H2645="",0,1))))</f>
        <v/>
      </c>
      <c r="AM2645" s="124">
        <f>IF(AL2645=0,"",IF(AK2645&gt;20.99,"Aged","Non-Aged"))</f>
        <v/>
      </c>
      <c r="AN2645" s="112">
        <f>IF(Q2645&lt;&gt;"",MONTH(Q2645),"")</f>
        <v/>
      </c>
      <c r="AO2645" s="112">
        <f>IFERROR(VALUE(V2645),0)</f>
        <v/>
      </c>
    </row>
    <row customFormat="1" customHeight="1" ht="29.25" r="2646" s="112" spans="1:41">
      <c r="A2646" s="127" t="n"/>
      <c r="B2646" s="113" t="n"/>
      <c r="C2646" s="127" t="n"/>
      <c r="D2646" s="127" t="n"/>
      <c r="E2646" s="114">
        <f>IF(F2646 &lt;&gt; "",VLOOKUP(F2646,CategoryLookup,2,FALSE), "")</f>
        <v/>
      </c>
      <c r="F2646" s="126" t="n"/>
      <c r="G2646" s="127" t="n"/>
      <c r="H2646" s="127" t="n"/>
      <c r="I2646" s="127" t="n"/>
      <c r="J2646" s="127" t="n"/>
      <c r="K2646" s="127" t="n"/>
      <c r="L2646" s="127" t="n"/>
      <c r="M2646" s="127" t="n"/>
      <c r="N2646" s="120" t="n"/>
      <c r="O2646" s="120" t="n"/>
      <c r="P2646" s="120" t="n"/>
      <c r="Q2646" s="120" t="n"/>
      <c r="R2646" s="121" t="n"/>
      <c r="S2646" s="121" t="n"/>
      <c r="T2646" s="121" t="n"/>
      <c r="U2646" s="121" t="n"/>
      <c r="V2646" s="117">
        <f>IF(P2646="NA","NA",IF(P2646&lt;&gt;"",TEXT(P2646-N2646,"[h].mm"),""))</f>
        <v/>
      </c>
      <c r="W2646" s="118">
        <f>IF(AND(R2646="",S2646=""),"",R2646+S2646)</f>
        <v/>
      </c>
      <c r="X2646" s="116">
        <f>IF(O2646&lt;&gt;"",DATE(YEAR(O2646), MONTH(O2646), DAY(O2646)),"")</f>
        <v/>
      </c>
      <c r="Y2646" s="122" t="n"/>
      <c r="Z2646" s="123" t="n"/>
      <c r="AA2646" s="117">
        <f>IF(F2646="Re-assigned","NA",IF(W2646="","",IF(W2646&gt;=VLOOKUP(D2646,SLAMatrix,3,FALSE),"Yes",IF(W2646&lt;VLOOKUP(D2646,SLAMatrix,2,FALSE),"No","Internal"))))</f>
        <v/>
      </c>
      <c r="AB2646" s="123" t="n"/>
      <c r="AC2646" s="123" t="n"/>
      <c r="AD2646" s="119" t="n"/>
      <c r="AE2646" s="125" t="n"/>
      <c r="AF2646" s="124">
        <f>MONTH(O2646)</f>
        <v/>
      </c>
      <c r="AG2646" s="124">
        <f>VLOOKUP(IFERROR(MID(AE2646,1,(FIND(",",AE2646,1)-1)),AE2646),Facility_Region_Mapping,2,FALSE)</f>
        <v/>
      </c>
      <c r="AH2646" s="124" t="n"/>
      <c r="AI2646" s="124">
        <f>IF(C2646&lt;&gt;"",IF(M2646="ESM User",getInterfaceName($C2646),"NA"),"")</f>
        <v/>
      </c>
      <c r="AJ2646" s="116">
        <f>IF(Q2646&lt;&gt;"",DATE(YEAR(Q2646), MONTH(Q2646), DAY(Q2646)),"")</f>
        <v/>
      </c>
      <c r="AK2646" s="130">
        <f>IF(Q2646&lt;&gt;0,Q2646-N2646,TODAY()-N2646)</f>
        <v/>
      </c>
      <c r="AL2646" s="112">
        <f>IF(F2646="Re-assigned",0,IF(H2646="Closed",0,IF(H2646="Service Restored",0,IF(H2646="",0,1))))</f>
        <v/>
      </c>
      <c r="AM2646" s="124">
        <f>IF(AL2646=0,"",IF(AK2646&gt;20.99,"Aged","Non-Aged"))</f>
        <v/>
      </c>
      <c r="AN2646" s="112">
        <f>IF(Q2646&lt;&gt;"",MONTH(Q2646),"")</f>
        <v/>
      </c>
      <c r="AO2646" s="112">
        <f>IFERROR(VALUE(V2646),0)</f>
        <v/>
      </c>
    </row>
    <row customFormat="1" customHeight="1" ht="29.25" r="2647" s="112" spans="1:41">
      <c r="A2647" s="127" t="n"/>
      <c r="B2647" s="113" t="n"/>
      <c r="C2647" s="127" t="n"/>
      <c r="D2647" s="127" t="n"/>
      <c r="E2647" s="114">
        <f>IF(F2647 &lt;&gt; "",VLOOKUP(F2647,CategoryLookup,2,FALSE), "")</f>
        <v/>
      </c>
      <c r="F2647" s="126" t="n"/>
      <c r="G2647" s="127" t="n"/>
      <c r="H2647" s="127" t="n"/>
      <c r="I2647" s="127" t="n"/>
      <c r="J2647" s="127" t="n"/>
      <c r="K2647" s="127" t="n"/>
      <c r="L2647" s="127" t="n"/>
      <c r="M2647" s="127" t="n"/>
      <c r="N2647" s="120" t="n"/>
      <c r="O2647" s="120" t="n"/>
      <c r="P2647" s="120" t="n"/>
      <c r="Q2647" s="120" t="n"/>
      <c r="R2647" s="121" t="n"/>
      <c r="S2647" s="121" t="n"/>
      <c r="T2647" s="121" t="n"/>
      <c r="U2647" s="121" t="n"/>
      <c r="V2647" s="117">
        <f>IF(P2647="NA","NA",IF(P2647&lt;&gt;"",TEXT(P2647-N2647,"[h].mm"),""))</f>
        <v/>
      </c>
      <c r="W2647" s="118">
        <f>IF(AND(R2647="",S2647=""),"",R2647+S2647)</f>
        <v/>
      </c>
      <c r="X2647" s="116">
        <f>IF(O2647&lt;&gt;"",DATE(YEAR(O2647), MONTH(O2647), DAY(O2647)),"")</f>
        <v/>
      </c>
      <c r="Y2647" s="122" t="n"/>
      <c r="Z2647" s="123" t="n"/>
      <c r="AA2647" s="117">
        <f>IF(F2647="Re-assigned","NA",IF(W2647="","",IF(W2647&gt;=VLOOKUP(D2647,SLAMatrix,3,FALSE),"Yes",IF(W2647&lt;VLOOKUP(D2647,SLAMatrix,2,FALSE),"No","Internal"))))</f>
        <v/>
      </c>
      <c r="AB2647" s="123" t="n"/>
      <c r="AC2647" s="123" t="n"/>
      <c r="AD2647" s="119" t="n"/>
      <c r="AE2647" s="125" t="n"/>
      <c r="AF2647" s="124">
        <f>MONTH(O2647)</f>
        <v/>
      </c>
      <c r="AG2647" s="124">
        <f>VLOOKUP(IFERROR(MID(AE2647,1,(FIND(",",AE2647,1)-1)),AE2647),Facility_Region_Mapping,2,FALSE)</f>
        <v/>
      </c>
      <c r="AH2647" s="124" t="n"/>
      <c r="AI2647" s="124">
        <f>IF(C2647&lt;&gt;"",IF(M2647="ESM User",getInterfaceName($C2647),"NA"),"")</f>
        <v/>
      </c>
      <c r="AJ2647" s="116">
        <f>IF(Q2647&lt;&gt;"",DATE(YEAR(Q2647), MONTH(Q2647), DAY(Q2647)),"")</f>
        <v/>
      </c>
      <c r="AK2647" s="130">
        <f>IF(Q2647&lt;&gt;0,Q2647-N2647,TODAY()-N2647)</f>
        <v/>
      </c>
      <c r="AL2647" s="112">
        <f>IF(F2647="Re-assigned",0,IF(H2647="Closed",0,IF(H2647="Service Restored",0,IF(H2647="",0,1))))</f>
        <v/>
      </c>
      <c r="AM2647" s="124">
        <f>IF(AL2647=0,"",IF(AK2647&gt;20.99,"Aged","Non-Aged"))</f>
        <v/>
      </c>
      <c r="AN2647" s="112">
        <f>IF(Q2647&lt;&gt;"",MONTH(Q2647),"")</f>
        <v/>
      </c>
      <c r="AO2647" s="112">
        <f>IFERROR(VALUE(V2647),0)</f>
        <v/>
      </c>
    </row>
    <row customFormat="1" customHeight="1" ht="29.25" r="2648" s="112" spans="1:41">
      <c r="A2648" s="127" t="n"/>
      <c r="B2648" s="113" t="n"/>
      <c r="C2648" s="127" t="n"/>
      <c r="D2648" s="127" t="n"/>
      <c r="E2648" s="114">
        <f>IF(F2648 &lt;&gt; "",VLOOKUP(F2648,CategoryLookup,2,FALSE), "")</f>
        <v/>
      </c>
      <c r="F2648" s="126" t="n"/>
      <c r="G2648" s="127" t="n"/>
      <c r="H2648" s="127" t="n"/>
      <c r="I2648" s="127" t="n"/>
      <c r="J2648" s="127" t="n"/>
      <c r="K2648" s="127" t="n"/>
      <c r="L2648" s="127" t="n"/>
      <c r="M2648" s="127" t="n"/>
      <c r="N2648" s="120" t="n"/>
      <c r="O2648" s="120" t="n"/>
      <c r="P2648" s="120" t="n"/>
      <c r="Q2648" s="120" t="n"/>
      <c r="R2648" s="121" t="n"/>
      <c r="S2648" s="121" t="n"/>
      <c r="T2648" s="121" t="n"/>
      <c r="U2648" s="121" t="n"/>
      <c r="V2648" s="117">
        <f>IF(P2648="NA","NA",IF(P2648&lt;&gt;"",TEXT(P2648-N2648,"[h].mm"),""))</f>
        <v/>
      </c>
      <c r="W2648" s="118">
        <f>IF(AND(R2648="",S2648=""),"",R2648+S2648)</f>
        <v/>
      </c>
      <c r="X2648" s="116">
        <f>IF(O2648&lt;&gt;"",DATE(YEAR(O2648), MONTH(O2648), DAY(O2648)),"")</f>
        <v/>
      </c>
      <c r="Y2648" s="122" t="n"/>
      <c r="Z2648" s="123" t="n"/>
      <c r="AA2648" s="117">
        <f>IF(F2648="Re-assigned","NA",IF(W2648="","",IF(W2648&gt;=VLOOKUP(D2648,SLAMatrix,3,FALSE),"Yes",IF(W2648&lt;VLOOKUP(D2648,SLAMatrix,2,FALSE),"No","Internal"))))</f>
        <v/>
      </c>
      <c r="AB2648" s="123" t="n"/>
      <c r="AC2648" s="123" t="n"/>
      <c r="AD2648" s="119" t="n"/>
      <c r="AE2648" s="125" t="n"/>
      <c r="AF2648" s="124">
        <f>MONTH(O2648)</f>
        <v/>
      </c>
      <c r="AG2648" s="124">
        <f>VLOOKUP(IFERROR(MID(AE2648,1,(FIND(",",AE2648,1)-1)),AE2648),Facility_Region_Mapping,2,FALSE)</f>
        <v/>
      </c>
      <c r="AH2648" s="124" t="n"/>
      <c r="AI2648" s="124">
        <f>IF(C2648&lt;&gt;"",IF(M2648="ESM User",getInterfaceName($C2648),"NA"),"")</f>
        <v/>
      </c>
      <c r="AJ2648" s="116">
        <f>IF(Q2648&lt;&gt;"",DATE(YEAR(Q2648), MONTH(Q2648), DAY(Q2648)),"")</f>
        <v/>
      </c>
      <c r="AK2648" s="130">
        <f>IF(Q2648&lt;&gt;0,Q2648-N2648,TODAY()-N2648)</f>
        <v/>
      </c>
      <c r="AL2648" s="112">
        <f>IF(F2648="Re-assigned",0,IF(H2648="Closed",0,IF(H2648="Service Restored",0,IF(H2648="",0,1))))</f>
        <v/>
      </c>
      <c r="AM2648" s="124">
        <f>IF(AL2648=0,"",IF(AK2648&gt;20.99,"Aged","Non-Aged"))</f>
        <v/>
      </c>
      <c r="AN2648" s="112">
        <f>IF(Q2648&lt;&gt;"",MONTH(Q2648),"")</f>
        <v/>
      </c>
      <c r="AO2648" s="112">
        <f>IFERROR(VALUE(V2648),0)</f>
        <v/>
      </c>
    </row>
    <row customFormat="1" customHeight="1" ht="29.25" r="2649" s="112" spans="1:41">
      <c r="A2649" s="127" t="n"/>
      <c r="B2649" s="113" t="n"/>
      <c r="C2649" s="127" t="n"/>
      <c r="D2649" s="127" t="n"/>
      <c r="E2649" s="114">
        <f>IF(F2649 &lt;&gt; "",VLOOKUP(F2649,CategoryLookup,2,FALSE), "")</f>
        <v/>
      </c>
      <c r="F2649" s="126" t="n"/>
      <c r="G2649" s="127" t="n"/>
      <c r="H2649" s="127" t="n"/>
      <c r="I2649" s="127" t="n"/>
      <c r="J2649" s="127" t="n"/>
      <c r="K2649" s="127" t="n"/>
      <c r="L2649" s="127" t="n"/>
      <c r="M2649" s="127" t="n"/>
      <c r="N2649" s="120" t="n"/>
      <c r="O2649" s="120" t="n"/>
      <c r="P2649" s="120" t="n"/>
      <c r="Q2649" s="120" t="n"/>
      <c r="R2649" s="121" t="n"/>
      <c r="S2649" s="121" t="n"/>
      <c r="T2649" s="121" t="n"/>
      <c r="U2649" s="121" t="n"/>
      <c r="V2649" s="117">
        <f>IF(P2649="NA","NA",IF(P2649&lt;&gt;"",TEXT(P2649-N2649,"[h].mm"),""))</f>
        <v/>
      </c>
      <c r="W2649" s="118">
        <f>IF(AND(R2649="",S2649=""),"",R2649+S2649)</f>
        <v/>
      </c>
      <c r="X2649" s="116">
        <f>IF(O2649&lt;&gt;"",DATE(YEAR(O2649), MONTH(O2649), DAY(O2649)),"")</f>
        <v/>
      </c>
      <c r="Y2649" s="122" t="n"/>
      <c r="Z2649" s="123" t="n"/>
      <c r="AA2649" s="117">
        <f>IF(F2649="Re-assigned","NA",IF(W2649="","",IF(W2649&gt;=VLOOKUP(D2649,SLAMatrix,3,FALSE),"Yes",IF(W2649&lt;VLOOKUP(D2649,SLAMatrix,2,FALSE),"No","Internal"))))</f>
        <v/>
      </c>
      <c r="AB2649" s="123" t="n"/>
      <c r="AC2649" s="123" t="n"/>
      <c r="AD2649" s="119" t="n"/>
      <c r="AE2649" s="125" t="n"/>
      <c r="AF2649" s="124">
        <f>MONTH(O2649)</f>
        <v/>
      </c>
      <c r="AG2649" s="124">
        <f>VLOOKUP(IFERROR(MID(AE2649,1,(FIND(",",AE2649,1)-1)),AE2649),Facility_Region_Mapping,2,FALSE)</f>
        <v/>
      </c>
      <c r="AH2649" s="124" t="n"/>
      <c r="AI2649" s="124">
        <f>IF(C2649&lt;&gt;"",IF(M2649="ESM User",getInterfaceName($C2649),"NA"),"")</f>
        <v/>
      </c>
      <c r="AJ2649" s="116">
        <f>IF(Q2649&lt;&gt;"",DATE(YEAR(Q2649), MONTH(Q2649), DAY(Q2649)),"")</f>
        <v/>
      </c>
      <c r="AK2649" s="130">
        <f>IF(Q2649&lt;&gt;0,Q2649-N2649,TODAY()-N2649)</f>
        <v/>
      </c>
      <c r="AL2649" s="112">
        <f>IF(F2649="Re-assigned",0,IF(H2649="Closed",0,IF(H2649="Service Restored",0,IF(H2649="",0,1))))</f>
        <v/>
      </c>
      <c r="AM2649" s="124">
        <f>IF(AL2649=0,"",IF(AK2649&gt;20.99,"Aged","Non-Aged"))</f>
        <v/>
      </c>
      <c r="AN2649" s="112">
        <f>IF(Q2649&lt;&gt;"",MONTH(Q2649),"")</f>
        <v/>
      </c>
      <c r="AO2649" s="112">
        <f>IFERROR(VALUE(V2649),0)</f>
        <v/>
      </c>
    </row>
    <row customFormat="1" customHeight="1" ht="29.25" r="2650" s="112" spans="1:41">
      <c r="A2650" s="127" t="n"/>
      <c r="B2650" s="113" t="n"/>
      <c r="C2650" s="127" t="n"/>
      <c r="D2650" s="127" t="n"/>
      <c r="E2650" s="114">
        <f>IF(F2650 &lt;&gt; "",VLOOKUP(F2650,CategoryLookup,2,FALSE), "")</f>
        <v/>
      </c>
      <c r="F2650" s="126" t="n"/>
      <c r="G2650" s="127" t="n"/>
      <c r="H2650" s="127" t="n"/>
      <c r="I2650" s="127" t="n"/>
      <c r="J2650" s="127" t="n"/>
      <c r="K2650" s="127" t="n"/>
      <c r="L2650" s="127" t="n"/>
      <c r="M2650" s="127" t="n"/>
      <c r="N2650" s="120" t="n"/>
      <c r="O2650" s="120" t="n"/>
      <c r="P2650" s="120" t="n"/>
      <c r="Q2650" s="120" t="n"/>
      <c r="R2650" s="121" t="n"/>
      <c r="S2650" s="121" t="n"/>
      <c r="T2650" s="121" t="n"/>
      <c r="U2650" s="121" t="n"/>
      <c r="V2650" s="117">
        <f>IF(P2650="NA","NA",IF(P2650&lt;&gt;"",TEXT(P2650-N2650,"[h].mm"),""))</f>
        <v/>
      </c>
      <c r="W2650" s="118">
        <f>IF(AND(R2650="",S2650=""),"",R2650+S2650)</f>
        <v/>
      </c>
      <c r="X2650" s="116">
        <f>IF(O2650&lt;&gt;"",DATE(YEAR(O2650), MONTH(O2650), DAY(O2650)),"")</f>
        <v/>
      </c>
      <c r="Y2650" s="122" t="n"/>
      <c r="Z2650" s="123" t="n"/>
      <c r="AA2650" s="117">
        <f>IF(F2650="Re-assigned","NA",IF(W2650="","",IF(W2650&gt;=VLOOKUP(D2650,SLAMatrix,3,FALSE),"Yes",IF(W2650&lt;VLOOKUP(D2650,SLAMatrix,2,FALSE),"No","Internal"))))</f>
        <v/>
      </c>
      <c r="AB2650" s="123" t="n"/>
      <c r="AC2650" s="123" t="n"/>
      <c r="AD2650" s="119" t="n"/>
      <c r="AE2650" s="125" t="n"/>
      <c r="AF2650" s="124">
        <f>MONTH(O2650)</f>
        <v/>
      </c>
      <c r="AG2650" s="124">
        <f>VLOOKUP(IFERROR(MID(AE2650,1,(FIND(",",AE2650,1)-1)),AE2650),Facility_Region_Mapping,2,FALSE)</f>
        <v/>
      </c>
      <c r="AH2650" s="124" t="n"/>
      <c r="AI2650" s="124">
        <f>IF(C2650&lt;&gt;"",IF(M2650="ESM User",getInterfaceName($C2650),"NA"),"")</f>
        <v/>
      </c>
      <c r="AJ2650" s="116">
        <f>IF(Q2650&lt;&gt;"",DATE(YEAR(Q2650), MONTH(Q2650), DAY(Q2650)),"")</f>
        <v/>
      </c>
      <c r="AK2650" s="130">
        <f>IF(Q2650&lt;&gt;0,Q2650-N2650,TODAY()-N2650)</f>
        <v/>
      </c>
      <c r="AL2650" s="112">
        <f>IF(F2650="Re-assigned",0,IF(H2650="Closed",0,IF(H2650="Service Restored",0,IF(H2650="",0,1))))</f>
        <v/>
      </c>
      <c r="AM2650" s="124">
        <f>IF(AL2650=0,"",IF(AK2650&gt;20.99,"Aged","Non-Aged"))</f>
        <v/>
      </c>
      <c r="AN2650" s="112">
        <f>IF(Q2650&lt;&gt;"",MONTH(Q2650),"")</f>
        <v/>
      </c>
      <c r="AO2650" s="112">
        <f>IFERROR(VALUE(V2650),0)</f>
        <v/>
      </c>
    </row>
    <row customFormat="1" customHeight="1" ht="29.25" r="2651" s="112" spans="1:41">
      <c r="A2651" s="127" t="n"/>
      <c r="B2651" s="113" t="n"/>
      <c r="C2651" s="127" t="n"/>
      <c r="D2651" s="127" t="n"/>
      <c r="E2651" s="114">
        <f>IF(F2651 &lt;&gt; "",VLOOKUP(F2651,CategoryLookup,2,FALSE), "")</f>
        <v/>
      </c>
      <c r="F2651" s="126" t="n"/>
      <c r="G2651" s="127" t="n"/>
      <c r="H2651" s="127" t="n"/>
      <c r="I2651" s="127" t="n"/>
      <c r="J2651" s="127" t="n"/>
      <c r="K2651" s="127" t="n"/>
      <c r="L2651" s="127" t="n"/>
      <c r="M2651" s="127" t="n"/>
      <c r="N2651" s="120" t="n"/>
      <c r="O2651" s="120" t="n"/>
      <c r="P2651" s="120" t="n"/>
      <c r="Q2651" s="120" t="n"/>
      <c r="R2651" s="121" t="n"/>
      <c r="S2651" s="121" t="n"/>
      <c r="T2651" s="121" t="n"/>
      <c r="U2651" s="121" t="n"/>
      <c r="V2651" s="117">
        <f>IF(P2651="NA","NA",IF(P2651&lt;&gt;"",TEXT(P2651-N2651,"[h].mm"),""))</f>
        <v/>
      </c>
      <c r="W2651" s="118">
        <f>IF(AND(R2651="",S2651=""),"",R2651+S2651)</f>
        <v/>
      </c>
      <c r="X2651" s="116">
        <f>IF(O2651&lt;&gt;"",DATE(YEAR(O2651), MONTH(O2651), DAY(O2651)),"")</f>
        <v/>
      </c>
      <c r="Y2651" s="122" t="n"/>
      <c r="Z2651" s="123" t="n"/>
      <c r="AA2651" s="117">
        <f>IF(F2651="Re-assigned","NA",IF(W2651="","",IF(W2651&gt;=VLOOKUP(D2651,SLAMatrix,3,FALSE),"Yes",IF(W2651&lt;VLOOKUP(D2651,SLAMatrix,2,FALSE),"No","Internal"))))</f>
        <v/>
      </c>
      <c r="AB2651" s="123" t="n"/>
      <c r="AC2651" s="123" t="n"/>
      <c r="AD2651" s="119" t="n"/>
      <c r="AE2651" s="125" t="n"/>
      <c r="AF2651" s="124">
        <f>MONTH(O2651)</f>
        <v/>
      </c>
      <c r="AG2651" s="124">
        <f>VLOOKUP(IFERROR(MID(AE2651,1,(FIND(",",AE2651,1)-1)),AE2651),Facility_Region_Mapping,2,FALSE)</f>
        <v/>
      </c>
      <c r="AH2651" s="124" t="n"/>
      <c r="AI2651" s="124">
        <f>IF(C2651&lt;&gt;"",IF(M2651="ESM User",getInterfaceName($C2651),"NA"),"")</f>
        <v/>
      </c>
      <c r="AJ2651" s="116">
        <f>IF(Q2651&lt;&gt;"",DATE(YEAR(Q2651), MONTH(Q2651), DAY(Q2651)),"")</f>
        <v/>
      </c>
      <c r="AK2651" s="130">
        <f>IF(Q2651&lt;&gt;0,Q2651-N2651,TODAY()-N2651)</f>
        <v/>
      </c>
      <c r="AL2651" s="112">
        <f>IF(F2651="Re-assigned",0,IF(H2651="Closed",0,IF(H2651="Service Restored",0,IF(H2651="",0,1))))</f>
        <v/>
      </c>
      <c r="AM2651" s="124">
        <f>IF(AL2651=0,"",IF(AK2651&gt;20.99,"Aged","Non-Aged"))</f>
        <v/>
      </c>
      <c r="AN2651" s="112">
        <f>IF(Q2651&lt;&gt;"",MONTH(Q2651),"")</f>
        <v/>
      </c>
      <c r="AO2651" s="112">
        <f>IFERROR(VALUE(V2651),0)</f>
        <v/>
      </c>
    </row>
    <row customFormat="1" customHeight="1" ht="29.25" r="2652" s="112" spans="1:41">
      <c r="A2652" s="127" t="n"/>
      <c r="B2652" s="113" t="n"/>
      <c r="C2652" s="127" t="n"/>
      <c r="D2652" s="127" t="n"/>
      <c r="E2652" s="114">
        <f>IF(F2652 &lt;&gt; "",VLOOKUP(F2652,CategoryLookup,2,FALSE), "")</f>
        <v/>
      </c>
      <c r="F2652" s="126" t="n"/>
      <c r="G2652" s="127" t="n"/>
      <c r="H2652" s="127" t="n"/>
      <c r="I2652" s="127" t="n"/>
      <c r="J2652" s="127" t="n"/>
      <c r="K2652" s="127" t="n"/>
      <c r="L2652" s="127" t="n"/>
      <c r="M2652" s="127" t="n"/>
      <c r="N2652" s="120" t="n"/>
      <c r="O2652" s="120" t="n"/>
      <c r="P2652" s="120" t="n"/>
      <c r="Q2652" s="120" t="n"/>
      <c r="R2652" s="121" t="n"/>
      <c r="S2652" s="121" t="n"/>
      <c r="T2652" s="121" t="n"/>
      <c r="U2652" s="121" t="n"/>
      <c r="V2652" s="117">
        <f>IF(P2652="NA","NA",IF(P2652&lt;&gt;"",TEXT(P2652-N2652,"[h].mm"),""))</f>
        <v/>
      </c>
      <c r="W2652" s="118">
        <f>IF(AND(R2652="",S2652=""),"",R2652+S2652)</f>
        <v/>
      </c>
      <c r="X2652" s="116">
        <f>IF(O2652&lt;&gt;"",DATE(YEAR(O2652), MONTH(O2652), DAY(O2652)),"")</f>
        <v/>
      </c>
      <c r="Y2652" s="122" t="n"/>
      <c r="Z2652" s="123" t="n"/>
      <c r="AA2652" s="117">
        <f>IF(F2652="Re-assigned","NA",IF(W2652="","",IF(W2652&gt;=VLOOKUP(D2652,SLAMatrix,3,FALSE),"Yes",IF(W2652&lt;VLOOKUP(D2652,SLAMatrix,2,FALSE),"No","Internal"))))</f>
        <v/>
      </c>
      <c r="AB2652" s="123" t="n"/>
      <c r="AC2652" s="123" t="n"/>
      <c r="AD2652" s="119" t="n"/>
      <c r="AE2652" s="125" t="n"/>
      <c r="AF2652" s="124">
        <f>MONTH(O2652)</f>
        <v/>
      </c>
      <c r="AG2652" s="124">
        <f>VLOOKUP(IFERROR(MID(AE2652,1,(FIND(",",AE2652,1)-1)),AE2652),Facility_Region_Mapping,2,FALSE)</f>
        <v/>
      </c>
      <c r="AH2652" s="124" t="n"/>
      <c r="AI2652" s="124">
        <f>IF(C2652&lt;&gt;"",IF(M2652="ESM User",getInterfaceName($C2652),"NA"),"")</f>
        <v/>
      </c>
      <c r="AJ2652" s="116">
        <f>IF(Q2652&lt;&gt;"",DATE(YEAR(Q2652), MONTH(Q2652), DAY(Q2652)),"")</f>
        <v/>
      </c>
      <c r="AK2652" s="130">
        <f>IF(Q2652&lt;&gt;0,Q2652-N2652,TODAY()-N2652)</f>
        <v/>
      </c>
      <c r="AL2652" s="112">
        <f>IF(F2652="Re-assigned",0,IF(H2652="Closed",0,IF(H2652="Service Restored",0,IF(H2652="",0,1))))</f>
        <v/>
      </c>
      <c r="AM2652" s="124">
        <f>IF(AL2652=0,"",IF(AK2652&gt;20.99,"Aged","Non-Aged"))</f>
        <v/>
      </c>
      <c r="AN2652" s="112">
        <f>IF(Q2652&lt;&gt;"",MONTH(Q2652),"")</f>
        <v/>
      </c>
      <c r="AO2652" s="112">
        <f>IFERROR(VALUE(V2652),0)</f>
        <v/>
      </c>
    </row>
    <row customFormat="1" customHeight="1" ht="29.25" r="2653" s="112" spans="1:41">
      <c r="A2653" s="127" t="n"/>
      <c r="B2653" s="113" t="n"/>
      <c r="C2653" s="127" t="n"/>
      <c r="D2653" s="127" t="n"/>
      <c r="E2653" s="114">
        <f>IF(F2653 &lt;&gt; "",VLOOKUP(F2653,CategoryLookup,2,FALSE), "")</f>
        <v/>
      </c>
      <c r="F2653" s="126" t="n"/>
      <c r="G2653" s="127" t="n"/>
      <c r="H2653" s="127" t="n"/>
      <c r="I2653" s="127" t="n"/>
      <c r="J2653" s="127" t="n"/>
      <c r="K2653" s="127" t="n"/>
      <c r="L2653" s="127" t="n"/>
      <c r="M2653" s="127" t="n"/>
      <c r="N2653" s="120" t="n"/>
      <c r="O2653" s="120" t="n"/>
      <c r="P2653" s="120" t="n"/>
      <c r="Q2653" s="120" t="n"/>
      <c r="R2653" s="121" t="n"/>
      <c r="S2653" s="121" t="n"/>
      <c r="T2653" s="121" t="n"/>
      <c r="U2653" s="121" t="n"/>
      <c r="V2653" s="117">
        <f>IF(P2653="NA","NA",IF(P2653&lt;&gt;"",TEXT(P2653-N2653,"[h].mm"),""))</f>
        <v/>
      </c>
      <c r="W2653" s="118">
        <f>IF(AND(R2653="",S2653=""),"",R2653+S2653)</f>
        <v/>
      </c>
      <c r="X2653" s="116">
        <f>IF(O2653&lt;&gt;"",DATE(YEAR(O2653), MONTH(O2653), DAY(O2653)),"")</f>
        <v/>
      </c>
      <c r="Y2653" s="122" t="n"/>
      <c r="Z2653" s="123" t="n"/>
      <c r="AA2653" s="117">
        <f>IF(F2653="Re-assigned","NA",IF(W2653="","",IF(W2653&gt;=VLOOKUP(D2653,SLAMatrix,3,FALSE),"Yes",IF(W2653&lt;VLOOKUP(D2653,SLAMatrix,2,FALSE),"No","Internal"))))</f>
        <v/>
      </c>
      <c r="AB2653" s="123" t="n"/>
      <c r="AC2653" s="123" t="n"/>
      <c r="AD2653" s="119" t="n"/>
      <c r="AE2653" s="125" t="n"/>
      <c r="AF2653" s="124">
        <f>MONTH(O2653)</f>
        <v/>
      </c>
      <c r="AG2653" s="124">
        <f>VLOOKUP(IFERROR(MID(AE2653,1,(FIND(",",AE2653,1)-1)),AE2653),Facility_Region_Mapping,2,FALSE)</f>
        <v/>
      </c>
      <c r="AH2653" s="124" t="n"/>
      <c r="AI2653" s="124">
        <f>IF(C2653&lt;&gt;"",IF(M2653="ESM User",getInterfaceName($C2653),"NA"),"")</f>
        <v/>
      </c>
      <c r="AJ2653" s="116">
        <f>IF(Q2653&lt;&gt;"",DATE(YEAR(Q2653), MONTH(Q2653), DAY(Q2653)),"")</f>
        <v/>
      </c>
      <c r="AK2653" s="130">
        <f>IF(Q2653&lt;&gt;0,Q2653-N2653,TODAY()-N2653)</f>
        <v/>
      </c>
      <c r="AL2653" s="112">
        <f>IF(F2653="Re-assigned",0,IF(H2653="Closed",0,IF(H2653="Service Restored",0,IF(H2653="",0,1))))</f>
        <v/>
      </c>
      <c r="AM2653" s="124">
        <f>IF(AL2653=0,"",IF(AK2653&gt;20.99,"Aged","Non-Aged"))</f>
        <v/>
      </c>
      <c r="AN2653" s="112">
        <f>IF(Q2653&lt;&gt;"",MONTH(Q2653),"")</f>
        <v/>
      </c>
      <c r="AO2653" s="112">
        <f>IFERROR(VALUE(V2653),0)</f>
        <v/>
      </c>
    </row>
    <row customFormat="1" customHeight="1" ht="29.25" r="2654" s="112" spans="1:41">
      <c r="A2654" s="127" t="n"/>
      <c r="B2654" s="113" t="n"/>
      <c r="C2654" s="127" t="n"/>
      <c r="D2654" s="127" t="n"/>
      <c r="E2654" s="114">
        <f>IF(F2654 &lt;&gt; "",VLOOKUP(F2654,CategoryLookup,2,FALSE), "")</f>
        <v/>
      </c>
      <c r="F2654" s="126" t="n"/>
      <c r="G2654" s="127" t="n"/>
      <c r="H2654" s="127" t="n"/>
      <c r="I2654" s="127" t="n"/>
      <c r="J2654" s="127" t="n"/>
      <c r="K2654" s="127" t="n"/>
      <c r="L2654" s="127" t="n"/>
      <c r="M2654" s="127" t="n"/>
      <c r="N2654" s="120" t="n"/>
      <c r="O2654" s="120" t="n"/>
      <c r="P2654" s="120" t="n"/>
      <c r="Q2654" s="120" t="n"/>
      <c r="R2654" s="121" t="n"/>
      <c r="S2654" s="121" t="n"/>
      <c r="T2654" s="121" t="n"/>
      <c r="U2654" s="121" t="n"/>
      <c r="V2654" s="117">
        <f>IF(P2654="NA","NA",IF(P2654&lt;&gt;"",TEXT(P2654-N2654,"[h].mm"),""))</f>
        <v/>
      </c>
      <c r="W2654" s="118">
        <f>IF(AND(R2654="",S2654=""),"",R2654+S2654)</f>
        <v/>
      </c>
      <c r="X2654" s="116">
        <f>IF(O2654&lt;&gt;"",DATE(YEAR(O2654), MONTH(O2654), DAY(O2654)),"")</f>
        <v/>
      </c>
      <c r="Y2654" s="122" t="n"/>
      <c r="Z2654" s="123" t="n"/>
      <c r="AA2654" s="117">
        <f>IF(F2654="Re-assigned","NA",IF(W2654="","",IF(W2654&gt;=VLOOKUP(D2654,SLAMatrix,3,FALSE),"Yes",IF(W2654&lt;VLOOKUP(D2654,SLAMatrix,2,FALSE),"No","Internal"))))</f>
        <v/>
      </c>
      <c r="AB2654" s="123" t="n"/>
      <c r="AC2654" s="123" t="n"/>
      <c r="AD2654" s="119" t="n"/>
      <c r="AE2654" s="125" t="n"/>
      <c r="AF2654" s="124">
        <f>MONTH(O2654)</f>
        <v/>
      </c>
      <c r="AG2654" s="124">
        <f>VLOOKUP(IFERROR(MID(AE2654,1,(FIND(",",AE2654,1)-1)),AE2654),Facility_Region_Mapping,2,FALSE)</f>
        <v/>
      </c>
      <c r="AH2654" s="124" t="n"/>
      <c r="AI2654" s="124">
        <f>IF(C2654&lt;&gt;"",IF(M2654="ESM User",getInterfaceName($C2654),"NA"),"")</f>
        <v/>
      </c>
      <c r="AJ2654" s="116">
        <f>IF(Q2654&lt;&gt;"",DATE(YEAR(Q2654), MONTH(Q2654), DAY(Q2654)),"")</f>
        <v/>
      </c>
      <c r="AK2654" s="130">
        <f>IF(Q2654&lt;&gt;0,Q2654-N2654,TODAY()-N2654)</f>
        <v/>
      </c>
      <c r="AL2654" s="112">
        <f>IF(F2654="Re-assigned",0,IF(H2654="Closed",0,IF(H2654="Service Restored",0,IF(H2654="",0,1))))</f>
        <v/>
      </c>
      <c r="AM2654" s="124">
        <f>IF(AL2654=0,"",IF(AK2654&gt;20.99,"Aged","Non-Aged"))</f>
        <v/>
      </c>
      <c r="AN2654" s="112">
        <f>IF(Q2654&lt;&gt;"",MONTH(Q2654),"")</f>
        <v/>
      </c>
      <c r="AO2654" s="112">
        <f>IFERROR(VALUE(V2654),0)</f>
        <v/>
      </c>
    </row>
    <row customFormat="1" customHeight="1" ht="29.25" r="2655" s="112" spans="1:41">
      <c r="A2655" s="127" t="n"/>
      <c r="B2655" s="113" t="n"/>
      <c r="C2655" s="127" t="n"/>
      <c r="D2655" s="127" t="n"/>
      <c r="E2655" s="114">
        <f>IF(F2655 &lt;&gt; "",VLOOKUP(F2655,CategoryLookup,2,FALSE), "")</f>
        <v/>
      </c>
      <c r="F2655" s="126" t="n"/>
      <c r="G2655" s="127" t="n"/>
      <c r="H2655" s="127" t="n"/>
      <c r="I2655" s="127" t="n"/>
      <c r="J2655" s="127" t="n"/>
      <c r="K2655" s="127" t="n"/>
      <c r="L2655" s="127" t="n"/>
      <c r="M2655" s="127" t="n"/>
      <c r="N2655" s="120" t="n"/>
      <c r="O2655" s="120" t="n"/>
      <c r="P2655" s="120" t="n"/>
      <c r="Q2655" s="120" t="n"/>
      <c r="R2655" s="121" t="n"/>
      <c r="S2655" s="121" t="n"/>
      <c r="T2655" s="121" t="n"/>
      <c r="U2655" s="121" t="n"/>
      <c r="V2655" s="117">
        <f>IF(P2655="NA","NA",IF(P2655&lt;&gt;"",TEXT(P2655-N2655,"[h].mm"),""))</f>
        <v/>
      </c>
      <c r="W2655" s="118">
        <f>IF(AND(R2655="",S2655=""),"",R2655+S2655)</f>
        <v/>
      </c>
      <c r="X2655" s="116">
        <f>IF(O2655&lt;&gt;"",DATE(YEAR(O2655), MONTH(O2655), DAY(O2655)),"")</f>
        <v/>
      </c>
      <c r="Y2655" s="122" t="n"/>
      <c r="Z2655" s="123" t="n"/>
      <c r="AA2655" s="117">
        <f>IF(F2655="Re-assigned","NA",IF(W2655="","",IF(W2655&gt;=VLOOKUP(D2655,SLAMatrix,3,FALSE),"Yes",IF(W2655&lt;VLOOKUP(D2655,SLAMatrix,2,FALSE),"No","Internal"))))</f>
        <v/>
      </c>
      <c r="AB2655" s="123" t="n"/>
      <c r="AC2655" s="123" t="n"/>
      <c r="AD2655" s="119" t="n"/>
      <c r="AE2655" s="125" t="n"/>
      <c r="AF2655" s="124">
        <f>MONTH(O2655)</f>
        <v/>
      </c>
      <c r="AG2655" s="124">
        <f>VLOOKUP(IFERROR(MID(AE2655,1,(FIND(",",AE2655,1)-1)),AE2655),Facility_Region_Mapping,2,FALSE)</f>
        <v/>
      </c>
      <c r="AH2655" s="124" t="n"/>
      <c r="AI2655" s="124">
        <f>IF(C2655&lt;&gt;"",IF(M2655="ESM User",getInterfaceName($C2655),"NA"),"")</f>
        <v/>
      </c>
      <c r="AJ2655" s="116">
        <f>IF(Q2655&lt;&gt;"",DATE(YEAR(Q2655), MONTH(Q2655), DAY(Q2655)),"")</f>
        <v/>
      </c>
      <c r="AK2655" s="130">
        <f>IF(Q2655&lt;&gt;0,Q2655-N2655,TODAY()-N2655)</f>
        <v/>
      </c>
      <c r="AL2655" s="112">
        <f>IF(F2655="Re-assigned",0,IF(H2655="Closed",0,IF(H2655="Service Restored",0,IF(H2655="",0,1))))</f>
        <v/>
      </c>
      <c r="AM2655" s="124">
        <f>IF(AL2655=0,"",IF(AK2655&gt;20.99,"Aged","Non-Aged"))</f>
        <v/>
      </c>
      <c r="AN2655" s="112">
        <f>IF(Q2655&lt;&gt;"",MONTH(Q2655),"")</f>
        <v/>
      </c>
      <c r="AO2655" s="112">
        <f>IFERROR(VALUE(V2655),0)</f>
        <v/>
      </c>
    </row>
    <row customFormat="1" customHeight="1" ht="29.25" r="2656" s="112" spans="1:41">
      <c r="A2656" s="127" t="n"/>
      <c r="B2656" s="113" t="n"/>
      <c r="C2656" s="127" t="n"/>
      <c r="D2656" s="127" t="n"/>
      <c r="E2656" s="114">
        <f>IF(F2656 &lt;&gt; "",VLOOKUP(F2656,CategoryLookup,2,FALSE), "")</f>
        <v/>
      </c>
      <c r="F2656" s="126" t="n"/>
      <c r="G2656" s="127" t="n"/>
      <c r="H2656" s="127" t="n"/>
      <c r="I2656" s="127" t="n"/>
      <c r="J2656" s="127" t="n"/>
      <c r="K2656" s="127" t="n"/>
      <c r="L2656" s="127" t="n"/>
      <c r="M2656" s="127" t="n"/>
      <c r="N2656" s="120" t="n"/>
      <c r="O2656" s="120" t="n"/>
      <c r="P2656" s="120" t="n"/>
      <c r="Q2656" s="120" t="n"/>
      <c r="R2656" s="121" t="n"/>
      <c r="S2656" s="121" t="n"/>
      <c r="T2656" s="121" t="n"/>
      <c r="U2656" s="121" t="n"/>
      <c r="V2656" s="117">
        <f>IF(P2656="NA","NA",IF(P2656&lt;&gt;"",TEXT(P2656-N2656,"[h].mm"),""))</f>
        <v/>
      </c>
      <c r="W2656" s="118">
        <f>IF(AND(R2656="",S2656=""),"",R2656+S2656)</f>
        <v/>
      </c>
      <c r="X2656" s="116">
        <f>IF(O2656&lt;&gt;"",DATE(YEAR(O2656), MONTH(O2656), DAY(O2656)),"")</f>
        <v/>
      </c>
      <c r="Y2656" s="122" t="n"/>
      <c r="Z2656" s="123" t="n"/>
      <c r="AA2656" s="117">
        <f>IF(F2656="Re-assigned","NA",IF(W2656="","",IF(W2656&gt;=VLOOKUP(D2656,SLAMatrix,3,FALSE),"Yes",IF(W2656&lt;VLOOKUP(D2656,SLAMatrix,2,FALSE),"No","Internal"))))</f>
        <v/>
      </c>
      <c r="AB2656" s="123" t="n"/>
      <c r="AC2656" s="123" t="n"/>
      <c r="AD2656" s="119" t="n"/>
      <c r="AE2656" s="125" t="n"/>
      <c r="AF2656" s="124">
        <f>MONTH(O2656)</f>
        <v/>
      </c>
      <c r="AG2656" s="124">
        <f>VLOOKUP(IFERROR(MID(AE2656,1,(FIND(",",AE2656,1)-1)),AE2656),Facility_Region_Mapping,2,FALSE)</f>
        <v/>
      </c>
      <c r="AH2656" s="124" t="n"/>
      <c r="AI2656" s="124">
        <f>IF(C2656&lt;&gt;"",IF(M2656="ESM User",getInterfaceName($C2656),"NA"),"")</f>
        <v/>
      </c>
      <c r="AJ2656" s="116">
        <f>IF(Q2656&lt;&gt;"",DATE(YEAR(Q2656), MONTH(Q2656), DAY(Q2656)),"")</f>
        <v/>
      </c>
      <c r="AK2656" s="130">
        <f>IF(Q2656&lt;&gt;0,Q2656-N2656,TODAY()-N2656)</f>
        <v/>
      </c>
      <c r="AL2656" s="112">
        <f>IF(F2656="Re-assigned",0,IF(H2656="Closed",0,IF(H2656="Service Restored",0,IF(H2656="",0,1))))</f>
        <v/>
      </c>
      <c r="AM2656" s="124">
        <f>IF(AL2656=0,"",IF(AK2656&gt;20.99,"Aged","Non-Aged"))</f>
        <v/>
      </c>
      <c r="AN2656" s="112">
        <f>IF(Q2656&lt;&gt;"",MONTH(Q2656),"")</f>
        <v/>
      </c>
      <c r="AO2656" s="112">
        <f>IFERROR(VALUE(V2656),0)</f>
        <v/>
      </c>
    </row>
    <row customFormat="1" customHeight="1" ht="29.25" r="2657" s="112" spans="1:41">
      <c r="A2657" s="127" t="n"/>
      <c r="B2657" s="113" t="n"/>
      <c r="C2657" s="127" t="n"/>
      <c r="D2657" s="127" t="n"/>
      <c r="E2657" s="114">
        <f>IF(F2657 &lt;&gt; "",VLOOKUP(F2657,CategoryLookup,2,FALSE), "")</f>
        <v/>
      </c>
      <c r="F2657" s="126" t="n"/>
      <c r="G2657" s="127" t="n"/>
      <c r="H2657" s="127" t="n"/>
      <c r="I2657" s="127" t="n"/>
      <c r="J2657" s="127" t="n"/>
      <c r="K2657" s="127" t="n"/>
      <c r="L2657" s="127" t="n"/>
      <c r="M2657" s="127" t="n"/>
      <c r="N2657" s="120" t="n"/>
      <c r="O2657" s="120" t="n"/>
      <c r="P2657" s="120" t="n"/>
      <c r="Q2657" s="120" t="n"/>
      <c r="R2657" s="121" t="n"/>
      <c r="S2657" s="121" t="n"/>
      <c r="T2657" s="121" t="n"/>
      <c r="U2657" s="121" t="n"/>
      <c r="V2657" s="117">
        <f>IF(P2657="NA","NA",IF(P2657&lt;&gt;"",TEXT(P2657-N2657,"[h].mm"),""))</f>
        <v/>
      </c>
      <c r="W2657" s="118">
        <f>IF(AND(R2657="",S2657=""),"",R2657+S2657)</f>
        <v/>
      </c>
      <c r="X2657" s="116">
        <f>IF(O2657&lt;&gt;"",DATE(YEAR(O2657), MONTH(O2657), DAY(O2657)),"")</f>
        <v/>
      </c>
      <c r="Y2657" s="122" t="n"/>
      <c r="Z2657" s="123" t="n"/>
      <c r="AA2657" s="117">
        <f>IF(F2657="Re-assigned","NA",IF(W2657="","",IF(W2657&gt;=VLOOKUP(D2657,SLAMatrix,3,FALSE),"Yes",IF(W2657&lt;VLOOKUP(D2657,SLAMatrix,2,FALSE),"No","Internal"))))</f>
        <v/>
      </c>
      <c r="AB2657" s="123" t="n"/>
      <c r="AC2657" s="123" t="n"/>
      <c r="AD2657" s="119" t="n"/>
      <c r="AE2657" s="125" t="n"/>
      <c r="AF2657" s="124">
        <f>MONTH(O2657)</f>
        <v/>
      </c>
      <c r="AG2657" s="124">
        <f>VLOOKUP(IFERROR(MID(AE2657,1,(FIND(",",AE2657,1)-1)),AE2657),Facility_Region_Mapping,2,FALSE)</f>
        <v/>
      </c>
      <c r="AH2657" s="124" t="n"/>
      <c r="AI2657" s="124">
        <f>IF(C2657&lt;&gt;"",IF(M2657="ESM User",getInterfaceName($C2657),"NA"),"")</f>
        <v/>
      </c>
      <c r="AJ2657" s="116">
        <f>IF(Q2657&lt;&gt;"",DATE(YEAR(Q2657), MONTH(Q2657), DAY(Q2657)),"")</f>
        <v/>
      </c>
      <c r="AK2657" s="130">
        <f>IF(Q2657&lt;&gt;0,Q2657-N2657,TODAY()-N2657)</f>
        <v/>
      </c>
      <c r="AL2657" s="112">
        <f>IF(F2657="Re-assigned",0,IF(H2657="Closed",0,IF(H2657="Service Restored",0,IF(H2657="",0,1))))</f>
        <v/>
      </c>
      <c r="AM2657" s="124">
        <f>IF(AL2657=0,"",IF(AK2657&gt;20.99,"Aged","Non-Aged"))</f>
        <v/>
      </c>
      <c r="AN2657" s="112">
        <f>IF(Q2657&lt;&gt;"",MONTH(Q2657),"")</f>
        <v/>
      </c>
      <c r="AO2657" s="112">
        <f>IFERROR(VALUE(V2657),0)</f>
        <v/>
      </c>
    </row>
    <row customFormat="1" customHeight="1" ht="29.25" r="2658" s="112" spans="1:41">
      <c r="A2658" s="127" t="n"/>
      <c r="B2658" s="113" t="n"/>
      <c r="C2658" s="127" t="n"/>
      <c r="D2658" s="127" t="n"/>
      <c r="E2658" s="114">
        <f>IF(F2658 &lt;&gt; "",VLOOKUP(F2658,CategoryLookup,2,FALSE), "")</f>
        <v/>
      </c>
      <c r="F2658" s="126" t="n"/>
      <c r="G2658" s="127" t="n"/>
      <c r="H2658" s="127" t="n"/>
      <c r="I2658" s="127" t="n"/>
      <c r="J2658" s="127" t="n"/>
      <c r="K2658" s="127" t="n"/>
      <c r="L2658" s="127" t="n"/>
      <c r="M2658" s="127" t="n"/>
      <c r="N2658" s="120" t="n"/>
      <c r="O2658" s="120" t="n"/>
      <c r="P2658" s="120" t="n"/>
      <c r="Q2658" s="120" t="n"/>
      <c r="R2658" s="121" t="n"/>
      <c r="S2658" s="121" t="n"/>
      <c r="T2658" s="121" t="n"/>
      <c r="U2658" s="121" t="n"/>
      <c r="V2658" s="117">
        <f>IF(P2658="NA","NA",IF(P2658&lt;&gt;"",TEXT(P2658-N2658,"[h].mm"),""))</f>
        <v/>
      </c>
      <c r="W2658" s="118">
        <f>IF(AND(R2658="",S2658=""),"",R2658+S2658)</f>
        <v/>
      </c>
      <c r="X2658" s="116">
        <f>IF(O2658&lt;&gt;"",DATE(YEAR(O2658), MONTH(O2658), DAY(O2658)),"")</f>
        <v/>
      </c>
      <c r="Y2658" s="122" t="n"/>
      <c r="Z2658" s="123" t="n"/>
      <c r="AA2658" s="117">
        <f>IF(F2658="Re-assigned","NA",IF(W2658="","",IF(W2658&gt;=VLOOKUP(D2658,SLAMatrix,3,FALSE),"Yes",IF(W2658&lt;VLOOKUP(D2658,SLAMatrix,2,FALSE),"No","Internal"))))</f>
        <v/>
      </c>
      <c r="AB2658" s="123" t="n"/>
      <c r="AC2658" s="123" t="n"/>
      <c r="AD2658" s="119" t="n"/>
      <c r="AE2658" s="125" t="n"/>
      <c r="AF2658" s="124">
        <f>MONTH(O2658)</f>
        <v/>
      </c>
      <c r="AG2658" s="124">
        <f>VLOOKUP(IFERROR(MID(AE2658,1,(FIND(",",AE2658,1)-1)),AE2658),Facility_Region_Mapping,2,FALSE)</f>
        <v/>
      </c>
      <c r="AH2658" s="124" t="n"/>
      <c r="AI2658" s="124">
        <f>IF(C2658&lt;&gt;"",IF(M2658="ESM User",getInterfaceName($C2658),"NA"),"")</f>
        <v/>
      </c>
      <c r="AJ2658" s="116">
        <f>IF(Q2658&lt;&gt;"",DATE(YEAR(Q2658), MONTH(Q2658), DAY(Q2658)),"")</f>
        <v/>
      </c>
      <c r="AK2658" s="130">
        <f>IF(Q2658&lt;&gt;0,Q2658-N2658,TODAY()-N2658)</f>
        <v/>
      </c>
      <c r="AL2658" s="112">
        <f>IF(F2658="Re-assigned",0,IF(H2658="Closed",0,IF(H2658="Service Restored",0,IF(H2658="",0,1))))</f>
        <v/>
      </c>
      <c r="AM2658" s="124">
        <f>IF(AL2658=0,"",IF(AK2658&gt;20.99,"Aged","Non-Aged"))</f>
        <v/>
      </c>
      <c r="AN2658" s="112">
        <f>IF(Q2658&lt;&gt;"",MONTH(Q2658),"")</f>
        <v/>
      </c>
      <c r="AO2658" s="112">
        <f>IFERROR(VALUE(V2658),0)</f>
        <v/>
      </c>
    </row>
    <row customFormat="1" customHeight="1" ht="29.25" r="2659" s="112" spans="1:41">
      <c r="A2659" s="127" t="n"/>
      <c r="B2659" s="113" t="n"/>
      <c r="C2659" s="127" t="n"/>
      <c r="D2659" s="127" t="n"/>
      <c r="E2659" s="114">
        <f>IF(F2659 &lt;&gt; "",VLOOKUP(F2659,CategoryLookup,2,FALSE), "")</f>
        <v/>
      </c>
      <c r="F2659" s="126" t="n"/>
      <c r="G2659" s="127" t="n"/>
      <c r="H2659" s="127" t="n"/>
      <c r="I2659" s="127" t="n"/>
      <c r="J2659" s="127" t="n"/>
      <c r="K2659" s="127" t="n"/>
      <c r="L2659" s="127" t="n"/>
      <c r="M2659" s="127" t="n"/>
      <c r="N2659" s="120" t="n"/>
      <c r="O2659" s="120" t="n"/>
      <c r="P2659" s="120" t="n"/>
      <c r="Q2659" s="120" t="n"/>
      <c r="R2659" s="121" t="n"/>
      <c r="S2659" s="121" t="n"/>
      <c r="T2659" s="121" t="n"/>
      <c r="U2659" s="121" t="n"/>
      <c r="V2659" s="117">
        <f>IF(P2659="NA","NA",IF(P2659&lt;&gt;"",TEXT(P2659-N2659,"[h].mm"),""))</f>
        <v/>
      </c>
      <c r="W2659" s="118">
        <f>IF(AND(R2659="",S2659=""),"",R2659+S2659)</f>
        <v/>
      </c>
      <c r="X2659" s="116">
        <f>IF(O2659&lt;&gt;"",DATE(YEAR(O2659), MONTH(O2659), DAY(O2659)),"")</f>
        <v/>
      </c>
      <c r="Y2659" s="122" t="n"/>
      <c r="Z2659" s="123" t="n"/>
      <c r="AA2659" s="117">
        <f>IF(F2659="Re-assigned","NA",IF(W2659="","",IF(W2659&gt;=VLOOKUP(D2659,SLAMatrix,3,FALSE),"Yes",IF(W2659&lt;VLOOKUP(D2659,SLAMatrix,2,FALSE),"No","Internal"))))</f>
        <v/>
      </c>
      <c r="AB2659" s="123" t="n"/>
      <c r="AC2659" s="123" t="n"/>
      <c r="AD2659" s="119" t="n"/>
      <c r="AE2659" s="125" t="n"/>
      <c r="AF2659" s="124">
        <f>MONTH(O2659)</f>
        <v/>
      </c>
      <c r="AG2659" s="124">
        <f>VLOOKUP(IFERROR(MID(AE2659,1,(FIND(",",AE2659,1)-1)),AE2659),Facility_Region_Mapping,2,FALSE)</f>
        <v/>
      </c>
      <c r="AH2659" s="124" t="n"/>
      <c r="AI2659" s="124">
        <f>IF(C2659&lt;&gt;"",IF(M2659="ESM User",getInterfaceName($C2659),"NA"),"")</f>
        <v/>
      </c>
      <c r="AJ2659" s="116">
        <f>IF(Q2659&lt;&gt;"",DATE(YEAR(Q2659), MONTH(Q2659), DAY(Q2659)),"")</f>
        <v/>
      </c>
      <c r="AK2659" s="130">
        <f>IF(Q2659&lt;&gt;0,Q2659-N2659,TODAY()-N2659)</f>
        <v/>
      </c>
      <c r="AL2659" s="112">
        <f>IF(F2659="Re-assigned",0,IF(H2659="Closed",0,IF(H2659="Service Restored",0,IF(H2659="",0,1))))</f>
        <v/>
      </c>
      <c r="AM2659" s="124">
        <f>IF(AL2659=0,"",IF(AK2659&gt;20.99,"Aged","Non-Aged"))</f>
        <v/>
      </c>
      <c r="AN2659" s="112">
        <f>IF(Q2659&lt;&gt;"",MONTH(Q2659),"")</f>
        <v/>
      </c>
      <c r="AO2659" s="112">
        <f>IFERROR(VALUE(V2659),0)</f>
        <v/>
      </c>
    </row>
    <row customFormat="1" customHeight="1" ht="29.25" r="2660" s="112" spans="1:41">
      <c r="A2660" s="127" t="n"/>
      <c r="B2660" s="113" t="n"/>
      <c r="C2660" s="127" t="n"/>
      <c r="D2660" s="127" t="n"/>
      <c r="E2660" s="114">
        <f>IF(F2660 &lt;&gt; "",VLOOKUP(F2660,CategoryLookup,2,FALSE), "")</f>
        <v/>
      </c>
      <c r="F2660" s="126" t="n"/>
      <c r="G2660" s="127" t="n"/>
      <c r="H2660" s="127" t="n"/>
      <c r="I2660" s="127" t="n"/>
      <c r="J2660" s="127" t="n"/>
      <c r="K2660" s="127" t="n"/>
      <c r="L2660" s="127" t="n"/>
      <c r="M2660" s="127" t="n"/>
      <c r="N2660" s="120" t="n"/>
      <c r="O2660" s="120" t="n"/>
      <c r="P2660" s="120" t="n"/>
      <c r="Q2660" s="120" t="n"/>
      <c r="R2660" s="121" t="n"/>
      <c r="S2660" s="121" t="n"/>
      <c r="T2660" s="121" t="n"/>
      <c r="U2660" s="121" t="n"/>
      <c r="V2660" s="117">
        <f>IF(P2660="NA","NA",IF(P2660&lt;&gt;"",TEXT(P2660-N2660,"[h].mm"),""))</f>
        <v/>
      </c>
      <c r="W2660" s="118">
        <f>IF(AND(R2660="",S2660=""),"",R2660+S2660)</f>
        <v/>
      </c>
      <c r="X2660" s="116">
        <f>IF(O2660&lt;&gt;"",DATE(YEAR(O2660), MONTH(O2660), DAY(O2660)),"")</f>
        <v/>
      </c>
      <c r="Y2660" s="122" t="n"/>
      <c r="Z2660" s="123" t="n"/>
      <c r="AA2660" s="117">
        <f>IF(F2660="Re-assigned","NA",IF(W2660="","",IF(W2660&gt;=VLOOKUP(D2660,SLAMatrix,3,FALSE),"Yes",IF(W2660&lt;VLOOKUP(D2660,SLAMatrix,2,FALSE),"No","Internal"))))</f>
        <v/>
      </c>
      <c r="AB2660" s="123" t="n"/>
      <c r="AC2660" s="123" t="n"/>
      <c r="AD2660" s="119" t="n"/>
      <c r="AE2660" s="125" t="n"/>
      <c r="AF2660" s="124">
        <f>MONTH(O2660)</f>
        <v/>
      </c>
      <c r="AG2660" s="124">
        <f>VLOOKUP(IFERROR(MID(AE2660,1,(FIND(",",AE2660,1)-1)),AE2660),Facility_Region_Mapping,2,FALSE)</f>
        <v/>
      </c>
      <c r="AH2660" s="124" t="n"/>
      <c r="AI2660" s="124">
        <f>IF(C2660&lt;&gt;"",IF(M2660="ESM User",getInterfaceName($C2660),"NA"),"")</f>
        <v/>
      </c>
      <c r="AJ2660" s="116">
        <f>IF(Q2660&lt;&gt;"",DATE(YEAR(Q2660), MONTH(Q2660), DAY(Q2660)),"")</f>
        <v/>
      </c>
      <c r="AK2660" s="130">
        <f>IF(Q2660&lt;&gt;0,Q2660-N2660,TODAY()-N2660)</f>
        <v/>
      </c>
      <c r="AL2660" s="112">
        <f>IF(F2660="Re-assigned",0,IF(H2660="Closed",0,IF(H2660="Service Restored",0,IF(H2660="",0,1))))</f>
        <v/>
      </c>
      <c r="AM2660" s="124">
        <f>IF(AL2660=0,"",IF(AK2660&gt;20.99,"Aged","Non-Aged"))</f>
        <v/>
      </c>
      <c r="AN2660" s="112">
        <f>IF(Q2660&lt;&gt;"",MONTH(Q2660),"")</f>
        <v/>
      </c>
      <c r="AO2660" s="112">
        <f>IFERROR(VALUE(V2660),0)</f>
        <v/>
      </c>
    </row>
    <row customFormat="1" customHeight="1" ht="29.25" r="2661" s="112" spans="1:41">
      <c r="A2661" s="127" t="n"/>
      <c r="B2661" s="113" t="n"/>
      <c r="C2661" s="127" t="n"/>
      <c r="D2661" s="127" t="n"/>
      <c r="E2661" s="114">
        <f>IF(F2661 &lt;&gt; "",VLOOKUP(F2661,CategoryLookup,2,FALSE), "")</f>
        <v/>
      </c>
      <c r="F2661" s="126" t="n"/>
      <c r="G2661" s="127" t="n"/>
      <c r="H2661" s="127" t="n"/>
      <c r="I2661" s="127" t="n"/>
      <c r="J2661" s="127" t="n"/>
      <c r="K2661" s="127" t="n"/>
      <c r="L2661" s="127" t="n"/>
      <c r="M2661" s="127" t="n"/>
      <c r="N2661" s="120" t="n"/>
      <c r="O2661" s="120" t="n"/>
      <c r="P2661" s="120" t="n"/>
      <c r="Q2661" s="120" t="n"/>
      <c r="R2661" s="121" t="n"/>
      <c r="S2661" s="121" t="n"/>
      <c r="T2661" s="121" t="n"/>
      <c r="U2661" s="121" t="n"/>
      <c r="V2661" s="117">
        <f>IF(P2661="NA","NA",IF(P2661&lt;&gt;"",TEXT(P2661-N2661,"[h].mm"),""))</f>
        <v/>
      </c>
      <c r="W2661" s="118">
        <f>IF(AND(R2661="",S2661=""),"",R2661+S2661)</f>
        <v/>
      </c>
      <c r="X2661" s="116">
        <f>IF(O2661&lt;&gt;"",DATE(YEAR(O2661), MONTH(O2661), DAY(O2661)),"")</f>
        <v/>
      </c>
      <c r="Y2661" s="122" t="n"/>
      <c r="Z2661" s="123" t="n"/>
      <c r="AA2661" s="117">
        <f>IF(F2661="Re-assigned","NA",IF(W2661="","",IF(W2661&gt;=VLOOKUP(D2661,SLAMatrix,3,FALSE),"Yes",IF(W2661&lt;VLOOKUP(D2661,SLAMatrix,2,FALSE),"No","Internal"))))</f>
        <v/>
      </c>
      <c r="AB2661" s="123" t="n"/>
      <c r="AC2661" s="123" t="n"/>
      <c r="AD2661" s="119" t="n"/>
      <c r="AE2661" s="125" t="n"/>
      <c r="AF2661" s="124">
        <f>MONTH(O2661)</f>
        <v/>
      </c>
      <c r="AG2661" s="124">
        <f>VLOOKUP(IFERROR(MID(AE2661,1,(FIND(",",AE2661,1)-1)),AE2661),Facility_Region_Mapping,2,FALSE)</f>
        <v/>
      </c>
      <c r="AH2661" s="124" t="n"/>
      <c r="AI2661" s="124">
        <f>IF(C2661&lt;&gt;"",IF(M2661="ESM User",getInterfaceName($C2661),"NA"),"")</f>
        <v/>
      </c>
      <c r="AJ2661" s="116">
        <f>IF(Q2661&lt;&gt;"",DATE(YEAR(Q2661), MONTH(Q2661), DAY(Q2661)),"")</f>
        <v/>
      </c>
      <c r="AK2661" s="130">
        <f>IF(Q2661&lt;&gt;0,Q2661-N2661,TODAY()-N2661)</f>
        <v/>
      </c>
      <c r="AL2661" s="112">
        <f>IF(F2661="Re-assigned",0,IF(H2661="Closed",0,IF(H2661="Service Restored",0,IF(H2661="",0,1))))</f>
        <v/>
      </c>
      <c r="AM2661" s="124">
        <f>IF(AL2661=0,"",IF(AK2661&gt;20.99,"Aged","Non-Aged"))</f>
        <v/>
      </c>
      <c r="AN2661" s="112">
        <f>IF(Q2661&lt;&gt;"",MONTH(Q2661),"")</f>
        <v/>
      </c>
      <c r="AO2661" s="112">
        <f>IFERROR(VALUE(V2661),0)</f>
        <v/>
      </c>
    </row>
    <row customFormat="1" customHeight="1" ht="29.25" r="2662" s="112" spans="1:41">
      <c r="A2662" s="127" t="n"/>
      <c r="B2662" s="113" t="n"/>
      <c r="C2662" s="127" t="n"/>
      <c r="D2662" s="127" t="n"/>
      <c r="E2662" s="114">
        <f>IF(F2662 &lt;&gt; "",VLOOKUP(F2662,CategoryLookup,2,FALSE), "")</f>
        <v/>
      </c>
      <c r="F2662" s="126" t="n"/>
      <c r="G2662" s="127" t="n"/>
      <c r="H2662" s="127" t="n"/>
      <c r="I2662" s="127" t="n"/>
      <c r="J2662" s="127" t="n"/>
      <c r="K2662" s="127" t="n"/>
      <c r="L2662" s="127" t="n"/>
      <c r="M2662" s="127" t="n"/>
      <c r="N2662" s="120" t="n"/>
      <c r="O2662" s="120" t="n"/>
      <c r="P2662" s="120" t="n"/>
      <c r="Q2662" s="120" t="n"/>
      <c r="R2662" s="121" t="n"/>
      <c r="S2662" s="121" t="n"/>
      <c r="T2662" s="121" t="n"/>
      <c r="U2662" s="121" t="n"/>
      <c r="V2662" s="117">
        <f>IF(P2662="NA","NA",IF(P2662&lt;&gt;"",TEXT(P2662-N2662,"[h].mm"),""))</f>
        <v/>
      </c>
      <c r="W2662" s="118">
        <f>IF(AND(R2662="",S2662=""),"",R2662+S2662)</f>
        <v/>
      </c>
      <c r="X2662" s="116">
        <f>IF(O2662&lt;&gt;"",DATE(YEAR(O2662), MONTH(O2662), DAY(O2662)),"")</f>
        <v/>
      </c>
      <c r="Y2662" s="122" t="n"/>
      <c r="Z2662" s="123" t="n"/>
      <c r="AA2662" s="117">
        <f>IF(F2662="Re-assigned","NA",IF(W2662="","",IF(W2662&gt;=VLOOKUP(D2662,SLAMatrix,3,FALSE),"Yes",IF(W2662&lt;VLOOKUP(D2662,SLAMatrix,2,FALSE),"No","Internal"))))</f>
        <v/>
      </c>
      <c r="AB2662" s="123" t="n"/>
      <c r="AC2662" s="123" t="n"/>
      <c r="AD2662" s="119" t="n"/>
      <c r="AE2662" s="125" t="n"/>
      <c r="AF2662" s="124">
        <f>MONTH(O2662)</f>
        <v/>
      </c>
      <c r="AG2662" s="124">
        <f>VLOOKUP(IFERROR(MID(AE2662,1,(FIND(",",AE2662,1)-1)),AE2662),Facility_Region_Mapping,2,FALSE)</f>
        <v/>
      </c>
      <c r="AH2662" s="124" t="n"/>
      <c r="AI2662" s="124">
        <f>IF(C2662&lt;&gt;"",IF(M2662="ESM User",getInterfaceName($C2662),"NA"),"")</f>
        <v/>
      </c>
      <c r="AJ2662" s="116">
        <f>IF(Q2662&lt;&gt;"",DATE(YEAR(Q2662), MONTH(Q2662), DAY(Q2662)),"")</f>
        <v/>
      </c>
      <c r="AK2662" s="130">
        <f>IF(Q2662&lt;&gt;0,Q2662-N2662,TODAY()-N2662)</f>
        <v/>
      </c>
      <c r="AL2662" s="112">
        <f>IF(F2662="Re-assigned",0,IF(H2662="Closed",0,IF(H2662="Service Restored",0,IF(H2662="",0,1))))</f>
        <v/>
      </c>
      <c r="AM2662" s="124">
        <f>IF(AL2662=0,"",IF(AK2662&gt;20.99,"Aged","Non-Aged"))</f>
        <v/>
      </c>
      <c r="AN2662" s="112">
        <f>IF(Q2662&lt;&gt;"",MONTH(Q2662),"")</f>
        <v/>
      </c>
      <c r="AO2662" s="112">
        <f>IFERROR(VALUE(V2662),0)</f>
        <v/>
      </c>
    </row>
    <row customFormat="1" customHeight="1" ht="29.25" r="2663" s="112" spans="1:41">
      <c r="A2663" s="127" t="n"/>
      <c r="B2663" s="113" t="n"/>
      <c r="C2663" s="127" t="n"/>
      <c r="D2663" s="127" t="n"/>
      <c r="E2663" s="114">
        <f>IF(F2663 &lt;&gt; "",VLOOKUP(F2663,CategoryLookup,2,FALSE), "")</f>
        <v/>
      </c>
      <c r="F2663" s="126" t="n"/>
      <c r="G2663" s="127" t="n"/>
      <c r="H2663" s="127" t="n"/>
      <c r="I2663" s="127" t="n"/>
      <c r="J2663" s="127" t="n"/>
      <c r="K2663" s="127" t="n"/>
      <c r="L2663" s="127" t="n"/>
      <c r="M2663" s="127" t="n"/>
      <c r="N2663" s="120" t="n"/>
      <c r="O2663" s="120" t="n"/>
      <c r="P2663" s="120" t="n"/>
      <c r="Q2663" s="120" t="n"/>
      <c r="R2663" s="121" t="n"/>
      <c r="S2663" s="121" t="n"/>
      <c r="T2663" s="121" t="n"/>
      <c r="U2663" s="121" t="n"/>
      <c r="V2663" s="117">
        <f>IF(P2663="NA","NA",IF(P2663&lt;&gt;"",TEXT(P2663-N2663,"[h].mm"),""))</f>
        <v/>
      </c>
      <c r="W2663" s="118">
        <f>IF(AND(R2663="",S2663=""),"",R2663+S2663)</f>
        <v/>
      </c>
      <c r="X2663" s="116">
        <f>IF(O2663&lt;&gt;"",DATE(YEAR(O2663), MONTH(O2663), DAY(O2663)),"")</f>
        <v/>
      </c>
      <c r="Y2663" s="122" t="n"/>
      <c r="Z2663" s="123" t="n"/>
      <c r="AA2663" s="117">
        <f>IF(F2663="Re-assigned","NA",IF(W2663="","",IF(W2663&gt;=VLOOKUP(D2663,SLAMatrix,3,FALSE),"Yes",IF(W2663&lt;VLOOKUP(D2663,SLAMatrix,2,FALSE),"No","Internal"))))</f>
        <v/>
      </c>
      <c r="AB2663" s="123" t="n"/>
      <c r="AC2663" s="123" t="n"/>
      <c r="AD2663" s="119" t="n"/>
      <c r="AE2663" s="125" t="n"/>
      <c r="AF2663" s="124">
        <f>MONTH(O2663)</f>
        <v/>
      </c>
      <c r="AG2663" s="124">
        <f>VLOOKUP(IFERROR(MID(AE2663,1,(FIND(",",AE2663,1)-1)),AE2663),Facility_Region_Mapping,2,FALSE)</f>
        <v/>
      </c>
      <c r="AH2663" s="124" t="n"/>
      <c r="AI2663" s="124">
        <f>IF(C2663&lt;&gt;"",IF(M2663="ESM User",getInterfaceName($C2663),"NA"),"")</f>
        <v/>
      </c>
      <c r="AJ2663" s="116">
        <f>IF(Q2663&lt;&gt;"",DATE(YEAR(Q2663), MONTH(Q2663), DAY(Q2663)),"")</f>
        <v/>
      </c>
      <c r="AK2663" s="130">
        <f>IF(Q2663&lt;&gt;0,Q2663-N2663,TODAY()-N2663)</f>
        <v/>
      </c>
      <c r="AL2663" s="112">
        <f>IF(F2663="Re-assigned",0,IF(H2663="Closed",0,IF(H2663="Service Restored",0,IF(H2663="",0,1))))</f>
        <v/>
      </c>
      <c r="AM2663" s="124">
        <f>IF(AL2663=0,"",IF(AK2663&gt;20.99,"Aged","Non-Aged"))</f>
        <v/>
      </c>
      <c r="AN2663" s="112">
        <f>IF(Q2663&lt;&gt;"",MONTH(Q2663),"")</f>
        <v/>
      </c>
      <c r="AO2663" s="112">
        <f>IFERROR(VALUE(V2663),0)</f>
        <v/>
      </c>
    </row>
    <row customFormat="1" customHeight="1" ht="29.25" r="2664" s="112" spans="1:41">
      <c r="A2664" s="127" t="n"/>
      <c r="B2664" s="113" t="n"/>
      <c r="C2664" s="127" t="n"/>
      <c r="D2664" s="127" t="n"/>
      <c r="E2664" s="114">
        <f>IF(F2664 &lt;&gt; "",VLOOKUP(F2664,CategoryLookup,2,FALSE), "")</f>
        <v/>
      </c>
      <c r="F2664" s="126" t="n"/>
      <c r="G2664" s="127" t="n"/>
      <c r="H2664" s="127" t="n"/>
      <c r="I2664" s="127" t="n"/>
      <c r="J2664" s="127" t="n"/>
      <c r="K2664" s="127" t="n"/>
      <c r="L2664" s="127" t="n"/>
      <c r="M2664" s="127" t="n"/>
      <c r="N2664" s="120" t="n"/>
      <c r="O2664" s="120" t="n"/>
      <c r="P2664" s="120" t="n"/>
      <c r="Q2664" s="120" t="n"/>
      <c r="R2664" s="121" t="n"/>
      <c r="S2664" s="121" t="n"/>
      <c r="T2664" s="121" t="n"/>
      <c r="U2664" s="121" t="n"/>
      <c r="V2664" s="117">
        <f>IF(P2664="NA","NA",IF(P2664&lt;&gt;"",TEXT(P2664-N2664,"[h].mm"),""))</f>
        <v/>
      </c>
      <c r="W2664" s="118">
        <f>IF(AND(R2664="",S2664=""),"",R2664+S2664)</f>
        <v/>
      </c>
      <c r="X2664" s="116">
        <f>IF(O2664&lt;&gt;"",DATE(YEAR(O2664), MONTH(O2664), DAY(O2664)),"")</f>
        <v/>
      </c>
      <c r="Y2664" s="122" t="n"/>
      <c r="Z2664" s="123" t="n"/>
      <c r="AA2664" s="117">
        <f>IF(F2664="Re-assigned","NA",IF(W2664="","",IF(W2664&gt;=VLOOKUP(D2664,SLAMatrix,3,FALSE),"Yes",IF(W2664&lt;VLOOKUP(D2664,SLAMatrix,2,FALSE),"No","Internal"))))</f>
        <v/>
      </c>
      <c r="AB2664" s="123" t="n"/>
      <c r="AC2664" s="123" t="n"/>
      <c r="AD2664" s="119" t="n"/>
      <c r="AE2664" s="125" t="n"/>
      <c r="AF2664" s="124">
        <f>MONTH(O2664)</f>
        <v/>
      </c>
      <c r="AG2664" s="124">
        <f>VLOOKUP(IFERROR(MID(AE2664,1,(FIND(",",AE2664,1)-1)),AE2664),Facility_Region_Mapping,2,FALSE)</f>
        <v/>
      </c>
      <c r="AH2664" s="124" t="n"/>
      <c r="AI2664" s="124">
        <f>IF(C2664&lt;&gt;"",IF(M2664="ESM User",getInterfaceName($C2664),"NA"),"")</f>
        <v/>
      </c>
      <c r="AJ2664" s="116">
        <f>IF(Q2664&lt;&gt;"",DATE(YEAR(Q2664), MONTH(Q2664), DAY(Q2664)),"")</f>
        <v/>
      </c>
      <c r="AK2664" s="130">
        <f>IF(Q2664&lt;&gt;0,Q2664-N2664,TODAY()-N2664)</f>
        <v/>
      </c>
      <c r="AL2664" s="112">
        <f>IF(F2664="Re-assigned",0,IF(H2664="Closed",0,IF(H2664="Service Restored",0,IF(H2664="",0,1))))</f>
        <v/>
      </c>
      <c r="AM2664" s="124">
        <f>IF(AL2664=0,"",IF(AK2664&gt;20.99,"Aged","Non-Aged"))</f>
        <v/>
      </c>
      <c r="AN2664" s="112">
        <f>IF(Q2664&lt;&gt;"",MONTH(Q2664),"")</f>
        <v/>
      </c>
      <c r="AO2664" s="112">
        <f>IFERROR(VALUE(V2664),0)</f>
        <v/>
      </c>
    </row>
    <row customFormat="1" customHeight="1" ht="29.25" r="2665" s="112" spans="1:41">
      <c r="A2665" s="127" t="n"/>
      <c r="B2665" s="113" t="n"/>
      <c r="C2665" s="127" t="n"/>
      <c r="D2665" s="127" t="n"/>
      <c r="E2665" s="114">
        <f>IF(F2665 &lt;&gt; "",VLOOKUP(F2665,CategoryLookup,2,FALSE), "")</f>
        <v/>
      </c>
      <c r="F2665" s="126" t="n"/>
      <c r="G2665" s="127" t="n"/>
      <c r="H2665" s="127" t="n"/>
      <c r="I2665" s="127" t="n"/>
      <c r="J2665" s="127" t="n"/>
      <c r="K2665" s="127" t="n"/>
      <c r="L2665" s="127" t="n"/>
      <c r="M2665" s="127" t="n"/>
      <c r="N2665" s="120" t="n"/>
      <c r="O2665" s="120" t="n"/>
      <c r="P2665" s="120" t="n"/>
      <c r="Q2665" s="120" t="n"/>
      <c r="R2665" s="121" t="n"/>
      <c r="S2665" s="121" t="n"/>
      <c r="T2665" s="121" t="n"/>
      <c r="U2665" s="121" t="n"/>
      <c r="V2665" s="117">
        <f>IF(P2665="NA","NA",IF(P2665&lt;&gt;"",TEXT(P2665-N2665,"[h].mm"),""))</f>
        <v/>
      </c>
      <c r="W2665" s="118">
        <f>IF(AND(R2665="",S2665=""),"",R2665+S2665)</f>
        <v/>
      </c>
      <c r="X2665" s="116">
        <f>IF(O2665&lt;&gt;"",DATE(YEAR(O2665), MONTH(O2665), DAY(O2665)),"")</f>
        <v/>
      </c>
      <c r="Y2665" s="122" t="n"/>
      <c r="Z2665" s="123" t="n"/>
      <c r="AA2665" s="117">
        <f>IF(F2665="Re-assigned","NA",IF(W2665="","",IF(W2665&gt;=VLOOKUP(D2665,SLAMatrix,3,FALSE),"Yes",IF(W2665&lt;VLOOKUP(D2665,SLAMatrix,2,FALSE),"No","Internal"))))</f>
        <v/>
      </c>
      <c r="AB2665" s="123" t="n"/>
      <c r="AC2665" s="123" t="n"/>
      <c r="AD2665" s="119" t="n"/>
      <c r="AE2665" s="125" t="n"/>
      <c r="AF2665" s="124">
        <f>MONTH(O2665)</f>
        <v/>
      </c>
      <c r="AG2665" s="124">
        <f>VLOOKUP(IFERROR(MID(AE2665,1,(FIND(",",AE2665,1)-1)),AE2665),Facility_Region_Mapping,2,FALSE)</f>
        <v/>
      </c>
      <c r="AH2665" s="124" t="n"/>
      <c r="AI2665" s="124">
        <f>IF(C2665&lt;&gt;"",IF(M2665="ESM User",getInterfaceName($C2665),"NA"),"")</f>
        <v/>
      </c>
      <c r="AJ2665" s="116">
        <f>IF(Q2665&lt;&gt;"",DATE(YEAR(Q2665), MONTH(Q2665), DAY(Q2665)),"")</f>
        <v/>
      </c>
      <c r="AK2665" s="130">
        <f>IF(Q2665&lt;&gt;0,Q2665-N2665,TODAY()-N2665)</f>
        <v/>
      </c>
      <c r="AL2665" s="112">
        <f>IF(F2665="Re-assigned",0,IF(H2665="Closed",0,IF(H2665="Service Restored",0,IF(H2665="",0,1))))</f>
        <v/>
      </c>
      <c r="AM2665" s="124">
        <f>IF(AL2665=0,"",IF(AK2665&gt;20.99,"Aged","Non-Aged"))</f>
        <v/>
      </c>
      <c r="AN2665" s="112">
        <f>IF(Q2665&lt;&gt;"",MONTH(Q2665),"")</f>
        <v/>
      </c>
      <c r="AO2665" s="112">
        <f>IFERROR(VALUE(V2665),0)</f>
        <v/>
      </c>
    </row>
    <row customFormat="1" customHeight="1" ht="29.25" r="2666" s="112" spans="1:41">
      <c r="A2666" s="127" t="n"/>
      <c r="B2666" s="113" t="n"/>
      <c r="C2666" s="127" t="n"/>
      <c r="D2666" s="127" t="n"/>
      <c r="E2666" s="114">
        <f>IF(F2666 &lt;&gt; "",VLOOKUP(F2666,CategoryLookup,2,FALSE), "")</f>
        <v/>
      </c>
      <c r="F2666" s="126" t="n"/>
      <c r="G2666" s="127" t="n"/>
      <c r="H2666" s="127" t="n"/>
      <c r="I2666" s="127" t="n"/>
      <c r="J2666" s="127" t="n"/>
      <c r="K2666" s="127" t="n"/>
      <c r="L2666" s="127" t="n"/>
      <c r="M2666" s="127" t="n"/>
      <c r="N2666" s="120" t="n"/>
      <c r="O2666" s="120" t="n"/>
      <c r="P2666" s="120" t="n"/>
      <c r="Q2666" s="120" t="n"/>
      <c r="R2666" s="121" t="n"/>
      <c r="S2666" s="121" t="n"/>
      <c r="T2666" s="121" t="n"/>
      <c r="U2666" s="121" t="n"/>
      <c r="V2666" s="117">
        <f>IF(P2666="NA","NA",IF(P2666&lt;&gt;"",TEXT(P2666-N2666,"[h].mm"),""))</f>
        <v/>
      </c>
      <c r="W2666" s="118">
        <f>IF(AND(R2666="",S2666=""),"",R2666+S2666)</f>
        <v/>
      </c>
      <c r="X2666" s="116">
        <f>IF(O2666&lt;&gt;"",DATE(YEAR(O2666), MONTH(O2666), DAY(O2666)),"")</f>
        <v/>
      </c>
      <c r="Y2666" s="122" t="n"/>
      <c r="Z2666" s="123" t="n"/>
      <c r="AA2666" s="117">
        <f>IF(F2666="Re-assigned","NA",IF(W2666="","",IF(W2666&gt;=VLOOKUP(D2666,SLAMatrix,3,FALSE),"Yes",IF(W2666&lt;VLOOKUP(D2666,SLAMatrix,2,FALSE),"No","Internal"))))</f>
        <v/>
      </c>
      <c r="AB2666" s="123" t="n"/>
      <c r="AC2666" s="123" t="n"/>
      <c r="AD2666" s="119" t="n"/>
      <c r="AE2666" s="125" t="n"/>
      <c r="AF2666" s="124">
        <f>MONTH(O2666)</f>
        <v/>
      </c>
      <c r="AG2666" s="124">
        <f>VLOOKUP(IFERROR(MID(AE2666,1,(FIND(",",AE2666,1)-1)),AE2666),Facility_Region_Mapping,2,FALSE)</f>
        <v/>
      </c>
      <c r="AH2666" s="124" t="n"/>
      <c r="AI2666" s="124">
        <f>IF(C2666&lt;&gt;"",IF(M2666="ESM User",getInterfaceName($C2666),"NA"),"")</f>
        <v/>
      </c>
      <c r="AJ2666" s="116">
        <f>IF(Q2666&lt;&gt;"",DATE(YEAR(Q2666), MONTH(Q2666), DAY(Q2666)),"")</f>
        <v/>
      </c>
      <c r="AK2666" s="130">
        <f>IF(Q2666&lt;&gt;0,Q2666-N2666,TODAY()-N2666)</f>
        <v/>
      </c>
      <c r="AL2666" s="112">
        <f>IF(F2666="Re-assigned",0,IF(H2666="Closed",0,IF(H2666="Service Restored",0,IF(H2666="",0,1))))</f>
        <v/>
      </c>
      <c r="AM2666" s="124">
        <f>IF(AL2666=0,"",IF(AK2666&gt;20.99,"Aged","Non-Aged"))</f>
        <v/>
      </c>
      <c r="AN2666" s="112">
        <f>IF(Q2666&lt;&gt;"",MONTH(Q2666),"")</f>
        <v/>
      </c>
      <c r="AO2666" s="112">
        <f>IFERROR(VALUE(V2666),0)</f>
        <v/>
      </c>
    </row>
    <row customFormat="1" customHeight="1" ht="29.25" r="2667" s="112" spans="1:41">
      <c r="A2667" s="127" t="n"/>
      <c r="B2667" s="113" t="n"/>
      <c r="C2667" s="127" t="n"/>
      <c r="D2667" s="127" t="n"/>
      <c r="E2667" s="114">
        <f>IF(F2667 &lt;&gt; "",VLOOKUP(F2667,CategoryLookup,2,FALSE), "")</f>
        <v/>
      </c>
      <c r="F2667" s="126" t="n"/>
      <c r="G2667" s="127" t="n"/>
      <c r="H2667" s="127" t="n"/>
      <c r="I2667" s="127" t="n"/>
      <c r="J2667" s="127" t="n"/>
      <c r="K2667" s="127" t="n"/>
      <c r="L2667" s="127" t="n"/>
      <c r="M2667" s="127" t="n"/>
      <c r="N2667" s="120" t="n"/>
      <c r="O2667" s="120" t="n"/>
      <c r="P2667" s="120" t="n"/>
      <c r="Q2667" s="120" t="n"/>
      <c r="R2667" s="121" t="n"/>
      <c r="S2667" s="121" t="n"/>
      <c r="T2667" s="121" t="n"/>
      <c r="U2667" s="121" t="n"/>
      <c r="V2667" s="117">
        <f>IF(P2667="NA","NA",IF(P2667&lt;&gt;"",TEXT(P2667-N2667,"[h].mm"),""))</f>
        <v/>
      </c>
      <c r="W2667" s="118">
        <f>IF(AND(R2667="",S2667=""),"",R2667+S2667)</f>
        <v/>
      </c>
      <c r="X2667" s="116">
        <f>IF(O2667&lt;&gt;"",DATE(YEAR(O2667), MONTH(O2667), DAY(O2667)),"")</f>
        <v/>
      </c>
      <c r="Y2667" s="122" t="n"/>
      <c r="Z2667" s="123" t="n"/>
      <c r="AA2667" s="117">
        <f>IF(F2667="Re-assigned","NA",IF(W2667="","",IF(W2667&gt;=VLOOKUP(D2667,SLAMatrix,3,FALSE),"Yes",IF(W2667&lt;VLOOKUP(D2667,SLAMatrix,2,FALSE),"No","Internal"))))</f>
        <v/>
      </c>
      <c r="AB2667" s="123" t="n"/>
      <c r="AC2667" s="123" t="n"/>
      <c r="AD2667" s="119" t="n"/>
      <c r="AE2667" s="125" t="n"/>
      <c r="AF2667" s="124">
        <f>MONTH(O2667)</f>
        <v/>
      </c>
      <c r="AG2667" s="124">
        <f>VLOOKUP(IFERROR(MID(AE2667,1,(FIND(",",AE2667,1)-1)),AE2667),Facility_Region_Mapping,2,FALSE)</f>
        <v/>
      </c>
      <c r="AH2667" s="124" t="n"/>
      <c r="AI2667" s="124">
        <f>IF(C2667&lt;&gt;"",IF(M2667="ESM User",getInterfaceName($C2667),"NA"),"")</f>
        <v/>
      </c>
      <c r="AJ2667" s="116">
        <f>IF(Q2667&lt;&gt;"",DATE(YEAR(Q2667), MONTH(Q2667), DAY(Q2667)),"")</f>
        <v/>
      </c>
      <c r="AK2667" s="130">
        <f>IF(Q2667&lt;&gt;0,Q2667-N2667,TODAY()-N2667)</f>
        <v/>
      </c>
      <c r="AL2667" s="112">
        <f>IF(F2667="Re-assigned",0,IF(H2667="Closed",0,IF(H2667="Service Restored",0,IF(H2667="",0,1))))</f>
        <v/>
      </c>
      <c r="AM2667" s="124">
        <f>IF(AL2667=0,"",IF(AK2667&gt;20.99,"Aged","Non-Aged"))</f>
        <v/>
      </c>
      <c r="AN2667" s="112">
        <f>IF(Q2667&lt;&gt;"",MONTH(Q2667),"")</f>
        <v/>
      </c>
      <c r="AO2667" s="112">
        <f>IFERROR(VALUE(V2667),0)</f>
        <v/>
      </c>
    </row>
    <row customFormat="1" customHeight="1" ht="29.25" r="2668" s="112" spans="1:41">
      <c r="A2668" s="127" t="n"/>
      <c r="B2668" s="113" t="n"/>
      <c r="C2668" s="127" t="n"/>
      <c r="D2668" s="127" t="n"/>
      <c r="E2668" s="114">
        <f>IF(F2668 &lt;&gt; "",VLOOKUP(F2668,CategoryLookup,2,FALSE), "")</f>
        <v/>
      </c>
      <c r="F2668" s="126" t="n"/>
      <c r="G2668" s="127" t="n"/>
      <c r="H2668" s="127" t="n"/>
      <c r="I2668" s="127" t="n"/>
      <c r="J2668" s="127" t="n"/>
      <c r="K2668" s="127" t="n"/>
      <c r="L2668" s="127" t="n"/>
      <c r="M2668" s="127" t="n"/>
      <c r="N2668" s="120" t="n"/>
      <c r="O2668" s="120" t="n"/>
      <c r="P2668" s="120" t="n"/>
      <c r="Q2668" s="120" t="n"/>
      <c r="R2668" s="121" t="n"/>
      <c r="S2668" s="121" t="n"/>
      <c r="T2668" s="121" t="n"/>
      <c r="U2668" s="121" t="n"/>
      <c r="V2668" s="117">
        <f>IF(P2668="NA","NA",IF(P2668&lt;&gt;"",TEXT(P2668-N2668,"[h].mm"),""))</f>
        <v/>
      </c>
      <c r="W2668" s="118">
        <f>IF(AND(R2668="",S2668=""),"",R2668+S2668)</f>
        <v/>
      </c>
      <c r="X2668" s="116">
        <f>IF(O2668&lt;&gt;"",DATE(YEAR(O2668), MONTH(O2668), DAY(O2668)),"")</f>
        <v/>
      </c>
      <c r="Y2668" s="122" t="n"/>
      <c r="Z2668" s="123" t="n"/>
      <c r="AA2668" s="117">
        <f>IF(F2668="Re-assigned","NA",IF(W2668="","",IF(W2668&gt;=VLOOKUP(D2668,SLAMatrix,3,FALSE),"Yes",IF(W2668&lt;VLOOKUP(D2668,SLAMatrix,2,FALSE),"No","Internal"))))</f>
        <v/>
      </c>
      <c r="AB2668" s="123" t="n"/>
      <c r="AC2668" s="123" t="n"/>
      <c r="AD2668" s="119" t="n"/>
      <c r="AE2668" s="125" t="n"/>
      <c r="AF2668" s="124">
        <f>MONTH(O2668)</f>
        <v/>
      </c>
      <c r="AG2668" s="124">
        <f>VLOOKUP(IFERROR(MID(AE2668,1,(FIND(",",AE2668,1)-1)),AE2668),Facility_Region_Mapping,2,FALSE)</f>
        <v/>
      </c>
      <c r="AH2668" s="124" t="n"/>
      <c r="AI2668" s="124">
        <f>IF(C2668&lt;&gt;"",IF(M2668="ESM User",getInterfaceName($C2668),"NA"),"")</f>
        <v/>
      </c>
      <c r="AJ2668" s="116">
        <f>IF(Q2668&lt;&gt;"",DATE(YEAR(Q2668), MONTH(Q2668), DAY(Q2668)),"")</f>
        <v/>
      </c>
      <c r="AK2668" s="130">
        <f>IF(Q2668&lt;&gt;0,Q2668-N2668,TODAY()-N2668)</f>
        <v/>
      </c>
      <c r="AL2668" s="112">
        <f>IF(F2668="Re-assigned",0,IF(H2668="Closed",0,IF(H2668="Service Restored",0,IF(H2668="",0,1))))</f>
        <v/>
      </c>
      <c r="AM2668" s="124">
        <f>IF(AL2668=0,"",IF(AK2668&gt;20.99,"Aged","Non-Aged"))</f>
        <v/>
      </c>
      <c r="AN2668" s="112">
        <f>IF(Q2668&lt;&gt;"",MONTH(Q2668),"")</f>
        <v/>
      </c>
      <c r="AO2668" s="112">
        <f>IFERROR(VALUE(V2668),0)</f>
        <v/>
      </c>
    </row>
    <row customFormat="1" customHeight="1" ht="29.25" r="2669" s="112" spans="1:41">
      <c r="A2669" s="127" t="n"/>
      <c r="B2669" s="113" t="n"/>
      <c r="C2669" s="127" t="n"/>
      <c r="D2669" s="127" t="n"/>
      <c r="E2669" s="114">
        <f>IF(F2669 &lt;&gt; "",VLOOKUP(F2669,CategoryLookup,2,FALSE), "")</f>
        <v/>
      </c>
      <c r="F2669" s="126" t="n"/>
      <c r="G2669" s="127" t="n"/>
      <c r="H2669" s="127" t="n"/>
      <c r="I2669" s="127" t="n"/>
      <c r="J2669" s="127" t="n"/>
      <c r="K2669" s="127" t="n"/>
      <c r="L2669" s="127" t="n"/>
      <c r="M2669" s="127" t="n"/>
      <c r="N2669" s="120" t="n"/>
      <c r="O2669" s="120" t="n"/>
      <c r="P2669" s="120" t="n"/>
      <c r="Q2669" s="120" t="n"/>
      <c r="R2669" s="121" t="n"/>
      <c r="S2669" s="121" t="n"/>
      <c r="T2669" s="121" t="n"/>
      <c r="U2669" s="121" t="n"/>
      <c r="V2669" s="117">
        <f>IF(P2669="NA","NA",IF(P2669&lt;&gt;"",TEXT(P2669-N2669,"[h].mm"),""))</f>
        <v/>
      </c>
      <c r="W2669" s="118">
        <f>IF(AND(R2669="",S2669=""),"",R2669+S2669)</f>
        <v/>
      </c>
      <c r="X2669" s="116">
        <f>IF(O2669&lt;&gt;"",DATE(YEAR(O2669), MONTH(O2669), DAY(O2669)),"")</f>
        <v/>
      </c>
      <c r="Y2669" s="122" t="n"/>
      <c r="Z2669" s="123" t="n"/>
      <c r="AA2669" s="117">
        <f>IF(F2669="Re-assigned","NA",IF(W2669="","",IF(W2669&gt;=VLOOKUP(D2669,SLAMatrix,3,FALSE),"Yes",IF(W2669&lt;VLOOKUP(D2669,SLAMatrix,2,FALSE),"No","Internal"))))</f>
        <v/>
      </c>
      <c r="AB2669" s="123" t="n"/>
      <c r="AC2669" s="123" t="n"/>
      <c r="AD2669" s="119" t="n"/>
      <c r="AE2669" s="125" t="n"/>
      <c r="AF2669" s="124">
        <f>MONTH(O2669)</f>
        <v/>
      </c>
      <c r="AG2669" s="124">
        <f>VLOOKUP(IFERROR(MID(AE2669,1,(FIND(",",AE2669,1)-1)),AE2669),Facility_Region_Mapping,2,FALSE)</f>
        <v/>
      </c>
      <c r="AH2669" s="124" t="n"/>
      <c r="AI2669" s="124">
        <f>IF(C2669&lt;&gt;"",IF(M2669="ESM User",getInterfaceName($C2669),"NA"),"")</f>
        <v/>
      </c>
      <c r="AJ2669" s="116">
        <f>IF(Q2669&lt;&gt;"",DATE(YEAR(Q2669), MONTH(Q2669), DAY(Q2669)),"")</f>
        <v/>
      </c>
      <c r="AK2669" s="130">
        <f>IF(Q2669&lt;&gt;0,Q2669-N2669,TODAY()-N2669)</f>
        <v/>
      </c>
      <c r="AL2669" s="112">
        <f>IF(F2669="Re-assigned",0,IF(H2669="Closed",0,IF(H2669="Service Restored",0,IF(H2669="",0,1))))</f>
        <v/>
      </c>
      <c r="AM2669" s="124">
        <f>IF(AL2669=0,"",IF(AK2669&gt;20.99,"Aged","Non-Aged"))</f>
        <v/>
      </c>
      <c r="AN2669" s="112">
        <f>IF(Q2669&lt;&gt;"",MONTH(Q2669),"")</f>
        <v/>
      </c>
      <c r="AO2669" s="112">
        <f>IFERROR(VALUE(V2669),0)</f>
        <v/>
      </c>
    </row>
    <row customFormat="1" customHeight="1" ht="29.25" r="2670" s="112" spans="1:41">
      <c r="A2670" s="127" t="n"/>
      <c r="B2670" s="113" t="n"/>
      <c r="C2670" s="127" t="n"/>
      <c r="D2670" s="127" t="n"/>
      <c r="E2670" s="114">
        <f>IF(F2670 &lt;&gt; "",VLOOKUP(F2670,CategoryLookup,2,FALSE), "")</f>
        <v/>
      </c>
      <c r="F2670" s="126" t="n"/>
      <c r="G2670" s="127" t="n"/>
      <c r="H2670" s="127" t="n"/>
      <c r="I2670" s="127" t="n"/>
      <c r="J2670" s="127" t="n"/>
      <c r="K2670" s="127" t="n"/>
      <c r="L2670" s="127" t="n"/>
      <c r="M2670" s="127" t="n"/>
      <c r="N2670" s="120" t="n"/>
      <c r="O2670" s="120" t="n"/>
      <c r="P2670" s="120" t="n"/>
      <c r="Q2670" s="120" t="n"/>
      <c r="R2670" s="121" t="n"/>
      <c r="S2670" s="121" t="n"/>
      <c r="T2670" s="121" t="n"/>
      <c r="U2670" s="121" t="n"/>
      <c r="V2670" s="117">
        <f>IF(P2670="NA","NA",IF(P2670&lt;&gt;"",TEXT(P2670-N2670,"[h].mm"),""))</f>
        <v/>
      </c>
      <c r="W2670" s="118">
        <f>IF(AND(R2670="",S2670=""),"",R2670+S2670)</f>
        <v/>
      </c>
      <c r="X2670" s="116">
        <f>IF(O2670&lt;&gt;"",DATE(YEAR(O2670), MONTH(O2670), DAY(O2670)),"")</f>
        <v/>
      </c>
      <c r="Y2670" s="122" t="n"/>
      <c r="Z2670" s="123" t="n"/>
      <c r="AA2670" s="117">
        <f>IF(F2670="Re-assigned","NA",IF(W2670="","",IF(W2670&gt;=VLOOKUP(D2670,SLAMatrix,3,FALSE),"Yes",IF(W2670&lt;VLOOKUP(D2670,SLAMatrix,2,FALSE),"No","Internal"))))</f>
        <v/>
      </c>
      <c r="AB2670" s="123" t="n"/>
      <c r="AC2670" s="123" t="n"/>
      <c r="AD2670" s="119" t="n"/>
      <c r="AE2670" s="125" t="n"/>
      <c r="AF2670" s="124">
        <f>MONTH(O2670)</f>
        <v/>
      </c>
      <c r="AG2670" s="124">
        <f>VLOOKUP(IFERROR(MID(AE2670,1,(FIND(",",AE2670,1)-1)),AE2670),Facility_Region_Mapping,2,FALSE)</f>
        <v/>
      </c>
      <c r="AH2670" s="124" t="n"/>
      <c r="AI2670" s="124">
        <f>IF(C2670&lt;&gt;"",IF(M2670="ESM User",getInterfaceName($C2670),"NA"),"")</f>
        <v/>
      </c>
      <c r="AJ2670" s="116">
        <f>IF(Q2670&lt;&gt;"",DATE(YEAR(Q2670), MONTH(Q2670), DAY(Q2670)),"")</f>
        <v/>
      </c>
      <c r="AK2670" s="130">
        <f>IF(Q2670&lt;&gt;0,Q2670-N2670,TODAY()-N2670)</f>
        <v/>
      </c>
      <c r="AL2670" s="112">
        <f>IF(F2670="Re-assigned",0,IF(H2670="Closed",0,IF(H2670="Service Restored",0,IF(H2670="",0,1))))</f>
        <v/>
      </c>
      <c r="AM2670" s="124">
        <f>IF(AL2670=0,"",IF(AK2670&gt;20.99,"Aged","Non-Aged"))</f>
        <v/>
      </c>
      <c r="AN2670" s="112">
        <f>IF(Q2670&lt;&gt;"",MONTH(Q2670),"")</f>
        <v/>
      </c>
      <c r="AO2670" s="112">
        <f>IFERROR(VALUE(V2670),0)</f>
        <v/>
      </c>
    </row>
    <row customFormat="1" customHeight="1" ht="29.25" r="2671" s="112" spans="1:41">
      <c r="A2671" s="127" t="n"/>
      <c r="B2671" s="113" t="n"/>
      <c r="C2671" s="127" t="n"/>
      <c r="D2671" s="127" t="n"/>
      <c r="E2671" s="114">
        <f>IF(F2671 &lt;&gt; "",VLOOKUP(F2671,CategoryLookup,2,FALSE), "")</f>
        <v/>
      </c>
      <c r="F2671" s="126" t="n"/>
      <c r="G2671" s="127" t="n"/>
      <c r="H2671" s="127" t="n"/>
      <c r="I2671" s="127" t="n"/>
      <c r="J2671" s="127" t="n"/>
      <c r="K2671" s="127" t="n"/>
      <c r="L2671" s="127" t="n"/>
      <c r="M2671" s="127" t="n"/>
      <c r="N2671" s="120" t="n"/>
      <c r="O2671" s="120" t="n"/>
      <c r="P2671" s="120" t="n"/>
      <c r="Q2671" s="120" t="n"/>
      <c r="R2671" s="121" t="n"/>
      <c r="S2671" s="121" t="n"/>
      <c r="T2671" s="121" t="n"/>
      <c r="U2671" s="121" t="n"/>
      <c r="V2671" s="117">
        <f>IF(P2671="NA","NA",IF(P2671&lt;&gt;"",TEXT(P2671-N2671,"[h].mm"),""))</f>
        <v/>
      </c>
      <c r="W2671" s="118">
        <f>IF(AND(R2671="",S2671=""),"",R2671+S2671)</f>
        <v/>
      </c>
      <c r="X2671" s="116">
        <f>IF(O2671&lt;&gt;"",DATE(YEAR(O2671), MONTH(O2671), DAY(O2671)),"")</f>
        <v/>
      </c>
      <c r="Y2671" s="122" t="n"/>
      <c r="Z2671" s="123" t="n"/>
      <c r="AA2671" s="117">
        <f>IF(F2671="Re-assigned","NA",IF(W2671="","",IF(W2671&gt;=VLOOKUP(D2671,SLAMatrix,3,FALSE),"Yes",IF(W2671&lt;VLOOKUP(D2671,SLAMatrix,2,FALSE),"No","Internal"))))</f>
        <v/>
      </c>
      <c r="AB2671" s="123" t="n"/>
      <c r="AC2671" s="123" t="n"/>
      <c r="AD2671" s="119" t="n"/>
      <c r="AE2671" s="125" t="n"/>
      <c r="AF2671" s="124">
        <f>MONTH(O2671)</f>
        <v/>
      </c>
      <c r="AG2671" s="124">
        <f>VLOOKUP(IFERROR(MID(AE2671,1,(FIND(",",AE2671,1)-1)),AE2671),Facility_Region_Mapping,2,FALSE)</f>
        <v/>
      </c>
      <c r="AH2671" s="124" t="n"/>
      <c r="AI2671" s="124">
        <f>IF(C2671&lt;&gt;"",IF(M2671="ESM User",getInterfaceName($C2671),"NA"),"")</f>
        <v/>
      </c>
      <c r="AJ2671" s="116">
        <f>IF(Q2671&lt;&gt;"",DATE(YEAR(Q2671), MONTH(Q2671), DAY(Q2671)),"")</f>
        <v/>
      </c>
      <c r="AK2671" s="130">
        <f>IF(Q2671&lt;&gt;0,Q2671-N2671,TODAY()-N2671)</f>
        <v/>
      </c>
      <c r="AL2671" s="112">
        <f>IF(F2671="Re-assigned",0,IF(H2671="Closed",0,IF(H2671="Service Restored",0,IF(H2671="",0,1))))</f>
        <v/>
      </c>
      <c r="AM2671" s="124">
        <f>IF(AL2671=0,"",IF(AK2671&gt;20.99,"Aged","Non-Aged"))</f>
        <v/>
      </c>
      <c r="AN2671" s="112">
        <f>IF(Q2671&lt;&gt;"",MONTH(Q2671),"")</f>
        <v/>
      </c>
      <c r="AO2671" s="112">
        <f>IFERROR(VALUE(V2671),0)</f>
        <v/>
      </c>
    </row>
    <row customFormat="1" customHeight="1" ht="29.25" r="2672" s="112" spans="1:41">
      <c r="A2672" s="127" t="n"/>
      <c r="B2672" s="113" t="n"/>
      <c r="C2672" s="127" t="n"/>
      <c r="D2672" s="127" t="n"/>
      <c r="E2672" s="114">
        <f>IF(F2672 &lt;&gt; "",VLOOKUP(F2672,CategoryLookup,2,FALSE), "")</f>
        <v/>
      </c>
      <c r="F2672" s="126" t="n"/>
      <c r="G2672" s="127" t="n"/>
      <c r="H2672" s="127" t="n"/>
      <c r="I2672" s="127" t="n"/>
      <c r="J2672" s="127" t="n"/>
      <c r="K2672" s="127" t="n"/>
      <c r="L2672" s="127" t="n"/>
      <c r="M2672" s="127" t="n"/>
      <c r="N2672" s="120" t="n"/>
      <c r="O2672" s="120" t="n"/>
      <c r="P2672" s="120" t="n"/>
      <c r="Q2672" s="120" t="n"/>
      <c r="R2672" s="121" t="n"/>
      <c r="S2672" s="121" t="n"/>
      <c r="T2672" s="121" t="n"/>
      <c r="U2672" s="121" t="n"/>
      <c r="V2672" s="117">
        <f>IF(P2672="NA","NA",IF(P2672&lt;&gt;"",TEXT(P2672-N2672,"[h].mm"),""))</f>
        <v/>
      </c>
      <c r="W2672" s="118">
        <f>IF(AND(R2672="",S2672=""),"",R2672+S2672)</f>
        <v/>
      </c>
      <c r="X2672" s="116">
        <f>IF(O2672&lt;&gt;"",DATE(YEAR(O2672), MONTH(O2672), DAY(O2672)),"")</f>
        <v/>
      </c>
      <c r="Y2672" s="122" t="n"/>
      <c r="Z2672" s="123" t="n"/>
      <c r="AA2672" s="117">
        <f>IF(F2672="Re-assigned","NA",IF(W2672="","",IF(W2672&gt;=VLOOKUP(D2672,SLAMatrix,3,FALSE),"Yes",IF(W2672&lt;VLOOKUP(D2672,SLAMatrix,2,FALSE),"No","Internal"))))</f>
        <v/>
      </c>
      <c r="AB2672" s="123" t="n"/>
      <c r="AC2672" s="123" t="n"/>
      <c r="AD2672" s="119" t="n"/>
      <c r="AE2672" s="125" t="n"/>
      <c r="AF2672" s="124">
        <f>MONTH(O2672)</f>
        <v/>
      </c>
      <c r="AG2672" s="124">
        <f>VLOOKUP(IFERROR(MID(AE2672,1,(FIND(",",AE2672,1)-1)),AE2672),Facility_Region_Mapping,2,FALSE)</f>
        <v/>
      </c>
      <c r="AH2672" s="124" t="n"/>
      <c r="AI2672" s="124">
        <f>IF(C2672&lt;&gt;"",IF(M2672="ESM User",getInterfaceName($C2672),"NA"),"")</f>
        <v/>
      </c>
      <c r="AJ2672" s="116">
        <f>IF(Q2672&lt;&gt;"",DATE(YEAR(Q2672), MONTH(Q2672), DAY(Q2672)),"")</f>
        <v/>
      </c>
      <c r="AK2672" s="130">
        <f>IF(Q2672&lt;&gt;0,Q2672-N2672,TODAY()-N2672)</f>
        <v/>
      </c>
      <c r="AL2672" s="112">
        <f>IF(F2672="Re-assigned",0,IF(H2672="Closed",0,IF(H2672="Service Restored",0,IF(H2672="",0,1))))</f>
        <v/>
      </c>
      <c r="AM2672" s="124">
        <f>IF(AL2672=0,"",IF(AK2672&gt;20.99,"Aged","Non-Aged"))</f>
        <v/>
      </c>
      <c r="AN2672" s="112">
        <f>IF(Q2672&lt;&gt;"",MONTH(Q2672),"")</f>
        <v/>
      </c>
      <c r="AO2672" s="112">
        <f>IFERROR(VALUE(V2672),0)</f>
        <v/>
      </c>
    </row>
    <row customFormat="1" customHeight="1" ht="29.25" r="2673" s="112" spans="1:41">
      <c r="A2673" s="127" t="n"/>
      <c r="B2673" s="113" t="n"/>
      <c r="C2673" s="127" t="n"/>
      <c r="D2673" s="127" t="n"/>
      <c r="E2673" s="114">
        <f>IF(F2673 &lt;&gt; "",VLOOKUP(F2673,CategoryLookup,2,FALSE), "")</f>
        <v/>
      </c>
      <c r="F2673" s="126" t="n"/>
      <c r="G2673" s="127" t="n"/>
      <c r="H2673" s="127" t="n"/>
      <c r="I2673" s="127" t="n"/>
      <c r="J2673" s="127" t="n"/>
      <c r="K2673" s="127" t="n"/>
      <c r="L2673" s="127" t="n"/>
      <c r="M2673" s="127" t="n"/>
      <c r="N2673" s="120" t="n"/>
      <c r="O2673" s="120" t="n"/>
      <c r="P2673" s="120" t="n"/>
      <c r="Q2673" s="120" t="n"/>
      <c r="R2673" s="121" t="n"/>
      <c r="S2673" s="121" t="n"/>
      <c r="T2673" s="121" t="n"/>
      <c r="U2673" s="121" t="n"/>
      <c r="V2673" s="117">
        <f>IF(P2673="NA","NA",IF(P2673&lt;&gt;"",TEXT(P2673-N2673,"[h].mm"),""))</f>
        <v/>
      </c>
      <c r="W2673" s="118">
        <f>IF(AND(R2673="",S2673=""),"",R2673+S2673)</f>
        <v/>
      </c>
      <c r="X2673" s="116">
        <f>IF(O2673&lt;&gt;"",DATE(YEAR(O2673), MONTH(O2673), DAY(O2673)),"")</f>
        <v/>
      </c>
      <c r="Y2673" s="122" t="n"/>
      <c r="Z2673" s="123" t="n"/>
      <c r="AA2673" s="117">
        <f>IF(F2673="Re-assigned","NA",IF(W2673="","",IF(W2673&gt;=VLOOKUP(D2673,SLAMatrix,3,FALSE),"Yes",IF(W2673&lt;VLOOKUP(D2673,SLAMatrix,2,FALSE),"No","Internal"))))</f>
        <v/>
      </c>
      <c r="AB2673" s="123" t="n"/>
      <c r="AC2673" s="123" t="n"/>
      <c r="AD2673" s="119" t="n"/>
      <c r="AE2673" s="125" t="n"/>
      <c r="AF2673" s="124">
        <f>MONTH(O2673)</f>
        <v/>
      </c>
      <c r="AG2673" s="124">
        <f>VLOOKUP(IFERROR(MID(AE2673,1,(FIND(",",AE2673,1)-1)),AE2673),Facility_Region_Mapping,2,FALSE)</f>
        <v/>
      </c>
      <c r="AH2673" s="124" t="n"/>
      <c r="AI2673" s="124">
        <f>IF(C2673&lt;&gt;"",IF(M2673="ESM User",getInterfaceName($C2673),"NA"),"")</f>
        <v/>
      </c>
      <c r="AJ2673" s="116">
        <f>IF(Q2673&lt;&gt;"",DATE(YEAR(Q2673), MONTH(Q2673), DAY(Q2673)),"")</f>
        <v/>
      </c>
      <c r="AK2673" s="130">
        <f>IF(Q2673&lt;&gt;0,Q2673-N2673,TODAY()-N2673)</f>
        <v/>
      </c>
      <c r="AL2673" s="112">
        <f>IF(F2673="Re-assigned",0,IF(H2673="Closed",0,IF(H2673="Service Restored",0,IF(H2673="",0,1))))</f>
        <v/>
      </c>
      <c r="AM2673" s="124">
        <f>IF(AL2673=0,"",IF(AK2673&gt;20.99,"Aged","Non-Aged"))</f>
        <v/>
      </c>
      <c r="AN2673" s="112">
        <f>IF(Q2673&lt;&gt;"",MONTH(Q2673),"")</f>
        <v/>
      </c>
      <c r="AO2673" s="112">
        <f>IFERROR(VALUE(V2673),0)</f>
        <v/>
      </c>
    </row>
    <row customFormat="1" customHeight="1" ht="29.25" r="2674" s="112" spans="1:41">
      <c r="A2674" s="127" t="n"/>
      <c r="B2674" s="113" t="n"/>
      <c r="C2674" s="127" t="n"/>
      <c r="D2674" s="127" t="n"/>
      <c r="E2674" s="114">
        <f>IF(F2674 &lt;&gt; "",VLOOKUP(F2674,CategoryLookup,2,FALSE), "")</f>
        <v/>
      </c>
      <c r="F2674" s="126" t="n"/>
      <c r="G2674" s="127" t="n"/>
      <c r="H2674" s="127" t="n"/>
      <c r="I2674" s="127" t="n"/>
      <c r="J2674" s="127" t="n"/>
      <c r="K2674" s="127" t="n"/>
      <c r="L2674" s="127" t="n"/>
      <c r="M2674" s="127" t="n"/>
      <c r="N2674" s="120" t="n"/>
      <c r="O2674" s="120" t="n"/>
      <c r="P2674" s="120" t="n"/>
      <c r="Q2674" s="120" t="n"/>
      <c r="R2674" s="121" t="n"/>
      <c r="S2674" s="121" t="n"/>
      <c r="T2674" s="121" t="n"/>
      <c r="U2674" s="121" t="n"/>
      <c r="V2674" s="117">
        <f>IF(P2674="NA","NA",IF(P2674&lt;&gt;"",TEXT(P2674-N2674,"[h].mm"),""))</f>
        <v/>
      </c>
      <c r="W2674" s="118">
        <f>IF(AND(R2674="",S2674=""),"",R2674+S2674)</f>
        <v/>
      </c>
      <c r="X2674" s="116">
        <f>IF(O2674&lt;&gt;"",DATE(YEAR(O2674), MONTH(O2674), DAY(O2674)),"")</f>
        <v/>
      </c>
      <c r="Y2674" s="122" t="n"/>
      <c r="Z2674" s="123" t="n"/>
      <c r="AA2674" s="117">
        <f>IF(F2674="Re-assigned","NA",IF(W2674="","",IF(W2674&gt;=VLOOKUP(D2674,SLAMatrix,3,FALSE),"Yes",IF(W2674&lt;VLOOKUP(D2674,SLAMatrix,2,FALSE),"No","Internal"))))</f>
        <v/>
      </c>
      <c r="AB2674" s="123" t="n"/>
      <c r="AC2674" s="123" t="n"/>
      <c r="AD2674" s="119" t="n"/>
      <c r="AE2674" s="125" t="n"/>
      <c r="AF2674" s="124">
        <f>MONTH(O2674)</f>
        <v/>
      </c>
      <c r="AG2674" s="124">
        <f>VLOOKUP(IFERROR(MID(AE2674,1,(FIND(",",AE2674,1)-1)),AE2674),Facility_Region_Mapping,2,FALSE)</f>
        <v/>
      </c>
      <c r="AH2674" s="124" t="n"/>
      <c r="AI2674" s="124">
        <f>IF(C2674&lt;&gt;"",IF(M2674="ESM User",getInterfaceName($C2674),"NA"),"")</f>
        <v/>
      </c>
      <c r="AJ2674" s="116">
        <f>IF(Q2674&lt;&gt;"",DATE(YEAR(Q2674), MONTH(Q2674), DAY(Q2674)),"")</f>
        <v/>
      </c>
      <c r="AK2674" s="130">
        <f>IF(Q2674&lt;&gt;0,Q2674-N2674,TODAY()-N2674)</f>
        <v/>
      </c>
      <c r="AL2674" s="112">
        <f>IF(F2674="Re-assigned",0,IF(H2674="Closed",0,IF(H2674="Service Restored",0,IF(H2674="",0,1))))</f>
        <v/>
      </c>
      <c r="AM2674" s="124">
        <f>IF(AL2674=0,"",IF(AK2674&gt;20.99,"Aged","Non-Aged"))</f>
        <v/>
      </c>
      <c r="AN2674" s="112">
        <f>IF(Q2674&lt;&gt;"",MONTH(Q2674),"")</f>
        <v/>
      </c>
      <c r="AO2674" s="112">
        <f>IFERROR(VALUE(V2674),0)</f>
        <v/>
      </c>
    </row>
    <row customFormat="1" customHeight="1" ht="29.25" r="2675" s="112" spans="1:41">
      <c r="A2675" s="127" t="n"/>
      <c r="B2675" s="113" t="n"/>
      <c r="C2675" s="127" t="n"/>
      <c r="D2675" s="127" t="n"/>
      <c r="E2675" s="114">
        <f>IF(F2675 &lt;&gt; "",VLOOKUP(F2675,CategoryLookup,2,FALSE), "")</f>
        <v/>
      </c>
      <c r="F2675" s="126" t="n"/>
      <c r="G2675" s="127" t="n"/>
      <c r="H2675" s="127" t="n"/>
      <c r="I2675" s="127" t="n"/>
      <c r="J2675" s="127" t="n"/>
      <c r="K2675" s="127" t="n"/>
      <c r="L2675" s="127" t="n"/>
      <c r="M2675" s="127" t="n"/>
      <c r="N2675" s="120" t="n"/>
      <c r="O2675" s="120" t="n"/>
      <c r="P2675" s="120" t="n"/>
      <c r="Q2675" s="120" t="n"/>
      <c r="R2675" s="121" t="n"/>
      <c r="S2675" s="121" t="n"/>
      <c r="T2675" s="121" t="n"/>
      <c r="U2675" s="121" t="n"/>
      <c r="V2675" s="117">
        <f>IF(P2675="NA","NA",IF(P2675&lt;&gt;"",TEXT(P2675-N2675,"[h].mm"),""))</f>
        <v/>
      </c>
      <c r="W2675" s="118">
        <f>IF(AND(R2675="",S2675=""),"",R2675+S2675)</f>
        <v/>
      </c>
      <c r="X2675" s="116">
        <f>IF(O2675&lt;&gt;"",DATE(YEAR(O2675), MONTH(O2675), DAY(O2675)),"")</f>
        <v/>
      </c>
      <c r="Y2675" s="122" t="n"/>
      <c r="Z2675" s="123" t="n"/>
      <c r="AA2675" s="117">
        <f>IF(F2675="Re-assigned","NA",IF(W2675="","",IF(W2675&gt;=VLOOKUP(D2675,SLAMatrix,3,FALSE),"Yes",IF(W2675&lt;VLOOKUP(D2675,SLAMatrix,2,FALSE),"No","Internal"))))</f>
        <v/>
      </c>
      <c r="AB2675" s="123" t="n"/>
      <c r="AC2675" s="123" t="n"/>
      <c r="AD2675" s="119" t="n"/>
      <c r="AE2675" s="125" t="n"/>
      <c r="AF2675" s="124">
        <f>MONTH(O2675)</f>
        <v/>
      </c>
      <c r="AG2675" s="124">
        <f>VLOOKUP(IFERROR(MID(AE2675,1,(FIND(",",AE2675,1)-1)),AE2675),Facility_Region_Mapping,2,FALSE)</f>
        <v/>
      </c>
      <c r="AH2675" s="124" t="n"/>
      <c r="AI2675" s="124">
        <f>IF(C2675&lt;&gt;"",IF(M2675="ESM User",getInterfaceName($C2675),"NA"),"")</f>
        <v/>
      </c>
      <c r="AJ2675" s="116">
        <f>IF(Q2675&lt;&gt;"",DATE(YEAR(Q2675), MONTH(Q2675), DAY(Q2675)),"")</f>
        <v/>
      </c>
      <c r="AK2675" s="130">
        <f>IF(Q2675&lt;&gt;0,Q2675-N2675,TODAY()-N2675)</f>
        <v/>
      </c>
      <c r="AL2675" s="112">
        <f>IF(F2675="Re-assigned",0,IF(H2675="Closed",0,IF(H2675="Service Restored",0,IF(H2675="",0,1))))</f>
        <v/>
      </c>
      <c r="AM2675" s="124">
        <f>IF(AL2675=0,"",IF(AK2675&gt;20.99,"Aged","Non-Aged"))</f>
        <v/>
      </c>
      <c r="AN2675" s="112">
        <f>IF(Q2675&lt;&gt;"",MONTH(Q2675),"")</f>
        <v/>
      </c>
      <c r="AO2675" s="112">
        <f>IFERROR(VALUE(V2675),0)</f>
        <v/>
      </c>
    </row>
    <row customFormat="1" customHeight="1" ht="29.25" r="2676" s="112" spans="1:41">
      <c r="A2676" s="127" t="n"/>
      <c r="B2676" s="113" t="n"/>
      <c r="C2676" s="127" t="n"/>
      <c r="D2676" s="127" t="n"/>
      <c r="E2676" s="114">
        <f>IF(F2676 &lt;&gt; "",VLOOKUP(F2676,CategoryLookup,2,FALSE), "")</f>
        <v/>
      </c>
      <c r="F2676" s="126" t="n"/>
      <c r="G2676" s="127" t="n"/>
      <c r="H2676" s="127" t="n"/>
      <c r="I2676" s="127" t="n"/>
      <c r="J2676" s="127" t="n"/>
      <c r="K2676" s="127" t="n"/>
      <c r="L2676" s="127" t="n"/>
      <c r="M2676" s="127" t="n"/>
      <c r="N2676" s="120" t="n"/>
      <c r="O2676" s="120" t="n"/>
      <c r="P2676" s="120" t="n"/>
      <c r="Q2676" s="120" t="n"/>
      <c r="R2676" s="121" t="n"/>
      <c r="S2676" s="121" t="n"/>
      <c r="T2676" s="121" t="n"/>
      <c r="U2676" s="121" t="n"/>
      <c r="V2676" s="117">
        <f>IF(P2676="NA","NA",IF(P2676&lt;&gt;"",TEXT(P2676-N2676,"[h].mm"),""))</f>
        <v/>
      </c>
      <c r="W2676" s="118">
        <f>IF(AND(R2676="",S2676=""),"",R2676+S2676)</f>
        <v/>
      </c>
      <c r="X2676" s="116">
        <f>IF(O2676&lt;&gt;"",DATE(YEAR(O2676), MONTH(O2676), DAY(O2676)),"")</f>
        <v/>
      </c>
      <c r="Y2676" s="122" t="n"/>
      <c r="Z2676" s="123" t="n"/>
      <c r="AA2676" s="117">
        <f>IF(F2676="Re-assigned","NA",IF(W2676="","",IF(W2676&gt;=VLOOKUP(D2676,SLAMatrix,3,FALSE),"Yes",IF(W2676&lt;VLOOKUP(D2676,SLAMatrix,2,FALSE),"No","Internal"))))</f>
        <v/>
      </c>
      <c r="AB2676" s="123" t="n"/>
      <c r="AC2676" s="123" t="n"/>
      <c r="AD2676" s="119" t="n"/>
      <c r="AE2676" s="125" t="n"/>
      <c r="AF2676" s="124">
        <f>MONTH(O2676)</f>
        <v/>
      </c>
      <c r="AG2676" s="124">
        <f>VLOOKUP(IFERROR(MID(AE2676,1,(FIND(",",AE2676,1)-1)),AE2676),Facility_Region_Mapping,2,FALSE)</f>
        <v/>
      </c>
      <c r="AH2676" s="124" t="n"/>
      <c r="AI2676" s="124">
        <f>IF(C2676&lt;&gt;"",IF(M2676="ESM User",getInterfaceName($C2676),"NA"),"")</f>
        <v/>
      </c>
      <c r="AJ2676" s="116">
        <f>IF(Q2676&lt;&gt;"",DATE(YEAR(Q2676), MONTH(Q2676), DAY(Q2676)),"")</f>
        <v/>
      </c>
      <c r="AK2676" s="130">
        <f>IF(Q2676&lt;&gt;0,Q2676-N2676,TODAY()-N2676)</f>
        <v/>
      </c>
      <c r="AL2676" s="112">
        <f>IF(F2676="Re-assigned",0,IF(H2676="Closed",0,IF(H2676="Service Restored",0,IF(H2676="",0,1))))</f>
        <v/>
      </c>
      <c r="AM2676" s="124">
        <f>IF(AL2676=0,"",IF(AK2676&gt;20.99,"Aged","Non-Aged"))</f>
        <v/>
      </c>
      <c r="AN2676" s="112">
        <f>IF(Q2676&lt;&gt;"",MONTH(Q2676),"")</f>
        <v/>
      </c>
      <c r="AO2676" s="112">
        <f>IFERROR(VALUE(V2676),0)</f>
        <v/>
      </c>
    </row>
    <row customFormat="1" customHeight="1" ht="29.25" r="2677" s="112" spans="1:41">
      <c r="A2677" s="127" t="n"/>
      <c r="B2677" s="113" t="n"/>
      <c r="C2677" s="127" t="n"/>
      <c r="D2677" s="127" t="n"/>
      <c r="E2677" s="114">
        <f>IF(F2677 &lt;&gt; "",VLOOKUP(F2677,CategoryLookup,2,FALSE), "")</f>
        <v/>
      </c>
      <c r="F2677" s="126" t="n"/>
      <c r="G2677" s="127" t="n"/>
      <c r="H2677" s="127" t="n"/>
      <c r="I2677" s="127" t="n"/>
      <c r="J2677" s="127" t="n"/>
      <c r="K2677" s="127" t="n"/>
      <c r="L2677" s="127" t="n"/>
      <c r="M2677" s="127" t="n"/>
      <c r="N2677" s="120" t="n"/>
      <c r="O2677" s="120" t="n"/>
      <c r="P2677" s="120" t="n"/>
      <c r="Q2677" s="120" t="n"/>
      <c r="R2677" s="121" t="n"/>
      <c r="S2677" s="121" t="n"/>
      <c r="T2677" s="121" t="n"/>
      <c r="U2677" s="121" t="n"/>
      <c r="V2677" s="117">
        <f>IF(P2677="NA","NA",IF(P2677&lt;&gt;"",TEXT(P2677-N2677,"[h].mm"),""))</f>
        <v/>
      </c>
      <c r="W2677" s="118">
        <f>IF(AND(R2677="",S2677=""),"",R2677+S2677)</f>
        <v/>
      </c>
      <c r="X2677" s="116">
        <f>IF(O2677&lt;&gt;"",DATE(YEAR(O2677), MONTH(O2677), DAY(O2677)),"")</f>
        <v/>
      </c>
      <c r="Y2677" s="122" t="n"/>
      <c r="Z2677" s="123" t="n"/>
      <c r="AA2677" s="117">
        <f>IF(F2677="Re-assigned","NA",IF(W2677="","",IF(W2677&gt;=VLOOKUP(D2677,SLAMatrix,3,FALSE),"Yes",IF(W2677&lt;VLOOKUP(D2677,SLAMatrix,2,FALSE),"No","Internal"))))</f>
        <v/>
      </c>
      <c r="AB2677" s="123" t="n"/>
      <c r="AC2677" s="123" t="n"/>
      <c r="AD2677" s="119" t="n"/>
      <c r="AE2677" s="125" t="n"/>
      <c r="AF2677" s="124">
        <f>MONTH(O2677)</f>
        <v/>
      </c>
      <c r="AG2677" s="124">
        <f>VLOOKUP(IFERROR(MID(AE2677,1,(FIND(",",AE2677,1)-1)),AE2677),Facility_Region_Mapping,2,FALSE)</f>
        <v/>
      </c>
      <c r="AH2677" s="124" t="n"/>
      <c r="AI2677" s="124">
        <f>IF(C2677&lt;&gt;"",IF(M2677="ESM User",getInterfaceName($C2677),"NA"),"")</f>
        <v/>
      </c>
      <c r="AJ2677" s="116">
        <f>IF(Q2677&lt;&gt;"",DATE(YEAR(Q2677), MONTH(Q2677), DAY(Q2677)),"")</f>
        <v/>
      </c>
      <c r="AK2677" s="130">
        <f>IF(Q2677&lt;&gt;0,Q2677-N2677,TODAY()-N2677)</f>
        <v/>
      </c>
      <c r="AL2677" s="112">
        <f>IF(F2677="Re-assigned",0,IF(H2677="Closed",0,IF(H2677="Service Restored",0,IF(H2677="",0,1))))</f>
        <v/>
      </c>
      <c r="AM2677" s="124">
        <f>IF(AL2677=0,"",IF(AK2677&gt;20.99,"Aged","Non-Aged"))</f>
        <v/>
      </c>
      <c r="AN2677" s="112">
        <f>IF(Q2677&lt;&gt;"",MONTH(Q2677),"")</f>
        <v/>
      </c>
      <c r="AO2677" s="112">
        <f>IFERROR(VALUE(V2677),0)</f>
        <v/>
      </c>
    </row>
    <row customFormat="1" customHeight="1" ht="29.25" r="2678" s="112" spans="1:41">
      <c r="A2678" s="127" t="n"/>
      <c r="B2678" s="113" t="n"/>
      <c r="C2678" s="127" t="n"/>
      <c r="D2678" s="127" t="n"/>
      <c r="E2678" s="114">
        <f>IF(F2678 &lt;&gt; "",VLOOKUP(F2678,CategoryLookup,2,FALSE), "")</f>
        <v/>
      </c>
      <c r="F2678" s="126" t="n"/>
      <c r="G2678" s="127" t="n"/>
      <c r="H2678" s="127" t="n"/>
      <c r="I2678" s="127" t="n"/>
      <c r="J2678" s="127" t="n"/>
      <c r="K2678" s="127" t="n"/>
      <c r="L2678" s="127" t="n"/>
      <c r="M2678" s="127" t="n"/>
      <c r="N2678" s="120" t="n"/>
      <c r="O2678" s="120" t="n"/>
      <c r="P2678" s="120" t="n"/>
      <c r="Q2678" s="120" t="n"/>
      <c r="R2678" s="121" t="n"/>
      <c r="S2678" s="121" t="n"/>
      <c r="T2678" s="121" t="n"/>
      <c r="U2678" s="121" t="n"/>
      <c r="V2678" s="117">
        <f>IF(P2678="NA","NA",IF(P2678&lt;&gt;"",TEXT(P2678-N2678,"[h].mm"),""))</f>
        <v/>
      </c>
      <c r="W2678" s="118">
        <f>IF(AND(R2678="",S2678=""),"",R2678+S2678)</f>
        <v/>
      </c>
      <c r="X2678" s="116">
        <f>IF(O2678&lt;&gt;"",DATE(YEAR(O2678), MONTH(O2678), DAY(O2678)),"")</f>
        <v/>
      </c>
      <c r="Y2678" s="122" t="n"/>
      <c r="Z2678" s="123" t="n"/>
      <c r="AA2678" s="117">
        <f>IF(F2678="Re-assigned","NA",IF(W2678="","",IF(W2678&gt;=VLOOKUP(D2678,SLAMatrix,3,FALSE),"Yes",IF(W2678&lt;VLOOKUP(D2678,SLAMatrix,2,FALSE),"No","Internal"))))</f>
        <v/>
      </c>
      <c r="AB2678" s="123" t="n"/>
      <c r="AC2678" s="123" t="n"/>
      <c r="AD2678" s="119" t="n"/>
      <c r="AE2678" s="125" t="n"/>
      <c r="AF2678" s="124">
        <f>MONTH(O2678)</f>
        <v/>
      </c>
      <c r="AG2678" s="124">
        <f>VLOOKUP(IFERROR(MID(AE2678,1,(FIND(",",AE2678,1)-1)),AE2678),Facility_Region_Mapping,2,FALSE)</f>
        <v/>
      </c>
      <c r="AH2678" s="124" t="n"/>
      <c r="AI2678" s="124">
        <f>IF(C2678&lt;&gt;"",IF(M2678="ESM User",getInterfaceName($C2678),"NA"),"")</f>
        <v/>
      </c>
      <c r="AJ2678" s="116">
        <f>IF(Q2678&lt;&gt;"",DATE(YEAR(Q2678), MONTH(Q2678), DAY(Q2678)),"")</f>
        <v/>
      </c>
      <c r="AK2678" s="130">
        <f>IF(Q2678&lt;&gt;0,Q2678-N2678,TODAY()-N2678)</f>
        <v/>
      </c>
      <c r="AL2678" s="112">
        <f>IF(F2678="Re-assigned",0,IF(H2678="Closed",0,IF(H2678="Service Restored",0,IF(H2678="",0,1))))</f>
        <v/>
      </c>
      <c r="AM2678" s="124">
        <f>IF(AL2678=0,"",IF(AK2678&gt;20.99,"Aged","Non-Aged"))</f>
        <v/>
      </c>
      <c r="AN2678" s="112">
        <f>IF(Q2678&lt;&gt;"",MONTH(Q2678),"")</f>
        <v/>
      </c>
      <c r="AO2678" s="112">
        <f>IFERROR(VALUE(V2678),0)</f>
        <v/>
      </c>
    </row>
    <row customFormat="1" customHeight="1" ht="29.25" r="2679" s="112" spans="1:41">
      <c r="A2679" s="127" t="n"/>
      <c r="B2679" s="113" t="n"/>
      <c r="C2679" s="127" t="n"/>
      <c r="D2679" s="127" t="n"/>
      <c r="E2679" s="114">
        <f>IF(F2679 &lt;&gt; "",VLOOKUP(F2679,CategoryLookup,2,FALSE), "")</f>
        <v/>
      </c>
      <c r="F2679" s="126" t="n"/>
      <c r="G2679" s="127" t="n"/>
      <c r="H2679" s="127" t="n"/>
      <c r="I2679" s="127" t="n"/>
      <c r="J2679" s="127" t="n"/>
      <c r="K2679" s="127" t="n"/>
      <c r="L2679" s="127" t="n"/>
      <c r="M2679" s="127" t="n"/>
      <c r="N2679" s="120" t="n"/>
      <c r="O2679" s="120" t="n"/>
      <c r="P2679" s="120" t="n"/>
      <c r="Q2679" s="120" t="n"/>
      <c r="R2679" s="121" t="n"/>
      <c r="S2679" s="121" t="n"/>
      <c r="T2679" s="121" t="n"/>
      <c r="U2679" s="121" t="n"/>
      <c r="V2679" s="117">
        <f>IF(P2679="NA","NA",IF(P2679&lt;&gt;"",TEXT(P2679-N2679,"[h].mm"),""))</f>
        <v/>
      </c>
      <c r="W2679" s="118">
        <f>IF(AND(R2679="",S2679=""),"",R2679+S2679)</f>
        <v/>
      </c>
      <c r="X2679" s="116">
        <f>IF(O2679&lt;&gt;"",DATE(YEAR(O2679), MONTH(O2679), DAY(O2679)),"")</f>
        <v/>
      </c>
      <c r="Y2679" s="122" t="n"/>
      <c r="Z2679" s="123" t="n"/>
      <c r="AA2679" s="117">
        <f>IF(F2679="Re-assigned","NA",IF(W2679="","",IF(W2679&gt;=VLOOKUP(D2679,SLAMatrix,3,FALSE),"Yes",IF(W2679&lt;VLOOKUP(D2679,SLAMatrix,2,FALSE),"No","Internal"))))</f>
        <v/>
      </c>
      <c r="AB2679" s="123" t="n"/>
      <c r="AC2679" s="123" t="n"/>
      <c r="AD2679" s="119" t="n"/>
      <c r="AE2679" s="125" t="n"/>
      <c r="AF2679" s="124">
        <f>MONTH(O2679)</f>
        <v/>
      </c>
      <c r="AG2679" s="124">
        <f>VLOOKUP(IFERROR(MID(AE2679,1,(FIND(",",AE2679,1)-1)),AE2679),Facility_Region_Mapping,2,FALSE)</f>
        <v/>
      </c>
      <c r="AH2679" s="124" t="n"/>
      <c r="AI2679" s="124">
        <f>IF(C2679&lt;&gt;"",IF(M2679="ESM User",getInterfaceName($C2679),"NA"),"")</f>
        <v/>
      </c>
      <c r="AJ2679" s="116">
        <f>IF(Q2679&lt;&gt;"",DATE(YEAR(Q2679), MONTH(Q2679), DAY(Q2679)),"")</f>
        <v/>
      </c>
      <c r="AK2679" s="130">
        <f>IF(Q2679&lt;&gt;0,Q2679-N2679,TODAY()-N2679)</f>
        <v/>
      </c>
      <c r="AL2679" s="112">
        <f>IF(F2679="Re-assigned",0,IF(H2679="Closed",0,IF(H2679="Service Restored",0,IF(H2679="",0,1))))</f>
        <v/>
      </c>
      <c r="AM2679" s="124">
        <f>IF(AL2679=0,"",IF(AK2679&gt;20.99,"Aged","Non-Aged"))</f>
        <v/>
      </c>
      <c r="AN2679" s="112">
        <f>IF(Q2679&lt;&gt;"",MONTH(Q2679),"")</f>
        <v/>
      </c>
      <c r="AO2679" s="112">
        <f>IFERROR(VALUE(V2679),0)</f>
        <v/>
      </c>
    </row>
    <row customFormat="1" customHeight="1" ht="29.25" r="2680" s="112" spans="1:41">
      <c r="A2680" s="127" t="n"/>
      <c r="B2680" s="113" t="n"/>
      <c r="C2680" s="127" t="n"/>
      <c r="D2680" s="127" t="n"/>
      <c r="E2680" s="114">
        <f>IF(F2680 &lt;&gt; "",VLOOKUP(F2680,CategoryLookup,2,FALSE), "")</f>
        <v/>
      </c>
      <c r="F2680" s="126" t="n"/>
      <c r="G2680" s="127" t="n"/>
      <c r="H2680" s="127" t="n"/>
      <c r="I2680" s="127" t="n"/>
      <c r="J2680" s="127" t="n"/>
      <c r="K2680" s="127" t="n"/>
      <c r="L2680" s="127" t="n"/>
      <c r="M2680" s="127" t="n"/>
      <c r="N2680" s="120" t="n"/>
      <c r="O2680" s="120" t="n"/>
      <c r="P2680" s="120" t="n"/>
      <c r="Q2680" s="120" t="n"/>
      <c r="R2680" s="121" t="n"/>
      <c r="S2680" s="121" t="n"/>
      <c r="T2680" s="121" t="n"/>
      <c r="U2680" s="121" t="n"/>
      <c r="V2680" s="117">
        <f>IF(P2680="NA","NA",IF(P2680&lt;&gt;"",TEXT(P2680-N2680,"[h].mm"),""))</f>
        <v/>
      </c>
      <c r="W2680" s="118">
        <f>IF(AND(R2680="",S2680=""),"",R2680+S2680)</f>
        <v/>
      </c>
      <c r="X2680" s="116">
        <f>IF(O2680&lt;&gt;"",DATE(YEAR(O2680), MONTH(O2680), DAY(O2680)),"")</f>
        <v/>
      </c>
      <c r="Y2680" s="122" t="n"/>
      <c r="Z2680" s="123" t="n"/>
      <c r="AA2680" s="117">
        <f>IF(F2680="Re-assigned","NA",IF(W2680="","",IF(W2680&gt;=VLOOKUP(D2680,SLAMatrix,3,FALSE),"Yes",IF(W2680&lt;VLOOKUP(D2680,SLAMatrix,2,FALSE),"No","Internal"))))</f>
        <v/>
      </c>
      <c r="AB2680" s="123" t="n"/>
      <c r="AC2680" s="123" t="n"/>
      <c r="AD2680" s="119" t="n"/>
      <c r="AE2680" s="125" t="n"/>
      <c r="AF2680" s="124">
        <f>MONTH(O2680)</f>
        <v/>
      </c>
      <c r="AG2680" s="124">
        <f>VLOOKUP(IFERROR(MID(AE2680,1,(FIND(",",AE2680,1)-1)),AE2680),Facility_Region_Mapping,2,FALSE)</f>
        <v/>
      </c>
      <c r="AH2680" s="124" t="n"/>
      <c r="AI2680" s="124">
        <f>IF(C2680&lt;&gt;"",IF(M2680="ESM User",getInterfaceName($C2680),"NA"),"")</f>
        <v/>
      </c>
      <c r="AJ2680" s="116">
        <f>IF(Q2680&lt;&gt;"",DATE(YEAR(Q2680), MONTH(Q2680), DAY(Q2680)),"")</f>
        <v/>
      </c>
      <c r="AK2680" s="130">
        <f>IF(Q2680&lt;&gt;0,Q2680-N2680,TODAY()-N2680)</f>
        <v/>
      </c>
      <c r="AL2680" s="112">
        <f>IF(F2680="Re-assigned",0,IF(H2680="Closed",0,IF(H2680="Service Restored",0,IF(H2680="",0,1))))</f>
        <v/>
      </c>
      <c r="AM2680" s="124">
        <f>IF(AL2680=0,"",IF(AK2680&gt;20.99,"Aged","Non-Aged"))</f>
        <v/>
      </c>
      <c r="AN2680" s="112">
        <f>IF(Q2680&lt;&gt;"",MONTH(Q2680),"")</f>
        <v/>
      </c>
      <c r="AO2680" s="112">
        <f>IFERROR(VALUE(V2680),0)</f>
        <v/>
      </c>
    </row>
    <row customFormat="1" customHeight="1" ht="29.25" r="2681" s="112" spans="1:41">
      <c r="A2681" s="127" t="n"/>
      <c r="B2681" s="113" t="n"/>
      <c r="C2681" s="127" t="n"/>
      <c r="D2681" s="127" t="n"/>
      <c r="E2681" s="114">
        <f>IF(F2681 &lt;&gt; "",VLOOKUP(F2681,CategoryLookup,2,FALSE), "")</f>
        <v/>
      </c>
      <c r="F2681" s="126" t="n"/>
      <c r="G2681" s="127" t="n"/>
      <c r="H2681" s="127" t="n"/>
      <c r="I2681" s="127" t="n"/>
      <c r="J2681" s="127" t="n"/>
      <c r="K2681" s="127" t="n"/>
      <c r="L2681" s="127" t="n"/>
      <c r="M2681" s="127" t="n"/>
      <c r="N2681" s="120" t="n"/>
      <c r="O2681" s="120" t="n"/>
      <c r="P2681" s="120" t="n"/>
      <c r="Q2681" s="120" t="n"/>
      <c r="R2681" s="121" t="n"/>
      <c r="S2681" s="121" t="n"/>
      <c r="T2681" s="121" t="n"/>
      <c r="U2681" s="121" t="n"/>
      <c r="V2681" s="117">
        <f>IF(P2681="NA","NA",IF(P2681&lt;&gt;"",TEXT(P2681-N2681,"[h].mm"),""))</f>
        <v/>
      </c>
      <c r="W2681" s="118">
        <f>IF(AND(R2681="",S2681=""),"",R2681+S2681)</f>
        <v/>
      </c>
      <c r="X2681" s="116">
        <f>IF(O2681&lt;&gt;"",DATE(YEAR(O2681), MONTH(O2681), DAY(O2681)),"")</f>
        <v/>
      </c>
      <c r="Y2681" s="122" t="n"/>
      <c r="Z2681" s="123" t="n"/>
      <c r="AA2681" s="117">
        <f>IF(F2681="Re-assigned","NA",IF(W2681="","",IF(W2681&gt;=VLOOKUP(D2681,SLAMatrix,3,FALSE),"Yes",IF(W2681&lt;VLOOKUP(D2681,SLAMatrix,2,FALSE),"No","Internal"))))</f>
        <v/>
      </c>
      <c r="AB2681" s="123" t="n"/>
      <c r="AC2681" s="123" t="n"/>
      <c r="AD2681" s="119" t="n"/>
      <c r="AE2681" s="125" t="n"/>
      <c r="AF2681" s="124">
        <f>MONTH(O2681)</f>
        <v/>
      </c>
      <c r="AG2681" s="124">
        <f>VLOOKUP(IFERROR(MID(AE2681,1,(FIND(",",AE2681,1)-1)),AE2681),Facility_Region_Mapping,2,FALSE)</f>
        <v/>
      </c>
      <c r="AH2681" s="124" t="n"/>
      <c r="AI2681" s="124">
        <f>IF(C2681&lt;&gt;"",IF(M2681="ESM User",getInterfaceName($C2681),"NA"),"")</f>
        <v/>
      </c>
      <c r="AJ2681" s="116">
        <f>IF(Q2681&lt;&gt;"",DATE(YEAR(Q2681), MONTH(Q2681), DAY(Q2681)),"")</f>
        <v/>
      </c>
      <c r="AK2681" s="130">
        <f>IF(Q2681&lt;&gt;0,Q2681-N2681,TODAY()-N2681)</f>
        <v/>
      </c>
      <c r="AL2681" s="112">
        <f>IF(F2681="Re-assigned",0,IF(H2681="Closed",0,IF(H2681="Service Restored",0,IF(H2681="",0,1))))</f>
        <v/>
      </c>
      <c r="AM2681" s="124">
        <f>IF(AL2681=0,"",IF(AK2681&gt;20.99,"Aged","Non-Aged"))</f>
        <v/>
      </c>
      <c r="AN2681" s="112">
        <f>IF(Q2681&lt;&gt;"",MONTH(Q2681),"")</f>
        <v/>
      </c>
      <c r="AO2681" s="112">
        <f>IFERROR(VALUE(V2681),0)</f>
        <v/>
      </c>
    </row>
    <row customFormat="1" customHeight="1" ht="29.25" r="2682" s="112" spans="1:41">
      <c r="A2682" s="127" t="n"/>
      <c r="B2682" s="113" t="n"/>
      <c r="C2682" s="127" t="n"/>
      <c r="D2682" s="127" t="n"/>
      <c r="E2682" s="114">
        <f>IF(F2682 &lt;&gt; "",VLOOKUP(F2682,CategoryLookup,2,FALSE), "")</f>
        <v/>
      </c>
      <c r="F2682" s="126" t="n"/>
      <c r="G2682" s="127" t="n"/>
      <c r="H2682" s="127" t="n"/>
      <c r="I2682" s="127" t="n"/>
      <c r="J2682" s="127" t="n"/>
      <c r="K2682" s="127" t="n"/>
      <c r="L2682" s="127" t="n"/>
      <c r="M2682" s="127" t="n"/>
      <c r="N2682" s="120" t="n"/>
      <c r="O2682" s="120" t="n"/>
      <c r="P2682" s="120" t="n"/>
      <c r="Q2682" s="120" t="n"/>
      <c r="R2682" s="121" t="n"/>
      <c r="S2682" s="121" t="n"/>
      <c r="T2682" s="121" t="n"/>
      <c r="U2682" s="121" t="n"/>
      <c r="V2682" s="117">
        <f>IF(P2682="NA","NA",IF(P2682&lt;&gt;"",TEXT(P2682-N2682,"[h].mm"),""))</f>
        <v/>
      </c>
      <c r="W2682" s="118">
        <f>IF(AND(R2682="",S2682=""),"",R2682+S2682)</f>
        <v/>
      </c>
      <c r="X2682" s="116">
        <f>IF(O2682&lt;&gt;"",DATE(YEAR(O2682), MONTH(O2682), DAY(O2682)),"")</f>
        <v/>
      </c>
      <c r="Y2682" s="122" t="n"/>
      <c r="Z2682" s="123" t="n"/>
      <c r="AA2682" s="117">
        <f>IF(F2682="Re-assigned","NA",IF(W2682="","",IF(W2682&gt;=VLOOKUP(D2682,SLAMatrix,3,FALSE),"Yes",IF(W2682&lt;VLOOKUP(D2682,SLAMatrix,2,FALSE),"No","Internal"))))</f>
        <v/>
      </c>
      <c r="AB2682" s="123" t="n"/>
      <c r="AC2682" s="123" t="n"/>
      <c r="AD2682" s="119" t="n"/>
      <c r="AE2682" s="125" t="n"/>
      <c r="AF2682" s="124">
        <f>MONTH(O2682)</f>
        <v/>
      </c>
      <c r="AG2682" s="124">
        <f>VLOOKUP(IFERROR(MID(AE2682,1,(FIND(",",AE2682,1)-1)),AE2682),Facility_Region_Mapping,2,FALSE)</f>
        <v/>
      </c>
      <c r="AH2682" s="124" t="n"/>
      <c r="AI2682" s="124">
        <f>IF(C2682&lt;&gt;"",IF(M2682="ESM User",getInterfaceName($C2682),"NA"),"")</f>
        <v/>
      </c>
      <c r="AJ2682" s="116">
        <f>IF(Q2682&lt;&gt;"",DATE(YEAR(Q2682), MONTH(Q2682), DAY(Q2682)),"")</f>
        <v/>
      </c>
      <c r="AK2682" s="130">
        <f>IF(Q2682&lt;&gt;0,Q2682-N2682,TODAY()-N2682)</f>
        <v/>
      </c>
      <c r="AL2682" s="112">
        <f>IF(F2682="Re-assigned",0,IF(H2682="Closed",0,IF(H2682="Service Restored",0,IF(H2682="",0,1))))</f>
        <v/>
      </c>
      <c r="AM2682" s="124">
        <f>IF(AL2682=0,"",IF(AK2682&gt;20.99,"Aged","Non-Aged"))</f>
        <v/>
      </c>
      <c r="AN2682" s="112">
        <f>IF(Q2682&lt;&gt;"",MONTH(Q2682),"")</f>
        <v/>
      </c>
      <c r="AO2682" s="112">
        <f>IFERROR(VALUE(V2682),0)</f>
        <v/>
      </c>
    </row>
    <row customFormat="1" customHeight="1" ht="29.25" r="2683" s="112" spans="1:41">
      <c r="A2683" s="127" t="n"/>
      <c r="B2683" s="113" t="n"/>
      <c r="C2683" s="127" t="n"/>
      <c r="D2683" s="127" t="n"/>
      <c r="E2683" s="114">
        <f>IF(F2683 &lt;&gt; "",VLOOKUP(F2683,CategoryLookup,2,FALSE), "")</f>
        <v/>
      </c>
      <c r="F2683" s="126" t="n"/>
      <c r="G2683" s="127" t="n"/>
      <c r="H2683" s="127" t="n"/>
      <c r="I2683" s="127" t="n"/>
      <c r="J2683" s="127" t="n"/>
      <c r="K2683" s="127" t="n"/>
      <c r="L2683" s="127" t="n"/>
      <c r="M2683" s="127" t="n"/>
      <c r="N2683" s="120" t="n"/>
      <c r="O2683" s="120" t="n"/>
      <c r="P2683" s="120" t="n"/>
      <c r="Q2683" s="120" t="n"/>
      <c r="R2683" s="121" t="n"/>
      <c r="S2683" s="121" t="n"/>
      <c r="T2683" s="121" t="n"/>
      <c r="U2683" s="121" t="n"/>
      <c r="V2683" s="117">
        <f>IF(P2683="NA","NA",IF(P2683&lt;&gt;"",TEXT(P2683-N2683,"[h].mm"),""))</f>
        <v/>
      </c>
      <c r="W2683" s="118">
        <f>IF(AND(R2683="",S2683=""),"",R2683+S2683)</f>
        <v/>
      </c>
      <c r="X2683" s="116">
        <f>IF(O2683&lt;&gt;"",DATE(YEAR(O2683), MONTH(O2683), DAY(O2683)),"")</f>
        <v/>
      </c>
      <c r="Y2683" s="122" t="n"/>
      <c r="Z2683" s="123" t="n"/>
      <c r="AA2683" s="117">
        <f>IF(F2683="Re-assigned","NA",IF(W2683="","",IF(W2683&gt;=VLOOKUP(D2683,SLAMatrix,3,FALSE),"Yes",IF(W2683&lt;VLOOKUP(D2683,SLAMatrix,2,FALSE),"No","Internal"))))</f>
        <v/>
      </c>
      <c r="AB2683" s="123" t="n"/>
      <c r="AC2683" s="123" t="n"/>
      <c r="AD2683" s="119" t="n"/>
      <c r="AE2683" s="125" t="n"/>
      <c r="AF2683" s="124">
        <f>MONTH(O2683)</f>
        <v/>
      </c>
      <c r="AG2683" s="124">
        <f>VLOOKUP(IFERROR(MID(AE2683,1,(FIND(",",AE2683,1)-1)),AE2683),Facility_Region_Mapping,2,FALSE)</f>
        <v/>
      </c>
      <c r="AH2683" s="124" t="n"/>
      <c r="AI2683" s="124">
        <f>IF(C2683&lt;&gt;"",IF(M2683="ESM User",getInterfaceName($C2683),"NA"),"")</f>
        <v/>
      </c>
      <c r="AJ2683" s="116">
        <f>IF(Q2683&lt;&gt;"",DATE(YEAR(Q2683), MONTH(Q2683), DAY(Q2683)),"")</f>
        <v/>
      </c>
      <c r="AK2683" s="130">
        <f>IF(Q2683&lt;&gt;0,Q2683-N2683,TODAY()-N2683)</f>
        <v/>
      </c>
      <c r="AL2683" s="112">
        <f>IF(F2683="Re-assigned",0,IF(H2683="Closed",0,IF(H2683="Service Restored",0,IF(H2683="",0,1))))</f>
        <v/>
      </c>
      <c r="AM2683" s="124">
        <f>IF(AL2683=0,"",IF(AK2683&gt;20.99,"Aged","Non-Aged"))</f>
        <v/>
      </c>
      <c r="AN2683" s="112">
        <f>IF(Q2683&lt;&gt;"",MONTH(Q2683),"")</f>
        <v/>
      </c>
      <c r="AO2683" s="112">
        <f>IFERROR(VALUE(V2683),0)</f>
        <v/>
      </c>
    </row>
    <row customFormat="1" customHeight="1" ht="29.25" r="2684" s="112" spans="1:41">
      <c r="A2684" s="127" t="n"/>
      <c r="B2684" s="113" t="n"/>
      <c r="C2684" s="127" t="n"/>
      <c r="D2684" s="127" t="n"/>
      <c r="E2684" s="114">
        <f>IF(F2684 &lt;&gt; "",VLOOKUP(F2684,CategoryLookup,2,FALSE), "")</f>
        <v/>
      </c>
      <c r="F2684" s="126" t="n"/>
      <c r="G2684" s="127" t="n"/>
      <c r="H2684" s="127" t="n"/>
      <c r="I2684" s="127" t="n"/>
      <c r="J2684" s="127" t="n"/>
      <c r="K2684" s="127" t="n"/>
      <c r="L2684" s="127" t="n"/>
      <c r="M2684" s="127" t="n"/>
      <c r="N2684" s="120" t="n"/>
      <c r="O2684" s="120" t="n"/>
      <c r="P2684" s="120" t="n"/>
      <c r="Q2684" s="120" t="n"/>
      <c r="R2684" s="121" t="n"/>
      <c r="S2684" s="121" t="n"/>
      <c r="T2684" s="121" t="n"/>
      <c r="U2684" s="121" t="n"/>
      <c r="V2684" s="117">
        <f>IF(P2684="NA","NA",IF(P2684&lt;&gt;"",TEXT(P2684-N2684,"[h].mm"),""))</f>
        <v/>
      </c>
      <c r="W2684" s="118">
        <f>IF(AND(R2684="",S2684=""),"",R2684+S2684)</f>
        <v/>
      </c>
      <c r="X2684" s="116">
        <f>IF(O2684&lt;&gt;"",DATE(YEAR(O2684), MONTH(O2684), DAY(O2684)),"")</f>
        <v/>
      </c>
      <c r="Y2684" s="122" t="n"/>
      <c r="Z2684" s="123" t="n"/>
      <c r="AA2684" s="117">
        <f>IF(F2684="Re-assigned","NA",IF(W2684="","",IF(W2684&gt;=VLOOKUP(D2684,SLAMatrix,3,FALSE),"Yes",IF(W2684&lt;VLOOKUP(D2684,SLAMatrix,2,FALSE),"No","Internal"))))</f>
        <v/>
      </c>
      <c r="AB2684" s="123" t="n"/>
      <c r="AC2684" s="123" t="n"/>
      <c r="AD2684" s="119" t="n"/>
      <c r="AE2684" s="125" t="n"/>
      <c r="AF2684" s="124">
        <f>MONTH(O2684)</f>
        <v/>
      </c>
      <c r="AG2684" s="124">
        <f>VLOOKUP(IFERROR(MID(AE2684,1,(FIND(",",AE2684,1)-1)),AE2684),Facility_Region_Mapping,2,FALSE)</f>
        <v/>
      </c>
      <c r="AH2684" s="124" t="n"/>
      <c r="AI2684" s="124">
        <f>IF(C2684&lt;&gt;"",IF(M2684="ESM User",getInterfaceName($C2684),"NA"),"")</f>
        <v/>
      </c>
      <c r="AJ2684" s="116">
        <f>IF(Q2684&lt;&gt;"",DATE(YEAR(Q2684), MONTH(Q2684), DAY(Q2684)),"")</f>
        <v/>
      </c>
      <c r="AK2684" s="130">
        <f>IF(Q2684&lt;&gt;0,Q2684-N2684,TODAY()-N2684)</f>
        <v/>
      </c>
      <c r="AL2684" s="112">
        <f>IF(F2684="Re-assigned",0,IF(H2684="Closed",0,IF(H2684="Service Restored",0,IF(H2684="",0,1))))</f>
        <v/>
      </c>
      <c r="AM2684" s="124">
        <f>IF(AL2684=0,"",IF(AK2684&gt;20.99,"Aged","Non-Aged"))</f>
        <v/>
      </c>
      <c r="AN2684" s="112">
        <f>IF(Q2684&lt;&gt;"",MONTH(Q2684),"")</f>
        <v/>
      </c>
      <c r="AO2684" s="112">
        <f>IFERROR(VALUE(V2684),0)</f>
        <v/>
      </c>
    </row>
    <row customFormat="1" customHeight="1" ht="29.25" r="2685" s="112" spans="1:41">
      <c r="A2685" s="127" t="n"/>
      <c r="B2685" s="113" t="n"/>
      <c r="C2685" s="127" t="n"/>
      <c r="D2685" s="127" t="n"/>
      <c r="E2685" s="114">
        <f>IF(F2685 &lt;&gt; "",VLOOKUP(F2685,CategoryLookup,2,FALSE), "")</f>
        <v/>
      </c>
      <c r="F2685" s="126" t="n"/>
      <c r="G2685" s="127" t="n"/>
      <c r="H2685" s="127" t="n"/>
      <c r="I2685" s="127" t="n"/>
      <c r="J2685" s="127" t="n"/>
      <c r="K2685" s="127" t="n"/>
      <c r="L2685" s="127" t="n"/>
      <c r="M2685" s="127" t="n"/>
      <c r="N2685" s="120" t="n"/>
      <c r="O2685" s="120" t="n"/>
      <c r="P2685" s="120" t="n"/>
      <c r="Q2685" s="120" t="n"/>
      <c r="R2685" s="121" t="n"/>
      <c r="S2685" s="121" t="n"/>
      <c r="T2685" s="121" t="n"/>
      <c r="U2685" s="121" t="n"/>
      <c r="V2685" s="117">
        <f>IF(P2685="NA","NA",IF(P2685&lt;&gt;"",TEXT(P2685-N2685,"[h].mm"),""))</f>
        <v/>
      </c>
      <c r="W2685" s="118">
        <f>IF(AND(R2685="",S2685=""),"",R2685+S2685)</f>
        <v/>
      </c>
      <c r="X2685" s="116">
        <f>IF(O2685&lt;&gt;"",DATE(YEAR(O2685), MONTH(O2685), DAY(O2685)),"")</f>
        <v/>
      </c>
      <c r="Y2685" s="122" t="n"/>
      <c r="Z2685" s="123" t="n"/>
      <c r="AA2685" s="117">
        <f>IF(F2685="Re-assigned","NA",IF(W2685="","",IF(W2685&gt;=VLOOKUP(D2685,SLAMatrix,3,FALSE),"Yes",IF(W2685&lt;VLOOKUP(D2685,SLAMatrix,2,FALSE),"No","Internal"))))</f>
        <v/>
      </c>
      <c r="AB2685" s="123" t="n"/>
      <c r="AC2685" s="123" t="n"/>
      <c r="AD2685" s="119" t="n"/>
      <c r="AE2685" s="125" t="n"/>
      <c r="AF2685" s="124">
        <f>MONTH(O2685)</f>
        <v/>
      </c>
      <c r="AG2685" s="124">
        <f>VLOOKUP(IFERROR(MID(AE2685,1,(FIND(",",AE2685,1)-1)),AE2685),Facility_Region_Mapping,2,FALSE)</f>
        <v/>
      </c>
      <c r="AH2685" s="124" t="n"/>
      <c r="AI2685" s="124">
        <f>IF(C2685&lt;&gt;"",IF(M2685="ESM User",getInterfaceName($C2685),"NA"),"")</f>
        <v/>
      </c>
      <c r="AJ2685" s="116">
        <f>IF(Q2685&lt;&gt;"",DATE(YEAR(Q2685), MONTH(Q2685), DAY(Q2685)),"")</f>
        <v/>
      </c>
      <c r="AK2685" s="130">
        <f>IF(Q2685&lt;&gt;0,Q2685-N2685,TODAY()-N2685)</f>
        <v/>
      </c>
      <c r="AL2685" s="112">
        <f>IF(F2685="Re-assigned",0,IF(H2685="Closed",0,IF(H2685="Service Restored",0,IF(H2685="",0,1))))</f>
        <v/>
      </c>
      <c r="AM2685" s="124">
        <f>IF(AL2685=0,"",IF(AK2685&gt;20.99,"Aged","Non-Aged"))</f>
        <v/>
      </c>
      <c r="AN2685" s="112">
        <f>IF(Q2685&lt;&gt;"",MONTH(Q2685),"")</f>
        <v/>
      </c>
      <c r="AO2685" s="112">
        <f>IFERROR(VALUE(V2685),0)</f>
        <v/>
      </c>
    </row>
    <row customFormat="1" customHeight="1" ht="29.25" r="2686" s="112" spans="1:41">
      <c r="A2686" s="127" t="n"/>
      <c r="B2686" s="113" t="n"/>
      <c r="C2686" s="127" t="n"/>
      <c r="D2686" s="127" t="n"/>
      <c r="E2686" s="114">
        <f>IF(F2686 &lt;&gt; "",VLOOKUP(F2686,CategoryLookup,2,FALSE), "")</f>
        <v/>
      </c>
      <c r="F2686" s="126" t="n"/>
      <c r="G2686" s="127" t="n"/>
      <c r="H2686" s="127" t="n"/>
      <c r="I2686" s="127" t="n"/>
      <c r="J2686" s="127" t="n"/>
      <c r="K2686" s="127" t="n"/>
      <c r="L2686" s="127" t="n"/>
      <c r="M2686" s="127" t="n"/>
      <c r="N2686" s="120" t="n"/>
      <c r="O2686" s="120" t="n"/>
      <c r="P2686" s="120" t="n"/>
      <c r="Q2686" s="120" t="n"/>
      <c r="R2686" s="121" t="n"/>
      <c r="S2686" s="121" t="n"/>
      <c r="T2686" s="121" t="n"/>
      <c r="U2686" s="121" t="n"/>
      <c r="V2686" s="117">
        <f>IF(P2686="NA","NA",IF(P2686&lt;&gt;"",TEXT(P2686-N2686,"[h].mm"),""))</f>
        <v/>
      </c>
      <c r="W2686" s="118">
        <f>IF(AND(R2686="",S2686=""),"",R2686+S2686)</f>
        <v/>
      </c>
      <c r="X2686" s="116">
        <f>IF(O2686&lt;&gt;"",DATE(YEAR(O2686), MONTH(O2686), DAY(O2686)),"")</f>
        <v/>
      </c>
      <c r="Y2686" s="122" t="n"/>
      <c r="Z2686" s="123" t="n"/>
      <c r="AA2686" s="117">
        <f>IF(F2686="Re-assigned","NA",IF(W2686="","",IF(W2686&gt;=VLOOKUP(D2686,SLAMatrix,3,FALSE),"Yes",IF(W2686&lt;VLOOKUP(D2686,SLAMatrix,2,FALSE),"No","Internal"))))</f>
        <v/>
      </c>
      <c r="AB2686" s="123" t="n"/>
      <c r="AC2686" s="123" t="n"/>
      <c r="AD2686" s="119" t="n"/>
      <c r="AE2686" s="125" t="n"/>
      <c r="AF2686" s="124">
        <f>MONTH(O2686)</f>
        <v/>
      </c>
      <c r="AG2686" s="124">
        <f>VLOOKUP(IFERROR(MID(AE2686,1,(FIND(",",AE2686,1)-1)),AE2686),Facility_Region_Mapping,2,FALSE)</f>
        <v/>
      </c>
      <c r="AH2686" s="124" t="n"/>
      <c r="AI2686" s="124">
        <f>IF(C2686&lt;&gt;"",IF(M2686="ESM User",getInterfaceName($C2686),"NA"),"")</f>
        <v/>
      </c>
      <c r="AJ2686" s="116">
        <f>IF(Q2686&lt;&gt;"",DATE(YEAR(Q2686), MONTH(Q2686), DAY(Q2686)),"")</f>
        <v/>
      </c>
      <c r="AK2686" s="130">
        <f>IF(Q2686&lt;&gt;0,Q2686-N2686,TODAY()-N2686)</f>
        <v/>
      </c>
      <c r="AL2686" s="112">
        <f>IF(F2686="Re-assigned",0,IF(H2686="Closed",0,IF(H2686="Service Restored",0,IF(H2686="",0,1))))</f>
        <v/>
      </c>
      <c r="AM2686" s="124">
        <f>IF(AL2686=0,"",IF(AK2686&gt;20.99,"Aged","Non-Aged"))</f>
        <v/>
      </c>
      <c r="AN2686" s="112">
        <f>IF(Q2686&lt;&gt;"",MONTH(Q2686),"")</f>
        <v/>
      </c>
      <c r="AO2686" s="112">
        <f>IFERROR(VALUE(V2686),0)</f>
        <v/>
      </c>
    </row>
    <row customFormat="1" customHeight="1" ht="29.25" r="2687" s="112" spans="1:41">
      <c r="A2687" s="127" t="n"/>
      <c r="B2687" s="113" t="n"/>
      <c r="C2687" s="127" t="n"/>
      <c r="D2687" s="127" t="n"/>
      <c r="E2687" s="114">
        <f>IF(F2687 &lt;&gt; "",VLOOKUP(F2687,CategoryLookup,2,FALSE), "")</f>
        <v/>
      </c>
      <c r="F2687" s="126" t="n"/>
      <c r="G2687" s="127" t="n"/>
      <c r="H2687" s="127" t="n"/>
      <c r="I2687" s="127" t="n"/>
      <c r="J2687" s="127" t="n"/>
      <c r="K2687" s="127" t="n"/>
      <c r="L2687" s="127" t="n"/>
      <c r="M2687" s="127" t="n"/>
      <c r="N2687" s="120" t="n"/>
      <c r="O2687" s="120" t="n"/>
      <c r="P2687" s="120" t="n"/>
      <c r="Q2687" s="120" t="n"/>
      <c r="R2687" s="121" t="n"/>
      <c r="S2687" s="121" t="n"/>
      <c r="T2687" s="121" t="n"/>
      <c r="U2687" s="121" t="n"/>
      <c r="V2687" s="117">
        <f>IF(P2687="NA","NA",IF(P2687&lt;&gt;"",TEXT(P2687-N2687,"[h].mm"),""))</f>
        <v/>
      </c>
      <c r="W2687" s="118">
        <f>IF(AND(R2687="",S2687=""),"",R2687+S2687)</f>
        <v/>
      </c>
      <c r="X2687" s="116">
        <f>IF(O2687&lt;&gt;"",DATE(YEAR(O2687), MONTH(O2687), DAY(O2687)),"")</f>
        <v/>
      </c>
      <c r="Y2687" s="122" t="n"/>
      <c r="Z2687" s="123" t="n"/>
      <c r="AA2687" s="117">
        <f>IF(F2687="Re-assigned","NA",IF(W2687="","",IF(W2687&gt;=VLOOKUP(D2687,SLAMatrix,3,FALSE),"Yes",IF(W2687&lt;VLOOKUP(D2687,SLAMatrix,2,FALSE),"No","Internal"))))</f>
        <v/>
      </c>
      <c r="AB2687" s="123" t="n"/>
      <c r="AC2687" s="123" t="n"/>
      <c r="AD2687" s="119" t="n"/>
      <c r="AE2687" s="125" t="n"/>
      <c r="AF2687" s="124">
        <f>MONTH(O2687)</f>
        <v/>
      </c>
      <c r="AG2687" s="124">
        <f>VLOOKUP(IFERROR(MID(AE2687,1,(FIND(",",AE2687,1)-1)),AE2687),Facility_Region_Mapping,2,FALSE)</f>
        <v/>
      </c>
      <c r="AH2687" s="124" t="n"/>
      <c r="AI2687" s="124">
        <f>IF(C2687&lt;&gt;"",IF(M2687="ESM User",getInterfaceName($C2687),"NA"),"")</f>
        <v/>
      </c>
      <c r="AJ2687" s="116">
        <f>IF(Q2687&lt;&gt;"",DATE(YEAR(Q2687), MONTH(Q2687), DAY(Q2687)),"")</f>
        <v/>
      </c>
      <c r="AK2687" s="130">
        <f>IF(Q2687&lt;&gt;0,Q2687-N2687,TODAY()-N2687)</f>
        <v/>
      </c>
      <c r="AL2687" s="112">
        <f>IF(F2687="Re-assigned",0,IF(H2687="Closed",0,IF(H2687="Service Restored",0,IF(H2687="",0,1))))</f>
        <v/>
      </c>
      <c r="AM2687" s="124">
        <f>IF(AL2687=0,"",IF(AK2687&gt;20.99,"Aged","Non-Aged"))</f>
        <v/>
      </c>
      <c r="AN2687" s="112">
        <f>IF(Q2687&lt;&gt;"",MONTH(Q2687),"")</f>
        <v/>
      </c>
      <c r="AO2687" s="112">
        <f>IFERROR(VALUE(V2687),0)</f>
        <v/>
      </c>
    </row>
    <row customFormat="1" customHeight="1" ht="29.25" r="2688" s="112" spans="1:41">
      <c r="A2688" s="127" t="n"/>
      <c r="B2688" s="113" t="n"/>
      <c r="C2688" s="127" t="n"/>
      <c r="D2688" s="127" t="n"/>
      <c r="E2688" s="114">
        <f>IF(F2688 &lt;&gt; "",VLOOKUP(F2688,CategoryLookup,2,FALSE), "")</f>
        <v/>
      </c>
      <c r="F2688" s="126" t="n"/>
      <c r="G2688" s="127" t="n"/>
      <c r="H2688" s="127" t="n"/>
      <c r="I2688" s="127" t="n"/>
      <c r="J2688" s="127" t="n"/>
      <c r="K2688" s="127" t="n"/>
      <c r="L2688" s="127" t="n"/>
      <c r="M2688" s="127" t="n"/>
      <c r="N2688" s="120" t="n"/>
      <c r="O2688" s="120" t="n"/>
      <c r="P2688" s="120" t="n"/>
      <c r="Q2688" s="120" t="n"/>
      <c r="R2688" s="121" t="n"/>
      <c r="S2688" s="121" t="n"/>
      <c r="T2688" s="121" t="n"/>
      <c r="U2688" s="121" t="n"/>
      <c r="V2688" s="117">
        <f>IF(P2688="NA","NA",IF(P2688&lt;&gt;"",TEXT(P2688-N2688,"[h].mm"),""))</f>
        <v/>
      </c>
      <c r="W2688" s="118">
        <f>IF(AND(R2688="",S2688=""),"",R2688+S2688)</f>
        <v/>
      </c>
      <c r="X2688" s="116">
        <f>IF(O2688&lt;&gt;"",DATE(YEAR(O2688), MONTH(O2688), DAY(O2688)),"")</f>
        <v/>
      </c>
      <c r="Y2688" s="122" t="n"/>
      <c r="Z2688" s="123" t="n"/>
      <c r="AA2688" s="117">
        <f>IF(F2688="Re-assigned","NA",IF(W2688="","",IF(W2688&gt;=VLOOKUP(D2688,SLAMatrix,3,FALSE),"Yes",IF(W2688&lt;VLOOKUP(D2688,SLAMatrix,2,FALSE),"No","Internal"))))</f>
        <v/>
      </c>
      <c r="AB2688" s="123" t="n"/>
      <c r="AC2688" s="123" t="n"/>
      <c r="AD2688" s="119" t="n"/>
      <c r="AE2688" s="125" t="n"/>
      <c r="AF2688" s="124">
        <f>MONTH(O2688)</f>
        <v/>
      </c>
      <c r="AG2688" s="124">
        <f>VLOOKUP(IFERROR(MID(AE2688,1,(FIND(",",AE2688,1)-1)),AE2688),Facility_Region_Mapping,2,FALSE)</f>
        <v/>
      </c>
      <c r="AH2688" s="124" t="n"/>
      <c r="AI2688" s="124">
        <f>IF(C2688&lt;&gt;"",IF(M2688="ESM User",getInterfaceName($C2688),"NA"),"")</f>
        <v/>
      </c>
      <c r="AJ2688" s="116">
        <f>IF(Q2688&lt;&gt;"",DATE(YEAR(Q2688), MONTH(Q2688), DAY(Q2688)),"")</f>
        <v/>
      </c>
      <c r="AK2688" s="130">
        <f>IF(Q2688&lt;&gt;0,Q2688-N2688,TODAY()-N2688)</f>
        <v/>
      </c>
      <c r="AL2688" s="112">
        <f>IF(F2688="Re-assigned",0,IF(H2688="Closed",0,IF(H2688="Service Restored",0,IF(H2688="",0,1))))</f>
        <v/>
      </c>
      <c r="AM2688" s="124">
        <f>IF(AL2688=0,"",IF(AK2688&gt;20.99,"Aged","Non-Aged"))</f>
        <v/>
      </c>
      <c r="AN2688" s="112">
        <f>IF(Q2688&lt;&gt;"",MONTH(Q2688),"")</f>
        <v/>
      </c>
      <c r="AO2688" s="112">
        <f>IFERROR(VALUE(V2688),0)</f>
        <v/>
      </c>
    </row>
    <row customFormat="1" customHeight="1" ht="29.25" r="2689" s="112" spans="1:41">
      <c r="A2689" s="127" t="n"/>
      <c r="B2689" s="113" t="n"/>
      <c r="C2689" s="127" t="n"/>
      <c r="D2689" s="127" t="n"/>
      <c r="E2689" s="114">
        <f>IF(F2689 &lt;&gt; "",VLOOKUP(F2689,CategoryLookup,2,FALSE), "")</f>
        <v/>
      </c>
      <c r="F2689" s="126" t="n"/>
      <c r="G2689" s="127" t="n"/>
      <c r="H2689" s="127" t="n"/>
      <c r="I2689" s="127" t="n"/>
      <c r="J2689" s="127" t="n"/>
      <c r="K2689" s="127" t="n"/>
      <c r="L2689" s="127" t="n"/>
      <c r="M2689" s="127" t="n"/>
      <c r="N2689" s="120" t="n"/>
      <c r="O2689" s="120" t="n"/>
      <c r="P2689" s="120" t="n"/>
      <c r="Q2689" s="120" t="n"/>
      <c r="R2689" s="121" t="n"/>
      <c r="S2689" s="121" t="n"/>
      <c r="T2689" s="121" t="n"/>
      <c r="U2689" s="121" t="n"/>
      <c r="V2689" s="117">
        <f>IF(P2689="NA","NA",IF(P2689&lt;&gt;"",TEXT(P2689-N2689,"[h].mm"),""))</f>
        <v/>
      </c>
      <c r="W2689" s="118">
        <f>IF(AND(R2689="",S2689=""),"",R2689+S2689)</f>
        <v/>
      </c>
      <c r="X2689" s="116">
        <f>IF(O2689&lt;&gt;"",DATE(YEAR(O2689), MONTH(O2689), DAY(O2689)),"")</f>
        <v/>
      </c>
      <c r="Y2689" s="122" t="n"/>
      <c r="Z2689" s="123" t="n"/>
      <c r="AA2689" s="117">
        <f>IF(F2689="Re-assigned","NA",IF(W2689="","",IF(W2689&gt;=VLOOKUP(D2689,SLAMatrix,3,FALSE),"Yes",IF(W2689&lt;VLOOKUP(D2689,SLAMatrix,2,FALSE),"No","Internal"))))</f>
        <v/>
      </c>
      <c r="AB2689" s="123" t="n"/>
      <c r="AC2689" s="123" t="n"/>
      <c r="AD2689" s="119" t="n"/>
      <c r="AE2689" s="125" t="n"/>
      <c r="AF2689" s="124">
        <f>MONTH(O2689)</f>
        <v/>
      </c>
      <c r="AG2689" s="124">
        <f>VLOOKUP(IFERROR(MID(AE2689,1,(FIND(",",AE2689,1)-1)),AE2689),Facility_Region_Mapping,2,FALSE)</f>
        <v/>
      </c>
      <c r="AH2689" s="124" t="n"/>
      <c r="AI2689" s="124">
        <f>IF(C2689&lt;&gt;"",IF(M2689="ESM User",getInterfaceName($C2689),"NA"),"")</f>
        <v/>
      </c>
      <c r="AJ2689" s="116">
        <f>IF(Q2689&lt;&gt;"",DATE(YEAR(Q2689), MONTH(Q2689), DAY(Q2689)),"")</f>
        <v/>
      </c>
      <c r="AK2689" s="130">
        <f>IF(Q2689&lt;&gt;0,Q2689-N2689,TODAY()-N2689)</f>
        <v/>
      </c>
      <c r="AL2689" s="112">
        <f>IF(F2689="Re-assigned",0,IF(H2689="Closed",0,IF(H2689="Service Restored",0,IF(H2689="",0,1))))</f>
        <v/>
      </c>
      <c r="AM2689" s="124">
        <f>IF(AL2689=0,"",IF(AK2689&gt;20.99,"Aged","Non-Aged"))</f>
        <v/>
      </c>
      <c r="AN2689" s="112">
        <f>IF(Q2689&lt;&gt;"",MONTH(Q2689),"")</f>
        <v/>
      </c>
      <c r="AO2689" s="112">
        <f>IFERROR(VALUE(V2689),0)</f>
        <v/>
      </c>
    </row>
    <row customFormat="1" customHeight="1" ht="29.25" r="2690" s="112" spans="1:41">
      <c r="A2690" s="127" t="n"/>
      <c r="B2690" s="113" t="n"/>
      <c r="C2690" s="127" t="n"/>
      <c r="D2690" s="127" t="n"/>
      <c r="E2690" s="114">
        <f>IF(F2690 &lt;&gt; "",VLOOKUP(F2690,CategoryLookup,2,FALSE), "")</f>
        <v/>
      </c>
      <c r="F2690" s="126" t="n"/>
      <c r="G2690" s="127" t="n"/>
      <c r="H2690" s="127" t="n"/>
      <c r="I2690" s="127" t="n"/>
      <c r="J2690" s="127" t="n"/>
      <c r="K2690" s="127" t="n"/>
      <c r="L2690" s="127" t="n"/>
      <c r="M2690" s="127" t="n"/>
      <c r="N2690" s="120" t="n"/>
      <c r="O2690" s="120" t="n"/>
      <c r="P2690" s="120" t="n"/>
      <c r="Q2690" s="120" t="n"/>
      <c r="R2690" s="121" t="n"/>
      <c r="S2690" s="121" t="n"/>
      <c r="T2690" s="121" t="n"/>
      <c r="U2690" s="121" t="n"/>
      <c r="V2690" s="117">
        <f>IF(P2690="NA","NA",IF(P2690&lt;&gt;"",TEXT(P2690-N2690,"[h].mm"),""))</f>
        <v/>
      </c>
      <c r="W2690" s="118">
        <f>IF(AND(R2690="",S2690=""),"",R2690+S2690)</f>
        <v/>
      </c>
      <c r="X2690" s="116">
        <f>IF(O2690&lt;&gt;"",DATE(YEAR(O2690), MONTH(O2690), DAY(O2690)),"")</f>
        <v/>
      </c>
      <c r="Y2690" s="122" t="n"/>
      <c r="Z2690" s="123" t="n"/>
      <c r="AA2690" s="117">
        <f>IF(F2690="Re-assigned","NA",IF(W2690="","",IF(W2690&gt;=VLOOKUP(D2690,SLAMatrix,3,FALSE),"Yes",IF(W2690&lt;VLOOKUP(D2690,SLAMatrix,2,FALSE),"No","Internal"))))</f>
        <v/>
      </c>
      <c r="AB2690" s="123" t="n"/>
      <c r="AC2690" s="123" t="n"/>
      <c r="AD2690" s="119" t="n"/>
      <c r="AE2690" s="125" t="n"/>
      <c r="AF2690" s="124">
        <f>MONTH(O2690)</f>
        <v/>
      </c>
      <c r="AG2690" s="124">
        <f>VLOOKUP(IFERROR(MID(AE2690,1,(FIND(",",AE2690,1)-1)),AE2690),Facility_Region_Mapping,2,FALSE)</f>
        <v/>
      </c>
      <c r="AH2690" s="124" t="n"/>
      <c r="AI2690" s="124">
        <f>IF(C2690&lt;&gt;"",IF(M2690="ESM User",getInterfaceName($C2690),"NA"),"")</f>
        <v/>
      </c>
      <c r="AJ2690" s="116">
        <f>IF(Q2690&lt;&gt;"",DATE(YEAR(Q2690), MONTH(Q2690), DAY(Q2690)),"")</f>
        <v/>
      </c>
      <c r="AK2690" s="130">
        <f>IF(Q2690&lt;&gt;0,Q2690-N2690,TODAY()-N2690)</f>
        <v/>
      </c>
      <c r="AL2690" s="112">
        <f>IF(F2690="Re-assigned",0,IF(H2690="Closed",0,IF(H2690="Service Restored",0,IF(H2690="",0,1))))</f>
        <v/>
      </c>
      <c r="AM2690" s="124">
        <f>IF(AL2690=0,"",IF(AK2690&gt;20.99,"Aged","Non-Aged"))</f>
        <v/>
      </c>
      <c r="AN2690" s="112">
        <f>IF(Q2690&lt;&gt;"",MONTH(Q2690),"")</f>
        <v/>
      </c>
      <c r="AO2690" s="112">
        <f>IFERROR(VALUE(V2690),0)</f>
        <v/>
      </c>
    </row>
    <row customFormat="1" customHeight="1" ht="29.25" r="2691" s="112" spans="1:41">
      <c r="A2691" s="127" t="n"/>
      <c r="B2691" s="113" t="n"/>
      <c r="C2691" s="127" t="n"/>
      <c r="D2691" s="127" t="n"/>
      <c r="E2691" s="114">
        <f>IF(F2691 &lt;&gt; "",VLOOKUP(F2691,CategoryLookup,2,FALSE), "")</f>
        <v/>
      </c>
      <c r="F2691" s="126" t="n"/>
      <c r="G2691" s="127" t="n"/>
      <c r="H2691" s="127" t="n"/>
      <c r="I2691" s="127" t="n"/>
      <c r="J2691" s="127" t="n"/>
      <c r="K2691" s="127" t="n"/>
      <c r="L2691" s="127" t="n"/>
      <c r="M2691" s="127" t="n"/>
      <c r="N2691" s="120" t="n"/>
      <c r="O2691" s="120" t="n"/>
      <c r="P2691" s="120" t="n"/>
      <c r="Q2691" s="120" t="n"/>
      <c r="R2691" s="121" t="n"/>
      <c r="S2691" s="121" t="n"/>
      <c r="T2691" s="121" t="n"/>
      <c r="U2691" s="121" t="n"/>
      <c r="V2691" s="117">
        <f>IF(P2691="NA","NA",IF(P2691&lt;&gt;"",TEXT(P2691-N2691,"[h].mm"),""))</f>
        <v/>
      </c>
      <c r="W2691" s="118">
        <f>IF(AND(R2691="",S2691=""),"",R2691+S2691)</f>
        <v/>
      </c>
      <c r="X2691" s="116">
        <f>IF(O2691&lt;&gt;"",DATE(YEAR(O2691), MONTH(O2691), DAY(O2691)),"")</f>
        <v/>
      </c>
      <c r="Y2691" s="122" t="n"/>
      <c r="Z2691" s="123" t="n"/>
      <c r="AA2691" s="117">
        <f>IF(F2691="Re-assigned","NA",IF(W2691="","",IF(W2691&gt;=VLOOKUP(D2691,SLAMatrix,3,FALSE),"Yes",IF(W2691&lt;VLOOKUP(D2691,SLAMatrix,2,FALSE),"No","Internal"))))</f>
        <v/>
      </c>
      <c r="AB2691" s="123" t="n"/>
      <c r="AC2691" s="123" t="n"/>
      <c r="AD2691" s="119" t="n"/>
      <c r="AE2691" s="125" t="n"/>
      <c r="AF2691" s="124">
        <f>MONTH(O2691)</f>
        <v/>
      </c>
      <c r="AG2691" s="124">
        <f>VLOOKUP(IFERROR(MID(AE2691,1,(FIND(",",AE2691,1)-1)),AE2691),Facility_Region_Mapping,2,FALSE)</f>
        <v/>
      </c>
      <c r="AH2691" s="124" t="n"/>
      <c r="AI2691" s="124">
        <f>IF(C2691&lt;&gt;"",IF(M2691="ESM User",getInterfaceName($C2691),"NA"),"")</f>
        <v/>
      </c>
      <c r="AJ2691" s="116">
        <f>IF(Q2691&lt;&gt;"",DATE(YEAR(Q2691), MONTH(Q2691), DAY(Q2691)),"")</f>
        <v/>
      </c>
      <c r="AK2691" s="130">
        <f>IF(Q2691&lt;&gt;0,Q2691-N2691,TODAY()-N2691)</f>
        <v/>
      </c>
      <c r="AL2691" s="112">
        <f>IF(F2691="Re-assigned",0,IF(H2691="Closed",0,IF(H2691="Service Restored",0,IF(H2691="",0,1))))</f>
        <v/>
      </c>
      <c r="AM2691" s="124">
        <f>IF(AL2691=0,"",IF(AK2691&gt;20.99,"Aged","Non-Aged"))</f>
        <v/>
      </c>
      <c r="AN2691" s="112">
        <f>IF(Q2691&lt;&gt;"",MONTH(Q2691),"")</f>
        <v/>
      </c>
      <c r="AO2691" s="112">
        <f>IFERROR(VALUE(V2691),0)</f>
        <v/>
      </c>
    </row>
    <row customFormat="1" customHeight="1" ht="29.25" r="2692" s="112" spans="1:41">
      <c r="A2692" s="127" t="n"/>
      <c r="B2692" s="113" t="n"/>
      <c r="C2692" s="127" t="n"/>
      <c r="D2692" s="127" t="n"/>
      <c r="E2692" s="114">
        <f>IF(F2692 &lt;&gt; "",VLOOKUP(F2692,CategoryLookup,2,FALSE), "")</f>
        <v/>
      </c>
      <c r="F2692" s="126" t="n"/>
      <c r="G2692" s="127" t="n"/>
      <c r="H2692" s="127" t="n"/>
      <c r="I2692" s="127" t="n"/>
      <c r="J2692" s="127" t="n"/>
      <c r="K2692" s="127" t="n"/>
      <c r="L2692" s="127" t="n"/>
      <c r="M2692" s="127" t="n"/>
      <c r="N2692" s="120" t="n"/>
      <c r="O2692" s="120" t="n"/>
      <c r="P2692" s="120" t="n"/>
      <c r="Q2692" s="120" t="n"/>
      <c r="R2692" s="121" t="n"/>
      <c r="S2692" s="121" t="n"/>
      <c r="T2692" s="121" t="n"/>
      <c r="U2692" s="121" t="n"/>
      <c r="V2692" s="117">
        <f>IF(P2692="NA","NA",IF(P2692&lt;&gt;"",TEXT(P2692-N2692,"[h].mm"),""))</f>
        <v/>
      </c>
      <c r="W2692" s="118">
        <f>IF(AND(R2692="",S2692=""),"",R2692+S2692)</f>
        <v/>
      </c>
      <c r="X2692" s="116">
        <f>IF(O2692&lt;&gt;"",DATE(YEAR(O2692), MONTH(O2692), DAY(O2692)),"")</f>
        <v/>
      </c>
      <c r="Y2692" s="122" t="n"/>
      <c r="Z2692" s="123" t="n"/>
      <c r="AA2692" s="117">
        <f>IF(F2692="Re-assigned","NA",IF(W2692="","",IF(W2692&gt;=VLOOKUP(D2692,SLAMatrix,3,FALSE),"Yes",IF(W2692&lt;VLOOKUP(D2692,SLAMatrix,2,FALSE),"No","Internal"))))</f>
        <v/>
      </c>
      <c r="AB2692" s="123" t="n"/>
      <c r="AC2692" s="123" t="n"/>
      <c r="AD2692" s="119" t="n"/>
      <c r="AE2692" s="125" t="n"/>
      <c r="AF2692" s="124">
        <f>MONTH(O2692)</f>
        <v/>
      </c>
      <c r="AG2692" s="124">
        <f>VLOOKUP(IFERROR(MID(AE2692,1,(FIND(",",AE2692,1)-1)),AE2692),Facility_Region_Mapping,2,FALSE)</f>
        <v/>
      </c>
      <c r="AH2692" s="124" t="n"/>
      <c r="AI2692" s="124">
        <f>IF(C2692&lt;&gt;"",IF(M2692="ESM User",getInterfaceName($C2692),"NA"),"")</f>
        <v/>
      </c>
      <c r="AJ2692" s="116">
        <f>IF(Q2692&lt;&gt;"",DATE(YEAR(Q2692), MONTH(Q2692), DAY(Q2692)),"")</f>
        <v/>
      </c>
      <c r="AK2692" s="130">
        <f>IF(Q2692&lt;&gt;0,Q2692-N2692,TODAY()-N2692)</f>
        <v/>
      </c>
      <c r="AL2692" s="112">
        <f>IF(F2692="Re-assigned",0,IF(H2692="Closed",0,IF(H2692="Service Restored",0,IF(H2692="",0,1))))</f>
        <v/>
      </c>
      <c r="AM2692" s="124">
        <f>IF(AL2692=0,"",IF(AK2692&gt;20.99,"Aged","Non-Aged"))</f>
        <v/>
      </c>
      <c r="AN2692" s="112">
        <f>IF(Q2692&lt;&gt;"",MONTH(Q2692),"")</f>
        <v/>
      </c>
      <c r="AO2692" s="112">
        <f>IFERROR(VALUE(V2692),0)</f>
        <v/>
      </c>
    </row>
    <row customFormat="1" customHeight="1" ht="29.25" r="2693" s="112" spans="1:41">
      <c r="A2693" s="127" t="n"/>
      <c r="B2693" s="113" t="n"/>
      <c r="C2693" s="127" t="n"/>
      <c r="D2693" s="127" t="n"/>
      <c r="E2693" s="114">
        <f>IF(F2693 &lt;&gt; "",VLOOKUP(F2693,CategoryLookup,2,FALSE), "")</f>
        <v/>
      </c>
      <c r="F2693" s="126" t="n"/>
      <c r="G2693" s="127" t="n"/>
      <c r="H2693" s="127" t="n"/>
      <c r="I2693" s="127" t="n"/>
      <c r="J2693" s="127" t="n"/>
      <c r="K2693" s="127" t="n"/>
      <c r="L2693" s="127" t="n"/>
      <c r="M2693" s="127" t="n"/>
      <c r="N2693" s="120" t="n"/>
      <c r="O2693" s="120" t="n"/>
      <c r="P2693" s="120" t="n"/>
      <c r="Q2693" s="120" t="n"/>
      <c r="R2693" s="121" t="n"/>
      <c r="S2693" s="121" t="n"/>
      <c r="T2693" s="121" t="n"/>
      <c r="U2693" s="121" t="n"/>
      <c r="V2693" s="117">
        <f>IF(P2693="NA","NA",IF(P2693&lt;&gt;"",TEXT(P2693-N2693,"[h].mm"),""))</f>
        <v/>
      </c>
      <c r="W2693" s="118">
        <f>IF(AND(R2693="",S2693=""),"",R2693+S2693)</f>
        <v/>
      </c>
      <c r="X2693" s="116">
        <f>IF(O2693&lt;&gt;"",DATE(YEAR(O2693), MONTH(O2693), DAY(O2693)),"")</f>
        <v/>
      </c>
      <c r="Y2693" s="122" t="n"/>
      <c r="Z2693" s="123" t="n"/>
      <c r="AA2693" s="117">
        <f>IF(F2693="Re-assigned","NA",IF(W2693="","",IF(W2693&gt;=VLOOKUP(D2693,SLAMatrix,3,FALSE),"Yes",IF(W2693&lt;VLOOKUP(D2693,SLAMatrix,2,FALSE),"No","Internal"))))</f>
        <v/>
      </c>
      <c r="AB2693" s="123" t="n"/>
      <c r="AC2693" s="123" t="n"/>
      <c r="AD2693" s="119" t="n"/>
      <c r="AE2693" s="125" t="n"/>
      <c r="AF2693" s="124">
        <f>MONTH(O2693)</f>
        <v/>
      </c>
      <c r="AG2693" s="124">
        <f>VLOOKUP(IFERROR(MID(AE2693,1,(FIND(",",AE2693,1)-1)),AE2693),Facility_Region_Mapping,2,FALSE)</f>
        <v/>
      </c>
      <c r="AH2693" s="124" t="n"/>
      <c r="AI2693" s="124">
        <f>IF(C2693&lt;&gt;"",IF(M2693="ESM User",getInterfaceName($C2693),"NA"),"")</f>
        <v/>
      </c>
      <c r="AJ2693" s="116">
        <f>IF(Q2693&lt;&gt;"",DATE(YEAR(Q2693), MONTH(Q2693), DAY(Q2693)),"")</f>
        <v/>
      </c>
      <c r="AK2693" s="130">
        <f>IF(Q2693&lt;&gt;0,Q2693-N2693,TODAY()-N2693)</f>
        <v/>
      </c>
      <c r="AL2693" s="112">
        <f>IF(F2693="Re-assigned",0,IF(H2693="Closed",0,IF(H2693="Service Restored",0,IF(H2693="",0,1))))</f>
        <v/>
      </c>
      <c r="AM2693" s="124">
        <f>IF(AL2693=0,"",IF(AK2693&gt;20.99,"Aged","Non-Aged"))</f>
        <v/>
      </c>
      <c r="AN2693" s="112">
        <f>IF(Q2693&lt;&gt;"",MONTH(Q2693),"")</f>
        <v/>
      </c>
      <c r="AO2693" s="112">
        <f>IFERROR(VALUE(V2693),0)</f>
        <v/>
      </c>
    </row>
    <row customFormat="1" customHeight="1" ht="29.25" r="2694" s="112" spans="1:41">
      <c r="A2694" s="127" t="n"/>
      <c r="B2694" s="113" t="n"/>
      <c r="C2694" s="127" t="n"/>
      <c r="D2694" s="127" t="n"/>
      <c r="E2694" s="114">
        <f>IF(F2694 &lt;&gt; "",VLOOKUP(F2694,CategoryLookup,2,FALSE), "")</f>
        <v/>
      </c>
      <c r="F2694" s="126" t="n"/>
      <c r="G2694" s="127" t="n"/>
      <c r="H2694" s="127" t="n"/>
      <c r="I2694" s="127" t="n"/>
      <c r="J2694" s="127" t="n"/>
      <c r="K2694" s="127" t="n"/>
      <c r="L2694" s="127" t="n"/>
      <c r="M2694" s="127" t="n"/>
      <c r="N2694" s="120" t="n"/>
      <c r="O2694" s="120" t="n"/>
      <c r="P2694" s="120" t="n"/>
      <c r="Q2694" s="120" t="n"/>
      <c r="R2694" s="121" t="n"/>
      <c r="S2694" s="121" t="n"/>
      <c r="T2694" s="121" t="n"/>
      <c r="U2694" s="121" t="n"/>
      <c r="V2694" s="117">
        <f>IF(P2694="NA","NA",IF(P2694&lt;&gt;"",TEXT(P2694-N2694,"[h].mm"),""))</f>
        <v/>
      </c>
      <c r="W2694" s="118">
        <f>IF(AND(R2694="",S2694=""),"",R2694+S2694)</f>
        <v/>
      </c>
      <c r="X2694" s="116">
        <f>IF(O2694&lt;&gt;"",DATE(YEAR(O2694), MONTH(O2694), DAY(O2694)),"")</f>
        <v/>
      </c>
      <c r="Y2694" s="122" t="n"/>
      <c r="Z2694" s="123" t="n"/>
      <c r="AA2694" s="117">
        <f>IF(F2694="Re-assigned","NA",IF(W2694="","",IF(W2694&gt;=VLOOKUP(D2694,SLAMatrix,3,FALSE),"Yes",IF(W2694&lt;VLOOKUP(D2694,SLAMatrix,2,FALSE),"No","Internal"))))</f>
        <v/>
      </c>
      <c r="AB2694" s="123" t="n"/>
      <c r="AC2694" s="123" t="n"/>
      <c r="AD2694" s="119" t="n"/>
      <c r="AE2694" s="125" t="n"/>
      <c r="AF2694" s="124">
        <f>MONTH(O2694)</f>
        <v/>
      </c>
      <c r="AG2694" s="124">
        <f>VLOOKUP(IFERROR(MID(AE2694,1,(FIND(",",AE2694,1)-1)),AE2694),Facility_Region_Mapping,2,FALSE)</f>
        <v/>
      </c>
      <c r="AH2694" s="124" t="n"/>
      <c r="AI2694" s="124">
        <f>IF(C2694&lt;&gt;"",IF(M2694="ESM User",getInterfaceName($C2694),"NA"),"")</f>
        <v/>
      </c>
      <c r="AJ2694" s="116">
        <f>IF(Q2694&lt;&gt;"",DATE(YEAR(Q2694), MONTH(Q2694), DAY(Q2694)),"")</f>
        <v/>
      </c>
      <c r="AK2694" s="130">
        <f>IF(Q2694&lt;&gt;0,Q2694-N2694,TODAY()-N2694)</f>
        <v/>
      </c>
      <c r="AL2694" s="112">
        <f>IF(F2694="Re-assigned",0,IF(H2694="Closed",0,IF(H2694="Service Restored",0,IF(H2694="",0,1))))</f>
        <v/>
      </c>
      <c r="AM2694" s="124">
        <f>IF(AL2694=0,"",IF(AK2694&gt;20.99,"Aged","Non-Aged"))</f>
        <v/>
      </c>
      <c r="AN2694" s="112">
        <f>IF(Q2694&lt;&gt;"",MONTH(Q2694),"")</f>
        <v/>
      </c>
      <c r="AO2694" s="112">
        <f>IFERROR(VALUE(V2694),0)</f>
        <v/>
      </c>
    </row>
    <row customFormat="1" customHeight="1" ht="29.25" r="2695" s="112" spans="1:41">
      <c r="A2695" s="127" t="n"/>
      <c r="B2695" s="113" t="n"/>
      <c r="C2695" s="127" t="n"/>
      <c r="D2695" s="127" t="n"/>
      <c r="E2695" s="114">
        <f>IF(F2695 &lt;&gt; "",VLOOKUP(F2695,CategoryLookup,2,FALSE), "")</f>
        <v/>
      </c>
      <c r="F2695" s="126" t="n"/>
      <c r="G2695" s="127" t="n"/>
      <c r="H2695" s="127" t="n"/>
      <c r="I2695" s="127" t="n"/>
      <c r="J2695" s="127" t="n"/>
      <c r="K2695" s="127" t="n"/>
      <c r="L2695" s="127" t="n"/>
      <c r="M2695" s="127" t="n"/>
      <c r="N2695" s="120" t="n"/>
      <c r="O2695" s="120" t="n"/>
      <c r="P2695" s="120" t="n"/>
      <c r="Q2695" s="120" t="n"/>
      <c r="R2695" s="121" t="n"/>
      <c r="S2695" s="121" t="n"/>
      <c r="T2695" s="121" t="n"/>
      <c r="U2695" s="121" t="n"/>
      <c r="V2695" s="117">
        <f>IF(P2695="NA","NA",IF(P2695&lt;&gt;"",TEXT(P2695-N2695,"[h].mm"),""))</f>
        <v/>
      </c>
      <c r="W2695" s="118">
        <f>IF(AND(R2695="",S2695=""),"",R2695+S2695)</f>
        <v/>
      </c>
      <c r="X2695" s="116">
        <f>IF(O2695&lt;&gt;"",DATE(YEAR(O2695), MONTH(O2695), DAY(O2695)),"")</f>
        <v/>
      </c>
      <c r="Y2695" s="122" t="n"/>
      <c r="Z2695" s="123" t="n"/>
      <c r="AA2695" s="117">
        <f>IF(F2695="Re-assigned","NA",IF(W2695="","",IF(W2695&gt;=VLOOKUP(D2695,SLAMatrix,3,FALSE),"Yes",IF(W2695&lt;VLOOKUP(D2695,SLAMatrix,2,FALSE),"No","Internal"))))</f>
        <v/>
      </c>
      <c r="AB2695" s="123" t="n"/>
      <c r="AC2695" s="123" t="n"/>
      <c r="AD2695" s="119" t="n"/>
      <c r="AE2695" s="125" t="n"/>
      <c r="AF2695" s="124">
        <f>MONTH(O2695)</f>
        <v/>
      </c>
      <c r="AG2695" s="124">
        <f>VLOOKUP(IFERROR(MID(AE2695,1,(FIND(",",AE2695,1)-1)),AE2695),Facility_Region_Mapping,2,FALSE)</f>
        <v/>
      </c>
      <c r="AH2695" s="124" t="n"/>
      <c r="AI2695" s="124">
        <f>IF(C2695&lt;&gt;"",IF(M2695="ESM User",getInterfaceName($C2695),"NA"),"")</f>
        <v/>
      </c>
      <c r="AJ2695" s="116">
        <f>IF(Q2695&lt;&gt;"",DATE(YEAR(Q2695), MONTH(Q2695), DAY(Q2695)),"")</f>
        <v/>
      </c>
      <c r="AK2695" s="130">
        <f>IF(Q2695&lt;&gt;0,Q2695-N2695,TODAY()-N2695)</f>
        <v/>
      </c>
      <c r="AL2695" s="112">
        <f>IF(F2695="Re-assigned",0,IF(H2695="Closed",0,IF(H2695="Service Restored",0,IF(H2695="",0,1))))</f>
        <v/>
      </c>
      <c r="AM2695" s="124">
        <f>IF(AL2695=0,"",IF(AK2695&gt;20.99,"Aged","Non-Aged"))</f>
        <v/>
      </c>
      <c r="AN2695" s="112">
        <f>IF(Q2695&lt;&gt;"",MONTH(Q2695),"")</f>
        <v/>
      </c>
      <c r="AO2695" s="112">
        <f>IFERROR(VALUE(V2695),0)</f>
        <v/>
      </c>
    </row>
    <row customFormat="1" customHeight="1" ht="29.25" r="2696" s="112" spans="1:41">
      <c r="A2696" s="127" t="n"/>
      <c r="B2696" s="113" t="n"/>
      <c r="C2696" s="127" t="n"/>
      <c r="D2696" s="127" t="n"/>
      <c r="E2696" s="114">
        <f>IF(F2696 &lt;&gt; "",VLOOKUP(F2696,CategoryLookup,2,FALSE), "")</f>
        <v/>
      </c>
      <c r="F2696" s="126" t="n"/>
      <c r="G2696" s="127" t="n"/>
      <c r="H2696" s="127" t="n"/>
      <c r="I2696" s="127" t="n"/>
      <c r="J2696" s="127" t="n"/>
      <c r="K2696" s="127" t="n"/>
      <c r="L2696" s="127" t="n"/>
      <c r="M2696" s="127" t="n"/>
      <c r="N2696" s="120" t="n"/>
      <c r="O2696" s="120" t="n"/>
      <c r="P2696" s="120" t="n"/>
      <c r="Q2696" s="120" t="n"/>
      <c r="R2696" s="121" t="n"/>
      <c r="S2696" s="121" t="n"/>
      <c r="T2696" s="121" t="n"/>
      <c r="U2696" s="121" t="n"/>
      <c r="V2696" s="117">
        <f>IF(P2696="NA","NA",IF(P2696&lt;&gt;"",TEXT(P2696-N2696,"[h].mm"),""))</f>
        <v/>
      </c>
      <c r="W2696" s="118">
        <f>IF(AND(R2696="",S2696=""),"",R2696+S2696)</f>
        <v/>
      </c>
      <c r="X2696" s="116">
        <f>IF(O2696&lt;&gt;"",DATE(YEAR(O2696), MONTH(O2696), DAY(O2696)),"")</f>
        <v/>
      </c>
      <c r="Y2696" s="122" t="n"/>
      <c r="Z2696" s="123" t="n"/>
      <c r="AA2696" s="117">
        <f>IF(F2696="Re-assigned","NA",IF(W2696="","",IF(W2696&gt;=VLOOKUP(D2696,SLAMatrix,3,FALSE),"Yes",IF(W2696&lt;VLOOKUP(D2696,SLAMatrix,2,FALSE),"No","Internal"))))</f>
        <v/>
      </c>
      <c r="AB2696" s="123" t="n"/>
      <c r="AC2696" s="123" t="n"/>
      <c r="AD2696" s="119" t="n"/>
      <c r="AE2696" s="125" t="n"/>
      <c r="AF2696" s="124">
        <f>MONTH(O2696)</f>
        <v/>
      </c>
      <c r="AG2696" s="124">
        <f>VLOOKUP(IFERROR(MID(AE2696,1,(FIND(",",AE2696,1)-1)),AE2696),Facility_Region_Mapping,2,FALSE)</f>
        <v/>
      </c>
      <c r="AH2696" s="124" t="n"/>
      <c r="AI2696" s="124">
        <f>IF(C2696&lt;&gt;"",IF(M2696="ESM User",getInterfaceName($C2696),"NA"),"")</f>
        <v/>
      </c>
      <c r="AJ2696" s="116">
        <f>IF(Q2696&lt;&gt;"",DATE(YEAR(Q2696), MONTH(Q2696), DAY(Q2696)),"")</f>
        <v/>
      </c>
      <c r="AK2696" s="130">
        <f>IF(Q2696&lt;&gt;0,Q2696-N2696,TODAY()-N2696)</f>
        <v/>
      </c>
      <c r="AL2696" s="112">
        <f>IF(F2696="Re-assigned",0,IF(H2696="Closed",0,IF(H2696="Service Restored",0,IF(H2696="",0,1))))</f>
        <v/>
      </c>
      <c r="AM2696" s="124">
        <f>IF(AL2696=0,"",IF(AK2696&gt;20.99,"Aged","Non-Aged"))</f>
        <v/>
      </c>
      <c r="AN2696" s="112">
        <f>IF(Q2696&lt;&gt;"",MONTH(Q2696),"")</f>
        <v/>
      </c>
      <c r="AO2696" s="112">
        <f>IFERROR(VALUE(V2696),0)</f>
        <v/>
      </c>
    </row>
    <row customFormat="1" customHeight="1" ht="29.25" r="2697" s="112" spans="1:41">
      <c r="A2697" s="127" t="n"/>
      <c r="B2697" s="113" t="n"/>
      <c r="C2697" s="127" t="n"/>
      <c r="D2697" s="127" t="n"/>
      <c r="E2697" s="114">
        <f>IF(F2697 &lt;&gt; "",VLOOKUP(F2697,CategoryLookup,2,FALSE), "")</f>
        <v/>
      </c>
      <c r="F2697" s="126" t="n"/>
      <c r="G2697" s="127" t="n"/>
      <c r="H2697" s="127" t="n"/>
      <c r="I2697" s="127" t="n"/>
      <c r="J2697" s="127" t="n"/>
      <c r="K2697" s="127" t="n"/>
      <c r="L2697" s="127" t="n"/>
      <c r="M2697" s="127" t="n"/>
      <c r="N2697" s="120" t="n"/>
      <c r="O2697" s="120" t="n"/>
      <c r="P2697" s="120" t="n"/>
      <c r="Q2697" s="120" t="n"/>
      <c r="R2697" s="121" t="n"/>
      <c r="S2697" s="121" t="n"/>
      <c r="T2697" s="121" t="n"/>
      <c r="U2697" s="121" t="n"/>
      <c r="V2697" s="117">
        <f>IF(P2697="NA","NA",IF(P2697&lt;&gt;"",TEXT(P2697-N2697,"[h].mm"),""))</f>
        <v/>
      </c>
      <c r="W2697" s="118">
        <f>IF(AND(R2697="",S2697=""),"",R2697+S2697)</f>
        <v/>
      </c>
      <c r="X2697" s="116">
        <f>IF(O2697&lt;&gt;"",DATE(YEAR(O2697), MONTH(O2697), DAY(O2697)),"")</f>
        <v/>
      </c>
      <c r="Y2697" s="122" t="n"/>
      <c r="Z2697" s="123" t="n"/>
      <c r="AA2697" s="117">
        <f>IF(F2697="Re-assigned","NA",IF(W2697="","",IF(W2697&gt;=VLOOKUP(D2697,SLAMatrix,3,FALSE),"Yes",IF(W2697&lt;VLOOKUP(D2697,SLAMatrix,2,FALSE),"No","Internal"))))</f>
        <v/>
      </c>
      <c r="AB2697" s="123" t="n"/>
      <c r="AC2697" s="123" t="n"/>
      <c r="AD2697" s="119" t="n"/>
      <c r="AE2697" s="125" t="n"/>
      <c r="AF2697" s="124">
        <f>MONTH(O2697)</f>
        <v/>
      </c>
      <c r="AG2697" s="124">
        <f>VLOOKUP(IFERROR(MID(AE2697,1,(FIND(",",AE2697,1)-1)),AE2697),Facility_Region_Mapping,2,FALSE)</f>
        <v/>
      </c>
      <c r="AH2697" s="124" t="n"/>
      <c r="AI2697" s="124">
        <f>IF(C2697&lt;&gt;"",IF(M2697="ESM User",getInterfaceName($C2697),"NA"),"")</f>
        <v/>
      </c>
      <c r="AJ2697" s="116">
        <f>IF(Q2697&lt;&gt;"",DATE(YEAR(Q2697), MONTH(Q2697), DAY(Q2697)),"")</f>
        <v/>
      </c>
      <c r="AK2697" s="130">
        <f>IF(Q2697&lt;&gt;0,Q2697-N2697,TODAY()-N2697)</f>
        <v/>
      </c>
      <c r="AL2697" s="112">
        <f>IF(F2697="Re-assigned",0,IF(H2697="Closed",0,IF(H2697="Service Restored",0,IF(H2697="",0,1))))</f>
        <v/>
      </c>
      <c r="AM2697" s="124">
        <f>IF(AL2697=0,"",IF(AK2697&gt;20.99,"Aged","Non-Aged"))</f>
        <v/>
      </c>
      <c r="AN2697" s="112">
        <f>IF(Q2697&lt;&gt;"",MONTH(Q2697),"")</f>
        <v/>
      </c>
      <c r="AO2697" s="112">
        <f>IFERROR(VALUE(V2697),0)</f>
        <v/>
      </c>
    </row>
    <row customFormat="1" customHeight="1" ht="29.25" r="2698" s="112" spans="1:41">
      <c r="A2698" s="127" t="n"/>
      <c r="B2698" s="113" t="n"/>
      <c r="C2698" s="127" t="n"/>
      <c r="D2698" s="127" t="n"/>
      <c r="E2698" s="114">
        <f>IF(F2698 &lt;&gt; "",VLOOKUP(F2698,CategoryLookup,2,FALSE), "")</f>
        <v/>
      </c>
      <c r="F2698" s="126" t="n"/>
      <c r="G2698" s="127" t="n"/>
      <c r="H2698" s="127" t="n"/>
      <c r="I2698" s="127" t="n"/>
      <c r="J2698" s="127" t="n"/>
      <c r="K2698" s="127" t="n"/>
      <c r="L2698" s="127" t="n"/>
      <c r="M2698" s="127" t="n"/>
      <c r="N2698" s="120" t="n"/>
      <c r="O2698" s="120" t="n"/>
      <c r="P2698" s="120" t="n"/>
      <c r="Q2698" s="120" t="n"/>
      <c r="R2698" s="121" t="n"/>
      <c r="S2698" s="121" t="n"/>
      <c r="T2698" s="121" t="n"/>
      <c r="U2698" s="121" t="n"/>
      <c r="V2698" s="117">
        <f>IF(P2698="NA","NA",IF(P2698&lt;&gt;"",TEXT(P2698-N2698,"[h].mm"),""))</f>
        <v/>
      </c>
      <c r="W2698" s="118">
        <f>IF(AND(R2698="",S2698=""),"",R2698+S2698)</f>
        <v/>
      </c>
      <c r="X2698" s="116">
        <f>IF(O2698&lt;&gt;"",DATE(YEAR(O2698), MONTH(O2698), DAY(O2698)),"")</f>
        <v/>
      </c>
      <c r="Y2698" s="122" t="n"/>
      <c r="Z2698" s="123" t="n"/>
      <c r="AA2698" s="117">
        <f>IF(F2698="Re-assigned","NA",IF(W2698="","",IF(W2698&gt;=VLOOKUP(D2698,SLAMatrix,3,FALSE),"Yes",IF(W2698&lt;VLOOKUP(D2698,SLAMatrix,2,FALSE),"No","Internal"))))</f>
        <v/>
      </c>
      <c r="AB2698" s="123" t="n"/>
      <c r="AC2698" s="123" t="n"/>
      <c r="AD2698" s="119" t="n"/>
      <c r="AE2698" s="125" t="n"/>
      <c r="AF2698" s="124">
        <f>MONTH(O2698)</f>
        <v/>
      </c>
      <c r="AG2698" s="124">
        <f>VLOOKUP(IFERROR(MID(AE2698,1,(FIND(",",AE2698,1)-1)),AE2698),Facility_Region_Mapping,2,FALSE)</f>
        <v/>
      </c>
      <c r="AH2698" s="124" t="n"/>
      <c r="AI2698" s="124">
        <f>IF(C2698&lt;&gt;"",IF(M2698="ESM User",getInterfaceName($C2698),"NA"),"")</f>
        <v/>
      </c>
      <c r="AJ2698" s="116">
        <f>IF(Q2698&lt;&gt;"",DATE(YEAR(Q2698), MONTH(Q2698), DAY(Q2698)),"")</f>
        <v/>
      </c>
      <c r="AK2698" s="130">
        <f>IF(Q2698&lt;&gt;0,Q2698-N2698,TODAY()-N2698)</f>
        <v/>
      </c>
      <c r="AL2698" s="112">
        <f>IF(F2698="Re-assigned",0,IF(H2698="Closed",0,IF(H2698="Service Restored",0,IF(H2698="",0,1))))</f>
        <v/>
      </c>
      <c r="AM2698" s="124">
        <f>IF(AL2698=0,"",IF(AK2698&gt;20.99,"Aged","Non-Aged"))</f>
        <v/>
      </c>
      <c r="AN2698" s="112">
        <f>IF(Q2698&lt;&gt;"",MONTH(Q2698),"")</f>
        <v/>
      </c>
      <c r="AO2698" s="112">
        <f>IFERROR(VALUE(V2698),0)</f>
        <v/>
      </c>
    </row>
    <row customFormat="1" customHeight="1" ht="29.25" r="2699" s="112" spans="1:41">
      <c r="A2699" s="127" t="n"/>
      <c r="B2699" s="113" t="n"/>
      <c r="C2699" s="127" t="n"/>
      <c r="D2699" s="127" t="n"/>
      <c r="E2699" s="114">
        <f>IF(F2699 &lt;&gt; "",VLOOKUP(F2699,CategoryLookup,2,FALSE), "")</f>
        <v/>
      </c>
      <c r="F2699" s="126" t="n"/>
      <c r="G2699" s="127" t="n"/>
      <c r="H2699" s="127" t="n"/>
      <c r="I2699" s="127" t="n"/>
      <c r="J2699" s="127" t="n"/>
      <c r="K2699" s="127" t="n"/>
      <c r="L2699" s="127" t="n"/>
      <c r="M2699" s="127" t="n"/>
      <c r="N2699" s="120" t="n"/>
      <c r="O2699" s="120" t="n"/>
      <c r="P2699" s="120" t="n"/>
      <c r="Q2699" s="120" t="n"/>
      <c r="R2699" s="121" t="n"/>
      <c r="S2699" s="121" t="n"/>
      <c r="T2699" s="121" t="n"/>
      <c r="U2699" s="121" t="n"/>
      <c r="V2699" s="117">
        <f>IF(P2699="NA","NA",IF(P2699&lt;&gt;"",TEXT(P2699-N2699,"[h].mm"),""))</f>
        <v/>
      </c>
      <c r="W2699" s="118">
        <f>IF(AND(R2699="",S2699=""),"",R2699+S2699)</f>
        <v/>
      </c>
      <c r="X2699" s="116">
        <f>IF(O2699&lt;&gt;"",DATE(YEAR(O2699), MONTH(O2699), DAY(O2699)),"")</f>
        <v/>
      </c>
      <c r="Y2699" s="122" t="n"/>
      <c r="Z2699" s="123" t="n"/>
      <c r="AA2699" s="117">
        <f>IF(F2699="Re-assigned","NA",IF(W2699="","",IF(W2699&gt;=VLOOKUP(D2699,SLAMatrix,3,FALSE),"Yes",IF(W2699&lt;VLOOKUP(D2699,SLAMatrix,2,FALSE),"No","Internal"))))</f>
        <v/>
      </c>
      <c r="AB2699" s="123" t="n"/>
      <c r="AC2699" s="123" t="n"/>
      <c r="AD2699" s="119" t="n"/>
      <c r="AE2699" s="125" t="n"/>
      <c r="AF2699" s="124">
        <f>MONTH(O2699)</f>
        <v/>
      </c>
      <c r="AG2699" s="124">
        <f>VLOOKUP(IFERROR(MID(AE2699,1,(FIND(",",AE2699,1)-1)),AE2699),Facility_Region_Mapping,2,FALSE)</f>
        <v/>
      </c>
      <c r="AH2699" s="124" t="n"/>
      <c r="AI2699" s="124">
        <f>IF(C2699&lt;&gt;"",IF(M2699="ESM User",getInterfaceName($C2699),"NA"),"")</f>
        <v/>
      </c>
      <c r="AJ2699" s="116">
        <f>IF(Q2699&lt;&gt;"",DATE(YEAR(Q2699), MONTH(Q2699), DAY(Q2699)),"")</f>
        <v/>
      </c>
      <c r="AK2699" s="130">
        <f>IF(Q2699&lt;&gt;0,Q2699-N2699,TODAY()-N2699)</f>
        <v/>
      </c>
      <c r="AL2699" s="112">
        <f>IF(F2699="Re-assigned",0,IF(H2699="Closed",0,IF(H2699="Service Restored",0,IF(H2699="",0,1))))</f>
        <v/>
      </c>
      <c r="AM2699" s="124">
        <f>IF(AL2699=0,"",IF(AK2699&gt;20.99,"Aged","Non-Aged"))</f>
        <v/>
      </c>
      <c r="AN2699" s="112">
        <f>IF(Q2699&lt;&gt;"",MONTH(Q2699),"")</f>
        <v/>
      </c>
      <c r="AO2699" s="112">
        <f>IFERROR(VALUE(V2699),0)</f>
        <v/>
      </c>
    </row>
    <row customFormat="1" customHeight="1" ht="29.25" r="2700" s="112" spans="1:41">
      <c r="A2700" s="127" t="n"/>
      <c r="B2700" s="113" t="n"/>
      <c r="C2700" s="127" t="n"/>
      <c r="D2700" s="127" t="n"/>
      <c r="E2700" s="114">
        <f>IF(F2700 &lt;&gt; "",VLOOKUP(F2700,CategoryLookup,2,FALSE), "")</f>
        <v/>
      </c>
      <c r="F2700" s="126" t="n"/>
      <c r="G2700" s="127" t="n"/>
      <c r="H2700" s="127" t="n"/>
      <c r="I2700" s="127" t="n"/>
      <c r="J2700" s="127" t="n"/>
      <c r="K2700" s="127" t="n"/>
      <c r="L2700" s="127" t="n"/>
      <c r="M2700" s="127" t="n"/>
      <c r="N2700" s="120" t="n"/>
      <c r="O2700" s="120" t="n"/>
      <c r="P2700" s="120" t="n"/>
      <c r="Q2700" s="120" t="n"/>
      <c r="R2700" s="121" t="n"/>
      <c r="S2700" s="121" t="n"/>
      <c r="T2700" s="121" t="n"/>
      <c r="U2700" s="121" t="n"/>
      <c r="V2700" s="117">
        <f>IF(P2700="NA","NA",IF(P2700&lt;&gt;"",TEXT(P2700-N2700,"[h].mm"),""))</f>
        <v/>
      </c>
      <c r="W2700" s="118">
        <f>IF(AND(R2700="",S2700=""),"",R2700+S2700)</f>
        <v/>
      </c>
      <c r="X2700" s="116">
        <f>IF(O2700&lt;&gt;"",DATE(YEAR(O2700), MONTH(O2700), DAY(O2700)),"")</f>
        <v/>
      </c>
      <c r="Y2700" s="122" t="n"/>
      <c r="Z2700" s="123" t="n"/>
      <c r="AA2700" s="117">
        <f>IF(F2700="Re-assigned","NA",IF(W2700="","",IF(W2700&gt;=VLOOKUP(D2700,SLAMatrix,3,FALSE),"Yes",IF(W2700&lt;VLOOKUP(D2700,SLAMatrix,2,FALSE),"No","Internal"))))</f>
        <v/>
      </c>
      <c r="AB2700" s="123" t="n"/>
      <c r="AC2700" s="123" t="n"/>
      <c r="AD2700" s="119" t="n"/>
      <c r="AE2700" s="125" t="n"/>
      <c r="AF2700" s="124">
        <f>MONTH(O2700)</f>
        <v/>
      </c>
      <c r="AG2700" s="124">
        <f>VLOOKUP(IFERROR(MID(AE2700,1,(FIND(",",AE2700,1)-1)),AE2700),Facility_Region_Mapping,2,FALSE)</f>
        <v/>
      </c>
      <c r="AH2700" s="124" t="n"/>
      <c r="AI2700" s="124">
        <f>IF(C2700&lt;&gt;"",IF(M2700="ESM User",getInterfaceName($C2700),"NA"),"")</f>
        <v/>
      </c>
      <c r="AJ2700" s="116">
        <f>IF(Q2700&lt;&gt;"",DATE(YEAR(Q2700), MONTH(Q2700), DAY(Q2700)),"")</f>
        <v/>
      </c>
      <c r="AK2700" s="130">
        <f>IF(Q2700&lt;&gt;0,Q2700-N2700,TODAY()-N2700)</f>
        <v/>
      </c>
      <c r="AL2700" s="112">
        <f>IF(F2700="Re-assigned",0,IF(H2700="Closed",0,IF(H2700="Service Restored",0,IF(H2700="",0,1))))</f>
        <v/>
      </c>
      <c r="AM2700" s="124">
        <f>IF(AL2700=0,"",IF(AK2700&gt;20.99,"Aged","Non-Aged"))</f>
        <v/>
      </c>
      <c r="AN2700" s="112">
        <f>IF(Q2700&lt;&gt;"",MONTH(Q2700),"")</f>
        <v/>
      </c>
      <c r="AO2700" s="112">
        <f>IFERROR(VALUE(V2700),0)</f>
        <v/>
      </c>
    </row>
    <row customFormat="1" customHeight="1" ht="29.25" r="2701" s="112" spans="1:41">
      <c r="A2701" s="127" t="n"/>
      <c r="B2701" s="113" t="n"/>
      <c r="C2701" s="127" t="n"/>
      <c r="D2701" s="127" t="n"/>
      <c r="E2701" s="114">
        <f>IF(F2701 &lt;&gt; "",VLOOKUP(F2701,CategoryLookup,2,FALSE), "")</f>
        <v/>
      </c>
      <c r="F2701" s="126" t="n"/>
      <c r="G2701" s="127" t="n"/>
      <c r="H2701" s="127" t="n"/>
      <c r="I2701" s="127" t="n"/>
      <c r="J2701" s="127" t="n"/>
      <c r="K2701" s="127" t="n"/>
      <c r="L2701" s="127" t="n"/>
      <c r="M2701" s="127" t="n"/>
      <c r="N2701" s="120" t="n"/>
      <c r="O2701" s="120" t="n"/>
      <c r="P2701" s="120" t="n"/>
      <c r="Q2701" s="120" t="n"/>
      <c r="R2701" s="121" t="n"/>
      <c r="S2701" s="121" t="n"/>
      <c r="T2701" s="121" t="n"/>
      <c r="U2701" s="121" t="n"/>
      <c r="V2701" s="117">
        <f>IF(P2701="NA","NA",IF(P2701&lt;&gt;"",TEXT(P2701-N2701,"[h].mm"),""))</f>
        <v/>
      </c>
      <c r="W2701" s="118">
        <f>IF(AND(R2701="",S2701=""),"",R2701+S2701)</f>
        <v/>
      </c>
      <c r="X2701" s="116">
        <f>IF(O2701&lt;&gt;"",DATE(YEAR(O2701), MONTH(O2701), DAY(O2701)),"")</f>
        <v/>
      </c>
      <c r="Y2701" s="122" t="n"/>
      <c r="Z2701" s="123" t="n"/>
      <c r="AA2701" s="117">
        <f>IF(F2701="Re-assigned","NA",IF(W2701="","",IF(W2701&gt;=VLOOKUP(D2701,SLAMatrix,3,FALSE),"Yes",IF(W2701&lt;VLOOKUP(D2701,SLAMatrix,2,FALSE),"No","Internal"))))</f>
        <v/>
      </c>
      <c r="AB2701" s="123" t="n"/>
      <c r="AC2701" s="123" t="n"/>
      <c r="AD2701" s="119" t="n"/>
      <c r="AE2701" s="125" t="n"/>
      <c r="AF2701" s="124">
        <f>MONTH(O2701)</f>
        <v/>
      </c>
      <c r="AG2701" s="124">
        <f>VLOOKUP(IFERROR(MID(AE2701,1,(FIND(",",AE2701,1)-1)),AE2701),Facility_Region_Mapping,2,FALSE)</f>
        <v/>
      </c>
      <c r="AH2701" s="124" t="n"/>
      <c r="AI2701" s="124">
        <f>IF(C2701&lt;&gt;"",IF(M2701="ESM User",getInterfaceName($C2701),"NA"),"")</f>
        <v/>
      </c>
      <c r="AJ2701" s="116">
        <f>IF(Q2701&lt;&gt;"",DATE(YEAR(Q2701), MONTH(Q2701), DAY(Q2701)),"")</f>
        <v/>
      </c>
      <c r="AK2701" s="130">
        <f>IF(Q2701&lt;&gt;0,Q2701-N2701,TODAY()-N2701)</f>
        <v/>
      </c>
      <c r="AL2701" s="112">
        <f>IF(F2701="Re-assigned",0,IF(H2701="Closed",0,IF(H2701="Service Restored",0,IF(H2701="",0,1))))</f>
        <v/>
      </c>
      <c r="AM2701" s="124">
        <f>IF(AL2701=0,"",IF(AK2701&gt;20.99,"Aged","Non-Aged"))</f>
        <v/>
      </c>
      <c r="AN2701" s="112">
        <f>IF(Q2701&lt;&gt;"",MONTH(Q2701),"")</f>
        <v/>
      </c>
      <c r="AO2701" s="112">
        <f>IFERROR(VALUE(V2701),0)</f>
        <v/>
      </c>
    </row>
    <row customFormat="1" customHeight="1" ht="29.25" r="2702" s="112" spans="1:41">
      <c r="A2702" s="127" t="n"/>
      <c r="B2702" s="113" t="n"/>
      <c r="C2702" s="127" t="n"/>
      <c r="D2702" s="127" t="n"/>
      <c r="E2702" s="114">
        <f>IF(F2702 &lt;&gt; "",VLOOKUP(F2702,CategoryLookup,2,FALSE), "")</f>
        <v/>
      </c>
      <c r="F2702" s="126" t="n"/>
      <c r="G2702" s="127" t="n"/>
      <c r="H2702" s="127" t="n"/>
      <c r="I2702" s="127" t="n"/>
      <c r="J2702" s="127" t="n"/>
      <c r="K2702" s="127" t="n"/>
      <c r="L2702" s="127" t="n"/>
      <c r="M2702" s="127" t="n"/>
      <c r="N2702" s="120" t="n"/>
      <c r="O2702" s="120" t="n"/>
      <c r="P2702" s="120" t="n"/>
      <c r="Q2702" s="120" t="n"/>
      <c r="R2702" s="121" t="n"/>
      <c r="S2702" s="121" t="n"/>
      <c r="T2702" s="121" t="n"/>
      <c r="U2702" s="121" t="n"/>
      <c r="V2702" s="117">
        <f>IF(P2702="NA","NA",IF(P2702&lt;&gt;"",TEXT(P2702-N2702,"[h].mm"),""))</f>
        <v/>
      </c>
      <c r="W2702" s="118">
        <f>IF(AND(R2702="",S2702=""),"",R2702+S2702)</f>
        <v/>
      </c>
      <c r="X2702" s="116">
        <f>IF(O2702&lt;&gt;"",DATE(YEAR(O2702), MONTH(O2702), DAY(O2702)),"")</f>
        <v/>
      </c>
      <c r="Y2702" s="122" t="n"/>
      <c r="Z2702" s="123" t="n"/>
      <c r="AA2702" s="117">
        <f>IF(F2702="Re-assigned","NA",IF(W2702="","",IF(W2702&gt;=VLOOKUP(D2702,SLAMatrix,3,FALSE),"Yes",IF(W2702&lt;VLOOKUP(D2702,SLAMatrix,2,FALSE),"No","Internal"))))</f>
        <v/>
      </c>
      <c r="AB2702" s="123" t="n"/>
      <c r="AC2702" s="123" t="n"/>
      <c r="AD2702" s="119" t="n"/>
      <c r="AE2702" s="125" t="n"/>
      <c r="AF2702" s="124">
        <f>MONTH(O2702)</f>
        <v/>
      </c>
      <c r="AG2702" s="124">
        <f>VLOOKUP(IFERROR(MID(AE2702,1,(FIND(",",AE2702,1)-1)),AE2702),Facility_Region_Mapping,2,FALSE)</f>
        <v/>
      </c>
      <c r="AH2702" s="124" t="n"/>
      <c r="AI2702" s="124">
        <f>IF(C2702&lt;&gt;"",IF(M2702="ESM User",getInterfaceName($C2702),"NA"),"")</f>
        <v/>
      </c>
      <c r="AJ2702" s="116">
        <f>IF(Q2702&lt;&gt;"",DATE(YEAR(Q2702), MONTH(Q2702), DAY(Q2702)),"")</f>
        <v/>
      </c>
      <c r="AK2702" s="130">
        <f>IF(Q2702&lt;&gt;0,Q2702-N2702,TODAY()-N2702)</f>
        <v/>
      </c>
      <c r="AL2702" s="112">
        <f>IF(F2702="Re-assigned",0,IF(H2702="Closed",0,IF(H2702="Service Restored",0,IF(H2702="",0,1))))</f>
        <v/>
      </c>
      <c r="AM2702" s="124">
        <f>IF(AL2702=0,"",IF(AK2702&gt;20.99,"Aged","Non-Aged"))</f>
        <v/>
      </c>
      <c r="AN2702" s="112">
        <f>IF(Q2702&lt;&gt;"",MONTH(Q2702),"")</f>
        <v/>
      </c>
      <c r="AO2702" s="112">
        <f>IFERROR(VALUE(V2702),0)</f>
        <v/>
      </c>
    </row>
    <row customFormat="1" customHeight="1" ht="29.25" r="2703" s="112" spans="1:41">
      <c r="A2703" s="127" t="n"/>
      <c r="B2703" s="113" t="n"/>
      <c r="C2703" s="127" t="n"/>
      <c r="D2703" s="127" t="n"/>
      <c r="E2703" s="114">
        <f>IF(F2703 &lt;&gt; "",VLOOKUP(F2703,CategoryLookup,2,FALSE), "")</f>
        <v/>
      </c>
      <c r="F2703" s="126" t="n"/>
      <c r="G2703" s="127" t="n"/>
      <c r="H2703" s="127" t="n"/>
      <c r="I2703" s="127" t="n"/>
      <c r="J2703" s="127" t="n"/>
      <c r="K2703" s="127" t="n"/>
      <c r="L2703" s="127" t="n"/>
      <c r="M2703" s="127" t="n"/>
      <c r="N2703" s="120" t="n"/>
      <c r="O2703" s="120" t="n"/>
      <c r="P2703" s="120" t="n"/>
      <c r="Q2703" s="120" t="n"/>
      <c r="R2703" s="121" t="n"/>
      <c r="S2703" s="121" t="n"/>
      <c r="T2703" s="121" t="n"/>
      <c r="U2703" s="121" t="n"/>
      <c r="V2703" s="117">
        <f>IF(P2703="NA","NA",IF(P2703&lt;&gt;"",TEXT(P2703-N2703,"[h].mm"),""))</f>
        <v/>
      </c>
      <c r="W2703" s="118">
        <f>IF(AND(R2703="",S2703=""),"",R2703+S2703)</f>
        <v/>
      </c>
      <c r="X2703" s="116">
        <f>IF(O2703&lt;&gt;"",DATE(YEAR(O2703), MONTH(O2703), DAY(O2703)),"")</f>
        <v/>
      </c>
      <c r="Y2703" s="122" t="n"/>
      <c r="Z2703" s="123" t="n"/>
      <c r="AA2703" s="117">
        <f>IF(F2703="Re-assigned","NA",IF(W2703="","",IF(W2703&gt;=VLOOKUP(D2703,SLAMatrix,3,FALSE),"Yes",IF(W2703&lt;VLOOKUP(D2703,SLAMatrix,2,FALSE),"No","Internal"))))</f>
        <v/>
      </c>
      <c r="AB2703" s="123" t="n"/>
      <c r="AC2703" s="123" t="n"/>
      <c r="AD2703" s="119" t="n"/>
      <c r="AE2703" s="125" t="n"/>
      <c r="AF2703" s="124">
        <f>MONTH(O2703)</f>
        <v/>
      </c>
      <c r="AG2703" s="124">
        <f>VLOOKUP(IFERROR(MID(AE2703,1,(FIND(",",AE2703,1)-1)),AE2703),Facility_Region_Mapping,2,FALSE)</f>
        <v/>
      </c>
      <c r="AH2703" s="124" t="n"/>
      <c r="AI2703" s="124">
        <f>IF(C2703&lt;&gt;"",IF(M2703="ESM User",getInterfaceName($C2703),"NA"),"")</f>
        <v/>
      </c>
      <c r="AJ2703" s="116">
        <f>IF(Q2703&lt;&gt;"",DATE(YEAR(Q2703), MONTH(Q2703), DAY(Q2703)),"")</f>
        <v/>
      </c>
      <c r="AK2703" s="130">
        <f>IF(Q2703&lt;&gt;0,Q2703-N2703,TODAY()-N2703)</f>
        <v/>
      </c>
      <c r="AL2703" s="112">
        <f>IF(F2703="Re-assigned",0,IF(H2703="Closed",0,IF(H2703="Service Restored",0,IF(H2703="",0,1))))</f>
        <v/>
      </c>
      <c r="AM2703" s="124">
        <f>IF(AL2703=0,"",IF(AK2703&gt;20.99,"Aged","Non-Aged"))</f>
        <v/>
      </c>
      <c r="AN2703" s="112">
        <f>IF(Q2703&lt;&gt;"",MONTH(Q2703),"")</f>
        <v/>
      </c>
      <c r="AO2703" s="112">
        <f>IFERROR(VALUE(V2703),0)</f>
        <v/>
      </c>
    </row>
    <row customFormat="1" customHeight="1" ht="29.25" r="2704" s="112" spans="1:41">
      <c r="A2704" s="127" t="n"/>
      <c r="B2704" s="113" t="n"/>
      <c r="C2704" s="127" t="n"/>
      <c r="D2704" s="127" t="n"/>
      <c r="E2704" s="114">
        <f>IF(F2704 &lt;&gt; "",VLOOKUP(F2704,CategoryLookup,2,FALSE), "")</f>
        <v/>
      </c>
      <c r="F2704" s="126" t="n"/>
      <c r="G2704" s="127" t="n"/>
      <c r="H2704" s="127" t="n"/>
      <c r="I2704" s="127" t="n"/>
      <c r="J2704" s="127" t="n"/>
      <c r="K2704" s="127" t="n"/>
      <c r="L2704" s="127" t="n"/>
      <c r="M2704" s="127" t="n"/>
      <c r="N2704" s="120" t="n"/>
      <c r="O2704" s="120" t="n"/>
      <c r="P2704" s="120" t="n"/>
      <c r="Q2704" s="120" t="n"/>
      <c r="R2704" s="121" t="n"/>
      <c r="S2704" s="121" t="n"/>
      <c r="T2704" s="121" t="n"/>
      <c r="U2704" s="121" t="n"/>
      <c r="V2704" s="117">
        <f>IF(P2704="NA","NA",IF(P2704&lt;&gt;"",TEXT(P2704-N2704,"[h].mm"),""))</f>
        <v/>
      </c>
      <c r="W2704" s="118">
        <f>IF(AND(R2704="",S2704=""),"",R2704+S2704)</f>
        <v/>
      </c>
      <c r="X2704" s="116">
        <f>IF(O2704&lt;&gt;"",DATE(YEAR(O2704), MONTH(O2704), DAY(O2704)),"")</f>
        <v/>
      </c>
      <c r="Y2704" s="122" t="n"/>
      <c r="Z2704" s="123" t="n"/>
      <c r="AA2704" s="117">
        <f>IF(F2704="Re-assigned","NA",IF(W2704="","",IF(W2704&gt;=VLOOKUP(D2704,SLAMatrix,3,FALSE),"Yes",IF(W2704&lt;VLOOKUP(D2704,SLAMatrix,2,FALSE),"No","Internal"))))</f>
        <v/>
      </c>
      <c r="AB2704" s="123" t="n"/>
      <c r="AC2704" s="123" t="n"/>
      <c r="AD2704" s="119" t="n"/>
      <c r="AE2704" s="125" t="n"/>
      <c r="AF2704" s="124">
        <f>MONTH(O2704)</f>
        <v/>
      </c>
      <c r="AG2704" s="124">
        <f>VLOOKUP(IFERROR(MID(AE2704,1,(FIND(",",AE2704,1)-1)),AE2704),Facility_Region_Mapping,2,FALSE)</f>
        <v/>
      </c>
      <c r="AH2704" s="124" t="n"/>
      <c r="AI2704" s="124">
        <f>IF(C2704&lt;&gt;"",IF(M2704="ESM User",getInterfaceName($C2704),"NA"),"")</f>
        <v/>
      </c>
      <c r="AJ2704" s="116">
        <f>IF(Q2704&lt;&gt;"",DATE(YEAR(Q2704), MONTH(Q2704), DAY(Q2704)),"")</f>
        <v/>
      </c>
      <c r="AK2704" s="130">
        <f>IF(Q2704&lt;&gt;0,Q2704-N2704,TODAY()-N2704)</f>
        <v/>
      </c>
      <c r="AL2704" s="112">
        <f>IF(F2704="Re-assigned",0,IF(H2704="Closed",0,IF(H2704="Service Restored",0,IF(H2704="",0,1))))</f>
        <v/>
      </c>
      <c r="AM2704" s="124">
        <f>IF(AL2704=0,"",IF(AK2704&gt;20.99,"Aged","Non-Aged"))</f>
        <v/>
      </c>
      <c r="AN2704" s="112">
        <f>IF(Q2704&lt;&gt;"",MONTH(Q2704),"")</f>
        <v/>
      </c>
      <c r="AO2704" s="112">
        <f>IFERROR(VALUE(V2704),0)</f>
        <v/>
      </c>
    </row>
    <row customFormat="1" customHeight="1" ht="29.25" r="2705" s="112" spans="1:41">
      <c r="A2705" s="127" t="n"/>
      <c r="B2705" s="113" t="n"/>
      <c r="C2705" s="127" t="n"/>
      <c r="D2705" s="127" t="n"/>
      <c r="E2705" s="114">
        <f>IF(F2705 &lt;&gt; "",VLOOKUP(F2705,CategoryLookup,2,FALSE), "")</f>
        <v/>
      </c>
      <c r="F2705" s="126" t="n"/>
      <c r="G2705" s="127" t="n"/>
      <c r="H2705" s="127" t="n"/>
      <c r="I2705" s="127" t="n"/>
      <c r="J2705" s="127" t="n"/>
      <c r="K2705" s="127" t="n"/>
      <c r="L2705" s="127" t="n"/>
      <c r="M2705" s="127" t="n"/>
      <c r="N2705" s="120" t="n"/>
      <c r="O2705" s="120" t="n"/>
      <c r="P2705" s="120" t="n"/>
      <c r="Q2705" s="120" t="n"/>
      <c r="R2705" s="121" t="n"/>
      <c r="S2705" s="121" t="n"/>
      <c r="T2705" s="121" t="n"/>
      <c r="U2705" s="121" t="n"/>
      <c r="V2705" s="117">
        <f>IF(P2705="NA","NA",IF(P2705&lt;&gt;"",TEXT(P2705-N2705,"[h].mm"),""))</f>
        <v/>
      </c>
      <c r="W2705" s="118">
        <f>IF(AND(R2705="",S2705=""),"",R2705+S2705)</f>
        <v/>
      </c>
      <c r="X2705" s="116">
        <f>IF(O2705&lt;&gt;"",DATE(YEAR(O2705), MONTH(O2705), DAY(O2705)),"")</f>
        <v/>
      </c>
      <c r="Y2705" s="122" t="n"/>
      <c r="Z2705" s="123" t="n"/>
      <c r="AA2705" s="117">
        <f>IF(F2705="Re-assigned","NA",IF(W2705="","",IF(W2705&gt;=VLOOKUP(D2705,SLAMatrix,3,FALSE),"Yes",IF(W2705&lt;VLOOKUP(D2705,SLAMatrix,2,FALSE),"No","Internal"))))</f>
        <v/>
      </c>
      <c r="AB2705" s="123" t="n"/>
      <c r="AC2705" s="123" t="n"/>
      <c r="AD2705" s="119" t="n"/>
      <c r="AE2705" s="125" t="n"/>
      <c r="AF2705" s="124">
        <f>MONTH(O2705)</f>
        <v/>
      </c>
      <c r="AG2705" s="124">
        <f>VLOOKUP(IFERROR(MID(AE2705,1,(FIND(",",AE2705,1)-1)),AE2705),Facility_Region_Mapping,2,FALSE)</f>
        <v/>
      </c>
      <c r="AH2705" s="124" t="n"/>
      <c r="AI2705" s="124">
        <f>IF(C2705&lt;&gt;"",IF(M2705="ESM User",getInterfaceName($C2705),"NA"),"")</f>
        <v/>
      </c>
      <c r="AJ2705" s="116">
        <f>IF(Q2705&lt;&gt;"",DATE(YEAR(Q2705), MONTH(Q2705), DAY(Q2705)),"")</f>
        <v/>
      </c>
      <c r="AK2705" s="130">
        <f>IF(Q2705&lt;&gt;0,Q2705-N2705,TODAY()-N2705)</f>
        <v/>
      </c>
      <c r="AL2705" s="112">
        <f>IF(F2705="Re-assigned",0,IF(H2705="Closed",0,IF(H2705="Service Restored",0,IF(H2705="",0,1))))</f>
        <v/>
      </c>
      <c r="AM2705" s="124">
        <f>IF(AL2705=0,"",IF(AK2705&gt;20.99,"Aged","Non-Aged"))</f>
        <v/>
      </c>
      <c r="AN2705" s="112">
        <f>IF(Q2705&lt;&gt;"",MONTH(Q2705),"")</f>
        <v/>
      </c>
      <c r="AO2705" s="112">
        <f>IFERROR(VALUE(V2705),0)</f>
        <v/>
      </c>
    </row>
    <row customFormat="1" customHeight="1" ht="29.25" r="2706" s="112" spans="1:41">
      <c r="A2706" s="127" t="n"/>
      <c r="B2706" s="113" t="n"/>
      <c r="C2706" s="127" t="n"/>
      <c r="D2706" s="127" t="n"/>
      <c r="E2706" s="114">
        <f>IF(F2706 &lt;&gt; "",VLOOKUP(F2706,CategoryLookup,2,FALSE), "")</f>
        <v/>
      </c>
      <c r="F2706" s="126" t="n"/>
      <c r="G2706" s="127" t="n"/>
      <c r="H2706" s="127" t="n"/>
      <c r="I2706" s="127" t="n"/>
      <c r="J2706" s="127" t="n"/>
      <c r="K2706" s="127" t="n"/>
      <c r="L2706" s="127" t="n"/>
      <c r="M2706" s="127" t="n"/>
      <c r="N2706" s="120" t="n"/>
      <c r="O2706" s="120" t="n"/>
      <c r="P2706" s="120" t="n"/>
      <c r="Q2706" s="120" t="n"/>
      <c r="R2706" s="121" t="n"/>
      <c r="S2706" s="121" t="n"/>
      <c r="T2706" s="121" t="n"/>
      <c r="U2706" s="121" t="n"/>
      <c r="V2706" s="117">
        <f>IF(P2706="NA","NA",IF(P2706&lt;&gt;"",TEXT(P2706-N2706,"[h].mm"),""))</f>
        <v/>
      </c>
      <c r="W2706" s="118">
        <f>IF(AND(R2706="",S2706=""),"",R2706+S2706)</f>
        <v/>
      </c>
      <c r="X2706" s="116">
        <f>IF(O2706&lt;&gt;"",DATE(YEAR(O2706), MONTH(O2706), DAY(O2706)),"")</f>
        <v/>
      </c>
      <c r="Y2706" s="122" t="n"/>
      <c r="Z2706" s="123" t="n"/>
      <c r="AA2706" s="117">
        <f>IF(F2706="Re-assigned","NA",IF(W2706="","",IF(W2706&gt;=VLOOKUP(D2706,SLAMatrix,3,FALSE),"Yes",IF(W2706&lt;VLOOKUP(D2706,SLAMatrix,2,FALSE),"No","Internal"))))</f>
        <v/>
      </c>
      <c r="AB2706" s="123" t="n"/>
      <c r="AC2706" s="123" t="n"/>
      <c r="AD2706" s="119" t="n"/>
      <c r="AE2706" s="125" t="n"/>
      <c r="AF2706" s="124">
        <f>MONTH(O2706)</f>
        <v/>
      </c>
      <c r="AG2706" s="124">
        <f>VLOOKUP(IFERROR(MID(AE2706,1,(FIND(",",AE2706,1)-1)),AE2706),Facility_Region_Mapping,2,FALSE)</f>
        <v/>
      </c>
      <c r="AH2706" s="124" t="n"/>
      <c r="AI2706" s="124">
        <f>IF(C2706&lt;&gt;"",IF(M2706="ESM User",getInterfaceName($C2706),"NA"),"")</f>
        <v/>
      </c>
      <c r="AJ2706" s="116">
        <f>IF(Q2706&lt;&gt;"",DATE(YEAR(Q2706), MONTH(Q2706), DAY(Q2706)),"")</f>
        <v/>
      </c>
      <c r="AK2706" s="130">
        <f>IF(Q2706&lt;&gt;0,Q2706-N2706,TODAY()-N2706)</f>
        <v/>
      </c>
      <c r="AL2706" s="112">
        <f>IF(F2706="Re-assigned",0,IF(H2706="Closed",0,IF(H2706="Service Restored",0,IF(H2706="",0,1))))</f>
        <v/>
      </c>
      <c r="AM2706" s="124">
        <f>IF(AL2706=0,"",IF(AK2706&gt;20.99,"Aged","Non-Aged"))</f>
        <v/>
      </c>
      <c r="AN2706" s="112">
        <f>IF(Q2706&lt;&gt;"",MONTH(Q2706),"")</f>
        <v/>
      </c>
      <c r="AO2706" s="112">
        <f>IFERROR(VALUE(V2706),0)</f>
        <v/>
      </c>
    </row>
    <row customFormat="1" customHeight="1" ht="29.25" r="2707" s="112" spans="1:41">
      <c r="A2707" s="127" t="n"/>
      <c r="B2707" s="113" t="n"/>
      <c r="C2707" s="127" t="n"/>
      <c r="D2707" s="127" t="n"/>
      <c r="E2707" s="114">
        <f>IF(F2707 &lt;&gt; "",VLOOKUP(F2707,CategoryLookup,2,FALSE), "")</f>
        <v/>
      </c>
      <c r="F2707" s="126" t="n"/>
      <c r="G2707" s="127" t="n"/>
      <c r="H2707" s="127" t="n"/>
      <c r="I2707" s="127" t="n"/>
      <c r="J2707" s="127" t="n"/>
      <c r="K2707" s="127" t="n"/>
      <c r="L2707" s="127" t="n"/>
      <c r="M2707" s="127" t="n"/>
      <c r="N2707" s="120" t="n"/>
      <c r="O2707" s="120" t="n"/>
      <c r="P2707" s="120" t="n"/>
      <c r="Q2707" s="120" t="n"/>
      <c r="R2707" s="121" t="n"/>
      <c r="S2707" s="121" t="n"/>
      <c r="T2707" s="121" t="n"/>
      <c r="U2707" s="121" t="n"/>
      <c r="V2707" s="117">
        <f>IF(P2707="NA","NA",IF(P2707&lt;&gt;"",TEXT(P2707-N2707,"[h].mm"),""))</f>
        <v/>
      </c>
      <c r="W2707" s="118">
        <f>IF(AND(R2707="",S2707=""),"",R2707+S2707)</f>
        <v/>
      </c>
      <c r="X2707" s="116">
        <f>IF(O2707&lt;&gt;"",DATE(YEAR(O2707), MONTH(O2707), DAY(O2707)),"")</f>
        <v/>
      </c>
      <c r="Y2707" s="122" t="n"/>
      <c r="Z2707" s="123" t="n"/>
      <c r="AA2707" s="117">
        <f>IF(F2707="Re-assigned","NA",IF(W2707="","",IF(W2707&gt;=VLOOKUP(D2707,SLAMatrix,3,FALSE),"Yes",IF(W2707&lt;VLOOKUP(D2707,SLAMatrix,2,FALSE),"No","Internal"))))</f>
        <v/>
      </c>
      <c r="AB2707" s="123" t="n"/>
      <c r="AC2707" s="123" t="n"/>
      <c r="AD2707" s="119" t="n"/>
      <c r="AE2707" s="125" t="n"/>
      <c r="AF2707" s="124">
        <f>MONTH(O2707)</f>
        <v/>
      </c>
      <c r="AG2707" s="124">
        <f>VLOOKUP(IFERROR(MID(AE2707,1,(FIND(",",AE2707,1)-1)),AE2707),Facility_Region_Mapping,2,FALSE)</f>
        <v/>
      </c>
      <c r="AH2707" s="124" t="n"/>
      <c r="AI2707" s="124">
        <f>IF(C2707&lt;&gt;"",IF(M2707="ESM User",getInterfaceName($C2707),"NA"),"")</f>
        <v/>
      </c>
      <c r="AJ2707" s="116">
        <f>IF(Q2707&lt;&gt;"",DATE(YEAR(Q2707), MONTH(Q2707), DAY(Q2707)),"")</f>
        <v/>
      </c>
      <c r="AK2707" s="130">
        <f>IF(Q2707&lt;&gt;0,Q2707-N2707,TODAY()-N2707)</f>
        <v/>
      </c>
      <c r="AL2707" s="112">
        <f>IF(F2707="Re-assigned",0,IF(H2707="Closed",0,IF(H2707="Service Restored",0,IF(H2707="",0,1))))</f>
        <v/>
      </c>
      <c r="AM2707" s="124">
        <f>IF(AL2707=0,"",IF(AK2707&gt;20.99,"Aged","Non-Aged"))</f>
        <v/>
      </c>
      <c r="AN2707" s="112">
        <f>IF(Q2707&lt;&gt;"",MONTH(Q2707),"")</f>
        <v/>
      </c>
      <c r="AO2707" s="112">
        <f>IFERROR(VALUE(V2707),0)</f>
        <v/>
      </c>
    </row>
    <row customFormat="1" customHeight="1" ht="29.25" r="2708" s="112" spans="1:41">
      <c r="A2708" s="127" t="n"/>
      <c r="B2708" s="113" t="n"/>
      <c r="C2708" s="127" t="n"/>
      <c r="D2708" s="127" t="n"/>
      <c r="E2708" s="114">
        <f>IF(F2708 &lt;&gt; "",VLOOKUP(F2708,CategoryLookup,2,FALSE), "")</f>
        <v/>
      </c>
      <c r="F2708" s="126" t="n"/>
      <c r="G2708" s="127" t="n"/>
      <c r="H2708" s="127" t="n"/>
      <c r="I2708" s="127" t="n"/>
      <c r="J2708" s="127" t="n"/>
      <c r="K2708" s="127" t="n"/>
      <c r="L2708" s="127" t="n"/>
      <c r="M2708" s="127" t="n"/>
      <c r="N2708" s="120" t="n"/>
      <c r="O2708" s="120" t="n"/>
      <c r="P2708" s="120" t="n"/>
      <c r="Q2708" s="120" t="n"/>
      <c r="R2708" s="121" t="n"/>
      <c r="S2708" s="121" t="n"/>
      <c r="T2708" s="121" t="n"/>
      <c r="U2708" s="121" t="n"/>
      <c r="V2708" s="117">
        <f>IF(P2708="NA","NA",IF(P2708&lt;&gt;"",TEXT(P2708-N2708,"[h].mm"),""))</f>
        <v/>
      </c>
      <c r="W2708" s="118">
        <f>IF(AND(R2708="",S2708=""),"",R2708+S2708)</f>
        <v/>
      </c>
      <c r="X2708" s="116">
        <f>IF(O2708&lt;&gt;"",DATE(YEAR(O2708), MONTH(O2708), DAY(O2708)),"")</f>
        <v/>
      </c>
      <c r="Y2708" s="122" t="n"/>
      <c r="Z2708" s="123" t="n"/>
      <c r="AA2708" s="117">
        <f>IF(F2708="Re-assigned","NA",IF(W2708="","",IF(W2708&gt;=VLOOKUP(D2708,SLAMatrix,3,FALSE),"Yes",IF(W2708&lt;VLOOKUP(D2708,SLAMatrix,2,FALSE),"No","Internal"))))</f>
        <v/>
      </c>
      <c r="AB2708" s="123" t="n"/>
      <c r="AC2708" s="123" t="n"/>
      <c r="AD2708" s="119" t="n"/>
      <c r="AE2708" s="125" t="n"/>
      <c r="AF2708" s="124">
        <f>MONTH(O2708)</f>
        <v/>
      </c>
      <c r="AG2708" s="124">
        <f>VLOOKUP(IFERROR(MID(AE2708,1,(FIND(",",AE2708,1)-1)),AE2708),Facility_Region_Mapping,2,FALSE)</f>
        <v/>
      </c>
      <c r="AH2708" s="124" t="n"/>
      <c r="AI2708" s="124">
        <f>IF(C2708&lt;&gt;"",IF(M2708="ESM User",getInterfaceName($C2708),"NA"),"")</f>
        <v/>
      </c>
      <c r="AJ2708" s="116">
        <f>IF(Q2708&lt;&gt;"",DATE(YEAR(Q2708), MONTH(Q2708), DAY(Q2708)),"")</f>
        <v/>
      </c>
      <c r="AK2708" s="130">
        <f>IF(Q2708&lt;&gt;0,Q2708-N2708,TODAY()-N2708)</f>
        <v/>
      </c>
      <c r="AL2708" s="112">
        <f>IF(F2708="Re-assigned",0,IF(H2708="Closed",0,IF(H2708="Service Restored",0,IF(H2708="",0,1))))</f>
        <v/>
      </c>
      <c r="AM2708" s="124">
        <f>IF(AL2708=0,"",IF(AK2708&gt;20.99,"Aged","Non-Aged"))</f>
        <v/>
      </c>
      <c r="AN2708" s="112">
        <f>IF(Q2708&lt;&gt;"",MONTH(Q2708),"")</f>
        <v/>
      </c>
      <c r="AO2708" s="112">
        <f>IFERROR(VALUE(V2708),0)</f>
        <v/>
      </c>
    </row>
    <row customFormat="1" customHeight="1" ht="29.25" r="2709" s="112" spans="1:41">
      <c r="A2709" s="127" t="n"/>
      <c r="B2709" s="113" t="n"/>
      <c r="C2709" s="127" t="n"/>
      <c r="D2709" s="127" t="n"/>
      <c r="E2709" s="114">
        <f>IF(F2709 &lt;&gt; "",VLOOKUP(F2709,CategoryLookup,2,FALSE), "")</f>
        <v/>
      </c>
      <c r="F2709" s="126" t="n"/>
      <c r="G2709" s="127" t="n"/>
      <c r="H2709" s="127" t="n"/>
      <c r="I2709" s="127" t="n"/>
      <c r="J2709" s="127" t="n"/>
      <c r="K2709" s="127" t="n"/>
      <c r="L2709" s="127" t="n"/>
      <c r="M2709" s="127" t="n"/>
      <c r="N2709" s="120" t="n"/>
      <c r="O2709" s="120" t="n"/>
      <c r="P2709" s="120" t="n"/>
      <c r="Q2709" s="120" t="n"/>
      <c r="R2709" s="121" t="n"/>
      <c r="S2709" s="121" t="n"/>
      <c r="T2709" s="121" t="n"/>
      <c r="U2709" s="121" t="n"/>
      <c r="V2709" s="117">
        <f>IF(P2709="NA","NA",IF(P2709&lt;&gt;"",TEXT(P2709-N2709,"[h].mm"),""))</f>
        <v/>
      </c>
      <c r="W2709" s="118">
        <f>IF(AND(R2709="",S2709=""),"",R2709+S2709)</f>
        <v/>
      </c>
      <c r="X2709" s="116">
        <f>IF(O2709&lt;&gt;"",DATE(YEAR(O2709), MONTH(O2709), DAY(O2709)),"")</f>
        <v/>
      </c>
      <c r="Y2709" s="122" t="n"/>
      <c r="Z2709" s="123" t="n"/>
      <c r="AA2709" s="117">
        <f>IF(F2709="Re-assigned","NA",IF(W2709="","",IF(W2709&gt;=VLOOKUP(D2709,SLAMatrix,3,FALSE),"Yes",IF(W2709&lt;VLOOKUP(D2709,SLAMatrix,2,FALSE),"No","Internal"))))</f>
        <v/>
      </c>
      <c r="AB2709" s="123" t="n"/>
      <c r="AC2709" s="123" t="n"/>
      <c r="AD2709" s="119" t="n"/>
      <c r="AE2709" s="125" t="n"/>
      <c r="AF2709" s="124">
        <f>MONTH(O2709)</f>
        <v/>
      </c>
      <c r="AG2709" s="124">
        <f>VLOOKUP(IFERROR(MID(AE2709,1,(FIND(",",AE2709,1)-1)),AE2709),Facility_Region_Mapping,2,FALSE)</f>
        <v/>
      </c>
      <c r="AH2709" s="124" t="n"/>
      <c r="AI2709" s="124">
        <f>IF(C2709&lt;&gt;"",IF(M2709="ESM User",getInterfaceName($C2709),"NA"),"")</f>
        <v/>
      </c>
      <c r="AJ2709" s="116">
        <f>IF(Q2709&lt;&gt;"",DATE(YEAR(Q2709), MONTH(Q2709), DAY(Q2709)),"")</f>
        <v/>
      </c>
      <c r="AK2709" s="130">
        <f>IF(Q2709&lt;&gt;0,Q2709-N2709,TODAY()-N2709)</f>
        <v/>
      </c>
      <c r="AL2709" s="112">
        <f>IF(F2709="Re-assigned",0,IF(H2709="Closed",0,IF(H2709="Service Restored",0,IF(H2709="",0,1))))</f>
        <v/>
      </c>
      <c r="AM2709" s="124">
        <f>IF(AL2709=0,"",IF(AK2709&gt;20.99,"Aged","Non-Aged"))</f>
        <v/>
      </c>
      <c r="AN2709" s="112">
        <f>IF(Q2709&lt;&gt;"",MONTH(Q2709),"")</f>
        <v/>
      </c>
      <c r="AO2709" s="112">
        <f>IFERROR(VALUE(V2709),0)</f>
        <v/>
      </c>
    </row>
    <row customFormat="1" customHeight="1" ht="29.25" r="2710" s="112" spans="1:41">
      <c r="A2710" s="127" t="n"/>
      <c r="B2710" s="113" t="n"/>
      <c r="C2710" s="127" t="n"/>
      <c r="D2710" s="127" t="n"/>
      <c r="E2710" s="114">
        <f>IF(F2710 &lt;&gt; "",VLOOKUP(F2710,CategoryLookup,2,FALSE), "")</f>
        <v/>
      </c>
      <c r="F2710" s="126" t="n"/>
      <c r="G2710" s="127" t="n"/>
      <c r="H2710" s="127" t="n"/>
      <c r="I2710" s="127" t="n"/>
      <c r="J2710" s="127" t="n"/>
      <c r="K2710" s="127" t="n"/>
      <c r="L2710" s="127" t="n"/>
      <c r="M2710" s="127" t="n"/>
      <c r="N2710" s="120" t="n"/>
      <c r="O2710" s="120" t="n"/>
      <c r="P2710" s="120" t="n"/>
      <c r="Q2710" s="120" t="n"/>
      <c r="R2710" s="121" t="n"/>
      <c r="S2710" s="121" t="n"/>
      <c r="T2710" s="121" t="n"/>
      <c r="U2710" s="121" t="n"/>
      <c r="V2710" s="117">
        <f>IF(P2710="NA","NA",IF(P2710&lt;&gt;"",TEXT(P2710-N2710,"[h].mm"),""))</f>
        <v/>
      </c>
      <c r="W2710" s="118">
        <f>IF(AND(R2710="",S2710=""),"",R2710+S2710)</f>
        <v/>
      </c>
      <c r="X2710" s="116">
        <f>IF(O2710&lt;&gt;"",DATE(YEAR(O2710), MONTH(O2710), DAY(O2710)),"")</f>
        <v/>
      </c>
      <c r="Y2710" s="122" t="n"/>
      <c r="Z2710" s="123" t="n"/>
      <c r="AA2710" s="117">
        <f>IF(F2710="Re-assigned","NA",IF(W2710="","",IF(W2710&gt;=VLOOKUP(D2710,SLAMatrix,3,FALSE),"Yes",IF(W2710&lt;VLOOKUP(D2710,SLAMatrix,2,FALSE),"No","Internal"))))</f>
        <v/>
      </c>
      <c r="AB2710" s="123" t="n"/>
      <c r="AC2710" s="123" t="n"/>
      <c r="AD2710" s="119" t="n"/>
      <c r="AE2710" s="125" t="n"/>
      <c r="AF2710" s="124">
        <f>MONTH(O2710)</f>
        <v/>
      </c>
      <c r="AG2710" s="124">
        <f>VLOOKUP(IFERROR(MID(AE2710,1,(FIND(",",AE2710,1)-1)),AE2710),Facility_Region_Mapping,2,FALSE)</f>
        <v/>
      </c>
      <c r="AH2710" s="124" t="n"/>
      <c r="AI2710" s="124">
        <f>IF(C2710&lt;&gt;"",IF(M2710="ESM User",getInterfaceName($C2710),"NA"),"")</f>
        <v/>
      </c>
      <c r="AJ2710" s="116">
        <f>IF(Q2710&lt;&gt;"",DATE(YEAR(Q2710), MONTH(Q2710), DAY(Q2710)),"")</f>
        <v/>
      </c>
      <c r="AK2710" s="130">
        <f>IF(Q2710&lt;&gt;0,Q2710-N2710,TODAY()-N2710)</f>
        <v/>
      </c>
      <c r="AL2710" s="112">
        <f>IF(F2710="Re-assigned",0,IF(H2710="Closed",0,IF(H2710="Service Restored",0,IF(H2710="",0,1))))</f>
        <v/>
      </c>
      <c r="AM2710" s="124">
        <f>IF(AL2710=0,"",IF(AK2710&gt;20.99,"Aged","Non-Aged"))</f>
        <v/>
      </c>
      <c r="AN2710" s="112">
        <f>IF(Q2710&lt;&gt;"",MONTH(Q2710),"")</f>
        <v/>
      </c>
      <c r="AO2710" s="112">
        <f>IFERROR(VALUE(V2710),0)</f>
        <v/>
      </c>
    </row>
    <row customFormat="1" customHeight="1" ht="29.25" r="2711" s="112" spans="1:41">
      <c r="A2711" s="127" t="n"/>
      <c r="B2711" s="113" t="n"/>
      <c r="C2711" s="127" t="n"/>
      <c r="D2711" s="127" t="n"/>
      <c r="E2711" s="114">
        <f>IF(F2711 &lt;&gt; "",VLOOKUP(F2711,CategoryLookup,2,FALSE), "")</f>
        <v/>
      </c>
      <c r="F2711" s="126" t="n"/>
      <c r="G2711" s="127" t="n"/>
      <c r="H2711" s="127" t="n"/>
      <c r="I2711" s="127" t="n"/>
      <c r="J2711" s="127" t="n"/>
      <c r="K2711" s="127" t="n"/>
      <c r="L2711" s="127" t="n"/>
      <c r="M2711" s="127" t="n"/>
      <c r="N2711" s="120" t="n"/>
      <c r="O2711" s="120" t="n"/>
      <c r="P2711" s="120" t="n"/>
      <c r="Q2711" s="120" t="n"/>
      <c r="R2711" s="121" t="n"/>
      <c r="S2711" s="121" t="n"/>
      <c r="T2711" s="121" t="n"/>
      <c r="U2711" s="121" t="n"/>
      <c r="V2711" s="117">
        <f>IF(P2711="NA","NA",IF(P2711&lt;&gt;"",TEXT(P2711-N2711,"[h].mm"),""))</f>
        <v/>
      </c>
      <c r="W2711" s="118">
        <f>IF(AND(R2711="",S2711=""),"",R2711+S2711)</f>
        <v/>
      </c>
      <c r="X2711" s="116">
        <f>IF(O2711&lt;&gt;"",DATE(YEAR(O2711), MONTH(O2711), DAY(O2711)),"")</f>
        <v/>
      </c>
      <c r="Y2711" s="122" t="n"/>
      <c r="Z2711" s="123" t="n"/>
      <c r="AA2711" s="117">
        <f>IF(F2711="Re-assigned","NA",IF(W2711="","",IF(W2711&gt;=VLOOKUP(D2711,SLAMatrix,3,FALSE),"Yes",IF(W2711&lt;VLOOKUP(D2711,SLAMatrix,2,FALSE),"No","Internal"))))</f>
        <v/>
      </c>
      <c r="AB2711" s="123" t="n"/>
      <c r="AC2711" s="123" t="n"/>
      <c r="AD2711" s="119" t="n"/>
      <c r="AE2711" s="125" t="n"/>
      <c r="AF2711" s="124">
        <f>MONTH(O2711)</f>
        <v/>
      </c>
      <c r="AG2711" s="124">
        <f>VLOOKUP(IFERROR(MID(AE2711,1,(FIND(",",AE2711,1)-1)),AE2711),Facility_Region_Mapping,2,FALSE)</f>
        <v/>
      </c>
      <c r="AH2711" s="124" t="n"/>
      <c r="AI2711" s="124">
        <f>IF(C2711&lt;&gt;"",IF(M2711="ESM User",getInterfaceName($C2711),"NA"),"")</f>
        <v/>
      </c>
      <c r="AJ2711" s="116">
        <f>IF(Q2711&lt;&gt;"",DATE(YEAR(Q2711), MONTH(Q2711), DAY(Q2711)),"")</f>
        <v/>
      </c>
      <c r="AK2711" s="130">
        <f>IF(Q2711&lt;&gt;0,Q2711-N2711,TODAY()-N2711)</f>
        <v/>
      </c>
      <c r="AL2711" s="112">
        <f>IF(F2711="Re-assigned",0,IF(H2711="Closed",0,IF(H2711="Service Restored",0,IF(H2711="",0,1))))</f>
        <v/>
      </c>
      <c r="AM2711" s="124">
        <f>IF(AL2711=0,"",IF(AK2711&gt;20.99,"Aged","Non-Aged"))</f>
        <v/>
      </c>
      <c r="AN2711" s="112">
        <f>IF(Q2711&lt;&gt;"",MONTH(Q2711),"")</f>
        <v/>
      </c>
      <c r="AO2711" s="112">
        <f>IFERROR(VALUE(V2711),0)</f>
        <v/>
      </c>
    </row>
    <row customFormat="1" customHeight="1" ht="29.25" r="2712" s="112" spans="1:41">
      <c r="A2712" s="127" t="n"/>
      <c r="B2712" s="113" t="n"/>
      <c r="C2712" s="127" t="n"/>
      <c r="D2712" s="127" t="n"/>
      <c r="E2712" s="114">
        <f>IF(F2712 &lt;&gt; "",VLOOKUP(F2712,CategoryLookup,2,FALSE), "")</f>
        <v/>
      </c>
      <c r="F2712" s="126" t="n"/>
      <c r="G2712" s="127" t="n"/>
      <c r="H2712" s="127" t="n"/>
      <c r="I2712" s="127" t="n"/>
      <c r="J2712" s="127" t="n"/>
      <c r="K2712" s="127" t="n"/>
      <c r="L2712" s="127" t="n"/>
      <c r="M2712" s="127" t="n"/>
      <c r="N2712" s="120" t="n"/>
      <c r="O2712" s="120" t="n"/>
      <c r="P2712" s="120" t="n"/>
      <c r="Q2712" s="120" t="n"/>
      <c r="R2712" s="121" t="n"/>
      <c r="S2712" s="121" t="n"/>
      <c r="T2712" s="121" t="n"/>
      <c r="U2712" s="121" t="n"/>
      <c r="V2712" s="117">
        <f>IF(P2712="NA","NA",IF(P2712&lt;&gt;"",TEXT(P2712-N2712,"[h].mm"),""))</f>
        <v/>
      </c>
      <c r="W2712" s="118">
        <f>IF(AND(R2712="",S2712=""),"",R2712+S2712)</f>
        <v/>
      </c>
      <c r="X2712" s="116">
        <f>IF(O2712&lt;&gt;"",DATE(YEAR(O2712), MONTH(O2712), DAY(O2712)),"")</f>
        <v/>
      </c>
      <c r="Y2712" s="122" t="n"/>
      <c r="Z2712" s="123" t="n"/>
      <c r="AA2712" s="117">
        <f>IF(F2712="Re-assigned","NA",IF(W2712="","",IF(W2712&gt;=VLOOKUP(D2712,SLAMatrix,3,FALSE),"Yes",IF(W2712&lt;VLOOKUP(D2712,SLAMatrix,2,FALSE),"No","Internal"))))</f>
        <v/>
      </c>
      <c r="AB2712" s="123" t="n"/>
      <c r="AC2712" s="123" t="n"/>
      <c r="AD2712" s="119" t="n"/>
      <c r="AE2712" s="125" t="n"/>
      <c r="AF2712" s="124">
        <f>MONTH(O2712)</f>
        <v/>
      </c>
      <c r="AG2712" s="124">
        <f>VLOOKUP(IFERROR(MID(AE2712,1,(FIND(",",AE2712,1)-1)),AE2712),Facility_Region_Mapping,2,FALSE)</f>
        <v/>
      </c>
      <c r="AH2712" s="124" t="n"/>
      <c r="AI2712" s="124">
        <f>IF(C2712&lt;&gt;"",IF(M2712="ESM User",getInterfaceName($C2712),"NA"),"")</f>
        <v/>
      </c>
      <c r="AJ2712" s="116">
        <f>IF(Q2712&lt;&gt;"",DATE(YEAR(Q2712), MONTH(Q2712), DAY(Q2712)),"")</f>
        <v/>
      </c>
      <c r="AK2712" s="130">
        <f>IF(Q2712&lt;&gt;0,Q2712-N2712,TODAY()-N2712)</f>
        <v/>
      </c>
      <c r="AL2712" s="112">
        <f>IF(F2712="Re-assigned",0,IF(H2712="Closed",0,IF(H2712="Service Restored",0,IF(H2712="",0,1))))</f>
        <v/>
      </c>
      <c r="AM2712" s="124">
        <f>IF(AL2712=0,"",IF(AK2712&gt;20.99,"Aged","Non-Aged"))</f>
        <v/>
      </c>
      <c r="AN2712" s="112">
        <f>IF(Q2712&lt;&gt;"",MONTH(Q2712),"")</f>
        <v/>
      </c>
      <c r="AO2712" s="112">
        <f>IFERROR(VALUE(V2712),0)</f>
        <v/>
      </c>
    </row>
    <row customFormat="1" customHeight="1" ht="29.25" r="2713" s="112" spans="1:41">
      <c r="A2713" s="127" t="n"/>
      <c r="B2713" s="113" t="n"/>
      <c r="C2713" s="127" t="n"/>
      <c r="D2713" s="127" t="n"/>
      <c r="E2713" s="114">
        <f>IF(F2713 &lt;&gt; "",VLOOKUP(F2713,CategoryLookup,2,FALSE), "")</f>
        <v/>
      </c>
      <c r="F2713" s="126" t="n"/>
      <c r="G2713" s="127" t="n"/>
      <c r="H2713" s="127" t="n"/>
      <c r="I2713" s="127" t="n"/>
      <c r="J2713" s="127" t="n"/>
      <c r="K2713" s="127" t="n"/>
      <c r="L2713" s="127" t="n"/>
      <c r="M2713" s="127" t="n"/>
      <c r="N2713" s="120" t="n"/>
      <c r="O2713" s="120" t="n"/>
      <c r="P2713" s="120" t="n"/>
      <c r="Q2713" s="120" t="n"/>
      <c r="R2713" s="121" t="n"/>
      <c r="S2713" s="121" t="n"/>
      <c r="T2713" s="121" t="n"/>
      <c r="U2713" s="121" t="n"/>
      <c r="V2713" s="117">
        <f>IF(P2713="NA","NA",IF(P2713&lt;&gt;"",TEXT(P2713-N2713,"[h].mm"),""))</f>
        <v/>
      </c>
      <c r="W2713" s="118">
        <f>IF(AND(R2713="",S2713=""),"",R2713+S2713)</f>
        <v/>
      </c>
      <c r="X2713" s="116">
        <f>IF(O2713&lt;&gt;"",DATE(YEAR(O2713), MONTH(O2713), DAY(O2713)),"")</f>
        <v/>
      </c>
      <c r="Y2713" s="122" t="n"/>
      <c r="Z2713" s="123" t="n"/>
      <c r="AA2713" s="117">
        <f>IF(F2713="Re-assigned","NA",IF(W2713="","",IF(W2713&gt;=VLOOKUP(D2713,SLAMatrix,3,FALSE),"Yes",IF(W2713&lt;VLOOKUP(D2713,SLAMatrix,2,FALSE),"No","Internal"))))</f>
        <v/>
      </c>
      <c r="AB2713" s="123" t="n"/>
      <c r="AC2713" s="123" t="n"/>
      <c r="AD2713" s="119" t="n"/>
      <c r="AE2713" s="125" t="n"/>
      <c r="AF2713" s="124">
        <f>MONTH(O2713)</f>
        <v/>
      </c>
      <c r="AG2713" s="124">
        <f>VLOOKUP(IFERROR(MID(AE2713,1,(FIND(",",AE2713,1)-1)),AE2713),Facility_Region_Mapping,2,FALSE)</f>
        <v/>
      </c>
      <c r="AH2713" s="124" t="n"/>
      <c r="AI2713" s="124">
        <f>IF(C2713&lt;&gt;"",IF(M2713="ESM User",getInterfaceName($C2713),"NA"),"")</f>
        <v/>
      </c>
      <c r="AJ2713" s="116">
        <f>IF(Q2713&lt;&gt;"",DATE(YEAR(Q2713), MONTH(Q2713), DAY(Q2713)),"")</f>
        <v/>
      </c>
      <c r="AK2713" s="130">
        <f>IF(Q2713&lt;&gt;0,Q2713-N2713,TODAY()-N2713)</f>
        <v/>
      </c>
      <c r="AL2713" s="112">
        <f>IF(F2713="Re-assigned",0,IF(H2713="Closed",0,IF(H2713="Service Restored",0,IF(H2713="",0,1))))</f>
        <v/>
      </c>
      <c r="AM2713" s="124">
        <f>IF(AL2713=0,"",IF(AK2713&gt;20.99,"Aged","Non-Aged"))</f>
        <v/>
      </c>
      <c r="AN2713" s="112">
        <f>IF(Q2713&lt;&gt;"",MONTH(Q2713),"")</f>
        <v/>
      </c>
      <c r="AO2713" s="112">
        <f>IFERROR(VALUE(V2713),0)</f>
        <v/>
      </c>
    </row>
    <row customFormat="1" customHeight="1" ht="29.25" r="2714" s="112" spans="1:41">
      <c r="A2714" s="127" t="n"/>
      <c r="B2714" s="113" t="n"/>
      <c r="C2714" s="127" t="n"/>
      <c r="D2714" s="127" t="n"/>
      <c r="E2714" s="114">
        <f>IF(F2714 &lt;&gt; "",VLOOKUP(F2714,CategoryLookup,2,FALSE), "")</f>
        <v/>
      </c>
      <c r="F2714" s="126" t="n"/>
      <c r="G2714" s="127" t="n"/>
      <c r="H2714" s="127" t="n"/>
      <c r="I2714" s="127" t="n"/>
      <c r="J2714" s="127" t="n"/>
      <c r="K2714" s="127" t="n"/>
      <c r="L2714" s="127" t="n"/>
      <c r="M2714" s="127" t="n"/>
      <c r="N2714" s="120" t="n"/>
      <c r="O2714" s="120" t="n"/>
      <c r="P2714" s="120" t="n"/>
      <c r="Q2714" s="120" t="n"/>
      <c r="R2714" s="121" t="n"/>
      <c r="S2714" s="121" t="n"/>
      <c r="T2714" s="121" t="n"/>
      <c r="U2714" s="121" t="n"/>
      <c r="V2714" s="117">
        <f>IF(P2714="NA","NA",IF(P2714&lt;&gt;"",TEXT(P2714-N2714,"[h].mm"),""))</f>
        <v/>
      </c>
      <c r="W2714" s="118">
        <f>IF(AND(R2714="",S2714=""),"",R2714+S2714)</f>
        <v/>
      </c>
      <c r="X2714" s="116">
        <f>IF(O2714&lt;&gt;"",DATE(YEAR(O2714), MONTH(O2714), DAY(O2714)),"")</f>
        <v/>
      </c>
      <c r="Y2714" s="122" t="n"/>
      <c r="Z2714" s="123" t="n"/>
      <c r="AA2714" s="117">
        <f>IF(F2714="Re-assigned","NA",IF(W2714="","",IF(W2714&gt;=VLOOKUP(D2714,SLAMatrix,3,FALSE),"Yes",IF(W2714&lt;VLOOKUP(D2714,SLAMatrix,2,FALSE),"No","Internal"))))</f>
        <v/>
      </c>
      <c r="AB2714" s="123" t="n"/>
      <c r="AC2714" s="123" t="n"/>
      <c r="AD2714" s="119" t="n"/>
      <c r="AE2714" s="125" t="n"/>
      <c r="AF2714" s="124">
        <f>MONTH(O2714)</f>
        <v/>
      </c>
      <c r="AG2714" s="124">
        <f>VLOOKUP(IFERROR(MID(AE2714,1,(FIND(",",AE2714,1)-1)),AE2714),Facility_Region_Mapping,2,FALSE)</f>
        <v/>
      </c>
      <c r="AH2714" s="124" t="n"/>
      <c r="AI2714" s="124">
        <f>IF(C2714&lt;&gt;"",IF(M2714="ESM User",getInterfaceName($C2714),"NA"),"")</f>
        <v/>
      </c>
      <c r="AJ2714" s="116">
        <f>IF(Q2714&lt;&gt;"",DATE(YEAR(Q2714), MONTH(Q2714), DAY(Q2714)),"")</f>
        <v/>
      </c>
      <c r="AK2714" s="130">
        <f>IF(Q2714&lt;&gt;0,Q2714-N2714,TODAY()-N2714)</f>
        <v/>
      </c>
      <c r="AL2714" s="112">
        <f>IF(F2714="Re-assigned",0,IF(H2714="Closed",0,IF(H2714="Service Restored",0,IF(H2714="",0,1))))</f>
        <v/>
      </c>
      <c r="AM2714" s="124">
        <f>IF(AL2714=0,"",IF(AK2714&gt;20.99,"Aged","Non-Aged"))</f>
        <v/>
      </c>
      <c r="AN2714" s="112">
        <f>IF(Q2714&lt;&gt;"",MONTH(Q2714),"")</f>
        <v/>
      </c>
      <c r="AO2714" s="112">
        <f>IFERROR(VALUE(V2714),0)</f>
        <v/>
      </c>
    </row>
    <row customFormat="1" customHeight="1" ht="29.25" r="2715" s="112" spans="1:41">
      <c r="A2715" s="127" t="n"/>
      <c r="B2715" s="113" t="n"/>
      <c r="C2715" s="127" t="n"/>
      <c r="D2715" s="127" t="n"/>
      <c r="E2715" s="114">
        <f>IF(F2715 &lt;&gt; "",VLOOKUP(F2715,CategoryLookup,2,FALSE), "")</f>
        <v/>
      </c>
      <c r="F2715" s="126" t="n"/>
      <c r="G2715" s="127" t="n"/>
      <c r="H2715" s="127" t="n"/>
      <c r="I2715" s="127" t="n"/>
      <c r="J2715" s="127" t="n"/>
      <c r="K2715" s="127" t="n"/>
      <c r="L2715" s="127" t="n"/>
      <c r="M2715" s="127" t="n"/>
      <c r="N2715" s="120" t="n"/>
      <c r="O2715" s="120" t="n"/>
      <c r="P2715" s="120" t="n"/>
      <c r="Q2715" s="120" t="n"/>
      <c r="R2715" s="121" t="n"/>
      <c r="S2715" s="121" t="n"/>
      <c r="T2715" s="121" t="n"/>
      <c r="U2715" s="121" t="n"/>
      <c r="V2715" s="117">
        <f>IF(P2715="NA","NA",IF(P2715&lt;&gt;"",TEXT(P2715-N2715,"[h].mm"),""))</f>
        <v/>
      </c>
      <c r="W2715" s="118">
        <f>IF(AND(R2715="",S2715=""),"",R2715+S2715)</f>
        <v/>
      </c>
      <c r="X2715" s="116">
        <f>IF(O2715&lt;&gt;"",DATE(YEAR(O2715), MONTH(O2715), DAY(O2715)),"")</f>
        <v/>
      </c>
      <c r="Y2715" s="122" t="n"/>
      <c r="Z2715" s="123" t="n"/>
      <c r="AA2715" s="117">
        <f>IF(F2715="Re-assigned","NA",IF(W2715="","",IF(W2715&gt;=VLOOKUP(D2715,SLAMatrix,3,FALSE),"Yes",IF(W2715&lt;VLOOKUP(D2715,SLAMatrix,2,FALSE),"No","Internal"))))</f>
        <v/>
      </c>
      <c r="AB2715" s="123" t="n"/>
      <c r="AC2715" s="123" t="n"/>
      <c r="AD2715" s="119" t="n"/>
      <c r="AE2715" s="125" t="n"/>
      <c r="AF2715" s="124">
        <f>MONTH(O2715)</f>
        <v/>
      </c>
      <c r="AG2715" s="124">
        <f>VLOOKUP(IFERROR(MID(AE2715,1,(FIND(",",AE2715,1)-1)),AE2715),Facility_Region_Mapping,2,FALSE)</f>
        <v/>
      </c>
      <c r="AH2715" s="124" t="n"/>
      <c r="AI2715" s="124">
        <f>IF(C2715&lt;&gt;"",IF(M2715="ESM User",getInterfaceName($C2715),"NA"),"")</f>
        <v/>
      </c>
      <c r="AJ2715" s="116">
        <f>IF(Q2715&lt;&gt;"",DATE(YEAR(Q2715), MONTH(Q2715), DAY(Q2715)),"")</f>
        <v/>
      </c>
      <c r="AK2715" s="130">
        <f>IF(Q2715&lt;&gt;0,Q2715-N2715,TODAY()-N2715)</f>
        <v/>
      </c>
      <c r="AL2715" s="112">
        <f>IF(F2715="Re-assigned",0,IF(H2715="Closed",0,IF(H2715="Service Restored",0,IF(H2715="",0,1))))</f>
        <v/>
      </c>
      <c r="AM2715" s="124">
        <f>IF(AL2715=0,"",IF(AK2715&gt;20.99,"Aged","Non-Aged"))</f>
        <v/>
      </c>
      <c r="AN2715" s="112">
        <f>IF(Q2715&lt;&gt;"",MONTH(Q2715),"")</f>
        <v/>
      </c>
      <c r="AO2715" s="112">
        <f>IFERROR(VALUE(V2715),0)</f>
        <v/>
      </c>
    </row>
    <row customFormat="1" customHeight="1" ht="29.25" r="2716" s="112" spans="1:41">
      <c r="A2716" s="127" t="n"/>
      <c r="B2716" s="113" t="n"/>
      <c r="C2716" s="127" t="n"/>
      <c r="D2716" s="127" t="n"/>
      <c r="E2716" s="114">
        <f>IF(F2716 &lt;&gt; "",VLOOKUP(F2716,CategoryLookup,2,FALSE), "")</f>
        <v/>
      </c>
      <c r="F2716" s="126" t="n"/>
      <c r="G2716" s="127" t="n"/>
      <c r="H2716" s="127" t="n"/>
      <c r="I2716" s="127" t="n"/>
      <c r="J2716" s="127" t="n"/>
      <c r="K2716" s="127" t="n"/>
      <c r="L2716" s="127" t="n"/>
      <c r="M2716" s="127" t="n"/>
      <c r="N2716" s="120" t="n"/>
      <c r="O2716" s="120" t="n"/>
      <c r="P2716" s="120" t="n"/>
      <c r="Q2716" s="120" t="n"/>
      <c r="R2716" s="121" t="n"/>
      <c r="S2716" s="121" t="n"/>
      <c r="T2716" s="121" t="n"/>
      <c r="U2716" s="121" t="n"/>
      <c r="V2716" s="117">
        <f>IF(P2716="NA","NA",IF(P2716&lt;&gt;"",TEXT(P2716-N2716,"[h].mm"),""))</f>
        <v/>
      </c>
      <c r="W2716" s="118">
        <f>IF(AND(R2716="",S2716=""),"",R2716+S2716)</f>
        <v/>
      </c>
      <c r="X2716" s="116">
        <f>IF(O2716&lt;&gt;"",DATE(YEAR(O2716), MONTH(O2716), DAY(O2716)),"")</f>
        <v/>
      </c>
      <c r="Y2716" s="122" t="n"/>
      <c r="Z2716" s="123" t="n"/>
      <c r="AA2716" s="117">
        <f>IF(F2716="Re-assigned","NA",IF(W2716="","",IF(W2716&gt;=VLOOKUP(D2716,SLAMatrix,3,FALSE),"Yes",IF(W2716&lt;VLOOKUP(D2716,SLAMatrix,2,FALSE),"No","Internal"))))</f>
        <v/>
      </c>
      <c r="AB2716" s="123" t="n"/>
      <c r="AC2716" s="123" t="n"/>
      <c r="AD2716" s="119" t="n"/>
      <c r="AE2716" s="125" t="n"/>
      <c r="AF2716" s="124">
        <f>MONTH(O2716)</f>
        <v/>
      </c>
      <c r="AG2716" s="124">
        <f>VLOOKUP(IFERROR(MID(AE2716,1,(FIND(",",AE2716,1)-1)),AE2716),Facility_Region_Mapping,2,FALSE)</f>
        <v/>
      </c>
      <c r="AH2716" s="124" t="n"/>
      <c r="AI2716" s="124">
        <f>IF(C2716&lt;&gt;"",IF(M2716="ESM User",getInterfaceName($C2716),"NA"),"")</f>
        <v/>
      </c>
      <c r="AJ2716" s="116">
        <f>IF(Q2716&lt;&gt;"",DATE(YEAR(Q2716), MONTH(Q2716), DAY(Q2716)),"")</f>
        <v/>
      </c>
      <c r="AK2716" s="130">
        <f>IF(Q2716&lt;&gt;0,Q2716-N2716,TODAY()-N2716)</f>
        <v/>
      </c>
      <c r="AL2716" s="112">
        <f>IF(F2716="Re-assigned",0,IF(H2716="Closed",0,IF(H2716="Service Restored",0,IF(H2716="",0,1))))</f>
        <v/>
      </c>
      <c r="AM2716" s="124">
        <f>IF(AL2716=0,"",IF(AK2716&gt;20.99,"Aged","Non-Aged"))</f>
        <v/>
      </c>
      <c r="AN2716" s="112">
        <f>IF(Q2716&lt;&gt;"",MONTH(Q2716),"")</f>
        <v/>
      </c>
      <c r="AO2716" s="112">
        <f>IFERROR(VALUE(V2716),0)</f>
        <v/>
      </c>
    </row>
    <row customFormat="1" customHeight="1" ht="29.25" r="2717" s="112" spans="1:41">
      <c r="A2717" s="127" t="n"/>
      <c r="B2717" s="113" t="n"/>
      <c r="C2717" s="127" t="n"/>
      <c r="D2717" s="127" t="n"/>
      <c r="E2717" s="114">
        <f>IF(F2717 &lt;&gt; "",VLOOKUP(F2717,CategoryLookup,2,FALSE), "")</f>
        <v/>
      </c>
      <c r="F2717" s="126" t="n"/>
      <c r="G2717" s="127" t="n"/>
      <c r="H2717" s="127" t="n"/>
      <c r="I2717" s="127" t="n"/>
      <c r="J2717" s="127" t="n"/>
      <c r="K2717" s="127" t="n"/>
      <c r="L2717" s="127" t="n"/>
      <c r="M2717" s="127" t="n"/>
      <c r="N2717" s="120" t="n"/>
      <c r="O2717" s="120" t="n"/>
      <c r="P2717" s="120" t="n"/>
      <c r="Q2717" s="120" t="n"/>
      <c r="R2717" s="121" t="n"/>
      <c r="S2717" s="121" t="n"/>
      <c r="T2717" s="121" t="n"/>
      <c r="U2717" s="121" t="n"/>
      <c r="V2717" s="117">
        <f>IF(P2717="NA","NA",IF(P2717&lt;&gt;"",TEXT(P2717-N2717,"[h].mm"),""))</f>
        <v/>
      </c>
      <c r="W2717" s="118">
        <f>IF(AND(R2717="",S2717=""),"",R2717+S2717)</f>
        <v/>
      </c>
      <c r="X2717" s="116">
        <f>IF(O2717&lt;&gt;"",DATE(YEAR(O2717), MONTH(O2717), DAY(O2717)),"")</f>
        <v/>
      </c>
      <c r="Y2717" s="122" t="n"/>
      <c r="Z2717" s="123" t="n"/>
      <c r="AA2717" s="117">
        <f>IF(F2717="Re-assigned","NA",IF(W2717="","",IF(W2717&gt;=VLOOKUP(D2717,SLAMatrix,3,FALSE),"Yes",IF(W2717&lt;VLOOKUP(D2717,SLAMatrix,2,FALSE),"No","Internal"))))</f>
        <v/>
      </c>
      <c r="AB2717" s="123" t="n"/>
      <c r="AC2717" s="123" t="n"/>
      <c r="AD2717" s="119" t="n"/>
      <c r="AE2717" s="125" t="n"/>
      <c r="AF2717" s="124">
        <f>MONTH(O2717)</f>
        <v/>
      </c>
      <c r="AG2717" s="124">
        <f>VLOOKUP(IFERROR(MID(AE2717,1,(FIND(",",AE2717,1)-1)),AE2717),Facility_Region_Mapping,2,FALSE)</f>
        <v/>
      </c>
      <c r="AH2717" s="124" t="n"/>
      <c r="AI2717" s="124">
        <f>IF(C2717&lt;&gt;"",IF(M2717="ESM User",getInterfaceName($C2717),"NA"),"")</f>
        <v/>
      </c>
      <c r="AJ2717" s="116">
        <f>IF(Q2717&lt;&gt;"",DATE(YEAR(Q2717), MONTH(Q2717), DAY(Q2717)),"")</f>
        <v/>
      </c>
      <c r="AK2717" s="130">
        <f>IF(Q2717&lt;&gt;0,Q2717-N2717,TODAY()-N2717)</f>
        <v/>
      </c>
      <c r="AL2717" s="112">
        <f>IF(F2717="Re-assigned",0,IF(H2717="Closed",0,IF(H2717="Service Restored",0,IF(H2717="",0,1))))</f>
        <v/>
      </c>
      <c r="AM2717" s="124">
        <f>IF(AL2717=0,"",IF(AK2717&gt;20.99,"Aged","Non-Aged"))</f>
        <v/>
      </c>
      <c r="AN2717" s="112">
        <f>IF(Q2717&lt;&gt;"",MONTH(Q2717),"")</f>
        <v/>
      </c>
      <c r="AO2717" s="112">
        <f>IFERROR(VALUE(V2717),0)</f>
        <v/>
      </c>
    </row>
    <row customFormat="1" customHeight="1" ht="29.25" r="2718" s="112" spans="1:41">
      <c r="A2718" s="127" t="n"/>
      <c r="B2718" s="113" t="n"/>
      <c r="C2718" s="127" t="n"/>
      <c r="D2718" s="127" t="n"/>
      <c r="E2718" s="114">
        <f>IF(F2718 &lt;&gt; "",VLOOKUP(F2718,CategoryLookup,2,FALSE), "")</f>
        <v/>
      </c>
      <c r="F2718" s="126" t="n"/>
      <c r="G2718" s="127" t="n"/>
      <c r="H2718" s="127" t="n"/>
      <c r="I2718" s="127" t="n"/>
      <c r="J2718" s="127" t="n"/>
      <c r="K2718" s="127" t="n"/>
      <c r="L2718" s="127" t="n"/>
      <c r="M2718" s="127" t="n"/>
      <c r="N2718" s="120" t="n"/>
      <c r="O2718" s="120" t="n"/>
      <c r="P2718" s="120" t="n"/>
      <c r="Q2718" s="120" t="n"/>
      <c r="R2718" s="121" t="n"/>
      <c r="S2718" s="121" t="n"/>
      <c r="T2718" s="121" t="n"/>
      <c r="U2718" s="121" t="n"/>
      <c r="V2718" s="117">
        <f>IF(P2718="NA","NA",IF(P2718&lt;&gt;"",TEXT(P2718-N2718,"[h].mm"),""))</f>
        <v/>
      </c>
      <c r="W2718" s="118">
        <f>IF(AND(R2718="",S2718=""),"",R2718+S2718)</f>
        <v/>
      </c>
      <c r="X2718" s="116">
        <f>IF(O2718&lt;&gt;"",DATE(YEAR(O2718), MONTH(O2718), DAY(O2718)),"")</f>
        <v/>
      </c>
      <c r="Y2718" s="122" t="n"/>
      <c r="Z2718" s="123" t="n"/>
      <c r="AA2718" s="117">
        <f>IF(F2718="Re-assigned","NA",IF(W2718="","",IF(W2718&gt;=VLOOKUP(D2718,SLAMatrix,3,FALSE),"Yes",IF(W2718&lt;VLOOKUP(D2718,SLAMatrix,2,FALSE),"No","Internal"))))</f>
        <v/>
      </c>
      <c r="AB2718" s="123" t="n"/>
      <c r="AC2718" s="123" t="n"/>
      <c r="AD2718" s="119" t="n"/>
      <c r="AE2718" s="125" t="n"/>
      <c r="AF2718" s="124">
        <f>MONTH(O2718)</f>
        <v/>
      </c>
      <c r="AG2718" s="124">
        <f>VLOOKUP(IFERROR(MID(AE2718,1,(FIND(",",AE2718,1)-1)),AE2718),Facility_Region_Mapping,2,FALSE)</f>
        <v/>
      </c>
      <c r="AH2718" s="124" t="n"/>
      <c r="AI2718" s="124">
        <f>IF(C2718&lt;&gt;"",IF(M2718="ESM User",getInterfaceName($C2718),"NA"),"")</f>
        <v/>
      </c>
      <c r="AJ2718" s="116">
        <f>IF(Q2718&lt;&gt;"",DATE(YEAR(Q2718), MONTH(Q2718), DAY(Q2718)),"")</f>
        <v/>
      </c>
      <c r="AK2718" s="130">
        <f>IF(Q2718&lt;&gt;0,Q2718-N2718,TODAY()-N2718)</f>
        <v/>
      </c>
      <c r="AL2718" s="112">
        <f>IF(F2718="Re-assigned",0,IF(H2718="Closed",0,IF(H2718="Service Restored",0,IF(H2718="",0,1))))</f>
        <v/>
      </c>
      <c r="AM2718" s="124">
        <f>IF(AL2718=0,"",IF(AK2718&gt;20.99,"Aged","Non-Aged"))</f>
        <v/>
      </c>
      <c r="AN2718" s="112">
        <f>IF(Q2718&lt;&gt;"",MONTH(Q2718),"")</f>
        <v/>
      </c>
      <c r="AO2718" s="112">
        <f>IFERROR(VALUE(V2718),0)</f>
        <v/>
      </c>
    </row>
    <row customFormat="1" customHeight="1" ht="29.25" r="2719" s="112" spans="1:41">
      <c r="A2719" s="127" t="n"/>
      <c r="B2719" s="113" t="n"/>
      <c r="C2719" s="127" t="n"/>
      <c r="D2719" s="127" t="n"/>
      <c r="E2719" s="114">
        <f>IF(F2719 &lt;&gt; "",VLOOKUP(F2719,CategoryLookup,2,FALSE), "")</f>
        <v/>
      </c>
      <c r="F2719" s="126" t="n"/>
      <c r="G2719" s="127" t="n"/>
      <c r="H2719" s="127" t="n"/>
      <c r="I2719" s="127" t="n"/>
      <c r="J2719" s="127" t="n"/>
      <c r="K2719" s="127" t="n"/>
      <c r="L2719" s="127" t="n"/>
      <c r="M2719" s="127" t="n"/>
      <c r="N2719" s="120" t="n"/>
      <c r="O2719" s="120" t="n"/>
      <c r="P2719" s="120" t="n"/>
      <c r="Q2719" s="120" t="n"/>
      <c r="R2719" s="121" t="n"/>
      <c r="S2719" s="121" t="n"/>
      <c r="T2719" s="121" t="n"/>
      <c r="U2719" s="121" t="n"/>
      <c r="V2719" s="117">
        <f>IF(P2719="NA","NA",IF(P2719&lt;&gt;"",TEXT(P2719-N2719,"[h].mm"),""))</f>
        <v/>
      </c>
      <c r="W2719" s="118">
        <f>IF(AND(R2719="",S2719=""),"",R2719+S2719)</f>
        <v/>
      </c>
      <c r="X2719" s="116">
        <f>IF(O2719&lt;&gt;"",DATE(YEAR(O2719), MONTH(O2719), DAY(O2719)),"")</f>
        <v/>
      </c>
      <c r="Y2719" s="122" t="n"/>
      <c r="Z2719" s="123" t="n"/>
      <c r="AA2719" s="117">
        <f>IF(F2719="Re-assigned","NA",IF(W2719="","",IF(W2719&gt;=VLOOKUP(D2719,SLAMatrix,3,FALSE),"Yes",IF(W2719&lt;VLOOKUP(D2719,SLAMatrix,2,FALSE),"No","Internal"))))</f>
        <v/>
      </c>
      <c r="AB2719" s="123" t="n"/>
      <c r="AC2719" s="123" t="n"/>
      <c r="AD2719" s="119" t="n"/>
      <c r="AE2719" s="125" t="n"/>
      <c r="AF2719" s="124">
        <f>MONTH(O2719)</f>
        <v/>
      </c>
      <c r="AG2719" s="124">
        <f>VLOOKUP(IFERROR(MID(AE2719,1,(FIND(",",AE2719,1)-1)),AE2719),Facility_Region_Mapping,2,FALSE)</f>
        <v/>
      </c>
      <c r="AH2719" s="124" t="n"/>
      <c r="AI2719" s="124">
        <f>IF(C2719&lt;&gt;"",IF(M2719="ESM User",getInterfaceName($C2719),"NA"),"")</f>
        <v/>
      </c>
      <c r="AJ2719" s="116">
        <f>IF(Q2719&lt;&gt;"",DATE(YEAR(Q2719), MONTH(Q2719), DAY(Q2719)),"")</f>
        <v/>
      </c>
      <c r="AK2719" s="130">
        <f>IF(Q2719&lt;&gt;0,Q2719-N2719,TODAY()-N2719)</f>
        <v/>
      </c>
      <c r="AL2719" s="112">
        <f>IF(F2719="Re-assigned",0,IF(H2719="Closed",0,IF(H2719="Service Restored",0,IF(H2719="",0,1))))</f>
        <v/>
      </c>
      <c r="AM2719" s="124">
        <f>IF(AL2719=0,"",IF(AK2719&gt;20.99,"Aged","Non-Aged"))</f>
        <v/>
      </c>
      <c r="AN2719" s="112">
        <f>IF(Q2719&lt;&gt;"",MONTH(Q2719),"")</f>
        <v/>
      </c>
      <c r="AO2719" s="112">
        <f>IFERROR(VALUE(V2719),0)</f>
        <v/>
      </c>
    </row>
    <row customFormat="1" customHeight="1" ht="29.25" r="2720" s="112" spans="1:41">
      <c r="A2720" s="127" t="n"/>
      <c r="B2720" s="113" t="n"/>
      <c r="C2720" s="127" t="n"/>
      <c r="D2720" s="127" t="n"/>
      <c r="E2720" s="114">
        <f>IF(F2720 &lt;&gt; "",VLOOKUP(F2720,CategoryLookup,2,FALSE), "")</f>
        <v/>
      </c>
      <c r="F2720" s="126" t="n"/>
      <c r="G2720" s="127" t="n"/>
      <c r="H2720" s="127" t="n"/>
      <c r="I2720" s="127" t="n"/>
      <c r="J2720" s="127" t="n"/>
      <c r="K2720" s="127" t="n"/>
      <c r="L2720" s="127" t="n"/>
      <c r="M2720" s="127" t="n"/>
      <c r="N2720" s="120" t="n"/>
      <c r="O2720" s="120" t="n"/>
      <c r="P2720" s="120" t="n"/>
      <c r="Q2720" s="120" t="n"/>
      <c r="R2720" s="121" t="n"/>
      <c r="S2720" s="121" t="n"/>
      <c r="T2720" s="121" t="n"/>
      <c r="U2720" s="121" t="n"/>
      <c r="V2720" s="117">
        <f>IF(P2720="NA","NA",IF(P2720&lt;&gt;"",TEXT(P2720-N2720,"[h].mm"),""))</f>
        <v/>
      </c>
      <c r="W2720" s="118">
        <f>IF(AND(R2720="",S2720=""),"",R2720+S2720)</f>
        <v/>
      </c>
      <c r="X2720" s="116">
        <f>IF(O2720&lt;&gt;"",DATE(YEAR(O2720), MONTH(O2720), DAY(O2720)),"")</f>
        <v/>
      </c>
      <c r="Y2720" s="122" t="n"/>
      <c r="Z2720" s="123" t="n"/>
      <c r="AA2720" s="117">
        <f>IF(F2720="Re-assigned","NA",IF(W2720="","",IF(W2720&gt;=VLOOKUP(D2720,SLAMatrix,3,FALSE),"Yes",IF(W2720&lt;VLOOKUP(D2720,SLAMatrix,2,FALSE),"No","Internal"))))</f>
        <v/>
      </c>
      <c r="AB2720" s="123" t="n"/>
      <c r="AC2720" s="123" t="n"/>
      <c r="AD2720" s="119" t="n"/>
      <c r="AE2720" s="125" t="n"/>
      <c r="AF2720" s="124">
        <f>MONTH(O2720)</f>
        <v/>
      </c>
      <c r="AG2720" s="124">
        <f>VLOOKUP(IFERROR(MID(AE2720,1,(FIND(",",AE2720,1)-1)),AE2720),Facility_Region_Mapping,2,FALSE)</f>
        <v/>
      </c>
      <c r="AH2720" s="124" t="n"/>
      <c r="AI2720" s="124">
        <f>IF(C2720&lt;&gt;"",IF(M2720="ESM User",getInterfaceName($C2720),"NA"),"")</f>
        <v/>
      </c>
      <c r="AJ2720" s="116">
        <f>IF(Q2720&lt;&gt;"",DATE(YEAR(Q2720), MONTH(Q2720), DAY(Q2720)),"")</f>
        <v/>
      </c>
      <c r="AK2720" s="130">
        <f>IF(Q2720&lt;&gt;0,Q2720-N2720,TODAY()-N2720)</f>
        <v/>
      </c>
      <c r="AL2720" s="112">
        <f>IF(F2720="Re-assigned",0,IF(H2720="Closed",0,IF(H2720="Service Restored",0,IF(H2720="",0,1))))</f>
        <v/>
      </c>
      <c r="AM2720" s="124">
        <f>IF(AL2720=0,"",IF(AK2720&gt;20.99,"Aged","Non-Aged"))</f>
        <v/>
      </c>
      <c r="AN2720" s="112">
        <f>IF(Q2720&lt;&gt;"",MONTH(Q2720),"")</f>
        <v/>
      </c>
      <c r="AO2720" s="112">
        <f>IFERROR(VALUE(V2720),0)</f>
        <v/>
      </c>
    </row>
    <row customFormat="1" customHeight="1" ht="29.25" r="2721" s="112" spans="1:41">
      <c r="A2721" s="127" t="n"/>
      <c r="B2721" s="113" t="n"/>
      <c r="C2721" s="127" t="n"/>
      <c r="D2721" s="127" t="n"/>
      <c r="E2721" s="114">
        <f>IF(F2721 &lt;&gt; "",VLOOKUP(F2721,CategoryLookup,2,FALSE), "")</f>
        <v/>
      </c>
      <c r="F2721" s="126" t="n"/>
      <c r="G2721" s="127" t="n"/>
      <c r="H2721" s="127" t="n"/>
      <c r="I2721" s="127" t="n"/>
      <c r="J2721" s="127" t="n"/>
      <c r="K2721" s="127" t="n"/>
      <c r="L2721" s="127" t="n"/>
      <c r="M2721" s="127" t="n"/>
      <c r="N2721" s="120" t="n"/>
      <c r="O2721" s="120" t="n"/>
      <c r="P2721" s="120" t="n"/>
      <c r="Q2721" s="120" t="n"/>
      <c r="R2721" s="121" t="n"/>
      <c r="S2721" s="121" t="n"/>
      <c r="T2721" s="121" t="n"/>
      <c r="U2721" s="121" t="n"/>
      <c r="V2721" s="117">
        <f>IF(P2721="NA","NA",IF(P2721&lt;&gt;"",TEXT(P2721-N2721,"[h].mm"),""))</f>
        <v/>
      </c>
      <c r="W2721" s="118">
        <f>IF(AND(R2721="",S2721=""),"",R2721+S2721)</f>
        <v/>
      </c>
      <c r="X2721" s="116">
        <f>IF(O2721&lt;&gt;"",DATE(YEAR(O2721), MONTH(O2721), DAY(O2721)),"")</f>
        <v/>
      </c>
      <c r="Y2721" s="122" t="n"/>
      <c r="Z2721" s="123" t="n"/>
      <c r="AA2721" s="117">
        <f>IF(F2721="Re-assigned","NA",IF(W2721="","",IF(W2721&gt;=VLOOKUP(D2721,SLAMatrix,3,FALSE),"Yes",IF(W2721&lt;VLOOKUP(D2721,SLAMatrix,2,FALSE),"No","Internal"))))</f>
        <v/>
      </c>
      <c r="AB2721" s="123" t="n"/>
      <c r="AC2721" s="123" t="n"/>
      <c r="AD2721" s="119" t="n"/>
      <c r="AE2721" s="125" t="n"/>
      <c r="AF2721" s="124">
        <f>MONTH(O2721)</f>
        <v/>
      </c>
      <c r="AG2721" s="124">
        <f>VLOOKUP(IFERROR(MID(AE2721,1,(FIND(",",AE2721,1)-1)),AE2721),Facility_Region_Mapping,2,FALSE)</f>
        <v/>
      </c>
      <c r="AH2721" s="124" t="n"/>
      <c r="AI2721" s="124">
        <f>IF(C2721&lt;&gt;"",IF(M2721="ESM User",getInterfaceName($C2721),"NA"),"")</f>
        <v/>
      </c>
      <c r="AJ2721" s="116">
        <f>IF(Q2721&lt;&gt;"",DATE(YEAR(Q2721), MONTH(Q2721), DAY(Q2721)),"")</f>
        <v/>
      </c>
      <c r="AK2721" s="130">
        <f>IF(Q2721&lt;&gt;0,Q2721-N2721,TODAY()-N2721)</f>
        <v/>
      </c>
      <c r="AL2721" s="112">
        <f>IF(F2721="Re-assigned",0,IF(H2721="Closed",0,IF(H2721="Service Restored",0,IF(H2721="",0,1))))</f>
        <v/>
      </c>
      <c r="AM2721" s="124">
        <f>IF(AL2721=0,"",IF(AK2721&gt;20.99,"Aged","Non-Aged"))</f>
        <v/>
      </c>
      <c r="AN2721" s="112">
        <f>IF(Q2721&lt;&gt;"",MONTH(Q2721),"")</f>
        <v/>
      </c>
      <c r="AO2721" s="112">
        <f>IFERROR(VALUE(V2721),0)</f>
        <v/>
      </c>
    </row>
    <row customFormat="1" customHeight="1" ht="29.25" r="2722" s="112" spans="1:41">
      <c r="A2722" s="127" t="n"/>
      <c r="B2722" s="113" t="n"/>
      <c r="C2722" s="127" t="n"/>
      <c r="D2722" s="127" t="n"/>
      <c r="E2722" s="114">
        <f>IF(F2722 &lt;&gt; "",VLOOKUP(F2722,CategoryLookup,2,FALSE), "")</f>
        <v/>
      </c>
      <c r="F2722" s="126" t="n"/>
      <c r="G2722" s="127" t="n"/>
      <c r="H2722" s="127" t="n"/>
      <c r="I2722" s="127" t="n"/>
      <c r="J2722" s="127" t="n"/>
      <c r="K2722" s="127" t="n"/>
      <c r="L2722" s="127" t="n"/>
      <c r="M2722" s="127" t="n"/>
      <c r="N2722" s="120" t="n"/>
      <c r="O2722" s="120" t="n"/>
      <c r="P2722" s="120" t="n"/>
      <c r="Q2722" s="120" t="n"/>
      <c r="R2722" s="121" t="n"/>
      <c r="S2722" s="121" t="n"/>
      <c r="T2722" s="121" t="n"/>
      <c r="U2722" s="121" t="n"/>
      <c r="V2722" s="117">
        <f>IF(P2722="NA","NA",IF(P2722&lt;&gt;"",TEXT(P2722-N2722,"[h].mm"),""))</f>
        <v/>
      </c>
      <c r="W2722" s="118">
        <f>IF(AND(R2722="",S2722=""),"",R2722+S2722)</f>
        <v/>
      </c>
      <c r="X2722" s="116">
        <f>IF(O2722&lt;&gt;"",DATE(YEAR(O2722), MONTH(O2722), DAY(O2722)),"")</f>
        <v/>
      </c>
      <c r="Y2722" s="122" t="n"/>
      <c r="Z2722" s="123" t="n"/>
      <c r="AA2722" s="117">
        <f>IF(F2722="Re-assigned","NA",IF(W2722="","",IF(W2722&gt;=VLOOKUP(D2722,SLAMatrix,3,FALSE),"Yes",IF(W2722&lt;VLOOKUP(D2722,SLAMatrix,2,FALSE),"No","Internal"))))</f>
        <v/>
      </c>
      <c r="AB2722" s="123" t="n"/>
      <c r="AC2722" s="123" t="n"/>
      <c r="AD2722" s="119" t="n"/>
      <c r="AE2722" s="125" t="n"/>
      <c r="AF2722" s="124">
        <f>MONTH(O2722)</f>
        <v/>
      </c>
      <c r="AG2722" s="124">
        <f>VLOOKUP(IFERROR(MID(AE2722,1,(FIND(",",AE2722,1)-1)),AE2722),Facility_Region_Mapping,2,FALSE)</f>
        <v/>
      </c>
      <c r="AH2722" s="124" t="n"/>
      <c r="AI2722" s="124">
        <f>IF(C2722&lt;&gt;"",IF(M2722="ESM User",getInterfaceName($C2722),"NA"),"")</f>
        <v/>
      </c>
      <c r="AJ2722" s="116">
        <f>IF(Q2722&lt;&gt;"",DATE(YEAR(Q2722), MONTH(Q2722), DAY(Q2722)),"")</f>
        <v/>
      </c>
      <c r="AK2722" s="130">
        <f>IF(Q2722&lt;&gt;0,Q2722-N2722,TODAY()-N2722)</f>
        <v/>
      </c>
      <c r="AL2722" s="112">
        <f>IF(F2722="Re-assigned",0,IF(H2722="Closed",0,IF(H2722="Service Restored",0,IF(H2722="",0,1))))</f>
        <v/>
      </c>
      <c r="AM2722" s="124">
        <f>IF(AL2722=0,"",IF(AK2722&gt;20.99,"Aged","Non-Aged"))</f>
        <v/>
      </c>
      <c r="AN2722" s="112">
        <f>IF(Q2722&lt;&gt;"",MONTH(Q2722),"")</f>
        <v/>
      </c>
      <c r="AO2722" s="112">
        <f>IFERROR(VALUE(V2722),0)</f>
        <v/>
      </c>
    </row>
    <row customFormat="1" customHeight="1" ht="29.25" r="2723" s="112" spans="1:41">
      <c r="A2723" s="127" t="n"/>
      <c r="B2723" s="113" t="n"/>
      <c r="C2723" s="127" t="n"/>
      <c r="D2723" s="127" t="n"/>
      <c r="E2723" s="114">
        <f>IF(F2723 &lt;&gt; "",VLOOKUP(F2723,CategoryLookup,2,FALSE), "")</f>
        <v/>
      </c>
      <c r="F2723" s="126" t="n"/>
      <c r="G2723" s="127" t="n"/>
      <c r="H2723" s="127" t="n"/>
      <c r="I2723" s="127" t="n"/>
      <c r="J2723" s="127" t="n"/>
      <c r="K2723" s="127" t="n"/>
      <c r="L2723" s="127" t="n"/>
      <c r="M2723" s="127" t="n"/>
      <c r="N2723" s="120" t="n"/>
      <c r="O2723" s="120" t="n"/>
      <c r="P2723" s="120" t="n"/>
      <c r="Q2723" s="120" t="n"/>
      <c r="R2723" s="121" t="n"/>
      <c r="S2723" s="121" t="n"/>
      <c r="T2723" s="121" t="n"/>
      <c r="U2723" s="121" t="n"/>
      <c r="V2723" s="117">
        <f>IF(P2723="NA","NA",IF(P2723&lt;&gt;"",TEXT(P2723-N2723,"[h].mm"),""))</f>
        <v/>
      </c>
      <c r="W2723" s="118">
        <f>IF(AND(R2723="",S2723=""),"",R2723+S2723)</f>
        <v/>
      </c>
      <c r="X2723" s="116">
        <f>IF(O2723&lt;&gt;"",DATE(YEAR(O2723), MONTH(O2723), DAY(O2723)),"")</f>
        <v/>
      </c>
      <c r="Y2723" s="122" t="n"/>
      <c r="Z2723" s="123" t="n"/>
      <c r="AA2723" s="117">
        <f>IF(F2723="Re-assigned","NA",IF(W2723="","",IF(W2723&gt;=VLOOKUP(D2723,SLAMatrix,3,FALSE),"Yes",IF(W2723&lt;VLOOKUP(D2723,SLAMatrix,2,FALSE),"No","Internal"))))</f>
        <v/>
      </c>
      <c r="AB2723" s="123" t="n"/>
      <c r="AC2723" s="123" t="n"/>
      <c r="AD2723" s="119" t="n"/>
      <c r="AE2723" s="125" t="n"/>
      <c r="AF2723" s="124">
        <f>MONTH(O2723)</f>
        <v/>
      </c>
      <c r="AG2723" s="124">
        <f>VLOOKUP(IFERROR(MID(AE2723,1,(FIND(",",AE2723,1)-1)),AE2723),Facility_Region_Mapping,2,FALSE)</f>
        <v/>
      </c>
      <c r="AH2723" s="124" t="n"/>
      <c r="AI2723" s="124">
        <f>IF(C2723&lt;&gt;"",IF(M2723="ESM User",getInterfaceName($C2723),"NA"),"")</f>
        <v/>
      </c>
      <c r="AJ2723" s="116">
        <f>IF(Q2723&lt;&gt;"",DATE(YEAR(Q2723), MONTH(Q2723), DAY(Q2723)),"")</f>
        <v/>
      </c>
      <c r="AK2723" s="130">
        <f>IF(Q2723&lt;&gt;0,Q2723-N2723,TODAY()-N2723)</f>
        <v/>
      </c>
      <c r="AL2723" s="112">
        <f>IF(F2723="Re-assigned",0,IF(H2723="Closed",0,IF(H2723="Service Restored",0,IF(H2723="",0,1))))</f>
        <v/>
      </c>
      <c r="AM2723" s="124">
        <f>IF(AL2723=0,"",IF(AK2723&gt;20.99,"Aged","Non-Aged"))</f>
        <v/>
      </c>
      <c r="AN2723" s="112">
        <f>IF(Q2723&lt;&gt;"",MONTH(Q2723),"")</f>
        <v/>
      </c>
      <c r="AO2723" s="112">
        <f>IFERROR(VALUE(V2723),0)</f>
        <v/>
      </c>
    </row>
    <row customFormat="1" customHeight="1" ht="29.25" r="2724" s="112" spans="1:41">
      <c r="A2724" s="127" t="n"/>
      <c r="B2724" s="113" t="n"/>
      <c r="C2724" s="127" t="n"/>
      <c r="D2724" s="127" t="n"/>
      <c r="E2724" s="114">
        <f>IF(F2724 &lt;&gt; "",VLOOKUP(F2724,CategoryLookup,2,FALSE), "")</f>
        <v/>
      </c>
      <c r="F2724" s="126" t="n"/>
      <c r="G2724" s="127" t="n"/>
      <c r="H2724" s="127" t="n"/>
      <c r="I2724" s="127" t="n"/>
      <c r="J2724" s="127" t="n"/>
      <c r="K2724" s="127" t="n"/>
      <c r="L2724" s="127" t="n"/>
      <c r="M2724" s="127" t="n"/>
      <c r="N2724" s="120" t="n"/>
      <c r="O2724" s="120" t="n"/>
      <c r="P2724" s="120" t="n"/>
      <c r="Q2724" s="120" t="n"/>
      <c r="R2724" s="121" t="n"/>
      <c r="S2724" s="121" t="n"/>
      <c r="T2724" s="121" t="n"/>
      <c r="U2724" s="121" t="n"/>
      <c r="V2724" s="117">
        <f>IF(P2724="NA","NA",IF(P2724&lt;&gt;"",TEXT(P2724-N2724,"[h].mm"),""))</f>
        <v/>
      </c>
      <c r="W2724" s="118">
        <f>IF(AND(R2724="",S2724=""),"",R2724+S2724)</f>
        <v/>
      </c>
      <c r="X2724" s="116">
        <f>IF(O2724&lt;&gt;"",DATE(YEAR(O2724), MONTH(O2724), DAY(O2724)),"")</f>
        <v/>
      </c>
      <c r="Y2724" s="122" t="n"/>
      <c r="Z2724" s="123" t="n"/>
      <c r="AA2724" s="117">
        <f>IF(F2724="Re-assigned","NA",IF(W2724="","",IF(W2724&gt;=VLOOKUP(D2724,SLAMatrix,3,FALSE),"Yes",IF(W2724&lt;VLOOKUP(D2724,SLAMatrix,2,FALSE),"No","Internal"))))</f>
        <v/>
      </c>
      <c r="AB2724" s="123" t="n"/>
      <c r="AC2724" s="123" t="n"/>
      <c r="AD2724" s="119" t="n"/>
      <c r="AE2724" s="125" t="n"/>
      <c r="AF2724" s="124">
        <f>MONTH(O2724)</f>
        <v/>
      </c>
      <c r="AG2724" s="124">
        <f>VLOOKUP(IFERROR(MID(AE2724,1,(FIND(",",AE2724,1)-1)),AE2724),Facility_Region_Mapping,2,FALSE)</f>
        <v/>
      </c>
      <c r="AH2724" s="124" t="n"/>
      <c r="AI2724" s="124">
        <f>IF(C2724&lt;&gt;"",IF(M2724="ESM User",getInterfaceName($C2724),"NA"),"")</f>
        <v/>
      </c>
      <c r="AJ2724" s="116">
        <f>IF(Q2724&lt;&gt;"",DATE(YEAR(Q2724), MONTH(Q2724), DAY(Q2724)),"")</f>
        <v/>
      </c>
      <c r="AK2724" s="130">
        <f>IF(Q2724&lt;&gt;0,Q2724-N2724,TODAY()-N2724)</f>
        <v/>
      </c>
      <c r="AL2724" s="112">
        <f>IF(F2724="Re-assigned",0,IF(H2724="Closed",0,IF(H2724="Service Restored",0,IF(H2724="",0,1))))</f>
        <v/>
      </c>
      <c r="AM2724" s="124">
        <f>IF(AL2724=0,"",IF(AK2724&gt;20.99,"Aged","Non-Aged"))</f>
        <v/>
      </c>
      <c r="AN2724" s="112">
        <f>IF(Q2724&lt;&gt;"",MONTH(Q2724),"")</f>
        <v/>
      </c>
      <c r="AO2724" s="112">
        <f>IFERROR(VALUE(V2724),0)</f>
        <v/>
      </c>
    </row>
    <row customFormat="1" customHeight="1" ht="29.25" r="2725" s="112" spans="1:41">
      <c r="A2725" s="127" t="n"/>
      <c r="B2725" s="113" t="n"/>
      <c r="C2725" s="127" t="n"/>
      <c r="D2725" s="127" t="n"/>
      <c r="E2725" s="114">
        <f>IF(F2725 &lt;&gt; "",VLOOKUP(F2725,CategoryLookup,2,FALSE), "")</f>
        <v/>
      </c>
      <c r="F2725" s="126" t="n"/>
      <c r="G2725" s="127" t="n"/>
      <c r="H2725" s="127" t="n"/>
      <c r="I2725" s="127" t="n"/>
      <c r="J2725" s="127" t="n"/>
      <c r="K2725" s="127" t="n"/>
      <c r="L2725" s="127" t="n"/>
      <c r="M2725" s="127" t="n"/>
      <c r="N2725" s="120" t="n"/>
      <c r="O2725" s="120" t="n"/>
      <c r="P2725" s="120" t="n"/>
      <c r="Q2725" s="120" t="n"/>
      <c r="R2725" s="121" t="n"/>
      <c r="S2725" s="121" t="n"/>
      <c r="T2725" s="121" t="n"/>
      <c r="U2725" s="121" t="n"/>
      <c r="V2725" s="117">
        <f>IF(P2725="NA","NA",IF(P2725&lt;&gt;"",TEXT(P2725-N2725,"[h].mm"),""))</f>
        <v/>
      </c>
      <c r="W2725" s="118">
        <f>IF(AND(R2725="",S2725=""),"",R2725+S2725)</f>
        <v/>
      </c>
      <c r="X2725" s="116">
        <f>IF(O2725&lt;&gt;"",DATE(YEAR(O2725), MONTH(O2725), DAY(O2725)),"")</f>
        <v/>
      </c>
      <c r="Y2725" s="122" t="n"/>
      <c r="Z2725" s="123" t="n"/>
      <c r="AA2725" s="117">
        <f>IF(F2725="Re-assigned","NA",IF(W2725="","",IF(W2725&gt;=VLOOKUP(D2725,SLAMatrix,3,FALSE),"Yes",IF(W2725&lt;VLOOKUP(D2725,SLAMatrix,2,FALSE),"No","Internal"))))</f>
        <v/>
      </c>
      <c r="AB2725" s="123" t="n"/>
      <c r="AC2725" s="123" t="n"/>
      <c r="AD2725" s="119" t="n"/>
      <c r="AE2725" s="125" t="n"/>
      <c r="AF2725" s="124">
        <f>MONTH(O2725)</f>
        <v/>
      </c>
      <c r="AG2725" s="124">
        <f>VLOOKUP(IFERROR(MID(AE2725,1,(FIND(",",AE2725,1)-1)),AE2725),Facility_Region_Mapping,2,FALSE)</f>
        <v/>
      </c>
      <c r="AH2725" s="124" t="n"/>
      <c r="AI2725" s="124">
        <f>IF(C2725&lt;&gt;"",IF(M2725="ESM User",getInterfaceName($C2725),"NA"),"")</f>
        <v/>
      </c>
      <c r="AJ2725" s="116">
        <f>IF(Q2725&lt;&gt;"",DATE(YEAR(Q2725), MONTH(Q2725), DAY(Q2725)),"")</f>
        <v/>
      </c>
      <c r="AK2725" s="130">
        <f>IF(Q2725&lt;&gt;0,Q2725-N2725,TODAY()-N2725)</f>
        <v/>
      </c>
      <c r="AL2725" s="112">
        <f>IF(F2725="Re-assigned",0,IF(H2725="Closed",0,IF(H2725="Service Restored",0,IF(H2725="",0,1))))</f>
        <v/>
      </c>
      <c r="AM2725" s="124">
        <f>IF(AL2725=0,"",IF(AK2725&gt;20.99,"Aged","Non-Aged"))</f>
        <v/>
      </c>
      <c r="AN2725" s="112">
        <f>IF(Q2725&lt;&gt;"",MONTH(Q2725),"")</f>
        <v/>
      </c>
      <c r="AO2725" s="112">
        <f>IFERROR(VALUE(V2725),0)</f>
        <v/>
      </c>
    </row>
    <row customFormat="1" customHeight="1" ht="29.25" r="2726" s="112" spans="1:41">
      <c r="A2726" s="127" t="n"/>
      <c r="B2726" s="113" t="n"/>
      <c r="C2726" s="127" t="n"/>
      <c r="D2726" s="127" t="n"/>
      <c r="E2726" s="114">
        <f>IF(F2726 &lt;&gt; "",VLOOKUP(F2726,CategoryLookup,2,FALSE), "")</f>
        <v/>
      </c>
      <c r="F2726" s="126" t="n"/>
      <c r="G2726" s="127" t="n"/>
      <c r="H2726" s="127" t="n"/>
      <c r="I2726" s="127" t="n"/>
      <c r="J2726" s="127" t="n"/>
      <c r="K2726" s="127" t="n"/>
      <c r="L2726" s="127" t="n"/>
      <c r="M2726" s="127" t="n"/>
      <c r="N2726" s="120" t="n"/>
      <c r="O2726" s="120" t="n"/>
      <c r="P2726" s="120" t="n"/>
      <c r="Q2726" s="120" t="n"/>
      <c r="R2726" s="121" t="n"/>
      <c r="S2726" s="121" t="n"/>
      <c r="T2726" s="121" t="n"/>
      <c r="U2726" s="121" t="n"/>
      <c r="V2726" s="117">
        <f>IF(P2726="NA","NA",IF(P2726&lt;&gt;"",TEXT(P2726-N2726,"[h].mm"),""))</f>
        <v/>
      </c>
      <c r="W2726" s="118">
        <f>IF(AND(R2726="",S2726=""),"",R2726+S2726)</f>
        <v/>
      </c>
      <c r="X2726" s="116">
        <f>IF(O2726&lt;&gt;"",DATE(YEAR(O2726), MONTH(O2726), DAY(O2726)),"")</f>
        <v/>
      </c>
      <c r="Y2726" s="122" t="n"/>
      <c r="Z2726" s="123" t="n"/>
      <c r="AA2726" s="117">
        <f>IF(F2726="Re-assigned","NA",IF(W2726="","",IF(W2726&gt;=VLOOKUP(D2726,SLAMatrix,3,FALSE),"Yes",IF(W2726&lt;VLOOKUP(D2726,SLAMatrix,2,FALSE),"No","Internal"))))</f>
        <v/>
      </c>
      <c r="AB2726" s="123" t="n"/>
      <c r="AC2726" s="123" t="n"/>
      <c r="AD2726" s="119" t="n"/>
      <c r="AE2726" s="125" t="n"/>
      <c r="AF2726" s="124">
        <f>MONTH(O2726)</f>
        <v/>
      </c>
      <c r="AG2726" s="124">
        <f>VLOOKUP(IFERROR(MID(AE2726,1,(FIND(",",AE2726,1)-1)),AE2726),Facility_Region_Mapping,2,FALSE)</f>
        <v/>
      </c>
      <c r="AH2726" s="124" t="n"/>
      <c r="AI2726" s="124">
        <f>IF(C2726&lt;&gt;"",IF(M2726="ESM User",getInterfaceName($C2726),"NA"),"")</f>
        <v/>
      </c>
      <c r="AJ2726" s="116">
        <f>IF(Q2726&lt;&gt;"",DATE(YEAR(Q2726), MONTH(Q2726), DAY(Q2726)),"")</f>
        <v/>
      </c>
      <c r="AK2726" s="130">
        <f>IF(Q2726&lt;&gt;0,Q2726-N2726,TODAY()-N2726)</f>
        <v/>
      </c>
      <c r="AL2726" s="112">
        <f>IF(F2726="Re-assigned",0,IF(H2726="Closed",0,IF(H2726="Service Restored",0,IF(H2726="",0,1))))</f>
        <v/>
      </c>
      <c r="AM2726" s="124">
        <f>IF(AL2726=0,"",IF(AK2726&gt;20.99,"Aged","Non-Aged"))</f>
        <v/>
      </c>
      <c r="AN2726" s="112">
        <f>IF(Q2726&lt;&gt;"",MONTH(Q2726),"")</f>
        <v/>
      </c>
      <c r="AO2726" s="112">
        <f>IFERROR(VALUE(V2726),0)</f>
        <v/>
      </c>
    </row>
    <row customFormat="1" customHeight="1" ht="29.25" r="2727" s="112" spans="1:41">
      <c r="A2727" s="127" t="n"/>
      <c r="B2727" s="113" t="n"/>
      <c r="C2727" s="127" t="n"/>
      <c r="D2727" s="127" t="n"/>
      <c r="E2727" s="114">
        <f>IF(F2727 &lt;&gt; "",VLOOKUP(F2727,CategoryLookup,2,FALSE), "")</f>
        <v/>
      </c>
      <c r="F2727" s="126" t="n"/>
      <c r="G2727" s="127" t="n"/>
      <c r="H2727" s="127" t="n"/>
      <c r="I2727" s="127" t="n"/>
      <c r="J2727" s="127" t="n"/>
      <c r="K2727" s="127" t="n"/>
      <c r="L2727" s="127" t="n"/>
      <c r="M2727" s="127" t="n"/>
      <c r="N2727" s="120" t="n"/>
      <c r="O2727" s="120" t="n"/>
      <c r="P2727" s="120" t="n"/>
      <c r="Q2727" s="120" t="n"/>
      <c r="R2727" s="121" t="n"/>
      <c r="S2727" s="121" t="n"/>
      <c r="T2727" s="121" t="n"/>
      <c r="U2727" s="121" t="n"/>
      <c r="V2727" s="117">
        <f>IF(P2727="NA","NA",IF(P2727&lt;&gt;"",TEXT(P2727-N2727,"[h].mm"),""))</f>
        <v/>
      </c>
      <c r="W2727" s="118">
        <f>IF(AND(R2727="",S2727=""),"",R2727+S2727)</f>
        <v/>
      </c>
      <c r="X2727" s="116">
        <f>IF(O2727&lt;&gt;"",DATE(YEAR(O2727), MONTH(O2727), DAY(O2727)),"")</f>
        <v/>
      </c>
      <c r="Y2727" s="122" t="n"/>
      <c r="Z2727" s="123" t="n"/>
      <c r="AA2727" s="117">
        <f>IF(F2727="Re-assigned","NA",IF(W2727="","",IF(W2727&gt;=VLOOKUP(D2727,SLAMatrix,3,FALSE),"Yes",IF(W2727&lt;VLOOKUP(D2727,SLAMatrix,2,FALSE),"No","Internal"))))</f>
        <v/>
      </c>
      <c r="AB2727" s="123" t="n"/>
      <c r="AC2727" s="123" t="n"/>
      <c r="AD2727" s="119" t="n"/>
      <c r="AE2727" s="125" t="n"/>
      <c r="AF2727" s="124">
        <f>MONTH(O2727)</f>
        <v/>
      </c>
      <c r="AG2727" s="124">
        <f>VLOOKUP(IFERROR(MID(AE2727,1,(FIND(",",AE2727,1)-1)),AE2727),Facility_Region_Mapping,2,FALSE)</f>
        <v/>
      </c>
      <c r="AH2727" s="124" t="n"/>
      <c r="AI2727" s="124">
        <f>IF(C2727&lt;&gt;"",IF(M2727="ESM User",getInterfaceName($C2727),"NA"),"")</f>
        <v/>
      </c>
      <c r="AJ2727" s="116">
        <f>IF(Q2727&lt;&gt;"",DATE(YEAR(Q2727), MONTH(Q2727), DAY(Q2727)),"")</f>
        <v/>
      </c>
      <c r="AK2727" s="130">
        <f>IF(Q2727&lt;&gt;0,Q2727-N2727,TODAY()-N2727)</f>
        <v/>
      </c>
      <c r="AL2727" s="112">
        <f>IF(F2727="Re-assigned",0,IF(H2727="Closed",0,IF(H2727="Service Restored",0,IF(H2727="",0,1))))</f>
        <v/>
      </c>
      <c r="AM2727" s="124">
        <f>IF(AL2727=0,"",IF(AK2727&gt;20.99,"Aged","Non-Aged"))</f>
        <v/>
      </c>
      <c r="AN2727" s="112">
        <f>IF(Q2727&lt;&gt;"",MONTH(Q2727),"")</f>
        <v/>
      </c>
      <c r="AO2727" s="112">
        <f>IFERROR(VALUE(V2727),0)</f>
        <v/>
      </c>
    </row>
    <row customFormat="1" customHeight="1" ht="29.25" r="2728" s="112" spans="1:41">
      <c r="A2728" s="127" t="n"/>
      <c r="B2728" s="113" t="n"/>
      <c r="C2728" s="127" t="n"/>
      <c r="D2728" s="127" t="n"/>
      <c r="E2728" s="114">
        <f>IF(F2728 &lt;&gt; "",VLOOKUP(F2728,CategoryLookup,2,FALSE), "")</f>
        <v/>
      </c>
      <c r="F2728" s="126" t="n"/>
      <c r="G2728" s="127" t="n"/>
      <c r="H2728" s="127" t="n"/>
      <c r="I2728" s="127" t="n"/>
      <c r="J2728" s="127" t="n"/>
      <c r="K2728" s="127" t="n"/>
      <c r="L2728" s="127" t="n"/>
      <c r="M2728" s="127" t="n"/>
      <c r="N2728" s="120" t="n"/>
      <c r="O2728" s="120" t="n"/>
      <c r="P2728" s="120" t="n"/>
      <c r="Q2728" s="120" t="n"/>
      <c r="R2728" s="121" t="n"/>
      <c r="S2728" s="121" t="n"/>
      <c r="T2728" s="121" t="n"/>
      <c r="U2728" s="121" t="n"/>
      <c r="V2728" s="117">
        <f>IF(P2728="NA","NA",IF(P2728&lt;&gt;"",TEXT(P2728-N2728,"[h].mm"),""))</f>
        <v/>
      </c>
      <c r="W2728" s="118">
        <f>IF(AND(R2728="",S2728=""),"",R2728+S2728)</f>
        <v/>
      </c>
      <c r="X2728" s="116">
        <f>IF(O2728&lt;&gt;"",DATE(YEAR(O2728), MONTH(O2728), DAY(O2728)),"")</f>
        <v/>
      </c>
      <c r="Y2728" s="122" t="n"/>
      <c r="Z2728" s="123" t="n"/>
      <c r="AA2728" s="117">
        <f>IF(F2728="Re-assigned","NA",IF(W2728="","",IF(W2728&gt;=VLOOKUP(D2728,SLAMatrix,3,FALSE),"Yes",IF(W2728&lt;VLOOKUP(D2728,SLAMatrix,2,FALSE),"No","Internal"))))</f>
        <v/>
      </c>
      <c r="AB2728" s="123" t="n"/>
      <c r="AC2728" s="123" t="n"/>
      <c r="AD2728" s="119" t="n"/>
      <c r="AE2728" s="125" t="n"/>
      <c r="AF2728" s="124">
        <f>MONTH(O2728)</f>
        <v/>
      </c>
      <c r="AG2728" s="124">
        <f>VLOOKUP(IFERROR(MID(AE2728,1,(FIND(",",AE2728,1)-1)),AE2728),Facility_Region_Mapping,2,FALSE)</f>
        <v/>
      </c>
      <c r="AH2728" s="124" t="n"/>
      <c r="AI2728" s="124">
        <f>IF(C2728&lt;&gt;"",IF(M2728="ESM User",getInterfaceName($C2728),"NA"),"")</f>
        <v/>
      </c>
      <c r="AJ2728" s="116">
        <f>IF(Q2728&lt;&gt;"",DATE(YEAR(Q2728), MONTH(Q2728), DAY(Q2728)),"")</f>
        <v/>
      </c>
      <c r="AK2728" s="130">
        <f>IF(Q2728&lt;&gt;0,Q2728-N2728,TODAY()-N2728)</f>
        <v/>
      </c>
      <c r="AL2728" s="112">
        <f>IF(F2728="Re-assigned",0,IF(H2728="Closed",0,IF(H2728="Service Restored",0,IF(H2728="",0,1))))</f>
        <v/>
      </c>
      <c r="AM2728" s="124">
        <f>IF(AL2728=0,"",IF(AK2728&gt;20.99,"Aged","Non-Aged"))</f>
        <v/>
      </c>
      <c r="AN2728" s="112">
        <f>IF(Q2728&lt;&gt;"",MONTH(Q2728),"")</f>
        <v/>
      </c>
      <c r="AO2728" s="112">
        <f>IFERROR(VALUE(V2728),0)</f>
        <v/>
      </c>
    </row>
    <row customFormat="1" customHeight="1" ht="29.25" r="2729" s="112" spans="1:41">
      <c r="A2729" s="127" t="n"/>
      <c r="B2729" s="113" t="n"/>
      <c r="C2729" s="127" t="n"/>
      <c r="D2729" s="127" t="n"/>
      <c r="E2729" s="114">
        <f>IF(F2729 &lt;&gt; "",VLOOKUP(F2729,CategoryLookup,2,FALSE), "")</f>
        <v/>
      </c>
      <c r="F2729" s="126" t="n"/>
      <c r="G2729" s="127" t="n"/>
      <c r="H2729" s="127" t="n"/>
      <c r="I2729" s="127" t="n"/>
      <c r="J2729" s="127" t="n"/>
      <c r="K2729" s="127" t="n"/>
      <c r="L2729" s="127" t="n"/>
      <c r="M2729" s="127" t="n"/>
      <c r="N2729" s="120" t="n"/>
      <c r="O2729" s="120" t="n"/>
      <c r="P2729" s="120" t="n"/>
      <c r="Q2729" s="120" t="n"/>
      <c r="R2729" s="121" t="n"/>
      <c r="S2729" s="121" t="n"/>
      <c r="T2729" s="121" t="n"/>
      <c r="U2729" s="121" t="n"/>
      <c r="V2729" s="117">
        <f>IF(P2729="NA","NA",IF(P2729&lt;&gt;"",TEXT(P2729-N2729,"[h].mm"),""))</f>
        <v/>
      </c>
      <c r="W2729" s="118">
        <f>IF(AND(R2729="",S2729=""),"",R2729+S2729)</f>
        <v/>
      </c>
      <c r="X2729" s="116">
        <f>IF(O2729&lt;&gt;"",DATE(YEAR(O2729), MONTH(O2729), DAY(O2729)),"")</f>
        <v/>
      </c>
      <c r="Y2729" s="122" t="n"/>
      <c r="Z2729" s="123" t="n"/>
      <c r="AA2729" s="117">
        <f>IF(F2729="Re-assigned","NA",IF(W2729="","",IF(W2729&gt;=VLOOKUP(D2729,SLAMatrix,3,FALSE),"Yes",IF(W2729&lt;VLOOKUP(D2729,SLAMatrix,2,FALSE),"No","Internal"))))</f>
        <v/>
      </c>
      <c r="AB2729" s="123" t="n"/>
      <c r="AC2729" s="123" t="n"/>
      <c r="AD2729" s="119" t="n"/>
      <c r="AE2729" s="125" t="n"/>
      <c r="AF2729" s="124">
        <f>MONTH(O2729)</f>
        <v/>
      </c>
      <c r="AG2729" s="124">
        <f>VLOOKUP(IFERROR(MID(AE2729,1,(FIND(",",AE2729,1)-1)),AE2729),Facility_Region_Mapping,2,FALSE)</f>
        <v/>
      </c>
      <c r="AH2729" s="124" t="n"/>
      <c r="AI2729" s="124">
        <f>IF(C2729&lt;&gt;"",IF(M2729="ESM User",getInterfaceName($C2729),"NA"),"")</f>
        <v/>
      </c>
      <c r="AJ2729" s="116">
        <f>IF(Q2729&lt;&gt;"",DATE(YEAR(Q2729), MONTH(Q2729), DAY(Q2729)),"")</f>
        <v/>
      </c>
      <c r="AK2729" s="130">
        <f>IF(Q2729&lt;&gt;0,Q2729-N2729,TODAY()-N2729)</f>
        <v/>
      </c>
      <c r="AL2729" s="112">
        <f>IF(F2729="Re-assigned",0,IF(H2729="Closed",0,IF(H2729="Service Restored",0,IF(H2729="",0,1))))</f>
        <v/>
      </c>
      <c r="AM2729" s="124">
        <f>IF(AL2729=0,"",IF(AK2729&gt;20.99,"Aged","Non-Aged"))</f>
        <v/>
      </c>
      <c r="AN2729" s="112">
        <f>IF(Q2729&lt;&gt;"",MONTH(Q2729),"")</f>
        <v/>
      </c>
      <c r="AO2729" s="112">
        <f>IFERROR(VALUE(V2729),0)</f>
        <v/>
      </c>
    </row>
    <row customFormat="1" customHeight="1" ht="29.25" r="2730" s="112" spans="1:41">
      <c r="A2730" s="127" t="n"/>
      <c r="B2730" s="113" t="n"/>
      <c r="C2730" s="127" t="n"/>
      <c r="D2730" s="127" t="n"/>
      <c r="E2730" s="114">
        <f>IF(F2730 &lt;&gt; "",VLOOKUP(F2730,CategoryLookup,2,FALSE), "")</f>
        <v/>
      </c>
      <c r="F2730" s="126" t="n"/>
      <c r="G2730" s="127" t="n"/>
      <c r="H2730" s="127" t="n"/>
      <c r="I2730" s="127" t="n"/>
      <c r="J2730" s="127" t="n"/>
      <c r="K2730" s="127" t="n"/>
      <c r="L2730" s="127" t="n"/>
      <c r="M2730" s="127" t="n"/>
      <c r="N2730" s="120" t="n"/>
      <c r="O2730" s="120" t="n"/>
      <c r="P2730" s="120" t="n"/>
      <c r="Q2730" s="120" t="n"/>
      <c r="R2730" s="121" t="n"/>
      <c r="S2730" s="121" t="n"/>
      <c r="T2730" s="121" t="n"/>
      <c r="U2730" s="121" t="n"/>
      <c r="V2730" s="117">
        <f>IF(P2730="NA","NA",IF(P2730&lt;&gt;"",TEXT(P2730-N2730,"[h].mm"),""))</f>
        <v/>
      </c>
      <c r="W2730" s="118">
        <f>IF(AND(R2730="",S2730=""),"",R2730+S2730)</f>
        <v/>
      </c>
      <c r="X2730" s="116">
        <f>IF(O2730&lt;&gt;"",DATE(YEAR(O2730), MONTH(O2730), DAY(O2730)),"")</f>
        <v/>
      </c>
      <c r="Y2730" s="122" t="n"/>
      <c r="Z2730" s="123" t="n"/>
      <c r="AA2730" s="117">
        <f>IF(F2730="Re-assigned","NA",IF(W2730="","",IF(W2730&gt;=VLOOKUP(D2730,SLAMatrix,3,FALSE),"Yes",IF(W2730&lt;VLOOKUP(D2730,SLAMatrix,2,FALSE),"No","Internal"))))</f>
        <v/>
      </c>
      <c r="AB2730" s="123" t="n"/>
      <c r="AC2730" s="123" t="n"/>
      <c r="AD2730" s="119" t="n"/>
      <c r="AE2730" s="125" t="n"/>
      <c r="AF2730" s="124">
        <f>MONTH(O2730)</f>
        <v/>
      </c>
      <c r="AG2730" s="124">
        <f>VLOOKUP(IFERROR(MID(AE2730,1,(FIND(",",AE2730,1)-1)),AE2730),Facility_Region_Mapping,2,FALSE)</f>
        <v/>
      </c>
      <c r="AH2730" s="124" t="n"/>
      <c r="AI2730" s="124">
        <f>IF(C2730&lt;&gt;"",IF(M2730="ESM User",getInterfaceName($C2730),"NA"),"")</f>
        <v/>
      </c>
      <c r="AJ2730" s="116">
        <f>IF(Q2730&lt;&gt;"",DATE(YEAR(Q2730), MONTH(Q2730), DAY(Q2730)),"")</f>
        <v/>
      </c>
      <c r="AK2730" s="130">
        <f>IF(Q2730&lt;&gt;0,Q2730-N2730,TODAY()-N2730)</f>
        <v/>
      </c>
      <c r="AL2730" s="112">
        <f>IF(F2730="Re-assigned",0,IF(H2730="Closed",0,IF(H2730="Service Restored",0,IF(H2730="",0,1))))</f>
        <v/>
      </c>
      <c r="AM2730" s="124">
        <f>IF(AL2730=0,"",IF(AK2730&gt;20.99,"Aged","Non-Aged"))</f>
        <v/>
      </c>
      <c r="AN2730" s="112">
        <f>IF(Q2730&lt;&gt;"",MONTH(Q2730),"")</f>
        <v/>
      </c>
      <c r="AO2730" s="112">
        <f>IFERROR(VALUE(V2730),0)</f>
        <v/>
      </c>
    </row>
    <row customFormat="1" customHeight="1" ht="29.25" r="2731" s="112" spans="1:41">
      <c r="A2731" s="127" t="n"/>
      <c r="B2731" s="113" t="n"/>
      <c r="C2731" s="127" t="n"/>
      <c r="D2731" s="127" t="n"/>
      <c r="E2731" s="114">
        <f>IF(F2731 &lt;&gt; "",VLOOKUP(F2731,CategoryLookup,2,FALSE), "")</f>
        <v/>
      </c>
      <c r="F2731" s="126" t="n"/>
      <c r="G2731" s="127" t="n"/>
      <c r="H2731" s="127" t="n"/>
      <c r="I2731" s="127" t="n"/>
      <c r="J2731" s="127" t="n"/>
      <c r="K2731" s="127" t="n"/>
      <c r="L2731" s="127" t="n"/>
      <c r="M2731" s="127" t="n"/>
      <c r="N2731" s="120" t="n"/>
      <c r="O2731" s="120" t="n"/>
      <c r="P2731" s="120" t="n"/>
      <c r="Q2731" s="120" t="n"/>
      <c r="R2731" s="121" t="n"/>
      <c r="S2731" s="121" t="n"/>
      <c r="T2731" s="121" t="n"/>
      <c r="U2731" s="121" t="n"/>
      <c r="V2731" s="117">
        <f>IF(P2731="NA","NA",IF(P2731&lt;&gt;"",TEXT(P2731-N2731,"[h].mm"),""))</f>
        <v/>
      </c>
      <c r="W2731" s="118">
        <f>IF(AND(R2731="",S2731=""),"",R2731+S2731)</f>
        <v/>
      </c>
      <c r="X2731" s="116">
        <f>IF(O2731&lt;&gt;"",DATE(YEAR(O2731), MONTH(O2731), DAY(O2731)),"")</f>
        <v/>
      </c>
      <c r="Y2731" s="122" t="n"/>
      <c r="Z2731" s="123" t="n"/>
      <c r="AA2731" s="117">
        <f>IF(F2731="Re-assigned","NA",IF(W2731="","",IF(W2731&gt;=VLOOKUP(D2731,SLAMatrix,3,FALSE),"Yes",IF(W2731&lt;VLOOKUP(D2731,SLAMatrix,2,FALSE),"No","Internal"))))</f>
        <v/>
      </c>
      <c r="AB2731" s="123" t="n"/>
      <c r="AC2731" s="123" t="n"/>
      <c r="AD2731" s="119" t="n"/>
      <c r="AE2731" s="125" t="n"/>
      <c r="AF2731" s="124">
        <f>MONTH(O2731)</f>
        <v/>
      </c>
      <c r="AG2731" s="124">
        <f>VLOOKUP(IFERROR(MID(AE2731,1,(FIND(",",AE2731,1)-1)),AE2731),Facility_Region_Mapping,2,FALSE)</f>
        <v/>
      </c>
      <c r="AH2731" s="124" t="n"/>
      <c r="AI2731" s="124">
        <f>IF(C2731&lt;&gt;"",IF(M2731="ESM User",getInterfaceName($C2731),"NA"),"")</f>
        <v/>
      </c>
      <c r="AJ2731" s="116">
        <f>IF(Q2731&lt;&gt;"",DATE(YEAR(Q2731), MONTH(Q2731), DAY(Q2731)),"")</f>
        <v/>
      </c>
      <c r="AK2731" s="130">
        <f>IF(Q2731&lt;&gt;0,Q2731-N2731,TODAY()-N2731)</f>
        <v/>
      </c>
      <c r="AL2731" s="112">
        <f>IF(F2731="Re-assigned",0,IF(H2731="Closed",0,IF(H2731="Service Restored",0,IF(H2731="",0,1))))</f>
        <v/>
      </c>
      <c r="AM2731" s="124">
        <f>IF(AL2731=0,"",IF(AK2731&gt;20.99,"Aged","Non-Aged"))</f>
        <v/>
      </c>
      <c r="AN2731" s="112">
        <f>IF(Q2731&lt;&gt;"",MONTH(Q2731),"")</f>
        <v/>
      </c>
      <c r="AO2731" s="112">
        <f>IFERROR(VALUE(V2731),0)</f>
        <v/>
      </c>
    </row>
    <row customFormat="1" customHeight="1" ht="29.25" r="2732" s="112" spans="1:41">
      <c r="A2732" s="127" t="n"/>
      <c r="B2732" s="113" t="n"/>
      <c r="C2732" s="127" t="n"/>
      <c r="D2732" s="127" t="n"/>
      <c r="E2732" s="114">
        <f>IF(F2732 &lt;&gt; "",VLOOKUP(F2732,CategoryLookup,2,FALSE), "")</f>
        <v/>
      </c>
      <c r="F2732" s="126" t="n"/>
      <c r="G2732" s="127" t="n"/>
      <c r="H2732" s="127" t="n"/>
      <c r="I2732" s="127" t="n"/>
      <c r="J2732" s="127" t="n"/>
      <c r="K2732" s="127" t="n"/>
      <c r="L2732" s="127" t="n"/>
      <c r="M2732" s="127" t="n"/>
      <c r="N2732" s="120" t="n"/>
      <c r="O2732" s="120" t="n"/>
      <c r="P2732" s="120" t="n"/>
      <c r="Q2732" s="120" t="n"/>
      <c r="R2732" s="121" t="n"/>
      <c r="S2732" s="121" t="n"/>
      <c r="T2732" s="121" t="n"/>
      <c r="U2732" s="121" t="n"/>
      <c r="V2732" s="117">
        <f>IF(P2732="NA","NA",IF(P2732&lt;&gt;"",TEXT(P2732-N2732,"[h].mm"),""))</f>
        <v/>
      </c>
      <c r="W2732" s="118">
        <f>IF(AND(R2732="",S2732=""),"",R2732+S2732)</f>
        <v/>
      </c>
      <c r="X2732" s="116">
        <f>IF(O2732&lt;&gt;"",DATE(YEAR(O2732), MONTH(O2732), DAY(O2732)),"")</f>
        <v/>
      </c>
      <c r="Y2732" s="122" t="n"/>
      <c r="Z2732" s="123" t="n"/>
      <c r="AA2732" s="117">
        <f>IF(F2732="Re-assigned","NA",IF(W2732="","",IF(W2732&gt;=VLOOKUP(D2732,SLAMatrix,3,FALSE),"Yes",IF(W2732&lt;VLOOKUP(D2732,SLAMatrix,2,FALSE),"No","Internal"))))</f>
        <v/>
      </c>
      <c r="AB2732" s="123" t="n"/>
      <c r="AC2732" s="123" t="n"/>
      <c r="AD2732" s="119" t="n"/>
      <c r="AE2732" s="125" t="n"/>
      <c r="AF2732" s="124">
        <f>MONTH(O2732)</f>
        <v/>
      </c>
      <c r="AG2732" s="124">
        <f>VLOOKUP(IFERROR(MID(AE2732,1,(FIND(",",AE2732,1)-1)),AE2732),Facility_Region_Mapping,2,FALSE)</f>
        <v/>
      </c>
      <c r="AH2732" s="124" t="n"/>
      <c r="AI2732" s="124">
        <f>IF(C2732&lt;&gt;"",IF(M2732="ESM User",getInterfaceName($C2732),"NA"),"")</f>
        <v/>
      </c>
      <c r="AJ2732" s="116">
        <f>IF(Q2732&lt;&gt;"",DATE(YEAR(Q2732), MONTH(Q2732), DAY(Q2732)),"")</f>
        <v/>
      </c>
      <c r="AK2732" s="130">
        <f>IF(Q2732&lt;&gt;0,Q2732-N2732,TODAY()-N2732)</f>
        <v/>
      </c>
      <c r="AL2732" s="112">
        <f>IF(F2732="Re-assigned",0,IF(H2732="Closed",0,IF(H2732="Service Restored",0,IF(H2732="",0,1))))</f>
        <v/>
      </c>
      <c r="AM2732" s="124">
        <f>IF(AL2732=0,"",IF(AK2732&gt;20.99,"Aged","Non-Aged"))</f>
        <v/>
      </c>
      <c r="AN2732" s="112">
        <f>IF(Q2732&lt;&gt;"",MONTH(Q2732),"")</f>
        <v/>
      </c>
      <c r="AO2732" s="112">
        <f>IFERROR(VALUE(V2732),0)</f>
        <v/>
      </c>
    </row>
    <row customFormat="1" customHeight="1" ht="29.25" r="2733" s="112" spans="1:41">
      <c r="A2733" s="127" t="n"/>
      <c r="B2733" s="113" t="n"/>
      <c r="C2733" s="127" t="n"/>
      <c r="D2733" s="127" t="n"/>
      <c r="E2733" s="114">
        <f>IF(F2733 &lt;&gt; "",VLOOKUP(F2733,CategoryLookup,2,FALSE), "")</f>
        <v/>
      </c>
      <c r="F2733" s="126" t="n"/>
      <c r="G2733" s="127" t="n"/>
      <c r="H2733" s="127" t="n"/>
      <c r="I2733" s="127" t="n"/>
      <c r="J2733" s="127" t="n"/>
      <c r="K2733" s="127" t="n"/>
      <c r="L2733" s="127" t="n"/>
      <c r="M2733" s="127" t="n"/>
      <c r="N2733" s="120" t="n"/>
      <c r="O2733" s="120" t="n"/>
      <c r="P2733" s="120" t="n"/>
      <c r="Q2733" s="120" t="n"/>
      <c r="R2733" s="121" t="n"/>
      <c r="S2733" s="121" t="n"/>
      <c r="T2733" s="121" t="n"/>
      <c r="U2733" s="121" t="n"/>
      <c r="V2733" s="117">
        <f>IF(P2733="NA","NA",IF(P2733&lt;&gt;"",TEXT(P2733-N2733,"[h].mm"),""))</f>
        <v/>
      </c>
      <c r="W2733" s="118">
        <f>IF(AND(R2733="",S2733=""),"",R2733+S2733)</f>
        <v/>
      </c>
      <c r="X2733" s="116">
        <f>IF(O2733&lt;&gt;"",DATE(YEAR(O2733), MONTH(O2733), DAY(O2733)),"")</f>
        <v/>
      </c>
      <c r="Y2733" s="122" t="n"/>
      <c r="Z2733" s="123" t="n"/>
      <c r="AA2733" s="117">
        <f>IF(F2733="Re-assigned","NA",IF(W2733="","",IF(W2733&gt;=VLOOKUP(D2733,SLAMatrix,3,FALSE),"Yes",IF(W2733&lt;VLOOKUP(D2733,SLAMatrix,2,FALSE),"No","Internal"))))</f>
        <v/>
      </c>
      <c r="AB2733" s="123" t="n"/>
      <c r="AC2733" s="123" t="n"/>
      <c r="AD2733" s="119" t="n"/>
      <c r="AE2733" s="125" t="n"/>
      <c r="AF2733" s="124">
        <f>MONTH(O2733)</f>
        <v/>
      </c>
      <c r="AG2733" s="124">
        <f>VLOOKUP(IFERROR(MID(AE2733,1,(FIND(",",AE2733,1)-1)),AE2733),Facility_Region_Mapping,2,FALSE)</f>
        <v/>
      </c>
      <c r="AH2733" s="124" t="n"/>
      <c r="AI2733" s="124">
        <f>IF(C2733&lt;&gt;"",IF(M2733="ESM User",getInterfaceName($C2733),"NA"),"")</f>
        <v/>
      </c>
      <c r="AJ2733" s="116">
        <f>IF(Q2733&lt;&gt;"",DATE(YEAR(Q2733), MONTH(Q2733), DAY(Q2733)),"")</f>
        <v/>
      </c>
      <c r="AK2733" s="130">
        <f>IF(Q2733&lt;&gt;0,Q2733-N2733,TODAY()-N2733)</f>
        <v/>
      </c>
      <c r="AL2733" s="112">
        <f>IF(F2733="Re-assigned",0,IF(H2733="Closed",0,IF(H2733="Service Restored",0,IF(H2733="",0,1))))</f>
        <v/>
      </c>
      <c r="AM2733" s="124">
        <f>IF(AL2733=0,"",IF(AK2733&gt;20.99,"Aged","Non-Aged"))</f>
        <v/>
      </c>
      <c r="AN2733" s="112">
        <f>IF(Q2733&lt;&gt;"",MONTH(Q2733),"")</f>
        <v/>
      </c>
      <c r="AO2733" s="112">
        <f>IFERROR(VALUE(V2733),0)</f>
        <v/>
      </c>
    </row>
    <row customFormat="1" customHeight="1" ht="29.25" r="2734" s="112" spans="1:41">
      <c r="A2734" s="127" t="n"/>
      <c r="B2734" s="113" t="n"/>
      <c r="C2734" s="127" t="n"/>
      <c r="D2734" s="127" t="n"/>
      <c r="E2734" s="114">
        <f>IF(F2734 &lt;&gt; "",VLOOKUP(F2734,CategoryLookup,2,FALSE), "")</f>
        <v/>
      </c>
      <c r="F2734" s="126" t="n"/>
      <c r="G2734" s="127" t="n"/>
      <c r="H2734" s="127" t="n"/>
      <c r="I2734" s="127" t="n"/>
      <c r="J2734" s="127" t="n"/>
      <c r="K2734" s="127" t="n"/>
      <c r="L2734" s="127" t="n"/>
      <c r="M2734" s="127" t="n"/>
      <c r="N2734" s="120" t="n"/>
      <c r="O2734" s="120" t="n"/>
      <c r="P2734" s="120" t="n"/>
      <c r="Q2734" s="120" t="n"/>
      <c r="R2734" s="121" t="n"/>
      <c r="S2734" s="121" t="n"/>
      <c r="T2734" s="121" t="n"/>
      <c r="U2734" s="121" t="n"/>
      <c r="V2734" s="117">
        <f>IF(P2734="NA","NA",IF(P2734&lt;&gt;"",TEXT(P2734-N2734,"[h].mm"),""))</f>
        <v/>
      </c>
      <c r="W2734" s="118">
        <f>IF(AND(R2734="",S2734=""),"",R2734+S2734)</f>
        <v/>
      </c>
      <c r="X2734" s="116">
        <f>IF(O2734&lt;&gt;"",DATE(YEAR(O2734), MONTH(O2734), DAY(O2734)),"")</f>
        <v/>
      </c>
      <c r="Y2734" s="122" t="n"/>
      <c r="Z2734" s="123" t="n"/>
      <c r="AA2734" s="117">
        <f>IF(F2734="Re-assigned","NA",IF(W2734="","",IF(W2734&gt;=VLOOKUP(D2734,SLAMatrix,3,FALSE),"Yes",IF(W2734&lt;VLOOKUP(D2734,SLAMatrix,2,FALSE),"No","Internal"))))</f>
        <v/>
      </c>
      <c r="AB2734" s="123" t="n"/>
      <c r="AC2734" s="123" t="n"/>
      <c r="AD2734" s="119" t="n"/>
      <c r="AE2734" s="125" t="n"/>
      <c r="AF2734" s="124">
        <f>MONTH(O2734)</f>
        <v/>
      </c>
      <c r="AG2734" s="124">
        <f>VLOOKUP(IFERROR(MID(AE2734,1,(FIND(",",AE2734,1)-1)),AE2734),Facility_Region_Mapping,2,FALSE)</f>
        <v/>
      </c>
      <c r="AH2734" s="124" t="n"/>
      <c r="AI2734" s="124">
        <f>IF(C2734&lt;&gt;"",IF(M2734="ESM User",getInterfaceName($C2734),"NA"),"")</f>
        <v/>
      </c>
      <c r="AJ2734" s="116">
        <f>IF(Q2734&lt;&gt;"",DATE(YEAR(Q2734), MONTH(Q2734), DAY(Q2734)),"")</f>
        <v/>
      </c>
      <c r="AK2734" s="130">
        <f>IF(Q2734&lt;&gt;0,Q2734-N2734,TODAY()-N2734)</f>
        <v/>
      </c>
      <c r="AL2734" s="112">
        <f>IF(F2734="Re-assigned",0,IF(H2734="Closed",0,IF(H2734="Service Restored",0,IF(H2734="",0,1))))</f>
        <v/>
      </c>
      <c r="AM2734" s="124">
        <f>IF(AL2734=0,"",IF(AK2734&gt;20.99,"Aged","Non-Aged"))</f>
        <v/>
      </c>
      <c r="AN2734" s="112">
        <f>IF(Q2734&lt;&gt;"",MONTH(Q2734),"")</f>
        <v/>
      </c>
      <c r="AO2734" s="112">
        <f>IFERROR(VALUE(V2734),0)</f>
        <v/>
      </c>
    </row>
    <row customFormat="1" customHeight="1" ht="29.25" r="2735" s="112" spans="1:41">
      <c r="A2735" s="127" t="n"/>
      <c r="B2735" s="113" t="n"/>
      <c r="C2735" s="127" t="n"/>
      <c r="D2735" s="127" t="n"/>
      <c r="E2735" s="114">
        <f>IF(F2735 &lt;&gt; "",VLOOKUP(F2735,CategoryLookup,2,FALSE), "")</f>
        <v/>
      </c>
      <c r="F2735" s="126" t="n"/>
      <c r="G2735" s="127" t="n"/>
      <c r="H2735" s="127" t="n"/>
      <c r="I2735" s="127" t="n"/>
      <c r="J2735" s="127" t="n"/>
      <c r="K2735" s="127" t="n"/>
      <c r="L2735" s="127" t="n"/>
      <c r="M2735" s="127" t="n"/>
      <c r="N2735" s="120" t="n"/>
      <c r="O2735" s="120" t="n"/>
      <c r="P2735" s="120" t="n"/>
      <c r="Q2735" s="120" t="n"/>
      <c r="R2735" s="121" t="n"/>
      <c r="S2735" s="121" t="n"/>
      <c r="T2735" s="121" t="n"/>
      <c r="U2735" s="121" t="n"/>
      <c r="V2735" s="117">
        <f>IF(P2735="NA","NA",IF(P2735&lt;&gt;"",TEXT(P2735-N2735,"[h].mm"),""))</f>
        <v/>
      </c>
      <c r="W2735" s="118">
        <f>IF(AND(R2735="",S2735=""),"",R2735+S2735)</f>
        <v/>
      </c>
      <c r="X2735" s="116">
        <f>IF(O2735&lt;&gt;"",DATE(YEAR(O2735), MONTH(O2735), DAY(O2735)),"")</f>
        <v/>
      </c>
      <c r="Y2735" s="122" t="n"/>
      <c r="Z2735" s="123" t="n"/>
      <c r="AA2735" s="117">
        <f>IF(F2735="Re-assigned","NA",IF(W2735="","",IF(W2735&gt;=VLOOKUP(D2735,SLAMatrix,3,FALSE),"Yes",IF(W2735&lt;VLOOKUP(D2735,SLAMatrix,2,FALSE),"No","Internal"))))</f>
        <v/>
      </c>
      <c r="AB2735" s="123" t="n"/>
      <c r="AC2735" s="123" t="n"/>
      <c r="AD2735" s="119" t="n"/>
      <c r="AE2735" s="125" t="n"/>
      <c r="AF2735" s="124">
        <f>MONTH(O2735)</f>
        <v/>
      </c>
      <c r="AG2735" s="124">
        <f>VLOOKUP(IFERROR(MID(AE2735,1,(FIND(",",AE2735,1)-1)),AE2735),Facility_Region_Mapping,2,FALSE)</f>
        <v/>
      </c>
      <c r="AH2735" s="124" t="n"/>
      <c r="AI2735" s="124">
        <f>IF(C2735&lt;&gt;"",IF(M2735="ESM User",getInterfaceName($C2735),"NA"),"")</f>
        <v/>
      </c>
      <c r="AJ2735" s="116">
        <f>IF(Q2735&lt;&gt;"",DATE(YEAR(Q2735), MONTH(Q2735), DAY(Q2735)),"")</f>
        <v/>
      </c>
      <c r="AK2735" s="130">
        <f>IF(Q2735&lt;&gt;0,Q2735-N2735,TODAY()-N2735)</f>
        <v/>
      </c>
      <c r="AL2735" s="112">
        <f>IF(F2735="Re-assigned",0,IF(H2735="Closed",0,IF(H2735="Service Restored",0,IF(H2735="",0,1))))</f>
        <v/>
      </c>
      <c r="AM2735" s="124">
        <f>IF(AL2735=0,"",IF(AK2735&gt;20.99,"Aged","Non-Aged"))</f>
        <v/>
      </c>
      <c r="AN2735" s="112">
        <f>IF(Q2735&lt;&gt;"",MONTH(Q2735),"")</f>
        <v/>
      </c>
      <c r="AO2735" s="112">
        <f>IFERROR(VALUE(V2735),0)</f>
        <v/>
      </c>
    </row>
    <row customFormat="1" customHeight="1" ht="29.25" r="2736" s="112" spans="1:41">
      <c r="A2736" s="127" t="n"/>
      <c r="B2736" s="113" t="n"/>
      <c r="C2736" s="127" t="n"/>
      <c r="D2736" s="127" t="n"/>
      <c r="E2736" s="114">
        <f>IF(F2736 &lt;&gt; "",VLOOKUP(F2736,CategoryLookup,2,FALSE), "")</f>
        <v/>
      </c>
      <c r="F2736" s="126" t="n"/>
      <c r="G2736" s="127" t="n"/>
      <c r="H2736" s="127" t="n"/>
      <c r="I2736" s="127" t="n"/>
      <c r="J2736" s="127" t="n"/>
      <c r="K2736" s="127" t="n"/>
      <c r="L2736" s="127" t="n"/>
      <c r="M2736" s="127" t="n"/>
      <c r="N2736" s="120" t="n"/>
      <c r="O2736" s="120" t="n"/>
      <c r="P2736" s="120" t="n"/>
      <c r="Q2736" s="120" t="n"/>
      <c r="R2736" s="121" t="n"/>
      <c r="S2736" s="121" t="n"/>
      <c r="T2736" s="121" t="n"/>
      <c r="U2736" s="121" t="n"/>
      <c r="V2736" s="117">
        <f>IF(P2736="NA","NA",IF(P2736&lt;&gt;"",TEXT(P2736-N2736,"[h].mm"),""))</f>
        <v/>
      </c>
      <c r="W2736" s="118">
        <f>IF(AND(R2736="",S2736=""),"",R2736+S2736)</f>
        <v/>
      </c>
      <c r="X2736" s="116">
        <f>IF(O2736&lt;&gt;"",DATE(YEAR(O2736), MONTH(O2736), DAY(O2736)),"")</f>
        <v/>
      </c>
      <c r="Y2736" s="122" t="n"/>
      <c r="Z2736" s="123" t="n"/>
      <c r="AA2736" s="117">
        <f>IF(F2736="Re-assigned","NA",IF(W2736="","",IF(W2736&gt;=VLOOKUP(D2736,SLAMatrix,3,FALSE),"Yes",IF(W2736&lt;VLOOKUP(D2736,SLAMatrix,2,FALSE),"No","Internal"))))</f>
        <v/>
      </c>
      <c r="AB2736" s="123" t="n"/>
      <c r="AC2736" s="123" t="n"/>
      <c r="AD2736" s="119" t="n"/>
      <c r="AE2736" s="125" t="n"/>
      <c r="AF2736" s="124">
        <f>MONTH(O2736)</f>
        <v/>
      </c>
      <c r="AG2736" s="124">
        <f>VLOOKUP(IFERROR(MID(AE2736,1,(FIND(",",AE2736,1)-1)),AE2736),Facility_Region_Mapping,2,FALSE)</f>
        <v/>
      </c>
      <c r="AH2736" s="124" t="n"/>
      <c r="AI2736" s="124">
        <f>IF(C2736&lt;&gt;"",IF(M2736="ESM User",getInterfaceName($C2736),"NA"),"")</f>
        <v/>
      </c>
      <c r="AJ2736" s="116">
        <f>IF(Q2736&lt;&gt;"",DATE(YEAR(Q2736), MONTH(Q2736), DAY(Q2736)),"")</f>
        <v/>
      </c>
      <c r="AK2736" s="130">
        <f>IF(Q2736&lt;&gt;0,Q2736-N2736,TODAY()-N2736)</f>
        <v/>
      </c>
      <c r="AL2736" s="112">
        <f>IF(F2736="Re-assigned",0,IF(H2736="Closed",0,IF(H2736="Service Restored",0,IF(H2736="",0,1))))</f>
        <v/>
      </c>
      <c r="AM2736" s="124">
        <f>IF(AL2736=0,"",IF(AK2736&gt;20.99,"Aged","Non-Aged"))</f>
        <v/>
      </c>
      <c r="AN2736" s="112">
        <f>IF(Q2736&lt;&gt;"",MONTH(Q2736),"")</f>
        <v/>
      </c>
      <c r="AO2736" s="112">
        <f>IFERROR(VALUE(V2736),0)</f>
        <v/>
      </c>
    </row>
    <row customFormat="1" customHeight="1" ht="29.25" r="2737" s="112" spans="1:41">
      <c r="A2737" s="127" t="n"/>
      <c r="B2737" s="113" t="n"/>
      <c r="C2737" s="127" t="n"/>
      <c r="D2737" s="127" t="n"/>
      <c r="E2737" s="114">
        <f>IF(F2737 &lt;&gt; "",VLOOKUP(F2737,CategoryLookup,2,FALSE), "")</f>
        <v/>
      </c>
      <c r="F2737" s="126" t="n"/>
      <c r="G2737" s="127" t="n"/>
      <c r="H2737" s="127" t="n"/>
      <c r="I2737" s="127" t="n"/>
      <c r="J2737" s="127" t="n"/>
      <c r="K2737" s="127" t="n"/>
      <c r="L2737" s="127" t="n"/>
      <c r="M2737" s="127" t="n"/>
      <c r="N2737" s="120" t="n"/>
      <c r="O2737" s="120" t="n"/>
      <c r="P2737" s="120" t="n"/>
      <c r="Q2737" s="120" t="n"/>
      <c r="R2737" s="121" t="n"/>
      <c r="S2737" s="121" t="n"/>
      <c r="T2737" s="121" t="n"/>
      <c r="U2737" s="121" t="n"/>
      <c r="V2737" s="117">
        <f>IF(P2737="NA","NA",IF(P2737&lt;&gt;"",TEXT(P2737-N2737,"[h].mm"),""))</f>
        <v/>
      </c>
      <c r="W2737" s="118">
        <f>IF(AND(R2737="",S2737=""),"",R2737+S2737)</f>
        <v/>
      </c>
      <c r="X2737" s="116">
        <f>IF(O2737&lt;&gt;"",DATE(YEAR(O2737), MONTH(O2737), DAY(O2737)),"")</f>
        <v/>
      </c>
      <c r="Y2737" s="122" t="n"/>
      <c r="Z2737" s="123" t="n"/>
      <c r="AA2737" s="117">
        <f>IF(F2737="Re-assigned","NA",IF(W2737="","",IF(W2737&gt;=VLOOKUP(D2737,SLAMatrix,3,FALSE),"Yes",IF(W2737&lt;VLOOKUP(D2737,SLAMatrix,2,FALSE),"No","Internal"))))</f>
        <v/>
      </c>
      <c r="AB2737" s="123" t="n"/>
      <c r="AC2737" s="123" t="n"/>
      <c r="AD2737" s="119" t="n"/>
      <c r="AE2737" s="125" t="n"/>
      <c r="AF2737" s="124">
        <f>MONTH(O2737)</f>
        <v/>
      </c>
      <c r="AG2737" s="124">
        <f>VLOOKUP(IFERROR(MID(AE2737,1,(FIND(",",AE2737,1)-1)),AE2737),Facility_Region_Mapping,2,FALSE)</f>
        <v/>
      </c>
      <c r="AH2737" s="124" t="n"/>
      <c r="AI2737" s="124">
        <f>IF(C2737&lt;&gt;"",IF(M2737="ESM User",getInterfaceName($C2737),"NA"),"")</f>
        <v/>
      </c>
      <c r="AJ2737" s="116">
        <f>IF(Q2737&lt;&gt;"",DATE(YEAR(Q2737), MONTH(Q2737), DAY(Q2737)),"")</f>
        <v/>
      </c>
      <c r="AK2737" s="130">
        <f>IF(Q2737&lt;&gt;0,Q2737-N2737,TODAY()-N2737)</f>
        <v/>
      </c>
      <c r="AL2737" s="112">
        <f>IF(F2737="Re-assigned",0,IF(H2737="Closed",0,IF(H2737="Service Restored",0,IF(H2737="",0,1))))</f>
        <v/>
      </c>
      <c r="AM2737" s="124">
        <f>IF(AL2737=0,"",IF(AK2737&gt;20.99,"Aged","Non-Aged"))</f>
        <v/>
      </c>
      <c r="AN2737" s="112">
        <f>IF(Q2737&lt;&gt;"",MONTH(Q2737),"")</f>
        <v/>
      </c>
      <c r="AO2737" s="112">
        <f>IFERROR(VALUE(V2737),0)</f>
        <v/>
      </c>
    </row>
    <row customFormat="1" customHeight="1" ht="29.25" r="2738" s="112" spans="1:41">
      <c r="A2738" s="127" t="n"/>
      <c r="B2738" s="113" t="n"/>
      <c r="C2738" s="127" t="n"/>
      <c r="D2738" s="127" t="n"/>
      <c r="E2738" s="114">
        <f>IF(F2738 &lt;&gt; "",VLOOKUP(F2738,CategoryLookup,2,FALSE), "")</f>
        <v/>
      </c>
      <c r="F2738" s="126" t="n"/>
      <c r="G2738" s="127" t="n"/>
      <c r="H2738" s="127" t="n"/>
      <c r="I2738" s="127" t="n"/>
      <c r="J2738" s="127" t="n"/>
      <c r="K2738" s="127" t="n"/>
      <c r="L2738" s="127" t="n"/>
      <c r="M2738" s="127" t="n"/>
      <c r="N2738" s="120" t="n"/>
      <c r="O2738" s="120" t="n"/>
      <c r="P2738" s="120" t="n"/>
      <c r="Q2738" s="120" t="n"/>
      <c r="R2738" s="121" t="n"/>
      <c r="S2738" s="121" t="n"/>
      <c r="T2738" s="121" t="n"/>
      <c r="U2738" s="121" t="n"/>
      <c r="V2738" s="117">
        <f>IF(P2738="NA","NA",IF(P2738&lt;&gt;"",TEXT(P2738-N2738,"[h].mm"),""))</f>
        <v/>
      </c>
      <c r="W2738" s="118">
        <f>IF(AND(R2738="",S2738=""),"",R2738+S2738)</f>
        <v/>
      </c>
      <c r="X2738" s="116">
        <f>IF(O2738&lt;&gt;"",DATE(YEAR(O2738), MONTH(O2738), DAY(O2738)),"")</f>
        <v/>
      </c>
      <c r="Y2738" s="122" t="n"/>
      <c r="Z2738" s="123" t="n"/>
      <c r="AA2738" s="117">
        <f>IF(F2738="Re-assigned","NA",IF(W2738="","",IF(W2738&gt;=VLOOKUP(D2738,SLAMatrix,3,FALSE),"Yes",IF(W2738&lt;VLOOKUP(D2738,SLAMatrix,2,FALSE),"No","Internal"))))</f>
        <v/>
      </c>
      <c r="AB2738" s="123" t="n"/>
      <c r="AC2738" s="123" t="n"/>
      <c r="AD2738" s="119" t="n"/>
      <c r="AE2738" s="125" t="n"/>
      <c r="AF2738" s="124">
        <f>MONTH(O2738)</f>
        <v/>
      </c>
      <c r="AG2738" s="124">
        <f>VLOOKUP(IFERROR(MID(AE2738,1,(FIND(",",AE2738,1)-1)),AE2738),Facility_Region_Mapping,2,FALSE)</f>
        <v/>
      </c>
      <c r="AH2738" s="124" t="n"/>
      <c r="AI2738" s="124">
        <f>IF(C2738&lt;&gt;"",IF(M2738="ESM User",getInterfaceName($C2738),"NA"),"")</f>
        <v/>
      </c>
      <c r="AJ2738" s="116">
        <f>IF(Q2738&lt;&gt;"",DATE(YEAR(Q2738), MONTH(Q2738), DAY(Q2738)),"")</f>
        <v/>
      </c>
      <c r="AK2738" s="130">
        <f>IF(Q2738&lt;&gt;0,Q2738-N2738,TODAY()-N2738)</f>
        <v/>
      </c>
      <c r="AL2738" s="112">
        <f>IF(F2738="Re-assigned",0,IF(H2738="Closed",0,IF(H2738="Service Restored",0,IF(H2738="",0,1))))</f>
        <v/>
      </c>
      <c r="AM2738" s="124">
        <f>IF(AL2738=0,"",IF(AK2738&gt;20.99,"Aged","Non-Aged"))</f>
        <v/>
      </c>
      <c r="AN2738" s="112">
        <f>IF(Q2738&lt;&gt;"",MONTH(Q2738),"")</f>
        <v/>
      </c>
      <c r="AO2738" s="112">
        <f>IFERROR(VALUE(V2738),0)</f>
        <v/>
      </c>
    </row>
    <row customFormat="1" customHeight="1" ht="29.25" r="2739" s="112" spans="1:41">
      <c r="A2739" s="127" t="n"/>
      <c r="B2739" s="113" t="n"/>
      <c r="C2739" s="127" t="n"/>
      <c r="D2739" s="127" t="n"/>
      <c r="E2739" s="114">
        <f>IF(F2739 &lt;&gt; "",VLOOKUP(F2739,CategoryLookup,2,FALSE), "")</f>
        <v/>
      </c>
      <c r="F2739" s="126" t="n"/>
      <c r="G2739" s="127" t="n"/>
      <c r="H2739" s="127" t="n"/>
      <c r="I2739" s="127" t="n"/>
      <c r="J2739" s="127" t="n"/>
      <c r="K2739" s="127" t="n"/>
      <c r="L2739" s="127" t="n"/>
      <c r="M2739" s="127" t="n"/>
      <c r="N2739" s="120" t="n"/>
      <c r="O2739" s="120" t="n"/>
      <c r="P2739" s="120" t="n"/>
      <c r="Q2739" s="120" t="n"/>
      <c r="R2739" s="121" t="n"/>
      <c r="S2739" s="121" t="n"/>
      <c r="T2739" s="121" t="n"/>
      <c r="U2739" s="121" t="n"/>
      <c r="V2739" s="117">
        <f>IF(P2739="NA","NA",IF(P2739&lt;&gt;"",TEXT(P2739-N2739,"[h].mm"),""))</f>
        <v/>
      </c>
      <c r="W2739" s="118">
        <f>IF(AND(R2739="",S2739=""),"",R2739+S2739)</f>
        <v/>
      </c>
      <c r="X2739" s="116">
        <f>IF(O2739&lt;&gt;"",DATE(YEAR(O2739), MONTH(O2739), DAY(O2739)),"")</f>
        <v/>
      </c>
      <c r="Y2739" s="122" t="n"/>
      <c r="Z2739" s="123" t="n"/>
      <c r="AA2739" s="117">
        <f>IF(F2739="Re-assigned","NA",IF(W2739="","",IF(W2739&gt;=VLOOKUP(D2739,SLAMatrix,3,FALSE),"Yes",IF(W2739&lt;VLOOKUP(D2739,SLAMatrix,2,FALSE),"No","Internal"))))</f>
        <v/>
      </c>
      <c r="AB2739" s="123" t="n"/>
      <c r="AC2739" s="123" t="n"/>
      <c r="AD2739" s="119" t="n"/>
      <c r="AE2739" s="125" t="n"/>
      <c r="AF2739" s="124">
        <f>MONTH(O2739)</f>
        <v/>
      </c>
      <c r="AG2739" s="124">
        <f>VLOOKUP(IFERROR(MID(AE2739,1,(FIND(",",AE2739,1)-1)),AE2739),Facility_Region_Mapping,2,FALSE)</f>
        <v/>
      </c>
      <c r="AH2739" s="124" t="n"/>
      <c r="AI2739" s="124">
        <f>IF(C2739&lt;&gt;"",IF(M2739="ESM User",getInterfaceName($C2739),"NA"),"")</f>
        <v/>
      </c>
      <c r="AJ2739" s="116">
        <f>IF(Q2739&lt;&gt;"",DATE(YEAR(Q2739), MONTH(Q2739), DAY(Q2739)),"")</f>
        <v/>
      </c>
      <c r="AK2739" s="130">
        <f>IF(Q2739&lt;&gt;0,Q2739-N2739,TODAY()-N2739)</f>
        <v/>
      </c>
      <c r="AL2739" s="112">
        <f>IF(F2739="Re-assigned",0,IF(H2739="Closed",0,IF(H2739="Service Restored",0,IF(H2739="",0,1))))</f>
        <v/>
      </c>
      <c r="AM2739" s="124">
        <f>IF(AL2739=0,"",IF(AK2739&gt;20.99,"Aged","Non-Aged"))</f>
        <v/>
      </c>
      <c r="AN2739" s="112">
        <f>IF(Q2739&lt;&gt;"",MONTH(Q2739),"")</f>
        <v/>
      </c>
      <c r="AO2739" s="112">
        <f>IFERROR(VALUE(V2739),0)</f>
        <v/>
      </c>
    </row>
    <row customFormat="1" customHeight="1" ht="29.25" r="2740" s="112" spans="1:41">
      <c r="A2740" s="127" t="n"/>
      <c r="B2740" s="113" t="n"/>
      <c r="C2740" s="127" t="n"/>
      <c r="D2740" s="127" t="n"/>
      <c r="E2740" s="114">
        <f>IF(F2740 &lt;&gt; "",VLOOKUP(F2740,CategoryLookup,2,FALSE), "")</f>
        <v/>
      </c>
      <c r="F2740" s="126" t="n"/>
      <c r="G2740" s="127" t="n"/>
      <c r="H2740" s="127" t="n"/>
      <c r="I2740" s="127" t="n"/>
      <c r="J2740" s="127" t="n"/>
      <c r="K2740" s="127" t="n"/>
      <c r="L2740" s="127" t="n"/>
      <c r="M2740" s="127" t="n"/>
      <c r="N2740" s="120" t="n"/>
      <c r="O2740" s="120" t="n"/>
      <c r="P2740" s="120" t="n"/>
      <c r="Q2740" s="120" t="n"/>
      <c r="R2740" s="121" t="n"/>
      <c r="S2740" s="121" t="n"/>
      <c r="T2740" s="121" t="n"/>
      <c r="U2740" s="121" t="n"/>
      <c r="V2740" s="117">
        <f>IF(P2740="NA","NA",IF(P2740&lt;&gt;"",TEXT(P2740-N2740,"[h].mm"),""))</f>
        <v/>
      </c>
      <c r="W2740" s="118">
        <f>IF(AND(R2740="",S2740=""),"",R2740+S2740)</f>
        <v/>
      </c>
      <c r="X2740" s="116">
        <f>IF(O2740&lt;&gt;"",DATE(YEAR(O2740), MONTH(O2740), DAY(O2740)),"")</f>
        <v/>
      </c>
      <c r="Y2740" s="122" t="n"/>
      <c r="Z2740" s="123" t="n"/>
      <c r="AA2740" s="117">
        <f>IF(F2740="Re-assigned","NA",IF(W2740="","",IF(W2740&gt;=VLOOKUP(D2740,SLAMatrix,3,FALSE),"Yes",IF(W2740&lt;VLOOKUP(D2740,SLAMatrix,2,FALSE),"No","Internal"))))</f>
        <v/>
      </c>
      <c r="AB2740" s="123" t="n"/>
      <c r="AC2740" s="123" t="n"/>
      <c r="AD2740" s="119" t="n"/>
      <c r="AE2740" s="125" t="n"/>
      <c r="AF2740" s="124">
        <f>MONTH(O2740)</f>
        <v/>
      </c>
      <c r="AG2740" s="124">
        <f>VLOOKUP(IFERROR(MID(AE2740,1,(FIND(",",AE2740,1)-1)),AE2740),Facility_Region_Mapping,2,FALSE)</f>
        <v/>
      </c>
      <c r="AH2740" s="124" t="n"/>
      <c r="AI2740" s="124">
        <f>IF(C2740&lt;&gt;"",IF(M2740="ESM User",getInterfaceName($C2740),"NA"),"")</f>
        <v/>
      </c>
      <c r="AJ2740" s="116">
        <f>IF(Q2740&lt;&gt;"",DATE(YEAR(Q2740), MONTH(Q2740), DAY(Q2740)),"")</f>
        <v/>
      </c>
      <c r="AK2740" s="130">
        <f>IF(Q2740&lt;&gt;0,Q2740-N2740,TODAY()-N2740)</f>
        <v/>
      </c>
      <c r="AL2740" s="112">
        <f>IF(F2740="Re-assigned",0,IF(H2740="Closed",0,IF(H2740="Service Restored",0,IF(H2740="",0,1))))</f>
        <v/>
      </c>
      <c r="AM2740" s="124">
        <f>IF(AL2740=0,"",IF(AK2740&gt;20.99,"Aged","Non-Aged"))</f>
        <v/>
      </c>
      <c r="AN2740" s="112">
        <f>IF(Q2740&lt;&gt;"",MONTH(Q2740),"")</f>
        <v/>
      </c>
      <c r="AO2740" s="112">
        <f>IFERROR(VALUE(V2740),0)</f>
        <v/>
      </c>
    </row>
    <row customFormat="1" customHeight="1" ht="29.25" r="2741" s="112" spans="1:41">
      <c r="A2741" s="127" t="n"/>
      <c r="B2741" s="113" t="n"/>
      <c r="C2741" s="127" t="n"/>
      <c r="D2741" s="127" t="n"/>
      <c r="E2741" s="114">
        <f>IF(F2741 &lt;&gt; "",VLOOKUP(F2741,CategoryLookup,2,FALSE), "")</f>
        <v/>
      </c>
      <c r="F2741" s="126" t="n"/>
      <c r="G2741" s="127" t="n"/>
      <c r="H2741" s="127" t="n"/>
      <c r="I2741" s="127" t="n"/>
      <c r="J2741" s="127" t="n"/>
      <c r="K2741" s="127" t="n"/>
      <c r="L2741" s="127" t="n"/>
      <c r="M2741" s="127" t="n"/>
      <c r="N2741" s="120" t="n"/>
      <c r="O2741" s="120" t="n"/>
      <c r="P2741" s="120" t="n"/>
      <c r="Q2741" s="120" t="n"/>
      <c r="R2741" s="121" t="n"/>
      <c r="S2741" s="121" t="n"/>
      <c r="T2741" s="121" t="n"/>
      <c r="U2741" s="121" t="n"/>
      <c r="V2741" s="117">
        <f>IF(P2741="NA","NA",IF(P2741&lt;&gt;"",TEXT(P2741-N2741,"[h].mm"),""))</f>
        <v/>
      </c>
      <c r="W2741" s="118">
        <f>IF(AND(R2741="",S2741=""),"",R2741+S2741)</f>
        <v/>
      </c>
      <c r="X2741" s="116">
        <f>IF(O2741&lt;&gt;"",DATE(YEAR(O2741), MONTH(O2741), DAY(O2741)),"")</f>
        <v/>
      </c>
      <c r="Y2741" s="122" t="n"/>
      <c r="Z2741" s="123" t="n"/>
      <c r="AA2741" s="117">
        <f>IF(F2741="Re-assigned","NA",IF(W2741="","",IF(W2741&gt;=VLOOKUP(D2741,SLAMatrix,3,FALSE),"Yes",IF(W2741&lt;VLOOKUP(D2741,SLAMatrix,2,FALSE),"No","Internal"))))</f>
        <v/>
      </c>
      <c r="AB2741" s="123" t="n"/>
      <c r="AC2741" s="123" t="n"/>
      <c r="AD2741" s="119" t="n"/>
      <c r="AE2741" s="125" t="n"/>
      <c r="AF2741" s="124">
        <f>MONTH(O2741)</f>
        <v/>
      </c>
      <c r="AG2741" s="124">
        <f>VLOOKUP(IFERROR(MID(AE2741,1,(FIND(",",AE2741,1)-1)),AE2741),Facility_Region_Mapping,2,FALSE)</f>
        <v/>
      </c>
      <c r="AH2741" s="124" t="n"/>
      <c r="AI2741" s="124">
        <f>IF(C2741&lt;&gt;"",IF(M2741="ESM User",getInterfaceName($C2741),"NA"),"")</f>
        <v/>
      </c>
      <c r="AJ2741" s="116">
        <f>IF(Q2741&lt;&gt;"",DATE(YEAR(Q2741), MONTH(Q2741), DAY(Q2741)),"")</f>
        <v/>
      </c>
      <c r="AK2741" s="130">
        <f>IF(Q2741&lt;&gt;0,Q2741-N2741,TODAY()-N2741)</f>
        <v/>
      </c>
      <c r="AL2741" s="112">
        <f>IF(F2741="Re-assigned",0,IF(H2741="Closed",0,IF(H2741="Service Restored",0,IF(H2741="",0,1))))</f>
        <v/>
      </c>
      <c r="AM2741" s="124">
        <f>IF(AL2741=0,"",IF(AK2741&gt;20.99,"Aged","Non-Aged"))</f>
        <v/>
      </c>
      <c r="AN2741" s="112">
        <f>IF(Q2741&lt;&gt;"",MONTH(Q2741),"")</f>
        <v/>
      </c>
      <c r="AO2741" s="112">
        <f>IFERROR(VALUE(V2741),0)</f>
        <v/>
      </c>
    </row>
    <row customFormat="1" customHeight="1" ht="29.25" r="2742" s="112" spans="1:41">
      <c r="A2742" s="127" t="n"/>
      <c r="B2742" s="113" t="n"/>
      <c r="C2742" s="127" t="n"/>
      <c r="D2742" s="127" t="n"/>
      <c r="E2742" s="114">
        <f>IF(F2742 &lt;&gt; "",VLOOKUP(F2742,CategoryLookup,2,FALSE), "")</f>
        <v/>
      </c>
      <c r="F2742" s="126" t="n"/>
      <c r="G2742" s="127" t="n"/>
      <c r="H2742" s="127" t="n"/>
      <c r="I2742" s="127" t="n"/>
      <c r="J2742" s="127" t="n"/>
      <c r="K2742" s="127" t="n"/>
      <c r="L2742" s="127" t="n"/>
      <c r="M2742" s="127" t="n"/>
      <c r="N2742" s="120" t="n"/>
      <c r="O2742" s="120" t="n"/>
      <c r="P2742" s="120" t="n"/>
      <c r="Q2742" s="120" t="n"/>
      <c r="R2742" s="121" t="n"/>
      <c r="S2742" s="121" t="n"/>
      <c r="T2742" s="121" t="n"/>
      <c r="U2742" s="121" t="n"/>
      <c r="V2742" s="117">
        <f>IF(P2742="NA","NA",IF(P2742&lt;&gt;"",TEXT(P2742-N2742,"[h].mm"),""))</f>
        <v/>
      </c>
      <c r="W2742" s="118">
        <f>IF(AND(R2742="",S2742=""),"",R2742+S2742)</f>
        <v/>
      </c>
      <c r="X2742" s="116">
        <f>IF(O2742&lt;&gt;"",DATE(YEAR(O2742), MONTH(O2742), DAY(O2742)),"")</f>
        <v/>
      </c>
      <c r="Y2742" s="122" t="n"/>
      <c r="Z2742" s="123" t="n"/>
      <c r="AA2742" s="117">
        <f>IF(F2742="Re-assigned","NA",IF(W2742="","",IF(W2742&gt;=VLOOKUP(D2742,SLAMatrix,3,FALSE),"Yes",IF(W2742&lt;VLOOKUP(D2742,SLAMatrix,2,FALSE),"No","Internal"))))</f>
        <v/>
      </c>
      <c r="AB2742" s="123" t="n"/>
      <c r="AC2742" s="123" t="n"/>
      <c r="AD2742" s="119" t="n"/>
      <c r="AE2742" s="125" t="n"/>
      <c r="AF2742" s="124">
        <f>MONTH(O2742)</f>
        <v/>
      </c>
      <c r="AG2742" s="124">
        <f>VLOOKUP(IFERROR(MID(AE2742,1,(FIND(",",AE2742,1)-1)),AE2742),Facility_Region_Mapping,2,FALSE)</f>
        <v/>
      </c>
      <c r="AH2742" s="124" t="n"/>
      <c r="AI2742" s="124">
        <f>IF(C2742&lt;&gt;"",IF(M2742="ESM User",getInterfaceName($C2742),"NA"),"")</f>
        <v/>
      </c>
      <c r="AJ2742" s="116">
        <f>IF(Q2742&lt;&gt;"",DATE(YEAR(Q2742), MONTH(Q2742), DAY(Q2742)),"")</f>
        <v/>
      </c>
      <c r="AK2742" s="130">
        <f>IF(Q2742&lt;&gt;0,Q2742-N2742,TODAY()-N2742)</f>
        <v/>
      </c>
      <c r="AL2742" s="112">
        <f>IF(F2742="Re-assigned",0,IF(H2742="Closed",0,IF(H2742="Service Restored",0,IF(H2742="",0,1))))</f>
        <v/>
      </c>
      <c r="AM2742" s="124">
        <f>IF(AL2742=0,"",IF(AK2742&gt;20.99,"Aged","Non-Aged"))</f>
        <v/>
      </c>
      <c r="AN2742" s="112">
        <f>IF(Q2742&lt;&gt;"",MONTH(Q2742),"")</f>
        <v/>
      </c>
      <c r="AO2742" s="112">
        <f>IFERROR(VALUE(V2742),0)</f>
        <v/>
      </c>
    </row>
    <row customFormat="1" customHeight="1" ht="29.25" r="2743" s="112" spans="1:41">
      <c r="A2743" s="127" t="n"/>
      <c r="B2743" s="113" t="n"/>
      <c r="C2743" s="127" t="n"/>
      <c r="D2743" s="127" t="n"/>
      <c r="E2743" s="114">
        <f>IF(F2743 &lt;&gt; "",VLOOKUP(F2743,CategoryLookup,2,FALSE), "")</f>
        <v/>
      </c>
      <c r="F2743" s="126" t="n"/>
      <c r="G2743" s="127" t="n"/>
      <c r="H2743" s="127" t="n"/>
      <c r="I2743" s="127" t="n"/>
      <c r="J2743" s="127" t="n"/>
      <c r="K2743" s="127" t="n"/>
      <c r="L2743" s="127" t="n"/>
      <c r="M2743" s="127" t="n"/>
      <c r="N2743" s="120" t="n"/>
      <c r="O2743" s="120" t="n"/>
      <c r="P2743" s="120" t="n"/>
      <c r="Q2743" s="120" t="n"/>
      <c r="R2743" s="121" t="n"/>
      <c r="S2743" s="121" t="n"/>
      <c r="T2743" s="121" t="n"/>
      <c r="U2743" s="121" t="n"/>
      <c r="V2743" s="117">
        <f>IF(P2743="NA","NA",IF(P2743&lt;&gt;"",TEXT(P2743-N2743,"[h].mm"),""))</f>
        <v/>
      </c>
      <c r="W2743" s="118">
        <f>IF(AND(R2743="",S2743=""),"",R2743+S2743)</f>
        <v/>
      </c>
      <c r="X2743" s="116">
        <f>IF(O2743&lt;&gt;"",DATE(YEAR(O2743), MONTH(O2743), DAY(O2743)),"")</f>
        <v/>
      </c>
      <c r="Y2743" s="122" t="n"/>
      <c r="Z2743" s="123" t="n"/>
      <c r="AA2743" s="117">
        <f>IF(F2743="Re-assigned","NA",IF(W2743="","",IF(W2743&gt;=VLOOKUP(D2743,SLAMatrix,3,FALSE),"Yes",IF(W2743&lt;VLOOKUP(D2743,SLAMatrix,2,FALSE),"No","Internal"))))</f>
        <v/>
      </c>
      <c r="AB2743" s="123" t="n"/>
      <c r="AC2743" s="123" t="n"/>
      <c r="AD2743" s="119" t="n"/>
      <c r="AE2743" s="125" t="n"/>
      <c r="AF2743" s="124">
        <f>MONTH(O2743)</f>
        <v/>
      </c>
      <c r="AG2743" s="124">
        <f>VLOOKUP(IFERROR(MID(AE2743,1,(FIND(",",AE2743,1)-1)),AE2743),Facility_Region_Mapping,2,FALSE)</f>
        <v/>
      </c>
      <c r="AH2743" s="124" t="n"/>
      <c r="AI2743" s="124">
        <f>IF(C2743&lt;&gt;"",IF(M2743="ESM User",getInterfaceName($C2743),"NA"),"")</f>
        <v/>
      </c>
      <c r="AJ2743" s="116">
        <f>IF(Q2743&lt;&gt;"",DATE(YEAR(Q2743), MONTH(Q2743), DAY(Q2743)),"")</f>
        <v/>
      </c>
      <c r="AK2743" s="130">
        <f>IF(Q2743&lt;&gt;0,Q2743-N2743,TODAY()-N2743)</f>
        <v/>
      </c>
      <c r="AL2743" s="112">
        <f>IF(F2743="Re-assigned",0,IF(H2743="Closed",0,IF(H2743="Service Restored",0,IF(H2743="",0,1))))</f>
        <v/>
      </c>
      <c r="AM2743" s="124">
        <f>IF(AL2743=0,"",IF(AK2743&gt;20.99,"Aged","Non-Aged"))</f>
        <v/>
      </c>
      <c r="AN2743" s="112">
        <f>IF(Q2743&lt;&gt;"",MONTH(Q2743),"")</f>
        <v/>
      </c>
      <c r="AO2743" s="112">
        <f>IFERROR(VALUE(V2743),0)</f>
        <v/>
      </c>
    </row>
    <row customFormat="1" customHeight="1" ht="29.25" r="2744" s="112" spans="1:41">
      <c r="A2744" s="127" t="n"/>
      <c r="B2744" s="113" t="n"/>
      <c r="C2744" s="127" t="n"/>
      <c r="D2744" s="127" t="n"/>
      <c r="E2744" s="114">
        <f>IF(F2744 &lt;&gt; "",VLOOKUP(F2744,CategoryLookup,2,FALSE), "")</f>
        <v/>
      </c>
      <c r="F2744" s="126" t="n"/>
      <c r="G2744" s="127" t="n"/>
      <c r="H2744" s="127" t="n"/>
      <c r="I2744" s="127" t="n"/>
      <c r="J2744" s="127" t="n"/>
      <c r="K2744" s="127" t="n"/>
      <c r="L2744" s="127" t="n"/>
      <c r="M2744" s="127" t="n"/>
      <c r="N2744" s="120" t="n"/>
      <c r="O2744" s="120" t="n"/>
      <c r="P2744" s="120" t="n"/>
      <c r="Q2744" s="120" t="n"/>
      <c r="R2744" s="121" t="n"/>
      <c r="S2744" s="121" t="n"/>
      <c r="T2744" s="121" t="n"/>
      <c r="U2744" s="121" t="n"/>
      <c r="V2744" s="117">
        <f>IF(P2744="NA","NA",IF(P2744&lt;&gt;"",TEXT(P2744-N2744,"[h].mm"),""))</f>
        <v/>
      </c>
      <c r="W2744" s="118">
        <f>IF(AND(R2744="",S2744=""),"",R2744+S2744)</f>
        <v/>
      </c>
      <c r="X2744" s="116">
        <f>IF(O2744&lt;&gt;"",DATE(YEAR(O2744), MONTH(O2744), DAY(O2744)),"")</f>
        <v/>
      </c>
      <c r="Y2744" s="122" t="n"/>
      <c r="Z2744" s="123" t="n"/>
      <c r="AA2744" s="117">
        <f>IF(F2744="Re-assigned","NA",IF(W2744="","",IF(W2744&gt;=VLOOKUP(D2744,SLAMatrix,3,FALSE),"Yes",IF(W2744&lt;VLOOKUP(D2744,SLAMatrix,2,FALSE),"No","Internal"))))</f>
        <v/>
      </c>
      <c r="AB2744" s="123" t="n"/>
      <c r="AC2744" s="123" t="n"/>
      <c r="AD2744" s="119" t="n"/>
      <c r="AE2744" s="125" t="n"/>
      <c r="AF2744" s="124">
        <f>MONTH(O2744)</f>
        <v/>
      </c>
      <c r="AG2744" s="124">
        <f>VLOOKUP(IFERROR(MID(AE2744,1,(FIND(",",AE2744,1)-1)),AE2744),Facility_Region_Mapping,2,FALSE)</f>
        <v/>
      </c>
      <c r="AH2744" s="124" t="n"/>
      <c r="AI2744" s="124">
        <f>IF(C2744&lt;&gt;"",IF(M2744="ESM User",getInterfaceName($C2744),"NA"),"")</f>
        <v/>
      </c>
      <c r="AJ2744" s="116">
        <f>IF(Q2744&lt;&gt;"",DATE(YEAR(Q2744), MONTH(Q2744), DAY(Q2744)),"")</f>
        <v/>
      </c>
      <c r="AK2744" s="130">
        <f>IF(Q2744&lt;&gt;0,Q2744-N2744,TODAY()-N2744)</f>
        <v/>
      </c>
      <c r="AL2744" s="112">
        <f>IF(F2744="Re-assigned",0,IF(H2744="Closed",0,IF(H2744="Service Restored",0,IF(H2744="",0,1))))</f>
        <v/>
      </c>
      <c r="AM2744" s="124">
        <f>IF(AL2744=0,"",IF(AK2744&gt;20.99,"Aged","Non-Aged"))</f>
        <v/>
      </c>
      <c r="AN2744" s="112">
        <f>IF(Q2744&lt;&gt;"",MONTH(Q2744),"")</f>
        <v/>
      </c>
      <c r="AO2744" s="112">
        <f>IFERROR(VALUE(V2744),0)</f>
        <v/>
      </c>
    </row>
    <row customFormat="1" customHeight="1" ht="29.25" r="2745" s="112" spans="1:41">
      <c r="A2745" s="127" t="n"/>
      <c r="B2745" s="113" t="n"/>
      <c r="C2745" s="127" t="n"/>
      <c r="D2745" s="127" t="n"/>
      <c r="E2745" s="114">
        <f>IF(F2745 &lt;&gt; "",VLOOKUP(F2745,CategoryLookup,2,FALSE), "")</f>
        <v/>
      </c>
      <c r="F2745" s="126" t="n"/>
      <c r="G2745" s="127" t="n"/>
      <c r="H2745" s="127" t="n"/>
      <c r="I2745" s="127" t="n"/>
      <c r="J2745" s="127" t="n"/>
      <c r="K2745" s="127" t="n"/>
      <c r="L2745" s="127" t="n"/>
      <c r="M2745" s="127" t="n"/>
      <c r="N2745" s="120" t="n"/>
      <c r="O2745" s="120" t="n"/>
      <c r="P2745" s="120" t="n"/>
      <c r="Q2745" s="120" t="n"/>
      <c r="R2745" s="121" t="n"/>
      <c r="S2745" s="121" t="n"/>
      <c r="T2745" s="121" t="n"/>
      <c r="U2745" s="121" t="n"/>
      <c r="V2745" s="117">
        <f>IF(P2745="NA","NA",IF(P2745&lt;&gt;"",TEXT(P2745-N2745,"[h].mm"),""))</f>
        <v/>
      </c>
      <c r="W2745" s="118">
        <f>IF(AND(R2745="",S2745=""),"",R2745+S2745)</f>
        <v/>
      </c>
      <c r="X2745" s="116">
        <f>IF(O2745&lt;&gt;"",DATE(YEAR(O2745), MONTH(O2745), DAY(O2745)),"")</f>
        <v/>
      </c>
      <c r="Y2745" s="122" t="n"/>
      <c r="Z2745" s="123" t="n"/>
      <c r="AA2745" s="117">
        <f>IF(F2745="Re-assigned","NA",IF(W2745="","",IF(W2745&gt;=VLOOKUP(D2745,SLAMatrix,3,FALSE),"Yes",IF(W2745&lt;VLOOKUP(D2745,SLAMatrix,2,FALSE),"No","Internal"))))</f>
        <v/>
      </c>
      <c r="AB2745" s="123" t="n"/>
      <c r="AC2745" s="123" t="n"/>
      <c r="AD2745" s="119" t="n"/>
      <c r="AE2745" s="125" t="n"/>
      <c r="AF2745" s="124">
        <f>MONTH(O2745)</f>
        <v/>
      </c>
      <c r="AG2745" s="124">
        <f>VLOOKUP(IFERROR(MID(AE2745,1,(FIND(",",AE2745,1)-1)),AE2745),Facility_Region_Mapping,2,FALSE)</f>
        <v/>
      </c>
      <c r="AH2745" s="124" t="n"/>
      <c r="AI2745" s="124">
        <f>IF(C2745&lt;&gt;"",IF(M2745="ESM User",getInterfaceName($C2745),"NA"),"")</f>
        <v/>
      </c>
      <c r="AJ2745" s="116">
        <f>IF(Q2745&lt;&gt;"",DATE(YEAR(Q2745), MONTH(Q2745), DAY(Q2745)),"")</f>
        <v/>
      </c>
      <c r="AK2745" s="130">
        <f>IF(Q2745&lt;&gt;0,Q2745-N2745,TODAY()-N2745)</f>
        <v/>
      </c>
      <c r="AL2745" s="112">
        <f>IF(F2745="Re-assigned",0,IF(H2745="Closed",0,IF(H2745="Service Restored",0,IF(H2745="",0,1))))</f>
        <v/>
      </c>
      <c r="AM2745" s="124">
        <f>IF(AL2745=0,"",IF(AK2745&gt;20.99,"Aged","Non-Aged"))</f>
        <v/>
      </c>
      <c r="AN2745" s="112">
        <f>IF(Q2745&lt;&gt;"",MONTH(Q2745),"")</f>
        <v/>
      </c>
      <c r="AO2745" s="112">
        <f>IFERROR(VALUE(V2745),0)</f>
        <v/>
      </c>
    </row>
    <row customFormat="1" customHeight="1" ht="29.25" r="2746" s="112" spans="1:41">
      <c r="A2746" s="127" t="n"/>
      <c r="B2746" s="113" t="n"/>
      <c r="C2746" s="127" t="n"/>
      <c r="D2746" s="127" t="n"/>
      <c r="E2746" s="114">
        <f>IF(F2746 &lt;&gt; "",VLOOKUP(F2746,CategoryLookup,2,FALSE), "")</f>
        <v/>
      </c>
      <c r="F2746" s="126" t="n"/>
      <c r="G2746" s="127" t="n"/>
      <c r="H2746" s="127" t="n"/>
      <c r="I2746" s="127" t="n"/>
      <c r="J2746" s="127" t="n"/>
      <c r="K2746" s="127" t="n"/>
      <c r="L2746" s="127" t="n"/>
      <c r="M2746" s="127" t="n"/>
      <c r="N2746" s="120" t="n"/>
      <c r="O2746" s="120" t="n"/>
      <c r="P2746" s="120" t="n"/>
      <c r="Q2746" s="120" t="n"/>
      <c r="R2746" s="121" t="n"/>
      <c r="S2746" s="121" t="n"/>
      <c r="T2746" s="121" t="n"/>
      <c r="U2746" s="121" t="n"/>
      <c r="V2746" s="117">
        <f>IF(P2746="NA","NA",IF(P2746&lt;&gt;"",TEXT(P2746-N2746,"[h].mm"),""))</f>
        <v/>
      </c>
      <c r="W2746" s="118">
        <f>IF(AND(R2746="",S2746=""),"",R2746+S2746)</f>
        <v/>
      </c>
      <c r="X2746" s="116">
        <f>IF(O2746&lt;&gt;"",DATE(YEAR(O2746), MONTH(O2746), DAY(O2746)),"")</f>
        <v/>
      </c>
      <c r="Y2746" s="122" t="n"/>
      <c r="Z2746" s="123" t="n"/>
      <c r="AA2746" s="117">
        <f>IF(F2746="Re-assigned","NA",IF(W2746="","",IF(W2746&gt;=VLOOKUP(D2746,SLAMatrix,3,FALSE),"Yes",IF(W2746&lt;VLOOKUP(D2746,SLAMatrix,2,FALSE),"No","Internal"))))</f>
        <v/>
      </c>
      <c r="AB2746" s="123" t="n"/>
      <c r="AC2746" s="123" t="n"/>
      <c r="AD2746" s="119" t="n"/>
      <c r="AE2746" s="125" t="n"/>
      <c r="AF2746" s="124">
        <f>MONTH(O2746)</f>
        <v/>
      </c>
      <c r="AG2746" s="124">
        <f>VLOOKUP(IFERROR(MID(AE2746,1,(FIND(",",AE2746,1)-1)),AE2746),Facility_Region_Mapping,2,FALSE)</f>
        <v/>
      </c>
      <c r="AH2746" s="124" t="n"/>
      <c r="AI2746" s="124">
        <f>IF(C2746&lt;&gt;"",IF(M2746="ESM User",getInterfaceName($C2746),"NA"),"")</f>
        <v/>
      </c>
      <c r="AJ2746" s="116">
        <f>IF(Q2746&lt;&gt;"",DATE(YEAR(Q2746), MONTH(Q2746), DAY(Q2746)),"")</f>
        <v/>
      </c>
      <c r="AK2746" s="130">
        <f>IF(Q2746&lt;&gt;0,Q2746-N2746,TODAY()-N2746)</f>
        <v/>
      </c>
      <c r="AL2746" s="112">
        <f>IF(F2746="Re-assigned",0,IF(H2746="Closed",0,IF(H2746="Service Restored",0,IF(H2746="",0,1))))</f>
        <v/>
      </c>
      <c r="AM2746" s="124">
        <f>IF(AL2746=0,"",IF(AK2746&gt;20.99,"Aged","Non-Aged"))</f>
        <v/>
      </c>
      <c r="AN2746" s="112">
        <f>IF(Q2746&lt;&gt;"",MONTH(Q2746),"")</f>
        <v/>
      </c>
      <c r="AO2746" s="112">
        <f>IFERROR(VALUE(V2746),0)</f>
        <v/>
      </c>
    </row>
    <row customFormat="1" customHeight="1" ht="29.25" r="2747" s="112" spans="1:41">
      <c r="A2747" s="127" t="n"/>
      <c r="B2747" s="113" t="n"/>
      <c r="C2747" s="127" t="n"/>
      <c r="D2747" s="127" t="n"/>
      <c r="E2747" s="114">
        <f>IF(F2747 &lt;&gt; "",VLOOKUP(F2747,CategoryLookup,2,FALSE), "")</f>
        <v/>
      </c>
      <c r="F2747" s="126" t="n"/>
      <c r="G2747" s="127" t="n"/>
      <c r="H2747" s="127" t="n"/>
      <c r="I2747" s="127" t="n"/>
      <c r="J2747" s="127" t="n"/>
      <c r="K2747" s="127" t="n"/>
      <c r="L2747" s="127" t="n"/>
      <c r="M2747" s="127" t="n"/>
      <c r="N2747" s="120" t="n"/>
      <c r="O2747" s="120" t="n"/>
      <c r="P2747" s="120" t="n"/>
      <c r="Q2747" s="120" t="n"/>
      <c r="R2747" s="121" t="n"/>
      <c r="S2747" s="121" t="n"/>
      <c r="T2747" s="121" t="n"/>
      <c r="U2747" s="121" t="n"/>
      <c r="V2747" s="117">
        <f>IF(P2747="NA","NA",IF(P2747&lt;&gt;"",TEXT(P2747-N2747,"[h].mm"),""))</f>
        <v/>
      </c>
      <c r="W2747" s="118">
        <f>IF(AND(R2747="",S2747=""),"",R2747+S2747)</f>
        <v/>
      </c>
      <c r="X2747" s="116">
        <f>IF(O2747&lt;&gt;"",DATE(YEAR(O2747), MONTH(O2747), DAY(O2747)),"")</f>
        <v/>
      </c>
      <c r="Y2747" s="122" t="n"/>
      <c r="Z2747" s="123" t="n"/>
      <c r="AA2747" s="117">
        <f>IF(F2747="Re-assigned","NA",IF(W2747="","",IF(W2747&gt;=VLOOKUP(D2747,SLAMatrix,3,FALSE),"Yes",IF(W2747&lt;VLOOKUP(D2747,SLAMatrix,2,FALSE),"No","Internal"))))</f>
        <v/>
      </c>
      <c r="AB2747" s="123" t="n"/>
      <c r="AC2747" s="123" t="n"/>
      <c r="AD2747" s="119" t="n"/>
      <c r="AE2747" s="125" t="n"/>
      <c r="AF2747" s="124">
        <f>MONTH(O2747)</f>
        <v/>
      </c>
      <c r="AG2747" s="124">
        <f>VLOOKUP(IFERROR(MID(AE2747,1,(FIND(",",AE2747,1)-1)),AE2747),Facility_Region_Mapping,2,FALSE)</f>
        <v/>
      </c>
      <c r="AH2747" s="124" t="n"/>
      <c r="AI2747" s="124">
        <f>IF(C2747&lt;&gt;"",IF(M2747="ESM User",getInterfaceName($C2747),"NA"),"")</f>
        <v/>
      </c>
      <c r="AJ2747" s="116">
        <f>IF(Q2747&lt;&gt;"",DATE(YEAR(Q2747), MONTH(Q2747), DAY(Q2747)),"")</f>
        <v/>
      </c>
      <c r="AK2747" s="130">
        <f>IF(Q2747&lt;&gt;0,Q2747-N2747,TODAY()-N2747)</f>
        <v/>
      </c>
      <c r="AL2747" s="112">
        <f>IF(F2747="Re-assigned",0,IF(H2747="Closed",0,IF(H2747="Service Restored",0,IF(H2747="",0,1))))</f>
        <v/>
      </c>
      <c r="AM2747" s="124">
        <f>IF(AL2747=0,"",IF(AK2747&gt;20.99,"Aged","Non-Aged"))</f>
        <v/>
      </c>
      <c r="AN2747" s="112">
        <f>IF(Q2747&lt;&gt;"",MONTH(Q2747),"")</f>
        <v/>
      </c>
      <c r="AO2747" s="112">
        <f>IFERROR(VALUE(V2747),0)</f>
        <v/>
      </c>
    </row>
    <row customFormat="1" customHeight="1" ht="29.25" r="2748" s="112" spans="1:41">
      <c r="A2748" s="127" t="n"/>
      <c r="B2748" s="113" t="n"/>
      <c r="C2748" s="127" t="n"/>
      <c r="D2748" s="127" t="n"/>
      <c r="E2748" s="114">
        <f>IF(F2748 &lt;&gt; "",VLOOKUP(F2748,CategoryLookup,2,FALSE), "")</f>
        <v/>
      </c>
      <c r="F2748" s="126" t="n"/>
      <c r="G2748" s="127" t="n"/>
      <c r="H2748" s="127" t="n"/>
      <c r="I2748" s="127" t="n"/>
      <c r="J2748" s="127" t="n"/>
      <c r="K2748" s="127" t="n"/>
      <c r="L2748" s="127" t="n"/>
      <c r="M2748" s="127" t="n"/>
      <c r="N2748" s="120" t="n"/>
      <c r="O2748" s="120" t="n"/>
      <c r="P2748" s="120" t="n"/>
      <c r="Q2748" s="120" t="n"/>
      <c r="R2748" s="121" t="n"/>
      <c r="S2748" s="121" t="n"/>
      <c r="T2748" s="121" t="n"/>
      <c r="U2748" s="121" t="n"/>
      <c r="V2748" s="117">
        <f>IF(P2748="NA","NA",IF(P2748&lt;&gt;"",TEXT(P2748-N2748,"[h].mm"),""))</f>
        <v/>
      </c>
      <c r="W2748" s="118">
        <f>IF(AND(R2748="",S2748=""),"",R2748+S2748)</f>
        <v/>
      </c>
      <c r="X2748" s="116">
        <f>IF(O2748&lt;&gt;"",DATE(YEAR(O2748), MONTH(O2748), DAY(O2748)),"")</f>
        <v/>
      </c>
      <c r="Y2748" s="122" t="n"/>
      <c r="Z2748" s="123" t="n"/>
      <c r="AA2748" s="117">
        <f>IF(F2748="Re-assigned","NA",IF(W2748="","",IF(W2748&gt;=VLOOKUP(D2748,SLAMatrix,3,FALSE),"Yes",IF(W2748&lt;VLOOKUP(D2748,SLAMatrix,2,FALSE),"No","Internal"))))</f>
        <v/>
      </c>
      <c r="AB2748" s="123" t="n"/>
      <c r="AC2748" s="123" t="n"/>
      <c r="AD2748" s="119" t="n"/>
      <c r="AE2748" s="125" t="n"/>
      <c r="AF2748" s="124">
        <f>MONTH(O2748)</f>
        <v/>
      </c>
      <c r="AG2748" s="124">
        <f>VLOOKUP(IFERROR(MID(AE2748,1,(FIND(",",AE2748,1)-1)),AE2748),Facility_Region_Mapping,2,FALSE)</f>
        <v/>
      </c>
      <c r="AH2748" s="124" t="n"/>
      <c r="AI2748" s="124">
        <f>IF(C2748&lt;&gt;"",IF(M2748="ESM User",getInterfaceName($C2748),"NA"),"")</f>
        <v/>
      </c>
      <c r="AJ2748" s="116">
        <f>IF(Q2748&lt;&gt;"",DATE(YEAR(Q2748), MONTH(Q2748), DAY(Q2748)),"")</f>
        <v/>
      </c>
      <c r="AK2748" s="130">
        <f>IF(Q2748&lt;&gt;0,Q2748-N2748,TODAY()-N2748)</f>
        <v/>
      </c>
      <c r="AL2748" s="112">
        <f>IF(F2748="Re-assigned",0,IF(H2748="Closed",0,IF(H2748="Service Restored",0,IF(H2748="",0,1))))</f>
        <v/>
      </c>
      <c r="AM2748" s="124">
        <f>IF(AL2748=0,"",IF(AK2748&gt;20.99,"Aged","Non-Aged"))</f>
        <v/>
      </c>
      <c r="AN2748" s="112">
        <f>IF(Q2748&lt;&gt;"",MONTH(Q2748),"")</f>
        <v/>
      </c>
      <c r="AO2748" s="112">
        <f>IFERROR(VALUE(V2748),0)</f>
        <v/>
      </c>
    </row>
    <row customFormat="1" customHeight="1" ht="29.25" r="2749" s="112" spans="1:41">
      <c r="A2749" s="127" t="n"/>
      <c r="B2749" s="113" t="n"/>
      <c r="C2749" s="127" t="n"/>
      <c r="D2749" s="127" t="n"/>
      <c r="E2749" s="114">
        <f>IF(F2749 &lt;&gt; "",VLOOKUP(F2749,CategoryLookup,2,FALSE), "")</f>
        <v/>
      </c>
      <c r="F2749" s="126" t="n"/>
      <c r="G2749" s="127" t="n"/>
      <c r="H2749" s="127" t="n"/>
      <c r="I2749" s="127" t="n"/>
      <c r="J2749" s="127" t="n"/>
      <c r="K2749" s="127" t="n"/>
      <c r="L2749" s="127" t="n"/>
      <c r="M2749" s="127" t="n"/>
      <c r="N2749" s="120" t="n"/>
      <c r="O2749" s="120" t="n"/>
      <c r="P2749" s="120" t="n"/>
      <c r="Q2749" s="120" t="n"/>
      <c r="R2749" s="121" t="n"/>
      <c r="S2749" s="121" t="n"/>
      <c r="T2749" s="121" t="n"/>
      <c r="U2749" s="121" t="n"/>
      <c r="V2749" s="117">
        <f>IF(P2749="NA","NA",IF(P2749&lt;&gt;"",TEXT(P2749-N2749,"[h].mm"),""))</f>
        <v/>
      </c>
      <c r="W2749" s="118">
        <f>IF(AND(R2749="",S2749=""),"",R2749+S2749)</f>
        <v/>
      </c>
      <c r="X2749" s="116">
        <f>IF(O2749&lt;&gt;"",DATE(YEAR(O2749), MONTH(O2749), DAY(O2749)),"")</f>
        <v/>
      </c>
      <c r="Y2749" s="122" t="n"/>
      <c r="Z2749" s="123" t="n"/>
      <c r="AA2749" s="117">
        <f>IF(F2749="Re-assigned","NA",IF(W2749="","",IF(W2749&gt;=VLOOKUP(D2749,SLAMatrix,3,FALSE),"Yes",IF(W2749&lt;VLOOKUP(D2749,SLAMatrix,2,FALSE),"No","Internal"))))</f>
        <v/>
      </c>
      <c r="AB2749" s="123" t="n"/>
      <c r="AC2749" s="123" t="n"/>
      <c r="AD2749" s="119" t="n"/>
      <c r="AE2749" s="125" t="n"/>
      <c r="AF2749" s="124">
        <f>MONTH(O2749)</f>
        <v/>
      </c>
      <c r="AG2749" s="124">
        <f>VLOOKUP(IFERROR(MID(AE2749,1,(FIND(",",AE2749,1)-1)),AE2749),Facility_Region_Mapping,2,FALSE)</f>
        <v/>
      </c>
      <c r="AH2749" s="124" t="n"/>
      <c r="AI2749" s="124">
        <f>IF(C2749&lt;&gt;"",IF(M2749="ESM User",getInterfaceName($C2749),"NA"),"")</f>
        <v/>
      </c>
      <c r="AJ2749" s="116">
        <f>IF(Q2749&lt;&gt;"",DATE(YEAR(Q2749), MONTH(Q2749), DAY(Q2749)),"")</f>
        <v/>
      </c>
      <c r="AK2749" s="130">
        <f>IF(Q2749&lt;&gt;0,Q2749-N2749,TODAY()-N2749)</f>
        <v/>
      </c>
      <c r="AL2749" s="112">
        <f>IF(F2749="Re-assigned",0,IF(H2749="Closed",0,IF(H2749="Service Restored",0,IF(H2749="",0,1))))</f>
        <v/>
      </c>
      <c r="AM2749" s="124">
        <f>IF(AL2749=0,"",IF(AK2749&gt;20.99,"Aged","Non-Aged"))</f>
        <v/>
      </c>
      <c r="AN2749" s="112">
        <f>IF(Q2749&lt;&gt;"",MONTH(Q2749),"")</f>
        <v/>
      </c>
      <c r="AO2749" s="112">
        <f>IFERROR(VALUE(V2749),0)</f>
        <v/>
      </c>
    </row>
    <row customFormat="1" customHeight="1" ht="29.25" r="2750" s="112" spans="1:41">
      <c r="A2750" s="127" t="n"/>
      <c r="B2750" s="113" t="n"/>
      <c r="C2750" s="127" t="n"/>
      <c r="D2750" s="127" t="n"/>
      <c r="E2750" s="114">
        <f>IF(F2750 &lt;&gt; "",VLOOKUP(F2750,CategoryLookup,2,FALSE), "")</f>
        <v/>
      </c>
      <c r="F2750" s="126" t="n"/>
      <c r="G2750" s="127" t="n"/>
      <c r="H2750" s="127" t="n"/>
      <c r="I2750" s="127" t="n"/>
      <c r="J2750" s="127" t="n"/>
      <c r="K2750" s="127" t="n"/>
      <c r="L2750" s="127" t="n"/>
      <c r="M2750" s="127" t="n"/>
      <c r="N2750" s="120" t="n"/>
      <c r="O2750" s="120" t="n"/>
      <c r="P2750" s="120" t="n"/>
      <c r="Q2750" s="120" t="n"/>
      <c r="R2750" s="121" t="n"/>
      <c r="S2750" s="121" t="n"/>
      <c r="T2750" s="121" t="n"/>
      <c r="U2750" s="121" t="n"/>
      <c r="V2750" s="117">
        <f>IF(P2750="NA","NA",IF(P2750&lt;&gt;"",TEXT(P2750-N2750,"[h].mm"),""))</f>
        <v/>
      </c>
      <c r="W2750" s="118">
        <f>IF(AND(R2750="",S2750=""),"",R2750+S2750)</f>
        <v/>
      </c>
      <c r="X2750" s="116">
        <f>IF(O2750&lt;&gt;"",DATE(YEAR(O2750), MONTH(O2750), DAY(O2750)),"")</f>
        <v/>
      </c>
      <c r="Y2750" s="122" t="n"/>
      <c r="Z2750" s="123" t="n"/>
      <c r="AA2750" s="117">
        <f>IF(F2750="Re-assigned","NA",IF(W2750="","",IF(W2750&gt;=VLOOKUP(D2750,SLAMatrix,3,FALSE),"Yes",IF(W2750&lt;VLOOKUP(D2750,SLAMatrix,2,FALSE),"No","Internal"))))</f>
        <v/>
      </c>
      <c r="AB2750" s="123" t="n"/>
      <c r="AC2750" s="123" t="n"/>
      <c r="AD2750" s="119" t="n"/>
      <c r="AE2750" s="125" t="n"/>
      <c r="AF2750" s="124">
        <f>MONTH(O2750)</f>
        <v/>
      </c>
      <c r="AG2750" s="124">
        <f>VLOOKUP(IFERROR(MID(AE2750,1,(FIND(",",AE2750,1)-1)),AE2750),Facility_Region_Mapping,2,FALSE)</f>
        <v/>
      </c>
      <c r="AH2750" s="124" t="n"/>
      <c r="AI2750" s="124">
        <f>IF(C2750&lt;&gt;"",IF(M2750="ESM User",getInterfaceName($C2750),"NA"),"")</f>
        <v/>
      </c>
      <c r="AJ2750" s="116">
        <f>IF(Q2750&lt;&gt;"",DATE(YEAR(Q2750), MONTH(Q2750), DAY(Q2750)),"")</f>
        <v/>
      </c>
      <c r="AK2750" s="130">
        <f>IF(Q2750&lt;&gt;0,Q2750-N2750,TODAY()-N2750)</f>
        <v/>
      </c>
      <c r="AL2750" s="112">
        <f>IF(F2750="Re-assigned",0,IF(H2750="Closed",0,IF(H2750="Service Restored",0,IF(H2750="",0,1))))</f>
        <v/>
      </c>
      <c r="AM2750" s="124">
        <f>IF(AL2750=0,"",IF(AK2750&gt;20.99,"Aged","Non-Aged"))</f>
        <v/>
      </c>
      <c r="AN2750" s="112">
        <f>IF(Q2750&lt;&gt;"",MONTH(Q2750),"")</f>
        <v/>
      </c>
      <c r="AO2750" s="112">
        <f>IFERROR(VALUE(V2750),0)</f>
        <v/>
      </c>
    </row>
    <row customFormat="1" customHeight="1" ht="29.25" r="2751" s="112" spans="1:41">
      <c r="A2751" s="127" t="n"/>
      <c r="B2751" s="113" t="n"/>
      <c r="C2751" s="127" t="n"/>
      <c r="D2751" s="127" t="n"/>
      <c r="E2751" s="114">
        <f>IF(F2751 &lt;&gt; "",VLOOKUP(F2751,CategoryLookup,2,FALSE), "")</f>
        <v/>
      </c>
      <c r="F2751" s="126" t="n"/>
      <c r="G2751" s="127" t="n"/>
      <c r="H2751" s="127" t="n"/>
      <c r="I2751" s="127" t="n"/>
      <c r="J2751" s="127" t="n"/>
      <c r="K2751" s="127" t="n"/>
      <c r="L2751" s="127" t="n"/>
      <c r="M2751" s="127" t="n"/>
      <c r="N2751" s="120" t="n"/>
      <c r="O2751" s="120" t="n"/>
      <c r="P2751" s="120" t="n"/>
      <c r="Q2751" s="120" t="n"/>
      <c r="R2751" s="121" t="n"/>
      <c r="S2751" s="121" t="n"/>
      <c r="T2751" s="121" t="n"/>
      <c r="U2751" s="121" t="n"/>
      <c r="V2751" s="117">
        <f>IF(P2751="NA","NA",IF(P2751&lt;&gt;"",TEXT(P2751-N2751,"[h].mm"),""))</f>
        <v/>
      </c>
      <c r="W2751" s="118">
        <f>IF(AND(R2751="",S2751=""),"",R2751+S2751)</f>
        <v/>
      </c>
      <c r="X2751" s="116">
        <f>IF(O2751&lt;&gt;"",DATE(YEAR(O2751), MONTH(O2751), DAY(O2751)),"")</f>
        <v/>
      </c>
      <c r="Y2751" s="122" t="n"/>
      <c r="Z2751" s="123" t="n"/>
      <c r="AA2751" s="117">
        <f>IF(F2751="Re-assigned","NA",IF(W2751="","",IF(W2751&gt;=VLOOKUP(D2751,SLAMatrix,3,FALSE),"Yes",IF(W2751&lt;VLOOKUP(D2751,SLAMatrix,2,FALSE),"No","Internal"))))</f>
        <v/>
      </c>
      <c r="AB2751" s="123" t="n"/>
      <c r="AC2751" s="123" t="n"/>
      <c r="AD2751" s="119" t="n"/>
      <c r="AE2751" s="125" t="n"/>
      <c r="AF2751" s="124">
        <f>MONTH(O2751)</f>
        <v/>
      </c>
      <c r="AG2751" s="124">
        <f>VLOOKUP(IFERROR(MID(AE2751,1,(FIND(",",AE2751,1)-1)),AE2751),Facility_Region_Mapping,2,FALSE)</f>
        <v/>
      </c>
      <c r="AH2751" s="124" t="n"/>
      <c r="AI2751" s="124">
        <f>IF(C2751&lt;&gt;"",IF(M2751="ESM User",getInterfaceName($C2751),"NA"),"")</f>
        <v/>
      </c>
      <c r="AJ2751" s="116">
        <f>IF(Q2751&lt;&gt;"",DATE(YEAR(Q2751), MONTH(Q2751), DAY(Q2751)),"")</f>
        <v/>
      </c>
      <c r="AK2751" s="130">
        <f>IF(Q2751&lt;&gt;0,Q2751-N2751,TODAY()-N2751)</f>
        <v/>
      </c>
      <c r="AL2751" s="112">
        <f>IF(F2751="Re-assigned",0,IF(H2751="Closed",0,IF(H2751="Service Restored",0,IF(H2751="",0,1))))</f>
        <v/>
      </c>
      <c r="AM2751" s="124">
        <f>IF(AL2751=0,"",IF(AK2751&gt;20.99,"Aged","Non-Aged"))</f>
        <v/>
      </c>
      <c r="AN2751" s="112">
        <f>IF(Q2751&lt;&gt;"",MONTH(Q2751),"")</f>
        <v/>
      </c>
      <c r="AO2751" s="112">
        <f>IFERROR(VALUE(V2751),0)</f>
        <v/>
      </c>
    </row>
    <row customFormat="1" customHeight="1" ht="29.25" r="2752" s="112" spans="1:41">
      <c r="A2752" s="127" t="n"/>
      <c r="B2752" s="113" t="n"/>
      <c r="C2752" s="127" t="n"/>
      <c r="D2752" s="127" t="n"/>
      <c r="E2752" s="114">
        <f>IF(F2752 &lt;&gt; "",VLOOKUP(F2752,CategoryLookup,2,FALSE), "")</f>
        <v/>
      </c>
      <c r="F2752" s="126" t="n"/>
      <c r="G2752" s="127" t="n"/>
      <c r="H2752" s="127" t="n"/>
      <c r="I2752" s="127" t="n"/>
      <c r="J2752" s="127" t="n"/>
      <c r="K2752" s="127" t="n"/>
      <c r="L2752" s="127" t="n"/>
      <c r="M2752" s="127" t="n"/>
      <c r="N2752" s="120" t="n"/>
      <c r="O2752" s="120" t="n"/>
      <c r="P2752" s="120" t="n"/>
      <c r="Q2752" s="120" t="n"/>
      <c r="R2752" s="121" t="n"/>
      <c r="S2752" s="121" t="n"/>
      <c r="T2752" s="121" t="n"/>
      <c r="U2752" s="121" t="n"/>
      <c r="V2752" s="117">
        <f>IF(P2752="NA","NA",IF(P2752&lt;&gt;"",TEXT(P2752-N2752,"[h].mm"),""))</f>
        <v/>
      </c>
      <c r="W2752" s="118">
        <f>IF(AND(R2752="",S2752=""),"",R2752+S2752)</f>
        <v/>
      </c>
      <c r="X2752" s="116">
        <f>IF(O2752&lt;&gt;"",DATE(YEAR(O2752), MONTH(O2752), DAY(O2752)),"")</f>
        <v/>
      </c>
      <c r="Y2752" s="122" t="n"/>
      <c r="Z2752" s="123" t="n"/>
      <c r="AA2752" s="117">
        <f>IF(F2752="Re-assigned","NA",IF(W2752="","",IF(W2752&gt;=VLOOKUP(D2752,SLAMatrix,3,FALSE),"Yes",IF(W2752&lt;VLOOKUP(D2752,SLAMatrix,2,FALSE),"No","Internal"))))</f>
        <v/>
      </c>
      <c r="AB2752" s="123" t="n"/>
      <c r="AC2752" s="123" t="n"/>
      <c r="AD2752" s="119" t="n"/>
      <c r="AE2752" s="125" t="n"/>
      <c r="AF2752" s="124">
        <f>MONTH(O2752)</f>
        <v/>
      </c>
      <c r="AG2752" s="124">
        <f>VLOOKUP(IFERROR(MID(AE2752,1,(FIND(",",AE2752,1)-1)),AE2752),Facility_Region_Mapping,2,FALSE)</f>
        <v/>
      </c>
      <c r="AH2752" s="124" t="n"/>
      <c r="AI2752" s="124">
        <f>IF(C2752&lt;&gt;"",IF(M2752="ESM User",getInterfaceName($C2752),"NA"),"")</f>
        <v/>
      </c>
      <c r="AJ2752" s="116">
        <f>IF(Q2752&lt;&gt;"",DATE(YEAR(Q2752), MONTH(Q2752), DAY(Q2752)),"")</f>
        <v/>
      </c>
      <c r="AK2752" s="130">
        <f>IF(Q2752&lt;&gt;0,Q2752-N2752,TODAY()-N2752)</f>
        <v/>
      </c>
      <c r="AL2752" s="112">
        <f>IF(F2752="Re-assigned",0,IF(H2752="Closed",0,IF(H2752="Service Restored",0,IF(H2752="",0,1))))</f>
        <v/>
      </c>
      <c r="AM2752" s="124">
        <f>IF(AL2752=0,"",IF(AK2752&gt;20.99,"Aged","Non-Aged"))</f>
        <v/>
      </c>
      <c r="AN2752" s="112">
        <f>IF(Q2752&lt;&gt;"",MONTH(Q2752),"")</f>
        <v/>
      </c>
      <c r="AO2752" s="112">
        <f>IFERROR(VALUE(V2752),0)</f>
        <v/>
      </c>
    </row>
    <row customFormat="1" customHeight="1" ht="29.25" r="2753" s="112" spans="1:41">
      <c r="A2753" s="127" t="n"/>
      <c r="B2753" s="113" t="n"/>
      <c r="C2753" s="127" t="n"/>
      <c r="D2753" s="127" t="n"/>
      <c r="E2753" s="114">
        <f>IF(F2753 &lt;&gt; "",VLOOKUP(F2753,CategoryLookup,2,FALSE), "")</f>
        <v/>
      </c>
      <c r="F2753" s="126" t="n"/>
      <c r="G2753" s="127" t="n"/>
      <c r="H2753" s="127" t="n"/>
      <c r="I2753" s="127" t="n"/>
      <c r="J2753" s="127" t="n"/>
      <c r="K2753" s="127" t="n"/>
      <c r="L2753" s="127" t="n"/>
      <c r="M2753" s="127" t="n"/>
      <c r="N2753" s="120" t="n"/>
      <c r="O2753" s="120" t="n"/>
      <c r="P2753" s="120" t="n"/>
      <c r="Q2753" s="120" t="n"/>
      <c r="R2753" s="121" t="n"/>
      <c r="S2753" s="121" t="n"/>
      <c r="T2753" s="121" t="n"/>
      <c r="U2753" s="121" t="n"/>
      <c r="V2753" s="117">
        <f>IF(P2753="NA","NA",IF(P2753&lt;&gt;"",TEXT(P2753-N2753,"[h].mm"),""))</f>
        <v/>
      </c>
      <c r="W2753" s="118">
        <f>IF(AND(R2753="",S2753=""),"",R2753+S2753)</f>
        <v/>
      </c>
      <c r="X2753" s="116">
        <f>IF(O2753&lt;&gt;"",DATE(YEAR(O2753), MONTH(O2753), DAY(O2753)),"")</f>
        <v/>
      </c>
      <c r="Y2753" s="122" t="n"/>
      <c r="Z2753" s="123" t="n"/>
      <c r="AA2753" s="117">
        <f>IF(F2753="Re-assigned","NA",IF(W2753="","",IF(W2753&gt;=VLOOKUP(D2753,SLAMatrix,3,FALSE),"Yes",IF(W2753&lt;VLOOKUP(D2753,SLAMatrix,2,FALSE),"No","Internal"))))</f>
        <v/>
      </c>
      <c r="AB2753" s="123" t="n"/>
      <c r="AC2753" s="123" t="n"/>
      <c r="AD2753" s="119" t="n"/>
      <c r="AE2753" s="125" t="n"/>
      <c r="AF2753" s="124">
        <f>MONTH(O2753)</f>
        <v/>
      </c>
      <c r="AG2753" s="124">
        <f>VLOOKUP(IFERROR(MID(AE2753,1,(FIND(",",AE2753,1)-1)),AE2753),Facility_Region_Mapping,2,FALSE)</f>
        <v/>
      </c>
      <c r="AH2753" s="124" t="n"/>
      <c r="AI2753" s="124">
        <f>IF(C2753&lt;&gt;"",IF(M2753="ESM User",getInterfaceName($C2753),"NA"),"")</f>
        <v/>
      </c>
      <c r="AJ2753" s="116">
        <f>IF(Q2753&lt;&gt;"",DATE(YEAR(Q2753), MONTH(Q2753), DAY(Q2753)),"")</f>
        <v/>
      </c>
      <c r="AK2753" s="130">
        <f>IF(Q2753&lt;&gt;0,Q2753-N2753,TODAY()-N2753)</f>
        <v/>
      </c>
      <c r="AL2753" s="112">
        <f>IF(F2753="Re-assigned",0,IF(H2753="Closed",0,IF(H2753="Service Restored",0,IF(H2753="",0,1))))</f>
        <v/>
      </c>
      <c r="AM2753" s="124">
        <f>IF(AL2753=0,"",IF(AK2753&gt;20.99,"Aged","Non-Aged"))</f>
        <v/>
      </c>
      <c r="AN2753" s="112">
        <f>IF(Q2753&lt;&gt;"",MONTH(Q2753),"")</f>
        <v/>
      </c>
      <c r="AO2753" s="112">
        <f>IFERROR(VALUE(V2753),0)</f>
        <v/>
      </c>
    </row>
    <row customFormat="1" customHeight="1" ht="29.25" r="2754" s="112" spans="1:41">
      <c r="A2754" s="127" t="n"/>
      <c r="B2754" s="113" t="n"/>
      <c r="C2754" s="127" t="n"/>
      <c r="D2754" s="127" t="n"/>
      <c r="E2754" s="114">
        <f>IF(F2754 &lt;&gt; "",VLOOKUP(F2754,CategoryLookup,2,FALSE), "")</f>
        <v/>
      </c>
      <c r="F2754" s="126" t="n"/>
      <c r="G2754" s="127" t="n"/>
      <c r="H2754" s="127" t="n"/>
      <c r="I2754" s="127" t="n"/>
      <c r="J2754" s="127" t="n"/>
      <c r="K2754" s="127" t="n"/>
      <c r="L2754" s="127" t="n"/>
      <c r="M2754" s="127" t="n"/>
      <c r="N2754" s="120" t="n"/>
      <c r="O2754" s="120" t="n"/>
      <c r="P2754" s="120" t="n"/>
      <c r="Q2754" s="120" t="n"/>
      <c r="R2754" s="121" t="n"/>
      <c r="S2754" s="121" t="n"/>
      <c r="T2754" s="121" t="n"/>
      <c r="U2754" s="121" t="n"/>
      <c r="V2754" s="117">
        <f>IF(P2754="NA","NA",IF(P2754&lt;&gt;"",TEXT(P2754-N2754,"[h].mm"),""))</f>
        <v/>
      </c>
      <c r="W2754" s="118">
        <f>IF(AND(R2754="",S2754=""),"",R2754+S2754)</f>
        <v/>
      </c>
      <c r="X2754" s="116">
        <f>IF(O2754&lt;&gt;"",DATE(YEAR(O2754), MONTH(O2754), DAY(O2754)),"")</f>
        <v/>
      </c>
      <c r="Y2754" s="122" t="n"/>
      <c r="Z2754" s="123" t="n"/>
      <c r="AA2754" s="117">
        <f>IF(F2754="Re-assigned","NA",IF(W2754="","",IF(W2754&gt;=VLOOKUP(D2754,SLAMatrix,3,FALSE),"Yes",IF(W2754&lt;VLOOKUP(D2754,SLAMatrix,2,FALSE),"No","Internal"))))</f>
        <v/>
      </c>
      <c r="AB2754" s="123" t="n"/>
      <c r="AC2754" s="123" t="n"/>
      <c r="AD2754" s="119" t="n"/>
      <c r="AE2754" s="125" t="n"/>
      <c r="AF2754" s="124">
        <f>MONTH(O2754)</f>
        <v/>
      </c>
      <c r="AG2754" s="124">
        <f>VLOOKUP(IFERROR(MID(AE2754,1,(FIND(",",AE2754,1)-1)),AE2754),Facility_Region_Mapping,2,FALSE)</f>
        <v/>
      </c>
      <c r="AH2754" s="124" t="n"/>
      <c r="AI2754" s="124">
        <f>IF(C2754&lt;&gt;"",IF(M2754="ESM User",getInterfaceName($C2754),"NA"),"")</f>
        <v/>
      </c>
      <c r="AJ2754" s="116">
        <f>IF(Q2754&lt;&gt;"",DATE(YEAR(Q2754), MONTH(Q2754), DAY(Q2754)),"")</f>
        <v/>
      </c>
      <c r="AK2754" s="130">
        <f>IF(Q2754&lt;&gt;0,Q2754-N2754,TODAY()-N2754)</f>
        <v/>
      </c>
      <c r="AL2754" s="112">
        <f>IF(F2754="Re-assigned",0,IF(H2754="Closed",0,IF(H2754="Service Restored",0,IF(H2754="",0,1))))</f>
        <v/>
      </c>
      <c r="AM2754" s="124">
        <f>IF(AL2754=0,"",IF(AK2754&gt;20.99,"Aged","Non-Aged"))</f>
        <v/>
      </c>
      <c r="AN2754" s="112">
        <f>IF(Q2754&lt;&gt;"",MONTH(Q2754),"")</f>
        <v/>
      </c>
      <c r="AO2754" s="112">
        <f>IFERROR(VALUE(V2754),0)</f>
        <v/>
      </c>
    </row>
    <row customFormat="1" customHeight="1" ht="29.25" r="2755" s="112" spans="1:41">
      <c r="A2755" s="127" t="n"/>
      <c r="B2755" s="113" t="n"/>
      <c r="C2755" s="127" t="n"/>
      <c r="D2755" s="127" t="n"/>
      <c r="E2755" s="114">
        <f>IF(F2755 &lt;&gt; "",VLOOKUP(F2755,CategoryLookup,2,FALSE), "")</f>
        <v/>
      </c>
      <c r="F2755" s="126" t="n"/>
      <c r="G2755" s="127" t="n"/>
      <c r="H2755" s="127" t="n"/>
      <c r="I2755" s="127" t="n"/>
      <c r="J2755" s="127" t="n"/>
      <c r="K2755" s="127" t="n"/>
      <c r="L2755" s="127" t="n"/>
      <c r="M2755" s="127" t="n"/>
      <c r="N2755" s="120" t="n"/>
      <c r="O2755" s="120" t="n"/>
      <c r="P2755" s="120" t="n"/>
      <c r="Q2755" s="120" t="n"/>
      <c r="R2755" s="121" t="n"/>
      <c r="S2755" s="121" t="n"/>
      <c r="T2755" s="121" t="n"/>
      <c r="U2755" s="121" t="n"/>
      <c r="V2755" s="117">
        <f>IF(P2755="NA","NA",IF(P2755&lt;&gt;"",TEXT(P2755-N2755,"[h].mm"),""))</f>
        <v/>
      </c>
      <c r="W2755" s="118">
        <f>IF(AND(R2755="",S2755=""),"",R2755+S2755)</f>
        <v/>
      </c>
      <c r="X2755" s="116">
        <f>IF(O2755&lt;&gt;"",DATE(YEAR(O2755), MONTH(O2755), DAY(O2755)),"")</f>
        <v/>
      </c>
      <c r="Y2755" s="122" t="n"/>
      <c r="Z2755" s="123" t="n"/>
      <c r="AA2755" s="117">
        <f>IF(F2755="Re-assigned","NA",IF(W2755="","",IF(W2755&gt;=VLOOKUP(D2755,SLAMatrix,3,FALSE),"Yes",IF(W2755&lt;VLOOKUP(D2755,SLAMatrix,2,FALSE),"No","Internal"))))</f>
        <v/>
      </c>
      <c r="AB2755" s="123" t="n"/>
      <c r="AC2755" s="123" t="n"/>
      <c r="AD2755" s="119" t="n"/>
      <c r="AE2755" s="125" t="n"/>
      <c r="AF2755" s="124">
        <f>MONTH(O2755)</f>
        <v/>
      </c>
      <c r="AG2755" s="124">
        <f>VLOOKUP(IFERROR(MID(AE2755,1,(FIND(",",AE2755,1)-1)),AE2755),Facility_Region_Mapping,2,FALSE)</f>
        <v/>
      </c>
      <c r="AH2755" s="124" t="n"/>
      <c r="AI2755" s="124">
        <f>IF(C2755&lt;&gt;"",IF(M2755="ESM User",getInterfaceName($C2755),"NA"),"")</f>
        <v/>
      </c>
      <c r="AJ2755" s="116">
        <f>IF(Q2755&lt;&gt;"",DATE(YEAR(Q2755), MONTH(Q2755), DAY(Q2755)),"")</f>
        <v/>
      </c>
      <c r="AK2755" s="130">
        <f>IF(Q2755&lt;&gt;0,Q2755-N2755,TODAY()-N2755)</f>
        <v/>
      </c>
      <c r="AL2755" s="112">
        <f>IF(F2755="Re-assigned",0,IF(H2755="Closed",0,IF(H2755="Service Restored",0,IF(H2755="",0,1))))</f>
        <v/>
      </c>
      <c r="AM2755" s="124">
        <f>IF(AL2755=0,"",IF(AK2755&gt;20.99,"Aged","Non-Aged"))</f>
        <v/>
      </c>
      <c r="AN2755" s="112">
        <f>IF(Q2755&lt;&gt;"",MONTH(Q2755),"")</f>
        <v/>
      </c>
      <c r="AO2755" s="112">
        <f>IFERROR(VALUE(V2755),0)</f>
        <v/>
      </c>
    </row>
    <row customFormat="1" customHeight="1" ht="29.25" r="2756" s="112" spans="1:41">
      <c r="A2756" s="127" t="n"/>
      <c r="B2756" s="113" t="n"/>
      <c r="C2756" s="127" t="n"/>
      <c r="D2756" s="127" t="n"/>
      <c r="E2756" s="114">
        <f>IF(F2756 &lt;&gt; "",VLOOKUP(F2756,CategoryLookup,2,FALSE), "")</f>
        <v/>
      </c>
      <c r="F2756" s="126" t="n"/>
      <c r="G2756" s="127" t="n"/>
      <c r="H2756" s="127" t="n"/>
      <c r="I2756" s="127" t="n"/>
      <c r="J2756" s="127" t="n"/>
      <c r="K2756" s="127" t="n"/>
      <c r="L2756" s="127" t="n"/>
      <c r="M2756" s="127" t="n"/>
      <c r="N2756" s="120" t="n"/>
      <c r="O2756" s="120" t="n"/>
      <c r="P2756" s="120" t="n"/>
      <c r="Q2756" s="120" t="n"/>
      <c r="R2756" s="121" t="n"/>
      <c r="S2756" s="121" t="n"/>
      <c r="T2756" s="121" t="n"/>
      <c r="U2756" s="121" t="n"/>
      <c r="V2756" s="117">
        <f>IF(P2756="NA","NA",IF(P2756&lt;&gt;"",TEXT(P2756-N2756,"[h].mm"),""))</f>
        <v/>
      </c>
      <c r="W2756" s="118">
        <f>IF(AND(R2756="",S2756=""),"",R2756+S2756)</f>
        <v/>
      </c>
      <c r="X2756" s="116">
        <f>IF(O2756&lt;&gt;"",DATE(YEAR(O2756), MONTH(O2756), DAY(O2756)),"")</f>
        <v/>
      </c>
      <c r="Y2756" s="122" t="n"/>
      <c r="Z2756" s="123" t="n"/>
      <c r="AA2756" s="117">
        <f>IF(F2756="Re-assigned","NA",IF(W2756="","",IF(W2756&gt;=VLOOKUP(D2756,SLAMatrix,3,FALSE),"Yes",IF(W2756&lt;VLOOKUP(D2756,SLAMatrix,2,FALSE),"No","Internal"))))</f>
        <v/>
      </c>
      <c r="AB2756" s="123" t="n"/>
      <c r="AC2756" s="123" t="n"/>
      <c r="AD2756" s="119" t="n"/>
      <c r="AE2756" s="125" t="n"/>
      <c r="AF2756" s="124">
        <f>MONTH(O2756)</f>
        <v/>
      </c>
      <c r="AG2756" s="124">
        <f>VLOOKUP(IFERROR(MID(AE2756,1,(FIND(",",AE2756,1)-1)),AE2756),Facility_Region_Mapping,2,FALSE)</f>
        <v/>
      </c>
      <c r="AH2756" s="124" t="n"/>
      <c r="AI2756" s="124">
        <f>IF(C2756&lt;&gt;"",IF(M2756="ESM User",getInterfaceName($C2756),"NA"),"")</f>
        <v/>
      </c>
      <c r="AJ2756" s="116">
        <f>IF(Q2756&lt;&gt;"",DATE(YEAR(Q2756), MONTH(Q2756), DAY(Q2756)),"")</f>
        <v/>
      </c>
      <c r="AK2756" s="130">
        <f>IF(Q2756&lt;&gt;0,Q2756-N2756,TODAY()-N2756)</f>
        <v/>
      </c>
      <c r="AL2756" s="112">
        <f>IF(F2756="Re-assigned",0,IF(H2756="Closed",0,IF(H2756="Service Restored",0,IF(H2756="",0,1))))</f>
        <v/>
      </c>
      <c r="AM2756" s="124">
        <f>IF(AL2756=0,"",IF(AK2756&gt;20.99,"Aged","Non-Aged"))</f>
        <v/>
      </c>
      <c r="AN2756" s="112">
        <f>IF(Q2756&lt;&gt;"",MONTH(Q2756),"")</f>
        <v/>
      </c>
      <c r="AO2756" s="112">
        <f>IFERROR(VALUE(V2756),0)</f>
        <v/>
      </c>
    </row>
    <row customFormat="1" customHeight="1" ht="29.25" r="2757" s="112" spans="1:41">
      <c r="A2757" s="127" t="n"/>
      <c r="B2757" s="113" t="n"/>
      <c r="C2757" s="127" t="n"/>
      <c r="D2757" s="127" t="n"/>
      <c r="E2757" s="114">
        <f>IF(F2757 &lt;&gt; "",VLOOKUP(F2757,CategoryLookup,2,FALSE), "")</f>
        <v/>
      </c>
      <c r="F2757" s="126" t="n"/>
      <c r="G2757" s="127" t="n"/>
      <c r="H2757" s="127" t="n"/>
      <c r="I2757" s="127" t="n"/>
      <c r="J2757" s="127" t="n"/>
      <c r="K2757" s="127" t="n"/>
      <c r="L2757" s="127" t="n"/>
      <c r="M2757" s="127" t="n"/>
      <c r="N2757" s="120" t="n"/>
      <c r="O2757" s="120" t="n"/>
      <c r="P2757" s="120" t="n"/>
      <c r="Q2757" s="120" t="n"/>
      <c r="R2757" s="121" t="n"/>
      <c r="S2757" s="121" t="n"/>
      <c r="T2757" s="121" t="n"/>
      <c r="U2757" s="121" t="n"/>
      <c r="V2757" s="117">
        <f>IF(P2757="NA","NA",IF(P2757&lt;&gt;"",TEXT(P2757-N2757,"[h].mm"),""))</f>
        <v/>
      </c>
      <c r="W2757" s="118">
        <f>IF(AND(R2757="",S2757=""),"",R2757+S2757)</f>
        <v/>
      </c>
      <c r="X2757" s="116">
        <f>IF(O2757&lt;&gt;"",DATE(YEAR(O2757), MONTH(O2757), DAY(O2757)),"")</f>
        <v/>
      </c>
      <c r="Y2757" s="122" t="n"/>
      <c r="Z2757" s="123" t="n"/>
      <c r="AA2757" s="117">
        <f>IF(F2757="Re-assigned","NA",IF(W2757="","",IF(W2757&gt;=VLOOKUP(D2757,SLAMatrix,3,FALSE),"Yes",IF(W2757&lt;VLOOKUP(D2757,SLAMatrix,2,FALSE),"No","Internal"))))</f>
        <v/>
      </c>
      <c r="AB2757" s="123" t="n"/>
      <c r="AC2757" s="123" t="n"/>
      <c r="AD2757" s="119" t="n"/>
      <c r="AE2757" s="125" t="n"/>
      <c r="AF2757" s="124">
        <f>MONTH(O2757)</f>
        <v/>
      </c>
      <c r="AG2757" s="124">
        <f>VLOOKUP(IFERROR(MID(AE2757,1,(FIND(",",AE2757,1)-1)),AE2757),Facility_Region_Mapping,2,FALSE)</f>
        <v/>
      </c>
      <c r="AH2757" s="124" t="n"/>
      <c r="AI2757" s="124">
        <f>IF(C2757&lt;&gt;"",IF(M2757="ESM User",getInterfaceName($C2757),"NA"),"")</f>
        <v/>
      </c>
      <c r="AJ2757" s="116">
        <f>IF(Q2757&lt;&gt;"",DATE(YEAR(Q2757), MONTH(Q2757), DAY(Q2757)),"")</f>
        <v/>
      </c>
      <c r="AK2757" s="130">
        <f>IF(Q2757&lt;&gt;0,Q2757-N2757,TODAY()-N2757)</f>
        <v/>
      </c>
      <c r="AL2757" s="112">
        <f>IF(F2757="Re-assigned",0,IF(H2757="Closed",0,IF(H2757="Service Restored",0,IF(H2757="",0,1))))</f>
        <v/>
      </c>
      <c r="AM2757" s="124">
        <f>IF(AL2757=0,"",IF(AK2757&gt;20.99,"Aged","Non-Aged"))</f>
        <v/>
      </c>
      <c r="AN2757" s="112">
        <f>IF(Q2757&lt;&gt;"",MONTH(Q2757),"")</f>
        <v/>
      </c>
      <c r="AO2757" s="112">
        <f>IFERROR(VALUE(V2757),0)</f>
        <v/>
      </c>
    </row>
    <row customFormat="1" customHeight="1" ht="29.25" r="2758" s="112" spans="1:41">
      <c r="A2758" s="127" t="n"/>
      <c r="B2758" s="113" t="n"/>
      <c r="C2758" s="127" t="n"/>
      <c r="D2758" s="127" t="n"/>
      <c r="E2758" s="114">
        <f>IF(F2758 &lt;&gt; "",VLOOKUP(F2758,CategoryLookup,2,FALSE), "")</f>
        <v/>
      </c>
      <c r="F2758" s="126" t="n"/>
      <c r="G2758" s="127" t="n"/>
      <c r="H2758" s="127" t="n"/>
      <c r="I2758" s="127" t="n"/>
      <c r="J2758" s="127" t="n"/>
      <c r="K2758" s="127" t="n"/>
      <c r="L2758" s="127" t="n"/>
      <c r="M2758" s="127" t="n"/>
      <c r="N2758" s="120" t="n"/>
      <c r="O2758" s="120" t="n"/>
      <c r="P2758" s="120" t="n"/>
      <c r="Q2758" s="120" t="n"/>
      <c r="R2758" s="121" t="n"/>
      <c r="S2758" s="121" t="n"/>
      <c r="T2758" s="121" t="n"/>
      <c r="U2758" s="121" t="n"/>
      <c r="V2758" s="117">
        <f>IF(P2758="NA","NA",IF(P2758&lt;&gt;"",TEXT(P2758-N2758,"[h].mm"),""))</f>
        <v/>
      </c>
      <c r="W2758" s="118">
        <f>IF(AND(R2758="",S2758=""),"",R2758+S2758)</f>
        <v/>
      </c>
      <c r="X2758" s="116">
        <f>IF(O2758&lt;&gt;"",DATE(YEAR(O2758), MONTH(O2758), DAY(O2758)),"")</f>
        <v/>
      </c>
      <c r="Y2758" s="122" t="n"/>
      <c r="Z2758" s="123" t="n"/>
      <c r="AA2758" s="117">
        <f>IF(F2758="Re-assigned","NA",IF(W2758="","",IF(W2758&gt;=VLOOKUP(D2758,SLAMatrix,3,FALSE),"Yes",IF(W2758&lt;VLOOKUP(D2758,SLAMatrix,2,FALSE),"No","Internal"))))</f>
        <v/>
      </c>
      <c r="AB2758" s="123" t="n"/>
      <c r="AC2758" s="123" t="n"/>
      <c r="AD2758" s="119" t="n"/>
      <c r="AE2758" s="125" t="n"/>
      <c r="AF2758" s="124">
        <f>MONTH(O2758)</f>
        <v/>
      </c>
      <c r="AG2758" s="124">
        <f>VLOOKUP(IFERROR(MID(AE2758,1,(FIND(",",AE2758,1)-1)),AE2758),Facility_Region_Mapping,2,FALSE)</f>
        <v/>
      </c>
      <c r="AH2758" s="124" t="n"/>
      <c r="AI2758" s="124">
        <f>IF(C2758&lt;&gt;"",IF(M2758="ESM User",getInterfaceName($C2758),"NA"),"")</f>
        <v/>
      </c>
      <c r="AJ2758" s="116">
        <f>IF(Q2758&lt;&gt;"",DATE(YEAR(Q2758), MONTH(Q2758), DAY(Q2758)),"")</f>
        <v/>
      </c>
      <c r="AK2758" s="130">
        <f>IF(Q2758&lt;&gt;0,Q2758-N2758,TODAY()-N2758)</f>
        <v/>
      </c>
      <c r="AL2758" s="112">
        <f>IF(F2758="Re-assigned",0,IF(H2758="Closed",0,IF(H2758="Service Restored",0,IF(H2758="",0,1))))</f>
        <v/>
      </c>
      <c r="AM2758" s="124">
        <f>IF(AL2758=0,"",IF(AK2758&gt;20.99,"Aged","Non-Aged"))</f>
        <v/>
      </c>
      <c r="AN2758" s="112">
        <f>IF(Q2758&lt;&gt;"",MONTH(Q2758),"")</f>
        <v/>
      </c>
      <c r="AO2758" s="112">
        <f>IFERROR(VALUE(V2758),0)</f>
        <v/>
      </c>
    </row>
    <row customFormat="1" customHeight="1" ht="29.25" r="2759" s="112" spans="1:41">
      <c r="A2759" s="127" t="n"/>
      <c r="B2759" s="113" t="n"/>
      <c r="C2759" s="127" t="n"/>
      <c r="D2759" s="127" t="n"/>
      <c r="E2759" s="114">
        <f>IF(F2759 &lt;&gt; "",VLOOKUP(F2759,CategoryLookup,2,FALSE), "")</f>
        <v/>
      </c>
      <c r="F2759" s="126" t="n"/>
      <c r="G2759" s="127" t="n"/>
      <c r="H2759" s="127" t="n"/>
      <c r="I2759" s="127" t="n"/>
      <c r="J2759" s="127" t="n"/>
      <c r="K2759" s="127" t="n"/>
      <c r="L2759" s="127" t="n"/>
      <c r="M2759" s="127" t="n"/>
      <c r="N2759" s="120" t="n"/>
      <c r="O2759" s="120" t="n"/>
      <c r="P2759" s="120" t="n"/>
      <c r="Q2759" s="120" t="n"/>
      <c r="R2759" s="121" t="n"/>
      <c r="S2759" s="121" t="n"/>
      <c r="T2759" s="121" t="n"/>
      <c r="U2759" s="121" t="n"/>
      <c r="V2759" s="117">
        <f>IF(P2759="NA","NA",IF(P2759&lt;&gt;"",TEXT(P2759-N2759,"[h].mm"),""))</f>
        <v/>
      </c>
      <c r="W2759" s="118">
        <f>IF(AND(R2759="",S2759=""),"",R2759+S2759)</f>
        <v/>
      </c>
      <c r="X2759" s="116">
        <f>IF(O2759&lt;&gt;"",DATE(YEAR(O2759), MONTH(O2759), DAY(O2759)),"")</f>
        <v/>
      </c>
      <c r="Y2759" s="122" t="n"/>
      <c r="Z2759" s="123" t="n"/>
      <c r="AA2759" s="117">
        <f>IF(F2759="Re-assigned","NA",IF(W2759="","",IF(W2759&gt;=VLOOKUP(D2759,SLAMatrix,3,FALSE),"Yes",IF(W2759&lt;VLOOKUP(D2759,SLAMatrix,2,FALSE),"No","Internal"))))</f>
        <v/>
      </c>
      <c r="AB2759" s="123" t="n"/>
      <c r="AC2759" s="123" t="n"/>
      <c r="AD2759" s="119" t="n"/>
      <c r="AE2759" s="125" t="n"/>
      <c r="AF2759" s="124">
        <f>MONTH(O2759)</f>
        <v/>
      </c>
      <c r="AG2759" s="124">
        <f>VLOOKUP(IFERROR(MID(AE2759,1,(FIND(",",AE2759,1)-1)),AE2759),Facility_Region_Mapping,2,FALSE)</f>
        <v/>
      </c>
      <c r="AH2759" s="124" t="n"/>
      <c r="AI2759" s="124">
        <f>IF(C2759&lt;&gt;"",IF(M2759="ESM User",getInterfaceName($C2759),"NA"),"")</f>
        <v/>
      </c>
      <c r="AJ2759" s="116">
        <f>IF(Q2759&lt;&gt;"",DATE(YEAR(Q2759), MONTH(Q2759), DAY(Q2759)),"")</f>
        <v/>
      </c>
      <c r="AK2759" s="130">
        <f>IF(Q2759&lt;&gt;0,Q2759-N2759,TODAY()-N2759)</f>
        <v/>
      </c>
      <c r="AL2759" s="112">
        <f>IF(F2759="Re-assigned",0,IF(H2759="Closed",0,IF(H2759="Service Restored",0,IF(H2759="",0,1))))</f>
        <v/>
      </c>
      <c r="AM2759" s="124">
        <f>IF(AL2759=0,"",IF(AK2759&gt;20.99,"Aged","Non-Aged"))</f>
        <v/>
      </c>
      <c r="AN2759" s="112">
        <f>IF(Q2759&lt;&gt;"",MONTH(Q2759),"")</f>
        <v/>
      </c>
      <c r="AO2759" s="112">
        <f>IFERROR(VALUE(V2759),0)</f>
        <v/>
      </c>
    </row>
    <row customFormat="1" customHeight="1" ht="29.25" r="2760" s="112" spans="1:41">
      <c r="A2760" s="127" t="n"/>
      <c r="B2760" s="113" t="n"/>
      <c r="C2760" s="127" t="n"/>
      <c r="D2760" s="127" t="n"/>
      <c r="E2760" s="114">
        <f>IF(F2760 &lt;&gt; "",VLOOKUP(F2760,CategoryLookup,2,FALSE), "")</f>
        <v/>
      </c>
      <c r="F2760" s="126" t="n"/>
      <c r="G2760" s="127" t="n"/>
      <c r="H2760" s="127" t="n"/>
      <c r="I2760" s="127" t="n"/>
      <c r="J2760" s="127" t="n"/>
      <c r="K2760" s="127" t="n"/>
      <c r="L2760" s="127" t="n"/>
      <c r="M2760" s="127" t="n"/>
      <c r="N2760" s="120" t="n"/>
      <c r="O2760" s="120" t="n"/>
      <c r="P2760" s="120" t="n"/>
      <c r="Q2760" s="120" t="n"/>
      <c r="R2760" s="121" t="n"/>
      <c r="S2760" s="121" t="n"/>
      <c r="T2760" s="121" t="n"/>
      <c r="U2760" s="121" t="n"/>
      <c r="V2760" s="117">
        <f>IF(P2760="NA","NA",IF(P2760&lt;&gt;"",TEXT(P2760-N2760,"[h].mm"),""))</f>
        <v/>
      </c>
      <c r="W2760" s="118">
        <f>IF(AND(R2760="",S2760=""),"",R2760+S2760)</f>
        <v/>
      </c>
      <c r="X2760" s="116">
        <f>IF(O2760&lt;&gt;"",DATE(YEAR(O2760), MONTH(O2760), DAY(O2760)),"")</f>
        <v/>
      </c>
      <c r="Y2760" s="122" t="n"/>
      <c r="Z2760" s="123" t="n"/>
      <c r="AA2760" s="117">
        <f>IF(F2760="Re-assigned","NA",IF(W2760="","",IF(W2760&gt;=VLOOKUP(D2760,SLAMatrix,3,FALSE),"Yes",IF(W2760&lt;VLOOKUP(D2760,SLAMatrix,2,FALSE),"No","Internal"))))</f>
        <v/>
      </c>
      <c r="AB2760" s="123" t="n"/>
      <c r="AC2760" s="123" t="n"/>
      <c r="AD2760" s="119" t="n"/>
      <c r="AE2760" s="125" t="n"/>
      <c r="AF2760" s="124">
        <f>MONTH(O2760)</f>
        <v/>
      </c>
      <c r="AG2760" s="124">
        <f>VLOOKUP(IFERROR(MID(AE2760,1,(FIND(",",AE2760,1)-1)),AE2760),Facility_Region_Mapping,2,FALSE)</f>
        <v/>
      </c>
      <c r="AH2760" s="124" t="n"/>
      <c r="AI2760" s="124">
        <f>IF(C2760&lt;&gt;"",IF(M2760="ESM User",getInterfaceName($C2760),"NA"),"")</f>
        <v/>
      </c>
      <c r="AJ2760" s="116">
        <f>IF(Q2760&lt;&gt;"",DATE(YEAR(Q2760), MONTH(Q2760), DAY(Q2760)),"")</f>
        <v/>
      </c>
      <c r="AK2760" s="130">
        <f>IF(Q2760&lt;&gt;0,Q2760-N2760,TODAY()-N2760)</f>
        <v/>
      </c>
      <c r="AL2760" s="112">
        <f>IF(F2760="Re-assigned",0,IF(H2760="Closed",0,IF(H2760="Service Restored",0,IF(H2760="",0,1))))</f>
        <v/>
      </c>
      <c r="AM2760" s="124">
        <f>IF(AL2760=0,"",IF(AK2760&gt;20.99,"Aged","Non-Aged"))</f>
        <v/>
      </c>
      <c r="AN2760" s="112">
        <f>IF(Q2760&lt;&gt;"",MONTH(Q2760),"")</f>
        <v/>
      </c>
      <c r="AO2760" s="112">
        <f>IFERROR(VALUE(V2760),0)</f>
        <v/>
      </c>
    </row>
    <row customFormat="1" customHeight="1" ht="29.25" r="2761" s="112" spans="1:41">
      <c r="A2761" s="127" t="n"/>
      <c r="B2761" s="113" t="n"/>
      <c r="C2761" s="127" t="n"/>
      <c r="D2761" s="127" t="n"/>
      <c r="E2761" s="114">
        <f>IF(F2761 &lt;&gt; "",VLOOKUP(F2761,CategoryLookup,2,FALSE), "")</f>
        <v/>
      </c>
      <c r="F2761" s="126" t="n"/>
      <c r="G2761" s="127" t="n"/>
      <c r="H2761" s="127" t="n"/>
      <c r="I2761" s="127" t="n"/>
      <c r="J2761" s="127" t="n"/>
      <c r="K2761" s="127" t="n"/>
      <c r="L2761" s="127" t="n"/>
      <c r="M2761" s="127" t="n"/>
      <c r="N2761" s="120" t="n"/>
      <c r="O2761" s="120" t="n"/>
      <c r="P2761" s="120" t="n"/>
      <c r="Q2761" s="120" t="n"/>
      <c r="R2761" s="121" t="n"/>
      <c r="S2761" s="121" t="n"/>
      <c r="T2761" s="121" t="n"/>
      <c r="U2761" s="121" t="n"/>
      <c r="V2761" s="117">
        <f>IF(P2761="NA","NA",IF(P2761&lt;&gt;"",TEXT(P2761-N2761,"[h].mm"),""))</f>
        <v/>
      </c>
      <c r="W2761" s="118">
        <f>IF(AND(R2761="",S2761=""),"",R2761+S2761)</f>
        <v/>
      </c>
      <c r="X2761" s="116">
        <f>IF(O2761&lt;&gt;"",DATE(YEAR(O2761), MONTH(O2761), DAY(O2761)),"")</f>
        <v/>
      </c>
      <c r="Y2761" s="122" t="n"/>
      <c r="Z2761" s="123" t="n"/>
      <c r="AA2761" s="117">
        <f>IF(F2761="Re-assigned","NA",IF(W2761="","",IF(W2761&gt;=VLOOKUP(D2761,SLAMatrix,3,FALSE),"Yes",IF(W2761&lt;VLOOKUP(D2761,SLAMatrix,2,FALSE),"No","Internal"))))</f>
        <v/>
      </c>
      <c r="AB2761" s="123" t="n"/>
      <c r="AC2761" s="123" t="n"/>
      <c r="AD2761" s="119" t="n"/>
      <c r="AE2761" s="125" t="n"/>
      <c r="AF2761" s="124">
        <f>MONTH(O2761)</f>
        <v/>
      </c>
      <c r="AG2761" s="124">
        <f>VLOOKUP(IFERROR(MID(AE2761,1,(FIND(",",AE2761,1)-1)),AE2761),Facility_Region_Mapping,2,FALSE)</f>
        <v/>
      </c>
      <c r="AH2761" s="124" t="n"/>
      <c r="AI2761" s="124">
        <f>IF(C2761&lt;&gt;"",IF(M2761="ESM User",getInterfaceName($C2761),"NA"),"")</f>
        <v/>
      </c>
      <c r="AJ2761" s="116">
        <f>IF(Q2761&lt;&gt;"",DATE(YEAR(Q2761), MONTH(Q2761), DAY(Q2761)),"")</f>
        <v/>
      </c>
      <c r="AK2761" s="130">
        <f>IF(Q2761&lt;&gt;0,Q2761-N2761,TODAY()-N2761)</f>
        <v/>
      </c>
      <c r="AL2761" s="112">
        <f>IF(F2761="Re-assigned",0,IF(H2761="Closed",0,IF(H2761="Service Restored",0,IF(H2761="",0,1))))</f>
        <v/>
      </c>
      <c r="AM2761" s="124">
        <f>IF(AL2761=0,"",IF(AK2761&gt;20.99,"Aged","Non-Aged"))</f>
        <v/>
      </c>
      <c r="AN2761" s="112">
        <f>IF(Q2761&lt;&gt;"",MONTH(Q2761),"")</f>
        <v/>
      </c>
      <c r="AO2761" s="112">
        <f>IFERROR(VALUE(V2761),0)</f>
        <v/>
      </c>
    </row>
    <row customFormat="1" customHeight="1" ht="29.25" r="2762" s="112" spans="1:41">
      <c r="A2762" s="127" t="n"/>
      <c r="B2762" s="113" t="n"/>
      <c r="C2762" s="127" t="n"/>
      <c r="D2762" s="127" t="n"/>
      <c r="E2762" s="114">
        <f>IF(F2762 &lt;&gt; "",VLOOKUP(F2762,CategoryLookup,2,FALSE), "")</f>
        <v/>
      </c>
      <c r="F2762" s="126" t="n"/>
      <c r="G2762" s="127" t="n"/>
      <c r="H2762" s="127" t="n"/>
      <c r="I2762" s="127" t="n"/>
      <c r="J2762" s="127" t="n"/>
      <c r="K2762" s="127" t="n"/>
      <c r="L2762" s="127" t="n"/>
      <c r="M2762" s="127" t="n"/>
      <c r="N2762" s="120" t="n"/>
      <c r="O2762" s="120" t="n"/>
      <c r="P2762" s="120" t="n"/>
      <c r="Q2762" s="120" t="n"/>
      <c r="R2762" s="121" t="n"/>
      <c r="S2762" s="121" t="n"/>
      <c r="T2762" s="121" t="n"/>
      <c r="U2762" s="121" t="n"/>
      <c r="V2762" s="117">
        <f>IF(P2762="NA","NA",IF(P2762&lt;&gt;"",TEXT(P2762-N2762,"[h].mm"),""))</f>
        <v/>
      </c>
      <c r="W2762" s="118">
        <f>IF(AND(R2762="",S2762=""),"",R2762+S2762)</f>
        <v/>
      </c>
      <c r="X2762" s="116">
        <f>IF(O2762&lt;&gt;"",DATE(YEAR(O2762), MONTH(O2762), DAY(O2762)),"")</f>
        <v/>
      </c>
      <c r="Y2762" s="122" t="n"/>
      <c r="Z2762" s="123" t="n"/>
      <c r="AA2762" s="117">
        <f>IF(F2762="Re-assigned","NA",IF(W2762="","",IF(W2762&gt;=VLOOKUP(D2762,SLAMatrix,3,FALSE),"Yes",IF(W2762&lt;VLOOKUP(D2762,SLAMatrix,2,FALSE),"No","Internal"))))</f>
        <v/>
      </c>
      <c r="AB2762" s="123" t="n"/>
      <c r="AC2762" s="123" t="n"/>
      <c r="AD2762" s="119" t="n"/>
      <c r="AE2762" s="125" t="n"/>
      <c r="AF2762" s="124">
        <f>MONTH(O2762)</f>
        <v/>
      </c>
      <c r="AG2762" s="124">
        <f>VLOOKUP(IFERROR(MID(AE2762,1,(FIND(",",AE2762,1)-1)),AE2762),Facility_Region_Mapping,2,FALSE)</f>
        <v/>
      </c>
      <c r="AH2762" s="124" t="n"/>
      <c r="AI2762" s="124">
        <f>IF(C2762&lt;&gt;"",IF(M2762="ESM User",getInterfaceName($C2762),"NA"),"")</f>
        <v/>
      </c>
      <c r="AJ2762" s="116">
        <f>IF(Q2762&lt;&gt;"",DATE(YEAR(Q2762), MONTH(Q2762), DAY(Q2762)),"")</f>
        <v/>
      </c>
      <c r="AK2762" s="130">
        <f>IF(Q2762&lt;&gt;0,Q2762-N2762,TODAY()-N2762)</f>
        <v/>
      </c>
      <c r="AL2762" s="112">
        <f>IF(F2762="Re-assigned",0,IF(H2762="Closed",0,IF(H2762="Service Restored",0,IF(H2762="",0,1))))</f>
        <v/>
      </c>
      <c r="AM2762" s="124">
        <f>IF(AL2762=0,"",IF(AK2762&gt;20.99,"Aged","Non-Aged"))</f>
        <v/>
      </c>
      <c r="AN2762" s="112">
        <f>IF(Q2762&lt;&gt;"",MONTH(Q2762),"")</f>
        <v/>
      </c>
      <c r="AO2762" s="112">
        <f>IFERROR(VALUE(V2762),0)</f>
        <v/>
      </c>
    </row>
    <row customFormat="1" customHeight="1" ht="29.25" r="2763" s="112" spans="1:41">
      <c r="A2763" s="127" t="n"/>
      <c r="B2763" s="113" t="n"/>
      <c r="C2763" s="127" t="n"/>
      <c r="D2763" s="127" t="n"/>
      <c r="E2763" s="114">
        <f>IF(F2763 &lt;&gt; "",VLOOKUP(F2763,CategoryLookup,2,FALSE), "")</f>
        <v/>
      </c>
      <c r="F2763" s="126" t="n"/>
      <c r="G2763" s="127" t="n"/>
      <c r="H2763" s="127" t="n"/>
      <c r="I2763" s="127" t="n"/>
      <c r="J2763" s="127" t="n"/>
      <c r="K2763" s="127" t="n"/>
      <c r="L2763" s="127" t="n"/>
      <c r="M2763" s="127" t="n"/>
      <c r="N2763" s="120" t="n"/>
      <c r="O2763" s="120" t="n"/>
      <c r="P2763" s="120" t="n"/>
      <c r="Q2763" s="120" t="n"/>
      <c r="R2763" s="121" t="n"/>
      <c r="S2763" s="121" t="n"/>
      <c r="T2763" s="121" t="n"/>
      <c r="U2763" s="121" t="n"/>
      <c r="V2763" s="117">
        <f>IF(P2763="NA","NA",IF(P2763&lt;&gt;"",TEXT(P2763-N2763,"[h].mm"),""))</f>
        <v/>
      </c>
      <c r="W2763" s="118">
        <f>IF(AND(R2763="",S2763=""),"",R2763+S2763)</f>
        <v/>
      </c>
      <c r="X2763" s="116">
        <f>IF(O2763&lt;&gt;"",DATE(YEAR(O2763), MONTH(O2763), DAY(O2763)),"")</f>
        <v/>
      </c>
      <c r="Y2763" s="122" t="n"/>
      <c r="Z2763" s="123" t="n"/>
      <c r="AA2763" s="117">
        <f>IF(F2763="Re-assigned","NA",IF(W2763="","",IF(W2763&gt;=VLOOKUP(D2763,SLAMatrix,3,FALSE),"Yes",IF(W2763&lt;VLOOKUP(D2763,SLAMatrix,2,FALSE),"No","Internal"))))</f>
        <v/>
      </c>
      <c r="AB2763" s="123" t="n"/>
      <c r="AC2763" s="123" t="n"/>
      <c r="AD2763" s="119" t="n"/>
      <c r="AE2763" s="125" t="n"/>
      <c r="AF2763" s="124">
        <f>MONTH(O2763)</f>
        <v/>
      </c>
      <c r="AG2763" s="124">
        <f>VLOOKUP(IFERROR(MID(AE2763,1,(FIND(",",AE2763,1)-1)),AE2763),Facility_Region_Mapping,2,FALSE)</f>
        <v/>
      </c>
      <c r="AH2763" s="124" t="n"/>
      <c r="AI2763" s="124">
        <f>IF(C2763&lt;&gt;"",IF(M2763="ESM User",getInterfaceName($C2763),"NA"),"")</f>
        <v/>
      </c>
      <c r="AJ2763" s="116">
        <f>IF(Q2763&lt;&gt;"",DATE(YEAR(Q2763), MONTH(Q2763), DAY(Q2763)),"")</f>
        <v/>
      </c>
      <c r="AK2763" s="130">
        <f>IF(Q2763&lt;&gt;0,Q2763-N2763,TODAY()-N2763)</f>
        <v/>
      </c>
      <c r="AL2763" s="112">
        <f>IF(F2763="Re-assigned",0,IF(H2763="Closed",0,IF(H2763="Service Restored",0,IF(H2763="",0,1))))</f>
        <v/>
      </c>
      <c r="AM2763" s="124">
        <f>IF(AL2763=0,"",IF(AK2763&gt;20.99,"Aged","Non-Aged"))</f>
        <v/>
      </c>
      <c r="AN2763" s="112">
        <f>IF(Q2763&lt;&gt;"",MONTH(Q2763),"")</f>
        <v/>
      </c>
      <c r="AO2763" s="112">
        <f>IFERROR(VALUE(V2763),0)</f>
        <v/>
      </c>
    </row>
    <row customFormat="1" customHeight="1" ht="29.25" r="2764" s="112" spans="1:41">
      <c r="A2764" s="127" t="n"/>
      <c r="B2764" s="113" t="n"/>
      <c r="C2764" s="127" t="n"/>
      <c r="D2764" s="127" t="n"/>
      <c r="E2764" s="114">
        <f>IF(F2764 &lt;&gt; "",VLOOKUP(F2764,CategoryLookup,2,FALSE), "")</f>
        <v/>
      </c>
      <c r="F2764" s="126" t="n"/>
      <c r="G2764" s="127" t="n"/>
      <c r="H2764" s="127" t="n"/>
      <c r="I2764" s="127" t="n"/>
      <c r="J2764" s="127" t="n"/>
      <c r="K2764" s="127" t="n"/>
      <c r="L2764" s="127" t="n"/>
      <c r="M2764" s="127" t="n"/>
      <c r="N2764" s="120" t="n"/>
      <c r="O2764" s="120" t="n"/>
      <c r="P2764" s="120" t="n"/>
      <c r="Q2764" s="120" t="n"/>
      <c r="R2764" s="121" t="n"/>
      <c r="S2764" s="121" t="n"/>
      <c r="T2764" s="121" t="n"/>
      <c r="U2764" s="121" t="n"/>
      <c r="V2764" s="117">
        <f>IF(P2764="NA","NA",IF(P2764&lt;&gt;"",TEXT(P2764-N2764,"[h].mm"),""))</f>
        <v/>
      </c>
      <c r="W2764" s="118">
        <f>IF(AND(R2764="",S2764=""),"",R2764+S2764)</f>
        <v/>
      </c>
      <c r="X2764" s="116">
        <f>IF(O2764&lt;&gt;"",DATE(YEAR(O2764), MONTH(O2764), DAY(O2764)),"")</f>
        <v/>
      </c>
      <c r="Y2764" s="122" t="n"/>
      <c r="Z2764" s="123" t="n"/>
      <c r="AA2764" s="117">
        <f>IF(F2764="Re-assigned","NA",IF(W2764="","",IF(W2764&gt;=VLOOKUP(D2764,SLAMatrix,3,FALSE),"Yes",IF(W2764&lt;VLOOKUP(D2764,SLAMatrix,2,FALSE),"No","Internal"))))</f>
        <v/>
      </c>
      <c r="AB2764" s="123" t="n"/>
      <c r="AC2764" s="123" t="n"/>
      <c r="AD2764" s="119" t="n"/>
      <c r="AE2764" s="125" t="n"/>
      <c r="AF2764" s="124">
        <f>MONTH(O2764)</f>
        <v/>
      </c>
      <c r="AG2764" s="124">
        <f>VLOOKUP(IFERROR(MID(AE2764,1,(FIND(",",AE2764,1)-1)),AE2764),Facility_Region_Mapping,2,FALSE)</f>
        <v/>
      </c>
      <c r="AH2764" s="124" t="n"/>
      <c r="AI2764" s="124">
        <f>IF(C2764&lt;&gt;"",IF(M2764="ESM User",getInterfaceName($C2764),"NA"),"")</f>
        <v/>
      </c>
      <c r="AJ2764" s="116">
        <f>IF(Q2764&lt;&gt;"",DATE(YEAR(Q2764), MONTH(Q2764), DAY(Q2764)),"")</f>
        <v/>
      </c>
      <c r="AK2764" s="130">
        <f>IF(Q2764&lt;&gt;0,Q2764-N2764,TODAY()-N2764)</f>
        <v/>
      </c>
      <c r="AL2764" s="112">
        <f>IF(F2764="Re-assigned",0,IF(H2764="Closed",0,IF(H2764="Service Restored",0,IF(H2764="",0,1))))</f>
        <v/>
      </c>
      <c r="AM2764" s="124">
        <f>IF(AL2764=0,"",IF(AK2764&gt;20.99,"Aged","Non-Aged"))</f>
        <v/>
      </c>
      <c r="AN2764" s="112">
        <f>IF(Q2764&lt;&gt;"",MONTH(Q2764),"")</f>
        <v/>
      </c>
      <c r="AO2764" s="112">
        <f>IFERROR(VALUE(V2764),0)</f>
        <v/>
      </c>
    </row>
    <row customFormat="1" customHeight="1" ht="29.25" r="2765" s="112" spans="1:41">
      <c r="A2765" s="127" t="n"/>
      <c r="B2765" s="113" t="n"/>
      <c r="C2765" s="127" t="n"/>
      <c r="D2765" s="127" t="n"/>
      <c r="E2765" s="114">
        <f>IF(F2765 &lt;&gt; "",VLOOKUP(F2765,CategoryLookup,2,FALSE), "")</f>
        <v/>
      </c>
      <c r="F2765" s="126" t="n"/>
      <c r="G2765" s="127" t="n"/>
      <c r="H2765" s="127" t="n"/>
      <c r="I2765" s="127" t="n"/>
      <c r="J2765" s="127" t="n"/>
      <c r="K2765" s="127" t="n"/>
      <c r="L2765" s="127" t="n"/>
      <c r="M2765" s="127" t="n"/>
      <c r="N2765" s="120" t="n"/>
      <c r="O2765" s="120" t="n"/>
      <c r="P2765" s="120" t="n"/>
      <c r="Q2765" s="120" t="n"/>
      <c r="R2765" s="121" t="n"/>
      <c r="S2765" s="121" t="n"/>
      <c r="T2765" s="121" t="n"/>
      <c r="U2765" s="121" t="n"/>
      <c r="V2765" s="117">
        <f>IF(P2765="NA","NA",IF(P2765&lt;&gt;"",TEXT(P2765-N2765,"[h].mm"),""))</f>
        <v/>
      </c>
      <c r="W2765" s="118">
        <f>IF(AND(R2765="",S2765=""),"",R2765+S2765)</f>
        <v/>
      </c>
      <c r="X2765" s="116">
        <f>IF(O2765&lt;&gt;"",DATE(YEAR(O2765), MONTH(O2765), DAY(O2765)),"")</f>
        <v/>
      </c>
      <c r="Y2765" s="122" t="n"/>
      <c r="Z2765" s="123" t="n"/>
      <c r="AA2765" s="117">
        <f>IF(F2765="Re-assigned","NA",IF(W2765="","",IF(W2765&gt;=VLOOKUP(D2765,SLAMatrix,3,FALSE),"Yes",IF(W2765&lt;VLOOKUP(D2765,SLAMatrix,2,FALSE),"No","Internal"))))</f>
        <v/>
      </c>
      <c r="AB2765" s="123" t="n"/>
      <c r="AC2765" s="123" t="n"/>
      <c r="AD2765" s="119" t="n"/>
      <c r="AE2765" s="125" t="n"/>
      <c r="AF2765" s="124">
        <f>MONTH(O2765)</f>
        <v/>
      </c>
      <c r="AG2765" s="124">
        <f>VLOOKUP(IFERROR(MID(AE2765,1,(FIND(",",AE2765,1)-1)),AE2765),Facility_Region_Mapping,2,FALSE)</f>
        <v/>
      </c>
      <c r="AH2765" s="124" t="n"/>
      <c r="AI2765" s="124">
        <f>IF(C2765&lt;&gt;"",IF(M2765="ESM User",getInterfaceName($C2765),"NA"),"")</f>
        <v/>
      </c>
      <c r="AJ2765" s="116">
        <f>IF(Q2765&lt;&gt;"",DATE(YEAR(Q2765), MONTH(Q2765), DAY(Q2765)),"")</f>
        <v/>
      </c>
      <c r="AK2765" s="130">
        <f>IF(Q2765&lt;&gt;0,Q2765-N2765,TODAY()-N2765)</f>
        <v/>
      </c>
      <c r="AL2765" s="112">
        <f>IF(F2765="Re-assigned",0,IF(H2765="Closed",0,IF(H2765="Service Restored",0,IF(H2765="",0,1))))</f>
        <v/>
      </c>
      <c r="AM2765" s="124">
        <f>IF(AL2765=0,"",IF(AK2765&gt;20.99,"Aged","Non-Aged"))</f>
        <v/>
      </c>
      <c r="AN2765" s="112">
        <f>IF(Q2765&lt;&gt;"",MONTH(Q2765),"")</f>
        <v/>
      </c>
      <c r="AO2765" s="112">
        <f>IFERROR(VALUE(V2765),0)</f>
        <v/>
      </c>
    </row>
    <row customFormat="1" customHeight="1" ht="29.25" r="2766" s="112" spans="1:41">
      <c r="A2766" s="127" t="n"/>
      <c r="B2766" s="113" t="n"/>
      <c r="C2766" s="127" t="n"/>
      <c r="D2766" s="127" t="n"/>
      <c r="E2766" s="114">
        <f>IF(F2766 &lt;&gt; "",VLOOKUP(F2766,CategoryLookup,2,FALSE), "")</f>
        <v/>
      </c>
      <c r="F2766" s="126" t="n"/>
      <c r="G2766" s="127" t="n"/>
      <c r="H2766" s="127" t="n"/>
      <c r="I2766" s="127" t="n"/>
      <c r="J2766" s="127" t="n"/>
      <c r="K2766" s="127" t="n"/>
      <c r="L2766" s="127" t="n"/>
      <c r="M2766" s="127" t="n"/>
      <c r="N2766" s="120" t="n"/>
      <c r="O2766" s="120" t="n"/>
      <c r="P2766" s="120" t="n"/>
      <c r="Q2766" s="120" t="n"/>
      <c r="R2766" s="121" t="n"/>
      <c r="S2766" s="121" t="n"/>
      <c r="T2766" s="121" t="n"/>
      <c r="U2766" s="121" t="n"/>
      <c r="V2766" s="117">
        <f>IF(P2766="NA","NA",IF(P2766&lt;&gt;"",TEXT(P2766-N2766,"[h].mm"),""))</f>
        <v/>
      </c>
      <c r="W2766" s="118">
        <f>IF(AND(R2766="",S2766=""),"",R2766+S2766)</f>
        <v/>
      </c>
      <c r="X2766" s="116">
        <f>IF(O2766&lt;&gt;"",DATE(YEAR(O2766), MONTH(O2766), DAY(O2766)),"")</f>
        <v/>
      </c>
      <c r="Y2766" s="122" t="n"/>
      <c r="Z2766" s="123" t="n"/>
      <c r="AA2766" s="117">
        <f>IF(F2766="Re-assigned","NA",IF(W2766="","",IF(W2766&gt;=VLOOKUP(D2766,SLAMatrix,3,FALSE),"Yes",IF(W2766&lt;VLOOKUP(D2766,SLAMatrix,2,FALSE),"No","Internal"))))</f>
        <v/>
      </c>
      <c r="AB2766" s="123" t="n"/>
      <c r="AC2766" s="123" t="n"/>
      <c r="AD2766" s="119" t="n"/>
      <c r="AE2766" s="125" t="n"/>
      <c r="AF2766" s="124">
        <f>MONTH(O2766)</f>
        <v/>
      </c>
      <c r="AG2766" s="124">
        <f>VLOOKUP(IFERROR(MID(AE2766,1,(FIND(",",AE2766,1)-1)),AE2766),Facility_Region_Mapping,2,FALSE)</f>
        <v/>
      </c>
      <c r="AH2766" s="124" t="n"/>
      <c r="AI2766" s="124">
        <f>IF(C2766&lt;&gt;"",IF(M2766="ESM User",getInterfaceName($C2766),"NA"),"")</f>
        <v/>
      </c>
      <c r="AJ2766" s="116">
        <f>IF(Q2766&lt;&gt;"",DATE(YEAR(Q2766), MONTH(Q2766), DAY(Q2766)),"")</f>
        <v/>
      </c>
      <c r="AK2766" s="130">
        <f>IF(Q2766&lt;&gt;0,Q2766-N2766,TODAY()-N2766)</f>
        <v/>
      </c>
      <c r="AL2766" s="112">
        <f>IF(F2766="Re-assigned",0,IF(H2766="Closed",0,IF(H2766="Service Restored",0,IF(H2766="",0,1))))</f>
        <v/>
      </c>
      <c r="AM2766" s="124">
        <f>IF(AL2766=0,"",IF(AK2766&gt;20.99,"Aged","Non-Aged"))</f>
        <v/>
      </c>
      <c r="AN2766" s="112">
        <f>IF(Q2766&lt;&gt;"",MONTH(Q2766),"")</f>
        <v/>
      </c>
      <c r="AO2766" s="112">
        <f>IFERROR(VALUE(V2766),0)</f>
        <v/>
      </c>
    </row>
    <row customFormat="1" customHeight="1" ht="29.25" r="2767" s="112" spans="1:41">
      <c r="A2767" s="127" t="n"/>
      <c r="B2767" s="113" t="n"/>
      <c r="C2767" s="127" t="n"/>
      <c r="D2767" s="127" t="n"/>
      <c r="E2767" s="114">
        <f>IF(F2767 &lt;&gt; "",VLOOKUP(F2767,CategoryLookup,2,FALSE), "")</f>
        <v/>
      </c>
      <c r="F2767" s="126" t="n"/>
      <c r="G2767" s="127" t="n"/>
      <c r="H2767" s="127" t="n"/>
      <c r="I2767" s="127" t="n"/>
      <c r="J2767" s="127" t="n"/>
      <c r="K2767" s="127" t="n"/>
      <c r="L2767" s="127" t="n"/>
      <c r="M2767" s="127" t="n"/>
      <c r="N2767" s="120" t="n"/>
      <c r="O2767" s="120" t="n"/>
      <c r="P2767" s="120" t="n"/>
      <c r="Q2767" s="120" t="n"/>
      <c r="R2767" s="121" t="n"/>
      <c r="S2767" s="121" t="n"/>
      <c r="T2767" s="121" t="n"/>
      <c r="U2767" s="121" t="n"/>
      <c r="V2767" s="117">
        <f>IF(P2767="NA","NA",IF(P2767&lt;&gt;"",TEXT(P2767-N2767,"[h].mm"),""))</f>
        <v/>
      </c>
      <c r="W2767" s="118">
        <f>IF(AND(R2767="",S2767=""),"",R2767+S2767)</f>
        <v/>
      </c>
      <c r="X2767" s="116">
        <f>IF(O2767&lt;&gt;"",DATE(YEAR(O2767), MONTH(O2767), DAY(O2767)),"")</f>
        <v/>
      </c>
      <c r="Y2767" s="122" t="n"/>
      <c r="Z2767" s="123" t="n"/>
      <c r="AA2767" s="117">
        <f>IF(F2767="Re-assigned","NA",IF(W2767="","",IF(W2767&gt;=VLOOKUP(D2767,SLAMatrix,3,FALSE),"Yes",IF(W2767&lt;VLOOKUP(D2767,SLAMatrix,2,FALSE),"No","Internal"))))</f>
        <v/>
      </c>
      <c r="AB2767" s="123" t="n"/>
      <c r="AC2767" s="123" t="n"/>
      <c r="AD2767" s="119" t="n"/>
      <c r="AE2767" s="125" t="n"/>
      <c r="AF2767" s="124">
        <f>MONTH(O2767)</f>
        <v/>
      </c>
      <c r="AG2767" s="124">
        <f>VLOOKUP(IFERROR(MID(AE2767,1,(FIND(",",AE2767,1)-1)),AE2767),Facility_Region_Mapping,2,FALSE)</f>
        <v/>
      </c>
      <c r="AH2767" s="124" t="n"/>
      <c r="AI2767" s="124">
        <f>IF(C2767&lt;&gt;"",IF(M2767="ESM User",getInterfaceName($C2767),"NA"),"")</f>
        <v/>
      </c>
      <c r="AJ2767" s="116">
        <f>IF(Q2767&lt;&gt;"",DATE(YEAR(Q2767), MONTH(Q2767), DAY(Q2767)),"")</f>
        <v/>
      </c>
      <c r="AK2767" s="130">
        <f>IF(Q2767&lt;&gt;0,Q2767-N2767,TODAY()-N2767)</f>
        <v/>
      </c>
      <c r="AL2767" s="112">
        <f>IF(F2767="Re-assigned",0,IF(H2767="Closed",0,IF(H2767="Service Restored",0,IF(H2767="",0,1))))</f>
        <v/>
      </c>
      <c r="AM2767" s="124">
        <f>IF(AL2767=0,"",IF(AK2767&gt;20.99,"Aged","Non-Aged"))</f>
        <v/>
      </c>
      <c r="AN2767" s="112">
        <f>IF(Q2767&lt;&gt;"",MONTH(Q2767),"")</f>
        <v/>
      </c>
      <c r="AO2767" s="112">
        <f>IFERROR(VALUE(V2767),0)</f>
        <v/>
      </c>
    </row>
    <row customFormat="1" customHeight="1" ht="29.25" r="2768" s="112" spans="1:41">
      <c r="A2768" s="127" t="n"/>
      <c r="B2768" s="113" t="n"/>
      <c r="C2768" s="127" t="n"/>
      <c r="D2768" s="127" t="n"/>
      <c r="E2768" s="114">
        <f>IF(F2768 &lt;&gt; "",VLOOKUP(F2768,CategoryLookup,2,FALSE), "")</f>
        <v/>
      </c>
      <c r="F2768" s="126" t="n"/>
      <c r="G2768" s="127" t="n"/>
      <c r="H2768" s="127" t="n"/>
      <c r="I2768" s="127" t="n"/>
      <c r="J2768" s="127" t="n"/>
      <c r="K2768" s="127" t="n"/>
      <c r="L2768" s="127" t="n"/>
      <c r="M2768" s="127" t="n"/>
      <c r="N2768" s="120" t="n"/>
      <c r="O2768" s="120" t="n"/>
      <c r="P2768" s="120" t="n"/>
      <c r="Q2768" s="120" t="n"/>
      <c r="R2768" s="121" t="n"/>
      <c r="S2768" s="121" t="n"/>
      <c r="T2768" s="121" t="n"/>
      <c r="U2768" s="121" t="n"/>
      <c r="V2768" s="117">
        <f>IF(P2768="NA","NA",IF(P2768&lt;&gt;"",TEXT(P2768-N2768,"[h].mm"),""))</f>
        <v/>
      </c>
      <c r="W2768" s="118">
        <f>IF(AND(R2768="",S2768=""),"",R2768+S2768)</f>
        <v/>
      </c>
      <c r="X2768" s="116">
        <f>IF(O2768&lt;&gt;"",DATE(YEAR(O2768), MONTH(O2768), DAY(O2768)),"")</f>
        <v/>
      </c>
      <c r="Y2768" s="122" t="n"/>
      <c r="Z2768" s="123" t="n"/>
      <c r="AA2768" s="117">
        <f>IF(F2768="Re-assigned","NA",IF(W2768="","",IF(W2768&gt;=VLOOKUP(D2768,SLAMatrix,3,FALSE),"Yes",IF(W2768&lt;VLOOKUP(D2768,SLAMatrix,2,FALSE),"No","Internal"))))</f>
        <v/>
      </c>
      <c r="AB2768" s="123" t="n"/>
      <c r="AC2768" s="123" t="n"/>
      <c r="AD2768" s="119" t="n"/>
      <c r="AE2768" s="125" t="n"/>
      <c r="AF2768" s="124">
        <f>MONTH(O2768)</f>
        <v/>
      </c>
      <c r="AG2768" s="124">
        <f>VLOOKUP(IFERROR(MID(AE2768,1,(FIND(",",AE2768,1)-1)),AE2768),Facility_Region_Mapping,2,FALSE)</f>
        <v/>
      </c>
      <c r="AH2768" s="124" t="n"/>
      <c r="AI2768" s="124">
        <f>IF(C2768&lt;&gt;"",IF(M2768="ESM User",getInterfaceName($C2768),"NA"),"")</f>
        <v/>
      </c>
      <c r="AJ2768" s="116">
        <f>IF(Q2768&lt;&gt;"",DATE(YEAR(Q2768), MONTH(Q2768), DAY(Q2768)),"")</f>
        <v/>
      </c>
      <c r="AK2768" s="130">
        <f>IF(Q2768&lt;&gt;0,Q2768-N2768,TODAY()-N2768)</f>
        <v/>
      </c>
      <c r="AL2768" s="112">
        <f>IF(F2768="Re-assigned",0,IF(H2768="Closed",0,IF(H2768="Service Restored",0,IF(H2768="",0,1))))</f>
        <v/>
      </c>
      <c r="AM2768" s="124">
        <f>IF(AL2768=0,"",IF(AK2768&gt;20.99,"Aged","Non-Aged"))</f>
        <v/>
      </c>
      <c r="AN2768" s="112">
        <f>IF(Q2768&lt;&gt;"",MONTH(Q2768),"")</f>
        <v/>
      </c>
      <c r="AO2768" s="112">
        <f>IFERROR(VALUE(V2768),0)</f>
        <v/>
      </c>
    </row>
    <row customFormat="1" customHeight="1" ht="29.25" r="2769" s="112" spans="1:41">
      <c r="A2769" s="127" t="n"/>
      <c r="B2769" s="113" t="n"/>
      <c r="C2769" s="127" t="n"/>
      <c r="D2769" s="127" t="n"/>
      <c r="E2769" s="114">
        <f>IF(F2769 &lt;&gt; "",VLOOKUP(F2769,CategoryLookup,2,FALSE), "")</f>
        <v/>
      </c>
      <c r="F2769" s="126" t="n"/>
      <c r="G2769" s="127" t="n"/>
      <c r="H2769" s="127" t="n"/>
      <c r="I2769" s="127" t="n"/>
      <c r="J2769" s="127" t="n"/>
      <c r="K2769" s="127" t="n"/>
      <c r="L2769" s="127" t="n"/>
      <c r="M2769" s="127" t="n"/>
      <c r="N2769" s="120" t="n"/>
      <c r="O2769" s="120" t="n"/>
      <c r="P2769" s="120" t="n"/>
      <c r="Q2769" s="120" t="n"/>
      <c r="R2769" s="121" t="n"/>
      <c r="S2769" s="121" t="n"/>
      <c r="T2769" s="121" t="n"/>
      <c r="U2769" s="121" t="n"/>
      <c r="V2769" s="117">
        <f>IF(P2769="NA","NA",IF(P2769&lt;&gt;"",TEXT(P2769-N2769,"[h].mm"),""))</f>
        <v/>
      </c>
      <c r="W2769" s="118">
        <f>IF(AND(R2769="",S2769=""),"",R2769+S2769)</f>
        <v/>
      </c>
      <c r="X2769" s="116">
        <f>IF(O2769&lt;&gt;"",DATE(YEAR(O2769), MONTH(O2769), DAY(O2769)),"")</f>
        <v/>
      </c>
      <c r="Y2769" s="122" t="n"/>
      <c r="Z2769" s="123" t="n"/>
      <c r="AA2769" s="117">
        <f>IF(F2769="Re-assigned","NA",IF(W2769="","",IF(W2769&gt;=VLOOKUP(D2769,SLAMatrix,3,FALSE),"Yes",IF(W2769&lt;VLOOKUP(D2769,SLAMatrix,2,FALSE),"No","Internal"))))</f>
        <v/>
      </c>
      <c r="AB2769" s="123" t="n"/>
      <c r="AC2769" s="123" t="n"/>
      <c r="AD2769" s="119" t="n"/>
      <c r="AE2769" s="125" t="n"/>
      <c r="AF2769" s="124">
        <f>MONTH(O2769)</f>
        <v/>
      </c>
      <c r="AG2769" s="124">
        <f>VLOOKUP(IFERROR(MID(AE2769,1,(FIND(",",AE2769,1)-1)),AE2769),Facility_Region_Mapping,2,FALSE)</f>
        <v/>
      </c>
      <c r="AH2769" s="124" t="n"/>
      <c r="AI2769" s="124">
        <f>IF(C2769&lt;&gt;"",IF(M2769="ESM User",getInterfaceName($C2769),"NA"),"")</f>
        <v/>
      </c>
      <c r="AJ2769" s="116">
        <f>IF(Q2769&lt;&gt;"",DATE(YEAR(Q2769), MONTH(Q2769), DAY(Q2769)),"")</f>
        <v/>
      </c>
      <c r="AK2769" s="130">
        <f>IF(Q2769&lt;&gt;0,Q2769-N2769,TODAY()-N2769)</f>
        <v/>
      </c>
      <c r="AL2769" s="112">
        <f>IF(F2769="Re-assigned",0,IF(H2769="Closed",0,IF(H2769="Service Restored",0,IF(H2769="",0,1))))</f>
        <v/>
      </c>
      <c r="AM2769" s="124">
        <f>IF(AL2769=0,"",IF(AK2769&gt;20.99,"Aged","Non-Aged"))</f>
        <v/>
      </c>
      <c r="AN2769" s="112">
        <f>IF(Q2769&lt;&gt;"",MONTH(Q2769),"")</f>
        <v/>
      </c>
      <c r="AO2769" s="112">
        <f>IFERROR(VALUE(V2769),0)</f>
        <v/>
      </c>
    </row>
    <row customFormat="1" customHeight="1" ht="29.25" r="2770" s="112" spans="1:41">
      <c r="A2770" s="127" t="n"/>
      <c r="B2770" s="113" t="n"/>
      <c r="C2770" s="127" t="n"/>
      <c r="D2770" s="127" t="n"/>
      <c r="E2770" s="114">
        <f>IF(F2770 &lt;&gt; "",VLOOKUP(F2770,CategoryLookup,2,FALSE), "")</f>
        <v/>
      </c>
      <c r="F2770" s="126" t="n"/>
      <c r="G2770" s="127" t="n"/>
      <c r="H2770" s="127" t="n"/>
      <c r="I2770" s="127" t="n"/>
      <c r="J2770" s="127" t="n"/>
      <c r="K2770" s="127" t="n"/>
      <c r="L2770" s="127" t="n"/>
      <c r="M2770" s="127" t="n"/>
      <c r="N2770" s="120" t="n"/>
      <c r="O2770" s="120" t="n"/>
      <c r="P2770" s="120" t="n"/>
      <c r="Q2770" s="120" t="n"/>
      <c r="R2770" s="121" t="n"/>
      <c r="S2770" s="121" t="n"/>
      <c r="T2770" s="121" t="n"/>
      <c r="U2770" s="121" t="n"/>
      <c r="V2770" s="117">
        <f>IF(P2770="NA","NA",IF(P2770&lt;&gt;"",TEXT(P2770-N2770,"[h].mm"),""))</f>
        <v/>
      </c>
      <c r="W2770" s="118">
        <f>IF(AND(R2770="",S2770=""),"",R2770+S2770)</f>
        <v/>
      </c>
      <c r="X2770" s="116">
        <f>IF(O2770&lt;&gt;"",DATE(YEAR(O2770), MONTH(O2770), DAY(O2770)),"")</f>
        <v/>
      </c>
      <c r="Y2770" s="122" t="n"/>
      <c r="Z2770" s="123" t="n"/>
      <c r="AA2770" s="117">
        <f>IF(F2770="Re-assigned","NA",IF(W2770="","",IF(W2770&gt;=VLOOKUP(D2770,SLAMatrix,3,FALSE),"Yes",IF(W2770&lt;VLOOKUP(D2770,SLAMatrix,2,FALSE),"No","Internal"))))</f>
        <v/>
      </c>
      <c r="AB2770" s="123" t="n"/>
      <c r="AC2770" s="123" t="n"/>
      <c r="AD2770" s="119" t="n"/>
      <c r="AE2770" s="125" t="n"/>
      <c r="AF2770" s="124">
        <f>MONTH(O2770)</f>
        <v/>
      </c>
      <c r="AG2770" s="124">
        <f>VLOOKUP(IFERROR(MID(AE2770,1,(FIND(",",AE2770,1)-1)),AE2770),Facility_Region_Mapping,2,FALSE)</f>
        <v/>
      </c>
      <c r="AH2770" s="124" t="n"/>
      <c r="AI2770" s="124">
        <f>IF(C2770&lt;&gt;"",IF(M2770="ESM User",getInterfaceName($C2770),"NA"),"")</f>
        <v/>
      </c>
      <c r="AJ2770" s="116">
        <f>IF(Q2770&lt;&gt;"",DATE(YEAR(Q2770), MONTH(Q2770), DAY(Q2770)),"")</f>
        <v/>
      </c>
      <c r="AK2770" s="130">
        <f>IF(Q2770&lt;&gt;0,Q2770-N2770,TODAY()-N2770)</f>
        <v/>
      </c>
      <c r="AL2770" s="112">
        <f>IF(F2770="Re-assigned",0,IF(H2770="Closed",0,IF(H2770="Service Restored",0,IF(H2770="",0,1))))</f>
        <v/>
      </c>
      <c r="AM2770" s="124">
        <f>IF(AL2770=0,"",IF(AK2770&gt;20.99,"Aged","Non-Aged"))</f>
        <v/>
      </c>
      <c r="AN2770" s="112">
        <f>IF(Q2770&lt;&gt;"",MONTH(Q2770),"")</f>
        <v/>
      </c>
      <c r="AO2770" s="112">
        <f>IFERROR(VALUE(V2770),0)</f>
        <v/>
      </c>
    </row>
    <row customFormat="1" customHeight="1" ht="29.25" r="2771" s="112" spans="1:41">
      <c r="A2771" s="127" t="n"/>
      <c r="B2771" s="113" t="n"/>
      <c r="C2771" s="127" t="n"/>
      <c r="D2771" s="127" t="n"/>
      <c r="E2771" s="114">
        <f>IF(F2771 &lt;&gt; "",VLOOKUP(F2771,CategoryLookup,2,FALSE), "")</f>
        <v/>
      </c>
      <c r="F2771" s="126" t="n"/>
      <c r="G2771" s="127" t="n"/>
      <c r="H2771" s="127" t="n"/>
      <c r="I2771" s="127" t="n"/>
      <c r="J2771" s="127" t="n"/>
      <c r="K2771" s="127" t="n"/>
      <c r="L2771" s="127" t="n"/>
      <c r="M2771" s="127" t="n"/>
      <c r="N2771" s="120" t="n"/>
      <c r="O2771" s="120" t="n"/>
      <c r="P2771" s="120" t="n"/>
      <c r="Q2771" s="120" t="n"/>
      <c r="R2771" s="121" t="n"/>
      <c r="S2771" s="121" t="n"/>
      <c r="T2771" s="121" t="n"/>
      <c r="U2771" s="121" t="n"/>
      <c r="V2771" s="117">
        <f>IF(P2771="NA","NA",IF(P2771&lt;&gt;"",TEXT(P2771-N2771,"[h].mm"),""))</f>
        <v/>
      </c>
      <c r="W2771" s="118">
        <f>IF(AND(R2771="",S2771=""),"",R2771+S2771)</f>
        <v/>
      </c>
      <c r="X2771" s="116">
        <f>IF(O2771&lt;&gt;"",DATE(YEAR(O2771), MONTH(O2771), DAY(O2771)),"")</f>
        <v/>
      </c>
      <c r="Y2771" s="122" t="n"/>
      <c r="Z2771" s="123" t="n"/>
      <c r="AA2771" s="117">
        <f>IF(F2771="Re-assigned","NA",IF(W2771="","",IF(W2771&gt;=VLOOKUP(D2771,SLAMatrix,3,FALSE),"Yes",IF(W2771&lt;VLOOKUP(D2771,SLAMatrix,2,FALSE),"No","Internal"))))</f>
        <v/>
      </c>
      <c r="AB2771" s="123" t="n"/>
      <c r="AC2771" s="123" t="n"/>
      <c r="AD2771" s="119" t="n"/>
      <c r="AE2771" s="125" t="n"/>
      <c r="AF2771" s="124">
        <f>MONTH(O2771)</f>
        <v/>
      </c>
      <c r="AG2771" s="124">
        <f>VLOOKUP(IFERROR(MID(AE2771,1,(FIND(",",AE2771,1)-1)),AE2771),Facility_Region_Mapping,2,FALSE)</f>
        <v/>
      </c>
      <c r="AH2771" s="124" t="n"/>
      <c r="AI2771" s="124">
        <f>IF(C2771&lt;&gt;"",IF(M2771="ESM User",getInterfaceName($C2771),"NA"),"")</f>
        <v/>
      </c>
      <c r="AJ2771" s="116">
        <f>IF(Q2771&lt;&gt;"",DATE(YEAR(Q2771), MONTH(Q2771), DAY(Q2771)),"")</f>
        <v/>
      </c>
      <c r="AK2771" s="130">
        <f>IF(Q2771&lt;&gt;0,Q2771-N2771,TODAY()-N2771)</f>
        <v/>
      </c>
      <c r="AL2771" s="112">
        <f>IF(F2771="Re-assigned",0,IF(H2771="Closed",0,IF(H2771="Service Restored",0,IF(H2771="",0,1))))</f>
        <v/>
      </c>
      <c r="AM2771" s="124">
        <f>IF(AL2771=0,"",IF(AK2771&gt;20.99,"Aged","Non-Aged"))</f>
        <v/>
      </c>
      <c r="AN2771" s="112">
        <f>IF(Q2771&lt;&gt;"",MONTH(Q2771),"")</f>
        <v/>
      </c>
      <c r="AO2771" s="112">
        <f>IFERROR(VALUE(V2771),0)</f>
        <v/>
      </c>
    </row>
    <row customFormat="1" customHeight="1" ht="29.25" r="2772" s="112" spans="1:41">
      <c r="A2772" s="127" t="n"/>
      <c r="B2772" s="113" t="n"/>
      <c r="C2772" s="127" t="n"/>
      <c r="D2772" s="127" t="n"/>
      <c r="E2772" s="114">
        <f>IF(F2772 &lt;&gt; "",VLOOKUP(F2772,CategoryLookup,2,FALSE), "")</f>
        <v/>
      </c>
      <c r="F2772" s="126" t="n"/>
      <c r="G2772" s="127" t="n"/>
      <c r="H2772" s="127" t="n"/>
      <c r="I2772" s="127" t="n"/>
      <c r="J2772" s="127" t="n"/>
      <c r="K2772" s="127" t="n"/>
      <c r="L2772" s="127" t="n"/>
      <c r="M2772" s="127" t="n"/>
      <c r="N2772" s="120" t="n"/>
      <c r="O2772" s="120" t="n"/>
      <c r="P2772" s="120" t="n"/>
      <c r="Q2772" s="120" t="n"/>
      <c r="R2772" s="121" t="n"/>
      <c r="S2772" s="121" t="n"/>
      <c r="T2772" s="121" t="n"/>
      <c r="U2772" s="121" t="n"/>
      <c r="V2772" s="117">
        <f>IF(P2772="NA","NA",IF(P2772&lt;&gt;"",TEXT(P2772-N2772,"[h].mm"),""))</f>
        <v/>
      </c>
      <c r="W2772" s="118">
        <f>IF(AND(R2772="",S2772=""),"",R2772+S2772)</f>
        <v/>
      </c>
      <c r="X2772" s="116">
        <f>IF(O2772&lt;&gt;"",DATE(YEAR(O2772), MONTH(O2772), DAY(O2772)),"")</f>
        <v/>
      </c>
      <c r="Y2772" s="122" t="n"/>
      <c r="Z2772" s="123" t="n"/>
      <c r="AA2772" s="117">
        <f>IF(F2772="Re-assigned","NA",IF(W2772="","",IF(W2772&gt;=VLOOKUP(D2772,SLAMatrix,3,FALSE),"Yes",IF(W2772&lt;VLOOKUP(D2772,SLAMatrix,2,FALSE),"No","Internal"))))</f>
        <v/>
      </c>
      <c r="AB2772" s="123" t="n"/>
      <c r="AC2772" s="123" t="n"/>
      <c r="AD2772" s="119" t="n"/>
      <c r="AE2772" s="125" t="n"/>
      <c r="AF2772" s="124">
        <f>MONTH(O2772)</f>
        <v/>
      </c>
      <c r="AG2772" s="124">
        <f>VLOOKUP(IFERROR(MID(AE2772,1,(FIND(",",AE2772,1)-1)),AE2772),Facility_Region_Mapping,2,FALSE)</f>
        <v/>
      </c>
      <c r="AH2772" s="124" t="n"/>
      <c r="AI2772" s="124">
        <f>IF(C2772&lt;&gt;"",IF(M2772="ESM User",getInterfaceName($C2772),"NA"),"")</f>
        <v/>
      </c>
      <c r="AJ2772" s="116">
        <f>IF(Q2772&lt;&gt;"",DATE(YEAR(Q2772), MONTH(Q2772), DAY(Q2772)),"")</f>
        <v/>
      </c>
      <c r="AK2772" s="130">
        <f>IF(Q2772&lt;&gt;0,Q2772-N2772,TODAY()-N2772)</f>
        <v/>
      </c>
      <c r="AL2772" s="112">
        <f>IF(F2772="Re-assigned",0,IF(H2772="Closed",0,IF(H2772="Service Restored",0,IF(H2772="",0,1))))</f>
        <v/>
      </c>
      <c r="AM2772" s="124">
        <f>IF(AL2772=0,"",IF(AK2772&gt;20.99,"Aged","Non-Aged"))</f>
        <v/>
      </c>
      <c r="AN2772" s="112">
        <f>IF(Q2772&lt;&gt;"",MONTH(Q2772),"")</f>
        <v/>
      </c>
      <c r="AO2772" s="112">
        <f>IFERROR(VALUE(V2772),0)</f>
        <v/>
      </c>
    </row>
    <row customFormat="1" customHeight="1" ht="29.25" r="2773" s="112" spans="1:41">
      <c r="A2773" s="127" t="n"/>
      <c r="B2773" s="113" t="n"/>
      <c r="C2773" s="127" t="n"/>
      <c r="D2773" s="127" t="n"/>
      <c r="E2773" s="114">
        <f>IF(F2773 &lt;&gt; "",VLOOKUP(F2773,CategoryLookup,2,FALSE), "")</f>
        <v/>
      </c>
      <c r="F2773" s="126" t="n"/>
      <c r="G2773" s="127" t="n"/>
      <c r="H2773" s="127" t="n"/>
      <c r="I2773" s="127" t="n"/>
      <c r="J2773" s="127" t="n"/>
      <c r="K2773" s="127" t="n"/>
      <c r="L2773" s="127" t="n"/>
      <c r="M2773" s="127" t="n"/>
      <c r="N2773" s="120" t="n"/>
      <c r="O2773" s="120" t="n"/>
      <c r="P2773" s="120" t="n"/>
      <c r="Q2773" s="120" t="n"/>
      <c r="R2773" s="121" t="n"/>
      <c r="S2773" s="121" t="n"/>
      <c r="T2773" s="121" t="n"/>
      <c r="U2773" s="121" t="n"/>
      <c r="V2773" s="117">
        <f>IF(P2773="NA","NA",IF(P2773&lt;&gt;"",TEXT(P2773-N2773,"[h].mm"),""))</f>
        <v/>
      </c>
      <c r="W2773" s="118">
        <f>IF(AND(R2773="",S2773=""),"",R2773+S2773)</f>
        <v/>
      </c>
      <c r="X2773" s="116">
        <f>IF(O2773&lt;&gt;"",DATE(YEAR(O2773), MONTH(O2773), DAY(O2773)),"")</f>
        <v/>
      </c>
      <c r="Y2773" s="122" t="n"/>
      <c r="Z2773" s="123" t="n"/>
      <c r="AA2773" s="117">
        <f>IF(F2773="Re-assigned","NA",IF(W2773="","",IF(W2773&gt;=VLOOKUP(D2773,SLAMatrix,3,FALSE),"Yes",IF(W2773&lt;VLOOKUP(D2773,SLAMatrix,2,FALSE),"No","Internal"))))</f>
        <v/>
      </c>
      <c r="AB2773" s="123" t="n"/>
      <c r="AC2773" s="123" t="n"/>
      <c r="AD2773" s="119" t="n"/>
      <c r="AE2773" s="125" t="n"/>
      <c r="AF2773" s="124">
        <f>MONTH(O2773)</f>
        <v/>
      </c>
      <c r="AG2773" s="124">
        <f>VLOOKUP(IFERROR(MID(AE2773,1,(FIND(",",AE2773,1)-1)),AE2773),Facility_Region_Mapping,2,FALSE)</f>
        <v/>
      </c>
      <c r="AH2773" s="124" t="n"/>
      <c r="AI2773" s="124">
        <f>IF(C2773&lt;&gt;"",IF(M2773="ESM User",getInterfaceName($C2773),"NA"),"")</f>
        <v/>
      </c>
      <c r="AJ2773" s="116">
        <f>IF(Q2773&lt;&gt;"",DATE(YEAR(Q2773), MONTH(Q2773), DAY(Q2773)),"")</f>
        <v/>
      </c>
      <c r="AK2773" s="130">
        <f>IF(Q2773&lt;&gt;0,Q2773-N2773,TODAY()-N2773)</f>
        <v/>
      </c>
      <c r="AL2773" s="112">
        <f>IF(F2773="Re-assigned",0,IF(H2773="Closed",0,IF(H2773="Service Restored",0,IF(H2773="",0,1))))</f>
        <v/>
      </c>
      <c r="AM2773" s="124">
        <f>IF(AL2773=0,"",IF(AK2773&gt;20.99,"Aged","Non-Aged"))</f>
        <v/>
      </c>
      <c r="AN2773" s="112">
        <f>IF(Q2773&lt;&gt;"",MONTH(Q2773),"")</f>
        <v/>
      </c>
      <c r="AO2773" s="112">
        <f>IFERROR(VALUE(V2773),0)</f>
        <v/>
      </c>
    </row>
    <row customFormat="1" customHeight="1" ht="29.25" r="2774" s="112" spans="1:41">
      <c r="A2774" s="127" t="n"/>
      <c r="B2774" s="113" t="n"/>
      <c r="C2774" s="127" t="n"/>
      <c r="D2774" s="127" t="n"/>
      <c r="E2774" s="114">
        <f>IF(F2774 &lt;&gt; "",VLOOKUP(F2774,CategoryLookup,2,FALSE), "")</f>
        <v/>
      </c>
      <c r="F2774" s="126" t="n"/>
      <c r="G2774" s="127" t="n"/>
      <c r="H2774" s="127" t="n"/>
      <c r="I2774" s="127" t="n"/>
      <c r="J2774" s="127" t="n"/>
      <c r="K2774" s="127" t="n"/>
      <c r="L2774" s="127" t="n"/>
      <c r="M2774" s="127" t="n"/>
      <c r="N2774" s="120" t="n"/>
      <c r="O2774" s="120" t="n"/>
      <c r="P2774" s="120" t="n"/>
      <c r="Q2774" s="120" t="n"/>
      <c r="R2774" s="121" t="n"/>
      <c r="S2774" s="121" t="n"/>
      <c r="T2774" s="121" t="n"/>
      <c r="U2774" s="121" t="n"/>
      <c r="V2774" s="117">
        <f>IF(P2774="NA","NA",IF(P2774&lt;&gt;"",TEXT(P2774-N2774,"[h].mm"),""))</f>
        <v/>
      </c>
      <c r="W2774" s="118">
        <f>IF(AND(R2774="",S2774=""),"",R2774+S2774)</f>
        <v/>
      </c>
      <c r="X2774" s="116">
        <f>IF(O2774&lt;&gt;"",DATE(YEAR(O2774), MONTH(O2774), DAY(O2774)),"")</f>
        <v/>
      </c>
      <c r="Y2774" s="122" t="n"/>
      <c r="Z2774" s="123" t="n"/>
      <c r="AA2774" s="117">
        <f>IF(F2774="Re-assigned","NA",IF(W2774="","",IF(W2774&gt;=VLOOKUP(D2774,SLAMatrix,3,FALSE),"Yes",IF(W2774&lt;VLOOKUP(D2774,SLAMatrix,2,FALSE),"No","Internal"))))</f>
        <v/>
      </c>
      <c r="AB2774" s="123" t="n"/>
      <c r="AC2774" s="123" t="n"/>
      <c r="AD2774" s="119" t="n"/>
      <c r="AE2774" s="125" t="n"/>
      <c r="AF2774" s="124">
        <f>MONTH(O2774)</f>
        <v/>
      </c>
      <c r="AG2774" s="124">
        <f>VLOOKUP(IFERROR(MID(AE2774,1,(FIND(",",AE2774,1)-1)),AE2774),Facility_Region_Mapping,2,FALSE)</f>
        <v/>
      </c>
      <c r="AH2774" s="124" t="n"/>
      <c r="AI2774" s="124">
        <f>IF(C2774&lt;&gt;"",IF(M2774="ESM User",getInterfaceName($C2774),"NA"),"")</f>
        <v/>
      </c>
      <c r="AJ2774" s="116">
        <f>IF(Q2774&lt;&gt;"",DATE(YEAR(Q2774), MONTH(Q2774), DAY(Q2774)),"")</f>
        <v/>
      </c>
      <c r="AK2774" s="130">
        <f>IF(Q2774&lt;&gt;0,Q2774-N2774,TODAY()-N2774)</f>
        <v/>
      </c>
      <c r="AL2774" s="112">
        <f>IF(F2774="Re-assigned",0,IF(H2774="Closed",0,IF(H2774="Service Restored",0,IF(H2774="",0,1))))</f>
        <v/>
      </c>
      <c r="AM2774" s="124">
        <f>IF(AL2774=0,"",IF(AK2774&gt;20.99,"Aged","Non-Aged"))</f>
        <v/>
      </c>
      <c r="AN2774" s="112">
        <f>IF(Q2774&lt;&gt;"",MONTH(Q2774),"")</f>
        <v/>
      </c>
      <c r="AO2774" s="112">
        <f>IFERROR(VALUE(V2774),0)</f>
        <v/>
      </c>
    </row>
    <row customFormat="1" customHeight="1" ht="29.25" r="2775" s="112" spans="1:41">
      <c r="A2775" s="127" t="n"/>
      <c r="B2775" s="113" t="n"/>
      <c r="C2775" s="127" t="n"/>
      <c r="D2775" s="127" t="n"/>
      <c r="E2775" s="114">
        <f>IF(F2775 &lt;&gt; "",VLOOKUP(F2775,CategoryLookup,2,FALSE), "")</f>
        <v/>
      </c>
      <c r="F2775" s="126" t="n"/>
      <c r="G2775" s="127" t="n"/>
      <c r="H2775" s="127" t="n"/>
      <c r="I2775" s="127" t="n"/>
      <c r="J2775" s="127" t="n"/>
      <c r="K2775" s="127" t="n"/>
      <c r="L2775" s="127" t="n"/>
      <c r="M2775" s="127" t="n"/>
      <c r="N2775" s="120" t="n"/>
      <c r="O2775" s="120" t="n"/>
      <c r="P2775" s="120" t="n"/>
      <c r="Q2775" s="120" t="n"/>
      <c r="R2775" s="121" t="n"/>
      <c r="S2775" s="121" t="n"/>
      <c r="T2775" s="121" t="n"/>
      <c r="U2775" s="121" t="n"/>
      <c r="V2775" s="117">
        <f>IF(P2775="NA","NA",IF(P2775&lt;&gt;"",TEXT(P2775-N2775,"[h].mm"),""))</f>
        <v/>
      </c>
      <c r="W2775" s="118">
        <f>IF(AND(R2775="",S2775=""),"",R2775+S2775)</f>
        <v/>
      </c>
      <c r="X2775" s="116">
        <f>IF(O2775&lt;&gt;"",DATE(YEAR(O2775), MONTH(O2775), DAY(O2775)),"")</f>
        <v/>
      </c>
      <c r="Y2775" s="122" t="n"/>
      <c r="Z2775" s="123" t="n"/>
      <c r="AA2775" s="117">
        <f>IF(F2775="Re-assigned","NA",IF(W2775="","",IF(W2775&gt;=VLOOKUP(D2775,SLAMatrix,3,FALSE),"Yes",IF(W2775&lt;VLOOKUP(D2775,SLAMatrix,2,FALSE),"No","Internal"))))</f>
        <v/>
      </c>
      <c r="AB2775" s="123" t="n"/>
      <c r="AC2775" s="123" t="n"/>
      <c r="AD2775" s="119" t="n"/>
      <c r="AE2775" s="125" t="n"/>
      <c r="AF2775" s="124">
        <f>MONTH(O2775)</f>
        <v/>
      </c>
      <c r="AG2775" s="124">
        <f>VLOOKUP(IFERROR(MID(AE2775,1,(FIND(",",AE2775,1)-1)),AE2775),Facility_Region_Mapping,2,FALSE)</f>
        <v/>
      </c>
      <c r="AH2775" s="124" t="n"/>
      <c r="AI2775" s="124">
        <f>IF(C2775&lt;&gt;"",IF(M2775="ESM User",getInterfaceName($C2775),"NA"),"")</f>
        <v/>
      </c>
      <c r="AJ2775" s="116">
        <f>IF(Q2775&lt;&gt;"",DATE(YEAR(Q2775), MONTH(Q2775), DAY(Q2775)),"")</f>
        <v/>
      </c>
      <c r="AK2775" s="130">
        <f>IF(Q2775&lt;&gt;0,Q2775-N2775,TODAY()-N2775)</f>
        <v/>
      </c>
      <c r="AL2775" s="112">
        <f>IF(F2775="Re-assigned",0,IF(H2775="Closed",0,IF(H2775="Service Restored",0,IF(H2775="",0,1))))</f>
        <v/>
      </c>
      <c r="AM2775" s="124">
        <f>IF(AL2775=0,"",IF(AK2775&gt;20.99,"Aged","Non-Aged"))</f>
        <v/>
      </c>
      <c r="AN2775" s="112">
        <f>IF(Q2775&lt;&gt;"",MONTH(Q2775),"")</f>
        <v/>
      </c>
      <c r="AO2775" s="112">
        <f>IFERROR(VALUE(V2775),0)</f>
        <v/>
      </c>
    </row>
    <row customFormat="1" customHeight="1" ht="29.25" r="2776" s="112" spans="1:41">
      <c r="A2776" s="127" t="n"/>
      <c r="B2776" s="113" t="n"/>
      <c r="C2776" s="127" t="n"/>
      <c r="D2776" s="127" t="n"/>
      <c r="E2776" s="114">
        <f>IF(F2776 &lt;&gt; "",VLOOKUP(F2776,CategoryLookup,2,FALSE), "")</f>
        <v/>
      </c>
      <c r="F2776" s="126" t="n"/>
      <c r="G2776" s="127" t="n"/>
      <c r="H2776" s="127" t="n"/>
      <c r="I2776" s="127" t="n"/>
      <c r="J2776" s="127" t="n"/>
      <c r="K2776" s="127" t="n"/>
      <c r="L2776" s="127" t="n"/>
      <c r="M2776" s="127" t="n"/>
      <c r="N2776" s="120" t="n"/>
      <c r="O2776" s="120" t="n"/>
      <c r="P2776" s="120" t="n"/>
      <c r="Q2776" s="120" t="n"/>
      <c r="R2776" s="121" t="n"/>
      <c r="S2776" s="121" t="n"/>
      <c r="T2776" s="121" t="n"/>
      <c r="U2776" s="121" t="n"/>
      <c r="V2776" s="117">
        <f>IF(P2776="NA","NA",IF(P2776&lt;&gt;"",TEXT(P2776-N2776,"[h].mm"),""))</f>
        <v/>
      </c>
      <c r="W2776" s="118">
        <f>IF(AND(R2776="",S2776=""),"",R2776+S2776)</f>
        <v/>
      </c>
      <c r="X2776" s="116">
        <f>IF(O2776&lt;&gt;"",DATE(YEAR(O2776), MONTH(O2776), DAY(O2776)),"")</f>
        <v/>
      </c>
      <c r="Y2776" s="122" t="n"/>
      <c r="Z2776" s="123" t="n"/>
      <c r="AA2776" s="117">
        <f>IF(F2776="Re-assigned","NA",IF(W2776="","",IF(W2776&gt;=VLOOKUP(D2776,SLAMatrix,3,FALSE),"Yes",IF(W2776&lt;VLOOKUP(D2776,SLAMatrix,2,FALSE),"No","Internal"))))</f>
        <v/>
      </c>
      <c r="AB2776" s="123" t="n"/>
      <c r="AC2776" s="123" t="n"/>
      <c r="AD2776" s="119" t="n"/>
      <c r="AE2776" s="125" t="n"/>
      <c r="AF2776" s="124">
        <f>MONTH(O2776)</f>
        <v/>
      </c>
      <c r="AG2776" s="124">
        <f>VLOOKUP(IFERROR(MID(AE2776,1,(FIND(",",AE2776,1)-1)),AE2776),Facility_Region_Mapping,2,FALSE)</f>
        <v/>
      </c>
      <c r="AH2776" s="124" t="n"/>
      <c r="AI2776" s="124">
        <f>IF(C2776&lt;&gt;"",IF(M2776="ESM User",getInterfaceName($C2776),"NA"),"")</f>
        <v/>
      </c>
      <c r="AJ2776" s="116">
        <f>IF(Q2776&lt;&gt;"",DATE(YEAR(Q2776), MONTH(Q2776), DAY(Q2776)),"")</f>
        <v/>
      </c>
      <c r="AK2776" s="130">
        <f>IF(Q2776&lt;&gt;0,Q2776-N2776,TODAY()-N2776)</f>
        <v/>
      </c>
      <c r="AL2776" s="112">
        <f>IF(F2776="Re-assigned",0,IF(H2776="Closed",0,IF(H2776="Service Restored",0,IF(H2776="",0,1))))</f>
        <v/>
      </c>
      <c r="AM2776" s="124">
        <f>IF(AL2776=0,"",IF(AK2776&gt;20.99,"Aged","Non-Aged"))</f>
        <v/>
      </c>
      <c r="AN2776" s="112">
        <f>IF(Q2776&lt;&gt;"",MONTH(Q2776),"")</f>
        <v/>
      </c>
      <c r="AO2776" s="112">
        <f>IFERROR(VALUE(V2776),0)</f>
        <v/>
      </c>
    </row>
    <row customFormat="1" customHeight="1" ht="29.25" r="2777" s="112" spans="1:41">
      <c r="A2777" s="127" t="n"/>
      <c r="B2777" s="113" t="n"/>
      <c r="C2777" s="127" t="n"/>
      <c r="D2777" s="127" t="n"/>
      <c r="E2777" s="114">
        <f>IF(F2777 &lt;&gt; "",VLOOKUP(F2777,CategoryLookup,2,FALSE), "")</f>
        <v/>
      </c>
      <c r="F2777" s="126" t="n"/>
      <c r="G2777" s="127" t="n"/>
      <c r="H2777" s="127" t="n"/>
      <c r="I2777" s="127" t="n"/>
      <c r="J2777" s="127" t="n"/>
      <c r="K2777" s="127" t="n"/>
      <c r="L2777" s="127" t="n"/>
      <c r="M2777" s="127" t="n"/>
      <c r="N2777" s="120" t="n"/>
      <c r="O2777" s="120" t="n"/>
      <c r="P2777" s="120" t="n"/>
      <c r="Q2777" s="120" t="n"/>
      <c r="R2777" s="121" t="n"/>
      <c r="S2777" s="121" t="n"/>
      <c r="T2777" s="121" t="n"/>
      <c r="U2777" s="121" t="n"/>
      <c r="V2777" s="117">
        <f>IF(P2777="NA","NA",IF(P2777&lt;&gt;"",TEXT(P2777-N2777,"[h].mm"),""))</f>
        <v/>
      </c>
      <c r="W2777" s="118">
        <f>IF(AND(R2777="",S2777=""),"",R2777+S2777)</f>
        <v/>
      </c>
      <c r="X2777" s="116">
        <f>IF(O2777&lt;&gt;"",DATE(YEAR(O2777), MONTH(O2777), DAY(O2777)),"")</f>
        <v/>
      </c>
      <c r="Y2777" s="122" t="n"/>
      <c r="Z2777" s="123" t="n"/>
      <c r="AA2777" s="117">
        <f>IF(F2777="Re-assigned","NA",IF(W2777="","",IF(W2777&gt;=VLOOKUP(D2777,SLAMatrix,3,FALSE),"Yes",IF(W2777&lt;VLOOKUP(D2777,SLAMatrix,2,FALSE),"No","Internal"))))</f>
        <v/>
      </c>
      <c r="AB2777" s="123" t="n"/>
      <c r="AC2777" s="123" t="n"/>
      <c r="AD2777" s="119" t="n"/>
      <c r="AE2777" s="125" t="n"/>
      <c r="AF2777" s="124">
        <f>MONTH(O2777)</f>
        <v/>
      </c>
      <c r="AG2777" s="124">
        <f>VLOOKUP(IFERROR(MID(AE2777,1,(FIND(",",AE2777,1)-1)),AE2777),Facility_Region_Mapping,2,FALSE)</f>
        <v/>
      </c>
      <c r="AH2777" s="124" t="n"/>
      <c r="AI2777" s="124">
        <f>IF(C2777&lt;&gt;"",IF(M2777="ESM User",getInterfaceName($C2777),"NA"),"")</f>
        <v/>
      </c>
      <c r="AJ2777" s="116">
        <f>IF(Q2777&lt;&gt;"",DATE(YEAR(Q2777), MONTH(Q2777), DAY(Q2777)),"")</f>
        <v/>
      </c>
      <c r="AK2777" s="130">
        <f>IF(Q2777&lt;&gt;0,Q2777-N2777,TODAY()-N2777)</f>
        <v/>
      </c>
      <c r="AL2777" s="112">
        <f>IF(F2777="Re-assigned",0,IF(H2777="Closed",0,IF(H2777="Service Restored",0,IF(H2777="",0,1))))</f>
        <v/>
      </c>
      <c r="AM2777" s="124">
        <f>IF(AL2777=0,"",IF(AK2777&gt;20.99,"Aged","Non-Aged"))</f>
        <v/>
      </c>
      <c r="AN2777" s="112">
        <f>IF(Q2777&lt;&gt;"",MONTH(Q2777),"")</f>
        <v/>
      </c>
      <c r="AO2777" s="112">
        <f>IFERROR(VALUE(V2777),0)</f>
        <v/>
      </c>
    </row>
    <row customFormat="1" customHeight="1" ht="29.25" r="2778" s="112" spans="1:41">
      <c r="A2778" s="127" t="n"/>
      <c r="B2778" s="113" t="n"/>
      <c r="C2778" s="127" t="n"/>
      <c r="D2778" s="127" t="n"/>
      <c r="E2778" s="114">
        <f>IF(F2778 &lt;&gt; "",VLOOKUP(F2778,CategoryLookup,2,FALSE), "")</f>
        <v/>
      </c>
      <c r="F2778" s="126" t="n"/>
      <c r="G2778" s="127" t="n"/>
      <c r="H2778" s="127" t="n"/>
      <c r="I2778" s="127" t="n"/>
      <c r="J2778" s="127" t="n"/>
      <c r="K2778" s="127" t="n"/>
      <c r="L2778" s="127" t="n"/>
      <c r="M2778" s="127" t="n"/>
      <c r="N2778" s="120" t="n"/>
      <c r="O2778" s="120" t="n"/>
      <c r="P2778" s="120" t="n"/>
      <c r="Q2778" s="120" t="n"/>
      <c r="R2778" s="121" t="n"/>
      <c r="S2778" s="121" t="n"/>
      <c r="T2778" s="121" t="n"/>
      <c r="U2778" s="121" t="n"/>
      <c r="V2778" s="117">
        <f>IF(P2778="NA","NA",IF(P2778&lt;&gt;"",TEXT(P2778-N2778,"[h].mm"),""))</f>
        <v/>
      </c>
      <c r="W2778" s="118">
        <f>IF(AND(R2778="",S2778=""),"",R2778+S2778)</f>
        <v/>
      </c>
      <c r="X2778" s="116">
        <f>IF(O2778&lt;&gt;"",DATE(YEAR(O2778), MONTH(O2778), DAY(O2778)),"")</f>
        <v/>
      </c>
      <c r="Y2778" s="122" t="n"/>
      <c r="Z2778" s="123" t="n"/>
      <c r="AA2778" s="117">
        <f>IF(F2778="Re-assigned","NA",IF(W2778="","",IF(W2778&gt;=VLOOKUP(D2778,SLAMatrix,3,FALSE),"Yes",IF(W2778&lt;VLOOKUP(D2778,SLAMatrix,2,FALSE),"No","Internal"))))</f>
        <v/>
      </c>
      <c r="AB2778" s="123" t="n"/>
      <c r="AC2778" s="123" t="n"/>
      <c r="AD2778" s="119" t="n"/>
      <c r="AE2778" s="125" t="n"/>
      <c r="AF2778" s="124">
        <f>MONTH(O2778)</f>
        <v/>
      </c>
      <c r="AG2778" s="124">
        <f>VLOOKUP(IFERROR(MID(AE2778,1,(FIND(",",AE2778,1)-1)),AE2778),Facility_Region_Mapping,2,FALSE)</f>
        <v/>
      </c>
      <c r="AH2778" s="124" t="n"/>
      <c r="AI2778" s="124">
        <f>IF(C2778&lt;&gt;"",IF(M2778="ESM User",getInterfaceName($C2778),"NA"),"")</f>
        <v/>
      </c>
      <c r="AJ2778" s="116">
        <f>IF(Q2778&lt;&gt;"",DATE(YEAR(Q2778), MONTH(Q2778), DAY(Q2778)),"")</f>
        <v/>
      </c>
      <c r="AK2778" s="130">
        <f>IF(Q2778&lt;&gt;0,Q2778-N2778,TODAY()-N2778)</f>
        <v/>
      </c>
      <c r="AL2778" s="112">
        <f>IF(F2778="Re-assigned",0,IF(H2778="Closed",0,IF(H2778="Service Restored",0,IF(H2778="",0,1))))</f>
        <v/>
      </c>
      <c r="AM2778" s="124">
        <f>IF(AL2778=0,"",IF(AK2778&gt;20.99,"Aged","Non-Aged"))</f>
        <v/>
      </c>
      <c r="AN2778" s="112">
        <f>IF(Q2778&lt;&gt;"",MONTH(Q2778),"")</f>
        <v/>
      </c>
      <c r="AO2778" s="112">
        <f>IFERROR(VALUE(V2778),0)</f>
        <v/>
      </c>
    </row>
    <row customFormat="1" customHeight="1" ht="29.25" r="2779" s="112" spans="1:41">
      <c r="A2779" s="127" t="n"/>
      <c r="B2779" s="113" t="n"/>
      <c r="C2779" s="127" t="n"/>
      <c r="D2779" s="127" t="n"/>
      <c r="E2779" s="114">
        <f>IF(F2779 &lt;&gt; "",VLOOKUP(F2779,CategoryLookup,2,FALSE), "")</f>
        <v/>
      </c>
      <c r="F2779" s="126" t="n"/>
      <c r="G2779" s="127" t="n"/>
      <c r="H2779" s="127" t="n"/>
      <c r="I2779" s="127" t="n"/>
      <c r="J2779" s="127" t="n"/>
      <c r="K2779" s="127" t="n"/>
      <c r="L2779" s="127" t="n"/>
      <c r="M2779" s="127" t="n"/>
      <c r="N2779" s="120" t="n"/>
      <c r="O2779" s="120" t="n"/>
      <c r="P2779" s="120" t="n"/>
      <c r="Q2779" s="120" t="n"/>
      <c r="R2779" s="121" t="n"/>
      <c r="S2779" s="121" t="n"/>
      <c r="T2779" s="121" t="n"/>
      <c r="U2779" s="121" t="n"/>
      <c r="V2779" s="117">
        <f>IF(P2779="NA","NA",IF(P2779&lt;&gt;"",TEXT(P2779-N2779,"[h].mm"),""))</f>
        <v/>
      </c>
      <c r="W2779" s="118">
        <f>IF(AND(R2779="",S2779=""),"",R2779+S2779)</f>
        <v/>
      </c>
      <c r="X2779" s="116">
        <f>IF(O2779&lt;&gt;"",DATE(YEAR(O2779), MONTH(O2779), DAY(O2779)),"")</f>
        <v/>
      </c>
      <c r="Y2779" s="122" t="n"/>
      <c r="Z2779" s="123" t="n"/>
      <c r="AA2779" s="117">
        <f>IF(F2779="Re-assigned","NA",IF(W2779="","",IF(W2779&gt;=VLOOKUP(D2779,SLAMatrix,3,FALSE),"Yes",IF(W2779&lt;VLOOKUP(D2779,SLAMatrix,2,FALSE),"No","Internal"))))</f>
        <v/>
      </c>
      <c r="AB2779" s="123" t="n"/>
      <c r="AC2779" s="123" t="n"/>
      <c r="AD2779" s="119" t="n"/>
      <c r="AE2779" s="125" t="n"/>
      <c r="AF2779" s="124">
        <f>MONTH(O2779)</f>
        <v/>
      </c>
      <c r="AG2779" s="124">
        <f>VLOOKUP(IFERROR(MID(AE2779,1,(FIND(",",AE2779,1)-1)),AE2779),Facility_Region_Mapping,2,FALSE)</f>
        <v/>
      </c>
      <c r="AH2779" s="124" t="n"/>
      <c r="AI2779" s="124">
        <f>IF(C2779&lt;&gt;"",IF(M2779="ESM User",getInterfaceName($C2779),"NA"),"")</f>
        <v/>
      </c>
      <c r="AJ2779" s="116">
        <f>IF(Q2779&lt;&gt;"",DATE(YEAR(Q2779), MONTH(Q2779), DAY(Q2779)),"")</f>
        <v/>
      </c>
      <c r="AK2779" s="130">
        <f>IF(Q2779&lt;&gt;0,Q2779-N2779,TODAY()-N2779)</f>
        <v/>
      </c>
      <c r="AL2779" s="112">
        <f>IF(F2779="Re-assigned",0,IF(H2779="Closed",0,IF(H2779="Service Restored",0,IF(H2779="",0,1))))</f>
        <v/>
      </c>
      <c r="AM2779" s="124">
        <f>IF(AL2779=0,"",IF(AK2779&gt;20.99,"Aged","Non-Aged"))</f>
        <v/>
      </c>
      <c r="AN2779" s="112">
        <f>IF(Q2779&lt;&gt;"",MONTH(Q2779),"")</f>
        <v/>
      </c>
      <c r="AO2779" s="112">
        <f>IFERROR(VALUE(V2779),0)</f>
        <v/>
      </c>
    </row>
    <row customFormat="1" customHeight="1" ht="29.25" r="2780" s="112" spans="1:41">
      <c r="A2780" s="127" t="n"/>
      <c r="B2780" s="113" t="n"/>
      <c r="C2780" s="127" t="n"/>
      <c r="D2780" s="127" t="n"/>
      <c r="E2780" s="114">
        <f>IF(F2780 &lt;&gt; "",VLOOKUP(F2780,CategoryLookup,2,FALSE), "")</f>
        <v/>
      </c>
      <c r="F2780" s="126" t="n"/>
      <c r="G2780" s="127" t="n"/>
      <c r="H2780" s="127" t="n"/>
      <c r="I2780" s="127" t="n"/>
      <c r="J2780" s="127" t="n"/>
      <c r="K2780" s="127" t="n"/>
      <c r="L2780" s="127" t="n"/>
      <c r="M2780" s="127" t="n"/>
      <c r="N2780" s="120" t="n"/>
      <c r="O2780" s="120" t="n"/>
      <c r="P2780" s="120" t="n"/>
      <c r="Q2780" s="120" t="n"/>
      <c r="R2780" s="121" t="n"/>
      <c r="S2780" s="121" t="n"/>
      <c r="T2780" s="121" t="n"/>
      <c r="U2780" s="121" t="n"/>
      <c r="V2780" s="117">
        <f>IF(P2780="NA","NA",IF(P2780&lt;&gt;"",TEXT(P2780-N2780,"[h].mm"),""))</f>
        <v/>
      </c>
      <c r="W2780" s="118">
        <f>IF(AND(R2780="",S2780=""),"",R2780+S2780)</f>
        <v/>
      </c>
      <c r="X2780" s="116">
        <f>IF(O2780&lt;&gt;"",DATE(YEAR(O2780), MONTH(O2780), DAY(O2780)),"")</f>
        <v/>
      </c>
      <c r="Y2780" s="122" t="n"/>
      <c r="Z2780" s="123" t="n"/>
      <c r="AA2780" s="117">
        <f>IF(F2780="Re-assigned","NA",IF(W2780="","",IF(W2780&gt;=VLOOKUP(D2780,SLAMatrix,3,FALSE),"Yes",IF(W2780&lt;VLOOKUP(D2780,SLAMatrix,2,FALSE),"No","Internal"))))</f>
        <v/>
      </c>
      <c r="AB2780" s="123" t="n"/>
      <c r="AC2780" s="123" t="n"/>
      <c r="AD2780" s="119" t="n"/>
      <c r="AE2780" s="125" t="n"/>
      <c r="AF2780" s="124">
        <f>MONTH(O2780)</f>
        <v/>
      </c>
      <c r="AG2780" s="124">
        <f>VLOOKUP(IFERROR(MID(AE2780,1,(FIND(",",AE2780,1)-1)),AE2780),Facility_Region_Mapping,2,FALSE)</f>
        <v/>
      </c>
      <c r="AH2780" s="124" t="n"/>
      <c r="AI2780" s="124">
        <f>IF(C2780&lt;&gt;"",IF(M2780="ESM User",getInterfaceName($C2780),"NA"),"")</f>
        <v/>
      </c>
      <c r="AJ2780" s="116">
        <f>IF(Q2780&lt;&gt;"",DATE(YEAR(Q2780), MONTH(Q2780), DAY(Q2780)),"")</f>
        <v/>
      </c>
      <c r="AK2780" s="130">
        <f>IF(Q2780&lt;&gt;0,Q2780-N2780,TODAY()-N2780)</f>
        <v/>
      </c>
      <c r="AL2780" s="112">
        <f>IF(F2780="Re-assigned",0,IF(H2780="Closed",0,IF(H2780="Service Restored",0,IF(H2780="",0,1))))</f>
        <v/>
      </c>
      <c r="AM2780" s="124">
        <f>IF(AL2780=0,"",IF(AK2780&gt;20.99,"Aged","Non-Aged"))</f>
        <v/>
      </c>
      <c r="AN2780" s="112">
        <f>IF(Q2780&lt;&gt;"",MONTH(Q2780),"")</f>
        <v/>
      </c>
      <c r="AO2780" s="112">
        <f>IFERROR(VALUE(V2780),0)</f>
        <v/>
      </c>
    </row>
    <row customFormat="1" customHeight="1" ht="29.25" r="2781" s="112" spans="1:41">
      <c r="A2781" s="127" t="n"/>
      <c r="B2781" s="113" t="n"/>
      <c r="C2781" s="127" t="n"/>
      <c r="D2781" s="127" t="n"/>
      <c r="E2781" s="114">
        <f>IF(F2781 &lt;&gt; "",VLOOKUP(F2781,CategoryLookup,2,FALSE), "")</f>
        <v/>
      </c>
      <c r="F2781" s="126" t="n"/>
      <c r="G2781" s="127" t="n"/>
      <c r="H2781" s="127" t="n"/>
      <c r="I2781" s="127" t="n"/>
      <c r="J2781" s="127" t="n"/>
      <c r="K2781" s="127" t="n"/>
      <c r="L2781" s="127" t="n"/>
      <c r="M2781" s="127" t="n"/>
      <c r="N2781" s="120" t="n"/>
      <c r="O2781" s="120" t="n"/>
      <c r="P2781" s="120" t="n"/>
      <c r="Q2781" s="120" t="n"/>
      <c r="R2781" s="121" t="n"/>
      <c r="S2781" s="121" t="n"/>
      <c r="T2781" s="121" t="n"/>
      <c r="U2781" s="121" t="n"/>
      <c r="V2781" s="117">
        <f>IF(P2781="NA","NA",IF(P2781&lt;&gt;"",TEXT(P2781-N2781,"[h].mm"),""))</f>
        <v/>
      </c>
      <c r="W2781" s="118">
        <f>IF(AND(R2781="",S2781=""),"",R2781+S2781)</f>
        <v/>
      </c>
      <c r="X2781" s="116">
        <f>IF(O2781&lt;&gt;"",DATE(YEAR(O2781), MONTH(O2781), DAY(O2781)),"")</f>
        <v/>
      </c>
      <c r="Y2781" s="122" t="n"/>
      <c r="Z2781" s="123" t="n"/>
      <c r="AA2781" s="117">
        <f>IF(F2781="Re-assigned","NA",IF(W2781="","",IF(W2781&gt;=VLOOKUP(D2781,SLAMatrix,3,FALSE),"Yes",IF(W2781&lt;VLOOKUP(D2781,SLAMatrix,2,FALSE),"No","Internal"))))</f>
        <v/>
      </c>
      <c r="AB2781" s="123" t="n"/>
      <c r="AC2781" s="123" t="n"/>
      <c r="AD2781" s="119" t="n"/>
      <c r="AE2781" s="125" t="n"/>
      <c r="AF2781" s="124">
        <f>MONTH(O2781)</f>
        <v/>
      </c>
      <c r="AG2781" s="124">
        <f>VLOOKUP(IFERROR(MID(AE2781,1,(FIND(",",AE2781,1)-1)),AE2781),Facility_Region_Mapping,2,FALSE)</f>
        <v/>
      </c>
      <c r="AH2781" s="124" t="n"/>
      <c r="AI2781" s="124">
        <f>IF(C2781&lt;&gt;"",IF(M2781="ESM User",getInterfaceName($C2781),"NA"),"")</f>
        <v/>
      </c>
      <c r="AJ2781" s="116">
        <f>IF(Q2781&lt;&gt;"",DATE(YEAR(Q2781), MONTH(Q2781), DAY(Q2781)),"")</f>
        <v/>
      </c>
      <c r="AK2781" s="130">
        <f>IF(Q2781&lt;&gt;0,Q2781-N2781,TODAY()-N2781)</f>
        <v/>
      </c>
      <c r="AL2781" s="112">
        <f>IF(F2781="Re-assigned",0,IF(H2781="Closed",0,IF(H2781="Service Restored",0,IF(H2781="",0,1))))</f>
        <v/>
      </c>
      <c r="AM2781" s="124">
        <f>IF(AL2781=0,"",IF(AK2781&gt;20.99,"Aged","Non-Aged"))</f>
        <v/>
      </c>
      <c r="AN2781" s="112">
        <f>IF(Q2781&lt;&gt;"",MONTH(Q2781),"")</f>
        <v/>
      </c>
      <c r="AO2781" s="112">
        <f>IFERROR(VALUE(V2781),0)</f>
        <v/>
      </c>
    </row>
    <row customFormat="1" customHeight="1" ht="29.25" r="2782" s="112" spans="1:41">
      <c r="A2782" s="127" t="n"/>
      <c r="B2782" s="113" t="n"/>
      <c r="C2782" s="127" t="n"/>
      <c r="D2782" s="127" t="n"/>
      <c r="E2782" s="114">
        <f>IF(F2782 &lt;&gt; "",VLOOKUP(F2782,CategoryLookup,2,FALSE), "")</f>
        <v/>
      </c>
      <c r="F2782" s="126" t="n"/>
      <c r="G2782" s="127" t="n"/>
      <c r="H2782" s="127" t="n"/>
      <c r="I2782" s="127" t="n"/>
      <c r="J2782" s="127" t="n"/>
      <c r="K2782" s="127" t="n"/>
      <c r="L2782" s="127" t="n"/>
      <c r="M2782" s="127" t="n"/>
      <c r="N2782" s="120" t="n"/>
      <c r="O2782" s="120" t="n"/>
      <c r="P2782" s="120" t="n"/>
      <c r="Q2782" s="120" t="n"/>
      <c r="R2782" s="121" t="n"/>
      <c r="S2782" s="121" t="n"/>
      <c r="T2782" s="121" t="n"/>
      <c r="U2782" s="121" t="n"/>
      <c r="V2782" s="117">
        <f>IF(P2782="NA","NA",IF(P2782&lt;&gt;"",TEXT(P2782-N2782,"[h].mm"),""))</f>
        <v/>
      </c>
      <c r="W2782" s="118">
        <f>IF(AND(R2782="",S2782=""),"",R2782+S2782)</f>
        <v/>
      </c>
      <c r="X2782" s="116">
        <f>IF(O2782&lt;&gt;"",DATE(YEAR(O2782), MONTH(O2782), DAY(O2782)),"")</f>
        <v/>
      </c>
      <c r="Y2782" s="122" t="n"/>
      <c r="Z2782" s="123" t="n"/>
      <c r="AA2782" s="117">
        <f>IF(F2782="Re-assigned","NA",IF(W2782="","",IF(W2782&gt;=VLOOKUP(D2782,SLAMatrix,3,FALSE),"Yes",IF(W2782&lt;VLOOKUP(D2782,SLAMatrix,2,FALSE),"No","Internal"))))</f>
        <v/>
      </c>
      <c r="AB2782" s="123" t="n"/>
      <c r="AC2782" s="123" t="n"/>
      <c r="AD2782" s="119" t="n"/>
      <c r="AE2782" s="125" t="n"/>
      <c r="AF2782" s="124">
        <f>MONTH(O2782)</f>
        <v/>
      </c>
      <c r="AG2782" s="124">
        <f>VLOOKUP(IFERROR(MID(AE2782,1,(FIND(",",AE2782,1)-1)),AE2782),Facility_Region_Mapping,2,FALSE)</f>
        <v/>
      </c>
      <c r="AH2782" s="124" t="n"/>
      <c r="AI2782" s="124">
        <f>IF(C2782&lt;&gt;"",IF(M2782="ESM User",getInterfaceName($C2782),"NA"),"")</f>
        <v/>
      </c>
      <c r="AJ2782" s="116">
        <f>IF(Q2782&lt;&gt;"",DATE(YEAR(Q2782), MONTH(Q2782), DAY(Q2782)),"")</f>
        <v/>
      </c>
      <c r="AK2782" s="130">
        <f>IF(Q2782&lt;&gt;0,Q2782-N2782,TODAY()-N2782)</f>
        <v/>
      </c>
      <c r="AL2782" s="112">
        <f>IF(F2782="Re-assigned",0,IF(H2782="Closed",0,IF(H2782="Service Restored",0,IF(H2782="",0,1))))</f>
        <v/>
      </c>
      <c r="AM2782" s="124">
        <f>IF(AL2782=0,"",IF(AK2782&gt;20.99,"Aged","Non-Aged"))</f>
        <v/>
      </c>
      <c r="AN2782" s="112">
        <f>IF(Q2782&lt;&gt;"",MONTH(Q2782),"")</f>
        <v/>
      </c>
      <c r="AO2782" s="112">
        <f>IFERROR(VALUE(V2782),0)</f>
        <v/>
      </c>
    </row>
    <row customFormat="1" customHeight="1" ht="29.25" r="2783" s="112" spans="1:41">
      <c r="A2783" s="127" t="n"/>
      <c r="B2783" s="113" t="n"/>
      <c r="C2783" s="127" t="n"/>
      <c r="D2783" s="127" t="n"/>
      <c r="E2783" s="114">
        <f>IF(F2783 &lt;&gt; "",VLOOKUP(F2783,CategoryLookup,2,FALSE), "")</f>
        <v/>
      </c>
      <c r="F2783" s="126" t="n"/>
      <c r="G2783" s="127" t="n"/>
      <c r="H2783" s="127" t="n"/>
      <c r="I2783" s="127" t="n"/>
      <c r="J2783" s="127" t="n"/>
      <c r="K2783" s="127" t="n"/>
      <c r="L2783" s="127" t="n"/>
      <c r="M2783" s="127" t="n"/>
      <c r="N2783" s="120" t="n"/>
      <c r="O2783" s="120" t="n"/>
      <c r="P2783" s="120" t="n"/>
      <c r="Q2783" s="120" t="n"/>
      <c r="R2783" s="121" t="n"/>
      <c r="S2783" s="121" t="n"/>
      <c r="T2783" s="121" t="n"/>
      <c r="U2783" s="121" t="n"/>
      <c r="V2783" s="117">
        <f>IF(P2783="NA","NA",IF(P2783&lt;&gt;"",TEXT(P2783-N2783,"[h].mm"),""))</f>
        <v/>
      </c>
      <c r="W2783" s="118">
        <f>IF(AND(R2783="",S2783=""),"",R2783+S2783)</f>
        <v/>
      </c>
      <c r="X2783" s="116">
        <f>IF(O2783&lt;&gt;"",DATE(YEAR(O2783), MONTH(O2783), DAY(O2783)),"")</f>
        <v/>
      </c>
      <c r="Y2783" s="122" t="n"/>
      <c r="Z2783" s="123" t="n"/>
      <c r="AA2783" s="117">
        <f>IF(F2783="Re-assigned","NA",IF(W2783="","",IF(W2783&gt;=VLOOKUP(D2783,SLAMatrix,3,FALSE),"Yes",IF(W2783&lt;VLOOKUP(D2783,SLAMatrix,2,FALSE),"No","Internal"))))</f>
        <v/>
      </c>
      <c r="AB2783" s="123" t="n"/>
      <c r="AC2783" s="123" t="n"/>
      <c r="AD2783" s="119" t="n"/>
      <c r="AE2783" s="125" t="n"/>
      <c r="AF2783" s="124">
        <f>MONTH(O2783)</f>
        <v/>
      </c>
      <c r="AG2783" s="124">
        <f>VLOOKUP(IFERROR(MID(AE2783,1,(FIND(",",AE2783,1)-1)),AE2783),Facility_Region_Mapping,2,FALSE)</f>
        <v/>
      </c>
      <c r="AH2783" s="124" t="n"/>
      <c r="AI2783" s="124">
        <f>IF(C2783&lt;&gt;"",IF(M2783="ESM User",getInterfaceName($C2783),"NA"),"")</f>
        <v/>
      </c>
      <c r="AJ2783" s="116">
        <f>IF(Q2783&lt;&gt;"",DATE(YEAR(Q2783), MONTH(Q2783), DAY(Q2783)),"")</f>
        <v/>
      </c>
      <c r="AK2783" s="130">
        <f>IF(Q2783&lt;&gt;0,Q2783-N2783,TODAY()-N2783)</f>
        <v/>
      </c>
      <c r="AL2783" s="112">
        <f>IF(F2783="Re-assigned",0,IF(H2783="Closed",0,IF(H2783="Service Restored",0,IF(H2783="",0,1))))</f>
        <v/>
      </c>
      <c r="AM2783" s="124">
        <f>IF(AL2783=0,"",IF(AK2783&gt;20.99,"Aged","Non-Aged"))</f>
        <v/>
      </c>
      <c r="AN2783" s="112">
        <f>IF(Q2783&lt;&gt;"",MONTH(Q2783),"")</f>
        <v/>
      </c>
      <c r="AO2783" s="112">
        <f>IFERROR(VALUE(V2783),0)</f>
        <v/>
      </c>
    </row>
    <row customFormat="1" customHeight="1" ht="29.25" r="2784" s="112" spans="1:41">
      <c r="A2784" s="127" t="n"/>
      <c r="B2784" s="113" t="n"/>
      <c r="C2784" s="127" t="n"/>
      <c r="D2784" s="127" t="n"/>
      <c r="E2784" s="114">
        <f>IF(F2784 &lt;&gt; "",VLOOKUP(F2784,CategoryLookup,2,FALSE), "")</f>
        <v/>
      </c>
      <c r="F2784" s="126" t="n"/>
      <c r="G2784" s="127" t="n"/>
      <c r="H2784" s="127" t="n"/>
      <c r="I2784" s="127" t="n"/>
      <c r="J2784" s="127" t="n"/>
      <c r="K2784" s="127" t="n"/>
      <c r="L2784" s="127" t="n"/>
      <c r="M2784" s="127" t="n"/>
      <c r="N2784" s="120" t="n"/>
      <c r="O2784" s="120" t="n"/>
      <c r="P2784" s="120" t="n"/>
      <c r="Q2784" s="120" t="n"/>
      <c r="R2784" s="121" t="n"/>
      <c r="S2784" s="121" t="n"/>
      <c r="T2784" s="121" t="n"/>
      <c r="U2784" s="121" t="n"/>
      <c r="V2784" s="117">
        <f>IF(P2784="NA","NA",IF(P2784&lt;&gt;"",TEXT(P2784-N2784,"[h].mm"),""))</f>
        <v/>
      </c>
      <c r="W2784" s="118">
        <f>IF(AND(R2784="",S2784=""),"",R2784+S2784)</f>
        <v/>
      </c>
      <c r="X2784" s="116">
        <f>IF(O2784&lt;&gt;"",DATE(YEAR(O2784), MONTH(O2784), DAY(O2784)),"")</f>
        <v/>
      </c>
      <c r="Y2784" s="122" t="n"/>
      <c r="Z2784" s="123" t="n"/>
      <c r="AA2784" s="117">
        <f>IF(F2784="Re-assigned","NA",IF(W2784="","",IF(W2784&gt;=VLOOKUP(D2784,SLAMatrix,3,FALSE),"Yes",IF(W2784&lt;VLOOKUP(D2784,SLAMatrix,2,FALSE),"No","Internal"))))</f>
        <v/>
      </c>
      <c r="AB2784" s="123" t="n"/>
      <c r="AC2784" s="123" t="n"/>
      <c r="AD2784" s="119" t="n"/>
      <c r="AE2784" s="125" t="n"/>
      <c r="AF2784" s="124">
        <f>MONTH(O2784)</f>
        <v/>
      </c>
      <c r="AG2784" s="124">
        <f>VLOOKUP(IFERROR(MID(AE2784,1,(FIND(",",AE2784,1)-1)),AE2784),Facility_Region_Mapping,2,FALSE)</f>
        <v/>
      </c>
      <c r="AH2784" s="124" t="n"/>
      <c r="AI2784" s="124">
        <f>IF(C2784&lt;&gt;"",IF(M2784="ESM User",getInterfaceName($C2784),"NA"),"")</f>
        <v/>
      </c>
      <c r="AJ2784" s="116">
        <f>IF(Q2784&lt;&gt;"",DATE(YEAR(Q2784), MONTH(Q2784), DAY(Q2784)),"")</f>
        <v/>
      </c>
      <c r="AK2784" s="130">
        <f>IF(Q2784&lt;&gt;0,Q2784-N2784,TODAY()-N2784)</f>
        <v/>
      </c>
      <c r="AL2784" s="112">
        <f>IF(F2784="Re-assigned",0,IF(H2784="Closed",0,IF(H2784="Service Restored",0,IF(H2784="",0,1))))</f>
        <v/>
      </c>
      <c r="AM2784" s="124">
        <f>IF(AL2784=0,"",IF(AK2784&gt;20.99,"Aged","Non-Aged"))</f>
        <v/>
      </c>
      <c r="AN2784" s="112">
        <f>IF(Q2784&lt;&gt;"",MONTH(Q2784),"")</f>
        <v/>
      </c>
      <c r="AO2784" s="112">
        <f>IFERROR(VALUE(V2784),0)</f>
        <v/>
      </c>
    </row>
    <row customFormat="1" customHeight="1" ht="29.25" r="2785" s="112" spans="1:41">
      <c r="A2785" s="127" t="n"/>
      <c r="B2785" s="113" t="n"/>
      <c r="C2785" s="127" t="n"/>
      <c r="D2785" s="127" t="n"/>
      <c r="E2785" s="114">
        <f>IF(F2785 &lt;&gt; "",VLOOKUP(F2785,CategoryLookup,2,FALSE), "")</f>
        <v/>
      </c>
      <c r="F2785" s="126" t="n"/>
      <c r="G2785" s="127" t="n"/>
      <c r="H2785" s="127" t="n"/>
      <c r="I2785" s="127" t="n"/>
      <c r="J2785" s="127" t="n"/>
      <c r="K2785" s="127" t="n"/>
      <c r="L2785" s="127" t="n"/>
      <c r="M2785" s="127" t="n"/>
      <c r="N2785" s="120" t="n"/>
      <c r="O2785" s="120" t="n"/>
      <c r="P2785" s="120" t="n"/>
      <c r="Q2785" s="120" t="n"/>
      <c r="R2785" s="121" t="n"/>
      <c r="S2785" s="121" t="n"/>
      <c r="T2785" s="121" t="n"/>
      <c r="U2785" s="121" t="n"/>
      <c r="V2785" s="117">
        <f>IF(P2785="NA","NA",IF(P2785&lt;&gt;"",TEXT(P2785-N2785,"[h].mm"),""))</f>
        <v/>
      </c>
      <c r="W2785" s="118">
        <f>IF(AND(R2785="",S2785=""),"",R2785+S2785)</f>
        <v/>
      </c>
      <c r="X2785" s="116">
        <f>IF(O2785&lt;&gt;"",DATE(YEAR(O2785), MONTH(O2785), DAY(O2785)),"")</f>
        <v/>
      </c>
      <c r="Y2785" s="122" t="n"/>
      <c r="Z2785" s="123" t="n"/>
      <c r="AA2785" s="117">
        <f>IF(F2785="Re-assigned","NA",IF(W2785="","",IF(W2785&gt;=VLOOKUP(D2785,SLAMatrix,3,FALSE),"Yes",IF(W2785&lt;VLOOKUP(D2785,SLAMatrix,2,FALSE),"No","Internal"))))</f>
        <v/>
      </c>
      <c r="AB2785" s="123" t="n"/>
      <c r="AC2785" s="123" t="n"/>
      <c r="AD2785" s="119" t="n"/>
      <c r="AE2785" s="125" t="n"/>
      <c r="AF2785" s="124">
        <f>MONTH(O2785)</f>
        <v/>
      </c>
      <c r="AG2785" s="124">
        <f>VLOOKUP(IFERROR(MID(AE2785,1,(FIND(",",AE2785,1)-1)),AE2785),Facility_Region_Mapping,2,FALSE)</f>
        <v/>
      </c>
      <c r="AH2785" s="124" t="n"/>
      <c r="AI2785" s="124">
        <f>IF(C2785&lt;&gt;"",IF(M2785="ESM User",getInterfaceName($C2785),"NA"),"")</f>
        <v/>
      </c>
      <c r="AJ2785" s="116">
        <f>IF(Q2785&lt;&gt;"",DATE(YEAR(Q2785), MONTH(Q2785), DAY(Q2785)),"")</f>
        <v/>
      </c>
      <c r="AK2785" s="130">
        <f>IF(Q2785&lt;&gt;0,Q2785-N2785,TODAY()-N2785)</f>
        <v/>
      </c>
      <c r="AL2785" s="112">
        <f>IF(F2785="Re-assigned",0,IF(H2785="Closed",0,IF(H2785="Service Restored",0,IF(H2785="",0,1))))</f>
        <v/>
      </c>
      <c r="AM2785" s="124">
        <f>IF(AL2785=0,"",IF(AK2785&gt;20.99,"Aged","Non-Aged"))</f>
        <v/>
      </c>
      <c r="AN2785" s="112">
        <f>IF(Q2785&lt;&gt;"",MONTH(Q2785),"")</f>
        <v/>
      </c>
      <c r="AO2785" s="112">
        <f>IFERROR(VALUE(V2785),0)</f>
        <v/>
      </c>
    </row>
    <row customFormat="1" customHeight="1" ht="29.25" r="2786" s="112" spans="1:41">
      <c r="A2786" s="127" t="n"/>
      <c r="B2786" s="113" t="n"/>
      <c r="C2786" s="127" t="n"/>
      <c r="D2786" s="127" t="n"/>
      <c r="E2786" s="114">
        <f>IF(F2786 &lt;&gt; "",VLOOKUP(F2786,CategoryLookup,2,FALSE), "")</f>
        <v/>
      </c>
      <c r="F2786" s="126" t="n"/>
      <c r="G2786" s="127" t="n"/>
      <c r="H2786" s="127" t="n"/>
      <c r="I2786" s="127" t="n"/>
      <c r="J2786" s="127" t="n"/>
      <c r="K2786" s="127" t="n"/>
      <c r="L2786" s="127" t="n"/>
      <c r="M2786" s="127" t="n"/>
      <c r="N2786" s="120" t="n"/>
      <c r="O2786" s="120" t="n"/>
      <c r="P2786" s="120" t="n"/>
      <c r="Q2786" s="120" t="n"/>
      <c r="R2786" s="121" t="n"/>
      <c r="S2786" s="121" t="n"/>
      <c r="T2786" s="121" t="n"/>
      <c r="U2786" s="121" t="n"/>
      <c r="V2786" s="117">
        <f>IF(P2786="NA","NA",IF(P2786&lt;&gt;"",TEXT(P2786-N2786,"[h].mm"),""))</f>
        <v/>
      </c>
      <c r="W2786" s="118">
        <f>IF(AND(R2786="",S2786=""),"",R2786+S2786)</f>
        <v/>
      </c>
      <c r="X2786" s="116">
        <f>IF(O2786&lt;&gt;"",DATE(YEAR(O2786), MONTH(O2786), DAY(O2786)),"")</f>
        <v/>
      </c>
      <c r="Y2786" s="122" t="n"/>
      <c r="Z2786" s="123" t="n"/>
      <c r="AA2786" s="117">
        <f>IF(F2786="Re-assigned","NA",IF(W2786="","",IF(W2786&gt;=VLOOKUP(D2786,SLAMatrix,3,FALSE),"Yes",IF(W2786&lt;VLOOKUP(D2786,SLAMatrix,2,FALSE),"No","Internal"))))</f>
        <v/>
      </c>
      <c r="AB2786" s="123" t="n"/>
      <c r="AC2786" s="123" t="n"/>
      <c r="AD2786" s="119" t="n"/>
      <c r="AE2786" s="125" t="n"/>
      <c r="AF2786" s="124">
        <f>MONTH(O2786)</f>
        <v/>
      </c>
      <c r="AG2786" s="124">
        <f>VLOOKUP(IFERROR(MID(AE2786,1,(FIND(",",AE2786,1)-1)),AE2786),Facility_Region_Mapping,2,FALSE)</f>
        <v/>
      </c>
      <c r="AH2786" s="124" t="n"/>
      <c r="AI2786" s="124">
        <f>IF(C2786&lt;&gt;"",IF(M2786="ESM User",getInterfaceName($C2786),"NA"),"")</f>
        <v/>
      </c>
      <c r="AJ2786" s="116">
        <f>IF(Q2786&lt;&gt;"",DATE(YEAR(Q2786), MONTH(Q2786), DAY(Q2786)),"")</f>
        <v/>
      </c>
      <c r="AK2786" s="130">
        <f>IF(Q2786&lt;&gt;0,Q2786-N2786,TODAY()-N2786)</f>
        <v/>
      </c>
      <c r="AL2786" s="112">
        <f>IF(F2786="Re-assigned",0,IF(H2786="Closed",0,IF(H2786="Service Restored",0,IF(H2786="",0,1))))</f>
        <v/>
      </c>
      <c r="AM2786" s="124">
        <f>IF(AL2786=0,"",IF(AK2786&gt;20.99,"Aged","Non-Aged"))</f>
        <v/>
      </c>
      <c r="AN2786" s="112">
        <f>IF(Q2786&lt;&gt;"",MONTH(Q2786),"")</f>
        <v/>
      </c>
      <c r="AO2786" s="112">
        <f>IFERROR(VALUE(V2786),0)</f>
        <v/>
      </c>
    </row>
    <row customFormat="1" customHeight="1" ht="29.25" r="2787" s="112" spans="1:41">
      <c r="A2787" s="127" t="n"/>
      <c r="B2787" s="113" t="n"/>
      <c r="C2787" s="127" t="n"/>
      <c r="D2787" s="127" t="n"/>
      <c r="E2787" s="114">
        <f>IF(F2787 &lt;&gt; "",VLOOKUP(F2787,CategoryLookup,2,FALSE), "")</f>
        <v/>
      </c>
      <c r="F2787" s="126" t="n"/>
      <c r="G2787" s="127" t="n"/>
      <c r="H2787" s="127" t="n"/>
      <c r="I2787" s="127" t="n"/>
      <c r="J2787" s="127" t="n"/>
      <c r="K2787" s="127" t="n"/>
      <c r="L2787" s="127" t="n"/>
      <c r="M2787" s="127" t="n"/>
      <c r="N2787" s="120" t="n"/>
      <c r="O2787" s="120" t="n"/>
      <c r="P2787" s="120" t="n"/>
      <c r="Q2787" s="120" t="n"/>
      <c r="R2787" s="121" t="n"/>
      <c r="S2787" s="121" t="n"/>
      <c r="T2787" s="121" t="n"/>
      <c r="U2787" s="121" t="n"/>
      <c r="V2787" s="117">
        <f>IF(P2787="NA","NA",IF(P2787&lt;&gt;"",TEXT(P2787-N2787,"[h].mm"),""))</f>
        <v/>
      </c>
      <c r="W2787" s="118">
        <f>IF(AND(R2787="",S2787=""),"",R2787+S2787)</f>
        <v/>
      </c>
      <c r="X2787" s="116">
        <f>IF(O2787&lt;&gt;"",DATE(YEAR(O2787), MONTH(O2787), DAY(O2787)),"")</f>
        <v/>
      </c>
      <c r="Y2787" s="122" t="n"/>
      <c r="Z2787" s="123" t="n"/>
      <c r="AA2787" s="117">
        <f>IF(F2787="Re-assigned","NA",IF(W2787="","",IF(W2787&gt;=VLOOKUP(D2787,SLAMatrix,3,FALSE),"Yes",IF(W2787&lt;VLOOKUP(D2787,SLAMatrix,2,FALSE),"No","Internal"))))</f>
        <v/>
      </c>
      <c r="AB2787" s="123" t="n"/>
      <c r="AC2787" s="123" t="n"/>
      <c r="AD2787" s="119" t="n"/>
      <c r="AE2787" s="125" t="n"/>
      <c r="AF2787" s="124">
        <f>MONTH(O2787)</f>
        <v/>
      </c>
      <c r="AG2787" s="124">
        <f>VLOOKUP(IFERROR(MID(AE2787,1,(FIND(",",AE2787,1)-1)),AE2787),Facility_Region_Mapping,2,FALSE)</f>
        <v/>
      </c>
      <c r="AH2787" s="124" t="n"/>
      <c r="AI2787" s="124">
        <f>IF(C2787&lt;&gt;"",IF(M2787="ESM User",getInterfaceName($C2787),"NA"),"")</f>
        <v/>
      </c>
      <c r="AJ2787" s="116">
        <f>IF(Q2787&lt;&gt;"",DATE(YEAR(Q2787), MONTH(Q2787), DAY(Q2787)),"")</f>
        <v/>
      </c>
      <c r="AK2787" s="130">
        <f>IF(Q2787&lt;&gt;0,Q2787-N2787,TODAY()-N2787)</f>
        <v/>
      </c>
      <c r="AL2787" s="112">
        <f>IF(F2787="Re-assigned",0,IF(H2787="Closed",0,IF(H2787="Service Restored",0,IF(H2787="",0,1))))</f>
        <v/>
      </c>
      <c r="AM2787" s="124">
        <f>IF(AL2787=0,"",IF(AK2787&gt;20.99,"Aged","Non-Aged"))</f>
        <v/>
      </c>
      <c r="AN2787" s="112">
        <f>IF(Q2787&lt;&gt;"",MONTH(Q2787),"")</f>
        <v/>
      </c>
      <c r="AO2787" s="112">
        <f>IFERROR(VALUE(V2787),0)</f>
        <v/>
      </c>
    </row>
    <row customFormat="1" customHeight="1" ht="29.25" r="2788" s="112" spans="1:41">
      <c r="A2788" s="127" t="n"/>
      <c r="B2788" s="113" t="n"/>
      <c r="C2788" s="127" t="n"/>
      <c r="D2788" s="127" t="n"/>
      <c r="E2788" s="114">
        <f>IF(F2788 &lt;&gt; "",VLOOKUP(F2788,CategoryLookup,2,FALSE), "")</f>
        <v/>
      </c>
      <c r="F2788" s="126" t="n"/>
      <c r="G2788" s="127" t="n"/>
      <c r="H2788" s="127" t="n"/>
      <c r="I2788" s="127" t="n"/>
      <c r="J2788" s="127" t="n"/>
      <c r="K2788" s="127" t="n"/>
      <c r="L2788" s="127" t="n"/>
      <c r="M2788" s="127" t="n"/>
      <c r="N2788" s="120" t="n"/>
      <c r="O2788" s="120" t="n"/>
      <c r="P2788" s="120" t="n"/>
      <c r="Q2788" s="120" t="n"/>
      <c r="R2788" s="121" t="n"/>
      <c r="S2788" s="121" t="n"/>
      <c r="T2788" s="121" t="n"/>
      <c r="U2788" s="121" t="n"/>
      <c r="V2788" s="117">
        <f>IF(P2788="NA","NA",IF(P2788&lt;&gt;"",TEXT(P2788-N2788,"[h].mm"),""))</f>
        <v/>
      </c>
      <c r="W2788" s="118">
        <f>IF(AND(R2788="",S2788=""),"",R2788+S2788)</f>
        <v/>
      </c>
      <c r="X2788" s="116">
        <f>IF(O2788&lt;&gt;"",DATE(YEAR(O2788), MONTH(O2788), DAY(O2788)),"")</f>
        <v/>
      </c>
      <c r="Y2788" s="122" t="n"/>
      <c r="Z2788" s="123" t="n"/>
      <c r="AA2788" s="117">
        <f>IF(F2788="Re-assigned","NA",IF(W2788="","",IF(W2788&gt;=VLOOKUP(D2788,SLAMatrix,3,FALSE),"Yes",IF(W2788&lt;VLOOKUP(D2788,SLAMatrix,2,FALSE),"No","Internal"))))</f>
        <v/>
      </c>
      <c r="AB2788" s="123" t="n"/>
      <c r="AC2788" s="123" t="n"/>
      <c r="AD2788" s="119" t="n"/>
      <c r="AE2788" s="125" t="n"/>
      <c r="AF2788" s="124">
        <f>MONTH(O2788)</f>
        <v/>
      </c>
      <c r="AG2788" s="124">
        <f>VLOOKUP(IFERROR(MID(AE2788,1,(FIND(",",AE2788,1)-1)),AE2788),Facility_Region_Mapping,2,FALSE)</f>
        <v/>
      </c>
      <c r="AH2788" s="124" t="n"/>
      <c r="AI2788" s="124">
        <f>IF(C2788&lt;&gt;"",IF(M2788="ESM User",getInterfaceName($C2788),"NA"),"")</f>
        <v/>
      </c>
      <c r="AJ2788" s="116">
        <f>IF(Q2788&lt;&gt;"",DATE(YEAR(Q2788), MONTH(Q2788), DAY(Q2788)),"")</f>
        <v/>
      </c>
      <c r="AK2788" s="130">
        <f>IF(Q2788&lt;&gt;0,Q2788-N2788,TODAY()-N2788)</f>
        <v/>
      </c>
      <c r="AL2788" s="112">
        <f>IF(F2788="Re-assigned",0,IF(H2788="Closed",0,IF(H2788="Service Restored",0,IF(H2788="",0,1))))</f>
        <v/>
      </c>
      <c r="AM2788" s="124">
        <f>IF(AL2788=0,"",IF(AK2788&gt;20.99,"Aged","Non-Aged"))</f>
        <v/>
      </c>
      <c r="AN2788" s="112">
        <f>IF(Q2788&lt;&gt;"",MONTH(Q2788),"")</f>
        <v/>
      </c>
      <c r="AO2788" s="112">
        <f>IFERROR(VALUE(V2788),0)</f>
        <v/>
      </c>
    </row>
    <row customFormat="1" customHeight="1" ht="29.25" r="2789" s="112" spans="1:41">
      <c r="A2789" s="127" t="n"/>
      <c r="B2789" s="113" t="n"/>
      <c r="C2789" s="127" t="n"/>
      <c r="D2789" s="127" t="n"/>
      <c r="E2789" s="114">
        <f>IF(F2789 &lt;&gt; "",VLOOKUP(F2789,CategoryLookup,2,FALSE), "")</f>
        <v/>
      </c>
      <c r="F2789" s="126" t="n"/>
      <c r="G2789" s="127" t="n"/>
      <c r="H2789" s="127" t="n"/>
      <c r="I2789" s="127" t="n"/>
      <c r="J2789" s="127" t="n"/>
      <c r="K2789" s="127" t="n"/>
      <c r="L2789" s="127" t="n"/>
      <c r="M2789" s="127" t="n"/>
      <c r="N2789" s="120" t="n"/>
      <c r="O2789" s="120" t="n"/>
      <c r="P2789" s="120" t="n"/>
      <c r="Q2789" s="120" t="n"/>
      <c r="R2789" s="121" t="n"/>
      <c r="S2789" s="121" t="n"/>
      <c r="T2789" s="121" t="n"/>
      <c r="U2789" s="121" t="n"/>
      <c r="V2789" s="117">
        <f>IF(P2789="NA","NA",IF(P2789&lt;&gt;"",TEXT(P2789-N2789,"[h].mm"),""))</f>
        <v/>
      </c>
      <c r="W2789" s="118">
        <f>IF(AND(R2789="",S2789=""),"",R2789+S2789)</f>
        <v/>
      </c>
      <c r="X2789" s="116">
        <f>IF(O2789&lt;&gt;"",DATE(YEAR(O2789), MONTH(O2789), DAY(O2789)),"")</f>
        <v/>
      </c>
      <c r="Y2789" s="122" t="n"/>
      <c r="Z2789" s="123" t="n"/>
      <c r="AA2789" s="117">
        <f>IF(F2789="Re-assigned","NA",IF(W2789="","",IF(W2789&gt;=VLOOKUP(D2789,SLAMatrix,3,FALSE),"Yes",IF(W2789&lt;VLOOKUP(D2789,SLAMatrix,2,FALSE),"No","Internal"))))</f>
        <v/>
      </c>
      <c r="AB2789" s="123" t="n"/>
      <c r="AC2789" s="123" t="n"/>
      <c r="AD2789" s="119" t="n"/>
      <c r="AE2789" s="125" t="n"/>
      <c r="AF2789" s="124">
        <f>MONTH(O2789)</f>
        <v/>
      </c>
      <c r="AG2789" s="124">
        <f>VLOOKUP(IFERROR(MID(AE2789,1,(FIND(",",AE2789,1)-1)),AE2789),Facility_Region_Mapping,2,FALSE)</f>
        <v/>
      </c>
      <c r="AH2789" s="124" t="n"/>
      <c r="AI2789" s="124">
        <f>IF(C2789&lt;&gt;"",IF(M2789="ESM User",getInterfaceName($C2789),"NA"),"")</f>
        <v/>
      </c>
      <c r="AJ2789" s="116">
        <f>IF(Q2789&lt;&gt;"",DATE(YEAR(Q2789), MONTH(Q2789), DAY(Q2789)),"")</f>
        <v/>
      </c>
      <c r="AK2789" s="130">
        <f>IF(Q2789&lt;&gt;0,Q2789-N2789,TODAY()-N2789)</f>
        <v/>
      </c>
      <c r="AL2789" s="112">
        <f>IF(F2789="Re-assigned",0,IF(H2789="Closed",0,IF(H2789="Service Restored",0,IF(H2789="",0,1))))</f>
        <v/>
      </c>
      <c r="AM2789" s="124">
        <f>IF(AL2789=0,"",IF(AK2789&gt;20.99,"Aged","Non-Aged"))</f>
        <v/>
      </c>
      <c r="AN2789" s="112">
        <f>IF(Q2789&lt;&gt;"",MONTH(Q2789),"")</f>
        <v/>
      </c>
      <c r="AO2789" s="112">
        <f>IFERROR(VALUE(V2789),0)</f>
        <v/>
      </c>
    </row>
    <row customFormat="1" customHeight="1" ht="29.25" r="2790" s="112" spans="1:41">
      <c r="A2790" s="127" t="n"/>
      <c r="B2790" s="113" t="n"/>
      <c r="C2790" s="127" t="n"/>
      <c r="D2790" s="127" t="n"/>
      <c r="E2790" s="114">
        <f>IF(F2790 &lt;&gt; "",VLOOKUP(F2790,CategoryLookup,2,FALSE), "")</f>
        <v/>
      </c>
      <c r="F2790" s="126" t="n"/>
      <c r="G2790" s="127" t="n"/>
      <c r="H2790" s="127" t="n"/>
      <c r="I2790" s="127" t="n"/>
      <c r="J2790" s="127" t="n"/>
      <c r="K2790" s="127" t="n"/>
      <c r="L2790" s="127" t="n"/>
      <c r="M2790" s="127" t="n"/>
      <c r="N2790" s="120" t="n"/>
      <c r="O2790" s="120" t="n"/>
      <c r="P2790" s="120" t="n"/>
      <c r="Q2790" s="120" t="n"/>
      <c r="R2790" s="121" t="n"/>
      <c r="S2790" s="121" t="n"/>
      <c r="T2790" s="121" t="n"/>
      <c r="U2790" s="121" t="n"/>
      <c r="V2790" s="117">
        <f>IF(P2790="NA","NA",IF(P2790&lt;&gt;"",TEXT(P2790-N2790,"[h].mm"),""))</f>
        <v/>
      </c>
      <c r="W2790" s="118">
        <f>IF(AND(R2790="",S2790=""),"",R2790+S2790)</f>
        <v/>
      </c>
      <c r="X2790" s="116">
        <f>IF(O2790&lt;&gt;"",DATE(YEAR(O2790), MONTH(O2790), DAY(O2790)),"")</f>
        <v/>
      </c>
      <c r="Y2790" s="122" t="n"/>
      <c r="Z2790" s="123" t="n"/>
      <c r="AA2790" s="117">
        <f>IF(F2790="Re-assigned","NA",IF(W2790="","",IF(W2790&gt;=VLOOKUP(D2790,SLAMatrix,3,FALSE),"Yes",IF(W2790&lt;VLOOKUP(D2790,SLAMatrix,2,FALSE),"No","Internal"))))</f>
        <v/>
      </c>
      <c r="AB2790" s="123" t="n"/>
      <c r="AC2790" s="123" t="n"/>
      <c r="AD2790" s="119" t="n"/>
      <c r="AE2790" s="125" t="n"/>
      <c r="AF2790" s="124">
        <f>MONTH(O2790)</f>
        <v/>
      </c>
      <c r="AG2790" s="124">
        <f>VLOOKUP(IFERROR(MID(AE2790,1,(FIND(",",AE2790,1)-1)),AE2790),Facility_Region_Mapping,2,FALSE)</f>
        <v/>
      </c>
      <c r="AH2790" s="124" t="n"/>
      <c r="AI2790" s="124">
        <f>IF(C2790&lt;&gt;"",IF(M2790="ESM User",getInterfaceName($C2790),"NA"),"")</f>
        <v/>
      </c>
      <c r="AJ2790" s="116">
        <f>IF(Q2790&lt;&gt;"",DATE(YEAR(Q2790), MONTH(Q2790), DAY(Q2790)),"")</f>
        <v/>
      </c>
      <c r="AK2790" s="130">
        <f>IF(Q2790&lt;&gt;0,Q2790-N2790,TODAY()-N2790)</f>
        <v/>
      </c>
      <c r="AL2790" s="112">
        <f>IF(F2790="Re-assigned",0,IF(H2790="Closed",0,IF(H2790="Service Restored",0,IF(H2790="",0,1))))</f>
        <v/>
      </c>
      <c r="AM2790" s="124">
        <f>IF(AL2790=0,"",IF(AK2790&gt;20.99,"Aged","Non-Aged"))</f>
        <v/>
      </c>
      <c r="AN2790" s="112">
        <f>IF(Q2790&lt;&gt;"",MONTH(Q2790),"")</f>
        <v/>
      </c>
      <c r="AO2790" s="112">
        <f>IFERROR(VALUE(V2790),0)</f>
        <v/>
      </c>
    </row>
    <row customFormat="1" customHeight="1" ht="29.25" r="2791" s="112" spans="1:41">
      <c r="A2791" s="127" t="n"/>
      <c r="B2791" s="113" t="n"/>
      <c r="C2791" s="127" t="n"/>
      <c r="D2791" s="127" t="n"/>
      <c r="E2791" s="114">
        <f>IF(F2791 &lt;&gt; "",VLOOKUP(F2791,CategoryLookup,2,FALSE), "")</f>
        <v/>
      </c>
      <c r="F2791" s="126" t="n"/>
      <c r="G2791" s="127" t="n"/>
      <c r="H2791" s="127" t="n"/>
      <c r="I2791" s="127" t="n"/>
      <c r="J2791" s="127" t="n"/>
      <c r="K2791" s="127" t="n"/>
      <c r="L2791" s="127" t="n"/>
      <c r="M2791" s="127" t="n"/>
      <c r="N2791" s="120" t="n"/>
      <c r="O2791" s="120" t="n"/>
      <c r="P2791" s="120" t="n"/>
      <c r="Q2791" s="120" t="n"/>
      <c r="R2791" s="121" t="n"/>
      <c r="S2791" s="121" t="n"/>
      <c r="T2791" s="121" t="n"/>
      <c r="U2791" s="121" t="n"/>
      <c r="V2791" s="117">
        <f>IF(P2791="NA","NA",IF(P2791&lt;&gt;"",TEXT(P2791-N2791,"[h].mm"),""))</f>
        <v/>
      </c>
      <c r="W2791" s="118">
        <f>IF(AND(R2791="",S2791=""),"",R2791+S2791)</f>
        <v/>
      </c>
      <c r="X2791" s="116">
        <f>IF(O2791&lt;&gt;"",DATE(YEAR(O2791), MONTH(O2791), DAY(O2791)),"")</f>
        <v/>
      </c>
      <c r="Y2791" s="122" t="n"/>
      <c r="Z2791" s="123" t="n"/>
      <c r="AA2791" s="117">
        <f>IF(F2791="Re-assigned","NA",IF(W2791="","",IF(W2791&gt;=VLOOKUP(D2791,SLAMatrix,3,FALSE),"Yes",IF(W2791&lt;VLOOKUP(D2791,SLAMatrix,2,FALSE),"No","Internal"))))</f>
        <v/>
      </c>
      <c r="AB2791" s="123" t="n"/>
      <c r="AC2791" s="123" t="n"/>
      <c r="AD2791" s="119" t="n"/>
      <c r="AE2791" s="125" t="n"/>
      <c r="AF2791" s="124">
        <f>MONTH(O2791)</f>
        <v/>
      </c>
      <c r="AG2791" s="124">
        <f>VLOOKUP(IFERROR(MID(AE2791,1,(FIND(",",AE2791,1)-1)),AE2791),Facility_Region_Mapping,2,FALSE)</f>
        <v/>
      </c>
      <c r="AH2791" s="124" t="n"/>
      <c r="AI2791" s="124">
        <f>IF(C2791&lt;&gt;"",IF(M2791="ESM User",getInterfaceName($C2791),"NA"),"")</f>
        <v/>
      </c>
      <c r="AJ2791" s="116">
        <f>IF(Q2791&lt;&gt;"",DATE(YEAR(Q2791), MONTH(Q2791), DAY(Q2791)),"")</f>
        <v/>
      </c>
      <c r="AK2791" s="130">
        <f>IF(Q2791&lt;&gt;0,Q2791-N2791,TODAY()-N2791)</f>
        <v/>
      </c>
      <c r="AL2791" s="112">
        <f>IF(F2791="Re-assigned",0,IF(H2791="Closed",0,IF(H2791="Service Restored",0,IF(H2791="",0,1))))</f>
        <v/>
      </c>
      <c r="AM2791" s="124">
        <f>IF(AL2791=0,"",IF(AK2791&gt;20.99,"Aged","Non-Aged"))</f>
        <v/>
      </c>
      <c r="AN2791" s="112">
        <f>IF(Q2791&lt;&gt;"",MONTH(Q2791),"")</f>
        <v/>
      </c>
      <c r="AO2791" s="112">
        <f>IFERROR(VALUE(V2791),0)</f>
        <v/>
      </c>
    </row>
    <row customFormat="1" customHeight="1" ht="29.25" r="2792" s="112" spans="1:41">
      <c r="A2792" s="127" t="n"/>
      <c r="B2792" s="113" t="n"/>
      <c r="C2792" s="127" t="n"/>
      <c r="D2792" s="127" t="n"/>
      <c r="E2792" s="114">
        <f>IF(F2792 &lt;&gt; "",VLOOKUP(F2792,CategoryLookup,2,FALSE), "")</f>
        <v/>
      </c>
      <c r="F2792" s="126" t="n"/>
      <c r="G2792" s="127" t="n"/>
      <c r="H2792" s="127" t="n"/>
      <c r="I2792" s="127" t="n"/>
      <c r="J2792" s="127" t="n"/>
      <c r="K2792" s="127" t="n"/>
      <c r="L2792" s="127" t="n"/>
      <c r="M2792" s="127" t="n"/>
      <c r="N2792" s="120" t="n"/>
      <c r="O2792" s="120" t="n"/>
      <c r="P2792" s="120" t="n"/>
      <c r="Q2792" s="120" t="n"/>
      <c r="R2792" s="121" t="n"/>
      <c r="S2792" s="121" t="n"/>
      <c r="T2792" s="121" t="n"/>
      <c r="U2792" s="121" t="n"/>
      <c r="V2792" s="117">
        <f>IF(P2792="NA","NA",IF(P2792&lt;&gt;"",TEXT(P2792-N2792,"[h].mm"),""))</f>
        <v/>
      </c>
      <c r="W2792" s="118">
        <f>IF(AND(R2792="",S2792=""),"",R2792+S2792)</f>
        <v/>
      </c>
      <c r="X2792" s="116">
        <f>IF(O2792&lt;&gt;"",DATE(YEAR(O2792), MONTH(O2792), DAY(O2792)),"")</f>
        <v/>
      </c>
      <c r="Y2792" s="122" t="n"/>
      <c r="Z2792" s="123" t="n"/>
      <c r="AA2792" s="117">
        <f>IF(F2792="Re-assigned","NA",IF(W2792="","",IF(W2792&gt;=VLOOKUP(D2792,SLAMatrix,3,FALSE),"Yes",IF(W2792&lt;VLOOKUP(D2792,SLAMatrix,2,FALSE),"No","Internal"))))</f>
        <v/>
      </c>
      <c r="AB2792" s="123" t="n"/>
      <c r="AC2792" s="123" t="n"/>
      <c r="AD2792" s="119" t="n"/>
      <c r="AE2792" s="125" t="n"/>
      <c r="AF2792" s="124">
        <f>MONTH(O2792)</f>
        <v/>
      </c>
      <c r="AG2792" s="124">
        <f>VLOOKUP(IFERROR(MID(AE2792,1,(FIND(",",AE2792,1)-1)),AE2792),Facility_Region_Mapping,2,FALSE)</f>
        <v/>
      </c>
      <c r="AH2792" s="124" t="n"/>
      <c r="AI2792" s="124">
        <f>IF(C2792&lt;&gt;"",IF(M2792="ESM User",getInterfaceName($C2792),"NA"),"")</f>
        <v/>
      </c>
      <c r="AJ2792" s="116">
        <f>IF(Q2792&lt;&gt;"",DATE(YEAR(Q2792), MONTH(Q2792), DAY(Q2792)),"")</f>
        <v/>
      </c>
      <c r="AK2792" s="130">
        <f>IF(Q2792&lt;&gt;0,Q2792-N2792,TODAY()-N2792)</f>
        <v/>
      </c>
      <c r="AL2792" s="112">
        <f>IF(F2792="Re-assigned",0,IF(H2792="Closed",0,IF(H2792="Service Restored",0,IF(H2792="",0,1))))</f>
        <v/>
      </c>
      <c r="AM2792" s="124">
        <f>IF(AL2792=0,"",IF(AK2792&gt;20.99,"Aged","Non-Aged"))</f>
        <v/>
      </c>
      <c r="AN2792" s="112">
        <f>IF(Q2792&lt;&gt;"",MONTH(Q2792),"")</f>
        <v/>
      </c>
      <c r="AO2792" s="112">
        <f>IFERROR(VALUE(V2792),0)</f>
        <v/>
      </c>
    </row>
    <row customFormat="1" customHeight="1" ht="29.25" r="2793" s="112" spans="1:41">
      <c r="A2793" s="127" t="n"/>
      <c r="B2793" s="113" t="n"/>
      <c r="C2793" s="127" t="n"/>
      <c r="D2793" s="127" t="n"/>
      <c r="E2793" s="114">
        <f>IF(F2793 &lt;&gt; "",VLOOKUP(F2793,CategoryLookup,2,FALSE), "")</f>
        <v/>
      </c>
      <c r="F2793" s="126" t="n"/>
      <c r="G2793" s="127" t="n"/>
      <c r="H2793" s="127" t="n"/>
      <c r="I2793" s="127" t="n"/>
      <c r="J2793" s="127" t="n"/>
      <c r="K2793" s="127" t="n"/>
      <c r="L2793" s="127" t="n"/>
      <c r="M2793" s="127" t="n"/>
      <c r="N2793" s="120" t="n"/>
      <c r="O2793" s="120" t="n"/>
      <c r="P2793" s="120" t="n"/>
      <c r="Q2793" s="120" t="n"/>
      <c r="R2793" s="121" t="n"/>
      <c r="S2793" s="121" t="n"/>
      <c r="T2793" s="121" t="n"/>
      <c r="U2793" s="121" t="n"/>
      <c r="V2793" s="117">
        <f>IF(P2793="NA","NA",IF(P2793&lt;&gt;"",TEXT(P2793-N2793,"[h].mm"),""))</f>
        <v/>
      </c>
      <c r="W2793" s="118">
        <f>IF(AND(R2793="",S2793=""),"",R2793+S2793)</f>
        <v/>
      </c>
      <c r="X2793" s="116">
        <f>IF(O2793&lt;&gt;"",DATE(YEAR(O2793), MONTH(O2793), DAY(O2793)),"")</f>
        <v/>
      </c>
      <c r="Y2793" s="122" t="n"/>
      <c r="Z2793" s="123" t="n"/>
      <c r="AA2793" s="117">
        <f>IF(F2793="Re-assigned","NA",IF(W2793="","",IF(W2793&gt;=VLOOKUP(D2793,SLAMatrix,3,FALSE),"Yes",IF(W2793&lt;VLOOKUP(D2793,SLAMatrix,2,FALSE),"No","Internal"))))</f>
        <v/>
      </c>
      <c r="AB2793" s="123" t="n"/>
      <c r="AC2793" s="123" t="n"/>
      <c r="AD2793" s="119" t="n"/>
      <c r="AE2793" s="125" t="n"/>
      <c r="AF2793" s="124">
        <f>MONTH(O2793)</f>
        <v/>
      </c>
      <c r="AG2793" s="124">
        <f>VLOOKUP(IFERROR(MID(AE2793,1,(FIND(",",AE2793,1)-1)),AE2793),Facility_Region_Mapping,2,FALSE)</f>
        <v/>
      </c>
      <c r="AH2793" s="124" t="n"/>
      <c r="AI2793" s="124">
        <f>IF(C2793&lt;&gt;"",IF(M2793="ESM User",getInterfaceName($C2793),"NA"),"")</f>
        <v/>
      </c>
      <c r="AJ2793" s="116">
        <f>IF(Q2793&lt;&gt;"",DATE(YEAR(Q2793), MONTH(Q2793), DAY(Q2793)),"")</f>
        <v/>
      </c>
      <c r="AK2793" s="130">
        <f>IF(Q2793&lt;&gt;0,Q2793-N2793,TODAY()-N2793)</f>
        <v/>
      </c>
      <c r="AL2793" s="112">
        <f>IF(F2793="Re-assigned",0,IF(H2793="Closed",0,IF(H2793="Service Restored",0,IF(H2793="",0,1))))</f>
        <v/>
      </c>
      <c r="AM2793" s="124">
        <f>IF(AL2793=0,"",IF(AK2793&gt;20.99,"Aged","Non-Aged"))</f>
        <v/>
      </c>
      <c r="AN2793" s="112">
        <f>IF(Q2793&lt;&gt;"",MONTH(Q2793),"")</f>
        <v/>
      </c>
      <c r="AO2793" s="112">
        <f>IFERROR(VALUE(V2793),0)</f>
        <v/>
      </c>
    </row>
    <row customFormat="1" customHeight="1" ht="29.25" r="2794" s="112" spans="1:41">
      <c r="A2794" s="127" t="n"/>
      <c r="B2794" s="113" t="n"/>
      <c r="C2794" s="127" t="n"/>
      <c r="D2794" s="127" t="n"/>
      <c r="E2794" s="114">
        <f>IF(F2794 &lt;&gt; "",VLOOKUP(F2794,CategoryLookup,2,FALSE), "")</f>
        <v/>
      </c>
      <c r="F2794" s="126" t="n"/>
      <c r="G2794" s="127" t="n"/>
      <c r="H2794" s="127" t="n"/>
      <c r="I2794" s="127" t="n"/>
      <c r="J2794" s="127" t="n"/>
      <c r="K2794" s="127" t="n"/>
      <c r="L2794" s="127" t="n"/>
      <c r="M2794" s="127" t="n"/>
      <c r="N2794" s="120" t="n"/>
      <c r="O2794" s="120" t="n"/>
      <c r="P2794" s="120" t="n"/>
      <c r="Q2794" s="120" t="n"/>
      <c r="R2794" s="121" t="n"/>
      <c r="S2794" s="121" t="n"/>
      <c r="T2794" s="121" t="n"/>
      <c r="U2794" s="121" t="n"/>
      <c r="V2794" s="117">
        <f>IF(P2794="NA","NA",IF(P2794&lt;&gt;"",TEXT(P2794-N2794,"[h].mm"),""))</f>
        <v/>
      </c>
      <c r="W2794" s="118">
        <f>IF(AND(R2794="",S2794=""),"",R2794+S2794)</f>
        <v/>
      </c>
      <c r="X2794" s="116">
        <f>IF(O2794&lt;&gt;"",DATE(YEAR(O2794), MONTH(O2794), DAY(O2794)),"")</f>
        <v/>
      </c>
      <c r="Y2794" s="122" t="n"/>
      <c r="Z2794" s="123" t="n"/>
      <c r="AA2794" s="117">
        <f>IF(F2794="Re-assigned","NA",IF(W2794="","",IF(W2794&gt;=VLOOKUP(D2794,SLAMatrix,3,FALSE),"Yes",IF(W2794&lt;VLOOKUP(D2794,SLAMatrix,2,FALSE),"No","Internal"))))</f>
        <v/>
      </c>
      <c r="AB2794" s="123" t="n"/>
      <c r="AC2794" s="123" t="n"/>
      <c r="AD2794" s="119" t="n"/>
      <c r="AE2794" s="125" t="n"/>
      <c r="AF2794" s="124">
        <f>MONTH(O2794)</f>
        <v/>
      </c>
      <c r="AG2794" s="124">
        <f>VLOOKUP(IFERROR(MID(AE2794,1,(FIND(",",AE2794,1)-1)),AE2794),Facility_Region_Mapping,2,FALSE)</f>
        <v/>
      </c>
      <c r="AH2794" s="124" t="n"/>
      <c r="AI2794" s="124">
        <f>IF(C2794&lt;&gt;"",IF(M2794="ESM User",getInterfaceName($C2794),"NA"),"")</f>
        <v/>
      </c>
      <c r="AJ2794" s="116">
        <f>IF(Q2794&lt;&gt;"",DATE(YEAR(Q2794), MONTH(Q2794), DAY(Q2794)),"")</f>
        <v/>
      </c>
      <c r="AK2794" s="130">
        <f>IF(Q2794&lt;&gt;0,Q2794-N2794,TODAY()-N2794)</f>
        <v/>
      </c>
      <c r="AL2794" s="112">
        <f>IF(F2794="Re-assigned",0,IF(H2794="Closed",0,IF(H2794="Service Restored",0,IF(H2794="",0,1))))</f>
        <v/>
      </c>
      <c r="AM2794" s="124">
        <f>IF(AL2794=0,"",IF(AK2794&gt;20.99,"Aged","Non-Aged"))</f>
        <v/>
      </c>
      <c r="AN2794" s="112">
        <f>IF(Q2794&lt;&gt;"",MONTH(Q2794),"")</f>
        <v/>
      </c>
      <c r="AO2794" s="112">
        <f>IFERROR(VALUE(V2794),0)</f>
        <v/>
      </c>
    </row>
    <row customFormat="1" customHeight="1" ht="29.25" r="2795" s="112" spans="1:41">
      <c r="A2795" s="127" t="n"/>
      <c r="B2795" s="113" t="n"/>
      <c r="C2795" s="127" t="n"/>
      <c r="D2795" s="127" t="n"/>
      <c r="E2795" s="114">
        <f>IF(F2795 &lt;&gt; "",VLOOKUP(F2795,CategoryLookup,2,FALSE), "")</f>
        <v/>
      </c>
      <c r="F2795" s="126" t="n"/>
      <c r="G2795" s="127" t="n"/>
      <c r="H2795" s="127" t="n"/>
      <c r="I2795" s="127" t="n"/>
      <c r="J2795" s="127" t="n"/>
      <c r="K2795" s="127" t="n"/>
      <c r="L2795" s="127" t="n"/>
      <c r="M2795" s="127" t="n"/>
      <c r="N2795" s="120" t="n"/>
      <c r="O2795" s="120" t="n"/>
      <c r="P2795" s="120" t="n"/>
      <c r="Q2795" s="120" t="n"/>
      <c r="R2795" s="121" t="n"/>
      <c r="S2795" s="121" t="n"/>
      <c r="T2795" s="121" t="n"/>
      <c r="U2795" s="121" t="n"/>
      <c r="V2795" s="117">
        <f>IF(P2795="NA","NA",IF(P2795&lt;&gt;"",TEXT(P2795-N2795,"[h].mm"),""))</f>
        <v/>
      </c>
      <c r="W2795" s="118">
        <f>IF(AND(R2795="",S2795=""),"",R2795+S2795)</f>
        <v/>
      </c>
      <c r="X2795" s="116">
        <f>IF(O2795&lt;&gt;"",DATE(YEAR(O2795), MONTH(O2795), DAY(O2795)),"")</f>
        <v/>
      </c>
      <c r="Y2795" s="122" t="n"/>
      <c r="Z2795" s="123" t="n"/>
      <c r="AA2795" s="117">
        <f>IF(F2795="Re-assigned","NA",IF(W2795="","",IF(W2795&gt;=VLOOKUP(D2795,SLAMatrix,3,FALSE),"Yes",IF(W2795&lt;VLOOKUP(D2795,SLAMatrix,2,FALSE),"No","Internal"))))</f>
        <v/>
      </c>
      <c r="AB2795" s="123" t="n"/>
      <c r="AC2795" s="123" t="n"/>
      <c r="AD2795" s="119" t="n"/>
      <c r="AE2795" s="125" t="n"/>
      <c r="AF2795" s="124">
        <f>MONTH(O2795)</f>
        <v/>
      </c>
      <c r="AG2795" s="124">
        <f>VLOOKUP(IFERROR(MID(AE2795,1,(FIND(",",AE2795,1)-1)),AE2795),Facility_Region_Mapping,2,FALSE)</f>
        <v/>
      </c>
      <c r="AH2795" s="124" t="n"/>
      <c r="AI2795" s="124">
        <f>IF(C2795&lt;&gt;"",IF(M2795="ESM User",getInterfaceName($C2795),"NA"),"")</f>
        <v/>
      </c>
      <c r="AJ2795" s="116">
        <f>IF(Q2795&lt;&gt;"",DATE(YEAR(Q2795), MONTH(Q2795), DAY(Q2795)),"")</f>
        <v/>
      </c>
      <c r="AK2795" s="130">
        <f>IF(Q2795&lt;&gt;0,Q2795-N2795,TODAY()-N2795)</f>
        <v/>
      </c>
      <c r="AL2795" s="112">
        <f>IF(F2795="Re-assigned",0,IF(H2795="Closed",0,IF(H2795="Service Restored",0,IF(H2795="",0,1))))</f>
        <v/>
      </c>
      <c r="AM2795" s="124">
        <f>IF(AL2795=0,"",IF(AK2795&gt;20.99,"Aged","Non-Aged"))</f>
        <v/>
      </c>
      <c r="AN2795" s="112">
        <f>IF(Q2795&lt;&gt;"",MONTH(Q2795),"")</f>
        <v/>
      </c>
      <c r="AO2795" s="112">
        <f>IFERROR(VALUE(V2795),0)</f>
        <v/>
      </c>
    </row>
    <row customFormat="1" customHeight="1" ht="29.25" r="2796" s="112" spans="1:41">
      <c r="A2796" s="127" t="n"/>
      <c r="B2796" s="113" t="n"/>
      <c r="C2796" s="127" t="n"/>
      <c r="D2796" s="127" t="n"/>
      <c r="E2796" s="114">
        <f>IF(F2796 &lt;&gt; "",VLOOKUP(F2796,CategoryLookup,2,FALSE), "")</f>
        <v/>
      </c>
      <c r="F2796" s="126" t="n"/>
      <c r="G2796" s="127" t="n"/>
      <c r="H2796" s="127" t="n"/>
      <c r="I2796" s="127" t="n"/>
      <c r="J2796" s="127" t="n"/>
      <c r="K2796" s="127" t="n"/>
      <c r="L2796" s="127" t="n"/>
      <c r="M2796" s="127" t="n"/>
      <c r="N2796" s="120" t="n"/>
      <c r="O2796" s="120" t="n"/>
      <c r="P2796" s="120" t="n"/>
      <c r="Q2796" s="120" t="n"/>
      <c r="R2796" s="121" t="n"/>
      <c r="S2796" s="121" t="n"/>
      <c r="T2796" s="121" t="n"/>
      <c r="U2796" s="121" t="n"/>
      <c r="V2796" s="117">
        <f>IF(P2796="NA","NA",IF(P2796&lt;&gt;"",TEXT(P2796-N2796,"[h].mm"),""))</f>
        <v/>
      </c>
      <c r="W2796" s="118">
        <f>IF(AND(R2796="",S2796=""),"",R2796+S2796)</f>
        <v/>
      </c>
      <c r="X2796" s="116">
        <f>IF(O2796&lt;&gt;"",DATE(YEAR(O2796), MONTH(O2796), DAY(O2796)),"")</f>
        <v/>
      </c>
      <c r="Y2796" s="122" t="n"/>
      <c r="Z2796" s="123" t="n"/>
      <c r="AA2796" s="117">
        <f>IF(F2796="Re-assigned","NA",IF(W2796="","",IF(W2796&gt;=VLOOKUP(D2796,SLAMatrix,3,FALSE),"Yes",IF(W2796&lt;VLOOKUP(D2796,SLAMatrix,2,FALSE),"No","Internal"))))</f>
        <v/>
      </c>
      <c r="AB2796" s="123" t="n"/>
      <c r="AC2796" s="123" t="n"/>
      <c r="AD2796" s="119" t="n"/>
      <c r="AE2796" s="125" t="n"/>
      <c r="AF2796" s="124">
        <f>MONTH(O2796)</f>
        <v/>
      </c>
      <c r="AG2796" s="124">
        <f>VLOOKUP(IFERROR(MID(AE2796,1,(FIND(",",AE2796,1)-1)),AE2796),Facility_Region_Mapping,2,FALSE)</f>
        <v/>
      </c>
      <c r="AH2796" s="124" t="n"/>
      <c r="AI2796" s="124">
        <f>IF(C2796&lt;&gt;"",IF(M2796="ESM User",getInterfaceName($C2796),"NA"),"")</f>
        <v/>
      </c>
      <c r="AJ2796" s="116">
        <f>IF(Q2796&lt;&gt;"",DATE(YEAR(Q2796), MONTH(Q2796), DAY(Q2796)),"")</f>
        <v/>
      </c>
      <c r="AK2796" s="130">
        <f>IF(Q2796&lt;&gt;0,Q2796-N2796,TODAY()-N2796)</f>
        <v/>
      </c>
      <c r="AL2796" s="112">
        <f>IF(F2796="Re-assigned",0,IF(H2796="Closed",0,IF(H2796="Service Restored",0,IF(H2796="",0,1))))</f>
        <v/>
      </c>
      <c r="AM2796" s="124">
        <f>IF(AL2796=0,"",IF(AK2796&gt;20.99,"Aged","Non-Aged"))</f>
        <v/>
      </c>
      <c r="AN2796" s="112">
        <f>IF(Q2796&lt;&gt;"",MONTH(Q2796),"")</f>
        <v/>
      </c>
      <c r="AO2796" s="112">
        <f>IFERROR(VALUE(V2796),0)</f>
        <v/>
      </c>
    </row>
    <row customFormat="1" customHeight="1" ht="29.25" r="2797" s="112" spans="1:41">
      <c r="A2797" s="127" t="n"/>
      <c r="B2797" s="113" t="n"/>
      <c r="C2797" s="127" t="n"/>
      <c r="D2797" s="127" t="n"/>
      <c r="E2797" s="114">
        <f>IF(F2797 &lt;&gt; "",VLOOKUP(F2797,CategoryLookup,2,FALSE), "")</f>
        <v/>
      </c>
      <c r="F2797" s="126" t="n"/>
      <c r="G2797" s="127" t="n"/>
      <c r="H2797" s="127" t="n"/>
      <c r="I2797" s="127" t="n"/>
      <c r="J2797" s="127" t="n"/>
      <c r="K2797" s="127" t="n"/>
      <c r="L2797" s="127" t="n"/>
      <c r="M2797" s="127" t="n"/>
      <c r="N2797" s="120" t="n"/>
      <c r="O2797" s="120" t="n"/>
      <c r="P2797" s="120" t="n"/>
      <c r="Q2797" s="120" t="n"/>
      <c r="R2797" s="121" t="n"/>
      <c r="S2797" s="121" t="n"/>
      <c r="T2797" s="121" t="n"/>
      <c r="U2797" s="121" t="n"/>
      <c r="V2797" s="117">
        <f>IF(P2797="NA","NA",IF(P2797&lt;&gt;"",TEXT(P2797-N2797,"[h].mm"),""))</f>
        <v/>
      </c>
      <c r="W2797" s="118">
        <f>IF(AND(R2797="",S2797=""),"",R2797+S2797)</f>
        <v/>
      </c>
      <c r="X2797" s="116">
        <f>IF(O2797&lt;&gt;"",DATE(YEAR(O2797), MONTH(O2797), DAY(O2797)),"")</f>
        <v/>
      </c>
      <c r="Y2797" s="122" t="n"/>
      <c r="Z2797" s="123" t="n"/>
      <c r="AA2797" s="117">
        <f>IF(F2797="Re-assigned","NA",IF(W2797="","",IF(W2797&gt;=VLOOKUP(D2797,SLAMatrix,3,FALSE),"Yes",IF(W2797&lt;VLOOKUP(D2797,SLAMatrix,2,FALSE),"No","Internal"))))</f>
        <v/>
      </c>
      <c r="AB2797" s="123" t="n"/>
      <c r="AC2797" s="123" t="n"/>
      <c r="AD2797" s="119" t="n"/>
      <c r="AE2797" s="125" t="n"/>
      <c r="AF2797" s="124">
        <f>MONTH(O2797)</f>
        <v/>
      </c>
      <c r="AG2797" s="124">
        <f>VLOOKUP(IFERROR(MID(AE2797,1,(FIND(",",AE2797,1)-1)),AE2797),Facility_Region_Mapping,2,FALSE)</f>
        <v/>
      </c>
      <c r="AH2797" s="124" t="n"/>
      <c r="AI2797" s="124">
        <f>IF(C2797&lt;&gt;"",IF(M2797="ESM User",getInterfaceName($C2797),"NA"),"")</f>
        <v/>
      </c>
      <c r="AJ2797" s="116">
        <f>IF(Q2797&lt;&gt;"",DATE(YEAR(Q2797), MONTH(Q2797), DAY(Q2797)),"")</f>
        <v/>
      </c>
      <c r="AK2797" s="130">
        <f>IF(Q2797&lt;&gt;0,Q2797-N2797,TODAY()-N2797)</f>
        <v/>
      </c>
      <c r="AL2797" s="112">
        <f>IF(F2797="Re-assigned",0,IF(H2797="Closed",0,IF(H2797="Service Restored",0,IF(H2797="",0,1))))</f>
        <v/>
      </c>
      <c r="AM2797" s="124">
        <f>IF(AL2797=0,"",IF(AK2797&gt;20.99,"Aged","Non-Aged"))</f>
        <v/>
      </c>
      <c r="AN2797" s="112">
        <f>IF(Q2797&lt;&gt;"",MONTH(Q2797),"")</f>
        <v/>
      </c>
      <c r="AO2797" s="112">
        <f>IFERROR(VALUE(V2797),0)</f>
        <v/>
      </c>
    </row>
    <row customFormat="1" customHeight="1" ht="29.25" r="2798" s="112" spans="1:41">
      <c r="A2798" s="127" t="n"/>
      <c r="B2798" s="113" t="n"/>
      <c r="C2798" s="127" t="n"/>
      <c r="D2798" s="127" t="n"/>
      <c r="E2798" s="114">
        <f>IF(F2798 &lt;&gt; "",VLOOKUP(F2798,CategoryLookup,2,FALSE), "")</f>
        <v/>
      </c>
      <c r="F2798" s="126" t="n"/>
      <c r="G2798" s="127" t="n"/>
      <c r="H2798" s="127" t="n"/>
      <c r="I2798" s="127" t="n"/>
      <c r="J2798" s="127" t="n"/>
      <c r="K2798" s="127" t="n"/>
      <c r="L2798" s="127" t="n"/>
      <c r="M2798" s="127" t="n"/>
      <c r="N2798" s="120" t="n"/>
      <c r="O2798" s="120" t="n"/>
      <c r="P2798" s="120" t="n"/>
      <c r="Q2798" s="120" t="n"/>
      <c r="R2798" s="121" t="n"/>
      <c r="S2798" s="121" t="n"/>
      <c r="T2798" s="121" t="n"/>
      <c r="U2798" s="121" t="n"/>
      <c r="V2798" s="117">
        <f>IF(P2798="NA","NA",IF(P2798&lt;&gt;"",TEXT(P2798-N2798,"[h].mm"),""))</f>
        <v/>
      </c>
      <c r="W2798" s="118">
        <f>IF(AND(R2798="",S2798=""),"",R2798+S2798)</f>
        <v/>
      </c>
      <c r="X2798" s="116">
        <f>IF(O2798&lt;&gt;"",DATE(YEAR(O2798), MONTH(O2798), DAY(O2798)),"")</f>
        <v/>
      </c>
      <c r="Y2798" s="122" t="n"/>
      <c r="Z2798" s="123" t="n"/>
      <c r="AA2798" s="117">
        <f>IF(F2798="Re-assigned","NA",IF(W2798="","",IF(W2798&gt;=VLOOKUP(D2798,SLAMatrix,3,FALSE),"Yes",IF(W2798&lt;VLOOKUP(D2798,SLAMatrix,2,FALSE),"No","Internal"))))</f>
        <v/>
      </c>
      <c r="AB2798" s="123" t="n"/>
      <c r="AC2798" s="123" t="n"/>
      <c r="AD2798" s="119" t="n"/>
      <c r="AE2798" s="125" t="n"/>
      <c r="AF2798" s="124">
        <f>MONTH(O2798)</f>
        <v/>
      </c>
      <c r="AG2798" s="124">
        <f>VLOOKUP(IFERROR(MID(AE2798,1,(FIND(",",AE2798,1)-1)),AE2798),Facility_Region_Mapping,2,FALSE)</f>
        <v/>
      </c>
      <c r="AH2798" s="124" t="n"/>
      <c r="AI2798" s="124">
        <f>IF(C2798&lt;&gt;"",IF(M2798="ESM User",getInterfaceName($C2798),"NA"),"")</f>
        <v/>
      </c>
      <c r="AJ2798" s="116">
        <f>IF(Q2798&lt;&gt;"",DATE(YEAR(Q2798), MONTH(Q2798), DAY(Q2798)),"")</f>
        <v/>
      </c>
      <c r="AK2798" s="130">
        <f>IF(Q2798&lt;&gt;0,Q2798-N2798,TODAY()-N2798)</f>
        <v/>
      </c>
      <c r="AL2798" s="112">
        <f>IF(F2798="Re-assigned",0,IF(H2798="Closed",0,IF(H2798="Service Restored",0,IF(H2798="",0,1))))</f>
        <v/>
      </c>
      <c r="AM2798" s="124">
        <f>IF(AL2798=0,"",IF(AK2798&gt;20.99,"Aged","Non-Aged"))</f>
        <v/>
      </c>
      <c r="AN2798" s="112">
        <f>IF(Q2798&lt;&gt;"",MONTH(Q2798),"")</f>
        <v/>
      </c>
      <c r="AO2798" s="112">
        <f>IFERROR(VALUE(V2798),0)</f>
        <v/>
      </c>
    </row>
    <row customFormat="1" customHeight="1" ht="29.25" r="2799" s="112" spans="1:41">
      <c r="A2799" s="127" t="n"/>
      <c r="B2799" s="113" t="n"/>
      <c r="C2799" s="127" t="n"/>
      <c r="D2799" s="127" t="n"/>
      <c r="E2799" s="114">
        <f>IF(F2799 &lt;&gt; "",VLOOKUP(F2799,CategoryLookup,2,FALSE), "")</f>
        <v/>
      </c>
      <c r="F2799" s="126" t="n"/>
      <c r="G2799" s="127" t="n"/>
      <c r="H2799" s="127" t="n"/>
      <c r="I2799" s="127" t="n"/>
      <c r="J2799" s="127" t="n"/>
      <c r="K2799" s="127" t="n"/>
      <c r="L2799" s="127" t="n"/>
      <c r="M2799" s="127" t="n"/>
      <c r="N2799" s="120" t="n"/>
      <c r="O2799" s="120" t="n"/>
      <c r="P2799" s="120" t="n"/>
      <c r="Q2799" s="120" t="n"/>
      <c r="R2799" s="121" t="n"/>
      <c r="S2799" s="121" t="n"/>
      <c r="T2799" s="121" t="n"/>
      <c r="U2799" s="121" t="n"/>
      <c r="V2799" s="117">
        <f>IF(P2799="NA","NA",IF(P2799&lt;&gt;"",TEXT(P2799-N2799,"[h].mm"),""))</f>
        <v/>
      </c>
      <c r="W2799" s="118">
        <f>IF(AND(R2799="",S2799=""),"",R2799+S2799)</f>
        <v/>
      </c>
      <c r="X2799" s="116">
        <f>IF(O2799&lt;&gt;"",DATE(YEAR(O2799), MONTH(O2799), DAY(O2799)),"")</f>
        <v/>
      </c>
      <c r="Y2799" s="122" t="n"/>
      <c r="Z2799" s="123" t="n"/>
      <c r="AA2799" s="117">
        <f>IF(F2799="Re-assigned","NA",IF(W2799="","",IF(W2799&gt;=VLOOKUP(D2799,SLAMatrix,3,FALSE),"Yes",IF(W2799&lt;VLOOKUP(D2799,SLAMatrix,2,FALSE),"No","Internal"))))</f>
        <v/>
      </c>
      <c r="AB2799" s="123" t="n"/>
      <c r="AC2799" s="123" t="n"/>
      <c r="AD2799" s="119" t="n"/>
      <c r="AE2799" s="125" t="n"/>
      <c r="AF2799" s="124">
        <f>MONTH(O2799)</f>
        <v/>
      </c>
      <c r="AG2799" s="124">
        <f>VLOOKUP(IFERROR(MID(AE2799,1,(FIND(",",AE2799,1)-1)),AE2799),Facility_Region_Mapping,2,FALSE)</f>
        <v/>
      </c>
      <c r="AH2799" s="124" t="n"/>
      <c r="AI2799" s="124">
        <f>IF(C2799&lt;&gt;"",IF(M2799="ESM User",getInterfaceName($C2799),"NA"),"")</f>
        <v/>
      </c>
      <c r="AJ2799" s="116">
        <f>IF(Q2799&lt;&gt;"",DATE(YEAR(Q2799), MONTH(Q2799), DAY(Q2799)),"")</f>
        <v/>
      </c>
      <c r="AK2799" s="130">
        <f>IF(Q2799&lt;&gt;0,Q2799-N2799,TODAY()-N2799)</f>
        <v/>
      </c>
      <c r="AL2799" s="112">
        <f>IF(F2799="Re-assigned",0,IF(H2799="Closed",0,IF(H2799="Service Restored",0,IF(H2799="",0,1))))</f>
        <v/>
      </c>
      <c r="AM2799" s="124">
        <f>IF(AL2799=0,"",IF(AK2799&gt;20.99,"Aged","Non-Aged"))</f>
        <v/>
      </c>
      <c r="AN2799" s="112">
        <f>IF(Q2799&lt;&gt;"",MONTH(Q2799),"")</f>
        <v/>
      </c>
      <c r="AO2799" s="112">
        <f>IFERROR(VALUE(V2799),0)</f>
        <v/>
      </c>
    </row>
    <row customFormat="1" customHeight="1" ht="29.25" r="2800" s="112" spans="1:41">
      <c r="A2800" s="127" t="n"/>
      <c r="B2800" s="113" t="n"/>
      <c r="C2800" s="127" t="n"/>
      <c r="D2800" s="127" t="n"/>
      <c r="E2800" s="114">
        <f>IF(F2800 &lt;&gt; "",VLOOKUP(F2800,CategoryLookup,2,FALSE), "")</f>
        <v/>
      </c>
      <c r="F2800" s="126" t="n"/>
      <c r="G2800" s="127" t="n"/>
      <c r="H2800" s="127" t="n"/>
      <c r="I2800" s="127" t="n"/>
      <c r="J2800" s="127" t="n"/>
      <c r="K2800" s="127" t="n"/>
      <c r="L2800" s="127" t="n"/>
      <c r="M2800" s="127" t="n"/>
      <c r="N2800" s="120" t="n"/>
      <c r="O2800" s="120" t="n"/>
      <c r="P2800" s="120" t="n"/>
      <c r="Q2800" s="120" t="n"/>
      <c r="R2800" s="121" t="n"/>
      <c r="S2800" s="121" t="n"/>
      <c r="T2800" s="121" t="n"/>
      <c r="U2800" s="121" t="n"/>
      <c r="V2800" s="117">
        <f>IF(P2800="NA","NA",IF(P2800&lt;&gt;"",TEXT(P2800-N2800,"[h].mm"),""))</f>
        <v/>
      </c>
      <c r="W2800" s="118">
        <f>IF(AND(R2800="",S2800=""),"",R2800+S2800)</f>
        <v/>
      </c>
      <c r="X2800" s="116">
        <f>IF(O2800&lt;&gt;"",DATE(YEAR(O2800), MONTH(O2800), DAY(O2800)),"")</f>
        <v/>
      </c>
      <c r="Y2800" s="122" t="n"/>
      <c r="Z2800" s="123" t="n"/>
      <c r="AA2800" s="117">
        <f>IF(F2800="Re-assigned","NA",IF(W2800="","",IF(W2800&gt;=VLOOKUP(D2800,SLAMatrix,3,FALSE),"Yes",IF(W2800&lt;VLOOKUP(D2800,SLAMatrix,2,FALSE),"No","Internal"))))</f>
        <v/>
      </c>
      <c r="AB2800" s="123" t="n"/>
      <c r="AC2800" s="123" t="n"/>
      <c r="AD2800" s="119" t="n"/>
      <c r="AE2800" s="125" t="n"/>
      <c r="AF2800" s="124">
        <f>MONTH(O2800)</f>
        <v/>
      </c>
      <c r="AG2800" s="124">
        <f>VLOOKUP(IFERROR(MID(AE2800,1,(FIND(",",AE2800,1)-1)),AE2800),Facility_Region_Mapping,2,FALSE)</f>
        <v/>
      </c>
      <c r="AH2800" s="124" t="n"/>
      <c r="AI2800" s="124">
        <f>IF(C2800&lt;&gt;"",IF(M2800="ESM User",getInterfaceName($C2800),"NA"),"")</f>
        <v/>
      </c>
      <c r="AJ2800" s="116">
        <f>IF(Q2800&lt;&gt;"",DATE(YEAR(Q2800), MONTH(Q2800), DAY(Q2800)),"")</f>
        <v/>
      </c>
      <c r="AK2800" s="130">
        <f>IF(Q2800&lt;&gt;0,Q2800-N2800,TODAY()-N2800)</f>
        <v/>
      </c>
      <c r="AL2800" s="112">
        <f>IF(F2800="Re-assigned",0,IF(H2800="Closed",0,IF(H2800="Service Restored",0,IF(H2800="",0,1))))</f>
        <v/>
      </c>
      <c r="AM2800" s="124">
        <f>IF(AL2800=0,"",IF(AK2800&gt;20.99,"Aged","Non-Aged"))</f>
        <v/>
      </c>
      <c r="AN2800" s="112">
        <f>IF(Q2800&lt;&gt;"",MONTH(Q2800),"")</f>
        <v/>
      </c>
      <c r="AO2800" s="112">
        <f>IFERROR(VALUE(V2800),0)</f>
        <v/>
      </c>
    </row>
    <row customFormat="1" customHeight="1" ht="29.25" r="2801" s="112" spans="1:41">
      <c r="A2801" s="127" t="n"/>
      <c r="B2801" s="113" t="n"/>
      <c r="C2801" s="127" t="n"/>
      <c r="D2801" s="127" t="n"/>
      <c r="E2801" s="114">
        <f>IF(F2801 &lt;&gt; "",VLOOKUP(F2801,CategoryLookup,2,FALSE), "")</f>
        <v/>
      </c>
      <c r="F2801" s="126" t="n"/>
      <c r="G2801" s="127" t="n"/>
      <c r="H2801" s="127" t="n"/>
      <c r="I2801" s="127" t="n"/>
      <c r="J2801" s="127" t="n"/>
      <c r="K2801" s="127" t="n"/>
      <c r="L2801" s="127" t="n"/>
      <c r="M2801" s="127" t="n"/>
      <c r="N2801" s="120" t="n"/>
      <c r="O2801" s="120" t="n"/>
      <c r="P2801" s="120" t="n"/>
      <c r="Q2801" s="120" t="n"/>
      <c r="R2801" s="121" t="n"/>
      <c r="S2801" s="121" t="n"/>
      <c r="T2801" s="121" t="n"/>
      <c r="U2801" s="121" t="n"/>
      <c r="V2801" s="117">
        <f>IF(P2801="NA","NA",IF(P2801&lt;&gt;"",TEXT(P2801-N2801,"[h].mm"),""))</f>
        <v/>
      </c>
      <c r="W2801" s="118">
        <f>IF(AND(R2801="",S2801=""),"",R2801+S2801)</f>
        <v/>
      </c>
      <c r="X2801" s="116">
        <f>IF(O2801&lt;&gt;"",DATE(YEAR(O2801), MONTH(O2801), DAY(O2801)),"")</f>
        <v/>
      </c>
      <c r="Y2801" s="122" t="n"/>
      <c r="Z2801" s="123" t="n"/>
      <c r="AA2801" s="117">
        <f>IF(F2801="Re-assigned","NA",IF(W2801="","",IF(W2801&gt;=VLOOKUP(D2801,SLAMatrix,3,FALSE),"Yes",IF(W2801&lt;VLOOKUP(D2801,SLAMatrix,2,FALSE),"No","Internal"))))</f>
        <v/>
      </c>
      <c r="AB2801" s="123" t="n"/>
      <c r="AC2801" s="123" t="n"/>
      <c r="AD2801" s="119" t="n"/>
      <c r="AE2801" s="125" t="n"/>
      <c r="AF2801" s="124">
        <f>MONTH(O2801)</f>
        <v/>
      </c>
      <c r="AG2801" s="124">
        <f>VLOOKUP(IFERROR(MID(AE2801,1,(FIND(",",AE2801,1)-1)),AE2801),Facility_Region_Mapping,2,FALSE)</f>
        <v/>
      </c>
      <c r="AH2801" s="124" t="n"/>
      <c r="AI2801" s="124">
        <f>IF(C2801&lt;&gt;"",IF(M2801="ESM User",getInterfaceName($C2801),"NA"),"")</f>
        <v/>
      </c>
      <c r="AJ2801" s="116">
        <f>IF(Q2801&lt;&gt;"",DATE(YEAR(Q2801), MONTH(Q2801), DAY(Q2801)),"")</f>
        <v/>
      </c>
      <c r="AK2801" s="130">
        <f>IF(Q2801&lt;&gt;0,Q2801-N2801,TODAY()-N2801)</f>
        <v/>
      </c>
      <c r="AL2801" s="112">
        <f>IF(F2801="Re-assigned",0,IF(H2801="Closed",0,IF(H2801="Service Restored",0,IF(H2801="",0,1))))</f>
        <v/>
      </c>
      <c r="AM2801" s="124">
        <f>IF(AL2801=0,"",IF(AK2801&gt;20.99,"Aged","Non-Aged"))</f>
        <v/>
      </c>
      <c r="AN2801" s="112">
        <f>IF(Q2801&lt;&gt;"",MONTH(Q2801),"")</f>
        <v/>
      </c>
      <c r="AO2801" s="112">
        <f>IFERROR(VALUE(V2801),0)</f>
        <v/>
      </c>
    </row>
    <row customFormat="1" customHeight="1" ht="29.25" r="2802" s="112" spans="1:41">
      <c r="A2802" s="127" t="n"/>
      <c r="B2802" s="113" t="n"/>
      <c r="C2802" s="127" t="n"/>
      <c r="D2802" s="127" t="n"/>
      <c r="E2802" s="114">
        <f>IF(F2802 &lt;&gt; "",VLOOKUP(F2802,CategoryLookup,2,FALSE), "")</f>
        <v/>
      </c>
      <c r="F2802" s="126" t="n"/>
      <c r="G2802" s="127" t="n"/>
      <c r="H2802" s="127" t="n"/>
      <c r="I2802" s="127" t="n"/>
      <c r="J2802" s="127" t="n"/>
      <c r="K2802" s="127" t="n"/>
      <c r="L2802" s="127" t="n"/>
      <c r="M2802" s="127" t="n"/>
      <c r="N2802" s="120" t="n"/>
      <c r="O2802" s="120" t="n"/>
      <c r="P2802" s="120" t="n"/>
      <c r="Q2802" s="120" t="n"/>
      <c r="R2802" s="121" t="n"/>
      <c r="S2802" s="121" t="n"/>
      <c r="T2802" s="121" t="n"/>
      <c r="U2802" s="121" t="n"/>
      <c r="V2802" s="117">
        <f>IF(P2802="NA","NA",IF(P2802&lt;&gt;"",TEXT(P2802-N2802,"[h].mm"),""))</f>
        <v/>
      </c>
      <c r="W2802" s="118">
        <f>IF(AND(R2802="",S2802=""),"",R2802+S2802)</f>
        <v/>
      </c>
      <c r="X2802" s="116">
        <f>IF(O2802&lt;&gt;"",DATE(YEAR(O2802), MONTH(O2802), DAY(O2802)),"")</f>
        <v/>
      </c>
      <c r="Y2802" s="122" t="n"/>
      <c r="Z2802" s="123" t="n"/>
      <c r="AA2802" s="117">
        <f>IF(F2802="Re-assigned","NA",IF(W2802="","",IF(W2802&gt;=VLOOKUP(D2802,SLAMatrix,3,FALSE),"Yes",IF(W2802&lt;VLOOKUP(D2802,SLAMatrix,2,FALSE),"No","Internal"))))</f>
        <v/>
      </c>
      <c r="AB2802" s="123" t="n"/>
      <c r="AC2802" s="123" t="n"/>
      <c r="AD2802" s="119" t="n"/>
      <c r="AE2802" s="125" t="n"/>
      <c r="AF2802" s="124">
        <f>MONTH(O2802)</f>
        <v/>
      </c>
      <c r="AG2802" s="124">
        <f>VLOOKUP(IFERROR(MID(AE2802,1,(FIND(",",AE2802,1)-1)),AE2802),Facility_Region_Mapping,2,FALSE)</f>
        <v/>
      </c>
      <c r="AH2802" s="124" t="n"/>
      <c r="AI2802" s="124">
        <f>IF(C2802&lt;&gt;"",IF(M2802="ESM User",getInterfaceName($C2802),"NA"),"")</f>
        <v/>
      </c>
      <c r="AJ2802" s="116">
        <f>IF(Q2802&lt;&gt;"",DATE(YEAR(Q2802), MONTH(Q2802), DAY(Q2802)),"")</f>
        <v/>
      </c>
      <c r="AK2802" s="130">
        <f>IF(Q2802&lt;&gt;0,Q2802-N2802,TODAY()-N2802)</f>
        <v/>
      </c>
      <c r="AL2802" s="112">
        <f>IF(F2802="Re-assigned",0,IF(H2802="Closed",0,IF(H2802="Service Restored",0,IF(H2802="",0,1))))</f>
        <v/>
      </c>
      <c r="AM2802" s="124">
        <f>IF(AL2802=0,"",IF(AK2802&gt;20.99,"Aged","Non-Aged"))</f>
        <v/>
      </c>
      <c r="AN2802" s="112">
        <f>IF(Q2802&lt;&gt;"",MONTH(Q2802),"")</f>
        <v/>
      </c>
      <c r="AO2802" s="112">
        <f>IFERROR(VALUE(V2802),0)</f>
        <v/>
      </c>
    </row>
    <row customFormat="1" customHeight="1" ht="29.25" r="2803" s="112" spans="1:41">
      <c r="A2803" s="127" t="n"/>
      <c r="B2803" s="113" t="n"/>
      <c r="C2803" s="127" t="n"/>
      <c r="D2803" s="127" t="n"/>
      <c r="E2803" s="114">
        <f>IF(F2803 &lt;&gt; "",VLOOKUP(F2803,CategoryLookup,2,FALSE), "")</f>
        <v/>
      </c>
      <c r="F2803" s="126" t="n"/>
      <c r="G2803" s="127" t="n"/>
      <c r="H2803" s="127" t="n"/>
      <c r="I2803" s="127" t="n"/>
      <c r="J2803" s="127" t="n"/>
      <c r="K2803" s="127" t="n"/>
      <c r="L2803" s="127" t="n"/>
      <c r="M2803" s="127" t="n"/>
      <c r="N2803" s="120" t="n"/>
      <c r="O2803" s="120" t="n"/>
      <c r="P2803" s="120" t="n"/>
      <c r="Q2803" s="120" t="n"/>
      <c r="R2803" s="121" t="n"/>
      <c r="S2803" s="121" t="n"/>
      <c r="T2803" s="121" t="n"/>
      <c r="U2803" s="121" t="n"/>
      <c r="V2803" s="117">
        <f>IF(P2803="NA","NA",IF(P2803&lt;&gt;"",TEXT(P2803-N2803,"[h].mm"),""))</f>
        <v/>
      </c>
      <c r="W2803" s="118">
        <f>IF(AND(R2803="",S2803=""),"",R2803+S2803)</f>
        <v/>
      </c>
      <c r="X2803" s="116">
        <f>IF(O2803&lt;&gt;"",DATE(YEAR(O2803), MONTH(O2803), DAY(O2803)),"")</f>
        <v/>
      </c>
      <c r="Y2803" s="122" t="n"/>
      <c r="Z2803" s="123" t="n"/>
      <c r="AA2803" s="117">
        <f>IF(F2803="Re-assigned","NA",IF(W2803="","",IF(W2803&gt;=VLOOKUP(D2803,SLAMatrix,3,FALSE),"Yes",IF(W2803&lt;VLOOKUP(D2803,SLAMatrix,2,FALSE),"No","Internal"))))</f>
        <v/>
      </c>
      <c r="AB2803" s="123" t="n"/>
      <c r="AC2803" s="123" t="n"/>
      <c r="AD2803" s="119" t="n"/>
      <c r="AE2803" s="125" t="n"/>
      <c r="AF2803" s="124">
        <f>MONTH(O2803)</f>
        <v/>
      </c>
      <c r="AG2803" s="124">
        <f>VLOOKUP(IFERROR(MID(AE2803,1,(FIND(",",AE2803,1)-1)),AE2803),Facility_Region_Mapping,2,FALSE)</f>
        <v/>
      </c>
      <c r="AH2803" s="124" t="n"/>
      <c r="AI2803" s="124">
        <f>IF(C2803&lt;&gt;"",IF(M2803="ESM User",getInterfaceName($C2803),"NA"),"")</f>
        <v/>
      </c>
      <c r="AJ2803" s="116">
        <f>IF(Q2803&lt;&gt;"",DATE(YEAR(Q2803), MONTH(Q2803), DAY(Q2803)),"")</f>
        <v/>
      </c>
      <c r="AK2803" s="130">
        <f>IF(Q2803&lt;&gt;0,Q2803-N2803,TODAY()-N2803)</f>
        <v/>
      </c>
      <c r="AL2803" s="112">
        <f>IF(F2803="Re-assigned",0,IF(H2803="Closed",0,IF(H2803="Service Restored",0,IF(H2803="",0,1))))</f>
        <v/>
      </c>
      <c r="AM2803" s="124">
        <f>IF(AL2803=0,"",IF(AK2803&gt;20.99,"Aged","Non-Aged"))</f>
        <v/>
      </c>
      <c r="AN2803" s="112">
        <f>IF(Q2803&lt;&gt;"",MONTH(Q2803),"")</f>
        <v/>
      </c>
      <c r="AO2803" s="112">
        <f>IFERROR(VALUE(V2803),0)</f>
        <v/>
      </c>
    </row>
    <row customFormat="1" customHeight="1" ht="29.25" r="2804" s="112" spans="1:41">
      <c r="A2804" s="127" t="n"/>
      <c r="B2804" s="113" t="n"/>
      <c r="C2804" s="127" t="n"/>
      <c r="D2804" s="127" t="n"/>
      <c r="E2804" s="114">
        <f>IF(F2804 &lt;&gt; "",VLOOKUP(F2804,CategoryLookup,2,FALSE), "")</f>
        <v/>
      </c>
      <c r="F2804" s="126" t="n"/>
      <c r="G2804" s="127" t="n"/>
      <c r="H2804" s="127" t="n"/>
      <c r="I2804" s="127" t="n"/>
      <c r="J2804" s="127" t="n"/>
      <c r="K2804" s="127" t="n"/>
      <c r="L2804" s="127" t="n"/>
      <c r="M2804" s="127" t="n"/>
      <c r="N2804" s="120" t="n"/>
      <c r="O2804" s="120" t="n"/>
      <c r="P2804" s="120" t="n"/>
      <c r="Q2804" s="120" t="n"/>
      <c r="R2804" s="121" t="n"/>
      <c r="S2804" s="121" t="n"/>
      <c r="T2804" s="121" t="n"/>
      <c r="U2804" s="121" t="n"/>
      <c r="V2804" s="117">
        <f>IF(P2804="NA","NA",IF(P2804&lt;&gt;"",TEXT(P2804-N2804,"[h].mm"),""))</f>
        <v/>
      </c>
      <c r="W2804" s="118">
        <f>IF(AND(R2804="",S2804=""),"",R2804+S2804)</f>
        <v/>
      </c>
      <c r="X2804" s="116">
        <f>IF(O2804&lt;&gt;"",DATE(YEAR(O2804), MONTH(O2804), DAY(O2804)),"")</f>
        <v/>
      </c>
      <c r="Y2804" s="122" t="n"/>
      <c r="Z2804" s="123" t="n"/>
      <c r="AA2804" s="117">
        <f>IF(F2804="Re-assigned","NA",IF(W2804="","",IF(W2804&gt;=VLOOKUP(D2804,SLAMatrix,3,FALSE),"Yes",IF(W2804&lt;VLOOKUP(D2804,SLAMatrix,2,FALSE),"No","Internal"))))</f>
        <v/>
      </c>
      <c r="AB2804" s="123" t="n"/>
      <c r="AC2804" s="123" t="n"/>
      <c r="AD2804" s="119" t="n"/>
      <c r="AE2804" s="125" t="n"/>
      <c r="AF2804" s="124">
        <f>MONTH(O2804)</f>
        <v/>
      </c>
      <c r="AG2804" s="124">
        <f>VLOOKUP(IFERROR(MID(AE2804,1,(FIND(",",AE2804,1)-1)),AE2804),Facility_Region_Mapping,2,FALSE)</f>
        <v/>
      </c>
      <c r="AH2804" s="124" t="n"/>
      <c r="AI2804" s="124">
        <f>IF(C2804&lt;&gt;"",IF(M2804="ESM User",getInterfaceName($C2804),"NA"),"")</f>
        <v/>
      </c>
      <c r="AJ2804" s="116">
        <f>IF(Q2804&lt;&gt;"",DATE(YEAR(Q2804), MONTH(Q2804), DAY(Q2804)),"")</f>
        <v/>
      </c>
      <c r="AK2804" s="130">
        <f>IF(Q2804&lt;&gt;0,Q2804-N2804,TODAY()-N2804)</f>
        <v/>
      </c>
      <c r="AL2804" s="112">
        <f>IF(F2804="Re-assigned",0,IF(H2804="Closed",0,IF(H2804="Service Restored",0,IF(H2804="",0,1))))</f>
        <v/>
      </c>
      <c r="AM2804" s="124">
        <f>IF(AL2804=0,"",IF(AK2804&gt;20.99,"Aged","Non-Aged"))</f>
        <v/>
      </c>
      <c r="AN2804" s="112">
        <f>IF(Q2804&lt;&gt;"",MONTH(Q2804),"")</f>
        <v/>
      </c>
      <c r="AO2804" s="112">
        <f>IFERROR(VALUE(V2804),0)</f>
        <v/>
      </c>
    </row>
    <row customFormat="1" customHeight="1" ht="29.25" r="2805" s="112" spans="1:41">
      <c r="A2805" s="127" t="n"/>
      <c r="B2805" s="113" t="n"/>
      <c r="C2805" s="127" t="n"/>
      <c r="D2805" s="127" t="n"/>
      <c r="E2805" s="114">
        <f>IF(F2805 &lt;&gt; "",VLOOKUP(F2805,CategoryLookup,2,FALSE), "")</f>
        <v/>
      </c>
      <c r="F2805" s="126" t="n"/>
      <c r="G2805" s="127" t="n"/>
      <c r="H2805" s="127" t="n"/>
      <c r="I2805" s="127" t="n"/>
      <c r="J2805" s="127" t="n"/>
      <c r="K2805" s="127" t="n"/>
      <c r="L2805" s="127" t="n"/>
      <c r="M2805" s="127" t="n"/>
      <c r="N2805" s="120" t="n"/>
      <c r="O2805" s="120" t="n"/>
      <c r="P2805" s="120" t="n"/>
      <c r="Q2805" s="120" t="n"/>
      <c r="R2805" s="121" t="n"/>
      <c r="S2805" s="121" t="n"/>
      <c r="T2805" s="121" t="n"/>
      <c r="U2805" s="121" t="n"/>
      <c r="V2805" s="117">
        <f>IF(P2805="NA","NA",IF(P2805&lt;&gt;"",TEXT(P2805-N2805,"[h].mm"),""))</f>
        <v/>
      </c>
      <c r="W2805" s="118">
        <f>IF(AND(R2805="",S2805=""),"",R2805+S2805)</f>
        <v/>
      </c>
      <c r="X2805" s="116">
        <f>IF(O2805&lt;&gt;"",DATE(YEAR(O2805), MONTH(O2805), DAY(O2805)),"")</f>
        <v/>
      </c>
      <c r="Y2805" s="122" t="n"/>
      <c r="Z2805" s="123" t="n"/>
      <c r="AA2805" s="117">
        <f>IF(F2805="Re-assigned","NA",IF(W2805="","",IF(W2805&gt;=VLOOKUP(D2805,SLAMatrix,3,FALSE),"Yes",IF(W2805&lt;VLOOKUP(D2805,SLAMatrix,2,FALSE),"No","Internal"))))</f>
        <v/>
      </c>
      <c r="AB2805" s="123" t="n"/>
      <c r="AC2805" s="123" t="n"/>
      <c r="AD2805" s="119" t="n"/>
      <c r="AE2805" s="125" t="n"/>
      <c r="AF2805" s="124">
        <f>MONTH(O2805)</f>
        <v/>
      </c>
      <c r="AG2805" s="124">
        <f>VLOOKUP(IFERROR(MID(AE2805,1,(FIND(",",AE2805,1)-1)),AE2805),Facility_Region_Mapping,2,FALSE)</f>
        <v/>
      </c>
      <c r="AH2805" s="124" t="n"/>
      <c r="AI2805" s="124">
        <f>IF(C2805&lt;&gt;"",IF(M2805="ESM User",getInterfaceName($C2805),"NA"),"")</f>
        <v/>
      </c>
      <c r="AJ2805" s="116">
        <f>IF(Q2805&lt;&gt;"",DATE(YEAR(Q2805), MONTH(Q2805), DAY(Q2805)),"")</f>
        <v/>
      </c>
      <c r="AK2805" s="130">
        <f>IF(Q2805&lt;&gt;0,Q2805-N2805,TODAY()-N2805)</f>
        <v/>
      </c>
      <c r="AL2805" s="112">
        <f>IF(F2805="Re-assigned",0,IF(H2805="Closed",0,IF(H2805="Service Restored",0,IF(H2805="",0,1))))</f>
        <v/>
      </c>
      <c r="AM2805" s="124">
        <f>IF(AL2805=0,"",IF(AK2805&gt;20.99,"Aged","Non-Aged"))</f>
        <v/>
      </c>
      <c r="AN2805" s="112">
        <f>IF(Q2805&lt;&gt;"",MONTH(Q2805),"")</f>
        <v/>
      </c>
      <c r="AO2805" s="112">
        <f>IFERROR(VALUE(V2805),0)</f>
        <v/>
      </c>
    </row>
    <row customFormat="1" customHeight="1" ht="29.25" r="2806" s="112" spans="1:41">
      <c r="A2806" s="127" t="n"/>
      <c r="B2806" s="113" t="n"/>
      <c r="C2806" s="127" t="n"/>
      <c r="D2806" s="127" t="n"/>
      <c r="E2806" s="114">
        <f>IF(F2806 &lt;&gt; "",VLOOKUP(F2806,CategoryLookup,2,FALSE), "")</f>
        <v/>
      </c>
      <c r="F2806" s="126" t="n"/>
      <c r="G2806" s="127" t="n"/>
      <c r="H2806" s="127" t="n"/>
      <c r="I2806" s="127" t="n"/>
      <c r="J2806" s="127" t="n"/>
      <c r="K2806" s="127" t="n"/>
      <c r="L2806" s="127" t="n"/>
      <c r="M2806" s="127" t="n"/>
      <c r="N2806" s="120" t="n"/>
      <c r="O2806" s="120" t="n"/>
      <c r="P2806" s="120" t="n"/>
      <c r="Q2806" s="120" t="n"/>
      <c r="R2806" s="121" t="n"/>
      <c r="S2806" s="121" t="n"/>
      <c r="T2806" s="121" t="n"/>
      <c r="U2806" s="121" t="n"/>
      <c r="V2806" s="117">
        <f>IF(P2806="NA","NA",IF(P2806&lt;&gt;"",TEXT(P2806-N2806,"[h].mm"),""))</f>
        <v/>
      </c>
      <c r="W2806" s="118">
        <f>IF(AND(R2806="",S2806=""),"",R2806+S2806)</f>
        <v/>
      </c>
      <c r="X2806" s="116">
        <f>IF(O2806&lt;&gt;"",DATE(YEAR(O2806), MONTH(O2806), DAY(O2806)),"")</f>
        <v/>
      </c>
      <c r="Y2806" s="122" t="n"/>
      <c r="Z2806" s="123" t="n"/>
      <c r="AA2806" s="117">
        <f>IF(F2806="Re-assigned","NA",IF(W2806="","",IF(W2806&gt;=VLOOKUP(D2806,SLAMatrix,3,FALSE),"Yes",IF(W2806&lt;VLOOKUP(D2806,SLAMatrix,2,FALSE),"No","Internal"))))</f>
        <v/>
      </c>
      <c r="AB2806" s="123" t="n"/>
      <c r="AC2806" s="123" t="n"/>
      <c r="AD2806" s="119" t="n"/>
      <c r="AE2806" s="125" t="n"/>
      <c r="AF2806" s="124">
        <f>MONTH(O2806)</f>
        <v/>
      </c>
      <c r="AG2806" s="124">
        <f>VLOOKUP(IFERROR(MID(AE2806,1,(FIND(",",AE2806,1)-1)),AE2806),Facility_Region_Mapping,2,FALSE)</f>
        <v/>
      </c>
      <c r="AH2806" s="124" t="n"/>
      <c r="AI2806" s="124">
        <f>IF(C2806&lt;&gt;"",IF(M2806="ESM User",getInterfaceName($C2806),"NA"),"")</f>
        <v/>
      </c>
      <c r="AJ2806" s="116">
        <f>IF(Q2806&lt;&gt;"",DATE(YEAR(Q2806), MONTH(Q2806), DAY(Q2806)),"")</f>
        <v/>
      </c>
      <c r="AK2806" s="130">
        <f>IF(Q2806&lt;&gt;0,Q2806-N2806,TODAY()-N2806)</f>
        <v/>
      </c>
      <c r="AL2806" s="112">
        <f>IF(F2806="Re-assigned",0,IF(H2806="Closed",0,IF(H2806="Service Restored",0,IF(H2806="",0,1))))</f>
        <v/>
      </c>
      <c r="AM2806" s="124">
        <f>IF(AL2806=0,"",IF(AK2806&gt;20.99,"Aged","Non-Aged"))</f>
        <v/>
      </c>
      <c r="AN2806" s="112">
        <f>IF(Q2806&lt;&gt;"",MONTH(Q2806),"")</f>
        <v/>
      </c>
      <c r="AO2806" s="112">
        <f>IFERROR(VALUE(V2806),0)</f>
        <v/>
      </c>
    </row>
    <row customFormat="1" customHeight="1" ht="29.25" r="2807" s="112" spans="1:41">
      <c r="A2807" s="127" t="n"/>
      <c r="B2807" s="113" t="n"/>
      <c r="C2807" s="127" t="n"/>
      <c r="D2807" s="127" t="n"/>
      <c r="E2807" s="114">
        <f>IF(F2807 &lt;&gt; "",VLOOKUP(F2807,CategoryLookup,2,FALSE), "")</f>
        <v/>
      </c>
      <c r="F2807" s="126" t="n"/>
      <c r="G2807" s="127" t="n"/>
      <c r="H2807" s="127" t="n"/>
      <c r="I2807" s="127" t="n"/>
      <c r="J2807" s="127" t="n"/>
      <c r="K2807" s="127" t="n"/>
      <c r="L2807" s="127" t="n"/>
      <c r="M2807" s="127" t="n"/>
      <c r="N2807" s="120" t="n"/>
      <c r="O2807" s="120" t="n"/>
      <c r="P2807" s="120" t="n"/>
      <c r="Q2807" s="120" t="n"/>
      <c r="R2807" s="121" t="n"/>
      <c r="S2807" s="121" t="n"/>
      <c r="T2807" s="121" t="n"/>
      <c r="U2807" s="121" t="n"/>
      <c r="V2807" s="117">
        <f>IF(P2807="NA","NA",IF(P2807&lt;&gt;"",TEXT(P2807-N2807,"[h].mm"),""))</f>
        <v/>
      </c>
      <c r="W2807" s="118">
        <f>IF(AND(R2807="",S2807=""),"",R2807+S2807)</f>
        <v/>
      </c>
      <c r="X2807" s="116">
        <f>IF(O2807&lt;&gt;"",DATE(YEAR(O2807), MONTH(O2807), DAY(O2807)),"")</f>
        <v/>
      </c>
      <c r="Y2807" s="122" t="n"/>
      <c r="Z2807" s="123" t="n"/>
      <c r="AA2807" s="117">
        <f>IF(F2807="Re-assigned","NA",IF(W2807="","",IF(W2807&gt;=VLOOKUP(D2807,SLAMatrix,3,FALSE),"Yes",IF(W2807&lt;VLOOKUP(D2807,SLAMatrix,2,FALSE),"No","Internal"))))</f>
        <v/>
      </c>
      <c r="AB2807" s="123" t="n"/>
      <c r="AC2807" s="123" t="n"/>
      <c r="AD2807" s="119" t="n"/>
      <c r="AE2807" s="125" t="n"/>
      <c r="AF2807" s="124">
        <f>MONTH(O2807)</f>
        <v/>
      </c>
      <c r="AG2807" s="124">
        <f>VLOOKUP(IFERROR(MID(AE2807,1,(FIND(",",AE2807,1)-1)),AE2807),Facility_Region_Mapping,2,FALSE)</f>
        <v/>
      </c>
      <c r="AH2807" s="124" t="n"/>
      <c r="AI2807" s="124">
        <f>IF(C2807&lt;&gt;"",IF(M2807="ESM User",getInterfaceName($C2807),"NA"),"")</f>
        <v/>
      </c>
      <c r="AJ2807" s="116">
        <f>IF(Q2807&lt;&gt;"",DATE(YEAR(Q2807), MONTH(Q2807), DAY(Q2807)),"")</f>
        <v/>
      </c>
      <c r="AK2807" s="130">
        <f>IF(Q2807&lt;&gt;0,Q2807-N2807,TODAY()-N2807)</f>
        <v/>
      </c>
      <c r="AL2807" s="112">
        <f>IF(F2807="Re-assigned",0,IF(H2807="Closed",0,IF(H2807="Service Restored",0,IF(H2807="",0,1))))</f>
        <v/>
      </c>
      <c r="AM2807" s="124">
        <f>IF(AL2807=0,"",IF(AK2807&gt;20.99,"Aged","Non-Aged"))</f>
        <v/>
      </c>
      <c r="AN2807" s="112">
        <f>IF(Q2807&lt;&gt;"",MONTH(Q2807),"")</f>
        <v/>
      </c>
      <c r="AO2807" s="112">
        <f>IFERROR(VALUE(V2807),0)</f>
        <v/>
      </c>
    </row>
    <row customFormat="1" customHeight="1" ht="29.25" r="2808" s="112" spans="1:41">
      <c r="A2808" s="127" t="n"/>
      <c r="B2808" s="113" t="n"/>
      <c r="C2808" s="127" t="n"/>
      <c r="D2808" s="127" t="n"/>
      <c r="E2808" s="114">
        <f>IF(F2808 &lt;&gt; "",VLOOKUP(F2808,CategoryLookup,2,FALSE), "")</f>
        <v/>
      </c>
      <c r="F2808" s="126" t="n"/>
      <c r="G2808" s="127" t="n"/>
      <c r="H2808" s="127" t="n"/>
      <c r="I2808" s="127" t="n"/>
      <c r="J2808" s="127" t="n"/>
      <c r="K2808" s="127" t="n"/>
      <c r="L2808" s="127" t="n"/>
      <c r="M2808" s="127" t="n"/>
      <c r="N2808" s="120" t="n"/>
      <c r="O2808" s="120" t="n"/>
      <c r="P2808" s="120" t="n"/>
      <c r="Q2808" s="120" t="n"/>
      <c r="R2808" s="121" t="n"/>
      <c r="S2808" s="121" t="n"/>
      <c r="T2808" s="121" t="n"/>
      <c r="U2808" s="121" t="n"/>
      <c r="V2808" s="117">
        <f>IF(P2808="NA","NA",IF(P2808&lt;&gt;"",TEXT(P2808-N2808,"[h].mm"),""))</f>
        <v/>
      </c>
      <c r="W2808" s="118">
        <f>IF(AND(R2808="",S2808=""),"",R2808+S2808)</f>
        <v/>
      </c>
      <c r="X2808" s="116">
        <f>IF(O2808&lt;&gt;"",DATE(YEAR(O2808), MONTH(O2808), DAY(O2808)),"")</f>
        <v/>
      </c>
      <c r="Y2808" s="122" t="n"/>
      <c r="Z2808" s="123" t="n"/>
      <c r="AA2808" s="117">
        <f>IF(F2808="Re-assigned","NA",IF(W2808="","",IF(W2808&gt;=VLOOKUP(D2808,SLAMatrix,3,FALSE),"Yes",IF(W2808&lt;VLOOKUP(D2808,SLAMatrix,2,FALSE),"No","Internal"))))</f>
        <v/>
      </c>
      <c r="AB2808" s="123" t="n"/>
      <c r="AC2808" s="123" t="n"/>
      <c r="AD2808" s="119" t="n"/>
      <c r="AE2808" s="125" t="n"/>
      <c r="AF2808" s="124">
        <f>MONTH(O2808)</f>
        <v/>
      </c>
      <c r="AG2808" s="124">
        <f>VLOOKUP(IFERROR(MID(AE2808,1,(FIND(",",AE2808,1)-1)),AE2808),Facility_Region_Mapping,2,FALSE)</f>
        <v/>
      </c>
      <c r="AH2808" s="124" t="n"/>
      <c r="AI2808" s="124">
        <f>IF(C2808&lt;&gt;"",IF(M2808="ESM User",getInterfaceName($C2808),"NA"),"")</f>
        <v/>
      </c>
      <c r="AJ2808" s="116">
        <f>IF(Q2808&lt;&gt;"",DATE(YEAR(Q2808), MONTH(Q2808), DAY(Q2808)),"")</f>
        <v/>
      </c>
      <c r="AK2808" s="130">
        <f>IF(Q2808&lt;&gt;0,Q2808-N2808,TODAY()-N2808)</f>
        <v/>
      </c>
      <c r="AL2808" s="112">
        <f>IF(F2808="Re-assigned",0,IF(H2808="Closed",0,IF(H2808="Service Restored",0,IF(H2808="",0,1))))</f>
        <v/>
      </c>
      <c r="AM2808" s="124">
        <f>IF(AL2808=0,"",IF(AK2808&gt;20.99,"Aged","Non-Aged"))</f>
        <v/>
      </c>
      <c r="AN2808" s="112">
        <f>IF(Q2808&lt;&gt;"",MONTH(Q2808),"")</f>
        <v/>
      </c>
      <c r="AO2808" s="112">
        <f>IFERROR(VALUE(V2808),0)</f>
        <v/>
      </c>
    </row>
    <row customFormat="1" customHeight="1" ht="29.25" r="2809" s="112" spans="1:41">
      <c r="A2809" s="127" t="n"/>
      <c r="B2809" s="113" t="n"/>
      <c r="C2809" s="127" t="n"/>
      <c r="D2809" s="127" t="n"/>
      <c r="E2809" s="114">
        <f>IF(F2809 &lt;&gt; "",VLOOKUP(F2809,CategoryLookup,2,FALSE), "")</f>
        <v/>
      </c>
      <c r="F2809" s="126" t="n"/>
      <c r="G2809" s="127" t="n"/>
      <c r="H2809" s="127" t="n"/>
      <c r="I2809" s="127" t="n"/>
      <c r="J2809" s="127" t="n"/>
      <c r="K2809" s="127" t="n"/>
      <c r="L2809" s="127" t="n"/>
      <c r="M2809" s="127" t="n"/>
      <c r="N2809" s="120" t="n"/>
      <c r="O2809" s="120" t="n"/>
      <c r="P2809" s="120" t="n"/>
      <c r="Q2809" s="120" t="n"/>
      <c r="R2809" s="121" t="n"/>
      <c r="S2809" s="121" t="n"/>
      <c r="T2809" s="121" t="n"/>
      <c r="U2809" s="121" t="n"/>
      <c r="V2809" s="117">
        <f>IF(P2809="NA","NA",IF(P2809&lt;&gt;"",TEXT(P2809-N2809,"[h].mm"),""))</f>
        <v/>
      </c>
      <c r="W2809" s="118">
        <f>IF(AND(R2809="",S2809=""),"",R2809+S2809)</f>
        <v/>
      </c>
      <c r="X2809" s="116">
        <f>IF(O2809&lt;&gt;"",DATE(YEAR(O2809), MONTH(O2809), DAY(O2809)),"")</f>
        <v/>
      </c>
      <c r="Y2809" s="122" t="n"/>
      <c r="Z2809" s="123" t="n"/>
      <c r="AA2809" s="117">
        <f>IF(F2809="Re-assigned","NA",IF(W2809="","",IF(W2809&gt;=VLOOKUP(D2809,SLAMatrix,3,FALSE),"Yes",IF(W2809&lt;VLOOKUP(D2809,SLAMatrix,2,FALSE),"No","Internal"))))</f>
        <v/>
      </c>
      <c r="AB2809" s="123" t="n"/>
      <c r="AC2809" s="123" t="n"/>
      <c r="AD2809" s="119" t="n"/>
      <c r="AE2809" s="125" t="n"/>
      <c r="AF2809" s="124">
        <f>MONTH(O2809)</f>
        <v/>
      </c>
      <c r="AG2809" s="124">
        <f>VLOOKUP(IFERROR(MID(AE2809,1,(FIND(",",AE2809,1)-1)),AE2809),Facility_Region_Mapping,2,FALSE)</f>
        <v/>
      </c>
      <c r="AH2809" s="124" t="n"/>
      <c r="AI2809" s="124">
        <f>IF(C2809&lt;&gt;"",IF(M2809="ESM User",getInterfaceName($C2809),"NA"),"")</f>
        <v/>
      </c>
      <c r="AJ2809" s="116">
        <f>IF(Q2809&lt;&gt;"",DATE(YEAR(Q2809), MONTH(Q2809), DAY(Q2809)),"")</f>
        <v/>
      </c>
      <c r="AK2809" s="130">
        <f>IF(Q2809&lt;&gt;0,Q2809-N2809,TODAY()-N2809)</f>
        <v/>
      </c>
      <c r="AL2809" s="112">
        <f>IF(F2809="Re-assigned",0,IF(H2809="Closed",0,IF(H2809="Service Restored",0,IF(H2809="",0,1))))</f>
        <v/>
      </c>
      <c r="AM2809" s="124">
        <f>IF(AL2809=0,"",IF(AK2809&gt;20.99,"Aged","Non-Aged"))</f>
        <v/>
      </c>
      <c r="AN2809" s="112">
        <f>IF(Q2809&lt;&gt;"",MONTH(Q2809),"")</f>
        <v/>
      </c>
      <c r="AO2809" s="112">
        <f>IFERROR(VALUE(V2809),0)</f>
        <v/>
      </c>
    </row>
    <row customFormat="1" customHeight="1" ht="29.25" r="2810" s="112" spans="1:41">
      <c r="A2810" s="127" t="n"/>
      <c r="B2810" s="113" t="n"/>
      <c r="C2810" s="127" t="n"/>
      <c r="D2810" s="127" t="n"/>
      <c r="E2810" s="114">
        <f>IF(F2810 &lt;&gt; "",VLOOKUP(F2810,CategoryLookup,2,FALSE), "")</f>
        <v/>
      </c>
      <c r="F2810" s="126" t="n"/>
      <c r="G2810" s="127" t="n"/>
      <c r="H2810" s="127" t="n"/>
      <c r="I2810" s="127" t="n"/>
      <c r="J2810" s="127" t="n"/>
      <c r="K2810" s="127" t="n"/>
      <c r="L2810" s="127" t="n"/>
      <c r="M2810" s="127" t="n"/>
      <c r="N2810" s="120" t="n"/>
      <c r="O2810" s="120" t="n"/>
      <c r="P2810" s="120" t="n"/>
      <c r="Q2810" s="120" t="n"/>
      <c r="R2810" s="121" t="n"/>
      <c r="S2810" s="121" t="n"/>
      <c r="T2810" s="121" t="n"/>
      <c r="U2810" s="121" t="n"/>
      <c r="V2810" s="117">
        <f>IF(P2810="NA","NA",IF(P2810&lt;&gt;"",TEXT(P2810-N2810,"[h].mm"),""))</f>
        <v/>
      </c>
      <c r="W2810" s="118">
        <f>IF(AND(R2810="",S2810=""),"",R2810+S2810)</f>
        <v/>
      </c>
      <c r="X2810" s="116">
        <f>IF(O2810&lt;&gt;"",DATE(YEAR(O2810), MONTH(O2810), DAY(O2810)),"")</f>
        <v/>
      </c>
      <c r="Y2810" s="122" t="n"/>
      <c r="Z2810" s="123" t="n"/>
      <c r="AA2810" s="117">
        <f>IF(F2810="Re-assigned","NA",IF(W2810="","",IF(W2810&gt;=VLOOKUP(D2810,SLAMatrix,3,FALSE),"Yes",IF(W2810&lt;VLOOKUP(D2810,SLAMatrix,2,FALSE),"No","Internal"))))</f>
        <v/>
      </c>
      <c r="AB2810" s="123" t="n"/>
      <c r="AC2810" s="123" t="n"/>
      <c r="AD2810" s="119" t="n"/>
      <c r="AE2810" s="125" t="n"/>
      <c r="AF2810" s="124">
        <f>MONTH(O2810)</f>
        <v/>
      </c>
      <c r="AG2810" s="124">
        <f>VLOOKUP(IFERROR(MID(AE2810,1,(FIND(",",AE2810,1)-1)),AE2810),Facility_Region_Mapping,2,FALSE)</f>
        <v/>
      </c>
      <c r="AH2810" s="124" t="n"/>
      <c r="AI2810" s="124">
        <f>IF(C2810&lt;&gt;"",IF(M2810="ESM User",getInterfaceName($C2810),"NA"),"")</f>
        <v/>
      </c>
      <c r="AJ2810" s="116">
        <f>IF(Q2810&lt;&gt;"",DATE(YEAR(Q2810), MONTH(Q2810), DAY(Q2810)),"")</f>
        <v/>
      </c>
      <c r="AK2810" s="130">
        <f>IF(Q2810&lt;&gt;0,Q2810-N2810,TODAY()-N2810)</f>
        <v/>
      </c>
      <c r="AL2810" s="112">
        <f>IF(F2810="Re-assigned",0,IF(H2810="Closed",0,IF(H2810="Service Restored",0,IF(H2810="",0,1))))</f>
        <v/>
      </c>
      <c r="AM2810" s="124">
        <f>IF(AL2810=0,"",IF(AK2810&gt;20.99,"Aged","Non-Aged"))</f>
        <v/>
      </c>
      <c r="AN2810" s="112">
        <f>IF(Q2810&lt;&gt;"",MONTH(Q2810),"")</f>
        <v/>
      </c>
      <c r="AO2810" s="112">
        <f>IFERROR(VALUE(V2810),0)</f>
        <v/>
      </c>
    </row>
    <row customFormat="1" customHeight="1" ht="29.25" r="2811" s="112" spans="1:41">
      <c r="A2811" s="127" t="n"/>
      <c r="B2811" s="113" t="n"/>
      <c r="C2811" s="127" t="n"/>
      <c r="D2811" s="127" t="n"/>
      <c r="E2811" s="114">
        <f>IF(F2811 &lt;&gt; "",VLOOKUP(F2811,CategoryLookup,2,FALSE), "")</f>
        <v/>
      </c>
      <c r="F2811" s="126" t="n"/>
      <c r="G2811" s="127" t="n"/>
      <c r="H2811" s="127" t="n"/>
      <c r="I2811" s="127" t="n"/>
      <c r="J2811" s="127" t="n"/>
      <c r="K2811" s="127" t="n"/>
      <c r="L2811" s="127" t="n"/>
      <c r="M2811" s="127" t="n"/>
      <c r="N2811" s="120" t="n"/>
      <c r="O2811" s="120" t="n"/>
      <c r="P2811" s="120" t="n"/>
      <c r="Q2811" s="120" t="n"/>
      <c r="R2811" s="121" t="n"/>
      <c r="S2811" s="121" t="n"/>
      <c r="T2811" s="121" t="n"/>
      <c r="U2811" s="121" t="n"/>
      <c r="V2811" s="117">
        <f>IF(P2811="NA","NA",IF(P2811&lt;&gt;"",TEXT(P2811-N2811,"[h].mm"),""))</f>
        <v/>
      </c>
      <c r="W2811" s="118">
        <f>IF(AND(R2811="",S2811=""),"",R2811+S2811)</f>
        <v/>
      </c>
      <c r="X2811" s="116">
        <f>IF(O2811&lt;&gt;"",DATE(YEAR(O2811), MONTH(O2811), DAY(O2811)),"")</f>
        <v/>
      </c>
      <c r="Y2811" s="122" t="n"/>
      <c r="Z2811" s="123" t="n"/>
      <c r="AA2811" s="117">
        <f>IF(F2811="Re-assigned","NA",IF(W2811="","",IF(W2811&gt;=VLOOKUP(D2811,SLAMatrix,3,FALSE),"Yes",IF(W2811&lt;VLOOKUP(D2811,SLAMatrix,2,FALSE),"No","Internal"))))</f>
        <v/>
      </c>
      <c r="AB2811" s="123" t="n"/>
      <c r="AC2811" s="123" t="n"/>
      <c r="AD2811" s="119" t="n"/>
      <c r="AE2811" s="125" t="n"/>
      <c r="AF2811" s="124">
        <f>MONTH(O2811)</f>
        <v/>
      </c>
      <c r="AG2811" s="124">
        <f>VLOOKUP(IFERROR(MID(AE2811,1,(FIND(",",AE2811,1)-1)),AE2811),Facility_Region_Mapping,2,FALSE)</f>
        <v/>
      </c>
      <c r="AH2811" s="124" t="n"/>
      <c r="AI2811" s="124">
        <f>IF(C2811&lt;&gt;"",IF(M2811="ESM User",getInterfaceName($C2811),"NA"),"")</f>
        <v/>
      </c>
      <c r="AJ2811" s="116">
        <f>IF(Q2811&lt;&gt;"",DATE(YEAR(Q2811), MONTH(Q2811), DAY(Q2811)),"")</f>
        <v/>
      </c>
      <c r="AK2811" s="130">
        <f>IF(Q2811&lt;&gt;0,Q2811-N2811,TODAY()-N2811)</f>
        <v/>
      </c>
      <c r="AL2811" s="112">
        <f>IF(F2811="Re-assigned",0,IF(H2811="Closed",0,IF(H2811="Service Restored",0,IF(H2811="",0,1))))</f>
        <v/>
      </c>
      <c r="AM2811" s="124">
        <f>IF(AL2811=0,"",IF(AK2811&gt;20.99,"Aged","Non-Aged"))</f>
        <v/>
      </c>
      <c r="AN2811" s="112">
        <f>IF(Q2811&lt;&gt;"",MONTH(Q2811),"")</f>
        <v/>
      </c>
      <c r="AO2811" s="112">
        <f>IFERROR(VALUE(V2811),0)</f>
        <v/>
      </c>
    </row>
    <row customFormat="1" customHeight="1" ht="29.25" r="2812" s="112" spans="1:41">
      <c r="A2812" s="127" t="n"/>
      <c r="B2812" s="113" t="n"/>
      <c r="C2812" s="127" t="n"/>
      <c r="D2812" s="127" t="n"/>
      <c r="E2812" s="114">
        <f>IF(F2812 &lt;&gt; "",VLOOKUP(F2812,CategoryLookup,2,FALSE), "")</f>
        <v/>
      </c>
      <c r="F2812" s="126" t="n"/>
      <c r="G2812" s="127" t="n"/>
      <c r="H2812" s="127" t="n"/>
      <c r="I2812" s="127" t="n"/>
      <c r="J2812" s="127" t="n"/>
      <c r="K2812" s="127" t="n"/>
      <c r="L2812" s="127" t="n"/>
      <c r="M2812" s="127" t="n"/>
      <c r="N2812" s="120" t="n"/>
      <c r="O2812" s="120" t="n"/>
      <c r="P2812" s="120" t="n"/>
      <c r="Q2812" s="120" t="n"/>
      <c r="R2812" s="121" t="n"/>
      <c r="S2812" s="121" t="n"/>
      <c r="T2812" s="121" t="n"/>
      <c r="U2812" s="121" t="n"/>
      <c r="V2812" s="117">
        <f>IF(P2812="NA","NA",IF(P2812&lt;&gt;"",TEXT(P2812-N2812,"[h].mm"),""))</f>
        <v/>
      </c>
      <c r="W2812" s="118">
        <f>IF(AND(R2812="",S2812=""),"",R2812+S2812)</f>
        <v/>
      </c>
      <c r="X2812" s="116">
        <f>IF(O2812&lt;&gt;"",DATE(YEAR(O2812), MONTH(O2812), DAY(O2812)),"")</f>
        <v/>
      </c>
      <c r="Y2812" s="122" t="n"/>
      <c r="Z2812" s="123" t="n"/>
      <c r="AA2812" s="117">
        <f>IF(F2812="Re-assigned","NA",IF(W2812="","",IF(W2812&gt;=VLOOKUP(D2812,SLAMatrix,3,FALSE),"Yes",IF(W2812&lt;VLOOKUP(D2812,SLAMatrix,2,FALSE),"No","Internal"))))</f>
        <v/>
      </c>
      <c r="AB2812" s="123" t="n"/>
      <c r="AC2812" s="123" t="n"/>
      <c r="AD2812" s="119" t="n"/>
      <c r="AE2812" s="125" t="n"/>
      <c r="AF2812" s="124">
        <f>MONTH(O2812)</f>
        <v/>
      </c>
      <c r="AG2812" s="124">
        <f>VLOOKUP(IFERROR(MID(AE2812,1,(FIND(",",AE2812,1)-1)),AE2812),Facility_Region_Mapping,2,FALSE)</f>
        <v/>
      </c>
      <c r="AH2812" s="124" t="n"/>
      <c r="AI2812" s="124">
        <f>IF(C2812&lt;&gt;"",IF(M2812="ESM User",getInterfaceName($C2812),"NA"),"")</f>
        <v/>
      </c>
      <c r="AJ2812" s="116">
        <f>IF(Q2812&lt;&gt;"",DATE(YEAR(Q2812), MONTH(Q2812), DAY(Q2812)),"")</f>
        <v/>
      </c>
      <c r="AK2812" s="130">
        <f>IF(Q2812&lt;&gt;0,Q2812-N2812,TODAY()-N2812)</f>
        <v/>
      </c>
      <c r="AL2812" s="112">
        <f>IF(F2812="Re-assigned",0,IF(H2812="Closed",0,IF(H2812="Service Restored",0,IF(H2812="",0,1))))</f>
        <v/>
      </c>
      <c r="AM2812" s="124">
        <f>IF(AL2812=0,"",IF(AK2812&gt;20.99,"Aged","Non-Aged"))</f>
        <v/>
      </c>
      <c r="AN2812" s="112">
        <f>IF(Q2812&lt;&gt;"",MONTH(Q2812),"")</f>
        <v/>
      </c>
      <c r="AO2812" s="112">
        <f>IFERROR(VALUE(V2812),0)</f>
        <v/>
      </c>
    </row>
    <row customFormat="1" customHeight="1" ht="29.25" r="2813" s="112" spans="1:41">
      <c r="A2813" s="127" t="n"/>
      <c r="B2813" s="113" t="n"/>
      <c r="C2813" s="127" t="n"/>
      <c r="D2813" s="127" t="n"/>
      <c r="E2813" s="114">
        <f>IF(F2813 &lt;&gt; "",VLOOKUP(F2813,CategoryLookup,2,FALSE), "")</f>
        <v/>
      </c>
      <c r="F2813" s="126" t="n"/>
      <c r="G2813" s="127" t="n"/>
      <c r="H2813" s="127" t="n"/>
      <c r="I2813" s="127" t="n"/>
      <c r="J2813" s="127" t="n"/>
      <c r="K2813" s="127" t="n"/>
      <c r="L2813" s="127" t="n"/>
      <c r="M2813" s="127" t="n"/>
      <c r="N2813" s="120" t="n"/>
      <c r="O2813" s="120" t="n"/>
      <c r="P2813" s="120" t="n"/>
      <c r="Q2813" s="120" t="n"/>
      <c r="R2813" s="121" t="n"/>
      <c r="S2813" s="121" t="n"/>
      <c r="T2813" s="121" t="n"/>
      <c r="U2813" s="121" t="n"/>
      <c r="V2813" s="117">
        <f>IF(P2813="NA","NA",IF(P2813&lt;&gt;"",TEXT(P2813-N2813,"[h].mm"),""))</f>
        <v/>
      </c>
      <c r="W2813" s="118">
        <f>IF(AND(R2813="",S2813=""),"",R2813+S2813)</f>
        <v/>
      </c>
      <c r="X2813" s="116">
        <f>IF(O2813&lt;&gt;"",DATE(YEAR(O2813), MONTH(O2813), DAY(O2813)),"")</f>
        <v/>
      </c>
      <c r="Y2813" s="122" t="n"/>
      <c r="Z2813" s="123" t="n"/>
      <c r="AA2813" s="117">
        <f>IF(F2813="Re-assigned","NA",IF(W2813="","",IF(W2813&gt;=VLOOKUP(D2813,SLAMatrix,3,FALSE),"Yes",IF(W2813&lt;VLOOKUP(D2813,SLAMatrix,2,FALSE),"No","Internal"))))</f>
        <v/>
      </c>
      <c r="AB2813" s="123" t="n"/>
      <c r="AC2813" s="123" t="n"/>
      <c r="AD2813" s="119" t="n"/>
      <c r="AE2813" s="125" t="n"/>
      <c r="AF2813" s="124">
        <f>MONTH(O2813)</f>
        <v/>
      </c>
      <c r="AG2813" s="124">
        <f>VLOOKUP(IFERROR(MID(AE2813,1,(FIND(",",AE2813,1)-1)),AE2813),Facility_Region_Mapping,2,FALSE)</f>
        <v/>
      </c>
      <c r="AH2813" s="124" t="n"/>
      <c r="AI2813" s="124">
        <f>IF(C2813&lt;&gt;"",IF(M2813="ESM User",getInterfaceName($C2813),"NA"),"")</f>
        <v/>
      </c>
      <c r="AJ2813" s="116">
        <f>IF(Q2813&lt;&gt;"",DATE(YEAR(Q2813), MONTH(Q2813), DAY(Q2813)),"")</f>
        <v/>
      </c>
      <c r="AK2813" s="130">
        <f>IF(Q2813&lt;&gt;0,Q2813-N2813,TODAY()-N2813)</f>
        <v/>
      </c>
      <c r="AL2813" s="112">
        <f>IF(F2813="Re-assigned",0,IF(H2813="Closed",0,IF(H2813="Service Restored",0,IF(H2813="",0,1))))</f>
        <v/>
      </c>
      <c r="AM2813" s="124">
        <f>IF(AL2813=0,"",IF(AK2813&gt;20.99,"Aged","Non-Aged"))</f>
        <v/>
      </c>
      <c r="AN2813" s="112">
        <f>IF(Q2813&lt;&gt;"",MONTH(Q2813),"")</f>
        <v/>
      </c>
      <c r="AO2813" s="112">
        <f>IFERROR(VALUE(V2813),0)</f>
        <v/>
      </c>
    </row>
    <row customFormat="1" customHeight="1" ht="29.25" r="2814" s="112" spans="1:41">
      <c r="A2814" s="127" t="n"/>
      <c r="B2814" s="113" t="n"/>
      <c r="C2814" s="127" t="n"/>
      <c r="D2814" s="127" t="n"/>
      <c r="E2814" s="114">
        <f>IF(F2814 &lt;&gt; "",VLOOKUP(F2814,CategoryLookup,2,FALSE), "")</f>
        <v/>
      </c>
      <c r="F2814" s="126" t="n"/>
      <c r="G2814" s="127" t="n"/>
      <c r="H2814" s="127" t="n"/>
      <c r="I2814" s="127" t="n"/>
      <c r="J2814" s="127" t="n"/>
      <c r="K2814" s="127" t="n"/>
      <c r="L2814" s="127" t="n"/>
      <c r="M2814" s="127" t="n"/>
      <c r="N2814" s="120" t="n"/>
      <c r="O2814" s="120" t="n"/>
      <c r="P2814" s="120" t="n"/>
      <c r="Q2814" s="120" t="n"/>
      <c r="R2814" s="121" t="n"/>
      <c r="S2814" s="121" t="n"/>
      <c r="T2814" s="121" t="n"/>
      <c r="U2814" s="121" t="n"/>
      <c r="V2814" s="117">
        <f>IF(P2814="NA","NA",IF(P2814&lt;&gt;"",TEXT(P2814-N2814,"[h].mm"),""))</f>
        <v/>
      </c>
      <c r="W2814" s="118">
        <f>IF(AND(R2814="",S2814=""),"",R2814+S2814)</f>
        <v/>
      </c>
      <c r="X2814" s="116">
        <f>IF(O2814&lt;&gt;"",DATE(YEAR(O2814), MONTH(O2814), DAY(O2814)),"")</f>
        <v/>
      </c>
      <c r="Y2814" s="122" t="n"/>
      <c r="Z2814" s="123" t="n"/>
      <c r="AA2814" s="117">
        <f>IF(F2814="Re-assigned","NA",IF(W2814="","",IF(W2814&gt;=VLOOKUP(D2814,SLAMatrix,3,FALSE),"Yes",IF(W2814&lt;VLOOKUP(D2814,SLAMatrix,2,FALSE),"No","Internal"))))</f>
        <v/>
      </c>
      <c r="AB2814" s="123" t="n"/>
      <c r="AC2814" s="123" t="n"/>
      <c r="AD2814" s="119" t="n"/>
      <c r="AE2814" s="125" t="n"/>
      <c r="AF2814" s="124">
        <f>MONTH(O2814)</f>
        <v/>
      </c>
      <c r="AG2814" s="124">
        <f>VLOOKUP(IFERROR(MID(AE2814,1,(FIND(",",AE2814,1)-1)),AE2814),Facility_Region_Mapping,2,FALSE)</f>
        <v/>
      </c>
      <c r="AH2814" s="124" t="n"/>
      <c r="AI2814" s="124">
        <f>IF(C2814&lt;&gt;"",IF(M2814="ESM User",getInterfaceName($C2814),"NA"),"")</f>
        <v/>
      </c>
      <c r="AJ2814" s="116">
        <f>IF(Q2814&lt;&gt;"",DATE(YEAR(Q2814), MONTH(Q2814), DAY(Q2814)),"")</f>
        <v/>
      </c>
      <c r="AK2814" s="130">
        <f>IF(Q2814&lt;&gt;0,Q2814-N2814,TODAY()-N2814)</f>
        <v/>
      </c>
      <c r="AL2814" s="112">
        <f>IF(F2814="Re-assigned",0,IF(H2814="Closed",0,IF(H2814="Service Restored",0,IF(H2814="",0,1))))</f>
        <v/>
      </c>
      <c r="AM2814" s="124">
        <f>IF(AL2814=0,"",IF(AK2814&gt;20.99,"Aged","Non-Aged"))</f>
        <v/>
      </c>
      <c r="AN2814" s="112">
        <f>IF(Q2814&lt;&gt;"",MONTH(Q2814),"")</f>
        <v/>
      </c>
      <c r="AO2814" s="112">
        <f>IFERROR(VALUE(V2814),0)</f>
        <v/>
      </c>
    </row>
    <row customFormat="1" customHeight="1" ht="29.25" r="2815" s="112" spans="1:41">
      <c r="A2815" s="127" t="n"/>
      <c r="B2815" s="113" t="n"/>
      <c r="C2815" s="127" t="n"/>
      <c r="D2815" s="127" t="n"/>
      <c r="E2815" s="114">
        <f>IF(F2815 &lt;&gt; "",VLOOKUP(F2815,CategoryLookup,2,FALSE), "")</f>
        <v/>
      </c>
      <c r="F2815" s="126" t="n"/>
      <c r="G2815" s="127" t="n"/>
      <c r="H2815" s="127" t="n"/>
      <c r="I2815" s="127" t="n"/>
      <c r="J2815" s="127" t="n"/>
      <c r="K2815" s="127" t="n"/>
      <c r="L2815" s="127" t="n"/>
      <c r="M2815" s="127" t="n"/>
      <c r="N2815" s="120" t="n"/>
      <c r="O2815" s="120" t="n"/>
      <c r="P2815" s="120" t="n"/>
      <c r="Q2815" s="120" t="n"/>
      <c r="R2815" s="121" t="n"/>
      <c r="S2815" s="121" t="n"/>
      <c r="T2815" s="121" t="n"/>
      <c r="U2815" s="121" t="n"/>
      <c r="V2815" s="117">
        <f>IF(P2815="NA","NA",IF(P2815&lt;&gt;"",TEXT(P2815-N2815,"[h].mm"),""))</f>
        <v/>
      </c>
      <c r="W2815" s="118">
        <f>IF(AND(R2815="",S2815=""),"",R2815+S2815)</f>
        <v/>
      </c>
      <c r="X2815" s="116">
        <f>IF(O2815&lt;&gt;"",DATE(YEAR(O2815), MONTH(O2815), DAY(O2815)),"")</f>
        <v/>
      </c>
      <c r="Y2815" s="122" t="n"/>
      <c r="Z2815" s="123" t="n"/>
      <c r="AA2815" s="117">
        <f>IF(F2815="Re-assigned","NA",IF(W2815="","",IF(W2815&gt;=VLOOKUP(D2815,SLAMatrix,3,FALSE),"Yes",IF(W2815&lt;VLOOKUP(D2815,SLAMatrix,2,FALSE),"No","Internal"))))</f>
        <v/>
      </c>
      <c r="AB2815" s="123" t="n"/>
      <c r="AC2815" s="123" t="n"/>
      <c r="AD2815" s="119" t="n"/>
      <c r="AE2815" s="125" t="n"/>
      <c r="AF2815" s="124">
        <f>MONTH(O2815)</f>
        <v/>
      </c>
      <c r="AG2815" s="124">
        <f>VLOOKUP(IFERROR(MID(AE2815,1,(FIND(",",AE2815,1)-1)),AE2815),Facility_Region_Mapping,2,FALSE)</f>
        <v/>
      </c>
      <c r="AH2815" s="124" t="n"/>
      <c r="AI2815" s="124">
        <f>IF(C2815&lt;&gt;"",IF(M2815="ESM User",getInterfaceName($C2815),"NA"),"")</f>
        <v/>
      </c>
      <c r="AJ2815" s="116">
        <f>IF(Q2815&lt;&gt;"",DATE(YEAR(Q2815), MONTH(Q2815), DAY(Q2815)),"")</f>
        <v/>
      </c>
      <c r="AK2815" s="130">
        <f>IF(Q2815&lt;&gt;0,Q2815-N2815,TODAY()-N2815)</f>
        <v/>
      </c>
      <c r="AL2815" s="112">
        <f>IF(F2815="Re-assigned",0,IF(H2815="Closed",0,IF(H2815="Service Restored",0,IF(H2815="",0,1))))</f>
        <v/>
      </c>
      <c r="AM2815" s="124">
        <f>IF(AL2815=0,"",IF(AK2815&gt;20.99,"Aged","Non-Aged"))</f>
        <v/>
      </c>
      <c r="AN2815" s="112">
        <f>IF(Q2815&lt;&gt;"",MONTH(Q2815),"")</f>
        <v/>
      </c>
      <c r="AO2815" s="112">
        <f>IFERROR(VALUE(V2815),0)</f>
        <v/>
      </c>
    </row>
    <row customFormat="1" customHeight="1" ht="29.25" r="2816" s="112" spans="1:41">
      <c r="A2816" s="127" t="n"/>
      <c r="B2816" s="113" t="n"/>
      <c r="C2816" s="127" t="n"/>
      <c r="D2816" s="127" t="n"/>
      <c r="E2816" s="114">
        <f>IF(F2816 &lt;&gt; "",VLOOKUP(F2816,CategoryLookup,2,FALSE), "")</f>
        <v/>
      </c>
      <c r="F2816" s="126" t="n"/>
      <c r="G2816" s="127" t="n"/>
      <c r="H2816" s="127" t="n"/>
      <c r="I2816" s="127" t="n"/>
      <c r="J2816" s="127" t="n"/>
      <c r="K2816" s="127" t="n"/>
      <c r="L2816" s="127" t="n"/>
      <c r="M2816" s="127" t="n"/>
      <c r="N2816" s="120" t="n"/>
      <c r="O2816" s="120" t="n"/>
      <c r="P2816" s="120" t="n"/>
      <c r="Q2816" s="120" t="n"/>
      <c r="R2816" s="121" t="n"/>
      <c r="S2816" s="121" t="n"/>
      <c r="T2816" s="121" t="n"/>
      <c r="U2816" s="121" t="n"/>
      <c r="V2816" s="117">
        <f>IF(P2816="NA","NA",IF(P2816&lt;&gt;"",TEXT(P2816-N2816,"[h].mm"),""))</f>
        <v/>
      </c>
      <c r="W2816" s="118">
        <f>IF(AND(R2816="",S2816=""),"",R2816+S2816)</f>
        <v/>
      </c>
      <c r="X2816" s="116">
        <f>IF(O2816&lt;&gt;"",DATE(YEAR(O2816), MONTH(O2816), DAY(O2816)),"")</f>
        <v/>
      </c>
      <c r="Y2816" s="122" t="n"/>
      <c r="Z2816" s="123" t="n"/>
      <c r="AA2816" s="117">
        <f>IF(F2816="Re-assigned","NA",IF(W2816="","",IF(W2816&gt;=VLOOKUP(D2816,SLAMatrix,3,FALSE),"Yes",IF(W2816&lt;VLOOKUP(D2816,SLAMatrix,2,FALSE),"No","Internal"))))</f>
        <v/>
      </c>
      <c r="AB2816" s="123" t="n"/>
      <c r="AC2816" s="123" t="n"/>
      <c r="AD2816" s="119" t="n"/>
      <c r="AE2816" s="125" t="n"/>
      <c r="AF2816" s="124">
        <f>MONTH(O2816)</f>
        <v/>
      </c>
      <c r="AG2816" s="124">
        <f>VLOOKUP(IFERROR(MID(AE2816,1,(FIND(",",AE2816,1)-1)),AE2816),Facility_Region_Mapping,2,FALSE)</f>
        <v/>
      </c>
      <c r="AH2816" s="124" t="n"/>
      <c r="AI2816" s="124">
        <f>IF(C2816&lt;&gt;"",IF(M2816="ESM User",getInterfaceName($C2816),"NA"),"")</f>
        <v/>
      </c>
      <c r="AJ2816" s="116">
        <f>IF(Q2816&lt;&gt;"",DATE(YEAR(Q2816), MONTH(Q2816), DAY(Q2816)),"")</f>
        <v/>
      </c>
      <c r="AK2816" s="130">
        <f>IF(Q2816&lt;&gt;0,Q2816-N2816,TODAY()-N2816)</f>
        <v/>
      </c>
      <c r="AL2816" s="112">
        <f>IF(F2816="Re-assigned",0,IF(H2816="Closed",0,IF(H2816="Service Restored",0,IF(H2816="",0,1))))</f>
        <v/>
      </c>
      <c r="AM2816" s="124">
        <f>IF(AL2816=0,"",IF(AK2816&gt;20.99,"Aged","Non-Aged"))</f>
        <v/>
      </c>
      <c r="AN2816" s="112">
        <f>IF(Q2816&lt;&gt;"",MONTH(Q2816),"")</f>
        <v/>
      </c>
      <c r="AO2816" s="112">
        <f>IFERROR(VALUE(V2816),0)</f>
        <v/>
      </c>
    </row>
    <row customFormat="1" customHeight="1" ht="29.25" r="2817" s="112" spans="1:41">
      <c r="A2817" s="127" t="n"/>
      <c r="B2817" s="113" t="n"/>
      <c r="C2817" s="127" t="n"/>
      <c r="D2817" s="127" t="n"/>
      <c r="E2817" s="114">
        <f>IF(F2817 &lt;&gt; "",VLOOKUP(F2817,CategoryLookup,2,FALSE), "")</f>
        <v/>
      </c>
      <c r="F2817" s="126" t="n"/>
      <c r="G2817" s="127" t="n"/>
      <c r="H2817" s="127" t="n"/>
      <c r="I2817" s="127" t="n"/>
      <c r="J2817" s="127" t="n"/>
      <c r="K2817" s="127" t="n"/>
      <c r="L2817" s="127" t="n"/>
      <c r="M2817" s="127" t="n"/>
      <c r="N2817" s="120" t="n"/>
      <c r="O2817" s="120" t="n"/>
      <c r="P2817" s="120" t="n"/>
      <c r="Q2817" s="120" t="n"/>
      <c r="R2817" s="121" t="n"/>
      <c r="S2817" s="121" t="n"/>
      <c r="T2817" s="121" t="n"/>
      <c r="U2817" s="121" t="n"/>
      <c r="V2817" s="117">
        <f>IF(P2817="NA","NA",IF(P2817&lt;&gt;"",TEXT(P2817-N2817,"[h].mm"),""))</f>
        <v/>
      </c>
      <c r="W2817" s="118">
        <f>IF(AND(R2817="",S2817=""),"",R2817+S2817)</f>
        <v/>
      </c>
      <c r="X2817" s="116">
        <f>IF(O2817&lt;&gt;"",DATE(YEAR(O2817), MONTH(O2817), DAY(O2817)),"")</f>
        <v/>
      </c>
      <c r="Y2817" s="122" t="n"/>
      <c r="Z2817" s="123" t="n"/>
      <c r="AA2817" s="117">
        <f>IF(F2817="Re-assigned","NA",IF(W2817="","",IF(W2817&gt;=VLOOKUP(D2817,SLAMatrix,3,FALSE),"Yes",IF(W2817&lt;VLOOKUP(D2817,SLAMatrix,2,FALSE),"No","Internal"))))</f>
        <v/>
      </c>
      <c r="AB2817" s="123" t="n"/>
      <c r="AC2817" s="123" t="n"/>
      <c r="AD2817" s="119" t="n"/>
      <c r="AE2817" s="125" t="n"/>
      <c r="AF2817" s="124">
        <f>MONTH(O2817)</f>
        <v/>
      </c>
      <c r="AG2817" s="124">
        <f>VLOOKUP(IFERROR(MID(AE2817,1,(FIND(",",AE2817,1)-1)),AE2817),Facility_Region_Mapping,2,FALSE)</f>
        <v/>
      </c>
      <c r="AH2817" s="124" t="n"/>
      <c r="AI2817" s="124">
        <f>IF(C2817&lt;&gt;"",IF(M2817="ESM User",getInterfaceName($C2817),"NA"),"")</f>
        <v/>
      </c>
      <c r="AJ2817" s="116">
        <f>IF(Q2817&lt;&gt;"",DATE(YEAR(Q2817), MONTH(Q2817), DAY(Q2817)),"")</f>
        <v/>
      </c>
      <c r="AK2817" s="130">
        <f>IF(Q2817&lt;&gt;0,Q2817-N2817,TODAY()-N2817)</f>
        <v/>
      </c>
      <c r="AL2817" s="112">
        <f>IF(F2817="Re-assigned",0,IF(H2817="Closed",0,IF(H2817="Service Restored",0,IF(H2817="",0,1))))</f>
        <v/>
      </c>
      <c r="AM2817" s="124">
        <f>IF(AL2817=0,"",IF(AK2817&gt;20.99,"Aged","Non-Aged"))</f>
        <v/>
      </c>
      <c r="AN2817" s="112">
        <f>IF(Q2817&lt;&gt;"",MONTH(Q2817),"")</f>
        <v/>
      </c>
      <c r="AO2817" s="112">
        <f>IFERROR(VALUE(V2817),0)</f>
        <v/>
      </c>
    </row>
    <row customFormat="1" customHeight="1" ht="29.25" r="2818" s="112" spans="1:41">
      <c r="A2818" s="127" t="n"/>
      <c r="B2818" s="113" t="n"/>
      <c r="C2818" s="127" t="n"/>
      <c r="D2818" s="127" t="n"/>
      <c r="E2818" s="114">
        <f>IF(F2818 &lt;&gt; "",VLOOKUP(F2818,CategoryLookup,2,FALSE), "")</f>
        <v/>
      </c>
      <c r="F2818" s="126" t="n"/>
      <c r="G2818" s="127" t="n"/>
      <c r="H2818" s="127" t="n"/>
      <c r="I2818" s="127" t="n"/>
      <c r="J2818" s="127" t="n"/>
      <c r="K2818" s="127" t="n"/>
      <c r="L2818" s="127" t="n"/>
      <c r="M2818" s="127" t="n"/>
      <c r="N2818" s="120" t="n"/>
      <c r="O2818" s="120" t="n"/>
      <c r="P2818" s="120" t="n"/>
      <c r="Q2818" s="120" t="n"/>
      <c r="R2818" s="121" t="n"/>
      <c r="S2818" s="121" t="n"/>
      <c r="T2818" s="121" t="n"/>
      <c r="U2818" s="121" t="n"/>
      <c r="V2818" s="117">
        <f>IF(P2818="NA","NA",IF(P2818&lt;&gt;"",TEXT(P2818-N2818,"[h].mm"),""))</f>
        <v/>
      </c>
      <c r="W2818" s="118">
        <f>IF(AND(R2818="",S2818=""),"",R2818+S2818)</f>
        <v/>
      </c>
      <c r="X2818" s="116">
        <f>IF(O2818&lt;&gt;"",DATE(YEAR(O2818), MONTH(O2818), DAY(O2818)),"")</f>
        <v/>
      </c>
      <c r="Y2818" s="122" t="n"/>
      <c r="Z2818" s="123" t="n"/>
      <c r="AA2818" s="117">
        <f>IF(F2818="Re-assigned","NA",IF(W2818="","",IF(W2818&gt;=VLOOKUP(D2818,SLAMatrix,3,FALSE),"Yes",IF(W2818&lt;VLOOKUP(D2818,SLAMatrix,2,FALSE),"No","Internal"))))</f>
        <v/>
      </c>
      <c r="AB2818" s="123" t="n"/>
      <c r="AC2818" s="123" t="n"/>
      <c r="AD2818" s="119" t="n"/>
      <c r="AE2818" s="125" t="n"/>
      <c r="AF2818" s="124">
        <f>MONTH(O2818)</f>
        <v/>
      </c>
      <c r="AG2818" s="124">
        <f>VLOOKUP(IFERROR(MID(AE2818,1,(FIND(",",AE2818,1)-1)),AE2818),Facility_Region_Mapping,2,FALSE)</f>
        <v/>
      </c>
      <c r="AH2818" s="124" t="n"/>
      <c r="AI2818" s="124">
        <f>IF(C2818&lt;&gt;"",IF(M2818="ESM User",getInterfaceName($C2818),"NA"),"")</f>
        <v/>
      </c>
      <c r="AJ2818" s="116">
        <f>IF(Q2818&lt;&gt;"",DATE(YEAR(Q2818), MONTH(Q2818), DAY(Q2818)),"")</f>
        <v/>
      </c>
      <c r="AK2818" s="130">
        <f>IF(Q2818&lt;&gt;0,Q2818-N2818,TODAY()-N2818)</f>
        <v/>
      </c>
      <c r="AL2818" s="112">
        <f>IF(F2818="Re-assigned",0,IF(H2818="Closed",0,IF(H2818="Service Restored",0,IF(H2818="",0,1))))</f>
        <v/>
      </c>
      <c r="AM2818" s="124">
        <f>IF(AL2818=0,"",IF(AK2818&gt;20.99,"Aged","Non-Aged"))</f>
        <v/>
      </c>
      <c r="AN2818" s="112">
        <f>IF(Q2818&lt;&gt;"",MONTH(Q2818),"")</f>
        <v/>
      </c>
      <c r="AO2818" s="112">
        <f>IFERROR(VALUE(V2818),0)</f>
        <v/>
      </c>
    </row>
    <row customFormat="1" customHeight="1" ht="29.25" r="2819" s="112" spans="1:41">
      <c r="A2819" s="127" t="n"/>
      <c r="B2819" s="113" t="n"/>
      <c r="C2819" s="127" t="n"/>
      <c r="D2819" s="127" t="n"/>
      <c r="E2819" s="114">
        <f>IF(F2819 &lt;&gt; "",VLOOKUP(F2819,CategoryLookup,2,FALSE), "")</f>
        <v/>
      </c>
      <c r="F2819" s="126" t="n"/>
      <c r="G2819" s="127" t="n"/>
      <c r="H2819" s="127" t="n"/>
      <c r="I2819" s="127" t="n"/>
      <c r="J2819" s="127" t="n"/>
      <c r="K2819" s="127" t="n"/>
      <c r="L2819" s="127" t="n"/>
      <c r="M2819" s="127" t="n"/>
      <c r="N2819" s="120" t="n"/>
      <c r="O2819" s="120" t="n"/>
      <c r="P2819" s="120" t="n"/>
      <c r="Q2819" s="120" t="n"/>
      <c r="R2819" s="121" t="n"/>
      <c r="S2819" s="121" t="n"/>
      <c r="T2819" s="121" t="n"/>
      <c r="U2819" s="121" t="n"/>
      <c r="V2819" s="117">
        <f>IF(P2819="NA","NA",IF(P2819&lt;&gt;"",TEXT(P2819-N2819,"[h].mm"),""))</f>
        <v/>
      </c>
      <c r="W2819" s="118">
        <f>IF(AND(R2819="",S2819=""),"",R2819+S2819)</f>
        <v/>
      </c>
      <c r="X2819" s="116">
        <f>IF(O2819&lt;&gt;"",DATE(YEAR(O2819), MONTH(O2819), DAY(O2819)),"")</f>
        <v/>
      </c>
      <c r="Y2819" s="122" t="n"/>
      <c r="Z2819" s="123" t="n"/>
      <c r="AA2819" s="117">
        <f>IF(F2819="Re-assigned","NA",IF(W2819="","",IF(W2819&gt;=VLOOKUP(D2819,SLAMatrix,3,FALSE),"Yes",IF(W2819&lt;VLOOKUP(D2819,SLAMatrix,2,FALSE),"No","Internal"))))</f>
        <v/>
      </c>
      <c r="AB2819" s="123" t="n"/>
      <c r="AC2819" s="123" t="n"/>
      <c r="AD2819" s="119" t="n"/>
      <c r="AE2819" s="125" t="n"/>
      <c r="AF2819" s="124">
        <f>MONTH(O2819)</f>
        <v/>
      </c>
      <c r="AG2819" s="124">
        <f>VLOOKUP(IFERROR(MID(AE2819,1,(FIND(",",AE2819,1)-1)),AE2819),Facility_Region_Mapping,2,FALSE)</f>
        <v/>
      </c>
      <c r="AH2819" s="124" t="n"/>
      <c r="AI2819" s="124">
        <f>IF(C2819&lt;&gt;"",IF(M2819="ESM User",getInterfaceName($C2819),"NA"),"")</f>
        <v/>
      </c>
      <c r="AJ2819" s="116">
        <f>IF(Q2819&lt;&gt;"",DATE(YEAR(Q2819), MONTH(Q2819), DAY(Q2819)),"")</f>
        <v/>
      </c>
      <c r="AK2819" s="130">
        <f>IF(Q2819&lt;&gt;0,Q2819-N2819,TODAY()-N2819)</f>
        <v/>
      </c>
      <c r="AL2819" s="112">
        <f>IF(F2819="Re-assigned",0,IF(H2819="Closed",0,IF(H2819="Service Restored",0,IF(H2819="",0,1))))</f>
        <v/>
      </c>
      <c r="AM2819" s="124">
        <f>IF(AL2819=0,"",IF(AK2819&gt;20.99,"Aged","Non-Aged"))</f>
        <v/>
      </c>
      <c r="AN2819" s="112">
        <f>IF(Q2819&lt;&gt;"",MONTH(Q2819),"")</f>
        <v/>
      </c>
      <c r="AO2819" s="112">
        <f>IFERROR(VALUE(V2819),0)</f>
        <v/>
      </c>
    </row>
    <row customFormat="1" customHeight="1" ht="29.25" r="2820" s="112" spans="1:41">
      <c r="A2820" s="127" t="n"/>
      <c r="B2820" s="113" t="n"/>
      <c r="C2820" s="127" t="n"/>
      <c r="D2820" s="127" t="n"/>
      <c r="E2820" s="114">
        <f>IF(F2820 &lt;&gt; "",VLOOKUP(F2820,CategoryLookup,2,FALSE), "")</f>
        <v/>
      </c>
      <c r="F2820" s="126" t="n"/>
      <c r="G2820" s="127" t="n"/>
      <c r="H2820" s="127" t="n"/>
      <c r="I2820" s="127" t="n"/>
      <c r="J2820" s="127" t="n"/>
      <c r="K2820" s="127" t="n"/>
      <c r="L2820" s="127" t="n"/>
      <c r="M2820" s="127" t="n"/>
      <c r="N2820" s="120" t="n"/>
      <c r="O2820" s="120" t="n"/>
      <c r="P2820" s="120" t="n"/>
      <c r="Q2820" s="120" t="n"/>
      <c r="R2820" s="121" t="n"/>
      <c r="S2820" s="121" t="n"/>
      <c r="T2820" s="121" t="n"/>
      <c r="U2820" s="121" t="n"/>
      <c r="V2820" s="117">
        <f>IF(P2820="NA","NA",IF(P2820&lt;&gt;"",TEXT(P2820-N2820,"[h].mm"),""))</f>
        <v/>
      </c>
      <c r="W2820" s="118">
        <f>IF(AND(R2820="",S2820=""),"",R2820+S2820)</f>
        <v/>
      </c>
      <c r="X2820" s="116">
        <f>IF(O2820&lt;&gt;"",DATE(YEAR(O2820), MONTH(O2820), DAY(O2820)),"")</f>
        <v/>
      </c>
      <c r="Y2820" s="122" t="n"/>
      <c r="Z2820" s="123" t="n"/>
      <c r="AA2820" s="117">
        <f>IF(F2820="Re-assigned","NA",IF(W2820="","",IF(W2820&gt;=VLOOKUP(D2820,SLAMatrix,3,FALSE),"Yes",IF(W2820&lt;VLOOKUP(D2820,SLAMatrix,2,FALSE),"No","Internal"))))</f>
        <v/>
      </c>
      <c r="AB2820" s="123" t="n"/>
      <c r="AC2820" s="123" t="n"/>
      <c r="AD2820" s="119" t="n"/>
      <c r="AE2820" s="125" t="n"/>
      <c r="AF2820" s="124">
        <f>MONTH(O2820)</f>
        <v/>
      </c>
      <c r="AG2820" s="124">
        <f>VLOOKUP(IFERROR(MID(AE2820,1,(FIND(",",AE2820,1)-1)),AE2820),Facility_Region_Mapping,2,FALSE)</f>
        <v/>
      </c>
      <c r="AH2820" s="124" t="n"/>
      <c r="AI2820" s="124">
        <f>IF(C2820&lt;&gt;"",IF(M2820="ESM User",getInterfaceName($C2820),"NA"),"")</f>
        <v/>
      </c>
      <c r="AJ2820" s="116">
        <f>IF(Q2820&lt;&gt;"",DATE(YEAR(Q2820), MONTH(Q2820), DAY(Q2820)),"")</f>
        <v/>
      </c>
      <c r="AK2820" s="130">
        <f>IF(Q2820&lt;&gt;0,Q2820-N2820,TODAY()-N2820)</f>
        <v/>
      </c>
      <c r="AL2820" s="112">
        <f>IF(F2820="Re-assigned",0,IF(H2820="Closed",0,IF(H2820="Service Restored",0,IF(H2820="",0,1))))</f>
        <v/>
      </c>
      <c r="AM2820" s="124">
        <f>IF(AL2820=0,"",IF(AK2820&gt;20.99,"Aged","Non-Aged"))</f>
        <v/>
      </c>
      <c r="AN2820" s="112">
        <f>IF(Q2820&lt;&gt;"",MONTH(Q2820),"")</f>
        <v/>
      </c>
      <c r="AO2820" s="112">
        <f>IFERROR(VALUE(V2820),0)</f>
        <v/>
      </c>
    </row>
    <row customFormat="1" customHeight="1" ht="29.25" r="2821" s="112" spans="1:41">
      <c r="A2821" s="127" t="n"/>
      <c r="B2821" s="113" t="n"/>
      <c r="C2821" s="127" t="n"/>
      <c r="D2821" s="127" t="n"/>
      <c r="E2821" s="114">
        <f>IF(F2821 &lt;&gt; "",VLOOKUP(F2821,CategoryLookup,2,FALSE), "")</f>
        <v/>
      </c>
      <c r="F2821" s="126" t="n"/>
      <c r="G2821" s="127" t="n"/>
      <c r="H2821" s="127" t="n"/>
      <c r="I2821" s="127" t="n"/>
      <c r="J2821" s="127" t="n"/>
      <c r="K2821" s="127" t="n"/>
      <c r="L2821" s="127" t="n"/>
      <c r="M2821" s="127" t="n"/>
      <c r="N2821" s="120" t="n"/>
      <c r="O2821" s="120" t="n"/>
      <c r="P2821" s="120" t="n"/>
      <c r="Q2821" s="120" t="n"/>
      <c r="R2821" s="121" t="n"/>
      <c r="S2821" s="121" t="n"/>
      <c r="T2821" s="121" t="n"/>
      <c r="U2821" s="121" t="n"/>
      <c r="V2821" s="117">
        <f>IF(P2821="NA","NA",IF(P2821&lt;&gt;"",TEXT(P2821-N2821,"[h].mm"),""))</f>
        <v/>
      </c>
      <c r="W2821" s="118">
        <f>IF(AND(R2821="",S2821=""),"",R2821+S2821)</f>
        <v/>
      </c>
      <c r="X2821" s="116">
        <f>IF(O2821&lt;&gt;"",DATE(YEAR(O2821), MONTH(O2821), DAY(O2821)),"")</f>
        <v/>
      </c>
      <c r="Y2821" s="122" t="n"/>
      <c r="Z2821" s="123" t="n"/>
      <c r="AA2821" s="117">
        <f>IF(F2821="Re-assigned","NA",IF(W2821="","",IF(W2821&gt;=VLOOKUP(D2821,SLAMatrix,3,FALSE),"Yes",IF(W2821&lt;VLOOKUP(D2821,SLAMatrix,2,FALSE),"No","Internal"))))</f>
        <v/>
      </c>
      <c r="AB2821" s="123" t="n"/>
      <c r="AC2821" s="123" t="n"/>
      <c r="AD2821" s="119" t="n"/>
      <c r="AE2821" s="125" t="n"/>
      <c r="AF2821" s="124">
        <f>MONTH(O2821)</f>
        <v/>
      </c>
      <c r="AG2821" s="124">
        <f>VLOOKUP(IFERROR(MID(AE2821,1,(FIND(",",AE2821,1)-1)),AE2821),Facility_Region_Mapping,2,FALSE)</f>
        <v/>
      </c>
      <c r="AH2821" s="124" t="n"/>
      <c r="AI2821" s="124">
        <f>IF(C2821&lt;&gt;"",IF(M2821="ESM User",getInterfaceName($C2821),"NA"),"")</f>
        <v/>
      </c>
      <c r="AJ2821" s="116">
        <f>IF(Q2821&lt;&gt;"",DATE(YEAR(Q2821), MONTH(Q2821), DAY(Q2821)),"")</f>
        <v/>
      </c>
      <c r="AK2821" s="130">
        <f>IF(Q2821&lt;&gt;0,Q2821-N2821,TODAY()-N2821)</f>
        <v/>
      </c>
      <c r="AL2821" s="112">
        <f>IF(F2821="Re-assigned",0,IF(H2821="Closed",0,IF(H2821="Service Restored",0,IF(H2821="",0,1))))</f>
        <v/>
      </c>
      <c r="AM2821" s="124">
        <f>IF(AL2821=0,"",IF(AK2821&gt;20.99,"Aged","Non-Aged"))</f>
        <v/>
      </c>
      <c r="AN2821" s="112">
        <f>IF(Q2821&lt;&gt;"",MONTH(Q2821),"")</f>
        <v/>
      </c>
      <c r="AO2821" s="112">
        <f>IFERROR(VALUE(V2821),0)</f>
        <v/>
      </c>
    </row>
    <row customFormat="1" customHeight="1" ht="29.25" r="2822" s="112" spans="1:41">
      <c r="A2822" s="127" t="n"/>
      <c r="B2822" s="113" t="n"/>
      <c r="C2822" s="127" t="n"/>
      <c r="D2822" s="127" t="n"/>
      <c r="E2822" s="114">
        <f>IF(F2822 &lt;&gt; "",VLOOKUP(F2822,CategoryLookup,2,FALSE), "")</f>
        <v/>
      </c>
      <c r="F2822" s="126" t="n"/>
      <c r="G2822" s="127" t="n"/>
      <c r="H2822" s="127" t="n"/>
      <c r="I2822" s="127" t="n"/>
      <c r="J2822" s="127" t="n"/>
      <c r="K2822" s="127" t="n"/>
      <c r="L2822" s="127" t="n"/>
      <c r="M2822" s="127" t="n"/>
      <c r="N2822" s="120" t="n"/>
      <c r="O2822" s="120" t="n"/>
      <c r="P2822" s="120" t="n"/>
      <c r="Q2822" s="120" t="n"/>
      <c r="R2822" s="121" t="n"/>
      <c r="S2822" s="121" t="n"/>
      <c r="T2822" s="121" t="n"/>
      <c r="U2822" s="121" t="n"/>
      <c r="V2822" s="117">
        <f>IF(P2822="NA","NA",IF(P2822&lt;&gt;"",TEXT(P2822-N2822,"[h].mm"),""))</f>
        <v/>
      </c>
      <c r="W2822" s="118">
        <f>IF(AND(R2822="",S2822=""),"",R2822+S2822)</f>
        <v/>
      </c>
      <c r="X2822" s="116">
        <f>IF(O2822&lt;&gt;"",DATE(YEAR(O2822), MONTH(O2822), DAY(O2822)),"")</f>
        <v/>
      </c>
      <c r="Y2822" s="122" t="n"/>
      <c r="Z2822" s="123" t="n"/>
      <c r="AA2822" s="117">
        <f>IF(F2822="Re-assigned","NA",IF(W2822="","",IF(W2822&gt;=VLOOKUP(D2822,SLAMatrix,3,FALSE),"Yes",IF(W2822&lt;VLOOKUP(D2822,SLAMatrix,2,FALSE),"No","Internal"))))</f>
        <v/>
      </c>
      <c r="AB2822" s="123" t="n"/>
      <c r="AC2822" s="123" t="n"/>
      <c r="AD2822" s="119" t="n"/>
      <c r="AE2822" s="125" t="n"/>
      <c r="AF2822" s="124">
        <f>MONTH(O2822)</f>
        <v/>
      </c>
      <c r="AG2822" s="124">
        <f>VLOOKUP(IFERROR(MID(AE2822,1,(FIND(",",AE2822,1)-1)),AE2822),Facility_Region_Mapping,2,FALSE)</f>
        <v/>
      </c>
      <c r="AH2822" s="124" t="n"/>
      <c r="AI2822" s="124">
        <f>IF(C2822&lt;&gt;"",IF(M2822="ESM User",getInterfaceName($C2822),"NA"),"")</f>
        <v/>
      </c>
      <c r="AJ2822" s="116">
        <f>IF(Q2822&lt;&gt;"",DATE(YEAR(Q2822), MONTH(Q2822), DAY(Q2822)),"")</f>
        <v/>
      </c>
      <c r="AK2822" s="130">
        <f>IF(Q2822&lt;&gt;0,Q2822-N2822,TODAY()-N2822)</f>
        <v/>
      </c>
      <c r="AL2822" s="112">
        <f>IF(F2822="Re-assigned",0,IF(H2822="Closed",0,IF(H2822="Service Restored",0,IF(H2822="",0,1))))</f>
        <v/>
      </c>
      <c r="AM2822" s="124">
        <f>IF(AL2822=0,"",IF(AK2822&gt;20.99,"Aged","Non-Aged"))</f>
        <v/>
      </c>
      <c r="AN2822" s="112">
        <f>IF(Q2822&lt;&gt;"",MONTH(Q2822),"")</f>
        <v/>
      </c>
      <c r="AO2822" s="112">
        <f>IFERROR(VALUE(V2822),0)</f>
        <v/>
      </c>
    </row>
    <row customFormat="1" customHeight="1" ht="29.25" r="2823" s="112" spans="1:41">
      <c r="A2823" s="127" t="n"/>
      <c r="B2823" s="113" t="n"/>
      <c r="C2823" s="127" t="n"/>
      <c r="D2823" s="127" t="n"/>
      <c r="E2823" s="114">
        <f>IF(F2823 &lt;&gt; "",VLOOKUP(F2823,CategoryLookup,2,FALSE), "")</f>
        <v/>
      </c>
      <c r="F2823" s="126" t="n"/>
      <c r="G2823" s="127" t="n"/>
      <c r="H2823" s="127" t="n"/>
      <c r="I2823" s="127" t="n"/>
      <c r="J2823" s="127" t="n"/>
      <c r="K2823" s="127" t="n"/>
      <c r="L2823" s="127" t="n"/>
      <c r="M2823" s="127" t="n"/>
      <c r="N2823" s="120" t="n"/>
      <c r="O2823" s="120" t="n"/>
      <c r="P2823" s="120" t="n"/>
      <c r="Q2823" s="120" t="n"/>
      <c r="R2823" s="121" t="n"/>
      <c r="S2823" s="121" t="n"/>
      <c r="T2823" s="121" t="n"/>
      <c r="U2823" s="121" t="n"/>
      <c r="V2823" s="117">
        <f>IF(P2823="NA","NA",IF(P2823&lt;&gt;"",TEXT(P2823-N2823,"[h].mm"),""))</f>
        <v/>
      </c>
      <c r="W2823" s="118">
        <f>IF(AND(R2823="",S2823=""),"",R2823+S2823)</f>
        <v/>
      </c>
      <c r="X2823" s="116">
        <f>IF(O2823&lt;&gt;"",DATE(YEAR(O2823), MONTH(O2823), DAY(O2823)),"")</f>
        <v/>
      </c>
      <c r="Y2823" s="122" t="n"/>
      <c r="Z2823" s="123" t="n"/>
      <c r="AA2823" s="117">
        <f>IF(F2823="Re-assigned","NA",IF(W2823="","",IF(W2823&gt;=VLOOKUP(D2823,SLAMatrix,3,FALSE),"Yes",IF(W2823&lt;VLOOKUP(D2823,SLAMatrix,2,FALSE),"No","Internal"))))</f>
        <v/>
      </c>
      <c r="AB2823" s="123" t="n"/>
      <c r="AC2823" s="123" t="n"/>
      <c r="AD2823" s="119" t="n"/>
      <c r="AE2823" s="125" t="n"/>
      <c r="AF2823" s="124">
        <f>MONTH(O2823)</f>
        <v/>
      </c>
      <c r="AG2823" s="124">
        <f>VLOOKUP(IFERROR(MID(AE2823,1,(FIND(",",AE2823,1)-1)),AE2823),Facility_Region_Mapping,2,FALSE)</f>
        <v/>
      </c>
      <c r="AH2823" s="124" t="n"/>
      <c r="AI2823" s="124">
        <f>IF(C2823&lt;&gt;"",IF(M2823="ESM User",getInterfaceName($C2823),"NA"),"")</f>
        <v/>
      </c>
      <c r="AJ2823" s="116">
        <f>IF(Q2823&lt;&gt;"",DATE(YEAR(Q2823), MONTH(Q2823), DAY(Q2823)),"")</f>
        <v/>
      </c>
      <c r="AK2823" s="130">
        <f>IF(Q2823&lt;&gt;0,Q2823-N2823,TODAY()-N2823)</f>
        <v/>
      </c>
      <c r="AL2823" s="112">
        <f>IF(F2823="Re-assigned",0,IF(H2823="Closed",0,IF(H2823="Service Restored",0,IF(H2823="",0,1))))</f>
        <v/>
      </c>
      <c r="AM2823" s="124">
        <f>IF(AL2823=0,"",IF(AK2823&gt;20.99,"Aged","Non-Aged"))</f>
        <v/>
      </c>
      <c r="AN2823" s="112">
        <f>IF(Q2823&lt;&gt;"",MONTH(Q2823),"")</f>
        <v/>
      </c>
      <c r="AO2823" s="112">
        <f>IFERROR(VALUE(V2823),0)</f>
        <v/>
      </c>
    </row>
    <row customFormat="1" customHeight="1" ht="29.25" r="2824" s="112" spans="1:41">
      <c r="A2824" s="127" t="n"/>
      <c r="B2824" s="113" t="n"/>
      <c r="C2824" s="127" t="n"/>
      <c r="D2824" s="127" t="n"/>
      <c r="E2824" s="114">
        <f>IF(F2824 &lt;&gt; "",VLOOKUP(F2824,CategoryLookup,2,FALSE), "")</f>
        <v/>
      </c>
      <c r="F2824" s="126" t="n"/>
      <c r="G2824" s="127" t="n"/>
      <c r="H2824" s="127" t="n"/>
      <c r="I2824" s="127" t="n"/>
      <c r="J2824" s="127" t="n"/>
      <c r="K2824" s="127" t="n"/>
      <c r="L2824" s="127" t="n"/>
      <c r="M2824" s="127" t="n"/>
      <c r="N2824" s="120" t="n"/>
      <c r="O2824" s="120" t="n"/>
      <c r="P2824" s="120" t="n"/>
      <c r="Q2824" s="120" t="n"/>
      <c r="R2824" s="121" t="n"/>
      <c r="S2824" s="121" t="n"/>
      <c r="T2824" s="121" t="n"/>
      <c r="U2824" s="121" t="n"/>
      <c r="V2824" s="117">
        <f>IF(P2824="NA","NA",IF(P2824&lt;&gt;"",TEXT(P2824-N2824,"[h].mm"),""))</f>
        <v/>
      </c>
      <c r="W2824" s="118">
        <f>IF(AND(R2824="",S2824=""),"",R2824+S2824)</f>
        <v/>
      </c>
      <c r="X2824" s="116">
        <f>IF(O2824&lt;&gt;"",DATE(YEAR(O2824), MONTH(O2824), DAY(O2824)),"")</f>
        <v/>
      </c>
      <c r="Y2824" s="122" t="n"/>
      <c r="Z2824" s="123" t="n"/>
      <c r="AA2824" s="117">
        <f>IF(F2824="Re-assigned","NA",IF(W2824="","",IF(W2824&gt;=VLOOKUP(D2824,SLAMatrix,3,FALSE),"Yes",IF(W2824&lt;VLOOKUP(D2824,SLAMatrix,2,FALSE),"No","Internal"))))</f>
        <v/>
      </c>
      <c r="AB2824" s="123" t="n"/>
      <c r="AC2824" s="123" t="n"/>
      <c r="AD2824" s="119" t="n"/>
      <c r="AE2824" s="125" t="n"/>
      <c r="AF2824" s="124">
        <f>MONTH(O2824)</f>
        <v/>
      </c>
      <c r="AG2824" s="124">
        <f>VLOOKUP(IFERROR(MID(AE2824,1,(FIND(",",AE2824,1)-1)),AE2824),Facility_Region_Mapping,2,FALSE)</f>
        <v/>
      </c>
      <c r="AH2824" s="124" t="n"/>
      <c r="AI2824" s="124">
        <f>IF(C2824&lt;&gt;"",IF(M2824="ESM User",getInterfaceName($C2824),"NA"),"")</f>
        <v/>
      </c>
      <c r="AJ2824" s="116">
        <f>IF(Q2824&lt;&gt;"",DATE(YEAR(Q2824), MONTH(Q2824), DAY(Q2824)),"")</f>
        <v/>
      </c>
      <c r="AK2824" s="130">
        <f>IF(Q2824&lt;&gt;0,Q2824-N2824,TODAY()-N2824)</f>
        <v/>
      </c>
      <c r="AL2824" s="112">
        <f>IF(F2824="Re-assigned",0,IF(H2824="Closed",0,IF(H2824="Service Restored",0,IF(H2824="",0,1))))</f>
        <v/>
      </c>
      <c r="AM2824" s="124">
        <f>IF(AL2824=0,"",IF(AK2824&gt;20.99,"Aged","Non-Aged"))</f>
        <v/>
      </c>
      <c r="AN2824" s="112">
        <f>IF(Q2824&lt;&gt;"",MONTH(Q2824),"")</f>
        <v/>
      </c>
      <c r="AO2824" s="112">
        <f>IFERROR(VALUE(V2824),0)</f>
        <v/>
      </c>
    </row>
    <row customFormat="1" customHeight="1" ht="29.25" r="2825" s="112" spans="1:41">
      <c r="A2825" s="127" t="n"/>
      <c r="B2825" s="113" t="n"/>
      <c r="C2825" s="127" t="n"/>
      <c r="D2825" s="127" t="n"/>
      <c r="E2825" s="114">
        <f>IF(F2825 &lt;&gt; "",VLOOKUP(F2825,CategoryLookup,2,FALSE), "")</f>
        <v/>
      </c>
      <c r="F2825" s="126" t="n"/>
      <c r="G2825" s="127" t="n"/>
      <c r="H2825" s="127" t="n"/>
      <c r="I2825" s="127" t="n"/>
      <c r="J2825" s="127" t="n"/>
      <c r="K2825" s="127" t="n"/>
      <c r="L2825" s="127" t="n"/>
      <c r="M2825" s="127" t="n"/>
      <c r="N2825" s="120" t="n"/>
      <c r="O2825" s="120" t="n"/>
      <c r="P2825" s="120" t="n"/>
      <c r="Q2825" s="120" t="n"/>
      <c r="R2825" s="121" t="n"/>
      <c r="S2825" s="121" t="n"/>
      <c r="T2825" s="121" t="n"/>
      <c r="U2825" s="121" t="n"/>
      <c r="V2825" s="117">
        <f>IF(P2825="NA","NA",IF(P2825&lt;&gt;"",TEXT(P2825-N2825,"[h].mm"),""))</f>
        <v/>
      </c>
      <c r="W2825" s="118">
        <f>IF(AND(R2825="",S2825=""),"",R2825+S2825)</f>
        <v/>
      </c>
      <c r="X2825" s="116">
        <f>IF(O2825&lt;&gt;"",DATE(YEAR(O2825), MONTH(O2825), DAY(O2825)),"")</f>
        <v/>
      </c>
      <c r="Y2825" s="122" t="n"/>
      <c r="Z2825" s="123" t="n"/>
      <c r="AA2825" s="117">
        <f>IF(F2825="Re-assigned","NA",IF(W2825="","",IF(W2825&gt;=VLOOKUP(D2825,SLAMatrix,3,FALSE),"Yes",IF(W2825&lt;VLOOKUP(D2825,SLAMatrix,2,FALSE),"No","Internal"))))</f>
        <v/>
      </c>
      <c r="AB2825" s="123" t="n"/>
      <c r="AC2825" s="123" t="n"/>
      <c r="AD2825" s="119" t="n"/>
      <c r="AE2825" s="125" t="n"/>
      <c r="AF2825" s="124">
        <f>MONTH(O2825)</f>
        <v/>
      </c>
      <c r="AG2825" s="124">
        <f>VLOOKUP(IFERROR(MID(AE2825,1,(FIND(",",AE2825,1)-1)),AE2825),Facility_Region_Mapping,2,FALSE)</f>
        <v/>
      </c>
      <c r="AH2825" s="124" t="n"/>
      <c r="AI2825" s="124">
        <f>IF(C2825&lt;&gt;"",IF(M2825="ESM User",getInterfaceName($C2825),"NA"),"")</f>
        <v/>
      </c>
      <c r="AJ2825" s="116">
        <f>IF(Q2825&lt;&gt;"",DATE(YEAR(Q2825), MONTH(Q2825), DAY(Q2825)),"")</f>
        <v/>
      </c>
      <c r="AK2825" s="130">
        <f>IF(Q2825&lt;&gt;0,Q2825-N2825,TODAY()-N2825)</f>
        <v/>
      </c>
      <c r="AL2825" s="112">
        <f>IF(F2825="Re-assigned",0,IF(H2825="Closed",0,IF(H2825="Service Restored",0,IF(H2825="",0,1))))</f>
        <v/>
      </c>
      <c r="AM2825" s="124">
        <f>IF(AL2825=0,"",IF(AK2825&gt;20.99,"Aged","Non-Aged"))</f>
        <v/>
      </c>
      <c r="AN2825" s="112">
        <f>IF(Q2825&lt;&gt;"",MONTH(Q2825),"")</f>
        <v/>
      </c>
      <c r="AO2825" s="112">
        <f>IFERROR(VALUE(V2825),0)</f>
        <v/>
      </c>
    </row>
    <row customFormat="1" customHeight="1" ht="29.25" r="2826" s="112" spans="1:41">
      <c r="A2826" s="127" t="n"/>
      <c r="B2826" s="113" t="n"/>
      <c r="C2826" s="127" t="n"/>
      <c r="D2826" s="127" t="n"/>
      <c r="E2826" s="114">
        <f>IF(F2826 &lt;&gt; "",VLOOKUP(F2826,CategoryLookup,2,FALSE), "")</f>
        <v/>
      </c>
      <c r="F2826" s="126" t="n"/>
      <c r="G2826" s="127" t="n"/>
      <c r="H2826" s="127" t="n"/>
      <c r="I2826" s="127" t="n"/>
      <c r="J2826" s="127" t="n"/>
      <c r="K2826" s="127" t="n"/>
      <c r="L2826" s="127" t="n"/>
      <c r="M2826" s="127" t="n"/>
      <c r="N2826" s="120" t="n"/>
      <c r="O2826" s="120" t="n"/>
      <c r="P2826" s="120" t="n"/>
      <c r="Q2826" s="120" t="n"/>
      <c r="R2826" s="121" t="n"/>
      <c r="S2826" s="121" t="n"/>
      <c r="T2826" s="121" t="n"/>
      <c r="U2826" s="121" t="n"/>
      <c r="V2826" s="117">
        <f>IF(P2826="NA","NA",IF(P2826&lt;&gt;"",TEXT(P2826-N2826,"[h].mm"),""))</f>
        <v/>
      </c>
      <c r="W2826" s="118">
        <f>IF(AND(R2826="",S2826=""),"",R2826+S2826)</f>
        <v/>
      </c>
      <c r="X2826" s="116">
        <f>IF(O2826&lt;&gt;"",DATE(YEAR(O2826), MONTH(O2826), DAY(O2826)),"")</f>
        <v/>
      </c>
      <c r="Y2826" s="122" t="n"/>
      <c r="Z2826" s="123" t="n"/>
      <c r="AA2826" s="117">
        <f>IF(F2826="Re-assigned","NA",IF(W2826="","",IF(W2826&gt;=VLOOKUP(D2826,SLAMatrix,3,FALSE),"Yes",IF(W2826&lt;VLOOKUP(D2826,SLAMatrix,2,FALSE),"No","Internal"))))</f>
        <v/>
      </c>
      <c r="AB2826" s="123" t="n"/>
      <c r="AC2826" s="123" t="n"/>
      <c r="AD2826" s="119" t="n"/>
      <c r="AE2826" s="125" t="n"/>
      <c r="AF2826" s="124">
        <f>MONTH(O2826)</f>
        <v/>
      </c>
      <c r="AG2826" s="124">
        <f>VLOOKUP(IFERROR(MID(AE2826,1,(FIND(",",AE2826,1)-1)),AE2826),Facility_Region_Mapping,2,FALSE)</f>
        <v/>
      </c>
      <c r="AH2826" s="124" t="n"/>
      <c r="AI2826" s="124">
        <f>IF(C2826&lt;&gt;"",IF(M2826="ESM User",getInterfaceName($C2826),"NA"),"")</f>
        <v/>
      </c>
      <c r="AJ2826" s="116">
        <f>IF(Q2826&lt;&gt;"",DATE(YEAR(Q2826), MONTH(Q2826), DAY(Q2826)),"")</f>
        <v/>
      </c>
      <c r="AK2826" s="130">
        <f>IF(Q2826&lt;&gt;0,Q2826-N2826,TODAY()-N2826)</f>
        <v/>
      </c>
      <c r="AL2826" s="112">
        <f>IF(F2826="Re-assigned",0,IF(H2826="Closed",0,IF(H2826="Service Restored",0,IF(H2826="",0,1))))</f>
        <v/>
      </c>
      <c r="AM2826" s="124">
        <f>IF(AL2826=0,"",IF(AK2826&gt;20.99,"Aged","Non-Aged"))</f>
        <v/>
      </c>
      <c r="AN2826" s="112">
        <f>IF(Q2826&lt;&gt;"",MONTH(Q2826),"")</f>
        <v/>
      </c>
      <c r="AO2826" s="112">
        <f>IFERROR(VALUE(V2826),0)</f>
        <v/>
      </c>
    </row>
    <row customFormat="1" customHeight="1" ht="29.25" r="2827" s="112" spans="1:41">
      <c r="A2827" s="127" t="n"/>
      <c r="B2827" s="113" t="n"/>
      <c r="C2827" s="127" t="n"/>
      <c r="D2827" s="127" t="n"/>
      <c r="E2827" s="114">
        <f>IF(F2827 &lt;&gt; "",VLOOKUP(F2827,CategoryLookup,2,FALSE), "")</f>
        <v/>
      </c>
      <c r="F2827" s="126" t="n"/>
      <c r="G2827" s="127" t="n"/>
      <c r="H2827" s="127" t="n"/>
      <c r="I2827" s="127" t="n"/>
      <c r="J2827" s="127" t="n"/>
      <c r="K2827" s="127" t="n"/>
      <c r="L2827" s="127" t="n"/>
      <c r="M2827" s="127" t="n"/>
      <c r="N2827" s="120" t="n"/>
      <c r="O2827" s="120" t="n"/>
      <c r="P2827" s="120" t="n"/>
      <c r="Q2827" s="120" t="n"/>
      <c r="R2827" s="121" t="n"/>
      <c r="S2827" s="121" t="n"/>
      <c r="T2827" s="121" t="n"/>
      <c r="U2827" s="121" t="n"/>
      <c r="V2827" s="117">
        <f>IF(P2827="NA","NA",IF(P2827&lt;&gt;"",TEXT(P2827-N2827,"[h].mm"),""))</f>
        <v/>
      </c>
      <c r="W2827" s="118">
        <f>IF(AND(R2827="",S2827=""),"",R2827+S2827)</f>
        <v/>
      </c>
      <c r="X2827" s="116">
        <f>IF(O2827&lt;&gt;"",DATE(YEAR(O2827), MONTH(O2827), DAY(O2827)),"")</f>
        <v/>
      </c>
      <c r="Y2827" s="122" t="n"/>
      <c r="Z2827" s="123" t="n"/>
      <c r="AA2827" s="117">
        <f>IF(F2827="Re-assigned","NA",IF(W2827="","",IF(W2827&gt;=VLOOKUP(D2827,SLAMatrix,3,FALSE),"Yes",IF(W2827&lt;VLOOKUP(D2827,SLAMatrix,2,FALSE),"No","Internal"))))</f>
        <v/>
      </c>
      <c r="AB2827" s="123" t="n"/>
      <c r="AC2827" s="123" t="n"/>
      <c r="AD2827" s="119" t="n"/>
      <c r="AE2827" s="125" t="n"/>
      <c r="AF2827" s="124">
        <f>MONTH(O2827)</f>
        <v/>
      </c>
      <c r="AG2827" s="124">
        <f>VLOOKUP(IFERROR(MID(AE2827,1,(FIND(",",AE2827,1)-1)),AE2827),Facility_Region_Mapping,2,FALSE)</f>
        <v/>
      </c>
      <c r="AH2827" s="124" t="n"/>
      <c r="AI2827" s="124">
        <f>IF(C2827&lt;&gt;"",IF(M2827="ESM User",getInterfaceName($C2827),"NA"),"")</f>
        <v/>
      </c>
      <c r="AJ2827" s="116">
        <f>IF(Q2827&lt;&gt;"",DATE(YEAR(Q2827), MONTH(Q2827), DAY(Q2827)),"")</f>
        <v/>
      </c>
      <c r="AK2827" s="130">
        <f>IF(Q2827&lt;&gt;0,Q2827-N2827,TODAY()-N2827)</f>
        <v/>
      </c>
      <c r="AL2827" s="112">
        <f>IF(F2827="Re-assigned",0,IF(H2827="Closed",0,IF(H2827="Service Restored",0,IF(H2827="",0,1))))</f>
        <v/>
      </c>
      <c r="AM2827" s="124">
        <f>IF(AL2827=0,"",IF(AK2827&gt;20.99,"Aged","Non-Aged"))</f>
        <v/>
      </c>
      <c r="AN2827" s="112">
        <f>IF(Q2827&lt;&gt;"",MONTH(Q2827),"")</f>
        <v/>
      </c>
      <c r="AO2827" s="112">
        <f>IFERROR(VALUE(V2827),0)</f>
        <v/>
      </c>
    </row>
    <row customFormat="1" customHeight="1" ht="29.25" r="2828" s="112" spans="1:41">
      <c r="A2828" s="127" t="n"/>
      <c r="B2828" s="113" t="n"/>
      <c r="C2828" s="127" t="n"/>
      <c r="D2828" s="127" t="n"/>
      <c r="E2828" s="114">
        <f>IF(F2828 &lt;&gt; "",VLOOKUP(F2828,CategoryLookup,2,FALSE), "")</f>
        <v/>
      </c>
      <c r="F2828" s="126" t="n"/>
      <c r="G2828" s="127" t="n"/>
      <c r="H2828" s="127" t="n"/>
      <c r="I2828" s="127" t="n"/>
      <c r="J2828" s="127" t="n"/>
      <c r="K2828" s="127" t="n"/>
      <c r="L2828" s="127" t="n"/>
      <c r="M2828" s="127" t="n"/>
      <c r="N2828" s="120" t="n"/>
      <c r="O2828" s="120" t="n"/>
      <c r="P2828" s="120" t="n"/>
      <c r="Q2828" s="120" t="n"/>
      <c r="R2828" s="121" t="n"/>
      <c r="S2828" s="121" t="n"/>
      <c r="T2828" s="121" t="n"/>
      <c r="U2828" s="121" t="n"/>
      <c r="V2828" s="117">
        <f>IF(P2828="NA","NA",IF(P2828&lt;&gt;"",TEXT(P2828-N2828,"[h].mm"),""))</f>
        <v/>
      </c>
      <c r="W2828" s="118">
        <f>IF(AND(R2828="",S2828=""),"",R2828+S2828)</f>
        <v/>
      </c>
      <c r="X2828" s="116">
        <f>IF(O2828&lt;&gt;"",DATE(YEAR(O2828), MONTH(O2828), DAY(O2828)),"")</f>
        <v/>
      </c>
      <c r="Y2828" s="122" t="n"/>
      <c r="Z2828" s="123" t="n"/>
      <c r="AA2828" s="117">
        <f>IF(F2828="Re-assigned","NA",IF(W2828="","",IF(W2828&gt;=VLOOKUP(D2828,SLAMatrix,3,FALSE),"Yes",IF(W2828&lt;VLOOKUP(D2828,SLAMatrix,2,FALSE),"No","Internal"))))</f>
        <v/>
      </c>
      <c r="AB2828" s="123" t="n"/>
      <c r="AC2828" s="123" t="n"/>
      <c r="AD2828" s="119" t="n"/>
      <c r="AE2828" s="125" t="n"/>
      <c r="AF2828" s="124">
        <f>MONTH(O2828)</f>
        <v/>
      </c>
      <c r="AG2828" s="124">
        <f>VLOOKUP(IFERROR(MID(AE2828,1,(FIND(",",AE2828,1)-1)),AE2828),Facility_Region_Mapping,2,FALSE)</f>
        <v/>
      </c>
      <c r="AH2828" s="124" t="n"/>
      <c r="AI2828" s="124">
        <f>IF(C2828&lt;&gt;"",IF(M2828="ESM User",getInterfaceName($C2828),"NA"),"")</f>
        <v/>
      </c>
      <c r="AJ2828" s="116">
        <f>IF(Q2828&lt;&gt;"",DATE(YEAR(Q2828), MONTH(Q2828), DAY(Q2828)),"")</f>
        <v/>
      </c>
      <c r="AK2828" s="130">
        <f>IF(Q2828&lt;&gt;0,Q2828-N2828,TODAY()-N2828)</f>
        <v/>
      </c>
      <c r="AL2828" s="112">
        <f>IF(F2828="Re-assigned",0,IF(H2828="Closed",0,IF(H2828="Service Restored",0,IF(H2828="",0,1))))</f>
        <v/>
      </c>
      <c r="AM2828" s="124">
        <f>IF(AL2828=0,"",IF(AK2828&gt;20.99,"Aged","Non-Aged"))</f>
        <v/>
      </c>
      <c r="AN2828" s="112">
        <f>IF(Q2828&lt;&gt;"",MONTH(Q2828),"")</f>
        <v/>
      </c>
      <c r="AO2828" s="112">
        <f>IFERROR(VALUE(V2828),0)</f>
        <v/>
      </c>
    </row>
    <row customFormat="1" customHeight="1" ht="29.25" r="2829" s="112" spans="1:41">
      <c r="A2829" s="127" t="n"/>
      <c r="B2829" s="113" t="n"/>
      <c r="C2829" s="127" t="n"/>
      <c r="D2829" s="127" t="n"/>
      <c r="E2829" s="114">
        <f>IF(F2829 &lt;&gt; "",VLOOKUP(F2829,CategoryLookup,2,FALSE), "")</f>
        <v/>
      </c>
      <c r="F2829" s="126" t="n"/>
      <c r="G2829" s="127" t="n"/>
      <c r="H2829" s="127" t="n"/>
      <c r="I2829" s="127" t="n"/>
      <c r="J2829" s="127" t="n"/>
      <c r="K2829" s="127" t="n"/>
      <c r="L2829" s="127" t="n"/>
      <c r="M2829" s="127" t="n"/>
      <c r="N2829" s="120" t="n"/>
      <c r="O2829" s="120" t="n"/>
      <c r="P2829" s="120" t="n"/>
      <c r="Q2829" s="120" t="n"/>
      <c r="R2829" s="121" t="n"/>
      <c r="S2829" s="121" t="n"/>
      <c r="T2829" s="121" t="n"/>
      <c r="U2829" s="121" t="n"/>
      <c r="V2829" s="117">
        <f>IF(P2829="NA","NA",IF(P2829&lt;&gt;"",TEXT(P2829-N2829,"[h].mm"),""))</f>
        <v/>
      </c>
      <c r="W2829" s="118">
        <f>IF(AND(R2829="",S2829=""),"",R2829+S2829)</f>
        <v/>
      </c>
      <c r="X2829" s="116">
        <f>IF(O2829&lt;&gt;"",DATE(YEAR(O2829), MONTH(O2829), DAY(O2829)),"")</f>
        <v/>
      </c>
      <c r="Y2829" s="122" t="n"/>
      <c r="Z2829" s="123" t="n"/>
      <c r="AA2829" s="117">
        <f>IF(F2829="Re-assigned","NA",IF(W2829="","",IF(W2829&gt;=VLOOKUP(D2829,SLAMatrix,3,FALSE),"Yes",IF(W2829&lt;VLOOKUP(D2829,SLAMatrix,2,FALSE),"No","Internal"))))</f>
        <v/>
      </c>
      <c r="AB2829" s="123" t="n"/>
      <c r="AC2829" s="123" t="n"/>
      <c r="AD2829" s="119" t="n"/>
      <c r="AE2829" s="125" t="n"/>
      <c r="AF2829" s="124">
        <f>MONTH(O2829)</f>
        <v/>
      </c>
      <c r="AG2829" s="124">
        <f>VLOOKUP(IFERROR(MID(AE2829,1,(FIND(",",AE2829,1)-1)),AE2829),Facility_Region_Mapping,2,FALSE)</f>
        <v/>
      </c>
      <c r="AH2829" s="124" t="n"/>
      <c r="AI2829" s="124">
        <f>IF(C2829&lt;&gt;"",IF(M2829="ESM User",getInterfaceName($C2829),"NA"),"")</f>
        <v/>
      </c>
      <c r="AJ2829" s="116">
        <f>IF(Q2829&lt;&gt;"",DATE(YEAR(Q2829), MONTH(Q2829), DAY(Q2829)),"")</f>
        <v/>
      </c>
      <c r="AK2829" s="130">
        <f>IF(Q2829&lt;&gt;0,Q2829-N2829,TODAY()-N2829)</f>
        <v/>
      </c>
      <c r="AL2829" s="112">
        <f>IF(F2829="Re-assigned",0,IF(H2829="Closed",0,IF(H2829="Service Restored",0,IF(H2829="",0,1))))</f>
        <v/>
      </c>
      <c r="AM2829" s="124">
        <f>IF(AL2829=0,"",IF(AK2829&gt;20.99,"Aged","Non-Aged"))</f>
        <v/>
      </c>
      <c r="AN2829" s="112">
        <f>IF(Q2829&lt;&gt;"",MONTH(Q2829),"")</f>
        <v/>
      </c>
      <c r="AO2829" s="112">
        <f>IFERROR(VALUE(V2829),0)</f>
        <v/>
      </c>
    </row>
    <row customFormat="1" customHeight="1" ht="29.25" r="2830" s="112" spans="1:41">
      <c r="A2830" s="127" t="n"/>
      <c r="B2830" s="113" t="n"/>
      <c r="C2830" s="127" t="n"/>
      <c r="D2830" s="127" t="n"/>
      <c r="E2830" s="114">
        <f>IF(F2830 &lt;&gt; "",VLOOKUP(F2830,CategoryLookup,2,FALSE), "")</f>
        <v/>
      </c>
      <c r="F2830" s="126" t="n"/>
      <c r="G2830" s="127" t="n"/>
      <c r="H2830" s="127" t="n"/>
      <c r="I2830" s="127" t="n"/>
      <c r="J2830" s="127" t="n"/>
      <c r="K2830" s="127" t="n"/>
      <c r="L2830" s="127" t="n"/>
      <c r="M2830" s="127" t="n"/>
      <c r="N2830" s="120" t="n"/>
      <c r="O2830" s="120" t="n"/>
      <c r="P2830" s="120" t="n"/>
      <c r="Q2830" s="120" t="n"/>
      <c r="R2830" s="121" t="n"/>
      <c r="S2830" s="121" t="n"/>
      <c r="T2830" s="121" t="n"/>
      <c r="U2830" s="121" t="n"/>
      <c r="V2830" s="117">
        <f>IF(P2830="NA","NA",IF(P2830&lt;&gt;"",TEXT(P2830-N2830,"[h].mm"),""))</f>
        <v/>
      </c>
      <c r="W2830" s="118">
        <f>IF(AND(R2830="",S2830=""),"",R2830+S2830)</f>
        <v/>
      </c>
      <c r="X2830" s="116">
        <f>IF(O2830&lt;&gt;"",DATE(YEAR(O2830), MONTH(O2830), DAY(O2830)),"")</f>
        <v/>
      </c>
      <c r="Y2830" s="122" t="n"/>
      <c r="Z2830" s="123" t="n"/>
      <c r="AA2830" s="117">
        <f>IF(F2830="Re-assigned","NA",IF(W2830="","",IF(W2830&gt;=VLOOKUP(D2830,SLAMatrix,3,FALSE),"Yes",IF(W2830&lt;VLOOKUP(D2830,SLAMatrix,2,FALSE),"No","Internal"))))</f>
        <v/>
      </c>
      <c r="AB2830" s="123" t="n"/>
      <c r="AC2830" s="123" t="n"/>
      <c r="AD2830" s="119" t="n"/>
      <c r="AE2830" s="125" t="n"/>
      <c r="AF2830" s="124">
        <f>MONTH(O2830)</f>
        <v/>
      </c>
      <c r="AG2830" s="124">
        <f>VLOOKUP(IFERROR(MID(AE2830,1,(FIND(",",AE2830,1)-1)),AE2830),Facility_Region_Mapping,2,FALSE)</f>
        <v/>
      </c>
      <c r="AH2830" s="124" t="n"/>
      <c r="AI2830" s="124">
        <f>IF(C2830&lt;&gt;"",IF(M2830="ESM User",getInterfaceName($C2830),"NA"),"")</f>
        <v/>
      </c>
      <c r="AJ2830" s="116">
        <f>IF(Q2830&lt;&gt;"",DATE(YEAR(Q2830), MONTH(Q2830), DAY(Q2830)),"")</f>
        <v/>
      </c>
      <c r="AK2830" s="130">
        <f>IF(Q2830&lt;&gt;0,Q2830-N2830,TODAY()-N2830)</f>
        <v/>
      </c>
      <c r="AL2830" s="112">
        <f>IF(F2830="Re-assigned",0,IF(H2830="Closed",0,IF(H2830="Service Restored",0,IF(H2830="",0,1))))</f>
        <v/>
      </c>
      <c r="AM2830" s="124">
        <f>IF(AL2830=0,"",IF(AK2830&gt;20.99,"Aged","Non-Aged"))</f>
        <v/>
      </c>
      <c r="AN2830" s="112">
        <f>IF(Q2830&lt;&gt;"",MONTH(Q2830),"")</f>
        <v/>
      </c>
      <c r="AO2830" s="112">
        <f>IFERROR(VALUE(V2830),0)</f>
        <v/>
      </c>
    </row>
    <row customFormat="1" customHeight="1" ht="29.25" r="2831" s="112" spans="1:41">
      <c r="A2831" s="127" t="n"/>
      <c r="B2831" s="113" t="n"/>
      <c r="C2831" s="127" t="n"/>
      <c r="D2831" s="127" t="n"/>
      <c r="E2831" s="114">
        <f>IF(F2831 &lt;&gt; "",VLOOKUP(F2831,CategoryLookup,2,FALSE), "")</f>
        <v/>
      </c>
      <c r="F2831" s="126" t="n"/>
      <c r="G2831" s="127" t="n"/>
      <c r="H2831" s="127" t="n"/>
      <c r="I2831" s="127" t="n"/>
      <c r="J2831" s="127" t="n"/>
      <c r="K2831" s="127" t="n"/>
      <c r="L2831" s="127" t="n"/>
      <c r="M2831" s="127" t="n"/>
      <c r="N2831" s="120" t="n"/>
      <c r="O2831" s="120" t="n"/>
      <c r="P2831" s="120" t="n"/>
      <c r="Q2831" s="120" t="n"/>
      <c r="R2831" s="121" t="n"/>
      <c r="S2831" s="121" t="n"/>
      <c r="T2831" s="121" t="n"/>
      <c r="U2831" s="121" t="n"/>
      <c r="V2831" s="117">
        <f>IF(P2831="NA","NA",IF(P2831&lt;&gt;"",TEXT(P2831-N2831,"[h].mm"),""))</f>
        <v/>
      </c>
      <c r="W2831" s="118">
        <f>IF(AND(R2831="",S2831=""),"",R2831+S2831)</f>
        <v/>
      </c>
      <c r="X2831" s="116">
        <f>IF(O2831&lt;&gt;"",DATE(YEAR(O2831), MONTH(O2831), DAY(O2831)),"")</f>
        <v/>
      </c>
      <c r="Y2831" s="122" t="n"/>
      <c r="Z2831" s="123" t="n"/>
      <c r="AA2831" s="117">
        <f>IF(F2831="Re-assigned","NA",IF(W2831="","",IF(W2831&gt;=VLOOKUP(D2831,SLAMatrix,3,FALSE),"Yes",IF(W2831&lt;VLOOKUP(D2831,SLAMatrix,2,FALSE),"No","Internal"))))</f>
        <v/>
      </c>
      <c r="AB2831" s="123" t="n"/>
      <c r="AC2831" s="123" t="n"/>
      <c r="AD2831" s="119" t="n"/>
      <c r="AE2831" s="125" t="n"/>
      <c r="AF2831" s="124">
        <f>MONTH(O2831)</f>
        <v/>
      </c>
      <c r="AG2831" s="124">
        <f>VLOOKUP(IFERROR(MID(AE2831,1,(FIND(",",AE2831,1)-1)),AE2831),Facility_Region_Mapping,2,FALSE)</f>
        <v/>
      </c>
      <c r="AH2831" s="124" t="n"/>
      <c r="AI2831" s="124">
        <f>IF(C2831&lt;&gt;"",IF(M2831="ESM User",getInterfaceName($C2831),"NA"),"")</f>
        <v/>
      </c>
      <c r="AJ2831" s="116">
        <f>IF(Q2831&lt;&gt;"",DATE(YEAR(Q2831), MONTH(Q2831), DAY(Q2831)),"")</f>
        <v/>
      </c>
      <c r="AK2831" s="130">
        <f>IF(Q2831&lt;&gt;0,Q2831-N2831,TODAY()-N2831)</f>
        <v/>
      </c>
      <c r="AL2831" s="112">
        <f>IF(F2831="Re-assigned",0,IF(H2831="Closed",0,IF(H2831="Service Restored",0,IF(H2831="",0,1))))</f>
        <v/>
      </c>
      <c r="AM2831" s="124">
        <f>IF(AL2831=0,"",IF(AK2831&gt;20.99,"Aged","Non-Aged"))</f>
        <v/>
      </c>
      <c r="AN2831" s="112">
        <f>IF(Q2831&lt;&gt;"",MONTH(Q2831),"")</f>
        <v/>
      </c>
      <c r="AO2831" s="112">
        <f>IFERROR(VALUE(V2831),0)</f>
        <v/>
      </c>
    </row>
    <row customFormat="1" customHeight="1" ht="29.25" r="2832" s="112" spans="1:41">
      <c r="A2832" s="127" t="n"/>
      <c r="B2832" s="113" t="n"/>
      <c r="C2832" s="127" t="n"/>
      <c r="D2832" s="127" t="n"/>
      <c r="E2832" s="114">
        <f>IF(F2832 &lt;&gt; "",VLOOKUP(F2832,CategoryLookup,2,FALSE), "")</f>
        <v/>
      </c>
      <c r="F2832" s="126" t="n"/>
      <c r="G2832" s="127" t="n"/>
      <c r="H2832" s="127" t="n"/>
      <c r="I2832" s="127" t="n"/>
      <c r="J2832" s="127" t="n"/>
      <c r="K2832" s="127" t="n"/>
      <c r="L2832" s="127" t="n"/>
      <c r="M2832" s="127" t="n"/>
      <c r="N2832" s="120" t="n"/>
      <c r="O2832" s="120" t="n"/>
      <c r="P2832" s="120" t="n"/>
      <c r="Q2832" s="120" t="n"/>
      <c r="R2832" s="121" t="n"/>
      <c r="S2832" s="121" t="n"/>
      <c r="T2832" s="121" t="n"/>
      <c r="U2832" s="121" t="n"/>
      <c r="V2832" s="117">
        <f>IF(P2832="NA","NA",IF(P2832&lt;&gt;"",TEXT(P2832-N2832,"[h].mm"),""))</f>
        <v/>
      </c>
      <c r="W2832" s="118">
        <f>IF(AND(R2832="",S2832=""),"",R2832+S2832)</f>
        <v/>
      </c>
      <c r="X2832" s="116">
        <f>IF(O2832&lt;&gt;"",DATE(YEAR(O2832), MONTH(O2832), DAY(O2832)),"")</f>
        <v/>
      </c>
      <c r="Y2832" s="122" t="n"/>
      <c r="Z2832" s="123" t="n"/>
      <c r="AA2832" s="117">
        <f>IF(F2832="Re-assigned","NA",IF(W2832="","",IF(W2832&gt;=VLOOKUP(D2832,SLAMatrix,3,FALSE),"Yes",IF(W2832&lt;VLOOKUP(D2832,SLAMatrix,2,FALSE),"No","Internal"))))</f>
        <v/>
      </c>
      <c r="AB2832" s="123" t="n"/>
      <c r="AC2832" s="123" t="n"/>
      <c r="AD2832" s="119" t="n"/>
      <c r="AE2832" s="125" t="n"/>
      <c r="AF2832" s="124">
        <f>MONTH(O2832)</f>
        <v/>
      </c>
      <c r="AG2832" s="124">
        <f>VLOOKUP(IFERROR(MID(AE2832,1,(FIND(",",AE2832,1)-1)),AE2832),Facility_Region_Mapping,2,FALSE)</f>
        <v/>
      </c>
      <c r="AH2832" s="124" t="n"/>
      <c r="AI2832" s="124">
        <f>IF(C2832&lt;&gt;"",IF(M2832="ESM User",getInterfaceName($C2832),"NA"),"")</f>
        <v/>
      </c>
      <c r="AJ2832" s="116">
        <f>IF(Q2832&lt;&gt;"",DATE(YEAR(Q2832), MONTH(Q2832), DAY(Q2832)),"")</f>
        <v/>
      </c>
      <c r="AK2832" s="130">
        <f>IF(Q2832&lt;&gt;0,Q2832-N2832,TODAY()-N2832)</f>
        <v/>
      </c>
      <c r="AL2832" s="112">
        <f>IF(F2832="Re-assigned",0,IF(H2832="Closed",0,IF(H2832="Service Restored",0,IF(H2832="",0,1))))</f>
        <v/>
      </c>
      <c r="AM2832" s="124">
        <f>IF(AL2832=0,"",IF(AK2832&gt;20.99,"Aged","Non-Aged"))</f>
        <v/>
      </c>
      <c r="AN2832" s="112">
        <f>IF(Q2832&lt;&gt;"",MONTH(Q2832),"")</f>
        <v/>
      </c>
      <c r="AO2832" s="112">
        <f>IFERROR(VALUE(V2832),0)</f>
        <v/>
      </c>
    </row>
    <row customFormat="1" customHeight="1" ht="29.25" r="2833" s="112" spans="1:41">
      <c r="A2833" s="127" t="n"/>
      <c r="B2833" s="113" t="n"/>
      <c r="C2833" s="127" t="n"/>
      <c r="D2833" s="127" t="n"/>
      <c r="E2833" s="114">
        <f>IF(F2833 &lt;&gt; "",VLOOKUP(F2833,CategoryLookup,2,FALSE), "")</f>
        <v/>
      </c>
      <c r="F2833" s="126" t="n"/>
      <c r="G2833" s="127" t="n"/>
      <c r="H2833" s="127" t="n"/>
      <c r="I2833" s="127" t="n"/>
      <c r="J2833" s="127" t="n"/>
      <c r="K2833" s="127" t="n"/>
      <c r="L2833" s="127" t="n"/>
      <c r="M2833" s="127" t="n"/>
      <c r="N2833" s="120" t="n"/>
      <c r="O2833" s="120" t="n"/>
      <c r="P2833" s="120" t="n"/>
      <c r="Q2833" s="120" t="n"/>
      <c r="R2833" s="121" t="n"/>
      <c r="S2833" s="121" t="n"/>
      <c r="T2833" s="121" t="n"/>
      <c r="U2833" s="121" t="n"/>
      <c r="V2833" s="117">
        <f>IF(P2833="NA","NA",IF(P2833&lt;&gt;"",TEXT(P2833-N2833,"[h].mm"),""))</f>
        <v/>
      </c>
      <c r="W2833" s="118">
        <f>IF(AND(R2833="",S2833=""),"",R2833+S2833)</f>
        <v/>
      </c>
      <c r="X2833" s="116">
        <f>IF(O2833&lt;&gt;"",DATE(YEAR(O2833), MONTH(O2833), DAY(O2833)),"")</f>
        <v/>
      </c>
      <c r="Y2833" s="122" t="n"/>
      <c r="Z2833" s="123" t="n"/>
      <c r="AA2833" s="117">
        <f>IF(F2833="Re-assigned","NA",IF(W2833="","",IF(W2833&gt;=VLOOKUP(D2833,SLAMatrix,3,FALSE),"Yes",IF(W2833&lt;VLOOKUP(D2833,SLAMatrix,2,FALSE),"No","Internal"))))</f>
        <v/>
      </c>
      <c r="AB2833" s="123" t="n"/>
      <c r="AC2833" s="123" t="n"/>
      <c r="AD2833" s="119" t="n"/>
      <c r="AE2833" s="125" t="n"/>
      <c r="AF2833" s="124">
        <f>MONTH(O2833)</f>
        <v/>
      </c>
      <c r="AG2833" s="124">
        <f>VLOOKUP(IFERROR(MID(AE2833,1,(FIND(",",AE2833,1)-1)),AE2833),Facility_Region_Mapping,2,FALSE)</f>
        <v/>
      </c>
      <c r="AH2833" s="124" t="n"/>
      <c r="AI2833" s="124">
        <f>IF(C2833&lt;&gt;"",IF(M2833="ESM User",getInterfaceName($C2833),"NA"),"")</f>
        <v/>
      </c>
      <c r="AJ2833" s="116">
        <f>IF(Q2833&lt;&gt;"",DATE(YEAR(Q2833), MONTH(Q2833), DAY(Q2833)),"")</f>
        <v/>
      </c>
      <c r="AK2833" s="130">
        <f>IF(Q2833&lt;&gt;0,Q2833-N2833,TODAY()-N2833)</f>
        <v/>
      </c>
      <c r="AL2833" s="112">
        <f>IF(F2833="Re-assigned",0,IF(H2833="Closed",0,IF(H2833="Service Restored",0,IF(H2833="",0,1))))</f>
        <v/>
      </c>
      <c r="AM2833" s="124">
        <f>IF(AL2833=0,"",IF(AK2833&gt;20.99,"Aged","Non-Aged"))</f>
        <v/>
      </c>
      <c r="AN2833" s="112">
        <f>IF(Q2833&lt;&gt;"",MONTH(Q2833),"")</f>
        <v/>
      </c>
      <c r="AO2833" s="112">
        <f>IFERROR(VALUE(V2833),0)</f>
        <v/>
      </c>
    </row>
    <row customFormat="1" customHeight="1" ht="29.25" r="2834" s="112" spans="1:41">
      <c r="A2834" s="127" t="n"/>
      <c r="B2834" s="113" t="n"/>
      <c r="C2834" s="127" t="n"/>
      <c r="D2834" s="127" t="n"/>
      <c r="E2834" s="114">
        <f>IF(F2834 &lt;&gt; "",VLOOKUP(F2834,CategoryLookup,2,FALSE), "")</f>
        <v/>
      </c>
      <c r="F2834" s="126" t="n"/>
      <c r="G2834" s="127" t="n"/>
      <c r="H2834" s="127" t="n"/>
      <c r="I2834" s="127" t="n"/>
      <c r="J2834" s="127" t="n"/>
      <c r="K2834" s="127" t="n"/>
      <c r="L2834" s="127" t="n"/>
      <c r="M2834" s="127" t="n"/>
      <c r="N2834" s="120" t="n"/>
      <c r="O2834" s="120" t="n"/>
      <c r="P2834" s="120" t="n"/>
      <c r="Q2834" s="120" t="n"/>
      <c r="R2834" s="121" t="n"/>
      <c r="S2834" s="121" t="n"/>
      <c r="T2834" s="121" t="n"/>
      <c r="U2834" s="121" t="n"/>
      <c r="V2834" s="117">
        <f>IF(P2834="NA","NA",IF(P2834&lt;&gt;"",TEXT(P2834-N2834,"[h].mm"),""))</f>
        <v/>
      </c>
      <c r="W2834" s="118">
        <f>IF(AND(R2834="",S2834=""),"",R2834+S2834)</f>
        <v/>
      </c>
      <c r="X2834" s="116">
        <f>IF(O2834&lt;&gt;"",DATE(YEAR(O2834), MONTH(O2834), DAY(O2834)),"")</f>
        <v/>
      </c>
      <c r="Y2834" s="122" t="n"/>
      <c r="Z2834" s="123" t="n"/>
      <c r="AA2834" s="117">
        <f>IF(F2834="Re-assigned","NA",IF(W2834="","",IF(W2834&gt;=VLOOKUP(D2834,SLAMatrix,3,FALSE),"Yes",IF(W2834&lt;VLOOKUP(D2834,SLAMatrix,2,FALSE),"No","Internal"))))</f>
        <v/>
      </c>
      <c r="AB2834" s="123" t="n"/>
      <c r="AC2834" s="123" t="n"/>
      <c r="AD2834" s="119" t="n"/>
      <c r="AE2834" s="125" t="n"/>
      <c r="AF2834" s="124">
        <f>MONTH(O2834)</f>
        <v/>
      </c>
      <c r="AG2834" s="124">
        <f>VLOOKUP(IFERROR(MID(AE2834,1,(FIND(",",AE2834,1)-1)),AE2834),Facility_Region_Mapping,2,FALSE)</f>
        <v/>
      </c>
      <c r="AH2834" s="124" t="n"/>
      <c r="AI2834" s="124">
        <f>IF(C2834&lt;&gt;"",IF(M2834="ESM User",getInterfaceName($C2834),"NA"),"")</f>
        <v/>
      </c>
      <c r="AJ2834" s="116">
        <f>IF(Q2834&lt;&gt;"",DATE(YEAR(Q2834), MONTH(Q2834), DAY(Q2834)),"")</f>
        <v/>
      </c>
      <c r="AK2834" s="130">
        <f>IF(Q2834&lt;&gt;0,Q2834-N2834,TODAY()-N2834)</f>
        <v/>
      </c>
      <c r="AL2834" s="112">
        <f>IF(F2834="Re-assigned",0,IF(H2834="Closed",0,IF(H2834="Service Restored",0,IF(H2834="",0,1))))</f>
        <v/>
      </c>
      <c r="AM2834" s="124">
        <f>IF(AL2834=0,"",IF(AK2834&gt;20.99,"Aged","Non-Aged"))</f>
        <v/>
      </c>
      <c r="AN2834" s="112">
        <f>IF(Q2834&lt;&gt;"",MONTH(Q2834),"")</f>
        <v/>
      </c>
      <c r="AO2834" s="112">
        <f>IFERROR(VALUE(V2834),0)</f>
        <v/>
      </c>
    </row>
    <row customFormat="1" customHeight="1" ht="29.25" r="2835" s="112" spans="1:41">
      <c r="A2835" s="127" t="n"/>
      <c r="B2835" s="113" t="n"/>
      <c r="C2835" s="127" t="n"/>
      <c r="D2835" s="127" t="n"/>
      <c r="E2835" s="114">
        <f>IF(F2835 &lt;&gt; "",VLOOKUP(F2835,CategoryLookup,2,FALSE), "")</f>
        <v/>
      </c>
      <c r="F2835" s="126" t="n"/>
      <c r="G2835" s="127" t="n"/>
      <c r="H2835" s="127" t="n"/>
      <c r="I2835" s="127" t="n"/>
      <c r="J2835" s="127" t="n"/>
      <c r="K2835" s="127" t="n"/>
      <c r="L2835" s="127" t="n"/>
      <c r="M2835" s="127" t="n"/>
      <c r="N2835" s="120" t="n"/>
      <c r="O2835" s="120" t="n"/>
      <c r="P2835" s="120" t="n"/>
      <c r="Q2835" s="120" t="n"/>
      <c r="R2835" s="121" t="n"/>
      <c r="S2835" s="121" t="n"/>
      <c r="T2835" s="121" t="n"/>
      <c r="U2835" s="121" t="n"/>
      <c r="V2835" s="117">
        <f>IF(P2835="NA","NA",IF(P2835&lt;&gt;"",TEXT(P2835-N2835,"[h].mm"),""))</f>
        <v/>
      </c>
      <c r="W2835" s="118">
        <f>IF(AND(R2835="",S2835=""),"",R2835+S2835)</f>
        <v/>
      </c>
      <c r="X2835" s="116">
        <f>IF(O2835&lt;&gt;"",DATE(YEAR(O2835), MONTH(O2835), DAY(O2835)),"")</f>
        <v/>
      </c>
      <c r="Y2835" s="122" t="n"/>
      <c r="Z2835" s="123" t="n"/>
      <c r="AA2835" s="117">
        <f>IF(F2835="Re-assigned","NA",IF(W2835="","",IF(W2835&gt;=VLOOKUP(D2835,SLAMatrix,3,FALSE),"Yes",IF(W2835&lt;VLOOKUP(D2835,SLAMatrix,2,FALSE),"No","Internal"))))</f>
        <v/>
      </c>
      <c r="AB2835" s="123" t="n"/>
      <c r="AC2835" s="123" t="n"/>
      <c r="AD2835" s="119" t="n"/>
      <c r="AE2835" s="125" t="n"/>
      <c r="AF2835" s="124">
        <f>MONTH(O2835)</f>
        <v/>
      </c>
      <c r="AG2835" s="124">
        <f>VLOOKUP(IFERROR(MID(AE2835,1,(FIND(",",AE2835,1)-1)),AE2835),Facility_Region_Mapping,2,FALSE)</f>
        <v/>
      </c>
      <c r="AH2835" s="124" t="n"/>
      <c r="AI2835" s="124">
        <f>IF(C2835&lt;&gt;"",IF(M2835="ESM User",getInterfaceName($C2835),"NA"),"")</f>
        <v/>
      </c>
      <c r="AJ2835" s="116">
        <f>IF(Q2835&lt;&gt;"",DATE(YEAR(Q2835), MONTH(Q2835), DAY(Q2835)),"")</f>
        <v/>
      </c>
      <c r="AK2835" s="130">
        <f>IF(Q2835&lt;&gt;0,Q2835-N2835,TODAY()-N2835)</f>
        <v/>
      </c>
      <c r="AL2835" s="112">
        <f>IF(F2835="Re-assigned",0,IF(H2835="Closed",0,IF(H2835="Service Restored",0,IF(H2835="",0,1))))</f>
        <v/>
      </c>
      <c r="AM2835" s="124">
        <f>IF(AL2835=0,"",IF(AK2835&gt;20.99,"Aged","Non-Aged"))</f>
        <v/>
      </c>
      <c r="AN2835" s="112">
        <f>IF(Q2835&lt;&gt;"",MONTH(Q2835),"")</f>
        <v/>
      </c>
      <c r="AO2835" s="112">
        <f>IFERROR(VALUE(V2835),0)</f>
        <v/>
      </c>
    </row>
    <row customFormat="1" customHeight="1" ht="29.25" r="2836" s="112" spans="1:41">
      <c r="A2836" s="127" t="n"/>
      <c r="B2836" s="113" t="n"/>
      <c r="C2836" s="127" t="n"/>
      <c r="D2836" s="127" t="n"/>
      <c r="E2836" s="114">
        <f>IF(F2836 &lt;&gt; "",VLOOKUP(F2836,CategoryLookup,2,FALSE), "")</f>
        <v/>
      </c>
      <c r="F2836" s="126" t="n"/>
      <c r="G2836" s="127" t="n"/>
      <c r="H2836" s="127" t="n"/>
      <c r="I2836" s="127" t="n"/>
      <c r="J2836" s="127" t="n"/>
      <c r="K2836" s="127" t="n"/>
      <c r="L2836" s="127" t="n"/>
      <c r="M2836" s="127" t="n"/>
      <c r="N2836" s="120" t="n"/>
      <c r="O2836" s="120" t="n"/>
      <c r="P2836" s="120" t="n"/>
      <c r="Q2836" s="120" t="n"/>
      <c r="R2836" s="121" t="n"/>
      <c r="S2836" s="121" t="n"/>
      <c r="T2836" s="121" t="n"/>
      <c r="U2836" s="121" t="n"/>
      <c r="V2836" s="117">
        <f>IF(P2836="NA","NA",IF(P2836&lt;&gt;"",TEXT(P2836-N2836,"[h].mm"),""))</f>
        <v/>
      </c>
      <c r="W2836" s="118">
        <f>IF(AND(R2836="",S2836=""),"",R2836+S2836)</f>
        <v/>
      </c>
      <c r="X2836" s="116">
        <f>IF(O2836&lt;&gt;"",DATE(YEAR(O2836), MONTH(O2836), DAY(O2836)),"")</f>
        <v/>
      </c>
      <c r="Y2836" s="122" t="n"/>
      <c r="Z2836" s="123" t="n"/>
      <c r="AA2836" s="117">
        <f>IF(F2836="Re-assigned","NA",IF(W2836="","",IF(W2836&gt;=VLOOKUP(D2836,SLAMatrix,3,FALSE),"Yes",IF(W2836&lt;VLOOKUP(D2836,SLAMatrix,2,FALSE),"No","Internal"))))</f>
        <v/>
      </c>
      <c r="AB2836" s="123" t="n"/>
      <c r="AC2836" s="123" t="n"/>
      <c r="AD2836" s="119" t="n"/>
      <c r="AE2836" s="125" t="n"/>
      <c r="AF2836" s="124">
        <f>MONTH(O2836)</f>
        <v/>
      </c>
      <c r="AG2836" s="124">
        <f>VLOOKUP(IFERROR(MID(AE2836,1,(FIND(",",AE2836,1)-1)),AE2836),Facility_Region_Mapping,2,FALSE)</f>
        <v/>
      </c>
      <c r="AH2836" s="124" t="n"/>
      <c r="AI2836" s="124">
        <f>IF(C2836&lt;&gt;"",IF(M2836="ESM User",getInterfaceName($C2836),"NA"),"")</f>
        <v/>
      </c>
      <c r="AJ2836" s="116">
        <f>IF(Q2836&lt;&gt;"",DATE(YEAR(Q2836), MONTH(Q2836), DAY(Q2836)),"")</f>
        <v/>
      </c>
      <c r="AK2836" s="130">
        <f>IF(Q2836&lt;&gt;0,Q2836-N2836,TODAY()-N2836)</f>
        <v/>
      </c>
      <c r="AL2836" s="112">
        <f>IF(F2836="Re-assigned",0,IF(H2836="Closed",0,IF(H2836="Service Restored",0,IF(H2836="",0,1))))</f>
        <v/>
      </c>
      <c r="AM2836" s="124">
        <f>IF(AL2836=0,"",IF(AK2836&gt;20.99,"Aged","Non-Aged"))</f>
        <v/>
      </c>
      <c r="AN2836" s="112">
        <f>IF(Q2836&lt;&gt;"",MONTH(Q2836),"")</f>
        <v/>
      </c>
      <c r="AO2836" s="112">
        <f>IFERROR(VALUE(V2836),0)</f>
        <v/>
      </c>
    </row>
    <row customFormat="1" customHeight="1" ht="29.25" r="2837" s="112" spans="1:41">
      <c r="A2837" s="127" t="n"/>
      <c r="B2837" s="113" t="n"/>
      <c r="C2837" s="127" t="n"/>
      <c r="D2837" s="127" t="n"/>
      <c r="E2837" s="114">
        <f>IF(F2837 &lt;&gt; "",VLOOKUP(F2837,CategoryLookup,2,FALSE), "")</f>
        <v/>
      </c>
      <c r="F2837" s="126" t="n"/>
      <c r="G2837" s="127" t="n"/>
      <c r="H2837" s="127" t="n"/>
      <c r="I2837" s="127" t="n"/>
      <c r="J2837" s="127" t="n"/>
      <c r="K2837" s="127" t="n"/>
      <c r="L2837" s="127" t="n"/>
      <c r="M2837" s="127" t="n"/>
      <c r="N2837" s="120" t="n"/>
      <c r="O2837" s="120" t="n"/>
      <c r="P2837" s="120" t="n"/>
      <c r="Q2837" s="120" t="n"/>
      <c r="R2837" s="121" t="n"/>
      <c r="S2837" s="121" t="n"/>
      <c r="T2837" s="121" t="n"/>
      <c r="U2837" s="121" t="n"/>
      <c r="V2837" s="117">
        <f>IF(P2837="NA","NA",IF(P2837&lt;&gt;"",TEXT(P2837-N2837,"[h].mm"),""))</f>
        <v/>
      </c>
      <c r="W2837" s="118">
        <f>IF(AND(R2837="",S2837=""),"",R2837+S2837)</f>
        <v/>
      </c>
      <c r="X2837" s="116">
        <f>IF(O2837&lt;&gt;"",DATE(YEAR(O2837), MONTH(O2837), DAY(O2837)),"")</f>
        <v/>
      </c>
      <c r="Y2837" s="122" t="n"/>
      <c r="Z2837" s="123" t="n"/>
      <c r="AA2837" s="117">
        <f>IF(F2837="Re-assigned","NA",IF(W2837="","",IF(W2837&gt;=VLOOKUP(D2837,SLAMatrix,3,FALSE),"Yes",IF(W2837&lt;VLOOKUP(D2837,SLAMatrix,2,FALSE),"No","Internal"))))</f>
        <v/>
      </c>
      <c r="AB2837" s="123" t="n"/>
      <c r="AC2837" s="123" t="n"/>
      <c r="AD2837" s="119" t="n"/>
      <c r="AE2837" s="125" t="n"/>
      <c r="AF2837" s="124">
        <f>MONTH(O2837)</f>
        <v/>
      </c>
      <c r="AG2837" s="124">
        <f>VLOOKUP(IFERROR(MID(AE2837,1,(FIND(",",AE2837,1)-1)),AE2837),Facility_Region_Mapping,2,FALSE)</f>
        <v/>
      </c>
      <c r="AH2837" s="124" t="n"/>
      <c r="AI2837" s="124">
        <f>IF(C2837&lt;&gt;"",IF(M2837="ESM User",getInterfaceName($C2837),"NA"),"")</f>
        <v/>
      </c>
      <c r="AJ2837" s="116">
        <f>IF(Q2837&lt;&gt;"",DATE(YEAR(Q2837), MONTH(Q2837), DAY(Q2837)),"")</f>
        <v/>
      </c>
      <c r="AK2837" s="130">
        <f>IF(Q2837&lt;&gt;0,Q2837-N2837,TODAY()-N2837)</f>
        <v/>
      </c>
      <c r="AL2837" s="112">
        <f>IF(F2837="Re-assigned",0,IF(H2837="Closed",0,IF(H2837="Service Restored",0,IF(H2837="",0,1))))</f>
        <v/>
      </c>
      <c r="AM2837" s="124">
        <f>IF(AL2837=0,"",IF(AK2837&gt;20.99,"Aged","Non-Aged"))</f>
        <v/>
      </c>
      <c r="AN2837" s="112">
        <f>IF(Q2837&lt;&gt;"",MONTH(Q2837),"")</f>
        <v/>
      </c>
      <c r="AO2837" s="112">
        <f>IFERROR(VALUE(V2837),0)</f>
        <v/>
      </c>
    </row>
    <row customFormat="1" customHeight="1" ht="29.25" r="2838" s="112" spans="1:41">
      <c r="A2838" s="127" t="n"/>
      <c r="B2838" s="113" t="n"/>
      <c r="C2838" s="127" t="n"/>
      <c r="D2838" s="127" t="n"/>
      <c r="E2838" s="114">
        <f>IF(F2838 &lt;&gt; "",VLOOKUP(F2838,CategoryLookup,2,FALSE), "")</f>
        <v/>
      </c>
      <c r="F2838" s="126" t="n"/>
      <c r="G2838" s="127" t="n"/>
      <c r="H2838" s="127" t="n"/>
      <c r="I2838" s="127" t="n"/>
      <c r="J2838" s="127" t="n"/>
      <c r="K2838" s="127" t="n"/>
      <c r="L2838" s="127" t="n"/>
      <c r="M2838" s="127" t="n"/>
      <c r="N2838" s="120" t="n"/>
      <c r="O2838" s="120" t="n"/>
      <c r="P2838" s="120" t="n"/>
      <c r="Q2838" s="120" t="n"/>
      <c r="R2838" s="121" t="n"/>
      <c r="S2838" s="121" t="n"/>
      <c r="T2838" s="121" t="n"/>
      <c r="U2838" s="121" t="n"/>
      <c r="V2838" s="117">
        <f>IF(P2838="NA","NA",IF(P2838&lt;&gt;"",TEXT(P2838-N2838,"[h].mm"),""))</f>
        <v/>
      </c>
      <c r="W2838" s="118">
        <f>IF(AND(R2838="",S2838=""),"",R2838+S2838)</f>
        <v/>
      </c>
      <c r="X2838" s="116">
        <f>IF(O2838&lt;&gt;"",DATE(YEAR(O2838), MONTH(O2838), DAY(O2838)),"")</f>
        <v/>
      </c>
      <c r="Y2838" s="122" t="n"/>
      <c r="Z2838" s="123" t="n"/>
      <c r="AA2838" s="117">
        <f>IF(F2838="Re-assigned","NA",IF(W2838="","",IF(W2838&gt;=VLOOKUP(D2838,SLAMatrix,3,FALSE),"Yes",IF(W2838&lt;VLOOKUP(D2838,SLAMatrix,2,FALSE),"No","Internal"))))</f>
        <v/>
      </c>
      <c r="AB2838" s="123" t="n"/>
      <c r="AC2838" s="123" t="n"/>
      <c r="AD2838" s="119" t="n"/>
      <c r="AE2838" s="125" t="n"/>
      <c r="AF2838" s="124">
        <f>MONTH(O2838)</f>
        <v/>
      </c>
      <c r="AG2838" s="124">
        <f>VLOOKUP(IFERROR(MID(AE2838,1,(FIND(",",AE2838,1)-1)),AE2838),Facility_Region_Mapping,2,FALSE)</f>
        <v/>
      </c>
      <c r="AH2838" s="124" t="n"/>
      <c r="AI2838" s="124">
        <f>IF(C2838&lt;&gt;"",IF(M2838="ESM User",getInterfaceName($C2838),"NA"),"")</f>
        <v/>
      </c>
      <c r="AJ2838" s="116">
        <f>IF(Q2838&lt;&gt;"",DATE(YEAR(Q2838), MONTH(Q2838), DAY(Q2838)),"")</f>
        <v/>
      </c>
      <c r="AK2838" s="130">
        <f>IF(Q2838&lt;&gt;0,Q2838-N2838,TODAY()-N2838)</f>
        <v/>
      </c>
      <c r="AL2838" s="112">
        <f>IF(F2838="Re-assigned",0,IF(H2838="Closed",0,IF(H2838="Service Restored",0,IF(H2838="",0,1))))</f>
        <v/>
      </c>
      <c r="AM2838" s="124">
        <f>IF(AL2838=0,"",IF(AK2838&gt;20.99,"Aged","Non-Aged"))</f>
        <v/>
      </c>
      <c r="AN2838" s="112">
        <f>IF(Q2838&lt;&gt;"",MONTH(Q2838),"")</f>
        <v/>
      </c>
      <c r="AO2838" s="112">
        <f>IFERROR(VALUE(V2838),0)</f>
        <v/>
      </c>
    </row>
    <row customFormat="1" customHeight="1" ht="29.25" r="2839" s="112" spans="1:41">
      <c r="A2839" s="127" t="n"/>
      <c r="B2839" s="113" t="n"/>
      <c r="C2839" s="127" t="n"/>
      <c r="D2839" s="127" t="n"/>
      <c r="E2839" s="114">
        <f>IF(F2839 &lt;&gt; "",VLOOKUP(F2839,CategoryLookup,2,FALSE), "")</f>
        <v/>
      </c>
      <c r="F2839" s="126" t="n"/>
      <c r="G2839" s="127" t="n"/>
      <c r="H2839" s="127" t="n"/>
      <c r="I2839" s="127" t="n"/>
      <c r="J2839" s="127" t="n"/>
      <c r="K2839" s="127" t="n"/>
      <c r="L2839" s="127" t="n"/>
      <c r="M2839" s="127" t="n"/>
      <c r="N2839" s="120" t="n"/>
      <c r="O2839" s="120" t="n"/>
      <c r="P2839" s="120" t="n"/>
      <c r="Q2839" s="120" t="n"/>
      <c r="R2839" s="121" t="n"/>
      <c r="S2839" s="121" t="n"/>
      <c r="T2839" s="121" t="n"/>
      <c r="U2839" s="121" t="n"/>
      <c r="V2839" s="117">
        <f>IF(P2839="NA","NA",IF(P2839&lt;&gt;"",TEXT(P2839-N2839,"[h].mm"),""))</f>
        <v/>
      </c>
      <c r="W2839" s="118">
        <f>IF(AND(R2839="",S2839=""),"",R2839+S2839)</f>
        <v/>
      </c>
      <c r="X2839" s="116">
        <f>IF(O2839&lt;&gt;"",DATE(YEAR(O2839), MONTH(O2839), DAY(O2839)),"")</f>
        <v/>
      </c>
      <c r="Y2839" s="122" t="n"/>
      <c r="Z2839" s="123" t="n"/>
      <c r="AA2839" s="117">
        <f>IF(F2839="Re-assigned","NA",IF(W2839="","",IF(W2839&gt;=VLOOKUP(D2839,SLAMatrix,3,FALSE),"Yes",IF(W2839&lt;VLOOKUP(D2839,SLAMatrix,2,FALSE),"No","Internal"))))</f>
        <v/>
      </c>
      <c r="AB2839" s="123" t="n"/>
      <c r="AC2839" s="123" t="n"/>
      <c r="AD2839" s="119" t="n"/>
      <c r="AE2839" s="125" t="n"/>
      <c r="AF2839" s="124">
        <f>MONTH(O2839)</f>
        <v/>
      </c>
      <c r="AG2839" s="124">
        <f>VLOOKUP(IFERROR(MID(AE2839,1,(FIND(",",AE2839,1)-1)),AE2839),Facility_Region_Mapping,2,FALSE)</f>
        <v/>
      </c>
      <c r="AH2839" s="124" t="n"/>
      <c r="AI2839" s="124">
        <f>IF(C2839&lt;&gt;"",IF(M2839="ESM User",getInterfaceName($C2839),"NA"),"")</f>
        <v/>
      </c>
      <c r="AJ2839" s="116">
        <f>IF(Q2839&lt;&gt;"",DATE(YEAR(Q2839), MONTH(Q2839), DAY(Q2839)),"")</f>
        <v/>
      </c>
      <c r="AK2839" s="130">
        <f>IF(Q2839&lt;&gt;0,Q2839-N2839,TODAY()-N2839)</f>
        <v/>
      </c>
      <c r="AL2839" s="112">
        <f>IF(F2839="Re-assigned",0,IF(H2839="Closed",0,IF(H2839="Service Restored",0,IF(H2839="",0,1))))</f>
        <v/>
      </c>
      <c r="AM2839" s="124">
        <f>IF(AL2839=0,"",IF(AK2839&gt;20.99,"Aged","Non-Aged"))</f>
        <v/>
      </c>
      <c r="AN2839" s="112">
        <f>IF(Q2839&lt;&gt;"",MONTH(Q2839),"")</f>
        <v/>
      </c>
      <c r="AO2839" s="112">
        <f>IFERROR(VALUE(V2839),0)</f>
        <v/>
      </c>
    </row>
    <row customFormat="1" customHeight="1" ht="29.25" r="2840" s="112" spans="1:41">
      <c r="A2840" s="127" t="n"/>
      <c r="B2840" s="113" t="n"/>
      <c r="C2840" s="127" t="n"/>
      <c r="D2840" s="127" t="n"/>
      <c r="E2840" s="114">
        <f>IF(F2840 &lt;&gt; "",VLOOKUP(F2840,CategoryLookup,2,FALSE), "")</f>
        <v/>
      </c>
      <c r="F2840" s="126" t="n"/>
      <c r="G2840" s="127" t="n"/>
      <c r="H2840" s="127" t="n"/>
      <c r="I2840" s="127" t="n"/>
      <c r="J2840" s="127" t="n"/>
      <c r="K2840" s="127" t="n"/>
      <c r="L2840" s="127" t="n"/>
      <c r="M2840" s="127" t="n"/>
      <c r="N2840" s="120" t="n"/>
      <c r="O2840" s="120" t="n"/>
      <c r="P2840" s="120" t="n"/>
      <c r="Q2840" s="120" t="n"/>
      <c r="R2840" s="121" t="n"/>
      <c r="S2840" s="121" t="n"/>
      <c r="T2840" s="121" t="n"/>
      <c r="U2840" s="121" t="n"/>
      <c r="V2840" s="117">
        <f>IF(P2840="NA","NA",IF(P2840&lt;&gt;"",TEXT(P2840-N2840,"[h].mm"),""))</f>
        <v/>
      </c>
      <c r="W2840" s="118">
        <f>IF(AND(R2840="",S2840=""),"",R2840+S2840)</f>
        <v/>
      </c>
      <c r="X2840" s="116">
        <f>IF(O2840&lt;&gt;"",DATE(YEAR(O2840), MONTH(O2840), DAY(O2840)),"")</f>
        <v/>
      </c>
      <c r="Y2840" s="122" t="n"/>
      <c r="Z2840" s="123" t="n"/>
      <c r="AA2840" s="117">
        <f>IF(F2840="Re-assigned","NA",IF(W2840="","",IF(W2840&gt;=VLOOKUP(D2840,SLAMatrix,3,FALSE),"Yes",IF(W2840&lt;VLOOKUP(D2840,SLAMatrix,2,FALSE),"No","Internal"))))</f>
        <v/>
      </c>
      <c r="AB2840" s="123" t="n"/>
      <c r="AC2840" s="123" t="n"/>
      <c r="AD2840" s="119" t="n"/>
      <c r="AE2840" s="125" t="n"/>
      <c r="AF2840" s="124">
        <f>MONTH(O2840)</f>
        <v/>
      </c>
      <c r="AG2840" s="124">
        <f>VLOOKUP(IFERROR(MID(AE2840,1,(FIND(",",AE2840,1)-1)),AE2840),Facility_Region_Mapping,2,FALSE)</f>
        <v/>
      </c>
      <c r="AH2840" s="124" t="n"/>
      <c r="AI2840" s="124">
        <f>IF(C2840&lt;&gt;"",IF(M2840="ESM User",getInterfaceName($C2840),"NA"),"")</f>
        <v/>
      </c>
      <c r="AJ2840" s="116">
        <f>IF(Q2840&lt;&gt;"",DATE(YEAR(Q2840), MONTH(Q2840), DAY(Q2840)),"")</f>
        <v/>
      </c>
      <c r="AK2840" s="130">
        <f>IF(Q2840&lt;&gt;0,Q2840-N2840,TODAY()-N2840)</f>
        <v/>
      </c>
      <c r="AL2840" s="112">
        <f>IF(F2840="Re-assigned",0,IF(H2840="Closed",0,IF(H2840="Service Restored",0,IF(H2840="",0,1))))</f>
        <v/>
      </c>
      <c r="AM2840" s="124">
        <f>IF(AL2840=0,"",IF(AK2840&gt;20.99,"Aged","Non-Aged"))</f>
        <v/>
      </c>
      <c r="AN2840" s="112">
        <f>IF(Q2840&lt;&gt;"",MONTH(Q2840),"")</f>
        <v/>
      </c>
      <c r="AO2840" s="112">
        <f>IFERROR(VALUE(V2840),0)</f>
        <v/>
      </c>
    </row>
    <row customFormat="1" customHeight="1" ht="29.25" r="2841" s="112" spans="1:41">
      <c r="A2841" s="127" t="n"/>
      <c r="B2841" s="113" t="n"/>
      <c r="C2841" s="127" t="n"/>
      <c r="D2841" s="127" t="n"/>
      <c r="E2841" s="114">
        <f>IF(F2841 &lt;&gt; "",VLOOKUP(F2841,CategoryLookup,2,FALSE), "")</f>
        <v/>
      </c>
      <c r="F2841" s="126" t="n"/>
      <c r="G2841" s="127" t="n"/>
      <c r="H2841" s="127" t="n"/>
      <c r="I2841" s="127" t="n"/>
      <c r="J2841" s="127" t="n"/>
      <c r="K2841" s="127" t="n"/>
      <c r="L2841" s="127" t="n"/>
      <c r="M2841" s="127" t="n"/>
      <c r="N2841" s="120" t="n"/>
      <c r="O2841" s="120" t="n"/>
      <c r="P2841" s="120" t="n"/>
      <c r="Q2841" s="120" t="n"/>
      <c r="R2841" s="121" t="n"/>
      <c r="S2841" s="121" t="n"/>
      <c r="T2841" s="121" t="n"/>
      <c r="U2841" s="121" t="n"/>
      <c r="V2841" s="117">
        <f>IF(P2841="NA","NA",IF(P2841&lt;&gt;"",TEXT(P2841-N2841,"[h].mm"),""))</f>
        <v/>
      </c>
      <c r="W2841" s="118">
        <f>IF(AND(R2841="",S2841=""),"",R2841+S2841)</f>
        <v/>
      </c>
      <c r="X2841" s="116">
        <f>IF(O2841&lt;&gt;"",DATE(YEAR(O2841), MONTH(O2841), DAY(O2841)),"")</f>
        <v/>
      </c>
      <c r="Y2841" s="122" t="n"/>
      <c r="Z2841" s="123" t="n"/>
      <c r="AA2841" s="117">
        <f>IF(F2841="Re-assigned","NA",IF(W2841="","",IF(W2841&gt;=VLOOKUP(D2841,SLAMatrix,3,FALSE),"Yes",IF(W2841&lt;VLOOKUP(D2841,SLAMatrix,2,FALSE),"No","Internal"))))</f>
        <v/>
      </c>
      <c r="AB2841" s="123" t="n"/>
      <c r="AC2841" s="123" t="n"/>
      <c r="AD2841" s="119" t="n"/>
      <c r="AE2841" s="125" t="n"/>
      <c r="AF2841" s="124">
        <f>MONTH(O2841)</f>
        <v/>
      </c>
      <c r="AG2841" s="124">
        <f>VLOOKUP(IFERROR(MID(AE2841,1,(FIND(",",AE2841,1)-1)),AE2841),Facility_Region_Mapping,2,FALSE)</f>
        <v/>
      </c>
      <c r="AH2841" s="124" t="n"/>
      <c r="AI2841" s="124">
        <f>IF(C2841&lt;&gt;"",IF(M2841="ESM User",getInterfaceName($C2841),"NA"),"")</f>
        <v/>
      </c>
      <c r="AJ2841" s="116">
        <f>IF(Q2841&lt;&gt;"",DATE(YEAR(Q2841), MONTH(Q2841), DAY(Q2841)),"")</f>
        <v/>
      </c>
      <c r="AK2841" s="130">
        <f>IF(Q2841&lt;&gt;0,Q2841-N2841,TODAY()-N2841)</f>
        <v/>
      </c>
      <c r="AL2841" s="112">
        <f>IF(F2841="Re-assigned",0,IF(H2841="Closed",0,IF(H2841="Service Restored",0,IF(H2841="",0,1))))</f>
        <v/>
      </c>
      <c r="AM2841" s="124">
        <f>IF(AL2841=0,"",IF(AK2841&gt;20.99,"Aged","Non-Aged"))</f>
        <v/>
      </c>
      <c r="AN2841" s="112">
        <f>IF(Q2841&lt;&gt;"",MONTH(Q2841),"")</f>
        <v/>
      </c>
      <c r="AO2841" s="112">
        <f>IFERROR(VALUE(V2841),0)</f>
        <v/>
      </c>
    </row>
    <row customFormat="1" customHeight="1" ht="29.25" r="2842" s="112" spans="1:41">
      <c r="A2842" s="127" t="n"/>
      <c r="B2842" s="113" t="n"/>
      <c r="C2842" s="127" t="n"/>
      <c r="D2842" s="127" t="n"/>
      <c r="E2842" s="114">
        <f>IF(F2842 &lt;&gt; "",VLOOKUP(F2842,CategoryLookup,2,FALSE), "")</f>
        <v/>
      </c>
      <c r="F2842" s="126" t="n"/>
      <c r="G2842" s="127" t="n"/>
      <c r="H2842" s="127" t="n"/>
      <c r="I2842" s="127" t="n"/>
      <c r="J2842" s="127" t="n"/>
      <c r="K2842" s="127" t="n"/>
      <c r="L2842" s="127" t="n"/>
      <c r="M2842" s="127" t="n"/>
      <c r="N2842" s="120" t="n"/>
      <c r="O2842" s="120" t="n"/>
      <c r="P2842" s="120" t="n"/>
      <c r="Q2842" s="120" t="n"/>
      <c r="R2842" s="121" t="n"/>
      <c r="S2842" s="121" t="n"/>
      <c r="T2842" s="121" t="n"/>
      <c r="U2842" s="121" t="n"/>
      <c r="V2842" s="117">
        <f>IF(P2842="NA","NA",IF(P2842&lt;&gt;"",TEXT(P2842-N2842,"[h].mm"),""))</f>
        <v/>
      </c>
      <c r="W2842" s="118">
        <f>IF(AND(R2842="",S2842=""),"",R2842+S2842)</f>
        <v/>
      </c>
      <c r="X2842" s="116">
        <f>IF(O2842&lt;&gt;"",DATE(YEAR(O2842), MONTH(O2842), DAY(O2842)),"")</f>
        <v/>
      </c>
      <c r="Y2842" s="122" t="n"/>
      <c r="Z2842" s="123" t="n"/>
      <c r="AA2842" s="117">
        <f>IF(F2842="Re-assigned","NA",IF(W2842="","",IF(W2842&gt;=VLOOKUP(D2842,SLAMatrix,3,FALSE),"Yes",IF(W2842&lt;VLOOKUP(D2842,SLAMatrix,2,FALSE),"No","Internal"))))</f>
        <v/>
      </c>
      <c r="AB2842" s="123" t="n"/>
      <c r="AC2842" s="123" t="n"/>
      <c r="AD2842" s="119" t="n"/>
      <c r="AE2842" s="125" t="n"/>
      <c r="AF2842" s="124">
        <f>MONTH(O2842)</f>
        <v/>
      </c>
      <c r="AG2842" s="124">
        <f>VLOOKUP(IFERROR(MID(AE2842,1,(FIND(",",AE2842,1)-1)),AE2842),Facility_Region_Mapping,2,FALSE)</f>
        <v/>
      </c>
      <c r="AH2842" s="124" t="n"/>
      <c r="AI2842" s="124">
        <f>IF(C2842&lt;&gt;"",IF(M2842="ESM User",getInterfaceName($C2842),"NA"),"")</f>
        <v/>
      </c>
      <c r="AJ2842" s="116">
        <f>IF(Q2842&lt;&gt;"",DATE(YEAR(Q2842), MONTH(Q2842), DAY(Q2842)),"")</f>
        <v/>
      </c>
      <c r="AK2842" s="130">
        <f>IF(Q2842&lt;&gt;0,Q2842-N2842,TODAY()-N2842)</f>
        <v/>
      </c>
      <c r="AL2842" s="112">
        <f>IF(F2842="Re-assigned",0,IF(H2842="Closed",0,IF(H2842="Service Restored",0,IF(H2842="",0,1))))</f>
        <v/>
      </c>
      <c r="AM2842" s="124">
        <f>IF(AL2842=0,"",IF(AK2842&gt;20.99,"Aged","Non-Aged"))</f>
        <v/>
      </c>
      <c r="AN2842" s="112">
        <f>IF(Q2842&lt;&gt;"",MONTH(Q2842),"")</f>
        <v/>
      </c>
      <c r="AO2842" s="112">
        <f>IFERROR(VALUE(V2842),0)</f>
        <v/>
      </c>
    </row>
    <row customFormat="1" customHeight="1" ht="29.25" r="2843" s="112" spans="1:41">
      <c r="A2843" s="127" t="n"/>
      <c r="B2843" s="113" t="n"/>
      <c r="C2843" s="127" t="n"/>
      <c r="D2843" s="127" t="n"/>
      <c r="E2843" s="114">
        <f>IF(F2843 &lt;&gt; "",VLOOKUP(F2843,CategoryLookup,2,FALSE), "")</f>
        <v/>
      </c>
      <c r="F2843" s="126" t="n"/>
      <c r="G2843" s="127" t="n"/>
      <c r="H2843" s="127" t="n"/>
      <c r="I2843" s="127" t="n"/>
      <c r="J2843" s="127" t="n"/>
      <c r="K2843" s="127" t="n"/>
      <c r="L2843" s="127" t="n"/>
      <c r="M2843" s="127" t="n"/>
      <c r="N2843" s="120" t="n"/>
      <c r="O2843" s="120" t="n"/>
      <c r="P2843" s="120" t="n"/>
      <c r="Q2843" s="120" t="n"/>
      <c r="R2843" s="121" t="n"/>
      <c r="S2843" s="121" t="n"/>
      <c r="T2843" s="121" t="n"/>
      <c r="U2843" s="121" t="n"/>
      <c r="V2843" s="117">
        <f>IF(P2843="NA","NA",IF(P2843&lt;&gt;"",TEXT(P2843-N2843,"[h].mm"),""))</f>
        <v/>
      </c>
      <c r="W2843" s="118">
        <f>IF(AND(R2843="",S2843=""),"",R2843+S2843)</f>
        <v/>
      </c>
      <c r="X2843" s="116">
        <f>IF(O2843&lt;&gt;"",DATE(YEAR(O2843), MONTH(O2843), DAY(O2843)),"")</f>
        <v/>
      </c>
      <c r="Y2843" s="122" t="n"/>
      <c r="Z2843" s="123" t="n"/>
      <c r="AA2843" s="117">
        <f>IF(F2843="Re-assigned","NA",IF(W2843="","",IF(W2843&gt;=VLOOKUP(D2843,SLAMatrix,3,FALSE),"Yes",IF(W2843&lt;VLOOKUP(D2843,SLAMatrix,2,FALSE),"No","Internal"))))</f>
        <v/>
      </c>
      <c r="AB2843" s="123" t="n"/>
      <c r="AC2843" s="123" t="n"/>
      <c r="AD2843" s="119" t="n"/>
      <c r="AE2843" s="125" t="n"/>
      <c r="AF2843" s="124">
        <f>MONTH(O2843)</f>
        <v/>
      </c>
      <c r="AG2843" s="124">
        <f>VLOOKUP(IFERROR(MID(AE2843,1,(FIND(",",AE2843,1)-1)),AE2843),Facility_Region_Mapping,2,FALSE)</f>
        <v/>
      </c>
      <c r="AH2843" s="124" t="n"/>
      <c r="AI2843" s="124">
        <f>IF(C2843&lt;&gt;"",IF(M2843="ESM User",getInterfaceName($C2843),"NA"),"")</f>
        <v/>
      </c>
      <c r="AJ2843" s="116">
        <f>IF(Q2843&lt;&gt;"",DATE(YEAR(Q2843), MONTH(Q2843), DAY(Q2843)),"")</f>
        <v/>
      </c>
      <c r="AK2843" s="130">
        <f>IF(Q2843&lt;&gt;0,Q2843-N2843,TODAY()-N2843)</f>
        <v/>
      </c>
      <c r="AL2843" s="112">
        <f>IF(F2843="Re-assigned",0,IF(H2843="Closed",0,IF(H2843="Service Restored",0,IF(H2843="",0,1))))</f>
        <v/>
      </c>
      <c r="AM2843" s="124">
        <f>IF(AL2843=0,"",IF(AK2843&gt;20.99,"Aged","Non-Aged"))</f>
        <v/>
      </c>
      <c r="AN2843" s="112">
        <f>IF(Q2843&lt;&gt;"",MONTH(Q2843),"")</f>
        <v/>
      </c>
      <c r="AO2843" s="112">
        <f>IFERROR(VALUE(V2843),0)</f>
        <v/>
      </c>
    </row>
    <row customFormat="1" customHeight="1" ht="29.25" r="2844" s="112" spans="1:41">
      <c r="A2844" s="127" t="n"/>
      <c r="B2844" s="113" t="n"/>
      <c r="C2844" s="127" t="n"/>
      <c r="D2844" s="127" t="n"/>
      <c r="E2844" s="114">
        <f>IF(F2844 &lt;&gt; "",VLOOKUP(F2844,CategoryLookup,2,FALSE), "")</f>
        <v/>
      </c>
      <c r="F2844" s="126" t="n"/>
      <c r="G2844" s="127" t="n"/>
      <c r="H2844" s="127" t="n"/>
      <c r="I2844" s="127" t="n"/>
      <c r="J2844" s="127" t="n"/>
      <c r="K2844" s="127" t="n"/>
      <c r="L2844" s="127" t="n"/>
      <c r="M2844" s="127" t="n"/>
      <c r="N2844" s="120" t="n"/>
      <c r="O2844" s="120" t="n"/>
      <c r="P2844" s="120" t="n"/>
      <c r="Q2844" s="120" t="n"/>
      <c r="R2844" s="121" t="n"/>
      <c r="S2844" s="121" t="n"/>
      <c r="T2844" s="121" t="n"/>
      <c r="U2844" s="121" t="n"/>
      <c r="V2844" s="117">
        <f>IF(P2844="NA","NA",IF(P2844&lt;&gt;"",TEXT(P2844-N2844,"[h].mm"),""))</f>
        <v/>
      </c>
      <c r="W2844" s="118">
        <f>IF(AND(R2844="",S2844=""),"",R2844+S2844)</f>
        <v/>
      </c>
      <c r="X2844" s="116">
        <f>IF(O2844&lt;&gt;"",DATE(YEAR(O2844), MONTH(O2844), DAY(O2844)),"")</f>
        <v/>
      </c>
      <c r="Y2844" s="122" t="n"/>
      <c r="Z2844" s="123" t="n"/>
      <c r="AA2844" s="117">
        <f>IF(F2844="Re-assigned","NA",IF(W2844="","",IF(W2844&gt;=VLOOKUP(D2844,SLAMatrix,3,FALSE),"Yes",IF(W2844&lt;VLOOKUP(D2844,SLAMatrix,2,FALSE),"No","Internal"))))</f>
        <v/>
      </c>
      <c r="AB2844" s="123" t="n"/>
      <c r="AC2844" s="123" t="n"/>
      <c r="AD2844" s="119" t="n"/>
      <c r="AE2844" s="125" t="n"/>
      <c r="AF2844" s="124">
        <f>MONTH(O2844)</f>
        <v/>
      </c>
      <c r="AG2844" s="124">
        <f>VLOOKUP(IFERROR(MID(AE2844,1,(FIND(",",AE2844,1)-1)),AE2844),Facility_Region_Mapping,2,FALSE)</f>
        <v/>
      </c>
      <c r="AH2844" s="124" t="n"/>
      <c r="AI2844" s="124">
        <f>IF(C2844&lt;&gt;"",IF(M2844="ESM User",getInterfaceName($C2844),"NA"),"")</f>
        <v/>
      </c>
      <c r="AJ2844" s="116">
        <f>IF(Q2844&lt;&gt;"",DATE(YEAR(Q2844), MONTH(Q2844), DAY(Q2844)),"")</f>
        <v/>
      </c>
      <c r="AK2844" s="130">
        <f>IF(Q2844&lt;&gt;0,Q2844-N2844,TODAY()-N2844)</f>
        <v/>
      </c>
      <c r="AL2844" s="112">
        <f>IF(F2844="Re-assigned",0,IF(H2844="Closed",0,IF(H2844="Service Restored",0,IF(H2844="",0,1))))</f>
        <v/>
      </c>
      <c r="AM2844" s="124">
        <f>IF(AL2844=0,"",IF(AK2844&gt;20.99,"Aged","Non-Aged"))</f>
        <v/>
      </c>
      <c r="AN2844" s="112">
        <f>IF(Q2844&lt;&gt;"",MONTH(Q2844),"")</f>
        <v/>
      </c>
      <c r="AO2844" s="112">
        <f>IFERROR(VALUE(V2844),0)</f>
        <v/>
      </c>
    </row>
    <row customFormat="1" customHeight="1" ht="29.25" r="2845" s="112" spans="1:41">
      <c r="A2845" s="127" t="n"/>
      <c r="B2845" s="113" t="n"/>
      <c r="C2845" s="127" t="n"/>
      <c r="D2845" s="127" t="n"/>
      <c r="E2845" s="114">
        <f>IF(F2845 &lt;&gt; "",VLOOKUP(F2845,CategoryLookup,2,FALSE), "")</f>
        <v/>
      </c>
      <c r="F2845" s="126" t="n"/>
      <c r="G2845" s="127" t="n"/>
      <c r="H2845" s="127" t="n"/>
      <c r="I2845" s="127" t="n"/>
      <c r="J2845" s="127" t="n"/>
      <c r="K2845" s="127" t="n"/>
      <c r="L2845" s="127" t="n"/>
      <c r="M2845" s="127" t="n"/>
      <c r="N2845" s="120" t="n"/>
      <c r="O2845" s="120" t="n"/>
      <c r="P2845" s="120" t="n"/>
      <c r="Q2845" s="120" t="n"/>
      <c r="R2845" s="121" t="n"/>
      <c r="S2845" s="121" t="n"/>
      <c r="T2845" s="121" t="n"/>
      <c r="U2845" s="121" t="n"/>
      <c r="V2845" s="117">
        <f>IF(P2845="NA","NA",IF(P2845&lt;&gt;"",TEXT(P2845-N2845,"[h].mm"),""))</f>
        <v/>
      </c>
      <c r="W2845" s="118">
        <f>IF(AND(R2845="",S2845=""),"",R2845+S2845)</f>
        <v/>
      </c>
      <c r="X2845" s="116">
        <f>IF(O2845&lt;&gt;"",DATE(YEAR(O2845), MONTH(O2845), DAY(O2845)),"")</f>
        <v/>
      </c>
      <c r="Y2845" s="122" t="n"/>
      <c r="Z2845" s="123" t="n"/>
      <c r="AA2845" s="117">
        <f>IF(F2845="Re-assigned","NA",IF(W2845="","",IF(W2845&gt;=VLOOKUP(D2845,SLAMatrix,3,FALSE),"Yes",IF(W2845&lt;VLOOKUP(D2845,SLAMatrix,2,FALSE),"No","Internal"))))</f>
        <v/>
      </c>
      <c r="AB2845" s="123" t="n"/>
      <c r="AC2845" s="123" t="n"/>
      <c r="AD2845" s="119" t="n"/>
      <c r="AE2845" s="125" t="n"/>
      <c r="AF2845" s="124">
        <f>MONTH(O2845)</f>
        <v/>
      </c>
      <c r="AG2845" s="124">
        <f>VLOOKUP(IFERROR(MID(AE2845,1,(FIND(",",AE2845,1)-1)),AE2845),Facility_Region_Mapping,2,FALSE)</f>
        <v/>
      </c>
      <c r="AH2845" s="124" t="n"/>
      <c r="AI2845" s="124">
        <f>IF(C2845&lt;&gt;"",IF(M2845="ESM User",getInterfaceName($C2845),"NA"),"")</f>
        <v/>
      </c>
      <c r="AJ2845" s="116">
        <f>IF(Q2845&lt;&gt;"",DATE(YEAR(Q2845), MONTH(Q2845), DAY(Q2845)),"")</f>
        <v/>
      </c>
      <c r="AK2845" s="130">
        <f>IF(Q2845&lt;&gt;0,Q2845-N2845,TODAY()-N2845)</f>
        <v/>
      </c>
      <c r="AL2845" s="112">
        <f>IF(F2845="Re-assigned",0,IF(H2845="Closed",0,IF(H2845="Service Restored",0,IF(H2845="",0,1))))</f>
        <v/>
      </c>
      <c r="AM2845" s="124">
        <f>IF(AL2845=0,"",IF(AK2845&gt;20.99,"Aged","Non-Aged"))</f>
        <v/>
      </c>
      <c r="AN2845" s="112">
        <f>IF(Q2845&lt;&gt;"",MONTH(Q2845),"")</f>
        <v/>
      </c>
      <c r="AO2845" s="112">
        <f>IFERROR(VALUE(V2845),0)</f>
        <v/>
      </c>
    </row>
    <row customFormat="1" customHeight="1" ht="29.25" r="2846" s="112" spans="1:41">
      <c r="A2846" s="127" t="n"/>
      <c r="B2846" s="113" t="n"/>
      <c r="C2846" s="127" t="n"/>
      <c r="D2846" s="127" t="n"/>
      <c r="E2846" s="114">
        <f>IF(F2846 &lt;&gt; "",VLOOKUP(F2846,CategoryLookup,2,FALSE), "")</f>
        <v/>
      </c>
      <c r="F2846" s="126" t="n"/>
      <c r="G2846" s="127" t="n"/>
      <c r="H2846" s="127" t="n"/>
      <c r="I2846" s="127" t="n"/>
      <c r="J2846" s="127" t="n"/>
      <c r="K2846" s="127" t="n"/>
      <c r="L2846" s="127" t="n"/>
      <c r="M2846" s="127" t="n"/>
      <c r="N2846" s="120" t="n"/>
      <c r="O2846" s="120" t="n"/>
      <c r="P2846" s="120" t="n"/>
      <c r="Q2846" s="120" t="n"/>
      <c r="R2846" s="121" t="n"/>
      <c r="S2846" s="121" t="n"/>
      <c r="T2846" s="121" t="n"/>
      <c r="U2846" s="121" t="n"/>
      <c r="V2846" s="117">
        <f>IF(P2846="NA","NA",IF(P2846&lt;&gt;"",TEXT(P2846-N2846,"[h].mm"),""))</f>
        <v/>
      </c>
      <c r="W2846" s="118">
        <f>IF(AND(R2846="",S2846=""),"",R2846+S2846)</f>
        <v/>
      </c>
      <c r="X2846" s="116">
        <f>IF(O2846&lt;&gt;"",DATE(YEAR(O2846), MONTH(O2846), DAY(O2846)),"")</f>
        <v/>
      </c>
      <c r="Y2846" s="122" t="n"/>
      <c r="Z2846" s="123" t="n"/>
      <c r="AA2846" s="117">
        <f>IF(F2846="Re-assigned","NA",IF(W2846="","",IF(W2846&gt;=VLOOKUP(D2846,SLAMatrix,3,FALSE),"Yes",IF(W2846&lt;VLOOKUP(D2846,SLAMatrix,2,FALSE),"No","Internal"))))</f>
        <v/>
      </c>
      <c r="AB2846" s="123" t="n"/>
      <c r="AC2846" s="123" t="n"/>
      <c r="AD2846" s="119" t="n"/>
      <c r="AE2846" s="125" t="n"/>
      <c r="AF2846" s="124">
        <f>MONTH(O2846)</f>
        <v/>
      </c>
      <c r="AG2846" s="124">
        <f>VLOOKUP(IFERROR(MID(AE2846,1,(FIND(",",AE2846,1)-1)),AE2846),Facility_Region_Mapping,2,FALSE)</f>
        <v/>
      </c>
      <c r="AH2846" s="124" t="n"/>
      <c r="AI2846" s="124">
        <f>IF(C2846&lt;&gt;"",IF(M2846="ESM User",getInterfaceName($C2846),"NA"),"")</f>
        <v/>
      </c>
      <c r="AJ2846" s="116">
        <f>IF(Q2846&lt;&gt;"",DATE(YEAR(Q2846), MONTH(Q2846), DAY(Q2846)),"")</f>
        <v/>
      </c>
      <c r="AK2846" s="130">
        <f>IF(Q2846&lt;&gt;0,Q2846-N2846,TODAY()-N2846)</f>
        <v/>
      </c>
      <c r="AL2846" s="112">
        <f>IF(F2846="Re-assigned",0,IF(H2846="Closed",0,IF(H2846="Service Restored",0,IF(H2846="",0,1))))</f>
        <v/>
      </c>
      <c r="AM2846" s="124">
        <f>IF(AL2846=0,"",IF(AK2846&gt;20.99,"Aged","Non-Aged"))</f>
        <v/>
      </c>
      <c r="AN2846" s="112">
        <f>IF(Q2846&lt;&gt;"",MONTH(Q2846),"")</f>
        <v/>
      </c>
      <c r="AO2846" s="112">
        <f>IFERROR(VALUE(V2846),0)</f>
        <v/>
      </c>
    </row>
    <row customFormat="1" customHeight="1" ht="29.25" r="2847" s="112" spans="1:41">
      <c r="A2847" s="127" t="n"/>
      <c r="B2847" s="113" t="n"/>
      <c r="C2847" s="127" t="n"/>
      <c r="D2847" s="127" t="n"/>
      <c r="E2847" s="114">
        <f>IF(F2847 &lt;&gt; "",VLOOKUP(F2847,CategoryLookup,2,FALSE), "")</f>
        <v/>
      </c>
      <c r="F2847" s="126" t="n"/>
      <c r="G2847" s="127" t="n"/>
      <c r="H2847" s="127" t="n"/>
      <c r="I2847" s="127" t="n"/>
      <c r="J2847" s="127" t="n"/>
      <c r="K2847" s="127" t="n"/>
      <c r="L2847" s="127" t="n"/>
      <c r="M2847" s="127" t="n"/>
      <c r="N2847" s="120" t="n"/>
      <c r="O2847" s="120" t="n"/>
      <c r="P2847" s="120" t="n"/>
      <c r="Q2847" s="120" t="n"/>
      <c r="R2847" s="121" t="n"/>
      <c r="S2847" s="121" t="n"/>
      <c r="T2847" s="121" t="n"/>
      <c r="U2847" s="121" t="n"/>
      <c r="V2847" s="117">
        <f>IF(P2847="NA","NA",IF(P2847&lt;&gt;"",TEXT(P2847-N2847,"[h].mm"),""))</f>
        <v/>
      </c>
      <c r="W2847" s="118">
        <f>IF(AND(R2847="",S2847=""),"",R2847+S2847)</f>
        <v/>
      </c>
      <c r="X2847" s="116">
        <f>IF(O2847&lt;&gt;"",DATE(YEAR(O2847), MONTH(O2847), DAY(O2847)),"")</f>
        <v/>
      </c>
      <c r="Y2847" s="122" t="n"/>
      <c r="Z2847" s="123" t="n"/>
      <c r="AA2847" s="117">
        <f>IF(F2847="Re-assigned","NA",IF(W2847="","",IF(W2847&gt;=VLOOKUP(D2847,SLAMatrix,3,FALSE),"Yes",IF(W2847&lt;VLOOKUP(D2847,SLAMatrix,2,FALSE),"No","Internal"))))</f>
        <v/>
      </c>
      <c r="AB2847" s="123" t="n"/>
      <c r="AC2847" s="123" t="n"/>
      <c r="AD2847" s="119" t="n"/>
      <c r="AE2847" s="125" t="n"/>
      <c r="AF2847" s="124">
        <f>MONTH(O2847)</f>
        <v/>
      </c>
      <c r="AG2847" s="124">
        <f>VLOOKUP(IFERROR(MID(AE2847,1,(FIND(",",AE2847,1)-1)),AE2847),Facility_Region_Mapping,2,FALSE)</f>
        <v/>
      </c>
      <c r="AH2847" s="124" t="n"/>
      <c r="AI2847" s="124">
        <f>IF(C2847&lt;&gt;"",IF(M2847="ESM User",getInterfaceName($C2847),"NA"),"")</f>
        <v/>
      </c>
      <c r="AJ2847" s="116">
        <f>IF(Q2847&lt;&gt;"",DATE(YEAR(Q2847), MONTH(Q2847), DAY(Q2847)),"")</f>
        <v/>
      </c>
      <c r="AK2847" s="130">
        <f>IF(Q2847&lt;&gt;0,Q2847-N2847,TODAY()-N2847)</f>
        <v/>
      </c>
      <c r="AL2847" s="112">
        <f>IF(F2847="Re-assigned",0,IF(H2847="Closed",0,IF(H2847="Service Restored",0,IF(H2847="",0,1))))</f>
        <v/>
      </c>
      <c r="AM2847" s="124">
        <f>IF(AL2847=0,"",IF(AK2847&gt;20.99,"Aged","Non-Aged"))</f>
        <v/>
      </c>
      <c r="AN2847" s="112">
        <f>IF(Q2847&lt;&gt;"",MONTH(Q2847),"")</f>
        <v/>
      </c>
      <c r="AO2847" s="112">
        <f>IFERROR(VALUE(V2847),0)</f>
        <v/>
      </c>
    </row>
    <row customFormat="1" customHeight="1" ht="29.25" r="2848" s="112" spans="1:41">
      <c r="A2848" s="127" t="n"/>
      <c r="B2848" s="113" t="n"/>
      <c r="C2848" s="127" t="n"/>
      <c r="D2848" s="127" t="n"/>
      <c r="E2848" s="114">
        <f>IF(F2848 &lt;&gt; "",VLOOKUP(F2848,CategoryLookup,2,FALSE), "")</f>
        <v/>
      </c>
      <c r="F2848" s="126" t="n"/>
      <c r="G2848" s="127" t="n"/>
      <c r="H2848" s="127" t="n"/>
      <c r="I2848" s="127" t="n"/>
      <c r="J2848" s="127" t="n"/>
      <c r="K2848" s="127" t="n"/>
      <c r="L2848" s="127" t="n"/>
      <c r="M2848" s="127" t="n"/>
      <c r="N2848" s="120" t="n"/>
      <c r="O2848" s="120" t="n"/>
      <c r="P2848" s="120" t="n"/>
      <c r="Q2848" s="120" t="n"/>
      <c r="R2848" s="121" t="n"/>
      <c r="S2848" s="121" t="n"/>
      <c r="T2848" s="121" t="n"/>
      <c r="U2848" s="121" t="n"/>
      <c r="V2848" s="117">
        <f>IF(P2848="NA","NA",IF(P2848&lt;&gt;"",TEXT(P2848-N2848,"[h].mm"),""))</f>
        <v/>
      </c>
      <c r="W2848" s="118">
        <f>IF(AND(R2848="",S2848=""),"",R2848+S2848)</f>
        <v/>
      </c>
      <c r="X2848" s="116">
        <f>IF(O2848&lt;&gt;"",DATE(YEAR(O2848), MONTH(O2848), DAY(O2848)),"")</f>
        <v/>
      </c>
      <c r="Y2848" s="122" t="n"/>
      <c r="Z2848" s="123" t="n"/>
      <c r="AA2848" s="117">
        <f>IF(F2848="Re-assigned","NA",IF(W2848="","",IF(W2848&gt;=VLOOKUP(D2848,SLAMatrix,3,FALSE),"Yes",IF(W2848&lt;VLOOKUP(D2848,SLAMatrix,2,FALSE),"No","Internal"))))</f>
        <v/>
      </c>
      <c r="AB2848" s="123" t="n"/>
      <c r="AC2848" s="123" t="n"/>
      <c r="AD2848" s="119" t="n"/>
      <c r="AE2848" s="125" t="n"/>
      <c r="AF2848" s="124">
        <f>MONTH(O2848)</f>
        <v/>
      </c>
      <c r="AG2848" s="124">
        <f>VLOOKUP(IFERROR(MID(AE2848,1,(FIND(",",AE2848,1)-1)),AE2848),Facility_Region_Mapping,2,FALSE)</f>
        <v/>
      </c>
      <c r="AH2848" s="124" t="n"/>
      <c r="AI2848" s="124">
        <f>IF(C2848&lt;&gt;"",IF(M2848="ESM User",getInterfaceName($C2848),"NA"),"")</f>
        <v/>
      </c>
      <c r="AJ2848" s="116">
        <f>IF(Q2848&lt;&gt;"",DATE(YEAR(Q2848), MONTH(Q2848), DAY(Q2848)),"")</f>
        <v/>
      </c>
      <c r="AK2848" s="130">
        <f>IF(Q2848&lt;&gt;0,Q2848-N2848,TODAY()-N2848)</f>
        <v/>
      </c>
      <c r="AL2848" s="112">
        <f>IF(F2848="Re-assigned",0,IF(H2848="Closed",0,IF(H2848="Service Restored",0,IF(H2848="",0,1))))</f>
        <v/>
      </c>
      <c r="AM2848" s="124">
        <f>IF(AL2848=0,"",IF(AK2848&gt;20.99,"Aged","Non-Aged"))</f>
        <v/>
      </c>
      <c r="AN2848" s="112">
        <f>IF(Q2848&lt;&gt;"",MONTH(Q2848),"")</f>
        <v/>
      </c>
      <c r="AO2848" s="112">
        <f>IFERROR(VALUE(V2848),0)</f>
        <v/>
      </c>
    </row>
    <row customFormat="1" customHeight="1" ht="29.25" r="2849" s="112" spans="1:41">
      <c r="A2849" s="127" t="n"/>
      <c r="B2849" s="113" t="n"/>
      <c r="C2849" s="127" t="n"/>
      <c r="D2849" s="127" t="n"/>
      <c r="E2849" s="114">
        <f>IF(F2849 &lt;&gt; "",VLOOKUP(F2849,CategoryLookup,2,FALSE), "")</f>
        <v/>
      </c>
      <c r="F2849" s="126" t="n"/>
      <c r="G2849" s="127" t="n"/>
      <c r="H2849" s="127" t="n"/>
      <c r="I2849" s="127" t="n"/>
      <c r="J2849" s="127" t="n"/>
      <c r="K2849" s="127" t="n"/>
      <c r="L2849" s="127" t="n"/>
      <c r="M2849" s="127" t="n"/>
      <c r="N2849" s="120" t="n"/>
      <c r="O2849" s="120" t="n"/>
      <c r="P2849" s="120" t="n"/>
      <c r="Q2849" s="120" t="n"/>
      <c r="R2849" s="121" t="n"/>
      <c r="S2849" s="121" t="n"/>
      <c r="T2849" s="121" t="n"/>
      <c r="U2849" s="121" t="n"/>
      <c r="V2849" s="117">
        <f>IF(P2849="NA","NA",IF(P2849&lt;&gt;"",TEXT(P2849-N2849,"[h].mm"),""))</f>
        <v/>
      </c>
      <c r="W2849" s="118">
        <f>IF(AND(R2849="",S2849=""),"",R2849+S2849)</f>
        <v/>
      </c>
      <c r="X2849" s="116">
        <f>IF(O2849&lt;&gt;"",DATE(YEAR(O2849), MONTH(O2849), DAY(O2849)),"")</f>
        <v/>
      </c>
      <c r="Y2849" s="122" t="n"/>
      <c r="Z2849" s="123" t="n"/>
      <c r="AA2849" s="117">
        <f>IF(F2849="Re-assigned","NA",IF(W2849="","",IF(W2849&gt;=VLOOKUP(D2849,SLAMatrix,3,FALSE),"Yes",IF(W2849&lt;VLOOKUP(D2849,SLAMatrix,2,FALSE),"No","Internal"))))</f>
        <v/>
      </c>
      <c r="AB2849" s="123" t="n"/>
      <c r="AC2849" s="123" t="n"/>
      <c r="AD2849" s="119" t="n"/>
      <c r="AE2849" s="125" t="n"/>
      <c r="AF2849" s="124">
        <f>MONTH(O2849)</f>
        <v/>
      </c>
      <c r="AG2849" s="124">
        <f>VLOOKUP(IFERROR(MID(AE2849,1,(FIND(",",AE2849,1)-1)),AE2849),Facility_Region_Mapping,2,FALSE)</f>
        <v/>
      </c>
      <c r="AH2849" s="124" t="n"/>
      <c r="AI2849" s="124">
        <f>IF(C2849&lt;&gt;"",IF(M2849="ESM User",getInterfaceName($C2849),"NA"),"")</f>
        <v/>
      </c>
      <c r="AJ2849" s="116">
        <f>IF(Q2849&lt;&gt;"",DATE(YEAR(Q2849), MONTH(Q2849), DAY(Q2849)),"")</f>
        <v/>
      </c>
      <c r="AK2849" s="130">
        <f>IF(Q2849&lt;&gt;0,Q2849-N2849,TODAY()-N2849)</f>
        <v/>
      </c>
      <c r="AL2849" s="112">
        <f>IF(F2849="Re-assigned",0,IF(H2849="Closed",0,IF(H2849="Service Restored",0,IF(H2849="",0,1))))</f>
        <v/>
      </c>
      <c r="AM2849" s="124">
        <f>IF(AL2849=0,"",IF(AK2849&gt;20.99,"Aged","Non-Aged"))</f>
        <v/>
      </c>
      <c r="AN2849" s="112">
        <f>IF(Q2849&lt;&gt;"",MONTH(Q2849),"")</f>
        <v/>
      </c>
      <c r="AO2849" s="112">
        <f>IFERROR(VALUE(V2849),0)</f>
        <v/>
      </c>
    </row>
    <row customFormat="1" customHeight="1" ht="29.25" r="2850" s="112" spans="1:41">
      <c r="A2850" s="127" t="n"/>
      <c r="B2850" s="113" t="n"/>
      <c r="C2850" s="127" t="n"/>
      <c r="D2850" s="127" t="n"/>
      <c r="E2850" s="114">
        <f>IF(F2850 &lt;&gt; "",VLOOKUP(F2850,CategoryLookup,2,FALSE), "")</f>
        <v/>
      </c>
      <c r="F2850" s="126" t="n"/>
      <c r="G2850" s="127" t="n"/>
      <c r="H2850" s="127" t="n"/>
      <c r="I2850" s="127" t="n"/>
      <c r="J2850" s="127" t="n"/>
      <c r="K2850" s="127" t="n"/>
      <c r="L2850" s="127" t="n"/>
      <c r="M2850" s="127" t="n"/>
      <c r="N2850" s="120" t="n"/>
      <c r="O2850" s="120" t="n"/>
      <c r="P2850" s="120" t="n"/>
      <c r="Q2850" s="120" t="n"/>
      <c r="R2850" s="121" t="n"/>
      <c r="S2850" s="121" t="n"/>
      <c r="T2850" s="121" t="n"/>
      <c r="U2850" s="121" t="n"/>
      <c r="V2850" s="117">
        <f>IF(P2850="NA","NA",IF(P2850&lt;&gt;"",TEXT(P2850-N2850,"[h].mm"),""))</f>
        <v/>
      </c>
      <c r="W2850" s="118">
        <f>IF(AND(R2850="",S2850=""),"",R2850+S2850)</f>
        <v/>
      </c>
      <c r="X2850" s="116">
        <f>IF(O2850&lt;&gt;"",DATE(YEAR(O2850), MONTH(O2850), DAY(O2850)),"")</f>
        <v/>
      </c>
      <c r="Y2850" s="122" t="n"/>
      <c r="Z2850" s="123" t="n"/>
      <c r="AA2850" s="117">
        <f>IF(F2850="Re-assigned","NA",IF(W2850="","",IF(W2850&gt;=VLOOKUP(D2850,SLAMatrix,3,FALSE),"Yes",IF(W2850&lt;VLOOKUP(D2850,SLAMatrix,2,FALSE),"No","Internal"))))</f>
        <v/>
      </c>
      <c r="AB2850" s="123" t="n"/>
      <c r="AC2850" s="123" t="n"/>
      <c r="AD2850" s="119" t="n"/>
      <c r="AE2850" s="125" t="n"/>
      <c r="AF2850" s="124">
        <f>MONTH(O2850)</f>
        <v/>
      </c>
      <c r="AG2850" s="124">
        <f>VLOOKUP(IFERROR(MID(AE2850,1,(FIND(",",AE2850,1)-1)),AE2850),Facility_Region_Mapping,2,FALSE)</f>
        <v/>
      </c>
      <c r="AH2850" s="124" t="n"/>
      <c r="AI2850" s="124">
        <f>IF(C2850&lt;&gt;"",IF(M2850="ESM User",getInterfaceName($C2850),"NA"),"")</f>
        <v/>
      </c>
      <c r="AJ2850" s="116">
        <f>IF(Q2850&lt;&gt;"",DATE(YEAR(Q2850), MONTH(Q2850), DAY(Q2850)),"")</f>
        <v/>
      </c>
      <c r="AK2850" s="130">
        <f>IF(Q2850&lt;&gt;0,Q2850-N2850,TODAY()-N2850)</f>
        <v/>
      </c>
      <c r="AL2850" s="112">
        <f>IF(F2850="Re-assigned",0,IF(H2850="Closed",0,IF(H2850="Service Restored",0,IF(H2850="",0,1))))</f>
        <v/>
      </c>
      <c r="AM2850" s="124">
        <f>IF(AL2850=0,"",IF(AK2850&gt;20.99,"Aged","Non-Aged"))</f>
        <v/>
      </c>
      <c r="AN2850" s="112">
        <f>IF(Q2850&lt;&gt;"",MONTH(Q2850),"")</f>
        <v/>
      </c>
      <c r="AO2850" s="112">
        <f>IFERROR(VALUE(V2850),0)</f>
        <v/>
      </c>
    </row>
    <row customFormat="1" customHeight="1" ht="29.25" r="2851" s="112" spans="1:41">
      <c r="A2851" s="127" t="n"/>
      <c r="B2851" s="113" t="n"/>
      <c r="C2851" s="127" t="n"/>
      <c r="D2851" s="127" t="n"/>
      <c r="E2851" s="114">
        <f>IF(F2851 &lt;&gt; "",VLOOKUP(F2851,CategoryLookup,2,FALSE), "")</f>
        <v/>
      </c>
      <c r="F2851" s="126" t="n"/>
      <c r="G2851" s="127" t="n"/>
      <c r="H2851" s="127" t="n"/>
      <c r="I2851" s="127" t="n"/>
      <c r="J2851" s="127" t="n"/>
      <c r="K2851" s="127" t="n"/>
      <c r="L2851" s="127" t="n"/>
      <c r="M2851" s="127" t="n"/>
      <c r="N2851" s="120" t="n"/>
      <c r="O2851" s="120" t="n"/>
      <c r="P2851" s="120" t="n"/>
      <c r="Q2851" s="120" t="n"/>
      <c r="R2851" s="121" t="n"/>
      <c r="S2851" s="121" t="n"/>
      <c r="T2851" s="121" t="n"/>
      <c r="U2851" s="121" t="n"/>
      <c r="V2851" s="117">
        <f>IF(P2851="NA","NA",IF(P2851&lt;&gt;"",TEXT(P2851-N2851,"[h].mm"),""))</f>
        <v/>
      </c>
      <c r="W2851" s="118">
        <f>IF(AND(R2851="",S2851=""),"",R2851+S2851)</f>
        <v/>
      </c>
      <c r="X2851" s="116">
        <f>IF(O2851&lt;&gt;"",DATE(YEAR(O2851), MONTH(O2851), DAY(O2851)),"")</f>
        <v/>
      </c>
      <c r="Y2851" s="122" t="n"/>
      <c r="Z2851" s="123" t="n"/>
      <c r="AA2851" s="117">
        <f>IF(F2851="Re-assigned","NA",IF(W2851="","",IF(W2851&gt;=VLOOKUP(D2851,SLAMatrix,3,FALSE),"Yes",IF(W2851&lt;VLOOKUP(D2851,SLAMatrix,2,FALSE),"No","Internal"))))</f>
        <v/>
      </c>
      <c r="AB2851" s="123" t="n"/>
      <c r="AC2851" s="123" t="n"/>
      <c r="AD2851" s="119" t="n"/>
      <c r="AE2851" s="125" t="n"/>
      <c r="AF2851" s="124">
        <f>MONTH(O2851)</f>
        <v/>
      </c>
      <c r="AG2851" s="124">
        <f>VLOOKUP(IFERROR(MID(AE2851,1,(FIND(",",AE2851,1)-1)),AE2851),Facility_Region_Mapping,2,FALSE)</f>
        <v/>
      </c>
      <c r="AH2851" s="124" t="n"/>
      <c r="AI2851" s="124">
        <f>IF(C2851&lt;&gt;"",IF(M2851="ESM User",getInterfaceName($C2851),"NA"),"")</f>
        <v/>
      </c>
      <c r="AJ2851" s="116">
        <f>IF(Q2851&lt;&gt;"",DATE(YEAR(Q2851), MONTH(Q2851), DAY(Q2851)),"")</f>
        <v/>
      </c>
      <c r="AK2851" s="130">
        <f>IF(Q2851&lt;&gt;0,Q2851-N2851,TODAY()-N2851)</f>
        <v/>
      </c>
      <c r="AL2851" s="112">
        <f>IF(F2851="Re-assigned",0,IF(H2851="Closed",0,IF(H2851="Service Restored",0,IF(H2851="",0,1))))</f>
        <v/>
      </c>
      <c r="AM2851" s="124">
        <f>IF(AL2851=0,"",IF(AK2851&gt;20.99,"Aged","Non-Aged"))</f>
        <v/>
      </c>
      <c r="AN2851" s="112">
        <f>IF(Q2851&lt;&gt;"",MONTH(Q2851),"")</f>
        <v/>
      </c>
      <c r="AO2851" s="112">
        <f>IFERROR(VALUE(V2851),0)</f>
        <v/>
      </c>
    </row>
    <row customFormat="1" customHeight="1" ht="29.25" r="2852" s="112" spans="1:41">
      <c r="A2852" s="127" t="n"/>
      <c r="B2852" s="113" t="n"/>
      <c r="C2852" s="127" t="n"/>
      <c r="D2852" s="127" t="n"/>
      <c r="E2852" s="114">
        <f>IF(F2852 &lt;&gt; "",VLOOKUP(F2852,CategoryLookup,2,FALSE), "")</f>
        <v/>
      </c>
      <c r="F2852" s="126" t="n"/>
      <c r="G2852" s="127" t="n"/>
      <c r="H2852" s="127" t="n"/>
      <c r="I2852" s="127" t="n"/>
      <c r="J2852" s="127" t="n"/>
      <c r="K2852" s="127" t="n"/>
      <c r="L2852" s="127" t="n"/>
      <c r="M2852" s="127" t="n"/>
      <c r="N2852" s="120" t="n"/>
      <c r="O2852" s="120" t="n"/>
      <c r="P2852" s="120" t="n"/>
      <c r="Q2852" s="120" t="n"/>
      <c r="R2852" s="121" t="n"/>
      <c r="S2852" s="121" t="n"/>
      <c r="T2852" s="121" t="n"/>
      <c r="U2852" s="121" t="n"/>
      <c r="V2852" s="117">
        <f>IF(P2852="NA","NA",IF(P2852&lt;&gt;"",TEXT(P2852-N2852,"[h].mm"),""))</f>
        <v/>
      </c>
      <c r="W2852" s="118">
        <f>IF(AND(R2852="",S2852=""),"",R2852+S2852)</f>
        <v/>
      </c>
      <c r="X2852" s="116">
        <f>IF(O2852&lt;&gt;"",DATE(YEAR(O2852), MONTH(O2852), DAY(O2852)),"")</f>
        <v/>
      </c>
      <c r="Y2852" s="122" t="n"/>
      <c r="Z2852" s="123" t="n"/>
      <c r="AA2852" s="117">
        <f>IF(F2852="Re-assigned","NA",IF(W2852="","",IF(W2852&gt;=VLOOKUP(D2852,SLAMatrix,3,FALSE),"Yes",IF(W2852&lt;VLOOKUP(D2852,SLAMatrix,2,FALSE),"No","Internal"))))</f>
        <v/>
      </c>
      <c r="AB2852" s="123" t="n"/>
      <c r="AC2852" s="123" t="n"/>
      <c r="AD2852" s="119" t="n"/>
      <c r="AE2852" s="125" t="n"/>
      <c r="AF2852" s="124">
        <f>MONTH(O2852)</f>
        <v/>
      </c>
      <c r="AG2852" s="124">
        <f>VLOOKUP(IFERROR(MID(AE2852,1,(FIND(",",AE2852,1)-1)),AE2852),Facility_Region_Mapping,2,FALSE)</f>
        <v/>
      </c>
      <c r="AH2852" s="124" t="n"/>
      <c r="AI2852" s="124">
        <f>IF(C2852&lt;&gt;"",IF(M2852="ESM User",getInterfaceName($C2852),"NA"),"")</f>
        <v/>
      </c>
      <c r="AJ2852" s="116">
        <f>IF(Q2852&lt;&gt;"",DATE(YEAR(Q2852), MONTH(Q2852), DAY(Q2852)),"")</f>
        <v/>
      </c>
      <c r="AK2852" s="130">
        <f>IF(Q2852&lt;&gt;0,Q2852-N2852,TODAY()-N2852)</f>
        <v/>
      </c>
      <c r="AL2852" s="112">
        <f>IF(F2852="Re-assigned",0,IF(H2852="Closed",0,IF(H2852="Service Restored",0,IF(H2852="",0,1))))</f>
        <v/>
      </c>
      <c r="AM2852" s="124">
        <f>IF(AL2852=0,"",IF(AK2852&gt;20.99,"Aged","Non-Aged"))</f>
        <v/>
      </c>
      <c r="AN2852" s="112">
        <f>IF(Q2852&lt;&gt;"",MONTH(Q2852),"")</f>
        <v/>
      </c>
      <c r="AO2852" s="112">
        <f>IFERROR(VALUE(V2852),0)</f>
        <v/>
      </c>
    </row>
    <row customFormat="1" customHeight="1" ht="29.25" r="2853" s="112" spans="1:41">
      <c r="A2853" s="127" t="n"/>
      <c r="B2853" s="113" t="n"/>
      <c r="C2853" s="127" t="n"/>
      <c r="D2853" s="127" t="n"/>
      <c r="E2853" s="114">
        <f>IF(F2853 &lt;&gt; "",VLOOKUP(F2853,CategoryLookup,2,FALSE), "")</f>
        <v/>
      </c>
      <c r="F2853" s="126" t="n"/>
      <c r="G2853" s="127" t="n"/>
      <c r="H2853" s="127" t="n"/>
      <c r="I2853" s="127" t="n"/>
      <c r="J2853" s="127" t="n"/>
      <c r="K2853" s="127" t="n"/>
      <c r="L2853" s="127" t="n"/>
      <c r="M2853" s="127" t="n"/>
      <c r="N2853" s="120" t="n"/>
      <c r="O2853" s="120" t="n"/>
      <c r="P2853" s="120" t="n"/>
      <c r="Q2853" s="120" t="n"/>
      <c r="R2853" s="121" t="n"/>
      <c r="S2853" s="121" t="n"/>
      <c r="T2853" s="121" t="n"/>
      <c r="U2853" s="121" t="n"/>
      <c r="V2853" s="117">
        <f>IF(P2853="NA","NA",IF(P2853&lt;&gt;"",TEXT(P2853-N2853,"[h].mm"),""))</f>
        <v/>
      </c>
      <c r="W2853" s="118">
        <f>IF(AND(R2853="",S2853=""),"",R2853+S2853)</f>
        <v/>
      </c>
      <c r="X2853" s="116">
        <f>IF(O2853&lt;&gt;"",DATE(YEAR(O2853), MONTH(O2853), DAY(O2853)),"")</f>
        <v/>
      </c>
      <c r="Y2853" s="122" t="n"/>
      <c r="Z2853" s="123" t="n"/>
      <c r="AA2853" s="117">
        <f>IF(F2853="Re-assigned","NA",IF(W2853="","",IF(W2853&gt;=VLOOKUP(D2853,SLAMatrix,3,FALSE),"Yes",IF(W2853&lt;VLOOKUP(D2853,SLAMatrix,2,FALSE),"No","Internal"))))</f>
        <v/>
      </c>
      <c r="AB2853" s="123" t="n"/>
      <c r="AC2853" s="123" t="n"/>
      <c r="AD2853" s="119" t="n"/>
      <c r="AE2853" s="125" t="n"/>
      <c r="AF2853" s="124">
        <f>MONTH(O2853)</f>
        <v/>
      </c>
      <c r="AG2853" s="124">
        <f>VLOOKUP(IFERROR(MID(AE2853,1,(FIND(",",AE2853,1)-1)),AE2853),Facility_Region_Mapping,2,FALSE)</f>
        <v/>
      </c>
      <c r="AH2853" s="124" t="n"/>
      <c r="AI2853" s="124">
        <f>IF(C2853&lt;&gt;"",IF(M2853="ESM User",getInterfaceName($C2853),"NA"),"")</f>
        <v/>
      </c>
      <c r="AJ2853" s="116">
        <f>IF(Q2853&lt;&gt;"",DATE(YEAR(Q2853), MONTH(Q2853), DAY(Q2853)),"")</f>
        <v/>
      </c>
      <c r="AK2853" s="130">
        <f>IF(Q2853&lt;&gt;0,Q2853-N2853,TODAY()-N2853)</f>
        <v/>
      </c>
      <c r="AL2853" s="112">
        <f>IF(F2853="Re-assigned",0,IF(H2853="Closed",0,IF(H2853="Service Restored",0,IF(H2853="",0,1))))</f>
        <v/>
      </c>
      <c r="AM2853" s="124">
        <f>IF(AL2853=0,"",IF(AK2853&gt;20.99,"Aged","Non-Aged"))</f>
        <v/>
      </c>
      <c r="AN2853" s="112">
        <f>IF(Q2853&lt;&gt;"",MONTH(Q2853),"")</f>
        <v/>
      </c>
      <c r="AO2853" s="112">
        <f>IFERROR(VALUE(V2853),0)</f>
        <v/>
      </c>
    </row>
    <row customFormat="1" customHeight="1" ht="29.25" r="2854" s="112" spans="1:41">
      <c r="A2854" s="127" t="n"/>
      <c r="B2854" s="113" t="n"/>
      <c r="C2854" s="127" t="n"/>
      <c r="D2854" s="127" t="n"/>
      <c r="E2854" s="114">
        <f>IF(F2854 &lt;&gt; "",VLOOKUP(F2854,CategoryLookup,2,FALSE), "")</f>
        <v/>
      </c>
      <c r="F2854" s="126" t="n"/>
      <c r="G2854" s="127" t="n"/>
      <c r="H2854" s="127" t="n"/>
      <c r="I2854" s="127" t="n"/>
      <c r="J2854" s="127" t="n"/>
      <c r="K2854" s="127" t="n"/>
      <c r="L2854" s="127" t="n"/>
      <c r="M2854" s="127" t="n"/>
      <c r="N2854" s="120" t="n"/>
      <c r="O2854" s="120" t="n"/>
      <c r="P2854" s="120" t="n"/>
      <c r="Q2854" s="120" t="n"/>
      <c r="R2854" s="121" t="n"/>
      <c r="S2854" s="121" t="n"/>
      <c r="T2854" s="121" t="n"/>
      <c r="U2854" s="121" t="n"/>
      <c r="V2854" s="117">
        <f>IF(P2854="NA","NA",IF(P2854&lt;&gt;"",TEXT(P2854-N2854,"[h].mm"),""))</f>
        <v/>
      </c>
      <c r="W2854" s="118">
        <f>IF(AND(R2854="",S2854=""),"",R2854+S2854)</f>
        <v/>
      </c>
      <c r="X2854" s="116">
        <f>IF(O2854&lt;&gt;"",DATE(YEAR(O2854), MONTH(O2854), DAY(O2854)),"")</f>
        <v/>
      </c>
      <c r="Y2854" s="122" t="n"/>
      <c r="Z2854" s="123" t="n"/>
      <c r="AA2854" s="117">
        <f>IF(F2854="Re-assigned","NA",IF(W2854="","",IF(W2854&gt;=VLOOKUP(D2854,SLAMatrix,3,FALSE),"Yes",IF(W2854&lt;VLOOKUP(D2854,SLAMatrix,2,FALSE),"No","Internal"))))</f>
        <v/>
      </c>
      <c r="AB2854" s="123" t="n"/>
      <c r="AC2854" s="123" t="n"/>
      <c r="AD2854" s="119" t="n"/>
      <c r="AE2854" s="125" t="n"/>
      <c r="AF2854" s="124">
        <f>MONTH(O2854)</f>
        <v/>
      </c>
      <c r="AG2854" s="124">
        <f>VLOOKUP(IFERROR(MID(AE2854,1,(FIND(",",AE2854,1)-1)),AE2854),Facility_Region_Mapping,2,FALSE)</f>
        <v/>
      </c>
      <c r="AH2854" s="124" t="n"/>
      <c r="AI2854" s="124">
        <f>IF(C2854&lt;&gt;"",IF(M2854="ESM User",getInterfaceName($C2854),"NA"),"")</f>
        <v/>
      </c>
      <c r="AJ2854" s="116">
        <f>IF(Q2854&lt;&gt;"",DATE(YEAR(Q2854), MONTH(Q2854), DAY(Q2854)),"")</f>
        <v/>
      </c>
      <c r="AK2854" s="130">
        <f>IF(Q2854&lt;&gt;0,Q2854-N2854,TODAY()-N2854)</f>
        <v/>
      </c>
      <c r="AL2854" s="112">
        <f>IF(F2854="Re-assigned",0,IF(H2854="Closed",0,IF(H2854="Service Restored",0,IF(H2854="",0,1))))</f>
        <v/>
      </c>
      <c r="AM2854" s="124">
        <f>IF(AL2854=0,"",IF(AK2854&gt;20.99,"Aged","Non-Aged"))</f>
        <v/>
      </c>
      <c r="AN2854" s="112">
        <f>IF(Q2854&lt;&gt;"",MONTH(Q2854),"")</f>
        <v/>
      </c>
      <c r="AO2854" s="112">
        <f>IFERROR(VALUE(V2854),0)</f>
        <v/>
      </c>
    </row>
    <row customFormat="1" customHeight="1" ht="29.25" r="2855" s="112" spans="1:41">
      <c r="A2855" s="127" t="n"/>
      <c r="B2855" s="113" t="n"/>
      <c r="C2855" s="127" t="n"/>
      <c r="D2855" s="127" t="n"/>
      <c r="E2855" s="114">
        <f>IF(F2855 &lt;&gt; "",VLOOKUP(F2855,CategoryLookup,2,FALSE), "")</f>
        <v/>
      </c>
      <c r="F2855" s="126" t="n"/>
      <c r="G2855" s="127" t="n"/>
      <c r="H2855" s="127" t="n"/>
      <c r="I2855" s="127" t="n"/>
      <c r="J2855" s="127" t="n"/>
      <c r="K2855" s="127" t="n"/>
      <c r="L2855" s="127" t="n"/>
      <c r="M2855" s="127" t="n"/>
      <c r="N2855" s="120" t="n"/>
      <c r="O2855" s="120" t="n"/>
      <c r="P2855" s="120" t="n"/>
      <c r="Q2855" s="120" t="n"/>
      <c r="R2855" s="121" t="n"/>
      <c r="S2855" s="121" t="n"/>
      <c r="T2855" s="121" t="n"/>
      <c r="U2855" s="121" t="n"/>
      <c r="V2855" s="117">
        <f>IF(P2855="NA","NA",IF(P2855&lt;&gt;"",TEXT(P2855-N2855,"[h].mm"),""))</f>
        <v/>
      </c>
      <c r="W2855" s="118">
        <f>IF(AND(R2855="",S2855=""),"",R2855+S2855)</f>
        <v/>
      </c>
      <c r="X2855" s="116">
        <f>IF(O2855&lt;&gt;"",DATE(YEAR(O2855), MONTH(O2855), DAY(O2855)),"")</f>
        <v/>
      </c>
      <c r="Y2855" s="122" t="n"/>
      <c r="Z2855" s="123" t="n"/>
      <c r="AA2855" s="117">
        <f>IF(F2855="Re-assigned","NA",IF(W2855="","",IF(W2855&gt;=VLOOKUP(D2855,SLAMatrix,3,FALSE),"Yes",IF(W2855&lt;VLOOKUP(D2855,SLAMatrix,2,FALSE),"No","Internal"))))</f>
        <v/>
      </c>
      <c r="AB2855" s="123" t="n"/>
      <c r="AC2855" s="123" t="n"/>
      <c r="AD2855" s="119" t="n"/>
      <c r="AE2855" s="125" t="n"/>
      <c r="AF2855" s="124">
        <f>MONTH(O2855)</f>
        <v/>
      </c>
      <c r="AG2855" s="124">
        <f>VLOOKUP(IFERROR(MID(AE2855,1,(FIND(",",AE2855,1)-1)),AE2855),Facility_Region_Mapping,2,FALSE)</f>
        <v/>
      </c>
      <c r="AH2855" s="124" t="n"/>
      <c r="AI2855" s="124">
        <f>IF(C2855&lt;&gt;"",IF(M2855="ESM User",getInterfaceName($C2855),"NA"),"")</f>
        <v/>
      </c>
      <c r="AJ2855" s="116">
        <f>IF(Q2855&lt;&gt;"",DATE(YEAR(Q2855), MONTH(Q2855), DAY(Q2855)),"")</f>
        <v/>
      </c>
      <c r="AK2855" s="130">
        <f>IF(Q2855&lt;&gt;0,Q2855-N2855,TODAY()-N2855)</f>
        <v/>
      </c>
      <c r="AL2855" s="112">
        <f>IF(F2855="Re-assigned",0,IF(H2855="Closed",0,IF(H2855="Service Restored",0,IF(H2855="",0,1))))</f>
        <v/>
      </c>
      <c r="AM2855" s="124">
        <f>IF(AL2855=0,"",IF(AK2855&gt;20.99,"Aged","Non-Aged"))</f>
        <v/>
      </c>
      <c r="AN2855" s="112">
        <f>IF(Q2855&lt;&gt;"",MONTH(Q2855),"")</f>
        <v/>
      </c>
      <c r="AO2855" s="112">
        <f>IFERROR(VALUE(V2855),0)</f>
        <v/>
      </c>
    </row>
    <row customFormat="1" customHeight="1" ht="29.25" r="2856" s="112" spans="1:41">
      <c r="A2856" s="127" t="n"/>
      <c r="B2856" s="113" t="n"/>
      <c r="C2856" s="127" t="n"/>
      <c r="D2856" s="127" t="n"/>
      <c r="E2856" s="114">
        <f>IF(F2856 &lt;&gt; "",VLOOKUP(F2856,CategoryLookup,2,FALSE), "")</f>
        <v/>
      </c>
      <c r="F2856" s="126" t="n"/>
      <c r="G2856" s="127" t="n"/>
      <c r="H2856" s="127" t="n"/>
      <c r="I2856" s="127" t="n"/>
      <c r="J2856" s="127" t="n"/>
      <c r="K2856" s="127" t="n"/>
      <c r="L2856" s="127" t="n"/>
      <c r="M2856" s="127" t="n"/>
      <c r="N2856" s="120" t="n"/>
      <c r="O2856" s="120" t="n"/>
      <c r="P2856" s="120" t="n"/>
      <c r="Q2856" s="120" t="n"/>
      <c r="R2856" s="121" t="n"/>
      <c r="S2856" s="121" t="n"/>
      <c r="T2856" s="121" t="n"/>
      <c r="U2856" s="121" t="n"/>
      <c r="V2856" s="117">
        <f>IF(P2856="NA","NA",IF(P2856&lt;&gt;"",TEXT(P2856-N2856,"[h].mm"),""))</f>
        <v/>
      </c>
      <c r="W2856" s="118">
        <f>IF(AND(R2856="",S2856=""),"",R2856+S2856)</f>
        <v/>
      </c>
      <c r="X2856" s="116">
        <f>IF(O2856&lt;&gt;"",DATE(YEAR(O2856), MONTH(O2856), DAY(O2856)),"")</f>
        <v/>
      </c>
      <c r="Y2856" s="122" t="n"/>
      <c r="Z2856" s="123" t="n"/>
      <c r="AA2856" s="117">
        <f>IF(F2856="Re-assigned","NA",IF(W2856="","",IF(W2856&gt;=VLOOKUP(D2856,SLAMatrix,3,FALSE),"Yes",IF(W2856&lt;VLOOKUP(D2856,SLAMatrix,2,FALSE),"No","Internal"))))</f>
        <v/>
      </c>
      <c r="AB2856" s="123" t="n"/>
      <c r="AC2856" s="123" t="n"/>
      <c r="AD2856" s="119" t="n"/>
      <c r="AE2856" s="125" t="n"/>
      <c r="AF2856" s="124">
        <f>MONTH(O2856)</f>
        <v/>
      </c>
      <c r="AG2856" s="124">
        <f>VLOOKUP(IFERROR(MID(AE2856,1,(FIND(",",AE2856,1)-1)),AE2856),Facility_Region_Mapping,2,FALSE)</f>
        <v/>
      </c>
      <c r="AH2856" s="124" t="n"/>
      <c r="AI2856" s="124">
        <f>IF(C2856&lt;&gt;"",IF(M2856="ESM User",getInterfaceName($C2856),"NA"),"")</f>
        <v/>
      </c>
      <c r="AJ2856" s="116">
        <f>IF(Q2856&lt;&gt;"",DATE(YEAR(Q2856), MONTH(Q2856), DAY(Q2856)),"")</f>
        <v/>
      </c>
      <c r="AK2856" s="130">
        <f>IF(Q2856&lt;&gt;0,Q2856-N2856,TODAY()-N2856)</f>
        <v/>
      </c>
      <c r="AL2856" s="112">
        <f>IF(F2856="Re-assigned",0,IF(H2856="Closed",0,IF(H2856="Service Restored",0,IF(H2856="",0,1))))</f>
        <v/>
      </c>
      <c r="AM2856" s="124">
        <f>IF(AL2856=0,"",IF(AK2856&gt;20.99,"Aged","Non-Aged"))</f>
        <v/>
      </c>
      <c r="AN2856" s="112">
        <f>IF(Q2856&lt;&gt;"",MONTH(Q2856),"")</f>
        <v/>
      </c>
      <c r="AO2856" s="112">
        <f>IFERROR(VALUE(V2856),0)</f>
        <v/>
      </c>
    </row>
    <row customFormat="1" customHeight="1" ht="29.25" r="2857" s="112" spans="1:41">
      <c r="A2857" s="127" t="n"/>
      <c r="B2857" s="113" t="n"/>
      <c r="C2857" s="127" t="n"/>
      <c r="D2857" s="127" t="n"/>
      <c r="E2857" s="114">
        <f>IF(F2857 &lt;&gt; "",VLOOKUP(F2857,CategoryLookup,2,FALSE), "")</f>
        <v/>
      </c>
      <c r="F2857" s="126" t="n"/>
      <c r="G2857" s="127" t="n"/>
      <c r="H2857" s="127" t="n"/>
      <c r="I2857" s="127" t="n"/>
      <c r="J2857" s="127" t="n"/>
      <c r="K2857" s="127" t="n"/>
      <c r="L2857" s="127" t="n"/>
      <c r="M2857" s="127" t="n"/>
      <c r="N2857" s="120" t="n"/>
      <c r="O2857" s="120" t="n"/>
      <c r="P2857" s="120" t="n"/>
      <c r="Q2857" s="120" t="n"/>
      <c r="R2857" s="121" t="n"/>
      <c r="S2857" s="121" t="n"/>
      <c r="T2857" s="121" t="n"/>
      <c r="U2857" s="121" t="n"/>
      <c r="V2857" s="117">
        <f>IF(P2857="NA","NA",IF(P2857&lt;&gt;"",TEXT(P2857-N2857,"[h].mm"),""))</f>
        <v/>
      </c>
      <c r="W2857" s="118">
        <f>IF(AND(R2857="",S2857=""),"",R2857+S2857)</f>
        <v/>
      </c>
      <c r="X2857" s="116">
        <f>IF(O2857&lt;&gt;"",DATE(YEAR(O2857), MONTH(O2857), DAY(O2857)),"")</f>
        <v/>
      </c>
      <c r="Y2857" s="122" t="n"/>
      <c r="Z2857" s="123" t="n"/>
      <c r="AA2857" s="117">
        <f>IF(F2857="Re-assigned","NA",IF(W2857="","",IF(W2857&gt;=VLOOKUP(D2857,SLAMatrix,3,FALSE),"Yes",IF(W2857&lt;VLOOKUP(D2857,SLAMatrix,2,FALSE),"No","Internal"))))</f>
        <v/>
      </c>
      <c r="AB2857" s="123" t="n"/>
      <c r="AC2857" s="123" t="n"/>
      <c r="AD2857" s="119" t="n"/>
      <c r="AE2857" s="125" t="n"/>
      <c r="AF2857" s="124">
        <f>MONTH(O2857)</f>
        <v/>
      </c>
      <c r="AG2857" s="124">
        <f>VLOOKUP(IFERROR(MID(AE2857,1,(FIND(",",AE2857,1)-1)),AE2857),Facility_Region_Mapping,2,FALSE)</f>
        <v/>
      </c>
      <c r="AH2857" s="124" t="n"/>
      <c r="AI2857" s="124">
        <f>IF(C2857&lt;&gt;"",IF(M2857="ESM User",getInterfaceName($C2857),"NA"),"")</f>
        <v/>
      </c>
      <c r="AJ2857" s="116">
        <f>IF(Q2857&lt;&gt;"",DATE(YEAR(Q2857), MONTH(Q2857), DAY(Q2857)),"")</f>
        <v/>
      </c>
      <c r="AK2857" s="130">
        <f>IF(Q2857&lt;&gt;0,Q2857-N2857,TODAY()-N2857)</f>
        <v/>
      </c>
      <c r="AL2857" s="112">
        <f>IF(F2857="Re-assigned",0,IF(H2857="Closed",0,IF(H2857="Service Restored",0,IF(H2857="",0,1))))</f>
        <v/>
      </c>
      <c r="AM2857" s="124">
        <f>IF(AL2857=0,"",IF(AK2857&gt;20.99,"Aged","Non-Aged"))</f>
        <v/>
      </c>
      <c r="AN2857" s="112">
        <f>IF(Q2857&lt;&gt;"",MONTH(Q2857),"")</f>
        <v/>
      </c>
      <c r="AO2857" s="112">
        <f>IFERROR(VALUE(V2857),0)</f>
        <v/>
      </c>
    </row>
    <row customFormat="1" customHeight="1" ht="29.25" r="2858" s="112" spans="1:41">
      <c r="A2858" s="127" t="n"/>
      <c r="B2858" s="113" t="n"/>
      <c r="C2858" s="127" t="n"/>
      <c r="D2858" s="127" t="n"/>
      <c r="E2858" s="114">
        <f>IF(F2858 &lt;&gt; "",VLOOKUP(F2858,CategoryLookup,2,FALSE), "")</f>
        <v/>
      </c>
      <c r="F2858" s="126" t="n"/>
      <c r="G2858" s="127" t="n"/>
      <c r="H2858" s="127" t="n"/>
      <c r="I2858" s="127" t="n"/>
      <c r="J2858" s="127" t="n"/>
      <c r="K2858" s="127" t="n"/>
      <c r="L2858" s="127" t="n"/>
      <c r="M2858" s="127" t="n"/>
      <c r="N2858" s="120" t="n"/>
      <c r="O2858" s="120" t="n"/>
      <c r="P2858" s="120" t="n"/>
      <c r="Q2858" s="120" t="n"/>
      <c r="R2858" s="121" t="n"/>
      <c r="S2858" s="121" t="n"/>
      <c r="T2858" s="121" t="n"/>
      <c r="U2858" s="121" t="n"/>
      <c r="V2858" s="117">
        <f>IF(P2858="NA","NA",IF(P2858&lt;&gt;"",TEXT(P2858-N2858,"[h].mm"),""))</f>
        <v/>
      </c>
      <c r="W2858" s="118">
        <f>IF(AND(R2858="",S2858=""),"",R2858+S2858)</f>
        <v/>
      </c>
      <c r="X2858" s="116">
        <f>IF(O2858&lt;&gt;"",DATE(YEAR(O2858), MONTH(O2858), DAY(O2858)),"")</f>
        <v/>
      </c>
      <c r="Y2858" s="122" t="n"/>
      <c r="Z2858" s="123" t="n"/>
      <c r="AA2858" s="117">
        <f>IF(F2858="Re-assigned","NA",IF(W2858="","",IF(W2858&gt;=VLOOKUP(D2858,SLAMatrix,3,FALSE),"Yes",IF(W2858&lt;VLOOKUP(D2858,SLAMatrix,2,FALSE),"No","Internal"))))</f>
        <v/>
      </c>
      <c r="AB2858" s="123" t="n"/>
      <c r="AC2858" s="123" t="n"/>
      <c r="AD2858" s="119" t="n"/>
      <c r="AE2858" s="125" t="n"/>
      <c r="AF2858" s="124">
        <f>MONTH(O2858)</f>
        <v/>
      </c>
      <c r="AG2858" s="124">
        <f>VLOOKUP(IFERROR(MID(AE2858,1,(FIND(",",AE2858,1)-1)),AE2858),Facility_Region_Mapping,2,FALSE)</f>
        <v/>
      </c>
      <c r="AH2858" s="124" t="n"/>
      <c r="AI2858" s="124">
        <f>IF(C2858&lt;&gt;"",IF(M2858="ESM User",getInterfaceName($C2858),"NA"),"")</f>
        <v/>
      </c>
      <c r="AJ2858" s="116">
        <f>IF(Q2858&lt;&gt;"",DATE(YEAR(Q2858), MONTH(Q2858), DAY(Q2858)),"")</f>
        <v/>
      </c>
      <c r="AK2858" s="130">
        <f>IF(Q2858&lt;&gt;0,Q2858-N2858,TODAY()-N2858)</f>
        <v/>
      </c>
      <c r="AL2858" s="112">
        <f>IF(F2858="Re-assigned",0,IF(H2858="Closed",0,IF(H2858="Service Restored",0,IF(H2858="",0,1))))</f>
        <v/>
      </c>
      <c r="AM2858" s="124">
        <f>IF(AL2858=0,"",IF(AK2858&gt;20.99,"Aged","Non-Aged"))</f>
        <v/>
      </c>
      <c r="AN2858" s="112">
        <f>IF(Q2858&lt;&gt;"",MONTH(Q2858),"")</f>
        <v/>
      </c>
      <c r="AO2858" s="112">
        <f>IFERROR(VALUE(V2858),0)</f>
        <v/>
      </c>
    </row>
    <row customFormat="1" customHeight="1" ht="29.25" r="2859" s="112" spans="1:41">
      <c r="A2859" s="127" t="n"/>
      <c r="B2859" s="113" t="n"/>
      <c r="C2859" s="127" t="n"/>
      <c r="D2859" s="127" t="n"/>
      <c r="E2859" s="114">
        <f>IF(F2859 &lt;&gt; "",VLOOKUP(F2859,CategoryLookup,2,FALSE), "")</f>
        <v/>
      </c>
      <c r="F2859" s="126" t="n"/>
      <c r="G2859" s="127" t="n"/>
      <c r="H2859" s="127" t="n"/>
      <c r="I2859" s="127" t="n"/>
      <c r="J2859" s="127" t="n"/>
      <c r="K2859" s="127" t="n"/>
      <c r="L2859" s="127" t="n"/>
      <c r="M2859" s="127" t="n"/>
      <c r="N2859" s="120" t="n"/>
      <c r="O2859" s="120" t="n"/>
      <c r="P2859" s="120" t="n"/>
      <c r="Q2859" s="120" t="n"/>
      <c r="R2859" s="121" t="n"/>
      <c r="S2859" s="121" t="n"/>
      <c r="T2859" s="121" t="n"/>
      <c r="U2859" s="121" t="n"/>
      <c r="V2859" s="117">
        <f>IF(P2859="NA","NA",IF(P2859&lt;&gt;"",TEXT(P2859-N2859,"[h].mm"),""))</f>
        <v/>
      </c>
      <c r="W2859" s="118">
        <f>IF(AND(R2859="",S2859=""),"",R2859+S2859)</f>
        <v/>
      </c>
      <c r="X2859" s="116">
        <f>IF(O2859&lt;&gt;"",DATE(YEAR(O2859), MONTH(O2859), DAY(O2859)),"")</f>
        <v/>
      </c>
      <c r="Y2859" s="122" t="n"/>
      <c r="Z2859" s="123" t="n"/>
      <c r="AA2859" s="117">
        <f>IF(F2859="Re-assigned","NA",IF(W2859="","",IF(W2859&gt;=VLOOKUP(D2859,SLAMatrix,3,FALSE),"Yes",IF(W2859&lt;VLOOKUP(D2859,SLAMatrix,2,FALSE),"No","Internal"))))</f>
        <v/>
      </c>
      <c r="AB2859" s="123" t="n"/>
      <c r="AC2859" s="123" t="n"/>
      <c r="AD2859" s="119" t="n"/>
      <c r="AE2859" s="125" t="n"/>
      <c r="AF2859" s="124">
        <f>MONTH(O2859)</f>
        <v/>
      </c>
      <c r="AG2859" s="124">
        <f>VLOOKUP(IFERROR(MID(AE2859,1,(FIND(",",AE2859,1)-1)),AE2859),Facility_Region_Mapping,2,FALSE)</f>
        <v/>
      </c>
      <c r="AH2859" s="124" t="n"/>
      <c r="AI2859" s="124">
        <f>IF(C2859&lt;&gt;"",IF(M2859="ESM User",getInterfaceName($C2859),"NA"),"")</f>
        <v/>
      </c>
      <c r="AJ2859" s="116">
        <f>IF(Q2859&lt;&gt;"",DATE(YEAR(Q2859), MONTH(Q2859), DAY(Q2859)),"")</f>
        <v/>
      </c>
      <c r="AK2859" s="130">
        <f>IF(Q2859&lt;&gt;0,Q2859-N2859,TODAY()-N2859)</f>
        <v/>
      </c>
      <c r="AL2859" s="112">
        <f>IF(F2859="Re-assigned",0,IF(H2859="Closed",0,IF(H2859="Service Restored",0,IF(H2859="",0,1))))</f>
        <v/>
      </c>
      <c r="AM2859" s="124">
        <f>IF(AL2859=0,"",IF(AK2859&gt;20.99,"Aged","Non-Aged"))</f>
        <v/>
      </c>
      <c r="AN2859" s="112">
        <f>IF(Q2859&lt;&gt;"",MONTH(Q2859),"")</f>
        <v/>
      </c>
      <c r="AO2859" s="112">
        <f>IFERROR(VALUE(V2859),0)</f>
        <v/>
      </c>
    </row>
    <row customFormat="1" customHeight="1" ht="29.25" r="2860" s="112" spans="1:41">
      <c r="A2860" s="127" t="n"/>
      <c r="B2860" s="113" t="n"/>
      <c r="C2860" s="127" t="n"/>
      <c r="D2860" s="127" t="n"/>
      <c r="E2860" s="114">
        <f>IF(F2860 &lt;&gt; "",VLOOKUP(F2860,CategoryLookup,2,FALSE), "")</f>
        <v/>
      </c>
      <c r="F2860" s="126" t="n"/>
      <c r="G2860" s="127" t="n"/>
      <c r="H2860" s="127" t="n"/>
      <c r="I2860" s="127" t="n"/>
      <c r="J2860" s="127" t="n"/>
      <c r="K2860" s="127" t="n"/>
      <c r="L2860" s="127" t="n"/>
      <c r="M2860" s="127" t="n"/>
      <c r="N2860" s="120" t="n"/>
      <c r="O2860" s="120" t="n"/>
      <c r="P2860" s="120" t="n"/>
      <c r="Q2860" s="120" t="n"/>
      <c r="R2860" s="121" t="n"/>
      <c r="S2860" s="121" t="n"/>
      <c r="T2860" s="121" t="n"/>
      <c r="U2860" s="121" t="n"/>
      <c r="V2860" s="117">
        <f>IF(P2860="NA","NA",IF(P2860&lt;&gt;"",TEXT(P2860-N2860,"[h].mm"),""))</f>
        <v/>
      </c>
      <c r="W2860" s="118">
        <f>IF(AND(R2860="",S2860=""),"",R2860+S2860)</f>
        <v/>
      </c>
      <c r="X2860" s="116">
        <f>IF(O2860&lt;&gt;"",DATE(YEAR(O2860), MONTH(O2860), DAY(O2860)),"")</f>
        <v/>
      </c>
      <c r="Y2860" s="122" t="n"/>
      <c r="Z2860" s="123" t="n"/>
      <c r="AA2860" s="117">
        <f>IF(F2860="Re-assigned","NA",IF(W2860="","",IF(W2860&gt;=VLOOKUP(D2860,SLAMatrix,3,FALSE),"Yes",IF(W2860&lt;VLOOKUP(D2860,SLAMatrix,2,FALSE),"No","Internal"))))</f>
        <v/>
      </c>
      <c r="AB2860" s="123" t="n"/>
      <c r="AC2860" s="123" t="n"/>
      <c r="AD2860" s="119" t="n"/>
      <c r="AE2860" s="125" t="n"/>
      <c r="AF2860" s="124">
        <f>MONTH(O2860)</f>
        <v/>
      </c>
      <c r="AG2860" s="124">
        <f>VLOOKUP(IFERROR(MID(AE2860,1,(FIND(",",AE2860,1)-1)),AE2860),Facility_Region_Mapping,2,FALSE)</f>
        <v/>
      </c>
      <c r="AH2860" s="124" t="n"/>
      <c r="AI2860" s="124">
        <f>IF(C2860&lt;&gt;"",IF(M2860="ESM User",getInterfaceName($C2860),"NA"),"")</f>
        <v/>
      </c>
      <c r="AJ2860" s="116">
        <f>IF(Q2860&lt;&gt;"",DATE(YEAR(Q2860), MONTH(Q2860), DAY(Q2860)),"")</f>
        <v/>
      </c>
      <c r="AK2860" s="130">
        <f>IF(Q2860&lt;&gt;0,Q2860-N2860,TODAY()-N2860)</f>
        <v/>
      </c>
      <c r="AL2860" s="112">
        <f>IF(F2860="Re-assigned",0,IF(H2860="Closed",0,IF(H2860="Service Restored",0,IF(H2860="",0,1))))</f>
        <v/>
      </c>
      <c r="AM2860" s="124">
        <f>IF(AL2860=0,"",IF(AK2860&gt;20.99,"Aged","Non-Aged"))</f>
        <v/>
      </c>
      <c r="AN2860" s="112">
        <f>IF(Q2860&lt;&gt;"",MONTH(Q2860),"")</f>
        <v/>
      </c>
      <c r="AO2860" s="112">
        <f>IFERROR(VALUE(V2860),0)</f>
        <v/>
      </c>
    </row>
    <row customFormat="1" customHeight="1" ht="29.25" r="2861" s="112" spans="1:41">
      <c r="A2861" s="127" t="n"/>
      <c r="B2861" s="113" t="n"/>
      <c r="C2861" s="127" t="n"/>
      <c r="D2861" s="127" t="n"/>
      <c r="E2861" s="114">
        <f>IF(F2861 &lt;&gt; "",VLOOKUP(F2861,CategoryLookup,2,FALSE), "")</f>
        <v/>
      </c>
      <c r="F2861" s="126" t="n"/>
      <c r="G2861" s="127" t="n"/>
      <c r="H2861" s="127" t="n"/>
      <c r="I2861" s="127" t="n"/>
      <c r="J2861" s="127" t="n"/>
      <c r="K2861" s="127" t="n"/>
      <c r="L2861" s="127" t="n"/>
      <c r="M2861" s="127" t="n"/>
      <c r="N2861" s="120" t="n"/>
      <c r="O2861" s="120" t="n"/>
      <c r="P2861" s="120" t="n"/>
      <c r="Q2861" s="120" t="n"/>
      <c r="R2861" s="121" t="n"/>
      <c r="S2861" s="121" t="n"/>
      <c r="T2861" s="121" t="n"/>
      <c r="U2861" s="121" t="n"/>
      <c r="V2861" s="117">
        <f>IF(P2861="NA","NA",IF(P2861&lt;&gt;"",TEXT(P2861-N2861,"[h].mm"),""))</f>
        <v/>
      </c>
      <c r="W2861" s="118">
        <f>IF(AND(R2861="",S2861=""),"",R2861+S2861)</f>
        <v/>
      </c>
      <c r="X2861" s="116">
        <f>IF(O2861&lt;&gt;"",DATE(YEAR(O2861), MONTH(O2861), DAY(O2861)),"")</f>
        <v/>
      </c>
      <c r="Y2861" s="122" t="n"/>
      <c r="Z2861" s="123" t="n"/>
      <c r="AA2861" s="117">
        <f>IF(F2861="Re-assigned","NA",IF(W2861="","",IF(W2861&gt;=VLOOKUP(D2861,SLAMatrix,3,FALSE),"Yes",IF(W2861&lt;VLOOKUP(D2861,SLAMatrix,2,FALSE),"No","Internal"))))</f>
        <v/>
      </c>
      <c r="AB2861" s="123" t="n"/>
      <c r="AC2861" s="123" t="n"/>
      <c r="AD2861" s="119" t="n"/>
      <c r="AE2861" s="125" t="n"/>
      <c r="AF2861" s="124">
        <f>MONTH(O2861)</f>
        <v/>
      </c>
      <c r="AG2861" s="124">
        <f>VLOOKUP(IFERROR(MID(AE2861,1,(FIND(",",AE2861,1)-1)),AE2861),Facility_Region_Mapping,2,FALSE)</f>
        <v/>
      </c>
      <c r="AH2861" s="124" t="n"/>
      <c r="AI2861" s="124">
        <f>IF(C2861&lt;&gt;"",IF(M2861="ESM User",getInterfaceName($C2861),"NA"),"")</f>
        <v/>
      </c>
      <c r="AJ2861" s="116">
        <f>IF(Q2861&lt;&gt;"",DATE(YEAR(Q2861), MONTH(Q2861), DAY(Q2861)),"")</f>
        <v/>
      </c>
      <c r="AK2861" s="130">
        <f>IF(Q2861&lt;&gt;0,Q2861-N2861,TODAY()-N2861)</f>
        <v/>
      </c>
      <c r="AL2861" s="112">
        <f>IF(F2861="Re-assigned",0,IF(H2861="Closed",0,IF(H2861="Service Restored",0,IF(H2861="",0,1))))</f>
        <v/>
      </c>
      <c r="AM2861" s="124">
        <f>IF(AL2861=0,"",IF(AK2861&gt;20.99,"Aged","Non-Aged"))</f>
        <v/>
      </c>
      <c r="AN2861" s="112">
        <f>IF(Q2861&lt;&gt;"",MONTH(Q2861),"")</f>
        <v/>
      </c>
      <c r="AO2861" s="112">
        <f>IFERROR(VALUE(V2861),0)</f>
        <v/>
      </c>
    </row>
    <row customFormat="1" customHeight="1" ht="29.25" r="2862" s="112" spans="1:41">
      <c r="A2862" s="127" t="n"/>
      <c r="B2862" s="113" t="n"/>
      <c r="C2862" s="127" t="n"/>
      <c r="D2862" s="127" t="n"/>
      <c r="E2862" s="114">
        <f>IF(F2862 &lt;&gt; "",VLOOKUP(F2862,CategoryLookup,2,FALSE), "")</f>
        <v/>
      </c>
      <c r="F2862" s="126" t="n"/>
      <c r="G2862" s="127" t="n"/>
      <c r="H2862" s="127" t="n"/>
      <c r="I2862" s="127" t="n"/>
      <c r="J2862" s="127" t="n"/>
      <c r="K2862" s="127" t="n"/>
      <c r="L2862" s="127" t="n"/>
      <c r="M2862" s="127" t="n"/>
      <c r="N2862" s="120" t="n"/>
      <c r="O2862" s="120" t="n"/>
      <c r="P2862" s="120" t="n"/>
      <c r="Q2862" s="120" t="n"/>
      <c r="R2862" s="121" t="n"/>
      <c r="S2862" s="121" t="n"/>
      <c r="T2862" s="121" t="n"/>
      <c r="U2862" s="121" t="n"/>
      <c r="V2862" s="117">
        <f>IF(P2862="NA","NA",IF(P2862&lt;&gt;"",TEXT(P2862-N2862,"[h].mm"),""))</f>
        <v/>
      </c>
      <c r="W2862" s="118">
        <f>IF(AND(R2862="",S2862=""),"",R2862+S2862)</f>
        <v/>
      </c>
      <c r="X2862" s="116">
        <f>IF(O2862&lt;&gt;"",DATE(YEAR(O2862), MONTH(O2862), DAY(O2862)),"")</f>
        <v/>
      </c>
      <c r="Y2862" s="122" t="n"/>
      <c r="Z2862" s="123" t="n"/>
      <c r="AA2862" s="117">
        <f>IF(F2862="Re-assigned","NA",IF(W2862="","",IF(W2862&gt;=VLOOKUP(D2862,SLAMatrix,3,FALSE),"Yes",IF(W2862&lt;VLOOKUP(D2862,SLAMatrix,2,FALSE),"No","Internal"))))</f>
        <v/>
      </c>
      <c r="AB2862" s="123" t="n"/>
      <c r="AC2862" s="123" t="n"/>
      <c r="AD2862" s="119" t="n"/>
      <c r="AE2862" s="125" t="n"/>
      <c r="AF2862" s="124">
        <f>MONTH(O2862)</f>
        <v/>
      </c>
      <c r="AG2862" s="124">
        <f>VLOOKUP(IFERROR(MID(AE2862,1,(FIND(",",AE2862,1)-1)),AE2862),Facility_Region_Mapping,2,FALSE)</f>
        <v/>
      </c>
      <c r="AH2862" s="124" t="n"/>
      <c r="AI2862" s="124">
        <f>IF(C2862&lt;&gt;"",IF(M2862="ESM User",getInterfaceName($C2862),"NA"),"")</f>
        <v/>
      </c>
      <c r="AJ2862" s="116">
        <f>IF(Q2862&lt;&gt;"",DATE(YEAR(Q2862), MONTH(Q2862), DAY(Q2862)),"")</f>
        <v/>
      </c>
      <c r="AK2862" s="130">
        <f>IF(Q2862&lt;&gt;0,Q2862-N2862,TODAY()-N2862)</f>
        <v/>
      </c>
      <c r="AL2862" s="112">
        <f>IF(F2862="Re-assigned",0,IF(H2862="Closed",0,IF(H2862="Service Restored",0,IF(H2862="",0,1))))</f>
        <v/>
      </c>
      <c r="AM2862" s="124">
        <f>IF(AL2862=0,"",IF(AK2862&gt;20.99,"Aged","Non-Aged"))</f>
        <v/>
      </c>
      <c r="AN2862" s="112">
        <f>IF(Q2862&lt;&gt;"",MONTH(Q2862),"")</f>
        <v/>
      </c>
      <c r="AO2862" s="112">
        <f>IFERROR(VALUE(V2862),0)</f>
        <v/>
      </c>
    </row>
    <row customFormat="1" customHeight="1" ht="29.25" r="2863" s="112" spans="1:41">
      <c r="A2863" s="127" t="n"/>
      <c r="B2863" s="113" t="n"/>
      <c r="C2863" s="127" t="n"/>
      <c r="D2863" s="127" t="n"/>
      <c r="E2863" s="114">
        <f>IF(F2863 &lt;&gt; "",VLOOKUP(F2863,CategoryLookup,2,FALSE), "")</f>
        <v/>
      </c>
      <c r="F2863" s="126" t="n"/>
      <c r="G2863" s="127" t="n"/>
      <c r="H2863" s="127" t="n"/>
      <c r="I2863" s="127" t="n"/>
      <c r="J2863" s="127" t="n"/>
      <c r="K2863" s="127" t="n"/>
      <c r="L2863" s="127" t="n"/>
      <c r="M2863" s="127" t="n"/>
      <c r="N2863" s="120" t="n"/>
      <c r="O2863" s="120" t="n"/>
      <c r="P2863" s="120" t="n"/>
      <c r="Q2863" s="120" t="n"/>
      <c r="R2863" s="121" t="n"/>
      <c r="S2863" s="121" t="n"/>
      <c r="T2863" s="121" t="n"/>
      <c r="U2863" s="121" t="n"/>
      <c r="V2863" s="117">
        <f>IF(P2863="NA","NA",IF(P2863&lt;&gt;"",TEXT(P2863-N2863,"[h].mm"),""))</f>
        <v/>
      </c>
      <c r="W2863" s="118">
        <f>IF(AND(R2863="",S2863=""),"",R2863+S2863)</f>
        <v/>
      </c>
      <c r="X2863" s="116">
        <f>IF(O2863&lt;&gt;"",DATE(YEAR(O2863), MONTH(O2863), DAY(O2863)),"")</f>
        <v/>
      </c>
      <c r="Y2863" s="122" t="n"/>
      <c r="Z2863" s="123" t="n"/>
      <c r="AA2863" s="117">
        <f>IF(F2863="Re-assigned","NA",IF(W2863="","",IF(W2863&gt;=VLOOKUP(D2863,SLAMatrix,3,FALSE),"Yes",IF(W2863&lt;VLOOKUP(D2863,SLAMatrix,2,FALSE),"No","Internal"))))</f>
        <v/>
      </c>
      <c r="AB2863" s="123" t="n"/>
      <c r="AC2863" s="123" t="n"/>
      <c r="AD2863" s="119" t="n"/>
      <c r="AE2863" s="125" t="n"/>
      <c r="AF2863" s="124">
        <f>MONTH(O2863)</f>
        <v/>
      </c>
      <c r="AG2863" s="124">
        <f>VLOOKUP(IFERROR(MID(AE2863,1,(FIND(",",AE2863,1)-1)),AE2863),Facility_Region_Mapping,2,FALSE)</f>
        <v/>
      </c>
      <c r="AH2863" s="124" t="n"/>
      <c r="AI2863" s="124">
        <f>IF(C2863&lt;&gt;"",IF(M2863="ESM User",getInterfaceName($C2863),"NA"),"")</f>
        <v/>
      </c>
      <c r="AJ2863" s="116">
        <f>IF(Q2863&lt;&gt;"",DATE(YEAR(Q2863), MONTH(Q2863), DAY(Q2863)),"")</f>
        <v/>
      </c>
      <c r="AK2863" s="130">
        <f>IF(Q2863&lt;&gt;0,Q2863-N2863,TODAY()-N2863)</f>
        <v/>
      </c>
      <c r="AL2863" s="112">
        <f>IF(F2863="Re-assigned",0,IF(H2863="Closed",0,IF(H2863="Service Restored",0,IF(H2863="",0,1))))</f>
        <v/>
      </c>
      <c r="AM2863" s="124">
        <f>IF(AL2863=0,"",IF(AK2863&gt;20.99,"Aged","Non-Aged"))</f>
        <v/>
      </c>
      <c r="AN2863" s="112">
        <f>IF(Q2863&lt;&gt;"",MONTH(Q2863),"")</f>
        <v/>
      </c>
      <c r="AO2863" s="112">
        <f>IFERROR(VALUE(V2863),0)</f>
        <v/>
      </c>
    </row>
    <row customFormat="1" customHeight="1" ht="29.25" r="2864" s="112" spans="1:41">
      <c r="A2864" s="127" t="n"/>
      <c r="B2864" s="113" t="n"/>
      <c r="C2864" s="127" t="n"/>
      <c r="D2864" s="127" t="n"/>
      <c r="E2864" s="114">
        <f>IF(F2864 &lt;&gt; "",VLOOKUP(F2864,CategoryLookup,2,FALSE), "")</f>
        <v/>
      </c>
      <c r="F2864" s="126" t="n"/>
      <c r="G2864" s="127" t="n"/>
      <c r="H2864" s="127" t="n"/>
      <c r="I2864" s="127" t="n"/>
      <c r="J2864" s="127" t="n"/>
      <c r="K2864" s="127" t="n"/>
      <c r="L2864" s="127" t="n"/>
      <c r="M2864" s="127" t="n"/>
      <c r="N2864" s="120" t="n"/>
      <c r="O2864" s="120" t="n"/>
      <c r="P2864" s="120" t="n"/>
      <c r="Q2864" s="120" t="n"/>
      <c r="R2864" s="121" t="n"/>
      <c r="S2864" s="121" t="n"/>
      <c r="T2864" s="121" t="n"/>
      <c r="U2864" s="121" t="n"/>
      <c r="V2864" s="117">
        <f>IF(P2864="NA","NA",IF(P2864&lt;&gt;"",TEXT(P2864-N2864,"[h].mm"),""))</f>
        <v/>
      </c>
      <c r="W2864" s="118">
        <f>IF(AND(R2864="",S2864=""),"",R2864+S2864)</f>
        <v/>
      </c>
      <c r="X2864" s="116">
        <f>IF(O2864&lt;&gt;"",DATE(YEAR(O2864), MONTH(O2864), DAY(O2864)),"")</f>
        <v/>
      </c>
      <c r="Y2864" s="122" t="n"/>
      <c r="Z2864" s="123" t="n"/>
      <c r="AA2864" s="117">
        <f>IF(F2864="Re-assigned","NA",IF(W2864="","",IF(W2864&gt;=VLOOKUP(D2864,SLAMatrix,3,FALSE),"Yes",IF(W2864&lt;VLOOKUP(D2864,SLAMatrix,2,FALSE),"No","Internal"))))</f>
        <v/>
      </c>
      <c r="AB2864" s="123" t="n"/>
      <c r="AC2864" s="123" t="n"/>
      <c r="AD2864" s="119" t="n"/>
      <c r="AE2864" s="125" t="n"/>
      <c r="AF2864" s="124">
        <f>MONTH(O2864)</f>
        <v/>
      </c>
      <c r="AG2864" s="124">
        <f>VLOOKUP(IFERROR(MID(AE2864,1,(FIND(",",AE2864,1)-1)),AE2864),Facility_Region_Mapping,2,FALSE)</f>
        <v/>
      </c>
      <c r="AH2864" s="124" t="n"/>
      <c r="AI2864" s="124">
        <f>IF(C2864&lt;&gt;"",IF(M2864="ESM User",getInterfaceName($C2864),"NA"),"")</f>
        <v/>
      </c>
      <c r="AJ2864" s="116">
        <f>IF(Q2864&lt;&gt;"",DATE(YEAR(Q2864), MONTH(Q2864), DAY(Q2864)),"")</f>
        <v/>
      </c>
      <c r="AK2864" s="130">
        <f>IF(Q2864&lt;&gt;0,Q2864-N2864,TODAY()-N2864)</f>
        <v/>
      </c>
      <c r="AL2864" s="112">
        <f>IF(F2864="Re-assigned",0,IF(H2864="Closed",0,IF(H2864="Service Restored",0,IF(H2864="",0,1))))</f>
        <v/>
      </c>
      <c r="AM2864" s="124">
        <f>IF(AL2864=0,"",IF(AK2864&gt;20.99,"Aged","Non-Aged"))</f>
        <v/>
      </c>
      <c r="AN2864" s="112">
        <f>IF(Q2864&lt;&gt;"",MONTH(Q2864),"")</f>
        <v/>
      </c>
      <c r="AO2864" s="112">
        <f>IFERROR(VALUE(V2864),0)</f>
        <v/>
      </c>
    </row>
    <row customFormat="1" customHeight="1" ht="29.25" r="2865" s="112" spans="1:41">
      <c r="A2865" s="127" t="n"/>
      <c r="B2865" s="113" t="n"/>
      <c r="C2865" s="127" t="n"/>
      <c r="D2865" s="127" t="n"/>
      <c r="E2865" s="114">
        <f>IF(F2865 &lt;&gt; "",VLOOKUP(F2865,CategoryLookup,2,FALSE), "")</f>
        <v/>
      </c>
      <c r="F2865" s="126" t="n"/>
      <c r="G2865" s="127" t="n"/>
      <c r="H2865" s="127" t="n"/>
      <c r="I2865" s="127" t="n"/>
      <c r="J2865" s="127" t="n"/>
      <c r="K2865" s="127" t="n"/>
      <c r="L2865" s="127" t="n"/>
      <c r="M2865" s="127" t="n"/>
      <c r="N2865" s="120" t="n"/>
      <c r="O2865" s="120" t="n"/>
      <c r="P2865" s="120" t="n"/>
      <c r="Q2865" s="120" t="n"/>
      <c r="R2865" s="121" t="n"/>
      <c r="S2865" s="121" t="n"/>
      <c r="T2865" s="121" t="n"/>
      <c r="U2865" s="121" t="n"/>
      <c r="V2865" s="117">
        <f>IF(P2865="NA","NA",IF(P2865&lt;&gt;"",TEXT(P2865-N2865,"[h].mm"),""))</f>
        <v/>
      </c>
      <c r="W2865" s="118">
        <f>IF(AND(R2865="",S2865=""),"",R2865+S2865)</f>
        <v/>
      </c>
      <c r="X2865" s="116">
        <f>IF(O2865&lt;&gt;"",DATE(YEAR(O2865), MONTH(O2865), DAY(O2865)),"")</f>
        <v/>
      </c>
      <c r="Y2865" s="122" t="n"/>
      <c r="Z2865" s="123" t="n"/>
      <c r="AA2865" s="117">
        <f>IF(F2865="Re-assigned","NA",IF(W2865="","",IF(W2865&gt;=VLOOKUP(D2865,SLAMatrix,3,FALSE),"Yes",IF(W2865&lt;VLOOKUP(D2865,SLAMatrix,2,FALSE),"No","Internal"))))</f>
        <v/>
      </c>
      <c r="AB2865" s="123" t="n"/>
      <c r="AC2865" s="123" t="n"/>
      <c r="AD2865" s="119" t="n"/>
      <c r="AE2865" s="125" t="n"/>
      <c r="AF2865" s="124">
        <f>MONTH(O2865)</f>
        <v/>
      </c>
      <c r="AG2865" s="124">
        <f>VLOOKUP(IFERROR(MID(AE2865,1,(FIND(",",AE2865,1)-1)),AE2865),Facility_Region_Mapping,2,FALSE)</f>
        <v/>
      </c>
      <c r="AH2865" s="124" t="n"/>
      <c r="AI2865" s="124">
        <f>IF(C2865&lt;&gt;"",IF(M2865="ESM User",getInterfaceName($C2865),"NA"),"")</f>
        <v/>
      </c>
      <c r="AJ2865" s="116">
        <f>IF(Q2865&lt;&gt;"",DATE(YEAR(Q2865), MONTH(Q2865), DAY(Q2865)),"")</f>
        <v/>
      </c>
      <c r="AK2865" s="130">
        <f>IF(Q2865&lt;&gt;0,Q2865-N2865,TODAY()-N2865)</f>
        <v/>
      </c>
      <c r="AL2865" s="112">
        <f>IF(F2865="Re-assigned",0,IF(H2865="Closed",0,IF(H2865="Service Restored",0,IF(H2865="",0,1))))</f>
        <v/>
      </c>
      <c r="AM2865" s="124">
        <f>IF(AL2865=0,"",IF(AK2865&gt;20.99,"Aged","Non-Aged"))</f>
        <v/>
      </c>
      <c r="AN2865" s="112">
        <f>IF(Q2865&lt;&gt;"",MONTH(Q2865),"")</f>
        <v/>
      </c>
      <c r="AO2865" s="112">
        <f>IFERROR(VALUE(V2865),0)</f>
        <v/>
      </c>
    </row>
    <row customFormat="1" customHeight="1" ht="29.25" r="2866" s="112" spans="1:41">
      <c r="A2866" s="127" t="n"/>
      <c r="B2866" s="113" t="n"/>
      <c r="C2866" s="127" t="n"/>
      <c r="D2866" s="127" t="n"/>
      <c r="E2866" s="114">
        <f>IF(F2866 &lt;&gt; "",VLOOKUP(F2866,CategoryLookup,2,FALSE), "")</f>
        <v/>
      </c>
      <c r="F2866" s="126" t="n"/>
      <c r="G2866" s="127" t="n"/>
      <c r="H2866" s="127" t="n"/>
      <c r="I2866" s="127" t="n"/>
      <c r="J2866" s="127" t="n"/>
      <c r="K2866" s="127" t="n"/>
      <c r="L2866" s="127" t="n"/>
      <c r="M2866" s="127" t="n"/>
      <c r="N2866" s="120" t="n"/>
      <c r="O2866" s="120" t="n"/>
      <c r="P2866" s="120" t="n"/>
      <c r="Q2866" s="120" t="n"/>
      <c r="R2866" s="121" t="n"/>
      <c r="S2866" s="121" t="n"/>
      <c r="T2866" s="121" t="n"/>
      <c r="U2866" s="121" t="n"/>
      <c r="V2866" s="117">
        <f>IF(P2866="NA","NA",IF(P2866&lt;&gt;"",TEXT(P2866-N2866,"[h].mm"),""))</f>
        <v/>
      </c>
      <c r="W2866" s="118">
        <f>IF(AND(R2866="",S2866=""),"",R2866+S2866)</f>
        <v/>
      </c>
      <c r="X2866" s="116">
        <f>IF(O2866&lt;&gt;"",DATE(YEAR(O2866), MONTH(O2866), DAY(O2866)),"")</f>
        <v/>
      </c>
      <c r="Y2866" s="122" t="n"/>
      <c r="Z2866" s="123" t="n"/>
      <c r="AA2866" s="117">
        <f>IF(F2866="Re-assigned","NA",IF(W2866="","",IF(W2866&gt;=VLOOKUP(D2866,SLAMatrix,3,FALSE),"Yes",IF(W2866&lt;VLOOKUP(D2866,SLAMatrix,2,FALSE),"No","Internal"))))</f>
        <v/>
      </c>
      <c r="AB2866" s="123" t="n"/>
      <c r="AC2866" s="123" t="n"/>
      <c r="AD2866" s="119" t="n"/>
      <c r="AE2866" s="125" t="n"/>
      <c r="AF2866" s="124">
        <f>MONTH(O2866)</f>
        <v/>
      </c>
      <c r="AG2866" s="124">
        <f>VLOOKUP(IFERROR(MID(AE2866,1,(FIND(",",AE2866,1)-1)),AE2866),Facility_Region_Mapping,2,FALSE)</f>
        <v/>
      </c>
      <c r="AH2866" s="124" t="n"/>
      <c r="AI2866" s="124">
        <f>IF(C2866&lt;&gt;"",IF(M2866="ESM User",getInterfaceName($C2866),"NA"),"")</f>
        <v/>
      </c>
      <c r="AJ2866" s="116">
        <f>IF(Q2866&lt;&gt;"",DATE(YEAR(Q2866), MONTH(Q2866), DAY(Q2866)),"")</f>
        <v/>
      </c>
      <c r="AK2866" s="130">
        <f>IF(Q2866&lt;&gt;0,Q2866-N2866,TODAY()-N2866)</f>
        <v/>
      </c>
      <c r="AL2866" s="112">
        <f>IF(F2866="Re-assigned",0,IF(H2866="Closed",0,IF(H2866="Service Restored",0,IF(H2866="",0,1))))</f>
        <v/>
      </c>
      <c r="AM2866" s="124">
        <f>IF(AL2866=0,"",IF(AK2866&gt;20.99,"Aged","Non-Aged"))</f>
        <v/>
      </c>
      <c r="AN2866" s="112">
        <f>IF(Q2866&lt;&gt;"",MONTH(Q2866),"")</f>
        <v/>
      </c>
      <c r="AO2866" s="112">
        <f>IFERROR(VALUE(V2866),0)</f>
        <v/>
      </c>
    </row>
    <row customFormat="1" customHeight="1" ht="29.25" r="2867" s="112" spans="1:41">
      <c r="A2867" s="127" t="n"/>
      <c r="B2867" s="113" t="n"/>
      <c r="C2867" s="127" t="n"/>
      <c r="D2867" s="127" t="n"/>
      <c r="E2867" s="114">
        <f>IF(F2867 &lt;&gt; "",VLOOKUP(F2867,CategoryLookup,2,FALSE), "")</f>
        <v/>
      </c>
      <c r="F2867" s="126" t="n"/>
      <c r="G2867" s="127" t="n"/>
      <c r="H2867" s="127" t="n"/>
      <c r="I2867" s="127" t="n"/>
      <c r="J2867" s="127" t="n"/>
      <c r="K2867" s="127" t="n"/>
      <c r="L2867" s="127" t="n"/>
      <c r="M2867" s="127" t="n"/>
      <c r="N2867" s="120" t="n"/>
      <c r="O2867" s="120" t="n"/>
      <c r="P2867" s="120" t="n"/>
      <c r="Q2867" s="120" t="n"/>
      <c r="R2867" s="121" t="n"/>
      <c r="S2867" s="121" t="n"/>
      <c r="T2867" s="121" t="n"/>
      <c r="U2867" s="121" t="n"/>
      <c r="V2867" s="117">
        <f>IF(P2867="NA","NA",IF(P2867&lt;&gt;"",TEXT(P2867-N2867,"[h].mm"),""))</f>
        <v/>
      </c>
      <c r="W2867" s="118">
        <f>IF(AND(R2867="",S2867=""),"",R2867+S2867)</f>
        <v/>
      </c>
      <c r="X2867" s="116">
        <f>IF(O2867&lt;&gt;"",DATE(YEAR(O2867), MONTH(O2867), DAY(O2867)),"")</f>
        <v/>
      </c>
      <c r="Y2867" s="122" t="n"/>
      <c r="Z2867" s="123" t="n"/>
      <c r="AA2867" s="117">
        <f>IF(F2867="Re-assigned","NA",IF(W2867="","",IF(W2867&gt;=VLOOKUP(D2867,SLAMatrix,3,FALSE),"Yes",IF(W2867&lt;VLOOKUP(D2867,SLAMatrix,2,FALSE),"No","Internal"))))</f>
        <v/>
      </c>
      <c r="AB2867" s="123" t="n"/>
      <c r="AC2867" s="123" t="n"/>
      <c r="AD2867" s="119" t="n"/>
      <c r="AE2867" s="125" t="n"/>
      <c r="AF2867" s="124">
        <f>MONTH(O2867)</f>
        <v/>
      </c>
      <c r="AG2867" s="124">
        <f>VLOOKUP(IFERROR(MID(AE2867,1,(FIND(",",AE2867,1)-1)),AE2867),Facility_Region_Mapping,2,FALSE)</f>
        <v/>
      </c>
      <c r="AH2867" s="124" t="n"/>
      <c r="AI2867" s="124">
        <f>IF(C2867&lt;&gt;"",IF(M2867="ESM User",getInterfaceName($C2867),"NA"),"")</f>
        <v/>
      </c>
      <c r="AJ2867" s="116">
        <f>IF(Q2867&lt;&gt;"",DATE(YEAR(Q2867), MONTH(Q2867), DAY(Q2867)),"")</f>
        <v/>
      </c>
      <c r="AK2867" s="130">
        <f>IF(Q2867&lt;&gt;0,Q2867-N2867,TODAY()-N2867)</f>
        <v/>
      </c>
      <c r="AL2867" s="112">
        <f>IF(F2867="Re-assigned",0,IF(H2867="Closed",0,IF(H2867="Service Restored",0,IF(H2867="",0,1))))</f>
        <v/>
      </c>
      <c r="AM2867" s="124">
        <f>IF(AL2867=0,"",IF(AK2867&gt;20.99,"Aged","Non-Aged"))</f>
        <v/>
      </c>
      <c r="AN2867" s="112">
        <f>IF(Q2867&lt;&gt;"",MONTH(Q2867),"")</f>
        <v/>
      </c>
      <c r="AO2867" s="112">
        <f>IFERROR(VALUE(V2867),0)</f>
        <v/>
      </c>
    </row>
    <row customFormat="1" customHeight="1" ht="29.25" r="2868" s="112" spans="1:41">
      <c r="A2868" s="127" t="n"/>
      <c r="B2868" s="113" t="n"/>
      <c r="C2868" s="127" t="n"/>
      <c r="D2868" s="127" t="n"/>
      <c r="E2868" s="114">
        <f>IF(F2868 &lt;&gt; "",VLOOKUP(F2868,CategoryLookup,2,FALSE), "")</f>
        <v/>
      </c>
      <c r="F2868" s="126" t="n"/>
      <c r="G2868" s="127" t="n"/>
      <c r="H2868" s="127" t="n"/>
      <c r="I2868" s="127" t="n"/>
      <c r="J2868" s="127" t="n"/>
      <c r="K2868" s="127" t="n"/>
      <c r="L2868" s="127" t="n"/>
      <c r="M2868" s="127" t="n"/>
      <c r="N2868" s="120" t="n"/>
      <c r="O2868" s="120" t="n"/>
      <c r="P2868" s="120" t="n"/>
      <c r="Q2868" s="120" t="n"/>
      <c r="R2868" s="121" t="n"/>
      <c r="S2868" s="121" t="n"/>
      <c r="T2868" s="121" t="n"/>
      <c r="U2868" s="121" t="n"/>
      <c r="V2868" s="117">
        <f>IF(P2868="NA","NA",IF(P2868&lt;&gt;"",TEXT(P2868-N2868,"[h].mm"),""))</f>
        <v/>
      </c>
      <c r="W2868" s="118">
        <f>IF(AND(R2868="",S2868=""),"",R2868+S2868)</f>
        <v/>
      </c>
      <c r="X2868" s="116">
        <f>IF(O2868&lt;&gt;"",DATE(YEAR(O2868), MONTH(O2868), DAY(O2868)),"")</f>
        <v/>
      </c>
      <c r="Y2868" s="122" t="n"/>
      <c r="Z2868" s="123" t="n"/>
      <c r="AA2868" s="117">
        <f>IF(F2868="Re-assigned","NA",IF(W2868="","",IF(W2868&gt;=VLOOKUP(D2868,SLAMatrix,3,FALSE),"Yes",IF(W2868&lt;VLOOKUP(D2868,SLAMatrix,2,FALSE),"No","Internal"))))</f>
        <v/>
      </c>
      <c r="AB2868" s="123" t="n"/>
      <c r="AC2868" s="123" t="n"/>
      <c r="AD2868" s="119" t="n"/>
      <c r="AE2868" s="125" t="n"/>
      <c r="AF2868" s="124">
        <f>MONTH(O2868)</f>
        <v/>
      </c>
      <c r="AG2868" s="124">
        <f>VLOOKUP(IFERROR(MID(AE2868,1,(FIND(",",AE2868,1)-1)),AE2868),Facility_Region_Mapping,2,FALSE)</f>
        <v/>
      </c>
      <c r="AH2868" s="124" t="n"/>
      <c r="AI2868" s="124">
        <f>IF(C2868&lt;&gt;"",IF(M2868="ESM User",getInterfaceName($C2868),"NA"),"")</f>
        <v/>
      </c>
      <c r="AJ2868" s="116">
        <f>IF(Q2868&lt;&gt;"",DATE(YEAR(Q2868), MONTH(Q2868), DAY(Q2868)),"")</f>
        <v/>
      </c>
      <c r="AK2868" s="130">
        <f>IF(Q2868&lt;&gt;0,Q2868-N2868,TODAY()-N2868)</f>
        <v/>
      </c>
      <c r="AL2868" s="112">
        <f>IF(F2868="Re-assigned",0,IF(H2868="Closed",0,IF(H2868="Service Restored",0,IF(H2868="",0,1))))</f>
        <v/>
      </c>
      <c r="AM2868" s="124">
        <f>IF(AL2868=0,"",IF(AK2868&gt;20.99,"Aged","Non-Aged"))</f>
        <v/>
      </c>
      <c r="AN2868" s="112">
        <f>IF(Q2868&lt;&gt;"",MONTH(Q2868),"")</f>
        <v/>
      </c>
      <c r="AO2868" s="112">
        <f>IFERROR(VALUE(V2868),0)</f>
        <v/>
      </c>
    </row>
    <row customFormat="1" customHeight="1" ht="29.25" r="2869" s="112" spans="1:41">
      <c r="A2869" s="127" t="n"/>
      <c r="B2869" s="113" t="n"/>
      <c r="C2869" s="127" t="n"/>
      <c r="D2869" s="127" t="n"/>
      <c r="E2869" s="114">
        <f>IF(F2869 &lt;&gt; "",VLOOKUP(F2869,CategoryLookup,2,FALSE), "")</f>
        <v/>
      </c>
      <c r="F2869" s="126" t="n"/>
      <c r="G2869" s="127" t="n"/>
      <c r="H2869" s="127" t="n"/>
      <c r="I2869" s="127" t="n"/>
      <c r="J2869" s="127" t="n"/>
      <c r="K2869" s="127" t="n"/>
      <c r="L2869" s="127" t="n"/>
      <c r="M2869" s="127" t="n"/>
      <c r="N2869" s="120" t="n"/>
      <c r="O2869" s="120" t="n"/>
      <c r="P2869" s="120" t="n"/>
      <c r="Q2869" s="120" t="n"/>
      <c r="R2869" s="121" t="n"/>
      <c r="S2869" s="121" t="n"/>
      <c r="T2869" s="121" t="n"/>
      <c r="U2869" s="121" t="n"/>
      <c r="V2869" s="117">
        <f>IF(P2869="NA","NA",IF(P2869&lt;&gt;"",TEXT(P2869-N2869,"[h].mm"),""))</f>
        <v/>
      </c>
      <c r="W2869" s="118">
        <f>IF(AND(R2869="",S2869=""),"",R2869+S2869)</f>
        <v/>
      </c>
      <c r="X2869" s="116">
        <f>IF(O2869&lt;&gt;"",DATE(YEAR(O2869), MONTH(O2869), DAY(O2869)),"")</f>
        <v/>
      </c>
      <c r="Y2869" s="122" t="n"/>
      <c r="Z2869" s="123" t="n"/>
      <c r="AA2869" s="117">
        <f>IF(F2869="Re-assigned","NA",IF(W2869="","",IF(W2869&gt;=VLOOKUP(D2869,SLAMatrix,3,FALSE),"Yes",IF(W2869&lt;VLOOKUP(D2869,SLAMatrix,2,FALSE),"No","Internal"))))</f>
        <v/>
      </c>
      <c r="AB2869" s="123" t="n"/>
      <c r="AC2869" s="123" t="n"/>
      <c r="AD2869" s="119" t="n"/>
      <c r="AE2869" s="125" t="n"/>
      <c r="AF2869" s="124">
        <f>MONTH(O2869)</f>
        <v/>
      </c>
      <c r="AG2869" s="124">
        <f>VLOOKUP(IFERROR(MID(AE2869,1,(FIND(",",AE2869,1)-1)),AE2869),Facility_Region_Mapping,2,FALSE)</f>
        <v/>
      </c>
      <c r="AH2869" s="124" t="n"/>
      <c r="AI2869" s="124">
        <f>IF(C2869&lt;&gt;"",IF(M2869="ESM User",getInterfaceName($C2869),"NA"),"")</f>
        <v/>
      </c>
      <c r="AJ2869" s="116">
        <f>IF(Q2869&lt;&gt;"",DATE(YEAR(Q2869), MONTH(Q2869), DAY(Q2869)),"")</f>
        <v/>
      </c>
      <c r="AK2869" s="130">
        <f>IF(Q2869&lt;&gt;0,Q2869-N2869,TODAY()-N2869)</f>
        <v/>
      </c>
      <c r="AL2869" s="112">
        <f>IF(F2869="Re-assigned",0,IF(H2869="Closed",0,IF(H2869="Service Restored",0,IF(H2869="",0,1))))</f>
        <v/>
      </c>
      <c r="AM2869" s="124">
        <f>IF(AL2869=0,"",IF(AK2869&gt;20.99,"Aged","Non-Aged"))</f>
        <v/>
      </c>
      <c r="AN2869" s="112">
        <f>IF(Q2869&lt;&gt;"",MONTH(Q2869),"")</f>
        <v/>
      </c>
      <c r="AO2869" s="112">
        <f>IFERROR(VALUE(V2869),0)</f>
        <v/>
      </c>
    </row>
    <row customFormat="1" customHeight="1" ht="29.25" r="2870" s="112" spans="1:41">
      <c r="A2870" s="127" t="n"/>
      <c r="B2870" s="113" t="n"/>
      <c r="C2870" s="127" t="n"/>
      <c r="D2870" s="127" t="n"/>
      <c r="E2870" s="114">
        <f>IF(F2870 &lt;&gt; "",VLOOKUP(F2870,CategoryLookup,2,FALSE), "")</f>
        <v/>
      </c>
      <c r="F2870" s="126" t="n"/>
      <c r="G2870" s="127" t="n"/>
      <c r="H2870" s="127" t="n"/>
      <c r="I2870" s="127" t="n"/>
      <c r="J2870" s="127" t="n"/>
      <c r="K2870" s="127" t="n"/>
      <c r="L2870" s="127" t="n"/>
      <c r="M2870" s="127" t="n"/>
      <c r="N2870" s="120" t="n"/>
      <c r="O2870" s="120" t="n"/>
      <c r="P2870" s="120" t="n"/>
      <c r="Q2870" s="120" t="n"/>
      <c r="R2870" s="121" t="n"/>
      <c r="S2870" s="121" t="n"/>
      <c r="T2870" s="121" t="n"/>
      <c r="U2870" s="121" t="n"/>
      <c r="V2870" s="117">
        <f>IF(P2870="NA","NA",IF(P2870&lt;&gt;"",TEXT(P2870-N2870,"[h].mm"),""))</f>
        <v/>
      </c>
      <c r="W2870" s="118">
        <f>IF(AND(R2870="",S2870=""),"",R2870+S2870)</f>
        <v/>
      </c>
      <c r="X2870" s="116">
        <f>IF(O2870&lt;&gt;"",DATE(YEAR(O2870), MONTH(O2870), DAY(O2870)),"")</f>
        <v/>
      </c>
      <c r="Y2870" s="122" t="n"/>
      <c r="Z2870" s="123" t="n"/>
      <c r="AA2870" s="117">
        <f>IF(F2870="Re-assigned","NA",IF(W2870="","",IF(W2870&gt;=VLOOKUP(D2870,SLAMatrix,3,FALSE),"Yes",IF(W2870&lt;VLOOKUP(D2870,SLAMatrix,2,FALSE),"No","Internal"))))</f>
        <v/>
      </c>
      <c r="AB2870" s="123" t="n"/>
      <c r="AC2870" s="123" t="n"/>
      <c r="AD2870" s="119" t="n"/>
      <c r="AE2870" s="125" t="n"/>
      <c r="AF2870" s="124">
        <f>MONTH(O2870)</f>
        <v/>
      </c>
      <c r="AG2870" s="124">
        <f>VLOOKUP(IFERROR(MID(AE2870,1,(FIND(",",AE2870,1)-1)),AE2870),Facility_Region_Mapping,2,FALSE)</f>
        <v/>
      </c>
      <c r="AH2870" s="124" t="n"/>
      <c r="AI2870" s="124">
        <f>IF(C2870&lt;&gt;"",IF(M2870="ESM User",getInterfaceName($C2870),"NA"),"")</f>
        <v/>
      </c>
      <c r="AJ2870" s="116">
        <f>IF(Q2870&lt;&gt;"",DATE(YEAR(Q2870), MONTH(Q2870), DAY(Q2870)),"")</f>
        <v/>
      </c>
      <c r="AK2870" s="130">
        <f>IF(Q2870&lt;&gt;0,Q2870-N2870,TODAY()-N2870)</f>
        <v/>
      </c>
      <c r="AL2870" s="112">
        <f>IF(F2870="Re-assigned",0,IF(H2870="Closed",0,IF(H2870="Service Restored",0,IF(H2870="",0,1))))</f>
        <v/>
      </c>
      <c r="AM2870" s="124">
        <f>IF(AL2870=0,"",IF(AK2870&gt;20.99,"Aged","Non-Aged"))</f>
        <v/>
      </c>
      <c r="AN2870" s="112">
        <f>IF(Q2870&lt;&gt;"",MONTH(Q2870),"")</f>
        <v/>
      </c>
      <c r="AO2870" s="112">
        <f>IFERROR(VALUE(V2870),0)</f>
        <v/>
      </c>
    </row>
    <row customFormat="1" customHeight="1" ht="29.25" r="2871" s="112" spans="1:41">
      <c r="A2871" s="127" t="n"/>
      <c r="B2871" s="113" t="n"/>
      <c r="C2871" s="127" t="n"/>
      <c r="D2871" s="127" t="n"/>
      <c r="E2871" s="114">
        <f>IF(F2871 &lt;&gt; "",VLOOKUP(F2871,CategoryLookup,2,FALSE), "")</f>
        <v/>
      </c>
      <c r="F2871" s="126" t="n"/>
      <c r="G2871" s="127" t="n"/>
      <c r="H2871" s="127" t="n"/>
      <c r="I2871" s="127" t="n"/>
      <c r="J2871" s="127" t="n"/>
      <c r="K2871" s="127" t="n"/>
      <c r="L2871" s="127" t="n"/>
      <c r="M2871" s="127" t="n"/>
      <c r="N2871" s="120" t="n"/>
      <c r="O2871" s="120" t="n"/>
      <c r="P2871" s="120" t="n"/>
      <c r="Q2871" s="120" t="n"/>
      <c r="R2871" s="121" t="n"/>
      <c r="S2871" s="121" t="n"/>
      <c r="T2871" s="121" t="n"/>
      <c r="U2871" s="121" t="n"/>
      <c r="V2871" s="117">
        <f>IF(P2871="NA","NA",IF(P2871&lt;&gt;"",TEXT(P2871-N2871,"[h].mm"),""))</f>
        <v/>
      </c>
      <c r="W2871" s="118">
        <f>IF(AND(R2871="",S2871=""),"",R2871+S2871)</f>
        <v/>
      </c>
      <c r="X2871" s="116">
        <f>IF(O2871&lt;&gt;"",DATE(YEAR(O2871), MONTH(O2871), DAY(O2871)),"")</f>
        <v/>
      </c>
      <c r="Y2871" s="122" t="n"/>
      <c r="Z2871" s="123" t="n"/>
      <c r="AA2871" s="117">
        <f>IF(F2871="Re-assigned","NA",IF(W2871="","",IF(W2871&gt;=VLOOKUP(D2871,SLAMatrix,3,FALSE),"Yes",IF(W2871&lt;VLOOKUP(D2871,SLAMatrix,2,FALSE),"No","Internal"))))</f>
        <v/>
      </c>
      <c r="AB2871" s="123" t="n"/>
      <c r="AC2871" s="123" t="n"/>
      <c r="AD2871" s="119" t="n"/>
      <c r="AE2871" s="125" t="n"/>
      <c r="AF2871" s="124">
        <f>MONTH(O2871)</f>
        <v/>
      </c>
      <c r="AG2871" s="124">
        <f>VLOOKUP(IFERROR(MID(AE2871,1,(FIND(",",AE2871,1)-1)),AE2871),Facility_Region_Mapping,2,FALSE)</f>
        <v/>
      </c>
      <c r="AH2871" s="124" t="n"/>
      <c r="AI2871" s="124">
        <f>IF(C2871&lt;&gt;"",IF(M2871="ESM User",getInterfaceName($C2871),"NA"),"")</f>
        <v/>
      </c>
      <c r="AJ2871" s="116">
        <f>IF(Q2871&lt;&gt;"",DATE(YEAR(Q2871), MONTH(Q2871), DAY(Q2871)),"")</f>
        <v/>
      </c>
      <c r="AK2871" s="130">
        <f>IF(Q2871&lt;&gt;0,Q2871-N2871,TODAY()-N2871)</f>
        <v/>
      </c>
      <c r="AL2871" s="112">
        <f>IF(F2871="Re-assigned",0,IF(H2871="Closed",0,IF(H2871="Service Restored",0,IF(H2871="",0,1))))</f>
        <v/>
      </c>
      <c r="AM2871" s="124">
        <f>IF(AL2871=0,"",IF(AK2871&gt;20.99,"Aged","Non-Aged"))</f>
        <v/>
      </c>
      <c r="AN2871" s="112">
        <f>IF(Q2871&lt;&gt;"",MONTH(Q2871),"")</f>
        <v/>
      </c>
      <c r="AO2871" s="112">
        <f>IFERROR(VALUE(V2871),0)</f>
        <v/>
      </c>
    </row>
    <row customFormat="1" customHeight="1" ht="29.25" r="2872" s="112" spans="1:41">
      <c r="A2872" s="127" t="n"/>
      <c r="B2872" s="113" t="n"/>
      <c r="C2872" s="127" t="n"/>
      <c r="D2872" s="127" t="n"/>
      <c r="E2872" s="114">
        <f>IF(F2872 &lt;&gt; "",VLOOKUP(F2872,CategoryLookup,2,FALSE), "")</f>
        <v/>
      </c>
      <c r="F2872" s="126" t="n"/>
      <c r="G2872" s="127" t="n"/>
      <c r="H2872" s="127" t="n"/>
      <c r="I2872" s="127" t="n"/>
      <c r="J2872" s="127" t="n"/>
      <c r="K2872" s="127" t="n"/>
      <c r="L2872" s="127" t="n"/>
      <c r="M2872" s="127" t="n"/>
      <c r="N2872" s="120" t="n"/>
      <c r="O2872" s="120" t="n"/>
      <c r="P2872" s="120" t="n"/>
      <c r="Q2872" s="120" t="n"/>
      <c r="R2872" s="121" t="n"/>
      <c r="S2872" s="121" t="n"/>
      <c r="T2872" s="121" t="n"/>
      <c r="U2872" s="121" t="n"/>
      <c r="V2872" s="117">
        <f>IF(P2872="NA","NA",IF(P2872&lt;&gt;"",TEXT(P2872-N2872,"[h].mm"),""))</f>
        <v/>
      </c>
      <c r="W2872" s="118">
        <f>IF(AND(R2872="",S2872=""),"",R2872+S2872)</f>
        <v/>
      </c>
      <c r="X2872" s="116">
        <f>IF(O2872&lt;&gt;"",DATE(YEAR(O2872), MONTH(O2872), DAY(O2872)),"")</f>
        <v/>
      </c>
      <c r="Y2872" s="122" t="n"/>
      <c r="Z2872" s="123" t="n"/>
      <c r="AA2872" s="117">
        <f>IF(F2872="Re-assigned","NA",IF(W2872="","",IF(W2872&gt;=VLOOKUP(D2872,SLAMatrix,3,FALSE),"Yes",IF(W2872&lt;VLOOKUP(D2872,SLAMatrix,2,FALSE),"No","Internal"))))</f>
        <v/>
      </c>
      <c r="AB2872" s="123" t="n"/>
      <c r="AC2872" s="123" t="n"/>
      <c r="AD2872" s="119" t="n"/>
      <c r="AE2872" s="125" t="n"/>
      <c r="AF2872" s="124">
        <f>MONTH(O2872)</f>
        <v/>
      </c>
      <c r="AG2872" s="124">
        <f>VLOOKUP(IFERROR(MID(AE2872,1,(FIND(",",AE2872,1)-1)),AE2872),Facility_Region_Mapping,2,FALSE)</f>
        <v/>
      </c>
      <c r="AH2872" s="124" t="n"/>
      <c r="AI2872" s="124">
        <f>IF(C2872&lt;&gt;"",IF(M2872="ESM User",getInterfaceName($C2872),"NA"),"")</f>
        <v/>
      </c>
      <c r="AJ2872" s="116">
        <f>IF(Q2872&lt;&gt;"",DATE(YEAR(Q2872), MONTH(Q2872), DAY(Q2872)),"")</f>
        <v/>
      </c>
      <c r="AK2872" s="130">
        <f>IF(Q2872&lt;&gt;0,Q2872-N2872,TODAY()-N2872)</f>
        <v/>
      </c>
      <c r="AL2872" s="112">
        <f>IF(F2872="Re-assigned",0,IF(H2872="Closed",0,IF(H2872="Service Restored",0,IF(H2872="",0,1))))</f>
        <v/>
      </c>
      <c r="AM2872" s="124">
        <f>IF(AL2872=0,"",IF(AK2872&gt;20.99,"Aged","Non-Aged"))</f>
        <v/>
      </c>
      <c r="AN2872" s="112">
        <f>IF(Q2872&lt;&gt;"",MONTH(Q2872),"")</f>
        <v/>
      </c>
      <c r="AO2872" s="112">
        <f>IFERROR(VALUE(V2872),0)</f>
        <v/>
      </c>
    </row>
    <row customFormat="1" customHeight="1" ht="29.25" r="2873" s="112" spans="1:41">
      <c r="A2873" s="127" t="n"/>
      <c r="B2873" s="113" t="n"/>
      <c r="C2873" s="127" t="n"/>
      <c r="D2873" s="127" t="n"/>
      <c r="E2873" s="114">
        <f>IF(F2873 &lt;&gt; "",VLOOKUP(F2873,CategoryLookup,2,FALSE), "")</f>
        <v/>
      </c>
      <c r="F2873" s="126" t="n"/>
      <c r="G2873" s="127" t="n"/>
      <c r="H2873" s="127" t="n"/>
      <c r="I2873" s="127" t="n"/>
      <c r="J2873" s="127" t="n"/>
      <c r="K2873" s="127" t="n"/>
      <c r="L2873" s="127" t="n"/>
      <c r="M2873" s="127" t="n"/>
      <c r="N2873" s="120" t="n"/>
      <c r="O2873" s="120" t="n"/>
      <c r="P2873" s="120" t="n"/>
      <c r="Q2873" s="120" t="n"/>
      <c r="R2873" s="121" t="n"/>
      <c r="S2873" s="121" t="n"/>
      <c r="T2873" s="121" t="n"/>
      <c r="U2873" s="121" t="n"/>
      <c r="V2873" s="117">
        <f>IF(P2873="NA","NA",IF(P2873&lt;&gt;"",TEXT(P2873-N2873,"[h].mm"),""))</f>
        <v/>
      </c>
      <c r="W2873" s="118">
        <f>IF(AND(R2873="",S2873=""),"",R2873+S2873)</f>
        <v/>
      </c>
      <c r="X2873" s="116">
        <f>IF(O2873&lt;&gt;"",DATE(YEAR(O2873), MONTH(O2873), DAY(O2873)),"")</f>
        <v/>
      </c>
      <c r="Y2873" s="122" t="n"/>
      <c r="Z2873" s="123" t="n"/>
      <c r="AA2873" s="117">
        <f>IF(F2873="Re-assigned","NA",IF(W2873="","",IF(W2873&gt;=VLOOKUP(D2873,SLAMatrix,3,FALSE),"Yes",IF(W2873&lt;VLOOKUP(D2873,SLAMatrix,2,FALSE),"No","Internal"))))</f>
        <v/>
      </c>
      <c r="AB2873" s="123" t="n"/>
      <c r="AC2873" s="123" t="n"/>
      <c r="AD2873" s="119" t="n"/>
      <c r="AE2873" s="125" t="n"/>
      <c r="AF2873" s="124">
        <f>MONTH(O2873)</f>
        <v/>
      </c>
      <c r="AG2873" s="124">
        <f>VLOOKUP(IFERROR(MID(AE2873,1,(FIND(",",AE2873,1)-1)),AE2873),Facility_Region_Mapping,2,FALSE)</f>
        <v/>
      </c>
      <c r="AH2873" s="124" t="n"/>
      <c r="AI2873" s="124">
        <f>IF(C2873&lt;&gt;"",IF(M2873="ESM User",getInterfaceName($C2873),"NA"),"")</f>
        <v/>
      </c>
      <c r="AJ2873" s="116">
        <f>IF(Q2873&lt;&gt;"",DATE(YEAR(Q2873), MONTH(Q2873), DAY(Q2873)),"")</f>
        <v/>
      </c>
      <c r="AK2873" s="130">
        <f>IF(Q2873&lt;&gt;0,Q2873-N2873,TODAY()-N2873)</f>
        <v/>
      </c>
      <c r="AL2873" s="112">
        <f>IF(F2873="Re-assigned",0,IF(H2873="Closed",0,IF(H2873="Service Restored",0,IF(H2873="",0,1))))</f>
        <v/>
      </c>
      <c r="AM2873" s="124">
        <f>IF(AL2873=0,"",IF(AK2873&gt;20.99,"Aged","Non-Aged"))</f>
        <v/>
      </c>
      <c r="AN2873" s="112">
        <f>IF(Q2873&lt;&gt;"",MONTH(Q2873),"")</f>
        <v/>
      </c>
      <c r="AO2873" s="112">
        <f>IFERROR(VALUE(V2873),0)</f>
        <v/>
      </c>
    </row>
    <row customFormat="1" customHeight="1" ht="29.25" r="2874" s="112" spans="1:41">
      <c r="A2874" s="127" t="n"/>
      <c r="B2874" s="113" t="n"/>
      <c r="C2874" s="127" t="n"/>
      <c r="D2874" s="127" t="n"/>
      <c r="E2874" s="114">
        <f>IF(F2874 &lt;&gt; "",VLOOKUP(F2874,CategoryLookup,2,FALSE), "")</f>
        <v/>
      </c>
      <c r="F2874" s="126" t="n"/>
      <c r="G2874" s="127" t="n"/>
      <c r="H2874" s="127" t="n"/>
      <c r="I2874" s="127" t="n"/>
      <c r="J2874" s="127" t="n"/>
      <c r="K2874" s="127" t="n"/>
      <c r="L2874" s="127" t="n"/>
      <c r="M2874" s="127" t="n"/>
      <c r="N2874" s="120" t="n"/>
      <c r="O2874" s="120" t="n"/>
      <c r="P2874" s="120" t="n"/>
      <c r="Q2874" s="120" t="n"/>
      <c r="R2874" s="121" t="n"/>
      <c r="S2874" s="121" t="n"/>
      <c r="T2874" s="121" t="n"/>
      <c r="U2874" s="121" t="n"/>
      <c r="V2874" s="117">
        <f>IF(P2874="NA","NA",IF(P2874&lt;&gt;"",TEXT(P2874-N2874,"[h].mm"),""))</f>
        <v/>
      </c>
      <c r="W2874" s="118">
        <f>IF(AND(R2874="",S2874=""),"",R2874+S2874)</f>
        <v/>
      </c>
      <c r="X2874" s="116">
        <f>IF(O2874&lt;&gt;"",DATE(YEAR(O2874), MONTH(O2874), DAY(O2874)),"")</f>
        <v/>
      </c>
      <c r="Y2874" s="122" t="n"/>
      <c r="Z2874" s="123" t="n"/>
      <c r="AA2874" s="117">
        <f>IF(F2874="Re-assigned","NA",IF(W2874="","",IF(W2874&gt;=VLOOKUP(D2874,SLAMatrix,3,FALSE),"Yes",IF(W2874&lt;VLOOKUP(D2874,SLAMatrix,2,FALSE),"No","Internal"))))</f>
        <v/>
      </c>
      <c r="AB2874" s="123" t="n"/>
      <c r="AC2874" s="123" t="n"/>
      <c r="AD2874" s="119" t="n"/>
      <c r="AE2874" s="125" t="n"/>
      <c r="AF2874" s="124">
        <f>MONTH(O2874)</f>
        <v/>
      </c>
      <c r="AG2874" s="124">
        <f>VLOOKUP(IFERROR(MID(AE2874,1,(FIND(",",AE2874,1)-1)),AE2874),Facility_Region_Mapping,2,FALSE)</f>
        <v/>
      </c>
      <c r="AH2874" s="124" t="n"/>
      <c r="AI2874" s="124">
        <f>IF(C2874&lt;&gt;"",IF(M2874="ESM User",getInterfaceName($C2874),"NA"),"")</f>
        <v/>
      </c>
      <c r="AJ2874" s="116">
        <f>IF(Q2874&lt;&gt;"",DATE(YEAR(Q2874), MONTH(Q2874), DAY(Q2874)),"")</f>
        <v/>
      </c>
      <c r="AK2874" s="130">
        <f>IF(Q2874&lt;&gt;0,Q2874-N2874,TODAY()-N2874)</f>
        <v/>
      </c>
      <c r="AL2874" s="112">
        <f>IF(F2874="Re-assigned",0,IF(H2874="Closed",0,IF(H2874="Service Restored",0,IF(H2874="",0,1))))</f>
        <v/>
      </c>
      <c r="AM2874" s="124">
        <f>IF(AL2874=0,"",IF(AK2874&gt;20.99,"Aged","Non-Aged"))</f>
        <v/>
      </c>
      <c r="AN2874" s="112">
        <f>IF(Q2874&lt;&gt;"",MONTH(Q2874),"")</f>
        <v/>
      </c>
      <c r="AO2874" s="112">
        <f>IFERROR(VALUE(V2874),0)</f>
        <v/>
      </c>
    </row>
    <row customFormat="1" customHeight="1" ht="29.25" r="2875" s="112" spans="1:41">
      <c r="A2875" s="127" t="n"/>
      <c r="B2875" s="113" t="n"/>
      <c r="C2875" s="127" t="n"/>
      <c r="D2875" s="127" t="n"/>
      <c r="E2875" s="114">
        <f>IF(F2875 &lt;&gt; "",VLOOKUP(F2875,CategoryLookup,2,FALSE), "")</f>
        <v/>
      </c>
      <c r="F2875" s="126" t="n"/>
      <c r="G2875" s="127" t="n"/>
      <c r="H2875" s="127" t="n"/>
      <c r="I2875" s="127" t="n"/>
      <c r="J2875" s="127" t="n"/>
      <c r="K2875" s="127" t="n"/>
      <c r="L2875" s="127" t="n"/>
      <c r="M2875" s="127" t="n"/>
      <c r="N2875" s="120" t="n"/>
      <c r="O2875" s="120" t="n"/>
      <c r="P2875" s="120" t="n"/>
      <c r="Q2875" s="120" t="n"/>
      <c r="R2875" s="121" t="n"/>
      <c r="S2875" s="121" t="n"/>
      <c r="T2875" s="121" t="n"/>
      <c r="U2875" s="121" t="n"/>
      <c r="V2875" s="117">
        <f>IF(P2875="NA","NA",IF(P2875&lt;&gt;"",TEXT(P2875-N2875,"[h].mm"),""))</f>
        <v/>
      </c>
      <c r="W2875" s="118">
        <f>IF(AND(R2875="",S2875=""),"",R2875+S2875)</f>
        <v/>
      </c>
      <c r="X2875" s="116">
        <f>IF(O2875&lt;&gt;"",DATE(YEAR(O2875), MONTH(O2875), DAY(O2875)),"")</f>
        <v/>
      </c>
      <c r="Y2875" s="122" t="n"/>
      <c r="Z2875" s="123" t="n"/>
      <c r="AA2875" s="117">
        <f>IF(F2875="Re-assigned","NA",IF(W2875="","",IF(W2875&gt;=VLOOKUP(D2875,SLAMatrix,3,FALSE),"Yes",IF(W2875&lt;VLOOKUP(D2875,SLAMatrix,2,FALSE),"No","Internal"))))</f>
        <v/>
      </c>
      <c r="AB2875" s="123" t="n"/>
      <c r="AC2875" s="123" t="n"/>
      <c r="AD2875" s="119" t="n"/>
      <c r="AE2875" s="125" t="n"/>
      <c r="AF2875" s="124">
        <f>MONTH(O2875)</f>
        <v/>
      </c>
      <c r="AG2875" s="124">
        <f>VLOOKUP(IFERROR(MID(AE2875,1,(FIND(",",AE2875,1)-1)),AE2875),Facility_Region_Mapping,2,FALSE)</f>
        <v/>
      </c>
      <c r="AH2875" s="124" t="n"/>
      <c r="AI2875" s="124">
        <f>IF(C2875&lt;&gt;"",IF(M2875="ESM User",getInterfaceName($C2875),"NA"),"")</f>
        <v/>
      </c>
      <c r="AJ2875" s="116">
        <f>IF(Q2875&lt;&gt;"",DATE(YEAR(Q2875), MONTH(Q2875), DAY(Q2875)),"")</f>
        <v/>
      </c>
      <c r="AK2875" s="130">
        <f>IF(Q2875&lt;&gt;0,Q2875-N2875,TODAY()-N2875)</f>
        <v/>
      </c>
      <c r="AL2875" s="112">
        <f>IF(F2875="Re-assigned",0,IF(H2875="Closed",0,IF(H2875="Service Restored",0,IF(H2875="",0,1))))</f>
        <v/>
      </c>
      <c r="AM2875" s="124">
        <f>IF(AL2875=0,"",IF(AK2875&gt;20.99,"Aged","Non-Aged"))</f>
        <v/>
      </c>
      <c r="AN2875" s="112">
        <f>IF(Q2875&lt;&gt;"",MONTH(Q2875),"")</f>
        <v/>
      </c>
      <c r="AO2875" s="112">
        <f>IFERROR(VALUE(V2875),0)</f>
        <v/>
      </c>
    </row>
    <row customFormat="1" customHeight="1" ht="29.25" r="2876" s="112" spans="1:41">
      <c r="A2876" s="127" t="n"/>
      <c r="B2876" s="113" t="n"/>
      <c r="C2876" s="127" t="n"/>
      <c r="D2876" s="127" t="n"/>
      <c r="E2876" s="114">
        <f>IF(F2876 &lt;&gt; "",VLOOKUP(F2876,CategoryLookup,2,FALSE), "")</f>
        <v/>
      </c>
      <c r="F2876" s="126" t="n"/>
      <c r="G2876" s="127" t="n"/>
      <c r="H2876" s="127" t="n"/>
      <c r="I2876" s="127" t="n"/>
      <c r="J2876" s="127" t="n"/>
      <c r="K2876" s="127" t="n"/>
      <c r="L2876" s="127" t="n"/>
      <c r="M2876" s="127" t="n"/>
      <c r="N2876" s="120" t="n"/>
      <c r="O2876" s="120" t="n"/>
      <c r="P2876" s="120" t="n"/>
      <c r="Q2876" s="120" t="n"/>
      <c r="R2876" s="121" t="n"/>
      <c r="S2876" s="121" t="n"/>
      <c r="T2876" s="121" t="n"/>
      <c r="U2876" s="121" t="n"/>
      <c r="V2876" s="117">
        <f>IF(P2876="NA","NA",IF(P2876&lt;&gt;"",TEXT(P2876-N2876,"[h].mm"),""))</f>
        <v/>
      </c>
      <c r="W2876" s="118">
        <f>IF(AND(R2876="",S2876=""),"",R2876+S2876)</f>
        <v/>
      </c>
      <c r="X2876" s="116">
        <f>IF(O2876&lt;&gt;"",DATE(YEAR(O2876), MONTH(O2876), DAY(O2876)),"")</f>
        <v/>
      </c>
      <c r="Y2876" s="122" t="n"/>
      <c r="Z2876" s="123" t="n"/>
      <c r="AA2876" s="117">
        <f>IF(F2876="Re-assigned","NA",IF(W2876="","",IF(W2876&gt;=VLOOKUP(D2876,SLAMatrix,3,FALSE),"Yes",IF(W2876&lt;VLOOKUP(D2876,SLAMatrix,2,FALSE),"No","Internal"))))</f>
        <v/>
      </c>
      <c r="AB2876" s="123" t="n"/>
      <c r="AC2876" s="123" t="n"/>
      <c r="AD2876" s="119" t="n"/>
      <c r="AE2876" s="125" t="n"/>
      <c r="AF2876" s="124">
        <f>MONTH(O2876)</f>
        <v/>
      </c>
      <c r="AG2876" s="124">
        <f>VLOOKUP(IFERROR(MID(AE2876,1,(FIND(",",AE2876,1)-1)),AE2876),Facility_Region_Mapping,2,FALSE)</f>
        <v/>
      </c>
      <c r="AH2876" s="124" t="n"/>
      <c r="AI2876" s="124">
        <f>IF(C2876&lt;&gt;"",IF(M2876="ESM User",getInterfaceName($C2876),"NA"),"")</f>
        <v/>
      </c>
      <c r="AJ2876" s="116">
        <f>IF(Q2876&lt;&gt;"",DATE(YEAR(Q2876), MONTH(Q2876), DAY(Q2876)),"")</f>
        <v/>
      </c>
      <c r="AK2876" s="130">
        <f>IF(Q2876&lt;&gt;0,Q2876-N2876,TODAY()-N2876)</f>
        <v/>
      </c>
      <c r="AL2876" s="112">
        <f>IF(F2876="Re-assigned",0,IF(H2876="Closed",0,IF(H2876="Service Restored",0,IF(H2876="",0,1))))</f>
        <v/>
      </c>
      <c r="AM2876" s="124">
        <f>IF(AL2876=0,"",IF(AK2876&gt;20.99,"Aged","Non-Aged"))</f>
        <v/>
      </c>
      <c r="AN2876" s="112">
        <f>IF(Q2876&lt;&gt;"",MONTH(Q2876),"")</f>
        <v/>
      </c>
      <c r="AO2876" s="112">
        <f>IFERROR(VALUE(V2876),0)</f>
        <v/>
      </c>
    </row>
    <row customFormat="1" customHeight="1" ht="29.25" r="2877" s="112" spans="1:41">
      <c r="A2877" s="127" t="n"/>
      <c r="B2877" s="113" t="n"/>
      <c r="C2877" s="127" t="n"/>
      <c r="D2877" s="127" t="n"/>
      <c r="E2877" s="114">
        <f>IF(F2877 &lt;&gt; "",VLOOKUP(F2877,CategoryLookup,2,FALSE), "")</f>
        <v/>
      </c>
      <c r="F2877" s="126" t="n"/>
      <c r="G2877" s="127" t="n"/>
      <c r="H2877" s="127" t="n"/>
      <c r="I2877" s="127" t="n"/>
      <c r="J2877" s="127" t="n"/>
      <c r="K2877" s="127" t="n"/>
      <c r="L2877" s="127" t="n"/>
      <c r="M2877" s="127" t="n"/>
      <c r="N2877" s="120" t="n"/>
      <c r="O2877" s="120" t="n"/>
      <c r="P2877" s="120" t="n"/>
      <c r="Q2877" s="120" t="n"/>
      <c r="R2877" s="121" t="n"/>
      <c r="S2877" s="121" t="n"/>
      <c r="T2877" s="121" t="n"/>
      <c r="U2877" s="121" t="n"/>
      <c r="V2877" s="117">
        <f>IF(P2877="NA","NA",IF(P2877&lt;&gt;"",TEXT(P2877-N2877,"[h].mm"),""))</f>
        <v/>
      </c>
      <c r="W2877" s="118">
        <f>IF(AND(R2877="",S2877=""),"",R2877+S2877)</f>
        <v/>
      </c>
      <c r="X2877" s="116">
        <f>IF(O2877&lt;&gt;"",DATE(YEAR(O2877), MONTH(O2877), DAY(O2877)),"")</f>
        <v/>
      </c>
      <c r="Y2877" s="122" t="n"/>
      <c r="Z2877" s="123" t="n"/>
      <c r="AA2877" s="117">
        <f>IF(F2877="Re-assigned","NA",IF(W2877="","",IF(W2877&gt;=VLOOKUP(D2877,SLAMatrix,3,FALSE),"Yes",IF(W2877&lt;VLOOKUP(D2877,SLAMatrix,2,FALSE),"No","Internal"))))</f>
        <v/>
      </c>
      <c r="AB2877" s="123" t="n"/>
      <c r="AC2877" s="123" t="n"/>
      <c r="AD2877" s="119" t="n"/>
      <c r="AE2877" s="125" t="n"/>
      <c r="AF2877" s="124">
        <f>MONTH(O2877)</f>
        <v/>
      </c>
      <c r="AG2877" s="124">
        <f>VLOOKUP(IFERROR(MID(AE2877,1,(FIND(",",AE2877,1)-1)),AE2877),Facility_Region_Mapping,2,FALSE)</f>
        <v/>
      </c>
      <c r="AH2877" s="124" t="n"/>
      <c r="AI2877" s="124">
        <f>IF(C2877&lt;&gt;"",IF(M2877="ESM User",getInterfaceName($C2877),"NA"),"")</f>
        <v/>
      </c>
      <c r="AJ2877" s="116">
        <f>IF(Q2877&lt;&gt;"",DATE(YEAR(Q2877), MONTH(Q2877), DAY(Q2877)),"")</f>
        <v/>
      </c>
      <c r="AK2877" s="130">
        <f>IF(Q2877&lt;&gt;0,Q2877-N2877,TODAY()-N2877)</f>
        <v/>
      </c>
      <c r="AL2877" s="112">
        <f>IF(F2877="Re-assigned",0,IF(H2877="Closed",0,IF(H2877="Service Restored",0,IF(H2877="",0,1))))</f>
        <v/>
      </c>
      <c r="AM2877" s="124">
        <f>IF(AL2877=0,"",IF(AK2877&gt;20.99,"Aged","Non-Aged"))</f>
        <v/>
      </c>
      <c r="AN2877" s="112">
        <f>IF(Q2877&lt;&gt;"",MONTH(Q2877),"")</f>
        <v/>
      </c>
      <c r="AO2877" s="112">
        <f>IFERROR(VALUE(V2877),0)</f>
        <v/>
      </c>
    </row>
    <row customFormat="1" customHeight="1" ht="29.25" r="2878" s="112" spans="1:41">
      <c r="A2878" s="127" t="n"/>
      <c r="B2878" s="113" t="n"/>
      <c r="C2878" s="127" t="n"/>
      <c r="D2878" s="127" t="n"/>
      <c r="E2878" s="114">
        <f>IF(F2878 &lt;&gt; "",VLOOKUP(F2878,CategoryLookup,2,FALSE), "")</f>
        <v/>
      </c>
      <c r="F2878" s="126" t="n"/>
      <c r="G2878" s="127" t="n"/>
      <c r="H2878" s="127" t="n"/>
      <c r="I2878" s="127" t="n"/>
      <c r="J2878" s="127" t="n"/>
      <c r="K2878" s="127" t="n"/>
      <c r="L2878" s="127" t="n"/>
      <c r="M2878" s="127" t="n"/>
      <c r="N2878" s="120" t="n"/>
      <c r="O2878" s="120" t="n"/>
      <c r="P2878" s="120" t="n"/>
      <c r="Q2878" s="120" t="n"/>
      <c r="R2878" s="121" t="n"/>
      <c r="S2878" s="121" t="n"/>
      <c r="T2878" s="121" t="n"/>
      <c r="U2878" s="121" t="n"/>
      <c r="V2878" s="117">
        <f>IF(P2878="NA","NA",IF(P2878&lt;&gt;"",TEXT(P2878-N2878,"[h].mm"),""))</f>
        <v/>
      </c>
      <c r="W2878" s="118">
        <f>IF(AND(R2878="",S2878=""),"",R2878+S2878)</f>
        <v/>
      </c>
      <c r="X2878" s="116">
        <f>IF(O2878&lt;&gt;"",DATE(YEAR(O2878), MONTH(O2878), DAY(O2878)),"")</f>
        <v/>
      </c>
      <c r="Y2878" s="122" t="n"/>
      <c r="Z2878" s="123" t="n"/>
      <c r="AA2878" s="117">
        <f>IF(F2878="Re-assigned","NA",IF(W2878="","",IF(W2878&gt;=VLOOKUP(D2878,SLAMatrix,3,FALSE),"Yes",IF(W2878&lt;VLOOKUP(D2878,SLAMatrix,2,FALSE),"No","Internal"))))</f>
        <v/>
      </c>
      <c r="AB2878" s="123" t="n"/>
      <c r="AC2878" s="123" t="n"/>
      <c r="AD2878" s="119" t="n"/>
      <c r="AE2878" s="125" t="n"/>
      <c r="AF2878" s="124">
        <f>MONTH(O2878)</f>
        <v/>
      </c>
      <c r="AG2878" s="124">
        <f>VLOOKUP(IFERROR(MID(AE2878,1,(FIND(",",AE2878,1)-1)),AE2878),Facility_Region_Mapping,2,FALSE)</f>
        <v/>
      </c>
      <c r="AH2878" s="124" t="n"/>
      <c r="AI2878" s="124">
        <f>IF(C2878&lt;&gt;"",IF(M2878="ESM User",getInterfaceName($C2878),"NA"),"")</f>
        <v/>
      </c>
      <c r="AJ2878" s="116">
        <f>IF(Q2878&lt;&gt;"",DATE(YEAR(Q2878), MONTH(Q2878), DAY(Q2878)),"")</f>
        <v/>
      </c>
      <c r="AK2878" s="130">
        <f>IF(Q2878&lt;&gt;0,Q2878-N2878,TODAY()-N2878)</f>
        <v/>
      </c>
      <c r="AL2878" s="112">
        <f>IF(F2878="Re-assigned",0,IF(H2878="Closed",0,IF(H2878="Service Restored",0,IF(H2878="",0,1))))</f>
        <v/>
      </c>
      <c r="AM2878" s="124">
        <f>IF(AL2878=0,"",IF(AK2878&gt;20.99,"Aged","Non-Aged"))</f>
        <v/>
      </c>
      <c r="AN2878" s="112">
        <f>IF(Q2878&lt;&gt;"",MONTH(Q2878),"")</f>
        <v/>
      </c>
      <c r="AO2878" s="112">
        <f>IFERROR(VALUE(V2878),0)</f>
        <v/>
      </c>
    </row>
    <row customFormat="1" customHeight="1" ht="29.25" r="2879" s="112" spans="1:41">
      <c r="A2879" s="127" t="n"/>
      <c r="B2879" s="113" t="n"/>
      <c r="C2879" s="127" t="n"/>
      <c r="D2879" s="127" t="n"/>
      <c r="E2879" s="114">
        <f>IF(F2879 &lt;&gt; "",VLOOKUP(F2879,CategoryLookup,2,FALSE), "")</f>
        <v/>
      </c>
      <c r="F2879" s="126" t="n"/>
      <c r="G2879" s="127" t="n"/>
      <c r="H2879" s="127" t="n"/>
      <c r="I2879" s="127" t="n"/>
      <c r="J2879" s="127" t="n"/>
      <c r="K2879" s="127" t="n"/>
      <c r="L2879" s="127" t="n"/>
      <c r="M2879" s="127" t="n"/>
      <c r="N2879" s="120" t="n"/>
      <c r="O2879" s="120" t="n"/>
      <c r="P2879" s="120" t="n"/>
      <c r="Q2879" s="120" t="n"/>
      <c r="R2879" s="121" t="n"/>
      <c r="S2879" s="121" t="n"/>
      <c r="T2879" s="121" t="n"/>
      <c r="U2879" s="121" t="n"/>
      <c r="V2879" s="117">
        <f>IF(P2879="NA","NA",IF(P2879&lt;&gt;"",TEXT(P2879-N2879,"[h].mm"),""))</f>
        <v/>
      </c>
      <c r="W2879" s="118">
        <f>IF(AND(R2879="",S2879=""),"",R2879+S2879)</f>
        <v/>
      </c>
      <c r="X2879" s="116">
        <f>IF(O2879&lt;&gt;"",DATE(YEAR(O2879), MONTH(O2879), DAY(O2879)),"")</f>
        <v/>
      </c>
      <c r="Y2879" s="122" t="n"/>
      <c r="Z2879" s="123" t="n"/>
      <c r="AA2879" s="117">
        <f>IF(F2879="Re-assigned","NA",IF(W2879="","",IF(W2879&gt;=VLOOKUP(D2879,SLAMatrix,3,FALSE),"Yes",IF(W2879&lt;VLOOKUP(D2879,SLAMatrix,2,FALSE),"No","Internal"))))</f>
        <v/>
      </c>
      <c r="AB2879" s="123" t="n"/>
      <c r="AC2879" s="123" t="n"/>
      <c r="AD2879" s="119" t="n"/>
      <c r="AE2879" s="125" t="n"/>
      <c r="AF2879" s="124">
        <f>MONTH(O2879)</f>
        <v/>
      </c>
      <c r="AG2879" s="124">
        <f>VLOOKUP(IFERROR(MID(AE2879,1,(FIND(",",AE2879,1)-1)),AE2879),Facility_Region_Mapping,2,FALSE)</f>
        <v/>
      </c>
      <c r="AH2879" s="124" t="n"/>
      <c r="AI2879" s="124">
        <f>IF(C2879&lt;&gt;"",IF(M2879="ESM User",getInterfaceName($C2879),"NA"),"")</f>
        <v/>
      </c>
      <c r="AJ2879" s="116">
        <f>IF(Q2879&lt;&gt;"",DATE(YEAR(Q2879), MONTH(Q2879), DAY(Q2879)),"")</f>
        <v/>
      </c>
      <c r="AK2879" s="130">
        <f>IF(Q2879&lt;&gt;0,Q2879-N2879,TODAY()-N2879)</f>
        <v/>
      </c>
      <c r="AL2879" s="112">
        <f>IF(F2879="Re-assigned",0,IF(H2879="Closed",0,IF(H2879="Service Restored",0,IF(H2879="",0,1))))</f>
        <v/>
      </c>
      <c r="AM2879" s="124">
        <f>IF(AL2879=0,"",IF(AK2879&gt;20.99,"Aged","Non-Aged"))</f>
        <v/>
      </c>
      <c r="AN2879" s="112">
        <f>IF(Q2879&lt;&gt;"",MONTH(Q2879),"")</f>
        <v/>
      </c>
      <c r="AO2879" s="112">
        <f>IFERROR(VALUE(V2879),0)</f>
        <v/>
      </c>
    </row>
    <row customFormat="1" customHeight="1" ht="29.25" r="2880" s="112" spans="1:41">
      <c r="A2880" s="127" t="n"/>
      <c r="B2880" s="113" t="n"/>
      <c r="C2880" s="127" t="n"/>
      <c r="D2880" s="127" t="n"/>
      <c r="E2880" s="114">
        <f>IF(F2880 &lt;&gt; "",VLOOKUP(F2880,CategoryLookup,2,FALSE), "")</f>
        <v/>
      </c>
      <c r="F2880" s="126" t="n"/>
      <c r="G2880" s="127" t="n"/>
      <c r="H2880" s="127" t="n"/>
      <c r="I2880" s="127" t="n"/>
      <c r="J2880" s="127" t="n"/>
      <c r="K2880" s="127" t="n"/>
      <c r="L2880" s="127" t="n"/>
      <c r="M2880" s="127" t="n"/>
      <c r="N2880" s="120" t="n"/>
      <c r="O2880" s="120" t="n"/>
      <c r="P2880" s="120" t="n"/>
      <c r="Q2880" s="120" t="n"/>
      <c r="R2880" s="121" t="n"/>
      <c r="S2880" s="121" t="n"/>
      <c r="T2880" s="121" t="n"/>
      <c r="U2880" s="121" t="n"/>
      <c r="V2880" s="117">
        <f>IF(P2880="NA","NA",IF(P2880&lt;&gt;"",TEXT(P2880-N2880,"[h].mm"),""))</f>
        <v/>
      </c>
      <c r="W2880" s="118">
        <f>IF(AND(R2880="",S2880=""),"",R2880+S2880)</f>
        <v/>
      </c>
      <c r="X2880" s="116">
        <f>IF(O2880&lt;&gt;"",DATE(YEAR(O2880), MONTH(O2880), DAY(O2880)),"")</f>
        <v/>
      </c>
      <c r="Y2880" s="122" t="n"/>
      <c r="Z2880" s="123" t="n"/>
      <c r="AA2880" s="117">
        <f>IF(F2880="Re-assigned","NA",IF(W2880="","",IF(W2880&gt;=VLOOKUP(D2880,SLAMatrix,3,FALSE),"Yes",IF(W2880&lt;VLOOKUP(D2880,SLAMatrix,2,FALSE),"No","Internal"))))</f>
        <v/>
      </c>
      <c r="AB2880" s="123" t="n"/>
      <c r="AC2880" s="123" t="n"/>
      <c r="AD2880" s="119" t="n"/>
      <c r="AE2880" s="125" t="n"/>
      <c r="AF2880" s="124">
        <f>MONTH(O2880)</f>
        <v/>
      </c>
      <c r="AG2880" s="124">
        <f>VLOOKUP(IFERROR(MID(AE2880,1,(FIND(",",AE2880,1)-1)),AE2880),Facility_Region_Mapping,2,FALSE)</f>
        <v/>
      </c>
      <c r="AH2880" s="124" t="n"/>
      <c r="AI2880" s="124">
        <f>IF(C2880&lt;&gt;"",IF(M2880="ESM User",getInterfaceName($C2880),"NA"),"")</f>
        <v/>
      </c>
      <c r="AJ2880" s="116">
        <f>IF(Q2880&lt;&gt;"",DATE(YEAR(Q2880), MONTH(Q2880), DAY(Q2880)),"")</f>
        <v/>
      </c>
      <c r="AK2880" s="130">
        <f>IF(Q2880&lt;&gt;0,Q2880-N2880,TODAY()-N2880)</f>
        <v/>
      </c>
      <c r="AL2880" s="112">
        <f>IF(F2880="Re-assigned",0,IF(H2880="Closed",0,IF(H2880="Service Restored",0,IF(H2880="",0,1))))</f>
        <v/>
      </c>
      <c r="AM2880" s="124">
        <f>IF(AL2880=0,"",IF(AK2880&gt;20.99,"Aged","Non-Aged"))</f>
        <v/>
      </c>
      <c r="AN2880" s="112">
        <f>IF(Q2880&lt;&gt;"",MONTH(Q2880),"")</f>
        <v/>
      </c>
      <c r="AO2880" s="112">
        <f>IFERROR(VALUE(V2880),0)</f>
        <v/>
      </c>
    </row>
    <row customFormat="1" customHeight="1" ht="29.25" r="2881" s="112" spans="1:41">
      <c r="A2881" s="127" t="n"/>
      <c r="B2881" s="113" t="n"/>
      <c r="C2881" s="127" t="n"/>
      <c r="D2881" s="127" t="n"/>
      <c r="E2881" s="114">
        <f>IF(F2881 &lt;&gt; "",VLOOKUP(F2881,CategoryLookup,2,FALSE), "")</f>
        <v/>
      </c>
      <c r="F2881" s="126" t="n"/>
      <c r="G2881" s="127" t="n"/>
      <c r="H2881" s="127" t="n"/>
      <c r="I2881" s="127" t="n"/>
      <c r="J2881" s="127" t="n"/>
      <c r="K2881" s="127" t="n"/>
      <c r="L2881" s="127" t="n"/>
      <c r="M2881" s="127" t="n"/>
      <c r="N2881" s="120" t="n"/>
      <c r="O2881" s="120" t="n"/>
      <c r="P2881" s="120" t="n"/>
      <c r="Q2881" s="120" t="n"/>
      <c r="R2881" s="121" t="n"/>
      <c r="S2881" s="121" t="n"/>
      <c r="T2881" s="121" t="n"/>
      <c r="U2881" s="121" t="n"/>
      <c r="V2881" s="117">
        <f>IF(P2881="NA","NA",IF(P2881&lt;&gt;"",TEXT(P2881-N2881,"[h].mm"),""))</f>
        <v/>
      </c>
      <c r="W2881" s="118">
        <f>IF(AND(R2881="",S2881=""),"",R2881+S2881)</f>
        <v/>
      </c>
      <c r="X2881" s="116">
        <f>IF(O2881&lt;&gt;"",DATE(YEAR(O2881), MONTH(O2881), DAY(O2881)),"")</f>
        <v/>
      </c>
      <c r="Y2881" s="122" t="n"/>
      <c r="Z2881" s="123" t="n"/>
      <c r="AA2881" s="117">
        <f>IF(F2881="Re-assigned","NA",IF(W2881="","",IF(W2881&gt;=VLOOKUP(D2881,SLAMatrix,3,FALSE),"Yes",IF(W2881&lt;VLOOKUP(D2881,SLAMatrix,2,FALSE),"No","Internal"))))</f>
        <v/>
      </c>
      <c r="AB2881" s="123" t="n"/>
      <c r="AC2881" s="123" t="n"/>
      <c r="AD2881" s="119" t="n"/>
      <c r="AE2881" s="125" t="n"/>
      <c r="AF2881" s="124">
        <f>MONTH(O2881)</f>
        <v/>
      </c>
      <c r="AG2881" s="124">
        <f>VLOOKUP(IFERROR(MID(AE2881,1,(FIND(",",AE2881,1)-1)),AE2881),Facility_Region_Mapping,2,FALSE)</f>
        <v/>
      </c>
      <c r="AH2881" s="124" t="n"/>
      <c r="AI2881" s="124">
        <f>IF(C2881&lt;&gt;"",IF(M2881="ESM User",getInterfaceName($C2881),"NA"),"")</f>
        <v/>
      </c>
      <c r="AJ2881" s="116">
        <f>IF(Q2881&lt;&gt;"",DATE(YEAR(Q2881), MONTH(Q2881), DAY(Q2881)),"")</f>
        <v/>
      </c>
      <c r="AK2881" s="130">
        <f>IF(Q2881&lt;&gt;0,Q2881-N2881,TODAY()-N2881)</f>
        <v/>
      </c>
      <c r="AL2881" s="112">
        <f>IF(F2881="Re-assigned",0,IF(H2881="Closed",0,IF(H2881="Service Restored",0,IF(H2881="",0,1))))</f>
        <v/>
      </c>
      <c r="AM2881" s="124">
        <f>IF(AL2881=0,"",IF(AK2881&gt;20.99,"Aged","Non-Aged"))</f>
        <v/>
      </c>
      <c r="AN2881" s="112">
        <f>IF(Q2881&lt;&gt;"",MONTH(Q2881),"")</f>
        <v/>
      </c>
      <c r="AO2881" s="112">
        <f>IFERROR(VALUE(V2881),0)</f>
        <v/>
      </c>
    </row>
    <row customFormat="1" customHeight="1" ht="29.25" r="2882" s="112" spans="1:41">
      <c r="A2882" s="127" t="n"/>
      <c r="B2882" s="113" t="n"/>
      <c r="C2882" s="127" t="n"/>
      <c r="D2882" s="127" t="n"/>
      <c r="E2882" s="114">
        <f>IF(F2882 &lt;&gt; "",VLOOKUP(F2882,CategoryLookup,2,FALSE), "")</f>
        <v/>
      </c>
      <c r="F2882" s="126" t="n"/>
      <c r="G2882" s="127" t="n"/>
      <c r="H2882" s="127" t="n"/>
      <c r="I2882" s="127" t="n"/>
      <c r="J2882" s="127" t="n"/>
      <c r="K2882" s="127" t="n"/>
      <c r="L2882" s="127" t="n"/>
      <c r="M2882" s="127" t="n"/>
      <c r="N2882" s="120" t="n"/>
      <c r="O2882" s="120" t="n"/>
      <c r="P2882" s="120" t="n"/>
      <c r="Q2882" s="120" t="n"/>
      <c r="R2882" s="121" t="n"/>
      <c r="S2882" s="121" t="n"/>
      <c r="T2882" s="121" t="n"/>
      <c r="U2882" s="121" t="n"/>
      <c r="V2882" s="117">
        <f>IF(P2882="NA","NA",IF(P2882&lt;&gt;"",TEXT(P2882-N2882,"[h].mm"),""))</f>
        <v/>
      </c>
      <c r="W2882" s="118">
        <f>IF(AND(R2882="",S2882=""),"",R2882+S2882)</f>
        <v/>
      </c>
      <c r="X2882" s="116">
        <f>IF(O2882&lt;&gt;"",DATE(YEAR(O2882), MONTH(O2882), DAY(O2882)),"")</f>
        <v/>
      </c>
      <c r="Y2882" s="122" t="n"/>
      <c r="Z2882" s="123" t="n"/>
      <c r="AA2882" s="117">
        <f>IF(F2882="Re-assigned","NA",IF(W2882="","",IF(W2882&gt;=VLOOKUP(D2882,SLAMatrix,3,FALSE),"Yes",IF(W2882&lt;VLOOKUP(D2882,SLAMatrix,2,FALSE),"No","Internal"))))</f>
        <v/>
      </c>
      <c r="AB2882" s="123" t="n"/>
      <c r="AC2882" s="123" t="n"/>
      <c r="AD2882" s="119" t="n"/>
      <c r="AE2882" s="125" t="n"/>
      <c r="AF2882" s="124">
        <f>MONTH(O2882)</f>
        <v/>
      </c>
      <c r="AG2882" s="124">
        <f>VLOOKUP(IFERROR(MID(AE2882,1,(FIND(",",AE2882,1)-1)),AE2882),Facility_Region_Mapping,2,FALSE)</f>
        <v/>
      </c>
      <c r="AH2882" s="124" t="n"/>
      <c r="AI2882" s="124">
        <f>IF(C2882&lt;&gt;"",IF(M2882="ESM User",getInterfaceName($C2882),"NA"),"")</f>
        <v/>
      </c>
      <c r="AJ2882" s="116">
        <f>IF(Q2882&lt;&gt;"",DATE(YEAR(Q2882), MONTH(Q2882), DAY(Q2882)),"")</f>
        <v/>
      </c>
      <c r="AK2882" s="130">
        <f>IF(Q2882&lt;&gt;0,Q2882-N2882,TODAY()-N2882)</f>
        <v/>
      </c>
      <c r="AL2882" s="112">
        <f>IF(F2882="Re-assigned",0,IF(H2882="Closed",0,IF(H2882="Service Restored",0,IF(H2882="",0,1))))</f>
        <v/>
      </c>
      <c r="AM2882" s="124">
        <f>IF(AL2882=0,"",IF(AK2882&gt;20.99,"Aged","Non-Aged"))</f>
        <v/>
      </c>
      <c r="AN2882" s="112">
        <f>IF(Q2882&lt;&gt;"",MONTH(Q2882),"")</f>
        <v/>
      </c>
      <c r="AO2882" s="112">
        <f>IFERROR(VALUE(V2882),0)</f>
        <v/>
      </c>
    </row>
    <row customFormat="1" customHeight="1" ht="29.25" r="2883" s="112" spans="1:41">
      <c r="A2883" s="127" t="n"/>
      <c r="B2883" s="113" t="n"/>
      <c r="C2883" s="127" t="n"/>
      <c r="D2883" s="127" t="n"/>
      <c r="E2883" s="114">
        <f>IF(F2883 &lt;&gt; "",VLOOKUP(F2883,CategoryLookup,2,FALSE), "")</f>
        <v/>
      </c>
      <c r="F2883" s="126" t="n"/>
      <c r="G2883" s="127" t="n"/>
      <c r="H2883" s="127" t="n"/>
      <c r="I2883" s="127" t="n"/>
      <c r="J2883" s="127" t="n"/>
      <c r="K2883" s="127" t="n"/>
      <c r="L2883" s="127" t="n"/>
      <c r="M2883" s="127" t="n"/>
      <c r="N2883" s="120" t="n"/>
      <c r="O2883" s="120" t="n"/>
      <c r="P2883" s="120" t="n"/>
      <c r="Q2883" s="120" t="n"/>
      <c r="R2883" s="121" t="n"/>
      <c r="S2883" s="121" t="n"/>
      <c r="T2883" s="121" t="n"/>
      <c r="U2883" s="121" t="n"/>
      <c r="V2883" s="117">
        <f>IF(P2883="NA","NA",IF(P2883&lt;&gt;"",TEXT(P2883-N2883,"[h].mm"),""))</f>
        <v/>
      </c>
      <c r="W2883" s="118">
        <f>IF(AND(R2883="",S2883=""),"",R2883+S2883)</f>
        <v/>
      </c>
      <c r="X2883" s="116">
        <f>IF(O2883&lt;&gt;"",DATE(YEAR(O2883), MONTH(O2883), DAY(O2883)),"")</f>
        <v/>
      </c>
      <c r="Y2883" s="122" t="n"/>
      <c r="Z2883" s="123" t="n"/>
      <c r="AA2883" s="117">
        <f>IF(F2883="Re-assigned","NA",IF(W2883="","",IF(W2883&gt;=VLOOKUP(D2883,SLAMatrix,3,FALSE),"Yes",IF(W2883&lt;VLOOKUP(D2883,SLAMatrix,2,FALSE),"No","Internal"))))</f>
        <v/>
      </c>
      <c r="AB2883" s="123" t="n"/>
      <c r="AC2883" s="123" t="n"/>
      <c r="AD2883" s="119" t="n"/>
      <c r="AE2883" s="125" t="n"/>
      <c r="AF2883" s="124">
        <f>MONTH(O2883)</f>
        <v/>
      </c>
      <c r="AG2883" s="124">
        <f>VLOOKUP(IFERROR(MID(AE2883,1,(FIND(",",AE2883,1)-1)),AE2883),Facility_Region_Mapping,2,FALSE)</f>
        <v/>
      </c>
      <c r="AH2883" s="124" t="n"/>
      <c r="AI2883" s="124">
        <f>IF(C2883&lt;&gt;"",IF(M2883="ESM User",getInterfaceName($C2883),"NA"),"")</f>
        <v/>
      </c>
      <c r="AJ2883" s="116">
        <f>IF(Q2883&lt;&gt;"",DATE(YEAR(Q2883), MONTH(Q2883), DAY(Q2883)),"")</f>
        <v/>
      </c>
      <c r="AK2883" s="130">
        <f>IF(Q2883&lt;&gt;0,Q2883-N2883,TODAY()-N2883)</f>
        <v/>
      </c>
      <c r="AL2883" s="112">
        <f>IF(F2883="Re-assigned",0,IF(H2883="Closed",0,IF(H2883="Service Restored",0,IF(H2883="",0,1))))</f>
        <v/>
      </c>
      <c r="AM2883" s="124">
        <f>IF(AL2883=0,"",IF(AK2883&gt;20.99,"Aged","Non-Aged"))</f>
        <v/>
      </c>
      <c r="AN2883" s="112">
        <f>IF(Q2883&lt;&gt;"",MONTH(Q2883),"")</f>
        <v/>
      </c>
      <c r="AO2883" s="112">
        <f>IFERROR(VALUE(V2883),0)</f>
        <v/>
      </c>
    </row>
    <row customFormat="1" customHeight="1" ht="29.25" r="2884" s="112" spans="1:41">
      <c r="A2884" s="127" t="n"/>
      <c r="B2884" s="113" t="n"/>
      <c r="C2884" s="127" t="n"/>
      <c r="D2884" s="127" t="n"/>
      <c r="E2884" s="114">
        <f>IF(F2884 &lt;&gt; "",VLOOKUP(F2884,CategoryLookup,2,FALSE), "")</f>
        <v/>
      </c>
      <c r="F2884" s="126" t="n"/>
      <c r="G2884" s="127" t="n"/>
      <c r="H2884" s="127" t="n"/>
      <c r="I2884" s="127" t="n"/>
      <c r="J2884" s="127" t="n"/>
      <c r="K2884" s="127" t="n"/>
      <c r="L2884" s="127" t="n"/>
      <c r="M2884" s="127" t="n"/>
      <c r="N2884" s="120" t="n"/>
      <c r="O2884" s="120" t="n"/>
      <c r="P2884" s="120" t="n"/>
      <c r="Q2884" s="120" t="n"/>
      <c r="R2884" s="121" t="n"/>
      <c r="S2884" s="121" t="n"/>
      <c r="T2884" s="121" t="n"/>
      <c r="U2884" s="121" t="n"/>
      <c r="V2884" s="117">
        <f>IF(P2884="NA","NA",IF(P2884&lt;&gt;"",TEXT(P2884-N2884,"[h].mm"),""))</f>
        <v/>
      </c>
      <c r="W2884" s="118">
        <f>IF(AND(R2884="",S2884=""),"",R2884+S2884)</f>
        <v/>
      </c>
      <c r="X2884" s="116">
        <f>IF(O2884&lt;&gt;"",DATE(YEAR(O2884), MONTH(O2884), DAY(O2884)),"")</f>
        <v/>
      </c>
      <c r="Y2884" s="122" t="n"/>
      <c r="Z2884" s="123" t="n"/>
      <c r="AA2884" s="117">
        <f>IF(F2884="Re-assigned","NA",IF(W2884="","",IF(W2884&gt;=VLOOKUP(D2884,SLAMatrix,3,FALSE),"Yes",IF(W2884&lt;VLOOKUP(D2884,SLAMatrix,2,FALSE),"No","Internal"))))</f>
        <v/>
      </c>
      <c r="AB2884" s="123" t="n"/>
      <c r="AC2884" s="123" t="n"/>
      <c r="AD2884" s="119" t="n"/>
      <c r="AE2884" s="125" t="n"/>
      <c r="AF2884" s="124">
        <f>MONTH(O2884)</f>
        <v/>
      </c>
      <c r="AG2884" s="124">
        <f>VLOOKUP(IFERROR(MID(AE2884,1,(FIND(",",AE2884,1)-1)),AE2884),Facility_Region_Mapping,2,FALSE)</f>
        <v/>
      </c>
      <c r="AH2884" s="124" t="n"/>
      <c r="AI2884" s="124">
        <f>IF(C2884&lt;&gt;"",IF(M2884="ESM User",getInterfaceName($C2884),"NA"),"")</f>
        <v/>
      </c>
      <c r="AJ2884" s="116">
        <f>IF(Q2884&lt;&gt;"",DATE(YEAR(Q2884), MONTH(Q2884), DAY(Q2884)),"")</f>
        <v/>
      </c>
      <c r="AK2884" s="130">
        <f>IF(Q2884&lt;&gt;0,Q2884-N2884,TODAY()-N2884)</f>
        <v/>
      </c>
      <c r="AL2884" s="112">
        <f>IF(F2884="Re-assigned",0,IF(H2884="Closed",0,IF(H2884="Service Restored",0,IF(H2884="",0,1))))</f>
        <v/>
      </c>
      <c r="AM2884" s="124">
        <f>IF(AL2884=0,"",IF(AK2884&gt;20.99,"Aged","Non-Aged"))</f>
        <v/>
      </c>
      <c r="AN2884" s="112">
        <f>IF(Q2884&lt;&gt;"",MONTH(Q2884),"")</f>
        <v/>
      </c>
      <c r="AO2884" s="112">
        <f>IFERROR(VALUE(V2884),0)</f>
        <v/>
      </c>
    </row>
    <row customFormat="1" customHeight="1" ht="29.25" r="2885" s="112" spans="1:41">
      <c r="A2885" s="127" t="n"/>
      <c r="B2885" s="113" t="n"/>
      <c r="C2885" s="127" t="n"/>
      <c r="D2885" s="127" t="n"/>
      <c r="E2885" s="114">
        <f>IF(F2885 &lt;&gt; "",VLOOKUP(F2885,CategoryLookup,2,FALSE), "")</f>
        <v/>
      </c>
      <c r="F2885" s="126" t="n"/>
      <c r="G2885" s="127" t="n"/>
      <c r="H2885" s="127" t="n"/>
      <c r="I2885" s="127" t="n"/>
      <c r="J2885" s="127" t="n"/>
      <c r="K2885" s="127" t="n"/>
      <c r="L2885" s="127" t="n"/>
      <c r="M2885" s="127" t="n"/>
      <c r="N2885" s="120" t="n"/>
      <c r="O2885" s="120" t="n"/>
      <c r="P2885" s="120" t="n"/>
      <c r="Q2885" s="120" t="n"/>
      <c r="R2885" s="121" t="n"/>
      <c r="S2885" s="121" t="n"/>
      <c r="T2885" s="121" t="n"/>
      <c r="U2885" s="121" t="n"/>
      <c r="V2885" s="117">
        <f>IF(P2885="NA","NA",IF(P2885&lt;&gt;"",TEXT(P2885-N2885,"[h].mm"),""))</f>
        <v/>
      </c>
      <c r="W2885" s="118">
        <f>IF(AND(R2885="",S2885=""),"",R2885+S2885)</f>
        <v/>
      </c>
      <c r="X2885" s="116">
        <f>IF(O2885&lt;&gt;"",DATE(YEAR(O2885), MONTH(O2885), DAY(O2885)),"")</f>
        <v/>
      </c>
      <c r="Y2885" s="122" t="n"/>
      <c r="Z2885" s="123" t="n"/>
      <c r="AA2885" s="117">
        <f>IF(F2885="Re-assigned","NA",IF(W2885="","",IF(W2885&gt;=VLOOKUP(D2885,SLAMatrix,3,FALSE),"Yes",IF(W2885&lt;VLOOKUP(D2885,SLAMatrix,2,FALSE),"No","Internal"))))</f>
        <v/>
      </c>
      <c r="AB2885" s="123" t="n"/>
      <c r="AC2885" s="123" t="n"/>
      <c r="AD2885" s="119" t="n"/>
      <c r="AE2885" s="125" t="n"/>
      <c r="AF2885" s="124">
        <f>MONTH(O2885)</f>
        <v/>
      </c>
      <c r="AG2885" s="124">
        <f>VLOOKUP(IFERROR(MID(AE2885,1,(FIND(",",AE2885,1)-1)),AE2885),Facility_Region_Mapping,2,FALSE)</f>
        <v/>
      </c>
      <c r="AH2885" s="124" t="n"/>
      <c r="AI2885" s="124">
        <f>IF(C2885&lt;&gt;"",IF(M2885="ESM User",getInterfaceName($C2885),"NA"),"")</f>
        <v/>
      </c>
      <c r="AJ2885" s="116">
        <f>IF(Q2885&lt;&gt;"",DATE(YEAR(Q2885), MONTH(Q2885), DAY(Q2885)),"")</f>
        <v/>
      </c>
      <c r="AK2885" s="130">
        <f>IF(Q2885&lt;&gt;0,Q2885-N2885,TODAY()-N2885)</f>
        <v/>
      </c>
      <c r="AL2885" s="112">
        <f>IF(F2885="Re-assigned",0,IF(H2885="Closed",0,IF(H2885="Service Restored",0,IF(H2885="",0,1))))</f>
        <v/>
      </c>
      <c r="AM2885" s="124">
        <f>IF(AL2885=0,"",IF(AK2885&gt;20.99,"Aged","Non-Aged"))</f>
        <v/>
      </c>
      <c r="AN2885" s="112">
        <f>IF(Q2885&lt;&gt;"",MONTH(Q2885),"")</f>
        <v/>
      </c>
      <c r="AO2885" s="112">
        <f>IFERROR(VALUE(V2885),0)</f>
        <v/>
      </c>
    </row>
    <row customFormat="1" customHeight="1" ht="29.25" r="2886" s="112" spans="1:41">
      <c r="A2886" s="127" t="n"/>
      <c r="B2886" s="113" t="n"/>
      <c r="C2886" s="127" t="n"/>
      <c r="D2886" s="127" t="n"/>
      <c r="E2886" s="114">
        <f>IF(F2886 &lt;&gt; "",VLOOKUP(F2886,CategoryLookup,2,FALSE), "")</f>
        <v/>
      </c>
      <c r="F2886" s="126" t="n"/>
      <c r="G2886" s="127" t="n"/>
      <c r="H2886" s="127" t="n"/>
      <c r="I2886" s="127" t="n"/>
      <c r="J2886" s="127" t="n"/>
      <c r="K2886" s="127" t="n"/>
      <c r="L2886" s="127" t="n"/>
      <c r="M2886" s="127" t="n"/>
      <c r="N2886" s="120" t="n"/>
      <c r="O2886" s="120" t="n"/>
      <c r="P2886" s="120" t="n"/>
      <c r="Q2886" s="120" t="n"/>
      <c r="R2886" s="121" t="n"/>
      <c r="S2886" s="121" t="n"/>
      <c r="T2886" s="121" t="n"/>
      <c r="U2886" s="121" t="n"/>
      <c r="V2886" s="117">
        <f>IF(P2886="NA","NA",IF(P2886&lt;&gt;"",TEXT(P2886-N2886,"[h].mm"),""))</f>
        <v/>
      </c>
      <c r="W2886" s="118">
        <f>IF(AND(R2886="",S2886=""),"",R2886+S2886)</f>
        <v/>
      </c>
      <c r="X2886" s="116">
        <f>IF(O2886&lt;&gt;"",DATE(YEAR(O2886), MONTH(O2886), DAY(O2886)),"")</f>
        <v/>
      </c>
      <c r="Y2886" s="122" t="n"/>
      <c r="Z2886" s="123" t="n"/>
      <c r="AA2886" s="117">
        <f>IF(F2886="Re-assigned","NA",IF(W2886="","",IF(W2886&gt;=VLOOKUP(D2886,SLAMatrix,3,FALSE),"Yes",IF(W2886&lt;VLOOKUP(D2886,SLAMatrix,2,FALSE),"No","Internal"))))</f>
        <v/>
      </c>
      <c r="AB2886" s="123" t="n"/>
      <c r="AC2886" s="123" t="n"/>
      <c r="AD2886" s="119" t="n"/>
      <c r="AE2886" s="125" t="n"/>
      <c r="AF2886" s="124">
        <f>MONTH(O2886)</f>
        <v/>
      </c>
      <c r="AG2886" s="124">
        <f>VLOOKUP(IFERROR(MID(AE2886,1,(FIND(",",AE2886,1)-1)),AE2886),Facility_Region_Mapping,2,FALSE)</f>
        <v/>
      </c>
      <c r="AH2886" s="124" t="n"/>
      <c r="AI2886" s="124">
        <f>IF(C2886&lt;&gt;"",IF(M2886="ESM User",getInterfaceName($C2886),"NA"),"")</f>
        <v/>
      </c>
      <c r="AJ2886" s="116">
        <f>IF(Q2886&lt;&gt;"",DATE(YEAR(Q2886), MONTH(Q2886), DAY(Q2886)),"")</f>
        <v/>
      </c>
      <c r="AK2886" s="130">
        <f>IF(Q2886&lt;&gt;0,Q2886-N2886,TODAY()-N2886)</f>
        <v/>
      </c>
      <c r="AL2886" s="112">
        <f>IF(F2886="Re-assigned",0,IF(H2886="Closed",0,IF(H2886="Service Restored",0,IF(H2886="",0,1))))</f>
        <v/>
      </c>
      <c r="AM2886" s="124">
        <f>IF(AL2886=0,"",IF(AK2886&gt;20.99,"Aged","Non-Aged"))</f>
        <v/>
      </c>
      <c r="AN2886" s="112">
        <f>IF(Q2886&lt;&gt;"",MONTH(Q2886),"")</f>
        <v/>
      </c>
      <c r="AO2886" s="112">
        <f>IFERROR(VALUE(V2886),0)</f>
        <v/>
      </c>
    </row>
    <row customFormat="1" customHeight="1" ht="29.25" r="2887" s="112" spans="1:41">
      <c r="A2887" s="127" t="n"/>
      <c r="B2887" s="113" t="n"/>
      <c r="C2887" s="127" t="n"/>
      <c r="D2887" s="127" t="n"/>
      <c r="E2887" s="114">
        <f>IF(F2887 &lt;&gt; "",VLOOKUP(F2887,CategoryLookup,2,FALSE), "")</f>
        <v/>
      </c>
      <c r="F2887" s="126" t="n"/>
      <c r="G2887" s="127" t="n"/>
      <c r="H2887" s="127" t="n"/>
      <c r="I2887" s="127" t="n"/>
      <c r="J2887" s="127" t="n"/>
      <c r="K2887" s="127" t="n"/>
      <c r="L2887" s="127" t="n"/>
      <c r="M2887" s="127" t="n"/>
      <c r="N2887" s="120" t="n"/>
      <c r="O2887" s="120" t="n"/>
      <c r="P2887" s="120" t="n"/>
      <c r="Q2887" s="120" t="n"/>
      <c r="R2887" s="121" t="n"/>
      <c r="S2887" s="121" t="n"/>
      <c r="T2887" s="121" t="n"/>
      <c r="U2887" s="121" t="n"/>
      <c r="V2887" s="117">
        <f>IF(P2887="NA","NA",IF(P2887&lt;&gt;"",TEXT(P2887-N2887,"[h].mm"),""))</f>
        <v/>
      </c>
      <c r="W2887" s="118">
        <f>IF(AND(R2887="",S2887=""),"",R2887+S2887)</f>
        <v/>
      </c>
      <c r="X2887" s="116">
        <f>IF(O2887&lt;&gt;"",DATE(YEAR(O2887), MONTH(O2887), DAY(O2887)),"")</f>
        <v/>
      </c>
      <c r="Y2887" s="122" t="n"/>
      <c r="Z2887" s="123" t="n"/>
      <c r="AA2887" s="117">
        <f>IF(F2887="Re-assigned","NA",IF(W2887="","",IF(W2887&gt;=VLOOKUP(D2887,SLAMatrix,3,FALSE),"Yes",IF(W2887&lt;VLOOKUP(D2887,SLAMatrix,2,FALSE),"No","Internal"))))</f>
        <v/>
      </c>
      <c r="AB2887" s="123" t="n"/>
      <c r="AC2887" s="123" t="n"/>
      <c r="AD2887" s="119" t="n"/>
      <c r="AE2887" s="125" t="n"/>
      <c r="AF2887" s="124">
        <f>MONTH(O2887)</f>
        <v/>
      </c>
      <c r="AG2887" s="124">
        <f>VLOOKUP(IFERROR(MID(AE2887,1,(FIND(",",AE2887,1)-1)),AE2887),Facility_Region_Mapping,2,FALSE)</f>
        <v/>
      </c>
      <c r="AH2887" s="124" t="n"/>
      <c r="AI2887" s="124">
        <f>IF(C2887&lt;&gt;"",IF(M2887="ESM User",getInterfaceName($C2887),"NA"),"")</f>
        <v/>
      </c>
      <c r="AJ2887" s="116">
        <f>IF(Q2887&lt;&gt;"",DATE(YEAR(Q2887), MONTH(Q2887), DAY(Q2887)),"")</f>
        <v/>
      </c>
      <c r="AK2887" s="130">
        <f>IF(Q2887&lt;&gt;0,Q2887-N2887,TODAY()-N2887)</f>
        <v/>
      </c>
      <c r="AL2887" s="112">
        <f>IF(F2887="Re-assigned",0,IF(H2887="Closed",0,IF(H2887="Service Restored",0,IF(H2887="",0,1))))</f>
        <v/>
      </c>
      <c r="AM2887" s="124">
        <f>IF(AL2887=0,"",IF(AK2887&gt;20.99,"Aged","Non-Aged"))</f>
        <v/>
      </c>
      <c r="AN2887" s="112">
        <f>IF(Q2887&lt;&gt;"",MONTH(Q2887),"")</f>
        <v/>
      </c>
      <c r="AO2887" s="112">
        <f>IFERROR(VALUE(V2887),0)</f>
        <v/>
      </c>
    </row>
    <row customFormat="1" customHeight="1" ht="29.25" r="2888" s="112" spans="1:41">
      <c r="A2888" s="127" t="n"/>
      <c r="B2888" s="113" t="n"/>
      <c r="C2888" s="127" t="n"/>
      <c r="D2888" s="127" t="n"/>
      <c r="E2888" s="114">
        <f>IF(F2888 &lt;&gt; "",VLOOKUP(F2888,CategoryLookup,2,FALSE), "")</f>
        <v/>
      </c>
      <c r="F2888" s="126" t="n"/>
      <c r="G2888" s="127" t="n"/>
      <c r="H2888" s="127" t="n"/>
      <c r="I2888" s="127" t="n"/>
      <c r="J2888" s="127" t="n"/>
      <c r="K2888" s="127" t="n"/>
      <c r="L2888" s="127" t="n"/>
      <c r="M2888" s="127" t="n"/>
      <c r="N2888" s="120" t="n"/>
      <c r="O2888" s="120" t="n"/>
      <c r="P2888" s="120" t="n"/>
      <c r="Q2888" s="120" t="n"/>
      <c r="R2888" s="121" t="n"/>
      <c r="S2888" s="121" t="n"/>
      <c r="T2888" s="121" t="n"/>
      <c r="U2888" s="121" t="n"/>
      <c r="V2888" s="117">
        <f>IF(P2888="NA","NA",IF(P2888&lt;&gt;"",TEXT(P2888-N2888,"[h].mm"),""))</f>
        <v/>
      </c>
      <c r="W2888" s="118">
        <f>IF(AND(R2888="",S2888=""),"",R2888+S2888)</f>
        <v/>
      </c>
      <c r="X2888" s="116">
        <f>IF(O2888&lt;&gt;"",DATE(YEAR(O2888), MONTH(O2888), DAY(O2888)),"")</f>
        <v/>
      </c>
      <c r="Y2888" s="122" t="n"/>
      <c r="Z2888" s="123" t="n"/>
      <c r="AA2888" s="117">
        <f>IF(F2888="Re-assigned","NA",IF(W2888="","",IF(W2888&gt;=VLOOKUP(D2888,SLAMatrix,3,FALSE),"Yes",IF(W2888&lt;VLOOKUP(D2888,SLAMatrix,2,FALSE),"No","Internal"))))</f>
        <v/>
      </c>
      <c r="AB2888" s="123" t="n"/>
      <c r="AC2888" s="123" t="n"/>
      <c r="AD2888" s="119" t="n"/>
      <c r="AE2888" s="125" t="n"/>
      <c r="AF2888" s="124">
        <f>MONTH(O2888)</f>
        <v/>
      </c>
      <c r="AG2888" s="124">
        <f>VLOOKUP(IFERROR(MID(AE2888,1,(FIND(",",AE2888,1)-1)),AE2888),Facility_Region_Mapping,2,FALSE)</f>
        <v/>
      </c>
      <c r="AH2888" s="124" t="n"/>
      <c r="AI2888" s="124">
        <f>IF(C2888&lt;&gt;"",IF(M2888="ESM User",getInterfaceName($C2888),"NA"),"")</f>
        <v/>
      </c>
      <c r="AJ2888" s="116">
        <f>IF(Q2888&lt;&gt;"",DATE(YEAR(Q2888), MONTH(Q2888), DAY(Q2888)),"")</f>
        <v/>
      </c>
      <c r="AK2888" s="130">
        <f>IF(Q2888&lt;&gt;0,Q2888-N2888,TODAY()-N2888)</f>
        <v/>
      </c>
      <c r="AL2888" s="112">
        <f>IF(F2888="Re-assigned",0,IF(H2888="Closed",0,IF(H2888="Service Restored",0,IF(H2888="",0,1))))</f>
        <v/>
      </c>
      <c r="AM2888" s="124">
        <f>IF(AL2888=0,"",IF(AK2888&gt;20.99,"Aged","Non-Aged"))</f>
        <v/>
      </c>
      <c r="AN2888" s="112">
        <f>IF(Q2888&lt;&gt;"",MONTH(Q2888),"")</f>
        <v/>
      </c>
      <c r="AO2888" s="112">
        <f>IFERROR(VALUE(V2888),0)</f>
        <v/>
      </c>
    </row>
    <row customFormat="1" customHeight="1" ht="29.25" r="2889" s="112" spans="1:41">
      <c r="A2889" s="127" t="n"/>
      <c r="B2889" s="113" t="n"/>
      <c r="C2889" s="127" t="n"/>
      <c r="D2889" s="127" t="n"/>
      <c r="E2889" s="114">
        <f>IF(F2889 &lt;&gt; "",VLOOKUP(F2889,CategoryLookup,2,FALSE), "")</f>
        <v/>
      </c>
      <c r="F2889" s="126" t="n"/>
      <c r="G2889" s="127" t="n"/>
      <c r="H2889" s="127" t="n"/>
      <c r="I2889" s="127" t="n"/>
      <c r="J2889" s="127" t="n"/>
      <c r="K2889" s="127" t="n"/>
      <c r="L2889" s="127" t="n"/>
      <c r="M2889" s="127" t="n"/>
      <c r="N2889" s="120" t="n"/>
      <c r="O2889" s="120" t="n"/>
      <c r="P2889" s="120" t="n"/>
      <c r="Q2889" s="120" t="n"/>
      <c r="R2889" s="121" t="n"/>
      <c r="S2889" s="121" t="n"/>
      <c r="T2889" s="121" t="n"/>
      <c r="U2889" s="121" t="n"/>
      <c r="V2889" s="117">
        <f>IF(P2889="NA","NA",IF(P2889&lt;&gt;"",TEXT(P2889-N2889,"[h].mm"),""))</f>
        <v/>
      </c>
      <c r="W2889" s="118">
        <f>IF(AND(R2889="",S2889=""),"",R2889+S2889)</f>
        <v/>
      </c>
      <c r="X2889" s="116">
        <f>IF(O2889&lt;&gt;"",DATE(YEAR(O2889), MONTH(O2889), DAY(O2889)),"")</f>
        <v/>
      </c>
      <c r="Y2889" s="122" t="n"/>
      <c r="Z2889" s="123" t="n"/>
      <c r="AA2889" s="117">
        <f>IF(F2889="Re-assigned","NA",IF(W2889="","",IF(W2889&gt;=VLOOKUP(D2889,SLAMatrix,3,FALSE),"Yes",IF(W2889&lt;VLOOKUP(D2889,SLAMatrix,2,FALSE),"No","Internal"))))</f>
        <v/>
      </c>
      <c r="AB2889" s="123" t="n"/>
      <c r="AC2889" s="123" t="n"/>
      <c r="AD2889" s="119" t="n"/>
      <c r="AE2889" s="125" t="n"/>
      <c r="AF2889" s="124">
        <f>MONTH(O2889)</f>
        <v/>
      </c>
      <c r="AG2889" s="124">
        <f>VLOOKUP(IFERROR(MID(AE2889,1,(FIND(",",AE2889,1)-1)),AE2889),Facility_Region_Mapping,2,FALSE)</f>
        <v/>
      </c>
      <c r="AH2889" s="124" t="n"/>
      <c r="AI2889" s="124">
        <f>IF(C2889&lt;&gt;"",IF(M2889="ESM User",getInterfaceName($C2889),"NA"),"")</f>
        <v/>
      </c>
      <c r="AJ2889" s="116">
        <f>IF(Q2889&lt;&gt;"",DATE(YEAR(Q2889), MONTH(Q2889), DAY(Q2889)),"")</f>
        <v/>
      </c>
      <c r="AK2889" s="130">
        <f>IF(Q2889&lt;&gt;0,Q2889-N2889,TODAY()-N2889)</f>
        <v/>
      </c>
      <c r="AL2889" s="112">
        <f>IF(F2889="Re-assigned",0,IF(H2889="Closed",0,IF(H2889="Service Restored",0,IF(H2889="",0,1))))</f>
        <v/>
      </c>
      <c r="AM2889" s="124">
        <f>IF(AL2889=0,"",IF(AK2889&gt;20.99,"Aged","Non-Aged"))</f>
        <v/>
      </c>
      <c r="AN2889" s="112">
        <f>IF(Q2889&lt;&gt;"",MONTH(Q2889),"")</f>
        <v/>
      </c>
      <c r="AO2889" s="112">
        <f>IFERROR(VALUE(V2889),0)</f>
        <v/>
      </c>
    </row>
    <row customFormat="1" customHeight="1" ht="29.25" r="2890" s="112" spans="1:41">
      <c r="A2890" s="127" t="n"/>
      <c r="B2890" s="113" t="n"/>
      <c r="C2890" s="127" t="n"/>
      <c r="D2890" s="127" t="n"/>
      <c r="E2890" s="114">
        <f>IF(F2890 &lt;&gt; "",VLOOKUP(F2890,CategoryLookup,2,FALSE), "")</f>
        <v/>
      </c>
      <c r="F2890" s="126" t="n"/>
      <c r="G2890" s="127" t="n"/>
      <c r="H2890" s="127" t="n"/>
      <c r="I2890" s="127" t="n"/>
      <c r="J2890" s="127" t="n"/>
      <c r="K2890" s="127" t="n"/>
      <c r="L2890" s="127" t="n"/>
      <c r="M2890" s="127" t="n"/>
      <c r="N2890" s="120" t="n"/>
      <c r="O2890" s="120" t="n"/>
      <c r="P2890" s="120" t="n"/>
      <c r="Q2890" s="120" t="n"/>
      <c r="R2890" s="121" t="n"/>
      <c r="S2890" s="121" t="n"/>
      <c r="T2890" s="121" t="n"/>
      <c r="U2890" s="121" t="n"/>
      <c r="V2890" s="117">
        <f>IF(P2890="NA","NA",IF(P2890&lt;&gt;"",TEXT(P2890-N2890,"[h].mm"),""))</f>
        <v/>
      </c>
      <c r="W2890" s="118">
        <f>IF(AND(R2890="",S2890=""),"",R2890+S2890)</f>
        <v/>
      </c>
      <c r="X2890" s="116">
        <f>IF(O2890&lt;&gt;"",DATE(YEAR(O2890), MONTH(O2890), DAY(O2890)),"")</f>
        <v/>
      </c>
      <c r="Y2890" s="122" t="n"/>
      <c r="Z2890" s="123" t="n"/>
      <c r="AA2890" s="117">
        <f>IF(F2890="Re-assigned","NA",IF(W2890="","",IF(W2890&gt;=VLOOKUP(D2890,SLAMatrix,3,FALSE),"Yes",IF(W2890&lt;VLOOKUP(D2890,SLAMatrix,2,FALSE),"No","Internal"))))</f>
        <v/>
      </c>
      <c r="AB2890" s="123" t="n"/>
      <c r="AC2890" s="123" t="n"/>
      <c r="AD2890" s="119" t="n"/>
      <c r="AE2890" s="125" t="n"/>
      <c r="AF2890" s="124">
        <f>MONTH(O2890)</f>
        <v/>
      </c>
      <c r="AG2890" s="124">
        <f>VLOOKUP(IFERROR(MID(AE2890,1,(FIND(",",AE2890,1)-1)),AE2890),Facility_Region_Mapping,2,FALSE)</f>
        <v/>
      </c>
      <c r="AH2890" s="124" t="n"/>
      <c r="AI2890" s="124">
        <f>IF(C2890&lt;&gt;"",IF(M2890="ESM User",getInterfaceName($C2890),"NA"),"")</f>
        <v/>
      </c>
      <c r="AJ2890" s="116">
        <f>IF(Q2890&lt;&gt;"",DATE(YEAR(Q2890), MONTH(Q2890), DAY(Q2890)),"")</f>
        <v/>
      </c>
      <c r="AK2890" s="130">
        <f>IF(Q2890&lt;&gt;0,Q2890-N2890,TODAY()-N2890)</f>
        <v/>
      </c>
      <c r="AL2890" s="112">
        <f>IF(F2890="Re-assigned",0,IF(H2890="Closed",0,IF(H2890="Service Restored",0,IF(H2890="",0,1))))</f>
        <v/>
      </c>
      <c r="AM2890" s="124">
        <f>IF(AL2890=0,"",IF(AK2890&gt;20.99,"Aged","Non-Aged"))</f>
        <v/>
      </c>
      <c r="AN2890" s="112">
        <f>IF(Q2890&lt;&gt;"",MONTH(Q2890),"")</f>
        <v/>
      </c>
      <c r="AO2890" s="112">
        <f>IFERROR(VALUE(V2890),0)</f>
        <v/>
      </c>
    </row>
    <row customFormat="1" customHeight="1" ht="29.25" r="2891" s="112" spans="1:41">
      <c r="A2891" s="127" t="n"/>
      <c r="B2891" s="113" t="n"/>
      <c r="C2891" s="127" t="n"/>
      <c r="D2891" s="127" t="n"/>
      <c r="E2891" s="114">
        <f>IF(F2891 &lt;&gt; "",VLOOKUP(F2891,CategoryLookup,2,FALSE), "")</f>
        <v/>
      </c>
      <c r="F2891" s="126" t="n"/>
      <c r="G2891" s="127" t="n"/>
      <c r="H2891" s="127" t="n"/>
      <c r="I2891" s="127" t="n"/>
      <c r="J2891" s="127" t="n"/>
      <c r="K2891" s="127" t="n"/>
      <c r="L2891" s="127" t="n"/>
      <c r="M2891" s="127" t="n"/>
      <c r="N2891" s="120" t="n"/>
      <c r="O2891" s="120" t="n"/>
      <c r="P2891" s="120" t="n"/>
      <c r="Q2891" s="120" t="n"/>
      <c r="R2891" s="121" t="n"/>
      <c r="S2891" s="121" t="n"/>
      <c r="T2891" s="121" t="n"/>
      <c r="U2891" s="121" t="n"/>
      <c r="V2891" s="117">
        <f>IF(P2891="NA","NA",IF(P2891&lt;&gt;"",TEXT(P2891-N2891,"[h].mm"),""))</f>
        <v/>
      </c>
      <c r="W2891" s="118">
        <f>IF(AND(R2891="",S2891=""),"",R2891+S2891)</f>
        <v/>
      </c>
      <c r="X2891" s="116">
        <f>IF(O2891&lt;&gt;"",DATE(YEAR(O2891), MONTH(O2891), DAY(O2891)),"")</f>
        <v/>
      </c>
      <c r="Y2891" s="122" t="n"/>
      <c r="Z2891" s="123" t="n"/>
      <c r="AA2891" s="117">
        <f>IF(F2891="Re-assigned","NA",IF(W2891="","",IF(W2891&gt;=VLOOKUP(D2891,SLAMatrix,3,FALSE),"Yes",IF(W2891&lt;VLOOKUP(D2891,SLAMatrix,2,FALSE),"No","Internal"))))</f>
        <v/>
      </c>
      <c r="AB2891" s="123" t="n"/>
      <c r="AC2891" s="123" t="n"/>
      <c r="AD2891" s="119" t="n"/>
      <c r="AE2891" s="125" t="n"/>
      <c r="AF2891" s="124">
        <f>MONTH(O2891)</f>
        <v/>
      </c>
      <c r="AG2891" s="124">
        <f>VLOOKUP(IFERROR(MID(AE2891,1,(FIND(",",AE2891,1)-1)),AE2891),Facility_Region_Mapping,2,FALSE)</f>
        <v/>
      </c>
      <c r="AH2891" s="124" t="n"/>
      <c r="AI2891" s="124">
        <f>IF(C2891&lt;&gt;"",IF(M2891="ESM User",getInterfaceName($C2891),"NA"),"")</f>
        <v/>
      </c>
      <c r="AJ2891" s="116">
        <f>IF(Q2891&lt;&gt;"",DATE(YEAR(Q2891), MONTH(Q2891), DAY(Q2891)),"")</f>
        <v/>
      </c>
      <c r="AK2891" s="130">
        <f>IF(Q2891&lt;&gt;0,Q2891-N2891,TODAY()-N2891)</f>
        <v/>
      </c>
      <c r="AL2891" s="112">
        <f>IF(F2891="Re-assigned",0,IF(H2891="Closed",0,IF(H2891="Service Restored",0,IF(H2891="",0,1))))</f>
        <v/>
      </c>
      <c r="AM2891" s="124">
        <f>IF(AL2891=0,"",IF(AK2891&gt;20.99,"Aged","Non-Aged"))</f>
        <v/>
      </c>
      <c r="AN2891" s="112">
        <f>IF(Q2891&lt;&gt;"",MONTH(Q2891),"")</f>
        <v/>
      </c>
      <c r="AO2891" s="112">
        <f>IFERROR(VALUE(V2891),0)</f>
        <v/>
      </c>
    </row>
    <row customFormat="1" customHeight="1" ht="29.25" r="2892" s="112" spans="1:41">
      <c r="A2892" s="127" t="n"/>
      <c r="B2892" s="113" t="n"/>
      <c r="C2892" s="127" t="n"/>
      <c r="D2892" s="127" t="n"/>
      <c r="E2892" s="114">
        <f>IF(F2892 &lt;&gt; "",VLOOKUP(F2892,CategoryLookup,2,FALSE), "")</f>
        <v/>
      </c>
      <c r="F2892" s="126" t="n"/>
      <c r="G2892" s="127" t="n"/>
      <c r="H2892" s="127" t="n"/>
      <c r="I2892" s="127" t="n"/>
      <c r="J2892" s="127" t="n"/>
      <c r="K2892" s="127" t="n"/>
      <c r="L2892" s="127" t="n"/>
      <c r="M2892" s="127" t="n"/>
      <c r="N2892" s="120" t="n"/>
      <c r="O2892" s="120" t="n"/>
      <c r="P2892" s="120" t="n"/>
      <c r="Q2892" s="120" t="n"/>
      <c r="R2892" s="121" t="n"/>
      <c r="S2892" s="121" t="n"/>
      <c r="T2892" s="121" t="n"/>
      <c r="U2892" s="121" t="n"/>
      <c r="V2892" s="117">
        <f>IF(P2892="NA","NA",IF(P2892&lt;&gt;"",TEXT(P2892-N2892,"[h].mm"),""))</f>
        <v/>
      </c>
      <c r="W2892" s="118">
        <f>IF(AND(R2892="",S2892=""),"",R2892+S2892)</f>
        <v/>
      </c>
      <c r="X2892" s="116">
        <f>IF(O2892&lt;&gt;"",DATE(YEAR(O2892), MONTH(O2892), DAY(O2892)),"")</f>
        <v/>
      </c>
      <c r="Y2892" s="122" t="n"/>
      <c r="Z2892" s="123" t="n"/>
      <c r="AA2892" s="117">
        <f>IF(F2892="Re-assigned","NA",IF(W2892="","",IF(W2892&gt;=VLOOKUP(D2892,SLAMatrix,3,FALSE),"Yes",IF(W2892&lt;VLOOKUP(D2892,SLAMatrix,2,FALSE),"No","Internal"))))</f>
        <v/>
      </c>
      <c r="AB2892" s="123" t="n"/>
      <c r="AC2892" s="123" t="n"/>
      <c r="AD2892" s="119" t="n"/>
      <c r="AE2892" s="125" t="n"/>
      <c r="AF2892" s="124">
        <f>MONTH(O2892)</f>
        <v/>
      </c>
      <c r="AG2892" s="124">
        <f>VLOOKUP(IFERROR(MID(AE2892,1,(FIND(",",AE2892,1)-1)),AE2892),Facility_Region_Mapping,2,FALSE)</f>
        <v/>
      </c>
      <c r="AH2892" s="124" t="n"/>
      <c r="AI2892" s="124">
        <f>IF(C2892&lt;&gt;"",IF(M2892="ESM User",getInterfaceName($C2892),"NA"),"")</f>
        <v/>
      </c>
      <c r="AJ2892" s="116">
        <f>IF(Q2892&lt;&gt;"",DATE(YEAR(Q2892), MONTH(Q2892), DAY(Q2892)),"")</f>
        <v/>
      </c>
      <c r="AK2892" s="130">
        <f>IF(Q2892&lt;&gt;0,Q2892-N2892,TODAY()-N2892)</f>
        <v/>
      </c>
      <c r="AL2892" s="112">
        <f>IF(F2892="Re-assigned",0,IF(H2892="Closed",0,IF(H2892="Service Restored",0,IF(H2892="",0,1))))</f>
        <v/>
      </c>
      <c r="AM2892" s="124">
        <f>IF(AL2892=0,"",IF(AK2892&gt;20.99,"Aged","Non-Aged"))</f>
        <v/>
      </c>
      <c r="AN2892" s="112">
        <f>IF(Q2892&lt;&gt;"",MONTH(Q2892),"")</f>
        <v/>
      </c>
      <c r="AO2892" s="112">
        <f>IFERROR(VALUE(V2892),0)</f>
        <v/>
      </c>
    </row>
    <row customFormat="1" customHeight="1" ht="29.25" r="2893" s="112" spans="1:41">
      <c r="A2893" s="127" t="n"/>
      <c r="B2893" s="113" t="n"/>
      <c r="C2893" s="127" t="n"/>
      <c r="D2893" s="127" t="n"/>
      <c r="E2893" s="114">
        <f>IF(F2893 &lt;&gt; "",VLOOKUP(F2893,CategoryLookup,2,FALSE), "")</f>
        <v/>
      </c>
      <c r="F2893" s="126" t="n"/>
      <c r="G2893" s="127" t="n"/>
      <c r="H2893" s="127" t="n"/>
      <c r="I2893" s="127" t="n"/>
      <c r="J2893" s="127" t="n"/>
      <c r="K2893" s="127" t="n"/>
      <c r="L2893" s="127" t="n"/>
      <c r="M2893" s="127" t="n"/>
      <c r="N2893" s="120" t="n"/>
      <c r="O2893" s="120" t="n"/>
      <c r="P2893" s="120" t="n"/>
      <c r="Q2893" s="120" t="n"/>
      <c r="R2893" s="121" t="n"/>
      <c r="S2893" s="121" t="n"/>
      <c r="T2893" s="121" t="n"/>
      <c r="U2893" s="121" t="n"/>
      <c r="V2893" s="117">
        <f>IF(P2893="NA","NA",IF(P2893&lt;&gt;"",TEXT(P2893-N2893,"[h].mm"),""))</f>
        <v/>
      </c>
      <c r="W2893" s="118">
        <f>IF(AND(R2893="",S2893=""),"",R2893+S2893)</f>
        <v/>
      </c>
      <c r="X2893" s="116">
        <f>IF(O2893&lt;&gt;"",DATE(YEAR(O2893), MONTH(O2893), DAY(O2893)),"")</f>
        <v/>
      </c>
      <c r="Y2893" s="122" t="n"/>
      <c r="Z2893" s="123" t="n"/>
      <c r="AA2893" s="117">
        <f>IF(F2893="Re-assigned","NA",IF(W2893="","",IF(W2893&gt;=VLOOKUP(D2893,SLAMatrix,3,FALSE),"Yes",IF(W2893&lt;VLOOKUP(D2893,SLAMatrix,2,FALSE),"No","Internal"))))</f>
        <v/>
      </c>
      <c r="AB2893" s="123" t="n"/>
      <c r="AC2893" s="123" t="n"/>
      <c r="AD2893" s="119" t="n"/>
      <c r="AE2893" s="125" t="n"/>
      <c r="AF2893" s="124">
        <f>MONTH(O2893)</f>
        <v/>
      </c>
      <c r="AG2893" s="124">
        <f>VLOOKUP(IFERROR(MID(AE2893,1,(FIND(",",AE2893,1)-1)),AE2893),Facility_Region_Mapping,2,FALSE)</f>
        <v/>
      </c>
      <c r="AH2893" s="124" t="n"/>
      <c r="AI2893" s="124">
        <f>IF(C2893&lt;&gt;"",IF(M2893="ESM User",getInterfaceName($C2893),"NA"),"")</f>
        <v/>
      </c>
      <c r="AJ2893" s="116">
        <f>IF(Q2893&lt;&gt;"",DATE(YEAR(Q2893), MONTH(Q2893), DAY(Q2893)),"")</f>
        <v/>
      </c>
      <c r="AK2893" s="130">
        <f>IF(Q2893&lt;&gt;0,Q2893-N2893,TODAY()-N2893)</f>
        <v/>
      </c>
      <c r="AL2893" s="112">
        <f>IF(F2893="Re-assigned",0,IF(H2893="Closed",0,IF(H2893="Service Restored",0,IF(H2893="",0,1))))</f>
        <v/>
      </c>
      <c r="AM2893" s="124">
        <f>IF(AL2893=0,"",IF(AK2893&gt;20.99,"Aged","Non-Aged"))</f>
        <v/>
      </c>
      <c r="AN2893" s="112">
        <f>IF(Q2893&lt;&gt;"",MONTH(Q2893),"")</f>
        <v/>
      </c>
      <c r="AO2893" s="112">
        <f>IFERROR(VALUE(V2893),0)</f>
        <v/>
      </c>
    </row>
    <row customFormat="1" customHeight="1" ht="29.25" r="2894" s="112" spans="1:41">
      <c r="A2894" s="127" t="n"/>
      <c r="B2894" s="113" t="n"/>
      <c r="C2894" s="127" t="n"/>
      <c r="D2894" s="127" t="n"/>
      <c r="E2894" s="114">
        <f>IF(F2894 &lt;&gt; "",VLOOKUP(F2894,CategoryLookup,2,FALSE), "")</f>
        <v/>
      </c>
      <c r="F2894" s="126" t="n"/>
      <c r="G2894" s="127" t="n"/>
      <c r="H2894" s="127" t="n"/>
      <c r="I2894" s="127" t="n"/>
      <c r="J2894" s="127" t="n"/>
      <c r="K2894" s="127" t="n"/>
      <c r="L2894" s="127" t="n"/>
      <c r="M2894" s="127" t="n"/>
      <c r="N2894" s="120" t="n"/>
      <c r="O2894" s="120" t="n"/>
      <c r="P2894" s="120" t="n"/>
      <c r="Q2894" s="120" t="n"/>
      <c r="R2894" s="121" t="n"/>
      <c r="S2894" s="121" t="n"/>
      <c r="T2894" s="121" t="n"/>
      <c r="U2894" s="121" t="n"/>
      <c r="V2894" s="117">
        <f>IF(P2894="NA","NA",IF(P2894&lt;&gt;"",TEXT(P2894-N2894,"[h].mm"),""))</f>
        <v/>
      </c>
      <c r="W2894" s="118">
        <f>IF(AND(R2894="",S2894=""),"",R2894+S2894)</f>
        <v/>
      </c>
      <c r="X2894" s="116">
        <f>IF(O2894&lt;&gt;"",DATE(YEAR(O2894), MONTH(O2894), DAY(O2894)),"")</f>
        <v/>
      </c>
      <c r="Y2894" s="122" t="n"/>
      <c r="Z2894" s="123" t="n"/>
      <c r="AA2894" s="117">
        <f>IF(F2894="Re-assigned","NA",IF(W2894="","",IF(W2894&gt;=VLOOKUP(D2894,SLAMatrix,3,FALSE),"Yes",IF(W2894&lt;VLOOKUP(D2894,SLAMatrix,2,FALSE),"No","Internal"))))</f>
        <v/>
      </c>
      <c r="AB2894" s="123" t="n"/>
      <c r="AC2894" s="123" t="n"/>
      <c r="AD2894" s="119" t="n"/>
      <c r="AE2894" s="125" t="n"/>
      <c r="AF2894" s="124">
        <f>MONTH(O2894)</f>
        <v/>
      </c>
      <c r="AG2894" s="124">
        <f>VLOOKUP(IFERROR(MID(AE2894,1,(FIND(",",AE2894,1)-1)),AE2894),Facility_Region_Mapping,2,FALSE)</f>
        <v/>
      </c>
      <c r="AH2894" s="124" t="n"/>
      <c r="AI2894" s="124">
        <f>IF(C2894&lt;&gt;"",IF(M2894="ESM User",getInterfaceName($C2894),"NA"),"")</f>
        <v/>
      </c>
      <c r="AJ2894" s="116">
        <f>IF(Q2894&lt;&gt;"",DATE(YEAR(Q2894), MONTH(Q2894), DAY(Q2894)),"")</f>
        <v/>
      </c>
      <c r="AK2894" s="130">
        <f>IF(Q2894&lt;&gt;0,Q2894-N2894,TODAY()-N2894)</f>
        <v/>
      </c>
      <c r="AL2894" s="112">
        <f>IF(F2894="Re-assigned",0,IF(H2894="Closed",0,IF(H2894="Service Restored",0,IF(H2894="",0,1))))</f>
        <v/>
      </c>
      <c r="AM2894" s="124">
        <f>IF(AL2894=0,"",IF(AK2894&gt;20.99,"Aged","Non-Aged"))</f>
        <v/>
      </c>
      <c r="AN2894" s="112">
        <f>IF(Q2894&lt;&gt;"",MONTH(Q2894),"")</f>
        <v/>
      </c>
      <c r="AO2894" s="112">
        <f>IFERROR(VALUE(V2894),0)</f>
        <v/>
      </c>
    </row>
    <row customFormat="1" customHeight="1" ht="29.25" r="2895" s="112" spans="1:41">
      <c r="A2895" s="127" t="n"/>
      <c r="B2895" s="113" t="n"/>
      <c r="C2895" s="127" t="n"/>
      <c r="D2895" s="127" t="n"/>
      <c r="E2895" s="114">
        <f>IF(F2895 &lt;&gt; "",VLOOKUP(F2895,CategoryLookup,2,FALSE), "")</f>
        <v/>
      </c>
      <c r="F2895" s="126" t="n"/>
      <c r="G2895" s="127" t="n"/>
      <c r="H2895" s="127" t="n"/>
      <c r="I2895" s="127" t="n"/>
      <c r="J2895" s="127" t="n"/>
      <c r="K2895" s="127" t="n"/>
      <c r="L2895" s="127" t="n"/>
      <c r="M2895" s="127" t="n"/>
      <c r="N2895" s="120" t="n"/>
      <c r="O2895" s="120" t="n"/>
      <c r="P2895" s="120" t="n"/>
      <c r="Q2895" s="120" t="n"/>
      <c r="R2895" s="121" t="n"/>
      <c r="S2895" s="121" t="n"/>
      <c r="T2895" s="121" t="n"/>
      <c r="U2895" s="121" t="n"/>
      <c r="V2895" s="117">
        <f>IF(P2895="NA","NA",IF(P2895&lt;&gt;"",TEXT(P2895-N2895,"[h].mm"),""))</f>
        <v/>
      </c>
      <c r="W2895" s="118">
        <f>IF(AND(R2895="",S2895=""),"",R2895+S2895)</f>
        <v/>
      </c>
      <c r="X2895" s="116">
        <f>IF(O2895&lt;&gt;"",DATE(YEAR(O2895), MONTH(O2895), DAY(O2895)),"")</f>
        <v/>
      </c>
      <c r="Y2895" s="122" t="n"/>
      <c r="Z2895" s="123" t="n"/>
      <c r="AA2895" s="117">
        <f>IF(F2895="Re-assigned","NA",IF(W2895="","",IF(W2895&gt;=VLOOKUP(D2895,SLAMatrix,3,FALSE),"Yes",IF(W2895&lt;VLOOKUP(D2895,SLAMatrix,2,FALSE),"No","Internal"))))</f>
        <v/>
      </c>
      <c r="AB2895" s="123" t="n"/>
      <c r="AC2895" s="123" t="n"/>
      <c r="AD2895" s="119" t="n"/>
      <c r="AE2895" s="125" t="n"/>
      <c r="AF2895" s="124">
        <f>MONTH(O2895)</f>
        <v/>
      </c>
      <c r="AG2895" s="124">
        <f>VLOOKUP(IFERROR(MID(AE2895,1,(FIND(",",AE2895,1)-1)),AE2895),Facility_Region_Mapping,2,FALSE)</f>
        <v/>
      </c>
      <c r="AH2895" s="124" t="n"/>
      <c r="AI2895" s="124">
        <f>IF(C2895&lt;&gt;"",IF(M2895="ESM User",getInterfaceName($C2895),"NA"),"")</f>
        <v/>
      </c>
      <c r="AJ2895" s="116">
        <f>IF(Q2895&lt;&gt;"",DATE(YEAR(Q2895), MONTH(Q2895), DAY(Q2895)),"")</f>
        <v/>
      </c>
      <c r="AK2895" s="130">
        <f>IF(Q2895&lt;&gt;0,Q2895-N2895,TODAY()-N2895)</f>
        <v/>
      </c>
      <c r="AL2895" s="112">
        <f>IF(F2895="Re-assigned",0,IF(H2895="Closed",0,IF(H2895="Service Restored",0,IF(H2895="",0,1))))</f>
        <v/>
      </c>
      <c r="AM2895" s="124">
        <f>IF(AL2895=0,"",IF(AK2895&gt;20.99,"Aged","Non-Aged"))</f>
        <v/>
      </c>
      <c r="AN2895" s="112">
        <f>IF(Q2895&lt;&gt;"",MONTH(Q2895),"")</f>
        <v/>
      </c>
      <c r="AO2895" s="112">
        <f>IFERROR(VALUE(V2895),0)</f>
        <v/>
      </c>
    </row>
    <row customFormat="1" customHeight="1" ht="29.25" r="2896" s="112" spans="1:41">
      <c r="A2896" s="127" t="n"/>
      <c r="B2896" s="113" t="n"/>
      <c r="C2896" s="127" t="n"/>
      <c r="D2896" s="127" t="n"/>
      <c r="E2896" s="114">
        <f>IF(F2896 &lt;&gt; "",VLOOKUP(F2896,CategoryLookup,2,FALSE), "")</f>
        <v/>
      </c>
      <c r="F2896" s="126" t="n"/>
      <c r="G2896" s="127" t="n"/>
      <c r="H2896" s="127" t="n"/>
      <c r="I2896" s="127" t="n"/>
      <c r="J2896" s="127" t="n"/>
      <c r="K2896" s="127" t="n"/>
      <c r="L2896" s="127" t="n"/>
      <c r="M2896" s="127" t="n"/>
      <c r="N2896" s="120" t="n"/>
      <c r="O2896" s="120" t="n"/>
      <c r="P2896" s="120" t="n"/>
      <c r="Q2896" s="120" t="n"/>
      <c r="R2896" s="121" t="n"/>
      <c r="S2896" s="121" t="n"/>
      <c r="T2896" s="121" t="n"/>
      <c r="U2896" s="121" t="n"/>
      <c r="V2896" s="117">
        <f>IF(P2896="NA","NA",IF(P2896&lt;&gt;"",TEXT(P2896-N2896,"[h].mm"),""))</f>
        <v/>
      </c>
      <c r="W2896" s="118">
        <f>IF(AND(R2896="",S2896=""),"",R2896+S2896)</f>
        <v/>
      </c>
      <c r="X2896" s="116">
        <f>IF(O2896&lt;&gt;"",DATE(YEAR(O2896), MONTH(O2896), DAY(O2896)),"")</f>
        <v/>
      </c>
      <c r="Y2896" s="122" t="n"/>
      <c r="Z2896" s="123" t="n"/>
      <c r="AA2896" s="117">
        <f>IF(F2896="Re-assigned","NA",IF(W2896="","",IF(W2896&gt;=VLOOKUP(D2896,SLAMatrix,3,FALSE),"Yes",IF(W2896&lt;VLOOKUP(D2896,SLAMatrix,2,FALSE),"No","Internal"))))</f>
        <v/>
      </c>
      <c r="AB2896" s="123" t="n"/>
      <c r="AC2896" s="123" t="n"/>
      <c r="AD2896" s="119" t="n"/>
      <c r="AE2896" s="125" t="n"/>
      <c r="AF2896" s="124">
        <f>MONTH(O2896)</f>
        <v/>
      </c>
      <c r="AG2896" s="124">
        <f>VLOOKUP(IFERROR(MID(AE2896,1,(FIND(",",AE2896,1)-1)),AE2896),Facility_Region_Mapping,2,FALSE)</f>
        <v/>
      </c>
      <c r="AH2896" s="124" t="n"/>
      <c r="AI2896" s="124">
        <f>IF(C2896&lt;&gt;"",IF(M2896="ESM User",getInterfaceName($C2896),"NA"),"")</f>
        <v/>
      </c>
      <c r="AJ2896" s="116">
        <f>IF(Q2896&lt;&gt;"",DATE(YEAR(Q2896), MONTH(Q2896), DAY(Q2896)),"")</f>
        <v/>
      </c>
      <c r="AK2896" s="130">
        <f>IF(Q2896&lt;&gt;0,Q2896-N2896,TODAY()-N2896)</f>
        <v/>
      </c>
      <c r="AL2896" s="112">
        <f>IF(F2896="Re-assigned",0,IF(H2896="Closed",0,IF(H2896="Service Restored",0,IF(H2896="",0,1))))</f>
        <v/>
      </c>
      <c r="AM2896" s="124">
        <f>IF(AL2896=0,"",IF(AK2896&gt;20.99,"Aged","Non-Aged"))</f>
        <v/>
      </c>
      <c r="AN2896" s="112">
        <f>IF(Q2896&lt;&gt;"",MONTH(Q2896),"")</f>
        <v/>
      </c>
      <c r="AO2896" s="112">
        <f>IFERROR(VALUE(V2896),0)</f>
        <v/>
      </c>
    </row>
    <row customFormat="1" customHeight="1" ht="29.25" r="2897" s="112" spans="1:41">
      <c r="A2897" s="127" t="n"/>
      <c r="B2897" s="113" t="n"/>
      <c r="C2897" s="127" t="n"/>
      <c r="D2897" s="127" t="n"/>
      <c r="E2897" s="114">
        <f>IF(F2897 &lt;&gt; "",VLOOKUP(F2897,CategoryLookup,2,FALSE), "")</f>
        <v/>
      </c>
      <c r="F2897" s="126" t="n"/>
      <c r="G2897" s="127" t="n"/>
      <c r="H2897" s="127" t="n"/>
      <c r="I2897" s="127" t="n"/>
      <c r="J2897" s="127" t="n"/>
      <c r="K2897" s="127" t="n"/>
      <c r="L2897" s="127" t="n"/>
      <c r="M2897" s="127" t="n"/>
      <c r="N2897" s="120" t="n"/>
      <c r="O2897" s="120" t="n"/>
      <c r="P2897" s="120" t="n"/>
      <c r="Q2897" s="120" t="n"/>
      <c r="R2897" s="121" t="n"/>
      <c r="S2897" s="121" t="n"/>
      <c r="T2897" s="121" t="n"/>
      <c r="U2897" s="121" t="n"/>
      <c r="V2897" s="117">
        <f>IF(P2897="NA","NA",IF(P2897&lt;&gt;"",TEXT(P2897-N2897,"[h].mm"),""))</f>
        <v/>
      </c>
      <c r="W2897" s="118">
        <f>IF(AND(R2897="",S2897=""),"",R2897+S2897)</f>
        <v/>
      </c>
      <c r="X2897" s="116">
        <f>IF(O2897&lt;&gt;"",DATE(YEAR(O2897), MONTH(O2897), DAY(O2897)),"")</f>
        <v/>
      </c>
      <c r="Y2897" s="122" t="n"/>
      <c r="Z2897" s="123" t="n"/>
      <c r="AA2897" s="117">
        <f>IF(F2897="Re-assigned","NA",IF(W2897="","",IF(W2897&gt;=VLOOKUP(D2897,SLAMatrix,3,FALSE),"Yes",IF(W2897&lt;VLOOKUP(D2897,SLAMatrix,2,FALSE),"No","Internal"))))</f>
        <v/>
      </c>
      <c r="AB2897" s="123" t="n"/>
      <c r="AC2897" s="123" t="n"/>
      <c r="AD2897" s="119" t="n"/>
      <c r="AE2897" s="125" t="n"/>
      <c r="AF2897" s="124">
        <f>MONTH(O2897)</f>
        <v/>
      </c>
      <c r="AG2897" s="124">
        <f>VLOOKUP(IFERROR(MID(AE2897,1,(FIND(",",AE2897,1)-1)),AE2897),Facility_Region_Mapping,2,FALSE)</f>
        <v/>
      </c>
      <c r="AH2897" s="124" t="n"/>
      <c r="AI2897" s="124">
        <f>IF(C2897&lt;&gt;"",IF(M2897="ESM User",getInterfaceName($C2897),"NA"),"")</f>
        <v/>
      </c>
      <c r="AJ2897" s="116">
        <f>IF(Q2897&lt;&gt;"",DATE(YEAR(Q2897), MONTH(Q2897), DAY(Q2897)),"")</f>
        <v/>
      </c>
      <c r="AK2897" s="130">
        <f>IF(Q2897&lt;&gt;0,Q2897-N2897,TODAY()-N2897)</f>
        <v/>
      </c>
      <c r="AL2897" s="112">
        <f>IF(F2897="Re-assigned",0,IF(H2897="Closed",0,IF(H2897="Service Restored",0,IF(H2897="",0,1))))</f>
        <v/>
      </c>
      <c r="AM2897" s="124">
        <f>IF(AL2897=0,"",IF(AK2897&gt;20.99,"Aged","Non-Aged"))</f>
        <v/>
      </c>
      <c r="AN2897" s="112">
        <f>IF(Q2897&lt;&gt;"",MONTH(Q2897),"")</f>
        <v/>
      </c>
      <c r="AO2897" s="112">
        <f>IFERROR(VALUE(V2897),0)</f>
        <v/>
      </c>
    </row>
    <row customFormat="1" customHeight="1" ht="29.25" r="2898" s="112" spans="1:41">
      <c r="A2898" s="127" t="n"/>
      <c r="B2898" s="113" t="n"/>
      <c r="C2898" s="127" t="n"/>
      <c r="D2898" s="127" t="n"/>
      <c r="E2898" s="114">
        <f>IF(F2898 &lt;&gt; "",VLOOKUP(F2898,CategoryLookup,2,FALSE), "")</f>
        <v/>
      </c>
      <c r="F2898" s="126" t="n"/>
      <c r="G2898" s="127" t="n"/>
      <c r="H2898" s="127" t="n"/>
      <c r="I2898" s="127" t="n"/>
      <c r="J2898" s="127" t="n"/>
      <c r="K2898" s="127" t="n"/>
      <c r="L2898" s="127" t="n"/>
      <c r="M2898" s="127" t="n"/>
      <c r="N2898" s="120" t="n"/>
      <c r="O2898" s="120" t="n"/>
      <c r="P2898" s="120" t="n"/>
      <c r="Q2898" s="120" t="n"/>
      <c r="R2898" s="121" t="n"/>
      <c r="S2898" s="121" t="n"/>
      <c r="T2898" s="121" t="n"/>
      <c r="U2898" s="121" t="n"/>
      <c r="V2898" s="117">
        <f>IF(P2898="NA","NA",IF(P2898&lt;&gt;"",TEXT(P2898-N2898,"[h].mm"),""))</f>
        <v/>
      </c>
      <c r="W2898" s="118">
        <f>IF(AND(R2898="",S2898=""),"",R2898+S2898)</f>
        <v/>
      </c>
      <c r="X2898" s="116">
        <f>IF(O2898&lt;&gt;"",DATE(YEAR(O2898), MONTH(O2898), DAY(O2898)),"")</f>
        <v/>
      </c>
      <c r="Y2898" s="122" t="n"/>
      <c r="Z2898" s="123" t="n"/>
      <c r="AA2898" s="117">
        <f>IF(F2898="Re-assigned","NA",IF(W2898="","",IF(W2898&gt;=VLOOKUP(D2898,SLAMatrix,3,FALSE),"Yes",IF(W2898&lt;VLOOKUP(D2898,SLAMatrix,2,FALSE),"No","Internal"))))</f>
        <v/>
      </c>
      <c r="AB2898" s="123" t="n"/>
      <c r="AC2898" s="123" t="n"/>
      <c r="AD2898" s="119" t="n"/>
      <c r="AE2898" s="125" t="n"/>
      <c r="AF2898" s="124">
        <f>MONTH(O2898)</f>
        <v/>
      </c>
      <c r="AG2898" s="124">
        <f>VLOOKUP(IFERROR(MID(AE2898,1,(FIND(",",AE2898,1)-1)),AE2898),Facility_Region_Mapping,2,FALSE)</f>
        <v/>
      </c>
      <c r="AH2898" s="124" t="n"/>
      <c r="AI2898" s="124">
        <f>IF(C2898&lt;&gt;"",IF(M2898="ESM User",getInterfaceName($C2898),"NA"),"")</f>
        <v/>
      </c>
      <c r="AJ2898" s="116">
        <f>IF(Q2898&lt;&gt;"",DATE(YEAR(Q2898), MONTH(Q2898), DAY(Q2898)),"")</f>
        <v/>
      </c>
      <c r="AK2898" s="130">
        <f>IF(Q2898&lt;&gt;0,Q2898-N2898,TODAY()-N2898)</f>
        <v/>
      </c>
      <c r="AL2898" s="112">
        <f>IF(F2898="Re-assigned",0,IF(H2898="Closed",0,IF(H2898="Service Restored",0,IF(H2898="",0,1))))</f>
        <v/>
      </c>
      <c r="AM2898" s="124">
        <f>IF(AL2898=0,"",IF(AK2898&gt;20.99,"Aged","Non-Aged"))</f>
        <v/>
      </c>
      <c r="AN2898" s="112">
        <f>IF(Q2898&lt;&gt;"",MONTH(Q2898),"")</f>
        <v/>
      </c>
      <c r="AO2898" s="112">
        <f>IFERROR(VALUE(V2898),0)</f>
        <v/>
      </c>
    </row>
    <row customFormat="1" customHeight="1" ht="29.25" r="2899" s="112" spans="1:41">
      <c r="A2899" s="127" t="n"/>
      <c r="B2899" s="113" t="n"/>
      <c r="C2899" s="127" t="n"/>
      <c r="D2899" s="127" t="n"/>
      <c r="E2899" s="114">
        <f>IF(F2899 &lt;&gt; "",VLOOKUP(F2899,CategoryLookup,2,FALSE), "")</f>
        <v/>
      </c>
      <c r="F2899" s="126" t="n"/>
      <c r="G2899" s="127" t="n"/>
      <c r="H2899" s="127" t="n"/>
      <c r="I2899" s="127" t="n"/>
      <c r="J2899" s="127" t="n"/>
      <c r="K2899" s="127" t="n"/>
      <c r="L2899" s="127" t="n"/>
      <c r="M2899" s="127" t="n"/>
      <c r="N2899" s="120" t="n"/>
      <c r="O2899" s="120" t="n"/>
      <c r="P2899" s="120" t="n"/>
      <c r="Q2899" s="120" t="n"/>
      <c r="R2899" s="121" t="n"/>
      <c r="S2899" s="121" t="n"/>
      <c r="T2899" s="121" t="n"/>
      <c r="U2899" s="121" t="n"/>
      <c r="V2899" s="117">
        <f>IF(P2899="NA","NA",IF(P2899&lt;&gt;"",TEXT(P2899-N2899,"[h].mm"),""))</f>
        <v/>
      </c>
      <c r="W2899" s="118">
        <f>IF(AND(R2899="",S2899=""),"",R2899+S2899)</f>
        <v/>
      </c>
      <c r="X2899" s="116">
        <f>IF(O2899&lt;&gt;"",DATE(YEAR(O2899), MONTH(O2899), DAY(O2899)),"")</f>
        <v/>
      </c>
      <c r="Y2899" s="122" t="n"/>
      <c r="Z2899" s="123" t="n"/>
      <c r="AA2899" s="117">
        <f>IF(F2899="Re-assigned","NA",IF(W2899="","",IF(W2899&gt;=VLOOKUP(D2899,SLAMatrix,3,FALSE),"Yes",IF(W2899&lt;VLOOKUP(D2899,SLAMatrix,2,FALSE),"No","Internal"))))</f>
        <v/>
      </c>
      <c r="AB2899" s="123" t="n"/>
      <c r="AC2899" s="123" t="n"/>
      <c r="AD2899" s="119" t="n"/>
      <c r="AE2899" s="125" t="n"/>
      <c r="AF2899" s="124">
        <f>MONTH(O2899)</f>
        <v/>
      </c>
      <c r="AG2899" s="124">
        <f>VLOOKUP(IFERROR(MID(AE2899,1,(FIND(",",AE2899,1)-1)),AE2899),Facility_Region_Mapping,2,FALSE)</f>
        <v/>
      </c>
      <c r="AH2899" s="124" t="n"/>
      <c r="AI2899" s="124">
        <f>IF(C2899&lt;&gt;"",IF(M2899="ESM User",getInterfaceName($C2899),"NA"),"")</f>
        <v/>
      </c>
      <c r="AJ2899" s="116">
        <f>IF(Q2899&lt;&gt;"",DATE(YEAR(Q2899), MONTH(Q2899), DAY(Q2899)),"")</f>
        <v/>
      </c>
      <c r="AK2899" s="130">
        <f>IF(Q2899&lt;&gt;0,Q2899-N2899,TODAY()-N2899)</f>
        <v/>
      </c>
      <c r="AL2899" s="112">
        <f>IF(F2899="Re-assigned",0,IF(H2899="Closed",0,IF(H2899="Service Restored",0,IF(H2899="",0,1))))</f>
        <v/>
      </c>
      <c r="AM2899" s="124">
        <f>IF(AL2899=0,"",IF(AK2899&gt;20.99,"Aged","Non-Aged"))</f>
        <v/>
      </c>
      <c r="AN2899" s="112">
        <f>IF(Q2899&lt;&gt;"",MONTH(Q2899),"")</f>
        <v/>
      </c>
      <c r="AO2899" s="112">
        <f>IFERROR(VALUE(V2899),0)</f>
        <v/>
      </c>
    </row>
    <row customFormat="1" customHeight="1" ht="29.25" r="2900" s="112" spans="1:41">
      <c r="A2900" s="127" t="n"/>
      <c r="B2900" s="113" t="n"/>
      <c r="C2900" s="127" t="n"/>
      <c r="D2900" s="127" t="n"/>
      <c r="E2900" s="114">
        <f>IF(F2900 &lt;&gt; "",VLOOKUP(F2900,CategoryLookup,2,FALSE), "")</f>
        <v/>
      </c>
      <c r="F2900" s="126" t="n"/>
      <c r="G2900" s="127" t="n"/>
      <c r="H2900" s="127" t="n"/>
      <c r="I2900" s="127" t="n"/>
      <c r="J2900" s="127" t="n"/>
      <c r="K2900" s="127" t="n"/>
      <c r="L2900" s="127" t="n"/>
      <c r="M2900" s="127" t="n"/>
      <c r="N2900" s="120" t="n"/>
      <c r="O2900" s="120" t="n"/>
      <c r="P2900" s="120" t="n"/>
      <c r="Q2900" s="120" t="n"/>
      <c r="R2900" s="121" t="n"/>
      <c r="S2900" s="121" t="n"/>
      <c r="T2900" s="121" t="n"/>
      <c r="U2900" s="121" t="n"/>
      <c r="V2900" s="117">
        <f>IF(P2900="NA","NA",IF(P2900&lt;&gt;"",TEXT(P2900-N2900,"[h].mm"),""))</f>
        <v/>
      </c>
      <c r="W2900" s="118">
        <f>IF(AND(R2900="",S2900=""),"",R2900+S2900)</f>
        <v/>
      </c>
      <c r="X2900" s="116">
        <f>IF(O2900&lt;&gt;"",DATE(YEAR(O2900), MONTH(O2900), DAY(O2900)),"")</f>
        <v/>
      </c>
      <c r="Y2900" s="122" t="n"/>
      <c r="Z2900" s="123" t="n"/>
      <c r="AA2900" s="117">
        <f>IF(F2900="Re-assigned","NA",IF(W2900="","",IF(W2900&gt;=VLOOKUP(D2900,SLAMatrix,3,FALSE),"Yes",IF(W2900&lt;VLOOKUP(D2900,SLAMatrix,2,FALSE),"No","Internal"))))</f>
        <v/>
      </c>
      <c r="AB2900" s="123" t="n"/>
      <c r="AC2900" s="123" t="n"/>
      <c r="AD2900" s="119" t="n"/>
      <c r="AE2900" s="125" t="n"/>
      <c r="AF2900" s="124">
        <f>MONTH(O2900)</f>
        <v/>
      </c>
      <c r="AG2900" s="124">
        <f>VLOOKUP(IFERROR(MID(AE2900,1,(FIND(",",AE2900,1)-1)),AE2900),Facility_Region_Mapping,2,FALSE)</f>
        <v/>
      </c>
      <c r="AH2900" s="124" t="n"/>
      <c r="AI2900" s="124">
        <f>IF(C2900&lt;&gt;"",IF(M2900="ESM User",getInterfaceName($C2900),"NA"),"")</f>
        <v/>
      </c>
      <c r="AJ2900" s="116">
        <f>IF(Q2900&lt;&gt;"",DATE(YEAR(Q2900), MONTH(Q2900), DAY(Q2900)),"")</f>
        <v/>
      </c>
      <c r="AK2900" s="130">
        <f>IF(Q2900&lt;&gt;0,Q2900-N2900,TODAY()-N2900)</f>
        <v/>
      </c>
      <c r="AL2900" s="112">
        <f>IF(F2900="Re-assigned",0,IF(H2900="Closed",0,IF(H2900="Service Restored",0,IF(H2900="",0,1))))</f>
        <v/>
      </c>
      <c r="AM2900" s="124">
        <f>IF(AL2900=0,"",IF(AK2900&gt;20.99,"Aged","Non-Aged"))</f>
        <v/>
      </c>
      <c r="AN2900" s="112">
        <f>IF(Q2900&lt;&gt;"",MONTH(Q2900),"")</f>
        <v/>
      </c>
      <c r="AO2900" s="112">
        <f>IFERROR(VALUE(V2900),0)</f>
        <v/>
      </c>
    </row>
    <row customFormat="1" customHeight="1" ht="29.25" r="2901" s="112" spans="1:41">
      <c r="A2901" s="127" t="n"/>
      <c r="B2901" s="113" t="n"/>
      <c r="C2901" s="127" t="n"/>
      <c r="D2901" s="127" t="n"/>
      <c r="E2901" s="114">
        <f>IF(F2901 &lt;&gt; "",VLOOKUP(F2901,CategoryLookup,2,FALSE), "")</f>
        <v/>
      </c>
      <c r="F2901" s="126" t="n"/>
      <c r="G2901" s="127" t="n"/>
      <c r="H2901" s="127" t="n"/>
      <c r="I2901" s="127" t="n"/>
      <c r="J2901" s="127" t="n"/>
      <c r="K2901" s="127" t="n"/>
      <c r="L2901" s="127" t="n"/>
      <c r="M2901" s="127" t="n"/>
      <c r="N2901" s="120" t="n"/>
      <c r="O2901" s="120" t="n"/>
      <c r="P2901" s="120" t="n"/>
      <c r="Q2901" s="120" t="n"/>
      <c r="R2901" s="121" t="n"/>
      <c r="S2901" s="121" t="n"/>
      <c r="T2901" s="121" t="n"/>
      <c r="U2901" s="121" t="n"/>
      <c r="V2901" s="117">
        <f>IF(P2901="NA","NA",IF(P2901&lt;&gt;"",TEXT(P2901-N2901,"[h].mm"),""))</f>
        <v/>
      </c>
      <c r="W2901" s="118">
        <f>IF(AND(R2901="",S2901=""),"",R2901+S2901)</f>
        <v/>
      </c>
      <c r="X2901" s="116">
        <f>IF(O2901&lt;&gt;"",DATE(YEAR(O2901), MONTH(O2901), DAY(O2901)),"")</f>
        <v/>
      </c>
      <c r="Y2901" s="122" t="n"/>
      <c r="Z2901" s="123" t="n"/>
      <c r="AA2901" s="117">
        <f>IF(F2901="Re-assigned","NA",IF(W2901="","",IF(W2901&gt;=VLOOKUP(D2901,SLAMatrix,3,FALSE),"Yes",IF(W2901&lt;VLOOKUP(D2901,SLAMatrix,2,FALSE),"No","Internal"))))</f>
        <v/>
      </c>
      <c r="AB2901" s="123" t="n"/>
      <c r="AC2901" s="123" t="n"/>
      <c r="AD2901" s="119" t="n"/>
      <c r="AE2901" s="125" t="n"/>
      <c r="AF2901" s="124">
        <f>MONTH(O2901)</f>
        <v/>
      </c>
      <c r="AG2901" s="124">
        <f>VLOOKUP(IFERROR(MID(AE2901,1,(FIND(",",AE2901,1)-1)),AE2901),Facility_Region_Mapping,2,FALSE)</f>
        <v/>
      </c>
      <c r="AH2901" s="124" t="n"/>
      <c r="AI2901" s="124">
        <f>IF(C2901&lt;&gt;"",IF(M2901="ESM User",getInterfaceName($C2901),"NA"),"")</f>
        <v/>
      </c>
      <c r="AJ2901" s="116">
        <f>IF(Q2901&lt;&gt;"",DATE(YEAR(Q2901), MONTH(Q2901), DAY(Q2901)),"")</f>
        <v/>
      </c>
      <c r="AK2901" s="130">
        <f>IF(Q2901&lt;&gt;0,Q2901-N2901,TODAY()-N2901)</f>
        <v/>
      </c>
      <c r="AL2901" s="112">
        <f>IF(F2901="Re-assigned",0,IF(H2901="Closed",0,IF(H2901="Service Restored",0,IF(H2901="",0,1))))</f>
        <v/>
      </c>
      <c r="AM2901" s="124">
        <f>IF(AL2901=0,"",IF(AK2901&gt;20.99,"Aged","Non-Aged"))</f>
        <v/>
      </c>
      <c r="AN2901" s="112">
        <f>IF(Q2901&lt;&gt;"",MONTH(Q2901),"")</f>
        <v/>
      </c>
      <c r="AO2901" s="112">
        <f>IFERROR(VALUE(V2901),0)</f>
        <v/>
      </c>
    </row>
    <row customFormat="1" customHeight="1" ht="29.25" r="2902" s="112" spans="1:41">
      <c r="A2902" s="127" t="n"/>
      <c r="B2902" s="113" t="n"/>
      <c r="C2902" s="127" t="n"/>
      <c r="D2902" s="127" t="n"/>
      <c r="E2902" s="114">
        <f>IF(F2902 &lt;&gt; "",VLOOKUP(F2902,CategoryLookup,2,FALSE), "")</f>
        <v/>
      </c>
      <c r="F2902" s="126" t="n"/>
      <c r="G2902" s="127" t="n"/>
      <c r="H2902" s="127" t="n"/>
      <c r="I2902" s="127" t="n"/>
      <c r="J2902" s="127" t="n"/>
      <c r="K2902" s="127" t="n"/>
      <c r="L2902" s="127" t="n"/>
      <c r="M2902" s="127" t="n"/>
      <c r="N2902" s="120" t="n"/>
      <c r="O2902" s="120" t="n"/>
      <c r="P2902" s="120" t="n"/>
      <c r="Q2902" s="120" t="n"/>
      <c r="R2902" s="121" t="n"/>
      <c r="S2902" s="121" t="n"/>
      <c r="T2902" s="121" t="n"/>
      <c r="U2902" s="121" t="n"/>
      <c r="V2902" s="117">
        <f>IF(P2902="NA","NA",IF(P2902&lt;&gt;"",TEXT(P2902-N2902,"[h].mm"),""))</f>
        <v/>
      </c>
      <c r="W2902" s="118">
        <f>IF(AND(R2902="",S2902=""),"",R2902+S2902)</f>
        <v/>
      </c>
      <c r="X2902" s="116">
        <f>IF(O2902&lt;&gt;"",DATE(YEAR(O2902), MONTH(O2902), DAY(O2902)),"")</f>
        <v/>
      </c>
      <c r="Y2902" s="122" t="n"/>
      <c r="Z2902" s="123" t="n"/>
      <c r="AA2902" s="117">
        <f>IF(F2902="Re-assigned","NA",IF(W2902="","",IF(W2902&gt;=VLOOKUP(D2902,SLAMatrix,3,FALSE),"Yes",IF(W2902&lt;VLOOKUP(D2902,SLAMatrix,2,FALSE),"No","Internal"))))</f>
        <v/>
      </c>
      <c r="AB2902" s="123" t="n"/>
      <c r="AC2902" s="123" t="n"/>
      <c r="AD2902" s="119" t="n"/>
      <c r="AE2902" s="125" t="n"/>
      <c r="AF2902" s="124">
        <f>MONTH(O2902)</f>
        <v/>
      </c>
      <c r="AG2902" s="124">
        <f>VLOOKUP(IFERROR(MID(AE2902,1,(FIND(",",AE2902,1)-1)),AE2902),Facility_Region_Mapping,2,FALSE)</f>
        <v/>
      </c>
      <c r="AH2902" s="124" t="n"/>
      <c r="AI2902" s="124">
        <f>IF(C2902&lt;&gt;"",IF(M2902="ESM User",getInterfaceName($C2902),"NA"),"")</f>
        <v/>
      </c>
      <c r="AJ2902" s="116">
        <f>IF(Q2902&lt;&gt;"",DATE(YEAR(Q2902), MONTH(Q2902), DAY(Q2902)),"")</f>
        <v/>
      </c>
      <c r="AK2902" s="130">
        <f>IF(Q2902&lt;&gt;0,Q2902-N2902,TODAY()-N2902)</f>
        <v/>
      </c>
      <c r="AL2902" s="112">
        <f>IF(F2902="Re-assigned",0,IF(H2902="Closed",0,IF(H2902="Service Restored",0,IF(H2902="",0,1))))</f>
        <v/>
      </c>
      <c r="AM2902" s="124">
        <f>IF(AL2902=0,"",IF(AK2902&gt;20.99,"Aged","Non-Aged"))</f>
        <v/>
      </c>
      <c r="AN2902" s="112">
        <f>IF(Q2902&lt;&gt;"",MONTH(Q2902),"")</f>
        <v/>
      </c>
      <c r="AO2902" s="112">
        <f>IFERROR(VALUE(V2902),0)</f>
        <v/>
      </c>
    </row>
    <row customFormat="1" customHeight="1" ht="29.25" r="2903" s="112" spans="1:41">
      <c r="A2903" s="127" t="n"/>
      <c r="B2903" s="113" t="n"/>
      <c r="C2903" s="127" t="n"/>
      <c r="D2903" s="127" t="n"/>
      <c r="E2903" s="114">
        <f>IF(F2903 &lt;&gt; "",VLOOKUP(F2903,CategoryLookup,2,FALSE), "")</f>
        <v/>
      </c>
      <c r="F2903" s="126" t="n"/>
      <c r="G2903" s="127" t="n"/>
      <c r="H2903" s="127" t="n"/>
      <c r="I2903" s="127" t="n"/>
      <c r="J2903" s="127" t="n"/>
      <c r="K2903" s="127" t="n"/>
      <c r="L2903" s="127" t="n"/>
      <c r="M2903" s="127" t="n"/>
      <c r="N2903" s="120" t="n"/>
      <c r="O2903" s="120" t="n"/>
      <c r="P2903" s="120" t="n"/>
      <c r="Q2903" s="120" t="n"/>
      <c r="R2903" s="121" t="n"/>
      <c r="S2903" s="121" t="n"/>
      <c r="T2903" s="121" t="n"/>
      <c r="U2903" s="121" t="n"/>
      <c r="V2903" s="117">
        <f>IF(P2903="NA","NA",IF(P2903&lt;&gt;"",TEXT(P2903-N2903,"[h].mm"),""))</f>
        <v/>
      </c>
      <c r="W2903" s="118">
        <f>IF(AND(R2903="",S2903=""),"",R2903+S2903)</f>
        <v/>
      </c>
      <c r="X2903" s="116">
        <f>IF(O2903&lt;&gt;"",DATE(YEAR(O2903), MONTH(O2903), DAY(O2903)),"")</f>
        <v/>
      </c>
      <c r="Y2903" s="122" t="n"/>
      <c r="Z2903" s="123" t="n"/>
      <c r="AA2903" s="117">
        <f>IF(F2903="Re-assigned","NA",IF(W2903="","",IF(W2903&gt;=VLOOKUP(D2903,SLAMatrix,3,FALSE),"Yes",IF(W2903&lt;VLOOKUP(D2903,SLAMatrix,2,FALSE),"No","Internal"))))</f>
        <v/>
      </c>
      <c r="AB2903" s="123" t="n"/>
      <c r="AC2903" s="123" t="n"/>
      <c r="AD2903" s="119" t="n"/>
      <c r="AE2903" s="125" t="n"/>
      <c r="AF2903" s="124">
        <f>MONTH(O2903)</f>
        <v/>
      </c>
      <c r="AG2903" s="124">
        <f>VLOOKUP(IFERROR(MID(AE2903,1,(FIND(",",AE2903,1)-1)),AE2903),Facility_Region_Mapping,2,FALSE)</f>
        <v/>
      </c>
      <c r="AH2903" s="124" t="n"/>
      <c r="AI2903" s="124">
        <f>IF(C2903&lt;&gt;"",IF(M2903="ESM User",getInterfaceName($C2903),"NA"),"")</f>
        <v/>
      </c>
      <c r="AJ2903" s="116">
        <f>IF(Q2903&lt;&gt;"",DATE(YEAR(Q2903), MONTH(Q2903), DAY(Q2903)),"")</f>
        <v/>
      </c>
      <c r="AK2903" s="130">
        <f>IF(Q2903&lt;&gt;0,Q2903-N2903,TODAY()-N2903)</f>
        <v/>
      </c>
      <c r="AL2903" s="112">
        <f>IF(F2903="Re-assigned",0,IF(H2903="Closed",0,IF(H2903="Service Restored",0,IF(H2903="",0,1))))</f>
        <v/>
      </c>
      <c r="AM2903" s="124">
        <f>IF(AL2903=0,"",IF(AK2903&gt;20.99,"Aged","Non-Aged"))</f>
        <v/>
      </c>
      <c r="AN2903" s="112">
        <f>IF(Q2903&lt;&gt;"",MONTH(Q2903),"")</f>
        <v/>
      </c>
      <c r="AO2903" s="112">
        <f>IFERROR(VALUE(V2903),0)</f>
        <v/>
      </c>
    </row>
    <row customFormat="1" customHeight="1" ht="29.25" r="2904" s="112" spans="1:41">
      <c r="A2904" s="127" t="n"/>
      <c r="B2904" s="113" t="n"/>
      <c r="C2904" s="127" t="n"/>
      <c r="D2904" s="127" t="n"/>
      <c r="E2904" s="114">
        <f>IF(F2904 &lt;&gt; "",VLOOKUP(F2904,CategoryLookup,2,FALSE), "")</f>
        <v/>
      </c>
      <c r="F2904" s="126" t="n"/>
      <c r="G2904" s="127" t="n"/>
      <c r="H2904" s="127" t="n"/>
      <c r="I2904" s="127" t="n"/>
      <c r="J2904" s="127" t="n"/>
      <c r="K2904" s="127" t="n"/>
      <c r="L2904" s="127" t="n"/>
      <c r="M2904" s="127" t="n"/>
      <c r="N2904" s="120" t="n"/>
      <c r="O2904" s="120" t="n"/>
      <c r="P2904" s="120" t="n"/>
      <c r="Q2904" s="120" t="n"/>
      <c r="R2904" s="121" t="n"/>
      <c r="S2904" s="121" t="n"/>
      <c r="T2904" s="121" t="n"/>
      <c r="U2904" s="121" t="n"/>
      <c r="V2904" s="117">
        <f>IF(P2904="NA","NA",IF(P2904&lt;&gt;"",TEXT(P2904-N2904,"[h].mm"),""))</f>
        <v/>
      </c>
      <c r="W2904" s="118">
        <f>IF(AND(R2904="",S2904=""),"",R2904+S2904)</f>
        <v/>
      </c>
      <c r="X2904" s="116">
        <f>IF(O2904&lt;&gt;"",DATE(YEAR(O2904), MONTH(O2904), DAY(O2904)),"")</f>
        <v/>
      </c>
      <c r="Y2904" s="122" t="n"/>
      <c r="Z2904" s="123" t="n"/>
      <c r="AA2904" s="117">
        <f>IF(F2904="Re-assigned","NA",IF(W2904="","",IF(W2904&gt;=VLOOKUP(D2904,SLAMatrix,3,FALSE),"Yes",IF(W2904&lt;VLOOKUP(D2904,SLAMatrix,2,FALSE),"No","Internal"))))</f>
        <v/>
      </c>
      <c r="AB2904" s="123" t="n"/>
      <c r="AC2904" s="123" t="n"/>
      <c r="AD2904" s="119" t="n"/>
      <c r="AE2904" s="125" t="n"/>
      <c r="AF2904" s="124">
        <f>MONTH(O2904)</f>
        <v/>
      </c>
      <c r="AG2904" s="124">
        <f>VLOOKUP(IFERROR(MID(AE2904,1,(FIND(",",AE2904,1)-1)),AE2904),Facility_Region_Mapping,2,FALSE)</f>
        <v/>
      </c>
      <c r="AH2904" s="124" t="n"/>
      <c r="AI2904" s="124">
        <f>IF(C2904&lt;&gt;"",IF(M2904="ESM User",getInterfaceName($C2904),"NA"),"")</f>
        <v/>
      </c>
      <c r="AJ2904" s="116">
        <f>IF(Q2904&lt;&gt;"",DATE(YEAR(Q2904), MONTH(Q2904), DAY(Q2904)),"")</f>
        <v/>
      </c>
      <c r="AK2904" s="130">
        <f>IF(Q2904&lt;&gt;0,Q2904-N2904,TODAY()-N2904)</f>
        <v/>
      </c>
      <c r="AL2904" s="112">
        <f>IF(F2904="Re-assigned",0,IF(H2904="Closed",0,IF(H2904="Service Restored",0,IF(H2904="",0,1))))</f>
        <v/>
      </c>
      <c r="AM2904" s="124">
        <f>IF(AL2904=0,"",IF(AK2904&gt;20.99,"Aged","Non-Aged"))</f>
        <v/>
      </c>
      <c r="AN2904" s="112">
        <f>IF(Q2904&lt;&gt;"",MONTH(Q2904),"")</f>
        <v/>
      </c>
      <c r="AO2904" s="112">
        <f>IFERROR(VALUE(V2904),0)</f>
        <v/>
      </c>
    </row>
    <row customFormat="1" customHeight="1" ht="29.25" r="2905" s="112" spans="1:41">
      <c r="A2905" s="127" t="n"/>
      <c r="B2905" s="113" t="n"/>
      <c r="C2905" s="127" t="n"/>
      <c r="D2905" s="127" t="n"/>
      <c r="E2905" s="114">
        <f>IF(F2905 &lt;&gt; "",VLOOKUP(F2905,CategoryLookup,2,FALSE), "")</f>
        <v/>
      </c>
      <c r="F2905" s="126" t="n"/>
      <c r="G2905" s="127" t="n"/>
      <c r="H2905" s="127" t="n"/>
      <c r="I2905" s="127" t="n"/>
      <c r="J2905" s="127" t="n"/>
      <c r="K2905" s="127" t="n"/>
      <c r="L2905" s="127" t="n"/>
      <c r="M2905" s="127" t="n"/>
      <c r="N2905" s="120" t="n"/>
      <c r="O2905" s="120" t="n"/>
      <c r="P2905" s="120" t="n"/>
      <c r="Q2905" s="120" t="n"/>
      <c r="R2905" s="121" t="n"/>
      <c r="S2905" s="121" t="n"/>
      <c r="T2905" s="121" t="n"/>
      <c r="U2905" s="121" t="n"/>
      <c r="V2905" s="117">
        <f>IF(P2905="NA","NA",IF(P2905&lt;&gt;"",TEXT(P2905-N2905,"[h].mm"),""))</f>
        <v/>
      </c>
      <c r="W2905" s="118">
        <f>IF(AND(R2905="",S2905=""),"",R2905+S2905)</f>
        <v/>
      </c>
      <c r="X2905" s="116">
        <f>IF(O2905&lt;&gt;"",DATE(YEAR(O2905), MONTH(O2905), DAY(O2905)),"")</f>
        <v/>
      </c>
      <c r="Y2905" s="122" t="n"/>
      <c r="Z2905" s="123" t="n"/>
      <c r="AA2905" s="117">
        <f>IF(F2905="Re-assigned","NA",IF(W2905="","",IF(W2905&gt;=VLOOKUP(D2905,SLAMatrix,3,FALSE),"Yes",IF(W2905&lt;VLOOKUP(D2905,SLAMatrix,2,FALSE),"No","Internal"))))</f>
        <v/>
      </c>
      <c r="AB2905" s="123" t="n"/>
      <c r="AC2905" s="123" t="n"/>
      <c r="AD2905" s="119" t="n"/>
      <c r="AE2905" s="125" t="n"/>
      <c r="AF2905" s="124">
        <f>MONTH(O2905)</f>
        <v/>
      </c>
      <c r="AG2905" s="124">
        <f>VLOOKUP(IFERROR(MID(AE2905,1,(FIND(",",AE2905,1)-1)),AE2905),Facility_Region_Mapping,2,FALSE)</f>
        <v/>
      </c>
      <c r="AH2905" s="124" t="n"/>
      <c r="AI2905" s="124">
        <f>IF(C2905&lt;&gt;"",IF(M2905="ESM User",getInterfaceName($C2905),"NA"),"")</f>
        <v/>
      </c>
      <c r="AJ2905" s="116">
        <f>IF(Q2905&lt;&gt;"",DATE(YEAR(Q2905), MONTH(Q2905), DAY(Q2905)),"")</f>
        <v/>
      </c>
      <c r="AK2905" s="130">
        <f>IF(Q2905&lt;&gt;0,Q2905-N2905,TODAY()-N2905)</f>
        <v/>
      </c>
      <c r="AL2905" s="112">
        <f>IF(F2905="Re-assigned",0,IF(H2905="Closed",0,IF(H2905="Service Restored",0,IF(H2905="",0,1))))</f>
        <v/>
      </c>
      <c r="AM2905" s="124">
        <f>IF(AL2905=0,"",IF(AK2905&gt;20.99,"Aged","Non-Aged"))</f>
        <v/>
      </c>
      <c r="AN2905" s="112">
        <f>IF(Q2905&lt;&gt;"",MONTH(Q2905),"")</f>
        <v/>
      </c>
      <c r="AO2905" s="112">
        <f>IFERROR(VALUE(V2905),0)</f>
        <v/>
      </c>
    </row>
    <row customFormat="1" customHeight="1" ht="29.25" r="2906" s="112" spans="1:41">
      <c r="A2906" s="127" t="n"/>
      <c r="B2906" s="113" t="n"/>
      <c r="C2906" s="127" t="n"/>
      <c r="D2906" s="127" t="n"/>
      <c r="E2906" s="114">
        <f>IF(F2906 &lt;&gt; "",VLOOKUP(F2906,CategoryLookup,2,FALSE), "")</f>
        <v/>
      </c>
      <c r="F2906" s="126" t="n"/>
      <c r="G2906" s="127" t="n"/>
      <c r="H2906" s="127" t="n"/>
      <c r="I2906" s="127" t="n"/>
      <c r="J2906" s="127" t="n"/>
      <c r="K2906" s="127" t="n"/>
      <c r="L2906" s="127" t="n"/>
      <c r="M2906" s="127" t="n"/>
      <c r="N2906" s="120" t="n"/>
      <c r="O2906" s="120" t="n"/>
      <c r="P2906" s="120" t="n"/>
      <c r="Q2906" s="120" t="n"/>
      <c r="R2906" s="121" t="n"/>
      <c r="S2906" s="121" t="n"/>
      <c r="T2906" s="121" t="n"/>
      <c r="U2906" s="121" t="n"/>
      <c r="V2906" s="117">
        <f>IF(P2906="NA","NA",IF(P2906&lt;&gt;"",TEXT(P2906-N2906,"[h].mm"),""))</f>
        <v/>
      </c>
      <c r="W2906" s="118">
        <f>IF(AND(R2906="",S2906=""),"",R2906+S2906)</f>
        <v/>
      </c>
      <c r="X2906" s="116">
        <f>IF(O2906&lt;&gt;"",DATE(YEAR(O2906), MONTH(O2906), DAY(O2906)),"")</f>
        <v/>
      </c>
      <c r="Y2906" s="122" t="n"/>
      <c r="Z2906" s="123" t="n"/>
      <c r="AA2906" s="117">
        <f>IF(F2906="Re-assigned","NA",IF(W2906="","",IF(W2906&gt;=VLOOKUP(D2906,SLAMatrix,3,FALSE),"Yes",IF(W2906&lt;VLOOKUP(D2906,SLAMatrix,2,FALSE),"No","Internal"))))</f>
        <v/>
      </c>
      <c r="AB2906" s="123" t="n"/>
      <c r="AC2906" s="123" t="n"/>
      <c r="AD2906" s="119" t="n"/>
      <c r="AE2906" s="125" t="n"/>
      <c r="AF2906" s="124">
        <f>MONTH(O2906)</f>
        <v/>
      </c>
      <c r="AG2906" s="124">
        <f>VLOOKUP(IFERROR(MID(AE2906,1,(FIND(",",AE2906,1)-1)),AE2906),Facility_Region_Mapping,2,FALSE)</f>
        <v/>
      </c>
      <c r="AH2906" s="124" t="n"/>
      <c r="AI2906" s="124">
        <f>IF(C2906&lt;&gt;"",IF(M2906="ESM User",getInterfaceName($C2906),"NA"),"")</f>
        <v/>
      </c>
      <c r="AJ2906" s="116">
        <f>IF(Q2906&lt;&gt;"",DATE(YEAR(Q2906), MONTH(Q2906), DAY(Q2906)),"")</f>
        <v/>
      </c>
      <c r="AK2906" s="130">
        <f>IF(Q2906&lt;&gt;0,Q2906-N2906,TODAY()-N2906)</f>
        <v/>
      </c>
      <c r="AL2906" s="112">
        <f>IF(F2906="Re-assigned",0,IF(H2906="Closed",0,IF(H2906="Service Restored",0,IF(H2906="",0,1))))</f>
        <v/>
      </c>
      <c r="AM2906" s="124">
        <f>IF(AL2906=0,"",IF(AK2906&gt;20.99,"Aged","Non-Aged"))</f>
        <v/>
      </c>
      <c r="AN2906" s="112">
        <f>IF(Q2906&lt;&gt;"",MONTH(Q2906),"")</f>
        <v/>
      </c>
      <c r="AO2906" s="112">
        <f>IFERROR(VALUE(V2906),0)</f>
        <v/>
      </c>
    </row>
    <row customFormat="1" customHeight="1" ht="29.25" r="2907" s="112" spans="1:41">
      <c r="A2907" s="127" t="n"/>
      <c r="B2907" s="113" t="n"/>
      <c r="C2907" s="127" t="n"/>
      <c r="D2907" s="127" t="n"/>
      <c r="E2907" s="114">
        <f>IF(F2907 &lt;&gt; "",VLOOKUP(F2907,CategoryLookup,2,FALSE), "")</f>
        <v/>
      </c>
      <c r="F2907" s="126" t="n"/>
      <c r="G2907" s="127" t="n"/>
      <c r="H2907" s="127" t="n"/>
      <c r="I2907" s="127" t="n"/>
      <c r="J2907" s="127" t="n"/>
      <c r="K2907" s="127" t="n"/>
      <c r="L2907" s="127" t="n"/>
      <c r="M2907" s="127" t="n"/>
      <c r="N2907" s="120" t="n"/>
      <c r="O2907" s="120" t="n"/>
      <c r="P2907" s="120" t="n"/>
      <c r="Q2907" s="120" t="n"/>
      <c r="R2907" s="121" t="n"/>
      <c r="S2907" s="121" t="n"/>
      <c r="T2907" s="121" t="n"/>
      <c r="U2907" s="121" t="n"/>
      <c r="V2907" s="117">
        <f>IF(P2907="NA","NA",IF(P2907&lt;&gt;"",TEXT(P2907-N2907,"[h].mm"),""))</f>
        <v/>
      </c>
      <c r="W2907" s="118">
        <f>IF(AND(R2907="",S2907=""),"",R2907+S2907)</f>
        <v/>
      </c>
      <c r="X2907" s="116">
        <f>IF(O2907&lt;&gt;"",DATE(YEAR(O2907), MONTH(O2907), DAY(O2907)),"")</f>
        <v/>
      </c>
      <c r="Y2907" s="122" t="n"/>
      <c r="Z2907" s="123" t="n"/>
      <c r="AA2907" s="117">
        <f>IF(F2907="Re-assigned","NA",IF(W2907="","",IF(W2907&gt;=VLOOKUP(D2907,SLAMatrix,3,FALSE),"Yes",IF(W2907&lt;VLOOKUP(D2907,SLAMatrix,2,FALSE),"No","Internal"))))</f>
        <v/>
      </c>
      <c r="AB2907" s="123" t="n"/>
      <c r="AC2907" s="123" t="n"/>
      <c r="AD2907" s="119" t="n"/>
      <c r="AE2907" s="125" t="n"/>
      <c r="AF2907" s="124">
        <f>MONTH(O2907)</f>
        <v/>
      </c>
      <c r="AG2907" s="124">
        <f>VLOOKUP(IFERROR(MID(AE2907,1,(FIND(",",AE2907,1)-1)),AE2907),Facility_Region_Mapping,2,FALSE)</f>
        <v/>
      </c>
      <c r="AH2907" s="124" t="n"/>
      <c r="AI2907" s="124">
        <f>IF(C2907&lt;&gt;"",IF(M2907="ESM User",getInterfaceName($C2907),"NA"),"")</f>
        <v/>
      </c>
      <c r="AJ2907" s="116">
        <f>IF(Q2907&lt;&gt;"",DATE(YEAR(Q2907), MONTH(Q2907), DAY(Q2907)),"")</f>
        <v/>
      </c>
      <c r="AK2907" s="130">
        <f>IF(Q2907&lt;&gt;0,Q2907-N2907,TODAY()-N2907)</f>
        <v/>
      </c>
      <c r="AL2907" s="112">
        <f>IF(F2907="Re-assigned",0,IF(H2907="Closed",0,IF(H2907="Service Restored",0,IF(H2907="",0,1))))</f>
        <v/>
      </c>
      <c r="AM2907" s="124">
        <f>IF(AL2907=0,"",IF(AK2907&gt;20.99,"Aged","Non-Aged"))</f>
        <v/>
      </c>
      <c r="AN2907" s="112">
        <f>IF(Q2907&lt;&gt;"",MONTH(Q2907),"")</f>
        <v/>
      </c>
      <c r="AO2907" s="112">
        <f>IFERROR(VALUE(V2907),0)</f>
        <v/>
      </c>
    </row>
    <row customFormat="1" customHeight="1" ht="29.25" r="2908" s="112" spans="1:41">
      <c r="A2908" s="127" t="n"/>
      <c r="B2908" s="113" t="n"/>
      <c r="C2908" s="127" t="n"/>
      <c r="D2908" s="127" t="n"/>
      <c r="E2908" s="114">
        <f>IF(F2908 &lt;&gt; "",VLOOKUP(F2908,CategoryLookup,2,FALSE), "")</f>
        <v/>
      </c>
      <c r="F2908" s="126" t="n"/>
      <c r="G2908" s="127" t="n"/>
      <c r="H2908" s="127" t="n"/>
      <c r="I2908" s="127" t="n"/>
      <c r="J2908" s="127" t="n"/>
      <c r="K2908" s="127" t="n"/>
      <c r="L2908" s="127" t="n"/>
      <c r="M2908" s="127" t="n"/>
      <c r="N2908" s="120" t="n"/>
      <c r="O2908" s="120" t="n"/>
      <c r="P2908" s="120" t="n"/>
      <c r="Q2908" s="120" t="n"/>
      <c r="R2908" s="121" t="n"/>
      <c r="S2908" s="121" t="n"/>
      <c r="T2908" s="121" t="n"/>
      <c r="U2908" s="121" t="n"/>
      <c r="V2908" s="117">
        <f>IF(P2908="NA","NA",IF(P2908&lt;&gt;"",TEXT(P2908-N2908,"[h].mm"),""))</f>
        <v/>
      </c>
      <c r="W2908" s="118">
        <f>IF(AND(R2908="",S2908=""),"",R2908+S2908)</f>
        <v/>
      </c>
      <c r="X2908" s="116">
        <f>IF(O2908&lt;&gt;"",DATE(YEAR(O2908), MONTH(O2908), DAY(O2908)),"")</f>
        <v/>
      </c>
      <c r="Y2908" s="122" t="n"/>
      <c r="Z2908" s="123" t="n"/>
      <c r="AA2908" s="117">
        <f>IF(F2908="Re-assigned","NA",IF(W2908="","",IF(W2908&gt;=VLOOKUP(D2908,SLAMatrix,3,FALSE),"Yes",IF(W2908&lt;VLOOKUP(D2908,SLAMatrix,2,FALSE),"No","Internal"))))</f>
        <v/>
      </c>
      <c r="AB2908" s="123" t="n"/>
      <c r="AC2908" s="123" t="n"/>
      <c r="AD2908" s="119" t="n"/>
      <c r="AE2908" s="125" t="n"/>
      <c r="AF2908" s="124">
        <f>MONTH(O2908)</f>
        <v/>
      </c>
      <c r="AG2908" s="124">
        <f>VLOOKUP(IFERROR(MID(AE2908,1,(FIND(",",AE2908,1)-1)),AE2908),Facility_Region_Mapping,2,FALSE)</f>
        <v/>
      </c>
      <c r="AH2908" s="124" t="n"/>
      <c r="AI2908" s="124">
        <f>IF(C2908&lt;&gt;"",IF(M2908="ESM User",getInterfaceName($C2908),"NA"),"")</f>
        <v/>
      </c>
      <c r="AJ2908" s="116">
        <f>IF(Q2908&lt;&gt;"",DATE(YEAR(Q2908), MONTH(Q2908), DAY(Q2908)),"")</f>
        <v/>
      </c>
      <c r="AK2908" s="130">
        <f>IF(Q2908&lt;&gt;0,Q2908-N2908,TODAY()-N2908)</f>
        <v/>
      </c>
      <c r="AL2908" s="112">
        <f>IF(F2908="Re-assigned",0,IF(H2908="Closed",0,IF(H2908="Service Restored",0,IF(H2908="",0,1))))</f>
        <v/>
      </c>
      <c r="AM2908" s="124">
        <f>IF(AL2908=0,"",IF(AK2908&gt;20.99,"Aged","Non-Aged"))</f>
        <v/>
      </c>
      <c r="AN2908" s="112">
        <f>IF(Q2908&lt;&gt;"",MONTH(Q2908),"")</f>
        <v/>
      </c>
      <c r="AO2908" s="112">
        <f>IFERROR(VALUE(V2908),0)</f>
        <v/>
      </c>
    </row>
    <row customFormat="1" customHeight="1" ht="29.25" r="2909" s="112" spans="1:41">
      <c r="A2909" s="127" t="n"/>
      <c r="B2909" s="113" t="n"/>
      <c r="C2909" s="127" t="n"/>
      <c r="D2909" s="127" t="n"/>
      <c r="E2909" s="114">
        <f>IF(F2909 &lt;&gt; "",VLOOKUP(F2909,CategoryLookup,2,FALSE), "")</f>
        <v/>
      </c>
      <c r="F2909" s="126" t="n"/>
      <c r="G2909" s="127" t="n"/>
      <c r="H2909" s="127" t="n"/>
      <c r="I2909" s="127" t="n"/>
      <c r="J2909" s="127" t="n"/>
      <c r="K2909" s="127" t="n"/>
      <c r="L2909" s="127" t="n"/>
      <c r="M2909" s="127" t="n"/>
      <c r="N2909" s="120" t="n"/>
      <c r="O2909" s="120" t="n"/>
      <c r="P2909" s="120" t="n"/>
      <c r="Q2909" s="120" t="n"/>
      <c r="R2909" s="121" t="n"/>
      <c r="S2909" s="121" t="n"/>
      <c r="T2909" s="121" t="n"/>
      <c r="U2909" s="121" t="n"/>
      <c r="V2909" s="117">
        <f>IF(P2909="NA","NA",IF(P2909&lt;&gt;"",TEXT(P2909-N2909,"[h].mm"),""))</f>
        <v/>
      </c>
      <c r="W2909" s="118">
        <f>IF(AND(R2909="",S2909=""),"",R2909+S2909)</f>
        <v/>
      </c>
      <c r="X2909" s="116">
        <f>IF(O2909&lt;&gt;"",DATE(YEAR(O2909), MONTH(O2909), DAY(O2909)),"")</f>
        <v/>
      </c>
      <c r="Y2909" s="122" t="n"/>
      <c r="Z2909" s="123" t="n"/>
      <c r="AA2909" s="117">
        <f>IF(F2909="Re-assigned","NA",IF(W2909="","",IF(W2909&gt;=VLOOKUP(D2909,SLAMatrix,3,FALSE),"Yes",IF(W2909&lt;VLOOKUP(D2909,SLAMatrix,2,FALSE),"No","Internal"))))</f>
        <v/>
      </c>
      <c r="AB2909" s="123" t="n"/>
      <c r="AC2909" s="123" t="n"/>
      <c r="AD2909" s="119" t="n"/>
      <c r="AE2909" s="125" t="n"/>
      <c r="AF2909" s="124">
        <f>MONTH(O2909)</f>
        <v/>
      </c>
      <c r="AG2909" s="124">
        <f>VLOOKUP(IFERROR(MID(AE2909,1,(FIND(",",AE2909,1)-1)),AE2909),Facility_Region_Mapping,2,FALSE)</f>
        <v/>
      </c>
      <c r="AH2909" s="124" t="n"/>
      <c r="AI2909" s="124">
        <f>IF(C2909&lt;&gt;"",IF(M2909="ESM User",getInterfaceName($C2909),"NA"),"")</f>
        <v/>
      </c>
      <c r="AJ2909" s="116">
        <f>IF(Q2909&lt;&gt;"",DATE(YEAR(Q2909), MONTH(Q2909), DAY(Q2909)),"")</f>
        <v/>
      </c>
      <c r="AK2909" s="130">
        <f>IF(Q2909&lt;&gt;0,Q2909-N2909,TODAY()-N2909)</f>
        <v/>
      </c>
      <c r="AL2909" s="112">
        <f>IF(F2909="Re-assigned",0,IF(H2909="Closed",0,IF(H2909="Service Restored",0,IF(H2909="",0,1))))</f>
        <v/>
      </c>
      <c r="AM2909" s="124">
        <f>IF(AL2909=0,"",IF(AK2909&gt;20.99,"Aged","Non-Aged"))</f>
        <v/>
      </c>
      <c r="AN2909" s="112">
        <f>IF(Q2909&lt;&gt;"",MONTH(Q2909),"")</f>
        <v/>
      </c>
      <c r="AO2909" s="112">
        <f>IFERROR(VALUE(V2909),0)</f>
        <v/>
      </c>
    </row>
    <row customFormat="1" customHeight="1" ht="29.25" r="2910" s="112" spans="1:41">
      <c r="A2910" s="127" t="n"/>
      <c r="B2910" s="113" t="n"/>
      <c r="C2910" s="127" t="n"/>
      <c r="D2910" s="127" t="n"/>
      <c r="E2910" s="114">
        <f>IF(F2910 &lt;&gt; "",VLOOKUP(F2910,CategoryLookup,2,FALSE), "")</f>
        <v/>
      </c>
      <c r="F2910" s="126" t="n"/>
      <c r="G2910" s="127" t="n"/>
      <c r="H2910" s="127" t="n"/>
      <c r="I2910" s="127" t="n"/>
      <c r="J2910" s="127" t="n"/>
      <c r="K2910" s="127" t="n"/>
      <c r="L2910" s="127" t="n"/>
      <c r="M2910" s="127" t="n"/>
      <c r="N2910" s="120" t="n"/>
      <c r="O2910" s="120" t="n"/>
      <c r="P2910" s="120" t="n"/>
      <c r="Q2910" s="120" t="n"/>
      <c r="R2910" s="121" t="n"/>
      <c r="S2910" s="121" t="n"/>
      <c r="T2910" s="121" t="n"/>
      <c r="U2910" s="121" t="n"/>
      <c r="V2910" s="117">
        <f>IF(P2910="NA","NA",IF(P2910&lt;&gt;"",TEXT(P2910-N2910,"[h].mm"),""))</f>
        <v/>
      </c>
      <c r="W2910" s="118">
        <f>IF(AND(R2910="",S2910=""),"",R2910+S2910)</f>
        <v/>
      </c>
      <c r="X2910" s="116">
        <f>IF(O2910&lt;&gt;"",DATE(YEAR(O2910), MONTH(O2910), DAY(O2910)),"")</f>
        <v/>
      </c>
      <c r="Y2910" s="122" t="n"/>
      <c r="Z2910" s="123" t="n"/>
      <c r="AA2910" s="117">
        <f>IF(F2910="Re-assigned","NA",IF(W2910="","",IF(W2910&gt;=VLOOKUP(D2910,SLAMatrix,3,FALSE),"Yes",IF(W2910&lt;VLOOKUP(D2910,SLAMatrix,2,FALSE),"No","Internal"))))</f>
        <v/>
      </c>
      <c r="AB2910" s="123" t="n"/>
      <c r="AC2910" s="123" t="n"/>
      <c r="AD2910" s="119" t="n"/>
      <c r="AE2910" s="125" t="n"/>
      <c r="AF2910" s="124">
        <f>MONTH(O2910)</f>
        <v/>
      </c>
      <c r="AG2910" s="124">
        <f>VLOOKUP(IFERROR(MID(AE2910,1,(FIND(",",AE2910,1)-1)),AE2910),Facility_Region_Mapping,2,FALSE)</f>
        <v/>
      </c>
      <c r="AH2910" s="124" t="n"/>
      <c r="AI2910" s="124">
        <f>IF(C2910&lt;&gt;"",IF(M2910="ESM User",getInterfaceName($C2910),"NA"),"")</f>
        <v/>
      </c>
      <c r="AJ2910" s="116">
        <f>IF(Q2910&lt;&gt;"",DATE(YEAR(Q2910), MONTH(Q2910), DAY(Q2910)),"")</f>
        <v/>
      </c>
      <c r="AK2910" s="130">
        <f>IF(Q2910&lt;&gt;0,Q2910-N2910,TODAY()-N2910)</f>
        <v/>
      </c>
      <c r="AL2910" s="112">
        <f>IF(F2910="Re-assigned",0,IF(H2910="Closed",0,IF(H2910="Service Restored",0,IF(H2910="",0,1))))</f>
        <v/>
      </c>
      <c r="AM2910" s="124">
        <f>IF(AL2910=0,"",IF(AK2910&gt;20.99,"Aged","Non-Aged"))</f>
        <v/>
      </c>
      <c r="AN2910" s="112">
        <f>IF(Q2910&lt;&gt;"",MONTH(Q2910),"")</f>
        <v/>
      </c>
      <c r="AO2910" s="112">
        <f>IFERROR(VALUE(V2910),0)</f>
        <v/>
      </c>
    </row>
    <row customFormat="1" customHeight="1" ht="29.25" r="2911" s="112" spans="1:41">
      <c r="A2911" s="127" t="n"/>
      <c r="B2911" s="113" t="n"/>
      <c r="C2911" s="127" t="n"/>
      <c r="D2911" s="127" t="n"/>
      <c r="E2911" s="114">
        <f>IF(F2911 &lt;&gt; "",VLOOKUP(F2911,CategoryLookup,2,FALSE), "")</f>
        <v/>
      </c>
      <c r="F2911" s="126" t="n"/>
      <c r="G2911" s="127" t="n"/>
      <c r="H2911" s="127" t="n"/>
      <c r="I2911" s="127" t="n"/>
      <c r="J2911" s="127" t="n"/>
      <c r="K2911" s="127" t="n"/>
      <c r="L2911" s="127" t="n"/>
      <c r="M2911" s="127" t="n"/>
      <c r="N2911" s="120" t="n"/>
      <c r="O2911" s="120" t="n"/>
      <c r="P2911" s="120" t="n"/>
      <c r="Q2911" s="120" t="n"/>
      <c r="R2911" s="121" t="n"/>
      <c r="S2911" s="121" t="n"/>
      <c r="T2911" s="121" t="n"/>
      <c r="U2911" s="121" t="n"/>
      <c r="V2911" s="117">
        <f>IF(P2911="NA","NA",IF(P2911&lt;&gt;"",TEXT(P2911-N2911,"[h].mm"),""))</f>
        <v/>
      </c>
      <c r="W2911" s="118">
        <f>IF(AND(R2911="",S2911=""),"",R2911+S2911)</f>
        <v/>
      </c>
      <c r="X2911" s="116">
        <f>IF(O2911&lt;&gt;"",DATE(YEAR(O2911), MONTH(O2911), DAY(O2911)),"")</f>
        <v/>
      </c>
      <c r="Y2911" s="122" t="n"/>
      <c r="Z2911" s="123" t="n"/>
      <c r="AA2911" s="117">
        <f>IF(F2911="Re-assigned","NA",IF(W2911="","",IF(W2911&gt;=VLOOKUP(D2911,SLAMatrix,3,FALSE),"Yes",IF(W2911&lt;VLOOKUP(D2911,SLAMatrix,2,FALSE),"No","Internal"))))</f>
        <v/>
      </c>
      <c r="AB2911" s="123" t="n"/>
      <c r="AC2911" s="123" t="n"/>
      <c r="AD2911" s="119" t="n"/>
      <c r="AE2911" s="125" t="n"/>
      <c r="AF2911" s="124">
        <f>MONTH(O2911)</f>
        <v/>
      </c>
      <c r="AG2911" s="124">
        <f>VLOOKUP(IFERROR(MID(AE2911,1,(FIND(",",AE2911,1)-1)),AE2911),Facility_Region_Mapping,2,FALSE)</f>
        <v/>
      </c>
      <c r="AH2911" s="124" t="n"/>
      <c r="AI2911" s="124">
        <f>IF(C2911&lt;&gt;"",IF(M2911="ESM User",getInterfaceName($C2911),"NA"),"")</f>
        <v/>
      </c>
      <c r="AJ2911" s="116">
        <f>IF(Q2911&lt;&gt;"",DATE(YEAR(Q2911), MONTH(Q2911), DAY(Q2911)),"")</f>
        <v/>
      </c>
      <c r="AK2911" s="130">
        <f>IF(Q2911&lt;&gt;0,Q2911-N2911,TODAY()-N2911)</f>
        <v/>
      </c>
      <c r="AL2911" s="112">
        <f>IF(F2911="Re-assigned",0,IF(H2911="Closed",0,IF(H2911="Service Restored",0,IF(H2911="",0,1))))</f>
        <v/>
      </c>
      <c r="AM2911" s="124">
        <f>IF(AL2911=0,"",IF(AK2911&gt;20.99,"Aged","Non-Aged"))</f>
        <v/>
      </c>
      <c r="AN2911" s="112">
        <f>IF(Q2911&lt;&gt;"",MONTH(Q2911),"")</f>
        <v/>
      </c>
      <c r="AO2911" s="112">
        <f>IFERROR(VALUE(V2911),0)</f>
        <v/>
      </c>
    </row>
    <row customFormat="1" customHeight="1" ht="29.25" r="2912" s="112" spans="1:41">
      <c r="A2912" s="127" t="n"/>
      <c r="B2912" s="113" t="n"/>
      <c r="C2912" s="127" t="n"/>
      <c r="D2912" s="127" t="n"/>
      <c r="E2912" s="114">
        <f>IF(F2912 &lt;&gt; "",VLOOKUP(F2912,CategoryLookup,2,FALSE), "")</f>
        <v/>
      </c>
      <c r="F2912" s="126" t="n"/>
      <c r="G2912" s="127" t="n"/>
      <c r="H2912" s="127" t="n"/>
      <c r="I2912" s="127" t="n"/>
      <c r="J2912" s="127" t="n"/>
      <c r="K2912" s="127" t="n"/>
      <c r="L2912" s="127" t="n"/>
      <c r="M2912" s="127" t="n"/>
      <c r="N2912" s="120" t="n"/>
      <c r="O2912" s="120" t="n"/>
      <c r="P2912" s="120" t="n"/>
      <c r="Q2912" s="120" t="n"/>
      <c r="R2912" s="121" t="n"/>
      <c r="S2912" s="121" t="n"/>
      <c r="T2912" s="121" t="n"/>
      <c r="U2912" s="121" t="n"/>
      <c r="V2912" s="117">
        <f>IF(P2912="NA","NA",IF(P2912&lt;&gt;"",TEXT(P2912-N2912,"[h].mm"),""))</f>
        <v/>
      </c>
      <c r="W2912" s="118">
        <f>IF(AND(R2912="",S2912=""),"",R2912+S2912)</f>
        <v/>
      </c>
      <c r="X2912" s="116">
        <f>IF(O2912&lt;&gt;"",DATE(YEAR(O2912), MONTH(O2912), DAY(O2912)),"")</f>
        <v/>
      </c>
      <c r="Y2912" s="122" t="n"/>
      <c r="Z2912" s="123" t="n"/>
      <c r="AA2912" s="117">
        <f>IF(F2912="Re-assigned","NA",IF(W2912="","",IF(W2912&gt;=VLOOKUP(D2912,SLAMatrix,3,FALSE),"Yes",IF(W2912&lt;VLOOKUP(D2912,SLAMatrix,2,FALSE),"No","Internal"))))</f>
        <v/>
      </c>
      <c r="AB2912" s="123" t="n"/>
      <c r="AC2912" s="123" t="n"/>
      <c r="AD2912" s="119" t="n"/>
      <c r="AE2912" s="125" t="n"/>
      <c r="AF2912" s="124">
        <f>MONTH(O2912)</f>
        <v/>
      </c>
      <c r="AG2912" s="124">
        <f>VLOOKUP(IFERROR(MID(AE2912,1,(FIND(",",AE2912,1)-1)),AE2912),Facility_Region_Mapping,2,FALSE)</f>
        <v/>
      </c>
      <c r="AH2912" s="124" t="n"/>
      <c r="AI2912" s="124">
        <f>IF(C2912&lt;&gt;"",IF(M2912="ESM User",getInterfaceName($C2912),"NA"),"")</f>
        <v/>
      </c>
      <c r="AJ2912" s="116">
        <f>IF(Q2912&lt;&gt;"",DATE(YEAR(Q2912), MONTH(Q2912), DAY(Q2912)),"")</f>
        <v/>
      </c>
      <c r="AK2912" s="130">
        <f>IF(Q2912&lt;&gt;0,Q2912-N2912,TODAY()-N2912)</f>
        <v/>
      </c>
      <c r="AL2912" s="112">
        <f>IF(F2912="Re-assigned",0,IF(H2912="Closed",0,IF(H2912="Service Restored",0,IF(H2912="",0,1))))</f>
        <v/>
      </c>
      <c r="AM2912" s="124">
        <f>IF(AL2912=0,"",IF(AK2912&gt;20.99,"Aged","Non-Aged"))</f>
        <v/>
      </c>
      <c r="AN2912" s="112">
        <f>IF(Q2912&lt;&gt;"",MONTH(Q2912),"")</f>
        <v/>
      </c>
      <c r="AO2912" s="112">
        <f>IFERROR(VALUE(V2912),0)</f>
        <v/>
      </c>
    </row>
    <row customFormat="1" customHeight="1" ht="29.25" r="2913" s="112" spans="1:41">
      <c r="A2913" s="127" t="n"/>
      <c r="B2913" s="113" t="n"/>
      <c r="C2913" s="127" t="n"/>
      <c r="D2913" s="127" t="n"/>
      <c r="E2913" s="114">
        <f>IF(F2913 &lt;&gt; "",VLOOKUP(F2913,CategoryLookup,2,FALSE), "")</f>
        <v/>
      </c>
      <c r="F2913" s="126" t="n"/>
      <c r="G2913" s="127" t="n"/>
      <c r="H2913" s="127" t="n"/>
      <c r="I2913" s="127" t="n"/>
      <c r="J2913" s="127" t="n"/>
      <c r="K2913" s="127" t="n"/>
      <c r="L2913" s="127" t="n"/>
      <c r="M2913" s="127" t="n"/>
      <c r="N2913" s="120" t="n"/>
      <c r="O2913" s="120" t="n"/>
      <c r="P2913" s="120" t="n"/>
      <c r="Q2913" s="120" t="n"/>
      <c r="R2913" s="121" t="n"/>
      <c r="S2913" s="121" t="n"/>
      <c r="T2913" s="121" t="n"/>
      <c r="U2913" s="121" t="n"/>
      <c r="V2913" s="117">
        <f>IF(P2913="NA","NA",IF(P2913&lt;&gt;"",TEXT(P2913-N2913,"[h].mm"),""))</f>
        <v/>
      </c>
      <c r="W2913" s="118">
        <f>IF(AND(R2913="",S2913=""),"",R2913+S2913)</f>
        <v/>
      </c>
      <c r="X2913" s="116">
        <f>IF(O2913&lt;&gt;"",DATE(YEAR(O2913), MONTH(O2913), DAY(O2913)),"")</f>
        <v/>
      </c>
      <c r="Y2913" s="122" t="n"/>
      <c r="Z2913" s="123" t="n"/>
      <c r="AA2913" s="117">
        <f>IF(F2913="Re-assigned","NA",IF(W2913="","",IF(W2913&gt;=VLOOKUP(D2913,SLAMatrix,3,FALSE),"Yes",IF(W2913&lt;VLOOKUP(D2913,SLAMatrix,2,FALSE),"No","Internal"))))</f>
        <v/>
      </c>
      <c r="AB2913" s="123" t="n"/>
      <c r="AC2913" s="123" t="n"/>
      <c r="AD2913" s="119" t="n"/>
      <c r="AE2913" s="125" t="n"/>
      <c r="AF2913" s="124">
        <f>MONTH(O2913)</f>
        <v/>
      </c>
      <c r="AG2913" s="124">
        <f>VLOOKUP(IFERROR(MID(AE2913,1,(FIND(",",AE2913,1)-1)),AE2913),Facility_Region_Mapping,2,FALSE)</f>
        <v/>
      </c>
      <c r="AH2913" s="124" t="n"/>
      <c r="AI2913" s="124">
        <f>IF(C2913&lt;&gt;"",IF(M2913="ESM User",getInterfaceName($C2913),"NA"),"")</f>
        <v/>
      </c>
      <c r="AJ2913" s="116">
        <f>IF(Q2913&lt;&gt;"",DATE(YEAR(Q2913), MONTH(Q2913), DAY(Q2913)),"")</f>
        <v/>
      </c>
      <c r="AK2913" s="130">
        <f>IF(Q2913&lt;&gt;0,Q2913-N2913,TODAY()-N2913)</f>
        <v/>
      </c>
      <c r="AL2913" s="112">
        <f>IF(F2913="Re-assigned",0,IF(H2913="Closed",0,IF(H2913="Service Restored",0,IF(H2913="",0,1))))</f>
        <v/>
      </c>
      <c r="AM2913" s="124">
        <f>IF(AL2913=0,"",IF(AK2913&gt;20.99,"Aged","Non-Aged"))</f>
        <v/>
      </c>
      <c r="AN2913" s="112">
        <f>IF(Q2913&lt;&gt;"",MONTH(Q2913),"")</f>
        <v/>
      </c>
      <c r="AO2913" s="112">
        <f>IFERROR(VALUE(V2913),0)</f>
        <v/>
      </c>
    </row>
    <row customFormat="1" customHeight="1" ht="29.25" r="2914" s="112" spans="1:41">
      <c r="A2914" s="127" t="n"/>
      <c r="B2914" s="113" t="n"/>
      <c r="C2914" s="127" t="n"/>
      <c r="D2914" s="127" t="n"/>
      <c r="E2914" s="114">
        <f>IF(F2914 &lt;&gt; "",VLOOKUP(F2914,CategoryLookup,2,FALSE), "")</f>
        <v/>
      </c>
      <c r="F2914" s="126" t="n"/>
      <c r="G2914" s="127" t="n"/>
      <c r="H2914" s="127" t="n"/>
      <c r="I2914" s="127" t="n"/>
      <c r="J2914" s="127" t="n"/>
      <c r="K2914" s="127" t="n"/>
      <c r="L2914" s="127" t="n"/>
      <c r="M2914" s="127" t="n"/>
      <c r="N2914" s="120" t="n"/>
      <c r="O2914" s="120" t="n"/>
      <c r="P2914" s="120" t="n"/>
      <c r="Q2914" s="120" t="n"/>
      <c r="R2914" s="121" t="n"/>
      <c r="S2914" s="121" t="n"/>
      <c r="T2914" s="121" t="n"/>
      <c r="U2914" s="121" t="n"/>
      <c r="V2914" s="117">
        <f>IF(P2914="NA","NA",IF(P2914&lt;&gt;"",TEXT(P2914-N2914,"[h].mm"),""))</f>
        <v/>
      </c>
      <c r="W2914" s="118">
        <f>IF(AND(R2914="",S2914=""),"",R2914+S2914)</f>
        <v/>
      </c>
      <c r="X2914" s="116">
        <f>IF(O2914&lt;&gt;"",DATE(YEAR(O2914), MONTH(O2914), DAY(O2914)),"")</f>
        <v/>
      </c>
      <c r="Y2914" s="122" t="n"/>
      <c r="Z2914" s="123" t="n"/>
      <c r="AA2914" s="117">
        <f>IF(F2914="Re-assigned","NA",IF(W2914="","",IF(W2914&gt;=VLOOKUP(D2914,SLAMatrix,3,FALSE),"Yes",IF(W2914&lt;VLOOKUP(D2914,SLAMatrix,2,FALSE),"No","Internal"))))</f>
        <v/>
      </c>
      <c r="AB2914" s="123" t="n"/>
      <c r="AC2914" s="123" t="n"/>
      <c r="AD2914" s="119" t="n"/>
      <c r="AE2914" s="125" t="n"/>
      <c r="AF2914" s="124">
        <f>MONTH(O2914)</f>
        <v/>
      </c>
      <c r="AG2914" s="124">
        <f>VLOOKUP(IFERROR(MID(AE2914,1,(FIND(",",AE2914,1)-1)),AE2914),Facility_Region_Mapping,2,FALSE)</f>
        <v/>
      </c>
      <c r="AH2914" s="124" t="n"/>
      <c r="AI2914" s="124">
        <f>IF(C2914&lt;&gt;"",IF(M2914="ESM User",getInterfaceName($C2914),"NA"),"")</f>
        <v/>
      </c>
      <c r="AJ2914" s="116">
        <f>IF(Q2914&lt;&gt;"",DATE(YEAR(Q2914), MONTH(Q2914), DAY(Q2914)),"")</f>
        <v/>
      </c>
      <c r="AK2914" s="130">
        <f>IF(Q2914&lt;&gt;0,Q2914-N2914,TODAY()-N2914)</f>
        <v/>
      </c>
      <c r="AL2914" s="112">
        <f>IF(F2914="Re-assigned",0,IF(H2914="Closed",0,IF(H2914="Service Restored",0,IF(H2914="",0,1))))</f>
        <v/>
      </c>
      <c r="AM2914" s="124">
        <f>IF(AL2914=0,"",IF(AK2914&gt;20.99,"Aged","Non-Aged"))</f>
        <v/>
      </c>
      <c r="AN2914" s="112">
        <f>IF(Q2914&lt;&gt;"",MONTH(Q2914),"")</f>
        <v/>
      </c>
      <c r="AO2914" s="112">
        <f>IFERROR(VALUE(V2914),0)</f>
        <v/>
      </c>
    </row>
    <row customFormat="1" customHeight="1" ht="29.25" r="2915" s="112" spans="1:41">
      <c r="A2915" s="127" t="n"/>
      <c r="B2915" s="113" t="n"/>
      <c r="C2915" s="127" t="n"/>
      <c r="D2915" s="127" t="n"/>
      <c r="E2915" s="114">
        <f>IF(F2915 &lt;&gt; "",VLOOKUP(F2915,CategoryLookup,2,FALSE), "")</f>
        <v/>
      </c>
      <c r="F2915" s="126" t="n"/>
      <c r="G2915" s="127" t="n"/>
      <c r="H2915" s="127" t="n"/>
      <c r="I2915" s="127" t="n"/>
      <c r="J2915" s="127" t="n"/>
      <c r="K2915" s="127" t="n"/>
      <c r="L2915" s="127" t="n"/>
      <c r="M2915" s="127" t="n"/>
      <c r="N2915" s="120" t="n"/>
      <c r="O2915" s="120" t="n"/>
      <c r="P2915" s="120" t="n"/>
      <c r="Q2915" s="120" t="n"/>
      <c r="R2915" s="121" t="n"/>
      <c r="S2915" s="121" t="n"/>
      <c r="T2915" s="121" t="n"/>
      <c r="U2915" s="121" t="n"/>
      <c r="V2915" s="117">
        <f>IF(P2915="NA","NA",IF(P2915&lt;&gt;"",TEXT(P2915-N2915,"[h].mm"),""))</f>
        <v/>
      </c>
      <c r="W2915" s="118">
        <f>IF(AND(R2915="",S2915=""),"",R2915+S2915)</f>
        <v/>
      </c>
      <c r="X2915" s="116">
        <f>IF(O2915&lt;&gt;"",DATE(YEAR(O2915), MONTH(O2915), DAY(O2915)),"")</f>
        <v/>
      </c>
      <c r="Y2915" s="122" t="n"/>
      <c r="Z2915" s="123" t="n"/>
      <c r="AA2915" s="117">
        <f>IF(F2915="Re-assigned","NA",IF(W2915="","",IF(W2915&gt;=VLOOKUP(D2915,SLAMatrix,3,FALSE),"Yes",IF(W2915&lt;VLOOKUP(D2915,SLAMatrix,2,FALSE),"No","Internal"))))</f>
        <v/>
      </c>
      <c r="AB2915" s="123" t="n"/>
      <c r="AC2915" s="123" t="n"/>
      <c r="AD2915" s="119" t="n"/>
      <c r="AE2915" s="125" t="n"/>
      <c r="AF2915" s="124">
        <f>MONTH(O2915)</f>
        <v/>
      </c>
      <c r="AG2915" s="124">
        <f>VLOOKUP(IFERROR(MID(AE2915,1,(FIND(",",AE2915,1)-1)),AE2915),Facility_Region_Mapping,2,FALSE)</f>
        <v/>
      </c>
      <c r="AH2915" s="124" t="n"/>
      <c r="AI2915" s="124">
        <f>IF(C2915&lt;&gt;"",IF(M2915="ESM User",getInterfaceName($C2915),"NA"),"")</f>
        <v/>
      </c>
      <c r="AJ2915" s="116">
        <f>IF(Q2915&lt;&gt;"",DATE(YEAR(Q2915), MONTH(Q2915), DAY(Q2915)),"")</f>
        <v/>
      </c>
      <c r="AK2915" s="130">
        <f>IF(Q2915&lt;&gt;0,Q2915-N2915,TODAY()-N2915)</f>
        <v/>
      </c>
      <c r="AL2915" s="112">
        <f>IF(F2915="Re-assigned",0,IF(H2915="Closed",0,IF(H2915="Service Restored",0,IF(H2915="",0,1))))</f>
        <v/>
      </c>
      <c r="AM2915" s="124">
        <f>IF(AL2915=0,"",IF(AK2915&gt;20.99,"Aged","Non-Aged"))</f>
        <v/>
      </c>
      <c r="AN2915" s="112">
        <f>IF(Q2915&lt;&gt;"",MONTH(Q2915),"")</f>
        <v/>
      </c>
      <c r="AO2915" s="112">
        <f>IFERROR(VALUE(V2915),0)</f>
        <v/>
      </c>
    </row>
    <row customFormat="1" customHeight="1" ht="29.25" r="2916" s="112" spans="1:41">
      <c r="A2916" s="127" t="n"/>
      <c r="B2916" s="113" t="n"/>
      <c r="C2916" s="127" t="n"/>
      <c r="D2916" s="127" t="n"/>
      <c r="E2916" s="114">
        <f>IF(F2916 &lt;&gt; "",VLOOKUP(F2916,CategoryLookup,2,FALSE), "")</f>
        <v/>
      </c>
      <c r="F2916" s="126" t="n"/>
      <c r="G2916" s="127" t="n"/>
      <c r="H2916" s="127" t="n"/>
      <c r="I2916" s="127" t="n"/>
      <c r="J2916" s="127" t="n"/>
      <c r="K2916" s="127" t="n"/>
      <c r="L2916" s="127" t="n"/>
      <c r="M2916" s="127" t="n"/>
      <c r="N2916" s="120" t="n"/>
      <c r="O2916" s="120" t="n"/>
      <c r="P2916" s="120" t="n"/>
      <c r="Q2916" s="120" t="n"/>
      <c r="R2916" s="121" t="n"/>
      <c r="S2916" s="121" t="n"/>
      <c r="T2916" s="121" t="n"/>
      <c r="U2916" s="121" t="n"/>
      <c r="V2916" s="117">
        <f>IF(P2916="NA","NA",IF(P2916&lt;&gt;"",TEXT(P2916-N2916,"[h].mm"),""))</f>
        <v/>
      </c>
      <c r="W2916" s="118">
        <f>IF(AND(R2916="",S2916=""),"",R2916+S2916)</f>
        <v/>
      </c>
      <c r="X2916" s="116">
        <f>IF(O2916&lt;&gt;"",DATE(YEAR(O2916), MONTH(O2916), DAY(O2916)),"")</f>
        <v/>
      </c>
      <c r="Y2916" s="122" t="n"/>
      <c r="Z2916" s="123" t="n"/>
      <c r="AA2916" s="117">
        <f>IF(F2916="Re-assigned","NA",IF(W2916="","",IF(W2916&gt;=VLOOKUP(D2916,SLAMatrix,3,FALSE),"Yes",IF(W2916&lt;VLOOKUP(D2916,SLAMatrix,2,FALSE),"No","Internal"))))</f>
        <v/>
      </c>
      <c r="AB2916" s="123" t="n"/>
      <c r="AC2916" s="123" t="n"/>
      <c r="AD2916" s="119" t="n"/>
      <c r="AE2916" s="125" t="n"/>
      <c r="AF2916" s="124">
        <f>MONTH(O2916)</f>
        <v/>
      </c>
      <c r="AG2916" s="124">
        <f>VLOOKUP(IFERROR(MID(AE2916,1,(FIND(",",AE2916,1)-1)),AE2916),Facility_Region_Mapping,2,FALSE)</f>
        <v/>
      </c>
      <c r="AH2916" s="124" t="n"/>
      <c r="AI2916" s="124">
        <f>IF(C2916&lt;&gt;"",IF(M2916="ESM User",getInterfaceName($C2916),"NA"),"")</f>
        <v/>
      </c>
      <c r="AJ2916" s="116">
        <f>IF(Q2916&lt;&gt;"",DATE(YEAR(Q2916), MONTH(Q2916), DAY(Q2916)),"")</f>
        <v/>
      </c>
      <c r="AK2916" s="130">
        <f>IF(Q2916&lt;&gt;0,Q2916-N2916,TODAY()-N2916)</f>
        <v/>
      </c>
      <c r="AL2916" s="112">
        <f>IF(F2916="Re-assigned",0,IF(H2916="Closed",0,IF(H2916="Service Restored",0,IF(H2916="",0,1))))</f>
        <v/>
      </c>
      <c r="AM2916" s="124">
        <f>IF(AL2916=0,"",IF(AK2916&gt;20.99,"Aged","Non-Aged"))</f>
        <v/>
      </c>
      <c r="AN2916" s="112">
        <f>IF(Q2916&lt;&gt;"",MONTH(Q2916),"")</f>
        <v/>
      </c>
      <c r="AO2916" s="112">
        <f>IFERROR(VALUE(V2916),0)</f>
        <v/>
      </c>
    </row>
    <row customFormat="1" customHeight="1" ht="29.25" r="2917" s="112" spans="1:41">
      <c r="A2917" s="127" t="n"/>
      <c r="B2917" s="113" t="n"/>
      <c r="C2917" s="127" t="n"/>
      <c r="D2917" s="127" t="n"/>
      <c r="E2917" s="114">
        <f>IF(F2917 &lt;&gt; "",VLOOKUP(F2917,CategoryLookup,2,FALSE), "")</f>
        <v/>
      </c>
      <c r="F2917" s="126" t="n"/>
      <c r="G2917" s="127" t="n"/>
      <c r="H2917" s="127" t="n"/>
      <c r="I2917" s="127" t="n"/>
      <c r="J2917" s="127" t="n"/>
      <c r="K2917" s="127" t="n"/>
      <c r="L2917" s="127" t="n"/>
      <c r="M2917" s="127" t="n"/>
      <c r="N2917" s="120" t="n"/>
      <c r="O2917" s="120" t="n"/>
      <c r="P2917" s="120" t="n"/>
      <c r="Q2917" s="120" t="n"/>
      <c r="R2917" s="121" t="n"/>
      <c r="S2917" s="121" t="n"/>
      <c r="T2917" s="121" t="n"/>
      <c r="U2917" s="121" t="n"/>
      <c r="V2917" s="117">
        <f>IF(P2917="NA","NA",IF(P2917&lt;&gt;"",TEXT(P2917-N2917,"[h].mm"),""))</f>
        <v/>
      </c>
      <c r="W2917" s="118">
        <f>IF(AND(R2917="",S2917=""),"",R2917+S2917)</f>
        <v/>
      </c>
      <c r="X2917" s="116">
        <f>IF(O2917&lt;&gt;"",DATE(YEAR(O2917), MONTH(O2917), DAY(O2917)),"")</f>
        <v/>
      </c>
      <c r="Y2917" s="122" t="n"/>
      <c r="Z2917" s="123" t="n"/>
      <c r="AA2917" s="117">
        <f>IF(F2917="Re-assigned","NA",IF(W2917="","",IF(W2917&gt;=VLOOKUP(D2917,SLAMatrix,3,FALSE),"Yes",IF(W2917&lt;VLOOKUP(D2917,SLAMatrix,2,FALSE),"No","Internal"))))</f>
        <v/>
      </c>
      <c r="AB2917" s="123" t="n"/>
      <c r="AC2917" s="123" t="n"/>
      <c r="AD2917" s="119" t="n"/>
      <c r="AE2917" s="125" t="n"/>
      <c r="AF2917" s="124">
        <f>MONTH(O2917)</f>
        <v/>
      </c>
      <c r="AG2917" s="124">
        <f>VLOOKUP(IFERROR(MID(AE2917,1,(FIND(",",AE2917,1)-1)),AE2917),Facility_Region_Mapping,2,FALSE)</f>
        <v/>
      </c>
      <c r="AH2917" s="124" t="n"/>
      <c r="AI2917" s="124">
        <f>IF(C2917&lt;&gt;"",IF(M2917="ESM User",getInterfaceName($C2917),"NA"),"")</f>
        <v/>
      </c>
      <c r="AJ2917" s="116">
        <f>IF(Q2917&lt;&gt;"",DATE(YEAR(Q2917), MONTH(Q2917), DAY(Q2917)),"")</f>
        <v/>
      </c>
      <c r="AK2917" s="130">
        <f>IF(Q2917&lt;&gt;0,Q2917-N2917,TODAY()-N2917)</f>
        <v/>
      </c>
      <c r="AL2917" s="112">
        <f>IF(F2917="Re-assigned",0,IF(H2917="Closed",0,IF(H2917="Service Restored",0,IF(H2917="",0,1))))</f>
        <v/>
      </c>
      <c r="AM2917" s="124">
        <f>IF(AL2917=0,"",IF(AK2917&gt;20.99,"Aged","Non-Aged"))</f>
        <v/>
      </c>
      <c r="AN2917" s="112">
        <f>IF(Q2917&lt;&gt;"",MONTH(Q2917),"")</f>
        <v/>
      </c>
      <c r="AO2917" s="112">
        <f>IFERROR(VALUE(V2917),0)</f>
        <v/>
      </c>
    </row>
    <row customFormat="1" customHeight="1" ht="29.25" r="2918" s="112" spans="1:41">
      <c r="A2918" s="127" t="n"/>
      <c r="B2918" s="113" t="n"/>
      <c r="C2918" s="127" t="n"/>
      <c r="D2918" s="127" t="n"/>
      <c r="E2918" s="114">
        <f>IF(F2918 &lt;&gt; "",VLOOKUP(F2918,CategoryLookup,2,FALSE), "")</f>
        <v/>
      </c>
      <c r="F2918" s="126" t="n"/>
      <c r="G2918" s="127" t="n"/>
      <c r="H2918" s="127" t="n"/>
      <c r="I2918" s="127" t="n"/>
      <c r="J2918" s="127" t="n"/>
      <c r="K2918" s="127" t="n"/>
      <c r="L2918" s="127" t="n"/>
      <c r="M2918" s="127" t="n"/>
      <c r="N2918" s="120" t="n"/>
      <c r="O2918" s="120" t="n"/>
      <c r="P2918" s="120" t="n"/>
      <c r="Q2918" s="120" t="n"/>
      <c r="R2918" s="121" t="n"/>
      <c r="S2918" s="121" t="n"/>
      <c r="T2918" s="121" t="n"/>
      <c r="U2918" s="121" t="n"/>
      <c r="V2918" s="117">
        <f>IF(P2918="NA","NA",IF(P2918&lt;&gt;"",TEXT(P2918-N2918,"[h].mm"),""))</f>
        <v/>
      </c>
      <c r="W2918" s="118">
        <f>IF(AND(R2918="",S2918=""),"",R2918+S2918)</f>
        <v/>
      </c>
      <c r="X2918" s="116">
        <f>IF(O2918&lt;&gt;"",DATE(YEAR(O2918), MONTH(O2918), DAY(O2918)),"")</f>
        <v/>
      </c>
      <c r="Y2918" s="122" t="n"/>
      <c r="Z2918" s="123" t="n"/>
      <c r="AA2918" s="117">
        <f>IF(F2918="Re-assigned","NA",IF(W2918="","",IF(W2918&gt;=VLOOKUP(D2918,SLAMatrix,3,FALSE),"Yes",IF(W2918&lt;VLOOKUP(D2918,SLAMatrix,2,FALSE),"No","Internal"))))</f>
        <v/>
      </c>
      <c r="AB2918" s="123" t="n"/>
      <c r="AC2918" s="123" t="n"/>
      <c r="AD2918" s="119" t="n"/>
      <c r="AE2918" s="125" t="n"/>
      <c r="AF2918" s="124">
        <f>MONTH(O2918)</f>
        <v/>
      </c>
      <c r="AG2918" s="124">
        <f>VLOOKUP(IFERROR(MID(AE2918,1,(FIND(",",AE2918,1)-1)),AE2918),Facility_Region_Mapping,2,FALSE)</f>
        <v/>
      </c>
      <c r="AH2918" s="124" t="n"/>
      <c r="AI2918" s="124">
        <f>IF(C2918&lt;&gt;"",IF(M2918="ESM User",getInterfaceName($C2918),"NA"),"")</f>
        <v/>
      </c>
      <c r="AJ2918" s="116">
        <f>IF(Q2918&lt;&gt;"",DATE(YEAR(Q2918), MONTH(Q2918), DAY(Q2918)),"")</f>
        <v/>
      </c>
      <c r="AK2918" s="130">
        <f>IF(Q2918&lt;&gt;0,Q2918-N2918,TODAY()-N2918)</f>
        <v/>
      </c>
      <c r="AL2918" s="112">
        <f>IF(F2918="Re-assigned",0,IF(H2918="Closed",0,IF(H2918="Service Restored",0,IF(H2918="",0,1))))</f>
        <v/>
      </c>
      <c r="AM2918" s="124">
        <f>IF(AL2918=0,"",IF(AK2918&gt;20.99,"Aged","Non-Aged"))</f>
        <v/>
      </c>
      <c r="AN2918" s="112">
        <f>IF(Q2918&lt;&gt;"",MONTH(Q2918),"")</f>
        <v/>
      </c>
      <c r="AO2918" s="112">
        <f>IFERROR(VALUE(V2918),0)</f>
        <v/>
      </c>
    </row>
    <row customFormat="1" customHeight="1" ht="29.25" r="2919" s="112" spans="1:41">
      <c r="A2919" s="127" t="n"/>
      <c r="B2919" s="113" t="n"/>
      <c r="C2919" s="127" t="n"/>
      <c r="D2919" s="127" t="n"/>
      <c r="E2919" s="114">
        <f>IF(F2919 &lt;&gt; "",VLOOKUP(F2919,CategoryLookup,2,FALSE), "")</f>
        <v/>
      </c>
      <c r="F2919" s="126" t="n"/>
      <c r="G2919" s="127" t="n"/>
      <c r="H2919" s="127" t="n"/>
      <c r="I2919" s="127" t="n"/>
      <c r="J2919" s="127" t="n"/>
      <c r="K2919" s="127" t="n"/>
      <c r="L2919" s="127" t="n"/>
      <c r="M2919" s="127" t="n"/>
      <c r="N2919" s="120" t="n"/>
      <c r="O2919" s="120" t="n"/>
      <c r="P2919" s="120" t="n"/>
      <c r="Q2919" s="120" t="n"/>
      <c r="R2919" s="121" t="n"/>
      <c r="S2919" s="121" t="n"/>
      <c r="T2919" s="121" t="n"/>
      <c r="U2919" s="121" t="n"/>
      <c r="V2919" s="117">
        <f>IF(P2919="NA","NA",IF(P2919&lt;&gt;"",TEXT(P2919-N2919,"[h].mm"),""))</f>
        <v/>
      </c>
      <c r="W2919" s="118">
        <f>IF(AND(R2919="",S2919=""),"",R2919+S2919)</f>
        <v/>
      </c>
      <c r="X2919" s="116">
        <f>IF(O2919&lt;&gt;"",DATE(YEAR(O2919), MONTH(O2919), DAY(O2919)),"")</f>
        <v/>
      </c>
      <c r="Y2919" s="122" t="n"/>
      <c r="Z2919" s="123" t="n"/>
      <c r="AA2919" s="117">
        <f>IF(F2919="Re-assigned","NA",IF(W2919="","",IF(W2919&gt;=VLOOKUP(D2919,SLAMatrix,3,FALSE),"Yes",IF(W2919&lt;VLOOKUP(D2919,SLAMatrix,2,FALSE),"No","Internal"))))</f>
        <v/>
      </c>
      <c r="AB2919" s="123" t="n"/>
      <c r="AC2919" s="123" t="n"/>
      <c r="AD2919" s="119" t="n"/>
      <c r="AE2919" s="125" t="n"/>
      <c r="AF2919" s="124">
        <f>MONTH(O2919)</f>
        <v/>
      </c>
      <c r="AG2919" s="124">
        <f>VLOOKUP(IFERROR(MID(AE2919,1,(FIND(",",AE2919,1)-1)),AE2919),Facility_Region_Mapping,2,FALSE)</f>
        <v/>
      </c>
      <c r="AH2919" s="124" t="n"/>
      <c r="AI2919" s="124">
        <f>IF(C2919&lt;&gt;"",IF(M2919="ESM User",getInterfaceName($C2919),"NA"),"")</f>
        <v/>
      </c>
      <c r="AJ2919" s="116">
        <f>IF(Q2919&lt;&gt;"",DATE(YEAR(Q2919), MONTH(Q2919), DAY(Q2919)),"")</f>
        <v/>
      </c>
      <c r="AK2919" s="130">
        <f>IF(Q2919&lt;&gt;0,Q2919-N2919,TODAY()-N2919)</f>
        <v/>
      </c>
      <c r="AL2919" s="112">
        <f>IF(F2919="Re-assigned",0,IF(H2919="Closed",0,IF(H2919="Service Restored",0,IF(H2919="",0,1))))</f>
        <v/>
      </c>
      <c r="AM2919" s="124">
        <f>IF(AL2919=0,"",IF(AK2919&gt;20.99,"Aged","Non-Aged"))</f>
        <v/>
      </c>
      <c r="AN2919" s="112">
        <f>IF(Q2919&lt;&gt;"",MONTH(Q2919),"")</f>
        <v/>
      </c>
      <c r="AO2919" s="112">
        <f>IFERROR(VALUE(V2919),0)</f>
        <v/>
      </c>
    </row>
    <row customFormat="1" customHeight="1" ht="29.25" r="2920" s="112" spans="1:41">
      <c r="A2920" s="127" t="n"/>
      <c r="B2920" s="113" t="n"/>
      <c r="C2920" s="127" t="n"/>
      <c r="D2920" s="127" t="n"/>
      <c r="E2920" s="114">
        <f>IF(F2920 &lt;&gt; "",VLOOKUP(F2920,CategoryLookup,2,FALSE), "")</f>
        <v/>
      </c>
      <c r="F2920" s="126" t="n"/>
      <c r="G2920" s="127" t="n"/>
      <c r="H2920" s="127" t="n"/>
      <c r="I2920" s="127" t="n"/>
      <c r="J2920" s="127" t="n"/>
      <c r="K2920" s="127" t="n"/>
      <c r="L2920" s="127" t="n"/>
      <c r="M2920" s="127" t="n"/>
      <c r="N2920" s="120" t="n"/>
      <c r="O2920" s="120" t="n"/>
      <c r="P2920" s="120" t="n"/>
      <c r="Q2920" s="120" t="n"/>
      <c r="R2920" s="121" t="n"/>
      <c r="S2920" s="121" t="n"/>
      <c r="T2920" s="121" t="n"/>
      <c r="U2920" s="121" t="n"/>
      <c r="V2920" s="117">
        <f>IF(P2920="NA","NA",IF(P2920&lt;&gt;"",TEXT(P2920-N2920,"[h].mm"),""))</f>
        <v/>
      </c>
      <c r="W2920" s="118">
        <f>IF(AND(R2920="",S2920=""),"",R2920+S2920)</f>
        <v/>
      </c>
      <c r="X2920" s="116">
        <f>IF(O2920&lt;&gt;"",DATE(YEAR(O2920), MONTH(O2920), DAY(O2920)),"")</f>
        <v/>
      </c>
      <c r="Y2920" s="122" t="n"/>
      <c r="Z2920" s="123" t="n"/>
      <c r="AA2920" s="117">
        <f>IF(F2920="Re-assigned","NA",IF(W2920="","",IF(W2920&gt;=VLOOKUP(D2920,SLAMatrix,3,FALSE),"Yes",IF(W2920&lt;VLOOKUP(D2920,SLAMatrix,2,FALSE),"No","Internal"))))</f>
        <v/>
      </c>
      <c r="AB2920" s="123" t="n"/>
      <c r="AC2920" s="123" t="n"/>
      <c r="AD2920" s="119" t="n"/>
      <c r="AE2920" s="125" t="n"/>
      <c r="AF2920" s="124">
        <f>MONTH(O2920)</f>
        <v/>
      </c>
      <c r="AG2920" s="124">
        <f>VLOOKUP(IFERROR(MID(AE2920,1,(FIND(",",AE2920,1)-1)),AE2920),Facility_Region_Mapping,2,FALSE)</f>
        <v/>
      </c>
      <c r="AH2920" s="124" t="n"/>
      <c r="AI2920" s="124">
        <f>IF(C2920&lt;&gt;"",IF(M2920="ESM User",getInterfaceName($C2920),"NA"),"")</f>
        <v/>
      </c>
      <c r="AJ2920" s="116">
        <f>IF(Q2920&lt;&gt;"",DATE(YEAR(Q2920), MONTH(Q2920), DAY(Q2920)),"")</f>
        <v/>
      </c>
      <c r="AK2920" s="130">
        <f>IF(Q2920&lt;&gt;0,Q2920-N2920,TODAY()-N2920)</f>
        <v/>
      </c>
      <c r="AL2920" s="112">
        <f>IF(F2920="Re-assigned",0,IF(H2920="Closed",0,IF(H2920="Service Restored",0,IF(H2920="",0,1))))</f>
        <v/>
      </c>
      <c r="AM2920" s="124">
        <f>IF(AL2920=0,"",IF(AK2920&gt;20.99,"Aged","Non-Aged"))</f>
        <v/>
      </c>
      <c r="AN2920" s="112">
        <f>IF(Q2920&lt;&gt;"",MONTH(Q2920),"")</f>
        <v/>
      </c>
      <c r="AO2920" s="112">
        <f>IFERROR(VALUE(V2920),0)</f>
        <v/>
      </c>
    </row>
    <row customFormat="1" customHeight="1" ht="29.25" r="2921" s="112" spans="1:41">
      <c r="A2921" s="127" t="n"/>
      <c r="B2921" s="113" t="n"/>
      <c r="C2921" s="127" t="n"/>
      <c r="D2921" s="127" t="n"/>
      <c r="E2921" s="114">
        <f>IF(F2921 &lt;&gt; "",VLOOKUP(F2921,CategoryLookup,2,FALSE), "")</f>
        <v/>
      </c>
      <c r="F2921" s="126" t="n"/>
      <c r="G2921" s="127" t="n"/>
      <c r="H2921" s="127" t="n"/>
      <c r="I2921" s="127" t="n"/>
      <c r="J2921" s="127" t="n"/>
      <c r="K2921" s="127" t="n"/>
      <c r="L2921" s="127" t="n"/>
      <c r="M2921" s="127" t="n"/>
      <c r="N2921" s="120" t="n"/>
      <c r="O2921" s="120" t="n"/>
      <c r="P2921" s="120" t="n"/>
      <c r="Q2921" s="120" t="n"/>
      <c r="R2921" s="121" t="n"/>
      <c r="S2921" s="121" t="n"/>
      <c r="T2921" s="121" t="n"/>
      <c r="U2921" s="121" t="n"/>
      <c r="V2921" s="117">
        <f>IF(P2921="NA","NA",IF(P2921&lt;&gt;"",TEXT(P2921-N2921,"[h].mm"),""))</f>
        <v/>
      </c>
      <c r="W2921" s="118">
        <f>IF(AND(R2921="",S2921=""),"",R2921+S2921)</f>
        <v/>
      </c>
      <c r="X2921" s="116">
        <f>IF(O2921&lt;&gt;"",DATE(YEAR(O2921), MONTH(O2921), DAY(O2921)),"")</f>
        <v/>
      </c>
      <c r="Y2921" s="122" t="n"/>
      <c r="Z2921" s="123" t="n"/>
      <c r="AA2921" s="117">
        <f>IF(F2921="Re-assigned","NA",IF(W2921="","",IF(W2921&gt;=VLOOKUP(D2921,SLAMatrix,3,FALSE),"Yes",IF(W2921&lt;VLOOKUP(D2921,SLAMatrix,2,FALSE),"No","Internal"))))</f>
        <v/>
      </c>
      <c r="AB2921" s="123" t="n"/>
      <c r="AC2921" s="123" t="n"/>
      <c r="AD2921" s="119" t="n"/>
      <c r="AE2921" s="125" t="n"/>
      <c r="AF2921" s="124">
        <f>MONTH(O2921)</f>
        <v/>
      </c>
      <c r="AG2921" s="124">
        <f>VLOOKUP(IFERROR(MID(AE2921,1,(FIND(",",AE2921,1)-1)),AE2921),Facility_Region_Mapping,2,FALSE)</f>
        <v/>
      </c>
      <c r="AH2921" s="124" t="n"/>
      <c r="AI2921" s="124">
        <f>IF(C2921&lt;&gt;"",IF(M2921="ESM User",getInterfaceName($C2921),"NA"),"")</f>
        <v/>
      </c>
      <c r="AJ2921" s="116">
        <f>IF(Q2921&lt;&gt;"",DATE(YEAR(Q2921), MONTH(Q2921), DAY(Q2921)),"")</f>
        <v/>
      </c>
      <c r="AK2921" s="130">
        <f>IF(Q2921&lt;&gt;0,Q2921-N2921,TODAY()-N2921)</f>
        <v/>
      </c>
      <c r="AL2921" s="112">
        <f>IF(F2921="Re-assigned",0,IF(H2921="Closed",0,IF(H2921="Service Restored",0,IF(H2921="",0,1))))</f>
        <v/>
      </c>
      <c r="AM2921" s="124">
        <f>IF(AL2921=0,"",IF(AK2921&gt;20.99,"Aged","Non-Aged"))</f>
        <v/>
      </c>
      <c r="AN2921" s="112">
        <f>IF(Q2921&lt;&gt;"",MONTH(Q2921),"")</f>
        <v/>
      </c>
      <c r="AO2921" s="112">
        <f>IFERROR(VALUE(V2921),0)</f>
        <v/>
      </c>
    </row>
    <row customFormat="1" customHeight="1" ht="29.25" r="2922" s="112" spans="1:41">
      <c r="A2922" s="127" t="n"/>
      <c r="B2922" s="113" t="n"/>
      <c r="C2922" s="127" t="n"/>
      <c r="D2922" s="127" t="n"/>
      <c r="E2922" s="114">
        <f>IF(F2922 &lt;&gt; "",VLOOKUP(F2922,CategoryLookup,2,FALSE), "")</f>
        <v/>
      </c>
      <c r="F2922" s="126" t="n"/>
      <c r="G2922" s="127" t="n"/>
      <c r="H2922" s="127" t="n"/>
      <c r="I2922" s="127" t="n"/>
      <c r="J2922" s="127" t="n"/>
      <c r="K2922" s="127" t="n"/>
      <c r="L2922" s="127" t="n"/>
      <c r="M2922" s="127" t="n"/>
      <c r="N2922" s="120" t="n"/>
      <c r="O2922" s="120" t="n"/>
      <c r="P2922" s="120" t="n"/>
      <c r="Q2922" s="120" t="n"/>
      <c r="R2922" s="121" t="n"/>
      <c r="S2922" s="121" t="n"/>
      <c r="T2922" s="121" t="n"/>
      <c r="U2922" s="121" t="n"/>
      <c r="V2922" s="117">
        <f>IF(P2922="NA","NA",IF(P2922&lt;&gt;"",TEXT(P2922-N2922,"[h].mm"),""))</f>
        <v/>
      </c>
      <c r="W2922" s="118">
        <f>IF(AND(R2922="",S2922=""),"",R2922+S2922)</f>
        <v/>
      </c>
      <c r="X2922" s="116">
        <f>IF(O2922&lt;&gt;"",DATE(YEAR(O2922), MONTH(O2922), DAY(O2922)),"")</f>
        <v/>
      </c>
      <c r="Y2922" s="122" t="n"/>
      <c r="Z2922" s="123" t="n"/>
      <c r="AA2922" s="117">
        <f>IF(F2922="Re-assigned","NA",IF(W2922="","",IF(W2922&gt;=VLOOKUP(D2922,SLAMatrix,3,FALSE),"Yes",IF(W2922&lt;VLOOKUP(D2922,SLAMatrix,2,FALSE),"No","Internal"))))</f>
        <v/>
      </c>
      <c r="AB2922" s="123" t="n"/>
      <c r="AC2922" s="123" t="n"/>
      <c r="AD2922" s="119" t="n"/>
      <c r="AE2922" s="125" t="n"/>
      <c r="AF2922" s="124">
        <f>MONTH(O2922)</f>
        <v/>
      </c>
      <c r="AG2922" s="124">
        <f>VLOOKUP(IFERROR(MID(AE2922,1,(FIND(",",AE2922,1)-1)),AE2922),Facility_Region_Mapping,2,FALSE)</f>
        <v/>
      </c>
      <c r="AH2922" s="124" t="n"/>
      <c r="AI2922" s="124">
        <f>IF(C2922&lt;&gt;"",IF(M2922="ESM User",getInterfaceName($C2922),"NA"),"")</f>
        <v/>
      </c>
      <c r="AJ2922" s="116">
        <f>IF(Q2922&lt;&gt;"",DATE(YEAR(Q2922), MONTH(Q2922), DAY(Q2922)),"")</f>
        <v/>
      </c>
      <c r="AK2922" s="130">
        <f>IF(Q2922&lt;&gt;0,Q2922-N2922,TODAY()-N2922)</f>
        <v/>
      </c>
      <c r="AL2922" s="112">
        <f>IF(F2922="Re-assigned",0,IF(H2922="Closed",0,IF(H2922="Service Restored",0,IF(H2922="",0,1))))</f>
        <v/>
      </c>
      <c r="AM2922" s="124">
        <f>IF(AL2922=0,"",IF(AK2922&gt;20.99,"Aged","Non-Aged"))</f>
        <v/>
      </c>
      <c r="AN2922" s="112">
        <f>IF(Q2922&lt;&gt;"",MONTH(Q2922),"")</f>
        <v/>
      </c>
      <c r="AO2922" s="112">
        <f>IFERROR(VALUE(V2922),0)</f>
        <v/>
      </c>
    </row>
    <row customFormat="1" customHeight="1" ht="29.25" r="2923" s="112" spans="1:41">
      <c r="A2923" s="127" t="n"/>
      <c r="B2923" s="113" t="n"/>
      <c r="C2923" s="127" t="n"/>
      <c r="D2923" s="127" t="n"/>
      <c r="E2923" s="114">
        <f>IF(F2923 &lt;&gt; "",VLOOKUP(F2923,CategoryLookup,2,FALSE), "")</f>
        <v/>
      </c>
      <c r="F2923" s="126" t="n"/>
      <c r="G2923" s="127" t="n"/>
      <c r="H2923" s="127" t="n"/>
      <c r="I2923" s="127" t="n"/>
      <c r="J2923" s="127" t="n"/>
      <c r="K2923" s="127" t="n"/>
      <c r="L2923" s="127" t="n"/>
      <c r="M2923" s="127" t="n"/>
      <c r="N2923" s="120" t="n"/>
      <c r="O2923" s="120" t="n"/>
      <c r="P2923" s="120" t="n"/>
      <c r="Q2923" s="120" t="n"/>
      <c r="R2923" s="121" t="n"/>
      <c r="S2923" s="121" t="n"/>
      <c r="T2923" s="121" t="n"/>
      <c r="U2923" s="121" t="n"/>
      <c r="V2923" s="117">
        <f>IF(P2923="NA","NA",IF(P2923&lt;&gt;"",TEXT(P2923-N2923,"[h].mm"),""))</f>
        <v/>
      </c>
      <c r="W2923" s="118">
        <f>IF(AND(R2923="",S2923=""),"",R2923+S2923)</f>
        <v/>
      </c>
      <c r="X2923" s="116">
        <f>IF(O2923&lt;&gt;"",DATE(YEAR(O2923), MONTH(O2923), DAY(O2923)),"")</f>
        <v/>
      </c>
      <c r="Y2923" s="122" t="n"/>
      <c r="Z2923" s="123" t="n"/>
      <c r="AA2923" s="117">
        <f>IF(F2923="Re-assigned","NA",IF(W2923="","",IF(W2923&gt;=VLOOKUP(D2923,SLAMatrix,3,FALSE),"Yes",IF(W2923&lt;VLOOKUP(D2923,SLAMatrix,2,FALSE),"No","Internal"))))</f>
        <v/>
      </c>
      <c r="AB2923" s="123" t="n"/>
      <c r="AC2923" s="123" t="n"/>
      <c r="AD2923" s="119" t="n"/>
      <c r="AE2923" s="125" t="n"/>
      <c r="AF2923" s="124">
        <f>MONTH(O2923)</f>
        <v/>
      </c>
      <c r="AG2923" s="124">
        <f>VLOOKUP(IFERROR(MID(AE2923,1,(FIND(",",AE2923,1)-1)),AE2923),Facility_Region_Mapping,2,FALSE)</f>
        <v/>
      </c>
      <c r="AH2923" s="124" t="n"/>
      <c r="AI2923" s="124">
        <f>IF(C2923&lt;&gt;"",IF(M2923="ESM User",getInterfaceName($C2923),"NA"),"")</f>
        <v/>
      </c>
      <c r="AJ2923" s="116">
        <f>IF(Q2923&lt;&gt;"",DATE(YEAR(Q2923), MONTH(Q2923), DAY(Q2923)),"")</f>
        <v/>
      </c>
      <c r="AK2923" s="130">
        <f>IF(Q2923&lt;&gt;0,Q2923-N2923,TODAY()-N2923)</f>
        <v/>
      </c>
      <c r="AL2923" s="112">
        <f>IF(F2923="Re-assigned",0,IF(H2923="Closed",0,IF(H2923="Service Restored",0,IF(H2923="",0,1))))</f>
        <v/>
      </c>
      <c r="AM2923" s="124">
        <f>IF(AL2923=0,"",IF(AK2923&gt;20.99,"Aged","Non-Aged"))</f>
        <v/>
      </c>
      <c r="AN2923" s="112">
        <f>IF(Q2923&lt;&gt;"",MONTH(Q2923),"")</f>
        <v/>
      </c>
      <c r="AO2923" s="112">
        <f>IFERROR(VALUE(V2923),0)</f>
        <v/>
      </c>
    </row>
    <row customFormat="1" customHeight="1" ht="29.25" r="2924" s="112" spans="1:41">
      <c r="A2924" s="127" t="n"/>
      <c r="B2924" s="113" t="n"/>
      <c r="C2924" s="127" t="n"/>
      <c r="D2924" s="127" t="n"/>
      <c r="E2924" s="114">
        <f>IF(F2924 &lt;&gt; "",VLOOKUP(F2924,CategoryLookup,2,FALSE), "")</f>
        <v/>
      </c>
      <c r="F2924" s="126" t="n"/>
      <c r="G2924" s="127" t="n"/>
      <c r="H2924" s="127" t="n"/>
      <c r="I2924" s="127" t="n"/>
      <c r="J2924" s="127" t="n"/>
      <c r="K2924" s="127" t="n"/>
      <c r="L2924" s="127" t="n"/>
      <c r="M2924" s="127" t="n"/>
      <c r="N2924" s="120" t="n"/>
      <c r="O2924" s="120" t="n"/>
      <c r="P2924" s="120" t="n"/>
      <c r="Q2924" s="120" t="n"/>
      <c r="R2924" s="121" t="n"/>
      <c r="S2924" s="121" t="n"/>
      <c r="T2924" s="121" t="n"/>
      <c r="U2924" s="121" t="n"/>
      <c r="V2924" s="117">
        <f>IF(P2924="NA","NA",IF(P2924&lt;&gt;"",TEXT(P2924-N2924,"[h].mm"),""))</f>
        <v/>
      </c>
      <c r="W2924" s="118">
        <f>IF(AND(R2924="",S2924=""),"",R2924+S2924)</f>
        <v/>
      </c>
      <c r="X2924" s="116">
        <f>IF(O2924&lt;&gt;"",DATE(YEAR(O2924), MONTH(O2924), DAY(O2924)),"")</f>
        <v/>
      </c>
      <c r="Y2924" s="122" t="n"/>
      <c r="Z2924" s="123" t="n"/>
      <c r="AA2924" s="117">
        <f>IF(F2924="Re-assigned","NA",IF(W2924="","",IF(W2924&gt;=VLOOKUP(D2924,SLAMatrix,3,FALSE),"Yes",IF(W2924&lt;VLOOKUP(D2924,SLAMatrix,2,FALSE),"No","Internal"))))</f>
        <v/>
      </c>
      <c r="AB2924" s="123" t="n"/>
      <c r="AC2924" s="123" t="n"/>
      <c r="AD2924" s="119" t="n"/>
      <c r="AE2924" s="125" t="n"/>
      <c r="AF2924" s="124">
        <f>MONTH(O2924)</f>
        <v/>
      </c>
      <c r="AG2924" s="124">
        <f>VLOOKUP(IFERROR(MID(AE2924,1,(FIND(",",AE2924,1)-1)),AE2924),Facility_Region_Mapping,2,FALSE)</f>
        <v/>
      </c>
      <c r="AH2924" s="124" t="n"/>
      <c r="AI2924" s="124">
        <f>IF(C2924&lt;&gt;"",IF(M2924="ESM User",getInterfaceName($C2924),"NA"),"")</f>
        <v/>
      </c>
      <c r="AJ2924" s="116">
        <f>IF(Q2924&lt;&gt;"",DATE(YEAR(Q2924), MONTH(Q2924), DAY(Q2924)),"")</f>
        <v/>
      </c>
      <c r="AK2924" s="130">
        <f>IF(Q2924&lt;&gt;0,Q2924-N2924,TODAY()-N2924)</f>
        <v/>
      </c>
      <c r="AL2924" s="112">
        <f>IF(F2924="Re-assigned",0,IF(H2924="Closed",0,IF(H2924="Service Restored",0,IF(H2924="",0,1))))</f>
        <v/>
      </c>
      <c r="AM2924" s="124">
        <f>IF(AL2924=0,"",IF(AK2924&gt;20.99,"Aged","Non-Aged"))</f>
        <v/>
      </c>
      <c r="AN2924" s="112">
        <f>IF(Q2924&lt;&gt;"",MONTH(Q2924),"")</f>
        <v/>
      </c>
      <c r="AO2924" s="112">
        <f>IFERROR(VALUE(V2924),0)</f>
        <v/>
      </c>
    </row>
    <row customFormat="1" customHeight="1" ht="29.25" r="2925" s="112" spans="1:41">
      <c r="A2925" s="127" t="n"/>
      <c r="B2925" s="113" t="n"/>
      <c r="C2925" s="127" t="n"/>
      <c r="D2925" s="127" t="n"/>
      <c r="E2925" s="114">
        <f>IF(F2925 &lt;&gt; "",VLOOKUP(F2925,CategoryLookup,2,FALSE), "")</f>
        <v/>
      </c>
      <c r="F2925" s="126" t="n"/>
      <c r="G2925" s="127" t="n"/>
      <c r="H2925" s="127" t="n"/>
      <c r="I2925" s="127" t="n"/>
      <c r="J2925" s="127" t="n"/>
      <c r="K2925" s="127" t="n"/>
      <c r="L2925" s="127" t="n"/>
      <c r="M2925" s="127" t="n"/>
      <c r="N2925" s="120" t="n"/>
      <c r="O2925" s="120" t="n"/>
      <c r="P2925" s="120" t="n"/>
      <c r="Q2925" s="120" t="n"/>
      <c r="R2925" s="121" t="n"/>
      <c r="S2925" s="121" t="n"/>
      <c r="T2925" s="121" t="n"/>
      <c r="U2925" s="121" t="n"/>
      <c r="V2925" s="117">
        <f>IF(P2925="NA","NA",IF(P2925&lt;&gt;"",TEXT(P2925-N2925,"[h].mm"),""))</f>
        <v/>
      </c>
      <c r="W2925" s="118">
        <f>IF(AND(R2925="",S2925=""),"",R2925+S2925)</f>
        <v/>
      </c>
      <c r="X2925" s="116">
        <f>IF(O2925&lt;&gt;"",DATE(YEAR(O2925), MONTH(O2925), DAY(O2925)),"")</f>
        <v/>
      </c>
      <c r="Y2925" s="122" t="n"/>
      <c r="Z2925" s="123" t="n"/>
      <c r="AA2925" s="117">
        <f>IF(F2925="Re-assigned","NA",IF(W2925="","",IF(W2925&gt;=VLOOKUP(D2925,SLAMatrix,3,FALSE),"Yes",IF(W2925&lt;VLOOKUP(D2925,SLAMatrix,2,FALSE),"No","Internal"))))</f>
        <v/>
      </c>
      <c r="AB2925" s="123" t="n"/>
      <c r="AC2925" s="123" t="n"/>
      <c r="AD2925" s="119" t="n"/>
      <c r="AE2925" s="125" t="n"/>
      <c r="AF2925" s="124">
        <f>MONTH(O2925)</f>
        <v/>
      </c>
      <c r="AG2925" s="124">
        <f>VLOOKUP(IFERROR(MID(AE2925,1,(FIND(",",AE2925,1)-1)),AE2925),Facility_Region_Mapping,2,FALSE)</f>
        <v/>
      </c>
      <c r="AH2925" s="124" t="n"/>
      <c r="AI2925" s="124">
        <f>IF(C2925&lt;&gt;"",IF(M2925="ESM User",getInterfaceName($C2925),"NA"),"")</f>
        <v/>
      </c>
      <c r="AJ2925" s="116">
        <f>IF(Q2925&lt;&gt;"",DATE(YEAR(Q2925), MONTH(Q2925), DAY(Q2925)),"")</f>
        <v/>
      </c>
      <c r="AK2925" s="130">
        <f>IF(Q2925&lt;&gt;0,Q2925-N2925,TODAY()-N2925)</f>
        <v/>
      </c>
      <c r="AL2925" s="112">
        <f>IF(F2925="Re-assigned",0,IF(H2925="Closed",0,IF(H2925="Service Restored",0,IF(H2925="",0,1))))</f>
        <v/>
      </c>
      <c r="AM2925" s="124">
        <f>IF(AL2925=0,"",IF(AK2925&gt;20.99,"Aged","Non-Aged"))</f>
        <v/>
      </c>
      <c r="AN2925" s="112">
        <f>IF(Q2925&lt;&gt;"",MONTH(Q2925),"")</f>
        <v/>
      </c>
      <c r="AO2925" s="112">
        <f>IFERROR(VALUE(V2925),0)</f>
        <v/>
      </c>
    </row>
    <row customFormat="1" customHeight="1" ht="29.25" r="2926" s="112" spans="1:41">
      <c r="A2926" s="127" t="n"/>
      <c r="B2926" s="113" t="n"/>
      <c r="C2926" s="127" t="n"/>
      <c r="D2926" s="127" t="n"/>
      <c r="E2926" s="114">
        <f>IF(F2926 &lt;&gt; "",VLOOKUP(F2926,CategoryLookup,2,FALSE), "")</f>
        <v/>
      </c>
      <c r="F2926" s="126" t="n"/>
      <c r="G2926" s="127" t="n"/>
      <c r="H2926" s="127" t="n"/>
      <c r="I2926" s="127" t="n"/>
      <c r="J2926" s="127" t="n"/>
      <c r="K2926" s="127" t="n"/>
      <c r="L2926" s="127" t="n"/>
      <c r="M2926" s="127" t="n"/>
      <c r="N2926" s="120" t="n"/>
      <c r="O2926" s="120" t="n"/>
      <c r="P2926" s="120" t="n"/>
      <c r="Q2926" s="120" t="n"/>
      <c r="R2926" s="121" t="n"/>
      <c r="S2926" s="121" t="n"/>
      <c r="T2926" s="121" t="n"/>
      <c r="U2926" s="121" t="n"/>
      <c r="V2926" s="117">
        <f>IF(P2926="NA","NA",IF(P2926&lt;&gt;"",TEXT(P2926-N2926,"[h].mm"),""))</f>
        <v/>
      </c>
      <c r="W2926" s="118">
        <f>IF(AND(R2926="",S2926=""),"",R2926+S2926)</f>
        <v/>
      </c>
      <c r="X2926" s="116">
        <f>IF(O2926&lt;&gt;"",DATE(YEAR(O2926), MONTH(O2926), DAY(O2926)),"")</f>
        <v/>
      </c>
      <c r="Y2926" s="122" t="n"/>
      <c r="Z2926" s="123" t="n"/>
      <c r="AA2926" s="117">
        <f>IF(F2926="Re-assigned","NA",IF(W2926="","",IF(W2926&gt;=VLOOKUP(D2926,SLAMatrix,3,FALSE),"Yes",IF(W2926&lt;VLOOKUP(D2926,SLAMatrix,2,FALSE),"No","Internal"))))</f>
        <v/>
      </c>
      <c r="AB2926" s="123" t="n"/>
      <c r="AC2926" s="123" t="n"/>
      <c r="AD2926" s="119" t="n"/>
      <c r="AE2926" s="125" t="n"/>
      <c r="AF2926" s="124">
        <f>MONTH(O2926)</f>
        <v/>
      </c>
      <c r="AG2926" s="124">
        <f>VLOOKUP(IFERROR(MID(AE2926,1,(FIND(",",AE2926,1)-1)),AE2926),Facility_Region_Mapping,2,FALSE)</f>
        <v/>
      </c>
      <c r="AH2926" s="124" t="n"/>
      <c r="AI2926" s="124">
        <f>IF(C2926&lt;&gt;"",IF(M2926="ESM User",getInterfaceName($C2926),"NA"),"")</f>
        <v/>
      </c>
      <c r="AJ2926" s="116">
        <f>IF(Q2926&lt;&gt;"",DATE(YEAR(Q2926), MONTH(Q2926), DAY(Q2926)),"")</f>
        <v/>
      </c>
      <c r="AK2926" s="130">
        <f>IF(Q2926&lt;&gt;0,Q2926-N2926,TODAY()-N2926)</f>
        <v/>
      </c>
      <c r="AL2926" s="112">
        <f>IF(F2926="Re-assigned",0,IF(H2926="Closed",0,IF(H2926="Service Restored",0,IF(H2926="",0,1))))</f>
        <v/>
      </c>
      <c r="AM2926" s="124">
        <f>IF(AL2926=0,"",IF(AK2926&gt;20.99,"Aged","Non-Aged"))</f>
        <v/>
      </c>
      <c r="AN2926" s="112">
        <f>IF(Q2926&lt;&gt;"",MONTH(Q2926),"")</f>
        <v/>
      </c>
      <c r="AO2926" s="112">
        <f>IFERROR(VALUE(V2926),0)</f>
        <v/>
      </c>
    </row>
    <row customFormat="1" customHeight="1" ht="29.25" r="2927" s="112" spans="1:41">
      <c r="A2927" s="127" t="n"/>
      <c r="B2927" s="113" t="n"/>
      <c r="C2927" s="127" t="n"/>
      <c r="D2927" s="127" t="n"/>
      <c r="E2927" s="114">
        <f>IF(F2927 &lt;&gt; "",VLOOKUP(F2927,CategoryLookup,2,FALSE), "")</f>
        <v/>
      </c>
      <c r="F2927" s="126" t="n"/>
      <c r="G2927" s="127" t="n"/>
      <c r="H2927" s="127" t="n"/>
      <c r="I2927" s="127" t="n"/>
      <c r="J2927" s="127" t="n"/>
      <c r="K2927" s="127" t="n"/>
      <c r="L2927" s="127" t="n"/>
      <c r="M2927" s="127" t="n"/>
      <c r="N2927" s="120" t="n"/>
      <c r="O2927" s="120" t="n"/>
      <c r="P2927" s="120" t="n"/>
      <c r="Q2927" s="120" t="n"/>
      <c r="R2927" s="121" t="n"/>
      <c r="S2927" s="121" t="n"/>
      <c r="T2927" s="121" t="n"/>
      <c r="U2927" s="121" t="n"/>
      <c r="V2927" s="117">
        <f>IF(P2927="NA","NA",IF(P2927&lt;&gt;"",TEXT(P2927-N2927,"[h].mm"),""))</f>
        <v/>
      </c>
      <c r="W2927" s="118">
        <f>IF(AND(R2927="",S2927=""),"",R2927+S2927)</f>
        <v/>
      </c>
      <c r="X2927" s="116">
        <f>IF(O2927&lt;&gt;"",DATE(YEAR(O2927), MONTH(O2927), DAY(O2927)),"")</f>
        <v/>
      </c>
      <c r="Y2927" s="122" t="n"/>
      <c r="Z2927" s="123" t="n"/>
      <c r="AA2927" s="117">
        <f>IF(F2927="Re-assigned","NA",IF(W2927="","",IF(W2927&gt;=VLOOKUP(D2927,SLAMatrix,3,FALSE),"Yes",IF(W2927&lt;VLOOKUP(D2927,SLAMatrix,2,FALSE),"No","Internal"))))</f>
        <v/>
      </c>
      <c r="AB2927" s="123" t="n"/>
      <c r="AC2927" s="123" t="n"/>
      <c r="AD2927" s="119" t="n"/>
      <c r="AE2927" s="125" t="n"/>
      <c r="AF2927" s="124">
        <f>MONTH(O2927)</f>
        <v/>
      </c>
      <c r="AG2927" s="124">
        <f>VLOOKUP(IFERROR(MID(AE2927,1,(FIND(",",AE2927,1)-1)),AE2927),Facility_Region_Mapping,2,FALSE)</f>
        <v/>
      </c>
      <c r="AH2927" s="124" t="n"/>
      <c r="AI2927" s="124">
        <f>IF(C2927&lt;&gt;"",IF(M2927="ESM User",getInterfaceName($C2927),"NA"),"")</f>
        <v/>
      </c>
      <c r="AJ2927" s="116">
        <f>IF(Q2927&lt;&gt;"",DATE(YEAR(Q2927), MONTH(Q2927), DAY(Q2927)),"")</f>
        <v/>
      </c>
      <c r="AK2927" s="130">
        <f>IF(Q2927&lt;&gt;0,Q2927-N2927,TODAY()-N2927)</f>
        <v/>
      </c>
      <c r="AL2927" s="112">
        <f>IF(F2927="Re-assigned",0,IF(H2927="Closed",0,IF(H2927="Service Restored",0,IF(H2927="",0,1))))</f>
        <v/>
      </c>
      <c r="AM2927" s="124">
        <f>IF(AL2927=0,"",IF(AK2927&gt;20.99,"Aged","Non-Aged"))</f>
        <v/>
      </c>
      <c r="AN2927" s="112">
        <f>IF(Q2927&lt;&gt;"",MONTH(Q2927),"")</f>
        <v/>
      </c>
      <c r="AO2927" s="112">
        <f>IFERROR(VALUE(V2927),0)</f>
        <v/>
      </c>
    </row>
    <row customFormat="1" customHeight="1" ht="29.25" r="2928" s="112" spans="1:41">
      <c r="A2928" s="127" t="n"/>
      <c r="B2928" s="113" t="n"/>
      <c r="C2928" s="127" t="n"/>
      <c r="D2928" s="127" t="n"/>
      <c r="E2928" s="114">
        <f>IF(F2928 &lt;&gt; "",VLOOKUP(F2928,CategoryLookup,2,FALSE), "")</f>
        <v/>
      </c>
      <c r="F2928" s="126" t="n"/>
      <c r="G2928" s="127" t="n"/>
      <c r="H2928" s="127" t="n"/>
      <c r="I2928" s="127" t="n"/>
      <c r="J2928" s="127" t="n"/>
      <c r="K2928" s="127" t="n"/>
      <c r="L2928" s="127" t="n"/>
      <c r="M2928" s="127" t="n"/>
      <c r="N2928" s="120" t="n"/>
      <c r="O2928" s="120" t="n"/>
      <c r="P2928" s="120" t="n"/>
      <c r="Q2928" s="120" t="n"/>
      <c r="R2928" s="121" t="n"/>
      <c r="S2928" s="121" t="n"/>
      <c r="T2928" s="121" t="n"/>
      <c r="U2928" s="121" t="n"/>
      <c r="V2928" s="117">
        <f>IF(P2928="NA","NA",IF(P2928&lt;&gt;"",TEXT(P2928-N2928,"[h].mm"),""))</f>
        <v/>
      </c>
      <c r="W2928" s="118">
        <f>IF(AND(R2928="",S2928=""),"",R2928+S2928)</f>
        <v/>
      </c>
      <c r="X2928" s="116">
        <f>IF(O2928&lt;&gt;"",DATE(YEAR(O2928), MONTH(O2928), DAY(O2928)),"")</f>
        <v/>
      </c>
      <c r="Y2928" s="122" t="n"/>
      <c r="Z2928" s="123" t="n"/>
      <c r="AA2928" s="117">
        <f>IF(F2928="Re-assigned","NA",IF(W2928="","",IF(W2928&gt;=VLOOKUP(D2928,SLAMatrix,3,FALSE),"Yes",IF(W2928&lt;VLOOKUP(D2928,SLAMatrix,2,FALSE),"No","Internal"))))</f>
        <v/>
      </c>
      <c r="AB2928" s="123" t="n"/>
      <c r="AC2928" s="123" t="n"/>
      <c r="AD2928" s="119" t="n"/>
      <c r="AE2928" s="125" t="n"/>
      <c r="AF2928" s="124">
        <f>MONTH(O2928)</f>
        <v/>
      </c>
      <c r="AG2928" s="124">
        <f>VLOOKUP(IFERROR(MID(AE2928,1,(FIND(",",AE2928,1)-1)),AE2928),Facility_Region_Mapping,2,FALSE)</f>
        <v/>
      </c>
      <c r="AH2928" s="124" t="n"/>
      <c r="AI2928" s="124">
        <f>IF(C2928&lt;&gt;"",IF(M2928="ESM User",getInterfaceName($C2928),"NA"),"")</f>
        <v/>
      </c>
      <c r="AJ2928" s="116">
        <f>IF(Q2928&lt;&gt;"",DATE(YEAR(Q2928), MONTH(Q2928), DAY(Q2928)),"")</f>
        <v/>
      </c>
      <c r="AK2928" s="130">
        <f>IF(Q2928&lt;&gt;0,Q2928-N2928,TODAY()-N2928)</f>
        <v/>
      </c>
      <c r="AL2928" s="112">
        <f>IF(F2928="Re-assigned",0,IF(H2928="Closed",0,IF(H2928="Service Restored",0,IF(H2928="",0,1))))</f>
        <v/>
      </c>
      <c r="AM2928" s="124">
        <f>IF(AL2928=0,"",IF(AK2928&gt;20.99,"Aged","Non-Aged"))</f>
        <v/>
      </c>
      <c r="AN2928" s="112">
        <f>IF(Q2928&lt;&gt;"",MONTH(Q2928),"")</f>
        <v/>
      </c>
      <c r="AO2928" s="112">
        <f>IFERROR(VALUE(V2928),0)</f>
        <v/>
      </c>
    </row>
    <row customFormat="1" customHeight="1" ht="29.25" r="2929" s="112" spans="1:41">
      <c r="A2929" s="127" t="n"/>
      <c r="B2929" s="113" t="n"/>
      <c r="C2929" s="127" t="n"/>
      <c r="D2929" s="127" t="n"/>
      <c r="E2929" s="114">
        <f>IF(F2929 &lt;&gt; "",VLOOKUP(F2929,CategoryLookup,2,FALSE), "")</f>
        <v/>
      </c>
      <c r="F2929" s="126" t="n"/>
      <c r="G2929" s="127" t="n"/>
      <c r="H2929" s="127" t="n"/>
      <c r="I2929" s="127" t="n"/>
      <c r="J2929" s="127" t="n"/>
      <c r="K2929" s="127" t="n"/>
      <c r="L2929" s="127" t="n"/>
      <c r="M2929" s="127" t="n"/>
      <c r="N2929" s="120" t="n"/>
      <c r="O2929" s="120" t="n"/>
      <c r="P2929" s="120" t="n"/>
      <c r="Q2929" s="120" t="n"/>
      <c r="R2929" s="121" t="n"/>
      <c r="S2929" s="121" t="n"/>
      <c r="T2929" s="121" t="n"/>
      <c r="U2929" s="121" t="n"/>
      <c r="V2929" s="117">
        <f>IF(P2929="NA","NA",IF(P2929&lt;&gt;"",TEXT(P2929-N2929,"[h].mm"),""))</f>
        <v/>
      </c>
      <c r="W2929" s="118">
        <f>IF(AND(R2929="",S2929=""),"",R2929+S2929)</f>
        <v/>
      </c>
      <c r="X2929" s="116">
        <f>IF(O2929&lt;&gt;"",DATE(YEAR(O2929), MONTH(O2929), DAY(O2929)),"")</f>
        <v/>
      </c>
      <c r="Y2929" s="122" t="n"/>
      <c r="Z2929" s="123" t="n"/>
      <c r="AA2929" s="117">
        <f>IF(F2929="Re-assigned","NA",IF(W2929="","",IF(W2929&gt;=VLOOKUP(D2929,SLAMatrix,3,FALSE),"Yes",IF(W2929&lt;VLOOKUP(D2929,SLAMatrix,2,FALSE),"No","Internal"))))</f>
        <v/>
      </c>
      <c r="AB2929" s="123" t="n"/>
      <c r="AC2929" s="123" t="n"/>
      <c r="AD2929" s="119" t="n"/>
      <c r="AE2929" s="125" t="n"/>
      <c r="AF2929" s="124">
        <f>MONTH(O2929)</f>
        <v/>
      </c>
      <c r="AG2929" s="124">
        <f>VLOOKUP(IFERROR(MID(AE2929,1,(FIND(",",AE2929,1)-1)),AE2929),Facility_Region_Mapping,2,FALSE)</f>
        <v/>
      </c>
      <c r="AH2929" s="124" t="n"/>
      <c r="AI2929" s="124">
        <f>IF(C2929&lt;&gt;"",IF(M2929="ESM User",getInterfaceName($C2929),"NA"),"")</f>
        <v/>
      </c>
      <c r="AJ2929" s="116">
        <f>IF(Q2929&lt;&gt;"",DATE(YEAR(Q2929), MONTH(Q2929), DAY(Q2929)),"")</f>
        <v/>
      </c>
      <c r="AK2929" s="130">
        <f>IF(Q2929&lt;&gt;0,Q2929-N2929,TODAY()-N2929)</f>
        <v/>
      </c>
      <c r="AL2929" s="112">
        <f>IF(F2929="Re-assigned",0,IF(H2929="Closed",0,IF(H2929="Service Restored",0,IF(H2929="",0,1))))</f>
        <v/>
      </c>
      <c r="AM2929" s="124">
        <f>IF(AL2929=0,"",IF(AK2929&gt;20.99,"Aged","Non-Aged"))</f>
        <v/>
      </c>
      <c r="AN2929" s="112">
        <f>IF(Q2929&lt;&gt;"",MONTH(Q2929),"")</f>
        <v/>
      </c>
      <c r="AO2929" s="112">
        <f>IFERROR(VALUE(V2929),0)</f>
        <v/>
      </c>
    </row>
    <row customFormat="1" customHeight="1" ht="29.25" r="2930" s="112" spans="1:41">
      <c r="A2930" s="127" t="n"/>
      <c r="B2930" s="113" t="n"/>
      <c r="C2930" s="127" t="n"/>
      <c r="D2930" s="127" t="n"/>
      <c r="E2930" s="114">
        <f>IF(F2930 &lt;&gt; "",VLOOKUP(F2930,CategoryLookup,2,FALSE), "")</f>
        <v/>
      </c>
      <c r="F2930" s="126" t="n"/>
      <c r="G2930" s="127" t="n"/>
      <c r="H2930" s="127" t="n"/>
      <c r="I2930" s="127" t="n"/>
      <c r="J2930" s="127" t="n"/>
      <c r="K2930" s="127" t="n"/>
      <c r="L2930" s="127" t="n"/>
      <c r="M2930" s="127" t="n"/>
      <c r="N2930" s="120" t="n"/>
      <c r="O2930" s="120" t="n"/>
      <c r="P2930" s="120" t="n"/>
      <c r="Q2930" s="120" t="n"/>
      <c r="R2930" s="121" t="n"/>
      <c r="S2930" s="121" t="n"/>
      <c r="T2930" s="121" t="n"/>
      <c r="U2930" s="121" t="n"/>
      <c r="V2930" s="117">
        <f>IF(P2930="NA","NA",IF(P2930&lt;&gt;"",TEXT(P2930-N2930,"[h].mm"),""))</f>
        <v/>
      </c>
      <c r="W2930" s="118">
        <f>IF(AND(R2930="",S2930=""),"",R2930+S2930)</f>
        <v/>
      </c>
      <c r="X2930" s="116">
        <f>IF(O2930&lt;&gt;"",DATE(YEAR(O2930), MONTH(O2930), DAY(O2930)),"")</f>
        <v/>
      </c>
      <c r="Y2930" s="122" t="n"/>
      <c r="Z2930" s="123" t="n"/>
      <c r="AA2930" s="117">
        <f>IF(F2930="Re-assigned","NA",IF(W2930="","",IF(W2930&gt;=VLOOKUP(D2930,SLAMatrix,3,FALSE),"Yes",IF(W2930&lt;VLOOKUP(D2930,SLAMatrix,2,FALSE),"No","Internal"))))</f>
        <v/>
      </c>
      <c r="AB2930" s="123" t="n"/>
      <c r="AC2930" s="123" t="n"/>
      <c r="AD2930" s="119" t="n"/>
      <c r="AE2930" s="125" t="n"/>
      <c r="AF2930" s="124">
        <f>MONTH(O2930)</f>
        <v/>
      </c>
      <c r="AG2930" s="124">
        <f>VLOOKUP(IFERROR(MID(AE2930,1,(FIND(",",AE2930,1)-1)),AE2930),Facility_Region_Mapping,2,FALSE)</f>
        <v/>
      </c>
      <c r="AH2930" s="124" t="n"/>
      <c r="AI2930" s="124">
        <f>IF(C2930&lt;&gt;"",IF(M2930="ESM User",getInterfaceName($C2930),"NA"),"")</f>
        <v/>
      </c>
      <c r="AJ2930" s="116">
        <f>IF(Q2930&lt;&gt;"",DATE(YEAR(Q2930), MONTH(Q2930), DAY(Q2930)),"")</f>
        <v/>
      </c>
      <c r="AK2930" s="130">
        <f>IF(Q2930&lt;&gt;0,Q2930-N2930,TODAY()-N2930)</f>
        <v/>
      </c>
      <c r="AL2930" s="112">
        <f>IF(F2930="Re-assigned",0,IF(H2930="Closed",0,IF(H2930="Service Restored",0,IF(H2930="",0,1))))</f>
        <v/>
      </c>
      <c r="AM2930" s="124">
        <f>IF(AL2930=0,"",IF(AK2930&gt;20.99,"Aged","Non-Aged"))</f>
        <v/>
      </c>
      <c r="AN2930" s="112">
        <f>IF(Q2930&lt;&gt;"",MONTH(Q2930),"")</f>
        <v/>
      </c>
      <c r="AO2930" s="112">
        <f>IFERROR(VALUE(V2930),0)</f>
        <v/>
      </c>
    </row>
    <row customFormat="1" customHeight="1" ht="29.25" r="2931" s="112" spans="1:41">
      <c r="A2931" s="127" t="n"/>
      <c r="B2931" s="113" t="n"/>
      <c r="C2931" s="127" t="n"/>
      <c r="D2931" s="127" t="n"/>
      <c r="E2931" s="114">
        <f>IF(F2931 &lt;&gt; "",VLOOKUP(F2931,CategoryLookup,2,FALSE), "")</f>
        <v/>
      </c>
      <c r="F2931" s="126" t="n"/>
      <c r="G2931" s="127" t="n"/>
      <c r="H2931" s="127" t="n"/>
      <c r="I2931" s="127" t="n"/>
      <c r="J2931" s="127" t="n"/>
      <c r="K2931" s="127" t="n"/>
      <c r="L2931" s="127" t="n"/>
      <c r="M2931" s="127" t="n"/>
      <c r="N2931" s="120" t="n"/>
      <c r="O2931" s="120" t="n"/>
      <c r="P2931" s="120" t="n"/>
      <c r="Q2931" s="120" t="n"/>
      <c r="R2931" s="121" t="n"/>
      <c r="S2931" s="121" t="n"/>
      <c r="T2931" s="121" t="n"/>
      <c r="U2931" s="121" t="n"/>
      <c r="V2931" s="117">
        <f>IF(P2931="NA","NA",IF(P2931&lt;&gt;"",TEXT(P2931-N2931,"[h].mm"),""))</f>
        <v/>
      </c>
      <c r="W2931" s="118">
        <f>IF(AND(R2931="",S2931=""),"",R2931+S2931)</f>
        <v/>
      </c>
      <c r="X2931" s="116">
        <f>IF(O2931&lt;&gt;"",DATE(YEAR(O2931), MONTH(O2931), DAY(O2931)),"")</f>
        <v/>
      </c>
      <c r="Y2931" s="122" t="n"/>
      <c r="Z2931" s="123" t="n"/>
      <c r="AA2931" s="117">
        <f>IF(F2931="Re-assigned","NA",IF(W2931="","",IF(W2931&gt;=VLOOKUP(D2931,SLAMatrix,3,FALSE),"Yes",IF(W2931&lt;VLOOKUP(D2931,SLAMatrix,2,FALSE),"No","Internal"))))</f>
        <v/>
      </c>
      <c r="AB2931" s="123" t="n"/>
      <c r="AC2931" s="123" t="n"/>
      <c r="AD2931" s="119" t="n"/>
      <c r="AE2931" s="125" t="n"/>
      <c r="AF2931" s="124">
        <f>MONTH(O2931)</f>
        <v/>
      </c>
      <c r="AG2931" s="124">
        <f>VLOOKUP(IFERROR(MID(AE2931,1,(FIND(",",AE2931,1)-1)),AE2931),Facility_Region_Mapping,2,FALSE)</f>
        <v/>
      </c>
      <c r="AH2931" s="124" t="n"/>
      <c r="AI2931" s="124">
        <f>IF(C2931&lt;&gt;"",IF(M2931="ESM User",getInterfaceName($C2931),"NA"),"")</f>
        <v/>
      </c>
      <c r="AJ2931" s="116">
        <f>IF(Q2931&lt;&gt;"",DATE(YEAR(Q2931), MONTH(Q2931), DAY(Q2931)),"")</f>
        <v/>
      </c>
      <c r="AK2931" s="130">
        <f>IF(Q2931&lt;&gt;0,Q2931-N2931,TODAY()-N2931)</f>
        <v/>
      </c>
      <c r="AL2931" s="112">
        <f>IF(F2931="Re-assigned",0,IF(H2931="Closed",0,IF(H2931="Service Restored",0,IF(H2931="",0,1))))</f>
        <v/>
      </c>
      <c r="AM2931" s="124">
        <f>IF(AL2931=0,"",IF(AK2931&gt;20.99,"Aged","Non-Aged"))</f>
        <v/>
      </c>
      <c r="AN2931" s="112">
        <f>IF(Q2931&lt;&gt;"",MONTH(Q2931),"")</f>
        <v/>
      </c>
      <c r="AO2931" s="112">
        <f>IFERROR(VALUE(V2931),0)</f>
        <v/>
      </c>
    </row>
    <row customFormat="1" customHeight="1" ht="29.25" r="2932" s="112" spans="1:41">
      <c r="A2932" s="127" t="n"/>
      <c r="B2932" s="113" t="n"/>
      <c r="C2932" s="127" t="n"/>
      <c r="D2932" s="127" t="n"/>
      <c r="E2932" s="114">
        <f>IF(F2932 &lt;&gt; "",VLOOKUP(F2932,CategoryLookup,2,FALSE), "")</f>
        <v/>
      </c>
      <c r="F2932" s="126" t="n"/>
      <c r="G2932" s="127" t="n"/>
      <c r="H2932" s="127" t="n"/>
      <c r="I2932" s="127" t="n"/>
      <c r="J2932" s="127" t="n"/>
      <c r="K2932" s="127" t="n"/>
      <c r="L2932" s="127" t="n"/>
      <c r="M2932" s="127" t="n"/>
      <c r="N2932" s="120" t="n"/>
      <c r="O2932" s="120" t="n"/>
      <c r="P2932" s="120" t="n"/>
      <c r="Q2932" s="120" t="n"/>
      <c r="R2932" s="121" t="n"/>
      <c r="S2932" s="121" t="n"/>
      <c r="T2932" s="121" t="n"/>
      <c r="U2932" s="121" t="n"/>
      <c r="V2932" s="117">
        <f>IF(P2932="NA","NA",IF(P2932&lt;&gt;"",TEXT(P2932-N2932,"[h].mm"),""))</f>
        <v/>
      </c>
      <c r="W2932" s="118">
        <f>IF(AND(R2932="",S2932=""),"",R2932+S2932)</f>
        <v/>
      </c>
      <c r="X2932" s="116">
        <f>IF(O2932&lt;&gt;"",DATE(YEAR(O2932), MONTH(O2932), DAY(O2932)),"")</f>
        <v/>
      </c>
      <c r="Y2932" s="122" t="n"/>
      <c r="Z2932" s="123" t="n"/>
      <c r="AA2932" s="117">
        <f>IF(F2932="Re-assigned","NA",IF(W2932="","",IF(W2932&gt;=VLOOKUP(D2932,SLAMatrix,3,FALSE),"Yes",IF(W2932&lt;VLOOKUP(D2932,SLAMatrix,2,FALSE),"No","Internal"))))</f>
        <v/>
      </c>
      <c r="AB2932" s="123" t="n"/>
      <c r="AC2932" s="123" t="n"/>
      <c r="AD2932" s="119" t="n"/>
      <c r="AE2932" s="125" t="n"/>
      <c r="AF2932" s="124">
        <f>MONTH(O2932)</f>
        <v/>
      </c>
      <c r="AG2932" s="124">
        <f>VLOOKUP(IFERROR(MID(AE2932,1,(FIND(",",AE2932,1)-1)),AE2932),Facility_Region_Mapping,2,FALSE)</f>
        <v/>
      </c>
      <c r="AH2932" s="124" t="n"/>
      <c r="AI2932" s="124">
        <f>IF(C2932&lt;&gt;"",IF(M2932="ESM User",getInterfaceName($C2932),"NA"),"")</f>
        <v/>
      </c>
      <c r="AJ2932" s="116">
        <f>IF(Q2932&lt;&gt;"",DATE(YEAR(Q2932), MONTH(Q2932), DAY(Q2932)),"")</f>
        <v/>
      </c>
      <c r="AK2932" s="130">
        <f>IF(Q2932&lt;&gt;0,Q2932-N2932,TODAY()-N2932)</f>
        <v/>
      </c>
      <c r="AL2932" s="112">
        <f>IF(F2932="Re-assigned",0,IF(H2932="Closed",0,IF(H2932="Service Restored",0,IF(H2932="",0,1))))</f>
        <v/>
      </c>
      <c r="AM2932" s="124">
        <f>IF(AL2932=0,"",IF(AK2932&gt;20.99,"Aged","Non-Aged"))</f>
        <v/>
      </c>
      <c r="AN2932" s="112">
        <f>IF(Q2932&lt;&gt;"",MONTH(Q2932),"")</f>
        <v/>
      </c>
      <c r="AO2932" s="112">
        <f>IFERROR(VALUE(V2932),0)</f>
        <v/>
      </c>
    </row>
    <row customFormat="1" customHeight="1" ht="29.25" r="2933" s="112" spans="1:41">
      <c r="A2933" s="127" t="n"/>
      <c r="B2933" s="113" t="n"/>
      <c r="C2933" s="127" t="n"/>
      <c r="D2933" s="127" t="n"/>
      <c r="E2933" s="114">
        <f>IF(F2933 &lt;&gt; "",VLOOKUP(F2933,CategoryLookup,2,FALSE), "")</f>
        <v/>
      </c>
      <c r="F2933" s="126" t="n"/>
      <c r="G2933" s="127" t="n"/>
      <c r="H2933" s="127" t="n"/>
      <c r="I2933" s="127" t="n"/>
      <c r="J2933" s="127" t="n"/>
      <c r="K2933" s="127" t="n"/>
      <c r="L2933" s="127" t="n"/>
      <c r="M2933" s="127" t="n"/>
      <c r="N2933" s="120" t="n"/>
      <c r="O2933" s="120" t="n"/>
      <c r="P2933" s="120" t="n"/>
      <c r="Q2933" s="120" t="n"/>
      <c r="R2933" s="121" t="n"/>
      <c r="S2933" s="121" t="n"/>
      <c r="T2933" s="121" t="n"/>
      <c r="U2933" s="121" t="n"/>
      <c r="V2933" s="117">
        <f>IF(P2933="NA","NA",IF(P2933&lt;&gt;"",TEXT(P2933-N2933,"[h].mm"),""))</f>
        <v/>
      </c>
      <c r="W2933" s="118">
        <f>IF(AND(R2933="",S2933=""),"",R2933+S2933)</f>
        <v/>
      </c>
      <c r="X2933" s="116">
        <f>IF(O2933&lt;&gt;"",DATE(YEAR(O2933), MONTH(O2933), DAY(O2933)),"")</f>
        <v/>
      </c>
      <c r="Y2933" s="122" t="n"/>
      <c r="Z2933" s="123" t="n"/>
      <c r="AA2933" s="117">
        <f>IF(F2933="Re-assigned","NA",IF(W2933="","",IF(W2933&gt;=VLOOKUP(D2933,SLAMatrix,3,FALSE),"Yes",IF(W2933&lt;VLOOKUP(D2933,SLAMatrix,2,FALSE),"No","Internal"))))</f>
        <v/>
      </c>
      <c r="AB2933" s="123" t="n"/>
      <c r="AC2933" s="123" t="n"/>
      <c r="AD2933" s="119" t="n"/>
      <c r="AE2933" s="125" t="n"/>
      <c r="AF2933" s="124">
        <f>MONTH(O2933)</f>
        <v/>
      </c>
      <c r="AG2933" s="124">
        <f>VLOOKUP(IFERROR(MID(AE2933,1,(FIND(",",AE2933,1)-1)),AE2933),Facility_Region_Mapping,2,FALSE)</f>
        <v/>
      </c>
      <c r="AH2933" s="124" t="n"/>
      <c r="AI2933" s="124">
        <f>IF(C2933&lt;&gt;"",IF(M2933="ESM User",getInterfaceName($C2933),"NA"),"")</f>
        <v/>
      </c>
      <c r="AJ2933" s="116">
        <f>IF(Q2933&lt;&gt;"",DATE(YEAR(Q2933), MONTH(Q2933), DAY(Q2933)),"")</f>
        <v/>
      </c>
      <c r="AK2933" s="130">
        <f>IF(Q2933&lt;&gt;0,Q2933-N2933,TODAY()-N2933)</f>
        <v/>
      </c>
      <c r="AL2933" s="112">
        <f>IF(F2933="Re-assigned",0,IF(H2933="Closed",0,IF(H2933="Service Restored",0,IF(H2933="",0,1))))</f>
        <v/>
      </c>
      <c r="AM2933" s="124">
        <f>IF(AL2933=0,"",IF(AK2933&gt;20.99,"Aged","Non-Aged"))</f>
        <v/>
      </c>
      <c r="AN2933" s="112">
        <f>IF(Q2933&lt;&gt;"",MONTH(Q2933),"")</f>
        <v/>
      </c>
      <c r="AO2933" s="112">
        <f>IFERROR(VALUE(V2933),0)</f>
        <v/>
      </c>
    </row>
    <row customFormat="1" customHeight="1" ht="29.25" r="2934" s="112" spans="1:41">
      <c r="A2934" s="127" t="n"/>
      <c r="B2934" s="113" t="n"/>
      <c r="C2934" s="127" t="n"/>
      <c r="D2934" s="127" t="n"/>
      <c r="E2934" s="114">
        <f>IF(F2934 &lt;&gt; "",VLOOKUP(F2934,CategoryLookup,2,FALSE), "")</f>
        <v/>
      </c>
      <c r="F2934" s="126" t="n"/>
      <c r="G2934" s="127" t="n"/>
      <c r="H2934" s="127" t="n"/>
      <c r="I2934" s="127" t="n"/>
      <c r="J2934" s="127" t="n"/>
      <c r="K2934" s="127" t="n"/>
      <c r="L2934" s="127" t="n"/>
      <c r="M2934" s="127" t="n"/>
      <c r="N2934" s="120" t="n"/>
      <c r="O2934" s="120" t="n"/>
      <c r="P2934" s="120" t="n"/>
      <c r="Q2934" s="120" t="n"/>
      <c r="R2934" s="121" t="n"/>
      <c r="S2934" s="121" t="n"/>
      <c r="T2934" s="121" t="n"/>
      <c r="U2934" s="121" t="n"/>
      <c r="V2934" s="117">
        <f>IF(P2934="NA","NA",IF(P2934&lt;&gt;"",TEXT(P2934-N2934,"[h].mm"),""))</f>
        <v/>
      </c>
      <c r="W2934" s="118">
        <f>IF(AND(R2934="",S2934=""),"",R2934+S2934)</f>
        <v/>
      </c>
      <c r="X2934" s="116">
        <f>IF(O2934&lt;&gt;"",DATE(YEAR(O2934), MONTH(O2934), DAY(O2934)),"")</f>
        <v/>
      </c>
      <c r="Y2934" s="122" t="n"/>
      <c r="Z2934" s="123" t="n"/>
      <c r="AA2934" s="117">
        <f>IF(F2934="Re-assigned","NA",IF(W2934="","",IF(W2934&gt;=VLOOKUP(D2934,SLAMatrix,3,FALSE),"Yes",IF(W2934&lt;VLOOKUP(D2934,SLAMatrix,2,FALSE),"No","Internal"))))</f>
        <v/>
      </c>
      <c r="AB2934" s="123" t="n"/>
      <c r="AC2934" s="123" t="n"/>
      <c r="AD2934" s="119" t="n"/>
      <c r="AE2934" s="125" t="n"/>
      <c r="AF2934" s="124">
        <f>MONTH(O2934)</f>
        <v/>
      </c>
      <c r="AG2934" s="124">
        <f>VLOOKUP(IFERROR(MID(AE2934,1,(FIND(",",AE2934,1)-1)),AE2934),Facility_Region_Mapping,2,FALSE)</f>
        <v/>
      </c>
      <c r="AH2934" s="124" t="n"/>
      <c r="AI2934" s="124">
        <f>IF(C2934&lt;&gt;"",IF(M2934="ESM User",getInterfaceName($C2934),"NA"),"")</f>
        <v/>
      </c>
      <c r="AJ2934" s="116">
        <f>IF(Q2934&lt;&gt;"",DATE(YEAR(Q2934), MONTH(Q2934), DAY(Q2934)),"")</f>
        <v/>
      </c>
      <c r="AK2934" s="130">
        <f>IF(Q2934&lt;&gt;0,Q2934-N2934,TODAY()-N2934)</f>
        <v/>
      </c>
      <c r="AL2934" s="112">
        <f>IF(F2934="Re-assigned",0,IF(H2934="Closed",0,IF(H2934="Service Restored",0,IF(H2934="",0,1))))</f>
        <v/>
      </c>
      <c r="AM2934" s="124">
        <f>IF(AL2934=0,"",IF(AK2934&gt;20.99,"Aged","Non-Aged"))</f>
        <v/>
      </c>
      <c r="AN2934" s="112">
        <f>IF(Q2934&lt;&gt;"",MONTH(Q2934),"")</f>
        <v/>
      </c>
      <c r="AO2934" s="112">
        <f>IFERROR(VALUE(V2934),0)</f>
        <v/>
      </c>
    </row>
    <row customFormat="1" customHeight="1" ht="29.25" r="2935" s="112" spans="1:41">
      <c r="A2935" s="127" t="n"/>
      <c r="B2935" s="113" t="n"/>
      <c r="C2935" s="127" t="n"/>
      <c r="D2935" s="127" t="n"/>
      <c r="E2935" s="114">
        <f>IF(F2935 &lt;&gt; "",VLOOKUP(F2935,CategoryLookup,2,FALSE), "")</f>
        <v/>
      </c>
      <c r="F2935" s="126" t="n"/>
      <c r="G2935" s="127" t="n"/>
      <c r="H2935" s="127" t="n"/>
      <c r="I2935" s="127" t="n"/>
      <c r="J2935" s="127" t="n"/>
      <c r="K2935" s="127" t="n"/>
      <c r="L2935" s="127" t="n"/>
      <c r="M2935" s="127" t="n"/>
      <c r="N2935" s="120" t="n"/>
      <c r="O2935" s="120" t="n"/>
      <c r="P2935" s="120" t="n"/>
      <c r="Q2935" s="120" t="n"/>
      <c r="R2935" s="121" t="n"/>
      <c r="S2935" s="121" t="n"/>
      <c r="T2935" s="121" t="n"/>
      <c r="U2935" s="121" t="n"/>
      <c r="V2935" s="117">
        <f>IF(P2935="NA","NA",IF(P2935&lt;&gt;"",TEXT(P2935-N2935,"[h].mm"),""))</f>
        <v/>
      </c>
      <c r="W2935" s="118">
        <f>IF(AND(R2935="",S2935=""),"",R2935+S2935)</f>
        <v/>
      </c>
      <c r="X2935" s="116">
        <f>IF(O2935&lt;&gt;"",DATE(YEAR(O2935), MONTH(O2935), DAY(O2935)),"")</f>
        <v/>
      </c>
      <c r="Y2935" s="122" t="n"/>
      <c r="Z2935" s="123" t="n"/>
      <c r="AA2935" s="117">
        <f>IF(F2935="Re-assigned","NA",IF(W2935="","",IF(W2935&gt;=VLOOKUP(D2935,SLAMatrix,3,FALSE),"Yes",IF(W2935&lt;VLOOKUP(D2935,SLAMatrix,2,FALSE),"No","Internal"))))</f>
        <v/>
      </c>
      <c r="AB2935" s="123" t="n"/>
      <c r="AC2935" s="123" t="n"/>
      <c r="AD2935" s="119" t="n"/>
      <c r="AE2935" s="125" t="n"/>
      <c r="AF2935" s="124">
        <f>MONTH(O2935)</f>
        <v/>
      </c>
      <c r="AG2935" s="124">
        <f>VLOOKUP(IFERROR(MID(AE2935,1,(FIND(",",AE2935,1)-1)),AE2935),Facility_Region_Mapping,2,FALSE)</f>
        <v/>
      </c>
      <c r="AH2935" s="124" t="n"/>
      <c r="AI2935" s="124">
        <f>IF(C2935&lt;&gt;"",IF(M2935="ESM User",getInterfaceName($C2935),"NA"),"")</f>
        <v/>
      </c>
      <c r="AJ2935" s="116">
        <f>IF(Q2935&lt;&gt;"",DATE(YEAR(Q2935), MONTH(Q2935), DAY(Q2935)),"")</f>
        <v/>
      </c>
      <c r="AK2935" s="130">
        <f>IF(Q2935&lt;&gt;0,Q2935-N2935,TODAY()-N2935)</f>
        <v/>
      </c>
      <c r="AL2935" s="112">
        <f>IF(F2935="Re-assigned",0,IF(H2935="Closed",0,IF(H2935="Service Restored",0,IF(H2935="",0,1))))</f>
        <v/>
      </c>
      <c r="AM2935" s="124">
        <f>IF(AL2935=0,"",IF(AK2935&gt;20.99,"Aged","Non-Aged"))</f>
        <v/>
      </c>
      <c r="AN2935" s="112">
        <f>IF(Q2935&lt;&gt;"",MONTH(Q2935),"")</f>
        <v/>
      </c>
      <c r="AO2935" s="112">
        <f>IFERROR(VALUE(V2935),0)</f>
        <v/>
      </c>
    </row>
    <row customFormat="1" customHeight="1" ht="29.25" r="2936" s="112" spans="1:41">
      <c r="A2936" s="127" t="n"/>
      <c r="B2936" s="113" t="n"/>
      <c r="C2936" s="127" t="n"/>
      <c r="D2936" s="127" t="n"/>
      <c r="E2936" s="114">
        <f>IF(F2936 &lt;&gt; "",VLOOKUP(F2936,CategoryLookup,2,FALSE), "")</f>
        <v/>
      </c>
      <c r="F2936" s="126" t="n"/>
      <c r="G2936" s="127" t="n"/>
      <c r="H2936" s="127" t="n"/>
      <c r="I2936" s="127" t="n"/>
      <c r="J2936" s="127" t="n"/>
      <c r="K2936" s="127" t="n"/>
      <c r="L2936" s="127" t="n"/>
      <c r="M2936" s="127" t="n"/>
      <c r="N2936" s="120" t="n"/>
      <c r="O2936" s="120" t="n"/>
      <c r="P2936" s="120" t="n"/>
      <c r="Q2936" s="120" t="n"/>
      <c r="R2936" s="121" t="n"/>
      <c r="S2936" s="121" t="n"/>
      <c r="T2936" s="121" t="n"/>
      <c r="U2936" s="121" t="n"/>
      <c r="V2936" s="117">
        <f>IF(P2936="NA","NA",IF(P2936&lt;&gt;"",TEXT(P2936-N2936,"[h].mm"),""))</f>
        <v/>
      </c>
      <c r="W2936" s="118">
        <f>IF(AND(R2936="",S2936=""),"",R2936+S2936)</f>
        <v/>
      </c>
      <c r="X2936" s="116">
        <f>IF(O2936&lt;&gt;"",DATE(YEAR(O2936), MONTH(O2936), DAY(O2936)),"")</f>
        <v/>
      </c>
      <c r="Y2936" s="122" t="n"/>
      <c r="Z2936" s="123" t="n"/>
      <c r="AA2936" s="117">
        <f>IF(F2936="Re-assigned","NA",IF(W2936="","",IF(W2936&gt;=VLOOKUP(D2936,SLAMatrix,3,FALSE),"Yes",IF(W2936&lt;VLOOKUP(D2936,SLAMatrix,2,FALSE),"No","Internal"))))</f>
        <v/>
      </c>
      <c r="AB2936" s="123" t="n"/>
      <c r="AC2936" s="123" t="n"/>
      <c r="AD2936" s="119" t="n"/>
      <c r="AE2936" s="125" t="n"/>
      <c r="AF2936" s="124">
        <f>MONTH(O2936)</f>
        <v/>
      </c>
      <c r="AG2936" s="124">
        <f>VLOOKUP(IFERROR(MID(AE2936,1,(FIND(",",AE2936,1)-1)),AE2936),Facility_Region_Mapping,2,FALSE)</f>
        <v/>
      </c>
      <c r="AH2936" s="124" t="n"/>
      <c r="AI2936" s="124">
        <f>IF(C2936&lt;&gt;"",IF(M2936="ESM User",getInterfaceName($C2936),"NA"),"")</f>
        <v/>
      </c>
      <c r="AJ2936" s="116">
        <f>IF(Q2936&lt;&gt;"",DATE(YEAR(Q2936), MONTH(Q2936), DAY(Q2936)),"")</f>
        <v/>
      </c>
      <c r="AK2936" s="130">
        <f>IF(Q2936&lt;&gt;0,Q2936-N2936,TODAY()-N2936)</f>
        <v/>
      </c>
      <c r="AL2936" s="112">
        <f>IF(F2936="Re-assigned",0,IF(H2936="Closed",0,IF(H2936="Service Restored",0,IF(H2936="",0,1))))</f>
        <v/>
      </c>
      <c r="AM2936" s="124">
        <f>IF(AL2936=0,"",IF(AK2936&gt;20.99,"Aged","Non-Aged"))</f>
        <v/>
      </c>
      <c r="AN2936" s="112">
        <f>IF(Q2936&lt;&gt;"",MONTH(Q2936),"")</f>
        <v/>
      </c>
      <c r="AO2936" s="112">
        <f>IFERROR(VALUE(V2936),0)</f>
        <v/>
      </c>
    </row>
    <row customFormat="1" customHeight="1" ht="29.25" r="2937" s="112" spans="1:41">
      <c r="A2937" s="127" t="n"/>
      <c r="B2937" s="113" t="n"/>
      <c r="C2937" s="127" t="n"/>
      <c r="D2937" s="127" t="n"/>
      <c r="E2937" s="114">
        <f>IF(F2937 &lt;&gt; "",VLOOKUP(F2937,CategoryLookup,2,FALSE), "")</f>
        <v/>
      </c>
      <c r="F2937" s="126" t="n"/>
      <c r="G2937" s="127" t="n"/>
      <c r="H2937" s="127" t="n"/>
      <c r="I2937" s="127" t="n"/>
      <c r="J2937" s="127" t="n"/>
      <c r="K2937" s="127" t="n"/>
      <c r="L2937" s="127" t="n"/>
      <c r="M2937" s="127" t="n"/>
      <c r="N2937" s="120" t="n"/>
      <c r="O2937" s="120" t="n"/>
      <c r="P2937" s="120" t="n"/>
      <c r="Q2937" s="120" t="n"/>
      <c r="R2937" s="121" t="n"/>
      <c r="S2937" s="121" t="n"/>
      <c r="T2937" s="121" t="n"/>
      <c r="U2937" s="121" t="n"/>
      <c r="V2937" s="117">
        <f>IF(P2937="NA","NA",IF(P2937&lt;&gt;"",TEXT(P2937-N2937,"[h].mm"),""))</f>
        <v/>
      </c>
      <c r="W2937" s="118">
        <f>IF(AND(R2937="",S2937=""),"",R2937+S2937)</f>
        <v/>
      </c>
      <c r="X2937" s="116">
        <f>IF(O2937&lt;&gt;"",DATE(YEAR(O2937), MONTH(O2937), DAY(O2937)),"")</f>
        <v/>
      </c>
      <c r="Y2937" s="122" t="n"/>
      <c r="Z2937" s="123" t="n"/>
      <c r="AA2937" s="117">
        <f>IF(F2937="Re-assigned","NA",IF(W2937="","",IF(W2937&gt;=VLOOKUP(D2937,SLAMatrix,3,FALSE),"Yes",IF(W2937&lt;VLOOKUP(D2937,SLAMatrix,2,FALSE),"No","Internal"))))</f>
        <v/>
      </c>
      <c r="AB2937" s="123" t="n"/>
      <c r="AC2937" s="123" t="n"/>
      <c r="AD2937" s="119" t="n"/>
      <c r="AE2937" s="125" t="n"/>
      <c r="AF2937" s="124">
        <f>MONTH(O2937)</f>
        <v/>
      </c>
      <c r="AG2937" s="124">
        <f>VLOOKUP(IFERROR(MID(AE2937,1,(FIND(",",AE2937,1)-1)),AE2937),Facility_Region_Mapping,2,FALSE)</f>
        <v/>
      </c>
      <c r="AH2937" s="124" t="n"/>
      <c r="AI2937" s="124">
        <f>IF(C2937&lt;&gt;"",IF(M2937="ESM User",getInterfaceName($C2937),"NA"),"")</f>
        <v/>
      </c>
      <c r="AJ2937" s="116">
        <f>IF(Q2937&lt;&gt;"",DATE(YEAR(Q2937), MONTH(Q2937), DAY(Q2937)),"")</f>
        <v/>
      </c>
      <c r="AK2937" s="130">
        <f>IF(Q2937&lt;&gt;0,Q2937-N2937,TODAY()-N2937)</f>
        <v/>
      </c>
      <c r="AL2937" s="112">
        <f>IF(F2937="Re-assigned",0,IF(H2937="Closed",0,IF(H2937="Service Restored",0,IF(H2937="",0,1))))</f>
        <v/>
      </c>
      <c r="AM2937" s="124">
        <f>IF(AL2937=0,"",IF(AK2937&gt;20.99,"Aged","Non-Aged"))</f>
        <v/>
      </c>
      <c r="AN2937" s="112">
        <f>IF(Q2937&lt;&gt;"",MONTH(Q2937),"")</f>
        <v/>
      </c>
      <c r="AO2937" s="112">
        <f>IFERROR(VALUE(V2937),0)</f>
        <v/>
      </c>
    </row>
    <row customFormat="1" customHeight="1" ht="29.25" r="2938" s="112" spans="1:41">
      <c r="A2938" s="127" t="n"/>
      <c r="B2938" s="113" t="n"/>
      <c r="C2938" s="127" t="n"/>
      <c r="D2938" s="127" t="n"/>
      <c r="E2938" s="114">
        <f>IF(F2938 &lt;&gt; "",VLOOKUP(F2938,CategoryLookup,2,FALSE), "")</f>
        <v/>
      </c>
      <c r="F2938" s="126" t="n"/>
      <c r="G2938" s="127" t="n"/>
      <c r="H2938" s="127" t="n"/>
      <c r="I2938" s="127" t="n"/>
      <c r="J2938" s="127" t="n"/>
      <c r="K2938" s="127" t="n"/>
      <c r="L2938" s="127" t="n"/>
      <c r="M2938" s="127" t="n"/>
      <c r="N2938" s="120" t="n"/>
      <c r="O2938" s="120" t="n"/>
      <c r="P2938" s="120" t="n"/>
      <c r="Q2938" s="120" t="n"/>
      <c r="R2938" s="121" t="n"/>
      <c r="S2938" s="121" t="n"/>
      <c r="T2938" s="121" t="n"/>
      <c r="U2938" s="121" t="n"/>
      <c r="V2938" s="117">
        <f>IF(P2938="NA","NA",IF(P2938&lt;&gt;"",TEXT(P2938-N2938,"[h].mm"),""))</f>
        <v/>
      </c>
      <c r="W2938" s="118">
        <f>IF(AND(R2938="",S2938=""),"",R2938+S2938)</f>
        <v/>
      </c>
      <c r="X2938" s="116">
        <f>IF(O2938&lt;&gt;"",DATE(YEAR(O2938), MONTH(O2938), DAY(O2938)),"")</f>
        <v/>
      </c>
      <c r="Y2938" s="122" t="n"/>
      <c r="Z2938" s="123" t="n"/>
      <c r="AA2938" s="117">
        <f>IF(F2938="Re-assigned","NA",IF(W2938="","",IF(W2938&gt;=VLOOKUP(D2938,SLAMatrix,3,FALSE),"Yes",IF(W2938&lt;VLOOKUP(D2938,SLAMatrix,2,FALSE),"No","Internal"))))</f>
        <v/>
      </c>
      <c r="AB2938" s="123" t="n"/>
      <c r="AC2938" s="123" t="n"/>
      <c r="AD2938" s="119" t="n"/>
      <c r="AE2938" s="125" t="n"/>
      <c r="AF2938" s="124">
        <f>MONTH(O2938)</f>
        <v/>
      </c>
      <c r="AG2938" s="124">
        <f>VLOOKUP(IFERROR(MID(AE2938,1,(FIND(",",AE2938,1)-1)),AE2938),Facility_Region_Mapping,2,FALSE)</f>
        <v/>
      </c>
      <c r="AH2938" s="124" t="n"/>
      <c r="AI2938" s="124">
        <f>IF(C2938&lt;&gt;"",IF(M2938="ESM User",getInterfaceName($C2938),"NA"),"")</f>
        <v/>
      </c>
      <c r="AJ2938" s="116">
        <f>IF(Q2938&lt;&gt;"",DATE(YEAR(Q2938), MONTH(Q2938), DAY(Q2938)),"")</f>
        <v/>
      </c>
      <c r="AK2938" s="130">
        <f>IF(Q2938&lt;&gt;0,Q2938-N2938,TODAY()-N2938)</f>
        <v/>
      </c>
      <c r="AL2938" s="112">
        <f>IF(F2938="Re-assigned",0,IF(H2938="Closed",0,IF(H2938="Service Restored",0,IF(H2938="",0,1))))</f>
        <v/>
      </c>
      <c r="AM2938" s="124">
        <f>IF(AL2938=0,"",IF(AK2938&gt;20.99,"Aged","Non-Aged"))</f>
        <v/>
      </c>
      <c r="AN2938" s="112">
        <f>IF(Q2938&lt;&gt;"",MONTH(Q2938),"")</f>
        <v/>
      </c>
      <c r="AO2938" s="112">
        <f>IFERROR(VALUE(V2938),0)</f>
        <v/>
      </c>
    </row>
    <row customFormat="1" customHeight="1" ht="29.25" r="2939" s="112" spans="1:41">
      <c r="A2939" s="127" t="n"/>
      <c r="B2939" s="113" t="n"/>
      <c r="C2939" s="127" t="n"/>
      <c r="D2939" s="127" t="n"/>
      <c r="E2939" s="114">
        <f>IF(F2939 &lt;&gt; "",VLOOKUP(F2939,CategoryLookup,2,FALSE), "")</f>
        <v/>
      </c>
      <c r="F2939" s="126" t="n"/>
      <c r="G2939" s="127" t="n"/>
      <c r="H2939" s="127" t="n"/>
      <c r="I2939" s="127" t="n"/>
      <c r="J2939" s="127" t="n"/>
      <c r="K2939" s="127" t="n"/>
      <c r="L2939" s="127" t="n"/>
      <c r="M2939" s="127" t="n"/>
      <c r="N2939" s="120" t="n"/>
      <c r="O2939" s="120" t="n"/>
      <c r="P2939" s="120" t="n"/>
      <c r="Q2939" s="120" t="n"/>
      <c r="R2939" s="121" t="n"/>
      <c r="S2939" s="121" t="n"/>
      <c r="T2939" s="121" t="n"/>
      <c r="U2939" s="121" t="n"/>
      <c r="V2939" s="117">
        <f>IF(P2939="NA","NA",IF(P2939&lt;&gt;"",TEXT(P2939-N2939,"[h].mm"),""))</f>
        <v/>
      </c>
      <c r="W2939" s="118">
        <f>IF(AND(R2939="",S2939=""),"",R2939+S2939)</f>
        <v/>
      </c>
      <c r="X2939" s="116">
        <f>IF(O2939&lt;&gt;"",DATE(YEAR(O2939), MONTH(O2939), DAY(O2939)),"")</f>
        <v/>
      </c>
      <c r="Y2939" s="122" t="n"/>
      <c r="Z2939" s="123" t="n"/>
      <c r="AA2939" s="117">
        <f>IF(F2939="Re-assigned","NA",IF(W2939="","",IF(W2939&gt;=VLOOKUP(D2939,SLAMatrix,3,FALSE),"Yes",IF(W2939&lt;VLOOKUP(D2939,SLAMatrix,2,FALSE),"No","Internal"))))</f>
        <v/>
      </c>
      <c r="AB2939" s="123" t="n"/>
      <c r="AC2939" s="123" t="n"/>
      <c r="AD2939" s="119" t="n"/>
      <c r="AE2939" s="125" t="n"/>
      <c r="AF2939" s="124">
        <f>MONTH(O2939)</f>
        <v/>
      </c>
      <c r="AG2939" s="124">
        <f>VLOOKUP(IFERROR(MID(AE2939,1,(FIND(",",AE2939,1)-1)),AE2939),Facility_Region_Mapping,2,FALSE)</f>
        <v/>
      </c>
      <c r="AH2939" s="124" t="n"/>
      <c r="AI2939" s="124">
        <f>IF(C2939&lt;&gt;"",IF(M2939="ESM User",getInterfaceName($C2939),"NA"),"")</f>
        <v/>
      </c>
      <c r="AJ2939" s="116">
        <f>IF(Q2939&lt;&gt;"",DATE(YEAR(Q2939), MONTH(Q2939), DAY(Q2939)),"")</f>
        <v/>
      </c>
      <c r="AK2939" s="130">
        <f>IF(Q2939&lt;&gt;0,Q2939-N2939,TODAY()-N2939)</f>
        <v/>
      </c>
      <c r="AL2939" s="112">
        <f>IF(F2939="Re-assigned",0,IF(H2939="Closed",0,IF(H2939="Service Restored",0,IF(H2939="",0,1))))</f>
        <v/>
      </c>
      <c r="AM2939" s="124">
        <f>IF(AL2939=0,"",IF(AK2939&gt;20.99,"Aged","Non-Aged"))</f>
        <v/>
      </c>
      <c r="AN2939" s="112">
        <f>IF(Q2939&lt;&gt;"",MONTH(Q2939),"")</f>
        <v/>
      </c>
      <c r="AO2939" s="112">
        <f>IFERROR(VALUE(V2939),0)</f>
        <v/>
      </c>
    </row>
    <row customFormat="1" customHeight="1" ht="29.25" r="2940" s="112" spans="1:41">
      <c r="A2940" s="127" t="n"/>
      <c r="B2940" s="113" t="n"/>
      <c r="C2940" s="127" t="n"/>
      <c r="D2940" s="127" t="n"/>
      <c r="E2940" s="114">
        <f>IF(F2940 &lt;&gt; "",VLOOKUP(F2940,CategoryLookup,2,FALSE), "")</f>
        <v/>
      </c>
      <c r="F2940" s="126" t="n"/>
      <c r="G2940" s="127" t="n"/>
      <c r="H2940" s="127" t="n"/>
      <c r="I2940" s="127" t="n"/>
      <c r="J2940" s="127" t="n"/>
      <c r="K2940" s="127" t="n"/>
      <c r="L2940" s="127" t="n"/>
      <c r="M2940" s="127" t="n"/>
      <c r="N2940" s="120" t="n"/>
      <c r="O2940" s="120" t="n"/>
      <c r="P2940" s="120" t="n"/>
      <c r="Q2940" s="120" t="n"/>
      <c r="R2940" s="121" t="n"/>
      <c r="S2940" s="121" t="n"/>
      <c r="T2940" s="121" t="n"/>
      <c r="U2940" s="121" t="n"/>
      <c r="V2940" s="117">
        <f>IF(P2940="NA","NA",IF(P2940&lt;&gt;"",TEXT(P2940-N2940,"[h].mm"),""))</f>
        <v/>
      </c>
      <c r="W2940" s="118">
        <f>IF(AND(R2940="",S2940=""),"",R2940+S2940)</f>
        <v/>
      </c>
      <c r="X2940" s="116">
        <f>IF(O2940&lt;&gt;"",DATE(YEAR(O2940), MONTH(O2940), DAY(O2940)),"")</f>
        <v/>
      </c>
      <c r="Y2940" s="122" t="n"/>
      <c r="Z2940" s="123" t="n"/>
      <c r="AA2940" s="117">
        <f>IF(F2940="Re-assigned","NA",IF(W2940="","",IF(W2940&gt;=VLOOKUP(D2940,SLAMatrix,3,FALSE),"Yes",IF(W2940&lt;VLOOKUP(D2940,SLAMatrix,2,FALSE),"No","Internal"))))</f>
        <v/>
      </c>
      <c r="AB2940" s="123" t="n"/>
      <c r="AC2940" s="123" t="n"/>
      <c r="AD2940" s="119" t="n"/>
      <c r="AE2940" s="125" t="n"/>
      <c r="AF2940" s="124">
        <f>MONTH(O2940)</f>
        <v/>
      </c>
      <c r="AG2940" s="124">
        <f>VLOOKUP(IFERROR(MID(AE2940,1,(FIND(",",AE2940,1)-1)),AE2940),Facility_Region_Mapping,2,FALSE)</f>
        <v/>
      </c>
      <c r="AH2940" s="124" t="n"/>
      <c r="AI2940" s="124">
        <f>IF(C2940&lt;&gt;"",IF(M2940="ESM User",getInterfaceName($C2940),"NA"),"")</f>
        <v/>
      </c>
      <c r="AJ2940" s="116">
        <f>IF(Q2940&lt;&gt;"",DATE(YEAR(Q2940), MONTH(Q2940), DAY(Q2940)),"")</f>
        <v/>
      </c>
      <c r="AK2940" s="130">
        <f>IF(Q2940&lt;&gt;0,Q2940-N2940,TODAY()-N2940)</f>
        <v/>
      </c>
      <c r="AL2940" s="112">
        <f>IF(F2940="Re-assigned",0,IF(H2940="Closed",0,IF(H2940="Service Restored",0,IF(H2940="",0,1))))</f>
        <v/>
      </c>
      <c r="AM2940" s="124">
        <f>IF(AL2940=0,"",IF(AK2940&gt;20.99,"Aged","Non-Aged"))</f>
        <v/>
      </c>
      <c r="AN2940" s="112">
        <f>IF(Q2940&lt;&gt;"",MONTH(Q2940),"")</f>
        <v/>
      </c>
      <c r="AO2940" s="112">
        <f>IFERROR(VALUE(V2940),0)</f>
        <v/>
      </c>
    </row>
    <row customFormat="1" customHeight="1" ht="29.25" r="2941" s="112" spans="1:41">
      <c r="A2941" s="127" t="n"/>
      <c r="B2941" s="113" t="n"/>
      <c r="C2941" s="127" t="n"/>
      <c r="D2941" s="127" t="n"/>
      <c r="E2941" s="114">
        <f>IF(F2941 &lt;&gt; "",VLOOKUP(F2941,CategoryLookup,2,FALSE), "")</f>
        <v/>
      </c>
      <c r="F2941" s="126" t="n"/>
      <c r="G2941" s="127" t="n"/>
      <c r="H2941" s="127" t="n"/>
      <c r="I2941" s="127" t="n"/>
      <c r="J2941" s="127" t="n"/>
      <c r="K2941" s="127" t="n"/>
      <c r="L2941" s="127" t="n"/>
      <c r="M2941" s="127" t="n"/>
      <c r="N2941" s="120" t="n"/>
      <c r="O2941" s="120" t="n"/>
      <c r="P2941" s="120" t="n"/>
      <c r="Q2941" s="120" t="n"/>
      <c r="R2941" s="121" t="n"/>
      <c r="S2941" s="121" t="n"/>
      <c r="T2941" s="121" t="n"/>
      <c r="U2941" s="121" t="n"/>
      <c r="V2941" s="117">
        <f>IF(P2941="NA","NA",IF(P2941&lt;&gt;"",TEXT(P2941-N2941,"[h].mm"),""))</f>
        <v/>
      </c>
      <c r="W2941" s="118">
        <f>IF(AND(R2941="",S2941=""),"",R2941+S2941)</f>
        <v/>
      </c>
      <c r="X2941" s="116">
        <f>IF(O2941&lt;&gt;"",DATE(YEAR(O2941), MONTH(O2941), DAY(O2941)),"")</f>
        <v/>
      </c>
      <c r="Y2941" s="122" t="n"/>
      <c r="Z2941" s="123" t="n"/>
      <c r="AA2941" s="117">
        <f>IF(F2941="Re-assigned","NA",IF(W2941="","",IF(W2941&gt;=VLOOKUP(D2941,SLAMatrix,3,FALSE),"Yes",IF(W2941&lt;VLOOKUP(D2941,SLAMatrix,2,FALSE),"No","Internal"))))</f>
        <v/>
      </c>
      <c r="AB2941" s="123" t="n"/>
      <c r="AC2941" s="123" t="n"/>
      <c r="AD2941" s="119" t="n"/>
      <c r="AE2941" s="125" t="n"/>
      <c r="AF2941" s="124">
        <f>MONTH(O2941)</f>
        <v/>
      </c>
      <c r="AG2941" s="124">
        <f>VLOOKUP(IFERROR(MID(AE2941,1,(FIND(",",AE2941,1)-1)),AE2941),Facility_Region_Mapping,2,FALSE)</f>
        <v/>
      </c>
      <c r="AH2941" s="124" t="n"/>
      <c r="AI2941" s="124">
        <f>IF(C2941&lt;&gt;"",IF(M2941="ESM User",getInterfaceName($C2941),"NA"),"")</f>
        <v/>
      </c>
      <c r="AJ2941" s="116">
        <f>IF(Q2941&lt;&gt;"",DATE(YEAR(Q2941), MONTH(Q2941), DAY(Q2941)),"")</f>
        <v/>
      </c>
      <c r="AK2941" s="130">
        <f>IF(Q2941&lt;&gt;0,Q2941-N2941,TODAY()-N2941)</f>
        <v/>
      </c>
      <c r="AL2941" s="112">
        <f>IF(F2941="Re-assigned",0,IF(H2941="Closed",0,IF(H2941="Service Restored",0,IF(H2941="",0,1))))</f>
        <v/>
      </c>
      <c r="AM2941" s="124">
        <f>IF(AL2941=0,"",IF(AK2941&gt;20.99,"Aged","Non-Aged"))</f>
        <v/>
      </c>
      <c r="AN2941" s="112">
        <f>IF(Q2941&lt;&gt;"",MONTH(Q2941),"")</f>
        <v/>
      </c>
      <c r="AO2941" s="112">
        <f>IFERROR(VALUE(V2941),0)</f>
        <v/>
      </c>
    </row>
    <row customFormat="1" customHeight="1" ht="29.25" r="2942" s="112" spans="1:41">
      <c r="A2942" s="127" t="n"/>
      <c r="B2942" s="113" t="n"/>
      <c r="C2942" s="127" t="n"/>
      <c r="D2942" s="127" t="n"/>
      <c r="E2942" s="114">
        <f>IF(F2942 &lt;&gt; "",VLOOKUP(F2942,CategoryLookup,2,FALSE), "")</f>
        <v/>
      </c>
      <c r="F2942" s="126" t="n"/>
      <c r="G2942" s="127" t="n"/>
      <c r="H2942" s="127" t="n"/>
      <c r="I2942" s="127" t="n"/>
      <c r="J2942" s="127" t="n"/>
      <c r="K2942" s="127" t="n"/>
      <c r="L2942" s="127" t="n"/>
      <c r="M2942" s="127" t="n"/>
      <c r="N2942" s="120" t="n"/>
      <c r="O2942" s="120" t="n"/>
      <c r="P2942" s="120" t="n"/>
      <c r="Q2942" s="120" t="n"/>
      <c r="R2942" s="121" t="n"/>
      <c r="S2942" s="121" t="n"/>
      <c r="T2942" s="121" t="n"/>
      <c r="U2942" s="121" t="n"/>
      <c r="V2942" s="117">
        <f>IF(P2942="NA","NA",IF(P2942&lt;&gt;"",TEXT(P2942-N2942,"[h].mm"),""))</f>
        <v/>
      </c>
      <c r="W2942" s="118">
        <f>IF(AND(R2942="",S2942=""),"",R2942+S2942)</f>
        <v/>
      </c>
      <c r="X2942" s="116">
        <f>IF(O2942&lt;&gt;"",DATE(YEAR(O2942), MONTH(O2942), DAY(O2942)),"")</f>
        <v/>
      </c>
      <c r="Y2942" s="122" t="n"/>
      <c r="Z2942" s="123" t="n"/>
      <c r="AA2942" s="117">
        <f>IF(F2942="Re-assigned","NA",IF(W2942="","",IF(W2942&gt;=VLOOKUP(D2942,SLAMatrix,3,FALSE),"Yes",IF(W2942&lt;VLOOKUP(D2942,SLAMatrix,2,FALSE),"No","Internal"))))</f>
        <v/>
      </c>
      <c r="AB2942" s="123" t="n"/>
      <c r="AC2942" s="123" t="n"/>
      <c r="AD2942" s="119" t="n"/>
      <c r="AE2942" s="125" t="n"/>
      <c r="AF2942" s="124">
        <f>MONTH(O2942)</f>
        <v/>
      </c>
      <c r="AG2942" s="124">
        <f>VLOOKUP(IFERROR(MID(AE2942,1,(FIND(",",AE2942,1)-1)),AE2942),Facility_Region_Mapping,2,FALSE)</f>
        <v/>
      </c>
      <c r="AH2942" s="124" t="n"/>
      <c r="AI2942" s="124">
        <f>IF(C2942&lt;&gt;"",IF(M2942="ESM User",getInterfaceName($C2942),"NA"),"")</f>
        <v/>
      </c>
      <c r="AJ2942" s="116">
        <f>IF(Q2942&lt;&gt;"",DATE(YEAR(Q2942), MONTH(Q2942), DAY(Q2942)),"")</f>
        <v/>
      </c>
      <c r="AK2942" s="130">
        <f>IF(Q2942&lt;&gt;0,Q2942-N2942,TODAY()-N2942)</f>
        <v/>
      </c>
      <c r="AL2942" s="112">
        <f>IF(F2942="Re-assigned",0,IF(H2942="Closed",0,IF(H2942="Service Restored",0,IF(H2942="",0,1))))</f>
        <v/>
      </c>
      <c r="AM2942" s="124">
        <f>IF(AL2942=0,"",IF(AK2942&gt;20.99,"Aged","Non-Aged"))</f>
        <v/>
      </c>
      <c r="AN2942" s="112">
        <f>IF(Q2942&lt;&gt;"",MONTH(Q2942),"")</f>
        <v/>
      </c>
      <c r="AO2942" s="112">
        <f>IFERROR(VALUE(V2942),0)</f>
        <v/>
      </c>
    </row>
    <row customFormat="1" customHeight="1" ht="29.25" r="2943" s="112" spans="1:41">
      <c r="A2943" s="127" t="n"/>
      <c r="B2943" s="113" t="n"/>
      <c r="C2943" s="127" t="n"/>
      <c r="D2943" s="127" t="n"/>
      <c r="E2943" s="114">
        <f>IF(F2943 &lt;&gt; "",VLOOKUP(F2943,CategoryLookup,2,FALSE), "")</f>
        <v/>
      </c>
      <c r="F2943" s="126" t="n"/>
      <c r="G2943" s="127" t="n"/>
      <c r="H2943" s="127" t="n"/>
      <c r="I2943" s="127" t="n"/>
      <c r="J2943" s="127" t="n"/>
      <c r="K2943" s="127" t="n"/>
      <c r="L2943" s="127" t="n"/>
      <c r="M2943" s="127" t="n"/>
      <c r="N2943" s="120" t="n"/>
      <c r="O2943" s="120" t="n"/>
      <c r="P2943" s="120" t="n"/>
      <c r="Q2943" s="120" t="n"/>
      <c r="R2943" s="121" t="n"/>
      <c r="S2943" s="121" t="n"/>
      <c r="T2943" s="121" t="n"/>
      <c r="U2943" s="121" t="n"/>
      <c r="V2943" s="117">
        <f>IF(P2943="NA","NA",IF(P2943&lt;&gt;"",TEXT(P2943-N2943,"[h].mm"),""))</f>
        <v/>
      </c>
      <c r="W2943" s="118">
        <f>IF(AND(R2943="",S2943=""),"",R2943+S2943)</f>
        <v/>
      </c>
      <c r="X2943" s="116">
        <f>IF(O2943&lt;&gt;"",DATE(YEAR(O2943), MONTH(O2943), DAY(O2943)),"")</f>
        <v/>
      </c>
      <c r="Y2943" s="122" t="n"/>
      <c r="Z2943" s="123" t="n"/>
      <c r="AA2943" s="117">
        <f>IF(F2943="Re-assigned","NA",IF(W2943="","",IF(W2943&gt;=VLOOKUP(D2943,SLAMatrix,3,FALSE),"Yes",IF(W2943&lt;VLOOKUP(D2943,SLAMatrix,2,FALSE),"No","Internal"))))</f>
        <v/>
      </c>
      <c r="AB2943" s="123" t="n"/>
      <c r="AC2943" s="123" t="n"/>
      <c r="AD2943" s="119" t="n"/>
      <c r="AE2943" s="125" t="n"/>
      <c r="AF2943" s="124">
        <f>MONTH(O2943)</f>
        <v/>
      </c>
      <c r="AG2943" s="124">
        <f>VLOOKUP(IFERROR(MID(AE2943,1,(FIND(",",AE2943,1)-1)),AE2943),Facility_Region_Mapping,2,FALSE)</f>
        <v/>
      </c>
      <c r="AH2943" s="124" t="n"/>
      <c r="AI2943" s="124">
        <f>IF(C2943&lt;&gt;"",IF(M2943="ESM User",getInterfaceName($C2943),"NA"),"")</f>
        <v/>
      </c>
      <c r="AJ2943" s="116">
        <f>IF(Q2943&lt;&gt;"",DATE(YEAR(Q2943), MONTH(Q2943), DAY(Q2943)),"")</f>
        <v/>
      </c>
      <c r="AK2943" s="130">
        <f>IF(Q2943&lt;&gt;0,Q2943-N2943,TODAY()-N2943)</f>
        <v/>
      </c>
      <c r="AL2943" s="112">
        <f>IF(F2943="Re-assigned",0,IF(H2943="Closed",0,IF(H2943="Service Restored",0,IF(H2943="",0,1))))</f>
        <v/>
      </c>
      <c r="AM2943" s="124">
        <f>IF(AL2943=0,"",IF(AK2943&gt;20.99,"Aged","Non-Aged"))</f>
        <v/>
      </c>
      <c r="AN2943" s="112">
        <f>IF(Q2943&lt;&gt;"",MONTH(Q2943),"")</f>
        <v/>
      </c>
      <c r="AO2943" s="112">
        <f>IFERROR(VALUE(V2943),0)</f>
        <v/>
      </c>
    </row>
    <row customFormat="1" customHeight="1" ht="29.25" r="2944" s="112" spans="1:41">
      <c r="A2944" s="127" t="n"/>
      <c r="B2944" s="113" t="n"/>
      <c r="C2944" s="127" t="n"/>
      <c r="D2944" s="127" t="n"/>
      <c r="E2944" s="114">
        <f>IF(F2944 &lt;&gt; "",VLOOKUP(F2944,CategoryLookup,2,FALSE), "")</f>
        <v/>
      </c>
      <c r="F2944" s="126" t="n"/>
      <c r="G2944" s="127" t="n"/>
      <c r="H2944" s="127" t="n"/>
      <c r="I2944" s="127" t="n"/>
      <c r="J2944" s="127" t="n"/>
      <c r="K2944" s="127" t="n"/>
      <c r="L2944" s="127" t="n"/>
      <c r="M2944" s="127" t="n"/>
      <c r="N2944" s="120" t="n"/>
      <c r="O2944" s="120" t="n"/>
      <c r="P2944" s="120" t="n"/>
      <c r="Q2944" s="120" t="n"/>
      <c r="R2944" s="121" t="n"/>
      <c r="S2944" s="121" t="n"/>
      <c r="T2944" s="121" t="n"/>
      <c r="U2944" s="121" t="n"/>
      <c r="V2944" s="117">
        <f>IF(P2944="NA","NA",IF(P2944&lt;&gt;"",TEXT(P2944-N2944,"[h].mm"),""))</f>
        <v/>
      </c>
      <c r="W2944" s="118">
        <f>IF(AND(R2944="",S2944=""),"",R2944+S2944)</f>
        <v/>
      </c>
      <c r="X2944" s="116">
        <f>IF(O2944&lt;&gt;"",DATE(YEAR(O2944), MONTH(O2944), DAY(O2944)),"")</f>
        <v/>
      </c>
      <c r="Y2944" s="122" t="n"/>
      <c r="Z2944" s="123" t="n"/>
      <c r="AA2944" s="117">
        <f>IF(F2944="Re-assigned","NA",IF(W2944="","",IF(W2944&gt;=VLOOKUP(D2944,SLAMatrix,3,FALSE),"Yes",IF(W2944&lt;VLOOKUP(D2944,SLAMatrix,2,FALSE),"No","Internal"))))</f>
        <v/>
      </c>
      <c r="AB2944" s="123" t="n"/>
      <c r="AC2944" s="123" t="n"/>
      <c r="AD2944" s="119" t="n"/>
      <c r="AE2944" s="125" t="n"/>
      <c r="AF2944" s="124">
        <f>MONTH(O2944)</f>
        <v/>
      </c>
      <c r="AG2944" s="124">
        <f>VLOOKUP(IFERROR(MID(AE2944,1,(FIND(",",AE2944,1)-1)),AE2944),Facility_Region_Mapping,2,FALSE)</f>
        <v/>
      </c>
      <c r="AH2944" s="124" t="n"/>
      <c r="AI2944" s="124">
        <f>IF(C2944&lt;&gt;"",IF(M2944="ESM User",getInterfaceName($C2944),"NA"),"")</f>
        <v/>
      </c>
      <c r="AJ2944" s="116">
        <f>IF(Q2944&lt;&gt;"",DATE(YEAR(Q2944), MONTH(Q2944), DAY(Q2944)),"")</f>
        <v/>
      </c>
      <c r="AK2944" s="130">
        <f>IF(Q2944&lt;&gt;0,Q2944-N2944,TODAY()-N2944)</f>
        <v/>
      </c>
      <c r="AL2944" s="112">
        <f>IF(F2944="Re-assigned",0,IF(H2944="Closed",0,IF(H2944="Service Restored",0,IF(H2944="",0,1))))</f>
        <v/>
      </c>
      <c r="AM2944" s="124">
        <f>IF(AL2944=0,"",IF(AK2944&gt;20.99,"Aged","Non-Aged"))</f>
        <v/>
      </c>
      <c r="AN2944" s="112">
        <f>IF(Q2944&lt;&gt;"",MONTH(Q2944),"")</f>
        <v/>
      </c>
      <c r="AO2944" s="112">
        <f>IFERROR(VALUE(V2944),0)</f>
        <v/>
      </c>
    </row>
    <row customFormat="1" customHeight="1" ht="29.25" r="2945" s="112" spans="1:41">
      <c r="A2945" s="127" t="n"/>
      <c r="B2945" s="113" t="n"/>
      <c r="C2945" s="127" t="n"/>
      <c r="D2945" s="127" t="n"/>
      <c r="E2945" s="114">
        <f>IF(F2945 &lt;&gt; "",VLOOKUP(F2945,CategoryLookup,2,FALSE), "")</f>
        <v/>
      </c>
      <c r="F2945" s="126" t="n"/>
      <c r="G2945" s="127" t="n"/>
      <c r="H2945" s="127" t="n"/>
      <c r="I2945" s="127" t="n"/>
      <c r="J2945" s="127" t="n"/>
      <c r="K2945" s="127" t="n"/>
      <c r="L2945" s="127" t="n"/>
      <c r="M2945" s="127" t="n"/>
      <c r="N2945" s="120" t="n"/>
      <c r="O2945" s="120" t="n"/>
      <c r="P2945" s="120" t="n"/>
      <c r="Q2945" s="120" t="n"/>
      <c r="R2945" s="121" t="n"/>
      <c r="S2945" s="121" t="n"/>
      <c r="T2945" s="121" t="n"/>
      <c r="U2945" s="121" t="n"/>
      <c r="V2945" s="117">
        <f>IF(P2945="NA","NA",IF(P2945&lt;&gt;"",TEXT(P2945-N2945,"[h].mm"),""))</f>
        <v/>
      </c>
      <c r="W2945" s="118">
        <f>IF(AND(R2945="",S2945=""),"",R2945+S2945)</f>
        <v/>
      </c>
      <c r="X2945" s="116">
        <f>IF(O2945&lt;&gt;"",DATE(YEAR(O2945), MONTH(O2945), DAY(O2945)),"")</f>
        <v/>
      </c>
      <c r="Y2945" s="122" t="n"/>
      <c r="Z2945" s="123" t="n"/>
      <c r="AA2945" s="117">
        <f>IF(F2945="Re-assigned","NA",IF(W2945="","",IF(W2945&gt;=VLOOKUP(D2945,SLAMatrix,3,FALSE),"Yes",IF(W2945&lt;VLOOKUP(D2945,SLAMatrix,2,FALSE),"No","Internal"))))</f>
        <v/>
      </c>
      <c r="AB2945" s="123" t="n"/>
      <c r="AC2945" s="123" t="n"/>
      <c r="AD2945" s="119" t="n"/>
      <c r="AE2945" s="125" t="n"/>
      <c r="AF2945" s="124">
        <f>MONTH(O2945)</f>
        <v/>
      </c>
      <c r="AG2945" s="124">
        <f>VLOOKUP(IFERROR(MID(AE2945,1,(FIND(",",AE2945,1)-1)),AE2945),Facility_Region_Mapping,2,FALSE)</f>
        <v/>
      </c>
      <c r="AH2945" s="124" t="n"/>
      <c r="AI2945" s="124">
        <f>IF(C2945&lt;&gt;"",IF(M2945="ESM User",getInterfaceName($C2945),"NA"),"")</f>
        <v/>
      </c>
      <c r="AJ2945" s="116">
        <f>IF(Q2945&lt;&gt;"",DATE(YEAR(Q2945), MONTH(Q2945), DAY(Q2945)),"")</f>
        <v/>
      </c>
      <c r="AK2945" s="130">
        <f>IF(Q2945&lt;&gt;0,Q2945-N2945,TODAY()-N2945)</f>
        <v/>
      </c>
      <c r="AL2945" s="112">
        <f>IF(F2945="Re-assigned",0,IF(H2945="Closed",0,IF(H2945="Service Restored",0,IF(H2945="",0,1))))</f>
        <v/>
      </c>
      <c r="AM2945" s="124">
        <f>IF(AL2945=0,"",IF(AK2945&gt;20.99,"Aged","Non-Aged"))</f>
        <v/>
      </c>
      <c r="AN2945" s="112">
        <f>IF(Q2945&lt;&gt;"",MONTH(Q2945),"")</f>
        <v/>
      </c>
      <c r="AO2945" s="112">
        <f>IFERROR(VALUE(V2945),0)</f>
        <v/>
      </c>
    </row>
    <row customFormat="1" customHeight="1" ht="29.25" r="2946" s="112" spans="1:41">
      <c r="A2946" s="127" t="n"/>
      <c r="B2946" s="113" t="n"/>
      <c r="C2946" s="127" t="n"/>
      <c r="D2946" s="127" t="n"/>
      <c r="E2946" s="114">
        <f>IF(F2946 &lt;&gt; "",VLOOKUP(F2946,CategoryLookup,2,FALSE), "")</f>
        <v/>
      </c>
      <c r="F2946" s="126" t="n"/>
      <c r="G2946" s="127" t="n"/>
      <c r="H2946" s="127" t="n"/>
      <c r="I2946" s="127" t="n"/>
      <c r="J2946" s="127" t="n"/>
      <c r="K2946" s="127" t="n"/>
      <c r="L2946" s="127" t="n"/>
      <c r="M2946" s="127" t="n"/>
      <c r="N2946" s="120" t="n"/>
      <c r="O2946" s="120" t="n"/>
      <c r="P2946" s="120" t="n"/>
      <c r="Q2946" s="120" t="n"/>
      <c r="R2946" s="121" t="n"/>
      <c r="S2946" s="121" t="n"/>
      <c r="T2946" s="121" t="n"/>
      <c r="U2946" s="121" t="n"/>
      <c r="V2946" s="117">
        <f>IF(P2946="NA","NA",IF(P2946&lt;&gt;"",TEXT(P2946-N2946,"[h].mm"),""))</f>
        <v/>
      </c>
      <c r="W2946" s="118">
        <f>IF(AND(R2946="",S2946=""),"",R2946+S2946)</f>
        <v/>
      </c>
      <c r="X2946" s="116">
        <f>IF(O2946&lt;&gt;"",DATE(YEAR(O2946), MONTH(O2946), DAY(O2946)),"")</f>
        <v/>
      </c>
      <c r="Y2946" s="122" t="n"/>
      <c r="Z2946" s="123" t="n"/>
      <c r="AA2946" s="117">
        <f>IF(F2946="Re-assigned","NA",IF(W2946="","",IF(W2946&gt;=VLOOKUP(D2946,SLAMatrix,3,FALSE),"Yes",IF(W2946&lt;VLOOKUP(D2946,SLAMatrix,2,FALSE),"No","Internal"))))</f>
        <v/>
      </c>
      <c r="AB2946" s="123" t="n"/>
      <c r="AC2946" s="123" t="n"/>
      <c r="AD2946" s="119" t="n"/>
      <c r="AE2946" s="125" t="n"/>
      <c r="AF2946" s="124">
        <f>MONTH(O2946)</f>
        <v/>
      </c>
      <c r="AG2946" s="124">
        <f>VLOOKUP(IFERROR(MID(AE2946,1,(FIND(",",AE2946,1)-1)),AE2946),Facility_Region_Mapping,2,FALSE)</f>
        <v/>
      </c>
      <c r="AH2946" s="124" t="n"/>
      <c r="AI2946" s="124">
        <f>IF(C2946&lt;&gt;"",IF(M2946="ESM User",getInterfaceName($C2946),"NA"),"")</f>
        <v/>
      </c>
      <c r="AJ2946" s="116">
        <f>IF(Q2946&lt;&gt;"",DATE(YEAR(Q2946), MONTH(Q2946), DAY(Q2946)),"")</f>
        <v/>
      </c>
      <c r="AK2946" s="130">
        <f>IF(Q2946&lt;&gt;0,Q2946-N2946,TODAY()-N2946)</f>
        <v/>
      </c>
      <c r="AL2946" s="112">
        <f>IF(F2946="Re-assigned",0,IF(H2946="Closed",0,IF(H2946="Service Restored",0,IF(H2946="",0,1))))</f>
        <v/>
      </c>
      <c r="AM2946" s="124">
        <f>IF(AL2946=0,"",IF(AK2946&gt;20.99,"Aged","Non-Aged"))</f>
        <v/>
      </c>
      <c r="AN2946" s="112">
        <f>IF(Q2946&lt;&gt;"",MONTH(Q2946),"")</f>
        <v/>
      </c>
      <c r="AO2946" s="112">
        <f>IFERROR(VALUE(V2946),0)</f>
        <v/>
      </c>
    </row>
    <row customFormat="1" customHeight="1" ht="29.25" r="2947" s="112" spans="1:41">
      <c r="A2947" s="127" t="n"/>
      <c r="B2947" s="113" t="n"/>
      <c r="C2947" s="127" t="n"/>
      <c r="D2947" s="127" t="n"/>
      <c r="E2947" s="114">
        <f>IF(F2947 &lt;&gt; "",VLOOKUP(F2947,CategoryLookup,2,FALSE), "")</f>
        <v/>
      </c>
      <c r="F2947" s="126" t="n"/>
      <c r="G2947" s="127" t="n"/>
      <c r="H2947" s="127" t="n"/>
      <c r="I2947" s="127" t="n"/>
      <c r="J2947" s="127" t="n"/>
      <c r="K2947" s="127" t="n"/>
      <c r="L2947" s="127" t="n"/>
      <c r="M2947" s="127" t="n"/>
      <c r="N2947" s="120" t="n"/>
      <c r="O2947" s="120" t="n"/>
      <c r="P2947" s="120" t="n"/>
      <c r="Q2947" s="120" t="n"/>
      <c r="R2947" s="121" t="n"/>
      <c r="S2947" s="121" t="n"/>
      <c r="T2947" s="121" t="n"/>
      <c r="U2947" s="121" t="n"/>
      <c r="V2947" s="117">
        <f>IF(P2947="NA","NA",IF(P2947&lt;&gt;"",TEXT(P2947-N2947,"[h].mm"),""))</f>
        <v/>
      </c>
      <c r="W2947" s="118">
        <f>IF(AND(R2947="",S2947=""),"",R2947+S2947)</f>
        <v/>
      </c>
      <c r="X2947" s="116">
        <f>IF(O2947&lt;&gt;"",DATE(YEAR(O2947), MONTH(O2947), DAY(O2947)),"")</f>
        <v/>
      </c>
      <c r="Y2947" s="122" t="n"/>
      <c r="Z2947" s="123" t="n"/>
      <c r="AA2947" s="117">
        <f>IF(F2947="Re-assigned","NA",IF(W2947="","",IF(W2947&gt;=VLOOKUP(D2947,SLAMatrix,3,FALSE),"Yes",IF(W2947&lt;VLOOKUP(D2947,SLAMatrix,2,FALSE),"No","Internal"))))</f>
        <v/>
      </c>
      <c r="AB2947" s="123" t="n"/>
      <c r="AC2947" s="123" t="n"/>
      <c r="AD2947" s="119" t="n"/>
      <c r="AE2947" s="125" t="n"/>
      <c r="AF2947" s="124">
        <f>MONTH(O2947)</f>
        <v/>
      </c>
      <c r="AG2947" s="124">
        <f>VLOOKUP(IFERROR(MID(AE2947,1,(FIND(",",AE2947,1)-1)),AE2947),Facility_Region_Mapping,2,FALSE)</f>
        <v/>
      </c>
      <c r="AH2947" s="124" t="n"/>
      <c r="AI2947" s="124">
        <f>IF(C2947&lt;&gt;"",IF(M2947="ESM User",getInterfaceName($C2947),"NA"),"")</f>
        <v/>
      </c>
      <c r="AJ2947" s="116">
        <f>IF(Q2947&lt;&gt;"",DATE(YEAR(Q2947), MONTH(Q2947), DAY(Q2947)),"")</f>
        <v/>
      </c>
      <c r="AK2947" s="130">
        <f>IF(Q2947&lt;&gt;0,Q2947-N2947,TODAY()-N2947)</f>
        <v/>
      </c>
      <c r="AL2947" s="112">
        <f>IF(F2947="Re-assigned",0,IF(H2947="Closed",0,IF(H2947="Service Restored",0,IF(H2947="",0,1))))</f>
        <v/>
      </c>
      <c r="AM2947" s="124">
        <f>IF(AL2947=0,"",IF(AK2947&gt;20.99,"Aged","Non-Aged"))</f>
        <v/>
      </c>
      <c r="AN2947" s="112">
        <f>IF(Q2947&lt;&gt;"",MONTH(Q2947),"")</f>
        <v/>
      </c>
      <c r="AO2947" s="112">
        <f>IFERROR(VALUE(V2947),0)</f>
        <v/>
      </c>
    </row>
    <row customFormat="1" customHeight="1" ht="29.25" r="2948" s="112" spans="1:41">
      <c r="A2948" s="127" t="n"/>
      <c r="B2948" s="113" t="n"/>
      <c r="C2948" s="127" t="n"/>
      <c r="D2948" s="127" t="n"/>
      <c r="E2948" s="114">
        <f>IF(F2948 &lt;&gt; "",VLOOKUP(F2948,CategoryLookup,2,FALSE), "")</f>
        <v/>
      </c>
      <c r="F2948" s="126" t="n"/>
      <c r="G2948" s="127" t="n"/>
      <c r="H2948" s="127" t="n"/>
      <c r="I2948" s="127" t="n"/>
      <c r="J2948" s="127" t="n"/>
      <c r="K2948" s="127" t="n"/>
      <c r="L2948" s="127" t="n"/>
      <c r="M2948" s="127" t="n"/>
      <c r="N2948" s="120" t="n"/>
      <c r="O2948" s="120" t="n"/>
      <c r="P2948" s="120" t="n"/>
      <c r="Q2948" s="120" t="n"/>
      <c r="R2948" s="121" t="n"/>
      <c r="S2948" s="121" t="n"/>
      <c r="T2948" s="121" t="n"/>
      <c r="U2948" s="121" t="n"/>
      <c r="V2948" s="117">
        <f>IF(P2948="NA","NA",IF(P2948&lt;&gt;"",TEXT(P2948-N2948,"[h].mm"),""))</f>
        <v/>
      </c>
      <c r="W2948" s="118">
        <f>IF(AND(R2948="",S2948=""),"",R2948+S2948)</f>
        <v/>
      </c>
      <c r="X2948" s="116">
        <f>IF(O2948&lt;&gt;"",DATE(YEAR(O2948), MONTH(O2948), DAY(O2948)),"")</f>
        <v/>
      </c>
      <c r="Y2948" s="122" t="n"/>
      <c r="Z2948" s="123" t="n"/>
      <c r="AA2948" s="117">
        <f>IF(F2948="Re-assigned","NA",IF(W2948="","",IF(W2948&gt;=VLOOKUP(D2948,SLAMatrix,3,FALSE),"Yes",IF(W2948&lt;VLOOKUP(D2948,SLAMatrix,2,FALSE),"No","Internal"))))</f>
        <v/>
      </c>
      <c r="AB2948" s="123" t="n"/>
      <c r="AC2948" s="123" t="n"/>
      <c r="AD2948" s="119" t="n"/>
      <c r="AE2948" s="125" t="n"/>
      <c r="AF2948" s="124">
        <f>MONTH(O2948)</f>
        <v/>
      </c>
      <c r="AG2948" s="124">
        <f>VLOOKUP(IFERROR(MID(AE2948,1,(FIND(",",AE2948,1)-1)),AE2948),Facility_Region_Mapping,2,FALSE)</f>
        <v/>
      </c>
      <c r="AH2948" s="124" t="n"/>
      <c r="AI2948" s="124">
        <f>IF(C2948&lt;&gt;"",IF(M2948="ESM User",getInterfaceName($C2948),"NA"),"")</f>
        <v/>
      </c>
      <c r="AJ2948" s="116">
        <f>IF(Q2948&lt;&gt;"",DATE(YEAR(Q2948), MONTH(Q2948), DAY(Q2948)),"")</f>
        <v/>
      </c>
      <c r="AK2948" s="130">
        <f>IF(Q2948&lt;&gt;0,Q2948-N2948,TODAY()-N2948)</f>
        <v/>
      </c>
      <c r="AL2948" s="112">
        <f>IF(F2948="Re-assigned",0,IF(H2948="Closed",0,IF(H2948="Service Restored",0,IF(H2948="",0,1))))</f>
        <v/>
      </c>
      <c r="AM2948" s="124">
        <f>IF(AL2948=0,"",IF(AK2948&gt;20.99,"Aged","Non-Aged"))</f>
        <v/>
      </c>
      <c r="AN2948" s="112">
        <f>IF(Q2948&lt;&gt;"",MONTH(Q2948),"")</f>
        <v/>
      </c>
      <c r="AO2948" s="112">
        <f>IFERROR(VALUE(V2948),0)</f>
        <v/>
      </c>
    </row>
    <row customFormat="1" customHeight="1" ht="29.25" r="2949" s="112" spans="1:41">
      <c r="A2949" s="127" t="n"/>
      <c r="B2949" s="113" t="n"/>
      <c r="C2949" s="127" t="n"/>
      <c r="D2949" s="127" t="n"/>
      <c r="E2949" s="114">
        <f>IF(F2949 &lt;&gt; "",VLOOKUP(F2949,CategoryLookup,2,FALSE), "")</f>
        <v/>
      </c>
      <c r="F2949" s="126" t="n"/>
      <c r="G2949" s="127" t="n"/>
      <c r="H2949" s="127" t="n"/>
      <c r="I2949" s="127" t="n"/>
      <c r="J2949" s="127" t="n"/>
      <c r="K2949" s="127" t="n"/>
      <c r="L2949" s="127" t="n"/>
      <c r="M2949" s="127" t="n"/>
      <c r="N2949" s="120" t="n"/>
      <c r="O2949" s="120" t="n"/>
      <c r="P2949" s="120" t="n"/>
      <c r="Q2949" s="120" t="n"/>
      <c r="R2949" s="121" t="n"/>
      <c r="S2949" s="121" t="n"/>
      <c r="T2949" s="121" t="n"/>
      <c r="U2949" s="121" t="n"/>
      <c r="V2949" s="117">
        <f>IF(P2949="NA","NA",IF(P2949&lt;&gt;"",TEXT(P2949-N2949,"[h].mm"),""))</f>
        <v/>
      </c>
      <c r="W2949" s="118">
        <f>IF(AND(R2949="",S2949=""),"",R2949+S2949)</f>
        <v/>
      </c>
      <c r="X2949" s="116">
        <f>IF(O2949&lt;&gt;"",DATE(YEAR(O2949), MONTH(O2949), DAY(O2949)),"")</f>
        <v/>
      </c>
      <c r="Y2949" s="122" t="n"/>
      <c r="Z2949" s="123" t="n"/>
      <c r="AA2949" s="117">
        <f>IF(F2949="Re-assigned","NA",IF(W2949="","",IF(W2949&gt;=VLOOKUP(D2949,SLAMatrix,3,FALSE),"Yes",IF(W2949&lt;VLOOKUP(D2949,SLAMatrix,2,FALSE),"No","Internal"))))</f>
        <v/>
      </c>
      <c r="AB2949" s="123" t="n"/>
      <c r="AC2949" s="123" t="n"/>
      <c r="AD2949" s="119" t="n"/>
      <c r="AE2949" s="125" t="n"/>
      <c r="AF2949" s="124">
        <f>MONTH(O2949)</f>
        <v/>
      </c>
      <c r="AG2949" s="124">
        <f>VLOOKUP(IFERROR(MID(AE2949,1,(FIND(",",AE2949,1)-1)),AE2949),Facility_Region_Mapping,2,FALSE)</f>
        <v/>
      </c>
      <c r="AH2949" s="124" t="n"/>
      <c r="AI2949" s="124">
        <f>IF(C2949&lt;&gt;"",IF(M2949="ESM User",getInterfaceName($C2949),"NA"),"")</f>
        <v/>
      </c>
      <c r="AJ2949" s="116">
        <f>IF(Q2949&lt;&gt;"",DATE(YEAR(Q2949), MONTH(Q2949), DAY(Q2949)),"")</f>
        <v/>
      </c>
      <c r="AK2949" s="130">
        <f>IF(Q2949&lt;&gt;0,Q2949-N2949,TODAY()-N2949)</f>
        <v/>
      </c>
      <c r="AL2949" s="112">
        <f>IF(F2949="Re-assigned",0,IF(H2949="Closed",0,IF(H2949="Service Restored",0,IF(H2949="",0,1))))</f>
        <v/>
      </c>
      <c r="AM2949" s="124">
        <f>IF(AL2949=0,"",IF(AK2949&gt;20.99,"Aged","Non-Aged"))</f>
        <v/>
      </c>
      <c r="AN2949" s="112">
        <f>IF(Q2949&lt;&gt;"",MONTH(Q2949),"")</f>
        <v/>
      </c>
      <c r="AO2949" s="112">
        <f>IFERROR(VALUE(V2949),0)</f>
        <v/>
      </c>
    </row>
    <row customFormat="1" customHeight="1" ht="29.25" r="2950" s="112" spans="1:41">
      <c r="A2950" s="127" t="n"/>
      <c r="B2950" s="113" t="n"/>
      <c r="C2950" s="127" t="n"/>
      <c r="D2950" s="127" t="n"/>
      <c r="E2950" s="114">
        <f>IF(F2950 &lt;&gt; "",VLOOKUP(F2950,CategoryLookup,2,FALSE), "")</f>
        <v/>
      </c>
      <c r="F2950" s="126" t="n"/>
      <c r="G2950" s="127" t="n"/>
      <c r="H2950" s="127" t="n"/>
      <c r="I2950" s="127" t="n"/>
      <c r="J2950" s="127" t="n"/>
      <c r="K2950" s="127" t="n"/>
      <c r="L2950" s="127" t="n"/>
      <c r="M2950" s="127" t="n"/>
      <c r="N2950" s="120" t="n"/>
      <c r="O2950" s="120" t="n"/>
      <c r="P2950" s="120" t="n"/>
      <c r="Q2950" s="120" t="n"/>
      <c r="R2950" s="121" t="n"/>
      <c r="S2950" s="121" t="n"/>
      <c r="T2950" s="121" t="n"/>
      <c r="U2950" s="121" t="n"/>
      <c r="V2950" s="117">
        <f>IF(P2950="NA","NA",IF(P2950&lt;&gt;"",TEXT(P2950-N2950,"[h].mm"),""))</f>
        <v/>
      </c>
      <c r="W2950" s="118">
        <f>IF(AND(R2950="",S2950=""),"",R2950+S2950)</f>
        <v/>
      </c>
      <c r="X2950" s="116">
        <f>IF(O2950&lt;&gt;"",DATE(YEAR(O2950), MONTH(O2950), DAY(O2950)),"")</f>
        <v/>
      </c>
      <c r="Y2950" s="122" t="n"/>
      <c r="Z2950" s="123" t="n"/>
      <c r="AA2950" s="117">
        <f>IF(F2950="Re-assigned","NA",IF(W2950="","",IF(W2950&gt;=VLOOKUP(D2950,SLAMatrix,3,FALSE),"Yes",IF(W2950&lt;VLOOKUP(D2950,SLAMatrix,2,FALSE),"No","Internal"))))</f>
        <v/>
      </c>
      <c r="AB2950" s="123" t="n"/>
      <c r="AC2950" s="123" t="n"/>
      <c r="AD2950" s="119" t="n"/>
      <c r="AE2950" s="125" t="n"/>
      <c r="AF2950" s="124">
        <f>MONTH(O2950)</f>
        <v/>
      </c>
      <c r="AG2950" s="124">
        <f>VLOOKUP(IFERROR(MID(AE2950,1,(FIND(",",AE2950,1)-1)),AE2950),Facility_Region_Mapping,2,FALSE)</f>
        <v/>
      </c>
      <c r="AH2950" s="124" t="n"/>
      <c r="AI2950" s="124">
        <f>IF(C2950&lt;&gt;"",IF(M2950="ESM User",getInterfaceName($C2950),"NA"),"")</f>
        <v/>
      </c>
      <c r="AJ2950" s="116">
        <f>IF(Q2950&lt;&gt;"",DATE(YEAR(Q2950), MONTH(Q2950), DAY(Q2950)),"")</f>
        <v/>
      </c>
      <c r="AK2950" s="130">
        <f>IF(Q2950&lt;&gt;0,Q2950-N2950,TODAY()-N2950)</f>
        <v/>
      </c>
      <c r="AL2950" s="112">
        <f>IF(F2950="Re-assigned",0,IF(H2950="Closed",0,IF(H2950="Service Restored",0,IF(H2950="",0,1))))</f>
        <v/>
      </c>
      <c r="AM2950" s="124">
        <f>IF(AL2950=0,"",IF(AK2950&gt;20.99,"Aged","Non-Aged"))</f>
        <v/>
      </c>
      <c r="AN2950" s="112">
        <f>IF(Q2950&lt;&gt;"",MONTH(Q2950),"")</f>
        <v/>
      </c>
      <c r="AO2950" s="112">
        <f>IFERROR(VALUE(V2950),0)</f>
        <v/>
      </c>
    </row>
    <row customFormat="1" customHeight="1" ht="29.25" r="2951" s="112" spans="1:41">
      <c r="A2951" s="127" t="n"/>
      <c r="B2951" s="113" t="n"/>
      <c r="C2951" s="127" t="n"/>
      <c r="D2951" s="127" t="n"/>
      <c r="E2951" s="114">
        <f>IF(F2951 &lt;&gt; "",VLOOKUP(F2951,CategoryLookup,2,FALSE), "")</f>
        <v/>
      </c>
      <c r="F2951" s="126" t="n"/>
      <c r="G2951" s="127" t="n"/>
      <c r="H2951" s="127" t="n"/>
      <c r="I2951" s="127" t="n"/>
      <c r="J2951" s="127" t="n"/>
      <c r="K2951" s="127" t="n"/>
      <c r="L2951" s="127" t="n"/>
      <c r="M2951" s="127" t="n"/>
      <c r="N2951" s="120" t="n"/>
      <c r="O2951" s="120" t="n"/>
      <c r="P2951" s="120" t="n"/>
      <c r="Q2951" s="120" t="n"/>
      <c r="R2951" s="121" t="n"/>
      <c r="S2951" s="121" t="n"/>
      <c r="T2951" s="121" t="n"/>
      <c r="U2951" s="121" t="n"/>
      <c r="V2951" s="117">
        <f>IF(P2951="NA","NA",IF(P2951&lt;&gt;"",TEXT(P2951-N2951,"[h].mm"),""))</f>
        <v/>
      </c>
      <c r="W2951" s="118">
        <f>IF(AND(R2951="",S2951=""),"",R2951+S2951)</f>
        <v/>
      </c>
      <c r="X2951" s="116">
        <f>IF(O2951&lt;&gt;"",DATE(YEAR(O2951), MONTH(O2951), DAY(O2951)),"")</f>
        <v/>
      </c>
      <c r="Y2951" s="122" t="n"/>
      <c r="Z2951" s="123" t="n"/>
      <c r="AA2951" s="117">
        <f>IF(F2951="Re-assigned","NA",IF(W2951="","",IF(W2951&gt;=VLOOKUP(D2951,SLAMatrix,3,FALSE),"Yes",IF(W2951&lt;VLOOKUP(D2951,SLAMatrix,2,FALSE),"No","Internal"))))</f>
        <v/>
      </c>
      <c r="AB2951" s="123" t="n"/>
      <c r="AC2951" s="123" t="n"/>
      <c r="AD2951" s="119" t="n"/>
      <c r="AE2951" s="125" t="n"/>
      <c r="AF2951" s="124">
        <f>MONTH(O2951)</f>
        <v/>
      </c>
      <c r="AG2951" s="124">
        <f>VLOOKUP(IFERROR(MID(AE2951,1,(FIND(",",AE2951,1)-1)),AE2951),Facility_Region_Mapping,2,FALSE)</f>
        <v/>
      </c>
      <c r="AH2951" s="124" t="n"/>
      <c r="AI2951" s="124">
        <f>IF(C2951&lt;&gt;"",IF(M2951="ESM User",getInterfaceName($C2951),"NA"),"")</f>
        <v/>
      </c>
      <c r="AJ2951" s="116">
        <f>IF(Q2951&lt;&gt;"",DATE(YEAR(Q2951), MONTH(Q2951), DAY(Q2951)),"")</f>
        <v/>
      </c>
      <c r="AK2951" s="130">
        <f>IF(Q2951&lt;&gt;0,Q2951-N2951,TODAY()-N2951)</f>
        <v/>
      </c>
      <c r="AL2951" s="112">
        <f>IF(F2951="Re-assigned",0,IF(H2951="Closed",0,IF(H2951="Service Restored",0,IF(H2951="",0,1))))</f>
        <v/>
      </c>
      <c r="AM2951" s="124">
        <f>IF(AL2951=0,"",IF(AK2951&gt;20.99,"Aged","Non-Aged"))</f>
        <v/>
      </c>
      <c r="AN2951" s="112">
        <f>IF(Q2951&lt;&gt;"",MONTH(Q2951),"")</f>
        <v/>
      </c>
      <c r="AO2951" s="112">
        <f>IFERROR(VALUE(V2951),0)</f>
        <v/>
      </c>
    </row>
    <row customFormat="1" customHeight="1" ht="29.25" r="2952" s="112" spans="1:41">
      <c r="A2952" s="127" t="n"/>
      <c r="B2952" s="113" t="n"/>
      <c r="C2952" s="127" t="n"/>
      <c r="D2952" s="127" t="n"/>
      <c r="E2952" s="114">
        <f>IF(F2952 &lt;&gt; "",VLOOKUP(F2952,CategoryLookup,2,FALSE), "")</f>
        <v/>
      </c>
      <c r="F2952" s="126" t="n"/>
      <c r="G2952" s="127" t="n"/>
      <c r="H2952" s="127" t="n"/>
      <c r="I2952" s="127" t="n"/>
      <c r="J2952" s="127" t="n"/>
      <c r="K2952" s="127" t="n"/>
      <c r="L2952" s="127" t="n"/>
      <c r="M2952" s="127" t="n"/>
      <c r="N2952" s="120" t="n"/>
      <c r="O2952" s="120" t="n"/>
      <c r="P2952" s="120" t="n"/>
      <c r="Q2952" s="120" t="n"/>
      <c r="R2952" s="121" t="n"/>
      <c r="S2952" s="121" t="n"/>
      <c r="T2952" s="121" t="n"/>
      <c r="U2952" s="121" t="n"/>
      <c r="V2952" s="117">
        <f>IF(P2952="NA","NA",IF(P2952&lt;&gt;"",TEXT(P2952-N2952,"[h].mm"),""))</f>
        <v/>
      </c>
      <c r="W2952" s="118">
        <f>IF(AND(R2952="",S2952=""),"",R2952+S2952)</f>
        <v/>
      </c>
      <c r="X2952" s="116">
        <f>IF(O2952&lt;&gt;"",DATE(YEAR(O2952), MONTH(O2952), DAY(O2952)),"")</f>
        <v/>
      </c>
      <c r="Y2952" s="122" t="n"/>
      <c r="Z2952" s="123" t="n"/>
      <c r="AA2952" s="117">
        <f>IF(F2952="Re-assigned","NA",IF(W2952="","",IF(W2952&gt;=VLOOKUP(D2952,SLAMatrix,3,FALSE),"Yes",IF(W2952&lt;VLOOKUP(D2952,SLAMatrix,2,FALSE),"No","Internal"))))</f>
        <v/>
      </c>
      <c r="AB2952" s="123" t="n"/>
      <c r="AC2952" s="123" t="n"/>
      <c r="AD2952" s="119" t="n"/>
      <c r="AE2952" s="125" t="n"/>
      <c r="AF2952" s="124">
        <f>MONTH(O2952)</f>
        <v/>
      </c>
      <c r="AG2952" s="124">
        <f>VLOOKUP(IFERROR(MID(AE2952,1,(FIND(",",AE2952,1)-1)),AE2952),Facility_Region_Mapping,2,FALSE)</f>
        <v/>
      </c>
      <c r="AH2952" s="124" t="n"/>
      <c r="AI2952" s="124">
        <f>IF(C2952&lt;&gt;"",IF(M2952="ESM User",getInterfaceName($C2952),"NA"),"")</f>
        <v/>
      </c>
      <c r="AJ2952" s="116">
        <f>IF(Q2952&lt;&gt;"",DATE(YEAR(Q2952), MONTH(Q2952), DAY(Q2952)),"")</f>
        <v/>
      </c>
      <c r="AK2952" s="130">
        <f>IF(Q2952&lt;&gt;0,Q2952-N2952,TODAY()-N2952)</f>
        <v/>
      </c>
      <c r="AL2952" s="112">
        <f>IF(F2952="Re-assigned",0,IF(H2952="Closed",0,IF(H2952="Service Restored",0,IF(H2952="",0,1))))</f>
        <v/>
      </c>
      <c r="AM2952" s="124">
        <f>IF(AL2952=0,"",IF(AK2952&gt;20.99,"Aged","Non-Aged"))</f>
        <v/>
      </c>
      <c r="AN2952" s="112">
        <f>IF(Q2952&lt;&gt;"",MONTH(Q2952),"")</f>
        <v/>
      </c>
      <c r="AO2952" s="112">
        <f>IFERROR(VALUE(V2952),0)</f>
        <v/>
      </c>
    </row>
    <row customFormat="1" customHeight="1" ht="29.25" r="2953" s="112" spans="1:41">
      <c r="A2953" s="127" t="n"/>
      <c r="B2953" s="113" t="n"/>
      <c r="C2953" s="127" t="n"/>
      <c r="D2953" s="127" t="n"/>
      <c r="E2953" s="114">
        <f>IF(F2953 &lt;&gt; "",VLOOKUP(F2953,CategoryLookup,2,FALSE), "")</f>
        <v/>
      </c>
      <c r="F2953" s="126" t="n"/>
      <c r="G2953" s="127" t="n"/>
      <c r="H2953" s="127" t="n"/>
      <c r="I2953" s="127" t="n"/>
      <c r="J2953" s="127" t="n"/>
      <c r="K2953" s="127" t="n"/>
      <c r="L2953" s="127" t="n"/>
      <c r="M2953" s="127" t="n"/>
      <c r="N2953" s="120" t="n"/>
      <c r="O2953" s="120" t="n"/>
      <c r="P2953" s="120" t="n"/>
      <c r="Q2953" s="120" t="n"/>
      <c r="R2953" s="121" t="n"/>
      <c r="S2953" s="121" t="n"/>
      <c r="T2953" s="121" t="n"/>
      <c r="U2953" s="121" t="n"/>
      <c r="V2953" s="117">
        <f>IF(P2953="NA","NA",IF(P2953&lt;&gt;"",TEXT(P2953-N2953,"[h].mm"),""))</f>
        <v/>
      </c>
      <c r="W2953" s="118">
        <f>IF(AND(R2953="",S2953=""),"",R2953+S2953)</f>
        <v/>
      </c>
      <c r="X2953" s="116">
        <f>IF(O2953&lt;&gt;"",DATE(YEAR(O2953), MONTH(O2953), DAY(O2953)),"")</f>
        <v/>
      </c>
      <c r="Y2953" s="122" t="n"/>
      <c r="Z2953" s="123" t="n"/>
      <c r="AA2953" s="117">
        <f>IF(F2953="Re-assigned","NA",IF(W2953="","",IF(W2953&gt;=VLOOKUP(D2953,SLAMatrix,3,FALSE),"Yes",IF(W2953&lt;VLOOKUP(D2953,SLAMatrix,2,FALSE),"No","Internal"))))</f>
        <v/>
      </c>
      <c r="AB2953" s="123" t="n"/>
      <c r="AC2953" s="123" t="n"/>
      <c r="AD2953" s="119" t="n"/>
      <c r="AE2953" s="125" t="n"/>
      <c r="AF2953" s="124">
        <f>MONTH(O2953)</f>
        <v/>
      </c>
      <c r="AG2953" s="124">
        <f>VLOOKUP(IFERROR(MID(AE2953,1,(FIND(",",AE2953,1)-1)),AE2953),Facility_Region_Mapping,2,FALSE)</f>
        <v/>
      </c>
      <c r="AH2953" s="124" t="n"/>
      <c r="AI2953" s="124">
        <f>IF(C2953&lt;&gt;"",IF(M2953="ESM User",getInterfaceName($C2953),"NA"),"")</f>
        <v/>
      </c>
      <c r="AJ2953" s="116">
        <f>IF(Q2953&lt;&gt;"",DATE(YEAR(Q2953), MONTH(Q2953), DAY(Q2953)),"")</f>
        <v/>
      </c>
      <c r="AK2953" s="130">
        <f>IF(Q2953&lt;&gt;0,Q2953-N2953,TODAY()-N2953)</f>
        <v/>
      </c>
      <c r="AL2953" s="112">
        <f>IF(F2953="Re-assigned",0,IF(H2953="Closed",0,IF(H2953="Service Restored",0,IF(H2953="",0,1))))</f>
        <v/>
      </c>
      <c r="AM2953" s="124">
        <f>IF(AL2953=0,"",IF(AK2953&gt;20.99,"Aged","Non-Aged"))</f>
        <v/>
      </c>
      <c r="AN2953" s="112">
        <f>IF(Q2953&lt;&gt;"",MONTH(Q2953),"")</f>
        <v/>
      </c>
      <c r="AO2953" s="112">
        <f>IFERROR(VALUE(V2953),0)</f>
        <v/>
      </c>
    </row>
    <row customFormat="1" customHeight="1" ht="29.25" r="2954" s="112" spans="1:41">
      <c r="A2954" s="127" t="n"/>
      <c r="B2954" s="113" t="n"/>
      <c r="C2954" s="127" t="n"/>
      <c r="D2954" s="127" t="n"/>
      <c r="E2954" s="114">
        <f>IF(F2954 &lt;&gt; "",VLOOKUP(F2954,CategoryLookup,2,FALSE), "")</f>
        <v/>
      </c>
      <c r="F2954" s="126" t="n"/>
      <c r="G2954" s="127" t="n"/>
      <c r="H2954" s="127" t="n"/>
      <c r="I2954" s="127" t="n"/>
      <c r="J2954" s="127" t="n"/>
      <c r="K2954" s="127" t="n"/>
      <c r="L2954" s="127" t="n"/>
      <c r="M2954" s="127" t="n"/>
      <c r="N2954" s="120" t="n"/>
      <c r="O2954" s="120" t="n"/>
      <c r="P2954" s="120" t="n"/>
      <c r="Q2954" s="120" t="n"/>
      <c r="R2954" s="121" t="n"/>
      <c r="S2954" s="121" t="n"/>
      <c r="T2954" s="121" t="n"/>
      <c r="U2954" s="121" t="n"/>
      <c r="V2954" s="117">
        <f>IF(P2954="NA","NA",IF(P2954&lt;&gt;"",TEXT(P2954-N2954,"[h].mm"),""))</f>
        <v/>
      </c>
      <c r="W2954" s="118">
        <f>IF(AND(R2954="",S2954=""),"",R2954+S2954)</f>
        <v/>
      </c>
      <c r="X2954" s="116">
        <f>IF(O2954&lt;&gt;"",DATE(YEAR(O2954), MONTH(O2954), DAY(O2954)),"")</f>
        <v/>
      </c>
      <c r="Y2954" s="122" t="n"/>
      <c r="Z2954" s="123" t="n"/>
      <c r="AA2954" s="117">
        <f>IF(F2954="Re-assigned","NA",IF(W2954="","",IF(W2954&gt;=VLOOKUP(D2954,SLAMatrix,3,FALSE),"Yes",IF(W2954&lt;VLOOKUP(D2954,SLAMatrix,2,FALSE),"No","Internal"))))</f>
        <v/>
      </c>
      <c r="AB2954" s="123" t="n"/>
      <c r="AC2954" s="123" t="n"/>
      <c r="AD2954" s="119" t="n"/>
      <c r="AE2954" s="125" t="n"/>
      <c r="AF2954" s="124">
        <f>MONTH(O2954)</f>
        <v/>
      </c>
      <c r="AG2954" s="124">
        <f>VLOOKUP(IFERROR(MID(AE2954,1,(FIND(",",AE2954,1)-1)),AE2954),Facility_Region_Mapping,2,FALSE)</f>
        <v/>
      </c>
      <c r="AH2954" s="124" t="n"/>
      <c r="AI2954" s="124">
        <f>IF(C2954&lt;&gt;"",IF(M2954="ESM User",getInterfaceName($C2954),"NA"),"")</f>
        <v/>
      </c>
      <c r="AJ2954" s="116">
        <f>IF(Q2954&lt;&gt;"",DATE(YEAR(Q2954), MONTH(Q2954), DAY(Q2954)),"")</f>
        <v/>
      </c>
      <c r="AK2954" s="130">
        <f>IF(Q2954&lt;&gt;0,Q2954-N2954,TODAY()-N2954)</f>
        <v/>
      </c>
      <c r="AL2954" s="112">
        <f>IF(F2954="Re-assigned",0,IF(H2954="Closed",0,IF(H2954="Service Restored",0,IF(H2954="",0,1))))</f>
        <v/>
      </c>
      <c r="AM2954" s="124">
        <f>IF(AL2954=0,"",IF(AK2954&gt;20.99,"Aged","Non-Aged"))</f>
        <v/>
      </c>
      <c r="AN2954" s="112">
        <f>IF(Q2954&lt;&gt;"",MONTH(Q2954),"")</f>
        <v/>
      </c>
      <c r="AO2954" s="112">
        <f>IFERROR(VALUE(V2954),0)</f>
        <v/>
      </c>
    </row>
    <row customFormat="1" customHeight="1" ht="29.25" r="2955" s="112" spans="1:41">
      <c r="A2955" s="127" t="n"/>
      <c r="B2955" s="113" t="n"/>
      <c r="C2955" s="127" t="n"/>
      <c r="D2955" s="127" t="n"/>
      <c r="E2955" s="114">
        <f>IF(F2955 &lt;&gt; "",VLOOKUP(F2955,CategoryLookup,2,FALSE), "")</f>
        <v/>
      </c>
      <c r="F2955" s="126" t="n"/>
      <c r="G2955" s="127" t="n"/>
      <c r="H2955" s="127" t="n"/>
      <c r="I2955" s="127" t="n"/>
      <c r="J2955" s="127" t="n"/>
      <c r="K2955" s="127" t="n"/>
      <c r="L2955" s="127" t="n"/>
      <c r="M2955" s="127" t="n"/>
      <c r="N2955" s="120" t="n"/>
      <c r="O2955" s="120" t="n"/>
      <c r="P2955" s="120" t="n"/>
      <c r="Q2955" s="120" t="n"/>
      <c r="R2955" s="121" t="n"/>
      <c r="S2955" s="121" t="n"/>
      <c r="T2955" s="121" t="n"/>
      <c r="U2955" s="121" t="n"/>
      <c r="V2955" s="117">
        <f>IF(P2955="NA","NA",IF(P2955&lt;&gt;"",TEXT(P2955-N2955,"[h].mm"),""))</f>
        <v/>
      </c>
      <c r="W2955" s="118">
        <f>IF(AND(R2955="",S2955=""),"",R2955+S2955)</f>
        <v/>
      </c>
      <c r="X2955" s="116">
        <f>IF(O2955&lt;&gt;"",DATE(YEAR(O2955), MONTH(O2955), DAY(O2955)),"")</f>
        <v/>
      </c>
      <c r="Y2955" s="122" t="n"/>
      <c r="Z2955" s="123" t="n"/>
      <c r="AA2955" s="117">
        <f>IF(F2955="Re-assigned","NA",IF(W2955="","",IF(W2955&gt;=VLOOKUP(D2955,SLAMatrix,3,FALSE),"Yes",IF(W2955&lt;VLOOKUP(D2955,SLAMatrix,2,FALSE),"No","Internal"))))</f>
        <v/>
      </c>
      <c r="AB2955" s="123" t="n"/>
      <c r="AC2955" s="123" t="n"/>
      <c r="AD2955" s="119" t="n"/>
      <c r="AE2955" s="125" t="n"/>
      <c r="AF2955" s="124">
        <f>MONTH(O2955)</f>
        <v/>
      </c>
      <c r="AG2955" s="124">
        <f>VLOOKUP(IFERROR(MID(AE2955,1,(FIND(",",AE2955,1)-1)),AE2955),Facility_Region_Mapping,2,FALSE)</f>
        <v/>
      </c>
      <c r="AH2955" s="124" t="n"/>
      <c r="AI2955" s="124">
        <f>IF(C2955&lt;&gt;"",IF(M2955="ESM User",getInterfaceName($C2955),"NA"),"")</f>
        <v/>
      </c>
      <c r="AJ2955" s="116">
        <f>IF(Q2955&lt;&gt;"",DATE(YEAR(Q2955), MONTH(Q2955), DAY(Q2955)),"")</f>
        <v/>
      </c>
      <c r="AK2955" s="130">
        <f>IF(Q2955&lt;&gt;0,Q2955-N2955,TODAY()-N2955)</f>
        <v/>
      </c>
      <c r="AL2955" s="112">
        <f>IF(F2955="Re-assigned",0,IF(H2955="Closed",0,IF(H2955="Service Restored",0,IF(H2955="",0,1))))</f>
        <v/>
      </c>
      <c r="AM2955" s="124">
        <f>IF(AL2955=0,"",IF(AK2955&gt;20.99,"Aged","Non-Aged"))</f>
        <v/>
      </c>
      <c r="AN2955" s="112">
        <f>IF(Q2955&lt;&gt;"",MONTH(Q2955),"")</f>
        <v/>
      </c>
      <c r="AO2955" s="112">
        <f>IFERROR(VALUE(V2955),0)</f>
        <v/>
      </c>
    </row>
    <row customFormat="1" customHeight="1" ht="29.25" r="2956" s="112" spans="1:41">
      <c r="A2956" s="127" t="n"/>
      <c r="B2956" s="113" t="n"/>
      <c r="C2956" s="127" t="n"/>
      <c r="D2956" s="127" t="n"/>
      <c r="E2956" s="114">
        <f>IF(F2956 &lt;&gt; "",VLOOKUP(F2956,CategoryLookup,2,FALSE), "")</f>
        <v/>
      </c>
      <c r="F2956" s="126" t="n"/>
      <c r="G2956" s="127" t="n"/>
      <c r="H2956" s="127" t="n"/>
      <c r="I2956" s="127" t="n"/>
      <c r="J2956" s="127" t="n"/>
      <c r="K2956" s="127" t="n"/>
      <c r="L2956" s="127" t="n"/>
      <c r="M2956" s="127" t="n"/>
      <c r="N2956" s="120" t="n"/>
      <c r="O2956" s="120" t="n"/>
      <c r="P2956" s="120" t="n"/>
      <c r="Q2956" s="120" t="n"/>
      <c r="R2956" s="121" t="n"/>
      <c r="S2956" s="121" t="n"/>
      <c r="T2956" s="121" t="n"/>
      <c r="U2956" s="121" t="n"/>
      <c r="V2956" s="117">
        <f>IF(P2956="NA","NA",IF(P2956&lt;&gt;"",TEXT(P2956-N2956,"[h].mm"),""))</f>
        <v/>
      </c>
      <c r="W2956" s="118">
        <f>IF(AND(R2956="",S2956=""),"",R2956+S2956)</f>
        <v/>
      </c>
      <c r="X2956" s="116">
        <f>IF(O2956&lt;&gt;"",DATE(YEAR(O2956), MONTH(O2956), DAY(O2956)),"")</f>
        <v/>
      </c>
      <c r="Y2956" s="122" t="n"/>
      <c r="Z2956" s="123" t="n"/>
      <c r="AA2956" s="117">
        <f>IF(F2956="Re-assigned","NA",IF(W2956="","",IF(W2956&gt;=VLOOKUP(D2956,SLAMatrix,3,FALSE),"Yes",IF(W2956&lt;VLOOKUP(D2956,SLAMatrix,2,FALSE),"No","Internal"))))</f>
        <v/>
      </c>
      <c r="AB2956" s="123" t="n"/>
      <c r="AC2956" s="123" t="n"/>
      <c r="AD2956" s="119" t="n"/>
      <c r="AE2956" s="125" t="n"/>
      <c r="AF2956" s="124">
        <f>MONTH(O2956)</f>
        <v/>
      </c>
      <c r="AG2956" s="124">
        <f>VLOOKUP(IFERROR(MID(AE2956,1,(FIND(",",AE2956,1)-1)),AE2956),Facility_Region_Mapping,2,FALSE)</f>
        <v/>
      </c>
      <c r="AH2956" s="124" t="n"/>
      <c r="AI2956" s="124">
        <f>IF(C2956&lt;&gt;"",IF(M2956="ESM User",getInterfaceName($C2956),"NA"),"")</f>
        <v/>
      </c>
      <c r="AJ2956" s="116">
        <f>IF(Q2956&lt;&gt;"",DATE(YEAR(Q2956), MONTH(Q2956), DAY(Q2956)),"")</f>
        <v/>
      </c>
      <c r="AK2956" s="130">
        <f>IF(Q2956&lt;&gt;0,Q2956-N2956,TODAY()-N2956)</f>
        <v/>
      </c>
      <c r="AL2956" s="112">
        <f>IF(F2956="Re-assigned",0,IF(H2956="Closed",0,IF(H2956="Service Restored",0,IF(H2956="",0,1))))</f>
        <v/>
      </c>
      <c r="AM2956" s="124">
        <f>IF(AL2956=0,"",IF(AK2956&gt;20.99,"Aged","Non-Aged"))</f>
        <v/>
      </c>
      <c r="AN2956" s="112">
        <f>IF(Q2956&lt;&gt;"",MONTH(Q2956),"")</f>
        <v/>
      </c>
      <c r="AO2956" s="112">
        <f>IFERROR(VALUE(V2956),0)</f>
        <v/>
      </c>
    </row>
    <row customFormat="1" customHeight="1" ht="29.25" r="2957" s="112" spans="1:41">
      <c r="A2957" s="127" t="n"/>
      <c r="B2957" s="113" t="n"/>
      <c r="C2957" s="127" t="n"/>
      <c r="D2957" s="127" t="n"/>
      <c r="E2957" s="114">
        <f>IF(F2957 &lt;&gt; "",VLOOKUP(F2957,CategoryLookup,2,FALSE), "")</f>
        <v/>
      </c>
      <c r="F2957" s="126" t="n"/>
      <c r="G2957" s="127" t="n"/>
      <c r="H2957" s="127" t="n"/>
      <c r="I2957" s="127" t="n"/>
      <c r="J2957" s="127" t="n"/>
      <c r="K2957" s="127" t="n"/>
      <c r="L2957" s="127" t="n"/>
      <c r="M2957" s="127" t="n"/>
      <c r="N2957" s="120" t="n"/>
      <c r="O2957" s="120" t="n"/>
      <c r="P2957" s="120" t="n"/>
      <c r="Q2957" s="120" t="n"/>
      <c r="R2957" s="121" t="n"/>
      <c r="S2957" s="121" t="n"/>
      <c r="T2957" s="121" t="n"/>
      <c r="U2957" s="121" t="n"/>
      <c r="V2957" s="117">
        <f>IF(P2957="NA","NA",IF(P2957&lt;&gt;"",TEXT(P2957-N2957,"[h].mm"),""))</f>
        <v/>
      </c>
      <c r="W2957" s="118">
        <f>IF(AND(R2957="",S2957=""),"",R2957+S2957)</f>
        <v/>
      </c>
      <c r="X2957" s="116">
        <f>IF(O2957&lt;&gt;"",DATE(YEAR(O2957), MONTH(O2957), DAY(O2957)),"")</f>
        <v/>
      </c>
      <c r="Y2957" s="122" t="n"/>
      <c r="Z2957" s="123" t="n"/>
      <c r="AA2957" s="117">
        <f>IF(F2957="Re-assigned","NA",IF(W2957="","",IF(W2957&gt;=VLOOKUP(D2957,SLAMatrix,3,FALSE),"Yes",IF(W2957&lt;VLOOKUP(D2957,SLAMatrix,2,FALSE),"No","Internal"))))</f>
        <v/>
      </c>
      <c r="AB2957" s="123" t="n"/>
      <c r="AC2957" s="123" t="n"/>
      <c r="AD2957" s="119" t="n"/>
      <c r="AE2957" s="125" t="n"/>
      <c r="AF2957" s="124">
        <f>MONTH(O2957)</f>
        <v/>
      </c>
      <c r="AG2957" s="124">
        <f>VLOOKUP(IFERROR(MID(AE2957,1,(FIND(",",AE2957,1)-1)),AE2957),Facility_Region_Mapping,2,FALSE)</f>
        <v/>
      </c>
      <c r="AH2957" s="124" t="n"/>
      <c r="AI2957" s="124">
        <f>IF(C2957&lt;&gt;"",IF(M2957="ESM User",getInterfaceName($C2957),"NA"),"")</f>
        <v/>
      </c>
      <c r="AJ2957" s="116">
        <f>IF(Q2957&lt;&gt;"",DATE(YEAR(Q2957), MONTH(Q2957), DAY(Q2957)),"")</f>
        <v/>
      </c>
      <c r="AK2957" s="130">
        <f>IF(Q2957&lt;&gt;0,Q2957-N2957,TODAY()-N2957)</f>
        <v/>
      </c>
      <c r="AL2957" s="112">
        <f>IF(F2957="Re-assigned",0,IF(H2957="Closed",0,IF(H2957="Service Restored",0,IF(H2957="",0,1))))</f>
        <v/>
      </c>
      <c r="AM2957" s="124">
        <f>IF(AL2957=0,"",IF(AK2957&gt;20.99,"Aged","Non-Aged"))</f>
        <v/>
      </c>
      <c r="AN2957" s="112">
        <f>IF(Q2957&lt;&gt;"",MONTH(Q2957),"")</f>
        <v/>
      </c>
      <c r="AO2957" s="112">
        <f>IFERROR(VALUE(V2957),0)</f>
        <v/>
      </c>
    </row>
    <row customFormat="1" customHeight="1" ht="29.25" r="2958" s="112" spans="1:41">
      <c r="A2958" s="127" t="n"/>
      <c r="B2958" s="113" t="n"/>
      <c r="C2958" s="127" t="n"/>
      <c r="D2958" s="127" t="n"/>
      <c r="E2958" s="114">
        <f>IF(F2958 &lt;&gt; "",VLOOKUP(F2958,CategoryLookup,2,FALSE), "")</f>
        <v/>
      </c>
      <c r="F2958" s="126" t="n"/>
      <c r="G2958" s="127" t="n"/>
      <c r="H2958" s="127" t="n"/>
      <c r="I2958" s="127" t="n"/>
      <c r="J2958" s="127" t="n"/>
      <c r="K2958" s="127" t="n"/>
      <c r="L2958" s="127" t="n"/>
      <c r="M2958" s="127" t="n"/>
      <c r="N2958" s="120" t="n"/>
      <c r="O2958" s="120" t="n"/>
      <c r="P2958" s="120" t="n"/>
      <c r="Q2958" s="120" t="n"/>
      <c r="R2958" s="121" t="n"/>
      <c r="S2958" s="121" t="n"/>
      <c r="T2958" s="121" t="n"/>
      <c r="U2958" s="121" t="n"/>
      <c r="V2958" s="117">
        <f>IF(P2958="NA","NA",IF(P2958&lt;&gt;"",TEXT(P2958-N2958,"[h].mm"),""))</f>
        <v/>
      </c>
      <c r="W2958" s="118">
        <f>IF(AND(R2958="",S2958=""),"",R2958+S2958)</f>
        <v/>
      </c>
      <c r="X2958" s="116">
        <f>IF(O2958&lt;&gt;"",DATE(YEAR(O2958), MONTH(O2958), DAY(O2958)),"")</f>
        <v/>
      </c>
      <c r="Y2958" s="122" t="n"/>
      <c r="Z2958" s="123" t="n"/>
      <c r="AA2958" s="117">
        <f>IF(F2958="Re-assigned","NA",IF(W2958="","",IF(W2958&gt;=VLOOKUP(D2958,SLAMatrix,3,FALSE),"Yes",IF(W2958&lt;VLOOKUP(D2958,SLAMatrix,2,FALSE),"No","Internal"))))</f>
        <v/>
      </c>
      <c r="AB2958" s="123" t="n"/>
      <c r="AC2958" s="123" t="n"/>
      <c r="AD2958" s="119" t="n"/>
      <c r="AE2958" s="125" t="n"/>
      <c r="AF2958" s="124">
        <f>MONTH(O2958)</f>
        <v/>
      </c>
      <c r="AG2958" s="124">
        <f>VLOOKUP(IFERROR(MID(AE2958,1,(FIND(",",AE2958,1)-1)),AE2958),Facility_Region_Mapping,2,FALSE)</f>
        <v/>
      </c>
      <c r="AH2958" s="124" t="n"/>
      <c r="AI2958" s="124">
        <f>IF(C2958&lt;&gt;"",IF(M2958="ESM User",getInterfaceName($C2958),"NA"),"")</f>
        <v/>
      </c>
      <c r="AJ2958" s="116">
        <f>IF(Q2958&lt;&gt;"",DATE(YEAR(Q2958), MONTH(Q2958), DAY(Q2958)),"")</f>
        <v/>
      </c>
      <c r="AK2958" s="130">
        <f>IF(Q2958&lt;&gt;0,Q2958-N2958,TODAY()-N2958)</f>
        <v/>
      </c>
      <c r="AL2958" s="112">
        <f>IF(F2958="Re-assigned",0,IF(H2958="Closed",0,IF(H2958="Service Restored",0,IF(H2958="",0,1))))</f>
        <v/>
      </c>
      <c r="AM2958" s="124">
        <f>IF(AL2958=0,"",IF(AK2958&gt;20.99,"Aged","Non-Aged"))</f>
        <v/>
      </c>
      <c r="AN2958" s="112">
        <f>IF(Q2958&lt;&gt;"",MONTH(Q2958),"")</f>
        <v/>
      </c>
      <c r="AO2958" s="112">
        <f>IFERROR(VALUE(V2958),0)</f>
        <v/>
      </c>
    </row>
    <row customFormat="1" customHeight="1" ht="29.25" r="2959" s="112" spans="1:41">
      <c r="A2959" s="127" t="n"/>
      <c r="B2959" s="113" t="n"/>
      <c r="C2959" s="127" t="n"/>
      <c r="D2959" s="127" t="n"/>
      <c r="E2959" s="114">
        <f>IF(F2959 &lt;&gt; "",VLOOKUP(F2959,CategoryLookup,2,FALSE), "")</f>
        <v/>
      </c>
      <c r="F2959" s="126" t="n"/>
      <c r="G2959" s="127" t="n"/>
      <c r="H2959" s="127" t="n"/>
      <c r="I2959" s="127" t="n"/>
      <c r="J2959" s="127" t="n"/>
      <c r="K2959" s="127" t="n"/>
      <c r="L2959" s="127" t="n"/>
      <c r="M2959" s="127" t="n"/>
      <c r="N2959" s="120" t="n"/>
      <c r="O2959" s="120" t="n"/>
      <c r="P2959" s="120" t="n"/>
      <c r="Q2959" s="120" t="n"/>
      <c r="R2959" s="121" t="n"/>
      <c r="S2959" s="121" t="n"/>
      <c r="T2959" s="121" t="n"/>
      <c r="U2959" s="121" t="n"/>
      <c r="V2959" s="117">
        <f>IF(P2959="NA","NA",IF(P2959&lt;&gt;"",TEXT(P2959-N2959,"[h].mm"),""))</f>
        <v/>
      </c>
      <c r="W2959" s="118">
        <f>IF(AND(R2959="",S2959=""),"",R2959+S2959)</f>
        <v/>
      </c>
      <c r="X2959" s="116">
        <f>IF(O2959&lt;&gt;"",DATE(YEAR(O2959), MONTH(O2959), DAY(O2959)),"")</f>
        <v/>
      </c>
      <c r="Y2959" s="122" t="n"/>
      <c r="Z2959" s="123" t="n"/>
      <c r="AA2959" s="117">
        <f>IF(F2959="Re-assigned","NA",IF(W2959="","",IF(W2959&gt;=VLOOKUP(D2959,SLAMatrix,3,FALSE),"Yes",IF(W2959&lt;VLOOKUP(D2959,SLAMatrix,2,FALSE),"No","Internal"))))</f>
        <v/>
      </c>
      <c r="AB2959" s="123" t="n"/>
      <c r="AC2959" s="123" t="n"/>
      <c r="AD2959" s="119" t="n"/>
      <c r="AE2959" s="125" t="n"/>
      <c r="AF2959" s="124">
        <f>MONTH(O2959)</f>
        <v/>
      </c>
      <c r="AG2959" s="124">
        <f>VLOOKUP(IFERROR(MID(AE2959,1,(FIND(",",AE2959,1)-1)),AE2959),Facility_Region_Mapping,2,FALSE)</f>
        <v/>
      </c>
      <c r="AH2959" s="124" t="n"/>
      <c r="AI2959" s="124">
        <f>IF(C2959&lt;&gt;"",IF(M2959="ESM User",getInterfaceName($C2959),"NA"),"")</f>
        <v/>
      </c>
      <c r="AJ2959" s="116">
        <f>IF(Q2959&lt;&gt;"",DATE(YEAR(Q2959), MONTH(Q2959), DAY(Q2959)),"")</f>
        <v/>
      </c>
      <c r="AK2959" s="130">
        <f>IF(Q2959&lt;&gt;0,Q2959-N2959,TODAY()-N2959)</f>
        <v/>
      </c>
      <c r="AL2959" s="112">
        <f>IF(F2959="Re-assigned",0,IF(H2959="Closed",0,IF(H2959="Service Restored",0,IF(H2959="",0,1))))</f>
        <v/>
      </c>
      <c r="AM2959" s="124">
        <f>IF(AL2959=0,"",IF(AK2959&gt;20.99,"Aged","Non-Aged"))</f>
        <v/>
      </c>
      <c r="AN2959" s="112">
        <f>IF(Q2959&lt;&gt;"",MONTH(Q2959),"")</f>
        <v/>
      </c>
      <c r="AO2959" s="112">
        <f>IFERROR(VALUE(V2959),0)</f>
        <v/>
      </c>
    </row>
    <row customFormat="1" customHeight="1" ht="29.25" r="2960" s="112" spans="1:41">
      <c r="A2960" s="127" t="n"/>
      <c r="B2960" s="113" t="n"/>
      <c r="C2960" s="127" t="n"/>
      <c r="D2960" s="127" t="n"/>
      <c r="E2960" s="114">
        <f>IF(F2960 &lt;&gt; "",VLOOKUP(F2960,CategoryLookup,2,FALSE), "")</f>
        <v/>
      </c>
      <c r="F2960" s="126" t="n"/>
      <c r="G2960" s="127" t="n"/>
      <c r="H2960" s="127" t="n"/>
      <c r="I2960" s="127" t="n"/>
      <c r="J2960" s="127" t="n"/>
      <c r="K2960" s="127" t="n"/>
      <c r="L2960" s="127" t="n"/>
      <c r="M2960" s="127" t="n"/>
      <c r="N2960" s="120" t="n"/>
      <c r="O2960" s="120" t="n"/>
      <c r="P2960" s="120" t="n"/>
      <c r="Q2960" s="120" t="n"/>
      <c r="R2960" s="121" t="n"/>
      <c r="S2960" s="121" t="n"/>
      <c r="T2960" s="121" t="n"/>
      <c r="U2960" s="121" t="n"/>
      <c r="V2960" s="117">
        <f>IF(P2960="NA","NA",IF(P2960&lt;&gt;"",TEXT(P2960-N2960,"[h].mm"),""))</f>
        <v/>
      </c>
      <c r="W2960" s="118">
        <f>IF(AND(R2960="",S2960=""),"",R2960+S2960)</f>
        <v/>
      </c>
      <c r="X2960" s="116">
        <f>IF(O2960&lt;&gt;"",DATE(YEAR(O2960), MONTH(O2960), DAY(O2960)),"")</f>
        <v/>
      </c>
      <c r="Y2960" s="122" t="n"/>
      <c r="Z2960" s="123" t="n"/>
      <c r="AA2960" s="117">
        <f>IF(F2960="Re-assigned","NA",IF(W2960="","",IF(W2960&gt;=VLOOKUP(D2960,SLAMatrix,3,FALSE),"Yes",IF(W2960&lt;VLOOKUP(D2960,SLAMatrix,2,FALSE),"No","Internal"))))</f>
        <v/>
      </c>
      <c r="AB2960" s="123" t="n"/>
      <c r="AC2960" s="123" t="n"/>
      <c r="AD2960" s="119" t="n"/>
      <c r="AE2960" s="125" t="n"/>
      <c r="AF2960" s="124">
        <f>MONTH(O2960)</f>
        <v/>
      </c>
      <c r="AG2960" s="124">
        <f>VLOOKUP(IFERROR(MID(AE2960,1,(FIND(",",AE2960,1)-1)),AE2960),Facility_Region_Mapping,2,FALSE)</f>
        <v/>
      </c>
      <c r="AH2960" s="124" t="n"/>
      <c r="AI2960" s="124">
        <f>IF(C2960&lt;&gt;"",IF(M2960="ESM User",getInterfaceName($C2960),"NA"),"")</f>
        <v/>
      </c>
      <c r="AJ2960" s="116">
        <f>IF(Q2960&lt;&gt;"",DATE(YEAR(Q2960), MONTH(Q2960), DAY(Q2960)),"")</f>
        <v/>
      </c>
      <c r="AK2960" s="130">
        <f>IF(Q2960&lt;&gt;0,Q2960-N2960,TODAY()-N2960)</f>
        <v/>
      </c>
      <c r="AL2960" s="112">
        <f>IF(F2960="Re-assigned",0,IF(H2960="Closed",0,IF(H2960="Service Restored",0,IF(H2960="",0,1))))</f>
        <v/>
      </c>
      <c r="AM2960" s="124">
        <f>IF(AL2960=0,"",IF(AK2960&gt;20.99,"Aged","Non-Aged"))</f>
        <v/>
      </c>
      <c r="AN2960" s="112">
        <f>IF(Q2960&lt;&gt;"",MONTH(Q2960),"")</f>
        <v/>
      </c>
      <c r="AO2960" s="112">
        <f>IFERROR(VALUE(V2960),0)</f>
        <v/>
      </c>
    </row>
    <row customFormat="1" customHeight="1" ht="29.25" r="2961" s="112" spans="1:41">
      <c r="A2961" s="127" t="n"/>
      <c r="B2961" s="113" t="n"/>
      <c r="C2961" s="127" t="n"/>
      <c r="D2961" s="127" t="n"/>
      <c r="E2961" s="114">
        <f>IF(F2961 &lt;&gt; "",VLOOKUP(F2961,CategoryLookup,2,FALSE), "")</f>
        <v/>
      </c>
      <c r="F2961" s="126" t="n"/>
      <c r="G2961" s="127" t="n"/>
      <c r="H2961" s="127" t="n"/>
      <c r="I2961" s="127" t="n"/>
      <c r="J2961" s="127" t="n"/>
      <c r="K2961" s="127" t="n"/>
      <c r="L2961" s="127" t="n"/>
      <c r="M2961" s="127" t="n"/>
      <c r="N2961" s="120" t="n"/>
      <c r="O2961" s="120" t="n"/>
      <c r="P2961" s="120" t="n"/>
      <c r="Q2961" s="120" t="n"/>
      <c r="R2961" s="121" t="n"/>
      <c r="S2961" s="121" t="n"/>
      <c r="T2961" s="121" t="n"/>
      <c r="U2961" s="121" t="n"/>
      <c r="V2961" s="117">
        <f>IF(P2961="NA","NA",IF(P2961&lt;&gt;"",TEXT(P2961-N2961,"[h].mm"),""))</f>
        <v/>
      </c>
      <c r="W2961" s="118">
        <f>IF(AND(R2961="",S2961=""),"",R2961+S2961)</f>
        <v/>
      </c>
      <c r="X2961" s="116">
        <f>IF(O2961&lt;&gt;"",DATE(YEAR(O2961), MONTH(O2961), DAY(O2961)),"")</f>
        <v/>
      </c>
      <c r="Y2961" s="122" t="n"/>
      <c r="Z2961" s="123" t="n"/>
      <c r="AA2961" s="117">
        <f>IF(F2961="Re-assigned","NA",IF(W2961="","",IF(W2961&gt;=VLOOKUP(D2961,SLAMatrix,3,FALSE),"Yes",IF(W2961&lt;VLOOKUP(D2961,SLAMatrix,2,FALSE),"No","Internal"))))</f>
        <v/>
      </c>
      <c r="AB2961" s="123" t="n"/>
      <c r="AC2961" s="123" t="n"/>
      <c r="AD2961" s="119" t="n"/>
      <c r="AE2961" s="125" t="n"/>
      <c r="AF2961" s="124">
        <f>MONTH(O2961)</f>
        <v/>
      </c>
      <c r="AG2961" s="124">
        <f>VLOOKUP(IFERROR(MID(AE2961,1,(FIND(",",AE2961,1)-1)),AE2961),Facility_Region_Mapping,2,FALSE)</f>
        <v/>
      </c>
      <c r="AH2961" s="124" t="n"/>
      <c r="AI2961" s="124">
        <f>IF(C2961&lt;&gt;"",IF(M2961="ESM User",getInterfaceName($C2961),"NA"),"")</f>
        <v/>
      </c>
      <c r="AJ2961" s="116">
        <f>IF(Q2961&lt;&gt;"",DATE(YEAR(Q2961), MONTH(Q2961), DAY(Q2961)),"")</f>
        <v/>
      </c>
      <c r="AK2961" s="130">
        <f>IF(Q2961&lt;&gt;0,Q2961-N2961,TODAY()-N2961)</f>
        <v/>
      </c>
      <c r="AL2961" s="112">
        <f>IF(F2961="Re-assigned",0,IF(H2961="Closed",0,IF(H2961="Service Restored",0,IF(H2961="",0,1))))</f>
        <v/>
      </c>
      <c r="AM2961" s="124">
        <f>IF(AL2961=0,"",IF(AK2961&gt;20.99,"Aged","Non-Aged"))</f>
        <v/>
      </c>
      <c r="AN2961" s="112">
        <f>IF(Q2961&lt;&gt;"",MONTH(Q2961),"")</f>
        <v/>
      </c>
      <c r="AO2961" s="112">
        <f>IFERROR(VALUE(V2961),0)</f>
        <v/>
      </c>
    </row>
    <row customFormat="1" customHeight="1" ht="29.25" r="2962" s="112" spans="1:41">
      <c r="A2962" s="127" t="n"/>
      <c r="B2962" s="113" t="n"/>
      <c r="C2962" s="127" t="n"/>
      <c r="D2962" s="127" t="n"/>
      <c r="E2962" s="114">
        <f>IF(F2962 &lt;&gt; "",VLOOKUP(F2962,CategoryLookup,2,FALSE), "")</f>
        <v/>
      </c>
      <c r="F2962" s="126" t="n"/>
      <c r="G2962" s="127" t="n"/>
      <c r="H2962" s="127" t="n"/>
      <c r="I2962" s="127" t="n"/>
      <c r="J2962" s="127" t="n"/>
      <c r="K2962" s="127" t="n"/>
      <c r="L2962" s="127" t="n"/>
      <c r="M2962" s="127" t="n"/>
      <c r="N2962" s="120" t="n"/>
      <c r="O2962" s="120" t="n"/>
      <c r="P2962" s="120" t="n"/>
      <c r="Q2962" s="120" t="n"/>
      <c r="R2962" s="121" t="n"/>
      <c r="S2962" s="121" t="n"/>
      <c r="T2962" s="121" t="n"/>
      <c r="U2962" s="121" t="n"/>
      <c r="V2962" s="117">
        <f>IF(P2962="NA","NA",IF(P2962&lt;&gt;"",TEXT(P2962-N2962,"[h].mm"),""))</f>
        <v/>
      </c>
      <c r="W2962" s="118">
        <f>IF(AND(R2962="",S2962=""),"",R2962+S2962)</f>
        <v/>
      </c>
      <c r="X2962" s="116">
        <f>IF(O2962&lt;&gt;"",DATE(YEAR(O2962), MONTH(O2962), DAY(O2962)),"")</f>
        <v/>
      </c>
      <c r="Y2962" s="122" t="n"/>
      <c r="Z2962" s="123" t="n"/>
      <c r="AA2962" s="117">
        <f>IF(F2962="Re-assigned","NA",IF(W2962="","",IF(W2962&gt;=VLOOKUP(D2962,SLAMatrix,3,FALSE),"Yes",IF(W2962&lt;VLOOKUP(D2962,SLAMatrix,2,FALSE),"No","Internal"))))</f>
        <v/>
      </c>
      <c r="AB2962" s="123" t="n"/>
      <c r="AC2962" s="123" t="n"/>
      <c r="AD2962" s="119" t="n"/>
      <c r="AE2962" s="125" t="n"/>
      <c r="AF2962" s="124">
        <f>MONTH(O2962)</f>
        <v/>
      </c>
      <c r="AG2962" s="124">
        <f>VLOOKUP(IFERROR(MID(AE2962,1,(FIND(",",AE2962,1)-1)),AE2962),Facility_Region_Mapping,2,FALSE)</f>
        <v/>
      </c>
      <c r="AH2962" s="124" t="n"/>
      <c r="AI2962" s="124">
        <f>IF(C2962&lt;&gt;"",IF(M2962="ESM User",getInterfaceName($C2962),"NA"),"")</f>
        <v/>
      </c>
      <c r="AJ2962" s="116">
        <f>IF(Q2962&lt;&gt;"",DATE(YEAR(Q2962), MONTH(Q2962), DAY(Q2962)),"")</f>
        <v/>
      </c>
      <c r="AK2962" s="130">
        <f>IF(Q2962&lt;&gt;0,Q2962-N2962,TODAY()-N2962)</f>
        <v/>
      </c>
      <c r="AL2962" s="112">
        <f>IF(F2962="Re-assigned",0,IF(H2962="Closed",0,IF(H2962="Service Restored",0,IF(H2962="",0,1))))</f>
        <v/>
      </c>
      <c r="AM2962" s="124">
        <f>IF(AL2962=0,"",IF(AK2962&gt;20.99,"Aged","Non-Aged"))</f>
        <v/>
      </c>
      <c r="AN2962" s="112">
        <f>IF(Q2962&lt;&gt;"",MONTH(Q2962),"")</f>
        <v/>
      </c>
      <c r="AO2962" s="112">
        <f>IFERROR(VALUE(V2962),0)</f>
        <v/>
      </c>
    </row>
    <row customFormat="1" customHeight="1" ht="29.25" r="2963" s="112" spans="1:41">
      <c r="A2963" s="127" t="n"/>
      <c r="B2963" s="113" t="n"/>
      <c r="C2963" s="127" t="n"/>
      <c r="D2963" s="127" t="n"/>
      <c r="E2963" s="114">
        <f>IF(F2963 &lt;&gt; "",VLOOKUP(F2963,CategoryLookup,2,FALSE), "")</f>
        <v/>
      </c>
      <c r="F2963" s="126" t="n"/>
      <c r="G2963" s="127" t="n"/>
      <c r="H2963" s="127" t="n"/>
      <c r="I2963" s="127" t="n"/>
      <c r="J2963" s="127" t="n"/>
      <c r="K2963" s="127" t="n"/>
      <c r="L2963" s="127" t="n"/>
      <c r="M2963" s="127" t="n"/>
      <c r="N2963" s="120" t="n"/>
      <c r="O2963" s="120" t="n"/>
      <c r="P2963" s="120" t="n"/>
      <c r="Q2963" s="120" t="n"/>
      <c r="R2963" s="121" t="n"/>
      <c r="S2963" s="121" t="n"/>
      <c r="T2963" s="121" t="n"/>
      <c r="U2963" s="121" t="n"/>
      <c r="V2963" s="117">
        <f>IF(P2963="NA","NA",IF(P2963&lt;&gt;"",TEXT(P2963-N2963,"[h].mm"),""))</f>
        <v/>
      </c>
      <c r="W2963" s="118">
        <f>IF(AND(R2963="",S2963=""),"",R2963+S2963)</f>
        <v/>
      </c>
      <c r="X2963" s="116">
        <f>IF(O2963&lt;&gt;"",DATE(YEAR(O2963), MONTH(O2963), DAY(O2963)),"")</f>
        <v/>
      </c>
      <c r="Y2963" s="122" t="n"/>
      <c r="Z2963" s="123" t="n"/>
      <c r="AA2963" s="117">
        <f>IF(F2963="Re-assigned","NA",IF(W2963="","",IF(W2963&gt;=VLOOKUP(D2963,SLAMatrix,3,FALSE),"Yes",IF(W2963&lt;VLOOKUP(D2963,SLAMatrix,2,FALSE),"No","Internal"))))</f>
        <v/>
      </c>
      <c r="AB2963" s="123" t="n"/>
      <c r="AC2963" s="123" t="n"/>
      <c r="AD2963" s="119" t="n"/>
      <c r="AE2963" s="125" t="n"/>
      <c r="AF2963" s="124">
        <f>MONTH(O2963)</f>
        <v/>
      </c>
      <c r="AG2963" s="124">
        <f>VLOOKUP(IFERROR(MID(AE2963,1,(FIND(",",AE2963,1)-1)),AE2963),Facility_Region_Mapping,2,FALSE)</f>
        <v/>
      </c>
      <c r="AH2963" s="124" t="n"/>
      <c r="AI2963" s="124">
        <f>IF(C2963&lt;&gt;"",IF(M2963="ESM User",getInterfaceName($C2963),"NA"),"")</f>
        <v/>
      </c>
      <c r="AJ2963" s="116">
        <f>IF(Q2963&lt;&gt;"",DATE(YEAR(Q2963), MONTH(Q2963), DAY(Q2963)),"")</f>
        <v/>
      </c>
      <c r="AK2963" s="130">
        <f>IF(Q2963&lt;&gt;0,Q2963-N2963,TODAY()-N2963)</f>
        <v/>
      </c>
      <c r="AL2963" s="112">
        <f>IF(F2963="Re-assigned",0,IF(H2963="Closed",0,IF(H2963="Service Restored",0,IF(H2963="",0,1))))</f>
        <v/>
      </c>
      <c r="AM2963" s="124">
        <f>IF(AL2963=0,"",IF(AK2963&gt;20.99,"Aged","Non-Aged"))</f>
        <v/>
      </c>
      <c r="AN2963" s="112">
        <f>IF(Q2963&lt;&gt;"",MONTH(Q2963),"")</f>
        <v/>
      </c>
      <c r="AO2963" s="112">
        <f>IFERROR(VALUE(V2963),0)</f>
        <v/>
      </c>
    </row>
    <row customFormat="1" customHeight="1" ht="29.25" r="2964" s="112" spans="1:41">
      <c r="A2964" s="127" t="n"/>
      <c r="B2964" s="113" t="n"/>
      <c r="C2964" s="127" t="n"/>
      <c r="D2964" s="127" t="n"/>
      <c r="E2964" s="114">
        <f>IF(F2964 &lt;&gt; "",VLOOKUP(F2964,CategoryLookup,2,FALSE), "")</f>
        <v/>
      </c>
      <c r="F2964" s="126" t="n"/>
      <c r="G2964" s="127" t="n"/>
      <c r="H2964" s="127" t="n"/>
      <c r="I2964" s="127" t="n"/>
      <c r="J2964" s="127" t="n"/>
      <c r="K2964" s="127" t="n"/>
      <c r="L2964" s="127" t="n"/>
      <c r="M2964" s="127" t="n"/>
      <c r="N2964" s="120" t="n"/>
      <c r="O2964" s="120" t="n"/>
      <c r="P2964" s="120" t="n"/>
      <c r="Q2964" s="120" t="n"/>
      <c r="R2964" s="121" t="n"/>
      <c r="S2964" s="121" t="n"/>
      <c r="T2964" s="121" t="n"/>
      <c r="U2964" s="121" t="n"/>
      <c r="V2964" s="117">
        <f>IF(P2964="NA","NA",IF(P2964&lt;&gt;"",TEXT(P2964-N2964,"[h].mm"),""))</f>
        <v/>
      </c>
      <c r="W2964" s="118">
        <f>IF(AND(R2964="",S2964=""),"",R2964+S2964)</f>
        <v/>
      </c>
      <c r="X2964" s="116">
        <f>IF(O2964&lt;&gt;"",DATE(YEAR(O2964), MONTH(O2964), DAY(O2964)),"")</f>
        <v/>
      </c>
      <c r="Y2964" s="122" t="n"/>
      <c r="Z2964" s="123" t="n"/>
      <c r="AA2964" s="117">
        <f>IF(F2964="Re-assigned","NA",IF(W2964="","",IF(W2964&gt;=VLOOKUP(D2964,SLAMatrix,3,FALSE),"Yes",IF(W2964&lt;VLOOKUP(D2964,SLAMatrix,2,FALSE),"No","Internal"))))</f>
        <v/>
      </c>
      <c r="AB2964" s="123" t="n"/>
      <c r="AC2964" s="123" t="n"/>
      <c r="AD2964" s="119" t="n"/>
      <c r="AE2964" s="125" t="n"/>
      <c r="AF2964" s="124">
        <f>MONTH(O2964)</f>
        <v/>
      </c>
      <c r="AG2964" s="124">
        <f>VLOOKUP(IFERROR(MID(AE2964,1,(FIND(",",AE2964,1)-1)),AE2964),Facility_Region_Mapping,2,FALSE)</f>
        <v/>
      </c>
      <c r="AH2964" s="124" t="n"/>
      <c r="AI2964" s="124">
        <f>IF(C2964&lt;&gt;"",IF(M2964="ESM User",getInterfaceName($C2964),"NA"),"")</f>
        <v/>
      </c>
      <c r="AJ2964" s="116">
        <f>IF(Q2964&lt;&gt;"",DATE(YEAR(Q2964), MONTH(Q2964), DAY(Q2964)),"")</f>
        <v/>
      </c>
      <c r="AK2964" s="130">
        <f>IF(Q2964&lt;&gt;0,Q2964-N2964,TODAY()-N2964)</f>
        <v/>
      </c>
      <c r="AL2964" s="112">
        <f>IF(F2964="Re-assigned",0,IF(H2964="Closed",0,IF(H2964="Service Restored",0,IF(H2964="",0,1))))</f>
        <v/>
      </c>
      <c r="AM2964" s="124">
        <f>IF(AL2964=0,"",IF(AK2964&gt;20.99,"Aged","Non-Aged"))</f>
        <v/>
      </c>
      <c r="AN2964" s="112">
        <f>IF(Q2964&lt;&gt;"",MONTH(Q2964),"")</f>
        <v/>
      </c>
      <c r="AO2964" s="112">
        <f>IFERROR(VALUE(V2964),0)</f>
        <v/>
      </c>
    </row>
    <row customFormat="1" customHeight="1" ht="29.25" r="2965" s="112" spans="1:41">
      <c r="A2965" s="127" t="n"/>
      <c r="B2965" s="113" t="n"/>
      <c r="C2965" s="127" t="n"/>
      <c r="D2965" s="127" t="n"/>
      <c r="E2965" s="114">
        <f>IF(F2965 &lt;&gt; "",VLOOKUP(F2965,CategoryLookup,2,FALSE), "")</f>
        <v/>
      </c>
      <c r="F2965" s="126" t="n"/>
      <c r="G2965" s="127" t="n"/>
      <c r="H2965" s="127" t="n"/>
      <c r="I2965" s="127" t="n"/>
      <c r="J2965" s="127" t="n"/>
      <c r="K2965" s="127" t="n"/>
      <c r="L2965" s="127" t="n"/>
      <c r="M2965" s="127" t="n"/>
      <c r="N2965" s="120" t="n"/>
      <c r="O2965" s="120" t="n"/>
      <c r="P2965" s="120" t="n"/>
      <c r="Q2965" s="120" t="n"/>
      <c r="R2965" s="121" t="n"/>
      <c r="S2965" s="121" t="n"/>
      <c r="T2965" s="121" t="n"/>
      <c r="U2965" s="121" t="n"/>
      <c r="V2965" s="117">
        <f>IF(P2965="NA","NA",IF(P2965&lt;&gt;"",TEXT(P2965-N2965,"[h].mm"),""))</f>
        <v/>
      </c>
      <c r="W2965" s="118">
        <f>IF(AND(R2965="",S2965=""),"",R2965+S2965)</f>
        <v/>
      </c>
      <c r="X2965" s="116">
        <f>IF(O2965&lt;&gt;"",DATE(YEAR(O2965), MONTH(O2965), DAY(O2965)),"")</f>
        <v/>
      </c>
      <c r="Y2965" s="122" t="n"/>
      <c r="Z2965" s="123" t="n"/>
      <c r="AA2965" s="117">
        <f>IF(F2965="Re-assigned","NA",IF(W2965="","",IF(W2965&gt;=VLOOKUP(D2965,SLAMatrix,3,FALSE),"Yes",IF(W2965&lt;VLOOKUP(D2965,SLAMatrix,2,FALSE),"No","Internal"))))</f>
        <v/>
      </c>
      <c r="AB2965" s="123" t="n"/>
      <c r="AC2965" s="123" t="n"/>
      <c r="AD2965" s="119" t="n"/>
      <c r="AE2965" s="125" t="n"/>
      <c r="AF2965" s="124">
        <f>MONTH(O2965)</f>
        <v/>
      </c>
      <c r="AG2965" s="124">
        <f>VLOOKUP(IFERROR(MID(AE2965,1,(FIND(",",AE2965,1)-1)),AE2965),Facility_Region_Mapping,2,FALSE)</f>
        <v/>
      </c>
      <c r="AH2965" s="124" t="n"/>
      <c r="AI2965" s="124">
        <f>IF(C2965&lt;&gt;"",IF(M2965="ESM User",getInterfaceName($C2965),"NA"),"")</f>
        <v/>
      </c>
      <c r="AJ2965" s="116">
        <f>IF(Q2965&lt;&gt;"",DATE(YEAR(Q2965), MONTH(Q2965), DAY(Q2965)),"")</f>
        <v/>
      </c>
      <c r="AK2965" s="130">
        <f>IF(Q2965&lt;&gt;0,Q2965-N2965,TODAY()-N2965)</f>
        <v/>
      </c>
      <c r="AL2965" s="112">
        <f>IF(F2965="Re-assigned",0,IF(H2965="Closed",0,IF(H2965="Service Restored",0,IF(H2965="",0,1))))</f>
        <v/>
      </c>
      <c r="AM2965" s="124">
        <f>IF(AL2965=0,"",IF(AK2965&gt;20.99,"Aged","Non-Aged"))</f>
        <v/>
      </c>
      <c r="AN2965" s="112">
        <f>IF(Q2965&lt;&gt;"",MONTH(Q2965),"")</f>
        <v/>
      </c>
      <c r="AO2965" s="112">
        <f>IFERROR(VALUE(V2965),0)</f>
        <v/>
      </c>
    </row>
    <row customFormat="1" customHeight="1" ht="29.25" r="2966" s="112" spans="1:41">
      <c r="A2966" s="127" t="n"/>
      <c r="B2966" s="113" t="n"/>
      <c r="C2966" s="127" t="n"/>
      <c r="D2966" s="127" t="n"/>
      <c r="E2966" s="114">
        <f>IF(F2966 &lt;&gt; "",VLOOKUP(F2966,CategoryLookup,2,FALSE), "")</f>
        <v/>
      </c>
      <c r="F2966" s="126" t="n"/>
      <c r="G2966" s="127" t="n"/>
      <c r="H2966" s="127" t="n"/>
      <c r="I2966" s="127" t="n"/>
      <c r="J2966" s="127" t="n"/>
      <c r="K2966" s="127" t="n"/>
      <c r="L2966" s="127" t="n"/>
      <c r="M2966" s="127" t="n"/>
      <c r="N2966" s="120" t="n"/>
      <c r="O2966" s="120" t="n"/>
      <c r="P2966" s="120" t="n"/>
      <c r="Q2966" s="120" t="n"/>
      <c r="R2966" s="121" t="n"/>
      <c r="S2966" s="121" t="n"/>
      <c r="T2966" s="121" t="n"/>
      <c r="U2966" s="121" t="n"/>
      <c r="V2966" s="117">
        <f>IF(P2966="NA","NA",IF(P2966&lt;&gt;"",TEXT(P2966-N2966,"[h].mm"),""))</f>
        <v/>
      </c>
      <c r="W2966" s="118">
        <f>IF(AND(R2966="",S2966=""),"",R2966+S2966)</f>
        <v/>
      </c>
      <c r="X2966" s="116">
        <f>IF(O2966&lt;&gt;"",DATE(YEAR(O2966), MONTH(O2966), DAY(O2966)),"")</f>
        <v/>
      </c>
      <c r="Y2966" s="122" t="n"/>
      <c r="Z2966" s="123" t="n"/>
      <c r="AA2966" s="117">
        <f>IF(F2966="Re-assigned","NA",IF(W2966="","",IF(W2966&gt;=VLOOKUP(D2966,SLAMatrix,3,FALSE),"Yes",IF(W2966&lt;VLOOKUP(D2966,SLAMatrix,2,FALSE),"No","Internal"))))</f>
        <v/>
      </c>
      <c r="AB2966" s="123" t="n"/>
      <c r="AC2966" s="123" t="n"/>
      <c r="AD2966" s="119" t="n"/>
      <c r="AE2966" s="125" t="n"/>
      <c r="AF2966" s="124">
        <f>MONTH(O2966)</f>
        <v/>
      </c>
      <c r="AG2966" s="124">
        <f>VLOOKUP(IFERROR(MID(AE2966,1,(FIND(",",AE2966,1)-1)),AE2966),Facility_Region_Mapping,2,FALSE)</f>
        <v/>
      </c>
      <c r="AH2966" s="124" t="n"/>
      <c r="AI2966" s="124">
        <f>IF(C2966&lt;&gt;"",IF(M2966="ESM User",getInterfaceName($C2966),"NA"),"")</f>
        <v/>
      </c>
      <c r="AJ2966" s="116">
        <f>IF(Q2966&lt;&gt;"",DATE(YEAR(Q2966), MONTH(Q2966), DAY(Q2966)),"")</f>
        <v/>
      </c>
      <c r="AK2966" s="130">
        <f>IF(Q2966&lt;&gt;0,Q2966-N2966,TODAY()-N2966)</f>
        <v/>
      </c>
      <c r="AL2966" s="112">
        <f>IF(F2966="Re-assigned",0,IF(H2966="Closed",0,IF(H2966="Service Restored",0,IF(H2966="",0,1))))</f>
        <v/>
      </c>
      <c r="AM2966" s="124">
        <f>IF(AL2966=0,"",IF(AK2966&gt;20.99,"Aged","Non-Aged"))</f>
        <v/>
      </c>
      <c r="AN2966" s="112">
        <f>IF(Q2966&lt;&gt;"",MONTH(Q2966),"")</f>
        <v/>
      </c>
      <c r="AO2966" s="112">
        <f>IFERROR(VALUE(V2966),0)</f>
        <v/>
      </c>
    </row>
    <row customFormat="1" customHeight="1" ht="29.25" r="2967" s="112" spans="1:41">
      <c r="A2967" s="127" t="n"/>
      <c r="B2967" s="113" t="n"/>
      <c r="C2967" s="127" t="n"/>
      <c r="D2967" s="127" t="n"/>
      <c r="E2967" s="114">
        <f>IF(F2967 &lt;&gt; "",VLOOKUP(F2967,CategoryLookup,2,FALSE), "")</f>
        <v/>
      </c>
      <c r="F2967" s="126" t="n"/>
      <c r="G2967" s="127" t="n"/>
      <c r="H2967" s="127" t="n"/>
      <c r="I2967" s="127" t="n"/>
      <c r="J2967" s="127" t="n"/>
      <c r="K2967" s="127" t="n"/>
      <c r="L2967" s="127" t="n"/>
      <c r="M2967" s="127" t="n"/>
      <c r="N2967" s="120" t="n"/>
      <c r="O2967" s="120" t="n"/>
      <c r="P2967" s="120" t="n"/>
      <c r="Q2967" s="120" t="n"/>
      <c r="R2967" s="121" t="n"/>
      <c r="S2967" s="121" t="n"/>
      <c r="T2967" s="121" t="n"/>
      <c r="U2967" s="121" t="n"/>
      <c r="V2967" s="117">
        <f>IF(P2967="NA","NA",IF(P2967&lt;&gt;"",TEXT(P2967-N2967,"[h].mm"),""))</f>
        <v/>
      </c>
      <c r="W2967" s="118">
        <f>IF(AND(R2967="",S2967=""),"",R2967+S2967)</f>
        <v/>
      </c>
      <c r="X2967" s="116">
        <f>IF(O2967&lt;&gt;"",DATE(YEAR(O2967), MONTH(O2967), DAY(O2967)),"")</f>
        <v/>
      </c>
      <c r="Y2967" s="122" t="n"/>
      <c r="Z2967" s="123" t="n"/>
      <c r="AA2967" s="117">
        <f>IF(F2967="Re-assigned","NA",IF(W2967="","",IF(W2967&gt;=VLOOKUP(D2967,SLAMatrix,3,FALSE),"Yes",IF(W2967&lt;VLOOKUP(D2967,SLAMatrix,2,FALSE),"No","Internal"))))</f>
        <v/>
      </c>
      <c r="AB2967" s="123" t="n"/>
      <c r="AC2967" s="123" t="n"/>
      <c r="AD2967" s="119" t="n"/>
      <c r="AE2967" s="125" t="n"/>
      <c r="AF2967" s="124">
        <f>MONTH(O2967)</f>
        <v/>
      </c>
      <c r="AG2967" s="124">
        <f>VLOOKUP(IFERROR(MID(AE2967,1,(FIND(",",AE2967,1)-1)),AE2967),Facility_Region_Mapping,2,FALSE)</f>
        <v/>
      </c>
      <c r="AH2967" s="124" t="n"/>
      <c r="AI2967" s="124">
        <f>IF(C2967&lt;&gt;"",IF(M2967="ESM User",getInterfaceName($C2967),"NA"),"")</f>
        <v/>
      </c>
      <c r="AJ2967" s="116">
        <f>IF(Q2967&lt;&gt;"",DATE(YEAR(Q2967), MONTH(Q2967), DAY(Q2967)),"")</f>
        <v/>
      </c>
      <c r="AK2967" s="130">
        <f>IF(Q2967&lt;&gt;0,Q2967-N2967,TODAY()-N2967)</f>
        <v/>
      </c>
      <c r="AL2967" s="112">
        <f>IF(F2967="Re-assigned",0,IF(H2967="Closed",0,IF(H2967="Service Restored",0,IF(H2967="",0,1))))</f>
        <v/>
      </c>
      <c r="AM2967" s="124">
        <f>IF(AL2967=0,"",IF(AK2967&gt;20.99,"Aged","Non-Aged"))</f>
        <v/>
      </c>
      <c r="AN2967" s="112">
        <f>IF(Q2967&lt;&gt;"",MONTH(Q2967),"")</f>
        <v/>
      </c>
      <c r="AO2967" s="112">
        <f>IFERROR(VALUE(V2967),0)</f>
        <v/>
      </c>
    </row>
    <row customFormat="1" customHeight="1" ht="29.25" r="2968" s="112" spans="1:41">
      <c r="A2968" s="127" t="n"/>
      <c r="B2968" s="113" t="n"/>
      <c r="C2968" s="127" t="n"/>
      <c r="D2968" s="127" t="n"/>
      <c r="E2968" s="114">
        <f>IF(F2968 &lt;&gt; "",VLOOKUP(F2968,CategoryLookup,2,FALSE), "")</f>
        <v/>
      </c>
      <c r="F2968" s="126" t="n"/>
      <c r="G2968" s="127" t="n"/>
      <c r="H2968" s="127" t="n"/>
      <c r="I2968" s="127" t="n"/>
      <c r="J2968" s="127" t="n"/>
      <c r="K2968" s="127" t="n"/>
      <c r="L2968" s="127" t="n"/>
      <c r="M2968" s="127" t="n"/>
      <c r="N2968" s="120" t="n"/>
      <c r="O2968" s="120" t="n"/>
      <c r="P2968" s="120" t="n"/>
      <c r="Q2968" s="120" t="n"/>
      <c r="R2968" s="121" t="n"/>
      <c r="S2968" s="121" t="n"/>
      <c r="T2968" s="121" t="n"/>
      <c r="U2968" s="121" t="n"/>
      <c r="V2968" s="117">
        <f>IF(P2968="NA","NA",IF(P2968&lt;&gt;"",TEXT(P2968-N2968,"[h].mm"),""))</f>
        <v/>
      </c>
      <c r="W2968" s="118">
        <f>IF(AND(R2968="",S2968=""),"",R2968+S2968)</f>
        <v/>
      </c>
      <c r="X2968" s="116">
        <f>IF(O2968&lt;&gt;"",DATE(YEAR(O2968), MONTH(O2968), DAY(O2968)),"")</f>
        <v/>
      </c>
      <c r="Y2968" s="122" t="n"/>
      <c r="Z2968" s="123" t="n"/>
      <c r="AA2968" s="117">
        <f>IF(F2968="Re-assigned","NA",IF(W2968="","",IF(W2968&gt;=VLOOKUP(D2968,SLAMatrix,3,FALSE),"Yes",IF(W2968&lt;VLOOKUP(D2968,SLAMatrix,2,FALSE),"No","Internal"))))</f>
        <v/>
      </c>
      <c r="AB2968" s="123" t="n"/>
      <c r="AC2968" s="123" t="n"/>
      <c r="AD2968" s="119" t="n"/>
      <c r="AE2968" s="125" t="n"/>
      <c r="AF2968" s="124">
        <f>MONTH(O2968)</f>
        <v/>
      </c>
      <c r="AG2968" s="124">
        <f>VLOOKUP(IFERROR(MID(AE2968,1,(FIND(",",AE2968,1)-1)),AE2968),Facility_Region_Mapping,2,FALSE)</f>
        <v/>
      </c>
      <c r="AH2968" s="124" t="n"/>
      <c r="AI2968" s="124">
        <f>IF(C2968&lt;&gt;"",IF(M2968="ESM User",getInterfaceName($C2968),"NA"),"")</f>
        <v/>
      </c>
      <c r="AJ2968" s="116">
        <f>IF(Q2968&lt;&gt;"",DATE(YEAR(Q2968), MONTH(Q2968), DAY(Q2968)),"")</f>
        <v/>
      </c>
      <c r="AK2968" s="130">
        <f>IF(Q2968&lt;&gt;0,Q2968-N2968,TODAY()-N2968)</f>
        <v/>
      </c>
      <c r="AL2968" s="112">
        <f>IF(F2968="Re-assigned",0,IF(H2968="Closed",0,IF(H2968="Service Restored",0,IF(H2968="",0,1))))</f>
        <v/>
      </c>
      <c r="AM2968" s="124">
        <f>IF(AL2968=0,"",IF(AK2968&gt;20.99,"Aged","Non-Aged"))</f>
        <v/>
      </c>
      <c r="AN2968" s="112">
        <f>IF(Q2968&lt;&gt;"",MONTH(Q2968),"")</f>
        <v/>
      </c>
      <c r="AO2968" s="112">
        <f>IFERROR(VALUE(V2968),0)</f>
        <v/>
      </c>
    </row>
    <row customFormat="1" customHeight="1" ht="29.25" r="2969" s="112" spans="1:41">
      <c r="A2969" s="127" t="n"/>
      <c r="B2969" s="113" t="n"/>
      <c r="C2969" s="127" t="n"/>
      <c r="D2969" s="127" t="n"/>
      <c r="E2969" s="114">
        <f>IF(F2969 &lt;&gt; "",VLOOKUP(F2969,CategoryLookup,2,FALSE), "")</f>
        <v/>
      </c>
      <c r="F2969" s="126" t="n"/>
      <c r="G2969" s="127" t="n"/>
      <c r="H2969" s="127" t="n"/>
      <c r="I2969" s="127" t="n"/>
      <c r="J2969" s="127" t="n"/>
      <c r="K2969" s="127" t="n"/>
      <c r="L2969" s="127" t="n"/>
      <c r="M2969" s="127" t="n"/>
      <c r="N2969" s="120" t="n"/>
      <c r="O2969" s="120" t="n"/>
      <c r="P2969" s="120" t="n"/>
      <c r="Q2969" s="120" t="n"/>
      <c r="R2969" s="121" t="n"/>
      <c r="S2969" s="121" t="n"/>
      <c r="T2969" s="121" t="n"/>
      <c r="U2969" s="121" t="n"/>
      <c r="V2969" s="117">
        <f>IF(P2969="NA","NA",IF(P2969&lt;&gt;"",TEXT(P2969-N2969,"[h].mm"),""))</f>
        <v/>
      </c>
      <c r="W2969" s="118">
        <f>IF(AND(R2969="",S2969=""),"",R2969+S2969)</f>
        <v/>
      </c>
      <c r="X2969" s="116">
        <f>IF(O2969&lt;&gt;"",DATE(YEAR(O2969), MONTH(O2969), DAY(O2969)),"")</f>
        <v/>
      </c>
      <c r="Y2969" s="122" t="n"/>
      <c r="Z2969" s="123" t="n"/>
      <c r="AA2969" s="117">
        <f>IF(F2969="Re-assigned","NA",IF(W2969="","",IF(W2969&gt;=VLOOKUP(D2969,SLAMatrix,3,FALSE),"Yes",IF(W2969&lt;VLOOKUP(D2969,SLAMatrix,2,FALSE),"No","Internal"))))</f>
        <v/>
      </c>
      <c r="AB2969" s="123" t="n"/>
      <c r="AC2969" s="123" t="n"/>
      <c r="AD2969" s="119" t="n"/>
      <c r="AE2969" s="125" t="n"/>
      <c r="AF2969" s="124">
        <f>MONTH(O2969)</f>
        <v/>
      </c>
      <c r="AG2969" s="124">
        <f>VLOOKUP(IFERROR(MID(AE2969,1,(FIND(",",AE2969,1)-1)),AE2969),Facility_Region_Mapping,2,FALSE)</f>
        <v/>
      </c>
      <c r="AH2969" s="124" t="n"/>
      <c r="AI2969" s="124">
        <f>IF(C2969&lt;&gt;"",IF(M2969="ESM User",getInterfaceName($C2969),"NA"),"")</f>
        <v/>
      </c>
      <c r="AJ2969" s="116">
        <f>IF(Q2969&lt;&gt;"",DATE(YEAR(Q2969), MONTH(Q2969), DAY(Q2969)),"")</f>
        <v/>
      </c>
      <c r="AK2969" s="130">
        <f>IF(Q2969&lt;&gt;0,Q2969-N2969,TODAY()-N2969)</f>
        <v/>
      </c>
      <c r="AL2969" s="112">
        <f>IF(F2969="Re-assigned",0,IF(H2969="Closed",0,IF(H2969="Service Restored",0,IF(H2969="",0,1))))</f>
        <v/>
      </c>
      <c r="AM2969" s="124">
        <f>IF(AL2969=0,"",IF(AK2969&gt;20.99,"Aged","Non-Aged"))</f>
        <v/>
      </c>
      <c r="AN2969" s="112">
        <f>IF(Q2969&lt;&gt;"",MONTH(Q2969),"")</f>
        <v/>
      </c>
      <c r="AO2969" s="112">
        <f>IFERROR(VALUE(V2969),0)</f>
        <v/>
      </c>
    </row>
    <row customFormat="1" customHeight="1" ht="29.25" r="2970" s="112" spans="1:41">
      <c r="A2970" s="127" t="n"/>
      <c r="B2970" s="113" t="n"/>
      <c r="C2970" s="127" t="n"/>
      <c r="D2970" s="127" t="n"/>
      <c r="E2970" s="114">
        <f>IF(F2970 &lt;&gt; "",VLOOKUP(F2970,CategoryLookup,2,FALSE), "")</f>
        <v/>
      </c>
      <c r="F2970" s="126" t="n"/>
      <c r="G2970" s="127" t="n"/>
      <c r="H2970" s="127" t="n"/>
      <c r="I2970" s="127" t="n"/>
      <c r="J2970" s="127" t="n"/>
      <c r="K2970" s="127" t="n"/>
      <c r="L2970" s="127" t="n"/>
      <c r="M2970" s="127" t="n"/>
      <c r="N2970" s="120" t="n"/>
      <c r="O2970" s="120" t="n"/>
      <c r="P2970" s="120" t="n"/>
      <c r="Q2970" s="120" t="n"/>
      <c r="R2970" s="121" t="n"/>
      <c r="S2970" s="121" t="n"/>
      <c r="T2970" s="121" t="n"/>
      <c r="U2970" s="121" t="n"/>
      <c r="V2970" s="117">
        <f>IF(P2970="NA","NA",IF(P2970&lt;&gt;"",TEXT(P2970-N2970,"[h].mm"),""))</f>
        <v/>
      </c>
      <c r="W2970" s="118">
        <f>IF(AND(R2970="",S2970=""),"",R2970+S2970)</f>
        <v/>
      </c>
      <c r="X2970" s="116">
        <f>IF(O2970&lt;&gt;"",DATE(YEAR(O2970), MONTH(O2970), DAY(O2970)),"")</f>
        <v/>
      </c>
      <c r="Y2970" s="122" t="n"/>
      <c r="Z2970" s="123" t="n"/>
      <c r="AA2970" s="117">
        <f>IF(F2970="Re-assigned","NA",IF(W2970="","",IF(W2970&gt;=VLOOKUP(D2970,SLAMatrix,3,FALSE),"Yes",IF(W2970&lt;VLOOKUP(D2970,SLAMatrix,2,FALSE),"No","Internal"))))</f>
        <v/>
      </c>
      <c r="AB2970" s="123" t="n"/>
      <c r="AC2970" s="123" t="n"/>
      <c r="AD2970" s="119" t="n"/>
      <c r="AE2970" s="125" t="n"/>
      <c r="AF2970" s="124">
        <f>MONTH(O2970)</f>
        <v/>
      </c>
      <c r="AG2970" s="124">
        <f>VLOOKUP(IFERROR(MID(AE2970,1,(FIND(",",AE2970,1)-1)),AE2970),Facility_Region_Mapping,2,FALSE)</f>
        <v/>
      </c>
      <c r="AH2970" s="124" t="n"/>
      <c r="AI2970" s="124">
        <f>IF(C2970&lt;&gt;"",IF(M2970="ESM User",getInterfaceName($C2970),"NA"),"")</f>
        <v/>
      </c>
      <c r="AJ2970" s="116">
        <f>IF(Q2970&lt;&gt;"",DATE(YEAR(Q2970), MONTH(Q2970), DAY(Q2970)),"")</f>
        <v/>
      </c>
      <c r="AK2970" s="130">
        <f>IF(Q2970&lt;&gt;0,Q2970-N2970,TODAY()-N2970)</f>
        <v/>
      </c>
      <c r="AL2970" s="112">
        <f>IF(F2970="Re-assigned",0,IF(H2970="Closed",0,IF(H2970="Service Restored",0,IF(H2970="",0,1))))</f>
        <v/>
      </c>
      <c r="AM2970" s="124">
        <f>IF(AL2970=0,"",IF(AK2970&gt;20.99,"Aged","Non-Aged"))</f>
        <v/>
      </c>
      <c r="AN2970" s="112">
        <f>IF(Q2970&lt;&gt;"",MONTH(Q2970),"")</f>
        <v/>
      </c>
      <c r="AO2970" s="112">
        <f>IFERROR(VALUE(V2970),0)</f>
        <v/>
      </c>
    </row>
    <row customFormat="1" customHeight="1" ht="29.25" r="2971" s="112" spans="1:41">
      <c r="A2971" s="127" t="n"/>
      <c r="B2971" s="113" t="n"/>
      <c r="C2971" s="127" t="n"/>
      <c r="D2971" s="127" t="n"/>
      <c r="E2971" s="114">
        <f>IF(F2971 &lt;&gt; "",VLOOKUP(F2971,CategoryLookup,2,FALSE), "")</f>
        <v/>
      </c>
      <c r="F2971" s="126" t="n"/>
      <c r="G2971" s="127" t="n"/>
      <c r="H2971" s="127" t="n"/>
      <c r="I2971" s="127" t="n"/>
      <c r="J2971" s="127" t="n"/>
      <c r="K2971" s="127" t="n"/>
      <c r="L2971" s="127" t="n"/>
      <c r="M2971" s="127" t="n"/>
      <c r="N2971" s="120" t="n"/>
      <c r="O2971" s="120" t="n"/>
      <c r="P2971" s="120" t="n"/>
      <c r="Q2971" s="120" t="n"/>
      <c r="R2971" s="121" t="n"/>
      <c r="S2971" s="121" t="n"/>
      <c r="T2971" s="121" t="n"/>
      <c r="U2971" s="121" t="n"/>
      <c r="V2971" s="117">
        <f>IF(P2971="NA","NA",IF(P2971&lt;&gt;"",TEXT(P2971-N2971,"[h].mm"),""))</f>
        <v/>
      </c>
      <c r="W2971" s="118">
        <f>IF(AND(R2971="",S2971=""),"",R2971+S2971)</f>
        <v/>
      </c>
      <c r="X2971" s="116">
        <f>IF(O2971&lt;&gt;"",DATE(YEAR(O2971), MONTH(O2971), DAY(O2971)),"")</f>
        <v/>
      </c>
      <c r="Y2971" s="122" t="n"/>
      <c r="Z2971" s="123" t="n"/>
      <c r="AA2971" s="117">
        <f>IF(F2971="Re-assigned","NA",IF(W2971="","",IF(W2971&gt;=VLOOKUP(D2971,SLAMatrix,3,FALSE),"Yes",IF(W2971&lt;VLOOKUP(D2971,SLAMatrix,2,FALSE),"No","Internal"))))</f>
        <v/>
      </c>
      <c r="AB2971" s="123" t="n"/>
      <c r="AC2971" s="123" t="n"/>
      <c r="AD2971" s="119" t="n"/>
      <c r="AE2971" s="125" t="n"/>
      <c r="AF2971" s="124">
        <f>MONTH(O2971)</f>
        <v/>
      </c>
      <c r="AG2971" s="124">
        <f>VLOOKUP(IFERROR(MID(AE2971,1,(FIND(",",AE2971,1)-1)),AE2971),Facility_Region_Mapping,2,FALSE)</f>
        <v/>
      </c>
      <c r="AH2971" s="124" t="n"/>
      <c r="AI2971" s="124">
        <f>IF(C2971&lt;&gt;"",IF(M2971="ESM User",getInterfaceName($C2971),"NA"),"")</f>
        <v/>
      </c>
      <c r="AJ2971" s="116">
        <f>IF(Q2971&lt;&gt;"",DATE(YEAR(Q2971), MONTH(Q2971), DAY(Q2971)),"")</f>
        <v/>
      </c>
      <c r="AK2971" s="130">
        <f>IF(Q2971&lt;&gt;0,Q2971-N2971,TODAY()-N2971)</f>
        <v/>
      </c>
      <c r="AL2971" s="112">
        <f>IF(F2971="Re-assigned",0,IF(H2971="Closed",0,IF(H2971="Service Restored",0,IF(H2971="",0,1))))</f>
        <v/>
      </c>
      <c r="AM2971" s="124">
        <f>IF(AL2971=0,"",IF(AK2971&gt;20.99,"Aged","Non-Aged"))</f>
        <v/>
      </c>
      <c r="AN2971" s="112">
        <f>IF(Q2971&lt;&gt;"",MONTH(Q2971),"")</f>
        <v/>
      </c>
      <c r="AO2971" s="112">
        <f>IFERROR(VALUE(V2971),0)</f>
        <v/>
      </c>
    </row>
    <row customFormat="1" customHeight="1" ht="29.25" r="2972" s="112" spans="1:41">
      <c r="A2972" s="127" t="n"/>
      <c r="B2972" s="113" t="n"/>
      <c r="C2972" s="127" t="n"/>
      <c r="D2972" s="127" t="n"/>
      <c r="E2972" s="114">
        <f>IF(F2972 &lt;&gt; "",VLOOKUP(F2972,CategoryLookup,2,FALSE), "")</f>
        <v/>
      </c>
      <c r="F2972" s="126" t="n"/>
      <c r="G2972" s="127" t="n"/>
      <c r="H2972" s="127" t="n"/>
      <c r="I2972" s="127" t="n"/>
      <c r="J2972" s="127" t="n"/>
      <c r="K2972" s="127" t="n"/>
      <c r="L2972" s="127" t="n"/>
      <c r="M2972" s="127" t="n"/>
      <c r="N2972" s="120" t="n"/>
      <c r="O2972" s="120" t="n"/>
      <c r="P2972" s="120" t="n"/>
      <c r="Q2972" s="120" t="n"/>
      <c r="R2972" s="121" t="n"/>
      <c r="S2972" s="121" t="n"/>
      <c r="T2972" s="121" t="n"/>
      <c r="U2972" s="121" t="n"/>
      <c r="V2972" s="117">
        <f>IF(P2972="NA","NA",IF(P2972&lt;&gt;"",TEXT(P2972-N2972,"[h].mm"),""))</f>
        <v/>
      </c>
      <c r="W2972" s="118">
        <f>IF(AND(R2972="",S2972=""),"",R2972+S2972)</f>
        <v/>
      </c>
      <c r="X2972" s="116">
        <f>IF(O2972&lt;&gt;"",DATE(YEAR(O2972), MONTH(O2972), DAY(O2972)),"")</f>
        <v/>
      </c>
      <c r="Y2972" s="122" t="n"/>
      <c r="Z2972" s="123" t="n"/>
      <c r="AA2972" s="117">
        <f>IF(F2972="Re-assigned","NA",IF(W2972="","",IF(W2972&gt;=VLOOKUP(D2972,SLAMatrix,3,FALSE),"Yes",IF(W2972&lt;VLOOKUP(D2972,SLAMatrix,2,FALSE),"No","Internal"))))</f>
        <v/>
      </c>
      <c r="AB2972" s="123" t="n"/>
      <c r="AC2972" s="123" t="n"/>
      <c r="AD2972" s="119" t="n"/>
      <c r="AE2972" s="125" t="n"/>
      <c r="AF2972" s="124">
        <f>MONTH(O2972)</f>
        <v/>
      </c>
      <c r="AG2972" s="124">
        <f>VLOOKUP(IFERROR(MID(AE2972,1,(FIND(",",AE2972,1)-1)),AE2972),Facility_Region_Mapping,2,FALSE)</f>
        <v/>
      </c>
      <c r="AH2972" s="124" t="n"/>
      <c r="AI2972" s="124">
        <f>IF(C2972&lt;&gt;"",IF(M2972="ESM User",getInterfaceName($C2972),"NA"),"")</f>
        <v/>
      </c>
      <c r="AJ2972" s="116">
        <f>IF(Q2972&lt;&gt;"",DATE(YEAR(Q2972), MONTH(Q2972), DAY(Q2972)),"")</f>
        <v/>
      </c>
      <c r="AK2972" s="130">
        <f>IF(Q2972&lt;&gt;0,Q2972-N2972,TODAY()-N2972)</f>
        <v/>
      </c>
      <c r="AL2972" s="112">
        <f>IF(F2972="Re-assigned",0,IF(H2972="Closed",0,IF(H2972="Service Restored",0,IF(H2972="",0,1))))</f>
        <v/>
      </c>
      <c r="AM2972" s="124">
        <f>IF(AL2972=0,"",IF(AK2972&gt;20.99,"Aged","Non-Aged"))</f>
        <v/>
      </c>
      <c r="AN2972" s="112">
        <f>IF(Q2972&lt;&gt;"",MONTH(Q2972),"")</f>
        <v/>
      </c>
      <c r="AO2972" s="112">
        <f>IFERROR(VALUE(V2972),0)</f>
        <v/>
      </c>
    </row>
    <row customFormat="1" customHeight="1" ht="29.25" r="2973" s="112" spans="1:41">
      <c r="A2973" s="127" t="n"/>
      <c r="B2973" s="113" t="n"/>
      <c r="C2973" s="127" t="n"/>
      <c r="D2973" s="127" t="n"/>
      <c r="E2973" s="114">
        <f>IF(F2973 &lt;&gt; "",VLOOKUP(F2973,CategoryLookup,2,FALSE), "")</f>
        <v/>
      </c>
      <c r="F2973" s="126" t="n"/>
      <c r="G2973" s="127" t="n"/>
      <c r="H2973" s="127" t="n"/>
      <c r="I2973" s="127" t="n"/>
      <c r="J2973" s="127" t="n"/>
      <c r="K2973" s="127" t="n"/>
      <c r="L2973" s="127" t="n"/>
      <c r="M2973" s="127" t="n"/>
      <c r="N2973" s="120" t="n"/>
      <c r="O2973" s="120" t="n"/>
      <c r="P2973" s="120" t="n"/>
      <c r="Q2973" s="120" t="n"/>
      <c r="R2973" s="121" t="n"/>
      <c r="S2973" s="121" t="n"/>
      <c r="T2973" s="121" t="n"/>
      <c r="U2973" s="121" t="n"/>
      <c r="V2973" s="117">
        <f>IF(P2973="NA","NA",IF(P2973&lt;&gt;"",TEXT(P2973-N2973,"[h].mm"),""))</f>
        <v/>
      </c>
      <c r="W2973" s="118">
        <f>IF(AND(R2973="",S2973=""),"",R2973+S2973)</f>
        <v/>
      </c>
      <c r="X2973" s="116">
        <f>IF(O2973&lt;&gt;"",DATE(YEAR(O2973), MONTH(O2973), DAY(O2973)),"")</f>
        <v/>
      </c>
      <c r="Y2973" s="122" t="n"/>
      <c r="Z2973" s="123" t="n"/>
      <c r="AA2973" s="117">
        <f>IF(F2973="Re-assigned","NA",IF(W2973="","",IF(W2973&gt;=VLOOKUP(D2973,SLAMatrix,3,FALSE),"Yes",IF(W2973&lt;VLOOKUP(D2973,SLAMatrix,2,FALSE),"No","Internal"))))</f>
        <v/>
      </c>
      <c r="AB2973" s="123" t="n"/>
      <c r="AC2973" s="123" t="n"/>
      <c r="AD2973" s="119" t="n"/>
      <c r="AE2973" s="125" t="n"/>
      <c r="AF2973" s="124">
        <f>MONTH(O2973)</f>
        <v/>
      </c>
      <c r="AG2973" s="124">
        <f>VLOOKUP(IFERROR(MID(AE2973,1,(FIND(",",AE2973,1)-1)),AE2973),Facility_Region_Mapping,2,FALSE)</f>
        <v/>
      </c>
      <c r="AH2973" s="124" t="n"/>
      <c r="AI2973" s="124">
        <f>IF(C2973&lt;&gt;"",IF(M2973="ESM User",getInterfaceName($C2973),"NA"),"")</f>
        <v/>
      </c>
      <c r="AJ2973" s="116">
        <f>IF(Q2973&lt;&gt;"",DATE(YEAR(Q2973), MONTH(Q2973), DAY(Q2973)),"")</f>
        <v/>
      </c>
      <c r="AK2973" s="130">
        <f>IF(Q2973&lt;&gt;0,Q2973-N2973,TODAY()-N2973)</f>
        <v/>
      </c>
      <c r="AL2973" s="112">
        <f>IF(F2973="Re-assigned",0,IF(H2973="Closed",0,IF(H2973="Service Restored",0,IF(H2973="",0,1))))</f>
        <v/>
      </c>
      <c r="AM2973" s="124">
        <f>IF(AL2973=0,"",IF(AK2973&gt;20.99,"Aged","Non-Aged"))</f>
        <v/>
      </c>
      <c r="AN2973" s="112">
        <f>IF(Q2973&lt;&gt;"",MONTH(Q2973),"")</f>
        <v/>
      </c>
      <c r="AO2973" s="112">
        <f>IFERROR(VALUE(V2973),0)</f>
        <v/>
      </c>
    </row>
    <row customFormat="1" customHeight="1" ht="29.25" r="2974" s="112" spans="1:41">
      <c r="A2974" s="127" t="n"/>
      <c r="B2974" s="113" t="n"/>
      <c r="C2974" s="127" t="n"/>
      <c r="D2974" s="127" t="n"/>
      <c r="E2974" s="114">
        <f>IF(F2974 &lt;&gt; "",VLOOKUP(F2974,CategoryLookup,2,FALSE), "")</f>
        <v/>
      </c>
      <c r="F2974" s="126" t="n"/>
      <c r="G2974" s="127" t="n"/>
      <c r="H2974" s="127" t="n"/>
      <c r="I2974" s="127" t="n"/>
      <c r="J2974" s="127" t="n"/>
      <c r="K2974" s="127" t="n"/>
      <c r="L2974" s="127" t="n"/>
      <c r="M2974" s="127" t="n"/>
      <c r="N2974" s="120" t="n"/>
      <c r="O2974" s="120" t="n"/>
      <c r="P2974" s="120" t="n"/>
      <c r="Q2974" s="120" t="n"/>
      <c r="R2974" s="121" t="n"/>
      <c r="S2974" s="121" t="n"/>
      <c r="T2974" s="121" t="n"/>
      <c r="U2974" s="121" t="n"/>
      <c r="V2974" s="117">
        <f>IF(P2974="NA","NA",IF(P2974&lt;&gt;"",TEXT(P2974-N2974,"[h].mm"),""))</f>
        <v/>
      </c>
      <c r="W2974" s="118">
        <f>IF(AND(R2974="",S2974=""),"",R2974+S2974)</f>
        <v/>
      </c>
      <c r="X2974" s="116">
        <f>IF(O2974&lt;&gt;"",DATE(YEAR(O2974), MONTH(O2974), DAY(O2974)),"")</f>
        <v/>
      </c>
      <c r="Y2974" s="122" t="n"/>
      <c r="Z2974" s="123" t="n"/>
      <c r="AA2974" s="117">
        <f>IF(F2974="Re-assigned","NA",IF(W2974="","",IF(W2974&gt;=VLOOKUP(D2974,SLAMatrix,3,FALSE),"Yes",IF(W2974&lt;VLOOKUP(D2974,SLAMatrix,2,FALSE),"No","Internal"))))</f>
        <v/>
      </c>
      <c r="AB2974" s="123" t="n"/>
      <c r="AC2974" s="123" t="n"/>
      <c r="AD2974" s="119" t="n"/>
      <c r="AE2974" s="125" t="n"/>
      <c r="AF2974" s="124">
        <f>MONTH(O2974)</f>
        <v/>
      </c>
      <c r="AG2974" s="124">
        <f>VLOOKUP(IFERROR(MID(AE2974,1,(FIND(",",AE2974,1)-1)),AE2974),Facility_Region_Mapping,2,FALSE)</f>
        <v/>
      </c>
      <c r="AH2974" s="124" t="n"/>
      <c r="AI2974" s="124">
        <f>IF(C2974&lt;&gt;"",IF(M2974="ESM User",getInterfaceName($C2974),"NA"),"")</f>
        <v/>
      </c>
      <c r="AJ2974" s="116">
        <f>IF(Q2974&lt;&gt;"",DATE(YEAR(Q2974), MONTH(Q2974), DAY(Q2974)),"")</f>
        <v/>
      </c>
      <c r="AK2974" s="130">
        <f>IF(Q2974&lt;&gt;0,Q2974-N2974,TODAY()-N2974)</f>
        <v/>
      </c>
      <c r="AL2974" s="112">
        <f>IF(F2974="Re-assigned",0,IF(H2974="Closed",0,IF(H2974="Service Restored",0,IF(H2974="",0,1))))</f>
        <v/>
      </c>
      <c r="AM2974" s="124">
        <f>IF(AL2974=0,"",IF(AK2974&gt;20.99,"Aged","Non-Aged"))</f>
        <v/>
      </c>
      <c r="AN2974" s="112">
        <f>IF(Q2974&lt;&gt;"",MONTH(Q2974),"")</f>
        <v/>
      </c>
      <c r="AO2974" s="112">
        <f>IFERROR(VALUE(V2974),0)</f>
        <v/>
      </c>
    </row>
    <row customFormat="1" customHeight="1" ht="29.25" r="2975" s="112" spans="1:41">
      <c r="A2975" s="127" t="n"/>
      <c r="B2975" s="113" t="n"/>
      <c r="C2975" s="127" t="n"/>
      <c r="D2975" s="127" t="n"/>
      <c r="E2975" s="114">
        <f>IF(F2975 &lt;&gt; "",VLOOKUP(F2975,CategoryLookup,2,FALSE), "")</f>
        <v/>
      </c>
      <c r="F2975" s="126" t="n"/>
      <c r="G2975" s="127" t="n"/>
      <c r="H2975" s="127" t="n"/>
      <c r="I2975" s="127" t="n"/>
      <c r="J2975" s="127" t="n"/>
      <c r="K2975" s="127" t="n"/>
      <c r="L2975" s="127" t="n"/>
      <c r="M2975" s="127" t="n"/>
      <c r="N2975" s="120" t="n"/>
      <c r="O2975" s="120" t="n"/>
      <c r="P2975" s="120" t="n"/>
      <c r="Q2975" s="120" t="n"/>
      <c r="R2975" s="121" t="n"/>
      <c r="S2975" s="121" t="n"/>
      <c r="T2975" s="121" t="n"/>
      <c r="U2975" s="121" t="n"/>
      <c r="V2975" s="117">
        <f>IF(P2975="NA","NA",IF(P2975&lt;&gt;"",TEXT(P2975-N2975,"[h].mm"),""))</f>
        <v/>
      </c>
      <c r="W2975" s="118">
        <f>IF(AND(R2975="",S2975=""),"",R2975+S2975)</f>
        <v/>
      </c>
      <c r="X2975" s="116">
        <f>IF(O2975&lt;&gt;"",DATE(YEAR(O2975), MONTH(O2975), DAY(O2975)),"")</f>
        <v/>
      </c>
      <c r="Y2975" s="122" t="n"/>
      <c r="Z2975" s="123" t="n"/>
      <c r="AA2975" s="117">
        <f>IF(F2975="Re-assigned","NA",IF(W2975="","",IF(W2975&gt;=VLOOKUP(D2975,SLAMatrix,3,FALSE),"Yes",IF(W2975&lt;VLOOKUP(D2975,SLAMatrix,2,FALSE),"No","Internal"))))</f>
        <v/>
      </c>
      <c r="AB2975" s="123" t="n"/>
      <c r="AC2975" s="123" t="n"/>
      <c r="AD2975" s="119" t="n"/>
      <c r="AE2975" s="125" t="n"/>
      <c r="AF2975" s="124">
        <f>MONTH(O2975)</f>
        <v/>
      </c>
      <c r="AG2975" s="124">
        <f>VLOOKUP(IFERROR(MID(AE2975,1,(FIND(",",AE2975,1)-1)),AE2975),Facility_Region_Mapping,2,FALSE)</f>
        <v/>
      </c>
      <c r="AH2975" s="124" t="n"/>
      <c r="AI2975" s="124">
        <f>IF(C2975&lt;&gt;"",IF(M2975="ESM User",getInterfaceName($C2975),"NA"),"")</f>
        <v/>
      </c>
      <c r="AJ2975" s="116">
        <f>IF(Q2975&lt;&gt;"",DATE(YEAR(Q2975), MONTH(Q2975), DAY(Q2975)),"")</f>
        <v/>
      </c>
      <c r="AK2975" s="130">
        <f>IF(Q2975&lt;&gt;0,Q2975-N2975,TODAY()-N2975)</f>
        <v/>
      </c>
      <c r="AL2975" s="112">
        <f>IF(F2975="Re-assigned",0,IF(H2975="Closed",0,IF(H2975="Service Restored",0,IF(H2975="",0,1))))</f>
        <v/>
      </c>
      <c r="AM2975" s="124">
        <f>IF(AL2975=0,"",IF(AK2975&gt;20.99,"Aged","Non-Aged"))</f>
        <v/>
      </c>
      <c r="AN2975" s="112">
        <f>IF(Q2975&lt;&gt;"",MONTH(Q2975),"")</f>
        <v/>
      </c>
      <c r="AO2975" s="112">
        <f>IFERROR(VALUE(V2975),0)</f>
        <v/>
      </c>
    </row>
    <row customFormat="1" customHeight="1" ht="29.25" r="2976" s="112" spans="1:41">
      <c r="A2976" s="127" t="n"/>
      <c r="B2976" s="113" t="n"/>
      <c r="C2976" s="127" t="n"/>
      <c r="D2976" s="127" t="n"/>
      <c r="E2976" s="114">
        <f>IF(F2976 &lt;&gt; "",VLOOKUP(F2976,CategoryLookup,2,FALSE), "")</f>
        <v/>
      </c>
      <c r="F2976" s="126" t="n"/>
      <c r="G2976" s="127" t="n"/>
      <c r="H2976" s="127" t="n"/>
      <c r="I2976" s="127" t="n"/>
      <c r="J2976" s="127" t="n"/>
      <c r="K2976" s="127" t="n"/>
      <c r="L2976" s="127" t="n"/>
      <c r="M2976" s="127" t="n"/>
      <c r="N2976" s="120" t="n"/>
      <c r="O2976" s="120" t="n"/>
      <c r="P2976" s="120" t="n"/>
      <c r="Q2976" s="120" t="n"/>
      <c r="R2976" s="121" t="n"/>
      <c r="S2976" s="121" t="n"/>
      <c r="T2976" s="121" t="n"/>
      <c r="U2976" s="121" t="n"/>
      <c r="V2976" s="117">
        <f>IF(P2976="NA","NA",IF(P2976&lt;&gt;"",TEXT(P2976-N2976,"[h].mm"),""))</f>
        <v/>
      </c>
      <c r="W2976" s="118">
        <f>IF(AND(R2976="",S2976=""),"",R2976+S2976)</f>
        <v/>
      </c>
      <c r="X2976" s="116">
        <f>IF(O2976&lt;&gt;"",DATE(YEAR(O2976), MONTH(O2976), DAY(O2976)),"")</f>
        <v/>
      </c>
      <c r="Y2976" s="122" t="n"/>
      <c r="Z2976" s="123" t="n"/>
      <c r="AA2976" s="117">
        <f>IF(F2976="Re-assigned","NA",IF(W2976="","",IF(W2976&gt;=VLOOKUP(D2976,SLAMatrix,3,FALSE),"Yes",IF(W2976&lt;VLOOKUP(D2976,SLAMatrix,2,FALSE),"No","Internal"))))</f>
        <v/>
      </c>
      <c r="AB2976" s="123" t="n"/>
      <c r="AC2976" s="123" t="n"/>
      <c r="AD2976" s="119" t="n"/>
      <c r="AE2976" s="125" t="n"/>
      <c r="AF2976" s="124">
        <f>MONTH(O2976)</f>
        <v/>
      </c>
      <c r="AG2976" s="124">
        <f>VLOOKUP(IFERROR(MID(AE2976,1,(FIND(",",AE2976,1)-1)),AE2976),Facility_Region_Mapping,2,FALSE)</f>
        <v/>
      </c>
      <c r="AH2976" s="124" t="n"/>
      <c r="AI2976" s="124">
        <f>IF(C2976&lt;&gt;"",IF(M2976="ESM User",getInterfaceName($C2976),"NA"),"")</f>
        <v/>
      </c>
      <c r="AJ2976" s="116">
        <f>IF(Q2976&lt;&gt;"",DATE(YEAR(Q2976), MONTH(Q2976), DAY(Q2976)),"")</f>
        <v/>
      </c>
      <c r="AK2976" s="130">
        <f>IF(Q2976&lt;&gt;0,Q2976-N2976,TODAY()-N2976)</f>
        <v/>
      </c>
      <c r="AL2976" s="112">
        <f>IF(F2976="Re-assigned",0,IF(H2976="Closed",0,IF(H2976="Service Restored",0,IF(H2976="",0,1))))</f>
        <v/>
      </c>
      <c r="AM2976" s="124">
        <f>IF(AL2976=0,"",IF(AK2976&gt;20.99,"Aged","Non-Aged"))</f>
        <v/>
      </c>
      <c r="AN2976" s="112">
        <f>IF(Q2976&lt;&gt;"",MONTH(Q2976),"")</f>
        <v/>
      </c>
      <c r="AO2976" s="112">
        <f>IFERROR(VALUE(V2976),0)</f>
        <v/>
      </c>
    </row>
    <row customFormat="1" customHeight="1" ht="29.25" r="2977" s="112" spans="1:41">
      <c r="A2977" s="127" t="n"/>
      <c r="B2977" s="113" t="n"/>
      <c r="C2977" s="127" t="n"/>
      <c r="D2977" s="127" t="n"/>
      <c r="E2977" s="114">
        <f>IF(F2977 &lt;&gt; "",VLOOKUP(F2977,CategoryLookup,2,FALSE), "")</f>
        <v/>
      </c>
      <c r="F2977" s="126" t="n"/>
      <c r="G2977" s="127" t="n"/>
      <c r="H2977" s="127" t="n"/>
      <c r="I2977" s="127" t="n"/>
      <c r="J2977" s="127" t="n"/>
      <c r="K2977" s="127" t="n"/>
      <c r="L2977" s="127" t="n"/>
      <c r="M2977" s="127" t="n"/>
      <c r="N2977" s="120" t="n"/>
      <c r="O2977" s="120" t="n"/>
      <c r="P2977" s="120" t="n"/>
      <c r="Q2977" s="120" t="n"/>
      <c r="R2977" s="121" t="n"/>
      <c r="S2977" s="121" t="n"/>
      <c r="T2977" s="121" t="n"/>
      <c r="U2977" s="121" t="n"/>
      <c r="V2977" s="117">
        <f>IF(P2977="NA","NA",IF(P2977&lt;&gt;"",TEXT(P2977-N2977,"[h].mm"),""))</f>
        <v/>
      </c>
      <c r="W2977" s="118">
        <f>IF(AND(R2977="",S2977=""),"",R2977+S2977)</f>
        <v/>
      </c>
      <c r="X2977" s="116">
        <f>IF(O2977&lt;&gt;"",DATE(YEAR(O2977), MONTH(O2977), DAY(O2977)),"")</f>
        <v/>
      </c>
      <c r="Y2977" s="122" t="n"/>
      <c r="Z2977" s="123" t="n"/>
      <c r="AA2977" s="117">
        <f>IF(F2977="Re-assigned","NA",IF(W2977="","",IF(W2977&gt;=VLOOKUP(D2977,SLAMatrix,3,FALSE),"Yes",IF(W2977&lt;VLOOKUP(D2977,SLAMatrix,2,FALSE),"No","Internal"))))</f>
        <v/>
      </c>
      <c r="AB2977" s="123" t="n"/>
      <c r="AC2977" s="123" t="n"/>
      <c r="AD2977" s="119" t="n"/>
      <c r="AE2977" s="125" t="n"/>
      <c r="AF2977" s="124">
        <f>MONTH(O2977)</f>
        <v/>
      </c>
      <c r="AG2977" s="124">
        <f>VLOOKUP(IFERROR(MID(AE2977,1,(FIND(",",AE2977,1)-1)),AE2977),Facility_Region_Mapping,2,FALSE)</f>
        <v/>
      </c>
      <c r="AH2977" s="124" t="n"/>
      <c r="AI2977" s="124">
        <f>IF(C2977&lt;&gt;"",IF(M2977="ESM User",getInterfaceName($C2977),"NA"),"")</f>
        <v/>
      </c>
      <c r="AJ2977" s="116">
        <f>IF(Q2977&lt;&gt;"",DATE(YEAR(Q2977), MONTH(Q2977), DAY(Q2977)),"")</f>
        <v/>
      </c>
      <c r="AK2977" s="130">
        <f>IF(Q2977&lt;&gt;0,Q2977-N2977,TODAY()-N2977)</f>
        <v/>
      </c>
      <c r="AL2977" s="112">
        <f>IF(F2977="Re-assigned",0,IF(H2977="Closed",0,IF(H2977="Service Restored",0,IF(H2977="",0,1))))</f>
        <v/>
      </c>
      <c r="AM2977" s="124">
        <f>IF(AL2977=0,"",IF(AK2977&gt;20.99,"Aged","Non-Aged"))</f>
        <v/>
      </c>
      <c r="AN2977" s="112">
        <f>IF(Q2977&lt;&gt;"",MONTH(Q2977),"")</f>
        <v/>
      </c>
      <c r="AO2977" s="112">
        <f>IFERROR(VALUE(V2977),0)</f>
        <v/>
      </c>
    </row>
    <row customFormat="1" customHeight="1" ht="29.25" r="2978" s="112" spans="1:41">
      <c r="A2978" s="127" t="n"/>
      <c r="B2978" s="113" t="n"/>
      <c r="C2978" s="127" t="n"/>
      <c r="D2978" s="127" t="n"/>
      <c r="E2978" s="114">
        <f>IF(F2978 &lt;&gt; "",VLOOKUP(F2978,CategoryLookup,2,FALSE), "")</f>
        <v/>
      </c>
      <c r="F2978" s="126" t="n"/>
      <c r="G2978" s="127" t="n"/>
      <c r="H2978" s="127" t="n"/>
      <c r="I2978" s="127" t="n"/>
      <c r="J2978" s="127" t="n"/>
      <c r="K2978" s="127" t="n"/>
      <c r="L2978" s="127" t="n"/>
      <c r="M2978" s="127" t="n"/>
      <c r="N2978" s="120" t="n"/>
      <c r="O2978" s="120" t="n"/>
      <c r="P2978" s="120" t="n"/>
      <c r="Q2978" s="120" t="n"/>
      <c r="R2978" s="121" t="n"/>
      <c r="S2978" s="121" t="n"/>
      <c r="T2978" s="121" t="n"/>
      <c r="U2978" s="121" t="n"/>
      <c r="V2978" s="117">
        <f>IF(P2978="NA","NA",IF(P2978&lt;&gt;"",TEXT(P2978-N2978,"[h].mm"),""))</f>
        <v/>
      </c>
      <c r="W2978" s="118">
        <f>IF(AND(R2978="",S2978=""),"",R2978+S2978)</f>
        <v/>
      </c>
      <c r="X2978" s="116">
        <f>IF(O2978&lt;&gt;"",DATE(YEAR(O2978), MONTH(O2978), DAY(O2978)),"")</f>
        <v/>
      </c>
      <c r="Y2978" s="122" t="n"/>
      <c r="Z2978" s="123" t="n"/>
      <c r="AA2978" s="117">
        <f>IF(F2978="Re-assigned","NA",IF(W2978="","",IF(W2978&gt;=VLOOKUP(D2978,SLAMatrix,3,FALSE),"Yes",IF(W2978&lt;VLOOKUP(D2978,SLAMatrix,2,FALSE),"No","Internal"))))</f>
        <v/>
      </c>
      <c r="AB2978" s="123" t="n"/>
      <c r="AC2978" s="123" t="n"/>
      <c r="AD2978" s="119" t="n"/>
      <c r="AE2978" s="125" t="n"/>
      <c r="AF2978" s="124">
        <f>MONTH(O2978)</f>
        <v/>
      </c>
      <c r="AG2978" s="124">
        <f>VLOOKUP(IFERROR(MID(AE2978,1,(FIND(",",AE2978,1)-1)),AE2978),Facility_Region_Mapping,2,FALSE)</f>
        <v/>
      </c>
      <c r="AH2978" s="124" t="n"/>
      <c r="AI2978" s="124">
        <f>IF(C2978&lt;&gt;"",IF(M2978="ESM User",getInterfaceName($C2978),"NA"),"")</f>
        <v/>
      </c>
      <c r="AJ2978" s="116">
        <f>IF(Q2978&lt;&gt;"",DATE(YEAR(Q2978), MONTH(Q2978), DAY(Q2978)),"")</f>
        <v/>
      </c>
      <c r="AK2978" s="130">
        <f>IF(Q2978&lt;&gt;0,Q2978-N2978,TODAY()-N2978)</f>
        <v/>
      </c>
      <c r="AL2978" s="112">
        <f>IF(F2978="Re-assigned",0,IF(H2978="Closed",0,IF(H2978="Service Restored",0,IF(H2978="",0,1))))</f>
        <v/>
      </c>
      <c r="AM2978" s="124">
        <f>IF(AL2978=0,"",IF(AK2978&gt;20.99,"Aged","Non-Aged"))</f>
        <v/>
      </c>
      <c r="AN2978" s="112">
        <f>IF(Q2978&lt;&gt;"",MONTH(Q2978),"")</f>
        <v/>
      </c>
      <c r="AO2978" s="112">
        <f>IFERROR(VALUE(V2978),0)</f>
        <v/>
      </c>
    </row>
    <row customFormat="1" customHeight="1" ht="29.25" r="2979" s="112" spans="1:41">
      <c r="A2979" s="127" t="n"/>
      <c r="B2979" s="113" t="n"/>
      <c r="C2979" s="127" t="n"/>
      <c r="D2979" s="127" t="n"/>
      <c r="E2979" s="114">
        <f>IF(F2979 &lt;&gt; "",VLOOKUP(F2979,CategoryLookup,2,FALSE), "")</f>
        <v/>
      </c>
      <c r="F2979" s="126" t="n"/>
      <c r="G2979" s="127" t="n"/>
      <c r="H2979" s="127" t="n"/>
      <c r="I2979" s="127" t="n"/>
      <c r="J2979" s="127" t="n"/>
      <c r="K2979" s="127" t="n"/>
      <c r="L2979" s="127" t="n"/>
      <c r="M2979" s="127" t="n"/>
      <c r="N2979" s="120" t="n"/>
      <c r="O2979" s="120" t="n"/>
      <c r="P2979" s="120" t="n"/>
      <c r="Q2979" s="120" t="n"/>
      <c r="R2979" s="121" t="n"/>
      <c r="S2979" s="121" t="n"/>
      <c r="T2979" s="121" t="n"/>
      <c r="U2979" s="121" t="n"/>
      <c r="V2979" s="117">
        <f>IF(P2979="NA","NA",IF(P2979&lt;&gt;"",TEXT(P2979-N2979,"[h].mm"),""))</f>
        <v/>
      </c>
      <c r="W2979" s="118">
        <f>IF(AND(R2979="",S2979=""),"",R2979+S2979)</f>
        <v/>
      </c>
      <c r="X2979" s="116">
        <f>IF(O2979&lt;&gt;"",DATE(YEAR(O2979), MONTH(O2979), DAY(O2979)),"")</f>
        <v/>
      </c>
      <c r="Y2979" s="122" t="n"/>
      <c r="Z2979" s="123" t="n"/>
      <c r="AA2979" s="117">
        <f>IF(F2979="Re-assigned","NA",IF(W2979="","",IF(W2979&gt;=VLOOKUP(D2979,SLAMatrix,3,FALSE),"Yes",IF(W2979&lt;VLOOKUP(D2979,SLAMatrix,2,FALSE),"No","Internal"))))</f>
        <v/>
      </c>
      <c r="AB2979" s="123" t="n"/>
      <c r="AC2979" s="123" t="n"/>
      <c r="AD2979" s="119" t="n"/>
      <c r="AE2979" s="125" t="n"/>
      <c r="AF2979" s="124">
        <f>MONTH(O2979)</f>
        <v/>
      </c>
      <c r="AG2979" s="124">
        <f>VLOOKUP(IFERROR(MID(AE2979,1,(FIND(",",AE2979,1)-1)),AE2979),Facility_Region_Mapping,2,FALSE)</f>
        <v/>
      </c>
      <c r="AH2979" s="124" t="n"/>
      <c r="AI2979" s="124">
        <f>IF(C2979&lt;&gt;"",IF(M2979="ESM User",getInterfaceName($C2979),"NA"),"")</f>
        <v/>
      </c>
      <c r="AJ2979" s="116">
        <f>IF(Q2979&lt;&gt;"",DATE(YEAR(Q2979), MONTH(Q2979), DAY(Q2979)),"")</f>
        <v/>
      </c>
      <c r="AK2979" s="130">
        <f>IF(Q2979&lt;&gt;0,Q2979-N2979,TODAY()-N2979)</f>
        <v/>
      </c>
      <c r="AL2979" s="112">
        <f>IF(F2979="Re-assigned",0,IF(H2979="Closed",0,IF(H2979="Service Restored",0,IF(H2979="",0,1))))</f>
        <v/>
      </c>
      <c r="AM2979" s="124">
        <f>IF(AL2979=0,"",IF(AK2979&gt;20.99,"Aged","Non-Aged"))</f>
        <v/>
      </c>
      <c r="AN2979" s="112">
        <f>IF(Q2979&lt;&gt;"",MONTH(Q2979),"")</f>
        <v/>
      </c>
      <c r="AO2979" s="112">
        <f>IFERROR(VALUE(V2979),0)</f>
        <v/>
      </c>
    </row>
    <row customFormat="1" customHeight="1" ht="29.25" r="2980" s="112" spans="1:41">
      <c r="A2980" s="127" t="n"/>
      <c r="B2980" s="113" t="n"/>
      <c r="C2980" s="127" t="n"/>
      <c r="D2980" s="127" t="n"/>
      <c r="E2980" s="114">
        <f>IF(F2980 &lt;&gt; "",VLOOKUP(F2980,CategoryLookup,2,FALSE), "")</f>
        <v/>
      </c>
      <c r="F2980" s="126" t="n"/>
      <c r="G2980" s="127" t="n"/>
      <c r="H2980" s="127" t="n"/>
      <c r="I2980" s="127" t="n"/>
      <c r="J2980" s="127" t="n"/>
      <c r="K2980" s="127" t="n"/>
      <c r="L2980" s="127" t="n"/>
      <c r="M2980" s="127" t="n"/>
      <c r="N2980" s="120" t="n"/>
      <c r="O2980" s="120" t="n"/>
      <c r="P2980" s="120" t="n"/>
      <c r="Q2980" s="120" t="n"/>
      <c r="R2980" s="121" t="n"/>
      <c r="S2980" s="121" t="n"/>
      <c r="T2980" s="121" t="n"/>
      <c r="U2980" s="121" t="n"/>
      <c r="V2980" s="117">
        <f>IF(P2980="NA","NA",IF(P2980&lt;&gt;"",TEXT(P2980-N2980,"[h].mm"),""))</f>
        <v/>
      </c>
      <c r="W2980" s="118">
        <f>IF(AND(R2980="",S2980=""),"",R2980+S2980)</f>
        <v/>
      </c>
      <c r="X2980" s="116">
        <f>IF(O2980&lt;&gt;"",DATE(YEAR(O2980), MONTH(O2980), DAY(O2980)),"")</f>
        <v/>
      </c>
      <c r="Y2980" s="122" t="n"/>
      <c r="Z2980" s="123" t="n"/>
      <c r="AA2980" s="117">
        <f>IF(F2980="Re-assigned","NA",IF(W2980="","",IF(W2980&gt;=VLOOKUP(D2980,SLAMatrix,3,FALSE),"Yes",IF(W2980&lt;VLOOKUP(D2980,SLAMatrix,2,FALSE),"No","Internal"))))</f>
        <v/>
      </c>
      <c r="AB2980" s="123" t="n"/>
      <c r="AC2980" s="123" t="n"/>
      <c r="AD2980" s="119" t="n"/>
      <c r="AE2980" s="125" t="n"/>
      <c r="AF2980" s="124">
        <f>MONTH(O2980)</f>
        <v/>
      </c>
      <c r="AG2980" s="124">
        <f>VLOOKUP(IFERROR(MID(AE2980,1,(FIND(",",AE2980,1)-1)),AE2980),Facility_Region_Mapping,2,FALSE)</f>
        <v/>
      </c>
      <c r="AH2980" s="124" t="n"/>
      <c r="AI2980" s="124">
        <f>IF(C2980&lt;&gt;"",IF(M2980="ESM User",getInterfaceName($C2980),"NA"),"")</f>
        <v/>
      </c>
      <c r="AJ2980" s="116">
        <f>IF(Q2980&lt;&gt;"",DATE(YEAR(Q2980), MONTH(Q2980), DAY(Q2980)),"")</f>
        <v/>
      </c>
      <c r="AK2980" s="130">
        <f>IF(Q2980&lt;&gt;0,Q2980-N2980,TODAY()-N2980)</f>
        <v/>
      </c>
      <c r="AL2980" s="112">
        <f>IF(F2980="Re-assigned",0,IF(H2980="Closed",0,IF(H2980="Service Restored",0,IF(H2980="",0,1))))</f>
        <v/>
      </c>
      <c r="AM2980" s="124">
        <f>IF(AL2980=0,"",IF(AK2980&gt;20.99,"Aged","Non-Aged"))</f>
        <v/>
      </c>
      <c r="AN2980" s="112">
        <f>IF(Q2980&lt;&gt;"",MONTH(Q2980),"")</f>
        <v/>
      </c>
      <c r="AO2980" s="112">
        <f>IFERROR(VALUE(V2980),0)</f>
        <v/>
      </c>
    </row>
    <row customFormat="1" customHeight="1" ht="29.25" r="2981" s="112" spans="1:41">
      <c r="A2981" s="127" t="n"/>
      <c r="B2981" s="113" t="n"/>
      <c r="C2981" s="127" t="n"/>
      <c r="D2981" s="127" t="n"/>
      <c r="E2981" s="114">
        <f>IF(F2981 &lt;&gt; "",VLOOKUP(F2981,CategoryLookup,2,FALSE), "")</f>
        <v/>
      </c>
      <c r="F2981" s="126" t="n"/>
      <c r="G2981" s="127" t="n"/>
      <c r="H2981" s="127" t="n"/>
      <c r="I2981" s="127" t="n"/>
      <c r="J2981" s="127" t="n"/>
      <c r="K2981" s="127" t="n"/>
      <c r="L2981" s="127" t="n"/>
      <c r="M2981" s="127" t="n"/>
      <c r="N2981" s="120" t="n"/>
      <c r="O2981" s="120" t="n"/>
      <c r="P2981" s="120" t="n"/>
      <c r="Q2981" s="120" t="n"/>
      <c r="R2981" s="121" t="n"/>
      <c r="S2981" s="121" t="n"/>
      <c r="T2981" s="121" t="n"/>
      <c r="U2981" s="121" t="n"/>
      <c r="V2981" s="117">
        <f>IF(P2981="NA","NA",IF(P2981&lt;&gt;"",TEXT(P2981-N2981,"[h].mm"),""))</f>
        <v/>
      </c>
      <c r="W2981" s="118">
        <f>IF(AND(R2981="",S2981=""),"",R2981+S2981)</f>
        <v/>
      </c>
      <c r="X2981" s="116">
        <f>IF(O2981&lt;&gt;"",DATE(YEAR(O2981), MONTH(O2981), DAY(O2981)),"")</f>
        <v/>
      </c>
      <c r="Y2981" s="122" t="n"/>
      <c r="Z2981" s="123" t="n"/>
      <c r="AA2981" s="117">
        <f>IF(F2981="Re-assigned","NA",IF(W2981="","",IF(W2981&gt;=VLOOKUP(D2981,SLAMatrix,3,FALSE),"Yes",IF(W2981&lt;VLOOKUP(D2981,SLAMatrix,2,FALSE),"No","Internal"))))</f>
        <v/>
      </c>
      <c r="AB2981" s="123" t="n"/>
      <c r="AC2981" s="123" t="n"/>
      <c r="AD2981" s="119" t="n"/>
      <c r="AE2981" s="125" t="n"/>
      <c r="AF2981" s="124">
        <f>MONTH(O2981)</f>
        <v/>
      </c>
      <c r="AG2981" s="124">
        <f>VLOOKUP(IFERROR(MID(AE2981,1,(FIND(",",AE2981,1)-1)),AE2981),Facility_Region_Mapping,2,FALSE)</f>
        <v/>
      </c>
      <c r="AH2981" s="124" t="n"/>
      <c r="AI2981" s="124">
        <f>IF(C2981&lt;&gt;"",IF(M2981="ESM User",getInterfaceName($C2981),"NA"),"")</f>
        <v/>
      </c>
      <c r="AJ2981" s="116">
        <f>IF(Q2981&lt;&gt;"",DATE(YEAR(Q2981), MONTH(Q2981), DAY(Q2981)),"")</f>
        <v/>
      </c>
      <c r="AK2981" s="130">
        <f>IF(Q2981&lt;&gt;0,Q2981-N2981,TODAY()-N2981)</f>
        <v/>
      </c>
      <c r="AL2981" s="112">
        <f>IF(F2981="Re-assigned",0,IF(H2981="Closed",0,IF(H2981="Service Restored",0,IF(H2981="",0,1))))</f>
        <v/>
      </c>
      <c r="AM2981" s="124">
        <f>IF(AL2981=0,"",IF(AK2981&gt;20.99,"Aged","Non-Aged"))</f>
        <v/>
      </c>
      <c r="AN2981" s="112">
        <f>IF(Q2981&lt;&gt;"",MONTH(Q2981),"")</f>
        <v/>
      </c>
      <c r="AO2981" s="112">
        <f>IFERROR(VALUE(V2981),0)</f>
        <v/>
      </c>
    </row>
    <row customFormat="1" customHeight="1" ht="29.25" r="2982" s="112" spans="1:41">
      <c r="A2982" s="127" t="n"/>
      <c r="B2982" s="113" t="n"/>
      <c r="C2982" s="127" t="n"/>
      <c r="D2982" s="127" t="n"/>
      <c r="E2982" s="114">
        <f>IF(F2982 &lt;&gt; "",VLOOKUP(F2982,CategoryLookup,2,FALSE), "")</f>
        <v/>
      </c>
      <c r="F2982" s="126" t="n"/>
      <c r="G2982" s="127" t="n"/>
      <c r="H2982" s="127" t="n"/>
      <c r="I2982" s="127" t="n"/>
      <c r="J2982" s="127" t="n"/>
      <c r="K2982" s="127" t="n"/>
      <c r="L2982" s="127" t="n"/>
      <c r="M2982" s="127" t="n"/>
      <c r="N2982" s="120" t="n"/>
      <c r="O2982" s="120" t="n"/>
      <c r="P2982" s="120" t="n"/>
      <c r="Q2982" s="120" t="n"/>
      <c r="R2982" s="121" t="n"/>
      <c r="S2982" s="121" t="n"/>
      <c r="T2982" s="121" t="n"/>
      <c r="U2982" s="121" t="n"/>
      <c r="V2982" s="117">
        <f>IF(P2982="NA","NA",IF(P2982&lt;&gt;"",TEXT(P2982-N2982,"[h].mm"),""))</f>
        <v/>
      </c>
      <c r="W2982" s="118">
        <f>IF(AND(R2982="",S2982=""),"",R2982+S2982)</f>
        <v/>
      </c>
      <c r="X2982" s="116">
        <f>IF(O2982&lt;&gt;"",DATE(YEAR(O2982), MONTH(O2982), DAY(O2982)),"")</f>
        <v/>
      </c>
      <c r="Y2982" s="122" t="n"/>
      <c r="Z2982" s="123" t="n"/>
      <c r="AA2982" s="117">
        <f>IF(F2982="Re-assigned","NA",IF(W2982="","",IF(W2982&gt;=VLOOKUP(D2982,SLAMatrix,3,FALSE),"Yes",IF(W2982&lt;VLOOKUP(D2982,SLAMatrix,2,FALSE),"No","Internal"))))</f>
        <v/>
      </c>
      <c r="AB2982" s="123" t="n"/>
      <c r="AC2982" s="123" t="n"/>
      <c r="AD2982" s="119" t="n"/>
      <c r="AE2982" s="125" t="n"/>
      <c r="AF2982" s="124">
        <f>MONTH(O2982)</f>
        <v/>
      </c>
      <c r="AG2982" s="124">
        <f>VLOOKUP(IFERROR(MID(AE2982,1,(FIND(",",AE2982,1)-1)),AE2982),Facility_Region_Mapping,2,FALSE)</f>
        <v/>
      </c>
      <c r="AH2982" s="124" t="n"/>
      <c r="AI2982" s="124">
        <f>IF(C2982&lt;&gt;"",IF(M2982="ESM User",getInterfaceName($C2982),"NA"),"")</f>
        <v/>
      </c>
      <c r="AJ2982" s="116">
        <f>IF(Q2982&lt;&gt;"",DATE(YEAR(Q2982), MONTH(Q2982), DAY(Q2982)),"")</f>
        <v/>
      </c>
      <c r="AK2982" s="130">
        <f>IF(Q2982&lt;&gt;0,Q2982-N2982,TODAY()-N2982)</f>
        <v/>
      </c>
      <c r="AL2982" s="112">
        <f>IF(F2982="Re-assigned",0,IF(H2982="Closed",0,IF(H2982="Service Restored",0,IF(H2982="",0,1))))</f>
        <v/>
      </c>
      <c r="AM2982" s="124">
        <f>IF(AL2982=0,"",IF(AK2982&gt;20.99,"Aged","Non-Aged"))</f>
        <v/>
      </c>
      <c r="AN2982" s="112">
        <f>IF(Q2982&lt;&gt;"",MONTH(Q2982),"")</f>
        <v/>
      </c>
      <c r="AO2982" s="112">
        <f>IFERROR(VALUE(V2982),0)</f>
        <v/>
      </c>
    </row>
    <row customFormat="1" customHeight="1" ht="29.25" r="2983" s="112" spans="1:41">
      <c r="A2983" s="127" t="n"/>
      <c r="B2983" s="113" t="n"/>
      <c r="C2983" s="127" t="n"/>
      <c r="D2983" s="127" t="n"/>
      <c r="E2983" s="114">
        <f>IF(F2983 &lt;&gt; "",VLOOKUP(F2983,CategoryLookup,2,FALSE), "")</f>
        <v/>
      </c>
      <c r="F2983" s="126" t="n"/>
      <c r="G2983" s="127" t="n"/>
      <c r="H2983" s="127" t="n"/>
      <c r="I2983" s="127" t="n"/>
      <c r="J2983" s="127" t="n"/>
      <c r="K2983" s="127" t="n"/>
      <c r="L2983" s="127" t="n"/>
      <c r="M2983" s="127" t="n"/>
      <c r="N2983" s="120" t="n"/>
      <c r="O2983" s="120" t="n"/>
      <c r="P2983" s="120" t="n"/>
      <c r="Q2983" s="120" t="n"/>
      <c r="R2983" s="121" t="n"/>
      <c r="S2983" s="121" t="n"/>
      <c r="T2983" s="121" t="n"/>
      <c r="U2983" s="121" t="n"/>
      <c r="V2983" s="117">
        <f>IF(P2983="NA","NA",IF(P2983&lt;&gt;"",TEXT(P2983-N2983,"[h].mm"),""))</f>
        <v/>
      </c>
      <c r="W2983" s="118">
        <f>IF(AND(R2983="",S2983=""),"",R2983+S2983)</f>
        <v/>
      </c>
      <c r="X2983" s="116">
        <f>IF(O2983&lt;&gt;"",DATE(YEAR(O2983), MONTH(O2983), DAY(O2983)),"")</f>
        <v/>
      </c>
      <c r="Y2983" s="122" t="n"/>
      <c r="Z2983" s="123" t="n"/>
      <c r="AA2983" s="117">
        <f>IF(F2983="Re-assigned","NA",IF(W2983="","",IF(W2983&gt;=VLOOKUP(D2983,SLAMatrix,3,FALSE),"Yes",IF(W2983&lt;VLOOKUP(D2983,SLAMatrix,2,FALSE),"No","Internal"))))</f>
        <v/>
      </c>
      <c r="AB2983" s="123" t="n"/>
      <c r="AC2983" s="123" t="n"/>
      <c r="AD2983" s="119" t="n"/>
      <c r="AE2983" s="125" t="n"/>
      <c r="AF2983" s="124">
        <f>MONTH(O2983)</f>
        <v/>
      </c>
      <c r="AG2983" s="124">
        <f>VLOOKUP(IFERROR(MID(AE2983,1,(FIND(",",AE2983,1)-1)),AE2983),Facility_Region_Mapping,2,FALSE)</f>
        <v/>
      </c>
      <c r="AH2983" s="124" t="n"/>
      <c r="AI2983" s="124">
        <f>IF(C2983&lt;&gt;"",IF(M2983="ESM User",getInterfaceName($C2983),"NA"),"")</f>
        <v/>
      </c>
      <c r="AJ2983" s="116">
        <f>IF(Q2983&lt;&gt;"",DATE(YEAR(Q2983), MONTH(Q2983), DAY(Q2983)),"")</f>
        <v/>
      </c>
      <c r="AK2983" s="130">
        <f>IF(Q2983&lt;&gt;0,Q2983-N2983,TODAY()-N2983)</f>
        <v/>
      </c>
      <c r="AL2983" s="112">
        <f>IF(F2983="Re-assigned",0,IF(H2983="Closed",0,IF(H2983="Service Restored",0,IF(H2983="",0,1))))</f>
        <v/>
      </c>
      <c r="AM2983" s="124">
        <f>IF(AL2983=0,"",IF(AK2983&gt;20.99,"Aged","Non-Aged"))</f>
        <v/>
      </c>
      <c r="AN2983" s="112">
        <f>IF(Q2983&lt;&gt;"",MONTH(Q2983),"")</f>
        <v/>
      </c>
      <c r="AO2983" s="112">
        <f>IFERROR(VALUE(V2983),0)</f>
        <v/>
      </c>
    </row>
    <row customFormat="1" customHeight="1" ht="29.25" r="2984" s="112" spans="1:41">
      <c r="A2984" s="127" t="n"/>
      <c r="B2984" s="113" t="n"/>
      <c r="C2984" s="127" t="n"/>
      <c r="D2984" s="127" t="n"/>
      <c r="E2984" s="114">
        <f>IF(F2984 &lt;&gt; "",VLOOKUP(F2984,CategoryLookup,2,FALSE), "")</f>
        <v/>
      </c>
      <c r="F2984" s="126" t="n"/>
      <c r="G2984" s="127" t="n"/>
      <c r="H2984" s="127" t="n"/>
      <c r="I2984" s="127" t="n"/>
      <c r="J2984" s="127" t="n"/>
      <c r="K2984" s="127" t="n"/>
      <c r="L2984" s="127" t="n"/>
      <c r="M2984" s="127" t="n"/>
      <c r="N2984" s="120" t="n"/>
      <c r="O2984" s="120" t="n"/>
      <c r="P2984" s="120" t="n"/>
      <c r="Q2984" s="120" t="n"/>
      <c r="R2984" s="121" t="n"/>
      <c r="S2984" s="121" t="n"/>
      <c r="T2984" s="121" t="n"/>
      <c r="U2984" s="121" t="n"/>
      <c r="V2984" s="117">
        <f>IF(P2984="NA","NA",IF(P2984&lt;&gt;"",TEXT(P2984-N2984,"[h].mm"),""))</f>
        <v/>
      </c>
      <c r="W2984" s="118">
        <f>IF(AND(R2984="",S2984=""),"",R2984+S2984)</f>
        <v/>
      </c>
      <c r="X2984" s="116">
        <f>IF(O2984&lt;&gt;"",DATE(YEAR(O2984), MONTH(O2984), DAY(O2984)),"")</f>
        <v/>
      </c>
      <c r="Y2984" s="122" t="n"/>
      <c r="Z2984" s="123" t="n"/>
      <c r="AA2984" s="117">
        <f>IF(F2984="Re-assigned","NA",IF(W2984="","",IF(W2984&gt;=VLOOKUP(D2984,SLAMatrix,3,FALSE),"Yes",IF(W2984&lt;VLOOKUP(D2984,SLAMatrix,2,FALSE),"No","Internal"))))</f>
        <v/>
      </c>
      <c r="AB2984" s="123" t="n"/>
      <c r="AC2984" s="123" t="n"/>
      <c r="AD2984" s="119" t="n"/>
      <c r="AE2984" s="125" t="n"/>
      <c r="AF2984" s="124">
        <f>MONTH(O2984)</f>
        <v/>
      </c>
      <c r="AG2984" s="124">
        <f>VLOOKUP(IFERROR(MID(AE2984,1,(FIND(",",AE2984,1)-1)),AE2984),Facility_Region_Mapping,2,FALSE)</f>
        <v/>
      </c>
      <c r="AH2984" s="124" t="n"/>
      <c r="AI2984" s="124">
        <f>IF(C2984&lt;&gt;"",IF(M2984="ESM User",getInterfaceName($C2984),"NA"),"")</f>
        <v/>
      </c>
      <c r="AJ2984" s="116">
        <f>IF(Q2984&lt;&gt;"",DATE(YEAR(Q2984), MONTH(Q2984), DAY(Q2984)),"")</f>
        <v/>
      </c>
      <c r="AK2984" s="130">
        <f>IF(Q2984&lt;&gt;0,Q2984-N2984,TODAY()-N2984)</f>
        <v/>
      </c>
      <c r="AL2984" s="112">
        <f>IF(F2984="Re-assigned",0,IF(H2984="Closed",0,IF(H2984="Service Restored",0,IF(H2984="",0,1))))</f>
        <v/>
      </c>
      <c r="AM2984" s="124">
        <f>IF(AL2984=0,"",IF(AK2984&gt;20.99,"Aged","Non-Aged"))</f>
        <v/>
      </c>
      <c r="AN2984" s="112">
        <f>IF(Q2984&lt;&gt;"",MONTH(Q2984),"")</f>
        <v/>
      </c>
      <c r="AO2984" s="112">
        <f>IFERROR(VALUE(V2984),0)</f>
        <v/>
      </c>
    </row>
    <row customFormat="1" customHeight="1" ht="29.25" r="2985" s="112" spans="1:41">
      <c r="A2985" s="127" t="n"/>
      <c r="B2985" s="113" t="n"/>
      <c r="C2985" s="127" t="n"/>
      <c r="D2985" s="127" t="n"/>
      <c r="E2985" s="114">
        <f>IF(F2985 &lt;&gt; "",VLOOKUP(F2985,CategoryLookup,2,FALSE), "")</f>
        <v/>
      </c>
      <c r="F2985" s="126" t="n"/>
      <c r="G2985" s="127" t="n"/>
      <c r="H2985" s="127" t="n"/>
      <c r="I2985" s="127" t="n"/>
      <c r="J2985" s="127" t="n"/>
      <c r="K2985" s="127" t="n"/>
      <c r="L2985" s="127" t="n"/>
      <c r="M2985" s="127" t="n"/>
      <c r="N2985" s="120" t="n"/>
      <c r="O2985" s="120" t="n"/>
      <c r="P2985" s="120" t="n"/>
      <c r="Q2985" s="120" t="n"/>
      <c r="R2985" s="121" t="n"/>
      <c r="S2985" s="121" t="n"/>
      <c r="T2985" s="121" t="n"/>
      <c r="U2985" s="121" t="n"/>
      <c r="V2985" s="117">
        <f>IF(P2985="NA","NA",IF(P2985&lt;&gt;"",TEXT(P2985-N2985,"[h].mm"),""))</f>
        <v/>
      </c>
      <c r="W2985" s="118">
        <f>IF(AND(R2985="",S2985=""),"",R2985+S2985)</f>
        <v/>
      </c>
      <c r="X2985" s="116">
        <f>IF(O2985&lt;&gt;"",DATE(YEAR(O2985), MONTH(O2985), DAY(O2985)),"")</f>
        <v/>
      </c>
      <c r="Y2985" s="122" t="n"/>
      <c r="Z2985" s="123" t="n"/>
      <c r="AA2985" s="117">
        <f>IF(F2985="Re-assigned","NA",IF(W2985="","",IF(W2985&gt;=VLOOKUP(D2985,SLAMatrix,3,FALSE),"Yes",IF(W2985&lt;VLOOKUP(D2985,SLAMatrix,2,FALSE),"No","Internal"))))</f>
        <v/>
      </c>
      <c r="AB2985" s="123" t="n"/>
      <c r="AC2985" s="123" t="n"/>
      <c r="AD2985" s="119" t="n"/>
      <c r="AE2985" s="125" t="n"/>
      <c r="AF2985" s="124">
        <f>MONTH(O2985)</f>
        <v/>
      </c>
      <c r="AG2985" s="124">
        <f>VLOOKUP(IFERROR(MID(AE2985,1,(FIND(",",AE2985,1)-1)),AE2985),Facility_Region_Mapping,2,FALSE)</f>
        <v/>
      </c>
      <c r="AH2985" s="124" t="n"/>
      <c r="AI2985" s="124">
        <f>IF(C2985&lt;&gt;"",IF(M2985="ESM User",getInterfaceName($C2985),"NA"),"")</f>
        <v/>
      </c>
      <c r="AJ2985" s="116">
        <f>IF(Q2985&lt;&gt;"",DATE(YEAR(Q2985), MONTH(Q2985), DAY(Q2985)),"")</f>
        <v/>
      </c>
      <c r="AK2985" s="130">
        <f>IF(Q2985&lt;&gt;0,Q2985-N2985,TODAY()-N2985)</f>
        <v/>
      </c>
      <c r="AL2985" s="112">
        <f>IF(F2985="Re-assigned",0,IF(H2985="Closed",0,IF(H2985="Service Restored",0,IF(H2985="",0,1))))</f>
        <v/>
      </c>
      <c r="AM2985" s="124">
        <f>IF(AL2985=0,"",IF(AK2985&gt;20.99,"Aged","Non-Aged"))</f>
        <v/>
      </c>
      <c r="AN2985" s="112">
        <f>IF(Q2985&lt;&gt;"",MONTH(Q2985),"")</f>
        <v/>
      </c>
      <c r="AO2985" s="112">
        <f>IFERROR(VALUE(V2985),0)</f>
        <v/>
      </c>
    </row>
    <row customFormat="1" customHeight="1" ht="29.25" r="2986" s="112" spans="1:41">
      <c r="A2986" s="127" t="n"/>
      <c r="B2986" s="113" t="n"/>
      <c r="C2986" s="127" t="n"/>
      <c r="D2986" s="127" t="n"/>
      <c r="E2986" s="114">
        <f>IF(F2986 &lt;&gt; "",VLOOKUP(F2986,CategoryLookup,2,FALSE), "")</f>
        <v/>
      </c>
      <c r="F2986" s="126" t="n"/>
      <c r="G2986" s="127" t="n"/>
      <c r="H2986" s="127" t="n"/>
      <c r="I2986" s="127" t="n"/>
      <c r="J2986" s="127" t="n"/>
      <c r="K2986" s="127" t="n"/>
      <c r="L2986" s="127" t="n"/>
      <c r="M2986" s="127" t="n"/>
      <c r="N2986" s="120" t="n"/>
      <c r="O2986" s="120" t="n"/>
      <c r="P2986" s="120" t="n"/>
      <c r="Q2986" s="120" t="n"/>
      <c r="R2986" s="121" t="n"/>
      <c r="S2986" s="121" t="n"/>
      <c r="T2986" s="121" t="n"/>
      <c r="U2986" s="121" t="n"/>
      <c r="V2986" s="117">
        <f>IF(P2986="NA","NA",IF(P2986&lt;&gt;"",TEXT(P2986-N2986,"[h].mm"),""))</f>
        <v/>
      </c>
      <c r="W2986" s="118">
        <f>IF(AND(R2986="",S2986=""),"",R2986+S2986)</f>
        <v/>
      </c>
      <c r="X2986" s="116">
        <f>IF(O2986&lt;&gt;"",DATE(YEAR(O2986), MONTH(O2986), DAY(O2986)),"")</f>
        <v/>
      </c>
      <c r="Y2986" s="122" t="n"/>
      <c r="Z2986" s="123" t="n"/>
      <c r="AA2986" s="117">
        <f>IF(F2986="Re-assigned","NA",IF(W2986="","",IF(W2986&gt;=VLOOKUP(D2986,SLAMatrix,3,FALSE),"Yes",IF(W2986&lt;VLOOKUP(D2986,SLAMatrix,2,FALSE),"No","Internal"))))</f>
        <v/>
      </c>
      <c r="AB2986" s="123" t="n"/>
      <c r="AC2986" s="123" t="n"/>
      <c r="AD2986" s="119" t="n"/>
      <c r="AE2986" s="125" t="n"/>
      <c r="AF2986" s="124">
        <f>MONTH(O2986)</f>
        <v/>
      </c>
      <c r="AG2986" s="124">
        <f>VLOOKUP(IFERROR(MID(AE2986,1,(FIND(",",AE2986,1)-1)),AE2986),Facility_Region_Mapping,2,FALSE)</f>
        <v/>
      </c>
      <c r="AH2986" s="124" t="n"/>
      <c r="AI2986" s="124">
        <f>IF(C2986&lt;&gt;"",IF(M2986="ESM User",getInterfaceName($C2986),"NA"),"")</f>
        <v/>
      </c>
      <c r="AJ2986" s="116">
        <f>IF(Q2986&lt;&gt;"",DATE(YEAR(Q2986), MONTH(Q2986), DAY(Q2986)),"")</f>
        <v/>
      </c>
      <c r="AK2986" s="130">
        <f>IF(Q2986&lt;&gt;0,Q2986-N2986,TODAY()-N2986)</f>
        <v/>
      </c>
      <c r="AL2986" s="112">
        <f>IF(F2986="Re-assigned",0,IF(H2986="Closed",0,IF(H2986="Service Restored",0,IF(H2986="",0,1))))</f>
        <v/>
      </c>
      <c r="AM2986" s="124">
        <f>IF(AL2986=0,"",IF(AK2986&gt;20.99,"Aged","Non-Aged"))</f>
        <v/>
      </c>
      <c r="AN2986" s="112">
        <f>IF(Q2986&lt;&gt;"",MONTH(Q2986),"")</f>
        <v/>
      </c>
      <c r="AO2986" s="112">
        <f>IFERROR(VALUE(V2986),0)</f>
        <v/>
      </c>
    </row>
    <row customFormat="1" customHeight="1" ht="29.25" r="2987" s="112" spans="1:41">
      <c r="A2987" s="127" t="n"/>
      <c r="B2987" s="113" t="n"/>
      <c r="C2987" s="127" t="n"/>
      <c r="D2987" s="127" t="n"/>
      <c r="E2987" s="114">
        <f>IF(F2987 &lt;&gt; "",VLOOKUP(F2987,CategoryLookup,2,FALSE), "")</f>
        <v/>
      </c>
      <c r="F2987" s="126" t="n"/>
      <c r="G2987" s="127" t="n"/>
      <c r="H2987" s="127" t="n"/>
      <c r="I2987" s="127" t="n"/>
      <c r="J2987" s="127" t="n"/>
      <c r="K2987" s="127" t="n"/>
      <c r="L2987" s="127" t="n"/>
      <c r="M2987" s="127" t="n"/>
      <c r="N2987" s="120" t="n"/>
      <c r="O2987" s="120" t="n"/>
      <c r="P2987" s="120" t="n"/>
      <c r="Q2987" s="120" t="n"/>
      <c r="R2987" s="121" t="n"/>
      <c r="S2987" s="121" t="n"/>
      <c r="T2987" s="121" t="n"/>
      <c r="U2987" s="121" t="n"/>
      <c r="V2987" s="117">
        <f>IF(P2987="NA","NA",IF(P2987&lt;&gt;"",TEXT(P2987-N2987,"[h].mm"),""))</f>
        <v/>
      </c>
      <c r="W2987" s="118">
        <f>IF(AND(R2987="",S2987=""),"",R2987+S2987)</f>
        <v/>
      </c>
      <c r="X2987" s="116">
        <f>IF(O2987&lt;&gt;"",DATE(YEAR(O2987), MONTH(O2987), DAY(O2987)),"")</f>
        <v/>
      </c>
      <c r="Y2987" s="122" t="n"/>
      <c r="Z2987" s="123" t="n"/>
      <c r="AA2987" s="117">
        <f>IF(F2987="Re-assigned","NA",IF(W2987="","",IF(W2987&gt;=VLOOKUP(D2987,SLAMatrix,3,FALSE),"Yes",IF(W2987&lt;VLOOKUP(D2987,SLAMatrix,2,FALSE),"No","Internal"))))</f>
        <v/>
      </c>
      <c r="AB2987" s="123" t="n"/>
      <c r="AC2987" s="123" t="n"/>
      <c r="AD2987" s="119" t="n"/>
      <c r="AE2987" s="125" t="n"/>
      <c r="AF2987" s="124">
        <f>MONTH(O2987)</f>
        <v/>
      </c>
      <c r="AG2987" s="124">
        <f>VLOOKUP(IFERROR(MID(AE2987,1,(FIND(",",AE2987,1)-1)),AE2987),Facility_Region_Mapping,2,FALSE)</f>
        <v/>
      </c>
      <c r="AH2987" s="124" t="n"/>
      <c r="AI2987" s="124">
        <f>IF(C2987&lt;&gt;"",IF(M2987="ESM User",getInterfaceName($C2987),"NA"),"")</f>
        <v/>
      </c>
      <c r="AJ2987" s="116">
        <f>IF(Q2987&lt;&gt;"",DATE(YEAR(Q2987), MONTH(Q2987), DAY(Q2987)),"")</f>
        <v/>
      </c>
      <c r="AK2987" s="130">
        <f>IF(Q2987&lt;&gt;0,Q2987-N2987,TODAY()-N2987)</f>
        <v/>
      </c>
      <c r="AL2987" s="112">
        <f>IF(F2987="Re-assigned",0,IF(H2987="Closed",0,IF(H2987="Service Restored",0,IF(H2987="",0,1))))</f>
        <v/>
      </c>
      <c r="AM2987" s="124">
        <f>IF(AL2987=0,"",IF(AK2987&gt;20.99,"Aged","Non-Aged"))</f>
        <v/>
      </c>
      <c r="AN2987" s="112">
        <f>IF(Q2987&lt;&gt;"",MONTH(Q2987),"")</f>
        <v/>
      </c>
      <c r="AO2987" s="112">
        <f>IFERROR(VALUE(V2987),0)</f>
        <v/>
      </c>
    </row>
    <row customFormat="1" customHeight="1" ht="29.25" r="2988" s="112" spans="1:41">
      <c r="A2988" s="127" t="n"/>
      <c r="B2988" s="113" t="n"/>
      <c r="C2988" s="127" t="n"/>
      <c r="D2988" s="127" t="n"/>
      <c r="E2988" s="114">
        <f>IF(F2988 &lt;&gt; "",VLOOKUP(F2988,CategoryLookup,2,FALSE), "")</f>
        <v/>
      </c>
      <c r="F2988" s="126" t="n"/>
      <c r="G2988" s="127" t="n"/>
      <c r="H2988" s="127" t="n"/>
      <c r="I2988" s="127" t="n"/>
      <c r="J2988" s="127" t="n"/>
      <c r="K2988" s="127" t="n"/>
      <c r="L2988" s="127" t="n"/>
      <c r="M2988" s="127" t="n"/>
      <c r="N2988" s="120" t="n"/>
      <c r="O2988" s="120" t="n"/>
      <c r="P2988" s="120" t="n"/>
      <c r="Q2988" s="120" t="n"/>
      <c r="R2988" s="121" t="n"/>
      <c r="S2988" s="121" t="n"/>
      <c r="T2988" s="121" t="n"/>
      <c r="U2988" s="121" t="n"/>
      <c r="V2988" s="117">
        <f>IF(P2988="NA","NA",IF(P2988&lt;&gt;"",TEXT(P2988-N2988,"[h].mm"),""))</f>
        <v/>
      </c>
      <c r="W2988" s="118">
        <f>IF(AND(R2988="",S2988=""),"",R2988+S2988)</f>
        <v/>
      </c>
      <c r="X2988" s="116">
        <f>IF(O2988&lt;&gt;"",DATE(YEAR(O2988), MONTH(O2988), DAY(O2988)),"")</f>
        <v/>
      </c>
      <c r="Y2988" s="122" t="n"/>
      <c r="Z2988" s="123" t="n"/>
      <c r="AA2988" s="117">
        <f>IF(F2988="Re-assigned","NA",IF(W2988="","",IF(W2988&gt;=VLOOKUP(D2988,SLAMatrix,3,FALSE),"Yes",IF(W2988&lt;VLOOKUP(D2988,SLAMatrix,2,FALSE),"No","Internal"))))</f>
        <v/>
      </c>
      <c r="AB2988" s="123" t="n"/>
      <c r="AC2988" s="123" t="n"/>
      <c r="AD2988" s="119" t="n"/>
      <c r="AE2988" s="125" t="n"/>
      <c r="AF2988" s="124">
        <f>MONTH(O2988)</f>
        <v/>
      </c>
      <c r="AG2988" s="124">
        <f>VLOOKUP(IFERROR(MID(AE2988,1,(FIND(",",AE2988,1)-1)),AE2988),Facility_Region_Mapping,2,FALSE)</f>
        <v/>
      </c>
      <c r="AH2988" s="124" t="n"/>
      <c r="AI2988" s="124">
        <f>IF(C2988&lt;&gt;"",IF(M2988="ESM User",getInterfaceName($C2988),"NA"),"")</f>
        <v/>
      </c>
      <c r="AJ2988" s="116">
        <f>IF(Q2988&lt;&gt;"",DATE(YEAR(Q2988), MONTH(Q2988), DAY(Q2988)),"")</f>
        <v/>
      </c>
      <c r="AK2988" s="130">
        <f>IF(Q2988&lt;&gt;0,Q2988-N2988,TODAY()-N2988)</f>
        <v/>
      </c>
      <c r="AL2988" s="112">
        <f>IF(F2988="Re-assigned",0,IF(H2988="Closed",0,IF(H2988="Service Restored",0,IF(H2988="",0,1))))</f>
        <v/>
      </c>
      <c r="AM2988" s="124">
        <f>IF(AL2988=0,"",IF(AK2988&gt;20.99,"Aged","Non-Aged"))</f>
        <v/>
      </c>
      <c r="AN2988" s="112">
        <f>IF(Q2988&lt;&gt;"",MONTH(Q2988),"")</f>
        <v/>
      </c>
      <c r="AO2988" s="112">
        <f>IFERROR(VALUE(V2988),0)</f>
        <v/>
      </c>
    </row>
    <row customFormat="1" customHeight="1" ht="29.25" r="2989" s="112" spans="1:41">
      <c r="A2989" s="127" t="n"/>
      <c r="B2989" s="113" t="n"/>
      <c r="C2989" s="127" t="n"/>
      <c r="D2989" s="127" t="n"/>
      <c r="E2989" s="114">
        <f>IF(F2989 &lt;&gt; "",VLOOKUP(F2989,CategoryLookup,2,FALSE), "")</f>
        <v/>
      </c>
      <c r="F2989" s="126" t="n"/>
      <c r="G2989" s="127" t="n"/>
      <c r="H2989" s="127" t="n"/>
      <c r="I2989" s="127" t="n"/>
      <c r="J2989" s="127" t="n"/>
      <c r="K2989" s="127" t="n"/>
      <c r="L2989" s="127" t="n"/>
      <c r="M2989" s="127" t="n"/>
      <c r="N2989" s="120" t="n"/>
      <c r="O2989" s="120" t="n"/>
      <c r="P2989" s="120" t="n"/>
      <c r="Q2989" s="120" t="n"/>
      <c r="R2989" s="121" t="n"/>
      <c r="S2989" s="121" t="n"/>
      <c r="T2989" s="121" t="n"/>
      <c r="U2989" s="121" t="n"/>
      <c r="V2989" s="117">
        <f>IF(P2989="NA","NA",IF(P2989&lt;&gt;"",TEXT(P2989-N2989,"[h].mm"),""))</f>
        <v/>
      </c>
      <c r="W2989" s="118">
        <f>IF(AND(R2989="",S2989=""),"",R2989+S2989)</f>
        <v/>
      </c>
      <c r="X2989" s="116">
        <f>IF(O2989&lt;&gt;"",DATE(YEAR(O2989), MONTH(O2989), DAY(O2989)),"")</f>
        <v/>
      </c>
      <c r="Y2989" s="122" t="n"/>
      <c r="Z2989" s="123" t="n"/>
      <c r="AA2989" s="117">
        <f>IF(F2989="Re-assigned","NA",IF(W2989="","",IF(W2989&gt;=VLOOKUP(D2989,SLAMatrix,3,FALSE),"Yes",IF(W2989&lt;VLOOKUP(D2989,SLAMatrix,2,FALSE),"No","Internal"))))</f>
        <v/>
      </c>
      <c r="AB2989" s="123" t="n"/>
      <c r="AC2989" s="123" t="n"/>
      <c r="AD2989" s="119" t="n"/>
      <c r="AE2989" s="125" t="n"/>
      <c r="AF2989" s="124">
        <f>MONTH(O2989)</f>
        <v/>
      </c>
      <c r="AG2989" s="124">
        <f>VLOOKUP(IFERROR(MID(AE2989,1,(FIND(",",AE2989,1)-1)),AE2989),Facility_Region_Mapping,2,FALSE)</f>
        <v/>
      </c>
      <c r="AH2989" s="124" t="n"/>
      <c r="AI2989" s="124">
        <f>IF(C2989&lt;&gt;"",IF(M2989="ESM User",getInterfaceName($C2989),"NA"),"")</f>
        <v/>
      </c>
      <c r="AJ2989" s="116">
        <f>IF(Q2989&lt;&gt;"",DATE(YEAR(Q2989), MONTH(Q2989), DAY(Q2989)),"")</f>
        <v/>
      </c>
      <c r="AK2989" s="130">
        <f>IF(Q2989&lt;&gt;0,Q2989-N2989,TODAY()-N2989)</f>
        <v/>
      </c>
      <c r="AL2989" s="112">
        <f>IF(F2989="Re-assigned",0,IF(H2989="Closed",0,IF(H2989="Service Restored",0,IF(H2989="",0,1))))</f>
        <v/>
      </c>
      <c r="AM2989" s="124">
        <f>IF(AL2989=0,"",IF(AK2989&gt;20.99,"Aged","Non-Aged"))</f>
        <v/>
      </c>
      <c r="AN2989" s="112">
        <f>IF(Q2989&lt;&gt;"",MONTH(Q2989),"")</f>
        <v/>
      </c>
      <c r="AO2989" s="112">
        <f>IFERROR(VALUE(V2989),0)</f>
        <v/>
      </c>
    </row>
    <row customFormat="1" customHeight="1" ht="29.25" r="2990" s="112" spans="1:41">
      <c r="A2990" s="127" t="n"/>
      <c r="B2990" s="113" t="n"/>
      <c r="C2990" s="127" t="n"/>
      <c r="D2990" s="127" t="n"/>
      <c r="E2990" s="114">
        <f>IF(F2990 &lt;&gt; "",VLOOKUP(F2990,CategoryLookup,2,FALSE), "")</f>
        <v/>
      </c>
      <c r="F2990" s="126" t="n"/>
      <c r="G2990" s="127" t="n"/>
      <c r="H2990" s="127" t="n"/>
      <c r="I2990" s="127" t="n"/>
      <c r="J2990" s="127" t="n"/>
      <c r="K2990" s="127" t="n"/>
      <c r="L2990" s="127" t="n"/>
      <c r="M2990" s="127" t="n"/>
      <c r="N2990" s="120" t="n"/>
      <c r="O2990" s="120" t="n"/>
      <c r="P2990" s="120" t="n"/>
      <c r="Q2990" s="120" t="n"/>
      <c r="R2990" s="121" t="n"/>
      <c r="S2990" s="121" t="n"/>
      <c r="T2990" s="121" t="n"/>
      <c r="U2990" s="121" t="n"/>
      <c r="V2990" s="117">
        <f>IF(P2990="NA","NA",IF(P2990&lt;&gt;"",TEXT(P2990-N2990,"[h].mm"),""))</f>
        <v/>
      </c>
      <c r="W2990" s="118">
        <f>IF(AND(R2990="",S2990=""),"",R2990+S2990)</f>
        <v/>
      </c>
      <c r="X2990" s="116">
        <f>IF(O2990&lt;&gt;"",DATE(YEAR(O2990), MONTH(O2990), DAY(O2990)),"")</f>
        <v/>
      </c>
      <c r="Y2990" s="122" t="n"/>
      <c r="Z2990" s="123" t="n"/>
      <c r="AA2990" s="117">
        <f>IF(F2990="Re-assigned","NA",IF(W2990="","",IF(W2990&gt;=VLOOKUP(D2990,SLAMatrix,3,FALSE),"Yes",IF(W2990&lt;VLOOKUP(D2990,SLAMatrix,2,FALSE),"No","Internal"))))</f>
        <v/>
      </c>
      <c r="AB2990" s="123" t="n"/>
      <c r="AC2990" s="123" t="n"/>
      <c r="AD2990" s="119" t="n"/>
      <c r="AE2990" s="125" t="n"/>
      <c r="AF2990" s="124">
        <f>MONTH(O2990)</f>
        <v/>
      </c>
      <c r="AG2990" s="124">
        <f>VLOOKUP(IFERROR(MID(AE2990,1,(FIND(",",AE2990,1)-1)),AE2990),Facility_Region_Mapping,2,FALSE)</f>
        <v/>
      </c>
      <c r="AH2990" s="124" t="n"/>
      <c r="AI2990" s="124">
        <f>IF(C2990&lt;&gt;"",IF(M2990="ESM User",getInterfaceName($C2990),"NA"),"")</f>
        <v/>
      </c>
      <c r="AJ2990" s="116">
        <f>IF(Q2990&lt;&gt;"",DATE(YEAR(Q2990), MONTH(Q2990), DAY(Q2990)),"")</f>
        <v/>
      </c>
      <c r="AK2990" s="130">
        <f>IF(Q2990&lt;&gt;0,Q2990-N2990,TODAY()-N2990)</f>
        <v/>
      </c>
      <c r="AL2990" s="112">
        <f>IF(F2990="Re-assigned",0,IF(H2990="Closed",0,IF(H2990="Service Restored",0,IF(H2990="",0,1))))</f>
        <v/>
      </c>
      <c r="AM2990" s="124">
        <f>IF(AL2990=0,"",IF(AK2990&gt;20.99,"Aged","Non-Aged"))</f>
        <v/>
      </c>
      <c r="AN2990" s="112">
        <f>IF(Q2990&lt;&gt;"",MONTH(Q2990),"")</f>
        <v/>
      </c>
      <c r="AO2990" s="112">
        <f>IFERROR(VALUE(V2990),0)</f>
        <v/>
      </c>
    </row>
    <row customFormat="1" customHeight="1" ht="29.25" r="2991" s="112" spans="1:41">
      <c r="A2991" s="127" t="n"/>
      <c r="B2991" s="113" t="n"/>
      <c r="C2991" s="127" t="n"/>
      <c r="D2991" s="127" t="n"/>
      <c r="E2991" s="114">
        <f>IF(F2991 &lt;&gt; "",VLOOKUP(F2991,CategoryLookup,2,FALSE), "")</f>
        <v/>
      </c>
      <c r="F2991" s="126" t="n"/>
      <c r="G2991" s="127" t="n"/>
      <c r="H2991" s="127" t="n"/>
      <c r="I2991" s="127" t="n"/>
      <c r="J2991" s="127" t="n"/>
      <c r="K2991" s="127" t="n"/>
      <c r="L2991" s="127" t="n"/>
      <c r="M2991" s="127" t="n"/>
      <c r="N2991" s="120" t="n"/>
      <c r="O2991" s="120" t="n"/>
      <c r="P2991" s="120" t="n"/>
      <c r="Q2991" s="120" t="n"/>
      <c r="R2991" s="121" t="n"/>
      <c r="S2991" s="121" t="n"/>
      <c r="T2991" s="121" t="n"/>
      <c r="U2991" s="121" t="n"/>
      <c r="V2991" s="117">
        <f>IF(P2991="NA","NA",IF(P2991&lt;&gt;"",TEXT(P2991-N2991,"[h].mm"),""))</f>
        <v/>
      </c>
      <c r="W2991" s="118">
        <f>IF(AND(R2991="",S2991=""),"",R2991+S2991)</f>
        <v/>
      </c>
      <c r="X2991" s="116">
        <f>IF(O2991&lt;&gt;"",DATE(YEAR(O2991), MONTH(O2991), DAY(O2991)),"")</f>
        <v/>
      </c>
      <c r="Y2991" s="122" t="n"/>
      <c r="Z2991" s="123" t="n"/>
      <c r="AA2991" s="117">
        <f>IF(F2991="Re-assigned","NA",IF(W2991="","",IF(W2991&gt;=VLOOKUP(D2991,SLAMatrix,3,FALSE),"Yes",IF(W2991&lt;VLOOKUP(D2991,SLAMatrix,2,FALSE),"No","Internal"))))</f>
        <v/>
      </c>
      <c r="AB2991" s="123" t="n"/>
      <c r="AC2991" s="123" t="n"/>
      <c r="AD2991" s="119" t="n"/>
      <c r="AE2991" s="125" t="n"/>
      <c r="AF2991" s="124">
        <f>MONTH(O2991)</f>
        <v/>
      </c>
      <c r="AG2991" s="124">
        <f>VLOOKUP(IFERROR(MID(AE2991,1,(FIND(",",AE2991,1)-1)),AE2991),Facility_Region_Mapping,2,FALSE)</f>
        <v/>
      </c>
      <c r="AH2991" s="124" t="n"/>
      <c r="AI2991" s="124">
        <f>IF(C2991&lt;&gt;"",IF(M2991="ESM User",getInterfaceName($C2991),"NA"),"")</f>
        <v/>
      </c>
      <c r="AJ2991" s="116">
        <f>IF(Q2991&lt;&gt;"",DATE(YEAR(Q2991), MONTH(Q2991), DAY(Q2991)),"")</f>
        <v/>
      </c>
      <c r="AK2991" s="130">
        <f>IF(Q2991&lt;&gt;0,Q2991-N2991,TODAY()-N2991)</f>
        <v/>
      </c>
      <c r="AL2991" s="112">
        <f>IF(F2991="Re-assigned",0,IF(H2991="Closed",0,IF(H2991="Service Restored",0,IF(H2991="",0,1))))</f>
        <v/>
      </c>
      <c r="AM2991" s="124">
        <f>IF(AL2991=0,"",IF(AK2991&gt;20.99,"Aged","Non-Aged"))</f>
        <v/>
      </c>
      <c r="AN2991" s="112">
        <f>IF(Q2991&lt;&gt;"",MONTH(Q2991),"")</f>
        <v/>
      </c>
      <c r="AO2991" s="112">
        <f>IFERROR(VALUE(V2991),0)</f>
        <v/>
      </c>
    </row>
    <row customFormat="1" customHeight="1" ht="29.25" r="2992" s="112" spans="1:41">
      <c r="A2992" s="127" t="n"/>
      <c r="B2992" s="113" t="n"/>
      <c r="C2992" s="127" t="n"/>
      <c r="D2992" s="127" t="n"/>
      <c r="E2992" s="114">
        <f>IF(F2992 &lt;&gt; "",VLOOKUP(F2992,CategoryLookup,2,FALSE), "")</f>
        <v/>
      </c>
      <c r="F2992" s="126" t="n"/>
      <c r="G2992" s="127" t="n"/>
      <c r="H2992" s="127" t="n"/>
      <c r="I2992" s="127" t="n"/>
      <c r="J2992" s="127" t="n"/>
      <c r="K2992" s="127" t="n"/>
      <c r="L2992" s="127" t="n"/>
      <c r="M2992" s="127" t="n"/>
      <c r="N2992" s="120" t="n"/>
      <c r="O2992" s="120" t="n"/>
      <c r="P2992" s="120" t="n"/>
      <c r="Q2992" s="120" t="n"/>
      <c r="R2992" s="121" t="n"/>
      <c r="S2992" s="121" t="n"/>
      <c r="T2992" s="121" t="n"/>
      <c r="U2992" s="121" t="n"/>
      <c r="V2992" s="117">
        <f>IF(P2992="NA","NA",IF(P2992&lt;&gt;"",TEXT(P2992-N2992,"[h].mm"),""))</f>
        <v/>
      </c>
      <c r="W2992" s="118">
        <f>IF(AND(R2992="",S2992=""),"",R2992+S2992)</f>
        <v/>
      </c>
      <c r="X2992" s="116">
        <f>IF(O2992&lt;&gt;"",DATE(YEAR(O2992), MONTH(O2992), DAY(O2992)),"")</f>
        <v/>
      </c>
      <c r="Y2992" s="122" t="n"/>
      <c r="Z2992" s="123" t="n"/>
      <c r="AA2992" s="117">
        <f>IF(F2992="Re-assigned","NA",IF(W2992="","",IF(W2992&gt;=VLOOKUP(D2992,SLAMatrix,3,FALSE),"Yes",IF(W2992&lt;VLOOKUP(D2992,SLAMatrix,2,FALSE),"No","Internal"))))</f>
        <v/>
      </c>
      <c r="AB2992" s="123" t="n"/>
      <c r="AC2992" s="123" t="n"/>
      <c r="AD2992" s="119" t="n"/>
      <c r="AE2992" s="125" t="n"/>
      <c r="AF2992" s="124">
        <f>MONTH(O2992)</f>
        <v/>
      </c>
      <c r="AG2992" s="124">
        <f>VLOOKUP(IFERROR(MID(AE2992,1,(FIND(",",AE2992,1)-1)),AE2992),Facility_Region_Mapping,2,FALSE)</f>
        <v/>
      </c>
      <c r="AH2992" s="124" t="n"/>
      <c r="AI2992" s="124">
        <f>IF(C2992&lt;&gt;"",IF(M2992="ESM User",getInterfaceName($C2992),"NA"),"")</f>
        <v/>
      </c>
      <c r="AJ2992" s="116">
        <f>IF(Q2992&lt;&gt;"",DATE(YEAR(Q2992), MONTH(Q2992), DAY(Q2992)),"")</f>
        <v/>
      </c>
      <c r="AK2992" s="130">
        <f>IF(Q2992&lt;&gt;0,Q2992-N2992,TODAY()-N2992)</f>
        <v/>
      </c>
      <c r="AL2992" s="112">
        <f>IF(F2992="Re-assigned",0,IF(H2992="Closed",0,IF(H2992="Service Restored",0,IF(H2992="",0,1))))</f>
        <v/>
      </c>
      <c r="AM2992" s="124">
        <f>IF(AL2992=0,"",IF(AK2992&gt;20.99,"Aged","Non-Aged"))</f>
        <v/>
      </c>
      <c r="AN2992" s="112">
        <f>IF(Q2992&lt;&gt;"",MONTH(Q2992),"")</f>
        <v/>
      </c>
      <c r="AO2992" s="112">
        <f>IFERROR(VALUE(V2992),0)</f>
        <v/>
      </c>
    </row>
    <row customFormat="1" customHeight="1" ht="29.25" r="2993" s="112" spans="1:41">
      <c r="A2993" s="127" t="n"/>
      <c r="B2993" s="113" t="n"/>
      <c r="C2993" s="127" t="n"/>
      <c r="D2993" s="127" t="n"/>
      <c r="E2993" s="114">
        <f>IF(F2993 &lt;&gt; "",VLOOKUP(F2993,CategoryLookup,2,FALSE), "")</f>
        <v/>
      </c>
      <c r="F2993" s="126" t="n"/>
      <c r="G2993" s="127" t="n"/>
      <c r="H2993" s="127" t="n"/>
      <c r="I2993" s="127" t="n"/>
      <c r="J2993" s="127" t="n"/>
      <c r="K2993" s="127" t="n"/>
      <c r="L2993" s="127" t="n"/>
      <c r="M2993" s="127" t="n"/>
      <c r="N2993" s="120" t="n"/>
      <c r="O2993" s="120" t="n"/>
      <c r="P2993" s="120" t="n"/>
      <c r="Q2993" s="120" t="n"/>
      <c r="R2993" s="121" t="n"/>
      <c r="S2993" s="121" t="n"/>
      <c r="T2993" s="121" t="n"/>
      <c r="U2993" s="121" t="n"/>
      <c r="V2993" s="117">
        <f>IF(P2993="NA","NA",IF(P2993&lt;&gt;"",TEXT(P2993-N2993,"[h].mm"),""))</f>
        <v/>
      </c>
      <c r="W2993" s="118">
        <f>IF(AND(R2993="",S2993=""),"",R2993+S2993)</f>
        <v/>
      </c>
      <c r="X2993" s="116">
        <f>IF(O2993&lt;&gt;"",DATE(YEAR(O2993), MONTH(O2993), DAY(O2993)),"")</f>
        <v/>
      </c>
      <c r="Y2993" s="122" t="n"/>
      <c r="Z2993" s="123" t="n"/>
      <c r="AA2993" s="117">
        <f>IF(F2993="Re-assigned","NA",IF(W2993="","",IF(W2993&gt;=VLOOKUP(D2993,SLAMatrix,3,FALSE),"Yes",IF(W2993&lt;VLOOKUP(D2993,SLAMatrix,2,FALSE),"No","Internal"))))</f>
        <v/>
      </c>
      <c r="AB2993" s="123" t="n"/>
      <c r="AC2993" s="123" t="n"/>
      <c r="AD2993" s="119" t="n"/>
      <c r="AE2993" s="125" t="n"/>
      <c r="AF2993" s="124">
        <f>MONTH(O2993)</f>
        <v/>
      </c>
      <c r="AG2993" s="124">
        <f>VLOOKUP(IFERROR(MID(AE2993,1,(FIND(",",AE2993,1)-1)),AE2993),Facility_Region_Mapping,2,FALSE)</f>
        <v/>
      </c>
      <c r="AH2993" s="124" t="n"/>
      <c r="AI2993" s="124">
        <f>IF(C2993&lt;&gt;"",IF(M2993="ESM User",getInterfaceName($C2993),"NA"),"")</f>
        <v/>
      </c>
      <c r="AJ2993" s="116">
        <f>IF(Q2993&lt;&gt;"",DATE(YEAR(Q2993), MONTH(Q2993), DAY(Q2993)),"")</f>
        <v/>
      </c>
      <c r="AK2993" s="130">
        <f>IF(Q2993&lt;&gt;0,Q2993-N2993,TODAY()-N2993)</f>
        <v/>
      </c>
      <c r="AL2993" s="112">
        <f>IF(F2993="Re-assigned",0,IF(H2993="Closed",0,IF(H2993="Service Restored",0,IF(H2993="",0,1))))</f>
        <v/>
      </c>
      <c r="AM2993" s="124">
        <f>IF(AL2993=0,"",IF(AK2993&gt;20.99,"Aged","Non-Aged"))</f>
        <v/>
      </c>
      <c r="AN2993" s="112">
        <f>IF(Q2993&lt;&gt;"",MONTH(Q2993),"")</f>
        <v/>
      </c>
      <c r="AO2993" s="112">
        <f>IFERROR(VALUE(V2993),0)</f>
        <v/>
      </c>
    </row>
    <row customFormat="1" customHeight="1" ht="29.25" r="2994" s="112" spans="1:41">
      <c r="A2994" s="127" t="n"/>
      <c r="B2994" s="113" t="n"/>
      <c r="C2994" s="127" t="n"/>
      <c r="D2994" s="127" t="n"/>
      <c r="E2994" s="114">
        <f>IF(F2994 &lt;&gt; "",VLOOKUP(F2994,CategoryLookup,2,FALSE), "")</f>
        <v/>
      </c>
      <c r="F2994" s="126" t="n"/>
      <c r="G2994" s="127" t="n"/>
      <c r="H2994" s="127" t="n"/>
      <c r="I2994" s="127" t="n"/>
      <c r="J2994" s="127" t="n"/>
      <c r="K2994" s="127" t="n"/>
      <c r="L2994" s="127" t="n"/>
      <c r="M2994" s="127" t="n"/>
      <c r="N2994" s="120" t="n"/>
      <c r="O2994" s="120" t="n"/>
      <c r="P2994" s="120" t="n"/>
      <c r="Q2994" s="120" t="n"/>
      <c r="R2994" s="121" t="n"/>
      <c r="S2994" s="121" t="n"/>
      <c r="T2994" s="121" t="n"/>
      <c r="U2994" s="121" t="n"/>
      <c r="V2994" s="117">
        <f>IF(P2994="NA","NA",IF(P2994&lt;&gt;"",TEXT(P2994-N2994,"[h].mm"),""))</f>
        <v/>
      </c>
      <c r="W2994" s="118">
        <f>IF(AND(R2994="",S2994=""),"",R2994+S2994)</f>
        <v/>
      </c>
      <c r="X2994" s="116">
        <f>IF(O2994&lt;&gt;"",DATE(YEAR(O2994), MONTH(O2994), DAY(O2994)),"")</f>
        <v/>
      </c>
      <c r="Y2994" s="122" t="n"/>
      <c r="Z2994" s="123" t="n"/>
      <c r="AA2994" s="117">
        <f>IF(F2994="Re-assigned","NA",IF(W2994="","",IF(W2994&gt;=VLOOKUP(D2994,SLAMatrix,3,FALSE),"Yes",IF(W2994&lt;VLOOKUP(D2994,SLAMatrix,2,FALSE),"No","Internal"))))</f>
        <v/>
      </c>
      <c r="AB2994" s="123" t="n"/>
      <c r="AC2994" s="123" t="n"/>
      <c r="AD2994" s="119" t="n"/>
      <c r="AE2994" s="125" t="n"/>
      <c r="AF2994" s="124">
        <f>MONTH(O2994)</f>
        <v/>
      </c>
      <c r="AG2994" s="124">
        <f>VLOOKUP(IFERROR(MID(AE2994,1,(FIND(",",AE2994,1)-1)),AE2994),Facility_Region_Mapping,2,FALSE)</f>
        <v/>
      </c>
      <c r="AH2994" s="124" t="n"/>
      <c r="AI2994" s="124">
        <f>IF(C2994&lt;&gt;"",IF(M2994="ESM User",getInterfaceName($C2994),"NA"),"")</f>
        <v/>
      </c>
      <c r="AJ2994" s="116">
        <f>IF(Q2994&lt;&gt;"",DATE(YEAR(Q2994), MONTH(Q2994), DAY(Q2994)),"")</f>
        <v/>
      </c>
      <c r="AK2994" s="130">
        <f>IF(Q2994&lt;&gt;0,Q2994-N2994,TODAY()-N2994)</f>
        <v/>
      </c>
      <c r="AL2994" s="112">
        <f>IF(F2994="Re-assigned",0,IF(H2994="Closed",0,IF(H2994="Service Restored",0,IF(H2994="",0,1))))</f>
        <v/>
      </c>
      <c r="AM2994" s="124">
        <f>IF(AL2994=0,"",IF(AK2994&gt;20.99,"Aged","Non-Aged"))</f>
        <v/>
      </c>
      <c r="AN2994" s="112">
        <f>IF(Q2994&lt;&gt;"",MONTH(Q2994),"")</f>
        <v/>
      </c>
      <c r="AO2994" s="112">
        <f>IFERROR(VALUE(V2994),0)</f>
        <v/>
      </c>
    </row>
    <row customFormat="1" customHeight="1" ht="29.25" r="2995" s="112" spans="1:41">
      <c r="A2995" s="127" t="n"/>
      <c r="B2995" s="113" t="n"/>
      <c r="C2995" s="127" t="n"/>
      <c r="D2995" s="127" t="n"/>
      <c r="E2995" s="114">
        <f>IF(F2995 &lt;&gt; "",VLOOKUP(F2995,CategoryLookup,2,FALSE), "")</f>
        <v/>
      </c>
      <c r="F2995" s="126" t="n"/>
      <c r="G2995" s="127" t="n"/>
      <c r="H2995" s="127" t="n"/>
      <c r="I2995" s="127" t="n"/>
      <c r="J2995" s="127" t="n"/>
      <c r="K2995" s="127" t="n"/>
      <c r="L2995" s="127" t="n"/>
      <c r="M2995" s="127" t="n"/>
      <c r="N2995" s="120" t="n"/>
      <c r="O2995" s="120" t="n"/>
      <c r="P2995" s="120" t="n"/>
      <c r="Q2995" s="120" t="n"/>
      <c r="R2995" s="121" t="n"/>
      <c r="S2995" s="121" t="n"/>
      <c r="T2995" s="121" t="n"/>
      <c r="U2995" s="121" t="n"/>
      <c r="V2995" s="117">
        <f>IF(P2995="NA","NA",IF(P2995&lt;&gt;"",TEXT(P2995-N2995,"[h].mm"),""))</f>
        <v/>
      </c>
      <c r="W2995" s="118">
        <f>IF(AND(R2995="",S2995=""),"",R2995+S2995)</f>
        <v/>
      </c>
      <c r="X2995" s="116">
        <f>IF(O2995&lt;&gt;"",DATE(YEAR(O2995), MONTH(O2995), DAY(O2995)),"")</f>
        <v/>
      </c>
      <c r="Y2995" s="122" t="n"/>
      <c r="Z2995" s="123" t="n"/>
      <c r="AA2995" s="117">
        <f>IF(F2995="Re-assigned","NA",IF(W2995="","",IF(W2995&gt;=VLOOKUP(D2995,SLAMatrix,3,FALSE),"Yes",IF(W2995&lt;VLOOKUP(D2995,SLAMatrix,2,FALSE),"No","Internal"))))</f>
        <v/>
      </c>
      <c r="AB2995" s="123" t="n"/>
      <c r="AC2995" s="123" t="n"/>
      <c r="AD2995" s="119" t="n"/>
      <c r="AE2995" s="125" t="n"/>
      <c r="AF2995" s="124">
        <f>MONTH(O2995)</f>
        <v/>
      </c>
      <c r="AG2995" s="124">
        <f>VLOOKUP(IFERROR(MID(AE2995,1,(FIND(",",AE2995,1)-1)),AE2995),Facility_Region_Mapping,2,FALSE)</f>
        <v/>
      </c>
      <c r="AH2995" s="124" t="n"/>
      <c r="AI2995" s="124">
        <f>IF(C2995&lt;&gt;"",IF(M2995="ESM User",getInterfaceName($C2995),"NA"),"")</f>
        <v/>
      </c>
      <c r="AJ2995" s="116">
        <f>IF(Q2995&lt;&gt;"",DATE(YEAR(Q2995), MONTH(Q2995), DAY(Q2995)),"")</f>
        <v/>
      </c>
      <c r="AK2995" s="130">
        <f>IF(Q2995&lt;&gt;0,Q2995-N2995,TODAY()-N2995)</f>
        <v/>
      </c>
      <c r="AL2995" s="112">
        <f>IF(F2995="Re-assigned",0,IF(H2995="Closed",0,IF(H2995="Service Restored",0,IF(H2995="",0,1))))</f>
        <v/>
      </c>
      <c r="AM2995" s="124">
        <f>IF(AL2995=0,"",IF(AK2995&gt;20.99,"Aged","Non-Aged"))</f>
        <v/>
      </c>
      <c r="AN2995" s="112">
        <f>IF(Q2995&lt;&gt;"",MONTH(Q2995),"")</f>
        <v/>
      </c>
      <c r="AO2995" s="112">
        <f>IFERROR(VALUE(V2995),0)</f>
        <v/>
      </c>
    </row>
    <row customFormat="1" customHeight="1" ht="29.25" r="2996" s="112" spans="1:41">
      <c r="A2996" s="127" t="n"/>
      <c r="B2996" s="113" t="n"/>
      <c r="C2996" s="127" t="n"/>
      <c r="D2996" s="127" t="n"/>
      <c r="E2996" s="114">
        <f>IF(F2996 &lt;&gt; "",VLOOKUP(F2996,CategoryLookup,2,FALSE), "")</f>
        <v/>
      </c>
      <c r="F2996" s="126" t="n"/>
      <c r="G2996" s="127" t="n"/>
      <c r="H2996" s="127" t="n"/>
      <c r="I2996" s="127" t="n"/>
      <c r="J2996" s="127" t="n"/>
      <c r="K2996" s="127" t="n"/>
      <c r="L2996" s="127" t="n"/>
      <c r="M2996" s="127" t="n"/>
      <c r="N2996" s="120" t="n"/>
      <c r="O2996" s="120" t="n"/>
      <c r="P2996" s="120" t="n"/>
      <c r="Q2996" s="120" t="n"/>
      <c r="R2996" s="121" t="n"/>
      <c r="S2996" s="121" t="n"/>
      <c r="T2996" s="121" t="n"/>
      <c r="U2996" s="121" t="n"/>
      <c r="V2996" s="117">
        <f>IF(P2996="NA","NA",IF(P2996&lt;&gt;"",TEXT(P2996-N2996,"[h].mm"),""))</f>
        <v/>
      </c>
      <c r="W2996" s="118">
        <f>IF(AND(R2996="",S2996=""),"",R2996+S2996)</f>
        <v/>
      </c>
      <c r="X2996" s="116">
        <f>IF(O2996&lt;&gt;"",DATE(YEAR(O2996), MONTH(O2996), DAY(O2996)),"")</f>
        <v/>
      </c>
      <c r="Y2996" s="122" t="n"/>
      <c r="Z2996" s="123" t="n"/>
      <c r="AA2996" s="117">
        <f>IF(F2996="Re-assigned","NA",IF(W2996="","",IF(W2996&gt;=VLOOKUP(D2996,SLAMatrix,3,FALSE),"Yes",IF(W2996&lt;VLOOKUP(D2996,SLAMatrix,2,FALSE),"No","Internal"))))</f>
        <v/>
      </c>
      <c r="AB2996" s="123" t="n"/>
      <c r="AC2996" s="123" t="n"/>
      <c r="AD2996" s="119" t="n"/>
      <c r="AE2996" s="125" t="n"/>
      <c r="AF2996" s="124">
        <f>MONTH(O2996)</f>
        <v/>
      </c>
      <c r="AG2996" s="124">
        <f>VLOOKUP(IFERROR(MID(AE2996,1,(FIND(",",AE2996,1)-1)),AE2996),Facility_Region_Mapping,2,FALSE)</f>
        <v/>
      </c>
      <c r="AH2996" s="124" t="n"/>
      <c r="AI2996" s="124">
        <f>IF(C2996&lt;&gt;"",IF(M2996="ESM User",getInterfaceName($C2996),"NA"),"")</f>
        <v/>
      </c>
      <c r="AJ2996" s="116">
        <f>IF(Q2996&lt;&gt;"",DATE(YEAR(Q2996), MONTH(Q2996), DAY(Q2996)),"")</f>
        <v/>
      </c>
      <c r="AK2996" s="130">
        <f>IF(Q2996&lt;&gt;0,Q2996-N2996,TODAY()-N2996)</f>
        <v/>
      </c>
      <c r="AL2996" s="112">
        <f>IF(F2996="Re-assigned",0,IF(H2996="Closed",0,IF(H2996="Service Restored",0,IF(H2996="",0,1))))</f>
        <v/>
      </c>
      <c r="AM2996" s="124">
        <f>IF(AL2996=0,"",IF(AK2996&gt;20.99,"Aged","Non-Aged"))</f>
        <v/>
      </c>
      <c r="AN2996" s="112">
        <f>IF(Q2996&lt;&gt;"",MONTH(Q2996),"")</f>
        <v/>
      </c>
      <c r="AO2996" s="112">
        <f>IFERROR(VALUE(V2996),0)</f>
        <v/>
      </c>
    </row>
    <row customFormat="1" customHeight="1" ht="29.25" r="2997" s="112" spans="1:41">
      <c r="A2997" s="127" t="n"/>
      <c r="B2997" s="113" t="n"/>
      <c r="C2997" s="127" t="n"/>
      <c r="D2997" s="127" t="n"/>
      <c r="E2997" s="114">
        <f>IF(F2997 &lt;&gt; "",VLOOKUP(F2997,CategoryLookup,2,FALSE), "")</f>
        <v/>
      </c>
      <c r="F2997" s="126" t="n"/>
      <c r="G2997" s="127" t="n"/>
      <c r="H2997" s="127" t="n"/>
      <c r="I2997" s="127" t="n"/>
      <c r="J2997" s="127" t="n"/>
      <c r="K2997" s="127" t="n"/>
      <c r="L2997" s="127" t="n"/>
      <c r="M2997" s="127" t="n"/>
      <c r="N2997" s="120" t="n"/>
      <c r="O2997" s="120" t="n"/>
      <c r="P2997" s="120" t="n"/>
      <c r="Q2997" s="120" t="n"/>
      <c r="R2997" s="121" t="n"/>
      <c r="S2997" s="121" t="n"/>
      <c r="T2997" s="121" t="n"/>
      <c r="U2997" s="121" t="n"/>
      <c r="V2997" s="117">
        <f>IF(P2997="NA","NA",IF(P2997&lt;&gt;"",TEXT(P2997-N2997,"[h].mm"),""))</f>
        <v/>
      </c>
      <c r="W2997" s="118">
        <f>IF(AND(R2997="",S2997=""),"",R2997+S2997)</f>
        <v/>
      </c>
      <c r="X2997" s="116">
        <f>IF(O2997&lt;&gt;"",DATE(YEAR(O2997), MONTH(O2997), DAY(O2997)),"")</f>
        <v/>
      </c>
      <c r="Y2997" s="122" t="n"/>
      <c r="Z2997" s="123" t="n"/>
      <c r="AA2997" s="117">
        <f>IF(F2997="Re-assigned","NA",IF(W2997="","",IF(W2997&gt;=VLOOKUP(D2997,SLAMatrix,3,FALSE),"Yes",IF(W2997&lt;VLOOKUP(D2997,SLAMatrix,2,FALSE),"No","Internal"))))</f>
        <v/>
      </c>
      <c r="AB2997" s="123" t="n"/>
      <c r="AC2997" s="123" t="n"/>
      <c r="AD2997" s="119" t="n"/>
      <c r="AE2997" s="125" t="n"/>
      <c r="AF2997" s="124">
        <f>MONTH(O2997)</f>
        <v/>
      </c>
      <c r="AG2997" s="124">
        <f>VLOOKUP(IFERROR(MID(AE2997,1,(FIND(",",AE2997,1)-1)),AE2997),Facility_Region_Mapping,2,FALSE)</f>
        <v/>
      </c>
      <c r="AH2997" s="124" t="n"/>
      <c r="AI2997" s="124">
        <f>IF(C2997&lt;&gt;"",IF(M2997="ESM User",getInterfaceName($C2997),"NA"),"")</f>
        <v/>
      </c>
      <c r="AJ2997" s="116">
        <f>IF(Q2997&lt;&gt;"",DATE(YEAR(Q2997), MONTH(Q2997), DAY(Q2997)),"")</f>
        <v/>
      </c>
      <c r="AK2997" s="130">
        <f>IF(Q2997&lt;&gt;0,Q2997-N2997,TODAY()-N2997)</f>
        <v/>
      </c>
      <c r="AL2997" s="112">
        <f>IF(F2997="Re-assigned",0,IF(H2997="Closed",0,IF(H2997="Service Restored",0,IF(H2997="",0,1))))</f>
        <v/>
      </c>
      <c r="AM2997" s="124">
        <f>IF(AL2997=0,"",IF(AK2997&gt;20.99,"Aged","Non-Aged"))</f>
        <v/>
      </c>
      <c r="AN2997" s="112">
        <f>IF(Q2997&lt;&gt;"",MONTH(Q2997),"")</f>
        <v/>
      </c>
      <c r="AO2997" s="112">
        <f>IFERROR(VALUE(V2997),0)</f>
        <v/>
      </c>
    </row>
    <row customFormat="1" customHeight="1" ht="29.25" r="2998" s="112" spans="1:41">
      <c r="A2998" s="127" t="n"/>
      <c r="B2998" s="113" t="n"/>
      <c r="C2998" s="127" t="n"/>
      <c r="D2998" s="127" t="n"/>
      <c r="E2998" s="114">
        <f>IF(F2998 &lt;&gt; "",VLOOKUP(F2998,CategoryLookup,2,FALSE), "")</f>
        <v/>
      </c>
      <c r="F2998" s="126" t="n"/>
      <c r="G2998" s="127" t="n"/>
      <c r="H2998" s="127" t="n"/>
      <c r="I2998" s="127" t="n"/>
      <c r="J2998" s="127" t="n"/>
      <c r="K2998" s="127" t="n"/>
      <c r="L2998" s="127" t="n"/>
      <c r="M2998" s="127" t="n"/>
      <c r="N2998" s="120" t="n"/>
      <c r="O2998" s="120" t="n"/>
      <c r="P2998" s="120" t="n"/>
      <c r="Q2998" s="120" t="n"/>
      <c r="R2998" s="121" t="n"/>
      <c r="S2998" s="121" t="n"/>
      <c r="T2998" s="121" t="n"/>
      <c r="U2998" s="121" t="n"/>
      <c r="V2998" s="117">
        <f>IF(P2998="NA","NA",IF(P2998&lt;&gt;"",TEXT(P2998-N2998,"[h].mm"),""))</f>
        <v/>
      </c>
      <c r="W2998" s="118">
        <f>IF(AND(R2998="",S2998=""),"",R2998+S2998)</f>
        <v/>
      </c>
      <c r="X2998" s="116">
        <f>IF(O2998&lt;&gt;"",DATE(YEAR(O2998), MONTH(O2998), DAY(O2998)),"")</f>
        <v/>
      </c>
      <c r="Y2998" s="122" t="n"/>
      <c r="Z2998" s="123" t="n"/>
      <c r="AA2998" s="117">
        <f>IF(F2998="Re-assigned","NA",IF(W2998="","",IF(W2998&gt;=VLOOKUP(D2998,SLAMatrix,3,FALSE),"Yes",IF(W2998&lt;VLOOKUP(D2998,SLAMatrix,2,FALSE),"No","Internal"))))</f>
        <v/>
      </c>
      <c r="AB2998" s="123" t="n"/>
      <c r="AC2998" s="123" t="n"/>
      <c r="AD2998" s="119" t="n"/>
      <c r="AE2998" s="125" t="n"/>
      <c r="AF2998" s="124">
        <f>MONTH(O2998)</f>
        <v/>
      </c>
      <c r="AG2998" s="124">
        <f>VLOOKUP(IFERROR(MID(AE2998,1,(FIND(",",AE2998,1)-1)),AE2998),Facility_Region_Mapping,2,FALSE)</f>
        <v/>
      </c>
      <c r="AH2998" s="124" t="n"/>
      <c r="AI2998" s="124">
        <f>IF(C2998&lt;&gt;"",IF(M2998="ESM User",getInterfaceName($C2998),"NA"),"")</f>
        <v/>
      </c>
      <c r="AJ2998" s="116">
        <f>IF(Q2998&lt;&gt;"",DATE(YEAR(Q2998), MONTH(Q2998), DAY(Q2998)),"")</f>
        <v/>
      </c>
      <c r="AK2998" s="130">
        <f>IF(Q2998&lt;&gt;0,Q2998-N2998,TODAY()-N2998)</f>
        <v/>
      </c>
      <c r="AL2998" s="112">
        <f>IF(F2998="Re-assigned",0,IF(H2998="Closed",0,IF(H2998="Service Restored",0,IF(H2998="",0,1))))</f>
        <v/>
      </c>
      <c r="AM2998" s="124">
        <f>IF(AL2998=0,"",IF(AK2998&gt;20.99,"Aged","Non-Aged"))</f>
        <v/>
      </c>
      <c r="AN2998" s="112">
        <f>IF(Q2998&lt;&gt;"",MONTH(Q2998),"")</f>
        <v/>
      </c>
      <c r="AO2998" s="112">
        <f>IFERROR(VALUE(V2998),0)</f>
        <v/>
      </c>
    </row>
    <row customFormat="1" customHeight="1" ht="29.25" r="2999" s="112" spans="1:41">
      <c r="A2999" s="127" t="n"/>
      <c r="B2999" s="113" t="n"/>
      <c r="C2999" s="127" t="n"/>
      <c r="D2999" s="127" t="n"/>
      <c r="E2999" s="114">
        <f>IF(F2999 &lt;&gt; "",VLOOKUP(F2999,CategoryLookup,2,FALSE), "")</f>
        <v/>
      </c>
      <c r="F2999" s="126" t="n"/>
      <c r="G2999" s="127" t="n"/>
      <c r="H2999" s="127" t="n"/>
      <c r="I2999" s="127" t="n"/>
      <c r="J2999" s="127" t="n"/>
      <c r="K2999" s="127" t="n"/>
      <c r="L2999" s="127" t="n"/>
      <c r="M2999" s="127" t="n"/>
      <c r="N2999" s="120" t="n"/>
      <c r="O2999" s="120" t="n"/>
      <c r="P2999" s="120" t="n"/>
      <c r="Q2999" s="120" t="n"/>
      <c r="R2999" s="121" t="n"/>
      <c r="S2999" s="121" t="n"/>
      <c r="T2999" s="121" t="n"/>
      <c r="U2999" s="121" t="n"/>
      <c r="V2999" s="117">
        <f>IF(P2999="NA","NA",IF(P2999&lt;&gt;"",TEXT(P2999-N2999,"[h].mm"),""))</f>
        <v/>
      </c>
      <c r="W2999" s="118">
        <f>IF(AND(R2999="",S2999=""),"",R2999+S2999)</f>
        <v/>
      </c>
      <c r="X2999" s="116">
        <f>IF(O2999&lt;&gt;"",DATE(YEAR(O2999), MONTH(O2999), DAY(O2999)),"")</f>
        <v/>
      </c>
      <c r="Y2999" s="122" t="n"/>
      <c r="Z2999" s="123" t="n"/>
      <c r="AA2999" s="117">
        <f>IF(F2999="Re-assigned","NA",IF(W2999="","",IF(W2999&gt;=VLOOKUP(D2999,SLAMatrix,3,FALSE),"Yes",IF(W2999&lt;VLOOKUP(D2999,SLAMatrix,2,FALSE),"No","Internal"))))</f>
        <v/>
      </c>
      <c r="AB2999" s="123" t="n"/>
      <c r="AC2999" s="123" t="n"/>
      <c r="AD2999" s="119" t="n"/>
      <c r="AE2999" s="125" t="n"/>
      <c r="AF2999" s="124">
        <f>MONTH(O2999)</f>
        <v/>
      </c>
      <c r="AG2999" s="124">
        <f>VLOOKUP(IFERROR(MID(AE2999,1,(FIND(",",AE2999,1)-1)),AE2999),Facility_Region_Mapping,2,FALSE)</f>
        <v/>
      </c>
      <c r="AH2999" s="124" t="n"/>
      <c r="AI2999" s="124">
        <f>IF(C2999&lt;&gt;"",IF(M2999="ESM User",getInterfaceName($C2999),"NA"),"")</f>
        <v/>
      </c>
      <c r="AJ2999" s="116">
        <f>IF(Q2999&lt;&gt;"",DATE(YEAR(Q2999), MONTH(Q2999), DAY(Q2999)),"")</f>
        <v/>
      </c>
      <c r="AK2999" s="130">
        <f>IF(Q2999&lt;&gt;0,Q2999-N2999,TODAY()-N2999)</f>
        <v/>
      </c>
      <c r="AL2999" s="112">
        <f>IF(F2999="Re-assigned",0,IF(H2999="Closed",0,IF(H2999="Service Restored",0,IF(H2999="",0,1))))</f>
        <v/>
      </c>
      <c r="AM2999" s="124">
        <f>IF(AL2999=0,"",IF(AK2999&gt;20.99,"Aged","Non-Aged"))</f>
        <v/>
      </c>
      <c r="AN2999" s="112">
        <f>IF(Q2999&lt;&gt;"",MONTH(Q2999),"")</f>
        <v/>
      </c>
      <c r="AO2999" s="112">
        <f>IFERROR(VALUE(V2999),0)</f>
        <v/>
      </c>
    </row>
    <row customFormat="1" customHeight="1" ht="29.25" r="3000" s="112" spans="1:41">
      <c r="A3000" s="127" t="n"/>
      <c r="B3000" s="113" t="n"/>
      <c r="C3000" s="127" t="n"/>
      <c r="D3000" s="127" t="n"/>
      <c r="E3000" s="114">
        <f>IF(F3000 &lt;&gt; "",VLOOKUP(F3000,CategoryLookup,2,FALSE), "")</f>
        <v/>
      </c>
      <c r="F3000" s="126" t="n"/>
      <c r="G3000" s="127" t="n"/>
      <c r="H3000" s="127" t="n"/>
      <c r="I3000" s="127" t="n"/>
      <c r="J3000" s="127" t="n"/>
      <c r="K3000" s="127" t="n"/>
      <c r="L3000" s="127" t="n"/>
      <c r="M3000" s="127" t="n"/>
      <c r="N3000" s="120" t="n"/>
      <c r="O3000" s="120" t="n"/>
      <c r="P3000" s="120" t="n"/>
      <c r="Q3000" s="120" t="n"/>
      <c r="R3000" s="121" t="n"/>
      <c r="S3000" s="121" t="n"/>
      <c r="T3000" s="121" t="n"/>
      <c r="U3000" s="121" t="n"/>
      <c r="V3000" s="117">
        <f>IF(P3000="NA","NA",IF(P3000&lt;&gt;"",TEXT(P3000-N3000,"[h].mm"),""))</f>
        <v/>
      </c>
      <c r="W3000" s="118">
        <f>IF(AND(R3000="",S3000=""),"",R3000+S3000)</f>
        <v/>
      </c>
      <c r="X3000" s="116">
        <f>IF(O3000&lt;&gt;"",DATE(YEAR(O3000), MONTH(O3000), DAY(O3000)),"")</f>
        <v/>
      </c>
      <c r="Y3000" s="122" t="n"/>
      <c r="Z3000" s="123" t="n"/>
      <c r="AA3000" s="117">
        <f>IF(F3000="Re-assigned","NA",IF(W3000="","",IF(W3000&gt;=VLOOKUP(D3000,SLAMatrix,3,FALSE),"Yes",IF(W3000&lt;VLOOKUP(D3000,SLAMatrix,2,FALSE),"No","Internal"))))</f>
        <v/>
      </c>
      <c r="AB3000" s="123" t="n"/>
      <c r="AC3000" s="123" t="n"/>
      <c r="AD3000" s="119" t="n"/>
      <c r="AE3000" s="125" t="n"/>
      <c r="AF3000" s="124">
        <f>MONTH(O3000)</f>
        <v/>
      </c>
      <c r="AG3000" s="124">
        <f>VLOOKUP(IFERROR(MID(AE3000,1,(FIND(",",AE3000,1)-1)),AE3000),Facility_Region_Mapping,2,FALSE)</f>
        <v/>
      </c>
      <c r="AH3000" s="124" t="n"/>
      <c r="AI3000" s="124">
        <f>IF(C3000&lt;&gt;"",IF(M3000="ESM User",getInterfaceName($C3000),"NA"),"")</f>
        <v/>
      </c>
      <c r="AJ3000" s="116">
        <f>IF(Q3000&lt;&gt;"",DATE(YEAR(Q3000), MONTH(Q3000), DAY(Q3000)),"")</f>
        <v/>
      </c>
      <c r="AK3000" s="130">
        <f>IF(Q3000&lt;&gt;0,Q3000-N3000,TODAY()-N3000)</f>
        <v/>
      </c>
      <c r="AL3000" s="112">
        <f>IF(F3000="Re-assigned",0,IF(H3000="Closed",0,IF(H3000="Service Restored",0,IF(H3000="",0,1))))</f>
        <v/>
      </c>
      <c r="AM3000" s="124">
        <f>IF(AL3000=0,"",IF(AK3000&gt;20.99,"Aged","Non-Aged"))</f>
        <v/>
      </c>
      <c r="AN3000" s="112">
        <f>IF(Q3000&lt;&gt;"",MONTH(Q3000),"")</f>
        <v/>
      </c>
      <c r="AO3000" s="112">
        <f>IFERROR(VALUE(V3000),0)</f>
        <v/>
      </c>
    </row>
    <row customFormat="1" customHeight="1" ht="29.25" r="3001" s="112" spans="1:41">
      <c r="A3001" s="127" t="n"/>
      <c r="B3001" s="113" t="n"/>
      <c r="C3001" s="127" t="n"/>
      <c r="D3001" s="127" t="n"/>
      <c r="E3001" s="114">
        <f>IF(F3001 &lt;&gt; "",VLOOKUP(F3001,CategoryLookup,2,FALSE), "")</f>
        <v/>
      </c>
      <c r="F3001" s="126" t="n"/>
      <c r="G3001" s="127" t="n"/>
      <c r="H3001" s="127" t="n"/>
      <c r="I3001" s="127" t="n"/>
      <c r="J3001" s="127" t="n"/>
      <c r="K3001" s="127" t="n"/>
      <c r="L3001" s="127" t="n"/>
      <c r="M3001" s="127" t="n"/>
      <c r="N3001" s="120" t="n"/>
      <c r="O3001" s="120" t="n"/>
      <c r="P3001" s="120" t="n"/>
      <c r="Q3001" s="120" t="n"/>
      <c r="R3001" s="121" t="n"/>
      <c r="S3001" s="121" t="n"/>
      <c r="T3001" s="121" t="n"/>
      <c r="U3001" s="121" t="n"/>
      <c r="V3001" s="117">
        <f>IF(P3001="NA","NA",IF(P3001&lt;&gt;"",TEXT(P3001-N3001,"[h].mm"),""))</f>
        <v/>
      </c>
      <c r="W3001" s="118">
        <f>IF(AND(R3001="",S3001=""),"",R3001+S3001)</f>
        <v/>
      </c>
      <c r="X3001" s="116">
        <f>IF(O3001&lt;&gt;"",DATE(YEAR(O3001), MONTH(O3001), DAY(O3001)),"")</f>
        <v/>
      </c>
      <c r="Y3001" s="122" t="n"/>
      <c r="Z3001" s="123" t="n"/>
      <c r="AA3001" s="117">
        <f>IF(F3001="Re-assigned","NA",IF(W3001="","",IF(W3001&gt;=VLOOKUP(D3001,SLAMatrix,3,FALSE),"Yes",IF(W3001&lt;VLOOKUP(D3001,SLAMatrix,2,FALSE),"No","Internal"))))</f>
        <v/>
      </c>
      <c r="AB3001" s="123" t="n"/>
      <c r="AC3001" s="123" t="n"/>
      <c r="AD3001" s="119" t="n"/>
      <c r="AE3001" s="125" t="n"/>
      <c r="AF3001" s="124">
        <f>MONTH(O3001)</f>
        <v/>
      </c>
      <c r="AG3001" s="124">
        <f>VLOOKUP(IFERROR(MID(AE3001,1,(FIND(",",AE3001,1)-1)),AE3001),Facility_Region_Mapping,2,FALSE)</f>
        <v/>
      </c>
      <c r="AH3001" s="124" t="n"/>
      <c r="AI3001" s="124">
        <f>IF(C3001&lt;&gt;"",IF(M3001="ESM User",getInterfaceName($C3001),"NA"),"")</f>
        <v/>
      </c>
      <c r="AJ3001" s="116">
        <f>IF(Q3001&lt;&gt;"",DATE(YEAR(Q3001), MONTH(Q3001), DAY(Q3001)),"")</f>
        <v/>
      </c>
      <c r="AK3001" s="130">
        <f>IF(Q3001&lt;&gt;0,Q3001-N3001,TODAY()-N3001)</f>
        <v/>
      </c>
      <c r="AL3001" s="112">
        <f>IF(F3001="Re-assigned",0,IF(H3001="Closed",0,IF(H3001="Service Restored",0,IF(H3001="",0,1))))</f>
        <v/>
      </c>
      <c r="AM3001" s="124">
        <f>IF(AL3001=0,"",IF(AK3001&gt;20.99,"Aged","Non-Aged"))</f>
        <v/>
      </c>
      <c r="AN3001" s="112">
        <f>IF(Q3001&lt;&gt;"",MONTH(Q3001),"")</f>
        <v/>
      </c>
      <c r="AO3001" s="112">
        <f>IFERROR(VALUE(V3001),0)</f>
        <v/>
      </c>
    </row>
    <row customFormat="1" customHeight="1" ht="29.25" r="3002" s="112" spans="1:41">
      <c r="A3002" s="127" t="n"/>
      <c r="B3002" s="113" t="n"/>
      <c r="C3002" s="127" t="n"/>
      <c r="D3002" s="127" t="n"/>
      <c r="E3002" s="114">
        <f>IF(F3002 &lt;&gt; "",VLOOKUP(F3002,CategoryLookup,2,FALSE), "")</f>
        <v/>
      </c>
      <c r="F3002" s="126" t="n"/>
      <c r="G3002" s="127" t="n"/>
      <c r="H3002" s="127" t="n"/>
      <c r="I3002" s="127" t="n"/>
      <c r="J3002" s="127" t="n"/>
      <c r="K3002" s="127" t="n"/>
      <c r="L3002" s="127" t="n"/>
      <c r="M3002" s="127" t="n"/>
      <c r="N3002" s="120" t="n"/>
      <c r="O3002" s="120" t="n"/>
      <c r="P3002" s="120" t="n"/>
      <c r="Q3002" s="120" t="n"/>
      <c r="R3002" s="121" t="n"/>
      <c r="S3002" s="121" t="n"/>
      <c r="T3002" s="121" t="n"/>
      <c r="U3002" s="121" t="n"/>
      <c r="V3002" s="117">
        <f>IF(P3002="NA","NA",IF(P3002&lt;&gt;"",TEXT(P3002-N3002,"[h].mm"),""))</f>
        <v/>
      </c>
      <c r="W3002" s="118">
        <f>IF(AND(R3002="",S3002=""),"",R3002+S3002)</f>
        <v/>
      </c>
      <c r="X3002" s="116">
        <f>IF(O3002&lt;&gt;"",DATE(YEAR(O3002), MONTH(O3002), DAY(O3002)),"")</f>
        <v/>
      </c>
      <c r="Y3002" s="122" t="n"/>
      <c r="Z3002" s="123" t="n"/>
      <c r="AA3002" s="117">
        <f>IF(F3002="Re-assigned","NA",IF(W3002="","",IF(W3002&gt;=VLOOKUP(D3002,SLAMatrix,3,FALSE),"Yes",IF(W3002&lt;VLOOKUP(D3002,SLAMatrix,2,FALSE),"No","Internal"))))</f>
        <v/>
      </c>
      <c r="AB3002" s="123" t="n"/>
      <c r="AC3002" s="123" t="n"/>
      <c r="AD3002" s="119" t="n"/>
      <c r="AE3002" s="125" t="n"/>
      <c r="AF3002" s="124">
        <f>MONTH(O3002)</f>
        <v/>
      </c>
      <c r="AG3002" s="124">
        <f>VLOOKUP(IFERROR(MID(AE3002,1,(FIND(",",AE3002,1)-1)),AE3002),Facility_Region_Mapping,2,FALSE)</f>
        <v/>
      </c>
      <c r="AH3002" s="124" t="n"/>
      <c r="AI3002" s="124">
        <f>IF(C3002&lt;&gt;"",IF(M3002="ESM User",getInterfaceName($C3002),"NA"),"")</f>
        <v/>
      </c>
      <c r="AJ3002" s="116">
        <f>IF(Q3002&lt;&gt;"",DATE(YEAR(Q3002), MONTH(Q3002), DAY(Q3002)),"")</f>
        <v/>
      </c>
      <c r="AK3002" s="130">
        <f>IF(Q3002&lt;&gt;0,Q3002-N3002,TODAY()-N3002)</f>
        <v/>
      </c>
      <c r="AL3002" s="112">
        <f>IF(F3002="Re-assigned",0,IF(H3002="Closed",0,IF(H3002="Service Restored",0,IF(H3002="",0,1))))</f>
        <v/>
      </c>
      <c r="AM3002" s="124">
        <f>IF(AL3002=0,"",IF(AK3002&gt;20.99,"Aged","Non-Aged"))</f>
        <v/>
      </c>
      <c r="AN3002" s="112">
        <f>IF(Q3002&lt;&gt;"",MONTH(Q3002),"")</f>
        <v/>
      </c>
      <c r="AO3002" s="112">
        <f>IFERROR(VALUE(V3002),0)</f>
        <v/>
      </c>
    </row>
    <row customFormat="1" customHeight="1" ht="29.25" r="3003" s="112" spans="1:41">
      <c r="A3003" s="127" t="n"/>
      <c r="B3003" s="113" t="n"/>
      <c r="C3003" s="127" t="n"/>
      <c r="D3003" s="127" t="n"/>
      <c r="E3003" s="114">
        <f>IF(F3003 &lt;&gt; "",VLOOKUP(F3003,CategoryLookup,2,FALSE), "")</f>
        <v/>
      </c>
      <c r="F3003" s="126" t="n"/>
      <c r="G3003" s="127" t="n"/>
      <c r="H3003" s="127" t="n"/>
      <c r="I3003" s="127" t="n"/>
      <c r="J3003" s="127" t="n"/>
      <c r="K3003" s="127" t="n"/>
      <c r="L3003" s="127" t="n"/>
      <c r="M3003" s="127" t="n"/>
      <c r="N3003" s="120" t="n"/>
      <c r="O3003" s="120" t="n"/>
      <c r="P3003" s="120" t="n"/>
      <c r="Q3003" s="120" t="n"/>
      <c r="R3003" s="121" t="n"/>
      <c r="S3003" s="121" t="n"/>
      <c r="T3003" s="121" t="n"/>
      <c r="U3003" s="121" t="n"/>
      <c r="V3003" s="117">
        <f>IF(P3003="NA","NA",IF(P3003&lt;&gt;"",TEXT(P3003-N3003,"[h].mm"),""))</f>
        <v/>
      </c>
      <c r="W3003" s="118">
        <f>IF(AND(R3003="",S3003=""),"",R3003+S3003)</f>
        <v/>
      </c>
      <c r="X3003" s="116">
        <f>IF(O3003&lt;&gt;"",DATE(YEAR(O3003), MONTH(O3003), DAY(O3003)),"")</f>
        <v/>
      </c>
      <c r="Y3003" s="122" t="n"/>
      <c r="Z3003" s="123" t="n"/>
      <c r="AA3003" s="117">
        <f>IF(F3003="Re-assigned","NA",IF(W3003="","",IF(W3003&gt;=VLOOKUP(D3003,SLAMatrix,3,FALSE),"Yes",IF(W3003&lt;VLOOKUP(D3003,SLAMatrix,2,FALSE),"No","Internal"))))</f>
        <v/>
      </c>
      <c r="AB3003" s="123" t="n"/>
      <c r="AC3003" s="123" t="n"/>
      <c r="AD3003" s="119" t="n"/>
      <c r="AE3003" s="125" t="n"/>
      <c r="AF3003" s="124">
        <f>MONTH(O3003)</f>
        <v/>
      </c>
      <c r="AG3003" s="124">
        <f>VLOOKUP(IFERROR(MID(AE3003,1,(FIND(",",AE3003,1)-1)),AE3003),Facility_Region_Mapping,2,FALSE)</f>
        <v/>
      </c>
      <c r="AH3003" s="124" t="n"/>
      <c r="AI3003" s="124">
        <f>IF(C3003&lt;&gt;"",IF(M3003="ESM User",getInterfaceName($C3003),"NA"),"")</f>
        <v/>
      </c>
      <c r="AJ3003" s="116">
        <f>IF(Q3003&lt;&gt;"",DATE(YEAR(Q3003), MONTH(Q3003), DAY(Q3003)),"")</f>
        <v/>
      </c>
      <c r="AK3003" s="130">
        <f>IF(Q3003&lt;&gt;0,Q3003-N3003,TODAY()-N3003)</f>
        <v/>
      </c>
      <c r="AL3003" s="112">
        <f>IF(F3003="Re-assigned",0,IF(H3003="Closed",0,IF(H3003="Service Restored",0,IF(H3003="",0,1))))</f>
        <v/>
      </c>
      <c r="AM3003" s="124">
        <f>IF(AL3003=0,"",IF(AK3003&gt;20.99,"Aged","Non-Aged"))</f>
        <v/>
      </c>
      <c r="AN3003" s="112">
        <f>IF(Q3003&lt;&gt;"",MONTH(Q3003),"")</f>
        <v/>
      </c>
      <c r="AO3003" s="112">
        <f>IFERROR(VALUE(V3003),0)</f>
        <v/>
      </c>
    </row>
    <row customFormat="1" customHeight="1" ht="29.25" r="3004" s="112" spans="1:41">
      <c r="A3004" s="127" t="n"/>
      <c r="B3004" s="113" t="n"/>
      <c r="C3004" s="127" t="n"/>
      <c r="D3004" s="127" t="n"/>
      <c r="E3004" s="114">
        <f>IF(F3004 &lt;&gt; "",VLOOKUP(F3004,CategoryLookup,2,FALSE), "")</f>
        <v/>
      </c>
      <c r="F3004" s="126" t="n"/>
      <c r="G3004" s="127" t="n"/>
      <c r="H3004" s="127" t="n"/>
      <c r="I3004" s="127" t="n"/>
      <c r="J3004" s="127" t="n"/>
      <c r="K3004" s="127" t="n"/>
      <c r="L3004" s="127" t="n"/>
      <c r="M3004" s="127" t="n"/>
      <c r="N3004" s="120" t="n"/>
      <c r="O3004" s="120" t="n"/>
      <c r="P3004" s="120" t="n"/>
      <c r="Q3004" s="120" t="n"/>
      <c r="R3004" s="121" t="n"/>
      <c r="S3004" s="121" t="n"/>
      <c r="T3004" s="121" t="n"/>
      <c r="U3004" s="121" t="n"/>
      <c r="V3004" s="117">
        <f>IF(P3004="NA","NA",IF(P3004&lt;&gt;"",TEXT(P3004-N3004,"[h].mm"),""))</f>
        <v/>
      </c>
      <c r="W3004" s="118">
        <f>IF(AND(R3004="",S3004=""),"",R3004+S3004)</f>
        <v/>
      </c>
      <c r="X3004" s="116">
        <f>IF(O3004&lt;&gt;"",DATE(YEAR(O3004), MONTH(O3004), DAY(O3004)),"")</f>
        <v/>
      </c>
      <c r="Y3004" s="122" t="n"/>
      <c r="Z3004" s="123" t="n"/>
      <c r="AA3004" s="117">
        <f>IF(F3004="Re-assigned","NA",IF(W3004="","",IF(W3004&gt;=VLOOKUP(D3004,SLAMatrix,3,FALSE),"Yes",IF(W3004&lt;VLOOKUP(D3004,SLAMatrix,2,FALSE),"No","Internal"))))</f>
        <v/>
      </c>
      <c r="AB3004" s="123" t="n"/>
      <c r="AC3004" s="123" t="n"/>
      <c r="AD3004" s="119" t="n"/>
      <c r="AE3004" s="125" t="n"/>
      <c r="AF3004" s="124">
        <f>MONTH(O3004)</f>
        <v/>
      </c>
      <c r="AG3004" s="124">
        <f>VLOOKUP(IFERROR(MID(AE3004,1,(FIND(",",AE3004,1)-1)),AE3004),Facility_Region_Mapping,2,FALSE)</f>
        <v/>
      </c>
      <c r="AH3004" s="124" t="n"/>
      <c r="AI3004" s="124">
        <f>IF(C3004&lt;&gt;"",IF(M3004="ESM User",getInterfaceName($C3004),"NA"),"")</f>
        <v/>
      </c>
      <c r="AJ3004" s="116">
        <f>IF(Q3004&lt;&gt;"",DATE(YEAR(Q3004), MONTH(Q3004), DAY(Q3004)),"")</f>
        <v/>
      </c>
      <c r="AK3004" s="130">
        <f>IF(Q3004&lt;&gt;0,Q3004-N3004,TODAY()-N3004)</f>
        <v/>
      </c>
      <c r="AL3004" s="112">
        <f>IF(F3004="Re-assigned",0,IF(H3004="Closed",0,IF(H3004="Service Restored",0,IF(H3004="",0,1))))</f>
        <v/>
      </c>
      <c r="AM3004" s="124">
        <f>IF(AL3004=0,"",IF(AK3004&gt;20.99,"Aged","Non-Aged"))</f>
        <v/>
      </c>
      <c r="AN3004" s="112">
        <f>IF(Q3004&lt;&gt;"",MONTH(Q3004),"")</f>
        <v/>
      </c>
      <c r="AO3004" s="112">
        <f>IFERROR(VALUE(V3004),0)</f>
        <v/>
      </c>
    </row>
    <row customFormat="1" customHeight="1" ht="29.25" r="3005" s="112" spans="1:41">
      <c r="A3005" s="127" t="n"/>
      <c r="B3005" s="113" t="n"/>
      <c r="C3005" s="127" t="n"/>
      <c r="D3005" s="127" t="n"/>
      <c r="E3005" s="114">
        <f>IF(F3005 &lt;&gt; "",VLOOKUP(F3005,CategoryLookup,2,FALSE), "")</f>
        <v/>
      </c>
      <c r="F3005" s="126" t="n"/>
      <c r="G3005" s="127" t="n"/>
      <c r="H3005" s="127" t="n"/>
      <c r="I3005" s="127" t="n"/>
      <c r="J3005" s="127" t="n"/>
      <c r="K3005" s="127" t="n"/>
      <c r="L3005" s="127" t="n"/>
      <c r="M3005" s="127" t="n"/>
      <c r="N3005" s="120" t="n"/>
      <c r="O3005" s="120" t="n"/>
      <c r="P3005" s="120" t="n"/>
      <c r="Q3005" s="120" t="n"/>
      <c r="R3005" s="121" t="n"/>
      <c r="S3005" s="121" t="n"/>
      <c r="T3005" s="121" t="n"/>
      <c r="U3005" s="121" t="n"/>
      <c r="V3005" s="117">
        <f>IF(P3005="NA","NA",IF(P3005&lt;&gt;"",TEXT(P3005-N3005,"[h].mm"),""))</f>
        <v/>
      </c>
      <c r="W3005" s="118">
        <f>IF(AND(R3005="",S3005=""),"",R3005+S3005)</f>
        <v/>
      </c>
      <c r="X3005" s="116">
        <f>IF(O3005&lt;&gt;"",DATE(YEAR(O3005), MONTH(O3005), DAY(O3005)),"")</f>
        <v/>
      </c>
      <c r="Y3005" s="122" t="n"/>
      <c r="Z3005" s="123" t="n"/>
      <c r="AA3005" s="117">
        <f>IF(F3005="Re-assigned","NA",IF(W3005="","",IF(W3005&gt;=VLOOKUP(D3005,SLAMatrix,3,FALSE),"Yes",IF(W3005&lt;VLOOKUP(D3005,SLAMatrix,2,FALSE),"No","Internal"))))</f>
        <v/>
      </c>
      <c r="AB3005" s="123" t="n"/>
      <c r="AC3005" s="123" t="n"/>
      <c r="AD3005" s="119" t="n"/>
      <c r="AE3005" s="125" t="n"/>
      <c r="AF3005" s="124">
        <f>MONTH(O3005)</f>
        <v/>
      </c>
      <c r="AG3005" s="124">
        <f>VLOOKUP(IFERROR(MID(AE3005,1,(FIND(",",AE3005,1)-1)),AE3005),Facility_Region_Mapping,2,FALSE)</f>
        <v/>
      </c>
      <c r="AH3005" s="124" t="n"/>
      <c r="AI3005" s="124">
        <f>IF(C3005&lt;&gt;"",IF(M3005="ESM User",getInterfaceName($C3005),"NA"),"")</f>
        <v/>
      </c>
      <c r="AJ3005" s="116">
        <f>IF(Q3005&lt;&gt;"",DATE(YEAR(Q3005), MONTH(Q3005), DAY(Q3005)),"")</f>
        <v/>
      </c>
      <c r="AK3005" s="130">
        <f>IF(Q3005&lt;&gt;0,Q3005-N3005,TODAY()-N3005)</f>
        <v/>
      </c>
      <c r="AL3005" s="112">
        <f>IF(F3005="Re-assigned",0,IF(H3005="Closed",0,IF(H3005="Service Restored",0,IF(H3005="",0,1))))</f>
        <v/>
      </c>
      <c r="AM3005" s="124">
        <f>IF(AL3005=0,"",IF(AK3005&gt;20.99,"Aged","Non-Aged"))</f>
        <v/>
      </c>
      <c r="AN3005" s="112">
        <f>IF(Q3005&lt;&gt;"",MONTH(Q3005),"")</f>
        <v/>
      </c>
      <c r="AO3005" s="112">
        <f>IFERROR(VALUE(V3005),0)</f>
        <v/>
      </c>
    </row>
    <row customFormat="1" customHeight="1" ht="29.25" r="3006" s="112" spans="1:41">
      <c r="A3006" s="127" t="n"/>
      <c r="B3006" s="113" t="n"/>
      <c r="C3006" s="127" t="n"/>
      <c r="D3006" s="127" t="n"/>
      <c r="E3006" s="114">
        <f>IF(F3006 &lt;&gt; "",VLOOKUP(F3006,CategoryLookup,2,FALSE), "")</f>
        <v/>
      </c>
      <c r="F3006" s="126" t="n"/>
      <c r="G3006" s="127" t="n"/>
      <c r="H3006" s="127" t="n"/>
      <c r="I3006" s="127" t="n"/>
      <c r="J3006" s="127" t="n"/>
      <c r="K3006" s="127" t="n"/>
      <c r="L3006" s="127" t="n"/>
      <c r="M3006" s="127" t="n"/>
      <c r="N3006" s="120" t="n"/>
      <c r="O3006" s="120" t="n"/>
      <c r="P3006" s="120" t="n"/>
      <c r="Q3006" s="120" t="n"/>
      <c r="R3006" s="121" t="n"/>
      <c r="S3006" s="121" t="n"/>
      <c r="T3006" s="121" t="n"/>
      <c r="U3006" s="121" t="n"/>
      <c r="V3006" s="117">
        <f>IF(P3006="NA","NA",IF(P3006&lt;&gt;"",TEXT(P3006-N3006,"[h].mm"),""))</f>
        <v/>
      </c>
      <c r="W3006" s="118">
        <f>IF(AND(R3006="",S3006=""),"",R3006+S3006)</f>
        <v/>
      </c>
      <c r="X3006" s="116">
        <f>IF(O3006&lt;&gt;"",DATE(YEAR(O3006), MONTH(O3006), DAY(O3006)),"")</f>
        <v/>
      </c>
      <c r="Y3006" s="122" t="n"/>
      <c r="Z3006" s="123" t="n"/>
      <c r="AA3006" s="117">
        <f>IF(F3006="Re-assigned","NA",IF(W3006="","",IF(W3006&gt;=VLOOKUP(D3006,SLAMatrix,3,FALSE),"Yes",IF(W3006&lt;VLOOKUP(D3006,SLAMatrix,2,FALSE),"No","Internal"))))</f>
        <v/>
      </c>
      <c r="AB3006" s="123" t="n"/>
      <c r="AC3006" s="123" t="n"/>
      <c r="AD3006" s="119" t="n"/>
      <c r="AE3006" s="125" t="n"/>
      <c r="AF3006" s="124">
        <f>MONTH(O3006)</f>
        <v/>
      </c>
      <c r="AG3006" s="124">
        <f>VLOOKUP(IFERROR(MID(AE3006,1,(FIND(",",AE3006,1)-1)),AE3006),Facility_Region_Mapping,2,FALSE)</f>
        <v/>
      </c>
      <c r="AH3006" s="124" t="n"/>
      <c r="AI3006" s="124">
        <f>IF(C3006&lt;&gt;"",IF(M3006="ESM User",getInterfaceName($C3006),"NA"),"")</f>
        <v/>
      </c>
      <c r="AJ3006" s="116">
        <f>IF(Q3006&lt;&gt;"",DATE(YEAR(Q3006), MONTH(Q3006), DAY(Q3006)),"")</f>
        <v/>
      </c>
      <c r="AK3006" s="130">
        <f>IF(Q3006&lt;&gt;0,Q3006-N3006,TODAY()-N3006)</f>
        <v/>
      </c>
      <c r="AL3006" s="112">
        <f>IF(F3006="Re-assigned",0,IF(H3006="Closed",0,IF(H3006="Service Restored",0,IF(H3006="",0,1))))</f>
        <v/>
      </c>
      <c r="AM3006" s="124">
        <f>IF(AL3006=0,"",IF(AK3006&gt;20.99,"Aged","Non-Aged"))</f>
        <v/>
      </c>
      <c r="AN3006" s="112">
        <f>IF(Q3006&lt;&gt;"",MONTH(Q3006),"")</f>
        <v/>
      </c>
      <c r="AO3006" s="112">
        <f>IFERROR(VALUE(V3006),0)</f>
        <v/>
      </c>
    </row>
    <row customFormat="1" customHeight="1" ht="29.25" r="3007" s="112" spans="1:41">
      <c r="A3007" s="127" t="n"/>
      <c r="B3007" s="113" t="n"/>
      <c r="C3007" s="127" t="n"/>
      <c r="D3007" s="127" t="n"/>
      <c r="E3007" s="114">
        <f>IF(F3007 &lt;&gt; "",VLOOKUP(F3007,CategoryLookup,2,FALSE), "")</f>
        <v/>
      </c>
      <c r="F3007" s="126" t="n"/>
      <c r="G3007" s="127" t="n"/>
      <c r="H3007" s="127" t="n"/>
      <c r="I3007" s="127" t="n"/>
      <c r="J3007" s="127" t="n"/>
      <c r="K3007" s="127" t="n"/>
      <c r="L3007" s="127" t="n"/>
      <c r="M3007" s="127" t="n"/>
      <c r="N3007" s="120" t="n"/>
      <c r="O3007" s="120" t="n"/>
      <c r="P3007" s="120" t="n"/>
      <c r="Q3007" s="120" t="n"/>
      <c r="R3007" s="121" t="n"/>
      <c r="S3007" s="121" t="n"/>
      <c r="T3007" s="121" t="n"/>
      <c r="U3007" s="121" t="n"/>
      <c r="V3007" s="117">
        <f>IF(P3007="NA","NA",IF(P3007&lt;&gt;"",TEXT(P3007-N3007,"[h].mm"),""))</f>
        <v/>
      </c>
      <c r="W3007" s="118">
        <f>IF(AND(R3007="",S3007=""),"",R3007+S3007)</f>
        <v/>
      </c>
      <c r="X3007" s="116">
        <f>IF(O3007&lt;&gt;"",DATE(YEAR(O3007), MONTH(O3007), DAY(O3007)),"")</f>
        <v/>
      </c>
      <c r="Y3007" s="122" t="n"/>
      <c r="Z3007" s="123" t="n"/>
      <c r="AA3007" s="117">
        <f>IF(F3007="Re-assigned","NA",IF(W3007="","",IF(W3007&gt;=VLOOKUP(D3007,SLAMatrix,3,FALSE),"Yes",IF(W3007&lt;VLOOKUP(D3007,SLAMatrix,2,FALSE),"No","Internal"))))</f>
        <v/>
      </c>
      <c r="AB3007" s="123" t="n"/>
      <c r="AC3007" s="123" t="n"/>
      <c r="AD3007" s="119" t="n"/>
      <c r="AE3007" s="125" t="n"/>
      <c r="AF3007" s="124">
        <f>MONTH(O3007)</f>
        <v/>
      </c>
      <c r="AG3007" s="124">
        <f>VLOOKUP(IFERROR(MID(AE3007,1,(FIND(",",AE3007,1)-1)),AE3007),Facility_Region_Mapping,2,FALSE)</f>
        <v/>
      </c>
      <c r="AH3007" s="124" t="n"/>
      <c r="AI3007" s="124">
        <f>IF(C3007&lt;&gt;"",IF(M3007="ESM User",getInterfaceName($C3007),"NA"),"")</f>
        <v/>
      </c>
      <c r="AJ3007" s="116">
        <f>IF(Q3007&lt;&gt;"",DATE(YEAR(Q3007), MONTH(Q3007), DAY(Q3007)),"")</f>
        <v/>
      </c>
      <c r="AK3007" s="130">
        <f>IF(Q3007&lt;&gt;0,Q3007-N3007,TODAY()-N3007)</f>
        <v/>
      </c>
      <c r="AL3007" s="112">
        <f>IF(F3007="Re-assigned",0,IF(H3007="Closed",0,IF(H3007="Service Restored",0,IF(H3007="",0,1))))</f>
        <v/>
      </c>
      <c r="AM3007" s="124">
        <f>IF(AL3007=0,"",IF(AK3007&gt;20.99,"Aged","Non-Aged"))</f>
        <v/>
      </c>
      <c r="AN3007" s="112">
        <f>IF(Q3007&lt;&gt;"",MONTH(Q3007),"")</f>
        <v/>
      </c>
      <c r="AO3007" s="112">
        <f>IFERROR(VALUE(V3007),0)</f>
        <v/>
      </c>
    </row>
    <row customFormat="1" customHeight="1" ht="29.25" r="3008" s="112" spans="1:41">
      <c r="A3008" s="127" t="n"/>
      <c r="B3008" s="113" t="n"/>
      <c r="C3008" s="127" t="n"/>
      <c r="D3008" s="127" t="n"/>
      <c r="E3008" s="114">
        <f>IF(F3008 &lt;&gt; "",VLOOKUP(F3008,CategoryLookup,2,FALSE), "")</f>
        <v/>
      </c>
      <c r="F3008" s="126" t="n"/>
      <c r="G3008" s="127" t="n"/>
      <c r="H3008" s="127" t="n"/>
      <c r="I3008" s="127" t="n"/>
      <c r="J3008" s="127" t="n"/>
      <c r="K3008" s="127" t="n"/>
      <c r="L3008" s="127" t="n"/>
      <c r="M3008" s="127" t="n"/>
      <c r="N3008" s="120" t="n"/>
      <c r="O3008" s="120" t="n"/>
      <c r="P3008" s="120" t="n"/>
      <c r="Q3008" s="120" t="n"/>
      <c r="R3008" s="121" t="n"/>
      <c r="S3008" s="121" t="n"/>
      <c r="T3008" s="121" t="n"/>
      <c r="U3008" s="121" t="n"/>
      <c r="V3008" s="117">
        <f>IF(P3008="NA","NA",IF(P3008&lt;&gt;"",TEXT(P3008-N3008,"[h].mm"),""))</f>
        <v/>
      </c>
      <c r="W3008" s="118">
        <f>IF(AND(R3008="",S3008=""),"",R3008+S3008)</f>
        <v/>
      </c>
      <c r="X3008" s="116">
        <f>IF(O3008&lt;&gt;"",DATE(YEAR(O3008), MONTH(O3008), DAY(O3008)),"")</f>
        <v/>
      </c>
      <c r="Y3008" s="122" t="n"/>
      <c r="Z3008" s="123" t="n"/>
      <c r="AA3008" s="117">
        <f>IF(F3008="Re-assigned","NA",IF(W3008="","",IF(W3008&gt;=VLOOKUP(D3008,SLAMatrix,3,FALSE),"Yes",IF(W3008&lt;VLOOKUP(D3008,SLAMatrix,2,FALSE),"No","Internal"))))</f>
        <v/>
      </c>
      <c r="AB3008" s="123" t="n"/>
      <c r="AC3008" s="123" t="n"/>
      <c r="AD3008" s="119" t="n"/>
      <c r="AE3008" s="125" t="n"/>
      <c r="AF3008" s="124">
        <f>MONTH(O3008)</f>
        <v/>
      </c>
      <c r="AG3008" s="124">
        <f>VLOOKUP(IFERROR(MID(AE3008,1,(FIND(",",AE3008,1)-1)),AE3008),Facility_Region_Mapping,2,FALSE)</f>
        <v/>
      </c>
      <c r="AH3008" s="124" t="n"/>
      <c r="AI3008" s="124">
        <f>IF(C3008&lt;&gt;"",IF(M3008="ESM User",getInterfaceName($C3008),"NA"),"")</f>
        <v/>
      </c>
      <c r="AJ3008" s="116">
        <f>IF(Q3008&lt;&gt;"",DATE(YEAR(Q3008), MONTH(Q3008), DAY(Q3008)),"")</f>
        <v/>
      </c>
      <c r="AK3008" s="130">
        <f>IF(Q3008&lt;&gt;0,Q3008-N3008,TODAY()-N3008)</f>
        <v/>
      </c>
      <c r="AL3008" s="112">
        <f>IF(F3008="Re-assigned",0,IF(H3008="Closed",0,IF(H3008="Service Restored",0,IF(H3008="",0,1))))</f>
        <v/>
      </c>
      <c r="AM3008" s="124">
        <f>IF(AL3008=0,"",IF(AK3008&gt;20.99,"Aged","Non-Aged"))</f>
        <v/>
      </c>
      <c r="AN3008" s="112">
        <f>IF(Q3008&lt;&gt;"",MONTH(Q3008),"")</f>
        <v/>
      </c>
      <c r="AO3008" s="112">
        <f>IFERROR(VALUE(V3008),0)</f>
        <v/>
      </c>
    </row>
    <row customFormat="1" customHeight="1" ht="29.25" r="3009" s="112" spans="1:41">
      <c r="A3009" s="127" t="n"/>
      <c r="B3009" s="113" t="n"/>
      <c r="C3009" s="127" t="n"/>
      <c r="D3009" s="127" t="n"/>
      <c r="E3009" s="114">
        <f>IF(F3009 &lt;&gt; "",VLOOKUP(F3009,CategoryLookup,2,FALSE), "")</f>
        <v/>
      </c>
      <c r="F3009" s="126" t="n"/>
      <c r="G3009" s="127" t="n"/>
      <c r="H3009" s="127" t="n"/>
      <c r="I3009" s="127" t="n"/>
      <c r="J3009" s="127" t="n"/>
      <c r="K3009" s="127" t="n"/>
      <c r="L3009" s="127" t="n"/>
      <c r="M3009" s="127" t="n"/>
      <c r="N3009" s="120" t="n"/>
      <c r="O3009" s="120" t="n"/>
      <c r="P3009" s="120" t="n"/>
      <c r="Q3009" s="120" t="n"/>
      <c r="R3009" s="121" t="n"/>
      <c r="S3009" s="121" t="n"/>
      <c r="T3009" s="121" t="n"/>
      <c r="U3009" s="121" t="n"/>
      <c r="V3009" s="117">
        <f>IF(P3009="NA","NA",IF(P3009&lt;&gt;"",TEXT(P3009-N3009,"[h].mm"),""))</f>
        <v/>
      </c>
      <c r="W3009" s="118">
        <f>IF(AND(R3009="",S3009=""),"",R3009+S3009)</f>
        <v/>
      </c>
      <c r="X3009" s="116">
        <f>IF(O3009&lt;&gt;"",DATE(YEAR(O3009), MONTH(O3009), DAY(O3009)),"")</f>
        <v/>
      </c>
      <c r="Y3009" s="122" t="n"/>
      <c r="Z3009" s="123" t="n"/>
      <c r="AA3009" s="117">
        <f>IF(F3009="Re-assigned","NA",IF(W3009="","",IF(W3009&gt;=VLOOKUP(D3009,SLAMatrix,3,FALSE),"Yes",IF(W3009&lt;VLOOKUP(D3009,SLAMatrix,2,FALSE),"No","Internal"))))</f>
        <v/>
      </c>
      <c r="AB3009" s="123" t="n"/>
      <c r="AC3009" s="123" t="n"/>
      <c r="AD3009" s="119" t="n"/>
      <c r="AE3009" s="125" t="n"/>
      <c r="AF3009" s="124">
        <f>MONTH(O3009)</f>
        <v/>
      </c>
      <c r="AG3009" s="124">
        <f>VLOOKUP(IFERROR(MID(AE3009,1,(FIND(",",AE3009,1)-1)),AE3009),Facility_Region_Mapping,2,FALSE)</f>
        <v/>
      </c>
      <c r="AH3009" s="124" t="n"/>
      <c r="AI3009" s="124">
        <f>IF(C3009&lt;&gt;"",IF(M3009="ESM User",getInterfaceName($C3009),"NA"),"")</f>
        <v/>
      </c>
      <c r="AJ3009" s="116">
        <f>IF(Q3009&lt;&gt;"",DATE(YEAR(Q3009), MONTH(Q3009), DAY(Q3009)),"")</f>
        <v/>
      </c>
      <c r="AK3009" s="130">
        <f>IF(Q3009&lt;&gt;0,Q3009-N3009,TODAY()-N3009)</f>
        <v/>
      </c>
      <c r="AL3009" s="112">
        <f>IF(F3009="Re-assigned",0,IF(H3009="Closed",0,IF(H3009="Service Restored",0,IF(H3009="",0,1))))</f>
        <v/>
      </c>
      <c r="AM3009" s="124">
        <f>IF(AL3009=0,"",IF(AK3009&gt;20.99,"Aged","Non-Aged"))</f>
        <v/>
      </c>
      <c r="AN3009" s="112">
        <f>IF(Q3009&lt;&gt;"",MONTH(Q3009),"")</f>
        <v/>
      </c>
      <c r="AO3009" s="112">
        <f>IFERROR(VALUE(V3009),0)</f>
        <v/>
      </c>
    </row>
    <row customFormat="1" customHeight="1" ht="29.25" r="3010" s="112" spans="1:41">
      <c r="A3010" s="127" t="n"/>
      <c r="B3010" s="113" t="n"/>
      <c r="C3010" s="127" t="n"/>
      <c r="D3010" s="127" t="n"/>
      <c r="E3010" s="114">
        <f>IF(F3010 &lt;&gt; "",VLOOKUP(F3010,CategoryLookup,2,FALSE), "")</f>
        <v/>
      </c>
      <c r="F3010" s="126" t="n"/>
      <c r="G3010" s="127" t="n"/>
      <c r="H3010" s="127" t="n"/>
      <c r="I3010" s="127" t="n"/>
      <c r="J3010" s="127" t="n"/>
      <c r="K3010" s="127" t="n"/>
      <c r="L3010" s="127" t="n"/>
      <c r="M3010" s="127" t="n"/>
      <c r="N3010" s="120" t="n"/>
      <c r="O3010" s="120" t="n"/>
      <c r="P3010" s="120" t="n"/>
      <c r="Q3010" s="120" t="n"/>
      <c r="R3010" s="121" t="n"/>
      <c r="S3010" s="121" t="n"/>
      <c r="T3010" s="121" t="n"/>
      <c r="U3010" s="121" t="n"/>
      <c r="V3010" s="117">
        <f>IF(P3010="NA","NA",IF(P3010&lt;&gt;"",TEXT(P3010-N3010,"[h].mm"),""))</f>
        <v/>
      </c>
      <c r="W3010" s="118">
        <f>IF(AND(R3010="",S3010=""),"",R3010+S3010)</f>
        <v/>
      </c>
      <c r="X3010" s="116">
        <f>IF(O3010&lt;&gt;"",DATE(YEAR(O3010), MONTH(O3010), DAY(O3010)),"")</f>
        <v/>
      </c>
      <c r="Y3010" s="122" t="n"/>
      <c r="Z3010" s="123" t="n"/>
      <c r="AA3010" s="117">
        <f>IF(F3010="Re-assigned","NA",IF(W3010="","",IF(W3010&gt;=VLOOKUP(D3010,SLAMatrix,3,FALSE),"Yes",IF(W3010&lt;VLOOKUP(D3010,SLAMatrix,2,FALSE),"No","Internal"))))</f>
        <v/>
      </c>
      <c r="AB3010" s="123" t="n"/>
      <c r="AC3010" s="123" t="n"/>
      <c r="AD3010" s="119" t="n"/>
      <c r="AE3010" s="125" t="n"/>
      <c r="AF3010" s="124">
        <f>MONTH(O3010)</f>
        <v/>
      </c>
      <c r="AG3010" s="124">
        <f>VLOOKUP(IFERROR(MID(AE3010,1,(FIND(",",AE3010,1)-1)),AE3010),Facility_Region_Mapping,2,FALSE)</f>
        <v/>
      </c>
      <c r="AH3010" s="124" t="n"/>
      <c r="AI3010" s="124">
        <f>IF(C3010&lt;&gt;"",IF(M3010="ESM User",getInterfaceName($C3010),"NA"),"")</f>
        <v/>
      </c>
      <c r="AJ3010" s="116">
        <f>IF(Q3010&lt;&gt;"",DATE(YEAR(Q3010), MONTH(Q3010), DAY(Q3010)),"")</f>
        <v/>
      </c>
      <c r="AK3010" s="130">
        <f>IF(Q3010&lt;&gt;0,Q3010-N3010,TODAY()-N3010)</f>
        <v/>
      </c>
      <c r="AL3010" s="112">
        <f>IF(F3010="Re-assigned",0,IF(H3010="Closed",0,IF(H3010="Service Restored",0,IF(H3010="",0,1))))</f>
        <v/>
      </c>
      <c r="AM3010" s="124">
        <f>IF(AL3010=0,"",IF(AK3010&gt;20.99,"Aged","Non-Aged"))</f>
        <v/>
      </c>
      <c r="AN3010" s="112">
        <f>IF(Q3010&lt;&gt;"",MONTH(Q3010),"")</f>
        <v/>
      </c>
      <c r="AO3010" s="112">
        <f>IFERROR(VALUE(V3010),0)</f>
        <v/>
      </c>
    </row>
    <row customFormat="1" customHeight="1" ht="29.25" r="3011" s="112" spans="1:41">
      <c r="A3011" s="127" t="n"/>
      <c r="B3011" s="113" t="n"/>
      <c r="C3011" s="127" t="n"/>
      <c r="D3011" s="127" t="n"/>
      <c r="E3011" s="114">
        <f>IF(F3011 &lt;&gt; "",VLOOKUP(F3011,CategoryLookup,2,FALSE), "")</f>
        <v/>
      </c>
      <c r="F3011" s="126" t="n"/>
      <c r="G3011" s="127" t="n"/>
      <c r="H3011" s="127" t="n"/>
      <c r="I3011" s="127" t="n"/>
      <c r="J3011" s="127" t="n"/>
      <c r="K3011" s="127" t="n"/>
      <c r="L3011" s="127" t="n"/>
      <c r="M3011" s="127" t="n"/>
      <c r="N3011" s="120" t="n"/>
      <c r="O3011" s="120" t="n"/>
      <c r="P3011" s="120" t="n"/>
      <c r="Q3011" s="120" t="n"/>
      <c r="R3011" s="121" t="n"/>
      <c r="S3011" s="121" t="n"/>
      <c r="T3011" s="121" t="n"/>
      <c r="U3011" s="121" t="n"/>
      <c r="V3011" s="117">
        <f>IF(P3011="NA","NA",IF(P3011&lt;&gt;"",TEXT(P3011-N3011,"[h].mm"),""))</f>
        <v/>
      </c>
      <c r="W3011" s="118">
        <f>IF(AND(R3011="",S3011=""),"",R3011+S3011)</f>
        <v/>
      </c>
      <c r="X3011" s="116">
        <f>IF(O3011&lt;&gt;"",DATE(YEAR(O3011), MONTH(O3011), DAY(O3011)),"")</f>
        <v/>
      </c>
      <c r="Y3011" s="122" t="n"/>
      <c r="Z3011" s="123" t="n"/>
      <c r="AA3011" s="117">
        <f>IF(F3011="Re-assigned","NA",IF(W3011="","",IF(W3011&gt;=VLOOKUP(D3011,SLAMatrix,3,FALSE),"Yes",IF(W3011&lt;VLOOKUP(D3011,SLAMatrix,2,FALSE),"No","Internal"))))</f>
        <v/>
      </c>
      <c r="AB3011" s="123" t="n"/>
      <c r="AC3011" s="123" t="n"/>
      <c r="AD3011" s="119" t="n"/>
      <c r="AE3011" s="125" t="n"/>
      <c r="AF3011" s="124">
        <f>MONTH(O3011)</f>
        <v/>
      </c>
      <c r="AG3011" s="124">
        <f>VLOOKUP(IFERROR(MID(AE3011,1,(FIND(",",AE3011,1)-1)),AE3011),Facility_Region_Mapping,2,FALSE)</f>
        <v/>
      </c>
      <c r="AH3011" s="124" t="n"/>
      <c r="AI3011" s="124">
        <f>IF(C3011&lt;&gt;"",IF(M3011="ESM User",getInterfaceName($C3011),"NA"),"")</f>
        <v/>
      </c>
      <c r="AJ3011" s="116">
        <f>IF(Q3011&lt;&gt;"",DATE(YEAR(Q3011), MONTH(Q3011), DAY(Q3011)),"")</f>
        <v/>
      </c>
      <c r="AK3011" s="130">
        <f>IF(Q3011&lt;&gt;0,Q3011-N3011,TODAY()-N3011)</f>
        <v/>
      </c>
      <c r="AL3011" s="112">
        <f>IF(F3011="Re-assigned",0,IF(H3011="Closed",0,IF(H3011="Service Restored",0,IF(H3011="",0,1))))</f>
        <v/>
      </c>
      <c r="AM3011" s="124">
        <f>IF(AL3011=0,"",IF(AK3011&gt;20.99,"Aged","Non-Aged"))</f>
        <v/>
      </c>
      <c r="AN3011" s="112">
        <f>IF(Q3011&lt;&gt;"",MONTH(Q3011),"")</f>
        <v/>
      </c>
      <c r="AO3011" s="112">
        <f>IFERROR(VALUE(V3011),0)</f>
        <v/>
      </c>
    </row>
    <row customFormat="1" customHeight="1" ht="29.25" r="3012" s="112" spans="1:41">
      <c r="A3012" s="127" t="n"/>
      <c r="B3012" s="113" t="n"/>
      <c r="C3012" s="127" t="n"/>
      <c r="D3012" s="127" t="n"/>
      <c r="E3012" s="114">
        <f>IF(F3012 &lt;&gt; "",VLOOKUP(F3012,CategoryLookup,2,FALSE), "")</f>
        <v/>
      </c>
      <c r="F3012" s="126" t="n"/>
      <c r="G3012" s="127" t="n"/>
      <c r="H3012" s="127" t="n"/>
      <c r="I3012" s="127" t="n"/>
      <c r="J3012" s="127" t="n"/>
      <c r="K3012" s="127" t="n"/>
      <c r="L3012" s="127" t="n"/>
      <c r="M3012" s="127" t="n"/>
      <c r="N3012" s="120" t="n"/>
      <c r="O3012" s="120" t="n"/>
      <c r="P3012" s="120" t="n"/>
      <c r="Q3012" s="120" t="n"/>
      <c r="R3012" s="121" t="n"/>
      <c r="S3012" s="121" t="n"/>
      <c r="T3012" s="121" t="n"/>
      <c r="U3012" s="121" t="n"/>
      <c r="V3012" s="117">
        <f>IF(P3012="NA","NA",IF(P3012&lt;&gt;"",TEXT(P3012-N3012,"[h].mm"),""))</f>
        <v/>
      </c>
      <c r="W3012" s="118">
        <f>IF(AND(R3012="",S3012=""),"",R3012+S3012)</f>
        <v/>
      </c>
      <c r="X3012" s="116">
        <f>IF(O3012&lt;&gt;"",DATE(YEAR(O3012), MONTH(O3012), DAY(O3012)),"")</f>
        <v/>
      </c>
      <c r="Y3012" s="122" t="n"/>
      <c r="Z3012" s="123" t="n"/>
      <c r="AA3012" s="117">
        <f>IF(F3012="Re-assigned","NA",IF(W3012="","",IF(W3012&gt;=VLOOKUP(D3012,SLAMatrix,3,FALSE),"Yes",IF(W3012&lt;VLOOKUP(D3012,SLAMatrix,2,FALSE),"No","Internal"))))</f>
        <v/>
      </c>
      <c r="AB3012" s="123" t="n"/>
      <c r="AC3012" s="123" t="n"/>
      <c r="AD3012" s="119" t="n"/>
      <c r="AE3012" s="125" t="n"/>
      <c r="AF3012" s="124">
        <f>MONTH(O3012)</f>
        <v/>
      </c>
      <c r="AG3012" s="124">
        <f>VLOOKUP(IFERROR(MID(AE3012,1,(FIND(",",AE3012,1)-1)),AE3012),Facility_Region_Mapping,2,FALSE)</f>
        <v/>
      </c>
      <c r="AH3012" s="124" t="n"/>
      <c r="AI3012" s="124">
        <f>IF(C3012&lt;&gt;"",IF(M3012="ESM User",getInterfaceName($C3012),"NA"),"")</f>
        <v/>
      </c>
      <c r="AJ3012" s="116">
        <f>IF(Q3012&lt;&gt;"",DATE(YEAR(Q3012), MONTH(Q3012), DAY(Q3012)),"")</f>
        <v/>
      </c>
      <c r="AK3012" s="130">
        <f>IF(Q3012&lt;&gt;0,Q3012-N3012,TODAY()-N3012)</f>
        <v/>
      </c>
      <c r="AL3012" s="112">
        <f>IF(F3012="Re-assigned",0,IF(H3012="Closed",0,IF(H3012="Service Restored",0,IF(H3012="",0,1))))</f>
        <v/>
      </c>
      <c r="AM3012" s="124">
        <f>IF(AL3012=0,"",IF(AK3012&gt;20.99,"Aged","Non-Aged"))</f>
        <v/>
      </c>
      <c r="AN3012" s="112">
        <f>IF(Q3012&lt;&gt;"",MONTH(Q3012),"")</f>
        <v/>
      </c>
      <c r="AO3012" s="112">
        <f>IFERROR(VALUE(V3012),0)</f>
        <v/>
      </c>
    </row>
    <row customFormat="1" customHeight="1" ht="29.25" r="3013" s="112" spans="1:41">
      <c r="A3013" s="127" t="n"/>
      <c r="B3013" s="113" t="n"/>
      <c r="C3013" s="127" t="n"/>
      <c r="D3013" s="127" t="n"/>
      <c r="E3013" s="114">
        <f>IF(F3013 &lt;&gt; "",VLOOKUP(F3013,CategoryLookup,2,FALSE), "")</f>
        <v/>
      </c>
      <c r="F3013" s="126" t="n"/>
      <c r="G3013" s="127" t="n"/>
      <c r="H3013" s="127" t="n"/>
      <c r="I3013" s="127" t="n"/>
      <c r="J3013" s="127" t="n"/>
      <c r="K3013" s="127" t="n"/>
      <c r="L3013" s="127" t="n"/>
      <c r="M3013" s="127" t="n"/>
      <c r="N3013" s="120" t="n"/>
      <c r="O3013" s="120" t="n"/>
      <c r="P3013" s="120" t="n"/>
      <c r="Q3013" s="120" t="n"/>
      <c r="R3013" s="121" t="n"/>
      <c r="S3013" s="121" t="n"/>
      <c r="T3013" s="121" t="n"/>
      <c r="U3013" s="121" t="n"/>
      <c r="V3013" s="117">
        <f>IF(P3013="NA","NA",IF(P3013&lt;&gt;"",TEXT(P3013-N3013,"[h].mm"),""))</f>
        <v/>
      </c>
      <c r="W3013" s="118">
        <f>IF(AND(R3013="",S3013=""),"",R3013+S3013)</f>
        <v/>
      </c>
      <c r="X3013" s="116">
        <f>IF(O3013&lt;&gt;"",DATE(YEAR(O3013), MONTH(O3013), DAY(O3013)),"")</f>
        <v/>
      </c>
      <c r="Y3013" s="122" t="n"/>
      <c r="Z3013" s="123" t="n"/>
      <c r="AA3013" s="117">
        <f>IF(F3013="Re-assigned","NA",IF(W3013="","",IF(W3013&gt;=VLOOKUP(D3013,SLAMatrix,3,FALSE),"Yes",IF(W3013&lt;VLOOKUP(D3013,SLAMatrix,2,FALSE),"No","Internal"))))</f>
        <v/>
      </c>
      <c r="AB3013" s="123" t="n"/>
      <c r="AC3013" s="123" t="n"/>
      <c r="AD3013" s="119" t="n"/>
      <c r="AE3013" s="125" t="n"/>
      <c r="AF3013" s="124">
        <f>MONTH(O3013)</f>
        <v/>
      </c>
      <c r="AG3013" s="124">
        <f>VLOOKUP(IFERROR(MID(AE3013,1,(FIND(",",AE3013,1)-1)),AE3013),Facility_Region_Mapping,2,FALSE)</f>
        <v/>
      </c>
      <c r="AH3013" s="124" t="n"/>
      <c r="AI3013" s="124">
        <f>IF(C3013&lt;&gt;"",IF(M3013="ESM User",getInterfaceName($C3013),"NA"),"")</f>
        <v/>
      </c>
      <c r="AJ3013" s="116">
        <f>IF(Q3013&lt;&gt;"",DATE(YEAR(Q3013), MONTH(Q3013), DAY(Q3013)),"")</f>
        <v/>
      </c>
      <c r="AK3013" s="130">
        <f>IF(Q3013&lt;&gt;0,Q3013-N3013,TODAY()-N3013)</f>
        <v/>
      </c>
      <c r="AL3013" s="112">
        <f>IF(F3013="Re-assigned",0,IF(H3013="Closed",0,IF(H3013="Service Restored",0,IF(H3013="",0,1))))</f>
        <v/>
      </c>
      <c r="AM3013" s="124">
        <f>IF(AL3013=0,"",IF(AK3013&gt;20.99,"Aged","Non-Aged"))</f>
        <v/>
      </c>
      <c r="AN3013" s="112">
        <f>IF(Q3013&lt;&gt;"",MONTH(Q3013),"")</f>
        <v/>
      </c>
      <c r="AO3013" s="112">
        <f>IFERROR(VALUE(V3013),0)</f>
        <v/>
      </c>
    </row>
    <row customFormat="1" customHeight="1" ht="29.25" r="3014" s="112" spans="1:41">
      <c r="A3014" s="127" t="n"/>
      <c r="B3014" s="113" t="n"/>
      <c r="C3014" s="127" t="n"/>
      <c r="D3014" s="127" t="n"/>
      <c r="E3014" s="114">
        <f>IF(F3014 &lt;&gt; "",VLOOKUP(F3014,CategoryLookup,2,FALSE), "")</f>
        <v/>
      </c>
      <c r="F3014" s="126" t="n"/>
      <c r="G3014" s="127" t="n"/>
      <c r="H3014" s="127" t="n"/>
      <c r="I3014" s="127" t="n"/>
      <c r="J3014" s="127" t="n"/>
      <c r="K3014" s="127" t="n"/>
      <c r="L3014" s="127" t="n"/>
      <c r="M3014" s="127" t="n"/>
      <c r="N3014" s="120" t="n"/>
      <c r="O3014" s="120" t="n"/>
      <c r="P3014" s="120" t="n"/>
      <c r="Q3014" s="120" t="n"/>
      <c r="R3014" s="121" t="n"/>
      <c r="S3014" s="121" t="n"/>
      <c r="T3014" s="121" t="n"/>
      <c r="U3014" s="121" t="n"/>
      <c r="V3014" s="117">
        <f>IF(P3014="NA","NA",IF(P3014&lt;&gt;"",TEXT(P3014-N3014,"[h].mm"),""))</f>
        <v/>
      </c>
      <c r="W3014" s="118">
        <f>IF(AND(R3014="",S3014=""),"",R3014+S3014)</f>
        <v/>
      </c>
      <c r="X3014" s="116">
        <f>IF(O3014&lt;&gt;"",DATE(YEAR(O3014), MONTH(O3014), DAY(O3014)),"")</f>
        <v/>
      </c>
      <c r="Y3014" s="122" t="n"/>
      <c r="Z3014" s="123" t="n"/>
      <c r="AA3014" s="117">
        <f>IF(F3014="Re-assigned","NA",IF(W3014="","",IF(W3014&gt;=VLOOKUP(D3014,SLAMatrix,3,FALSE),"Yes",IF(W3014&lt;VLOOKUP(D3014,SLAMatrix,2,FALSE),"No","Internal"))))</f>
        <v/>
      </c>
      <c r="AB3014" s="123" t="n"/>
      <c r="AC3014" s="123" t="n"/>
      <c r="AD3014" s="119" t="n"/>
      <c r="AE3014" s="125" t="n"/>
      <c r="AF3014" s="124">
        <f>MONTH(O3014)</f>
        <v/>
      </c>
      <c r="AG3014" s="124">
        <f>VLOOKUP(IFERROR(MID(AE3014,1,(FIND(",",AE3014,1)-1)),AE3014),Facility_Region_Mapping,2,FALSE)</f>
        <v/>
      </c>
      <c r="AH3014" s="124" t="n"/>
      <c r="AI3014" s="124">
        <f>IF(C3014&lt;&gt;"",IF(M3014="ESM User",getInterfaceName($C3014),"NA"),"")</f>
        <v/>
      </c>
      <c r="AJ3014" s="116">
        <f>IF(Q3014&lt;&gt;"",DATE(YEAR(Q3014), MONTH(Q3014), DAY(Q3014)),"")</f>
        <v/>
      </c>
      <c r="AK3014" s="130">
        <f>IF(Q3014&lt;&gt;0,Q3014-N3014,TODAY()-N3014)</f>
        <v/>
      </c>
      <c r="AL3014" s="112">
        <f>IF(F3014="Re-assigned",0,IF(H3014="Closed",0,IF(H3014="Service Restored",0,IF(H3014="",0,1))))</f>
        <v/>
      </c>
      <c r="AM3014" s="124">
        <f>IF(AL3014=0,"",IF(AK3014&gt;20.99,"Aged","Non-Aged"))</f>
        <v/>
      </c>
      <c r="AN3014" s="112">
        <f>IF(Q3014&lt;&gt;"",MONTH(Q3014),"")</f>
        <v/>
      </c>
      <c r="AO3014" s="112">
        <f>IFERROR(VALUE(V3014),0)</f>
        <v/>
      </c>
    </row>
    <row customFormat="1" customHeight="1" ht="29.25" r="3015" s="112" spans="1:41">
      <c r="A3015" s="127" t="n"/>
      <c r="B3015" s="113" t="n"/>
      <c r="C3015" s="127" t="n"/>
      <c r="D3015" s="127" t="n"/>
      <c r="E3015" s="114">
        <f>IF(F3015 &lt;&gt; "",VLOOKUP(F3015,CategoryLookup,2,FALSE), "")</f>
        <v/>
      </c>
      <c r="F3015" s="126" t="n"/>
      <c r="G3015" s="127" t="n"/>
      <c r="H3015" s="127" t="n"/>
      <c r="I3015" s="127" t="n"/>
      <c r="J3015" s="127" t="n"/>
      <c r="K3015" s="127" t="n"/>
      <c r="L3015" s="127" t="n"/>
      <c r="M3015" s="127" t="n"/>
      <c r="N3015" s="120" t="n"/>
      <c r="O3015" s="120" t="n"/>
      <c r="P3015" s="120" t="n"/>
      <c r="Q3015" s="120" t="n"/>
      <c r="R3015" s="121" t="n"/>
      <c r="S3015" s="121" t="n"/>
      <c r="T3015" s="121" t="n"/>
      <c r="U3015" s="121" t="n"/>
      <c r="V3015" s="117">
        <f>IF(P3015="NA","NA",IF(P3015&lt;&gt;"",TEXT(P3015-N3015,"[h].mm"),""))</f>
        <v/>
      </c>
      <c r="W3015" s="118">
        <f>IF(AND(R3015="",S3015=""),"",R3015+S3015)</f>
        <v/>
      </c>
      <c r="X3015" s="116">
        <f>IF(O3015&lt;&gt;"",DATE(YEAR(O3015), MONTH(O3015), DAY(O3015)),"")</f>
        <v/>
      </c>
      <c r="Y3015" s="122" t="n"/>
      <c r="Z3015" s="123" t="n"/>
      <c r="AA3015" s="117">
        <f>IF(F3015="Re-assigned","NA",IF(W3015="","",IF(W3015&gt;=VLOOKUP(D3015,SLAMatrix,3,FALSE),"Yes",IF(W3015&lt;VLOOKUP(D3015,SLAMatrix,2,FALSE),"No","Internal"))))</f>
        <v/>
      </c>
      <c r="AB3015" s="123" t="n"/>
      <c r="AC3015" s="123" t="n"/>
      <c r="AD3015" s="119" t="n"/>
      <c r="AE3015" s="125" t="n"/>
      <c r="AF3015" s="124">
        <f>MONTH(O3015)</f>
        <v/>
      </c>
      <c r="AG3015" s="124">
        <f>VLOOKUP(IFERROR(MID(AE3015,1,(FIND(",",AE3015,1)-1)),AE3015),Facility_Region_Mapping,2,FALSE)</f>
        <v/>
      </c>
      <c r="AH3015" s="124" t="n"/>
      <c r="AI3015" s="124">
        <f>IF(C3015&lt;&gt;"",IF(M3015="ESM User",getInterfaceName($C3015),"NA"),"")</f>
        <v/>
      </c>
      <c r="AJ3015" s="116">
        <f>IF(Q3015&lt;&gt;"",DATE(YEAR(Q3015), MONTH(Q3015), DAY(Q3015)),"")</f>
        <v/>
      </c>
      <c r="AK3015" s="130">
        <f>IF(Q3015&lt;&gt;0,Q3015-N3015,TODAY()-N3015)</f>
        <v/>
      </c>
      <c r="AL3015" s="112">
        <f>IF(F3015="Re-assigned",0,IF(H3015="Closed",0,IF(H3015="Service Restored",0,IF(H3015="",0,1))))</f>
        <v/>
      </c>
      <c r="AM3015" s="124">
        <f>IF(AL3015=0,"",IF(AK3015&gt;20.99,"Aged","Non-Aged"))</f>
        <v/>
      </c>
      <c r="AN3015" s="112">
        <f>IF(Q3015&lt;&gt;"",MONTH(Q3015),"")</f>
        <v/>
      </c>
      <c r="AO3015" s="112">
        <f>IFERROR(VALUE(V3015),0)</f>
        <v/>
      </c>
    </row>
    <row customFormat="1" customHeight="1" ht="29.25" r="3016" s="112" spans="1:41">
      <c r="A3016" s="127" t="n"/>
      <c r="B3016" s="113" t="n"/>
      <c r="C3016" s="127" t="n"/>
      <c r="D3016" s="127" t="n"/>
      <c r="E3016" s="114">
        <f>IF(F3016 &lt;&gt; "",VLOOKUP(F3016,CategoryLookup,2,FALSE), "")</f>
        <v/>
      </c>
      <c r="F3016" s="126" t="n"/>
      <c r="G3016" s="127" t="n"/>
      <c r="H3016" s="127" t="n"/>
      <c r="I3016" s="127" t="n"/>
      <c r="J3016" s="127" t="n"/>
      <c r="K3016" s="127" t="n"/>
      <c r="L3016" s="127" t="n"/>
      <c r="M3016" s="127" t="n"/>
      <c r="N3016" s="120" t="n"/>
      <c r="O3016" s="120" t="n"/>
      <c r="P3016" s="120" t="n"/>
      <c r="Q3016" s="120" t="n"/>
      <c r="R3016" s="121" t="n"/>
      <c r="S3016" s="121" t="n"/>
      <c r="T3016" s="121" t="n"/>
      <c r="U3016" s="121" t="n"/>
      <c r="V3016" s="117">
        <f>IF(P3016="NA","NA",IF(P3016&lt;&gt;"",TEXT(P3016-N3016,"[h].mm"),""))</f>
        <v/>
      </c>
      <c r="W3016" s="118">
        <f>IF(AND(R3016="",S3016=""),"",R3016+S3016)</f>
        <v/>
      </c>
      <c r="X3016" s="116">
        <f>IF(O3016&lt;&gt;"",DATE(YEAR(O3016), MONTH(O3016), DAY(O3016)),"")</f>
        <v/>
      </c>
      <c r="Y3016" s="122" t="n"/>
      <c r="Z3016" s="123" t="n"/>
      <c r="AA3016" s="117">
        <f>IF(F3016="Re-assigned","NA",IF(W3016="","",IF(W3016&gt;=VLOOKUP(D3016,SLAMatrix,3,FALSE),"Yes",IF(W3016&lt;VLOOKUP(D3016,SLAMatrix,2,FALSE),"No","Internal"))))</f>
        <v/>
      </c>
      <c r="AB3016" s="123" t="n"/>
      <c r="AC3016" s="123" t="n"/>
      <c r="AD3016" s="119" t="n"/>
      <c r="AE3016" s="125" t="n"/>
      <c r="AF3016" s="124">
        <f>MONTH(O3016)</f>
        <v/>
      </c>
      <c r="AG3016" s="124">
        <f>VLOOKUP(IFERROR(MID(AE3016,1,(FIND(",",AE3016,1)-1)),AE3016),Facility_Region_Mapping,2,FALSE)</f>
        <v/>
      </c>
      <c r="AH3016" s="124" t="n"/>
      <c r="AI3016" s="124">
        <f>IF(C3016&lt;&gt;"",IF(M3016="ESM User",getInterfaceName($C3016),"NA"),"")</f>
        <v/>
      </c>
      <c r="AJ3016" s="116">
        <f>IF(Q3016&lt;&gt;"",DATE(YEAR(Q3016), MONTH(Q3016), DAY(Q3016)),"")</f>
        <v/>
      </c>
      <c r="AK3016" s="130">
        <f>IF(Q3016&lt;&gt;0,Q3016-N3016,TODAY()-N3016)</f>
        <v/>
      </c>
      <c r="AL3016" s="112">
        <f>IF(F3016="Re-assigned",0,IF(H3016="Closed",0,IF(H3016="Service Restored",0,IF(H3016="",0,1))))</f>
        <v/>
      </c>
      <c r="AM3016" s="124">
        <f>IF(AL3016=0,"",IF(AK3016&gt;20.99,"Aged","Non-Aged"))</f>
        <v/>
      </c>
      <c r="AN3016" s="112">
        <f>IF(Q3016&lt;&gt;"",MONTH(Q3016),"")</f>
        <v/>
      </c>
      <c r="AO3016" s="112">
        <f>IFERROR(VALUE(V3016),0)</f>
        <v/>
      </c>
    </row>
    <row customFormat="1" customHeight="1" ht="29.25" r="3017" s="112" spans="1:41">
      <c r="A3017" s="127" t="n"/>
      <c r="B3017" s="113" t="n"/>
      <c r="C3017" s="127" t="n"/>
      <c r="D3017" s="127" t="n"/>
      <c r="E3017" s="114">
        <f>IF(F3017 &lt;&gt; "",VLOOKUP(F3017,CategoryLookup,2,FALSE), "")</f>
        <v/>
      </c>
      <c r="F3017" s="126" t="n"/>
      <c r="G3017" s="127" t="n"/>
      <c r="H3017" s="127" t="n"/>
      <c r="I3017" s="127" t="n"/>
      <c r="J3017" s="127" t="n"/>
      <c r="K3017" s="127" t="n"/>
      <c r="L3017" s="127" t="n"/>
      <c r="M3017" s="127" t="n"/>
      <c r="N3017" s="120" t="n"/>
      <c r="O3017" s="120" t="n"/>
      <c r="P3017" s="120" t="n"/>
      <c r="Q3017" s="120" t="n"/>
      <c r="R3017" s="121" t="n"/>
      <c r="S3017" s="121" t="n"/>
      <c r="T3017" s="121" t="n"/>
      <c r="U3017" s="121" t="n"/>
      <c r="V3017" s="117">
        <f>IF(P3017="NA","NA",IF(P3017&lt;&gt;"",TEXT(P3017-N3017,"[h].mm"),""))</f>
        <v/>
      </c>
      <c r="W3017" s="118">
        <f>IF(AND(R3017="",S3017=""),"",R3017+S3017)</f>
        <v/>
      </c>
      <c r="X3017" s="116">
        <f>IF(O3017&lt;&gt;"",DATE(YEAR(O3017), MONTH(O3017), DAY(O3017)),"")</f>
        <v/>
      </c>
      <c r="Y3017" s="122" t="n"/>
      <c r="Z3017" s="123" t="n"/>
      <c r="AA3017" s="117">
        <f>IF(F3017="Re-assigned","NA",IF(W3017="","",IF(W3017&gt;=VLOOKUP(D3017,SLAMatrix,3,FALSE),"Yes",IF(W3017&lt;VLOOKUP(D3017,SLAMatrix,2,FALSE),"No","Internal"))))</f>
        <v/>
      </c>
      <c r="AB3017" s="123" t="n"/>
      <c r="AC3017" s="123" t="n"/>
      <c r="AD3017" s="119" t="n"/>
      <c r="AE3017" s="125" t="n"/>
      <c r="AF3017" s="124">
        <f>MONTH(O3017)</f>
        <v/>
      </c>
      <c r="AG3017" s="124">
        <f>VLOOKUP(IFERROR(MID(AE3017,1,(FIND(",",AE3017,1)-1)),AE3017),Facility_Region_Mapping,2,FALSE)</f>
        <v/>
      </c>
      <c r="AH3017" s="124" t="n"/>
      <c r="AI3017" s="124">
        <f>IF(C3017&lt;&gt;"",IF(M3017="ESM User",getInterfaceName($C3017),"NA"),"")</f>
        <v/>
      </c>
      <c r="AJ3017" s="116">
        <f>IF(Q3017&lt;&gt;"",DATE(YEAR(Q3017), MONTH(Q3017), DAY(Q3017)),"")</f>
        <v/>
      </c>
      <c r="AK3017" s="130">
        <f>IF(Q3017&lt;&gt;0,Q3017-N3017,TODAY()-N3017)</f>
        <v/>
      </c>
      <c r="AL3017" s="112">
        <f>IF(F3017="Re-assigned",0,IF(H3017="Closed",0,IF(H3017="Service Restored",0,IF(H3017="",0,1))))</f>
        <v/>
      </c>
      <c r="AM3017" s="124">
        <f>IF(AL3017=0,"",IF(AK3017&gt;20.99,"Aged","Non-Aged"))</f>
        <v/>
      </c>
      <c r="AN3017" s="112">
        <f>IF(Q3017&lt;&gt;"",MONTH(Q3017),"")</f>
        <v/>
      </c>
      <c r="AO3017" s="112">
        <f>IFERROR(VALUE(V3017),0)</f>
        <v/>
      </c>
    </row>
    <row customFormat="1" customHeight="1" ht="29.25" r="3018" s="112" spans="1:41">
      <c r="A3018" s="127" t="n"/>
      <c r="B3018" s="113" t="n"/>
      <c r="C3018" s="127" t="n"/>
      <c r="D3018" s="127" t="n"/>
      <c r="E3018" s="114">
        <f>IF(F3018 &lt;&gt; "",VLOOKUP(F3018,CategoryLookup,2,FALSE), "")</f>
        <v/>
      </c>
      <c r="F3018" s="126" t="n"/>
      <c r="G3018" s="127" t="n"/>
      <c r="H3018" s="127" t="n"/>
      <c r="I3018" s="127" t="n"/>
      <c r="J3018" s="127" t="n"/>
      <c r="K3018" s="127" t="n"/>
      <c r="L3018" s="127" t="n"/>
      <c r="M3018" s="127" t="n"/>
      <c r="N3018" s="120" t="n"/>
      <c r="O3018" s="120" t="n"/>
      <c r="P3018" s="120" t="n"/>
      <c r="Q3018" s="120" t="n"/>
      <c r="R3018" s="121" t="n"/>
      <c r="S3018" s="121" t="n"/>
      <c r="T3018" s="121" t="n"/>
      <c r="U3018" s="121" t="n"/>
      <c r="V3018" s="117">
        <f>IF(P3018="NA","NA",IF(P3018&lt;&gt;"",TEXT(P3018-N3018,"[h].mm"),""))</f>
        <v/>
      </c>
      <c r="W3018" s="118">
        <f>IF(AND(R3018="",S3018=""),"",R3018+S3018)</f>
        <v/>
      </c>
      <c r="X3018" s="116">
        <f>IF(O3018&lt;&gt;"",DATE(YEAR(O3018), MONTH(O3018), DAY(O3018)),"")</f>
        <v/>
      </c>
      <c r="Y3018" s="122" t="n"/>
      <c r="Z3018" s="123" t="n"/>
      <c r="AA3018" s="117">
        <f>IF(F3018="Re-assigned","NA",IF(W3018="","",IF(W3018&gt;=VLOOKUP(D3018,SLAMatrix,3,FALSE),"Yes",IF(W3018&lt;VLOOKUP(D3018,SLAMatrix,2,FALSE),"No","Internal"))))</f>
        <v/>
      </c>
      <c r="AB3018" s="123" t="n"/>
      <c r="AC3018" s="123" t="n"/>
      <c r="AD3018" s="119" t="n"/>
      <c r="AE3018" s="125" t="n"/>
      <c r="AF3018" s="124">
        <f>MONTH(O3018)</f>
        <v/>
      </c>
      <c r="AG3018" s="124">
        <f>VLOOKUP(IFERROR(MID(AE3018,1,(FIND(",",AE3018,1)-1)),AE3018),Facility_Region_Mapping,2,FALSE)</f>
        <v/>
      </c>
      <c r="AH3018" s="124" t="n"/>
      <c r="AI3018" s="124">
        <f>IF(C3018&lt;&gt;"",IF(M3018="ESM User",getInterfaceName($C3018),"NA"),"")</f>
        <v/>
      </c>
      <c r="AJ3018" s="116">
        <f>IF(Q3018&lt;&gt;"",DATE(YEAR(Q3018), MONTH(Q3018), DAY(Q3018)),"")</f>
        <v/>
      </c>
      <c r="AK3018" s="130">
        <f>IF(Q3018&lt;&gt;0,Q3018-N3018,TODAY()-N3018)</f>
        <v/>
      </c>
      <c r="AL3018" s="112">
        <f>IF(F3018="Re-assigned",0,IF(H3018="Closed",0,IF(H3018="Service Restored",0,IF(H3018="",0,1))))</f>
        <v/>
      </c>
      <c r="AM3018" s="124">
        <f>IF(AL3018=0,"",IF(AK3018&gt;20.99,"Aged","Non-Aged"))</f>
        <v/>
      </c>
      <c r="AN3018" s="112">
        <f>IF(Q3018&lt;&gt;"",MONTH(Q3018),"")</f>
        <v/>
      </c>
      <c r="AO3018" s="112">
        <f>IFERROR(VALUE(V3018),0)</f>
        <v/>
      </c>
    </row>
    <row customFormat="1" customHeight="1" ht="29.25" r="3019" s="112" spans="1:41">
      <c r="A3019" s="127" t="n"/>
      <c r="B3019" s="113" t="n"/>
      <c r="C3019" s="127" t="n"/>
      <c r="D3019" s="127" t="n"/>
      <c r="E3019" s="114">
        <f>IF(F3019 &lt;&gt; "",VLOOKUP(F3019,CategoryLookup,2,FALSE), "")</f>
        <v/>
      </c>
      <c r="F3019" s="126" t="n"/>
      <c r="G3019" s="127" t="n"/>
      <c r="H3019" s="127" t="n"/>
      <c r="I3019" s="127" t="n"/>
      <c r="J3019" s="127" t="n"/>
      <c r="K3019" s="127" t="n"/>
      <c r="L3019" s="127" t="n"/>
      <c r="M3019" s="127" t="n"/>
      <c r="N3019" s="120" t="n"/>
      <c r="O3019" s="120" t="n"/>
      <c r="P3019" s="120" t="n"/>
      <c r="Q3019" s="120" t="n"/>
      <c r="R3019" s="121" t="n"/>
      <c r="S3019" s="121" t="n"/>
      <c r="T3019" s="121" t="n"/>
      <c r="U3019" s="121" t="n"/>
      <c r="V3019" s="117">
        <f>IF(P3019="NA","NA",IF(P3019&lt;&gt;"",TEXT(P3019-N3019,"[h].mm"),""))</f>
        <v/>
      </c>
      <c r="W3019" s="118">
        <f>IF(AND(R3019="",S3019=""),"",R3019+S3019)</f>
        <v/>
      </c>
      <c r="X3019" s="116">
        <f>IF(O3019&lt;&gt;"",DATE(YEAR(O3019), MONTH(O3019), DAY(O3019)),"")</f>
        <v/>
      </c>
      <c r="Y3019" s="122" t="n"/>
      <c r="Z3019" s="123" t="n"/>
      <c r="AA3019" s="117">
        <f>IF(F3019="Re-assigned","NA",IF(W3019="","",IF(W3019&gt;=VLOOKUP(D3019,SLAMatrix,3,FALSE),"Yes",IF(W3019&lt;VLOOKUP(D3019,SLAMatrix,2,FALSE),"No","Internal"))))</f>
        <v/>
      </c>
      <c r="AB3019" s="123" t="n"/>
      <c r="AC3019" s="123" t="n"/>
      <c r="AD3019" s="119" t="n"/>
      <c r="AE3019" s="125" t="n"/>
      <c r="AF3019" s="124">
        <f>MONTH(O3019)</f>
        <v/>
      </c>
      <c r="AG3019" s="124">
        <f>VLOOKUP(IFERROR(MID(AE3019,1,(FIND(",",AE3019,1)-1)),AE3019),Facility_Region_Mapping,2,FALSE)</f>
        <v/>
      </c>
      <c r="AH3019" s="124" t="n"/>
      <c r="AI3019" s="124">
        <f>IF(C3019&lt;&gt;"",IF(M3019="ESM User",getInterfaceName($C3019),"NA"),"")</f>
        <v/>
      </c>
      <c r="AJ3019" s="116">
        <f>IF(Q3019&lt;&gt;"",DATE(YEAR(Q3019), MONTH(Q3019), DAY(Q3019)),"")</f>
        <v/>
      </c>
      <c r="AK3019" s="130">
        <f>IF(Q3019&lt;&gt;0,Q3019-N3019,TODAY()-N3019)</f>
        <v/>
      </c>
      <c r="AL3019" s="112">
        <f>IF(F3019="Re-assigned",0,IF(H3019="Closed",0,IF(H3019="Service Restored",0,IF(H3019="",0,1))))</f>
        <v/>
      </c>
      <c r="AM3019" s="124">
        <f>IF(AL3019=0,"",IF(AK3019&gt;20.99,"Aged","Non-Aged"))</f>
        <v/>
      </c>
      <c r="AN3019" s="112">
        <f>IF(Q3019&lt;&gt;"",MONTH(Q3019),"")</f>
        <v/>
      </c>
      <c r="AO3019" s="112">
        <f>IFERROR(VALUE(V3019),0)</f>
        <v/>
      </c>
    </row>
    <row customFormat="1" customHeight="1" ht="29.25" r="3020" s="112" spans="1:41">
      <c r="A3020" s="127" t="n"/>
      <c r="B3020" s="113" t="n"/>
      <c r="C3020" s="127" t="n"/>
      <c r="D3020" s="127" t="n"/>
      <c r="E3020" s="114">
        <f>IF(F3020 &lt;&gt; "",VLOOKUP(F3020,CategoryLookup,2,FALSE), "")</f>
        <v/>
      </c>
      <c r="F3020" s="126" t="n"/>
      <c r="G3020" s="127" t="n"/>
      <c r="H3020" s="127" t="n"/>
      <c r="I3020" s="127" t="n"/>
      <c r="J3020" s="127" t="n"/>
      <c r="K3020" s="127" t="n"/>
      <c r="L3020" s="127" t="n"/>
      <c r="M3020" s="127" t="n"/>
      <c r="N3020" s="120" t="n"/>
      <c r="O3020" s="120" t="n"/>
      <c r="P3020" s="120" t="n"/>
      <c r="Q3020" s="120" t="n"/>
      <c r="R3020" s="121" t="n"/>
      <c r="S3020" s="121" t="n"/>
      <c r="T3020" s="121" t="n"/>
      <c r="U3020" s="121" t="n"/>
      <c r="V3020" s="117">
        <f>IF(P3020="NA","NA",IF(P3020&lt;&gt;"",TEXT(P3020-N3020,"[h].mm"),""))</f>
        <v/>
      </c>
      <c r="W3020" s="118">
        <f>IF(AND(R3020="",S3020=""),"",R3020+S3020)</f>
        <v/>
      </c>
      <c r="X3020" s="116">
        <f>IF(O3020&lt;&gt;"",DATE(YEAR(O3020), MONTH(O3020), DAY(O3020)),"")</f>
        <v/>
      </c>
      <c r="Y3020" s="122" t="n"/>
      <c r="Z3020" s="123" t="n"/>
      <c r="AA3020" s="117">
        <f>IF(F3020="Re-assigned","NA",IF(W3020="","",IF(W3020&gt;=VLOOKUP(D3020,SLAMatrix,3,FALSE),"Yes",IF(W3020&lt;VLOOKUP(D3020,SLAMatrix,2,FALSE),"No","Internal"))))</f>
        <v/>
      </c>
      <c r="AB3020" s="123" t="n"/>
      <c r="AC3020" s="123" t="n"/>
      <c r="AD3020" s="119" t="n"/>
      <c r="AE3020" s="125" t="n"/>
      <c r="AF3020" s="124">
        <f>MONTH(O3020)</f>
        <v/>
      </c>
      <c r="AG3020" s="124">
        <f>VLOOKUP(IFERROR(MID(AE3020,1,(FIND(",",AE3020,1)-1)),AE3020),Facility_Region_Mapping,2,FALSE)</f>
        <v/>
      </c>
      <c r="AH3020" s="124" t="n"/>
      <c r="AI3020" s="124">
        <f>IF(C3020&lt;&gt;"",IF(M3020="ESM User",getInterfaceName($C3020),"NA"),"")</f>
        <v/>
      </c>
      <c r="AJ3020" s="116">
        <f>IF(Q3020&lt;&gt;"",DATE(YEAR(Q3020), MONTH(Q3020), DAY(Q3020)),"")</f>
        <v/>
      </c>
      <c r="AK3020" s="130">
        <f>IF(Q3020&lt;&gt;0,Q3020-N3020,TODAY()-N3020)</f>
        <v/>
      </c>
      <c r="AL3020" s="112">
        <f>IF(F3020="Re-assigned",0,IF(H3020="Closed",0,IF(H3020="Service Restored",0,IF(H3020="",0,1))))</f>
        <v/>
      </c>
      <c r="AM3020" s="124">
        <f>IF(AL3020=0,"",IF(AK3020&gt;20.99,"Aged","Non-Aged"))</f>
        <v/>
      </c>
      <c r="AN3020" s="112">
        <f>IF(Q3020&lt;&gt;"",MONTH(Q3020),"")</f>
        <v/>
      </c>
      <c r="AO3020" s="112">
        <f>IFERROR(VALUE(V3020),0)</f>
        <v/>
      </c>
    </row>
    <row customFormat="1" customHeight="1" ht="29.25" r="3021" s="112" spans="1:41">
      <c r="A3021" s="127" t="n"/>
      <c r="B3021" s="113" t="n"/>
      <c r="C3021" s="127" t="n"/>
      <c r="D3021" s="127" t="n"/>
      <c r="E3021" s="114">
        <f>IF(F3021 &lt;&gt; "",VLOOKUP(F3021,CategoryLookup,2,FALSE), "")</f>
        <v/>
      </c>
      <c r="F3021" s="126" t="n"/>
      <c r="G3021" s="127" t="n"/>
      <c r="H3021" s="127" t="n"/>
      <c r="I3021" s="127" t="n"/>
      <c r="J3021" s="127" t="n"/>
      <c r="K3021" s="127" t="n"/>
      <c r="L3021" s="127" t="n"/>
      <c r="M3021" s="127" t="n"/>
      <c r="N3021" s="120" t="n"/>
      <c r="O3021" s="120" t="n"/>
      <c r="P3021" s="120" t="n"/>
      <c r="Q3021" s="120" t="n"/>
      <c r="R3021" s="121" t="n"/>
      <c r="S3021" s="121" t="n"/>
      <c r="T3021" s="121" t="n"/>
      <c r="U3021" s="121" t="n"/>
      <c r="V3021" s="117">
        <f>IF(P3021="NA","NA",IF(P3021&lt;&gt;"",TEXT(P3021-N3021,"[h].mm"),""))</f>
        <v/>
      </c>
      <c r="W3021" s="118">
        <f>IF(AND(R3021="",S3021=""),"",R3021+S3021)</f>
        <v/>
      </c>
      <c r="X3021" s="116">
        <f>IF(O3021&lt;&gt;"",DATE(YEAR(O3021), MONTH(O3021), DAY(O3021)),"")</f>
        <v/>
      </c>
      <c r="Y3021" s="122" t="n"/>
      <c r="Z3021" s="123" t="n"/>
      <c r="AA3021" s="117">
        <f>IF(F3021="Re-assigned","NA",IF(W3021="","",IF(W3021&gt;=VLOOKUP(D3021,SLAMatrix,3,FALSE),"Yes",IF(W3021&lt;VLOOKUP(D3021,SLAMatrix,2,FALSE),"No","Internal"))))</f>
        <v/>
      </c>
      <c r="AB3021" s="123" t="n"/>
      <c r="AC3021" s="123" t="n"/>
      <c r="AD3021" s="119" t="n"/>
      <c r="AE3021" s="125" t="n"/>
      <c r="AF3021" s="124">
        <f>MONTH(O3021)</f>
        <v/>
      </c>
      <c r="AG3021" s="124">
        <f>VLOOKUP(IFERROR(MID(AE3021,1,(FIND(",",AE3021,1)-1)),AE3021),Facility_Region_Mapping,2,FALSE)</f>
        <v/>
      </c>
      <c r="AH3021" s="124" t="n"/>
      <c r="AI3021" s="124">
        <f>IF(C3021&lt;&gt;"",IF(M3021="ESM User",getInterfaceName($C3021),"NA"),"")</f>
        <v/>
      </c>
      <c r="AJ3021" s="116">
        <f>IF(Q3021&lt;&gt;"",DATE(YEAR(Q3021), MONTH(Q3021), DAY(Q3021)),"")</f>
        <v/>
      </c>
      <c r="AK3021" s="130">
        <f>IF(Q3021&lt;&gt;0,Q3021-N3021,TODAY()-N3021)</f>
        <v/>
      </c>
      <c r="AL3021" s="112">
        <f>IF(F3021="Re-assigned",0,IF(H3021="Closed",0,IF(H3021="Service Restored",0,IF(H3021="",0,1))))</f>
        <v/>
      </c>
      <c r="AM3021" s="124">
        <f>IF(AL3021=0,"",IF(AK3021&gt;20.99,"Aged","Non-Aged"))</f>
        <v/>
      </c>
      <c r="AN3021" s="112">
        <f>IF(Q3021&lt;&gt;"",MONTH(Q3021),"")</f>
        <v/>
      </c>
      <c r="AO3021" s="112">
        <f>IFERROR(VALUE(V3021),0)</f>
        <v/>
      </c>
    </row>
    <row customFormat="1" customHeight="1" ht="29.25" r="3022" s="112" spans="1:41">
      <c r="A3022" s="127" t="n"/>
      <c r="B3022" s="113" t="n"/>
      <c r="C3022" s="127" t="n"/>
      <c r="D3022" s="127" t="n"/>
      <c r="E3022" s="114">
        <f>IF(F3022 &lt;&gt; "",VLOOKUP(F3022,CategoryLookup,2,FALSE), "")</f>
        <v/>
      </c>
      <c r="F3022" s="126" t="n"/>
      <c r="G3022" s="127" t="n"/>
      <c r="H3022" s="127" t="n"/>
      <c r="I3022" s="127" t="n"/>
      <c r="J3022" s="127" t="n"/>
      <c r="K3022" s="127" t="n"/>
      <c r="L3022" s="127" t="n"/>
      <c r="M3022" s="127" t="n"/>
      <c r="N3022" s="120" t="n"/>
      <c r="O3022" s="120" t="n"/>
      <c r="P3022" s="120" t="n"/>
      <c r="Q3022" s="120" t="n"/>
      <c r="R3022" s="121" t="n"/>
      <c r="S3022" s="121" t="n"/>
      <c r="T3022" s="121" t="n"/>
      <c r="U3022" s="121" t="n"/>
      <c r="V3022" s="117">
        <f>IF(P3022="NA","NA",IF(P3022&lt;&gt;"",TEXT(P3022-N3022,"[h].mm"),""))</f>
        <v/>
      </c>
      <c r="W3022" s="118">
        <f>IF(AND(R3022="",S3022=""),"",R3022+S3022)</f>
        <v/>
      </c>
      <c r="X3022" s="116">
        <f>IF(O3022&lt;&gt;"",DATE(YEAR(O3022), MONTH(O3022), DAY(O3022)),"")</f>
        <v/>
      </c>
      <c r="Y3022" s="122" t="n"/>
      <c r="Z3022" s="123" t="n"/>
      <c r="AA3022" s="117">
        <f>IF(F3022="Re-assigned","NA",IF(W3022="","",IF(W3022&gt;=VLOOKUP(D3022,SLAMatrix,3,FALSE),"Yes",IF(W3022&lt;VLOOKUP(D3022,SLAMatrix,2,FALSE),"No","Internal"))))</f>
        <v/>
      </c>
      <c r="AB3022" s="123" t="n"/>
      <c r="AC3022" s="123" t="n"/>
      <c r="AD3022" s="119" t="n"/>
      <c r="AE3022" s="125" t="n"/>
      <c r="AF3022" s="124">
        <f>MONTH(O3022)</f>
        <v/>
      </c>
      <c r="AG3022" s="124">
        <f>VLOOKUP(IFERROR(MID(AE3022,1,(FIND(",",AE3022,1)-1)),AE3022),Facility_Region_Mapping,2,FALSE)</f>
        <v/>
      </c>
      <c r="AH3022" s="124" t="n"/>
      <c r="AI3022" s="124">
        <f>IF(C3022&lt;&gt;"",IF(M3022="ESM User",getInterfaceName($C3022),"NA"),"")</f>
        <v/>
      </c>
      <c r="AJ3022" s="116">
        <f>IF(Q3022&lt;&gt;"",DATE(YEAR(Q3022), MONTH(Q3022), DAY(Q3022)),"")</f>
        <v/>
      </c>
      <c r="AK3022" s="130">
        <f>IF(Q3022&lt;&gt;0,Q3022-N3022,TODAY()-N3022)</f>
        <v/>
      </c>
      <c r="AL3022" s="112">
        <f>IF(F3022="Re-assigned",0,IF(H3022="Closed",0,IF(H3022="Service Restored",0,IF(H3022="",0,1))))</f>
        <v/>
      </c>
      <c r="AM3022" s="124">
        <f>IF(AL3022=0,"",IF(AK3022&gt;20.99,"Aged","Non-Aged"))</f>
        <v/>
      </c>
      <c r="AN3022" s="112">
        <f>IF(Q3022&lt;&gt;"",MONTH(Q3022),"")</f>
        <v/>
      </c>
      <c r="AO3022" s="112">
        <f>IFERROR(VALUE(V3022),0)</f>
        <v/>
      </c>
    </row>
    <row customFormat="1" customHeight="1" ht="29.25" r="3023" s="112" spans="1:41">
      <c r="A3023" s="127" t="n"/>
      <c r="B3023" s="113" t="n"/>
      <c r="C3023" s="127" t="n"/>
      <c r="D3023" s="127" t="n"/>
      <c r="E3023" s="114">
        <f>IF(F3023 &lt;&gt; "",VLOOKUP(F3023,CategoryLookup,2,FALSE), "")</f>
        <v/>
      </c>
      <c r="F3023" s="126" t="n"/>
      <c r="G3023" s="127" t="n"/>
      <c r="H3023" s="127" t="n"/>
      <c r="I3023" s="127" t="n"/>
      <c r="J3023" s="127" t="n"/>
      <c r="K3023" s="127" t="n"/>
      <c r="L3023" s="127" t="n"/>
      <c r="M3023" s="127" t="n"/>
      <c r="N3023" s="120" t="n"/>
      <c r="O3023" s="120" t="n"/>
      <c r="P3023" s="120" t="n"/>
      <c r="Q3023" s="120" t="n"/>
      <c r="R3023" s="121" t="n"/>
      <c r="S3023" s="121" t="n"/>
      <c r="T3023" s="121" t="n"/>
      <c r="U3023" s="121" t="n"/>
      <c r="V3023" s="117">
        <f>IF(P3023="NA","NA",IF(P3023&lt;&gt;"",TEXT(P3023-N3023,"[h].mm"),""))</f>
        <v/>
      </c>
      <c r="W3023" s="118">
        <f>IF(AND(R3023="",S3023=""),"",R3023+S3023)</f>
        <v/>
      </c>
      <c r="X3023" s="116">
        <f>IF(O3023&lt;&gt;"",DATE(YEAR(O3023), MONTH(O3023), DAY(O3023)),"")</f>
        <v/>
      </c>
      <c r="Y3023" s="122" t="n"/>
      <c r="Z3023" s="123" t="n"/>
      <c r="AA3023" s="117">
        <f>IF(F3023="Re-assigned","NA",IF(W3023="","",IF(W3023&gt;=VLOOKUP(D3023,SLAMatrix,3,FALSE),"Yes",IF(W3023&lt;VLOOKUP(D3023,SLAMatrix,2,FALSE),"No","Internal"))))</f>
        <v/>
      </c>
      <c r="AB3023" s="123" t="n"/>
      <c r="AC3023" s="123" t="n"/>
      <c r="AD3023" s="119" t="n"/>
      <c r="AE3023" s="125" t="n"/>
      <c r="AF3023" s="124">
        <f>MONTH(O3023)</f>
        <v/>
      </c>
      <c r="AG3023" s="124">
        <f>VLOOKUP(IFERROR(MID(AE3023,1,(FIND(",",AE3023,1)-1)),AE3023),Facility_Region_Mapping,2,FALSE)</f>
        <v/>
      </c>
      <c r="AH3023" s="124" t="n"/>
      <c r="AI3023" s="124">
        <f>IF(C3023&lt;&gt;"",IF(M3023="ESM User",getInterfaceName($C3023),"NA"),"")</f>
        <v/>
      </c>
      <c r="AJ3023" s="116">
        <f>IF(Q3023&lt;&gt;"",DATE(YEAR(Q3023), MONTH(Q3023), DAY(Q3023)),"")</f>
        <v/>
      </c>
      <c r="AK3023" s="130">
        <f>IF(Q3023&lt;&gt;0,Q3023-N3023,TODAY()-N3023)</f>
        <v/>
      </c>
      <c r="AL3023" s="112">
        <f>IF(F3023="Re-assigned",0,IF(H3023="Closed",0,IF(H3023="Service Restored",0,IF(H3023="",0,1))))</f>
        <v/>
      </c>
      <c r="AM3023" s="124">
        <f>IF(AL3023=0,"",IF(AK3023&gt;20.99,"Aged","Non-Aged"))</f>
        <v/>
      </c>
      <c r="AN3023" s="112">
        <f>IF(Q3023&lt;&gt;"",MONTH(Q3023),"")</f>
        <v/>
      </c>
      <c r="AO3023" s="112">
        <f>IFERROR(VALUE(V3023),0)</f>
        <v/>
      </c>
    </row>
    <row customFormat="1" customHeight="1" ht="29.25" r="3024" s="112" spans="1:41">
      <c r="A3024" s="127" t="n"/>
      <c r="B3024" s="113" t="n"/>
      <c r="C3024" s="127" t="n"/>
      <c r="D3024" s="127" t="n"/>
      <c r="E3024" s="114">
        <f>IF(F3024 &lt;&gt; "",VLOOKUP(F3024,CategoryLookup,2,FALSE), "")</f>
        <v/>
      </c>
      <c r="F3024" s="126" t="n"/>
      <c r="G3024" s="127" t="n"/>
      <c r="H3024" s="127" t="n"/>
      <c r="I3024" s="127" t="n"/>
      <c r="J3024" s="127" t="n"/>
      <c r="K3024" s="127" t="n"/>
      <c r="L3024" s="127" t="n"/>
      <c r="M3024" s="127" t="n"/>
      <c r="N3024" s="120" t="n"/>
      <c r="O3024" s="120" t="n"/>
      <c r="P3024" s="120" t="n"/>
      <c r="Q3024" s="120" t="n"/>
      <c r="R3024" s="121" t="n"/>
      <c r="S3024" s="121" t="n"/>
      <c r="T3024" s="121" t="n"/>
      <c r="U3024" s="121" t="n"/>
      <c r="V3024" s="117">
        <f>IF(P3024="NA","NA",IF(P3024&lt;&gt;"",TEXT(P3024-N3024,"[h].mm"),""))</f>
        <v/>
      </c>
      <c r="W3024" s="118">
        <f>IF(AND(R3024="",S3024=""),"",R3024+S3024)</f>
        <v/>
      </c>
      <c r="X3024" s="116">
        <f>IF(O3024&lt;&gt;"",DATE(YEAR(O3024), MONTH(O3024), DAY(O3024)),"")</f>
        <v/>
      </c>
      <c r="Y3024" s="122" t="n"/>
      <c r="Z3024" s="123" t="n"/>
      <c r="AA3024" s="117">
        <f>IF(F3024="Re-assigned","NA",IF(W3024="","",IF(W3024&gt;=VLOOKUP(D3024,SLAMatrix,3,FALSE),"Yes",IF(W3024&lt;VLOOKUP(D3024,SLAMatrix,2,FALSE),"No","Internal"))))</f>
        <v/>
      </c>
      <c r="AB3024" s="123" t="n"/>
      <c r="AC3024" s="123" t="n"/>
      <c r="AD3024" s="119" t="n"/>
      <c r="AE3024" s="125" t="n"/>
      <c r="AF3024" s="124">
        <f>MONTH(O3024)</f>
        <v/>
      </c>
      <c r="AG3024" s="124">
        <f>VLOOKUP(IFERROR(MID(AE3024,1,(FIND(",",AE3024,1)-1)),AE3024),Facility_Region_Mapping,2,FALSE)</f>
        <v/>
      </c>
      <c r="AH3024" s="124" t="n"/>
      <c r="AI3024" s="124">
        <f>IF(C3024&lt;&gt;"",IF(M3024="ESM User",getInterfaceName($C3024),"NA"),"")</f>
        <v/>
      </c>
      <c r="AJ3024" s="116">
        <f>IF(Q3024&lt;&gt;"",DATE(YEAR(Q3024), MONTH(Q3024), DAY(Q3024)),"")</f>
        <v/>
      </c>
      <c r="AK3024" s="130">
        <f>IF(Q3024&lt;&gt;0,Q3024-N3024,TODAY()-N3024)</f>
        <v/>
      </c>
      <c r="AL3024" s="112">
        <f>IF(F3024="Re-assigned",0,IF(H3024="Closed",0,IF(H3024="Service Restored",0,IF(H3024="",0,1))))</f>
        <v/>
      </c>
      <c r="AM3024" s="124">
        <f>IF(AL3024=0,"",IF(AK3024&gt;20.99,"Aged","Non-Aged"))</f>
        <v/>
      </c>
      <c r="AN3024" s="112">
        <f>IF(Q3024&lt;&gt;"",MONTH(Q3024),"")</f>
        <v/>
      </c>
      <c r="AO3024" s="112">
        <f>IFERROR(VALUE(V3024),0)</f>
        <v/>
      </c>
    </row>
    <row customFormat="1" customHeight="1" ht="29.25" r="3025" s="112" spans="1:41">
      <c r="A3025" s="127" t="n"/>
      <c r="B3025" s="113" t="n"/>
      <c r="C3025" s="127" t="n"/>
      <c r="D3025" s="127" t="n"/>
      <c r="E3025" s="114">
        <f>IF(F3025 &lt;&gt; "",VLOOKUP(F3025,CategoryLookup,2,FALSE), "")</f>
        <v/>
      </c>
      <c r="F3025" s="126" t="n"/>
      <c r="G3025" s="127" t="n"/>
      <c r="H3025" s="127" t="n"/>
      <c r="I3025" s="127" t="n"/>
      <c r="J3025" s="127" t="n"/>
      <c r="K3025" s="127" t="n"/>
      <c r="L3025" s="127" t="n"/>
      <c r="M3025" s="127" t="n"/>
      <c r="N3025" s="120" t="n"/>
      <c r="O3025" s="120" t="n"/>
      <c r="P3025" s="120" t="n"/>
      <c r="Q3025" s="120" t="n"/>
      <c r="R3025" s="121" t="n"/>
      <c r="S3025" s="121" t="n"/>
      <c r="T3025" s="121" t="n"/>
      <c r="U3025" s="121" t="n"/>
      <c r="V3025" s="117">
        <f>IF(P3025="NA","NA",IF(P3025&lt;&gt;"",TEXT(P3025-N3025,"[h].mm"),""))</f>
        <v/>
      </c>
      <c r="W3025" s="118">
        <f>IF(AND(R3025="",S3025=""),"",R3025+S3025)</f>
        <v/>
      </c>
      <c r="X3025" s="116">
        <f>IF(O3025&lt;&gt;"",DATE(YEAR(O3025), MONTH(O3025), DAY(O3025)),"")</f>
        <v/>
      </c>
      <c r="Y3025" s="122" t="n"/>
      <c r="Z3025" s="123" t="n"/>
      <c r="AA3025" s="117">
        <f>IF(F3025="Re-assigned","NA",IF(W3025="","",IF(W3025&gt;=VLOOKUP(D3025,SLAMatrix,3,FALSE),"Yes",IF(W3025&lt;VLOOKUP(D3025,SLAMatrix,2,FALSE),"No","Internal"))))</f>
        <v/>
      </c>
      <c r="AB3025" s="123" t="n"/>
      <c r="AC3025" s="123" t="n"/>
      <c r="AD3025" s="119" t="n"/>
      <c r="AE3025" s="125" t="n"/>
      <c r="AF3025" s="124">
        <f>MONTH(O3025)</f>
        <v/>
      </c>
      <c r="AG3025" s="124">
        <f>VLOOKUP(IFERROR(MID(AE3025,1,(FIND(",",AE3025,1)-1)),AE3025),Facility_Region_Mapping,2,FALSE)</f>
        <v/>
      </c>
      <c r="AH3025" s="124" t="n"/>
      <c r="AI3025" s="124">
        <f>IF(C3025&lt;&gt;"",IF(M3025="ESM User",getInterfaceName($C3025),"NA"),"")</f>
        <v/>
      </c>
      <c r="AJ3025" s="116">
        <f>IF(Q3025&lt;&gt;"",DATE(YEAR(Q3025), MONTH(Q3025), DAY(Q3025)),"")</f>
        <v/>
      </c>
      <c r="AK3025" s="130">
        <f>IF(Q3025&lt;&gt;0,Q3025-N3025,TODAY()-N3025)</f>
        <v/>
      </c>
      <c r="AL3025" s="112">
        <f>IF(F3025="Re-assigned",0,IF(H3025="Closed",0,IF(H3025="Service Restored",0,IF(H3025="",0,1))))</f>
        <v/>
      </c>
      <c r="AM3025" s="124">
        <f>IF(AL3025=0,"",IF(AK3025&gt;20.99,"Aged","Non-Aged"))</f>
        <v/>
      </c>
      <c r="AN3025" s="112">
        <f>IF(Q3025&lt;&gt;"",MONTH(Q3025),"")</f>
        <v/>
      </c>
      <c r="AO3025" s="112">
        <f>IFERROR(VALUE(V3025),0)</f>
        <v/>
      </c>
    </row>
    <row customFormat="1" customHeight="1" ht="29.25" r="3026" s="112" spans="1:41">
      <c r="A3026" s="127" t="n"/>
      <c r="B3026" s="113" t="n"/>
      <c r="C3026" s="127" t="n"/>
      <c r="D3026" s="127" t="n"/>
      <c r="E3026" s="114">
        <f>IF(F3026 &lt;&gt; "",VLOOKUP(F3026,CategoryLookup,2,FALSE), "")</f>
        <v/>
      </c>
      <c r="F3026" s="126" t="n"/>
      <c r="G3026" s="127" t="n"/>
      <c r="H3026" s="127" t="n"/>
      <c r="I3026" s="127" t="n"/>
      <c r="J3026" s="127" t="n"/>
      <c r="K3026" s="127" t="n"/>
      <c r="L3026" s="127" t="n"/>
      <c r="M3026" s="127" t="n"/>
      <c r="N3026" s="120" t="n"/>
      <c r="O3026" s="120" t="n"/>
      <c r="P3026" s="120" t="n"/>
      <c r="Q3026" s="120" t="n"/>
      <c r="R3026" s="121" t="n"/>
      <c r="S3026" s="121" t="n"/>
      <c r="T3026" s="121" t="n"/>
      <c r="U3026" s="121" t="n"/>
      <c r="V3026" s="117">
        <f>IF(P3026="NA","NA",IF(P3026&lt;&gt;"",TEXT(P3026-N3026,"[h].mm"),""))</f>
        <v/>
      </c>
      <c r="W3026" s="118">
        <f>IF(AND(R3026="",S3026=""),"",R3026+S3026)</f>
        <v/>
      </c>
      <c r="X3026" s="116">
        <f>IF(O3026&lt;&gt;"",DATE(YEAR(O3026), MONTH(O3026), DAY(O3026)),"")</f>
        <v/>
      </c>
      <c r="Y3026" s="122" t="n"/>
      <c r="Z3026" s="123" t="n"/>
      <c r="AA3026" s="117">
        <f>IF(F3026="Re-assigned","NA",IF(W3026="","",IF(W3026&gt;=VLOOKUP(D3026,SLAMatrix,3,FALSE),"Yes",IF(W3026&lt;VLOOKUP(D3026,SLAMatrix,2,FALSE),"No","Internal"))))</f>
        <v/>
      </c>
      <c r="AB3026" s="123" t="n"/>
      <c r="AC3026" s="123" t="n"/>
      <c r="AD3026" s="119" t="n"/>
      <c r="AE3026" s="125" t="n"/>
      <c r="AF3026" s="124">
        <f>MONTH(O3026)</f>
        <v/>
      </c>
      <c r="AG3026" s="124">
        <f>VLOOKUP(IFERROR(MID(AE3026,1,(FIND(",",AE3026,1)-1)),AE3026),Facility_Region_Mapping,2,FALSE)</f>
        <v/>
      </c>
      <c r="AH3026" s="124" t="n"/>
      <c r="AI3026" s="124">
        <f>IF(C3026&lt;&gt;"",IF(M3026="ESM User",getInterfaceName($C3026),"NA"),"")</f>
        <v/>
      </c>
      <c r="AJ3026" s="116">
        <f>IF(Q3026&lt;&gt;"",DATE(YEAR(Q3026), MONTH(Q3026), DAY(Q3026)),"")</f>
        <v/>
      </c>
      <c r="AK3026" s="130">
        <f>IF(Q3026&lt;&gt;0,Q3026-N3026,TODAY()-N3026)</f>
        <v/>
      </c>
      <c r="AL3026" s="112">
        <f>IF(F3026="Re-assigned",0,IF(H3026="Closed",0,IF(H3026="Service Restored",0,IF(H3026="",0,1))))</f>
        <v/>
      </c>
      <c r="AM3026" s="124">
        <f>IF(AL3026=0,"",IF(AK3026&gt;20.99,"Aged","Non-Aged"))</f>
        <v/>
      </c>
      <c r="AN3026" s="112">
        <f>IF(Q3026&lt;&gt;"",MONTH(Q3026),"")</f>
        <v/>
      </c>
      <c r="AO3026" s="112">
        <f>IFERROR(VALUE(V3026),0)</f>
        <v/>
      </c>
    </row>
    <row customFormat="1" customHeight="1" ht="29.25" r="3027" s="112" spans="1:41">
      <c r="A3027" s="127" t="n"/>
      <c r="B3027" s="113" t="n"/>
      <c r="C3027" s="127" t="n"/>
      <c r="D3027" s="127" t="n"/>
      <c r="E3027" s="114">
        <f>IF(F3027 &lt;&gt; "",VLOOKUP(F3027,CategoryLookup,2,FALSE), "")</f>
        <v/>
      </c>
      <c r="F3027" s="126" t="n"/>
      <c r="G3027" s="127" t="n"/>
      <c r="H3027" s="127" t="n"/>
      <c r="I3027" s="127" t="n"/>
      <c r="J3027" s="127" t="n"/>
      <c r="K3027" s="127" t="n"/>
      <c r="L3027" s="127" t="n"/>
      <c r="M3027" s="127" t="n"/>
      <c r="N3027" s="120" t="n"/>
      <c r="O3027" s="120" t="n"/>
      <c r="P3027" s="120" t="n"/>
      <c r="Q3027" s="120" t="n"/>
      <c r="R3027" s="121" t="n"/>
      <c r="S3027" s="121" t="n"/>
      <c r="T3027" s="121" t="n"/>
      <c r="U3027" s="121" t="n"/>
      <c r="V3027" s="117">
        <f>IF(P3027="NA","NA",IF(P3027&lt;&gt;"",TEXT(P3027-N3027,"[h].mm"),""))</f>
        <v/>
      </c>
      <c r="W3027" s="118">
        <f>IF(AND(R3027="",S3027=""),"",R3027+S3027)</f>
        <v/>
      </c>
      <c r="X3027" s="116">
        <f>IF(O3027&lt;&gt;"",DATE(YEAR(O3027), MONTH(O3027), DAY(O3027)),"")</f>
        <v/>
      </c>
      <c r="Y3027" s="122" t="n"/>
      <c r="Z3027" s="123" t="n"/>
      <c r="AA3027" s="117">
        <f>IF(F3027="Re-assigned","NA",IF(W3027="","",IF(W3027&gt;=VLOOKUP(D3027,SLAMatrix,3,FALSE),"Yes",IF(W3027&lt;VLOOKUP(D3027,SLAMatrix,2,FALSE),"No","Internal"))))</f>
        <v/>
      </c>
      <c r="AB3027" s="123" t="n"/>
      <c r="AC3027" s="123" t="n"/>
      <c r="AD3027" s="119" t="n"/>
      <c r="AE3027" s="125" t="n"/>
      <c r="AF3027" s="124">
        <f>MONTH(O3027)</f>
        <v/>
      </c>
      <c r="AG3027" s="124">
        <f>VLOOKUP(IFERROR(MID(AE3027,1,(FIND(",",AE3027,1)-1)),AE3027),Facility_Region_Mapping,2,FALSE)</f>
        <v/>
      </c>
      <c r="AH3027" s="124" t="n"/>
      <c r="AI3027" s="124">
        <f>IF(C3027&lt;&gt;"",IF(M3027="ESM User",getInterfaceName($C3027),"NA"),"")</f>
        <v/>
      </c>
      <c r="AJ3027" s="116">
        <f>IF(Q3027&lt;&gt;"",DATE(YEAR(Q3027), MONTH(Q3027), DAY(Q3027)),"")</f>
        <v/>
      </c>
      <c r="AK3027" s="130">
        <f>IF(Q3027&lt;&gt;0,Q3027-N3027,TODAY()-N3027)</f>
        <v/>
      </c>
      <c r="AL3027" s="112">
        <f>IF(F3027="Re-assigned",0,IF(H3027="Closed",0,IF(H3027="Service Restored",0,IF(H3027="",0,1))))</f>
        <v/>
      </c>
      <c r="AM3027" s="124">
        <f>IF(AL3027=0,"",IF(AK3027&gt;20.99,"Aged","Non-Aged"))</f>
        <v/>
      </c>
      <c r="AN3027" s="112">
        <f>IF(Q3027&lt;&gt;"",MONTH(Q3027),"")</f>
        <v/>
      </c>
      <c r="AO3027" s="112">
        <f>IFERROR(VALUE(V3027),0)</f>
        <v/>
      </c>
    </row>
    <row customFormat="1" customHeight="1" ht="29.25" r="3028" s="112" spans="1:41">
      <c r="A3028" s="127" t="n"/>
      <c r="B3028" s="113" t="n"/>
      <c r="C3028" s="127" t="n"/>
      <c r="D3028" s="127" t="n"/>
      <c r="E3028" s="114">
        <f>IF(F3028 &lt;&gt; "",VLOOKUP(F3028,CategoryLookup,2,FALSE), "")</f>
        <v/>
      </c>
      <c r="F3028" s="126" t="n"/>
      <c r="G3028" s="127" t="n"/>
      <c r="H3028" s="127" t="n"/>
      <c r="I3028" s="127" t="n"/>
      <c r="J3028" s="127" t="n"/>
      <c r="K3028" s="127" t="n"/>
      <c r="L3028" s="127" t="n"/>
      <c r="M3028" s="127" t="n"/>
      <c r="N3028" s="120" t="n"/>
      <c r="O3028" s="120" t="n"/>
      <c r="P3028" s="120" t="n"/>
      <c r="Q3028" s="120" t="n"/>
      <c r="R3028" s="121" t="n"/>
      <c r="S3028" s="121" t="n"/>
      <c r="T3028" s="121" t="n"/>
      <c r="U3028" s="121" t="n"/>
      <c r="V3028" s="117">
        <f>IF(P3028="NA","NA",IF(P3028&lt;&gt;"",TEXT(P3028-N3028,"[h].mm"),""))</f>
        <v/>
      </c>
      <c r="W3028" s="118">
        <f>IF(AND(R3028="",S3028=""),"",R3028+S3028)</f>
        <v/>
      </c>
      <c r="X3028" s="116">
        <f>IF(O3028&lt;&gt;"",DATE(YEAR(O3028), MONTH(O3028), DAY(O3028)),"")</f>
        <v/>
      </c>
      <c r="Y3028" s="122" t="n"/>
      <c r="Z3028" s="123" t="n"/>
      <c r="AA3028" s="117">
        <f>IF(F3028="Re-assigned","NA",IF(W3028="","",IF(W3028&gt;=VLOOKUP(D3028,SLAMatrix,3,FALSE),"Yes",IF(W3028&lt;VLOOKUP(D3028,SLAMatrix,2,FALSE),"No","Internal"))))</f>
        <v/>
      </c>
      <c r="AB3028" s="123" t="n"/>
      <c r="AC3028" s="123" t="n"/>
      <c r="AD3028" s="119" t="n"/>
      <c r="AE3028" s="125" t="n"/>
      <c r="AF3028" s="124">
        <f>MONTH(O3028)</f>
        <v/>
      </c>
      <c r="AG3028" s="124">
        <f>VLOOKUP(IFERROR(MID(AE3028,1,(FIND(",",AE3028,1)-1)),AE3028),Facility_Region_Mapping,2,FALSE)</f>
        <v/>
      </c>
      <c r="AH3028" s="124" t="n"/>
      <c r="AI3028" s="124">
        <f>IF(C3028&lt;&gt;"",IF(M3028="ESM User",getInterfaceName($C3028),"NA"),"")</f>
        <v/>
      </c>
      <c r="AJ3028" s="116">
        <f>IF(Q3028&lt;&gt;"",DATE(YEAR(Q3028), MONTH(Q3028), DAY(Q3028)),"")</f>
        <v/>
      </c>
      <c r="AK3028" s="130">
        <f>IF(Q3028&lt;&gt;0,Q3028-N3028,TODAY()-N3028)</f>
        <v/>
      </c>
      <c r="AL3028" s="112">
        <f>IF(F3028="Re-assigned",0,IF(H3028="Closed",0,IF(H3028="Service Restored",0,IF(H3028="",0,1))))</f>
        <v/>
      </c>
      <c r="AM3028" s="124">
        <f>IF(AL3028=0,"",IF(AK3028&gt;20.99,"Aged","Non-Aged"))</f>
        <v/>
      </c>
      <c r="AN3028" s="112">
        <f>IF(Q3028&lt;&gt;"",MONTH(Q3028),"")</f>
        <v/>
      </c>
      <c r="AO3028" s="112">
        <f>IFERROR(VALUE(V3028),0)</f>
        <v/>
      </c>
    </row>
    <row customFormat="1" customHeight="1" ht="29.25" r="3029" s="112" spans="1:41">
      <c r="A3029" s="127" t="n"/>
      <c r="B3029" s="113" t="n"/>
      <c r="C3029" s="127" t="n"/>
      <c r="D3029" s="127" t="n"/>
      <c r="E3029" s="114">
        <f>IF(F3029 &lt;&gt; "",VLOOKUP(F3029,CategoryLookup,2,FALSE), "")</f>
        <v/>
      </c>
      <c r="F3029" s="126" t="n"/>
      <c r="G3029" s="127" t="n"/>
      <c r="H3029" s="127" t="n"/>
      <c r="I3029" s="127" t="n"/>
      <c r="J3029" s="127" t="n"/>
      <c r="K3029" s="127" t="n"/>
      <c r="L3029" s="127" t="n"/>
      <c r="M3029" s="127" t="n"/>
      <c r="N3029" s="120" t="n"/>
      <c r="O3029" s="120" t="n"/>
      <c r="P3029" s="120" t="n"/>
      <c r="Q3029" s="120" t="n"/>
      <c r="R3029" s="121" t="n"/>
      <c r="S3029" s="121" t="n"/>
      <c r="T3029" s="121" t="n"/>
      <c r="U3029" s="121" t="n"/>
      <c r="V3029" s="117">
        <f>IF(P3029="NA","NA",IF(P3029&lt;&gt;"",TEXT(P3029-N3029,"[h].mm"),""))</f>
        <v/>
      </c>
      <c r="W3029" s="118">
        <f>IF(AND(R3029="",S3029=""),"",R3029+S3029)</f>
        <v/>
      </c>
      <c r="X3029" s="116">
        <f>IF(O3029&lt;&gt;"",DATE(YEAR(O3029), MONTH(O3029), DAY(O3029)),"")</f>
        <v/>
      </c>
      <c r="Y3029" s="122" t="n"/>
      <c r="Z3029" s="123" t="n"/>
      <c r="AA3029" s="117">
        <f>IF(F3029="Re-assigned","NA",IF(W3029="","",IF(W3029&gt;=VLOOKUP(D3029,SLAMatrix,3,FALSE),"Yes",IF(W3029&lt;VLOOKUP(D3029,SLAMatrix,2,FALSE),"No","Internal"))))</f>
        <v/>
      </c>
      <c r="AB3029" s="123" t="n"/>
      <c r="AC3029" s="123" t="n"/>
      <c r="AD3029" s="119" t="n"/>
      <c r="AE3029" s="125" t="n"/>
      <c r="AF3029" s="124">
        <f>MONTH(O3029)</f>
        <v/>
      </c>
      <c r="AG3029" s="124">
        <f>VLOOKUP(IFERROR(MID(AE3029,1,(FIND(",",AE3029,1)-1)),AE3029),Facility_Region_Mapping,2,FALSE)</f>
        <v/>
      </c>
      <c r="AH3029" s="124" t="n"/>
      <c r="AI3029" s="124">
        <f>IF(C3029&lt;&gt;"",IF(M3029="ESM User",getInterfaceName($C3029),"NA"),"")</f>
        <v/>
      </c>
      <c r="AJ3029" s="116">
        <f>IF(Q3029&lt;&gt;"",DATE(YEAR(Q3029), MONTH(Q3029), DAY(Q3029)),"")</f>
        <v/>
      </c>
      <c r="AK3029" s="130">
        <f>IF(Q3029&lt;&gt;0,Q3029-N3029,TODAY()-N3029)</f>
        <v/>
      </c>
      <c r="AL3029" s="112">
        <f>IF(F3029="Re-assigned",0,IF(H3029="Closed",0,IF(H3029="Service Restored",0,IF(H3029="",0,1))))</f>
        <v/>
      </c>
      <c r="AM3029" s="124">
        <f>IF(AL3029=0,"",IF(AK3029&gt;20.99,"Aged","Non-Aged"))</f>
        <v/>
      </c>
      <c r="AN3029" s="112">
        <f>IF(Q3029&lt;&gt;"",MONTH(Q3029),"")</f>
        <v/>
      </c>
      <c r="AO3029" s="112">
        <f>IFERROR(VALUE(V3029),0)</f>
        <v/>
      </c>
    </row>
    <row customFormat="1" customHeight="1" ht="29.25" r="3030" s="112" spans="1:41">
      <c r="A3030" s="127" t="n"/>
      <c r="B3030" s="113" t="n"/>
      <c r="C3030" s="127" t="n"/>
      <c r="D3030" s="127" t="n"/>
      <c r="E3030" s="114">
        <f>IF(F3030 &lt;&gt; "",VLOOKUP(F3030,CategoryLookup,2,FALSE), "")</f>
        <v/>
      </c>
      <c r="F3030" s="126" t="n"/>
      <c r="G3030" s="127" t="n"/>
      <c r="H3030" s="127" t="n"/>
      <c r="I3030" s="127" t="n"/>
      <c r="J3030" s="127" t="n"/>
      <c r="K3030" s="127" t="n"/>
      <c r="L3030" s="127" t="n"/>
      <c r="M3030" s="127" t="n"/>
      <c r="N3030" s="120" t="n"/>
      <c r="O3030" s="120" t="n"/>
      <c r="P3030" s="120" t="n"/>
      <c r="Q3030" s="120" t="n"/>
      <c r="R3030" s="121" t="n"/>
      <c r="S3030" s="121" t="n"/>
      <c r="T3030" s="121" t="n"/>
      <c r="U3030" s="121" t="n"/>
      <c r="V3030" s="117">
        <f>IF(P3030="NA","NA",IF(P3030&lt;&gt;"",TEXT(P3030-N3030,"[h].mm"),""))</f>
        <v/>
      </c>
      <c r="W3030" s="118">
        <f>IF(AND(R3030="",S3030=""),"",R3030+S3030)</f>
        <v/>
      </c>
      <c r="X3030" s="116">
        <f>IF(O3030&lt;&gt;"",DATE(YEAR(O3030), MONTH(O3030), DAY(O3030)),"")</f>
        <v/>
      </c>
      <c r="Y3030" s="122" t="n"/>
      <c r="Z3030" s="123" t="n"/>
      <c r="AA3030" s="117">
        <f>IF(F3030="Re-assigned","NA",IF(W3030="","",IF(W3030&gt;=VLOOKUP(D3030,SLAMatrix,3,FALSE),"Yes",IF(W3030&lt;VLOOKUP(D3030,SLAMatrix,2,FALSE),"No","Internal"))))</f>
        <v/>
      </c>
      <c r="AB3030" s="123" t="n"/>
      <c r="AC3030" s="123" t="n"/>
      <c r="AD3030" s="119" t="n"/>
      <c r="AE3030" s="125" t="n"/>
      <c r="AF3030" s="124">
        <f>MONTH(O3030)</f>
        <v/>
      </c>
      <c r="AG3030" s="124">
        <f>VLOOKUP(IFERROR(MID(AE3030,1,(FIND(",",AE3030,1)-1)),AE3030),Facility_Region_Mapping,2,FALSE)</f>
        <v/>
      </c>
      <c r="AH3030" s="124" t="n"/>
      <c r="AI3030" s="124">
        <f>IF(C3030&lt;&gt;"",IF(M3030="ESM User",getInterfaceName($C3030),"NA"),"")</f>
        <v/>
      </c>
      <c r="AJ3030" s="116">
        <f>IF(Q3030&lt;&gt;"",DATE(YEAR(Q3030), MONTH(Q3030), DAY(Q3030)),"")</f>
        <v/>
      </c>
      <c r="AK3030" s="130">
        <f>IF(Q3030&lt;&gt;0,Q3030-N3030,TODAY()-N3030)</f>
        <v/>
      </c>
      <c r="AL3030" s="112">
        <f>IF(F3030="Re-assigned",0,IF(H3030="Closed",0,IF(H3030="Service Restored",0,IF(H3030="",0,1))))</f>
        <v/>
      </c>
      <c r="AM3030" s="124">
        <f>IF(AL3030=0,"",IF(AK3030&gt;20.99,"Aged","Non-Aged"))</f>
        <v/>
      </c>
      <c r="AN3030" s="112">
        <f>IF(Q3030&lt;&gt;"",MONTH(Q3030),"")</f>
        <v/>
      </c>
      <c r="AO3030" s="112">
        <f>IFERROR(VALUE(V3030),0)</f>
        <v/>
      </c>
    </row>
    <row customFormat="1" customHeight="1" ht="29.25" r="3031" s="112" spans="1:41">
      <c r="A3031" s="127" t="n"/>
      <c r="B3031" s="113" t="n"/>
      <c r="C3031" s="127" t="n"/>
      <c r="D3031" s="127" t="n"/>
      <c r="E3031" s="114">
        <f>IF(F3031 &lt;&gt; "",VLOOKUP(F3031,CategoryLookup,2,FALSE), "")</f>
        <v/>
      </c>
      <c r="F3031" s="126" t="n"/>
      <c r="G3031" s="127" t="n"/>
      <c r="H3031" s="127" t="n"/>
      <c r="I3031" s="127" t="n"/>
      <c r="J3031" s="127" t="n"/>
      <c r="K3031" s="127" t="n"/>
      <c r="L3031" s="127" t="n"/>
      <c r="M3031" s="127" t="n"/>
      <c r="N3031" s="120" t="n"/>
      <c r="O3031" s="120" t="n"/>
      <c r="P3031" s="120" t="n"/>
      <c r="Q3031" s="120" t="n"/>
      <c r="R3031" s="121" t="n"/>
      <c r="S3031" s="121" t="n"/>
      <c r="T3031" s="121" t="n"/>
      <c r="U3031" s="121" t="n"/>
      <c r="V3031" s="117">
        <f>IF(P3031="NA","NA",IF(P3031&lt;&gt;"",TEXT(P3031-N3031,"[h].mm"),""))</f>
        <v/>
      </c>
      <c r="W3031" s="118">
        <f>IF(AND(R3031="",S3031=""),"",R3031+S3031)</f>
        <v/>
      </c>
      <c r="X3031" s="116">
        <f>IF(O3031&lt;&gt;"",DATE(YEAR(O3031), MONTH(O3031), DAY(O3031)),"")</f>
        <v/>
      </c>
      <c r="Y3031" s="122" t="n"/>
      <c r="Z3031" s="123" t="n"/>
      <c r="AA3031" s="117">
        <f>IF(F3031="Re-assigned","NA",IF(W3031="","",IF(W3031&gt;=VLOOKUP(D3031,SLAMatrix,3,FALSE),"Yes",IF(W3031&lt;VLOOKUP(D3031,SLAMatrix,2,FALSE),"No","Internal"))))</f>
        <v/>
      </c>
      <c r="AB3031" s="123" t="n"/>
      <c r="AC3031" s="123" t="n"/>
      <c r="AD3031" s="119" t="n"/>
      <c r="AE3031" s="125" t="n"/>
      <c r="AF3031" s="124">
        <f>MONTH(O3031)</f>
        <v/>
      </c>
      <c r="AG3031" s="124">
        <f>VLOOKUP(IFERROR(MID(AE3031,1,(FIND(",",AE3031,1)-1)),AE3031),Facility_Region_Mapping,2,FALSE)</f>
        <v/>
      </c>
      <c r="AH3031" s="124" t="n"/>
      <c r="AI3031" s="124">
        <f>IF(C3031&lt;&gt;"",IF(M3031="ESM User",getInterfaceName($C3031),"NA"),"")</f>
        <v/>
      </c>
      <c r="AJ3031" s="116">
        <f>IF(Q3031&lt;&gt;"",DATE(YEAR(Q3031), MONTH(Q3031), DAY(Q3031)),"")</f>
        <v/>
      </c>
      <c r="AK3031" s="130">
        <f>IF(Q3031&lt;&gt;0,Q3031-N3031,TODAY()-N3031)</f>
        <v/>
      </c>
      <c r="AL3031" s="112">
        <f>IF(F3031="Re-assigned",0,IF(H3031="Closed",0,IF(H3031="Service Restored",0,IF(H3031="",0,1))))</f>
        <v/>
      </c>
      <c r="AM3031" s="124">
        <f>IF(AL3031=0,"",IF(AK3031&gt;20.99,"Aged","Non-Aged"))</f>
        <v/>
      </c>
      <c r="AN3031" s="112">
        <f>IF(Q3031&lt;&gt;"",MONTH(Q3031),"")</f>
        <v/>
      </c>
      <c r="AO3031" s="112">
        <f>IFERROR(VALUE(V3031),0)</f>
        <v/>
      </c>
    </row>
    <row customFormat="1" customHeight="1" ht="29.25" r="3032" s="112" spans="1:41">
      <c r="A3032" s="127" t="n"/>
      <c r="B3032" s="113" t="n"/>
      <c r="C3032" s="127" t="n"/>
      <c r="D3032" s="127" t="n"/>
      <c r="E3032" s="114">
        <f>IF(F3032 &lt;&gt; "",VLOOKUP(F3032,CategoryLookup,2,FALSE), "")</f>
        <v/>
      </c>
      <c r="F3032" s="126" t="n"/>
      <c r="G3032" s="127" t="n"/>
      <c r="H3032" s="127" t="n"/>
      <c r="I3032" s="127" t="n"/>
      <c r="J3032" s="127" t="n"/>
      <c r="K3032" s="127" t="n"/>
      <c r="L3032" s="127" t="n"/>
      <c r="M3032" s="127" t="n"/>
      <c r="N3032" s="120" t="n"/>
      <c r="O3032" s="120" t="n"/>
      <c r="P3032" s="120" t="n"/>
      <c r="Q3032" s="120" t="n"/>
      <c r="R3032" s="121" t="n"/>
      <c r="S3032" s="121" t="n"/>
      <c r="T3032" s="121" t="n"/>
      <c r="U3032" s="121" t="n"/>
      <c r="V3032" s="117">
        <f>IF(P3032="NA","NA",IF(P3032&lt;&gt;"",TEXT(P3032-N3032,"[h].mm"),""))</f>
        <v/>
      </c>
      <c r="W3032" s="118">
        <f>IF(AND(R3032="",S3032=""),"",R3032+S3032)</f>
        <v/>
      </c>
      <c r="X3032" s="116">
        <f>IF(O3032&lt;&gt;"",DATE(YEAR(O3032), MONTH(O3032), DAY(O3032)),"")</f>
        <v/>
      </c>
      <c r="Y3032" s="122" t="n"/>
      <c r="Z3032" s="123" t="n"/>
      <c r="AA3032" s="117">
        <f>IF(F3032="Re-assigned","NA",IF(W3032="","",IF(W3032&gt;=VLOOKUP(D3032,SLAMatrix,3,FALSE),"Yes",IF(W3032&lt;VLOOKUP(D3032,SLAMatrix,2,FALSE),"No","Internal"))))</f>
        <v/>
      </c>
      <c r="AB3032" s="123" t="n"/>
      <c r="AC3032" s="123" t="n"/>
      <c r="AD3032" s="119" t="n"/>
      <c r="AE3032" s="125" t="n"/>
      <c r="AF3032" s="124">
        <f>MONTH(O3032)</f>
        <v/>
      </c>
      <c r="AG3032" s="124">
        <f>VLOOKUP(IFERROR(MID(AE3032,1,(FIND(",",AE3032,1)-1)),AE3032),Facility_Region_Mapping,2,FALSE)</f>
        <v/>
      </c>
      <c r="AH3032" s="124" t="n"/>
      <c r="AI3032" s="124">
        <f>IF(C3032&lt;&gt;"",IF(M3032="ESM User",getInterfaceName($C3032),"NA"),"")</f>
        <v/>
      </c>
      <c r="AJ3032" s="116">
        <f>IF(Q3032&lt;&gt;"",DATE(YEAR(Q3032), MONTH(Q3032), DAY(Q3032)),"")</f>
        <v/>
      </c>
      <c r="AK3032" s="130">
        <f>IF(Q3032&lt;&gt;0,Q3032-N3032,TODAY()-N3032)</f>
        <v/>
      </c>
      <c r="AL3032" s="112">
        <f>IF(F3032="Re-assigned",0,IF(H3032="Closed",0,IF(H3032="Service Restored",0,IF(H3032="",0,1))))</f>
        <v/>
      </c>
      <c r="AM3032" s="124">
        <f>IF(AL3032=0,"",IF(AK3032&gt;20.99,"Aged","Non-Aged"))</f>
        <v/>
      </c>
      <c r="AN3032" s="112">
        <f>IF(Q3032&lt;&gt;"",MONTH(Q3032),"")</f>
        <v/>
      </c>
      <c r="AO3032" s="112">
        <f>IFERROR(VALUE(V3032),0)</f>
        <v/>
      </c>
    </row>
    <row customFormat="1" customHeight="1" ht="29.25" r="3033" s="112" spans="1:41">
      <c r="A3033" s="127" t="n"/>
      <c r="B3033" s="113" t="n"/>
      <c r="C3033" s="127" t="n"/>
      <c r="D3033" s="127" t="n"/>
      <c r="E3033" s="114">
        <f>IF(F3033 &lt;&gt; "",VLOOKUP(F3033,CategoryLookup,2,FALSE), "")</f>
        <v/>
      </c>
      <c r="F3033" s="126" t="n"/>
      <c r="G3033" s="127" t="n"/>
      <c r="H3033" s="127" t="n"/>
      <c r="I3033" s="127" t="n"/>
      <c r="J3033" s="127" t="n"/>
      <c r="K3033" s="127" t="n"/>
      <c r="L3033" s="127" t="n"/>
      <c r="M3033" s="127" t="n"/>
      <c r="N3033" s="120" t="n"/>
      <c r="O3033" s="120" t="n"/>
      <c r="P3033" s="120" t="n"/>
      <c r="Q3033" s="120" t="n"/>
      <c r="R3033" s="121" t="n"/>
      <c r="S3033" s="121" t="n"/>
      <c r="T3033" s="121" t="n"/>
      <c r="U3033" s="121" t="n"/>
      <c r="V3033" s="117">
        <f>IF(P3033="NA","NA",IF(P3033&lt;&gt;"",TEXT(P3033-N3033,"[h].mm"),""))</f>
        <v/>
      </c>
      <c r="W3033" s="118">
        <f>IF(AND(R3033="",S3033=""),"",R3033+S3033)</f>
        <v/>
      </c>
      <c r="X3033" s="116">
        <f>IF(O3033&lt;&gt;"",DATE(YEAR(O3033), MONTH(O3033), DAY(O3033)),"")</f>
        <v/>
      </c>
      <c r="Y3033" s="122" t="n"/>
      <c r="Z3033" s="123" t="n"/>
      <c r="AA3033" s="117">
        <f>IF(F3033="Re-assigned","NA",IF(W3033="","",IF(W3033&gt;=VLOOKUP(D3033,SLAMatrix,3,FALSE),"Yes",IF(W3033&lt;VLOOKUP(D3033,SLAMatrix,2,FALSE),"No","Internal"))))</f>
        <v/>
      </c>
      <c r="AB3033" s="123" t="n"/>
      <c r="AC3033" s="123" t="n"/>
      <c r="AD3033" s="119" t="n"/>
      <c r="AE3033" s="125" t="n"/>
      <c r="AF3033" s="124">
        <f>MONTH(O3033)</f>
        <v/>
      </c>
      <c r="AG3033" s="124">
        <f>VLOOKUP(IFERROR(MID(AE3033,1,(FIND(",",AE3033,1)-1)),AE3033),Facility_Region_Mapping,2,FALSE)</f>
        <v/>
      </c>
      <c r="AH3033" s="124" t="n"/>
      <c r="AI3033" s="124">
        <f>IF(C3033&lt;&gt;"",IF(M3033="ESM User",getInterfaceName($C3033),"NA"),"")</f>
        <v/>
      </c>
      <c r="AJ3033" s="116">
        <f>IF(Q3033&lt;&gt;"",DATE(YEAR(Q3033), MONTH(Q3033), DAY(Q3033)),"")</f>
        <v/>
      </c>
      <c r="AK3033" s="130">
        <f>IF(Q3033&lt;&gt;0,Q3033-N3033,TODAY()-N3033)</f>
        <v/>
      </c>
      <c r="AL3033" s="112">
        <f>IF(F3033="Re-assigned",0,IF(H3033="Closed",0,IF(H3033="Service Restored",0,IF(H3033="",0,1))))</f>
        <v/>
      </c>
      <c r="AM3033" s="124">
        <f>IF(AL3033=0,"",IF(AK3033&gt;20.99,"Aged","Non-Aged"))</f>
        <v/>
      </c>
      <c r="AN3033" s="112">
        <f>IF(Q3033&lt;&gt;"",MONTH(Q3033),"")</f>
        <v/>
      </c>
      <c r="AO3033" s="112">
        <f>IFERROR(VALUE(V3033),0)</f>
        <v/>
      </c>
    </row>
    <row customFormat="1" customHeight="1" ht="29.25" r="3034" s="112" spans="1:41">
      <c r="A3034" s="127" t="n"/>
      <c r="B3034" s="113" t="n"/>
      <c r="C3034" s="127" t="n"/>
      <c r="D3034" s="127" t="n"/>
      <c r="E3034" s="114">
        <f>IF(F3034 &lt;&gt; "",VLOOKUP(F3034,CategoryLookup,2,FALSE), "")</f>
        <v/>
      </c>
      <c r="F3034" s="126" t="n"/>
      <c r="G3034" s="127" t="n"/>
      <c r="H3034" s="127" t="n"/>
      <c r="I3034" s="127" t="n"/>
      <c r="J3034" s="127" t="n"/>
      <c r="K3034" s="127" t="n"/>
      <c r="L3034" s="127" t="n"/>
      <c r="M3034" s="127" t="n"/>
      <c r="N3034" s="120" t="n"/>
      <c r="O3034" s="120" t="n"/>
      <c r="P3034" s="120" t="n"/>
      <c r="Q3034" s="120" t="n"/>
      <c r="R3034" s="121" t="n"/>
      <c r="S3034" s="121" t="n"/>
      <c r="T3034" s="121" t="n"/>
      <c r="U3034" s="121" t="n"/>
      <c r="V3034" s="117">
        <f>IF(P3034="NA","NA",IF(P3034&lt;&gt;"",TEXT(P3034-N3034,"[h].mm"),""))</f>
        <v/>
      </c>
      <c r="W3034" s="118">
        <f>IF(AND(R3034="",S3034=""),"",R3034+S3034)</f>
        <v/>
      </c>
      <c r="X3034" s="116">
        <f>IF(O3034&lt;&gt;"",DATE(YEAR(O3034), MONTH(O3034), DAY(O3034)),"")</f>
        <v/>
      </c>
      <c r="Y3034" s="122" t="n"/>
      <c r="Z3034" s="123" t="n"/>
      <c r="AA3034" s="117">
        <f>IF(F3034="Re-assigned","NA",IF(W3034="","",IF(W3034&gt;=VLOOKUP(D3034,SLAMatrix,3,FALSE),"Yes",IF(W3034&lt;VLOOKUP(D3034,SLAMatrix,2,FALSE),"No","Internal"))))</f>
        <v/>
      </c>
      <c r="AB3034" s="123" t="n"/>
      <c r="AC3034" s="123" t="n"/>
      <c r="AD3034" s="119" t="n"/>
      <c r="AE3034" s="125" t="n"/>
      <c r="AF3034" s="124">
        <f>MONTH(O3034)</f>
        <v/>
      </c>
      <c r="AG3034" s="124">
        <f>VLOOKUP(IFERROR(MID(AE3034,1,(FIND(",",AE3034,1)-1)),AE3034),Facility_Region_Mapping,2,FALSE)</f>
        <v/>
      </c>
      <c r="AH3034" s="124" t="n"/>
      <c r="AI3034" s="124">
        <f>IF(C3034&lt;&gt;"",IF(M3034="ESM User",getInterfaceName($C3034),"NA"),"")</f>
        <v/>
      </c>
      <c r="AJ3034" s="116">
        <f>IF(Q3034&lt;&gt;"",DATE(YEAR(Q3034), MONTH(Q3034), DAY(Q3034)),"")</f>
        <v/>
      </c>
      <c r="AK3034" s="130">
        <f>IF(Q3034&lt;&gt;0,Q3034-N3034,TODAY()-N3034)</f>
        <v/>
      </c>
      <c r="AL3034" s="112">
        <f>IF(F3034="Re-assigned",0,IF(H3034="Closed",0,IF(H3034="Service Restored",0,IF(H3034="",0,1))))</f>
        <v/>
      </c>
      <c r="AM3034" s="124">
        <f>IF(AL3034=0,"",IF(AK3034&gt;20.99,"Aged","Non-Aged"))</f>
        <v/>
      </c>
      <c r="AN3034" s="112">
        <f>IF(Q3034&lt;&gt;"",MONTH(Q3034),"")</f>
        <v/>
      </c>
      <c r="AO3034" s="112">
        <f>IFERROR(VALUE(V3034),0)</f>
        <v/>
      </c>
    </row>
    <row customFormat="1" customHeight="1" ht="29.25" r="3035" s="112" spans="1:41">
      <c r="A3035" s="127" t="n"/>
      <c r="B3035" s="113" t="n"/>
      <c r="C3035" s="127" t="n"/>
      <c r="D3035" s="127" t="n"/>
      <c r="E3035" s="114">
        <f>IF(F3035 &lt;&gt; "",VLOOKUP(F3035,CategoryLookup,2,FALSE), "")</f>
        <v/>
      </c>
      <c r="F3035" s="126" t="n"/>
      <c r="G3035" s="127" t="n"/>
      <c r="H3035" s="127" t="n"/>
      <c r="I3035" s="127" t="n"/>
      <c r="J3035" s="127" t="n"/>
      <c r="K3035" s="127" t="n"/>
      <c r="L3035" s="127" t="n"/>
      <c r="M3035" s="127" t="n"/>
      <c r="N3035" s="120" t="n"/>
      <c r="O3035" s="120" t="n"/>
      <c r="P3035" s="120" t="n"/>
      <c r="Q3035" s="120" t="n"/>
      <c r="R3035" s="121" t="n"/>
      <c r="S3035" s="121" t="n"/>
      <c r="T3035" s="121" t="n"/>
      <c r="U3035" s="121" t="n"/>
      <c r="V3035" s="117">
        <f>IF(P3035="NA","NA",IF(P3035&lt;&gt;"",TEXT(P3035-N3035,"[h].mm"),""))</f>
        <v/>
      </c>
      <c r="W3035" s="118">
        <f>IF(AND(R3035="",S3035=""),"",R3035+S3035)</f>
        <v/>
      </c>
      <c r="X3035" s="116">
        <f>IF(O3035&lt;&gt;"",DATE(YEAR(O3035), MONTH(O3035), DAY(O3035)),"")</f>
        <v/>
      </c>
      <c r="Y3035" s="122" t="n"/>
      <c r="Z3035" s="123" t="n"/>
      <c r="AA3035" s="117">
        <f>IF(F3035="Re-assigned","NA",IF(W3035="","",IF(W3035&gt;=VLOOKUP(D3035,SLAMatrix,3,FALSE),"Yes",IF(W3035&lt;VLOOKUP(D3035,SLAMatrix,2,FALSE),"No","Internal"))))</f>
        <v/>
      </c>
      <c r="AB3035" s="123" t="n"/>
      <c r="AC3035" s="123" t="n"/>
      <c r="AD3035" s="119" t="n"/>
      <c r="AE3035" s="125" t="n"/>
      <c r="AF3035" s="124">
        <f>MONTH(O3035)</f>
        <v/>
      </c>
      <c r="AG3035" s="124">
        <f>VLOOKUP(IFERROR(MID(AE3035,1,(FIND(",",AE3035,1)-1)),AE3035),Facility_Region_Mapping,2,FALSE)</f>
        <v/>
      </c>
      <c r="AH3035" s="124" t="n"/>
      <c r="AI3035" s="124">
        <f>IF(C3035&lt;&gt;"",IF(M3035="ESM User",getInterfaceName($C3035),"NA"),"")</f>
        <v/>
      </c>
      <c r="AJ3035" s="116">
        <f>IF(Q3035&lt;&gt;"",DATE(YEAR(Q3035), MONTH(Q3035), DAY(Q3035)),"")</f>
        <v/>
      </c>
      <c r="AK3035" s="130">
        <f>IF(Q3035&lt;&gt;0,Q3035-N3035,TODAY()-N3035)</f>
        <v/>
      </c>
      <c r="AL3035" s="112">
        <f>IF(F3035="Re-assigned",0,IF(H3035="Closed",0,IF(H3035="Service Restored",0,IF(H3035="",0,1))))</f>
        <v/>
      </c>
      <c r="AM3035" s="124">
        <f>IF(AL3035=0,"",IF(AK3035&gt;20.99,"Aged","Non-Aged"))</f>
        <v/>
      </c>
      <c r="AN3035" s="112">
        <f>IF(Q3035&lt;&gt;"",MONTH(Q3035),"")</f>
        <v/>
      </c>
      <c r="AO3035" s="112">
        <f>IFERROR(VALUE(V3035),0)</f>
        <v/>
      </c>
    </row>
    <row customFormat="1" customHeight="1" ht="29.25" r="3036" s="112" spans="1:41">
      <c r="A3036" s="127" t="n"/>
      <c r="B3036" s="113" t="n"/>
      <c r="C3036" s="127" t="n"/>
      <c r="D3036" s="127" t="n"/>
      <c r="E3036" s="114">
        <f>IF(F3036 &lt;&gt; "",VLOOKUP(F3036,CategoryLookup,2,FALSE), "")</f>
        <v/>
      </c>
      <c r="F3036" s="126" t="n"/>
      <c r="G3036" s="127" t="n"/>
      <c r="H3036" s="127" t="n"/>
      <c r="I3036" s="127" t="n"/>
      <c r="J3036" s="127" t="n"/>
      <c r="K3036" s="127" t="n"/>
      <c r="L3036" s="127" t="n"/>
      <c r="M3036" s="127" t="n"/>
      <c r="N3036" s="120" t="n"/>
      <c r="O3036" s="120" t="n"/>
      <c r="P3036" s="120" t="n"/>
      <c r="Q3036" s="120" t="n"/>
      <c r="R3036" s="121" t="n"/>
      <c r="S3036" s="121" t="n"/>
      <c r="T3036" s="121" t="n"/>
      <c r="U3036" s="121" t="n"/>
      <c r="V3036" s="117">
        <f>IF(P3036="NA","NA",IF(P3036&lt;&gt;"",TEXT(P3036-N3036,"[h].mm"),""))</f>
        <v/>
      </c>
      <c r="W3036" s="118">
        <f>IF(AND(R3036="",S3036=""),"",R3036+S3036)</f>
        <v/>
      </c>
      <c r="X3036" s="116">
        <f>IF(O3036&lt;&gt;"",DATE(YEAR(O3036), MONTH(O3036), DAY(O3036)),"")</f>
        <v/>
      </c>
      <c r="Y3036" s="122" t="n"/>
      <c r="Z3036" s="123" t="n"/>
      <c r="AA3036" s="117">
        <f>IF(F3036="Re-assigned","NA",IF(W3036="","",IF(W3036&gt;=VLOOKUP(D3036,SLAMatrix,3,FALSE),"Yes",IF(W3036&lt;VLOOKUP(D3036,SLAMatrix,2,FALSE),"No","Internal"))))</f>
        <v/>
      </c>
      <c r="AB3036" s="123" t="n"/>
      <c r="AC3036" s="123" t="n"/>
      <c r="AD3036" s="119" t="n"/>
      <c r="AE3036" s="125" t="n"/>
      <c r="AF3036" s="124">
        <f>MONTH(O3036)</f>
        <v/>
      </c>
      <c r="AG3036" s="124">
        <f>VLOOKUP(IFERROR(MID(AE3036,1,(FIND(",",AE3036,1)-1)),AE3036),Facility_Region_Mapping,2,FALSE)</f>
        <v/>
      </c>
      <c r="AH3036" s="124" t="n"/>
      <c r="AI3036" s="124">
        <f>IF(C3036&lt;&gt;"",IF(M3036="ESM User",getInterfaceName($C3036),"NA"),"")</f>
        <v/>
      </c>
      <c r="AJ3036" s="116">
        <f>IF(Q3036&lt;&gt;"",DATE(YEAR(Q3036), MONTH(Q3036), DAY(Q3036)),"")</f>
        <v/>
      </c>
      <c r="AK3036" s="130">
        <f>IF(Q3036&lt;&gt;0,Q3036-N3036,TODAY()-N3036)</f>
        <v/>
      </c>
      <c r="AL3036" s="112">
        <f>IF(F3036="Re-assigned",0,IF(H3036="Closed",0,IF(H3036="Service Restored",0,IF(H3036="",0,1))))</f>
        <v/>
      </c>
      <c r="AM3036" s="124">
        <f>IF(AL3036=0,"",IF(AK3036&gt;20.99,"Aged","Non-Aged"))</f>
        <v/>
      </c>
      <c r="AN3036" s="112">
        <f>IF(Q3036&lt;&gt;"",MONTH(Q3036),"")</f>
        <v/>
      </c>
      <c r="AO3036" s="112">
        <f>IFERROR(VALUE(V3036),0)</f>
        <v/>
      </c>
    </row>
    <row customFormat="1" customHeight="1" ht="29.25" r="3037" s="112" spans="1:41">
      <c r="A3037" s="127" t="n"/>
      <c r="B3037" s="113" t="n"/>
      <c r="C3037" s="127" t="n"/>
      <c r="D3037" s="127" t="n"/>
      <c r="E3037" s="114">
        <f>IF(F3037 &lt;&gt; "",VLOOKUP(F3037,CategoryLookup,2,FALSE), "")</f>
        <v/>
      </c>
      <c r="F3037" s="126" t="n"/>
      <c r="G3037" s="127" t="n"/>
      <c r="H3037" s="127" t="n"/>
      <c r="I3037" s="127" t="n"/>
      <c r="J3037" s="127" t="n"/>
      <c r="K3037" s="127" t="n"/>
      <c r="L3037" s="127" t="n"/>
      <c r="M3037" s="127" t="n"/>
      <c r="N3037" s="120" t="n"/>
      <c r="O3037" s="120" t="n"/>
      <c r="P3037" s="120" t="n"/>
      <c r="Q3037" s="120" t="n"/>
      <c r="R3037" s="121" t="n"/>
      <c r="S3037" s="121" t="n"/>
      <c r="T3037" s="121" t="n"/>
      <c r="U3037" s="121" t="n"/>
      <c r="V3037" s="117">
        <f>IF(P3037="NA","NA",IF(P3037&lt;&gt;"",TEXT(P3037-N3037,"[h].mm"),""))</f>
        <v/>
      </c>
      <c r="W3037" s="118">
        <f>IF(AND(R3037="",S3037=""),"",R3037+S3037)</f>
        <v/>
      </c>
      <c r="X3037" s="116">
        <f>IF(O3037&lt;&gt;"",DATE(YEAR(O3037), MONTH(O3037), DAY(O3037)),"")</f>
        <v/>
      </c>
      <c r="Y3037" s="122" t="n"/>
      <c r="Z3037" s="123" t="n"/>
      <c r="AA3037" s="117">
        <f>IF(F3037="Re-assigned","NA",IF(W3037="","",IF(W3037&gt;=VLOOKUP(D3037,SLAMatrix,3,FALSE),"Yes",IF(W3037&lt;VLOOKUP(D3037,SLAMatrix,2,FALSE),"No","Internal"))))</f>
        <v/>
      </c>
      <c r="AB3037" s="123" t="n"/>
      <c r="AC3037" s="123" t="n"/>
      <c r="AD3037" s="119" t="n"/>
      <c r="AE3037" s="125" t="n"/>
      <c r="AF3037" s="124">
        <f>MONTH(O3037)</f>
        <v/>
      </c>
      <c r="AG3037" s="124">
        <f>VLOOKUP(IFERROR(MID(AE3037,1,(FIND(",",AE3037,1)-1)),AE3037),Facility_Region_Mapping,2,FALSE)</f>
        <v/>
      </c>
      <c r="AH3037" s="124" t="n"/>
      <c r="AI3037" s="124">
        <f>IF(C3037&lt;&gt;"",IF(M3037="ESM User",getInterfaceName($C3037),"NA"),"")</f>
        <v/>
      </c>
      <c r="AJ3037" s="116">
        <f>IF(Q3037&lt;&gt;"",DATE(YEAR(Q3037), MONTH(Q3037), DAY(Q3037)),"")</f>
        <v/>
      </c>
      <c r="AK3037" s="130">
        <f>IF(Q3037&lt;&gt;0,Q3037-N3037,TODAY()-N3037)</f>
        <v/>
      </c>
      <c r="AL3037" s="112">
        <f>IF(F3037="Re-assigned",0,IF(H3037="Closed",0,IF(H3037="Service Restored",0,IF(H3037="",0,1))))</f>
        <v/>
      </c>
      <c r="AM3037" s="124">
        <f>IF(AL3037=0,"",IF(AK3037&gt;20.99,"Aged","Non-Aged"))</f>
        <v/>
      </c>
      <c r="AN3037" s="112">
        <f>IF(Q3037&lt;&gt;"",MONTH(Q3037),"")</f>
        <v/>
      </c>
      <c r="AO3037" s="112">
        <f>IFERROR(VALUE(V3037),0)</f>
        <v/>
      </c>
    </row>
    <row customFormat="1" customHeight="1" ht="29.25" r="3038" s="112" spans="1:41">
      <c r="A3038" s="127" t="n"/>
      <c r="B3038" s="113" t="n"/>
      <c r="C3038" s="127" t="n"/>
      <c r="D3038" s="127" t="n"/>
      <c r="E3038" s="114">
        <f>IF(F3038 &lt;&gt; "",VLOOKUP(F3038,CategoryLookup,2,FALSE), "")</f>
        <v/>
      </c>
      <c r="F3038" s="126" t="n"/>
      <c r="G3038" s="127" t="n"/>
      <c r="H3038" s="127" t="n"/>
      <c r="I3038" s="127" t="n"/>
      <c r="J3038" s="127" t="n"/>
      <c r="K3038" s="127" t="n"/>
      <c r="L3038" s="127" t="n"/>
      <c r="M3038" s="127" t="n"/>
      <c r="N3038" s="120" t="n"/>
      <c r="O3038" s="120" t="n"/>
      <c r="P3038" s="120" t="n"/>
      <c r="Q3038" s="120" t="n"/>
      <c r="R3038" s="121" t="n"/>
      <c r="S3038" s="121" t="n"/>
      <c r="T3038" s="121" t="n"/>
      <c r="U3038" s="121" t="n"/>
      <c r="V3038" s="117">
        <f>IF(P3038="NA","NA",IF(P3038&lt;&gt;"",TEXT(P3038-N3038,"[h].mm"),""))</f>
        <v/>
      </c>
      <c r="W3038" s="118">
        <f>IF(AND(R3038="",S3038=""),"",R3038+S3038)</f>
        <v/>
      </c>
      <c r="X3038" s="116">
        <f>IF(O3038&lt;&gt;"",DATE(YEAR(O3038), MONTH(O3038), DAY(O3038)),"")</f>
        <v/>
      </c>
      <c r="Y3038" s="122" t="n"/>
      <c r="Z3038" s="123" t="n"/>
      <c r="AA3038" s="117">
        <f>IF(F3038="Re-assigned","NA",IF(W3038="","",IF(W3038&gt;=VLOOKUP(D3038,SLAMatrix,3,FALSE),"Yes",IF(W3038&lt;VLOOKUP(D3038,SLAMatrix,2,FALSE),"No","Internal"))))</f>
        <v/>
      </c>
      <c r="AB3038" s="123" t="n"/>
      <c r="AC3038" s="123" t="n"/>
      <c r="AD3038" s="119" t="n"/>
      <c r="AE3038" s="125" t="n"/>
      <c r="AF3038" s="124">
        <f>MONTH(O3038)</f>
        <v/>
      </c>
      <c r="AG3038" s="124">
        <f>VLOOKUP(IFERROR(MID(AE3038,1,(FIND(",",AE3038,1)-1)),AE3038),Facility_Region_Mapping,2,FALSE)</f>
        <v/>
      </c>
      <c r="AH3038" s="124" t="n"/>
      <c r="AI3038" s="124">
        <f>IF(C3038&lt;&gt;"",IF(M3038="ESM User",getInterfaceName($C3038),"NA"),"")</f>
        <v/>
      </c>
      <c r="AJ3038" s="116">
        <f>IF(Q3038&lt;&gt;"",DATE(YEAR(Q3038), MONTH(Q3038), DAY(Q3038)),"")</f>
        <v/>
      </c>
      <c r="AK3038" s="130">
        <f>IF(Q3038&lt;&gt;0,Q3038-N3038,TODAY()-N3038)</f>
        <v/>
      </c>
      <c r="AL3038" s="112">
        <f>IF(F3038="Re-assigned",0,IF(H3038="Closed",0,IF(H3038="Service Restored",0,IF(H3038="",0,1))))</f>
        <v/>
      </c>
      <c r="AM3038" s="124">
        <f>IF(AL3038=0,"",IF(AK3038&gt;20.99,"Aged","Non-Aged"))</f>
        <v/>
      </c>
      <c r="AN3038" s="112">
        <f>IF(Q3038&lt;&gt;"",MONTH(Q3038),"")</f>
        <v/>
      </c>
      <c r="AO3038" s="112">
        <f>IFERROR(VALUE(V3038),0)</f>
        <v/>
      </c>
    </row>
    <row customFormat="1" customHeight="1" ht="29.25" r="3039" s="112" spans="1:41">
      <c r="A3039" s="127" t="n"/>
      <c r="B3039" s="113" t="n"/>
      <c r="C3039" s="127" t="n"/>
      <c r="D3039" s="127" t="n"/>
      <c r="E3039" s="114">
        <f>IF(F3039 &lt;&gt; "",VLOOKUP(F3039,CategoryLookup,2,FALSE), "")</f>
        <v/>
      </c>
      <c r="F3039" s="126" t="n"/>
      <c r="G3039" s="127" t="n"/>
      <c r="H3039" s="127" t="n"/>
      <c r="I3039" s="127" t="n"/>
      <c r="J3039" s="127" t="n"/>
      <c r="K3039" s="127" t="n"/>
      <c r="L3039" s="127" t="n"/>
      <c r="M3039" s="127" t="n"/>
      <c r="N3039" s="120" t="n"/>
      <c r="O3039" s="120" t="n"/>
      <c r="P3039" s="120" t="n"/>
      <c r="Q3039" s="120" t="n"/>
      <c r="R3039" s="121" t="n"/>
      <c r="S3039" s="121" t="n"/>
      <c r="T3039" s="121" t="n"/>
      <c r="U3039" s="121" t="n"/>
      <c r="V3039" s="117">
        <f>IF(P3039="NA","NA",IF(P3039&lt;&gt;"",TEXT(P3039-N3039,"[h].mm"),""))</f>
        <v/>
      </c>
      <c r="W3039" s="118">
        <f>IF(AND(R3039="",S3039=""),"",R3039+S3039)</f>
        <v/>
      </c>
      <c r="X3039" s="116">
        <f>IF(O3039&lt;&gt;"",DATE(YEAR(O3039), MONTH(O3039), DAY(O3039)),"")</f>
        <v/>
      </c>
      <c r="Y3039" s="122" t="n"/>
      <c r="Z3039" s="123" t="n"/>
      <c r="AA3039" s="117">
        <f>IF(F3039="Re-assigned","NA",IF(W3039="","",IF(W3039&gt;=VLOOKUP(D3039,SLAMatrix,3,FALSE),"Yes",IF(W3039&lt;VLOOKUP(D3039,SLAMatrix,2,FALSE),"No","Internal"))))</f>
        <v/>
      </c>
      <c r="AB3039" s="123" t="n"/>
      <c r="AC3039" s="123" t="n"/>
      <c r="AD3039" s="119" t="n"/>
      <c r="AE3039" s="125" t="n"/>
      <c r="AF3039" s="124">
        <f>MONTH(O3039)</f>
        <v/>
      </c>
      <c r="AG3039" s="124">
        <f>VLOOKUP(IFERROR(MID(AE3039,1,(FIND(",",AE3039,1)-1)),AE3039),Facility_Region_Mapping,2,FALSE)</f>
        <v/>
      </c>
      <c r="AH3039" s="124" t="n"/>
      <c r="AI3039" s="124">
        <f>IF(C3039&lt;&gt;"",IF(M3039="ESM User",getInterfaceName($C3039),"NA"),"")</f>
        <v/>
      </c>
      <c r="AJ3039" s="116">
        <f>IF(Q3039&lt;&gt;"",DATE(YEAR(Q3039), MONTH(Q3039), DAY(Q3039)),"")</f>
        <v/>
      </c>
      <c r="AK3039" s="130">
        <f>IF(Q3039&lt;&gt;0,Q3039-N3039,TODAY()-N3039)</f>
        <v/>
      </c>
      <c r="AL3039" s="112">
        <f>IF(F3039="Re-assigned",0,IF(H3039="Closed",0,IF(H3039="Service Restored",0,IF(H3039="",0,1))))</f>
        <v/>
      </c>
      <c r="AM3039" s="124">
        <f>IF(AL3039=0,"",IF(AK3039&gt;20.99,"Aged","Non-Aged"))</f>
        <v/>
      </c>
      <c r="AN3039" s="112">
        <f>IF(Q3039&lt;&gt;"",MONTH(Q3039),"")</f>
        <v/>
      </c>
      <c r="AO3039" s="112">
        <f>IFERROR(VALUE(V3039),0)</f>
        <v/>
      </c>
    </row>
    <row customFormat="1" customHeight="1" ht="29.25" r="3040" s="112" spans="1:41">
      <c r="A3040" s="127" t="n"/>
      <c r="B3040" s="113" t="n"/>
      <c r="C3040" s="127" t="n"/>
      <c r="D3040" s="127" t="n"/>
      <c r="E3040" s="114">
        <f>IF(F3040 &lt;&gt; "",VLOOKUP(F3040,CategoryLookup,2,FALSE), "")</f>
        <v/>
      </c>
      <c r="F3040" s="126" t="n"/>
      <c r="G3040" s="127" t="n"/>
      <c r="H3040" s="127" t="n"/>
      <c r="I3040" s="127" t="n"/>
      <c r="J3040" s="127" t="n"/>
      <c r="K3040" s="127" t="n"/>
      <c r="L3040" s="127" t="n"/>
      <c r="M3040" s="127" t="n"/>
      <c r="N3040" s="120" t="n"/>
      <c r="O3040" s="120" t="n"/>
      <c r="P3040" s="120" t="n"/>
      <c r="Q3040" s="120" t="n"/>
      <c r="R3040" s="121" t="n"/>
      <c r="S3040" s="121" t="n"/>
      <c r="T3040" s="121" t="n"/>
      <c r="U3040" s="121" t="n"/>
      <c r="V3040" s="117">
        <f>IF(P3040="NA","NA",IF(P3040&lt;&gt;"",TEXT(P3040-N3040,"[h].mm"),""))</f>
        <v/>
      </c>
      <c r="W3040" s="118">
        <f>IF(AND(R3040="",S3040=""),"",R3040+S3040)</f>
        <v/>
      </c>
      <c r="X3040" s="116">
        <f>IF(O3040&lt;&gt;"",DATE(YEAR(O3040), MONTH(O3040), DAY(O3040)),"")</f>
        <v/>
      </c>
      <c r="Y3040" s="122" t="n"/>
      <c r="Z3040" s="123" t="n"/>
      <c r="AA3040" s="117">
        <f>IF(F3040="Re-assigned","NA",IF(W3040="","",IF(W3040&gt;=VLOOKUP(D3040,SLAMatrix,3,FALSE),"Yes",IF(W3040&lt;VLOOKUP(D3040,SLAMatrix,2,FALSE),"No","Internal"))))</f>
        <v/>
      </c>
      <c r="AB3040" s="123" t="n"/>
      <c r="AC3040" s="123" t="n"/>
      <c r="AD3040" s="119" t="n"/>
      <c r="AE3040" s="125" t="n"/>
      <c r="AF3040" s="124">
        <f>MONTH(O3040)</f>
        <v/>
      </c>
      <c r="AG3040" s="124">
        <f>VLOOKUP(IFERROR(MID(AE3040,1,(FIND(",",AE3040,1)-1)),AE3040),Facility_Region_Mapping,2,FALSE)</f>
        <v/>
      </c>
      <c r="AH3040" s="124" t="n"/>
      <c r="AI3040" s="124">
        <f>IF(C3040&lt;&gt;"",IF(M3040="ESM User",getInterfaceName($C3040),"NA"),"")</f>
        <v/>
      </c>
      <c r="AJ3040" s="116">
        <f>IF(Q3040&lt;&gt;"",DATE(YEAR(Q3040), MONTH(Q3040), DAY(Q3040)),"")</f>
        <v/>
      </c>
      <c r="AK3040" s="130">
        <f>IF(Q3040&lt;&gt;0,Q3040-N3040,TODAY()-N3040)</f>
        <v/>
      </c>
      <c r="AL3040" s="112">
        <f>IF(F3040="Re-assigned",0,IF(H3040="Closed",0,IF(H3040="Service Restored",0,IF(H3040="",0,1))))</f>
        <v/>
      </c>
      <c r="AM3040" s="124">
        <f>IF(AL3040=0,"",IF(AK3040&gt;20.99,"Aged","Non-Aged"))</f>
        <v/>
      </c>
      <c r="AN3040" s="112">
        <f>IF(Q3040&lt;&gt;"",MONTH(Q3040),"")</f>
        <v/>
      </c>
      <c r="AO3040" s="112">
        <f>IFERROR(VALUE(V3040),0)</f>
        <v/>
      </c>
    </row>
    <row customFormat="1" customHeight="1" ht="29.25" r="3041" s="112" spans="1:41">
      <c r="A3041" s="127" t="n"/>
      <c r="B3041" s="113" t="n"/>
      <c r="C3041" s="127" t="n"/>
      <c r="D3041" s="127" t="n"/>
      <c r="E3041" s="114">
        <f>IF(F3041 &lt;&gt; "",VLOOKUP(F3041,CategoryLookup,2,FALSE), "")</f>
        <v/>
      </c>
      <c r="F3041" s="126" t="n"/>
      <c r="G3041" s="127" t="n"/>
      <c r="H3041" s="127" t="n"/>
      <c r="I3041" s="127" t="n"/>
      <c r="J3041" s="127" t="n"/>
      <c r="K3041" s="127" t="n"/>
      <c r="L3041" s="127" t="n"/>
      <c r="M3041" s="127" t="n"/>
      <c r="N3041" s="120" t="n"/>
      <c r="O3041" s="120" t="n"/>
      <c r="P3041" s="120" t="n"/>
      <c r="Q3041" s="120" t="n"/>
      <c r="R3041" s="121" t="n"/>
      <c r="S3041" s="121" t="n"/>
      <c r="T3041" s="121" t="n"/>
      <c r="U3041" s="121" t="n"/>
      <c r="V3041" s="117">
        <f>IF(P3041="NA","NA",IF(P3041&lt;&gt;"",TEXT(P3041-N3041,"[h].mm"),""))</f>
        <v/>
      </c>
      <c r="W3041" s="118">
        <f>IF(AND(R3041="",S3041=""),"",R3041+S3041)</f>
        <v/>
      </c>
      <c r="X3041" s="116">
        <f>IF(O3041&lt;&gt;"",DATE(YEAR(O3041), MONTH(O3041), DAY(O3041)),"")</f>
        <v/>
      </c>
      <c r="Y3041" s="122" t="n"/>
      <c r="Z3041" s="123" t="n"/>
      <c r="AA3041" s="117">
        <f>IF(F3041="Re-assigned","NA",IF(W3041="","",IF(W3041&gt;=VLOOKUP(D3041,SLAMatrix,3,FALSE),"Yes",IF(W3041&lt;VLOOKUP(D3041,SLAMatrix,2,FALSE),"No","Internal"))))</f>
        <v/>
      </c>
      <c r="AB3041" s="123" t="n"/>
      <c r="AC3041" s="123" t="n"/>
      <c r="AD3041" s="119" t="n"/>
      <c r="AE3041" s="125" t="n"/>
      <c r="AF3041" s="124">
        <f>MONTH(O3041)</f>
        <v/>
      </c>
      <c r="AG3041" s="124">
        <f>VLOOKUP(IFERROR(MID(AE3041,1,(FIND(",",AE3041,1)-1)),AE3041),Facility_Region_Mapping,2,FALSE)</f>
        <v/>
      </c>
      <c r="AH3041" s="124" t="n"/>
      <c r="AI3041" s="124">
        <f>IF(C3041&lt;&gt;"",IF(M3041="ESM User",getInterfaceName($C3041),"NA"),"")</f>
        <v/>
      </c>
      <c r="AJ3041" s="116">
        <f>IF(Q3041&lt;&gt;"",DATE(YEAR(Q3041), MONTH(Q3041), DAY(Q3041)),"")</f>
        <v/>
      </c>
      <c r="AK3041" s="130">
        <f>IF(Q3041&lt;&gt;0,Q3041-N3041,TODAY()-N3041)</f>
        <v/>
      </c>
      <c r="AL3041" s="112">
        <f>IF(F3041="Re-assigned",0,IF(H3041="Closed",0,IF(H3041="Service Restored",0,IF(H3041="",0,1))))</f>
        <v/>
      </c>
      <c r="AM3041" s="124">
        <f>IF(AL3041=0,"",IF(AK3041&gt;20.99,"Aged","Non-Aged"))</f>
        <v/>
      </c>
      <c r="AN3041" s="112">
        <f>IF(Q3041&lt;&gt;"",MONTH(Q3041),"")</f>
        <v/>
      </c>
      <c r="AO3041" s="112">
        <f>IFERROR(VALUE(V3041),0)</f>
        <v/>
      </c>
    </row>
    <row customFormat="1" customHeight="1" ht="29.25" r="3042" s="112" spans="1:41">
      <c r="A3042" s="127" t="n"/>
      <c r="B3042" s="113" t="n"/>
      <c r="C3042" s="127" t="n"/>
      <c r="D3042" s="127" t="n"/>
      <c r="E3042" s="114">
        <f>IF(F3042 &lt;&gt; "",VLOOKUP(F3042,CategoryLookup,2,FALSE), "")</f>
        <v/>
      </c>
      <c r="F3042" s="126" t="n"/>
      <c r="G3042" s="127" t="n"/>
      <c r="H3042" s="127" t="n"/>
      <c r="I3042" s="127" t="n"/>
      <c r="J3042" s="127" t="n"/>
      <c r="K3042" s="127" t="n"/>
      <c r="L3042" s="127" t="n"/>
      <c r="M3042" s="127" t="n"/>
      <c r="N3042" s="120" t="n"/>
      <c r="O3042" s="120" t="n"/>
      <c r="P3042" s="120" t="n"/>
      <c r="Q3042" s="120" t="n"/>
      <c r="R3042" s="121" t="n"/>
      <c r="S3042" s="121" t="n"/>
      <c r="T3042" s="121" t="n"/>
      <c r="U3042" s="121" t="n"/>
      <c r="V3042" s="117">
        <f>IF(P3042="NA","NA",IF(P3042&lt;&gt;"",TEXT(P3042-N3042,"[h].mm"),""))</f>
        <v/>
      </c>
      <c r="W3042" s="118">
        <f>IF(AND(R3042="",S3042=""),"",R3042+S3042)</f>
        <v/>
      </c>
      <c r="X3042" s="116">
        <f>IF(O3042&lt;&gt;"",DATE(YEAR(O3042), MONTH(O3042), DAY(O3042)),"")</f>
        <v/>
      </c>
      <c r="Y3042" s="122" t="n"/>
      <c r="Z3042" s="123" t="n"/>
      <c r="AA3042" s="117">
        <f>IF(F3042="Re-assigned","NA",IF(W3042="","",IF(W3042&gt;=VLOOKUP(D3042,SLAMatrix,3,FALSE),"Yes",IF(W3042&lt;VLOOKUP(D3042,SLAMatrix,2,FALSE),"No","Internal"))))</f>
        <v/>
      </c>
      <c r="AB3042" s="123" t="n"/>
      <c r="AC3042" s="123" t="n"/>
      <c r="AD3042" s="119" t="n"/>
      <c r="AE3042" s="125" t="n"/>
      <c r="AF3042" s="124">
        <f>MONTH(O3042)</f>
        <v/>
      </c>
      <c r="AG3042" s="124">
        <f>VLOOKUP(IFERROR(MID(AE3042,1,(FIND(",",AE3042,1)-1)),AE3042),Facility_Region_Mapping,2,FALSE)</f>
        <v/>
      </c>
      <c r="AH3042" s="124" t="n"/>
      <c r="AI3042" s="124">
        <f>IF(C3042&lt;&gt;"",IF(M3042="ESM User",getInterfaceName($C3042),"NA"),"")</f>
        <v/>
      </c>
      <c r="AJ3042" s="116">
        <f>IF(Q3042&lt;&gt;"",DATE(YEAR(Q3042), MONTH(Q3042), DAY(Q3042)),"")</f>
        <v/>
      </c>
      <c r="AK3042" s="130">
        <f>IF(Q3042&lt;&gt;0,Q3042-N3042,TODAY()-N3042)</f>
        <v/>
      </c>
      <c r="AL3042" s="112">
        <f>IF(F3042="Re-assigned",0,IF(H3042="Closed",0,IF(H3042="Service Restored",0,IF(H3042="",0,1))))</f>
        <v/>
      </c>
      <c r="AM3042" s="124">
        <f>IF(AL3042=0,"",IF(AK3042&gt;20.99,"Aged","Non-Aged"))</f>
        <v/>
      </c>
      <c r="AN3042" s="112">
        <f>IF(Q3042&lt;&gt;"",MONTH(Q3042),"")</f>
        <v/>
      </c>
      <c r="AO3042" s="112">
        <f>IFERROR(VALUE(V3042),0)</f>
        <v/>
      </c>
    </row>
    <row customFormat="1" customHeight="1" ht="29.25" r="3043" s="112" spans="1:41">
      <c r="A3043" s="127" t="n"/>
      <c r="B3043" s="113" t="n"/>
      <c r="C3043" s="127" t="n"/>
      <c r="D3043" s="127" t="n"/>
      <c r="E3043" s="114">
        <f>IF(F3043 &lt;&gt; "",VLOOKUP(F3043,CategoryLookup,2,FALSE), "")</f>
        <v/>
      </c>
      <c r="F3043" s="126" t="n"/>
      <c r="G3043" s="127" t="n"/>
      <c r="H3043" s="127" t="n"/>
      <c r="I3043" s="127" t="n"/>
      <c r="J3043" s="127" t="n"/>
      <c r="K3043" s="127" t="n"/>
      <c r="L3043" s="127" t="n"/>
      <c r="M3043" s="127" t="n"/>
      <c r="N3043" s="120" t="n"/>
      <c r="O3043" s="120" t="n"/>
      <c r="P3043" s="120" t="n"/>
      <c r="Q3043" s="120" t="n"/>
      <c r="R3043" s="121" t="n"/>
      <c r="S3043" s="121" t="n"/>
      <c r="T3043" s="121" t="n"/>
      <c r="U3043" s="121" t="n"/>
      <c r="V3043" s="117">
        <f>IF(P3043="NA","NA",IF(P3043&lt;&gt;"",TEXT(P3043-N3043,"[h].mm"),""))</f>
        <v/>
      </c>
      <c r="W3043" s="118">
        <f>IF(AND(R3043="",S3043=""),"",R3043+S3043)</f>
        <v/>
      </c>
      <c r="X3043" s="116">
        <f>IF(O3043&lt;&gt;"",DATE(YEAR(O3043), MONTH(O3043), DAY(O3043)),"")</f>
        <v/>
      </c>
      <c r="Y3043" s="122" t="n"/>
      <c r="Z3043" s="123" t="n"/>
      <c r="AA3043" s="117">
        <f>IF(F3043="Re-assigned","NA",IF(W3043="","",IF(W3043&gt;=VLOOKUP(D3043,SLAMatrix,3,FALSE),"Yes",IF(W3043&lt;VLOOKUP(D3043,SLAMatrix,2,FALSE),"No","Internal"))))</f>
        <v/>
      </c>
      <c r="AB3043" s="123" t="n"/>
      <c r="AC3043" s="123" t="n"/>
      <c r="AD3043" s="119" t="n"/>
      <c r="AE3043" s="125" t="n"/>
      <c r="AF3043" s="124">
        <f>MONTH(O3043)</f>
        <v/>
      </c>
      <c r="AG3043" s="124">
        <f>VLOOKUP(IFERROR(MID(AE3043,1,(FIND(",",AE3043,1)-1)),AE3043),Facility_Region_Mapping,2,FALSE)</f>
        <v/>
      </c>
      <c r="AH3043" s="124" t="n"/>
      <c r="AI3043" s="124">
        <f>IF(C3043&lt;&gt;"",IF(M3043="ESM User",getInterfaceName($C3043),"NA"),"")</f>
        <v/>
      </c>
      <c r="AJ3043" s="116">
        <f>IF(Q3043&lt;&gt;"",DATE(YEAR(Q3043), MONTH(Q3043), DAY(Q3043)),"")</f>
        <v/>
      </c>
      <c r="AK3043" s="130">
        <f>IF(Q3043&lt;&gt;0,Q3043-N3043,TODAY()-N3043)</f>
        <v/>
      </c>
      <c r="AL3043" s="112">
        <f>IF(F3043="Re-assigned",0,IF(H3043="Closed",0,IF(H3043="Service Restored",0,IF(H3043="",0,1))))</f>
        <v/>
      </c>
      <c r="AM3043" s="124">
        <f>IF(AL3043=0,"",IF(AK3043&gt;20.99,"Aged","Non-Aged"))</f>
        <v/>
      </c>
      <c r="AN3043" s="112">
        <f>IF(Q3043&lt;&gt;"",MONTH(Q3043),"")</f>
        <v/>
      </c>
      <c r="AO3043" s="112">
        <f>IFERROR(VALUE(V3043),0)</f>
        <v/>
      </c>
    </row>
    <row customFormat="1" customHeight="1" ht="29.25" r="3044" s="112" spans="1:41">
      <c r="A3044" s="127" t="n"/>
      <c r="B3044" s="113" t="n"/>
      <c r="C3044" s="127" t="n"/>
      <c r="D3044" s="127" t="n"/>
      <c r="E3044" s="114">
        <f>IF(F3044 &lt;&gt; "",VLOOKUP(F3044,CategoryLookup,2,FALSE), "")</f>
        <v/>
      </c>
      <c r="F3044" s="126" t="n"/>
      <c r="G3044" s="127" t="n"/>
      <c r="H3044" s="127" t="n"/>
      <c r="I3044" s="127" t="n"/>
      <c r="J3044" s="127" t="n"/>
      <c r="K3044" s="127" t="n"/>
      <c r="L3044" s="127" t="n"/>
      <c r="M3044" s="127" t="n"/>
      <c r="N3044" s="120" t="n"/>
      <c r="O3044" s="120" t="n"/>
      <c r="P3044" s="120" t="n"/>
      <c r="Q3044" s="120" t="n"/>
      <c r="R3044" s="121" t="n"/>
      <c r="S3044" s="121" t="n"/>
      <c r="T3044" s="121" t="n"/>
      <c r="U3044" s="121" t="n"/>
      <c r="V3044" s="117">
        <f>IF(P3044="NA","NA",IF(P3044&lt;&gt;"",TEXT(P3044-N3044,"[h].mm"),""))</f>
        <v/>
      </c>
      <c r="W3044" s="118">
        <f>IF(AND(R3044="",S3044=""),"",R3044+S3044)</f>
        <v/>
      </c>
      <c r="X3044" s="116">
        <f>IF(O3044&lt;&gt;"",DATE(YEAR(O3044), MONTH(O3044), DAY(O3044)),"")</f>
        <v/>
      </c>
      <c r="Y3044" s="122" t="n"/>
      <c r="Z3044" s="123" t="n"/>
      <c r="AA3044" s="117">
        <f>IF(F3044="Re-assigned","NA",IF(W3044="","",IF(W3044&gt;=VLOOKUP(D3044,SLAMatrix,3,FALSE),"Yes",IF(W3044&lt;VLOOKUP(D3044,SLAMatrix,2,FALSE),"No","Internal"))))</f>
        <v/>
      </c>
      <c r="AB3044" s="123" t="n"/>
      <c r="AC3044" s="123" t="n"/>
      <c r="AD3044" s="119" t="n"/>
      <c r="AE3044" s="125" t="n"/>
      <c r="AF3044" s="124">
        <f>MONTH(O3044)</f>
        <v/>
      </c>
      <c r="AG3044" s="124">
        <f>VLOOKUP(IFERROR(MID(AE3044,1,(FIND(",",AE3044,1)-1)),AE3044),Facility_Region_Mapping,2,FALSE)</f>
        <v/>
      </c>
      <c r="AH3044" s="124" t="n"/>
      <c r="AI3044" s="124">
        <f>IF(C3044&lt;&gt;"",IF(M3044="ESM User",getInterfaceName($C3044),"NA"),"")</f>
        <v/>
      </c>
      <c r="AJ3044" s="116">
        <f>IF(Q3044&lt;&gt;"",DATE(YEAR(Q3044), MONTH(Q3044), DAY(Q3044)),"")</f>
        <v/>
      </c>
      <c r="AK3044" s="130">
        <f>IF(Q3044&lt;&gt;0,Q3044-N3044,TODAY()-N3044)</f>
        <v/>
      </c>
      <c r="AL3044" s="112">
        <f>IF(F3044="Re-assigned",0,IF(H3044="Closed",0,IF(H3044="Service Restored",0,IF(H3044="",0,1))))</f>
        <v/>
      </c>
      <c r="AM3044" s="124">
        <f>IF(AL3044=0,"",IF(AK3044&gt;20.99,"Aged","Non-Aged"))</f>
        <v/>
      </c>
      <c r="AN3044" s="112">
        <f>IF(Q3044&lt;&gt;"",MONTH(Q3044),"")</f>
        <v/>
      </c>
      <c r="AO3044" s="112">
        <f>IFERROR(VALUE(V3044),0)</f>
        <v/>
      </c>
    </row>
    <row customFormat="1" customHeight="1" ht="29.25" r="3045" s="112" spans="1:41">
      <c r="A3045" s="127" t="n"/>
      <c r="B3045" s="113" t="n"/>
      <c r="C3045" s="127" t="n"/>
      <c r="D3045" s="127" t="n"/>
      <c r="E3045" s="114">
        <f>IF(F3045 &lt;&gt; "",VLOOKUP(F3045,CategoryLookup,2,FALSE), "")</f>
        <v/>
      </c>
      <c r="F3045" s="126" t="n"/>
      <c r="G3045" s="127" t="n"/>
      <c r="H3045" s="127" t="n"/>
      <c r="I3045" s="127" t="n"/>
      <c r="J3045" s="127" t="n"/>
      <c r="K3045" s="127" t="n"/>
      <c r="L3045" s="127" t="n"/>
      <c r="M3045" s="127" t="n"/>
      <c r="N3045" s="120" t="n"/>
      <c r="O3045" s="120" t="n"/>
      <c r="P3045" s="120" t="n"/>
      <c r="Q3045" s="120" t="n"/>
      <c r="R3045" s="121" t="n"/>
      <c r="S3045" s="121" t="n"/>
      <c r="T3045" s="121" t="n"/>
      <c r="U3045" s="121" t="n"/>
      <c r="V3045" s="117">
        <f>IF(P3045="NA","NA",IF(P3045&lt;&gt;"",TEXT(P3045-N3045,"[h].mm"),""))</f>
        <v/>
      </c>
      <c r="W3045" s="118">
        <f>IF(AND(R3045="",S3045=""),"",R3045+S3045)</f>
        <v/>
      </c>
      <c r="X3045" s="116">
        <f>IF(O3045&lt;&gt;"",DATE(YEAR(O3045), MONTH(O3045), DAY(O3045)),"")</f>
        <v/>
      </c>
      <c r="Y3045" s="122" t="n"/>
      <c r="Z3045" s="123" t="n"/>
      <c r="AA3045" s="117">
        <f>IF(F3045="Re-assigned","NA",IF(W3045="","",IF(W3045&gt;=VLOOKUP(D3045,SLAMatrix,3,FALSE),"Yes",IF(W3045&lt;VLOOKUP(D3045,SLAMatrix,2,FALSE),"No","Internal"))))</f>
        <v/>
      </c>
      <c r="AB3045" s="123" t="n"/>
      <c r="AC3045" s="123" t="n"/>
      <c r="AD3045" s="119" t="n"/>
      <c r="AE3045" s="125" t="n"/>
      <c r="AF3045" s="124">
        <f>MONTH(O3045)</f>
        <v/>
      </c>
      <c r="AG3045" s="124">
        <f>VLOOKUP(IFERROR(MID(AE3045,1,(FIND(",",AE3045,1)-1)),AE3045),Facility_Region_Mapping,2,FALSE)</f>
        <v/>
      </c>
      <c r="AH3045" s="124" t="n"/>
      <c r="AI3045" s="124">
        <f>IF(C3045&lt;&gt;"",IF(M3045="ESM User",getInterfaceName($C3045),"NA"),"")</f>
        <v/>
      </c>
      <c r="AJ3045" s="116">
        <f>IF(Q3045&lt;&gt;"",DATE(YEAR(Q3045), MONTH(Q3045), DAY(Q3045)),"")</f>
        <v/>
      </c>
      <c r="AK3045" s="130">
        <f>IF(Q3045&lt;&gt;0,Q3045-N3045,TODAY()-N3045)</f>
        <v/>
      </c>
      <c r="AL3045" s="112">
        <f>IF(F3045="Re-assigned",0,IF(H3045="Closed",0,IF(H3045="Service Restored",0,IF(H3045="",0,1))))</f>
        <v/>
      </c>
      <c r="AM3045" s="124">
        <f>IF(AL3045=0,"",IF(AK3045&gt;20.99,"Aged","Non-Aged"))</f>
        <v/>
      </c>
      <c r="AN3045" s="112">
        <f>IF(Q3045&lt;&gt;"",MONTH(Q3045),"")</f>
        <v/>
      </c>
      <c r="AO3045" s="112">
        <f>IFERROR(VALUE(V3045),0)</f>
        <v/>
      </c>
    </row>
    <row customFormat="1" customHeight="1" ht="29.25" r="3046" s="112" spans="1:41">
      <c r="A3046" s="127" t="n"/>
      <c r="B3046" s="113" t="n"/>
      <c r="C3046" s="127" t="n"/>
      <c r="D3046" s="127" t="n"/>
      <c r="E3046" s="114">
        <f>IF(F3046 &lt;&gt; "",VLOOKUP(F3046,CategoryLookup,2,FALSE), "")</f>
        <v/>
      </c>
      <c r="F3046" s="126" t="n"/>
      <c r="G3046" s="127" t="n"/>
      <c r="H3046" s="127" t="n"/>
      <c r="I3046" s="127" t="n"/>
      <c r="J3046" s="127" t="n"/>
      <c r="K3046" s="127" t="n"/>
      <c r="L3046" s="127" t="n"/>
      <c r="M3046" s="127" t="n"/>
      <c r="N3046" s="120" t="n"/>
      <c r="O3046" s="120" t="n"/>
      <c r="P3046" s="120" t="n"/>
      <c r="Q3046" s="120" t="n"/>
      <c r="R3046" s="121" t="n"/>
      <c r="S3046" s="121" t="n"/>
      <c r="T3046" s="121" t="n"/>
      <c r="U3046" s="121" t="n"/>
      <c r="V3046" s="117">
        <f>IF(P3046="NA","NA",IF(P3046&lt;&gt;"",TEXT(P3046-N3046,"[h].mm"),""))</f>
        <v/>
      </c>
      <c r="W3046" s="118">
        <f>IF(AND(R3046="",S3046=""),"",R3046+S3046)</f>
        <v/>
      </c>
      <c r="X3046" s="116">
        <f>IF(O3046&lt;&gt;"",DATE(YEAR(O3046), MONTH(O3046), DAY(O3046)),"")</f>
        <v/>
      </c>
      <c r="Y3046" s="122" t="n"/>
      <c r="Z3046" s="123" t="n"/>
      <c r="AA3046" s="117">
        <f>IF(F3046="Re-assigned","NA",IF(W3046="","",IF(W3046&gt;=VLOOKUP(D3046,SLAMatrix,3,FALSE),"Yes",IF(W3046&lt;VLOOKUP(D3046,SLAMatrix,2,FALSE),"No","Internal"))))</f>
        <v/>
      </c>
      <c r="AB3046" s="123" t="n"/>
      <c r="AC3046" s="123" t="n"/>
      <c r="AD3046" s="119" t="n"/>
      <c r="AE3046" s="125" t="n"/>
      <c r="AF3046" s="124">
        <f>MONTH(O3046)</f>
        <v/>
      </c>
      <c r="AG3046" s="124">
        <f>VLOOKUP(IFERROR(MID(AE3046,1,(FIND(",",AE3046,1)-1)),AE3046),Facility_Region_Mapping,2,FALSE)</f>
        <v/>
      </c>
      <c r="AH3046" s="124" t="n"/>
      <c r="AI3046" s="124">
        <f>IF(C3046&lt;&gt;"",IF(M3046="ESM User",getInterfaceName($C3046),"NA"),"")</f>
        <v/>
      </c>
      <c r="AJ3046" s="116">
        <f>IF(Q3046&lt;&gt;"",DATE(YEAR(Q3046), MONTH(Q3046), DAY(Q3046)),"")</f>
        <v/>
      </c>
      <c r="AK3046" s="130">
        <f>IF(Q3046&lt;&gt;0,Q3046-N3046,TODAY()-N3046)</f>
        <v/>
      </c>
      <c r="AL3046" s="112">
        <f>IF(F3046="Re-assigned",0,IF(H3046="Closed",0,IF(H3046="Service Restored",0,IF(H3046="",0,1))))</f>
        <v/>
      </c>
      <c r="AM3046" s="124">
        <f>IF(AL3046=0,"",IF(AK3046&gt;20.99,"Aged","Non-Aged"))</f>
        <v/>
      </c>
      <c r="AN3046" s="112">
        <f>IF(Q3046&lt;&gt;"",MONTH(Q3046),"")</f>
        <v/>
      </c>
      <c r="AO3046" s="112">
        <f>IFERROR(VALUE(V3046),0)</f>
        <v/>
      </c>
    </row>
    <row customFormat="1" customHeight="1" ht="29.25" r="3047" s="112" spans="1:41">
      <c r="A3047" s="127" t="n"/>
      <c r="B3047" s="113" t="n"/>
      <c r="C3047" s="127" t="n"/>
      <c r="D3047" s="127" t="n"/>
      <c r="E3047" s="114">
        <f>IF(F3047 &lt;&gt; "",VLOOKUP(F3047,CategoryLookup,2,FALSE), "")</f>
        <v/>
      </c>
      <c r="F3047" s="126" t="n"/>
      <c r="G3047" s="127" t="n"/>
      <c r="H3047" s="127" t="n"/>
      <c r="I3047" s="127" t="n"/>
      <c r="J3047" s="127" t="n"/>
      <c r="K3047" s="127" t="n"/>
      <c r="L3047" s="127" t="n"/>
      <c r="M3047" s="127" t="n"/>
      <c r="N3047" s="120" t="n"/>
      <c r="O3047" s="120" t="n"/>
      <c r="P3047" s="120" t="n"/>
      <c r="Q3047" s="120" t="n"/>
      <c r="R3047" s="121" t="n"/>
      <c r="S3047" s="121" t="n"/>
      <c r="T3047" s="121" t="n"/>
      <c r="U3047" s="121" t="n"/>
      <c r="V3047" s="117">
        <f>IF(P3047="NA","NA",IF(P3047&lt;&gt;"",TEXT(P3047-N3047,"[h].mm"),""))</f>
        <v/>
      </c>
      <c r="W3047" s="118">
        <f>IF(AND(R3047="",S3047=""),"",R3047+S3047)</f>
        <v/>
      </c>
      <c r="X3047" s="116">
        <f>IF(O3047&lt;&gt;"",DATE(YEAR(O3047), MONTH(O3047), DAY(O3047)),"")</f>
        <v/>
      </c>
      <c r="Y3047" s="122" t="n"/>
      <c r="Z3047" s="123" t="n"/>
      <c r="AA3047" s="117">
        <f>IF(F3047="Re-assigned","NA",IF(W3047="","",IF(W3047&gt;=VLOOKUP(D3047,SLAMatrix,3,FALSE),"Yes",IF(W3047&lt;VLOOKUP(D3047,SLAMatrix,2,FALSE),"No","Internal"))))</f>
        <v/>
      </c>
      <c r="AB3047" s="123" t="n"/>
      <c r="AC3047" s="123" t="n"/>
      <c r="AD3047" s="119" t="n"/>
      <c r="AE3047" s="125" t="n"/>
      <c r="AF3047" s="124">
        <f>MONTH(O3047)</f>
        <v/>
      </c>
      <c r="AG3047" s="124">
        <f>VLOOKUP(IFERROR(MID(AE3047,1,(FIND(",",AE3047,1)-1)),AE3047),Facility_Region_Mapping,2,FALSE)</f>
        <v/>
      </c>
      <c r="AH3047" s="124" t="n"/>
      <c r="AI3047" s="124">
        <f>IF(C3047&lt;&gt;"",IF(M3047="ESM User",getInterfaceName($C3047),"NA"),"")</f>
        <v/>
      </c>
      <c r="AJ3047" s="116">
        <f>IF(Q3047&lt;&gt;"",DATE(YEAR(Q3047), MONTH(Q3047), DAY(Q3047)),"")</f>
        <v/>
      </c>
      <c r="AK3047" s="130">
        <f>IF(Q3047&lt;&gt;0,Q3047-N3047,TODAY()-N3047)</f>
        <v/>
      </c>
      <c r="AL3047" s="112">
        <f>IF(F3047="Re-assigned",0,IF(H3047="Closed",0,IF(H3047="Service Restored",0,IF(H3047="",0,1))))</f>
        <v/>
      </c>
      <c r="AM3047" s="124">
        <f>IF(AL3047=0,"",IF(AK3047&gt;20.99,"Aged","Non-Aged"))</f>
        <v/>
      </c>
      <c r="AN3047" s="112">
        <f>IF(Q3047&lt;&gt;"",MONTH(Q3047),"")</f>
        <v/>
      </c>
      <c r="AO3047" s="112">
        <f>IFERROR(VALUE(V3047),0)</f>
        <v/>
      </c>
    </row>
    <row customFormat="1" customHeight="1" ht="29.25" r="3048" s="112" spans="1:41">
      <c r="A3048" s="127" t="n"/>
      <c r="B3048" s="113" t="n"/>
      <c r="C3048" s="127" t="n"/>
      <c r="D3048" s="127" t="n"/>
      <c r="E3048" s="114">
        <f>IF(F3048 &lt;&gt; "",VLOOKUP(F3048,CategoryLookup,2,FALSE), "")</f>
        <v/>
      </c>
      <c r="F3048" s="126" t="n"/>
      <c r="G3048" s="127" t="n"/>
      <c r="H3048" s="127" t="n"/>
      <c r="I3048" s="127" t="n"/>
      <c r="J3048" s="127" t="n"/>
      <c r="K3048" s="127" t="n"/>
      <c r="L3048" s="127" t="n"/>
      <c r="M3048" s="127" t="n"/>
      <c r="N3048" s="120" t="n"/>
      <c r="O3048" s="120" t="n"/>
      <c r="P3048" s="120" t="n"/>
      <c r="Q3048" s="120" t="n"/>
      <c r="R3048" s="121" t="n"/>
      <c r="S3048" s="121" t="n"/>
      <c r="T3048" s="121" t="n"/>
      <c r="U3048" s="121" t="n"/>
      <c r="V3048" s="117">
        <f>IF(P3048="NA","NA",IF(P3048&lt;&gt;"",TEXT(P3048-N3048,"[h].mm"),""))</f>
        <v/>
      </c>
      <c r="W3048" s="118">
        <f>IF(AND(R3048="",S3048=""),"",R3048+S3048)</f>
        <v/>
      </c>
      <c r="X3048" s="116">
        <f>IF(O3048&lt;&gt;"",DATE(YEAR(O3048), MONTH(O3048), DAY(O3048)),"")</f>
        <v/>
      </c>
      <c r="Y3048" s="122" t="n"/>
      <c r="Z3048" s="123" t="n"/>
      <c r="AA3048" s="117">
        <f>IF(F3048="Re-assigned","NA",IF(W3048="","",IF(W3048&gt;=VLOOKUP(D3048,SLAMatrix,3,FALSE),"Yes",IF(W3048&lt;VLOOKUP(D3048,SLAMatrix,2,FALSE),"No","Internal"))))</f>
        <v/>
      </c>
      <c r="AB3048" s="123" t="n"/>
      <c r="AC3048" s="123" t="n"/>
      <c r="AD3048" s="119" t="n"/>
      <c r="AE3048" s="125" t="n"/>
      <c r="AF3048" s="124">
        <f>MONTH(O3048)</f>
        <v/>
      </c>
      <c r="AG3048" s="124">
        <f>VLOOKUP(IFERROR(MID(AE3048,1,(FIND(",",AE3048,1)-1)),AE3048),Facility_Region_Mapping,2,FALSE)</f>
        <v/>
      </c>
      <c r="AH3048" s="124" t="n"/>
      <c r="AI3048" s="124">
        <f>IF(C3048&lt;&gt;"",IF(M3048="ESM User",getInterfaceName($C3048),"NA"),"")</f>
        <v/>
      </c>
      <c r="AJ3048" s="116">
        <f>IF(Q3048&lt;&gt;"",DATE(YEAR(Q3048), MONTH(Q3048), DAY(Q3048)),"")</f>
        <v/>
      </c>
      <c r="AK3048" s="130">
        <f>IF(Q3048&lt;&gt;0,Q3048-N3048,TODAY()-N3048)</f>
        <v/>
      </c>
      <c r="AL3048" s="112">
        <f>IF(F3048="Re-assigned",0,IF(H3048="Closed",0,IF(H3048="Service Restored",0,IF(H3048="",0,1))))</f>
        <v/>
      </c>
      <c r="AM3048" s="124">
        <f>IF(AL3048=0,"",IF(AK3048&gt;20.99,"Aged","Non-Aged"))</f>
        <v/>
      </c>
      <c r="AN3048" s="112">
        <f>IF(Q3048&lt;&gt;"",MONTH(Q3048),"")</f>
        <v/>
      </c>
      <c r="AO3048" s="112">
        <f>IFERROR(VALUE(V3048),0)</f>
        <v/>
      </c>
    </row>
    <row customFormat="1" customHeight="1" ht="29.25" r="3049" s="112" spans="1:41">
      <c r="A3049" s="127" t="n"/>
      <c r="B3049" s="113" t="n"/>
      <c r="C3049" s="127" t="n"/>
      <c r="D3049" s="127" t="n"/>
      <c r="E3049" s="114">
        <f>IF(F3049 &lt;&gt; "",VLOOKUP(F3049,CategoryLookup,2,FALSE), "")</f>
        <v/>
      </c>
      <c r="F3049" s="126" t="n"/>
      <c r="G3049" s="127" t="n"/>
      <c r="H3049" s="127" t="n"/>
      <c r="I3049" s="127" t="n"/>
      <c r="J3049" s="127" t="n"/>
      <c r="K3049" s="127" t="n"/>
      <c r="L3049" s="127" t="n"/>
      <c r="M3049" s="127" t="n"/>
      <c r="N3049" s="120" t="n"/>
      <c r="O3049" s="120" t="n"/>
      <c r="P3049" s="120" t="n"/>
      <c r="Q3049" s="120" t="n"/>
      <c r="R3049" s="121" t="n"/>
      <c r="S3049" s="121" t="n"/>
      <c r="T3049" s="121" t="n"/>
      <c r="U3049" s="121" t="n"/>
      <c r="V3049" s="117">
        <f>IF(P3049="NA","NA",IF(P3049&lt;&gt;"",TEXT(P3049-N3049,"[h].mm"),""))</f>
        <v/>
      </c>
      <c r="W3049" s="118">
        <f>IF(AND(R3049="",S3049=""),"",R3049+S3049)</f>
        <v/>
      </c>
      <c r="X3049" s="116">
        <f>IF(O3049&lt;&gt;"",DATE(YEAR(O3049), MONTH(O3049), DAY(O3049)),"")</f>
        <v/>
      </c>
      <c r="Y3049" s="122" t="n"/>
      <c r="Z3049" s="123" t="n"/>
      <c r="AA3049" s="117">
        <f>IF(F3049="Re-assigned","NA",IF(W3049="","",IF(W3049&gt;=VLOOKUP(D3049,SLAMatrix,3,FALSE),"Yes",IF(W3049&lt;VLOOKUP(D3049,SLAMatrix,2,FALSE),"No","Internal"))))</f>
        <v/>
      </c>
      <c r="AB3049" s="123" t="n"/>
      <c r="AC3049" s="123" t="n"/>
      <c r="AD3049" s="119" t="n"/>
      <c r="AE3049" s="125" t="n"/>
      <c r="AF3049" s="124">
        <f>MONTH(O3049)</f>
        <v/>
      </c>
      <c r="AG3049" s="124">
        <f>VLOOKUP(IFERROR(MID(AE3049,1,(FIND(",",AE3049,1)-1)),AE3049),Facility_Region_Mapping,2,FALSE)</f>
        <v/>
      </c>
      <c r="AH3049" s="124" t="n"/>
      <c r="AI3049" s="124">
        <f>IF(C3049&lt;&gt;"",IF(M3049="ESM User",getInterfaceName($C3049),"NA"),"")</f>
        <v/>
      </c>
      <c r="AJ3049" s="116">
        <f>IF(Q3049&lt;&gt;"",DATE(YEAR(Q3049), MONTH(Q3049), DAY(Q3049)),"")</f>
        <v/>
      </c>
      <c r="AK3049" s="130">
        <f>IF(Q3049&lt;&gt;0,Q3049-N3049,TODAY()-N3049)</f>
        <v/>
      </c>
      <c r="AL3049" s="112">
        <f>IF(F3049="Re-assigned",0,IF(H3049="Closed",0,IF(H3049="Service Restored",0,IF(H3049="",0,1))))</f>
        <v/>
      </c>
      <c r="AM3049" s="124">
        <f>IF(AL3049=0,"",IF(AK3049&gt;20.99,"Aged","Non-Aged"))</f>
        <v/>
      </c>
      <c r="AN3049" s="112">
        <f>IF(Q3049&lt;&gt;"",MONTH(Q3049),"")</f>
        <v/>
      </c>
      <c r="AO3049" s="112">
        <f>IFERROR(VALUE(V3049),0)</f>
        <v/>
      </c>
    </row>
    <row customFormat="1" customHeight="1" ht="29.25" r="3050" s="112" spans="1:41">
      <c r="A3050" s="127" t="n"/>
      <c r="B3050" s="113" t="n"/>
      <c r="C3050" s="127" t="n"/>
      <c r="D3050" s="127" t="n"/>
      <c r="E3050" s="114">
        <f>IF(F3050 &lt;&gt; "",VLOOKUP(F3050,CategoryLookup,2,FALSE), "")</f>
        <v/>
      </c>
      <c r="F3050" s="126" t="n"/>
      <c r="G3050" s="127" t="n"/>
      <c r="H3050" s="127" t="n"/>
      <c r="I3050" s="127" t="n"/>
      <c r="J3050" s="127" t="n"/>
      <c r="K3050" s="127" t="n"/>
      <c r="L3050" s="127" t="n"/>
      <c r="M3050" s="127" t="n"/>
      <c r="N3050" s="120" t="n"/>
      <c r="O3050" s="120" t="n"/>
      <c r="P3050" s="120" t="n"/>
      <c r="Q3050" s="120" t="n"/>
      <c r="R3050" s="121" t="n"/>
      <c r="S3050" s="121" t="n"/>
      <c r="T3050" s="121" t="n"/>
      <c r="U3050" s="121" t="n"/>
      <c r="V3050" s="117">
        <f>IF(P3050="NA","NA",IF(P3050&lt;&gt;"",TEXT(P3050-N3050,"[h].mm"),""))</f>
        <v/>
      </c>
      <c r="W3050" s="118">
        <f>IF(AND(R3050="",S3050=""),"",R3050+S3050)</f>
        <v/>
      </c>
      <c r="X3050" s="116">
        <f>IF(O3050&lt;&gt;"",DATE(YEAR(O3050), MONTH(O3050), DAY(O3050)),"")</f>
        <v/>
      </c>
      <c r="Y3050" s="122" t="n"/>
      <c r="Z3050" s="123" t="n"/>
      <c r="AA3050" s="117">
        <f>IF(F3050="Re-assigned","NA",IF(W3050="","",IF(W3050&gt;=VLOOKUP(D3050,SLAMatrix,3,FALSE),"Yes",IF(W3050&lt;VLOOKUP(D3050,SLAMatrix,2,FALSE),"No","Internal"))))</f>
        <v/>
      </c>
      <c r="AB3050" s="123" t="n"/>
      <c r="AC3050" s="123" t="n"/>
      <c r="AD3050" s="119" t="n"/>
      <c r="AE3050" s="125" t="n"/>
      <c r="AF3050" s="124">
        <f>MONTH(O3050)</f>
        <v/>
      </c>
      <c r="AG3050" s="124">
        <f>VLOOKUP(IFERROR(MID(AE3050,1,(FIND(",",AE3050,1)-1)),AE3050),Facility_Region_Mapping,2,FALSE)</f>
        <v/>
      </c>
      <c r="AH3050" s="124" t="n"/>
      <c r="AI3050" s="124">
        <f>IF(C3050&lt;&gt;"",IF(M3050="ESM User",getInterfaceName($C3050),"NA"),"")</f>
        <v/>
      </c>
      <c r="AJ3050" s="116">
        <f>IF(Q3050&lt;&gt;"",DATE(YEAR(Q3050), MONTH(Q3050), DAY(Q3050)),"")</f>
        <v/>
      </c>
      <c r="AK3050" s="130">
        <f>IF(Q3050&lt;&gt;0,Q3050-N3050,TODAY()-N3050)</f>
        <v/>
      </c>
      <c r="AL3050" s="112">
        <f>IF(F3050="Re-assigned",0,IF(H3050="Closed",0,IF(H3050="Service Restored",0,IF(H3050="",0,1))))</f>
        <v/>
      </c>
      <c r="AM3050" s="124">
        <f>IF(AL3050=0,"",IF(AK3050&gt;20.99,"Aged","Non-Aged"))</f>
        <v/>
      </c>
      <c r="AN3050" s="112">
        <f>IF(Q3050&lt;&gt;"",MONTH(Q3050),"")</f>
        <v/>
      </c>
      <c r="AO3050" s="112">
        <f>IFERROR(VALUE(V3050),0)</f>
        <v/>
      </c>
    </row>
    <row customFormat="1" customHeight="1" ht="29.25" r="3051" s="112" spans="1:41">
      <c r="A3051" s="127" t="n"/>
      <c r="B3051" s="113" t="n"/>
      <c r="C3051" s="127" t="n"/>
      <c r="D3051" s="127" t="n"/>
      <c r="E3051" s="114">
        <f>IF(F3051 &lt;&gt; "",VLOOKUP(F3051,CategoryLookup,2,FALSE), "")</f>
        <v/>
      </c>
      <c r="F3051" s="126" t="n"/>
      <c r="G3051" s="127" t="n"/>
      <c r="H3051" s="127" t="n"/>
      <c r="I3051" s="127" t="n"/>
      <c r="J3051" s="127" t="n"/>
      <c r="K3051" s="127" t="n"/>
      <c r="L3051" s="127" t="n"/>
      <c r="M3051" s="127" t="n"/>
      <c r="N3051" s="120" t="n"/>
      <c r="O3051" s="120" t="n"/>
      <c r="P3051" s="120" t="n"/>
      <c r="Q3051" s="120" t="n"/>
      <c r="R3051" s="121" t="n"/>
      <c r="S3051" s="121" t="n"/>
      <c r="T3051" s="121" t="n"/>
      <c r="U3051" s="121" t="n"/>
      <c r="V3051" s="117">
        <f>IF(P3051="NA","NA",IF(P3051&lt;&gt;"",TEXT(P3051-N3051,"[h].mm"),""))</f>
        <v/>
      </c>
      <c r="W3051" s="118">
        <f>IF(AND(R3051="",S3051=""),"",R3051+S3051)</f>
        <v/>
      </c>
      <c r="X3051" s="116">
        <f>IF(O3051&lt;&gt;"",DATE(YEAR(O3051), MONTH(O3051), DAY(O3051)),"")</f>
        <v/>
      </c>
      <c r="Y3051" s="122" t="n"/>
      <c r="Z3051" s="123" t="n"/>
      <c r="AA3051" s="117">
        <f>IF(F3051="Re-assigned","NA",IF(W3051="","",IF(W3051&gt;=VLOOKUP(D3051,SLAMatrix,3,FALSE),"Yes",IF(W3051&lt;VLOOKUP(D3051,SLAMatrix,2,FALSE),"No","Internal"))))</f>
        <v/>
      </c>
      <c r="AB3051" s="123" t="n"/>
      <c r="AC3051" s="123" t="n"/>
      <c r="AD3051" s="119" t="n"/>
      <c r="AE3051" s="125" t="n"/>
      <c r="AF3051" s="124">
        <f>MONTH(O3051)</f>
        <v/>
      </c>
      <c r="AG3051" s="124">
        <f>VLOOKUP(IFERROR(MID(AE3051,1,(FIND(",",AE3051,1)-1)),AE3051),Facility_Region_Mapping,2,FALSE)</f>
        <v/>
      </c>
      <c r="AH3051" s="124" t="n"/>
      <c r="AI3051" s="124">
        <f>IF(C3051&lt;&gt;"",IF(M3051="ESM User",getInterfaceName($C3051),"NA"),"")</f>
        <v/>
      </c>
      <c r="AJ3051" s="116">
        <f>IF(Q3051&lt;&gt;"",DATE(YEAR(Q3051), MONTH(Q3051), DAY(Q3051)),"")</f>
        <v/>
      </c>
      <c r="AK3051" s="130">
        <f>IF(Q3051&lt;&gt;0,Q3051-N3051,TODAY()-N3051)</f>
        <v/>
      </c>
      <c r="AL3051" s="112">
        <f>IF(F3051="Re-assigned",0,IF(H3051="Closed",0,IF(H3051="Service Restored",0,IF(H3051="",0,1))))</f>
        <v/>
      </c>
      <c r="AM3051" s="124">
        <f>IF(AL3051=0,"",IF(AK3051&gt;20.99,"Aged","Non-Aged"))</f>
        <v/>
      </c>
      <c r="AN3051" s="112">
        <f>IF(Q3051&lt;&gt;"",MONTH(Q3051),"")</f>
        <v/>
      </c>
      <c r="AO3051" s="112">
        <f>IFERROR(VALUE(V3051),0)</f>
        <v/>
      </c>
    </row>
    <row customFormat="1" customHeight="1" ht="29.25" r="3052" s="112" spans="1:41">
      <c r="A3052" s="127" t="n"/>
      <c r="B3052" s="113" t="n"/>
      <c r="C3052" s="127" t="n"/>
      <c r="D3052" s="127" t="n"/>
      <c r="E3052" s="114">
        <f>IF(F3052 &lt;&gt; "",VLOOKUP(F3052,CategoryLookup,2,FALSE), "")</f>
        <v/>
      </c>
      <c r="F3052" s="126" t="n"/>
      <c r="G3052" s="127" t="n"/>
      <c r="H3052" s="127" t="n"/>
      <c r="I3052" s="127" t="n"/>
      <c r="J3052" s="127" t="n"/>
      <c r="K3052" s="127" t="n"/>
      <c r="L3052" s="127" t="n"/>
      <c r="M3052" s="127" t="n"/>
      <c r="N3052" s="120" t="n"/>
      <c r="O3052" s="120" t="n"/>
      <c r="P3052" s="120" t="n"/>
      <c r="Q3052" s="120" t="n"/>
      <c r="R3052" s="121" t="n"/>
      <c r="S3052" s="121" t="n"/>
      <c r="T3052" s="121" t="n"/>
      <c r="U3052" s="121" t="n"/>
      <c r="V3052" s="117">
        <f>IF(P3052="NA","NA",IF(P3052&lt;&gt;"",TEXT(P3052-N3052,"[h].mm"),""))</f>
        <v/>
      </c>
      <c r="W3052" s="118">
        <f>IF(AND(R3052="",S3052=""),"",R3052+S3052)</f>
        <v/>
      </c>
      <c r="X3052" s="116">
        <f>IF(O3052&lt;&gt;"",DATE(YEAR(O3052), MONTH(O3052), DAY(O3052)),"")</f>
        <v/>
      </c>
      <c r="Y3052" s="122" t="n"/>
      <c r="Z3052" s="123" t="n"/>
      <c r="AA3052" s="117">
        <f>IF(F3052="Re-assigned","NA",IF(W3052="","",IF(W3052&gt;=VLOOKUP(D3052,SLAMatrix,3,FALSE),"Yes",IF(W3052&lt;VLOOKUP(D3052,SLAMatrix,2,FALSE),"No","Internal"))))</f>
        <v/>
      </c>
      <c r="AB3052" s="123" t="n"/>
      <c r="AC3052" s="123" t="n"/>
      <c r="AD3052" s="119" t="n"/>
      <c r="AE3052" s="125" t="n"/>
      <c r="AF3052" s="124">
        <f>MONTH(O3052)</f>
        <v/>
      </c>
      <c r="AG3052" s="124">
        <f>VLOOKUP(IFERROR(MID(AE3052,1,(FIND(",",AE3052,1)-1)),AE3052),Facility_Region_Mapping,2,FALSE)</f>
        <v/>
      </c>
      <c r="AH3052" s="124" t="n"/>
      <c r="AI3052" s="124">
        <f>IF(C3052&lt;&gt;"",IF(M3052="ESM User",getInterfaceName($C3052),"NA"),"")</f>
        <v/>
      </c>
      <c r="AJ3052" s="116">
        <f>IF(Q3052&lt;&gt;"",DATE(YEAR(Q3052), MONTH(Q3052), DAY(Q3052)),"")</f>
        <v/>
      </c>
      <c r="AK3052" s="130">
        <f>IF(Q3052&lt;&gt;0,Q3052-N3052,TODAY()-N3052)</f>
        <v/>
      </c>
      <c r="AL3052" s="112">
        <f>IF(F3052="Re-assigned",0,IF(H3052="Closed",0,IF(H3052="Service Restored",0,IF(H3052="",0,1))))</f>
        <v/>
      </c>
      <c r="AM3052" s="124">
        <f>IF(AL3052=0,"",IF(AK3052&gt;20.99,"Aged","Non-Aged"))</f>
        <v/>
      </c>
      <c r="AN3052" s="112">
        <f>IF(Q3052&lt;&gt;"",MONTH(Q3052),"")</f>
        <v/>
      </c>
      <c r="AO3052" s="112">
        <f>IFERROR(VALUE(V3052),0)</f>
        <v/>
      </c>
    </row>
    <row customFormat="1" customHeight="1" ht="29.25" r="3053" s="112" spans="1:41">
      <c r="A3053" s="127" t="n"/>
      <c r="B3053" s="113" t="n"/>
      <c r="C3053" s="127" t="n"/>
      <c r="D3053" s="127" t="n"/>
      <c r="E3053" s="114">
        <f>IF(F3053 &lt;&gt; "",VLOOKUP(F3053,CategoryLookup,2,FALSE), "")</f>
        <v/>
      </c>
      <c r="F3053" s="126" t="n"/>
      <c r="G3053" s="127" t="n"/>
      <c r="H3053" s="127" t="n"/>
      <c r="I3053" s="127" t="n"/>
      <c r="J3053" s="127" t="n"/>
      <c r="K3053" s="127" t="n"/>
      <c r="L3053" s="127" t="n"/>
      <c r="M3053" s="127" t="n"/>
      <c r="N3053" s="120" t="n"/>
      <c r="O3053" s="120" t="n"/>
      <c r="P3053" s="120" t="n"/>
      <c r="Q3053" s="120" t="n"/>
      <c r="R3053" s="121" t="n"/>
      <c r="S3053" s="121" t="n"/>
      <c r="T3053" s="121" t="n"/>
      <c r="U3053" s="121" t="n"/>
      <c r="V3053" s="117">
        <f>IF(P3053="NA","NA",IF(P3053&lt;&gt;"",TEXT(P3053-N3053,"[h].mm"),""))</f>
        <v/>
      </c>
      <c r="W3053" s="118">
        <f>IF(AND(R3053="",S3053=""),"",R3053+S3053)</f>
        <v/>
      </c>
      <c r="X3053" s="116">
        <f>IF(O3053&lt;&gt;"",DATE(YEAR(O3053), MONTH(O3053), DAY(O3053)),"")</f>
        <v/>
      </c>
      <c r="Y3053" s="122" t="n"/>
      <c r="Z3053" s="123" t="n"/>
      <c r="AA3053" s="117">
        <f>IF(F3053="Re-assigned","NA",IF(W3053="","",IF(W3053&gt;=VLOOKUP(D3053,SLAMatrix,3,FALSE),"Yes",IF(W3053&lt;VLOOKUP(D3053,SLAMatrix,2,FALSE),"No","Internal"))))</f>
        <v/>
      </c>
      <c r="AB3053" s="123" t="n"/>
      <c r="AC3053" s="123" t="n"/>
      <c r="AD3053" s="119" t="n"/>
      <c r="AE3053" s="125" t="n"/>
      <c r="AF3053" s="124">
        <f>MONTH(O3053)</f>
        <v/>
      </c>
      <c r="AG3053" s="124">
        <f>VLOOKUP(IFERROR(MID(AE3053,1,(FIND(",",AE3053,1)-1)),AE3053),Facility_Region_Mapping,2,FALSE)</f>
        <v/>
      </c>
      <c r="AH3053" s="124" t="n"/>
      <c r="AI3053" s="124">
        <f>IF(C3053&lt;&gt;"",IF(M3053="ESM User",getInterfaceName($C3053),"NA"),"")</f>
        <v/>
      </c>
      <c r="AJ3053" s="116">
        <f>IF(Q3053&lt;&gt;"",DATE(YEAR(Q3053), MONTH(Q3053), DAY(Q3053)),"")</f>
        <v/>
      </c>
      <c r="AK3053" s="130">
        <f>IF(Q3053&lt;&gt;0,Q3053-N3053,TODAY()-N3053)</f>
        <v/>
      </c>
      <c r="AL3053" s="112">
        <f>IF(F3053="Re-assigned",0,IF(H3053="Closed",0,IF(H3053="Service Restored",0,IF(H3053="",0,1))))</f>
        <v/>
      </c>
      <c r="AM3053" s="124">
        <f>IF(AL3053=0,"",IF(AK3053&gt;20.99,"Aged","Non-Aged"))</f>
        <v/>
      </c>
      <c r="AN3053" s="112">
        <f>IF(Q3053&lt;&gt;"",MONTH(Q3053),"")</f>
        <v/>
      </c>
      <c r="AO3053" s="112">
        <f>IFERROR(VALUE(V3053),0)</f>
        <v/>
      </c>
    </row>
    <row customFormat="1" customHeight="1" ht="29.25" r="3054" s="112" spans="1:41">
      <c r="A3054" s="127" t="n"/>
      <c r="B3054" s="113" t="n"/>
      <c r="C3054" s="127" t="n"/>
      <c r="D3054" s="127" t="n"/>
      <c r="E3054" s="114">
        <f>IF(F3054 &lt;&gt; "",VLOOKUP(F3054,CategoryLookup,2,FALSE), "")</f>
        <v/>
      </c>
      <c r="F3054" s="126" t="n"/>
      <c r="G3054" s="127" t="n"/>
      <c r="H3054" s="127" t="n"/>
      <c r="I3054" s="127" t="n"/>
      <c r="J3054" s="127" t="n"/>
      <c r="K3054" s="127" t="n"/>
      <c r="L3054" s="127" t="n"/>
      <c r="M3054" s="127" t="n"/>
      <c r="N3054" s="120" t="n"/>
      <c r="O3054" s="120" t="n"/>
      <c r="P3054" s="120" t="n"/>
      <c r="Q3054" s="120" t="n"/>
      <c r="R3054" s="121" t="n"/>
      <c r="S3054" s="121" t="n"/>
      <c r="T3054" s="121" t="n"/>
      <c r="U3054" s="121" t="n"/>
      <c r="V3054" s="117">
        <f>IF(P3054="NA","NA",IF(P3054&lt;&gt;"",TEXT(P3054-N3054,"[h].mm"),""))</f>
        <v/>
      </c>
      <c r="W3054" s="118">
        <f>IF(AND(R3054="",S3054=""),"",R3054+S3054)</f>
        <v/>
      </c>
      <c r="X3054" s="116">
        <f>IF(O3054&lt;&gt;"",DATE(YEAR(O3054), MONTH(O3054), DAY(O3054)),"")</f>
        <v/>
      </c>
      <c r="Y3054" s="122" t="n"/>
      <c r="Z3054" s="123" t="n"/>
      <c r="AA3054" s="117">
        <f>IF(F3054="Re-assigned","NA",IF(W3054="","",IF(W3054&gt;=VLOOKUP(D3054,SLAMatrix,3,FALSE),"Yes",IF(W3054&lt;VLOOKUP(D3054,SLAMatrix,2,FALSE),"No","Internal"))))</f>
        <v/>
      </c>
      <c r="AB3054" s="123" t="n"/>
      <c r="AC3054" s="123" t="n"/>
      <c r="AD3054" s="119" t="n"/>
      <c r="AE3054" s="125" t="n"/>
      <c r="AF3054" s="124">
        <f>MONTH(O3054)</f>
        <v/>
      </c>
      <c r="AG3054" s="124">
        <f>VLOOKUP(IFERROR(MID(AE3054,1,(FIND(",",AE3054,1)-1)),AE3054),Facility_Region_Mapping,2,FALSE)</f>
        <v/>
      </c>
      <c r="AH3054" s="124" t="n"/>
      <c r="AI3054" s="124">
        <f>IF(C3054&lt;&gt;"",IF(M3054="ESM User",getInterfaceName($C3054),"NA"),"")</f>
        <v/>
      </c>
      <c r="AJ3054" s="116">
        <f>IF(Q3054&lt;&gt;"",DATE(YEAR(Q3054), MONTH(Q3054), DAY(Q3054)),"")</f>
        <v/>
      </c>
      <c r="AK3054" s="130">
        <f>IF(Q3054&lt;&gt;0,Q3054-N3054,TODAY()-N3054)</f>
        <v/>
      </c>
      <c r="AL3054" s="112">
        <f>IF(F3054="Re-assigned",0,IF(H3054="Closed",0,IF(H3054="Service Restored",0,IF(H3054="",0,1))))</f>
        <v/>
      </c>
      <c r="AM3054" s="124">
        <f>IF(AL3054=0,"",IF(AK3054&gt;20.99,"Aged","Non-Aged"))</f>
        <v/>
      </c>
      <c r="AN3054" s="112">
        <f>IF(Q3054&lt;&gt;"",MONTH(Q3054),"")</f>
        <v/>
      </c>
      <c r="AO3054" s="112">
        <f>IFERROR(VALUE(V3054),0)</f>
        <v/>
      </c>
    </row>
    <row customFormat="1" customHeight="1" ht="29.25" r="3055" s="112" spans="1:41">
      <c r="A3055" s="127" t="n"/>
      <c r="B3055" s="113" t="n"/>
      <c r="C3055" s="127" t="n"/>
      <c r="D3055" s="127" t="n"/>
      <c r="E3055" s="114">
        <f>IF(F3055 &lt;&gt; "",VLOOKUP(F3055,CategoryLookup,2,FALSE), "")</f>
        <v/>
      </c>
      <c r="F3055" s="126" t="n"/>
      <c r="G3055" s="127" t="n"/>
      <c r="H3055" s="127" t="n"/>
      <c r="I3055" s="127" t="n"/>
      <c r="J3055" s="127" t="n"/>
      <c r="K3055" s="127" t="n"/>
      <c r="L3055" s="127" t="n"/>
      <c r="M3055" s="127" t="n"/>
      <c r="N3055" s="120" t="n"/>
      <c r="O3055" s="120" t="n"/>
      <c r="P3055" s="120" t="n"/>
      <c r="Q3055" s="120" t="n"/>
      <c r="R3055" s="121" t="n"/>
      <c r="S3055" s="121" t="n"/>
      <c r="T3055" s="121" t="n"/>
      <c r="U3055" s="121" t="n"/>
      <c r="V3055" s="117">
        <f>IF(P3055="NA","NA",IF(P3055&lt;&gt;"",TEXT(P3055-N3055,"[h].mm"),""))</f>
        <v/>
      </c>
      <c r="W3055" s="118">
        <f>IF(AND(R3055="",S3055=""),"",R3055+S3055)</f>
        <v/>
      </c>
      <c r="X3055" s="116">
        <f>IF(O3055&lt;&gt;"",DATE(YEAR(O3055), MONTH(O3055), DAY(O3055)),"")</f>
        <v/>
      </c>
      <c r="Y3055" s="122" t="n"/>
      <c r="Z3055" s="123" t="n"/>
      <c r="AA3055" s="117">
        <f>IF(F3055="Re-assigned","NA",IF(W3055="","",IF(W3055&gt;=VLOOKUP(D3055,SLAMatrix,3,FALSE),"Yes",IF(W3055&lt;VLOOKUP(D3055,SLAMatrix,2,FALSE),"No","Internal"))))</f>
        <v/>
      </c>
      <c r="AB3055" s="123" t="n"/>
      <c r="AC3055" s="123" t="n"/>
      <c r="AD3055" s="119" t="n"/>
      <c r="AE3055" s="125" t="n"/>
      <c r="AF3055" s="124">
        <f>MONTH(O3055)</f>
        <v/>
      </c>
      <c r="AG3055" s="124">
        <f>VLOOKUP(IFERROR(MID(AE3055,1,(FIND(",",AE3055,1)-1)),AE3055),Facility_Region_Mapping,2,FALSE)</f>
        <v/>
      </c>
      <c r="AH3055" s="124" t="n"/>
      <c r="AI3055" s="124">
        <f>IF(C3055&lt;&gt;"",IF(M3055="ESM User",getInterfaceName($C3055),"NA"),"")</f>
        <v/>
      </c>
      <c r="AJ3055" s="116">
        <f>IF(Q3055&lt;&gt;"",DATE(YEAR(Q3055), MONTH(Q3055), DAY(Q3055)),"")</f>
        <v/>
      </c>
      <c r="AK3055" s="130">
        <f>IF(Q3055&lt;&gt;0,Q3055-N3055,TODAY()-N3055)</f>
        <v/>
      </c>
      <c r="AL3055" s="112">
        <f>IF(F3055="Re-assigned",0,IF(H3055="Closed",0,IF(H3055="Service Restored",0,IF(H3055="",0,1))))</f>
        <v/>
      </c>
      <c r="AM3055" s="124">
        <f>IF(AL3055=0,"",IF(AK3055&gt;20.99,"Aged","Non-Aged"))</f>
        <v/>
      </c>
      <c r="AN3055" s="112">
        <f>IF(Q3055&lt;&gt;"",MONTH(Q3055),"")</f>
        <v/>
      </c>
      <c r="AO3055" s="112">
        <f>IFERROR(VALUE(V3055),0)</f>
        <v/>
      </c>
    </row>
    <row customFormat="1" customHeight="1" ht="29.25" r="3056" s="112" spans="1:41">
      <c r="A3056" s="127" t="n"/>
      <c r="B3056" s="113" t="n"/>
      <c r="C3056" s="127" t="n"/>
      <c r="D3056" s="127" t="n"/>
      <c r="E3056" s="114">
        <f>IF(F3056 &lt;&gt; "",VLOOKUP(F3056,CategoryLookup,2,FALSE), "")</f>
        <v/>
      </c>
      <c r="F3056" s="126" t="n"/>
      <c r="G3056" s="127" t="n"/>
      <c r="H3056" s="127" t="n"/>
      <c r="I3056" s="127" t="n"/>
      <c r="J3056" s="127" t="n"/>
      <c r="K3056" s="127" t="n"/>
      <c r="L3056" s="127" t="n"/>
      <c r="M3056" s="127" t="n"/>
      <c r="N3056" s="120" t="n"/>
      <c r="O3056" s="120" t="n"/>
      <c r="P3056" s="120" t="n"/>
      <c r="Q3056" s="120" t="n"/>
      <c r="R3056" s="121" t="n"/>
      <c r="S3056" s="121" t="n"/>
      <c r="T3056" s="121" t="n"/>
      <c r="U3056" s="121" t="n"/>
      <c r="V3056" s="117">
        <f>IF(P3056="NA","NA",IF(P3056&lt;&gt;"",TEXT(P3056-N3056,"[h].mm"),""))</f>
        <v/>
      </c>
      <c r="W3056" s="118">
        <f>IF(AND(R3056="",S3056=""),"",R3056+S3056)</f>
        <v/>
      </c>
      <c r="X3056" s="116">
        <f>IF(O3056&lt;&gt;"",DATE(YEAR(O3056), MONTH(O3056), DAY(O3056)),"")</f>
        <v/>
      </c>
      <c r="Y3056" s="122" t="n"/>
      <c r="Z3056" s="123" t="n"/>
      <c r="AA3056" s="117">
        <f>IF(F3056="Re-assigned","NA",IF(W3056="","",IF(W3056&gt;=VLOOKUP(D3056,SLAMatrix,3,FALSE),"Yes",IF(W3056&lt;VLOOKUP(D3056,SLAMatrix,2,FALSE),"No","Internal"))))</f>
        <v/>
      </c>
      <c r="AB3056" s="123" t="n"/>
      <c r="AC3056" s="123" t="n"/>
      <c r="AD3056" s="119" t="n"/>
      <c r="AE3056" s="125" t="n"/>
      <c r="AF3056" s="124">
        <f>MONTH(O3056)</f>
        <v/>
      </c>
      <c r="AG3056" s="124">
        <f>VLOOKUP(IFERROR(MID(AE3056,1,(FIND(",",AE3056,1)-1)),AE3056),Facility_Region_Mapping,2,FALSE)</f>
        <v/>
      </c>
      <c r="AH3056" s="124" t="n"/>
      <c r="AI3056" s="124">
        <f>IF(C3056&lt;&gt;"",IF(M3056="ESM User",getInterfaceName($C3056),"NA"),"")</f>
        <v/>
      </c>
      <c r="AJ3056" s="116">
        <f>IF(Q3056&lt;&gt;"",DATE(YEAR(Q3056), MONTH(Q3056), DAY(Q3056)),"")</f>
        <v/>
      </c>
      <c r="AK3056" s="130">
        <f>IF(Q3056&lt;&gt;0,Q3056-N3056,TODAY()-N3056)</f>
        <v/>
      </c>
      <c r="AL3056" s="112">
        <f>IF(F3056="Re-assigned",0,IF(H3056="Closed",0,IF(H3056="Service Restored",0,IF(H3056="",0,1))))</f>
        <v/>
      </c>
      <c r="AM3056" s="124">
        <f>IF(AL3056=0,"",IF(AK3056&gt;20.99,"Aged","Non-Aged"))</f>
        <v/>
      </c>
      <c r="AN3056" s="112">
        <f>IF(Q3056&lt;&gt;"",MONTH(Q3056),"")</f>
        <v/>
      </c>
      <c r="AO3056" s="112">
        <f>IFERROR(VALUE(V3056),0)</f>
        <v/>
      </c>
    </row>
    <row customFormat="1" customHeight="1" ht="29.25" r="3057" s="112" spans="1:41">
      <c r="A3057" s="127" t="n"/>
      <c r="B3057" s="113" t="n"/>
      <c r="C3057" s="127" t="n"/>
      <c r="D3057" s="127" t="n"/>
      <c r="E3057" s="114">
        <f>IF(F3057 &lt;&gt; "",VLOOKUP(F3057,CategoryLookup,2,FALSE), "")</f>
        <v/>
      </c>
      <c r="F3057" s="126" t="n"/>
      <c r="G3057" s="127" t="n"/>
      <c r="H3057" s="127" t="n"/>
      <c r="I3057" s="127" t="n"/>
      <c r="J3057" s="127" t="n"/>
      <c r="K3057" s="127" t="n"/>
      <c r="L3057" s="127" t="n"/>
      <c r="M3057" s="127" t="n"/>
      <c r="N3057" s="120" t="n"/>
      <c r="O3057" s="120" t="n"/>
      <c r="P3057" s="120" t="n"/>
      <c r="Q3057" s="120" t="n"/>
      <c r="R3057" s="121" t="n"/>
      <c r="S3057" s="121" t="n"/>
      <c r="T3057" s="121" t="n"/>
      <c r="U3057" s="121" t="n"/>
      <c r="V3057" s="117">
        <f>IF(P3057="NA","NA",IF(P3057&lt;&gt;"",TEXT(P3057-N3057,"[h].mm"),""))</f>
        <v/>
      </c>
      <c r="W3057" s="118">
        <f>IF(AND(R3057="",S3057=""),"",R3057+S3057)</f>
        <v/>
      </c>
      <c r="X3057" s="116">
        <f>IF(O3057&lt;&gt;"",DATE(YEAR(O3057), MONTH(O3057), DAY(O3057)),"")</f>
        <v/>
      </c>
      <c r="Y3057" s="122" t="n"/>
      <c r="Z3057" s="123" t="n"/>
      <c r="AA3057" s="117">
        <f>IF(F3057="Re-assigned","NA",IF(W3057="","",IF(W3057&gt;=VLOOKUP(D3057,SLAMatrix,3,FALSE),"Yes",IF(W3057&lt;VLOOKUP(D3057,SLAMatrix,2,FALSE),"No","Internal"))))</f>
        <v/>
      </c>
      <c r="AB3057" s="123" t="n"/>
      <c r="AC3057" s="123" t="n"/>
      <c r="AD3057" s="119" t="n"/>
      <c r="AE3057" s="125" t="n"/>
      <c r="AF3057" s="124">
        <f>MONTH(O3057)</f>
        <v/>
      </c>
      <c r="AG3057" s="124">
        <f>VLOOKUP(IFERROR(MID(AE3057,1,(FIND(",",AE3057,1)-1)),AE3057),Facility_Region_Mapping,2,FALSE)</f>
        <v/>
      </c>
      <c r="AH3057" s="124" t="n"/>
      <c r="AI3057" s="124">
        <f>IF(C3057&lt;&gt;"",IF(M3057="ESM User",getInterfaceName($C3057),"NA"),"")</f>
        <v/>
      </c>
      <c r="AJ3057" s="116">
        <f>IF(Q3057&lt;&gt;"",DATE(YEAR(Q3057), MONTH(Q3057), DAY(Q3057)),"")</f>
        <v/>
      </c>
      <c r="AK3057" s="130">
        <f>IF(Q3057&lt;&gt;0,Q3057-N3057,TODAY()-N3057)</f>
        <v/>
      </c>
      <c r="AL3057" s="112">
        <f>IF(F3057="Re-assigned",0,IF(H3057="Closed",0,IF(H3057="Service Restored",0,IF(H3057="",0,1))))</f>
        <v/>
      </c>
      <c r="AM3057" s="124">
        <f>IF(AL3057=0,"",IF(AK3057&gt;20.99,"Aged","Non-Aged"))</f>
        <v/>
      </c>
      <c r="AN3057" s="112">
        <f>IF(Q3057&lt;&gt;"",MONTH(Q3057),"")</f>
        <v/>
      </c>
      <c r="AO3057" s="112">
        <f>IFERROR(VALUE(V3057),0)</f>
        <v/>
      </c>
    </row>
    <row customFormat="1" customHeight="1" ht="29.25" r="3058" s="112" spans="1:41">
      <c r="A3058" s="127" t="n"/>
      <c r="B3058" s="113" t="n"/>
      <c r="C3058" s="127" t="n"/>
      <c r="D3058" s="127" t="n"/>
      <c r="E3058" s="114">
        <f>IF(F3058 &lt;&gt; "",VLOOKUP(F3058,CategoryLookup,2,FALSE), "")</f>
        <v/>
      </c>
      <c r="F3058" s="126" t="n"/>
      <c r="G3058" s="127" t="n"/>
      <c r="H3058" s="127" t="n"/>
      <c r="I3058" s="127" t="n"/>
      <c r="J3058" s="127" t="n"/>
      <c r="K3058" s="127" t="n"/>
      <c r="L3058" s="127" t="n"/>
      <c r="M3058" s="127" t="n"/>
      <c r="N3058" s="120" t="n"/>
      <c r="O3058" s="120" t="n"/>
      <c r="P3058" s="120" t="n"/>
      <c r="Q3058" s="120" t="n"/>
      <c r="R3058" s="121" t="n"/>
      <c r="S3058" s="121" t="n"/>
      <c r="T3058" s="121" t="n"/>
      <c r="U3058" s="121" t="n"/>
      <c r="V3058" s="117">
        <f>IF(P3058="NA","NA",IF(P3058&lt;&gt;"",TEXT(P3058-N3058,"[h].mm"),""))</f>
        <v/>
      </c>
      <c r="W3058" s="118">
        <f>IF(AND(R3058="",S3058=""),"",R3058+S3058)</f>
        <v/>
      </c>
      <c r="X3058" s="116">
        <f>IF(O3058&lt;&gt;"",DATE(YEAR(O3058), MONTH(O3058), DAY(O3058)),"")</f>
        <v/>
      </c>
      <c r="Y3058" s="122" t="n"/>
      <c r="Z3058" s="123" t="n"/>
      <c r="AA3058" s="117">
        <f>IF(F3058="Re-assigned","NA",IF(W3058="","",IF(W3058&gt;=VLOOKUP(D3058,SLAMatrix,3,FALSE),"Yes",IF(W3058&lt;VLOOKUP(D3058,SLAMatrix,2,FALSE),"No","Internal"))))</f>
        <v/>
      </c>
      <c r="AB3058" s="123" t="n"/>
      <c r="AC3058" s="123" t="n"/>
      <c r="AD3058" s="119" t="n"/>
      <c r="AE3058" s="125" t="n"/>
      <c r="AF3058" s="124">
        <f>MONTH(O3058)</f>
        <v/>
      </c>
      <c r="AG3058" s="124">
        <f>VLOOKUP(IFERROR(MID(AE3058,1,(FIND(",",AE3058,1)-1)),AE3058),Facility_Region_Mapping,2,FALSE)</f>
        <v/>
      </c>
      <c r="AH3058" s="124" t="n"/>
      <c r="AI3058" s="124">
        <f>IF(C3058&lt;&gt;"",IF(M3058="ESM User",getInterfaceName($C3058),"NA"),"")</f>
        <v/>
      </c>
      <c r="AJ3058" s="116">
        <f>IF(Q3058&lt;&gt;"",DATE(YEAR(Q3058), MONTH(Q3058), DAY(Q3058)),"")</f>
        <v/>
      </c>
      <c r="AK3058" s="130">
        <f>IF(Q3058&lt;&gt;0,Q3058-N3058,TODAY()-N3058)</f>
        <v/>
      </c>
      <c r="AL3058" s="112">
        <f>IF(F3058="Re-assigned",0,IF(H3058="Closed",0,IF(H3058="Service Restored",0,IF(H3058="",0,1))))</f>
        <v/>
      </c>
      <c r="AM3058" s="124">
        <f>IF(AL3058=0,"",IF(AK3058&gt;20.99,"Aged","Non-Aged"))</f>
        <v/>
      </c>
      <c r="AN3058" s="112">
        <f>IF(Q3058&lt;&gt;"",MONTH(Q3058),"")</f>
        <v/>
      </c>
      <c r="AO3058" s="112">
        <f>IFERROR(VALUE(V3058),0)</f>
        <v/>
      </c>
    </row>
    <row customFormat="1" customHeight="1" ht="29.25" r="3059" s="112" spans="1:41">
      <c r="A3059" s="127" t="n"/>
      <c r="B3059" s="113" t="n"/>
      <c r="C3059" s="127" t="n"/>
      <c r="D3059" s="127" t="n"/>
      <c r="E3059" s="114">
        <f>IF(F3059 &lt;&gt; "",VLOOKUP(F3059,CategoryLookup,2,FALSE), "")</f>
        <v/>
      </c>
      <c r="F3059" s="126" t="n"/>
      <c r="G3059" s="127" t="n"/>
      <c r="H3059" s="127" t="n"/>
      <c r="I3059" s="127" t="n"/>
      <c r="J3059" s="127" t="n"/>
      <c r="K3059" s="127" t="n"/>
      <c r="L3059" s="127" t="n"/>
      <c r="M3059" s="127" t="n"/>
      <c r="N3059" s="120" t="n"/>
      <c r="O3059" s="120" t="n"/>
      <c r="P3059" s="120" t="n"/>
      <c r="Q3059" s="120" t="n"/>
      <c r="R3059" s="121" t="n"/>
      <c r="S3059" s="121" t="n"/>
      <c r="T3059" s="121" t="n"/>
      <c r="U3059" s="121" t="n"/>
      <c r="V3059" s="117">
        <f>IF(P3059="NA","NA",IF(P3059&lt;&gt;"",TEXT(P3059-N3059,"[h].mm"),""))</f>
        <v/>
      </c>
      <c r="W3059" s="118">
        <f>IF(AND(R3059="",S3059=""),"",R3059+S3059)</f>
        <v/>
      </c>
      <c r="X3059" s="116">
        <f>IF(O3059&lt;&gt;"",DATE(YEAR(O3059), MONTH(O3059), DAY(O3059)),"")</f>
        <v/>
      </c>
      <c r="Y3059" s="122" t="n"/>
      <c r="Z3059" s="123" t="n"/>
      <c r="AA3059" s="117">
        <f>IF(F3059="Re-assigned","NA",IF(W3059="","",IF(W3059&gt;=VLOOKUP(D3059,SLAMatrix,3,FALSE),"Yes",IF(W3059&lt;VLOOKUP(D3059,SLAMatrix,2,FALSE),"No","Internal"))))</f>
        <v/>
      </c>
      <c r="AB3059" s="123" t="n"/>
      <c r="AC3059" s="123" t="n"/>
      <c r="AD3059" s="119" t="n"/>
      <c r="AE3059" s="125" t="n"/>
      <c r="AF3059" s="124">
        <f>MONTH(O3059)</f>
        <v/>
      </c>
      <c r="AG3059" s="124">
        <f>VLOOKUP(IFERROR(MID(AE3059,1,(FIND(",",AE3059,1)-1)),AE3059),Facility_Region_Mapping,2,FALSE)</f>
        <v/>
      </c>
      <c r="AH3059" s="124" t="n"/>
      <c r="AI3059" s="124">
        <f>IF(C3059&lt;&gt;"",IF(M3059="ESM User",getInterfaceName($C3059),"NA"),"")</f>
        <v/>
      </c>
      <c r="AJ3059" s="116">
        <f>IF(Q3059&lt;&gt;"",DATE(YEAR(Q3059), MONTH(Q3059), DAY(Q3059)),"")</f>
        <v/>
      </c>
      <c r="AK3059" s="130">
        <f>IF(Q3059&lt;&gt;0,Q3059-N3059,TODAY()-N3059)</f>
        <v/>
      </c>
      <c r="AL3059" s="112">
        <f>IF(F3059="Re-assigned",0,IF(H3059="Closed",0,IF(H3059="Service Restored",0,IF(H3059="",0,1))))</f>
        <v/>
      </c>
      <c r="AM3059" s="124">
        <f>IF(AL3059=0,"",IF(AK3059&gt;20.99,"Aged","Non-Aged"))</f>
        <v/>
      </c>
      <c r="AN3059" s="112">
        <f>IF(Q3059&lt;&gt;"",MONTH(Q3059),"")</f>
        <v/>
      </c>
      <c r="AO3059" s="112">
        <f>IFERROR(VALUE(V3059),0)</f>
        <v/>
      </c>
    </row>
    <row customFormat="1" customHeight="1" ht="29.25" r="3060" s="112" spans="1:41">
      <c r="A3060" s="127" t="n"/>
      <c r="B3060" s="113" t="n"/>
      <c r="C3060" s="127" t="n"/>
      <c r="D3060" s="127" t="n"/>
      <c r="E3060" s="114">
        <f>IF(F3060 &lt;&gt; "",VLOOKUP(F3060,CategoryLookup,2,FALSE), "")</f>
        <v/>
      </c>
      <c r="F3060" s="126" t="n"/>
      <c r="G3060" s="127" t="n"/>
      <c r="H3060" s="127" t="n"/>
      <c r="I3060" s="127" t="n"/>
      <c r="J3060" s="127" t="n"/>
      <c r="K3060" s="127" t="n"/>
      <c r="L3060" s="127" t="n"/>
      <c r="M3060" s="127" t="n"/>
      <c r="N3060" s="120" t="n"/>
      <c r="O3060" s="120" t="n"/>
      <c r="P3060" s="120" t="n"/>
      <c r="Q3060" s="120" t="n"/>
      <c r="R3060" s="121" t="n"/>
      <c r="S3060" s="121" t="n"/>
      <c r="T3060" s="121" t="n"/>
      <c r="U3060" s="121" t="n"/>
      <c r="V3060" s="117">
        <f>IF(P3060="NA","NA",IF(P3060&lt;&gt;"",TEXT(P3060-N3060,"[h].mm"),""))</f>
        <v/>
      </c>
      <c r="W3060" s="118">
        <f>IF(AND(R3060="",S3060=""),"",R3060+S3060)</f>
        <v/>
      </c>
      <c r="X3060" s="116">
        <f>IF(O3060&lt;&gt;"",DATE(YEAR(O3060), MONTH(O3060), DAY(O3060)),"")</f>
        <v/>
      </c>
      <c r="Y3060" s="122" t="n"/>
      <c r="Z3060" s="123" t="n"/>
      <c r="AA3060" s="117">
        <f>IF(F3060="Re-assigned","NA",IF(W3060="","",IF(W3060&gt;=VLOOKUP(D3060,SLAMatrix,3,FALSE),"Yes",IF(W3060&lt;VLOOKUP(D3060,SLAMatrix,2,FALSE),"No","Internal"))))</f>
        <v/>
      </c>
      <c r="AB3060" s="123" t="n"/>
      <c r="AC3060" s="123" t="n"/>
      <c r="AD3060" s="119" t="n"/>
      <c r="AE3060" s="125" t="n"/>
      <c r="AF3060" s="124">
        <f>MONTH(O3060)</f>
        <v/>
      </c>
      <c r="AG3060" s="124">
        <f>VLOOKUP(IFERROR(MID(AE3060,1,(FIND(",",AE3060,1)-1)),AE3060),Facility_Region_Mapping,2,FALSE)</f>
        <v/>
      </c>
      <c r="AH3060" s="124" t="n"/>
      <c r="AI3060" s="124">
        <f>IF(C3060&lt;&gt;"",IF(M3060="ESM User",getInterfaceName($C3060),"NA"),"")</f>
        <v/>
      </c>
      <c r="AJ3060" s="116">
        <f>IF(Q3060&lt;&gt;"",DATE(YEAR(Q3060), MONTH(Q3060), DAY(Q3060)),"")</f>
        <v/>
      </c>
      <c r="AK3060" s="130">
        <f>IF(Q3060&lt;&gt;0,Q3060-N3060,TODAY()-N3060)</f>
        <v/>
      </c>
      <c r="AL3060" s="112">
        <f>IF(F3060="Re-assigned",0,IF(H3060="Closed",0,IF(H3060="Service Restored",0,IF(H3060="",0,1))))</f>
        <v/>
      </c>
      <c r="AM3060" s="124">
        <f>IF(AL3060=0,"",IF(AK3060&gt;20.99,"Aged","Non-Aged"))</f>
        <v/>
      </c>
      <c r="AN3060" s="112">
        <f>IF(Q3060&lt;&gt;"",MONTH(Q3060),"")</f>
        <v/>
      </c>
      <c r="AO3060" s="112">
        <f>IFERROR(VALUE(V3060),0)</f>
        <v/>
      </c>
    </row>
    <row customFormat="1" customHeight="1" ht="29.25" r="3061" s="112" spans="1:41">
      <c r="A3061" s="127" t="n"/>
      <c r="B3061" s="113" t="n"/>
      <c r="C3061" s="127" t="n"/>
      <c r="D3061" s="127" t="n"/>
      <c r="E3061" s="114">
        <f>IF(F3061 &lt;&gt; "",VLOOKUP(F3061,CategoryLookup,2,FALSE), "")</f>
        <v/>
      </c>
      <c r="F3061" s="126" t="n"/>
      <c r="G3061" s="127" t="n"/>
      <c r="H3061" s="127" t="n"/>
      <c r="I3061" s="127" t="n"/>
      <c r="J3061" s="127" t="n"/>
      <c r="K3061" s="127" t="n"/>
      <c r="L3061" s="127" t="n"/>
      <c r="M3061" s="127" t="n"/>
      <c r="N3061" s="120" t="n"/>
      <c r="O3061" s="120" t="n"/>
      <c r="P3061" s="120" t="n"/>
      <c r="Q3061" s="120" t="n"/>
      <c r="R3061" s="121" t="n"/>
      <c r="S3061" s="121" t="n"/>
      <c r="T3061" s="121" t="n"/>
      <c r="U3061" s="121" t="n"/>
      <c r="V3061" s="117">
        <f>IF(P3061="NA","NA",IF(P3061&lt;&gt;"",TEXT(P3061-N3061,"[h].mm"),""))</f>
        <v/>
      </c>
      <c r="W3061" s="118">
        <f>IF(AND(R3061="",S3061=""),"",R3061+S3061)</f>
        <v/>
      </c>
      <c r="X3061" s="116">
        <f>IF(O3061&lt;&gt;"",DATE(YEAR(O3061), MONTH(O3061), DAY(O3061)),"")</f>
        <v/>
      </c>
      <c r="Y3061" s="122" t="n"/>
      <c r="Z3061" s="123" t="n"/>
      <c r="AA3061" s="117">
        <f>IF(F3061="Re-assigned","NA",IF(W3061="","",IF(W3061&gt;=VLOOKUP(D3061,SLAMatrix,3,FALSE),"Yes",IF(W3061&lt;VLOOKUP(D3061,SLAMatrix,2,FALSE),"No","Internal"))))</f>
        <v/>
      </c>
      <c r="AB3061" s="123" t="n"/>
      <c r="AC3061" s="123" t="n"/>
      <c r="AD3061" s="119" t="n"/>
      <c r="AE3061" s="125" t="n"/>
      <c r="AF3061" s="124">
        <f>MONTH(O3061)</f>
        <v/>
      </c>
      <c r="AG3061" s="124">
        <f>VLOOKUP(IFERROR(MID(AE3061,1,(FIND(",",AE3061,1)-1)),AE3061),Facility_Region_Mapping,2,FALSE)</f>
        <v/>
      </c>
      <c r="AH3061" s="124" t="n"/>
      <c r="AI3061" s="124">
        <f>IF(C3061&lt;&gt;"",IF(M3061="ESM User",getInterfaceName($C3061),"NA"),"")</f>
        <v/>
      </c>
      <c r="AJ3061" s="116">
        <f>IF(Q3061&lt;&gt;"",DATE(YEAR(Q3061), MONTH(Q3061), DAY(Q3061)),"")</f>
        <v/>
      </c>
      <c r="AK3061" s="130">
        <f>IF(Q3061&lt;&gt;0,Q3061-N3061,TODAY()-N3061)</f>
        <v/>
      </c>
      <c r="AL3061" s="112">
        <f>IF(F3061="Re-assigned",0,IF(H3061="Closed",0,IF(H3061="Service Restored",0,IF(H3061="",0,1))))</f>
        <v/>
      </c>
      <c r="AM3061" s="124">
        <f>IF(AL3061=0,"",IF(AK3061&gt;20.99,"Aged","Non-Aged"))</f>
        <v/>
      </c>
      <c r="AN3061" s="112">
        <f>IF(Q3061&lt;&gt;"",MONTH(Q3061),"")</f>
        <v/>
      </c>
      <c r="AO3061" s="112">
        <f>IFERROR(VALUE(V3061),0)</f>
        <v/>
      </c>
    </row>
    <row customFormat="1" customHeight="1" ht="29.25" r="3062" s="112" spans="1:41">
      <c r="A3062" s="127" t="n"/>
      <c r="B3062" s="113" t="n"/>
      <c r="C3062" s="127" t="n"/>
      <c r="D3062" s="127" t="n"/>
      <c r="E3062" s="114">
        <f>IF(F3062 &lt;&gt; "",VLOOKUP(F3062,CategoryLookup,2,FALSE), "")</f>
        <v/>
      </c>
      <c r="F3062" s="126" t="n"/>
      <c r="G3062" s="127" t="n"/>
      <c r="H3062" s="127" t="n"/>
      <c r="I3062" s="127" t="n"/>
      <c r="J3062" s="127" t="n"/>
      <c r="K3062" s="127" t="n"/>
      <c r="L3062" s="127" t="n"/>
      <c r="M3062" s="127" t="n"/>
      <c r="N3062" s="120" t="n"/>
      <c r="O3062" s="120" t="n"/>
      <c r="P3062" s="120" t="n"/>
      <c r="Q3062" s="120" t="n"/>
      <c r="R3062" s="121" t="n"/>
      <c r="S3062" s="121" t="n"/>
      <c r="T3062" s="121" t="n"/>
      <c r="U3062" s="121" t="n"/>
      <c r="V3062" s="117">
        <f>IF(P3062="NA","NA",IF(P3062&lt;&gt;"",TEXT(P3062-N3062,"[h].mm"),""))</f>
        <v/>
      </c>
      <c r="W3062" s="118">
        <f>IF(AND(R3062="",S3062=""),"",R3062+S3062)</f>
        <v/>
      </c>
      <c r="X3062" s="116">
        <f>IF(O3062&lt;&gt;"",DATE(YEAR(O3062), MONTH(O3062), DAY(O3062)),"")</f>
        <v/>
      </c>
      <c r="Y3062" s="122" t="n"/>
      <c r="Z3062" s="123" t="n"/>
      <c r="AA3062" s="117">
        <f>IF(F3062="Re-assigned","NA",IF(W3062="","",IF(W3062&gt;=VLOOKUP(D3062,SLAMatrix,3,FALSE),"Yes",IF(W3062&lt;VLOOKUP(D3062,SLAMatrix,2,FALSE),"No","Internal"))))</f>
        <v/>
      </c>
      <c r="AB3062" s="123" t="n"/>
      <c r="AC3062" s="123" t="n"/>
      <c r="AD3062" s="119" t="n"/>
      <c r="AE3062" s="125" t="n"/>
      <c r="AF3062" s="124">
        <f>MONTH(O3062)</f>
        <v/>
      </c>
      <c r="AG3062" s="124">
        <f>VLOOKUP(IFERROR(MID(AE3062,1,(FIND(",",AE3062,1)-1)),AE3062),Facility_Region_Mapping,2,FALSE)</f>
        <v/>
      </c>
      <c r="AH3062" s="124" t="n"/>
      <c r="AI3062" s="124">
        <f>IF(C3062&lt;&gt;"",IF(M3062="ESM User",getInterfaceName($C3062),"NA"),"")</f>
        <v/>
      </c>
      <c r="AJ3062" s="116">
        <f>IF(Q3062&lt;&gt;"",DATE(YEAR(Q3062), MONTH(Q3062), DAY(Q3062)),"")</f>
        <v/>
      </c>
      <c r="AK3062" s="130">
        <f>IF(Q3062&lt;&gt;0,Q3062-N3062,TODAY()-N3062)</f>
        <v/>
      </c>
      <c r="AL3062" s="112">
        <f>IF(F3062="Re-assigned",0,IF(H3062="Closed",0,IF(H3062="Service Restored",0,IF(H3062="",0,1))))</f>
        <v/>
      </c>
      <c r="AM3062" s="124">
        <f>IF(AL3062=0,"",IF(AK3062&gt;20.99,"Aged","Non-Aged"))</f>
        <v/>
      </c>
      <c r="AN3062" s="112">
        <f>IF(Q3062&lt;&gt;"",MONTH(Q3062),"")</f>
        <v/>
      </c>
      <c r="AO3062" s="112">
        <f>IFERROR(VALUE(V3062),0)</f>
        <v/>
      </c>
    </row>
    <row customFormat="1" customHeight="1" ht="29.25" r="3063" s="112" spans="1:41">
      <c r="A3063" s="127" t="n"/>
      <c r="B3063" s="113" t="n"/>
      <c r="C3063" s="127" t="n"/>
      <c r="D3063" s="127" t="n"/>
      <c r="E3063" s="114">
        <f>IF(F3063 &lt;&gt; "",VLOOKUP(F3063,CategoryLookup,2,FALSE), "")</f>
        <v/>
      </c>
      <c r="F3063" s="126" t="n"/>
      <c r="G3063" s="127" t="n"/>
      <c r="H3063" s="127" t="n"/>
      <c r="I3063" s="127" t="n"/>
      <c r="J3063" s="127" t="n"/>
      <c r="K3063" s="127" t="n"/>
      <c r="L3063" s="127" t="n"/>
      <c r="M3063" s="127" t="n"/>
      <c r="N3063" s="120" t="n"/>
      <c r="O3063" s="120" t="n"/>
      <c r="P3063" s="120" t="n"/>
      <c r="Q3063" s="120" t="n"/>
      <c r="R3063" s="121" t="n"/>
      <c r="S3063" s="121" t="n"/>
      <c r="T3063" s="121" t="n"/>
      <c r="U3063" s="121" t="n"/>
      <c r="V3063" s="117">
        <f>IF(P3063="NA","NA",IF(P3063&lt;&gt;"",TEXT(P3063-N3063,"[h].mm"),""))</f>
        <v/>
      </c>
      <c r="W3063" s="118">
        <f>IF(AND(R3063="",S3063=""),"",R3063+S3063)</f>
        <v/>
      </c>
      <c r="X3063" s="116">
        <f>IF(O3063&lt;&gt;"",DATE(YEAR(O3063), MONTH(O3063), DAY(O3063)),"")</f>
        <v/>
      </c>
      <c r="Y3063" s="122" t="n"/>
      <c r="Z3063" s="123" t="n"/>
      <c r="AA3063" s="117">
        <f>IF(F3063="Re-assigned","NA",IF(W3063="","",IF(W3063&gt;=VLOOKUP(D3063,SLAMatrix,3,FALSE),"Yes",IF(W3063&lt;VLOOKUP(D3063,SLAMatrix,2,FALSE),"No","Internal"))))</f>
        <v/>
      </c>
      <c r="AB3063" s="123" t="n"/>
      <c r="AC3063" s="123" t="n"/>
      <c r="AD3063" s="119" t="n"/>
      <c r="AE3063" s="125" t="n"/>
      <c r="AF3063" s="124">
        <f>MONTH(O3063)</f>
        <v/>
      </c>
      <c r="AG3063" s="124">
        <f>VLOOKUP(IFERROR(MID(AE3063,1,(FIND(",",AE3063,1)-1)),AE3063),Facility_Region_Mapping,2,FALSE)</f>
        <v/>
      </c>
      <c r="AH3063" s="124" t="n"/>
      <c r="AI3063" s="124">
        <f>IF(C3063&lt;&gt;"",IF(M3063="ESM User",getInterfaceName($C3063),"NA"),"")</f>
        <v/>
      </c>
      <c r="AJ3063" s="116">
        <f>IF(Q3063&lt;&gt;"",DATE(YEAR(Q3063), MONTH(Q3063), DAY(Q3063)),"")</f>
        <v/>
      </c>
      <c r="AK3063" s="130">
        <f>IF(Q3063&lt;&gt;0,Q3063-N3063,TODAY()-N3063)</f>
        <v/>
      </c>
      <c r="AL3063" s="112">
        <f>IF(F3063="Re-assigned",0,IF(H3063="Closed",0,IF(H3063="Service Restored",0,IF(H3063="",0,1))))</f>
        <v/>
      </c>
      <c r="AM3063" s="124">
        <f>IF(AL3063=0,"",IF(AK3063&gt;20.99,"Aged","Non-Aged"))</f>
        <v/>
      </c>
      <c r="AN3063" s="112">
        <f>IF(Q3063&lt;&gt;"",MONTH(Q3063),"")</f>
        <v/>
      </c>
      <c r="AO3063" s="112">
        <f>IFERROR(VALUE(V3063),0)</f>
        <v/>
      </c>
    </row>
    <row customFormat="1" customHeight="1" ht="29.25" r="3064" s="112" spans="1:41">
      <c r="A3064" s="127" t="n"/>
      <c r="B3064" s="113" t="n"/>
      <c r="C3064" s="127" t="n"/>
      <c r="D3064" s="127" t="n"/>
      <c r="E3064" s="114">
        <f>IF(F3064 &lt;&gt; "",VLOOKUP(F3064,CategoryLookup,2,FALSE), "")</f>
        <v/>
      </c>
      <c r="F3064" s="126" t="n"/>
      <c r="G3064" s="127" t="n"/>
      <c r="H3064" s="127" t="n"/>
      <c r="I3064" s="127" t="n"/>
      <c r="J3064" s="127" t="n"/>
      <c r="K3064" s="127" t="n"/>
      <c r="L3064" s="127" t="n"/>
      <c r="M3064" s="127" t="n"/>
      <c r="N3064" s="120" t="n"/>
      <c r="O3064" s="120" t="n"/>
      <c r="P3064" s="120" t="n"/>
      <c r="Q3064" s="120" t="n"/>
      <c r="R3064" s="121" t="n"/>
      <c r="S3064" s="121" t="n"/>
      <c r="T3064" s="121" t="n"/>
      <c r="U3064" s="121" t="n"/>
      <c r="V3064" s="117">
        <f>IF(P3064="NA","NA",IF(P3064&lt;&gt;"",TEXT(P3064-N3064,"[h].mm"),""))</f>
        <v/>
      </c>
      <c r="W3064" s="118">
        <f>IF(AND(R3064="",S3064=""),"",R3064+S3064)</f>
        <v/>
      </c>
      <c r="X3064" s="116">
        <f>IF(O3064&lt;&gt;"",DATE(YEAR(O3064), MONTH(O3064), DAY(O3064)),"")</f>
        <v/>
      </c>
      <c r="Y3064" s="122" t="n"/>
      <c r="Z3064" s="123" t="n"/>
      <c r="AA3064" s="117">
        <f>IF(F3064="Re-assigned","NA",IF(W3064="","",IF(W3064&gt;=VLOOKUP(D3064,SLAMatrix,3,FALSE),"Yes",IF(W3064&lt;VLOOKUP(D3064,SLAMatrix,2,FALSE),"No","Internal"))))</f>
        <v/>
      </c>
      <c r="AB3064" s="123" t="n"/>
      <c r="AC3064" s="123" t="n"/>
      <c r="AD3064" s="119" t="n"/>
      <c r="AE3064" s="125" t="n"/>
      <c r="AF3064" s="124">
        <f>MONTH(O3064)</f>
        <v/>
      </c>
      <c r="AG3064" s="124">
        <f>VLOOKUP(IFERROR(MID(AE3064,1,(FIND(",",AE3064,1)-1)),AE3064),Facility_Region_Mapping,2,FALSE)</f>
        <v/>
      </c>
      <c r="AH3064" s="124" t="n"/>
      <c r="AI3064" s="124">
        <f>IF(C3064&lt;&gt;"",IF(M3064="ESM User",getInterfaceName($C3064),"NA"),"")</f>
        <v/>
      </c>
      <c r="AJ3064" s="116">
        <f>IF(Q3064&lt;&gt;"",DATE(YEAR(Q3064), MONTH(Q3064), DAY(Q3064)),"")</f>
        <v/>
      </c>
      <c r="AK3064" s="130">
        <f>IF(Q3064&lt;&gt;0,Q3064-N3064,TODAY()-N3064)</f>
        <v/>
      </c>
      <c r="AL3064" s="112">
        <f>IF(F3064="Re-assigned",0,IF(H3064="Closed",0,IF(H3064="Service Restored",0,IF(H3064="",0,1))))</f>
        <v/>
      </c>
      <c r="AM3064" s="124">
        <f>IF(AL3064=0,"",IF(AK3064&gt;20.99,"Aged","Non-Aged"))</f>
        <v/>
      </c>
      <c r="AN3064" s="112">
        <f>IF(Q3064&lt;&gt;"",MONTH(Q3064),"")</f>
        <v/>
      </c>
      <c r="AO3064" s="112">
        <f>IFERROR(VALUE(V3064),0)</f>
        <v/>
      </c>
    </row>
    <row customFormat="1" customHeight="1" ht="29.25" r="3065" s="112" spans="1:41">
      <c r="A3065" s="127" t="n"/>
      <c r="B3065" s="113" t="n"/>
      <c r="C3065" s="127" t="n"/>
      <c r="D3065" s="127" t="n"/>
      <c r="E3065" s="114">
        <f>IF(F3065 &lt;&gt; "",VLOOKUP(F3065,CategoryLookup,2,FALSE), "")</f>
        <v/>
      </c>
      <c r="F3065" s="126" t="n"/>
      <c r="G3065" s="127" t="n"/>
      <c r="H3065" s="127" t="n"/>
      <c r="I3065" s="127" t="n"/>
      <c r="J3065" s="127" t="n"/>
      <c r="K3065" s="127" t="n"/>
      <c r="L3065" s="127" t="n"/>
      <c r="M3065" s="127" t="n"/>
      <c r="N3065" s="120" t="n"/>
      <c r="O3065" s="120" t="n"/>
      <c r="P3065" s="120" t="n"/>
      <c r="Q3065" s="120" t="n"/>
      <c r="R3065" s="121" t="n"/>
      <c r="S3065" s="121" t="n"/>
      <c r="T3065" s="121" t="n"/>
      <c r="U3065" s="121" t="n"/>
      <c r="V3065" s="117">
        <f>IF(P3065="NA","NA",IF(P3065&lt;&gt;"",TEXT(P3065-N3065,"[h].mm"),""))</f>
        <v/>
      </c>
      <c r="W3065" s="118">
        <f>IF(AND(R3065="",S3065=""),"",R3065+S3065)</f>
        <v/>
      </c>
      <c r="X3065" s="116">
        <f>IF(O3065&lt;&gt;"",DATE(YEAR(O3065), MONTH(O3065), DAY(O3065)),"")</f>
        <v/>
      </c>
      <c r="Y3065" s="122" t="n"/>
      <c r="Z3065" s="123" t="n"/>
      <c r="AA3065" s="117">
        <f>IF(F3065="Re-assigned","NA",IF(W3065="","",IF(W3065&gt;=VLOOKUP(D3065,SLAMatrix,3,FALSE),"Yes",IF(W3065&lt;VLOOKUP(D3065,SLAMatrix,2,FALSE),"No","Internal"))))</f>
        <v/>
      </c>
      <c r="AB3065" s="123" t="n"/>
      <c r="AC3065" s="123" t="n"/>
      <c r="AD3065" s="119" t="n"/>
      <c r="AE3065" s="125" t="n"/>
      <c r="AF3065" s="124">
        <f>MONTH(O3065)</f>
        <v/>
      </c>
      <c r="AG3065" s="124">
        <f>VLOOKUP(IFERROR(MID(AE3065,1,(FIND(",",AE3065,1)-1)),AE3065),Facility_Region_Mapping,2,FALSE)</f>
        <v/>
      </c>
      <c r="AH3065" s="124" t="n"/>
      <c r="AI3065" s="124">
        <f>IF(C3065&lt;&gt;"",IF(M3065="ESM User",getInterfaceName($C3065),"NA"),"")</f>
        <v/>
      </c>
      <c r="AJ3065" s="116">
        <f>IF(Q3065&lt;&gt;"",DATE(YEAR(Q3065), MONTH(Q3065), DAY(Q3065)),"")</f>
        <v/>
      </c>
      <c r="AK3065" s="130">
        <f>IF(Q3065&lt;&gt;0,Q3065-N3065,TODAY()-N3065)</f>
        <v/>
      </c>
      <c r="AL3065" s="112">
        <f>IF(F3065="Re-assigned",0,IF(H3065="Closed",0,IF(H3065="Service Restored",0,IF(H3065="",0,1))))</f>
        <v/>
      </c>
      <c r="AM3065" s="124">
        <f>IF(AL3065=0,"",IF(AK3065&gt;20.99,"Aged","Non-Aged"))</f>
        <v/>
      </c>
      <c r="AN3065" s="112">
        <f>IF(Q3065&lt;&gt;"",MONTH(Q3065),"")</f>
        <v/>
      </c>
      <c r="AO3065" s="112">
        <f>IFERROR(VALUE(V3065),0)</f>
        <v/>
      </c>
    </row>
    <row customFormat="1" customHeight="1" ht="29.25" r="3066" s="112" spans="1:41">
      <c r="A3066" s="127" t="n"/>
      <c r="B3066" s="113" t="n"/>
      <c r="C3066" s="127" t="n"/>
      <c r="D3066" s="127" t="n"/>
      <c r="E3066" s="114">
        <f>IF(F3066 &lt;&gt; "",VLOOKUP(F3066,CategoryLookup,2,FALSE), "")</f>
        <v/>
      </c>
      <c r="F3066" s="126" t="n"/>
      <c r="G3066" s="127" t="n"/>
      <c r="H3066" s="127" t="n"/>
      <c r="I3066" s="127" t="n"/>
      <c r="J3066" s="127" t="n"/>
      <c r="K3066" s="127" t="n"/>
      <c r="L3066" s="127" t="n"/>
      <c r="M3066" s="127" t="n"/>
      <c r="N3066" s="120" t="n"/>
      <c r="O3066" s="120" t="n"/>
      <c r="P3066" s="120" t="n"/>
      <c r="Q3066" s="120" t="n"/>
      <c r="R3066" s="121" t="n"/>
      <c r="S3066" s="121" t="n"/>
      <c r="T3066" s="121" t="n"/>
      <c r="U3066" s="121" t="n"/>
      <c r="V3066" s="117">
        <f>IF(P3066="NA","NA",IF(P3066&lt;&gt;"",TEXT(P3066-N3066,"[h].mm"),""))</f>
        <v/>
      </c>
      <c r="W3066" s="118">
        <f>IF(AND(R3066="",S3066=""),"",R3066+S3066)</f>
        <v/>
      </c>
      <c r="X3066" s="116">
        <f>IF(O3066&lt;&gt;"",DATE(YEAR(O3066), MONTH(O3066), DAY(O3066)),"")</f>
        <v/>
      </c>
      <c r="Y3066" s="122" t="n"/>
      <c r="Z3066" s="123" t="n"/>
      <c r="AA3066" s="117">
        <f>IF(F3066="Re-assigned","NA",IF(W3066="","",IF(W3066&gt;=VLOOKUP(D3066,SLAMatrix,3,FALSE),"Yes",IF(W3066&lt;VLOOKUP(D3066,SLAMatrix,2,FALSE),"No","Internal"))))</f>
        <v/>
      </c>
      <c r="AB3066" s="123" t="n"/>
      <c r="AC3066" s="123" t="n"/>
      <c r="AD3066" s="119" t="n"/>
      <c r="AE3066" s="125" t="n"/>
      <c r="AF3066" s="124">
        <f>MONTH(O3066)</f>
        <v/>
      </c>
      <c r="AG3066" s="124">
        <f>VLOOKUP(IFERROR(MID(AE3066,1,(FIND(",",AE3066,1)-1)),AE3066),Facility_Region_Mapping,2,FALSE)</f>
        <v/>
      </c>
      <c r="AH3066" s="124" t="n"/>
      <c r="AI3066" s="124">
        <f>IF(C3066&lt;&gt;"",IF(M3066="ESM User",getInterfaceName($C3066),"NA"),"")</f>
        <v/>
      </c>
      <c r="AJ3066" s="116">
        <f>IF(Q3066&lt;&gt;"",DATE(YEAR(Q3066), MONTH(Q3066), DAY(Q3066)),"")</f>
        <v/>
      </c>
      <c r="AK3066" s="130">
        <f>IF(Q3066&lt;&gt;0,Q3066-N3066,TODAY()-N3066)</f>
        <v/>
      </c>
      <c r="AL3066" s="112">
        <f>IF(F3066="Re-assigned",0,IF(H3066="Closed",0,IF(H3066="Service Restored",0,IF(H3066="",0,1))))</f>
        <v/>
      </c>
      <c r="AM3066" s="124">
        <f>IF(AL3066=0,"",IF(AK3066&gt;20.99,"Aged","Non-Aged"))</f>
        <v/>
      </c>
      <c r="AN3066" s="112">
        <f>IF(Q3066&lt;&gt;"",MONTH(Q3066),"")</f>
        <v/>
      </c>
      <c r="AO3066" s="112">
        <f>IFERROR(VALUE(V3066),0)</f>
        <v/>
      </c>
    </row>
    <row customFormat="1" customHeight="1" ht="29.25" r="3067" s="112" spans="1:41">
      <c r="A3067" s="127" t="n"/>
      <c r="B3067" s="113" t="n"/>
      <c r="C3067" s="127" t="n"/>
      <c r="D3067" s="127" t="n"/>
      <c r="E3067" s="114">
        <f>IF(F3067 &lt;&gt; "",VLOOKUP(F3067,CategoryLookup,2,FALSE), "")</f>
        <v/>
      </c>
      <c r="F3067" s="126" t="n"/>
      <c r="G3067" s="127" t="n"/>
      <c r="H3067" s="127" t="n"/>
      <c r="I3067" s="127" t="n"/>
      <c r="J3067" s="127" t="n"/>
      <c r="K3067" s="127" t="n"/>
      <c r="L3067" s="127" t="n"/>
      <c r="M3067" s="127" t="n"/>
      <c r="N3067" s="120" t="n"/>
      <c r="O3067" s="120" t="n"/>
      <c r="P3067" s="120" t="n"/>
      <c r="Q3067" s="120" t="n"/>
      <c r="R3067" s="121" t="n"/>
      <c r="S3067" s="121" t="n"/>
      <c r="T3067" s="121" t="n"/>
      <c r="U3067" s="121" t="n"/>
      <c r="V3067" s="117">
        <f>IF(P3067="NA","NA",IF(P3067&lt;&gt;"",TEXT(P3067-N3067,"[h].mm"),""))</f>
        <v/>
      </c>
      <c r="W3067" s="118">
        <f>IF(AND(R3067="",S3067=""),"",R3067+S3067)</f>
        <v/>
      </c>
      <c r="X3067" s="116">
        <f>IF(O3067&lt;&gt;"",DATE(YEAR(O3067), MONTH(O3067), DAY(O3067)),"")</f>
        <v/>
      </c>
      <c r="Y3067" s="122" t="n"/>
      <c r="Z3067" s="123" t="n"/>
      <c r="AA3067" s="117">
        <f>IF(F3067="Re-assigned","NA",IF(W3067="","",IF(W3067&gt;=VLOOKUP(D3067,SLAMatrix,3,FALSE),"Yes",IF(W3067&lt;VLOOKUP(D3067,SLAMatrix,2,FALSE),"No","Internal"))))</f>
        <v/>
      </c>
      <c r="AB3067" s="123" t="n"/>
      <c r="AC3067" s="123" t="n"/>
      <c r="AD3067" s="119" t="n"/>
      <c r="AE3067" s="125" t="n"/>
      <c r="AF3067" s="124">
        <f>MONTH(O3067)</f>
        <v/>
      </c>
      <c r="AG3067" s="124">
        <f>VLOOKUP(IFERROR(MID(AE3067,1,(FIND(",",AE3067,1)-1)),AE3067),Facility_Region_Mapping,2,FALSE)</f>
        <v/>
      </c>
      <c r="AH3067" s="124" t="n"/>
      <c r="AI3067" s="124">
        <f>IF(C3067&lt;&gt;"",IF(M3067="ESM User",getInterfaceName($C3067),"NA"),"")</f>
        <v/>
      </c>
      <c r="AJ3067" s="116">
        <f>IF(Q3067&lt;&gt;"",DATE(YEAR(Q3067), MONTH(Q3067), DAY(Q3067)),"")</f>
        <v/>
      </c>
      <c r="AK3067" s="130">
        <f>IF(Q3067&lt;&gt;0,Q3067-N3067,TODAY()-N3067)</f>
        <v/>
      </c>
      <c r="AL3067" s="112">
        <f>IF(F3067="Re-assigned",0,IF(H3067="Closed",0,IF(H3067="Service Restored",0,IF(H3067="",0,1))))</f>
        <v/>
      </c>
      <c r="AM3067" s="124">
        <f>IF(AL3067=0,"",IF(AK3067&gt;20.99,"Aged","Non-Aged"))</f>
        <v/>
      </c>
      <c r="AN3067" s="112">
        <f>IF(Q3067&lt;&gt;"",MONTH(Q3067),"")</f>
        <v/>
      </c>
      <c r="AO3067" s="112">
        <f>IFERROR(VALUE(V3067),0)</f>
        <v/>
      </c>
    </row>
    <row customFormat="1" customHeight="1" ht="29.25" r="3068" s="112" spans="1:41">
      <c r="A3068" s="127" t="n"/>
      <c r="B3068" s="113" t="n"/>
      <c r="C3068" s="127" t="n"/>
      <c r="D3068" s="127" t="n"/>
      <c r="E3068" s="114">
        <f>IF(F3068 &lt;&gt; "",VLOOKUP(F3068,CategoryLookup,2,FALSE), "")</f>
        <v/>
      </c>
      <c r="F3068" s="126" t="n"/>
      <c r="G3068" s="127" t="n"/>
      <c r="H3068" s="127" t="n"/>
      <c r="I3068" s="127" t="n"/>
      <c r="J3068" s="127" t="n"/>
      <c r="K3068" s="127" t="n"/>
      <c r="L3068" s="127" t="n"/>
      <c r="M3068" s="127" t="n"/>
      <c r="N3068" s="120" t="n"/>
      <c r="O3068" s="120" t="n"/>
      <c r="P3068" s="120" t="n"/>
      <c r="Q3068" s="120" t="n"/>
      <c r="R3068" s="121" t="n"/>
      <c r="S3068" s="121" t="n"/>
      <c r="T3068" s="121" t="n"/>
      <c r="U3068" s="121" t="n"/>
      <c r="V3068" s="117">
        <f>IF(P3068="NA","NA",IF(P3068&lt;&gt;"",TEXT(P3068-N3068,"[h].mm"),""))</f>
        <v/>
      </c>
      <c r="W3068" s="118">
        <f>IF(AND(R3068="",S3068=""),"",R3068+S3068)</f>
        <v/>
      </c>
      <c r="X3068" s="116">
        <f>IF(O3068&lt;&gt;"",DATE(YEAR(O3068), MONTH(O3068), DAY(O3068)),"")</f>
        <v/>
      </c>
      <c r="Y3068" s="122" t="n"/>
      <c r="Z3068" s="123" t="n"/>
      <c r="AA3068" s="117">
        <f>IF(F3068="Re-assigned","NA",IF(W3068="","",IF(W3068&gt;=VLOOKUP(D3068,SLAMatrix,3,FALSE),"Yes",IF(W3068&lt;VLOOKUP(D3068,SLAMatrix,2,FALSE),"No","Internal"))))</f>
        <v/>
      </c>
      <c r="AB3068" s="123" t="n"/>
      <c r="AC3068" s="123" t="n"/>
      <c r="AD3068" s="119" t="n"/>
      <c r="AE3068" s="125" t="n"/>
      <c r="AF3068" s="124">
        <f>MONTH(O3068)</f>
        <v/>
      </c>
      <c r="AG3068" s="124">
        <f>VLOOKUP(IFERROR(MID(AE3068,1,(FIND(",",AE3068,1)-1)),AE3068),Facility_Region_Mapping,2,FALSE)</f>
        <v/>
      </c>
      <c r="AH3068" s="124" t="n"/>
      <c r="AI3068" s="124">
        <f>IF(C3068&lt;&gt;"",IF(M3068="ESM User",getInterfaceName($C3068),"NA"),"")</f>
        <v/>
      </c>
      <c r="AJ3068" s="116">
        <f>IF(Q3068&lt;&gt;"",DATE(YEAR(Q3068), MONTH(Q3068), DAY(Q3068)),"")</f>
        <v/>
      </c>
      <c r="AK3068" s="130">
        <f>IF(Q3068&lt;&gt;0,Q3068-N3068,TODAY()-N3068)</f>
        <v/>
      </c>
      <c r="AL3068" s="112">
        <f>IF(F3068="Re-assigned",0,IF(H3068="Closed",0,IF(H3068="Service Restored",0,IF(H3068="",0,1))))</f>
        <v/>
      </c>
      <c r="AM3068" s="124">
        <f>IF(AL3068=0,"",IF(AK3068&gt;20.99,"Aged","Non-Aged"))</f>
        <v/>
      </c>
      <c r="AN3068" s="112">
        <f>IF(Q3068&lt;&gt;"",MONTH(Q3068),"")</f>
        <v/>
      </c>
      <c r="AO3068" s="112">
        <f>IFERROR(VALUE(V3068),0)</f>
        <v/>
      </c>
    </row>
    <row customFormat="1" customHeight="1" ht="29.25" r="3069" s="112" spans="1:41">
      <c r="A3069" s="127" t="n"/>
      <c r="B3069" s="113" t="n"/>
      <c r="C3069" s="127" t="n"/>
      <c r="D3069" s="127" t="n"/>
      <c r="E3069" s="114">
        <f>IF(F3069 &lt;&gt; "",VLOOKUP(F3069,CategoryLookup,2,FALSE), "")</f>
        <v/>
      </c>
      <c r="F3069" s="126" t="n"/>
      <c r="G3069" s="127" t="n"/>
      <c r="H3069" s="127" t="n"/>
      <c r="I3069" s="127" t="n"/>
      <c r="J3069" s="127" t="n"/>
      <c r="K3069" s="127" t="n"/>
      <c r="L3069" s="127" t="n"/>
      <c r="M3069" s="127" t="n"/>
      <c r="N3069" s="120" t="n"/>
      <c r="O3069" s="120" t="n"/>
      <c r="P3069" s="120" t="n"/>
      <c r="Q3069" s="120" t="n"/>
      <c r="R3069" s="121" t="n"/>
      <c r="S3069" s="121" t="n"/>
      <c r="T3069" s="121" t="n"/>
      <c r="U3069" s="121" t="n"/>
      <c r="V3069" s="117">
        <f>IF(P3069="NA","NA",IF(P3069&lt;&gt;"",TEXT(P3069-N3069,"[h].mm"),""))</f>
        <v/>
      </c>
      <c r="W3069" s="118">
        <f>IF(AND(R3069="",S3069=""),"",R3069+S3069)</f>
        <v/>
      </c>
      <c r="X3069" s="116">
        <f>IF(O3069&lt;&gt;"",DATE(YEAR(O3069), MONTH(O3069), DAY(O3069)),"")</f>
        <v/>
      </c>
      <c r="Y3069" s="122" t="n"/>
      <c r="Z3069" s="123" t="n"/>
      <c r="AA3069" s="117">
        <f>IF(F3069="Re-assigned","NA",IF(W3069="","",IF(W3069&gt;=VLOOKUP(D3069,SLAMatrix,3,FALSE),"Yes",IF(W3069&lt;VLOOKUP(D3069,SLAMatrix,2,FALSE),"No","Internal"))))</f>
        <v/>
      </c>
      <c r="AB3069" s="123" t="n"/>
      <c r="AC3069" s="123" t="n"/>
      <c r="AD3069" s="119" t="n"/>
      <c r="AE3069" s="125" t="n"/>
      <c r="AF3069" s="124">
        <f>MONTH(O3069)</f>
        <v/>
      </c>
      <c r="AG3069" s="124">
        <f>VLOOKUP(IFERROR(MID(AE3069,1,(FIND(",",AE3069,1)-1)),AE3069),Facility_Region_Mapping,2,FALSE)</f>
        <v/>
      </c>
      <c r="AH3069" s="124" t="n"/>
      <c r="AI3069" s="124">
        <f>IF(C3069&lt;&gt;"",IF(M3069="ESM User",getInterfaceName($C3069),"NA"),"")</f>
        <v/>
      </c>
      <c r="AJ3069" s="116">
        <f>IF(Q3069&lt;&gt;"",DATE(YEAR(Q3069), MONTH(Q3069), DAY(Q3069)),"")</f>
        <v/>
      </c>
      <c r="AK3069" s="130">
        <f>IF(Q3069&lt;&gt;0,Q3069-N3069,TODAY()-N3069)</f>
        <v/>
      </c>
      <c r="AL3069" s="112">
        <f>IF(F3069="Re-assigned",0,IF(H3069="Closed",0,IF(H3069="Service Restored",0,IF(H3069="",0,1))))</f>
        <v/>
      </c>
      <c r="AM3069" s="124">
        <f>IF(AL3069=0,"",IF(AK3069&gt;20.99,"Aged","Non-Aged"))</f>
        <v/>
      </c>
      <c r="AN3069" s="112">
        <f>IF(Q3069&lt;&gt;"",MONTH(Q3069),"")</f>
        <v/>
      </c>
      <c r="AO3069" s="112">
        <f>IFERROR(VALUE(V3069),0)</f>
        <v/>
      </c>
    </row>
    <row customFormat="1" customHeight="1" ht="29.25" r="3070" s="112" spans="1:41">
      <c r="A3070" s="127" t="n"/>
      <c r="B3070" s="113" t="n"/>
      <c r="C3070" s="127" t="n"/>
      <c r="D3070" s="127" t="n"/>
      <c r="E3070" s="114">
        <f>IF(F3070 &lt;&gt; "",VLOOKUP(F3070,CategoryLookup,2,FALSE), "")</f>
        <v/>
      </c>
      <c r="F3070" s="126" t="n"/>
      <c r="G3070" s="127" t="n"/>
      <c r="H3070" s="127" t="n"/>
      <c r="I3070" s="127" t="n"/>
      <c r="J3070" s="127" t="n"/>
      <c r="K3070" s="127" t="n"/>
      <c r="L3070" s="127" t="n"/>
      <c r="M3070" s="127" t="n"/>
      <c r="N3070" s="120" t="n"/>
      <c r="O3070" s="120" t="n"/>
      <c r="P3070" s="120" t="n"/>
      <c r="Q3070" s="120" t="n"/>
      <c r="R3070" s="121" t="n"/>
      <c r="S3070" s="121" t="n"/>
      <c r="T3070" s="121" t="n"/>
      <c r="U3070" s="121" t="n"/>
      <c r="V3070" s="117">
        <f>IF(P3070="NA","NA",IF(P3070&lt;&gt;"",TEXT(P3070-N3070,"[h].mm"),""))</f>
        <v/>
      </c>
      <c r="W3070" s="118">
        <f>IF(AND(R3070="",S3070=""),"",R3070+S3070)</f>
        <v/>
      </c>
      <c r="X3070" s="116">
        <f>IF(O3070&lt;&gt;"",DATE(YEAR(O3070), MONTH(O3070), DAY(O3070)),"")</f>
        <v/>
      </c>
      <c r="Y3070" s="122" t="n"/>
      <c r="Z3070" s="123" t="n"/>
      <c r="AA3070" s="117">
        <f>IF(F3070="Re-assigned","NA",IF(W3070="","",IF(W3070&gt;=VLOOKUP(D3070,SLAMatrix,3,FALSE),"Yes",IF(W3070&lt;VLOOKUP(D3070,SLAMatrix,2,FALSE),"No","Internal"))))</f>
        <v/>
      </c>
      <c r="AB3070" s="123" t="n"/>
      <c r="AC3070" s="123" t="n"/>
      <c r="AD3070" s="119" t="n"/>
      <c r="AE3070" s="125" t="n"/>
      <c r="AF3070" s="124">
        <f>MONTH(O3070)</f>
        <v/>
      </c>
      <c r="AG3070" s="124">
        <f>VLOOKUP(IFERROR(MID(AE3070,1,(FIND(",",AE3070,1)-1)),AE3070),Facility_Region_Mapping,2,FALSE)</f>
        <v/>
      </c>
      <c r="AH3070" s="124" t="n"/>
      <c r="AI3070" s="124">
        <f>IF(C3070&lt;&gt;"",IF(M3070="ESM User",getInterfaceName($C3070),"NA"),"")</f>
        <v/>
      </c>
      <c r="AJ3070" s="116">
        <f>IF(Q3070&lt;&gt;"",DATE(YEAR(Q3070), MONTH(Q3070), DAY(Q3070)),"")</f>
        <v/>
      </c>
      <c r="AK3070" s="130">
        <f>IF(Q3070&lt;&gt;0,Q3070-N3070,TODAY()-N3070)</f>
        <v/>
      </c>
      <c r="AL3070" s="112">
        <f>IF(F3070="Re-assigned",0,IF(H3070="Closed",0,IF(H3070="Service Restored",0,IF(H3070="",0,1))))</f>
        <v/>
      </c>
      <c r="AM3070" s="124">
        <f>IF(AL3070=0,"",IF(AK3070&gt;20.99,"Aged","Non-Aged"))</f>
        <v/>
      </c>
      <c r="AN3070" s="112">
        <f>IF(Q3070&lt;&gt;"",MONTH(Q3070),"")</f>
        <v/>
      </c>
      <c r="AO3070" s="112">
        <f>IFERROR(VALUE(V3070),0)</f>
        <v/>
      </c>
    </row>
    <row customFormat="1" customHeight="1" ht="29.25" r="3071" s="112" spans="1:41">
      <c r="A3071" s="127" t="n"/>
      <c r="B3071" s="113" t="n"/>
      <c r="C3071" s="127" t="n"/>
      <c r="D3071" s="127" t="n"/>
      <c r="E3071" s="114">
        <f>IF(F3071 &lt;&gt; "",VLOOKUP(F3071,CategoryLookup,2,FALSE), "")</f>
        <v/>
      </c>
      <c r="F3071" s="126" t="n"/>
      <c r="G3071" s="127" t="n"/>
      <c r="H3071" s="127" t="n"/>
      <c r="I3071" s="127" t="n"/>
      <c r="J3071" s="127" t="n"/>
      <c r="K3071" s="127" t="n"/>
      <c r="L3071" s="127" t="n"/>
      <c r="M3071" s="127" t="n"/>
      <c r="N3071" s="120" t="n"/>
      <c r="O3071" s="120" t="n"/>
      <c r="P3071" s="120" t="n"/>
      <c r="Q3071" s="120" t="n"/>
      <c r="R3071" s="121" t="n"/>
      <c r="S3071" s="121" t="n"/>
      <c r="T3071" s="121" t="n"/>
      <c r="U3071" s="121" t="n"/>
      <c r="V3071" s="117">
        <f>IF(P3071="NA","NA",IF(P3071&lt;&gt;"",TEXT(P3071-N3071,"[h].mm"),""))</f>
        <v/>
      </c>
      <c r="W3071" s="118">
        <f>IF(AND(R3071="",S3071=""),"",R3071+S3071)</f>
        <v/>
      </c>
      <c r="X3071" s="116">
        <f>IF(O3071&lt;&gt;"",DATE(YEAR(O3071), MONTH(O3071), DAY(O3071)),"")</f>
        <v/>
      </c>
      <c r="Y3071" s="122" t="n"/>
      <c r="Z3071" s="123" t="n"/>
      <c r="AA3071" s="117">
        <f>IF(F3071="Re-assigned","NA",IF(W3071="","",IF(W3071&gt;=VLOOKUP(D3071,SLAMatrix,3,FALSE),"Yes",IF(W3071&lt;VLOOKUP(D3071,SLAMatrix,2,FALSE),"No","Internal"))))</f>
        <v/>
      </c>
      <c r="AB3071" s="123" t="n"/>
      <c r="AC3071" s="123" t="n"/>
      <c r="AD3071" s="119" t="n"/>
      <c r="AE3071" s="125" t="n"/>
      <c r="AF3071" s="124">
        <f>MONTH(O3071)</f>
        <v/>
      </c>
      <c r="AG3071" s="124">
        <f>VLOOKUP(IFERROR(MID(AE3071,1,(FIND(",",AE3071,1)-1)),AE3071),Facility_Region_Mapping,2,FALSE)</f>
        <v/>
      </c>
      <c r="AH3071" s="124" t="n"/>
      <c r="AI3071" s="124">
        <f>IF(C3071&lt;&gt;"",IF(M3071="ESM User",getInterfaceName($C3071),"NA"),"")</f>
        <v/>
      </c>
      <c r="AJ3071" s="116">
        <f>IF(Q3071&lt;&gt;"",DATE(YEAR(Q3071), MONTH(Q3071), DAY(Q3071)),"")</f>
        <v/>
      </c>
      <c r="AK3071" s="130">
        <f>IF(Q3071&lt;&gt;0,Q3071-N3071,TODAY()-N3071)</f>
        <v/>
      </c>
      <c r="AL3071" s="112">
        <f>IF(F3071="Re-assigned",0,IF(H3071="Closed",0,IF(H3071="Service Restored",0,IF(H3071="",0,1))))</f>
        <v/>
      </c>
      <c r="AM3071" s="124">
        <f>IF(AL3071=0,"",IF(AK3071&gt;20.99,"Aged","Non-Aged"))</f>
        <v/>
      </c>
      <c r="AN3071" s="112">
        <f>IF(Q3071&lt;&gt;"",MONTH(Q3071),"")</f>
        <v/>
      </c>
      <c r="AO3071" s="112">
        <f>IFERROR(VALUE(V3071),0)</f>
        <v/>
      </c>
    </row>
    <row customFormat="1" customHeight="1" ht="29.25" r="3072" s="112" spans="1:41">
      <c r="A3072" s="127" t="n"/>
      <c r="B3072" s="113" t="n"/>
      <c r="C3072" s="127" t="n"/>
      <c r="D3072" s="127" t="n"/>
      <c r="E3072" s="114">
        <f>IF(F3072 &lt;&gt; "",VLOOKUP(F3072,CategoryLookup,2,FALSE), "")</f>
        <v/>
      </c>
      <c r="F3072" s="126" t="n"/>
      <c r="G3072" s="127" t="n"/>
      <c r="H3072" s="127" t="n"/>
      <c r="I3072" s="127" t="n"/>
      <c r="J3072" s="127" t="n"/>
      <c r="K3072" s="127" t="n"/>
      <c r="L3072" s="127" t="n"/>
      <c r="M3072" s="127" t="n"/>
      <c r="N3072" s="120" t="n"/>
      <c r="O3072" s="120" t="n"/>
      <c r="P3072" s="120" t="n"/>
      <c r="Q3072" s="120" t="n"/>
      <c r="R3072" s="121" t="n"/>
      <c r="S3072" s="121" t="n"/>
      <c r="T3072" s="121" t="n"/>
      <c r="U3072" s="121" t="n"/>
      <c r="V3072" s="117">
        <f>IF(P3072="NA","NA",IF(P3072&lt;&gt;"",TEXT(P3072-N3072,"[h].mm"),""))</f>
        <v/>
      </c>
      <c r="W3072" s="118">
        <f>IF(AND(R3072="",S3072=""),"",R3072+S3072)</f>
        <v/>
      </c>
      <c r="X3072" s="116">
        <f>IF(O3072&lt;&gt;"",DATE(YEAR(O3072), MONTH(O3072), DAY(O3072)),"")</f>
        <v/>
      </c>
      <c r="Y3072" s="122" t="n"/>
      <c r="Z3072" s="123" t="n"/>
      <c r="AA3072" s="117">
        <f>IF(F3072="Re-assigned","NA",IF(W3072="","",IF(W3072&gt;=VLOOKUP(D3072,SLAMatrix,3,FALSE),"Yes",IF(W3072&lt;VLOOKUP(D3072,SLAMatrix,2,FALSE),"No","Internal"))))</f>
        <v/>
      </c>
      <c r="AB3072" s="123" t="n"/>
      <c r="AC3072" s="123" t="n"/>
      <c r="AD3072" s="119" t="n"/>
      <c r="AE3072" s="125" t="n"/>
      <c r="AF3072" s="124">
        <f>MONTH(O3072)</f>
        <v/>
      </c>
      <c r="AG3072" s="124">
        <f>VLOOKUP(IFERROR(MID(AE3072,1,(FIND(",",AE3072,1)-1)),AE3072),Facility_Region_Mapping,2,FALSE)</f>
        <v/>
      </c>
      <c r="AH3072" s="124" t="n"/>
      <c r="AI3072" s="124">
        <f>IF(C3072&lt;&gt;"",IF(M3072="ESM User",getInterfaceName($C3072),"NA"),"")</f>
        <v/>
      </c>
      <c r="AJ3072" s="116">
        <f>IF(Q3072&lt;&gt;"",DATE(YEAR(Q3072), MONTH(Q3072), DAY(Q3072)),"")</f>
        <v/>
      </c>
      <c r="AK3072" s="130">
        <f>IF(Q3072&lt;&gt;0,Q3072-N3072,TODAY()-N3072)</f>
        <v/>
      </c>
      <c r="AL3072" s="112">
        <f>IF(F3072="Re-assigned",0,IF(H3072="Closed",0,IF(H3072="Service Restored",0,IF(H3072="",0,1))))</f>
        <v/>
      </c>
      <c r="AM3072" s="124">
        <f>IF(AL3072=0,"",IF(AK3072&gt;20.99,"Aged","Non-Aged"))</f>
        <v/>
      </c>
      <c r="AN3072" s="112">
        <f>IF(Q3072&lt;&gt;"",MONTH(Q3072),"")</f>
        <v/>
      </c>
      <c r="AO3072" s="112">
        <f>IFERROR(VALUE(V3072),0)</f>
        <v/>
      </c>
    </row>
    <row customFormat="1" customHeight="1" ht="29.25" r="3073" s="112" spans="1:41">
      <c r="A3073" s="127" t="n"/>
      <c r="B3073" s="113" t="n"/>
      <c r="C3073" s="127" t="n"/>
      <c r="D3073" s="127" t="n"/>
      <c r="E3073" s="114">
        <f>IF(F3073 &lt;&gt; "",VLOOKUP(F3073,CategoryLookup,2,FALSE), "")</f>
        <v/>
      </c>
      <c r="F3073" s="126" t="n"/>
      <c r="G3073" s="127" t="n"/>
      <c r="H3073" s="127" t="n"/>
      <c r="I3073" s="127" t="n"/>
      <c r="J3073" s="127" t="n"/>
      <c r="K3073" s="127" t="n"/>
      <c r="L3073" s="127" t="n"/>
      <c r="M3073" s="127" t="n"/>
      <c r="N3073" s="120" t="n"/>
      <c r="O3073" s="120" t="n"/>
      <c r="P3073" s="120" t="n"/>
      <c r="Q3073" s="120" t="n"/>
      <c r="R3073" s="121" t="n"/>
      <c r="S3073" s="121" t="n"/>
      <c r="T3073" s="121" t="n"/>
      <c r="U3073" s="121" t="n"/>
      <c r="V3073" s="117">
        <f>IF(P3073="NA","NA",IF(P3073&lt;&gt;"",TEXT(P3073-N3073,"[h].mm"),""))</f>
        <v/>
      </c>
      <c r="W3073" s="118">
        <f>IF(AND(R3073="",S3073=""),"",R3073+S3073)</f>
        <v/>
      </c>
      <c r="X3073" s="116">
        <f>IF(O3073&lt;&gt;"",DATE(YEAR(O3073), MONTH(O3073), DAY(O3073)),"")</f>
        <v/>
      </c>
      <c r="Y3073" s="122" t="n"/>
      <c r="Z3073" s="123" t="n"/>
      <c r="AA3073" s="117">
        <f>IF(F3073="Re-assigned","NA",IF(W3073="","",IF(W3073&gt;=VLOOKUP(D3073,SLAMatrix,3,FALSE),"Yes",IF(W3073&lt;VLOOKUP(D3073,SLAMatrix,2,FALSE),"No","Internal"))))</f>
        <v/>
      </c>
      <c r="AB3073" s="123" t="n"/>
      <c r="AC3073" s="123" t="n"/>
      <c r="AD3073" s="119" t="n"/>
      <c r="AE3073" s="125" t="n"/>
      <c r="AF3073" s="124">
        <f>MONTH(O3073)</f>
        <v/>
      </c>
      <c r="AG3073" s="124">
        <f>VLOOKUP(IFERROR(MID(AE3073,1,(FIND(",",AE3073,1)-1)),AE3073),Facility_Region_Mapping,2,FALSE)</f>
        <v/>
      </c>
      <c r="AH3073" s="124" t="n"/>
      <c r="AI3073" s="124">
        <f>IF(C3073&lt;&gt;"",IF(M3073="ESM User",getInterfaceName($C3073),"NA"),"")</f>
        <v/>
      </c>
      <c r="AJ3073" s="116">
        <f>IF(Q3073&lt;&gt;"",DATE(YEAR(Q3073), MONTH(Q3073), DAY(Q3073)),"")</f>
        <v/>
      </c>
      <c r="AK3073" s="130">
        <f>IF(Q3073&lt;&gt;0,Q3073-N3073,TODAY()-N3073)</f>
        <v/>
      </c>
      <c r="AL3073" s="112">
        <f>IF(F3073="Re-assigned",0,IF(H3073="Closed",0,IF(H3073="Service Restored",0,IF(H3073="",0,1))))</f>
        <v/>
      </c>
      <c r="AM3073" s="124">
        <f>IF(AL3073=0,"",IF(AK3073&gt;20.99,"Aged","Non-Aged"))</f>
        <v/>
      </c>
      <c r="AN3073" s="112">
        <f>IF(Q3073&lt;&gt;"",MONTH(Q3073),"")</f>
        <v/>
      </c>
      <c r="AO3073" s="112">
        <f>IFERROR(VALUE(V3073),0)</f>
        <v/>
      </c>
    </row>
    <row customFormat="1" customHeight="1" ht="29.25" r="3074" s="112" spans="1:41">
      <c r="A3074" s="127" t="n"/>
      <c r="B3074" s="113" t="n"/>
      <c r="C3074" s="127" t="n"/>
      <c r="D3074" s="127" t="n"/>
      <c r="E3074" s="114">
        <f>IF(F3074 &lt;&gt; "",VLOOKUP(F3074,CategoryLookup,2,FALSE), "")</f>
        <v/>
      </c>
      <c r="F3074" s="126" t="n"/>
      <c r="G3074" s="127" t="n"/>
      <c r="H3074" s="127" t="n"/>
      <c r="I3074" s="127" t="n"/>
      <c r="J3074" s="127" t="n"/>
      <c r="K3074" s="127" t="n"/>
      <c r="L3074" s="127" t="n"/>
      <c r="M3074" s="127" t="n"/>
      <c r="N3074" s="120" t="n"/>
      <c r="O3074" s="120" t="n"/>
      <c r="P3074" s="120" t="n"/>
      <c r="Q3074" s="120" t="n"/>
      <c r="R3074" s="121" t="n"/>
      <c r="S3074" s="121" t="n"/>
      <c r="T3074" s="121" t="n"/>
      <c r="U3074" s="121" t="n"/>
      <c r="V3074" s="117">
        <f>IF(P3074="NA","NA",IF(P3074&lt;&gt;"",TEXT(P3074-N3074,"[h].mm"),""))</f>
        <v/>
      </c>
      <c r="W3074" s="118">
        <f>IF(AND(R3074="",S3074=""),"",R3074+S3074)</f>
        <v/>
      </c>
      <c r="X3074" s="116">
        <f>IF(O3074&lt;&gt;"",DATE(YEAR(O3074), MONTH(O3074), DAY(O3074)),"")</f>
        <v/>
      </c>
      <c r="Y3074" s="122" t="n"/>
      <c r="Z3074" s="123" t="n"/>
      <c r="AA3074" s="117">
        <f>IF(F3074="Re-assigned","NA",IF(W3074="","",IF(W3074&gt;=VLOOKUP(D3074,SLAMatrix,3,FALSE),"Yes",IF(W3074&lt;VLOOKUP(D3074,SLAMatrix,2,FALSE),"No","Internal"))))</f>
        <v/>
      </c>
      <c r="AB3074" s="123" t="n"/>
      <c r="AC3074" s="123" t="n"/>
      <c r="AD3074" s="119" t="n"/>
      <c r="AE3074" s="125" t="n"/>
      <c r="AF3074" s="124">
        <f>MONTH(O3074)</f>
        <v/>
      </c>
      <c r="AG3074" s="124">
        <f>VLOOKUP(IFERROR(MID(AE3074,1,(FIND(",",AE3074,1)-1)),AE3074),Facility_Region_Mapping,2,FALSE)</f>
        <v/>
      </c>
      <c r="AH3074" s="124" t="n"/>
      <c r="AI3074" s="124">
        <f>IF(C3074&lt;&gt;"",IF(M3074="ESM User",getInterfaceName($C3074),"NA"),"")</f>
        <v/>
      </c>
      <c r="AJ3074" s="116">
        <f>IF(Q3074&lt;&gt;"",DATE(YEAR(Q3074), MONTH(Q3074), DAY(Q3074)),"")</f>
        <v/>
      </c>
      <c r="AK3074" s="130">
        <f>IF(Q3074&lt;&gt;0,Q3074-N3074,TODAY()-N3074)</f>
        <v/>
      </c>
      <c r="AL3074" s="112">
        <f>IF(F3074="Re-assigned",0,IF(H3074="Closed",0,IF(H3074="Service Restored",0,IF(H3074="",0,1))))</f>
        <v/>
      </c>
      <c r="AM3074" s="124">
        <f>IF(AL3074=0,"",IF(AK3074&gt;20.99,"Aged","Non-Aged"))</f>
        <v/>
      </c>
      <c r="AN3074" s="112">
        <f>IF(Q3074&lt;&gt;"",MONTH(Q3074),"")</f>
        <v/>
      </c>
      <c r="AO3074" s="112">
        <f>IFERROR(VALUE(V3074),0)</f>
        <v/>
      </c>
    </row>
    <row customFormat="1" customHeight="1" ht="29.25" r="3075" s="112" spans="1:41">
      <c r="A3075" s="127" t="n"/>
      <c r="B3075" s="113" t="n"/>
      <c r="C3075" s="127" t="n"/>
      <c r="D3075" s="127" t="n"/>
      <c r="E3075" s="114">
        <f>IF(F3075 &lt;&gt; "",VLOOKUP(F3075,CategoryLookup,2,FALSE), "")</f>
        <v/>
      </c>
      <c r="F3075" s="126" t="n"/>
      <c r="G3075" s="127" t="n"/>
      <c r="H3075" s="127" t="n"/>
      <c r="I3075" s="127" t="n"/>
      <c r="J3075" s="127" t="n"/>
      <c r="K3075" s="127" t="n"/>
      <c r="L3075" s="127" t="n"/>
      <c r="M3075" s="127" t="n"/>
      <c r="N3075" s="120" t="n"/>
      <c r="O3075" s="120" t="n"/>
      <c r="P3075" s="120" t="n"/>
      <c r="Q3075" s="120" t="n"/>
      <c r="R3075" s="121" t="n"/>
      <c r="S3075" s="121" t="n"/>
      <c r="T3075" s="121" t="n"/>
      <c r="U3075" s="121" t="n"/>
      <c r="V3075" s="117">
        <f>IF(P3075="NA","NA",IF(P3075&lt;&gt;"",TEXT(P3075-N3075,"[h].mm"),""))</f>
        <v/>
      </c>
      <c r="W3075" s="118">
        <f>IF(AND(R3075="",S3075=""),"",R3075+S3075)</f>
        <v/>
      </c>
      <c r="X3075" s="116">
        <f>IF(O3075&lt;&gt;"",DATE(YEAR(O3075), MONTH(O3075), DAY(O3075)),"")</f>
        <v/>
      </c>
      <c r="Y3075" s="122" t="n"/>
      <c r="Z3075" s="123" t="n"/>
      <c r="AA3075" s="117">
        <f>IF(F3075="Re-assigned","NA",IF(W3075="","",IF(W3075&gt;=VLOOKUP(D3075,SLAMatrix,3,FALSE),"Yes",IF(W3075&lt;VLOOKUP(D3075,SLAMatrix,2,FALSE),"No","Internal"))))</f>
        <v/>
      </c>
      <c r="AB3075" s="123" t="n"/>
      <c r="AC3075" s="123" t="n"/>
      <c r="AD3075" s="119" t="n"/>
      <c r="AE3075" s="125" t="n"/>
      <c r="AF3075" s="124">
        <f>MONTH(O3075)</f>
        <v/>
      </c>
      <c r="AG3075" s="124">
        <f>VLOOKUP(IFERROR(MID(AE3075,1,(FIND(",",AE3075,1)-1)),AE3075),Facility_Region_Mapping,2,FALSE)</f>
        <v/>
      </c>
      <c r="AH3075" s="124" t="n"/>
      <c r="AI3075" s="124">
        <f>IF(C3075&lt;&gt;"",IF(M3075="ESM User",getInterfaceName($C3075),"NA"),"")</f>
        <v/>
      </c>
      <c r="AJ3075" s="116">
        <f>IF(Q3075&lt;&gt;"",DATE(YEAR(Q3075), MONTH(Q3075), DAY(Q3075)),"")</f>
        <v/>
      </c>
      <c r="AK3075" s="130">
        <f>IF(Q3075&lt;&gt;0,Q3075-N3075,TODAY()-N3075)</f>
        <v/>
      </c>
      <c r="AL3075" s="112">
        <f>IF(F3075="Re-assigned",0,IF(H3075="Closed",0,IF(H3075="Service Restored",0,IF(H3075="",0,1))))</f>
        <v/>
      </c>
      <c r="AM3075" s="124">
        <f>IF(AL3075=0,"",IF(AK3075&gt;20.99,"Aged","Non-Aged"))</f>
        <v/>
      </c>
      <c r="AN3075" s="112">
        <f>IF(Q3075&lt;&gt;"",MONTH(Q3075),"")</f>
        <v/>
      </c>
      <c r="AO3075" s="112">
        <f>IFERROR(VALUE(V3075),0)</f>
        <v/>
      </c>
    </row>
    <row customFormat="1" customHeight="1" ht="29.25" r="3076" s="112" spans="1:41">
      <c r="A3076" s="127" t="n"/>
      <c r="B3076" s="113" t="n"/>
      <c r="C3076" s="127" t="n"/>
      <c r="D3076" s="127" t="n"/>
      <c r="E3076" s="114">
        <f>IF(F3076 &lt;&gt; "",VLOOKUP(F3076,CategoryLookup,2,FALSE), "")</f>
        <v/>
      </c>
      <c r="F3076" s="126" t="n"/>
      <c r="G3076" s="127" t="n"/>
      <c r="H3076" s="127" t="n"/>
      <c r="I3076" s="127" t="n"/>
      <c r="J3076" s="127" t="n"/>
      <c r="K3076" s="127" t="n"/>
      <c r="L3076" s="127" t="n"/>
      <c r="M3076" s="127" t="n"/>
      <c r="N3076" s="120" t="n"/>
      <c r="O3076" s="120" t="n"/>
      <c r="P3076" s="120" t="n"/>
      <c r="Q3076" s="120" t="n"/>
      <c r="R3076" s="121" t="n"/>
      <c r="S3076" s="121" t="n"/>
      <c r="T3076" s="121" t="n"/>
      <c r="U3076" s="121" t="n"/>
      <c r="V3076" s="117">
        <f>IF(P3076="NA","NA",IF(P3076&lt;&gt;"",TEXT(P3076-N3076,"[h].mm"),""))</f>
        <v/>
      </c>
      <c r="W3076" s="118">
        <f>IF(AND(R3076="",S3076=""),"",R3076+S3076)</f>
        <v/>
      </c>
      <c r="X3076" s="116">
        <f>IF(O3076&lt;&gt;"",DATE(YEAR(O3076), MONTH(O3076), DAY(O3076)),"")</f>
        <v/>
      </c>
      <c r="Y3076" s="122" t="n"/>
      <c r="Z3076" s="123" t="n"/>
      <c r="AA3076" s="117">
        <f>IF(F3076="Re-assigned","NA",IF(W3076="","",IF(W3076&gt;=VLOOKUP(D3076,SLAMatrix,3,FALSE),"Yes",IF(W3076&lt;VLOOKUP(D3076,SLAMatrix,2,FALSE),"No","Internal"))))</f>
        <v/>
      </c>
      <c r="AB3076" s="123" t="n"/>
      <c r="AC3076" s="123" t="n"/>
      <c r="AD3076" s="119" t="n"/>
      <c r="AE3076" s="125" t="n"/>
      <c r="AF3076" s="124">
        <f>MONTH(O3076)</f>
        <v/>
      </c>
      <c r="AG3076" s="124">
        <f>VLOOKUP(IFERROR(MID(AE3076,1,(FIND(",",AE3076,1)-1)),AE3076),Facility_Region_Mapping,2,FALSE)</f>
        <v/>
      </c>
      <c r="AH3076" s="124" t="n"/>
      <c r="AI3076" s="124">
        <f>IF(C3076&lt;&gt;"",IF(M3076="ESM User",getInterfaceName($C3076),"NA"),"")</f>
        <v/>
      </c>
      <c r="AJ3076" s="116">
        <f>IF(Q3076&lt;&gt;"",DATE(YEAR(Q3076), MONTH(Q3076), DAY(Q3076)),"")</f>
        <v/>
      </c>
      <c r="AK3076" s="130">
        <f>IF(Q3076&lt;&gt;0,Q3076-N3076,TODAY()-N3076)</f>
        <v/>
      </c>
      <c r="AL3076" s="112">
        <f>IF(F3076="Re-assigned",0,IF(H3076="Closed",0,IF(H3076="Service Restored",0,IF(H3076="",0,1))))</f>
        <v/>
      </c>
      <c r="AM3076" s="124">
        <f>IF(AL3076=0,"",IF(AK3076&gt;20.99,"Aged","Non-Aged"))</f>
        <v/>
      </c>
      <c r="AN3076" s="112">
        <f>IF(Q3076&lt;&gt;"",MONTH(Q3076),"")</f>
        <v/>
      </c>
      <c r="AO3076" s="112">
        <f>IFERROR(VALUE(V3076),0)</f>
        <v/>
      </c>
    </row>
    <row customFormat="1" customHeight="1" ht="29.25" r="3077" s="112" spans="1:41">
      <c r="A3077" s="127" t="n"/>
      <c r="B3077" s="113" t="n"/>
      <c r="C3077" s="127" t="n"/>
      <c r="D3077" s="127" t="n"/>
      <c r="E3077" s="114">
        <f>IF(F3077 &lt;&gt; "",VLOOKUP(F3077,CategoryLookup,2,FALSE), "")</f>
        <v/>
      </c>
      <c r="F3077" s="126" t="n"/>
      <c r="G3077" s="127" t="n"/>
      <c r="H3077" s="127" t="n"/>
      <c r="I3077" s="127" t="n"/>
      <c r="J3077" s="127" t="n"/>
      <c r="K3077" s="127" t="n"/>
      <c r="L3077" s="127" t="n"/>
      <c r="M3077" s="127" t="n"/>
      <c r="N3077" s="120" t="n"/>
      <c r="O3077" s="120" t="n"/>
      <c r="P3077" s="120" t="n"/>
      <c r="Q3077" s="120" t="n"/>
      <c r="R3077" s="121" t="n"/>
      <c r="S3077" s="121" t="n"/>
      <c r="T3077" s="121" t="n"/>
      <c r="U3077" s="121" t="n"/>
      <c r="V3077" s="117">
        <f>IF(P3077="NA","NA",IF(P3077&lt;&gt;"",TEXT(P3077-N3077,"[h].mm"),""))</f>
        <v/>
      </c>
      <c r="W3077" s="118">
        <f>IF(AND(R3077="",S3077=""),"",R3077+S3077)</f>
        <v/>
      </c>
      <c r="X3077" s="116">
        <f>IF(O3077&lt;&gt;"",DATE(YEAR(O3077), MONTH(O3077), DAY(O3077)),"")</f>
        <v/>
      </c>
      <c r="Y3077" s="122" t="n"/>
      <c r="Z3077" s="123" t="n"/>
      <c r="AA3077" s="117">
        <f>IF(F3077="Re-assigned","NA",IF(W3077="","",IF(W3077&gt;=VLOOKUP(D3077,SLAMatrix,3,FALSE),"Yes",IF(W3077&lt;VLOOKUP(D3077,SLAMatrix,2,FALSE),"No","Internal"))))</f>
        <v/>
      </c>
      <c r="AB3077" s="123" t="n"/>
      <c r="AC3077" s="123" t="n"/>
      <c r="AD3077" s="119" t="n"/>
      <c r="AE3077" s="125" t="n"/>
      <c r="AF3077" s="124">
        <f>MONTH(O3077)</f>
        <v/>
      </c>
      <c r="AG3077" s="124">
        <f>VLOOKUP(IFERROR(MID(AE3077,1,(FIND(",",AE3077,1)-1)),AE3077),Facility_Region_Mapping,2,FALSE)</f>
        <v/>
      </c>
      <c r="AH3077" s="124" t="n"/>
      <c r="AI3077" s="124">
        <f>IF(C3077&lt;&gt;"",IF(M3077="ESM User",getInterfaceName($C3077),"NA"),"")</f>
        <v/>
      </c>
      <c r="AJ3077" s="116">
        <f>IF(Q3077&lt;&gt;"",DATE(YEAR(Q3077), MONTH(Q3077), DAY(Q3077)),"")</f>
        <v/>
      </c>
      <c r="AK3077" s="130">
        <f>IF(Q3077&lt;&gt;0,Q3077-N3077,TODAY()-N3077)</f>
        <v/>
      </c>
      <c r="AL3077" s="112">
        <f>IF(F3077="Re-assigned",0,IF(H3077="Closed",0,IF(H3077="Service Restored",0,IF(H3077="",0,1))))</f>
        <v/>
      </c>
      <c r="AM3077" s="124">
        <f>IF(AL3077=0,"",IF(AK3077&gt;20.99,"Aged","Non-Aged"))</f>
        <v/>
      </c>
      <c r="AN3077" s="112">
        <f>IF(Q3077&lt;&gt;"",MONTH(Q3077),"")</f>
        <v/>
      </c>
      <c r="AO3077" s="112">
        <f>IFERROR(VALUE(V3077),0)</f>
        <v/>
      </c>
    </row>
    <row customFormat="1" customHeight="1" ht="29.25" r="3078" s="112" spans="1:41">
      <c r="A3078" s="127" t="n"/>
      <c r="B3078" s="113" t="n"/>
      <c r="C3078" s="127" t="n"/>
      <c r="D3078" s="127" t="n"/>
      <c r="E3078" s="114">
        <f>IF(F3078 &lt;&gt; "",VLOOKUP(F3078,CategoryLookup,2,FALSE), "")</f>
        <v/>
      </c>
      <c r="F3078" s="126" t="n"/>
      <c r="G3078" s="127" t="n"/>
      <c r="H3078" s="127" t="n"/>
      <c r="I3078" s="127" t="n"/>
      <c r="J3078" s="127" t="n"/>
      <c r="K3078" s="127" t="n"/>
      <c r="L3078" s="127" t="n"/>
      <c r="M3078" s="127" t="n"/>
      <c r="N3078" s="120" t="n"/>
      <c r="O3078" s="120" t="n"/>
      <c r="P3078" s="120" t="n"/>
      <c r="Q3078" s="120" t="n"/>
      <c r="R3078" s="121" t="n"/>
      <c r="S3078" s="121" t="n"/>
      <c r="T3078" s="121" t="n"/>
      <c r="U3078" s="121" t="n"/>
      <c r="V3078" s="117">
        <f>IF(P3078="NA","NA",IF(P3078&lt;&gt;"",TEXT(P3078-N3078,"[h].mm"),""))</f>
        <v/>
      </c>
      <c r="W3078" s="118">
        <f>IF(AND(R3078="",S3078=""),"",R3078+S3078)</f>
        <v/>
      </c>
      <c r="X3078" s="116">
        <f>IF(O3078&lt;&gt;"",DATE(YEAR(O3078), MONTH(O3078), DAY(O3078)),"")</f>
        <v/>
      </c>
      <c r="Y3078" s="122" t="n"/>
      <c r="Z3078" s="123" t="n"/>
      <c r="AA3078" s="117">
        <f>IF(F3078="Re-assigned","NA",IF(W3078="","",IF(W3078&gt;=VLOOKUP(D3078,SLAMatrix,3,FALSE),"Yes",IF(W3078&lt;VLOOKUP(D3078,SLAMatrix,2,FALSE),"No","Internal"))))</f>
        <v/>
      </c>
      <c r="AB3078" s="123" t="n"/>
      <c r="AC3078" s="123" t="n"/>
      <c r="AD3078" s="119" t="n"/>
      <c r="AE3078" s="125" t="n"/>
      <c r="AF3078" s="124">
        <f>MONTH(O3078)</f>
        <v/>
      </c>
      <c r="AG3078" s="124">
        <f>VLOOKUP(IFERROR(MID(AE3078,1,(FIND(",",AE3078,1)-1)),AE3078),Facility_Region_Mapping,2,FALSE)</f>
        <v/>
      </c>
      <c r="AH3078" s="124" t="n"/>
      <c r="AI3078" s="124">
        <f>IF(C3078&lt;&gt;"",IF(M3078="ESM User",getInterfaceName($C3078),"NA"),"")</f>
        <v/>
      </c>
      <c r="AJ3078" s="116">
        <f>IF(Q3078&lt;&gt;"",DATE(YEAR(Q3078), MONTH(Q3078), DAY(Q3078)),"")</f>
        <v/>
      </c>
      <c r="AK3078" s="130">
        <f>IF(Q3078&lt;&gt;0,Q3078-N3078,TODAY()-N3078)</f>
        <v/>
      </c>
      <c r="AL3078" s="112">
        <f>IF(F3078="Re-assigned",0,IF(H3078="Closed",0,IF(H3078="Service Restored",0,IF(H3078="",0,1))))</f>
        <v/>
      </c>
      <c r="AM3078" s="124">
        <f>IF(AL3078=0,"",IF(AK3078&gt;20.99,"Aged","Non-Aged"))</f>
        <v/>
      </c>
      <c r="AN3078" s="112">
        <f>IF(Q3078&lt;&gt;"",MONTH(Q3078),"")</f>
        <v/>
      </c>
      <c r="AO3078" s="112">
        <f>IFERROR(VALUE(V3078),0)</f>
        <v/>
      </c>
    </row>
    <row customFormat="1" customHeight="1" ht="29.25" r="3079" s="112" spans="1:41">
      <c r="A3079" s="127" t="n"/>
      <c r="B3079" s="113" t="n"/>
      <c r="C3079" s="127" t="n"/>
      <c r="D3079" s="127" t="n"/>
      <c r="E3079" s="114">
        <f>IF(F3079 &lt;&gt; "",VLOOKUP(F3079,CategoryLookup,2,FALSE), "")</f>
        <v/>
      </c>
      <c r="F3079" s="126" t="n"/>
      <c r="G3079" s="127" t="n"/>
      <c r="H3079" s="127" t="n"/>
      <c r="I3079" s="127" t="n"/>
      <c r="J3079" s="127" t="n"/>
      <c r="K3079" s="127" t="n"/>
      <c r="L3079" s="127" t="n"/>
      <c r="M3079" s="127" t="n"/>
      <c r="N3079" s="120" t="n"/>
      <c r="O3079" s="120" t="n"/>
      <c r="P3079" s="120" t="n"/>
      <c r="Q3079" s="120" t="n"/>
      <c r="R3079" s="121" t="n"/>
      <c r="S3079" s="121" t="n"/>
      <c r="T3079" s="121" t="n"/>
      <c r="U3079" s="121" t="n"/>
      <c r="V3079" s="117">
        <f>IF(P3079="NA","NA",IF(P3079&lt;&gt;"",TEXT(P3079-N3079,"[h].mm"),""))</f>
        <v/>
      </c>
      <c r="W3079" s="118">
        <f>IF(AND(R3079="",S3079=""),"",R3079+S3079)</f>
        <v/>
      </c>
      <c r="X3079" s="116">
        <f>IF(O3079&lt;&gt;"",DATE(YEAR(O3079), MONTH(O3079), DAY(O3079)),"")</f>
        <v/>
      </c>
      <c r="Y3079" s="122" t="n"/>
      <c r="Z3079" s="123" t="n"/>
      <c r="AA3079" s="117">
        <f>IF(F3079="Re-assigned","NA",IF(W3079="","",IF(W3079&gt;=VLOOKUP(D3079,SLAMatrix,3,FALSE),"Yes",IF(W3079&lt;VLOOKUP(D3079,SLAMatrix,2,FALSE),"No","Internal"))))</f>
        <v/>
      </c>
      <c r="AB3079" s="123" t="n"/>
      <c r="AC3079" s="123" t="n"/>
      <c r="AD3079" s="119" t="n"/>
      <c r="AE3079" s="125" t="n"/>
      <c r="AF3079" s="124">
        <f>MONTH(O3079)</f>
        <v/>
      </c>
      <c r="AG3079" s="124">
        <f>VLOOKUP(IFERROR(MID(AE3079,1,(FIND(",",AE3079,1)-1)),AE3079),Facility_Region_Mapping,2,FALSE)</f>
        <v/>
      </c>
      <c r="AH3079" s="124" t="n"/>
      <c r="AI3079" s="124">
        <f>IF(C3079&lt;&gt;"",IF(M3079="ESM User",getInterfaceName($C3079),"NA"),"")</f>
        <v/>
      </c>
      <c r="AJ3079" s="116">
        <f>IF(Q3079&lt;&gt;"",DATE(YEAR(Q3079), MONTH(Q3079), DAY(Q3079)),"")</f>
        <v/>
      </c>
      <c r="AK3079" s="130">
        <f>IF(Q3079&lt;&gt;0,Q3079-N3079,TODAY()-N3079)</f>
        <v/>
      </c>
      <c r="AL3079" s="112">
        <f>IF(F3079="Re-assigned",0,IF(H3079="Closed",0,IF(H3079="Service Restored",0,IF(H3079="",0,1))))</f>
        <v/>
      </c>
      <c r="AM3079" s="124">
        <f>IF(AL3079=0,"",IF(AK3079&gt;20.99,"Aged","Non-Aged"))</f>
        <v/>
      </c>
      <c r="AN3079" s="112">
        <f>IF(Q3079&lt;&gt;"",MONTH(Q3079),"")</f>
        <v/>
      </c>
      <c r="AO3079" s="112">
        <f>IFERROR(VALUE(V3079),0)</f>
        <v/>
      </c>
    </row>
    <row customFormat="1" customHeight="1" ht="29.25" r="3080" s="112" spans="1:41">
      <c r="A3080" s="127" t="n"/>
      <c r="B3080" s="113" t="n"/>
      <c r="C3080" s="127" t="n"/>
      <c r="D3080" s="127" t="n"/>
      <c r="E3080" s="114">
        <f>IF(F3080 &lt;&gt; "",VLOOKUP(F3080,CategoryLookup,2,FALSE), "")</f>
        <v/>
      </c>
      <c r="F3080" s="126" t="n"/>
      <c r="G3080" s="127" t="n"/>
      <c r="H3080" s="127" t="n"/>
      <c r="I3080" s="127" t="n"/>
      <c r="J3080" s="127" t="n"/>
      <c r="K3080" s="127" t="n"/>
      <c r="L3080" s="127" t="n"/>
      <c r="M3080" s="127" t="n"/>
      <c r="N3080" s="120" t="n"/>
      <c r="O3080" s="120" t="n"/>
      <c r="P3080" s="120" t="n"/>
      <c r="Q3080" s="120" t="n"/>
      <c r="R3080" s="121" t="n"/>
      <c r="S3080" s="121" t="n"/>
      <c r="T3080" s="121" t="n"/>
      <c r="U3080" s="121" t="n"/>
      <c r="V3080" s="117">
        <f>IF(P3080="NA","NA",IF(P3080&lt;&gt;"",TEXT(P3080-N3080,"[h].mm"),""))</f>
        <v/>
      </c>
      <c r="W3080" s="118">
        <f>IF(AND(R3080="",S3080=""),"",R3080+S3080)</f>
        <v/>
      </c>
      <c r="X3080" s="116">
        <f>IF(O3080&lt;&gt;"",DATE(YEAR(O3080), MONTH(O3080), DAY(O3080)),"")</f>
        <v/>
      </c>
      <c r="Y3080" s="122" t="n"/>
      <c r="Z3080" s="123" t="n"/>
      <c r="AA3080" s="117">
        <f>IF(F3080="Re-assigned","NA",IF(W3080="","",IF(W3080&gt;=VLOOKUP(D3080,SLAMatrix,3,FALSE),"Yes",IF(W3080&lt;VLOOKUP(D3080,SLAMatrix,2,FALSE),"No","Internal"))))</f>
        <v/>
      </c>
      <c r="AB3080" s="123" t="n"/>
      <c r="AC3080" s="123" t="n"/>
      <c r="AD3080" s="119" t="n"/>
      <c r="AE3080" s="125" t="n"/>
      <c r="AF3080" s="124">
        <f>MONTH(O3080)</f>
        <v/>
      </c>
      <c r="AG3080" s="124">
        <f>VLOOKUP(IFERROR(MID(AE3080,1,(FIND(",",AE3080,1)-1)),AE3080),Facility_Region_Mapping,2,FALSE)</f>
        <v/>
      </c>
      <c r="AH3080" s="124" t="n"/>
      <c r="AI3080" s="124">
        <f>IF(C3080&lt;&gt;"",IF(M3080="ESM User",getInterfaceName($C3080),"NA"),"")</f>
        <v/>
      </c>
      <c r="AJ3080" s="116">
        <f>IF(Q3080&lt;&gt;"",DATE(YEAR(Q3080), MONTH(Q3080), DAY(Q3080)),"")</f>
        <v/>
      </c>
      <c r="AK3080" s="130">
        <f>IF(Q3080&lt;&gt;0,Q3080-N3080,TODAY()-N3080)</f>
        <v/>
      </c>
      <c r="AL3080" s="112">
        <f>IF(F3080="Re-assigned",0,IF(H3080="Closed",0,IF(H3080="Service Restored",0,IF(H3080="",0,1))))</f>
        <v/>
      </c>
      <c r="AM3080" s="124">
        <f>IF(AL3080=0,"",IF(AK3080&gt;20.99,"Aged","Non-Aged"))</f>
        <v/>
      </c>
      <c r="AN3080" s="112">
        <f>IF(Q3080&lt;&gt;"",MONTH(Q3080),"")</f>
        <v/>
      </c>
      <c r="AO3080" s="112">
        <f>IFERROR(VALUE(V3080),0)</f>
        <v/>
      </c>
    </row>
    <row customFormat="1" customHeight="1" ht="29.25" r="3081" s="112" spans="1:41">
      <c r="A3081" s="127" t="n"/>
      <c r="B3081" s="113" t="n"/>
      <c r="C3081" s="127" t="n"/>
      <c r="D3081" s="127" t="n"/>
      <c r="E3081" s="114">
        <f>IF(F3081 &lt;&gt; "",VLOOKUP(F3081,CategoryLookup,2,FALSE), "")</f>
        <v/>
      </c>
      <c r="F3081" s="126" t="n"/>
      <c r="G3081" s="127" t="n"/>
      <c r="H3081" s="127" t="n"/>
      <c r="I3081" s="127" t="n"/>
      <c r="J3081" s="127" t="n"/>
      <c r="K3081" s="127" t="n"/>
      <c r="L3081" s="127" t="n"/>
      <c r="M3081" s="127" t="n"/>
      <c r="N3081" s="120" t="n"/>
      <c r="O3081" s="120" t="n"/>
      <c r="P3081" s="120" t="n"/>
      <c r="Q3081" s="120" t="n"/>
      <c r="R3081" s="121" t="n"/>
      <c r="S3081" s="121" t="n"/>
      <c r="T3081" s="121" t="n"/>
      <c r="U3081" s="121" t="n"/>
      <c r="V3081" s="117">
        <f>IF(P3081="NA","NA",IF(P3081&lt;&gt;"",TEXT(P3081-N3081,"[h].mm"),""))</f>
        <v/>
      </c>
      <c r="W3081" s="118">
        <f>IF(AND(R3081="",S3081=""),"",R3081+S3081)</f>
        <v/>
      </c>
      <c r="X3081" s="116">
        <f>IF(O3081&lt;&gt;"",DATE(YEAR(O3081), MONTH(O3081), DAY(O3081)),"")</f>
        <v/>
      </c>
      <c r="Y3081" s="122" t="n"/>
      <c r="Z3081" s="123" t="n"/>
      <c r="AA3081" s="117">
        <f>IF(F3081="Re-assigned","NA",IF(W3081="","",IF(W3081&gt;=VLOOKUP(D3081,SLAMatrix,3,FALSE),"Yes",IF(W3081&lt;VLOOKUP(D3081,SLAMatrix,2,FALSE),"No","Internal"))))</f>
        <v/>
      </c>
      <c r="AB3081" s="123" t="n"/>
      <c r="AC3081" s="123" t="n"/>
      <c r="AD3081" s="119" t="n"/>
      <c r="AE3081" s="125" t="n"/>
      <c r="AF3081" s="124">
        <f>MONTH(O3081)</f>
        <v/>
      </c>
      <c r="AG3081" s="124">
        <f>VLOOKUP(IFERROR(MID(AE3081,1,(FIND(",",AE3081,1)-1)),AE3081),Facility_Region_Mapping,2,FALSE)</f>
        <v/>
      </c>
      <c r="AH3081" s="124" t="n"/>
      <c r="AI3081" s="124">
        <f>IF(C3081&lt;&gt;"",IF(M3081="ESM User",getInterfaceName($C3081),"NA"),"")</f>
        <v/>
      </c>
      <c r="AJ3081" s="116">
        <f>IF(Q3081&lt;&gt;"",DATE(YEAR(Q3081), MONTH(Q3081), DAY(Q3081)),"")</f>
        <v/>
      </c>
      <c r="AK3081" s="130">
        <f>IF(Q3081&lt;&gt;0,Q3081-N3081,TODAY()-N3081)</f>
        <v/>
      </c>
      <c r="AL3081" s="112">
        <f>IF(F3081="Re-assigned",0,IF(H3081="Closed",0,IF(H3081="Service Restored",0,IF(H3081="",0,1))))</f>
        <v/>
      </c>
      <c r="AM3081" s="124">
        <f>IF(AL3081=0,"",IF(AK3081&gt;20.99,"Aged","Non-Aged"))</f>
        <v/>
      </c>
      <c r="AN3081" s="112">
        <f>IF(Q3081&lt;&gt;"",MONTH(Q3081),"")</f>
        <v/>
      </c>
      <c r="AO3081" s="112">
        <f>IFERROR(VALUE(V3081),0)</f>
        <v/>
      </c>
    </row>
    <row customFormat="1" customHeight="1" ht="29.25" r="3082" s="112" spans="1:41">
      <c r="A3082" s="127" t="n"/>
      <c r="B3082" s="113" t="n"/>
      <c r="C3082" s="127" t="n"/>
      <c r="D3082" s="127" t="n"/>
      <c r="E3082" s="114">
        <f>IF(F3082 &lt;&gt; "",VLOOKUP(F3082,CategoryLookup,2,FALSE), "")</f>
        <v/>
      </c>
      <c r="F3082" s="126" t="n"/>
      <c r="G3082" s="127" t="n"/>
      <c r="H3082" s="127" t="n"/>
      <c r="I3082" s="127" t="n"/>
      <c r="J3082" s="127" t="n"/>
      <c r="K3082" s="127" t="n"/>
      <c r="L3082" s="127" t="n"/>
      <c r="M3082" s="127" t="n"/>
      <c r="N3082" s="120" t="n"/>
      <c r="O3082" s="120" t="n"/>
      <c r="P3082" s="120" t="n"/>
      <c r="Q3082" s="120" t="n"/>
      <c r="R3082" s="121" t="n"/>
      <c r="S3082" s="121" t="n"/>
      <c r="T3082" s="121" t="n"/>
      <c r="U3082" s="121" t="n"/>
      <c r="V3082" s="117">
        <f>IF(P3082="NA","NA",IF(P3082&lt;&gt;"",TEXT(P3082-N3082,"[h].mm"),""))</f>
        <v/>
      </c>
      <c r="W3082" s="118">
        <f>IF(AND(R3082="",S3082=""),"",R3082+S3082)</f>
        <v/>
      </c>
      <c r="X3082" s="116">
        <f>IF(O3082&lt;&gt;"",DATE(YEAR(O3082), MONTH(O3082), DAY(O3082)),"")</f>
        <v/>
      </c>
      <c r="Y3082" s="122" t="n"/>
      <c r="Z3082" s="123" t="n"/>
      <c r="AA3082" s="117">
        <f>IF(F3082="Re-assigned","NA",IF(W3082="","",IF(W3082&gt;=VLOOKUP(D3082,SLAMatrix,3,FALSE),"Yes",IF(W3082&lt;VLOOKUP(D3082,SLAMatrix,2,FALSE),"No","Internal"))))</f>
        <v/>
      </c>
      <c r="AB3082" s="123" t="n"/>
      <c r="AC3082" s="123" t="n"/>
      <c r="AD3082" s="119" t="n"/>
      <c r="AE3082" s="125" t="n"/>
      <c r="AF3082" s="124">
        <f>MONTH(O3082)</f>
        <v/>
      </c>
      <c r="AG3082" s="124">
        <f>VLOOKUP(IFERROR(MID(AE3082,1,(FIND(",",AE3082,1)-1)),AE3082),Facility_Region_Mapping,2,FALSE)</f>
        <v/>
      </c>
      <c r="AH3082" s="124" t="n"/>
      <c r="AI3082" s="124">
        <f>IF(C3082&lt;&gt;"",IF(M3082="ESM User",getInterfaceName($C3082),"NA"),"")</f>
        <v/>
      </c>
      <c r="AJ3082" s="116">
        <f>IF(Q3082&lt;&gt;"",DATE(YEAR(Q3082), MONTH(Q3082), DAY(Q3082)),"")</f>
        <v/>
      </c>
      <c r="AK3082" s="130">
        <f>IF(Q3082&lt;&gt;0,Q3082-N3082,TODAY()-N3082)</f>
        <v/>
      </c>
      <c r="AL3082" s="112">
        <f>IF(F3082="Re-assigned",0,IF(H3082="Closed",0,IF(H3082="Service Restored",0,IF(H3082="",0,1))))</f>
        <v/>
      </c>
      <c r="AM3082" s="124">
        <f>IF(AL3082=0,"",IF(AK3082&gt;20.99,"Aged","Non-Aged"))</f>
        <v/>
      </c>
      <c r="AN3082" s="112">
        <f>IF(Q3082&lt;&gt;"",MONTH(Q3082),"")</f>
        <v/>
      </c>
      <c r="AO3082" s="112">
        <f>IFERROR(VALUE(V3082),0)</f>
        <v/>
      </c>
    </row>
    <row customFormat="1" customHeight="1" ht="29.25" r="3083" s="112" spans="1:41">
      <c r="A3083" s="127" t="n"/>
      <c r="B3083" s="113" t="n"/>
      <c r="C3083" s="127" t="n"/>
      <c r="D3083" s="127" t="n"/>
      <c r="E3083" s="114">
        <f>IF(F3083 &lt;&gt; "",VLOOKUP(F3083,CategoryLookup,2,FALSE), "")</f>
        <v/>
      </c>
      <c r="F3083" s="126" t="n"/>
      <c r="G3083" s="127" t="n"/>
      <c r="H3083" s="127" t="n"/>
      <c r="I3083" s="127" t="n"/>
      <c r="J3083" s="127" t="n"/>
      <c r="K3083" s="127" t="n"/>
      <c r="L3083" s="127" t="n"/>
      <c r="M3083" s="127" t="n"/>
      <c r="N3083" s="120" t="n"/>
      <c r="O3083" s="120" t="n"/>
      <c r="P3083" s="120" t="n"/>
      <c r="Q3083" s="120" t="n"/>
      <c r="R3083" s="121" t="n"/>
      <c r="S3083" s="121" t="n"/>
      <c r="T3083" s="121" t="n"/>
      <c r="U3083" s="121" t="n"/>
      <c r="V3083" s="117">
        <f>IF(P3083="NA","NA",IF(P3083&lt;&gt;"",TEXT(P3083-N3083,"[h].mm"),""))</f>
        <v/>
      </c>
      <c r="W3083" s="118">
        <f>IF(AND(R3083="",S3083=""),"",R3083+S3083)</f>
        <v/>
      </c>
      <c r="X3083" s="116">
        <f>IF(O3083&lt;&gt;"",DATE(YEAR(O3083), MONTH(O3083), DAY(O3083)),"")</f>
        <v/>
      </c>
      <c r="Y3083" s="122" t="n"/>
      <c r="Z3083" s="123" t="n"/>
      <c r="AA3083" s="117">
        <f>IF(F3083="Re-assigned","NA",IF(W3083="","",IF(W3083&gt;=VLOOKUP(D3083,SLAMatrix,3,FALSE),"Yes",IF(W3083&lt;VLOOKUP(D3083,SLAMatrix,2,FALSE),"No","Internal"))))</f>
        <v/>
      </c>
      <c r="AB3083" s="123" t="n"/>
      <c r="AC3083" s="123" t="n"/>
      <c r="AD3083" s="119" t="n"/>
      <c r="AE3083" s="125" t="n"/>
      <c r="AF3083" s="124">
        <f>MONTH(O3083)</f>
        <v/>
      </c>
      <c r="AG3083" s="124">
        <f>VLOOKUP(IFERROR(MID(AE3083,1,(FIND(",",AE3083,1)-1)),AE3083),Facility_Region_Mapping,2,FALSE)</f>
        <v/>
      </c>
      <c r="AH3083" s="124" t="n"/>
      <c r="AI3083" s="124">
        <f>IF(C3083&lt;&gt;"",IF(M3083="ESM User",getInterfaceName($C3083),"NA"),"")</f>
        <v/>
      </c>
      <c r="AJ3083" s="116">
        <f>IF(Q3083&lt;&gt;"",DATE(YEAR(Q3083), MONTH(Q3083), DAY(Q3083)),"")</f>
        <v/>
      </c>
      <c r="AK3083" s="130">
        <f>IF(Q3083&lt;&gt;0,Q3083-N3083,TODAY()-N3083)</f>
        <v/>
      </c>
      <c r="AL3083" s="112">
        <f>IF(F3083="Re-assigned",0,IF(H3083="Closed",0,IF(H3083="Service Restored",0,IF(H3083="",0,1))))</f>
        <v/>
      </c>
      <c r="AM3083" s="124">
        <f>IF(AL3083=0,"",IF(AK3083&gt;20.99,"Aged","Non-Aged"))</f>
        <v/>
      </c>
      <c r="AN3083" s="112">
        <f>IF(Q3083&lt;&gt;"",MONTH(Q3083),"")</f>
        <v/>
      </c>
      <c r="AO3083" s="112">
        <f>IFERROR(VALUE(V3083),0)</f>
        <v/>
      </c>
    </row>
    <row customFormat="1" customHeight="1" ht="29.25" r="3084" s="112" spans="1:41">
      <c r="A3084" s="127" t="n"/>
      <c r="B3084" s="113" t="n"/>
      <c r="C3084" s="127" t="n"/>
      <c r="D3084" s="127" t="n"/>
      <c r="E3084" s="114">
        <f>IF(F3084 &lt;&gt; "",VLOOKUP(F3084,CategoryLookup,2,FALSE), "")</f>
        <v/>
      </c>
      <c r="F3084" s="126" t="n"/>
      <c r="G3084" s="127" t="n"/>
      <c r="H3084" s="127" t="n"/>
      <c r="I3084" s="127" t="n"/>
      <c r="J3084" s="127" t="n"/>
      <c r="K3084" s="127" t="n"/>
      <c r="L3084" s="127" t="n"/>
      <c r="M3084" s="127" t="n"/>
      <c r="N3084" s="120" t="n"/>
      <c r="O3084" s="120" t="n"/>
      <c r="P3084" s="120" t="n"/>
      <c r="Q3084" s="120" t="n"/>
      <c r="R3084" s="121" t="n"/>
      <c r="S3084" s="121" t="n"/>
      <c r="T3084" s="121" t="n"/>
      <c r="U3084" s="121" t="n"/>
      <c r="V3084" s="117">
        <f>IF(P3084="NA","NA",IF(P3084&lt;&gt;"",TEXT(P3084-N3084,"[h].mm"),""))</f>
        <v/>
      </c>
      <c r="W3084" s="118">
        <f>IF(AND(R3084="",S3084=""),"",R3084+S3084)</f>
        <v/>
      </c>
      <c r="X3084" s="116">
        <f>IF(O3084&lt;&gt;"",DATE(YEAR(O3084), MONTH(O3084), DAY(O3084)),"")</f>
        <v/>
      </c>
      <c r="Y3084" s="122" t="n"/>
      <c r="Z3084" s="123" t="n"/>
      <c r="AA3084" s="117">
        <f>IF(F3084="Re-assigned","NA",IF(W3084="","",IF(W3084&gt;=VLOOKUP(D3084,SLAMatrix,3,FALSE),"Yes",IF(W3084&lt;VLOOKUP(D3084,SLAMatrix,2,FALSE),"No","Internal"))))</f>
        <v/>
      </c>
      <c r="AB3084" s="123" t="n"/>
      <c r="AC3084" s="123" t="n"/>
      <c r="AD3084" s="119" t="n"/>
      <c r="AE3084" s="125" t="n"/>
      <c r="AF3084" s="124">
        <f>MONTH(O3084)</f>
        <v/>
      </c>
      <c r="AG3084" s="124">
        <f>VLOOKUP(IFERROR(MID(AE3084,1,(FIND(",",AE3084,1)-1)),AE3084),Facility_Region_Mapping,2,FALSE)</f>
        <v/>
      </c>
      <c r="AH3084" s="124" t="n"/>
      <c r="AI3084" s="124">
        <f>IF(C3084&lt;&gt;"",IF(M3084="ESM User",getInterfaceName($C3084),"NA"),"")</f>
        <v/>
      </c>
      <c r="AJ3084" s="116">
        <f>IF(Q3084&lt;&gt;"",DATE(YEAR(Q3084), MONTH(Q3084), DAY(Q3084)),"")</f>
        <v/>
      </c>
      <c r="AK3084" s="130">
        <f>IF(Q3084&lt;&gt;0,Q3084-N3084,TODAY()-N3084)</f>
        <v/>
      </c>
      <c r="AL3084" s="112">
        <f>IF(F3084="Re-assigned",0,IF(H3084="Closed",0,IF(H3084="Service Restored",0,IF(H3084="",0,1))))</f>
        <v/>
      </c>
      <c r="AM3084" s="124">
        <f>IF(AL3084=0,"",IF(AK3084&gt;20.99,"Aged","Non-Aged"))</f>
        <v/>
      </c>
      <c r="AN3084" s="112">
        <f>IF(Q3084&lt;&gt;"",MONTH(Q3084),"")</f>
        <v/>
      </c>
      <c r="AO3084" s="112">
        <f>IFERROR(VALUE(V3084),0)</f>
        <v/>
      </c>
    </row>
    <row customFormat="1" customHeight="1" ht="29.25" r="3085" s="112" spans="1:41">
      <c r="A3085" s="127" t="n"/>
      <c r="B3085" s="113" t="n"/>
      <c r="C3085" s="127" t="n"/>
      <c r="D3085" s="127" t="n"/>
      <c r="E3085" s="114">
        <f>IF(F3085 &lt;&gt; "",VLOOKUP(F3085,CategoryLookup,2,FALSE), "")</f>
        <v/>
      </c>
      <c r="F3085" s="126" t="n"/>
      <c r="G3085" s="127" t="n"/>
      <c r="H3085" s="127" t="n"/>
      <c r="I3085" s="127" t="n"/>
      <c r="J3085" s="127" t="n"/>
      <c r="K3085" s="127" t="n"/>
      <c r="L3085" s="127" t="n"/>
      <c r="M3085" s="127" t="n"/>
      <c r="N3085" s="120" t="n"/>
      <c r="O3085" s="120" t="n"/>
      <c r="P3085" s="120" t="n"/>
      <c r="Q3085" s="120" t="n"/>
      <c r="R3085" s="121" t="n"/>
      <c r="S3085" s="121" t="n"/>
      <c r="T3085" s="121" t="n"/>
      <c r="U3085" s="121" t="n"/>
      <c r="V3085" s="117">
        <f>IF(P3085="NA","NA",IF(P3085&lt;&gt;"",TEXT(P3085-N3085,"[h].mm"),""))</f>
        <v/>
      </c>
      <c r="W3085" s="118">
        <f>IF(AND(R3085="",S3085=""),"",R3085+S3085)</f>
        <v/>
      </c>
      <c r="X3085" s="116">
        <f>IF(O3085&lt;&gt;"",DATE(YEAR(O3085), MONTH(O3085), DAY(O3085)),"")</f>
        <v/>
      </c>
      <c r="Y3085" s="122" t="n"/>
      <c r="Z3085" s="123" t="n"/>
      <c r="AA3085" s="117">
        <f>IF(F3085="Re-assigned","NA",IF(W3085="","",IF(W3085&gt;=VLOOKUP(D3085,SLAMatrix,3,FALSE),"Yes",IF(W3085&lt;VLOOKUP(D3085,SLAMatrix,2,FALSE),"No","Internal"))))</f>
        <v/>
      </c>
      <c r="AB3085" s="123" t="n"/>
      <c r="AC3085" s="123" t="n"/>
      <c r="AD3085" s="119" t="n"/>
      <c r="AE3085" s="125" t="n"/>
      <c r="AF3085" s="124">
        <f>MONTH(O3085)</f>
        <v/>
      </c>
      <c r="AG3085" s="124">
        <f>VLOOKUP(IFERROR(MID(AE3085,1,(FIND(",",AE3085,1)-1)),AE3085),Facility_Region_Mapping,2,FALSE)</f>
        <v/>
      </c>
      <c r="AH3085" s="124" t="n"/>
      <c r="AI3085" s="124">
        <f>IF(C3085&lt;&gt;"",IF(M3085="ESM User",getInterfaceName($C3085),"NA"),"")</f>
        <v/>
      </c>
      <c r="AJ3085" s="116">
        <f>IF(Q3085&lt;&gt;"",DATE(YEAR(Q3085), MONTH(Q3085), DAY(Q3085)),"")</f>
        <v/>
      </c>
      <c r="AK3085" s="130">
        <f>IF(Q3085&lt;&gt;0,Q3085-N3085,TODAY()-N3085)</f>
        <v/>
      </c>
      <c r="AL3085" s="112">
        <f>IF(F3085="Re-assigned",0,IF(H3085="Closed",0,IF(H3085="Service Restored",0,IF(H3085="",0,1))))</f>
        <v/>
      </c>
      <c r="AM3085" s="124">
        <f>IF(AL3085=0,"",IF(AK3085&gt;20.99,"Aged","Non-Aged"))</f>
        <v/>
      </c>
      <c r="AN3085" s="112">
        <f>IF(Q3085&lt;&gt;"",MONTH(Q3085),"")</f>
        <v/>
      </c>
      <c r="AO3085" s="112">
        <f>IFERROR(VALUE(V3085),0)</f>
        <v/>
      </c>
    </row>
    <row customFormat="1" customHeight="1" ht="29.25" r="3086" s="112" spans="1:41">
      <c r="A3086" s="127" t="n"/>
      <c r="B3086" s="113" t="n"/>
      <c r="C3086" s="127" t="n"/>
      <c r="D3086" s="127" t="n"/>
      <c r="E3086" s="114">
        <f>IF(F3086 &lt;&gt; "",VLOOKUP(F3086,CategoryLookup,2,FALSE), "")</f>
        <v/>
      </c>
      <c r="F3086" s="126" t="n"/>
      <c r="G3086" s="127" t="n"/>
      <c r="H3086" s="127" t="n"/>
      <c r="I3086" s="127" t="n"/>
      <c r="J3086" s="127" t="n"/>
      <c r="K3086" s="127" t="n"/>
      <c r="L3086" s="127" t="n"/>
      <c r="M3086" s="127" t="n"/>
      <c r="N3086" s="120" t="n"/>
      <c r="O3086" s="120" t="n"/>
      <c r="P3086" s="120" t="n"/>
      <c r="Q3086" s="120" t="n"/>
      <c r="R3086" s="121" t="n"/>
      <c r="S3086" s="121" t="n"/>
      <c r="T3086" s="121" t="n"/>
      <c r="U3086" s="121" t="n"/>
      <c r="V3086" s="117">
        <f>IF(P3086="NA","NA",IF(P3086&lt;&gt;"",TEXT(P3086-N3086,"[h].mm"),""))</f>
        <v/>
      </c>
      <c r="W3086" s="118">
        <f>IF(AND(R3086="",S3086=""),"",R3086+S3086)</f>
        <v/>
      </c>
      <c r="X3086" s="116">
        <f>IF(O3086&lt;&gt;"",DATE(YEAR(O3086), MONTH(O3086), DAY(O3086)),"")</f>
        <v/>
      </c>
      <c r="Y3086" s="122" t="n"/>
      <c r="Z3086" s="123" t="n"/>
      <c r="AA3086" s="117">
        <f>IF(F3086="Re-assigned","NA",IF(W3086="","",IF(W3086&gt;=VLOOKUP(D3086,SLAMatrix,3,FALSE),"Yes",IF(W3086&lt;VLOOKUP(D3086,SLAMatrix,2,FALSE),"No","Internal"))))</f>
        <v/>
      </c>
      <c r="AB3086" s="123" t="n"/>
      <c r="AC3086" s="123" t="n"/>
      <c r="AD3086" s="119" t="n"/>
      <c r="AE3086" s="125" t="n"/>
      <c r="AF3086" s="124">
        <f>MONTH(O3086)</f>
        <v/>
      </c>
      <c r="AG3086" s="124">
        <f>VLOOKUP(IFERROR(MID(AE3086,1,(FIND(",",AE3086,1)-1)),AE3086),Facility_Region_Mapping,2,FALSE)</f>
        <v/>
      </c>
      <c r="AH3086" s="124" t="n"/>
      <c r="AI3086" s="124">
        <f>IF(C3086&lt;&gt;"",IF(M3086="ESM User",getInterfaceName($C3086),"NA"),"")</f>
        <v/>
      </c>
      <c r="AJ3086" s="116">
        <f>IF(Q3086&lt;&gt;"",DATE(YEAR(Q3086), MONTH(Q3086), DAY(Q3086)),"")</f>
        <v/>
      </c>
      <c r="AK3086" s="130">
        <f>IF(Q3086&lt;&gt;0,Q3086-N3086,TODAY()-N3086)</f>
        <v/>
      </c>
      <c r="AL3086" s="112">
        <f>IF(F3086="Re-assigned",0,IF(H3086="Closed",0,IF(H3086="Service Restored",0,IF(H3086="",0,1))))</f>
        <v/>
      </c>
      <c r="AM3086" s="124">
        <f>IF(AL3086=0,"",IF(AK3086&gt;20.99,"Aged","Non-Aged"))</f>
        <v/>
      </c>
      <c r="AN3086" s="112">
        <f>IF(Q3086&lt;&gt;"",MONTH(Q3086),"")</f>
        <v/>
      </c>
      <c r="AO3086" s="112">
        <f>IFERROR(VALUE(V3086),0)</f>
        <v/>
      </c>
    </row>
    <row customFormat="1" customHeight="1" ht="29.25" r="3087" s="112" spans="1:41">
      <c r="A3087" s="127" t="n"/>
      <c r="B3087" s="113" t="n"/>
      <c r="C3087" s="127" t="n"/>
      <c r="D3087" s="127" t="n"/>
      <c r="E3087" s="114">
        <f>IF(F3087 &lt;&gt; "",VLOOKUP(F3087,CategoryLookup,2,FALSE), "")</f>
        <v/>
      </c>
      <c r="F3087" s="126" t="n"/>
      <c r="G3087" s="127" t="n"/>
      <c r="H3087" s="127" t="n"/>
      <c r="I3087" s="127" t="n"/>
      <c r="J3087" s="127" t="n"/>
      <c r="K3087" s="127" t="n"/>
      <c r="L3087" s="127" t="n"/>
      <c r="M3087" s="127" t="n"/>
      <c r="N3087" s="120" t="n"/>
      <c r="O3087" s="120" t="n"/>
      <c r="P3087" s="120" t="n"/>
      <c r="Q3087" s="120" t="n"/>
      <c r="R3087" s="121" t="n"/>
      <c r="S3087" s="121" t="n"/>
      <c r="T3087" s="121" t="n"/>
      <c r="U3087" s="121" t="n"/>
      <c r="V3087" s="117">
        <f>IF(P3087="NA","NA",IF(P3087&lt;&gt;"",TEXT(P3087-N3087,"[h].mm"),""))</f>
        <v/>
      </c>
      <c r="W3087" s="118">
        <f>IF(AND(R3087="",S3087=""),"",R3087+S3087)</f>
        <v/>
      </c>
      <c r="X3087" s="116">
        <f>IF(O3087&lt;&gt;"",DATE(YEAR(O3087), MONTH(O3087), DAY(O3087)),"")</f>
        <v/>
      </c>
      <c r="Y3087" s="122" t="n"/>
      <c r="Z3087" s="123" t="n"/>
      <c r="AA3087" s="117">
        <f>IF(F3087="Re-assigned","NA",IF(W3087="","",IF(W3087&gt;=VLOOKUP(D3087,SLAMatrix,3,FALSE),"Yes",IF(W3087&lt;VLOOKUP(D3087,SLAMatrix,2,FALSE),"No","Internal"))))</f>
        <v/>
      </c>
      <c r="AB3087" s="123" t="n"/>
      <c r="AC3087" s="123" t="n"/>
      <c r="AD3087" s="119" t="n"/>
      <c r="AE3087" s="125" t="n"/>
      <c r="AF3087" s="124">
        <f>MONTH(O3087)</f>
        <v/>
      </c>
      <c r="AG3087" s="124">
        <f>VLOOKUP(IFERROR(MID(AE3087,1,(FIND(",",AE3087,1)-1)),AE3087),Facility_Region_Mapping,2,FALSE)</f>
        <v/>
      </c>
      <c r="AH3087" s="124" t="n"/>
      <c r="AI3087" s="124">
        <f>IF(C3087&lt;&gt;"",IF(M3087="ESM User",getInterfaceName($C3087),"NA"),"")</f>
        <v/>
      </c>
      <c r="AJ3087" s="116">
        <f>IF(Q3087&lt;&gt;"",DATE(YEAR(Q3087), MONTH(Q3087), DAY(Q3087)),"")</f>
        <v/>
      </c>
      <c r="AK3087" s="130">
        <f>IF(Q3087&lt;&gt;0,Q3087-N3087,TODAY()-N3087)</f>
        <v/>
      </c>
      <c r="AL3087" s="112">
        <f>IF(F3087="Re-assigned",0,IF(H3087="Closed",0,IF(H3087="Service Restored",0,IF(H3087="",0,1))))</f>
        <v/>
      </c>
      <c r="AM3087" s="124">
        <f>IF(AL3087=0,"",IF(AK3087&gt;20.99,"Aged","Non-Aged"))</f>
        <v/>
      </c>
      <c r="AN3087" s="112">
        <f>IF(Q3087&lt;&gt;"",MONTH(Q3087),"")</f>
        <v/>
      </c>
      <c r="AO3087" s="112">
        <f>IFERROR(VALUE(V3087),0)</f>
        <v/>
      </c>
    </row>
    <row customFormat="1" customHeight="1" ht="29.25" r="3088" s="112" spans="1:41">
      <c r="A3088" s="127" t="n"/>
      <c r="B3088" s="113" t="n"/>
      <c r="C3088" s="127" t="n"/>
      <c r="D3088" s="127" t="n"/>
      <c r="E3088" s="114">
        <f>IF(F3088 &lt;&gt; "",VLOOKUP(F3088,CategoryLookup,2,FALSE), "")</f>
        <v/>
      </c>
      <c r="F3088" s="126" t="n"/>
      <c r="G3088" s="127" t="n"/>
      <c r="H3088" s="127" t="n"/>
      <c r="I3088" s="127" t="n"/>
      <c r="J3088" s="127" t="n"/>
      <c r="K3088" s="127" t="n"/>
      <c r="L3088" s="127" t="n"/>
      <c r="M3088" s="127" t="n"/>
      <c r="N3088" s="120" t="n"/>
      <c r="O3088" s="120" t="n"/>
      <c r="P3088" s="120" t="n"/>
      <c r="Q3088" s="120" t="n"/>
      <c r="R3088" s="121" t="n"/>
      <c r="S3088" s="121" t="n"/>
      <c r="T3088" s="121" t="n"/>
      <c r="U3088" s="121" t="n"/>
      <c r="V3088" s="117">
        <f>IF(P3088="NA","NA",IF(P3088&lt;&gt;"",TEXT(P3088-N3088,"[h].mm"),""))</f>
        <v/>
      </c>
      <c r="W3088" s="118">
        <f>IF(AND(R3088="",S3088=""),"",R3088+S3088)</f>
        <v/>
      </c>
      <c r="X3088" s="116">
        <f>IF(O3088&lt;&gt;"",DATE(YEAR(O3088), MONTH(O3088), DAY(O3088)),"")</f>
        <v/>
      </c>
      <c r="Y3088" s="122" t="n"/>
      <c r="Z3088" s="123" t="n"/>
      <c r="AA3088" s="117">
        <f>IF(F3088="Re-assigned","NA",IF(W3088="","",IF(W3088&gt;=VLOOKUP(D3088,SLAMatrix,3,FALSE),"Yes",IF(W3088&lt;VLOOKUP(D3088,SLAMatrix,2,FALSE),"No","Internal"))))</f>
        <v/>
      </c>
      <c r="AB3088" s="123" t="n"/>
      <c r="AC3088" s="123" t="n"/>
      <c r="AD3088" s="119" t="n"/>
      <c r="AE3088" s="125" t="n"/>
      <c r="AF3088" s="124">
        <f>MONTH(O3088)</f>
        <v/>
      </c>
      <c r="AG3088" s="124">
        <f>VLOOKUP(IFERROR(MID(AE3088,1,(FIND(",",AE3088,1)-1)),AE3088),Facility_Region_Mapping,2,FALSE)</f>
        <v/>
      </c>
      <c r="AH3088" s="124" t="n"/>
      <c r="AI3088" s="124">
        <f>IF(C3088&lt;&gt;"",IF(M3088="ESM User",getInterfaceName($C3088),"NA"),"")</f>
        <v/>
      </c>
      <c r="AJ3088" s="116">
        <f>IF(Q3088&lt;&gt;"",DATE(YEAR(Q3088), MONTH(Q3088), DAY(Q3088)),"")</f>
        <v/>
      </c>
      <c r="AK3088" s="130">
        <f>IF(Q3088&lt;&gt;0,Q3088-N3088,TODAY()-N3088)</f>
        <v/>
      </c>
      <c r="AL3088" s="112">
        <f>IF(F3088="Re-assigned",0,IF(H3088="Closed",0,IF(H3088="Service Restored",0,IF(H3088="",0,1))))</f>
        <v/>
      </c>
      <c r="AM3088" s="124">
        <f>IF(AL3088=0,"",IF(AK3088&gt;20.99,"Aged","Non-Aged"))</f>
        <v/>
      </c>
      <c r="AN3088" s="112">
        <f>IF(Q3088&lt;&gt;"",MONTH(Q3088),"")</f>
        <v/>
      </c>
      <c r="AO3088" s="112">
        <f>IFERROR(VALUE(V3088),0)</f>
        <v/>
      </c>
    </row>
    <row customFormat="1" customHeight="1" ht="29.25" r="3089" s="112" spans="1:41">
      <c r="A3089" s="127" t="n"/>
      <c r="B3089" s="113" t="n"/>
      <c r="C3089" s="127" t="n"/>
      <c r="D3089" s="127" t="n"/>
      <c r="E3089" s="114">
        <f>IF(F3089 &lt;&gt; "",VLOOKUP(F3089,CategoryLookup,2,FALSE), "")</f>
        <v/>
      </c>
      <c r="F3089" s="126" t="n"/>
      <c r="G3089" s="127" t="n"/>
      <c r="H3089" s="127" t="n"/>
      <c r="I3089" s="127" t="n"/>
      <c r="J3089" s="127" t="n"/>
      <c r="K3089" s="127" t="n"/>
      <c r="L3089" s="127" t="n"/>
      <c r="M3089" s="127" t="n"/>
      <c r="N3089" s="120" t="n"/>
      <c r="O3089" s="120" t="n"/>
      <c r="P3089" s="120" t="n"/>
      <c r="Q3089" s="120" t="n"/>
      <c r="R3089" s="121" t="n"/>
      <c r="S3089" s="121" t="n"/>
      <c r="T3089" s="121" t="n"/>
      <c r="U3089" s="121" t="n"/>
      <c r="V3089" s="117">
        <f>IF(P3089="NA","NA",IF(P3089&lt;&gt;"",TEXT(P3089-N3089,"[h].mm"),""))</f>
        <v/>
      </c>
      <c r="W3089" s="118">
        <f>IF(AND(R3089="",S3089=""),"",R3089+S3089)</f>
        <v/>
      </c>
      <c r="X3089" s="116">
        <f>IF(O3089&lt;&gt;"",DATE(YEAR(O3089), MONTH(O3089), DAY(O3089)),"")</f>
        <v/>
      </c>
      <c r="Y3089" s="122" t="n"/>
      <c r="Z3089" s="123" t="n"/>
      <c r="AA3089" s="117">
        <f>IF(F3089="Re-assigned","NA",IF(W3089="","",IF(W3089&gt;=VLOOKUP(D3089,SLAMatrix,3,FALSE),"Yes",IF(W3089&lt;VLOOKUP(D3089,SLAMatrix,2,FALSE),"No","Internal"))))</f>
        <v/>
      </c>
      <c r="AB3089" s="123" t="n"/>
      <c r="AC3089" s="123" t="n"/>
      <c r="AD3089" s="119" t="n"/>
      <c r="AE3089" s="125" t="n"/>
      <c r="AF3089" s="124">
        <f>MONTH(O3089)</f>
        <v/>
      </c>
      <c r="AG3089" s="124">
        <f>VLOOKUP(IFERROR(MID(AE3089,1,(FIND(",",AE3089,1)-1)),AE3089),Facility_Region_Mapping,2,FALSE)</f>
        <v/>
      </c>
      <c r="AH3089" s="124" t="n"/>
      <c r="AI3089" s="124">
        <f>IF(C3089&lt;&gt;"",IF(M3089="ESM User",getInterfaceName($C3089),"NA"),"")</f>
        <v/>
      </c>
      <c r="AJ3089" s="116">
        <f>IF(Q3089&lt;&gt;"",DATE(YEAR(Q3089), MONTH(Q3089), DAY(Q3089)),"")</f>
        <v/>
      </c>
      <c r="AK3089" s="130">
        <f>IF(Q3089&lt;&gt;0,Q3089-N3089,TODAY()-N3089)</f>
        <v/>
      </c>
      <c r="AL3089" s="112">
        <f>IF(F3089="Re-assigned",0,IF(H3089="Closed",0,IF(H3089="Service Restored",0,IF(H3089="",0,1))))</f>
        <v/>
      </c>
      <c r="AM3089" s="124">
        <f>IF(AL3089=0,"",IF(AK3089&gt;20.99,"Aged","Non-Aged"))</f>
        <v/>
      </c>
      <c r="AN3089" s="112">
        <f>IF(Q3089&lt;&gt;"",MONTH(Q3089),"")</f>
        <v/>
      </c>
      <c r="AO3089" s="112">
        <f>IFERROR(VALUE(V3089),0)</f>
        <v/>
      </c>
    </row>
    <row customFormat="1" customHeight="1" ht="29.25" r="3090" s="112" spans="1:41">
      <c r="A3090" s="127" t="n"/>
      <c r="B3090" s="113" t="n"/>
      <c r="C3090" s="127" t="n"/>
      <c r="D3090" s="127" t="n"/>
      <c r="E3090" s="114">
        <f>IF(F3090 &lt;&gt; "",VLOOKUP(F3090,CategoryLookup,2,FALSE), "")</f>
        <v/>
      </c>
      <c r="F3090" s="126" t="n"/>
      <c r="G3090" s="127" t="n"/>
      <c r="H3090" s="127" t="n"/>
      <c r="I3090" s="127" t="n"/>
      <c r="J3090" s="127" t="n"/>
      <c r="K3090" s="127" t="n"/>
      <c r="L3090" s="127" t="n"/>
      <c r="M3090" s="127" t="n"/>
      <c r="N3090" s="120" t="n"/>
      <c r="O3090" s="120" t="n"/>
      <c r="P3090" s="120" t="n"/>
      <c r="Q3090" s="120" t="n"/>
      <c r="R3090" s="121" t="n"/>
      <c r="S3090" s="121" t="n"/>
      <c r="T3090" s="121" t="n"/>
      <c r="U3090" s="121" t="n"/>
      <c r="V3090" s="117">
        <f>IF(P3090="NA","NA",IF(P3090&lt;&gt;"",TEXT(P3090-N3090,"[h].mm"),""))</f>
        <v/>
      </c>
      <c r="W3090" s="118">
        <f>IF(AND(R3090="",S3090=""),"",R3090+S3090)</f>
        <v/>
      </c>
      <c r="X3090" s="116">
        <f>IF(O3090&lt;&gt;"",DATE(YEAR(O3090), MONTH(O3090), DAY(O3090)),"")</f>
        <v/>
      </c>
      <c r="Y3090" s="122" t="n"/>
      <c r="Z3090" s="123" t="n"/>
      <c r="AA3090" s="117">
        <f>IF(F3090="Re-assigned","NA",IF(W3090="","",IF(W3090&gt;=VLOOKUP(D3090,SLAMatrix,3,FALSE),"Yes",IF(W3090&lt;VLOOKUP(D3090,SLAMatrix,2,FALSE),"No","Internal"))))</f>
        <v/>
      </c>
      <c r="AB3090" s="123" t="n"/>
      <c r="AC3090" s="123" t="n"/>
      <c r="AD3090" s="119" t="n"/>
      <c r="AE3090" s="125" t="n"/>
      <c r="AF3090" s="124">
        <f>MONTH(O3090)</f>
        <v/>
      </c>
      <c r="AG3090" s="124">
        <f>VLOOKUP(IFERROR(MID(AE3090,1,(FIND(",",AE3090,1)-1)),AE3090),Facility_Region_Mapping,2,FALSE)</f>
        <v/>
      </c>
      <c r="AH3090" s="124" t="n"/>
      <c r="AI3090" s="124">
        <f>IF(C3090&lt;&gt;"",IF(M3090="ESM User",getInterfaceName($C3090),"NA"),"")</f>
        <v/>
      </c>
      <c r="AJ3090" s="116">
        <f>IF(Q3090&lt;&gt;"",DATE(YEAR(Q3090), MONTH(Q3090), DAY(Q3090)),"")</f>
        <v/>
      </c>
      <c r="AK3090" s="130">
        <f>IF(Q3090&lt;&gt;0,Q3090-N3090,TODAY()-N3090)</f>
        <v/>
      </c>
      <c r="AL3090" s="112">
        <f>IF(F3090="Re-assigned",0,IF(H3090="Closed",0,IF(H3090="Service Restored",0,IF(H3090="",0,1))))</f>
        <v/>
      </c>
      <c r="AM3090" s="124">
        <f>IF(AL3090=0,"",IF(AK3090&gt;20.99,"Aged","Non-Aged"))</f>
        <v/>
      </c>
      <c r="AN3090" s="112">
        <f>IF(Q3090&lt;&gt;"",MONTH(Q3090),"")</f>
        <v/>
      </c>
      <c r="AO3090" s="112">
        <f>IFERROR(VALUE(V3090),0)</f>
        <v/>
      </c>
    </row>
    <row customFormat="1" customHeight="1" ht="29.25" r="3091" s="112" spans="1:41">
      <c r="A3091" s="127" t="n"/>
      <c r="B3091" s="113" t="n"/>
      <c r="C3091" s="127" t="n"/>
      <c r="D3091" s="127" t="n"/>
      <c r="E3091" s="114">
        <f>IF(F3091 &lt;&gt; "",VLOOKUP(F3091,CategoryLookup,2,FALSE), "")</f>
        <v/>
      </c>
      <c r="F3091" s="126" t="n"/>
      <c r="G3091" s="127" t="n"/>
      <c r="H3091" s="127" t="n"/>
      <c r="I3091" s="127" t="n"/>
      <c r="J3091" s="127" t="n"/>
      <c r="K3091" s="127" t="n"/>
      <c r="L3091" s="127" t="n"/>
      <c r="M3091" s="127" t="n"/>
      <c r="N3091" s="120" t="n"/>
      <c r="O3091" s="120" t="n"/>
      <c r="P3091" s="120" t="n"/>
      <c r="Q3091" s="120" t="n"/>
      <c r="R3091" s="121" t="n"/>
      <c r="S3091" s="121" t="n"/>
      <c r="T3091" s="121" t="n"/>
      <c r="U3091" s="121" t="n"/>
      <c r="V3091" s="117">
        <f>IF(P3091="NA","NA",IF(P3091&lt;&gt;"",TEXT(P3091-N3091,"[h].mm"),""))</f>
        <v/>
      </c>
      <c r="W3091" s="118">
        <f>IF(AND(R3091="",S3091=""),"",R3091+S3091)</f>
        <v/>
      </c>
      <c r="X3091" s="116">
        <f>IF(O3091&lt;&gt;"",DATE(YEAR(O3091), MONTH(O3091), DAY(O3091)),"")</f>
        <v/>
      </c>
      <c r="Y3091" s="122" t="n"/>
      <c r="Z3091" s="123" t="n"/>
      <c r="AA3091" s="117">
        <f>IF(F3091="Re-assigned","NA",IF(W3091="","",IF(W3091&gt;=VLOOKUP(D3091,SLAMatrix,3,FALSE),"Yes",IF(W3091&lt;VLOOKUP(D3091,SLAMatrix,2,FALSE),"No","Internal"))))</f>
        <v/>
      </c>
      <c r="AB3091" s="123" t="n"/>
      <c r="AC3091" s="123" t="n"/>
      <c r="AD3091" s="119" t="n"/>
      <c r="AE3091" s="125" t="n"/>
      <c r="AF3091" s="124">
        <f>MONTH(O3091)</f>
        <v/>
      </c>
      <c r="AG3091" s="124">
        <f>VLOOKUP(IFERROR(MID(AE3091,1,(FIND(",",AE3091,1)-1)),AE3091),Facility_Region_Mapping,2,FALSE)</f>
        <v/>
      </c>
      <c r="AH3091" s="124" t="n"/>
      <c r="AI3091" s="124">
        <f>IF(C3091&lt;&gt;"",IF(M3091="ESM User",getInterfaceName($C3091),"NA"),"")</f>
        <v/>
      </c>
      <c r="AJ3091" s="116">
        <f>IF(Q3091&lt;&gt;"",DATE(YEAR(Q3091), MONTH(Q3091), DAY(Q3091)),"")</f>
        <v/>
      </c>
      <c r="AK3091" s="130">
        <f>IF(Q3091&lt;&gt;0,Q3091-N3091,TODAY()-N3091)</f>
        <v/>
      </c>
      <c r="AL3091" s="112">
        <f>IF(F3091="Re-assigned",0,IF(H3091="Closed",0,IF(H3091="Service Restored",0,IF(H3091="",0,1))))</f>
        <v/>
      </c>
      <c r="AM3091" s="124">
        <f>IF(AL3091=0,"",IF(AK3091&gt;20.99,"Aged","Non-Aged"))</f>
        <v/>
      </c>
      <c r="AN3091" s="112">
        <f>IF(Q3091&lt;&gt;"",MONTH(Q3091),"")</f>
        <v/>
      </c>
      <c r="AO3091" s="112">
        <f>IFERROR(VALUE(V3091),0)</f>
        <v/>
      </c>
    </row>
    <row customFormat="1" customHeight="1" ht="29.25" r="3092" s="112" spans="1:41">
      <c r="A3092" s="127" t="n"/>
      <c r="B3092" s="113" t="n"/>
      <c r="C3092" s="127" t="n"/>
      <c r="D3092" s="127" t="n"/>
      <c r="E3092" s="114">
        <f>IF(F3092 &lt;&gt; "",VLOOKUP(F3092,CategoryLookup,2,FALSE), "")</f>
        <v/>
      </c>
      <c r="F3092" s="126" t="n"/>
      <c r="G3092" s="127" t="n"/>
      <c r="H3092" s="127" t="n"/>
      <c r="I3092" s="127" t="n"/>
      <c r="J3092" s="127" t="n"/>
      <c r="K3092" s="127" t="n"/>
      <c r="L3092" s="127" t="n"/>
      <c r="M3092" s="127" t="n"/>
      <c r="N3092" s="120" t="n"/>
      <c r="O3092" s="120" t="n"/>
      <c r="P3092" s="120" t="n"/>
      <c r="Q3092" s="120" t="n"/>
      <c r="R3092" s="121" t="n"/>
      <c r="S3092" s="121" t="n"/>
      <c r="T3092" s="121" t="n"/>
      <c r="U3092" s="121" t="n"/>
      <c r="V3092" s="117">
        <f>IF(P3092="NA","NA",IF(P3092&lt;&gt;"",TEXT(P3092-N3092,"[h].mm"),""))</f>
        <v/>
      </c>
      <c r="W3092" s="118">
        <f>IF(AND(R3092="",S3092=""),"",R3092+S3092)</f>
        <v/>
      </c>
      <c r="X3092" s="116">
        <f>IF(O3092&lt;&gt;"",DATE(YEAR(O3092), MONTH(O3092), DAY(O3092)),"")</f>
        <v/>
      </c>
      <c r="Y3092" s="122" t="n"/>
      <c r="Z3092" s="123" t="n"/>
      <c r="AA3092" s="117">
        <f>IF(F3092="Re-assigned","NA",IF(W3092="","",IF(W3092&gt;=VLOOKUP(D3092,SLAMatrix,3,FALSE),"Yes",IF(W3092&lt;VLOOKUP(D3092,SLAMatrix,2,FALSE),"No","Internal"))))</f>
        <v/>
      </c>
      <c r="AB3092" s="123" t="n"/>
      <c r="AC3092" s="123" t="n"/>
      <c r="AD3092" s="119" t="n"/>
      <c r="AE3092" s="125" t="n"/>
      <c r="AF3092" s="124">
        <f>MONTH(O3092)</f>
        <v/>
      </c>
      <c r="AG3092" s="124">
        <f>VLOOKUP(IFERROR(MID(AE3092,1,(FIND(",",AE3092,1)-1)),AE3092),Facility_Region_Mapping,2,FALSE)</f>
        <v/>
      </c>
      <c r="AH3092" s="124" t="n"/>
      <c r="AI3092" s="124">
        <f>IF(C3092&lt;&gt;"",IF(M3092="ESM User",getInterfaceName($C3092),"NA"),"")</f>
        <v/>
      </c>
      <c r="AJ3092" s="116">
        <f>IF(Q3092&lt;&gt;"",DATE(YEAR(Q3092), MONTH(Q3092), DAY(Q3092)),"")</f>
        <v/>
      </c>
      <c r="AK3092" s="130">
        <f>IF(Q3092&lt;&gt;0,Q3092-N3092,TODAY()-N3092)</f>
        <v/>
      </c>
      <c r="AL3092" s="112">
        <f>IF(F3092="Re-assigned",0,IF(H3092="Closed",0,IF(H3092="Service Restored",0,IF(H3092="",0,1))))</f>
        <v/>
      </c>
      <c r="AM3092" s="124">
        <f>IF(AL3092=0,"",IF(AK3092&gt;20.99,"Aged","Non-Aged"))</f>
        <v/>
      </c>
      <c r="AN3092" s="112">
        <f>IF(Q3092&lt;&gt;"",MONTH(Q3092),"")</f>
        <v/>
      </c>
      <c r="AO3092" s="112">
        <f>IFERROR(VALUE(V3092),0)</f>
        <v/>
      </c>
    </row>
    <row customFormat="1" customHeight="1" ht="29.25" r="3093" s="112" spans="1:41">
      <c r="A3093" s="127" t="n"/>
      <c r="B3093" s="113" t="n"/>
      <c r="C3093" s="127" t="n"/>
      <c r="D3093" s="127" t="n"/>
      <c r="E3093" s="114">
        <f>IF(F3093 &lt;&gt; "",VLOOKUP(F3093,CategoryLookup,2,FALSE), "")</f>
        <v/>
      </c>
      <c r="F3093" s="126" t="n"/>
      <c r="G3093" s="127" t="n"/>
      <c r="H3093" s="127" t="n"/>
      <c r="I3093" s="127" t="n"/>
      <c r="J3093" s="127" t="n"/>
      <c r="K3093" s="127" t="n"/>
      <c r="L3093" s="127" t="n"/>
      <c r="M3093" s="127" t="n"/>
      <c r="N3093" s="120" t="n"/>
      <c r="O3093" s="120" t="n"/>
      <c r="P3093" s="120" t="n"/>
      <c r="Q3093" s="120" t="n"/>
      <c r="R3093" s="121" t="n"/>
      <c r="S3093" s="121" t="n"/>
      <c r="T3093" s="121" t="n"/>
      <c r="U3093" s="121" t="n"/>
      <c r="V3093" s="117">
        <f>IF(P3093="NA","NA",IF(P3093&lt;&gt;"",TEXT(P3093-N3093,"[h].mm"),""))</f>
        <v/>
      </c>
      <c r="W3093" s="118">
        <f>IF(AND(R3093="",S3093=""),"",R3093+S3093)</f>
        <v/>
      </c>
      <c r="X3093" s="116">
        <f>IF(O3093&lt;&gt;"",DATE(YEAR(O3093), MONTH(O3093), DAY(O3093)),"")</f>
        <v/>
      </c>
      <c r="Y3093" s="122" t="n"/>
      <c r="Z3093" s="123" t="n"/>
      <c r="AA3093" s="117">
        <f>IF(F3093="Re-assigned","NA",IF(W3093="","",IF(W3093&gt;=VLOOKUP(D3093,SLAMatrix,3,FALSE),"Yes",IF(W3093&lt;VLOOKUP(D3093,SLAMatrix,2,FALSE),"No","Internal"))))</f>
        <v/>
      </c>
      <c r="AB3093" s="123" t="n"/>
      <c r="AC3093" s="123" t="n"/>
      <c r="AD3093" s="119" t="n"/>
      <c r="AE3093" s="125" t="n"/>
      <c r="AF3093" s="124">
        <f>MONTH(O3093)</f>
        <v/>
      </c>
      <c r="AG3093" s="124">
        <f>VLOOKUP(IFERROR(MID(AE3093,1,(FIND(",",AE3093,1)-1)),AE3093),Facility_Region_Mapping,2,FALSE)</f>
        <v/>
      </c>
      <c r="AH3093" s="124" t="n"/>
      <c r="AI3093" s="124">
        <f>IF(C3093&lt;&gt;"",IF(M3093="ESM User",getInterfaceName($C3093),"NA"),"")</f>
        <v/>
      </c>
      <c r="AJ3093" s="116">
        <f>IF(Q3093&lt;&gt;"",DATE(YEAR(Q3093), MONTH(Q3093), DAY(Q3093)),"")</f>
        <v/>
      </c>
      <c r="AK3093" s="130">
        <f>IF(Q3093&lt;&gt;0,Q3093-N3093,TODAY()-N3093)</f>
        <v/>
      </c>
      <c r="AL3093" s="112">
        <f>IF(F3093="Re-assigned",0,IF(H3093="Closed",0,IF(H3093="Service Restored",0,IF(H3093="",0,1))))</f>
        <v/>
      </c>
      <c r="AM3093" s="124">
        <f>IF(AL3093=0,"",IF(AK3093&gt;20.99,"Aged","Non-Aged"))</f>
        <v/>
      </c>
      <c r="AN3093" s="112">
        <f>IF(Q3093&lt;&gt;"",MONTH(Q3093),"")</f>
        <v/>
      </c>
      <c r="AO3093" s="112">
        <f>IFERROR(VALUE(V3093),0)</f>
        <v/>
      </c>
    </row>
    <row customFormat="1" customHeight="1" ht="29.25" r="3094" s="112" spans="1:41">
      <c r="A3094" s="127" t="n"/>
      <c r="B3094" s="113" t="n"/>
      <c r="C3094" s="127" t="n"/>
      <c r="D3094" s="127" t="n"/>
      <c r="E3094" s="114">
        <f>IF(F3094 &lt;&gt; "",VLOOKUP(F3094,CategoryLookup,2,FALSE), "")</f>
        <v/>
      </c>
      <c r="F3094" s="126" t="n"/>
      <c r="G3094" s="127" t="n"/>
      <c r="H3094" s="127" t="n"/>
      <c r="I3094" s="127" t="n"/>
      <c r="J3094" s="127" t="n"/>
      <c r="K3094" s="127" t="n"/>
      <c r="L3094" s="127" t="n"/>
      <c r="M3094" s="127" t="n"/>
      <c r="N3094" s="120" t="n"/>
      <c r="O3094" s="120" t="n"/>
      <c r="P3094" s="120" t="n"/>
      <c r="Q3094" s="120" t="n"/>
      <c r="R3094" s="121" t="n"/>
      <c r="S3094" s="121" t="n"/>
      <c r="T3094" s="121" t="n"/>
      <c r="U3094" s="121" t="n"/>
      <c r="V3094" s="117">
        <f>IF(P3094="NA","NA",IF(P3094&lt;&gt;"",TEXT(P3094-N3094,"[h].mm"),""))</f>
        <v/>
      </c>
      <c r="W3094" s="118">
        <f>IF(AND(R3094="",S3094=""),"",R3094+S3094)</f>
        <v/>
      </c>
      <c r="X3094" s="116">
        <f>IF(O3094&lt;&gt;"",DATE(YEAR(O3094), MONTH(O3094), DAY(O3094)),"")</f>
        <v/>
      </c>
      <c r="Y3094" s="122" t="n"/>
      <c r="Z3094" s="123" t="n"/>
      <c r="AA3094" s="117">
        <f>IF(F3094="Re-assigned","NA",IF(W3094="","",IF(W3094&gt;=VLOOKUP(D3094,SLAMatrix,3,FALSE),"Yes",IF(W3094&lt;VLOOKUP(D3094,SLAMatrix,2,FALSE),"No","Internal"))))</f>
        <v/>
      </c>
      <c r="AB3094" s="123" t="n"/>
      <c r="AC3094" s="123" t="n"/>
      <c r="AD3094" s="119" t="n"/>
      <c r="AE3094" s="125" t="n"/>
      <c r="AF3094" s="124">
        <f>MONTH(O3094)</f>
        <v/>
      </c>
      <c r="AG3094" s="124">
        <f>VLOOKUP(IFERROR(MID(AE3094,1,(FIND(",",AE3094,1)-1)),AE3094),Facility_Region_Mapping,2,FALSE)</f>
        <v/>
      </c>
      <c r="AH3094" s="124" t="n"/>
      <c r="AI3094" s="124">
        <f>IF(C3094&lt;&gt;"",IF(M3094="ESM User",getInterfaceName($C3094),"NA"),"")</f>
        <v/>
      </c>
      <c r="AJ3094" s="116">
        <f>IF(Q3094&lt;&gt;"",DATE(YEAR(Q3094), MONTH(Q3094), DAY(Q3094)),"")</f>
        <v/>
      </c>
      <c r="AK3094" s="130">
        <f>IF(Q3094&lt;&gt;0,Q3094-N3094,TODAY()-N3094)</f>
        <v/>
      </c>
      <c r="AL3094" s="112">
        <f>IF(F3094="Re-assigned",0,IF(H3094="Closed",0,IF(H3094="Service Restored",0,IF(H3094="",0,1))))</f>
        <v/>
      </c>
      <c r="AM3094" s="124">
        <f>IF(AL3094=0,"",IF(AK3094&gt;20.99,"Aged","Non-Aged"))</f>
        <v/>
      </c>
      <c r="AN3094" s="112">
        <f>IF(Q3094&lt;&gt;"",MONTH(Q3094),"")</f>
        <v/>
      </c>
      <c r="AO3094" s="112">
        <f>IFERROR(VALUE(V3094),0)</f>
        <v/>
      </c>
    </row>
    <row customFormat="1" customHeight="1" ht="29.25" r="3095" s="112" spans="1:41">
      <c r="A3095" s="127" t="n"/>
      <c r="B3095" s="113" t="n"/>
      <c r="C3095" s="127" t="n"/>
      <c r="D3095" s="127" t="n"/>
      <c r="E3095" s="114">
        <f>IF(F3095 &lt;&gt; "",VLOOKUP(F3095,CategoryLookup,2,FALSE), "")</f>
        <v/>
      </c>
      <c r="F3095" s="126" t="n"/>
      <c r="G3095" s="127" t="n"/>
      <c r="H3095" s="127" t="n"/>
      <c r="I3095" s="127" t="n"/>
      <c r="J3095" s="127" t="n"/>
      <c r="K3095" s="127" t="n"/>
      <c r="L3095" s="127" t="n"/>
      <c r="M3095" s="127" t="n"/>
      <c r="N3095" s="120" t="n"/>
      <c r="O3095" s="120" t="n"/>
      <c r="P3095" s="120" t="n"/>
      <c r="Q3095" s="120" t="n"/>
      <c r="R3095" s="121" t="n"/>
      <c r="S3095" s="121" t="n"/>
      <c r="T3095" s="121" t="n"/>
      <c r="U3095" s="121" t="n"/>
      <c r="V3095" s="117">
        <f>IF(P3095="NA","NA",IF(P3095&lt;&gt;"",TEXT(P3095-N3095,"[h].mm"),""))</f>
        <v/>
      </c>
      <c r="W3095" s="118">
        <f>IF(AND(R3095="",S3095=""),"",R3095+S3095)</f>
        <v/>
      </c>
      <c r="X3095" s="116">
        <f>IF(O3095&lt;&gt;"",DATE(YEAR(O3095), MONTH(O3095), DAY(O3095)),"")</f>
        <v/>
      </c>
      <c r="Y3095" s="122" t="n"/>
      <c r="Z3095" s="123" t="n"/>
      <c r="AA3095" s="117">
        <f>IF(F3095="Re-assigned","NA",IF(W3095="","",IF(W3095&gt;=VLOOKUP(D3095,SLAMatrix,3,FALSE),"Yes",IF(W3095&lt;VLOOKUP(D3095,SLAMatrix,2,FALSE),"No","Internal"))))</f>
        <v/>
      </c>
      <c r="AB3095" s="123" t="n"/>
      <c r="AC3095" s="123" t="n"/>
      <c r="AD3095" s="119" t="n"/>
      <c r="AE3095" s="125" t="n"/>
      <c r="AF3095" s="124">
        <f>MONTH(O3095)</f>
        <v/>
      </c>
      <c r="AG3095" s="124">
        <f>VLOOKUP(IFERROR(MID(AE3095,1,(FIND(",",AE3095,1)-1)),AE3095),Facility_Region_Mapping,2,FALSE)</f>
        <v/>
      </c>
      <c r="AH3095" s="124" t="n"/>
      <c r="AI3095" s="124">
        <f>IF(C3095&lt;&gt;"",IF(M3095="ESM User",getInterfaceName($C3095),"NA"),"")</f>
        <v/>
      </c>
      <c r="AJ3095" s="116">
        <f>IF(Q3095&lt;&gt;"",DATE(YEAR(Q3095), MONTH(Q3095), DAY(Q3095)),"")</f>
        <v/>
      </c>
      <c r="AK3095" s="130">
        <f>IF(Q3095&lt;&gt;0,Q3095-N3095,TODAY()-N3095)</f>
        <v/>
      </c>
      <c r="AL3095" s="112">
        <f>IF(F3095="Re-assigned",0,IF(H3095="Closed",0,IF(H3095="Service Restored",0,IF(H3095="",0,1))))</f>
        <v/>
      </c>
      <c r="AM3095" s="124">
        <f>IF(AL3095=0,"",IF(AK3095&gt;20.99,"Aged","Non-Aged"))</f>
        <v/>
      </c>
      <c r="AN3095" s="112">
        <f>IF(Q3095&lt;&gt;"",MONTH(Q3095),"")</f>
        <v/>
      </c>
      <c r="AO3095" s="112">
        <f>IFERROR(VALUE(V3095),0)</f>
        <v/>
      </c>
    </row>
    <row customFormat="1" customHeight="1" ht="29.25" r="3096" s="112" spans="1:41">
      <c r="A3096" s="127" t="n"/>
      <c r="B3096" s="113" t="n"/>
      <c r="C3096" s="127" t="n"/>
      <c r="D3096" s="127" t="n"/>
      <c r="E3096" s="114">
        <f>IF(F3096 &lt;&gt; "",VLOOKUP(F3096,CategoryLookup,2,FALSE), "")</f>
        <v/>
      </c>
      <c r="F3096" s="126" t="n"/>
      <c r="G3096" s="127" t="n"/>
      <c r="H3096" s="127" t="n"/>
      <c r="I3096" s="127" t="n"/>
      <c r="J3096" s="127" t="n"/>
      <c r="K3096" s="127" t="n"/>
      <c r="L3096" s="127" t="n"/>
      <c r="M3096" s="127" t="n"/>
      <c r="N3096" s="120" t="n"/>
      <c r="O3096" s="120" t="n"/>
      <c r="P3096" s="120" t="n"/>
      <c r="Q3096" s="120" t="n"/>
      <c r="R3096" s="121" t="n"/>
      <c r="S3096" s="121" t="n"/>
      <c r="T3096" s="121" t="n"/>
      <c r="U3096" s="121" t="n"/>
      <c r="V3096" s="117">
        <f>IF(P3096="NA","NA",IF(P3096&lt;&gt;"",TEXT(P3096-N3096,"[h].mm"),""))</f>
        <v/>
      </c>
      <c r="W3096" s="118">
        <f>IF(AND(R3096="",S3096=""),"",R3096+S3096)</f>
        <v/>
      </c>
      <c r="X3096" s="116">
        <f>IF(O3096&lt;&gt;"",DATE(YEAR(O3096), MONTH(O3096), DAY(O3096)),"")</f>
        <v/>
      </c>
      <c r="Y3096" s="122" t="n"/>
      <c r="Z3096" s="123" t="n"/>
      <c r="AA3096" s="117">
        <f>IF(F3096="Re-assigned","NA",IF(W3096="","",IF(W3096&gt;=VLOOKUP(D3096,SLAMatrix,3,FALSE),"Yes",IF(W3096&lt;VLOOKUP(D3096,SLAMatrix,2,FALSE),"No","Internal"))))</f>
        <v/>
      </c>
      <c r="AB3096" s="123" t="n"/>
      <c r="AC3096" s="123" t="n"/>
      <c r="AD3096" s="119" t="n"/>
      <c r="AE3096" s="125" t="n"/>
      <c r="AF3096" s="124">
        <f>MONTH(O3096)</f>
        <v/>
      </c>
      <c r="AG3096" s="124">
        <f>VLOOKUP(IFERROR(MID(AE3096,1,(FIND(",",AE3096,1)-1)),AE3096),Facility_Region_Mapping,2,FALSE)</f>
        <v/>
      </c>
      <c r="AH3096" s="124" t="n"/>
      <c r="AI3096" s="124">
        <f>IF(C3096&lt;&gt;"",IF(M3096="ESM User",getInterfaceName($C3096),"NA"),"")</f>
        <v/>
      </c>
      <c r="AJ3096" s="116">
        <f>IF(Q3096&lt;&gt;"",DATE(YEAR(Q3096), MONTH(Q3096), DAY(Q3096)),"")</f>
        <v/>
      </c>
      <c r="AK3096" s="130">
        <f>IF(Q3096&lt;&gt;0,Q3096-N3096,TODAY()-N3096)</f>
        <v/>
      </c>
      <c r="AL3096" s="112">
        <f>IF(F3096="Re-assigned",0,IF(H3096="Closed",0,IF(H3096="Service Restored",0,IF(H3096="",0,1))))</f>
        <v/>
      </c>
      <c r="AM3096" s="124">
        <f>IF(AL3096=0,"",IF(AK3096&gt;20.99,"Aged","Non-Aged"))</f>
        <v/>
      </c>
      <c r="AN3096" s="112">
        <f>IF(Q3096&lt;&gt;"",MONTH(Q3096),"")</f>
        <v/>
      </c>
      <c r="AO3096" s="112">
        <f>IFERROR(VALUE(V3096),0)</f>
        <v/>
      </c>
    </row>
    <row customFormat="1" customHeight="1" ht="29.25" r="3097" s="112" spans="1:41">
      <c r="A3097" s="127" t="n"/>
      <c r="B3097" s="113" t="n"/>
      <c r="C3097" s="127" t="n"/>
      <c r="D3097" s="127" t="n"/>
      <c r="E3097" s="114">
        <f>IF(F3097 &lt;&gt; "",VLOOKUP(F3097,CategoryLookup,2,FALSE), "")</f>
        <v/>
      </c>
      <c r="F3097" s="126" t="n"/>
      <c r="G3097" s="127" t="n"/>
      <c r="H3097" s="127" t="n"/>
      <c r="I3097" s="127" t="n"/>
      <c r="J3097" s="127" t="n"/>
      <c r="K3097" s="127" t="n"/>
      <c r="L3097" s="127" t="n"/>
      <c r="M3097" s="127" t="n"/>
      <c r="N3097" s="120" t="n"/>
      <c r="O3097" s="120" t="n"/>
      <c r="P3097" s="120" t="n"/>
      <c r="Q3097" s="120" t="n"/>
      <c r="R3097" s="121" t="n"/>
      <c r="S3097" s="121" t="n"/>
      <c r="T3097" s="121" t="n"/>
      <c r="U3097" s="121" t="n"/>
      <c r="V3097" s="117">
        <f>IF(P3097="NA","NA",IF(P3097&lt;&gt;"",TEXT(P3097-N3097,"[h].mm"),""))</f>
        <v/>
      </c>
      <c r="W3097" s="118">
        <f>IF(AND(R3097="",S3097=""),"",R3097+S3097)</f>
        <v/>
      </c>
      <c r="X3097" s="116">
        <f>IF(O3097&lt;&gt;"",DATE(YEAR(O3097), MONTH(O3097), DAY(O3097)),"")</f>
        <v/>
      </c>
      <c r="Y3097" s="122" t="n"/>
      <c r="Z3097" s="123" t="n"/>
      <c r="AA3097" s="117">
        <f>IF(F3097="Re-assigned","NA",IF(W3097="","",IF(W3097&gt;=VLOOKUP(D3097,SLAMatrix,3,FALSE),"Yes",IF(W3097&lt;VLOOKUP(D3097,SLAMatrix,2,FALSE),"No","Internal"))))</f>
        <v/>
      </c>
      <c r="AB3097" s="123" t="n"/>
      <c r="AC3097" s="123" t="n"/>
      <c r="AD3097" s="119" t="n"/>
      <c r="AE3097" s="125" t="n"/>
      <c r="AF3097" s="124">
        <f>MONTH(O3097)</f>
        <v/>
      </c>
      <c r="AG3097" s="124">
        <f>VLOOKUP(IFERROR(MID(AE3097,1,(FIND(",",AE3097,1)-1)),AE3097),Facility_Region_Mapping,2,FALSE)</f>
        <v/>
      </c>
      <c r="AH3097" s="124" t="n"/>
      <c r="AI3097" s="124">
        <f>IF(C3097&lt;&gt;"",IF(M3097="ESM User",getInterfaceName($C3097),"NA"),"")</f>
        <v/>
      </c>
      <c r="AJ3097" s="116">
        <f>IF(Q3097&lt;&gt;"",DATE(YEAR(Q3097), MONTH(Q3097), DAY(Q3097)),"")</f>
        <v/>
      </c>
      <c r="AK3097" s="130">
        <f>IF(Q3097&lt;&gt;0,Q3097-N3097,TODAY()-N3097)</f>
        <v/>
      </c>
      <c r="AL3097" s="112">
        <f>IF(F3097="Re-assigned",0,IF(H3097="Closed",0,IF(H3097="Service Restored",0,IF(H3097="",0,1))))</f>
        <v/>
      </c>
      <c r="AM3097" s="124">
        <f>IF(AL3097=0,"",IF(AK3097&gt;20.99,"Aged","Non-Aged"))</f>
        <v/>
      </c>
      <c r="AN3097" s="112">
        <f>IF(Q3097&lt;&gt;"",MONTH(Q3097),"")</f>
        <v/>
      </c>
      <c r="AO3097" s="112">
        <f>IFERROR(VALUE(V3097),0)</f>
        <v/>
      </c>
    </row>
    <row customFormat="1" customHeight="1" ht="29.25" r="3098" s="112" spans="1:41">
      <c r="A3098" s="127" t="n"/>
      <c r="B3098" s="113" t="n"/>
      <c r="C3098" s="127" t="n"/>
      <c r="D3098" s="127" t="n"/>
      <c r="E3098" s="114">
        <f>IF(F3098 &lt;&gt; "",VLOOKUP(F3098,CategoryLookup,2,FALSE), "")</f>
        <v/>
      </c>
      <c r="F3098" s="126" t="n"/>
      <c r="G3098" s="127" t="n"/>
      <c r="H3098" s="127" t="n"/>
      <c r="I3098" s="127" t="n"/>
      <c r="J3098" s="127" t="n"/>
      <c r="K3098" s="127" t="n"/>
      <c r="L3098" s="127" t="n"/>
      <c r="M3098" s="127" t="n"/>
      <c r="N3098" s="120" t="n"/>
      <c r="O3098" s="120" t="n"/>
      <c r="P3098" s="120" t="n"/>
      <c r="Q3098" s="120" t="n"/>
      <c r="R3098" s="121" t="n"/>
      <c r="S3098" s="121" t="n"/>
      <c r="T3098" s="121" t="n"/>
      <c r="U3098" s="121" t="n"/>
      <c r="V3098" s="117">
        <f>IF(P3098="NA","NA",IF(P3098&lt;&gt;"",TEXT(P3098-N3098,"[h].mm"),""))</f>
        <v/>
      </c>
      <c r="W3098" s="118">
        <f>IF(AND(R3098="",S3098=""),"",R3098+S3098)</f>
        <v/>
      </c>
      <c r="X3098" s="116">
        <f>IF(O3098&lt;&gt;"",DATE(YEAR(O3098), MONTH(O3098), DAY(O3098)),"")</f>
        <v/>
      </c>
      <c r="Y3098" s="122" t="n"/>
      <c r="Z3098" s="123" t="n"/>
      <c r="AA3098" s="117">
        <f>IF(F3098="Re-assigned","NA",IF(W3098="","",IF(W3098&gt;=VLOOKUP(D3098,SLAMatrix,3,FALSE),"Yes",IF(W3098&lt;VLOOKUP(D3098,SLAMatrix,2,FALSE),"No","Internal"))))</f>
        <v/>
      </c>
      <c r="AB3098" s="123" t="n"/>
      <c r="AC3098" s="123" t="n"/>
      <c r="AD3098" s="119" t="n"/>
      <c r="AE3098" s="125" t="n"/>
      <c r="AF3098" s="124">
        <f>MONTH(O3098)</f>
        <v/>
      </c>
      <c r="AG3098" s="124">
        <f>VLOOKUP(IFERROR(MID(AE3098,1,(FIND(",",AE3098,1)-1)),AE3098),Facility_Region_Mapping,2,FALSE)</f>
        <v/>
      </c>
      <c r="AH3098" s="124" t="n"/>
      <c r="AI3098" s="124">
        <f>IF(C3098&lt;&gt;"",IF(M3098="ESM User",getInterfaceName($C3098),"NA"),"")</f>
        <v/>
      </c>
      <c r="AJ3098" s="116">
        <f>IF(Q3098&lt;&gt;"",DATE(YEAR(Q3098), MONTH(Q3098), DAY(Q3098)),"")</f>
        <v/>
      </c>
      <c r="AK3098" s="130">
        <f>IF(Q3098&lt;&gt;0,Q3098-N3098,TODAY()-N3098)</f>
        <v/>
      </c>
      <c r="AL3098" s="112">
        <f>IF(F3098="Re-assigned",0,IF(H3098="Closed",0,IF(H3098="Service Restored",0,IF(H3098="",0,1))))</f>
        <v/>
      </c>
      <c r="AM3098" s="124">
        <f>IF(AL3098=0,"",IF(AK3098&gt;20.99,"Aged","Non-Aged"))</f>
        <v/>
      </c>
      <c r="AN3098" s="112">
        <f>IF(Q3098&lt;&gt;"",MONTH(Q3098),"")</f>
        <v/>
      </c>
      <c r="AO3098" s="112">
        <f>IFERROR(VALUE(V3098),0)</f>
        <v/>
      </c>
    </row>
    <row customFormat="1" customHeight="1" ht="29.25" r="3099" s="112" spans="1:41">
      <c r="A3099" s="127" t="n"/>
      <c r="B3099" s="113" t="n"/>
      <c r="C3099" s="127" t="n"/>
      <c r="D3099" s="127" t="n"/>
      <c r="E3099" s="114">
        <f>IF(F3099 &lt;&gt; "",VLOOKUP(F3099,CategoryLookup,2,FALSE), "")</f>
        <v/>
      </c>
      <c r="F3099" s="126" t="n"/>
      <c r="G3099" s="127" t="n"/>
      <c r="H3099" s="127" t="n"/>
      <c r="I3099" s="127" t="n"/>
      <c r="J3099" s="127" t="n"/>
      <c r="K3099" s="127" t="n"/>
      <c r="L3099" s="127" t="n"/>
      <c r="M3099" s="127" t="n"/>
      <c r="N3099" s="120" t="n"/>
      <c r="O3099" s="120" t="n"/>
      <c r="P3099" s="120" t="n"/>
      <c r="Q3099" s="120" t="n"/>
      <c r="R3099" s="121" t="n"/>
      <c r="S3099" s="121" t="n"/>
      <c r="T3099" s="121" t="n"/>
      <c r="U3099" s="121" t="n"/>
      <c r="V3099" s="117">
        <f>IF(P3099="NA","NA",IF(P3099&lt;&gt;"",TEXT(P3099-N3099,"[h].mm"),""))</f>
        <v/>
      </c>
      <c r="W3099" s="118">
        <f>IF(AND(R3099="",S3099=""),"",R3099+S3099)</f>
        <v/>
      </c>
      <c r="X3099" s="116">
        <f>IF(O3099&lt;&gt;"",DATE(YEAR(O3099), MONTH(O3099), DAY(O3099)),"")</f>
        <v/>
      </c>
      <c r="Y3099" s="122" t="n"/>
      <c r="Z3099" s="123" t="n"/>
      <c r="AA3099" s="117">
        <f>IF(F3099="Re-assigned","NA",IF(W3099="","",IF(W3099&gt;=VLOOKUP(D3099,SLAMatrix,3,FALSE),"Yes",IF(W3099&lt;VLOOKUP(D3099,SLAMatrix,2,FALSE),"No","Internal"))))</f>
        <v/>
      </c>
      <c r="AB3099" s="123" t="n"/>
      <c r="AC3099" s="123" t="n"/>
      <c r="AD3099" s="119" t="n"/>
      <c r="AE3099" s="125" t="n"/>
      <c r="AF3099" s="124">
        <f>MONTH(O3099)</f>
        <v/>
      </c>
      <c r="AG3099" s="124">
        <f>VLOOKUP(IFERROR(MID(AE3099,1,(FIND(",",AE3099,1)-1)),AE3099),Facility_Region_Mapping,2,FALSE)</f>
        <v/>
      </c>
      <c r="AH3099" s="124" t="n"/>
      <c r="AI3099" s="124">
        <f>IF(C3099&lt;&gt;"",IF(M3099="ESM User",getInterfaceName($C3099),"NA"),"")</f>
        <v/>
      </c>
      <c r="AJ3099" s="116">
        <f>IF(Q3099&lt;&gt;"",DATE(YEAR(Q3099), MONTH(Q3099), DAY(Q3099)),"")</f>
        <v/>
      </c>
      <c r="AK3099" s="130">
        <f>IF(Q3099&lt;&gt;0,Q3099-N3099,TODAY()-N3099)</f>
        <v/>
      </c>
      <c r="AL3099" s="112">
        <f>IF(F3099="Re-assigned",0,IF(H3099="Closed",0,IF(H3099="Service Restored",0,IF(H3099="",0,1))))</f>
        <v/>
      </c>
      <c r="AM3099" s="124">
        <f>IF(AL3099=0,"",IF(AK3099&gt;20.99,"Aged","Non-Aged"))</f>
        <v/>
      </c>
      <c r="AN3099" s="112">
        <f>IF(Q3099&lt;&gt;"",MONTH(Q3099),"")</f>
        <v/>
      </c>
      <c r="AO3099" s="112">
        <f>IFERROR(VALUE(V3099),0)</f>
        <v/>
      </c>
    </row>
    <row customFormat="1" customHeight="1" ht="29.25" r="3100" s="112" spans="1:41">
      <c r="A3100" s="127" t="n"/>
      <c r="B3100" s="113" t="n"/>
      <c r="C3100" s="127" t="n"/>
      <c r="D3100" s="127" t="n"/>
      <c r="E3100" s="114">
        <f>IF(F3100 &lt;&gt; "",VLOOKUP(F3100,CategoryLookup,2,FALSE), "")</f>
        <v/>
      </c>
      <c r="F3100" s="126" t="n"/>
      <c r="G3100" s="127" t="n"/>
      <c r="H3100" s="127" t="n"/>
      <c r="I3100" s="127" t="n"/>
      <c r="J3100" s="127" t="n"/>
      <c r="K3100" s="127" t="n"/>
      <c r="L3100" s="127" t="n"/>
      <c r="M3100" s="127" t="n"/>
      <c r="N3100" s="120" t="n"/>
      <c r="O3100" s="120" t="n"/>
      <c r="P3100" s="120" t="n"/>
      <c r="Q3100" s="120" t="n"/>
      <c r="R3100" s="121" t="n"/>
      <c r="S3100" s="121" t="n"/>
      <c r="T3100" s="121" t="n"/>
      <c r="U3100" s="121" t="n"/>
      <c r="V3100" s="117">
        <f>IF(P3100="NA","NA",IF(P3100&lt;&gt;"",TEXT(P3100-N3100,"[h].mm"),""))</f>
        <v/>
      </c>
      <c r="W3100" s="118">
        <f>IF(AND(R3100="",S3100=""),"",R3100+S3100)</f>
        <v/>
      </c>
      <c r="X3100" s="116">
        <f>IF(O3100&lt;&gt;"",DATE(YEAR(O3100), MONTH(O3100), DAY(O3100)),"")</f>
        <v/>
      </c>
      <c r="Y3100" s="122" t="n"/>
      <c r="Z3100" s="123" t="n"/>
      <c r="AA3100" s="117">
        <f>IF(F3100="Re-assigned","NA",IF(W3100="","",IF(W3100&gt;=VLOOKUP(D3100,SLAMatrix,3,FALSE),"Yes",IF(W3100&lt;VLOOKUP(D3100,SLAMatrix,2,FALSE),"No","Internal"))))</f>
        <v/>
      </c>
      <c r="AB3100" s="123" t="n"/>
      <c r="AC3100" s="123" t="n"/>
      <c r="AD3100" s="119" t="n"/>
      <c r="AE3100" s="125" t="n"/>
      <c r="AF3100" s="124">
        <f>MONTH(O3100)</f>
        <v/>
      </c>
      <c r="AG3100" s="124">
        <f>VLOOKUP(IFERROR(MID(AE3100,1,(FIND(",",AE3100,1)-1)),AE3100),Facility_Region_Mapping,2,FALSE)</f>
        <v/>
      </c>
      <c r="AH3100" s="124" t="n"/>
      <c r="AI3100" s="124">
        <f>IF(C3100&lt;&gt;"",IF(M3100="ESM User",getInterfaceName($C3100),"NA"),"")</f>
        <v/>
      </c>
      <c r="AJ3100" s="116">
        <f>IF(Q3100&lt;&gt;"",DATE(YEAR(Q3100), MONTH(Q3100), DAY(Q3100)),"")</f>
        <v/>
      </c>
      <c r="AK3100" s="130">
        <f>IF(Q3100&lt;&gt;0,Q3100-N3100,TODAY()-N3100)</f>
        <v/>
      </c>
      <c r="AL3100" s="112">
        <f>IF(F3100="Re-assigned",0,IF(H3100="Closed",0,IF(H3100="Service Restored",0,IF(H3100="",0,1))))</f>
        <v/>
      </c>
      <c r="AM3100" s="124">
        <f>IF(AL3100=0,"",IF(AK3100&gt;20.99,"Aged","Non-Aged"))</f>
        <v/>
      </c>
      <c r="AN3100" s="112">
        <f>IF(Q3100&lt;&gt;"",MONTH(Q3100),"")</f>
        <v/>
      </c>
      <c r="AO3100" s="112">
        <f>IFERROR(VALUE(V3100),0)</f>
        <v/>
      </c>
    </row>
    <row customFormat="1" customHeight="1" ht="29.25" r="3101" s="112" spans="1:41">
      <c r="A3101" s="127" t="n"/>
      <c r="B3101" s="113" t="n"/>
      <c r="C3101" s="127" t="n"/>
      <c r="D3101" s="127" t="n"/>
      <c r="E3101" s="114">
        <f>IF(F3101 &lt;&gt; "",VLOOKUP(F3101,CategoryLookup,2,FALSE), "")</f>
        <v/>
      </c>
      <c r="F3101" s="126" t="n"/>
      <c r="G3101" s="127" t="n"/>
      <c r="H3101" s="127" t="n"/>
      <c r="I3101" s="127" t="n"/>
      <c r="J3101" s="127" t="n"/>
      <c r="K3101" s="127" t="n"/>
      <c r="L3101" s="127" t="n"/>
      <c r="M3101" s="127" t="n"/>
      <c r="N3101" s="120" t="n"/>
      <c r="O3101" s="120" t="n"/>
      <c r="P3101" s="120" t="n"/>
      <c r="Q3101" s="120" t="n"/>
      <c r="R3101" s="121" t="n"/>
      <c r="S3101" s="121" t="n"/>
      <c r="T3101" s="121" t="n"/>
      <c r="U3101" s="121" t="n"/>
      <c r="V3101" s="117">
        <f>IF(P3101="NA","NA",IF(P3101&lt;&gt;"",TEXT(P3101-N3101,"[h].mm"),""))</f>
        <v/>
      </c>
      <c r="W3101" s="118">
        <f>IF(AND(R3101="",S3101=""),"",R3101+S3101)</f>
        <v/>
      </c>
      <c r="X3101" s="116">
        <f>IF(O3101&lt;&gt;"",DATE(YEAR(O3101), MONTH(O3101), DAY(O3101)),"")</f>
        <v/>
      </c>
      <c r="Y3101" s="122" t="n"/>
      <c r="Z3101" s="123" t="n"/>
      <c r="AA3101" s="117">
        <f>IF(F3101="Re-assigned","NA",IF(W3101="","",IF(W3101&gt;=VLOOKUP(D3101,SLAMatrix,3,FALSE),"Yes",IF(W3101&lt;VLOOKUP(D3101,SLAMatrix,2,FALSE),"No","Internal"))))</f>
        <v/>
      </c>
      <c r="AB3101" s="123" t="n"/>
      <c r="AC3101" s="123" t="n"/>
      <c r="AD3101" s="119" t="n"/>
      <c r="AE3101" s="125" t="n"/>
      <c r="AF3101" s="124">
        <f>MONTH(O3101)</f>
        <v/>
      </c>
      <c r="AG3101" s="124">
        <f>VLOOKUP(IFERROR(MID(AE3101,1,(FIND(",",AE3101,1)-1)),AE3101),Facility_Region_Mapping,2,FALSE)</f>
        <v/>
      </c>
      <c r="AH3101" s="124" t="n"/>
      <c r="AI3101" s="124">
        <f>IF(C3101&lt;&gt;"",IF(M3101="ESM User",getInterfaceName($C3101),"NA"),"")</f>
        <v/>
      </c>
      <c r="AJ3101" s="116">
        <f>IF(Q3101&lt;&gt;"",DATE(YEAR(Q3101), MONTH(Q3101), DAY(Q3101)),"")</f>
        <v/>
      </c>
      <c r="AK3101" s="130">
        <f>IF(Q3101&lt;&gt;0,Q3101-N3101,TODAY()-N3101)</f>
        <v/>
      </c>
      <c r="AL3101" s="112">
        <f>IF(F3101="Re-assigned",0,IF(H3101="Closed",0,IF(H3101="Service Restored",0,IF(H3101="",0,1))))</f>
        <v/>
      </c>
      <c r="AM3101" s="124">
        <f>IF(AL3101=0,"",IF(AK3101&gt;20.99,"Aged","Non-Aged"))</f>
        <v/>
      </c>
      <c r="AN3101" s="112">
        <f>IF(Q3101&lt;&gt;"",MONTH(Q3101),"")</f>
        <v/>
      </c>
      <c r="AO3101" s="112">
        <f>IFERROR(VALUE(V3101),0)</f>
        <v/>
      </c>
    </row>
    <row customFormat="1" customHeight="1" ht="29.25" r="3102" s="112" spans="1:41">
      <c r="A3102" s="127" t="n"/>
      <c r="B3102" s="113" t="n"/>
      <c r="C3102" s="127" t="n"/>
      <c r="D3102" s="127" t="n"/>
      <c r="E3102" s="114">
        <f>IF(F3102 &lt;&gt; "",VLOOKUP(F3102,CategoryLookup,2,FALSE), "")</f>
        <v/>
      </c>
      <c r="F3102" s="126" t="n"/>
      <c r="G3102" s="127" t="n"/>
      <c r="H3102" s="127" t="n"/>
      <c r="I3102" s="127" t="n"/>
      <c r="J3102" s="127" t="n"/>
      <c r="K3102" s="127" t="n"/>
      <c r="L3102" s="127" t="n"/>
      <c r="M3102" s="127" t="n"/>
      <c r="N3102" s="120" t="n"/>
      <c r="O3102" s="120" t="n"/>
      <c r="P3102" s="120" t="n"/>
      <c r="Q3102" s="120" t="n"/>
      <c r="R3102" s="121" t="n"/>
      <c r="S3102" s="121" t="n"/>
      <c r="T3102" s="121" t="n"/>
      <c r="U3102" s="121" t="n"/>
      <c r="V3102" s="117">
        <f>IF(P3102="NA","NA",IF(P3102&lt;&gt;"",TEXT(P3102-N3102,"[h].mm"),""))</f>
        <v/>
      </c>
      <c r="W3102" s="118">
        <f>IF(AND(R3102="",S3102=""),"",R3102+S3102)</f>
        <v/>
      </c>
      <c r="X3102" s="116">
        <f>IF(O3102&lt;&gt;"",DATE(YEAR(O3102), MONTH(O3102), DAY(O3102)),"")</f>
        <v/>
      </c>
      <c r="Y3102" s="122" t="n"/>
      <c r="Z3102" s="123" t="n"/>
      <c r="AA3102" s="117">
        <f>IF(F3102="Re-assigned","NA",IF(W3102="","",IF(W3102&gt;=VLOOKUP(D3102,SLAMatrix,3,FALSE),"Yes",IF(W3102&lt;VLOOKUP(D3102,SLAMatrix,2,FALSE),"No","Internal"))))</f>
        <v/>
      </c>
      <c r="AB3102" s="123" t="n"/>
      <c r="AC3102" s="123" t="n"/>
      <c r="AD3102" s="119" t="n"/>
      <c r="AE3102" s="125" t="n"/>
      <c r="AF3102" s="124">
        <f>MONTH(O3102)</f>
        <v/>
      </c>
      <c r="AG3102" s="124">
        <f>VLOOKUP(IFERROR(MID(AE3102,1,(FIND(",",AE3102,1)-1)),AE3102),Facility_Region_Mapping,2,FALSE)</f>
        <v/>
      </c>
      <c r="AH3102" s="124" t="n"/>
      <c r="AI3102" s="124">
        <f>IF(C3102&lt;&gt;"",IF(M3102="ESM User",getInterfaceName($C3102),"NA"),"")</f>
        <v/>
      </c>
      <c r="AJ3102" s="116">
        <f>IF(Q3102&lt;&gt;"",DATE(YEAR(Q3102), MONTH(Q3102), DAY(Q3102)),"")</f>
        <v/>
      </c>
      <c r="AK3102" s="130">
        <f>IF(Q3102&lt;&gt;0,Q3102-N3102,TODAY()-N3102)</f>
        <v/>
      </c>
      <c r="AL3102" s="112">
        <f>IF(F3102="Re-assigned",0,IF(H3102="Closed",0,IF(H3102="Service Restored",0,IF(H3102="",0,1))))</f>
        <v/>
      </c>
      <c r="AM3102" s="124">
        <f>IF(AL3102=0,"",IF(AK3102&gt;20.99,"Aged","Non-Aged"))</f>
        <v/>
      </c>
      <c r="AN3102" s="112">
        <f>IF(Q3102&lt;&gt;"",MONTH(Q3102),"")</f>
        <v/>
      </c>
      <c r="AO3102" s="112">
        <f>IFERROR(VALUE(V3102),0)</f>
        <v/>
      </c>
    </row>
    <row customFormat="1" customHeight="1" ht="29.25" r="3103" s="112" spans="1:41">
      <c r="A3103" s="127" t="n"/>
      <c r="B3103" s="113" t="n"/>
      <c r="C3103" s="127" t="n"/>
      <c r="D3103" s="127" t="n"/>
      <c r="E3103" s="114">
        <f>IF(F3103 &lt;&gt; "",VLOOKUP(F3103,CategoryLookup,2,FALSE), "")</f>
        <v/>
      </c>
      <c r="F3103" s="126" t="n"/>
      <c r="G3103" s="127" t="n"/>
      <c r="H3103" s="127" t="n"/>
      <c r="I3103" s="127" t="n"/>
      <c r="J3103" s="127" t="n"/>
      <c r="K3103" s="127" t="n"/>
      <c r="L3103" s="127" t="n"/>
      <c r="M3103" s="127" t="n"/>
      <c r="N3103" s="120" t="n"/>
      <c r="O3103" s="120" t="n"/>
      <c r="P3103" s="120" t="n"/>
      <c r="Q3103" s="120" t="n"/>
      <c r="R3103" s="121" t="n"/>
      <c r="S3103" s="121" t="n"/>
      <c r="T3103" s="121" t="n"/>
      <c r="U3103" s="121" t="n"/>
      <c r="V3103" s="117">
        <f>IF(P3103="NA","NA",IF(P3103&lt;&gt;"",TEXT(P3103-N3103,"[h].mm"),""))</f>
        <v/>
      </c>
      <c r="W3103" s="118">
        <f>IF(AND(R3103="",S3103=""),"",R3103+S3103)</f>
        <v/>
      </c>
      <c r="X3103" s="116">
        <f>IF(O3103&lt;&gt;"",DATE(YEAR(O3103), MONTH(O3103), DAY(O3103)),"")</f>
        <v/>
      </c>
      <c r="Y3103" s="122" t="n"/>
      <c r="Z3103" s="123" t="n"/>
      <c r="AA3103" s="117">
        <f>IF(F3103="Re-assigned","NA",IF(W3103="","",IF(W3103&gt;=VLOOKUP(D3103,SLAMatrix,3,FALSE),"Yes",IF(W3103&lt;VLOOKUP(D3103,SLAMatrix,2,FALSE),"No","Internal"))))</f>
        <v/>
      </c>
      <c r="AB3103" s="123" t="n"/>
      <c r="AC3103" s="123" t="n"/>
      <c r="AD3103" s="119" t="n"/>
      <c r="AE3103" s="125" t="n"/>
      <c r="AF3103" s="124">
        <f>MONTH(O3103)</f>
        <v/>
      </c>
      <c r="AG3103" s="124">
        <f>VLOOKUP(IFERROR(MID(AE3103,1,(FIND(",",AE3103,1)-1)),AE3103),Facility_Region_Mapping,2,FALSE)</f>
        <v/>
      </c>
      <c r="AH3103" s="124" t="n"/>
      <c r="AI3103" s="124">
        <f>IF(C3103&lt;&gt;"",IF(M3103="ESM User",getInterfaceName($C3103),"NA"),"")</f>
        <v/>
      </c>
      <c r="AJ3103" s="116">
        <f>IF(Q3103&lt;&gt;"",DATE(YEAR(Q3103), MONTH(Q3103), DAY(Q3103)),"")</f>
        <v/>
      </c>
      <c r="AK3103" s="130">
        <f>IF(Q3103&lt;&gt;0,Q3103-N3103,TODAY()-N3103)</f>
        <v/>
      </c>
      <c r="AL3103" s="112">
        <f>IF(F3103="Re-assigned",0,IF(H3103="Closed",0,IF(H3103="Service Restored",0,IF(H3103="",0,1))))</f>
        <v/>
      </c>
      <c r="AM3103" s="124">
        <f>IF(AL3103=0,"",IF(AK3103&gt;20.99,"Aged","Non-Aged"))</f>
        <v/>
      </c>
      <c r="AN3103" s="112">
        <f>IF(Q3103&lt;&gt;"",MONTH(Q3103),"")</f>
        <v/>
      </c>
      <c r="AO3103" s="112">
        <f>IFERROR(VALUE(V3103),0)</f>
        <v/>
      </c>
    </row>
    <row customFormat="1" customHeight="1" ht="29.25" r="3104" s="112" spans="1:41">
      <c r="A3104" s="127" t="n"/>
      <c r="B3104" s="113" t="n"/>
      <c r="C3104" s="127" t="n"/>
      <c r="D3104" s="127" t="n"/>
      <c r="E3104" s="114">
        <f>IF(F3104 &lt;&gt; "",VLOOKUP(F3104,CategoryLookup,2,FALSE), "")</f>
        <v/>
      </c>
      <c r="F3104" s="126" t="n"/>
      <c r="G3104" s="127" t="n"/>
      <c r="H3104" s="127" t="n"/>
      <c r="I3104" s="127" t="n"/>
      <c r="J3104" s="127" t="n"/>
      <c r="K3104" s="127" t="n"/>
      <c r="L3104" s="127" t="n"/>
      <c r="M3104" s="127" t="n"/>
      <c r="N3104" s="120" t="n"/>
      <c r="O3104" s="120" t="n"/>
      <c r="P3104" s="120" t="n"/>
      <c r="Q3104" s="120" t="n"/>
      <c r="R3104" s="121" t="n"/>
      <c r="S3104" s="121" t="n"/>
      <c r="T3104" s="121" t="n"/>
      <c r="U3104" s="121" t="n"/>
      <c r="V3104" s="117">
        <f>IF(P3104="NA","NA",IF(P3104&lt;&gt;"",TEXT(P3104-N3104,"[h].mm"),""))</f>
        <v/>
      </c>
      <c r="W3104" s="118">
        <f>IF(AND(R3104="",S3104=""),"",R3104+S3104)</f>
        <v/>
      </c>
      <c r="X3104" s="116">
        <f>IF(O3104&lt;&gt;"",DATE(YEAR(O3104), MONTH(O3104), DAY(O3104)),"")</f>
        <v/>
      </c>
      <c r="Y3104" s="122" t="n"/>
      <c r="Z3104" s="123" t="n"/>
      <c r="AA3104" s="117">
        <f>IF(F3104="Re-assigned","NA",IF(W3104="","",IF(W3104&gt;=VLOOKUP(D3104,SLAMatrix,3,FALSE),"Yes",IF(W3104&lt;VLOOKUP(D3104,SLAMatrix,2,FALSE),"No","Internal"))))</f>
        <v/>
      </c>
      <c r="AB3104" s="123" t="n"/>
      <c r="AC3104" s="123" t="n"/>
      <c r="AD3104" s="119" t="n"/>
      <c r="AE3104" s="125" t="n"/>
      <c r="AF3104" s="124">
        <f>MONTH(O3104)</f>
        <v/>
      </c>
      <c r="AG3104" s="124">
        <f>VLOOKUP(IFERROR(MID(AE3104,1,(FIND(",",AE3104,1)-1)),AE3104),Facility_Region_Mapping,2,FALSE)</f>
        <v/>
      </c>
      <c r="AH3104" s="124" t="n"/>
      <c r="AI3104" s="124">
        <f>IF(C3104&lt;&gt;"",IF(M3104="ESM User",getInterfaceName($C3104),"NA"),"")</f>
        <v/>
      </c>
      <c r="AJ3104" s="116">
        <f>IF(Q3104&lt;&gt;"",DATE(YEAR(Q3104), MONTH(Q3104), DAY(Q3104)),"")</f>
        <v/>
      </c>
      <c r="AK3104" s="130">
        <f>IF(Q3104&lt;&gt;0,Q3104-N3104,TODAY()-N3104)</f>
        <v/>
      </c>
      <c r="AL3104" s="112">
        <f>IF(F3104="Re-assigned",0,IF(H3104="Closed",0,IF(H3104="Service Restored",0,IF(H3104="",0,1))))</f>
        <v/>
      </c>
      <c r="AM3104" s="124">
        <f>IF(AL3104=0,"",IF(AK3104&gt;20.99,"Aged","Non-Aged"))</f>
        <v/>
      </c>
      <c r="AN3104" s="112">
        <f>IF(Q3104&lt;&gt;"",MONTH(Q3104),"")</f>
        <v/>
      </c>
      <c r="AO3104" s="112">
        <f>IFERROR(VALUE(V3104),0)</f>
        <v/>
      </c>
    </row>
    <row customFormat="1" customHeight="1" ht="29.25" r="3105" s="112" spans="1:41">
      <c r="A3105" s="127" t="n"/>
      <c r="B3105" s="113" t="n"/>
      <c r="C3105" s="127" t="n"/>
      <c r="D3105" s="127" t="n"/>
      <c r="E3105" s="114">
        <f>IF(F3105 &lt;&gt; "",VLOOKUP(F3105,CategoryLookup,2,FALSE), "")</f>
        <v/>
      </c>
      <c r="F3105" s="126" t="n"/>
      <c r="G3105" s="127" t="n"/>
      <c r="H3105" s="127" t="n"/>
      <c r="I3105" s="127" t="n"/>
      <c r="J3105" s="127" t="n"/>
      <c r="K3105" s="127" t="n"/>
      <c r="L3105" s="127" t="n"/>
      <c r="M3105" s="127" t="n"/>
      <c r="N3105" s="120" t="n"/>
      <c r="O3105" s="120" t="n"/>
      <c r="P3105" s="120" t="n"/>
      <c r="Q3105" s="120" t="n"/>
      <c r="R3105" s="121" t="n"/>
      <c r="S3105" s="121" t="n"/>
      <c r="T3105" s="121" t="n"/>
      <c r="U3105" s="121" t="n"/>
      <c r="V3105" s="117">
        <f>IF(P3105="NA","NA",IF(P3105&lt;&gt;"",TEXT(P3105-N3105,"[h].mm"),""))</f>
        <v/>
      </c>
      <c r="W3105" s="118">
        <f>IF(AND(R3105="",S3105=""),"",R3105+S3105)</f>
        <v/>
      </c>
      <c r="X3105" s="116">
        <f>IF(O3105&lt;&gt;"",DATE(YEAR(O3105), MONTH(O3105), DAY(O3105)),"")</f>
        <v/>
      </c>
      <c r="Y3105" s="122" t="n"/>
      <c r="Z3105" s="123" t="n"/>
      <c r="AA3105" s="117">
        <f>IF(F3105="Re-assigned","NA",IF(W3105="","",IF(W3105&gt;=VLOOKUP(D3105,SLAMatrix,3,FALSE),"Yes",IF(W3105&lt;VLOOKUP(D3105,SLAMatrix,2,FALSE),"No","Internal"))))</f>
        <v/>
      </c>
      <c r="AB3105" s="123" t="n"/>
      <c r="AC3105" s="123" t="n"/>
      <c r="AD3105" s="119" t="n"/>
      <c r="AE3105" s="125" t="n"/>
      <c r="AF3105" s="124">
        <f>MONTH(O3105)</f>
        <v/>
      </c>
      <c r="AG3105" s="124">
        <f>VLOOKUP(IFERROR(MID(AE3105,1,(FIND(",",AE3105,1)-1)),AE3105),Facility_Region_Mapping,2,FALSE)</f>
        <v/>
      </c>
      <c r="AH3105" s="124" t="n"/>
      <c r="AI3105" s="124">
        <f>IF(C3105&lt;&gt;"",IF(M3105="ESM User",getInterfaceName($C3105),"NA"),"")</f>
        <v/>
      </c>
      <c r="AJ3105" s="116">
        <f>IF(Q3105&lt;&gt;"",DATE(YEAR(Q3105), MONTH(Q3105), DAY(Q3105)),"")</f>
        <v/>
      </c>
      <c r="AK3105" s="130">
        <f>IF(Q3105&lt;&gt;0,Q3105-N3105,TODAY()-N3105)</f>
        <v/>
      </c>
      <c r="AL3105" s="112">
        <f>IF(F3105="Re-assigned",0,IF(H3105="Closed",0,IF(H3105="Service Restored",0,IF(H3105="",0,1))))</f>
        <v/>
      </c>
      <c r="AM3105" s="124">
        <f>IF(AL3105=0,"",IF(AK3105&gt;20.99,"Aged","Non-Aged"))</f>
        <v/>
      </c>
      <c r="AN3105" s="112">
        <f>IF(Q3105&lt;&gt;"",MONTH(Q3105),"")</f>
        <v/>
      </c>
      <c r="AO3105" s="112">
        <f>IFERROR(VALUE(V3105),0)</f>
        <v/>
      </c>
    </row>
    <row customFormat="1" customHeight="1" ht="29.25" r="3106" s="112" spans="1:41">
      <c r="A3106" s="127" t="n"/>
      <c r="B3106" s="113" t="n"/>
      <c r="C3106" s="127" t="n"/>
      <c r="D3106" s="127" t="n"/>
      <c r="E3106" s="114">
        <f>IF(F3106 &lt;&gt; "",VLOOKUP(F3106,CategoryLookup,2,FALSE), "")</f>
        <v/>
      </c>
      <c r="F3106" s="126" t="n"/>
      <c r="G3106" s="127" t="n"/>
      <c r="H3106" s="127" t="n"/>
      <c r="I3106" s="127" t="n"/>
      <c r="J3106" s="127" t="n"/>
      <c r="K3106" s="127" t="n"/>
      <c r="L3106" s="127" t="n"/>
      <c r="M3106" s="127" t="n"/>
      <c r="N3106" s="120" t="n"/>
      <c r="O3106" s="120" t="n"/>
      <c r="P3106" s="120" t="n"/>
      <c r="Q3106" s="120" t="n"/>
      <c r="R3106" s="121" t="n"/>
      <c r="S3106" s="121" t="n"/>
      <c r="T3106" s="121" t="n"/>
      <c r="U3106" s="121" t="n"/>
      <c r="V3106" s="117">
        <f>IF(P3106="NA","NA",IF(P3106&lt;&gt;"",TEXT(P3106-N3106,"[h].mm"),""))</f>
        <v/>
      </c>
      <c r="W3106" s="118">
        <f>IF(AND(R3106="",S3106=""),"",R3106+S3106)</f>
        <v/>
      </c>
      <c r="X3106" s="116">
        <f>IF(O3106&lt;&gt;"",DATE(YEAR(O3106), MONTH(O3106), DAY(O3106)),"")</f>
        <v/>
      </c>
      <c r="Y3106" s="122" t="n"/>
      <c r="Z3106" s="123" t="n"/>
      <c r="AA3106" s="117">
        <f>IF(F3106="Re-assigned","NA",IF(W3106="","",IF(W3106&gt;=VLOOKUP(D3106,SLAMatrix,3,FALSE),"Yes",IF(W3106&lt;VLOOKUP(D3106,SLAMatrix,2,FALSE),"No","Internal"))))</f>
        <v/>
      </c>
      <c r="AB3106" s="123" t="n"/>
      <c r="AC3106" s="123" t="n"/>
      <c r="AD3106" s="119" t="n"/>
      <c r="AE3106" s="125" t="n"/>
      <c r="AF3106" s="124">
        <f>MONTH(O3106)</f>
        <v/>
      </c>
      <c r="AG3106" s="124">
        <f>VLOOKUP(IFERROR(MID(AE3106,1,(FIND(",",AE3106,1)-1)),AE3106),Facility_Region_Mapping,2,FALSE)</f>
        <v/>
      </c>
      <c r="AH3106" s="124" t="n"/>
      <c r="AI3106" s="124">
        <f>IF(C3106&lt;&gt;"",IF(M3106="ESM User",getInterfaceName($C3106),"NA"),"")</f>
        <v/>
      </c>
      <c r="AJ3106" s="116">
        <f>IF(Q3106&lt;&gt;"",DATE(YEAR(Q3106), MONTH(Q3106), DAY(Q3106)),"")</f>
        <v/>
      </c>
      <c r="AK3106" s="130">
        <f>IF(Q3106&lt;&gt;0,Q3106-N3106,TODAY()-N3106)</f>
        <v/>
      </c>
      <c r="AL3106" s="112">
        <f>IF(F3106="Re-assigned",0,IF(H3106="Closed",0,IF(H3106="Service Restored",0,IF(H3106="",0,1))))</f>
        <v/>
      </c>
      <c r="AM3106" s="124">
        <f>IF(AL3106=0,"",IF(AK3106&gt;20.99,"Aged","Non-Aged"))</f>
        <v/>
      </c>
      <c r="AN3106" s="112">
        <f>IF(Q3106&lt;&gt;"",MONTH(Q3106),"")</f>
        <v/>
      </c>
      <c r="AO3106" s="112">
        <f>IFERROR(VALUE(V3106),0)</f>
        <v/>
      </c>
    </row>
    <row customFormat="1" customHeight="1" ht="29.25" r="3107" s="112" spans="1:41">
      <c r="A3107" s="127" t="n"/>
      <c r="B3107" s="113" t="n"/>
      <c r="C3107" s="127" t="n"/>
      <c r="D3107" s="127" t="n"/>
      <c r="E3107" s="114">
        <f>IF(F3107 &lt;&gt; "",VLOOKUP(F3107,CategoryLookup,2,FALSE), "")</f>
        <v/>
      </c>
      <c r="F3107" s="126" t="n"/>
      <c r="G3107" s="127" t="n"/>
      <c r="H3107" s="127" t="n"/>
      <c r="I3107" s="127" t="n"/>
      <c r="J3107" s="127" t="n"/>
      <c r="K3107" s="127" t="n"/>
      <c r="L3107" s="127" t="n"/>
      <c r="M3107" s="127" t="n"/>
      <c r="N3107" s="120" t="n"/>
      <c r="O3107" s="120" t="n"/>
      <c r="P3107" s="120" t="n"/>
      <c r="Q3107" s="120" t="n"/>
      <c r="R3107" s="121" t="n"/>
      <c r="S3107" s="121" t="n"/>
      <c r="T3107" s="121" t="n"/>
      <c r="U3107" s="121" t="n"/>
      <c r="V3107" s="117">
        <f>IF(P3107="NA","NA",IF(P3107&lt;&gt;"",TEXT(P3107-N3107,"[h].mm"),""))</f>
        <v/>
      </c>
      <c r="W3107" s="118">
        <f>IF(AND(R3107="",S3107=""),"",R3107+S3107)</f>
        <v/>
      </c>
      <c r="X3107" s="116">
        <f>IF(O3107&lt;&gt;"",DATE(YEAR(O3107), MONTH(O3107), DAY(O3107)),"")</f>
        <v/>
      </c>
      <c r="Y3107" s="122" t="n"/>
      <c r="Z3107" s="123" t="n"/>
      <c r="AA3107" s="117">
        <f>IF(F3107="Re-assigned","NA",IF(W3107="","",IF(W3107&gt;=VLOOKUP(D3107,SLAMatrix,3,FALSE),"Yes",IF(W3107&lt;VLOOKUP(D3107,SLAMatrix,2,FALSE),"No","Internal"))))</f>
        <v/>
      </c>
      <c r="AB3107" s="123" t="n"/>
      <c r="AC3107" s="123" t="n"/>
      <c r="AD3107" s="119" t="n"/>
      <c r="AE3107" s="125" t="n"/>
      <c r="AF3107" s="124">
        <f>MONTH(O3107)</f>
        <v/>
      </c>
      <c r="AG3107" s="124">
        <f>VLOOKUP(IFERROR(MID(AE3107,1,(FIND(",",AE3107,1)-1)),AE3107),Facility_Region_Mapping,2,FALSE)</f>
        <v/>
      </c>
      <c r="AH3107" s="124" t="n"/>
      <c r="AI3107" s="124">
        <f>IF(C3107&lt;&gt;"",IF(M3107="ESM User",getInterfaceName($C3107),"NA"),"")</f>
        <v/>
      </c>
      <c r="AJ3107" s="116">
        <f>IF(Q3107&lt;&gt;"",DATE(YEAR(Q3107), MONTH(Q3107), DAY(Q3107)),"")</f>
        <v/>
      </c>
      <c r="AK3107" s="130">
        <f>IF(Q3107&lt;&gt;0,Q3107-N3107,TODAY()-N3107)</f>
        <v/>
      </c>
      <c r="AL3107" s="112">
        <f>IF(F3107="Re-assigned",0,IF(H3107="Closed",0,IF(H3107="Service Restored",0,IF(H3107="",0,1))))</f>
        <v/>
      </c>
      <c r="AM3107" s="124">
        <f>IF(AL3107=0,"",IF(AK3107&gt;20.99,"Aged","Non-Aged"))</f>
        <v/>
      </c>
      <c r="AN3107" s="112">
        <f>IF(Q3107&lt;&gt;"",MONTH(Q3107),"")</f>
        <v/>
      </c>
      <c r="AO3107" s="112">
        <f>IFERROR(VALUE(V3107),0)</f>
        <v/>
      </c>
    </row>
    <row customFormat="1" customHeight="1" ht="29.25" r="3108" s="112" spans="1:41">
      <c r="A3108" s="127" t="n"/>
      <c r="B3108" s="113" t="n"/>
      <c r="C3108" s="127" t="n"/>
      <c r="D3108" s="127" t="n"/>
      <c r="E3108" s="114">
        <f>IF(F3108 &lt;&gt; "",VLOOKUP(F3108,CategoryLookup,2,FALSE), "")</f>
        <v/>
      </c>
      <c r="F3108" s="126" t="n"/>
      <c r="G3108" s="127" t="n"/>
      <c r="H3108" s="127" t="n"/>
      <c r="I3108" s="127" t="n"/>
      <c r="J3108" s="127" t="n"/>
      <c r="K3108" s="127" t="n"/>
      <c r="L3108" s="127" t="n"/>
      <c r="M3108" s="127" t="n"/>
      <c r="N3108" s="120" t="n"/>
      <c r="O3108" s="120" t="n"/>
      <c r="P3108" s="120" t="n"/>
      <c r="Q3108" s="120" t="n"/>
      <c r="R3108" s="121" t="n"/>
      <c r="S3108" s="121" t="n"/>
      <c r="T3108" s="121" t="n"/>
      <c r="U3108" s="121" t="n"/>
      <c r="V3108" s="117">
        <f>IF(P3108="NA","NA",IF(P3108&lt;&gt;"",TEXT(P3108-N3108,"[h].mm"),""))</f>
        <v/>
      </c>
      <c r="W3108" s="118">
        <f>IF(AND(R3108="",S3108=""),"",R3108+S3108)</f>
        <v/>
      </c>
      <c r="X3108" s="116">
        <f>IF(O3108&lt;&gt;"",DATE(YEAR(O3108), MONTH(O3108), DAY(O3108)),"")</f>
        <v/>
      </c>
      <c r="Y3108" s="122" t="n"/>
      <c r="Z3108" s="123" t="n"/>
      <c r="AA3108" s="117">
        <f>IF(F3108="Re-assigned","NA",IF(W3108="","",IF(W3108&gt;=VLOOKUP(D3108,SLAMatrix,3,FALSE),"Yes",IF(W3108&lt;VLOOKUP(D3108,SLAMatrix,2,FALSE),"No","Internal"))))</f>
        <v/>
      </c>
      <c r="AB3108" s="123" t="n"/>
      <c r="AC3108" s="123" t="n"/>
      <c r="AD3108" s="119" t="n"/>
      <c r="AE3108" s="125" t="n"/>
      <c r="AF3108" s="124">
        <f>MONTH(O3108)</f>
        <v/>
      </c>
      <c r="AG3108" s="124">
        <f>VLOOKUP(IFERROR(MID(AE3108,1,(FIND(",",AE3108,1)-1)),AE3108),Facility_Region_Mapping,2,FALSE)</f>
        <v/>
      </c>
      <c r="AH3108" s="124" t="n"/>
      <c r="AI3108" s="124">
        <f>IF(C3108&lt;&gt;"",IF(M3108="ESM User",getInterfaceName($C3108),"NA"),"")</f>
        <v/>
      </c>
      <c r="AJ3108" s="116">
        <f>IF(Q3108&lt;&gt;"",DATE(YEAR(Q3108), MONTH(Q3108), DAY(Q3108)),"")</f>
        <v/>
      </c>
      <c r="AK3108" s="130">
        <f>IF(Q3108&lt;&gt;0,Q3108-N3108,TODAY()-N3108)</f>
        <v/>
      </c>
      <c r="AL3108" s="112">
        <f>IF(F3108="Re-assigned",0,IF(H3108="Closed",0,IF(H3108="Service Restored",0,IF(H3108="",0,1))))</f>
        <v/>
      </c>
      <c r="AM3108" s="124">
        <f>IF(AL3108=0,"",IF(AK3108&gt;20.99,"Aged","Non-Aged"))</f>
        <v/>
      </c>
      <c r="AN3108" s="112">
        <f>IF(Q3108&lt;&gt;"",MONTH(Q3108),"")</f>
        <v/>
      </c>
      <c r="AO3108" s="112">
        <f>IFERROR(VALUE(V3108),0)</f>
        <v/>
      </c>
    </row>
    <row customFormat="1" customHeight="1" ht="29.25" r="3109" s="112" spans="1:41">
      <c r="A3109" s="127" t="n"/>
      <c r="B3109" s="113" t="n"/>
      <c r="C3109" s="127" t="n"/>
      <c r="D3109" s="127" t="n"/>
      <c r="E3109" s="114">
        <f>IF(F3109 &lt;&gt; "",VLOOKUP(F3109,CategoryLookup,2,FALSE), "")</f>
        <v/>
      </c>
      <c r="F3109" s="126" t="n"/>
      <c r="G3109" s="127" t="n"/>
      <c r="H3109" s="127" t="n"/>
      <c r="I3109" s="127" t="n"/>
      <c r="J3109" s="127" t="n"/>
      <c r="K3109" s="127" t="n"/>
      <c r="L3109" s="127" t="n"/>
      <c r="M3109" s="127" t="n"/>
      <c r="N3109" s="120" t="n"/>
      <c r="O3109" s="120" t="n"/>
      <c r="P3109" s="120" t="n"/>
      <c r="Q3109" s="120" t="n"/>
      <c r="R3109" s="121" t="n"/>
      <c r="S3109" s="121" t="n"/>
      <c r="T3109" s="121" t="n"/>
      <c r="U3109" s="121" t="n"/>
      <c r="V3109" s="117">
        <f>IF(P3109="NA","NA",IF(P3109&lt;&gt;"",TEXT(P3109-N3109,"[h].mm"),""))</f>
        <v/>
      </c>
      <c r="W3109" s="118">
        <f>IF(AND(R3109="",S3109=""),"",R3109+S3109)</f>
        <v/>
      </c>
      <c r="X3109" s="116">
        <f>IF(O3109&lt;&gt;"",DATE(YEAR(O3109), MONTH(O3109), DAY(O3109)),"")</f>
        <v/>
      </c>
      <c r="Y3109" s="122" t="n"/>
      <c r="Z3109" s="123" t="n"/>
      <c r="AA3109" s="117">
        <f>IF(F3109="Re-assigned","NA",IF(W3109="","",IF(W3109&gt;=VLOOKUP(D3109,SLAMatrix,3,FALSE),"Yes",IF(W3109&lt;VLOOKUP(D3109,SLAMatrix,2,FALSE),"No","Internal"))))</f>
        <v/>
      </c>
      <c r="AB3109" s="123" t="n"/>
      <c r="AC3109" s="123" t="n"/>
      <c r="AD3109" s="119" t="n"/>
      <c r="AE3109" s="125" t="n"/>
      <c r="AF3109" s="124">
        <f>MONTH(O3109)</f>
        <v/>
      </c>
      <c r="AG3109" s="124">
        <f>VLOOKUP(IFERROR(MID(AE3109,1,(FIND(",",AE3109,1)-1)),AE3109),Facility_Region_Mapping,2,FALSE)</f>
        <v/>
      </c>
      <c r="AH3109" s="124" t="n"/>
      <c r="AI3109" s="124">
        <f>IF(C3109&lt;&gt;"",IF(M3109="ESM User",getInterfaceName($C3109),"NA"),"")</f>
        <v/>
      </c>
      <c r="AJ3109" s="116">
        <f>IF(Q3109&lt;&gt;"",DATE(YEAR(Q3109), MONTH(Q3109), DAY(Q3109)),"")</f>
        <v/>
      </c>
      <c r="AK3109" s="130">
        <f>IF(Q3109&lt;&gt;0,Q3109-N3109,TODAY()-N3109)</f>
        <v/>
      </c>
      <c r="AL3109" s="112">
        <f>IF(F3109="Re-assigned",0,IF(H3109="Closed",0,IF(H3109="Service Restored",0,IF(H3109="",0,1))))</f>
        <v/>
      </c>
      <c r="AM3109" s="124">
        <f>IF(AL3109=0,"",IF(AK3109&gt;20.99,"Aged","Non-Aged"))</f>
        <v/>
      </c>
      <c r="AN3109" s="112">
        <f>IF(Q3109&lt;&gt;"",MONTH(Q3109),"")</f>
        <v/>
      </c>
      <c r="AO3109" s="112">
        <f>IFERROR(VALUE(V3109),0)</f>
        <v/>
      </c>
    </row>
    <row customFormat="1" customHeight="1" ht="29.25" r="3110" s="112" spans="1:41">
      <c r="A3110" s="127" t="n"/>
      <c r="B3110" s="113" t="n"/>
      <c r="C3110" s="127" t="n"/>
      <c r="D3110" s="127" t="n"/>
      <c r="E3110" s="114">
        <f>IF(F3110 &lt;&gt; "",VLOOKUP(F3110,CategoryLookup,2,FALSE), "")</f>
        <v/>
      </c>
      <c r="F3110" s="126" t="n"/>
      <c r="G3110" s="127" t="n"/>
      <c r="H3110" s="127" t="n"/>
      <c r="I3110" s="127" t="n"/>
      <c r="J3110" s="127" t="n"/>
      <c r="K3110" s="127" t="n"/>
      <c r="L3110" s="127" t="n"/>
      <c r="M3110" s="127" t="n"/>
      <c r="N3110" s="120" t="n"/>
      <c r="O3110" s="120" t="n"/>
      <c r="P3110" s="120" t="n"/>
      <c r="Q3110" s="120" t="n"/>
      <c r="R3110" s="121" t="n"/>
      <c r="S3110" s="121" t="n"/>
      <c r="T3110" s="121" t="n"/>
      <c r="U3110" s="121" t="n"/>
      <c r="V3110" s="117">
        <f>IF(P3110="NA","NA",IF(P3110&lt;&gt;"",TEXT(P3110-N3110,"[h].mm"),""))</f>
        <v/>
      </c>
      <c r="W3110" s="118">
        <f>IF(AND(R3110="",S3110=""),"",R3110+S3110)</f>
        <v/>
      </c>
      <c r="X3110" s="116">
        <f>IF(O3110&lt;&gt;"",DATE(YEAR(O3110), MONTH(O3110), DAY(O3110)),"")</f>
        <v/>
      </c>
      <c r="Y3110" s="122" t="n"/>
      <c r="Z3110" s="123" t="n"/>
      <c r="AA3110" s="117">
        <f>IF(F3110="Re-assigned","NA",IF(W3110="","",IF(W3110&gt;=VLOOKUP(D3110,SLAMatrix,3,FALSE),"Yes",IF(W3110&lt;VLOOKUP(D3110,SLAMatrix,2,FALSE),"No","Internal"))))</f>
        <v/>
      </c>
      <c r="AB3110" s="123" t="n"/>
      <c r="AC3110" s="123" t="n"/>
      <c r="AD3110" s="119" t="n"/>
      <c r="AE3110" s="125" t="n"/>
      <c r="AF3110" s="124">
        <f>MONTH(O3110)</f>
        <v/>
      </c>
      <c r="AG3110" s="124">
        <f>VLOOKUP(IFERROR(MID(AE3110,1,(FIND(",",AE3110,1)-1)),AE3110),Facility_Region_Mapping,2,FALSE)</f>
        <v/>
      </c>
      <c r="AH3110" s="124" t="n"/>
      <c r="AI3110" s="124">
        <f>IF(C3110&lt;&gt;"",IF(M3110="ESM User",getInterfaceName($C3110),"NA"),"")</f>
        <v/>
      </c>
      <c r="AJ3110" s="116">
        <f>IF(Q3110&lt;&gt;"",DATE(YEAR(Q3110), MONTH(Q3110), DAY(Q3110)),"")</f>
        <v/>
      </c>
      <c r="AK3110" s="130">
        <f>IF(Q3110&lt;&gt;0,Q3110-N3110,TODAY()-N3110)</f>
        <v/>
      </c>
      <c r="AL3110" s="112">
        <f>IF(F3110="Re-assigned",0,IF(H3110="Closed",0,IF(H3110="Service Restored",0,IF(H3110="",0,1))))</f>
        <v/>
      </c>
      <c r="AM3110" s="124">
        <f>IF(AL3110=0,"",IF(AK3110&gt;20.99,"Aged","Non-Aged"))</f>
        <v/>
      </c>
      <c r="AN3110" s="112">
        <f>IF(Q3110&lt;&gt;"",MONTH(Q3110),"")</f>
        <v/>
      </c>
      <c r="AO3110" s="112">
        <f>IFERROR(VALUE(V3110),0)</f>
        <v/>
      </c>
    </row>
    <row customFormat="1" customHeight="1" ht="29.25" r="3111" s="112" spans="1:41">
      <c r="A3111" s="127" t="n"/>
      <c r="B3111" s="113" t="n"/>
      <c r="C3111" s="127" t="n"/>
      <c r="D3111" s="127" t="n"/>
      <c r="E3111" s="114">
        <f>IF(F3111 &lt;&gt; "",VLOOKUP(F3111,CategoryLookup,2,FALSE), "")</f>
        <v/>
      </c>
      <c r="F3111" s="126" t="n"/>
      <c r="G3111" s="127" t="n"/>
      <c r="H3111" s="127" t="n"/>
      <c r="I3111" s="127" t="n"/>
      <c r="J3111" s="127" t="n"/>
      <c r="K3111" s="127" t="n"/>
      <c r="L3111" s="127" t="n"/>
      <c r="M3111" s="127" t="n"/>
      <c r="N3111" s="120" t="n"/>
      <c r="O3111" s="120" t="n"/>
      <c r="P3111" s="120" t="n"/>
      <c r="Q3111" s="120" t="n"/>
      <c r="R3111" s="121" t="n"/>
      <c r="S3111" s="121" t="n"/>
      <c r="T3111" s="121" t="n"/>
      <c r="U3111" s="121" t="n"/>
      <c r="V3111" s="117">
        <f>IF(P3111="NA","NA",IF(P3111&lt;&gt;"",TEXT(P3111-N3111,"[h].mm"),""))</f>
        <v/>
      </c>
      <c r="W3111" s="118">
        <f>IF(AND(R3111="",S3111=""),"",R3111+S3111)</f>
        <v/>
      </c>
      <c r="X3111" s="116">
        <f>IF(O3111&lt;&gt;"",DATE(YEAR(O3111), MONTH(O3111), DAY(O3111)),"")</f>
        <v/>
      </c>
      <c r="Y3111" s="122" t="n"/>
      <c r="Z3111" s="123" t="n"/>
      <c r="AA3111" s="117">
        <f>IF(F3111="Re-assigned","NA",IF(W3111="","",IF(W3111&gt;=VLOOKUP(D3111,SLAMatrix,3,FALSE),"Yes",IF(W3111&lt;VLOOKUP(D3111,SLAMatrix,2,FALSE),"No","Internal"))))</f>
        <v/>
      </c>
      <c r="AB3111" s="123" t="n"/>
      <c r="AC3111" s="123" t="n"/>
      <c r="AD3111" s="119" t="n"/>
      <c r="AE3111" s="125" t="n"/>
      <c r="AF3111" s="124">
        <f>MONTH(O3111)</f>
        <v/>
      </c>
      <c r="AG3111" s="124">
        <f>VLOOKUP(IFERROR(MID(AE3111,1,(FIND(",",AE3111,1)-1)),AE3111),Facility_Region_Mapping,2,FALSE)</f>
        <v/>
      </c>
      <c r="AH3111" s="124" t="n"/>
      <c r="AI3111" s="124">
        <f>IF(C3111&lt;&gt;"",IF(M3111="ESM User",getInterfaceName($C3111),"NA"),"")</f>
        <v/>
      </c>
      <c r="AJ3111" s="116">
        <f>IF(Q3111&lt;&gt;"",DATE(YEAR(Q3111), MONTH(Q3111), DAY(Q3111)),"")</f>
        <v/>
      </c>
      <c r="AK3111" s="130">
        <f>IF(Q3111&lt;&gt;0,Q3111-N3111,TODAY()-N3111)</f>
        <v/>
      </c>
      <c r="AL3111" s="112">
        <f>IF(F3111="Re-assigned",0,IF(H3111="Closed",0,IF(H3111="Service Restored",0,IF(H3111="",0,1))))</f>
        <v/>
      </c>
      <c r="AM3111" s="124">
        <f>IF(AL3111=0,"",IF(AK3111&gt;20.99,"Aged","Non-Aged"))</f>
        <v/>
      </c>
      <c r="AN3111" s="112">
        <f>IF(Q3111&lt;&gt;"",MONTH(Q3111),"")</f>
        <v/>
      </c>
      <c r="AO3111" s="112">
        <f>IFERROR(VALUE(V3111),0)</f>
        <v/>
      </c>
    </row>
    <row customFormat="1" customHeight="1" ht="29.25" r="3112" s="112" spans="1:41">
      <c r="A3112" s="127" t="n"/>
      <c r="B3112" s="113" t="n"/>
      <c r="C3112" s="127" t="n"/>
      <c r="D3112" s="127" t="n"/>
      <c r="E3112" s="114">
        <f>IF(F3112 &lt;&gt; "",VLOOKUP(F3112,CategoryLookup,2,FALSE), "")</f>
        <v/>
      </c>
      <c r="F3112" s="126" t="n"/>
      <c r="G3112" s="127" t="n"/>
      <c r="H3112" s="127" t="n"/>
      <c r="I3112" s="127" t="n"/>
      <c r="J3112" s="127" t="n"/>
      <c r="K3112" s="127" t="n"/>
      <c r="L3112" s="127" t="n"/>
      <c r="M3112" s="127" t="n"/>
      <c r="N3112" s="120" t="n"/>
      <c r="O3112" s="120" t="n"/>
      <c r="P3112" s="120" t="n"/>
      <c r="Q3112" s="120" t="n"/>
      <c r="R3112" s="121" t="n"/>
      <c r="S3112" s="121" t="n"/>
      <c r="T3112" s="121" t="n"/>
      <c r="U3112" s="121" t="n"/>
      <c r="V3112" s="117">
        <f>IF(P3112="NA","NA",IF(P3112&lt;&gt;"",TEXT(P3112-N3112,"[h].mm"),""))</f>
        <v/>
      </c>
      <c r="W3112" s="118">
        <f>IF(AND(R3112="",S3112=""),"",R3112+S3112)</f>
        <v/>
      </c>
      <c r="X3112" s="116">
        <f>IF(O3112&lt;&gt;"",DATE(YEAR(O3112), MONTH(O3112), DAY(O3112)),"")</f>
        <v/>
      </c>
      <c r="Y3112" s="122" t="n"/>
      <c r="Z3112" s="123" t="n"/>
      <c r="AA3112" s="117">
        <f>IF(F3112="Re-assigned","NA",IF(W3112="","",IF(W3112&gt;=VLOOKUP(D3112,SLAMatrix,3,FALSE),"Yes",IF(W3112&lt;VLOOKUP(D3112,SLAMatrix,2,FALSE),"No","Internal"))))</f>
        <v/>
      </c>
      <c r="AB3112" s="123" t="n"/>
      <c r="AC3112" s="123" t="n"/>
      <c r="AD3112" s="119" t="n"/>
      <c r="AE3112" s="125" t="n"/>
      <c r="AF3112" s="124">
        <f>MONTH(O3112)</f>
        <v/>
      </c>
      <c r="AG3112" s="124">
        <f>VLOOKUP(IFERROR(MID(AE3112,1,(FIND(",",AE3112,1)-1)),AE3112),Facility_Region_Mapping,2,FALSE)</f>
        <v/>
      </c>
      <c r="AH3112" s="124" t="n"/>
      <c r="AI3112" s="124">
        <f>IF(C3112&lt;&gt;"",IF(M3112="ESM User",getInterfaceName($C3112),"NA"),"")</f>
        <v/>
      </c>
      <c r="AJ3112" s="116">
        <f>IF(Q3112&lt;&gt;"",DATE(YEAR(Q3112), MONTH(Q3112), DAY(Q3112)),"")</f>
        <v/>
      </c>
      <c r="AK3112" s="130">
        <f>IF(Q3112&lt;&gt;0,Q3112-N3112,TODAY()-N3112)</f>
        <v/>
      </c>
      <c r="AL3112" s="112">
        <f>IF(F3112="Re-assigned",0,IF(H3112="Closed",0,IF(H3112="Service Restored",0,IF(H3112="",0,1))))</f>
        <v/>
      </c>
      <c r="AM3112" s="124">
        <f>IF(AL3112=0,"",IF(AK3112&gt;20.99,"Aged","Non-Aged"))</f>
        <v/>
      </c>
      <c r="AN3112" s="112">
        <f>IF(Q3112&lt;&gt;"",MONTH(Q3112),"")</f>
        <v/>
      </c>
      <c r="AO3112" s="112">
        <f>IFERROR(VALUE(V3112),0)</f>
        <v/>
      </c>
    </row>
    <row customFormat="1" customHeight="1" ht="29.25" r="3113" s="112" spans="1:41">
      <c r="A3113" s="127" t="n"/>
      <c r="B3113" s="113" t="n"/>
      <c r="C3113" s="127" t="n"/>
      <c r="D3113" s="127" t="n"/>
      <c r="E3113" s="114">
        <f>IF(F3113 &lt;&gt; "",VLOOKUP(F3113,CategoryLookup,2,FALSE), "")</f>
        <v/>
      </c>
      <c r="F3113" s="126" t="n"/>
      <c r="G3113" s="127" t="n"/>
      <c r="H3113" s="127" t="n"/>
      <c r="I3113" s="127" t="n"/>
      <c r="J3113" s="127" t="n"/>
      <c r="K3113" s="127" t="n"/>
      <c r="L3113" s="127" t="n"/>
      <c r="M3113" s="127" t="n"/>
      <c r="N3113" s="120" t="n"/>
      <c r="O3113" s="120" t="n"/>
      <c r="P3113" s="120" t="n"/>
      <c r="Q3113" s="120" t="n"/>
      <c r="R3113" s="121" t="n"/>
      <c r="S3113" s="121" t="n"/>
      <c r="T3113" s="121" t="n"/>
      <c r="U3113" s="121" t="n"/>
      <c r="V3113" s="117">
        <f>IF(P3113="NA","NA",IF(P3113&lt;&gt;"",TEXT(P3113-N3113,"[h].mm"),""))</f>
        <v/>
      </c>
      <c r="W3113" s="118">
        <f>IF(AND(R3113="",S3113=""),"",R3113+S3113)</f>
        <v/>
      </c>
      <c r="X3113" s="116">
        <f>IF(O3113&lt;&gt;"",DATE(YEAR(O3113), MONTH(O3113), DAY(O3113)),"")</f>
        <v/>
      </c>
      <c r="Y3113" s="122" t="n"/>
      <c r="Z3113" s="123" t="n"/>
      <c r="AA3113" s="117">
        <f>IF(F3113="Re-assigned","NA",IF(W3113="","",IF(W3113&gt;=VLOOKUP(D3113,SLAMatrix,3,FALSE),"Yes",IF(W3113&lt;VLOOKUP(D3113,SLAMatrix,2,FALSE),"No","Internal"))))</f>
        <v/>
      </c>
      <c r="AB3113" s="123" t="n"/>
      <c r="AC3113" s="123" t="n"/>
      <c r="AD3113" s="119" t="n"/>
      <c r="AE3113" s="125" t="n"/>
      <c r="AF3113" s="124">
        <f>MONTH(O3113)</f>
        <v/>
      </c>
      <c r="AG3113" s="124">
        <f>VLOOKUP(IFERROR(MID(AE3113,1,(FIND(",",AE3113,1)-1)),AE3113),Facility_Region_Mapping,2,FALSE)</f>
        <v/>
      </c>
      <c r="AH3113" s="124" t="n"/>
      <c r="AI3113" s="124">
        <f>IF(C3113&lt;&gt;"",IF(M3113="ESM User",getInterfaceName($C3113),"NA"),"")</f>
        <v/>
      </c>
      <c r="AJ3113" s="116">
        <f>IF(Q3113&lt;&gt;"",DATE(YEAR(Q3113), MONTH(Q3113), DAY(Q3113)),"")</f>
        <v/>
      </c>
      <c r="AK3113" s="130">
        <f>IF(Q3113&lt;&gt;0,Q3113-N3113,TODAY()-N3113)</f>
        <v/>
      </c>
      <c r="AL3113" s="112">
        <f>IF(F3113="Re-assigned",0,IF(H3113="Closed",0,IF(H3113="Service Restored",0,IF(H3113="",0,1))))</f>
        <v/>
      </c>
      <c r="AM3113" s="124">
        <f>IF(AL3113=0,"",IF(AK3113&gt;20.99,"Aged","Non-Aged"))</f>
        <v/>
      </c>
      <c r="AN3113" s="112">
        <f>IF(Q3113&lt;&gt;"",MONTH(Q3113),"")</f>
        <v/>
      </c>
      <c r="AO3113" s="112">
        <f>IFERROR(VALUE(V3113),0)</f>
        <v/>
      </c>
    </row>
    <row customFormat="1" customHeight="1" ht="29.25" r="3114" s="112" spans="1:41">
      <c r="A3114" s="127" t="n"/>
      <c r="B3114" s="113" t="n"/>
      <c r="C3114" s="127" t="n"/>
      <c r="D3114" s="127" t="n"/>
      <c r="E3114" s="114">
        <f>IF(F3114 &lt;&gt; "",VLOOKUP(F3114,CategoryLookup,2,FALSE), "")</f>
        <v/>
      </c>
      <c r="F3114" s="126" t="n"/>
      <c r="G3114" s="127" t="n"/>
      <c r="H3114" s="127" t="n"/>
      <c r="I3114" s="127" t="n"/>
      <c r="J3114" s="127" t="n"/>
      <c r="K3114" s="127" t="n"/>
      <c r="L3114" s="127" t="n"/>
      <c r="M3114" s="127" t="n"/>
      <c r="N3114" s="120" t="n"/>
      <c r="O3114" s="120" t="n"/>
      <c r="P3114" s="120" t="n"/>
      <c r="Q3114" s="120" t="n"/>
      <c r="R3114" s="121" t="n"/>
      <c r="S3114" s="121" t="n"/>
      <c r="T3114" s="121" t="n"/>
      <c r="U3114" s="121" t="n"/>
      <c r="V3114" s="117">
        <f>IF(P3114="NA","NA",IF(P3114&lt;&gt;"",TEXT(P3114-N3114,"[h].mm"),""))</f>
        <v/>
      </c>
      <c r="W3114" s="118">
        <f>IF(AND(R3114="",S3114=""),"",R3114+S3114)</f>
        <v/>
      </c>
      <c r="X3114" s="116">
        <f>IF(O3114&lt;&gt;"",DATE(YEAR(O3114), MONTH(O3114), DAY(O3114)),"")</f>
        <v/>
      </c>
      <c r="Y3114" s="122" t="n"/>
      <c r="Z3114" s="123" t="n"/>
      <c r="AA3114" s="117">
        <f>IF(F3114="Re-assigned","NA",IF(W3114="","",IF(W3114&gt;=VLOOKUP(D3114,SLAMatrix,3,FALSE),"Yes",IF(W3114&lt;VLOOKUP(D3114,SLAMatrix,2,FALSE),"No","Internal"))))</f>
        <v/>
      </c>
      <c r="AB3114" s="123" t="n"/>
      <c r="AC3114" s="123" t="n"/>
      <c r="AD3114" s="119" t="n"/>
      <c r="AE3114" s="125" t="n"/>
      <c r="AF3114" s="124">
        <f>MONTH(O3114)</f>
        <v/>
      </c>
      <c r="AG3114" s="124">
        <f>VLOOKUP(IFERROR(MID(AE3114,1,(FIND(",",AE3114,1)-1)),AE3114),Facility_Region_Mapping,2,FALSE)</f>
        <v/>
      </c>
      <c r="AH3114" s="124" t="n"/>
      <c r="AI3114" s="124">
        <f>IF(C3114&lt;&gt;"",IF(M3114="ESM User",getInterfaceName($C3114),"NA"),"")</f>
        <v/>
      </c>
      <c r="AJ3114" s="116">
        <f>IF(Q3114&lt;&gt;"",DATE(YEAR(Q3114), MONTH(Q3114), DAY(Q3114)),"")</f>
        <v/>
      </c>
      <c r="AK3114" s="130">
        <f>IF(Q3114&lt;&gt;0,Q3114-N3114,TODAY()-N3114)</f>
        <v/>
      </c>
      <c r="AL3114" s="112">
        <f>IF(F3114="Re-assigned",0,IF(H3114="Closed",0,IF(H3114="Service Restored",0,IF(H3114="",0,1))))</f>
        <v/>
      </c>
      <c r="AM3114" s="124">
        <f>IF(AL3114=0,"",IF(AK3114&gt;20.99,"Aged","Non-Aged"))</f>
        <v/>
      </c>
      <c r="AN3114" s="112">
        <f>IF(Q3114&lt;&gt;"",MONTH(Q3114),"")</f>
        <v/>
      </c>
      <c r="AO3114" s="112">
        <f>IFERROR(VALUE(V3114),0)</f>
        <v/>
      </c>
    </row>
    <row customFormat="1" customHeight="1" ht="29.25" r="3115" s="112" spans="1:41">
      <c r="A3115" s="127" t="n"/>
      <c r="B3115" s="113" t="n"/>
      <c r="C3115" s="127" t="n"/>
      <c r="D3115" s="127" t="n"/>
      <c r="E3115" s="114">
        <f>IF(F3115 &lt;&gt; "",VLOOKUP(F3115,CategoryLookup,2,FALSE), "")</f>
        <v/>
      </c>
      <c r="F3115" s="126" t="n"/>
      <c r="G3115" s="127" t="n"/>
      <c r="H3115" s="127" t="n"/>
      <c r="I3115" s="127" t="n"/>
      <c r="J3115" s="127" t="n"/>
      <c r="K3115" s="127" t="n"/>
      <c r="L3115" s="127" t="n"/>
      <c r="M3115" s="127" t="n"/>
      <c r="N3115" s="120" t="n"/>
      <c r="O3115" s="120" t="n"/>
      <c r="P3115" s="120" t="n"/>
      <c r="Q3115" s="120" t="n"/>
      <c r="R3115" s="121" t="n"/>
      <c r="S3115" s="121" t="n"/>
      <c r="T3115" s="121" t="n"/>
      <c r="U3115" s="121" t="n"/>
      <c r="V3115" s="117">
        <f>IF(P3115="NA","NA",IF(P3115&lt;&gt;"",TEXT(P3115-N3115,"[h].mm"),""))</f>
        <v/>
      </c>
      <c r="W3115" s="118">
        <f>IF(AND(R3115="",S3115=""),"",R3115+S3115)</f>
        <v/>
      </c>
      <c r="X3115" s="116">
        <f>IF(O3115&lt;&gt;"",DATE(YEAR(O3115), MONTH(O3115), DAY(O3115)),"")</f>
        <v/>
      </c>
      <c r="Y3115" s="122" t="n"/>
      <c r="Z3115" s="123" t="n"/>
      <c r="AA3115" s="117">
        <f>IF(F3115="Re-assigned","NA",IF(W3115="","",IF(W3115&gt;=VLOOKUP(D3115,SLAMatrix,3,FALSE),"Yes",IF(W3115&lt;VLOOKUP(D3115,SLAMatrix,2,FALSE),"No","Internal"))))</f>
        <v/>
      </c>
      <c r="AB3115" s="123" t="n"/>
      <c r="AC3115" s="123" t="n"/>
      <c r="AD3115" s="119" t="n"/>
      <c r="AE3115" s="125" t="n"/>
      <c r="AF3115" s="124">
        <f>MONTH(O3115)</f>
        <v/>
      </c>
      <c r="AG3115" s="124">
        <f>VLOOKUP(IFERROR(MID(AE3115,1,(FIND(",",AE3115,1)-1)),AE3115),Facility_Region_Mapping,2,FALSE)</f>
        <v/>
      </c>
      <c r="AH3115" s="124" t="n"/>
      <c r="AI3115" s="124">
        <f>IF(C3115&lt;&gt;"",IF(M3115="ESM User",getInterfaceName($C3115),"NA"),"")</f>
        <v/>
      </c>
      <c r="AJ3115" s="116">
        <f>IF(Q3115&lt;&gt;"",DATE(YEAR(Q3115), MONTH(Q3115), DAY(Q3115)),"")</f>
        <v/>
      </c>
      <c r="AK3115" s="130">
        <f>IF(Q3115&lt;&gt;0,Q3115-N3115,TODAY()-N3115)</f>
        <v/>
      </c>
      <c r="AL3115" s="112">
        <f>IF(F3115="Re-assigned",0,IF(H3115="Closed",0,IF(H3115="Service Restored",0,IF(H3115="",0,1))))</f>
        <v/>
      </c>
      <c r="AM3115" s="124">
        <f>IF(AL3115=0,"",IF(AK3115&gt;20.99,"Aged","Non-Aged"))</f>
        <v/>
      </c>
      <c r="AN3115" s="112">
        <f>IF(Q3115&lt;&gt;"",MONTH(Q3115),"")</f>
        <v/>
      </c>
      <c r="AO3115" s="112">
        <f>IFERROR(VALUE(V3115),0)</f>
        <v/>
      </c>
    </row>
    <row customFormat="1" customHeight="1" ht="29.25" r="3116" s="112" spans="1:41">
      <c r="A3116" s="127" t="n"/>
      <c r="B3116" s="113" t="n"/>
      <c r="C3116" s="127" t="n"/>
      <c r="D3116" s="127" t="n"/>
      <c r="E3116" s="114">
        <f>IF(F3116 &lt;&gt; "",VLOOKUP(F3116,CategoryLookup,2,FALSE), "")</f>
        <v/>
      </c>
      <c r="F3116" s="126" t="n"/>
      <c r="G3116" s="127" t="n"/>
      <c r="H3116" s="127" t="n"/>
      <c r="I3116" s="127" t="n"/>
      <c r="J3116" s="127" t="n"/>
      <c r="K3116" s="127" t="n"/>
      <c r="L3116" s="127" t="n"/>
      <c r="M3116" s="127" t="n"/>
      <c r="N3116" s="120" t="n"/>
      <c r="O3116" s="120" t="n"/>
      <c r="P3116" s="120" t="n"/>
      <c r="Q3116" s="120" t="n"/>
      <c r="R3116" s="121" t="n"/>
      <c r="S3116" s="121" t="n"/>
      <c r="T3116" s="121" t="n"/>
      <c r="U3116" s="121" t="n"/>
      <c r="V3116" s="117">
        <f>IF(P3116="NA","NA",IF(P3116&lt;&gt;"",TEXT(P3116-N3116,"[h].mm"),""))</f>
        <v/>
      </c>
      <c r="W3116" s="118">
        <f>IF(AND(R3116="",S3116=""),"",R3116+S3116)</f>
        <v/>
      </c>
      <c r="X3116" s="116">
        <f>IF(O3116&lt;&gt;"",DATE(YEAR(O3116), MONTH(O3116), DAY(O3116)),"")</f>
        <v/>
      </c>
      <c r="Y3116" s="122" t="n"/>
      <c r="Z3116" s="123" t="n"/>
      <c r="AA3116" s="117">
        <f>IF(F3116="Re-assigned","NA",IF(W3116="","",IF(W3116&gt;=VLOOKUP(D3116,SLAMatrix,3,FALSE),"Yes",IF(W3116&lt;VLOOKUP(D3116,SLAMatrix,2,FALSE),"No","Internal"))))</f>
        <v/>
      </c>
      <c r="AB3116" s="123" t="n"/>
      <c r="AC3116" s="123" t="n"/>
      <c r="AD3116" s="119" t="n"/>
      <c r="AE3116" s="125" t="n"/>
      <c r="AF3116" s="124">
        <f>MONTH(O3116)</f>
        <v/>
      </c>
      <c r="AG3116" s="124">
        <f>VLOOKUP(IFERROR(MID(AE3116,1,(FIND(",",AE3116,1)-1)),AE3116),Facility_Region_Mapping,2,FALSE)</f>
        <v/>
      </c>
      <c r="AH3116" s="124" t="n"/>
      <c r="AI3116" s="124">
        <f>IF(C3116&lt;&gt;"",IF(M3116="ESM User",getInterfaceName($C3116),"NA"),"")</f>
        <v/>
      </c>
      <c r="AJ3116" s="116">
        <f>IF(Q3116&lt;&gt;"",DATE(YEAR(Q3116), MONTH(Q3116), DAY(Q3116)),"")</f>
        <v/>
      </c>
      <c r="AK3116" s="130">
        <f>IF(Q3116&lt;&gt;0,Q3116-N3116,TODAY()-N3116)</f>
        <v/>
      </c>
      <c r="AL3116" s="112">
        <f>IF(F3116="Re-assigned",0,IF(H3116="Closed",0,IF(H3116="Service Restored",0,IF(H3116="",0,1))))</f>
        <v/>
      </c>
      <c r="AM3116" s="124">
        <f>IF(AL3116=0,"",IF(AK3116&gt;20.99,"Aged","Non-Aged"))</f>
        <v/>
      </c>
      <c r="AN3116" s="112">
        <f>IF(Q3116&lt;&gt;"",MONTH(Q3116),"")</f>
        <v/>
      </c>
      <c r="AO3116" s="112">
        <f>IFERROR(VALUE(V3116),0)</f>
        <v/>
      </c>
    </row>
    <row customFormat="1" customHeight="1" ht="29.25" r="3117" s="112" spans="1:41">
      <c r="A3117" s="127" t="n"/>
      <c r="B3117" s="113" t="n"/>
      <c r="C3117" s="127" t="n"/>
      <c r="D3117" s="127" t="n"/>
      <c r="E3117" s="114">
        <f>IF(F3117 &lt;&gt; "",VLOOKUP(F3117,CategoryLookup,2,FALSE), "")</f>
        <v/>
      </c>
      <c r="F3117" s="126" t="n"/>
      <c r="G3117" s="127" t="n"/>
      <c r="H3117" s="127" t="n"/>
      <c r="I3117" s="127" t="n"/>
      <c r="J3117" s="127" t="n"/>
      <c r="K3117" s="127" t="n"/>
      <c r="L3117" s="127" t="n"/>
      <c r="M3117" s="127" t="n"/>
      <c r="N3117" s="120" t="n"/>
      <c r="O3117" s="120" t="n"/>
      <c r="P3117" s="120" t="n"/>
      <c r="Q3117" s="120" t="n"/>
      <c r="R3117" s="121" t="n"/>
      <c r="S3117" s="121" t="n"/>
      <c r="T3117" s="121" t="n"/>
      <c r="U3117" s="121" t="n"/>
      <c r="V3117" s="117">
        <f>IF(P3117="NA","NA",IF(P3117&lt;&gt;"",TEXT(P3117-N3117,"[h].mm"),""))</f>
        <v/>
      </c>
      <c r="W3117" s="118">
        <f>IF(AND(R3117="",S3117=""),"",R3117+S3117)</f>
        <v/>
      </c>
      <c r="X3117" s="116">
        <f>IF(O3117&lt;&gt;"",DATE(YEAR(O3117), MONTH(O3117), DAY(O3117)),"")</f>
        <v/>
      </c>
      <c r="Y3117" s="122" t="n"/>
      <c r="Z3117" s="123" t="n"/>
      <c r="AA3117" s="117">
        <f>IF(F3117="Re-assigned","NA",IF(W3117="","",IF(W3117&gt;=VLOOKUP(D3117,SLAMatrix,3,FALSE),"Yes",IF(W3117&lt;VLOOKUP(D3117,SLAMatrix,2,FALSE),"No","Internal"))))</f>
        <v/>
      </c>
      <c r="AB3117" s="123" t="n"/>
      <c r="AC3117" s="123" t="n"/>
      <c r="AD3117" s="119" t="n"/>
      <c r="AE3117" s="125" t="n"/>
      <c r="AF3117" s="124">
        <f>MONTH(O3117)</f>
        <v/>
      </c>
      <c r="AG3117" s="124">
        <f>VLOOKUP(IFERROR(MID(AE3117,1,(FIND(",",AE3117,1)-1)),AE3117),Facility_Region_Mapping,2,FALSE)</f>
        <v/>
      </c>
      <c r="AH3117" s="124" t="n"/>
      <c r="AI3117" s="124">
        <f>IF(C3117&lt;&gt;"",IF(M3117="ESM User",getInterfaceName($C3117),"NA"),"")</f>
        <v/>
      </c>
      <c r="AJ3117" s="116">
        <f>IF(Q3117&lt;&gt;"",DATE(YEAR(Q3117), MONTH(Q3117), DAY(Q3117)),"")</f>
        <v/>
      </c>
      <c r="AK3117" s="130">
        <f>IF(Q3117&lt;&gt;0,Q3117-N3117,TODAY()-N3117)</f>
        <v/>
      </c>
      <c r="AL3117" s="112">
        <f>IF(F3117="Re-assigned",0,IF(H3117="Closed",0,IF(H3117="Service Restored",0,IF(H3117="",0,1))))</f>
        <v/>
      </c>
      <c r="AM3117" s="124">
        <f>IF(AL3117=0,"",IF(AK3117&gt;20.99,"Aged","Non-Aged"))</f>
        <v/>
      </c>
      <c r="AN3117" s="112">
        <f>IF(Q3117&lt;&gt;"",MONTH(Q3117),"")</f>
        <v/>
      </c>
      <c r="AO3117" s="112">
        <f>IFERROR(VALUE(V3117),0)</f>
        <v/>
      </c>
    </row>
    <row customFormat="1" customHeight="1" ht="29.25" r="3118" s="112" spans="1:41">
      <c r="A3118" s="127" t="n"/>
      <c r="B3118" s="113" t="n"/>
      <c r="C3118" s="127" t="n"/>
      <c r="D3118" s="127" t="n"/>
      <c r="E3118" s="114">
        <f>IF(F3118 &lt;&gt; "",VLOOKUP(F3118,CategoryLookup,2,FALSE), "")</f>
        <v/>
      </c>
      <c r="F3118" s="126" t="n"/>
      <c r="G3118" s="127" t="n"/>
      <c r="H3118" s="127" t="n"/>
      <c r="I3118" s="127" t="n"/>
      <c r="J3118" s="127" t="n"/>
      <c r="K3118" s="127" t="n"/>
      <c r="L3118" s="127" t="n"/>
      <c r="M3118" s="127" t="n"/>
      <c r="N3118" s="120" t="n"/>
      <c r="O3118" s="120" t="n"/>
      <c r="P3118" s="120" t="n"/>
      <c r="Q3118" s="120" t="n"/>
      <c r="R3118" s="121" t="n"/>
      <c r="S3118" s="121" t="n"/>
      <c r="T3118" s="121" t="n"/>
      <c r="U3118" s="121" t="n"/>
      <c r="V3118" s="117">
        <f>IF(P3118="NA","NA",IF(P3118&lt;&gt;"",TEXT(P3118-N3118,"[h].mm"),""))</f>
        <v/>
      </c>
      <c r="W3118" s="118">
        <f>IF(AND(R3118="",S3118=""),"",R3118+S3118)</f>
        <v/>
      </c>
      <c r="X3118" s="116">
        <f>IF(O3118&lt;&gt;"",DATE(YEAR(O3118), MONTH(O3118), DAY(O3118)),"")</f>
        <v/>
      </c>
      <c r="Y3118" s="122" t="n"/>
      <c r="Z3118" s="123" t="n"/>
      <c r="AA3118" s="117">
        <f>IF(F3118="Re-assigned","NA",IF(W3118="","",IF(W3118&gt;=VLOOKUP(D3118,SLAMatrix,3,FALSE),"Yes",IF(W3118&lt;VLOOKUP(D3118,SLAMatrix,2,FALSE),"No","Internal"))))</f>
        <v/>
      </c>
      <c r="AB3118" s="123" t="n"/>
      <c r="AC3118" s="123" t="n"/>
      <c r="AD3118" s="119" t="n"/>
      <c r="AE3118" s="125" t="n"/>
      <c r="AF3118" s="124">
        <f>MONTH(O3118)</f>
        <v/>
      </c>
      <c r="AG3118" s="124">
        <f>VLOOKUP(IFERROR(MID(AE3118,1,(FIND(",",AE3118,1)-1)),AE3118),Facility_Region_Mapping,2,FALSE)</f>
        <v/>
      </c>
      <c r="AH3118" s="124" t="n"/>
      <c r="AI3118" s="124">
        <f>IF(C3118&lt;&gt;"",IF(M3118="ESM User",getInterfaceName($C3118),"NA"),"")</f>
        <v/>
      </c>
      <c r="AJ3118" s="116">
        <f>IF(Q3118&lt;&gt;"",DATE(YEAR(Q3118), MONTH(Q3118), DAY(Q3118)),"")</f>
        <v/>
      </c>
      <c r="AK3118" s="130">
        <f>IF(Q3118&lt;&gt;0,Q3118-N3118,TODAY()-N3118)</f>
        <v/>
      </c>
      <c r="AL3118" s="112">
        <f>IF(F3118="Re-assigned",0,IF(H3118="Closed",0,IF(H3118="Service Restored",0,IF(H3118="",0,1))))</f>
        <v/>
      </c>
      <c r="AM3118" s="124">
        <f>IF(AL3118=0,"",IF(AK3118&gt;20.99,"Aged","Non-Aged"))</f>
        <v/>
      </c>
      <c r="AN3118" s="112">
        <f>IF(Q3118&lt;&gt;"",MONTH(Q3118),"")</f>
        <v/>
      </c>
      <c r="AO3118" s="112">
        <f>IFERROR(VALUE(V3118),0)</f>
        <v/>
      </c>
    </row>
    <row customFormat="1" customHeight="1" ht="29.25" r="3119" s="112" spans="1:41">
      <c r="A3119" s="127" t="n"/>
      <c r="B3119" s="113" t="n"/>
      <c r="C3119" s="127" t="n"/>
      <c r="D3119" s="127" t="n"/>
      <c r="E3119" s="114">
        <f>IF(F3119 &lt;&gt; "",VLOOKUP(F3119,CategoryLookup,2,FALSE), "")</f>
        <v/>
      </c>
      <c r="F3119" s="126" t="n"/>
      <c r="G3119" s="127" t="n"/>
      <c r="H3119" s="127" t="n"/>
      <c r="I3119" s="127" t="n"/>
      <c r="J3119" s="127" t="n"/>
      <c r="K3119" s="127" t="n"/>
      <c r="L3119" s="127" t="n"/>
      <c r="M3119" s="127" t="n"/>
      <c r="N3119" s="120" t="n"/>
      <c r="O3119" s="120" t="n"/>
      <c r="P3119" s="120" t="n"/>
      <c r="Q3119" s="120" t="n"/>
      <c r="R3119" s="121" t="n"/>
      <c r="S3119" s="121" t="n"/>
      <c r="T3119" s="121" t="n"/>
      <c r="U3119" s="121" t="n"/>
      <c r="V3119" s="117">
        <f>IF(P3119="NA","NA",IF(P3119&lt;&gt;"",TEXT(P3119-N3119,"[h].mm"),""))</f>
        <v/>
      </c>
      <c r="W3119" s="118">
        <f>IF(AND(R3119="",S3119=""),"",R3119+S3119)</f>
        <v/>
      </c>
      <c r="X3119" s="116">
        <f>IF(O3119&lt;&gt;"",DATE(YEAR(O3119), MONTH(O3119), DAY(O3119)),"")</f>
        <v/>
      </c>
      <c r="Y3119" s="122" t="n"/>
      <c r="Z3119" s="123" t="n"/>
      <c r="AA3119" s="117">
        <f>IF(F3119="Re-assigned","NA",IF(W3119="","",IF(W3119&gt;=VLOOKUP(D3119,SLAMatrix,3,FALSE),"Yes",IF(W3119&lt;VLOOKUP(D3119,SLAMatrix,2,FALSE),"No","Internal"))))</f>
        <v/>
      </c>
      <c r="AB3119" s="123" t="n"/>
      <c r="AC3119" s="123" t="n"/>
      <c r="AD3119" s="119" t="n"/>
      <c r="AE3119" s="125" t="n"/>
      <c r="AF3119" s="124">
        <f>MONTH(O3119)</f>
        <v/>
      </c>
      <c r="AG3119" s="124">
        <f>VLOOKUP(IFERROR(MID(AE3119,1,(FIND(",",AE3119,1)-1)),AE3119),Facility_Region_Mapping,2,FALSE)</f>
        <v/>
      </c>
      <c r="AH3119" s="124" t="n"/>
      <c r="AI3119" s="124">
        <f>IF(C3119&lt;&gt;"",IF(M3119="ESM User",getInterfaceName($C3119),"NA"),"")</f>
        <v/>
      </c>
      <c r="AJ3119" s="116">
        <f>IF(Q3119&lt;&gt;"",DATE(YEAR(Q3119), MONTH(Q3119), DAY(Q3119)),"")</f>
        <v/>
      </c>
      <c r="AK3119" s="130">
        <f>IF(Q3119&lt;&gt;0,Q3119-N3119,TODAY()-N3119)</f>
        <v/>
      </c>
      <c r="AL3119" s="112">
        <f>IF(F3119="Re-assigned",0,IF(H3119="Closed",0,IF(H3119="Service Restored",0,IF(H3119="",0,1))))</f>
        <v/>
      </c>
      <c r="AM3119" s="124">
        <f>IF(AL3119=0,"",IF(AK3119&gt;20.99,"Aged","Non-Aged"))</f>
        <v/>
      </c>
      <c r="AN3119" s="112">
        <f>IF(Q3119&lt;&gt;"",MONTH(Q3119),"")</f>
        <v/>
      </c>
      <c r="AO3119" s="112">
        <f>IFERROR(VALUE(V3119),0)</f>
        <v/>
      </c>
    </row>
    <row customFormat="1" customHeight="1" ht="29.25" r="3120" s="112" spans="1:41">
      <c r="A3120" s="127" t="n"/>
      <c r="B3120" s="113" t="n"/>
      <c r="C3120" s="127" t="n"/>
      <c r="D3120" s="127" t="n"/>
      <c r="E3120" s="114">
        <f>IF(F3120 &lt;&gt; "",VLOOKUP(F3120,CategoryLookup,2,FALSE), "")</f>
        <v/>
      </c>
      <c r="F3120" s="126" t="n"/>
      <c r="G3120" s="127" t="n"/>
      <c r="H3120" s="127" t="n"/>
      <c r="I3120" s="127" t="n"/>
      <c r="J3120" s="127" t="n"/>
      <c r="K3120" s="127" t="n"/>
      <c r="L3120" s="127" t="n"/>
      <c r="M3120" s="127" t="n"/>
      <c r="N3120" s="120" t="n"/>
      <c r="O3120" s="120" t="n"/>
      <c r="P3120" s="120" t="n"/>
      <c r="Q3120" s="120" t="n"/>
      <c r="R3120" s="121" t="n"/>
      <c r="S3120" s="121" t="n"/>
      <c r="T3120" s="121" t="n"/>
      <c r="U3120" s="121" t="n"/>
      <c r="V3120" s="117">
        <f>IF(P3120="NA","NA",IF(P3120&lt;&gt;"",TEXT(P3120-N3120,"[h].mm"),""))</f>
        <v/>
      </c>
      <c r="W3120" s="118">
        <f>IF(AND(R3120="",S3120=""),"",R3120+S3120)</f>
        <v/>
      </c>
      <c r="X3120" s="116">
        <f>IF(O3120&lt;&gt;"",DATE(YEAR(O3120), MONTH(O3120), DAY(O3120)),"")</f>
        <v/>
      </c>
      <c r="Y3120" s="122" t="n"/>
      <c r="Z3120" s="123" t="n"/>
      <c r="AA3120" s="117">
        <f>IF(F3120="Re-assigned","NA",IF(W3120="","",IF(W3120&gt;=VLOOKUP(D3120,SLAMatrix,3,FALSE),"Yes",IF(W3120&lt;VLOOKUP(D3120,SLAMatrix,2,FALSE),"No","Internal"))))</f>
        <v/>
      </c>
      <c r="AB3120" s="123" t="n"/>
      <c r="AC3120" s="123" t="n"/>
      <c r="AD3120" s="119" t="n"/>
      <c r="AE3120" s="125" t="n"/>
      <c r="AF3120" s="124">
        <f>MONTH(O3120)</f>
        <v/>
      </c>
      <c r="AG3120" s="124">
        <f>VLOOKUP(IFERROR(MID(AE3120,1,(FIND(",",AE3120,1)-1)),AE3120),Facility_Region_Mapping,2,FALSE)</f>
        <v/>
      </c>
      <c r="AH3120" s="124" t="n"/>
      <c r="AI3120" s="124">
        <f>IF(C3120&lt;&gt;"",IF(M3120="ESM User",getInterfaceName($C3120),"NA"),"")</f>
        <v/>
      </c>
      <c r="AJ3120" s="116">
        <f>IF(Q3120&lt;&gt;"",DATE(YEAR(Q3120), MONTH(Q3120), DAY(Q3120)),"")</f>
        <v/>
      </c>
      <c r="AK3120" s="130">
        <f>IF(Q3120&lt;&gt;0,Q3120-N3120,TODAY()-N3120)</f>
        <v/>
      </c>
      <c r="AL3120" s="112">
        <f>IF(F3120="Re-assigned",0,IF(H3120="Closed",0,IF(H3120="Service Restored",0,IF(H3120="",0,1))))</f>
        <v/>
      </c>
      <c r="AM3120" s="124">
        <f>IF(AL3120=0,"",IF(AK3120&gt;20.99,"Aged","Non-Aged"))</f>
        <v/>
      </c>
      <c r="AN3120" s="112">
        <f>IF(Q3120&lt;&gt;"",MONTH(Q3120),"")</f>
        <v/>
      </c>
      <c r="AO3120" s="112">
        <f>IFERROR(VALUE(V3120),0)</f>
        <v/>
      </c>
    </row>
    <row customFormat="1" customHeight="1" ht="29.25" r="3121" s="112" spans="1:41">
      <c r="A3121" s="127" t="n"/>
      <c r="B3121" s="113" t="n"/>
      <c r="C3121" s="127" t="n"/>
      <c r="D3121" s="127" t="n"/>
      <c r="E3121" s="114">
        <f>IF(F3121 &lt;&gt; "",VLOOKUP(F3121,CategoryLookup,2,FALSE), "")</f>
        <v/>
      </c>
      <c r="F3121" s="126" t="n"/>
      <c r="G3121" s="127" t="n"/>
      <c r="H3121" s="127" t="n"/>
      <c r="I3121" s="127" t="n"/>
      <c r="J3121" s="127" t="n"/>
      <c r="K3121" s="127" t="n"/>
      <c r="L3121" s="127" t="n"/>
      <c r="M3121" s="127" t="n"/>
      <c r="N3121" s="120" t="n"/>
      <c r="O3121" s="120" t="n"/>
      <c r="P3121" s="120" t="n"/>
      <c r="Q3121" s="120" t="n"/>
      <c r="R3121" s="121" t="n"/>
      <c r="S3121" s="121" t="n"/>
      <c r="T3121" s="121" t="n"/>
      <c r="U3121" s="121" t="n"/>
      <c r="V3121" s="117">
        <f>IF(P3121="NA","NA",IF(P3121&lt;&gt;"",TEXT(P3121-N3121,"[h].mm"),""))</f>
        <v/>
      </c>
      <c r="W3121" s="118">
        <f>IF(AND(R3121="",S3121=""),"",R3121+S3121)</f>
        <v/>
      </c>
      <c r="X3121" s="116">
        <f>IF(O3121&lt;&gt;"",DATE(YEAR(O3121), MONTH(O3121), DAY(O3121)),"")</f>
        <v/>
      </c>
      <c r="Y3121" s="122" t="n"/>
      <c r="Z3121" s="123" t="n"/>
      <c r="AA3121" s="117">
        <f>IF(F3121="Re-assigned","NA",IF(W3121="","",IF(W3121&gt;=VLOOKUP(D3121,SLAMatrix,3,FALSE),"Yes",IF(W3121&lt;VLOOKUP(D3121,SLAMatrix,2,FALSE),"No","Internal"))))</f>
        <v/>
      </c>
      <c r="AB3121" s="123" t="n"/>
      <c r="AC3121" s="123" t="n"/>
      <c r="AD3121" s="119" t="n"/>
      <c r="AE3121" s="125" t="n"/>
      <c r="AF3121" s="124">
        <f>MONTH(O3121)</f>
        <v/>
      </c>
      <c r="AG3121" s="124">
        <f>VLOOKUP(IFERROR(MID(AE3121,1,(FIND(",",AE3121,1)-1)),AE3121),Facility_Region_Mapping,2,FALSE)</f>
        <v/>
      </c>
      <c r="AH3121" s="124" t="n"/>
      <c r="AI3121" s="124">
        <f>IF(C3121&lt;&gt;"",IF(M3121="ESM User",getInterfaceName($C3121),"NA"),"")</f>
        <v/>
      </c>
      <c r="AJ3121" s="116">
        <f>IF(Q3121&lt;&gt;"",DATE(YEAR(Q3121), MONTH(Q3121), DAY(Q3121)),"")</f>
        <v/>
      </c>
      <c r="AK3121" s="130">
        <f>IF(Q3121&lt;&gt;0,Q3121-N3121,TODAY()-N3121)</f>
        <v/>
      </c>
      <c r="AL3121" s="112">
        <f>IF(F3121="Re-assigned",0,IF(H3121="Closed",0,IF(H3121="Service Restored",0,IF(H3121="",0,1))))</f>
        <v/>
      </c>
      <c r="AM3121" s="124">
        <f>IF(AL3121=0,"",IF(AK3121&gt;20.99,"Aged","Non-Aged"))</f>
        <v/>
      </c>
      <c r="AN3121" s="112">
        <f>IF(Q3121&lt;&gt;"",MONTH(Q3121),"")</f>
        <v/>
      </c>
      <c r="AO3121" s="112">
        <f>IFERROR(VALUE(V3121),0)</f>
        <v/>
      </c>
    </row>
    <row customFormat="1" customHeight="1" ht="29.25" r="3122" s="112" spans="1:41">
      <c r="A3122" s="127" t="n"/>
      <c r="B3122" s="113" t="n"/>
      <c r="C3122" s="127" t="n"/>
      <c r="D3122" s="127" t="n"/>
      <c r="E3122" s="114">
        <f>IF(F3122 &lt;&gt; "",VLOOKUP(F3122,CategoryLookup,2,FALSE), "")</f>
        <v/>
      </c>
      <c r="F3122" s="126" t="n"/>
      <c r="G3122" s="127" t="n"/>
      <c r="H3122" s="127" t="n"/>
      <c r="I3122" s="127" t="n"/>
      <c r="J3122" s="127" t="n"/>
      <c r="K3122" s="127" t="n"/>
      <c r="L3122" s="127" t="n"/>
      <c r="M3122" s="127" t="n"/>
      <c r="N3122" s="120" t="n"/>
      <c r="O3122" s="120" t="n"/>
      <c r="P3122" s="120" t="n"/>
      <c r="Q3122" s="120" t="n"/>
      <c r="R3122" s="121" t="n"/>
      <c r="S3122" s="121" t="n"/>
      <c r="T3122" s="121" t="n"/>
      <c r="U3122" s="121" t="n"/>
      <c r="V3122" s="117">
        <f>IF(P3122="NA","NA",IF(P3122&lt;&gt;"",TEXT(P3122-N3122,"[h].mm"),""))</f>
        <v/>
      </c>
      <c r="W3122" s="118">
        <f>IF(AND(R3122="",S3122=""),"",R3122+S3122)</f>
        <v/>
      </c>
      <c r="X3122" s="116">
        <f>IF(O3122&lt;&gt;"",DATE(YEAR(O3122), MONTH(O3122), DAY(O3122)),"")</f>
        <v/>
      </c>
      <c r="Y3122" s="122" t="n"/>
      <c r="Z3122" s="123" t="n"/>
      <c r="AA3122" s="117">
        <f>IF(F3122="Re-assigned","NA",IF(W3122="","",IF(W3122&gt;=VLOOKUP(D3122,SLAMatrix,3,FALSE),"Yes",IF(W3122&lt;VLOOKUP(D3122,SLAMatrix,2,FALSE),"No","Internal"))))</f>
        <v/>
      </c>
      <c r="AB3122" s="123" t="n"/>
      <c r="AC3122" s="123" t="n"/>
      <c r="AD3122" s="119" t="n"/>
      <c r="AE3122" s="125" t="n"/>
      <c r="AF3122" s="124">
        <f>MONTH(O3122)</f>
        <v/>
      </c>
      <c r="AG3122" s="124">
        <f>VLOOKUP(IFERROR(MID(AE3122,1,(FIND(",",AE3122,1)-1)),AE3122),Facility_Region_Mapping,2,FALSE)</f>
        <v/>
      </c>
      <c r="AH3122" s="124" t="n"/>
      <c r="AI3122" s="124">
        <f>IF(C3122&lt;&gt;"",IF(M3122="ESM User",getInterfaceName($C3122),"NA"),"")</f>
        <v/>
      </c>
      <c r="AJ3122" s="116">
        <f>IF(Q3122&lt;&gt;"",DATE(YEAR(Q3122), MONTH(Q3122), DAY(Q3122)),"")</f>
        <v/>
      </c>
      <c r="AK3122" s="130">
        <f>IF(Q3122&lt;&gt;0,Q3122-N3122,TODAY()-N3122)</f>
        <v/>
      </c>
      <c r="AL3122" s="112">
        <f>IF(F3122="Re-assigned",0,IF(H3122="Closed",0,IF(H3122="Service Restored",0,IF(H3122="",0,1))))</f>
        <v/>
      </c>
      <c r="AM3122" s="124">
        <f>IF(AL3122=0,"",IF(AK3122&gt;20.99,"Aged","Non-Aged"))</f>
        <v/>
      </c>
      <c r="AN3122" s="112">
        <f>IF(Q3122&lt;&gt;"",MONTH(Q3122),"")</f>
        <v/>
      </c>
      <c r="AO3122" s="112">
        <f>IFERROR(VALUE(V3122),0)</f>
        <v/>
      </c>
    </row>
    <row customFormat="1" customHeight="1" ht="29.25" r="3123" s="112" spans="1:41">
      <c r="A3123" s="127" t="n"/>
      <c r="B3123" s="113" t="n"/>
      <c r="C3123" s="127" t="n"/>
      <c r="D3123" s="127" t="n"/>
      <c r="E3123" s="114">
        <f>IF(F3123 &lt;&gt; "",VLOOKUP(F3123,CategoryLookup,2,FALSE), "")</f>
        <v/>
      </c>
      <c r="F3123" s="126" t="n"/>
      <c r="G3123" s="127" t="n"/>
      <c r="H3123" s="127" t="n"/>
      <c r="I3123" s="127" t="n"/>
      <c r="J3123" s="127" t="n"/>
      <c r="K3123" s="127" t="n"/>
      <c r="L3123" s="127" t="n"/>
      <c r="M3123" s="127" t="n"/>
      <c r="N3123" s="120" t="n"/>
      <c r="O3123" s="120" t="n"/>
      <c r="P3123" s="120" t="n"/>
      <c r="Q3123" s="120" t="n"/>
      <c r="R3123" s="121" t="n"/>
      <c r="S3123" s="121" t="n"/>
      <c r="T3123" s="121" t="n"/>
      <c r="U3123" s="121" t="n"/>
      <c r="V3123" s="117">
        <f>IF(P3123="NA","NA",IF(P3123&lt;&gt;"",TEXT(P3123-N3123,"[h].mm"),""))</f>
        <v/>
      </c>
      <c r="W3123" s="118">
        <f>IF(AND(R3123="",S3123=""),"",R3123+S3123)</f>
        <v/>
      </c>
      <c r="X3123" s="116">
        <f>IF(O3123&lt;&gt;"",DATE(YEAR(O3123), MONTH(O3123), DAY(O3123)),"")</f>
        <v/>
      </c>
      <c r="Y3123" s="122" t="n"/>
      <c r="Z3123" s="123" t="n"/>
      <c r="AA3123" s="117">
        <f>IF(F3123="Re-assigned","NA",IF(W3123="","",IF(W3123&gt;=VLOOKUP(D3123,SLAMatrix,3,FALSE),"Yes",IF(W3123&lt;VLOOKUP(D3123,SLAMatrix,2,FALSE),"No","Internal"))))</f>
        <v/>
      </c>
      <c r="AB3123" s="123" t="n"/>
      <c r="AC3123" s="123" t="n"/>
      <c r="AD3123" s="119" t="n"/>
      <c r="AE3123" s="125" t="n"/>
      <c r="AF3123" s="124">
        <f>MONTH(O3123)</f>
        <v/>
      </c>
      <c r="AG3123" s="124">
        <f>VLOOKUP(IFERROR(MID(AE3123,1,(FIND(",",AE3123,1)-1)),AE3123),Facility_Region_Mapping,2,FALSE)</f>
        <v/>
      </c>
      <c r="AH3123" s="124" t="n"/>
      <c r="AI3123" s="124">
        <f>IF(C3123&lt;&gt;"",IF(M3123="ESM User",getInterfaceName($C3123),"NA"),"")</f>
        <v/>
      </c>
      <c r="AJ3123" s="116">
        <f>IF(Q3123&lt;&gt;"",DATE(YEAR(Q3123), MONTH(Q3123), DAY(Q3123)),"")</f>
        <v/>
      </c>
      <c r="AK3123" s="130">
        <f>IF(Q3123&lt;&gt;0,Q3123-N3123,TODAY()-N3123)</f>
        <v/>
      </c>
      <c r="AL3123" s="112">
        <f>IF(F3123="Re-assigned",0,IF(H3123="Closed",0,IF(H3123="Service Restored",0,IF(H3123="",0,1))))</f>
        <v/>
      </c>
      <c r="AM3123" s="124">
        <f>IF(AL3123=0,"",IF(AK3123&gt;20.99,"Aged","Non-Aged"))</f>
        <v/>
      </c>
      <c r="AN3123" s="112">
        <f>IF(Q3123&lt;&gt;"",MONTH(Q3123),"")</f>
        <v/>
      </c>
      <c r="AO3123" s="112">
        <f>IFERROR(VALUE(V3123),0)</f>
        <v/>
      </c>
    </row>
    <row customFormat="1" customHeight="1" ht="29.25" r="3124" s="112" spans="1:41">
      <c r="A3124" s="127" t="n"/>
      <c r="B3124" s="113" t="n"/>
      <c r="C3124" s="127" t="n"/>
      <c r="D3124" s="127" t="n"/>
      <c r="E3124" s="114">
        <f>IF(F3124 &lt;&gt; "",VLOOKUP(F3124,CategoryLookup,2,FALSE), "")</f>
        <v/>
      </c>
      <c r="F3124" s="126" t="n"/>
      <c r="G3124" s="127" t="n"/>
      <c r="H3124" s="127" t="n"/>
      <c r="I3124" s="127" t="n"/>
      <c r="J3124" s="127" t="n"/>
      <c r="K3124" s="127" t="n"/>
      <c r="L3124" s="127" t="n"/>
      <c r="M3124" s="127" t="n"/>
      <c r="N3124" s="120" t="n"/>
      <c r="O3124" s="120" t="n"/>
      <c r="P3124" s="120" t="n"/>
      <c r="Q3124" s="120" t="n"/>
      <c r="R3124" s="121" t="n"/>
      <c r="S3124" s="121" t="n"/>
      <c r="T3124" s="121" t="n"/>
      <c r="U3124" s="121" t="n"/>
      <c r="V3124" s="117">
        <f>IF(P3124="NA","NA",IF(P3124&lt;&gt;"",TEXT(P3124-N3124,"[h].mm"),""))</f>
        <v/>
      </c>
      <c r="W3124" s="118">
        <f>IF(AND(R3124="",S3124=""),"",R3124+S3124)</f>
        <v/>
      </c>
      <c r="X3124" s="116">
        <f>IF(O3124&lt;&gt;"",DATE(YEAR(O3124), MONTH(O3124), DAY(O3124)),"")</f>
        <v/>
      </c>
      <c r="Y3124" s="122" t="n"/>
      <c r="Z3124" s="123" t="n"/>
      <c r="AA3124" s="117">
        <f>IF(F3124="Re-assigned","NA",IF(W3124="","",IF(W3124&gt;=VLOOKUP(D3124,SLAMatrix,3,FALSE),"Yes",IF(W3124&lt;VLOOKUP(D3124,SLAMatrix,2,FALSE),"No","Internal"))))</f>
        <v/>
      </c>
      <c r="AB3124" s="123" t="n"/>
      <c r="AC3124" s="123" t="n"/>
      <c r="AD3124" s="119" t="n"/>
      <c r="AE3124" s="125" t="n"/>
      <c r="AF3124" s="124">
        <f>MONTH(O3124)</f>
        <v/>
      </c>
      <c r="AG3124" s="124">
        <f>VLOOKUP(IFERROR(MID(AE3124,1,(FIND(",",AE3124,1)-1)),AE3124),Facility_Region_Mapping,2,FALSE)</f>
        <v/>
      </c>
      <c r="AH3124" s="124" t="n"/>
      <c r="AI3124" s="124">
        <f>IF(C3124&lt;&gt;"",IF(M3124="ESM User",getInterfaceName($C3124),"NA"),"")</f>
        <v/>
      </c>
      <c r="AJ3124" s="116">
        <f>IF(Q3124&lt;&gt;"",DATE(YEAR(Q3124), MONTH(Q3124), DAY(Q3124)),"")</f>
        <v/>
      </c>
      <c r="AK3124" s="130">
        <f>IF(Q3124&lt;&gt;0,Q3124-N3124,TODAY()-N3124)</f>
        <v/>
      </c>
      <c r="AL3124" s="112">
        <f>IF(F3124="Re-assigned",0,IF(H3124="Closed",0,IF(H3124="Service Restored",0,IF(H3124="",0,1))))</f>
        <v/>
      </c>
      <c r="AM3124" s="124">
        <f>IF(AL3124=0,"",IF(AK3124&gt;20.99,"Aged","Non-Aged"))</f>
        <v/>
      </c>
      <c r="AN3124" s="112">
        <f>IF(Q3124&lt;&gt;"",MONTH(Q3124),"")</f>
        <v/>
      </c>
      <c r="AO3124" s="112">
        <f>IFERROR(VALUE(V3124),0)</f>
        <v/>
      </c>
    </row>
    <row customFormat="1" customHeight="1" ht="29.25" r="3125" s="112" spans="1:41">
      <c r="A3125" s="127" t="n"/>
      <c r="B3125" s="113" t="n"/>
      <c r="C3125" s="127" t="n"/>
      <c r="D3125" s="127" t="n"/>
      <c r="E3125" s="114">
        <f>IF(F3125 &lt;&gt; "",VLOOKUP(F3125,CategoryLookup,2,FALSE), "")</f>
        <v/>
      </c>
      <c r="F3125" s="126" t="n"/>
      <c r="G3125" s="127" t="n"/>
      <c r="H3125" s="127" t="n"/>
      <c r="I3125" s="127" t="n"/>
      <c r="J3125" s="127" t="n"/>
      <c r="K3125" s="127" t="n"/>
      <c r="L3125" s="127" t="n"/>
      <c r="M3125" s="127" t="n"/>
      <c r="N3125" s="120" t="n"/>
      <c r="O3125" s="120" t="n"/>
      <c r="P3125" s="120" t="n"/>
      <c r="Q3125" s="120" t="n"/>
      <c r="R3125" s="121" t="n"/>
      <c r="S3125" s="121" t="n"/>
      <c r="T3125" s="121" t="n"/>
      <c r="U3125" s="121" t="n"/>
      <c r="V3125" s="117">
        <f>IF(P3125="NA","NA",IF(P3125&lt;&gt;"",TEXT(P3125-N3125,"[h].mm"),""))</f>
        <v/>
      </c>
      <c r="W3125" s="118">
        <f>IF(AND(R3125="",S3125=""),"",R3125+S3125)</f>
        <v/>
      </c>
      <c r="X3125" s="116">
        <f>IF(O3125&lt;&gt;"",DATE(YEAR(O3125), MONTH(O3125), DAY(O3125)),"")</f>
        <v/>
      </c>
      <c r="Y3125" s="122" t="n"/>
      <c r="Z3125" s="123" t="n"/>
      <c r="AA3125" s="117">
        <f>IF(F3125="Re-assigned","NA",IF(W3125="","",IF(W3125&gt;=VLOOKUP(D3125,SLAMatrix,3,FALSE),"Yes",IF(W3125&lt;VLOOKUP(D3125,SLAMatrix,2,FALSE),"No","Internal"))))</f>
        <v/>
      </c>
      <c r="AB3125" s="123" t="n"/>
      <c r="AC3125" s="123" t="n"/>
      <c r="AD3125" s="119" t="n"/>
      <c r="AE3125" s="125" t="n"/>
      <c r="AF3125" s="124">
        <f>MONTH(O3125)</f>
        <v/>
      </c>
      <c r="AG3125" s="124">
        <f>VLOOKUP(IFERROR(MID(AE3125,1,(FIND(",",AE3125,1)-1)),AE3125),Facility_Region_Mapping,2,FALSE)</f>
        <v/>
      </c>
      <c r="AH3125" s="124" t="n"/>
      <c r="AI3125" s="124">
        <f>IF(C3125&lt;&gt;"",IF(M3125="ESM User",getInterfaceName($C3125),"NA"),"")</f>
        <v/>
      </c>
      <c r="AJ3125" s="116">
        <f>IF(Q3125&lt;&gt;"",DATE(YEAR(Q3125), MONTH(Q3125), DAY(Q3125)),"")</f>
        <v/>
      </c>
      <c r="AK3125" s="130">
        <f>IF(Q3125&lt;&gt;0,Q3125-N3125,TODAY()-N3125)</f>
        <v/>
      </c>
      <c r="AL3125" s="112">
        <f>IF(F3125="Re-assigned",0,IF(H3125="Closed",0,IF(H3125="Service Restored",0,IF(H3125="",0,1))))</f>
        <v/>
      </c>
      <c r="AM3125" s="124">
        <f>IF(AL3125=0,"",IF(AK3125&gt;20.99,"Aged","Non-Aged"))</f>
        <v/>
      </c>
      <c r="AN3125" s="112">
        <f>IF(Q3125&lt;&gt;"",MONTH(Q3125),"")</f>
        <v/>
      </c>
      <c r="AO3125" s="112">
        <f>IFERROR(VALUE(V3125),0)</f>
        <v/>
      </c>
    </row>
    <row customFormat="1" customHeight="1" ht="29.25" r="3126" s="112" spans="1:41">
      <c r="A3126" s="127" t="n"/>
      <c r="B3126" s="113" t="n"/>
      <c r="C3126" s="127" t="n"/>
      <c r="D3126" s="127" t="n"/>
      <c r="E3126" s="114">
        <f>IF(F3126 &lt;&gt; "",VLOOKUP(F3126,CategoryLookup,2,FALSE), "")</f>
        <v/>
      </c>
      <c r="F3126" s="126" t="n"/>
      <c r="G3126" s="127" t="n"/>
      <c r="H3126" s="127" t="n"/>
      <c r="I3126" s="127" t="n"/>
      <c r="J3126" s="127" t="n"/>
      <c r="K3126" s="127" t="n"/>
      <c r="L3126" s="127" t="n"/>
      <c r="M3126" s="127" t="n"/>
      <c r="N3126" s="120" t="n"/>
      <c r="O3126" s="120" t="n"/>
      <c r="P3126" s="120" t="n"/>
      <c r="Q3126" s="120" t="n"/>
      <c r="R3126" s="121" t="n"/>
      <c r="S3126" s="121" t="n"/>
      <c r="T3126" s="121" t="n"/>
      <c r="U3126" s="121" t="n"/>
      <c r="V3126" s="117">
        <f>IF(P3126="NA","NA",IF(P3126&lt;&gt;"",TEXT(P3126-N3126,"[h].mm"),""))</f>
        <v/>
      </c>
      <c r="W3126" s="118">
        <f>IF(AND(R3126="",S3126=""),"",R3126+S3126)</f>
        <v/>
      </c>
      <c r="X3126" s="116">
        <f>IF(O3126&lt;&gt;"",DATE(YEAR(O3126), MONTH(O3126), DAY(O3126)),"")</f>
        <v/>
      </c>
      <c r="Y3126" s="122" t="n"/>
      <c r="Z3126" s="123" t="n"/>
      <c r="AA3126" s="117">
        <f>IF(F3126="Re-assigned","NA",IF(W3126="","",IF(W3126&gt;=VLOOKUP(D3126,SLAMatrix,3,FALSE),"Yes",IF(W3126&lt;VLOOKUP(D3126,SLAMatrix,2,FALSE),"No","Internal"))))</f>
        <v/>
      </c>
      <c r="AB3126" s="123" t="n"/>
      <c r="AC3126" s="123" t="n"/>
      <c r="AD3126" s="119" t="n"/>
      <c r="AE3126" s="125" t="n"/>
      <c r="AF3126" s="124">
        <f>MONTH(O3126)</f>
        <v/>
      </c>
      <c r="AG3126" s="124">
        <f>VLOOKUP(IFERROR(MID(AE3126,1,(FIND(",",AE3126,1)-1)),AE3126),Facility_Region_Mapping,2,FALSE)</f>
        <v/>
      </c>
      <c r="AH3126" s="124" t="n"/>
      <c r="AI3126" s="124">
        <f>IF(C3126&lt;&gt;"",IF(M3126="ESM User",getInterfaceName($C3126),"NA"),"")</f>
        <v/>
      </c>
      <c r="AJ3126" s="116">
        <f>IF(Q3126&lt;&gt;"",DATE(YEAR(Q3126), MONTH(Q3126), DAY(Q3126)),"")</f>
        <v/>
      </c>
      <c r="AK3126" s="130">
        <f>IF(Q3126&lt;&gt;0,Q3126-N3126,TODAY()-N3126)</f>
        <v/>
      </c>
      <c r="AL3126" s="112">
        <f>IF(F3126="Re-assigned",0,IF(H3126="Closed",0,IF(H3126="Service Restored",0,IF(H3126="",0,1))))</f>
        <v/>
      </c>
      <c r="AM3126" s="124">
        <f>IF(AL3126=0,"",IF(AK3126&gt;20.99,"Aged","Non-Aged"))</f>
        <v/>
      </c>
      <c r="AN3126" s="112">
        <f>IF(Q3126&lt;&gt;"",MONTH(Q3126),"")</f>
        <v/>
      </c>
      <c r="AO3126" s="112">
        <f>IFERROR(VALUE(V3126),0)</f>
        <v/>
      </c>
    </row>
    <row customFormat="1" customHeight="1" ht="29.25" r="3127" s="112" spans="1:41">
      <c r="A3127" s="127" t="n"/>
      <c r="B3127" s="113" t="n"/>
      <c r="C3127" s="127" t="n"/>
      <c r="D3127" s="127" t="n"/>
      <c r="E3127" s="114">
        <f>IF(F3127 &lt;&gt; "",VLOOKUP(F3127,CategoryLookup,2,FALSE), "")</f>
        <v/>
      </c>
      <c r="F3127" s="126" t="n"/>
      <c r="G3127" s="127" t="n"/>
      <c r="H3127" s="127" t="n"/>
      <c r="I3127" s="127" t="n"/>
      <c r="J3127" s="127" t="n"/>
      <c r="K3127" s="127" t="n"/>
      <c r="L3127" s="127" t="n"/>
      <c r="M3127" s="127" t="n"/>
      <c r="N3127" s="120" t="n"/>
      <c r="O3127" s="120" t="n"/>
      <c r="P3127" s="120" t="n"/>
      <c r="Q3127" s="120" t="n"/>
      <c r="R3127" s="121" t="n"/>
      <c r="S3127" s="121" t="n"/>
      <c r="T3127" s="121" t="n"/>
      <c r="U3127" s="121" t="n"/>
      <c r="V3127" s="117">
        <f>IF(P3127="NA","NA",IF(P3127&lt;&gt;"",TEXT(P3127-N3127,"[h].mm"),""))</f>
        <v/>
      </c>
      <c r="W3127" s="118">
        <f>IF(AND(R3127="",S3127=""),"",R3127+S3127)</f>
        <v/>
      </c>
      <c r="X3127" s="116">
        <f>IF(O3127&lt;&gt;"",DATE(YEAR(O3127), MONTH(O3127), DAY(O3127)),"")</f>
        <v/>
      </c>
      <c r="Y3127" s="122" t="n"/>
      <c r="Z3127" s="123" t="n"/>
      <c r="AA3127" s="117">
        <f>IF(F3127="Re-assigned","NA",IF(W3127="","",IF(W3127&gt;=VLOOKUP(D3127,SLAMatrix,3,FALSE),"Yes",IF(W3127&lt;VLOOKUP(D3127,SLAMatrix,2,FALSE),"No","Internal"))))</f>
        <v/>
      </c>
      <c r="AB3127" s="123" t="n"/>
      <c r="AC3127" s="123" t="n"/>
      <c r="AD3127" s="119" t="n"/>
      <c r="AE3127" s="125" t="n"/>
      <c r="AF3127" s="124">
        <f>MONTH(O3127)</f>
        <v/>
      </c>
      <c r="AG3127" s="124">
        <f>VLOOKUP(IFERROR(MID(AE3127,1,(FIND(",",AE3127,1)-1)),AE3127),Facility_Region_Mapping,2,FALSE)</f>
        <v/>
      </c>
      <c r="AH3127" s="124" t="n"/>
      <c r="AI3127" s="124">
        <f>IF(C3127&lt;&gt;"",IF(M3127="ESM User",getInterfaceName($C3127),"NA"),"")</f>
        <v/>
      </c>
      <c r="AJ3127" s="116">
        <f>IF(Q3127&lt;&gt;"",DATE(YEAR(Q3127), MONTH(Q3127), DAY(Q3127)),"")</f>
        <v/>
      </c>
      <c r="AK3127" s="130">
        <f>IF(Q3127&lt;&gt;0,Q3127-N3127,TODAY()-N3127)</f>
        <v/>
      </c>
      <c r="AL3127" s="112">
        <f>IF(F3127="Re-assigned",0,IF(H3127="Closed",0,IF(H3127="Service Restored",0,IF(H3127="",0,1))))</f>
        <v/>
      </c>
      <c r="AM3127" s="124">
        <f>IF(AL3127=0,"",IF(AK3127&gt;20.99,"Aged","Non-Aged"))</f>
        <v/>
      </c>
      <c r="AN3127" s="112">
        <f>IF(Q3127&lt;&gt;"",MONTH(Q3127),"")</f>
        <v/>
      </c>
      <c r="AO3127" s="112">
        <f>IFERROR(VALUE(V3127),0)</f>
        <v/>
      </c>
    </row>
    <row customFormat="1" customHeight="1" ht="29.25" r="3128" s="112" spans="1:41">
      <c r="A3128" s="127" t="n"/>
      <c r="B3128" s="113" t="n"/>
      <c r="C3128" s="127" t="n"/>
      <c r="D3128" s="127" t="n"/>
      <c r="E3128" s="114">
        <f>IF(F3128 &lt;&gt; "",VLOOKUP(F3128,CategoryLookup,2,FALSE), "")</f>
        <v/>
      </c>
      <c r="F3128" s="126" t="n"/>
      <c r="G3128" s="127" t="n"/>
      <c r="H3128" s="127" t="n"/>
      <c r="I3128" s="127" t="n"/>
      <c r="J3128" s="127" t="n"/>
      <c r="K3128" s="127" t="n"/>
      <c r="L3128" s="127" t="n"/>
      <c r="M3128" s="127" t="n"/>
      <c r="N3128" s="120" t="n"/>
      <c r="O3128" s="120" t="n"/>
      <c r="P3128" s="120" t="n"/>
      <c r="Q3128" s="120" t="n"/>
      <c r="R3128" s="121" t="n"/>
      <c r="S3128" s="121" t="n"/>
      <c r="T3128" s="121" t="n"/>
      <c r="U3128" s="121" t="n"/>
      <c r="V3128" s="117">
        <f>IF(P3128="NA","NA",IF(P3128&lt;&gt;"",TEXT(P3128-N3128,"[h].mm"),""))</f>
        <v/>
      </c>
      <c r="W3128" s="118">
        <f>IF(AND(R3128="",S3128=""),"",R3128+S3128)</f>
        <v/>
      </c>
      <c r="X3128" s="116">
        <f>IF(O3128&lt;&gt;"",DATE(YEAR(O3128), MONTH(O3128), DAY(O3128)),"")</f>
        <v/>
      </c>
      <c r="Y3128" s="122" t="n"/>
      <c r="Z3128" s="123" t="n"/>
      <c r="AA3128" s="117">
        <f>IF(F3128="Re-assigned","NA",IF(W3128="","",IF(W3128&gt;=VLOOKUP(D3128,SLAMatrix,3,FALSE),"Yes",IF(W3128&lt;VLOOKUP(D3128,SLAMatrix,2,FALSE),"No","Internal"))))</f>
        <v/>
      </c>
      <c r="AB3128" s="123" t="n"/>
      <c r="AC3128" s="123" t="n"/>
      <c r="AD3128" s="119" t="n"/>
      <c r="AE3128" s="125" t="n"/>
      <c r="AF3128" s="124">
        <f>MONTH(O3128)</f>
        <v/>
      </c>
      <c r="AG3128" s="124">
        <f>VLOOKUP(IFERROR(MID(AE3128,1,(FIND(",",AE3128,1)-1)),AE3128),Facility_Region_Mapping,2,FALSE)</f>
        <v/>
      </c>
      <c r="AH3128" s="124" t="n"/>
      <c r="AI3128" s="124">
        <f>IF(C3128&lt;&gt;"",IF(M3128="ESM User",getInterfaceName($C3128),"NA"),"")</f>
        <v/>
      </c>
      <c r="AJ3128" s="116">
        <f>IF(Q3128&lt;&gt;"",DATE(YEAR(Q3128), MONTH(Q3128), DAY(Q3128)),"")</f>
        <v/>
      </c>
      <c r="AK3128" s="130">
        <f>IF(Q3128&lt;&gt;0,Q3128-N3128,TODAY()-N3128)</f>
        <v/>
      </c>
      <c r="AL3128" s="112">
        <f>IF(F3128="Re-assigned",0,IF(H3128="Closed",0,IF(H3128="Service Restored",0,IF(H3128="",0,1))))</f>
        <v/>
      </c>
      <c r="AM3128" s="124">
        <f>IF(AL3128=0,"",IF(AK3128&gt;20.99,"Aged","Non-Aged"))</f>
        <v/>
      </c>
      <c r="AN3128" s="112">
        <f>IF(Q3128&lt;&gt;"",MONTH(Q3128),"")</f>
        <v/>
      </c>
      <c r="AO3128" s="112">
        <f>IFERROR(VALUE(V3128),0)</f>
        <v/>
      </c>
    </row>
    <row customFormat="1" customHeight="1" ht="29.25" r="3129" s="112" spans="1:41">
      <c r="A3129" s="127" t="n"/>
      <c r="B3129" s="113" t="n"/>
      <c r="C3129" s="127" t="n"/>
      <c r="D3129" s="127" t="n"/>
      <c r="E3129" s="114">
        <f>IF(F3129 &lt;&gt; "",VLOOKUP(F3129,CategoryLookup,2,FALSE), "")</f>
        <v/>
      </c>
      <c r="F3129" s="126" t="n"/>
      <c r="G3129" s="127" t="n"/>
      <c r="H3129" s="127" t="n"/>
      <c r="I3129" s="127" t="n"/>
      <c r="J3129" s="127" t="n"/>
      <c r="K3129" s="127" t="n"/>
      <c r="L3129" s="127" t="n"/>
      <c r="M3129" s="127" t="n"/>
      <c r="N3129" s="120" t="n"/>
      <c r="O3129" s="120" t="n"/>
      <c r="P3129" s="120" t="n"/>
      <c r="Q3129" s="120" t="n"/>
      <c r="R3129" s="121" t="n"/>
      <c r="S3129" s="121" t="n"/>
      <c r="T3129" s="121" t="n"/>
      <c r="U3129" s="121" t="n"/>
      <c r="V3129" s="117">
        <f>IF(P3129="NA","NA",IF(P3129&lt;&gt;"",TEXT(P3129-N3129,"[h].mm"),""))</f>
        <v/>
      </c>
      <c r="W3129" s="118">
        <f>IF(AND(R3129="",S3129=""),"",R3129+S3129)</f>
        <v/>
      </c>
      <c r="X3129" s="116">
        <f>IF(O3129&lt;&gt;"",DATE(YEAR(O3129), MONTH(O3129), DAY(O3129)),"")</f>
        <v/>
      </c>
      <c r="Y3129" s="122" t="n"/>
      <c r="Z3129" s="123" t="n"/>
      <c r="AA3129" s="117">
        <f>IF(F3129="Re-assigned","NA",IF(W3129="","",IF(W3129&gt;=VLOOKUP(D3129,SLAMatrix,3,FALSE),"Yes",IF(W3129&lt;VLOOKUP(D3129,SLAMatrix,2,FALSE),"No","Internal"))))</f>
        <v/>
      </c>
      <c r="AB3129" s="123" t="n"/>
      <c r="AC3129" s="123" t="n"/>
      <c r="AD3129" s="119" t="n"/>
      <c r="AE3129" s="125" t="n"/>
      <c r="AF3129" s="124">
        <f>MONTH(O3129)</f>
        <v/>
      </c>
      <c r="AG3129" s="124">
        <f>VLOOKUP(IFERROR(MID(AE3129,1,(FIND(",",AE3129,1)-1)),AE3129),Facility_Region_Mapping,2,FALSE)</f>
        <v/>
      </c>
      <c r="AH3129" s="124" t="n"/>
      <c r="AI3129" s="124">
        <f>IF(C3129&lt;&gt;"",IF(M3129="ESM User",getInterfaceName($C3129),"NA"),"")</f>
        <v/>
      </c>
      <c r="AJ3129" s="116">
        <f>IF(Q3129&lt;&gt;"",DATE(YEAR(Q3129), MONTH(Q3129), DAY(Q3129)),"")</f>
        <v/>
      </c>
      <c r="AK3129" s="130">
        <f>IF(Q3129&lt;&gt;0,Q3129-N3129,TODAY()-N3129)</f>
        <v/>
      </c>
      <c r="AL3129" s="112">
        <f>IF(F3129="Re-assigned",0,IF(H3129="Closed",0,IF(H3129="Service Restored",0,IF(H3129="",0,1))))</f>
        <v/>
      </c>
      <c r="AM3129" s="124">
        <f>IF(AL3129=0,"",IF(AK3129&gt;20.99,"Aged","Non-Aged"))</f>
        <v/>
      </c>
      <c r="AN3129" s="112">
        <f>IF(Q3129&lt;&gt;"",MONTH(Q3129),"")</f>
        <v/>
      </c>
      <c r="AO3129" s="112">
        <f>IFERROR(VALUE(V3129),0)</f>
        <v/>
      </c>
    </row>
    <row customFormat="1" customHeight="1" ht="29.25" r="3130" s="112" spans="1:41">
      <c r="A3130" s="127" t="n"/>
      <c r="B3130" s="113" t="n"/>
      <c r="C3130" s="127" t="n"/>
      <c r="D3130" s="127" t="n"/>
      <c r="E3130" s="114">
        <f>IF(F3130 &lt;&gt; "",VLOOKUP(F3130,CategoryLookup,2,FALSE), "")</f>
        <v/>
      </c>
      <c r="F3130" s="126" t="n"/>
      <c r="G3130" s="127" t="n"/>
      <c r="H3130" s="127" t="n"/>
      <c r="I3130" s="127" t="n"/>
      <c r="J3130" s="127" t="n"/>
      <c r="K3130" s="127" t="n"/>
      <c r="L3130" s="127" t="n"/>
      <c r="M3130" s="127" t="n"/>
      <c r="N3130" s="120" t="n"/>
      <c r="O3130" s="120" t="n"/>
      <c r="P3130" s="120" t="n"/>
      <c r="Q3130" s="120" t="n"/>
      <c r="R3130" s="121" t="n"/>
      <c r="S3130" s="121" t="n"/>
      <c r="T3130" s="121" t="n"/>
      <c r="U3130" s="121" t="n"/>
      <c r="V3130" s="117">
        <f>IF(P3130="NA","NA",IF(P3130&lt;&gt;"",TEXT(P3130-N3130,"[h].mm"),""))</f>
        <v/>
      </c>
      <c r="W3130" s="118">
        <f>IF(AND(R3130="",S3130=""),"",R3130+S3130)</f>
        <v/>
      </c>
      <c r="X3130" s="116">
        <f>IF(O3130&lt;&gt;"",DATE(YEAR(O3130), MONTH(O3130), DAY(O3130)),"")</f>
        <v/>
      </c>
      <c r="Y3130" s="122" t="n"/>
      <c r="Z3130" s="123" t="n"/>
      <c r="AA3130" s="117">
        <f>IF(F3130="Re-assigned","NA",IF(W3130="","",IF(W3130&gt;=VLOOKUP(D3130,SLAMatrix,3,FALSE),"Yes",IF(W3130&lt;VLOOKUP(D3130,SLAMatrix,2,FALSE),"No","Internal"))))</f>
        <v/>
      </c>
      <c r="AB3130" s="123" t="n"/>
      <c r="AC3130" s="123" t="n"/>
      <c r="AD3130" s="119" t="n"/>
      <c r="AE3130" s="125" t="n"/>
      <c r="AF3130" s="124">
        <f>MONTH(O3130)</f>
        <v/>
      </c>
      <c r="AG3130" s="124">
        <f>VLOOKUP(IFERROR(MID(AE3130,1,(FIND(",",AE3130,1)-1)),AE3130),Facility_Region_Mapping,2,FALSE)</f>
        <v/>
      </c>
      <c r="AH3130" s="124" t="n"/>
      <c r="AI3130" s="124">
        <f>IF(C3130&lt;&gt;"",IF(M3130="ESM User",getInterfaceName($C3130),"NA"),"")</f>
        <v/>
      </c>
      <c r="AJ3130" s="116">
        <f>IF(Q3130&lt;&gt;"",DATE(YEAR(Q3130), MONTH(Q3130), DAY(Q3130)),"")</f>
        <v/>
      </c>
      <c r="AK3130" s="130">
        <f>IF(Q3130&lt;&gt;0,Q3130-N3130,TODAY()-N3130)</f>
        <v/>
      </c>
      <c r="AL3130" s="112">
        <f>IF(F3130="Re-assigned",0,IF(H3130="Closed",0,IF(H3130="Service Restored",0,IF(H3130="",0,1))))</f>
        <v/>
      </c>
      <c r="AM3130" s="124">
        <f>IF(AL3130=0,"",IF(AK3130&gt;20.99,"Aged","Non-Aged"))</f>
        <v/>
      </c>
      <c r="AN3130" s="112">
        <f>IF(Q3130&lt;&gt;"",MONTH(Q3130),"")</f>
        <v/>
      </c>
      <c r="AO3130" s="112">
        <f>IFERROR(VALUE(V3130),0)</f>
        <v/>
      </c>
    </row>
    <row customFormat="1" customHeight="1" ht="29.25" r="3131" s="112" spans="1:41">
      <c r="A3131" s="127" t="n"/>
      <c r="B3131" s="113" t="n"/>
      <c r="C3131" s="127" t="n"/>
      <c r="D3131" s="127" t="n"/>
      <c r="E3131" s="114">
        <f>IF(F3131 &lt;&gt; "",VLOOKUP(F3131,CategoryLookup,2,FALSE), "")</f>
        <v/>
      </c>
      <c r="F3131" s="126" t="n"/>
      <c r="G3131" s="127" t="n"/>
      <c r="H3131" s="127" t="n"/>
      <c r="I3131" s="127" t="n"/>
      <c r="J3131" s="127" t="n"/>
      <c r="K3131" s="127" t="n"/>
      <c r="L3131" s="127" t="n"/>
      <c r="M3131" s="127" t="n"/>
      <c r="N3131" s="120" t="n"/>
      <c r="O3131" s="120" t="n"/>
      <c r="P3131" s="120" t="n"/>
      <c r="Q3131" s="120" t="n"/>
      <c r="R3131" s="121" t="n"/>
      <c r="S3131" s="121" t="n"/>
      <c r="T3131" s="121" t="n"/>
      <c r="U3131" s="121" t="n"/>
      <c r="V3131" s="117">
        <f>IF(P3131="NA","NA",IF(P3131&lt;&gt;"",TEXT(P3131-N3131,"[h].mm"),""))</f>
        <v/>
      </c>
      <c r="W3131" s="118">
        <f>IF(AND(R3131="",S3131=""),"",R3131+S3131)</f>
        <v/>
      </c>
      <c r="X3131" s="116">
        <f>IF(O3131&lt;&gt;"",DATE(YEAR(O3131), MONTH(O3131), DAY(O3131)),"")</f>
        <v/>
      </c>
      <c r="Y3131" s="122" t="n"/>
      <c r="Z3131" s="123" t="n"/>
      <c r="AA3131" s="117">
        <f>IF(F3131="Re-assigned","NA",IF(W3131="","",IF(W3131&gt;=VLOOKUP(D3131,SLAMatrix,3,FALSE),"Yes",IF(W3131&lt;VLOOKUP(D3131,SLAMatrix,2,FALSE),"No","Internal"))))</f>
        <v/>
      </c>
      <c r="AB3131" s="123" t="n"/>
      <c r="AC3131" s="123" t="n"/>
      <c r="AD3131" s="119" t="n"/>
      <c r="AE3131" s="125" t="n"/>
      <c r="AF3131" s="124">
        <f>MONTH(O3131)</f>
        <v/>
      </c>
      <c r="AG3131" s="124">
        <f>VLOOKUP(IFERROR(MID(AE3131,1,(FIND(",",AE3131,1)-1)),AE3131),Facility_Region_Mapping,2,FALSE)</f>
        <v/>
      </c>
      <c r="AH3131" s="124" t="n"/>
      <c r="AI3131" s="124">
        <f>IF(C3131&lt;&gt;"",IF(M3131="ESM User",getInterfaceName($C3131),"NA"),"")</f>
        <v/>
      </c>
      <c r="AJ3131" s="116">
        <f>IF(Q3131&lt;&gt;"",DATE(YEAR(Q3131), MONTH(Q3131), DAY(Q3131)),"")</f>
        <v/>
      </c>
      <c r="AK3131" s="130">
        <f>IF(Q3131&lt;&gt;0,Q3131-N3131,TODAY()-N3131)</f>
        <v/>
      </c>
      <c r="AL3131" s="112">
        <f>IF(F3131="Re-assigned",0,IF(H3131="Closed",0,IF(H3131="Service Restored",0,IF(H3131="",0,1))))</f>
        <v/>
      </c>
      <c r="AM3131" s="124">
        <f>IF(AL3131=0,"",IF(AK3131&gt;20.99,"Aged","Non-Aged"))</f>
        <v/>
      </c>
      <c r="AN3131" s="112">
        <f>IF(Q3131&lt;&gt;"",MONTH(Q3131),"")</f>
        <v/>
      </c>
      <c r="AO3131" s="112">
        <f>IFERROR(VALUE(V3131),0)</f>
        <v/>
      </c>
    </row>
    <row customFormat="1" customHeight="1" ht="29.25" r="3132" s="112" spans="1:41">
      <c r="A3132" s="127" t="n"/>
      <c r="B3132" s="113" t="n"/>
      <c r="C3132" s="127" t="n"/>
      <c r="D3132" s="127" t="n"/>
      <c r="E3132" s="114">
        <f>IF(F3132 &lt;&gt; "",VLOOKUP(F3132,CategoryLookup,2,FALSE), "")</f>
        <v/>
      </c>
      <c r="F3132" s="126" t="n"/>
      <c r="G3132" s="127" t="n"/>
      <c r="H3132" s="127" t="n"/>
      <c r="I3132" s="127" t="n"/>
      <c r="J3132" s="127" t="n"/>
      <c r="K3132" s="127" t="n"/>
      <c r="L3132" s="127" t="n"/>
      <c r="M3132" s="127" t="n"/>
      <c r="N3132" s="120" t="n"/>
      <c r="O3132" s="120" t="n"/>
      <c r="P3132" s="120" t="n"/>
      <c r="Q3132" s="120" t="n"/>
      <c r="R3132" s="121" t="n"/>
      <c r="S3132" s="121" t="n"/>
      <c r="T3132" s="121" t="n"/>
      <c r="U3132" s="121" t="n"/>
      <c r="V3132" s="117">
        <f>IF(P3132="NA","NA",IF(P3132&lt;&gt;"",TEXT(P3132-N3132,"[h].mm"),""))</f>
        <v/>
      </c>
      <c r="W3132" s="118">
        <f>IF(AND(R3132="",S3132=""),"",R3132+S3132)</f>
        <v/>
      </c>
      <c r="X3132" s="116">
        <f>IF(O3132&lt;&gt;"",DATE(YEAR(O3132), MONTH(O3132), DAY(O3132)),"")</f>
        <v/>
      </c>
      <c r="Y3132" s="122" t="n"/>
      <c r="Z3132" s="123" t="n"/>
      <c r="AA3132" s="117">
        <f>IF(F3132="Re-assigned","NA",IF(W3132="","",IF(W3132&gt;=VLOOKUP(D3132,SLAMatrix,3,FALSE),"Yes",IF(W3132&lt;VLOOKUP(D3132,SLAMatrix,2,FALSE),"No","Internal"))))</f>
        <v/>
      </c>
      <c r="AB3132" s="123" t="n"/>
      <c r="AC3132" s="123" t="n"/>
      <c r="AD3132" s="119" t="n"/>
      <c r="AE3132" s="125" t="n"/>
      <c r="AF3132" s="124">
        <f>MONTH(O3132)</f>
        <v/>
      </c>
      <c r="AG3132" s="124">
        <f>VLOOKUP(IFERROR(MID(AE3132,1,(FIND(",",AE3132,1)-1)),AE3132),Facility_Region_Mapping,2,FALSE)</f>
        <v/>
      </c>
      <c r="AH3132" s="124" t="n"/>
      <c r="AI3132" s="124">
        <f>IF(C3132&lt;&gt;"",IF(M3132="ESM User",getInterfaceName($C3132),"NA"),"")</f>
        <v/>
      </c>
      <c r="AJ3132" s="116">
        <f>IF(Q3132&lt;&gt;"",DATE(YEAR(Q3132), MONTH(Q3132), DAY(Q3132)),"")</f>
        <v/>
      </c>
      <c r="AK3132" s="130">
        <f>IF(Q3132&lt;&gt;0,Q3132-N3132,TODAY()-N3132)</f>
        <v/>
      </c>
      <c r="AL3132" s="112">
        <f>IF(F3132="Re-assigned",0,IF(H3132="Closed",0,IF(H3132="Service Restored",0,IF(H3132="",0,1))))</f>
        <v/>
      </c>
      <c r="AM3132" s="124">
        <f>IF(AL3132=0,"",IF(AK3132&gt;20.99,"Aged","Non-Aged"))</f>
        <v/>
      </c>
      <c r="AN3132" s="112">
        <f>IF(Q3132&lt;&gt;"",MONTH(Q3132),"")</f>
        <v/>
      </c>
      <c r="AO3132" s="112">
        <f>IFERROR(VALUE(V3132),0)</f>
        <v/>
      </c>
    </row>
    <row customFormat="1" customHeight="1" ht="29.25" r="3133" s="112" spans="1:41">
      <c r="A3133" s="127" t="n"/>
      <c r="B3133" s="113" t="n"/>
      <c r="C3133" s="127" t="n"/>
      <c r="D3133" s="127" t="n"/>
      <c r="E3133" s="114">
        <f>IF(F3133 &lt;&gt; "",VLOOKUP(F3133,CategoryLookup,2,FALSE), "")</f>
        <v/>
      </c>
      <c r="F3133" s="126" t="n"/>
      <c r="G3133" s="127" t="n"/>
      <c r="H3133" s="127" t="n"/>
      <c r="I3133" s="127" t="n"/>
      <c r="J3133" s="127" t="n"/>
      <c r="K3133" s="127" t="n"/>
      <c r="L3133" s="127" t="n"/>
      <c r="M3133" s="127" t="n"/>
      <c r="N3133" s="120" t="n"/>
      <c r="O3133" s="120" t="n"/>
      <c r="P3133" s="120" t="n"/>
      <c r="Q3133" s="120" t="n"/>
      <c r="R3133" s="121" t="n"/>
      <c r="S3133" s="121" t="n"/>
      <c r="T3133" s="121" t="n"/>
      <c r="U3133" s="121" t="n"/>
      <c r="V3133" s="117">
        <f>IF(P3133="NA","NA",IF(P3133&lt;&gt;"",TEXT(P3133-N3133,"[h].mm"),""))</f>
        <v/>
      </c>
      <c r="W3133" s="118">
        <f>IF(AND(R3133="",S3133=""),"",R3133+S3133)</f>
        <v/>
      </c>
      <c r="X3133" s="116">
        <f>IF(O3133&lt;&gt;"",DATE(YEAR(O3133), MONTH(O3133), DAY(O3133)),"")</f>
        <v/>
      </c>
      <c r="Y3133" s="122" t="n"/>
      <c r="Z3133" s="123" t="n"/>
      <c r="AA3133" s="117">
        <f>IF(F3133="Re-assigned","NA",IF(W3133="","",IF(W3133&gt;=VLOOKUP(D3133,SLAMatrix,3,FALSE),"Yes",IF(W3133&lt;VLOOKUP(D3133,SLAMatrix,2,FALSE),"No","Internal"))))</f>
        <v/>
      </c>
      <c r="AB3133" s="123" t="n"/>
      <c r="AC3133" s="123" t="n"/>
      <c r="AD3133" s="119" t="n"/>
      <c r="AE3133" s="125" t="n"/>
      <c r="AF3133" s="124">
        <f>MONTH(O3133)</f>
        <v/>
      </c>
      <c r="AG3133" s="124">
        <f>VLOOKUP(IFERROR(MID(AE3133,1,(FIND(",",AE3133,1)-1)),AE3133),Facility_Region_Mapping,2,FALSE)</f>
        <v/>
      </c>
      <c r="AH3133" s="124" t="n"/>
      <c r="AI3133" s="124">
        <f>IF(C3133&lt;&gt;"",IF(M3133="ESM User",getInterfaceName($C3133),"NA"),"")</f>
        <v/>
      </c>
      <c r="AJ3133" s="116">
        <f>IF(Q3133&lt;&gt;"",DATE(YEAR(Q3133), MONTH(Q3133), DAY(Q3133)),"")</f>
        <v/>
      </c>
      <c r="AK3133" s="130">
        <f>IF(Q3133&lt;&gt;0,Q3133-N3133,TODAY()-N3133)</f>
        <v/>
      </c>
      <c r="AL3133" s="112">
        <f>IF(F3133="Re-assigned",0,IF(H3133="Closed",0,IF(H3133="Service Restored",0,IF(H3133="",0,1))))</f>
        <v/>
      </c>
      <c r="AM3133" s="124">
        <f>IF(AL3133=0,"",IF(AK3133&gt;20.99,"Aged","Non-Aged"))</f>
        <v/>
      </c>
      <c r="AN3133" s="112">
        <f>IF(Q3133&lt;&gt;"",MONTH(Q3133),"")</f>
        <v/>
      </c>
      <c r="AO3133" s="112">
        <f>IFERROR(VALUE(V3133),0)</f>
        <v/>
      </c>
    </row>
    <row customFormat="1" customHeight="1" ht="29.25" r="3134" s="112" spans="1:41">
      <c r="A3134" s="127" t="n"/>
      <c r="B3134" s="113" t="n"/>
      <c r="C3134" s="127" t="n"/>
      <c r="D3134" s="127" t="n"/>
      <c r="E3134" s="114">
        <f>IF(F3134 &lt;&gt; "",VLOOKUP(F3134,CategoryLookup,2,FALSE), "")</f>
        <v/>
      </c>
      <c r="F3134" s="126" t="n"/>
      <c r="G3134" s="127" t="n"/>
      <c r="H3134" s="127" t="n"/>
      <c r="I3134" s="127" t="n"/>
      <c r="J3134" s="127" t="n"/>
      <c r="K3134" s="127" t="n"/>
      <c r="L3134" s="127" t="n"/>
      <c r="M3134" s="127" t="n"/>
      <c r="N3134" s="120" t="n"/>
      <c r="O3134" s="120" t="n"/>
      <c r="P3134" s="120" t="n"/>
      <c r="Q3134" s="120" t="n"/>
      <c r="R3134" s="121" t="n"/>
      <c r="S3134" s="121" t="n"/>
      <c r="T3134" s="121" t="n"/>
      <c r="U3134" s="121" t="n"/>
      <c r="V3134" s="117">
        <f>IF(P3134="NA","NA",IF(P3134&lt;&gt;"",TEXT(P3134-N3134,"[h].mm"),""))</f>
        <v/>
      </c>
      <c r="W3134" s="118">
        <f>IF(AND(R3134="",S3134=""),"",R3134+S3134)</f>
        <v/>
      </c>
      <c r="X3134" s="116">
        <f>IF(O3134&lt;&gt;"",DATE(YEAR(O3134), MONTH(O3134), DAY(O3134)),"")</f>
        <v/>
      </c>
      <c r="Y3134" s="122" t="n"/>
      <c r="Z3134" s="123" t="n"/>
      <c r="AA3134" s="117">
        <f>IF(F3134="Re-assigned","NA",IF(W3134="","",IF(W3134&gt;=VLOOKUP(D3134,SLAMatrix,3,FALSE),"Yes",IF(W3134&lt;VLOOKUP(D3134,SLAMatrix,2,FALSE),"No","Internal"))))</f>
        <v/>
      </c>
      <c r="AB3134" s="123" t="n"/>
      <c r="AC3134" s="123" t="n"/>
      <c r="AD3134" s="119" t="n"/>
      <c r="AE3134" s="125" t="n"/>
      <c r="AF3134" s="124">
        <f>MONTH(O3134)</f>
        <v/>
      </c>
      <c r="AG3134" s="124">
        <f>VLOOKUP(IFERROR(MID(AE3134,1,(FIND(",",AE3134,1)-1)),AE3134),Facility_Region_Mapping,2,FALSE)</f>
        <v/>
      </c>
      <c r="AH3134" s="124" t="n"/>
      <c r="AI3134" s="124">
        <f>IF(C3134&lt;&gt;"",IF(M3134="ESM User",getInterfaceName($C3134),"NA"),"")</f>
        <v/>
      </c>
      <c r="AJ3134" s="116">
        <f>IF(Q3134&lt;&gt;"",DATE(YEAR(Q3134), MONTH(Q3134), DAY(Q3134)),"")</f>
        <v/>
      </c>
      <c r="AK3134" s="130">
        <f>IF(Q3134&lt;&gt;0,Q3134-N3134,TODAY()-N3134)</f>
        <v/>
      </c>
      <c r="AL3134" s="112">
        <f>IF(F3134="Re-assigned",0,IF(H3134="Closed",0,IF(H3134="Service Restored",0,IF(H3134="",0,1))))</f>
        <v/>
      </c>
      <c r="AM3134" s="124">
        <f>IF(AL3134=0,"",IF(AK3134&gt;20.99,"Aged","Non-Aged"))</f>
        <v/>
      </c>
      <c r="AN3134" s="112">
        <f>IF(Q3134&lt;&gt;"",MONTH(Q3134),"")</f>
        <v/>
      </c>
      <c r="AO3134" s="112">
        <f>IFERROR(VALUE(V3134),0)</f>
        <v/>
      </c>
    </row>
    <row customFormat="1" customHeight="1" ht="29.25" r="3135" s="112" spans="1:41">
      <c r="A3135" s="127" t="n"/>
      <c r="B3135" s="113" t="n"/>
      <c r="C3135" s="127" t="n"/>
      <c r="D3135" s="127" t="n"/>
      <c r="E3135" s="114">
        <f>IF(F3135 &lt;&gt; "",VLOOKUP(F3135,CategoryLookup,2,FALSE), "")</f>
        <v/>
      </c>
      <c r="F3135" s="126" t="n"/>
      <c r="G3135" s="127" t="n"/>
      <c r="H3135" s="127" t="n"/>
      <c r="I3135" s="127" t="n"/>
      <c r="J3135" s="127" t="n"/>
      <c r="K3135" s="127" t="n"/>
      <c r="L3135" s="127" t="n"/>
      <c r="M3135" s="127" t="n"/>
      <c r="N3135" s="120" t="n"/>
      <c r="O3135" s="120" t="n"/>
      <c r="P3135" s="120" t="n"/>
      <c r="Q3135" s="120" t="n"/>
      <c r="R3135" s="121" t="n"/>
      <c r="S3135" s="121" t="n"/>
      <c r="T3135" s="121" t="n"/>
      <c r="U3135" s="121" t="n"/>
      <c r="V3135" s="117">
        <f>IF(P3135="NA","NA",IF(P3135&lt;&gt;"",TEXT(P3135-N3135,"[h].mm"),""))</f>
        <v/>
      </c>
      <c r="W3135" s="118">
        <f>IF(AND(R3135="",S3135=""),"",R3135+S3135)</f>
        <v/>
      </c>
      <c r="X3135" s="116">
        <f>IF(O3135&lt;&gt;"",DATE(YEAR(O3135), MONTH(O3135), DAY(O3135)),"")</f>
        <v/>
      </c>
      <c r="Y3135" s="122" t="n"/>
      <c r="Z3135" s="123" t="n"/>
      <c r="AA3135" s="117">
        <f>IF(F3135="Re-assigned","NA",IF(W3135="","",IF(W3135&gt;=VLOOKUP(D3135,SLAMatrix,3,FALSE),"Yes",IF(W3135&lt;VLOOKUP(D3135,SLAMatrix,2,FALSE),"No","Internal"))))</f>
        <v/>
      </c>
      <c r="AB3135" s="123" t="n"/>
      <c r="AC3135" s="123" t="n"/>
      <c r="AD3135" s="119" t="n"/>
      <c r="AE3135" s="125" t="n"/>
      <c r="AF3135" s="124">
        <f>MONTH(O3135)</f>
        <v/>
      </c>
      <c r="AG3135" s="124">
        <f>VLOOKUP(IFERROR(MID(AE3135,1,(FIND(",",AE3135,1)-1)),AE3135),Facility_Region_Mapping,2,FALSE)</f>
        <v/>
      </c>
      <c r="AH3135" s="124" t="n"/>
      <c r="AI3135" s="124">
        <f>IF(C3135&lt;&gt;"",IF(M3135="ESM User",getInterfaceName($C3135),"NA"),"")</f>
        <v/>
      </c>
      <c r="AJ3135" s="116">
        <f>IF(Q3135&lt;&gt;"",DATE(YEAR(Q3135), MONTH(Q3135), DAY(Q3135)),"")</f>
        <v/>
      </c>
      <c r="AK3135" s="130">
        <f>IF(Q3135&lt;&gt;0,Q3135-N3135,TODAY()-N3135)</f>
        <v/>
      </c>
      <c r="AL3135" s="112">
        <f>IF(F3135="Re-assigned",0,IF(H3135="Closed",0,IF(H3135="Service Restored",0,IF(H3135="",0,1))))</f>
        <v/>
      </c>
      <c r="AM3135" s="124">
        <f>IF(AL3135=0,"",IF(AK3135&gt;20.99,"Aged","Non-Aged"))</f>
        <v/>
      </c>
      <c r="AN3135" s="112">
        <f>IF(Q3135&lt;&gt;"",MONTH(Q3135),"")</f>
        <v/>
      </c>
      <c r="AO3135" s="112">
        <f>IFERROR(VALUE(V3135),0)</f>
        <v/>
      </c>
    </row>
    <row customFormat="1" customHeight="1" ht="29.25" r="3136" s="112" spans="1:41">
      <c r="A3136" s="127" t="n"/>
      <c r="B3136" s="113" t="n"/>
      <c r="C3136" s="127" t="n"/>
      <c r="D3136" s="127" t="n"/>
      <c r="E3136" s="114">
        <f>IF(F3136 &lt;&gt; "",VLOOKUP(F3136,CategoryLookup,2,FALSE), "")</f>
        <v/>
      </c>
      <c r="F3136" s="126" t="n"/>
      <c r="G3136" s="127" t="n"/>
      <c r="H3136" s="127" t="n"/>
      <c r="I3136" s="127" t="n"/>
      <c r="J3136" s="127" t="n"/>
      <c r="K3136" s="127" t="n"/>
      <c r="L3136" s="127" t="n"/>
      <c r="M3136" s="127" t="n"/>
      <c r="N3136" s="120" t="n"/>
      <c r="O3136" s="120" t="n"/>
      <c r="P3136" s="120" t="n"/>
      <c r="Q3136" s="120" t="n"/>
      <c r="R3136" s="121" t="n"/>
      <c r="S3136" s="121" t="n"/>
      <c r="T3136" s="121" t="n"/>
      <c r="U3136" s="121" t="n"/>
      <c r="V3136" s="117">
        <f>IF(P3136="NA","NA",IF(P3136&lt;&gt;"",TEXT(P3136-N3136,"[h].mm"),""))</f>
        <v/>
      </c>
      <c r="W3136" s="118">
        <f>IF(AND(R3136="",S3136=""),"",R3136+S3136)</f>
        <v/>
      </c>
      <c r="X3136" s="116">
        <f>IF(O3136&lt;&gt;"",DATE(YEAR(O3136), MONTH(O3136), DAY(O3136)),"")</f>
        <v/>
      </c>
      <c r="Y3136" s="122" t="n"/>
      <c r="Z3136" s="123" t="n"/>
      <c r="AA3136" s="117">
        <f>IF(F3136="Re-assigned","NA",IF(W3136="","",IF(W3136&gt;=VLOOKUP(D3136,SLAMatrix,3,FALSE),"Yes",IF(W3136&lt;VLOOKUP(D3136,SLAMatrix,2,FALSE),"No","Internal"))))</f>
        <v/>
      </c>
      <c r="AB3136" s="123" t="n"/>
      <c r="AC3136" s="123" t="n"/>
      <c r="AD3136" s="119" t="n"/>
      <c r="AE3136" s="125" t="n"/>
      <c r="AF3136" s="124">
        <f>MONTH(O3136)</f>
        <v/>
      </c>
      <c r="AG3136" s="124">
        <f>VLOOKUP(IFERROR(MID(AE3136,1,(FIND(",",AE3136,1)-1)),AE3136),Facility_Region_Mapping,2,FALSE)</f>
        <v/>
      </c>
      <c r="AH3136" s="124" t="n"/>
      <c r="AI3136" s="124">
        <f>IF(C3136&lt;&gt;"",IF(M3136="ESM User",getInterfaceName($C3136),"NA"),"")</f>
        <v/>
      </c>
      <c r="AJ3136" s="116">
        <f>IF(Q3136&lt;&gt;"",DATE(YEAR(Q3136), MONTH(Q3136), DAY(Q3136)),"")</f>
        <v/>
      </c>
      <c r="AK3136" s="130">
        <f>IF(Q3136&lt;&gt;0,Q3136-N3136,TODAY()-N3136)</f>
        <v/>
      </c>
      <c r="AL3136" s="112">
        <f>IF(F3136="Re-assigned",0,IF(H3136="Closed",0,IF(H3136="Service Restored",0,IF(H3136="",0,1))))</f>
        <v/>
      </c>
      <c r="AM3136" s="124">
        <f>IF(AL3136=0,"",IF(AK3136&gt;20.99,"Aged","Non-Aged"))</f>
        <v/>
      </c>
      <c r="AN3136" s="112">
        <f>IF(Q3136&lt;&gt;"",MONTH(Q3136),"")</f>
        <v/>
      </c>
      <c r="AO3136" s="112">
        <f>IFERROR(VALUE(V3136),0)</f>
        <v/>
      </c>
    </row>
    <row customFormat="1" customHeight="1" ht="29.25" r="3137" s="112" spans="1:41">
      <c r="A3137" s="127" t="n"/>
      <c r="B3137" s="113" t="n"/>
      <c r="C3137" s="127" t="n"/>
      <c r="D3137" s="127" t="n"/>
      <c r="E3137" s="114">
        <f>IF(F3137 &lt;&gt; "",VLOOKUP(F3137,CategoryLookup,2,FALSE), "")</f>
        <v/>
      </c>
      <c r="F3137" s="126" t="n"/>
      <c r="G3137" s="127" t="n"/>
      <c r="H3137" s="127" t="n"/>
      <c r="I3137" s="127" t="n"/>
      <c r="J3137" s="127" t="n"/>
      <c r="K3137" s="127" t="n"/>
      <c r="L3137" s="127" t="n"/>
      <c r="M3137" s="127" t="n"/>
      <c r="N3137" s="120" t="n"/>
      <c r="O3137" s="120" t="n"/>
      <c r="P3137" s="120" t="n"/>
      <c r="Q3137" s="120" t="n"/>
      <c r="R3137" s="121" t="n"/>
      <c r="S3137" s="121" t="n"/>
      <c r="T3137" s="121" t="n"/>
      <c r="U3137" s="121" t="n"/>
      <c r="V3137" s="117">
        <f>IF(P3137="NA","NA",IF(P3137&lt;&gt;"",TEXT(P3137-N3137,"[h].mm"),""))</f>
        <v/>
      </c>
      <c r="W3137" s="118">
        <f>IF(AND(R3137="",S3137=""),"",R3137+S3137)</f>
        <v/>
      </c>
      <c r="X3137" s="116">
        <f>IF(O3137&lt;&gt;"",DATE(YEAR(O3137), MONTH(O3137), DAY(O3137)),"")</f>
        <v/>
      </c>
      <c r="Y3137" s="122" t="n"/>
      <c r="Z3137" s="123" t="n"/>
      <c r="AA3137" s="117">
        <f>IF(F3137="Re-assigned","NA",IF(W3137="","",IF(W3137&gt;=VLOOKUP(D3137,SLAMatrix,3,FALSE),"Yes",IF(W3137&lt;VLOOKUP(D3137,SLAMatrix,2,FALSE),"No","Internal"))))</f>
        <v/>
      </c>
      <c r="AB3137" s="123" t="n"/>
      <c r="AC3137" s="123" t="n"/>
      <c r="AD3137" s="119" t="n"/>
      <c r="AE3137" s="125" t="n"/>
      <c r="AF3137" s="124">
        <f>MONTH(O3137)</f>
        <v/>
      </c>
      <c r="AG3137" s="124">
        <f>VLOOKUP(IFERROR(MID(AE3137,1,(FIND(",",AE3137,1)-1)),AE3137),Facility_Region_Mapping,2,FALSE)</f>
        <v/>
      </c>
      <c r="AH3137" s="124" t="n"/>
      <c r="AI3137" s="124">
        <f>IF(C3137&lt;&gt;"",IF(M3137="ESM User",getInterfaceName($C3137),"NA"),"")</f>
        <v/>
      </c>
      <c r="AJ3137" s="116">
        <f>IF(Q3137&lt;&gt;"",DATE(YEAR(Q3137), MONTH(Q3137), DAY(Q3137)),"")</f>
        <v/>
      </c>
      <c r="AK3137" s="130">
        <f>IF(Q3137&lt;&gt;0,Q3137-N3137,TODAY()-N3137)</f>
        <v/>
      </c>
      <c r="AL3137" s="112">
        <f>IF(F3137="Re-assigned",0,IF(H3137="Closed",0,IF(H3137="Service Restored",0,IF(H3137="",0,1))))</f>
        <v/>
      </c>
      <c r="AM3137" s="124">
        <f>IF(AL3137=0,"",IF(AK3137&gt;20.99,"Aged","Non-Aged"))</f>
        <v/>
      </c>
      <c r="AN3137" s="112">
        <f>IF(Q3137&lt;&gt;"",MONTH(Q3137),"")</f>
        <v/>
      </c>
      <c r="AO3137" s="112">
        <f>IFERROR(VALUE(V3137),0)</f>
        <v/>
      </c>
    </row>
    <row customFormat="1" customHeight="1" ht="29.25" r="3138" s="112" spans="1:41">
      <c r="A3138" s="127" t="n"/>
      <c r="B3138" s="113" t="n"/>
      <c r="C3138" s="127" t="n"/>
      <c r="D3138" s="127" t="n"/>
      <c r="E3138" s="114">
        <f>IF(F3138 &lt;&gt; "",VLOOKUP(F3138,CategoryLookup,2,FALSE), "")</f>
        <v/>
      </c>
      <c r="F3138" s="126" t="n"/>
      <c r="G3138" s="127" t="n"/>
      <c r="H3138" s="127" t="n"/>
      <c r="I3138" s="127" t="n"/>
      <c r="J3138" s="127" t="n"/>
      <c r="K3138" s="127" t="n"/>
      <c r="L3138" s="127" t="n"/>
      <c r="M3138" s="127" t="n"/>
      <c r="N3138" s="120" t="n"/>
      <c r="O3138" s="120" t="n"/>
      <c r="P3138" s="120" t="n"/>
      <c r="Q3138" s="120" t="n"/>
      <c r="R3138" s="121" t="n"/>
      <c r="S3138" s="121" t="n"/>
      <c r="T3138" s="121" t="n"/>
      <c r="U3138" s="121" t="n"/>
      <c r="V3138" s="117">
        <f>IF(P3138="NA","NA",IF(P3138&lt;&gt;"",TEXT(P3138-N3138,"[h].mm"),""))</f>
        <v/>
      </c>
      <c r="W3138" s="118">
        <f>IF(AND(R3138="",S3138=""),"",R3138+S3138)</f>
        <v/>
      </c>
      <c r="X3138" s="116">
        <f>IF(O3138&lt;&gt;"",DATE(YEAR(O3138), MONTH(O3138), DAY(O3138)),"")</f>
        <v/>
      </c>
      <c r="Y3138" s="122" t="n"/>
      <c r="Z3138" s="123" t="n"/>
      <c r="AA3138" s="117">
        <f>IF(F3138="Re-assigned","NA",IF(W3138="","",IF(W3138&gt;=VLOOKUP(D3138,SLAMatrix,3,FALSE),"Yes",IF(W3138&lt;VLOOKUP(D3138,SLAMatrix,2,FALSE),"No","Internal"))))</f>
        <v/>
      </c>
      <c r="AB3138" s="123" t="n"/>
      <c r="AC3138" s="123" t="n"/>
      <c r="AD3138" s="119" t="n"/>
      <c r="AE3138" s="125" t="n"/>
      <c r="AF3138" s="124">
        <f>MONTH(O3138)</f>
        <v/>
      </c>
      <c r="AG3138" s="124">
        <f>VLOOKUP(IFERROR(MID(AE3138,1,(FIND(",",AE3138,1)-1)),AE3138),Facility_Region_Mapping,2,FALSE)</f>
        <v/>
      </c>
      <c r="AH3138" s="124" t="n"/>
      <c r="AI3138" s="124">
        <f>IF(C3138&lt;&gt;"",IF(M3138="ESM User",getInterfaceName($C3138),"NA"),"")</f>
        <v/>
      </c>
      <c r="AJ3138" s="116">
        <f>IF(Q3138&lt;&gt;"",DATE(YEAR(Q3138), MONTH(Q3138), DAY(Q3138)),"")</f>
        <v/>
      </c>
      <c r="AK3138" s="130">
        <f>IF(Q3138&lt;&gt;0,Q3138-N3138,TODAY()-N3138)</f>
        <v/>
      </c>
      <c r="AL3138" s="112">
        <f>IF(F3138="Re-assigned",0,IF(H3138="Closed",0,IF(H3138="Service Restored",0,IF(H3138="",0,1))))</f>
        <v/>
      </c>
      <c r="AM3138" s="124">
        <f>IF(AL3138=0,"",IF(AK3138&gt;20.99,"Aged","Non-Aged"))</f>
        <v/>
      </c>
      <c r="AN3138" s="112">
        <f>IF(Q3138&lt;&gt;"",MONTH(Q3138),"")</f>
        <v/>
      </c>
      <c r="AO3138" s="112">
        <f>IFERROR(VALUE(V3138),0)</f>
        <v/>
      </c>
    </row>
    <row customFormat="1" customHeight="1" ht="29.25" r="3139" s="112" spans="1:41">
      <c r="A3139" s="127" t="n"/>
      <c r="B3139" s="113" t="n"/>
      <c r="C3139" s="127" t="n"/>
      <c r="D3139" s="127" t="n"/>
      <c r="E3139" s="114">
        <f>IF(F3139 &lt;&gt; "",VLOOKUP(F3139,CategoryLookup,2,FALSE), "")</f>
        <v/>
      </c>
      <c r="F3139" s="126" t="n"/>
      <c r="G3139" s="127" t="n"/>
      <c r="H3139" s="127" t="n"/>
      <c r="I3139" s="127" t="n"/>
      <c r="J3139" s="127" t="n"/>
      <c r="K3139" s="127" t="n"/>
      <c r="L3139" s="127" t="n"/>
      <c r="M3139" s="127" t="n"/>
      <c r="N3139" s="120" t="n"/>
      <c r="O3139" s="120" t="n"/>
      <c r="P3139" s="120" t="n"/>
      <c r="Q3139" s="120" t="n"/>
      <c r="R3139" s="121" t="n"/>
      <c r="S3139" s="121" t="n"/>
      <c r="T3139" s="121" t="n"/>
      <c r="U3139" s="121" t="n"/>
      <c r="V3139" s="117">
        <f>IF(P3139="NA","NA",IF(P3139&lt;&gt;"",TEXT(P3139-N3139,"[h].mm"),""))</f>
        <v/>
      </c>
      <c r="W3139" s="118">
        <f>IF(AND(R3139="",S3139=""),"",R3139+S3139)</f>
        <v/>
      </c>
      <c r="X3139" s="116">
        <f>IF(O3139&lt;&gt;"",DATE(YEAR(O3139), MONTH(O3139), DAY(O3139)),"")</f>
        <v/>
      </c>
      <c r="Y3139" s="122" t="n"/>
      <c r="Z3139" s="123" t="n"/>
      <c r="AA3139" s="117">
        <f>IF(F3139="Re-assigned","NA",IF(W3139="","",IF(W3139&gt;=VLOOKUP(D3139,SLAMatrix,3,FALSE),"Yes",IF(W3139&lt;VLOOKUP(D3139,SLAMatrix,2,FALSE),"No","Internal"))))</f>
        <v/>
      </c>
      <c r="AB3139" s="123" t="n"/>
      <c r="AC3139" s="123" t="n"/>
      <c r="AD3139" s="119" t="n"/>
      <c r="AE3139" s="125" t="n"/>
      <c r="AF3139" s="124">
        <f>MONTH(O3139)</f>
        <v/>
      </c>
      <c r="AG3139" s="124">
        <f>VLOOKUP(IFERROR(MID(AE3139,1,(FIND(",",AE3139,1)-1)),AE3139),Facility_Region_Mapping,2,FALSE)</f>
        <v/>
      </c>
      <c r="AH3139" s="124" t="n"/>
      <c r="AI3139" s="124">
        <f>IF(C3139&lt;&gt;"",IF(M3139="ESM User",getInterfaceName($C3139),"NA"),"")</f>
        <v/>
      </c>
      <c r="AJ3139" s="116">
        <f>IF(Q3139&lt;&gt;"",DATE(YEAR(Q3139), MONTH(Q3139), DAY(Q3139)),"")</f>
        <v/>
      </c>
      <c r="AK3139" s="130">
        <f>IF(Q3139&lt;&gt;0,Q3139-N3139,TODAY()-N3139)</f>
        <v/>
      </c>
      <c r="AL3139" s="112">
        <f>IF(F3139="Re-assigned",0,IF(H3139="Closed",0,IF(H3139="Service Restored",0,IF(H3139="",0,1))))</f>
        <v/>
      </c>
      <c r="AM3139" s="124">
        <f>IF(AL3139=0,"",IF(AK3139&gt;20.99,"Aged","Non-Aged"))</f>
        <v/>
      </c>
      <c r="AN3139" s="112">
        <f>IF(Q3139&lt;&gt;"",MONTH(Q3139),"")</f>
        <v/>
      </c>
      <c r="AO3139" s="112">
        <f>IFERROR(VALUE(V3139),0)</f>
        <v/>
      </c>
    </row>
    <row customFormat="1" customHeight="1" ht="29.25" r="3140" s="112" spans="1:41">
      <c r="A3140" s="127" t="n"/>
      <c r="B3140" s="113" t="n"/>
      <c r="C3140" s="127" t="n"/>
      <c r="D3140" s="127" t="n"/>
      <c r="E3140" s="114">
        <f>IF(F3140 &lt;&gt; "",VLOOKUP(F3140,CategoryLookup,2,FALSE), "")</f>
        <v/>
      </c>
      <c r="F3140" s="126" t="n"/>
      <c r="G3140" s="127" t="n"/>
      <c r="H3140" s="127" t="n"/>
      <c r="I3140" s="127" t="n"/>
      <c r="J3140" s="127" t="n"/>
      <c r="K3140" s="127" t="n"/>
      <c r="L3140" s="127" t="n"/>
      <c r="M3140" s="127" t="n"/>
      <c r="N3140" s="120" t="n"/>
      <c r="O3140" s="120" t="n"/>
      <c r="P3140" s="120" t="n"/>
      <c r="Q3140" s="120" t="n"/>
      <c r="R3140" s="121" t="n"/>
      <c r="S3140" s="121" t="n"/>
      <c r="T3140" s="121" t="n"/>
      <c r="U3140" s="121" t="n"/>
      <c r="V3140" s="117">
        <f>IF(P3140="NA","NA",IF(P3140&lt;&gt;"",TEXT(P3140-N3140,"[h].mm"),""))</f>
        <v/>
      </c>
      <c r="W3140" s="118">
        <f>IF(AND(R3140="",S3140=""),"",R3140+S3140)</f>
        <v/>
      </c>
      <c r="X3140" s="116">
        <f>IF(O3140&lt;&gt;"",DATE(YEAR(O3140), MONTH(O3140), DAY(O3140)),"")</f>
        <v/>
      </c>
      <c r="Y3140" s="122" t="n"/>
      <c r="Z3140" s="123" t="n"/>
      <c r="AA3140" s="117">
        <f>IF(F3140="Re-assigned","NA",IF(W3140="","",IF(W3140&gt;=VLOOKUP(D3140,SLAMatrix,3,FALSE),"Yes",IF(W3140&lt;VLOOKUP(D3140,SLAMatrix,2,FALSE),"No","Internal"))))</f>
        <v/>
      </c>
      <c r="AB3140" s="123" t="n"/>
      <c r="AC3140" s="123" t="n"/>
      <c r="AD3140" s="119" t="n"/>
      <c r="AE3140" s="125" t="n"/>
      <c r="AF3140" s="124">
        <f>MONTH(O3140)</f>
        <v/>
      </c>
      <c r="AG3140" s="124">
        <f>VLOOKUP(IFERROR(MID(AE3140,1,(FIND(",",AE3140,1)-1)),AE3140),Facility_Region_Mapping,2,FALSE)</f>
        <v/>
      </c>
      <c r="AH3140" s="124" t="n"/>
      <c r="AI3140" s="124">
        <f>IF(C3140&lt;&gt;"",IF(M3140="ESM User",getInterfaceName($C3140),"NA"),"")</f>
        <v/>
      </c>
      <c r="AJ3140" s="116">
        <f>IF(Q3140&lt;&gt;"",DATE(YEAR(Q3140), MONTH(Q3140), DAY(Q3140)),"")</f>
        <v/>
      </c>
      <c r="AK3140" s="130">
        <f>IF(Q3140&lt;&gt;0,Q3140-N3140,TODAY()-N3140)</f>
        <v/>
      </c>
      <c r="AL3140" s="112">
        <f>IF(F3140="Re-assigned",0,IF(H3140="Closed",0,IF(H3140="Service Restored",0,IF(H3140="",0,1))))</f>
        <v/>
      </c>
      <c r="AM3140" s="124">
        <f>IF(AL3140=0,"",IF(AK3140&gt;20.99,"Aged","Non-Aged"))</f>
        <v/>
      </c>
      <c r="AN3140" s="112">
        <f>IF(Q3140&lt;&gt;"",MONTH(Q3140),"")</f>
        <v/>
      </c>
      <c r="AO3140" s="112">
        <f>IFERROR(VALUE(V3140),0)</f>
        <v/>
      </c>
    </row>
    <row customFormat="1" customHeight="1" ht="29.25" r="3141" s="112" spans="1:41">
      <c r="A3141" s="127" t="n"/>
      <c r="B3141" s="113" t="n"/>
      <c r="C3141" s="127" t="n"/>
      <c r="D3141" s="127" t="n"/>
      <c r="E3141" s="114">
        <f>IF(F3141 &lt;&gt; "",VLOOKUP(F3141,CategoryLookup,2,FALSE), "")</f>
        <v/>
      </c>
      <c r="F3141" s="126" t="n"/>
      <c r="G3141" s="127" t="n"/>
      <c r="H3141" s="127" t="n"/>
      <c r="I3141" s="127" t="n"/>
      <c r="J3141" s="127" t="n"/>
      <c r="K3141" s="127" t="n"/>
      <c r="L3141" s="127" t="n"/>
      <c r="M3141" s="127" t="n"/>
      <c r="N3141" s="120" t="n"/>
      <c r="O3141" s="120" t="n"/>
      <c r="P3141" s="120" t="n"/>
      <c r="Q3141" s="120" t="n"/>
      <c r="R3141" s="121" t="n"/>
      <c r="S3141" s="121" t="n"/>
      <c r="T3141" s="121" t="n"/>
      <c r="U3141" s="121" t="n"/>
      <c r="V3141" s="117">
        <f>IF(P3141="NA","NA",IF(P3141&lt;&gt;"",TEXT(P3141-N3141,"[h].mm"),""))</f>
        <v/>
      </c>
      <c r="W3141" s="118">
        <f>IF(AND(R3141="",S3141=""),"",R3141+S3141)</f>
        <v/>
      </c>
      <c r="X3141" s="116">
        <f>IF(O3141&lt;&gt;"",DATE(YEAR(O3141), MONTH(O3141), DAY(O3141)),"")</f>
        <v/>
      </c>
      <c r="Y3141" s="122" t="n"/>
      <c r="Z3141" s="123" t="n"/>
      <c r="AA3141" s="117">
        <f>IF(F3141="Re-assigned","NA",IF(W3141="","",IF(W3141&gt;=VLOOKUP(D3141,SLAMatrix,3,FALSE),"Yes",IF(W3141&lt;VLOOKUP(D3141,SLAMatrix,2,FALSE),"No","Internal"))))</f>
        <v/>
      </c>
      <c r="AB3141" s="123" t="n"/>
      <c r="AC3141" s="123" t="n"/>
      <c r="AD3141" s="119" t="n"/>
      <c r="AE3141" s="125" t="n"/>
      <c r="AF3141" s="124">
        <f>MONTH(O3141)</f>
        <v/>
      </c>
      <c r="AG3141" s="124">
        <f>VLOOKUP(IFERROR(MID(AE3141,1,(FIND(",",AE3141,1)-1)),AE3141),Facility_Region_Mapping,2,FALSE)</f>
        <v/>
      </c>
      <c r="AH3141" s="124" t="n"/>
      <c r="AI3141" s="124">
        <f>IF(C3141&lt;&gt;"",IF(M3141="ESM User",getInterfaceName($C3141),"NA"),"")</f>
        <v/>
      </c>
      <c r="AJ3141" s="116">
        <f>IF(Q3141&lt;&gt;"",DATE(YEAR(Q3141), MONTH(Q3141), DAY(Q3141)),"")</f>
        <v/>
      </c>
      <c r="AK3141" s="130">
        <f>IF(Q3141&lt;&gt;0,Q3141-N3141,TODAY()-N3141)</f>
        <v/>
      </c>
      <c r="AL3141" s="112">
        <f>IF(F3141="Re-assigned",0,IF(H3141="Closed",0,IF(H3141="Service Restored",0,IF(H3141="",0,1))))</f>
        <v/>
      </c>
      <c r="AM3141" s="124">
        <f>IF(AL3141=0,"",IF(AK3141&gt;20.99,"Aged","Non-Aged"))</f>
        <v/>
      </c>
      <c r="AN3141" s="112">
        <f>IF(Q3141&lt;&gt;"",MONTH(Q3141),"")</f>
        <v/>
      </c>
      <c r="AO3141" s="112">
        <f>IFERROR(VALUE(V3141),0)</f>
        <v/>
      </c>
    </row>
    <row customFormat="1" customHeight="1" ht="29.25" r="3142" s="112" spans="1:41">
      <c r="A3142" s="127" t="n"/>
      <c r="B3142" s="113" t="n"/>
      <c r="C3142" s="127" t="n"/>
      <c r="D3142" s="127" t="n"/>
      <c r="E3142" s="114">
        <f>IF(F3142 &lt;&gt; "",VLOOKUP(F3142,CategoryLookup,2,FALSE), "")</f>
        <v/>
      </c>
      <c r="F3142" s="126" t="n"/>
      <c r="G3142" s="127" t="n"/>
      <c r="H3142" s="127" t="n"/>
      <c r="I3142" s="127" t="n"/>
      <c r="J3142" s="127" t="n"/>
      <c r="K3142" s="127" t="n"/>
      <c r="L3142" s="127" t="n"/>
      <c r="M3142" s="127" t="n"/>
      <c r="N3142" s="120" t="n"/>
      <c r="O3142" s="120" t="n"/>
      <c r="P3142" s="120" t="n"/>
      <c r="Q3142" s="120" t="n"/>
      <c r="R3142" s="121" t="n"/>
      <c r="S3142" s="121" t="n"/>
      <c r="T3142" s="121" t="n"/>
      <c r="U3142" s="121" t="n"/>
      <c r="V3142" s="117">
        <f>IF(P3142="NA","NA",IF(P3142&lt;&gt;"",TEXT(P3142-N3142,"[h].mm"),""))</f>
        <v/>
      </c>
      <c r="W3142" s="118">
        <f>IF(AND(R3142="",S3142=""),"",R3142+S3142)</f>
        <v/>
      </c>
      <c r="X3142" s="116">
        <f>IF(O3142&lt;&gt;"",DATE(YEAR(O3142), MONTH(O3142), DAY(O3142)),"")</f>
        <v/>
      </c>
      <c r="Y3142" s="122" t="n"/>
      <c r="Z3142" s="123" t="n"/>
      <c r="AA3142" s="117">
        <f>IF(F3142="Re-assigned","NA",IF(W3142="","",IF(W3142&gt;=VLOOKUP(D3142,SLAMatrix,3,FALSE),"Yes",IF(W3142&lt;VLOOKUP(D3142,SLAMatrix,2,FALSE),"No","Internal"))))</f>
        <v/>
      </c>
      <c r="AB3142" s="123" t="n"/>
      <c r="AC3142" s="123" t="n"/>
      <c r="AD3142" s="119" t="n"/>
      <c r="AE3142" s="125" t="n"/>
      <c r="AF3142" s="124">
        <f>MONTH(O3142)</f>
        <v/>
      </c>
      <c r="AG3142" s="124">
        <f>VLOOKUP(IFERROR(MID(AE3142,1,(FIND(",",AE3142,1)-1)),AE3142),Facility_Region_Mapping,2,FALSE)</f>
        <v/>
      </c>
      <c r="AH3142" s="124" t="n"/>
      <c r="AI3142" s="124">
        <f>IF(C3142&lt;&gt;"",IF(M3142="ESM User",getInterfaceName($C3142),"NA"),"")</f>
        <v/>
      </c>
      <c r="AJ3142" s="116">
        <f>IF(Q3142&lt;&gt;"",DATE(YEAR(Q3142), MONTH(Q3142), DAY(Q3142)),"")</f>
        <v/>
      </c>
      <c r="AK3142" s="130">
        <f>IF(Q3142&lt;&gt;0,Q3142-N3142,TODAY()-N3142)</f>
        <v/>
      </c>
      <c r="AL3142" s="112">
        <f>IF(F3142="Re-assigned",0,IF(H3142="Closed",0,IF(H3142="Service Restored",0,IF(H3142="",0,1))))</f>
        <v/>
      </c>
      <c r="AM3142" s="124">
        <f>IF(AL3142=0,"",IF(AK3142&gt;20.99,"Aged","Non-Aged"))</f>
        <v/>
      </c>
      <c r="AN3142" s="112">
        <f>IF(Q3142&lt;&gt;"",MONTH(Q3142),"")</f>
        <v/>
      </c>
      <c r="AO3142" s="112">
        <f>IFERROR(VALUE(V3142),0)</f>
        <v/>
      </c>
    </row>
    <row customFormat="1" customHeight="1" ht="29.25" r="3143" s="112" spans="1:41">
      <c r="A3143" s="127" t="n"/>
      <c r="B3143" s="113" t="n"/>
      <c r="C3143" s="127" t="n"/>
      <c r="D3143" s="127" t="n"/>
      <c r="E3143" s="114">
        <f>IF(F3143 &lt;&gt; "",VLOOKUP(F3143,CategoryLookup,2,FALSE), "")</f>
        <v/>
      </c>
      <c r="F3143" s="126" t="n"/>
      <c r="G3143" s="127" t="n"/>
      <c r="H3143" s="127" t="n"/>
      <c r="I3143" s="127" t="n"/>
      <c r="J3143" s="127" t="n"/>
      <c r="K3143" s="127" t="n"/>
      <c r="L3143" s="127" t="n"/>
      <c r="M3143" s="127" t="n"/>
      <c r="N3143" s="120" t="n"/>
      <c r="O3143" s="120" t="n"/>
      <c r="P3143" s="120" t="n"/>
      <c r="Q3143" s="120" t="n"/>
      <c r="R3143" s="121" t="n"/>
      <c r="S3143" s="121" t="n"/>
      <c r="T3143" s="121" t="n"/>
      <c r="U3143" s="121" t="n"/>
      <c r="V3143" s="117">
        <f>IF(P3143="NA","NA",IF(P3143&lt;&gt;"",TEXT(P3143-N3143,"[h].mm"),""))</f>
        <v/>
      </c>
      <c r="W3143" s="118">
        <f>IF(AND(R3143="",S3143=""),"",R3143+S3143)</f>
        <v/>
      </c>
      <c r="X3143" s="116">
        <f>IF(O3143&lt;&gt;"",DATE(YEAR(O3143), MONTH(O3143), DAY(O3143)),"")</f>
        <v/>
      </c>
      <c r="Y3143" s="122" t="n"/>
      <c r="Z3143" s="123" t="n"/>
      <c r="AA3143" s="117">
        <f>IF(F3143="Re-assigned","NA",IF(W3143="","",IF(W3143&gt;=VLOOKUP(D3143,SLAMatrix,3,FALSE),"Yes",IF(W3143&lt;VLOOKUP(D3143,SLAMatrix,2,FALSE),"No","Internal"))))</f>
        <v/>
      </c>
      <c r="AB3143" s="123" t="n"/>
      <c r="AC3143" s="123" t="n"/>
      <c r="AD3143" s="119" t="n"/>
      <c r="AE3143" s="125" t="n"/>
      <c r="AF3143" s="124">
        <f>MONTH(O3143)</f>
        <v/>
      </c>
      <c r="AG3143" s="124">
        <f>VLOOKUP(IFERROR(MID(AE3143,1,(FIND(",",AE3143,1)-1)),AE3143),Facility_Region_Mapping,2,FALSE)</f>
        <v/>
      </c>
      <c r="AH3143" s="124" t="n"/>
      <c r="AI3143" s="124">
        <f>IF(C3143&lt;&gt;"",IF(M3143="ESM User",getInterfaceName($C3143),"NA"),"")</f>
        <v/>
      </c>
      <c r="AJ3143" s="116">
        <f>IF(Q3143&lt;&gt;"",DATE(YEAR(Q3143), MONTH(Q3143), DAY(Q3143)),"")</f>
        <v/>
      </c>
      <c r="AK3143" s="130">
        <f>IF(Q3143&lt;&gt;0,Q3143-N3143,TODAY()-N3143)</f>
        <v/>
      </c>
      <c r="AL3143" s="112">
        <f>IF(F3143="Re-assigned",0,IF(H3143="Closed",0,IF(H3143="Service Restored",0,IF(H3143="",0,1))))</f>
        <v/>
      </c>
      <c r="AM3143" s="124">
        <f>IF(AL3143=0,"",IF(AK3143&gt;20.99,"Aged","Non-Aged"))</f>
        <v/>
      </c>
      <c r="AN3143" s="112">
        <f>IF(Q3143&lt;&gt;"",MONTH(Q3143),"")</f>
        <v/>
      </c>
      <c r="AO3143" s="112">
        <f>IFERROR(VALUE(V3143),0)</f>
        <v/>
      </c>
    </row>
    <row customFormat="1" customHeight="1" ht="29.25" r="3144" s="112" spans="1:41">
      <c r="A3144" s="127" t="n"/>
      <c r="B3144" s="113" t="n"/>
      <c r="C3144" s="127" t="n"/>
      <c r="D3144" s="127" t="n"/>
      <c r="E3144" s="114">
        <f>IF(F3144 &lt;&gt; "",VLOOKUP(F3144,CategoryLookup,2,FALSE), "")</f>
        <v/>
      </c>
      <c r="F3144" s="126" t="n"/>
      <c r="G3144" s="127" t="n"/>
      <c r="H3144" s="127" t="n"/>
      <c r="I3144" s="127" t="n"/>
      <c r="J3144" s="127" t="n"/>
      <c r="K3144" s="127" t="n"/>
      <c r="L3144" s="127" t="n"/>
      <c r="M3144" s="127" t="n"/>
      <c r="N3144" s="120" t="n"/>
      <c r="O3144" s="120" t="n"/>
      <c r="P3144" s="120" t="n"/>
      <c r="Q3144" s="120" t="n"/>
      <c r="R3144" s="121" t="n"/>
      <c r="S3144" s="121" t="n"/>
      <c r="T3144" s="121" t="n"/>
      <c r="U3144" s="121" t="n"/>
      <c r="V3144" s="117">
        <f>IF(P3144="NA","NA",IF(P3144&lt;&gt;"",TEXT(P3144-N3144,"[h].mm"),""))</f>
        <v/>
      </c>
      <c r="W3144" s="118">
        <f>IF(AND(R3144="",S3144=""),"",R3144+S3144)</f>
        <v/>
      </c>
      <c r="X3144" s="116">
        <f>IF(O3144&lt;&gt;"",DATE(YEAR(O3144), MONTH(O3144), DAY(O3144)),"")</f>
        <v/>
      </c>
      <c r="Y3144" s="122" t="n"/>
      <c r="Z3144" s="123" t="n"/>
      <c r="AA3144" s="117">
        <f>IF(F3144="Re-assigned","NA",IF(W3144="","",IF(W3144&gt;=VLOOKUP(D3144,SLAMatrix,3,FALSE),"Yes",IF(W3144&lt;VLOOKUP(D3144,SLAMatrix,2,FALSE),"No","Internal"))))</f>
        <v/>
      </c>
      <c r="AB3144" s="123" t="n"/>
      <c r="AC3144" s="123" t="n"/>
      <c r="AD3144" s="119" t="n"/>
      <c r="AE3144" s="125" t="n"/>
      <c r="AF3144" s="124">
        <f>MONTH(O3144)</f>
        <v/>
      </c>
      <c r="AG3144" s="124">
        <f>VLOOKUP(IFERROR(MID(AE3144,1,(FIND(",",AE3144,1)-1)),AE3144),Facility_Region_Mapping,2,FALSE)</f>
        <v/>
      </c>
      <c r="AH3144" s="124" t="n"/>
      <c r="AI3144" s="124">
        <f>IF(C3144&lt;&gt;"",IF(M3144="ESM User",getInterfaceName($C3144),"NA"),"")</f>
        <v/>
      </c>
      <c r="AJ3144" s="116">
        <f>IF(Q3144&lt;&gt;"",DATE(YEAR(Q3144), MONTH(Q3144), DAY(Q3144)),"")</f>
        <v/>
      </c>
      <c r="AK3144" s="130">
        <f>IF(Q3144&lt;&gt;0,Q3144-N3144,TODAY()-N3144)</f>
        <v/>
      </c>
      <c r="AL3144" s="112">
        <f>IF(F3144="Re-assigned",0,IF(H3144="Closed",0,IF(H3144="Service Restored",0,IF(H3144="",0,1))))</f>
        <v/>
      </c>
      <c r="AM3144" s="124">
        <f>IF(AL3144=0,"",IF(AK3144&gt;20.99,"Aged","Non-Aged"))</f>
        <v/>
      </c>
      <c r="AN3144" s="112">
        <f>IF(Q3144&lt;&gt;"",MONTH(Q3144),"")</f>
        <v/>
      </c>
      <c r="AO3144" s="112">
        <f>IFERROR(VALUE(V3144),0)</f>
        <v/>
      </c>
    </row>
    <row customFormat="1" customHeight="1" ht="29.25" r="3145" s="112" spans="1:41">
      <c r="A3145" s="127" t="n"/>
      <c r="B3145" s="113" t="n"/>
      <c r="C3145" s="127" t="n"/>
      <c r="D3145" s="127" t="n"/>
      <c r="E3145" s="114">
        <f>IF(F3145 &lt;&gt; "",VLOOKUP(F3145,CategoryLookup,2,FALSE), "")</f>
        <v/>
      </c>
      <c r="F3145" s="126" t="n"/>
      <c r="G3145" s="127" t="n"/>
      <c r="H3145" s="127" t="n"/>
      <c r="I3145" s="127" t="n"/>
      <c r="J3145" s="127" t="n"/>
      <c r="K3145" s="127" t="n"/>
      <c r="L3145" s="127" t="n"/>
      <c r="M3145" s="127" t="n"/>
      <c r="N3145" s="120" t="n"/>
      <c r="O3145" s="120" t="n"/>
      <c r="P3145" s="120" t="n"/>
      <c r="Q3145" s="120" t="n"/>
      <c r="R3145" s="121" t="n"/>
      <c r="S3145" s="121" t="n"/>
      <c r="T3145" s="121" t="n"/>
      <c r="U3145" s="121" t="n"/>
      <c r="V3145" s="117">
        <f>IF(P3145="NA","NA",IF(P3145&lt;&gt;"",TEXT(P3145-N3145,"[h].mm"),""))</f>
        <v/>
      </c>
      <c r="W3145" s="118">
        <f>IF(AND(R3145="",S3145=""),"",R3145+S3145)</f>
        <v/>
      </c>
      <c r="X3145" s="116">
        <f>IF(O3145&lt;&gt;"",DATE(YEAR(O3145), MONTH(O3145), DAY(O3145)),"")</f>
        <v/>
      </c>
      <c r="Y3145" s="122" t="n"/>
      <c r="Z3145" s="123" t="n"/>
      <c r="AA3145" s="117">
        <f>IF(F3145="Re-assigned","NA",IF(W3145="","",IF(W3145&gt;=VLOOKUP(D3145,SLAMatrix,3,FALSE),"Yes",IF(W3145&lt;VLOOKUP(D3145,SLAMatrix,2,FALSE),"No","Internal"))))</f>
        <v/>
      </c>
      <c r="AB3145" s="123" t="n"/>
      <c r="AC3145" s="123" t="n"/>
      <c r="AD3145" s="119" t="n"/>
      <c r="AE3145" s="125" t="n"/>
      <c r="AF3145" s="124">
        <f>MONTH(O3145)</f>
        <v/>
      </c>
      <c r="AG3145" s="124">
        <f>VLOOKUP(IFERROR(MID(AE3145,1,(FIND(",",AE3145,1)-1)),AE3145),Facility_Region_Mapping,2,FALSE)</f>
        <v/>
      </c>
      <c r="AH3145" s="124" t="n"/>
      <c r="AI3145" s="124">
        <f>IF(C3145&lt;&gt;"",IF(M3145="ESM User",getInterfaceName($C3145),"NA"),"")</f>
        <v/>
      </c>
      <c r="AJ3145" s="116">
        <f>IF(Q3145&lt;&gt;"",DATE(YEAR(Q3145), MONTH(Q3145), DAY(Q3145)),"")</f>
        <v/>
      </c>
      <c r="AK3145" s="130">
        <f>IF(Q3145&lt;&gt;0,Q3145-N3145,TODAY()-N3145)</f>
        <v/>
      </c>
      <c r="AL3145" s="112">
        <f>IF(F3145="Re-assigned",0,IF(H3145="Closed",0,IF(H3145="Service Restored",0,IF(H3145="",0,1))))</f>
        <v/>
      </c>
      <c r="AM3145" s="124">
        <f>IF(AL3145=0,"",IF(AK3145&gt;20.99,"Aged","Non-Aged"))</f>
        <v/>
      </c>
      <c r="AN3145" s="112">
        <f>IF(Q3145&lt;&gt;"",MONTH(Q3145),"")</f>
        <v/>
      </c>
      <c r="AO3145" s="112">
        <f>IFERROR(VALUE(V3145),0)</f>
        <v/>
      </c>
    </row>
    <row customFormat="1" customHeight="1" ht="29.25" r="3146" s="112" spans="1:41">
      <c r="A3146" s="127" t="n"/>
      <c r="B3146" s="113" t="n"/>
      <c r="C3146" s="127" t="n"/>
      <c r="D3146" s="127" t="n"/>
      <c r="E3146" s="114">
        <f>IF(F3146 &lt;&gt; "",VLOOKUP(F3146,CategoryLookup,2,FALSE), "")</f>
        <v/>
      </c>
      <c r="F3146" s="126" t="n"/>
      <c r="G3146" s="127" t="n"/>
      <c r="H3146" s="127" t="n"/>
      <c r="I3146" s="127" t="n"/>
      <c r="J3146" s="127" t="n"/>
      <c r="K3146" s="127" t="n"/>
      <c r="L3146" s="127" t="n"/>
      <c r="M3146" s="127" t="n"/>
      <c r="N3146" s="120" t="n"/>
      <c r="O3146" s="120" t="n"/>
      <c r="P3146" s="120" t="n"/>
      <c r="Q3146" s="120" t="n"/>
      <c r="R3146" s="121" t="n"/>
      <c r="S3146" s="121" t="n"/>
      <c r="T3146" s="121" t="n"/>
      <c r="U3146" s="121" t="n"/>
      <c r="V3146" s="117">
        <f>IF(P3146="NA","NA",IF(P3146&lt;&gt;"",TEXT(P3146-N3146,"[h].mm"),""))</f>
        <v/>
      </c>
      <c r="W3146" s="118">
        <f>IF(AND(R3146="",S3146=""),"",R3146+S3146)</f>
        <v/>
      </c>
      <c r="X3146" s="116">
        <f>IF(O3146&lt;&gt;"",DATE(YEAR(O3146), MONTH(O3146), DAY(O3146)),"")</f>
        <v/>
      </c>
      <c r="Y3146" s="122" t="n"/>
      <c r="Z3146" s="123" t="n"/>
      <c r="AA3146" s="117">
        <f>IF(F3146="Re-assigned","NA",IF(W3146="","",IF(W3146&gt;=VLOOKUP(D3146,SLAMatrix,3,FALSE),"Yes",IF(W3146&lt;VLOOKUP(D3146,SLAMatrix,2,FALSE),"No","Internal"))))</f>
        <v/>
      </c>
      <c r="AB3146" s="123" t="n"/>
      <c r="AC3146" s="123" t="n"/>
      <c r="AD3146" s="119" t="n"/>
      <c r="AE3146" s="125" t="n"/>
      <c r="AF3146" s="124">
        <f>MONTH(O3146)</f>
        <v/>
      </c>
      <c r="AG3146" s="124">
        <f>VLOOKUP(IFERROR(MID(AE3146,1,(FIND(",",AE3146,1)-1)),AE3146),Facility_Region_Mapping,2,FALSE)</f>
        <v/>
      </c>
      <c r="AH3146" s="124" t="n"/>
      <c r="AI3146" s="124">
        <f>IF(C3146&lt;&gt;"",IF(M3146="ESM User",getInterfaceName($C3146),"NA"),"")</f>
        <v/>
      </c>
      <c r="AJ3146" s="116">
        <f>IF(Q3146&lt;&gt;"",DATE(YEAR(Q3146), MONTH(Q3146), DAY(Q3146)),"")</f>
        <v/>
      </c>
      <c r="AK3146" s="130">
        <f>IF(Q3146&lt;&gt;0,Q3146-N3146,TODAY()-N3146)</f>
        <v/>
      </c>
      <c r="AL3146" s="112">
        <f>IF(F3146="Re-assigned",0,IF(H3146="Closed",0,IF(H3146="Service Restored",0,IF(H3146="",0,1))))</f>
        <v/>
      </c>
      <c r="AM3146" s="124">
        <f>IF(AL3146=0,"",IF(AK3146&gt;20.99,"Aged","Non-Aged"))</f>
        <v/>
      </c>
      <c r="AN3146" s="112">
        <f>IF(Q3146&lt;&gt;"",MONTH(Q3146),"")</f>
        <v/>
      </c>
      <c r="AO3146" s="112">
        <f>IFERROR(VALUE(V3146),0)</f>
        <v/>
      </c>
    </row>
    <row customFormat="1" customHeight="1" ht="29.25" r="3147" s="112" spans="1:41">
      <c r="A3147" s="127" t="n"/>
      <c r="B3147" s="113" t="n"/>
      <c r="C3147" s="127" t="n"/>
      <c r="D3147" s="127" t="n"/>
      <c r="E3147" s="114">
        <f>IF(F3147 &lt;&gt; "",VLOOKUP(F3147,CategoryLookup,2,FALSE), "")</f>
        <v/>
      </c>
      <c r="F3147" s="126" t="n"/>
      <c r="G3147" s="127" t="n"/>
      <c r="H3147" s="127" t="n"/>
      <c r="I3147" s="127" t="n"/>
      <c r="J3147" s="127" t="n"/>
      <c r="K3147" s="127" t="n"/>
      <c r="L3147" s="127" t="n"/>
      <c r="M3147" s="127" t="n"/>
      <c r="N3147" s="120" t="n"/>
      <c r="O3147" s="120" t="n"/>
      <c r="P3147" s="120" t="n"/>
      <c r="Q3147" s="120" t="n"/>
      <c r="R3147" s="121" t="n"/>
      <c r="S3147" s="121" t="n"/>
      <c r="T3147" s="121" t="n"/>
      <c r="U3147" s="121" t="n"/>
      <c r="V3147" s="117">
        <f>IF(P3147="NA","NA",IF(P3147&lt;&gt;"",TEXT(P3147-N3147,"[h].mm"),""))</f>
        <v/>
      </c>
      <c r="W3147" s="118">
        <f>IF(AND(R3147="",S3147=""),"",R3147+S3147)</f>
        <v/>
      </c>
      <c r="X3147" s="116">
        <f>IF(O3147&lt;&gt;"",DATE(YEAR(O3147), MONTH(O3147), DAY(O3147)),"")</f>
        <v/>
      </c>
      <c r="Y3147" s="122" t="n"/>
      <c r="Z3147" s="123" t="n"/>
      <c r="AA3147" s="117">
        <f>IF(F3147="Re-assigned","NA",IF(W3147="","",IF(W3147&gt;=VLOOKUP(D3147,SLAMatrix,3,FALSE),"Yes",IF(W3147&lt;VLOOKUP(D3147,SLAMatrix,2,FALSE),"No","Internal"))))</f>
        <v/>
      </c>
      <c r="AB3147" s="123" t="n"/>
      <c r="AC3147" s="123" t="n"/>
      <c r="AD3147" s="119" t="n"/>
      <c r="AE3147" s="125" t="n"/>
      <c r="AF3147" s="124">
        <f>MONTH(O3147)</f>
        <v/>
      </c>
      <c r="AG3147" s="124">
        <f>VLOOKUP(IFERROR(MID(AE3147,1,(FIND(",",AE3147,1)-1)),AE3147),Facility_Region_Mapping,2,FALSE)</f>
        <v/>
      </c>
      <c r="AH3147" s="124" t="n"/>
      <c r="AI3147" s="124">
        <f>IF(C3147&lt;&gt;"",IF(M3147="ESM User",getInterfaceName($C3147),"NA"),"")</f>
        <v/>
      </c>
      <c r="AJ3147" s="116">
        <f>IF(Q3147&lt;&gt;"",DATE(YEAR(Q3147), MONTH(Q3147), DAY(Q3147)),"")</f>
        <v/>
      </c>
      <c r="AK3147" s="130">
        <f>IF(Q3147&lt;&gt;0,Q3147-N3147,TODAY()-N3147)</f>
        <v/>
      </c>
      <c r="AL3147" s="112">
        <f>IF(F3147="Re-assigned",0,IF(H3147="Closed",0,IF(H3147="Service Restored",0,IF(H3147="",0,1))))</f>
        <v/>
      </c>
      <c r="AM3147" s="124">
        <f>IF(AL3147=0,"",IF(AK3147&gt;20.99,"Aged","Non-Aged"))</f>
        <v/>
      </c>
      <c r="AN3147" s="112">
        <f>IF(Q3147&lt;&gt;"",MONTH(Q3147),"")</f>
        <v/>
      </c>
      <c r="AO3147" s="112">
        <f>IFERROR(VALUE(V3147),0)</f>
        <v/>
      </c>
    </row>
    <row customFormat="1" customHeight="1" ht="29.25" r="3148" s="112" spans="1:41">
      <c r="A3148" s="127" t="n"/>
      <c r="B3148" s="113" t="n"/>
      <c r="C3148" s="127" t="n"/>
      <c r="D3148" s="127" t="n"/>
      <c r="E3148" s="114">
        <f>IF(F3148 &lt;&gt; "",VLOOKUP(F3148,CategoryLookup,2,FALSE), "")</f>
        <v/>
      </c>
      <c r="F3148" s="126" t="n"/>
      <c r="G3148" s="127" t="n"/>
      <c r="H3148" s="127" t="n"/>
      <c r="I3148" s="127" t="n"/>
      <c r="J3148" s="127" t="n"/>
      <c r="K3148" s="127" t="n"/>
      <c r="L3148" s="127" t="n"/>
      <c r="M3148" s="127" t="n"/>
      <c r="N3148" s="120" t="n"/>
      <c r="O3148" s="120" t="n"/>
      <c r="P3148" s="120" t="n"/>
      <c r="Q3148" s="120" t="n"/>
      <c r="R3148" s="121" t="n"/>
      <c r="S3148" s="121" t="n"/>
      <c r="T3148" s="121" t="n"/>
      <c r="U3148" s="121" t="n"/>
      <c r="V3148" s="117">
        <f>IF(P3148="NA","NA",IF(P3148&lt;&gt;"",TEXT(P3148-N3148,"[h].mm"),""))</f>
        <v/>
      </c>
      <c r="W3148" s="118">
        <f>IF(AND(R3148="",S3148=""),"",R3148+S3148)</f>
        <v/>
      </c>
      <c r="X3148" s="116">
        <f>IF(O3148&lt;&gt;"",DATE(YEAR(O3148), MONTH(O3148), DAY(O3148)),"")</f>
        <v/>
      </c>
      <c r="Y3148" s="122" t="n"/>
      <c r="Z3148" s="123" t="n"/>
      <c r="AA3148" s="117">
        <f>IF(F3148="Re-assigned","NA",IF(W3148="","",IF(W3148&gt;=VLOOKUP(D3148,SLAMatrix,3,FALSE),"Yes",IF(W3148&lt;VLOOKUP(D3148,SLAMatrix,2,FALSE),"No","Internal"))))</f>
        <v/>
      </c>
      <c r="AB3148" s="123" t="n"/>
      <c r="AC3148" s="123" t="n"/>
      <c r="AD3148" s="119" t="n"/>
      <c r="AE3148" s="125" t="n"/>
      <c r="AF3148" s="124">
        <f>MONTH(O3148)</f>
        <v/>
      </c>
      <c r="AG3148" s="124">
        <f>VLOOKUP(IFERROR(MID(AE3148,1,(FIND(",",AE3148,1)-1)),AE3148),Facility_Region_Mapping,2,FALSE)</f>
        <v/>
      </c>
      <c r="AH3148" s="124" t="n"/>
      <c r="AI3148" s="124">
        <f>IF(C3148&lt;&gt;"",IF(M3148="ESM User",getInterfaceName($C3148),"NA"),"")</f>
        <v/>
      </c>
      <c r="AJ3148" s="116">
        <f>IF(Q3148&lt;&gt;"",DATE(YEAR(Q3148), MONTH(Q3148), DAY(Q3148)),"")</f>
        <v/>
      </c>
      <c r="AK3148" s="130">
        <f>IF(Q3148&lt;&gt;0,Q3148-N3148,TODAY()-N3148)</f>
        <v/>
      </c>
      <c r="AL3148" s="112">
        <f>IF(F3148="Re-assigned",0,IF(H3148="Closed",0,IF(H3148="Service Restored",0,IF(H3148="",0,1))))</f>
        <v/>
      </c>
      <c r="AM3148" s="124">
        <f>IF(AL3148=0,"",IF(AK3148&gt;20.99,"Aged","Non-Aged"))</f>
        <v/>
      </c>
      <c r="AN3148" s="112">
        <f>IF(Q3148&lt;&gt;"",MONTH(Q3148),"")</f>
        <v/>
      </c>
      <c r="AO3148" s="112">
        <f>IFERROR(VALUE(V3148),0)</f>
        <v/>
      </c>
    </row>
    <row customFormat="1" customHeight="1" ht="29.25" r="3149" s="112" spans="1:41">
      <c r="A3149" s="127" t="n"/>
      <c r="B3149" s="113" t="n"/>
      <c r="C3149" s="127" t="n"/>
      <c r="D3149" s="127" t="n"/>
      <c r="E3149" s="114">
        <f>IF(F3149 &lt;&gt; "",VLOOKUP(F3149,CategoryLookup,2,FALSE), "")</f>
        <v/>
      </c>
      <c r="F3149" s="126" t="n"/>
      <c r="G3149" s="127" t="n"/>
      <c r="H3149" s="127" t="n"/>
      <c r="I3149" s="127" t="n"/>
      <c r="J3149" s="127" t="n"/>
      <c r="K3149" s="127" t="n"/>
      <c r="L3149" s="127" t="n"/>
      <c r="M3149" s="127" t="n"/>
      <c r="N3149" s="120" t="n"/>
      <c r="O3149" s="120" t="n"/>
      <c r="P3149" s="120" t="n"/>
      <c r="Q3149" s="120" t="n"/>
      <c r="R3149" s="121" t="n"/>
      <c r="S3149" s="121" t="n"/>
      <c r="T3149" s="121" t="n"/>
      <c r="U3149" s="121" t="n"/>
      <c r="V3149" s="117">
        <f>IF(P3149="NA","NA",IF(P3149&lt;&gt;"",TEXT(P3149-N3149,"[h].mm"),""))</f>
        <v/>
      </c>
      <c r="W3149" s="118">
        <f>IF(AND(R3149="",S3149=""),"",R3149+S3149)</f>
        <v/>
      </c>
      <c r="X3149" s="116">
        <f>IF(O3149&lt;&gt;"",DATE(YEAR(O3149), MONTH(O3149), DAY(O3149)),"")</f>
        <v/>
      </c>
      <c r="Y3149" s="122" t="n"/>
      <c r="Z3149" s="123" t="n"/>
      <c r="AA3149" s="117">
        <f>IF(F3149="Re-assigned","NA",IF(W3149="","",IF(W3149&gt;=VLOOKUP(D3149,SLAMatrix,3,FALSE),"Yes",IF(W3149&lt;VLOOKUP(D3149,SLAMatrix,2,FALSE),"No","Internal"))))</f>
        <v/>
      </c>
      <c r="AB3149" s="123" t="n"/>
      <c r="AC3149" s="123" t="n"/>
      <c r="AD3149" s="119" t="n"/>
      <c r="AE3149" s="125" t="n"/>
      <c r="AF3149" s="124">
        <f>MONTH(O3149)</f>
        <v/>
      </c>
      <c r="AG3149" s="124">
        <f>VLOOKUP(IFERROR(MID(AE3149,1,(FIND(",",AE3149,1)-1)),AE3149),Facility_Region_Mapping,2,FALSE)</f>
        <v/>
      </c>
      <c r="AH3149" s="124" t="n"/>
      <c r="AI3149" s="124">
        <f>IF(C3149&lt;&gt;"",IF(M3149="ESM User",getInterfaceName($C3149),"NA"),"")</f>
        <v/>
      </c>
      <c r="AJ3149" s="116">
        <f>IF(Q3149&lt;&gt;"",DATE(YEAR(Q3149), MONTH(Q3149), DAY(Q3149)),"")</f>
        <v/>
      </c>
      <c r="AK3149" s="130">
        <f>IF(Q3149&lt;&gt;0,Q3149-N3149,TODAY()-N3149)</f>
        <v/>
      </c>
      <c r="AL3149" s="112">
        <f>IF(F3149="Re-assigned",0,IF(H3149="Closed",0,IF(H3149="Service Restored",0,IF(H3149="",0,1))))</f>
        <v/>
      </c>
      <c r="AM3149" s="124">
        <f>IF(AL3149=0,"",IF(AK3149&gt;20.99,"Aged","Non-Aged"))</f>
        <v/>
      </c>
      <c r="AN3149" s="112">
        <f>IF(Q3149&lt;&gt;"",MONTH(Q3149),"")</f>
        <v/>
      </c>
      <c r="AO3149" s="112">
        <f>IFERROR(VALUE(V3149),0)</f>
        <v/>
      </c>
    </row>
    <row customFormat="1" customHeight="1" ht="29.25" r="3150" s="112" spans="1:41">
      <c r="A3150" s="127" t="n"/>
      <c r="B3150" s="113" t="n"/>
      <c r="C3150" s="127" t="n"/>
      <c r="D3150" s="127" t="n"/>
      <c r="E3150" s="114">
        <f>IF(F3150 &lt;&gt; "",VLOOKUP(F3150,CategoryLookup,2,FALSE), "")</f>
        <v/>
      </c>
      <c r="F3150" s="126" t="n"/>
      <c r="G3150" s="127" t="n"/>
      <c r="H3150" s="127" t="n"/>
      <c r="I3150" s="127" t="n"/>
      <c r="J3150" s="127" t="n"/>
      <c r="K3150" s="127" t="n"/>
      <c r="L3150" s="127" t="n"/>
      <c r="M3150" s="127" t="n"/>
      <c r="N3150" s="120" t="n"/>
      <c r="O3150" s="120" t="n"/>
      <c r="P3150" s="120" t="n"/>
      <c r="Q3150" s="120" t="n"/>
      <c r="R3150" s="121" t="n"/>
      <c r="S3150" s="121" t="n"/>
      <c r="T3150" s="121" t="n"/>
      <c r="U3150" s="121" t="n"/>
      <c r="V3150" s="117">
        <f>IF(P3150="NA","NA",IF(P3150&lt;&gt;"",TEXT(P3150-N3150,"[h].mm"),""))</f>
        <v/>
      </c>
      <c r="W3150" s="118">
        <f>IF(AND(R3150="",S3150=""),"",R3150+S3150)</f>
        <v/>
      </c>
      <c r="X3150" s="116">
        <f>IF(O3150&lt;&gt;"",DATE(YEAR(O3150), MONTH(O3150), DAY(O3150)),"")</f>
        <v/>
      </c>
      <c r="Y3150" s="122" t="n"/>
      <c r="Z3150" s="123" t="n"/>
      <c r="AA3150" s="117">
        <f>IF(F3150="Re-assigned","NA",IF(W3150="","",IF(W3150&gt;=VLOOKUP(D3150,SLAMatrix,3,FALSE),"Yes",IF(W3150&lt;VLOOKUP(D3150,SLAMatrix,2,FALSE),"No","Internal"))))</f>
        <v/>
      </c>
      <c r="AB3150" s="123" t="n"/>
      <c r="AC3150" s="123" t="n"/>
      <c r="AD3150" s="119" t="n"/>
      <c r="AE3150" s="125" t="n"/>
      <c r="AF3150" s="124">
        <f>MONTH(O3150)</f>
        <v/>
      </c>
      <c r="AG3150" s="124">
        <f>VLOOKUP(IFERROR(MID(AE3150,1,(FIND(",",AE3150,1)-1)),AE3150),Facility_Region_Mapping,2,FALSE)</f>
        <v/>
      </c>
      <c r="AH3150" s="124" t="n"/>
      <c r="AI3150" s="124">
        <f>IF(C3150&lt;&gt;"",IF(M3150="ESM User",getInterfaceName($C3150),"NA"),"")</f>
        <v/>
      </c>
      <c r="AJ3150" s="116">
        <f>IF(Q3150&lt;&gt;"",DATE(YEAR(Q3150), MONTH(Q3150), DAY(Q3150)),"")</f>
        <v/>
      </c>
      <c r="AK3150" s="130">
        <f>IF(Q3150&lt;&gt;0,Q3150-N3150,TODAY()-N3150)</f>
        <v/>
      </c>
      <c r="AL3150" s="112">
        <f>IF(F3150="Re-assigned",0,IF(H3150="Closed",0,IF(H3150="Service Restored",0,IF(H3150="",0,1))))</f>
        <v/>
      </c>
      <c r="AM3150" s="124">
        <f>IF(AL3150=0,"",IF(AK3150&gt;20.99,"Aged","Non-Aged"))</f>
        <v/>
      </c>
      <c r="AN3150" s="112">
        <f>IF(Q3150&lt;&gt;"",MONTH(Q3150),"")</f>
        <v/>
      </c>
      <c r="AO3150" s="112">
        <f>IFERROR(VALUE(V3150),0)</f>
        <v/>
      </c>
    </row>
    <row customFormat="1" customHeight="1" ht="29.25" r="3151" s="112" spans="1:41">
      <c r="A3151" s="127" t="n"/>
      <c r="B3151" s="113" t="n"/>
      <c r="C3151" s="127" t="n"/>
      <c r="D3151" s="127" t="n"/>
      <c r="E3151" s="114">
        <f>IF(F3151 &lt;&gt; "",VLOOKUP(F3151,CategoryLookup,2,FALSE), "")</f>
        <v/>
      </c>
      <c r="F3151" s="126" t="n"/>
      <c r="G3151" s="127" t="n"/>
      <c r="H3151" s="127" t="n"/>
      <c r="I3151" s="127" t="n"/>
      <c r="J3151" s="127" t="n"/>
      <c r="K3151" s="127" t="n"/>
      <c r="L3151" s="127" t="n"/>
      <c r="M3151" s="127" t="n"/>
      <c r="N3151" s="120" t="n"/>
      <c r="O3151" s="120" t="n"/>
      <c r="P3151" s="120" t="n"/>
      <c r="Q3151" s="120" t="n"/>
      <c r="R3151" s="121" t="n"/>
      <c r="S3151" s="121" t="n"/>
      <c r="T3151" s="121" t="n"/>
      <c r="U3151" s="121" t="n"/>
      <c r="V3151" s="117">
        <f>IF(P3151="NA","NA",IF(P3151&lt;&gt;"",TEXT(P3151-N3151,"[h].mm"),""))</f>
        <v/>
      </c>
      <c r="W3151" s="118">
        <f>IF(AND(R3151="",S3151=""),"",R3151+S3151)</f>
        <v/>
      </c>
      <c r="X3151" s="116">
        <f>IF(O3151&lt;&gt;"",DATE(YEAR(O3151), MONTH(O3151), DAY(O3151)),"")</f>
        <v/>
      </c>
      <c r="Y3151" s="122" t="n"/>
      <c r="Z3151" s="123" t="n"/>
      <c r="AA3151" s="117">
        <f>IF(F3151="Re-assigned","NA",IF(W3151="","",IF(W3151&gt;=VLOOKUP(D3151,SLAMatrix,3,FALSE),"Yes",IF(W3151&lt;VLOOKUP(D3151,SLAMatrix,2,FALSE),"No","Internal"))))</f>
        <v/>
      </c>
      <c r="AB3151" s="123" t="n"/>
      <c r="AC3151" s="123" t="n"/>
      <c r="AD3151" s="119" t="n"/>
      <c r="AE3151" s="125" t="n"/>
      <c r="AF3151" s="124">
        <f>MONTH(O3151)</f>
        <v/>
      </c>
      <c r="AG3151" s="124">
        <f>VLOOKUP(IFERROR(MID(AE3151,1,(FIND(",",AE3151,1)-1)),AE3151),Facility_Region_Mapping,2,FALSE)</f>
        <v/>
      </c>
      <c r="AH3151" s="124" t="n"/>
      <c r="AI3151" s="124">
        <f>IF(C3151&lt;&gt;"",IF(M3151="ESM User",getInterfaceName($C3151),"NA"),"")</f>
        <v/>
      </c>
      <c r="AJ3151" s="116">
        <f>IF(Q3151&lt;&gt;"",DATE(YEAR(Q3151), MONTH(Q3151), DAY(Q3151)),"")</f>
        <v/>
      </c>
      <c r="AK3151" s="130">
        <f>IF(Q3151&lt;&gt;0,Q3151-N3151,TODAY()-N3151)</f>
        <v/>
      </c>
      <c r="AL3151" s="112">
        <f>IF(F3151="Re-assigned",0,IF(H3151="Closed",0,IF(H3151="Service Restored",0,IF(H3151="",0,1))))</f>
        <v/>
      </c>
      <c r="AM3151" s="124">
        <f>IF(AL3151=0,"",IF(AK3151&gt;20.99,"Aged","Non-Aged"))</f>
        <v/>
      </c>
      <c r="AN3151" s="112">
        <f>IF(Q3151&lt;&gt;"",MONTH(Q3151),"")</f>
        <v/>
      </c>
      <c r="AO3151" s="112">
        <f>IFERROR(VALUE(V3151),0)</f>
        <v/>
      </c>
    </row>
    <row customFormat="1" customHeight="1" ht="29.25" r="3152" s="112" spans="1:41">
      <c r="A3152" s="127" t="n"/>
      <c r="B3152" s="113" t="n"/>
      <c r="C3152" s="127" t="n"/>
      <c r="D3152" s="127" t="n"/>
      <c r="E3152" s="114">
        <f>IF(F3152 &lt;&gt; "",VLOOKUP(F3152,CategoryLookup,2,FALSE), "")</f>
        <v/>
      </c>
      <c r="F3152" s="126" t="n"/>
      <c r="G3152" s="127" t="n"/>
      <c r="H3152" s="127" t="n"/>
      <c r="I3152" s="127" t="n"/>
      <c r="J3152" s="127" t="n"/>
      <c r="K3152" s="127" t="n"/>
      <c r="L3152" s="127" t="n"/>
      <c r="M3152" s="127" t="n"/>
      <c r="N3152" s="120" t="n"/>
      <c r="O3152" s="120" t="n"/>
      <c r="P3152" s="120" t="n"/>
      <c r="Q3152" s="120" t="n"/>
      <c r="R3152" s="121" t="n"/>
      <c r="S3152" s="121" t="n"/>
      <c r="T3152" s="121" t="n"/>
      <c r="U3152" s="121" t="n"/>
      <c r="V3152" s="117">
        <f>IF(P3152="NA","NA",IF(P3152&lt;&gt;"",TEXT(P3152-N3152,"[h].mm"),""))</f>
        <v/>
      </c>
      <c r="W3152" s="118">
        <f>IF(AND(R3152="",S3152=""),"",R3152+S3152)</f>
        <v/>
      </c>
      <c r="X3152" s="116">
        <f>IF(O3152&lt;&gt;"",DATE(YEAR(O3152), MONTH(O3152), DAY(O3152)),"")</f>
        <v/>
      </c>
      <c r="Y3152" s="122" t="n"/>
      <c r="Z3152" s="123" t="n"/>
      <c r="AA3152" s="117">
        <f>IF(F3152="Re-assigned","NA",IF(W3152="","",IF(W3152&gt;=VLOOKUP(D3152,SLAMatrix,3,FALSE),"Yes",IF(W3152&lt;VLOOKUP(D3152,SLAMatrix,2,FALSE),"No","Internal"))))</f>
        <v/>
      </c>
      <c r="AB3152" s="123" t="n"/>
      <c r="AC3152" s="123" t="n"/>
      <c r="AD3152" s="119" t="n"/>
      <c r="AE3152" s="125" t="n"/>
      <c r="AF3152" s="124">
        <f>MONTH(O3152)</f>
        <v/>
      </c>
      <c r="AG3152" s="124">
        <f>VLOOKUP(IFERROR(MID(AE3152,1,(FIND(",",AE3152,1)-1)),AE3152),Facility_Region_Mapping,2,FALSE)</f>
        <v/>
      </c>
      <c r="AH3152" s="124" t="n"/>
      <c r="AI3152" s="124">
        <f>IF(C3152&lt;&gt;"",IF(M3152="ESM User",getInterfaceName($C3152),"NA"),"")</f>
        <v/>
      </c>
      <c r="AJ3152" s="116">
        <f>IF(Q3152&lt;&gt;"",DATE(YEAR(Q3152), MONTH(Q3152), DAY(Q3152)),"")</f>
        <v/>
      </c>
      <c r="AK3152" s="130">
        <f>IF(Q3152&lt;&gt;0,Q3152-N3152,TODAY()-N3152)</f>
        <v/>
      </c>
      <c r="AL3152" s="112">
        <f>IF(F3152="Re-assigned",0,IF(H3152="Closed",0,IF(H3152="Service Restored",0,IF(H3152="",0,1))))</f>
        <v/>
      </c>
      <c r="AM3152" s="124">
        <f>IF(AL3152=0,"",IF(AK3152&gt;20.99,"Aged","Non-Aged"))</f>
        <v/>
      </c>
      <c r="AN3152" s="112">
        <f>IF(Q3152&lt;&gt;"",MONTH(Q3152),"")</f>
        <v/>
      </c>
      <c r="AO3152" s="112">
        <f>IFERROR(VALUE(V3152),0)</f>
        <v/>
      </c>
    </row>
    <row customFormat="1" customHeight="1" ht="29.25" r="3153" s="112" spans="1:41">
      <c r="A3153" s="127" t="n"/>
      <c r="B3153" s="113" t="n"/>
      <c r="C3153" s="127" t="n"/>
      <c r="D3153" s="127" t="n"/>
      <c r="E3153" s="114">
        <f>IF(F3153 &lt;&gt; "",VLOOKUP(F3153,CategoryLookup,2,FALSE), "")</f>
        <v/>
      </c>
      <c r="F3153" s="126" t="n"/>
      <c r="G3153" s="127" t="n"/>
      <c r="H3153" s="127" t="n"/>
      <c r="I3153" s="127" t="n"/>
      <c r="J3153" s="127" t="n"/>
      <c r="K3153" s="127" t="n"/>
      <c r="L3153" s="127" t="n"/>
      <c r="M3153" s="127" t="n"/>
      <c r="N3153" s="120" t="n"/>
      <c r="O3153" s="120" t="n"/>
      <c r="P3153" s="120" t="n"/>
      <c r="Q3153" s="120" t="n"/>
      <c r="R3153" s="121" t="n"/>
      <c r="S3153" s="121" t="n"/>
      <c r="T3153" s="121" t="n"/>
      <c r="U3153" s="121" t="n"/>
      <c r="V3153" s="117">
        <f>IF(P3153="NA","NA",IF(P3153&lt;&gt;"",TEXT(P3153-N3153,"[h].mm"),""))</f>
        <v/>
      </c>
      <c r="W3153" s="118">
        <f>IF(AND(R3153="",S3153=""),"",R3153+S3153)</f>
        <v/>
      </c>
      <c r="X3153" s="116">
        <f>IF(O3153&lt;&gt;"",DATE(YEAR(O3153), MONTH(O3153), DAY(O3153)),"")</f>
        <v/>
      </c>
      <c r="Y3153" s="122" t="n"/>
      <c r="Z3153" s="123" t="n"/>
      <c r="AA3153" s="117">
        <f>IF(F3153="Re-assigned","NA",IF(W3153="","",IF(W3153&gt;=VLOOKUP(D3153,SLAMatrix,3,FALSE),"Yes",IF(W3153&lt;VLOOKUP(D3153,SLAMatrix,2,FALSE),"No","Internal"))))</f>
        <v/>
      </c>
      <c r="AB3153" s="123" t="n"/>
      <c r="AC3153" s="123" t="n"/>
      <c r="AD3153" s="119" t="n"/>
      <c r="AE3153" s="125" t="n"/>
      <c r="AF3153" s="124">
        <f>MONTH(O3153)</f>
        <v/>
      </c>
      <c r="AG3153" s="124">
        <f>VLOOKUP(IFERROR(MID(AE3153,1,(FIND(",",AE3153,1)-1)),AE3153),Facility_Region_Mapping,2,FALSE)</f>
        <v/>
      </c>
      <c r="AH3153" s="124" t="n"/>
      <c r="AI3153" s="124">
        <f>IF(C3153&lt;&gt;"",IF(M3153="ESM User",getInterfaceName($C3153),"NA"),"")</f>
        <v/>
      </c>
      <c r="AJ3153" s="116">
        <f>IF(Q3153&lt;&gt;"",DATE(YEAR(Q3153), MONTH(Q3153), DAY(Q3153)),"")</f>
        <v/>
      </c>
      <c r="AK3153" s="130">
        <f>IF(Q3153&lt;&gt;0,Q3153-N3153,TODAY()-N3153)</f>
        <v/>
      </c>
      <c r="AL3153" s="112">
        <f>IF(F3153="Re-assigned",0,IF(H3153="Closed",0,IF(H3153="Service Restored",0,IF(H3153="",0,1))))</f>
        <v/>
      </c>
      <c r="AM3153" s="124">
        <f>IF(AL3153=0,"",IF(AK3153&gt;20.99,"Aged","Non-Aged"))</f>
        <v/>
      </c>
      <c r="AN3153" s="112">
        <f>IF(Q3153&lt;&gt;"",MONTH(Q3153),"")</f>
        <v/>
      </c>
      <c r="AO3153" s="112">
        <f>IFERROR(VALUE(V3153),0)</f>
        <v/>
      </c>
    </row>
    <row customFormat="1" customHeight="1" ht="29.25" r="3154" s="112" spans="1:41">
      <c r="A3154" s="127" t="n"/>
      <c r="B3154" s="113" t="n"/>
      <c r="C3154" s="127" t="n"/>
      <c r="D3154" s="127" t="n"/>
      <c r="E3154" s="114">
        <f>IF(F3154 &lt;&gt; "",VLOOKUP(F3154,CategoryLookup,2,FALSE), "")</f>
        <v/>
      </c>
      <c r="F3154" s="126" t="n"/>
      <c r="G3154" s="127" t="n"/>
      <c r="H3154" s="127" t="n"/>
      <c r="I3154" s="127" t="n"/>
      <c r="J3154" s="127" t="n"/>
      <c r="K3154" s="127" t="n"/>
      <c r="L3154" s="127" t="n"/>
      <c r="M3154" s="127" t="n"/>
      <c r="N3154" s="120" t="n"/>
      <c r="O3154" s="120" t="n"/>
      <c r="P3154" s="120" t="n"/>
      <c r="Q3154" s="120" t="n"/>
      <c r="R3154" s="121" t="n"/>
      <c r="S3154" s="121" t="n"/>
      <c r="T3154" s="121" t="n"/>
      <c r="U3154" s="121" t="n"/>
      <c r="V3154" s="117">
        <f>IF(P3154="NA","NA",IF(P3154&lt;&gt;"",TEXT(P3154-N3154,"[h].mm"),""))</f>
        <v/>
      </c>
      <c r="W3154" s="118">
        <f>IF(AND(R3154="",S3154=""),"",R3154+S3154)</f>
        <v/>
      </c>
      <c r="X3154" s="116">
        <f>IF(O3154&lt;&gt;"",DATE(YEAR(O3154), MONTH(O3154), DAY(O3154)),"")</f>
        <v/>
      </c>
      <c r="Y3154" s="122" t="n"/>
      <c r="Z3154" s="123" t="n"/>
      <c r="AA3154" s="117">
        <f>IF(F3154="Re-assigned","NA",IF(W3154="","",IF(W3154&gt;=VLOOKUP(D3154,SLAMatrix,3,FALSE),"Yes",IF(W3154&lt;VLOOKUP(D3154,SLAMatrix,2,FALSE),"No","Internal"))))</f>
        <v/>
      </c>
      <c r="AB3154" s="123" t="n"/>
      <c r="AC3154" s="123" t="n"/>
      <c r="AD3154" s="119" t="n"/>
      <c r="AE3154" s="125" t="n"/>
      <c r="AF3154" s="124">
        <f>MONTH(O3154)</f>
        <v/>
      </c>
      <c r="AG3154" s="124">
        <f>VLOOKUP(IFERROR(MID(AE3154,1,(FIND(",",AE3154,1)-1)),AE3154),Facility_Region_Mapping,2,FALSE)</f>
        <v/>
      </c>
      <c r="AH3154" s="124" t="n"/>
      <c r="AI3154" s="124">
        <f>IF(C3154&lt;&gt;"",IF(M3154="ESM User",getInterfaceName($C3154),"NA"),"")</f>
        <v/>
      </c>
      <c r="AJ3154" s="116">
        <f>IF(Q3154&lt;&gt;"",DATE(YEAR(Q3154), MONTH(Q3154), DAY(Q3154)),"")</f>
        <v/>
      </c>
      <c r="AK3154" s="130">
        <f>IF(Q3154&lt;&gt;0,Q3154-N3154,TODAY()-N3154)</f>
        <v/>
      </c>
      <c r="AL3154" s="112">
        <f>IF(F3154="Re-assigned",0,IF(H3154="Closed",0,IF(H3154="Service Restored",0,IF(H3154="",0,1))))</f>
        <v/>
      </c>
      <c r="AM3154" s="124">
        <f>IF(AL3154=0,"",IF(AK3154&gt;20.99,"Aged","Non-Aged"))</f>
        <v/>
      </c>
      <c r="AN3154" s="112">
        <f>IF(Q3154&lt;&gt;"",MONTH(Q3154),"")</f>
        <v/>
      </c>
      <c r="AO3154" s="112">
        <f>IFERROR(VALUE(V3154),0)</f>
        <v/>
      </c>
    </row>
    <row customFormat="1" customHeight="1" ht="29.25" r="3155" s="112" spans="1:41">
      <c r="A3155" s="127" t="n"/>
      <c r="B3155" s="113" t="n"/>
      <c r="C3155" s="127" t="n"/>
      <c r="D3155" s="127" t="n"/>
      <c r="E3155" s="114">
        <f>IF(F3155 &lt;&gt; "",VLOOKUP(F3155,CategoryLookup,2,FALSE), "")</f>
        <v/>
      </c>
      <c r="F3155" s="126" t="n"/>
      <c r="G3155" s="127" t="n"/>
      <c r="H3155" s="127" t="n"/>
      <c r="I3155" s="127" t="n"/>
      <c r="J3155" s="127" t="n"/>
      <c r="K3155" s="127" t="n"/>
      <c r="L3155" s="127" t="n"/>
      <c r="M3155" s="127" t="n"/>
      <c r="N3155" s="120" t="n"/>
      <c r="O3155" s="120" t="n"/>
      <c r="P3155" s="120" t="n"/>
      <c r="Q3155" s="120" t="n"/>
      <c r="R3155" s="121" t="n"/>
      <c r="S3155" s="121" t="n"/>
      <c r="T3155" s="121" t="n"/>
      <c r="U3155" s="121" t="n"/>
      <c r="V3155" s="117">
        <f>IF(P3155="NA","NA",IF(P3155&lt;&gt;"",TEXT(P3155-N3155,"[h].mm"),""))</f>
        <v/>
      </c>
      <c r="W3155" s="118">
        <f>IF(AND(R3155="",S3155=""),"",R3155+S3155)</f>
        <v/>
      </c>
      <c r="X3155" s="116">
        <f>IF(O3155&lt;&gt;"",DATE(YEAR(O3155), MONTH(O3155), DAY(O3155)),"")</f>
        <v/>
      </c>
      <c r="Y3155" s="122" t="n"/>
      <c r="Z3155" s="123" t="n"/>
      <c r="AA3155" s="117">
        <f>IF(F3155="Re-assigned","NA",IF(W3155="","",IF(W3155&gt;=VLOOKUP(D3155,SLAMatrix,3,FALSE),"Yes",IF(W3155&lt;VLOOKUP(D3155,SLAMatrix,2,FALSE),"No","Internal"))))</f>
        <v/>
      </c>
      <c r="AB3155" s="123" t="n"/>
      <c r="AC3155" s="123" t="n"/>
      <c r="AD3155" s="119" t="n"/>
      <c r="AE3155" s="125" t="n"/>
      <c r="AF3155" s="124">
        <f>MONTH(O3155)</f>
        <v/>
      </c>
      <c r="AG3155" s="124">
        <f>VLOOKUP(IFERROR(MID(AE3155,1,(FIND(",",AE3155,1)-1)),AE3155),Facility_Region_Mapping,2,FALSE)</f>
        <v/>
      </c>
      <c r="AH3155" s="124" t="n"/>
      <c r="AI3155" s="124">
        <f>IF(C3155&lt;&gt;"",IF(M3155="ESM User",getInterfaceName($C3155),"NA"),"")</f>
        <v/>
      </c>
      <c r="AJ3155" s="116">
        <f>IF(Q3155&lt;&gt;"",DATE(YEAR(Q3155), MONTH(Q3155), DAY(Q3155)),"")</f>
        <v/>
      </c>
      <c r="AK3155" s="130">
        <f>IF(Q3155&lt;&gt;0,Q3155-N3155,TODAY()-N3155)</f>
        <v/>
      </c>
      <c r="AL3155" s="112">
        <f>IF(F3155="Re-assigned",0,IF(H3155="Closed",0,IF(H3155="Service Restored",0,IF(H3155="",0,1))))</f>
        <v/>
      </c>
      <c r="AM3155" s="124">
        <f>IF(AL3155=0,"",IF(AK3155&gt;20.99,"Aged","Non-Aged"))</f>
        <v/>
      </c>
      <c r="AN3155" s="112">
        <f>IF(Q3155&lt;&gt;"",MONTH(Q3155),"")</f>
        <v/>
      </c>
      <c r="AO3155" s="112">
        <f>IFERROR(VALUE(V3155),0)</f>
        <v/>
      </c>
    </row>
    <row customFormat="1" customHeight="1" ht="29.25" r="3156" s="112" spans="1:41">
      <c r="A3156" s="127" t="n"/>
      <c r="B3156" s="113" t="n"/>
      <c r="C3156" s="127" t="n"/>
      <c r="D3156" s="127" t="n"/>
      <c r="E3156" s="114">
        <f>IF(F3156 &lt;&gt; "",VLOOKUP(F3156,CategoryLookup,2,FALSE), "")</f>
        <v/>
      </c>
      <c r="F3156" s="126" t="n"/>
      <c r="G3156" s="127" t="n"/>
      <c r="H3156" s="127" t="n"/>
      <c r="I3156" s="127" t="n"/>
      <c r="J3156" s="127" t="n"/>
      <c r="K3156" s="127" t="n"/>
      <c r="L3156" s="127" t="n"/>
      <c r="M3156" s="127" t="n"/>
      <c r="N3156" s="120" t="n"/>
      <c r="O3156" s="120" t="n"/>
      <c r="P3156" s="120" t="n"/>
      <c r="Q3156" s="120" t="n"/>
      <c r="R3156" s="121" t="n"/>
      <c r="S3156" s="121" t="n"/>
      <c r="T3156" s="121" t="n"/>
      <c r="U3156" s="121" t="n"/>
      <c r="V3156" s="117">
        <f>IF(P3156="NA","NA",IF(P3156&lt;&gt;"",TEXT(P3156-N3156,"[h].mm"),""))</f>
        <v/>
      </c>
      <c r="W3156" s="118">
        <f>IF(AND(R3156="",S3156=""),"",R3156+S3156)</f>
        <v/>
      </c>
      <c r="X3156" s="116">
        <f>IF(O3156&lt;&gt;"",DATE(YEAR(O3156), MONTH(O3156), DAY(O3156)),"")</f>
        <v/>
      </c>
      <c r="Y3156" s="122" t="n"/>
      <c r="Z3156" s="123" t="n"/>
      <c r="AA3156" s="117">
        <f>IF(F3156="Re-assigned","NA",IF(W3156="","",IF(W3156&gt;=VLOOKUP(D3156,SLAMatrix,3,FALSE),"Yes",IF(W3156&lt;VLOOKUP(D3156,SLAMatrix,2,FALSE),"No","Internal"))))</f>
        <v/>
      </c>
      <c r="AB3156" s="123" t="n"/>
      <c r="AC3156" s="123" t="n"/>
      <c r="AD3156" s="119" t="n"/>
      <c r="AE3156" s="125" t="n"/>
      <c r="AF3156" s="124">
        <f>MONTH(O3156)</f>
        <v/>
      </c>
      <c r="AG3156" s="124">
        <f>VLOOKUP(IFERROR(MID(AE3156,1,(FIND(",",AE3156,1)-1)),AE3156),Facility_Region_Mapping,2,FALSE)</f>
        <v/>
      </c>
      <c r="AH3156" s="124" t="n"/>
      <c r="AI3156" s="124">
        <f>IF(C3156&lt;&gt;"",IF(M3156="ESM User",getInterfaceName($C3156),"NA"),"")</f>
        <v/>
      </c>
      <c r="AJ3156" s="116">
        <f>IF(Q3156&lt;&gt;"",DATE(YEAR(Q3156), MONTH(Q3156), DAY(Q3156)),"")</f>
        <v/>
      </c>
      <c r="AK3156" s="130">
        <f>IF(Q3156&lt;&gt;0,Q3156-N3156,TODAY()-N3156)</f>
        <v/>
      </c>
      <c r="AL3156" s="112">
        <f>IF(F3156="Re-assigned",0,IF(H3156="Closed",0,IF(H3156="Service Restored",0,IF(H3156="",0,1))))</f>
        <v/>
      </c>
      <c r="AM3156" s="124">
        <f>IF(AL3156=0,"",IF(AK3156&gt;20.99,"Aged","Non-Aged"))</f>
        <v/>
      </c>
      <c r="AN3156" s="112">
        <f>IF(Q3156&lt;&gt;"",MONTH(Q3156),"")</f>
        <v/>
      </c>
      <c r="AO3156" s="112">
        <f>IFERROR(VALUE(V3156),0)</f>
        <v/>
      </c>
    </row>
    <row customFormat="1" customHeight="1" ht="29.25" r="3157" s="112" spans="1:41">
      <c r="A3157" s="127" t="n"/>
      <c r="B3157" s="113" t="n"/>
      <c r="C3157" s="127" t="n"/>
      <c r="D3157" s="127" t="n"/>
      <c r="E3157" s="114">
        <f>IF(F3157 &lt;&gt; "",VLOOKUP(F3157,CategoryLookup,2,FALSE), "")</f>
        <v/>
      </c>
      <c r="F3157" s="126" t="n"/>
      <c r="G3157" s="127" t="n"/>
      <c r="H3157" s="127" t="n"/>
      <c r="I3157" s="127" t="n"/>
      <c r="J3157" s="127" t="n"/>
      <c r="K3157" s="127" t="n"/>
      <c r="L3157" s="127" t="n"/>
      <c r="M3157" s="127" t="n"/>
      <c r="N3157" s="120" t="n"/>
      <c r="O3157" s="120" t="n"/>
      <c r="P3157" s="120" t="n"/>
      <c r="Q3157" s="120" t="n"/>
      <c r="R3157" s="121" t="n"/>
      <c r="S3157" s="121" t="n"/>
      <c r="T3157" s="121" t="n"/>
      <c r="U3157" s="121" t="n"/>
      <c r="V3157" s="117">
        <f>IF(P3157="NA","NA",IF(P3157&lt;&gt;"",TEXT(P3157-N3157,"[h].mm"),""))</f>
        <v/>
      </c>
      <c r="W3157" s="118">
        <f>IF(AND(R3157="",S3157=""),"",R3157+S3157)</f>
        <v/>
      </c>
      <c r="X3157" s="116">
        <f>IF(O3157&lt;&gt;"",DATE(YEAR(O3157), MONTH(O3157), DAY(O3157)),"")</f>
        <v/>
      </c>
      <c r="Y3157" s="122" t="n"/>
      <c r="Z3157" s="123" t="n"/>
      <c r="AA3157" s="117">
        <f>IF(F3157="Re-assigned","NA",IF(W3157="","",IF(W3157&gt;=VLOOKUP(D3157,SLAMatrix,3,FALSE),"Yes",IF(W3157&lt;VLOOKUP(D3157,SLAMatrix,2,FALSE),"No","Internal"))))</f>
        <v/>
      </c>
      <c r="AB3157" s="123" t="n"/>
      <c r="AC3157" s="123" t="n"/>
      <c r="AD3157" s="119" t="n"/>
      <c r="AE3157" s="125" t="n"/>
      <c r="AF3157" s="124">
        <f>MONTH(O3157)</f>
        <v/>
      </c>
      <c r="AG3157" s="124">
        <f>VLOOKUP(IFERROR(MID(AE3157,1,(FIND(",",AE3157,1)-1)),AE3157),Facility_Region_Mapping,2,FALSE)</f>
        <v/>
      </c>
      <c r="AH3157" s="124" t="n"/>
      <c r="AI3157" s="124">
        <f>IF(C3157&lt;&gt;"",IF(M3157="ESM User",getInterfaceName($C3157),"NA"),"")</f>
        <v/>
      </c>
      <c r="AJ3157" s="116">
        <f>IF(Q3157&lt;&gt;"",DATE(YEAR(Q3157), MONTH(Q3157), DAY(Q3157)),"")</f>
        <v/>
      </c>
      <c r="AK3157" s="130">
        <f>IF(Q3157&lt;&gt;0,Q3157-N3157,TODAY()-N3157)</f>
        <v/>
      </c>
      <c r="AL3157" s="112">
        <f>IF(F3157="Re-assigned",0,IF(H3157="Closed",0,IF(H3157="Service Restored",0,IF(H3157="",0,1))))</f>
        <v/>
      </c>
      <c r="AM3157" s="124">
        <f>IF(AL3157=0,"",IF(AK3157&gt;20.99,"Aged","Non-Aged"))</f>
        <v/>
      </c>
      <c r="AN3157" s="112">
        <f>IF(Q3157&lt;&gt;"",MONTH(Q3157),"")</f>
        <v/>
      </c>
      <c r="AO3157" s="112">
        <f>IFERROR(VALUE(V3157),0)</f>
        <v/>
      </c>
    </row>
    <row customFormat="1" customHeight="1" ht="29.25" r="3158" s="112" spans="1:41">
      <c r="A3158" s="127" t="n"/>
      <c r="B3158" s="113" t="n"/>
      <c r="C3158" s="127" t="n"/>
      <c r="D3158" s="127" t="n"/>
      <c r="E3158" s="114">
        <f>IF(F3158 &lt;&gt; "",VLOOKUP(F3158,CategoryLookup,2,FALSE), "")</f>
        <v/>
      </c>
      <c r="F3158" s="126" t="n"/>
      <c r="G3158" s="127" t="n"/>
      <c r="H3158" s="127" t="n"/>
      <c r="I3158" s="127" t="n"/>
      <c r="J3158" s="127" t="n"/>
      <c r="K3158" s="127" t="n"/>
      <c r="L3158" s="127" t="n"/>
      <c r="M3158" s="127" t="n"/>
      <c r="N3158" s="120" t="n"/>
      <c r="O3158" s="120" t="n"/>
      <c r="P3158" s="120" t="n"/>
      <c r="Q3158" s="120" t="n"/>
      <c r="R3158" s="121" t="n"/>
      <c r="S3158" s="121" t="n"/>
      <c r="T3158" s="121" t="n"/>
      <c r="U3158" s="121" t="n"/>
      <c r="V3158" s="117">
        <f>IF(P3158="NA","NA",IF(P3158&lt;&gt;"",TEXT(P3158-N3158,"[h].mm"),""))</f>
        <v/>
      </c>
      <c r="W3158" s="118">
        <f>IF(AND(R3158="",S3158=""),"",R3158+S3158)</f>
        <v/>
      </c>
      <c r="X3158" s="116">
        <f>IF(O3158&lt;&gt;"",DATE(YEAR(O3158), MONTH(O3158), DAY(O3158)),"")</f>
        <v/>
      </c>
      <c r="Y3158" s="122" t="n"/>
      <c r="Z3158" s="123" t="n"/>
      <c r="AA3158" s="117">
        <f>IF(F3158="Re-assigned","NA",IF(W3158="","",IF(W3158&gt;=VLOOKUP(D3158,SLAMatrix,3,FALSE),"Yes",IF(W3158&lt;VLOOKUP(D3158,SLAMatrix,2,FALSE),"No","Internal"))))</f>
        <v/>
      </c>
      <c r="AB3158" s="123" t="n"/>
      <c r="AC3158" s="123" t="n"/>
      <c r="AD3158" s="119" t="n"/>
      <c r="AE3158" s="125" t="n"/>
      <c r="AF3158" s="124">
        <f>MONTH(O3158)</f>
        <v/>
      </c>
      <c r="AG3158" s="124">
        <f>VLOOKUP(IFERROR(MID(AE3158,1,(FIND(",",AE3158,1)-1)),AE3158),Facility_Region_Mapping,2,FALSE)</f>
        <v/>
      </c>
      <c r="AH3158" s="124" t="n"/>
      <c r="AI3158" s="124">
        <f>IF(C3158&lt;&gt;"",IF(M3158="ESM User",getInterfaceName($C3158),"NA"),"")</f>
        <v/>
      </c>
      <c r="AJ3158" s="116">
        <f>IF(Q3158&lt;&gt;"",DATE(YEAR(Q3158), MONTH(Q3158), DAY(Q3158)),"")</f>
        <v/>
      </c>
      <c r="AK3158" s="130">
        <f>IF(Q3158&lt;&gt;0,Q3158-N3158,TODAY()-N3158)</f>
        <v/>
      </c>
      <c r="AL3158" s="112">
        <f>IF(F3158="Re-assigned",0,IF(H3158="Closed",0,IF(H3158="Service Restored",0,IF(H3158="",0,1))))</f>
        <v/>
      </c>
      <c r="AM3158" s="124">
        <f>IF(AL3158=0,"",IF(AK3158&gt;20.99,"Aged","Non-Aged"))</f>
        <v/>
      </c>
      <c r="AN3158" s="112">
        <f>IF(Q3158&lt;&gt;"",MONTH(Q3158),"")</f>
        <v/>
      </c>
      <c r="AO3158" s="112">
        <f>IFERROR(VALUE(V3158),0)</f>
        <v/>
      </c>
    </row>
    <row customFormat="1" customHeight="1" ht="29.25" r="3159" s="112" spans="1:41">
      <c r="A3159" s="127" t="n"/>
      <c r="B3159" s="113" t="n"/>
      <c r="C3159" s="127" t="n"/>
      <c r="D3159" s="127" t="n"/>
      <c r="E3159" s="114">
        <f>IF(F3159 &lt;&gt; "",VLOOKUP(F3159,CategoryLookup,2,FALSE), "")</f>
        <v/>
      </c>
      <c r="F3159" s="126" t="n"/>
      <c r="G3159" s="127" t="n"/>
      <c r="H3159" s="127" t="n"/>
      <c r="I3159" s="127" t="n"/>
      <c r="J3159" s="127" t="n"/>
      <c r="K3159" s="127" t="n"/>
      <c r="L3159" s="127" t="n"/>
      <c r="M3159" s="127" t="n"/>
      <c r="N3159" s="120" t="n"/>
      <c r="O3159" s="120" t="n"/>
      <c r="P3159" s="120" t="n"/>
      <c r="Q3159" s="120" t="n"/>
      <c r="R3159" s="121" t="n"/>
      <c r="S3159" s="121" t="n"/>
      <c r="T3159" s="121" t="n"/>
      <c r="U3159" s="121" t="n"/>
      <c r="V3159" s="117">
        <f>IF(P3159="NA","NA",IF(P3159&lt;&gt;"",TEXT(P3159-N3159,"[h].mm"),""))</f>
        <v/>
      </c>
      <c r="W3159" s="118">
        <f>IF(AND(R3159="",S3159=""),"",R3159+S3159)</f>
        <v/>
      </c>
      <c r="X3159" s="116">
        <f>IF(O3159&lt;&gt;"",DATE(YEAR(O3159), MONTH(O3159), DAY(O3159)),"")</f>
        <v/>
      </c>
      <c r="Y3159" s="122" t="n"/>
      <c r="Z3159" s="123" t="n"/>
      <c r="AA3159" s="117">
        <f>IF(F3159="Re-assigned","NA",IF(W3159="","",IF(W3159&gt;=VLOOKUP(D3159,SLAMatrix,3,FALSE),"Yes",IF(W3159&lt;VLOOKUP(D3159,SLAMatrix,2,FALSE),"No","Internal"))))</f>
        <v/>
      </c>
      <c r="AB3159" s="123" t="n"/>
      <c r="AC3159" s="123" t="n"/>
      <c r="AD3159" s="119" t="n"/>
      <c r="AE3159" s="125" t="n"/>
      <c r="AF3159" s="124">
        <f>MONTH(O3159)</f>
        <v/>
      </c>
      <c r="AG3159" s="124">
        <f>VLOOKUP(IFERROR(MID(AE3159,1,(FIND(",",AE3159,1)-1)),AE3159),Facility_Region_Mapping,2,FALSE)</f>
        <v/>
      </c>
      <c r="AH3159" s="124" t="n"/>
      <c r="AI3159" s="124">
        <f>IF(C3159&lt;&gt;"",IF(M3159="ESM User",getInterfaceName($C3159),"NA"),"")</f>
        <v/>
      </c>
      <c r="AJ3159" s="116">
        <f>IF(Q3159&lt;&gt;"",DATE(YEAR(Q3159), MONTH(Q3159), DAY(Q3159)),"")</f>
        <v/>
      </c>
      <c r="AK3159" s="130">
        <f>IF(Q3159&lt;&gt;0,Q3159-N3159,TODAY()-N3159)</f>
        <v/>
      </c>
      <c r="AL3159" s="112">
        <f>IF(F3159="Re-assigned",0,IF(H3159="Closed",0,IF(H3159="Service Restored",0,IF(H3159="",0,1))))</f>
        <v/>
      </c>
      <c r="AM3159" s="124">
        <f>IF(AL3159=0,"",IF(AK3159&gt;20.99,"Aged","Non-Aged"))</f>
        <v/>
      </c>
      <c r="AN3159" s="112">
        <f>IF(Q3159&lt;&gt;"",MONTH(Q3159),"")</f>
        <v/>
      </c>
      <c r="AO3159" s="112">
        <f>IFERROR(VALUE(V3159),0)</f>
        <v/>
      </c>
    </row>
    <row customFormat="1" customHeight="1" ht="29.25" r="3160" s="112" spans="1:41">
      <c r="A3160" s="127" t="n"/>
      <c r="B3160" s="113" t="n"/>
      <c r="C3160" s="127" t="n"/>
      <c r="D3160" s="127" t="n"/>
      <c r="E3160" s="114">
        <f>IF(F3160 &lt;&gt; "",VLOOKUP(F3160,CategoryLookup,2,FALSE), "")</f>
        <v/>
      </c>
      <c r="F3160" s="126" t="n"/>
      <c r="G3160" s="127" t="n"/>
      <c r="H3160" s="127" t="n"/>
      <c r="I3160" s="127" t="n"/>
      <c r="J3160" s="127" t="n"/>
      <c r="K3160" s="127" t="n"/>
      <c r="L3160" s="127" t="n"/>
      <c r="M3160" s="127" t="n"/>
      <c r="N3160" s="120" t="n"/>
      <c r="O3160" s="120" t="n"/>
      <c r="P3160" s="120" t="n"/>
      <c r="Q3160" s="120" t="n"/>
      <c r="R3160" s="121" t="n"/>
      <c r="S3160" s="121" t="n"/>
      <c r="T3160" s="121" t="n"/>
      <c r="U3160" s="121" t="n"/>
      <c r="V3160" s="117">
        <f>IF(P3160="NA","NA",IF(P3160&lt;&gt;"",TEXT(P3160-N3160,"[h].mm"),""))</f>
        <v/>
      </c>
      <c r="W3160" s="118">
        <f>IF(AND(R3160="",S3160=""),"",R3160+S3160)</f>
        <v/>
      </c>
      <c r="X3160" s="116">
        <f>IF(O3160&lt;&gt;"",DATE(YEAR(O3160), MONTH(O3160), DAY(O3160)),"")</f>
        <v/>
      </c>
      <c r="Y3160" s="122" t="n"/>
      <c r="Z3160" s="123" t="n"/>
      <c r="AA3160" s="117">
        <f>IF(F3160="Re-assigned","NA",IF(W3160="","",IF(W3160&gt;=VLOOKUP(D3160,SLAMatrix,3,FALSE),"Yes",IF(W3160&lt;VLOOKUP(D3160,SLAMatrix,2,FALSE),"No","Internal"))))</f>
        <v/>
      </c>
      <c r="AB3160" s="123" t="n"/>
      <c r="AC3160" s="123" t="n"/>
      <c r="AD3160" s="119" t="n"/>
      <c r="AE3160" s="125" t="n"/>
      <c r="AF3160" s="124">
        <f>MONTH(O3160)</f>
        <v/>
      </c>
      <c r="AG3160" s="124">
        <f>VLOOKUP(IFERROR(MID(AE3160,1,(FIND(",",AE3160,1)-1)),AE3160),Facility_Region_Mapping,2,FALSE)</f>
        <v/>
      </c>
      <c r="AH3160" s="124" t="n"/>
      <c r="AI3160" s="124">
        <f>IF(C3160&lt;&gt;"",IF(M3160="ESM User",getInterfaceName($C3160),"NA"),"")</f>
        <v/>
      </c>
      <c r="AJ3160" s="116">
        <f>IF(Q3160&lt;&gt;"",DATE(YEAR(Q3160), MONTH(Q3160), DAY(Q3160)),"")</f>
        <v/>
      </c>
      <c r="AK3160" s="130">
        <f>IF(Q3160&lt;&gt;0,Q3160-N3160,TODAY()-N3160)</f>
        <v/>
      </c>
      <c r="AL3160" s="112">
        <f>IF(F3160="Re-assigned",0,IF(H3160="Closed",0,IF(H3160="Service Restored",0,IF(H3160="",0,1))))</f>
        <v/>
      </c>
      <c r="AM3160" s="124">
        <f>IF(AL3160=0,"",IF(AK3160&gt;20.99,"Aged","Non-Aged"))</f>
        <v/>
      </c>
      <c r="AN3160" s="112">
        <f>IF(Q3160&lt;&gt;"",MONTH(Q3160),"")</f>
        <v/>
      </c>
      <c r="AO3160" s="112">
        <f>IFERROR(VALUE(V3160),0)</f>
        <v/>
      </c>
    </row>
    <row customFormat="1" customHeight="1" ht="29.25" r="3161" s="112" spans="1:41">
      <c r="A3161" s="127" t="n"/>
      <c r="B3161" s="113" t="n"/>
      <c r="C3161" s="127" t="n"/>
      <c r="D3161" s="127" t="n"/>
      <c r="E3161" s="114">
        <f>IF(F3161 &lt;&gt; "",VLOOKUP(F3161,CategoryLookup,2,FALSE), "")</f>
        <v/>
      </c>
      <c r="F3161" s="126" t="n"/>
      <c r="G3161" s="127" t="n"/>
      <c r="H3161" s="127" t="n"/>
      <c r="I3161" s="127" t="n"/>
      <c r="J3161" s="127" t="n"/>
      <c r="K3161" s="127" t="n"/>
      <c r="L3161" s="127" t="n"/>
      <c r="M3161" s="127" t="n"/>
      <c r="N3161" s="120" t="n"/>
      <c r="O3161" s="120" t="n"/>
      <c r="P3161" s="120" t="n"/>
      <c r="Q3161" s="120" t="n"/>
      <c r="R3161" s="121" t="n"/>
      <c r="S3161" s="121" t="n"/>
      <c r="T3161" s="121" t="n"/>
      <c r="U3161" s="121" t="n"/>
      <c r="V3161" s="117">
        <f>IF(P3161="NA","NA",IF(P3161&lt;&gt;"",TEXT(P3161-N3161,"[h].mm"),""))</f>
        <v/>
      </c>
      <c r="W3161" s="118">
        <f>IF(AND(R3161="",S3161=""),"",R3161+S3161)</f>
        <v/>
      </c>
      <c r="X3161" s="116">
        <f>IF(O3161&lt;&gt;"",DATE(YEAR(O3161), MONTH(O3161), DAY(O3161)),"")</f>
        <v/>
      </c>
      <c r="Y3161" s="122" t="n"/>
      <c r="Z3161" s="123" t="n"/>
      <c r="AA3161" s="117">
        <f>IF(F3161="Re-assigned","NA",IF(W3161="","",IF(W3161&gt;=VLOOKUP(D3161,SLAMatrix,3,FALSE),"Yes",IF(W3161&lt;VLOOKUP(D3161,SLAMatrix,2,FALSE),"No","Internal"))))</f>
        <v/>
      </c>
      <c r="AB3161" s="123" t="n"/>
      <c r="AC3161" s="123" t="n"/>
      <c r="AD3161" s="119" t="n"/>
      <c r="AE3161" s="125" t="n"/>
      <c r="AF3161" s="124">
        <f>MONTH(O3161)</f>
        <v/>
      </c>
      <c r="AG3161" s="124">
        <f>VLOOKUP(IFERROR(MID(AE3161,1,(FIND(",",AE3161,1)-1)),AE3161),Facility_Region_Mapping,2,FALSE)</f>
        <v/>
      </c>
      <c r="AH3161" s="124" t="n"/>
      <c r="AI3161" s="124">
        <f>IF(C3161&lt;&gt;"",IF(M3161="ESM User",getInterfaceName($C3161),"NA"),"")</f>
        <v/>
      </c>
      <c r="AJ3161" s="116">
        <f>IF(Q3161&lt;&gt;"",DATE(YEAR(Q3161), MONTH(Q3161), DAY(Q3161)),"")</f>
        <v/>
      </c>
      <c r="AK3161" s="130">
        <f>IF(Q3161&lt;&gt;0,Q3161-N3161,TODAY()-N3161)</f>
        <v/>
      </c>
      <c r="AL3161" s="112">
        <f>IF(F3161="Re-assigned",0,IF(H3161="Closed",0,IF(H3161="Service Restored",0,IF(H3161="",0,1))))</f>
        <v/>
      </c>
      <c r="AM3161" s="124">
        <f>IF(AL3161=0,"",IF(AK3161&gt;20.99,"Aged","Non-Aged"))</f>
        <v/>
      </c>
      <c r="AN3161" s="112">
        <f>IF(Q3161&lt;&gt;"",MONTH(Q3161),"")</f>
        <v/>
      </c>
      <c r="AO3161" s="112">
        <f>IFERROR(VALUE(V3161),0)</f>
        <v/>
      </c>
    </row>
    <row customFormat="1" customHeight="1" ht="29.25" r="3162" s="112" spans="1:41">
      <c r="A3162" s="127" t="n"/>
      <c r="B3162" s="113" t="n"/>
      <c r="C3162" s="127" t="n"/>
      <c r="D3162" s="127" t="n"/>
      <c r="E3162" s="114">
        <f>IF(F3162 &lt;&gt; "",VLOOKUP(F3162,CategoryLookup,2,FALSE), "")</f>
        <v/>
      </c>
      <c r="F3162" s="126" t="n"/>
      <c r="G3162" s="127" t="n"/>
      <c r="H3162" s="127" t="n"/>
      <c r="I3162" s="127" t="n"/>
      <c r="J3162" s="127" t="n"/>
      <c r="K3162" s="127" t="n"/>
      <c r="L3162" s="127" t="n"/>
      <c r="M3162" s="127" t="n"/>
      <c r="N3162" s="120" t="n"/>
      <c r="O3162" s="120" t="n"/>
      <c r="P3162" s="120" t="n"/>
      <c r="Q3162" s="120" t="n"/>
      <c r="R3162" s="121" t="n"/>
      <c r="S3162" s="121" t="n"/>
      <c r="T3162" s="121" t="n"/>
      <c r="U3162" s="121" t="n"/>
      <c r="V3162" s="117">
        <f>IF(P3162="NA","NA",IF(P3162&lt;&gt;"",TEXT(P3162-N3162,"[h].mm"),""))</f>
        <v/>
      </c>
      <c r="W3162" s="118">
        <f>IF(AND(R3162="",S3162=""),"",R3162+S3162)</f>
        <v/>
      </c>
      <c r="X3162" s="116">
        <f>IF(O3162&lt;&gt;"",DATE(YEAR(O3162), MONTH(O3162), DAY(O3162)),"")</f>
        <v/>
      </c>
      <c r="Y3162" s="122" t="n"/>
      <c r="Z3162" s="123" t="n"/>
      <c r="AA3162" s="117">
        <f>IF(F3162="Re-assigned","NA",IF(W3162="","",IF(W3162&gt;=VLOOKUP(D3162,SLAMatrix,3,FALSE),"Yes",IF(W3162&lt;VLOOKUP(D3162,SLAMatrix,2,FALSE),"No","Internal"))))</f>
        <v/>
      </c>
      <c r="AB3162" s="123" t="n"/>
      <c r="AC3162" s="123" t="n"/>
      <c r="AD3162" s="119" t="n"/>
      <c r="AE3162" s="125" t="n"/>
      <c r="AF3162" s="124">
        <f>MONTH(O3162)</f>
        <v/>
      </c>
      <c r="AG3162" s="124">
        <f>VLOOKUP(IFERROR(MID(AE3162,1,(FIND(",",AE3162,1)-1)),AE3162),Facility_Region_Mapping,2,FALSE)</f>
        <v/>
      </c>
      <c r="AH3162" s="124" t="n"/>
      <c r="AI3162" s="124">
        <f>IF(C3162&lt;&gt;"",IF(M3162="ESM User",getInterfaceName($C3162),"NA"),"")</f>
        <v/>
      </c>
      <c r="AJ3162" s="116">
        <f>IF(Q3162&lt;&gt;"",DATE(YEAR(Q3162), MONTH(Q3162), DAY(Q3162)),"")</f>
        <v/>
      </c>
      <c r="AK3162" s="130">
        <f>IF(Q3162&lt;&gt;0,Q3162-N3162,TODAY()-N3162)</f>
        <v/>
      </c>
      <c r="AL3162" s="112">
        <f>IF(F3162="Re-assigned",0,IF(H3162="Closed",0,IF(H3162="Service Restored",0,IF(H3162="",0,1))))</f>
        <v/>
      </c>
      <c r="AM3162" s="124">
        <f>IF(AL3162=0,"",IF(AK3162&gt;20.99,"Aged","Non-Aged"))</f>
        <v/>
      </c>
      <c r="AN3162" s="112">
        <f>IF(Q3162&lt;&gt;"",MONTH(Q3162),"")</f>
        <v/>
      </c>
      <c r="AO3162" s="112">
        <f>IFERROR(VALUE(V3162),0)</f>
        <v/>
      </c>
    </row>
    <row customFormat="1" customHeight="1" ht="29.25" r="3163" s="112" spans="1:41">
      <c r="A3163" s="127" t="n"/>
      <c r="B3163" s="113" t="n"/>
      <c r="C3163" s="127" t="n"/>
      <c r="D3163" s="127" t="n"/>
      <c r="E3163" s="114">
        <f>IF(F3163 &lt;&gt; "",VLOOKUP(F3163,CategoryLookup,2,FALSE), "")</f>
        <v/>
      </c>
      <c r="F3163" s="126" t="n"/>
      <c r="G3163" s="127" t="n"/>
      <c r="H3163" s="127" t="n"/>
      <c r="I3163" s="127" t="n"/>
      <c r="J3163" s="127" t="n"/>
      <c r="K3163" s="127" t="n"/>
      <c r="L3163" s="127" t="n"/>
      <c r="M3163" s="127" t="n"/>
      <c r="N3163" s="120" t="n"/>
      <c r="O3163" s="120" t="n"/>
      <c r="P3163" s="120" t="n"/>
      <c r="Q3163" s="120" t="n"/>
      <c r="R3163" s="121" t="n"/>
      <c r="S3163" s="121" t="n"/>
      <c r="T3163" s="121" t="n"/>
      <c r="U3163" s="121" t="n"/>
      <c r="V3163" s="117">
        <f>IF(P3163="NA","NA",IF(P3163&lt;&gt;"",TEXT(P3163-N3163,"[h].mm"),""))</f>
        <v/>
      </c>
      <c r="W3163" s="118">
        <f>IF(AND(R3163="",S3163=""),"",R3163+S3163)</f>
        <v/>
      </c>
      <c r="X3163" s="116">
        <f>IF(O3163&lt;&gt;"",DATE(YEAR(O3163), MONTH(O3163), DAY(O3163)),"")</f>
        <v/>
      </c>
      <c r="Y3163" s="122" t="n"/>
      <c r="Z3163" s="123" t="n"/>
      <c r="AA3163" s="117">
        <f>IF(F3163="Re-assigned","NA",IF(W3163="","",IF(W3163&gt;=VLOOKUP(D3163,SLAMatrix,3,FALSE),"Yes",IF(W3163&lt;VLOOKUP(D3163,SLAMatrix,2,FALSE),"No","Internal"))))</f>
        <v/>
      </c>
      <c r="AB3163" s="123" t="n"/>
      <c r="AC3163" s="123" t="n"/>
      <c r="AD3163" s="119" t="n"/>
      <c r="AE3163" s="125" t="n"/>
      <c r="AF3163" s="124">
        <f>MONTH(O3163)</f>
        <v/>
      </c>
      <c r="AG3163" s="124">
        <f>VLOOKUP(IFERROR(MID(AE3163,1,(FIND(",",AE3163,1)-1)),AE3163),Facility_Region_Mapping,2,FALSE)</f>
        <v/>
      </c>
      <c r="AH3163" s="124" t="n"/>
      <c r="AI3163" s="124">
        <f>IF(C3163&lt;&gt;"",IF(M3163="ESM User",getInterfaceName($C3163),"NA"),"")</f>
        <v/>
      </c>
      <c r="AJ3163" s="116">
        <f>IF(Q3163&lt;&gt;"",DATE(YEAR(Q3163), MONTH(Q3163), DAY(Q3163)),"")</f>
        <v/>
      </c>
      <c r="AK3163" s="130">
        <f>IF(Q3163&lt;&gt;0,Q3163-N3163,TODAY()-N3163)</f>
        <v/>
      </c>
      <c r="AL3163" s="112">
        <f>IF(F3163="Re-assigned",0,IF(H3163="Closed",0,IF(H3163="Service Restored",0,IF(H3163="",0,1))))</f>
        <v/>
      </c>
      <c r="AM3163" s="124">
        <f>IF(AL3163=0,"",IF(AK3163&gt;20.99,"Aged","Non-Aged"))</f>
        <v/>
      </c>
      <c r="AN3163" s="112">
        <f>IF(Q3163&lt;&gt;"",MONTH(Q3163),"")</f>
        <v/>
      </c>
      <c r="AO3163" s="112">
        <f>IFERROR(VALUE(V3163),0)</f>
        <v/>
      </c>
    </row>
    <row customFormat="1" customHeight="1" ht="29.25" r="3164" s="112" spans="1:41">
      <c r="A3164" s="127" t="n"/>
      <c r="B3164" s="113" t="n"/>
      <c r="C3164" s="127" t="n"/>
      <c r="D3164" s="127" t="n"/>
      <c r="E3164" s="114">
        <f>IF(F3164 &lt;&gt; "",VLOOKUP(F3164,CategoryLookup,2,FALSE), "")</f>
        <v/>
      </c>
      <c r="F3164" s="126" t="n"/>
      <c r="G3164" s="127" t="n"/>
      <c r="H3164" s="127" t="n"/>
      <c r="I3164" s="127" t="n"/>
      <c r="J3164" s="127" t="n"/>
      <c r="K3164" s="127" t="n"/>
      <c r="L3164" s="127" t="n"/>
      <c r="M3164" s="127" t="n"/>
      <c r="N3164" s="120" t="n"/>
      <c r="O3164" s="120" t="n"/>
      <c r="P3164" s="120" t="n"/>
      <c r="Q3164" s="120" t="n"/>
      <c r="R3164" s="121" t="n"/>
      <c r="S3164" s="121" t="n"/>
      <c r="T3164" s="121" t="n"/>
      <c r="U3164" s="121" t="n"/>
      <c r="V3164" s="117">
        <f>IF(P3164="NA","NA",IF(P3164&lt;&gt;"",TEXT(P3164-N3164,"[h].mm"),""))</f>
        <v/>
      </c>
      <c r="W3164" s="118">
        <f>IF(AND(R3164="",S3164=""),"",R3164+S3164)</f>
        <v/>
      </c>
      <c r="X3164" s="116">
        <f>IF(O3164&lt;&gt;"",DATE(YEAR(O3164), MONTH(O3164), DAY(O3164)),"")</f>
        <v/>
      </c>
      <c r="Y3164" s="122" t="n"/>
      <c r="Z3164" s="123" t="n"/>
      <c r="AA3164" s="117">
        <f>IF(F3164="Re-assigned","NA",IF(W3164="","",IF(W3164&gt;=VLOOKUP(D3164,SLAMatrix,3,FALSE),"Yes",IF(W3164&lt;VLOOKUP(D3164,SLAMatrix,2,FALSE),"No","Internal"))))</f>
        <v/>
      </c>
      <c r="AB3164" s="123" t="n"/>
      <c r="AC3164" s="123" t="n"/>
      <c r="AD3164" s="119" t="n"/>
      <c r="AE3164" s="125" t="n"/>
      <c r="AF3164" s="124">
        <f>MONTH(O3164)</f>
        <v/>
      </c>
      <c r="AG3164" s="124">
        <f>VLOOKUP(IFERROR(MID(AE3164,1,(FIND(",",AE3164,1)-1)),AE3164),Facility_Region_Mapping,2,FALSE)</f>
        <v/>
      </c>
      <c r="AH3164" s="124" t="n"/>
      <c r="AI3164" s="124">
        <f>IF(C3164&lt;&gt;"",IF(M3164="ESM User",getInterfaceName($C3164),"NA"),"")</f>
        <v/>
      </c>
      <c r="AJ3164" s="116">
        <f>IF(Q3164&lt;&gt;"",DATE(YEAR(Q3164), MONTH(Q3164), DAY(Q3164)),"")</f>
        <v/>
      </c>
      <c r="AK3164" s="130">
        <f>IF(Q3164&lt;&gt;0,Q3164-N3164,TODAY()-N3164)</f>
        <v/>
      </c>
      <c r="AL3164" s="112">
        <f>IF(F3164="Re-assigned",0,IF(H3164="Closed",0,IF(H3164="Service Restored",0,IF(H3164="",0,1))))</f>
        <v/>
      </c>
      <c r="AM3164" s="124">
        <f>IF(AL3164=0,"",IF(AK3164&gt;20.99,"Aged","Non-Aged"))</f>
        <v/>
      </c>
      <c r="AN3164" s="112">
        <f>IF(Q3164&lt;&gt;"",MONTH(Q3164),"")</f>
        <v/>
      </c>
      <c r="AO3164" s="112">
        <f>IFERROR(VALUE(V3164),0)</f>
        <v/>
      </c>
    </row>
    <row customFormat="1" customHeight="1" ht="29.25" r="3165" s="112" spans="1:41">
      <c r="A3165" s="127" t="n"/>
      <c r="B3165" s="113" t="n"/>
      <c r="C3165" s="127" t="n"/>
      <c r="D3165" s="127" t="n"/>
      <c r="E3165" s="114">
        <f>IF(F3165 &lt;&gt; "",VLOOKUP(F3165,CategoryLookup,2,FALSE), "")</f>
        <v/>
      </c>
      <c r="F3165" s="126" t="n"/>
      <c r="G3165" s="127" t="n"/>
      <c r="H3165" s="127" t="n"/>
      <c r="I3165" s="127" t="n"/>
      <c r="J3165" s="127" t="n"/>
      <c r="K3165" s="127" t="n"/>
      <c r="L3165" s="127" t="n"/>
      <c r="M3165" s="127" t="n"/>
      <c r="N3165" s="120" t="n"/>
      <c r="O3165" s="120" t="n"/>
      <c r="P3165" s="120" t="n"/>
      <c r="Q3165" s="120" t="n"/>
      <c r="R3165" s="121" t="n"/>
      <c r="S3165" s="121" t="n"/>
      <c r="T3165" s="121" t="n"/>
      <c r="U3165" s="121" t="n"/>
      <c r="V3165" s="117">
        <f>IF(P3165="NA","NA",IF(P3165&lt;&gt;"",TEXT(P3165-N3165,"[h].mm"),""))</f>
        <v/>
      </c>
      <c r="W3165" s="118">
        <f>IF(AND(R3165="",S3165=""),"",R3165+S3165)</f>
        <v/>
      </c>
      <c r="X3165" s="116">
        <f>IF(O3165&lt;&gt;"",DATE(YEAR(O3165), MONTH(O3165), DAY(O3165)),"")</f>
        <v/>
      </c>
      <c r="Y3165" s="122" t="n"/>
      <c r="Z3165" s="123" t="n"/>
      <c r="AA3165" s="117">
        <f>IF(F3165="Re-assigned","NA",IF(W3165="","",IF(W3165&gt;=VLOOKUP(D3165,SLAMatrix,3,FALSE),"Yes",IF(W3165&lt;VLOOKUP(D3165,SLAMatrix,2,FALSE),"No","Internal"))))</f>
        <v/>
      </c>
      <c r="AB3165" s="123" t="n"/>
      <c r="AC3165" s="123" t="n"/>
      <c r="AD3165" s="119" t="n"/>
      <c r="AE3165" s="125" t="n"/>
      <c r="AF3165" s="124">
        <f>MONTH(O3165)</f>
        <v/>
      </c>
      <c r="AG3165" s="124">
        <f>VLOOKUP(IFERROR(MID(AE3165,1,(FIND(",",AE3165,1)-1)),AE3165),Facility_Region_Mapping,2,FALSE)</f>
        <v/>
      </c>
      <c r="AH3165" s="124" t="n"/>
      <c r="AI3165" s="124">
        <f>IF(C3165&lt;&gt;"",IF(M3165="ESM User",getInterfaceName($C3165),"NA"),"")</f>
        <v/>
      </c>
      <c r="AJ3165" s="116">
        <f>IF(Q3165&lt;&gt;"",DATE(YEAR(Q3165), MONTH(Q3165), DAY(Q3165)),"")</f>
        <v/>
      </c>
      <c r="AK3165" s="130">
        <f>IF(Q3165&lt;&gt;0,Q3165-N3165,TODAY()-N3165)</f>
        <v/>
      </c>
      <c r="AL3165" s="112">
        <f>IF(F3165="Re-assigned",0,IF(H3165="Closed",0,IF(H3165="Service Restored",0,IF(H3165="",0,1))))</f>
        <v/>
      </c>
      <c r="AM3165" s="124">
        <f>IF(AL3165=0,"",IF(AK3165&gt;20.99,"Aged","Non-Aged"))</f>
        <v/>
      </c>
      <c r="AN3165" s="112">
        <f>IF(Q3165&lt;&gt;"",MONTH(Q3165),"")</f>
        <v/>
      </c>
      <c r="AO3165" s="112">
        <f>IFERROR(VALUE(V3165),0)</f>
        <v/>
      </c>
    </row>
    <row customFormat="1" customHeight="1" ht="29.25" r="3166" s="112" spans="1:41">
      <c r="A3166" s="127" t="n"/>
      <c r="B3166" s="113" t="n"/>
      <c r="C3166" s="127" t="n"/>
      <c r="D3166" s="127" t="n"/>
      <c r="E3166" s="114">
        <f>IF(F3166 &lt;&gt; "",VLOOKUP(F3166,CategoryLookup,2,FALSE), "")</f>
        <v/>
      </c>
      <c r="F3166" s="126" t="n"/>
      <c r="G3166" s="127" t="n"/>
      <c r="H3166" s="127" t="n"/>
      <c r="I3166" s="127" t="n"/>
      <c r="J3166" s="127" t="n"/>
      <c r="K3166" s="127" t="n"/>
      <c r="L3166" s="127" t="n"/>
      <c r="M3166" s="127" t="n"/>
      <c r="N3166" s="120" t="n"/>
      <c r="O3166" s="120" t="n"/>
      <c r="P3166" s="120" t="n"/>
      <c r="Q3166" s="120" t="n"/>
      <c r="R3166" s="121" t="n"/>
      <c r="S3166" s="121" t="n"/>
      <c r="T3166" s="121" t="n"/>
      <c r="U3166" s="121" t="n"/>
      <c r="V3166" s="117">
        <f>IF(P3166="NA","NA",IF(P3166&lt;&gt;"",TEXT(P3166-N3166,"[h].mm"),""))</f>
        <v/>
      </c>
      <c r="W3166" s="118">
        <f>IF(AND(R3166="",S3166=""),"",R3166+S3166)</f>
        <v/>
      </c>
      <c r="X3166" s="116">
        <f>IF(O3166&lt;&gt;"",DATE(YEAR(O3166), MONTH(O3166), DAY(O3166)),"")</f>
        <v/>
      </c>
      <c r="Y3166" s="122" t="n"/>
      <c r="Z3166" s="123" t="n"/>
      <c r="AA3166" s="117">
        <f>IF(F3166="Re-assigned","NA",IF(W3166="","",IF(W3166&gt;=VLOOKUP(D3166,SLAMatrix,3,FALSE),"Yes",IF(W3166&lt;VLOOKUP(D3166,SLAMatrix,2,FALSE),"No","Internal"))))</f>
        <v/>
      </c>
      <c r="AB3166" s="123" t="n"/>
      <c r="AC3166" s="123" t="n"/>
      <c r="AD3166" s="119" t="n"/>
      <c r="AE3166" s="125" t="n"/>
      <c r="AF3166" s="124">
        <f>MONTH(O3166)</f>
        <v/>
      </c>
      <c r="AG3166" s="124">
        <f>VLOOKUP(IFERROR(MID(AE3166,1,(FIND(",",AE3166,1)-1)),AE3166),Facility_Region_Mapping,2,FALSE)</f>
        <v/>
      </c>
      <c r="AH3166" s="124" t="n"/>
      <c r="AI3166" s="124">
        <f>IF(C3166&lt;&gt;"",IF(M3166="ESM User",getInterfaceName($C3166),"NA"),"")</f>
        <v/>
      </c>
      <c r="AJ3166" s="116">
        <f>IF(Q3166&lt;&gt;"",DATE(YEAR(Q3166), MONTH(Q3166), DAY(Q3166)),"")</f>
        <v/>
      </c>
      <c r="AK3166" s="130">
        <f>IF(Q3166&lt;&gt;0,Q3166-N3166,TODAY()-N3166)</f>
        <v/>
      </c>
      <c r="AL3166" s="112">
        <f>IF(F3166="Re-assigned",0,IF(H3166="Closed",0,IF(H3166="Service Restored",0,IF(H3166="",0,1))))</f>
        <v/>
      </c>
      <c r="AM3166" s="124">
        <f>IF(AL3166=0,"",IF(AK3166&gt;20.99,"Aged","Non-Aged"))</f>
        <v/>
      </c>
      <c r="AN3166" s="112">
        <f>IF(Q3166&lt;&gt;"",MONTH(Q3166),"")</f>
        <v/>
      </c>
      <c r="AO3166" s="112">
        <f>IFERROR(VALUE(V3166),0)</f>
        <v/>
      </c>
    </row>
    <row customFormat="1" customHeight="1" ht="29.25" r="3167" s="112" spans="1:41">
      <c r="A3167" s="127" t="n"/>
      <c r="B3167" s="113" t="n"/>
      <c r="C3167" s="127" t="n"/>
      <c r="D3167" s="127" t="n"/>
      <c r="E3167" s="114">
        <f>IF(F3167 &lt;&gt; "",VLOOKUP(F3167,CategoryLookup,2,FALSE), "")</f>
        <v/>
      </c>
      <c r="F3167" s="126" t="n"/>
      <c r="G3167" s="127" t="n"/>
      <c r="H3167" s="127" t="n"/>
      <c r="I3167" s="127" t="n"/>
      <c r="J3167" s="127" t="n"/>
      <c r="K3167" s="127" t="n"/>
      <c r="L3167" s="127" t="n"/>
      <c r="M3167" s="127" t="n"/>
      <c r="N3167" s="120" t="n"/>
      <c r="O3167" s="120" t="n"/>
      <c r="P3167" s="120" t="n"/>
      <c r="Q3167" s="120" t="n"/>
      <c r="R3167" s="121" t="n"/>
      <c r="S3167" s="121" t="n"/>
      <c r="T3167" s="121" t="n"/>
      <c r="U3167" s="121" t="n"/>
      <c r="V3167" s="117">
        <f>IF(P3167="NA","NA",IF(P3167&lt;&gt;"",TEXT(P3167-N3167,"[h].mm"),""))</f>
        <v/>
      </c>
      <c r="W3167" s="118">
        <f>IF(AND(R3167="",S3167=""),"",R3167+S3167)</f>
        <v/>
      </c>
      <c r="X3167" s="116">
        <f>IF(O3167&lt;&gt;"",DATE(YEAR(O3167), MONTH(O3167), DAY(O3167)),"")</f>
        <v/>
      </c>
      <c r="Y3167" s="122" t="n"/>
      <c r="Z3167" s="123" t="n"/>
      <c r="AA3167" s="117">
        <f>IF(F3167="Re-assigned","NA",IF(W3167="","",IF(W3167&gt;=VLOOKUP(D3167,SLAMatrix,3,FALSE),"Yes",IF(W3167&lt;VLOOKUP(D3167,SLAMatrix,2,FALSE),"No","Internal"))))</f>
        <v/>
      </c>
      <c r="AB3167" s="123" t="n"/>
      <c r="AC3167" s="123" t="n"/>
      <c r="AD3167" s="119" t="n"/>
      <c r="AE3167" s="125" t="n"/>
      <c r="AF3167" s="124">
        <f>MONTH(O3167)</f>
        <v/>
      </c>
      <c r="AG3167" s="124">
        <f>VLOOKUP(IFERROR(MID(AE3167,1,(FIND(",",AE3167,1)-1)),AE3167),Facility_Region_Mapping,2,FALSE)</f>
        <v/>
      </c>
      <c r="AH3167" s="124" t="n"/>
      <c r="AI3167" s="124">
        <f>IF(C3167&lt;&gt;"",IF(M3167="ESM User",getInterfaceName($C3167),"NA"),"")</f>
        <v/>
      </c>
      <c r="AJ3167" s="116">
        <f>IF(Q3167&lt;&gt;"",DATE(YEAR(Q3167), MONTH(Q3167), DAY(Q3167)),"")</f>
        <v/>
      </c>
      <c r="AK3167" s="130">
        <f>IF(Q3167&lt;&gt;0,Q3167-N3167,TODAY()-N3167)</f>
        <v/>
      </c>
      <c r="AL3167" s="112">
        <f>IF(F3167="Re-assigned",0,IF(H3167="Closed",0,IF(H3167="Service Restored",0,IF(H3167="",0,1))))</f>
        <v/>
      </c>
      <c r="AM3167" s="124">
        <f>IF(AL3167=0,"",IF(AK3167&gt;20.99,"Aged","Non-Aged"))</f>
        <v/>
      </c>
      <c r="AN3167" s="112">
        <f>IF(Q3167&lt;&gt;"",MONTH(Q3167),"")</f>
        <v/>
      </c>
      <c r="AO3167" s="112">
        <f>IFERROR(VALUE(V3167),0)</f>
        <v/>
      </c>
    </row>
    <row customFormat="1" customHeight="1" ht="29.25" r="3168" s="112" spans="1:41">
      <c r="A3168" s="127" t="n"/>
      <c r="B3168" s="113" t="n"/>
      <c r="C3168" s="127" t="n"/>
      <c r="D3168" s="127" t="n"/>
      <c r="E3168" s="114">
        <f>IF(F3168 &lt;&gt; "",VLOOKUP(F3168,CategoryLookup,2,FALSE), "")</f>
        <v/>
      </c>
      <c r="F3168" s="126" t="n"/>
      <c r="G3168" s="127" t="n"/>
      <c r="H3168" s="127" t="n"/>
      <c r="I3168" s="127" t="n"/>
      <c r="J3168" s="127" t="n"/>
      <c r="K3168" s="127" t="n"/>
      <c r="L3168" s="127" t="n"/>
      <c r="M3168" s="127" t="n"/>
      <c r="N3168" s="120" t="n"/>
      <c r="O3168" s="120" t="n"/>
      <c r="P3168" s="120" t="n"/>
      <c r="Q3168" s="120" t="n"/>
      <c r="R3168" s="121" t="n"/>
      <c r="S3168" s="121" t="n"/>
      <c r="T3168" s="121" t="n"/>
      <c r="U3168" s="121" t="n"/>
      <c r="V3168" s="117">
        <f>IF(P3168="NA","NA",IF(P3168&lt;&gt;"",TEXT(P3168-N3168,"[h].mm"),""))</f>
        <v/>
      </c>
      <c r="W3168" s="118">
        <f>IF(AND(R3168="",S3168=""),"",R3168+S3168)</f>
        <v/>
      </c>
      <c r="X3168" s="116">
        <f>IF(O3168&lt;&gt;"",DATE(YEAR(O3168), MONTH(O3168), DAY(O3168)),"")</f>
        <v/>
      </c>
      <c r="Y3168" s="122" t="n"/>
      <c r="Z3168" s="123" t="n"/>
      <c r="AA3168" s="117">
        <f>IF(F3168="Re-assigned","NA",IF(W3168="","",IF(W3168&gt;=VLOOKUP(D3168,SLAMatrix,3,FALSE),"Yes",IF(W3168&lt;VLOOKUP(D3168,SLAMatrix,2,FALSE),"No","Internal"))))</f>
        <v/>
      </c>
      <c r="AB3168" s="123" t="n"/>
      <c r="AC3168" s="123" t="n"/>
      <c r="AD3168" s="119" t="n"/>
      <c r="AE3168" s="125" t="n"/>
      <c r="AF3168" s="124">
        <f>MONTH(O3168)</f>
        <v/>
      </c>
      <c r="AG3168" s="124">
        <f>VLOOKUP(IFERROR(MID(AE3168,1,(FIND(",",AE3168,1)-1)),AE3168),Facility_Region_Mapping,2,FALSE)</f>
        <v/>
      </c>
      <c r="AH3168" s="124" t="n"/>
      <c r="AI3168" s="124">
        <f>IF(C3168&lt;&gt;"",IF(M3168="ESM User",getInterfaceName($C3168),"NA"),"")</f>
        <v/>
      </c>
      <c r="AJ3168" s="116">
        <f>IF(Q3168&lt;&gt;"",DATE(YEAR(Q3168), MONTH(Q3168), DAY(Q3168)),"")</f>
        <v/>
      </c>
      <c r="AK3168" s="130">
        <f>IF(Q3168&lt;&gt;0,Q3168-N3168,TODAY()-N3168)</f>
        <v/>
      </c>
      <c r="AL3168" s="112">
        <f>IF(F3168="Re-assigned",0,IF(H3168="Closed",0,IF(H3168="Service Restored",0,IF(H3168="",0,1))))</f>
        <v/>
      </c>
      <c r="AM3168" s="124">
        <f>IF(AL3168=0,"",IF(AK3168&gt;20.99,"Aged","Non-Aged"))</f>
        <v/>
      </c>
      <c r="AN3168" s="112">
        <f>IF(Q3168&lt;&gt;"",MONTH(Q3168),"")</f>
        <v/>
      </c>
      <c r="AO3168" s="112">
        <f>IFERROR(VALUE(V3168),0)</f>
        <v/>
      </c>
    </row>
    <row customFormat="1" customHeight="1" ht="29.25" r="3169" s="112" spans="1:41">
      <c r="A3169" s="127" t="n"/>
      <c r="B3169" s="113" t="n"/>
      <c r="C3169" s="127" t="n"/>
      <c r="D3169" s="127" t="n"/>
      <c r="E3169" s="114">
        <f>IF(F3169 &lt;&gt; "",VLOOKUP(F3169,CategoryLookup,2,FALSE), "")</f>
        <v/>
      </c>
      <c r="F3169" s="126" t="n"/>
      <c r="G3169" s="127" t="n"/>
      <c r="H3169" s="127" t="n"/>
      <c r="I3169" s="127" t="n"/>
      <c r="J3169" s="127" t="n"/>
      <c r="K3169" s="127" t="n"/>
      <c r="L3169" s="127" t="n"/>
      <c r="M3169" s="127" t="n"/>
      <c r="N3169" s="120" t="n"/>
      <c r="O3169" s="120" t="n"/>
      <c r="P3169" s="120" t="n"/>
      <c r="Q3169" s="120" t="n"/>
      <c r="R3169" s="121" t="n"/>
      <c r="S3169" s="121" t="n"/>
      <c r="T3169" s="121" t="n"/>
      <c r="U3169" s="121" t="n"/>
      <c r="V3169" s="117">
        <f>IF(P3169="NA","NA",IF(P3169&lt;&gt;"",TEXT(P3169-N3169,"[h].mm"),""))</f>
        <v/>
      </c>
      <c r="W3169" s="118">
        <f>IF(AND(R3169="",S3169=""),"",R3169+S3169)</f>
        <v/>
      </c>
      <c r="X3169" s="116">
        <f>IF(O3169&lt;&gt;"",DATE(YEAR(O3169), MONTH(O3169), DAY(O3169)),"")</f>
        <v/>
      </c>
      <c r="Y3169" s="122" t="n"/>
      <c r="Z3169" s="123" t="n"/>
      <c r="AA3169" s="117">
        <f>IF(F3169="Re-assigned","NA",IF(W3169="","",IF(W3169&gt;=VLOOKUP(D3169,SLAMatrix,3,FALSE),"Yes",IF(W3169&lt;VLOOKUP(D3169,SLAMatrix,2,FALSE),"No","Internal"))))</f>
        <v/>
      </c>
      <c r="AB3169" s="123" t="n"/>
      <c r="AC3169" s="123" t="n"/>
      <c r="AD3169" s="119" t="n"/>
      <c r="AE3169" s="125" t="n"/>
      <c r="AF3169" s="124">
        <f>MONTH(O3169)</f>
        <v/>
      </c>
      <c r="AG3169" s="124">
        <f>VLOOKUP(IFERROR(MID(AE3169,1,(FIND(",",AE3169,1)-1)),AE3169),Facility_Region_Mapping,2,FALSE)</f>
        <v/>
      </c>
      <c r="AH3169" s="124" t="n"/>
      <c r="AI3169" s="124">
        <f>IF(C3169&lt;&gt;"",IF(M3169="ESM User",getInterfaceName($C3169),"NA"),"")</f>
        <v/>
      </c>
      <c r="AJ3169" s="116">
        <f>IF(Q3169&lt;&gt;"",DATE(YEAR(Q3169), MONTH(Q3169), DAY(Q3169)),"")</f>
        <v/>
      </c>
      <c r="AK3169" s="130">
        <f>IF(Q3169&lt;&gt;0,Q3169-N3169,TODAY()-N3169)</f>
        <v/>
      </c>
      <c r="AL3169" s="112">
        <f>IF(F3169="Re-assigned",0,IF(H3169="Closed",0,IF(H3169="Service Restored",0,IF(H3169="",0,1))))</f>
        <v/>
      </c>
      <c r="AM3169" s="124">
        <f>IF(AL3169=0,"",IF(AK3169&gt;20.99,"Aged","Non-Aged"))</f>
        <v/>
      </c>
      <c r="AN3169" s="112">
        <f>IF(Q3169&lt;&gt;"",MONTH(Q3169),"")</f>
        <v/>
      </c>
      <c r="AO3169" s="112">
        <f>IFERROR(VALUE(V3169),0)</f>
        <v/>
      </c>
    </row>
    <row customFormat="1" customHeight="1" ht="29.25" r="3170" s="112" spans="1:41">
      <c r="A3170" s="127" t="n"/>
      <c r="B3170" s="113" t="n"/>
      <c r="C3170" s="127" t="n"/>
      <c r="D3170" s="127" t="n"/>
      <c r="E3170" s="114">
        <f>IF(F3170 &lt;&gt; "",VLOOKUP(F3170,CategoryLookup,2,FALSE), "")</f>
        <v/>
      </c>
      <c r="F3170" s="126" t="n"/>
      <c r="G3170" s="127" t="n"/>
      <c r="H3170" s="127" t="n"/>
      <c r="I3170" s="127" t="n"/>
      <c r="J3170" s="127" t="n"/>
      <c r="K3170" s="127" t="n"/>
      <c r="L3170" s="127" t="n"/>
      <c r="M3170" s="127" t="n"/>
      <c r="N3170" s="120" t="n"/>
      <c r="O3170" s="120" t="n"/>
      <c r="P3170" s="120" t="n"/>
      <c r="Q3170" s="120" t="n"/>
      <c r="R3170" s="121" t="n"/>
      <c r="S3170" s="121" t="n"/>
      <c r="T3170" s="121" t="n"/>
      <c r="U3170" s="121" t="n"/>
      <c r="V3170" s="117">
        <f>IF(P3170="NA","NA",IF(P3170&lt;&gt;"",TEXT(P3170-N3170,"[h].mm"),""))</f>
        <v/>
      </c>
      <c r="W3170" s="118">
        <f>IF(AND(R3170="",S3170=""),"",R3170+S3170)</f>
        <v/>
      </c>
      <c r="X3170" s="116">
        <f>IF(O3170&lt;&gt;"",DATE(YEAR(O3170), MONTH(O3170), DAY(O3170)),"")</f>
        <v/>
      </c>
      <c r="Y3170" s="122" t="n"/>
      <c r="Z3170" s="123" t="n"/>
      <c r="AA3170" s="117">
        <f>IF(F3170="Re-assigned","NA",IF(W3170="","",IF(W3170&gt;=VLOOKUP(D3170,SLAMatrix,3,FALSE),"Yes",IF(W3170&lt;VLOOKUP(D3170,SLAMatrix,2,FALSE),"No","Internal"))))</f>
        <v/>
      </c>
      <c r="AB3170" s="123" t="n"/>
      <c r="AC3170" s="123" t="n"/>
      <c r="AD3170" s="119" t="n"/>
      <c r="AE3170" s="125" t="n"/>
      <c r="AF3170" s="124">
        <f>MONTH(O3170)</f>
        <v/>
      </c>
      <c r="AG3170" s="124">
        <f>VLOOKUP(IFERROR(MID(AE3170,1,(FIND(",",AE3170,1)-1)),AE3170),Facility_Region_Mapping,2,FALSE)</f>
        <v/>
      </c>
      <c r="AH3170" s="124" t="n"/>
      <c r="AI3170" s="124">
        <f>IF(C3170&lt;&gt;"",IF(M3170="ESM User",getInterfaceName($C3170),"NA"),"")</f>
        <v/>
      </c>
      <c r="AJ3170" s="116">
        <f>IF(Q3170&lt;&gt;"",DATE(YEAR(Q3170), MONTH(Q3170), DAY(Q3170)),"")</f>
        <v/>
      </c>
      <c r="AK3170" s="130">
        <f>IF(Q3170&lt;&gt;0,Q3170-N3170,TODAY()-N3170)</f>
        <v/>
      </c>
      <c r="AL3170" s="112">
        <f>IF(F3170="Re-assigned",0,IF(H3170="Closed",0,IF(H3170="Service Restored",0,IF(H3170="",0,1))))</f>
        <v/>
      </c>
      <c r="AM3170" s="124">
        <f>IF(AL3170=0,"",IF(AK3170&gt;20.99,"Aged","Non-Aged"))</f>
        <v/>
      </c>
      <c r="AN3170" s="112">
        <f>IF(Q3170&lt;&gt;"",MONTH(Q3170),"")</f>
        <v/>
      </c>
      <c r="AO3170" s="112">
        <f>IFERROR(VALUE(V3170),0)</f>
        <v/>
      </c>
    </row>
    <row customFormat="1" customHeight="1" ht="29.25" r="3171" s="112" spans="1:41">
      <c r="A3171" s="127" t="n"/>
      <c r="B3171" s="113" t="n"/>
      <c r="C3171" s="127" t="n"/>
      <c r="D3171" s="127" t="n"/>
      <c r="E3171" s="114">
        <f>IF(F3171 &lt;&gt; "",VLOOKUP(F3171,CategoryLookup,2,FALSE), "")</f>
        <v/>
      </c>
      <c r="F3171" s="126" t="n"/>
      <c r="G3171" s="127" t="n"/>
      <c r="H3171" s="127" t="n"/>
      <c r="I3171" s="127" t="n"/>
      <c r="J3171" s="127" t="n"/>
      <c r="K3171" s="127" t="n"/>
      <c r="L3171" s="127" t="n"/>
      <c r="M3171" s="127" t="n"/>
      <c r="N3171" s="120" t="n"/>
      <c r="O3171" s="120" t="n"/>
      <c r="P3171" s="120" t="n"/>
      <c r="Q3171" s="120" t="n"/>
      <c r="R3171" s="121" t="n"/>
      <c r="S3171" s="121" t="n"/>
      <c r="T3171" s="121" t="n"/>
      <c r="U3171" s="121" t="n"/>
      <c r="V3171" s="117">
        <f>IF(P3171="NA","NA",IF(P3171&lt;&gt;"",TEXT(P3171-N3171,"[h].mm"),""))</f>
        <v/>
      </c>
      <c r="W3171" s="118">
        <f>IF(AND(R3171="",S3171=""),"",R3171+S3171)</f>
        <v/>
      </c>
      <c r="X3171" s="116">
        <f>IF(O3171&lt;&gt;"",DATE(YEAR(O3171), MONTH(O3171), DAY(O3171)),"")</f>
        <v/>
      </c>
      <c r="Y3171" s="122" t="n"/>
      <c r="Z3171" s="123" t="n"/>
      <c r="AA3171" s="117">
        <f>IF(F3171="Re-assigned","NA",IF(W3171="","",IF(W3171&gt;=VLOOKUP(D3171,SLAMatrix,3,FALSE),"Yes",IF(W3171&lt;VLOOKUP(D3171,SLAMatrix,2,FALSE),"No","Internal"))))</f>
        <v/>
      </c>
      <c r="AB3171" s="123" t="n"/>
      <c r="AC3171" s="123" t="n"/>
      <c r="AD3171" s="119" t="n"/>
      <c r="AE3171" s="125" t="n"/>
      <c r="AF3171" s="124">
        <f>MONTH(O3171)</f>
        <v/>
      </c>
      <c r="AG3171" s="124">
        <f>VLOOKUP(IFERROR(MID(AE3171,1,(FIND(",",AE3171,1)-1)),AE3171),Facility_Region_Mapping,2,FALSE)</f>
        <v/>
      </c>
      <c r="AH3171" s="124" t="n"/>
      <c r="AI3171" s="124">
        <f>IF(C3171&lt;&gt;"",IF(M3171="ESM User",getInterfaceName($C3171),"NA"),"")</f>
        <v/>
      </c>
      <c r="AJ3171" s="116">
        <f>IF(Q3171&lt;&gt;"",DATE(YEAR(Q3171), MONTH(Q3171), DAY(Q3171)),"")</f>
        <v/>
      </c>
      <c r="AK3171" s="130">
        <f>IF(Q3171&lt;&gt;0,Q3171-N3171,TODAY()-N3171)</f>
        <v/>
      </c>
      <c r="AL3171" s="112">
        <f>IF(F3171="Re-assigned",0,IF(H3171="Closed",0,IF(H3171="Service Restored",0,IF(H3171="",0,1))))</f>
        <v/>
      </c>
      <c r="AM3171" s="124">
        <f>IF(AL3171=0,"",IF(AK3171&gt;20.99,"Aged","Non-Aged"))</f>
        <v/>
      </c>
      <c r="AN3171" s="112">
        <f>IF(Q3171&lt;&gt;"",MONTH(Q3171),"")</f>
        <v/>
      </c>
      <c r="AO3171" s="112">
        <f>IFERROR(VALUE(V3171),0)</f>
        <v/>
      </c>
    </row>
    <row customFormat="1" customHeight="1" ht="29.25" r="3172" s="112" spans="1:41">
      <c r="A3172" s="127" t="n"/>
      <c r="B3172" s="113" t="n"/>
      <c r="C3172" s="127" t="n"/>
      <c r="D3172" s="127" t="n"/>
      <c r="E3172" s="114">
        <f>IF(F3172 &lt;&gt; "",VLOOKUP(F3172,CategoryLookup,2,FALSE), "")</f>
        <v/>
      </c>
      <c r="F3172" s="126" t="n"/>
      <c r="G3172" s="127" t="n"/>
      <c r="H3172" s="127" t="n"/>
      <c r="I3172" s="127" t="n"/>
      <c r="J3172" s="127" t="n"/>
      <c r="K3172" s="127" t="n"/>
      <c r="L3172" s="127" t="n"/>
      <c r="M3172" s="127" t="n"/>
      <c r="N3172" s="120" t="n"/>
      <c r="O3172" s="120" t="n"/>
      <c r="P3172" s="120" t="n"/>
      <c r="Q3172" s="120" t="n"/>
      <c r="R3172" s="121" t="n"/>
      <c r="S3172" s="121" t="n"/>
      <c r="T3172" s="121" t="n"/>
      <c r="U3172" s="121" t="n"/>
      <c r="V3172" s="117">
        <f>IF(P3172="NA","NA",IF(P3172&lt;&gt;"",TEXT(P3172-N3172,"[h].mm"),""))</f>
        <v/>
      </c>
      <c r="W3172" s="118">
        <f>IF(AND(R3172="",S3172=""),"",R3172+S3172)</f>
        <v/>
      </c>
      <c r="X3172" s="116">
        <f>IF(O3172&lt;&gt;"",DATE(YEAR(O3172), MONTH(O3172), DAY(O3172)),"")</f>
        <v/>
      </c>
      <c r="Y3172" s="122" t="n"/>
      <c r="Z3172" s="123" t="n"/>
      <c r="AA3172" s="117">
        <f>IF(F3172="Re-assigned","NA",IF(W3172="","",IF(W3172&gt;=VLOOKUP(D3172,SLAMatrix,3,FALSE),"Yes",IF(W3172&lt;VLOOKUP(D3172,SLAMatrix,2,FALSE),"No","Internal"))))</f>
        <v/>
      </c>
      <c r="AB3172" s="123" t="n"/>
      <c r="AC3172" s="123" t="n"/>
      <c r="AD3172" s="119" t="n"/>
      <c r="AE3172" s="125" t="n"/>
      <c r="AF3172" s="124">
        <f>MONTH(O3172)</f>
        <v/>
      </c>
      <c r="AG3172" s="124">
        <f>VLOOKUP(IFERROR(MID(AE3172,1,(FIND(",",AE3172,1)-1)),AE3172),Facility_Region_Mapping,2,FALSE)</f>
        <v/>
      </c>
      <c r="AH3172" s="124" t="n"/>
      <c r="AI3172" s="124">
        <f>IF(C3172&lt;&gt;"",IF(M3172="ESM User",getInterfaceName($C3172),"NA"),"")</f>
        <v/>
      </c>
      <c r="AJ3172" s="116">
        <f>IF(Q3172&lt;&gt;"",DATE(YEAR(Q3172), MONTH(Q3172), DAY(Q3172)),"")</f>
        <v/>
      </c>
      <c r="AK3172" s="130">
        <f>IF(Q3172&lt;&gt;0,Q3172-N3172,TODAY()-N3172)</f>
        <v/>
      </c>
      <c r="AL3172" s="112">
        <f>IF(F3172="Re-assigned",0,IF(H3172="Closed",0,IF(H3172="Service Restored",0,IF(H3172="",0,1))))</f>
        <v/>
      </c>
      <c r="AM3172" s="124">
        <f>IF(AL3172=0,"",IF(AK3172&gt;20.99,"Aged","Non-Aged"))</f>
        <v/>
      </c>
      <c r="AN3172" s="112">
        <f>IF(Q3172&lt;&gt;"",MONTH(Q3172),"")</f>
        <v/>
      </c>
      <c r="AO3172" s="112">
        <f>IFERROR(VALUE(V3172),0)</f>
        <v/>
      </c>
    </row>
    <row customFormat="1" customHeight="1" ht="29.25" r="3173" s="112" spans="1:41">
      <c r="A3173" s="127" t="n"/>
      <c r="B3173" s="113" t="n"/>
      <c r="C3173" s="127" t="n"/>
      <c r="D3173" s="127" t="n"/>
      <c r="E3173" s="114">
        <f>IF(F3173 &lt;&gt; "",VLOOKUP(F3173,CategoryLookup,2,FALSE), "")</f>
        <v/>
      </c>
      <c r="F3173" s="126" t="n"/>
      <c r="G3173" s="127" t="n"/>
      <c r="H3173" s="127" t="n"/>
      <c r="I3173" s="127" t="n"/>
      <c r="J3173" s="127" t="n"/>
      <c r="K3173" s="127" t="n"/>
      <c r="L3173" s="127" t="n"/>
      <c r="M3173" s="127" t="n"/>
      <c r="N3173" s="120" t="n"/>
      <c r="O3173" s="120" t="n"/>
      <c r="P3173" s="120" t="n"/>
      <c r="Q3173" s="120" t="n"/>
      <c r="R3173" s="121" t="n"/>
      <c r="S3173" s="121" t="n"/>
      <c r="T3173" s="121" t="n"/>
      <c r="U3173" s="121" t="n"/>
      <c r="V3173" s="117">
        <f>IF(P3173="NA","NA",IF(P3173&lt;&gt;"",TEXT(P3173-N3173,"[h].mm"),""))</f>
        <v/>
      </c>
      <c r="W3173" s="118">
        <f>IF(AND(R3173="",S3173=""),"",R3173+S3173)</f>
        <v/>
      </c>
      <c r="X3173" s="116">
        <f>IF(O3173&lt;&gt;"",DATE(YEAR(O3173), MONTH(O3173), DAY(O3173)),"")</f>
        <v/>
      </c>
      <c r="Y3173" s="122" t="n"/>
      <c r="Z3173" s="123" t="n"/>
      <c r="AA3173" s="117">
        <f>IF(F3173="Re-assigned","NA",IF(W3173="","",IF(W3173&gt;=VLOOKUP(D3173,SLAMatrix,3,FALSE),"Yes",IF(W3173&lt;VLOOKUP(D3173,SLAMatrix,2,FALSE),"No","Internal"))))</f>
        <v/>
      </c>
      <c r="AB3173" s="123" t="n"/>
      <c r="AC3173" s="123" t="n"/>
      <c r="AD3173" s="119" t="n"/>
      <c r="AE3173" s="125" t="n"/>
      <c r="AF3173" s="124">
        <f>MONTH(O3173)</f>
        <v/>
      </c>
      <c r="AG3173" s="124">
        <f>VLOOKUP(IFERROR(MID(AE3173,1,(FIND(",",AE3173,1)-1)),AE3173),Facility_Region_Mapping,2,FALSE)</f>
        <v/>
      </c>
      <c r="AH3173" s="124" t="n"/>
      <c r="AI3173" s="124">
        <f>IF(C3173&lt;&gt;"",IF(M3173="ESM User",getInterfaceName($C3173),"NA"),"")</f>
        <v/>
      </c>
      <c r="AJ3173" s="116">
        <f>IF(Q3173&lt;&gt;"",DATE(YEAR(Q3173), MONTH(Q3173), DAY(Q3173)),"")</f>
        <v/>
      </c>
      <c r="AK3173" s="130">
        <f>IF(Q3173&lt;&gt;0,Q3173-N3173,TODAY()-N3173)</f>
        <v/>
      </c>
      <c r="AL3173" s="112">
        <f>IF(F3173="Re-assigned",0,IF(H3173="Closed",0,IF(H3173="Service Restored",0,IF(H3173="",0,1))))</f>
        <v/>
      </c>
      <c r="AM3173" s="124">
        <f>IF(AL3173=0,"",IF(AK3173&gt;20.99,"Aged","Non-Aged"))</f>
        <v/>
      </c>
      <c r="AN3173" s="112">
        <f>IF(Q3173&lt;&gt;"",MONTH(Q3173),"")</f>
        <v/>
      </c>
      <c r="AO3173" s="112">
        <f>IFERROR(VALUE(V3173),0)</f>
        <v/>
      </c>
    </row>
    <row customFormat="1" customHeight="1" ht="29.25" r="3174" s="112" spans="1:41">
      <c r="A3174" s="127" t="n"/>
      <c r="B3174" s="113" t="n"/>
      <c r="C3174" s="127" t="n"/>
      <c r="D3174" s="127" t="n"/>
      <c r="E3174" s="114">
        <f>IF(F3174 &lt;&gt; "",VLOOKUP(F3174,CategoryLookup,2,FALSE), "")</f>
        <v/>
      </c>
      <c r="F3174" s="126" t="n"/>
      <c r="G3174" s="127" t="n"/>
      <c r="H3174" s="127" t="n"/>
      <c r="I3174" s="127" t="n"/>
      <c r="J3174" s="127" t="n"/>
      <c r="K3174" s="127" t="n"/>
      <c r="L3174" s="127" t="n"/>
      <c r="M3174" s="127" t="n"/>
      <c r="N3174" s="120" t="n"/>
      <c r="O3174" s="120" t="n"/>
      <c r="P3174" s="120" t="n"/>
      <c r="Q3174" s="120" t="n"/>
      <c r="R3174" s="121" t="n"/>
      <c r="S3174" s="121" t="n"/>
      <c r="T3174" s="121" t="n"/>
      <c r="U3174" s="121" t="n"/>
      <c r="V3174" s="117">
        <f>IF(P3174="NA","NA",IF(P3174&lt;&gt;"",TEXT(P3174-N3174,"[h].mm"),""))</f>
        <v/>
      </c>
      <c r="W3174" s="118">
        <f>IF(AND(R3174="",S3174=""),"",R3174+S3174)</f>
        <v/>
      </c>
      <c r="X3174" s="116">
        <f>IF(O3174&lt;&gt;"",DATE(YEAR(O3174), MONTH(O3174), DAY(O3174)),"")</f>
        <v/>
      </c>
      <c r="Y3174" s="122" t="n"/>
      <c r="Z3174" s="123" t="n"/>
      <c r="AA3174" s="117">
        <f>IF(F3174="Re-assigned","NA",IF(W3174="","",IF(W3174&gt;=VLOOKUP(D3174,SLAMatrix,3,FALSE),"Yes",IF(W3174&lt;VLOOKUP(D3174,SLAMatrix,2,FALSE),"No","Internal"))))</f>
        <v/>
      </c>
      <c r="AB3174" s="123" t="n"/>
      <c r="AC3174" s="123" t="n"/>
      <c r="AD3174" s="119" t="n"/>
      <c r="AE3174" s="125" t="n"/>
      <c r="AF3174" s="124">
        <f>MONTH(O3174)</f>
        <v/>
      </c>
      <c r="AG3174" s="124">
        <f>VLOOKUP(IFERROR(MID(AE3174,1,(FIND(",",AE3174,1)-1)),AE3174),Facility_Region_Mapping,2,FALSE)</f>
        <v/>
      </c>
      <c r="AH3174" s="124" t="n"/>
      <c r="AI3174" s="124">
        <f>IF(C3174&lt;&gt;"",IF(M3174="ESM User",getInterfaceName($C3174),"NA"),"")</f>
        <v/>
      </c>
      <c r="AJ3174" s="116">
        <f>IF(Q3174&lt;&gt;"",DATE(YEAR(Q3174), MONTH(Q3174), DAY(Q3174)),"")</f>
        <v/>
      </c>
      <c r="AK3174" s="130">
        <f>IF(Q3174&lt;&gt;0,Q3174-N3174,TODAY()-N3174)</f>
        <v/>
      </c>
      <c r="AL3174" s="112">
        <f>IF(F3174="Re-assigned",0,IF(H3174="Closed",0,IF(H3174="Service Restored",0,IF(H3174="",0,1))))</f>
        <v/>
      </c>
      <c r="AM3174" s="124">
        <f>IF(AL3174=0,"",IF(AK3174&gt;20.99,"Aged","Non-Aged"))</f>
        <v/>
      </c>
      <c r="AN3174" s="112">
        <f>IF(Q3174&lt;&gt;"",MONTH(Q3174),"")</f>
        <v/>
      </c>
      <c r="AO3174" s="112">
        <f>IFERROR(VALUE(V3174),0)</f>
        <v/>
      </c>
    </row>
    <row customFormat="1" customHeight="1" ht="29.25" r="3175" s="112" spans="1:41">
      <c r="A3175" s="127" t="n"/>
      <c r="B3175" s="113" t="n"/>
      <c r="C3175" s="127" t="n"/>
      <c r="D3175" s="127" t="n"/>
      <c r="E3175" s="114">
        <f>IF(F3175 &lt;&gt; "",VLOOKUP(F3175,CategoryLookup,2,FALSE), "")</f>
        <v/>
      </c>
      <c r="F3175" s="126" t="n"/>
      <c r="G3175" s="127" t="n"/>
      <c r="H3175" s="127" t="n"/>
      <c r="I3175" s="127" t="n"/>
      <c r="J3175" s="127" t="n"/>
      <c r="K3175" s="127" t="n"/>
      <c r="L3175" s="127" t="n"/>
      <c r="M3175" s="127" t="n"/>
      <c r="N3175" s="120" t="n"/>
      <c r="O3175" s="120" t="n"/>
      <c r="P3175" s="120" t="n"/>
      <c r="Q3175" s="120" t="n"/>
      <c r="R3175" s="121" t="n"/>
      <c r="S3175" s="121" t="n"/>
      <c r="T3175" s="121" t="n"/>
      <c r="U3175" s="121" t="n"/>
      <c r="V3175" s="117">
        <f>IF(P3175="NA","NA",IF(P3175&lt;&gt;"",TEXT(P3175-N3175,"[h].mm"),""))</f>
        <v/>
      </c>
      <c r="W3175" s="118">
        <f>IF(AND(R3175="",S3175=""),"",R3175+S3175)</f>
        <v/>
      </c>
      <c r="X3175" s="116">
        <f>IF(O3175&lt;&gt;"",DATE(YEAR(O3175), MONTH(O3175), DAY(O3175)),"")</f>
        <v/>
      </c>
      <c r="Y3175" s="122" t="n"/>
      <c r="Z3175" s="123" t="n"/>
      <c r="AA3175" s="117">
        <f>IF(F3175="Re-assigned","NA",IF(W3175="","",IF(W3175&gt;=VLOOKUP(D3175,SLAMatrix,3,FALSE),"Yes",IF(W3175&lt;VLOOKUP(D3175,SLAMatrix,2,FALSE),"No","Internal"))))</f>
        <v/>
      </c>
      <c r="AB3175" s="123" t="n"/>
      <c r="AC3175" s="123" t="n"/>
      <c r="AD3175" s="119" t="n"/>
      <c r="AE3175" s="125" t="n"/>
      <c r="AF3175" s="124">
        <f>MONTH(O3175)</f>
        <v/>
      </c>
      <c r="AG3175" s="124">
        <f>VLOOKUP(IFERROR(MID(AE3175,1,(FIND(",",AE3175,1)-1)),AE3175),Facility_Region_Mapping,2,FALSE)</f>
        <v/>
      </c>
      <c r="AH3175" s="124" t="n"/>
      <c r="AI3175" s="124">
        <f>IF(C3175&lt;&gt;"",IF(M3175="ESM User",getInterfaceName($C3175),"NA"),"")</f>
        <v/>
      </c>
      <c r="AJ3175" s="116">
        <f>IF(Q3175&lt;&gt;"",DATE(YEAR(Q3175), MONTH(Q3175), DAY(Q3175)),"")</f>
        <v/>
      </c>
      <c r="AK3175" s="130">
        <f>IF(Q3175&lt;&gt;0,Q3175-N3175,TODAY()-N3175)</f>
        <v/>
      </c>
      <c r="AL3175" s="112">
        <f>IF(F3175="Re-assigned",0,IF(H3175="Closed",0,IF(H3175="Service Restored",0,IF(H3175="",0,1))))</f>
        <v/>
      </c>
      <c r="AM3175" s="124">
        <f>IF(AL3175=0,"",IF(AK3175&gt;20.99,"Aged","Non-Aged"))</f>
        <v/>
      </c>
      <c r="AN3175" s="112">
        <f>IF(Q3175&lt;&gt;"",MONTH(Q3175),"")</f>
        <v/>
      </c>
      <c r="AO3175" s="112">
        <f>IFERROR(VALUE(V3175),0)</f>
        <v/>
      </c>
    </row>
    <row customFormat="1" customHeight="1" ht="29.25" r="3176" s="112" spans="1:41">
      <c r="A3176" s="127" t="n"/>
      <c r="B3176" s="113" t="n"/>
      <c r="C3176" s="127" t="n"/>
      <c r="D3176" s="127" t="n"/>
      <c r="E3176" s="114">
        <f>IF(F3176 &lt;&gt; "",VLOOKUP(F3176,CategoryLookup,2,FALSE), "")</f>
        <v/>
      </c>
      <c r="F3176" s="126" t="n"/>
      <c r="G3176" s="127" t="n"/>
      <c r="H3176" s="127" t="n"/>
      <c r="I3176" s="127" t="n"/>
      <c r="J3176" s="127" t="n"/>
      <c r="K3176" s="127" t="n"/>
      <c r="L3176" s="127" t="n"/>
      <c r="M3176" s="127" t="n"/>
      <c r="N3176" s="120" t="n"/>
      <c r="O3176" s="120" t="n"/>
      <c r="P3176" s="120" t="n"/>
      <c r="Q3176" s="120" t="n"/>
      <c r="R3176" s="121" t="n"/>
      <c r="S3176" s="121" t="n"/>
      <c r="T3176" s="121" t="n"/>
      <c r="U3176" s="121" t="n"/>
      <c r="V3176" s="117">
        <f>IF(P3176="NA","NA",IF(P3176&lt;&gt;"",TEXT(P3176-N3176,"[h].mm"),""))</f>
        <v/>
      </c>
      <c r="W3176" s="118">
        <f>IF(AND(R3176="",S3176=""),"",R3176+S3176)</f>
        <v/>
      </c>
      <c r="X3176" s="116">
        <f>IF(O3176&lt;&gt;"",DATE(YEAR(O3176), MONTH(O3176), DAY(O3176)),"")</f>
        <v/>
      </c>
      <c r="Y3176" s="122" t="n"/>
      <c r="Z3176" s="123" t="n"/>
      <c r="AA3176" s="117">
        <f>IF(F3176="Re-assigned","NA",IF(W3176="","",IF(W3176&gt;=VLOOKUP(D3176,SLAMatrix,3,FALSE),"Yes",IF(W3176&lt;VLOOKUP(D3176,SLAMatrix,2,FALSE),"No","Internal"))))</f>
        <v/>
      </c>
      <c r="AB3176" s="123" t="n"/>
      <c r="AC3176" s="123" t="n"/>
      <c r="AD3176" s="119" t="n"/>
      <c r="AE3176" s="125" t="n"/>
      <c r="AF3176" s="124">
        <f>MONTH(O3176)</f>
        <v/>
      </c>
      <c r="AG3176" s="124">
        <f>VLOOKUP(IFERROR(MID(AE3176,1,(FIND(",",AE3176,1)-1)),AE3176),Facility_Region_Mapping,2,FALSE)</f>
        <v/>
      </c>
      <c r="AH3176" s="124" t="n"/>
      <c r="AI3176" s="124">
        <f>IF(C3176&lt;&gt;"",IF(M3176="ESM User",getInterfaceName($C3176),"NA"),"")</f>
        <v/>
      </c>
      <c r="AJ3176" s="116">
        <f>IF(Q3176&lt;&gt;"",DATE(YEAR(Q3176), MONTH(Q3176), DAY(Q3176)),"")</f>
        <v/>
      </c>
      <c r="AK3176" s="130">
        <f>IF(Q3176&lt;&gt;0,Q3176-N3176,TODAY()-N3176)</f>
        <v/>
      </c>
      <c r="AL3176" s="112">
        <f>IF(F3176="Re-assigned",0,IF(H3176="Closed",0,IF(H3176="Service Restored",0,IF(H3176="",0,1))))</f>
        <v/>
      </c>
      <c r="AM3176" s="124">
        <f>IF(AL3176=0,"",IF(AK3176&gt;20.99,"Aged","Non-Aged"))</f>
        <v/>
      </c>
      <c r="AN3176" s="112">
        <f>IF(Q3176&lt;&gt;"",MONTH(Q3176),"")</f>
        <v/>
      </c>
      <c r="AO3176" s="112">
        <f>IFERROR(VALUE(V3176),0)</f>
        <v/>
      </c>
    </row>
    <row customFormat="1" customHeight="1" ht="29.25" r="3177" s="112" spans="1:41">
      <c r="A3177" s="127" t="n"/>
      <c r="B3177" s="113" t="n"/>
      <c r="C3177" s="127" t="n"/>
      <c r="D3177" s="127" t="n"/>
      <c r="E3177" s="114">
        <f>IF(F3177 &lt;&gt; "",VLOOKUP(F3177,CategoryLookup,2,FALSE), "")</f>
        <v/>
      </c>
      <c r="F3177" s="126" t="n"/>
      <c r="G3177" s="127" t="n"/>
      <c r="H3177" s="127" t="n"/>
      <c r="I3177" s="127" t="n"/>
      <c r="J3177" s="127" t="n"/>
      <c r="K3177" s="127" t="n"/>
      <c r="L3177" s="127" t="n"/>
      <c r="M3177" s="127" t="n"/>
      <c r="N3177" s="120" t="n"/>
      <c r="O3177" s="120" t="n"/>
      <c r="P3177" s="120" t="n"/>
      <c r="Q3177" s="120" t="n"/>
      <c r="R3177" s="121" t="n"/>
      <c r="S3177" s="121" t="n"/>
      <c r="T3177" s="121" t="n"/>
      <c r="U3177" s="121" t="n"/>
      <c r="V3177" s="117">
        <f>IF(P3177="NA","NA",IF(P3177&lt;&gt;"",TEXT(P3177-N3177,"[h].mm"),""))</f>
        <v/>
      </c>
      <c r="W3177" s="118">
        <f>IF(AND(R3177="",S3177=""),"",R3177+S3177)</f>
        <v/>
      </c>
      <c r="X3177" s="116">
        <f>IF(O3177&lt;&gt;"",DATE(YEAR(O3177), MONTH(O3177), DAY(O3177)),"")</f>
        <v/>
      </c>
      <c r="Y3177" s="122" t="n"/>
      <c r="Z3177" s="123" t="n"/>
      <c r="AA3177" s="117">
        <f>IF(F3177="Re-assigned","NA",IF(W3177="","",IF(W3177&gt;=VLOOKUP(D3177,SLAMatrix,3,FALSE),"Yes",IF(W3177&lt;VLOOKUP(D3177,SLAMatrix,2,FALSE),"No","Internal"))))</f>
        <v/>
      </c>
      <c r="AB3177" s="123" t="n"/>
      <c r="AC3177" s="123" t="n"/>
      <c r="AD3177" s="119" t="n"/>
      <c r="AE3177" s="125" t="n"/>
      <c r="AF3177" s="124">
        <f>MONTH(O3177)</f>
        <v/>
      </c>
      <c r="AG3177" s="124">
        <f>VLOOKUP(IFERROR(MID(AE3177,1,(FIND(",",AE3177,1)-1)),AE3177),Facility_Region_Mapping,2,FALSE)</f>
        <v/>
      </c>
      <c r="AH3177" s="124" t="n"/>
      <c r="AI3177" s="124">
        <f>IF(C3177&lt;&gt;"",IF(M3177="ESM User",getInterfaceName($C3177),"NA"),"")</f>
        <v/>
      </c>
      <c r="AJ3177" s="116">
        <f>IF(Q3177&lt;&gt;"",DATE(YEAR(Q3177), MONTH(Q3177), DAY(Q3177)),"")</f>
        <v/>
      </c>
      <c r="AK3177" s="130">
        <f>IF(Q3177&lt;&gt;0,Q3177-N3177,TODAY()-N3177)</f>
        <v/>
      </c>
      <c r="AL3177" s="112">
        <f>IF(F3177="Re-assigned",0,IF(H3177="Closed",0,IF(H3177="Service Restored",0,IF(H3177="",0,1))))</f>
        <v/>
      </c>
      <c r="AM3177" s="124">
        <f>IF(AL3177=0,"",IF(AK3177&gt;20.99,"Aged","Non-Aged"))</f>
        <v/>
      </c>
      <c r="AN3177" s="112">
        <f>IF(Q3177&lt;&gt;"",MONTH(Q3177),"")</f>
        <v/>
      </c>
      <c r="AO3177" s="112">
        <f>IFERROR(VALUE(V3177),0)</f>
        <v/>
      </c>
    </row>
    <row customFormat="1" customHeight="1" ht="29.25" r="3178" s="112" spans="1:41">
      <c r="A3178" s="127" t="n"/>
      <c r="B3178" s="113" t="n"/>
      <c r="C3178" s="127" t="n"/>
      <c r="D3178" s="127" t="n"/>
      <c r="E3178" s="114">
        <f>IF(F3178 &lt;&gt; "",VLOOKUP(F3178,CategoryLookup,2,FALSE), "")</f>
        <v/>
      </c>
      <c r="F3178" s="126" t="n"/>
      <c r="G3178" s="127" t="n"/>
      <c r="H3178" s="127" t="n"/>
      <c r="I3178" s="127" t="n"/>
      <c r="J3178" s="127" t="n"/>
      <c r="K3178" s="127" t="n"/>
      <c r="L3178" s="127" t="n"/>
      <c r="M3178" s="127" t="n"/>
      <c r="N3178" s="120" t="n"/>
      <c r="O3178" s="120" t="n"/>
      <c r="P3178" s="120" t="n"/>
      <c r="Q3178" s="120" t="n"/>
      <c r="R3178" s="121" t="n"/>
      <c r="S3178" s="121" t="n"/>
      <c r="T3178" s="121" t="n"/>
      <c r="U3178" s="121" t="n"/>
      <c r="V3178" s="117">
        <f>IF(P3178="NA","NA",IF(P3178&lt;&gt;"",TEXT(P3178-N3178,"[h].mm"),""))</f>
        <v/>
      </c>
      <c r="W3178" s="118">
        <f>IF(AND(R3178="",S3178=""),"",R3178+S3178)</f>
        <v/>
      </c>
      <c r="X3178" s="116">
        <f>IF(O3178&lt;&gt;"",DATE(YEAR(O3178), MONTH(O3178), DAY(O3178)),"")</f>
        <v/>
      </c>
      <c r="Y3178" s="122" t="n"/>
      <c r="Z3178" s="123" t="n"/>
      <c r="AA3178" s="117">
        <f>IF(F3178="Re-assigned","NA",IF(W3178="","",IF(W3178&gt;=VLOOKUP(D3178,SLAMatrix,3,FALSE),"Yes",IF(W3178&lt;VLOOKUP(D3178,SLAMatrix,2,FALSE),"No","Internal"))))</f>
        <v/>
      </c>
      <c r="AB3178" s="123" t="n"/>
      <c r="AC3178" s="123" t="n"/>
      <c r="AD3178" s="119" t="n"/>
      <c r="AE3178" s="125" t="n"/>
      <c r="AF3178" s="124">
        <f>MONTH(O3178)</f>
        <v/>
      </c>
      <c r="AG3178" s="124">
        <f>VLOOKUP(IFERROR(MID(AE3178,1,(FIND(",",AE3178,1)-1)),AE3178),Facility_Region_Mapping,2,FALSE)</f>
        <v/>
      </c>
      <c r="AH3178" s="124" t="n"/>
      <c r="AI3178" s="124">
        <f>IF(C3178&lt;&gt;"",IF(M3178="ESM User",getInterfaceName($C3178),"NA"),"")</f>
        <v/>
      </c>
      <c r="AJ3178" s="116">
        <f>IF(Q3178&lt;&gt;"",DATE(YEAR(Q3178), MONTH(Q3178), DAY(Q3178)),"")</f>
        <v/>
      </c>
      <c r="AK3178" s="130">
        <f>IF(Q3178&lt;&gt;0,Q3178-N3178,TODAY()-N3178)</f>
        <v/>
      </c>
      <c r="AL3178" s="112">
        <f>IF(F3178="Re-assigned",0,IF(H3178="Closed",0,IF(H3178="Service Restored",0,IF(H3178="",0,1))))</f>
        <v/>
      </c>
      <c r="AM3178" s="124">
        <f>IF(AL3178=0,"",IF(AK3178&gt;20.99,"Aged","Non-Aged"))</f>
        <v/>
      </c>
      <c r="AN3178" s="112">
        <f>IF(Q3178&lt;&gt;"",MONTH(Q3178),"")</f>
        <v/>
      </c>
      <c r="AO3178" s="112">
        <f>IFERROR(VALUE(V3178),0)</f>
        <v/>
      </c>
    </row>
    <row customFormat="1" customHeight="1" ht="29.25" r="3179" s="112" spans="1:41">
      <c r="A3179" s="127" t="n"/>
      <c r="B3179" s="113" t="n"/>
      <c r="C3179" s="127" t="n"/>
      <c r="D3179" s="127" t="n"/>
      <c r="E3179" s="114">
        <f>IF(F3179 &lt;&gt; "",VLOOKUP(F3179,CategoryLookup,2,FALSE), "")</f>
        <v/>
      </c>
      <c r="F3179" s="126" t="n"/>
      <c r="G3179" s="127" t="n"/>
      <c r="H3179" s="127" t="n"/>
      <c r="I3179" s="127" t="n"/>
      <c r="J3179" s="127" t="n"/>
      <c r="K3179" s="127" t="n"/>
      <c r="L3179" s="127" t="n"/>
      <c r="M3179" s="127" t="n"/>
      <c r="N3179" s="120" t="n"/>
      <c r="O3179" s="120" t="n"/>
      <c r="P3179" s="120" t="n"/>
      <c r="Q3179" s="120" t="n"/>
      <c r="R3179" s="121" t="n"/>
      <c r="S3179" s="121" t="n"/>
      <c r="T3179" s="121" t="n"/>
      <c r="U3179" s="121" t="n"/>
      <c r="V3179" s="117">
        <f>IF(P3179="NA","NA",IF(P3179&lt;&gt;"",TEXT(P3179-N3179,"[h].mm"),""))</f>
        <v/>
      </c>
      <c r="W3179" s="118">
        <f>IF(AND(R3179="",S3179=""),"",R3179+S3179)</f>
        <v/>
      </c>
      <c r="X3179" s="116">
        <f>IF(O3179&lt;&gt;"",DATE(YEAR(O3179), MONTH(O3179), DAY(O3179)),"")</f>
        <v/>
      </c>
      <c r="Y3179" s="122" t="n"/>
      <c r="Z3179" s="123" t="n"/>
      <c r="AA3179" s="117">
        <f>IF(F3179="Re-assigned","NA",IF(W3179="","",IF(W3179&gt;=VLOOKUP(D3179,SLAMatrix,3,FALSE),"Yes",IF(W3179&lt;VLOOKUP(D3179,SLAMatrix,2,FALSE),"No","Internal"))))</f>
        <v/>
      </c>
      <c r="AB3179" s="123" t="n"/>
      <c r="AC3179" s="123" t="n"/>
      <c r="AD3179" s="119" t="n"/>
      <c r="AE3179" s="125" t="n"/>
      <c r="AF3179" s="124">
        <f>MONTH(O3179)</f>
        <v/>
      </c>
      <c r="AG3179" s="124">
        <f>VLOOKUP(IFERROR(MID(AE3179,1,(FIND(",",AE3179,1)-1)),AE3179),Facility_Region_Mapping,2,FALSE)</f>
        <v/>
      </c>
      <c r="AH3179" s="124" t="n"/>
      <c r="AI3179" s="124">
        <f>IF(C3179&lt;&gt;"",IF(M3179="ESM User",getInterfaceName($C3179),"NA"),"")</f>
        <v/>
      </c>
      <c r="AJ3179" s="116">
        <f>IF(Q3179&lt;&gt;"",DATE(YEAR(Q3179), MONTH(Q3179), DAY(Q3179)),"")</f>
        <v/>
      </c>
      <c r="AK3179" s="130">
        <f>IF(Q3179&lt;&gt;0,Q3179-N3179,TODAY()-N3179)</f>
        <v/>
      </c>
      <c r="AL3179" s="112">
        <f>IF(F3179="Re-assigned",0,IF(H3179="Closed",0,IF(H3179="Service Restored",0,IF(H3179="",0,1))))</f>
        <v/>
      </c>
      <c r="AM3179" s="124">
        <f>IF(AL3179=0,"",IF(AK3179&gt;20.99,"Aged","Non-Aged"))</f>
        <v/>
      </c>
      <c r="AN3179" s="112">
        <f>IF(Q3179&lt;&gt;"",MONTH(Q3179),"")</f>
        <v/>
      </c>
      <c r="AO3179" s="112">
        <f>IFERROR(VALUE(V3179),0)</f>
        <v/>
      </c>
    </row>
    <row customFormat="1" customHeight="1" ht="29.25" r="3180" s="112" spans="1:41">
      <c r="A3180" s="127" t="n"/>
      <c r="B3180" s="113" t="n"/>
      <c r="C3180" s="127" t="n"/>
      <c r="D3180" s="127" t="n"/>
      <c r="E3180" s="114">
        <f>IF(F3180 &lt;&gt; "",VLOOKUP(F3180,CategoryLookup,2,FALSE), "")</f>
        <v/>
      </c>
      <c r="F3180" s="126" t="n"/>
      <c r="G3180" s="127" t="n"/>
      <c r="H3180" s="127" t="n"/>
      <c r="I3180" s="127" t="n"/>
      <c r="J3180" s="127" t="n"/>
      <c r="K3180" s="127" t="n"/>
      <c r="L3180" s="127" t="n"/>
      <c r="M3180" s="127" t="n"/>
      <c r="N3180" s="120" t="n"/>
      <c r="O3180" s="120" t="n"/>
      <c r="P3180" s="120" t="n"/>
      <c r="Q3180" s="120" t="n"/>
      <c r="R3180" s="121" t="n"/>
      <c r="S3180" s="121" t="n"/>
      <c r="T3180" s="121" t="n"/>
      <c r="U3180" s="121" t="n"/>
      <c r="V3180" s="117">
        <f>IF(P3180="NA","NA",IF(P3180&lt;&gt;"",TEXT(P3180-N3180,"[h].mm"),""))</f>
        <v/>
      </c>
      <c r="W3180" s="118">
        <f>IF(AND(R3180="",S3180=""),"",R3180+S3180)</f>
        <v/>
      </c>
      <c r="X3180" s="116">
        <f>IF(O3180&lt;&gt;"",DATE(YEAR(O3180), MONTH(O3180), DAY(O3180)),"")</f>
        <v/>
      </c>
      <c r="Y3180" s="122" t="n"/>
      <c r="Z3180" s="123" t="n"/>
      <c r="AA3180" s="117">
        <f>IF(F3180="Re-assigned","NA",IF(W3180="","",IF(W3180&gt;=VLOOKUP(D3180,SLAMatrix,3,FALSE),"Yes",IF(W3180&lt;VLOOKUP(D3180,SLAMatrix,2,FALSE),"No","Internal"))))</f>
        <v/>
      </c>
      <c r="AB3180" s="123" t="n"/>
      <c r="AC3180" s="123" t="n"/>
      <c r="AD3180" s="119" t="n"/>
      <c r="AE3180" s="125" t="n"/>
      <c r="AF3180" s="124">
        <f>MONTH(O3180)</f>
        <v/>
      </c>
      <c r="AG3180" s="124">
        <f>VLOOKUP(IFERROR(MID(AE3180,1,(FIND(",",AE3180,1)-1)),AE3180),Facility_Region_Mapping,2,FALSE)</f>
        <v/>
      </c>
      <c r="AH3180" s="124" t="n"/>
      <c r="AI3180" s="124">
        <f>IF(C3180&lt;&gt;"",IF(M3180="ESM User",getInterfaceName($C3180),"NA"),"")</f>
        <v/>
      </c>
      <c r="AJ3180" s="116">
        <f>IF(Q3180&lt;&gt;"",DATE(YEAR(Q3180), MONTH(Q3180), DAY(Q3180)),"")</f>
        <v/>
      </c>
      <c r="AK3180" s="130">
        <f>IF(Q3180&lt;&gt;0,Q3180-N3180,TODAY()-N3180)</f>
        <v/>
      </c>
      <c r="AL3180" s="112">
        <f>IF(F3180="Re-assigned",0,IF(H3180="Closed",0,IF(H3180="Service Restored",0,IF(H3180="",0,1))))</f>
        <v/>
      </c>
      <c r="AM3180" s="124">
        <f>IF(AL3180=0,"",IF(AK3180&gt;20.99,"Aged","Non-Aged"))</f>
        <v/>
      </c>
      <c r="AN3180" s="112">
        <f>IF(Q3180&lt;&gt;"",MONTH(Q3180),"")</f>
        <v/>
      </c>
      <c r="AO3180" s="112">
        <f>IFERROR(VALUE(V3180),0)</f>
        <v/>
      </c>
    </row>
    <row customFormat="1" customHeight="1" ht="29.25" r="3181" s="112" spans="1:41">
      <c r="A3181" s="127" t="n"/>
      <c r="B3181" s="113" t="n"/>
      <c r="C3181" s="127" t="n"/>
      <c r="D3181" s="127" t="n"/>
      <c r="E3181" s="114">
        <f>IF(F3181 &lt;&gt; "",VLOOKUP(F3181,CategoryLookup,2,FALSE), "")</f>
        <v/>
      </c>
      <c r="F3181" s="126" t="n"/>
      <c r="G3181" s="127" t="n"/>
      <c r="H3181" s="127" t="n"/>
      <c r="I3181" s="127" t="n"/>
      <c r="J3181" s="127" t="n"/>
      <c r="K3181" s="127" t="n"/>
      <c r="L3181" s="127" t="n"/>
      <c r="M3181" s="127" t="n"/>
      <c r="N3181" s="120" t="n"/>
      <c r="O3181" s="120" t="n"/>
      <c r="P3181" s="120" t="n"/>
      <c r="Q3181" s="120" t="n"/>
      <c r="R3181" s="121" t="n"/>
      <c r="S3181" s="121" t="n"/>
      <c r="T3181" s="121" t="n"/>
      <c r="U3181" s="121" t="n"/>
      <c r="V3181" s="117">
        <f>IF(P3181="NA","NA",IF(P3181&lt;&gt;"",TEXT(P3181-N3181,"[h].mm"),""))</f>
        <v/>
      </c>
      <c r="W3181" s="118">
        <f>IF(AND(R3181="",S3181=""),"",R3181+S3181)</f>
        <v/>
      </c>
      <c r="X3181" s="116">
        <f>IF(O3181&lt;&gt;"",DATE(YEAR(O3181), MONTH(O3181), DAY(O3181)),"")</f>
        <v/>
      </c>
      <c r="Y3181" s="122" t="n"/>
      <c r="Z3181" s="123" t="n"/>
      <c r="AA3181" s="117">
        <f>IF(F3181="Re-assigned","NA",IF(W3181="","",IF(W3181&gt;=VLOOKUP(D3181,SLAMatrix,3,FALSE),"Yes",IF(W3181&lt;VLOOKUP(D3181,SLAMatrix,2,FALSE),"No","Internal"))))</f>
        <v/>
      </c>
      <c r="AB3181" s="123" t="n"/>
      <c r="AC3181" s="123" t="n"/>
      <c r="AD3181" s="119" t="n"/>
      <c r="AE3181" s="125" t="n"/>
      <c r="AF3181" s="124">
        <f>MONTH(O3181)</f>
        <v/>
      </c>
      <c r="AG3181" s="124">
        <f>VLOOKUP(IFERROR(MID(AE3181,1,(FIND(",",AE3181,1)-1)),AE3181),Facility_Region_Mapping,2,FALSE)</f>
        <v/>
      </c>
      <c r="AH3181" s="124" t="n"/>
      <c r="AI3181" s="124">
        <f>IF(C3181&lt;&gt;"",IF(M3181="ESM User",getInterfaceName($C3181),"NA"),"")</f>
        <v/>
      </c>
      <c r="AJ3181" s="116">
        <f>IF(Q3181&lt;&gt;"",DATE(YEAR(Q3181), MONTH(Q3181), DAY(Q3181)),"")</f>
        <v/>
      </c>
      <c r="AK3181" s="130">
        <f>IF(Q3181&lt;&gt;0,Q3181-N3181,TODAY()-N3181)</f>
        <v/>
      </c>
      <c r="AL3181" s="112">
        <f>IF(F3181="Re-assigned",0,IF(H3181="Closed",0,IF(H3181="Service Restored",0,IF(H3181="",0,1))))</f>
        <v/>
      </c>
      <c r="AM3181" s="124">
        <f>IF(AL3181=0,"",IF(AK3181&gt;20.99,"Aged","Non-Aged"))</f>
        <v/>
      </c>
      <c r="AN3181" s="112">
        <f>IF(Q3181&lt;&gt;"",MONTH(Q3181),"")</f>
        <v/>
      </c>
      <c r="AO3181" s="112">
        <f>IFERROR(VALUE(V3181),0)</f>
        <v/>
      </c>
    </row>
    <row customFormat="1" customHeight="1" ht="29.25" r="3182" s="112" spans="1:41">
      <c r="A3182" s="127" t="n"/>
      <c r="B3182" s="113" t="n"/>
      <c r="C3182" s="127" t="n"/>
      <c r="D3182" s="127" t="n"/>
      <c r="E3182" s="114">
        <f>IF(F3182 &lt;&gt; "",VLOOKUP(F3182,CategoryLookup,2,FALSE), "")</f>
        <v/>
      </c>
      <c r="F3182" s="126" t="n"/>
      <c r="G3182" s="127" t="n"/>
      <c r="H3182" s="127" t="n"/>
      <c r="I3182" s="127" t="n"/>
      <c r="J3182" s="127" t="n"/>
      <c r="K3182" s="127" t="n"/>
      <c r="L3182" s="127" t="n"/>
      <c r="M3182" s="127" t="n"/>
      <c r="N3182" s="120" t="n"/>
      <c r="O3182" s="120" t="n"/>
      <c r="P3182" s="120" t="n"/>
      <c r="Q3182" s="120" t="n"/>
      <c r="R3182" s="121" t="n"/>
      <c r="S3182" s="121" t="n"/>
      <c r="T3182" s="121" t="n"/>
      <c r="U3182" s="121" t="n"/>
      <c r="V3182" s="117">
        <f>IF(P3182="NA","NA",IF(P3182&lt;&gt;"",TEXT(P3182-N3182,"[h].mm"),""))</f>
        <v/>
      </c>
      <c r="W3182" s="118">
        <f>IF(AND(R3182="",S3182=""),"",R3182+S3182)</f>
        <v/>
      </c>
      <c r="X3182" s="116">
        <f>IF(O3182&lt;&gt;"",DATE(YEAR(O3182), MONTH(O3182), DAY(O3182)),"")</f>
        <v/>
      </c>
      <c r="Y3182" s="122" t="n"/>
      <c r="Z3182" s="123" t="n"/>
      <c r="AA3182" s="117">
        <f>IF(F3182="Re-assigned","NA",IF(W3182="","",IF(W3182&gt;=VLOOKUP(D3182,SLAMatrix,3,FALSE),"Yes",IF(W3182&lt;VLOOKUP(D3182,SLAMatrix,2,FALSE),"No","Internal"))))</f>
        <v/>
      </c>
      <c r="AB3182" s="123" t="n"/>
      <c r="AC3182" s="123" t="n"/>
      <c r="AD3182" s="119" t="n"/>
      <c r="AE3182" s="125" t="n"/>
      <c r="AF3182" s="124">
        <f>MONTH(O3182)</f>
        <v/>
      </c>
      <c r="AG3182" s="124">
        <f>VLOOKUP(IFERROR(MID(AE3182,1,(FIND(",",AE3182,1)-1)),AE3182),Facility_Region_Mapping,2,FALSE)</f>
        <v/>
      </c>
      <c r="AH3182" s="124" t="n"/>
      <c r="AI3182" s="124">
        <f>IF(C3182&lt;&gt;"",IF(M3182="ESM User",getInterfaceName($C3182),"NA"),"")</f>
        <v/>
      </c>
      <c r="AJ3182" s="116">
        <f>IF(Q3182&lt;&gt;"",DATE(YEAR(Q3182), MONTH(Q3182), DAY(Q3182)),"")</f>
        <v/>
      </c>
      <c r="AK3182" s="130">
        <f>IF(Q3182&lt;&gt;0,Q3182-N3182,TODAY()-N3182)</f>
        <v/>
      </c>
      <c r="AL3182" s="112">
        <f>IF(F3182="Re-assigned",0,IF(H3182="Closed",0,IF(H3182="Service Restored",0,IF(H3182="",0,1))))</f>
        <v/>
      </c>
      <c r="AM3182" s="124">
        <f>IF(AL3182=0,"",IF(AK3182&gt;20.99,"Aged","Non-Aged"))</f>
        <v/>
      </c>
      <c r="AN3182" s="112">
        <f>IF(Q3182&lt;&gt;"",MONTH(Q3182),"")</f>
        <v/>
      </c>
      <c r="AO3182" s="112">
        <f>IFERROR(VALUE(V3182),0)</f>
        <v/>
      </c>
    </row>
    <row customFormat="1" customHeight="1" ht="29.25" r="3183" s="112" spans="1:41">
      <c r="A3183" s="127" t="n"/>
      <c r="B3183" s="113" t="n"/>
      <c r="C3183" s="127" t="n"/>
      <c r="D3183" s="127" t="n"/>
      <c r="E3183" s="114">
        <f>IF(F3183 &lt;&gt; "",VLOOKUP(F3183,CategoryLookup,2,FALSE), "")</f>
        <v/>
      </c>
      <c r="F3183" s="126" t="n"/>
      <c r="G3183" s="127" t="n"/>
      <c r="H3183" s="127" t="n"/>
      <c r="I3183" s="127" t="n"/>
      <c r="J3183" s="127" t="n"/>
      <c r="K3183" s="127" t="n"/>
      <c r="L3183" s="127" t="n"/>
      <c r="M3183" s="127" t="n"/>
      <c r="N3183" s="120" t="n"/>
      <c r="O3183" s="120" t="n"/>
      <c r="P3183" s="120" t="n"/>
      <c r="Q3183" s="120" t="n"/>
      <c r="R3183" s="121" t="n"/>
      <c r="S3183" s="121" t="n"/>
      <c r="T3183" s="121" t="n"/>
      <c r="U3183" s="121" t="n"/>
      <c r="V3183" s="117">
        <f>IF(P3183="NA","NA",IF(P3183&lt;&gt;"",TEXT(P3183-N3183,"[h].mm"),""))</f>
        <v/>
      </c>
      <c r="W3183" s="118">
        <f>IF(AND(R3183="",S3183=""),"",R3183+S3183)</f>
        <v/>
      </c>
      <c r="X3183" s="116">
        <f>IF(O3183&lt;&gt;"",DATE(YEAR(O3183), MONTH(O3183), DAY(O3183)),"")</f>
        <v/>
      </c>
      <c r="Y3183" s="122" t="n"/>
      <c r="Z3183" s="123" t="n"/>
      <c r="AA3183" s="117">
        <f>IF(F3183="Re-assigned","NA",IF(W3183="","",IF(W3183&gt;=VLOOKUP(D3183,SLAMatrix,3,FALSE),"Yes",IF(W3183&lt;VLOOKUP(D3183,SLAMatrix,2,FALSE),"No","Internal"))))</f>
        <v/>
      </c>
      <c r="AB3183" s="123" t="n"/>
      <c r="AC3183" s="123" t="n"/>
      <c r="AD3183" s="119" t="n"/>
      <c r="AE3183" s="125" t="n"/>
      <c r="AF3183" s="124">
        <f>MONTH(O3183)</f>
        <v/>
      </c>
      <c r="AG3183" s="124">
        <f>VLOOKUP(IFERROR(MID(AE3183,1,(FIND(",",AE3183,1)-1)),AE3183),Facility_Region_Mapping,2,FALSE)</f>
        <v/>
      </c>
      <c r="AH3183" s="124" t="n"/>
      <c r="AI3183" s="124">
        <f>IF(C3183&lt;&gt;"",IF(M3183="ESM User",getInterfaceName($C3183),"NA"),"")</f>
        <v/>
      </c>
      <c r="AJ3183" s="116">
        <f>IF(Q3183&lt;&gt;"",DATE(YEAR(Q3183), MONTH(Q3183), DAY(Q3183)),"")</f>
        <v/>
      </c>
      <c r="AK3183" s="130">
        <f>IF(Q3183&lt;&gt;0,Q3183-N3183,TODAY()-N3183)</f>
        <v/>
      </c>
      <c r="AL3183" s="112">
        <f>IF(F3183="Re-assigned",0,IF(H3183="Closed",0,IF(H3183="Service Restored",0,IF(H3183="",0,1))))</f>
        <v/>
      </c>
      <c r="AM3183" s="124">
        <f>IF(AL3183=0,"",IF(AK3183&gt;20.99,"Aged","Non-Aged"))</f>
        <v/>
      </c>
      <c r="AN3183" s="112">
        <f>IF(Q3183&lt;&gt;"",MONTH(Q3183),"")</f>
        <v/>
      </c>
      <c r="AO3183" s="112">
        <f>IFERROR(VALUE(V3183),0)</f>
        <v/>
      </c>
    </row>
    <row customFormat="1" customHeight="1" ht="29.25" r="3184" s="112" spans="1:41">
      <c r="A3184" s="127" t="n"/>
      <c r="B3184" s="113" t="n"/>
      <c r="C3184" s="127" t="n"/>
      <c r="D3184" s="127" t="n"/>
      <c r="E3184" s="114">
        <f>IF(F3184 &lt;&gt; "",VLOOKUP(F3184,CategoryLookup,2,FALSE), "")</f>
        <v/>
      </c>
      <c r="F3184" s="126" t="n"/>
      <c r="G3184" s="127" t="n"/>
      <c r="H3184" s="127" t="n"/>
      <c r="I3184" s="127" t="n"/>
      <c r="J3184" s="127" t="n"/>
      <c r="K3184" s="127" t="n"/>
      <c r="L3184" s="127" t="n"/>
      <c r="M3184" s="127" t="n"/>
      <c r="N3184" s="120" t="n"/>
      <c r="O3184" s="120" t="n"/>
      <c r="P3184" s="120" t="n"/>
      <c r="Q3184" s="120" t="n"/>
      <c r="R3184" s="121" t="n"/>
      <c r="S3184" s="121" t="n"/>
      <c r="T3184" s="121" t="n"/>
      <c r="U3184" s="121" t="n"/>
      <c r="V3184" s="117">
        <f>IF(P3184="NA","NA",IF(P3184&lt;&gt;"",TEXT(P3184-N3184,"[h].mm"),""))</f>
        <v/>
      </c>
      <c r="W3184" s="118">
        <f>IF(AND(R3184="",S3184=""),"",R3184+S3184)</f>
        <v/>
      </c>
      <c r="X3184" s="116">
        <f>IF(O3184&lt;&gt;"",DATE(YEAR(O3184), MONTH(O3184), DAY(O3184)),"")</f>
        <v/>
      </c>
      <c r="Y3184" s="122" t="n"/>
      <c r="Z3184" s="123" t="n"/>
      <c r="AA3184" s="117">
        <f>IF(F3184="Re-assigned","NA",IF(W3184="","",IF(W3184&gt;=VLOOKUP(D3184,SLAMatrix,3,FALSE),"Yes",IF(W3184&lt;VLOOKUP(D3184,SLAMatrix,2,FALSE),"No","Internal"))))</f>
        <v/>
      </c>
      <c r="AB3184" s="123" t="n"/>
      <c r="AC3184" s="123" t="n"/>
      <c r="AD3184" s="119" t="n"/>
      <c r="AE3184" s="125" t="n"/>
      <c r="AF3184" s="124">
        <f>MONTH(O3184)</f>
        <v/>
      </c>
      <c r="AG3184" s="124">
        <f>VLOOKUP(IFERROR(MID(AE3184,1,(FIND(",",AE3184,1)-1)),AE3184),Facility_Region_Mapping,2,FALSE)</f>
        <v/>
      </c>
      <c r="AH3184" s="124" t="n"/>
      <c r="AI3184" s="124">
        <f>IF(C3184&lt;&gt;"",IF(M3184="ESM User",getInterfaceName($C3184),"NA"),"")</f>
        <v/>
      </c>
      <c r="AJ3184" s="116">
        <f>IF(Q3184&lt;&gt;"",DATE(YEAR(Q3184), MONTH(Q3184), DAY(Q3184)),"")</f>
        <v/>
      </c>
      <c r="AK3184" s="130">
        <f>IF(Q3184&lt;&gt;0,Q3184-N3184,TODAY()-N3184)</f>
        <v/>
      </c>
      <c r="AL3184" s="112">
        <f>IF(F3184="Re-assigned",0,IF(H3184="Closed",0,IF(H3184="Service Restored",0,IF(H3184="",0,1))))</f>
        <v/>
      </c>
      <c r="AM3184" s="124">
        <f>IF(AL3184=0,"",IF(AK3184&gt;20.99,"Aged","Non-Aged"))</f>
        <v/>
      </c>
      <c r="AN3184" s="112">
        <f>IF(Q3184&lt;&gt;"",MONTH(Q3184),"")</f>
        <v/>
      </c>
      <c r="AO3184" s="112">
        <f>IFERROR(VALUE(V3184),0)</f>
        <v/>
      </c>
    </row>
    <row customFormat="1" customHeight="1" ht="29.25" r="3185" s="112" spans="1:41">
      <c r="A3185" s="127" t="n"/>
      <c r="B3185" s="113" t="n"/>
      <c r="C3185" s="127" t="n"/>
      <c r="D3185" s="127" t="n"/>
      <c r="E3185" s="114">
        <f>IF(F3185 &lt;&gt; "",VLOOKUP(F3185,CategoryLookup,2,FALSE), "")</f>
        <v/>
      </c>
      <c r="F3185" s="126" t="n"/>
      <c r="G3185" s="127" t="n"/>
      <c r="H3185" s="127" t="n"/>
      <c r="I3185" s="127" t="n"/>
      <c r="J3185" s="127" t="n"/>
      <c r="K3185" s="127" t="n"/>
      <c r="L3185" s="127" t="n"/>
      <c r="M3185" s="127" t="n"/>
      <c r="N3185" s="120" t="n"/>
      <c r="O3185" s="120" t="n"/>
      <c r="P3185" s="120" t="n"/>
      <c r="Q3185" s="120" t="n"/>
      <c r="R3185" s="121" t="n"/>
      <c r="S3185" s="121" t="n"/>
      <c r="T3185" s="121" t="n"/>
      <c r="U3185" s="121" t="n"/>
      <c r="V3185" s="117">
        <f>IF(P3185="NA","NA",IF(P3185&lt;&gt;"",TEXT(P3185-N3185,"[h].mm"),""))</f>
        <v/>
      </c>
      <c r="W3185" s="118">
        <f>IF(AND(R3185="",S3185=""),"",R3185+S3185)</f>
        <v/>
      </c>
      <c r="X3185" s="116">
        <f>IF(O3185&lt;&gt;"",DATE(YEAR(O3185), MONTH(O3185), DAY(O3185)),"")</f>
        <v/>
      </c>
      <c r="Y3185" s="122" t="n"/>
      <c r="Z3185" s="123" t="n"/>
      <c r="AA3185" s="117">
        <f>IF(F3185="Re-assigned","NA",IF(W3185="","",IF(W3185&gt;=VLOOKUP(D3185,SLAMatrix,3,FALSE),"Yes",IF(W3185&lt;VLOOKUP(D3185,SLAMatrix,2,FALSE),"No","Internal"))))</f>
        <v/>
      </c>
      <c r="AB3185" s="123" t="n"/>
      <c r="AC3185" s="123" t="n"/>
      <c r="AD3185" s="119" t="n"/>
      <c r="AE3185" s="125" t="n"/>
      <c r="AF3185" s="124">
        <f>MONTH(O3185)</f>
        <v/>
      </c>
      <c r="AG3185" s="124">
        <f>VLOOKUP(IFERROR(MID(AE3185,1,(FIND(",",AE3185,1)-1)),AE3185),Facility_Region_Mapping,2,FALSE)</f>
        <v/>
      </c>
      <c r="AH3185" s="124" t="n"/>
      <c r="AI3185" s="124">
        <f>IF(C3185&lt;&gt;"",IF(M3185="ESM User",getInterfaceName($C3185),"NA"),"")</f>
        <v/>
      </c>
      <c r="AJ3185" s="116">
        <f>IF(Q3185&lt;&gt;"",DATE(YEAR(Q3185), MONTH(Q3185), DAY(Q3185)),"")</f>
        <v/>
      </c>
      <c r="AK3185" s="130">
        <f>IF(Q3185&lt;&gt;0,Q3185-N3185,TODAY()-N3185)</f>
        <v/>
      </c>
      <c r="AL3185" s="112">
        <f>IF(F3185="Re-assigned",0,IF(H3185="Closed",0,IF(H3185="Service Restored",0,IF(H3185="",0,1))))</f>
        <v/>
      </c>
      <c r="AM3185" s="124">
        <f>IF(AL3185=0,"",IF(AK3185&gt;20.99,"Aged","Non-Aged"))</f>
        <v/>
      </c>
      <c r="AN3185" s="112">
        <f>IF(Q3185&lt;&gt;"",MONTH(Q3185),"")</f>
        <v/>
      </c>
      <c r="AO3185" s="112">
        <f>IFERROR(VALUE(V3185),0)</f>
        <v/>
      </c>
    </row>
    <row customFormat="1" customHeight="1" ht="29.25" r="3186" s="112" spans="1:41">
      <c r="A3186" s="127" t="n"/>
      <c r="B3186" s="113" t="n"/>
      <c r="C3186" s="127" t="n"/>
      <c r="D3186" s="127" t="n"/>
      <c r="E3186" s="114">
        <f>IF(F3186 &lt;&gt; "",VLOOKUP(F3186,CategoryLookup,2,FALSE), "")</f>
        <v/>
      </c>
      <c r="F3186" s="126" t="n"/>
      <c r="G3186" s="127" t="n"/>
      <c r="H3186" s="127" t="n"/>
      <c r="I3186" s="127" t="n"/>
      <c r="J3186" s="127" t="n"/>
      <c r="K3186" s="127" t="n"/>
      <c r="L3186" s="127" t="n"/>
      <c r="M3186" s="127" t="n"/>
      <c r="N3186" s="120" t="n"/>
      <c r="O3186" s="120" t="n"/>
      <c r="P3186" s="120" t="n"/>
      <c r="Q3186" s="120" t="n"/>
      <c r="R3186" s="121" t="n"/>
      <c r="S3186" s="121" t="n"/>
      <c r="T3186" s="121" t="n"/>
      <c r="U3186" s="121" t="n"/>
      <c r="V3186" s="117">
        <f>IF(P3186="NA","NA",IF(P3186&lt;&gt;"",TEXT(P3186-N3186,"[h].mm"),""))</f>
        <v/>
      </c>
      <c r="W3186" s="118">
        <f>IF(AND(R3186="",S3186=""),"",R3186+S3186)</f>
        <v/>
      </c>
      <c r="X3186" s="116">
        <f>IF(O3186&lt;&gt;"",DATE(YEAR(O3186), MONTH(O3186), DAY(O3186)),"")</f>
        <v/>
      </c>
      <c r="Y3186" s="122" t="n"/>
      <c r="Z3186" s="123" t="n"/>
      <c r="AA3186" s="117">
        <f>IF(F3186="Re-assigned","NA",IF(W3186="","",IF(W3186&gt;=VLOOKUP(D3186,SLAMatrix,3,FALSE),"Yes",IF(W3186&lt;VLOOKUP(D3186,SLAMatrix,2,FALSE),"No","Internal"))))</f>
        <v/>
      </c>
      <c r="AB3186" s="123" t="n"/>
      <c r="AC3186" s="123" t="n"/>
      <c r="AD3186" s="119" t="n"/>
      <c r="AE3186" s="125" t="n"/>
      <c r="AF3186" s="124">
        <f>MONTH(O3186)</f>
        <v/>
      </c>
      <c r="AG3186" s="124">
        <f>VLOOKUP(IFERROR(MID(AE3186,1,(FIND(",",AE3186,1)-1)),AE3186),Facility_Region_Mapping,2,FALSE)</f>
        <v/>
      </c>
      <c r="AH3186" s="124" t="n"/>
      <c r="AI3186" s="124">
        <f>IF(C3186&lt;&gt;"",IF(M3186="ESM User",getInterfaceName($C3186),"NA"),"")</f>
        <v/>
      </c>
      <c r="AJ3186" s="116">
        <f>IF(Q3186&lt;&gt;"",DATE(YEAR(Q3186), MONTH(Q3186), DAY(Q3186)),"")</f>
        <v/>
      </c>
      <c r="AK3186" s="130">
        <f>IF(Q3186&lt;&gt;0,Q3186-N3186,TODAY()-N3186)</f>
        <v/>
      </c>
      <c r="AL3186" s="112">
        <f>IF(F3186="Re-assigned",0,IF(H3186="Closed",0,IF(H3186="Service Restored",0,IF(H3186="",0,1))))</f>
        <v/>
      </c>
      <c r="AM3186" s="124">
        <f>IF(AL3186=0,"",IF(AK3186&gt;20.99,"Aged","Non-Aged"))</f>
        <v/>
      </c>
      <c r="AN3186" s="112">
        <f>IF(Q3186&lt;&gt;"",MONTH(Q3186),"")</f>
        <v/>
      </c>
      <c r="AO3186" s="112">
        <f>IFERROR(VALUE(V3186),0)</f>
        <v/>
      </c>
    </row>
    <row customFormat="1" customHeight="1" ht="29.25" r="3187" s="112" spans="1:41">
      <c r="A3187" s="127" t="n"/>
      <c r="B3187" s="113" t="n"/>
      <c r="C3187" s="127" t="n"/>
      <c r="D3187" s="127" t="n"/>
      <c r="E3187" s="114">
        <f>IF(F3187 &lt;&gt; "",VLOOKUP(F3187,CategoryLookup,2,FALSE), "")</f>
        <v/>
      </c>
      <c r="F3187" s="126" t="n"/>
      <c r="G3187" s="127" t="n"/>
      <c r="H3187" s="127" t="n"/>
      <c r="I3187" s="127" t="n"/>
      <c r="J3187" s="127" t="n"/>
      <c r="K3187" s="127" t="n"/>
      <c r="L3187" s="127" t="n"/>
      <c r="M3187" s="127" t="n"/>
      <c r="N3187" s="120" t="n"/>
      <c r="O3187" s="120" t="n"/>
      <c r="P3187" s="120" t="n"/>
      <c r="Q3187" s="120" t="n"/>
      <c r="R3187" s="121" t="n"/>
      <c r="S3187" s="121" t="n"/>
      <c r="T3187" s="121" t="n"/>
      <c r="U3187" s="121" t="n"/>
      <c r="V3187" s="117">
        <f>IF(P3187="NA","NA",IF(P3187&lt;&gt;"",TEXT(P3187-N3187,"[h].mm"),""))</f>
        <v/>
      </c>
      <c r="W3187" s="118">
        <f>IF(AND(R3187="",S3187=""),"",R3187+S3187)</f>
        <v/>
      </c>
      <c r="X3187" s="116">
        <f>IF(O3187&lt;&gt;"",DATE(YEAR(O3187), MONTH(O3187), DAY(O3187)),"")</f>
        <v/>
      </c>
      <c r="Y3187" s="122" t="n"/>
      <c r="Z3187" s="123" t="n"/>
      <c r="AA3187" s="117">
        <f>IF(F3187="Re-assigned","NA",IF(W3187="","",IF(W3187&gt;=VLOOKUP(D3187,SLAMatrix,3,FALSE),"Yes",IF(W3187&lt;VLOOKUP(D3187,SLAMatrix,2,FALSE),"No","Internal"))))</f>
        <v/>
      </c>
      <c r="AB3187" s="123" t="n"/>
      <c r="AC3187" s="123" t="n"/>
      <c r="AD3187" s="119" t="n"/>
      <c r="AE3187" s="125" t="n"/>
      <c r="AF3187" s="124">
        <f>MONTH(O3187)</f>
        <v/>
      </c>
      <c r="AG3187" s="124">
        <f>VLOOKUP(IFERROR(MID(AE3187,1,(FIND(",",AE3187,1)-1)),AE3187),Facility_Region_Mapping,2,FALSE)</f>
        <v/>
      </c>
      <c r="AH3187" s="124" t="n"/>
      <c r="AI3187" s="124">
        <f>IF(C3187&lt;&gt;"",IF(M3187="ESM User",getInterfaceName($C3187),"NA"),"")</f>
        <v/>
      </c>
      <c r="AJ3187" s="116">
        <f>IF(Q3187&lt;&gt;"",DATE(YEAR(Q3187), MONTH(Q3187), DAY(Q3187)),"")</f>
        <v/>
      </c>
      <c r="AK3187" s="130">
        <f>IF(Q3187&lt;&gt;0,Q3187-N3187,TODAY()-N3187)</f>
        <v/>
      </c>
      <c r="AL3187" s="112">
        <f>IF(F3187="Re-assigned",0,IF(H3187="Closed",0,IF(H3187="Service Restored",0,IF(H3187="",0,1))))</f>
        <v/>
      </c>
      <c r="AM3187" s="124">
        <f>IF(AL3187=0,"",IF(AK3187&gt;20.99,"Aged","Non-Aged"))</f>
        <v/>
      </c>
      <c r="AN3187" s="112">
        <f>IF(Q3187&lt;&gt;"",MONTH(Q3187),"")</f>
        <v/>
      </c>
      <c r="AO3187" s="112">
        <f>IFERROR(VALUE(V3187),0)</f>
        <v/>
      </c>
    </row>
    <row customFormat="1" customHeight="1" ht="29.25" r="3188" s="112" spans="1:41">
      <c r="A3188" s="127" t="n"/>
      <c r="B3188" s="113" t="n"/>
      <c r="C3188" s="127" t="n"/>
      <c r="D3188" s="127" t="n"/>
      <c r="E3188" s="114">
        <f>IF(F3188 &lt;&gt; "",VLOOKUP(F3188,CategoryLookup,2,FALSE), "")</f>
        <v/>
      </c>
      <c r="F3188" s="126" t="n"/>
      <c r="G3188" s="127" t="n"/>
      <c r="H3188" s="127" t="n"/>
      <c r="I3188" s="127" t="n"/>
      <c r="J3188" s="127" t="n"/>
      <c r="K3188" s="127" t="n"/>
      <c r="L3188" s="127" t="n"/>
      <c r="M3188" s="127" t="n"/>
      <c r="N3188" s="120" t="n"/>
      <c r="O3188" s="120" t="n"/>
      <c r="P3188" s="120" t="n"/>
      <c r="Q3188" s="120" t="n"/>
      <c r="R3188" s="121" t="n"/>
      <c r="S3188" s="121" t="n"/>
      <c r="T3188" s="121" t="n"/>
      <c r="U3188" s="121" t="n"/>
      <c r="V3188" s="117">
        <f>IF(P3188="NA","NA",IF(P3188&lt;&gt;"",TEXT(P3188-N3188,"[h].mm"),""))</f>
        <v/>
      </c>
      <c r="W3188" s="118">
        <f>IF(AND(R3188="",S3188=""),"",R3188+S3188)</f>
        <v/>
      </c>
      <c r="X3188" s="116">
        <f>IF(O3188&lt;&gt;"",DATE(YEAR(O3188), MONTH(O3188), DAY(O3188)),"")</f>
        <v/>
      </c>
      <c r="Y3188" s="122" t="n"/>
      <c r="Z3188" s="123" t="n"/>
      <c r="AA3188" s="117">
        <f>IF(F3188="Re-assigned","NA",IF(W3188="","",IF(W3188&gt;=VLOOKUP(D3188,SLAMatrix,3,FALSE),"Yes",IF(W3188&lt;VLOOKUP(D3188,SLAMatrix,2,FALSE),"No","Internal"))))</f>
        <v/>
      </c>
      <c r="AB3188" s="123" t="n"/>
      <c r="AC3188" s="123" t="n"/>
      <c r="AD3188" s="119" t="n"/>
      <c r="AE3188" s="125" t="n"/>
      <c r="AF3188" s="124">
        <f>MONTH(O3188)</f>
        <v/>
      </c>
      <c r="AG3188" s="124">
        <f>VLOOKUP(IFERROR(MID(AE3188,1,(FIND(",",AE3188,1)-1)),AE3188),Facility_Region_Mapping,2,FALSE)</f>
        <v/>
      </c>
      <c r="AH3188" s="124" t="n"/>
      <c r="AI3188" s="124">
        <f>IF(C3188&lt;&gt;"",IF(M3188="ESM User",getInterfaceName($C3188),"NA"),"")</f>
        <v/>
      </c>
      <c r="AJ3188" s="116">
        <f>IF(Q3188&lt;&gt;"",DATE(YEAR(Q3188), MONTH(Q3188), DAY(Q3188)),"")</f>
        <v/>
      </c>
      <c r="AK3188" s="130">
        <f>IF(Q3188&lt;&gt;0,Q3188-N3188,TODAY()-N3188)</f>
        <v/>
      </c>
      <c r="AL3188" s="112">
        <f>IF(F3188="Re-assigned",0,IF(H3188="Closed",0,IF(H3188="Service Restored",0,IF(H3188="",0,1))))</f>
        <v/>
      </c>
      <c r="AM3188" s="124">
        <f>IF(AL3188=0,"",IF(AK3188&gt;20.99,"Aged","Non-Aged"))</f>
        <v/>
      </c>
      <c r="AN3188" s="112">
        <f>IF(Q3188&lt;&gt;"",MONTH(Q3188),"")</f>
        <v/>
      </c>
      <c r="AO3188" s="112">
        <f>IFERROR(VALUE(V3188),0)</f>
        <v/>
      </c>
    </row>
    <row customFormat="1" customHeight="1" ht="29.25" r="3189" s="112" spans="1:41">
      <c r="A3189" s="127" t="n"/>
      <c r="B3189" s="113" t="n"/>
      <c r="C3189" s="127" t="n"/>
      <c r="D3189" s="127" t="n"/>
      <c r="E3189" s="114">
        <f>IF(F3189 &lt;&gt; "",VLOOKUP(F3189,CategoryLookup,2,FALSE), "")</f>
        <v/>
      </c>
      <c r="F3189" s="126" t="n"/>
      <c r="G3189" s="127" t="n"/>
      <c r="H3189" s="127" t="n"/>
      <c r="I3189" s="127" t="n"/>
      <c r="J3189" s="127" t="n"/>
      <c r="K3189" s="127" t="n"/>
      <c r="L3189" s="127" t="n"/>
      <c r="M3189" s="127" t="n"/>
      <c r="N3189" s="120" t="n"/>
      <c r="O3189" s="120" t="n"/>
      <c r="P3189" s="120" t="n"/>
      <c r="Q3189" s="120" t="n"/>
      <c r="R3189" s="121" t="n"/>
      <c r="S3189" s="121" t="n"/>
      <c r="T3189" s="121" t="n"/>
      <c r="U3189" s="121" t="n"/>
      <c r="V3189" s="117">
        <f>IF(P3189="NA","NA",IF(P3189&lt;&gt;"",TEXT(P3189-N3189,"[h].mm"),""))</f>
        <v/>
      </c>
      <c r="W3189" s="118">
        <f>IF(AND(R3189="",S3189=""),"",R3189+S3189)</f>
        <v/>
      </c>
      <c r="X3189" s="116">
        <f>IF(O3189&lt;&gt;"",DATE(YEAR(O3189), MONTH(O3189), DAY(O3189)),"")</f>
        <v/>
      </c>
      <c r="Y3189" s="122" t="n"/>
      <c r="Z3189" s="123" t="n"/>
      <c r="AA3189" s="117">
        <f>IF(F3189="Re-assigned","NA",IF(W3189="","",IF(W3189&gt;=VLOOKUP(D3189,SLAMatrix,3,FALSE),"Yes",IF(W3189&lt;VLOOKUP(D3189,SLAMatrix,2,FALSE),"No","Internal"))))</f>
        <v/>
      </c>
      <c r="AB3189" s="123" t="n"/>
      <c r="AC3189" s="123" t="n"/>
      <c r="AD3189" s="119" t="n"/>
      <c r="AE3189" s="125" t="n"/>
      <c r="AF3189" s="124">
        <f>MONTH(O3189)</f>
        <v/>
      </c>
      <c r="AG3189" s="124">
        <f>VLOOKUP(IFERROR(MID(AE3189,1,(FIND(",",AE3189,1)-1)),AE3189),Facility_Region_Mapping,2,FALSE)</f>
        <v/>
      </c>
      <c r="AH3189" s="124" t="n"/>
      <c r="AI3189" s="124">
        <f>IF(C3189&lt;&gt;"",IF(M3189="ESM User",getInterfaceName($C3189),"NA"),"")</f>
        <v/>
      </c>
      <c r="AJ3189" s="116">
        <f>IF(Q3189&lt;&gt;"",DATE(YEAR(Q3189), MONTH(Q3189), DAY(Q3189)),"")</f>
        <v/>
      </c>
      <c r="AK3189" s="130">
        <f>IF(Q3189&lt;&gt;0,Q3189-N3189,TODAY()-N3189)</f>
        <v/>
      </c>
      <c r="AL3189" s="112">
        <f>IF(F3189="Re-assigned",0,IF(H3189="Closed",0,IF(H3189="Service Restored",0,IF(H3189="",0,1))))</f>
        <v/>
      </c>
      <c r="AM3189" s="124">
        <f>IF(AL3189=0,"",IF(AK3189&gt;20.99,"Aged","Non-Aged"))</f>
        <v/>
      </c>
      <c r="AN3189" s="112">
        <f>IF(Q3189&lt;&gt;"",MONTH(Q3189),"")</f>
        <v/>
      </c>
      <c r="AO3189" s="112">
        <f>IFERROR(VALUE(V3189),0)</f>
        <v/>
      </c>
    </row>
    <row customFormat="1" customHeight="1" ht="29.25" r="3190" s="112" spans="1:41">
      <c r="A3190" s="127" t="n"/>
      <c r="B3190" s="113" t="n"/>
      <c r="C3190" s="127" t="n"/>
      <c r="D3190" s="127" t="n"/>
      <c r="E3190" s="114">
        <f>IF(F3190 &lt;&gt; "",VLOOKUP(F3190,CategoryLookup,2,FALSE), "")</f>
        <v/>
      </c>
      <c r="F3190" s="126" t="n"/>
      <c r="G3190" s="127" t="n"/>
      <c r="H3190" s="127" t="n"/>
      <c r="I3190" s="127" t="n"/>
      <c r="J3190" s="127" t="n"/>
      <c r="K3190" s="127" t="n"/>
      <c r="L3190" s="127" t="n"/>
      <c r="M3190" s="127" t="n"/>
      <c r="N3190" s="120" t="n"/>
      <c r="O3190" s="120" t="n"/>
      <c r="P3190" s="120" t="n"/>
      <c r="Q3190" s="120" t="n"/>
      <c r="R3190" s="121" t="n"/>
      <c r="S3190" s="121" t="n"/>
      <c r="T3190" s="121" t="n"/>
      <c r="U3190" s="121" t="n"/>
      <c r="V3190" s="117">
        <f>IF(P3190="NA","NA",IF(P3190&lt;&gt;"",TEXT(P3190-N3190,"[h].mm"),""))</f>
        <v/>
      </c>
      <c r="W3190" s="118">
        <f>IF(AND(R3190="",S3190=""),"",R3190+S3190)</f>
        <v/>
      </c>
      <c r="X3190" s="116">
        <f>IF(O3190&lt;&gt;"",DATE(YEAR(O3190), MONTH(O3190), DAY(O3190)),"")</f>
        <v/>
      </c>
      <c r="Y3190" s="122" t="n"/>
      <c r="Z3190" s="123" t="n"/>
      <c r="AA3190" s="117">
        <f>IF(F3190="Re-assigned","NA",IF(W3190="","",IF(W3190&gt;=VLOOKUP(D3190,SLAMatrix,3,FALSE),"Yes",IF(W3190&lt;VLOOKUP(D3190,SLAMatrix,2,FALSE),"No","Internal"))))</f>
        <v/>
      </c>
      <c r="AB3190" s="123" t="n"/>
      <c r="AC3190" s="123" t="n"/>
      <c r="AD3190" s="119" t="n"/>
      <c r="AE3190" s="125" t="n"/>
      <c r="AF3190" s="124">
        <f>MONTH(O3190)</f>
        <v/>
      </c>
      <c r="AG3190" s="124">
        <f>VLOOKUP(IFERROR(MID(AE3190,1,(FIND(",",AE3190,1)-1)),AE3190),Facility_Region_Mapping,2,FALSE)</f>
        <v/>
      </c>
      <c r="AH3190" s="124" t="n"/>
      <c r="AI3190" s="124">
        <f>IF(C3190&lt;&gt;"",IF(M3190="ESM User",getInterfaceName($C3190),"NA"),"")</f>
        <v/>
      </c>
      <c r="AJ3190" s="116">
        <f>IF(Q3190&lt;&gt;"",DATE(YEAR(Q3190), MONTH(Q3190), DAY(Q3190)),"")</f>
        <v/>
      </c>
      <c r="AK3190" s="130">
        <f>IF(Q3190&lt;&gt;0,Q3190-N3190,TODAY()-N3190)</f>
        <v/>
      </c>
      <c r="AL3190" s="112">
        <f>IF(F3190="Re-assigned",0,IF(H3190="Closed",0,IF(H3190="Service Restored",0,IF(H3190="",0,1))))</f>
        <v/>
      </c>
      <c r="AM3190" s="124">
        <f>IF(AL3190=0,"",IF(AK3190&gt;20.99,"Aged","Non-Aged"))</f>
        <v/>
      </c>
      <c r="AN3190" s="112">
        <f>IF(Q3190&lt;&gt;"",MONTH(Q3190),"")</f>
        <v/>
      </c>
      <c r="AO3190" s="112">
        <f>IFERROR(VALUE(V3190),0)</f>
        <v/>
      </c>
    </row>
    <row customFormat="1" customHeight="1" ht="29.25" r="3191" s="112" spans="1:41">
      <c r="A3191" s="127" t="n"/>
      <c r="B3191" s="113" t="n"/>
      <c r="C3191" s="127" t="n"/>
      <c r="D3191" s="127" t="n"/>
      <c r="E3191" s="114">
        <f>IF(F3191 &lt;&gt; "",VLOOKUP(F3191,CategoryLookup,2,FALSE), "")</f>
        <v/>
      </c>
      <c r="F3191" s="126" t="n"/>
      <c r="G3191" s="127" t="n"/>
      <c r="H3191" s="127" t="n"/>
      <c r="I3191" s="127" t="n"/>
      <c r="J3191" s="127" t="n"/>
      <c r="K3191" s="127" t="n"/>
      <c r="L3191" s="127" t="n"/>
      <c r="M3191" s="127" t="n"/>
      <c r="N3191" s="120" t="n"/>
      <c r="O3191" s="120" t="n"/>
      <c r="P3191" s="120" t="n"/>
      <c r="Q3191" s="120" t="n"/>
      <c r="R3191" s="121" t="n"/>
      <c r="S3191" s="121" t="n"/>
      <c r="T3191" s="121" t="n"/>
      <c r="U3191" s="121" t="n"/>
      <c r="V3191" s="117">
        <f>IF(P3191="NA","NA",IF(P3191&lt;&gt;"",TEXT(P3191-N3191,"[h].mm"),""))</f>
        <v/>
      </c>
      <c r="W3191" s="118">
        <f>IF(AND(R3191="",S3191=""),"",R3191+S3191)</f>
        <v/>
      </c>
      <c r="X3191" s="116">
        <f>IF(O3191&lt;&gt;"",DATE(YEAR(O3191), MONTH(O3191), DAY(O3191)),"")</f>
        <v/>
      </c>
      <c r="Y3191" s="122" t="n"/>
      <c r="Z3191" s="123" t="n"/>
      <c r="AA3191" s="117">
        <f>IF(F3191="Re-assigned","NA",IF(W3191="","",IF(W3191&gt;=VLOOKUP(D3191,SLAMatrix,3,FALSE),"Yes",IF(W3191&lt;VLOOKUP(D3191,SLAMatrix,2,FALSE),"No","Internal"))))</f>
        <v/>
      </c>
      <c r="AB3191" s="123" t="n"/>
      <c r="AC3191" s="123" t="n"/>
      <c r="AD3191" s="119" t="n"/>
      <c r="AE3191" s="125" t="n"/>
      <c r="AF3191" s="124">
        <f>MONTH(O3191)</f>
        <v/>
      </c>
      <c r="AG3191" s="124">
        <f>VLOOKUP(IFERROR(MID(AE3191,1,(FIND(",",AE3191,1)-1)),AE3191),Facility_Region_Mapping,2,FALSE)</f>
        <v/>
      </c>
      <c r="AH3191" s="124" t="n"/>
      <c r="AI3191" s="124">
        <f>IF(C3191&lt;&gt;"",IF(M3191="ESM User",getInterfaceName($C3191),"NA"),"")</f>
        <v/>
      </c>
      <c r="AJ3191" s="116">
        <f>IF(Q3191&lt;&gt;"",DATE(YEAR(Q3191), MONTH(Q3191), DAY(Q3191)),"")</f>
        <v/>
      </c>
      <c r="AK3191" s="130">
        <f>IF(Q3191&lt;&gt;0,Q3191-N3191,TODAY()-N3191)</f>
        <v/>
      </c>
      <c r="AL3191" s="112">
        <f>IF(F3191="Re-assigned",0,IF(H3191="Closed",0,IF(H3191="Service Restored",0,IF(H3191="",0,1))))</f>
        <v/>
      </c>
      <c r="AM3191" s="124">
        <f>IF(AL3191=0,"",IF(AK3191&gt;20.99,"Aged","Non-Aged"))</f>
        <v/>
      </c>
      <c r="AN3191" s="112">
        <f>IF(Q3191&lt;&gt;"",MONTH(Q3191),"")</f>
        <v/>
      </c>
      <c r="AO3191" s="112">
        <f>IFERROR(VALUE(V3191),0)</f>
        <v/>
      </c>
    </row>
    <row customFormat="1" customHeight="1" ht="29.25" r="3192" s="112" spans="1:41">
      <c r="A3192" s="127" t="n"/>
      <c r="B3192" s="113" t="n"/>
      <c r="C3192" s="127" t="n"/>
      <c r="D3192" s="127" t="n"/>
      <c r="E3192" s="114">
        <f>IF(F3192 &lt;&gt; "",VLOOKUP(F3192,CategoryLookup,2,FALSE), "")</f>
        <v/>
      </c>
      <c r="F3192" s="126" t="n"/>
      <c r="G3192" s="127" t="n"/>
      <c r="H3192" s="127" t="n"/>
      <c r="I3192" s="127" t="n"/>
      <c r="J3192" s="127" t="n"/>
      <c r="K3192" s="127" t="n"/>
      <c r="L3192" s="127" t="n"/>
      <c r="M3192" s="127" t="n"/>
      <c r="N3192" s="120" t="n"/>
      <c r="O3192" s="120" t="n"/>
      <c r="P3192" s="120" t="n"/>
      <c r="Q3192" s="120" t="n"/>
      <c r="R3192" s="121" t="n"/>
      <c r="S3192" s="121" t="n"/>
      <c r="T3192" s="121" t="n"/>
      <c r="U3192" s="121" t="n"/>
      <c r="V3192" s="117">
        <f>IF(P3192="NA","NA",IF(P3192&lt;&gt;"",TEXT(P3192-N3192,"[h].mm"),""))</f>
        <v/>
      </c>
      <c r="W3192" s="118">
        <f>IF(AND(R3192="",S3192=""),"",R3192+S3192)</f>
        <v/>
      </c>
      <c r="X3192" s="116">
        <f>IF(O3192&lt;&gt;"",DATE(YEAR(O3192), MONTH(O3192), DAY(O3192)),"")</f>
        <v/>
      </c>
      <c r="Y3192" s="122" t="n"/>
      <c r="Z3192" s="123" t="n"/>
      <c r="AA3192" s="117">
        <f>IF(F3192="Re-assigned","NA",IF(W3192="","",IF(W3192&gt;=VLOOKUP(D3192,SLAMatrix,3,FALSE),"Yes",IF(W3192&lt;VLOOKUP(D3192,SLAMatrix,2,FALSE),"No","Internal"))))</f>
        <v/>
      </c>
      <c r="AB3192" s="123" t="n"/>
      <c r="AC3192" s="123" t="n"/>
      <c r="AD3192" s="119" t="n"/>
      <c r="AE3192" s="125" t="n"/>
      <c r="AF3192" s="124">
        <f>MONTH(O3192)</f>
        <v/>
      </c>
      <c r="AG3192" s="124">
        <f>VLOOKUP(IFERROR(MID(AE3192,1,(FIND(",",AE3192,1)-1)),AE3192),Facility_Region_Mapping,2,FALSE)</f>
        <v/>
      </c>
      <c r="AH3192" s="124" t="n"/>
      <c r="AI3192" s="124">
        <f>IF(C3192&lt;&gt;"",IF(M3192="ESM User",getInterfaceName($C3192),"NA"),"")</f>
        <v/>
      </c>
      <c r="AJ3192" s="116">
        <f>IF(Q3192&lt;&gt;"",DATE(YEAR(Q3192), MONTH(Q3192), DAY(Q3192)),"")</f>
        <v/>
      </c>
      <c r="AK3192" s="130">
        <f>IF(Q3192&lt;&gt;0,Q3192-N3192,TODAY()-N3192)</f>
        <v/>
      </c>
      <c r="AL3192" s="112">
        <f>IF(F3192="Re-assigned",0,IF(H3192="Closed",0,IF(H3192="Service Restored",0,IF(H3192="",0,1))))</f>
        <v/>
      </c>
      <c r="AM3192" s="124">
        <f>IF(AL3192=0,"",IF(AK3192&gt;20.99,"Aged","Non-Aged"))</f>
        <v/>
      </c>
      <c r="AN3192" s="112">
        <f>IF(Q3192&lt;&gt;"",MONTH(Q3192),"")</f>
        <v/>
      </c>
      <c r="AO3192" s="112">
        <f>IFERROR(VALUE(V3192),0)</f>
        <v/>
      </c>
    </row>
    <row customFormat="1" customHeight="1" ht="29.25" r="3193" s="112" spans="1:41">
      <c r="A3193" s="127" t="n"/>
      <c r="B3193" s="113" t="n"/>
      <c r="C3193" s="127" t="n"/>
      <c r="D3193" s="127" t="n"/>
      <c r="E3193" s="114">
        <f>IF(F3193 &lt;&gt; "",VLOOKUP(F3193,CategoryLookup,2,FALSE), "")</f>
        <v/>
      </c>
      <c r="F3193" s="126" t="n"/>
      <c r="G3193" s="127" t="n"/>
      <c r="H3193" s="127" t="n"/>
      <c r="I3193" s="127" t="n"/>
      <c r="J3193" s="127" t="n"/>
      <c r="K3193" s="127" t="n"/>
      <c r="L3193" s="127" t="n"/>
      <c r="M3193" s="127" t="n"/>
      <c r="N3193" s="120" t="n"/>
      <c r="O3193" s="120" t="n"/>
      <c r="P3193" s="120" t="n"/>
      <c r="Q3193" s="120" t="n"/>
      <c r="R3193" s="121" t="n"/>
      <c r="S3193" s="121" t="n"/>
      <c r="T3193" s="121" t="n"/>
      <c r="U3193" s="121" t="n"/>
      <c r="V3193" s="117">
        <f>IF(P3193="NA","NA",IF(P3193&lt;&gt;"",TEXT(P3193-N3193,"[h].mm"),""))</f>
        <v/>
      </c>
      <c r="W3193" s="118">
        <f>IF(AND(R3193="",S3193=""),"",R3193+S3193)</f>
        <v/>
      </c>
      <c r="X3193" s="116">
        <f>IF(O3193&lt;&gt;"",DATE(YEAR(O3193), MONTH(O3193), DAY(O3193)),"")</f>
        <v/>
      </c>
      <c r="Y3193" s="122" t="n"/>
      <c r="Z3193" s="123" t="n"/>
      <c r="AA3193" s="117">
        <f>IF(F3193="Re-assigned","NA",IF(W3193="","",IF(W3193&gt;=VLOOKUP(D3193,SLAMatrix,3,FALSE),"Yes",IF(W3193&lt;VLOOKUP(D3193,SLAMatrix,2,FALSE),"No","Internal"))))</f>
        <v/>
      </c>
      <c r="AB3193" s="123" t="n"/>
      <c r="AC3193" s="123" t="n"/>
      <c r="AD3193" s="119" t="n"/>
      <c r="AE3193" s="125" t="n"/>
      <c r="AF3193" s="124">
        <f>MONTH(O3193)</f>
        <v/>
      </c>
      <c r="AG3193" s="124">
        <f>VLOOKUP(IFERROR(MID(AE3193,1,(FIND(",",AE3193,1)-1)),AE3193),Facility_Region_Mapping,2,FALSE)</f>
        <v/>
      </c>
      <c r="AH3193" s="124" t="n"/>
      <c r="AI3193" s="124">
        <f>IF(C3193&lt;&gt;"",IF(M3193="ESM User",getInterfaceName($C3193),"NA"),"")</f>
        <v/>
      </c>
      <c r="AJ3193" s="116">
        <f>IF(Q3193&lt;&gt;"",DATE(YEAR(Q3193), MONTH(Q3193), DAY(Q3193)),"")</f>
        <v/>
      </c>
      <c r="AK3193" s="130">
        <f>IF(Q3193&lt;&gt;0,Q3193-N3193,TODAY()-N3193)</f>
        <v/>
      </c>
      <c r="AL3193" s="112">
        <f>IF(F3193="Re-assigned",0,IF(H3193="Closed",0,IF(H3193="Service Restored",0,IF(H3193="",0,1))))</f>
        <v/>
      </c>
      <c r="AM3193" s="124">
        <f>IF(AL3193=0,"",IF(AK3193&gt;20.99,"Aged","Non-Aged"))</f>
        <v/>
      </c>
      <c r="AN3193" s="112">
        <f>IF(Q3193&lt;&gt;"",MONTH(Q3193),"")</f>
        <v/>
      </c>
      <c r="AO3193" s="112">
        <f>IFERROR(VALUE(V3193),0)</f>
        <v/>
      </c>
    </row>
    <row customFormat="1" customHeight="1" ht="29.25" r="3194" s="112" spans="1:41">
      <c r="A3194" s="127" t="n"/>
      <c r="B3194" s="113" t="n"/>
      <c r="C3194" s="127" t="n"/>
      <c r="D3194" s="127" t="n"/>
      <c r="E3194" s="114">
        <f>IF(F3194 &lt;&gt; "",VLOOKUP(F3194,CategoryLookup,2,FALSE), "")</f>
        <v/>
      </c>
      <c r="F3194" s="126" t="n"/>
      <c r="G3194" s="127" t="n"/>
      <c r="H3194" s="127" t="n"/>
      <c r="I3194" s="127" t="n"/>
      <c r="J3194" s="127" t="n"/>
      <c r="K3194" s="127" t="n"/>
      <c r="L3194" s="127" t="n"/>
      <c r="M3194" s="127" t="n"/>
      <c r="N3194" s="120" t="n"/>
      <c r="O3194" s="120" t="n"/>
      <c r="P3194" s="120" t="n"/>
      <c r="Q3194" s="120" t="n"/>
      <c r="R3194" s="121" t="n"/>
      <c r="S3194" s="121" t="n"/>
      <c r="T3194" s="121" t="n"/>
      <c r="U3194" s="121" t="n"/>
      <c r="V3194" s="117">
        <f>IF(P3194="NA","NA",IF(P3194&lt;&gt;"",TEXT(P3194-N3194,"[h].mm"),""))</f>
        <v/>
      </c>
      <c r="W3194" s="118">
        <f>IF(AND(R3194="",S3194=""),"",R3194+S3194)</f>
        <v/>
      </c>
      <c r="X3194" s="116">
        <f>IF(O3194&lt;&gt;"",DATE(YEAR(O3194), MONTH(O3194), DAY(O3194)),"")</f>
        <v/>
      </c>
      <c r="Y3194" s="122" t="n"/>
      <c r="Z3194" s="123" t="n"/>
      <c r="AA3194" s="117">
        <f>IF(F3194="Re-assigned","NA",IF(W3194="","",IF(W3194&gt;=VLOOKUP(D3194,SLAMatrix,3,FALSE),"Yes",IF(W3194&lt;VLOOKUP(D3194,SLAMatrix,2,FALSE),"No","Internal"))))</f>
        <v/>
      </c>
      <c r="AB3194" s="123" t="n"/>
      <c r="AC3194" s="123" t="n"/>
      <c r="AD3194" s="119" t="n"/>
      <c r="AE3194" s="125" t="n"/>
      <c r="AF3194" s="124">
        <f>MONTH(O3194)</f>
        <v/>
      </c>
      <c r="AG3194" s="124">
        <f>VLOOKUP(IFERROR(MID(AE3194,1,(FIND(",",AE3194,1)-1)),AE3194),Facility_Region_Mapping,2,FALSE)</f>
        <v/>
      </c>
      <c r="AH3194" s="124" t="n"/>
      <c r="AI3194" s="124">
        <f>IF(C3194&lt;&gt;"",IF(M3194="ESM User",getInterfaceName($C3194),"NA"),"")</f>
        <v/>
      </c>
      <c r="AJ3194" s="116">
        <f>IF(Q3194&lt;&gt;"",DATE(YEAR(Q3194), MONTH(Q3194), DAY(Q3194)),"")</f>
        <v/>
      </c>
      <c r="AK3194" s="130">
        <f>IF(Q3194&lt;&gt;0,Q3194-N3194,TODAY()-N3194)</f>
        <v/>
      </c>
      <c r="AL3194" s="112">
        <f>IF(F3194="Re-assigned",0,IF(H3194="Closed",0,IF(H3194="Service Restored",0,IF(H3194="",0,1))))</f>
        <v/>
      </c>
      <c r="AM3194" s="124">
        <f>IF(AL3194=0,"",IF(AK3194&gt;20.99,"Aged","Non-Aged"))</f>
        <v/>
      </c>
      <c r="AN3194" s="112">
        <f>IF(Q3194&lt;&gt;"",MONTH(Q3194),"")</f>
        <v/>
      </c>
      <c r="AO3194" s="112">
        <f>IFERROR(VALUE(V3194),0)</f>
        <v/>
      </c>
    </row>
    <row customFormat="1" customHeight="1" ht="29.25" r="3195" s="112" spans="1:41">
      <c r="A3195" s="127" t="n"/>
      <c r="B3195" s="113" t="n"/>
      <c r="C3195" s="127" t="n"/>
      <c r="D3195" s="127" t="n"/>
      <c r="E3195" s="114">
        <f>IF(F3195 &lt;&gt; "",VLOOKUP(F3195,CategoryLookup,2,FALSE), "")</f>
        <v/>
      </c>
      <c r="F3195" s="126" t="n"/>
      <c r="G3195" s="127" t="n"/>
      <c r="H3195" s="127" t="n"/>
      <c r="I3195" s="127" t="n"/>
      <c r="J3195" s="127" t="n"/>
      <c r="K3195" s="127" t="n"/>
      <c r="L3195" s="127" t="n"/>
      <c r="M3195" s="127" t="n"/>
      <c r="N3195" s="120" t="n"/>
      <c r="O3195" s="120" t="n"/>
      <c r="P3195" s="120" t="n"/>
      <c r="Q3195" s="120" t="n"/>
      <c r="R3195" s="121" t="n"/>
      <c r="S3195" s="121" t="n"/>
      <c r="T3195" s="121" t="n"/>
      <c r="U3195" s="121" t="n"/>
      <c r="V3195" s="117">
        <f>IF(P3195="NA","NA",IF(P3195&lt;&gt;"",TEXT(P3195-N3195,"[h].mm"),""))</f>
        <v/>
      </c>
      <c r="W3195" s="118">
        <f>IF(AND(R3195="",S3195=""),"",R3195+S3195)</f>
        <v/>
      </c>
      <c r="X3195" s="116">
        <f>IF(O3195&lt;&gt;"",DATE(YEAR(O3195), MONTH(O3195), DAY(O3195)),"")</f>
        <v/>
      </c>
      <c r="Y3195" s="122" t="n"/>
      <c r="Z3195" s="123" t="n"/>
      <c r="AA3195" s="117">
        <f>IF(F3195="Re-assigned","NA",IF(W3195="","",IF(W3195&gt;=VLOOKUP(D3195,SLAMatrix,3,FALSE),"Yes",IF(W3195&lt;VLOOKUP(D3195,SLAMatrix,2,FALSE),"No","Internal"))))</f>
        <v/>
      </c>
      <c r="AB3195" s="123" t="n"/>
      <c r="AC3195" s="123" t="n"/>
      <c r="AD3195" s="119" t="n"/>
      <c r="AE3195" s="125" t="n"/>
      <c r="AF3195" s="124">
        <f>MONTH(O3195)</f>
        <v/>
      </c>
      <c r="AG3195" s="124">
        <f>VLOOKUP(IFERROR(MID(AE3195,1,(FIND(",",AE3195,1)-1)),AE3195),Facility_Region_Mapping,2,FALSE)</f>
        <v/>
      </c>
      <c r="AH3195" s="124" t="n"/>
      <c r="AI3195" s="124">
        <f>IF(C3195&lt;&gt;"",IF(M3195="ESM User",getInterfaceName($C3195),"NA"),"")</f>
        <v/>
      </c>
      <c r="AJ3195" s="116">
        <f>IF(Q3195&lt;&gt;"",DATE(YEAR(Q3195), MONTH(Q3195), DAY(Q3195)),"")</f>
        <v/>
      </c>
      <c r="AK3195" s="130">
        <f>IF(Q3195&lt;&gt;0,Q3195-N3195,TODAY()-N3195)</f>
        <v/>
      </c>
      <c r="AL3195" s="112">
        <f>IF(F3195="Re-assigned",0,IF(H3195="Closed",0,IF(H3195="Service Restored",0,IF(H3195="",0,1))))</f>
        <v/>
      </c>
      <c r="AM3195" s="124">
        <f>IF(AL3195=0,"",IF(AK3195&gt;20.99,"Aged","Non-Aged"))</f>
        <v/>
      </c>
      <c r="AN3195" s="112">
        <f>IF(Q3195&lt;&gt;"",MONTH(Q3195),"")</f>
        <v/>
      </c>
      <c r="AO3195" s="112">
        <f>IFERROR(VALUE(V3195),0)</f>
        <v/>
      </c>
    </row>
    <row customFormat="1" customHeight="1" ht="29.25" r="3196" s="112" spans="1:41">
      <c r="A3196" s="127" t="n"/>
      <c r="B3196" s="113" t="n"/>
      <c r="C3196" s="127" t="n"/>
      <c r="D3196" s="127" t="n"/>
      <c r="E3196" s="114">
        <f>IF(F3196 &lt;&gt; "",VLOOKUP(F3196,CategoryLookup,2,FALSE), "")</f>
        <v/>
      </c>
      <c r="F3196" s="126" t="n"/>
      <c r="G3196" s="127" t="n"/>
      <c r="H3196" s="127" t="n"/>
      <c r="I3196" s="127" t="n"/>
      <c r="J3196" s="127" t="n"/>
      <c r="K3196" s="127" t="n"/>
      <c r="L3196" s="127" t="n"/>
      <c r="M3196" s="127" t="n"/>
      <c r="N3196" s="120" t="n"/>
      <c r="O3196" s="120" t="n"/>
      <c r="P3196" s="120" t="n"/>
      <c r="Q3196" s="120" t="n"/>
      <c r="R3196" s="121" t="n"/>
      <c r="S3196" s="121" t="n"/>
      <c r="T3196" s="121" t="n"/>
      <c r="U3196" s="121" t="n"/>
      <c r="V3196" s="117">
        <f>IF(P3196="NA","NA",IF(P3196&lt;&gt;"",TEXT(P3196-N3196,"[h].mm"),""))</f>
        <v/>
      </c>
      <c r="W3196" s="118">
        <f>IF(AND(R3196="",S3196=""),"",R3196+S3196)</f>
        <v/>
      </c>
      <c r="X3196" s="116">
        <f>IF(O3196&lt;&gt;"",DATE(YEAR(O3196), MONTH(O3196), DAY(O3196)),"")</f>
        <v/>
      </c>
      <c r="Y3196" s="122" t="n"/>
      <c r="Z3196" s="123" t="n"/>
      <c r="AA3196" s="117">
        <f>IF(F3196="Re-assigned","NA",IF(W3196="","",IF(W3196&gt;=VLOOKUP(D3196,SLAMatrix,3,FALSE),"Yes",IF(W3196&lt;VLOOKUP(D3196,SLAMatrix,2,FALSE),"No","Internal"))))</f>
        <v/>
      </c>
      <c r="AB3196" s="123" t="n"/>
      <c r="AC3196" s="123" t="n"/>
      <c r="AD3196" s="119" t="n"/>
      <c r="AE3196" s="125" t="n"/>
      <c r="AF3196" s="124">
        <f>MONTH(O3196)</f>
        <v/>
      </c>
      <c r="AG3196" s="124">
        <f>VLOOKUP(IFERROR(MID(AE3196,1,(FIND(",",AE3196,1)-1)),AE3196),Facility_Region_Mapping,2,FALSE)</f>
        <v/>
      </c>
      <c r="AH3196" s="124" t="n"/>
      <c r="AI3196" s="124">
        <f>IF(C3196&lt;&gt;"",IF(M3196="ESM User",getInterfaceName($C3196),"NA"),"")</f>
        <v/>
      </c>
      <c r="AJ3196" s="116">
        <f>IF(Q3196&lt;&gt;"",DATE(YEAR(Q3196), MONTH(Q3196), DAY(Q3196)),"")</f>
        <v/>
      </c>
      <c r="AK3196" s="130">
        <f>IF(Q3196&lt;&gt;0,Q3196-N3196,TODAY()-N3196)</f>
        <v/>
      </c>
      <c r="AL3196" s="112">
        <f>IF(F3196="Re-assigned",0,IF(H3196="Closed",0,IF(H3196="Service Restored",0,IF(H3196="",0,1))))</f>
        <v/>
      </c>
      <c r="AM3196" s="124">
        <f>IF(AL3196=0,"",IF(AK3196&gt;20.99,"Aged","Non-Aged"))</f>
        <v/>
      </c>
      <c r="AN3196" s="112">
        <f>IF(Q3196&lt;&gt;"",MONTH(Q3196),"")</f>
        <v/>
      </c>
      <c r="AO3196" s="112">
        <f>IFERROR(VALUE(V3196),0)</f>
        <v/>
      </c>
    </row>
    <row customFormat="1" customHeight="1" ht="29.25" r="3197" s="112" spans="1:41">
      <c r="A3197" s="127" t="n"/>
      <c r="B3197" s="113" t="n"/>
      <c r="C3197" s="127" t="n"/>
      <c r="D3197" s="127" t="n"/>
      <c r="E3197" s="114">
        <f>IF(F3197 &lt;&gt; "",VLOOKUP(F3197,CategoryLookup,2,FALSE), "")</f>
        <v/>
      </c>
      <c r="F3197" s="126" t="n"/>
      <c r="G3197" s="127" t="n"/>
      <c r="H3197" s="127" t="n"/>
      <c r="I3197" s="127" t="n"/>
      <c r="J3197" s="127" t="n"/>
      <c r="K3197" s="127" t="n"/>
      <c r="L3197" s="127" t="n"/>
      <c r="M3197" s="127" t="n"/>
      <c r="N3197" s="120" t="n"/>
      <c r="O3197" s="120" t="n"/>
      <c r="P3197" s="120" t="n"/>
      <c r="Q3197" s="120" t="n"/>
      <c r="R3197" s="121" t="n"/>
      <c r="S3197" s="121" t="n"/>
      <c r="T3197" s="121" t="n"/>
      <c r="U3197" s="121" t="n"/>
      <c r="V3197" s="117">
        <f>IF(P3197="NA","NA",IF(P3197&lt;&gt;"",TEXT(P3197-N3197,"[h].mm"),""))</f>
        <v/>
      </c>
      <c r="W3197" s="118">
        <f>IF(AND(R3197="",S3197=""),"",R3197+S3197)</f>
        <v/>
      </c>
      <c r="X3197" s="116">
        <f>IF(O3197&lt;&gt;"",DATE(YEAR(O3197), MONTH(O3197), DAY(O3197)),"")</f>
        <v/>
      </c>
      <c r="Y3197" s="122" t="n"/>
      <c r="Z3197" s="123" t="n"/>
      <c r="AA3197" s="117">
        <f>IF(F3197="Re-assigned","NA",IF(W3197="","",IF(W3197&gt;=VLOOKUP(D3197,SLAMatrix,3,FALSE),"Yes",IF(W3197&lt;VLOOKUP(D3197,SLAMatrix,2,FALSE),"No","Internal"))))</f>
        <v/>
      </c>
      <c r="AB3197" s="123" t="n"/>
      <c r="AC3197" s="123" t="n"/>
      <c r="AD3197" s="119" t="n"/>
      <c r="AE3197" s="125" t="n"/>
      <c r="AF3197" s="124">
        <f>MONTH(O3197)</f>
        <v/>
      </c>
      <c r="AG3197" s="124">
        <f>VLOOKUP(IFERROR(MID(AE3197,1,(FIND(",",AE3197,1)-1)),AE3197),Facility_Region_Mapping,2,FALSE)</f>
        <v/>
      </c>
      <c r="AH3197" s="124" t="n"/>
      <c r="AI3197" s="124">
        <f>IF(C3197&lt;&gt;"",IF(M3197="ESM User",getInterfaceName($C3197),"NA"),"")</f>
        <v/>
      </c>
      <c r="AJ3197" s="116">
        <f>IF(Q3197&lt;&gt;"",DATE(YEAR(Q3197), MONTH(Q3197), DAY(Q3197)),"")</f>
        <v/>
      </c>
      <c r="AK3197" s="130">
        <f>IF(Q3197&lt;&gt;0,Q3197-N3197,TODAY()-N3197)</f>
        <v/>
      </c>
      <c r="AL3197" s="112">
        <f>IF(F3197="Re-assigned",0,IF(H3197="Closed",0,IF(H3197="Service Restored",0,IF(H3197="",0,1))))</f>
        <v/>
      </c>
      <c r="AM3197" s="124">
        <f>IF(AL3197=0,"",IF(AK3197&gt;20.99,"Aged","Non-Aged"))</f>
        <v/>
      </c>
      <c r="AN3197" s="112">
        <f>IF(Q3197&lt;&gt;"",MONTH(Q3197),"")</f>
        <v/>
      </c>
      <c r="AO3197" s="112">
        <f>IFERROR(VALUE(V3197),0)</f>
        <v/>
      </c>
    </row>
    <row customFormat="1" customHeight="1" ht="29.25" r="3198" s="112" spans="1:41">
      <c r="A3198" s="127" t="n"/>
      <c r="B3198" s="113" t="n"/>
      <c r="C3198" s="127" t="n"/>
      <c r="D3198" s="127" t="n"/>
      <c r="E3198" s="114">
        <f>IF(F3198 &lt;&gt; "",VLOOKUP(F3198,CategoryLookup,2,FALSE), "")</f>
        <v/>
      </c>
      <c r="F3198" s="126" t="n"/>
      <c r="G3198" s="127" t="n"/>
      <c r="H3198" s="127" t="n"/>
      <c r="I3198" s="127" t="n"/>
      <c r="J3198" s="127" t="n"/>
      <c r="K3198" s="127" t="n"/>
      <c r="L3198" s="127" t="n"/>
      <c r="M3198" s="127" t="n"/>
      <c r="N3198" s="120" t="n"/>
      <c r="O3198" s="120" t="n"/>
      <c r="P3198" s="120" t="n"/>
      <c r="Q3198" s="120" t="n"/>
      <c r="R3198" s="121" t="n"/>
      <c r="S3198" s="121" t="n"/>
      <c r="T3198" s="121" t="n"/>
      <c r="U3198" s="121" t="n"/>
      <c r="V3198" s="117">
        <f>IF(P3198="NA","NA",IF(P3198&lt;&gt;"",TEXT(P3198-N3198,"[h].mm"),""))</f>
        <v/>
      </c>
      <c r="W3198" s="118">
        <f>IF(AND(R3198="",S3198=""),"",R3198+S3198)</f>
        <v/>
      </c>
      <c r="X3198" s="116">
        <f>IF(O3198&lt;&gt;"",DATE(YEAR(O3198), MONTH(O3198), DAY(O3198)),"")</f>
        <v/>
      </c>
      <c r="Y3198" s="122" t="n"/>
      <c r="Z3198" s="123" t="n"/>
      <c r="AA3198" s="117">
        <f>IF(F3198="Re-assigned","NA",IF(W3198="","",IF(W3198&gt;=VLOOKUP(D3198,SLAMatrix,3,FALSE),"Yes",IF(W3198&lt;VLOOKUP(D3198,SLAMatrix,2,FALSE),"No","Internal"))))</f>
        <v/>
      </c>
      <c r="AB3198" s="123" t="n"/>
      <c r="AC3198" s="123" t="n"/>
      <c r="AD3198" s="119" t="n"/>
      <c r="AE3198" s="125" t="n"/>
      <c r="AF3198" s="124">
        <f>MONTH(O3198)</f>
        <v/>
      </c>
      <c r="AG3198" s="124">
        <f>VLOOKUP(IFERROR(MID(AE3198,1,(FIND(",",AE3198,1)-1)),AE3198),Facility_Region_Mapping,2,FALSE)</f>
        <v/>
      </c>
      <c r="AH3198" s="124" t="n"/>
      <c r="AI3198" s="124">
        <f>IF(C3198&lt;&gt;"",IF(M3198="ESM User",getInterfaceName($C3198),"NA"),"")</f>
        <v/>
      </c>
      <c r="AJ3198" s="116">
        <f>IF(Q3198&lt;&gt;"",DATE(YEAR(Q3198), MONTH(Q3198), DAY(Q3198)),"")</f>
        <v/>
      </c>
      <c r="AK3198" s="130">
        <f>IF(Q3198&lt;&gt;0,Q3198-N3198,TODAY()-N3198)</f>
        <v/>
      </c>
      <c r="AL3198" s="112">
        <f>IF(F3198="Re-assigned",0,IF(H3198="Closed",0,IF(H3198="Service Restored",0,IF(H3198="",0,1))))</f>
        <v/>
      </c>
      <c r="AM3198" s="124">
        <f>IF(AL3198=0,"",IF(AK3198&gt;20.99,"Aged","Non-Aged"))</f>
        <v/>
      </c>
      <c r="AN3198" s="112">
        <f>IF(Q3198&lt;&gt;"",MONTH(Q3198),"")</f>
        <v/>
      </c>
      <c r="AO3198" s="112">
        <f>IFERROR(VALUE(V3198),0)</f>
        <v/>
      </c>
    </row>
    <row customFormat="1" customHeight="1" ht="29.25" r="3199" s="112" spans="1:41">
      <c r="A3199" s="127" t="n"/>
      <c r="B3199" s="113" t="n"/>
      <c r="C3199" s="127" t="n"/>
      <c r="D3199" s="127" t="n"/>
      <c r="E3199" s="114">
        <f>IF(F3199 &lt;&gt; "",VLOOKUP(F3199,CategoryLookup,2,FALSE), "")</f>
        <v/>
      </c>
      <c r="F3199" s="126" t="n"/>
      <c r="G3199" s="127" t="n"/>
      <c r="H3199" s="127" t="n"/>
      <c r="I3199" s="127" t="n"/>
      <c r="J3199" s="127" t="n"/>
      <c r="K3199" s="127" t="n"/>
      <c r="L3199" s="127" t="n"/>
      <c r="M3199" s="127" t="n"/>
      <c r="N3199" s="120" t="n"/>
      <c r="O3199" s="120" t="n"/>
      <c r="P3199" s="120" t="n"/>
      <c r="Q3199" s="120" t="n"/>
      <c r="R3199" s="121" t="n"/>
      <c r="S3199" s="121" t="n"/>
      <c r="T3199" s="121" t="n"/>
      <c r="U3199" s="121" t="n"/>
      <c r="V3199" s="117">
        <f>IF(P3199="NA","NA",IF(P3199&lt;&gt;"",TEXT(P3199-N3199,"[h].mm"),""))</f>
        <v/>
      </c>
      <c r="W3199" s="118">
        <f>IF(AND(R3199="",S3199=""),"",R3199+S3199)</f>
        <v/>
      </c>
      <c r="X3199" s="116">
        <f>IF(O3199&lt;&gt;"",DATE(YEAR(O3199), MONTH(O3199), DAY(O3199)),"")</f>
        <v/>
      </c>
      <c r="Y3199" s="122" t="n"/>
      <c r="Z3199" s="123" t="n"/>
      <c r="AA3199" s="117">
        <f>IF(F3199="Re-assigned","NA",IF(W3199="","",IF(W3199&gt;=VLOOKUP(D3199,SLAMatrix,3,FALSE),"Yes",IF(W3199&lt;VLOOKUP(D3199,SLAMatrix,2,FALSE),"No","Internal"))))</f>
        <v/>
      </c>
      <c r="AB3199" s="123" t="n"/>
      <c r="AC3199" s="123" t="n"/>
      <c r="AD3199" s="119" t="n"/>
      <c r="AE3199" s="125" t="n"/>
      <c r="AF3199" s="124">
        <f>MONTH(O3199)</f>
        <v/>
      </c>
      <c r="AG3199" s="124">
        <f>VLOOKUP(IFERROR(MID(AE3199,1,(FIND(",",AE3199,1)-1)),AE3199),Facility_Region_Mapping,2,FALSE)</f>
        <v/>
      </c>
      <c r="AH3199" s="124" t="n"/>
      <c r="AI3199" s="124">
        <f>IF(C3199&lt;&gt;"",IF(M3199="ESM User",getInterfaceName($C3199),"NA"),"")</f>
        <v/>
      </c>
      <c r="AJ3199" s="116">
        <f>IF(Q3199&lt;&gt;"",DATE(YEAR(Q3199), MONTH(Q3199), DAY(Q3199)),"")</f>
        <v/>
      </c>
      <c r="AK3199" s="130">
        <f>IF(Q3199&lt;&gt;0,Q3199-N3199,TODAY()-N3199)</f>
        <v/>
      </c>
      <c r="AL3199" s="112">
        <f>IF(F3199="Re-assigned",0,IF(H3199="Closed",0,IF(H3199="Service Restored",0,IF(H3199="",0,1))))</f>
        <v/>
      </c>
      <c r="AM3199" s="124">
        <f>IF(AL3199=0,"",IF(AK3199&gt;20.99,"Aged","Non-Aged"))</f>
        <v/>
      </c>
      <c r="AN3199" s="112">
        <f>IF(Q3199&lt;&gt;"",MONTH(Q3199),"")</f>
        <v/>
      </c>
      <c r="AO3199" s="112">
        <f>IFERROR(VALUE(V3199),0)</f>
        <v/>
      </c>
    </row>
    <row customFormat="1" customHeight="1" ht="29.25" r="3200" s="112" spans="1:41">
      <c r="A3200" s="127" t="n"/>
      <c r="B3200" s="113" t="n"/>
      <c r="C3200" s="127" t="n"/>
      <c r="D3200" s="127" t="n"/>
      <c r="E3200" s="114">
        <f>IF(F3200 &lt;&gt; "",VLOOKUP(F3200,CategoryLookup,2,FALSE), "")</f>
        <v/>
      </c>
      <c r="F3200" s="126" t="n"/>
      <c r="G3200" s="127" t="n"/>
      <c r="H3200" s="127" t="n"/>
      <c r="I3200" s="127" t="n"/>
      <c r="J3200" s="127" t="n"/>
      <c r="K3200" s="127" t="n"/>
      <c r="L3200" s="127" t="n"/>
      <c r="M3200" s="127" t="n"/>
      <c r="N3200" s="120" t="n"/>
      <c r="O3200" s="120" t="n"/>
      <c r="P3200" s="120" t="n"/>
      <c r="Q3200" s="120" t="n"/>
      <c r="R3200" s="121" t="n"/>
      <c r="S3200" s="121" t="n"/>
      <c r="T3200" s="121" t="n"/>
      <c r="U3200" s="121" t="n"/>
      <c r="V3200" s="117">
        <f>IF(P3200="NA","NA",IF(P3200&lt;&gt;"",TEXT(P3200-N3200,"[h].mm"),""))</f>
        <v/>
      </c>
      <c r="W3200" s="118">
        <f>IF(AND(R3200="",S3200=""),"",R3200+S3200)</f>
        <v/>
      </c>
      <c r="X3200" s="116">
        <f>IF(O3200&lt;&gt;"",DATE(YEAR(O3200), MONTH(O3200), DAY(O3200)),"")</f>
        <v/>
      </c>
      <c r="Y3200" s="122" t="n"/>
      <c r="Z3200" s="123" t="n"/>
      <c r="AA3200" s="117">
        <f>IF(F3200="Re-assigned","NA",IF(W3200="","",IF(W3200&gt;=VLOOKUP(D3200,SLAMatrix,3,FALSE),"Yes",IF(W3200&lt;VLOOKUP(D3200,SLAMatrix,2,FALSE),"No","Internal"))))</f>
        <v/>
      </c>
      <c r="AB3200" s="123" t="n"/>
      <c r="AC3200" s="123" t="n"/>
      <c r="AD3200" s="119" t="n"/>
      <c r="AE3200" s="125" t="n"/>
      <c r="AF3200" s="124">
        <f>MONTH(O3200)</f>
        <v/>
      </c>
      <c r="AG3200" s="124">
        <f>VLOOKUP(IFERROR(MID(AE3200,1,(FIND(",",AE3200,1)-1)),AE3200),Facility_Region_Mapping,2,FALSE)</f>
        <v/>
      </c>
      <c r="AH3200" s="124" t="n"/>
      <c r="AI3200" s="124">
        <f>IF(C3200&lt;&gt;"",IF(M3200="ESM User",getInterfaceName($C3200),"NA"),"")</f>
        <v/>
      </c>
      <c r="AJ3200" s="116">
        <f>IF(Q3200&lt;&gt;"",DATE(YEAR(Q3200), MONTH(Q3200), DAY(Q3200)),"")</f>
        <v/>
      </c>
      <c r="AK3200" s="130">
        <f>IF(Q3200&lt;&gt;0,Q3200-N3200,TODAY()-N3200)</f>
        <v/>
      </c>
      <c r="AL3200" s="112">
        <f>IF(F3200="Re-assigned",0,IF(H3200="Closed",0,IF(H3200="Service Restored",0,IF(H3200="",0,1))))</f>
        <v/>
      </c>
      <c r="AM3200" s="124">
        <f>IF(AL3200=0,"",IF(AK3200&gt;20.99,"Aged","Non-Aged"))</f>
        <v/>
      </c>
      <c r="AN3200" s="112">
        <f>IF(Q3200&lt;&gt;"",MONTH(Q3200),"")</f>
        <v/>
      </c>
      <c r="AO3200" s="112">
        <f>IFERROR(VALUE(V3200),0)</f>
        <v/>
      </c>
    </row>
    <row customFormat="1" customHeight="1" ht="29.25" r="3201" s="112" spans="1:41">
      <c r="A3201" s="127" t="n"/>
      <c r="B3201" s="113" t="n"/>
      <c r="C3201" s="127" t="n"/>
      <c r="D3201" s="127" t="n"/>
      <c r="E3201" s="114">
        <f>IF(F3201 &lt;&gt; "",VLOOKUP(F3201,CategoryLookup,2,FALSE), "")</f>
        <v/>
      </c>
      <c r="F3201" s="126" t="n"/>
      <c r="G3201" s="127" t="n"/>
      <c r="H3201" s="127" t="n"/>
      <c r="I3201" s="127" t="n"/>
      <c r="J3201" s="127" t="n"/>
      <c r="K3201" s="127" t="n"/>
      <c r="L3201" s="127" t="n"/>
      <c r="M3201" s="127" t="n"/>
      <c r="N3201" s="120" t="n"/>
      <c r="O3201" s="120" t="n"/>
      <c r="P3201" s="120" t="n"/>
      <c r="Q3201" s="120" t="n"/>
      <c r="R3201" s="121" t="n"/>
      <c r="S3201" s="121" t="n"/>
      <c r="T3201" s="121" t="n"/>
      <c r="U3201" s="121" t="n"/>
      <c r="V3201" s="117">
        <f>IF(P3201="NA","NA",IF(P3201&lt;&gt;"",TEXT(P3201-N3201,"[h].mm"),""))</f>
        <v/>
      </c>
      <c r="W3201" s="118">
        <f>IF(AND(R3201="",S3201=""),"",R3201+S3201)</f>
        <v/>
      </c>
      <c r="X3201" s="116">
        <f>IF(O3201&lt;&gt;"",DATE(YEAR(O3201), MONTH(O3201), DAY(O3201)),"")</f>
        <v/>
      </c>
      <c r="Y3201" s="122" t="n"/>
      <c r="Z3201" s="123" t="n"/>
      <c r="AA3201" s="117">
        <f>IF(F3201="Re-assigned","NA",IF(W3201="","",IF(W3201&gt;=VLOOKUP(D3201,SLAMatrix,3,FALSE),"Yes",IF(W3201&lt;VLOOKUP(D3201,SLAMatrix,2,FALSE),"No","Internal"))))</f>
        <v/>
      </c>
      <c r="AB3201" s="123" t="n"/>
      <c r="AC3201" s="123" t="n"/>
      <c r="AD3201" s="119" t="n"/>
      <c r="AE3201" s="125" t="n"/>
      <c r="AF3201" s="124">
        <f>MONTH(O3201)</f>
        <v/>
      </c>
      <c r="AG3201" s="124">
        <f>VLOOKUP(IFERROR(MID(AE3201,1,(FIND(",",AE3201,1)-1)),AE3201),Facility_Region_Mapping,2,FALSE)</f>
        <v/>
      </c>
      <c r="AH3201" s="124" t="n"/>
      <c r="AI3201" s="124">
        <f>IF(C3201&lt;&gt;"",IF(M3201="ESM User",getInterfaceName($C3201),"NA"),"")</f>
        <v/>
      </c>
      <c r="AJ3201" s="116">
        <f>IF(Q3201&lt;&gt;"",DATE(YEAR(Q3201), MONTH(Q3201), DAY(Q3201)),"")</f>
        <v/>
      </c>
      <c r="AK3201" s="130">
        <f>IF(Q3201&lt;&gt;0,Q3201-N3201,TODAY()-N3201)</f>
        <v/>
      </c>
      <c r="AL3201" s="112">
        <f>IF(F3201="Re-assigned",0,IF(H3201="Closed",0,IF(H3201="Service Restored",0,IF(H3201="",0,1))))</f>
        <v/>
      </c>
      <c r="AM3201" s="124">
        <f>IF(AL3201=0,"",IF(AK3201&gt;20.99,"Aged","Non-Aged"))</f>
        <v/>
      </c>
      <c r="AN3201" s="112">
        <f>IF(Q3201&lt;&gt;"",MONTH(Q3201),"")</f>
        <v/>
      </c>
      <c r="AO3201" s="112">
        <f>IFERROR(VALUE(V3201),0)</f>
        <v/>
      </c>
    </row>
    <row customFormat="1" customHeight="1" ht="29.25" r="3202" s="112" spans="1:41">
      <c r="A3202" s="127" t="n"/>
      <c r="B3202" s="113" t="n"/>
      <c r="C3202" s="127" t="n"/>
      <c r="D3202" s="127" t="n"/>
      <c r="E3202" s="114">
        <f>IF(F3202 &lt;&gt; "",VLOOKUP(F3202,CategoryLookup,2,FALSE), "")</f>
        <v/>
      </c>
      <c r="F3202" s="126" t="n"/>
      <c r="G3202" s="127" t="n"/>
      <c r="H3202" s="127" t="n"/>
      <c r="I3202" s="127" t="n"/>
      <c r="J3202" s="127" t="n"/>
      <c r="K3202" s="127" t="n"/>
      <c r="L3202" s="127" t="n"/>
      <c r="M3202" s="127" t="n"/>
      <c r="N3202" s="120" t="n"/>
      <c r="O3202" s="120" t="n"/>
      <c r="P3202" s="120" t="n"/>
      <c r="Q3202" s="120" t="n"/>
      <c r="R3202" s="121" t="n"/>
      <c r="S3202" s="121" t="n"/>
      <c r="T3202" s="121" t="n"/>
      <c r="U3202" s="121" t="n"/>
      <c r="V3202" s="117">
        <f>IF(P3202="NA","NA",IF(P3202&lt;&gt;"",TEXT(P3202-N3202,"[h].mm"),""))</f>
        <v/>
      </c>
      <c r="W3202" s="118">
        <f>IF(AND(R3202="",S3202=""),"",R3202+S3202)</f>
        <v/>
      </c>
      <c r="X3202" s="116">
        <f>IF(O3202&lt;&gt;"",DATE(YEAR(O3202), MONTH(O3202), DAY(O3202)),"")</f>
        <v/>
      </c>
      <c r="Y3202" s="122" t="n"/>
      <c r="Z3202" s="123" t="n"/>
      <c r="AA3202" s="117">
        <f>IF(F3202="Re-assigned","NA",IF(W3202="","",IF(W3202&gt;=VLOOKUP(D3202,SLAMatrix,3,FALSE),"Yes",IF(W3202&lt;VLOOKUP(D3202,SLAMatrix,2,FALSE),"No","Internal"))))</f>
        <v/>
      </c>
      <c r="AB3202" s="123" t="n"/>
      <c r="AC3202" s="123" t="n"/>
      <c r="AD3202" s="119" t="n"/>
      <c r="AE3202" s="125" t="n"/>
      <c r="AF3202" s="124">
        <f>MONTH(O3202)</f>
        <v/>
      </c>
      <c r="AG3202" s="124">
        <f>VLOOKUP(IFERROR(MID(AE3202,1,(FIND(",",AE3202,1)-1)),AE3202),Facility_Region_Mapping,2,FALSE)</f>
        <v/>
      </c>
      <c r="AH3202" s="124" t="n"/>
      <c r="AI3202" s="124">
        <f>IF(C3202&lt;&gt;"",IF(M3202="ESM User",getInterfaceName($C3202),"NA"),"")</f>
        <v/>
      </c>
      <c r="AJ3202" s="116">
        <f>IF(Q3202&lt;&gt;"",DATE(YEAR(Q3202), MONTH(Q3202), DAY(Q3202)),"")</f>
        <v/>
      </c>
      <c r="AK3202" s="130">
        <f>IF(Q3202&lt;&gt;0,Q3202-N3202,TODAY()-N3202)</f>
        <v/>
      </c>
      <c r="AL3202" s="112">
        <f>IF(F3202="Re-assigned",0,IF(H3202="Closed",0,IF(H3202="Service Restored",0,IF(H3202="",0,1))))</f>
        <v/>
      </c>
      <c r="AM3202" s="124">
        <f>IF(AL3202=0,"",IF(AK3202&gt;20.99,"Aged","Non-Aged"))</f>
        <v/>
      </c>
      <c r="AN3202" s="112">
        <f>IF(Q3202&lt;&gt;"",MONTH(Q3202),"")</f>
        <v/>
      </c>
      <c r="AO3202" s="112">
        <f>IFERROR(VALUE(V3202),0)</f>
        <v/>
      </c>
    </row>
    <row customFormat="1" customHeight="1" ht="29.25" r="3203" s="112" spans="1:41">
      <c r="A3203" s="127" t="n"/>
      <c r="B3203" s="113" t="n"/>
      <c r="C3203" s="127" t="n"/>
      <c r="D3203" s="127" t="n"/>
      <c r="E3203" s="114">
        <f>IF(F3203 &lt;&gt; "",VLOOKUP(F3203,CategoryLookup,2,FALSE), "")</f>
        <v/>
      </c>
      <c r="F3203" s="126" t="n"/>
      <c r="G3203" s="127" t="n"/>
      <c r="H3203" s="127" t="n"/>
      <c r="I3203" s="127" t="n"/>
      <c r="J3203" s="127" t="n"/>
      <c r="K3203" s="127" t="n"/>
      <c r="L3203" s="127" t="n"/>
      <c r="M3203" s="127" t="n"/>
      <c r="N3203" s="120" t="n"/>
      <c r="O3203" s="120" t="n"/>
      <c r="P3203" s="120" t="n"/>
      <c r="Q3203" s="120" t="n"/>
      <c r="R3203" s="121" t="n"/>
      <c r="S3203" s="121" t="n"/>
      <c r="T3203" s="121" t="n"/>
      <c r="U3203" s="121" t="n"/>
      <c r="V3203" s="117">
        <f>IF(P3203="NA","NA",IF(P3203&lt;&gt;"",TEXT(P3203-N3203,"[h].mm"),""))</f>
        <v/>
      </c>
      <c r="W3203" s="118">
        <f>IF(AND(R3203="",S3203=""),"",R3203+S3203)</f>
        <v/>
      </c>
      <c r="X3203" s="116">
        <f>IF(O3203&lt;&gt;"",DATE(YEAR(O3203), MONTH(O3203), DAY(O3203)),"")</f>
        <v/>
      </c>
      <c r="Y3203" s="122" t="n"/>
      <c r="Z3203" s="123" t="n"/>
      <c r="AA3203" s="117">
        <f>IF(F3203="Re-assigned","NA",IF(W3203="","",IF(W3203&gt;=VLOOKUP(D3203,SLAMatrix,3,FALSE),"Yes",IF(W3203&lt;VLOOKUP(D3203,SLAMatrix,2,FALSE),"No","Internal"))))</f>
        <v/>
      </c>
      <c r="AB3203" s="123" t="n"/>
      <c r="AC3203" s="123" t="n"/>
      <c r="AD3203" s="119" t="n"/>
      <c r="AE3203" s="125" t="n"/>
      <c r="AF3203" s="124">
        <f>MONTH(O3203)</f>
        <v/>
      </c>
      <c r="AG3203" s="124">
        <f>VLOOKUP(IFERROR(MID(AE3203,1,(FIND(",",AE3203,1)-1)),AE3203),Facility_Region_Mapping,2,FALSE)</f>
        <v/>
      </c>
      <c r="AH3203" s="124" t="n"/>
      <c r="AI3203" s="124">
        <f>IF(C3203&lt;&gt;"",IF(M3203="ESM User",getInterfaceName($C3203),"NA"),"")</f>
        <v/>
      </c>
      <c r="AJ3203" s="116">
        <f>IF(Q3203&lt;&gt;"",DATE(YEAR(Q3203), MONTH(Q3203), DAY(Q3203)),"")</f>
        <v/>
      </c>
      <c r="AK3203" s="130">
        <f>IF(Q3203&lt;&gt;0,Q3203-N3203,TODAY()-N3203)</f>
        <v/>
      </c>
      <c r="AL3203" s="112">
        <f>IF(F3203="Re-assigned",0,IF(H3203="Closed",0,IF(H3203="Service Restored",0,IF(H3203="",0,1))))</f>
        <v/>
      </c>
      <c r="AM3203" s="124">
        <f>IF(AL3203=0,"",IF(AK3203&gt;20.99,"Aged","Non-Aged"))</f>
        <v/>
      </c>
      <c r="AN3203" s="112">
        <f>IF(Q3203&lt;&gt;"",MONTH(Q3203),"")</f>
        <v/>
      </c>
      <c r="AO3203" s="112">
        <f>IFERROR(VALUE(V3203),0)</f>
        <v/>
      </c>
    </row>
    <row customFormat="1" customHeight="1" ht="29.25" r="3204" s="112" spans="1:41">
      <c r="A3204" s="127" t="n"/>
      <c r="B3204" s="113" t="n"/>
      <c r="C3204" s="127" t="n"/>
      <c r="D3204" s="127" t="n"/>
      <c r="E3204" s="114">
        <f>IF(F3204 &lt;&gt; "",VLOOKUP(F3204,CategoryLookup,2,FALSE), "")</f>
        <v/>
      </c>
      <c r="F3204" s="126" t="n"/>
      <c r="G3204" s="127" t="n"/>
      <c r="H3204" s="127" t="n"/>
      <c r="I3204" s="127" t="n"/>
      <c r="J3204" s="127" t="n"/>
      <c r="K3204" s="127" t="n"/>
      <c r="L3204" s="127" t="n"/>
      <c r="M3204" s="127" t="n"/>
      <c r="N3204" s="120" t="n"/>
      <c r="O3204" s="120" t="n"/>
      <c r="P3204" s="120" t="n"/>
      <c r="Q3204" s="120" t="n"/>
      <c r="R3204" s="121" t="n"/>
      <c r="S3204" s="121" t="n"/>
      <c r="T3204" s="121" t="n"/>
      <c r="U3204" s="121" t="n"/>
      <c r="V3204" s="117">
        <f>IF(P3204="NA","NA",IF(P3204&lt;&gt;"",TEXT(P3204-N3204,"[h].mm"),""))</f>
        <v/>
      </c>
      <c r="W3204" s="118">
        <f>IF(AND(R3204="",S3204=""),"",R3204+S3204)</f>
        <v/>
      </c>
      <c r="X3204" s="116">
        <f>IF(O3204&lt;&gt;"",DATE(YEAR(O3204), MONTH(O3204), DAY(O3204)),"")</f>
        <v/>
      </c>
      <c r="Y3204" s="122" t="n"/>
      <c r="Z3204" s="123" t="n"/>
      <c r="AA3204" s="117">
        <f>IF(F3204="Re-assigned","NA",IF(W3204="","",IF(W3204&gt;=VLOOKUP(D3204,SLAMatrix,3,FALSE),"Yes",IF(W3204&lt;VLOOKUP(D3204,SLAMatrix,2,FALSE),"No","Internal"))))</f>
        <v/>
      </c>
      <c r="AB3204" s="123" t="n"/>
      <c r="AC3204" s="123" t="n"/>
      <c r="AD3204" s="119" t="n"/>
      <c r="AE3204" s="125" t="n"/>
      <c r="AF3204" s="124">
        <f>MONTH(O3204)</f>
        <v/>
      </c>
      <c r="AG3204" s="124">
        <f>VLOOKUP(IFERROR(MID(AE3204,1,(FIND(",",AE3204,1)-1)),AE3204),Facility_Region_Mapping,2,FALSE)</f>
        <v/>
      </c>
      <c r="AH3204" s="124" t="n"/>
      <c r="AI3204" s="124">
        <f>IF(C3204&lt;&gt;"",IF(M3204="ESM User",getInterfaceName($C3204),"NA"),"")</f>
        <v/>
      </c>
      <c r="AJ3204" s="116">
        <f>IF(Q3204&lt;&gt;"",DATE(YEAR(Q3204), MONTH(Q3204), DAY(Q3204)),"")</f>
        <v/>
      </c>
      <c r="AK3204" s="130">
        <f>IF(Q3204&lt;&gt;0,Q3204-N3204,TODAY()-N3204)</f>
        <v/>
      </c>
      <c r="AL3204" s="112">
        <f>IF(F3204="Re-assigned",0,IF(H3204="Closed",0,IF(H3204="Service Restored",0,IF(H3204="",0,1))))</f>
        <v/>
      </c>
      <c r="AM3204" s="124">
        <f>IF(AL3204=0,"",IF(AK3204&gt;20.99,"Aged","Non-Aged"))</f>
        <v/>
      </c>
      <c r="AN3204" s="112">
        <f>IF(Q3204&lt;&gt;"",MONTH(Q3204),"")</f>
        <v/>
      </c>
      <c r="AO3204" s="112">
        <f>IFERROR(VALUE(V3204),0)</f>
        <v/>
      </c>
    </row>
    <row customFormat="1" customHeight="1" ht="29.25" r="3205" s="112" spans="1:41">
      <c r="A3205" s="127" t="n"/>
      <c r="B3205" s="113" t="n"/>
      <c r="C3205" s="127" t="n"/>
      <c r="D3205" s="127" t="n"/>
      <c r="E3205" s="114">
        <f>IF(F3205 &lt;&gt; "",VLOOKUP(F3205,CategoryLookup,2,FALSE), "")</f>
        <v/>
      </c>
      <c r="F3205" s="126" t="n"/>
      <c r="G3205" s="127" t="n"/>
      <c r="H3205" s="127" t="n"/>
      <c r="I3205" s="127" t="n"/>
      <c r="J3205" s="127" t="n"/>
      <c r="K3205" s="127" t="n"/>
      <c r="L3205" s="127" t="n"/>
      <c r="M3205" s="127" t="n"/>
      <c r="N3205" s="120" t="n"/>
      <c r="O3205" s="120" t="n"/>
      <c r="P3205" s="120" t="n"/>
      <c r="Q3205" s="120" t="n"/>
      <c r="R3205" s="121" t="n"/>
      <c r="S3205" s="121" t="n"/>
      <c r="T3205" s="121" t="n"/>
      <c r="U3205" s="121" t="n"/>
      <c r="V3205" s="117">
        <f>IF(P3205="NA","NA",IF(P3205&lt;&gt;"",TEXT(P3205-N3205,"[h].mm"),""))</f>
        <v/>
      </c>
      <c r="W3205" s="118">
        <f>IF(AND(R3205="",S3205=""),"",R3205+S3205)</f>
        <v/>
      </c>
      <c r="X3205" s="116">
        <f>IF(O3205&lt;&gt;"",DATE(YEAR(O3205), MONTH(O3205), DAY(O3205)),"")</f>
        <v/>
      </c>
      <c r="Y3205" s="122" t="n"/>
      <c r="Z3205" s="123" t="n"/>
      <c r="AA3205" s="117">
        <f>IF(F3205="Re-assigned","NA",IF(W3205="","",IF(W3205&gt;=VLOOKUP(D3205,SLAMatrix,3,FALSE),"Yes",IF(W3205&lt;VLOOKUP(D3205,SLAMatrix,2,FALSE),"No","Internal"))))</f>
        <v/>
      </c>
      <c r="AB3205" s="123" t="n"/>
      <c r="AC3205" s="123" t="n"/>
      <c r="AD3205" s="119" t="n"/>
      <c r="AE3205" s="125" t="n"/>
      <c r="AF3205" s="124">
        <f>MONTH(O3205)</f>
        <v/>
      </c>
      <c r="AG3205" s="124">
        <f>VLOOKUP(IFERROR(MID(AE3205,1,(FIND(",",AE3205,1)-1)),AE3205),Facility_Region_Mapping,2,FALSE)</f>
        <v/>
      </c>
      <c r="AH3205" s="124" t="n"/>
      <c r="AI3205" s="124">
        <f>IF(C3205&lt;&gt;"",IF(M3205="ESM User",getInterfaceName($C3205),"NA"),"")</f>
        <v/>
      </c>
      <c r="AJ3205" s="116">
        <f>IF(Q3205&lt;&gt;"",DATE(YEAR(Q3205), MONTH(Q3205), DAY(Q3205)),"")</f>
        <v/>
      </c>
      <c r="AK3205" s="130">
        <f>IF(Q3205&lt;&gt;0,Q3205-N3205,TODAY()-N3205)</f>
        <v/>
      </c>
      <c r="AL3205" s="112">
        <f>IF(F3205="Re-assigned",0,IF(H3205="Closed",0,IF(H3205="Service Restored",0,IF(H3205="",0,1))))</f>
        <v/>
      </c>
      <c r="AM3205" s="124">
        <f>IF(AL3205=0,"",IF(AK3205&gt;20.99,"Aged","Non-Aged"))</f>
        <v/>
      </c>
      <c r="AN3205" s="112">
        <f>IF(Q3205&lt;&gt;"",MONTH(Q3205),"")</f>
        <v/>
      </c>
      <c r="AO3205" s="112">
        <f>IFERROR(VALUE(V3205),0)</f>
        <v/>
      </c>
    </row>
    <row customFormat="1" customHeight="1" ht="29.25" r="3206" s="112" spans="1:41">
      <c r="A3206" s="127" t="n"/>
      <c r="B3206" s="113" t="n"/>
      <c r="C3206" s="127" t="n"/>
      <c r="D3206" s="127" t="n"/>
      <c r="E3206" s="114">
        <f>IF(F3206 &lt;&gt; "",VLOOKUP(F3206,CategoryLookup,2,FALSE), "")</f>
        <v/>
      </c>
      <c r="F3206" s="126" t="n"/>
      <c r="G3206" s="127" t="n"/>
      <c r="H3206" s="127" t="n"/>
      <c r="I3206" s="127" t="n"/>
      <c r="J3206" s="127" t="n"/>
      <c r="K3206" s="127" t="n"/>
      <c r="L3206" s="127" t="n"/>
      <c r="M3206" s="127" t="n"/>
      <c r="N3206" s="120" t="n"/>
      <c r="O3206" s="120" t="n"/>
      <c r="P3206" s="120" t="n"/>
      <c r="Q3206" s="120" t="n"/>
      <c r="R3206" s="121" t="n"/>
      <c r="S3206" s="121" t="n"/>
      <c r="T3206" s="121" t="n"/>
      <c r="U3206" s="121" t="n"/>
      <c r="V3206" s="117">
        <f>IF(P3206="NA","NA",IF(P3206&lt;&gt;"",TEXT(P3206-N3206,"[h].mm"),""))</f>
        <v/>
      </c>
      <c r="W3206" s="118">
        <f>IF(AND(R3206="",S3206=""),"",R3206+S3206)</f>
        <v/>
      </c>
      <c r="X3206" s="116">
        <f>IF(O3206&lt;&gt;"",DATE(YEAR(O3206), MONTH(O3206), DAY(O3206)),"")</f>
        <v/>
      </c>
      <c r="Y3206" s="122" t="n"/>
      <c r="Z3206" s="123" t="n"/>
      <c r="AA3206" s="117">
        <f>IF(F3206="Re-assigned","NA",IF(W3206="","",IF(W3206&gt;=VLOOKUP(D3206,SLAMatrix,3,FALSE),"Yes",IF(W3206&lt;VLOOKUP(D3206,SLAMatrix,2,FALSE),"No","Internal"))))</f>
        <v/>
      </c>
      <c r="AB3206" s="123" t="n"/>
      <c r="AC3206" s="123" t="n"/>
      <c r="AD3206" s="119" t="n"/>
      <c r="AE3206" s="125" t="n"/>
      <c r="AF3206" s="124">
        <f>MONTH(O3206)</f>
        <v/>
      </c>
      <c r="AG3206" s="124">
        <f>VLOOKUP(IFERROR(MID(AE3206,1,(FIND(",",AE3206,1)-1)),AE3206),Facility_Region_Mapping,2,FALSE)</f>
        <v/>
      </c>
      <c r="AH3206" s="124" t="n"/>
      <c r="AI3206" s="124">
        <f>IF(C3206&lt;&gt;"",IF(M3206="ESM User",getInterfaceName($C3206),"NA"),"")</f>
        <v/>
      </c>
      <c r="AJ3206" s="116">
        <f>IF(Q3206&lt;&gt;"",DATE(YEAR(Q3206), MONTH(Q3206), DAY(Q3206)),"")</f>
        <v/>
      </c>
      <c r="AK3206" s="130">
        <f>IF(Q3206&lt;&gt;0,Q3206-N3206,TODAY()-N3206)</f>
        <v/>
      </c>
      <c r="AL3206" s="112">
        <f>IF(F3206="Re-assigned",0,IF(H3206="Closed",0,IF(H3206="Service Restored",0,IF(H3206="",0,1))))</f>
        <v/>
      </c>
      <c r="AM3206" s="124">
        <f>IF(AL3206=0,"",IF(AK3206&gt;20.99,"Aged","Non-Aged"))</f>
        <v/>
      </c>
      <c r="AN3206" s="112">
        <f>IF(Q3206&lt;&gt;"",MONTH(Q3206),"")</f>
        <v/>
      </c>
      <c r="AO3206" s="112">
        <f>IFERROR(VALUE(V3206),0)</f>
        <v/>
      </c>
    </row>
    <row customFormat="1" customHeight="1" ht="29.25" r="3207" s="112" spans="1:41">
      <c r="A3207" s="127" t="n"/>
      <c r="B3207" s="113" t="n"/>
      <c r="C3207" s="127" t="n"/>
      <c r="D3207" s="127" t="n"/>
      <c r="E3207" s="114">
        <f>IF(F3207 &lt;&gt; "",VLOOKUP(F3207,CategoryLookup,2,FALSE), "")</f>
        <v/>
      </c>
      <c r="F3207" s="126" t="n"/>
      <c r="G3207" s="127" t="n"/>
      <c r="H3207" s="127" t="n"/>
      <c r="I3207" s="127" t="n"/>
      <c r="J3207" s="127" t="n"/>
      <c r="K3207" s="127" t="n"/>
      <c r="L3207" s="127" t="n"/>
      <c r="M3207" s="127" t="n"/>
      <c r="N3207" s="120" t="n"/>
      <c r="O3207" s="120" t="n"/>
      <c r="P3207" s="120" t="n"/>
      <c r="Q3207" s="120" t="n"/>
      <c r="R3207" s="121" t="n"/>
      <c r="S3207" s="121" t="n"/>
      <c r="T3207" s="121" t="n"/>
      <c r="U3207" s="121" t="n"/>
      <c r="V3207" s="117">
        <f>IF(P3207="NA","NA",IF(P3207&lt;&gt;"",TEXT(P3207-N3207,"[h].mm"),""))</f>
        <v/>
      </c>
      <c r="W3207" s="118">
        <f>IF(AND(R3207="",S3207=""),"",R3207+S3207)</f>
        <v/>
      </c>
      <c r="X3207" s="116">
        <f>IF(O3207&lt;&gt;"",DATE(YEAR(O3207), MONTH(O3207), DAY(O3207)),"")</f>
        <v/>
      </c>
      <c r="Y3207" s="122" t="n"/>
      <c r="Z3207" s="123" t="n"/>
      <c r="AA3207" s="117">
        <f>IF(F3207="Re-assigned","NA",IF(W3207="","",IF(W3207&gt;=VLOOKUP(D3207,SLAMatrix,3,FALSE),"Yes",IF(W3207&lt;VLOOKUP(D3207,SLAMatrix,2,FALSE),"No","Internal"))))</f>
        <v/>
      </c>
      <c r="AB3207" s="123" t="n"/>
      <c r="AC3207" s="123" t="n"/>
      <c r="AD3207" s="119" t="n"/>
      <c r="AE3207" s="125" t="n"/>
      <c r="AF3207" s="124">
        <f>MONTH(O3207)</f>
        <v/>
      </c>
      <c r="AG3207" s="124">
        <f>VLOOKUP(IFERROR(MID(AE3207,1,(FIND(",",AE3207,1)-1)),AE3207),Facility_Region_Mapping,2,FALSE)</f>
        <v/>
      </c>
      <c r="AH3207" s="124" t="n"/>
      <c r="AI3207" s="124">
        <f>IF(C3207&lt;&gt;"",IF(M3207="ESM User",getInterfaceName($C3207),"NA"),"")</f>
        <v/>
      </c>
      <c r="AJ3207" s="116">
        <f>IF(Q3207&lt;&gt;"",DATE(YEAR(Q3207), MONTH(Q3207), DAY(Q3207)),"")</f>
        <v/>
      </c>
      <c r="AK3207" s="130">
        <f>IF(Q3207&lt;&gt;0,Q3207-N3207,TODAY()-N3207)</f>
        <v/>
      </c>
      <c r="AL3207" s="112">
        <f>IF(F3207="Re-assigned",0,IF(H3207="Closed",0,IF(H3207="Service Restored",0,IF(H3207="",0,1))))</f>
        <v/>
      </c>
      <c r="AM3207" s="124">
        <f>IF(AL3207=0,"",IF(AK3207&gt;20.99,"Aged","Non-Aged"))</f>
        <v/>
      </c>
      <c r="AN3207" s="112">
        <f>IF(Q3207&lt;&gt;"",MONTH(Q3207),"")</f>
        <v/>
      </c>
      <c r="AO3207" s="112">
        <f>IFERROR(VALUE(V3207),0)</f>
        <v/>
      </c>
    </row>
    <row customFormat="1" customHeight="1" ht="29.25" r="3208" s="112" spans="1:41">
      <c r="A3208" s="127" t="n"/>
      <c r="B3208" s="113" t="n"/>
      <c r="C3208" s="127" t="n"/>
      <c r="D3208" s="127" t="n"/>
      <c r="E3208" s="114">
        <f>IF(F3208 &lt;&gt; "",VLOOKUP(F3208,CategoryLookup,2,FALSE), "")</f>
        <v/>
      </c>
      <c r="F3208" s="126" t="n"/>
      <c r="G3208" s="127" t="n"/>
      <c r="H3208" s="127" t="n"/>
      <c r="I3208" s="127" t="n"/>
      <c r="J3208" s="127" t="n"/>
      <c r="K3208" s="127" t="n"/>
      <c r="L3208" s="127" t="n"/>
      <c r="M3208" s="127" t="n"/>
      <c r="N3208" s="120" t="n"/>
      <c r="O3208" s="120" t="n"/>
      <c r="P3208" s="120" t="n"/>
      <c r="Q3208" s="120" t="n"/>
      <c r="R3208" s="121" t="n"/>
      <c r="S3208" s="121" t="n"/>
      <c r="T3208" s="121" t="n"/>
      <c r="U3208" s="121" t="n"/>
      <c r="V3208" s="117">
        <f>IF(P3208="NA","NA",IF(P3208&lt;&gt;"",TEXT(P3208-N3208,"[h].mm"),""))</f>
        <v/>
      </c>
      <c r="W3208" s="118">
        <f>IF(AND(R3208="",S3208=""),"",R3208+S3208)</f>
        <v/>
      </c>
      <c r="X3208" s="116">
        <f>IF(O3208&lt;&gt;"",DATE(YEAR(O3208), MONTH(O3208), DAY(O3208)),"")</f>
        <v/>
      </c>
      <c r="Y3208" s="122" t="n"/>
      <c r="Z3208" s="123" t="n"/>
      <c r="AA3208" s="117">
        <f>IF(F3208="Re-assigned","NA",IF(W3208="","",IF(W3208&gt;=VLOOKUP(D3208,SLAMatrix,3,FALSE),"Yes",IF(W3208&lt;VLOOKUP(D3208,SLAMatrix,2,FALSE),"No","Internal"))))</f>
        <v/>
      </c>
      <c r="AB3208" s="123" t="n"/>
      <c r="AC3208" s="123" t="n"/>
      <c r="AD3208" s="119" t="n"/>
      <c r="AE3208" s="125" t="n"/>
      <c r="AF3208" s="124">
        <f>MONTH(O3208)</f>
        <v/>
      </c>
      <c r="AG3208" s="124">
        <f>VLOOKUP(IFERROR(MID(AE3208,1,(FIND(",",AE3208,1)-1)),AE3208),Facility_Region_Mapping,2,FALSE)</f>
        <v/>
      </c>
      <c r="AH3208" s="124" t="n"/>
      <c r="AI3208" s="124">
        <f>IF(C3208&lt;&gt;"",IF(M3208="ESM User",getInterfaceName($C3208),"NA"),"")</f>
        <v/>
      </c>
      <c r="AJ3208" s="116">
        <f>IF(Q3208&lt;&gt;"",DATE(YEAR(Q3208), MONTH(Q3208), DAY(Q3208)),"")</f>
        <v/>
      </c>
      <c r="AK3208" s="130">
        <f>IF(Q3208&lt;&gt;0,Q3208-N3208,TODAY()-N3208)</f>
        <v/>
      </c>
      <c r="AL3208" s="112">
        <f>IF(F3208="Re-assigned",0,IF(H3208="Closed",0,IF(H3208="Service Restored",0,IF(H3208="",0,1))))</f>
        <v/>
      </c>
      <c r="AM3208" s="124">
        <f>IF(AL3208=0,"",IF(AK3208&gt;20.99,"Aged","Non-Aged"))</f>
        <v/>
      </c>
      <c r="AN3208" s="112">
        <f>IF(Q3208&lt;&gt;"",MONTH(Q3208),"")</f>
        <v/>
      </c>
      <c r="AO3208" s="112">
        <f>IFERROR(VALUE(V3208),0)</f>
        <v/>
      </c>
    </row>
    <row customFormat="1" customHeight="1" ht="29.25" r="3209" s="112" spans="1:41">
      <c r="A3209" s="127" t="n"/>
      <c r="B3209" s="113" t="n"/>
      <c r="C3209" s="127" t="n"/>
      <c r="D3209" s="127" t="n"/>
      <c r="E3209" s="114">
        <f>IF(F3209 &lt;&gt; "",VLOOKUP(F3209,CategoryLookup,2,FALSE), "")</f>
        <v/>
      </c>
      <c r="F3209" s="126" t="n"/>
      <c r="G3209" s="127" t="n"/>
      <c r="H3209" s="127" t="n"/>
      <c r="I3209" s="127" t="n"/>
      <c r="J3209" s="127" t="n"/>
      <c r="K3209" s="127" t="n"/>
      <c r="L3209" s="127" t="n"/>
      <c r="M3209" s="127" t="n"/>
      <c r="N3209" s="120" t="n"/>
      <c r="O3209" s="120" t="n"/>
      <c r="P3209" s="120" t="n"/>
      <c r="Q3209" s="120" t="n"/>
      <c r="R3209" s="121" t="n"/>
      <c r="S3209" s="121" t="n"/>
      <c r="T3209" s="121" t="n"/>
      <c r="U3209" s="121" t="n"/>
      <c r="V3209" s="117">
        <f>IF(P3209="NA","NA",IF(P3209&lt;&gt;"",TEXT(P3209-N3209,"[h].mm"),""))</f>
        <v/>
      </c>
      <c r="W3209" s="118">
        <f>IF(AND(R3209="",S3209=""),"",R3209+S3209)</f>
        <v/>
      </c>
      <c r="X3209" s="116">
        <f>IF(O3209&lt;&gt;"",DATE(YEAR(O3209), MONTH(O3209), DAY(O3209)),"")</f>
        <v/>
      </c>
      <c r="Y3209" s="122" t="n"/>
      <c r="Z3209" s="123" t="n"/>
      <c r="AA3209" s="117">
        <f>IF(F3209="Re-assigned","NA",IF(W3209="","",IF(W3209&gt;=VLOOKUP(D3209,SLAMatrix,3,FALSE),"Yes",IF(W3209&lt;VLOOKUP(D3209,SLAMatrix,2,FALSE),"No","Internal"))))</f>
        <v/>
      </c>
      <c r="AB3209" s="123" t="n"/>
      <c r="AC3209" s="123" t="n"/>
      <c r="AD3209" s="119" t="n"/>
      <c r="AE3209" s="125" t="n"/>
      <c r="AF3209" s="124">
        <f>MONTH(O3209)</f>
        <v/>
      </c>
      <c r="AG3209" s="124">
        <f>VLOOKUP(IFERROR(MID(AE3209,1,(FIND(",",AE3209,1)-1)),AE3209),Facility_Region_Mapping,2,FALSE)</f>
        <v/>
      </c>
      <c r="AH3209" s="124" t="n"/>
      <c r="AI3209" s="124">
        <f>IF(C3209&lt;&gt;"",IF(M3209="ESM User",getInterfaceName($C3209),"NA"),"")</f>
        <v/>
      </c>
      <c r="AJ3209" s="116">
        <f>IF(Q3209&lt;&gt;"",DATE(YEAR(Q3209), MONTH(Q3209), DAY(Q3209)),"")</f>
        <v/>
      </c>
      <c r="AK3209" s="130">
        <f>IF(Q3209&lt;&gt;0,Q3209-N3209,TODAY()-N3209)</f>
        <v/>
      </c>
      <c r="AL3209" s="112">
        <f>IF(F3209="Re-assigned",0,IF(H3209="Closed",0,IF(H3209="Service Restored",0,IF(H3209="",0,1))))</f>
        <v/>
      </c>
      <c r="AM3209" s="124">
        <f>IF(AL3209=0,"",IF(AK3209&gt;20.99,"Aged","Non-Aged"))</f>
        <v/>
      </c>
      <c r="AN3209" s="112">
        <f>IF(Q3209&lt;&gt;"",MONTH(Q3209),"")</f>
        <v/>
      </c>
      <c r="AO3209" s="112">
        <f>IFERROR(VALUE(V3209),0)</f>
        <v/>
      </c>
    </row>
    <row customFormat="1" customHeight="1" ht="29.25" r="3210" s="112" spans="1:41">
      <c r="A3210" s="127" t="n"/>
      <c r="B3210" s="113" t="n"/>
      <c r="C3210" s="127" t="n"/>
      <c r="D3210" s="127" t="n"/>
      <c r="E3210" s="114">
        <f>IF(F3210 &lt;&gt; "",VLOOKUP(F3210,CategoryLookup,2,FALSE), "")</f>
        <v/>
      </c>
      <c r="F3210" s="126" t="n"/>
      <c r="G3210" s="127" t="n"/>
      <c r="H3210" s="127" t="n"/>
      <c r="I3210" s="127" t="n"/>
      <c r="J3210" s="127" t="n"/>
      <c r="K3210" s="127" t="n"/>
      <c r="L3210" s="127" t="n"/>
      <c r="M3210" s="127" t="n"/>
      <c r="N3210" s="120" t="n"/>
      <c r="O3210" s="120" t="n"/>
      <c r="P3210" s="120" t="n"/>
      <c r="Q3210" s="120" t="n"/>
      <c r="R3210" s="121" t="n"/>
      <c r="S3210" s="121" t="n"/>
      <c r="T3210" s="121" t="n"/>
      <c r="U3210" s="121" t="n"/>
      <c r="V3210" s="117">
        <f>IF(P3210="NA","NA",IF(P3210&lt;&gt;"",TEXT(P3210-N3210,"[h].mm"),""))</f>
        <v/>
      </c>
      <c r="W3210" s="118">
        <f>IF(AND(R3210="",S3210=""),"",R3210+S3210)</f>
        <v/>
      </c>
      <c r="X3210" s="116">
        <f>IF(O3210&lt;&gt;"",DATE(YEAR(O3210), MONTH(O3210), DAY(O3210)),"")</f>
        <v/>
      </c>
      <c r="Y3210" s="122" t="n"/>
      <c r="Z3210" s="123" t="n"/>
      <c r="AA3210" s="117">
        <f>IF(F3210="Re-assigned","NA",IF(W3210="","",IF(W3210&gt;=VLOOKUP(D3210,SLAMatrix,3,FALSE),"Yes",IF(W3210&lt;VLOOKUP(D3210,SLAMatrix,2,FALSE),"No","Internal"))))</f>
        <v/>
      </c>
      <c r="AB3210" s="123" t="n"/>
      <c r="AC3210" s="123" t="n"/>
      <c r="AD3210" s="119" t="n"/>
      <c r="AE3210" s="125" t="n"/>
      <c r="AF3210" s="124">
        <f>MONTH(O3210)</f>
        <v/>
      </c>
      <c r="AG3210" s="124">
        <f>VLOOKUP(IFERROR(MID(AE3210,1,(FIND(",",AE3210,1)-1)),AE3210),Facility_Region_Mapping,2,FALSE)</f>
        <v/>
      </c>
      <c r="AH3210" s="124" t="n"/>
      <c r="AI3210" s="124">
        <f>IF(C3210&lt;&gt;"",IF(M3210="ESM User",getInterfaceName($C3210),"NA"),"")</f>
        <v/>
      </c>
      <c r="AJ3210" s="116">
        <f>IF(Q3210&lt;&gt;"",DATE(YEAR(Q3210), MONTH(Q3210), DAY(Q3210)),"")</f>
        <v/>
      </c>
      <c r="AK3210" s="130">
        <f>IF(Q3210&lt;&gt;0,Q3210-N3210,TODAY()-N3210)</f>
        <v/>
      </c>
      <c r="AL3210" s="112">
        <f>IF(F3210="Re-assigned",0,IF(H3210="Closed",0,IF(H3210="Service Restored",0,IF(H3210="",0,1))))</f>
        <v/>
      </c>
      <c r="AM3210" s="124">
        <f>IF(AL3210=0,"",IF(AK3210&gt;20.99,"Aged","Non-Aged"))</f>
        <v/>
      </c>
      <c r="AN3210" s="112">
        <f>IF(Q3210&lt;&gt;"",MONTH(Q3210),"")</f>
        <v/>
      </c>
      <c r="AO3210" s="112">
        <f>IFERROR(VALUE(V3210),0)</f>
        <v/>
      </c>
    </row>
    <row customFormat="1" customHeight="1" ht="29.25" r="3211" s="112" spans="1:41">
      <c r="A3211" s="127" t="n"/>
      <c r="B3211" s="113" t="n"/>
      <c r="C3211" s="127" t="n"/>
      <c r="D3211" s="127" t="n"/>
      <c r="E3211" s="114">
        <f>IF(F3211 &lt;&gt; "",VLOOKUP(F3211,CategoryLookup,2,FALSE), "")</f>
        <v/>
      </c>
      <c r="F3211" s="126" t="n"/>
      <c r="G3211" s="127" t="n"/>
      <c r="H3211" s="127" t="n"/>
      <c r="I3211" s="127" t="n"/>
      <c r="J3211" s="127" t="n"/>
      <c r="K3211" s="127" t="n"/>
      <c r="L3211" s="127" t="n"/>
      <c r="M3211" s="127" t="n"/>
      <c r="N3211" s="120" t="n"/>
      <c r="O3211" s="120" t="n"/>
      <c r="P3211" s="120" t="n"/>
      <c r="Q3211" s="120" t="n"/>
      <c r="R3211" s="121" t="n"/>
      <c r="S3211" s="121" t="n"/>
      <c r="T3211" s="121" t="n"/>
      <c r="U3211" s="121" t="n"/>
      <c r="V3211" s="117">
        <f>IF(P3211="NA","NA",IF(P3211&lt;&gt;"",TEXT(P3211-N3211,"[h].mm"),""))</f>
        <v/>
      </c>
      <c r="W3211" s="118">
        <f>IF(AND(R3211="",S3211=""),"",R3211+S3211)</f>
        <v/>
      </c>
      <c r="X3211" s="116">
        <f>IF(O3211&lt;&gt;"",DATE(YEAR(O3211), MONTH(O3211), DAY(O3211)),"")</f>
        <v/>
      </c>
      <c r="Y3211" s="122" t="n"/>
      <c r="Z3211" s="123" t="n"/>
      <c r="AA3211" s="117">
        <f>IF(F3211="Re-assigned","NA",IF(W3211="","",IF(W3211&gt;=VLOOKUP(D3211,SLAMatrix,3,FALSE),"Yes",IF(W3211&lt;VLOOKUP(D3211,SLAMatrix,2,FALSE),"No","Internal"))))</f>
        <v/>
      </c>
      <c r="AB3211" s="123" t="n"/>
      <c r="AC3211" s="123" t="n"/>
      <c r="AD3211" s="119" t="n"/>
      <c r="AE3211" s="125" t="n"/>
      <c r="AF3211" s="124">
        <f>MONTH(O3211)</f>
        <v/>
      </c>
      <c r="AG3211" s="124">
        <f>VLOOKUP(IFERROR(MID(AE3211,1,(FIND(",",AE3211,1)-1)),AE3211),Facility_Region_Mapping,2,FALSE)</f>
        <v/>
      </c>
      <c r="AH3211" s="124" t="n"/>
      <c r="AI3211" s="124">
        <f>IF(C3211&lt;&gt;"",IF(M3211="ESM User",getInterfaceName($C3211),"NA"),"")</f>
        <v/>
      </c>
      <c r="AJ3211" s="116">
        <f>IF(Q3211&lt;&gt;"",DATE(YEAR(Q3211), MONTH(Q3211), DAY(Q3211)),"")</f>
        <v/>
      </c>
      <c r="AK3211" s="130">
        <f>IF(Q3211&lt;&gt;0,Q3211-N3211,TODAY()-N3211)</f>
        <v/>
      </c>
      <c r="AL3211" s="112">
        <f>IF(F3211="Re-assigned",0,IF(H3211="Closed",0,IF(H3211="Service Restored",0,IF(H3211="",0,1))))</f>
        <v/>
      </c>
      <c r="AM3211" s="124">
        <f>IF(AL3211=0,"",IF(AK3211&gt;20.99,"Aged","Non-Aged"))</f>
        <v/>
      </c>
      <c r="AN3211" s="112">
        <f>IF(Q3211&lt;&gt;"",MONTH(Q3211),"")</f>
        <v/>
      </c>
      <c r="AO3211" s="112">
        <f>IFERROR(VALUE(V3211),0)</f>
        <v/>
      </c>
    </row>
    <row customFormat="1" customHeight="1" ht="29.25" r="3212" s="112" spans="1:41">
      <c r="A3212" s="127" t="n"/>
      <c r="B3212" s="113" t="n"/>
      <c r="C3212" s="127" t="n"/>
      <c r="D3212" s="127" t="n"/>
      <c r="E3212" s="114">
        <f>IF(F3212 &lt;&gt; "",VLOOKUP(F3212,CategoryLookup,2,FALSE), "")</f>
        <v/>
      </c>
      <c r="F3212" s="126" t="n"/>
      <c r="G3212" s="127" t="n"/>
      <c r="H3212" s="127" t="n"/>
      <c r="I3212" s="127" t="n"/>
      <c r="J3212" s="127" t="n"/>
      <c r="K3212" s="127" t="n"/>
      <c r="L3212" s="127" t="n"/>
      <c r="M3212" s="127" t="n"/>
      <c r="N3212" s="120" t="n"/>
      <c r="O3212" s="120" t="n"/>
      <c r="P3212" s="120" t="n"/>
      <c r="Q3212" s="120" t="n"/>
      <c r="R3212" s="121" t="n"/>
      <c r="S3212" s="121" t="n"/>
      <c r="T3212" s="121" t="n"/>
      <c r="U3212" s="121" t="n"/>
      <c r="V3212" s="117">
        <f>IF(P3212="NA","NA",IF(P3212&lt;&gt;"",TEXT(P3212-N3212,"[h].mm"),""))</f>
        <v/>
      </c>
      <c r="W3212" s="118">
        <f>IF(AND(R3212="",S3212=""),"",R3212+S3212)</f>
        <v/>
      </c>
      <c r="X3212" s="116">
        <f>IF(O3212&lt;&gt;"",DATE(YEAR(O3212), MONTH(O3212), DAY(O3212)),"")</f>
        <v/>
      </c>
      <c r="Y3212" s="122" t="n"/>
      <c r="Z3212" s="123" t="n"/>
      <c r="AA3212" s="117">
        <f>IF(F3212="Re-assigned","NA",IF(W3212="","",IF(W3212&gt;=VLOOKUP(D3212,SLAMatrix,3,FALSE),"Yes",IF(W3212&lt;VLOOKUP(D3212,SLAMatrix,2,FALSE),"No","Internal"))))</f>
        <v/>
      </c>
      <c r="AB3212" s="123" t="n"/>
      <c r="AC3212" s="123" t="n"/>
      <c r="AD3212" s="119" t="n"/>
      <c r="AE3212" s="125" t="n"/>
      <c r="AF3212" s="124">
        <f>MONTH(O3212)</f>
        <v/>
      </c>
      <c r="AG3212" s="124">
        <f>VLOOKUP(IFERROR(MID(AE3212,1,(FIND(",",AE3212,1)-1)),AE3212),Facility_Region_Mapping,2,FALSE)</f>
        <v/>
      </c>
      <c r="AH3212" s="124" t="n"/>
      <c r="AI3212" s="124">
        <f>IF(C3212&lt;&gt;"",IF(M3212="ESM User",getInterfaceName($C3212),"NA"),"")</f>
        <v/>
      </c>
      <c r="AJ3212" s="116">
        <f>IF(Q3212&lt;&gt;"",DATE(YEAR(Q3212), MONTH(Q3212), DAY(Q3212)),"")</f>
        <v/>
      </c>
      <c r="AK3212" s="130">
        <f>IF(Q3212&lt;&gt;0,Q3212-N3212,TODAY()-N3212)</f>
        <v/>
      </c>
      <c r="AL3212" s="112">
        <f>IF(F3212="Re-assigned",0,IF(H3212="Closed",0,IF(H3212="Service Restored",0,IF(H3212="",0,1))))</f>
        <v/>
      </c>
      <c r="AM3212" s="124">
        <f>IF(AL3212=0,"",IF(AK3212&gt;20.99,"Aged","Non-Aged"))</f>
        <v/>
      </c>
      <c r="AN3212" s="112">
        <f>IF(Q3212&lt;&gt;"",MONTH(Q3212),"")</f>
        <v/>
      </c>
      <c r="AO3212" s="112">
        <f>IFERROR(VALUE(V3212),0)</f>
        <v/>
      </c>
    </row>
    <row customFormat="1" customHeight="1" ht="29.25" r="3213" s="112" spans="1:41">
      <c r="A3213" s="127" t="n"/>
      <c r="B3213" s="113" t="n"/>
      <c r="C3213" s="127" t="n"/>
      <c r="D3213" s="127" t="n"/>
      <c r="E3213" s="114">
        <f>IF(F3213 &lt;&gt; "",VLOOKUP(F3213,CategoryLookup,2,FALSE), "")</f>
        <v/>
      </c>
      <c r="F3213" s="126" t="n"/>
      <c r="G3213" s="127" t="n"/>
      <c r="H3213" s="127" t="n"/>
      <c r="I3213" s="127" t="n"/>
      <c r="J3213" s="127" t="n"/>
      <c r="K3213" s="127" t="n"/>
      <c r="L3213" s="127" t="n"/>
      <c r="M3213" s="127" t="n"/>
      <c r="N3213" s="120" t="n"/>
      <c r="O3213" s="120" t="n"/>
      <c r="P3213" s="120" t="n"/>
      <c r="Q3213" s="120" t="n"/>
      <c r="R3213" s="121" t="n"/>
      <c r="S3213" s="121" t="n"/>
      <c r="T3213" s="121" t="n"/>
      <c r="U3213" s="121" t="n"/>
      <c r="V3213" s="117">
        <f>IF(P3213="NA","NA",IF(P3213&lt;&gt;"",TEXT(P3213-N3213,"[h].mm"),""))</f>
        <v/>
      </c>
      <c r="W3213" s="118">
        <f>IF(AND(R3213="",S3213=""),"",R3213+S3213)</f>
        <v/>
      </c>
      <c r="X3213" s="116">
        <f>IF(O3213&lt;&gt;"",DATE(YEAR(O3213), MONTH(O3213), DAY(O3213)),"")</f>
        <v/>
      </c>
      <c r="Y3213" s="122" t="n"/>
      <c r="Z3213" s="123" t="n"/>
      <c r="AA3213" s="117">
        <f>IF(F3213="Re-assigned","NA",IF(W3213="","",IF(W3213&gt;=VLOOKUP(D3213,SLAMatrix,3,FALSE),"Yes",IF(W3213&lt;VLOOKUP(D3213,SLAMatrix,2,FALSE),"No","Internal"))))</f>
        <v/>
      </c>
      <c r="AB3213" s="123" t="n"/>
      <c r="AC3213" s="123" t="n"/>
      <c r="AD3213" s="119" t="n"/>
      <c r="AE3213" s="125" t="n"/>
      <c r="AF3213" s="124">
        <f>MONTH(O3213)</f>
        <v/>
      </c>
      <c r="AG3213" s="124">
        <f>VLOOKUP(IFERROR(MID(AE3213,1,(FIND(",",AE3213,1)-1)),AE3213),Facility_Region_Mapping,2,FALSE)</f>
        <v/>
      </c>
      <c r="AH3213" s="124" t="n"/>
      <c r="AI3213" s="124">
        <f>IF(C3213&lt;&gt;"",IF(M3213="ESM User",getInterfaceName($C3213),"NA"),"")</f>
        <v/>
      </c>
      <c r="AJ3213" s="116">
        <f>IF(Q3213&lt;&gt;"",DATE(YEAR(Q3213), MONTH(Q3213), DAY(Q3213)),"")</f>
        <v/>
      </c>
      <c r="AK3213" s="130">
        <f>IF(Q3213&lt;&gt;0,Q3213-N3213,TODAY()-N3213)</f>
        <v/>
      </c>
      <c r="AL3213" s="112">
        <f>IF(F3213="Re-assigned",0,IF(H3213="Closed",0,IF(H3213="Service Restored",0,IF(H3213="",0,1))))</f>
        <v/>
      </c>
      <c r="AM3213" s="124">
        <f>IF(AL3213=0,"",IF(AK3213&gt;20.99,"Aged","Non-Aged"))</f>
        <v/>
      </c>
      <c r="AN3213" s="112">
        <f>IF(Q3213&lt;&gt;"",MONTH(Q3213),"")</f>
        <v/>
      </c>
      <c r="AO3213" s="112">
        <f>IFERROR(VALUE(V3213),0)</f>
        <v/>
      </c>
    </row>
    <row customFormat="1" customHeight="1" ht="29.25" r="3214" s="112" spans="1:41">
      <c r="A3214" s="127" t="n"/>
      <c r="B3214" s="113" t="n"/>
      <c r="C3214" s="127" t="n"/>
      <c r="D3214" s="127" t="n"/>
      <c r="E3214" s="114">
        <f>IF(F3214 &lt;&gt; "",VLOOKUP(F3214,CategoryLookup,2,FALSE), "")</f>
        <v/>
      </c>
      <c r="F3214" s="126" t="n"/>
      <c r="G3214" s="127" t="n"/>
      <c r="H3214" s="127" t="n"/>
      <c r="I3214" s="127" t="n"/>
      <c r="J3214" s="127" t="n"/>
      <c r="K3214" s="127" t="n"/>
      <c r="L3214" s="127" t="n"/>
      <c r="M3214" s="127" t="n"/>
      <c r="N3214" s="120" t="n"/>
      <c r="O3214" s="120" t="n"/>
      <c r="P3214" s="120" t="n"/>
      <c r="Q3214" s="120" t="n"/>
      <c r="R3214" s="121" t="n"/>
      <c r="S3214" s="121" t="n"/>
      <c r="T3214" s="121" t="n"/>
      <c r="U3214" s="121" t="n"/>
      <c r="V3214" s="117">
        <f>IF(P3214="NA","NA",IF(P3214&lt;&gt;"",TEXT(P3214-N3214,"[h].mm"),""))</f>
        <v/>
      </c>
      <c r="W3214" s="118">
        <f>IF(AND(R3214="",S3214=""),"",R3214+S3214)</f>
        <v/>
      </c>
      <c r="X3214" s="116">
        <f>IF(O3214&lt;&gt;"",DATE(YEAR(O3214), MONTH(O3214), DAY(O3214)),"")</f>
        <v/>
      </c>
      <c r="Y3214" s="122" t="n"/>
      <c r="Z3214" s="123" t="n"/>
      <c r="AA3214" s="117">
        <f>IF(F3214="Re-assigned","NA",IF(W3214="","",IF(W3214&gt;=VLOOKUP(D3214,SLAMatrix,3,FALSE),"Yes",IF(W3214&lt;VLOOKUP(D3214,SLAMatrix,2,FALSE),"No","Internal"))))</f>
        <v/>
      </c>
      <c r="AB3214" s="123" t="n"/>
      <c r="AC3214" s="123" t="n"/>
      <c r="AD3214" s="119" t="n"/>
      <c r="AE3214" s="125" t="n"/>
      <c r="AF3214" s="124">
        <f>MONTH(O3214)</f>
        <v/>
      </c>
      <c r="AG3214" s="124">
        <f>VLOOKUP(IFERROR(MID(AE3214,1,(FIND(",",AE3214,1)-1)),AE3214),Facility_Region_Mapping,2,FALSE)</f>
        <v/>
      </c>
      <c r="AH3214" s="124" t="n"/>
      <c r="AI3214" s="124">
        <f>IF(C3214&lt;&gt;"",IF(M3214="ESM User",getInterfaceName($C3214),"NA"),"")</f>
        <v/>
      </c>
      <c r="AJ3214" s="116">
        <f>IF(Q3214&lt;&gt;"",DATE(YEAR(Q3214), MONTH(Q3214), DAY(Q3214)),"")</f>
        <v/>
      </c>
      <c r="AK3214" s="130">
        <f>IF(Q3214&lt;&gt;0,Q3214-N3214,TODAY()-N3214)</f>
        <v/>
      </c>
      <c r="AL3214" s="112">
        <f>IF(F3214="Re-assigned",0,IF(H3214="Closed",0,IF(H3214="Service Restored",0,IF(H3214="",0,1))))</f>
        <v/>
      </c>
      <c r="AM3214" s="124">
        <f>IF(AL3214=0,"",IF(AK3214&gt;20.99,"Aged","Non-Aged"))</f>
        <v/>
      </c>
      <c r="AN3214" s="112">
        <f>IF(Q3214&lt;&gt;"",MONTH(Q3214),"")</f>
        <v/>
      </c>
      <c r="AO3214" s="112">
        <f>IFERROR(VALUE(V3214),0)</f>
        <v/>
      </c>
    </row>
    <row customFormat="1" customHeight="1" ht="29.25" r="3215" s="112" spans="1:41">
      <c r="A3215" s="127" t="n"/>
      <c r="B3215" s="113" t="n"/>
      <c r="C3215" s="127" t="n"/>
      <c r="D3215" s="127" t="n"/>
      <c r="E3215" s="114">
        <f>IF(F3215 &lt;&gt; "",VLOOKUP(F3215,CategoryLookup,2,FALSE), "")</f>
        <v/>
      </c>
      <c r="F3215" s="126" t="n"/>
      <c r="G3215" s="127" t="n"/>
      <c r="H3215" s="127" t="n"/>
      <c r="I3215" s="127" t="n"/>
      <c r="J3215" s="127" t="n"/>
      <c r="K3215" s="127" t="n"/>
      <c r="L3215" s="127" t="n"/>
      <c r="M3215" s="127" t="n"/>
      <c r="N3215" s="120" t="n"/>
      <c r="O3215" s="120" t="n"/>
      <c r="P3215" s="120" t="n"/>
      <c r="Q3215" s="120" t="n"/>
      <c r="R3215" s="121" t="n"/>
      <c r="S3215" s="121" t="n"/>
      <c r="T3215" s="121" t="n"/>
      <c r="U3215" s="121" t="n"/>
      <c r="V3215" s="117">
        <f>IF(P3215="NA","NA",IF(P3215&lt;&gt;"",TEXT(P3215-N3215,"[h].mm"),""))</f>
        <v/>
      </c>
      <c r="W3215" s="118">
        <f>IF(AND(R3215="",S3215=""),"",R3215+S3215)</f>
        <v/>
      </c>
      <c r="X3215" s="116">
        <f>IF(O3215&lt;&gt;"",DATE(YEAR(O3215), MONTH(O3215), DAY(O3215)),"")</f>
        <v/>
      </c>
      <c r="Y3215" s="122" t="n"/>
      <c r="Z3215" s="123" t="n"/>
      <c r="AA3215" s="117">
        <f>IF(F3215="Re-assigned","NA",IF(W3215="","",IF(W3215&gt;=VLOOKUP(D3215,SLAMatrix,3,FALSE),"Yes",IF(W3215&lt;VLOOKUP(D3215,SLAMatrix,2,FALSE),"No","Internal"))))</f>
        <v/>
      </c>
      <c r="AB3215" s="123" t="n"/>
      <c r="AC3215" s="123" t="n"/>
      <c r="AD3215" s="119" t="n"/>
      <c r="AE3215" s="125" t="n"/>
      <c r="AF3215" s="124">
        <f>MONTH(O3215)</f>
        <v/>
      </c>
      <c r="AG3215" s="124">
        <f>VLOOKUP(IFERROR(MID(AE3215,1,(FIND(",",AE3215,1)-1)),AE3215),Facility_Region_Mapping,2,FALSE)</f>
        <v/>
      </c>
      <c r="AH3215" s="124" t="n"/>
      <c r="AI3215" s="124">
        <f>IF(C3215&lt;&gt;"",IF(M3215="ESM User",getInterfaceName($C3215),"NA"),"")</f>
        <v/>
      </c>
      <c r="AJ3215" s="116">
        <f>IF(Q3215&lt;&gt;"",DATE(YEAR(Q3215), MONTH(Q3215), DAY(Q3215)),"")</f>
        <v/>
      </c>
      <c r="AK3215" s="130">
        <f>IF(Q3215&lt;&gt;0,Q3215-N3215,TODAY()-N3215)</f>
        <v/>
      </c>
      <c r="AL3215" s="112">
        <f>IF(F3215="Re-assigned",0,IF(H3215="Closed",0,IF(H3215="Service Restored",0,IF(H3215="",0,1))))</f>
        <v/>
      </c>
      <c r="AM3215" s="124">
        <f>IF(AL3215=0,"",IF(AK3215&gt;20.99,"Aged","Non-Aged"))</f>
        <v/>
      </c>
      <c r="AN3215" s="112">
        <f>IF(Q3215&lt;&gt;"",MONTH(Q3215),"")</f>
        <v/>
      </c>
      <c r="AO3215" s="112">
        <f>IFERROR(VALUE(V3215),0)</f>
        <v/>
      </c>
    </row>
    <row customFormat="1" customHeight="1" ht="29.25" r="3216" s="112" spans="1:41">
      <c r="A3216" s="127" t="n"/>
      <c r="B3216" s="113" t="n"/>
      <c r="C3216" s="127" t="n"/>
      <c r="D3216" s="127" t="n"/>
      <c r="E3216" s="114">
        <f>IF(F3216 &lt;&gt; "",VLOOKUP(F3216,CategoryLookup,2,FALSE), "")</f>
        <v/>
      </c>
      <c r="F3216" s="126" t="n"/>
      <c r="G3216" s="127" t="n"/>
      <c r="H3216" s="127" t="n"/>
      <c r="I3216" s="127" t="n"/>
      <c r="J3216" s="127" t="n"/>
      <c r="K3216" s="127" t="n"/>
      <c r="L3216" s="127" t="n"/>
      <c r="M3216" s="127" t="n"/>
      <c r="N3216" s="120" t="n"/>
      <c r="O3216" s="120" t="n"/>
      <c r="P3216" s="120" t="n"/>
      <c r="Q3216" s="120" t="n"/>
      <c r="R3216" s="121" t="n"/>
      <c r="S3216" s="121" t="n"/>
      <c r="T3216" s="121" t="n"/>
      <c r="U3216" s="121" t="n"/>
      <c r="V3216" s="117">
        <f>IF(P3216="NA","NA",IF(P3216&lt;&gt;"",TEXT(P3216-N3216,"[h].mm"),""))</f>
        <v/>
      </c>
      <c r="W3216" s="118">
        <f>IF(AND(R3216="",S3216=""),"",R3216+S3216)</f>
        <v/>
      </c>
      <c r="X3216" s="116">
        <f>IF(O3216&lt;&gt;"",DATE(YEAR(O3216), MONTH(O3216), DAY(O3216)),"")</f>
        <v/>
      </c>
      <c r="Y3216" s="122" t="n"/>
      <c r="Z3216" s="123" t="n"/>
      <c r="AA3216" s="117">
        <f>IF(F3216="Re-assigned","NA",IF(W3216="","",IF(W3216&gt;=VLOOKUP(D3216,SLAMatrix,3,FALSE),"Yes",IF(W3216&lt;VLOOKUP(D3216,SLAMatrix,2,FALSE),"No","Internal"))))</f>
        <v/>
      </c>
      <c r="AB3216" s="123" t="n"/>
      <c r="AC3216" s="123" t="n"/>
      <c r="AD3216" s="119" t="n"/>
      <c r="AE3216" s="125" t="n"/>
      <c r="AF3216" s="124">
        <f>MONTH(O3216)</f>
        <v/>
      </c>
      <c r="AG3216" s="124">
        <f>VLOOKUP(IFERROR(MID(AE3216,1,(FIND(",",AE3216,1)-1)),AE3216),Facility_Region_Mapping,2,FALSE)</f>
        <v/>
      </c>
      <c r="AH3216" s="124" t="n"/>
      <c r="AI3216" s="124">
        <f>IF(C3216&lt;&gt;"",IF(M3216="ESM User",getInterfaceName($C3216),"NA"),"")</f>
        <v/>
      </c>
      <c r="AJ3216" s="116">
        <f>IF(Q3216&lt;&gt;"",DATE(YEAR(Q3216), MONTH(Q3216), DAY(Q3216)),"")</f>
        <v/>
      </c>
      <c r="AK3216" s="130">
        <f>IF(Q3216&lt;&gt;0,Q3216-N3216,TODAY()-N3216)</f>
        <v/>
      </c>
      <c r="AL3216" s="112">
        <f>IF(F3216="Re-assigned",0,IF(H3216="Closed",0,IF(H3216="Service Restored",0,IF(H3216="",0,1))))</f>
        <v/>
      </c>
      <c r="AM3216" s="124">
        <f>IF(AL3216=0,"",IF(AK3216&gt;20.99,"Aged","Non-Aged"))</f>
        <v/>
      </c>
      <c r="AN3216" s="112">
        <f>IF(Q3216&lt;&gt;"",MONTH(Q3216),"")</f>
        <v/>
      </c>
      <c r="AO3216" s="112">
        <f>IFERROR(VALUE(V3216),0)</f>
        <v/>
      </c>
    </row>
    <row customFormat="1" customHeight="1" ht="29.25" r="3217" s="112" spans="1:41">
      <c r="A3217" s="127" t="n"/>
      <c r="B3217" s="113" t="n"/>
      <c r="C3217" s="127" t="n"/>
      <c r="D3217" s="127" t="n"/>
      <c r="E3217" s="114">
        <f>IF(F3217 &lt;&gt; "",VLOOKUP(F3217,CategoryLookup,2,FALSE), "")</f>
        <v/>
      </c>
      <c r="F3217" s="126" t="n"/>
      <c r="G3217" s="127" t="n"/>
      <c r="H3217" s="127" t="n"/>
      <c r="I3217" s="127" t="n"/>
      <c r="J3217" s="127" t="n"/>
      <c r="K3217" s="127" t="n"/>
      <c r="L3217" s="127" t="n"/>
      <c r="M3217" s="127" t="n"/>
      <c r="N3217" s="120" t="n"/>
      <c r="O3217" s="120" t="n"/>
      <c r="P3217" s="120" t="n"/>
      <c r="Q3217" s="120" t="n"/>
      <c r="R3217" s="121" t="n"/>
      <c r="S3217" s="121" t="n"/>
      <c r="T3217" s="121" t="n"/>
      <c r="U3217" s="121" t="n"/>
      <c r="V3217" s="117">
        <f>IF(P3217="NA","NA",IF(P3217&lt;&gt;"",TEXT(P3217-N3217,"[h].mm"),""))</f>
        <v/>
      </c>
      <c r="W3217" s="118">
        <f>IF(AND(R3217="",S3217=""),"",R3217+S3217)</f>
        <v/>
      </c>
      <c r="X3217" s="116">
        <f>IF(O3217&lt;&gt;"",DATE(YEAR(O3217), MONTH(O3217), DAY(O3217)),"")</f>
        <v/>
      </c>
      <c r="Y3217" s="122" t="n"/>
      <c r="Z3217" s="123" t="n"/>
      <c r="AA3217" s="117">
        <f>IF(F3217="Re-assigned","NA",IF(W3217="","",IF(W3217&gt;=VLOOKUP(D3217,SLAMatrix,3,FALSE),"Yes",IF(W3217&lt;VLOOKUP(D3217,SLAMatrix,2,FALSE),"No","Internal"))))</f>
        <v/>
      </c>
      <c r="AB3217" s="123" t="n"/>
      <c r="AC3217" s="123" t="n"/>
      <c r="AD3217" s="119" t="n"/>
      <c r="AE3217" s="125" t="n"/>
      <c r="AF3217" s="124">
        <f>MONTH(O3217)</f>
        <v/>
      </c>
      <c r="AG3217" s="124">
        <f>VLOOKUP(IFERROR(MID(AE3217,1,(FIND(",",AE3217,1)-1)),AE3217),Facility_Region_Mapping,2,FALSE)</f>
        <v/>
      </c>
      <c r="AH3217" s="124" t="n"/>
      <c r="AI3217" s="124">
        <f>IF(C3217&lt;&gt;"",IF(M3217="ESM User",getInterfaceName($C3217),"NA"),"")</f>
        <v/>
      </c>
      <c r="AJ3217" s="116">
        <f>IF(Q3217&lt;&gt;"",DATE(YEAR(Q3217), MONTH(Q3217), DAY(Q3217)),"")</f>
        <v/>
      </c>
      <c r="AK3217" s="130">
        <f>IF(Q3217&lt;&gt;0,Q3217-N3217,TODAY()-N3217)</f>
        <v/>
      </c>
      <c r="AL3217" s="112">
        <f>IF(F3217="Re-assigned",0,IF(H3217="Closed",0,IF(H3217="Service Restored",0,IF(H3217="",0,1))))</f>
        <v/>
      </c>
      <c r="AM3217" s="124">
        <f>IF(AL3217=0,"",IF(AK3217&gt;20.99,"Aged","Non-Aged"))</f>
        <v/>
      </c>
      <c r="AN3217" s="112">
        <f>IF(Q3217&lt;&gt;"",MONTH(Q3217),"")</f>
        <v/>
      </c>
      <c r="AO3217" s="112">
        <f>IFERROR(VALUE(V3217),0)</f>
        <v/>
      </c>
    </row>
    <row customFormat="1" customHeight="1" ht="29.25" r="3218" s="112" spans="1:41">
      <c r="A3218" s="127" t="n"/>
      <c r="B3218" s="113" t="n"/>
      <c r="C3218" s="127" t="n"/>
      <c r="D3218" s="127" t="n"/>
      <c r="E3218" s="114">
        <f>IF(F3218 &lt;&gt; "",VLOOKUP(F3218,CategoryLookup,2,FALSE), "")</f>
        <v/>
      </c>
      <c r="F3218" s="126" t="n"/>
      <c r="G3218" s="127" t="n"/>
      <c r="H3218" s="127" t="n"/>
      <c r="I3218" s="127" t="n"/>
      <c r="J3218" s="127" t="n"/>
      <c r="K3218" s="127" t="n"/>
      <c r="L3218" s="127" t="n"/>
      <c r="M3218" s="127" t="n"/>
      <c r="N3218" s="120" t="n"/>
      <c r="O3218" s="120" t="n"/>
      <c r="P3218" s="120" t="n"/>
      <c r="Q3218" s="120" t="n"/>
      <c r="R3218" s="121" t="n"/>
      <c r="S3218" s="121" t="n"/>
      <c r="T3218" s="121" t="n"/>
      <c r="U3218" s="121" t="n"/>
      <c r="V3218" s="117">
        <f>IF(P3218="NA","NA",IF(P3218&lt;&gt;"",TEXT(P3218-N3218,"[h].mm"),""))</f>
        <v/>
      </c>
      <c r="W3218" s="118">
        <f>IF(AND(R3218="",S3218=""),"",R3218+S3218)</f>
        <v/>
      </c>
      <c r="X3218" s="116">
        <f>IF(O3218&lt;&gt;"",DATE(YEAR(O3218), MONTH(O3218), DAY(O3218)),"")</f>
        <v/>
      </c>
      <c r="Y3218" s="122" t="n"/>
      <c r="Z3218" s="123" t="n"/>
      <c r="AA3218" s="117">
        <f>IF(F3218="Re-assigned","NA",IF(W3218="","",IF(W3218&gt;=VLOOKUP(D3218,SLAMatrix,3,FALSE),"Yes",IF(W3218&lt;VLOOKUP(D3218,SLAMatrix,2,FALSE),"No","Internal"))))</f>
        <v/>
      </c>
      <c r="AB3218" s="123" t="n"/>
      <c r="AC3218" s="123" t="n"/>
      <c r="AD3218" s="119" t="n"/>
      <c r="AE3218" s="125" t="n"/>
      <c r="AF3218" s="124">
        <f>MONTH(O3218)</f>
        <v/>
      </c>
      <c r="AG3218" s="124">
        <f>VLOOKUP(IFERROR(MID(AE3218,1,(FIND(",",AE3218,1)-1)),AE3218),Facility_Region_Mapping,2,FALSE)</f>
        <v/>
      </c>
      <c r="AH3218" s="124" t="n"/>
      <c r="AI3218" s="124">
        <f>IF(C3218&lt;&gt;"",IF(M3218="ESM User",getInterfaceName($C3218),"NA"),"")</f>
        <v/>
      </c>
      <c r="AJ3218" s="116">
        <f>IF(Q3218&lt;&gt;"",DATE(YEAR(Q3218), MONTH(Q3218), DAY(Q3218)),"")</f>
        <v/>
      </c>
      <c r="AK3218" s="130">
        <f>IF(Q3218&lt;&gt;0,Q3218-N3218,TODAY()-N3218)</f>
        <v/>
      </c>
      <c r="AL3218" s="112">
        <f>IF(F3218="Re-assigned",0,IF(H3218="Closed",0,IF(H3218="Service Restored",0,IF(H3218="",0,1))))</f>
        <v/>
      </c>
      <c r="AM3218" s="124">
        <f>IF(AL3218=0,"",IF(AK3218&gt;20.99,"Aged","Non-Aged"))</f>
        <v/>
      </c>
      <c r="AN3218" s="112">
        <f>IF(Q3218&lt;&gt;"",MONTH(Q3218),"")</f>
        <v/>
      </c>
      <c r="AO3218" s="112">
        <f>IFERROR(VALUE(V3218),0)</f>
        <v/>
      </c>
    </row>
    <row customFormat="1" customHeight="1" ht="29.25" r="3219" s="112" spans="1:41">
      <c r="A3219" s="127" t="n"/>
      <c r="B3219" s="113" t="n"/>
      <c r="C3219" s="127" t="n"/>
      <c r="D3219" s="127" t="n"/>
      <c r="E3219" s="114">
        <f>IF(F3219 &lt;&gt; "",VLOOKUP(F3219,CategoryLookup,2,FALSE), "")</f>
        <v/>
      </c>
      <c r="F3219" s="126" t="n"/>
      <c r="G3219" s="127" t="n"/>
      <c r="H3219" s="127" t="n"/>
      <c r="I3219" s="127" t="n"/>
      <c r="J3219" s="127" t="n"/>
      <c r="K3219" s="127" t="n"/>
      <c r="L3219" s="127" t="n"/>
      <c r="M3219" s="127" t="n"/>
      <c r="N3219" s="120" t="n"/>
      <c r="O3219" s="120" t="n"/>
      <c r="P3219" s="120" t="n"/>
      <c r="Q3219" s="120" t="n"/>
      <c r="R3219" s="121" t="n"/>
      <c r="S3219" s="121" t="n"/>
      <c r="T3219" s="121" t="n"/>
      <c r="U3219" s="121" t="n"/>
      <c r="V3219" s="117">
        <f>IF(P3219="NA","NA",IF(P3219&lt;&gt;"",TEXT(P3219-N3219,"[h].mm"),""))</f>
        <v/>
      </c>
      <c r="W3219" s="118">
        <f>IF(AND(R3219="",S3219=""),"",R3219+S3219)</f>
        <v/>
      </c>
      <c r="X3219" s="116">
        <f>IF(O3219&lt;&gt;"",DATE(YEAR(O3219), MONTH(O3219), DAY(O3219)),"")</f>
        <v/>
      </c>
      <c r="Y3219" s="122" t="n"/>
      <c r="Z3219" s="123" t="n"/>
      <c r="AA3219" s="117">
        <f>IF(F3219="Re-assigned","NA",IF(W3219="","",IF(W3219&gt;=VLOOKUP(D3219,SLAMatrix,3,FALSE),"Yes",IF(W3219&lt;VLOOKUP(D3219,SLAMatrix,2,FALSE),"No","Internal"))))</f>
        <v/>
      </c>
      <c r="AB3219" s="123" t="n"/>
      <c r="AC3219" s="123" t="n"/>
      <c r="AD3219" s="119" t="n"/>
      <c r="AE3219" s="125" t="n"/>
      <c r="AF3219" s="124">
        <f>MONTH(O3219)</f>
        <v/>
      </c>
      <c r="AG3219" s="124">
        <f>VLOOKUP(IFERROR(MID(AE3219,1,(FIND(",",AE3219,1)-1)),AE3219),Facility_Region_Mapping,2,FALSE)</f>
        <v/>
      </c>
      <c r="AH3219" s="124" t="n"/>
      <c r="AI3219" s="124">
        <f>IF(C3219&lt;&gt;"",IF(M3219="ESM User",getInterfaceName($C3219),"NA"),"")</f>
        <v/>
      </c>
      <c r="AJ3219" s="116">
        <f>IF(Q3219&lt;&gt;"",DATE(YEAR(Q3219), MONTH(Q3219), DAY(Q3219)),"")</f>
        <v/>
      </c>
      <c r="AK3219" s="130">
        <f>IF(Q3219&lt;&gt;0,Q3219-N3219,TODAY()-N3219)</f>
        <v/>
      </c>
      <c r="AL3219" s="112">
        <f>IF(F3219="Re-assigned",0,IF(H3219="Closed",0,IF(H3219="Service Restored",0,IF(H3219="",0,1))))</f>
        <v/>
      </c>
      <c r="AM3219" s="124">
        <f>IF(AL3219=0,"",IF(AK3219&gt;20.99,"Aged","Non-Aged"))</f>
        <v/>
      </c>
      <c r="AN3219" s="112">
        <f>IF(Q3219&lt;&gt;"",MONTH(Q3219),"")</f>
        <v/>
      </c>
      <c r="AO3219" s="112">
        <f>IFERROR(VALUE(V3219),0)</f>
        <v/>
      </c>
    </row>
    <row customFormat="1" customHeight="1" ht="29.25" r="3220" s="112" spans="1:41">
      <c r="A3220" s="127" t="n"/>
      <c r="B3220" s="113" t="n"/>
      <c r="C3220" s="127" t="n"/>
      <c r="D3220" s="127" t="n"/>
      <c r="E3220" s="114">
        <f>IF(F3220 &lt;&gt; "",VLOOKUP(F3220,CategoryLookup,2,FALSE), "")</f>
        <v/>
      </c>
      <c r="F3220" s="126" t="n"/>
      <c r="G3220" s="127" t="n"/>
      <c r="H3220" s="127" t="n"/>
      <c r="I3220" s="127" t="n"/>
      <c r="J3220" s="127" t="n"/>
      <c r="K3220" s="127" t="n"/>
      <c r="L3220" s="127" t="n"/>
      <c r="M3220" s="127" t="n"/>
      <c r="N3220" s="120" t="n"/>
      <c r="O3220" s="120" t="n"/>
      <c r="P3220" s="120" t="n"/>
      <c r="Q3220" s="120" t="n"/>
      <c r="R3220" s="121" t="n"/>
      <c r="S3220" s="121" t="n"/>
      <c r="T3220" s="121" t="n"/>
      <c r="U3220" s="121" t="n"/>
      <c r="V3220" s="117">
        <f>IF(P3220="NA","NA",IF(P3220&lt;&gt;"",TEXT(P3220-N3220,"[h].mm"),""))</f>
        <v/>
      </c>
      <c r="W3220" s="118">
        <f>IF(AND(R3220="",S3220=""),"",R3220+S3220)</f>
        <v/>
      </c>
      <c r="X3220" s="116">
        <f>IF(O3220&lt;&gt;"",DATE(YEAR(O3220), MONTH(O3220), DAY(O3220)),"")</f>
        <v/>
      </c>
      <c r="Y3220" s="122" t="n"/>
      <c r="Z3220" s="123" t="n"/>
      <c r="AA3220" s="117">
        <f>IF(F3220="Re-assigned","NA",IF(W3220="","",IF(W3220&gt;=VLOOKUP(D3220,SLAMatrix,3,FALSE),"Yes",IF(W3220&lt;VLOOKUP(D3220,SLAMatrix,2,FALSE),"No","Internal"))))</f>
        <v/>
      </c>
      <c r="AB3220" s="123" t="n"/>
      <c r="AC3220" s="123" t="n"/>
      <c r="AD3220" s="119" t="n"/>
      <c r="AE3220" s="125" t="n"/>
      <c r="AF3220" s="124">
        <f>MONTH(O3220)</f>
        <v/>
      </c>
      <c r="AG3220" s="124">
        <f>VLOOKUP(IFERROR(MID(AE3220,1,(FIND(",",AE3220,1)-1)),AE3220),Facility_Region_Mapping,2,FALSE)</f>
        <v/>
      </c>
      <c r="AH3220" s="124" t="n"/>
      <c r="AI3220" s="124">
        <f>IF(C3220&lt;&gt;"",IF(M3220="ESM User",getInterfaceName($C3220),"NA"),"")</f>
        <v/>
      </c>
      <c r="AJ3220" s="116">
        <f>IF(Q3220&lt;&gt;"",DATE(YEAR(Q3220), MONTH(Q3220), DAY(Q3220)),"")</f>
        <v/>
      </c>
      <c r="AK3220" s="130">
        <f>IF(Q3220&lt;&gt;0,Q3220-N3220,TODAY()-N3220)</f>
        <v/>
      </c>
      <c r="AL3220" s="112">
        <f>IF(F3220="Re-assigned",0,IF(H3220="Closed",0,IF(H3220="Service Restored",0,IF(H3220="",0,1))))</f>
        <v/>
      </c>
      <c r="AM3220" s="124">
        <f>IF(AL3220=0,"",IF(AK3220&gt;20.99,"Aged","Non-Aged"))</f>
        <v/>
      </c>
      <c r="AN3220" s="112">
        <f>IF(Q3220&lt;&gt;"",MONTH(Q3220),"")</f>
        <v/>
      </c>
      <c r="AO3220" s="112">
        <f>IFERROR(VALUE(V3220),0)</f>
        <v/>
      </c>
    </row>
    <row customFormat="1" customHeight="1" ht="29.25" r="3221" s="112" spans="1:41">
      <c r="A3221" s="127" t="n"/>
      <c r="B3221" s="113" t="n"/>
      <c r="C3221" s="127" t="n"/>
      <c r="D3221" s="127" t="n"/>
      <c r="E3221" s="114">
        <f>IF(F3221 &lt;&gt; "",VLOOKUP(F3221,CategoryLookup,2,FALSE), "")</f>
        <v/>
      </c>
      <c r="F3221" s="126" t="n"/>
      <c r="G3221" s="127" t="n"/>
      <c r="H3221" s="127" t="n"/>
      <c r="I3221" s="127" t="n"/>
      <c r="J3221" s="127" t="n"/>
      <c r="K3221" s="127" t="n"/>
      <c r="L3221" s="127" t="n"/>
      <c r="M3221" s="127" t="n"/>
      <c r="N3221" s="120" t="n"/>
      <c r="O3221" s="120" t="n"/>
      <c r="P3221" s="120" t="n"/>
      <c r="Q3221" s="120" t="n"/>
      <c r="R3221" s="121" t="n"/>
      <c r="S3221" s="121" t="n"/>
      <c r="T3221" s="121" t="n"/>
      <c r="U3221" s="121" t="n"/>
      <c r="V3221" s="117">
        <f>IF(P3221="NA","NA",IF(P3221&lt;&gt;"",TEXT(P3221-N3221,"[h].mm"),""))</f>
        <v/>
      </c>
      <c r="W3221" s="118">
        <f>IF(AND(R3221="",S3221=""),"",R3221+S3221)</f>
        <v/>
      </c>
      <c r="X3221" s="116">
        <f>IF(O3221&lt;&gt;"",DATE(YEAR(O3221), MONTH(O3221), DAY(O3221)),"")</f>
        <v/>
      </c>
      <c r="Y3221" s="122" t="n"/>
      <c r="Z3221" s="123" t="n"/>
      <c r="AA3221" s="117">
        <f>IF(F3221="Re-assigned","NA",IF(W3221="","",IF(W3221&gt;=VLOOKUP(D3221,SLAMatrix,3,FALSE),"Yes",IF(W3221&lt;VLOOKUP(D3221,SLAMatrix,2,FALSE),"No","Internal"))))</f>
        <v/>
      </c>
      <c r="AB3221" s="123" t="n"/>
      <c r="AC3221" s="123" t="n"/>
      <c r="AD3221" s="119" t="n"/>
      <c r="AE3221" s="125" t="n"/>
      <c r="AF3221" s="124">
        <f>MONTH(O3221)</f>
        <v/>
      </c>
      <c r="AG3221" s="124">
        <f>VLOOKUP(IFERROR(MID(AE3221,1,(FIND(",",AE3221,1)-1)),AE3221),Facility_Region_Mapping,2,FALSE)</f>
        <v/>
      </c>
      <c r="AH3221" s="124" t="n"/>
      <c r="AI3221" s="124">
        <f>IF(C3221&lt;&gt;"",IF(M3221="ESM User",getInterfaceName($C3221),"NA"),"")</f>
        <v/>
      </c>
      <c r="AJ3221" s="116">
        <f>IF(Q3221&lt;&gt;"",DATE(YEAR(Q3221), MONTH(Q3221), DAY(Q3221)),"")</f>
        <v/>
      </c>
      <c r="AK3221" s="130">
        <f>IF(Q3221&lt;&gt;0,Q3221-N3221,TODAY()-N3221)</f>
        <v/>
      </c>
      <c r="AL3221" s="112">
        <f>IF(F3221="Re-assigned",0,IF(H3221="Closed",0,IF(H3221="Service Restored",0,IF(H3221="",0,1))))</f>
        <v/>
      </c>
      <c r="AM3221" s="124">
        <f>IF(AL3221=0,"",IF(AK3221&gt;20.99,"Aged","Non-Aged"))</f>
        <v/>
      </c>
      <c r="AN3221" s="112">
        <f>IF(Q3221&lt;&gt;"",MONTH(Q3221),"")</f>
        <v/>
      </c>
      <c r="AO3221" s="112">
        <f>IFERROR(VALUE(V3221),0)</f>
        <v/>
      </c>
    </row>
    <row customFormat="1" customHeight="1" ht="29.25" r="3222" s="112" spans="1:41">
      <c r="A3222" s="127" t="n"/>
      <c r="B3222" s="113" t="n"/>
      <c r="C3222" s="127" t="n"/>
      <c r="D3222" s="127" t="n"/>
      <c r="E3222" s="114">
        <f>IF(F3222 &lt;&gt; "",VLOOKUP(F3222,CategoryLookup,2,FALSE), "")</f>
        <v/>
      </c>
      <c r="F3222" s="126" t="n"/>
      <c r="G3222" s="127" t="n"/>
      <c r="H3222" s="127" t="n"/>
      <c r="I3222" s="127" t="n"/>
      <c r="J3222" s="127" t="n"/>
      <c r="K3222" s="127" t="n"/>
      <c r="L3222" s="127" t="n"/>
      <c r="M3222" s="127" t="n"/>
      <c r="N3222" s="120" t="n"/>
      <c r="O3222" s="120" t="n"/>
      <c r="P3222" s="120" t="n"/>
      <c r="Q3222" s="120" t="n"/>
      <c r="R3222" s="121" t="n"/>
      <c r="S3222" s="121" t="n"/>
      <c r="T3222" s="121" t="n"/>
      <c r="U3222" s="121" t="n"/>
      <c r="V3222" s="117">
        <f>IF(P3222="NA","NA",IF(P3222&lt;&gt;"",TEXT(P3222-N3222,"[h].mm"),""))</f>
        <v/>
      </c>
      <c r="W3222" s="118">
        <f>IF(AND(R3222="",S3222=""),"",R3222+S3222)</f>
        <v/>
      </c>
      <c r="X3222" s="116">
        <f>IF(O3222&lt;&gt;"",DATE(YEAR(O3222), MONTH(O3222), DAY(O3222)),"")</f>
        <v/>
      </c>
      <c r="Y3222" s="122" t="n"/>
      <c r="Z3222" s="123" t="n"/>
      <c r="AA3222" s="117">
        <f>IF(F3222="Re-assigned","NA",IF(W3222="","",IF(W3222&gt;=VLOOKUP(D3222,SLAMatrix,3,FALSE),"Yes",IF(W3222&lt;VLOOKUP(D3222,SLAMatrix,2,FALSE),"No","Internal"))))</f>
        <v/>
      </c>
      <c r="AB3222" s="123" t="n"/>
      <c r="AC3222" s="123" t="n"/>
      <c r="AD3222" s="119" t="n"/>
      <c r="AE3222" s="125" t="n"/>
      <c r="AF3222" s="124">
        <f>MONTH(O3222)</f>
        <v/>
      </c>
      <c r="AG3222" s="124">
        <f>VLOOKUP(IFERROR(MID(AE3222,1,(FIND(",",AE3222,1)-1)),AE3222),Facility_Region_Mapping,2,FALSE)</f>
        <v/>
      </c>
      <c r="AH3222" s="124" t="n"/>
      <c r="AI3222" s="124">
        <f>IF(C3222&lt;&gt;"",IF(M3222="ESM User",getInterfaceName($C3222),"NA"),"")</f>
        <v/>
      </c>
      <c r="AJ3222" s="116">
        <f>IF(Q3222&lt;&gt;"",DATE(YEAR(Q3222), MONTH(Q3222), DAY(Q3222)),"")</f>
        <v/>
      </c>
      <c r="AK3222" s="130">
        <f>IF(Q3222&lt;&gt;0,Q3222-N3222,TODAY()-N3222)</f>
        <v/>
      </c>
      <c r="AL3222" s="112">
        <f>IF(F3222="Re-assigned",0,IF(H3222="Closed",0,IF(H3222="Service Restored",0,IF(H3222="",0,1))))</f>
        <v/>
      </c>
      <c r="AM3222" s="124">
        <f>IF(AL3222=0,"",IF(AK3222&gt;20.99,"Aged","Non-Aged"))</f>
        <v/>
      </c>
      <c r="AN3222" s="112">
        <f>IF(Q3222&lt;&gt;"",MONTH(Q3222),"")</f>
        <v/>
      </c>
      <c r="AO3222" s="112">
        <f>IFERROR(VALUE(V3222),0)</f>
        <v/>
      </c>
    </row>
    <row customFormat="1" customHeight="1" ht="29.25" r="3223" s="112" spans="1:41">
      <c r="A3223" s="127" t="n"/>
      <c r="B3223" s="113" t="n"/>
      <c r="C3223" s="127" t="n"/>
      <c r="D3223" s="127" t="n"/>
      <c r="E3223" s="114">
        <f>IF(F3223 &lt;&gt; "",VLOOKUP(F3223,CategoryLookup,2,FALSE), "")</f>
        <v/>
      </c>
      <c r="F3223" s="126" t="n"/>
      <c r="G3223" s="127" t="n"/>
      <c r="H3223" s="127" t="n"/>
      <c r="I3223" s="127" t="n"/>
      <c r="J3223" s="127" t="n"/>
      <c r="K3223" s="127" t="n"/>
      <c r="L3223" s="127" t="n"/>
      <c r="M3223" s="127" t="n"/>
      <c r="N3223" s="120" t="n"/>
      <c r="O3223" s="120" t="n"/>
      <c r="P3223" s="120" t="n"/>
      <c r="Q3223" s="120" t="n"/>
      <c r="R3223" s="121" t="n"/>
      <c r="S3223" s="121" t="n"/>
      <c r="T3223" s="121" t="n"/>
      <c r="U3223" s="121" t="n"/>
      <c r="V3223" s="117">
        <f>IF(P3223="NA","NA",IF(P3223&lt;&gt;"",TEXT(P3223-N3223,"[h].mm"),""))</f>
        <v/>
      </c>
      <c r="W3223" s="118">
        <f>IF(AND(R3223="",S3223=""),"",R3223+S3223)</f>
        <v/>
      </c>
      <c r="X3223" s="116">
        <f>IF(O3223&lt;&gt;"",DATE(YEAR(O3223), MONTH(O3223), DAY(O3223)),"")</f>
        <v/>
      </c>
      <c r="Y3223" s="122" t="n"/>
      <c r="Z3223" s="123" t="n"/>
      <c r="AA3223" s="117">
        <f>IF(F3223="Re-assigned","NA",IF(W3223="","",IF(W3223&gt;=VLOOKUP(D3223,SLAMatrix,3,FALSE),"Yes",IF(W3223&lt;VLOOKUP(D3223,SLAMatrix,2,FALSE),"No","Internal"))))</f>
        <v/>
      </c>
      <c r="AB3223" s="123" t="n"/>
      <c r="AC3223" s="123" t="n"/>
      <c r="AD3223" s="119" t="n"/>
      <c r="AE3223" s="125" t="n"/>
      <c r="AF3223" s="124">
        <f>MONTH(O3223)</f>
        <v/>
      </c>
      <c r="AG3223" s="124">
        <f>VLOOKUP(IFERROR(MID(AE3223,1,(FIND(",",AE3223,1)-1)),AE3223),Facility_Region_Mapping,2,FALSE)</f>
        <v/>
      </c>
      <c r="AH3223" s="124" t="n"/>
      <c r="AI3223" s="124">
        <f>IF(C3223&lt;&gt;"",IF(M3223="ESM User",getInterfaceName($C3223),"NA"),"")</f>
        <v/>
      </c>
      <c r="AJ3223" s="116">
        <f>IF(Q3223&lt;&gt;"",DATE(YEAR(Q3223), MONTH(Q3223), DAY(Q3223)),"")</f>
        <v/>
      </c>
      <c r="AK3223" s="130">
        <f>IF(Q3223&lt;&gt;0,Q3223-N3223,TODAY()-N3223)</f>
        <v/>
      </c>
      <c r="AL3223" s="112">
        <f>IF(F3223="Re-assigned",0,IF(H3223="Closed",0,IF(H3223="Service Restored",0,IF(H3223="",0,1))))</f>
        <v/>
      </c>
      <c r="AM3223" s="124">
        <f>IF(AL3223=0,"",IF(AK3223&gt;20.99,"Aged","Non-Aged"))</f>
        <v/>
      </c>
      <c r="AN3223" s="112">
        <f>IF(Q3223&lt;&gt;"",MONTH(Q3223),"")</f>
        <v/>
      </c>
      <c r="AO3223" s="112">
        <f>IFERROR(VALUE(V3223),0)</f>
        <v/>
      </c>
    </row>
    <row customFormat="1" customHeight="1" ht="29.25" r="3224" s="112" spans="1:41">
      <c r="A3224" s="127" t="n"/>
      <c r="B3224" s="113" t="n"/>
      <c r="C3224" s="127" t="n"/>
      <c r="D3224" s="127" t="n"/>
      <c r="E3224" s="114">
        <f>IF(F3224 &lt;&gt; "",VLOOKUP(F3224,CategoryLookup,2,FALSE), "")</f>
        <v/>
      </c>
      <c r="F3224" s="126" t="n"/>
      <c r="G3224" s="127" t="n"/>
      <c r="H3224" s="127" t="n"/>
      <c r="I3224" s="127" t="n"/>
      <c r="J3224" s="127" t="n"/>
      <c r="K3224" s="127" t="n"/>
      <c r="L3224" s="127" t="n"/>
      <c r="M3224" s="127" t="n"/>
      <c r="N3224" s="120" t="n"/>
      <c r="O3224" s="120" t="n"/>
      <c r="P3224" s="120" t="n"/>
      <c r="Q3224" s="120" t="n"/>
      <c r="R3224" s="121" t="n"/>
      <c r="S3224" s="121" t="n"/>
      <c r="T3224" s="121" t="n"/>
      <c r="U3224" s="121" t="n"/>
      <c r="V3224" s="117">
        <f>IF(P3224="NA","NA",IF(P3224&lt;&gt;"",TEXT(P3224-N3224,"[h].mm"),""))</f>
        <v/>
      </c>
      <c r="W3224" s="118">
        <f>IF(AND(R3224="",S3224=""),"",R3224+S3224)</f>
        <v/>
      </c>
      <c r="X3224" s="116">
        <f>IF(O3224&lt;&gt;"",DATE(YEAR(O3224), MONTH(O3224), DAY(O3224)),"")</f>
        <v/>
      </c>
      <c r="Y3224" s="122" t="n"/>
      <c r="Z3224" s="123" t="n"/>
      <c r="AA3224" s="117">
        <f>IF(F3224="Re-assigned","NA",IF(W3224="","",IF(W3224&gt;=VLOOKUP(D3224,SLAMatrix,3,FALSE),"Yes",IF(W3224&lt;VLOOKUP(D3224,SLAMatrix,2,FALSE),"No","Internal"))))</f>
        <v/>
      </c>
      <c r="AB3224" s="123" t="n"/>
      <c r="AC3224" s="123" t="n"/>
      <c r="AD3224" s="119" t="n"/>
      <c r="AE3224" s="125" t="n"/>
      <c r="AF3224" s="124">
        <f>MONTH(O3224)</f>
        <v/>
      </c>
      <c r="AG3224" s="124">
        <f>VLOOKUP(IFERROR(MID(AE3224,1,(FIND(",",AE3224,1)-1)),AE3224),Facility_Region_Mapping,2,FALSE)</f>
        <v/>
      </c>
      <c r="AH3224" s="124" t="n"/>
      <c r="AI3224" s="124">
        <f>IF(C3224&lt;&gt;"",IF(M3224="ESM User",getInterfaceName($C3224),"NA"),"")</f>
        <v/>
      </c>
      <c r="AJ3224" s="116">
        <f>IF(Q3224&lt;&gt;"",DATE(YEAR(Q3224), MONTH(Q3224), DAY(Q3224)),"")</f>
        <v/>
      </c>
      <c r="AK3224" s="130">
        <f>IF(Q3224&lt;&gt;0,Q3224-N3224,TODAY()-N3224)</f>
        <v/>
      </c>
      <c r="AL3224" s="112">
        <f>IF(F3224="Re-assigned",0,IF(H3224="Closed",0,IF(H3224="Service Restored",0,IF(H3224="",0,1))))</f>
        <v/>
      </c>
      <c r="AM3224" s="124">
        <f>IF(AL3224=0,"",IF(AK3224&gt;20.99,"Aged","Non-Aged"))</f>
        <v/>
      </c>
      <c r="AN3224" s="112">
        <f>IF(Q3224&lt;&gt;"",MONTH(Q3224),"")</f>
        <v/>
      </c>
      <c r="AO3224" s="112">
        <f>IFERROR(VALUE(V3224),0)</f>
        <v/>
      </c>
    </row>
    <row customFormat="1" customHeight="1" ht="29.25" r="3225" s="112" spans="1:41">
      <c r="A3225" s="127" t="n"/>
      <c r="B3225" s="113" t="n"/>
      <c r="C3225" s="127" t="n"/>
      <c r="D3225" s="127" t="n"/>
      <c r="E3225" s="114">
        <f>IF(F3225 &lt;&gt; "",VLOOKUP(F3225,CategoryLookup,2,FALSE), "")</f>
        <v/>
      </c>
      <c r="F3225" s="126" t="n"/>
      <c r="G3225" s="127" t="n"/>
      <c r="H3225" s="127" t="n"/>
      <c r="I3225" s="127" t="n"/>
      <c r="J3225" s="127" t="n"/>
      <c r="K3225" s="127" t="n"/>
      <c r="L3225" s="127" t="n"/>
      <c r="M3225" s="127" t="n"/>
      <c r="N3225" s="120" t="n"/>
      <c r="O3225" s="120" t="n"/>
      <c r="P3225" s="120" t="n"/>
      <c r="Q3225" s="120" t="n"/>
      <c r="R3225" s="121" t="n"/>
      <c r="S3225" s="121" t="n"/>
      <c r="T3225" s="121" t="n"/>
      <c r="U3225" s="121" t="n"/>
      <c r="V3225" s="117">
        <f>IF(P3225="NA","NA",IF(P3225&lt;&gt;"",TEXT(P3225-N3225,"[h].mm"),""))</f>
        <v/>
      </c>
      <c r="W3225" s="118">
        <f>IF(AND(R3225="",S3225=""),"",R3225+S3225)</f>
        <v/>
      </c>
      <c r="X3225" s="116">
        <f>IF(O3225&lt;&gt;"",DATE(YEAR(O3225), MONTH(O3225), DAY(O3225)),"")</f>
        <v/>
      </c>
      <c r="Y3225" s="122" t="n"/>
      <c r="Z3225" s="123" t="n"/>
      <c r="AA3225" s="117">
        <f>IF(F3225="Re-assigned","NA",IF(W3225="","",IF(W3225&gt;=VLOOKUP(D3225,SLAMatrix,3,FALSE),"Yes",IF(W3225&lt;VLOOKUP(D3225,SLAMatrix,2,FALSE),"No","Internal"))))</f>
        <v/>
      </c>
      <c r="AB3225" s="123" t="n"/>
      <c r="AC3225" s="123" t="n"/>
      <c r="AD3225" s="119" t="n"/>
      <c r="AE3225" s="125" t="n"/>
      <c r="AF3225" s="124">
        <f>MONTH(O3225)</f>
        <v/>
      </c>
      <c r="AG3225" s="124">
        <f>VLOOKUP(IFERROR(MID(AE3225,1,(FIND(",",AE3225,1)-1)),AE3225),Facility_Region_Mapping,2,FALSE)</f>
        <v/>
      </c>
      <c r="AH3225" s="124" t="n"/>
      <c r="AI3225" s="124">
        <f>IF(C3225&lt;&gt;"",IF(M3225="ESM User",getInterfaceName($C3225),"NA"),"")</f>
        <v/>
      </c>
      <c r="AJ3225" s="116">
        <f>IF(Q3225&lt;&gt;"",DATE(YEAR(Q3225), MONTH(Q3225), DAY(Q3225)),"")</f>
        <v/>
      </c>
      <c r="AK3225" s="130">
        <f>IF(Q3225&lt;&gt;0,Q3225-N3225,TODAY()-N3225)</f>
        <v/>
      </c>
      <c r="AL3225" s="112">
        <f>IF(F3225="Re-assigned",0,IF(H3225="Closed",0,IF(H3225="Service Restored",0,IF(H3225="",0,1))))</f>
        <v/>
      </c>
      <c r="AM3225" s="124">
        <f>IF(AL3225=0,"",IF(AK3225&gt;20.99,"Aged","Non-Aged"))</f>
        <v/>
      </c>
      <c r="AN3225" s="112">
        <f>IF(Q3225&lt;&gt;"",MONTH(Q3225),"")</f>
        <v/>
      </c>
      <c r="AO3225" s="112">
        <f>IFERROR(VALUE(V3225),0)</f>
        <v/>
      </c>
    </row>
    <row customFormat="1" customHeight="1" ht="29.25" r="3226" s="112" spans="1:41">
      <c r="A3226" s="127" t="n"/>
      <c r="B3226" s="113" t="n"/>
      <c r="C3226" s="127" t="n"/>
      <c r="D3226" s="127" t="n"/>
      <c r="E3226" s="114">
        <f>IF(F3226 &lt;&gt; "",VLOOKUP(F3226,CategoryLookup,2,FALSE), "")</f>
        <v/>
      </c>
      <c r="F3226" s="126" t="n"/>
      <c r="G3226" s="127" t="n"/>
      <c r="H3226" s="127" t="n"/>
      <c r="I3226" s="127" t="n"/>
      <c r="J3226" s="127" t="n"/>
      <c r="K3226" s="127" t="n"/>
      <c r="L3226" s="127" t="n"/>
      <c r="M3226" s="127" t="n"/>
      <c r="N3226" s="120" t="n"/>
      <c r="O3226" s="120" t="n"/>
      <c r="P3226" s="120" t="n"/>
      <c r="Q3226" s="120" t="n"/>
      <c r="R3226" s="121" t="n"/>
      <c r="S3226" s="121" t="n"/>
      <c r="T3226" s="121" t="n"/>
      <c r="U3226" s="121" t="n"/>
      <c r="V3226" s="117">
        <f>IF(P3226="NA","NA",IF(P3226&lt;&gt;"",TEXT(P3226-N3226,"[h].mm"),""))</f>
        <v/>
      </c>
      <c r="W3226" s="118">
        <f>IF(AND(R3226="",S3226=""),"",R3226+S3226)</f>
        <v/>
      </c>
      <c r="X3226" s="116">
        <f>IF(O3226&lt;&gt;"",DATE(YEAR(O3226), MONTH(O3226), DAY(O3226)),"")</f>
        <v/>
      </c>
      <c r="Y3226" s="122" t="n"/>
      <c r="Z3226" s="123" t="n"/>
      <c r="AA3226" s="117">
        <f>IF(F3226="Re-assigned","NA",IF(W3226="","",IF(W3226&gt;=VLOOKUP(D3226,SLAMatrix,3,FALSE),"Yes",IF(W3226&lt;VLOOKUP(D3226,SLAMatrix,2,FALSE),"No","Internal"))))</f>
        <v/>
      </c>
      <c r="AB3226" s="123" t="n"/>
      <c r="AC3226" s="123" t="n"/>
      <c r="AD3226" s="119" t="n"/>
      <c r="AE3226" s="125" t="n"/>
      <c r="AF3226" s="124">
        <f>MONTH(O3226)</f>
        <v/>
      </c>
      <c r="AG3226" s="124">
        <f>VLOOKUP(IFERROR(MID(AE3226,1,(FIND(",",AE3226,1)-1)),AE3226),Facility_Region_Mapping,2,FALSE)</f>
        <v/>
      </c>
      <c r="AH3226" s="124" t="n"/>
      <c r="AI3226" s="124">
        <f>IF(C3226&lt;&gt;"",IF(M3226="ESM User",getInterfaceName($C3226),"NA"),"")</f>
        <v/>
      </c>
      <c r="AJ3226" s="116">
        <f>IF(Q3226&lt;&gt;"",DATE(YEAR(Q3226), MONTH(Q3226), DAY(Q3226)),"")</f>
        <v/>
      </c>
      <c r="AK3226" s="130">
        <f>IF(Q3226&lt;&gt;0,Q3226-N3226,TODAY()-N3226)</f>
        <v/>
      </c>
      <c r="AL3226" s="112">
        <f>IF(F3226="Re-assigned",0,IF(H3226="Closed",0,IF(H3226="Service Restored",0,IF(H3226="",0,1))))</f>
        <v/>
      </c>
      <c r="AM3226" s="124">
        <f>IF(AL3226=0,"",IF(AK3226&gt;20.99,"Aged","Non-Aged"))</f>
        <v/>
      </c>
      <c r="AN3226" s="112">
        <f>IF(Q3226&lt;&gt;"",MONTH(Q3226),"")</f>
        <v/>
      </c>
      <c r="AO3226" s="112">
        <f>IFERROR(VALUE(V3226),0)</f>
        <v/>
      </c>
    </row>
    <row customFormat="1" customHeight="1" ht="29.25" r="3227" s="112" spans="1:41">
      <c r="A3227" s="127" t="n"/>
      <c r="B3227" s="113" t="n"/>
      <c r="C3227" s="127" t="n"/>
      <c r="D3227" s="127" t="n"/>
      <c r="E3227" s="114">
        <f>IF(F3227 &lt;&gt; "",VLOOKUP(F3227,CategoryLookup,2,FALSE), "")</f>
        <v/>
      </c>
      <c r="F3227" s="126" t="n"/>
      <c r="G3227" s="127" t="n"/>
      <c r="H3227" s="127" t="n"/>
      <c r="I3227" s="127" t="n"/>
      <c r="J3227" s="127" t="n"/>
      <c r="K3227" s="127" t="n"/>
      <c r="L3227" s="127" t="n"/>
      <c r="M3227" s="127" t="n"/>
      <c r="N3227" s="120" t="n"/>
      <c r="O3227" s="120" t="n"/>
      <c r="P3227" s="120" t="n"/>
      <c r="Q3227" s="120" t="n"/>
      <c r="R3227" s="121" t="n"/>
      <c r="S3227" s="121" t="n"/>
      <c r="T3227" s="121" t="n"/>
      <c r="U3227" s="121" t="n"/>
      <c r="V3227" s="117">
        <f>IF(P3227="NA","NA",IF(P3227&lt;&gt;"",TEXT(P3227-N3227,"[h].mm"),""))</f>
        <v/>
      </c>
      <c r="W3227" s="118">
        <f>IF(AND(R3227="",S3227=""),"",R3227+S3227)</f>
        <v/>
      </c>
      <c r="X3227" s="116">
        <f>IF(O3227&lt;&gt;"",DATE(YEAR(O3227), MONTH(O3227), DAY(O3227)),"")</f>
        <v/>
      </c>
      <c r="Y3227" s="122" t="n"/>
      <c r="Z3227" s="123" t="n"/>
      <c r="AA3227" s="117">
        <f>IF(F3227="Re-assigned","NA",IF(W3227="","",IF(W3227&gt;=VLOOKUP(D3227,SLAMatrix,3,FALSE),"Yes",IF(W3227&lt;VLOOKUP(D3227,SLAMatrix,2,FALSE),"No","Internal"))))</f>
        <v/>
      </c>
      <c r="AB3227" s="123" t="n"/>
      <c r="AC3227" s="123" t="n"/>
      <c r="AD3227" s="119" t="n"/>
      <c r="AE3227" s="125" t="n"/>
      <c r="AF3227" s="124">
        <f>MONTH(O3227)</f>
        <v/>
      </c>
      <c r="AG3227" s="124">
        <f>VLOOKUP(IFERROR(MID(AE3227,1,(FIND(",",AE3227,1)-1)),AE3227),Facility_Region_Mapping,2,FALSE)</f>
        <v/>
      </c>
      <c r="AH3227" s="124" t="n"/>
      <c r="AI3227" s="124">
        <f>IF(C3227&lt;&gt;"",IF(M3227="ESM User",getInterfaceName($C3227),"NA"),"")</f>
        <v/>
      </c>
      <c r="AJ3227" s="116">
        <f>IF(Q3227&lt;&gt;"",DATE(YEAR(Q3227), MONTH(Q3227), DAY(Q3227)),"")</f>
        <v/>
      </c>
      <c r="AK3227" s="130">
        <f>IF(Q3227&lt;&gt;0,Q3227-N3227,TODAY()-N3227)</f>
        <v/>
      </c>
      <c r="AL3227" s="112">
        <f>IF(F3227="Re-assigned",0,IF(H3227="Closed",0,IF(H3227="Service Restored",0,IF(H3227="",0,1))))</f>
        <v/>
      </c>
      <c r="AM3227" s="124">
        <f>IF(AL3227=0,"",IF(AK3227&gt;20.99,"Aged","Non-Aged"))</f>
        <v/>
      </c>
      <c r="AN3227" s="112">
        <f>IF(Q3227&lt;&gt;"",MONTH(Q3227),"")</f>
        <v/>
      </c>
      <c r="AO3227" s="112">
        <f>IFERROR(VALUE(V3227),0)</f>
        <v/>
      </c>
    </row>
    <row customFormat="1" customHeight="1" ht="29.25" r="3228" s="112" spans="1:41">
      <c r="A3228" s="127" t="n"/>
      <c r="B3228" s="113" t="n"/>
      <c r="C3228" s="127" t="n"/>
      <c r="D3228" s="127" t="n"/>
      <c r="E3228" s="114">
        <f>IF(F3228 &lt;&gt; "",VLOOKUP(F3228,CategoryLookup,2,FALSE), "")</f>
        <v/>
      </c>
      <c r="F3228" s="126" t="n"/>
      <c r="G3228" s="127" t="n"/>
      <c r="H3228" s="127" t="n"/>
      <c r="I3228" s="127" t="n"/>
      <c r="J3228" s="127" t="n"/>
      <c r="K3228" s="127" t="n"/>
      <c r="L3228" s="127" t="n"/>
      <c r="M3228" s="127" t="n"/>
      <c r="N3228" s="120" t="n"/>
      <c r="O3228" s="120" t="n"/>
      <c r="P3228" s="120" t="n"/>
      <c r="Q3228" s="120" t="n"/>
      <c r="R3228" s="121" t="n"/>
      <c r="S3228" s="121" t="n"/>
      <c r="T3228" s="121" t="n"/>
      <c r="U3228" s="121" t="n"/>
      <c r="V3228" s="117">
        <f>IF(P3228="NA","NA",IF(P3228&lt;&gt;"",TEXT(P3228-N3228,"[h].mm"),""))</f>
        <v/>
      </c>
      <c r="W3228" s="118">
        <f>IF(AND(R3228="",S3228=""),"",R3228+S3228)</f>
        <v/>
      </c>
      <c r="X3228" s="116">
        <f>IF(O3228&lt;&gt;"",DATE(YEAR(O3228), MONTH(O3228), DAY(O3228)),"")</f>
        <v/>
      </c>
      <c r="Y3228" s="122" t="n"/>
      <c r="Z3228" s="123" t="n"/>
      <c r="AA3228" s="117">
        <f>IF(F3228="Re-assigned","NA",IF(W3228="","",IF(W3228&gt;=VLOOKUP(D3228,SLAMatrix,3,FALSE),"Yes",IF(W3228&lt;VLOOKUP(D3228,SLAMatrix,2,FALSE),"No","Internal"))))</f>
        <v/>
      </c>
      <c r="AB3228" s="123" t="n"/>
      <c r="AC3228" s="123" t="n"/>
      <c r="AD3228" s="119" t="n"/>
      <c r="AE3228" s="125" t="n"/>
      <c r="AF3228" s="124">
        <f>MONTH(O3228)</f>
        <v/>
      </c>
      <c r="AG3228" s="124">
        <f>VLOOKUP(IFERROR(MID(AE3228,1,(FIND(",",AE3228,1)-1)),AE3228),Facility_Region_Mapping,2,FALSE)</f>
        <v/>
      </c>
      <c r="AH3228" s="124" t="n"/>
      <c r="AI3228" s="124">
        <f>IF(C3228&lt;&gt;"",IF(M3228="ESM User",getInterfaceName($C3228),"NA"),"")</f>
        <v/>
      </c>
      <c r="AJ3228" s="116">
        <f>IF(Q3228&lt;&gt;"",DATE(YEAR(Q3228), MONTH(Q3228), DAY(Q3228)),"")</f>
        <v/>
      </c>
      <c r="AK3228" s="130">
        <f>IF(Q3228&lt;&gt;0,Q3228-N3228,TODAY()-N3228)</f>
        <v/>
      </c>
      <c r="AL3228" s="112">
        <f>IF(F3228="Re-assigned",0,IF(H3228="Closed",0,IF(H3228="Service Restored",0,IF(H3228="",0,1))))</f>
        <v/>
      </c>
      <c r="AM3228" s="124">
        <f>IF(AL3228=0,"",IF(AK3228&gt;20.99,"Aged","Non-Aged"))</f>
        <v/>
      </c>
      <c r="AN3228" s="112">
        <f>IF(Q3228&lt;&gt;"",MONTH(Q3228),"")</f>
        <v/>
      </c>
      <c r="AO3228" s="112">
        <f>IFERROR(VALUE(V3228),0)</f>
        <v/>
      </c>
    </row>
    <row customFormat="1" customHeight="1" ht="29.25" r="3229" s="112" spans="1:41">
      <c r="A3229" s="127" t="n"/>
      <c r="B3229" s="113" t="n"/>
      <c r="C3229" s="127" t="n"/>
      <c r="D3229" s="127" t="n"/>
      <c r="E3229" s="114">
        <f>IF(F3229 &lt;&gt; "",VLOOKUP(F3229,CategoryLookup,2,FALSE), "")</f>
        <v/>
      </c>
      <c r="F3229" s="126" t="n"/>
      <c r="G3229" s="127" t="n"/>
      <c r="H3229" s="127" t="n"/>
      <c r="I3229" s="127" t="n"/>
      <c r="J3229" s="127" t="n"/>
      <c r="K3229" s="127" t="n"/>
      <c r="L3229" s="127" t="n"/>
      <c r="M3229" s="127" t="n"/>
      <c r="N3229" s="120" t="n"/>
      <c r="O3229" s="120" t="n"/>
      <c r="P3229" s="120" t="n"/>
      <c r="Q3229" s="120" t="n"/>
      <c r="R3229" s="121" t="n"/>
      <c r="S3229" s="121" t="n"/>
      <c r="T3229" s="121" t="n"/>
      <c r="U3229" s="121" t="n"/>
      <c r="V3229" s="117">
        <f>IF(P3229="NA","NA",IF(P3229&lt;&gt;"",TEXT(P3229-N3229,"[h].mm"),""))</f>
        <v/>
      </c>
      <c r="W3229" s="118">
        <f>IF(AND(R3229="",S3229=""),"",R3229+S3229)</f>
        <v/>
      </c>
      <c r="X3229" s="116">
        <f>IF(O3229&lt;&gt;"",DATE(YEAR(O3229), MONTH(O3229), DAY(O3229)),"")</f>
        <v/>
      </c>
      <c r="Y3229" s="122" t="n"/>
      <c r="Z3229" s="123" t="n"/>
      <c r="AA3229" s="117">
        <f>IF(F3229="Re-assigned","NA",IF(W3229="","",IF(W3229&gt;=VLOOKUP(D3229,SLAMatrix,3,FALSE),"Yes",IF(W3229&lt;VLOOKUP(D3229,SLAMatrix,2,FALSE),"No","Internal"))))</f>
        <v/>
      </c>
      <c r="AB3229" s="123" t="n"/>
      <c r="AC3229" s="123" t="n"/>
      <c r="AD3229" s="119" t="n"/>
      <c r="AE3229" s="125" t="n"/>
      <c r="AF3229" s="124">
        <f>MONTH(O3229)</f>
        <v/>
      </c>
      <c r="AG3229" s="124">
        <f>VLOOKUP(IFERROR(MID(AE3229,1,(FIND(",",AE3229,1)-1)),AE3229),Facility_Region_Mapping,2,FALSE)</f>
        <v/>
      </c>
      <c r="AH3229" s="124" t="n"/>
      <c r="AI3229" s="124">
        <f>IF(C3229&lt;&gt;"",IF(M3229="ESM User",getInterfaceName($C3229),"NA"),"")</f>
        <v/>
      </c>
      <c r="AJ3229" s="116">
        <f>IF(Q3229&lt;&gt;"",DATE(YEAR(Q3229), MONTH(Q3229), DAY(Q3229)),"")</f>
        <v/>
      </c>
      <c r="AK3229" s="130">
        <f>IF(Q3229&lt;&gt;0,Q3229-N3229,TODAY()-N3229)</f>
        <v/>
      </c>
      <c r="AL3229" s="112">
        <f>IF(F3229="Re-assigned",0,IF(H3229="Closed",0,IF(H3229="Service Restored",0,IF(H3229="",0,1))))</f>
        <v/>
      </c>
      <c r="AM3229" s="124">
        <f>IF(AL3229=0,"",IF(AK3229&gt;20.99,"Aged","Non-Aged"))</f>
        <v/>
      </c>
      <c r="AN3229" s="112">
        <f>IF(Q3229&lt;&gt;"",MONTH(Q3229),"")</f>
        <v/>
      </c>
      <c r="AO3229" s="112">
        <f>IFERROR(VALUE(V3229),0)</f>
        <v/>
      </c>
    </row>
    <row customFormat="1" customHeight="1" ht="29.25" r="3230" s="112" spans="1:41">
      <c r="A3230" s="127" t="n"/>
      <c r="B3230" s="113" t="n"/>
      <c r="C3230" s="127" t="n"/>
      <c r="D3230" s="127" t="n"/>
      <c r="E3230" s="114">
        <f>IF(F3230 &lt;&gt; "",VLOOKUP(F3230,CategoryLookup,2,FALSE), "")</f>
        <v/>
      </c>
      <c r="F3230" s="126" t="n"/>
      <c r="G3230" s="127" t="n"/>
      <c r="H3230" s="127" t="n"/>
      <c r="I3230" s="127" t="n"/>
      <c r="J3230" s="127" t="n"/>
      <c r="K3230" s="127" t="n"/>
      <c r="L3230" s="127" t="n"/>
      <c r="M3230" s="127" t="n"/>
      <c r="N3230" s="120" t="n"/>
      <c r="O3230" s="120" t="n"/>
      <c r="P3230" s="120" t="n"/>
      <c r="Q3230" s="120" t="n"/>
      <c r="R3230" s="121" t="n"/>
      <c r="S3230" s="121" t="n"/>
      <c r="T3230" s="121" t="n"/>
      <c r="U3230" s="121" t="n"/>
      <c r="V3230" s="117">
        <f>IF(P3230="NA","NA",IF(P3230&lt;&gt;"",TEXT(P3230-N3230,"[h].mm"),""))</f>
        <v/>
      </c>
      <c r="W3230" s="118">
        <f>IF(AND(R3230="",S3230=""),"",R3230+S3230)</f>
        <v/>
      </c>
      <c r="X3230" s="116">
        <f>IF(O3230&lt;&gt;"",DATE(YEAR(O3230), MONTH(O3230), DAY(O3230)),"")</f>
        <v/>
      </c>
      <c r="Y3230" s="122" t="n"/>
      <c r="Z3230" s="123" t="n"/>
      <c r="AA3230" s="117">
        <f>IF(F3230="Re-assigned","NA",IF(W3230="","",IF(W3230&gt;=VLOOKUP(D3230,SLAMatrix,3,FALSE),"Yes",IF(W3230&lt;VLOOKUP(D3230,SLAMatrix,2,FALSE),"No","Internal"))))</f>
        <v/>
      </c>
      <c r="AB3230" s="123" t="n"/>
      <c r="AC3230" s="123" t="n"/>
      <c r="AD3230" s="119" t="n"/>
      <c r="AE3230" s="125" t="n"/>
      <c r="AF3230" s="124">
        <f>MONTH(O3230)</f>
        <v/>
      </c>
      <c r="AG3230" s="124">
        <f>VLOOKUP(IFERROR(MID(AE3230,1,(FIND(",",AE3230,1)-1)),AE3230),Facility_Region_Mapping,2,FALSE)</f>
        <v/>
      </c>
      <c r="AH3230" s="124" t="n"/>
      <c r="AI3230" s="124">
        <f>IF(C3230&lt;&gt;"",IF(M3230="ESM User",getInterfaceName($C3230),"NA"),"")</f>
        <v/>
      </c>
      <c r="AJ3230" s="116">
        <f>IF(Q3230&lt;&gt;"",DATE(YEAR(Q3230), MONTH(Q3230), DAY(Q3230)),"")</f>
        <v/>
      </c>
      <c r="AK3230" s="130">
        <f>IF(Q3230&lt;&gt;0,Q3230-N3230,TODAY()-N3230)</f>
        <v/>
      </c>
      <c r="AL3230" s="112">
        <f>IF(F3230="Re-assigned",0,IF(H3230="Closed",0,IF(H3230="Service Restored",0,IF(H3230="",0,1))))</f>
        <v/>
      </c>
      <c r="AM3230" s="124">
        <f>IF(AL3230=0,"",IF(AK3230&gt;20.99,"Aged","Non-Aged"))</f>
        <v/>
      </c>
      <c r="AN3230" s="112">
        <f>IF(Q3230&lt;&gt;"",MONTH(Q3230),"")</f>
        <v/>
      </c>
      <c r="AO3230" s="112">
        <f>IFERROR(VALUE(V3230),0)</f>
        <v/>
      </c>
    </row>
    <row customFormat="1" customHeight="1" ht="29.25" r="3231" s="112" spans="1:41">
      <c r="A3231" s="127" t="n"/>
      <c r="B3231" s="113" t="n"/>
      <c r="C3231" s="127" t="n"/>
      <c r="D3231" s="127" t="n"/>
      <c r="E3231" s="114">
        <f>IF(F3231 &lt;&gt; "",VLOOKUP(F3231,CategoryLookup,2,FALSE), "")</f>
        <v/>
      </c>
      <c r="F3231" s="126" t="n"/>
      <c r="G3231" s="127" t="n"/>
      <c r="H3231" s="127" t="n"/>
      <c r="I3231" s="127" t="n"/>
      <c r="J3231" s="127" t="n"/>
      <c r="K3231" s="127" t="n"/>
      <c r="L3231" s="127" t="n"/>
      <c r="M3231" s="127" t="n"/>
      <c r="N3231" s="120" t="n"/>
      <c r="O3231" s="120" t="n"/>
      <c r="P3231" s="120" t="n"/>
      <c r="Q3231" s="120" t="n"/>
      <c r="R3231" s="121" t="n"/>
      <c r="S3231" s="121" t="n"/>
      <c r="T3231" s="121" t="n"/>
      <c r="U3231" s="121" t="n"/>
      <c r="V3231" s="117">
        <f>IF(P3231="NA","NA",IF(P3231&lt;&gt;"",TEXT(P3231-N3231,"[h].mm"),""))</f>
        <v/>
      </c>
      <c r="W3231" s="118">
        <f>IF(AND(R3231="",S3231=""),"",R3231+S3231)</f>
        <v/>
      </c>
      <c r="X3231" s="116">
        <f>IF(O3231&lt;&gt;"",DATE(YEAR(O3231), MONTH(O3231), DAY(O3231)),"")</f>
        <v/>
      </c>
      <c r="Y3231" s="122" t="n"/>
      <c r="Z3231" s="123" t="n"/>
      <c r="AA3231" s="117">
        <f>IF(F3231="Re-assigned","NA",IF(W3231="","",IF(W3231&gt;=VLOOKUP(D3231,SLAMatrix,3,FALSE),"Yes",IF(W3231&lt;VLOOKUP(D3231,SLAMatrix,2,FALSE),"No","Internal"))))</f>
        <v/>
      </c>
      <c r="AB3231" s="123" t="n"/>
      <c r="AC3231" s="123" t="n"/>
      <c r="AD3231" s="119" t="n"/>
      <c r="AE3231" s="125" t="n"/>
      <c r="AF3231" s="124">
        <f>MONTH(O3231)</f>
        <v/>
      </c>
      <c r="AG3231" s="124">
        <f>VLOOKUP(IFERROR(MID(AE3231,1,(FIND(",",AE3231,1)-1)),AE3231),Facility_Region_Mapping,2,FALSE)</f>
        <v/>
      </c>
      <c r="AH3231" s="124" t="n"/>
      <c r="AI3231" s="124">
        <f>IF(C3231&lt;&gt;"",IF(M3231="ESM User",getInterfaceName($C3231),"NA"),"")</f>
        <v/>
      </c>
      <c r="AJ3231" s="116">
        <f>IF(Q3231&lt;&gt;"",DATE(YEAR(Q3231), MONTH(Q3231), DAY(Q3231)),"")</f>
        <v/>
      </c>
      <c r="AK3231" s="130">
        <f>IF(Q3231&lt;&gt;0,Q3231-N3231,TODAY()-N3231)</f>
        <v/>
      </c>
      <c r="AL3231" s="112">
        <f>IF(F3231="Re-assigned",0,IF(H3231="Closed",0,IF(H3231="Service Restored",0,IF(H3231="",0,1))))</f>
        <v/>
      </c>
      <c r="AM3231" s="124">
        <f>IF(AL3231=0,"",IF(AK3231&gt;20.99,"Aged","Non-Aged"))</f>
        <v/>
      </c>
      <c r="AN3231" s="112">
        <f>IF(Q3231&lt;&gt;"",MONTH(Q3231),"")</f>
        <v/>
      </c>
      <c r="AO3231" s="112">
        <f>IFERROR(VALUE(V3231),0)</f>
        <v/>
      </c>
    </row>
    <row customFormat="1" customHeight="1" ht="29.25" r="3232" s="112" spans="1:41">
      <c r="A3232" s="127" t="n"/>
      <c r="B3232" s="113" t="n"/>
      <c r="C3232" s="127" t="n"/>
      <c r="D3232" s="127" t="n"/>
      <c r="E3232" s="114">
        <f>IF(F3232 &lt;&gt; "",VLOOKUP(F3232,CategoryLookup,2,FALSE), "")</f>
        <v/>
      </c>
      <c r="F3232" s="126" t="n"/>
      <c r="G3232" s="127" t="n"/>
      <c r="H3232" s="127" t="n"/>
      <c r="I3232" s="127" t="n"/>
      <c r="J3232" s="127" t="n"/>
      <c r="K3232" s="127" t="n"/>
      <c r="L3232" s="127" t="n"/>
      <c r="M3232" s="127" t="n"/>
      <c r="N3232" s="120" t="n"/>
      <c r="O3232" s="120" t="n"/>
      <c r="P3232" s="120" t="n"/>
      <c r="Q3232" s="120" t="n"/>
      <c r="R3232" s="121" t="n"/>
      <c r="S3232" s="121" t="n"/>
      <c r="T3232" s="121" t="n"/>
      <c r="U3232" s="121" t="n"/>
      <c r="V3232" s="117">
        <f>IF(P3232="NA","NA",IF(P3232&lt;&gt;"",TEXT(P3232-N3232,"[h].mm"),""))</f>
        <v/>
      </c>
      <c r="W3232" s="118">
        <f>IF(AND(R3232="",S3232=""),"",R3232+S3232)</f>
        <v/>
      </c>
      <c r="X3232" s="116">
        <f>IF(O3232&lt;&gt;"",DATE(YEAR(O3232), MONTH(O3232), DAY(O3232)),"")</f>
        <v/>
      </c>
      <c r="Y3232" s="122" t="n"/>
      <c r="Z3232" s="123" t="n"/>
      <c r="AA3232" s="117">
        <f>IF(F3232="Re-assigned","NA",IF(W3232="","",IF(W3232&gt;=VLOOKUP(D3232,SLAMatrix,3,FALSE),"Yes",IF(W3232&lt;VLOOKUP(D3232,SLAMatrix,2,FALSE),"No","Internal"))))</f>
        <v/>
      </c>
      <c r="AB3232" s="123" t="n"/>
      <c r="AC3232" s="123" t="n"/>
      <c r="AD3232" s="119" t="n"/>
      <c r="AE3232" s="125" t="n"/>
      <c r="AF3232" s="124">
        <f>MONTH(O3232)</f>
        <v/>
      </c>
      <c r="AG3232" s="124">
        <f>VLOOKUP(IFERROR(MID(AE3232,1,(FIND(",",AE3232,1)-1)),AE3232),Facility_Region_Mapping,2,FALSE)</f>
        <v/>
      </c>
      <c r="AH3232" s="124" t="n"/>
      <c r="AI3232" s="124">
        <f>IF(C3232&lt;&gt;"",IF(M3232="ESM User",getInterfaceName($C3232),"NA"),"")</f>
        <v/>
      </c>
      <c r="AJ3232" s="116">
        <f>IF(Q3232&lt;&gt;"",DATE(YEAR(Q3232), MONTH(Q3232), DAY(Q3232)),"")</f>
        <v/>
      </c>
      <c r="AK3232" s="130">
        <f>IF(Q3232&lt;&gt;0,Q3232-N3232,TODAY()-N3232)</f>
        <v/>
      </c>
      <c r="AL3232" s="112">
        <f>IF(F3232="Re-assigned",0,IF(H3232="Closed",0,IF(H3232="Service Restored",0,IF(H3232="",0,1))))</f>
        <v/>
      </c>
      <c r="AM3232" s="124">
        <f>IF(AL3232=0,"",IF(AK3232&gt;20.99,"Aged","Non-Aged"))</f>
        <v/>
      </c>
      <c r="AN3232" s="112">
        <f>IF(Q3232&lt;&gt;"",MONTH(Q3232),"")</f>
        <v/>
      </c>
      <c r="AO3232" s="112">
        <f>IFERROR(VALUE(V3232),0)</f>
        <v/>
      </c>
    </row>
    <row customFormat="1" customHeight="1" ht="29.25" r="3233" s="112" spans="1:41">
      <c r="A3233" s="127" t="n"/>
      <c r="B3233" s="113" t="n"/>
      <c r="C3233" s="127" t="n"/>
      <c r="D3233" s="127" t="n"/>
      <c r="E3233" s="114">
        <f>IF(F3233 &lt;&gt; "",VLOOKUP(F3233,CategoryLookup,2,FALSE), "")</f>
        <v/>
      </c>
      <c r="F3233" s="126" t="n"/>
      <c r="G3233" s="127" t="n"/>
      <c r="H3233" s="127" t="n"/>
      <c r="I3233" s="127" t="n"/>
      <c r="J3233" s="127" t="n"/>
      <c r="K3233" s="127" t="n"/>
      <c r="L3233" s="127" t="n"/>
      <c r="M3233" s="127" t="n"/>
      <c r="N3233" s="120" t="n"/>
      <c r="O3233" s="120" t="n"/>
      <c r="P3233" s="120" t="n"/>
      <c r="Q3233" s="120" t="n"/>
      <c r="R3233" s="121" t="n"/>
      <c r="S3233" s="121" t="n"/>
      <c r="T3233" s="121" t="n"/>
      <c r="U3233" s="121" t="n"/>
      <c r="V3233" s="117">
        <f>IF(P3233="NA","NA",IF(P3233&lt;&gt;"",TEXT(P3233-N3233,"[h].mm"),""))</f>
        <v/>
      </c>
      <c r="W3233" s="118">
        <f>IF(AND(R3233="",S3233=""),"",R3233+S3233)</f>
        <v/>
      </c>
      <c r="X3233" s="116">
        <f>IF(O3233&lt;&gt;"",DATE(YEAR(O3233), MONTH(O3233), DAY(O3233)),"")</f>
        <v/>
      </c>
      <c r="Y3233" s="122" t="n"/>
      <c r="Z3233" s="123" t="n"/>
      <c r="AA3233" s="117">
        <f>IF(F3233="Re-assigned","NA",IF(W3233="","",IF(W3233&gt;=VLOOKUP(D3233,SLAMatrix,3,FALSE),"Yes",IF(W3233&lt;VLOOKUP(D3233,SLAMatrix,2,FALSE),"No","Internal"))))</f>
        <v/>
      </c>
      <c r="AB3233" s="123" t="n"/>
      <c r="AC3233" s="123" t="n"/>
      <c r="AD3233" s="119" t="n"/>
      <c r="AE3233" s="125" t="n"/>
      <c r="AF3233" s="124">
        <f>MONTH(O3233)</f>
        <v/>
      </c>
      <c r="AG3233" s="124">
        <f>VLOOKUP(IFERROR(MID(AE3233,1,(FIND(",",AE3233,1)-1)),AE3233),Facility_Region_Mapping,2,FALSE)</f>
        <v/>
      </c>
      <c r="AH3233" s="124" t="n"/>
      <c r="AI3233" s="124">
        <f>IF(C3233&lt;&gt;"",IF(M3233="ESM User",getInterfaceName($C3233),"NA"),"")</f>
        <v/>
      </c>
      <c r="AJ3233" s="116">
        <f>IF(Q3233&lt;&gt;"",DATE(YEAR(Q3233), MONTH(Q3233), DAY(Q3233)),"")</f>
        <v/>
      </c>
      <c r="AK3233" s="130">
        <f>IF(Q3233&lt;&gt;0,Q3233-N3233,TODAY()-N3233)</f>
        <v/>
      </c>
      <c r="AL3233" s="112">
        <f>IF(F3233="Re-assigned",0,IF(H3233="Closed",0,IF(H3233="Service Restored",0,IF(H3233="",0,1))))</f>
        <v/>
      </c>
      <c r="AM3233" s="124">
        <f>IF(AL3233=0,"",IF(AK3233&gt;20.99,"Aged","Non-Aged"))</f>
        <v/>
      </c>
      <c r="AN3233" s="112">
        <f>IF(Q3233&lt;&gt;"",MONTH(Q3233),"")</f>
        <v/>
      </c>
      <c r="AO3233" s="112">
        <f>IFERROR(VALUE(V3233),0)</f>
        <v/>
      </c>
    </row>
    <row customFormat="1" customHeight="1" ht="29.25" r="3234" s="112" spans="1:41">
      <c r="A3234" s="127" t="n"/>
      <c r="B3234" s="113" t="n"/>
      <c r="C3234" s="127" t="n"/>
      <c r="D3234" s="127" t="n"/>
      <c r="E3234" s="114">
        <f>IF(F3234 &lt;&gt; "",VLOOKUP(F3234,CategoryLookup,2,FALSE), "")</f>
        <v/>
      </c>
      <c r="F3234" s="126" t="n"/>
      <c r="G3234" s="127" t="n"/>
      <c r="H3234" s="127" t="n"/>
      <c r="I3234" s="127" t="n"/>
      <c r="J3234" s="127" t="n"/>
      <c r="K3234" s="127" t="n"/>
      <c r="L3234" s="127" t="n"/>
      <c r="M3234" s="127" t="n"/>
      <c r="N3234" s="120" t="n"/>
      <c r="O3234" s="120" t="n"/>
      <c r="P3234" s="120" t="n"/>
      <c r="Q3234" s="120" t="n"/>
      <c r="R3234" s="121" t="n"/>
      <c r="S3234" s="121" t="n"/>
      <c r="T3234" s="121" t="n"/>
      <c r="U3234" s="121" t="n"/>
      <c r="V3234" s="117">
        <f>IF(P3234="NA","NA",IF(P3234&lt;&gt;"",TEXT(P3234-N3234,"[h].mm"),""))</f>
        <v/>
      </c>
      <c r="W3234" s="118">
        <f>IF(AND(R3234="",S3234=""),"",R3234+S3234)</f>
        <v/>
      </c>
      <c r="X3234" s="116">
        <f>IF(O3234&lt;&gt;"",DATE(YEAR(O3234), MONTH(O3234), DAY(O3234)),"")</f>
        <v/>
      </c>
      <c r="Y3234" s="122" t="n"/>
      <c r="Z3234" s="123" t="n"/>
      <c r="AA3234" s="117">
        <f>IF(F3234="Re-assigned","NA",IF(W3234="","",IF(W3234&gt;=VLOOKUP(D3234,SLAMatrix,3,FALSE),"Yes",IF(W3234&lt;VLOOKUP(D3234,SLAMatrix,2,FALSE),"No","Internal"))))</f>
        <v/>
      </c>
      <c r="AB3234" s="123" t="n"/>
      <c r="AC3234" s="123" t="n"/>
      <c r="AD3234" s="119" t="n"/>
      <c r="AE3234" s="125" t="n"/>
      <c r="AF3234" s="124">
        <f>MONTH(O3234)</f>
        <v/>
      </c>
      <c r="AG3234" s="124">
        <f>VLOOKUP(IFERROR(MID(AE3234,1,(FIND(",",AE3234,1)-1)),AE3234),Facility_Region_Mapping,2,FALSE)</f>
        <v/>
      </c>
      <c r="AH3234" s="124" t="n"/>
      <c r="AI3234" s="124">
        <f>IF(C3234&lt;&gt;"",IF(M3234="ESM User",getInterfaceName($C3234),"NA"),"")</f>
        <v/>
      </c>
      <c r="AJ3234" s="116">
        <f>IF(Q3234&lt;&gt;"",DATE(YEAR(Q3234), MONTH(Q3234), DAY(Q3234)),"")</f>
        <v/>
      </c>
      <c r="AK3234" s="130">
        <f>IF(Q3234&lt;&gt;0,Q3234-N3234,TODAY()-N3234)</f>
        <v/>
      </c>
      <c r="AL3234" s="112">
        <f>IF(F3234="Re-assigned",0,IF(H3234="Closed",0,IF(H3234="Service Restored",0,IF(H3234="",0,1))))</f>
        <v/>
      </c>
      <c r="AM3234" s="124">
        <f>IF(AL3234=0,"",IF(AK3234&gt;20.99,"Aged","Non-Aged"))</f>
        <v/>
      </c>
      <c r="AN3234" s="112">
        <f>IF(Q3234&lt;&gt;"",MONTH(Q3234),"")</f>
        <v/>
      </c>
      <c r="AO3234" s="112">
        <f>IFERROR(VALUE(V3234),0)</f>
        <v/>
      </c>
    </row>
    <row customFormat="1" customHeight="1" ht="29.25" r="3235" s="112" spans="1:41">
      <c r="A3235" s="127" t="n"/>
      <c r="B3235" s="113" t="n"/>
      <c r="C3235" s="127" t="n"/>
      <c r="D3235" s="127" t="n"/>
      <c r="E3235" s="114">
        <f>IF(F3235 &lt;&gt; "",VLOOKUP(F3235,CategoryLookup,2,FALSE), "")</f>
        <v/>
      </c>
      <c r="F3235" s="126" t="n"/>
      <c r="G3235" s="127" t="n"/>
      <c r="H3235" s="127" t="n"/>
      <c r="I3235" s="127" t="n"/>
      <c r="J3235" s="127" t="n"/>
      <c r="K3235" s="127" t="n"/>
      <c r="L3235" s="127" t="n"/>
      <c r="M3235" s="127" t="n"/>
      <c r="N3235" s="120" t="n"/>
      <c r="O3235" s="120" t="n"/>
      <c r="P3235" s="120" t="n"/>
      <c r="Q3235" s="120" t="n"/>
      <c r="R3235" s="121" t="n"/>
      <c r="S3235" s="121" t="n"/>
      <c r="T3235" s="121" t="n"/>
      <c r="U3235" s="121" t="n"/>
      <c r="V3235" s="117">
        <f>IF(P3235="NA","NA",IF(P3235&lt;&gt;"",TEXT(P3235-N3235,"[h].mm"),""))</f>
        <v/>
      </c>
      <c r="W3235" s="118">
        <f>IF(AND(R3235="",S3235=""),"",R3235+S3235)</f>
        <v/>
      </c>
      <c r="X3235" s="116">
        <f>IF(O3235&lt;&gt;"",DATE(YEAR(O3235), MONTH(O3235), DAY(O3235)),"")</f>
        <v/>
      </c>
      <c r="Y3235" s="122" t="n"/>
      <c r="Z3235" s="123" t="n"/>
      <c r="AA3235" s="117">
        <f>IF(F3235="Re-assigned","NA",IF(W3235="","",IF(W3235&gt;=VLOOKUP(D3235,SLAMatrix,3,FALSE),"Yes",IF(W3235&lt;VLOOKUP(D3235,SLAMatrix,2,FALSE),"No","Internal"))))</f>
        <v/>
      </c>
      <c r="AB3235" s="123" t="n"/>
      <c r="AC3235" s="123" t="n"/>
      <c r="AD3235" s="119" t="n"/>
      <c r="AE3235" s="125" t="n"/>
      <c r="AF3235" s="124">
        <f>MONTH(O3235)</f>
        <v/>
      </c>
      <c r="AG3235" s="124">
        <f>VLOOKUP(IFERROR(MID(AE3235,1,(FIND(",",AE3235,1)-1)),AE3235),Facility_Region_Mapping,2,FALSE)</f>
        <v/>
      </c>
      <c r="AH3235" s="124" t="n"/>
      <c r="AI3235" s="124">
        <f>IF(C3235&lt;&gt;"",IF(M3235="ESM User",getInterfaceName($C3235),"NA"),"")</f>
        <v/>
      </c>
      <c r="AJ3235" s="116">
        <f>IF(Q3235&lt;&gt;"",DATE(YEAR(Q3235), MONTH(Q3235), DAY(Q3235)),"")</f>
        <v/>
      </c>
      <c r="AK3235" s="130">
        <f>IF(Q3235&lt;&gt;0,Q3235-N3235,TODAY()-N3235)</f>
        <v/>
      </c>
      <c r="AL3235" s="112">
        <f>IF(F3235="Re-assigned",0,IF(H3235="Closed",0,IF(H3235="Service Restored",0,IF(H3235="",0,1))))</f>
        <v/>
      </c>
      <c r="AM3235" s="124">
        <f>IF(AL3235=0,"",IF(AK3235&gt;20.99,"Aged","Non-Aged"))</f>
        <v/>
      </c>
      <c r="AN3235" s="112">
        <f>IF(Q3235&lt;&gt;"",MONTH(Q3235),"")</f>
        <v/>
      </c>
      <c r="AO3235" s="112">
        <f>IFERROR(VALUE(V3235),0)</f>
        <v/>
      </c>
    </row>
    <row customFormat="1" customHeight="1" ht="29.25" r="3236" s="112" spans="1:41">
      <c r="A3236" s="127" t="n"/>
      <c r="B3236" s="113" t="n"/>
      <c r="C3236" s="127" t="n"/>
      <c r="D3236" s="127" t="n"/>
      <c r="E3236" s="114">
        <f>IF(F3236 &lt;&gt; "",VLOOKUP(F3236,CategoryLookup,2,FALSE), "")</f>
        <v/>
      </c>
      <c r="F3236" s="126" t="n"/>
      <c r="G3236" s="127" t="n"/>
      <c r="H3236" s="127" t="n"/>
      <c r="I3236" s="127" t="n"/>
      <c r="J3236" s="127" t="n"/>
      <c r="K3236" s="127" t="n"/>
      <c r="L3236" s="127" t="n"/>
      <c r="M3236" s="127" t="n"/>
      <c r="N3236" s="120" t="n"/>
      <c r="O3236" s="120" t="n"/>
      <c r="P3236" s="120" t="n"/>
      <c r="Q3236" s="120" t="n"/>
      <c r="R3236" s="121" t="n"/>
      <c r="S3236" s="121" t="n"/>
      <c r="T3236" s="121" t="n"/>
      <c r="U3236" s="121" t="n"/>
      <c r="V3236" s="117">
        <f>IF(P3236="NA","NA",IF(P3236&lt;&gt;"",TEXT(P3236-N3236,"[h].mm"),""))</f>
        <v/>
      </c>
      <c r="W3236" s="118">
        <f>IF(AND(R3236="",S3236=""),"",R3236+S3236)</f>
        <v/>
      </c>
      <c r="X3236" s="116">
        <f>IF(O3236&lt;&gt;"",DATE(YEAR(O3236), MONTH(O3236), DAY(O3236)),"")</f>
        <v/>
      </c>
      <c r="Y3236" s="122" t="n"/>
      <c r="Z3236" s="123" t="n"/>
      <c r="AA3236" s="117">
        <f>IF(F3236="Re-assigned","NA",IF(W3236="","",IF(W3236&gt;=VLOOKUP(D3236,SLAMatrix,3,FALSE),"Yes",IF(W3236&lt;VLOOKUP(D3236,SLAMatrix,2,FALSE),"No","Internal"))))</f>
        <v/>
      </c>
      <c r="AB3236" s="123" t="n"/>
      <c r="AC3236" s="123" t="n"/>
      <c r="AD3236" s="119" t="n"/>
      <c r="AE3236" s="125" t="n"/>
      <c r="AF3236" s="124">
        <f>MONTH(O3236)</f>
        <v/>
      </c>
      <c r="AG3236" s="124">
        <f>VLOOKUP(IFERROR(MID(AE3236,1,(FIND(",",AE3236,1)-1)),AE3236),Facility_Region_Mapping,2,FALSE)</f>
        <v/>
      </c>
      <c r="AH3236" s="124" t="n"/>
      <c r="AI3236" s="124">
        <f>IF(C3236&lt;&gt;"",IF(M3236="ESM User",getInterfaceName($C3236),"NA"),"")</f>
        <v/>
      </c>
      <c r="AJ3236" s="116">
        <f>IF(Q3236&lt;&gt;"",DATE(YEAR(Q3236), MONTH(Q3236), DAY(Q3236)),"")</f>
        <v/>
      </c>
      <c r="AK3236" s="130">
        <f>IF(Q3236&lt;&gt;0,Q3236-N3236,TODAY()-N3236)</f>
        <v/>
      </c>
      <c r="AL3236" s="112">
        <f>IF(F3236="Re-assigned",0,IF(H3236="Closed",0,IF(H3236="Service Restored",0,IF(H3236="",0,1))))</f>
        <v/>
      </c>
      <c r="AM3236" s="124">
        <f>IF(AL3236=0,"",IF(AK3236&gt;20.99,"Aged","Non-Aged"))</f>
        <v/>
      </c>
      <c r="AN3236" s="112">
        <f>IF(Q3236&lt;&gt;"",MONTH(Q3236),"")</f>
        <v/>
      </c>
      <c r="AO3236" s="112">
        <f>IFERROR(VALUE(V3236),0)</f>
        <v/>
      </c>
    </row>
    <row customFormat="1" customHeight="1" ht="29.25" r="3237" s="112" spans="1:41">
      <c r="A3237" s="127" t="n"/>
      <c r="B3237" s="113" t="n"/>
      <c r="C3237" s="127" t="n"/>
      <c r="D3237" s="127" t="n"/>
      <c r="E3237" s="114">
        <f>IF(F3237 &lt;&gt; "",VLOOKUP(F3237,CategoryLookup,2,FALSE), "")</f>
        <v/>
      </c>
      <c r="F3237" s="126" t="n"/>
      <c r="G3237" s="127" t="n"/>
      <c r="H3237" s="127" t="n"/>
      <c r="I3237" s="127" t="n"/>
      <c r="J3237" s="127" t="n"/>
      <c r="K3237" s="127" t="n"/>
      <c r="L3237" s="127" t="n"/>
      <c r="M3237" s="127" t="n"/>
      <c r="N3237" s="120" t="n"/>
      <c r="O3237" s="120" t="n"/>
      <c r="P3237" s="120" t="n"/>
      <c r="Q3237" s="120" t="n"/>
      <c r="R3237" s="121" t="n"/>
      <c r="S3237" s="121" t="n"/>
      <c r="T3237" s="121" t="n"/>
      <c r="U3237" s="121" t="n"/>
      <c r="V3237" s="117">
        <f>IF(P3237="NA","NA",IF(P3237&lt;&gt;"",TEXT(P3237-N3237,"[h].mm"),""))</f>
        <v/>
      </c>
      <c r="W3237" s="118">
        <f>IF(AND(R3237="",S3237=""),"",R3237+S3237)</f>
        <v/>
      </c>
      <c r="X3237" s="116">
        <f>IF(O3237&lt;&gt;"",DATE(YEAR(O3237), MONTH(O3237), DAY(O3237)),"")</f>
        <v/>
      </c>
      <c r="Y3237" s="122" t="n"/>
      <c r="Z3237" s="123" t="n"/>
      <c r="AA3237" s="117">
        <f>IF(F3237="Re-assigned","NA",IF(W3237="","",IF(W3237&gt;=VLOOKUP(D3237,SLAMatrix,3,FALSE),"Yes",IF(W3237&lt;VLOOKUP(D3237,SLAMatrix,2,FALSE),"No","Internal"))))</f>
        <v/>
      </c>
      <c r="AB3237" s="123" t="n"/>
      <c r="AC3237" s="123" t="n"/>
      <c r="AD3237" s="119" t="n"/>
      <c r="AE3237" s="125" t="n"/>
      <c r="AF3237" s="124">
        <f>MONTH(O3237)</f>
        <v/>
      </c>
      <c r="AG3237" s="124">
        <f>VLOOKUP(IFERROR(MID(AE3237,1,(FIND(",",AE3237,1)-1)),AE3237),Facility_Region_Mapping,2,FALSE)</f>
        <v/>
      </c>
      <c r="AH3237" s="124" t="n"/>
      <c r="AI3237" s="124">
        <f>IF(C3237&lt;&gt;"",IF(M3237="ESM User",getInterfaceName($C3237),"NA"),"")</f>
        <v/>
      </c>
      <c r="AJ3237" s="116">
        <f>IF(Q3237&lt;&gt;"",DATE(YEAR(Q3237), MONTH(Q3237), DAY(Q3237)),"")</f>
        <v/>
      </c>
      <c r="AK3237" s="130">
        <f>IF(Q3237&lt;&gt;0,Q3237-N3237,TODAY()-N3237)</f>
        <v/>
      </c>
      <c r="AL3237" s="112">
        <f>IF(F3237="Re-assigned",0,IF(H3237="Closed",0,IF(H3237="Service Restored",0,IF(H3237="",0,1))))</f>
        <v/>
      </c>
      <c r="AM3237" s="124">
        <f>IF(AL3237=0,"",IF(AK3237&gt;20.99,"Aged","Non-Aged"))</f>
        <v/>
      </c>
      <c r="AN3237" s="112">
        <f>IF(Q3237&lt;&gt;"",MONTH(Q3237),"")</f>
        <v/>
      </c>
      <c r="AO3237" s="112">
        <f>IFERROR(VALUE(V3237),0)</f>
        <v/>
      </c>
    </row>
    <row customFormat="1" customHeight="1" ht="29.25" r="3238" s="112" spans="1:41">
      <c r="A3238" s="127" t="n"/>
      <c r="B3238" s="113" t="n"/>
      <c r="C3238" s="127" t="n"/>
      <c r="D3238" s="127" t="n"/>
      <c r="E3238" s="114">
        <f>IF(F3238 &lt;&gt; "",VLOOKUP(F3238,CategoryLookup,2,FALSE), "")</f>
        <v/>
      </c>
      <c r="F3238" s="126" t="n"/>
      <c r="G3238" s="127" t="n"/>
      <c r="H3238" s="127" t="n"/>
      <c r="I3238" s="127" t="n"/>
      <c r="J3238" s="127" t="n"/>
      <c r="K3238" s="127" t="n"/>
      <c r="L3238" s="127" t="n"/>
      <c r="M3238" s="127" t="n"/>
      <c r="N3238" s="120" t="n"/>
      <c r="O3238" s="120" t="n"/>
      <c r="P3238" s="120" t="n"/>
      <c r="Q3238" s="120" t="n"/>
      <c r="R3238" s="121" t="n"/>
      <c r="S3238" s="121" t="n"/>
      <c r="T3238" s="121" t="n"/>
      <c r="U3238" s="121" t="n"/>
      <c r="V3238" s="117">
        <f>IF(P3238="NA","NA",IF(P3238&lt;&gt;"",TEXT(P3238-N3238,"[h].mm"),""))</f>
        <v/>
      </c>
      <c r="W3238" s="118">
        <f>IF(AND(R3238="",S3238=""),"",R3238+S3238)</f>
        <v/>
      </c>
      <c r="X3238" s="116">
        <f>IF(O3238&lt;&gt;"",DATE(YEAR(O3238), MONTH(O3238), DAY(O3238)),"")</f>
        <v/>
      </c>
      <c r="Y3238" s="122" t="n"/>
      <c r="Z3238" s="123" t="n"/>
      <c r="AA3238" s="117">
        <f>IF(F3238="Re-assigned","NA",IF(W3238="","",IF(W3238&gt;=VLOOKUP(D3238,SLAMatrix,3,FALSE),"Yes",IF(W3238&lt;VLOOKUP(D3238,SLAMatrix,2,FALSE),"No","Internal"))))</f>
        <v/>
      </c>
      <c r="AB3238" s="123" t="n"/>
      <c r="AC3238" s="123" t="n"/>
      <c r="AD3238" s="119" t="n"/>
      <c r="AE3238" s="125" t="n"/>
      <c r="AF3238" s="124">
        <f>MONTH(O3238)</f>
        <v/>
      </c>
      <c r="AG3238" s="124">
        <f>VLOOKUP(IFERROR(MID(AE3238,1,(FIND(",",AE3238,1)-1)),AE3238),Facility_Region_Mapping,2,FALSE)</f>
        <v/>
      </c>
      <c r="AH3238" s="124" t="n"/>
      <c r="AI3238" s="124">
        <f>IF(C3238&lt;&gt;"",IF(M3238="ESM User",getInterfaceName($C3238),"NA"),"")</f>
        <v/>
      </c>
      <c r="AJ3238" s="116">
        <f>IF(Q3238&lt;&gt;"",DATE(YEAR(Q3238), MONTH(Q3238), DAY(Q3238)),"")</f>
        <v/>
      </c>
      <c r="AK3238" s="130">
        <f>IF(Q3238&lt;&gt;0,Q3238-N3238,TODAY()-N3238)</f>
        <v/>
      </c>
      <c r="AL3238" s="112">
        <f>IF(F3238="Re-assigned",0,IF(H3238="Closed",0,IF(H3238="Service Restored",0,IF(H3238="",0,1))))</f>
        <v/>
      </c>
      <c r="AM3238" s="124">
        <f>IF(AL3238=0,"",IF(AK3238&gt;20.99,"Aged","Non-Aged"))</f>
        <v/>
      </c>
      <c r="AN3238" s="112">
        <f>IF(Q3238&lt;&gt;"",MONTH(Q3238),"")</f>
        <v/>
      </c>
      <c r="AO3238" s="112">
        <f>IFERROR(VALUE(V3238),0)</f>
        <v/>
      </c>
    </row>
    <row customFormat="1" customHeight="1" ht="29.25" r="3239" s="112" spans="1:41">
      <c r="A3239" s="127" t="n"/>
      <c r="B3239" s="113" t="n"/>
      <c r="C3239" s="127" t="n"/>
      <c r="D3239" s="127" t="n"/>
      <c r="E3239" s="114">
        <f>IF(F3239 &lt;&gt; "",VLOOKUP(F3239,CategoryLookup,2,FALSE), "")</f>
        <v/>
      </c>
      <c r="F3239" s="126" t="n"/>
      <c r="G3239" s="127" t="n"/>
      <c r="H3239" s="127" t="n"/>
      <c r="I3239" s="127" t="n"/>
      <c r="J3239" s="127" t="n"/>
      <c r="K3239" s="127" t="n"/>
      <c r="L3239" s="127" t="n"/>
      <c r="M3239" s="127" t="n"/>
      <c r="N3239" s="120" t="n"/>
      <c r="O3239" s="120" t="n"/>
      <c r="P3239" s="120" t="n"/>
      <c r="Q3239" s="120" t="n"/>
      <c r="R3239" s="121" t="n"/>
      <c r="S3239" s="121" t="n"/>
      <c r="T3239" s="121" t="n"/>
      <c r="U3239" s="121" t="n"/>
      <c r="V3239" s="117">
        <f>IF(P3239="NA","NA",IF(P3239&lt;&gt;"",TEXT(P3239-N3239,"[h].mm"),""))</f>
        <v/>
      </c>
      <c r="W3239" s="118">
        <f>IF(AND(R3239="",S3239=""),"",R3239+S3239)</f>
        <v/>
      </c>
      <c r="X3239" s="116">
        <f>IF(O3239&lt;&gt;"",DATE(YEAR(O3239), MONTH(O3239), DAY(O3239)),"")</f>
        <v/>
      </c>
      <c r="Y3239" s="122" t="n"/>
      <c r="Z3239" s="123" t="n"/>
      <c r="AA3239" s="117">
        <f>IF(F3239="Re-assigned","NA",IF(W3239="","",IF(W3239&gt;=VLOOKUP(D3239,SLAMatrix,3,FALSE),"Yes",IF(W3239&lt;VLOOKUP(D3239,SLAMatrix,2,FALSE),"No","Internal"))))</f>
        <v/>
      </c>
      <c r="AB3239" s="123" t="n"/>
      <c r="AC3239" s="123" t="n"/>
      <c r="AD3239" s="119" t="n"/>
      <c r="AE3239" s="125" t="n"/>
      <c r="AF3239" s="124">
        <f>MONTH(O3239)</f>
        <v/>
      </c>
      <c r="AG3239" s="124">
        <f>VLOOKUP(IFERROR(MID(AE3239,1,(FIND(",",AE3239,1)-1)),AE3239),Facility_Region_Mapping,2,FALSE)</f>
        <v/>
      </c>
      <c r="AH3239" s="124" t="n"/>
      <c r="AI3239" s="124">
        <f>IF(C3239&lt;&gt;"",IF(M3239="ESM User",getInterfaceName($C3239),"NA"),"")</f>
        <v/>
      </c>
      <c r="AJ3239" s="116">
        <f>IF(Q3239&lt;&gt;"",DATE(YEAR(Q3239), MONTH(Q3239), DAY(Q3239)),"")</f>
        <v/>
      </c>
      <c r="AK3239" s="130">
        <f>IF(Q3239&lt;&gt;0,Q3239-N3239,TODAY()-N3239)</f>
        <v/>
      </c>
      <c r="AL3239" s="112">
        <f>IF(F3239="Re-assigned",0,IF(H3239="Closed",0,IF(H3239="Service Restored",0,IF(H3239="",0,1))))</f>
        <v/>
      </c>
      <c r="AM3239" s="124">
        <f>IF(AL3239=0,"",IF(AK3239&gt;20.99,"Aged","Non-Aged"))</f>
        <v/>
      </c>
      <c r="AN3239" s="112">
        <f>IF(Q3239&lt;&gt;"",MONTH(Q3239),"")</f>
        <v/>
      </c>
      <c r="AO3239" s="112">
        <f>IFERROR(VALUE(V3239),0)</f>
        <v/>
      </c>
    </row>
    <row customFormat="1" customHeight="1" ht="29.25" r="3240" s="112" spans="1:41">
      <c r="A3240" s="127" t="n"/>
      <c r="B3240" s="113" t="n"/>
      <c r="C3240" s="127" t="n"/>
      <c r="D3240" s="127" t="n"/>
      <c r="E3240" s="114">
        <f>IF(F3240 &lt;&gt; "",VLOOKUP(F3240,CategoryLookup,2,FALSE), "")</f>
        <v/>
      </c>
      <c r="F3240" s="126" t="n"/>
      <c r="G3240" s="127" t="n"/>
      <c r="H3240" s="127" t="n"/>
      <c r="I3240" s="127" t="n"/>
      <c r="J3240" s="127" t="n"/>
      <c r="K3240" s="127" t="n"/>
      <c r="L3240" s="127" t="n"/>
      <c r="M3240" s="127" t="n"/>
      <c r="N3240" s="120" t="n"/>
      <c r="O3240" s="120" t="n"/>
      <c r="P3240" s="120" t="n"/>
      <c r="Q3240" s="120" t="n"/>
      <c r="R3240" s="121" t="n"/>
      <c r="S3240" s="121" t="n"/>
      <c r="T3240" s="121" t="n"/>
      <c r="U3240" s="121" t="n"/>
      <c r="V3240" s="117">
        <f>IF(P3240="NA","NA",IF(P3240&lt;&gt;"",TEXT(P3240-N3240,"[h].mm"),""))</f>
        <v/>
      </c>
      <c r="W3240" s="118">
        <f>IF(AND(R3240="",S3240=""),"",R3240+S3240)</f>
        <v/>
      </c>
      <c r="X3240" s="116">
        <f>IF(O3240&lt;&gt;"",DATE(YEAR(O3240), MONTH(O3240), DAY(O3240)),"")</f>
        <v/>
      </c>
      <c r="Y3240" s="122" t="n"/>
      <c r="Z3240" s="123" t="n"/>
      <c r="AA3240" s="117">
        <f>IF(F3240="Re-assigned","NA",IF(W3240="","",IF(W3240&gt;=VLOOKUP(D3240,SLAMatrix,3,FALSE),"Yes",IF(W3240&lt;VLOOKUP(D3240,SLAMatrix,2,FALSE),"No","Internal"))))</f>
        <v/>
      </c>
      <c r="AB3240" s="123" t="n"/>
      <c r="AC3240" s="123" t="n"/>
      <c r="AD3240" s="119" t="n"/>
      <c r="AE3240" s="125" t="n"/>
      <c r="AF3240" s="124">
        <f>MONTH(O3240)</f>
        <v/>
      </c>
      <c r="AG3240" s="124">
        <f>VLOOKUP(IFERROR(MID(AE3240,1,(FIND(",",AE3240,1)-1)),AE3240),Facility_Region_Mapping,2,FALSE)</f>
        <v/>
      </c>
      <c r="AH3240" s="124" t="n"/>
      <c r="AI3240" s="124">
        <f>IF(C3240&lt;&gt;"",IF(M3240="ESM User",getInterfaceName($C3240),"NA"),"")</f>
        <v/>
      </c>
      <c r="AJ3240" s="116">
        <f>IF(Q3240&lt;&gt;"",DATE(YEAR(Q3240), MONTH(Q3240), DAY(Q3240)),"")</f>
        <v/>
      </c>
      <c r="AK3240" s="130">
        <f>IF(Q3240&lt;&gt;0,Q3240-N3240,TODAY()-N3240)</f>
        <v/>
      </c>
      <c r="AL3240" s="112">
        <f>IF(F3240="Re-assigned",0,IF(H3240="Closed",0,IF(H3240="Service Restored",0,IF(H3240="",0,1))))</f>
        <v/>
      </c>
      <c r="AM3240" s="124">
        <f>IF(AL3240=0,"",IF(AK3240&gt;20.99,"Aged","Non-Aged"))</f>
        <v/>
      </c>
      <c r="AN3240" s="112">
        <f>IF(Q3240&lt;&gt;"",MONTH(Q3240),"")</f>
        <v/>
      </c>
      <c r="AO3240" s="112">
        <f>IFERROR(VALUE(V3240),0)</f>
        <v/>
      </c>
    </row>
    <row customFormat="1" customHeight="1" ht="29.25" r="3241" s="112" spans="1:41">
      <c r="A3241" s="127" t="n"/>
      <c r="B3241" s="113" t="n"/>
      <c r="C3241" s="127" t="n"/>
      <c r="D3241" s="127" t="n"/>
      <c r="E3241" s="114">
        <f>IF(F3241 &lt;&gt; "",VLOOKUP(F3241,CategoryLookup,2,FALSE), "")</f>
        <v/>
      </c>
      <c r="F3241" s="126" t="n"/>
      <c r="G3241" s="127" t="n"/>
      <c r="H3241" s="127" t="n"/>
      <c r="I3241" s="127" t="n"/>
      <c r="J3241" s="127" t="n"/>
      <c r="K3241" s="127" t="n"/>
      <c r="L3241" s="127" t="n"/>
      <c r="M3241" s="127" t="n"/>
      <c r="N3241" s="120" t="n"/>
      <c r="O3241" s="120" t="n"/>
      <c r="P3241" s="120" t="n"/>
      <c r="Q3241" s="120" t="n"/>
      <c r="R3241" s="121" t="n"/>
      <c r="S3241" s="121" t="n"/>
      <c r="T3241" s="121" t="n"/>
      <c r="U3241" s="121" t="n"/>
      <c r="V3241" s="117">
        <f>IF(P3241="NA","NA",IF(P3241&lt;&gt;"",TEXT(P3241-N3241,"[h].mm"),""))</f>
        <v/>
      </c>
      <c r="W3241" s="118">
        <f>IF(AND(R3241="",S3241=""),"",R3241+S3241)</f>
        <v/>
      </c>
      <c r="X3241" s="116">
        <f>IF(O3241&lt;&gt;"",DATE(YEAR(O3241), MONTH(O3241), DAY(O3241)),"")</f>
        <v/>
      </c>
      <c r="Y3241" s="122" t="n"/>
      <c r="Z3241" s="123" t="n"/>
      <c r="AA3241" s="117">
        <f>IF(F3241="Re-assigned","NA",IF(W3241="","",IF(W3241&gt;=VLOOKUP(D3241,SLAMatrix,3,FALSE),"Yes",IF(W3241&lt;VLOOKUP(D3241,SLAMatrix,2,FALSE),"No","Internal"))))</f>
        <v/>
      </c>
      <c r="AB3241" s="123" t="n"/>
      <c r="AC3241" s="123" t="n"/>
      <c r="AD3241" s="119" t="n"/>
      <c r="AE3241" s="125" t="n"/>
      <c r="AF3241" s="124">
        <f>MONTH(O3241)</f>
        <v/>
      </c>
      <c r="AG3241" s="124">
        <f>VLOOKUP(IFERROR(MID(AE3241,1,(FIND(",",AE3241,1)-1)),AE3241),Facility_Region_Mapping,2,FALSE)</f>
        <v/>
      </c>
      <c r="AH3241" s="124" t="n"/>
      <c r="AI3241" s="124">
        <f>IF(C3241&lt;&gt;"",IF(M3241="ESM User",getInterfaceName($C3241),"NA"),"")</f>
        <v/>
      </c>
      <c r="AJ3241" s="116">
        <f>IF(Q3241&lt;&gt;"",DATE(YEAR(Q3241), MONTH(Q3241), DAY(Q3241)),"")</f>
        <v/>
      </c>
      <c r="AK3241" s="130">
        <f>IF(Q3241&lt;&gt;0,Q3241-N3241,TODAY()-N3241)</f>
        <v/>
      </c>
      <c r="AL3241" s="112">
        <f>IF(F3241="Re-assigned",0,IF(H3241="Closed",0,IF(H3241="Service Restored",0,IF(H3241="",0,1))))</f>
        <v/>
      </c>
      <c r="AM3241" s="124">
        <f>IF(AL3241=0,"",IF(AK3241&gt;20.99,"Aged","Non-Aged"))</f>
        <v/>
      </c>
      <c r="AN3241" s="112">
        <f>IF(Q3241&lt;&gt;"",MONTH(Q3241),"")</f>
        <v/>
      </c>
      <c r="AO3241" s="112">
        <f>IFERROR(VALUE(V3241),0)</f>
        <v/>
      </c>
    </row>
    <row customFormat="1" customHeight="1" ht="29.25" r="3242" s="112" spans="1:41">
      <c r="A3242" s="127" t="n"/>
      <c r="B3242" s="113" t="n"/>
      <c r="C3242" s="127" t="n"/>
      <c r="D3242" s="127" t="n"/>
      <c r="E3242" s="114">
        <f>IF(F3242 &lt;&gt; "",VLOOKUP(F3242,CategoryLookup,2,FALSE), "")</f>
        <v/>
      </c>
      <c r="F3242" s="126" t="n"/>
      <c r="G3242" s="127" t="n"/>
      <c r="H3242" s="127" t="n"/>
      <c r="I3242" s="127" t="n"/>
      <c r="J3242" s="127" t="n"/>
      <c r="K3242" s="127" t="n"/>
      <c r="L3242" s="127" t="n"/>
      <c r="M3242" s="127" t="n"/>
      <c r="N3242" s="120" t="n"/>
      <c r="O3242" s="120" t="n"/>
      <c r="P3242" s="120" t="n"/>
      <c r="Q3242" s="120" t="n"/>
      <c r="R3242" s="121" t="n"/>
      <c r="S3242" s="121" t="n"/>
      <c r="T3242" s="121" t="n"/>
      <c r="U3242" s="121" t="n"/>
      <c r="V3242" s="117">
        <f>IF(P3242="NA","NA",IF(P3242&lt;&gt;"",TEXT(P3242-N3242,"[h].mm"),""))</f>
        <v/>
      </c>
      <c r="W3242" s="118">
        <f>IF(AND(R3242="",S3242=""),"",R3242+S3242)</f>
        <v/>
      </c>
      <c r="X3242" s="116">
        <f>IF(O3242&lt;&gt;"",DATE(YEAR(O3242), MONTH(O3242), DAY(O3242)),"")</f>
        <v/>
      </c>
      <c r="Y3242" s="122" t="n"/>
      <c r="Z3242" s="123" t="n"/>
      <c r="AA3242" s="117">
        <f>IF(F3242="Re-assigned","NA",IF(W3242="","",IF(W3242&gt;=VLOOKUP(D3242,SLAMatrix,3,FALSE),"Yes",IF(W3242&lt;VLOOKUP(D3242,SLAMatrix,2,FALSE),"No","Internal"))))</f>
        <v/>
      </c>
      <c r="AB3242" s="123" t="n"/>
      <c r="AC3242" s="123" t="n"/>
      <c r="AD3242" s="119" t="n"/>
      <c r="AE3242" s="125" t="n"/>
      <c r="AF3242" s="124">
        <f>MONTH(O3242)</f>
        <v/>
      </c>
      <c r="AG3242" s="124">
        <f>VLOOKUP(IFERROR(MID(AE3242,1,(FIND(",",AE3242,1)-1)),AE3242),Facility_Region_Mapping,2,FALSE)</f>
        <v/>
      </c>
      <c r="AH3242" s="124" t="n"/>
      <c r="AI3242" s="124">
        <f>IF(C3242&lt;&gt;"",IF(M3242="ESM User",getInterfaceName($C3242),"NA"),"")</f>
        <v/>
      </c>
      <c r="AJ3242" s="116">
        <f>IF(Q3242&lt;&gt;"",DATE(YEAR(Q3242), MONTH(Q3242), DAY(Q3242)),"")</f>
        <v/>
      </c>
      <c r="AK3242" s="130">
        <f>IF(Q3242&lt;&gt;0,Q3242-N3242,TODAY()-N3242)</f>
        <v/>
      </c>
      <c r="AL3242" s="112">
        <f>IF(F3242="Re-assigned",0,IF(H3242="Closed",0,IF(H3242="Service Restored",0,IF(H3242="",0,1))))</f>
        <v/>
      </c>
      <c r="AM3242" s="124">
        <f>IF(AL3242=0,"",IF(AK3242&gt;20.99,"Aged","Non-Aged"))</f>
        <v/>
      </c>
      <c r="AN3242" s="112">
        <f>IF(Q3242&lt;&gt;"",MONTH(Q3242),"")</f>
        <v/>
      </c>
      <c r="AO3242" s="112">
        <f>IFERROR(VALUE(V3242),0)</f>
        <v/>
      </c>
    </row>
    <row customFormat="1" customHeight="1" ht="29.25" r="3243" s="112" spans="1:41">
      <c r="A3243" s="127" t="n"/>
      <c r="B3243" s="113" t="n"/>
      <c r="C3243" s="127" t="n"/>
      <c r="D3243" s="127" t="n"/>
      <c r="E3243" s="114">
        <f>IF(F3243 &lt;&gt; "",VLOOKUP(F3243,CategoryLookup,2,FALSE), "")</f>
        <v/>
      </c>
      <c r="F3243" s="126" t="n"/>
      <c r="G3243" s="127" t="n"/>
      <c r="H3243" s="127" t="n"/>
      <c r="I3243" s="127" t="n"/>
      <c r="J3243" s="127" t="n"/>
      <c r="K3243" s="127" t="n"/>
      <c r="L3243" s="127" t="n"/>
      <c r="M3243" s="127" t="n"/>
      <c r="N3243" s="120" t="n"/>
      <c r="O3243" s="120" t="n"/>
      <c r="P3243" s="120" t="n"/>
      <c r="Q3243" s="120" t="n"/>
      <c r="R3243" s="121" t="n"/>
      <c r="S3243" s="121" t="n"/>
      <c r="T3243" s="121" t="n"/>
      <c r="U3243" s="121" t="n"/>
      <c r="V3243" s="117">
        <f>IF(P3243="NA","NA",IF(P3243&lt;&gt;"",TEXT(P3243-N3243,"[h].mm"),""))</f>
        <v/>
      </c>
      <c r="W3243" s="118">
        <f>IF(AND(R3243="",S3243=""),"",R3243+S3243)</f>
        <v/>
      </c>
      <c r="X3243" s="116">
        <f>IF(O3243&lt;&gt;"",DATE(YEAR(O3243), MONTH(O3243), DAY(O3243)),"")</f>
        <v/>
      </c>
      <c r="Y3243" s="122" t="n"/>
      <c r="Z3243" s="123" t="n"/>
      <c r="AA3243" s="117">
        <f>IF(F3243="Re-assigned","NA",IF(W3243="","",IF(W3243&gt;=VLOOKUP(D3243,SLAMatrix,3,FALSE),"Yes",IF(W3243&lt;VLOOKUP(D3243,SLAMatrix,2,FALSE),"No","Internal"))))</f>
        <v/>
      </c>
      <c r="AB3243" s="123" t="n"/>
      <c r="AC3243" s="123" t="n"/>
      <c r="AD3243" s="119" t="n"/>
      <c r="AE3243" s="125" t="n"/>
      <c r="AF3243" s="124">
        <f>MONTH(O3243)</f>
        <v/>
      </c>
      <c r="AG3243" s="124">
        <f>VLOOKUP(IFERROR(MID(AE3243,1,(FIND(",",AE3243,1)-1)),AE3243),Facility_Region_Mapping,2,FALSE)</f>
        <v/>
      </c>
      <c r="AH3243" s="124" t="n"/>
      <c r="AI3243" s="124">
        <f>IF(C3243&lt;&gt;"",IF(M3243="ESM User",getInterfaceName($C3243),"NA"),"")</f>
        <v/>
      </c>
      <c r="AJ3243" s="116">
        <f>IF(Q3243&lt;&gt;"",DATE(YEAR(Q3243), MONTH(Q3243), DAY(Q3243)),"")</f>
        <v/>
      </c>
      <c r="AK3243" s="130">
        <f>IF(Q3243&lt;&gt;0,Q3243-N3243,TODAY()-N3243)</f>
        <v/>
      </c>
      <c r="AL3243" s="112">
        <f>IF(F3243="Re-assigned",0,IF(H3243="Closed",0,IF(H3243="Service Restored",0,IF(H3243="",0,1))))</f>
        <v/>
      </c>
      <c r="AM3243" s="124">
        <f>IF(AL3243=0,"",IF(AK3243&gt;20.99,"Aged","Non-Aged"))</f>
        <v/>
      </c>
      <c r="AN3243" s="112">
        <f>IF(Q3243&lt;&gt;"",MONTH(Q3243),"")</f>
        <v/>
      </c>
      <c r="AO3243" s="112">
        <f>IFERROR(VALUE(V3243),0)</f>
        <v/>
      </c>
    </row>
    <row customFormat="1" customHeight="1" ht="29.25" r="3244" s="112" spans="1:41">
      <c r="A3244" s="127" t="n"/>
      <c r="B3244" s="113" t="n"/>
      <c r="C3244" s="127" t="n"/>
      <c r="D3244" s="127" t="n"/>
      <c r="E3244" s="114">
        <f>IF(F3244 &lt;&gt; "",VLOOKUP(F3244,CategoryLookup,2,FALSE), "")</f>
        <v/>
      </c>
      <c r="F3244" s="126" t="n"/>
      <c r="G3244" s="127" t="n"/>
      <c r="H3244" s="127" t="n"/>
      <c r="I3244" s="127" t="n"/>
      <c r="J3244" s="127" t="n"/>
      <c r="K3244" s="127" t="n"/>
      <c r="L3244" s="127" t="n"/>
      <c r="M3244" s="127" t="n"/>
      <c r="N3244" s="120" t="n"/>
      <c r="O3244" s="120" t="n"/>
      <c r="P3244" s="120" t="n"/>
      <c r="Q3244" s="120" t="n"/>
      <c r="R3244" s="121" t="n"/>
      <c r="S3244" s="121" t="n"/>
      <c r="T3244" s="121" t="n"/>
      <c r="U3244" s="121" t="n"/>
      <c r="V3244" s="117">
        <f>IF(P3244="NA","NA",IF(P3244&lt;&gt;"",TEXT(P3244-N3244,"[h].mm"),""))</f>
        <v/>
      </c>
      <c r="W3244" s="118">
        <f>IF(AND(R3244="",S3244=""),"",R3244+S3244)</f>
        <v/>
      </c>
      <c r="X3244" s="116">
        <f>IF(O3244&lt;&gt;"",DATE(YEAR(O3244), MONTH(O3244), DAY(O3244)),"")</f>
        <v/>
      </c>
      <c r="Y3244" s="122" t="n"/>
      <c r="Z3244" s="123" t="n"/>
      <c r="AA3244" s="117">
        <f>IF(F3244="Re-assigned","NA",IF(W3244="","",IF(W3244&gt;=VLOOKUP(D3244,SLAMatrix,3,FALSE),"Yes",IF(W3244&lt;VLOOKUP(D3244,SLAMatrix,2,FALSE),"No","Internal"))))</f>
        <v/>
      </c>
      <c r="AB3244" s="123" t="n"/>
      <c r="AC3244" s="123" t="n"/>
      <c r="AD3244" s="119" t="n"/>
      <c r="AE3244" s="125" t="n"/>
      <c r="AF3244" s="124">
        <f>MONTH(O3244)</f>
        <v/>
      </c>
      <c r="AG3244" s="124">
        <f>VLOOKUP(IFERROR(MID(AE3244,1,(FIND(",",AE3244,1)-1)),AE3244),Facility_Region_Mapping,2,FALSE)</f>
        <v/>
      </c>
      <c r="AH3244" s="124" t="n"/>
      <c r="AI3244" s="124">
        <f>IF(C3244&lt;&gt;"",IF(M3244="ESM User",getInterfaceName($C3244),"NA"),"")</f>
        <v/>
      </c>
      <c r="AJ3244" s="116">
        <f>IF(Q3244&lt;&gt;"",DATE(YEAR(Q3244), MONTH(Q3244), DAY(Q3244)),"")</f>
        <v/>
      </c>
      <c r="AK3244" s="130">
        <f>IF(Q3244&lt;&gt;0,Q3244-N3244,TODAY()-N3244)</f>
        <v/>
      </c>
      <c r="AL3244" s="112">
        <f>IF(F3244="Re-assigned",0,IF(H3244="Closed",0,IF(H3244="Service Restored",0,IF(H3244="",0,1))))</f>
        <v/>
      </c>
      <c r="AM3244" s="124">
        <f>IF(AL3244=0,"",IF(AK3244&gt;20.99,"Aged","Non-Aged"))</f>
        <v/>
      </c>
      <c r="AN3244" s="112">
        <f>IF(Q3244&lt;&gt;"",MONTH(Q3244),"")</f>
        <v/>
      </c>
      <c r="AO3244" s="112">
        <f>IFERROR(VALUE(V3244),0)</f>
        <v/>
      </c>
    </row>
    <row customFormat="1" customHeight="1" ht="29.25" r="3245" s="112" spans="1:41">
      <c r="A3245" s="127" t="n"/>
      <c r="B3245" s="113" t="n"/>
      <c r="C3245" s="127" t="n"/>
      <c r="D3245" s="127" t="n"/>
      <c r="E3245" s="114">
        <f>IF(F3245 &lt;&gt; "",VLOOKUP(F3245,CategoryLookup,2,FALSE), "")</f>
        <v/>
      </c>
      <c r="F3245" s="126" t="n"/>
      <c r="G3245" s="127" t="n"/>
      <c r="H3245" s="127" t="n"/>
      <c r="I3245" s="127" t="n"/>
      <c r="J3245" s="127" t="n"/>
      <c r="K3245" s="127" t="n"/>
      <c r="L3245" s="127" t="n"/>
      <c r="M3245" s="127" t="n"/>
      <c r="N3245" s="120" t="n"/>
      <c r="O3245" s="120" t="n"/>
      <c r="P3245" s="120" t="n"/>
      <c r="Q3245" s="120" t="n"/>
      <c r="R3245" s="121" t="n"/>
      <c r="S3245" s="121" t="n"/>
      <c r="T3245" s="121" t="n"/>
      <c r="U3245" s="121" t="n"/>
      <c r="V3245" s="117">
        <f>IF(P3245="NA","NA",IF(P3245&lt;&gt;"",TEXT(P3245-N3245,"[h].mm"),""))</f>
        <v/>
      </c>
      <c r="W3245" s="118">
        <f>IF(AND(R3245="",S3245=""),"",R3245+S3245)</f>
        <v/>
      </c>
      <c r="X3245" s="116">
        <f>IF(O3245&lt;&gt;"",DATE(YEAR(O3245), MONTH(O3245), DAY(O3245)),"")</f>
        <v/>
      </c>
      <c r="Y3245" s="122" t="n"/>
      <c r="Z3245" s="123" t="n"/>
      <c r="AA3245" s="117">
        <f>IF(F3245="Re-assigned","NA",IF(W3245="","",IF(W3245&gt;=VLOOKUP(D3245,SLAMatrix,3,FALSE),"Yes",IF(W3245&lt;VLOOKUP(D3245,SLAMatrix,2,FALSE),"No","Internal"))))</f>
        <v/>
      </c>
      <c r="AB3245" s="123" t="n"/>
      <c r="AC3245" s="123" t="n"/>
      <c r="AD3245" s="119" t="n"/>
      <c r="AE3245" s="125" t="n"/>
      <c r="AF3245" s="124">
        <f>MONTH(O3245)</f>
        <v/>
      </c>
      <c r="AG3245" s="124">
        <f>VLOOKUP(IFERROR(MID(AE3245,1,(FIND(",",AE3245,1)-1)),AE3245),Facility_Region_Mapping,2,FALSE)</f>
        <v/>
      </c>
      <c r="AH3245" s="124" t="n"/>
      <c r="AI3245" s="124">
        <f>IF(C3245&lt;&gt;"",IF(M3245="ESM User",getInterfaceName($C3245),"NA"),"")</f>
        <v/>
      </c>
      <c r="AJ3245" s="116">
        <f>IF(Q3245&lt;&gt;"",DATE(YEAR(Q3245), MONTH(Q3245), DAY(Q3245)),"")</f>
        <v/>
      </c>
      <c r="AK3245" s="130">
        <f>IF(Q3245&lt;&gt;0,Q3245-N3245,TODAY()-N3245)</f>
        <v/>
      </c>
      <c r="AL3245" s="112">
        <f>IF(F3245="Re-assigned",0,IF(H3245="Closed",0,IF(H3245="Service Restored",0,IF(H3245="",0,1))))</f>
        <v/>
      </c>
      <c r="AM3245" s="124">
        <f>IF(AL3245=0,"",IF(AK3245&gt;20.99,"Aged","Non-Aged"))</f>
        <v/>
      </c>
      <c r="AN3245" s="112">
        <f>IF(Q3245&lt;&gt;"",MONTH(Q3245),"")</f>
        <v/>
      </c>
      <c r="AO3245" s="112">
        <f>IFERROR(VALUE(V3245),0)</f>
        <v/>
      </c>
    </row>
    <row customFormat="1" customHeight="1" ht="29.25" r="3246" s="112" spans="1:41">
      <c r="A3246" s="127" t="n"/>
      <c r="B3246" s="113" t="n"/>
      <c r="C3246" s="127" t="n"/>
      <c r="D3246" s="127" t="n"/>
      <c r="E3246" s="114">
        <f>IF(F3246 &lt;&gt; "",VLOOKUP(F3246,CategoryLookup,2,FALSE), "")</f>
        <v/>
      </c>
      <c r="F3246" s="126" t="n"/>
      <c r="G3246" s="127" t="n"/>
      <c r="H3246" s="127" t="n"/>
      <c r="I3246" s="127" t="n"/>
      <c r="J3246" s="127" t="n"/>
      <c r="K3246" s="127" t="n"/>
      <c r="L3246" s="127" t="n"/>
      <c r="M3246" s="127" t="n"/>
      <c r="N3246" s="120" t="n"/>
      <c r="O3246" s="120" t="n"/>
      <c r="P3246" s="120" t="n"/>
      <c r="Q3246" s="120" t="n"/>
      <c r="R3246" s="121" t="n"/>
      <c r="S3246" s="121" t="n"/>
      <c r="T3246" s="121" t="n"/>
      <c r="U3246" s="121" t="n"/>
      <c r="V3246" s="117">
        <f>IF(P3246="NA","NA",IF(P3246&lt;&gt;"",TEXT(P3246-N3246,"[h].mm"),""))</f>
        <v/>
      </c>
      <c r="W3246" s="118">
        <f>IF(AND(R3246="",S3246=""),"",R3246+S3246)</f>
        <v/>
      </c>
      <c r="X3246" s="116">
        <f>IF(O3246&lt;&gt;"",DATE(YEAR(O3246), MONTH(O3246), DAY(O3246)),"")</f>
        <v/>
      </c>
      <c r="Y3246" s="122" t="n"/>
      <c r="Z3246" s="123" t="n"/>
      <c r="AA3246" s="117">
        <f>IF(F3246="Re-assigned","NA",IF(W3246="","",IF(W3246&gt;=VLOOKUP(D3246,SLAMatrix,3,FALSE),"Yes",IF(W3246&lt;VLOOKUP(D3246,SLAMatrix,2,FALSE),"No","Internal"))))</f>
        <v/>
      </c>
      <c r="AB3246" s="123" t="n"/>
      <c r="AC3246" s="123" t="n"/>
      <c r="AD3246" s="119" t="n"/>
      <c r="AE3246" s="125" t="n"/>
      <c r="AF3246" s="124">
        <f>MONTH(O3246)</f>
        <v/>
      </c>
      <c r="AG3246" s="124">
        <f>VLOOKUP(IFERROR(MID(AE3246,1,(FIND(",",AE3246,1)-1)),AE3246),Facility_Region_Mapping,2,FALSE)</f>
        <v/>
      </c>
      <c r="AH3246" s="124" t="n"/>
      <c r="AI3246" s="124">
        <f>IF(C3246&lt;&gt;"",IF(M3246="ESM User",getInterfaceName($C3246),"NA"),"")</f>
        <v/>
      </c>
      <c r="AJ3246" s="116">
        <f>IF(Q3246&lt;&gt;"",DATE(YEAR(Q3246), MONTH(Q3246), DAY(Q3246)),"")</f>
        <v/>
      </c>
      <c r="AK3246" s="130">
        <f>IF(Q3246&lt;&gt;0,Q3246-N3246,TODAY()-N3246)</f>
        <v/>
      </c>
      <c r="AL3246" s="112">
        <f>IF(F3246="Re-assigned",0,IF(H3246="Closed",0,IF(H3246="Service Restored",0,IF(H3246="",0,1))))</f>
        <v/>
      </c>
      <c r="AM3246" s="124">
        <f>IF(AL3246=0,"",IF(AK3246&gt;20.99,"Aged","Non-Aged"))</f>
        <v/>
      </c>
      <c r="AN3246" s="112">
        <f>IF(Q3246&lt;&gt;"",MONTH(Q3246),"")</f>
        <v/>
      </c>
      <c r="AO3246" s="112">
        <f>IFERROR(VALUE(V3246),0)</f>
        <v/>
      </c>
    </row>
    <row customFormat="1" customHeight="1" ht="29.25" r="3247" s="112" spans="1:41">
      <c r="A3247" s="127" t="n"/>
      <c r="B3247" s="113" t="n"/>
      <c r="C3247" s="127" t="n"/>
      <c r="D3247" s="127" t="n"/>
      <c r="E3247" s="114">
        <f>IF(F3247 &lt;&gt; "",VLOOKUP(F3247,CategoryLookup,2,FALSE), "")</f>
        <v/>
      </c>
      <c r="F3247" s="126" t="n"/>
      <c r="G3247" s="127" t="n"/>
      <c r="H3247" s="127" t="n"/>
      <c r="I3247" s="127" t="n"/>
      <c r="J3247" s="127" t="n"/>
      <c r="K3247" s="127" t="n"/>
      <c r="L3247" s="127" t="n"/>
      <c r="M3247" s="127" t="n"/>
      <c r="N3247" s="120" t="n"/>
      <c r="O3247" s="120" t="n"/>
      <c r="P3247" s="120" t="n"/>
      <c r="Q3247" s="120" t="n"/>
      <c r="R3247" s="121" t="n"/>
      <c r="S3247" s="121" t="n"/>
      <c r="T3247" s="121" t="n"/>
      <c r="U3247" s="121" t="n"/>
      <c r="V3247" s="117">
        <f>IF(P3247="NA","NA",IF(P3247&lt;&gt;"",TEXT(P3247-N3247,"[h].mm"),""))</f>
        <v/>
      </c>
      <c r="W3247" s="118">
        <f>IF(AND(R3247="",S3247=""),"",R3247+S3247)</f>
        <v/>
      </c>
      <c r="X3247" s="116">
        <f>IF(O3247&lt;&gt;"",DATE(YEAR(O3247), MONTH(O3247), DAY(O3247)),"")</f>
        <v/>
      </c>
      <c r="Y3247" s="122" t="n"/>
      <c r="Z3247" s="123" t="n"/>
      <c r="AA3247" s="117">
        <f>IF(F3247="Re-assigned","NA",IF(W3247="","",IF(W3247&gt;=VLOOKUP(D3247,SLAMatrix,3,FALSE),"Yes",IF(W3247&lt;VLOOKUP(D3247,SLAMatrix,2,FALSE),"No","Internal"))))</f>
        <v/>
      </c>
      <c r="AB3247" s="123" t="n"/>
      <c r="AC3247" s="123" t="n"/>
      <c r="AD3247" s="119" t="n"/>
      <c r="AE3247" s="125" t="n"/>
      <c r="AF3247" s="124">
        <f>MONTH(O3247)</f>
        <v/>
      </c>
      <c r="AG3247" s="124">
        <f>VLOOKUP(IFERROR(MID(AE3247,1,(FIND(",",AE3247,1)-1)),AE3247),Facility_Region_Mapping,2,FALSE)</f>
        <v/>
      </c>
      <c r="AH3247" s="124" t="n"/>
      <c r="AI3247" s="124">
        <f>IF(C3247&lt;&gt;"",IF(M3247="ESM User",getInterfaceName($C3247),"NA"),"")</f>
        <v/>
      </c>
      <c r="AJ3247" s="116">
        <f>IF(Q3247&lt;&gt;"",DATE(YEAR(Q3247), MONTH(Q3247), DAY(Q3247)),"")</f>
        <v/>
      </c>
      <c r="AK3247" s="130">
        <f>IF(Q3247&lt;&gt;0,Q3247-N3247,TODAY()-N3247)</f>
        <v/>
      </c>
      <c r="AL3247" s="112">
        <f>IF(F3247="Re-assigned",0,IF(H3247="Closed",0,IF(H3247="Service Restored",0,IF(H3247="",0,1))))</f>
        <v/>
      </c>
      <c r="AM3247" s="124">
        <f>IF(AL3247=0,"",IF(AK3247&gt;20.99,"Aged","Non-Aged"))</f>
        <v/>
      </c>
      <c r="AN3247" s="112">
        <f>IF(Q3247&lt;&gt;"",MONTH(Q3247),"")</f>
        <v/>
      </c>
      <c r="AO3247" s="112">
        <f>IFERROR(VALUE(V3247),0)</f>
        <v/>
      </c>
    </row>
    <row customFormat="1" customHeight="1" ht="29.25" r="3248" s="112" spans="1:41">
      <c r="A3248" s="127" t="n"/>
      <c r="B3248" s="113" t="n"/>
      <c r="C3248" s="127" t="n"/>
      <c r="D3248" s="127" t="n"/>
      <c r="E3248" s="114">
        <f>IF(F3248 &lt;&gt; "",VLOOKUP(F3248,CategoryLookup,2,FALSE), "")</f>
        <v/>
      </c>
      <c r="F3248" s="126" t="n"/>
      <c r="G3248" s="127" t="n"/>
      <c r="H3248" s="127" t="n"/>
      <c r="I3248" s="127" t="n"/>
      <c r="J3248" s="127" t="n"/>
      <c r="K3248" s="127" t="n"/>
      <c r="L3248" s="127" t="n"/>
      <c r="M3248" s="127" t="n"/>
      <c r="N3248" s="120" t="n"/>
      <c r="O3248" s="120" t="n"/>
      <c r="P3248" s="120" t="n"/>
      <c r="Q3248" s="120" t="n"/>
      <c r="R3248" s="121" t="n"/>
      <c r="S3248" s="121" t="n"/>
      <c r="T3248" s="121" t="n"/>
      <c r="U3248" s="121" t="n"/>
      <c r="V3248" s="117">
        <f>IF(P3248="NA","NA",IF(P3248&lt;&gt;"",TEXT(P3248-N3248,"[h].mm"),""))</f>
        <v/>
      </c>
      <c r="W3248" s="118">
        <f>IF(AND(R3248="",S3248=""),"",R3248+S3248)</f>
        <v/>
      </c>
      <c r="X3248" s="116">
        <f>IF(O3248&lt;&gt;"",DATE(YEAR(O3248), MONTH(O3248), DAY(O3248)),"")</f>
        <v/>
      </c>
      <c r="Y3248" s="122" t="n"/>
      <c r="Z3248" s="123" t="n"/>
      <c r="AA3248" s="117">
        <f>IF(F3248="Re-assigned","NA",IF(W3248="","",IF(W3248&gt;=VLOOKUP(D3248,SLAMatrix,3,FALSE),"Yes",IF(W3248&lt;VLOOKUP(D3248,SLAMatrix,2,FALSE),"No","Internal"))))</f>
        <v/>
      </c>
      <c r="AB3248" s="123" t="n"/>
      <c r="AC3248" s="123" t="n"/>
      <c r="AD3248" s="119" t="n"/>
      <c r="AE3248" s="125" t="n"/>
      <c r="AF3248" s="124">
        <f>MONTH(O3248)</f>
        <v/>
      </c>
      <c r="AG3248" s="124">
        <f>VLOOKUP(IFERROR(MID(AE3248,1,(FIND(",",AE3248,1)-1)),AE3248),Facility_Region_Mapping,2,FALSE)</f>
        <v/>
      </c>
      <c r="AH3248" s="124" t="n"/>
      <c r="AI3248" s="124">
        <f>IF(C3248&lt;&gt;"",IF(M3248="ESM User",getInterfaceName($C3248),"NA"),"")</f>
        <v/>
      </c>
      <c r="AJ3248" s="116">
        <f>IF(Q3248&lt;&gt;"",DATE(YEAR(Q3248), MONTH(Q3248), DAY(Q3248)),"")</f>
        <v/>
      </c>
      <c r="AK3248" s="130">
        <f>IF(Q3248&lt;&gt;0,Q3248-N3248,TODAY()-N3248)</f>
        <v/>
      </c>
      <c r="AL3248" s="112">
        <f>IF(F3248="Re-assigned",0,IF(H3248="Closed",0,IF(H3248="Service Restored",0,IF(H3248="",0,1))))</f>
        <v/>
      </c>
      <c r="AM3248" s="124">
        <f>IF(AL3248=0,"",IF(AK3248&gt;20.99,"Aged","Non-Aged"))</f>
        <v/>
      </c>
      <c r="AN3248" s="112">
        <f>IF(Q3248&lt;&gt;"",MONTH(Q3248),"")</f>
        <v/>
      </c>
      <c r="AO3248" s="112">
        <f>IFERROR(VALUE(V3248),0)</f>
        <v/>
      </c>
    </row>
    <row customFormat="1" customHeight="1" ht="29.25" r="3249" s="112" spans="1:41">
      <c r="A3249" s="127" t="n"/>
      <c r="B3249" s="113" t="n"/>
      <c r="C3249" s="127" t="n"/>
      <c r="D3249" s="127" t="n"/>
      <c r="E3249" s="114">
        <f>IF(F3249 &lt;&gt; "",VLOOKUP(F3249,CategoryLookup,2,FALSE), "")</f>
        <v/>
      </c>
      <c r="F3249" s="126" t="n"/>
      <c r="G3249" s="127" t="n"/>
      <c r="H3249" s="127" t="n"/>
      <c r="I3249" s="127" t="n"/>
      <c r="J3249" s="127" t="n"/>
      <c r="K3249" s="127" t="n"/>
      <c r="L3249" s="127" t="n"/>
      <c r="M3249" s="127" t="n"/>
      <c r="N3249" s="120" t="n"/>
      <c r="O3249" s="120" t="n"/>
      <c r="P3249" s="120" t="n"/>
      <c r="Q3249" s="120" t="n"/>
      <c r="R3249" s="121" t="n"/>
      <c r="S3249" s="121" t="n"/>
      <c r="T3249" s="121" t="n"/>
      <c r="U3249" s="121" t="n"/>
      <c r="V3249" s="117">
        <f>IF(P3249="NA","NA",IF(P3249&lt;&gt;"",TEXT(P3249-N3249,"[h].mm"),""))</f>
        <v/>
      </c>
      <c r="W3249" s="118">
        <f>IF(AND(R3249="",S3249=""),"",R3249+S3249)</f>
        <v/>
      </c>
      <c r="X3249" s="116">
        <f>IF(O3249&lt;&gt;"",DATE(YEAR(O3249), MONTH(O3249), DAY(O3249)),"")</f>
        <v/>
      </c>
      <c r="Y3249" s="122" t="n"/>
      <c r="Z3249" s="123" t="n"/>
      <c r="AA3249" s="117">
        <f>IF(F3249="Re-assigned","NA",IF(W3249="","",IF(W3249&gt;=VLOOKUP(D3249,SLAMatrix,3,FALSE),"Yes",IF(W3249&lt;VLOOKUP(D3249,SLAMatrix,2,FALSE),"No","Internal"))))</f>
        <v/>
      </c>
      <c r="AB3249" s="123" t="n"/>
      <c r="AC3249" s="123" t="n"/>
      <c r="AD3249" s="119" t="n"/>
      <c r="AE3249" s="125" t="n"/>
      <c r="AF3249" s="124">
        <f>MONTH(O3249)</f>
        <v/>
      </c>
      <c r="AG3249" s="124">
        <f>VLOOKUP(IFERROR(MID(AE3249,1,(FIND(",",AE3249,1)-1)),AE3249),Facility_Region_Mapping,2,FALSE)</f>
        <v/>
      </c>
      <c r="AH3249" s="124" t="n"/>
      <c r="AI3249" s="124">
        <f>IF(C3249&lt;&gt;"",IF(M3249="ESM User",getInterfaceName($C3249),"NA"),"")</f>
        <v/>
      </c>
      <c r="AJ3249" s="116">
        <f>IF(Q3249&lt;&gt;"",DATE(YEAR(Q3249), MONTH(Q3249), DAY(Q3249)),"")</f>
        <v/>
      </c>
      <c r="AK3249" s="130">
        <f>IF(Q3249&lt;&gt;0,Q3249-N3249,TODAY()-N3249)</f>
        <v/>
      </c>
      <c r="AL3249" s="112">
        <f>IF(F3249="Re-assigned",0,IF(H3249="Closed",0,IF(H3249="Service Restored",0,IF(H3249="",0,1))))</f>
        <v/>
      </c>
      <c r="AM3249" s="124">
        <f>IF(AL3249=0,"",IF(AK3249&gt;20.99,"Aged","Non-Aged"))</f>
        <v/>
      </c>
      <c r="AN3249" s="112">
        <f>IF(Q3249&lt;&gt;"",MONTH(Q3249),"")</f>
        <v/>
      </c>
      <c r="AO3249" s="112">
        <f>IFERROR(VALUE(V3249),0)</f>
        <v/>
      </c>
    </row>
    <row customFormat="1" customHeight="1" ht="29.25" r="3250" s="112" spans="1:41">
      <c r="A3250" s="127" t="n"/>
      <c r="B3250" s="113" t="n"/>
      <c r="C3250" s="127" t="n"/>
      <c r="D3250" s="127" t="n"/>
      <c r="E3250" s="114">
        <f>IF(F3250 &lt;&gt; "",VLOOKUP(F3250,CategoryLookup,2,FALSE), "")</f>
        <v/>
      </c>
      <c r="F3250" s="126" t="n"/>
      <c r="G3250" s="127" t="n"/>
      <c r="H3250" s="127" t="n"/>
      <c r="I3250" s="127" t="n"/>
      <c r="J3250" s="127" t="n"/>
      <c r="K3250" s="127" t="n"/>
      <c r="L3250" s="127" t="n"/>
      <c r="M3250" s="127" t="n"/>
      <c r="N3250" s="120" t="n"/>
      <c r="O3250" s="120" t="n"/>
      <c r="P3250" s="120" t="n"/>
      <c r="Q3250" s="120" t="n"/>
      <c r="R3250" s="121" t="n"/>
      <c r="S3250" s="121" t="n"/>
      <c r="T3250" s="121" t="n"/>
      <c r="U3250" s="121" t="n"/>
      <c r="V3250" s="117">
        <f>IF(P3250="NA","NA",IF(P3250&lt;&gt;"",TEXT(P3250-N3250,"[h].mm"),""))</f>
        <v/>
      </c>
      <c r="W3250" s="118">
        <f>IF(AND(R3250="",S3250=""),"",R3250+S3250)</f>
        <v/>
      </c>
      <c r="X3250" s="116">
        <f>IF(O3250&lt;&gt;"",DATE(YEAR(O3250), MONTH(O3250), DAY(O3250)),"")</f>
        <v/>
      </c>
      <c r="Y3250" s="122" t="n"/>
      <c r="Z3250" s="123" t="n"/>
      <c r="AA3250" s="117">
        <f>IF(F3250="Re-assigned","NA",IF(W3250="","",IF(W3250&gt;=VLOOKUP(D3250,SLAMatrix,3,FALSE),"Yes",IF(W3250&lt;VLOOKUP(D3250,SLAMatrix,2,FALSE),"No","Internal"))))</f>
        <v/>
      </c>
      <c r="AB3250" s="123" t="n"/>
      <c r="AC3250" s="123" t="n"/>
      <c r="AD3250" s="119" t="n"/>
      <c r="AE3250" s="125" t="n"/>
      <c r="AF3250" s="124">
        <f>MONTH(O3250)</f>
        <v/>
      </c>
      <c r="AG3250" s="124">
        <f>VLOOKUP(IFERROR(MID(AE3250,1,(FIND(",",AE3250,1)-1)),AE3250),Facility_Region_Mapping,2,FALSE)</f>
        <v/>
      </c>
      <c r="AH3250" s="124" t="n"/>
      <c r="AI3250" s="124">
        <f>IF(C3250&lt;&gt;"",IF(M3250="ESM User",getInterfaceName($C3250),"NA"),"")</f>
        <v/>
      </c>
      <c r="AJ3250" s="116">
        <f>IF(Q3250&lt;&gt;"",DATE(YEAR(Q3250), MONTH(Q3250), DAY(Q3250)),"")</f>
        <v/>
      </c>
      <c r="AK3250" s="130">
        <f>IF(Q3250&lt;&gt;0,Q3250-N3250,TODAY()-N3250)</f>
        <v/>
      </c>
      <c r="AL3250" s="112">
        <f>IF(F3250="Re-assigned",0,IF(H3250="Closed",0,IF(H3250="Service Restored",0,IF(H3250="",0,1))))</f>
        <v/>
      </c>
      <c r="AM3250" s="124">
        <f>IF(AL3250=0,"",IF(AK3250&gt;20.99,"Aged","Non-Aged"))</f>
        <v/>
      </c>
      <c r="AN3250" s="112">
        <f>IF(Q3250&lt;&gt;"",MONTH(Q3250),"")</f>
        <v/>
      </c>
      <c r="AO3250" s="112">
        <f>IFERROR(VALUE(V3250),0)</f>
        <v/>
      </c>
    </row>
    <row customFormat="1" customHeight="1" ht="29.25" r="3251" s="112" spans="1:41">
      <c r="A3251" s="127" t="n"/>
      <c r="B3251" s="113" t="n"/>
      <c r="C3251" s="127" t="n"/>
      <c r="D3251" s="127" t="n"/>
      <c r="E3251" s="114">
        <f>IF(F3251 &lt;&gt; "",VLOOKUP(F3251,CategoryLookup,2,FALSE), "")</f>
        <v/>
      </c>
      <c r="F3251" s="126" t="n"/>
      <c r="G3251" s="127" t="n"/>
      <c r="H3251" s="127" t="n"/>
      <c r="I3251" s="127" t="n"/>
      <c r="J3251" s="127" t="n"/>
      <c r="K3251" s="127" t="n"/>
      <c r="L3251" s="127" t="n"/>
      <c r="M3251" s="127" t="n"/>
      <c r="N3251" s="120" t="n"/>
      <c r="O3251" s="120" t="n"/>
      <c r="P3251" s="120" t="n"/>
      <c r="Q3251" s="120" t="n"/>
      <c r="R3251" s="121" t="n"/>
      <c r="S3251" s="121" t="n"/>
      <c r="T3251" s="121" t="n"/>
      <c r="U3251" s="121" t="n"/>
      <c r="V3251" s="117">
        <f>IF(P3251="NA","NA",IF(P3251&lt;&gt;"",TEXT(P3251-N3251,"[h].mm"),""))</f>
        <v/>
      </c>
      <c r="W3251" s="118">
        <f>IF(AND(R3251="",S3251=""),"",R3251+S3251)</f>
        <v/>
      </c>
      <c r="X3251" s="116">
        <f>IF(O3251&lt;&gt;"",DATE(YEAR(O3251), MONTH(O3251), DAY(O3251)),"")</f>
        <v/>
      </c>
      <c r="Y3251" s="122" t="n"/>
      <c r="Z3251" s="123" t="n"/>
      <c r="AA3251" s="117">
        <f>IF(F3251="Re-assigned","NA",IF(W3251="","",IF(W3251&gt;=VLOOKUP(D3251,SLAMatrix,3,FALSE),"Yes",IF(W3251&lt;VLOOKUP(D3251,SLAMatrix,2,FALSE),"No","Internal"))))</f>
        <v/>
      </c>
      <c r="AB3251" s="123" t="n"/>
      <c r="AC3251" s="123" t="n"/>
      <c r="AD3251" s="119" t="n"/>
      <c r="AE3251" s="125" t="n"/>
      <c r="AF3251" s="124">
        <f>MONTH(O3251)</f>
        <v/>
      </c>
      <c r="AG3251" s="124">
        <f>VLOOKUP(IFERROR(MID(AE3251,1,(FIND(",",AE3251,1)-1)),AE3251),Facility_Region_Mapping,2,FALSE)</f>
        <v/>
      </c>
      <c r="AH3251" s="124" t="n"/>
      <c r="AI3251" s="124">
        <f>IF(C3251&lt;&gt;"",IF(M3251="ESM User",getInterfaceName($C3251),"NA"),"")</f>
        <v/>
      </c>
      <c r="AJ3251" s="116">
        <f>IF(Q3251&lt;&gt;"",DATE(YEAR(Q3251), MONTH(Q3251), DAY(Q3251)),"")</f>
        <v/>
      </c>
      <c r="AK3251" s="130">
        <f>IF(Q3251&lt;&gt;0,Q3251-N3251,TODAY()-N3251)</f>
        <v/>
      </c>
      <c r="AL3251" s="112">
        <f>IF(F3251="Re-assigned",0,IF(H3251="Closed",0,IF(H3251="Service Restored",0,IF(H3251="",0,1))))</f>
        <v/>
      </c>
      <c r="AM3251" s="124">
        <f>IF(AL3251=0,"",IF(AK3251&gt;20.99,"Aged","Non-Aged"))</f>
        <v/>
      </c>
      <c r="AN3251" s="112">
        <f>IF(Q3251&lt;&gt;"",MONTH(Q3251),"")</f>
        <v/>
      </c>
      <c r="AO3251" s="112">
        <f>IFERROR(VALUE(V3251),0)</f>
        <v/>
      </c>
    </row>
    <row customFormat="1" customHeight="1" ht="29.25" r="3252" s="112" spans="1:41">
      <c r="A3252" s="127" t="n"/>
      <c r="B3252" s="113" t="n"/>
      <c r="C3252" s="127" t="n"/>
      <c r="D3252" s="127" t="n"/>
      <c r="E3252" s="114">
        <f>IF(F3252 &lt;&gt; "",VLOOKUP(F3252,CategoryLookup,2,FALSE), "")</f>
        <v/>
      </c>
      <c r="F3252" s="126" t="n"/>
      <c r="G3252" s="127" t="n"/>
      <c r="H3252" s="127" t="n"/>
      <c r="I3252" s="127" t="n"/>
      <c r="J3252" s="127" t="n"/>
      <c r="K3252" s="127" t="n"/>
      <c r="L3252" s="127" t="n"/>
      <c r="M3252" s="127" t="n"/>
      <c r="N3252" s="120" t="n"/>
      <c r="O3252" s="120" t="n"/>
      <c r="P3252" s="120" t="n"/>
      <c r="Q3252" s="120" t="n"/>
      <c r="R3252" s="121" t="n"/>
      <c r="S3252" s="121" t="n"/>
      <c r="T3252" s="121" t="n"/>
      <c r="U3252" s="121" t="n"/>
      <c r="V3252" s="117">
        <f>IF(P3252="NA","NA",IF(P3252&lt;&gt;"",TEXT(P3252-N3252,"[h].mm"),""))</f>
        <v/>
      </c>
      <c r="W3252" s="118">
        <f>IF(AND(R3252="",S3252=""),"",R3252+S3252)</f>
        <v/>
      </c>
      <c r="X3252" s="116">
        <f>IF(O3252&lt;&gt;"",DATE(YEAR(O3252), MONTH(O3252), DAY(O3252)),"")</f>
        <v/>
      </c>
      <c r="Y3252" s="122" t="n"/>
      <c r="Z3252" s="123" t="n"/>
      <c r="AA3252" s="117">
        <f>IF(F3252="Re-assigned","NA",IF(W3252="","",IF(W3252&gt;=VLOOKUP(D3252,SLAMatrix,3,FALSE),"Yes",IF(W3252&lt;VLOOKUP(D3252,SLAMatrix,2,FALSE),"No","Internal"))))</f>
        <v/>
      </c>
      <c r="AB3252" s="123" t="n"/>
      <c r="AC3252" s="123" t="n"/>
      <c r="AD3252" s="119" t="n"/>
      <c r="AE3252" s="125" t="n"/>
      <c r="AF3252" s="124">
        <f>MONTH(O3252)</f>
        <v/>
      </c>
      <c r="AG3252" s="124">
        <f>VLOOKUP(IFERROR(MID(AE3252,1,(FIND(",",AE3252,1)-1)),AE3252),Facility_Region_Mapping,2,FALSE)</f>
        <v/>
      </c>
      <c r="AH3252" s="124" t="n"/>
      <c r="AI3252" s="124">
        <f>IF(C3252&lt;&gt;"",IF(M3252="ESM User",getInterfaceName($C3252),"NA"),"")</f>
        <v/>
      </c>
      <c r="AJ3252" s="116">
        <f>IF(Q3252&lt;&gt;"",DATE(YEAR(Q3252), MONTH(Q3252), DAY(Q3252)),"")</f>
        <v/>
      </c>
      <c r="AK3252" s="130">
        <f>IF(Q3252&lt;&gt;0,Q3252-N3252,TODAY()-N3252)</f>
        <v/>
      </c>
      <c r="AL3252" s="112">
        <f>IF(F3252="Re-assigned",0,IF(H3252="Closed",0,IF(H3252="Service Restored",0,IF(H3252="",0,1))))</f>
        <v/>
      </c>
      <c r="AM3252" s="124">
        <f>IF(AL3252=0,"",IF(AK3252&gt;20.99,"Aged","Non-Aged"))</f>
        <v/>
      </c>
      <c r="AN3252" s="112">
        <f>IF(Q3252&lt;&gt;"",MONTH(Q3252),"")</f>
        <v/>
      </c>
      <c r="AO3252" s="112">
        <f>IFERROR(VALUE(V3252),0)</f>
        <v/>
      </c>
    </row>
    <row customFormat="1" customHeight="1" ht="29.25" r="3253" s="112" spans="1:41">
      <c r="A3253" s="127" t="n"/>
      <c r="B3253" s="113" t="n"/>
      <c r="C3253" s="127" t="n"/>
      <c r="D3253" s="127" t="n"/>
      <c r="E3253" s="114">
        <f>IF(F3253 &lt;&gt; "",VLOOKUP(F3253,CategoryLookup,2,FALSE), "")</f>
        <v/>
      </c>
      <c r="F3253" s="126" t="n"/>
      <c r="G3253" s="127" t="n"/>
      <c r="H3253" s="127" t="n"/>
      <c r="I3253" s="127" t="n"/>
      <c r="J3253" s="127" t="n"/>
      <c r="K3253" s="127" t="n"/>
      <c r="L3253" s="127" t="n"/>
      <c r="M3253" s="127" t="n"/>
      <c r="N3253" s="120" t="n"/>
      <c r="O3253" s="120" t="n"/>
      <c r="P3253" s="120" t="n"/>
      <c r="Q3253" s="120" t="n"/>
      <c r="R3253" s="121" t="n"/>
      <c r="S3253" s="121" t="n"/>
      <c r="T3253" s="121" t="n"/>
      <c r="U3253" s="121" t="n"/>
      <c r="V3253" s="117">
        <f>IF(P3253="NA","NA",IF(P3253&lt;&gt;"",TEXT(P3253-N3253,"[h].mm"),""))</f>
        <v/>
      </c>
      <c r="W3253" s="118">
        <f>IF(AND(R3253="",S3253=""),"",R3253+S3253)</f>
        <v/>
      </c>
      <c r="X3253" s="116">
        <f>IF(O3253&lt;&gt;"",DATE(YEAR(O3253), MONTH(O3253), DAY(O3253)),"")</f>
        <v/>
      </c>
      <c r="Y3253" s="122" t="n"/>
      <c r="Z3253" s="123" t="n"/>
      <c r="AA3253" s="117">
        <f>IF(F3253="Re-assigned","NA",IF(W3253="","",IF(W3253&gt;=VLOOKUP(D3253,SLAMatrix,3,FALSE),"Yes",IF(W3253&lt;VLOOKUP(D3253,SLAMatrix,2,FALSE),"No","Internal"))))</f>
        <v/>
      </c>
      <c r="AB3253" s="123" t="n"/>
      <c r="AC3253" s="123" t="n"/>
      <c r="AD3253" s="119" t="n"/>
      <c r="AE3253" s="125" t="n"/>
      <c r="AF3253" s="124">
        <f>MONTH(O3253)</f>
        <v/>
      </c>
      <c r="AG3253" s="124">
        <f>VLOOKUP(IFERROR(MID(AE3253,1,(FIND(",",AE3253,1)-1)),AE3253),Facility_Region_Mapping,2,FALSE)</f>
        <v/>
      </c>
      <c r="AH3253" s="124" t="n"/>
      <c r="AI3253" s="124">
        <f>IF(C3253&lt;&gt;"",IF(M3253="ESM User",getInterfaceName($C3253),"NA"),"")</f>
        <v/>
      </c>
      <c r="AJ3253" s="116">
        <f>IF(Q3253&lt;&gt;"",DATE(YEAR(Q3253), MONTH(Q3253), DAY(Q3253)),"")</f>
        <v/>
      </c>
      <c r="AK3253" s="130">
        <f>IF(Q3253&lt;&gt;0,Q3253-N3253,TODAY()-N3253)</f>
        <v/>
      </c>
      <c r="AL3253" s="112">
        <f>IF(F3253="Re-assigned",0,IF(H3253="Closed",0,IF(H3253="Service Restored",0,IF(H3253="",0,1))))</f>
        <v/>
      </c>
      <c r="AM3253" s="124">
        <f>IF(AL3253=0,"",IF(AK3253&gt;20.99,"Aged","Non-Aged"))</f>
        <v/>
      </c>
      <c r="AN3253" s="112">
        <f>IF(Q3253&lt;&gt;"",MONTH(Q3253),"")</f>
        <v/>
      </c>
      <c r="AO3253" s="112">
        <f>IFERROR(VALUE(V3253),0)</f>
        <v/>
      </c>
    </row>
    <row customFormat="1" customHeight="1" ht="29.25" r="3254" s="112" spans="1:41">
      <c r="A3254" s="127" t="n"/>
      <c r="B3254" s="113" t="n"/>
      <c r="C3254" s="127" t="n"/>
      <c r="D3254" s="127" t="n"/>
      <c r="E3254" s="114">
        <f>IF(F3254 &lt;&gt; "",VLOOKUP(F3254,CategoryLookup,2,FALSE), "")</f>
        <v/>
      </c>
      <c r="F3254" s="126" t="n"/>
      <c r="G3254" s="127" t="n"/>
      <c r="H3254" s="127" t="n"/>
      <c r="I3254" s="127" t="n"/>
      <c r="J3254" s="127" t="n"/>
      <c r="K3254" s="127" t="n"/>
      <c r="L3254" s="127" t="n"/>
      <c r="M3254" s="127" t="n"/>
      <c r="N3254" s="120" t="n"/>
      <c r="O3254" s="120" t="n"/>
      <c r="P3254" s="120" t="n"/>
      <c r="Q3254" s="120" t="n"/>
      <c r="R3254" s="121" t="n"/>
      <c r="S3254" s="121" t="n"/>
      <c r="T3254" s="121" t="n"/>
      <c r="U3254" s="121" t="n"/>
      <c r="V3254" s="117">
        <f>IF(P3254="NA","NA",IF(P3254&lt;&gt;"",TEXT(P3254-N3254,"[h].mm"),""))</f>
        <v/>
      </c>
      <c r="W3254" s="118">
        <f>IF(AND(R3254="",S3254=""),"",R3254+S3254)</f>
        <v/>
      </c>
      <c r="X3254" s="116">
        <f>IF(O3254&lt;&gt;"",DATE(YEAR(O3254), MONTH(O3254), DAY(O3254)),"")</f>
        <v/>
      </c>
      <c r="Y3254" s="122" t="n"/>
      <c r="Z3254" s="123" t="n"/>
      <c r="AA3254" s="117">
        <f>IF(F3254="Re-assigned","NA",IF(W3254="","",IF(W3254&gt;=VLOOKUP(D3254,SLAMatrix,3,FALSE),"Yes",IF(W3254&lt;VLOOKUP(D3254,SLAMatrix,2,FALSE),"No","Internal"))))</f>
        <v/>
      </c>
      <c r="AB3254" s="123" t="n"/>
      <c r="AC3254" s="123" t="n"/>
      <c r="AD3254" s="119" t="n"/>
      <c r="AE3254" s="125" t="n"/>
      <c r="AF3254" s="124">
        <f>MONTH(O3254)</f>
        <v/>
      </c>
      <c r="AG3254" s="124">
        <f>VLOOKUP(IFERROR(MID(AE3254,1,(FIND(",",AE3254,1)-1)),AE3254),Facility_Region_Mapping,2,FALSE)</f>
        <v/>
      </c>
      <c r="AH3254" s="124" t="n"/>
      <c r="AI3254" s="124">
        <f>IF(C3254&lt;&gt;"",IF(M3254="ESM User",getInterfaceName($C3254),"NA"),"")</f>
        <v/>
      </c>
      <c r="AJ3254" s="116">
        <f>IF(Q3254&lt;&gt;"",DATE(YEAR(Q3254), MONTH(Q3254), DAY(Q3254)),"")</f>
        <v/>
      </c>
      <c r="AK3254" s="130">
        <f>IF(Q3254&lt;&gt;0,Q3254-N3254,TODAY()-N3254)</f>
        <v/>
      </c>
      <c r="AL3254" s="112">
        <f>IF(F3254="Re-assigned",0,IF(H3254="Closed",0,IF(H3254="Service Restored",0,IF(H3254="",0,1))))</f>
        <v/>
      </c>
      <c r="AM3254" s="124">
        <f>IF(AL3254=0,"",IF(AK3254&gt;20.99,"Aged","Non-Aged"))</f>
        <v/>
      </c>
      <c r="AN3254" s="112">
        <f>IF(Q3254&lt;&gt;"",MONTH(Q3254),"")</f>
        <v/>
      </c>
      <c r="AO3254" s="112">
        <f>IFERROR(VALUE(V3254),0)</f>
        <v/>
      </c>
    </row>
    <row customFormat="1" customHeight="1" ht="29.25" r="3255" s="112" spans="1:41">
      <c r="A3255" s="127" t="n"/>
      <c r="B3255" s="113" t="n"/>
      <c r="C3255" s="127" t="n"/>
      <c r="D3255" s="127" t="n"/>
      <c r="E3255" s="114">
        <f>IF(F3255 &lt;&gt; "",VLOOKUP(F3255,CategoryLookup,2,FALSE), "")</f>
        <v/>
      </c>
      <c r="F3255" s="126" t="n"/>
      <c r="G3255" s="127" t="n"/>
      <c r="H3255" s="127" t="n"/>
      <c r="I3255" s="127" t="n"/>
      <c r="J3255" s="127" t="n"/>
      <c r="K3255" s="127" t="n"/>
      <c r="L3255" s="127" t="n"/>
      <c r="M3255" s="127" t="n"/>
      <c r="N3255" s="120" t="n"/>
      <c r="O3255" s="120" t="n"/>
      <c r="P3255" s="120" t="n"/>
      <c r="Q3255" s="120" t="n"/>
      <c r="R3255" s="121" t="n"/>
      <c r="S3255" s="121" t="n"/>
      <c r="T3255" s="121" t="n"/>
      <c r="U3255" s="121" t="n"/>
      <c r="V3255" s="117">
        <f>IF(P3255="NA","NA",IF(P3255&lt;&gt;"",TEXT(P3255-N3255,"[h].mm"),""))</f>
        <v/>
      </c>
      <c r="W3255" s="118">
        <f>IF(AND(R3255="",S3255=""),"",R3255+S3255)</f>
        <v/>
      </c>
      <c r="X3255" s="116">
        <f>IF(O3255&lt;&gt;"",DATE(YEAR(O3255), MONTH(O3255), DAY(O3255)),"")</f>
        <v/>
      </c>
      <c r="Y3255" s="122" t="n"/>
      <c r="Z3255" s="123" t="n"/>
      <c r="AA3255" s="117">
        <f>IF(F3255="Re-assigned","NA",IF(W3255="","",IF(W3255&gt;=VLOOKUP(D3255,SLAMatrix,3,FALSE),"Yes",IF(W3255&lt;VLOOKUP(D3255,SLAMatrix,2,FALSE),"No","Internal"))))</f>
        <v/>
      </c>
      <c r="AB3255" s="123" t="n"/>
      <c r="AC3255" s="123" t="n"/>
      <c r="AD3255" s="119" t="n"/>
      <c r="AE3255" s="125" t="n"/>
      <c r="AF3255" s="124">
        <f>MONTH(O3255)</f>
        <v/>
      </c>
      <c r="AG3255" s="124">
        <f>VLOOKUP(IFERROR(MID(AE3255,1,(FIND(",",AE3255,1)-1)),AE3255),Facility_Region_Mapping,2,FALSE)</f>
        <v/>
      </c>
      <c r="AH3255" s="124" t="n"/>
      <c r="AI3255" s="124">
        <f>IF(C3255&lt;&gt;"",IF(M3255="ESM User",getInterfaceName($C3255),"NA"),"")</f>
        <v/>
      </c>
      <c r="AJ3255" s="116">
        <f>IF(Q3255&lt;&gt;"",DATE(YEAR(Q3255), MONTH(Q3255), DAY(Q3255)),"")</f>
        <v/>
      </c>
      <c r="AK3255" s="130">
        <f>IF(Q3255&lt;&gt;0,Q3255-N3255,TODAY()-N3255)</f>
        <v/>
      </c>
      <c r="AL3255" s="112">
        <f>IF(F3255="Re-assigned",0,IF(H3255="Closed",0,IF(H3255="Service Restored",0,IF(H3255="",0,1))))</f>
        <v/>
      </c>
      <c r="AM3255" s="124">
        <f>IF(AL3255=0,"",IF(AK3255&gt;20.99,"Aged","Non-Aged"))</f>
        <v/>
      </c>
      <c r="AN3255" s="112">
        <f>IF(Q3255&lt;&gt;"",MONTH(Q3255),"")</f>
        <v/>
      </c>
      <c r="AO3255" s="112">
        <f>IFERROR(VALUE(V3255),0)</f>
        <v/>
      </c>
    </row>
    <row customFormat="1" customHeight="1" ht="29.25" r="3256" s="112" spans="1:41">
      <c r="A3256" s="127" t="n"/>
      <c r="B3256" s="113" t="n"/>
      <c r="C3256" s="127" t="n"/>
      <c r="D3256" s="127" t="n"/>
      <c r="E3256" s="114">
        <f>IF(F3256 &lt;&gt; "",VLOOKUP(F3256,CategoryLookup,2,FALSE), "")</f>
        <v/>
      </c>
      <c r="F3256" s="126" t="n"/>
      <c r="G3256" s="127" t="n"/>
      <c r="H3256" s="127" t="n"/>
      <c r="I3256" s="127" t="n"/>
      <c r="J3256" s="127" t="n"/>
      <c r="K3256" s="127" t="n"/>
      <c r="L3256" s="127" t="n"/>
      <c r="M3256" s="127" t="n"/>
      <c r="N3256" s="120" t="n"/>
      <c r="O3256" s="120" t="n"/>
      <c r="P3256" s="120" t="n"/>
      <c r="Q3256" s="120" t="n"/>
      <c r="R3256" s="121" t="n"/>
      <c r="S3256" s="121" t="n"/>
      <c r="T3256" s="121" t="n"/>
      <c r="U3256" s="121" t="n"/>
      <c r="V3256" s="117">
        <f>IF(P3256="NA","NA",IF(P3256&lt;&gt;"",TEXT(P3256-N3256,"[h].mm"),""))</f>
        <v/>
      </c>
      <c r="W3256" s="118">
        <f>IF(AND(R3256="",S3256=""),"",R3256+S3256)</f>
        <v/>
      </c>
      <c r="X3256" s="116">
        <f>IF(O3256&lt;&gt;"",DATE(YEAR(O3256), MONTH(O3256), DAY(O3256)),"")</f>
        <v/>
      </c>
      <c r="Y3256" s="122" t="n"/>
      <c r="Z3256" s="123" t="n"/>
      <c r="AA3256" s="117">
        <f>IF(F3256="Re-assigned","NA",IF(W3256="","",IF(W3256&gt;=VLOOKUP(D3256,SLAMatrix,3,FALSE),"Yes",IF(W3256&lt;VLOOKUP(D3256,SLAMatrix,2,FALSE),"No","Internal"))))</f>
        <v/>
      </c>
      <c r="AB3256" s="123" t="n"/>
      <c r="AC3256" s="123" t="n"/>
      <c r="AD3256" s="119" t="n"/>
      <c r="AE3256" s="125" t="n"/>
      <c r="AF3256" s="124">
        <f>MONTH(O3256)</f>
        <v/>
      </c>
      <c r="AG3256" s="124">
        <f>VLOOKUP(IFERROR(MID(AE3256,1,(FIND(",",AE3256,1)-1)),AE3256),Facility_Region_Mapping,2,FALSE)</f>
        <v/>
      </c>
      <c r="AH3256" s="124" t="n"/>
      <c r="AI3256" s="124">
        <f>IF(C3256&lt;&gt;"",IF(M3256="ESM User",getInterfaceName($C3256),"NA"),"")</f>
        <v/>
      </c>
      <c r="AJ3256" s="116">
        <f>IF(Q3256&lt;&gt;"",DATE(YEAR(Q3256), MONTH(Q3256), DAY(Q3256)),"")</f>
        <v/>
      </c>
      <c r="AK3256" s="130">
        <f>IF(Q3256&lt;&gt;0,Q3256-N3256,TODAY()-N3256)</f>
        <v/>
      </c>
      <c r="AL3256" s="112">
        <f>IF(F3256="Re-assigned",0,IF(H3256="Closed",0,IF(H3256="Service Restored",0,IF(H3256="",0,1))))</f>
        <v/>
      </c>
      <c r="AM3256" s="124">
        <f>IF(AL3256=0,"",IF(AK3256&gt;20.99,"Aged","Non-Aged"))</f>
        <v/>
      </c>
      <c r="AN3256" s="112">
        <f>IF(Q3256&lt;&gt;"",MONTH(Q3256),"")</f>
        <v/>
      </c>
      <c r="AO3256" s="112">
        <f>IFERROR(VALUE(V3256),0)</f>
        <v/>
      </c>
    </row>
    <row customFormat="1" customHeight="1" ht="29.25" r="3257" s="112" spans="1:41">
      <c r="A3257" s="127" t="n"/>
      <c r="B3257" s="113" t="n"/>
      <c r="C3257" s="127" t="n"/>
      <c r="D3257" s="127" t="n"/>
      <c r="E3257" s="114">
        <f>IF(F3257 &lt;&gt; "",VLOOKUP(F3257,CategoryLookup,2,FALSE), "")</f>
        <v/>
      </c>
      <c r="F3257" s="126" t="n"/>
      <c r="G3257" s="127" t="n"/>
      <c r="H3257" s="127" t="n"/>
      <c r="I3257" s="127" t="n"/>
      <c r="J3257" s="127" t="n"/>
      <c r="K3257" s="127" t="n"/>
      <c r="L3257" s="127" t="n"/>
      <c r="M3257" s="127" t="n"/>
      <c r="N3257" s="120" t="n"/>
      <c r="O3257" s="120" t="n"/>
      <c r="P3257" s="120" t="n"/>
      <c r="Q3257" s="120" t="n"/>
      <c r="R3257" s="121" t="n"/>
      <c r="S3257" s="121" t="n"/>
      <c r="T3257" s="121" t="n"/>
      <c r="U3257" s="121" t="n"/>
      <c r="V3257" s="117">
        <f>IF(P3257="NA","NA",IF(P3257&lt;&gt;"",TEXT(P3257-N3257,"[h].mm"),""))</f>
        <v/>
      </c>
      <c r="W3257" s="118">
        <f>IF(AND(R3257="",S3257=""),"",R3257+S3257)</f>
        <v/>
      </c>
      <c r="X3257" s="116">
        <f>IF(O3257&lt;&gt;"",DATE(YEAR(O3257), MONTH(O3257), DAY(O3257)),"")</f>
        <v/>
      </c>
      <c r="Y3257" s="122" t="n"/>
      <c r="Z3257" s="123" t="n"/>
      <c r="AA3257" s="117">
        <f>IF(F3257="Re-assigned","NA",IF(W3257="","",IF(W3257&gt;=VLOOKUP(D3257,SLAMatrix,3,FALSE),"Yes",IF(W3257&lt;VLOOKUP(D3257,SLAMatrix,2,FALSE),"No","Internal"))))</f>
        <v/>
      </c>
      <c r="AB3257" s="123" t="n"/>
      <c r="AC3257" s="123" t="n"/>
      <c r="AD3257" s="119" t="n"/>
      <c r="AE3257" s="125" t="n"/>
      <c r="AF3257" s="124">
        <f>MONTH(O3257)</f>
        <v/>
      </c>
      <c r="AG3257" s="124">
        <f>VLOOKUP(IFERROR(MID(AE3257,1,(FIND(",",AE3257,1)-1)),AE3257),Facility_Region_Mapping,2,FALSE)</f>
        <v/>
      </c>
      <c r="AH3257" s="124" t="n"/>
      <c r="AI3257" s="124">
        <f>IF(C3257&lt;&gt;"",IF(M3257="ESM User",getInterfaceName($C3257),"NA"),"")</f>
        <v/>
      </c>
      <c r="AJ3257" s="116">
        <f>IF(Q3257&lt;&gt;"",DATE(YEAR(Q3257), MONTH(Q3257), DAY(Q3257)),"")</f>
        <v/>
      </c>
      <c r="AK3257" s="130">
        <f>IF(Q3257&lt;&gt;0,Q3257-N3257,TODAY()-N3257)</f>
        <v/>
      </c>
      <c r="AL3257" s="112">
        <f>IF(F3257="Re-assigned",0,IF(H3257="Closed",0,IF(H3257="Service Restored",0,IF(H3257="",0,1))))</f>
        <v/>
      </c>
      <c r="AM3257" s="124">
        <f>IF(AL3257=0,"",IF(AK3257&gt;20.99,"Aged","Non-Aged"))</f>
        <v/>
      </c>
      <c r="AN3257" s="112">
        <f>IF(Q3257&lt;&gt;"",MONTH(Q3257),"")</f>
        <v/>
      </c>
      <c r="AO3257" s="112">
        <f>IFERROR(VALUE(V3257),0)</f>
        <v/>
      </c>
    </row>
    <row customFormat="1" customHeight="1" ht="29.25" r="3258" s="112" spans="1:41">
      <c r="A3258" s="127" t="n"/>
      <c r="B3258" s="113" t="n"/>
      <c r="C3258" s="127" t="n"/>
      <c r="D3258" s="127" t="n"/>
      <c r="E3258" s="114">
        <f>IF(F3258 &lt;&gt; "",VLOOKUP(F3258,CategoryLookup,2,FALSE), "")</f>
        <v/>
      </c>
      <c r="F3258" s="126" t="n"/>
      <c r="G3258" s="127" t="n"/>
      <c r="H3258" s="127" t="n"/>
      <c r="I3258" s="127" t="n"/>
      <c r="J3258" s="127" t="n"/>
      <c r="K3258" s="127" t="n"/>
      <c r="L3258" s="127" t="n"/>
      <c r="M3258" s="127" t="n"/>
      <c r="N3258" s="120" t="n"/>
      <c r="O3258" s="120" t="n"/>
      <c r="P3258" s="120" t="n"/>
      <c r="Q3258" s="120" t="n"/>
      <c r="R3258" s="121" t="n"/>
      <c r="S3258" s="121" t="n"/>
      <c r="T3258" s="121" t="n"/>
      <c r="U3258" s="121" t="n"/>
      <c r="V3258" s="117">
        <f>IF(P3258="NA","NA",IF(P3258&lt;&gt;"",TEXT(P3258-N3258,"[h].mm"),""))</f>
        <v/>
      </c>
      <c r="W3258" s="118">
        <f>IF(AND(R3258="",S3258=""),"",R3258+S3258)</f>
        <v/>
      </c>
      <c r="X3258" s="116">
        <f>IF(O3258&lt;&gt;"",DATE(YEAR(O3258), MONTH(O3258), DAY(O3258)),"")</f>
        <v/>
      </c>
      <c r="Y3258" s="122" t="n"/>
      <c r="Z3258" s="123" t="n"/>
      <c r="AA3258" s="117">
        <f>IF(F3258="Re-assigned","NA",IF(W3258="","",IF(W3258&gt;=VLOOKUP(D3258,SLAMatrix,3,FALSE),"Yes",IF(W3258&lt;VLOOKUP(D3258,SLAMatrix,2,FALSE),"No","Internal"))))</f>
        <v/>
      </c>
      <c r="AB3258" s="123" t="n"/>
      <c r="AC3258" s="123" t="n"/>
      <c r="AD3258" s="119" t="n"/>
      <c r="AE3258" s="125" t="n"/>
      <c r="AF3258" s="124">
        <f>MONTH(O3258)</f>
        <v/>
      </c>
      <c r="AG3258" s="124">
        <f>VLOOKUP(IFERROR(MID(AE3258,1,(FIND(",",AE3258,1)-1)),AE3258),Facility_Region_Mapping,2,FALSE)</f>
        <v/>
      </c>
      <c r="AH3258" s="124" t="n"/>
      <c r="AI3258" s="124">
        <f>IF(C3258&lt;&gt;"",IF(M3258="ESM User",getInterfaceName($C3258),"NA"),"")</f>
        <v/>
      </c>
      <c r="AJ3258" s="116">
        <f>IF(Q3258&lt;&gt;"",DATE(YEAR(Q3258), MONTH(Q3258), DAY(Q3258)),"")</f>
        <v/>
      </c>
      <c r="AK3258" s="130">
        <f>IF(Q3258&lt;&gt;0,Q3258-N3258,TODAY()-N3258)</f>
        <v/>
      </c>
      <c r="AL3258" s="112">
        <f>IF(F3258="Re-assigned",0,IF(H3258="Closed",0,IF(H3258="Service Restored",0,IF(H3258="",0,1))))</f>
        <v/>
      </c>
      <c r="AM3258" s="124">
        <f>IF(AL3258=0,"",IF(AK3258&gt;20.99,"Aged","Non-Aged"))</f>
        <v/>
      </c>
      <c r="AN3258" s="112">
        <f>IF(Q3258&lt;&gt;"",MONTH(Q3258),"")</f>
        <v/>
      </c>
      <c r="AO3258" s="112">
        <f>IFERROR(VALUE(V3258),0)</f>
        <v/>
      </c>
    </row>
    <row customFormat="1" customHeight="1" ht="29.25" r="3259" s="112" spans="1:41">
      <c r="A3259" s="127" t="n"/>
      <c r="B3259" s="113" t="n"/>
      <c r="C3259" s="127" t="n"/>
      <c r="D3259" s="127" t="n"/>
      <c r="E3259" s="114">
        <f>IF(F3259 &lt;&gt; "",VLOOKUP(F3259,CategoryLookup,2,FALSE), "")</f>
        <v/>
      </c>
      <c r="F3259" s="126" t="n"/>
      <c r="G3259" s="127" t="n"/>
      <c r="H3259" s="127" t="n"/>
      <c r="I3259" s="127" t="n"/>
      <c r="J3259" s="127" t="n"/>
      <c r="K3259" s="127" t="n"/>
      <c r="L3259" s="127" t="n"/>
      <c r="M3259" s="127" t="n"/>
      <c r="N3259" s="120" t="n"/>
      <c r="O3259" s="120" t="n"/>
      <c r="P3259" s="120" t="n"/>
      <c r="Q3259" s="120" t="n"/>
      <c r="R3259" s="121" t="n"/>
      <c r="S3259" s="121" t="n"/>
      <c r="T3259" s="121" t="n"/>
      <c r="U3259" s="121" t="n"/>
      <c r="V3259" s="117">
        <f>IF(P3259="NA","NA",IF(P3259&lt;&gt;"",TEXT(P3259-N3259,"[h].mm"),""))</f>
        <v/>
      </c>
      <c r="W3259" s="118">
        <f>IF(AND(R3259="",S3259=""),"",R3259+S3259)</f>
        <v/>
      </c>
      <c r="X3259" s="116">
        <f>IF(O3259&lt;&gt;"",DATE(YEAR(O3259), MONTH(O3259), DAY(O3259)),"")</f>
        <v/>
      </c>
      <c r="Y3259" s="122" t="n"/>
      <c r="Z3259" s="123" t="n"/>
      <c r="AA3259" s="117">
        <f>IF(F3259="Re-assigned","NA",IF(W3259="","",IF(W3259&gt;=VLOOKUP(D3259,SLAMatrix,3,FALSE),"Yes",IF(W3259&lt;VLOOKUP(D3259,SLAMatrix,2,FALSE),"No","Internal"))))</f>
        <v/>
      </c>
      <c r="AB3259" s="123" t="n"/>
      <c r="AC3259" s="123" t="n"/>
      <c r="AD3259" s="119" t="n"/>
      <c r="AE3259" s="125" t="n"/>
      <c r="AF3259" s="124">
        <f>MONTH(O3259)</f>
        <v/>
      </c>
      <c r="AG3259" s="124">
        <f>VLOOKUP(IFERROR(MID(AE3259,1,(FIND(",",AE3259,1)-1)),AE3259),Facility_Region_Mapping,2,FALSE)</f>
        <v/>
      </c>
      <c r="AH3259" s="124" t="n"/>
      <c r="AI3259" s="124">
        <f>IF(C3259&lt;&gt;"",IF(M3259="ESM User",getInterfaceName($C3259),"NA"),"")</f>
        <v/>
      </c>
      <c r="AJ3259" s="116">
        <f>IF(Q3259&lt;&gt;"",DATE(YEAR(Q3259), MONTH(Q3259), DAY(Q3259)),"")</f>
        <v/>
      </c>
      <c r="AK3259" s="130">
        <f>IF(Q3259&lt;&gt;0,Q3259-N3259,TODAY()-N3259)</f>
        <v/>
      </c>
      <c r="AL3259" s="112">
        <f>IF(F3259="Re-assigned",0,IF(H3259="Closed",0,IF(H3259="Service Restored",0,IF(H3259="",0,1))))</f>
        <v/>
      </c>
      <c r="AM3259" s="124">
        <f>IF(AL3259=0,"",IF(AK3259&gt;20.99,"Aged","Non-Aged"))</f>
        <v/>
      </c>
      <c r="AN3259" s="112">
        <f>IF(Q3259&lt;&gt;"",MONTH(Q3259),"")</f>
        <v/>
      </c>
      <c r="AO3259" s="112">
        <f>IFERROR(VALUE(V3259),0)</f>
        <v/>
      </c>
    </row>
    <row customFormat="1" customHeight="1" ht="29.25" r="3260" s="112" spans="1:41">
      <c r="A3260" s="127" t="n"/>
      <c r="B3260" s="113" t="n"/>
      <c r="C3260" s="127" t="n"/>
      <c r="D3260" s="127" t="n"/>
      <c r="E3260" s="114">
        <f>IF(F3260 &lt;&gt; "",VLOOKUP(F3260,CategoryLookup,2,FALSE), "")</f>
        <v/>
      </c>
      <c r="F3260" s="126" t="n"/>
      <c r="G3260" s="127" t="n"/>
      <c r="H3260" s="127" t="n"/>
      <c r="I3260" s="127" t="n"/>
      <c r="J3260" s="127" t="n"/>
      <c r="K3260" s="127" t="n"/>
      <c r="L3260" s="127" t="n"/>
      <c r="M3260" s="127" t="n"/>
      <c r="N3260" s="120" t="n"/>
      <c r="O3260" s="120" t="n"/>
      <c r="P3260" s="120" t="n"/>
      <c r="Q3260" s="120" t="n"/>
      <c r="R3260" s="121" t="n"/>
      <c r="S3260" s="121" t="n"/>
      <c r="T3260" s="121" t="n"/>
      <c r="U3260" s="121" t="n"/>
      <c r="V3260" s="117">
        <f>IF(P3260="NA","NA",IF(P3260&lt;&gt;"",TEXT(P3260-N3260,"[h].mm"),""))</f>
        <v/>
      </c>
      <c r="W3260" s="118">
        <f>IF(AND(R3260="",S3260=""),"",R3260+S3260)</f>
        <v/>
      </c>
      <c r="X3260" s="116">
        <f>IF(O3260&lt;&gt;"",DATE(YEAR(O3260), MONTH(O3260), DAY(O3260)),"")</f>
        <v/>
      </c>
      <c r="Y3260" s="122" t="n"/>
      <c r="Z3260" s="123" t="n"/>
      <c r="AA3260" s="117">
        <f>IF(F3260="Re-assigned","NA",IF(W3260="","",IF(W3260&gt;=VLOOKUP(D3260,SLAMatrix,3,FALSE),"Yes",IF(W3260&lt;VLOOKUP(D3260,SLAMatrix,2,FALSE),"No","Internal"))))</f>
        <v/>
      </c>
      <c r="AB3260" s="123" t="n"/>
      <c r="AC3260" s="123" t="n"/>
      <c r="AD3260" s="119" t="n"/>
      <c r="AE3260" s="125" t="n"/>
      <c r="AF3260" s="124">
        <f>MONTH(O3260)</f>
        <v/>
      </c>
      <c r="AG3260" s="124">
        <f>VLOOKUP(IFERROR(MID(AE3260,1,(FIND(",",AE3260,1)-1)),AE3260),Facility_Region_Mapping,2,FALSE)</f>
        <v/>
      </c>
      <c r="AH3260" s="124" t="n"/>
      <c r="AI3260" s="124">
        <f>IF(C3260&lt;&gt;"",IF(M3260="ESM User",getInterfaceName($C3260),"NA"),"")</f>
        <v/>
      </c>
      <c r="AJ3260" s="116">
        <f>IF(Q3260&lt;&gt;"",DATE(YEAR(Q3260), MONTH(Q3260), DAY(Q3260)),"")</f>
        <v/>
      </c>
      <c r="AK3260" s="130">
        <f>IF(Q3260&lt;&gt;0,Q3260-N3260,TODAY()-N3260)</f>
        <v/>
      </c>
      <c r="AL3260" s="112">
        <f>IF(F3260="Re-assigned",0,IF(H3260="Closed",0,IF(H3260="Service Restored",0,IF(H3260="",0,1))))</f>
        <v/>
      </c>
      <c r="AM3260" s="124">
        <f>IF(AL3260=0,"",IF(AK3260&gt;20.99,"Aged","Non-Aged"))</f>
        <v/>
      </c>
      <c r="AN3260" s="112">
        <f>IF(Q3260&lt;&gt;"",MONTH(Q3260),"")</f>
        <v/>
      </c>
      <c r="AO3260" s="112">
        <f>IFERROR(VALUE(V3260),0)</f>
        <v/>
      </c>
    </row>
    <row customFormat="1" customHeight="1" ht="29.25" r="3261" s="112" spans="1:41">
      <c r="A3261" s="127" t="n"/>
      <c r="B3261" s="113" t="n"/>
      <c r="C3261" s="127" t="n"/>
      <c r="D3261" s="127" t="n"/>
      <c r="E3261" s="114">
        <f>IF(F3261 &lt;&gt; "",VLOOKUP(F3261,CategoryLookup,2,FALSE), "")</f>
        <v/>
      </c>
      <c r="F3261" s="126" t="n"/>
      <c r="G3261" s="127" t="n"/>
      <c r="H3261" s="127" t="n"/>
      <c r="I3261" s="127" t="n"/>
      <c r="J3261" s="127" t="n"/>
      <c r="K3261" s="127" t="n"/>
      <c r="L3261" s="127" t="n"/>
      <c r="M3261" s="127" t="n"/>
      <c r="N3261" s="120" t="n"/>
      <c r="O3261" s="120" t="n"/>
      <c r="P3261" s="120" t="n"/>
      <c r="Q3261" s="120" t="n"/>
      <c r="R3261" s="121" t="n"/>
      <c r="S3261" s="121" t="n"/>
      <c r="T3261" s="121" t="n"/>
      <c r="U3261" s="121" t="n"/>
      <c r="V3261" s="117">
        <f>IF(P3261="NA","NA",IF(P3261&lt;&gt;"",TEXT(P3261-N3261,"[h].mm"),""))</f>
        <v/>
      </c>
      <c r="W3261" s="118">
        <f>IF(AND(R3261="",S3261=""),"",R3261+S3261)</f>
        <v/>
      </c>
      <c r="X3261" s="116">
        <f>IF(O3261&lt;&gt;"",DATE(YEAR(O3261), MONTH(O3261), DAY(O3261)),"")</f>
        <v/>
      </c>
      <c r="Y3261" s="122" t="n"/>
      <c r="Z3261" s="123" t="n"/>
      <c r="AA3261" s="117">
        <f>IF(F3261="Re-assigned","NA",IF(W3261="","",IF(W3261&gt;=VLOOKUP(D3261,SLAMatrix,3,FALSE),"Yes",IF(W3261&lt;VLOOKUP(D3261,SLAMatrix,2,FALSE),"No","Internal"))))</f>
        <v/>
      </c>
      <c r="AB3261" s="123" t="n"/>
      <c r="AC3261" s="123" t="n"/>
      <c r="AD3261" s="119" t="n"/>
      <c r="AE3261" s="125" t="n"/>
      <c r="AF3261" s="124">
        <f>MONTH(O3261)</f>
        <v/>
      </c>
      <c r="AG3261" s="124">
        <f>VLOOKUP(IFERROR(MID(AE3261,1,(FIND(",",AE3261,1)-1)),AE3261),Facility_Region_Mapping,2,FALSE)</f>
        <v/>
      </c>
      <c r="AH3261" s="124" t="n"/>
      <c r="AI3261" s="124">
        <f>IF(C3261&lt;&gt;"",IF(M3261="ESM User",getInterfaceName($C3261),"NA"),"")</f>
        <v/>
      </c>
      <c r="AJ3261" s="116">
        <f>IF(Q3261&lt;&gt;"",DATE(YEAR(Q3261), MONTH(Q3261), DAY(Q3261)),"")</f>
        <v/>
      </c>
      <c r="AK3261" s="130">
        <f>IF(Q3261&lt;&gt;0,Q3261-N3261,TODAY()-N3261)</f>
        <v/>
      </c>
      <c r="AL3261" s="112">
        <f>IF(F3261="Re-assigned",0,IF(H3261="Closed",0,IF(H3261="Service Restored",0,IF(H3261="",0,1))))</f>
        <v/>
      </c>
      <c r="AM3261" s="124">
        <f>IF(AL3261=0,"",IF(AK3261&gt;20.99,"Aged","Non-Aged"))</f>
        <v/>
      </c>
      <c r="AN3261" s="112">
        <f>IF(Q3261&lt;&gt;"",MONTH(Q3261),"")</f>
        <v/>
      </c>
      <c r="AO3261" s="112">
        <f>IFERROR(VALUE(V3261),0)</f>
        <v/>
      </c>
    </row>
    <row customFormat="1" customHeight="1" ht="29.25" r="3262" s="112" spans="1:41">
      <c r="A3262" s="127" t="n"/>
      <c r="B3262" s="113" t="n"/>
      <c r="C3262" s="127" t="n"/>
      <c r="D3262" s="127" t="n"/>
      <c r="E3262" s="114">
        <f>IF(F3262 &lt;&gt; "",VLOOKUP(F3262,CategoryLookup,2,FALSE), "")</f>
        <v/>
      </c>
      <c r="F3262" s="126" t="n"/>
      <c r="G3262" s="127" t="n"/>
      <c r="H3262" s="127" t="n"/>
      <c r="I3262" s="127" t="n"/>
      <c r="J3262" s="127" t="n"/>
      <c r="K3262" s="127" t="n"/>
      <c r="L3262" s="127" t="n"/>
      <c r="M3262" s="127" t="n"/>
      <c r="N3262" s="120" t="n"/>
      <c r="O3262" s="120" t="n"/>
      <c r="P3262" s="120" t="n"/>
      <c r="Q3262" s="120" t="n"/>
      <c r="R3262" s="121" t="n"/>
      <c r="S3262" s="121" t="n"/>
      <c r="T3262" s="121" t="n"/>
      <c r="U3262" s="121" t="n"/>
      <c r="V3262" s="117">
        <f>IF(P3262="NA","NA",IF(P3262&lt;&gt;"",TEXT(P3262-N3262,"[h].mm"),""))</f>
        <v/>
      </c>
      <c r="W3262" s="118">
        <f>IF(AND(R3262="",S3262=""),"",R3262+S3262)</f>
        <v/>
      </c>
      <c r="X3262" s="116">
        <f>IF(O3262&lt;&gt;"",DATE(YEAR(O3262), MONTH(O3262), DAY(O3262)),"")</f>
        <v/>
      </c>
      <c r="Y3262" s="122" t="n"/>
      <c r="Z3262" s="123" t="n"/>
      <c r="AA3262" s="117">
        <f>IF(F3262="Re-assigned","NA",IF(W3262="","",IF(W3262&gt;=VLOOKUP(D3262,SLAMatrix,3,FALSE),"Yes",IF(W3262&lt;VLOOKUP(D3262,SLAMatrix,2,FALSE),"No","Internal"))))</f>
        <v/>
      </c>
      <c r="AB3262" s="123" t="n"/>
      <c r="AC3262" s="123" t="n"/>
      <c r="AD3262" s="119" t="n"/>
      <c r="AE3262" s="125" t="n"/>
      <c r="AF3262" s="124">
        <f>MONTH(O3262)</f>
        <v/>
      </c>
      <c r="AG3262" s="124">
        <f>VLOOKUP(IFERROR(MID(AE3262,1,(FIND(",",AE3262,1)-1)),AE3262),Facility_Region_Mapping,2,FALSE)</f>
        <v/>
      </c>
      <c r="AH3262" s="124" t="n"/>
      <c r="AI3262" s="124">
        <f>IF(C3262&lt;&gt;"",IF(M3262="ESM User",getInterfaceName($C3262),"NA"),"")</f>
        <v/>
      </c>
      <c r="AJ3262" s="116">
        <f>IF(Q3262&lt;&gt;"",DATE(YEAR(Q3262), MONTH(Q3262), DAY(Q3262)),"")</f>
        <v/>
      </c>
      <c r="AK3262" s="130">
        <f>IF(Q3262&lt;&gt;0,Q3262-N3262,TODAY()-N3262)</f>
        <v/>
      </c>
      <c r="AL3262" s="112">
        <f>IF(F3262="Re-assigned",0,IF(H3262="Closed",0,IF(H3262="Service Restored",0,IF(H3262="",0,1))))</f>
        <v/>
      </c>
      <c r="AM3262" s="124">
        <f>IF(AL3262=0,"",IF(AK3262&gt;20.99,"Aged","Non-Aged"))</f>
        <v/>
      </c>
      <c r="AN3262" s="112">
        <f>IF(Q3262&lt;&gt;"",MONTH(Q3262),"")</f>
        <v/>
      </c>
      <c r="AO3262" s="112">
        <f>IFERROR(VALUE(V3262),0)</f>
        <v/>
      </c>
    </row>
    <row customFormat="1" customHeight="1" ht="29.25" r="3263" s="112" spans="1:41">
      <c r="A3263" s="127" t="n"/>
      <c r="B3263" s="113" t="n"/>
      <c r="C3263" s="127" t="n"/>
      <c r="D3263" s="127" t="n"/>
      <c r="E3263" s="114">
        <f>IF(F3263 &lt;&gt; "",VLOOKUP(F3263,CategoryLookup,2,FALSE), "")</f>
        <v/>
      </c>
      <c r="F3263" s="126" t="n"/>
      <c r="G3263" s="127" t="n"/>
      <c r="H3263" s="127" t="n"/>
      <c r="I3263" s="127" t="n"/>
      <c r="J3263" s="127" t="n"/>
      <c r="K3263" s="127" t="n"/>
      <c r="L3263" s="127" t="n"/>
      <c r="M3263" s="127" t="n"/>
      <c r="N3263" s="120" t="n"/>
      <c r="O3263" s="120" t="n"/>
      <c r="P3263" s="120" t="n"/>
      <c r="Q3263" s="120" t="n"/>
      <c r="R3263" s="121" t="n"/>
      <c r="S3263" s="121" t="n"/>
      <c r="T3263" s="121" t="n"/>
      <c r="U3263" s="121" t="n"/>
      <c r="V3263" s="117">
        <f>IF(P3263="NA","NA",IF(P3263&lt;&gt;"",TEXT(P3263-N3263,"[h].mm"),""))</f>
        <v/>
      </c>
      <c r="W3263" s="118">
        <f>IF(AND(R3263="",S3263=""),"",R3263+S3263)</f>
        <v/>
      </c>
      <c r="X3263" s="116">
        <f>IF(O3263&lt;&gt;"",DATE(YEAR(O3263), MONTH(O3263), DAY(O3263)),"")</f>
        <v/>
      </c>
      <c r="Y3263" s="122" t="n"/>
      <c r="Z3263" s="123" t="n"/>
      <c r="AA3263" s="117">
        <f>IF(F3263="Re-assigned","NA",IF(W3263="","",IF(W3263&gt;=VLOOKUP(D3263,SLAMatrix,3,FALSE),"Yes",IF(W3263&lt;VLOOKUP(D3263,SLAMatrix,2,FALSE),"No","Internal"))))</f>
        <v/>
      </c>
      <c r="AB3263" s="123" t="n"/>
      <c r="AC3263" s="123" t="n"/>
      <c r="AD3263" s="119" t="n"/>
      <c r="AE3263" s="125" t="n"/>
      <c r="AF3263" s="124">
        <f>MONTH(O3263)</f>
        <v/>
      </c>
      <c r="AG3263" s="124">
        <f>VLOOKUP(IFERROR(MID(AE3263,1,(FIND(",",AE3263,1)-1)),AE3263),Facility_Region_Mapping,2,FALSE)</f>
        <v/>
      </c>
      <c r="AH3263" s="124" t="n"/>
      <c r="AI3263" s="124">
        <f>IF(C3263&lt;&gt;"",IF(M3263="ESM User",getInterfaceName($C3263),"NA"),"")</f>
        <v/>
      </c>
      <c r="AJ3263" s="116">
        <f>IF(Q3263&lt;&gt;"",DATE(YEAR(Q3263), MONTH(Q3263), DAY(Q3263)),"")</f>
        <v/>
      </c>
      <c r="AK3263" s="130">
        <f>IF(Q3263&lt;&gt;0,Q3263-N3263,TODAY()-N3263)</f>
        <v/>
      </c>
      <c r="AL3263" s="112">
        <f>IF(F3263="Re-assigned",0,IF(H3263="Closed",0,IF(H3263="Service Restored",0,IF(H3263="",0,1))))</f>
        <v/>
      </c>
      <c r="AM3263" s="124">
        <f>IF(AL3263=0,"",IF(AK3263&gt;20.99,"Aged","Non-Aged"))</f>
        <v/>
      </c>
      <c r="AN3263" s="112">
        <f>IF(Q3263&lt;&gt;"",MONTH(Q3263),"")</f>
        <v/>
      </c>
      <c r="AO3263" s="112">
        <f>IFERROR(VALUE(V3263),0)</f>
        <v/>
      </c>
    </row>
    <row customFormat="1" customHeight="1" ht="29.25" r="3264" s="112" spans="1:41">
      <c r="A3264" s="127" t="n"/>
      <c r="B3264" s="113" t="n"/>
      <c r="C3264" s="127" t="n"/>
      <c r="D3264" s="127" t="n"/>
      <c r="E3264" s="114">
        <f>IF(F3264 &lt;&gt; "",VLOOKUP(F3264,CategoryLookup,2,FALSE), "")</f>
        <v/>
      </c>
      <c r="F3264" s="126" t="n"/>
      <c r="G3264" s="127" t="n"/>
      <c r="H3264" s="127" t="n"/>
      <c r="I3264" s="127" t="n"/>
      <c r="J3264" s="127" t="n"/>
      <c r="K3264" s="127" t="n"/>
      <c r="L3264" s="127" t="n"/>
      <c r="M3264" s="127" t="n"/>
      <c r="N3264" s="120" t="n"/>
      <c r="O3264" s="120" t="n"/>
      <c r="P3264" s="120" t="n"/>
      <c r="Q3264" s="120" t="n"/>
      <c r="R3264" s="121" t="n"/>
      <c r="S3264" s="121" t="n"/>
      <c r="T3264" s="121" t="n"/>
      <c r="U3264" s="121" t="n"/>
      <c r="V3264" s="117">
        <f>IF(P3264="NA","NA",IF(P3264&lt;&gt;"",TEXT(P3264-N3264,"[h].mm"),""))</f>
        <v/>
      </c>
      <c r="W3264" s="118">
        <f>IF(AND(R3264="",S3264=""),"",R3264+S3264)</f>
        <v/>
      </c>
      <c r="X3264" s="116">
        <f>IF(O3264&lt;&gt;"",DATE(YEAR(O3264), MONTH(O3264), DAY(O3264)),"")</f>
        <v/>
      </c>
      <c r="Y3264" s="122" t="n"/>
      <c r="Z3264" s="123" t="n"/>
      <c r="AA3264" s="117">
        <f>IF(F3264="Re-assigned","NA",IF(W3264="","",IF(W3264&gt;=VLOOKUP(D3264,SLAMatrix,3,FALSE),"Yes",IF(W3264&lt;VLOOKUP(D3264,SLAMatrix,2,FALSE),"No","Internal"))))</f>
        <v/>
      </c>
      <c r="AB3264" s="123" t="n"/>
      <c r="AC3264" s="123" t="n"/>
      <c r="AD3264" s="119" t="n"/>
      <c r="AE3264" s="125" t="n"/>
      <c r="AF3264" s="124">
        <f>MONTH(O3264)</f>
        <v/>
      </c>
      <c r="AG3264" s="124">
        <f>VLOOKUP(IFERROR(MID(AE3264,1,(FIND(",",AE3264,1)-1)),AE3264),Facility_Region_Mapping,2,FALSE)</f>
        <v/>
      </c>
      <c r="AH3264" s="124" t="n"/>
      <c r="AI3264" s="124">
        <f>IF(C3264&lt;&gt;"",IF(M3264="ESM User",getInterfaceName($C3264),"NA"),"")</f>
        <v/>
      </c>
      <c r="AJ3264" s="116">
        <f>IF(Q3264&lt;&gt;"",DATE(YEAR(Q3264), MONTH(Q3264), DAY(Q3264)),"")</f>
        <v/>
      </c>
      <c r="AK3264" s="130">
        <f>IF(Q3264&lt;&gt;0,Q3264-N3264,TODAY()-N3264)</f>
        <v/>
      </c>
      <c r="AL3264" s="112">
        <f>IF(F3264="Re-assigned",0,IF(H3264="Closed",0,IF(H3264="Service Restored",0,IF(H3264="",0,1))))</f>
        <v/>
      </c>
      <c r="AM3264" s="124">
        <f>IF(AL3264=0,"",IF(AK3264&gt;20.99,"Aged","Non-Aged"))</f>
        <v/>
      </c>
      <c r="AN3264" s="112">
        <f>IF(Q3264&lt;&gt;"",MONTH(Q3264),"")</f>
        <v/>
      </c>
      <c r="AO3264" s="112">
        <f>IFERROR(VALUE(V3264),0)</f>
        <v/>
      </c>
    </row>
    <row customFormat="1" customHeight="1" ht="29.25" r="3265" s="112" spans="1:41">
      <c r="A3265" s="127" t="n"/>
      <c r="B3265" s="113" t="n"/>
      <c r="C3265" s="127" t="n"/>
      <c r="D3265" s="127" t="n"/>
      <c r="E3265" s="114">
        <f>IF(F3265 &lt;&gt; "",VLOOKUP(F3265,CategoryLookup,2,FALSE), "")</f>
        <v/>
      </c>
      <c r="F3265" s="126" t="n"/>
      <c r="G3265" s="127" t="n"/>
      <c r="H3265" s="127" t="n"/>
      <c r="I3265" s="127" t="n"/>
      <c r="J3265" s="127" t="n"/>
      <c r="K3265" s="127" t="n"/>
      <c r="L3265" s="127" t="n"/>
      <c r="M3265" s="127" t="n"/>
      <c r="N3265" s="120" t="n"/>
      <c r="O3265" s="120" t="n"/>
      <c r="P3265" s="120" t="n"/>
      <c r="Q3265" s="120" t="n"/>
      <c r="R3265" s="121" t="n"/>
      <c r="S3265" s="121" t="n"/>
      <c r="T3265" s="121" t="n"/>
      <c r="U3265" s="121" t="n"/>
      <c r="V3265" s="117">
        <f>IF(P3265="NA","NA",IF(P3265&lt;&gt;"",TEXT(P3265-N3265,"[h].mm"),""))</f>
        <v/>
      </c>
      <c r="W3265" s="118">
        <f>IF(AND(R3265="",S3265=""),"",R3265+S3265)</f>
        <v/>
      </c>
      <c r="X3265" s="116">
        <f>IF(O3265&lt;&gt;"",DATE(YEAR(O3265), MONTH(O3265), DAY(O3265)),"")</f>
        <v/>
      </c>
      <c r="Y3265" s="122" t="n"/>
      <c r="Z3265" s="123" t="n"/>
      <c r="AA3265" s="117">
        <f>IF(F3265="Re-assigned","NA",IF(W3265="","",IF(W3265&gt;=VLOOKUP(D3265,SLAMatrix,3,FALSE),"Yes",IF(W3265&lt;VLOOKUP(D3265,SLAMatrix,2,FALSE),"No","Internal"))))</f>
        <v/>
      </c>
      <c r="AB3265" s="123" t="n"/>
      <c r="AC3265" s="123" t="n"/>
      <c r="AD3265" s="119" t="n"/>
      <c r="AE3265" s="125" t="n"/>
      <c r="AF3265" s="124">
        <f>MONTH(O3265)</f>
        <v/>
      </c>
      <c r="AG3265" s="124">
        <f>VLOOKUP(IFERROR(MID(AE3265,1,(FIND(",",AE3265,1)-1)),AE3265),Facility_Region_Mapping,2,FALSE)</f>
        <v/>
      </c>
      <c r="AH3265" s="124" t="n"/>
      <c r="AI3265" s="124">
        <f>IF(C3265&lt;&gt;"",IF(M3265="ESM User",getInterfaceName($C3265),"NA"),"")</f>
        <v/>
      </c>
      <c r="AJ3265" s="116">
        <f>IF(Q3265&lt;&gt;"",DATE(YEAR(Q3265), MONTH(Q3265), DAY(Q3265)),"")</f>
        <v/>
      </c>
      <c r="AK3265" s="130">
        <f>IF(Q3265&lt;&gt;0,Q3265-N3265,TODAY()-N3265)</f>
        <v/>
      </c>
      <c r="AL3265" s="112">
        <f>IF(F3265="Re-assigned",0,IF(H3265="Closed",0,IF(H3265="Service Restored",0,IF(H3265="",0,1))))</f>
        <v/>
      </c>
      <c r="AM3265" s="124">
        <f>IF(AL3265=0,"",IF(AK3265&gt;20.99,"Aged","Non-Aged"))</f>
        <v/>
      </c>
      <c r="AN3265" s="112">
        <f>IF(Q3265&lt;&gt;"",MONTH(Q3265),"")</f>
        <v/>
      </c>
      <c r="AO3265" s="112">
        <f>IFERROR(VALUE(V3265),0)</f>
        <v/>
      </c>
    </row>
    <row customFormat="1" customHeight="1" ht="29.25" r="3266" s="112" spans="1:41">
      <c r="A3266" s="127" t="n"/>
      <c r="B3266" s="113" t="n"/>
      <c r="C3266" s="127" t="n"/>
      <c r="D3266" s="127" t="n"/>
      <c r="E3266" s="114">
        <f>IF(F3266 &lt;&gt; "",VLOOKUP(F3266,CategoryLookup,2,FALSE), "")</f>
        <v/>
      </c>
      <c r="F3266" s="126" t="n"/>
      <c r="G3266" s="127" t="n"/>
      <c r="H3266" s="127" t="n"/>
      <c r="I3266" s="127" t="n"/>
      <c r="J3266" s="127" t="n"/>
      <c r="K3266" s="127" t="n"/>
      <c r="L3266" s="127" t="n"/>
      <c r="M3266" s="127" t="n"/>
      <c r="N3266" s="120" t="n"/>
      <c r="O3266" s="120" t="n"/>
      <c r="P3266" s="120" t="n"/>
      <c r="Q3266" s="120" t="n"/>
      <c r="R3266" s="121" t="n"/>
      <c r="S3266" s="121" t="n"/>
      <c r="T3266" s="121" t="n"/>
      <c r="U3266" s="121" t="n"/>
      <c r="V3266" s="117">
        <f>IF(P3266="NA","NA",IF(P3266&lt;&gt;"",TEXT(P3266-N3266,"[h].mm"),""))</f>
        <v/>
      </c>
      <c r="W3266" s="118">
        <f>IF(AND(R3266="",S3266=""),"",R3266+S3266)</f>
        <v/>
      </c>
      <c r="X3266" s="116">
        <f>IF(O3266&lt;&gt;"",DATE(YEAR(O3266), MONTH(O3266), DAY(O3266)),"")</f>
        <v/>
      </c>
      <c r="Y3266" s="122" t="n"/>
      <c r="Z3266" s="123" t="n"/>
      <c r="AA3266" s="117">
        <f>IF(F3266="Re-assigned","NA",IF(W3266="","",IF(W3266&gt;=VLOOKUP(D3266,SLAMatrix,3,FALSE),"Yes",IF(W3266&lt;VLOOKUP(D3266,SLAMatrix,2,FALSE),"No","Internal"))))</f>
        <v/>
      </c>
      <c r="AB3266" s="123" t="n"/>
      <c r="AC3266" s="123" t="n"/>
      <c r="AD3266" s="119" t="n"/>
      <c r="AE3266" s="125" t="n"/>
      <c r="AF3266" s="124">
        <f>MONTH(O3266)</f>
        <v/>
      </c>
      <c r="AG3266" s="124">
        <f>VLOOKUP(IFERROR(MID(AE3266,1,(FIND(",",AE3266,1)-1)),AE3266),Facility_Region_Mapping,2,FALSE)</f>
        <v/>
      </c>
      <c r="AH3266" s="124" t="n"/>
      <c r="AI3266" s="124">
        <f>IF(C3266&lt;&gt;"",IF(M3266="ESM User",getInterfaceName($C3266),"NA"),"")</f>
        <v/>
      </c>
      <c r="AJ3266" s="116">
        <f>IF(Q3266&lt;&gt;"",DATE(YEAR(Q3266), MONTH(Q3266), DAY(Q3266)),"")</f>
        <v/>
      </c>
      <c r="AK3266" s="130">
        <f>IF(Q3266&lt;&gt;0,Q3266-N3266,TODAY()-N3266)</f>
        <v/>
      </c>
      <c r="AL3266" s="112">
        <f>IF(F3266="Re-assigned",0,IF(H3266="Closed",0,IF(H3266="Service Restored",0,IF(H3266="",0,1))))</f>
        <v/>
      </c>
      <c r="AM3266" s="124">
        <f>IF(AL3266=0,"",IF(AK3266&gt;20.99,"Aged","Non-Aged"))</f>
        <v/>
      </c>
      <c r="AN3266" s="112">
        <f>IF(Q3266&lt;&gt;"",MONTH(Q3266),"")</f>
        <v/>
      </c>
      <c r="AO3266" s="112">
        <f>IFERROR(VALUE(V3266),0)</f>
        <v/>
      </c>
    </row>
    <row customFormat="1" customHeight="1" ht="29.25" r="3267" s="112" spans="1:41">
      <c r="A3267" s="127" t="n"/>
      <c r="B3267" s="113" t="n"/>
      <c r="C3267" s="127" t="n"/>
      <c r="D3267" s="127" t="n"/>
      <c r="E3267" s="114">
        <f>IF(F3267 &lt;&gt; "",VLOOKUP(F3267,CategoryLookup,2,FALSE), "")</f>
        <v/>
      </c>
      <c r="F3267" s="126" t="n"/>
      <c r="G3267" s="127" t="n"/>
      <c r="H3267" s="127" t="n"/>
      <c r="I3267" s="127" t="n"/>
      <c r="J3267" s="127" t="n"/>
      <c r="K3267" s="127" t="n"/>
      <c r="L3267" s="127" t="n"/>
      <c r="M3267" s="127" t="n"/>
      <c r="N3267" s="120" t="n"/>
      <c r="O3267" s="120" t="n"/>
      <c r="P3267" s="120" t="n"/>
      <c r="Q3267" s="120" t="n"/>
      <c r="R3267" s="121" t="n"/>
      <c r="S3267" s="121" t="n"/>
      <c r="T3267" s="121" t="n"/>
      <c r="U3267" s="121" t="n"/>
      <c r="V3267" s="117">
        <f>IF(P3267="NA","NA",IF(P3267&lt;&gt;"",TEXT(P3267-N3267,"[h].mm"),""))</f>
        <v/>
      </c>
      <c r="W3267" s="118">
        <f>IF(AND(R3267="",S3267=""),"",R3267+S3267)</f>
        <v/>
      </c>
      <c r="X3267" s="116">
        <f>IF(O3267&lt;&gt;"",DATE(YEAR(O3267), MONTH(O3267), DAY(O3267)),"")</f>
        <v/>
      </c>
      <c r="Y3267" s="122" t="n"/>
      <c r="Z3267" s="123" t="n"/>
      <c r="AA3267" s="117">
        <f>IF(F3267="Re-assigned","NA",IF(W3267="","",IF(W3267&gt;=VLOOKUP(D3267,SLAMatrix,3,FALSE),"Yes",IF(W3267&lt;VLOOKUP(D3267,SLAMatrix,2,FALSE),"No","Internal"))))</f>
        <v/>
      </c>
      <c r="AB3267" s="123" t="n"/>
      <c r="AC3267" s="123" t="n"/>
      <c r="AD3267" s="119" t="n"/>
      <c r="AE3267" s="125" t="n"/>
      <c r="AF3267" s="124">
        <f>MONTH(O3267)</f>
        <v/>
      </c>
      <c r="AG3267" s="124">
        <f>VLOOKUP(IFERROR(MID(AE3267,1,(FIND(",",AE3267,1)-1)),AE3267),Facility_Region_Mapping,2,FALSE)</f>
        <v/>
      </c>
      <c r="AH3267" s="124" t="n"/>
      <c r="AI3267" s="124">
        <f>IF(C3267&lt;&gt;"",IF(M3267="ESM User",getInterfaceName($C3267),"NA"),"")</f>
        <v/>
      </c>
      <c r="AJ3267" s="116">
        <f>IF(Q3267&lt;&gt;"",DATE(YEAR(Q3267), MONTH(Q3267), DAY(Q3267)),"")</f>
        <v/>
      </c>
      <c r="AK3267" s="130">
        <f>IF(Q3267&lt;&gt;0,Q3267-N3267,TODAY()-N3267)</f>
        <v/>
      </c>
      <c r="AL3267" s="112">
        <f>IF(F3267="Re-assigned",0,IF(H3267="Closed",0,IF(H3267="Service Restored",0,IF(H3267="",0,1))))</f>
        <v/>
      </c>
      <c r="AM3267" s="124">
        <f>IF(AL3267=0,"",IF(AK3267&gt;20.99,"Aged","Non-Aged"))</f>
        <v/>
      </c>
      <c r="AN3267" s="112">
        <f>IF(Q3267&lt;&gt;"",MONTH(Q3267),"")</f>
        <v/>
      </c>
      <c r="AO3267" s="112">
        <f>IFERROR(VALUE(V3267),0)</f>
        <v/>
      </c>
    </row>
    <row customFormat="1" customHeight="1" ht="29.25" r="3268" s="112" spans="1:41">
      <c r="A3268" s="127" t="n"/>
      <c r="B3268" s="113" t="n"/>
      <c r="C3268" s="127" t="n"/>
      <c r="D3268" s="127" t="n"/>
      <c r="E3268" s="114">
        <f>IF(F3268 &lt;&gt; "",VLOOKUP(F3268,CategoryLookup,2,FALSE), "")</f>
        <v/>
      </c>
      <c r="F3268" s="126" t="n"/>
      <c r="G3268" s="127" t="n"/>
      <c r="H3268" s="127" t="n"/>
      <c r="I3268" s="127" t="n"/>
      <c r="J3268" s="127" t="n"/>
      <c r="K3268" s="127" t="n"/>
      <c r="L3268" s="127" t="n"/>
      <c r="M3268" s="127" t="n"/>
      <c r="N3268" s="120" t="n"/>
      <c r="O3268" s="120" t="n"/>
      <c r="P3268" s="120" t="n"/>
      <c r="Q3268" s="120" t="n"/>
      <c r="R3268" s="121" t="n"/>
      <c r="S3268" s="121" t="n"/>
      <c r="T3268" s="121" t="n"/>
      <c r="U3268" s="121" t="n"/>
      <c r="V3268" s="117">
        <f>IF(P3268="NA","NA",IF(P3268&lt;&gt;"",TEXT(P3268-N3268,"[h].mm"),""))</f>
        <v/>
      </c>
      <c r="W3268" s="118">
        <f>IF(AND(R3268="",S3268=""),"",R3268+S3268)</f>
        <v/>
      </c>
      <c r="X3268" s="116">
        <f>IF(O3268&lt;&gt;"",DATE(YEAR(O3268), MONTH(O3268), DAY(O3268)),"")</f>
        <v/>
      </c>
      <c r="Y3268" s="122" t="n"/>
      <c r="Z3268" s="123" t="n"/>
      <c r="AA3268" s="117">
        <f>IF(F3268="Re-assigned","NA",IF(W3268="","",IF(W3268&gt;=VLOOKUP(D3268,SLAMatrix,3,FALSE),"Yes",IF(W3268&lt;VLOOKUP(D3268,SLAMatrix,2,FALSE),"No","Internal"))))</f>
        <v/>
      </c>
      <c r="AB3268" s="123" t="n"/>
      <c r="AC3268" s="123" t="n"/>
      <c r="AD3268" s="119" t="n"/>
      <c r="AE3268" s="125" t="n"/>
      <c r="AF3268" s="124">
        <f>MONTH(O3268)</f>
        <v/>
      </c>
      <c r="AG3268" s="124">
        <f>VLOOKUP(IFERROR(MID(AE3268,1,(FIND(",",AE3268,1)-1)),AE3268),Facility_Region_Mapping,2,FALSE)</f>
        <v/>
      </c>
      <c r="AH3268" s="124" t="n"/>
      <c r="AI3268" s="124">
        <f>IF(C3268&lt;&gt;"",IF(M3268="ESM User",getInterfaceName($C3268),"NA"),"")</f>
        <v/>
      </c>
      <c r="AJ3268" s="116">
        <f>IF(Q3268&lt;&gt;"",DATE(YEAR(Q3268), MONTH(Q3268), DAY(Q3268)),"")</f>
        <v/>
      </c>
      <c r="AK3268" s="130">
        <f>IF(Q3268&lt;&gt;0,Q3268-N3268,TODAY()-N3268)</f>
        <v/>
      </c>
      <c r="AL3268" s="112">
        <f>IF(F3268="Re-assigned",0,IF(H3268="Closed",0,IF(H3268="Service Restored",0,IF(H3268="",0,1))))</f>
        <v/>
      </c>
      <c r="AM3268" s="124">
        <f>IF(AL3268=0,"",IF(AK3268&gt;20.99,"Aged","Non-Aged"))</f>
        <v/>
      </c>
      <c r="AN3268" s="112">
        <f>IF(Q3268&lt;&gt;"",MONTH(Q3268),"")</f>
        <v/>
      </c>
      <c r="AO3268" s="112">
        <f>IFERROR(VALUE(V3268),0)</f>
        <v/>
      </c>
    </row>
    <row customFormat="1" customHeight="1" ht="29.25" r="3269" s="112" spans="1:41">
      <c r="A3269" s="127" t="n"/>
      <c r="B3269" s="113" t="n"/>
      <c r="C3269" s="127" t="n"/>
      <c r="D3269" s="127" t="n"/>
      <c r="E3269" s="114">
        <f>IF(F3269 &lt;&gt; "",VLOOKUP(F3269,CategoryLookup,2,FALSE), "")</f>
        <v/>
      </c>
      <c r="F3269" s="126" t="n"/>
      <c r="G3269" s="127" t="n"/>
      <c r="H3269" s="127" t="n"/>
      <c r="I3269" s="127" t="n"/>
      <c r="J3269" s="127" t="n"/>
      <c r="K3269" s="127" t="n"/>
      <c r="L3269" s="127" t="n"/>
      <c r="M3269" s="127" t="n"/>
      <c r="N3269" s="120" t="n"/>
      <c r="O3269" s="120" t="n"/>
      <c r="P3269" s="120" t="n"/>
      <c r="Q3269" s="120" t="n"/>
      <c r="R3269" s="121" t="n"/>
      <c r="S3269" s="121" t="n"/>
      <c r="T3269" s="121" t="n"/>
      <c r="U3269" s="121" t="n"/>
      <c r="V3269" s="117">
        <f>IF(P3269="NA","NA",IF(P3269&lt;&gt;"",TEXT(P3269-N3269,"[h].mm"),""))</f>
        <v/>
      </c>
      <c r="W3269" s="118">
        <f>IF(AND(R3269="",S3269=""),"",R3269+S3269)</f>
        <v/>
      </c>
      <c r="X3269" s="116">
        <f>IF(O3269&lt;&gt;"",DATE(YEAR(O3269), MONTH(O3269), DAY(O3269)),"")</f>
        <v/>
      </c>
      <c r="Y3269" s="122" t="n"/>
      <c r="Z3269" s="123" t="n"/>
      <c r="AA3269" s="117">
        <f>IF(F3269="Re-assigned","NA",IF(W3269="","",IF(W3269&gt;=VLOOKUP(D3269,SLAMatrix,3,FALSE),"Yes",IF(W3269&lt;VLOOKUP(D3269,SLAMatrix,2,FALSE),"No","Internal"))))</f>
        <v/>
      </c>
      <c r="AB3269" s="123" t="n"/>
      <c r="AC3269" s="123" t="n"/>
      <c r="AD3269" s="119" t="n"/>
      <c r="AE3269" s="125" t="n"/>
      <c r="AF3269" s="124">
        <f>MONTH(O3269)</f>
        <v/>
      </c>
      <c r="AG3269" s="124">
        <f>VLOOKUP(IFERROR(MID(AE3269,1,(FIND(",",AE3269,1)-1)),AE3269),Facility_Region_Mapping,2,FALSE)</f>
        <v/>
      </c>
      <c r="AH3269" s="124" t="n"/>
      <c r="AI3269" s="124">
        <f>IF(C3269&lt;&gt;"",IF(M3269="ESM User",getInterfaceName($C3269),"NA"),"")</f>
        <v/>
      </c>
      <c r="AJ3269" s="116">
        <f>IF(Q3269&lt;&gt;"",DATE(YEAR(Q3269), MONTH(Q3269), DAY(Q3269)),"")</f>
        <v/>
      </c>
      <c r="AK3269" s="130">
        <f>IF(Q3269&lt;&gt;0,Q3269-N3269,TODAY()-N3269)</f>
        <v/>
      </c>
      <c r="AL3269" s="112">
        <f>IF(F3269="Re-assigned",0,IF(H3269="Closed",0,IF(H3269="Service Restored",0,IF(H3269="",0,1))))</f>
        <v/>
      </c>
      <c r="AM3269" s="124">
        <f>IF(AL3269=0,"",IF(AK3269&gt;20.99,"Aged","Non-Aged"))</f>
        <v/>
      </c>
      <c r="AN3269" s="112">
        <f>IF(Q3269&lt;&gt;"",MONTH(Q3269),"")</f>
        <v/>
      </c>
      <c r="AO3269" s="112">
        <f>IFERROR(VALUE(V3269),0)</f>
        <v/>
      </c>
    </row>
    <row customFormat="1" customHeight="1" ht="29.25" r="3270" s="112" spans="1:41">
      <c r="A3270" s="127" t="n"/>
      <c r="B3270" s="113" t="n"/>
      <c r="C3270" s="127" t="n"/>
      <c r="D3270" s="127" t="n"/>
      <c r="E3270" s="114">
        <f>IF(F3270 &lt;&gt; "",VLOOKUP(F3270,CategoryLookup,2,FALSE), "")</f>
        <v/>
      </c>
      <c r="F3270" s="126" t="n"/>
      <c r="G3270" s="127" t="n"/>
      <c r="H3270" s="127" t="n"/>
      <c r="I3270" s="127" t="n"/>
      <c r="J3270" s="127" t="n"/>
      <c r="K3270" s="127" t="n"/>
      <c r="L3270" s="127" t="n"/>
      <c r="M3270" s="127" t="n"/>
      <c r="N3270" s="120" t="n"/>
      <c r="O3270" s="120" t="n"/>
      <c r="P3270" s="120" t="n"/>
      <c r="Q3270" s="120" t="n"/>
      <c r="R3270" s="121" t="n"/>
      <c r="S3270" s="121" t="n"/>
      <c r="T3270" s="121" t="n"/>
      <c r="U3270" s="121" t="n"/>
      <c r="V3270" s="117">
        <f>IF(P3270="NA","NA",IF(P3270&lt;&gt;"",TEXT(P3270-N3270,"[h].mm"),""))</f>
        <v/>
      </c>
      <c r="W3270" s="118">
        <f>IF(AND(R3270="",S3270=""),"",R3270+S3270)</f>
        <v/>
      </c>
      <c r="X3270" s="116">
        <f>IF(O3270&lt;&gt;"",DATE(YEAR(O3270), MONTH(O3270), DAY(O3270)),"")</f>
        <v/>
      </c>
      <c r="Y3270" s="122" t="n"/>
      <c r="Z3270" s="123" t="n"/>
      <c r="AA3270" s="117">
        <f>IF(F3270="Re-assigned","NA",IF(W3270="","",IF(W3270&gt;=VLOOKUP(D3270,SLAMatrix,3,FALSE),"Yes",IF(W3270&lt;VLOOKUP(D3270,SLAMatrix,2,FALSE),"No","Internal"))))</f>
        <v/>
      </c>
      <c r="AB3270" s="123" t="n"/>
      <c r="AC3270" s="123" t="n"/>
      <c r="AD3270" s="119" t="n"/>
      <c r="AE3270" s="125" t="n"/>
      <c r="AF3270" s="124">
        <f>MONTH(O3270)</f>
        <v/>
      </c>
      <c r="AG3270" s="124">
        <f>VLOOKUP(IFERROR(MID(AE3270,1,(FIND(",",AE3270,1)-1)),AE3270),Facility_Region_Mapping,2,FALSE)</f>
        <v/>
      </c>
      <c r="AH3270" s="124" t="n"/>
      <c r="AI3270" s="124">
        <f>IF(C3270&lt;&gt;"",IF(M3270="ESM User",getInterfaceName($C3270),"NA"),"")</f>
        <v/>
      </c>
      <c r="AJ3270" s="116">
        <f>IF(Q3270&lt;&gt;"",DATE(YEAR(Q3270), MONTH(Q3270), DAY(Q3270)),"")</f>
        <v/>
      </c>
      <c r="AK3270" s="130">
        <f>IF(Q3270&lt;&gt;0,Q3270-N3270,TODAY()-N3270)</f>
        <v/>
      </c>
      <c r="AL3270" s="112">
        <f>IF(F3270="Re-assigned",0,IF(H3270="Closed",0,IF(H3270="Service Restored",0,IF(H3270="",0,1))))</f>
        <v/>
      </c>
      <c r="AM3270" s="124">
        <f>IF(AL3270=0,"",IF(AK3270&gt;20.99,"Aged","Non-Aged"))</f>
        <v/>
      </c>
      <c r="AN3270" s="112">
        <f>IF(Q3270&lt;&gt;"",MONTH(Q3270),"")</f>
        <v/>
      </c>
      <c r="AO3270" s="112">
        <f>IFERROR(VALUE(V3270),0)</f>
        <v/>
      </c>
    </row>
    <row customFormat="1" customHeight="1" ht="29.25" r="3271" s="112" spans="1:41">
      <c r="A3271" s="127" t="n"/>
      <c r="B3271" s="113" t="n"/>
      <c r="C3271" s="127" t="n"/>
      <c r="D3271" s="127" t="n"/>
      <c r="E3271" s="114">
        <f>IF(F3271 &lt;&gt; "",VLOOKUP(F3271,CategoryLookup,2,FALSE), "")</f>
        <v/>
      </c>
      <c r="F3271" s="126" t="n"/>
      <c r="G3271" s="127" t="n"/>
      <c r="H3271" s="127" t="n"/>
      <c r="I3271" s="127" t="n"/>
      <c r="J3271" s="127" t="n"/>
      <c r="K3271" s="127" t="n"/>
      <c r="L3271" s="127" t="n"/>
      <c r="M3271" s="127" t="n"/>
      <c r="N3271" s="120" t="n"/>
      <c r="O3271" s="120" t="n"/>
      <c r="P3271" s="120" t="n"/>
      <c r="Q3271" s="120" t="n"/>
      <c r="R3271" s="121" t="n"/>
      <c r="S3271" s="121" t="n"/>
      <c r="T3271" s="121" t="n"/>
      <c r="U3271" s="121" t="n"/>
      <c r="V3271" s="117">
        <f>IF(P3271="NA","NA",IF(P3271&lt;&gt;"",TEXT(P3271-N3271,"[h].mm"),""))</f>
        <v/>
      </c>
      <c r="W3271" s="118">
        <f>IF(AND(R3271="",S3271=""),"",R3271+S3271)</f>
        <v/>
      </c>
      <c r="X3271" s="116">
        <f>IF(O3271&lt;&gt;"",DATE(YEAR(O3271), MONTH(O3271), DAY(O3271)),"")</f>
        <v/>
      </c>
      <c r="Y3271" s="122" t="n"/>
      <c r="Z3271" s="123" t="n"/>
      <c r="AA3271" s="117">
        <f>IF(F3271="Re-assigned","NA",IF(W3271="","",IF(W3271&gt;=VLOOKUP(D3271,SLAMatrix,3,FALSE),"Yes",IF(W3271&lt;VLOOKUP(D3271,SLAMatrix,2,FALSE),"No","Internal"))))</f>
        <v/>
      </c>
      <c r="AB3271" s="123" t="n"/>
      <c r="AC3271" s="123" t="n"/>
      <c r="AD3271" s="119" t="n"/>
      <c r="AE3271" s="125" t="n"/>
      <c r="AF3271" s="124">
        <f>MONTH(O3271)</f>
        <v/>
      </c>
      <c r="AG3271" s="124">
        <f>VLOOKUP(IFERROR(MID(AE3271,1,(FIND(",",AE3271,1)-1)),AE3271),Facility_Region_Mapping,2,FALSE)</f>
        <v/>
      </c>
      <c r="AH3271" s="124" t="n"/>
      <c r="AI3271" s="124">
        <f>IF(C3271&lt;&gt;"",IF(M3271="ESM User",getInterfaceName($C3271),"NA"),"")</f>
        <v/>
      </c>
      <c r="AJ3271" s="116">
        <f>IF(Q3271&lt;&gt;"",DATE(YEAR(Q3271), MONTH(Q3271), DAY(Q3271)),"")</f>
        <v/>
      </c>
      <c r="AK3271" s="130">
        <f>IF(Q3271&lt;&gt;0,Q3271-N3271,TODAY()-N3271)</f>
        <v/>
      </c>
      <c r="AL3271" s="112">
        <f>IF(F3271="Re-assigned",0,IF(H3271="Closed",0,IF(H3271="Service Restored",0,IF(H3271="",0,1))))</f>
        <v/>
      </c>
      <c r="AM3271" s="124">
        <f>IF(AL3271=0,"",IF(AK3271&gt;20.99,"Aged","Non-Aged"))</f>
        <v/>
      </c>
      <c r="AN3271" s="112">
        <f>IF(Q3271&lt;&gt;"",MONTH(Q3271),"")</f>
        <v/>
      </c>
      <c r="AO3271" s="112">
        <f>IFERROR(VALUE(V3271),0)</f>
        <v/>
      </c>
    </row>
    <row customFormat="1" customHeight="1" ht="29.25" r="3272" s="112" spans="1:41">
      <c r="A3272" s="127" t="n"/>
      <c r="B3272" s="113" t="n"/>
      <c r="C3272" s="127" t="n"/>
      <c r="D3272" s="127" t="n"/>
      <c r="E3272" s="114">
        <f>IF(F3272 &lt;&gt; "",VLOOKUP(F3272,CategoryLookup,2,FALSE), "")</f>
        <v/>
      </c>
      <c r="F3272" s="126" t="n"/>
      <c r="G3272" s="127" t="n"/>
      <c r="H3272" s="127" t="n"/>
      <c r="I3272" s="127" t="n"/>
      <c r="J3272" s="127" t="n"/>
      <c r="K3272" s="127" t="n"/>
      <c r="L3272" s="127" t="n"/>
      <c r="M3272" s="127" t="n"/>
      <c r="N3272" s="120" t="n"/>
      <c r="O3272" s="120" t="n"/>
      <c r="P3272" s="120" t="n"/>
      <c r="Q3272" s="120" t="n"/>
      <c r="R3272" s="121" t="n"/>
      <c r="S3272" s="121" t="n"/>
      <c r="T3272" s="121" t="n"/>
      <c r="U3272" s="121" t="n"/>
      <c r="V3272" s="117">
        <f>IF(P3272="NA","NA",IF(P3272&lt;&gt;"",TEXT(P3272-N3272,"[h].mm"),""))</f>
        <v/>
      </c>
      <c r="W3272" s="118">
        <f>IF(AND(R3272="",S3272=""),"",R3272+S3272)</f>
        <v/>
      </c>
      <c r="X3272" s="116">
        <f>IF(O3272&lt;&gt;"",DATE(YEAR(O3272), MONTH(O3272), DAY(O3272)),"")</f>
        <v/>
      </c>
      <c r="Y3272" s="122" t="n"/>
      <c r="Z3272" s="123" t="n"/>
      <c r="AA3272" s="117">
        <f>IF(F3272="Re-assigned","NA",IF(W3272="","",IF(W3272&gt;=VLOOKUP(D3272,SLAMatrix,3,FALSE),"Yes",IF(W3272&lt;VLOOKUP(D3272,SLAMatrix,2,FALSE),"No","Internal"))))</f>
        <v/>
      </c>
      <c r="AB3272" s="123" t="n"/>
      <c r="AC3272" s="123" t="n"/>
      <c r="AD3272" s="119" t="n"/>
      <c r="AE3272" s="125" t="n"/>
      <c r="AF3272" s="124">
        <f>MONTH(O3272)</f>
        <v/>
      </c>
      <c r="AG3272" s="124">
        <f>VLOOKUP(IFERROR(MID(AE3272,1,(FIND(",",AE3272,1)-1)),AE3272),Facility_Region_Mapping,2,FALSE)</f>
        <v/>
      </c>
      <c r="AH3272" s="124" t="n"/>
      <c r="AI3272" s="124">
        <f>IF(C3272&lt;&gt;"",IF(M3272="ESM User",getInterfaceName($C3272),"NA"),"")</f>
        <v/>
      </c>
      <c r="AJ3272" s="116">
        <f>IF(Q3272&lt;&gt;"",DATE(YEAR(Q3272), MONTH(Q3272), DAY(Q3272)),"")</f>
        <v/>
      </c>
      <c r="AK3272" s="130">
        <f>IF(Q3272&lt;&gt;0,Q3272-N3272,TODAY()-N3272)</f>
        <v/>
      </c>
      <c r="AL3272" s="112">
        <f>IF(F3272="Re-assigned",0,IF(H3272="Closed",0,IF(H3272="Service Restored",0,IF(H3272="",0,1))))</f>
        <v/>
      </c>
      <c r="AM3272" s="124">
        <f>IF(AL3272=0,"",IF(AK3272&gt;20.99,"Aged","Non-Aged"))</f>
        <v/>
      </c>
      <c r="AN3272" s="112">
        <f>IF(Q3272&lt;&gt;"",MONTH(Q3272),"")</f>
        <v/>
      </c>
      <c r="AO3272" s="112">
        <f>IFERROR(VALUE(V3272),0)</f>
        <v/>
      </c>
    </row>
    <row customFormat="1" customHeight="1" ht="29.25" r="3273" s="112" spans="1:41">
      <c r="A3273" s="127" t="n"/>
      <c r="B3273" s="113" t="n"/>
      <c r="C3273" s="127" t="n"/>
      <c r="D3273" s="127" t="n"/>
      <c r="E3273" s="114">
        <f>IF(F3273 &lt;&gt; "",VLOOKUP(F3273,CategoryLookup,2,FALSE), "")</f>
        <v/>
      </c>
      <c r="F3273" s="126" t="n"/>
      <c r="G3273" s="127" t="n"/>
      <c r="H3273" s="127" t="n"/>
      <c r="I3273" s="127" t="n"/>
      <c r="J3273" s="127" t="n"/>
      <c r="K3273" s="127" t="n"/>
      <c r="L3273" s="127" t="n"/>
      <c r="M3273" s="127" t="n"/>
      <c r="N3273" s="120" t="n"/>
      <c r="O3273" s="120" t="n"/>
      <c r="P3273" s="120" t="n"/>
      <c r="Q3273" s="120" t="n"/>
      <c r="R3273" s="121" t="n"/>
      <c r="S3273" s="121" t="n"/>
      <c r="T3273" s="121" t="n"/>
      <c r="U3273" s="121" t="n"/>
      <c r="V3273" s="117">
        <f>IF(P3273="NA","NA",IF(P3273&lt;&gt;"",TEXT(P3273-N3273,"[h].mm"),""))</f>
        <v/>
      </c>
      <c r="W3273" s="118">
        <f>IF(AND(R3273="",S3273=""),"",R3273+S3273)</f>
        <v/>
      </c>
      <c r="X3273" s="116">
        <f>IF(O3273&lt;&gt;"",DATE(YEAR(O3273), MONTH(O3273), DAY(O3273)),"")</f>
        <v/>
      </c>
      <c r="Y3273" s="122" t="n"/>
      <c r="Z3273" s="123" t="n"/>
      <c r="AA3273" s="117">
        <f>IF(F3273="Re-assigned","NA",IF(W3273="","",IF(W3273&gt;=VLOOKUP(D3273,SLAMatrix,3,FALSE),"Yes",IF(W3273&lt;VLOOKUP(D3273,SLAMatrix,2,FALSE),"No","Internal"))))</f>
        <v/>
      </c>
      <c r="AB3273" s="123" t="n"/>
      <c r="AC3273" s="123" t="n"/>
      <c r="AD3273" s="119" t="n"/>
      <c r="AE3273" s="125" t="n"/>
      <c r="AF3273" s="124">
        <f>MONTH(O3273)</f>
        <v/>
      </c>
      <c r="AG3273" s="124">
        <f>VLOOKUP(IFERROR(MID(AE3273,1,(FIND(",",AE3273,1)-1)),AE3273),Facility_Region_Mapping,2,FALSE)</f>
        <v/>
      </c>
      <c r="AH3273" s="124" t="n"/>
      <c r="AI3273" s="124">
        <f>IF(C3273&lt;&gt;"",IF(M3273="ESM User",getInterfaceName($C3273),"NA"),"")</f>
        <v/>
      </c>
      <c r="AJ3273" s="116">
        <f>IF(Q3273&lt;&gt;"",DATE(YEAR(Q3273), MONTH(Q3273), DAY(Q3273)),"")</f>
        <v/>
      </c>
      <c r="AK3273" s="130">
        <f>IF(Q3273&lt;&gt;0,Q3273-N3273,TODAY()-N3273)</f>
        <v/>
      </c>
      <c r="AL3273" s="112">
        <f>IF(F3273="Re-assigned",0,IF(H3273="Closed",0,IF(H3273="Service Restored",0,IF(H3273="",0,1))))</f>
        <v/>
      </c>
      <c r="AM3273" s="124">
        <f>IF(AL3273=0,"",IF(AK3273&gt;20.99,"Aged","Non-Aged"))</f>
        <v/>
      </c>
      <c r="AN3273" s="112">
        <f>IF(Q3273&lt;&gt;"",MONTH(Q3273),"")</f>
        <v/>
      </c>
      <c r="AO3273" s="112">
        <f>IFERROR(VALUE(V3273),0)</f>
        <v/>
      </c>
    </row>
    <row customFormat="1" customHeight="1" ht="29.25" r="3274" s="112" spans="1:41">
      <c r="A3274" s="127" t="n"/>
      <c r="B3274" s="113" t="n"/>
      <c r="C3274" s="127" t="n"/>
      <c r="D3274" s="127" t="n"/>
      <c r="E3274" s="114">
        <f>IF(F3274 &lt;&gt; "",VLOOKUP(F3274,CategoryLookup,2,FALSE), "")</f>
        <v/>
      </c>
      <c r="F3274" s="126" t="n"/>
      <c r="G3274" s="127" t="n"/>
      <c r="H3274" s="127" t="n"/>
      <c r="I3274" s="127" t="n"/>
      <c r="J3274" s="127" t="n"/>
      <c r="K3274" s="127" t="n"/>
      <c r="L3274" s="127" t="n"/>
      <c r="M3274" s="127" t="n"/>
      <c r="N3274" s="120" t="n"/>
      <c r="O3274" s="120" t="n"/>
      <c r="P3274" s="120" t="n"/>
      <c r="Q3274" s="120" t="n"/>
      <c r="R3274" s="121" t="n"/>
      <c r="S3274" s="121" t="n"/>
      <c r="T3274" s="121" t="n"/>
      <c r="U3274" s="121" t="n"/>
      <c r="V3274" s="117">
        <f>IF(P3274="NA","NA",IF(P3274&lt;&gt;"",TEXT(P3274-N3274,"[h].mm"),""))</f>
        <v/>
      </c>
      <c r="W3274" s="118">
        <f>IF(AND(R3274="",S3274=""),"",R3274+S3274)</f>
        <v/>
      </c>
      <c r="X3274" s="116">
        <f>IF(O3274&lt;&gt;"",DATE(YEAR(O3274), MONTH(O3274), DAY(O3274)),"")</f>
        <v/>
      </c>
      <c r="Y3274" s="122" t="n"/>
      <c r="Z3274" s="123" t="n"/>
      <c r="AA3274" s="117">
        <f>IF(F3274="Re-assigned","NA",IF(W3274="","",IF(W3274&gt;=VLOOKUP(D3274,SLAMatrix,3,FALSE),"Yes",IF(W3274&lt;VLOOKUP(D3274,SLAMatrix,2,FALSE),"No","Internal"))))</f>
        <v/>
      </c>
      <c r="AB3274" s="123" t="n"/>
      <c r="AC3274" s="123" t="n"/>
      <c r="AD3274" s="119" t="n"/>
      <c r="AE3274" s="125" t="n"/>
      <c r="AF3274" s="124">
        <f>MONTH(O3274)</f>
        <v/>
      </c>
      <c r="AG3274" s="124">
        <f>VLOOKUP(IFERROR(MID(AE3274,1,(FIND(",",AE3274,1)-1)),AE3274),Facility_Region_Mapping,2,FALSE)</f>
        <v/>
      </c>
      <c r="AH3274" s="124" t="n"/>
      <c r="AI3274" s="124">
        <f>IF(C3274&lt;&gt;"",IF(M3274="ESM User",getInterfaceName($C3274),"NA"),"")</f>
        <v/>
      </c>
      <c r="AJ3274" s="116">
        <f>IF(Q3274&lt;&gt;"",DATE(YEAR(Q3274), MONTH(Q3274), DAY(Q3274)),"")</f>
        <v/>
      </c>
      <c r="AK3274" s="130">
        <f>IF(Q3274&lt;&gt;0,Q3274-N3274,TODAY()-N3274)</f>
        <v/>
      </c>
      <c r="AL3274" s="112">
        <f>IF(F3274="Re-assigned",0,IF(H3274="Closed",0,IF(H3274="Service Restored",0,IF(H3274="",0,1))))</f>
        <v/>
      </c>
      <c r="AM3274" s="124">
        <f>IF(AL3274=0,"",IF(AK3274&gt;20.99,"Aged","Non-Aged"))</f>
        <v/>
      </c>
      <c r="AN3274" s="112">
        <f>IF(Q3274&lt;&gt;"",MONTH(Q3274),"")</f>
        <v/>
      </c>
      <c r="AO3274" s="112">
        <f>IFERROR(VALUE(V3274),0)</f>
        <v/>
      </c>
    </row>
    <row customFormat="1" customHeight="1" ht="29.25" r="3275" s="112" spans="1:41">
      <c r="A3275" s="127" t="n"/>
      <c r="B3275" s="113" t="n"/>
      <c r="C3275" s="127" t="n"/>
      <c r="D3275" s="127" t="n"/>
      <c r="E3275" s="114">
        <f>IF(F3275 &lt;&gt; "",VLOOKUP(F3275,CategoryLookup,2,FALSE), "")</f>
        <v/>
      </c>
      <c r="F3275" s="126" t="n"/>
      <c r="G3275" s="127" t="n"/>
      <c r="H3275" s="127" t="n"/>
      <c r="I3275" s="127" t="n"/>
      <c r="J3275" s="127" t="n"/>
      <c r="K3275" s="127" t="n"/>
      <c r="L3275" s="127" t="n"/>
      <c r="M3275" s="127" t="n"/>
      <c r="N3275" s="120" t="n"/>
      <c r="O3275" s="120" t="n"/>
      <c r="P3275" s="120" t="n"/>
      <c r="Q3275" s="120" t="n"/>
      <c r="R3275" s="121" t="n"/>
      <c r="S3275" s="121" t="n"/>
      <c r="T3275" s="121" t="n"/>
      <c r="U3275" s="121" t="n"/>
      <c r="V3275" s="117">
        <f>IF(P3275="NA","NA",IF(P3275&lt;&gt;"",TEXT(P3275-N3275,"[h].mm"),""))</f>
        <v/>
      </c>
      <c r="W3275" s="118">
        <f>IF(AND(R3275="",S3275=""),"",R3275+S3275)</f>
        <v/>
      </c>
      <c r="X3275" s="116">
        <f>IF(O3275&lt;&gt;"",DATE(YEAR(O3275), MONTH(O3275), DAY(O3275)),"")</f>
        <v/>
      </c>
      <c r="Y3275" s="122" t="n"/>
      <c r="Z3275" s="123" t="n"/>
      <c r="AA3275" s="117">
        <f>IF(F3275="Re-assigned","NA",IF(W3275="","",IF(W3275&gt;=VLOOKUP(D3275,SLAMatrix,3,FALSE),"Yes",IF(W3275&lt;VLOOKUP(D3275,SLAMatrix,2,FALSE),"No","Internal"))))</f>
        <v/>
      </c>
      <c r="AB3275" s="123" t="n"/>
      <c r="AC3275" s="123" t="n"/>
      <c r="AD3275" s="119" t="n"/>
      <c r="AE3275" s="125" t="n"/>
      <c r="AF3275" s="124">
        <f>MONTH(O3275)</f>
        <v/>
      </c>
      <c r="AG3275" s="124">
        <f>VLOOKUP(IFERROR(MID(AE3275,1,(FIND(",",AE3275,1)-1)),AE3275),Facility_Region_Mapping,2,FALSE)</f>
        <v/>
      </c>
      <c r="AH3275" s="124" t="n"/>
      <c r="AI3275" s="124">
        <f>IF(C3275&lt;&gt;"",IF(M3275="ESM User",getInterfaceName($C3275),"NA"),"")</f>
        <v/>
      </c>
      <c r="AJ3275" s="116">
        <f>IF(Q3275&lt;&gt;"",DATE(YEAR(Q3275), MONTH(Q3275), DAY(Q3275)),"")</f>
        <v/>
      </c>
      <c r="AK3275" s="130">
        <f>IF(Q3275&lt;&gt;0,Q3275-N3275,TODAY()-N3275)</f>
        <v/>
      </c>
      <c r="AL3275" s="112">
        <f>IF(F3275="Re-assigned",0,IF(H3275="Closed",0,IF(H3275="Service Restored",0,IF(H3275="",0,1))))</f>
        <v/>
      </c>
      <c r="AM3275" s="124">
        <f>IF(AL3275=0,"",IF(AK3275&gt;20.99,"Aged","Non-Aged"))</f>
        <v/>
      </c>
      <c r="AN3275" s="112">
        <f>IF(Q3275&lt;&gt;"",MONTH(Q3275),"")</f>
        <v/>
      </c>
      <c r="AO3275" s="112">
        <f>IFERROR(VALUE(V3275),0)</f>
        <v/>
      </c>
    </row>
    <row customFormat="1" customHeight="1" ht="29.25" r="3276" s="112" spans="1:41">
      <c r="A3276" s="127" t="n"/>
      <c r="B3276" s="113" t="n"/>
      <c r="C3276" s="127" t="n"/>
      <c r="D3276" s="127" t="n"/>
      <c r="E3276" s="114">
        <f>IF(F3276 &lt;&gt; "",VLOOKUP(F3276,CategoryLookup,2,FALSE), "")</f>
        <v/>
      </c>
      <c r="F3276" s="126" t="n"/>
      <c r="G3276" s="127" t="n"/>
      <c r="H3276" s="127" t="n"/>
      <c r="I3276" s="127" t="n"/>
      <c r="J3276" s="127" t="n"/>
      <c r="K3276" s="127" t="n"/>
      <c r="L3276" s="127" t="n"/>
      <c r="M3276" s="127" t="n"/>
      <c r="N3276" s="120" t="n"/>
      <c r="O3276" s="120" t="n"/>
      <c r="P3276" s="120" t="n"/>
      <c r="Q3276" s="120" t="n"/>
      <c r="R3276" s="121" t="n"/>
      <c r="S3276" s="121" t="n"/>
      <c r="T3276" s="121" t="n"/>
      <c r="U3276" s="121" t="n"/>
      <c r="V3276" s="117">
        <f>IF(P3276="NA","NA",IF(P3276&lt;&gt;"",TEXT(P3276-N3276,"[h].mm"),""))</f>
        <v/>
      </c>
      <c r="W3276" s="118">
        <f>IF(AND(R3276="",S3276=""),"",R3276+S3276)</f>
        <v/>
      </c>
      <c r="X3276" s="116">
        <f>IF(O3276&lt;&gt;"",DATE(YEAR(O3276), MONTH(O3276), DAY(O3276)),"")</f>
        <v/>
      </c>
      <c r="Y3276" s="122" t="n"/>
      <c r="Z3276" s="123" t="n"/>
      <c r="AA3276" s="117">
        <f>IF(F3276="Re-assigned","NA",IF(W3276="","",IF(W3276&gt;=VLOOKUP(D3276,SLAMatrix,3,FALSE),"Yes",IF(W3276&lt;VLOOKUP(D3276,SLAMatrix,2,FALSE),"No","Internal"))))</f>
        <v/>
      </c>
      <c r="AB3276" s="123" t="n"/>
      <c r="AC3276" s="123" t="n"/>
      <c r="AD3276" s="119" t="n"/>
      <c r="AE3276" s="125" t="n"/>
      <c r="AF3276" s="124">
        <f>MONTH(O3276)</f>
        <v/>
      </c>
      <c r="AG3276" s="124">
        <f>VLOOKUP(IFERROR(MID(AE3276,1,(FIND(",",AE3276,1)-1)),AE3276),Facility_Region_Mapping,2,FALSE)</f>
        <v/>
      </c>
      <c r="AH3276" s="124" t="n"/>
      <c r="AI3276" s="124">
        <f>IF(C3276&lt;&gt;"",IF(M3276="ESM User",getInterfaceName($C3276),"NA"),"")</f>
        <v/>
      </c>
      <c r="AJ3276" s="116">
        <f>IF(Q3276&lt;&gt;"",DATE(YEAR(Q3276), MONTH(Q3276), DAY(Q3276)),"")</f>
        <v/>
      </c>
      <c r="AK3276" s="130">
        <f>IF(Q3276&lt;&gt;0,Q3276-N3276,TODAY()-N3276)</f>
        <v/>
      </c>
      <c r="AL3276" s="112">
        <f>IF(F3276="Re-assigned",0,IF(H3276="Closed",0,IF(H3276="Service Restored",0,IF(H3276="",0,1))))</f>
        <v/>
      </c>
      <c r="AM3276" s="124">
        <f>IF(AL3276=0,"",IF(AK3276&gt;20.99,"Aged","Non-Aged"))</f>
        <v/>
      </c>
      <c r="AN3276" s="112">
        <f>IF(Q3276&lt;&gt;"",MONTH(Q3276),"")</f>
        <v/>
      </c>
      <c r="AO3276" s="112">
        <f>IFERROR(VALUE(V3276),0)</f>
        <v/>
      </c>
    </row>
    <row customFormat="1" customHeight="1" ht="29.25" r="3277" s="112" spans="1:41">
      <c r="A3277" s="127" t="n"/>
      <c r="B3277" s="113" t="n"/>
      <c r="C3277" s="127" t="n"/>
      <c r="D3277" s="127" t="n"/>
      <c r="E3277" s="114">
        <f>IF(F3277 &lt;&gt; "",VLOOKUP(F3277,CategoryLookup,2,FALSE), "")</f>
        <v/>
      </c>
      <c r="F3277" s="126" t="n"/>
      <c r="G3277" s="127" t="n"/>
      <c r="H3277" s="127" t="n"/>
      <c r="I3277" s="127" t="n"/>
      <c r="J3277" s="127" t="n"/>
      <c r="K3277" s="127" t="n"/>
      <c r="L3277" s="127" t="n"/>
      <c r="M3277" s="127" t="n"/>
      <c r="N3277" s="120" t="n"/>
      <c r="O3277" s="120" t="n"/>
      <c r="P3277" s="120" t="n"/>
      <c r="Q3277" s="120" t="n"/>
      <c r="R3277" s="121" t="n"/>
      <c r="S3277" s="121" t="n"/>
      <c r="T3277" s="121" t="n"/>
      <c r="U3277" s="121" t="n"/>
      <c r="V3277" s="117">
        <f>IF(P3277="NA","NA",IF(P3277&lt;&gt;"",TEXT(P3277-N3277,"[h].mm"),""))</f>
        <v/>
      </c>
      <c r="W3277" s="118">
        <f>IF(AND(R3277="",S3277=""),"",R3277+S3277)</f>
        <v/>
      </c>
      <c r="X3277" s="116">
        <f>IF(O3277&lt;&gt;"",DATE(YEAR(O3277), MONTH(O3277), DAY(O3277)),"")</f>
        <v/>
      </c>
      <c r="Y3277" s="122" t="n"/>
      <c r="Z3277" s="123" t="n"/>
      <c r="AA3277" s="117">
        <f>IF(F3277="Re-assigned","NA",IF(W3277="","",IF(W3277&gt;=VLOOKUP(D3277,SLAMatrix,3,FALSE),"Yes",IF(W3277&lt;VLOOKUP(D3277,SLAMatrix,2,FALSE),"No","Internal"))))</f>
        <v/>
      </c>
      <c r="AB3277" s="123" t="n"/>
      <c r="AC3277" s="123" t="n"/>
      <c r="AD3277" s="119" t="n"/>
      <c r="AE3277" s="125" t="n"/>
      <c r="AF3277" s="124">
        <f>MONTH(O3277)</f>
        <v/>
      </c>
      <c r="AG3277" s="124">
        <f>VLOOKUP(IFERROR(MID(AE3277,1,(FIND(",",AE3277,1)-1)),AE3277),Facility_Region_Mapping,2,FALSE)</f>
        <v/>
      </c>
      <c r="AH3277" s="124" t="n"/>
      <c r="AI3277" s="124">
        <f>IF(C3277&lt;&gt;"",IF(M3277="ESM User",getInterfaceName($C3277),"NA"),"")</f>
        <v/>
      </c>
      <c r="AJ3277" s="116">
        <f>IF(Q3277&lt;&gt;"",DATE(YEAR(Q3277), MONTH(Q3277), DAY(Q3277)),"")</f>
        <v/>
      </c>
      <c r="AK3277" s="130">
        <f>IF(Q3277&lt;&gt;0,Q3277-N3277,TODAY()-N3277)</f>
        <v/>
      </c>
      <c r="AL3277" s="112">
        <f>IF(F3277="Re-assigned",0,IF(H3277="Closed",0,IF(H3277="Service Restored",0,IF(H3277="",0,1))))</f>
        <v/>
      </c>
      <c r="AM3277" s="124">
        <f>IF(AL3277=0,"",IF(AK3277&gt;20.99,"Aged","Non-Aged"))</f>
        <v/>
      </c>
      <c r="AN3277" s="112">
        <f>IF(Q3277&lt;&gt;"",MONTH(Q3277),"")</f>
        <v/>
      </c>
      <c r="AO3277" s="112">
        <f>IFERROR(VALUE(V3277),0)</f>
        <v/>
      </c>
    </row>
    <row customFormat="1" customHeight="1" ht="29.25" r="3278" s="112" spans="1:41">
      <c r="A3278" s="127" t="n"/>
      <c r="B3278" s="113" t="n"/>
      <c r="C3278" s="127" t="n"/>
      <c r="D3278" s="127" t="n"/>
      <c r="E3278" s="114">
        <f>IF(F3278 &lt;&gt; "",VLOOKUP(F3278,CategoryLookup,2,FALSE), "")</f>
        <v/>
      </c>
      <c r="F3278" s="126" t="n"/>
      <c r="G3278" s="127" t="n"/>
      <c r="H3278" s="127" t="n"/>
      <c r="I3278" s="127" t="n"/>
      <c r="J3278" s="127" t="n"/>
      <c r="K3278" s="127" t="n"/>
      <c r="L3278" s="127" t="n"/>
      <c r="M3278" s="127" t="n"/>
      <c r="N3278" s="120" t="n"/>
      <c r="O3278" s="120" t="n"/>
      <c r="P3278" s="120" t="n"/>
      <c r="Q3278" s="120" t="n"/>
      <c r="R3278" s="121" t="n"/>
      <c r="S3278" s="121" t="n"/>
      <c r="T3278" s="121" t="n"/>
      <c r="U3278" s="121" t="n"/>
      <c r="V3278" s="117">
        <f>IF(P3278="NA","NA",IF(P3278&lt;&gt;"",TEXT(P3278-N3278,"[h].mm"),""))</f>
        <v/>
      </c>
      <c r="W3278" s="118">
        <f>IF(AND(R3278="",S3278=""),"",R3278+S3278)</f>
        <v/>
      </c>
      <c r="X3278" s="116">
        <f>IF(O3278&lt;&gt;"",DATE(YEAR(O3278), MONTH(O3278), DAY(O3278)),"")</f>
        <v/>
      </c>
      <c r="Y3278" s="122" t="n"/>
      <c r="Z3278" s="123" t="n"/>
      <c r="AA3278" s="117">
        <f>IF(F3278="Re-assigned","NA",IF(W3278="","",IF(W3278&gt;=VLOOKUP(D3278,SLAMatrix,3,FALSE),"Yes",IF(W3278&lt;VLOOKUP(D3278,SLAMatrix,2,FALSE),"No","Internal"))))</f>
        <v/>
      </c>
      <c r="AB3278" s="123" t="n"/>
      <c r="AC3278" s="123" t="n"/>
      <c r="AD3278" s="119" t="n"/>
      <c r="AE3278" s="125" t="n"/>
      <c r="AF3278" s="124">
        <f>MONTH(O3278)</f>
        <v/>
      </c>
      <c r="AG3278" s="124">
        <f>VLOOKUP(IFERROR(MID(AE3278,1,(FIND(",",AE3278,1)-1)),AE3278),Facility_Region_Mapping,2,FALSE)</f>
        <v/>
      </c>
      <c r="AH3278" s="124" t="n"/>
      <c r="AI3278" s="124">
        <f>IF(C3278&lt;&gt;"",IF(M3278="ESM User",getInterfaceName($C3278),"NA"),"")</f>
        <v/>
      </c>
      <c r="AJ3278" s="116">
        <f>IF(Q3278&lt;&gt;"",DATE(YEAR(Q3278), MONTH(Q3278), DAY(Q3278)),"")</f>
        <v/>
      </c>
      <c r="AK3278" s="130">
        <f>IF(Q3278&lt;&gt;0,Q3278-N3278,TODAY()-N3278)</f>
        <v/>
      </c>
      <c r="AL3278" s="112">
        <f>IF(F3278="Re-assigned",0,IF(H3278="Closed",0,IF(H3278="Service Restored",0,IF(H3278="",0,1))))</f>
        <v/>
      </c>
      <c r="AM3278" s="124">
        <f>IF(AL3278=0,"",IF(AK3278&gt;20.99,"Aged","Non-Aged"))</f>
        <v/>
      </c>
      <c r="AN3278" s="112">
        <f>IF(Q3278&lt;&gt;"",MONTH(Q3278),"")</f>
        <v/>
      </c>
      <c r="AO3278" s="112">
        <f>IFERROR(VALUE(V3278),0)</f>
        <v/>
      </c>
    </row>
    <row customFormat="1" customHeight="1" ht="29.25" r="3279" s="112" spans="1:41">
      <c r="A3279" s="127" t="n"/>
      <c r="B3279" s="113" t="n"/>
      <c r="C3279" s="127" t="n"/>
      <c r="D3279" s="127" t="n"/>
      <c r="E3279" s="114">
        <f>IF(F3279 &lt;&gt; "",VLOOKUP(F3279,CategoryLookup,2,FALSE), "")</f>
        <v/>
      </c>
      <c r="F3279" s="126" t="n"/>
      <c r="G3279" s="127" t="n"/>
      <c r="H3279" s="127" t="n"/>
      <c r="I3279" s="127" t="n"/>
      <c r="J3279" s="127" t="n"/>
      <c r="K3279" s="127" t="n"/>
      <c r="L3279" s="127" t="n"/>
      <c r="M3279" s="127" t="n"/>
      <c r="N3279" s="120" t="n"/>
      <c r="O3279" s="120" t="n"/>
      <c r="P3279" s="120" t="n"/>
      <c r="Q3279" s="120" t="n"/>
      <c r="R3279" s="121" t="n"/>
      <c r="S3279" s="121" t="n"/>
      <c r="T3279" s="121" t="n"/>
      <c r="U3279" s="121" t="n"/>
      <c r="V3279" s="117">
        <f>IF(P3279="NA","NA",IF(P3279&lt;&gt;"",TEXT(P3279-N3279,"[h].mm"),""))</f>
        <v/>
      </c>
      <c r="W3279" s="118">
        <f>IF(AND(R3279="",S3279=""),"",R3279+S3279)</f>
        <v/>
      </c>
      <c r="X3279" s="116">
        <f>IF(O3279&lt;&gt;"",DATE(YEAR(O3279), MONTH(O3279), DAY(O3279)),"")</f>
        <v/>
      </c>
      <c r="Y3279" s="122" t="n"/>
      <c r="Z3279" s="123" t="n"/>
      <c r="AA3279" s="117">
        <f>IF(F3279="Re-assigned","NA",IF(W3279="","",IF(W3279&gt;=VLOOKUP(D3279,SLAMatrix,3,FALSE),"Yes",IF(W3279&lt;VLOOKUP(D3279,SLAMatrix,2,FALSE),"No","Internal"))))</f>
        <v/>
      </c>
      <c r="AB3279" s="123" t="n"/>
      <c r="AC3279" s="123" t="n"/>
      <c r="AD3279" s="119" t="n"/>
      <c r="AE3279" s="125" t="n"/>
      <c r="AF3279" s="124">
        <f>MONTH(O3279)</f>
        <v/>
      </c>
      <c r="AG3279" s="124">
        <f>VLOOKUP(IFERROR(MID(AE3279,1,(FIND(",",AE3279,1)-1)),AE3279),Facility_Region_Mapping,2,FALSE)</f>
        <v/>
      </c>
      <c r="AH3279" s="124" t="n"/>
      <c r="AI3279" s="124">
        <f>IF(C3279&lt;&gt;"",IF(M3279="ESM User",getInterfaceName($C3279),"NA"),"")</f>
        <v/>
      </c>
      <c r="AJ3279" s="116">
        <f>IF(Q3279&lt;&gt;"",DATE(YEAR(Q3279), MONTH(Q3279), DAY(Q3279)),"")</f>
        <v/>
      </c>
      <c r="AK3279" s="130">
        <f>IF(Q3279&lt;&gt;0,Q3279-N3279,TODAY()-N3279)</f>
        <v/>
      </c>
      <c r="AL3279" s="112">
        <f>IF(F3279="Re-assigned",0,IF(H3279="Closed",0,IF(H3279="Service Restored",0,IF(H3279="",0,1))))</f>
        <v/>
      </c>
      <c r="AM3279" s="124">
        <f>IF(AL3279=0,"",IF(AK3279&gt;20.99,"Aged","Non-Aged"))</f>
        <v/>
      </c>
      <c r="AN3279" s="112">
        <f>IF(Q3279&lt;&gt;"",MONTH(Q3279),"")</f>
        <v/>
      </c>
      <c r="AO3279" s="112">
        <f>IFERROR(VALUE(V3279),0)</f>
        <v/>
      </c>
    </row>
    <row customFormat="1" customHeight="1" ht="29.25" r="3280" s="112" spans="1:41">
      <c r="A3280" s="127" t="n"/>
      <c r="B3280" s="113" t="n"/>
      <c r="C3280" s="127" t="n"/>
      <c r="D3280" s="127" t="n"/>
      <c r="E3280" s="114">
        <f>IF(F3280 &lt;&gt; "",VLOOKUP(F3280,CategoryLookup,2,FALSE), "")</f>
        <v/>
      </c>
      <c r="F3280" s="126" t="n"/>
      <c r="G3280" s="127" t="n"/>
      <c r="H3280" s="127" t="n"/>
      <c r="I3280" s="127" t="n"/>
      <c r="J3280" s="127" t="n"/>
      <c r="K3280" s="127" t="n"/>
      <c r="L3280" s="127" t="n"/>
      <c r="M3280" s="127" t="n"/>
      <c r="N3280" s="120" t="n"/>
      <c r="O3280" s="120" t="n"/>
      <c r="P3280" s="120" t="n"/>
      <c r="Q3280" s="120" t="n"/>
      <c r="R3280" s="121" t="n"/>
      <c r="S3280" s="121" t="n"/>
      <c r="T3280" s="121" t="n"/>
      <c r="U3280" s="121" t="n"/>
      <c r="V3280" s="117">
        <f>IF(P3280="NA","NA",IF(P3280&lt;&gt;"",TEXT(P3280-N3280,"[h].mm"),""))</f>
        <v/>
      </c>
      <c r="W3280" s="118">
        <f>IF(AND(R3280="",S3280=""),"",R3280+S3280)</f>
        <v/>
      </c>
      <c r="X3280" s="116">
        <f>IF(O3280&lt;&gt;"",DATE(YEAR(O3280), MONTH(O3280), DAY(O3280)),"")</f>
        <v/>
      </c>
      <c r="Y3280" s="122" t="n"/>
      <c r="Z3280" s="123" t="n"/>
      <c r="AA3280" s="117">
        <f>IF(F3280="Re-assigned","NA",IF(W3280="","",IF(W3280&gt;=VLOOKUP(D3280,SLAMatrix,3,FALSE),"Yes",IF(W3280&lt;VLOOKUP(D3280,SLAMatrix,2,FALSE),"No","Internal"))))</f>
        <v/>
      </c>
      <c r="AB3280" s="123" t="n"/>
      <c r="AC3280" s="123" t="n"/>
      <c r="AD3280" s="119" t="n"/>
      <c r="AE3280" s="125" t="n"/>
      <c r="AF3280" s="124">
        <f>MONTH(O3280)</f>
        <v/>
      </c>
      <c r="AG3280" s="124">
        <f>VLOOKUP(IFERROR(MID(AE3280,1,(FIND(",",AE3280,1)-1)),AE3280),Facility_Region_Mapping,2,FALSE)</f>
        <v/>
      </c>
      <c r="AH3280" s="124" t="n"/>
      <c r="AI3280" s="124">
        <f>IF(C3280&lt;&gt;"",IF(M3280="ESM User",getInterfaceName($C3280),"NA"),"")</f>
        <v/>
      </c>
      <c r="AJ3280" s="116">
        <f>IF(Q3280&lt;&gt;"",DATE(YEAR(Q3280), MONTH(Q3280), DAY(Q3280)),"")</f>
        <v/>
      </c>
      <c r="AK3280" s="130">
        <f>IF(Q3280&lt;&gt;0,Q3280-N3280,TODAY()-N3280)</f>
        <v/>
      </c>
      <c r="AL3280" s="112">
        <f>IF(F3280="Re-assigned",0,IF(H3280="Closed",0,IF(H3280="Service Restored",0,IF(H3280="",0,1))))</f>
        <v/>
      </c>
      <c r="AM3280" s="124">
        <f>IF(AL3280=0,"",IF(AK3280&gt;20.99,"Aged","Non-Aged"))</f>
        <v/>
      </c>
      <c r="AN3280" s="112">
        <f>IF(Q3280&lt;&gt;"",MONTH(Q3280),"")</f>
        <v/>
      </c>
      <c r="AO3280" s="112">
        <f>IFERROR(VALUE(V3280),0)</f>
        <v/>
      </c>
    </row>
    <row customFormat="1" customHeight="1" ht="29.25" r="3281" s="112" spans="1:41">
      <c r="A3281" s="127" t="n"/>
      <c r="B3281" s="113" t="n"/>
      <c r="C3281" s="127" t="n"/>
      <c r="D3281" s="127" t="n"/>
      <c r="E3281" s="114">
        <f>IF(F3281 &lt;&gt; "",VLOOKUP(F3281,CategoryLookup,2,FALSE), "")</f>
        <v/>
      </c>
      <c r="F3281" s="126" t="n"/>
      <c r="G3281" s="127" t="n"/>
      <c r="H3281" s="127" t="n"/>
      <c r="I3281" s="127" t="n"/>
      <c r="J3281" s="127" t="n"/>
      <c r="K3281" s="127" t="n"/>
      <c r="L3281" s="127" t="n"/>
      <c r="M3281" s="127" t="n"/>
      <c r="N3281" s="120" t="n"/>
      <c r="O3281" s="120" t="n"/>
      <c r="P3281" s="120" t="n"/>
      <c r="Q3281" s="120" t="n"/>
      <c r="R3281" s="121" t="n"/>
      <c r="S3281" s="121" t="n"/>
      <c r="T3281" s="121" t="n"/>
      <c r="U3281" s="121" t="n"/>
      <c r="V3281" s="117">
        <f>IF(P3281="NA","NA",IF(P3281&lt;&gt;"",TEXT(P3281-N3281,"[h].mm"),""))</f>
        <v/>
      </c>
      <c r="W3281" s="118">
        <f>IF(AND(R3281="",S3281=""),"",R3281+S3281)</f>
        <v/>
      </c>
      <c r="X3281" s="116">
        <f>IF(O3281&lt;&gt;"",DATE(YEAR(O3281), MONTH(O3281), DAY(O3281)),"")</f>
        <v/>
      </c>
      <c r="Y3281" s="122" t="n"/>
      <c r="Z3281" s="123" t="n"/>
      <c r="AA3281" s="117">
        <f>IF(F3281="Re-assigned","NA",IF(W3281="","",IF(W3281&gt;=VLOOKUP(D3281,SLAMatrix,3,FALSE),"Yes",IF(W3281&lt;VLOOKUP(D3281,SLAMatrix,2,FALSE),"No","Internal"))))</f>
        <v/>
      </c>
      <c r="AB3281" s="123" t="n"/>
      <c r="AC3281" s="123" t="n"/>
      <c r="AD3281" s="119" t="n"/>
      <c r="AE3281" s="125" t="n"/>
      <c r="AF3281" s="124">
        <f>MONTH(O3281)</f>
        <v/>
      </c>
      <c r="AG3281" s="124">
        <f>VLOOKUP(IFERROR(MID(AE3281,1,(FIND(",",AE3281,1)-1)),AE3281),Facility_Region_Mapping,2,FALSE)</f>
        <v/>
      </c>
      <c r="AH3281" s="124" t="n"/>
      <c r="AI3281" s="124">
        <f>IF(C3281&lt;&gt;"",IF(M3281="ESM User",getInterfaceName($C3281),"NA"),"")</f>
        <v/>
      </c>
      <c r="AJ3281" s="116">
        <f>IF(Q3281&lt;&gt;"",DATE(YEAR(Q3281), MONTH(Q3281), DAY(Q3281)),"")</f>
        <v/>
      </c>
      <c r="AK3281" s="130">
        <f>IF(Q3281&lt;&gt;0,Q3281-N3281,TODAY()-N3281)</f>
        <v/>
      </c>
      <c r="AL3281" s="112">
        <f>IF(F3281="Re-assigned",0,IF(H3281="Closed",0,IF(H3281="Service Restored",0,IF(H3281="",0,1))))</f>
        <v/>
      </c>
      <c r="AM3281" s="124">
        <f>IF(AL3281=0,"",IF(AK3281&gt;20.99,"Aged","Non-Aged"))</f>
        <v/>
      </c>
      <c r="AN3281" s="112">
        <f>IF(Q3281&lt;&gt;"",MONTH(Q3281),"")</f>
        <v/>
      </c>
      <c r="AO3281" s="112">
        <f>IFERROR(VALUE(V3281),0)</f>
        <v/>
      </c>
    </row>
    <row customFormat="1" customHeight="1" ht="29.25" r="3282" s="112" spans="1:41">
      <c r="A3282" s="127" t="n"/>
      <c r="B3282" s="113" t="n"/>
      <c r="C3282" s="127" t="n"/>
      <c r="D3282" s="127" t="n"/>
      <c r="E3282" s="114">
        <f>IF(F3282 &lt;&gt; "",VLOOKUP(F3282,CategoryLookup,2,FALSE), "")</f>
        <v/>
      </c>
      <c r="F3282" s="126" t="n"/>
      <c r="G3282" s="127" t="n"/>
      <c r="H3282" s="127" t="n"/>
      <c r="I3282" s="127" t="n"/>
      <c r="J3282" s="127" t="n"/>
      <c r="K3282" s="127" t="n"/>
      <c r="L3282" s="127" t="n"/>
      <c r="M3282" s="127" t="n"/>
      <c r="N3282" s="120" t="n"/>
      <c r="O3282" s="120" t="n"/>
      <c r="P3282" s="120" t="n"/>
      <c r="Q3282" s="120" t="n"/>
      <c r="R3282" s="121" t="n"/>
      <c r="S3282" s="121" t="n"/>
      <c r="T3282" s="121" t="n"/>
      <c r="U3282" s="121" t="n"/>
      <c r="V3282" s="117">
        <f>IF(P3282="NA","NA",IF(P3282&lt;&gt;"",TEXT(P3282-N3282,"[h].mm"),""))</f>
        <v/>
      </c>
      <c r="W3282" s="118">
        <f>IF(AND(R3282="",S3282=""),"",R3282+S3282)</f>
        <v/>
      </c>
      <c r="X3282" s="116">
        <f>IF(O3282&lt;&gt;"",DATE(YEAR(O3282), MONTH(O3282), DAY(O3282)),"")</f>
        <v/>
      </c>
      <c r="Y3282" s="122" t="n"/>
      <c r="Z3282" s="123" t="n"/>
      <c r="AA3282" s="117">
        <f>IF(F3282="Re-assigned","NA",IF(W3282="","",IF(W3282&gt;=VLOOKUP(D3282,SLAMatrix,3,FALSE),"Yes",IF(W3282&lt;VLOOKUP(D3282,SLAMatrix,2,FALSE),"No","Internal"))))</f>
        <v/>
      </c>
      <c r="AB3282" s="123" t="n"/>
      <c r="AC3282" s="123" t="n"/>
      <c r="AD3282" s="119" t="n"/>
      <c r="AE3282" s="125" t="n"/>
      <c r="AF3282" s="124">
        <f>MONTH(O3282)</f>
        <v/>
      </c>
      <c r="AG3282" s="124">
        <f>VLOOKUP(IFERROR(MID(AE3282,1,(FIND(",",AE3282,1)-1)),AE3282),Facility_Region_Mapping,2,FALSE)</f>
        <v/>
      </c>
      <c r="AH3282" s="124" t="n"/>
      <c r="AI3282" s="124">
        <f>IF(C3282&lt;&gt;"",IF(M3282="ESM User",getInterfaceName($C3282),"NA"),"")</f>
        <v/>
      </c>
      <c r="AJ3282" s="116">
        <f>IF(Q3282&lt;&gt;"",DATE(YEAR(Q3282), MONTH(Q3282), DAY(Q3282)),"")</f>
        <v/>
      </c>
      <c r="AK3282" s="130">
        <f>IF(Q3282&lt;&gt;0,Q3282-N3282,TODAY()-N3282)</f>
        <v/>
      </c>
      <c r="AL3282" s="112">
        <f>IF(F3282="Re-assigned",0,IF(H3282="Closed",0,IF(H3282="Service Restored",0,IF(H3282="",0,1))))</f>
        <v/>
      </c>
      <c r="AM3282" s="124">
        <f>IF(AL3282=0,"",IF(AK3282&gt;20.99,"Aged","Non-Aged"))</f>
        <v/>
      </c>
      <c r="AN3282" s="112">
        <f>IF(Q3282&lt;&gt;"",MONTH(Q3282),"")</f>
        <v/>
      </c>
      <c r="AO3282" s="112">
        <f>IFERROR(VALUE(V3282),0)</f>
        <v/>
      </c>
    </row>
    <row customFormat="1" customHeight="1" ht="29.25" r="3283" s="112" spans="1:41">
      <c r="A3283" s="127" t="n"/>
      <c r="B3283" s="113" t="n"/>
      <c r="C3283" s="127" t="n"/>
      <c r="D3283" s="127" t="n"/>
      <c r="E3283" s="114">
        <f>IF(F3283 &lt;&gt; "",VLOOKUP(F3283,CategoryLookup,2,FALSE), "")</f>
        <v/>
      </c>
      <c r="F3283" s="126" t="n"/>
      <c r="G3283" s="127" t="n"/>
      <c r="H3283" s="127" t="n"/>
      <c r="I3283" s="127" t="n"/>
      <c r="J3283" s="127" t="n"/>
      <c r="K3283" s="127" t="n"/>
      <c r="L3283" s="127" t="n"/>
      <c r="M3283" s="127" t="n"/>
      <c r="N3283" s="120" t="n"/>
      <c r="O3283" s="120" t="n"/>
      <c r="P3283" s="120" t="n"/>
      <c r="Q3283" s="120" t="n"/>
      <c r="R3283" s="121" t="n"/>
      <c r="S3283" s="121" t="n"/>
      <c r="T3283" s="121" t="n"/>
      <c r="U3283" s="121" t="n"/>
      <c r="V3283" s="117">
        <f>IF(P3283="NA","NA",IF(P3283&lt;&gt;"",TEXT(P3283-N3283,"[h].mm"),""))</f>
        <v/>
      </c>
      <c r="W3283" s="118">
        <f>IF(AND(R3283="",S3283=""),"",R3283+S3283)</f>
        <v/>
      </c>
      <c r="X3283" s="116">
        <f>IF(O3283&lt;&gt;"",DATE(YEAR(O3283), MONTH(O3283), DAY(O3283)),"")</f>
        <v/>
      </c>
      <c r="Y3283" s="122" t="n"/>
      <c r="Z3283" s="123" t="n"/>
      <c r="AA3283" s="117">
        <f>IF(F3283="Re-assigned","NA",IF(W3283="","",IF(W3283&gt;=VLOOKUP(D3283,SLAMatrix,3,FALSE),"Yes",IF(W3283&lt;VLOOKUP(D3283,SLAMatrix,2,FALSE),"No","Internal"))))</f>
        <v/>
      </c>
      <c r="AB3283" s="123" t="n"/>
      <c r="AC3283" s="123" t="n"/>
      <c r="AD3283" s="119" t="n"/>
      <c r="AE3283" s="125" t="n"/>
      <c r="AF3283" s="124">
        <f>MONTH(O3283)</f>
        <v/>
      </c>
      <c r="AG3283" s="124">
        <f>VLOOKUP(IFERROR(MID(AE3283,1,(FIND(",",AE3283,1)-1)),AE3283),Facility_Region_Mapping,2,FALSE)</f>
        <v/>
      </c>
      <c r="AH3283" s="124" t="n"/>
      <c r="AI3283" s="124">
        <f>IF(C3283&lt;&gt;"",IF(M3283="ESM User",getInterfaceName($C3283),"NA"),"")</f>
        <v/>
      </c>
      <c r="AJ3283" s="116">
        <f>IF(Q3283&lt;&gt;"",DATE(YEAR(Q3283), MONTH(Q3283), DAY(Q3283)),"")</f>
        <v/>
      </c>
      <c r="AK3283" s="130">
        <f>IF(Q3283&lt;&gt;0,Q3283-N3283,TODAY()-N3283)</f>
        <v/>
      </c>
      <c r="AL3283" s="112">
        <f>IF(F3283="Re-assigned",0,IF(H3283="Closed",0,IF(H3283="Service Restored",0,IF(H3283="",0,1))))</f>
        <v/>
      </c>
      <c r="AM3283" s="124">
        <f>IF(AL3283=0,"",IF(AK3283&gt;20.99,"Aged","Non-Aged"))</f>
        <v/>
      </c>
      <c r="AN3283" s="112">
        <f>IF(Q3283&lt;&gt;"",MONTH(Q3283),"")</f>
        <v/>
      </c>
      <c r="AO3283" s="112">
        <f>IFERROR(VALUE(V3283),0)</f>
        <v/>
      </c>
    </row>
    <row customFormat="1" customHeight="1" ht="29.25" r="3284" s="112" spans="1:41">
      <c r="A3284" s="127" t="n"/>
      <c r="B3284" s="113" t="n"/>
      <c r="C3284" s="127" t="n"/>
      <c r="D3284" s="127" t="n"/>
      <c r="E3284" s="114">
        <f>IF(F3284 &lt;&gt; "",VLOOKUP(F3284,CategoryLookup,2,FALSE), "")</f>
        <v/>
      </c>
      <c r="F3284" s="126" t="n"/>
      <c r="G3284" s="127" t="n"/>
      <c r="H3284" s="127" t="n"/>
      <c r="I3284" s="127" t="n"/>
      <c r="J3284" s="127" t="n"/>
      <c r="K3284" s="127" t="n"/>
      <c r="L3284" s="127" t="n"/>
      <c r="M3284" s="127" t="n"/>
      <c r="N3284" s="120" t="n"/>
      <c r="O3284" s="120" t="n"/>
      <c r="P3284" s="120" t="n"/>
      <c r="Q3284" s="120" t="n"/>
      <c r="R3284" s="121" t="n"/>
      <c r="S3284" s="121" t="n"/>
      <c r="T3284" s="121" t="n"/>
      <c r="U3284" s="121" t="n"/>
      <c r="V3284" s="117">
        <f>IF(P3284="NA","NA",IF(P3284&lt;&gt;"",TEXT(P3284-N3284,"[h].mm"),""))</f>
        <v/>
      </c>
      <c r="W3284" s="118">
        <f>IF(AND(R3284="",S3284=""),"",R3284+S3284)</f>
        <v/>
      </c>
      <c r="X3284" s="116">
        <f>IF(O3284&lt;&gt;"",DATE(YEAR(O3284), MONTH(O3284), DAY(O3284)),"")</f>
        <v/>
      </c>
      <c r="Y3284" s="122" t="n"/>
      <c r="Z3284" s="123" t="n"/>
      <c r="AA3284" s="117">
        <f>IF(F3284="Re-assigned","NA",IF(W3284="","",IF(W3284&gt;=VLOOKUP(D3284,SLAMatrix,3,FALSE),"Yes",IF(W3284&lt;VLOOKUP(D3284,SLAMatrix,2,FALSE),"No","Internal"))))</f>
        <v/>
      </c>
      <c r="AB3284" s="123" t="n"/>
      <c r="AC3284" s="123" t="n"/>
      <c r="AD3284" s="119" t="n"/>
      <c r="AE3284" s="125" t="n"/>
      <c r="AF3284" s="124">
        <f>MONTH(O3284)</f>
        <v/>
      </c>
      <c r="AG3284" s="124">
        <f>VLOOKUP(IFERROR(MID(AE3284,1,(FIND(",",AE3284,1)-1)),AE3284),Facility_Region_Mapping,2,FALSE)</f>
        <v/>
      </c>
      <c r="AH3284" s="124" t="n"/>
      <c r="AI3284" s="124">
        <f>IF(C3284&lt;&gt;"",IF(M3284="ESM User",getInterfaceName($C3284),"NA"),"")</f>
        <v/>
      </c>
      <c r="AJ3284" s="116">
        <f>IF(Q3284&lt;&gt;"",DATE(YEAR(Q3284), MONTH(Q3284), DAY(Q3284)),"")</f>
        <v/>
      </c>
      <c r="AK3284" s="130">
        <f>IF(Q3284&lt;&gt;0,Q3284-N3284,TODAY()-N3284)</f>
        <v/>
      </c>
      <c r="AL3284" s="112">
        <f>IF(F3284="Re-assigned",0,IF(H3284="Closed",0,IF(H3284="Service Restored",0,IF(H3284="",0,1))))</f>
        <v/>
      </c>
      <c r="AM3284" s="124">
        <f>IF(AL3284=0,"",IF(AK3284&gt;20.99,"Aged","Non-Aged"))</f>
        <v/>
      </c>
      <c r="AN3284" s="112">
        <f>IF(Q3284&lt;&gt;"",MONTH(Q3284),"")</f>
        <v/>
      </c>
      <c r="AO3284" s="112">
        <f>IFERROR(VALUE(V3284),0)</f>
        <v/>
      </c>
    </row>
    <row customFormat="1" customHeight="1" ht="29.25" r="3285" s="112" spans="1:41">
      <c r="A3285" s="127" t="n"/>
      <c r="B3285" s="113" t="n"/>
      <c r="C3285" s="127" t="n"/>
      <c r="D3285" s="127" t="n"/>
      <c r="E3285" s="114">
        <f>IF(F3285 &lt;&gt; "",VLOOKUP(F3285,CategoryLookup,2,FALSE), "")</f>
        <v/>
      </c>
      <c r="F3285" s="126" t="n"/>
      <c r="G3285" s="127" t="n"/>
      <c r="H3285" s="127" t="n"/>
      <c r="I3285" s="127" t="n"/>
      <c r="J3285" s="127" t="n"/>
      <c r="K3285" s="127" t="n"/>
      <c r="L3285" s="127" t="n"/>
      <c r="M3285" s="127" t="n"/>
      <c r="N3285" s="120" t="n"/>
      <c r="O3285" s="120" t="n"/>
      <c r="P3285" s="120" t="n"/>
      <c r="Q3285" s="120" t="n"/>
      <c r="R3285" s="121" t="n"/>
      <c r="S3285" s="121" t="n"/>
      <c r="T3285" s="121" t="n"/>
      <c r="U3285" s="121" t="n"/>
      <c r="V3285" s="117">
        <f>IF(P3285="NA","NA",IF(P3285&lt;&gt;"",TEXT(P3285-N3285,"[h].mm"),""))</f>
        <v/>
      </c>
      <c r="W3285" s="118">
        <f>IF(AND(R3285="",S3285=""),"",R3285+S3285)</f>
        <v/>
      </c>
      <c r="X3285" s="116">
        <f>IF(O3285&lt;&gt;"",DATE(YEAR(O3285), MONTH(O3285), DAY(O3285)),"")</f>
        <v/>
      </c>
      <c r="Y3285" s="122" t="n"/>
      <c r="Z3285" s="123" t="n"/>
      <c r="AA3285" s="117">
        <f>IF(F3285="Re-assigned","NA",IF(W3285="","",IF(W3285&gt;=VLOOKUP(D3285,SLAMatrix,3,FALSE),"Yes",IF(W3285&lt;VLOOKUP(D3285,SLAMatrix,2,FALSE),"No","Internal"))))</f>
        <v/>
      </c>
      <c r="AB3285" s="123" t="n"/>
      <c r="AC3285" s="123" t="n"/>
      <c r="AD3285" s="119" t="n"/>
      <c r="AE3285" s="125" t="n"/>
      <c r="AF3285" s="124">
        <f>MONTH(O3285)</f>
        <v/>
      </c>
      <c r="AG3285" s="124">
        <f>VLOOKUP(IFERROR(MID(AE3285,1,(FIND(",",AE3285,1)-1)),AE3285),Facility_Region_Mapping,2,FALSE)</f>
        <v/>
      </c>
      <c r="AH3285" s="124" t="n"/>
      <c r="AI3285" s="124">
        <f>IF(C3285&lt;&gt;"",IF(M3285="ESM User",getInterfaceName($C3285),"NA"),"")</f>
        <v/>
      </c>
      <c r="AJ3285" s="116">
        <f>IF(Q3285&lt;&gt;"",DATE(YEAR(Q3285), MONTH(Q3285), DAY(Q3285)),"")</f>
        <v/>
      </c>
      <c r="AK3285" s="130">
        <f>IF(Q3285&lt;&gt;0,Q3285-N3285,TODAY()-N3285)</f>
        <v/>
      </c>
      <c r="AL3285" s="112">
        <f>IF(F3285="Re-assigned",0,IF(H3285="Closed",0,IF(H3285="Service Restored",0,IF(H3285="",0,1))))</f>
        <v/>
      </c>
      <c r="AM3285" s="124">
        <f>IF(AL3285=0,"",IF(AK3285&gt;20.99,"Aged","Non-Aged"))</f>
        <v/>
      </c>
      <c r="AN3285" s="112">
        <f>IF(Q3285&lt;&gt;"",MONTH(Q3285),"")</f>
        <v/>
      </c>
      <c r="AO3285" s="112">
        <f>IFERROR(VALUE(V3285),0)</f>
        <v/>
      </c>
    </row>
    <row customFormat="1" customHeight="1" ht="29.25" r="3286" s="112" spans="1:41">
      <c r="A3286" s="127" t="n"/>
      <c r="B3286" s="113" t="n"/>
      <c r="C3286" s="127" t="n"/>
      <c r="D3286" s="127" t="n"/>
      <c r="E3286" s="114">
        <f>IF(F3286 &lt;&gt; "",VLOOKUP(F3286,CategoryLookup,2,FALSE), "")</f>
        <v/>
      </c>
      <c r="F3286" s="126" t="n"/>
      <c r="G3286" s="127" t="n"/>
      <c r="H3286" s="127" t="n"/>
      <c r="I3286" s="127" t="n"/>
      <c r="J3286" s="127" t="n"/>
      <c r="K3286" s="127" t="n"/>
      <c r="L3286" s="127" t="n"/>
      <c r="M3286" s="127" t="n"/>
      <c r="N3286" s="120" t="n"/>
      <c r="O3286" s="120" t="n"/>
      <c r="P3286" s="120" t="n"/>
      <c r="Q3286" s="120" t="n"/>
      <c r="R3286" s="121" t="n"/>
      <c r="S3286" s="121" t="n"/>
      <c r="T3286" s="121" t="n"/>
      <c r="U3286" s="121" t="n"/>
      <c r="V3286" s="117">
        <f>IF(P3286="NA","NA",IF(P3286&lt;&gt;"",TEXT(P3286-N3286,"[h].mm"),""))</f>
        <v/>
      </c>
      <c r="W3286" s="118">
        <f>IF(AND(R3286="",S3286=""),"",R3286+S3286)</f>
        <v/>
      </c>
      <c r="X3286" s="116">
        <f>IF(O3286&lt;&gt;"",DATE(YEAR(O3286), MONTH(O3286), DAY(O3286)),"")</f>
        <v/>
      </c>
      <c r="Y3286" s="122" t="n"/>
      <c r="Z3286" s="123" t="n"/>
      <c r="AA3286" s="117">
        <f>IF(F3286="Re-assigned","NA",IF(W3286="","",IF(W3286&gt;=VLOOKUP(D3286,SLAMatrix,3,FALSE),"Yes",IF(W3286&lt;VLOOKUP(D3286,SLAMatrix,2,FALSE),"No","Internal"))))</f>
        <v/>
      </c>
      <c r="AB3286" s="123" t="n"/>
      <c r="AC3286" s="123" t="n"/>
      <c r="AD3286" s="119" t="n"/>
      <c r="AE3286" s="125" t="n"/>
      <c r="AF3286" s="124">
        <f>MONTH(O3286)</f>
        <v/>
      </c>
      <c r="AG3286" s="124">
        <f>VLOOKUP(IFERROR(MID(AE3286,1,(FIND(",",AE3286,1)-1)),AE3286),Facility_Region_Mapping,2,FALSE)</f>
        <v/>
      </c>
      <c r="AH3286" s="124" t="n"/>
      <c r="AI3286" s="124">
        <f>IF(C3286&lt;&gt;"",IF(M3286="ESM User",getInterfaceName($C3286),"NA"),"")</f>
        <v/>
      </c>
      <c r="AJ3286" s="116">
        <f>IF(Q3286&lt;&gt;"",DATE(YEAR(Q3286), MONTH(Q3286), DAY(Q3286)),"")</f>
        <v/>
      </c>
      <c r="AK3286" s="130">
        <f>IF(Q3286&lt;&gt;0,Q3286-N3286,TODAY()-N3286)</f>
        <v/>
      </c>
      <c r="AL3286" s="112">
        <f>IF(F3286="Re-assigned",0,IF(H3286="Closed",0,IF(H3286="Service Restored",0,IF(H3286="",0,1))))</f>
        <v/>
      </c>
      <c r="AM3286" s="124">
        <f>IF(AL3286=0,"",IF(AK3286&gt;20.99,"Aged","Non-Aged"))</f>
        <v/>
      </c>
      <c r="AN3286" s="112">
        <f>IF(Q3286&lt;&gt;"",MONTH(Q3286),"")</f>
        <v/>
      </c>
      <c r="AO3286" s="112">
        <f>IFERROR(VALUE(V3286),0)</f>
        <v/>
      </c>
    </row>
    <row customFormat="1" customHeight="1" ht="29.25" r="3287" s="112" spans="1:41">
      <c r="A3287" s="127" t="n"/>
      <c r="B3287" s="113" t="n"/>
      <c r="C3287" s="127" t="n"/>
      <c r="D3287" s="127" t="n"/>
      <c r="E3287" s="114">
        <f>IF(F3287 &lt;&gt; "",VLOOKUP(F3287,CategoryLookup,2,FALSE), "")</f>
        <v/>
      </c>
      <c r="F3287" s="126" t="n"/>
      <c r="G3287" s="127" t="n"/>
      <c r="H3287" s="127" t="n"/>
      <c r="I3287" s="127" t="n"/>
      <c r="J3287" s="127" t="n"/>
      <c r="K3287" s="127" t="n"/>
      <c r="L3287" s="127" t="n"/>
      <c r="M3287" s="127" t="n"/>
      <c r="N3287" s="120" t="n"/>
      <c r="O3287" s="120" t="n"/>
      <c r="P3287" s="120" t="n"/>
      <c r="Q3287" s="120" t="n"/>
      <c r="R3287" s="121" t="n"/>
      <c r="S3287" s="121" t="n"/>
      <c r="T3287" s="121" t="n"/>
      <c r="U3287" s="121" t="n"/>
      <c r="V3287" s="117">
        <f>IF(P3287="NA","NA",IF(P3287&lt;&gt;"",TEXT(P3287-N3287,"[h].mm"),""))</f>
        <v/>
      </c>
      <c r="W3287" s="118">
        <f>IF(AND(R3287="",S3287=""),"",R3287+S3287)</f>
        <v/>
      </c>
      <c r="X3287" s="116">
        <f>IF(O3287&lt;&gt;"",DATE(YEAR(O3287), MONTH(O3287), DAY(O3287)),"")</f>
        <v/>
      </c>
      <c r="Y3287" s="122" t="n"/>
      <c r="Z3287" s="123" t="n"/>
      <c r="AA3287" s="117">
        <f>IF(F3287="Re-assigned","NA",IF(W3287="","",IF(W3287&gt;=VLOOKUP(D3287,SLAMatrix,3,FALSE),"Yes",IF(W3287&lt;VLOOKUP(D3287,SLAMatrix,2,FALSE),"No","Internal"))))</f>
        <v/>
      </c>
      <c r="AB3287" s="123" t="n"/>
      <c r="AC3287" s="123" t="n"/>
      <c r="AD3287" s="119" t="n"/>
      <c r="AE3287" s="125" t="n"/>
      <c r="AF3287" s="124">
        <f>MONTH(O3287)</f>
        <v/>
      </c>
      <c r="AG3287" s="124">
        <f>VLOOKUP(IFERROR(MID(AE3287,1,(FIND(",",AE3287,1)-1)),AE3287),Facility_Region_Mapping,2,FALSE)</f>
        <v/>
      </c>
      <c r="AH3287" s="124" t="n"/>
      <c r="AI3287" s="124">
        <f>IF(C3287&lt;&gt;"",IF(M3287="ESM User",getInterfaceName($C3287),"NA"),"")</f>
        <v/>
      </c>
      <c r="AJ3287" s="116">
        <f>IF(Q3287&lt;&gt;"",DATE(YEAR(Q3287), MONTH(Q3287), DAY(Q3287)),"")</f>
        <v/>
      </c>
      <c r="AK3287" s="130">
        <f>IF(Q3287&lt;&gt;0,Q3287-N3287,TODAY()-N3287)</f>
        <v/>
      </c>
      <c r="AL3287" s="112">
        <f>IF(F3287="Re-assigned",0,IF(H3287="Closed",0,IF(H3287="Service Restored",0,IF(H3287="",0,1))))</f>
        <v/>
      </c>
      <c r="AM3287" s="124">
        <f>IF(AL3287=0,"",IF(AK3287&gt;20.99,"Aged","Non-Aged"))</f>
        <v/>
      </c>
      <c r="AN3287" s="112">
        <f>IF(Q3287&lt;&gt;"",MONTH(Q3287),"")</f>
        <v/>
      </c>
      <c r="AO3287" s="112">
        <f>IFERROR(VALUE(V3287),0)</f>
        <v/>
      </c>
    </row>
    <row customFormat="1" customHeight="1" ht="29.25" r="3288" s="112" spans="1:41">
      <c r="A3288" s="127" t="n"/>
      <c r="B3288" s="113" t="n"/>
      <c r="C3288" s="127" t="n"/>
      <c r="D3288" s="127" t="n"/>
      <c r="E3288" s="114">
        <f>IF(F3288 &lt;&gt; "",VLOOKUP(F3288,CategoryLookup,2,FALSE), "")</f>
        <v/>
      </c>
      <c r="F3288" s="126" t="n"/>
      <c r="G3288" s="127" t="n"/>
      <c r="H3288" s="127" t="n"/>
      <c r="I3288" s="127" t="n"/>
      <c r="J3288" s="127" t="n"/>
      <c r="K3288" s="127" t="n"/>
      <c r="L3288" s="127" t="n"/>
      <c r="M3288" s="127" t="n"/>
      <c r="N3288" s="120" t="n"/>
      <c r="O3288" s="120" t="n"/>
      <c r="P3288" s="120" t="n"/>
      <c r="Q3288" s="120" t="n"/>
      <c r="R3288" s="121" t="n"/>
      <c r="S3288" s="121" t="n"/>
      <c r="T3288" s="121" t="n"/>
      <c r="U3288" s="121" t="n"/>
      <c r="V3288" s="117">
        <f>IF(P3288="NA","NA",IF(P3288&lt;&gt;"",TEXT(P3288-N3288,"[h].mm"),""))</f>
        <v/>
      </c>
      <c r="W3288" s="118">
        <f>IF(AND(R3288="",S3288=""),"",R3288+S3288)</f>
        <v/>
      </c>
      <c r="X3288" s="116">
        <f>IF(O3288&lt;&gt;"",DATE(YEAR(O3288), MONTH(O3288), DAY(O3288)),"")</f>
        <v/>
      </c>
      <c r="Y3288" s="122" t="n"/>
      <c r="Z3288" s="123" t="n"/>
      <c r="AA3288" s="117">
        <f>IF(F3288="Re-assigned","NA",IF(W3288="","",IF(W3288&gt;=VLOOKUP(D3288,SLAMatrix,3,FALSE),"Yes",IF(W3288&lt;VLOOKUP(D3288,SLAMatrix,2,FALSE),"No","Internal"))))</f>
        <v/>
      </c>
      <c r="AB3288" s="123" t="n"/>
      <c r="AC3288" s="123" t="n"/>
      <c r="AD3288" s="119" t="n"/>
      <c r="AE3288" s="125" t="n"/>
      <c r="AF3288" s="124">
        <f>MONTH(O3288)</f>
        <v/>
      </c>
      <c r="AG3288" s="124">
        <f>VLOOKUP(IFERROR(MID(AE3288,1,(FIND(",",AE3288,1)-1)),AE3288),Facility_Region_Mapping,2,FALSE)</f>
        <v/>
      </c>
      <c r="AH3288" s="124" t="n"/>
      <c r="AI3288" s="124">
        <f>IF(C3288&lt;&gt;"",IF(M3288="ESM User",getInterfaceName($C3288),"NA"),"")</f>
        <v/>
      </c>
      <c r="AJ3288" s="116">
        <f>IF(Q3288&lt;&gt;"",DATE(YEAR(Q3288), MONTH(Q3288), DAY(Q3288)),"")</f>
        <v/>
      </c>
      <c r="AK3288" s="130">
        <f>IF(Q3288&lt;&gt;0,Q3288-N3288,TODAY()-N3288)</f>
        <v/>
      </c>
      <c r="AL3288" s="112">
        <f>IF(F3288="Re-assigned",0,IF(H3288="Closed",0,IF(H3288="Service Restored",0,IF(H3288="",0,1))))</f>
        <v/>
      </c>
      <c r="AM3288" s="124">
        <f>IF(AL3288=0,"",IF(AK3288&gt;20.99,"Aged","Non-Aged"))</f>
        <v/>
      </c>
      <c r="AN3288" s="112">
        <f>IF(Q3288&lt;&gt;"",MONTH(Q3288),"")</f>
        <v/>
      </c>
      <c r="AO3288" s="112">
        <f>IFERROR(VALUE(V3288),0)</f>
        <v/>
      </c>
    </row>
    <row customFormat="1" customHeight="1" ht="29.25" r="3289" s="112" spans="1:41">
      <c r="A3289" s="127" t="n"/>
      <c r="B3289" s="113" t="n"/>
      <c r="C3289" s="127" t="n"/>
      <c r="D3289" s="127" t="n"/>
      <c r="E3289" s="114">
        <f>IF(F3289 &lt;&gt; "",VLOOKUP(F3289,CategoryLookup,2,FALSE), "")</f>
        <v/>
      </c>
      <c r="F3289" s="126" t="n"/>
      <c r="G3289" s="127" t="n"/>
      <c r="H3289" s="127" t="n"/>
      <c r="I3289" s="127" t="n"/>
      <c r="J3289" s="127" t="n"/>
      <c r="K3289" s="127" t="n"/>
      <c r="L3289" s="127" t="n"/>
      <c r="M3289" s="127" t="n"/>
      <c r="N3289" s="120" t="n"/>
      <c r="O3289" s="120" t="n"/>
      <c r="P3289" s="120" t="n"/>
      <c r="Q3289" s="120" t="n"/>
      <c r="R3289" s="121" t="n"/>
      <c r="S3289" s="121" t="n"/>
      <c r="T3289" s="121" t="n"/>
      <c r="U3289" s="121" t="n"/>
      <c r="V3289" s="117">
        <f>IF(P3289="NA","NA",IF(P3289&lt;&gt;"",TEXT(P3289-N3289,"[h].mm"),""))</f>
        <v/>
      </c>
      <c r="W3289" s="118">
        <f>IF(AND(R3289="",S3289=""),"",R3289+S3289)</f>
        <v/>
      </c>
      <c r="X3289" s="116">
        <f>IF(O3289&lt;&gt;"",DATE(YEAR(O3289), MONTH(O3289), DAY(O3289)),"")</f>
        <v/>
      </c>
      <c r="Y3289" s="122" t="n"/>
      <c r="Z3289" s="123" t="n"/>
      <c r="AA3289" s="117">
        <f>IF(F3289="Re-assigned","NA",IF(W3289="","",IF(W3289&gt;=VLOOKUP(D3289,SLAMatrix,3,FALSE),"Yes",IF(W3289&lt;VLOOKUP(D3289,SLAMatrix,2,FALSE),"No","Internal"))))</f>
        <v/>
      </c>
      <c r="AB3289" s="123" t="n"/>
      <c r="AC3289" s="123" t="n"/>
      <c r="AD3289" s="119" t="n"/>
      <c r="AE3289" s="125" t="n"/>
      <c r="AF3289" s="124">
        <f>MONTH(O3289)</f>
        <v/>
      </c>
      <c r="AG3289" s="124">
        <f>VLOOKUP(IFERROR(MID(AE3289,1,(FIND(",",AE3289,1)-1)),AE3289),Facility_Region_Mapping,2,FALSE)</f>
        <v/>
      </c>
      <c r="AH3289" s="124" t="n"/>
      <c r="AI3289" s="124">
        <f>IF(C3289&lt;&gt;"",IF(M3289="ESM User",getInterfaceName($C3289),"NA"),"")</f>
        <v/>
      </c>
      <c r="AJ3289" s="116">
        <f>IF(Q3289&lt;&gt;"",DATE(YEAR(Q3289), MONTH(Q3289), DAY(Q3289)),"")</f>
        <v/>
      </c>
      <c r="AK3289" s="130">
        <f>IF(Q3289&lt;&gt;0,Q3289-N3289,TODAY()-N3289)</f>
        <v/>
      </c>
      <c r="AL3289" s="112">
        <f>IF(F3289="Re-assigned",0,IF(H3289="Closed",0,IF(H3289="Service Restored",0,IF(H3289="",0,1))))</f>
        <v/>
      </c>
      <c r="AM3289" s="124">
        <f>IF(AL3289=0,"",IF(AK3289&gt;20.99,"Aged","Non-Aged"))</f>
        <v/>
      </c>
      <c r="AN3289" s="112">
        <f>IF(Q3289&lt;&gt;"",MONTH(Q3289),"")</f>
        <v/>
      </c>
      <c r="AO3289" s="112">
        <f>IFERROR(VALUE(V3289),0)</f>
        <v/>
      </c>
    </row>
    <row customFormat="1" customHeight="1" ht="29.25" r="3290" s="112" spans="1:41">
      <c r="A3290" s="127" t="n"/>
      <c r="B3290" s="113" t="n"/>
      <c r="C3290" s="127" t="n"/>
      <c r="D3290" s="127" t="n"/>
      <c r="E3290" s="114">
        <f>IF(F3290 &lt;&gt; "",VLOOKUP(F3290,CategoryLookup,2,FALSE), "")</f>
        <v/>
      </c>
      <c r="F3290" s="126" t="n"/>
      <c r="G3290" s="127" t="n"/>
      <c r="H3290" s="127" t="n"/>
      <c r="I3290" s="127" t="n"/>
      <c r="J3290" s="127" t="n"/>
      <c r="K3290" s="127" t="n"/>
      <c r="L3290" s="127" t="n"/>
      <c r="M3290" s="127" t="n"/>
      <c r="N3290" s="120" t="n"/>
      <c r="O3290" s="120" t="n"/>
      <c r="P3290" s="120" t="n"/>
      <c r="Q3290" s="120" t="n"/>
      <c r="R3290" s="121" t="n"/>
      <c r="S3290" s="121" t="n"/>
      <c r="T3290" s="121" t="n"/>
      <c r="U3290" s="121" t="n"/>
      <c r="V3290" s="117">
        <f>IF(P3290="NA","NA",IF(P3290&lt;&gt;"",TEXT(P3290-N3290,"[h].mm"),""))</f>
        <v/>
      </c>
      <c r="W3290" s="118">
        <f>IF(AND(R3290="",S3290=""),"",R3290+S3290)</f>
        <v/>
      </c>
      <c r="X3290" s="116">
        <f>IF(O3290&lt;&gt;"",DATE(YEAR(O3290), MONTH(O3290), DAY(O3290)),"")</f>
        <v/>
      </c>
      <c r="Y3290" s="122" t="n"/>
      <c r="Z3290" s="123" t="n"/>
      <c r="AA3290" s="117">
        <f>IF(F3290="Re-assigned","NA",IF(W3290="","",IF(W3290&gt;=VLOOKUP(D3290,SLAMatrix,3,FALSE),"Yes",IF(W3290&lt;VLOOKUP(D3290,SLAMatrix,2,FALSE),"No","Internal"))))</f>
        <v/>
      </c>
      <c r="AB3290" s="123" t="n"/>
      <c r="AC3290" s="123" t="n"/>
      <c r="AD3290" s="119" t="n"/>
      <c r="AE3290" s="125" t="n"/>
      <c r="AF3290" s="124">
        <f>MONTH(O3290)</f>
        <v/>
      </c>
      <c r="AG3290" s="124">
        <f>VLOOKUP(IFERROR(MID(AE3290,1,(FIND(",",AE3290,1)-1)),AE3290),Facility_Region_Mapping,2,FALSE)</f>
        <v/>
      </c>
      <c r="AH3290" s="124" t="n"/>
      <c r="AI3290" s="124">
        <f>IF(C3290&lt;&gt;"",IF(M3290="ESM User",getInterfaceName($C3290),"NA"),"")</f>
        <v/>
      </c>
      <c r="AJ3290" s="116">
        <f>IF(Q3290&lt;&gt;"",DATE(YEAR(Q3290), MONTH(Q3290), DAY(Q3290)),"")</f>
        <v/>
      </c>
      <c r="AK3290" s="130">
        <f>IF(Q3290&lt;&gt;0,Q3290-N3290,TODAY()-N3290)</f>
        <v/>
      </c>
      <c r="AL3290" s="112">
        <f>IF(F3290="Re-assigned",0,IF(H3290="Closed",0,IF(H3290="Service Restored",0,IF(H3290="",0,1))))</f>
        <v/>
      </c>
      <c r="AM3290" s="124">
        <f>IF(AL3290=0,"",IF(AK3290&gt;20.99,"Aged","Non-Aged"))</f>
        <v/>
      </c>
      <c r="AN3290" s="112">
        <f>IF(Q3290&lt;&gt;"",MONTH(Q3290),"")</f>
        <v/>
      </c>
      <c r="AO3290" s="112">
        <f>IFERROR(VALUE(V3290),0)</f>
        <v/>
      </c>
    </row>
    <row customFormat="1" customHeight="1" ht="29.25" r="3291" s="112" spans="1:41">
      <c r="A3291" s="127" t="n"/>
      <c r="B3291" s="113" t="n"/>
      <c r="C3291" s="127" t="n"/>
      <c r="D3291" s="127" t="n"/>
      <c r="E3291" s="114">
        <f>IF(F3291 &lt;&gt; "",VLOOKUP(F3291,CategoryLookup,2,FALSE), "")</f>
        <v/>
      </c>
      <c r="F3291" s="126" t="n"/>
      <c r="G3291" s="127" t="n"/>
      <c r="H3291" s="127" t="n"/>
      <c r="I3291" s="127" t="n"/>
      <c r="J3291" s="127" t="n"/>
      <c r="K3291" s="127" t="n"/>
      <c r="L3291" s="127" t="n"/>
      <c r="M3291" s="127" t="n"/>
      <c r="N3291" s="120" t="n"/>
      <c r="O3291" s="120" t="n"/>
      <c r="P3291" s="120" t="n"/>
      <c r="Q3291" s="120" t="n"/>
      <c r="R3291" s="121" t="n"/>
      <c r="S3291" s="121" t="n"/>
      <c r="T3291" s="121" t="n"/>
      <c r="U3291" s="121" t="n"/>
      <c r="V3291" s="117">
        <f>IF(P3291="NA","NA",IF(P3291&lt;&gt;"",TEXT(P3291-N3291,"[h].mm"),""))</f>
        <v/>
      </c>
      <c r="W3291" s="118">
        <f>IF(AND(R3291="",S3291=""),"",R3291+S3291)</f>
        <v/>
      </c>
      <c r="X3291" s="116">
        <f>IF(O3291&lt;&gt;"",DATE(YEAR(O3291), MONTH(O3291), DAY(O3291)),"")</f>
        <v/>
      </c>
      <c r="Y3291" s="122" t="n"/>
      <c r="Z3291" s="123" t="n"/>
      <c r="AA3291" s="117">
        <f>IF(F3291="Re-assigned","NA",IF(W3291="","",IF(W3291&gt;=VLOOKUP(D3291,SLAMatrix,3,FALSE),"Yes",IF(W3291&lt;VLOOKUP(D3291,SLAMatrix,2,FALSE),"No","Internal"))))</f>
        <v/>
      </c>
      <c r="AB3291" s="123" t="n"/>
      <c r="AC3291" s="123" t="n"/>
      <c r="AD3291" s="119" t="n"/>
      <c r="AE3291" s="125" t="n"/>
      <c r="AF3291" s="124">
        <f>MONTH(O3291)</f>
        <v/>
      </c>
      <c r="AG3291" s="124">
        <f>VLOOKUP(IFERROR(MID(AE3291,1,(FIND(",",AE3291,1)-1)),AE3291),Facility_Region_Mapping,2,FALSE)</f>
        <v/>
      </c>
      <c r="AH3291" s="124" t="n"/>
      <c r="AI3291" s="124">
        <f>IF(C3291&lt;&gt;"",IF(M3291="ESM User",getInterfaceName($C3291),"NA"),"")</f>
        <v/>
      </c>
      <c r="AJ3291" s="116">
        <f>IF(Q3291&lt;&gt;"",DATE(YEAR(Q3291), MONTH(Q3291), DAY(Q3291)),"")</f>
        <v/>
      </c>
      <c r="AK3291" s="130">
        <f>IF(Q3291&lt;&gt;0,Q3291-N3291,TODAY()-N3291)</f>
        <v/>
      </c>
      <c r="AL3291" s="112">
        <f>IF(F3291="Re-assigned",0,IF(H3291="Closed",0,IF(H3291="Service Restored",0,IF(H3291="",0,1))))</f>
        <v/>
      </c>
      <c r="AM3291" s="124">
        <f>IF(AL3291=0,"",IF(AK3291&gt;20.99,"Aged","Non-Aged"))</f>
        <v/>
      </c>
      <c r="AN3291" s="112">
        <f>IF(Q3291&lt;&gt;"",MONTH(Q3291),"")</f>
        <v/>
      </c>
      <c r="AO3291" s="112">
        <f>IFERROR(VALUE(V3291),0)</f>
        <v/>
      </c>
    </row>
    <row customFormat="1" customHeight="1" ht="29.25" r="3292" s="112" spans="1:41">
      <c r="A3292" s="127" t="n"/>
      <c r="B3292" s="113" t="n"/>
      <c r="C3292" s="127" t="n"/>
      <c r="D3292" s="127" t="n"/>
      <c r="E3292" s="114">
        <f>IF(F3292 &lt;&gt; "",VLOOKUP(F3292,CategoryLookup,2,FALSE), "")</f>
        <v/>
      </c>
      <c r="F3292" s="126" t="n"/>
      <c r="G3292" s="127" t="n"/>
      <c r="H3292" s="127" t="n"/>
      <c r="I3292" s="127" t="n"/>
      <c r="J3292" s="127" t="n"/>
      <c r="K3292" s="127" t="n"/>
      <c r="L3292" s="127" t="n"/>
      <c r="M3292" s="127" t="n"/>
      <c r="N3292" s="120" t="n"/>
      <c r="O3292" s="120" t="n"/>
      <c r="P3292" s="120" t="n"/>
      <c r="Q3292" s="120" t="n"/>
      <c r="R3292" s="121" t="n"/>
      <c r="S3292" s="121" t="n"/>
      <c r="T3292" s="121" t="n"/>
      <c r="U3292" s="121" t="n"/>
      <c r="V3292" s="117">
        <f>IF(P3292="NA","NA",IF(P3292&lt;&gt;"",TEXT(P3292-N3292,"[h].mm"),""))</f>
        <v/>
      </c>
      <c r="W3292" s="118">
        <f>IF(AND(R3292="",S3292=""),"",R3292+S3292)</f>
        <v/>
      </c>
      <c r="X3292" s="116">
        <f>IF(O3292&lt;&gt;"",DATE(YEAR(O3292), MONTH(O3292), DAY(O3292)),"")</f>
        <v/>
      </c>
      <c r="Y3292" s="122" t="n"/>
      <c r="Z3292" s="123" t="n"/>
      <c r="AA3292" s="117">
        <f>IF(F3292="Re-assigned","NA",IF(W3292="","",IF(W3292&gt;=VLOOKUP(D3292,SLAMatrix,3,FALSE),"Yes",IF(W3292&lt;VLOOKUP(D3292,SLAMatrix,2,FALSE),"No","Internal"))))</f>
        <v/>
      </c>
      <c r="AB3292" s="123" t="n"/>
      <c r="AC3292" s="123" t="n"/>
      <c r="AD3292" s="119" t="n"/>
      <c r="AE3292" s="125" t="n"/>
      <c r="AF3292" s="124">
        <f>MONTH(O3292)</f>
        <v/>
      </c>
      <c r="AG3292" s="124">
        <f>VLOOKUP(IFERROR(MID(AE3292,1,(FIND(",",AE3292,1)-1)),AE3292),Facility_Region_Mapping,2,FALSE)</f>
        <v/>
      </c>
      <c r="AH3292" s="124" t="n"/>
      <c r="AI3292" s="124">
        <f>IF(C3292&lt;&gt;"",IF(M3292="ESM User",getInterfaceName($C3292),"NA"),"")</f>
        <v/>
      </c>
      <c r="AJ3292" s="116">
        <f>IF(Q3292&lt;&gt;"",DATE(YEAR(Q3292), MONTH(Q3292), DAY(Q3292)),"")</f>
        <v/>
      </c>
      <c r="AK3292" s="130">
        <f>IF(Q3292&lt;&gt;0,Q3292-N3292,TODAY()-N3292)</f>
        <v/>
      </c>
      <c r="AL3292" s="112">
        <f>IF(F3292="Re-assigned",0,IF(H3292="Closed",0,IF(H3292="Service Restored",0,IF(H3292="",0,1))))</f>
        <v/>
      </c>
      <c r="AM3292" s="124">
        <f>IF(AL3292=0,"",IF(AK3292&gt;20.99,"Aged","Non-Aged"))</f>
        <v/>
      </c>
      <c r="AN3292" s="112">
        <f>IF(Q3292&lt;&gt;"",MONTH(Q3292),"")</f>
        <v/>
      </c>
      <c r="AO3292" s="112">
        <f>IFERROR(VALUE(V3292),0)</f>
        <v/>
      </c>
    </row>
    <row customFormat="1" customHeight="1" ht="29.25" r="3293" s="112" spans="1:41">
      <c r="A3293" s="127" t="n"/>
      <c r="B3293" s="113" t="n"/>
      <c r="C3293" s="127" t="n"/>
      <c r="D3293" s="127" t="n"/>
      <c r="E3293" s="114">
        <f>IF(F3293 &lt;&gt; "",VLOOKUP(F3293,CategoryLookup,2,FALSE), "")</f>
        <v/>
      </c>
      <c r="F3293" s="126" t="n"/>
      <c r="G3293" s="127" t="n"/>
      <c r="H3293" s="127" t="n"/>
      <c r="I3293" s="127" t="n"/>
      <c r="J3293" s="127" t="n"/>
      <c r="K3293" s="127" t="n"/>
      <c r="L3293" s="127" t="n"/>
      <c r="M3293" s="127" t="n"/>
      <c r="N3293" s="120" t="n"/>
      <c r="O3293" s="120" t="n"/>
      <c r="P3293" s="120" t="n"/>
      <c r="Q3293" s="120" t="n"/>
      <c r="R3293" s="121" t="n"/>
      <c r="S3293" s="121" t="n"/>
      <c r="T3293" s="121" t="n"/>
      <c r="U3293" s="121" t="n"/>
      <c r="V3293" s="117">
        <f>IF(P3293="NA","NA",IF(P3293&lt;&gt;"",TEXT(P3293-N3293,"[h].mm"),""))</f>
        <v/>
      </c>
      <c r="W3293" s="118">
        <f>IF(AND(R3293="",S3293=""),"",R3293+S3293)</f>
        <v/>
      </c>
      <c r="X3293" s="116">
        <f>IF(O3293&lt;&gt;"",DATE(YEAR(O3293), MONTH(O3293), DAY(O3293)),"")</f>
        <v/>
      </c>
      <c r="Y3293" s="122" t="n"/>
      <c r="Z3293" s="123" t="n"/>
      <c r="AA3293" s="117">
        <f>IF(F3293="Re-assigned","NA",IF(W3293="","",IF(W3293&gt;=VLOOKUP(D3293,SLAMatrix,3,FALSE),"Yes",IF(W3293&lt;VLOOKUP(D3293,SLAMatrix,2,FALSE),"No","Internal"))))</f>
        <v/>
      </c>
      <c r="AB3293" s="123" t="n"/>
      <c r="AC3293" s="123" t="n"/>
      <c r="AD3293" s="119" t="n"/>
      <c r="AE3293" s="125" t="n"/>
      <c r="AF3293" s="124">
        <f>MONTH(O3293)</f>
        <v/>
      </c>
      <c r="AG3293" s="124">
        <f>VLOOKUP(IFERROR(MID(AE3293,1,(FIND(",",AE3293,1)-1)),AE3293),Facility_Region_Mapping,2,FALSE)</f>
        <v/>
      </c>
      <c r="AH3293" s="124" t="n"/>
      <c r="AI3293" s="124">
        <f>IF(C3293&lt;&gt;"",IF(M3293="ESM User",getInterfaceName($C3293),"NA"),"")</f>
        <v/>
      </c>
      <c r="AJ3293" s="116">
        <f>IF(Q3293&lt;&gt;"",DATE(YEAR(Q3293), MONTH(Q3293), DAY(Q3293)),"")</f>
        <v/>
      </c>
      <c r="AK3293" s="130">
        <f>IF(Q3293&lt;&gt;0,Q3293-N3293,TODAY()-N3293)</f>
        <v/>
      </c>
      <c r="AL3293" s="112">
        <f>IF(F3293="Re-assigned",0,IF(H3293="Closed",0,IF(H3293="Service Restored",0,IF(H3293="",0,1))))</f>
        <v/>
      </c>
      <c r="AM3293" s="124">
        <f>IF(AL3293=0,"",IF(AK3293&gt;20.99,"Aged","Non-Aged"))</f>
        <v/>
      </c>
      <c r="AN3293" s="112">
        <f>IF(Q3293&lt;&gt;"",MONTH(Q3293),"")</f>
        <v/>
      </c>
      <c r="AO3293" s="112">
        <f>IFERROR(VALUE(V3293),0)</f>
        <v/>
      </c>
    </row>
    <row customFormat="1" customHeight="1" ht="29.25" r="3294" s="112" spans="1:41">
      <c r="A3294" s="127" t="n"/>
      <c r="B3294" s="113" t="n"/>
      <c r="C3294" s="127" t="n"/>
      <c r="D3294" s="127" t="n"/>
      <c r="E3294" s="114">
        <f>IF(F3294 &lt;&gt; "",VLOOKUP(F3294,CategoryLookup,2,FALSE), "")</f>
        <v/>
      </c>
      <c r="F3294" s="126" t="n"/>
      <c r="G3294" s="127" t="n"/>
      <c r="H3294" s="127" t="n"/>
      <c r="I3294" s="127" t="n"/>
      <c r="J3294" s="127" t="n"/>
      <c r="K3294" s="127" t="n"/>
      <c r="L3294" s="127" t="n"/>
      <c r="M3294" s="127" t="n"/>
      <c r="N3294" s="120" t="n"/>
      <c r="O3294" s="120" t="n"/>
      <c r="P3294" s="120" t="n"/>
      <c r="Q3294" s="120" t="n"/>
      <c r="R3294" s="121" t="n"/>
      <c r="S3294" s="121" t="n"/>
      <c r="T3294" s="121" t="n"/>
      <c r="U3294" s="121" t="n"/>
      <c r="V3294" s="117">
        <f>IF(P3294="NA","NA",IF(P3294&lt;&gt;"",TEXT(P3294-N3294,"[h].mm"),""))</f>
        <v/>
      </c>
      <c r="W3294" s="118">
        <f>IF(AND(R3294="",S3294=""),"",R3294+S3294)</f>
        <v/>
      </c>
      <c r="X3294" s="116">
        <f>IF(O3294&lt;&gt;"",DATE(YEAR(O3294), MONTH(O3294), DAY(O3294)),"")</f>
        <v/>
      </c>
      <c r="Y3294" s="122" t="n"/>
      <c r="Z3294" s="123" t="n"/>
      <c r="AA3294" s="117">
        <f>IF(F3294="Re-assigned","NA",IF(W3294="","",IF(W3294&gt;=VLOOKUP(D3294,SLAMatrix,3,FALSE),"Yes",IF(W3294&lt;VLOOKUP(D3294,SLAMatrix,2,FALSE),"No","Internal"))))</f>
        <v/>
      </c>
      <c r="AB3294" s="123" t="n"/>
      <c r="AC3294" s="123" t="n"/>
      <c r="AD3294" s="119" t="n"/>
      <c r="AE3294" s="125" t="n"/>
      <c r="AF3294" s="124">
        <f>MONTH(O3294)</f>
        <v/>
      </c>
      <c r="AG3294" s="124">
        <f>VLOOKUP(IFERROR(MID(AE3294,1,(FIND(",",AE3294,1)-1)),AE3294),Facility_Region_Mapping,2,FALSE)</f>
        <v/>
      </c>
      <c r="AH3294" s="124" t="n"/>
      <c r="AI3294" s="124">
        <f>IF(C3294&lt;&gt;"",IF(M3294="ESM User",getInterfaceName($C3294),"NA"),"")</f>
        <v/>
      </c>
      <c r="AJ3294" s="116">
        <f>IF(Q3294&lt;&gt;"",DATE(YEAR(Q3294), MONTH(Q3294), DAY(Q3294)),"")</f>
        <v/>
      </c>
      <c r="AK3294" s="130">
        <f>IF(Q3294&lt;&gt;0,Q3294-N3294,TODAY()-N3294)</f>
        <v/>
      </c>
      <c r="AL3294" s="112">
        <f>IF(F3294="Re-assigned",0,IF(H3294="Closed",0,IF(H3294="Service Restored",0,IF(H3294="",0,1))))</f>
        <v/>
      </c>
      <c r="AM3294" s="124">
        <f>IF(AL3294=0,"",IF(AK3294&gt;20.99,"Aged","Non-Aged"))</f>
        <v/>
      </c>
      <c r="AN3294" s="112">
        <f>IF(Q3294&lt;&gt;"",MONTH(Q3294),"")</f>
        <v/>
      </c>
      <c r="AO3294" s="112">
        <f>IFERROR(VALUE(V3294),0)</f>
        <v/>
      </c>
    </row>
    <row customFormat="1" customHeight="1" ht="29.25" r="3295" s="112" spans="1:41">
      <c r="A3295" s="127" t="n"/>
      <c r="B3295" s="113" t="n"/>
      <c r="C3295" s="127" t="n"/>
      <c r="D3295" s="127" t="n"/>
      <c r="E3295" s="114">
        <f>IF(F3295 &lt;&gt; "",VLOOKUP(F3295,CategoryLookup,2,FALSE), "")</f>
        <v/>
      </c>
      <c r="F3295" s="126" t="n"/>
      <c r="G3295" s="127" t="n"/>
      <c r="H3295" s="127" t="n"/>
      <c r="I3295" s="127" t="n"/>
      <c r="J3295" s="127" t="n"/>
      <c r="K3295" s="127" t="n"/>
      <c r="L3295" s="127" t="n"/>
      <c r="M3295" s="127" t="n"/>
      <c r="N3295" s="120" t="n"/>
      <c r="O3295" s="120" t="n"/>
      <c r="P3295" s="120" t="n"/>
      <c r="Q3295" s="120" t="n"/>
      <c r="R3295" s="121" t="n"/>
      <c r="S3295" s="121" t="n"/>
      <c r="T3295" s="121" t="n"/>
      <c r="U3295" s="121" t="n"/>
      <c r="V3295" s="117">
        <f>IF(P3295="NA","NA",IF(P3295&lt;&gt;"",TEXT(P3295-N3295,"[h].mm"),""))</f>
        <v/>
      </c>
      <c r="W3295" s="118">
        <f>IF(AND(R3295="",S3295=""),"",R3295+S3295)</f>
        <v/>
      </c>
      <c r="X3295" s="116">
        <f>IF(O3295&lt;&gt;"",DATE(YEAR(O3295), MONTH(O3295), DAY(O3295)),"")</f>
        <v/>
      </c>
      <c r="Y3295" s="122" t="n"/>
      <c r="Z3295" s="123" t="n"/>
      <c r="AA3295" s="117">
        <f>IF(F3295="Re-assigned","NA",IF(W3295="","",IF(W3295&gt;=VLOOKUP(D3295,SLAMatrix,3,FALSE),"Yes",IF(W3295&lt;VLOOKUP(D3295,SLAMatrix,2,FALSE),"No","Internal"))))</f>
        <v/>
      </c>
      <c r="AB3295" s="123" t="n"/>
      <c r="AC3295" s="123" t="n"/>
      <c r="AD3295" s="119" t="n"/>
      <c r="AE3295" s="125" t="n"/>
      <c r="AF3295" s="124">
        <f>MONTH(O3295)</f>
        <v/>
      </c>
      <c r="AG3295" s="124">
        <f>VLOOKUP(IFERROR(MID(AE3295,1,(FIND(",",AE3295,1)-1)),AE3295),Facility_Region_Mapping,2,FALSE)</f>
        <v/>
      </c>
      <c r="AH3295" s="124" t="n"/>
      <c r="AI3295" s="124">
        <f>IF(C3295&lt;&gt;"",IF(M3295="ESM User",getInterfaceName($C3295),"NA"),"")</f>
        <v/>
      </c>
      <c r="AJ3295" s="116">
        <f>IF(Q3295&lt;&gt;"",DATE(YEAR(Q3295), MONTH(Q3295), DAY(Q3295)),"")</f>
        <v/>
      </c>
      <c r="AK3295" s="130">
        <f>IF(Q3295&lt;&gt;0,Q3295-N3295,TODAY()-N3295)</f>
        <v/>
      </c>
      <c r="AL3295" s="112">
        <f>IF(F3295="Re-assigned",0,IF(H3295="Closed",0,IF(H3295="Service Restored",0,IF(H3295="",0,1))))</f>
        <v/>
      </c>
      <c r="AM3295" s="124">
        <f>IF(AL3295=0,"",IF(AK3295&gt;20.99,"Aged","Non-Aged"))</f>
        <v/>
      </c>
      <c r="AN3295" s="112">
        <f>IF(Q3295&lt;&gt;"",MONTH(Q3295),"")</f>
        <v/>
      </c>
      <c r="AO3295" s="112">
        <f>IFERROR(VALUE(V3295),0)</f>
        <v/>
      </c>
    </row>
    <row customFormat="1" customHeight="1" ht="29.25" r="3296" s="112" spans="1:41">
      <c r="A3296" s="127" t="n"/>
      <c r="B3296" s="113" t="n"/>
      <c r="C3296" s="127" t="n"/>
      <c r="D3296" s="127" t="n"/>
      <c r="E3296" s="114">
        <f>IF(F3296 &lt;&gt; "",VLOOKUP(F3296,CategoryLookup,2,FALSE), "")</f>
        <v/>
      </c>
      <c r="F3296" s="126" t="n"/>
      <c r="G3296" s="127" t="n"/>
      <c r="H3296" s="127" t="n"/>
      <c r="I3296" s="127" t="n"/>
      <c r="J3296" s="127" t="n"/>
      <c r="K3296" s="127" t="n"/>
      <c r="L3296" s="127" t="n"/>
      <c r="M3296" s="127" t="n"/>
      <c r="N3296" s="120" t="n"/>
      <c r="O3296" s="120" t="n"/>
      <c r="P3296" s="120" t="n"/>
      <c r="Q3296" s="120" t="n"/>
      <c r="R3296" s="121" t="n"/>
      <c r="S3296" s="121" t="n"/>
      <c r="T3296" s="121" t="n"/>
      <c r="U3296" s="121" t="n"/>
      <c r="V3296" s="117">
        <f>IF(P3296="NA","NA",IF(P3296&lt;&gt;"",TEXT(P3296-N3296,"[h].mm"),""))</f>
        <v/>
      </c>
      <c r="W3296" s="118">
        <f>IF(AND(R3296="",S3296=""),"",R3296+S3296)</f>
        <v/>
      </c>
      <c r="X3296" s="116">
        <f>IF(O3296&lt;&gt;"",DATE(YEAR(O3296), MONTH(O3296), DAY(O3296)),"")</f>
        <v/>
      </c>
      <c r="Y3296" s="122" t="n"/>
      <c r="Z3296" s="123" t="n"/>
      <c r="AA3296" s="117">
        <f>IF(F3296="Re-assigned","NA",IF(W3296="","",IF(W3296&gt;=VLOOKUP(D3296,SLAMatrix,3,FALSE),"Yes",IF(W3296&lt;VLOOKUP(D3296,SLAMatrix,2,FALSE),"No","Internal"))))</f>
        <v/>
      </c>
      <c r="AB3296" s="123" t="n"/>
      <c r="AC3296" s="123" t="n"/>
      <c r="AD3296" s="119" t="n"/>
      <c r="AE3296" s="125" t="n"/>
      <c r="AF3296" s="124">
        <f>MONTH(O3296)</f>
        <v/>
      </c>
      <c r="AG3296" s="124">
        <f>VLOOKUP(IFERROR(MID(AE3296,1,(FIND(",",AE3296,1)-1)),AE3296),Facility_Region_Mapping,2,FALSE)</f>
        <v/>
      </c>
      <c r="AH3296" s="124" t="n"/>
      <c r="AI3296" s="124">
        <f>IF(C3296&lt;&gt;"",IF(M3296="ESM User",getInterfaceName($C3296),"NA"),"")</f>
        <v/>
      </c>
      <c r="AJ3296" s="116">
        <f>IF(Q3296&lt;&gt;"",DATE(YEAR(Q3296), MONTH(Q3296), DAY(Q3296)),"")</f>
        <v/>
      </c>
      <c r="AK3296" s="130">
        <f>IF(Q3296&lt;&gt;0,Q3296-N3296,TODAY()-N3296)</f>
        <v/>
      </c>
      <c r="AL3296" s="112">
        <f>IF(F3296="Re-assigned",0,IF(H3296="Closed",0,IF(H3296="Service Restored",0,IF(H3296="",0,1))))</f>
        <v/>
      </c>
      <c r="AM3296" s="124">
        <f>IF(AL3296=0,"",IF(AK3296&gt;20.99,"Aged","Non-Aged"))</f>
        <v/>
      </c>
      <c r="AN3296" s="112">
        <f>IF(Q3296&lt;&gt;"",MONTH(Q3296),"")</f>
        <v/>
      </c>
      <c r="AO3296" s="112">
        <f>IFERROR(VALUE(V3296),0)</f>
        <v/>
      </c>
    </row>
    <row customFormat="1" customHeight="1" ht="29.25" r="3297" s="112" spans="1:41">
      <c r="A3297" s="127" t="n"/>
      <c r="B3297" s="113" t="n"/>
      <c r="C3297" s="127" t="n"/>
      <c r="D3297" s="127" t="n"/>
      <c r="E3297" s="114">
        <f>IF(F3297 &lt;&gt; "",VLOOKUP(F3297,CategoryLookup,2,FALSE), "")</f>
        <v/>
      </c>
      <c r="F3297" s="126" t="n"/>
      <c r="G3297" s="127" t="n"/>
      <c r="H3297" s="127" t="n"/>
      <c r="I3297" s="127" t="n"/>
      <c r="J3297" s="127" t="n"/>
      <c r="K3297" s="127" t="n"/>
      <c r="L3297" s="127" t="n"/>
      <c r="M3297" s="127" t="n"/>
      <c r="N3297" s="120" t="n"/>
      <c r="O3297" s="120" t="n"/>
      <c r="P3297" s="120" t="n"/>
      <c r="Q3297" s="120" t="n"/>
      <c r="R3297" s="121" t="n"/>
      <c r="S3297" s="121" t="n"/>
      <c r="T3297" s="121" t="n"/>
      <c r="U3297" s="121" t="n"/>
      <c r="V3297" s="117">
        <f>IF(P3297="NA","NA",IF(P3297&lt;&gt;"",TEXT(P3297-N3297,"[h].mm"),""))</f>
        <v/>
      </c>
      <c r="W3297" s="118">
        <f>IF(AND(R3297="",S3297=""),"",R3297+S3297)</f>
        <v/>
      </c>
      <c r="X3297" s="116">
        <f>IF(O3297&lt;&gt;"",DATE(YEAR(O3297), MONTH(O3297), DAY(O3297)),"")</f>
        <v/>
      </c>
      <c r="Y3297" s="122" t="n"/>
      <c r="Z3297" s="123" t="n"/>
      <c r="AA3297" s="117">
        <f>IF(F3297="Re-assigned","NA",IF(W3297="","",IF(W3297&gt;=VLOOKUP(D3297,SLAMatrix,3,FALSE),"Yes",IF(W3297&lt;VLOOKUP(D3297,SLAMatrix,2,FALSE),"No","Internal"))))</f>
        <v/>
      </c>
      <c r="AB3297" s="123" t="n"/>
      <c r="AC3297" s="123" t="n"/>
      <c r="AD3297" s="119" t="n"/>
      <c r="AE3297" s="125" t="n"/>
      <c r="AF3297" s="124">
        <f>MONTH(O3297)</f>
        <v/>
      </c>
      <c r="AG3297" s="124">
        <f>VLOOKUP(IFERROR(MID(AE3297,1,(FIND(",",AE3297,1)-1)),AE3297),Facility_Region_Mapping,2,FALSE)</f>
        <v/>
      </c>
      <c r="AH3297" s="124" t="n"/>
      <c r="AI3297" s="124">
        <f>IF(C3297&lt;&gt;"",IF(M3297="ESM User",getInterfaceName($C3297),"NA"),"")</f>
        <v/>
      </c>
      <c r="AJ3297" s="116">
        <f>IF(Q3297&lt;&gt;"",DATE(YEAR(Q3297), MONTH(Q3297), DAY(Q3297)),"")</f>
        <v/>
      </c>
      <c r="AK3297" s="130">
        <f>IF(Q3297&lt;&gt;0,Q3297-N3297,TODAY()-N3297)</f>
        <v/>
      </c>
      <c r="AL3297" s="112">
        <f>IF(F3297="Re-assigned",0,IF(H3297="Closed",0,IF(H3297="Service Restored",0,IF(H3297="",0,1))))</f>
        <v/>
      </c>
      <c r="AM3297" s="124">
        <f>IF(AL3297=0,"",IF(AK3297&gt;20.99,"Aged","Non-Aged"))</f>
        <v/>
      </c>
      <c r="AN3297" s="112">
        <f>IF(Q3297&lt;&gt;"",MONTH(Q3297),"")</f>
        <v/>
      </c>
      <c r="AO3297" s="112">
        <f>IFERROR(VALUE(V3297),0)</f>
        <v/>
      </c>
    </row>
    <row customFormat="1" customHeight="1" ht="29.25" r="3298" s="112" spans="1:41">
      <c r="A3298" s="127" t="n"/>
      <c r="B3298" s="113" t="n"/>
      <c r="C3298" s="127" t="n"/>
      <c r="D3298" s="127" t="n"/>
      <c r="E3298" s="114">
        <f>IF(F3298 &lt;&gt; "",VLOOKUP(F3298,CategoryLookup,2,FALSE), "")</f>
        <v/>
      </c>
      <c r="F3298" s="126" t="n"/>
      <c r="G3298" s="127" t="n"/>
      <c r="H3298" s="127" t="n"/>
      <c r="I3298" s="127" t="n"/>
      <c r="J3298" s="127" t="n"/>
      <c r="K3298" s="127" t="n"/>
      <c r="L3298" s="127" t="n"/>
      <c r="M3298" s="127" t="n"/>
      <c r="N3298" s="120" t="n"/>
      <c r="O3298" s="120" t="n"/>
      <c r="P3298" s="120" t="n"/>
      <c r="Q3298" s="120" t="n"/>
      <c r="R3298" s="121" t="n"/>
      <c r="S3298" s="121" t="n"/>
      <c r="T3298" s="121" t="n"/>
      <c r="U3298" s="121" t="n"/>
      <c r="V3298" s="117">
        <f>IF(P3298="NA","NA",IF(P3298&lt;&gt;"",TEXT(P3298-N3298,"[h].mm"),""))</f>
        <v/>
      </c>
      <c r="W3298" s="118">
        <f>IF(AND(R3298="",S3298=""),"",R3298+S3298)</f>
        <v/>
      </c>
      <c r="X3298" s="116">
        <f>IF(O3298&lt;&gt;"",DATE(YEAR(O3298), MONTH(O3298), DAY(O3298)),"")</f>
        <v/>
      </c>
      <c r="Y3298" s="122" t="n"/>
      <c r="Z3298" s="123" t="n"/>
      <c r="AA3298" s="117">
        <f>IF(F3298="Re-assigned","NA",IF(W3298="","",IF(W3298&gt;=VLOOKUP(D3298,SLAMatrix,3,FALSE),"Yes",IF(W3298&lt;VLOOKUP(D3298,SLAMatrix,2,FALSE),"No","Internal"))))</f>
        <v/>
      </c>
      <c r="AB3298" s="123" t="n"/>
      <c r="AC3298" s="123" t="n"/>
      <c r="AD3298" s="119" t="n"/>
      <c r="AE3298" s="125" t="n"/>
      <c r="AF3298" s="124">
        <f>MONTH(O3298)</f>
        <v/>
      </c>
      <c r="AG3298" s="124">
        <f>VLOOKUP(IFERROR(MID(AE3298,1,(FIND(",",AE3298,1)-1)),AE3298),Facility_Region_Mapping,2,FALSE)</f>
        <v/>
      </c>
      <c r="AH3298" s="124" t="n"/>
      <c r="AI3298" s="124">
        <f>IF(C3298&lt;&gt;"",IF(M3298="ESM User",getInterfaceName($C3298),"NA"),"")</f>
        <v/>
      </c>
      <c r="AJ3298" s="116">
        <f>IF(Q3298&lt;&gt;"",DATE(YEAR(Q3298), MONTH(Q3298), DAY(Q3298)),"")</f>
        <v/>
      </c>
      <c r="AK3298" s="130">
        <f>IF(Q3298&lt;&gt;0,Q3298-N3298,TODAY()-N3298)</f>
        <v/>
      </c>
      <c r="AL3298" s="112">
        <f>IF(F3298="Re-assigned",0,IF(H3298="Closed",0,IF(H3298="Service Restored",0,IF(H3298="",0,1))))</f>
        <v/>
      </c>
      <c r="AM3298" s="124">
        <f>IF(AL3298=0,"",IF(AK3298&gt;20.99,"Aged","Non-Aged"))</f>
        <v/>
      </c>
      <c r="AN3298" s="112">
        <f>IF(Q3298&lt;&gt;"",MONTH(Q3298),"")</f>
        <v/>
      </c>
      <c r="AO3298" s="112">
        <f>IFERROR(VALUE(V3298),0)</f>
        <v/>
      </c>
    </row>
    <row customFormat="1" customHeight="1" ht="29.25" r="3299" s="112" spans="1:41">
      <c r="A3299" s="127" t="n"/>
      <c r="B3299" s="113" t="n"/>
      <c r="C3299" s="127" t="n"/>
      <c r="D3299" s="127" t="n"/>
      <c r="E3299" s="114">
        <f>IF(F3299 &lt;&gt; "",VLOOKUP(F3299,CategoryLookup,2,FALSE), "")</f>
        <v/>
      </c>
      <c r="F3299" s="126" t="n"/>
      <c r="G3299" s="127" t="n"/>
      <c r="H3299" s="127" t="n"/>
      <c r="I3299" s="127" t="n"/>
      <c r="J3299" s="127" t="n"/>
      <c r="K3299" s="127" t="n"/>
      <c r="L3299" s="127" t="n"/>
      <c r="M3299" s="127" t="n"/>
      <c r="N3299" s="120" t="n"/>
      <c r="O3299" s="120" t="n"/>
      <c r="P3299" s="120" t="n"/>
      <c r="Q3299" s="120" t="n"/>
      <c r="R3299" s="121" t="n"/>
      <c r="S3299" s="121" t="n"/>
      <c r="T3299" s="121" t="n"/>
      <c r="U3299" s="121" t="n"/>
      <c r="V3299" s="117">
        <f>IF(P3299="NA","NA",IF(P3299&lt;&gt;"",TEXT(P3299-N3299,"[h].mm"),""))</f>
        <v/>
      </c>
      <c r="W3299" s="118">
        <f>IF(AND(R3299="",S3299=""),"",R3299+S3299)</f>
        <v/>
      </c>
      <c r="X3299" s="116">
        <f>IF(O3299&lt;&gt;"",DATE(YEAR(O3299), MONTH(O3299), DAY(O3299)),"")</f>
        <v/>
      </c>
      <c r="Y3299" s="122" t="n"/>
      <c r="Z3299" s="123" t="n"/>
      <c r="AA3299" s="117">
        <f>IF(F3299="Re-assigned","NA",IF(W3299="","",IF(W3299&gt;=VLOOKUP(D3299,SLAMatrix,3,FALSE),"Yes",IF(W3299&lt;VLOOKUP(D3299,SLAMatrix,2,FALSE),"No","Internal"))))</f>
        <v/>
      </c>
      <c r="AB3299" s="123" t="n"/>
      <c r="AC3299" s="123" t="n"/>
      <c r="AD3299" s="119" t="n"/>
      <c r="AE3299" s="125" t="n"/>
      <c r="AF3299" s="124">
        <f>MONTH(O3299)</f>
        <v/>
      </c>
      <c r="AG3299" s="124">
        <f>VLOOKUP(IFERROR(MID(AE3299,1,(FIND(",",AE3299,1)-1)),AE3299),Facility_Region_Mapping,2,FALSE)</f>
        <v/>
      </c>
      <c r="AH3299" s="124" t="n"/>
      <c r="AI3299" s="124">
        <f>IF(C3299&lt;&gt;"",IF(M3299="ESM User",getInterfaceName($C3299),"NA"),"")</f>
        <v/>
      </c>
      <c r="AJ3299" s="116">
        <f>IF(Q3299&lt;&gt;"",DATE(YEAR(Q3299), MONTH(Q3299), DAY(Q3299)),"")</f>
        <v/>
      </c>
      <c r="AK3299" s="130">
        <f>IF(Q3299&lt;&gt;0,Q3299-N3299,TODAY()-N3299)</f>
        <v/>
      </c>
      <c r="AL3299" s="112">
        <f>IF(F3299="Re-assigned",0,IF(H3299="Closed",0,IF(H3299="Service Restored",0,IF(H3299="",0,1))))</f>
        <v/>
      </c>
      <c r="AM3299" s="124">
        <f>IF(AL3299=0,"",IF(AK3299&gt;20.99,"Aged","Non-Aged"))</f>
        <v/>
      </c>
      <c r="AN3299" s="112">
        <f>IF(Q3299&lt;&gt;"",MONTH(Q3299),"")</f>
        <v/>
      </c>
      <c r="AO3299" s="112">
        <f>IFERROR(VALUE(V3299),0)</f>
        <v/>
      </c>
    </row>
    <row customFormat="1" customHeight="1" ht="29.25" r="3300" s="112" spans="1:41">
      <c r="A3300" s="127" t="n"/>
      <c r="B3300" s="113" t="n"/>
      <c r="C3300" s="127" t="n"/>
      <c r="D3300" s="127" t="n"/>
      <c r="E3300" s="114">
        <f>IF(F3300 &lt;&gt; "",VLOOKUP(F3300,CategoryLookup,2,FALSE), "")</f>
        <v/>
      </c>
      <c r="F3300" s="126" t="n"/>
      <c r="G3300" s="127" t="n"/>
      <c r="H3300" s="127" t="n"/>
      <c r="I3300" s="127" t="n"/>
      <c r="J3300" s="127" t="n"/>
      <c r="K3300" s="127" t="n"/>
      <c r="L3300" s="127" t="n"/>
      <c r="M3300" s="127" t="n"/>
      <c r="N3300" s="120" t="n"/>
      <c r="O3300" s="120" t="n"/>
      <c r="P3300" s="120" t="n"/>
      <c r="Q3300" s="120" t="n"/>
      <c r="R3300" s="121" t="n"/>
      <c r="S3300" s="121" t="n"/>
      <c r="T3300" s="121" t="n"/>
      <c r="U3300" s="121" t="n"/>
      <c r="V3300" s="117">
        <f>IF(P3300="NA","NA",IF(P3300&lt;&gt;"",TEXT(P3300-N3300,"[h].mm"),""))</f>
        <v/>
      </c>
      <c r="W3300" s="118">
        <f>IF(AND(R3300="",S3300=""),"",R3300+S3300)</f>
        <v/>
      </c>
      <c r="X3300" s="116">
        <f>IF(O3300&lt;&gt;"",DATE(YEAR(O3300), MONTH(O3300), DAY(O3300)),"")</f>
        <v/>
      </c>
      <c r="Y3300" s="122" t="n"/>
      <c r="Z3300" s="123" t="n"/>
      <c r="AA3300" s="117">
        <f>IF(F3300="Re-assigned","NA",IF(W3300="","",IF(W3300&gt;=VLOOKUP(D3300,SLAMatrix,3,FALSE),"Yes",IF(W3300&lt;VLOOKUP(D3300,SLAMatrix,2,FALSE),"No","Internal"))))</f>
        <v/>
      </c>
      <c r="AB3300" s="123" t="n"/>
      <c r="AC3300" s="123" t="n"/>
      <c r="AD3300" s="119" t="n"/>
      <c r="AE3300" s="125" t="n"/>
      <c r="AF3300" s="124">
        <f>MONTH(O3300)</f>
        <v/>
      </c>
      <c r="AG3300" s="124">
        <f>VLOOKUP(IFERROR(MID(AE3300,1,(FIND(",",AE3300,1)-1)),AE3300),Facility_Region_Mapping,2,FALSE)</f>
        <v/>
      </c>
      <c r="AH3300" s="124" t="n"/>
      <c r="AI3300" s="124">
        <f>IF(C3300&lt;&gt;"",IF(M3300="ESM User",getInterfaceName($C3300),"NA"),"")</f>
        <v/>
      </c>
      <c r="AJ3300" s="116">
        <f>IF(Q3300&lt;&gt;"",DATE(YEAR(Q3300), MONTH(Q3300), DAY(Q3300)),"")</f>
        <v/>
      </c>
      <c r="AK3300" s="130">
        <f>IF(Q3300&lt;&gt;0,Q3300-N3300,TODAY()-N3300)</f>
        <v/>
      </c>
      <c r="AL3300" s="112">
        <f>IF(F3300="Re-assigned",0,IF(H3300="Closed",0,IF(H3300="Service Restored",0,IF(H3300="",0,1))))</f>
        <v/>
      </c>
      <c r="AM3300" s="124">
        <f>IF(AL3300=0,"",IF(AK3300&gt;20.99,"Aged","Non-Aged"))</f>
        <v/>
      </c>
      <c r="AN3300" s="112">
        <f>IF(Q3300&lt;&gt;"",MONTH(Q3300),"")</f>
        <v/>
      </c>
      <c r="AO3300" s="112">
        <f>IFERROR(VALUE(V3300),0)</f>
        <v/>
      </c>
    </row>
    <row customFormat="1" customHeight="1" ht="29.25" r="3301" s="112" spans="1:41">
      <c r="A3301" s="127" t="n"/>
      <c r="B3301" s="113" t="n"/>
      <c r="C3301" s="127" t="n"/>
      <c r="D3301" s="127" t="n"/>
      <c r="E3301" s="114">
        <f>IF(F3301 &lt;&gt; "",VLOOKUP(F3301,CategoryLookup,2,FALSE), "")</f>
        <v/>
      </c>
      <c r="F3301" s="126" t="n"/>
      <c r="G3301" s="127" t="n"/>
      <c r="H3301" s="127" t="n"/>
      <c r="I3301" s="127" t="n"/>
      <c r="J3301" s="127" t="n"/>
      <c r="K3301" s="127" t="n"/>
      <c r="L3301" s="127" t="n"/>
      <c r="M3301" s="127" t="n"/>
      <c r="N3301" s="120" t="n"/>
      <c r="O3301" s="120" t="n"/>
      <c r="P3301" s="120" t="n"/>
      <c r="Q3301" s="120" t="n"/>
      <c r="R3301" s="121" t="n"/>
      <c r="S3301" s="121" t="n"/>
      <c r="T3301" s="121" t="n"/>
      <c r="U3301" s="121" t="n"/>
      <c r="V3301" s="117">
        <f>IF(P3301="NA","NA",IF(P3301&lt;&gt;"",TEXT(P3301-N3301,"[h].mm"),""))</f>
        <v/>
      </c>
      <c r="W3301" s="118">
        <f>IF(AND(R3301="",S3301=""),"",R3301+S3301)</f>
        <v/>
      </c>
      <c r="X3301" s="116">
        <f>IF(O3301&lt;&gt;"",DATE(YEAR(O3301), MONTH(O3301), DAY(O3301)),"")</f>
        <v/>
      </c>
      <c r="Y3301" s="122" t="n"/>
      <c r="Z3301" s="123" t="n"/>
      <c r="AA3301" s="117">
        <f>IF(F3301="Re-assigned","NA",IF(W3301="","",IF(W3301&gt;=VLOOKUP(D3301,SLAMatrix,3,FALSE),"Yes",IF(W3301&lt;VLOOKUP(D3301,SLAMatrix,2,FALSE),"No","Internal"))))</f>
        <v/>
      </c>
      <c r="AB3301" s="123" t="n"/>
      <c r="AC3301" s="123" t="n"/>
      <c r="AD3301" s="119" t="n"/>
      <c r="AE3301" s="125" t="n"/>
      <c r="AF3301" s="124">
        <f>MONTH(O3301)</f>
        <v/>
      </c>
      <c r="AG3301" s="124">
        <f>VLOOKUP(IFERROR(MID(AE3301,1,(FIND(",",AE3301,1)-1)),AE3301),Facility_Region_Mapping,2,FALSE)</f>
        <v/>
      </c>
      <c r="AH3301" s="124" t="n"/>
      <c r="AI3301" s="124">
        <f>IF(C3301&lt;&gt;"",IF(M3301="ESM User",getInterfaceName($C3301),"NA"),"")</f>
        <v/>
      </c>
      <c r="AJ3301" s="116">
        <f>IF(Q3301&lt;&gt;"",DATE(YEAR(Q3301), MONTH(Q3301), DAY(Q3301)),"")</f>
        <v/>
      </c>
      <c r="AK3301" s="130">
        <f>IF(Q3301&lt;&gt;0,Q3301-N3301,TODAY()-N3301)</f>
        <v/>
      </c>
      <c r="AL3301" s="112">
        <f>IF(F3301="Re-assigned",0,IF(H3301="Closed",0,IF(H3301="Service Restored",0,IF(H3301="",0,1))))</f>
        <v/>
      </c>
      <c r="AM3301" s="124">
        <f>IF(AL3301=0,"",IF(AK3301&gt;20.99,"Aged","Non-Aged"))</f>
        <v/>
      </c>
      <c r="AN3301" s="112">
        <f>IF(Q3301&lt;&gt;"",MONTH(Q3301),"")</f>
        <v/>
      </c>
      <c r="AO3301" s="112">
        <f>IFERROR(VALUE(V3301),0)</f>
        <v/>
      </c>
    </row>
    <row customFormat="1" customHeight="1" ht="29.25" r="3302" s="112" spans="1:41">
      <c r="A3302" s="127" t="n"/>
      <c r="B3302" s="113" t="n"/>
      <c r="C3302" s="127" t="n"/>
      <c r="D3302" s="127" t="n"/>
      <c r="E3302" s="114">
        <f>IF(F3302 &lt;&gt; "",VLOOKUP(F3302,CategoryLookup,2,FALSE), "")</f>
        <v/>
      </c>
      <c r="F3302" s="126" t="n"/>
      <c r="G3302" s="127" t="n"/>
      <c r="H3302" s="127" t="n"/>
      <c r="I3302" s="127" t="n"/>
      <c r="J3302" s="127" t="n"/>
      <c r="K3302" s="127" t="n"/>
      <c r="L3302" s="127" t="n"/>
      <c r="M3302" s="127" t="n"/>
      <c r="N3302" s="120" t="n"/>
      <c r="O3302" s="120" t="n"/>
      <c r="P3302" s="120" t="n"/>
      <c r="Q3302" s="120" t="n"/>
      <c r="R3302" s="121" t="n"/>
      <c r="S3302" s="121" t="n"/>
      <c r="T3302" s="121" t="n"/>
      <c r="U3302" s="121" t="n"/>
      <c r="V3302" s="117">
        <f>IF(P3302="NA","NA",IF(P3302&lt;&gt;"",TEXT(P3302-N3302,"[h].mm"),""))</f>
        <v/>
      </c>
      <c r="W3302" s="118">
        <f>IF(AND(R3302="",S3302=""),"",R3302+S3302)</f>
        <v/>
      </c>
      <c r="X3302" s="116">
        <f>IF(O3302&lt;&gt;"",DATE(YEAR(O3302), MONTH(O3302), DAY(O3302)),"")</f>
        <v/>
      </c>
      <c r="Y3302" s="122" t="n"/>
      <c r="Z3302" s="123" t="n"/>
      <c r="AA3302" s="117">
        <f>IF(F3302="Re-assigned","NA",IF(W3302="","",IF(W3302&gt;=VLOOKUP(D3302,SLAMatrix,3,FALSE),"Yes",IF(W3302&lt;VLOOKUP(D3302,SLAMatrix,2,FALSE),"No","Internal"))))</f>
        <v/>
      </c>
      <c r="AB3302" s="123" t="n"/>
      <c r="AC3302" s="123" t="n"/>
      <c r="AD3302" s="119" t="n"/>
      <c r="AE3302" s="125" t="n"/>
      <c r="AF3302" s="124">
        <f>MONTH(O3302)</f>
        <v/>
      </c>
      <c r="AG3302" s="124">
        <f>VLOOKUP(IFERROR(MID(AE3302,1,(FIND(",",AE3302,1)-1)),AE3302),Facility_Region_Mapping,2,FALSE)</f>
        <v/>
      </c>
      <c r="AH3302" s="124" t="n"/>
      <c r="AI3302" s="124">
        <f>IF(C3302&lt;&gt;"",IF(M3302="ESM User",getInterfaceName($C3302),"NA"),"")</f>
        <v/>
      </c>
      <c r="AJ3302" s="116">
        <f>IF(Q3302&lt;&gt;"",DATE(YEAR(Q3302), MONTH(Q3302), DAY(Q3302)),"")</f>
        <v/>
      </c>
      <c r="AK3302" s="130">
        <f>IF(Q3302&lt;&gt;0,Q3302-N3302,TODAY()-N3302)</f>
        <v/>
      </c>
      <c r="AL3302" s="112">
        <f>IF(F3302="Re-assigned",0,IF(H3302="Closed",0,IF(H3302="Service Restored",0,IF(H3302="",0,1))))</f>
        <v/>
      </c>
      <c r="AM3302" s="124">
        <f>IF(AL3302=0,"",IF(AK3302&gt;20.99,"Aged","Non-Aged"))</f>
        <v/>
      </c>
      <c r="AN3302" s="112">
        <f>IF(Q3302&lt;&gt;"",MONTH(Q3302),"")</f>
        <v/>
      </c>
      <c r="AO3302" s="112">
        <f>IFERROR(VALUE(V3302),0)</f>
        <v/>
      </c>
    </row>
    <row customFormat="1" customHeight="1" ht="29.25" r="3303" s="112" spans="1:41">
      <c r="A3303" s="127" t="n"/>
      <c r="B3303" s="113" t="n"/>
      <c r="C3303" s="127" t="n"/>
      <c r="D3303" s="127" t="n"/>
      <c r="E3303" s="114">
        <f>IF(F3303 &lt;&gt; "",VLOOKUP(F3303,CategoryLookup,2,FALSE), "")</f>
        <v/>
      </c>
      <c r="F3303" s="126" t="n"/>
      <c r="G3303" s="127" t="n"/>
      <c r="H3303" s="127" t="n"/>
      <c r="I3303" s="127" t="n"/>
      <c r="J3303" s="127" t="n"/>
      <c r="K3303" s="127" t="n"/>
      <c r="L3303" s="127" t="n"/>
      <c r="M3303" s="127" t="n"/>
      <c r="N3303" s="120" t="n"/>
      <c r="O3303" s="120" t="n"/>
      <c r="P3303" s="120" t="n"/>
      <c r="Q3303" s="120" t="n"/>
      <c r="R3303" s="121" t="n"/>
      <c r="S3303" s="121" t="n"/>
      <c r="T3303" s="121" t="n"/>
      <c r="U3303" s="121" t="n"/>
      <c r="V3303" s="117">
        <f>IF(P3303="NA","NA",IF(P3303&lt;&gt;"",TEXT(P3303-N3303,"[h].mm"),""))</f>
        <v/>
      </c>
      <c r="W3303" s="118">
        <f>IF(AND(R3303="",S3303=""),"",R3303+S3303)</f>
        <v/>
      </c>
      <c r="X3303" s="116">
        <f>IF(O3303&lt;&gt;"",DATE(YEAR(O3303), MONTH(O3303), DAY(O3303)),"")</f>
        <v/>
      </c>
      <c r="Y3303" s="122" t="n"/>
      <c r="Z3303" s="123" t="n"/>
      <c r="AA3303" s="117">
        <f>IF(F3303="Re-assigned","NA",IF(W3303="","",IF(W3303&gt;=VLOOKUP(D3303,SLAMatrix,3,FALSE),"Yes",IF(W3303&lt;VLOOKUP(D3303,SLAMatrix,2,FALSE),"No","Internal"))))</f>
        <v/>
      </c>
      <c r="AB3303" s="123" t="n"/>
      <c r="AC3303" s="123" t="n"/>
      <c r="AD3303" s="119" t="n"/>
      <c r="AE3303" s="125" t="n"/>
      <c r="AF3303" s="124">
        <f>MONTH(O3303)</f>
        <v/>
      </c>
      <c r="AG3303" s="124">
        <f>VLOOKUP(IFERROR(MID(AE3303,1,(FIND(",",AE3303,1)-1)),AE3303),Facility_Region_Mapping,2,FALSE)</f>
        <v/>
      </c>
      <c r="AH3303" s="124" t="n"/>
      <c r="AI3303" s="124">
        <f>IF(C3303&lt;&gt;"",IF(M3303="ESM User",getInterfaceName($C3303),"NA"),"")</f>
        <v/>
      </c>
      <c r="AJ3303" s="116">
        <f>IF(Q3303&lt;&gt;"",DATE(YEAR(Q3303), MONTH(Q3303), DAY(Q3303)),"")</f>
        <v/>
      </c>
      <c r="AK3303" s="130">
        <f>IF(Q3303&lt;&gt;0,Q3303-N3303,TODAY()-N3303)</f>
        <v/>
      </c>
      <c r="AL3303" s="112">
        <f>IF(F3303="Re-assigned",0,IF(H3303="Closed",0,IF(H3303="Service Restored",0,IF(H3303="",0,1))))</f>
        <v/>
      </c>
      <c r="AM3303" s="124">
        <f>IF(AL3303=0,"",IF(AK3303&gt;20.99,"Aged","Non-Aged"))</f>
        <v/>
      </c>
      <c r="AN3303" s="112">
        <f>IF(Q3303&lt;&gt;"",MONTH(Q3303),"")</f>
        <v/>
      </c>
      <c r="AO3303" s="112">
        <f>IFERROR(VALUE(V3303),0)</f>
        <v/>
      </c>
    </row>
    <row customFormat="1" customHeight="1" ht="29.25" r="3304" s="112" spans="1:41">
      <c r="A3304" s="127" t="n"/>
      <c r="B3304" s="113" t="n"/>
      <c r="C3304" s="127" t="n"/>
      <c r="D3304" s="127" t="n"/>
      <c r="E3304" s="114">
        <f>IF(F3304 &lt;&gt; "",VLOOKUP(F3304,CategoryLookup,2,FALSE), "")</f>
        <v/>
      </c>
      <c r="F3304" s="126" t="n"/>
      <c r="G3304" s="127" t="n"/>
      <c r="H3304" s="127" t="n"/>
      <c r="I3304" s="127" t="n"/>
      <c r="J3304" s="127" t="n"/>
      <c r="K3304" s="127" t="n"/>
      <c r="L3304" s="127" t="n"/>
      <c r="M3304" s="127" t="n"/>
      <c r="N3304" s="120" t="n"/>
      <c r="O3304" s="120" t="n"/>
      <c r="P3304" s="120" t="n"/>
      <c r="Q3304" s="120" t="n"/>
      <c r="R3304" s="121" t="n"/>
      <c r="S3304" s="121" t="n"/>
      <c r="T3304" s="121" t="n"/>
      <c r="U3304" s="121" t="n"/>
      <c r="V3304" s="117">
        <f>IF(P3304="NA","NA",IF(P3304&lt;&gt;"",TEXT(P3304-N3304,"[h].mm"),""))</f>
        <v/>
      </c>
      <c r="W3304" s="118">
        <f>IF(AND(R3304="",S3304=""),"",R3304+S3304)</f>
        <v/>
      </c>
      <c r="X3304" s="116">
        <f>IF(O3304&lt;&gt;"",DATE(YEAR(O3304), MONTH(O3304), DAY(O3304)),"")</f>
        <v/>
      </c>
      <c r="Y3304" s="122" t="n"/>
      <c r="Z3304" s="123" t="n"/>
      <c r="AA3304" s="117">
        <f>IF(F3304="Re-assigned","NA",IF(W3304="","",IF(W3304&gt;=VLOOKUP(D3304,SLAMatrix,3,FALSE),"Yes",IF(W3304&lt;VLOOKUP(D3304,SLAMatrix,2,FALSE),"No","Internal"))))</f>
        <v/>
      </c>
      <c r="AB3304" s="123" t="n"/>
      <c r="AC3304" s="123" t="n"/>
      <c r="AD3304" s="119" t="n"/>
      <c r="AE3304" s="125" t="n"/>
      <c r="AF3304" s="124">
        <f>MONTH(O3304)</f>
        <v/>
      </c>
      <c r="AG3304" s="124">
        <f>VLOOKUP(IFERROR(MID(AE3304,1,(FIND(",",AE3304,1)-1)),AE3304),Facility_Region_Mapping,2,FALSE)</f>
        <v/>
      </c>
      <c r="AH3304" s="124" t="n"/>
      <c r="AI3304" s="124">
        <f>IF(C3304&lt;&gt;"",IF(M3304="ESM User",getInterfaceName($C3304),"NA"),"")</f>
        <v/>
      </c>
      <c r="AJ3304" s="116">
        <f>IF(Q3304&lt;&gt;"",DATE(YEAR(Q3304), MONTH(Q3304), DAY(Q3304)),"")</f>
        <v/>
      </c>
      <c r="AK3304" s="130">
        <f>IF(Q3304&lt;&gt;0,Q3304-N3304,TODAY()-N3304)</f>
        <v/>
      </c>
      <c r="AL3304" s="112">
        <f>IF(F3304="Re-assigned",0,IF(H3304="Closed",0,IF(H3304="Service Restored",0,IF(H3304="",0,1))))</f>
        <v/>
      </c>
      <c r="AM3304" s="124">
        <f>IF(AL3304=0,"",IF(AK3304&gt;20.99,"Aged","Non-Aged"))</f>
        <v/>
      </c>
      <c r="AN3304" s="112">
        <f>IF(Q3304&lt;&gt;"",MONTH(Q3304),"")</f>
        <v/>
      </c>
      <c r="AO3304" s="112">
        <f>IFERROR(VALUE(V3304),0)</f>
        <v/>
      </c>
    </row>
    <row customFormat="1" customHeight="1" ht="29.25" r="3305" s="112" spans="1:41">
      <c r="A3305" s="127" t="n"/>
      <c r="B3305" s="113" t="n"/>
      <c r="C3305" s="127" t="n"/>
      <c r="D3305" s="127" t="n"/>
      <c r="E3305" s="114">
        <f>IF(F3305 &lt;&gt; "",VLOOKUP(F3305,CategoryLookup,2,FALSE), "")</f>
        <v/>
      </c>
      <c r="F3305" s="126" t="n"/>
      <c r="G3305" s="127" t="n"/>
      <c r="H3305" s="127" t="n"/>
      <c r="I3305" s="127" t="n"/>
      <c r="J3305" s="127" t="n"/>
      <c r="K3305" s="127" t="n"/>
      <c r="L3305" s="127" t="n"/>
      <c r="M3305" s="127" t="n"/>
      <c r="N3305" s="120" t="n"/>
      <c r="O3305" s="120" t="n"/>
      <c r="P3305" s="120" t="n"/>
      <c r="Q3305" s="120" t="n"/>
      <c r="R3305" s="121" t="n"/>
      <c r="S3305" s="121" t="n"/>
      <c r="T3305" s="121" t="n"/>
      <c r="U3305" s="121" t="n"/>
      <c r="V3305" s="117">
        <f>IF(P3305="NA","NA",IF(P3305&lt;&gt;"",TEXT(P3305-N3305,"[h].mm"),""))</f>
        <v/>
      </c>
      <c r="W3305" s="118">
        <f>IF(AND(R3305="",S3305=""),"",R3305+S3305)</f>
        <v/>
      </c>
      <c r="X3305" s="116">
        <f>IF(O3305&lt;&gt;"",DATE(YEAR(O3305), MONTH(O3305), DAY(O3305)),"")</f>
        <v/>
      </c>
      <c r="Y3305" s="122" t="n"/>
      <c r="Z3305" s="123" t="n"/>
      <c r="AA3305" s="117">
        <f>IF(F3305="Re-assigned","NA",IF(W3305="","",IF(W3305&gt;=VLOOKUP(D3305,SLAMatrix,3,FALSE),"Yes",IF(W3305&lt;VLOOKUP(D3305,SLAMatrix,2,FALSE),"No","Internal"))))</f>
        <v/>
      </c>
      <c r="AB3305" s="123" t="n"/>
      <c r="AC3305" s="123" t="n"/>
      <c r="AD3305" s="119" t="n"/>
      <c r="AE3305" s="125" t="n"/>
      <c r="AF3305" s="124">
        <f>MONTH(O3305)</f>
        <v/>
      </c>
      <c r="AG3305" s="124">
        <f>VLOOKUP(IFERROR(MID(AE3305,1,(FIND(",",AE3305,1)-1)),AE3305),Facility_Region_Mapping,2,FALSE)</f>
        <v/>
      </c>
      <c r="AH3305" s="124" t="n"/>
      <c r="AI3305" s="124">
        <f>IF(C3305&lt;&gt;"",IF(M3305="ESM User",getInterfaceName($C3305),"NA"),"")</f>
        <v/>
      </c>
      <c r="AJ3305" s="116">
        <f>IF(Q3305&lt;&gt;"",DATE(YEAR(Q3305), MONTH(Q3305), DAY(Q3305)),"")</f>
        <v/>
      </c>
      <c r="AK3305" s="130">
        <f>IF(Q3305&lt;&gt;0,Q3305-N3305,TODAY()-N3305)</f>
        <v/>
      </c>
      <c r="AL3305" s="112">
        <f>IF(F3305="Re-assigned",0,IF(H3305="Closed",0,IF(H3305="Service Restored",0,IF(H3305="",0,1))))</f>
        <v/>
      </c>
      <c r="AM3305" s="124">
        <f>IF(AL3305=0,"",IF(AK3305&gt;20.99,"Aged","Non-Aged"))</f>
        <v/>
      </c>
      <c r="AN3305" s="112">
        <f>IF(Q3305&lt;&gt;"",MONTH(Q3305),"")</f>
        <v/>
      </c>
      <c r="AO3305" s="112">
        <f>IFERROR(VALUE(V3305),0)</f>
        <v/>
      </c>
    </row>
    <row customFormat="1" customHeight="1" ht="29.25" r="3306" s="112" spans="1:41">
      <c r="A3306" s="127" t="n"/>
      <c r="B3306" s="113" t="n"/>
      <c r="C3306" s="127" t="n"/>
      <c r="D3306" s="127" t="n"/>
      <c r="E3306" s="114">
        <f>IF(F3306 &lt;&gt; "",VLOOKUP(F3306,CategoryLookup,2,FALSE), "")</f>
        <v/>
      </c>
      <c r="F3306" s="126" t="n"/>
      <c r="G3306" s="127" t="n"/>
      <c r="H3306" s="127" t="n"/>
      <c r="I3306" s="127" t="n"/>
      <c r="J3306" s="127" t="n"/>
      <c r="K3306" s="127" t="n"/>
      <c r="L3306" s="127" t="n"/>
      <c r="M3306" s="127" t="n"/>
      <c r="N3306" s="120" t="n"/>
      <c r="O3306" s="120" t="n"/>
      <c r="P3306" s="120" t="n"/>
      <c r="Q3306" s="120" t="n"/>
      <c r="R3306" s="121" t="n"/>
      <c r="S3306" s="121" t="n"/>
      <c r="T3306" s="121" t="n"/>
      <c r="U3306" s="121" t="n"/>
      <c r="V3306" s="117">
        <f>IF(P3306="NA","NA",IF(P3306&lt;&gt;"",TEXT(P3306-N3306,"[h].mm"),""))</f>
        <v/>
      </c>
      <c r="W3306" s="118">
        <f>IF(AND(R3306="",S3306=""),"",R3306+S3306)</f>
        <v/>
      </c>
      <c r="X3306" s="116">
        <f>IF(O3306&lt;&gt;"",DATE(YEAR(O3306), MONTH(O3306), DAY(O3306)),"")</f>
        <v/>
      </c>
      <c r="Y3306" s="122" t="n"/>
      <c r="Z3306" s="123" t="n"/>
      <c r="AA3306" s="117">
        <f>IF(F3306="Re-assigned","NA",IF(W3306="","",IF(W3306&gt;=VLOOKUP(D3306,SLAMatrix,3,FALSE),"Yes",IF(W3306&lt;VLOOKUP(D3306,SLAMatrix,2,FALSE),"No","Internal"))))</f>
        <v/>
      </c>
      <c r="AB3306" s="123" t="n"/>
      <c r="AC3306" s="123" t="n"/>
      <c r="AD3306" s="119" t="n"/>
      <c r="AE3306" s="125" t="n"/>
      <c r="AF3306" s="124">
        <f>MONTH(O3306)</f>
        <v/>
      </c>
      <c r="AG3306" s="124">
        <f>VLOOKUP(IFERROR(MID(AE3306,1,(FIND(",",AE3306,1)-1)),AE3306),Facility_Region_Mapping,2,FALSE)</f>
        <v/>
      </c>
      <c r="AH3306" s="124" t="n"/>
      <c r="AI3306" s="124">
        <f>IF(C3306&lt;&gt;"",IF(M3306="ESM User",getInterfaceName($C3306),"NA"),"")</f>
        <v/>
      </c>
      <c r="AJ3306" s="116">
        <f>IF(Q3306&lt;&gt;"",DATE(YEAR(Q3306), MONTH(Q3306), DAY(Q3306)),"")</f>
        <v/>
      </c>
      <c r="AK3306" s="130">
        <f>IF(Q3306&lt;&gt;0,Q3306-N3306,TODAY()-N3306)</f>
        <v/>
      </c>
      <c r="AL3306" s="112">
        <f>IF(F3306="Re-assigned",0,IF(H3306="Closed",0,IF(H3306="Service Restored",0,IF(H3306="",0,1))))</f>
        <v/>
      </c>
      <c r="AM3306" s="124">
        <f>IF(AL3306=0,"",IF(AK3306&gt;20.99,"Aged","Non-Aged"))</f>
        <v/>
      </c>
      <c r="AN3306" s="112">
        <f>IF(Q3306&lt;&gt;"",MONTH(Q3306),"")</f>
        <v/>
      </c>
      <c r="AO3306" s="112">
        <f>IFERROR(VALUE(V3306),0)</f>
        <v/>
      </c>
    </row>
    <row customFormat="1" customHeight="1" ht="29.25" r="3307" s="112" spans="1:41">
      <c r="A3307" s="127" t="n"/>
      <c r="B3307" s="113" t="n"/>
      <c r="C3307" s="127" t="n"/>
      <c r="D3307" s="127" t="n"/>
      <c r="E3307" s="114">
        <f>IF(F3307 &lt;&gt; "",VLOOKUP(F3307,CategoryLookup,2,FALSE), "")</f>
        <v/>
      </c>
      <c r="F3307" s="126" t="n"/>
      <c r="G3307" s="127" t="n"/>
      <c r="H3307" s="127" t="n"/>
      <c r="I3307" s="127" t="n"/>
      <c r="J3307" s="127" t="n"/>
      <c r="K3307" s="127" t="n"/>
      <c r="L3307" s="127" t="n"/>
      <c r="M3307" s="127" t="n"/>
      <c r="N3307" s="120" t="n"/>
      <c r="O3307" s="120" t="n"/>
      <c r="P3307" s="120" t="n"/>
      <c r="Q3307" s="120" t="n"/>
      <c r="R3307" s="121" t="n"/>
      <c r="S3307" s="121" t="n"/>
      <c r="T3307" s="121" t="n"/>
      <c r="U3307" s="121" t="n"/>
      <c r="V3307" s="117">
        <f>IF(P3307="NA","NA",IF(P3307&lt;&gt;"",TEXT(P3307-N3307,"[h].mm"),""))</f>
        <v/>
      </c>
      <c r="W3307" s="118">
        <f>IF(AND(R3307="",S3307=""),"",R3307+S3307)</f>
        <v/>
      </c>
      <c r="X3307" s="116">
        <f>IF(O3307&lt;&gt;"",DATE(YEAR(O3307), MONTH(O3307), DAY(O3307)),"")</f>
        <v/>
      </c>
      <c r="Y3307" s="122" t="n"/>
      <c r="Z3307" s="123" t="n"/>
      <c r="AA3307" s="117">
        <f>IF(F3307="Re-assigned","NA",IF(W3307="","",IF(W3307&gt;=VLOOKUP(D3307,SLAMatrix,3,FALSE),"Yes",IF(W3307&lt;VLOOKUP(D3307,SLAMatrix,2,FALSE),"No","Internal"))))</f>
        <v/>
      </c>
      <c r="AB3307" s="123" t="n"/>
      <c r="AC3307" s="123" t="n"/>
      <c r="AD3307" s="119" t="n"/>
      <c r="AE3307" s="125" t="n"/>
      <c r="AF3307" s="124">
        <f>MONTH(O3307)</f>
        <v/>
      </c>
      <c r="AG3307" s="124">
        <f>VLOOKUP(IFERROR(MID(AE3307,1,(FIND(",",AE3307,1)-1)),AE3307),Facility_Region_Mapping,2,FALSE)</f>
        <v/>
      </c>
      <c r="AH3307" s="124" t="n"/>
      <c r="AI3307" s="124">
        <f>IF(C3307&lt;&gt;"",IF(M3307="ESM User",getInterfaceName($C3307),"NA"),"")</f>
        <v/>
      </c>
      <c r="AJ3307" s="116">
        <f>IF(Q3307&lt;&gt;"",DATE(YEAR(Q3307), MONTH(Q3307), DAY(Q3307)),"")</f>
        <v/>
      </c>
      <c r="AK3307" s="130">
        <f>IF(Q3307&lt;&gt;0,Q3307-N3307,TODAY()-N3307)</f>
        <v/>
      </c>
      <c r="AL3307" s="112">
        <f>IF(F3307="Re-assigned",0,IF(H3307="Closed",0,IF(H3307="Service Restored",0,IF(H3307="",0,1))))</f>
        <v/>
      </c>
      <c r="AM3307" s="124">
        <f>IF(AL3307=0,"",IF(AK3307&gt;20.99,"Aged","Non-Aged"))</f>
        <v/>
      </c>
      <c r="AN3307" s="112">
        <f>IF(Q3307&lt;&gt;"",MONTH(Q3307),"")</f>
        <v/>
      </c>
      <c r="AO3307" s="112">
        <f>IFERROR(VALUE(V3307),0)</f>
        <v/>
      </c>
    </row>
    <row customFormat="1" customHeight="1" ht="29.25" r="3308" s="112" spans="1:41">
      <c r="A3308" s="127" t="n"/>
      <c r="B3308" s="113" t="n"/>
      <c r="C3308" s="127" t="n"/>
      <c r="D3308" s="127" t="n"/>
      <c r="E3308" s="114">
        <f>IF(F3308 &lt;&gt; "",VLOOKUP(F3308,CategoryLookup,2,FALSE), "")</f>
        <v/>
      </c>
      <c r="F3308" s="126" t="n"/>
      <c r="G3308" s="127" t="n"/>
      <c r="H3308" s="127" t="n"/>
      <c r="I3308" s="127" t="n"/>
      <c r="J3308" s="127" t="n"/>
      <c r="K3308" s="127" t="n"/>
      <c r="L3308" s="127" t="n"/>
      <c r="M3308" s="127" t="n"/>
      <c r="N3308" s="120" t="n"/>
      <c r="O3308" s="120" t="n"/>
      <c r="P3308" s="120" t="n"/>
      <c r="Q3308" s="120" t="n"/>
      <c r="R3308" s="121" t="n"/>
      <c r="S3308" s="121" t="n"/>
      <c r="T3308" s="121" t="n"/>
      <c r="U3308" s="121" t="n"/>
      <c r="V3308" s="117">
        <f>IF(P3308="NA","NA",IF(P3308&lt;&gt;"",TEXT(P3308-N3308,"[h].mm"),""))</f>
        <v/>
      </c>
      <c r="W3308" s="118">
        <f>IF(AND(R3308="",S3308=""),"",R3308+S3308)</f>
        <v/>
      </c>
      <c r="X3308" s="116">
        <f>IF(O3308&lt;&gt;"",DATE(YEAR(O3308), MONTH(O3308), DAY(O3308)),"")</f>
        <v/>
      </c>
      <c r="Y3308" s="122" t="n"/>
      <c r="Z3308" s="123" t="n"/>
      <c r="AA3308" s="117">
        <f>IF(F3308="Re-assigned","NA",IF(W3308="","",IF(W3308&gt;=VLOOKUP(D3308,SLAMatrix,3,FALSE),"Yes",IF(W3308&lt;VLOOKUP(D3308,SLAMatrix,2,FALSE),"No","Internal"))))</f>
        <v/>
      </c>
      <c r="AB3308" s="123" t="n"/>
      <c r="AC3308" s="123" t="n"/>
      <c r="AD3308" s="119" t="n"/>
      <c r="AE3308" s="125" t="n"/>
      <c r="AF3308" s="124">
        <f>MONTH(O3308)</f>
        <v/>
      </c>
      <c r="AG3308" s="124">
        <f>VLOOKUP(IFERROR(MID(AE3308,1,(FIND(",",AE3308,1)-1)),AE3308),Facility_Region_Mapping,2,FALSE)</f>
        <v/>
      </c>
      <c r="AH3308" s="124" t="n"/>
      <c r="AI3308" s="124">
        <f>IF(C3308&lt;&gt;"",IF(M3308="ESM User",getInterfaceName($C3308),"NA"),"")</f>
        <v/>
      </c>
      <c r="AJ3308" s="116">
        <f>IF(Q3308&lt;&gt;"",DATE(YEAR(Q3308), MONTH(Q3308), DAY(Q3308)),"")</f>
        <v/>
      </c>
      <c r="AK3308" s="130">
        <f>IF(Q3308&lt;&gt;0,Q3308-N3308,TODAY()-N3308)</f>
        <v/>
      </c>
      <c r="AL3308" s="112">
        <f>IF(F3308="Re-assigned",0,IF(H3308="Closed",0,IF(H3308="Service Restored",0,IF(H3308="",0,1))))</f>
        <v/>
      </c>
      <c r="AM3308" s="124">
        <f>IF(AL3308=0,"",IF(AK3308&gt;20.99,"Aged","Non-Aged"))</f>
        <v/>
      </c>
      <c r="AN3308" s="112">
        <f>IF(Q3308&lt;&gt;"",MONTH(Q3308),"")</f>
        <v/>
      </c>
      <c r="AO3308" s="112">
        <f>IFERROR(VALUE(V3308),0)</f>
        <v/>
      </c>
    </row>
    <row customFormat="1" customHeight="1" ht="29.25" r="3309" s="112" spans="1:41">
      <c r="A3309" s="127" t="n"/>
      <c r="B3309" s="113" t="n"/>
      <c r="C3309" s="127" t="n"/>
      <c r="D3309" s="127" t="n"/>
      <c r="E3309" s="114">
        <f>IF(F3309 &lt;&gt; "",VLOOKUP(F3309,CategoryLookup,2,FALSE), "")</f>
        <v/>
      </c>
      <c r="F3309" s="126" t="n"/>
      <c r="G3309" s="127" t="n"/>
      <c r="H3309" s="127" t="n"/>
      <c r="I3309" s="127" t="n"/>
      <c r="J3309" s="127" t="n"/>
      <c r="K3309" s="127" t="n"/>
      <c r="L3309" s="127" t="n"/>
      <c r="M3309" s="127" t="n"/>
      <c r="N3309" s="120" t="n"/>
      <c r="O3309" s="120" t="n"/>
      <c r="P3309" s="120" t="n"/>
      <c r="Q3309" s="120" t="n"/>
      <c r="R3309" s="121" t="n"/>
      <c r="S3309" s="121" t="n"/>
      <c r="T3309" s="121" t="n"/>
      <c r="U3309" s="121" t="n"/>
      <c r="V3309" s="117">
        <f>IF(P3309="NA","NA",IF(P3309&lt;&gt;"",TEXT(P3309-N3309,"[h].mm"),""))</f>
        <v/>
      </c>
      <c r="W3309" s="118">
        <f>IF(AND(R3309="",S3309=""),"",R3309+S3309)</f>
        <v/>
      </c>
      <c r="X3309" s="116">
        <f>IF(O3309&lt;&gt;"",DATE(YEAR(O3309), MONTH(O3309), DAY(O3309)),"")</f>
        <v/>
      </c>
      <c r="Y3309" s="122" t="n"/>
      <c r="Z3309" s="123" t="n"/>
      <c r="AA3309" s="117">
        <f>IF(F3309="Re-assigned","NA",IF(W3309="","",IF(W3309&gt;=VLOOKUP(D3309,SLAMatrix,3,FALSE),"Yes",IF(W3309&lt;VLOOKUP(D3309,SLAMatrix,2,FALSE),"No","Internal"))))</f>
        <v/>
      </c>
      <c r="AB3309" s="123" t="n"/>
      <c r="AC3309" s="123" t="n"/>
      <c r="AD3309" s="119" t="n"/>
      <c r="AE3309" s="125" t="n"/>
      <c r="AF3309" s="124">
        <f>MONTH(O3309)</f>
        <v/>
      </c>
      <c r="AG3309" s="124">
        <f>VLOOKUP(IFERROR(MID(AE3309,1,(FIND(",",AE3309,1)-1)),AE3309),Facility_Region_Mapping,2,FALSE)</f>
        <v/>
      </c>
      <c r="AH3309" s="124" t="n"/>
      <c r="AI3309" s="124">
        <f>IF(C3309&lt;&gt;"",IF(M3309="ESM User",getInterfaceName($C3309),"NA"),"")</f>
        <v/>
      </c>
      <c r="AJ3309" s="116">
        <f>IF(Q3309&lt;&gt;"",DATE(YEAR(Q3309), MONTH(Q3309), DAY(Q3309)),"")</f>
        <v/>
      </c>
      <c r="AK3309" s="130">
        <f>IF(Q3309&lt;&gt;0,Q3309-N3309,TODAY()-N3309)</f>
        <v/>
      </c>
      <c r="AL3309" s="112">
        <f>IF(F3309="Re-assigned",0,IF(H3309="Closed",0,IF(H3309="Service Restored",0,IF(H3309="",0,1))))</f>
        <v/>
      </c>
      <c r="AM3309" s="124">
        <f>IF(AL3309=0,"",IF(AK3309&gt;20.99,"Aged","Non-Aged"))</f>
        <v/>
      </c>
      <c r="AN3309" s="112">
        <f>IF(Q3309&lt;&gt;"",MONTH(Q3309),"")</f>
        <v/>
      </c>
      <c r="AO3309" s="112">
        <f>IFERROR(VALUE(V3309),0)</f>
        <v/>
      </c>
    </row>
    <row customFormat="1" customHeight="1" ht="29.25" r="3310" s="112" spans="1:41">
      <c r="A3310" s="127" t="n"/>
      <c r="B3310" s="113" t="n"/>
      <c r="C3310" s="127" t="n"/>
      <c r="D3310" s="127" t="n"/>
      <c r="E3310" s="114">
        <f>IF(F3310 &lt;&gt; "",VLOOKUP(F3310,CategoryLookup,2,FALSE), "")</f>
        <v/>
      </c>
      <c r="F3310" s="126" t="n"/>
      <c r="G3310" s="127" t="n"/>
      <c r="H3310" s="127" t="n"/>
      <c r="I3310" s="127" t="n"/>
      <c r="J3310" s="127" t="n"/>
      <c r="K3310" s="127" t="n"/>
      <c r="L3310" s="127" t="n"/>
      <c r="M3310" s="127" t="n"/>
      <c r="N3310" s="120" t="n"/>
      <c r="O3310" s="120" t="n"/>
      <c r="P3310" s="120" t="n"/>
      <c r="Q3310" s="120" t="n"/>
      <c r="R3310" s="121" t="n"/>
      <c r="S3310" s="121" t="n"/>
      <c r="T3310" s="121" t="n"/>
      <c r="U3310" s="121" t="n"/>
      <c r="V3310" s="117">
        <f>IF(P3310="NA","NA",IF(P3310&lt;&gt;"",TEXT(P3310-N3310,"[h].mm"),""))</f>
        <v/>
      </c>
      <c r="W3310" s="118">
        <f>IF(AND(R3310="",S3310=""),"",R3310+S3310)</f>
        <v/>
      </c>
      <c r="X3310" s="116">
        <f>IF(O3310&lt;&gt;"",DATE(YEAR(O3310), MONTH(O3310), DAY(O3310)),"")</f>
        <v/>
      </c>
      <c r="Y3310" s="122" t="n"/>
      <c r="Z3310" s="123" t="n"/>
      <c r="AA3310" s="117">
        <f>IF(F3310="Re-assigned","NA",IF(W3310="","",IF(W3310&gt;=VLOOKUP(D3310,SLAMatrix,3,FALSE),"Yes",IF(W3310&lt;VLOOKUP(D3310,SLAMatrix,2,FALSE),"No","Internal"))))</f>
        <v/>
      </c>
      <c r="AB3310" s="123" t="n"/>
      <c r="AC3310" s="123" t="n"/>
      <c r="AD3310" s="119" t="n"/>
      <c r="AE3310" s="125" t="n"/>
      <c r="AF3310" s="124">
        <f>MONTH(O3310)</f>
        <v/>
      </c>
      <c r="AG3310" s="124">
        <f>VLOOKUP(IFERROR(MID(AE3310,1,(FIND(",",AE3310,1)-1)),AE3310),Facility_Region_Mapping,2,FALSE)</f>
        <v/>
      </c>
      <c r="AH3310" s="124" t="n"/>
      <c r="AI3310" s="124">
        <f>IF(C3310&lt;&gt;"",IF(M3310="ESM User",getInterfaceName($C3310),"NA"),"")</f>
        <v/>
      </c>
      <c r="AJ3310" s="116">
        <f>IF(Q3310&lt;&gt;"",DATE(YEAR(Q3310), MONTH(Q3310), DAY(Q3310)),"")</f>
        <v/>
      </c>
      <c r="AK3310" s="130">
        <f>IF(Q3310&lt;&gt;0,Q3310-N3310,TODAY()-N3310)</f>
        <v/>
      </c>
      <c r="AL3310" s="112">
        <f>IF(F3310="Re-assigned",0,IF(H3310="Closed",0,IF(H3310="Service Restored",0,IF(H3310="",0,1))))</f>
        <v/>
      </c>
      <c r="AM3310" s="124">
        <f>IF(AL3310=0,"",IF(AK3310&gt;20.99,"Aged","Non-Aged"))</f>
        <v/>
      </c>
      <c r="AN3310" s="112">
        <f>IF(Q3310&lt;&gt;"",MONTH(Q3310),"")</f>
        <v/>
      </c>
      <c r="AO3310" s="112">
        <f>IFERROR(VALUE(V3310),0)</f>
        <v/>
      </c>
    </row>
    <row customFormat="1" customHeight="1" ht="29.25" r="3311" s="112" spans="1:41">
      <c r="A3311" s="127" t="n"/>
      <c r="B3311" s="113" t="n"/>
      <c r="C3311" s="127" t="n"/>
      <c r="D3311" s="127" t="n"/>
      <c r="E3311" s="114">
        <f>IF(F3311 &lt;&gt; "",VLOOKUP(F3311,CategoryLookup,2,FALSE), "")</f>
        <v/>
      </c>
      <c r="F3311" s="126" t="n"/>
      <c r="G3311" s="127" t="n"/>
      <c r="H3311" s="127" t="n"/>
      <c r="I3311" s="127" t="n"/>
      <c r="J3311" s="127" t="n"/>
      <c r="K3311" s="127" t="n"/>
      <c r="L3311" s="127" t="n"/>
      <c r="M3311" s="127" t="n"/>
      <c r="N3311" s="120" t="n"/>
      <c r="O3311" s="120" t="n"/>
      <c r="P3311" s="120" t="n"/>
      <c r="Q3311" s="120" t="n"/>
      <c r="R3311" s="121" t="n"/>
      <c r="S3311" s="121" t="n"/>
      <c r="T3311" s="121" t="n"/>
      <c r="U3311" s="121" t="n"/>
      <c r="V3311" s="117">
        <f>IF(P3311="NA","NA",IF(P3311&lt;&gt;"",TEXT(P3311-N3311,"[h].mm"),""))</f>
        <v/>
      </c>
      <c r="W3311" s="118">
        <f>IF(AND(R3311="",S3311=""),"",R3311+S3311)</f>
        <v/>
      </c>
      <c r="X3311" s="116">
        <f>IF(O3311&lt;&gt;"",DATE(YEAR(O3311), MONTH(O3311), DAY(O3311)),"")</f>
        <v/>
      </c>
      <c r="Y3311" s="122" t="n"/>
      <c r="Z3311" s="123" t="n"/>
      <c r="AA3311" s="117">
        <f>IF(F3311="Re-assigned","NA",IF(W3311="","",IF(W3311&gt;=VLOOKUP(D3311,SLAMatrix,3,FALSE),"Yes",IF(W3311&lt;VLOOKUP(D3311,SLAMatrix,2,FALSE),"No","Internal"))))</f>
        <v/>
      </c>
      <c r="AB3311" s="123" t="n"/>
      <c r="AC3311" s="123" t="n"/>
      <c r="AD3311" s="119" t="n"/>
      <c r="AE3311" s="125" t="n"/>
      <c r="AF3311" s="124">
        <f>MONTH(O3311)</f>
        <v/>
      </c>
      <c r="AG3311" s="124">
        <f>VLOOKUP(IFERROR(MID(AE3311,1,(FIND(",",AE3311,1)-1)),AE3311),Facility_Region_Mapping,2,FALSE)</f>
        <v/>
      </c>
      <c r="AH3311" s="124" t="n"/>
      <c r="AI3311" s="124">
        <f>IF(C3311&lt;&gt;"",IF(M3311="ESM User",getInterfaceName($C3311),"NA"),"")</f>
        <v/>
      </c>
      <c r="AJ3311" s="116">
        <f>IF(Q3311&lt;&gt;"",DATE(YEAR(Q3311), MONTH(Q3311), DAY(Q3311)),"")</f>
        <v/>
      </c>
      <c r="AK3311" s="130">
        <f>IF(Q3311&lt;&gt;0,Q3311-N3311,TODAY()-N3311)</f>
        <v/>
      </c>
      <c r="AL3311" s="112">
        <f>IF(F3311="Re-assigned",0,IF(H3311="Closed",0,IF(H3311="Service Restored",0,IF(H3311="",0,1))))</f>
        <v/>
      </c>
      <c r="AM3311" s="124">
        <f>IF(AL3311=0,"",IF(AK3311&gt;20.99,"Aged","Non-Aged"))</f>
        <v/>
      </c>
      <c r="AN3311" s="112">
        <f>IF(Q3311&lt;&gt;"",MONTH(Q3311),"")</f>
        <v/>
      </c>
      <c r="AO3311" s="112">
        <f>IFERROR(VALUE(V3311),0)</f>
        <v/>
      </c>
    </row>
    <row customFormat="1" customHeight="1" ht="29.25" r="3312" s="112" spans="1:41">
      <c r="A3312" s="127" t="n"/>
      <c r="B3312" s="113" t="n"/>
      <c r="C3312" s="127" t="n"/>
      <c r="D3312" s="127" t="n"/>
      <c r="E3312" s="114">
        <f>IF(F3312 &lt;&gt; "",VLOOKUP(F3312,CategoryLookup,2,FALSE), "")</f>
        <v/>
      </c>
      <c r="F3312" s="126" t="n"/>
      <c r="G3312" s="127" t="n"/>
      <c r="H3312" s="127" t="n"/>
      <c r="I3312" s="127" t="n"/>
      <c r="J3312" s="127" t="n"/>
      <c r="K3312" s="127" t="n"/>
      <c r="L3312" s="127" t="n"/>
      <c r="M3312" s="127" t="n"/>
      <c r="N3312" s="120" t="n"/>
      <c r="O3312" s="120" t="n"/>
      <c r="P3312" s="120" t="n"/>
      <c r="Q3312" s="120" t="n"/>
      <c r="R3312" s="121" t="n"/>
      <c r="S3312" s="121" t="n"/>
      <c r="T3312" s="121" t="n"/>
      <c r="U3312" s="121" t="n"/>
      <c r="V3312" s="117">
        <f>IF(P3312="NA","NA",IF(P3312&lt;&gt;"",TEXT(P3312-N3312,"[h].mm"),""))</f>
        <v/>
      </c>
      <c r="W3312" s="118">
        <f>IF(AND(R3312="",S3312=""),"",R3312+S3312)</f>
        <v/>
      </c>
      <c r="X3312" s="116">
        <f>IF(O3312&lt;&gt;"",DATE(YEAR(O3312), MONTH(O3312), DAY(O3312)),"")</f>
        <v/>
      </c>
      <c r="Y3312" s="122" t="n"/>
      <c r="Z3312" s="123" t="n"/>
      <c r="AA3312" s="117">
        <f>IF(F3312="Re-assigned","NA",IF(W3312="","",IF(W3312&gt;=VLOOKUP(D3312,SLAMatrix,3,FALSE),"Yes",IF(W3312&lt;VLOOKUP(D3312,SLAMatrix,2,FALSE),"No","Internal"))))</f>
        <v/>
      </c>
      <c r="AB3312" s="123" t="n"/>
      <c r="AC3312" s="123" t="n"/>
      <c r="AD3312" s="119" t="n"/>
      <c r="AE3312" s="125" t="n"/>
      <c r="AF3312" s="124">
        <f>MONTH(O3312)</f>
        <v/>
      </c>
      <c r="AG3312" s="124">
        <f>VLOOKUP(IFERROR(MID(AE3312,1,(FIND(",",AE3312,1)-1)),AE3312),Facility_Region_Mapping,2,FALSE)</f>
        <v/>
      </c>
      <c r="AH3312" s="124" t="n"/>
      <c r="AI3312" s="124">
        <f>IF(C3312&lt;&gt;"",IF(M3312="ESM User",getInterfaceName($C3312),"NA"),"")</f>
        <v/>
      </c>
      <c r="AJ3312" s="116">
        <f>IF(Q3312&lt;&gt;"",DATE(YEAR(Q3312), MONTH(Q3312), DAY(Q3312)),"")</f>
        <v/>
      </c>
      <c r="AK3312" s="130">
        <f>IF(Q3312&lt;&gt;0,Q3312-N3312,TODAY()-N3312)</f>
        <v/>
      </c>
      <c r="AL3312" s="112">
        <f>IF(F3312="Re-assigned",0,IF(H3312="Closed",0,IF(H3312="Service Restored",0,IF(H3312="",0,1))))</f>
        <v/>
      </c>
      <c r="AM3312" s="124">
        <f>IF(AL3312=0,"",IF(AK3312&gt;20.99,"Aged","Non-Aged"))</f>
        <v/>
      </c>
      <c r="AN3312" s="112">
        <f>IF(Q3312&lt;&gt;"",MONTH(Q3312),"")</f>
        <v/>
      </c>
      <c r="AO3312" s="112">
        <f>IFERROR(VALUE(V3312),0)</f>
        <v/>
      </c>
    </row>
    <row customFormat="1" customHeight="1" ht="29.25" r="3313" s="112" spans="1:41">
      <c r="A3313" s="127" t="n"/>
      <c r="B3313" s="113" t="n"/>
      <c r="C3313" s="127" t="n"/>
      <c r="D3313" s="127" t="n"/>
      <c r="E3313" s="114">
        <f>IF(F3313 &lt;&gt; "",VLOOKUP(F3313,CategoryLookup,2,FALSE), "")</f>
        <v/>
      </c>
      <c r="F3313" s="126" t="n"/>
      <c r="G3313" s="127" t="n"/>
      <c r="H3313" s="127" t="n"/>
      <c r="I3313" s="127" t="n"/>
      <c r="J3313" s="127" t="n"/>
      <c r="K3313" s="127" t="n"/>
      <c r="L3313" s="127" t="n"/>
      <c r="M3313" s="127" t="n"/>
      <c r="N3313" s="120" t="n"/>
      <c r="O3313" s="120" t="n"/>
      <c r="P3313" s="120" t="n"/>
      <c r="Q3313" s="120" t="n"/>
      <c r="R3313" s="121" t="n"/>
      <c r="S3313" s="121" t="n"/>
      <c r="T3313" s="121" t="n"/>
      <c r="U3313" s="121" t="n"/>
      <c r="V3313" s="117">
        <f>IF(P3313="NA","NA",IF(P3313&lt;&gt;"",TEXT(P3313-N3313,"[h].mm"),""))</f>
        <v/>
      </c>
      <c r="W3313" s="118">
        <f>IF(AND(R3313="",S3313=""),"",R3313+S3313)</f>
        <v/>
      </c>
      <c r="X3313" s="116">
        <f>IF(O3313&lt;&gt;"",DATE(YEAR(O3313), MONTH(O3313), DAY(O3313)),"")</f>
        <v/>
      </c>
      <c r="Y3313" s="122" t="n"/>
      <c r="Z3313" s="123" t="n"/>
      <c r="AA3313" s="117">
        <f>IF(F3313="Re-assigned","NA",IF(W3313="","",IF(W3313&gt;=VLOOKUP(D3313,SLAMatrix,3,FALSE),"Yes",IF(W3313&lt;VLOOKUP(D3313,SLAMatrix,2,FALSE),"No","Internal"))))</f>
        <v/>
      </c>
      <c r="AB3313" s="123" t="n"/>
      <c r="AC3313" s="123" t="n"/>
      <c r="AD3313" s="119" t="n"/>
      <c r="AE3313" s="125" t="n"/>
      <c r="AF3313" s="124">
        <f>MONTH(O3313)</f>
        <v/>
      </c>
      <c r="AG3313" s="124">
        <f>VLOOKUP(IFERROR(MID(AE3313,1,(FIND(",",AE3313,1)-1)),AE3313),Facility_Region_Mapping,2,FALSE)</f>
        <v/>
      </c>
      <c r="AH3313" s="124" t="n"/>
      <c r="AI3313" s="124">
        <f>IF(C3313&lt;&gt;"",IF(M3313="ESM User",getInterfaceName($C3313),"NA"),"")</f>
        <v/>
      </c>
      <c r="AJ3313" s="116">
        <f>IF(Q3313&lt;&gt;"",DATE(YEAR(Q3313), MONTH(Q3313), DAY(Q3313)),"")</f>
        <v/>
      </c>
      <c r="AK3313" s="130">
        <f>IF(Q3313&lt;&gt;0,Q3313-N3313,TODAY()-N3313)</f>
        <v/>
      </c>
      <c r="AL3313" s="112">
        <f>IF(F3313="Re-assigned",0,IF(H3313="Closed",0,IF(H3313="Service Restored",0,IF(H3313="",0,1))))</f>
        <v/>
      </c>
      <c r="AM3313" s="124">
        <f>IF(AL3313=0,"",IF(AK3313&gt;20.99,"Aged","Non-Aged"))</f>
        <v/>
      </c>
      <c r="AN3313" s="112">
        <f>IF(Q3313&lt;&gt;"",MONTH(Q3313),"")</f>
        <v/>
      </c>
      <c r="AO3313" s="112">
        <f>IFERROR(VALUE(V3313),0)</f>
        <v/>
      </c>
    </row>
    <row customFormat="1" customHeight="1" ht="29.25" r="3314" s="112" spans="1:41">
      <c r="A3314" s="127" t="n"/>
      <c r="B3314" s="113" t="n"/>
      <c r="C3314" s="127" t="n"/>
      <c r="D3314" s="127" t="n"/>
      <c r="E3314" s="114">
        <f>IF(F3314 &lt;&gt; "",VLOOKUP(F3314,CategoryLookup,2,FALSE), "")</f>
        <v/>
      </c>
      <c r="F3314" s="126" t="n"/>
      <c r="G3314" s="127" t="n"/>
      <c r="H3314" s="127" t="n"/>
      <c r="I3314" s="127" t="n"/>
      <c r="J3314" s="127" t="n"/>
      <c r="K3314" s="127" t="n"/>
      <c r="L3314" s="127" t="n"/>
      <c r="M3314" s="127" t="n"/>
      <c r="N3314" s="120" t="n"/>
      <c r="O3314" s="120" t="n"/>
      <c r="P3314" s="120" t="n"/>
      <c r="Q3314" s="120" t="n"/>
      <c r="R3314" s="121" t="n"/>
      <c r="S3314" s="121" t="n"/>
      <c r="T3314" s="121" t="n"/>
      <c r="U3314" s="121" t="n"/>
      <c r="V3314" s="117">
        <f>IF(P3314="NA","NA",IF(P3314&lt;&gt;"",TEXT(P3314-N3314,"[h].mm"),""))</f>
        <v/>
      </c>
      <c r="W3314" s="118">
        <f>IF(AND(R3314="",S3314=""),"",R3314+S3314)</f>
        <v/>
      </c>
      <c r="X3314" s="116">
        <f>IF(O3314&lt;&gt;"",DATE(YEAR(O3314), MONTH(O3314), DAY(O3314)),"")</f>
        <v/>
      </c>
      <c r="Y3314" s="122" t="n"/>
      <c r="Z3314" s="123" t="n"/>
      <c r="AA3314" s="117">
        <f>IF(F3314="Re-assigned","NA",IF(W3314="","",IF(W3314&gt;=VLOOKUP(D3314,SLAMatrix,3,FALSE),"Yes",IF(W3314&lt;VLOOKUP(D3314,SLAMatrix,2,FALSE),"No","Internal"))))</f>
        <v/>
      </c>
      <c r="AB3314" s="123" t="n"/>
      <c r="AC3314" s="123" t="n"/>
      <c r="AD3314" s="119" t="n"/>
      <c r="AE3314" s="125" t="n"/>
      <c r="AF3314" s="124">
        <f>MONTH(O3314)</f>
        <v/>
      </c>
      <c r="AG3314" s="124">
        <f>VLOOKUP(IFERROR(MID(AE3314,1,(FIND(",",AE3314,1)-1)),AE3314),Facility_Region_Mapping,2,FALSE)</f>
        <v/>
      </c>
      <c r="AH3314" s="124" t="n"/>
      <c r="AI3314" s="124">
        <f>IF(C3314&lt;&gt;"",IF(M3314="ESM User",getInterfaceName($C3314),"NA"),"")</f>
        <v/>
      </c>
      <c r="AJ3314" s="116">
        <f>IF(Q3314&lt;&gt;"",DATE(YEAR(Q3314), MONTH(Q3314), DAY(Q3314)),"")</f>
        <v/>
      </c>
      <c r="AK3314" s="130">
        <f>IF(Q3314&lt;&gt;0,Q3314-N3314,TODAY()-N3314)</f>
        <v/>
      </c>
      <c r="AL3314" s="112">
        <f>IF(F3314="Re-assigned",0,IF(H3314="Closed",0,IF(H3314="Service Restored",0,IF(H3314="",0,1))))</f>
        <v/>
      </c>
      <c r="AM3314" s="124">
        <f>IF(AL3314=0,"",IF(AK3314&gt;20.99,"Aged","Non-Aged"))</f>
        <v/>
      </c>
      <c r="AN3314" s="112">
        <f>IF(Q3314&lt;&gt;"",MONTH(Q3314),"")</f>
        <v/>
      </c>
      <c r="AO3314" s="112">
        <f>IFERROR(VALUE(V3314),0)</f>
        <v/>
      </c>
    </row>
    <row customFormat="1" customHeight="1" ht="29.25" r="3315" s="112" spans="1:41">
      <c r="A3315" s="127" t="n"/>
      <c r="B3315" s="113" t="n"/>
      <c r="C3315" s="127" t="n"/>
      <c r="D3315" s="127" t="n"/>
      <c r="E3315" s="114">
        <f>IF(F3315 &lt;&gt; "",VLOOKUP(F3315,CategoryLookup,2,FALSE), "")</f>
        <v/>
      </c>
      <c r="F3315" s="126" t="n"/>
      <c r="G3315" s="127" t="n"/>
      <c r="H3315" s="127" t="n"/>
      <c r="I3315" s="127" t="n"/>
      <c r="J3315" s="127" t="n"/>
      <c r="K3315" s="127" t="n"/>
      <c r="L3315" s="127" t="n"/>
      <c r="M3315" s="127" t="n"/>
      <c r="N3315" s="120" t="n"/>
      <c r="O3315" s="120" t="n"/>
      <c r="P3315" s="120" t="n"/>
      <c r="Q3315" s="120" t="n"/>
      <c r="R3315" s="121" t="n"/>
      <c r="S3315" s="121" t="n"/>
      <c r="T3315" s="121" t="n"/>
      <c r="U3315" s="121" t="n"/>
      <c r="V3315" s="117">
        <f>IF(P3315="NA","NA",IF(P3315&lt;&gt;"",TEXT(P3315-N3315,"[h].mm"),""))</f>
        <v/>
      </c>
      <c r="W3315" s="118">
        <f>IF(AND(R3315="",S3315=""),"",R3315+S3315)</f>
        <v/>
      </c>
      <c r="X3315" s="116">
        <f>IF(O3315&lt;&gt;"",DATE(YEAR(O3315), MONTH(O3315), DAY(O3315)),"")</f>
        <v/>
      </c>
      <c r="Y3315" s="122" t="n"/>
      <c r="Z3315" s="123" t="n"/>
      <c r="AA3315" s="117">
        <f>IF(F3315="Re-assigned","NA",IF(W3315="","",IF(W3315&gt;=VLOOKUP(D3315,SLAMatrix,3,FALSE),"Yes",IF(W3315&lt;VLOOKUP(D3315,SLAMatrix,2,FALSE),"No","Internal"))))</f>
        <v/>
      </c>
      <c r="AB3315" s="123" t="n"/>
      <c r="AC3315" s="123" t="n"/>
      <c r="AD3315" s="119" t="n"/>
      <c r="AE3315" s="125" t="n"/>
      <c r="AF3315" s="124">
        <f>MONTH(O3315)</f>
        <v/>
      </c>
      <c r="AG3315" s="124">
        <f>VLOOKUP(IFERROR(MID(AE3315,1,(FIND(",",AE3315,1)-1)),AE3315),Facility_Region_Mapping,2,FALSE)</f>
        <v/>
      </c>
      <c r="AH3315" s="124" t="n"/>
      <c r="AI3315" s="124">
        <f>IF(C3315&lt;&gt;"",IF(M3315="ESM User",getInterfaceName($C3315),"NA"),"")</f>
        <v/>
      </c>
      <c r="AJ3315" s="116">
        <f>IF(Q3315&lt;&gt;"",DATE(YEAR(Q3315), MONTH(Q3315), DAY(Q3315)),"")</f>
        <v/>
      </c>
      <c r="AK3315" s="130">
        <f>IF(Q3315&lt;&gt;0,Q3315-N3315,TODAY()-N3315)</f>
        <v/>
      </c>
      <c r="AL3315" s="112">
        <f>IF(F3315="Re-assigned",0,IF(H3315="Closed",0,IF(H3315="Service Restored",0,IF(H3315="",0,1))))</f>
        <v/>
      </c>
      <c r="AM3315" s="124">
        <f>IF(AL3315=0,"",IF(AK3315&gt;20.99,"Aged","Non-Aged"))</f>
        <v/>
      </c>
      <c r="AN3315" s="112">
        <f>IF(Q3315&lt;&gt;"",MONTH(Q3315),"")</f>
        <v/>
      </c>
      <c r="AO3315" s="112">
        <f>IFERROR(VALUE(V3315),0)</f>
        <v/>
      </c>
    </row>
    <row customFormat="1" customHeight="1" ht="29.25" r="3316" s="112" spans="1:41">
      <c r="A3316" s="127" t="n"/>
      <c r="B3316" s="113" t="n"/>
      <c r="C3316" s="127" t="n"/>
      <c r="D3316" s="127" t="n"/>
      <c r="E3316" s="114">
        <f>IF(F3316 &lt;&gt; "",VLOOKUP(F3316,CategoryLookup,2,FALSE), "")</f>
        <v/>
      </c>
      <c r="F3316" s="126" t="n"/>
      <c r="G3316" s="127" t="n"/>
      <c r="H3316" s="127" t="n"/>
      <c r="I3316" s="127" t="n"/>
      <c r="J3316" s="127" t="n"/>
      <c r="K3316" s="127" t="n"/>
      <c r="L3316" s="127" t="n"/>
      <c r="M3316" s="127" t="n"/>
      <c r="N3316" s="120" t="n"/>
      <c r="O3316" s="120" t="n"/>
      <c r="P3316" s="120" t="n"/>
      <c r="Q3316" s="120" t="n"/>
      <c r="R3316" s="121" t="n"/>
      <c r="S3316" s="121" t="n"/>
      <c r="T3316" s="121" t="n"/>
      <c r="U3316" s="121" t="n"/>
      <c r="V3316" s="117">
        <f>IF(P3316="NA","NA",IF(P3316&lt;&gt;"",TEXT(P3316-N3316,"[h].mm"),""))</f>
        <v/>
      </c>
      <c r="W3316" s="118">
        <f>IF(AND(R3316="",S3316=""),"",R3316+S3316)</f>
        <v/>
      </c>
      <c r="X3316" s="116">
        <f>IF(O3316&lt;&gt;"",DATE(YEAR(O3316), MONTH(O3316), DAY(O3316)),"")</f>
        <v/>
      </c>
      <c r="Y3316" s="122" t="n"/>
      <c r="Z3316" s="123" t="n"/>
      <c r="AA3316" s="117">
        <f>IF(F3316="Re-assigned","NA",IF(W3316="","",IF(W3316&gt;=VLOOKUP(D3316,SLAMatrix,3,FALSE),"Yes",IF(W3316&lt;VLOOKUP(D3316,SLAMatrix,2,FALSE),"No","Internal"))))</f>
        <v/>
      </c>
      <c r="AB3316" s="123" t="n"/>
      <c r="AC3316" s="123" t="n"/>
      <c r="AD3316" s="119" t="n"/>
      <c r="AE3316" s="125" t="n"/>
      <c r="AF3316" s="124">
        <f>MONTH(O3316)</f>
        <v/>
      </c>
      <c r="AG3316" s="124">
        <f>VLOOKUP(IFERROR(MID(AE3316,1,(FIND(",",AE3316,1)-1)),AE3316),Facility_Region_Mapping,2,FALSE)</f>
        <v/>
      </c>
      <c r="AH3316" s="124" t="n"/>
      <c r="AI3316" s="124">
        <f>IF(C3316&lt;&gt;"",IF(M3316="ESM User",getInterfaceName($C3316),"NA"),"")</f>
        <v/>
      </c>
      <c r="AJ3316" s="116">
        <f>IF(Q3316&lt;&gt;"",DATE(YEAR(Q3316), MONTH(Q3316), DAY(Q3316)),"")</f>
        <v/>
      </c>
      <c r="AK3316" s="130">
        <f>IF(Q3316&lt;&gt;0,Q3316-N3316,TODAY()-N3316)</f>
        <v/>
      </c>
      <c r="AL3316" s="112">
        <f>IF(F3316="Re-assigned",0,IF(H3316="Closed",0,IF(H3316="Service Restored",0,IF(H3316="",0,1))))</f>
        <v/>
      </c>
      <c r="AM3316" s="124">
        <f>IF(AL3316=0,"",IF(AK3316&gt;20.99,"Aged","Non-Aged"))</f>
        <v/>
      </c>
      <c r="AN3316" s="112">
        <f>IF(Q3316&lt;&gt;"",MONTH(Q3316),"")</f>
        <v/>
      </c>
      <c r="AO3316" s="112">
        <f>IFERROR(VALUE(V3316),0)</f>
        <v/>
      </c>
    </row>
    <row customFormat="1" customHeight="1" ht="29.25" r="3317" s="112" spans="1:41">
      <c r="A3317" s="127" t="n"/>
      <c r="B3317" s="113" t="n"/>
      <c r="C3317" s="127" t="n"/>
      <c r="D3317" s="127" t="n"/>
      <c r="E3317" s="114">
        <f>IF(F3317 &lt;&gt; "",VLOOKUP(F3317,CategoryLookup,2,FALSE), "")</f>
        <v/>
      </c>
      <c r="F3317" s="126" t="n"/>
      <c r="G3317" s="127" t="n"/>
      <c r="H3317" s="127" t="n"/>
      <c r="I3317" s="127" t="n"/>
      <c r="J3317" s="127" t="n"/>
      <c r="K3317" s="127" t="n"/>
      <c r="L3317" s="127" t="n"/>
      <c r="M3317" s="127" t="n"/>
      <c r="N3317" s="120" t="n"/>
      <c r="O3317" s="120" t="n"/>
      <c r="P3317" s="120" t="n"/>
      <c r="Q3317" s="120" t="n"/>
      <c r="R3317" s="121" t="n"/>
      <c r="S3317" s="121" t="n"/>
      <c r="T3317" s="121" t="n"/>
      <c r="U3317" s="121" t="n"/>
      <c r="V3317" s="117">
        <f>IF(P3317="NA","NA",IF(P3317&lt;&gt;"",TEXT(P3317-N3317,"[h].mm"),""))</f>
        <v/>
      </c>
      <c r="W3317" s="118">
        <f>IF(AND(R3317="",S3317=""),"",R3317+S3317)</f>
        <v/>
      </c>
      <c r="X3317" s="116">
        <f>IF(O3317&lt;&gt;"",DATE(YEAR(O3317), MONTH(O3317), DAY(O3317)),"")</f>
        <v/>
      </c>
      <c r="Y3317" s="122" t="n"/>
      <c r="Z3317" s="123" t="n"/>
      <c r="AA3317" s="117">
        <f>IF(F3317="Re-assigned","NA",IF(W3317="","",IF(W3317&gt;=VLOOKUP(D3317,SLAMatrix,3,FALSE),"Yes",IF(W3317&lt;VLOOKUP(D3317,SLAMatrix,2,FALSE),"No","Internal"))))</f>
        <v/>
      </c>
      <c r="AB3317" s="123" t="n"/>
      <c r="AC3317" s="123" t="n"/>
      <c r="AD3317" s="119" t="n"/>
      <c r="AE3317" s="125" t="n"/>
      <c r="AF3317" s="124">
        <f>MONTH(O3317)</f>
        <v/>
      </c>
      <c r="AG3317" s="124">
        <f>VLOOKUP(IFERROR(MID(AE3317,1,(FIND(",",AE3317,1)-1)),AE3317),Facility_Region_Mapping,2,FALSE)</f>
        <v/>
      </c>
      <c r="AH3317" s="124" t="n"/>
      <c r="AI3317" s="124">
        <f>IF(C3317&lt;&gt;"",IF(M3317="ESM User",getInterfaceName($C3317),"NA"),"")</f>
        <v/>
      </c>
      <c r="AJ3317" s="116">
        <f>IF(Q3317&lt;&gt;"",DATE(YEAR(Q3317), MONTH(Q3317), DAY(Q3317)),"")</f>
        <v/>
      </c>
      <c r="AK3317" s="130">
        <f>IF(Q3317&lt;&gt;0,Q3317-N3317,TODAY()-N3317)</f>
        <v/>
      </c>
      <c r="AL3317" s="112">
        <f>IF(F3317="Re-assigned",0,IF(H3317="Closed",0,IF(H3317="Service Restored",0,IF(H3317="",0,1))))</f>
        <v/>
      </c>
      <c r="AM3317" s="124">
        <f>IF(AL3317=0,"",IF(AK3317&gt;20.99,"Aged","Non-Aged"))</f>
        <v/>
      </c>
      <c r="AN3317" s="112">
        <f>IF(Q3317&lt;&gt;"",MONTH(Q3317),"")</f>
        <v/>
      </c>
      <c r="AO3317" s="112">
        <f>IFERROR(VALUE(V3317),0)</f>
        <v/>
      </c>
    </row>
    <row customFormat="1" customHeight="1" ht="29.25" r="3318" s="112" spans="1:41">
      <c r="A3318" s="127" t="n"/>
      <c r="B3318" s="113" t="n"/>
      <c r="C3318" s="127" t="n"/>
      <c r="D3318" s="127" t="n"/>
      <c r="E3318" s="114">
        <f>IF(F3318 &lt;&gt; "",VLOOKUP(F3318,CategoryLookup,2,FALSE), "")</f>
        <v/>
      </c>
      <c r="F3318" s="126" t="n"/>
      <c r="G3318" s="127" t="n"/>
      <c r="H3318" s="127" t="n"/>
      <c r="I3318" s="127" t="n"/>
      <c r="J3318" s="127" t="n"/>
      <c r="K3318" s="127" t="n"/>
      <c r="L3318" s="127" t="n"/>
      <c r="M3318" s="127" t="n"/>
      <c r="N3318" s="120" t="n"/>
      <c r="O3318" s="120" t="n"/>
      <c r="P3318" s="120" t="n"/>
      <c r="Q3318" s="120" t="n"/>
      <c r="R3318" s="121" t="n"/>
      <c r="S3318" s="121" t="n"/>
      <c r="T3318" s="121" t="n"/>
      <c r="U3318" s="121" t="n"/>
      <c r="V3318" s="117">
        <f>IF(P3318="NA","NA",IF(P3318&lt;&gt;"",TEXT(P3318-N3318,"[h].mm"),""))</f>
        <v/>
      </c>
      <c r="W3318" s="118">
        <f>IF(AND(R3318="",S3318=""),"",R3318+S3318)</f>
        <v/>
      </c>
      <c r="X3318" s="116">
        <f>IF(O3318&lt;&gt;"",DATE(YEAR(O3318), MONTH(O3318), DAY(O3318)),"")</f>
        <v/>
      </c>
      <c r="Y3318" s="122" t="n"/>
      <c r="Z3318" s="123" t="n"/>
      <c r="AA3318" s="117">
        <f>IF(F3318="Re-assigned","NA",IF(W3318="","",IF(W3318&gt;=VLOOKUP(D3318,SLAMatrix,3,FALSE),"Yes",IF(W3318&lt;VLOOKUP(D3318,SLAMatrix,2,FALSE),"No","Internal"))))</f>
        <v/>
      </c>
      <c r="AB3318" s="123" t="n"/>
      <c r="AC3318" s="123" t="n"/>
      <c r="AD3318" s="119" t="n"/>
      <c r="AE3318" s="125" t="n"/>
      <c r="AF3318" s="124">
        <f>MONTH(O3318)</f>
        <v/>
      </c>
      <c r="AG3318" s="124">
        <f>VLOOKUP(IFERROR(MID(AE3318,1,(FIND(",",AE3318,1)-1)),AE3318),Facility_Region_Mapping,2,FALSE)</f>
        <v/>
      </c>
      <c r="AH3318" s="124" t="n"/>
      <c r="AI3318" s="124">
        <f>IF(C3318&lt;&gt;"",IF(M3318="ESM User",getInterfaceName($C3318),"NA"),"")</f>
        <v/>
      </c>
      <c r="AJ3318" s="116">
        <f>IF(Q3318&lt;&gt;"",DATE(YEAR(Q3318), MONTH(Q3318), DAY(Q3318)),"")</f>
        <v/>
      </c>
      <c r="AK3318" s="130">
        <f>IF(Q3318&lt;&gt;0,Q3318-N3318,TODAY()-N3318)</f>
        <v/>
      </c>
      <c r="AL3318" s="112">
        <f>IF(F3318="Re-assigned",0,IF(H3318="Closed",0,IF(H3318="Service Restored",0,IF(H3318="",0,1))))</f>
        <v/>
      </c>
      <c r="AM3318" s="124">
        <f>IF(AL3318=0,"",IF(AK3318&gt;20.99,"Aged","Non-Aged"))</f>
        <v/>
      </c>
      <c r="AN3318" s="112">
        <f>IF(Q3318&lt;&gt;"",MONTH(Q3318),"")</f>
        <v/>
      </c>
      <c r="AO3318" s="112">
        <f>IFERROR(VALUE(V3318),0)</f>
        <v/>
      </c>
    </row>
    <row customFormat="1" customHeight="1" ht="29.25" r="3319" s="112" spans="1:41">
      <c r="A3319" s="127" t="n"/>
      <c r="B3319" s="113" t="n"/>
      <c r="C3319" s="127" t="n"/>
      <c r="D3319" s="127" t="n"/>
      <c r="E3319" s="114">
        <f>IF(F3319 &lt;&gt; "",VLOOKUP(F3319,CategoryLookup,2,FALSE), "")</f>
        <v/>
      </c>
      <c r="F3319" s="126" t="n"/>
      <c r="G3319" s="127" t="n"/>
      <c r="H3319" s="127" t="n"/>
      <c r="I3319" s="127" t="n"/>
      <c r="J3319" s="127" t="n"/>
      <c r="K3319" s="127" t="n"/>
      <c r="L3319" s="127" t="n"/>
      <c r="M3319" s="127" t="n"/>
      <c r="N3319" s="120" t="n"/>
      <c r="O3319" s="120" t="n"/>
      <c r="P3319" s="120" t="n"/>
      <c r="Q3319" s="120" t="n"/>
      <c r="R3319" s="121" t="n"/>
      <c r="S3319" s="121" t="n"/>
      <c r="T3319" s="121" t="n"/>
      <c r="U3319" s="121" t="n"/>
      <c r="V3319" s="117">
        <f>IF(P3319="NA","NA",IF(P3319&lt;&gt;"",TEXT(P3319-N3319,"[h].mm"),""))</f>
        <v/>
      </c>
      <c r="W3319" s="118">
        <f>IF(AND(R3319="",S3319=""),"",R3319+S3319)</f>
        <v/>
      </c>
      <c r="X3319" s="116">
        <f>IF(O3319&lt;&gt;"",DATE(YEAR(O3319), MONTH(O3319), DAY(O3319)),"")</f>
        <v/>
      </c>
      <c r="Y3319" s="122" t="n"/>
      <c r="Z3319" s="123" t="n"/>
      <c r="AA3319" s="117">
        <f>IF(F3319="Re-assigned","NA",IF(W3319="","",IF(W3319&gt;=VLOOKUP(D3319,SLAMatrix,3,FALSE),"Yes",IF(W3319&lt;VLOOKUP(D3319,SLAMatrix,2,FALSE),"No","Internal"))))</f>
        <v/>
      </c>
      <c r="AB3319" s="123" t="n"/>
      <c r="AC3319" s="123" t="n"/>
      <c r="AD3319" s="119" t="n"/>
      <c r="AE3319" s="125" t="n"/>
      <c r="AF3319" s="124">
        <f>MONTH(O3319)</f>
        <v/>
      </c>
      <c r="AG3319" s="124">
        <f>VLOOKUP(IFERROR(MID(AE3319,1,(FIND(",",AE3319,1)-1)),AE3319),Facility_Region_Mapping,2,FALSE)</f>
        <v/>
      </c>
      <c r="AH3319" s="124" t="n"/>
      <c r="AI3319" s="124">
        <f>IF(C3319&lt;&gt;"",IF(M3319="ESM User",getInterfaceName($C3319),"NA"),"")</f>
        <v/>
      </c>
      <c r="AJ3319" s="116">
        <f>IF(Q3319&lt;&gt;"",DATE(YEAR(Q3319), MONTH(Q3319), DAY(Q3319)),"")</f>
        <v/>
      </c>
      <c r="AK3319" s="130">
        <f>IF(Q3319&lt;&gt;0,Q3319-N3319,TODAY()-N3319)</f>
        <v/>
      </c>
      <c r="AL3319" s="112">
        <f>IF(F3319="Re-assigned",0,IF(H3319="Closed",0,IF(H3319="Service Restored",0,IF(H3319="",0,1))))</f>
        <v/>
      </c>
      <c r="AM3319" s="124">
        <f>IF(AL3319=0,"",IF(AK3319&gt;20.99,"Aged","Non-Aged"))</f>
        <v/>
      </c>
      <c r="AN3319" s="112">
        <f>IF(Q3319&lt;&gt;"",MONTH(Q3319),"")</f>
        <v/>
      </c>
      <c r="AO3319" s="112">
        <f>IFERROR(VALUE(V3319),0)</f>
        <v/>
      </c>
    </row>
    <row customFormat="1" customHeight="1" ht="29.25" r="3320" s="112" spans="1:41">
      <c r="A3320" s="127" t="n"/>
      <c r="B3320" s="113" t="n"/>
      <c r="C3320" s="127" t="n"/>
      <c r="D3320" s="127" t="n"/>
      <c r="E3320" s="114">
        <f>IF(F3320 &lt;&gt; "",VLOOKUP(F3320,CategoryLookup,2,FALSE), "")</f>
        <v/>
      </c>
      <c r="F3320" s="126" t="n"/>
      <c r="G3320" s="127" t="n"/>
      <c r="H3320" s="127" t="n"/>
      <c r="I3320" s="127" t="n"/>
      <c r="J3320" s="127" t="n"/>
      <c r="K3320" s="127" t="n"/>
      <c r="L3320" s="127" t="n"/>
      <c r="M3320" s="127" t="n"/>
      <c r="N3320" s="120" t="n"/>
      <c r="O3320" s="120" t="n"/>
      <c r="P3320" s="120" t="n"/>
      <c r="Q3320" s="120" t="n"/>
      <c r="R3320" s="121" t="n"/>
      <c r="S3320" s="121" t="n"/>
      <c r="T3320" s="121" t="n"/>
      <c r="U3320" s="121" t="n"/>
      <c r="V3320" s="117">
        <f>IF(P3320="NA","NA",IF(P3320&lt;&gt;"",TEXT(P3320-N3320,"[h].mm"),""))</f>
        <v/>
      </c>
      <c r="W3320" s="118">
        <f>IF(AND(R3320="",S3320=""),"",R3320+S3320)</f>
        <v/>
      </c>
      <c r="X3320" s="116">
        <f>IF(O3320&lt;&gt;"",DATE(YEAR(O3320), MONTH(O3320), DAY(O3320)),"")</f>
        <v/>
      </c>
      <c r="Y3320" s="122" t="n"/>
      <c r="Z3320" s="123" t="n"/>
      <c r="AA3320" s="117">
        <f>IF(F3320="Re-assigned","NA",IF(W3320="","",IF(W3320&gt;=VLOOKUP(D3320,SLAMatrix,3,FALSE),"Yes",IF(W3320&lt;VLOOKUP(D3320,SLAMatrix,2,FALSE),"No","Internal"))))</f>
        <v/>
      </c>
      <c r="AB3320" s="123" t="n"/>
      <c r="AC3320" s="123" t="n"/>
      <c r="AD3320" s="119" t="n"/>
      <c r="AE3320" s="125" t="n"/>
      <c r="AF3320" s="124">
        <f>MONTH(O3320)</f>
        <v/>
      </c>
      <c r="AG3320" s="124">
        <f>VLOOKUP(IFERROR(MID(AE3320,1,(FIND(",",AE3320,1)-1)),AE3320),Facility_Region_Mapping,2,FALSE)</f>
        <v/>
      </c>
      <c r="AH3320" s="124" t="n"/>
      <c r="AI3320" s="124">
        <f>IF(C3320&lt;&gt;"",IF(M3320="ESM User",getInterfaceName($C3320),"NA"),"")</f>
        <v/>
      </c>
      <c r="AJ3320" s="116">
        <f>IF(Q3320&lt;&gt;"",DATE(YEAR(Q3320), MONTH(Q3320), DAY(Q3320)),"")</f>
        <v/>
      </c>
      <c r="AK3320" s="130">
        <f>IF(Q3320&lt;&gt;0,Q3320-N3320,TODAY()-N3320)</f>
        <v/>
      </c>
      <c r="AL3320" s="112">
        <f>IF(F3320="Re-assigned",0,IF(H3320="Closed",0,IF(H3320="Service Restored",0,IF(H3320="",0,1))))</f>
        <v/>
      </c>
      <c r="AM3320" s="124">
        <f>IF(AL3320=0,"",IF(AK3320&gt;20.99,"Aged","Non-Aged"))</f>
        <v/>
      </c>
      <c r="AN3320" s="112">
        <f>IF(Q3320&lt;&gt;"",MONTH(Q3320),"")</f>
        <v/>
      </c>
      <c r="AO3320" s="112">
        <f>IFERROR(VALUE(V3320),0)</f>
        <v/>
      </c>
    </row>
    <row customFormat="1" customHeight="1" ht="29.25" r="3321" s="112" spans="1:41">
      <c r="A3321" s="127" t="n"/>
      <c r="B3321" s="113" t="n"/>
      <c r="C3321" s="127" t="n"/>
      <c r="D3321" s="127" t="n"/>
      <c r="E3321" s="114">
        <f>IF(F3321 &lt;&gt; "",VLOOKUP(F3321,CategoryLookup,2,FALSE), "")</f>
        <v/>
      </c>
      <c r="F3321" s="126" t="n"/>
      <c r="G3321" s="127" t="n"/>
      <c r="H3321" s="127" t="n"/>
      <c r="I3321" s="127" t="n"/>
      <c r="J3321" s="127" t="n"/>
      <c r="K3321" s="127" t="n"/>
      <c r="L3321" s="127" t="n"/>
      <c r="M3321" s="127" t="n"/>
      <c r="N3321" s="120" t="n"/>
      <c r="O3321" s="120" t="n"/>
      <c r="P3321" s="120" t="n"/>
      <c r="Q3321" s="120" t="n"/>
      <c r="R3321" s="121" t="n"/>
      <c r="S3321" s="121" t="n"/>
      <c r="T3321" s="121" t="n"/>
      <c r="U3321" s="121" t="n"/>
      <c r="V3321" s="117">
        <f>IF(P3321="NA","NA",IF(P3321&lt;&gt;"",TEXT(P3321-N3321,"[h].mm"),""))</f>
        <v/>
      </c>
      <c r="W3321" s="118">
        <f>IF(AND(R3321="",S3321=""),"",R3321+S3321)</f>
        <v/>
      </c>
      <c r="X3321" s="116">
        <f>IF(O3321&lt;&gt;"",DATE(YEAR(O3321), MONTH(O3321), DAY(O3321)),"")</f>
        <v/>
      </c>
      <c r="Y3321" s="122" t="n"/>
      <c r="Z3321" s="123" t="n"/>
      <c r="AA3321" s="117">
        <f>IF(F3321="Re-assigned","NA",IF(W3321="","",IF(W3321&gt;=VLOOKUP(D3321,SLAMatrix,3,FALSE),"Yes",IF(W3321&lt;VLOOKUP(D3321,SLAMatrix,2,FALSE),"No","Internal"))))</f>
        <v/>
      </c>
      <c r="AB3321" s="123" t="n"/>
      <c r="AC3321" s="123" t="n"/>
      <c r="AD3321" s="119" t="n"/>
      <c r="AE3321" s="125" t="n"/>
      <c r="AF3321" s="124">
        <f>MONTH(O3321)</f>
        <v/>
      </c>
      <c r="AG3321" s="124">
        <f>VLOOKUP(IFERROR(MID(AE3321,1,(FIND(",",AE3321,1)-1)),AE3321),Facility_Region_Mapping,2,FALSE)</f>
        <v/>
      </c>
      <c r="AH3321" s="124" t="n"/>
      <c r="AI3321" s="124">
        <f>IF(C3321&lt;&gt;"",IF(M3321="ESM User",getInterfaceName($C3321),"NA"),"")</f>
        <v/>
      </c>
      <c r="AJ3321" s="116">
        <f>IF(Q3321&lt;&gt;"",DATE(YEAR(Q3321), MONTH(Q3321), DAY(Q3321)),"")</f>
        <v/>
      </c>
      <c r="AK3321" s="130">
        <f>IF(Q3321&lt;&gt;0,Q3321-N3321,TODAY()-N3321)</f>
        <v/>
      </c>
      <c r="AL3321" s="112">
        <f>IF(F3321="Re-assigned",0,IF(H3321="Closed",0,IF(H3321="Service Restored",0,IF(H3321="",0,1))))</f>
        <v/>
      </c>
      <c r="AM3321" s="124">
        <f>IF(AL3321=0,"",IF(AK3321&gt;20.99,"Aged","Non-Aged"))</f>
        <v/>
      </c>
      <c r="AN3321" s="112">
        <f>IF(Q3321&lt;&gt;"",MONTH(Q3321),"")</f>
        <v/>
      </c>
      <c r="AO3321" s="112">
        <f>IFERROR(VALUE(V3321),0)</f>
        <v/>
      </c>
    </row>
    <row customFormat="1" customHeight="1" ht="29.25" r="3322" s="112" spans="1:41">
      <c r="A3322" s="127" t="n"/>
      <c r="B3322" s="113" t="n"/>
      <c r="C3322" s="127" t="n"/>
      <c r="D3322" s="127" t="n"/>
      <c r="E3322" s="114">
        <f>IF(F3322 &lt;&gt; "",VLOOKUP(F3322,CategoryLookup,2,FALSE), "")</f>
        <v/>
      </c>
      <c r="F3322" s="126" t="n"/>
      <c r="G3322" s="127" t="n"/>
      <c r="H3322" s="127" t="n"/>
      <c r="I3322" s="127" t="n"/>
      <c r="J3322" s="127" t="n"/>
      <c r="K3322" s="127" t="n"/>
      <c r="L3322" s="127" t="n"/>
      <c r="M3322" s="127" t="n"/>
      <c r="N3322" s="120" t="n"/>
      <c r="O3322" s="120" t="n"/>
      <c r="P3322" s="120" t="n"/>
      <c r="Q3322" s="120" t="n"/>
      <c r="R3322" s="121" t="n"/>
      <c r="S3322" s="121" t="n"/>
      <c r="T3322" s="121" t="n"/>
      <c r="U3322" s="121" t="n"/>
      <c r="V3322" s="117">
        <f>IF(P3322="NA","NA",IF(P3322&lt;&gt;"",TEXT(P3322-N3322,"[h].mm"),""))</f>
        <v/>
      </c>
      <c r="W3322" s="118">
        <f>IF(AND(R3322="",S3322=""),"",R3322+S3322)</f>
        <v/>
      </c>
      <c r="X3322" s="116">
        <f>IF(O3322&lt;&gt;"",DATE(YEAR(O3322), MONTH(O3322), DAY(O3322)),"")</f>
        <v/>
      </c>
      <c r="Y3322" s="122" t="n"/>
      <c r="Z3322" s="123" t="n"/>
      <c r="AA3322" s="117">
        <f>IF(F3322="Re-assigned","NA",IF(W3322="","",IF(W3322&gt;=VLOOKUP(D3322,SLAMatrix,3,FALSE),"Yes",IF(W3322&lt;VLOOKUP(D3322,SLAMatrix,2,FALSE),"No","Internal"))))</f>
        <v/>
      </c>
      <c r="AB3322" s="123" t="n"/>
      <c r="AC3322" s="123" t="n"/>
      <c r="AD3322" s="119" t="n"/>
      <c r="AE3322" s="125" t="n"/>
      <c r="AF3322" s="124">
        <f>MONTH(O3322)</f>
        <v/>
      </c>
      <c r="AG3322" s="124">
        <f>VLOOKUP(IFERROR(MID(AE3322,1,(FIND(",",AE3322,1)-1)),AE3322),Facility_Region_Mapping,2,FALSE)</f>
        <v/>
      </c>
      <c r="AH3322" s="124" t="n"/>
      <c r="AI3322" s="124">
        <f>IF(C3322&lt;&gt;"",IF(M3322="ESM User",getInterfaceName($C3322),"NA"),"")</f>
        <v/>
      </c>
      <c r="AJ3322" s="116">
        <f>IF(Q3322&lt;&gt;"",DATE(YEAR(Q3322), MONTH(Q3322), DAY(Q3322)),"")</f>
        <v/>
      </c>
      <c r="AK3322" s="130">
        <f>IF(Q3322&lt;&gt;0,Q3322-N3322,TODAY()-N3322)</f>
        <v/>
      </c>
      <c r="AL3322" s="112">
        <f>IF(F3322="Re-assigned",0,IF(H3322="Closed",0,IF(H3322="Service Restored",0,IF(H3322="",0,1))))</f>
        <v/>
      </c>
      <c r="AM3322" s="124">
        <f>IF(AL3322=0,"",IF(AK3322&gt;20.99,"Aged","Non-Aged"))</f>
        <v/>
      </c>
      <c r="AN3322" s="112">
        <f>IF(Q3322&lt;&gt;"",MONTH(Q3322),"")</f>
        <v/>
      </c>
      <c r="AO3322" s="112">
        <f>IFERROR(VALUE(V3322),0)</f>
        <v/>
      </c>
    </row>
    <row customFormat="1" customHeight="1" ht="29.25" r="3323" s="112" spans="1:41">
      <c r="A3323" s="127" t="n"/>
      <c r="B3323" s="113" t="n"/>
      <c r="C3323" s="127" t="n"/>
      <c r="D3323" s="127" t="n"/>
      <c r="E3323" s="114">
        <f>IF(F3323 &lt;&gt; "",VLOOKUP(F3323,CategoryLookup,2,FALSE), "")</f>
        <v/>
      </c>
      <c r="F3323" s="126" t="n"/>
      <c r="G3323" s="127" t="n"/>
      <c r="H3323" s="127" t="n"/>
      <c r="I3323" s="127" t="n"/>
      <c r="J3323" s="127" t="n"/>
      <c r="K3323" s="127" t="n"/>
      <c r="L3323" s="127" t="n"/>
      <c r="M3323" s="127" t="n"/>
      <c r="N3323" s="120" t="n"/>
      <c r="O3323" s="120" t="n"/>
      <c r="P3323" s="120" t="n"/>
      <c r="Q3323" s="120" t="n"/>
      <c r="R3323" s="121" t="n"/>
      <c r="S3323" s="121" t="n"/>
      <c r="T3323" s="121" t="n"/>
      <c r="U3323" s="121" t="n"/>
      <c r="V3323" s="117">
        <f>IF(P3323="NA","NA",IF(P3323&lt;&gt;"",TEXT(P3323-N3323,"[h].mm"),""))</f>
        <v/>
      </c>
      <c r="W3323" s="118">
        <f>IF(AND(R3323="",S3323=""),"",R3323+S3323)</f>
        <v/>
      </c>
      <c r="X3323" s="116">
        <f>IF(O3323&lt;&gt;"",DATE(YEAR(O3323), MONTH(O3323), DAY(O3323)),"")</f>
        <v/>
      </c>
      <c r="Y3323" s="122" t="n"/>
      <c r="Z3323" s="123" t="n"/>
      <c r="AA3323" s="117">
        <f>IF(F3323="Re-assigned","NA",IF(W3323="","",IF(W3323&gt;=VLOOKUP(D3323,SLAMatrix,3,FALSE),"Yes",IF(W3323&lt;VLOOKUP(D3323,SLAMatrix,2,FALSE),"No","Internal"))))</f>
        <v/>
      </c>
      <c r="AB3323" s="123" t="n"/>
      <c r="AC3323" s="123" t="n"/>
      <c r="AD3323" s="119" t="n"/>
      <c r="AE3323" s="125" t="n"/>
      <c r="AF3323" s="124">
        <f>MONTH(O3323)</f>
        <v/>
      </c>
      <c r="AG3323" s="124">
        <f>VLOOKUP(IFERROR(MID(AE3323,1,(FIND(",",AE3323,1)-1)),AE3323),Facility_Region_Mapping,2,FALSE)</f>
        <v/>
      </c>
      <c r="AH3323" s="124" t="n"/>
      <c r="AI3323" s="124">
        <f>IF(C3323&lt;&gt;"",IF(M3323="ESM User",getInterfaceName($C3323),"NA"),"")</f>
        <v/>
      </c>
      <c r="AJ3323" s="116">
        <f>IF(Q3323&lt;&gt;"",DATE(YEAR(Q3323), MONTH(Q3323), DAY(Q3323)),"")</f>
        <v/>
      </c>
      <c r="AK3323" s="130">
        <f>IF(Q3323&lt;&gt;0,Q3323-N3323,TODAY()-N3323)</f>
        <v/>
      </c>
      <c r="AL3323" s="112">
        <f>IF(F3323="Re-assigned",0,IF(H3323="Closed",0,IF(H3323="Service Restored",0,IF(H3323="",0,1))))</f>
        <v/>
      </c>
      <c r="AM3323" s="124">
        <f>IF(AL3323=0,"",IF(AK3323&gt;20.99,"Aged","Non-Aged"))</f>
        <v/>
      </c>
      <c r="AN3323" s="112">
        <f>IF(Q3323&lt;&gt;"",MONTH(Q3323),"")</f>
        <v/>
      </c>
      <c r="AO3323" s="112">
        <f>IFERROR(VALUE(V3323),0)</f>
        <v/>
      </c>
    </row>
    <row customFormat="1" customHeight="1" ht="29.25" r="3324" s="112" spans="1:41">
      <c r="A3324" s="127" t="n"/>
      <c r="B3324" s="113" t="n"/>
      <c r="C3324" s="127" t="n"/>
      <c r="D3324" s="127" t="n"/>
      <c r="E3324" s="114">
        <f>IF(F3324 &lt;&gt; "",VLOOKUP(F3324,CategoryLookup,2,FALSE), "")</f>
        <v/>
      </c>
      <c r="F3324" s="126" t="n"/>
      <c r="G3324" s="127" t="n"/>
      <c r="H3324" s="127" t="n"/>
      <c r="I3324" s="127" t="n"/>
      <c r="J3324" s="127" t="n"/>
      <c r="K3324" s="127" t="n"/>
      <c r="L3324" s="127" t="n"/>
      <c r="M3324" s="127" t="n"/>
      <c r="N3324" s="120" t="n"/>
      <c r="O3324" s="120" t="n"/>
      <c r="P3324" s="120" t="n"/>
      <c r="Q3324" s="120" t="n"/>
      <c r="R3324" s="121" t="n"/>
      <c r="S3324" s="121" t="n"/>
      <c r="T3324" s="121" t="n"/>
      <c r="U3324" s="121" t="n"/>
      <c r="V3324" s="117">
        <f>IF(P3324="NA","NA",IF(P3324&lt;&gt;"",TEXT(P3324-N3324,"[h].mm"),""))</f>
        <v/>
      </c>
      <c r="W3324" s="118">
        <f>IF(AND(R3324="",S3324=""),"",R3324+S3324)</f>
        <v/>
      </c>
      <c r="X3324" s="116">
        <f>IF(O3324&lt;&gt;"",DATE(YEAR(O3324), MONTH(O3324), DAY(O3324)),"")</f>
        <v/>
      </c>
      <c r="Y3324" s="122" t="n"/>
      <c r="Z3324" s="123" t="n"/>
      <c r="AA3324" s="117">
        <f>IF(F3324="Re-assigned","NA",IF(W3324="","",IF(W3324&gt;=VLOOKUP(D3324,SLAMatrix,3,FALSE),"Yes",IF(W3324&lt;VLOOKUP(D3324,SLAMatrix,2,FALSE),"No","Internal"))))</f>
        <v/>
      </c>
      <c r="AB3324" s="123" t="n"/>
      <c r="AC3324" s="123" t="n"/>
      <c r="AD3324" s="119" t="n"/>
      <c r="AE3324" s="125" t="n"/>
      <c r="AF3324" s="124">
        <f>MONTH(O3324)</f>
        <v/>
      </c>
      <c r="AG3324" s="124">
        <f>VLOOKUP(IFERROR(MID(AE3324,1,(FIND(",",AE3324,1)-1)),AE3324),Facility_Region_Mapping,2,FALSE)</f>
        <v/>
      </c>
      <c r="AH3324" s="124" t="n"/>
      <c r="AI3324" s="124">
        <f>IF(C3324&lt;&gt;"",IF(M3324="ESM User",getInterfaceName($C3324),"NA"),"")</f>
        <v/>
      </c>
      <c r="AJ3324" s="116">
        <f>IF(Q3324&lt;&gt;"",DATE(YEAR(Q3324), MONTH(Q3324), DAY(Q3324)),"")</f>
        <v/>
      </c>
      <c r="AK3324" s="130">
        <f>IF(Q3324&lt;&gt;0,Q3324-N3324,TODAY()-N3324)</f>
        <v/>
      </c>
      <c r="AL3324" s="112">
        <f>IF(F3324="Re-assigned",0,IF(H3324="Closed",0,IF(H3324="Service Restored",0,IF(H3324="",0,1))))</f>
        <v/>
      </c>
      <c r="AM3324" s="124">
        <f>IF(AL3324=0,"",IF(AK3324&gt;20.99,"Aged","Non-Aged"))</f>
        <v/>
      </c>
      <c r="AN3324" s="112">
        <f>IF(Q3324&lt;&gt;"",MONTH(Q3324),"")</f>
        <v/>
      </c>
      <c r="AO3324" s="112">
        <f>IFERROR(VALUE(V3324),0)</f>
        <v/>
      </c>
    </row>
    <row customFormat="1" customHeight="1" ht="29.25" r="3325" s="112" spans="1:41">
      <c r="A3325" s="127" t="n"/>
      <c r="B3325" s="113" t="n"/>
      <c r="C3325" s="127" t="n"/>
      <c r="D3325" s="127" t="n"/>
      <c r="E3325" s="114">
        <f>IF(F3325 &lt;&gt; "",VLOOKUP(F3325,CategoryLookup,2,FALSE), "")</f>
        <v/>
      </c>
      <c r="F3325" s="126" t="n"/>
      <c r="G3325" s="127" t="n"/>
      <c r="H3325" s="127" t="n"/>
      <c r="I3325" s="127" t="n"/>
      <c r="J3325" s="127" t="n"/>
      <c r="K3325" s="127" t="n"/>
      <c r="L3325" s="127" t="n"/>
      <c r="M3325" s="127" t="n"/>
      <c r="N3325" s="120" t="n"/>
      <c r="O3325" s="120" t="n"/>
      <c r="P3325" s="120" t="n"/>
      <c r="Q3325" s="120" t="n"/>
      <c r="R3325" s="121" t="n"/>
      <c r="S3325" s="121" t="n"/>
      <c r="T3325" s="121" t="n"/>
      <c r="U3325" s="121" t="n"/>
      <c r="V3325" s="117">
        <f>IF(P3325="NA","NA",IF(P3325&lt;&gt;"",TEXT(P3325-N3325,"[h].mm"),""))</f>
        <v/>
      </c>
      <c r="W3325" s="118">
        <f>IF(AND(R3325="",S3325=""),"",R3325+S3325)</f>
        <v/>
      </c>
      <c r="X3325" s="116">
        <f>IF(O3325&lt;&gt;"",DATE(YEAR(O3325), MONTH(O3325), DAY(O3325)),"")</f>
        <v/>
      </c>
      <c r="Y3325" s="122" t="n"/>
      <c r="Z3325" s="123" t="n"/>
      <c r="AA3325" s="117">
        <f>IF(F3325="Re-assigned","NA",IF(W3325="","",IF(W3325&gt;=VLOOKUP(D3325,SLAMatrix,3,FALSE),"Yes",IF(W3325&lt;VLOOKUP(D3325,SLAMatrix,2,FALSE),"No","Internal"))))</f>
        <v/>
      </c>
      <c r="AB3325" s="123" t="n"/>
      <c r="AC3325" s="123" t="n"/>
      <c r="AD3325" s="119" t="n"/>
      <c r="AE3325" s="125" t="n"/>
      <c r="AF3325" s="124">
        <f>MONTH(O3325)</f>
        <v/>
      </c>
      <c r="AG3325" s="124">
        <f>VLOOKUP(IFERROR(MID(AE3325,1,(FIND(",",AE3325,1)-1)),AE3325),Facility_Region_Mapping,2,FALSE)</f>
        <v/>
      </c>
      <c r="AH3325" s="124" t="n"/>
      <c r="AI3325" s="124">
        <f>IF(C3325&lt;&gt;"",IF(M3325="ESM User",getInterfaceName($C3325),"NA"),"")</f>
        <v/>
      </c>
      <c r="AJ3325" s="116">
        <f>IF(Q3325&lt;&gt;"",DATE(YEAR(Q3325), MONTH(Q3325), DAY(Q3325)),"")</f>
        <v/>
      </c>
      <c r="AK3325" s="130">
        <f>IF(Q3325&lt;&gt;0,Q3325-N3325,TODAY()-N3325)</f>
        <v/>
      </c>
      <c r="AL3325" s="112">
        <f>IF(F3325="Re-assigned",0,IF(H3325="Closed",0,IF(H3325="Service Restored",0,IF(H3325="",0,1))))</f>
        <v/>
      </c>
      <c r="AM3325" s="124">
        <f>IF(AL3325=0,"",IF(AK3325&gt;20.99,"Aged","Non-Aged"))</f>
        <v/>
      </c>
      <c r="AN3325" s="112">
        <f>IF(Q3325&lt;&gt;"",MONTH(Q3325),"")</f>
        <v/>
      </c>
      <c r="AO3325" s="112">
        <f>IFERROR(VALUE(V3325),0)</f>
        <v/>
      </c>
    </row>
    <row customFormat="1" customHeight="1" ht="29.25" r="3326" s="112" spans="1:41">
      <c r="A3326" s="127" t="n"/>
      <c r="B3326" s="113" t="n"/>
      <c r="C3326" s="127" t="n"/>
      <c r="D3326" s="127" t="n"/>
      <c r="E3326" s="114">
        <f>IF(F3326 &lt;&gt; "",VLOOKUP(F3326,CategoryLookup,2,FALSE), "")</f>
        <v/>
      </c>
      <c r="F3326" s="126" t="n"/>
      <c r="G3326" s="127" t="n"/>
      <c r="H3326" s="127" t="n"/>
      <c r="I3326" s="127" t="n"/>
      <c r="J3326" s="127" t="n"/>
      <c r="K3326" s="127" t="n"/>
      <c r="L3326" s="127" t="n"/>
      <c r="M3326" s="127" t="n"/>
      <c r="N3326" s="120" t="n"/>
      <c r="O3326" s="120" t="n"/>
      <c r="P3326" s="120" t="n"/>
      <c r="Q3326" s="120" t="n"/>
      <c r="R3326" s="121" t="n"/>
      <c r="S3326" s="121" t="n"/>
      <c r="T3326" s="121" t="n"/>
      <c r="U3326" s="121" t="n"/>
      <c r="V3326" s="117">
        <f>IF(P3326="NA","NA",IF(P3326&lt;&gt;"",TEXT(P3326-N3326,"[h].mm"),""))</f>
        <v/>
      </c>
      <c r="W3326" s="118">
        <f>IF(AND(R3326="",S3326=""),"",R3326+S3326)</f>
        <v/>
      </c>
      <c r="X3326" s="116">
        <f>IF(O3326&lt;&gt;"",DATE(YEAR(O3326), MONTH(O3326), DAY(O3326)),"")</f>
        <v/>
      </c>
      <c r="Y3326" s="122" t="n"/>
      <c r="Z3326" s="123" t="n"/>
      <c r="AA3326" s="117">
        <f>IF(F3326="Re-assigned","NA",IF(W3326="","",IF(W3326&gt;=VLOOKUP(D3326,SLAMatrix,3,FALSE),"Yes",IF(W3326&lt;VLOOKUP(D3326,SLAMatrix,2,FALSE),"No","Internal"))))</f>
        <v/>
      </c>
      <c r="AB3326" s="123" t="n"/>
      <c r="AC3326" s="123" t="n"/>
      <c r="AD3326" s="119" t="n"/>
      <c r="AE3326" s="125" t="n"/>
      <c r="AF3326" s="124">
        <f>MONTH(O3326)</f>
        <v/>
      </c>
      <c r="AG3326" s="124">
        <f>VLOOKUP(IFERROR(MID(AE3326,1,(FIND(",",AE3326,1)-1)),AE3326),Facility_Region_Mapping,2,FALSE)</f>
        <v/>
      </c>
      <c r="AH3326" s="124" t="n"/>
      <c r="AI3326" s="124">
        <f>IF(C3326&lt;&gt;"",IF(M3326="ESM User",getInterfaceName($C3326),"NA"),"")</f>
        <v/>
      </c>
      <c r="AJ3326" s="116">
        <f>IF(Q3326&lt;&gt;"",DATE(YEAR(Q3326), MONTH(Q3326), DAY(Q3326)),"")</f>
        <v/>
      </c>
      <c r="AK3326" s="130">
        <f>IF(Q3326&lt;&gt;0,Q3326-N3326,TODAY()-N3326)</f>
        <v/>
      </c>
      <c r="AL3326" s="112">
        <f>IF(F3326="Re-assigned",0,IF(H3326="Closed",0,IF(H3326="Service Restored",0,IF(H3326="",0,1))))</f>
        <v/>
      </c>
      <c r="AM3326" s="124">
        <f>IF(AL3326=0,"",IF(AK3326&gt;20.99,"Aged","Non-Aged"))</f>
        <v/>
      </c>
      <c r="AN3326" s="112">
        <f>IF(Q3326&lt;&gt;"",MONTH(Q3326),"")</f>
        <v/>
      </c>
      <c r="AO3326" s="112">
        <f>IFERROR(VALUE(V3326),0)</f>
        <v/>
      </c>
    </row>
    <row customFormat="1" customHeight="1" ht="29.25" r="3327" s="112" spans="1:41">
      <c r="A3327" s="127" t="n"/>
      <c r="B3327" s="113" t="n"/>
      <c r="C3327" s="127" t="n"/>
      <c r="D3327" s="127" t="n"/>
      <c r="E3327" s="114">
        <f>IF(F3327 &lt;&gt; "",VLOOKUP(F3327,CategoryLookup,2,FALSE), "")</f>
        <v/>
      </c>
      <c r="F3327" s="126" t="n"/>
      <c r="G3327" s="127" t="n"/>
      <c r="H3327" s="127" t="n"/>
      <c r="I3327" s="127" t="n"/>
      <c r="J3327" s="127" t="n"/>
      <c r="K3327" s="127" t="n"/>
      <c r="L3327" s="127" t="n"/>
      <c r="M3327" s="127" t="n"/>
      <c r="N3327" s="120" t="n"/>
      <c r="O3327" s="120" t="n"/>
      <c r="P3327" s="120" t="n"/>
      <c r="Q3327" s="120" t="n"/>
      <c r="R3327" s="121" t="n"/>
      <c r="S3327" s="121" t="n"/>
      <c r="T3327" s="121" t="n"/>
      <c r="U3327" s="121" t="n"/>
      <c r="V3327" s="117">
        <f>IF(P3327="NA","NA",IF(P3327&lt;&gt;"",TEXT(P3327-N3327,"[h].mm"),""))</f>
        <v/>
      </c>
      <c r="W3327" s="118">
        <f>IF(AND(R3327="",S3327=""),"",R3327+S3327)</f>
        <v/>
      </c>
      <c r="X3327" s="116">
        <f>IF(O3327&lt;&gt;"",DATE(YEAR(O3327), MONTH(O3327), DAY(O3327)),"")</f>
        <v/>
      </c>
      <c r="Y3327" s="122" t="n"/>
      <c r="Z3327" s="123" t="n"/>
      <c r="AA3327" s="117">
        <f>IF(F3327="Re-assigned","NA",IF(W3327="","",IF(W3327&gt;=VLOOKUP(D3327,SLAMatrix,3,FALSE),"Yes",IF(W3327&lt;VLOOKUP(D3327,SLAMatrix,2,FALSE),"No","Internal"))))</f>
        <v/>
      </c>
      <c r="AB3327" s="123" t="n"/>
      <c r="AC3327" s="123" t="n"/>
      <c r="AD3327" s="119" t="n"/>
      <c r="AE3327" s="125" t="n"/>
      <c r="AF3327" s="124">
        <f>MONTH(O3327)</f>
        <v/>
      </c>
      <c r="AG3327" s="124">
        <f>VLOOKUP(IFERROR(MID(AE3327,1,(FIND(",",AE3327,1)-1)),AE3327),Facility_Region_Mapping,2,FALSE)</f>
        <v/>
      </c>
      <c r="AH3327" s="124" t="n"/>
      <c r="AI3327" s="124">
        <f>IF(C3327&lt;&gt;"",IF(M3327="ESM User",getInterfaceName($C3327),"NA"),"")</f>
        <v/>
      </c>
      <c r="AJ3327" s="116">
        <f>IF(Q3327&lt;&gt;"",DATE(YEAR(Q3327), MONTH(Q3327), DAY(Q3327)),"")</f>
        <v/>
      </c>
      <c r="AK3327" s="130">
        <f>IF(Q3327&lt;&gt;0,Q3327-N3327,TODAY()-N3327)</f>
        <v/>
      </c>
      <c r="AL3327" s="112">
        <f>IF(F3327="Re-assigned",0,IF(H3327="Closed",0,IF(H3327="Service Restored",0,IF(H3327="",0,1))))</f>
        <v/>
      </c>
      <c r="AM3327" s="124">
        <f>IF(AL3327=0,"",IF(AK3327&gt;20.99,"Aged","Non-Aged"))</f>
        <v/>
      </c>
      <c r="AN3327" s="112">
        <f>IF(Q3327&lt;&gt;"",MONTH(Q3327),"")</f>
        <v/>
      </c>
      <c r="AO3327" s="112">
        <f>IFERROR(VALUE(V3327),0)</f>
        <v/>
      </c>
    </row>
    <row customFormat="1" customHeight="1" ht="29.25" r="3328" s="112" spans="1:41">
      <c r="A3328" s="127" t="n"/>
      <c r="B3328" s="113" t="n"/>
      <c r="C3328" s="127" t="n"/>
      <c r="D3328" s="127" t="n"/>
      <c r="E3328" s="114">
        <f>IF(F3328 &lt;&gt; "",VLOOKUP(F3328,CategoryLookup,2,FALSE), "")</f>
        <v/>
      </c>
      <c r="F3328" s="126" t="n"/>
      <c r="G3328" s="127" t="n"/>
      <c r="H3328" s="127" t="n"/>
      <c r="I3328" s="127" t="n"/>
      <c r="J3328" s="127" t="n"/>
      <c r="K3328" s="127" t="n"/>
      <c r="L3328" s="127" t="n"/>
      <c r="M3328" s="127" t="n"/>
      <c r="N3328" s="120" t="n"/>
      <c r="O3328" s="120" t="n"/>
      <c r="P3328" s="120" t="n"/>
      <c r="Q3328" s="120" t="n"/>
      <c r="R3328" s="121" t="n"/>
      <c r="S3328" s="121" t="n"/>
      <c r="T3328" s="121" t="n"/>
      <c r="U3328" s="121" t="n"/>
      <c r="V3328" s="117">
        <f>IF(P3328="NA","NA",IF(P3328&lt;&gt;"",TEXT(P3328-N3328,"[h].mm"),""))</f>
        <v/>
      </c>
      <c r="W3328" s="118">
        <f>IF(AND(R3328="",S3328=""),"",R3328+S3328)</f>
        <v/>
      </c>
      <c r="X3328" s="116">
        <f>IF(O3328&lt;&gt;"",DATE(YEAR(O3328), MONTH(O3328), DAY(O3328)),"")</f>
        <v/>
      </c>
      <c r="Y3328" s="122" t="n"/>
      <c r="Z3328" s="123" t="n"/>
      <c r="AA3328" s="117">
        <f>IF(F3328="Re-assigned","NA",IF(W3328="","",IF(W3328&gt;=VLOOKUP(D3328,SLAMatrix,3,FALSE),"Yes",IF(W3328&lt;VLOOKUP(D3328,SLAMatrix,2,FALSE),"No","Internal"))))</f>
        <v/>
      </c>
      <c r="AB3328" s="123" t="n"/>
      <c r="AC3328" s="123" t="n"/>
      <c r="AD3328" s="119" t="n"/>
      <c r="AE3328" s="125" t="n"/>
      <c r="AF3328" s="124">
        <f>MONTH(O3328)</f>
        <v/>
      </c>
      <c r="AG3328" s="124">
        <f>VLOOKUP(IFERROR(MID(AE3328,1,(FIND(",",AE3328,1)-1)),AE3328),Facility_Region_Mapping,2,FALSE)</f>
        <v/>
      </c>
      <c r="AH3328" s="124" t="n"/>
      <c r="AI3328" s="124">
        <f>IF(C3328&lt;&gt;"",IF(M3328="ESM User",getInterfaceName($C3328),"NA"),"")</f>
        <v/>
      </c>
      <c r="AJ3328" s="116">
        <f>IF(Q3328&lt;&gt;"",DATE(YEAR(Q3328), MONTH(Q3328), DAY(Q3328)),"")</f>
        <v/>
      </c>
      <c r="AK3328" s="130">
        <f>IF(Q3328&lt;&gt;0,Q3328-N3328,TODAY()-N3328)</f>
        <v/>
      </c>
      <c r="AL3328" s="112">
        <f>IF(F3328="Re-assigned",0,IF(H3328="Closed",0,IF(H3328="Service Restored",0,IF(H3328="",0,1))))</f>
        <v/>
      </c>
      <c r="AM3328" s="124">
        <f>IF(AL3328=0,"",IF(AK3328&gt;20.99,"Aged","Non-Aged"))</f>
        <v/>
      </c>
      <c r="AN3328" s="112">
        <f>IF(Q3328&lt;&gt;"",MONTH(Q3328),"")</f>
        <v/>
      </c>
      <c r="AO3328" s="112">
        <f>IFERROR(VALUE(V3328),0)</f>
        <v/>
      </c>
    </row>
    <row customFormat="1" customHeight="1" ht="29.25" r="3329" s="112" spans="1:41">
      <c r="A3329" s="127" t="n"/>
      <c r="B3329" s="113" t="n"/>
      <c r="C3329" s="127" t="n"/>
      <c r="D3329" s="127" t="n"/>
      <c r="E3329" s="114">
        <f>IF(F3329 &lt;&gt; "",VLOOKUP(F3329,CategoryLookup,2,FALSE), "")</f>
        <v/>
      </c>
      <c r="F3329" s="126" t="n"/>
      <c r="G3329" s="127" t="n"/>
      <c r="H3329" s="127" t="n"/>
      <c r="I3329" s="127" t="n"/>
      <c r="J3329" s="127" t="n"/>
      <c r="K3329" s="127" t="n"/>
      <c r="L3329" s="127" t="n"/>
      <c r="M3329" s="127" t="n"/>
      <c r="N3329" s="120" t="n"/>
      <c r="O3329" s="120" t="n"/>
      <c r="P3329" s="120" t="n"/>
      <c r="Q3329" s="120" t="n"/>
      <c r="R3329" s="121" t="n"/>
      <c r="S3329" s="121" t="n"/>
      <c r="T3329" s="121" t="n"/>
      <c r="U3329" s="121" t="n"/>
      <c r="V3329" s="117">
        <f>IF(P3329="NA","NA",IF(P3329&lt;&gt;"",TEXT(P3329-N3329,"[h].mm"),""))</f>
        <v/>
      </c>
      <c r="W3329" s="118">
        <f>IF(AND(R3329="",S3329=""),"",R3329+S3329)</f>
        <v/>
      </c>
      <c r="X3329" s="116">
        <f>IF(O3329&lt;&gt;"",DATE(YEAR(O3329), MONTH(O3329), DAY(O3329)),"")</f>
        <v/>
      </c>
      <c r="Y3329" s="122" t="n"/>
      <c r="Z3329" s="123" t="n"/>
      <c r="AA3329" s="117">
        <f>IF(F3329="Re-assigned","NA",IF(W3329="","",IF(W3329&gt;=VLOOKUP(D3329,SLAMatrix,3,FALSE),"Yes",IF(W3329&lt;VLOOKUP(D3329,SLAMatrix,2,FALSE),"No","Internal"))))</f>
        <v/>
      </c>
      <c r="AB3329" s="123" t="n"/>
      <c r="AC3329" s="123" t="n"/>
      <c r="AD3329" s="119" t="n"/>
      <c r="AE3329" s="125" t="n"/>
      <c r="AF3329" s="124">
        <f>MONTH(O3329)</f>
        <v/>
      </c>
      <c r="AG3329" s="124">
        <f>VLOOKUP(IFERROR(MID(AE3329,1,(FIND(",",AE3329,1)-1)),AE3329),Facility_Region_Mapping,2,FALSE)</f>
        <v/>
      </c>
      <c r="AH3329" s="124" t="n"/>
      <c r="AI3329" s="124">
        <f>IF(C3329&lt;&gt;"",IF(M3329="ESM User",getInterfaceName($C3329),"NA"),"")</f>
        <v/>
      </c>
      <c r="AJ3329" s="116">
        <f>IF(Q3329&lt;&gt;"",DATE(YEAR(Q3329), MONTH(Q3329), DAY(Q3329)),"")</f>
        <v/>
      </c>
      <c r="AK3329" s="130">
        <f>IF(Q3329&lt;&gt;0,Q3329-N3329,TODAY()-N3329)</f>
        <v/>
      </c>
      <c r="AL3329" s="112">
        <f>IF(F3329="Re-assigned",0,IF(H3329="Closed",0,IF(H3329="Service Restored",0,IF(H3329="",0,1))))</f>
        <v/>
      </c>
      <c r="AM3329" s="124">
        <f>IF(AL3329=0,"",IF(AK3329&gt;20.99,"Aged","Non-Aged"))</f>
        <v/>
      </c>
      <c r="AN3329" s="112">
        <f>IF(Q3329&lt;&gt;"",MONTH(Q3329),"")</f>
        <v/>
      </c>
      <c r="AO3329" s="112">
        <f>IFERROR(VALUE(V3329),0)</f>
        <v/>
      </c>
    </row>
    <row customFormat="1" customHeight="1" ht="29.25" r="3330" s="112" spans="1:41">
      <c r="A3330" s="127" t="n"/>
      <c r="B3330" s="113" t="n"/>
      <c r="C3330" s="127" t="n"/>
      <c r="D3330" s="127" t="n"/>
      <c r="E3330" s="114">
        <f>IF(F3330 &lt;&gt; "",VLOOKUP(F3330,CategoryLookup,2,FALSE), "")</f>
        <v/>
      </c>
      <c r="F3330" s="126" t="n"/>
      <c r="G3330" s="127" t="n"/>
      <c r="H3330" s="127" t="n"/>
      <c r="I3330" s="127" t="n"/>
      <c r="J3330" s="127" t="n"/>
      <c r="K3330" s="127" t="n"/>
      <c r="L3330" s="127" t="n"/>
      <c r="M3330" s="127" t="n"/>
      <c r="N3330" s="120" t="n"/>
      <c r="O3330" s="120" t="n"/>
      <c r="P3330" s="120" t="n"/>
      <c r="Q3330" s="120" t="n"/>
      <c r="R3330" s="121" t="n"/>
      <c r="S3330" s="121" t="n"/>
      <c r="T3330" s="121" t="n"/>
      <c r="U3330" s="121" t="n"/>
      <c r="V3330" s="117">
        <f>IF(P3330="NA","NA",IF(P3330&lt;&gt;"",TEXT(P3330-N3330,"[h].mm"),""))</f>
        <v/>
      </c>
      <c r="W3330" s="118">
        <f>IF(AND(R3330="",S3330=""),"",R3330+S3330)</f>
        <v/>
      </c>
      <c r="X3330" s="116">
        <f>IF(O3330&lt;&gt;"",DATE(YEAR(O3330), MONTH(O3330), DAY(O3330)),"")</f>
        <v/>
      </c>
      <c r="Y3330" s="122" t="n"/>
      <c r="Z3330" s="123" t="n"/>
      <c r="AA3330" s="117">
        <f>IF(F3330="Re-assigned","NA",IF(W3330="","",IF(W3330&gt;=VLOOKUP(D3330,SLAMatrix,3,FALSE),"Yes",IF(W3330&lt;VLOOKUP(D3330,SLAMatrix,2,FALSE),"No","Internal"))))</f>
        <v/>
      </c>
      <c r="AB3330" s="123" t="n"/>
      <c r="AC3330" s="123" t="n"/>
      <c r="AD3330" s="119" t="n"/>
      <c r="AE3330" s="125" t="n"/>
      <c r="AF3330" s="124">
        <f>MONTH(O3330)</f>
        <v/>
      </c>
      <c r="AG3330" s="124">
        <f>VLOOKUP(IFERROR(MID(AE3330,1,(FIND(",",AE3330,1)-1)),AE3330),Facility_Region_Mapping,2,FALSE)</f>
        <v/>
      </c>
      <c r="AH3330" s="124" t="n"/>
      <c r="AI3330" s="124">
        <f>IF(C3330&lt;&gt;"",IF(M3330="ESM User",getInterfaceName($C3330),"NA"),"")</f>
        <v/>
      </c>
      <c r="AJ3330" s="116">
        <f>IF(Q3330&lt;&gt;"",DATE(YEAR(Q3330), MONTH(Q3330), DAY(Q3330)),"")</f>
        <v/>
      </c>
      <c r="AK3330" s="130">
        <f>IF(Q3330&lt;&gt;0,Q3330-N3330,TODAY()-N3330)</f>
        <v/>
      </c>
      <c r="AL3330" s="112">
        <f>IF(F3330="Re-assigned",0,IF(H3330="Closed",0,IF(H3330="Service Restored",0,IF(H3330="",0,1))))</f>
        <v/>
      </c>
      <c r="AM3330" s="124">
        <f>IF(AL3330=0,"",IF(AK3330&gt;20.99,"Aged","Non-Aged"))</f>
        <v/>
      </c>
      <c r="AN3330" s="112">
        <f>IF(Q3330&lt;&gt;"",MONTH(Q3330),"")</f>
        <v/>
      </c>
      <c r="AO3330" s="112">
        <f>IFERROR(VALUE(V3330),0)</f>
        <v/>
      </c>
    </row>
    <row customFormat="1" customHeight="1" ht="29.25" r="3331" s="112" spans="1:41">
      <c r="A3331" s="127" t="n"/>
      <c r="B3331" s="113" t="n"/>
      <c r="C3331" s="127" t="n"/>
      <c r="D3331" s="127" t="n"/>
      <c r="E3331" s="114">
        <f>IF(F3331 &lt;&gt; "",VLOOKUP(F3331,CategoryLookup,2,FALSE), "")</f>
        <v/>
      </c>
      <c r="F3331" s="126" t="n"/>
      <c r="G3331" s="127" t="n"/>
      <c r="H3331" s="127" t="n"/>
      <c r="I3331" s="127" t="n"/>
      <c r="J3331" s="127" t="n"/>
      <c r="K3331" s="127" t="n"/>
      <c r="L3331" s="127" t="n"/>
      <c r="M3331" s="127" t="n"/>
      <c r="N3331" s="120" t="n"/>
      <c r="O3331" s="120" t="n"/>
      <c r="P3331" s="120" t="n"/>
      <c r="Q3331" s="120" t="n"/>
      <c r="R3331" s="121" t="n"/>
      <c r="S3331" s="121" t="n"/>
      <c r="T3331" s="121" t="n"/>
      <c r="U3331" s="121" t="n"/>
      <c r="V3331" s="117">
        <f>IF(P3331="NA","NA",IF(P3331&lt;&gt;"",TEXT(P3331-N3331,"[h].mm"),""))</f>
        <v/>
      </c>
      <c r="W3331" s="118">
        <f>IF(AND(R3331="",S3331=""),"",R3331+S3331)</f>
        <v/>
      </c>
      <c r="X3331" s="116">
        <f>IF(O3331&lt;&gt;"",DATE(YEAR(O3331), MONTH(O3331), DAY(O3331)),"")</f>
        <v/>
      </c>
      <c r="Y3331" s="122" t="n"/>
      <c r="Z3331" s="123" t="n"/>
      <c r="AA3331" s="117">
        <f>IF(F3331="Re-assigned","NA",IF(W3331="","",IF(W3331&gt;=VLOOKUP(D3331,SLAMatrix,3,FALSE),"Yes",IF(W3331&lt;VLOOKUP(D3331,SLAMatrix,2,FALSE),"No","Internal"))))</f>
        <v/>
      </c>
      <c r="AB3331" s="123" t="n"/>
      <c r="AC3331" s="123" t="n"/>
      <c r="AD3331" s="119" t="n"/>
      <c r="AE3331" s="125" t="n"/>
      <c r="AF3331" s="124">
        <f>MONTH(O3331)</f>
        <v/>
      </c>
      <c r="AG3331" s="124">
        <f>VLOOKUP(IFERROR(MID(AE3331,1,(FIND(",",AE3331,1)-1)),AE3331),Facility_Region_Mapping,2,FALSE)</f>
        <v/>
      </c>
      <c r="AH3331" s="124" t="n"/>
      <c r="AI3331" s="124">
        <f>IF(C3331&lt;&gt;"",IF(M3331="ESM User",getInterfaceName($C3331),"NA"),"")</f>
        <v/>
      </c>
      <c r="AJ3331" s="116">
        <f>IF(Q3331&lt;&gt;"",DATE(YEAR(Q3331), MONTH(Q3331), DAY(Q3331)),"")</f>
        <v/>
      </c>
      <c r="AK3331" s="130">
        <f>IF(Q3331&lt;&gt;0,Q3331-N3331,TODAY()-N3331)</f>
        <v/>
      </c>
      <c r="AL3331" s="112">
        <f>IF(F3331="Re-assigned",0,IF(H3331="Closed",0,IF(H3331="Service Restored",0,IF(H3331="",0,1))))</f>
        <v/>
      </c>
      <c r="AM3331" s="124">
        <f>IF(AL3331=0,"",IF(AK3331&gt;20.99,"Aged","Non-Aged"))</f>
        <v/>
      </c>
      <c r="AN3331" s="112">
        <f>IF(Q3331&lt;&gt;"",MONTH(Q3331),"")</f>
        <v/>
      </c>
      <c r="AO3331" s="112">
        <f>IFERROR(VALUE(V3331),0)</f>
        <v/>
      </c>
    </row>
    <row customFormat="1" customHeight="1" ht="29.25" r="3332" s="112" spans="1:41">
      <c r="A3332" s="127" t="n"/>
      <c r="B3332" s="113" t="n"/>
      <c r="C3332" s="127" t="n"/>
      <c r="D3332" s="127" t="n"/>
      <c r="E3332" s="114">
        <f>IF(F3332 &lt;&gt; "",VLOOKUP(F3332,CategoryLookup,2,FALSE), "")</f>
        <v/>
      </c>
      <c r="F3332" s="126" t="n"/>
      <c r="G3332" s="127" t="n"/>
      <c r="H3332" s="127" t="n"/>
      <c r="I3332" s="127" t="n"/>
      <c r="J3332" s="127" t="n"/>
      <c r="K3332" s="127" t="n"/>
      <c r="L3332" s="127" t="n"/>
      <c r="M3332" s="127" t="n"/>
      <c r="N3332" s="120" t="n"/>
      <c r="O3332" s="120" t="n"/>
      <c r="P3332" s="120" t="n"/>
      <c r="Q3332" s="120" t="n"/>
      <c r="R3332" s="121" t="n"/>
      <c r="S3332" s="121" t="n"/>
      <c r="T3332" s="121" t="n"/>
      <c r="U3332" s="121" t="n"/>
      <c r="V3332" s="117">
        <f>IF(P3332="NA","NA",IF(P3332&lt;&gt;"",TEXT(P3332-N3332,"[h].mm"),""))</f>
        <v/>
      </c>
      <c r="W3332" s="118">
        <f>IF(AND(R3332="",S3332=""),"",R3332+S3332)</f>
        <v/>
      </c>
      <c r="X3332" s="116">
        <f>IF(O3332&lt;&gt;"",DATE(YEAR(O3332), MONTH(O3332), DAY(O3332)),"")</f>
        <v/>
      </c>
      <c r="Y3332" s="122" t="n"/>
      <c r="Z3332" s="123" t="n"/>
      <c r="AA3332" s="117">
        <f>IF(F3332="Re-assigned","NA",IF(W3332="","",IF(W3332&gt;=VLOOKUP(D3332,SLAMatrix,3,FALSE),"Yes",IF(W3332&lt;VLOOKUP(D3332,SLAMatrix,2,FALSE),"No","Internal"))))</f>
        <v/>
      </c>
      <c r="AB3332" s="123" t="n"/>
      <c r="AC3332" s="123" t="n"/>
      <c r="AD3332" s="119" t="n"/>
      <c r="AE3332" s="125" t="n"/>
      <c r="AF3332" s="124">
        <f>MONTH(O3332)</f>
        <v/>
      </c>
      <c r="AG3332" s="124">
        <f>VLOOKUP(IFERROR(MID(AE3332,1,(FIND(",",AE3332,1)-1)),AE3332),Facility_Region_Mapping,2,FALSE)</f>
        <v/>
      </c>
      <c r="AH3332" s="124" t="n"/>
      <c r="AI3332" s="124">
        <f>IF(C3332&lt;&gt;"",IF(M3332="ESM User",getInterfaceName($C3332),"NA"),"")</f>
        <v/>
      </c>
      <c r="AJ3332" s="116">
        <f>IF(Q3332&lt;&gt;"",DATE(YEAR(Q3332), MONTH(Q3332), DAY(Q3332)),"")</f>
        <v/>
      </c>
      <c r="AK3332" s="130">
        <f>IF(Q3332&lt;&gt;0,Q3332-N3332,TODAY()-N3332)</f>
        <v/>
      </c>
      <c r="AL3332" s="112">
        <f>IF(F3332="Re-assigned",0,IF(H3332="Closed",0,IF(H3332="Service Restored",0,IF(H3332="",0,1))))</f>
        <v/>
      </c>
      <c r="AM3332" s="124">
        <f>IF(AL3332=0,"",IF(AK3332&gt;20.99,"Aged","Non-Aged"))</f>
        <v/>
      </c>
      <c r="AN3332" s="112">
        <f>IF(Q3332&lt;&gt;"",MONTH(Q3332),"")</f>
        <v/>
      </c>
      <c r="AO3332" s="112">
        <f>IFERROR(VALUE(V3332),0)</f>
        <v/>
      </c>
    </row>
    <row customFormat="1" customHeight="1" ht="29.25" r="3333" s="112" spans="1:41">
      <c r="A3333" s="127" t="n"/>
      <c r="B3333" s="113" t="n"/>
      <c r="C3333" s="127" t="n"/>
      <c r="D3333" s="127" t="n"/>
      <c r="E3333" s="114">
        <f>IF(F3333 &lt;&gt; "",VLOOKUP(F3333,CategoryLookup,2,FALSE), "")</f>
        <v/>
      </c>
      <c r="F3333" s="126" t="n"/>
      <c r="G3333" s="127" t="n"/>
      <c r="H3333" s="127" t="n"/>
      <c r="I3333" s="127" t="n"/>
      <c r="J3333" s="127" t="n"/>
      <c r="K3333" s="127" t="n"/>
      <c r="L3333" s="127" t="n"/>
      <c r="M3333" s="127" t="n"/>
      <c r="N3333" s="120" t="n"/>
      <c r="O3333" s="120" t="n"/>
      <c r="P3333" s="120" t="n"/>
      <c r="Q3333" s="120" t="n"/>
      <c r="R3333" s="121" t="n"/>
      <c r="S3333" s="121" t="n"/>
      <c r="T3333" s="121" t="n"/>
      <c r="U3333" s="121" t="n"/>
      <c r="V3333" s="117">
        <f>IF(P3333="NA","NA",IF(P3333&lt;&gt;"",TEXT(P3333-N3333,"[h].mm"),""))</f>
        <v/>
      </c>
      <c r="W3333" s="118">
        <f>IF(AND(R3333="",S3333=""),"",R3333+S3333)</f>
        <v/>
      </c>
      <c r="X3333" s="116">
        <f>IF(O3333&lt;&gt;"",DATE(YEAR(O3333), MONTH(O3333), DAY(O3333)),"")</f>
        <v/>
      </c>
      <c r="Y3333" s="122" t="n"/>
      <c r="Z3333" s="123" t="n"/>
      <c r="AA3333" s="117">
        <f>IF(F3333="Re-assigned","NA",IF(W3333="","",IF(W3333&gt;=VLOOKUP(D3333,SLAMatrix,3,FALSE),"Yes",IF(W3333&lt;VLOOKUP(D3333,SLAMatrix,2,FALSE),"No","Internal"))))</f>
        <v/>
      </c>
      <c r="AB3333" s="123" t="n"/>
      <c r="AC3333" s="123" t="n"/>
      <c r="AD3333" s="119" t="n"/>
      <c r="AE3333" s="125" t="n"/>
      <c r="AF3333" s="124">
        <f>MONTH(O3333)</f>
        <v/>
      </c>
      <c r="AG3333" s="124">
        <f>VLOOKUP(IFERROR(MID(AE3333,1,(FIND(",",AE3333,1)-1)),AE3333),Facility_Region_Mapping,2,FALSE)</f>
        <v/>
      </c>
      <c r="AH3333" s="124" t="n"/>
      <c r="AI3333" s="124">
        <f>IF(C3333&lt;&gt;"",IF(M3333="ESM User",getInterfaceName($C3333),"NA"),"")</f>
        <v/>
      </c>
      <c r="AJ3333" s="116">
        <f>IF(Q3333&lt;&gt;"",DATE(YEAR(Q3333), MONTH(Q3333), DAY(Q3333)),"")</f>
        <v/>
      </c>
      <c r="AK3333" s="130">
        <f>IF(Q3333&lt;&gt;0,Q3333-N3333,TODAY()-N3333)</f>
        <v/>
      </c>
      <c r="AL3333" s="112">
        <f>IF(F3333="Re-assigned",0,IF(H3333="Closed",0,IF(H3333="Service Restored",0,IF(H3333="",0,1))))</f>
        <v/>
      </c>
      <c r="AM3333" s="124">
        <f>IF(AL3333=0,"",IF(AK3333&gt;20.99,"Aged","Non-Aged"))</f>
        <v/>
      </c>
      <c r="AN3333" s="112">
        <f>IF(Q3333&lt;&gt;"",MONTH(Q3333),"")</f>
        <v/>
      </c>
      <c r="AO3333" s="112">
        <f>IFERROR(VALUE(V3333),0)</f>
        <v/>
      </c>
    </row>
    <row customFormat="1" customHeight="1" ht="29.25" r="3334" s="112" spans="1:41">
      <c r="A3334" s="127" t="n"/>
      <c r="B3334" s="113" t="n"/>
      <c r="C3334" s="127" t="n"/>
      <c r="D3334" s="127" t="n"/>
      <c r="E3334" s="114">
        <f>IF(F3334 &lt;&gt; "",VLOOKUP(F3334,CategoryLookup,2,FALSE), "")</f>
        <v/>
      </c>
      <c r="F3334" s="126" t="n"/>
      <c r="G3334" s="127" t="n"/>
      <c r="H3334" s="127" t="n"/>
      <c r="I3334" s="127" t="n"/>
      <c r="J3334" s="127" t="n"/>
      <c r="K3334" s="127" t="n"/>
      <c r="L3334" s="127" t="n"/>
      <c r="M3334" s="127" t="n"/>
      <c r="N3334" s="120" t="n"/>
      <c r="O3334" s="120" t="n"/>
      <c r="P3334" s="120" t="n"/>
      <c r="Q3334" s="120" t="n"/>
      <c r="R3334" s="121" t="n"/>
      <c r="S3334" s="121" t="n"/>
      <c r="T3334" s="121" t="n"/>
      <c r="U3334" s="121" t="n"/>
      <c r="V3334" s="117">
        <f>IF(P3334="NA","NA",IF(P3334&lt;&gt;"",TEXT(P3334-N3334,"[h].mm"),""))</f>
        <v/>
      </c>
      <c r="W3334" s="118">
        <f>IF(AND(R3334="",S3334=""),"",R3334+S3334)</f>
        <v/>
      </c>
      <c r="X3334" s="116">
        <f>IF(O3334&lt;&gt;"",DATE(YEAR(O3334), MONTH(O3334), DAY(O3334)),"")</f>
        <v/>
      </c>
      <c r="Y3334" s="122" t="n"/>
      <c r="Z3334" s="123" t="n"/>
      <c r="AA3334" s="117">
        <f>IF(F3334="Re-assigned","NA",IF(W3334="","",IF(W3334&gt;=VLOOKUP(D3334,SLAMatrix,3,FALSE),"Yes",IF(W3334&lt;VLOOKUP(D3334,SLAMatrix,2,FALSE),"No","Internal"))))</f>
        <v/>
      </c>
      <c r="AB3334" s="123" t="n"/>
      <c r="AC3334" s="123" t="n"/>
      <c r="AD3334" s="119" t="n"/>
      <c r="AE3334" s="125" t="n"/>
      <c r="AF3334" s="124">
        <f>MONTH(O3334)</f>
        <v/>
      </c>
      <c r="AG3334" s="124">
        <f>VLOOKUP(IFERROR(MID(AE3334,1,(FIND(",",AE3334,1)-1)),AE3334),Facility_Region_Mapping,2,FALSE)</f>
        <v/>
      </c>
      <c r="AH3334" s="124" t="n"/>
      <c r="AI3334" s="124">
        <f>IF(C3334&lt;&gt;"",IF(M3334="ESM User",getInterfaceName($C3334),"NA"),"")</f>
        <v/>
      </c>
      <c r="AJ3334" s="116">
        <f>IF(Q3334&lt;&gt;"",DATE(YEAR(Q3334), MONTH(Q3334), DAY(Q3334)),"")</f>
        <v/>
      </c>
      <c r="AK3334" s="130">
        <f>IF(Q3334&lt;&gt;0,Q3334-N3334,TODAY()-N3334)</f>
        <v/>
      </c>
      <c r="AL3334" s="112">
        <f>IF(F3334="Re-assigned",0,IF(H3334="Closed",0,IF(H3334="Service Restored",0,IF(H3334="",0,1))))</f>
        <v/>
      </c>
      <c r="AM3334" s="124">
        <f>IF(AL3334=0,"",IF(AK3334&gt;20.99,"Aged","Non-Aged"))</f>
        <v/>
      </c>
      <c r="AN3334" s="112">
        <f>IF(Q3334&lt;&gt;"",MONTH(Q3334),"")</f>
        <v/>
      </c>
      <c r="AO3334" s="112">
        <f>IFERROR(VALUE(V3334),0)</f>
        <v/>
      </c>
    </row>
    <row customFormat="1" customHeight="1" ht="29.25" r="3335" s="112" spans="1:41">
      <c r="A3335" s="127" t="n"/>
      <c r="B3335" s="113" t="n"/>
      <c r="C3335" s="127" t="n"/>
      <c r="D3335" s="127" t="n"/>
      <c r="E3335" s="114">
        <f>IF(F3335 &lt;&gt; "",VLOOKUP(F3335,CategoryLookup,2,FALSE), "")</f>
        <v/>
      </c>
      <c r="F3335" s="126" t="n"/>
      <c r="G3335" s="127" t="n"/>
      <c r="H3335" s="127" t="n"/>
      <c r="I3335" s="127" t="n"/>
      <c r="J3335" s="127" t="n"/>
      <c r="K3335" s="127" t="n"/>
      <c r="L3335" s="127" t="n"/>
      <c r="M3335" s="127" t="n"/>
      <c r="N3335" s="120" t="n"/>
      <c r="O3335" s="120" t="n"/>
      <c r="P3335" s="120" t="n"/>
      <c r="Q3335" s="120" t="n"/>
      <c r="R3335" s="121" t="n"/>
      <c r="S3335" s="121" t="n"/>
      <c r="T3335" s="121" t="n"/>
      <c r="U3335" s="121" t="n"/>
      <c r="V3335" s="117">
        <f>IF(P3335="NA","NA",IF(P3335&lt;&gt;"",TEXT(P3335-N3335,"[h].mm"),""))</f>
        <v/>
      </c>
      <c r="W3335" s="118">
        <f>IF(AND(R3335="",S3335=""),"",R3335+S3335)</f>
        <v/>
      </c>
      <c r="X3335" s="116">
        <f>IF(O3335&lt;&gt;"",DATE(YEAR(O3335), MONTH(O3335), DAY(O3335)),"")</f>
        <v/>
      </c>
      <c r="Y3335" s="122" t="n"/>
      <c r="Z3335" s="123" t="n"/>
      <c r="AA3335" s="117">
        <f>IF(F3335="Re-assigned","NA",IF(W3335="","",IF(W3335&gt;=VLOOKUP(D3335,SLAMatrix,3,FALSE),"Yes",IF(W3335&lt;VLOOKUP(D3335,SLAMatrix,2,FALSE),"No","Internal"))))</f>
        <v/>
      </c>
      <c r="AB3335" s="123" t="n"/>
      <c r="AC3335" s="123" t="n"/>
      <c r="AD3335" s="119" t="n"/>
      <c r="AE3335" s="125" t="n"/>
      <c r="AF3335" s="124">
        <f>MONTH(O3335)</f>
        <v/>
      </c>
      <c r="AG3335" s="124">
        <f>VLOOKUP(IFERROR(MID(AE3335,1,(FIND(",",AE3335,1)-1)),AE3335),Facility_Region_Mapping,2,FALSE)</f>
        <v/>
      </c>
      <c r="AH3335" s="124" t="n"/>
      <c r="AI3335" s="124">
        <f>IF(C3335&lt;&gt;"",IF(M3335="ESM User",getInterfaceName($C3335),"NA"),"")</f>
        <v/>
      </c>
      <c r="AJ3335" s="116">
        <f>IF(Q3335&lt;&gt;"",DATE(YEAR(Q3335), MONTH(Q3335), DAY(Q3335)),"")</f>
        <v/>
      </c>
      <c r="AK3335" s="130">
        <f>IF(Q3335&lt;&gt;0,Q3335-N3335,TODAY()-N3335)</f>
        <v/>
      </c>
      <c r="AL3335" s="112">
        <f>IF(F3335="Re-assigned",0,IF(H3335="Closed",0,IF(H3335="Service Restored",0,IF(H3335="",0,1))))</f>
        <v/>
      </c>
      <c r="AM3335" s="124">
        <f>IF(AL3335=0,"",IF(AK3335&gt;20.99,"Aged","Non-Aged"))</f>
        <v/>
      </c>
      <c r="AN3335" s="112">
        <f>IF(Q3335&lt;&gt;"",MONTH(Q3335),"")</f>
        <v/>
      </c>
      <c r="AO3335" s="112">
        <f>IFERROR(VALUE(V3335),0)</f>
        <v/>
      </c>
    </row>
    <row customFormat="1" customHeight="1" ht="29.25" r="3336" s="112" spans="1:41">
      <c r="A3336" s="127" t="n"/>
      <c r="B3336" s="113" t="n"/>
      <c r="C3336" s="127" t="n"/>
      <c r="D3336" s="127" t="n"/>
      <c r="E3336" s="114">
        <f>IF(F3336 &lt;&gt; "",VLOOKUP(F3336,CategoryLookup,2,FALSE), "")</f>
        <v/>
      </c>
      <c r="F3336" s="126" t="n"/>
      <c r="G3336" s="127" t="n"/>
      <c r="H3336" s="127" t="n"/>
      <c r="I3336" s="127" t="n"/>
      <c r="J3336" s="127" t="n"/>
      <c r="K3336" s="127" t="n"/>
      <c r="L3336" s="127" t="n"/>
      <c r="M3336" s="127" t="n"/>
      <c r="N3336" s="120" t="n"/>
      <c r="O3336" s="120" t="n"/>
      <c r="P3336" s="120" t="n"/>
      <c r="Q3336" s="120" t="n"/>
      <c r="R3336" s="121" t="n"/>
      <c r="S3336" s="121" t="n"/>
      <c r="T3336" s="121" t="n"/>
      <c r="U3336" s="121" t="n"/>
      <c r="V3336" s="117">
        <f>IF(P3336="NA","NA",IF(P3336&lt;&gt;"",TEXT(P3336-N3336,"[h].mm"),""))</f>
        <v/>
      </c>
      <c r="W3336" s="118">
        <f>IF(AND(R3336="",S3336=""),"",R3336+S3336)</f>
        <v/>
      </c>
      <c r="X3336" s="116">
        <f>IF(O3336&lt;&gt;"",DATE(YEAR(O3336), MONTH(O3336), DAY(O3336)),"")</f>
        <v/>
      </c>
      <c r="Y3336" s="122" t="n"/>
      <c r="Z3336" s="123" t="n"/>
      <c r="AA3336" s="117">
        <f>IF(F3336="Re-assigned","NA",IF(W3336="","",IF(W3336&gt;=VLOOKUP(D3336,SLAMatrix,3,FALSE),"Yes",IF(W3336&lt;VLOOKUP(D3336,SLAMatrix,2,FALSE),"No","Internal"))))</f>
        <v/>
      </c>
      <c r="AB3336" s="123" t="n"/>
      <c r="AC3336" s="123" t="n"/>
      <c r="AD3336" s="119" t="n"/>
      <c r="AE3336" s="125" t="n"/>
      <c r="AF3336" s="124">
        <f>MONTH(O3336)</f>
        <v/>
      </c>
      <c r="AG3336" s="124">
        <f>VLOOKUP(IFERROR(MID(AE3336,1,(FIND(",",AE3336,1)-1)),AE3336),Facility_Region_Mapping,2,FALSE)</f>
        <v/>
      </c>
      <c r="AH3336" s="124" t="n"/>
      <c r="AI3336" s="124">
        <f>IF(C3336&lt;&gt;"",IF(M3336="ESM User",getInterfaceName($C3336),"NA"),"")</f>
        <v/>
      </c>
      <c r="AJ3336" s="116">
        <f>IF(Q3336&lt;&gt;"",DATE(YEAR(Q3336), MONTH(Q3336), DAY(Q3336)),"")</f>
        <v/>
      </c>
      <c r="AK3336" s="130">
        <f>IF(Q3336&lt;&gt;0,Q3336-N3336,TODAY()-N3336)</f>
        <v/>
      </c>
      <c r="AL3336" s="112">
        <f>IF(F3336="Re-assigned",0,IF(H3336="Closed",0,IF(H3336="Service Restored",0,IF(H3336="",0,1))))</f>
        <v/>
      </c>
      <c r="AM3336" s="124">
        <f>IF(AL3336=0,"",IF(AK3336&gt;20.99,"Aged","Non-Aged"))</f>
        <v/>
      </c>
      <c r="AN3336" s="112">
        <f>IF(Q3336&lt;&gt;"",MONTH(Q3336),"")</f>
        <v/>
      </c>
      <c r="AO3336" s="112">
        <f>IFERROR(VALUE(V3336),0)</f>
        <v/>
      </c>
    </row>
    <row customFormat="1" customHeight="1" ht="29.25" r="3337" s="112" spans="1:41">
      <c r="A3337" s="127" t="n"/>
      <c r="B3337" s="113" t="n"/>
      <c r="C3337" s="127" t="n"/>
      <c r="D3337" s="127" t="n"/>
      <c r="E3337" s="114">
        <f>IF(F3337 &lt;&gt; "",VLOOKUP(F3337,CategoryLookup,2,FALSE), "")</f>
        <v/>
      </c>
      <c r="F3337" s="126" t="n"/>
      <c r="G3337" s="127" t="n"/>
      <c r="H3337" s="127" t="n"/>
      <c r="I3337" s="127" t="n"/>
      <c r="J3337" s="127" t="n"/>
      <c r="K3337" s="127" t="n"/>
      <c r="L3337" s="127" t="n"/>
      <c r="M3337" s="127" t="n"/>
      <c r="N3337" s="120" t="n"/>
      <c r="O3337" s="120" t="n"/>
      <c r="P3337" s="120" t="n"/>
      <c r="Q3337" s="120" t="n"/>
      <c r="R3337" s="121" t="n"/>
      <c r="S3337" s="121" t="n"/>
      <c r="T3337" s="121" t="n"/>
      <c r="U3337" s="121" t="n"/>
      <c r="V3337" s="117">
        <f>IF(P3337="NA","NA",IF(P3337&lt;&gt;"",TEXT(P3337-N3337,"[h].mm"),""))</f>
        <v/>
      </c>
      <c r="W3337" s="118">
        <f>IF(AND(R3337="",S3337=""),"",R3337+S3337)</f>
        <v/>
      </c>
      <c r="X3337" s="116">
        <f>IF(O3337&lt;&gt;"",DATE(YEAR(O3337), MONTH(O3337), DAY(O3337)),"")</f>
        <v/>
      </c>
      <c r="Y3337" s="122" t="n"/>
      <c r="Z3337" s="123" t="n"/>
      <c r="AA3337" s="117">
        <f>IF(F3337="Re-assigned","NA",IF(W3337="","",IF(W3337&gt;=VLOOKUP(D3337,SLAMatrix,3,FALSE),"Yes",IF(W3337&lt;VLOOKUP(D3337,SLAMatrix,2,FALSE),"No","Internal"))))</f>
        <v/>
      </c>
      <c r="AB3337" s="123" t="n"/>
      <c r="AC3337" s="123" t="n"/>
      <c r="AD3337" s="119" t="n"/>
      <c r="AE3337" s="125" t="n"/>
      <c r="AF3337" s="124">
        <f>MONTH(O3337)</f>
        <v/>
      </c>
      <c r="AG3337" s="124">
        <f>VLOOKUP(IFERROR(MID(AE3337,1,(FIND(",",AE3337,1)-1)),AE3337),Facility_Region_Mapping,2,FALSE)</f>
        <v/>
      </c>
      <c r="AH3337" s="124" t="n"/>
      <c r="AI3337" s="124">
        <f>IF(C3337&lt;&gt;"",IF(M3337="ESM User",getInterfaceName($C3337),"NA"),"")</f>
        <v/>
      </c>
      <c r="AJ3337" s="116">
        <f>IF(Q3337&lt;&gt;"",DATE(YEAR(Q3337), MONTH(Q3337), DAY(Q3337)),"")</f>
        <v/>
      </c>
      <c r="AK3337" s="130">
        <f>IF(Q3337&lt;&gt;0,Q3337-N3337,TODAY()-N3337)</f>
        <v/>
      </c>
      <c r="AL3337" s="112">
        <f>IF(F3337="Re-assigned",0,IF(H3337="Closed",0,IF(H3337="Service Restored",0,IF(H3337="",0,1))))</f>
        <v/>
      </c>
      <c r="AM3337" s="124">
        <f>IF(AL3337=0,"",IF(AK3337&gt;20.99,"Aged","Non-Aged"))</f>
        <v/>
      </c>
      <c r="AN3337" s="112">
        <f>IF(Q3337&lt;&gt;"",MONTH(Q3337),"")</f>
        <v/>
      </c>
      <c r="AO3337" s="112">
        <f>IFERROR(VALUE(V3337),0)</f>
        <v/>
      </c>
    </row>
    <row customFormat="1" customHeight="1" ht="29.25" r="3338" s="112" spans="1:41">
      <c r="A3338" s="127" t="n"/>
      <c r="B3338" s="113" t="n"/>
      <c r="C3338" s="127" t="n"/>
      <c r="D3338" s="127" t="n"/>
      <c r="E3338" s="114">
        <f>IF(F3338 &lt;&gt; "",VLOOKUP(F3338,CategoryLookup,2,FALSE), "")</f>
        <v/>
      </c>
      <c r="F3338" s="126" t="n"/>
      <c r="G3338" s="127" t="n"/>
      <c r="H3338" s="127" t="n"/>
      <c r="I3338" s="127" t="n"/>
      <c r="J3338" s="127" t="n"/>
      <c r="K3338" s="127" t="n"/>
      <c r="L3338" s="127" t="n"/>
      <c r="M3338" s="127" t="n"/>
      <c r="N3338" s="120" t="n"/>
      <c r="O3338" s="120" t="n"/>
      <c r="P3338" s="120" t="n"/>
      <c r="Q3338" s="120" t="n"/>
      <c r="R3338" s="121" t="n"/>
      <c r="S3338" s="121" t="n"/>
      <c r="T3338" s="121" t="n"/>
      <c r="U3338" s="121" t="n"/>
      <c r="V3338" s="117">
        <f>IF(P3338="NA","NA",IF(P3338&lt;&gt;"",TEXT(P3338-N3338,"[h].mm"),""))</f>
        <v/>
      </c>
      <c r="W3338" s="118">
        <f>IF(AND(R3338="",S3338=""),"",R3338+S3338)</f>
        <v/>
      </c>
      <c r="X3338" s="116">
        <f>IF(O3338&lt;&gt;"",DATE(YEAR(O3338), MONTH(O3338), DAY(O3338)),"")</f>
        <v/>
      </c>
      <c r="Y3338" s="122" t="n"/>
      <c r="Z3338" s="123" t="n"/>
      <c r="AA3338" s="117">
        <f>IF(F3338="Re-assigned","NA",IF(W3338="","",IF(W3338&gt;=VLOOKUP(D3338,SLAMatrix,3,FALSE),"Yes",IF(W3338&lt;VLOOKUP(D3338,SLAMatrix,2,FALSE),"No","Internal"))))</f>
        <v/>
      </c>
      <c r="AB3338" s="123" t="n"/>
      <c r="AC3338" s="123" t="n"/>
      <c r="AD3338" s="119" t="n"/>
      <c r="AE3338" s="125" t="n"/>
      <c r="AF3338" s="124">
        <f>MONTH(O3338)</f>
        <v/>
      </c>
      <c r="AG3338" s="124">
        <f>VLOOKUP(IFERROR(MID(AE3338,1,(FIND(",",AE3338,1)-1)),AE3338),Facility_Region_Mapping,2,FALSE)</f>
        <v/>
      </c>
      <c r="AH3338" s="124" t="n"/>
      <c r="AI3338" s="124">
        <f>IF(C3338&lt;&gt;"",IF(M3338="ESM User",getInterfaceName($C3338),"NA"),"")</f>
        <v/>
      </c>
      <c r="AJ3338" s="116">
        <f>IF(Q3338&lt;&gt;"",DATE(YEAR(Q3338), MONTH(Q3338), DAY(Q3338)),"")</f>
        <v/>
      </c>
      <c r="AK3338" s="130">
        <f>IF(Q3338&lt;&gt;0,Q3338-N3338,TODAY()-N3338)</f>
        <v/>
      </c>
      <c r="AL3338" s="112">
        <f>IF(F3338="Re-assigned",0,IF(H3338="Closed",0,IF(H3338="Service Restored",0,IF(H3338="",0,1))))</f>
        <v/>
      </c>
      <c r="AM3338" s="124">
        <f>IF(AL3338=0,"",IF(AK3338&gt;20.99,"Aged","Non-Aged"))</f>
        <v/>
      </c>
      <c r="AN3338" s="112">
        <f>IF(Q3338&lt;&gt;"",MONTH(Q3338),"")</f>
        <v/>
      </c>
      <c r="AO3338" s="112">
        <f>IFERROR(VALUE(V3338),0)</f>
        <v/>
      </c>
    </row>
    <row customFormat="1" customHeight="1" ht="29.25" r="3339" s="112" spans="1:41">
      <c r="A3339" s="127" t="n"/>
      <c r="B3339" s="113" t="n"/>
      <c r="C3339" s="127" t="n"/>
      <c r="D3339" s="127" t="n"/>
      <c r="E3339" s="114">
        <f>IF(F3339 &lt;&gt; "",VLOOKUP(F3339,CategoryLookup,2,FALSE), "")</f>
        <v/>
      </c>
      <c r="F3339" s="126" t="n"/>
      <c r="G3339" s="127" t="n"/>
      <c r="H3339" s="127" t="n"/>
      <c r="I3339" s="127" t="n"/>
      <c r="J3339" s="127" t="n"/>
      <c r="K3339" s="127" t="n"/>
      <c r="L3339" s="127" t="n"/>
      <c r="M3339" s="127" t="n"/>
      <c r="N3339" s="120" t="n"/>
      <c r="O3339" s="120" t="n"/>
      <c r="P3339" s="120" t="n"/>
      <c r="Q3339" s="120" t="n"/>
      <c r="R3339" s="121" t="n"/>
      <c r="S3339" s="121" t="n"/>
      <c r="T3339" s="121" t="n"/>
      <c r="U3339" s="121" t="n"/>
      <c r="V3339" s="117">
        <f>IF(P3339="NA","NA",IF(P3339&lt;&gt;"",TEXT(P3339-N3339,"[h].mm"),""))</f>
        <v/>
      </c>
      <c r="W3339" s="118">
        <f>IF(AND(R3339="",S3339=""),"",R3339+S3339)</f>
        <v/>
      </c>
      <c r="X3339" s="116">
        <f>IF(O3339&lt;&gt;"",DATE(YEAR(O3339), MONTH(O3339), DAY(O3339)),"")</f>
        <v/>
      </c>
      <c r="Y3339" s="122" t="n"/>
      <c r="Z3339" s="123" t="n"/>
      <c r="AA3339" s="117">
        <f>IF(F3339="Re-assigned","NA",IF(W3339="","",IF(W3339&gt;=VLOOKUP(D3339,SLAMatrix,3,FALSE),"Yes",IF(W3339&lt;VLOOKUP(D3339,SLAMatrix,2,FALSE),"No","Internal"))))</f>
        <v/>
      </c>
      <c r="AB3339" s="123" t="n"/>
      <c r="AC3339" s="123" t="n"/>
      <c r="AD3339" s="119" t="n"/>
      <c r="AE3339" s="125" t="n"/>
      <c r="AF3339" s="124">
        <f>MONTH(O3339)</f>
        <v/>
      </c>
      <c r="AG3339" s="124">
        <f>VLOOKUP(IFERROR(MID(AE3339,1,(FIND(",",AE3339,1)-1)),AE3339),Facility_Region_Mapping,2,FALSE)</f>
        <v/>
      </c>
      <c r="AH3339" s="124" t="n"/>
      <c r="AI3339" s="124">
        <f>IF(C3339&lt;&gt;"",IF(M3339="ESM User",getInterfaceName($C3339),"NA"),"")</f>
        <v/>
      </c>
      <c r="AJ3339" s="116">
        <f>IF(Q3339&lt;&gt;"",DATE(YEAR(Q3339), MONTH(Q3339), DAY(Q3339)),"")</f>
        <v/>
      </c>
      <c r="AK3339" s="130">
        <f>IF(Q3339&lt;&gt;0,Q3339-N3339,TODAY()-N3339)</f>
        <v/>
      </c>
      <c r="AL3339" s="112">
        <f>IF(F3339="Re-assigned",0,IF(H3339="Closed",0,IF(H3339="Service Restored",0,IF(H3339="",0,1))))</f>
        <v/>
      </c>
      <c r="AM3339" s="124">
        <f>IF(AL3339=0,"",IF(AK3339&gt;20.99,"Aged","Non-Aged"))</f>
        <v/>
      </c>
      <c r="AN3339" s="112">
        <f>IF(Q3339&lt;&gt;"",MONTH(Q3339),"")</f>
        <v/>
      </c>
      <c r="AO3339" s="112">
        <f>IFERROR(VALUE(V3339),0)</f>
        <v/>
      </c>
    </row>
    <row customFormat="1" customHeight="1" ht="29.25" r="3340" s="112" spans="1:41">
      <c r="A3340" s="127" t="n"/>
      <c r="B3340" s="113" t="n"/>
      <c r="C3340" s="127" t="n"/>
      <c r="D3340" s="127" t="n"/>
      <c r="E3340" s="114">
        <f>IF(F3340 &lt;&gt; "",VLOOKUP(F3340,CategoryLookup,2,FALSE), "")</f>
        <v/>
      </c>
      <c r="F3340" s="126" t="n"/>
      <c r="G3340" s="127" t="n"/>
      <c r="H3340" s="127" t="n"/>
      <c r="I3340" s="127" t="n"/>
      <c r="J3340" s="127" t="n"/>
      <c r="K3340" s="127" t="n"/>
      <c r="L3340" s="127" t="n"/>
      <c r="M3340" s="127" t="n"/>
      <c r="N3340" s="120" t="n"/>
      <c r="O3340" s="120" t="n"/>
      <c r="P3340" s="120" t="n"/>
      <c r="Q3340" s="120" t="n"/>
      <c r="R3340" s="121" t="n"/>
      <c r="S3340" s="121" t="n"/>
      <c r="T3340" s="121" t="n"/>
      <c r="U3340" s="121" t="n"/>
      <c r="V3340" s="117">
        <f>IF(P3340="NA","NA",IF(P3340&lt;&gt;"",TEXT(P3340-N3340,"[h].mm"),""))</f>
        <v/>
      </c>
      <c r="W3340" s="118">
        <f>IF(AND(R3340="",S3340=""),"",R3340+S3340)</f>
        <v/>
      </c>
      <c r="X3340" s="116">
        <f>IF(O3340&lt;&gt;"",DATE(YEAR(O3340), MONTH(O3340), DAY(O3340)),"")</f>
        <v/>
      </c>
      <c r="Y3340" s="122" t="n"/>
      <c r="Z3340" s="123" t="n"/>
      <c r="AA3340" s="117">
        <f>IF(F3340="Re-assigned","NA",IF(W3340="","",IF(W3340&gt;=VLOOKUP(D3340,SLAMatrix,3,FALSE),"Yes",IF(W3340&lt;VLOOKUP(D3340,SLAMatrix,2,FALSE),"No","Internal"))))</f>
        <v/>
      </c>
      <c r="AB3340" s="123" t="n"/>
      <c r="AC3340" s="123" t="n"/>
      <c r="AD3340" s="119" t="n"/>
      <c r="AE3340" s="125" t="n"/>
      <c r="AF3340" s="124">
        <f>MONTH(O3340)</f>
        <v/>
      </c>
      <c r="AG3340" s="124">
        <f>VLOOKUP(IFERROR(MID(AE3340,1,(FIND(",",AE3340,1)-1)),AE3340),Facility_Region_Mapping,2,FALSE)</f>
        <v/>
      </c>
      <c r="AH3340" s="124" t="n"/>
      <c r="AI3340" s="124">
        <f>IF(C3340&lt;&gt;"",IF(M3340="ESM User",getInterfaceName($C3340),"NA"),"")</f>
        <v/>
      </c>
      <c r="AJ3340" s="116">
        <f>IF(Q3340&lt;&gt;"",DATE(YEAR(Q3340), MONTH(Q3340), DAY(Q3340)),"")</f>
        <v/>
      </c>
      <c r="AK3340" s="130">
        <f>IF(Q3340&lt;&gt;0,Q3340-N3340,TODAY()-N3340)</f>
        <v/>
      </c>
      <c r="AL3340" s="112">
        <f>IF(F3340="Re-assigned",0,IF(H3340="Closed",0,IF(H3340="Service Restored",0,IF(H3340="",0,1))))</f>
        <v/>
      </c>
      <c r="AM3340" s="124">
        <f>IF(AL3340=0,"",IF(AK3340&gt;20.99,"Aged","Non-Aged"))</f>
        <v/>
      </c>
      <c r="AN3340" s="112">
        <f>IF(Q3340&lt;&gt;"",MONTH(Q3340),"")</f>
        <v/>
      </c>
      <c r="AO3340" s="112">
        <f>IFERROR(VALUE(V3340),0)</f>
        <v/>
      </c>
    </row>
    <row customFormat="1" customHeight="1" ht="29.25" r="3341" s="112" spans="1:41">
      <c r="A3341" s="127" t="n"/>
      <c r="B3341" s="113" t="n"/>
      <c r="C3341" s="127" t="n"/>
      <c r="D3341" s="127" t="n"/>
      <c r="E3341" s="114">
        <f>IF(F3341 &lt;&gt; "",VLOOKUP(F3341,CategoryLookup,2,FALSE), "")</f>
        <v/>
      </c>
      <c r="F3341" s="126" t="n"/>
      <c r="G3341" s="127" t="n"/>
      <c r="H3341" s="127" t="n"/>
      <c r="I3341" s="127" t="n"/>
      <c r="J3341" s="127" t="n"/>
      <c r="K3341" s="127" t="n"/>
      <c r="L3341" s="127" t="n"/>
      <c r="M3341" s="127" t="n"/>
      <c r="N3341" s="120" t="n"/>
      <c r="O3341" s="120" t="n"/>
      <c r="P3341" s="120" t="n"/>
      <c r="Q3341" s="120" t="n"/>
      <c r="R3341" s="121" t="n"/>
      <c r="S3341" s="121" t="n"/>
      <c r="T3341" s="121" t="n"/>
      <c r="U3341" s="121" t="n"/>
      <c r="V3341" s="117">
        <f>IF(P3341="NA","NA",IF(P3341&lt;&gt;"",TEXT(P3341-N3341,"[h].mm"),""))</f>
        <v/>
      </c>
      <c r="W3341" s="118">
        <f>IF(AND(R3341="",S3341=""),"",R3341+S3341)</f>
        <v/>
      </c>
      <c r="X3341" s="116">
        <f>IF(O3341&lt;&gt;"",DATE(YEAR(O3341), MONTH(O3341), DAY(O3341)),"")</f>
        <v/>
      </c>
      <c r="Y3341" s="122" t="n"/>
      <c r="Z3341" s="123" t="n"/>
      <c r="AA3341" s="117">
        <f>IF(F3341="Re-assigned","NA",IF(W3341="","",IF(W3341&gt;=VLOOKUP(D3341,SLAMatrix,3,FALSE),"Yes",IF(W3341&lt;VLOOKUP(D3341,SLAMatrix,2,FALSE),"No","Internal"))))</f>
        <v/>
      </c>
      <c r="AB3341" s="123" t="n"/>
      <c r="AC3341" s="123" t="n"/>
      <c r="AD3341" s="119" t="n"/>
      <c r="AE3341" s="125" t="n"/>
      <c r="AF3341" s="124">
        <f>MONTH(O3341)</f>
        <v/>
      </c>
      <c r="AG3341" s="124">
        <f>VLOOKUP(IFERROR(MID(AE3341,1,(FIND(",",AE3341,1)-1)),AE3341),Facility_Region_Mapping,2,FALSE)</f>
        <v/>
      </c>
      <c r="AH3341" s="124" t="n"/>
      <c r="AI3341" s="124">
        <f>IF(C3341&lt;&gt;"",IF(M3341="ESM User",getInterfaceName($C3341),"NA"),"")</f>
        <v/>
      </c>
      <c r="AJ3341" s="116">
        <f>IF(Q3341&lt;&gt;"",DATE(YEAR(Q3341), MONTH(Q3341), DAY(Q3341)),"")</f>
        <v/>
      </c>
      <c r="AK3341" s="130">
        <f>IF(Q3341&lt;&gt;0,Q3341-N3341,TODAY()-N3341)</f>
        <v/>
      </c>
      <c r="AL3341" s="112">
        <f>IF(F3341="Re-assigned",0,IF(H3341="Closed",0,IF(H3341="Service Restored",0,IF(H3341="",0,1))))</f>
        <v/>
      </c>
      <c r="AM3341" s="124">
        <f>IF(AL3341=0,"",IF(AK3341&gt;20.99,"Aged","Non-Aged"))</f>
        <v/>
      </c>
      <c r="AN3341" s="112">
        <f>IF(Q3341&lt;&gt;"",MONTH(Q3341),"")</f>
        <v/>
      </c>
      <c r="AO3341" s="112">
        <f>IFERROR(VALUE(V3341),0)</f>
        <v/>
      </c>
    </row>
    <row customFormat="1" customHeight="1" ht="29.25" r="3342" s="112" spans="1:41">
      <c r="A3342" s="127" t="n"/>
      <c r="B3342" s="113" t="n"/>
      <c r="C3342" s="127" t="n"/>
      <c r="D3342" s="127" t="n"/>
      <c r="E3342" s="114">
        <f>IF(F3342 &lt;&gt; "",VLOOKUP(F3342,CategoryLookup,2,FALSE), "")</f>
        <v/>
      </c>
      <c r="F3342" s="126" t="n"/>
      <c r="G3342" s="127" t="n"/>
      <c r="H3342" s="127" t="n"/>
      <c r="I3342" s="127" t="n"/>
      <c r="J3342" s="127" t="n"/>
      <c r="K3342" s="127" t="n"/>
      <c r="L3342" s="127" t="n"/>
      <c r="M3342" s="127" t="n"/>
      <c r="N3342" s="120" t="n"/>
      <c r="O3342" s="120" t="n"/>
      <c r="P3342" s="120" t="n"/>
      <c r="Q3342" s="120" t="n"/>
      <c r="R3342" s="121" t="n"/>
      <c r="S3342" s="121" t="n"/>
      <c r="T3342" s="121" t="n"/>
      <c r="U3342" s="121" t="n"/>
      <c r="V3342" s="117">
        <f>IF(P3342="NA","NA",IF(P3342&lt;&gt;"",TEXT(P3342-N3342,"[h].mm"),""))</f>
        <v/>
      </c>
      <c r="W3342" s="118">
        <f>IF(AND(R3342="",S3342=""),"",R3342+S3342)</f>
        <v/>
      </c>
      <c r="X3342" s="116">
        <f>IF(O3342&lt;&gt;"",DATE(YEAR(O3342), MONTH(O3342), DAY(O3342)),"")</f>
        <v/>
      </c>
      <c r="Y3342" s="122" t="n"/>
      <c r="Z3342" s="123" t="n"/>
      <c r="AA3342" s="117">
        <f>IF(F3342="Re-assigned","NA",IF(W3342="","",IF(W3342&gt;=VLOOKUP(D3342,SLAMatrix,3,FALSE),"Yes",IF(W3342&lt;VLOOKUP(D3342,SLAMatrix,2,FALSE),"No","Internal"))))</f>
        <v/>
      </c>
      <c r="AB3342" s="123" t="n"/>
      <c r="AC3342" s="123" t="n"/>
      <c r="AD3342" s="119" t="n"/>
      <c r="AE3342" s="125" t="n"/>
      <c r="AF3342" s="124">
        <f>MONTH(O3342)</f>
        <v/>
      </c>
      <c r="AG3342" s="124">
        <f>VLOOKUP(IFERROR(MID(AE3342,1,(FIND(",",AE3342,1)-1)),AE3342),Facility_Region_Mapping,2,FALSE)</f>
        <v/>
      </c>
      <c r="AH3342" s="124" t="n"/>
      <c r="AI3342" s="124">
        <f>IF(C3342&lt;&gt;"",IF(M3342="ESM User",getInterfaceName($C3342),"NA"),"")</f>
        <v/>
      </c>
      <c r="AJ3342" s="116">
        <f>IF(Q3342&lt;&gt;"",DATE(YEAR(Q3342), MONTH(Q3342), DAY(Q3342)),"")</f>
        <v/>
      </c>
      <c r="AK3342" s="130">
        <f>IF(Q3342&lt;&gt;0,Q3342-N3342,TODAY()-N3342)</f>
        <v/>
      </c>
      <c r="AL3342" s="112">
        <f>IF(F3342="Re-assigned",0,IF(H3342="Closed",0,IF(H3342="Service Restored",0,IF(H3342="",0,1))))</f>
        <v/>
      </c>
      <c r="AM3342" s="124">
        <f>IF(AL3342=0,"",IF(AK3342&gt;20.99,"Aged","Non-Aged"))</f>
        <v/>
      </c>
      <c r="AN3342" s="112">
        <f>IF(Q3342&lt;&gt;"",MONTH(Q3342),"")</f>
        <v/>
      </c>
      <c r="AO3342" s="112">
        <f>IFERROR(VALUE(V3342),0)</f>
        <v/>
      </c>
    </row>
    <row customFormat="1" customHeight="1" ht="29.25" r="3343" s="112" spans="1:41">
      <c r="A3343" s="127" t="n"/>
      <c r="B3343" s="113" t="n"/>
      <c r="C3343" s="127" t="n"/>
      <c r="D3343" s="127" t="n"/>
      <c r="E3343" s="114">
        <f>IF(F3343 &lt;&gt; "",VLOOKUP(F3343,CategoryLookup,2,FALSE), "")</f>
        <v/>
      </c>
      <c r="F3343" s="126" t="n"/>
      <c r="G3343" s="127" t="n"/>
      <c r="H3343" s="127" t="n"/>
      <c r="I3343" s="127" t="n"/>
      <c r="J3343" s="127" t="n"/>
      <c r="K3343" s="127" t="n"/>
      <c r="L3343" s="127" t="n"/>
      <c r="M3343" s="127" t="n"/>
      <c r="N3343" s="120" t="n"/>
      <c r="O3343" s="120" t="n"/>
      <c r="P3343" s="120" t="n"/>
      <c r="Q3343" s="120" t="n"/>
      <c r="R3343" s="121" t="n"/>
      <c r="S3343" s="121" t="n"/>
      <c r="T3343" s="121" t="n"/>
      <c r="U3343" s="121" t="n"/>
      <c r="V3343" s="117">
        <f>IF(P3343="NA","NA",IF(P3343&lt;&gt;"",TEXT(P3343-N3343,"[h].mm"),""))</f>
        <v/>
      </c>
      <c r="W3343" s="118">
        <f>IF(AND(R3343="",S3343=""),"",R3343+S3343)</f>
        <v/>
      </c>
      <c r="X3343" s="116">
        <f>IF(O3343&lt;&gt;"",DATE(YEAR(O3343), MONTH(O3343), DAY(O3343)),"")</f>
        <v/>
      </c>
      <c r="Y3343" s="122" t="n"/>
      <c r="Z3343" s="123" t="n"/>
      <c r="AA3343" s="117">
        <f>IF(F3343="Re-assigned","NA",IF(W3343="","",IF(W3343&gt;=VLOOKUP(D3343,SLAMatrix,3,FALSE),"Yes",IF(W3343&lt;VLOOKUP(D3343,SLAMatrix,2,FALSE),"No","Internal"))))</f>
        <v/>
      </c>
      <c r="AB3343" s="123" t="n"/>
      <c r="AC3343" s="123" t="n"/>
      <c r="AD3343" s="119" t="n"/>
      <c r="AE3343" s="125" t="n"/>
      <c r="AF3343" s="124">
        <f>MONTH(O3343)</f>
        <v/>
      </c>
      <c r="AG3343" s="124">
        <f>VLOOKUP(IFERROR(MID(AE3343,1,(FIND(",",AE3343,1)-1)),AE3343),Facility_Region_Mapping,2,FALSE)</f>
        <v/>
      </c>
      <c r="AH3343" s="124" t="n"/>
      <c r="AI3343" s="124">
        <f>IF(C3343&lt;&gt;"",IF(M3343="ESM User",getInterfaceName($C3343),"NA"),"")</f>
        <v/>
      </c>
      <c r="AJ3343" s="116">
        <f>IF(Q3343&lt;&gt;"",DATE(YEAR(Q3343), MONTH(Q3343), DAY(Q3343)),"")</f>
        <v/>
      </c>
      <c r="AK3343" s="130">
        <f>IF(Q3343&lt;&gt;0,Q3343-N3343,TODAY()-N3343)</f>
        <v/>
      </c>
      <c r="AL3343" s="112">
        <f>IF(F3343="Re-assigned",0,IF(H3343="Closed",0,IF(H3343="Service Restored",0,IF(H3343="",0,1))))</f>
        <v/>
      </c>
      <c r="AM3343" s="124">
        <f>IF(AL3343=0,"",IF(AK3343&gt;20.99,"Aged","Non-Aged"))</f>
        <v/>
      </c>
      <c r="AN3343" s="112">
        <f>IF(Q3343&lt;&gt;"",MONTH(Q3343),"")</f>
        <v/>
      </c>
      <c r="AO3343" s="112">
        <f>IFERROR(VALUE(V3343),0)</f>
        <v/>
      </c>
    </row>
    <row customFormat="1" customHeight="1" ht="29.25" r="3344" s="112" spans="1:41">
      <c r="A3344" s="127" t="n"/>
      <c r="B3344" s="113" t="n"/>
      <c r="C3344" s="127" t="n"/>
      <c r="D3344" s="127" t="n"/>
      <c r="E3344" s="114">
        <f>IF(F3344 &lt;&gt; "",VLOOKUP(F3344,CategoryLookup,2,FALSE), "")</f>
        <v/>
      </c>
      <c r="F3344" s="126" t="n"/>
      <c r="G3344" s="127" t="n"/>
      <c r="H3344" s="127" t="n"/>
      <c r="I3344" s="127" t="n"/>
      <c r="J3344" s="127" t="n"/>
      <c r="K3344" s="127" t="n"/>
      <c r="L3344" s="127" t="n"/>
      <c r="M3344" s="127" t="n"/>
      <c r="N3344" s="120" t="n"/>
      <c r="O3344" s="120" t="n"/>
      <c r="P3344" s="120" t="n"/>
      <c r="Q3344" s="120" t="n"/>
      <c r="R3344" s="121" t="n"/>
      <c r="S3344" s="121" t="n"/>
      <c r="T3344" s="121" t="n"/>
      <c r="U3344" s="121" t="n"/>
      <c r="V3344" s="117">
        <f>IF(P3344="NA","NA",IF(P3344&lt;&gt;"",TEXT(P3344-N3344,"[h].mm"),""))</f>
        <v/>
      </c>
      <c r="W3344" s="118">
        <f>IF(AND(R3344="",S3344=""),"",R3344+S3344)</f>
        <v/>
      </c>
      <c r="X3344" s="116">
        <f>IF(O3344&lt;&gt;"",DATE(YEAR(O3344), MONTH(O3344), DAY(O3344)),"")</f>
        <v/>
      </c>
      <c r="Y3344" s="122" t="n"/>
      <c r="Z3344" s="123" t="n"/>
      <c r="AA3344" s="117">
        <f>IF(F3344="Re-assigned","NA",IF(W3344="","",IF(W3344&gt;=VLOOKUP(D3344,SLAMatrix,3,FALSE),"Yes",IF(W3344&lt;VLOOKUP(D3344,SLAMatrix,2,FALSE),"No","Internal"))))</f>
        <v/>
      </c>
      <c r="AB3344" s="123" t="n"/>
      <c r="AC3344" s="123" t="n"/>
      <c r="AD3344" s="119" t="n"/>
      <c r="AE3344" s="125" t="n"/>
      <c r="AF3344" s="124">
        <f>MONTH(O3344)</f>
        <v/>
      </c>
      <c r="AG3344" s="124">
        <f>VLOOKUP(IFERROR(MID(AE3344,1,(FIND(",",AE3344,1)-1)),AE3344),Facility_Region_Mapping,2,FALSE)</f>
        <v/>
      </c>
      <c r="AH3344" s="124" t="n"/>
      <c r="AI3344" s="124">
        <f>IF(C3344&lt;&gt;"",IF(M3344="ESM User",getInterfaceName($C3344),"NA"),"")</f>
        <v/>
      </c>
      <c r="AJ3344" s="116">
        <f>IF(Q3344&lt;&gt;"",DATE(YEAR(Q3344), MONTH(Q3344), DAY(Q3344)),"")</f>
        <v/>
      </c>
      <c r="AK3344" s="130">
        <f>IF(Q3344&lt;&gt;0,Q3344-N3344,TODAY()-N3344)</f>
        <v/>
      </c>
      <c r="AL3344" s="112">
        <f>IF(F3344="Re-assigned",0,IF(H3344="Closed",0,IF(H3344="Service Restored",0,IF(H3344="",0,1))))</f>
        <v/>
      </c>
      <c r="AM3344" s="124">
        <f>IF(AL3344=0,"",IF(AK3344&gt;20.99,"Aged","Non-Aged"))</f>
        <v/>
      </c>
      <c r="AN3344" s="112">
        <f>IF(Q3344&lt;&gt;"",MONTH(Q3344),"")</f>
        <v/>
      </c>
      <c r="AO3344" s="112">
        <f>IFERROR(VALUE(V3344),0)</f>
        <v/>
      </c>
    </row>
    <row customFormat="1" customHeight="1" ht="29.25" r="3345" s="112" spans="1:41">
      <c r="A3345" s="127" t="n"/>
      <c r="B3345" s="113" t="n"/>
      <c r="C3345" s="127" t="n"/>
      <c r="D3345" s="127" t="n"/>
      <c r="E3345" s="114">
        <f>IF(F3345 &lt;&gt; "",VLOOKUP(F3345,CategoryLookup,2,FALSE), "")</f>
        <v/>
      </c>
      <c r="F3345" s="126" t="n"/>
      <c r="G3345" s="127" t="n"/>
      <c r="H3345" s="127" t="n"/>
      <c r="I3345" s="127" t="n"/>
      <c r="J3345" s="127" t="n"/>
      <c r="K3345" s="127" t="n"/>
      <c r="L3345" s="127" t="n"/>
      <c r="M3345" s="127" t="n"/>
      <c r="N3345" s="120" t="n"/>
      <c r="O3345" s="120" t="n"/>
      <c r="P3345" s="120" t="n"/>
      <c r="Q3345" s="120" t="n"/>
      <c r="R3345" s="121" t="n"/>
      <c r="S3345" s="121" t="n"/>
      <c r="T3345" s="121" t="n"/>
      <c r="U3345" s="121" t="n"/>
      <c r="V3345" s="117">
        <f>IF(P3345="NA","NA",IF(P3345&lt;&gt;"",TEXT(P3345-N3345,"[h].mm"),""))</f>
        <v/>
      </c>
      <c r="W3345" s="118">
        <f>IF(AND(R3345="",S3345=""),"",R3345+S3345)</f>
        <v/>
      </c>
      <c r="X3345" s="116">
        <f>IF(O3345&lt;&gt;"",DATE(YEAR(O3345), MONTH(O3345), DAY(O3345)),"")</f>
        <v/>
      </c>
      <c r="Y3345" s="122" t="n"/>
      <c r="Z3345" s="123" t="n"/>
      <c r="AA3345" s="117">
        <f>IF(F3345="Re-assigned","NA",IF(W3345="","",IF(W3345&gt;=VLOOKUP(D3345,SLAMatrix,3,FALSE),"Yes",IF(W3345&lt;VLOOKUP(D3345,SLAMatrix,2,FALSE),"No","Internal"))))</f>
        <v/>
      </c>
      <c r="AB3345" s="123" t="n"/>
      <c r="AC3345" s="123" t="n"/>
      <c r="AD3345" s="119" t="n"/>
      <c r="AE3345" s="125" t="n"/>
      <c r="AF3345" s="124">
        <f>MONTH(O3345)</f>
        <v/>
      </c>
      <c r="AG3345" s="124">
        <f>VLOOKUP(IFERROR(MID(AE3345,1,(FIND(",",AE3345,1)-1)),AE3345),Facility_Region_Mapping,2,FALSE)</f>
        <v/>
      </c>
      <c r="AH3345" s="124" t="n"/>
      <c r="AI3345" s="124">
        <f>IF(C3345&lt;&gt;"",IF(M3345="ESM User",getInterfaceName($C3345),"NA"),"")</f>
        <v/>
      </c>
      <c r="AJ3345" s="116">
        <f>IF(Q3345&lt;&gt;"",DATE(YEAR(Q3345), MONTH(Q3345), DAY(Q3345)),"")</f>
        <v/>
      </c>
      <c r="AK3345" s="130">
        <f>IF(Q3345&lt;&gt;0,Q3345-N3345,TODAY()-N3345)</f>
        <v/>
      </c>
      <c r="AL3345" s="112">
        <f>IF(F3345="Re-assigned",0,IF(H3345="Closed",0,IF(H3345="Service Restored",0,IF(H3345="",0,1))))</f>
        <v/>
      </c>
      <c r="AM3345" s="124">
        <f>IF(AL3345=0,"",IF(AK3345&gt;20.99,"Aged","Non-Aged"))</f>
        <v/>
      </c>
      <c r="AN3345" s="112">
        <f>IF(Q3345&lt;&gt;"",MONTH(Q3345),"")</f>
        <v/>
      </c>
      <c r="AO3345" s="112">
        <f>IFERROR(VALUE(V3345),0)</f>
        <v/>
      </c>
    </row>
    <row customFormat="1" customHeight="1" ht="29.25" r="3346" s="112" spans="1:41">
      <c r="A3346" s="127" t="n"/>
      <c r="B3346" s="113" t="n"/>
      <c r="C3346" s="127" t="n"/>
      <c r="D3346" s="127" t="n"/>
      <c r="E3346" s="114">
        <f>IF(F3346 &lt;&gt; "",VLOOKUP(F3346,CategoryLookup,2,FALSE), "")</f>
        <v/>
      </c>
      <c r="F3346" s="126" t="n"/>
      <c r="G3346" s="127" t="n"/>
      <c r="H3346" s="127" t="n"/>
      <c r="I3346" s="127" t="n"/>
      <c r="J3346" s="127" t="n"/>
      <c r="K3346" s="127" t="n"/>
      <c r="L3346" s="127" t="n"/>
      <c r="M3346" s="127" t="n"/>
      <c r="N3346" s="120" t="n"/>
      <c r="O3346" s="120" t="n"/>
      <c r="P3346" s="120" t="n"/>
      <c r="Q3346" s="120" t="n"/>
      <c r="R3346" s="121" t="n"/>
      <c r="S3346" s="121" t="n"/>
      <c r="T3346" s="121" t="n"/>
      <c r="U3346" s="121" t="n"/>
      <c r="V3346" s="117">
        <f>IF(P3346="NA","NA",IF(P3346&lt;&gt;"",TEXT(P3346-N3346,"[h].mm"),""))</f>
        <v/>
      </c>
      <c r="W3346" s="118">
        <f>IF(AND(R3346="",S3346=""),"",R3346+S3346)</f>
        <v/>
      </c>
      <c r="X3346" s="116">
        <f>IF(O3346&lt;&gt;"",DATE(YEAR(O3346), MONTH(O3346), DAY(O3346)),"")</f>
        <v/>
      </c>
      <c r="Y3346" s="122" t="n"/>
      <c r="Z3346" s="123" t="n"/>
      <c r="AA3346" s="117">
        <f>IF(F3346="Re-assigned","NA",IF(W3346="","",IF(W3346&gt;=VLOOKUP(D3346,SLAMatrix,3,FALSE),"Yes",IF(W3346&lt;VLOOKUP(D3346,SLAMatrix,2,FALSE),"No","Internal"))))</f>
        <v/>
      </c>
      <c r="AB3346" s="123" t="n"/>
      <c r="AC3346" s="123" t="n"/>
      <c r="AD3346" s="119" t="n"/>
      <c r="AE3346" s="125" t="n"/>
      <c r="AF3346" s="124">
        <f>MONTH(O3346)</f>
        <v/>
      </c>
      <c r="AG3346" s="124">
        <f>VLOOKUP(IFERROR(MID(AE3346,1,(FIND(",",AE3346,1)-1)),AE3346),Facility_Region_Mapping,2,FALSE)</f>
        <v/>
      </c>
      <c r="AH3346" s="124" t="n"/>
      <c r="AI3346" s="124">
        <f>IF(C3346&lt;&gt;"",IF(M3346="ESM User",getInterfaceName($C3346),"NA"),"")</f>
        <v/>
      </c>
      <c r="AJ3346" s="116">
        <f>IF(Q3346&lt;&gt;"",DATE(YEAR(Q3346), MONTH(Q3346), DAY(Q3346)),"")</f>
        <v/>
      </c>
      <c r="AK3346" s="130">
        <f>IF(Q3346&lt;&gt;0,Q3346-N3346,TODAY()-N3346)</f>
        <v/>
      </c>
      <c r="AL3346" s="112">
        <f>IF(F3346="Re-assigned",0,IF(H3346="Closed",0,IF(H3346="Service Restored",0,IF(H3346="",0,1))))</f>
        <v/>
      </c>
      <c r="AM3346" s="124">
        <f>IF(AL3346=0,"",IF(AK3346&gt;20.99,"Aged","Non-Aged"))</f>
        <v/>
      </c>
      <c r="AN3346" s="112">
        <f>IF(Q3346&lt;&gt;"",MONTH(Q3346),"")</f>
        <v/>
      </c>
      <c r="AO3346" s="112">
        <f>IFERROR(VALUE(V3346),0)</f>
        <v/>
      </c>
    </row>
    <row customFormat="1" customHeight="1" ht="29.25" r="3347" s="112" spans="1:41">
      <c r="A3347" s="127" t="n"/>
      <c r="B3347" s="113" t="n"/>
      <c r="C3347" s="127" t="n"/>
      <c r="D3347" s="127" t="n"/>
      <c r="E3347" s="114">
        <f>IF(F3347 &lt;&gt; "",VLOOKUP(F3347,CategoryLookup,2,FALSE), "")</f>
        <v/>
      </c>
      <c r="F3347" s="126" t="n"/>
      <c r="G3347" s="127" t="n"/>
      <c r="H3347" s="127" t="n"/>
      <c r="I3347" s="127" t="n"/>
      <c r="J3347" s="127" t="n"/>
      <c r="K3347" s="127" t="n"/>
      <c r="L3347" s="127" t="n"/>
      <c r="M3347" s="127" t="n"/>
      <c r="N3347" s="120" t="n"/>
      <c r="O3347" s="120" t="n"/>
      <c r="P3347" s="120" t="n"/>
      <c r="Q3347" s="120" t="n"/>
      <c r="R3347" s="121" t="n"/>
      <c r="S3347" s="121" t="n"/>
      <c r="T3347" s="121" t="n"/>
      <c r="U3347" s="121" t="n"/>
      <c r="V3347" s="117">
        <f>IF(P3347="NA","NA",IF(P3347&lt;&gt;"",TEXT(P3347-N3347,"[h].mm"),""))</f>
        <v/>
      </c>
      <c r="W3347" s="118">
        <f>IF(AND(R3347="",S3347=""),"",R3347+S3347)</f>
        <v/>
      </c>
      <c r="X3347" s="116">
        <f>IF(O3347&lt;&gt;"",DATE(YEAR(O3347), MONTH(O3347), DAY(O3347)),"")</f>
        <v/>
      </c>
      <c r="Y3347" s="122" t="n"/>
      <c r="Z3347" s="123" t="n"/>
      <c r="AA3347" s="117">
        <f>IF(F3347="Re-assigned","NA",IF(W3347="","",IF(W3347&gt;=VLOOKUP(D3347,SLAMatrix,3,FALSE),"Yes",IF(W3347&lt;VLOOKUP(D3347,SLAMatrix,2,FALSE),"No","Internal"))))</f>
        <v/>
      </c>
      <c r="AB3347" s="123" t="n"/>
      <c r="AC3347" s="123" t="n"/>
      <c r="AD3347" s="119" t="n"/>
      <c r="AE3347" s="125" t="n"/>
      <c r="AF3347" s="124">
        <f>MONTH(O3347)</f>
        <v/>
      </c>
      <c r="AG3347" s="124">
        <f>VLOOKUP(IFERROR(MID(AE3347,1,(FIND(",",AE3347,1)-1)),AE3347),Facility_Region_Mapping,2,FALSE)</f>
        <v/>
      </c>
      <c r="AH3347" s="124" t="n"/>
      <c r="AI3347" s="124">
        <f>IF(C3347&lt;&gt;"",IF(M3347="ESM User",getInterfaceName($C3347),"NA"),"")</f>
        <v/>
      </c>
      <c r="AJ3347" s="116">
        <f>IF(Q3347&lt;&gt;"",DATE(YEAR(Q3347), MONTH(Q3347), DAY(Q3347)),"")</f>
        <v/>
      </c>
      <c r="AK3347" s="130">
        <f>IF(Q3347&lt;&gt;0,Q3347-N3347,TODAY()-N3347)</f>
        <v/>
      </c>
      <c r="AL3347" s="112">
        <f>IF(F3347="Re-assigned",0,IF(H3347="Closed",0,IF(H3347="Service Restored",0,IF(H3347="",0,1))))</f>
        <v/>
      </c>
      <c r="AM3347" s="124">
        <f>IF(AL3347=0,"",IF(AK3347&gt;20.99,"Aged","Non-Aged"))</f>
        <v/>
      </c>
      <c r="AN3347" s="112">
        <f>IF(Q3347&lt;&gt;"",MONTH(Q3347),"")</f>
        <v/>
      </c>
      <c r="AO3347" s="112">
        <f>IFERROR(VALUE(V3347),0)</f>
        <v/>
      </c>
    </row>
    <row customFormat="1" customHeight="1" ht="29.25" r="3348" s="112" spans="1:41">
      <c r="A3348" s="127" t="n"/>
      <c r="B3348" s="113" t="n"/>
      <c r="C3348" s="127" t="n"/>
      <c r="D3348" s="127" t="n"/>
      <c r="E3348" s="114">
        <f>IF(F3348 &lt;&gt; "",VLOOKUP(F3348,CategoryLookup,2,FALSE), "")</f>
        <v/>
      </c>
      <c r="F3348" s="126" t="n"/>
      <c r="G3348" s="127" t="n"/>
      <c r="H3348" s="127" t="n"/>
      <c r="I3348" s="127" t="n"/>
      <c r="J3348" s="127" t="n"/>
      <c r="K3348" s="127" t="n"/>
      <c r="L3348" s="127" t="n"/>
      <c r="M3348" s="127" t="n"/>
      <c r="N3348" s="120" t="n"/>
      <c r="O3348" s="120" t="n"/>
      <c r="P3348" s="120" t="n"/>
      <c r="Q3348" s="120" t="n"/>
      <c r="R3348" s="121" t="n"/>
      <c r="S3348" s="121" t="n"/>
      <c r="T3348" s="121" t="n"/>
      <c r="U3348" s="121" t="n"/>
      <c r="V3348" s="117">
        <f>IF(P3348="NA","NA",IF(P3348&lt;&gt;"",TEXT(P3348-N3348,"[h].mm"),""))</f>
        <v/>
      </c>
      <c r="W3348" s="118">
        <f>IF(AND(R3348="",S3348=""),"",R3348+S3348)</f>
        <v/>
      </c>
      <c r="X3348" s="116">
        <f>IF(O3348&lt;&gt;"",DATE(YEAR(O3348), MONTH(O3348), DAY(O3348)),"")</f>
        <v/>
      </c>
      <c r="Y3348" s="122" t="n"/>
      <c r="Z3348" s="123" t="n"/>
      <c r="AA3348" s="117">
        <f>IF(F3348="Re-assigned","NA",IF(W3348="","",IF(W3348&gt;=VLOOKUP(D3348,SLAMatrix,3,FALSE),"Yes",IF(W3348&lt;VLOOKUP(D3348,SLAMatrix,2,FALSE),"No","Internal"))))</f>
        <v/>
      </c>
      <c r="AB3348" s="123" t="n"/>
      <c r="AC3348" s="123" t="n"/>
      <c r="AD3348" s="119" t="n"/>
      <c r="AE3348" s="125" t="n"/>
      <c r="AF3348" s="124">
        <f>MONTH(O3348)</f>
        <v/>
      </c>
      <c r="AG3348" s="124">
        <f>VLOOKUP(IFERROR(MID(AE3348,1,(FIND(",",AE3348,1)-1)),AE3348),Facility_Region_Mapping,2,FALSE)</f>
        <v/>
      </c>
      <c r="AH3348" s="124" t="n"/>
      <c r="AI3348" s="124">
        <f>IF(C3348&lt;&gt;"",IF(M3348="ESM User",getInterfaceName($C3348),"NA"),"")</f>
        <v/>
      </c>
      <c r="AJ3348" s="116">
        <f>IF(Q3348&lt;&gt;"",DATE(YEAR(Q3348), MONTH(Q3348), DAY(Q3348)),"")</f>
        <v/>
      </c>
      <c r="AK3348" s="130">
        <f>IF(Q3348&lt;&gt;0,Q3348-N3348,TODAY()-N3348)</f>
        <v/>
      </c>
      <c r="AL3348" s="112">
        <f>IF(F3348="Re-assigned",0,IF(H3348="Closed",0,IF(H3348="Service Restored",0,IF(H3348="",0,1))))</f>
        <v/>
      </c>
      <c r="AM3348" s="124">
        <f>IF(AL3348=0,"",IF(AK3348&gt;20.99,"Aged","Non-Aged"))</f>
        <v/>
      </c>
      <c r="AN3348" s="112">
        <f>IF(Q3348&lt;&gt;"",MONTH(Q3348),"")</f>
        <v/>
      </c>
      <c r="AO3348" s="112">
        <f>IFERROR(VALUE(V3348),0)</f>
        <v/>
      </c>
    </row>
    <row customFormat="1" customHeight="1" ht="29.25" r="3349" s="112" spans="1:41">
      <c r="A3349" s="127" t="n"/>
      <c r="B3349" s="113" t="n"/>
      <c r="C3349" s="127" t="n"/>
      <c r="D3349" s="127" t="n"/>
      <c r="E3349" s="114">
        <f>IF(F3349 &lt;&gt; "",VLOOKUP(F3349,CategoryLookup,2,FALSE), "")</f>
        <v/>
      </c>
      <c r="F3349" s="126" t="n"/>
      <c r="G3349" s="127" t="n"/>
      <c r="H3349" s="127" t="n"/>
      <c r="I3349" s="127" t="n"/>
      <c r="J3349" s="127" t="n"/>
      <c r="K3349" s="127" t="n"/>
      <c r="L3349" s="127" t="n"/>
      <c r="M3349" s="127" t="n"/>
      <c r="N3349" s="120" t="n"/>
      <c r="O3349" s="120" t="n"/>
      <c r="P3349" s="120" t="n"/>
      <c r="Q3349" s="120" t="n"/>
      <c r="R3349" s="121" t="n"/>
      <c r="S3349" s="121" t="n"/>
      <c r="T3349" s="121" t="n"/>
      <c r="U3349" s="121" t="n"/>
      <c r="V3349" s="117">
        <f>IF(P3349="NA","NA",IF(P3349&lt;&gt;"",TEXT(P3349-N3349,"[h].mm"),""))</f>
        <v/>
      </c>
      <c r="W3349" s="118">
        <f>IF(AND(R3349="",S3349=""),"",R3349+S3349)</f>
        <v/>
      </c>
      <c r="X3349" s="116">
        <f>IF(O3349&lt;&gt;"",DATE(YEAR(O3349), MONTH(O3349), DAY(O3349)),"")</f>
        <v/>
      </c>
      <c r="Y3349" s="122" t="n"/>
      <c r="Z3349" s="123" t="n"/>
      <c r="AA3349" s="117">
        <f>IF(F3349="Re-assigned","NA",IF(W3349="","",IF(W3349&gt;=VLOOKUP(D3349,SLAMatrix,3,FALSE),"Yes",IF(W3349&lt;VLOOKUP(D3349,SLAMatrix,2,FALSE),"No","Internal"))))</f>
        <v/>
      </c>
      <c r="AB3349" s="123" t="n"/>
      <c r="AC3349" s="123" t="n"/>
      <c r="AD3349" s="119" t="n"/>
      <c r="AE3349" s="125" t="n"/>
      <c r="AF3349" s="124">
        <f>MONTH(O3349)</f>
        <v/>
      </c>
      <c r="AG3349" s="124">
        <f>VLOOKUP(IFERROR(MID(AE3349,1,(FIND(",",AE3349,1)-1)),AE3349),Facility_Region_Mapping,2,FALSE)</f>
        <v/>
      </c>
      <c r="AH3349" s="124" t="n"/>
      <c r="AI3349" s="124">
        <f>IF(C3349&lt;&gt;"",IF(M3349="ESM User",getInterfaceName($C3349),"NA"),"")</f>
        <v/>
      </c>
      <c r="AJ3349" s="116">
        <f>IF(Q3349&lt;&gt;"",DATE(YEAR(Q3349), MONTH(Q3349), DAY(Q3349)),"")</f>
        <v/>
      </c>
      <c r="AK3349" s="130">
        <f>IF(Q3349&lt;&gt;0,Q3349-N3349,TODAY()-N3349)</f>
        <v/>
      </c>
      <c r="AL3349" s="112">
        <f>IF(F3349="Re-assigned",0,IF(H3349="Closed",0,IF(H3349="Service Restored",0,IF(H3349="",0,1))))</f>
        <v/>
      </c>
      <c r="AM3349" s="124">
        <f>IF(AL3349=0,"",IF(AK3349&gt;20.99,"Aged","Non-Aged"))</f>
        <v/>
      </c>
      <c r="AN3349" s="112">
        <f>IF(Q3349&lt;&gt;"",MONTH(Q3349),"")</f>
        <v/>
      </c>
      <c r="AO3349" s="112">
        <f>IFERROR(VALUE(V3349),0)</f>
        <v/>
      </c>
    </row>
    <row customFormat="1" customHeight="1" ht="29.25" r="3350" s="112" spans="1:41">
      <c r="A3350" s="127" t="n"/>
      <c r="B3350" s="113" t="n"/>
      <c r="C3350" s="127" t="n"/>
      <c r="D3350" s="127" t="n"/>
      <c r="E3350" s="114">
        <f>IF(F3350 &lt;&gt; "",VLOOKUP(F3350,CategoryLookup,2,FALSE), "")</f>
        <v/>
      </c>
      <c r="F3350" s="126" t="n"/>
      <c r="G3350" s="127" t="n"/>
      <c r="H3350" s="127" t="n"/>
      <c r="I3350" s="127" t="n"/>
      <c r="J3350" s="127" t="n"/>
      <c r="K3350" s="127" t="n"/>
      <c r="L3350" s="127" t="n"/>
      <c r="M3350" s="127" t="n"/>
      <c r="N3350" s="120" t="n"/>
      <c r="O3350" s="120" t="n"/>
      <c r="P3350" s="120" t="n"/>
      <c r="Q3350" s="120" t="n"/>
      <c r="R3350" s="121" t="n"/>
      <c r="S3350" s="121" t="n"/>
      <c r="T3350" s="121" t="n"/>
      <c r="U3350" s="121" t="n"/>
      <c r="V3350" s="117">
        <f>IF(P3350="NA","NA",IF(P3350&lt;&gt;"",TEXT(P3350-N3350,"[h].mm"),""))</f>
        <v/>
      </c>
      <c r="W3350" s="118">
        <f>IF(AND(R3350="",S3350=""),"",R3350+S3350)</f>
        <v/>
      </c>
      <c r="X3350" s="116">
        <f>IF(O3350&lt;&gt;"",DATE(YEAR(O3350), MONTH(O3350), DAY(O3350)),"")</f>
        <v/>
      </c>
      <c r="Y3350" s="122" t="n"/>
      <c r="Z3350" s="123" t="n"/>
      <c r="AA3350" s="117">
        <f>IF(F3350="Re-assigned","NA",IF(W3350="","",IF(W3350&gt;=VLOOKUP(D3350,SLAMatrix,3,FALSE),"Yes",IF(W3350&lt;VLOOKUP(D3350,SLAMatrix,2,FALSE),"No","Internal"))))</f>
        <v/>
      </c>
      <c r="AB3350" s="123" t="n"/>
      <c r="AC3350" s="123" t="n"/>
      <c r="AD3350" s="119" t="n"/>
      <c r="AE3350" s="125" t="n"/>
      <c r="AF3350" s="124">
        <f>MONTH(O3350)</f>
        <v/>
      </c>
      <c r="AG3350" s="124">
        <f>VLOOKUP(IFERROR(MID(AE3350,1,(FIND(",",AE3350,1)-1)),AE3350),Facility_Region_Mapping,2,FALSE)</f>
        <v/>
      </c>
      <c r="AH3350" s="124" t="n"/>
      <c r="AI3350" s="124">
        <f>IF(C3350&lt;&gt;"",IF(M3350="ESM User",getInterfaceName($C3350),"NA"),"")</f>
        <v/>
      </c>
      <c r="AJ3350" s="116">
        <f>IF(Q3350&lt;&gt;"",DATE(YEAR(Q3350), MONTH(Q3350), DAY(Q3350)),"")</f>
        <v/>
      </c>
      <c r="AK3350" s="130">
        <f>IF(Q3350&lt;&gt;0,Q3350-N3350,TODAY()-N3350)</f>
        <v/>
      </c>
      <c r="AL3350" s="112">
        <f>IF(F3350="Re-assigned",0,IF(H3350="Closed",0,IF(H3350="Service Restored",0,IF(H3350="",0,1))))</f>
        <v/>
      </c>
      <c r="AM3350" s="124">
        <f>IF(AL3350=0,"",IF(AK3350&gt;20.99,"Aged","Non-Aged"))</f>
        <v/>
      </c>
      <c r="AN3350" s="112">
        <f>IF(Q3350&lt;&gt;"",MONTH(Q3350),"")</f>
        <v/>
      </c>
      <c r="AO3350" s="112">
        <f>IFERROR(VALUE(V3350),0)</f>
        <v/>
      </c>
    </row>
    <row customFormat="1" customHeight="1" ht="29.25" r="3351" s="112" spans="1:41">
      <c r="A3351" s="127" t="n"/>
      <c r="B3351" s="113" t="n"/>
      <c r="C3351" s="127" t="n"/>
      <c r="D3351" s="127" t="n"/>
      <c r="E3351" s="114">
        <f>IF(F3351 &lt;&gt; "",VLOOKUP(F3351,CategoryLookup,2,FALSE), "")</f>
        <v/>
      </c>
      <c r="F3351" s="126" t="n"/>
      <c r="G3351" s="127" t="n"/>
      <c r="H3351" s="127" t="n"/>
      <c r="I3351" s="127" t="n"/>
      <c r="J3351" s="127" t="n"/>
      <c r="K3351" s="127" t="n"/>
      <c r="L3351" s="127" t="n"/>
      <c r="M3351" s="127" t="n"/>
      <c r="N3351" s="120" t="n"/>
      <c r="O3351" s="120" t="n"/>
      <c r="P3351" s="120" t="n"/>
      <c r="Q3351" s="120" t="n"/>
      <c r="R3351" s="121" t="n"/>
      <c r="S3351" s="121" t="n"/>
      <c r="T3351" s="121" t="n"/>
      <c r="U3351" s="121" t="n"/>
      <c r="V3351" s="117">
        <f>IF(P3351="NA","NA",IF(P3351&lt;&gt;"",TEXT(P3351-N3351,"[h].mm"),""))</f>
        <v/>
      </c>
      <c r="W3351" s="118">
        <f>IF(AND(R3351="",S3351=""),"",R3351+S3351)</f>
        <v/>
      </c>
      <c r="X3351" s="116">
        <f>IF(O3351&lt;&gt;"",DATE(YEAR(O3351), MONTH(O3351), DAY(O3351)),"")</f>
        <v/>
      </c>
      <c r="Y3351" s="122" t="n"/>
      <c r="Z3351" s="123" t="n"/>
      <c r="AA3351" s="117">
        <f>IF(F3351="Re-assigned","NA",IF(W3351="","",IF(W3351&gt;=VLOOKUP(D3351,SLAMatrix,3,FALSE),"Yes",IF(W3351&lt;VLOOKUP(D3351,SLAMatrix,2,FALSE),"No","Internal"))))</f>
        <v/>
      </c>
      <c r="AB3351" s="123" t="n"/>
      <c r="AC3351" s="123" t="n"/>
      <c r="AD3351" s="119" t="n"/>
      <c r="AE3351" s="125" t="n"/>
      <c r="AF3351" s="124">
        <f>MONTH(O3351)</f>
        <v/>
      </c>
      <c r="AG3351" s="124">
        <f>VLOOKUP(IFERROR(MID(AE3351,1,(FIND(",",AE3351,1)-1)),AE3351),Facility_Region_Mapping,2,FALSE)</f>
        <v/>
      </c>
      <c r="AH3351" s="124" t="n"/>
      <c r="AI3351" s="124">
        <f>IF(C3351&lt;&gt;"",IF(M3351="ESM User",getInterfaceName($C3351),"NA"),"")</f>
        <v/>
      </c>
      <c r="AJ3351" s="116">
        <f>IF(Q3351&lt;&gt;"",DATE(YEAR(Q3351), MONTH(Q3351), DAY(Q3351)),"")</f>
        <v/>
      </c>
      <c r="AK3351" s="130">
        <f>IF(Q3351&lt;&gt;0,Q3351-N3351,TODAY()-N3351)</f>
        <v/>
      </c>
      <c r="AL3351" s="112">
        <f>IF(F3351="Re-assigned",0,IF(H3351="Closed",0,IF(H3351="Service Restored",0,IF(H3351="",0,1))))</f>
        <v/>
      </c>
      <c r="AM3351" s="124">
        <f>IF(AL3351=0,"",IF(AK3351&gt;20.99,"Aged","Non-Aged"))</f>
        <v/>
      </c>
      <c r="AN3351" s="112">
        <f>IF(Q3351&lt;&gt;"",MONTH(Q3351),"")</f>
        <v/>
      </c>
      <c r="AO3351" s="112">
        <f>IFERROR(VALUE(V3351),0)</f>
        <v/>
      </c>
    </row>
    <row customFormat="1" customHeight="1" ht="29.25" r="3352" s="112" spans="1:41">
      <c r="A3352" s="127" t="n"/>
      <c r="B3352" s="113" t="n"/>
      <c r="C3352" s="127" t="n"/>
      <c r="D3352" s="127" t="n"/>
      <c r="E3352" s="114">
        <f>IF(F3352 &lt;&gt; "",VLOOKUP(F3352,CategoryLookup,2,FALSE), "")</f>
        <v/>
      </c>
      <c r="F3352" s="126" t="n"/>
      <c r="G3352" s="127" t="n"/>
      <c r="H3352" s="127" t="n"/>
      <c r="I3352" s="127" t="n"/>
      <c r="J3352" s="127" t="n"/>
      <c r="K3352" s="127" t="n"/>
      <c r="L3352" s="127" t="n"/>
      <c r="M3352" s="127" t="n"/>
      <c r="N3352" s="120" t="n"/>
      <c r="O3352" s="120" t="n"/>
      <c r="P3352" s="120" t="n"/>
      <c r="Q3352" s="120" t="n"/>
      <c r="R3352" s="121" t="n"/>
      <c r="S3352" s="121" t="n"/>
      <c r="T3352" s="121" t="n"/>
      <c r="U3352" s="121" t="n"/>
      <c r="V3352" s="117">
        <f>IF(P3352="NA","NA",IF(P3352&lt;&gt;"",TEXT(P3352-N3352,"[h].mm"),""))</f>
        <v/>
      </c>
      <c r="W3352" s="118">
        <f>IF(AND(R3352="",S3352=""),"",R3352+S3352)</f>
        <v/>
      </c>
      <c r="X3352" s="116">
        <f>IF(O3352&lt;&gt;"",DATE(YEAR(O3352), MONTH(O3352), DAY(O3352)),"")</f>
        <v/>
      </c>
      <c r="Y3352" s="122" t="n"/>
      <c r="Z3352" s="123" t="n"/>
      <c r="AA3352" s="117">
        <f>IF(F3352="Re-assigned","NA",IF(W3352="","",IF(W3352&gt;=VLOOKUP(D3352,SLAMatrix,3,FALSE),"Yes",IF(W3352&lt;VLOOKUP(D3352,SLAMatrix,2,FALSE),"No","Internal"))))</f>
        <v/>
      </c>
      <c r="AB3352" s="123" t="n"/>
      <c r="AC3352" s="123" t="n"/>
      <c r="AD3352" s="119" t="n"/>
      <c r="AE3352" s="125" t="n"/>
      <c r="AF3352" s="124">
        <f>MONTH(O3352)</f>
        <v/>
      </c>
      <c r="AG3352" s="124">
        <f>VLOOKUP(IFERROR(MID(AE3352,1,(FIND(",",AE3352,1)-1)),AE3352),Facility_Region_Mapping,2,FALSE)</f>
        <v/>
      </c>
      <c r="AH3352" s="124" t="n"/>
      <c r="AI3352" s="124">
        <f>IF(C3352&lt;&gt;"",IF(M3352="ESM User",getInterfaceName($C3352),"NA"),"")</f>
        <v/>
      </c>
      <c r="AJ3352" s="116">
        <f>IF(Q3352&lt;&gt;"",DATE(YEAR(Q3352), MONTH(Q3352), DAY(Q3352)),"")</f>
        <v/>
      </c>
      <c r="AK3352" s="130">
        <f>IF(Q3352&lt;&gt;0,Q3352-N3352,TODAY()-N3352)</f>
        <v/>
      </c>
      <c r="AL3352" s="112">
        <f>IF(F3352="Re-assigned",0,IF(H3352="Closed",0,IF(H3352="Service Restored",0,IF(H3352="",0,1))))</f>
        <v/>
      </c>
      <c r="AM3352" s="124">
        <f>IF(AL3352=0,"",IF(AK3352&gt;20.99,"Aged","Non-Aged"))</f>
        <v/>
      </c>
      <c r="AN3352" s="112">
        <f>IF(Q3352&lt;&gt;"",MONTH(Q3352),"")</f>
        <v/>
      </c>
      <c r="AO3352" s="112">
        <f>IFERROR(VALUE(V3352),0)</f>
        <v/>
      </c>
    </row>
    <row customFormat="1" customHeight="1" ht="29.25" r="3353" s="112" spans="1:41">
      <c r="A3353" s="127" t="n"/>
      <c r="B3353" s="113" t="n"/>
      <c r="C3353" s="127" t="n"/>
      <c r="D3353" s="127" t="n"/>
      <c r="E3353" s="114">
        <f>IF(F3353 &lt;&gt; "",VLOOKUP(F3353,CategoryLookup,2,FALSE), "")</f>
        <v/>
      </c>
      <c r="F3353" s="126" t="n"/>
      <c r="G3353" s="127" t="n"/>
      <c r="H3353" s="127" t="n"/>
      <c r="I3353" s="127" t="n"/>
      <c r="J3353" s="127" t="n"/>
      <c r="K3353" s="127" t="n"/>
      <c r="L3353" s="127" t="n"/>
      <c r="M3353" s="127" t="n"/>
      <c r="N3353" s="120" t="n"/>
      <c r="O3353" s="120" t="n"/>
      <c r="P3353" s="120" t="n"/>
      <c r="Q3353" s="120" t="n"/>
      <c r="R3353" s="121" t="n"/>
      <c r="S3353" s="121" t="n"/>
      <c r="T3353" s="121" t="n"/>
      <c r="U3353" s="121" t="n"/>
      <c r="V3353" s="117">
        <f>IF(P3353="NA","NA",IF(P3353&lt;&gt;"",TEXT(P3353-N3353,"[h].mm"),""))</f>
        <v/>
      </c>
      <c r="W3353" s="118">
        <f>IF(AND(R3353="",S3353=""),"",R3353+S3353)</f>
        <v/>
      </c>
      <c r="X3353" s="116">
        <f>IF(O3353&lt;&gt;"",DATE(YEAR(O3353), MONTH(O3353), DAY(O3353)),"")</f>
        <v/>
      </c>
      <c r="Y3353" s="122" t="n"/>
      <c r="Z3353" s="123" t="n"/>
      <c r="AA3353" s="117">
        <f>IF(F3353="Re-assigned","NA",IF(W3353="","",IF(W3353&gt;=VLOOKUP(D3353,SLAMatrix,3,FALSE),"Yes",IF(W3353&lt;VLOOKUP(D3353,SLAMatrix,2,FALSE),"No","Internal"))))</f>
        <v/>
      </c>
      <c r="AB3353" s="123" t="n"/>
      <c r="AC3353" s="123" t="n"/>
      <c r="AD3353" s="119" t="n"/>
      <c r="AE3353" s="125" t="n"/>
      <c r="AF3353" s="124">
        <f>MONTH(O3353)</f>
        <v/>
      </c>
      <c r="AG3353" s="124">
        <f>VLOOKUP(IFERROR(MID(AE3353,1,(FIND(",",AE3353,1)-1)),AE3353),Facility_Region_Mapping,2,FALSE)</f>
        <v/>
      </c>
      <c r="AH3353" s="124" t="n"/>
      <c r="AI3353" s="124">
        <f>IF(C3353&lt;&gt;"",IF(M3353="ESM User",getInterfaceName($C3353),"NA"),"")</f>
        <v/>
      </c>
      <c r="AJ3353" s="116">
        <f>IF(Q3353&lt;&gt;"",DATE(YEAR(Q3353), MONTH(Q3353), DAY(Q3353)),"")</f>
        <v/>
      </c>
      <c r="AK3353" s="130">
        <f>IF(Q3353&lt;&gt;0,Q3353-N3353,TODAY()-N3353)</f>
        <v/>
      </c>
      <c r="AL3353" s="112">
        <f>IF(F3353="Re-assigned",0,IF(H3353="Closed",0,IF(H3353="Service Restored",0,IF(H3353="",0,1))))</f>
        <v/>
      </c>
      <c r="AM3353" s="124">
        <f>IF(AL3353=0,"",IF(AK3353&gt;20.99,"Aged","Non-Aged"))</f>
        <v/>
      </c>
      <c r="AN3353" s="112">
        <f>IF(Q3353&lt;&gt;"",MONTH(Q3353),"")</f>
        <v/>
      </c>
      <c r="AO3353" s="112">
        <f>IFERROR(VALUE(V3353),0)</f>
        <v/>
      </c>
    </row>
    <row customFormat="1" customHeight="1" ht="29.25" r="3354" s="112" spans="1:41">
      <c r="A3354" s="127" t="n"/>
      <c r="B3354" s="113" t="n"/>
      <c r="C3354" s="127" t="n"/>
      <c r="D3354" s="127" t="n"/>
      <c r="E3354" s="114">
        <f>IF(F3354 &lt;&gt; "",VLOOKUP(F3354,CategoryLookup,2,FALSE), "")</f>
        <v/>
      </c>
      <c r="F3354" s="126" t="n"/>
      <c r="G3354" s="127" t="n"/>
      <c r="H3354" s="127" t="n"/>
      <c r="I3354" s="127" t="n"/>
      <c r="J3354" s="127" t="n"/>
      <c r="K3354" s="127" t="n"/>
      <c r="L3354" s="127" t="n"/>
      <c r="M3354" s="127" t="n"/>
      <c r="N3354" s="120" t="n"/>
      <c r="O3354" s="120" t="n"/>
      <c r="P3354" s="120" t="n"/>
      <c r="Q3354" s="120" t="n"/>
      <c r="R3354" s="121" t="n"/>
      <c r="S3354" s="121" t="n"/>
      <c r="T3354" s="121" t="n"/>
      <c r="U3354" s="121" t="n"/>
      <c r="V3354" s="117">
        <f>IF(P3354="NA","NA",IF(P3354&lt;&gt;"",TEXT(P3354-N3354,"[h].mm"),""))</f>
        <v/>
      </c>
      <c r="W3354" s="118">
        <f>IF(AND(R3354="",S3354=""),"",R3354+S3354)</f>
        <v/>
      </c>
      <c r="X3354" s="116">
        <f>IF(O3354&lt;&gt;"",DATE(YEAR(O3354), MONTH(O3354), DAY(O3354)),"")</f>
        <v/>
      </c>
      <c r="Y3354" s="122" t="n"/>
      <c r="Z3354" s="123" t="n"/>
      <c r="AA3354" s="117">
        <f>IF(F3354="Re-assigned","NA",IF(W3354="","",IF(W3354&gt;=VLOOKUP(D3354,SLAMatrix,3,FALSE),"Yes",IF(W3354&lt;VLOOKUP(D3354,SLAMatrix,2,FALSE),"No","Internal"))))</f>
        <v/>
      </c>
      <c r="AB3354" s="123" t="n"/>
      <c r="AC3354" s="123" t="n"/>
      <c r="AD3354" s="119" t="n"/>
      <c r="AE3354" s="125" t="n"/>
      <c r="AF3354" s="124">
        <f>MONTH(O3354)</f>
        <v/>
      </c>
      <c r="AG3354" s="124">
        <f>VLOOKUP(IFERROR(MID(AE3354,1,(FIND(",",AE3354,1)-1)),AE3354),Facility_Region_Mapping,2,FALSE)</f>
        <v/>
      </c>
      <c r="AH3354" s="124" t="n"/>
      <c r="AI3354" s="124">
        <f>IF(C3354&lt;&gt;"",IF(M3354="ESM User",getInterfaceName($C3354),"NA"),"")</f>
        <v/>
      </c>
      <c r="AJ3354" s="116">
        <f>IF(Q3354&lt;&gt;"",DATE(YEAR(Q3354), MONTH(Q3354), DAY(Q3354)),"")</f>
        <v/>
      </c>
      <c r="AK3354" s="130">
        <f>IF(Q3354&lt;&gt;0,Q3354-N3354,TODAY()-N3354)</f>
        <v/>
      </c>
      <c r="AL3354" s="112">
        <f>IF(F3354="Re-assigned",0,IF(H3354="Closed",0,IF(H3354="Service Restored",0,IF(H3354="",0,1))))</f>
        <v/>
      </c>
      <c r="AM3354" s="124">
        <f>IF(AL3354=0,"",IF(AK3354&gt;20.99,"Aged","Non-Aged"))</f>
        <v/>
      </c>
      <c r="AN3354" s="112">
        <f>IF(Q3354&lt;&gt;"",MONTH(Q3354),"")</f>
        <v/>
      </c>
      <c r="AO3354" s="112">
        <f>IFERROR(VALUE(V3354),0)</f>
        <v/>
      </c>
    </row>
    <row customFormat="1" customHeight="1" ht="29.25" r="3355" s="112" spans="1:41">
      <c r="A3355" s="127" t="n"/>
      <c r="B3355" s="113" t="n"/>
      <c r="C3355" s="127" t="n"/>
      <c r="D3355" s="127" t="n"/>
      <c r="E3355" s="114">
        <f>IF(F3355 &lt;&gt; "",VLOOKUP(F3355,CategoryLookup,2,FALSE), "")</f>
        <v/>
      </c>
      <c r="F3355" s="126" t="n"/>
      <c r="G3355" s="127" t="n"/>
      <c r="H3355" s="127" t="n"/>
      <c r="I3355" s="127" t="n"/>
      <c r="J3355" s="127" t="n"/>
      <c r="K3355" s="127" t="n"/>
      <c r="L3355" s="127" t="n"/>
      <c r="M3355" s="127" t="n"/>
      <c r="N3355" s="120" t="n"/>
      <c r="O3355" s="120" t="n"/>
      <c r="P3355" s="120" t="n"/>
      <c r="Q3355" s="120" t="n"/>
      <c r="R3355" s="121" t="n"/>
      <c r="S3355" s="121" t="n"/>
      <c r="T3355" s="121" t="n"/>
      <c r="U3355" s="121" t="n"/>
      <c r="V3355" s="117">
        <f>IF(P3355="NA","NA",IF(P3355&lt;&gt;"",TEXT(P3355-N3355,"[h].mm"),""))</f>
        <v/>
      </c>
      <c r="W3355" s="118">
        <f>IF(AND(R3355="",S3355=""),"",R3355+S3355)</f>
        <v/>
      </c>
      <c r="X3355" s="116">
        <f>IF(O3355&lt;&gt;"",DATE(YEAR(O3355), MONTH(O3355), DAY(O3355)),"")</f>
        <v/>
      </c>
      <c r="Y3355" s="122" t="n"/>
      <c r="Z3355" s="123" t="n"/>
      <c r="AA3355" s="117">
        <f>IF(F3355="Re-assigned","NA",IF(W3355="","",IF(W3355&gt;=VLOOKUP(D3355,SLAMatrix,3,FALSE),"Yes",IF(W3355&lt;VLOOKUP(D3355,SLAMatrix,2,FALSE),"No","Internal"))))</f>
        <v/>
      </c>
      <c r="AB3355" s="123" t="n"/>
      <c r="AC3355" s="123" t="n"/>
      <c r="AD3355" s="119" t="n"/>
      <c r="AE3355" s="125" t="n"/>
      <c r="AF3355" s="124">
        <f>MONTH(O3355)</f>
        <v/>
      </c>
      <c r="AG3355" s="124">
        <f>VLOOKUP(IFERROR(MID(AE3355,1,(FIND(",",AE3355,1)-1)),AE3355),Facility_Region_Mapping,2,FALSE)</f>
        <v/>
      </c>
      <c r="AH3355" s="124" t="n"/>
      <c r="AI3355" s="124">
        <f>IF(C3355&lt;&gt;"",IF(M3355="ESM User",getInterfaceName($C3355),"NA"),"")</f>
        <v/>
      </c>
      <c r="AJ3355" s="116">
        <f>IF(Q3355&lt;&gt;"",DATE(YEAR(Q3355), MONTH(Q3355), DAY(Q3355)),"")</f>
        <v/>
      </c>
      <c r="AK3355" s="130">
        <f>IF(Q3355&lt;&gt;0,Q3355-N3355,TODAY()-N3355)</f>
        <v/>
      </c>
      <c r="AL3355" s="112">
        <f>IF(F3355="Re-assigned",0,IF(H3355="Closed",0,IF(H3355="Service Restored",0,IF(H3355="",0,1))))</f>
        <v/>
      </c>
      <c r="AM3355" s="124">
        <f>IF(AL3355=0,"",IF(AK3355&gt;20.99,"Aged","Non-Aged"))</f>
        <v/>
      </c>
      <c r="AN3355" s="112">
        <f>IF(Q3355&lt;&gt;"",MONTH(Q3355),"")</f>
        <v/>
      </c>
      <c r="AO3355" s="112">
        <f>IFERROR(VALUE(V3355),0)</f>
        <v/>
      </c>
    </row>
    <row customFormat="1" customHeight="1" ht="29.25" r="3356" s="112" spans="1:41">
      <c r="A3356" s="127" t="n"/>
      <c r="B3356" s="113" t="n"/>
      <c r="C3356" s="127" t="n"/>
      <c r="D3356" s="127" t="n"/>
      <c r="E3356" s="114">
        <f>IF(F3356 &lt;&gt; "",VLOOKUP(F3356,CategoryLookup,2,FALSE), "")</f>
        <v/>
      </c>
      <c r="F3356" s="126" t="n"/>
      <c r="G3356" s="127" t="n"/>
      <c r="H3356" s="127" t="n"/>
      <c r="I3356" s="127" t="n"/>
      <c r="J3356" s="127" t="n"/>
      <c r="K3356" s="127" t="n"/>
      <c r="L3356" s="127" t="n"/>
      <c r="M3356" s="127" t="n"/>
      <c r="N3356" s="120" t="n"/>
      <c r="O3356" s="120" t="n"/>
      <c r="P3356" s="120" t="n"/>
      <c r="Q3356" s="120" t="n"/>
      <c r="R3356" s="121" t="n"/>
      <c r="S3356" s="121" t="n"/>
      <c r="T3356" s="121" t="n"/>
      <c r="U3356" s="121" t="n"/>
      <c r="V3356" s="117">
        <f>IF(P3356="NA","NA",IF(P3356&lt;&gt;"",TEXT(P3356-N3356,"[h].mm"),""))</f>
        <v/>
      </c>
      <c r="W3356" s="118">
        <f>IF(AND(R3356="",S3356=""),"",R3356+S3356)</f>
        <v/>
      </c>
      <c r="X3356" s="116">
        <f>IF(O3356&lt;&gt;"",DATE(YEAR(O3356), MONTH(O3356), DAY(O3356)),"")</f>
        <v/>
      </c>
      <c r="Y3356" s="122" t="n"/>
      <c r="Z3356" s="123" t="n"/>
      <c r="AA3356" s="117">
        <f>IF(F3356="Re-assigned","NA",IF(W3356="","",IF(W3356&gt;=VLOOKUP(D3356,SLAMatrix,3,FALSE),"Yes",IF(W3356&lt;VLOOKUP(D3356,SLAMatrix,2,FALSE),"No","Internal"))))</f>
        <v/>
      </c>
      <c r="AB3356" s="123" t="n"/>
      <c r="AC3356" s="123" t="n"/>
      <c r="AD3356" s="119" t="n"/>
      <c r="AE3356" s="125" t="n"/>
      <c r="AF3356" s="124">
        <f>MONTH(O3356)</f>
        <v/>
      </c>
      <c r="AG3356" s="124">
        <f>VLOOKUP(IFERROR(MID(AE3356,1,(FIND(",",AE3356,1)-1)),AE3356),Facility_Region_Mapping,2,FALSE)</f>
        <v/>
      </c>
      <c r="AH3356" s="124" t="n"/>
      <c r="AI3356" s="124">
        <f>IF(C3356&lt;&gt;"",IF(M3356="ESM User",getInterfaceName($C3356),"NA"),"")</f>
        <v/>
      </c>
      <c r="AJ3356" s="116">
        <f>IF(Q3356&lt;&gt;"",DATE(YEAR(Q3356), MONTH(Q3356), DAY(Q3356)),"")</f>
        <v/>
      </c>
      <c r="AK3356" s="130">
        <f>IF(Q3356&lt;&gt;0,Q3356-N3356,TODAY()-N3356)</f>
        <v/>
      </c>
      <c r="AL3356" s="112">
        <f>IF(F3356="Re-assigned",0,IF(H3356="Closed",0,IF(H3356="Service Restored",0,IF(H3356="",0,1))))</f>
        <v/>
      </c>
      <c r="AM3356" s="124">
        <f>IF(AL3356=0,"",IF(AK3356&gt;20.99,"Aged","Non-Aged"))</f>
        <v/>
      </c>
      <c r="AN3356" s="112">
        <f>IF(Q3356&lt;&gt;"",MONTH(Q3356),"")</f>
        <v/>
      </c>
      <c r="AO3356" s="112">
        <f>IFERROR(VALUE(V3356),0)</f>
        <v/>
      </c>
    </row>
    <row customFormat="1" customHeight="1" ht="29.25" r="3357" s="112" spans="1:41">
      <c r="A3357" s="127" t="n"/>
      <c r="B3357" s="113" t="n"/>
      <c r="C3357" s="127" t="n"/>
      <c r="D3357" s="127" t="n"/>
      <c r="E3357" s="114">
        <f>IF(F3357 &lt;&gt; "",VLOOKUP(F3357,CategoryLookup,2,FALSE), "")</f>
        <v/>
      </c>
      <c r="F3357" s="126" t="n"/>
      <c r="G3357" s="127" t="n"/>
      <c r="H3357" s="127" t="n"/>
      <c r="I3357" s="127" t="n"/>
      <c r="J3357" s="127" t="n"/>
      <c r="K3357" s="127" t="n"/>
      <c r="L3357" s="127" t="n"/>
      <c r="M3357" s="127" t="n"/>
      <c r="N3357" s="120" t="n"/>
      <c r="O3357" s="120" t="n"/>
      <c r="P3357" s="120" t="n"/>
      <c r="Q3357" s="120" t="n"/>
      <c r="R3357" s="121" t="n"/>
      <c r="S3357" s="121" t="n"/>
      <c r="T3357" s="121" t="n"/>
      <c r="U3357" s="121" t="n"/>
      <c r="V3357" s="117">
        <f>IF(P3357="NA","NA",IF(P3357&lt;&gt;"",TEXT(P3357-N3357,"[h].mm"),""))</f>
        <v/>
      </c>
      <c r="W3357" s="118">
        <f>IF(AND(R3357="",S3357=""),"",R3357+S3357)</f>
        <v/>
      </c>
      <c r="X3357" s="116">
        <f>IF(O3357&lt;&gt;"",DATE(YEAR(O3357), MONTH(O3357), DAY(O3357)),"")</f>
        <v/>
      </c>
      <c r="Y3357" s="122" t="n"/>
      <c r="Z3357" s="123" t="n"/>
      <c r="AA3357" s="117">
        <f>IF(F3357="Re-assigned","NA",IF(W3357="","",IF(W3357&gt;=VLOOKUP(D3357,SLAMatrix,3,FALSE),"Yes",IF(W3357&lt;VLOOKUP(D3357,SLAMatrix,2,FALSE),"No","Internal"))))</f>
        <v/>
      </c>
      <c r="AB3357" s="123" t="n"/>
      <c r="AC3357" s="123" t="n"/>
      <c r="AD3357" s="119" t="n"/>
      <c r="AE3357" s="125" t="n"/>
      <c r="AF3357" s="124">
        <f>MONTH(O3357)</f>
        <v/>
      </c>
      <c r="AG3357" s="124">
        <f>VLOOKUP(IFERROR(MID(AE3357,1,(FIND(",",AE3357,1)-1)),AE3357),Facility_Region_Mapping,2,FALSE)</f>
        <v/>
      </c>
      <c r="AH3357" s="124" t="n"/>
      <c r="AI3357" s="124">
        <f>IF(C3357&lt;&gt;"",IF(M3357="ESM User",getInterfaceName($C3357),"NA"),"")</f>
        <v/>
      </c>
      <c r="AJ3357" s="116">
        <f>IF(Q3357&lt;&gt;"",DATE(YEAR(Q3357), MONTH(Q3357), DAY(Q3357)),"")</f>
        <v/>
      </c>
      <c r="AK3357" s="130">
        <f>IF(Q3357&lt;&gt;0,Q3357-N3357,TODAY()-N3357)</f>
        <v/>
      </c>
      <c r="AL3357" s="112">
        <f>IF(F3357="Re-assigned",0,IF(H3357="Closed",0,IF(H3357="Service Restored",0,IF(H3357="",0,1))))</f>
        <v/>
      </c>
      <c r="AM3357" s="124">
        <f>IF(AL3357=0,"",IF(AK3357&gt;20.99,"Aged","Non-Aged"))</f>
        <v/>
      </c>
      <c r="AN3357" s="112">
        <f>IF(Q3357&lt;&gt;"",MONTH(Q3357),"")</f>
        <v/>
      </c>
      <c r="AO3357" s="112">
        <f>IFERROR(VALUE(V3357),0)</f>
        <v/>
      </c>
    </row>
    <row customFormat="1" customHeight="1" ht="29.25" r="3358" s="112" spans="1:41">
      <c r="A3358" s="127" t="n"/>
      <c r="B3358" s="113" t="n"/>
      <c r="C3358" s="127" t="n"/>
      <c r="D3358" s="127" t="n"/>
      <c r="E3358" s="114">
        <f>IF(F3358 &lt;&gt; "",VLOOKUP(F3358,CategoryLookup,2,FALSE), "")</f>
        <v/>
      </c>
      <c r="F3358" s="126" t="n"/>
      <c r="G3358" s="127" t="n"/>
      <c r="H3358" s="127" t="n"/>
      <c r="I3358" s="127" t="n"/>
      <c r="J3358" s="127" t="n"/>
      <c r="K3358" s="127" t="n"/>
      <c r="L3358" s="127" t="n"/>
      <c r="M3358" s="127" t="n"/>
      <c r="N3358" s="120" t="n"/>
      <c r="O3358" s="120" t="n"/>
      <c r="P3358" s="120" t="n"/>
      <c r="Q3358" s="120" t="n"/>
      <c r="R3358" s="121" t="n"/>
      <c r="S3358" s="121" t="n"/>
      <c r="T3358" s="121" t="n"/>
      <c r="U3358" s="121" t="n"/>
      <c r="V3358" s="117">
        <f>IF(P3358="NA","NA",IF(P3358&lt;&gt;"",TEXT(P3358-N3358,"[h].mm"),""))</f>
        <v/>
      </c>
      <c r="W3358" s="118">
        <f>IF(AND(R3358="",S3358=""),"",R3358+S3358)</f>
        <v/>
      </c>
      <c r="X3358" s="116">
        <f>IF(O3358&lt;&gt;"",DATE(YEAR(O3358), MONTH(O3358), DAY(O3358)),"")</f>
        <v/>
      </c>
      <c r="Y3358" s="122" t="n"/>
      <c r="Z3358" s="123" t="n"/>
      <c r="AA3358" s="117">
        <f>IF(F3358="Re-assigned","NA",IF(W3358="","",IF(W3358&gt;=VLOOKUP(D3358,SLAMatrix,3,FALSE),"Yes",IF(W3358&lt;VLOOKUP(D3358,SLAMatrix,2,FALSE),"No","Internal"))))</f>
        <v/>
      </c>
      <c r="AB3358" s="123" t="n"/>
      <c r="AC3358" s="123" t="n"/>
      <c r="AD3358" s="119" t="n"/>
      <c r="AE3358" s="125" t="n"/>
      <c r="AF3358" s="124">
        <f>MONTH(O3358)</f>
        <v/>
      </c>
      <c r="AG3358" s="124">
        <f>VLOOKUP(IFERROR(MID(AE3358,1,(FIND(",",AE3358,1)-1)),AE3358),Facility_Region_Mapping,2,FALSE)</f>
        <v/>
      </c>
      <c r="AH3358" s="124" t="n"/>
      <c r="AI3358" s="124">
        <f>IF(C3358&lt;&gt;"",IF(M3358="ESM User",getInterfaceName($C3358),"NA"),"")</f>
        <v/>
      </c>
      <c r="AJ3358" s="116">
        <f>IF(Q3358&lt;&gt;"",DATE(YEAR(Q3358), MONTH(Q3358), DAY(Q3358)),"")</f>
        <v/>
      </c>
      <c r="AK3358" s="130">
        <f>IF(Q3358&lt;&gt;0,Q3358-N3358,TODAY()-N3358)</f>
        <v/>
      </c>
      <c r="AL3358" s="112">
        <f>IF(F3358="Re-assigned",0,IF(H3358="Closed",0,IF(H3358="Service Restored",0,IF(H3358="",0,1))))</f>
        <v/>
      </c>
      <c r="AM3358" s="124">
        <f>IF(AL3358=0,"",IF(AK3358&gt;20.99,"Aged","Non-Aged"))</f>
        <v/>
      </c>
      <c r="AN3358" s="112">
        <f>IF(Q3358&lt;&gt;"",MONTH(Q3358),"")</f>
        <v/>
      </c>
      <c r="AO3358" s="112">
        <f>IFERROR(VALUE(V3358),0)</f>
        <v/>
      </c>
    </row>
    <row customFormat="1" customHeight="1" ht="29.25" r="3359" s="112" spans="1:41">
      <c r="A3359" s="127" t="n"/>
      <c r="B3359" s="113" t="n"/>
      <c r="C3359" s="127" t="n"/>
      <c r="D3359" s="127" t="n"/>
      <c r="E3359" s="114">
        <f>IF(F3359 &lt;&gt; "",VLOOKUP(F3359,CategoryLookup,2,FALSE), "")</f>
        <v/>
      </c>
      <c r="F3359" s="126" t="n"/>
      <c r="G3359" s="127" t="n"/>
      <c r="H3359" s="127" t="n"/>
      <c r="I3359" s="127" t="n"/>
      <c r="J3359" s="127" t="n"/>
      <c r="K3359" s="127" t="n"/>
      <c r="L3359" s="127" t="n"/>
      <c r="M3359" s="127" t="n"/>
      <c r="N3359" s="120" t="n"/>
      <c r="O3359" s="120" t="n"/>
      <c r="P3359" s="120" t="n"/>
      <c r="Q3359" s="120" t="n"/>
      <c r="R3359" s="121" t="n"/>
      <c r="S3359" s="121" t="n"/>
      <c r="T3359" s="121" t="n"/>
      <c r="U3359" s="121" t="n"/>
      <c r="V3359" s="117">
        <f>IF(P3359="NA","NA",IF(P3359&lt;&gt;"",TEXT(P3359-N3359,"[h].mm"),""))</f>
        <v/>
      </c>
      <c r="W3359" s="118">
        <f>IF(AND(R3359="",S3359=""),"",R3359+S3359)</f>
        <v/>
      </c>
      <c r="X3359" s="116">
        <f>IF(O3359&lt;&gt;"",DATE(YEAR(O3359), MONTH(O3359), DAY(O3359)),"")</f>
        <v/>
      </c>
      <c r="Y3359" s="122" t="n"/>
      <c r="Z3359" s="123" t="n"/>
      <c r="AA3359" s="117">
        <f>IF(F3359="Re-assigned","NA",IF(W3359="","",IF(W3359&gt;=VLOOKUP(D3359,SLAMatrix,3,FALSE),"Yes",IF(W3359&lt;VLOOKUP(D3359,SLAMatrix,2,FALSE),"No","Internal"))))</f>
        <v/>
      </c>
      <c r="AB3359" s="123" t="n"/>
      <c r="AC3359" s="123" t="n"/>
      <c r="AD3359" s="119" t="n"/>
      <c r="AE3359" s="125" t="n"/>
      <c r="AF3359" s="124">
        <f>MONTH(O3359)</f>
        <v/>
      </c>
      <c r="AG3359" s="124">
        <f>VLOOKUP(IFERROR(MID(AE3359,1,(FIND(",",AE3359,1)-1)),AE3359),Facility_Region_Mapping,2,FALSE)</f>
        <v/>
      </c>
      <c r="AH3359" s="124" t="n"/>
      <c r="AI3359" s="124">
        <f>IF(C3359&lt;&gt;"",IF(M3359="ESM User",getInterfaceName($C3359),"NA"),"")</f>
        <v/>
      </c>
      <c r="AJ3359" s="116">
        <f>IF(Q3359&lt;&gt;"",DATE(YEAR(Q3359), MONTH(Q3359), DAY(Q3359)),"")</f>
        <v/>
      </c>
      <c r="AK3359" s="130">
        <f>IF(Q3359&lt;&gt;0,Q3359-N3359,TODAY()-N3359)</f>
        <v/>
      </c>
      <c r="AL3359" s="112">
        <f>IF(F3359="Re-assigned",0,IF(H3359="Closed",0,IF(H3359="Service Restored",0,IF(H3359="",0,1))))</f>
        <v/>
      </c>
      <c r="AM3359" s="124">
        <f>IF(AL3359=0,"",IF(AK3359&gt;20.99,"Aged","Non-Aged"))</f>
        <v/>
      </c>
      <c r="AN3359" s="112">
        <f>IF(Q3359&lt;&gt;"",MONTH(Q3359),"")</f>
        <v/>
      </c>
      <c r="AO3359" s="112">
        <f>IFERROR(VALUE(V3359),0)</f>
        <v/>
      </c>
    </row>
    <row customFormat="1" customHeight="1" ht="29.25" r="3360" s="112" spans="1:41">
      <c r="A3360" s="127" t="n"/>
      <c r="B3360" s="113" t="n"/>
      <c r="C3360" s="127" t="n"/>
      <c r="D3360" s="127" t="n"/>
      <c r="E3360" s="114">
        <f>IF(F3360 &lt;&gt; "",VLOOKUP(F3360,CategoryLookup,2,FALSE), "")</f>
        <v/>
      </c>
      <c r="F3360" s="126" t="n"/>
      <c r="G3360" s="127" t="n"/>
      <c r="H3360" s="127" t="n"/>
      <c r="I3360" s="127" t="n"/>
      <c r="J3360" s="127" t="n"/>
      <c r="K3360" s="127" t="n"/>
      <c r="L3360" s="127" t="n"/>
      <c r="M3360" s="127" t="n"/>
      <c r="N3360" s="120" t="n"/>
      <c r="O3360" s="120" t="n"/>
      <c r="P3360" s="120" t="n"/>
      <c r="Q3360" s="120" t="n"/>
      <c r="R3360" s="121" t="n"/>
      <c r="S3360" s="121" t="n"/>
      <c r="T3360" s="121" t="n"/>
      <c r="U3360" s="121" t="n"/>
      <c r="V3360" s="117">
        <f>IF(P3360="NA","NA",IF(P3360&lt;&gt;"",TEXT(P3360-N3360,"[h].mm"),""))</f>
        <v/>
      </c>
      <c r="W3360" s="118">
        <f>IF(AND(R3360="",S3360=""),"",R3360+S3360)</f>
        <v/>
      </c>
      <c r="X3360" s="116">
        <f>IF(O3360&lt;&gt;"",DATE(YEAR(O3360), MONTH(O3360), DAY(O3360)),"")</f>
        <v/>
      </c>
      <c r="Y3360" s="122" t="n"/>
      <c r="Z3360" s="123" t="n"/>
      <c r="AA3360" s="117">
        <f>IF(F3360="Re-assigned","NA",IF(W3360="","",IF(W3360&gt;=VLOOKUP(D3360,SLAMatrix,3,FALSE),"Yes",IF(W3360&lt;VLOOKUP(D3360,SLAMatrix,2,FALSE),"No","Internal"))))</f>
        <v/>
      </c>
      <c r="AB3360" s="123" t="n"/>
      <c r="AC3360" s="123" t="n"/>
      <c r="AD3360" s="119" t="n"/>
      <c r="AE3360" s="125" t="n"/>
      <c r="AF3360" s="124">
        <f>MONTH(O3360)</f>
        <v/>
      </c>
      <c r="AG3360" s="124">
        <f>VLOOKUP(IFERROR(MID(AE3360,1,(FIND(",",AE3360,1)-1)),AE3360),Facility_Region_Mapping,2,FALSE)</f>
        <v/>
      </c>
      <c r="AH3360" s="124" t="n"/>
      <c r="AI3360" s="124">
        <f>IF(C3360&lt;&gt;"",IF(M3360="ESM User",getInterfaceName($C3360),"NA"),"")</f>
        <v/>
      </c>
      <c r="AJ3360" s="116">
        <f>IF(Q3360&lt;&gt;"",DATE(YEAR(Q3360), MONTH(Q3360), DAY(Q3360)),"")</f>
        <v/>
      </c>
      <c r="AK3360" s="130">
        <f>IF(Q3360&lt;&gt;0,Q3360-N3360,TODAY()-N3360)</f>
        <v/>
      </c>
      <c r="AL3360" s="112">
        <f>IF(F3360="Re-assigned",0,IF(H3360="Closed",0,IF(H3360="Service Restored",0,IF(H3360="",0,1))))</f>
        <v/>
      </c>
      <c r="AM3360" s="124">
        <f>IF(AL3360=0,"",IF(AK3360&gt;20.99,"Aged","Non-Aged"))</f>
        <v/>
      </c>
      <c r="AN3360" s="112">
        <f>IF(Q3360&lt;&gt;"",MONTH(Q3360),"")</f>
        <v/>
      </c>
      <c r="AO3360" s="112">
        <f>IFERROR(VALUE(V3360),0)</f>
        <v/>
      </c>
    </row>
    <row customFormat="1" customHeight="1" ht="29.25" r="3361" s="112" spans="1:41">
      <c r="A3361" s="127" t="n"/>
      <c r="B3361" s="113" t="n"/>
      <c r="C3361" s="127" t="n"/>
      <c r="D3361" s="127" t="n"/>
      <c r="E3361" s="114">
        <f>IF(F3361 &lt;&gt; "",VLOOKUP(F3361,CategoryLookup,2,FALSE), "")</f>
        <v/>
      </c>
      <c r="F3361" s="126" t="n"/>
      <c r="G3361" s="127" t="n"/>
      <c r="H3361" s="127" t="n"/>
      <c r="I3361" s="127" t="n"/>
      <c r="J3361" s="127" t="n"/>
      <c r="K3361" s="127" t="n"/>
      <c r="L3361" s="127" t="n"/>
      <c r="M3361" s="127" t="n"/>
      <c r="N3361" s="120" t="n"/>
      <c r="O3361" s="120" t="n"/>
      <c r="P3361" s="120" t="n"/>
      <c r="Q3361" s="120" t="n"/>
      <c r="R3361" s="121" t="n"/>
      <c r="S3361" s="121" t="n"/>
      <c r="T3361" s="121" t="n"/>
      <c r="U3361" s="121" t="n"/>
      <c r="V3361" s="117">
        <f>IF(P3361="NA","NA",IF(P3361&lt;&gt;"",TEXT(P3361-N3361,"[h].mm"),""))</f>
        <v/>
      </c>
      <c r="W3361" s="118">
        <f>IF(AND(R3361="",S3361=""),"",R3361+S3361)</f>
        <v/>
      </c>
      <c r="X3361" s="116">
        <f>IF(O3361&lt;&gt;"",DATE(YEAR(O3361), MONTH(O3361), DAY(O3361)),"")</f>
        <v/>
      </c>
      <c r="Y3361" s="122" t="n"/>
      <c r="Z3361" s="123" t="n"/>
      <c r="AA3361" s="117">
        <f>IF(F3361="Re-assigned","NA",IF(W3361="","",IF(W3361&gt;=VLOOKUP(D3361,SLAMatrix,3,FALSE),"Yes",IF(W3361&lt;VLOOKUP(D3361,SLAMatrix,2,FALSE),"No","Internal"))))</f>
        <v/>
      </c>
      <c r="AB3361" s="123" t="n"/>
      <c r="AC3361" s="123" t="n"/>
      <c r="AD3361" s="119" t="n"/>
      <c r="AE3361" s="125" t="n"/>
      <c r="AF3361" s="124">
        <f>MONTH(O3361)</f>
        <v/>
      </c>
      <c r="AG3361" s="124">
        <f>VLOOKUP(IFERROR(MID(AE3361,1,(FIND(",",AE3361,1)-1)),AE3361),Facility_Region_Mapping,2,FALSE)</f>
        <v/>
      </c>
      <c r="AH3361" s="124" t="n"/>
      <c r="AI3361" s="124">
        <f>IF(C3361&lt;&gt;"",IF(M3361="ESM User",getInterfaceName($C3361),"NA"),"")</f>
        <v/>
      </c>
      <c r="AJ3361" s="116">
        <f>IF(Q3361&lt;&gt;"",DATE(YEAR(Q3361), MONTH(Q3361), DAY(Q3361)),"")</f>
        <v/>
      </c>
      <c r="AK3361" s="130">
        <f>IF(Q3361&lt;&gt;0,Q3361-N3361,TODAY()-N3361)</f>
        <v/>
      </c>
      <c r="AL3361" s="112">
        <f>IF(F3361="Re-assigned",0,IF(H3361="Closed",0,IF(H3361="Service Restored",0,IF(H3361="",0,1))))</f>
        <v/>
      </c>
      <c r="AM3361" s="124">
        <f>IF(AL3361=0,"",IF(AK3361&gt;20.99,"Aged","Non-Aged"))</f>
        <v/>
      </c>
      <c r="AN3361" s="112">
        <f>IF(Q3361&lt;&gt;"",MONTH(Q3361),"")</f>
        <v/>
      </c>
      <c r="AO3361" s="112">
        <f>IFERROR(VALUE(V3361),0)</f>
        <v/>
      </c>
    </row>
    <row customFormat="1" customHeight="1" ht="29.25" r="3362" s="112" spans="1:41">
      <c r="A3362" s="127" t="n"/>
      <c r="B3362" s="113" t="n"/>
      <c r="C3362" s="127" t="n"/>
      <c r="D3362" s="127" t="n"/>
      <c r="E3362" s="114">
        <f>IF(F3362 &lt;&gt; "",VLOOKUP(F3362,CategoryLookup,2,FALSE), "")</f>
        <v/>
      </c>
      <c r="F3362" s="126" t="n"/>
      <c r="G3362" s="127" t="n"/>
      <c r="H3362" s="127" t="n"/>
      <c r="I3362" s="127" t="n"/>
      <c r="J3362" s="127" t="n"/>
      <c r="K3362" s="127" t="n"/>
      <c r="L3362" s="127" t="n"/>
      <c r="M3362" s="127" t="n"/>
      <c r="N3362" s="120" t="n"/>
      <c r="O3362" s="120" t="n"/>
      <c r="P3362" s="120" t="n"/>
      <c r="Q3362" s="120" t="n"/>
      <c r="R3362" s="121" t="n"/>
      <c r="S3362" s="121" t="n"/>
      <c r="T3362" s="121" t="n"/>
      <c r="U3362" s="121" t="n"/>
      <c r="V3362" s="117">
        <f>IF(P3362="NA","NA",IF(P3362&lt;&gt;"",TEXT(P3362-N3362,"[h].mm"),""))</f>
        <v/>
      </c>
      <c r="W3362" s="118">
        <f>IF(AND(R3362="",S3362=""),"",R3362+S3362)</f>
        <v/>
      </c>
      <c r="X3362" s="116">
        <f>IF(O3362&lt;&gt;"",DATE(YEAR(O3362), MONTH(O3362), DAY(O3362)),"")</f>
        <v/>
      </c>
      <c r="Y3362" s="122" t="n"/>
      <c r="Z3362" s="123" t="n"/>
      <c r="AA3362" s="117">
        <f>IF(F3362="Re-assigned","NA",IF(W3362="","",IF(W3362&gt;=VLOOKUP(D3362,SLAMatrix,3,FALSE),"Yes",IF(W3362&lt;VLOOKUP(D3362,SLAMatrix,2,FALSE),"No","Internal"))))</f>
        <v/>
      </c>
      <c r="AB3362" s="123" t="n"/>
      <c r="AC3362" s="123" t="n"/>
      <c r="AD3362" s="119" t="n"/>
      <c r="AE3362" s="125" t="n"/>
      <c r="AF3362" s="124">
        <f>MONTH(O3362)</f>
        <v/>
      </c>
      <c r="AG3362" s="124">
        <f>VLOOKUP(IFERROR(MID(AE3362,1,(FIND(",",AE3362,1)-1)),AE3362),Facility_Region_Mapping,2,FALSE)</f>
        <v/>
      </c>
      <c r="AH3362" s="124" t="n"/>
      <c r="AI3362" s="124">
        <f>IF(C3362&lt;&gt;"",IF(M3362="ESM User",getInterfaceName($C3362),"NA"),"")</f>
        <v/>
      </c>
      <c r="AJ3362" s="116">
        <f>IF(Q3362&lt;&gt;"",DATE(YEAR(Q3362), MONTH(Q3362), DAY(Q3362)),"")</f>
        <v/>
      </c>
      <c r="AK3362" s="130">
        <f>IF(Q3362&lt;&gt;0,Q3362-N3362,TODAY()-N3362)</f>
        <v/>
      </c>
      <c r="AL3362" s="112">
        <f>IF(F3362="Re-assigned",0,IF(H3362="Closed",0,IF(H3362="Service Restored",0,IF(H3362="",0,1))))</f>
        <v/>
      </c>
      <c r="AM3362" s="124">
        <f>IF(AL3362=0,"",IF(AK3362&gt;20.99,"Aged","Non-Aged"))</f>
        <v/>
      </c>
      <c r="AN3362" s="112">
        <f>IF(Q3362&lt;&gt;"",MONTH(Q3362),"")</f>
        <v/>
      </c>
      <c r="AO3362" s="112">
        <f>IFERROR(VALUE(V3362),0)</f>
        <v/>
      </c>
    </row>
    <row customFormat="1" customHeight="1" ht="29.25" r="3363" s="112" spans="1:41">
      <c r="A3363" s="127" t="n"/>
      <c r="B3363" s="113" t="n"/>
      <c r="C3363" s="127" t="n"/>
      <c r="D3363" s="127" t="n"/>
      <c r="E3363" s="114">
        <f>IF(F3363 &lt;&gt; "",VLOOKUP(F3363,CategoryLookup,2,FALSE), "")</f>
        <v/>
      </c>
      <c r="F3363" s="126" t="n"/>
      <c r="G3363" s="127" t="n"/>
      <c r="H3363" s="127" t="n"/>
      <c r="I3363" s="127" t="n"/>
      <c r="J3363" s="127" t="n"/>
      <c r="K3363" s="127" t="n"/>
      <c r="L3363" s="127" t="n"/>
      <c r="M3363" s="127" t="n"/>
      <c r="N3363" s="120" t="n"/>
      <c r="O3363" s="120" t="n"/>
      <c r="P3363" s="120" t="n"/>
      <c r="Q3363" s="120" t="n"/>
      <c r="R3363" s="121" t="n"/>
      <c r="S3363" s="121" t="n"/>
      <c r="T3363" s="121" t="n"/>
      <c r="U3363" s="121" t="n"/>
      <c r="V3363" s="117">
        <f>IF(P3363="NA","NA",IF(P3363&lt;&gt;"",TEXT(P3363-N3363,"[h].mm"),""))</f>
        <v/>
      </c>
      <c r="W3363" s="118">
        <f>IF(AND(R3363="",S3363=""),"",R3363+S3363)</f>
        <v/>
      </c>
      <c r="X3363" s="116">
        <f>IF(O3363&lt;&gt;"",DATE(YEAR(O3363), MONTH(O3363), DAY(O3363)),"")</f>
        <v/>
      </c>
      <c r="Y3363" s="122" t="n"/>
      <c r="Z3363" s="123" t="n"/>
      <c r="AA3363" s="117">
        <f>IF(F3363="Re-assigned","NA",IF(W3363="","",IF(W3363&gt;=VLOOKUP(D3363,SLAMatrix,3,FALSE),"Yes",IF(W3363&lt;VLOOKUP(D3363,SLAMatrix,2,FALSE),"No","Internal"))))</f>
        <v/>
      </c>
      <c r="AB3363" s="123" t="n"/>
      <c r="AC3363" s="123" t="n"/>
      <c r="AD3363" s="119" t="n"/>
      <c r="AE3363" s="125" t="n"/>
      <c r="AF3363" s="124">
        <f>MONTH(O3363)</f>
        <v/>
      </c>
      <c r="AG3363" s="124">
        <f>VLOOKUP(IFERROR(MID(AE3363,1,(FIND(",",AE3363,1)-1)),AE3363),Facility_Region_Mapping,2,FALSE)</f>
        <v/>
      </c>
      <c r="AH3363" s="124" t="n"/>
      <c r="AI3363" s="124">
        <f>IF(C3363&lt;&gt;"",IF(M3363="ESM User",getInterfaceName($C3363),"NA"),"")</f>
        <v/>
      </c>
      <c r="AJ3363" s="116">
        <f>IF(Q3363&lt;&gt;"",DATE(YEAR(Q3363), MONTH(Q3363), DAY(Q3363)),"")</f>
        <v/>
      </c>
      <c r="AK3363" s="130">
        <f>IF(Q3363&lt;&gt;0,Q3363-N3363,TODAY()-N3363)</f>
        <v/>
      </c>
      <c r="AL3363" s="112">
        <f>IF(F3363="Re-assigned",0,IF(H3363="Closed",0,IF(H3363="Service Restored",0,IF(H3363="",0,1))))</f>
        <v/>
      </c>
      <c r="AM3363" s="124">
        <f>IF(AL3363=0,"",IF(AK3363&gt;20.99,"Aged","Non-Aged"))</f>
        <v/>
      </c>
      <c r="AN3363" s="112">
        <f>IF(Q3363&lt;&gt;"",MONTH(Q3363),"")</f>
        <v/>
      </c>
      <c r="AO3363" s="112">
        <f>IFERROR(VALUE(V3363),0)</f>
        <v/>
      </c>
    </row>
    <row customFormat="1" customHeight="1" ht="29.25" r="3364" s="112" spans="1:41">
      <c r="A3364" s="127" t="n"/>
      <c r="B3364" s="113" t="n"/>
      <c r="C3364" s="127" t="n"/>
      <c r="D3364" s="127" t="n"/>
      <c r="E3364" s="114">
        <f>IF(F3364 &lt;&gt; "",VLOOKUP(F3364,CategoryLookup,2,FALSE), "")</f>
        <v/>
      </c>
      <c r="F3364" s="126" t="n"/>
      <c r="G3364" s="127" t="n"/>
      <c r="H3364" s="127" t="n"/>
      <c r="I3364" s="127" t="n"/>
      <c r="J3364" s="127" t="n"/>
      <c r="K3364" s="127" t="n"/>
      <c r="L3364" s="127" t="n"/>
      <c r="M3364" s="127" t="n"/>
      <c r="N3364" s="120" t="n"/>
      <c r="O3364" s="120" t="n"/>
      <c r="P3364" s="120" t="n"/>
      <c r="Q3364" s="120" t="n"/>
      <c r="R3364" s="121" t="n"/>
      <c r="S3364" s="121" t="n"/>
      <c r="T3364" s="121" t="n"/>
      <c r="U3364" s="121" t="n"/>
      <c r="V3364" s="117">
        <f>IF(P3364="NA","NA",IF(P3364&lt;&gt;"",TEXT(P3364-N3364,"[h].mm"),""))</f>
        <v/>
      </c>
      <c r="W3364" s="118">
        <f>IF(AND(R3364="",S3364=""),"",R3364+S3364)</f>
        <v/>
      </c>
      <c r="X3364" s="116">
        <f>IF(O3364&lt;&gt;"",DATE(YEAR(O3364), MONTH(O3364), DAY(O3364)),"")</f>
        <v/>
      </c>
      <c r="Y3364" s="122" t="n"/>
      <c r="Z3364" s="123" t="n"/>
      <c r="AA3364" s="117">
        <f>IF(F3364="Re-assigned","NA",IF(W3364="","",IF(W3364&gt;=VLOOKUP(D3364,SLAMatrix,3,FALSE),"Yes",IF(W3364&lt;VLOOKUP(D3364,SLAMatrix,2,FALSE),"No","Internal"))))</f>
        <v/>
      </c>
      <c r="AB3364" s="123" t="n"/>
      <c r="AC3364" s="123" t="n"/>
      <c r="AD3364" s="119" t="n"/>
      <c r="AE3364" s="125" t="n"/>
      <c r="AF3364" s="124">
        <f>MONTH(O3364)</f>
        <v/>
      </c>
      <c r="AG3364" s="124">
        <f>VLOOKUP(IFERROR(MID(AE3364,1,(FIND(",",AE3364,1)-1)),AE3364),Facility_Region_Mapping,2,FALSE)</f>
        <v/>
      </c>
      <c r="AH3364" s="124" t="n"/>
      <c r="AI3364" s="124">
        <f>IF(C3364&lt;&gt;"",IF(M3364="ESM User",getInterfaceName($C3364),"NA"),"")</f>
        <v/>
      </c>
      <c r="AJ3364" s="116">
        <f>IF(Q3364&lt;&gt;"",DATE(YEAR(Q3364), MONTH(Q3364), DAY(Q3364)),"")</f>
        <v/>
      </c>
      <c r="AK3364" s="130">
        <f>IF(Q3364&lt;&gt;0,Q3364-N3364,TODAY()-N3364)</f>
        <v/>
      </c>
      <c r="AL3364" s="112">
        <f>IF(F3364="Re-assigned",0,IF(H3364="Closed",0,IF(H3364="Service Restored",0,IF(H3364="",0,1))))</f>
        <v/>
      </c>
      <c r="AM3364" s="124">
        <f>IF(AL3364=0,"",IF(AK3364&gt;20.99,"Aged","Non-Aged"))</f>
        <v/>
      </c>
      <c r="AN3364" s="112">
        <f>IF(Q3364&lt;&gt;"",MONTH(Q3364),"")</f>
        <v/>
      </c>
      <c r="AO3364" s="112">
        <f>IFERROR(VALUE(V3364),0)</f>
        <v/>
      </c>
    </row>
    <row customFormat="1" customHeight="1" ht="29.25" r="3365" s="112" spans="1:41">
      <c r="A3365" s="127" t="n"/>
      <c r="B3365" s="113" t="n"/>
      <c r="C3365" s="127" t="n"/>
      <c r="D3365" s="127" t="n"/>
      <c r="E3365" s="114">
        <f>IF(F3365 &lt;&gt; "",VLOOKUP(F3365,CategoryLookup,2,FALSE), "")</f>
        <v/>
      </c>
      <c r="F3365" s="126" t="n"/>
      <c r="G3365" s="127" t="n"/>
      <c r="H3365" s="127" t="n"/>
      <c r="I3365" s="127" t="n"/>
      <c r="J3365" s="127" t="n"/>
      <c r="K3365" s="127" t="n"/>
      <c r="L3365" s="127" t="n"/>
      <c r="M3365" s="127" t="n"/>
      <c r="N3365" s="120" t="n"/>
      <c r="O3365" s="120" t="n"/>
      <c r="P3365" s="120" t="n"/>
      <c r="Q3365" s="120" t="n"/>
      <c r="R3365" s="121" t="n"/>
      <c r="S3365" s="121" t="n"/>
      <c r="T3365" s="121" t="n"/>
      <c r="U3365" s="121" t="n"/>
      <c r="V3365" s="117">
        <f>IF(P3365="NA","NA",IF(P3365&lt;&gt;"",TEXT(P3365-N3365,"[h].mm"),""))</f>
        <v/>
      </c>
      <c r="W3365" s="118">
        <f>IF(AND(R3365="",S3365=""),"",R3365+S3365)</f>
        <v/>
      </c>
      <c r="X3365" s="116">
        <f>IF(O3365&lt;&gt;"",DATE(YEAR(O3365), MONTH(O3365), DAY(O3365)),"")</f>
        <v/>
      </c>
      <c r="Y3365" s="122" t="n"/>
      <c r="Z3365" s="123" t="n"/>
      <c r="AA3365" s="117">
        <f>IF(F3365="Re-assigned","NA",IF(W3365="","",IF(W3365&gt;=VLOOKUP(D3365,SLAMatrix,3,FALSE),"Yes",IF(W3365&lt;VLOOKUP(D3365,SLAMatrix,2,FALSE),"No","Internal"))))</f>
        <v/>
      </c>
      <c r="AB3365" s="123" t="n"/>
      <c r="AC3365" s="123" t="n"/>
      <c r="AD3365" s="119" t="n"/>
      <c r="AE3365" s="125" t="n"/>
      <c r="AF3365" s="124">
        <f>MONTH(O3365)</f>
        <v/>
      </c>
      <c r="AG3365" s="124">
        <f>VLOOKUP(IFERROR(MID(AE3365,1,(FIND(",",AE3365,1)-1)),AE3365),Facility_Region_Mapping,2,FALSE)</f>
        <v/>
      </c>
      <c r="AH3365" s="124" t="n"/>
      <c r="AI3365" s="124">
        <f>IF(C3365&lt;&gt;"",IF(M3365="ESM User",getInterfaceName($C3365),"NA"),"")</f>
        <v/>
      </c>
      <c r="AJ3365" s="116">
        <f>IF(Q3365&lt;&gt;"",DATE(YEAR(Q3365), MONTH(Q3365), DAY(Q3365)),"")</f>
        <v/>
      </c>
      <c r="AK3365" s="130">
        <f>IF(Q3365&lt;&gt;0,Q3365-N3365,TODAY()-N3365)</f>
        <v/>
      </c>
      <c r="AL3365" s="112">
        <f>IF(F3365="Re-assigned",0,IF(H3365="Closed",0,IF(H3365="Service Restored",0,IF(H3365="",0,1))))</f>
        <v/>
      </c>
      <c r="AM3365" s="124">
        <f>IF(AL3365=0,"",IF(AK3365&gt;20.99,"Aged","Non-Aged"))</f>
        <v/>
      </c>
      <c r="AN3365" s="112">
        <f>IF(Q3365&lt;&gt;"",MONTH(Q3365),"")</f>
        <v/>
      </c>
      <c r="AO3365" s="112">
        <f>IFERROR(VALUE(V3365),0)</f>
        <v/>
      </c>
    </row>
    <row customFormat="1" customHeight="1" ht="29.25" r="3366" s="112" spans="1:41">
      <c r="A3366" s="127" t="n"/>
      <c r="B3366" s="113" t="n"/>
      <c r="C3366" s="127" t="n"/>
      <c r="D3366" s="127" t="n"/>
      <c r="E3366" s="114">
        <f>IF(F3366 &lt;&gt; "",VLOOKUP(F3366,CategoryLookup,2,FALSE), "")</f>
        <v/>
      </c>
      <c r="F3366" s="126" t="n"/>
      <c r="G3366" s="127" t="n"/>
      <c r="H3366" s="127" t="n"/>
      <c r="I3366" s="127" t="n"/>
      <c r="J3366" s="127" t="n"/>
      <c r="K3366" s="127" t="n"/>
      <c r="L3366" s="127" t="n"/>
      <c r="M3366" s="127" t="n"/>
      <c r="N3366" s="120" t="n"/>
      <c r="O3366" s="120" t="n"/>
      <c r="P3366" s="120" t="n"/>
      <c r="Q3366" s="120" t="n"/>
      <c r="R3366" s="121" t="n"/>
      <c r="S3366" s="121" t="n"/>
      <c r="T3366" s="121" t="n"/>
      <c r="U3366" s="121" t="n"/>
      <c r="V3366" s="117">
        <f>IF(P3366="NA","NA",IF(P3366&lt;&gt;"",TEXT(P3366-N3366,"[h].mm"),""))</f>
        <v/>
      </c>
      <c r="W3366" s="118">
        <f>IF(AND(R3366="",S3366=""),"",R3366+S3366)</f>
        <v/>
      </c>
      <c r="X3366" s="116">
        <f>IF(O3366&lt;&gt;"",DATE(YEAR(O3366), MONTH(O3366), DAY(O3366)),"")</f>
        <v/>
      </c>
      <c r="Y3366" s="122" t="n"/>
      <c r="Z3366" s="123" t="n"/>
      <c r="AA3366" s="117">
        <f>IF(F3366="Re-assigned","NA",IF(W3366="","",IF(W3366&gt;=VLOOKUP(D3366,SLAMatrix,3,FALSE),"Yes",IF(W3366&lt;VLOOKUP(D3366,SLAMatrix,2,FALSE),"No","Internal"))))</f>
        <v/>
      </c>
      <c r="AB3366" s="123" t="n"/>
      <c r="AC3366" s="123" t="n"/>
      <c r="AD3366" s="119" t="n"/>
      <c r="AE3366" s="125" t="n"/>
      <c r="AF3366" s="124">
        <f>MONTH(O3366)</f>
        <v/>
      </c>
      <c r="AG3366" s="124">
        <f>VLOOKUP(IFERROR(MID(AE3366,1,(FIND(",",AE3366,1)-1)),AE3366),Facility_Region_Mapping,2,FALSE)</f>
        <v/>
      </c>
      <c r="AH3366" s="124" t="n"/>
      <c r="AI3366" s="124">
        <f>IF(C3366&lt;&gt;"",IF(M3366="ESM User",getInterfaceName($C3366),"NA"),"")</f>
        <v/>
      </c>
      <c r="AJ3366" s="116">
        <f>IF(Q3366&lt;&gt;"",DATE(YEAR(Q3366), MONTH(Q3366), DAY(Q3366)),"")</f>
        <v/>
      </c>
      <c r="AK3366" s="130">
        <f>IF(Q3366&lt;&gt;0,Q3366-N3366,TODAY()-N3366)</f>
        <v/>
      </c>
      <c r="AL3366" s="112">
        <f>IF(F3366="Re-assigned",0,IF(H3366="Closed",0,IF(H3366="Service Restored",0,IF(H3366="",0,1))))</f>
        <v/>
      </c>
      <c r="AM3366" s="124">
        <f>IF(AL3366=0,"",IF(AK3366&gt;20.99,"Aged","Non-Aged"))</f>
        <v/>
      </c>
      <c r="AN3366" s="112">
        <f>IF(Q3366&lt;&gt;"",MONTH(Q3366),"")</f>
        <v/>
      </c>
      <c r="AO3366" s="112">
        <f>IFERROR(VALUE(V3366),0)</f>
        <v/>
      </c>
    </row>
    <row customFormat="1" customHeight="1" ht="29.25" r="3367" s="112" spans="1:41">
      <c r="A3367" s="127" t="n"/>
      <c r="B3367" s="113" t="n"/>
      <c r="C3367" s="127" t="n"/>
      <c r="D3367" s="127" t="n"/>
      <c r="E3367" s="114">
        <f>IF(F3367 &lt;&gt; "",VLOOKUP(F3367,CategoryLookup,2,FALSE), "")</f>
        <v/>
      </c>
      <c r="F3367" s="126" t="n"/>
      <c r="G3367" s="127" t="n"/>
      <c r="H3367" s="127" t="n"/>
      <c r="I3367" s="127" t="n"/>
      <c r="J3367" s="127" t="n"/>
      <c r="K3367" s="127" t="n"/>
      <c r="L3367" s="127" t="n"/>
      <c r="M3367" s="127" t="n"/>
      <c r="N3367" s="120" t="n"/>
      <c r="O3367" s="120" t="n"/>
      <c r="P3367" s="120" t="n"/>
      <c r="Q3367" s="120" t="n"/>
      <c r="R3367" s="121" t="n"/>
      <c r="S3367" s="121" t="n"/>
      <c r="T3367" s="121" t="n"/>
      <c r="U3367" s="121" t="n"/>
      <c r="V3367" s="117">
        <f>IF(P3367="NA","NA",IF(P3367&lt;&gt;"",TEXT(P3367-N3367,"[h].mm"),""))</f>
        <v/>
      </c>
      <c r="W3367" s="118">
        <f>IF(AND(R3367="",S3367=""),"",R3367+S3367)</f>
        <v/>
      </c>
      <c r="X3367" s="116">
        <f>IF(O3367&lt;&gt;"",DATE(YEAR(O3367), MONTH(O3367), DAY(O3367)),"")</f>
        <v/>
      </c>
      <c r="Y3367" s="122" t="n"/>
      <c r="Z3367" s="123" t="n"/>
      <c r="AA3367" s="117">
        <f>IF(F3367="Re-assigned","NA",IF(W3367="","",IF(W3367&gt;=VLOOKUP(D3367,SLAMatrix,3,FALSE),"Yes",IF(W3367&lt;VLOOKUP(D3367,SLAMatrix,2,FALSE),"No","Internal"))))</f>
        <v/>
      </c>
      <c r="AB3367" s="123" t="n"/>
      <c r="AC3367" s="123" t="n"/>
      <c r="AD3367" s="119" t="n"/>
      <c r="AE3367" s="125" t="n"/>
      <c r="AF3367" s="124">
        <f>MONTH(O3367)</f>
        <v/>
      </c>
      <c r="AG3367" s="124">
        <f>VLOOKUP(IFERROR(MID(AE3367,1,(FIND(",",AE3367,1)-1)),AE3367),Facility_Region_Mapping,2,FALSE)</f>
        <v/>
      </c>
      <c r="AH3367" s="124" t="n"/>
      <c r="AI3367" s="124">
        <f>IF(C3367&lt;&gt;"",IF(M3367="ESM User",getInterfaceName($C3367),"NA"),"")</f>
        <v/>
      </c>
      <c r="AJ3367" s="116">
        <f>IF(Q3367&lt;&gt;"",DATE(YEAR(Q3367), MONTH(Q3367), DAY(Q3367)),"")</f>
        <v/>
      </c>
      <c r="AK3367" s="130">
        <f>IF(Q3367&lt;&gt;0,Q3367-N3367,TODAY()-N3367)</f>
        <v/>
      </c>
      <c r="AL3367" s="112">
        <f>IF(F3367="Re-assigned",0,IF(H3367="Closed",0,IF(H3367="Service Restored",0,IF(H3367="",0,1))))</f>
        <v/>
      </c>
      <c r="AM3367" s="124">
        <f>IF(AL3367=0,"",IF(AK3367&gt;20.99,"Aged","Non-Aged"))</f>
        <v/>
      </c>
      <c r="AN3367" s="112">
        <f>IF(Q3367&lt;&gt;"",MONTH(Q3367),"")</f>
        <v/>
      </c>
      <c r="AO3367" s="112">
        <f>IFERROR(VALUE(V3367),0)</f>
        <v/>
      </c>
    </row>
    <row customFormat="1" customHeight="1" ht="29.25" r="3368" s="112" spans="1:41">
      <c r="A3368" s="127" t="n"/>
      <c r="B3368" s="113" t="n"/>
      <c r="C3368" s="127" t="n"/>
      <c r="D3368" s="127" t="n"/>
      <c r="E3368" s="114">
        <f>IF(F3368 &lt;&gt; "",VLOOKUP(F3368,CategoryLookup,2,FALSE), "")</f>
        <v/>
      </c>
      <c r="F3368" s="126" t="n"/>
      <c r="G3368" s="127" t="n"/>
      <c r="H3368" s="127" t="n"/>
      <c r="I3368" s="127" t="n"/>
      <c r="J3368" s="127" t="n"/>
      <c r="K3368" s="127" t="n"/>
      <c r="L3368" s="127" t="n"/>
      <c r="M3368" s="127" t="n"/>
      <c r="N3368" s="120" t="n"/>
      <c r="O3368" s="120" t="n"/>
      <c r="P3368" s="120" t="n"/>
      <c r="Q3368" s="120" t="n"/>
      <c r="R3368" s="121" t="n"/>
      <c r="S3368" s="121" t="n"/>
      <c r="T3368" s="121" t="n"/>
      <c r="U3368" s="121" t="n"/>
      <c r="V3368" s="117">
        <f>IF(P3368="NA","NA",IF(P3368&lt;&gt;"",TEXT(P3368-N3368,"[h].mm"),""))</f>
        <v/>
      </c>
      <c r="W3368" s="118">
        <f>IF(AND(R3368="",S3368=""),"",R3368+S3368)</f>
        <v/>
      </c>
      <c r="X3368" s="116">
        <f>IF(O3368&lt;&gt;"",DATE(YEAR(O3368), MONTH(O3368), DAY(O3368)),"")</f>
        <v/>
      </c>
      <c r="Y3368" s="122" t="n"/>
      <c r="Z3368" s="123" t="n"/>
      <c r="AA3368" s="117">
        <f>IF(F3368="Re-assigned","NA",IF(W3368="","",IF(W3368&gt;=VLOOKUP(D3368,SLAMatrix,3,FALSE),"Yes",IF(W3368&lt;VLOOKUP(D3368,SLAMatrix,2,FALSE),"No","Internal"))))</f>
        <v/>
      </c>
      <c r="AB3368" s="123" t="n"/>
      <c r="AC3368" s="123" t="n"/>
      <c r="AD3368" s="119" t="n"/>
      <c r="AE3368" s="125" t="n"/>
      <c r="AF3368" s="124">
        <f>MONTH(O3368)</f>
        <v/>
      </c>
      <c r="AG3368" s="124">
        <f>VLOOKUP(IFERROR(MID(AE3368,1,(FIND(",",AE3368,1)-1)),AE3368),Facility_Region_Mapping,2,FALSE)</f>
        <v/>
      </c>
      <c r="AH3368" s="124" t="n"/>
      <c r="AI3368" s="124">
        <f>IF(C3368&lt;&gt;"",IF(M3368="ESM User",getInterfaceName($C3368),"NA"),"")</f>
        <v/>
      </c>
      <c r="AJ3368" s="116">
        <f>IF(Q3368&lt;&gt;"",DATE(YEAR(Q3368), MONTH(Q3368), DAY(Q3368)),"")</f>
        <v/>
      </c>
      <c r="AK3368" s="130">
        <f>IF(Q3368&lt;&gt;0,Q3368-N3368,TODAY()-N3368)</f>
        <v/>
      </c>
      <c r="AL3368" s="112">
        <f>IF(F3368="Re-assigned",0,IF(H3368="Closed",0,IF(H3368="Service Restored",0,IF(H3368="",0,1))))</f>
        <v/>
      </c>
      <c r="AM3368" s="124">
        <f>IF(AL3368=0,"",IF(AK3368&gt;20.99,"Aged","Non-Aged"))</f>
        <v/>
      </c>
      <c r="AN3368" s="112">
        <f>IF(Q3368&lt;&gt;"",MONTH(Q3368),"")</f>
        <v/>
      </c>
      <c r="AO3368" s="112">
        <f>IFERROR(VALUE(V3368),0)</f>
        <v/>
      </c>
    </row>
    <row customFormat="1" customHeight="1" ht="29.25" r="3369" s="112" spans="1:41">
      <c r="A3369" s="127" t="n"/>
      <c r="B3369" s="113" t="n"/>
      <c r="C3369" s="127" t="n"/>
      <c r="D3369" s="127" t="n"/>
      <c r="E3369" s="114">
        <f>IF(F3369 &lt;&gt; "",VLOOKUP(F3369,CategoryLookup,2,FALSE), "")</f>
        <v/>
      </c>
      <c r="F3369" s="126" t="n"/>
      <c r="G3369" s="127" t="n"/>
      <c r="H3369" s="127" t="n"/>
      <c r="I3369" s="127" t="n"/>
      <c r="J3369" s="127" t="n"/>
      <c r="K3369" s="127" t="n"/>
      <c r="L3369" s="127" t="n"/>
      <c r="M3369" s="127" t="n"/>
      <c r="N3369" s="120" t="n"/>
      <c r="O3369" s="120" t="n"/>
      <c r="P3369" s="120" t="n"/>
      <c r="Q3369" s="120" t="n"/>
      <c r="R3369" s="121" t="n"/>
      <c r="S3369" s="121" t="n"/>
      <c r="T3369" s="121" t="n"/>
      <c r="U3369" s="121" t="n"/>
      <c r="V3369" s="117">
        <f>IF(P3369="NA","NA",IF(P3369&lt;&gt;"",TEXT(P3369-N3369,"[h].mm"),""))</f>
        <v/>
      </c>
      <c r="W3369" s="118">
        <f>IF(AND(R3369="",S3369=""),"",R3369+S3369)</f>
        <v/>
      </c>
      <c r="X3369" s="116">
        <f>IF(O3369&lt;&gt;"",DATE(YEAR(O3369), MONTH(O3369), DAY(O3369)),"")</f>
        <v/>
      </c>
      <c r="Y3369" s="122" t="n"/>
      <c r="Z3369" s="123" t="n"/>
      <c r="AA3369" s="117">
        <f>IF(F3369="Re-assigned","NA",IF(W3369="","",IF(W3369&gt;=VLOOKUP(D3369,SLAMatrix,3,FALSE),"Yes",IF(W3369&lt;VLOOKUP(D3369,SLAMatrix,2,FALSE),"No","Internal"))))</f>
        <v/>
      </c>
      <c r="AB3369" s="123" t="n"/>
      <c r="AC3369" s="123" t="n"/>
      <c r="AD3369" s="119" t="n"/>
      <c r="AE3369" s="125" t="n"/>
      <c r="AF3369" s="124">
        <f>MONTH(O3369)</f>
        <v/>
      </c>
      <c r="AG3369" s="124">
        <f>VLOOKUP(IFERROR(MID(AE3369,1,(FIND(",",AE3369,1)-1)),AE3369),Facility_Region_Mapping,2,FALSE)</f>
        <v/>
      </c>
      <c r="AH3369" s="124" t="n"/>
      <c r="AI3369" s="124">
        <f>IF(C3369&lt;&gt;"",IF(M3369="ESM User",getInterfaceName($C3369),"NA"),"")</f>
        <v/>
      </c>
      <c r="AJ3369" s="116">
        <f>IF(Q3369&lt;&gt;"",DATE(YEAR(Q3369), MONTH(Q3369), DAY(Q3369)),"")</f>
        <v/>
      </c>
      <c r="AK3369" s="130">
        <f>IF(Q3369&lt;&gt;0,Q3369-N3369,TODAY()-N3369)</f>
        <v/>
      </c>
      <c r="AL3369" s="112">
        <f>IF(F3369="Re-assigned",0,IF(H3369="Closed",0,IF(H3369="Service Restored",0,IF(H3369="",0,1))))</f>
        <v/>
      </c>
      <c r="AM3369" s="124">
        <f>IF(AL3369=0,"",IF(AK3369&gt;20.99,"Aged","Non-Aged"))</f>
        <v/>
      </c>
      <c r="AN3369" s="112">
        <f>IF(Q3369&lt;&gt;"",MONTH(Q3369),"")</f>
        <v/>
      </c>
      <c r="AO3369" s="112">
        <f>IFERROR(VALUE(V3369),0)</f>
        <v/>
      </c>
    </row>
    <row customFormat="1" customHeight="1" ht="29.25" r="3370" s="112" spans="1:41">
      <c r="A3370" s="127" t="n"/>
      <c r="B3370" s="113" t="n"/>
      <c r="C3370" s="127" t="n"/>
      <c r="D3370" s="127" t="n"/>
      <c r="E3370" s="114">
        <f>IF(F3370 &lt;&gt; "",VLOOKUP(F3370,CategoryLookup,2,FALSE), "")</f>
        <v/>
      </c>
      <c r="F3370" s="126" t="n"/>
      <c r="G3370" s="127" t="n"/>
      <c r="H3370" s="127" t="n"/>
      <c r="I3370" s="127" t="n"/>
      <c r="J3370" s="127" t="n"/>
      <c r="K3370" s="127" t="n"/>
      <c r="L3370" s="127" t="n"/>
      <c r="M3370" s="127" t="n"/>
      <c r="N3370" s="120" t="n"/>
      <c r="O3370" s="120" t="n"/>
      <c r="P3370" s="120" t="n"/>
      <c r="Q3370" s="120" t="n"/>
      <c r="R3370" s="121" t="n"/>
      <c r="S3370" s="121" t="n"/>
      <c r="T3370" s="121" t="n"/>
      <c r="U3370" s="121" t="n"/>
      <c r="V3370" s="117">
        <f>IF(P3370="NA","NA",IF(P3370&lt;&gt;"",TEXT(P3370-N3370,"[h].mm"),""))</f>
        <v/>
      </c>
      <c r="W3370" s="118">
        <f>IF(AND(R3370="",S3370=""),"",R3370+S3370)</f>
        <v/>
      </c>
      <c r="X3370" s="116">
        <f>IF(O3370&lt;&gt;"",DATE(YEAR(O3370), MONTH(O3370), DAY(O3370)),"")</f>
        <v/>
      </c>
      <c r="Y3370" s="122" t="n"/>
      <c r="Z3370" s="123" t="n"/>
      <c r="AA3370" s="117">
        <f>IF(F3370="Re-assigned","NA",IF(W3370="","",IF(W3370&gt;=VLOOKUP(D3370,SLAMatrix,3,FALSE),"Yes",IF(W3370&lt;VLOOKUP(D3370,SLAMatrix,2,FALSE),"No","Internal"))))</f>
        <v/>
      </c>
      <c r="AB3370" s="123" t="n"/>
      <c r="AC3370" s="123" t="n"/>
      <c r="AD3370" s="119" t="n"/>
      <c r="AE3370" s="125" t="n"/>
      <c r="AF3370" s="124">
        <f>MONTH(O3370)</f>
        <v/>
      </c>
      <c r="AG3370" s="124">
        <f>VLOOKUP(IFERROR(MID(AE3370,1,(FIND(",",AE3370,1)-1)),AE3370),Facility_Region_Mapping,2,FALSE)</f>
        <v/>
      </c>
      <c r="AH3370" s="124" t="n"/>
      <c r="AI3370" s="124">
        <f>IF(C3370&lt;&gt;"",IF(M3370="ESM User",getInterfaceName($C3370),"NA"),"")</f>
        <v/>
      </c>
      <c r="AJ3370" s="116">
        <f>IF(Q3370&lt;&gt;"",DATE(YEAR(Q3370), MONTH(Q3370), DAY(Q3370)),"")</f>
        <v/>
      </c>
      <c r="AK3370" s="130">
        <f>IF(Q3370&lt;&gt;0,Q3370-N3370,TODAY()-N3370)</f>
        <v/>
      </c>
      <c r="AL3370" s="112">
        <f>IF(F3370="Re-assigned",0,IF(H3370="Closed",0,IF(H3370="Service Restored",0,IF(H3370="",0,1))))</f>
        <v/>
      </c>
      <c r="AM3370" s="124">
        <f>IF(AL3370=0,"",IF(AK3370&gt;20.99,"Aged","Non-Aged"))</f>
        <v/>
      </c>
      <c r="AN3370" s="112">
        <f>IF(Q3370&lt;&gt;"",MONTH(Q3370),"")</f>
        <v/>
      </c>
      <c r="AO3370" s="112">
        <f>IFERROR(VALUE(V3370),0)</f>
        <v/>
      </c>
    </row>
    <row customFormat="1" customHeight="1" ht="29.25" r="3371" s="112" spans="1:41">
      <c r="A3371" s="127" t="n"/>
      <c r="B3371" s="113" t="n"/>
      <c r="C3371" s="127" t="n"/>
      <c r="D3371" s="127" t="n"/>
      <c r="E3371" s="114">
        <f>IF(F3371 &lt;&gt; "",VLOOKUP(F3371,CategoryLookup,2,FALSE), "")</f>
        <v/>
      </c>
      <c r="F3371" s="126" t="n"/>
      <c r="G3371" s="127" t="n"/>
      <c r="H3371" s="127" t="n"/>
      <c r="I3371" s="127" t="n"/>
      <c r="J3371" s="127" t="n"/>
      <c r="K3371" s="127" t="n"/>
      <c r="L3371" s="127" t="n"/>
      <c r="M3371" s="127" t="n"/>
      <c r="N3371" s="120" t="n"/>
      <c r="O3371" s="120" t="n"/>
      <c r="P3371" s="120" t="n"/>
      <c r="Q3371" s="120" t="n"/>
      <c r="R3371" s="121" t="n"/>
      <c r="S3371" s="121" t="n"/>
      <c r="T3371" s="121" t="n"/>
      <c r="U3371" s="121" t="n"/>
      <c r="V3371" s="117">
        <f>IF(P3371="NA","NA",IF(P3371&lt;&gt;"",TEXT(P3371-N3371,"[h].mm"),""))</f>
        <v/>
      </c>
      <c r="W3371" s="118">
        <f>IF(AND(R3371="",S3371=""),"",R3371+S3371)</f>
        <v/>
      </c>
      <c r="X3371" s="116">
        <f>IF(O3371&lt;&gt;"",DATE(YEAR(O3371), MONTH(O3371), DAY(O3371)),"")</f>
        <v/>
      </c>
      <c r="Y3371" s="122" t="n"/>
      <c r="Z3371" s="123" t="n"/>
      <c r="AA3371" s="117">
        <f>IF(F3371="Re-assigned","NA",IF(W3371="","",IF(W3371&gt;=VLOOKUP(D3371,SLAMatrix,3,FALSE),"Yes",IF(W3371&lt;VLOOKUP(D3371,SLAMatrix,2,FALSE),"No","Internal"))))</f>
        <v/>
      </c>
      <c r="AB3371" s="123" t="n"/>
      <c r="AC3371" s="123" t="n"/>
      <c r="AD3371" s="119" t="n"/>
      <c r="AE3371" s="125" t="n"/>
      <c r="AF3371" s="124">
        <f>MONTH(O3371)</f>
        <v/>
      </c>
      <c r="AG3371" s="124">
        <f>VLOOKUP(IFERROR(MID(AE3371,1,(FIND(",",AE3371,1)-1)),AE3371),Facility_Region_Mapping,2,FALSE)</f>
        <v/>
      </c>
      <c r="AH3371" s="124" t="n"/>
      <c r="AI3371" s="124">
        <f>IF(C3371&lt;&gt;"",IF(M3371="ESM User",getInterfaceName($C3371),"NA"),"")</f>
        <v/>
      </c>
      <c r="AJ3371" s="116">
        <f>IF(Q3371&lt;&gt;"",DATE(YEAR(Q3371), MONTH(Q3371), DAY(Q3371)),"")</f>
        <v/>
      </c>
      <c r="AK3371" s="130">
        <f>IF(Q3371&lt;&gt;0,Q3371-N3371,TODAY()-N3371)</f>
        <v/>
      </c>
      <c r="AL3371" s="112">
        <f>IF(F3371="Re-assigned",0,IF(H3371="Closed",0,IF(H3371="Service Restored",0,IF(H3371="",0,1))))</f>
        <v/>
      </c>
      <c r="AM3371" s="124">
        <f>IF(AL3371=0,"",IF(AK3371&gt;20.99,"Aged","Non-Aged"))</f>
        <v/>
      </c>
      <c r="AN3371" s="112">
        <f>IF(Q3371&lt;&gt;"",MONTH(Q3371),"")</f>
        <v/>
      </c>
      <c r="AO3371" s="112">
        <f>IFERROR(VALUE(V3371),0)</f>
        <v/>
      </c>
    </row>
    <row customFormat="1" customHeight="1" ht="29.25" r="3372" s="112" spans="1:41">
      <c r="A3372" s="127" t="n"/>
      <c r="B3372" s="113" t="n"/>
      <c r="C3372" s="127" t="n"/>
      <c r="D3372" s="127" t="n"/>
      <c r="E3372" s="114">
        <f>IF(F3372 &lt;&gt; "",VLOOKUP(F3372,CategoryLookup,2,FALSE), "")</f>
        <v/>
      </c>
      <c r="F3372" s="126" t="n"/>
      <c r="G3372" s="127" t="n"/>
      <c r="H3372" s="127" t="n"/>
      <c r="I3372" s="127" t="n"/>
      <c r="J3372" s="127" t="n"/>
      <c r="K3372" s="127" t="n"/>
      <c r="L3372" s="127" t="n"/>
      <c r="M3372" s="127" t="n"/>
      <c r="N3372" s="120" t="n"/>
      <c r="O3372" s="120" t="n"/>
      <c r="P3372" s="120" t="n"/>
      <c r="Q3372" s="120" t="n"/>
      <c r="R3372" s="121" t="n"/>
      <c r="S3372" s="121" t="n"/>
      <c r="T3372" s="121" t="n"/>
      <c r="U3372" s="121" t="n"/>
      <c r="V3372" s="117">
        <f>IF(P3372="NA","NA",IF(P3372&lt;&gt;"",TEXT(P3372-N3372,"[h].mm"),""))</f>
        <v/>
      </c>
      <c r="W3372" s="118">
        <f>IF(AND(R3372="",S3372=""),"",R3372+S3372)</f>
        <v/>
      </c>
      <c r="X3372" s="116">
        <f>IF(O3372&lt;&gt;"",DATE(YEAR(O3372), MONTH(O3372), DAY(O3372)),"")</f>
        <v/>
      </c>
      <c r="Y3372" s="122" t="n"/>
      <c r="Z3372" s="123" t="n"/>
      <c r="AA3372" s="117">
        <f>IF(F3372="Re-assigned","NA",IF(W3372="","",IF(W3372&gt;=VLOOKUP(D3372,SLAMatrix,3,FALSE),"Yes",IF(W3372&lt;VLOOKUP(D3372,SLAMatrix,2,FALSE),"No","Internal"))))</f>
        <v/>
      </c>
      <c r="AB3372" s="123" t="n"/>
      <c r="AC3372" s="123" t="n"/>
      <c r="AD3372" s="119" t="n"/>
      <c r="AE3372" s="125" t="n"/>
      <c r="AF3372" s="124">
        <f>MONTH(O3372)</f>
        <v/>
      </c>
      <c r="AG3372" s="124">
        <f>VLOOKUP(IFERROR(MID(AE3372,1,(FIND(",",AE3372,1)-1)),AE3372),Facility_Region_Mapping,2,FALSE)</f>
        <v/>
      </c>
      <c r="AH3372" s="124" t="n"/>
      <c r="AI3372" s="124">
        <f>IF(C3372&lt;&gt;"",IF(M3372="ESM User",getInterfaceName($C3372),"NA"),"")</f>
        <v/>
      </c>
      <c r="AJ3372" s="116">
        <f>IF(Q3372&lt;&gt;"",DATE(YEAR(Q3372), MONTH(Q3372), DAY(Q3372)),"")</f>
        <v/>
      </c>
      <c r="AK3372" s="130">
        <f>IF(Q3372&lt;&gt;0,Q3372-N3372,TODAY()-N3372)</f>
        <v/>
      </c>
      <c r="AL3372" s="112">
        <f>IF(F3372="Re-assigned",0,IF(H3372="Closed",0,IF(H3372="Service Restored",0,IF(H3372="",0,1))))</f>
        <v/>
      </c>
      <c r="AM3372" s="124">
        <f>IF(AL3372=0,"",IF(AK3372&gt;20.99,"Aged","Non-Aged"))</f>
        <v/>
      </c>
      <c r="AN3372" s="112">
        <f>IF(Q3372&lt;&gt;"",MONTH(Q3372),"")</f>
        <v/>
      </c>
      <c r="AO3372" s="112">
        <f>IFERROR(VALUE(V3372),0)</f>
        <v/>
      </c>
    </row>
    <row customFormat="1" customHeight="1" ht="29.25" r="3373" s="112" spans="1:41">
      <c r="A3373" s="127" t="n"/>
      <c r="B3373" s="113" t="n"/>
      <c r="C3373" s="127" t="n"/>
      <c r="D3373" s="127" t="n"/>
      <c r="E3373" s="114">
        <f>IF(F3373 &lt;&gt; "",VLOOKUP(F3373,CategoryLookup,2,FALSE), "")</f>
        <v/>
      </c>
      <c r="F3373" s="126" t="n"/>
      <c r="G3373" s="127" t="n"/>
      <c r="H3373" s="127" t="n"/>
      <c r="I3373" s="127" t="n"/>
      <c r="J3373" s="127" t="n"/>
      <c r="K3373" s="127" t="n"/>
      <c r="L3373" s="127" t="n"/>
      <c r="M3373" s="127" t="n"/>
      <c r="N3373" s="120" t="n"/>
      <c r="O3373" s="120" t="n"/>
      <c r="P3373" s="120" t="n"/>
      <c r="Q3373" s="120" t="n"/>
      <c r="R3373" s="121" t="n"/>
      <c r="S3373" s="121" t="n"/>
      <c r="T3373" s="121" t="n"/>
      <c r="U3373" s="121" t="n"/>
      <c r="V3373" s="117">
        <f>IF(P3373="NA","NA",IF(P3373&lt;&gt;"",TEXT(P3373-N3373,"[h].mm"),""))</f>
        <v/>
      </c>
      <c r="W3373" s="118">
        <f>IF(AND(R3373="",S3373=""),"",R3373+S3373)</f>
        <v/>
      </c>
      <c r="X3373" s="116">
        <f>IF(O3373&lt;&gt;"",DATE(YEAR(O3373), MONTH(O3373), DAY(O3373)),"")</f>
        <v/>
      </c>
      <c r="Y3373" s="122" t="n"/>
      <c r="Z3373" s="123" t="n"/>
      <c r="AA3373" s="117">
        <f>IF(F3373="Re-assigned","NA",IF(W3373="","",IF(W3373&gt;=VLOOKUP(D3373,SLAMatrix,3,FALSE),"Yes",IF(W3373&lt;VLOOKUP(D3373,SLAMatrix,2,FALSE),"No","Internal"))))</f>
        <v/>
      </c>
      <c r="AB3373" s="123" t="n"/>
      <c r="AC3373" s="123" t="n"/>
      <c r="AD3373" s="119" t="n"/>
      <c r="AE3373" s="125" t="n"/>
      <c r="AF3373" s="124">
        <f>MONTH(O3373)</f>
        <v/>
      </c>
      <c r="AG3373" s="124">
        <f>VLOOKUP(IFERROR(MID(AE3373,1,(FIND(",",AE3373,1)-1)),AE3373),Facility_Region_Mapping,2,FALSE)</f>
        <v/>
      </c>
      <c r="AH3373" s="124" t="n"/>
      <c r="AI3373" s="124">
        <f>IF(C3373&lt;&gt;"",IF(M3373="ESM User",getInterfaceName($C3373),"NA"),"")</f>
        <v/>
      </c>
      <c r="AJ3373" s="116">
        <f>IF(Q3373&lt;&gt;"",DATE(YEAR(Q3373), MONTH(Q3373), DAY(Q3373)),"")</f>
        <v/>
      </c>
      <c r="AK3373" s="130">
        <f>IF(Q3373&lt;&gt;0,Q3373-N3373,TODAY()-N3373)</f>
        <v/>
      </c>
      <c r="AL3373" s="112">
        <f>IF(F3373="Re-assigned",0,IF(H3373="Closed",0,IF(H3373="Service Restored",0,IF(H3373="",0,1))))</f>
        <v/>
      </c>
      <c r="AM3373" s="124">
        <f>IF(AL3373=0,"",IF(AK3373&gt;20.99,"Aged","Non-Aged"))</f>
        <v/>
      </c>
      <c r="AN3373" s="112">
        <f>IF(Q3373&lt;&gt;"",MONTH(Q3373),"")</f>
        <v/>
      </c>
      <c r="AO3373" s="112">
        <f>IFERROR(VALUE(V3373),0)</f>
        <v/>
      </c>
    </row>
    <row customFormat="1" customHeight="1" ht="29.25" r="3374" s="112" spans="1:41">
      <c r="A3374" s="127" t="n"/>
      <c r="B3374" s="113" t="n"/>
      <c r="C3374" s="127" t="n"/>
      <c r="D3374" s="127" t="n"/>
      <c r="E3374" s="114">
        <f>IF(F3374 &lt;&gt; "",VLOOKUP(F3374,CategoryLookup,2,FALSE), "")</f>
        <v/>
      </c>
      <c r="F3374" s="126" t="n"/>
      <c r="G3374" s="127" t="n"/>
      <c r="H3374" s="127" t="n"/>
      <c r="I3374" s="127" t="n"/>
      <c r="J3374" s="127" t="n"/>
      <c r="K3374" s="127" t="n"/>
      <c r="L3374" s="127" t="n"/>
      <c r="M3374" s="127" t="n"/>
      <c r="N3374" s="120" t="n"/>
      <c r="O3374" s="120" t="n"/>
      <c r="P3374" s="120" t="n"/>
      <c r="Q3374" s="120" t="n"/>
      <c r="R3374" s="121" t="n"/>
      <c r="S3374" s="121" t="n"/>
      <c r="T3374" s="121" t="n"/>
      <c r="U3374" s="121" t="n"/>
      <c r="V3374" s="117">
        <f>IF(P3374="NA","NA",IF(P3374&lt;&gt;"",TEXT(P3374-N3374,"[h].mm"),""))</f>
        <v/>
      </c>
      <c r="W3374" s="118">
        <f>IF(AND(R3374="",S3374=""),"",R3374+S3374)</f>
        <v/>
      </c>
      <c r="X3374" s="116">
        <f>IF(O3374&lt;&gt;"",DATE(YEAR(O3374), MONTH(O3374), DAY(O3374)),"")</f>
        <v/>
      </c>
      <c r="Y3374" s="122" t="n"/>
      <c r="Z3374" s="123" t="n"/>
      <c r="AA3374" s="117">
        <f>IF(F3374="Re-assigned","NA",IF(W3374="","",IF(W3374&gt;=VLOOKUP(D3374,SLAMatrix,3,FALSE),"Yes",IF(W3374&lt;VLOOKUP(D3374,SLAMatrix,2,FALSE),"No","Internal"))))</f>
        <v/>
      </c>
      <c r="AB3374" s="123" t="n"/>
      <c r="AC3374" s="123" t="n"/>
      <c r="AD3374" s="119" t="n"/>
      <c r="AE3374" s="125" t="n"/>
      <c r="AF3374" s="124">
        <f>MONTH(O3374)</f>
        <v/>
      </c>
      <c r="AG3374" s="124">
        <f>VLOOKUP(IFERROR(MID(AE3374,1,(FIND(",",AE3374,1)-1)),AE3374),Facility_Region_Mapping,2,FALSE)</f>
        <v/>
      </c>
      <c r="AH3374" s="124" t="n"/>
      <c r="AI3374" s="124">
        <f>IF(C3374&lt;&gt;"",IF(M3374="ESM User",getInterfaceName($C3374),"NA"),"")</f>
        <v/>
      </c>
      <c r="AJ3374" s="116">
        <f>IF(Q3374&lt;&gt;"",DATE(YEAR(Q3374), MONTH(Q3374), DAY(Q3374)),"")</f>
        <v/>
      </c>
      <c r="AK3374" s="130">
        <f>IF(Q3374&lt;&gt;0,Q3374-N3374,TODAY()-N3374)</f>
        <v/>
      </c>
      <c r="AL3374" s="112">
        <f>IF(F3374="Re-assigned",0,IF(H3374="Closed",0,IF(H3374="Service Restored",0,IF(H3374="",0,1))))</f>
        <v/>
      </c>
      <c r="AM3374" s="124">
        <f>IF(AL3374=0,"",IF(AK3374&gt;20.99,"Aged","Non-Aged"))</f>
        <v/>
      </c>
      <c r="AN3374" s="112">
        <f>IF(Q3374&lt;&gt;"",MONTH(Q3374),"")</f>
        <v/>
      </c>
      <c r="AO3374" s="112">
        <f>IFERROR(VALUE(V3374),0)</f>
        <v/>
      </c>
    </row>
    <row customFormat="1" customHeight="1" ht="29.25" r="3375" s="112" spans="1:41">
      <c r="A3375" s="127" t="n"/>
      <c r="B3375" s="113" t="n"/>
      <c r="C3375" s="127" t="n"/>
      <c r="D3375" s="127" t="n"/>
      <c r="E3375" s="114">
        <f>IF(F3375 &lt;&gt; "",VLOOKUP(F3375,CategoryLookup,2,FALSE), "")</f>
        <v/>
      </c>
      <c r="F3375" s="126" t="n"/>
      <c r="G3375" s="127" t="n"/>
      <c r="H3375" s="127" t="n"/>
      <c r="I3375" s="127" t="n"/>
      <c r="J3375" s="127" t="n"/>
      <c r="K3375" s="127" t="n"/>
      <c r="L3375" s="127" t="n"/>
      <c r="M3375" s="127" t="n"/>
      <c r="N3375" s="120" t="n"/>
      <c r="O3375" s="120" t="n"/>
      <c r="P3375" s="120" t="n"/>
      <c r="Q3375" s="120" t="n"/>
      <c r="R3375" s="121" t="n"/>
      <c r="S3375" s="121" t="n"/>
      <c r="T3375" s="121" t="n"/>
      <c r="U3375" s="121" t="n"/>
      <c r="V3375" s="117">
        <f>IF(P3375="NA","NA",IF(P3375&lt;&gt;"",TEXT(P3375-N3375,"[h].mm"),""))</f>
        <v/>
      </c>
      <c r="W3375" s="118">
        <f>IF(AND(R3375="",S3375=""),"",R3375+S3375)</f>
        <v/>
      </c>
      <c r="X3375" s="116">
        <f>IF(O3375&lt;&gt;"",DATE(YEAR(O3375), MONTH(O3375), DAY(O3375)),"")</f>
        <v/>
      </c>
      <c r="Y3375" s="122" t="n"/>
      <c r="Z3375" s="123" t="n"/>
      <c r="AA3375" s="117">
        <f>IF(F3375="Re-assigned","NA",IF(W3375="","",IF(W3375&gt;=VLOOKUP(D3375,SLAMatrix,3,FALSE),"Yes",IF(W3375&lt;VLOOKUP(D3375,SLAMatrix,2,FALSE),"No","Internal"))))</f>
        <v/>
      </c>
      <c r="AB3375" s="123" t="n"/>
      <c r="AC3375" s="123" t="n"/>
      <c r="AD3375" s="119" t="n"/>
      <c r="AE3375" s="125" t="n"/>
      <c r="AF3375" s="124">
        <f>MONTH(O3375)</f>
        <v/>
      </c>
      <c r="AG3375" s="124">
        <f>VLOOKUP(IFERROR(MID(AE3375,1,(FIND(",",AE3375,1)-1)),AE3375),Facility_Region_Mapping,2,FALSE)</f>
        <v/>
      </c>
      <c r="AH3375" s="124" t="n"/>
      <c r="AI3375" s="124">
        <f>IF(C3375&lt;&gt;"",IF(M3375="ESM User",getInterfaceName($C3375),"NA"),"")</f>
        <v/>
      </c>
      <c r="AJ3375" s="116">
        <f>IF(Q3375&lt;&gt;"",DATE(YEAR(Q3375), MONTH(Q3375), DAY(Q3375)),"")</f>
        <v/>
      </c>
      <c r="AK3375" s="130">
        <f>IF(Q3375&lt;&gt;0,Q3375-N3375,TODAY()-N3375)</f>
        <v/>
      </c>
      <c r="AL3375" s="112">
        <f>IF(F3375="Re-assigned",0,IF(H3375="Closed",0,IF(H3375="Service Restored",0,IF(H3375="",0,1))))</f>
        <v/>
      </c>
      <c r="AM3375" s="124">
        <f>IF(AL3375=0,"",IF(AK3375&gt;20.99,"Aged","Non-Aged"))</f>
        <v/>
      </c>
      <c r="AN3375" s="112">
        <f>IF(Q3375&lt;&gt;"",MONTH(Q3375),"")</f>
        <v/>
      </c>
      <c r="AO3375" s="112">
        <f>IFERROR(VALUE(V3375),0)</f>
        <v/>
      </c>
    </row>
    <row customFormat="1" customHeight="1" ht="29.25" r="3376" s="112" spans="1:41">
      <c r="A3376" s="127" t="n"/>
      <c r="B3376" s="113" t="n"/>
      <c r="C3376" s="127" t="n"/>
      <c r="D3376" s="127" t="n"/>
      <c r="E3376" s="114">
        <f>IF(F3376 &lt;&gt; "",VLOOKUP(F3376,CategoryLookup,2,FALSE), "")</f>
        <v/>
      </c>
      <c r="F3376" s="126" t="n"/>
      <c r="G3376" s="127" t="n"/>
      <c r="H3376" s="127" t="n"/>
      <c r="I3376" s="127" t="n"/>
      <c r="J3376" s="127" t="n"/>
      <c r="K3376" s="127" t="n"/>
      <c r="L3376" s="127" t="n"/>
      <c r="M3376" s="127" t="n"/>
      <c r="N3376" s="120" t="n"/>
      <c r="O3376" s="120" t="n"/>
      <c r="P3376" s="120" t="n"/>
      <c r="Q3376" s="120" t="n"/>
      <c r="R3376" s="121" t="n"/>
      <c r="S3376" s="121" t="n"/>
      <c r="T3376" s="121" t="n"/>
      <c r="U3376" s="121" t="n"/>
      <c r="V3376" s="117">
        <f>IF(P3376="NA","NA",IF(P3376&lt;&gt;"",TEXT(P3376-N3376,"[h].mm"),""))</f>
        <v/>
      </c>
      <c r="W3376" s="118">
        <f>IF(AND(R3376="",S3376=""),"",R3376+S3376)</f>
        <v/>
      </c>
      <c r="X3376" s="116">
        <f>IF(O3376&lt;&gt;"",DATE(YEAR(O3376), MONTH(O3376), DAY(O3376)),"")</f>
        <v/>
      </c>
      <c r="Y3376" s="122" t="n"/>
      <c r="Z3376" s="123" t="n"/>
      <c r="AA3376" s="117">
        <f>IF(F3376="Re-assigned","NA",IF(W3376="","",IF(W3376&gt;=VLOOKUP(D3376,SLAMatrix,3,FALSE),"Yes",IF(W3376&lt;VLOOKUP(D3376,SLAMatrix,2,FALSE),"No","Internal"))))</f>
        <v/>
      </c>
      <c r="AB3376" s="123" t="n"/>
      <c r="AC3376" s="123" t="n"/>
      <c r="AD3376" s="119" t="n"/>
      <c r="AE3376" s="125" t="n"/>
      <c r="AF3376" s="124">
        <f>MONTH(O3376)</f>
        <v/>
      </c>
      <c r="AG3376" s="124">
        <f>VLOOKUP(IFERROR(MID(AE3376,1,(FIND(",",AE3376,1)-1)),AE3376),Facility_Region_Mapping,2,FALSE)</f>
        <v/>
      </c>
      <c r="AH3376" s="124" t="n"/>
      <c r="AI3376" s="124">
        <f>IF(C3376&lt;&gt;"",IF(M3376="ESM User",getInterfaceName($C3376),"NA"),"")</f>
        <v/>
      </c>
      <c r="AJ3376" s="116">
        <f>IF(Q3376&lt;&gt;"",DATE(YEAR(Q3376), MONTH(Q3376), DAY(Q3376)),"")</f>
        <v/>
      </c>
      <c r="AK3376" s="130">
        <f>IF(Q3376&lt;&gt;0,Q3376-N3376,TODAY()-N3376)</f>
        <v/>
      </c>
      <c r="AL3376" s="112">
        <f>IF(F3376="Re-assigned",0,IF(H3376="Closed",0,IF(H3376="Service Restored",0,IF(H3376="",0,1))))</f>
        <v/>
      </c>
      <c r="AM3376" s="124">
        <f>IF(AL3376=0,"",IF(AK3376&gt;20.99,"Aged","Non-Aged"))</f>
        <v/>
      </c>
      <c r="AN3376" s="112">
        <f>IF(Q3376&lt;&gt;"",MONTH(Q3376),"")</f>
        <v/>
      </c>
      <c r="AO3376" s="112">
        <f>IFERROR(VALUE(V3376),0)</f>
        <v/>
      </c>
    </row>
    <row customFormat="1" customHeight="1" ht="29.25" r="3377" s="112" spans="1:41">
      <c r="A3377" s="127" t="n"/>
      <c r="B3377" s="113" t="n"/>
      <c r="C3377" s="127" t="n"/>
      <c r="D3377" s="127" t="n"/>
      <c r="E3377" s="114">
        <f>IF(F3377 &lt;&gt; "",VLOOKUP(F3377,CategoryLookup,2,FALSE), "")</f>
        <v/>
      </c>
      <c r="F3377" s="126" t="n"/>
      <c r="G3377" s="127" t="n"/>
      <c r="H3377" s="127" t="n"/>
      <c r="I3377" s="127" t="n"/>
      <c r="J3377" s="127" t="n"/>
      <c r="K3377" s="127" t="n"/>
      <c r="L3377" s="127" t="n"/>
      <c r="M3377" s="127" t="n"/>
      <c r="N3377" s="120" t="n"/>
      <c r="O3377" s="120" t="n"/>
      <c r="P3377" s="120" t="n"/>
      <c r="Q3377" s="120" t="n"/>
      <c r="R3377" s="121" t="n"/>
      <c r="S3377" s="121" t="n"/>
      <c r="T3377" s="121" t="n"/>
      <c r="U3377" s="121" t="n"/>
      <c r="V3377" s="117">
        <f>IF(P3377="NA","NA",IF(P3377&lt;&gt;"",TEXT(P3377-N3377,"[h].mm"),""))</f>
        <v/>
      </c>
      <c r="W3377" s="118">
        <f>IF(AND(R3377="",S3377=""),"",R3377+S3377)</f>
        <v/>
      </c>
      <c r="X3377" s="116">
        <f>IF(O3377&lt;&gt;"",DATE(YEAR(O3377), MONTH(O3377), DAY(O3377)),"")</f>
        <v/>
      </c>
      <c r="Y3377" s="122" t="n"/>
      <c r="Z3377" s="123" t="n"/>
      <c r="AA3377" s="117">
        <f>IF(F3377="Re-assigned","NA",IF(W3377="","",IF(W3377&gt;=VLOOKUP(D3377,SLAMatrix,3,FALSE),"Yes",IF(W3377&lt;VLOOKUP(D3377,SLAMatrix,2,FALSE),"No","Internal"))))</f>
        <v/>
      </c>
      <c r="AB3377" s="123" t="n"/>
      <c r="AC3377" s="123" t="n"/>
      <c r="AD3377" s="119" t="n"/>
      <c r="AE3377" s="125" t="n"/>
      <c r="AF3377" s="124">
        <f>MONTH(O3377)</f>
        <v/>
      </c>
      <c r="AG3377" s="124">
        <f>VLOOKUP(IFERROR(MID(AE3377,1,(FIND(",",AE3377,1)-1)),AE3377),Facility_Region_Mapping,2,FALSE)</f>
        <v/>
      </c>
      <c r="AH3377" s="124" t="n"/>
      <c r="AI3377" s="124">
        <f>IF(C3377&lt;&gt;"",IF(M3377="ESM User",getInterfaceName($C3377),"NA"),"")</f>
        <v/>
      </c>
      <c r="AJ3377" s="116">
        <f>IF(Q3377&lt;&gt;"",DATE(YEAR(Q3377), MONTH(Q3377), DAY(Q3377)),"")</f>
        <v/>
      </c>
      <c r="AK3377" s="130">
        <f>IF(Q3377&lt;&gt;0,Q3377-N3377,TODAY()-N3377)</f>
        <v/>
      </c>
      <c r="AL3377" s="112">
        <f>IF(F3377="Re-assigned",0,IF(H3377="Closed",0,IF(H3377="Service Restored",0,IF(H3377="",0,1))))</f>
        <v/>
      </c>
      <c r="AM3377" s="124">
        <f>IF(AL3377=0,"",IF(AK3377&gt;20.99,"Aged","Non-Aged"))</f>
        <v/>
      </c>
      <c r="AN3377" s="112">
        <f>IF(Q3377&lt;&gt;"",MONTH(Q3377),"")</f>
        <v/>
      </c>
      <c r="AO3377" s="112">
        <f>IFERROR(VALUE(V3377),0)</f>
        <v/>
      </c>
    </row>
    <row customFormat="1" customHeight="1" ht="29.25" r="3378" s="112" spans="1:41">
      <c r="A3378" s="127" t="n"/>
      <c r="B3378" s="113" t="n"/>
      <c r="C3378" s="127" t="n"/>
      <c r="D3378" s="127" t="n"/>
      <c r="E3378" s="114">
        <f>IF(F3378 &lt;&gt; "",VLOOKUP(F3378,CategoryLookup,2,FALSE), "")</f>
        <v/>
      </c>
      <c r="F3378" s="126" t="n"/>
      <c r="G3378" s="127" t="n"/>
      <c r="H3378" s="127" t="n"/>
      <c r="I3378" s="127" t="n"/>
      <c r="J3378" s="127" t="n"/>
      <c r="K3378" s="127" t="n"/>
      <c r="L3378" s="127" t="n"/>
      <c r="M3378" s="127" t="n"/>
      <c r="N3378" s="120" t="n"/>
      <c r="O3378" s="120" t="n"/>
      <c r="P3378" s="120" t="n"/>
      <c r="Q3378" s="120" t="n"/>
      <c r="R3378" s="121" t="n"/>
      <c r="S3378" s="121" t="n"/>
      <c r="T3378" s="121" t="n"/>
      <c r="U3378" s="121" t="n"/>
      <c r="V3378" s="117">
        <f>IF(P3378="NA","NA",IF(P3378&lt;&gt;"",TEXT(P3378-N3378,"[h].mm"),""))</f>
        <v/>
      </c>
      <c r="W3378" s="118">
        <f>IF(AND(R3378="",S3378=""),"",R3378+S3378)</f>
        <v/>
      </c>
      <c r="X3378" s="116">
        <f>IF(O3378&lt;&gt;"",DATE(YEAR(O3378), MONTH(O3378), DAY(O3378)),"")</f>
        <v/>
      </c>
      <c r="Y3378" s="122" t="n"/>
      <c r="Z3378" s="123" t="n"/>
      <c r="AA3378" s="117">
        <f>IF(F3378="Re-assigned","NA",IF(W3378="","",IF(W3378&gt;=VLOOKUP(D3378,SLAMatrix,3,FALSE),"Yes",IF(W3378&lt;VLOOKUP(D3378,SLAMatrix,2,FALSE),"No","Internal"))))</f>
        <v/>
      </c>
      <c r="AB3378" s="123" t="n"/>
      <c r="AC3378" s="123" t="n"/>
      <c r="AD3378" s="119" t="n"/>
      <c r="AE3378" s="125" t="n"/>
      <c r="AF3378" s="124">
        <f>MONTH(O3378)</f>
        <v/>
      </c>
      <c r="AG3378" s="124">
        <f>VLOOKUP(IFERROR(MID(AE3378,1,(FIND(",",AE3378,1)-1)),AE3378),Facility_Region_Mapping,2,FALSE)</f>
        <v/>
      </c>
      <c r="AH3378" s="124" t="n"/>
      <c r="AI3378" s="124">
        <f>IF(C3378&lt;&gt;"",IF(M3378="ESM User",getInterfaceName($C3378),"NA"),"")</f>
        <v/>
      </c>
      <c r="AJ3378" s="116">
        <f>IF(Q3378&lt;&gt;"",DATE(YEAR(Q3378), MONTH(Q3378), DAY(Q3378)),"")</f>
        <v/>
      </c>
      <c r="AK3378" s="130">
        <f>IF(Q3378&lt;&gt;0,Q3378-N3378,TODAY()-N3378)</f>
        <v/>
      </c>
      <c r="AL3378" s="112">
        <f>IF(F3378="Re-assigned",0,IF(H3378="Closed",0,IF(H3378="Service Restored",0,IF(H3378="",0,1))))</f>
        <v/>
      </c>
      <c r="AM3378" s="124">
        <f>IF(AL3378=0,"",IF(AK3378&gt;20.99,"Aged","Non-Aged"))</f>
        <v/>
      </c>
      <c r="AN3378" s="112">
        <f>IF(Q3378&lt;&gt;"",MONTH(Q3378),"")</f>
        <v/>
      </c>
      <c r="AO3378" s="112">
        <f>IFERROR(VALUE(V3378),0)</f>
        <v/>
      </c>
    </row>
    <row customFormat="1" customHeight="1" ht="29.25" r="3379" s="112" spans="1:41">
      <c r="A3379" s="127" t="n"/>
      <c r="B3379" s="113" t="n"/>
      <c r="C3379" s="127" t="n"/>
      <c r="D3379" s="127" t="n"/>
      <c r="E3379" s="114">
        <f>IF(F3379 &lt;&gt; "",VLOOKUP(F3379,CategoryLookup,2,FALSE), "")</f>
        <v/>
      </c>
      <c r="F3379" s="126" t="n"/>
      <c r="G3379" s="127" t="n"/>
      <c r="H3379" s="127" t="n"/>
      <c r="I3379" s="127" t="n"/>
      <c r="J3379" s="127" t="n"/>
      <c r="K3379" s="127" t="n"/>
      <c r="L3379" s="127" t="n"/>
      <c r="M3379" s="127" t="n"/>
      <c r="N3379" s="120" t="n"/>
      <c r="O3379" s="120" t="n"/>
      <c r="P3379" s="120" t="n"/>
      <c r="Q3379" s="120" t="n"/>
      <c r="R3379" s="121" t="n"/>
      <c r="S3379" s="121" t="n"/>
      <c r="T3379" s="121" t="n"/>
      <c r="U3379" s="121" t="n"/>
      <c r="V3379" s="117">
        <f>IF(P3379="NA","NA",IF(P3379&lt;&gt;"",TEXT(P3379-N3379,"[h].mm"),""))</f>
        <v/>
      </c>
      <c r="W3379" s="118">
        <f>IF(AND(R3379="",S3379=""),"",R3379+S3379)</f>
        <v/>
      </c>
      <c r="X3379" s="116">
        <f>IF(O3379&lt;&gt;"",DATE(YEAR(O3379), MONTH(O3379), DAY(O3379)),"")</f>
        <v/>
      </c>
      <c r="Y3379" s="122" t="n"/>
      <c r="Z3379" s="123" t="n"/>
      <c r="AA3379" s="117">
        <f>IF(F3379="Re-assigned","NA",IF(W3379="","",IF(W3379&gt;=VLOOKUP(D3379,SLAMatrix,3,FALSE),"Yes",IF(W3379&lt;VLOOKUP(D3379,SLAMatrix,2,FALSE),"No","Internal"))))</f>
        <v/>
      </c>
      <c r="AB3379" s="123" t="n"/>
      <c r="AC3379" s="123" t="n"/>
      <c r="AD3379" s="119" t="n"/>
      <c r="AE3379" s="125" t="n"/>
      <c r="AF3379" s="124">
        <f>MONTH(O3379)</f>
        <v/>
      </c>
      <c r="AG3379" s="124">
        <f>VLOOKUP(IFERROR(MID(AE3379,1,(FIND(",",AE3379,1)-1)),AE3379),Facility_Region_Mapping,2,FALSE)</f>
        <v/>
      </c>
      <c r="AH3379" s="124" t="n"/>
      <c r="AI3379" s="124">
        <f>IF(C3379&lt;&gt;"",IF(M3379="ESM User",getInterfaceName($C3379),"NA"),"")</f>
        <v/>
      </c>
      <c r="AJ3379" s="116">
        <f>IF(Q3379&lt;&gt;"",DATE(YEAR(Q3379), MONTH(Q3379), DAY(Q3379)),"")</f>
        <v/>
      </c>
      <c r="AK3379" s="130">
        <f>IF(Q3379&lt;&gt;0,Q3379-N3379,TODAY()-N3379)</f>
        <v/>
      </c>
      <c r="AL3379" s="112">
        <f>IF(F3379="Re-assigned",0,IF(H3379="Closed",0,IF(H3379="Service Restored",0,IF(H3379="",0,1))))</f>
        <v/>
      </c>
      <c r="AM3379" s="124">
        <f>IF(AL3379=0,"",IF(AK3379&gt;20.99,"Aged","Non-Aged"))</f>
        <v/>
      </c>
      <c r="AN3379" s="112">
        <f>IF(Q3379&lt;&gt;"",MONTH(Q3379),"")</f>
        <v/>
      </c>
      <c r="AO3379" s="112">
        <f>IFERROR(VALUE(V3379),0)</f>
        <v/>
      </c>
    </row>
    <row customFormat="1" customHeight="1" ht="29.25" r="3380" s="112" spans="1:41">
      <c r="A3380" s="127" t="n"/>
      <c r="B3380" s="113" t="n"/>
      <c r="C3380" s="127" t="n"/>
      <c r="D3380" s="127" t="n"/>
      <c r="E3380" s="114">
        <f>IF(F3380 &lt;&gt; "",VLOOKUP(F3380,CategoryLookup,2,FALSE), "")</f>
        <v/>
      </c>
      <c r="F3380" s="126" t="n"/>
      <c r="G3380" s="127" t="n"/>
      <c r="H3380" s="127" t="n"/>
      <c r="I3380" s="127" t="n"/>
      <c r="J3380" s="127" t="n"/>
      <c r="K3380" s="127" t="n"/>
      <c r="L3380" s="127" t="n"/>
      <c r="M3380" s="127" t="n"/>
      <c r="N3380" s="120" t="n"/>
      <c r="O3380" s="120" t="n"/>
      <c r="P3380" s="120" t="n"/>
      <c r="Q3380" s="120" t="n"/>
      <c r="R3380" s="121" t="n"/>
      <c r="S3380" s="121" t="n"/>
      <c r="T3380" s="121" t="n"/>
      <c r="U3380" s="121" t="n"/>
      <c r="V3380" s="117">
        <f>IF(P3380="NA","NA",IF(P3380&lt;&gt;"",TEXT(P3380-N3380,"[h].mm"),""))</f>
        <v/>
      </c>
      <c r="W3380" s="118">
        <f>IF(AND(R3380="",S3380=""),"",R3380+S3380)</f>
        <v/>
      </c>
      <c r="X3380" s="116">
        <f>IF(O3380&lt;&gt;"",DATE(YEAR(O3380), MONTH(O3380), DAY(O3380)),"")</f>
        <v/>
      </c>
      <c r="Y3380" s="122" t="n"/>
      <c r="Z3380" s="123" t="n"/>
      <c r="AA3380" s="117">
        <f>IF(F3380="Re-assigned","NA",IF(W3380="","",IF(W3380&gt;=VLOOKUP(D3380,SLAMatrix,3,FALSE),"Yes",IF(W3380&lt;VLOOKUP(D3380,SLAMatrix,2,FALSE),"No","Internal"))))</f>
        <v/>
      </c>
      <c r="AB3380" s="123" t="n"/>
      <c r="AC3380" s="123" t="n"/>
      <c r="AD3380" s="119" t="n"/>
      <c r="AE3380" s="125" t="n"/>
      <c r="AF3380" s="124">
        <f>MONTH(O3380)</f>
        <v/>
      </c>
      <c r="AG3380" s="124">
        <f>VLOOKUP(IFERROR(MID(AE3380,1,(FIND(",",AE3380,1)-1)),AE3380),Facility_Region_Mapping,2,FALSE)</f>
        <v/>
      </c>
      <c r="AH3380" s="124" t="n"/>
      <c r="AI3380" s="124">
        <f>IF(C3380&lt;&gt;"",IF(M3380="ESM User",getInterfaceName($C3380),"NA"),"")</f>
        <v/>
      </c>
      <c r="AJ3380" s="116">
        <f>IF(Q3380&lt;&gt;"",DATE(YEAR(Q3380), MONTH(Q3380), DAY(Q3380)),"")</f>
        <v/>
      </c>
      <c r="AK3380" s="130">
        <f>IF(Q3380&lt;&gt;0,Q3380-N3380,TODAY()-N3380)</f>
        <v/>
      </c>
      <c r="AL3380" s="112">
        <f>IF(F3380="Re-assigned",0,IF(H3380="Closed",0,IF(H3380="Service Restored",0,IF(H3380="",0,1))))</f>
        <v/>
      </c>
      <c r="AM3380" s="124">
        <f>IF(AL3380=0,"",IF(AK3380&gt;20.99,"Aged","Non-Aged"))</f>
        <v/>
      </c>
      <c r="AN3380" s="112">
        <f>IF(Q3380&lt;&gt;"",MONTH(Q3380),"")</f>
        <v/>
      </c>
      <c r="AO3380" s="112">
        <f>IFERROR(VALUE(V3380),0)</f>
        <v/>
      </c>
    </row>
    <row customFormat="1" customHeight="1" ht="29.25" r="3381" s="112" spans="1:41">
      <c r="A3381" s="127" t="n"/>
      <c r="B3381" s="113" t="n"/>
      <c r="C3381" s="127" t="n"/>
      <c r="D3381" s="127" t="n"/>
      <c r="E3381" s="114">
        <f>IF(F3381 &lt;&gt; "",VLOOKUP(F3381,CategoryLookup,2,FALSE), "")</f>
        <v/>
      </c>
      <c r="F3381" s="126" t="n"/>
      <c r="G3381" s="127" t="n"/>
      <c r="H3381" s="127" t="n"/>
      <c r="I3381" s="127" t="n"/>
      <c r="J3381" s="127" t="n"/>
      <c r="K3381" s="127" t="n"/>
      <c r="L3381" s="127" t="n"/>
      <c r="M3381" s="127" t="n"/>
      <c r="N3381" s="120" t="n"/>
      <c r="O3381" s="120" t="n"/>
      <c r="P3381" s="120" t="n"/>
      <c r="Q3381" s="120" t="n"/>
      <c r="R3381" s="121" t="n"/>
      <c r="S3381" s="121" t="n"/>
      <c r="T3381" s="121" t="n"/>
      <c r="U3381" s="121" t="n"/>
      <c r="V3381" s="117">
        <f>IF(P3381="NA","NA",IF(P3381&lt;&gt;"",TEXT(P3381-N3381,"[h].mm"),""))</f>
        <v/>
      </c>
      <c r="W3381" s="118">
        <f>IF(AND(R3381="",S3381=""),"",R3381+S3381)</f>
        <v/>
      </c>
      <c r="X3381" s="116">
        <f>IF(O3381&lt;&gt;"",DATE(YEAR(O3381), MONTH(O3381), DAY(O3381)),"")</f>
        <v/>
      </c>
      <c r="Y3381" s="122" t="n"/>
      <c r="Z3381" s="123" t="n"/>
      <c r="AA3381" s="117">
        <f>IF(F3381="Re-assigned","NA",IF(W3381="","",IF(W3381&gt;=VLOOKUP(D3381,SLAMatrix,3,FALSE),"Yes",IF(W3381&lt;VLOOKUP(D3381,SLAMatrix,2,FALSE),"No","Internal"))))</f>
        <v/>
      </c>
      <c r="AB3381" s="123" t="n"/>
      <c r="AC3381" s="123" t="n"/>
      <c r="AD3381" s="119" t="n"/>
      <c r="AE3381" s="125" t="n"/>
      <c r="AF3381" s="124">
        <f>MONTH(O3381)</f>
        <v/>
      </c>
      <c r="AG3381" s="124">
        <f>VLOOKUP(IFERROR(MID(AE3381,1,(FIND(",",AE3381,1)-1)),AE3381),Facility_Region_Mapping,2,FALSE)</f>
        <v/>
      </c>
      <c r="AH3381" s="124" t="n"/>
      <c r="AI3381" s="124">
        <f>IF(C3381&lt;&gt;"",IF(M3381="ESM User",getInterfaceName($C3381),"NA"),"")</f>
        <v/>
      </c>
      <c r="AJ3381" s="116">
        <f>IF(Q3381&lt;&gt;"",DATE(YEAR(Q3381), MONTH(Q3381), DAY(Q3381)),"")</f>
        <v/>
      </c>
      <c r="AK3381" s="130">
        <f>IF(Q3381&lt;&gt;0,Q3381-N3381,TODAY()-N3381)</f>
        <v/>
      </c>
      <c r="AL3381" s="112">
        <f>IF(F3381="Re-assigned",0,IF(H3381="Closed",0,IF(H3381="Service Restored",0,IF(H3381="",0,1))))</f>
        <v/>
      </c>
      <c r="AM3381" s="124">
        <f>IF(AL3381=0,"",IF(AK3381&gt;20.99,"Aged","Non-Aged"))</f>
        <v/>
      </c>
      <c r="AN3381" s="112">
        <f>IF(Q3381&lt;&gt;"",MONTH(Q3381),"")</f>
        <v/>
      </c>
      <c r="AO3381" s="112">
        <f>IFERROR(VALUE(V3381),0)</f>
        <v/>
      </c>
    </row>
    <row customFormat="1" customHeight="1" ht="29.25" r="3382" s="112" spans="1:41">
      <c r="A3382" s="127" t="n"/>
      <c r="B3382" s="113" t="n"/>
      <c r="C3382" s="127" t="n"/>
      <c r="D3382" s="127" t="n"/>
      <c r="E3382" s="114">
        <f>IF(F3382 &lt;&gt; "",VLOOKUP(F3382,CategoryLookup,2,FALSE), "")</f>
        <v/>
      </c>
      <c r="F3382" s="126" t="n"/>
      <c r="G3382" s="127" t="n"/>
      <c r="H3382" s="127" t="n"/>
      <c r="I3382" s="127" t="n"/>
      <c r="J3382" s="127" t="n"/>
      <c r="K3382" s="127" t="n"/>
      <c r="L3382" s="127" t="n"/>
      <c r="M3382" s="127" t="n"/>
      <c r="N3382" s="120" t="n"/>
      <c r="O3382" s="120" t="n"/>
      <c r="P3382" s="120" t="n"/>
      <c r="Q3382" s="120" t="n"/>
      <c r="R3382" s="121" t="n"/>
      <c r="S3382" s="121" t="n"/>
      <c r="T3382" s="121" t="n"/>
      <c r="U3382" s="121" t="n"/>
      <c r="V3382" s="117">
        <f>IF(P3382="NA","NA",IF(P3382&lt;&gt;"",TEXT(P3382-N3382,"[h].mm"),""))</f>
        <v/>
      </c>
      <c r="W3382" s="118">
        <f>IF(AND(R3382="",S3382=""),"",R3382+S3382)</f>
        <v/>
      </c>
      <c r="X3382" s="116">
        <f>IF(O3382&lt;&gt;"",DATE(YEAR(O3382), MONTH(O3382), DAY(O3382)),"")</f>
        <v/>
      </c>
      <c r="Y3382" s="122" t="n"/>
      <c r="Z3382" s="123" t="n"/>
      <c r="AA3382" s="117">
        <f>IF(F3382="Re-assigned","NA",IF(W3382="","",IF(W3382&gt;=VLOOKUP(D3382,SLAMatrix,3,FALSE),"Yes",IF(W3382&lt;VLOOKUP(D3382,SLAMatrix,2,FALSE),"No","Internal"))))</f>
        <v/>
      </c>
      <c r="AB3382" s="123" t="n"/>
      <c r="AC3382" s="123" t="n"/>
      <c r="AD3382" s="119" t="n"/>
      <c r="AE3382" s="125" t="n"/>
      <c r="AF3382" s="124">
        <f>MONTH(O3382)</f>
        <v/>
      </c>
      <c r="AG3382" s="124">
        <f>VLOOKUP(IFERROR(MID(AE3382,1,(FIND(",",AE3382,1)-1)),AE3382),Facility_Region_Mapping,2,FALSE)</f>
        <v/>
      </c>
      <c r="AH3382" s="124" t="n"/>
      <c r="AI3382" s="124">
        <f>IF(C3382&lt;&gt;"",IF(M3382="ESM User",getInterfaceName($C3382),"NA"),"")</f>
        <v/>
      </c>
      <c r="AJ3382" s="116">
        <f>IF(Q3382&lt;&gt;"",DATE(YEAR(Q3382), MONTH(Q3382), DAY(Q3382)),"")</f>
        <v/>
      </c>
      <c r="AK3382" s="130">
        <f>IF(Q3382&lt;&gt;0,Q3382-N3382,TODAY()-N3382)</f>
        <v/>
      </c>
      <c r="AL3382" s="112">
        <f>IF(F3382="Re-assigned",0,IF(H3382="Closed",0,IF(H3382="Service Restored",0,IF(H3382="",0,1))))</f>
        <v/>
      </c>
      <c r="AM3382" s="124">
        <f>IF(AL3382=0,"",IF(AK3382&gt;20.99,"Aged","Non-Aged"))</f>
        <v/>
      </c>
      <c r="AN3382" s="112">
        <f>IF(Q3382&lt;&gt;"",MONTH(Q3382),"")</f>
        <v/>
      </c>
      <c r="AO3382" s="112">
        <f>IFERROR(VALUE(V3382),0)</f>
        <v/>
      </c>
    </row>
    <row customFormat="1" customHeight="1" ht="29.25" r="3383" s="112" spans="1:41">
      <c r="A3383" s="127" t="n"/>
      <c r="B3383" s="113" t="n"/>
      <c r="C3383" s="127" t="n"/>
      <c r="D3383" s="127" t="n"/>
      <c r="E3383" s="114">
        <f>IF(F3383 &lt;&gt; "",VLOOKUP(F3383,CategoryLookup,2,FALSE), "")</f>
        <v/>
      </c>
      <c r="F3383" s="126" t="n"/>
      <c r="G3383" s="127" t="n"/>
      <c r="H3383" s="127" t="n"/>
      <c r="I3383" s="127" t="n"/>
      <c r="J3383" s="127" t="n"/>
      <c r="K3383" s="127" t="n"/>
      <c r="L3383" s="127" t="n"/>
      <c r="M3383" s="127" t="n"/>
      <c r="N3383" s="120" t="n"/>
      <c r="O3383" s="120" t="n"/>
      <c r="P3383" s="120" t="n"/>
      <c r="Q3383" s="120" t="n"/>
      <c r="R3383" s="121" t="n"/>
      <c r="S3383" s="121" t="n"/>
      <c r="T3383" s="121" t="n"/>
      <c r="U3383" s="121" t="n"/>
      <c r="V3383" s="117">
        <f>IF(P3383="NA","NA",IF(P3383&lt;&gt;"",TEXT(P3383-N3383,"[h].mm"),""))</f>
        <v/>
      </c>
      <c r="W3383" s="118">
        <f>IF(AND(R3383="",S3383=""),"",R3383+S3383)</f>
        <v/>
      </c>
      <c r="X3383" s="116">
        <f>IF(O3383&lt;&gt;"",DATE(YEAR(O3383), MONTH(O3383), DAY(O3383)),"")</f>
        <v/>
      </c>
      <c r="Y3383" s="122" t="n"/>
      <c r="Z3383" s="123" t="n"/>
      <c r="AA3383" s="117">
        <f>IF(F3383="Re-assigned","NA",IF(W3383="","",IF(W3383&gt;=VLOOKUP(D3383,SLAMatrix,3,FALSE),"Yes",IF(W3383&lt;VLOOKUP(D3383,SLAMatrix,2,FALSE),"No","Internal"))))</f>
        <v/>
      </c>
      <c r="AB3383" s="123" t="n"/>
      <c r="AC3383" s="123" t="n"/>
      <c r="AD3383" s="119" t="n"/>
      <c r="AE3383" s="125" t="n"/>
      <c r="AF3383" s="124">
        <f>MONTH(O3383)</f>
        <v/>
      </c>
      <c r="AG3383" s="124">
        <f>VLOOKUP(IFERROR(MID(AE3383,1,(FIND(",",AE3383,1)-1)),AE3383),Facility_Region_Mapping,2,FALSE)</f>
        <v/>
      </c>
      <c r="AH3383" s="124" t="n"/>
      <c r="AI3383" s="124">
        <f>IF(C3383&lt;&gt;"",IF(M3383="ESM User",getInterfaceName($C3383),"NA"),"")</f>
        <v/>
      </c>
      <c r="AJ3383" s="116">
        <f>IF(Q3383&lt;&gt;"",DATE(YEAR(Q3383), MONTH(Q3383), DAY(Q3383)),"")</f>
        <v/>
      </c>
      <c r="AK3383" s="130">
        <f>IF(Q3383&lt;&gt;0,Q3383-N3383,TODAY()-N3383)</f>
        <v/>
      </c>
      <c r="AL3383" s="112">
        <f>IF(F3383="Re-assigned",0,IF(H3383="Closed",0,IF(H3383="Service Restored",0,IF(H3383="",0,1))))</f>
        <v/>
      </c>
      <c r="AM3383" s="124">
        <f>IF(AL3383=0,"",IF(AK3383&gt;20.99,"Aged","Non-Aged"))</f>
        <v/>
      </c>
      <c r="AN3383" s="112">
        <f>IF(Q3383&lt;&gt;"",MONTH(Q3383),"")</f>
        <v/>
      </c>
      <c r="AO3383" s="112">
        <f>IFERROR(VALUE(V3383),0)</f>
        <v/>
      </c>
    </row>
    <row customFormat="1" customHeight="1" ht="29.25" r="3384" s="112" spans="1:41">
      <c r="A3384" s="127" t="n"/>
      <c r="B3384" s="113" t="n"/>
      <c r="C3384" s="127" t="n"/>
      <c r="D3384" s="127" t="n"/>
      <c r="E3384" s="114">
        <f>IF(F3384 &lt;&gt; "",VLOOKUP(F3384,CategoryLookup,2,FALSE), "")</f>
        <v/>
      </c>
      <c r="F3384" s="126" t="n"/>
      <c r="G3384" s="127" t="n"/>
      <c r="H3384" s="127" t="n"/>
      <c r="I3384" s="127" t="n"/>
      <c r="J3384" s="127" t="n"/>
      <c r="K3384" s="127" t="n"/>
      <c r="L3384" s="127" t="n"/>
      <c r="M3384" s="127" t="n"/>
      <c r="N3384" s="120" t="n"/>
      <c r="O3384" s="120" t="n"/>
      <c r="P3384" s="120" t="n"/>
      <c r="Q3384" s="120" t="n"/>
      <c r="R3384" s="121" t="n"/>
      <c r="S3384" s="121" t="n"/>
      <c r="T3384" s="121" t="n"/>
      <c r="U3384" s="121" t="n"/>
      <c r="V3384" s="117">
        <f>IF(P3384="NA","NA",IF(P3384&lt;&gt;"",TEXT(P3384-N3384,"[h].mm"),""))</f>
        <v/>
      </c>
      <c r="W3384" s="118">
        <f>IF(AND(R3384="",S3384=""),"",R3384+S3384)</f>
        <v/>
      </c>
      <c r="X3384" s="116">
        <f>IF(O3384&lt;&gt;"",DATE(YEAR(O3384), MONTH(O3384), DAY(O3384)),"")</f>
        <v/>
      </c>
      <c r="Y3384" s="122" t="n"/>
      <c r="Z3384" s="123" t="n"/>
      <c r="AA3384" s="117">
        <f>IF(F3384="Re-assigned","NA",IF(W3384="","",IF(W3384&gt;=VLOOKUP(D3384,SLAMatrix,3,FALSE),"Yes",IF(W3384&lt;VLOOKUP(D3384,SLAMatrix,2,FALSE),"No","Internal"))))</f>
        <v/>
      </c>
      <c r="AB3384" s="123" t="n"/>
      <c r="AC3384" s="123" t="n"/>
      <c r="AD3384" s="119" t="n"/>
      <c r="AE3384" s="125" t="n"/>
      <c r="AF3384" s="124">
        <f>MONTH(O3384)</f>
        <v/>
      </c>
      <c r="AG3384" s="124">
        <f>VLOOKUP(IFERROR(MID(AE3384,1,(FIND(",",AE3384,1)-1)),AE3384),Facility_Region_Mapping,2,FALSE)</f>
        <v/>
      </c>
      <c r="AH3384" s="124" t="n"/>
      <c r="AI3384" s="124">
        <f>IF(C3384&lt;&gt;"",IF(M3384="ESM User",getInterfaceName($C3384),"NA"),"")</f>
        <v/>
      </c>
      <c r="AJ3384" s="116">
        <f>IF(Q3384&lt;&gt;"",DATE(YEAR(Q3384), MONTH(Q3384), DAY(Q3384)),"")</f>
        <v/>
      </c>
      <c r="AK3384" s="130">
        <f>IF(Q3384&lt;&gt;0,Q3384-N3384,TODAY()-N3384)</f>
        <v/>
      </c>
      <c r="AL3384" s="112">
        <f>IF(F3384="Re-assigned",0,IF(H3384="Closed",0,IF(H3384="Service Restored",0,IF(H3384="",0,1))))</f>
        <v/>
      </c>
      <c r="AM3384" s="124">
        <f>IF(AL3384=0,"",IF(AK3384&gt;20.99,"Aged","Non-Aged"))</f>
        <v/>
      </c>
      <c r="AN3384" s="112">
        <f>IF(Q3384&lt;&gt;"",MONTH(Q3384),"")</f>
        <v/>
      </c>
      <c r="AO3384" s="112">
        <f>IFERROR(VALUE(V3384),0)</f>
        <v/>
      </c>
    </row>
    <row customFormat="1" customHeight="1" ht="29.25" r="3385" s="112" spans="1:41">
      <c r="A3385" s="127" t="n"/>
      <c r="B3385" s="113" t="n"/>
      <c r="C3385" s="127" t="n"/>
      <c r="D3385" s="127" t="n"/>
      <c r="E3385" s="114">
        <f>IF(F3385 &lt;&gt; "",VLOOKUP(F3385,CategoryLookup,2,FALSE), "")</f>
        <v/>
      </c>
      <c r="F3385" s="126" t="n"/>
      <c r="G3385" s="127" t="n"/>
      <c r="H3385" s="127" t="n"/>
      <c r="I3385" s="127" t="n"/>
      <c r="J3385" s="127" t="n"/>
      <c r="K3385" s="127" t="n"/>
      <c r="L3385" s="127" t="n"/>
      <c r="M3385" s="127" t="n"/>
      <c r="N3385" s="120" t="n"/>
      <c r="O3385" s="120" t="n"/>
      <c r="P3385" s="120" t="n"/>
      <c r="Q3385" s="120" t="n"/>
      <c r="R3385" s="121" t="n"/>
      <c r="S3385" s="121" t="n"/>
      <c r="T3385" s="121" t="n"/>
      <c r="U3385" s="121" t="n"/>
      <c r="V3385" s="117">
        <f>IF(P3385="NA","NA",IF(P3385&lt;&gt;"",TEXT(P3385-N3385,"[h].mm"),""))</f>
        <v/>
      </c>
      <c r="W3385" s="118">
        <f>IF(AND(R3385="",S3385=""),"",R3385+S3385)</f>
        <v/>
      </c>
      <c r="X3385" s="116">
        <f>IF(O3385&lt;&gt;"",DATE(YEAR(O3385), MONTH(O3385), DAY(O3385)),"")</f>
        <v/>
      </c>
      <c r="Y3385" s="122" t="n"/>
      <c r="Z3385" s="123" t="n"/>
      <c r="AA3385" s="117">
        <f>IF(F3385="Re-assigned","NA",IF(W3385="","",IF(W3385&gt;=VLOOKUP(D3385,SLAMatrix,3,FALSE),"Yes",IF(W3385&lt;VLOOKUP(D3385,SLAMatrix,2,FALSE),"No","Internal"))))</f>
        <v/>
      </c>
      <c r="AB3385" s="123" t="n"/>
      <c r="AC3385" s="123" t="n"/>
      <c r="AD3385" s="119" t="n"/>
      <c r="AE3385" s="125" t="n"/>
      <c r="AF3385" s="124">
        <f>MONTH(O3385)</f>
        <v/>
      </c>
      <c r="AG3385" s="124">
        <f>VLOOKUP(IFERROR(MID(AE3385,1,(FIND(",",AE3385,1)-1)),AE3385),Facility_Region_Mapping,2,FALSE)</f>
        <v/>
      </c>
      <c r="AH3385" s="124" t="n"/>
      <c r="AI3385" s="124">
        <f>IF(C3385&lt;&gt;"",IF(M3385="ESM User",getInterfaceName($C3385),"NA"),"")</f>
        <v/>
      </c>
      <c r="AJ3385" s="116">
        <f>IF(Q3385&lt;&gt;"",DATE(YEAR(Q3385), MONTH(Q3385), DAY(Q3385)),"")</f>
        <v/>
      </c>
      <c r="AK3385" s="130">
        <f>IF(Q3385&lt;&gt;0,Q3385-N3385,TODAY()-N3385)</f>
        <v/>
      </c>
      <c r="AL3385" s="112">
        <f>IF(F3385="Re-assigned",0,IF(H3385="Closed",0,IF(H3385="Service Restored",0,IF(H3385="",0,1))))</f>
        <v/>
      </c>
      <c r="AM3385" s="124">
        <f>IF(AL3385=0,"",IF(AK3385&gt;20.99,"Aged","Non-Aged"))</f>
        <v/>
      </c>
      <c r="AN3385" s="112">
        <f>IF(Q3385&lt;&gt;"",MONTH(Q3385),"")</f>
        <v/>
      </c>
      <c r="AO3385" s="112">
        <f>IFERROR(VALUE(V3385),0)</f>
        <v/>
      </c>
    </row>
    <row customFormat="1" customHeight="1" ht="29.25" r="3386" s="112" spans="1:41">
      <c r="A3386" s="127" t="n"/>
      <c r="B3386" s="113" t="n"/>
      <c r="C3386" s="127" t="n"/>
      <c r="D3386" s="127" t="n"/>
      <c r="E3386" s="114">
        <f>IF(F3386 &lt;&gt; "",VLOOKUP(F3386,CategoryLookup,2,FALSE), "")</f>
        <v/>
      </c>
      <c r="F3386" s="126" t="n"/>
      <c r="G3386" s="127" t="n"/>
      <c r="H3386" s="127" t="n"/>
      <c r="I3386" s="127" t="n"/>
      <c r="J3386" s="127" t="n"/>
      <c r="K3386" s="127" t="n"/>
      <c r="L3386" s="127" t="n"/>
      <c r="M3386" s="127" t="n"/>
      <c r="N3386" s="120" t="n"/>
      <c r="O3386" s="120" t="n"/>
      <c r="P3386" s="120" t="n"/>
      <c r="Q3386" s="120" t="n"/>
      <c r="R3386" s="121" t="n"/>
      <c r="S3386" s="121" t="n"/>
      <c r="T3386" s="121" t="n"/>
      <c r="U3386" s="121" t="n"/>
      <c r="V3386" s="117">
        <f>IF(P3386="NA","NA",IF(P3386&lt;&gt;"",TEXT(P3386-N3386,"[h].mm"),""))</f>
        <v/>
      </c>
      <c r="W3386" s="118">
        <f>IF(AND(R3386="",S3386=""),"",R3386+S3386)</f>
        <v/>
      </c>
      <c r="X3386" s="116">
        <f>IF(O3386&lt;&gt;"",DATE(YEAR(O3386), MONTH(O3386), DAY(O3386)),"")</f>
        <v/>
      </c>
      <c r="Y3386" s="122" t="n"/>
      <c r="Z3386" s="123" t="n"/>
      <c r="AA3386" s="117">
        <f>IF(F3386="Re-assigned","NA",IF(W3386="","",IF(W3386&gt;=VLOOKUP(D3386,SLAMatrix,3,FALSE),"Yes",IF(W3386&lt;VLOOKUP(D3386,SLAMatrix,2,FALSE),"No","Internal"))))</f>
        <v/>
      </c>
      <c r="AB3386" s="123" t="n"/>
      <c r="AC3386" s="123" t="n"/>
      <c r="AD3386" s="119" t="n"/>
      <c r="AE3386" s="125" t="n"/>
      <c r="AF3386" s="124">
        <f>MONTH(O3386)</f>
        <v/>
      </c>
      <c r="AG3386" s="124">
        <f>VLOOKUP(IFERROR(MID(AE3386,1,(FIND(",",AE3386,1)-1)),AE3386),Facility_Region_Mapping,2,FALSE)</f>
        <v/>
      </c>
      <c r="AH3386" s="124" t="n"/>
      <c r="AI3386" s="124">
        <f>IF(C3386&lt;&gt;"",IF(M3386="ESM User",getInterfaceName($C3386),"NA"),"")</f>
        <v/>
      </c>
      <c r="AJ3386" s="116">
        <f>IF(Q3386&lt;&gt;"",DATE(YEAR(Q3386), MONTH(Q3386), DAY(Q3386)),"")</f>
        <v/>
      </c>
      <c r="AK3386" s="130">
        <f>IF(Q3386&lt;&gt;0,Q3386-N3386,TODAY()-N3386)</f>
        <v/>
      </c>
      <c r="AL3386" s="112">
        <f>IF(F3386="Re-assigned",0,IF(H3386="Closed",0,IF(H3386="Service Restored",0,IF(H3386="",0,1))))</f>
        <v/>
      </c>
      <c r="AM3386" s="124">
        <f>IF(AL3386=0,"",IF(AK3386&gt;20.99,"Aged","Non-Aged"))</f>
        <v/>
      </c>
      <c r="AN3386" s="112">
        <f>IF(Q3386&lt;&gt;"",MONTH(Q3386),"")</f>
        <v/>
      </c>
      <c r="AO3386" s="112">
        <f>IFERROR(VALUE(V3386),0)</f>
        <v/>
      </c>
    </row>
    <row customFormat="1" customHeight="1" ht="29.25" r="3387" s="112" spans="1:41">
      <c r="A3387" s="127" t="n"/>
      <c r="B3387" s="113" t="n"/>
      <c r="C3387" s="127" t="n"/>
      <c r="D3387" s="127" t="n"/>
      <c r="E3387" s="114">
        <f>IF(F3387 &lt;&gt; "",VLOOKUP(F3387,CategoryLookup,2,FALSE), "")</f>
        <v/>
      </c>
      <c r="F3387" s="126" t="n"/>
      <c r="G3387" s="127" t="n"/>
      <c r="H3387" s="127" t="n"/>
      <c r="I3387" s="127" t="n"/>
      <c r="J3387" s="127" t="n"/>
      <c r="K3387" s="127" t="n"/>
      <c r="L3387" s="127" t="n"/>
      <c r="M3387" s="127" t="n"/>
      <c r="N3387" s="120" t="n"/>
      <c r="O3387" s="120" t="n"/>
      <c r="P3387" s="120" t="n"/>
      <c r="Q3387" s="120" t="n"/>
      <c r="R3387" s="121" t="n"/>
      <c r="S3387" s="121" t="n"/>
      <c r="T3387" s="121" t="n"/>
      <c r="U3387" s="121" t="n"/>
      <c r="V3387" s="117">
        <f>IF(P3387="NA","NA",IF(P3387&lt;&gt;"",TEXT(P3387-N3387,"[h].mm"),""))</f>
        <v/>
      </c>
      <c r="W3387" s="118">
        <f>IF(AND(R3387="",S3387=""),"",R3387+S3387)</f>
        <v/>
      </c>
      <c r="X3387" s="116">
        <f>IF(O3387&lt;&gt;"",DATE(YEAR(O3387), MONTH(O3387), DAY(O3387)),"")</f>
        <v/>
      </c>
      <c r="Y3387" s="122" t="n"/>
      <c r="Z3387" s="123" t="n"/>
      <c r="AA3387" s="117">
        <f>IF(F3387="Re-assigned","NA",IF(W3387="","",IF(W3387&gt;=VLOOKUP(D3387,SLAMatrix,3,FALSE),"Yes",IF(W3387&lt;VLOOKUP(D3387,SLAMatrix,2,FALSE),"No","Internal"))))</f>
        <v/>
      </c>
      <c r="AB3387" s="123" t="n"/>
      <c r="AC3387" s="123" t="n"/>
      <c r="AD3387" s="119" t="n"/>
      <c r="AE3387" s="125" t="n"/>
      <c r="AF3387" s="124">
        <f>MONTH(O3387)</f>
        <v/>
      </c>
      <c r="AG3387" s="124">
        <f>VLOOKUP(IFERROR(MID(AE3387,1,(FIND(",",AE3387,1)-1)),AE3387),Facility_Region_Mapping,2,FALSE)</f>
        <v/>
      </c>
      <c r="AH3387" s="124" t="n"/>
      <c r="AI3387" s="124">
        <f>IF(C3387&lt;&gt;"",IF(M3387="ESM User",getInterfaceName($C3387),"NA"),"")</f>
        <v/>
      </c>
      <c r="AJ3387" s="116">
        <f>IF(Q3387&lt;&gt;"",DATE(YEAR(Q3387), MONTH(Q3387), DAY(Q3387)),"")</f>
        <v/>
      </c>
      <c r="AK3387" s="130">
        <f>IF(Q3387&lt;&gt;0,Q3387-N3387,TODAY()-N3387)</f>
        <v/>
      </c>
      <c r="AL3387" s="112">
        <f>IF(F3387="Re-assigned",0,IF(H3387="Closed",0,IF(H3387="Service Restored",0,IF(H3387="",0,1))))</f>
        <v/>
      </c>
      <c r="AM3387" s="124">
        <f>IF(AL3387=0,"",IF(AK3387&gt;20.99,"Aged","Non-Aged"))</f>
        <v/>
      </c>
      <c r="AN3387" s="112">
        <f>IF(Q3387&lt;&gt;"",MONTH(Q3387),"")</f>
        <v/>
      </c>
      <c r="AO3387" s="112">
        <f>IFERROR(VALUE(V3387),0)</f>
        <v/>
      </c>
    </row>
    <row customFormat="1" customHeight="1" ht="29.25" r="3388" s="112" spans="1:41">
      <c r="A3388" s="127" t="n"/>
      <c r="B3388" s="113" t="n"/>
      <c r="C3388" s="127" t="n"/>
      <c r="D3388" s="127" t="n"/>
      <c r="E3388" s="114">
        <f>IF(F3388 &lt;&gt; "",VLOOKUP(F3388,CategoryLookup,2,FALSE), "")</f>
        <v/>
      </c>
      <c r="F3388" s="126" t="n"/>
      <c r="G3388" s="127" t="n"/>
      <c r="H3388" s="127" t="n"/>
      <c r="I3388" s="127" t="n"/>
      <c r="J3388" s="127" t="n"/>
      <c r="K3388" s="127" t="n"/>
      <c r="L3388" s="127" t="n"/>
      <c r="M3388" s="127" t="n"/>
      <c r="N3388" s="120" t="n"/>
      <c r="O3388" s="120" t="n"/>
      <c r="P3388" s="120" t="n"/>
      <c r="Q3388" s="120" t="n"/>
      <c r="R3388" s="121" t="n"/>
      <c r="S3388" s="121" t="n"/>
      <c r="T3388" s="121" t="n"/>
      <c r="U3388" s="121" t="n"/>
      <c r="V3388" s="117">
        <f>IF(P3388="NA","NA",IF(P3388&lt;&gt;"",TEXT(P3388-N3388,"[h].mm"),""))</f>
        <v/>
      </c>
      <c r="W3388" s="118">
        <f>IF(AND(R3388="",S3388=""),"",R3388+S3388)</f>
        <v/>
      </c>
      <c r="X3388" s="116">
        <f>IF(O3388&lt;&gt;"",DATE(YEAR(O3388), MONTH(O3388), DAY(O3388)),"")</f>
        <v/>
      </c>
      <c r="Y3388" s="122" t="n"/>
      <c r="Z3388" s="123" t="n"/>
      <c r="AA3388" s="117">
        <f>IF(F3388="Re-assigned","NA",IF(W3388="","",IF(W3388&gt;=VLOOKUP(D3388,SLAMatrix,3,FALSE),"Yes",IF(W3388&lt;VLOOKUP(D3388,SLAMatrix,2,FALSE),"No","Internal"))))</f>
        <v/>
      </c>
      <c r="AB3388" s="123" t="n"/>
      <c r="AC3388" s="123" t="n"/>
      <c r="AD3388" s="119" t="n"/>
      <c r="AE3388" s="125" t="n"/>
      <c r="AF3388" s="124">
        <f>MONTH(O3388)</f>
        <v/>
      </c>
      <c r="AG3388" s="124">
        <f>VLOOKUP(IFERROR(MID(AE3388,1,(FIND(",",AE3388,1)-1)),AE3388),Facility_Region_Mapping,2,FALSE)</f>
        <v/>
      </c>
      <c r="AH3388" s="124" t="n"/>
      <c r="AI3388" s="124">
        <f>IF(C3388&lt;&gt;"",IF(M3388="ESM User",getInterfaceName($C3388),"NA"),"")</f>
        <v/>
      </c>
      <c r="AJ3388" s="116">
        <f>IF(Q3388&lt;&gt;"",DATE(YEAR(Q3388), MONTH(Q3388), DAY(Q3388)),"")</f>
        <v/>
      </c>
      <c r="AK3388" s="130">
        <f>IF(Q3388&lt;&gt;0,Q3388-N3388,TODAY()-N3388)</f>
        <v/>
      </c>
      <c r="AL3388" s="112">
        <f>IF(F3388="Re-assigned",0,IF(H3388="Closed",0,IF(H3388="Service Restored",0,IF(H3388="",0,1))))</f>
        <v/>
      </c>
      <c r="AM3388" s="124">
        <f>IF(AL3388=0,"",IF(AK3388&gt;20.99,"Aged","Non-Aged"))</f>
        <v/>
      </c>
      <c r="AN3388" s="112">
        <f>IF(Q3388&lt;&gt;"",MONTH(Q3388),"")</f>
        <v/>
      </c>
      <c r="AO3388" s="112">
        <f>IFERROR(VALUE(V3388),0)</f>
        <v/>
      </c>
    </row>
    <row customFormat="1" customHeight="1" ht="29.25" r="3389" s="112" spans="1:41">
      <c r="A3389" s="127" t="n"/>
      <c r="B3389" s="113" t="n"/>
      <c r="C3389" s="127" t="n"/>
      <c r="D3389" s="127" t="n"/>
      <c r="E3389" s="114">
        <f>IF(F3389 &lt;&gt; "",VLOOKUP(F3389,CategoryLookup,2,FALSE), "")</f>
        <v/>
      </c>
      <c r="F3389" s="126" t="n"/>
      <c r="G3389" s="127" t="n"/>
      <c r="H3389" s="127" t="n"/>
      <c r="I3389" s="127" t="n"/>
      <c r="J3389" s="127" t="n"/>
      <c r="K3389" s="127" t="n"/>
      <c r="L3389" s="127" t="n"/>
      <c r="M3389" s="127" t="n"/>
      <c r="N3389" s="120" t="n"/>
      <c r="O3389" s="120" t="n"/>
      <c r="P3389" s="120" t="n"/>
      <c r="Q3389" s="120" t="n"/>
      <c r="R3389" s="121" t="n"/>
      <c r="S3389" s="121" t="n"/>
      <c r="T3389" s="121" t="n"/>
      <c r="U3389" s="121" t="n"/>
      <c r="V3389" s="117">
        <f>IF(P3389="NA","NA",IF(P3389&lt;&gt;"",TEXT(P3389-N3389,"[h].mm"),""))</f>
        <v/>
      </c>
      <c r="W3389" s="118">
        <f>IF(AND(R3389="",S3389=""),"",R3389+S3389)</f>
        <v/>
      </c>
      <c r="X3389" s="116">
        <f>IF(O3389&lt;&gt;"",DATE(YEAR(O3389), MONTH(O3389), DAY(O3389)),"")</f>
        <v/>
      </c>
      <c r="Y3389" s="122" t="n"/>
      <c r="Z3389" s="123" t="n"/>
      <c r="AA3389" s="117">
        <f>IF(F3389="Re-assigned","NA",IF(W3389="","",IF(W3389&gt;=VLOOKUP(D3389,SLAMatrix,3,FALSE),"Yes",IF(W3389&lt;VLOOKUP(D3389,SLAMatrix,2,FALSE),"No","Internal"))))</f>
        <v/>
      </c>
      <c r="AB3389" s="123" t="n"/>
      <c r="AC3389" s="123" t="n"/>
      <c r="AD3389" s="119" t="n"/>
      <c r="AE3389" s="125" t="n"/>
      <c r="AF3389" s="124">
        <f>MONTH(O3389)</f>
        <v/>
      </c>
      <c r="AG3389" s="124">
        <f>VLOOKUP(IFERROR(MID(AE3389,1,(FIND(",",AE3389,1)-1)),AE3389),Facility_Region_Mapping,2,FALSE)</f>
        <v/>
      </c>
      <c r="AH3389" s="124" t="n"/>
      <c r="AI3389" s="124">
        <f>IF(C3389&lt;&gt;"",IF(M3389="ESM User",getInterfaceName($C3389),"NA"),"")</f>
        <v/>
      </c>
      <c r="AJ3389" s="116">
        <f>IF(Q3389&lt;&gt;"",DATE(YEAR(Q3389), MONTH(Q3389), DAY(Q3389)),"")</f>
        <v/>
      </c>
      <c r="AK3389" s="130">
        <f>IF(Q3389&lt;&gt;0,Q3389-N3389,TODAY()-N3389)</f>
        <v/>
      </c>
      <c r="AL3389" s="112">
        <f>IF(F3389="Re-assigned",0,IF(H3389="Closed",0,IF(H3389="Service Restored",0,IF(H3389="",0,1))))</f>
        <v/>
      </c>
      <c r="AM3389" s="124">
        <f>IF(AL3389=0,"",IF(AK3389&gt;20.99,"Aged","Non-Aged"))</f>
        <v/>
      </c>
      <c r="AN3389" s="112">
        <f>IF(Q3389&lt;&gt;"",MONTH(Q3389),"")</f>
        <v/>
      </c>
      <c r="AO3389" s="112">
        <f>IFERROR(VALUE(V3389),0)</f>
        <v/>
      </c>
    </row>
    <row customFormat="1" customHeight="1" ht="29.25" r="3390" s="112" spans="1:41">
      <c r="A3390" s="127" t="n"/>
      <c r="B3390" s="113" t="n"/>
      <c r="C3390" s="127" t="n"/>
      <c r="D3390" s="127" t="n"/>
      <c r="E3390" s="114">
        <f>IF(F3390 &lt;&gt; "",VLOOKUP(F3390,CategoryLookup,2,FALSE), "")</f>
        <v/>
      </c>
      <c r="F3390" s="126" t="n"/>
      <c r="G3390" s="127" t="n"/>
      <c r="H3390" s="127" t="n"/>
      <c r="I3390" s="127" t="n"/>
      <c r="J3390" s="127" t="n"/>
      <c r="K3390" s="127" t="n"/>
      <c r="L3390" s="127" t="n"/>
      <c r="M3390" s="127" t="n"/>
      <c r="N3390" s="120" t="n"/>
      <c r="O3390" s="120" t="n"/>
      <c r="P3390" s="120" t="n"/>
      <c r="Q3390" s="120" t="n"/>
      <c r="R3390" s="121" t="n"/>
      <c r="S3390" s="121" t="n"/>
      <c r="T3390" s="121" t="n"/>
      <c r="U3390" s="121" t="n"/>
      <c r="V3390" s="117">
        <f>IF(P3390="NA","NA",IF(P3390&lt;&gt;"",TEXT(P3390-N3390,"[h].mm"),""))</f>
        <v/>
      </c>
      <c r="W3390" s="118">
        <f>IF(AND(R3390="",S3390=""),"",R3390+S3390)</f>
        <v/>
      </c>
      <c r="X3390" s="116">
        <f>IF(O3390&lt;&gt;"",DATE(YEAR(O3390), MONTH(O3390), DAY(O3390)),"")</f>
        <v/>
      </c>
      <c r="Y3390" s="122" t="n"/>
      <c r="Z3390" s="123" t="n"/>
      <c r="AA3390" s="117">
        <f>IF(F3390="Re-assigned","NA",IF(W3390="","",IF(W3390&gt;=VLOOKUP(D3390,SLAMatrix,3,FALSE),"Yes",IF(W3390&lt;VLOOKUP(D3390,SLAMatrix,2,FALSE),"No","Internal"))))</f>
        <v/>
      </c>
      <c r="AB3390" s="123" t="n"/>
      <c r="AC3390" s="123" t="n"/>
      <c r="AD3390" s="119" t="n"/>
      <c r="AE3390" s="125" t="n"/>
      <c r="AF3390" s="124">
        <f>MONTH(O3390)</f>
        <v/>
      </c>
      <c r="AG3390" s="124">
        <f>VLOOKUP(IFERROR(MID(AE3390,1,(FIND(",",AE3390,1)-1)),AE3390),Facility_Region_Mapping,2,FALSE)</f>
        <v/>
      </c>
      <c r="AH3390" s="124" t="n"/>
      <c r="AI3390" s="124">
        <f>IF(C3390&lt;&gt;"",IF(M3390="ESM User",getInterfaceName($C3390),"NA"),"")</f>
        <v/>
      </c>
      <c r="AJ3390" s="116">
        <f>IF(Q3390&lt;&gt;"",DATE(YEAR(Q3390), MONTH(Q3390), DAY(Q3390)),"")</f>
        <v/>
      </c>
      <c r="AK3390" s="130">
        <f>IF(Q3390&lt;&gt;0,Q3390-N3390,TODAY()-N3390)</f>
        <v/>
      </c>
      <c r="AL3390" s="112">
        <f>IF(F3390="Re-assigned",0,IF(H3390="Closed",0,IF(H3390="Service Restored",0,IF(H3390="",0,1))))</f>
        <v/>
      </c>
      <c r="AM3390" s="124">
        <f>IF(AL3390=0,"",IF(AK3390&gt;20.99,"Aged","Non-Aged"))</f>
        <v/>
      </c>
      <c r="AN3390" s="112">
        <f>IF(Q3390&lt;&gt;"",MONTH(Q3390),"")</f>
        <v/>
      </c>
      <c r="AO3390" s="112">
        <f>IFERROR(VALUE(V3390),0)</f>
        <v/>
      </c>
    </row>
    <row customFormat="1" customHeight="1" ht="29.25" r="3391" s="112" spans="1:41">
      <c r="A3391" s="127" t="n"/>
      <c r="B3391" s="113" t="n"/>
      <c r="C3391" s="127" t="n"/>
      <c r="D3391" s="127" t="n"/>
      <c r="E3391" s="114">
        <f>IF(F3391 &lt;&gt; "",VLOOKUP(F3391,CategoryLookup,2,FALSE), "")</f>
        <v/>
      </c>
      <c r="F3391" s="126" t="n"/>
      <c r="G3391" s="127" t="n"/>
      <c r="H3391" s="127" t="n"/>
      <c r="I3391" s="127" t="n"/>
      <c r="J3391" s="127" t="n"/>
      <c r="K3391" s="127" t="n"/>
      <c r="L3391" s="127" t="n"/>
      <c r="M3391" s="127" t="n"/>
      <c r="N3391" s="120" t="n"/>
      <c r="O3391" s="120" t="n"/>
      <c r="P3391" s="120" t="n"/>
      <c r="Q3391" s="120" t="n"/>
      <c r="R3391" s="121" t="n"/>
      <c r="S3391" s="121" t="n"/>
      <c r="T3391" s="121" t="n"/>
      <c r="U3391" s="121" t="n"/>
      <c r="V3391" s="117">
        <f>IF(P3391="NA","NA",IF(P3391&lt;&gt;"",TEXT(P3391-N3391,"[h].mm"),""))</f>
        <v/>
      </c>
      <c r="W3391" s="118">
        <f>IF(AND(R3391="",S3391=""),"",R3391+S3391)</f>
        <v/>
      </c>
      <c r="X3391" s="116">
        <f>IF(O3391&lt;&gt;"",DATE(YEAR(O3391), MONTH(O3391), DAY(O3391)),"")</f>
        <v/>
      </c>
      <c r="Y3391" s="122" t="n"/>
      <c r="Z3391" s="123" t="n"/>
      <c r="AA3391" s="117">
        <f>IF(F3391="Re-assigned","NA",IF(W3391="","",IF(W3391&gt;=VLOOKUP(D3391,SLAMatrix,3,FALSE),"Yes",IF(W3391&lt;VLOOKUP(D3391,SLAMatrix,2,FALSE),"No","Internal"))))</f>
        <v/>
      </c>
      <c r="AB3391" s="123" t="n"/>
      <c r="AC3391" s="123" t="n"/>
      <c r="AD3391" s="119" t="n"/>
      <c r="AE3391" s="125" t="n"/>
      <c r="AF3391" s="124">
        <f>MONTH(O3391)</f>
        <v/>
      </c>
      <c r="AG3391" s="124">
        <f>VLOOKUP(IFERROR(MID(AE3391,1,(FIND(",",AE3391,1)-1)),AE3391),Facility_Region_Mapping,2,FALSE)</f>
        <v/>
      </c>
      <c r="AH3391" s="124" t="n"/>
      <c r="AI3391" s="124">
        <f>IF(C3391&lt;&gt;"",IF(M3391="ESM User",getInterfaceName($C3391),"NA"),"")</f>
        <v/>
      </c>
      <c r="AJ3391" s="116">
        <f>IF(Q3391&lt;&gt;"",DATE(YEAR(Q3391), MONTH(Q3391), DAY(Q3391)),"")</f>
        <v/>
      </c>
      <c r="AK3391" s="130">
        <f>IF(Q3391&lt;&gt;0,Q3391-N3391,TODAY()-N3391)</f>
        <v/>
      </c>
      <c r="AL3391" s="112">
        <f>IF(F3391="Re-assigned",0,IF(H3391="Closed",0,IF(H3391="Service Restored",0,IF(H3391="",0,1))))</f>
        <v/>
      </c>
      <c r="AM3391" s="124">
        <f>IF(AL3391=0,"",IF(AK3391&gt;20.99,"Aged","Non-Aged"))</f>
        <v/>
      </c>
      <c r="AN3391" s="112">
        <f>IF(Q3391&lt;&gt;"",MONTH(Q3391),"")</f>
        <v/>
      </c>
      <c r="AO3391" s="112">
        <f>IFERROR(VALUE(V3391),0)</f>
        <v/>
      </c>
    </row>
    <row customFormat="1" customHeight="1" ht="29.25" r="3392" s="112" spans="1:41">
      <c r="A3392" s="127" t="n"/>
      <c r="B3392" s="113" t="n"/>
      <c r="C3392" s="127" t="n"/>
      <c r="D3392" s="127" t="n"/>
      <c r="E3392" s="114">
        <f>IF(F3392 &lt;&gt; "",VLOOKUP(F3392,CategoryLookup,2,FALSE), "")</f>
        <v/>
      </c>
      <c r="F3392" s="126" t="n"/>
      <c r="G3392" s="127" t="n"/>
      <c r="H3392" s="127" t="n"/>
      <c r="I3392" s="127" t="n"/>
      <c r="J3392" s="127" t="n"/>
      <c r="K3392" s="127" t="n"/>
      <c r="L3392" s="127" t="n"/>
      <c r="M3392" s="127" t="n"/>
      <c r="N3392" s="120" t="n"/>
      <c r="O3392" s="120" t="n"/>
      <c r="P3392" s="120" t="n"/>
      <c r="Q3392" s="120" t="n"/>
      <c r="R3392" s="121" t="n"/>
      <c r="S3392" s="121" t="n"/>
      <c r="T3392" s="121" t="n"/>
      <c r="U3392" s="121" t="n"/>
      <c r="V3392" s="117">
        <f>IF(P3392="NA","NA",IF(P3392&lt;&gt;"",TEXT(P3392-N3392,"[h].mm"),""))</f>
        <v/>
      </c>
      <c r="W3392" s="118">
        <f>IF(AND(R3392="",S3392=""),"",R3392+S3392)</f>
        <v/>
      </c>
      <c r="X3392" s="116">
        <f>IF(O3392&lt;&gt;"",DATE(YEAR(O3392), MONTH(O3392), DAY(O3392)),"")</f>
        <v/>
      </c>
      <c r="Y3392" s="122" t="n"/>
      <c r="Z3392" s="123" t="n"/>
      <c r="AA3392" s="117">
        <f>IF(F3392="Re-assigned","NA",IF(W3392="","",IF(W3392&gt;=VLOOKUP(D3392,SLAMatrix,3,FALSE),"Yes",IF(W3392&lt;VLOOKUP(D3392,SLAMatrix,2,FALSE),"No","Internal"))))</f>
        <v/>
      </c>
      <c r="AB3392" s="123" t="n"/>
      <c r="AC3392" s="123" t="n"/>
      <c r="AD3392" s="119" t="n"/>
      <c r="AE3392" s="125" t="n"/>
      <c r="AF3392" s="124">
        <f>MONTH(O3392)</f>
        <v/>
      </c>
      <c r="AG3392" s="124">
        <f>VLOOKUP(IFERROR(MID(AE3392,1,(FIND(",",AE3392,1)-1)),AE3392),Facility_Region_Mapping,2,FALSE)</f>
        <v/>
      </c>
      <c r="AH3392" s="124" t="n"/>
      <c r="AI3392" s="124">
        <f>IF(C3392&lt;&gt;"",IF(M3392="ESM User",getInterfaceName($C3392),"NA"),"")</f>
        <v/>
      </c>
      <c r="AJ3392" s="116">
        <f>IF(Q3392&lt;&gt;"",DATE(YEAR(Q3392), MONTH(Q3392), DAY(Q3392)),"")</f>
        <v/>
      </c>
      <c r="AK3392" s="130">
        <f>IF(Q3392&lt;&gt;0,Q3392-N3392,TODAY()-N3392)</f>
        <v/>
      </c>
      <c r="AL3392" s="112">
        <f>IF(F3392="Re-assigned",0,IF(H3392="Closed",0,IF(H3392="Service Restored",0,IF(H3392="",0,1))))</f>
        <v/>
      </c>
      <c r="AM3392" s="124">
        <f>IF(AL3392=0,"",IF(AK3392&gt;20.99,"Aged","Non-Aged"))</f>
        <v/>
      </c>
      <c r="AN3392" s="112">
        <f>IF(Q3392&lt;&gt;"",MONTH(Q3392),"")</f>
        <v/>
      </c>
      <c r="AO3392" s="112">
        <f>IFERROR(VALUE(V3392),0)</f>
        <v/>
      </c>
    </row>
    <row customFormat="1" customHeight="1" ht="29.25" r="3393" s="112" spans="1:41">
      <c r="A3393" s="127" t="n"/>
      <c r="B3393" s="113" t="n"/>
      <c r="C3393" s="127" t="n"/>
      <c r="D3393" s="127" t="n"/>
      <c r="E3393" s="114">
        <f>IF(F3393 &lt;&gt; "",VLOOKUP(F3393,CategoryLookup,2,FALSE), "")</f>
        <v/>
      </c>
      <c r="F3393" s="126" t="n"/>
      <c r="G3393" s="127" t="n"/>
      <c r="H3393" s="127" t="n"/>
      <c r="I3393" s="127" t="n"/>
      <c r="J3393" s="127" t="n"/>
      <c r="K3393" s="127" t="n"/>
      <c r="L3393" s="127" t="n"/>
      <c r="M3393" s="127" t="n"/>
      <c r="N3393" s="120" t="n"/>
      <c r="O3393" s="120" t="n"/>
      <c r="P3393" s="120" t="n"/>
      <c r="Q3393" s="120" t="n"/>
      <c r="R3393" s="121" t="n"/>
      <c r="S3393" s="121" t="n"/>
      <c r="T3393" s="121" t="n"/>
      <c r="U3393" s="121" t="n"/>
      <c r="V3393" s="117">
        <f>IF(P3393="NA","NA",IF(P3393&lt;&gt;"",TEXT(P3393-N3393,"[h].mm"),""))</f>
        <v/>
      </c>
      <c r="W3393" s="118">
        <f>IF(AND(R3393="",S3393=""),"",R3393+S3393)</f>
        <v/>
      </c>
      <c r="X3393" s="116">
        <f>IF(O3393&lt;&gt;"",DATE(YEAR(O3393), MONTH(O3393), DAY(O3393)),"")</f>
        <v/>
      </c>
      <c r="Y3393" s="122" t="n"/>
      <c r="Z3393" s="123" t="n"/>
      <c r="AA3393" s="117">
        <f>IF(F3393="Re-assigned","NA",IF(W3393="","",IF(W3393&gt;=VLOOKUP(D3393,SLAMatrix,3,FALSE),"Yes",IF(W3393&lt;VLOOKUP(D3393,SLAMatrix,2,FALSE),"No","Internal"))))</f>
        <v/>
      </c>
      <c r="AB3393" s="123" t="n"/>
      <c r="AC3393" s="123" t="n"/>
      <c r="AD3393" s="119" t="n"/>
      <c r="AE3393" s="125" t="n"/>
      <c r="AF3393" s="124">
        <f>MONTH(O3393)</f>
        <v/>
      </c>
      <c r="AG3393" s="124">
        <f>VLOOKUP(IFERROR(MID(AE3393,1,(FIND(",",AE3393,1)-1)),AE3393),Facility_Region_Mapping,2,FALSE)</f>
        <v/>
      </c>
      <c r="AH3393" s="124" t="n"/>
      <c r="AI3393" s="124">
        <f>IF(C3393&lt;&gt;"",IF(M3393="ESM User",getInterfaceName($C3393),"NA"),"")</f>
        <v/>
      </c>
      <c r="AJ3393" s="116">
        <f>IF(Q3393&lt;&gt;"",DATE(YEAR(Q3393), MONTH(Q3393), DAY(Q3393)),"")</f>
        <v/>
      </c>
      <c r="AK3393" s="130">
        <f>IF(Q3393&lt;&gt;0,Q3393-N3393,TODAY()-N3393)</f>
        <v/>
      </c>
      <c r="AL3393" s="112">
        <f>IF(F3393="Re-assigned",0,IF(H3393="Closed",0,IF(H3393="Service Restored",0,IF(H3393="",0,1))))</f>
        <v/>
      </c>
      <c r="AM3393" s="124">
        <f>IF(AL3393=0,"",IF(AK3393&gt;20.99,"Aged","Non-Aged"))</f>
        <v/>
      </c>
      <c r="AN3393" s="112">
        <f>IF(Q3393&lt;&gt;"",MONTH(Q3393),"")</f>
        <v/>
      </c>
      <c r="AO3393" s="112">
        <f>IFERROR(VALUE(V3393),0)</f>
        <v/>
      </c>
    </row>
    <row customFormat="1" customHeight="1" ht="29.25" r="3394" s="112" spans="1:41">
      <c r="A3394" s="127" t="n"/>
      <c r="B3394" s="113" t="n"/>
      <c r="C3394" s="127" t="n"/>
      <c r="D3394" s="127" t="n"/>
      <c r="E3394" s="114">
        <f>IF(F3394 &lt;&gt; "",VLOOKUP(F3394,CategoryLookup,2,FALSE), "")</f>
        <v/>
      </c>
      <c r="F3394" s="126" t="n"/>
      <c r="G3394" s="127" t="n"/>
      <c r="H3394" s="127" t="n"/>
      <c r="I3394" s="127" t="n"/>
      <c r="J3394" s="127" t="n"/>
      <c r="K3394" s="127" t="n"/>
      <c r="L3394" s="127" t="n"/>
      <c r="M3394" s="127" t="n"/>
      <c r="N3394" s="120" t="n"/>
      <c r="O3394" s="120" t="n"/>
      <c r="P3394" s="120" t="n"/>
      <c r="Q3394" s="120" t="n"/>
      <c r="R3394" s="121" t="n"/>
      <c r="S3394" s="121" t="n"/>
      <c r="T3394" s="121" t="n"/>
      <c r="U3394" s="121" t="n"/>
      <c r="V3394" s="117">
        <f>IF(P3394="NA","NA",IF(P3394&lt;&gt;"",TEXT(P3394-N3394,"[h].mm"),""))</f>
        <v/>
      </c>
      <c r="W3394" s="118">
        <f>IF(AND(R3394="",S3394=""),"",R3394+S3394)</f>
        <v/>
      </c>
      <c r="X3394" s="116">
        <f>IF(O3394&lt;&gt;"",DATE(YEAR(O3394), MONTH(O3394), DAY(O3394)),"")</f>
        <v/>
      </c>
      <c r="Y3394" s="122" t="n"/>
      <c r="Z3394" s="123" t="n"/>
      <c r="AA3394" s="117">
        <f>IF(F3394="Re-assigned","NA",IF(W3394="","",IF(W3394&gt;=VLOOKUP(D3394,SLAMatrix,3,FALSE),"Yes",IF(W3394&lt;VLOOKUP(D3394,SLAMatrix,2,FALSE),"No","Internal"))))</f>
        <v/>
      </c>
      <c r="AB3394" s="123" t="n"/>
      <c r="AC3394" s="123" t="n"/>
      <c r="AD3394" s="119" t="n"/>
      <c r="AE3394" s="125" t="n"/>
      <c r="AF3394" s="124">
        <f>MONTH(O3394)</f>
        <v/>
      </c>
      <c r="AG3394" s="124">
        <f>VLOOKUP(IFERROR(MID(AE3394,1,(FIND(",",AE3394,1)-1)),AE3394),Facility_Region_Mapping,2,FALSE)</f>
        <v/>
      </c>
      <c r="AH3394" s="124" t="n"/>
      <c r="AI3394" s="124">
        <f>IF(C3394&lt;&gt;"",IF(M3394="ESM User",getInterfaceName($C3394),"NA"),"")</f>
        <v/>
      </c>
      <c r="AJ3394" s="116">
        <f>IF(Q3394&lt;&gt;"",DATE(YEAR(Q3394), MONTH(Q3394), DAY(Q3394)),"")</f>
        <v/>
      </c>
      <c r="AK3394" s="130">
        <f>IF(Q3394&lt;&gt;0,Q3394-N3394,TODAY()-N3394)</f>
        <v/>
      </c>
      <c r="AL3394" s="112">
        <f>IF(F3394="Re-assigned",0,IF(H3394="Closed",0,IF(H3394="Service Restored",0,IF(H3394="",0,1))))</f>
        <v/>
      </c>
      <c r="AM3394" s="124">
        <f>IF(AL3394=0,"",IF(AK3394&gt;20.99,"Aged","Non-Aged"))</f>
        <v/>
      </c>
      <c r="AN3394" s="112">
        <f>IF(Q3394&lt;&gt;"",MONTH(Q3394),"")</f>
        <v/>
      </c>
      <c r="AO3394" s="112">
        <f>IFERROR(VALUE(V3394),0)</f>
        <v/>
      </c>
    </row>
    <row customFormat="1" customHeight="1" ht="29.25" r="3395" s="112" spans="1:41">
      <c r="A3395" s="127" t="n"/>
      <c r="B3395" s="113" t="n"/>
      <c r="C3395" s="127" t="n"/>
      <c r="D3395" s="127" t="n"/>
      <c r="E3395" s="114">
        <f>IF(F3395 &lt;&gt; "",VLOOKUP(F3395,CategoryLookup,2,FALSE), "")</f>
        <v/>
      </c>
      <c r="F3395" s="126" t="n"/>
      <c r="G3395" s="127" t="n"/>
      <c r="H3395" s="127" t="n"/>
      <c r="I3395" s="127" t="n"/>
      <c r="J3395" s="127" t="n"/>
      <c r="K3395" s="127" t="n"/>
      <c r="L3395" s="127" t="n"/>
      <c r="M3395" s="127" t="n"/>
      <c r="N3395" s="120" t="n"/>
      <c r="O3395" s="120" t="n"/>
      <c r="P3395" s="120" t="n"/>
      <c r="Q3395" s="120" t="n"/>
      <c r="R3395" s="121" t="n"/>
      <c r="S3395" s="121" t="n"/>
      <c r="T3395" s="121" t="n"/>
      <c r="U3395" s="121" t="n"/>
      <c r="V3395" s="117">
        <f>IF(P3395="NA","NA",IF(P3395&lt;&gt;"",TEXT(P3395-N3395,"[h].mm"),""))</f>
        <v/>
      </c>
      <c r="W3395" s="118">
        <f>IF(AND(R3395="",S3395=""),"",R3395+S3395)</f>
        <v/>
      </c>
      <c r="X3395" s="116">
        <f>IF(O3395&lt;&gt;"",DATE(YEAR(O3395), MONTH(O3395), DAY(O3395)),"")</f>
        <v/>
      </c>
      <c r="Y3395" s="122" t="n"/>
      <c r="Z3395" s="123" t="n"/>
      <c r="AA3395" s="117">
        <f>IF(F3395="Re-assigned","NA",IF(W3395="","",IF(W3395&gt;=VLOOKUP(D3395,SLAMatrix,3,FALSE),"Yes",IF(W3395&lt;VLOOKUP(D3395,SLAMatrix,2,FALSE),"No","Internal"))))</f>
        <v/>
      </c>
      <c r="AB3395" s="123" t="n"/>
      <c r="AC3395" s="123" t="n"/>
      <c r="AD3395" s="119" t="n"/>
      <c r="AE3395" s="125" t="n"/>
      <c r="AF3395" s="124">
        <f>MONTH(O3395)</f>
        <v/>
      </c>
      <c r="AG3395" s="124">
        <f>VLOOKUP(IFERROR(MID(AE3395,1,(FIND(",",AE3395,1)-1)),AE3395),Facility_Region_Mapping,2,FALSE)</f>
        <v/>
      </c>
      <c r="AH3395" s="124" t="n"/>
      <c r="AI3395" s="124">
        <f>IF(C3395&lt;&gt;"",IF(M3395="ESM User",getInterfaceName($C3395),"NA"),"")</f>
        <v/>
      </c>
      <c r="AJ3395" s="116">
        <f>IF(Q3395&lt;&gt;"",DATE(YEAR(Q3395), MONTH(Q3395), DAY(Q3395)),"")</f>
        <v/>
      </c>
      <c r="AK3395" s="130">
        <f>IF(Q3395&lt;&gt;0,Q3395-N3395,TODAY()-N3395)</f>
        <v/>
      </c>
      <c r="AL3395" s="112">
        <f>IF(F3395="Re-assigned",0,IF(H3395="Closed",0,IF(H3395="Service Restored",0,IF(H3395="",0,1))))</f>
        <v/>
      </c>
      <c r="AM3395" s="124">
        <f>IF(AL3395=0,"",IF(AK3395&gt;20.99,"Aged","Non-Aged"))</f>
        <v/>
      </c>
      <c r="AN3395" s="112">
        <f>IF(Q3395&lt;&gt;"",MONTH(Q3395),"")</f>
        <v/>
      </c>
      <c r="AO3395" s="112">
        <f>IFERROR(VALUE(V3395),0)</f>
        <v/>
      </c>
    </row>
    <row customFormat="1" customHeight="1" ht="29.25" r="3396" s="112" spans="1:41">
      <c r="A3396" s="127" t="n"/>
      <c r="B3396" s="113" t="n"/>
      <c r="C3396" s="127" t="n"/>
      <c r="D3396" s="127" t="n"/>
      <c r="E3396" s="114">
        <f>IF(F3396 &lt;&gt; "",VLOOKUP(F3396,CategoryLookup,2,FALSE), "")</f>
        <v/>
      </c>
      <c r="F3396" s="126" t="n"/>
      <c r="G3396" s="127" t="n"/>
      <c r="H3396" s="127" t="n"/>
      <c r="I3396" s="127" t="n"/>
      <c r="J3396" s="127" t="n"/>
      <c r="K3396" s="127" t="n"/>
      <c r="L3396" s="127" t="n"/>
      <c r="M3396" s="127" t="n"/>
      <c r="N3396" s="120" t="n"/>
      <c r="O3396" s="120" t="n"/>
      <c r="P3396" s="120" t="n"/>
      <c r="Q3396" s="120" t="n"/>
      <c r="R3396" s="121" t="n"/>
      <c r="S3396" s="121" t="n"/>
      <c r="T3396" s="121" t="n"/>
      <c r="U3396" s="121" t="n"/>
      <c r="V3396" s="117">
        <f>IF(P3396="NA","NA",IF(P3396&lt;&gt;"",TEXT(P3396-N3396,"[h].mm"),""))</f>
        <v/>
      </c>
      <c r="W3396" s="118">
        <f>IF(AND(R3396="",S3396=""),"",R3396+S3396)</f>
        <v/>
      </c>
      <c r="X3396" s="116">
        <f>IF(O3396&lt;&gt;"",DATE(YEAR(O3396), MONTH(O3396), DAY(O3396)),"")</f>
        <v/>
      </c>
      <c r="Y3396" s="122" t="n"/>
      <c r="Z3396" s="123" t="n"/>
      <c r="AA3396" s="117">
        <f>IF(F3396="Re-assigned","NA",IF(W3396="","",IF(W3396&gt;=VLOOKUP(D3396,SLAMatrix,3,FALSE),"Yes",IF(W3396&lt;VLOOKUP(D3396,SLAMatrix,2,FALSE),"No","Internal"))))</f>
        <v/>
      </c>
      <c r="AB3396" s="123" t="n"/>
      <c r="AC3396" s="123" t="n"/>
      <c r="AD3396" s="119" t="n"/>
      <c r="AE3396" s="125" t="n"/>
      <c r="AF3396" s="124">
        <f>MONTH(O3396)</f>
        <v/>
      </c>
      <c r="AG3396" s="124">
        <f>VLOOKUP(IFERROR(MID(AE3396,1,(FIND(",",AE3396,1)-1)),AE3396),Facility_Region_Mapping,2,FALSE)</f>
        <v/>
      </c>
      <c r="AH3396" s="124" t="n"/>
      <c r="AI3396" s="124">
        <f>IF(C3396&lt;&gt;"",IF(M3396="ESM User",getInterfaceName($C3396),"NA"),"")</f>
        <v/>
      </c>
      <c r="AJ3396" s="116">
        <f>IF(Q3396&lt;&gt;"",DATE(YEAR(Q3396), MONTH(Q3396), DAY(Q3396)),"")</f>
        <v/>
      </c>
      <c r="AK3396" s="130">
        <f>IF(Q3396&lt;&gt;0,Q3396-N3396,TODAY()-N3396)</f>
        <v/>
      </c>
      <c r="AL3396" s="112">
        <f>IF(F3396="Re-assigned",0,IF(H3396="Closed",0,IF(H3396="Service Restored",0,IF(H3396="",0,1))))</f>
        <v/>
      </c>
      <c r="AM3396" s="124">
        <f>IF(AL3396=0,"",IF(AK3396&gt;20.99,"Aged","Non-Aged"))</f>
        <v/>
      </c>
      <c r="AN3396" s="112">
        <f>IF(Q3396&lt;&gt;"",MONTH(Q3396),"")</f>
        <v/>
      </c>
      <c r="AO3396" s="112">
        <f>IFERROR(VALUE(V3396),0)</f>
        <v/>
      </c>
    </row>
    <row customFormat="1" customHeight="1" ht="29.25" r="3397" s="112" spans="1:41">
      <c r="A3397" s="127" t="n"/>
      <c r="B3397" s="113" t="n"/>
      <c r="C3397" s="127" t="n"/>
      <c r="D3397" s="127" t="n"/>
      <c r="E3397" s="114">
        <f>IF(F3397 &lt;&gt; "",VLOOKUP(F3397,CategoryLookup,2,FALSE), "")</f>
        <v/>
      </c>
      <c r="F3397" s="126" t="n"/>
      <c r="G3397" s="127" t="n"/>
      <c r="H3397" s="127" t="n"/>
      <c r="I3397" s="127" t="n"/>
      <c r="J3397" s="127" t="n"/>
      <c r="K3397" s="127" t="n"/>
      <c r="L3397" s="127" t="n"/>
      <c r="M3397" s="127" t="n"/>
      <c r="N3397" s="120" t="n"/>
      <c r="O3397" s="120" t="n"/>
      <c r="P3397" s="120" t="n"/>
      <c r="Q3397" s="120" t="n"/>
      <c r="R3397" s="121" t="n"/>
      <c r="S3397" s="121" t="n"/>
      <c r="T3397" s="121" t="n"/>
      <c r="U3397" s="121" t="n"/>
      <c r="V3397" s="117">
        <f>IF(P3397="NA","NA",IF(P3397&lt;&gt;"",TEXT(P3397-N3397,"[h].mm"),""))</f>
        <v/>
      </c>
      <c r="W3397" s="118">
        <f>IF(AND(R3397="",S3397=""),"",R3397+S3397)</f>
        <v/>
      </c>
      <c r="X3397" s="116">
        <f>IF(O3397&lt;&gt;"",DATE(YEAR(O3397), MONTH(O3397), DAY(O3397)),"")</f>
        <v/>
      </c>
      <c r="Y3397" s="122" t="n"/>
      <c r="Z3397" s="123" t="n"/>
      <c r="AA3397" s="117">
        <f>IF(F3397="Re-assigned","NA",IF(W3397="","",IF(W3397&gt;=VLOOKUP(D3397,SLAMatrix,3,FALSE),"Yes",IF(W3397&lt;VLOOKUP(D3397,SLAMatrix,2,FALSE),"No","Internal"))))</f>
        <v/>
      </c>
      <c r="AB3397" s="123" t="n"/>
      <c r="AC3397" s="123" t="n"/>
      <c r="AD3397" s="119" t="n"/>
      <c r="AE3397" s="125" t="n"/>
      <c r="AF3397" s="124">
        <f>MONTH(O3397)</f>
        <v/>
      </c>
      <c r="AG3397" s="124">
        <f>VLOOKUP(IFERROR(MID(AE3397,1,(FIND(",",AE3397,1)-1)),AE3397),Facility_Region_Mapping,2,FALSE)</f>
        <v/>
      </c>
      <c r="AH3397" s="124" t="n"/>
      <c r="AI3397" s="124">
        <f>IF(C3397&lt;&gt;"",IF(M3397="ESM User",getInterfaceName($C3397),"NA"),"")</f>
        <v/>
      </c>
      <c r="AJ3397" s="116">
        <f>IF(Q3397&lt;&gt;"",DATE(YEAR(Q3397), MONTH(Q3397), DAY(Q3397)),"")</f>
        <v/>
      </c>
      <c r="AK3397" s="130">
        <f>IF(Q3397&lt;&gt;0,Q3397-N3397,TODAY()-N3397)</f>
        <v/>
      </c>
      <c r="AL3397" s="112">
        <f>IF(F3397="Re-assigned",0,IF(H3397="Closed",0,IF(H3397="Service Restored",0,IF(H3397="",0,1))))</f>
        <v/>
      </c>
      <c r="AM3397" s="124">
        <f>IF(AL3397=0,"",IF(AK3397&gt;20.99,"Aged","Non-Aged"))</f>
        <v/>
      </c>
      <c r="AN3397" s="112">
        <f>IF(Q3397&lt;&gt;"",MONTH(Q3397),"")</f>
        <v/>
      </c>
      <c r="AO3397" s="112">
        <f>IFERROR(VALUE(V3397),0)</f>
        <v/>
      </c>
    </row>
    <row customFormat="1" customHeight="1" ht="29.25" r="3398" s="112" spans="1:41">
      <c r="A3398" s="127" t="n"/>
      <c r="B3398" s="113" t="n"/>
      <c r="C3398" s="127" t="n"/>
      <c r="D3398" s="127" t="n"/>
      <c r="E3398" s="114">
        <f>IF(F3398 &lt;&gt; "",VLOOKUP(F3398,CategoryLookup,2,FALSE), "")</f>
        <v/>
      </c>
      <c r="F3398" s="126" t="n"/>
      <c r="G3398" s="127" t="n"/>
      <c r="H3398" s="127" t="n"/>
      <c r="I3398" s="127" t="n"/>
      <c r="J3398" s="127" t="n"/>
      <c r="K3398" s="127" t="n"/>
      <c r="L3398" s="127" t="n"/>
      <c r="M3398" s="127" t="n"/>
      <c r="N3398" s="120" t="n"/>
      <c r="O3398" s="120" t="n"/>
      <c r="P3398" s="120" t="n"/>
      <c r="Q3398" s="120" t="n"/>
      <c r="R3398" s="121" t="n"/>
      <c r="S3398" s="121" t="n"/>
      <c r="T3398" s="121" t="n"/>
      <c r="U3398" s="121" t="n"/>
      <c r="V3398" s="117">
        <f>IF(P3398="NA","NA",IF(P3398&lt;&gt;"",TEXT(P3398-N3398,"[h].mm"),""))</f>
        <v/>
      </c>
      <c r="W3398" s="118">
        <f>IF(AND(R3398="",S3398=""),"",R3398+S3398)</f>
        <v/>
      </c>
      <c r="X3398" s="116">
        <f>IF(O3398&lt;&gt;"",DATE(YEAR(O3398), MONTH(O3398), DAY(O3398)),"")</f>
        <v/>
      </c>
      <c r="Y3398" s="122" t="n"/>
      <c r="Z3398" s="123" t="n"/>
      <c r="AA3398" s="117">
        <f>IF(F3398="Re-assigned","NA",IF(W3398="","",IF(W3398&gt;=VLOOKUP(D3398,SLAMatrix,3,FALSE),"Yes",IF(W3398&lt;VLOOKUP(D3398,SLAMatrix,2,FALSE),"No","Internal"))))</f>
        <v/>
      </c>
      <c r="AB3398" s="123" t="n"/>
      <c r="AC3398" s="123" t="n"/>
      <c r="AD3398" s="119" t="n"/>
      <c r="AE3398" s="125" t="n"/>
      <c r="AF3398" s="124">
        <f>MONTH(O3398)</f>
        <v/>
      </c>
      <c r="AG3398" s="124">
        <f>VLOOKUP(IFERROR(MID(AE3398,1,(FIND(",",AE3398,1)-1)),AE3398),Facility_Region_Mapping,2,FALSE)</f>
        <v/>
      </c>
      <c r="AH3398" s="124" t="n"/>
      <c r="AI3398" s="124">
        <f>IF(C3398&lt;&gt;"",IF(M3398="ESM User",getInterfaceName($C3398),"NA"),"")</f>
        <v/>
      </c>
      <c r="AJ3398" s="116">
        <f>IF(Q3398&lt;&gt;"",DATE(YEAR(Q3398), MONTH(Q3398), DAY(Q3398)),"")</f>
        <v/>
      </c>
      <c r="AK3398" s="130">
        <f>IF(Q3398&lt;&gt;0,Q3398-N3398,TODAY()-N3398)</f>
        <v/>
      </c>
      <c r="AL3398" s="112">
        <f>IF(F3398="Re-assigned",0,IF(H3398="Closed",0,IF(H3398="Service Restored",0,IF(H3398="",0,1))))</f>
        <v/>
      </c>
      <c r="AM3398" s="124">
        <f>IF(AL3398=0,"",IF(AK3398&gt;20.99,"Aged","Non-Aged"))</f>
        <v/>
      </c>
      <c r="AN3398" s="112">
        <f>IF(Q3398&lt;&gt;"",MONTH(Q3398),"")</f>
        <v/>
      </c>
      <c r="AO3398" s="112">
        <f>IFERROR(VALUE(V3398),0)</f>
        <v/>
      </c>
    </row>
    <row customFormat="1" customHeight="1" ht="29.25" r="3399" s="112" spans="1:41">
      <c r="A3399" s="127" t="n"/>
      <c r="B3399" s="113" t="n"/>
      <c r="C3399" s="127" t="n"/>
      <c r="D3399" s="127" t="n"/>
      <c r="E3399" s="114">
        <f>IF(F3399 &lt;&gt; "",VLOOKUP(F3399,CategoryLookup,2,FALSE), "")</f>
        <v/>
      </c>
      <c r="F3399" s="126" t="n"/>
      <c r="G3399" s="127" t="n"/>
      <c r="H3399" s="127" t="n"/>
      <c r="I3399" s="127" t="n"/>
      <c r="J3399" s="127" t="n"/>
      <c r="K3399" s="127" t="n"/>
      <c r="L3399" s="127" t="n"/>
      <c r="M3399" s="127" t="n"/>
      <c r="N3399" s="120" t="n"/>
      <c r="O3399" s="120" t="n"/>
      <c r="P3399" s="120" t="n"/>
      <c r="Q3399" s="120" t="n"/>
      <c r="R3399" s="121" t="n"/>
      <c r="S3399" s="121" t="n"/>
      <c r="T3399" s="121" t="n"/>
      <c r="U3399" s="121" t="n"/>
      <c r="V3399" s="117">
        <f>IF(P3399="NA","NA",IF(P3399&lt;&gt;"",TEXT(P3399-N3399,"[h].mm"),""))</f>
        <v/>
      </c>
      <c r="W3399" s="118">
        <f>IF(AND(R3399="",S3399=""),"",R3399+S3399)</f>
        <v/>
      </c>
      <c r="X3399" s="116">
        <f>IF(O3399&lt;&gt;"",DATE(YEAR(O3399), MONTH(O3399), DAY(O3399)),"")</f>
        <v/>
      </c>
      <c r="Y3399" s="122" t="n"/>
      <c r="Z3399" s="123" t="n"/>
      <c r="AA3399" s="117">
        <f>IF(F3399="Re-assigned","NA",IF(W3399="","",IF(W3399&gt;=VLOOKUP(D3399,SLAMatrix,3,FALSE),"Yes",IF(W3399&lt;VLOOKUP(D3399,SLAMatrix,2,FALSE),"No","Internal"))))</f>
        <v/>
      </c>
      <c r="AB3399" s="123" t="n"/>
      <c r="AC3399" s="123" t="n"/>
      <c r="AD3399" s="119" t="n"/>
      <c r="AE3399" s="125" t="n"/>
      <c r="AF3399" s="124">
        <f>MONTH(O3399)</f>
        <v/>
      </c>
      <c r="AG3399" s="124">
        <f>VLOOKUP(IFERROR(MID(AE3399,1,(FIND(",",AE3399,1)-1)),AE3399),Facility_Region_Mapping,2,FALSE)</f>
        <v/>
      </c>
      <c r="AH3399" s="124" t="n"/>
      <c r="AI3399" s="124">
        <f>IF(C3399&lt;&gt;"",IF(M3399="ESM User",getInterfaceName($C3399),"NA"),"")</f>
        <v/>
      </c>
      <c r="AJ3399" s="116">
        <f>IF(Q3399&lt;&gt;"",DATE(YEAR(Q3399), MONTH(Q3399), DAY(Q3399)),"")</f>
        <v/>
      </c>
      <c r="AK3399" s="130">
        <f>IF(Q3399&lt;&gt;0,Q3399-N3399,TODAY()-N3399)</f>
        <v/>
      </c>
      <c r="AL3399" s="112">
        <f>IF(F3399="Re-assigned",0,IF(H3399="Closed",0,IF(H3399="Service Restored",0,IF(H3399="",0,1))))</f>
        <v/>
      </c>
      <c r="AM3399" s="124">
        <f>IF(AL3399=0,"",IF(AK3399&gt;20.99,"Aged","Non-Aged"))</f>
        <v/>
      </c>
      <c r="AN3399" s="112">
        <f>IF(Q3399&lt;&gt;"",MONTH(Q3399),"")</f>
        <v/>
      </c>
      <c r="AO3399" s="112">
        <f>IFERROR(VALUE(V3399),0)</f>
        <v/>
      </c>
    </row>
    <row customFormat="1" customHeight="1" ht="29.25" r="3400" s="112" spans="1:41">
      <c r="A3400" s="127" t="n"/>
      <c r="B3400" s="113" t="n"/>
      <c r="C3400" s="127" t="n"/>
      <c r="D3400" s="127" t="n"/>
      <c r="E3400" s="114">
        <f>IF(F3400 &lt;&gt; "",VLOOKUP(F3400,CategoryLookup,2,FALSE), "")</f>
        <v/>
      </c>
      <c r="F3400" s="126" t="n"/>
      <c r="G3400" s="127" t="n"/>
      <c r="H3400" s="127" t="n"/>
      <c r="I3400" s="127" t="n"/>
      <c r="J3400" s="127" t="n"/>
      <c r="K3400" s="127" t="n"/>
      <c r="L3400" s="127" t="n"/>
      <c r="M3400" s="127" t="n"/>
      <c r="N3400" s="120" t="n"/>
      <c r="O3400" s="120" t="n"/>
      <c r="P3400" s="120" t="n"/>
      <c r="Q3400" s="120" t="n"/>
      <c r="R3400" s="121" t="n"/>
      <c r="S3400" s="121" t="n"/>
      <c r="T3400" s="121" t="n"/>
      <c r="U3400" s="121" t="n"/>
      <c r="V3400" s="117">
        <f>IF(P3400="NA","NA",IF(P3400&lt;&gt;"",TEXT(P3400-N3400,"[h].mm"),""))</f>
        <v/>
      </c>
      <c r="W3400" s="118">
        <f>IF(AND(R3400="",S3400=""),"",R3400+S3400)</f>
        <v/>
      </c>
      <c r="X3400" s="116">
        <f>IF(O3400&lt;&gt;"",DATE(YEAR(O3400), MONTH(O3400), DAY(O3400)),"")</f>
        <v/>
      </c>
      <c r="Y3400" s="122" t="n"/>
      <c r="Z3400" s="123" t="n"/>
      <c r="AA3400" s="117">
        <f>IF(F3400="Re-assigned","NA",IF(W3400="","",IF(W3400&gt;=VLOOKUP(D3400,SLAMatrix,3,FALSE),"Yes",IF(W3400&lt;VLOOKUP(D3400,SLAMatrix,2,FALSE),"No","Internal"))))</f>
        <v/>
      </c>
      <c r="AB3400" s="123" t="n"/>
      <c r="AC3400" s="123" t="n"/>
      <c r="AD3400" s="119" t="n"/>
      <c r="AE3400" s="125" t="n"/>
      <c r="AF3400" s="124">
        <f>MONTH(O3400)</f>
        <v/>
      </c>
      <c r="AG3400" s="124">
        <f>VLOOKUP(IFERROR(MID(AE3400,1,(FIND(",",AE3400,1)-1)),AE3400),Facility_Region_Mapping,2,FALSE)</f>
        <v/>
      </c>
      <c r="AH3400" s="124" t="n"/>
      <c r="AI3400" s="124">
        <f>IF(C3400&lt;&gt;"",IF(M3400="ESM User",getInterfaceName($C3400),"NA"),"")</f>
        <v/>
      </c>
      <c r="AJ3400" s="116">
        <f>IF(Q3400&lt;&gt;"",DATE(YEAR(Q3400), MONTH(Q3400), DAY(Q3400)),"")</f>
        <v/>
      </c>
      <c r="AK3400" s="130">
        <f>IF(Q3400&lt;&gt;0,Q3400-N3400,TODAY()-N3400)</f>
        <v/>
      </c>
      <c r="AL3400" s="112">
        <f>IF(F3400="Re-assigned",0,IF(H3400="Closed",0,IF(H3400="Service Restored",0,IF(H3400="",0,1))))</f>
        <v/>
      </c>
      <c r="AM3400" s="124">
        <f>IF(AL3400=0,"",IF(AK3400&gt;20.99,"Aged","Non-Aged"))</f>
        <v/>
      </c>
      <c r="AN3400" s="112">
        <f>IF(Q3400&lt;&gt;"",MONTH(Q3400),"")</f>
        <v/>
      </c>
      <c r="AO3400" s="112">
        <f>IFERROR(VALUE(V3400),0)</f>
        <v/>
      </c>
    </row>
    <row customFormat="1" customHeight="1" ht="29.25" r="3401" s="112" spans="1:41">
      <c r="A3401" s="127" t="n"/>
      <c r="B3401" s="113" t="n"/>
      <c r="C3401" s="127" t="n"/>
      <c r="D3401" s="127" t="n"/>
      <c r="E3401" s="114">
        <f>IF(F3401 &lt;&gt; "",VLOOKUP(F3401,CategoryLookup,2,FALSE), "")</f>
        <v/>
      </c>
      <c r="F3401" s="126" t="n"/>
      <c r="G3401" s="127" t="n"/>
      <c r="H3401" s="127" t="n"/>
      <c r="I3401" s="127" t="n"/>
      <c r="J3401" s="127" t="n"/>
      <c r="K3401" s="127" t="n"/>
      <c r="L3401" s="127" t="n"/>
      <c r="M3401" s="127" t="n"/>
      <c r="N3401" s="120" t="n"/>
      <c r="O3401" s="120" t="n"/>
      <c r="P3401" s="120" t="n"/>
      <c r="Q3401" s="120" t="n"/>
      <c r="R3401" s="121" t="n"/>
      <c r="S3401" s="121" t="n"/>
      <c r="T3401" s="121" t="n"/>
      <c r="U3401" s="121" t="n"/>
      <c r="V3401" s="117">
        <f>IF(P3401="NA","NA",IF(P3401&lt;&gt;"",TEXT(P3401-N3401,"[h].mm"),""))</f>
        <v/>
      </c>
      <c r="W3401" s="118">
        <f>IF(AND(R3401="",S3401=""),"",R3401+S3401)</f>
        <v/>
      </c>
      <c r="X3401" s="116">
        <f>IF(O3401&lt;&gt;"",DATE(YEAR(O3401), MONTH(O3401), DAY(O3401)),"")</f>
        <v/>
      </c>
      <c r="Y3401" s="122" t="n"/>
      <c r="Z3401" s="123" t="n"/>
      <c r="AA3401" s="117">
        <f>IF(F3401="Re-assigned","NA",IF(W3401="","",IF(W3401&gt;=VLOOKUP(D3401,SLAMatrix,3,FALSE),"Yes",IF(W3401&lt;VLOOKUP(D3401,SLAMatrix,2,FALSE),"No","Internal"))))</f>
        <v/>
      </c>
      <c r="AB3401" s="123" t="n"/>
      <c r="AC3401" s="123" t="n"/>
      <c r="AD3401" s="119" t="n"/>
      <c r="AE3401" s="125" t="n"/>
      <c r="AF3401" s="124">
        <f>MONTH(O3401)</f>
        <v/>
      </c>
      <c r="AG3401" s="124">
        <f>VLOOKUP(IFERROR(MID(AE3401,1,(FIND(",",AE3401,1)-1)),AE3401),Facility_Region_Mapping,2,FALSE)</f>
        <v/>
      </c>
      <c r="AH3401" s="124" t="n"/>
      <c r="AI3401" s="124">
        <f>IF(C3401&lt;&gt;"",IF(M3401="ESM User",getInterfaceName($C3401),"NA"),"")</f>
        <v/>
      </c>
      <c r="AJ3401" s="116">
        <f>IF(Q3401&lt;&gt;"",DATE(YEAR(Q3401), MONTH(Q3401), DAY(Q3401)),"")</f>
        <v/>
      </c>
      <c r="AK3401" s="130">
        <f>IF(Q3401&lt;&gt;0,Q3401-N3401,TODAY()-N3401)</f>
        <v/>
      </c>
      <c r="AL3401" s="112">
        <f>IF(F3401="Re-assigned",0,IF(H3401="Closed",0,IF(H3401="Service Restored",0,IF(H3401="",0,1))))</f>
        <v/>
      </c>
      <c r="AM3401" s="124">
        <f>IF(AL3401=0,"",IF(AK3401&gt;20.99,"Aged","Non-Aged"))</f>
        <v/>
      </c>
      <c r="AN3401" s="112">
        <f>IF(Q3401&lt;&gt;"",MONTH(Q3401),"")</f>
        <v/>
      </c>
      <c r="AO3401" s="112">
        <f>IFERROR(VALUE(V3401),0)</f>
        <v/>
      </c>
    </row>
    <row customFormat="1" customHeight="1" ht="29.25" r="3402" s="112" spans="1:41">
      <c r="A3402" s="127" t="n"/>
      <c r="B3402" s="113" t="n"/>
      <c r="C3402" s="127" t="n"/>
      <c r="D3402" s="127" t="n"/>
      <c r="E3402" s="114">
        <f>IF(F3402 &lt;&gt; "",VLOOKUP(F3402,CategoryLookup,2,FALSE), "")</f>
        <v/>
      </c>
      <c r="F3402" s="126" t="n"/>
      <c r="G3402" s="127" t="n"/>
      <c r="H3402" s="127" t="n"/>
      <c r="I3402" s="127" t="n"/>
      <c r="J3402" s="127" t="n"/>
      <c r="K3402" s="127" t="n"/>
      <c r="L3402" s="127" t="n"/>
      <c r="M3402" s="127" t="n"/>
      <c r="N3402" s="120" t="n"/>
      <c r="O3402" s="120" t="n"/>
      <c r="P3402" s="120" t="n"/>
      <c r="Q3402" s="120" t="n"/>
      <c r="R3402" s="121" t="n"/>
      <c r="S3402" s="121" t="n"/>
      <c r="T3402" s="121" t="n"/>
      <c r="U3402" s="121" t="n"/>
      <c r="V3402" s="117">
        <f>IF(P3402="NA","NA",IF(P3402&lt;&gt;"",TEXT(P3402-N3402,"[h].mm"),""))</f>
        <v/>
      </c>
      <c r="W3402" s="118">
        <f>IF(AND(R3402="",S3402=""),"",R3402+S3402)</f>
        <v/>
      </c>
      <c r="X3402" s="116">
        <f>IF(O3402&lt;&gt;"",DATE(YEAR(O3402), MONTH(O3402), DAY(O3402)),"")</f>
        <v/>
      </c>
      <c r="Y3402" s="122" t="n"/>
      <c r="Z3402" s="123" t="n"/>
      <c r="AA3402" s="117">
        <f>IF(F3402="Re-assigned","NA",IF(W3402="","",IF(W3402&gt;=VLOOKUP(D3402,SLAMatrix,3,FALSE),"Yes",IF(W3402&lt;VLOOKUP(D3402,SLAMatrix,2,FALSE),"No","Internal"))))</f>
        <v/>
      </c>
      <c r="AB3402" s="123" t="n"/>
      <c r="AC3402" s="123" t="n"/>
      <c r="AD3402" s="119" t="n"/>
      <c r="AE3402" s="125" t="n"/>
      <c r="AF3402" s="124">
        <f>MONTH(O3402)</f>
        <v/>
      </c>
      <c r="AG3402" s="124">
        <f>VLOOKUP(IFERROR(MID(AE3402,1,(FIND(",",AE3402,1)-1)),AE3402),Facility_Region_Mapping,2,FALSE)</f>
        <v/>
      </c>
      <c r="AH3402" s="124" t="n"/>
      <c r="AI3402" s="124">
        <f>IF(C3402&lt;&gt;"",IF(M3402="ESM User",getInterfaceName($C3402),"NA"),"")</f>
        <v/>
      </c>
      <c r="AJ3402" s="116">
        <f>IF(Q3402&lt;&gt;"",DATE(YEAR(Q3402), MONTH(Q3402), DAY(Q3402)),"")</f>
        <v/>
      </c>
      <c r="AK3402" s="130">
        <f>IF(Q3402&lt;&gt;0,Q3402-N3402,TODAY()-N3402)</f>
        <v/>
      </c>
      <c r="AL3402" s="112">
        <f>IF(F3402="Re-assigned",0,IF(H3402="Closed",0,IF(H3402="Service Restored",0,IF(H3402="",0,1))))</f>
        <v/>
      </c>
      <c r="AM3402" s="124">
        <f>IF(AL3402=0,"",IF(AK3402&gt;20.99,"Aged","Non-Aged"))</f>
        <v/>
      </c>
      <c r="AN3402" s="112">
        <f>IF(Q3402&lt;&gt;"",MONTH(Q3402),"")</f>
        <v/>
      </c>
      <c r="AO3402" s="112">
        <f>IFERROR(VALUE(V3402),0)</f>
        <v/>
      </c>
    </row>
    <row customFormat="1" customHeight="1" ht="29.25" r="3403" s="112" spans="1:41">
      <c r="A3403" s="127" t="n"/>
      <c r="B3403" s="113" t="n"/>
      <c r="C3403" s="127" t="n"/>
      <c r="D3403" s="127" t="n"/>
      <c r="E3403" s="114">
        <f>IF(F3403 &lt;&gt; "",VLOOKUP(F3403,CategoryLookup,2,FALSE), "")</f>
        <v/>
      </c>
      <c r="F3403" s="126" t="n"/>
      <c r="G3403" s="127" t="n"/>
      <c r="H3403" s="127" t="n"/>
      <c r="I3403" s="127" t="n"/>
      <c r="J3403" s="127" t="n"/>
      <c r="K3403" s="127" t="n"/>
      <c r="L3403" s="127" t="n"/>
      <c r="M3403" s="127" t="n"/>
      <c r="N3403" s="120" t="n"/>
      <c r="O3403" s="120" t="n"/>
      <c r="P3403" s="120" t="n"/>
      <c r="Q3403" s="120" t="n"/>
      <c r="R3403" s="121" t="n"/>
      <c r="S3403" s="121" t="n"/>
      <c r="T3403" s="121" t="n"/>
      <c r="U3403" s="121" t="n"/>
      <c r="V3403" s="117">
        <f>IF(P3403="NA","NA",IF(P3403&lt;&gt;"",TEXT(P3403-N3403,"[h].mm"),""))</f>
        <v/>
      </c>
      <c r="W3403" s="118">
        <f>IF(AND(R3403="",S3403=""),"",R3403+S3403)</f>
        <v/>
      </c>
      <c r="X3403" s="116">
        <f>IF(O3403&lt;&gt;"",DATE(YEAR(O3403), MONTH(O3403), DAY(O3403)),"")</f>
        <v/>
      </c>
      <c r="Y3403" s="122" t="n"/>
      <c r="Z3403" s="123" t="n"/>
      <c r="AA3403" s="117">
        <f>IF(F3403="Re-assigned","NA",IF(W3403="","",IF(W3403&gt;=VLOOKUP(D3403,SLAMatrix,3,FALSE),"Yes",IF(W3403&lt;VLOOKUP(D3403,SLAMatrix,2,FALSE),"No","Internal"))))</f>
        <v/>
      </c>
      <c r="AB3403" s="123" t="n"/>
      <c r="AC3403" s="123" t="n"/>
      <c r="AD3403" s="119" t="n"/>
      <c r="AE3403" s="125" t="n"/>
      <c r="AF3403" s="124">
        <f>MONTH(O3403)</f>
        <v/>
      </c>
      <c r="AG3403" s="124">
        <f>VLOOKUP(IFERROR(MID(AE3403,1,(FIND(",",AE3403,1)-1)),AE3403),Facility_Region_Mapping,2,FALSE)</f>
        <v/>
      </c>
      <c r="AH3403" s="124" t="n"/>
      <c r="AI3403" s="124">
        <f>IF(C3403&lt;&gt;"",IF(M3403="ESM User",getInterfaceName($C3403),"NA"),"")</f>
        <v/>
      </c>
      <c r="AJ3403" s="116">
        <f>IF(Q3403&lt;&gt;"",DATE(YEAR(Q3403), MONTH(Q3403), DAY(Q3403)),"")</f>
        <v/>
      </c>
      <c r="AK3403" s="130">
        <f>IF(Q3403&lt;&gt;0,Q3403-N3403,TODAY()-N3403)</f>
        <v/>
      </c>
      <c r="AL3403" s="112">
        <f>IF(F3403="Re-assigned",0,IF(H3403="Closed",0,IF(H3403="Service Restored",0,IF(H3403="",0,1))))</f>
        <v/>
      </c>
      <c r="AM3403" s="124">
        <f>IF(AL3403=0,"",IF(AK3403&gt;20.99,"Aged","Non-Aged"))</f>
        <v/>
      </c>
      <c r="AN3403" s="112">
        <f>IF(Q3403&lt;&gt;"",MONTH(Q3403),"")</f>
        <v/>
      </c>
      <c r="AO3403" s="112">
        <f>IFERROR(VALUE(V3403),0)</f>
        <v/>
      </c>
    </row>
    <row customFormat="1" customHeight="1" ht="29.25" r="3404" s="112" spans="1:41">
      <c r="A3404" s="127" t="n"/>
      <c r="B3404" s="113" t="n"/>
      <c r="C3404" s="127" t="n"/>
      <c r="D3404" s="127" t="n"/>
      <c r="E3404" s="114">
        <f>IF(F3404 &lt;&gt; "",VLOOKUP(F3404,CategoryLookup,2,FALSE), "")</f>
        <v/>
      </c>
      <c r="F3404" s="126" t="n"/>
      <c r="G3404" s="127" t="n"/>
      <c r="H3404" s="127" t="n"/>
      <c r="I3404" s="127" t="n"/>
      <c r="J3404" s="127" t="n"/>
      <c r="K3404" s="127" t="n"/>
      <c r="L3404" s="127" t="n"/>
      <c r="M3404" s="127" t="n"/>
      <c r="N3404" s="120" t="n"/>
      <c r="O3404" s="120" t="n"/>
      <c r="P3404" s="120" t="n"/>
      <c r="Q3404" s="120" t="n"/>
      <c r="R3404" s="121" t="n"/>
      <c r="S3404" s="121" t="n"/>
      <c r="T3404" s="121" t="n"/>
      <c r="U3404" s="121" t="n"/>
      <c r="V3404" s="117">
        <f>IF(P3404="NA","NA",IF(P3404&lt;&gt;"",TEXT(P3404-N3404,"[h].mm"),""))</f>
        <v/>
      </c>
      <c r="W3404" s="118">
        <f>IF(AND(R3404="",S3404=""),"",R3404+S3404)</f>
        <v/>
      </c>
      <c r="X3404" s="116">
        <f>IF(O3404&lt;&gt;"",DATE(YEAR(O3404), MONTH(O3404), DAY(O3404)),"")</f>
        <v/>
      </c>
      <c r="Y3404" s="122" t="n"/>
      <c r="Z3404" s="123" t="n"/>
      <c r="AA3404" s="117">
        <f>IF(F3404="Re-assigned","NA",IF(W3404="","",IF(W3404&gt;=VLOOKUP(D3404,SLAMatrix,3,FALSE),"Yes",IF(W3404&lt;VLOOKUP(D3404,SLAMatrix,2,FALSE),"No","Internal"))))</f>
        <v/>
      </c>
      <c r="AB3404" s="123" t="n"/>
      <c r="AC3404" s="123" t="n"/>
      <c r="AD3404" s="119" t="n"/>
      <c r="AE3404" s="125" t="n"/>
      <c r="AF3404" s="124">
        <f>MONTH(O3404)</f>
        <v/>
      </c>
      <c r="AG3404" s="124">
        <f>VLOOKUP(IFERROR(MID(AE3404,1,(FIND(",",AE3404,1)-1)),AE3404),Facility_Region_Mapping,2,FALSE)</f>
        <v/>
      </c>
      <c r="AH3404" s="124" t="n"/>
      <c r="AI3404" s="124">
        <f>IF(C3404&lt;&gt;"",IF(M3404="ESM User",getInterfaceName($C3404),"NA"),"")</f>
        <v/>
      </c>
      <c r="AJ3404" s="116">
        <f>IF(Q3404&lt;&gt;"",DATE(YEAR(Q3404), MONTH(Q3404), DAY(Q3404)),"")</f>
        <v/>
      </c>
      <c r="AK3404" s="130">
        <f>IF(Q3404&lt;&gt;0,Q3404-N3404,TODAY()-N3404)</f>
        <v/>
      </c>
      <c r="AL3404" s="112">
        <f>IF(F3404="Re-assigned",0,IF(H3404="Closed",0,IF(H3404="Service Restored",0,IF(H3404="",0,1))))</f>
        <v/>
      </c>
      <c r="AM3404" s="124">
        <f>IF(AL3404=0,"",IF(AK3404&gt;20.99,"Aged","Non-Aged"))</f>
        <v/>
      </c>
      <c r="AN3404" s="112">
        <f>IF(Q3404&lt;&gt;"",MONTH(Q3404),"")</f>
        <v/>
      </c>
      <c r="AO3404" s="112">
        <f>IFERROR(VALUE(V3404),0)</f>
        <v/>
      </c>
    </row>
    <row customFormat="1" customHeight="1" ht="29.25" r="3405" s="112" spans="1:41">
      <c r="A3405" s="127" t="n"/>
      <c r="B3405" s="113" t="n"/>
      <c r="C3405" s="127" t="n"/>
      <c r="D3405" s="127" t="n"/>
      <c r="E3405" s="114">
        <f>IF(F3405 &lt;&gt; "",VLOOKUP(F3405,CategoryLookup,2,FALSE), "")</f>
        <v/>
      </c>
      <c r="F3405" s="126" t="n"/>
      <c r="G3405" s="127" t="n"/>
      <c r="H3405" s="127" t="n"/>
      <c r="I3405" s="127" t="n"/>
      <c r="J3405" s="127" t="n"/>
      <c r="K3405" s="127" t="n"/>
      <c r="L3405" s="127" t="n"/>
      <c r="M3405" s="127" t="n"/>
      <c r="N3405" s="120" t="n"/>
      <c r="O3405" s="120" t="n"/>
      <c r="P3405" s="120" t="n"/>
      <c r="Q3405" s="120" t="n"/>
      <c r="R3405" s="121" t="n"/>
      <c r="S3405" s="121" t="n"/>
      <c r="T3405" s="121" t="n"/>
      <c r="U3405" s="121" t="n"/>
      <c r="V3405" s="117">
        <f>IF(P3405="NA","NA",IF(P3405&lt;&gt;"",TEXT(P3405-N3405,"[h].mm"),""))</f>
        <v/>
      </c>
      <c r="W3405" s="118">
        <f>IF(AND(R3405="",S3405=""),"",R3405+S3405)</f>
        <v/>
      </c>
      <c r="X3405" s="116">
        <f>IF(O3405&lt;&gt;"",DATE(YEAR(O3405), MONTH(O3405), DAY(O3405)),"")</f>
        <v/>
      </c>
      <c r="Y3405" s="122" t="n"/>
      <c r="Z3405" s="123" t="n"/>
      <c r="AA3405" s="117">
        <f>IF(F3405="Re-assigned","NA",IF(W3405="","",IF(W3405&gt;=VLOOKUP(D3405,SLAMatrix,3,FALSE),"Yes",IF(W3405&lt;VLOOKUP(D3405,SLAMatrix,2,FALSE),"No","Internal"))))</f>
        <v/>
      </c>
      <c r="AB3405" s="123" t="n"/>
      <c r="AC3405" s="123" t="n"/>
      <c r="AD3405" s="119" t="n"/>
      <c r="AE3405" s="125" t="n"/>
      <c r="AF3405" s="124">
        <f>MONTH(O3405)</f>
        <v/>
      </c>
      <c r="AG3405" s="124">
        <f>VLOOKUP(IFERROR(MID(AE3405,1,(FIND(",",AE3405,1)-1)),AE3405),Facility_Region_Mapping,2,FALSE)</f>
        <v/>
      </c>
      <c r="AH3405" s="124" t="n"/>
      <c r="AI3405" s="124">
        <f>IF(C3405&lt;&gt;"",IF(M3405="ESM User",getInterfaceName($C3405),"NA"),"")</f>
        <v/>
      </c>
      <c r="AJ3405" s="116">
        <f>IF(Q3405&lt;&gt;"",DATE(YEAR(Q3405), MONTH(Q3405), DAY(Q3405)),"")</f>
        <v/>
      </c>
      <c r="AK3405" s="130">
        <f>IF(Q3405&lt;&gt;0,Q3405-N3405,TODAY()-N3405)</f>
        <v/>
      </c>
      <c r="AL3405" s="112">
        <f>IF(F3405="Re-assigned",0,IF(H3405="Closed",0,IF(H3405="Service Restored",0,IF(H3405="",0,1))))</f>
        <v/>
      </c>
      <c r="AM3405" s="124">
        <f>IF(AL3405=0,"",IF(AK3405&gt;20.99,"Aged","Non-Aged"))</f>
        <v/>
      </c>
      <c r="AN3405" s="112">
        <f>IF(Q3405&lt;&gt;"",MONTH(Q3405),"")</f>
        <v/>
      </c>
      <c r="AO3405" s="112">
        <f>IFERROR(VALUE(V3405),0)</f>
        <v/>
      </c>
    </row>
    <row customFormat="1" customHeight="1" ht="29.25" r="3406" s="112" spans="1:41">
      <c r="A3406" s="127" t="n"/>
      <c r="B3406" s="113" t="n"/>
      <c r="C3406" s="127" t="n"/>
      <c r="D3406" s="127" t="n"/>
      <c r="E3406" s="114">
        <f>IF(F3406 &lt;&gt; "",VLOOKUP(F3406,CategoryLookup,2,FALSE), "")</f>
        <v/>
      </c>
      <c r="F3406" s="126" t="n"/>
      <c r="G3406" s="127" t="n"/>
      <c r="H3406" s="127" t="n"/>
      <c r="I3406" s="127" t="n"/>
      <c r="J3406" s="127" t="n"/>
      <c r="K3406" s="127" t="n"/>
      <c r="L3406" s="127" t="n"/>
      <c r="M3406" s="127" t="n"/>
      <c r="N3406" s="120" t="n"/>
      <c r="O3406" s="120" t="n"/>
      <c r="P3406" s="120" t="n"/>
      <c r="Q3406" s="120" t="n"/>
      <c r="R3406" s="121" t="n"/>
      <c r="S3406" s="121" t="n"/>
      <c r="T3406" s="121" t="n"/>
      <c r="U3406" s="121" t="n"/>
      <c r="V3406" s="117">
        <f>IF(P3406="NA","NA",IF(P3406&lt;&gt;"",TEXT(P3406-N3406,"[h].mm"),""))</f>
        <v/>
      </c>
      <c r="W3406" s="118">
        <f>IF(AND(R3406="",S3406=""),"",R3406+S3406)</f>
        <v/>
      </c>
      <c r="X3406" s="116">
        <f>IF(O3406&lt;&gt;"",DATE(YEAR(O3406), MONTH(O3406), DAY(O3406)),"")</f>
        <v/>
      </c>
      <c r="Y3406" s="122" t="n"/>
      <c r="Z3406" s="123" t="n"/>
      <c r="AA3406" s="117">
        <f>IF(F3406="Re-assigned","NA",IF(W3406="","",IF(W3406&gt;=VLOOKUP(D3406,SLAMatrix,3,FALSE),"Yes",IF(W3406&lt;VLOOKUP(D3406,SLAMatrix,2,FALSE),"No","Internal"))))</f>
        <v/>
      </c>
      <c r="AB3406" s="123" t="n"/>
      <c r="AC3406" s="123" t="n"/>
      <c r="AD3406" s="119" t="n"/>
      <c r="AE3406" s="125" t="n"/>
      <c r="AF3406" s="124">
        <f>MONTH(O3406)</f>
        <v/>
      </c>
      <c r="AG3406" s="124">
        <f>VLOOKUP(IFERROR(MID(AE3406,1,(FIND(",",AE3406,1)-1)),AE3406),Facility_Region_Mapping,2,FALSE)</f>
        <v/>
      </c>
      <c r="AH3406" s="124" t="n"/>
      <c r="AI3406" s="124">
        <f>IF(C3406&lt;&gt;"",IF(M3406="ESM User",getInterfaceName($C3406),"NA"),"")</f>
        <v/>
      </c>
      <c r="AJ3406" s="116">
        <f>IF(Q3406&lt;&gt;"",DATE(YEAR(Q3406), MONTH(Q3406), DAY(Q3406)),"")</f>
        <v/>
      </c>
      <c r="AK3406" s="130">
        <f>IF(Q3406&lt;&gt;0,Q3406-N3406,TODAY()-N3406)</f>
        <v/>
      </c>
      <c r="AL3406" s="112">
        <f>IF(F3406="Re-assigned",0,IF(H3406="Closed",0,IF(H3406="Service Restored",0,IF(H3406="",0,1))))</f>
        <v/>
      </c>
      <c r="AM3406" s="124">
        <f>IF(AL3406=0,"",IF(AK3406&gt;20.99,"Aged","Non-Aged"))</f>
        <v/>
      </c>
      <c r="AN3406" s="112">
        <f>IF(Q3406&lt;&gt;"",MONTH(Q3406),"")</f>
        <v/>
      </c>
      <c r="AO3406" s="112">
        <f>IFERROR(VALUE(V3406),0)</f>
        <v/>
      </c>
    </row>
    <row customFormat="1" customHeight="1" ht="29.25" r="3407" s="112" spans="1:41">
      <c r="A3407" s="127" t="n"/>
      <c r="B3407" s="113" t="n"/>
      <c r="C3407" s="127" t="n"/>
      <c r="D3407" s="127" t="n"/>
      <c r="E3407" s="114">
        <f>IF(F3407 &lt;&gt; "",VLOOKUP(F3407,CategoryLookup,2,FALSE), "")</f>
        <v/>
      </c>
      <c r="F3407" s="126" t="n"/>
      <c r="G3407" s="127" t="n"/>
      <c r="H3407" s="127" t="n"/>
      <c r="I3407" s="127" t="n"/>
      <c r="J3407" s="127" t="n"/>
      <c r="K3407" s="127" t="n"/>
      <c r="L3407" s="127" t="n"/>
      <c r="M3407" s="127" t="n"/>
      <c r="N3407" s="120" t="n"/>
      <c r="O3407" s="120" t="n"/>
      <c r="P3407" s="120" t="n"/>
      <c r="Q3407" s="120" t="n"/>
      <c r="R3407" s="121" t="n"/>
      <c r="S3407" s="121" t="n"/>
      <c r="T3407" s="121" t="n"/>
      <c r="U3407" s="121" t="n"/>
      <c r="V3407" s="117">
        <f>IF(P3407="NA","NA",IF(P3407&lt;&gt;"",TEXT(P3407-N3407,"[h].mm"),""))</f>
        <v/>
      </c>
      <c r="W3407" s="118">
        <f>IF(AND(R3407="",S3407=""),"",R3407+S3407)</f>
        <v/>
      </c>
      <c r="X3407" s="116">
        <f>IF(O3407&lt;&gt;"",DATE(YEAR(O3407), MONTH(O3407), DAY(O3407)),"")</f>
        <v/>
      </c>
      <c r="Y3407" s="122" t="n"/>
      <c r="Z3407" s="123" t="n"/>
      <c r="AA3407" s="117">
        <f>IF(F3407="Re-assigned","NA",IF(W3407="","",IF(W3407&gt;=VLOOKUP(D3407,SLAMatrix,3,FALSE),"Yes",IF(W3407&lt;VLOOKUP(D3407,SLAMatrix,2,FALSE),"No","Internal"))))</f>
        <v/>
      </c>
      <c r="AB3407" s="123" t="n"/>
      <c r="AC3407" s="123" t="n"/>
      <c r="AD3407" s="119" t="n"/>
      <c r="AE3407" s="125" t="n"/>
      <c r="AF3407" s="124">
        <f>MONTH(O3407)</f>
        <v/>
      </c>
      <c r="AG3407" s="124">
        <f>VLOOKUP(IFERROR(MID(AE3407,1,(FIND(",",AE3407,1)-1)),AE3407),Facility_Region_Mapping,2,FALSE)</f>
        <v/>
      </c>
      <c r="AH3407" s="124" t="n"/>
      <c r="AI3407" s="124">
        <f>IF(C3407&lt;&gt;"",IF(M3407="ESM User",getInterfaceName($C3407),"NA"),"")</f>
        <v/>
      </c>
      <c r="AJ3407" s="116">
        <f>IF(Q3407&lt;&gt;"",DATE(YEAR(Q3407), MONTH(Q3407), DAY(Q3407)),"")</f>
        <v/>
      </c>
      <c r="AK3407" s="130">
        <f>IF(Q3407&lt;&gt;0,Q3407-N3407,TODAY()-N3407)</f>
        <v/>
      </c>
      <c r="AL3407" s="112">
        <f>IF(F3407="Re-assigned",0,IF(H3407="Closed",0,IF(H3407="Service Restored",0,IF(H3407="",0,1))))</f>
        <v/>
      </c>
      <c r="AM3407" s="124">
        <f>IF(AL3407=0,"",IF(AK3407&gt;20.99,"Aged","Non-Aged"))</f>
        <v/>
      </c>
      <c r="AN3407" s="112">
        <f>IF(Q3407&lt;&gt;"",MONTH(Q3407),"")</f>
        <v/>
      </c>
      <c r="AO3407" s="112">
        <f>IFERROR(VALUE(V3407),0)</f>
        <v/>
      </c>
    </row>
    <row customFormat="1" customHeight="1" ht="29.25" r="3408" s="112" spans="1:41">
      <c r="A3408" s="127" t="n"/>
      <c r="B3408" s="113" t="n"/>
      <c r="C3408" s="127" t="n"/>
      <c r="D3408" s="127" t="n"/>
      <c r="E3408" s="114">
        <f>IF(F3408 &lt;&gt; "",VLOOKUP(F3408,CategoryLookup,2,FALSE), "")</f>
        <v/>
      </c>
      <c r="F3408" s="126" t="n"/>
      <c r="G3408" s="127" t="n"/>
      <c r="H3408" s="127" t="n"/>
      <c r="I3408" s="127" t="n"/>
      <c r="J3408" s="127" t="n"/>
      <c r="K3408" s="127" t="n"/>
      <c r="L3408" s="127" t="n"/>
      <c r="M3408" s="127" t="n"/>
      <c r="N3408" s="120" t="n"/>
      <c r="O3408" s="120" t="n"/>
      <c r="P3408" s="120" t="n"/>
      <c r="Q3408" s="120" t="n"/>
      <c r="R3408" s="121" t="n"/>
      <c r="S3408" s="121" t="n"/>
      <c r="T3408" s="121" t="n"/>
      <c r="U3408" s="121" t="n"/>
      <c r="V3408" s="117">
        <f>IF(P3408="NA","NA",IF(P3408&lt;&gt;"",TEXT(P3408-N3408,"[h].mm"),""))</f>
        <v/>
      </c>
      <c r="W3408" s="118">
        <f>IF(AND(R3408="",S3408=""),"",R3408+S3408)</f>
        <v/>
      </c>
      <c r="X3408" s="116">
        <f>IF(O3408&lt;&gt;"",DATE(YEAR(O3408), MONTH(O3408), DAY(O3408)),"")</f>
        <v/>
      </c>
      <c r="Y3408" s="122" t="n"/>
      <c r="Z3408" s="123" t="n"/>
      <c r="AA3408" s="117">
        <f>IF(F3408="Re-assigned","NA",IF(W3408="","",IF(W3408&gt;=VLOOKUP(D3408,SLAMatrix,3,FALSE),"Yes",IF(W3408&lt;VLOOKUP(D3408,SLAMatrix,2,FALSE),"No","Internal"))))</f>
        <v/>
      </c>
      <c r="AB3408" s="123" t="n"/>
      <c r="AC3408" s="123" t="n"/>
      <c r="AD3408" s="119" t="n"/>
      <c r="AE3408" s="125" t="n"/>
      <c r="AF3408" s="124">
        <f>MONTH(O3408)</f>
        <v/>
      </c>
      <c r="AG3408" s="124">
        <f>VLOOKUP(IFERROR(MID(AE3408,1,(FIND(",",AE3408,1)-1)),AE3408),Facility_Region_Mapping,2,FALSE)</f>
        <v/>
      </c>
      <c r="AH3408" s="124" t="n"/>
      <c r="AI3408" s="124">
        <f>IF(C3408&lt;&gt;"",IF(M3408="ESM User",getInterfaceName($C3408),"NA"),"")</f>
        <v/>
      </c>
      <c r="AJ3408" s="116">
        <f>IF(Q3408&lt;&gt;"",DATE(YEAR(Q3408), MONTH(Q3408), DAY(Q3408)),"")</f>
        <v/>
      </c>
      <c r="AK3408" s="130">
        <f>IF(Q3408&lt;&gt;0,Q3408-N3408,TODAY()-N3408)</f>
        <v/>
      </c>
      <c r="AL3408" s="112">
        <f>IF(F3408="Re-assigned",0,IF(H3408="Closed",0,IF(H3408="Service Restored",0,IF(H3408="",0,1))))</f>
        <v/>
      </c>
      <c r="AM3408" s="124">
        <f>IF(AL3408=0,"",IF(AK3408&gt;20.99,"Aged","Non-Aged"))</f>
        <v/>
      </c>
      <c r="AN3408" s="112">
        <f>IF(Q3408&lt;&gt;"",MONTH(Q3408),"")</f>
        <v/>
      </c>
      <c r="AO3408" s="112">
        <f>IFERROR(VALUE(V3408),0)</f>
        <v/>
      </c>
    </row>
    <row customFormat="1" customHeight="1" ht="29.25" r="3409" s="112" spans="1:41">
      <c r="A3409" s="127" t="n"/>
      <c r="B3409" s="113" t="n"/>
      <c r="C3409" s="127" t="n"/>
      <c r="D3409" s="127" t="n"/>
      <c r="E3409" s="114">
        <f>IF(F3409 &lt;&gt; "",VLOOKUP(F3409,CategoryLookup,2,FALSE), "")</f>
        <v/>
      </c>
      <c r="F3409" s="126" t="n"/>
      <c r="G3409" s="127" t="n"/>
      <c r="H3409" s="127" t="n"/>
      <c r="I3409" s="127" t="n"/>
      <c r="J3409" s="127" t="n"/>
      <c r="K3409" s="127" t="n"/>
      <c r="L3409" s="127" t="n"/>
      <c r="M3409" s="127" t="n"/>
      <c r="N3409" s="120" t="n"/>
      <c r="O3409" s="120" t="n"/>
      <c r="P3409" s="120" t="n"/>
      <c r="Q3409" s="120" t="n"/>
      <c r="R3409" s="121" t="n"/>
      <c r="S3409" s="121" t="n"/>
      <c r="T3409" s="121" t="n"/>
      <c r="U3409" s="121" t="n"/>
      <c r="V3409" s="117">
        <f>IF(P3409="NA","NA",IF(P3409&lt;&gt;"",TEXT(P3409-N3409,"[h].mm"),""))</f>
        <v/>
      </c>
      <c r="W3409" s="118">
        <f>IF(AND(R3409="",S3409=""),"",R3409+S3409)</f>
        <v/>
      </c>
      <c r="X3409" s="116">
        <f>IF(O3409&lt;&gt;"",DATE(YEAR(O3409), MONTH(O3409), DAY(O3409)),"")</f>
        <v/>
      </c>
      <c r="Y3409" s="122" t="n"/>
      <c r="Z3409" s="123" t="n"/>
      <c r="AA3409" s="117">
        <f>IF(F3409="Re-assigned","NA",IF(W3409="","",IF(W3409&gt;=VLOOKUP(D3409,SLAMatrix,3,FALSE),"Yes",IF(W3409&lt;VLOOKUP(D3409,SLAMatrix,2,FALSE),"No","Internal"))))</f>
        <v/>
      </c>
      <c r="AB3409" s="123" t="n"/>
      <c r="AC3409" s="123" t="n"/>
      <c r="AD3409" s="119" t="n"/>
      <c r="AE3409" s="125" t="n"/>
      <c r="AF3409" s="124">
        <f>MONTH(O3409)</f>
        <v/>
      </c>
      <c r="AG3409" s="124">
        <f>VLOOKUP(IFERROR(MID(AE3409,1,(FIND(",",AE3409,1)-1)),AE3409),Facility_Region_Mapping,2,FALSE)</f>
        <v/>
      </c>
      <c r="AH3409" s="124" t="n"/>
      <c r="AI3409" s="124">
        <f>IF(C3409&lt;&gt;"",IF(M3409="ESM User",getInterfaceName($C3409),"NA"),"")</f>
        <v/>
      </c>
      <c r="AJ3409" s="116">
        <f>IF(Q3409&lt;&gt;"",DATE(YEAR(Q3409), MONTH(Q3409), DAY(Q3409)),"")</f>
        <v/>
      </c>
      <c r="AK3409" s="130">
        <f>IF(Q3409&lt;&gt;0,Q3409-N3409,TODAY()-N3409)</f>
        <v/>
      </c>
      <c r="AL3409" s="112">
        <f>IF(F3409="Re-assigned",0,IF(H3409="Closed",0,IF(H3409="Service Restored",0,IF(H3409="",0,1))))</f>
        <v/>
      </c>
      <c r="AM3409" s="124">
        <f>IF(AL3409=0,"",IF(AK3409&gt;20.99,"Aged","Non-Aged"))</f>
        <v/>
      </c>
      <c r="AN3409" s="112">
        <f>IF(Q3409&lt;&gt;"",MONTH(Q3409),"")</f>
        <v/>
      </c>
      <c r="AO3409" s="112">
        <f>IFERROR(VALUE(V3409),0)</f>
        <v/>
      </c>
    </row>
    <row customFormat="1" customHeight="1" ht="29.25" r="3410" s="112" spans="1:41">
      <c r="A3410" s="127" t="n"/>
      <c r="B3410" s="113" t="n"/>
      <c r="C3410" s="127" t="n"/>
      <c r="D3410" s="127" t="n"/>
      <c r="E3410" s="114">
        <f>IF(F3410 &lt;&gt; "",VLOOKUP(F3410,CategoryLookup,2,FALSE), "")</f>
        <v/>
      </c>
      <c r="F3410" s="126" t="n"/>
      <c r="G3410" s="127" t="n"/>
      <c r="H3410" s="127" t="n"/>
      <c r="I3410" s="127" t="n"/>
      <c r="J3410" s="127" t="n"/>
      <c r="K3410" s="127" t="n"/>
      <c r="L3410" s="127" t="n"/>
      <c r="M3410" s="127" t="n"/>
      <c r="N3410" s="120" t="n"/>
      <c r="O3410" s="120" t="n"/>
      <c r="P3410" s="120" t="n"/>
      <c r="Q3410" s="120" t="n"/>
      <c r="R3410" s="121" t="n"/>
      <c r="S3410" s="121" t="n"/>
      <c r="T3410" s="121" t="n"/>
      <c r="U3410" s="121" t="n"/>
      <c r="V3410" s="117">
        <f>IF(P3410="NA","NA",IF(P3410&lt;&gt;"",TEXT(P3410-N3410,"[h].mm"),""))</f>
        <v/>
      </c>
      <c r="W3410" s="118">
        <f>IF(AND(R3410="",S3410=""),"",R3410+S3410)</f>
        <v/>
      </c>
      <c r="X3410" s="116">
        <f>IF(O3410&lt;&gt;"",DATE(YEAR(O3410), MONTH(O3410), DAY(O3410)),"")</f>
        <v/>
      </c>
      <c r="Y3410" s="122" t="n"/>
      <c r="Z3410" s="123" t="n"/>
      <c r="AA3410" s="117">
        <f>IF(F3410="Re-assigned","NA",IF(W3410="","",IF(W3410&gt;=VLOOKUP(D3410,SLAMatrix,3,FALSE),"Yes",IF(W3410&lt;VLOOKUP(D3410,SLAMatrix,2,FALSE),"No","Internal"))))</f>
        <v/>
      </c>
      <c r="AB3410" s="123" t="n"/>
      <c r="AC3410" s="123" t="n"/>
      <c r="AD3410" s="119" t="n"/>
      <c r="AE3410" s="125" t="n"/>
      <c r="AF3410" s="124">
        <f>MONTH(O3410)</f>
        <v/>
      </c>
      <c r="AG3410" s="124">
        <f>VLOOKUP(IFERROR(MID(AE3410,1,(FIND(",",AE3410,1)-1)),AE3410),Facility_Region_Mapping,2,FALSE)</f>
        <v/>
      </c>
      <c r="AH3410" s="124" t="n"/>
      <c r="AI3410" s="124">
        <f>IF(C3410&lt;&gt;"",IF(M3410="ESM User",getInterfaceName($C3410),"NA"),"")</f>
        <v/>
      </c>
      <c r="AJ3410" s="116">
        <f>IF(Q3410&lt;&gt;"",DATE(YEAR(Q3410), MONTH(Q3410), DAY(Q3410)),"")</f>
        <v/>
      </c>
      <c r="AK3410" s="130">
        <f>IF(Q3410&lt;&gt;0,Q3410-N3410,TODAY()-N3410)</f>
        <v/>
      </c>
      <c r="AL3410" s="112">
        <f>IF(F3410="Re-assigned",0,IF(H3410="Closed",0,IF(H3410="Service Restored",0,IF(H3410="",0,1))))</f>
        <v/>
      </c>
      <c r="AM3410" s="124">
        <f>IF(AL3410=0,"",IF(AK3410&gt;20.99,"Aged","Non-Aged"))</f>
        <v/>
      </c>
      <c r="AN3410" s="112">
        <f>IF(Q3410&lt;&gt;"",MONTH(Q3410),"")</f>
        <v/>
      </c>
      <c r="AO3410" s="112">
        <f>IFERROR(VALUE(V3410),0)</f>
        <v/>
      </c>
    </row>
    <row customFormat="1" customHeight="1" ht="29.25" r="3411" s="112" spans="1:41">
      <c r="A3411" s="127" t="n"/>
      <c r="B3411" s="113" t="n"/>
      <c r="C3411" s="127" t="n"/>
      <c r="D3411" s="127" t="n"/>
      <c r="E3411" s="114">
        <f>IF(F3411 &lt;&gt; "",VLOOKUP(F3411,CategoryLookup,2,FALSE), "")</f>
        <v/>
      </c>
      <c r="F3411" s="126" t="n"/>
      <c r="G3411" s="127" t="n"/>
      <c r="H3411" s="127" t="n"/>
      <c r="I3411" s="127" t="n"/>
      <c r="J3411" s="127" t="n"/>
      <c r="K3411" s="127" t="n"/>
      <c r="L3411" s="127" t="n"/>
      <c r="M3411" s="127" t="n"/>
      <c r="N3411" s="120" t="n"/>
      <c r="O3411" s="120" t="n"/>
      <c r="P3411" s="120" t="n"/>
      <c r="Q3411" s="120" t="n"/>
      <c r="R3411" s="121" t="n"/>
      <c r="S3411" s="121" t="n"/>
      <c r="T3411" s="121" t="n"/>
      <c r="U3411" s="121" t="n"/>
      <c r="V3411" s="117">
        <f>IF(P3411="NA","NA",IF(P3411&lt;&gt;"",TEXT(P3411-N3411,"[h].mm"),""))</f>
        <v/>
      </c>
      <c r="W3411" s="118">
        <f>IF(AND(R3411="",S3411=""),"",R3411+S3411)</f>
        <v/>
      </c>
      <c r="X3411" s="116">
        <f>IF(O3411&lt;&gt;"",DATE(YEAR(O3411), MONTH(O3411), DAY(O3411)),"")</f>
        <v/>
      </c>
      <c r="Y3411" s="122" t="n"/>
      <c r="Z3411" s="123" t="n"/>
      <c r="AA3411" s="117">
        <f>IF(F3411="Re-assigned","NA",IF(W3411="","",IF(W3411&gt;=VLOOKUP(D3411,SLAMatrix,3,FALSE),"Yes",IF(W3411&lt;VLOOKUP(D3411,SLAMatrix,2,FALSE),"No","Internal"))))</f>
        <v/>
      </c>
      <c r="AB3411" s="123" t="n"/>
      <c r="AC3411" s="123" t="n"/>
      <c r="AD3411" s="119" t="n"/>
      <c r="AE3411" s="125" t="n"/>
      <c r="AF3411" s="124">
        <f>MONTH(O3411)</f>
        <v/>
      </c>
      <c r="AG3411" s="124">
        <f>VLOOKUP(IFERROR(MID(AE3411,1,(FIND(",",AE3411,1)-1)),AE3411),Facility_Region_Mapping,2,FALSE)</f>
        <v/>
      </c>
      <c r="AH3411" s="124" t="n"/>
      <c r="AI3411" s="124">
        <f>IF(C3411&lt;&gt;"",IF(M3411="ESM User",getInterfaceName($C3411),"NA"),"")</f>
        <v/>
      </c>
      <c r="AJ3411" s="116">
        <f>IF(Q3411&lt;&gt;"",DATE(YEAR(Q3411), MONTH(Q3411), DAY(Q3411)),"")</f>
        <v/>
      </c>
      <c r="AK3411" s="130">
        <f>IF(Q3411&lt;&gt;0,Q3411-N3411,TODAY()-N3411)</f>
        <v/>
      </c>
      <c r="AL3411" s="112">
        <f>IF(F3411="Re-assigned",0,IF(H3411="Closed",0,IF(H3411="Service Restored",0,IF(H3411="",0,1))))</f>
        <v/>
      </c>
      <c r="AM3411" s="124">
        <f>IF(AL3411=0,"",IF(AK3411&gt;20.99,"Aged","Non-Aged"))</f>
        <v/>
      </c>
      <c r="AN3411" s="112">
        <f>IF(Q3411&lt;&gt;"",MONTH(Q3411),"")</f>
        <v/>
      </c>
      <c r="AO3411" s="112">
        <f>IFERROR(VALUE(V3411),0)</f>
        <v/>
      </c>
    </row>
    <row customFormat="1" customHeight="1" ht="29.25" r="3412" s="112" spans="1:41">
      <c r="A3412" s="127" t="n"/>
      <c r="B3412" s="113" t="n"/>
      <c r="C3412" s="127" t="n"/>
      <c r="D3412" s="127" t="n"/>
      <c r="E3412" s="114">
        <f>IF(F3412 &lt;&gt; "",VLOOKUP(F3412,CategoryLookup,2,FALSE), "")</f>
        <v/>
      </c>
      <c r="F3412" s="126" t="n"/>
      <c r="G3412" s="127" t="n"/>
      <c r="H3412" s="127" t="n"/>
      <c r="I3412" s="127" t="n"/>
      <c r="J3412" s="127" t="n"/>
      <c r="K3412" s="127" t="n"/>
      <c r="L3412" s="127" t="n"/>
      <c r="M3412" s="127" t="n"/>
      <c r="N3412" s="120" t="n"/>
      <c r="O3412" s="120" t="n"/>
      <c r="P3412" s="120" t="n"/>
      <c r="Q3412" s="120" t="n"/>
      <c r="R3412" s="121" t="n"/>
      <c r="S3412" s="121" t="n"/>
      <c r="T3412" s="121" t="n"/>
      <c r="U3412" s="121" t="n"/>
      <c r="V3412" s="117">
        <f>IF(P3412="NA","NA",IF(P3412&lt;&gt;"",TEXT(P3412-N3412,"[h].mm"),""))</f>
        <v/>
      </c>
      <c r="W3412" s="118">
        <f>IF(AND(R3412="",S3412=""),"",R3412+S3412)</f>
        <v/>
      </c>
      <c r="X3412" s="116">
        <f>IF(O3412&lt;&gt;"",DATE(YEAR(O3412), MONTH(O3412), DAY(O3412)),"")</f>
        <v/>
      </c>
      <c r="Y3412" s="122" t="n"/>
      <c r="Z3412" s="123" t="n"/>
      <c r="AA3412" s="117">
        <f>IF(F3412="Re-assigned","NA",IF(W3412="","",IF(W3412&gt;=VLOOKUP(D3412,SLAMatrix,3,FALSE),"Yes",IF(W3412&lt;VLOOKUP(D3412,SLAMatrix,2,FALSE),"No","Internal"))))</f>
        <v/>
      </c>
      <c r="AB3412" s="123" t="n"/>
      <c r="AC3412" s="123" t="n"/>
      <c r="AD3412" s="119" t="n"/>
      <c r="AE3412" s="125" t="n"/>
      <c r="AF3412" s="124">
        <f>MONTH(O3412)</f>
        <v/>
      </c>
      <c r="AG3412" s="124">
        <f>VLOOKUP(IFERROR(MID(AE3412,1,(FIND(",",AE3412,1)-1)),AE3412),Facility_Region_Mapping,2,FALSE)</f>
        <v/>
      </c>
      <c r="AH3412" s="124" t="n"/>
      <c r="AI3412" s="124">
        <f>IF(C3412&lt;&gt;"",IF(M3412="ESM User",getInterfaceName($C3412),"NA"),"")</f>
        <v/>
      </c>
      <c r="AJ3412" s="116">
        <f>IF(Q3412&lt;&gt;"",DATE(YEAR(Q3412), MONTH(Q3412), DAY(Q3412)),"")</f>
        <v/>
      </c>
      <c r="AK3412" s="130">
        <f>IF(Q3412&lt;&gt;0,Q3412-N3412,TODAY()-N3412)</f>
        <v/>
      </c>
      <c r="AL3412" s="112">
        <f>IF(F3412="Re-assigned",0,IF(H3412="Closed",0,IF(H3412="Service Restored",0,IF(H3412="",0,1))))</f>
        <v/>
      </c>
      <c r="AM3412" s="124">
        <f>IF(AL3412=0,"",IF(AK3412&gt;20.99,"Aged","Non-Aged"))</f>
        <v/>
      </c>
      <c r="AN3412" s="112">
        <f>IF(Q3412&lt;&gt;"",MONTH(Q3412),"")</f>
        <v/>
      </c>
      <c r="AO3412" s="112">
        <f>IFERROR(VALUE(V3412),0)</f>
        <v/>
      </c>
    </row>
    <row customFormat="1" customHeight="1" ht="29.25" r="3413" s="112" spans="1:41">
      <c r="A3413" s="127" t="n"/>
      <c r="B3413" s="113" t="n"/>
      <c r="C3413" s="127" t="n"/>
      <c r="D3413" s="127" t="n"/>
      <c r="E3413" s="114">
        <f>IF(F3413 &lt;&gt; "",VLOOKUP(F3413,CategoryLookup,2,FALSE), "")</f>
        <v/>
      </c>
      <c r="F3413" s="126" t="n"/>
      <c r="G3413" s="127" t="n"/>
      <c r="H3413" s="127" t="n"/>
      <c r="I3413" s="127" t="n"/>
      <c r="J3413" s="127" t="n"/>
      <c r="K3413" s="127" t="n"/>
      <c r="L3413" s="127" t="n"/>
      <c r="M3413" s="127" t="n"/>
      <c r="N3413" s="120" t="n"/>
      <c r="O3413" s="120" t="n"/>
      <c r="P3413" s="120" t="n"/>
      <c r="Q3413" s="120" t="n"/>
      <c r="R3413" s="121" t="n"/>
      <c r="S3413" s="121" t="n"/>
      <c r="T3413" s="121" t="n"/>
      <c r="U3413" s="121" t="n"/>
      <c r="V3413" s="117">
        <f>IF(P3413="NA","NA",IF(P3413&lt;&gt;"",TEXT(P3413-N3413,"[h].mm"),""))</f>
        <v/>
      </c>
      <c r="W3413" s="118">
        <f>IF(AND(R3413="",S3413=""),"",R3413+S3413)</f>
        <v/>
      </c>
      <c r="X3413" s="116">
        <f>IF(O3413&lt;&gt;"",DATE(YEAR(O3413), MONTH(O3413), DAY(O3413)),"")</f>
        <v/>
      </c>
      <c r="Y3413" s="122" t="n"/>
      <c r="Z3413" s="123" t="n"/>
      <c r="AA3413" s="117">
        <f>IF(F3413="Re-assigned","NA",IF(W3413="","",IF(W3413&gt;=VLOOKUP(D3413,SLAMatrix,3,FALSE),"Yes",IF(W3413&lt;VLOOKUP(D3413,SLAMatrix,2,FALSE),"No","Internal"))))</f>
        <v/>
      </c>
      <c r="AB3413" s="123" t="n"/>
      <c r="AC3413" s="123" t="n"/>
      <c r="AD3413" s="119" t="n"/>
      <c r="AE3413" s="125" t="n"/>
      <c r="AF3413" s="124">
        <f>MONTH(O3413)</f>
        <v/>
      </c>
      <c r="AG3413" s="124">
        <f>VLOOKUP(IFERROR(MID(AE3413,1,(FIND(",",AE3413,1)-1)),AE3413),Facility_Region_Mapping,2,FALSE)</f>
        <v/>
      </c>
      <c r="AH3413" s="124" t="n"/>
      <c r="AI3413" s="124">
        <f>IF(C3413&lt;&gt;"",IF(M3413="ESM User",getInterfaceName($C3413),"NA"),"")</f>
        <v/>
      </c>
      <c r="AJ3413" s="116">
        <f>IF(Q3413&lt;&gt;"",DATE(YEAR(Q3413), MONTH(Q3413), DAY(Q3413)),"")</f>
        <v/>
      </c>
      <c r="AK3413" s="130">
        <f>IF(Q3413&lt;&gt;0,Q3413-N3413,TODAY()-N3413)</f>
        <v/>
      </c>
      <c r="AL3413" s="112">
        <f>IF(F3413="Re-assigned",0,IF(H3413="Closed",0,IF(H3413="Service Restored",0,IF(H3413="",0,1))))</f>
        <v/>
      </c>
      <c r="AM3413" s="124">
        <f>IF(AL3413=0,"",IF(AK3413&gt;20.99,"Aged","Non-Aged"))</f>
        <v/>
      </c>
      <c r="AN3413" s="112">
        <f>IF(Q3413&lt;&gt;"",MONTH(Q3413),"")</f>
        <v/>
      </c>
      <c r="AO3413" s="112">
        <f>IFERROR(VALUE(V3413),0)</f>
        <v/>
      </c>
    </row>
    <row customFormat="1" customHeight="1" ht="29.25" r="3414" s="112" spans="1:41">
      <c r="A3414" s="127" t="n"/>
      <c r="B3414" s="113" t="n"/>
      <c r="C3414" s="127" t="n"/>
      <c r="D3414" s="127" t="n"/>
      <c r="E3414" s="114">
        <f>IF(F3414 &lt;&gt; "",VLOOKUP(F3414,CategoryLookup,2,FALSE), "")</f>
        <v/>
      </c>
      <c r="F3414" s="126" t="n"/>
      <c r="G3414" s="127" t="n"/>
      <c r="H3414" s="127" t="n"/>
      <c r="I3414" s="127" t="n"/>
      <c r="J3414" s="127" t="n"/>
      <c r="K3414" s="127" t="n"/>
      <c r="L3414" s="127" t="n"/>
      <c r="M3414" s="127" t="n"/>
      <c r="N3414" s="120" t="n"/>
      <c r="O3414" s="120" t="n"/>
      <c r="P3414" s="120" t="n"/>
      <c r="Q3414" s="120" t="n"/>
      <c r="R3414" s="121" t="n"/>
      <c r="S3414" s="121" t="n"/>
      <c r="T3414" s="121" t="n"/>
      <c r="U3414" s="121" t="n"/>
      <c r="V3414" s="117">
        <f>IF(P3414="NA","NA",IF(P3414&lt;&gt;"",TEXT(P3414-N3414,"[h].mm"),""))</f>
        <v/>
      </c>
      <c r="W3414" s="118">
        <f>IF(AND(R3414="",S3414=""),"",R3414+S3414)</f>
        <v/>
      </c>
      <c r="X3414" s="116">
        <f>IF(O3414&lt;&gt;"",DATE(YEAR(O3414), MONTH(O3414), DAY(O3414)),"")</f>
        <v/>
      </c>
      <c r="Y3414" s="122" t="n"/>
      <c r="Z3414" s="123" t="n"/>
      <c r="AA3414" s="117">
        <f>IF(F3414="Re-assigned","NA",IF(W3414="","",IF(W3414&gt;=VLOOKUP(D3414,SLAMatrix,3,FALSE),"Yes",IF(W3414&lt;VLOOKUP(D3414,SLAMatrix,2,FALSE),"No","Internal"))))</f>
        <v/>
      </c>
      <c r="AB3414" s="123" t="n"/>
      <c r="AC3414" s="123" t="n"/>
      <c r="AD3414" s="119" t="n"/>
      <c r="AE3414" s="125" t="n"/>
      <c r="AF3414" s="124">
        <f>MONTH(O3414)</f>
        <v/>
      </c>
      <c r="AG3414" s="124">
        <f>VLOOKUP(IFERROR(MID(AE3414,1,(FIND(",",AE3414,1)-1)),AE3414),Facility_Region_Mapping,2,FALSE)</f>
        <v/>
      </c>
      <c r="AH3414" s="124" t="n"/>
      <c r="AI3414" s="124">
        <f>IF(C3414&lt;&gt;"",IF(M3414="ESM User",getInterfaceName($C3414),"NA"),"")</f>
        <v/>
      </c>
      <c r="AJ3414" s="116">
        <f>IF(Q3414&lt;&gt;"",DATE(YEAR(Q3414), MONTH(Q3414), DAY(Q3414)),"")</f>
        <v/>
      </c>
      <c r="AK3414" s="130">
        <f>IF(Q3414&lt;&gt;0,Q3414-N3414,TODAY()-N3414)</f>
        <v/>
      </c>
      <c r="AL3414" s="112">
        <f>IF(F3414="Re-assigned",0,IF(H3414="Closed",0,IF(H3414="Service Restored",0,IF(H3414="",0,1))))</f>
        <v/>
      </c>
      <c r="AM3414" s="124">
        <f>IF(AL3414=0,"",IF(AK3414&gt;20.99,"Aged","Non-Aged"))</f>
        <v/>
      </c>
      <c r="AN3414" s="112">
        <f>IF(Q3414&lt;&gt;"",MONTH(Q3414),"")</f>
        <v/>
      </c>
      <c r="AO3414" s="112">
        <f>IFERROR(VALUE(V3414),0)</f>
        <v/>
      </c>
    </row>
    <row customFormat="1" customHeight="1" ht="29.25" r="3415" s="112" spans="1:41">
      <c r="A3415" s="127" t="n"/>
      <c r="B3415" s="113" t="n"/>
      <c r="C3415" s="127" t="n"/>
      <c r="D3415" s="127" t="n"/>
      <c r="E3415" s="114">
        <f>IF(F3415 &lt;&gt; "",VLOOKUP(F3415,CategoryLookup,2,FALSE), "")</f>
        <v/>
      </c>
      <c r="F3415" s="126" t="n"/>
      <c r="G3415" s="127" t="n"/>
      <c r="H3415" s="127" t="n"/>
      <c r="I3415" s="127" t="n"/>
      <c r="J3415" s="127" t="n"/>
      <c r="K3415" s="127" t="n"/>
      <c r="L3415" s="127" t="n"/>
      <c r="M3415" s="127" t="n"/>
      <c r="N3415" s="120" t="n"/>
      <c r="O3415" s="120" t="n"/>
      <c r="P3415" s="120" t="n"/>
      <c r="Q3415" s="120" t="n"/>
      <c r="R3415" s="121" t="n"/>
      <c r="S3415" s="121" t="n"/>
      <c r="T3415" s="121" t="n"/>
      <c r="U3415" s="121" t="n"/>
      <c r="V3415" s="117">
        <f>IF(P3415="NA","NA",IF(P3415&lt;&gt;"",TEXT(P3415-N3415,"[h].mm"),""))</f>
        <v/>
      </c>
      <c r="W3415" s="118">
        <f>IF(AND(R3415="",S3415=""),"",R3415+S3415)</f>
        <v/>
      </c>
      <c r="X3415" s="116">
        <f>IF(O3415&lt;&gt;"",DATE(YEAR(O3415), MONTH(O3415), DAY(O3415)),"")</f>
        <v/>
      </c>
      <c r="Y3415" s="122" t="n"/>
      <c r="Z3415" s="123" t="n"/>
      <c r="AA3415" s="117">
        <f>IF(F3415="Re-assigned","NA",IF(W3415="","",IF(W3415&gt;=VLOOKUP(D3415,SLAMatrix,3,FALSE),"Yes",IF(W3415&lt;VLOOKUP(D3415,SLAMatrix,2,FALSE),"No","Internal"))))</f>
        <v/>
      </c>
      <c r="AB3415" s="123" t="n"/>
      <c r="AC3415" s="123" t="n"/>
      <c r="AD3415" s="119" t="n"/>
      <c r="AE3415" s="125" t="n"/>
      <c r="AF3415" s="124">
        <f>MONTH(O3415)</f>
        <v/>
      </c>
      <c r="AG3415" s="124">
        <f>VLOOKUP(IFERROR(MID(AE3415,1,(FIND(",",AE3415,1)-1)),AE3415),Facility_Region_Mapping,2,FALSE)</f>
        <v/>
      </c>
      <c r="AH3415" s="124" t="n"/>
      <c r="AI3415" s="124">
        <f>IF(C3415&lt;&gt;"",IF(M3415="ESM User",getInterfaceName($C3415),"NA"),"")</f>
        <v/>
      </c>
      <c r="AJ3415" s="116">
        <f>IF(Q3415&lt;&gt;"",DATE(YEAR(Q3415), MONTH(Q3415), DAY(Q3415)),"")</f>
        <v/>
      </c>
      <c r="AK3415" s="130">
        <f>IF(Q3415&lt;&gt;0,Q3415-N3415,TODAY()-N3415)</f>
        <v/>
      </c>
      <c r="AL3415" s="112">
        <f>IF(F3415="Re-assigned",0,IF(H3415="Closed",0,IF(H3415="Service Restored",0,IF(H3415="",0,1))))</f>
        <v/>
      </c>
      <c r="AM3415" s="124">
        <f>IF(AL3415=0,"",IF(AK3415&gt;20.99,"Aged","Non-Aged"))</f>
        <v/>
      </c>
      <c r="AN3415" s="112">
        <f>IF(Q3415&lt;&gt;"",MONTH(Q3415),"")</f>
        <v/>
      </c>
      <c r="AO3415" s="112">
        <f>IFERROR(VALUE(V3415),0)</f>
        <v/>
      </c>
    </row>
    <row customFormat="1" customHeight="1" ht="29.25" r="3416" s="112" spans="1:41">
      <c r="A3416" s="127" t="n"/>
      <c r="B3416" s="113" t="n"/>
      <c r="C3416" s="127" t="n"/>
      <c r="D3416" s="127" t="n"/>
      <c r="E3416" s="114">
        <f>IF(F3416 &lt;&gt; "",VLOOKUP(F3416,CategoryLookup,2,FALSE), "")</f>
        <v/>
      </c>
      <c r="F3416" s="126" t="n"/>
      <c r="G3416" s="127" t="n"/>
      <c r="H3416" s="127" t="n"/>
      <c r="I3416" s="127" t="n"/>
      <c r="J3416" s="127" t="n"/>
      <c r="K3416" s="127" t="n"/>
      <c r="L3416" s="127" t="n"/>
      <c r="M3416" s="127" t="n"/>
      <c r="N3416" s="120" t="n"/>
      <c r="O3416" s="120" t="n"/>
      <c r="P3416" s="120" t="n"/>
      <c r="Q3416" s="120" t="n"/>
      <c r="R3416" s="121" t="n"/>
      <c r="S3416" s="121" t="n"/>
      <c r="T3416" s="121" t="n"/>
      <c r="U3416" s="121" t="n"/>
      <c r="V3416" s="117">
        <f>IF(P3416="NA","NA",IF(P3416&lt;&gt;"",TEXT(P3416-N3416,"[h].mm"),""))</f>
        <v/>
      </c>
      <c r="W3416" s="118">
        <f>IF(AND(R3416="",S3416=""),"",R3416+S3416)</f>
        <v/>
      </c>
      <c r="X3416" s="116">
        <f>IF(O3416&lt;&gt;"",DATE(YEAR(O3416), MONTH(O3416), DAY(O3416)),"")</f>
        <v/>
      </c>
      <c r="Y3416" s="122" t="n"/>
      <c r="Z3416" s="123" t="n"/>
      <c r="AA3416" s="117">
        <f>IF(F3416="Re-assigned","NA",IF(W3416="","",IF(W3416&gt;=VLOOKUP(D3416,SLAMatrix,3,FALSE),"Yes",IF(W3416&lt;VLOOKUP(D3416,SLAMatrix,2,FALSE),"No","Internal"))))</f>
        <v/>
      </c>
      <c r="AB3416" s="123" t="n"/>
      <c r="AC3416" s="123" t="n"/>
      <c r="AD3416" s="119" t="n"/>
      <c r="AE3416" s="125" t="n"/>
      <c r="AF3416" s="124">
        <f>MONTH(O3416)</f>
        <v/>
      </c>
      <c r="AG3416" s="124">
        <f>VLOOKUP(IFERROR(MID(AE3416,1,(FIND(",",AE3416,1)-1)),AE3416),Facility_Region_Mapping,2,FALSE)</f>
        <v/>
      </c>
      <c r="AH3416" s="124" t="n"/>
      <c r="AI3416" s="124">
        <f>IF(C3416&lt;&gt;"",IF(M3416="ESM User",getInterfaceName($C3416),"NA"),"")</f>
        <v/>
      </c>
      <c r="AJ3416" s="116">
        <f>IF(Q3416&lt;&gt;"",DATE(YEAR(Q3416), MONTH(Q3416), DAY(Q3416)),"")</f>
        <v/>
      </c>
      <c r="AK3416" s="130">
        <f>IF(Q3416&lt;&gt;0,Q3416-N3416,TODAY()-N3416)</f>
        <v/>
      </c>
      <c r="AL3416" s="112">
        <f>IF(F3416="Re-assigned",0,IF(H3416="Closed",0,IF(H3416="Service Restored",0,IF(H3416="",0,1))))</f>
        <v/>
      </c>
      <c r="AM3416" s="124">
        <f>IF(AL3416=0,"",IF(AK3416&gt;20.99,"Aged","Non-Aged"))</f>
        <v/>
      </c>
      <c r="AN3416" s="112">
        <f>IF(Q3416&lt;&gt;"",MONTH(Q3416),"")</f>
        <v/>
      </c>
      <c r="AO3416" s="112">
        <f>IFERROR(VALUE(V3416),0)</f>
        <v/>
      </c>
    </row>
    <row customFormat="1" customHeight="1" ht="29.25" r="3417" s="112" spans="1:41">
      <c r="A3417" s="127" t="n"/>
      <c r="B3417" s="113" t="n"/>
      <c r="C3417" s="127" t="n"/>
      <c r="D3417" s="127" t="n"/>
      <c r="E3417" s="114">
        <f>IF(F3417 &lt;&gt; "",VLOOKUP(F3417,CategoryLookup,2,FALSE), "")</f>
        <v/>
      </c>
      <c r="F3417" s="126" t="n"/>
      <c r="G3417" s="127" t="n"/>
      <c r="H3417" s="127" t="n"/>
      <c r="I3417" s="127" t="n"/>
      <c r="J3417" s="127" t="n"/>
      <c r="K3417" s="127" t="n"/>
      <c r="L3417" s="127" t="n"/>
      <c r="M3417" s="127" t="n"/>
      <c r="N3417" s="120" t="n"/>
      <c r="O3417" s="120" t="n"/>
      <c r="P3417" s="120" t="n"/>
      <c r="Q3417" s="120" t="n"/>
      <c r="R3417" s="121" t="n"/>
      <c r="S3417" s="121" t="n"/>
      <c r="T3417" s="121" t="n"/>
      <c r="U3417" s="121" t="n"/>
      <c r="V3417" s="117">
        <f>IF(P3417="NA","NA",IF(P3417&lt;&gt;"",TEXT(P3417-N3417,"[h].mm"),""))</f>
        <v/>
      </c>
      <c r="W3417" s="118">
        <f>IF(AND(R3417="",S3417=""),"",R3417+S3417)</f>
        <v/>
      </c>
      <c r="X3417" s="116">
        <f>IF(O3417&lt;&gt;"",DATE(YEAR(O3417), MONTH(O3417), DAY(O3417)),"")</f>
        <v/>
      </c>
      <c r="Y3417" s="122" t="n"/>
      <c r="Z3417" s="123" t="n"/>
      <c r="AA3417" s="117">
        <f>IF(F3417="Re-assigned","NA",IF(W3417="","",IF(W3417&gt;=VLOOKUP(D3417,SLAMatrix,3,FALSE),"Yes",IF(W3417&lt;VLOOKUP(D3417,SLAMatrix,2,FALSE),"No","Internal"))))</f>
        <v/>
      </c>
      <c r="AB3417" s="123" t="n"/>
      <c r="AC3417" s="123" t="n"/>
      <c r="AD3417" s="119" t="n"/>
      <c r="AE3417" s="125" t="n"/>
      <c r="AF3417" s="124">
        <f>MONTH(O3417)</f>
        <v/>
      </c>
      <c r="AG3417" s="124">
        <f>VLOOKUP(IFERROR(MID(AE3417,1,(FIND(",",AE3417,1)-1)),AE3417),Facility_Region_Mapping,2,FALSE)</f>
        <v/>
      </c>
      <c r="AH3417" s="124" t="n"/>
      <c r="AI3417" s="124">
        <f>IF(C3417&lt;&gt;"",IF(M3417="ESM User",getInterfaceName($C3417),"NA"),"")</f>
        <v/>
      </c>
      <c r="AJ3417" s="116">
        <f>IF(Q3417&lt;&gt;"",DATE(YEAR(Q3417), MONTH(Q3417), DAY(Q3417)),"")</f>
        <v/>
      </c>
      <c r="AK3417" s="130">
        <f>IF(Q3417&lt;&gt;0,Q3417-N3417,TODAY()-N3417)</f>
        <v/>
      </c>
      <c r="AL3417" s="112">
        <f>IF(F3417="Re-assigned",0,IF(H3417="Closed",0,IF(H3417="Service Restored",0,IF(H3417="",0,1))))</f>
        <v/>
      </c>
      <c r="AM3417" s="124">
        <f>IF(AL3417=0,"",IF(AK3417&gt;20.99,"Aged","Non-Aged"))</f>
        <v/>
      </c>
      <c r="AN3417" s="112">
        <f>IF(Q3417&lt;&gt;"",MONTH(Q3417),"")</f>
        <v/>
      </c>
      <c r="AO3417" s="112">
        <f>IFERROR(VALUE(V3417),0)</f>
        <v/>
      </c>
    </row>
    <row customFormat="1" customHeight="1" ht="29.25" r="3418" s="112" spans="1:41">
      <c r="A3418" s="127" t="n"/>
      <c r="B3418" s="113" t="n"/>
      <c r="C3418" s="127" t="n"/>
      <c r="D3418" s="127" t="n"/>
      <c r="E3418" s="114">
        <f>IF(F3418 &lt;&gt; "",VLOOKUP(F3418,CategoryLookup,2,FALSE), "")</f>
        <v/>
      </c>
      <c r="F3418" s="126" t="n"/>
      <c r="G3418" s="127" t="n"/>
      <c r="H3418" s="127" t="n"/>
      <c r="I3418" s="127" t="n"/>
      <c r="J3418" s="127" t="n"/>
      <c r="K3418" s="127" t="n"/>
      <c r="L3418" s="127" t="n"/>
      <c r="M3418" s="127" t="n"/>
      <c r="N3418" s="120" t="n"/>
      <c r="O3418" s="120" t="n"/>
      <c r="P3418" s="120" t="n"/>
      <c r="Q3418" s="120" t="n"/>
      <c r="R3418" s="121" t="n"/>
      <c r="S3418" s="121" t="n"/>
      <c r="T3418" s="121" t="n"/>
      <c r="U3418" s="121" t="n"/>
      <c r="V3418" s="117">
        <f>IF(P3418="NA","NA",IF(P3418&lt;&gt;"",TEXT(P3418-N3418,"[h].mm"),""))</f>
        <v/>
      </c>
      <c r="W3418" s="118">
        <f>IF(AND(R3418="",S3418=""),"",R3418+S3418)</f>
        <v/>
      </c>
      <c r="X3418" s="116">
        <f>IF(O3418&lt;&gt;"",DATE(YEAR(O3418), MONTH(O3418), DAY(O3418)),"")</f>
        <v/>
      </c>
      <c r="Y3418" s="122" t="n"/>
      <c r="Z3418" s="123" t="n"/>
      <c r="AA3418" s="117">
        <f>IF(F3418="Re-assigned","NA",IF(W3418="","",IF(W3418&gt;=VLOOKUP(D3418,SLAMatrix,3,FALSE),"Yes",IF(W3418&lt;VLOOKUP(D3418,SLAMatrix,2,FALSE),"No","Internal"))))</f>
        <v/>
      </c>
      <c r="AB3418" s="123" t="n"/>
      <c r="AC3418" s="123" t="n"/>
      <c r="AD3418" s="119" t="n"/>
      <c r="AE3418" s="125" t="n"/>
      <c r="AF3418" s="124">
        <f>MONTH(O3418)</f>
        <v/>
      </c>
      <c r="AG3418" s="124">
        <f>VLOOKUP(IFERROR(MID(AE3418,1,(FIND(",",AE3418,1)-1)),AE3418),Facility_Region_Mapping,2,FALSE)</f>
        <v/>
      </c>
      <c r="AH3418" s="124" t="n"/>
      <c r="AI3418" s="124">
        <f>IF(C3418&lt;&gt;"",IF(M3418="ESM User",getInterfaceName($C3418),"NA"),"")</f>
        <v/>
      </c>
      <c r="AJ3418" s="116">
        <f>IF(Q3418&lt;&gt;"",DATE(YEAR(Q3418), MONTH(Q3418), DAY(Q3418)),"")</f>
        <v/>
      </c>
      <c r="AK3418" s="130">
        <f>IF(Q3418&lt;&gt;0,Q3418-N3418,TODAY()-N3418)</f>
        <v/>
      </c>
      <c r="AL3418" s="112">
        <f>IF(F3418="Re-assigned",0,IF(H3418="Closed",0,IF(H3418="Service Restored",0,IF(H3418="",0,1))))</f>
        <v/>
      </c>
      <c r="AM3418" s="124">
        <f>IF(AL3418=0,"",IF(AK3418&gt;20.99,"Aged","Non-Aged"))</f>
        <v/>
      </c>
      <c r="AN3418" s="112">
        <f>IF(Q3418&lt;&gt;"",MONTH(Q3418),"")</f>
        <v/>
      </c>
      <c r="AO3418" s="112">
        <f>IFERROR(VALUE(V3418),0)</f>
        <v/>
      </c>
    </row>
    <row customFormat="1" customHeight="1" ht="29.25" r="3419" s="112" spans="1:41">
      <c r="A3419" s="127" t="n"/>
      <c r="B3419" s="113" t="n"/>
      <c r="C3419" s="127" t="n"/>
      <c r="D3419" s="127" t="n"/>
      <c r="E3419" s="114">
        <f>IF(F3419 &lt;&gt; "",VLOOKUP(F3419,CategoryLookup,2,FALSE), "")</f>
        <v/>
      </c>
      <c r="F3419" s="126" t="n"/>
      <c r="G3419" s="127" t="n"/>
      <c r="H3419" s="127" t="n"/>
      <c r="I3419" s="127" t="n"/>
      <c r="J3419" s="127" t="n"/>
      <c r="K3419" s="127" t="n"/>
      <c r="L3419" s="127" t="n"/>
      <c r="M3419" s="127" t="n"/>
      <c r="N3419" s="120" t="n"/>
      <c r="O3419" s="120" t="n"/>
      <c r="P3419" s="120" t="n"/>
      <c r="Q3419" s="120" t="n"/>
      <c r="R3419" s="121" t="n"/>
      <c r="S3419" s="121" t="n"/>
      <c r="T3419" s="121" t="n"/>
      <c r="U3419" s="121" t="n"/>
      <c r="V3419" s="117">
        <f>IF(P3419="NA","NA",IF(P3419&lt;&gt;"",TEXT(P3419-N3419,"[h].mm"),""))</f>
        <v/>
      </c>
      <c r="W3419" s="118">
        <f>IF(AND(R3419="",S3419=""),"",R3419+S3419)</f>
        <v/>
      </c>
      <c r="X3419" s="116">
        <f>IF(O3419&lt;&gt;"",DATE(YEAR(O3419), MONTH(O3419), DAY(O3419)),"")</f>
        <v/>
      </c>
      <c r="Y3419" s="122" t="n"/>
      <c r="Z3419" s="123" t="n"/>
      <c r="AA3419" s="117">
        <f>IF(F3419="Re-assigned","NA",IF(W3419="","",IF(W3419&gt;=VLOOKUP(D3419,SLAMatrix,3,FALSE),"Yes",IF(W3419&lt;VLOOKUP(D3419,SLAMatrix,2,FALSE),"No","Internal"))))</f>
        <v/>
      </c>
      <c r="AB3419" s="123" t="n"/>
      <c r="AC3419" s="123" t="n"/>
      <c r="AD3419" s="119" t="n"/>
      <c r="AE3419" s="125" t="n"/>
      <c r="AF3419" s="124">
        <f>MONTH(O3419)</f>
        <v/>
      </c>
      <c r="AG3419" s="124">
        <f>VLOOKUP(IFERROR(MID(AE3419,1,(FIND(",",AE3419,1)-1)),AE3419),Facility_Region_Mapping,2,FALSE)</f>
        <v/>
      </c>
      <c r="AH3419" s="124" t="n"/>
      <c r="AI3419" s="124">
        <f>IF(C3419&lt;&gt;"",IF(M3419="ESM User",getInterfaceName($C3419),"NA"),"")</f>
        <v/>
      </c>
      <c r="AJ3419" s="116">
        <f>IF(Q3419&lt;&gt;"",DATE(YEAR(Q3419), MONTH(Q3419), DAY(Q3419)),"")</f>
        <v/>
      </c>
      <c r="AK3419" s="130">
        <f>IF(Q3419&lt;&gt;0,Q3419-N3419,TODAY()-N3419)</f>
        <v/>
      </c>
      <c r="AL3419" s="112">
        <f>IF(F3419="Re-assigned",0,IF(H3419="Closed",0,IF(H3419="Service Restored",0,IF(H3419="",0,1))))</f>
        <v/>
      </c>
      <c r="AM3419" s="124">
        <f>IF(AL3419=0,"",IF(AK3419&gt;20.99,"Aged","Non-Aged"))</f>
        <v/>
      </c>
      <c r="AN3419" s="112">
        <f>IF(Q3419&lt;&gt;"",MONTH(Q3419),"")</f>
        <v/>
      </c>
      <c r="AO3419" s="112">
        <f>IFERROR(VALUE(V3419),0)</f>
        <v/>
      </c>
    </row>
    <row customFormat="1" customHeight="1" ht="29.25" r="3420" s="112" spans="1:41">
      <c r="A3420" s="127" t="n"/>
      <c r="B3420" s="113" t="n"/>
      <c r="C3420" s="127" t="n"/>
      <c r="D3420" s="127" t="n"/>
      <c r="E3420" s="114">
        <f>IF(F3420 &lt;&gt; "",VLOOKUP(F3420,CategoryLookup,2,FALSE), "")</f>
        <v/>
      </c>
      <c r="F3420" s="126" t="n"/>
      <c r="G3420" s="127" t="n"/>
      <c r="H3420" s="127" t="n"/>
      <c r="I3420" s="127" t="n"/>
      <c r="J3420" s="127" t="n"/>
      <c r="K3420" s="127" t="n"/>
      <c r="L3420" s="127" t="n"/>
      <c r="M3420" s="127" t="n"/>
      <c r="N3420" s="120" t="n"/>
      <c r="O3420" s="120" t="n"/>
      <c r="P3420" s="120" t="n"/>
      <c r="Q3420" s="120" t="n"/>
      <c r="R3420" s="121" t="n"/>
      <c r="S3420" s="121" t="n"/>
      <c r="T3420" s="121" t="n"/>
      <c r="U3420" s="121" t="n"/>
      <c r="V3420" s="117">
        <f>IF(P3420="NA","NA",IF(P3420&lt;&gt;"",TEXT(P3420-N3420,"[h].mm"),""))</f>
        <v/>
      </c>
      <c r="W3420" s="118">
        <f>IF(AND(R3420="",S3420=""),"",R3420+S3420)</f>
        <v/>
      </c>
      <c r="X3420" s="116">
        <f>IF(O3420&lt;&gt;"",DATE(YEAR(O3420), MONTH(O3420), DAY(O3420)),"")</f>
        <v/>
      </c>
      <c r="Y3420" s="122" t="n"/>
      <c r="Z3420" s="123" t="n"/>
      <c r="AA3420" s="117">
        <f>IF(F3420="Re-assigned","NA",IF(W3420="","",IF(W3420&gt;=VLOOKUP(D3420,SLAMatrix,3,FALSE),"Yes",IF(W3420&lt;VLOOKUP(D3420,SLAMatrix,2,FALSE),"No","Internal"))))</f>
        <v/>
      </c>
      <c r="AB3420" s="123" t="n"/>
      <c r="AC3420" s="123" t="n"/>
      <c r="AD3420" s="119" t="n"/>
      <c r="AE3420" s="125" t="n"/>
      <c r="AF3420" s="124">
        <f>MONTH(O3420)</f>
        <v/>
      </c>
      <c r="AG3420" s="124">
        <f>VLOOKUP(IFERROR(MID(AE3420,1,(FIND(",",AE3420,1)-1)),AE3420),Facility_Region_Mapping,2,FALSE)</f>
        <v/>
      </c>
      <c r="AH3420" s="124" t="n"/>
      <c r="AI3420" s="124">
        <f>IF(C3420&lt;&gt;"",IF(M3420="ESM User",getInterfaceName($C3420),"NA"),"")</f>
        <v/>
      </c>
      <c r="AJ3420" s="116">
        <f>IF(Q3420&lt;&gt;"",DATE(YEAR(Q3420), MONTH(Q3420), DAY(Q3420)),"")</f>
        <v/>
      </c>
      <c r="AK3420" s="130">
        <f>IF(Q3420&lt;&gt;0,Q3420-N3420,TODAY()-N3420)</f>
        <v/>
      </c>
      <c r="AL3420" s="112">
        <f>IF(F3420="Re-assigned",0,IF(H3420="Closed",0,IF(H3420="Service Restored",0,IF(H3420="",0,1))))</f>
        <v/>
      </c>
      <c r="AM3420" s="124">
        <f>IF(AL3420=0,"",IF(AK3420&gt;20.99,"Aged","Non-Aged"))</f>
        <v/>
      </c>
      <c r="AN3420" s="112">
        <f>IF(Q3420&lt;&gt;"",MONTH(Q3420),"")</f>
        <v/>
      </c>
      <c r="AO3420" s="112">
        <f>IFERROR(VALUE(V3420),0)</f>
        <v/>
      </c>
    </row>
    <row customFormat="1" customHeight="1" ht="29.25" r="3421" s="112" spans="1:41">
      <c r="A3421" s="127" t="n"/>
      <c r="B3421" s="113" t="n"/>
      <c r="C3421" s="127" t="n"/>
      <c r="D3421" s="127" t="n"/>
      <c r="E3421" s="114">
        <f>IF(F3421 &lt;&gt; "",VLOOKUP(F3421,CategoryLookup,2,FALSE), "")</f>
        <v/>
      </c>
      <c r="F3421" s="126" t="n"/>
      <c r="G3421" s="127" t="n"/>
      <c r="H3421" s="127" t="n"/>
      <c r="I3421" s="127" t="n"/>
      <c r="J3421" s="127" t="n"/>
      <c r="K3421" s="127" t="n"/>
      <c r="L3421" s="127" t="n"/>
      <c r="M3421" s="127" t="n"/>
      <c r="N3421" s="120" t="n"/>
      <c r="O3421" s="120" t="n"/>
      <c r="P3421" s="120" t="n"/>
      <c r="Q3421" s="120" t="n"/>
      <c r="R3421" s="121" t="n"/>
      <c r="S3421" s="121" t="n"/>
      <c r="T3421" s="121" t="n"/>
      <c r="U3421" s="121" t="n"/>
      <c r="V3421" s="117">
        <f>IF(P3421="NA","NA",IF(P3421&lt;&gt;"",TEXT(P3421-N3421,"[h].mm"),""))</f>
        <v/>
      </c>
      <c r="W3421" s="118">
        <f>IF(AND(R3421="",S3421=""),"",R3421+S3421)</f>
        <v/>
      </c>
      <c r="X3421" s="116">
        <f>IF(O3421&lt;&gt;"",DATE(YEAR(O3421), MONTH(O3421), DAY(O3421)),"")</f>
        <v/>
      </c>
      <c r="Y3421" s="122" t="n"/>
      <c r="Z3421" s="123" t="n"/>
      <c r="AA3421" s="117">
        <f>IF(F3421="Re-assigned","NA",IF(W3421="","",IF(W3421&gt;=VLOOKUP(D3421,SLAMatrix,3,FALSE),"Yes",IF(W3421&lt;VLOOKUP(D3421,SLAMatrix,2,FALSE),"No","Internal"))))</f>
        <v/>
      </c>
      <c r="AB3421" s="123" t="n"/>
      <c r="AC3421" s="123" t="n"/>
      <c r="AD3421" s="119" t="n"/>
      <c r="AE3421" s="125" t="n"/>
      <c r="AF3421" s="124">
        <f>MONTH(O3421)</f>
        <v/>
      </c>
      <c r="AG3421" s="124">
        <f>VLOOKUP(IFERROR(MID(AE3421,1,(FIND(",",AE3421,1)-1)),AE3421),Facility_Region_Mapping,2,FALSE)</f>
        <v/>
      </c>
      <c r="AH3421" s="124" t="n"/>
      <c r="AI3421" s="124">
        <f>IF(C3421&lt;&gt;"",IF(M3421="ESM User",getInterfaceName($C3421),"NA"),"")</f>
        <v/>
      </c>
      <c r="AJ3421" s="116">
        <f>IF(Q3421&lt;&gt;"",DATE(YEAR(Q3421), MONTH(Q3421), DAY(Q3421)),"")</f>
        <v/>
      </c>
      <c r="AK3421" s="130">
        <f>IF(Q3421&lt;&gt;0,Q3421-N3421,TODAY()-N3421)</f>
        <v/>
      </c>
      <c r="AL3421" s="112">
        <f>IF(F3421="Re-assigned",0,IF(H3421="Closed",0,IF(H3421="Service Restored",0,IF(H3421="",0,1))))</f>
        <v/>
      </c>
      <c r="AM3421" s="124">
        <f>IF(AL3421=0,"",IF(AK3421&gt;20.99,"Aged","Non-Aged"))</f>
        <v/>
      </c>
      <c r="AN3421" s="112">
        <f>IF(Q3421&lt;&gt;"",MONTH(Q3421),"")</f>
        <v/>
      </c>
      <c r="AO3421" s="112">
        <f>IFERROR(VALUE(V3421),0)</f>
        <v/>
      </c>
    </row>
    <row customFormat="1" customHeight="1" ht="29.25" r="3422" s="112" spans="1:41">
      <c r="A3422" s="127" t="n"/>
      <c r="B3422" s="113" t="n"/>
      <c r="C3422" s="127" t="n"/>
      <c r="D3422" s="127" t="n"/>
      <c r="E3422" s="114">
        <f>IF(F3422 &lt;&gt; "",VLOOKUP(F3422,CategoryLookup,2,FALSE), "")</f>
        <v/>
      </c>
      <c r="F3422" s="126" t="n"/>
      <c r="G3422" s="127" t="n"/>
      <c r="H3422" s="127" t="n"/>
      <c r="I3422" s="127" t="n"/>
      <c r="J3422" s="127" t="n"/>
      <c r="K3422" s="127" t="n"/>
      <c r="L3422" s="127" t="n"/>
      <c r="M3422" s="127" t="n"/>
      <c r="N3422" s="120" t="n"/>
      <c r="O3422" s="120" t="n"/>
      <c r="P3422" s="120" t="n"/>
      <c r="Q3422" s="120" t="n"/>
      <c r="R3422" s="121" t="n"/>
      <c r="S3422" s="121" t="n"/>
      <c r="T3422" s="121" t="n"/>
      <c r="U3422" s="121" t="n"/>
      <c r="V3422" s="117">
        <f>IF(P3422="NA","NA",IF(P3422&lt;&gt;"",TEXT(P3422-N3422,"[h].mm"),""))</f>
        <v/>
      </c>
      <c r="W3422" s="118">
        <f>IF(AND(R3422="",S3422=""),"",R3422+S3422)</f>
        <v/>
      </c>
      <c r="X3422" s="116">
        <f>IF(O3422&lt;&gt;"",DATE(YEAR(O3422), MONTH(O3422), DAY(O3422)),"")</f>
        <v/>
      </c>
      <c r="Y3422" s="122" t="n"/>
      <c r="Z3422" s="123" t="n"/>
      <c r="AA3422" s="117">
        <f>IF(F3422="Re-assigned","NA",IF(W3422="","",IF(W3422&gt;=VLOOKUP(D3422,SLAMatrix,3,FALSE),"Yes",IF(W3422&lt;VLOOKUP(D3422,SLAMatrix,2,FALSE),"No","Internal"))))</f>
        <v/>
      </c>
      <c r="AB3422" s="123" t="n"/>
      <c r="AC3422" s="123" t="n"/>
      <c r="AD3422" s="119" t="n"/>
      <c r="AE3422" s="125" t="n"/>
      <c r="AF3422" s="124">
        <f>MONTH(O3422)</f>
        <v/>
      </c>
      <c r="AG3422" s="124">
        <f>VLOOKUP(IFERROR(MID(AE3422,1,(FIND(",",AE3422,1)-1)),AE3422),Facility_Region_Mapping,2,FALSE)</f>
        <v/>
      </c>
      <c r="AH3422" s="124" t="n"/>
      <c r="AI3422" s="124">
        <f>IF(C3422&lt;&gt;"",IF(M3422="ESM User",getInterfaceName($C3422),"NA"),"")</f>
        <v/>
      </c>
      <c r="AJ3422" s="116">
        <f>IF(Q3422&lt;&gt;"",DATE(YEAR(Q3422), MONTH(Q3422), DAY(Q3422)),"")</f>
        <v/>
      </c>
      <c r="AK3422" s="130">
        <f>IF(Q3422&lt;&gt;0,Q3422-N3422,TODAY()-N3422)</f>
        <v/>
      </c>
      <c r="AL3422" s="112">
        <f>IF(F3422="Re-assigned",0,IF(H3422="Closed",0,IF(H3422="Service Restored",0,IF(H3422="",0,1))))</f>
        <v/>
      </c>
      <c r="AM3422" s="124">
        <f>IF(AL3422=0,"",IF(AK3422&gt;20.99,"Aged","Non-Aged"))</f>
        <v/>
      </c>
      <c r="AN3422" s="112">
        <f>IF(Q3422&lt;&gt;"",MONTH(Q3422),"")</f>
        <v/>
      </c>
      <c r="AO3422" s="112">
        <f>IFERROR(VALUE(V3422),0)</f>
        <v/>
      </c>
    </row>
    <row customFormat="1" customHeight="1" ht="29.25" r="3423" s="112" spans="1:41">
      <c r="A3423" s="127" t="n"/>
      <c r="B3423" s="113" t="n"/>
      <c r="C3423" s="127" t="n"/>
      <c r="D3423" s="127" t="n"/>
      <c r="E3423" s="114">
        <f>IF(F3423 &lt;&gt; "",VLOOKUP(F3423,CategoryLookup,2,FALSE), "")</f>
        <v/>
      </c>
      <c r="F3423" s="126" t="n"/>
      <c r="G3423" s="127" t="n"/>
      <c r="H3423" s="127" t="n"/>
      <c r="I3423" s="127" t="n"/>
      <c r="J3423" s="127" t="n"/>
      <c r="K3423" s="127" t="n"/>
      <c r="L3423" s="127" t="n"/>
      <c r="M3423" s="127" t="n"/>
      <c r="N3423" s="120" t="n"/>
      <c r="O3423" s="120" t="n"/>
      <c r="P3423" s="120" t="n"/>
      <c r="Q3423" s="120" t="n"/>
      <c r="R3423" s="121" t="n"/>
      <c r="S3423" s="121" t="n"/>
      <c r="T3423" s="121" t="n"/>
      <c r="U3423" s="121" t="n"/>
      <c r="V3423" s="117">
        <f>IF(P3423="NA","NA",IF(P3423&lt;&gt;"",TEXT(P3423-N3423,"[h].mm"),""))</f>
        <v/>
      </c>
      <c r="W3423" s="118">
        <f>IF(AND(R3423="",S3423=""),"",R3423+S3423)</f>
        <v/>
      </c>
      <c r="X3423" s="116">
        <f>IF(O3423&lt;&gt;"",DATE(YEAR(O3423), MONTH(O3423), DAY(O3423)),"")</f>
        <v/>
      </c>
      <c r="Y3423" s="122" t="n"/>
      <c r="Z3423" s="123" t="n"/>
      <c r="AA3423" s="117">
        <f>IF(F3423="Re-assigned","NA",IF(W3423="","",IF(W3423&gt;=VLOOKUP(D3423,SLAMatrix,3,FALSE),"Yes",IF(W3423&lt;VLOOKUP(D3423,SLAMatrix,2,FALSE),"No","Internal"))))</f>
        <v/>
      </c>
      <c r="AB3423" s="123" t="n"/>
      <c r="AC3423" s="123" t="n"/>
      <c r="AD3423" s="119" t="n"/>
      <c r="AE3423" s="125" t="n"/>
      <c r="AF3423" s="124">
        <f>MONTH(O3423)</f>
        <v/>
      </c>
      <c r="AG3423" s="124">
        <f>VLOOKUP(IFERROR(MID(AE3423,1,(FIND(",",AE3423,1)-1)),AE3423),Facility_Region_Mapping,2,FALSE)</f>
        <v/>
      </c>
      <c r="AH3423" s="124" t="n"/>
      <c r="AI3423" s="124">
        <f>IF(C3423&lt;&gt;"",IF(M3423="ESM User",getInterfaceName($C3423),"NA"),"")</f>
        <v/>
      </c>
      <c r="AJ3423" s="116">
        <f>IF(Q3423&lt;&gt;"",DATE(YEAR(Q3423), MONTH(Q3423), DAY(Q3423)),"")</f>
        <v/>
      </c>
      <c r="AK3423" s="130">
        <f>IF(Q3423&lt;&gt;0,Q3423-N3423,TODAY()-N3423)</f>
        <v/>
      </c>
      <c r="AL3423" s="112">
        <f>IF(F3423="Re-assigned",0,IF(H3423="Closed",0,IF(H3423="Service Restored",0,IF(H3423="",0,1))))</f>
        <v/>
      </c>
      <c r="AM3423" s="124">
        <f>IF(AL3423=0,"",IF(AK3423&gt;20.99,"Aged","Non-Aged"))</f>
        <v/>
      </c>
      <c r="AN3423" s="112">
        <f>IF(Q3423&lt;&gt;"",MONTH(Q3423),"")</f>
        <v/>
      </c>
      <c r="AO3423" s="112">
        <f>IFERROR(VALUE(V3423),0)</f>
        <v/>
      </c>
    </row>
    <row customFormat="1" customHeight="1" ht="29.25" r="3424" s="112" spans="1:41">
      <c r="A3424" s="127" t="n"/>
      <c r="B3424" s="113" t="n"/>
      <c r="C3424" s="127" t="n"/>
      <c r="D3424" s="127" t="n"/>
      <c r="E3424" s="114">
        <f>IF(F3424 &lt;&gt; "",VLOOKUP(F3424,CategoryLookup,2,FALSE), "")</f>
        <v/>
      </c>
      <c r="F3424" s="126" t="n"/>
      <c r="G3424" s="127" t="n"/>
      <c r="H3424" s="127" t="n"/>
      <c r="I3424" s="127" t="n"/>
      <c r="J3424" s="127" t="n"/>
      <c r="K3424" s="127" t="n"/>
      <c r="L3424" s="127" t="n"/>
      <c r="M3424" s="127" t="n"/>
      <c r="N3424" s="120" t="n"/>
      <c r="O3424" s="120" t="n"/>
      <c r="P3424" s="120" t="n"/>
      <c r="Q3424" s="120" t="n"/>
      <c r="R3424" s="121" t="n"/>
      <c r="S3424" s="121" t="n"/>
      <c r="T3424" s="121" t="n"/>
      <c r="U3424" s="121" t="n"/>
      <c r="V3424" s="117">
        <f>IF(P3424="NA","NA",IF(P3424&lt;&gt;"",TEXT(P3424-N3424,"[h].mm"),""))</f>
        <v/>
      </c>
      <c r="W3424" s="118">
        <f>IF(AND(R3424="",S3424=""),"",R3424+S3424)</f>
        <v/>
      </c>
      <c r="X3424" s="116">
        <f>IF(O3424&lt;&gt;"",DATE(YEAR(O3424), MONTH(O3424), DAY(O3424)),"")</f>
        <v/>
      </c>
      <c r="Y3424" s="122" t="n"/>
      <c r="Z3424" s="123" t="n"/>
      <c r="AA3424" s="117">
        <f>IF(F3424="Re-assigned","NA",IF(W3424="","",IF(W3424&gt;=VLOOKUP(D3424,SLAMatrix,3,FALSE),"Yes",IF(W3424&lt;VLOOKUP(D3424,SLAMatrix,2,FALSE),"No","Internal"))))</f>
        <v/>
      </c>
      <c r="AB3424" s="123" t="n"/>
      <c r="AC3424" s="123" t="n"/>
      <c r="AD3424" s="119" t="n"/>
      <c r="AE3424" s="125" t="n"/>
      <c r="AF3424" s="124">
        <f>MONTH(O3424)</f>
        <v/>
      </c>
      <c r="AG3424" s="124">
        <f>VLOOKUP(IFERROR(MID(AE3424,1,(FIND(",",AE3424,1)-1)),AE3424),Facility_Region_Mapping,2,FALSE)</f>
        <v/>
      </c>
      <c r="AH3424" s="124" t="n"/>
      <c r="AI3424" s="124">
        <f>IF(C3424&lt;&gt;"",IF(M3424="ESM User",getInterfaceName($C3424),"NA"),"")</f>
        <v/>
      </c>
      <c r="AJ3424" s="116">
        <f>IF(Q3424&lt;&gt;"",DATE(YEAR(Q3424), MONTH(Q3424), DAY(Q3424)),"")</f>
        <v/>
      </c>
      <c r="AK3424" s="130">
        <f>IF(Q3424&lt;&gt;0,Q3424-N3424,TODAY()-N3424)</f>
        <v/>
      </c>
      <c r="AL3424" s="112">
        <f>IF(F3424="Re-assigned",0,IF(H3424="Closed",0,IF(H3424="Service Restored",0,IF(H3424="",0,1))))</f>
        <v/>
      </c>
      <c r="AM3424" s="124">
        <f>IF(AL3424=0,"",IF(AK3424&gt;20.99,"Aged","Non-Aged"))</f>
        <v/>
      </c>
      <c r="AN3424" s="112">
        <f>IF(Q3424&lt;&gt;"",MONTH(Q3424),"")</f>
        <v/>
      </c>
      <c r="AO3424" s="112">
        <f>IFERROR(VALUE(V3424),0)</f>
        <v/>
      </c>
    </row>
    <row customFormat="1" customHeight="1" ht="29.25" r="3425" s="112" spans="1:41">
      <c r="A3425" s="127" t="n"/>
      <c r="B3425" s="113" t="n"/>
      <c r="C3425" s="127" t="n"/>
      <c r="D3425" s="127" t="n"/>
      <c r="E3425" s="114">
        <f>IF(F3425 &lt;&gt; "",VLOOKUP(F3425,CategoryLookup,2,FALSE), "")</f>
        <v/>
      </c>
      <c r="F3425" s="126" t="n"/>
      <c r="G3425" s="127" t="n"/>
      <c r="H3425" s="127" t="n"/>
      <c r="I3425" s="127" t="n"/>
      <c r="J3425" s="127" t="n"/>
      <c r="K3425" s="127" t="n"/>
      <c r="L3425" s="127" t="n"/>
      <c r="M3425" s="127" t="n"/>
      <c r="N3425" s="120" t="n"/>
      <c r="O3425" s="120" t="n"/>
      <c r="P3425" s="120" t="n"/>
      <c r="Q3425" s="120" t="n"/>
      <c r="R3425" s="121" t="n"/>
      <c r="S3425" s="121" t="n"/>
      <c r="T3425" s="121" t="n"/>
      <c r="U3425" s="121" t="n"/>
      <c r="V3425" s="117">
        <f>IF(P3425="NA","NA",IF(P3425&lt;&gt;"",TEXT(P3425-N3425,"[h].mm"),""))</f>
        <v/>
      </c>
      <c r="W3425" s="118">
        <f>IF(AND(R3425="",S3425=""),"",R3425+S3425)</f>
        <v/>
      </c>
      <c r="X3425" s="116">
        <f>IF(O3425&lt;&gt;"",DATE(YEAR(O3425), MONTH(O3425), DAY(O3425)),"")</f>
        <v/>
      </c>
      <c r="Y3425" s="122" t="n"/>
      <c r="Z3425" s="123" t="n"/>
      <c r="AA3425" s="117">
        <f>IF(F3425="Re-assigned","NA",IF(W3425="","",IF(W3425&gt;=VLOOKUP(D3425,SLAMatrix,3,FALSE),"Yes",IF(W3425&lt;VLOOKUP(D3425,SLAMatrix,2,FALSE),"No","Internal"))))</f>
        <v/>
      </c>
      <c r="AB3425" s="123" t="n"/>
      <c r="AC3425" s="123" t="n"/>
      <c r="AD3425" s="119" t="n"/>
      <c r="AE3425" s="125" t="n"/>
      <c r="AF3425" s="124">
        <f>MONTH(O3425)</f>
        <v/>
      </c>
      <c r="AG3425" s="124">
        <f>VLOOKUP(IFERROR(MID(AE3425,1,(FIND(",",AE3425,1)-1)),AE3425),Facility_Region_Mapping,2,FALSE)</f>
        <v/>
      </c>
      <c r="AH3425" s="124" t="n"/>
      <c r="AI3425" s="124">
        <f>IF(C3425&lt;&gt;"",IF(M3425="ESM User",getInterfaceName($C3425),"NA"),"")</f>
        <v/>
      </c>
      <c r="AJ3425" s="116">
        <f>IF(Q3425&lt;&gt;"",DATE(YEAR(Q3425), MONTH(Q3425), DAY(Q3425)),"")</f>
        <v/>
      </c>
      <c r="AK3425" s="130">
        <f>IF(Q3425&lt;&gt;0,Q3425-N3425,TODAY()-N3425)</f>
        <v/>
      </c>
      <c r="AL3425" s="112">
        <f>IF(F3425="Re-assigned",0,IF(H3425="Closed",0,IF(H3425="Service Restored",0,IF(H3425="",0,1))))</f>
        <v/>
      </c>
      <c r="AM3425" s="124">
        <f>IF(AL3425=0,"",IF(AK3425&gt;20.99,"Aged","Non-Aged"))</f>
        <v/>
      </c>
      <c r="AN3425" s="112">
        <f>IF(Q3425&lt;&gt;"",MONTH(Q3425),"")</f>
        <v/>
      </c>
      <c r="AO3425" s="112">
        <f>IFERROR(VALUE(V3425),0)</f>
        <v/>
      </c>
    </row>
    <row customFormat="1" customHeight="1" ht="29.25" r="3426" s="112" spans="1:41">
      <c r="A3426" s="127" t="n"/>
      <c r="B3426" s="113" t="n"/>
      <c r="C3426" s="127" t="n"/>
      <c r="D3426" s="127" t="n"/>
      <c r="E3426" s="114">
        <f>IF(F3426 &lt;&gt; "",VLOOKUP(F3426,CategoryLookup,2,FALSE), "")</f>
        <v/>
      </c>
      <c r="F3426" s="126" t="n"/>
      <c r="G3426" s="127" t="n"/>
      <c r="H3426" s="127" t="n"/>
      <c r="I3426" s="127" t="n"/>
      <c r="J3426" s="127" t="n"/>
      <c r="K3426" s="127" t="n"/>
      <c r="L3426" s="127" t="n"/>
      <c r="M3426" s="127" t="n"/>
      <c r="N3426" s="120" t="n"/>
      <c r="O3426" s="120" t="n"/>
      <c r="P3426" s="120" t="n"/>
      <c r="Q3426" s="120" t="n"/>
      <c r="R3426" s="121" t="n"/>
      <c r="S3426" s="121" t="n"/>
      <c r="T3426" s="121" t="n"/>
      <c r="U3426" s="121" t="n"/>
      <c r="V3426" s="117">
        <f>IF(P3426="NA","NA",IF(P3426&lt;&gt;"",TEXT(P3426-N3426,"[h].mm"),""))</f>
        <v/>
      </c>
      <c r="W3426" s="118">
        <f>IF(AND(R3426="",S3426=""),"",R3426+S3426)</f>
        <v/>
      </c>
      <c r="X3426" s="116">
        <f>IF(O3426&lt;&gt;"",DATE(YEAR(O3426), MONTH(O3426), DAY(O3426)),"")</f>
        <v/>
      </c>
      <c r="Y3426" s="122" t="n"/>
      <c r="Z3426" s="123" t="n"/>
      <c r="AA3426" s="117">
        <f>IF(F3426="Re-assigned","NA",IF(W3426="","",IF(W3426&gt;=VLOOKUP(D3426,SLAMatrix,3,FALSE),"Yes",IF(W3426&lt;VLOOKUP(D3426,SLAMatrix,2,FALSE),"No","Internal"))))</f>
        <v/>
      </c>
      <c r="AB3426" s="123" t="n"/>
      <c r="AC3426" s="123" t="n"/>
      <c r="AD3426" s="119" t="n"/>
      <c r="AE3426" s="125" t="n"/>
      <c r="AF3426" s="124">
        <f>MONTH(O3426)</f>
        <v/>
      </c>
      <c r="AG3426" s="124">
        <f>VLOOKUP(IFERROR(MID(AE3426,1,(FIND(",",AE3426,1)-1)),AE3426),Facility_Region_Mapping,2,FALSE)</f>
        <v/>
      </c>
      <c r="AH3426" s="124" t="n"/>
      <c r="AI3426" s="124">
        <f>IF(C3426&lt;&gt;"",IF(M3426="ESM User",getInterfaceName($C3426),"NA"),"")</f>
        <v/>
      </c>
      <c r="AJ3426" s="116">
        <f>IF(Q3426&lt;&gt;"",DATE(YEAR(Q3426), MONTH(Q3426), DAY(Q3426)),"")</f>
        <v/>
      </c>
      <c r="AK3426" s="130">
        <f>IF(Q3426&lt;&gt;0,Q3426-N3426,TODAY()-N3426)</f>
        <v/>
      </c>
      <c r="AL3426" s="112">
        <f>IF(F3426="Re-assigned",0,IF(H3426="Closed",0,IF(H3426="Service Restored",0,IF(H3426="",0,1))))</f>
        <v/>
      </c>
      <c r="AM3426" s="124">
        <f>IF(AL3426=0,"",IF(AK3426&gt;20.99,"Aged","Non-Aged"))</f>
        <v/>
      </c>
      <c r="AN3426" s="112">
        <f>IF(Q3426&lt;&gt;"",MONTH(Q3426),"")</f>
        <v/>
      </c>
      <c r="AO3426" s="112">
        <f>IFERROR(VALUE(V3426),0)</f>
        <v/>
      </c>
    </row>
    <row customFormat="1" customHeight="1" ht="29.25" r="3427" s="112" spans="1:41">
      <c r="A3427" s="127" t="n"/>
      <c r="B3427" s="113" t="n"/>
      <c r="C3427" s="127" t="n"/>
      <c r="D3427" s="127" t="n"/>
      <c r="E3427" s="114">
        <f>IF(F3427 &lt;&gt; "",VLOOKUP(F3427,CategoryLookup,2,FALSE), "")</f>
        <v/>
      </c>
      <c r="F3427" s="126" t="n"/>
      <c r="G3427" s="127" t="n"/>
      <c r="H3427" s="127" t="n"/>
      <c r="I3427" s="127" t="n"/>
      <c r="J3427" s="127" t="n"/>
      <c r="K3427" s="127" t="n"/>
      <c r="L3427" s="127" t="n"/>
      <c r="M3427" s="127" t="n"/>
      <c r="N3427" s="120" t="n"/>
      <c r="O3427" s="120" t="n"/>
      <c r="P3427" s="120" t="n"/>
      <c r="Q3427" s="120" t="n"/>
      <c r="R3427" s="121" t="n"/>
      <c r="S3427" s="121" t="n"/>
      <c r="T3427" s="121" t="n"/>
      <c r="U3427" s="121" t="n"/>
      <c r="V3427" s="117">
        <f>IF(P3427="NA","NA",IF(P3427&lt;&gt;"",TEXT(P3427-N3427,"[h].mm"),""))</f>
        <v/>
      </c>
      <c r="W3427" s="118">
        <f>IF(AND(R3427="",S3427=""),"",R3427+S3427)</f>
        <v/>
      </c>
      <c r="X3427" s="116">
        <f>IF(O3427&lt;&gt;"",DATE(YEAR(O3427), MONTH(O3427), DAY(O3427)),"")</f>
        <v/>
      </c>
      <c r="Y3427" s="122" t="n"/>
      <c r="Z3427" s="123" t="n"/>
      <c r="AA3427" s="117">
        <f>IF(F3427="Re-assigned","NA",IF(W3427="","",IF(W3427&gt;=VLOOKUP(D3427,SLAMatrix,3,FALSE),"Yes",IF(W3427&lt;VLOOKUP(D3427,SLAMatrix,2,FALSE),"No","Internal"))))</f>
        <v/>
      </c>
      <c r="AB3427" s="123" t="n"/>
      <c r="AC3427" s="123" t="n"/>
      <c r="AD3427" s="119" t="n"/>
      <c r="AE3427" s="125" t="n"/>
      <c r="AF3427" s="124">
        <f>MONTH(O3427)</f>
        <v/>
      </c>
      <c r="AG3427" s="124">
        <f>VLOOKUP(IFERROR(MID(AE3427,1,(FIND(",",AE3427,1)-1)),AE3427),Facility_Region_Mapping,2,FALSE)</f>
        <v/>
      </c>
      <c r="AH3427" s="124" t="n"/>
      <c r="AI3427" s="124">
        <f>IF(C3427&lt;&gt;"",IF(M3427="ESM User",getInterfaceName($C3427),"NA"),"")</f>
        <v/>
      </c>
      <c r="AJ3427" s="116">
        <f>IF(Q3427&lt;&gt;"",DATE(YEAR(Q3427), MONTH(Q3427), DAY(Q3427)),"")</f>
        <v/>
      </c>
      <c r="AK3427" s="130">
        <f>IF(Q3427&lt;&gt;0,Q3427-N3427,TODAY()-N3427)</f>
        <v/>
      </c>
      <c r="AL3427" s="112">
        <f>IF(F3427="Re-assigned",0,IF(H3427="Closed",0,IF(H3427="Service Restored",0,IF(H3427="",0,1))))</f>
        <v/>
      </c>
      <c r="AM3427" s="124">
        <f>IF(AL3427=0,"",IF(AK3427&gt;20.99,"Aged","Non-Aged"))</f>
        <v/>
      </c>
      <c r="AN3427" s="112">
        <f>IF(Q3427&lt;&gt;"",MONTH(Q3427),"")</f>
        <v/>
      </c>
      <c r="AO3427" s="112">
        <f>IFERROR(VALUE(V3427),0)</f>
        <v/>
      </c>
    </row>
    <row customFormat="1" customHeight="1" ht="29.25" r="3428" s="112" spans="1:41">
      <c r="A3428" s="127" t="n"/>
      <c r="B3428" s="113" t="n"/>
      <c r="C3428" s="127" t="n"/>
      <c r="D3428" s="127" t="n"/>
      <c r="E3428" s="114">
        <f>IF(F3428 &lt;&gt; "",VLOOKUP(F3428,CategoryLookup,2,FALSE), "")</f>
        <v/>
      </c>
      <c r="F3428" s="126" t="n"/>
      <c r="G3428" s="127" t="n"/>
      <c r="H3428" s="127" t="n"/>
      <c r="I3428" s="127" t="n"/>
      <c r="J3428" s="127" t="n"/>
      <c r="K3428" s="127" t="n"/>
      <c r="L3428" s="127" t="n"/>
      <c r="M3428" s="127" t="n"/>
      <c r="N3428" s="120" t="n"/>
      <c r="O3428" s="120" t="n"/>
      <c r="P3428" s="120" t="n"/>
      <c r="Q3428" s="120" t="n"/>
      <c r="R3428" s="121" t="n"/>
      <c r="S3428" s="121" t="n"/>
      <c r="T3428" s="121" t="n"/>
      <c r="U3428" s="121" t="n"/>
      <c r="V3428" s="117">
        <f>IF(P3428="NA","NA",IF(P3428&lt;&gt;"",TEXT(P3428-N3428,"[h].mm"),""))</f>
        <v/>
      </c>
      <c r="W3428" s="118">
        <f>IF(AND(R3428="",S3428=""),"",R3428+S3428)</f>
        <v/>
      </c>
      <c r="X3428" s="116">
        <f>IF(O3428&lt;&gt;"",DATE(YEAR(O3428), MONTH(O3428), DAY(O3428)),"")</f>
        <v/>
      </c>
      <c r="Y3428" s="122" t="n"/>
      <c r="Z3428" s="123" t="n"/>
      <c r="AA3428" s="117">
        <f>IF(F3428="Re-assigned","NA",IF(W3428="","",IF(W3428&gt;=VLOOKUP(D3428,SLAMatrix,3,FALSE),"Yes",IF(W3428&lt;VLOOKUP(D3428,SLAMatrix,2,FALSE),"No","Internal"))))</f>
        <v/>
      </c>
      <c r="AB3428" s="123" t="n"/>
      <c r="AC3428" s="123" t="n"/>
      <c r="AD3428" s="119" t="n"/>
      <c r="AE3428" s="125" t="n"/>
      <c r="AF3428" s="124">
        <f>MONTH(O3428)</f>
        <v/>
      </c>
      <c r="AG3428" s="124">
        <f>VLOOKUP(IFERROR(MID(AE3428,1,(FIND(",",AE3428,1)-1)),AE3428),Facility_Region_Mapping,2,FALSE)</f>
        <v/>
      </c>
      <c r="AH3428" s="124" t="n"/>
      <c r="AI3428" s="124">
        <f>IF(C3428&lt;&gt;"",IF(M3428="ESM User",getInterfaceName($C3428),"NA"),"")</f>
        <v/>
      </c>
      <c r="AJ3428" s="116">
        <f>IF(Q3428&lt;&gt;"",DATE(YEAR(Q3428), MONTH(Q3428), DAY(Q3428)),"")</f>
        <v/>
      </c>
      <c r="AK3428" s="130">
        <f>IF(Q3428&lt;&gt;0,Q3428-N3428,TODAY()-N3428)</f>
        <v/>
      </c>
      <c r="AL3428" s="112">
        <f>IF(F3428="Re-assigned",0,IF(H3428="Closed",0,IF(H3428="Service Restored",0,IF(H3428="",0,1))))</f>
        <v/>
      </c>
      <c r="AM3428" s="124">
        <f>IF(AL3428=0,"",IF(AK3428&gt;20.99,"Aged","Non-Aged"))</f>
        <v/>
      </c>
      <c r="AN3428" s="112">
        <f>IF(Q3428&lt;&gt;"",MONTH(Q3428),"")</f>
        <v/>
      </c>
      <c r="AO3428" s="112">
        <f>IFERROR(VALUE(V3428),0)</f>
        <v/>
      </c>
    </row>
    <row customFormat="1" customHeight="1" ht="29.25" r="3429" s="112" spans="1:41">
      <c r="A3429" s="127" t="n"/>
      <c r="B3429" s="113" t="n"/>
      <c r="C3429" s="127" t="n"/>
      <c r="D3429" s="127" t="n"/>
      <c r="E3429" s="114">
        <f>IF(F3429 &lt;&gt; "",VLOOKUP(F3429,CategoryLookup,2,FALSE), "")</f>
        <v/>
      </c>
      <c r="F3429" s="126" t="n"/>
      <c r="G3429" s="127" t="n"/>
      <c r="H3429" s="127" t="n"/>
      <c r="I3429" s="127" t="n"/>
      <c r="J3429" s="127" t="n"/>
      <c r="K3429" s="127" t="n"/>
      <c r="L3429" s="127" t="n"/>
      <c r="M3429" s="127" t="n"/>
      <c r="N3429" s="120" t="n"/>
      <c r="O3429" s="120" t="n"/>
      <c r="P3429" s="120" t="n"/>
      <c r="Q3429" s="120" t="n"/>
      <c r="R3429" s="121" t="n"/>
      <c r="S3429" s="121" t="n"/>
      <c r="T3429" s="121" t="n"/>
      <c r="U3429" s="121" t="n"/>
      <c r="V3429" s="117">
        <f>IF(P3429="NA","NA",IF(P3429&lt;&gt;"",TEXT(P3429-N3429,"[h].mm"),""))</f>
        <v/>
      </c>
      <c r="W3429" s="118">
        <f>IF(AND(R3429="",S3429=""),"",R3429+S3429)</f>
        <v/>
      </c>
      <c r="X3429" s="116">
        <f>IF(O3429&lt;&gt;"",DATE(YEAR(O3429), MONTH(O3429), DAY(O3429)),"")</f>
        <v/>
      </c>
      <c r="Y3429" s="122" t="n"/>
      <c r="Z3429" s="123" t="n"/>
      <c r="AA3429" s="117">
        <f>IF(F3429="Re-assigned","NA",IF(W3429="","",IF(W3429&gt;=VLOOKUP(D3429,SLAMatrix,3,FALSE),"Yes",IF(W3429&lt;VLOOKUP(D3429,SLAMatrix,2,FALSE),"No","Internal"))))</f>
        <v/>
      </c>
      <c r="AB3429" s="123" t="n"/>
      <c r="AC3429" s="123" t="n"/>
      <c r="AD3429" s="119" t="n"/>
      <c r="AE3429" s="125" t="n"/>
      <c r="AF3429" s="124">
        <f>MONTH(O3429)</f>
        <v/>
      </c>
      <c r="AG3429" s="124">
        <f>VLOOKUP(IFERROR(MID(AE3429,1,(FIND(",",AE3429,1)-1)),AE3429),Facility_Region_Mapping,2,FALSE)</f>
        <v/>
      </c>
      <c r="AH3429" s="124" t="n"/>
      <c r="AI3429" s="124">
        <f>IF(C3429&lt;&gt;"",IF(M3429="ESM User",getInterfaceName($C3429),"NA"),"")</f>
        <v/>
      </c>
      <c r="AJ3429" s="116">
        <f>IF(Q3429&lt;&gt;"",DATE(YEAR(Q3429), MONTH(Q3429), DAY(Q3429)),"")</f>
        <v/>
      </c>
      <c r="AK3429" s="130">
        <f>IF(Q3429&lt;&gt;0,Q3429-N3429,TODAY()-N3429)</f>
        <v/>
      </c>
      <c r="AL3429" s="112">
        <f>IF(F3429="Re-assigned",0,IF(H3429="Closed",0,IF(H3429="Service Restored",0,IF(H3429="",0,1))))</f>
        <v/>
      </c>
      <c r="AM3429" s="124">
        <f>IF(AL3429=0,"",IF(AK3429&gt;20.99,"Aged","Non-Aged"))</f>
        <v/>
      </c>
      <c r="AN3429" s="112">
        <f>IF(Q3429&lt;&gt;"",MONTH(Q3429),"")</f>
        <v/>
      </c>
      <c r="AO3429" s="112">
        <f>IFERROR(VALUE(V3429),0)</f>
        <v/>
      </c>
    </row>
    <row customFormat="1" customHeight="1" ht="29.25" r="3430" s="112" spans="1:41">
      <c r="A3430" s="127" t="n"/>
      <c r="B3430" s="113" t="n"/>
      <c r="C3430" s="127" t="n"/>
      <c r="D3430" s="127" t="n"/>
      <c r="E3430" s="114">
        <f>IF(F3430 &lt;&gt; "",VLOOKUP(F3430,CategoryLookup,2,FALSE), "")</f>
        <v/>
      </c>
      <c r="F3430" s="126" t="n"/>
      <c r="G3430" s="127" t="n"/>
      <c r="H3430" s="127" t="n"/>
      <c r="I3430" s="127" t="n"/>
      <c r="J3430" s="127" t="n"/>
      <c r="K3430" s="127" t="n"/>
      <c r="L3430" s="127" t="n"/>
      <c r="M3430" s="127" t="n"/>
      <c r="N3430" s="120" t="n"/>
      <c r="O3430" s="120" t="n"/>
      <c r="P3430" s="120" t="n"/>
      <c r="Q3430" s="120" t="n"/>
      <c r="R3430" s="121" t="n"/>
      <c r="S3430" s="121" t="n"/>
      <c r="T3430" s="121" t="n"/>
      <c r="U3430" s="121" t="n"/>
      <c r="V3430" s="117">
        <f>IF(P3430="NA","NA",IF(P3430&lt;&gt;"",TEXT(P3430-N3430,"[h].mm"),""))</f>
        <v/>
      </c>
      <c r="W3430" s="118">
        <f>IF(AND(R3430="",S3430=""),"",R3430+S3430)</f>
        <v/>
      </c>
      <c r="X3430" s="116">
        <f>IF(O3430&lt;&gt;"",DATE(YEAR(O3430), MONTH(O3430), DAY(O3430)),"")</f>
        <v/>
      </c>
      <c r="Y3430" s="122" t="n"/>
      <c r="Z3430" s="123" t="n"/>
      <c r="AA3430" s="117">
        <f>IF(F3430="Re-assigned","NA",IF(W3430="","",IF(W3430&gt;=VLOOKUP(D3430,SLAMatrix,3,FALSE),"Yes",IF(W3430&lt;VLOOKUP(D3430,SLAMatrix,2,FALSE),"No","Internal"))))</f>
        <v/>
      </c>
      <c r="AB3430" s="123" t="n"/>
      <c r="AC3430" s="123" t="n"/>
      <c r="AD3430" s="119" t="n"/>
      <c r="AE3430" s="125" t="n"/>
      <c r="AF3430" s="124">
        <f>MONTH(O3430)</f>
        <v/>
      </c>
      <c r="AG3430" s="124">
        <f>VLOOKUP(IFERROR(MID(AE3430,1,(FIND(",",AE3430,1)-1)),AE3430),Facility_Region_Mapping,2,FALSE)</f>
        <v/>
      </c>
      <c r="AH3430" s="124" t="n"/>
      <c r="AI3430" s="124">
        <f>IF(C3430&lt;&gt;"",IF(M3430="ESM User",getInterfaceName($C3430),"NA"),"")</f>
        <v/>
      </c>
      <c r="AJ3430" s="116">
        <f>IF(Q3430&lt;&gt;"",DATE(YEAR(Q3430), MONTH(Q3430), DAY(Q3430)),"")</f>
        <v/>
      </c>
      <c r="AK3430" s="130">
        <f>IF(Q3430&lt;&gt;0,Q3430-N3430,TODAY()-N3430)</f>
        <v/>
      </c>
      <c r="AL3430" s="112">
        <f>IF(F3430="Re-assigned",0,IF(H3430="Closed",0,IF(H3430="Service Restored",0,IF(H3430="",0,1))))</f>
        <v/>
      </c>
      <c r="AM3430" s="124">
        <f>IF(AL3430=0,"",IF(AK3430&gt;20.99,"Aged","Non-Aged"))</f>
        <v/>
      </c>
      <c r="AN3430" s="112">
        <f>IF(Q3430&lt;&gt;"",MONTH(Q3430),"")</f>
        <v/>
      </c>
      <c r="AO3430" s="112">
        <f>IFERROR(VALUE(V3430),0)</f>
        <v/>
      </c>
    </row>
    <row customFormat="1" customHeight="1" ht="29.25" r="3431" s="112" spans="1:41">
      <c r="A3431" s="127" t="n"/>
      <c r="B3431" s="113" t="n"/>
      <c r="C3431" s="127" t="n"/>
      <c r="D3431" s="127" t="n"/>
      <c r="E3431" s="114">
        <f>IF(F3431 &lt;&gt; "",VLOOKUP(F3431,CategoryLookup,2,FALSE), "")</f>
        <v/>
      </c>
      <c r="F3431" s="126" t="n"/>
      <c r="G3431" s="127" t="n"/>
      <c r="H3431" s="127" t="n"/>
      <c r="I3431" s="127" t="n"/>
      <c r="J3431" s="127" t="n"/>
      <c r="K3431" s="127" t="n"/>
      <c r="L3431" s="127" t="n"/>
      <c r="M3431" s="127" t="n"/>
      <c r="N3431" s="120" t="n"/>
      <c r="O3431" s="120" t="n"/>
      <c r="P3431" s="120" t="n"/>
      <c r="Q3431" s="120" t="n"/>
      <c r="R3431" s="121" t="n"/>
      <c r="S3431" s="121" t="n"/>
      <c r="T3431" s="121" t="n"/>
      <c r="U3431" s="121" t="n"/>
      <c r="V3431" s="117">
        <f>IF(P3431="NA","NA",IF(P3431&lt;&gt;"",TEXT(P3431-N3431,"[h].mm"),""))</f>
        <v/>
      </c>
      <c r="W3431" s="118">
        <f>IF(AND(R3431="",S3431=""),"",R3431+S3431)</f>
        <v/>
      </c>
      <c r="X3431" s="116">
        <f>IF(O3431&lt;&gt;"",DATE(YEAR(O3431), MONTH(O3431), DAY(O3431)),"")</f>
        <v/>
      </c>
      <c r="Y3431" s="122" t="n"/>
      <c r="Z3431" s="123" t="n"/>
      <c r="AA3431" s="117">
        <f>IF(F3431="Re-assigned","NA",IF(W3431="","",IF(W3431&gt;=VLOOKUP(D3431,SLAMatrix,3,FALSE),"Yes",IF(W3431&lt;VLOOKUP(D3431,SLAMatrix,2,FALSE),"No","Internal"))))</f>
        <v/>
      </c>
      <c r="AB3431" s="123" t="n"/>
      <c r="AC3431" s="123" t="n"/>
      <c r="AD3431" s="119" t="n"/>
      <c r="AE3431" s="125" t="n"/>
      <c r="AF3431" s="124">
        <f>MONTH(O3431)</f>
        <v/>
      </c>
      <c r="AG3431" s="124">
        <f>VLOOKUP(IFERROR(MID(AE3431,1,(FIND(",",AE3431,1)-1)),AE3431),Facility_Region_Mapping,2,FALSE)</f>
        <v/>
      </c>
      <c r="AH3431" s="124" t="n"/>
      <c r="AI3431" s="124">
        <f>IF(C3431&lt;&gt;"",IF(M3431="ESM User",getInterfaceName($C3431),"NA"),"")</f>
        <v/>
      </c>
      <c r="AJ3431" s="116">
        <f>IF(Q3431&lt;&gt;"",DATE(YEAR(Q3431), MONTH(Q3431), DAY(Q3431)),"")</f>
        <v/>
      </c>
      <c r="AK3431" s="130">
        <f>IF(Q3431&lt;&gt;0,Q3431-N3431,TODAY()-N3431)</f>
        <v/>
      </c>
      <c r="AL3431" s="112">
        <f>IF(F3431="Re-assigned",0,IF(H3431="Closed",0,IF(H3431="Service Restored",0,IF(H3431="",0,1))))</f>
        <v/>
      </c>
      <c r="AM3431" s="124">
        <f>IF(AL3431=0,"",IF(AK3431&gt;20.99,"Aged","Non-Aged"))</f>
        <v/>
      </c>
      <c r="AN3431" s="112">
        <f>IF(Q3431&lt;&gt;"",MONTH(Q3431),"")</f>
        <v/>
      </c>
      <c r="AO3431" s="112">
        <f>IFERROR(VALUE(V3431),0)</f>
        <v/>
      </c>
    </row>
    <row customFormat="1" customHeight="1" ht="29.25" r="3432" s="112" spans="1:41">
      <c r="A3432" s="127" t="n"/>
      <c r="B3432" s="113" t="n"/>
      <c r="C3432" s="127" t="n"/>
      <c r="D3432" s="127" t="n"/>
      <c r="E3432" s="114">
        <f>IF(F3432 &lt;&gt; "",VLOOKUP(F3432,CategoryLookup,2,FALSE), "")</f>
        <v/>
      </c>
      <c r="F3432" s="126" t="n"/>
      <c r="G3432" s="127" t="n"/>
      <c r="H3432" s="127" t="n"/>
      <c r="I3432" s="127" t="n"/>
      <c r="J3432" s="127" t="n"/>
      <c r="K3432" s="127" t="n"/>
      <c r="L3432" s="127" t="n"/>
      <c r="M3432" s="127" t="n"/>
      <c r="N3432" s="120" t="n"/>
      <c r="O3432" s="120" t="n"/>
      <c r="P3432" s="120" t="n"/>
      <c r="Q3432" s="120" t="n"/>
      <c r="R3432" s="121" t="n"/>
      <c r="S3432" s="121" t="n"/>
      <c r="T3432" s="121" t="n"/>
      <c r="U3432" s="121" t="n"/>
      <c r="V3432" s="117">
        <f>IF(P3432="NA","NA",IF(P3432&lt;&gt;"",TEXT(P3432-N3432,"[h].mm"),""))</f>
        <v/>
      </c>
      <c r="W3432" s="118">
        <f>IF(AND(R3432="",S3432=""),"",R3432+S3432)</f>
        <v/>
      </c>
      <c r="X3432" s="116">
        <f>IF(O3432&lt;&gt;"",DATE(YEAR(O3432), MONTH(O3432), DAY(O3432)),"")</f>
        <v/>
      </c>
      <c r="Y3432" s="122" t="n"/>
      <c r="Z3432" s="123" t="n"/>
      <c r="AA3432" s="117">
        <f>IF(F3432="Re-assigned","NA",IF(W3432="","",IF(W3432&gt;=VLOOKUP(D3432,SLAMatrix,3,FALSE),"Yes",IF(W3432&lt;VLOOKUP(D3432,SLAMatrix,2,FALSE),"No","Internal"))))</f>
        <v/>
      </c>
      <c r="AB3432" s="123" t="n"/>
      <c r="AC3432" s="123" t="n"/>
      <c r="AD3432" s="119" t="n"/>
      <c r="AE3432" s="125" t="n"/>
      <c r="AF3432" s="124">
        <f>MONTH(O3432)</f>
        <v/>
      </c>
      <c r="AG3432" s="124">
        <f>VLOOKUP(IFERROR(MID(AE3432,1,(FIND(",",AE3432,1)-1)),AE3432),Facility_Region_Mapping,2,FALSE)</f>
        <v/>
      </c>
      <c r="AH3432" s="124" t="n"/>
      <c r="AI3432" s="124">
        <f>IF(C3432&lt;&gt;"",IF(M3432="ESM User",getInterfaceName($C3432),"NA"),"")</f>
        <v/>
      </c>
      <c r="AJ3432" s="116">
        <f>IF(Q3432&lt;&gt;"",DATE(YEAR(Q3432), MONTH(Q3432), DAY(Q3432)),"")</f>
        <v/>
      </c>
      <c r="AK3432" s="130">
        <f>IF(Q3432&lt;&gt;0,Q3432-N3432,TODAY()-N3432)</f>
        <v/>
      </c>
      <c r="AL3432" s="112">
        <f>IF(F3432="Re-assigned",0,IF(H3432="Closed",0,IF(H3432="Service Restored",0,IF(H3432="",0,1))))</f>
        <v/>
      </c>
      <c r="AM3432" s="124">
        <f>IF(AL3432=0,"",IF(AK3432&gt;20.99,"Aged","Non-Aged"))</f>
        <v/>
      </c>
      <c r="AN3432" s="112">
        <f>IF(Q3432&lt;&gt;"",MONTH(Q3432),"")</f>
        <v/>
      </c>
      <c r="AO3432" s="112">
        <f>IFERROR(VALUE(V3432),0)</f>
        <v/>
      </c>
    </row>
    <row customFormat="1" customHeight="1" ht="29.25" r="3433" s="112" spans="1:41">
      <c r="A3433" s="127" t="n"/>
      <c r="B3433" s="113" t="n"/>
      <c r="C3433" s="127" t="n"/>
      <c r="D3433" s="127" t="n"/>
      <c r="E3433" s="114">
        <f>IF(F3433 &lt;&gt; "",VLOOKUP(F3433,CategoryLookup,2,FALSE), "")</f>
        <v/>
      </c>
      <c r="F3433" s="126" t="n"/>
      <c r="G3433" s="127" t="n"/>
      <c r="H3433" s="127" t="n"/>
      <c r="I3433" s="127" t="n"/>
      <c r="J3433" s="127" t="n"/>
      <c r="K3433" s="127" t="n"/>
      <c r="L3433" s="127" t="n"/>
      <c r="M3433" s="127" t="n"/>
      <c r="N3433" s="120" t="n"/>
      <c r="O3433" s="120" t="n"/>
      <c r="P3433" s="120" t="n"/>
      <c r="Q3433" s="120" t="n"/>
      <c r="R3433" s="121" t="n"/>
      <c r="S3433" s="121" t="n"/>
      <c r="T3433" s="121" t="n"/>
      <c r="U3433" s="121" t="n"/>
      <c r="V3433" s="117">
        <f>IF(P3433="NA","NA",IF(P3433&lt;&gt;"",TEXT(P3433-N3433,"[h].mm"),""))</f>
        <v/>
      </c>
      <c r="W3433" s="118">
        <f>IF(AND(R3433="",S3433=""),"",R3433+S3433)</f>
        <v/>
      </c>
      <c r="X3433" s="116">
        <f>IF(O3433&lt;&gt;"",DATE(YEAR(O3433), MONTH(O3433), DAY(O3433)),"")</f>
        <v/>
      </c>
      <c r="Y3433" s="122" t="n"/>
      <c r="Z3433" s="123" t="n"/>
      <c r="AA3433" s="117">
        <f>IF(F3433="Re-assigned","NA",IF(W3433="","",IF(W3433&gt;=VLOOKUP(D3433,SLAMatrix,3,FALSE),"Yes",IF(W3433&lt;VLOOKUP(D3433,SLAMatrix,2,FALSE),"No","Internal"))))</f>
        <v/>
      </c>
      <c r="AB3433" s="123" t="n"/>
      <c r="AC3433" s="123" t="n"/>
      <c r="AD3433" s="119" t="n"/>
      <c r="AE3433" s="125" t="n"/>
      <c r="AF3433" s="124">
        <f>MONTH(O3433)</f>
        <v/>
      </c>
      <c r="AG3433" s="124">
        <f>VLOOKUP(IFERROR(MID(AE3433,1,(FIND(",",AE3433,1)-1)),AE3433),Facility_Region_Mapping,2,FALSE)</f>
        <v/>
      </c>
      <c r="AH3433" s="124" t="n"/>
      <c r="AI3433" s="124">
        <f>IF(C3433&lt;&gt;"",IF(M3433="ESM User",getInterfaceName($C3433),"NA"),"")</f>
        <v/>
      </c>
      <c r="AJ3433" s="116">
        <f>IF(Q3433&lt;&gt;"",DATE(YEAR(Q3433), MONTH(Q3433), DAY(Q3433)),"")</f>
        <v/>
      </c>
      <c r="AK3433" s="130">
        <f>IF(Q3433&lt;&gt;0,Q3433-N3433,TODAY()-N3433)</f>
        <v/>
      </c>
      <c r="AL3433" s="112">
        <f>IF(F3433="Re-assigned",0,IF(H3433="Closed",0,IF(H3433="Service Restored",0,IF(H3433="",0,1))))</f>
        <v/>
      </c>
      <c r="AM3433" s="124">
        <f>IF(AL3433=0,"",IF(AK3433&gt;20.99,"Aged","Non-Aged"))</f>
        <v/>
      </c>
      <c r="AN3433" s="112">
        <f>IF(Q3433&lt;&gt;"",MONTH(Q3433),"")</f>
        <v/>
      </c>
      <c r="AO3433" s="112">
        <f>IFERROR(VALUE(V3433),0)</f>
        <v/>
      </c>
    </row>
    <row customFormat="1" customHeight="1" ht="29.25" r="3434" s="112" spans="1:41">
      <c r="A3434" s="127" t="n"/>
      <c r="B3434" s="113" t="n"/>
      <c r="C3434" s="127" t="n"/>
      <c r="D3434" s="127" t="n"/>
      <c r="E3434" s="114">
        <f>IF(F3434 &lt;&gt; "",VLOOKUP(F3434,CategoryLookup,2,FALSE), "")</f>
        <v/>
      </c>
      <c r="F3434" s="126" t="n"/>
      <c r="G3434" s="127" t="n"/>
      <c r="H3434" s="127" t="n"/>
      <c r="I3434" s="127" t="n"/>
      <c r="J3434" s="127" t="n"/>
      <c r="K3434" s="127" t="n"/>
      <c r="L3434" s="127" t="n"/>
      <c r="M3434" s="127" t="n"/>
      <c r="N3434" s="120" t="n"/>
      <c r="O3434" s="120" t="n"/>
      <c r="P3434" s="120" t="n"/>
      <c r="Q3434" s="120" t="n"/>
      <c r="R3434" s="121" t="n"/>
      <c r="S3434" s="121" t="n"/>
      <c r="T3434" s="121" t="n"/>
      <c r="U3434" s="121" t="n"/>
      <c r="V3434" s="117">
        <f>IF(P3434="NA","NA",IF(P3434&lt;&gt;"",TEXT(P3434-N3434,"[h].mm"),""))</f>
        <v/>
      </c>
      <c r="W3434" s="118">
        <f>IF(AND(R3434="",S3434=""),"",R3434+S3434)</f>
        <v/>
      </c>
      <c r="X3434" s="116">
        <f>IF(O3434&lt;&gt;"",DATE(YEAR(O3434), MONTH(O3434), DAY(O3434)),"")</f>
        <v/>
      </c>
      <c r="Y3434" s="122" t="n"/>
      <c r="Z3434" s="123" t="n"/>
      <c r="AA3434" s="117">
        <f>IF(F3434="Re-assigned","NA",IF(W3434="","",IF(W3434&gt;=VLOOKUP(D3434,SLAMatrix,3,FALSE),"Yes",IF(W3434&lt;VLOOKUP(D3434,SLAMatrix,2,FALSE),"No","Internal"))))</f>
        <v/>
      </c>
      <c r="AB3434" s="123" t="n"/>
      <c r="AC3434" s="123" t="n"/>
      <c r="AD3434" s="119" t="n"/>
      <c r="AE3434" s="125" t="n"/>
      <c r="AF3434" s="124">
        <f>MONTH(O3434)</f>
        <v/>
      </c>
      <c r="AG3434" s="124">
        <f>VLOOKUP(IFERROR(MID(AE3434,1,(FIND(",",AE3434,1)-1)),AE3434),Facility_Region_Mapping,2,FALSE)</f>
        <v/>
      </c>
      <c r="AH3434" s="124" t="n"/>
      <c r="AI3434" s="124">
        <f>IF(C3434&lt;&gt;"",IF(M3434="ESM User",getInterfaceName($C3434),"NA"),"")</f>
        <v/>
      </c>
      <c r="AJ3434" s="116">
        <f>IF(Q3434&lt;&gt;"",DATE(YEAR(Q3434), MONTH(Q3434), DAY(Q3434)),"")</f>
        <v/>
      </c>
      <c r="AK3434" s="130">
        <f>IF(Q3434&lt;&gt;0,Q3434-N3434,TODAY()-N3434)</f>
        <v/>
      </c>
      <c r="AL3434" s="112">
        <f>IF(F3434="Re-assigned",0,IF(H3434="Closed",0,IF(H3434="Service Restored",0,IF(H3434="",0,1))))</f>
        <v/>
      </c>
      <c r="AM3434" s="124">
        <f>IF(AL3434=0,"",IF(AK3434&gt;20.99,"Aged","Non-Aged"))</f>
        <v/>
      </c>
      <c r="AN3434" s="112">
        <f>IF(Q3434&lt;&gt;"",MONTH(Q3434),"")</f>
        <v/>
      </c>
      <c r="AO3434" s="112">
        <f>IFERROR(VALUE(V3434),0)</f>
        <v/>
      </c>
    </row>
    <row customFormat="1" customHeight="1" ht="29.25" r="3435" s="112" spans="1:41">
      <c r="A3435" s="127" t="n"/>
      <c r="B3435" s="113" t="n"/>
      <c r="C3435" s="127" t="n"/>
      <c r="D3435" s="127" t="n"/>
      <c r="E3435" s="114">
        <f>IF(F3435 &lt;&gt; "",VLOOKUP(F3435,CategoryLookup,2,FALSE), "")</f>
        <v/>
      </c>
      <c r="F3435" s="126" t="n"/>
      <c r="G3435" s="127" t="n"/>
      <c r="H3435" s="127" t="n"/>
      <c r="I3435" s="127" t="n"/>
      <c r="J3435" s="127" t="n"/>
      <c r="K3435" s="127" t="n"/>
      <c r="L3435" s="127" t="n"/>
      <c r="M3435" s="127" t="n"/>
      <c r="N3435" s="120" t="n"/>
      <c r="O3435" s="120" t="n"/>
      <c r="P3435" s="120" t="n"/>
      <c r="Q3435" s="120" t="n"/>
      <c r="R3435" s="121" t="n"/>
      <c r="S3435" s="121" t="n"/>
      <c r="T3435" s="121" t="n"/>
      <c r="U3435" s="121" t="n"/>
      <c r="V3435" s="117">
        <f>IF(P3435="NA","NA",IF(P3435&lt;&gt;"",TEXT(P3435-N3435,"[h].mm"),""))</f>
        <v/>
      </c>
      <c r="W3435" s="118">
        <f>IF(AND(R3435="",S3435=""),"",R3435+S3435)</f>
        <v/>
      </c>
      <c r="X3435" s="116">
        <f>IF(O3435&lt;&gt;"",DATE(YEAR(O3435), MONTH(O3435), DAY(O3435)),"")</f>
        <v/>
      </c>
      <c r="Y3435" s="122" t="n"/>
      <c r="Z3435" s="123" t="n"/>
      <c r="AA3435" s="117">
        <f>IF(F3435="Re-assigned","NA",IF(W3435="","",IF(W3435&gt;=VLOOKUP(D3435,SLAMatrix,3,FALSE),"Yes",IF(W3435&lt;VLOOKUP(D3435,SLAMatrix,2,FALSE),"No","Internal"))))</f>
        <v/>
      </c>
      <c r="AB3435" s="123" t="n"/>
      <c r="AC3435" s="123" t="n"/>
      <c r="AD3435" s="119" t="n"/>
      <c r="AE3435" s="125" t="n"/>
      <c r="AF3435" s="124">
        <f>MONTH(O3435)</f>
        <v/>
      </c>
      <c r="AG3435" s="124">
        <f>VLOOKUP(IFERROR(MID(AE3435,1,(FIND(",",AE3435,1)-1)),AE3435),Facility_Region_Mapping,2,FALSE)</f>
        <v/>
      </c>
      <c r="AH3435" s="124" t="n"/>
      <c r="AI3435" s="124">
        <f>IF(C3435&lt;&gt;"",IF(M3435="ESM User",getInterfaceName($C3435),"NA"),"")</f>
        <v/>
      </c>
      <c r="AJ3435" s="116">
        <f>IF(Q3435&lt;&gt;"",DATE(YEAR(Q3435), MONTH(Q3435), DAY(Q3435)),"")</f>
        <v/>
      </c>
      <c r="AK3435" s="130">
        <f>IF(Q3435&lt;&gt;0,Q3435-N3435,TODAY()-N3435)</f>
        <v/>
      </c>
      <c r="AL3435" s="112">
        <f>IF(F3435="Re-assigned",0,IF(H3435="Closed",0,IF(H3435="Service Restored",0,IF(H3435="",0,1))))</f>
        <v/>
      </c>
      <c r="AM3435" s="124">
        <f>IF(AL3435=0,"",IF(AK3435&gt;20.99,"Aged","Non-Aged"))</f>
        <v/>
      </c>
      <c r="AN3435" s="112">
        <f>IF(Q3435&lt;&gt;"",MONTH(Q3435),"")</f>
        <v/>
      </c>
      <c r="AO3435" s="112">
        <f>IFERROR(VALUE(V3435),0)</f>
        <v/>
      </c>
    </row>
    <row customFormat="1" customHeight="1" ht="29.25" r="3436" s="112" spans="1:41">
      <c r="A3436" s="127" t="n"/>
      <c r="B3436" s="113" t="n"/>
      <c r="C3436" s="127" t="n"/>
      <c r="D3436" s="127" t="n"/>
      <c r="E3436" s="114">
        <f>IF(F3436 &lt;&gt; "",VLOOKUP(F3436,CategoryLookup,2,FALSE), "")</f>
        <v/>
      </c>
      <c r="F3436" s="126" t="n"/>
      <c r="G3436" s="127" t="n"/>
      <c r="H3436" s="127" t="n"/>
      <c r="I3436" s="127" t="n"/>
      <c r="J3436" s="127" t="n"/>
      <c r="K3436" s="127" t="n"/>
      <c r="L3436" s="127" t="n"/>
      <c r="M3436" s="127" t="n"/>
      <c r="N3436" s="120" t="n"/>
      <c r="O3436" s="120" t="n"/>
      <c r="P3436" s="120" t="n"/>
      <c r="Q3436" s="120" t="n"/>
      <c r="R3436" s="121" t="n"/>
      <c r="S3436" s="121" t="n"/>
      <c r="T3436" s="121" t="n"/>
      <c r="U3436" s="121" t="n"/>
      <c r="V3436" s="117">
        <f>IF(P3436="NA","NA",IF(P3436&lt;&gt;"",TEXT(P3436-N3436,"[h].mm"),""))</f>
        <v/>
      </c>
      <c r="W3436" s="118">
        <f>IF(AND(R3436="",S3436=""),"",R3436+S3436)</f>
        <v/>
      </c>
      <c r="X3436" s="116">
        <f>IF(O3436&lt;&gt;"",DATE(YEAR(O3436), MONTH(O3436), DAY(O3436)),"")</f>
        <v/>
      </c>
      <c r="Y3436" s="122" t="n"/>
      <c r="Z3436" s="123" t="n"/>
      <c r="AA3436" s="117">
        <f>IF(F3436="Re-assigned","NA",IF(W3436="","",IF(W3436&gt;=VLOOKUP(D3436,SLAMatrix,3,FALSE),"Yes",IF(W3436&lt;VLOOKUP(D3436,SLAMatrix,2,FALSE),"No","Internal"))))</f>
        <v/>
      </c>
      <c r="AB3436" s="123" t="n"/>
      <c r="AC3436" s="123" t="n"/>
      <c r="AD3436" s="119" t="n"/>
      <c r="AE3436" s="125" t="n"/>
      <c r="AF3436" s="124">
        <f>MONTH(O3436)</f>
        <v/>
      </c>
      <c r="AG3436" s="124">
        <f>VLOOKUP(IFERROR(MID(AE3436,1,(FIND(",",AE3436,1)-1)),AE3436),Facility_Region_Mapping,2,FALSE)</f>
        <v/>
      </c>
      <c r="AH3436" s="124" t="n"/>
      <c r="AI3436" s="124">
        <f>IF(C3436&lt;&gt;"",IF(M3436="ESM User",getInterfaceName($C3436),"NA"),"")</f>
        <v/>
      </c>
      <c r="AJ3436" s="116">
        <f>IF(Q3436&lt;&gt;"",DATE(YEAR(Q3436), MONTH(Q3436), DAY(Q3436)),"")</f>
        <v/>
      </c>
      <c r="AK3436" s="130">
        <f>IF(Q3436&lt;&gt;0,Q3436-N3436,TODAY()-N3436)</f>
        <v/>
      </c>
      <c r="AL3436" s="112">
        <f>IF(F3436="Re-assigned",0,IF(H3436="Closed",0,IF(H3436="Service Restored",0,IF(H3436="",0,1))))</f>
        <v/>
      </c>
      <c r="AM3436" s="124">
        <f>IF(AL3436=0,"",IF(AK3436&gt;20.99,"Aged","Non-Aged"))</f>
        <v/>
      </c>
      <c r="AN3436" s="112">
        <f>IF(Q3436&lt;&gt;"",MONTH(Q3436),"")</f>
        <v/>
      </c>
      <c r="AO3436" s="112">
        <f>IFERROR(VALUE(V3436),0)</f>
        <v/>
      </c>
    </row>
    <row customFormat="1" customHeight="1" ht="29.25" r="3437" s="112" spans="1:41">
      <c r="A3437" s="127" t="n"/>
      <c r="B3437" s="113" t="n"/>
      <c r="C3437" s="127" t="n"/>
      <c r="D3437" s="127" t="n"/>
      <c r="E3437" s="114">
        <f>IF(F3437 &lt;&gt; "",VLOOKUP(F3437,CategoryLookup,2,FALSE), "")</f>
        <v/>
      </c>
      <c r="F3437" s="126" t="n"/>
      <c r="G3437" s="127" t="n"/>
      <c r="H3437" s="127" t="n"/>
      <c r="I3437" s="127" t="n"/>
      <c r="J3437" s="127" t="n"/>
      <c r="K3437" s="127" t="n"/>
      <c r="L3437" s="127" t="n"/>
      <c r="M3437" s="127" t="n"/>
      <c r="N3437" s="120" t="n"/>
      <c r="O3437" s="120" t="n"/>
      <c r="P3437" s="120" t="n"/>
      <c r="Q3437" s="120" t="n"/>
      <c r="R3437" s="121" t="n"/>
      <c r="S3437" s="121" t="n"/>
      <c r="T3437" s="121" t="n"/>
      <c r="U3437" s="121" t="n"/>
      <c r="V3437" s="117">
        <f>IF(P3437="NA","NA",IF(P3437&lt;&gt;"",TEXT(P3437-N3437,"[h].mm"),""))</f>
        <v/>
      </c>
      <c r="W3437" s="118">
        <f>IF(AND(R3437="",S3437=""),"",R3437+S3437)</f>
        <v/>
      </c>
      <c r="X3437" s="116">
        <f>IF(O3437&lt;&gt;"",DATE(YEAR(O3437), MONTH(O3437), DAY(O3437)),"")</f>
        <v/>
      </c>
      <c r="Y3437" s="122" t="n"/>
      <c r="Z3437" s="123" t="n"/>
      <c r="AA3437" s="117">
        <f>IF(F3437="Re-assigned","NA",IF(W3437="","",IF(W3437&gt;=VLOOKUP(D3437,SLAMatrix,3,FALSE),"Yes",IF(W3437&lt;VLOOKUP(D3437,SLAMatrix,2,FALSE),"No","Internal"))))</f>
        <v/>
      </c>
      <c r="AB3437" s="123" t="n"/>
      <c r="AC3437" s="123" t="n"/>
      <c r="AD3437" s="119" t="n"/>
      <c r="AE3437" s="125" t="n"/>
      <c r="AF3437" s="124">
        <f>MONTH(O3437)</f>
        <v/>
      </c>
      <c r="AG3437" s="124">
        <f>VLOOKUP(IFERROR(MID(AE3437,1,(FIND(",",AE3437,1)-1)),AE3437),Facility_Region_Mapping,2,FALSE)</f>
        <v/>
      </c>
      <c r="AH3437" s="124" t="n"/>
      <c r="AI3437" s="124">
        <f>IF(C3437&lt;&gt;"",IF(M3437="ESM User",getInterfaceName($C3437),"NA"),"")</f>
        <v/>
      </c>
      <c r="AJ3437" s="116">
        <f>IF(Q3437&lt;&gt;"",DATE(YEAR(Q3437), MONTH(Q3437), DAY(Q3437)),"")</f>
        <v/>
      </c>
      <c r="AK3437" s="130">
        <f>IF(Q3437&lt;&gt;0,Q3437-N3437,TODAY()-N3437)</f>
        <v/>
      </c>
      <c r="AL3437" s="112">
        <f>IF(F3437="Re-assigned",0,IF(H3437="Closed",0,IF(H3437="Service Restored",0,IF(H3437="",0,1))))</f>
        <v/>
      </c>
      <c r="AM3437" s="124">
        <f>IF(AL3437=0,"",IF(AK3437&gt;20.99,"Aged","Non-Aged"))</f>
        <v/>
      </c>
      <c r="AN3437" s="112">
        <f>IF(Q3437&lt;&gt;"",MONTH(Q3437),"")</f>
        <v/>
      </c>
      <c r="AO3437" s="112">
        <f>IFERROR(VALUE(V3437),0)</f>
        <v/>
      </c>
    </row>
    <row customFormat="1" customHeight="1" ht="29.25" r="3438" s="112" spans="1:41">
      <c r="A3438" s="127" t="n"/>
      <c r="B3438" s="113" t="n"/>
      <c r="C3438" s="127" t="n"/>
      <c r="D3438" s="127" t="n"/>
      <c r="E3438" s="114">
        <f>IF(F3438 &lt;&gt; "",VLOOKUP(F3438,CategoryLookup,2,FALSE), "")</f>
        <v/>
      </c>
      <c r="F3438" s="126" t="n"/>
      <c r="G3438" s="127" t="n"/>
      <c r="H3438" s="127" t="n"/>
      <c r="I3438" s="127" t="n"/>
      <c r="J3438" s="127" t="n"/>
      <c r="K3438" s="127" t="n"/>
      <c r="L3438" s="127" t="n"/>
      <c r="M3438" s="127" t="n"/>
      <c r="N3438" s="120" t="n"/>
      <c r="O3438" s="120" t="n"/>
      <c r="P3438" s="120" t="n"/>
      <c r="Q3438" s="120" t="n"/>
      <c r="R3438" s="121" t="n"/>
      <c r="S3438" s="121" t="n"/>
      <c r="T3438" s="121" t="n"/>
      <c r="U3438" s="121" t="n"/>
      <c r="V3438" s="117">
        <f>IF(P3438="NA","NA",IF(P3438&lt;&gt;"",TEXT(P3438-N3438,"[h].mm"),""))</f>
        <v/>
      </c>
      <c r="W3438" s="118">
        <f>IF(AND(R3438="",S3438=""),"",R3438+S3438)</f>
        <v/>
      </c>
      <c r="X3438" s="116">
        <f>IF(O3438&lt;&gt;"",DATE(YEAR(O3438), MONTH(O3438), DAY(O3438)),"")</f>
        <v/>
      </c>
      <c r="Y3438" s="122" t="n"/>
      <c r="Z3438" s="123" t="n"/>
      <c r="AA3438" s="117">
        <f>IF(F3438="Re-assigned","NA",IF(W3438="","",IF(W3438&gt;=VLOOKUP(D3438,SLAMatrix,3,FALSE),"Yes",IF(W3438&lt;VLOOKUP(D3438,SLAMatrix,2,FALSE),"No","Internal"))))</f>
        <v/>
      </c>
      <c r="AB3438" s="123" t="n"/>
      <c r="AC3438" s="123" t="n"/>
      <c r="AD3438" s="119" t="n"/>
      <c r="AE3438" s="125" t="n"/>
      <c r="AF3438" s="124">
        <f>MONTH(O3438)</f>
        <v/>
      </c>
      <c r="AG3438" s="124">
        <f>VLOOKUP(IFERROR(MID(AE3438,1,(FIND(",",AE3438,1)-1)),AE3438),Facility_Region_Mapping,2,FALSE)</f>
        <v/>
      </c>
      <c r="AH3438" s="124" t="n"/>
      <c r="AI3438" s="124">
        <f>IF(C3438&lt;&gt;"",IF(M3438="ESM User",getInterfaceName($C3438),"NA"),"")</f>
        <v/>
      </c>
      <c r="AJ3438" s="116">
        <f>IF(Q3438&lt;&gt;"",DATE(YEAR(Q3438), MONTH(Q3438), DAY(Q3438)),"")</f>
        <v/>
      </c>
      <c r="AK3438" s="130">
        <f>IF(Q3438&lt;&gt;0,Q3438-N3438,TODAY()-N3438)</f>
        <v/>
      </c>
      <c r="AL3438" s="112">
        <f>IF(F3438="Re-assigned",0,IF(H3438="Closed",0,IF(H3438="Service Restored",0,IF(H3438="",0,1))))</f>
        <v/>
      </c>
      <c r="AM3438" s="124">
        <f>IF(AL3438=0,"",IF(AK3438&gt;20.99,"Aged","Non-Aged"))</f>
        <v/>
      </c>
      <c r="AN3438" s="112">
        <f>IF(Q3438&lt;&gt;"",MONTH(Q3438),"")</f>
        <v/>
      </c>
      <c r="AO3438" s="112">
        <f>IFERROR(VALUE(V3438),0)</f>
        <v/>
      </c>
    </row>
    <row customFormat="1" customHeight="1" ht="29.25" r="3439" s="112" spans="1:41">
      <c r="A3439" s="127" t="n"/>
      <c r="B3439" s="113" t="n"/>
      <c r="C3439" s="127" t="n"/>
      <c r="D3439" s="127" t="n"/>
      <c r="E3439" s="114">
        <f>IF(F3439 &lt;&gt; "",VLOOKUP(F3439,CategoryLookup,2,FALSE), "")</f>
        <v/>
      </c>
      <c r="F3439" s="126" t="n"/>
      <c r="G3439" s="127" t="n"/>
      <c r="H3439" s="127" t="n"/>
      <c r="I3439" s="127" t="n"/>
      <c r="J3439" s="127" t="n"/>
      <c r="K3439" s="127" t="n"/>
      <c r="L3439" s="127" t="n"/>
      <c r="M3439" s="127" t="n"/>
      <c r="N3439" s="120" t="n"/>
      <c r="O3439" s="120" t="n"/>
      <c r="P3439" s="120" t="n"/>
      <c r="Q3439" s="120" t="n"/>
      <c r="R3439" s="121" t="n"/>
      <c r="S3439" s="121" t="n"/>
      <c r="T3439" s="121" t="n"/>
      <c r="U3439" s="121" t="n"/>
      <c r="V3439" s="117">
        <f>IF(P3439="NA","NA",IF(P3439&lt;&gt;"",TEXT(P3439-N3439,"[h].mm"),""))</f>
        <v/>
      </c>
      <c r="W3439" s="118">
        <f>IF(AND(R3439="",S3439=""),"",R3439+S3439)</f>
        <v/>
      </c>
      <c r="X3439" s="116">
        <f>IF(O3439&lt;&gt;"",DATE(YEAR(O3439), MONTH(O3439), DAY(O3439)),"")</f>
        <v/>
      </c>
      <c r="Y3439" s="122" t="n"/>
      <c r="Z3439" s="123" t="n"/>
      <c r="AA3439" s="117">
        <f>IF(F3439="Re-assigned","NA",IF(W3439="","",IF(W3439&gt;=VLOOKUP(D3439,SLAMatrix,3,FALSE),"Yes",IF(W3439&lt;VLOOKUP(D3439,SLAMatrix,2,FALSE),"No","Internal"))))</f>
        <v/>
      </c>
      <c r="AB3439" s="123" t="n"/>
      <c r="AC3439" s="123" t="n"/>
      <c r="AD3439" s="119" t="n"/>
      <c r="AE3439" s="125" t="n"/>
      <c r="AF3439" s="124">
        <f>MONTH(O3439)</f>
        <v/>
      </c>
      <c r="AG3439" s="124">
        <f>VLOOKUP(IFERROR(MID(AE3439,1,(FIND(",",AE3439,1)-1)),AE3439),Facility_Region_Mapping,2,FALSE)</f>
        <v/>
      </c>
      <c r="AH3439" s="124" t="n"/>
      <c r="AI3439" s="124">
        <f>IF(C3439&lt;&gt;"",IF(M3439="ESM User",getInterfaceName($C3439),"NA"),"")</f>
        <v/>
      </c>
      <c r="AJ3439" s="116">
        <f>IF(Q3439&lt;&gt;"",DATE(YEAR(Q3439), MONTH(Q3439), DAY(Q3439)),"")</f>
        <v/>
      </c>
      <c r="AK3439" s="130">
        <f>IF(Q3439&lt;&gt;0,Q3439-N3439,TODAY()-N3439)</f>
        <v/>
      </c>
      <c r="AL3439" s="112">
        <f>IF(F3439="Re-assigned",0,IF(H3439="Closed",0,IF(H3439="Service Restored",0,IF(H3439="",0,1))))</f>
        <v/>
      </c>
      <c r="AM3439" s="124">
        <f>IF(AL3439=0,"",IF(AK3439&gt;20.99,"Aged","Non-Aged"))</f>
        <v/>
      </c>
      <c r="AN3439" s="112">
        <f>IF(Q3439&lt;&gt;"",MONTH(Q3439),"")</f>
        <v/>
      </c>
      <c r="AO3439" s="112">
        <f>IFERROR(VALUE(V3439),0)</f>
        <v/>
      </c>
    </row>
    <row customFormat="1" customHeight="1" ht="29.25" r="3440" s="112" spans="1:41">
      <c r="A3440" s="127" t="n"/>
      <c r="B3440" s="113" t="n"/>
      <c r="C3440" s="127" t="n"/>
      <c r="D3440" s="127" t="n"/>
      <c r="E3440" s="114">
        <f>IF(F3440 &lt;&gt; "",VLOOKUP(F3440,CategoryLookup,2,FALSE), "")</f>
        <v/>
      </c>
      <c r="F3440" s="126" t="n"/>
      <c r="G3440" s="127" t="n"/>
      <c r="H3440" s="127" t="n"/>
      <c r="I3440" s="127" t="n"/>
      <c r="J3440" s="127" t="n"/>
      <c r="K3440" s="127" t="n"/>
      <c r="L3440" s="127" t="n"/>
      <c r="M3440" s="127" t="n"/>
      <c r="N3440" s="120" t="n"/>
      <c r="O3440" s="120" t="n"/>
      <c r="P3440" s="120" t="n"/>
      <c r="Q3440" s="120" t="n"/>
      <c r="R3440" s="121" t="n"/>
      <c r="S3440" s="121" t="n"/>
      <c r="T3440" s="121" t="n"/>
      <c r="U3440" s="121" t="n"/>
      <c r="V3440" s="117">
        <f>IF(P3440="NA","NA",IF(P3440&lt;&gt;"",TEXT(P3440-N3440,"[h].mm"),""))</f>
        <v/>
      </c>
      <c r="W3440" s="118">
        <f>IF(AND(R3440="",S3440=""),"",R3440+S3440)</f>
        <v/>
      </c>
      <c r="X3440" s="116">
        <f>IF(O3440&lt;&gt;"",DATE(YEAR(O3440), MONTH(O3440), DAY(O3440)),"")</f>
        <v/>
      </c>
      <c r="Y3440" s="122" t="n"/>
      <c r="Z3440" s="123" t="n"/>
      <c r="AA3440" s="117">
        <f>IF(F3440="Re-assigned","NA",IF(W3440="","",IF(W3440&gt;=VLOOKUP(D3440,SLAMatrix,3,FALSE),"Yes",IF(W3440&lt;VLOOKUP(D3440,SLAMatrix,2,FALSE),"No","Internal"))))</f>
        <v/>
      </c>
      <c r="AB3440" s="123" t="n"/>
      <c r="AC3440" s="123" t="n"/>
      <c r="AD3440" s="119" t="n"/>
      <c r="AE3440" s="125" t="n"/>
      <c r="AF3440" s="124">
        <f>MONTH(O3440)</f>
        <v/>
      </c>
      <c r="AG3440" s="124">
        <f>VLOOKUP(IFERROR(MID(AE3440,1,(FIND(",",AE3440,1)-1)),AE3440),Facility_Region_Mapping,2,FALSE)</f>
        <v/>
      </c>
      <c r="AH3440" s="124" t="n"/>
      <c r="AI3440" s="124">
        <f>IF(C3440&lt;&gt;"",IF(M3440="ESM User",getInterfaceName($C3440),"NA"),"")</f>
        <v/>
      </c>
      <c r="AJ3440" s="116">
        <f>IF(Q3440&lt;&gt;"",DATE(YEAR(Q3440), MONTH(Q3440), DAY(Q3440)),"")</f>
        <v/>
      </c>
      <c r="AK3440" s="130">
        <f>IF(Q3440&lt;&gt;0,Q3440-N3440,TODAY()-N3440)</f>
        <v/>
      </c>
      <c r="AL3440" s="112">
        <f>IF(F3440="Re-assigned",0,IF(H3440="Closed",0,IF(H3440="Service Restored",0,IF(H3440="",0,1))))</f>
        <v/>
      </c>
      <c r="AM3440" s="124">
        <f>IF(AL3440=0,"",IF(AK3440&gt;20.99,"Aged","Non-Aged"))</f>
        <v/>
      </c>
      <c r="AN3440" s="112">
        <f>IF(Q3440&lt;&gt;"",MONTH(Q3440),"")</f>
        <v/>
      </c>
      <c r="AO3440" s="112">
        <f>IFERROR(VALUE(V3440),0)</f>
        <v/>
      </c>
    </row>
    <row customFormat="1" customHeight="1" ht="29.25" r="3441" s="112" spans="1:41">
      <c r="A3441" s="127" t="n"/>
      <c r="B3441" s="113" t="n"/>
      <c r="C3441" s="127" t="n"/>
      <c r="D3441" s="127" t="n"/>
      <c r="E3441" s="114">
        <f>IF(F3441 &lt;&gt; "",VLOOKUP(F3441,CategoryLookup,2,FALSE), "")</f>
        <v/>
      </c>
      <c r="F3441" s="126" t="n"/>
      <c r="G3441" s="127" t="n"/>
      <c r="H3441" s="127" t="n"/>
      <c r="I3441" s="127" t="n"/>
      <c r="J3441" s="127" t="n"/>
      <c r="K3441" s="127" t="n"/>
      <c r="L3441" s="127" t="n"/>
      <c r="M3441" s="127" t="n"/>
      <c r="N3441" s="120" t="n"/>
      <c r="O3441" s="120" t="n"/>
      <c r="P3441" s="120" t="n"/>
      <c r="Q3441" s="120" t="n"/>
      <c r="R3441" s="121" t="n"/>
      <c r="S3441" s="121" t="n"/>
      <c r="T3441" s="121" t="n"/>
      <c r="U3441" s="121" t="n"/>
      <c r="V3441" s="117">
        <f>IF(P3441="NA","NA",IF(P3441&lt;&gt;"",TEXT(P3441-N3441,"[h].mm"),""))</f>
        <v/>
      </c>
      <c r="W3441" s="118">
        <f>IF(AND(R3441="",S3441=""),"",R3441+S3441)</f>
        <v/>
      </c>
      <c r="X3441" s="116">
        <f>IF(O3441&lt;&gt;"",DATE(YEAR(O3441), MONTH(O3441), DAY(O3441)),"")</f>
        <v/>
      </c>
      <c r="Y3441" s="122" t="n"/>
      <c r="Z3441" s="123" t="n"/>
      <c r="AA3441" s="117">
        <f>IF(F3441="Re-assigned","NA",IF(W3441="","",IF(W3441&gt;=VLOOKUP(D3441,SLAMatrix,3,FALSE),"Yes",IF(W3441&lt;VLOOKUP(D3441,SLAMatrix,2,FALSE),"No","Internal"))))</f>
        <v/>
      </c>
      <c r="AB3441" s="123" t="n"/>
      <c r="AC3441" s="123" t="n"/>
      <c r="AD3441" s="119" t="n"/>
      <c r="AE3441" s="125" t="n"/>
      <c r="AF3441" s="124">
        <f>MONTH(O3441)</f>
        <v/>
      </c>
      <c r="AG3441" s="124">
        <f>VLOOKUP(IFERROR(MID(AE3441,1,(FIND(",",AE3441,1)-1)),AE3441),Facility_Region_Mapping,2,FALSE)</f>
        <v/>
      </c>
      <c r="AH3441" s="124" t="n"/>
      <c r="AI3441" s="124">
        <f>IF(C3441&lt;&gt;"",IF(M3441="ESM User",getInterfaceName($C3441),"NA"),"")</f>
        <v/>
      </c>
      <c r="AJ3441" s="116">
        <f>IF(Q3441&lt;&gt;"",DATE(YEAR(Q3441), MONTH(Q3441), DAY(Q3441)),"")</f>
        <v/>
      </c>
      <c r="AK3441" s="130">
        <f>IF(Q3441&lt;&gt;0,Q3441-N3441,TODAY()-N3441)</f>
        <v/>
      </c>
      <c r="AL3441" s="112">
        <f>IF(F3441="Re-assigned",0,IF(H3441="Closed",0,IF(H3441="Service Restored",0,IF(H3441="",0,1))))</f>
        <v/>
      </c>
      <c r="AM3441" s="124">
        <f>IF(AL3441=0,"",IF(AK3441&gt;20.99,"Aged","Non-Aged"))</f>
        <v/>
      </c>
      <c r="AN3441" s="112">
        <f>IF(Q3441&lt;&gt;"",MONTH(Q3441),"")</f>
        <v/>
      </c>
      <c r="AO3441" s="112">
        <f>IFERROR(VALUE(V3441),0)</f>
        <v/>
      </c>
    </row>
    <row customFormat="1" customHeight="1" ht="29.25" r="3442" s="112" spans="1:41">
      <c r="A3442" s="127" t="n"/>
      <c r="B3442" s="113" t="n"/>
      <c r="C3442" s="127" t="n"/>
      <c r="D3442" s="127" t="n"/>
      <c r="E3442" s="114">
        <f>IF(F3442 &lt;&gt; "",VLOOKUP(F3442,CategoryLookup,2,FALSE), "")</f>
        <v/>
      </c>
      <c r="F3442" s="126" t="n"/>
      <c r="G3442" s="127" t="n"/>
      <c r="H3442" s="127" t="n"/>
      <c r="I3442" s="127" t="n"/>
      <c r="J3442" s="127" t="n"/>
      <c r="K3442" s="127" t="n"/>
      <c r="L3442" s="127" t="n"/>
      <c r="M3442" s="127" t="n"/>
      <c r="N3442" s="120" t="n"/>
      <c r="O3442" s="120" t="n"/>
      <c r="P3442" s="120" t="n"/>
      <c r="Q3442" s="120" t="n"/>
      <c r="R3442" s="121" t="n"/>
      <c r="S3442" s="121" t="n"/>
      <c r="T3442" s="121" t="n"/>
      <c r="U3442" s="121" t="n"/>
      <c r="V3442" s="117">
        <f>IF(P3442="NA","NA",IF(P3442&lt;&gt;"",TEXT(P3442-N3442,"[h].mm"),""))</f>
        <v/>
      </c>
      <c r="W3442" s="118">
        <f>IF(AND(R3442="",S3442=""),"",R3442+S3442)</f>
        <v/>
      </c>
      <c r="X3442" s="116">
        <f>IF(O3442&lt;&gt;"",DATE(YEAR(O3442), MONTH(O3442), DAY(O3442)),"")</f>
        <v/>
      </c>
      <c r="Y3442" s="122" t="n"/>
      <c r="Z3442" s="123" t="n"/>
      <c r="AA3442" s="117">
        <f>IF(F3442="Re-assigned","NA",IF(W3442="","",IF(W3442&gt;=VLOOKUP(D3442,SLAMatrix,3,FALSE),"Yes",IF(W3442&lt;VLOOKUP(D3442,SLAMatrix,2,FALSE),"No","Internal"))))</f>
        <v/>
      </c>
      <c r="AB3442" s="123" t="n"/>
      <c r="AC3442" s="123" t="n"/>
      <c r="AD3442" s="119" t="n"/>
      <c r="AE3442" s="125" t="n"/>
      <c r="AF3442" s="124">
        <f>MONTH(O3442)</f>
        <v/>
      </c>
      <c r="AG3442" s="124">
        <f>VLOOKUP(IFERROR(MID(AE3442,1,(FIND(",",AE3442,1)-1)),AE3442),Facility_Region_Mapping,2,FALSE)</f>
        <v/>
      </c>
      <c r="AH3442" s="124" t="n"/>
      <c r="AI3442" s="124">
        <f>IF(C3442&lt;&gt;"",IF(M3442="ESM User",getInterfaceName($C3442),"NA"),"")</f>
        <v/>
      </c>
      <c r="AJ3442" s="116">
        <f>IF(Q3442&lt;&gt;"",DATE(YEAR(Q3442), MONTH(Q3442), DAY(Q3442)),"")</f>
        <v/>
      </c>
      <c r="AK3442" s="130">
        <f>IF(Q3442&lt;&gt;0,Q3442-N3442,TODAY()-N3442)</f>
        <v/>
      </c>
      <c r="AL3442" s="112">
        <f>IF(F3442="Re-assigned",0,IF(H3442="Closed",0,IF(H3442="Service Restored",0,IF(H3442="",0,1))))</f>
        <v/>
      </c>
      <c r="AM3442" s="124">
        <f>IF(AL3442=0,"",IF(AK3442&gt;20.99,"Aged","Non-Aged"))</f>
        <v/>
      </c>
      <c r="AN3442" s="112">
        <f>IF(Q3442&lt;&gt;"",MONTH(Q3442),"")</f>
        <v/>
      </c>
      <c r="AO3442" s="112">
        <f>IFERROR(VALUE(V3442),0)</f>
        <v/>
      </c>
    </row>
    <row customFormat="1" customHeight="1" ht="29.25" r="3443" s="112" spans="1:41">
      <c r="A3443" s="127" t="n"/>
      <c r="B3443" s="113" t="n"/>
      <c r="C3443" s="127" t="n"/>
      <c r="D3443" s="127" t="n"/>
      <c r="E3443" s="114">
        <f>IF(F3443 &lt;&gt; "",VLOOKUP(F3443,CategoryLookup,2,FALSE), "")</f>
        <v/>
      </c>
      <c r="F3443" s="126" t="n"/>
      <c r="G3443" s="127" t="n"/>
      <c r="H3443" s="127" t="n"/>
      <c r="I3443" s="127" t="n"/>
      <c r="J3443" s="127" t="n"/>
      <c r="K3443" s="127" t="n"/>
      <c r="L3443" s="127" t="n"/>
      <c r="M3443" s="127" t="n"/>
      <c r="N3443" s="120" t="n"/>
      <c r="O3443" s="120" t="n"/>
      <c r="P3443" s="120" t="n"/>
      <c r="Q3443" s="120" t="n"/>
      <c r="R3443" s="121" t="n"/>
      <c r="S3443" s="121" t="n"/>
      <c r="T3443" s="121" t="n"/>
      <c r="U3443" s="121" t="n"/>
      <c r="V3443" s="117">
        <f>IF(P3443="NA","NA",IF(P3443&lt;&gt;"",TEXT(P3443-N3443,"[h].mm"),""))</f>
        <v/>
      </c>
      <c r="W3443" s="118">
        <f>IF(AND(R3443="",S3443=""),"",R3443+S3443)</f>
        <v/>
      </c>
      <c r="X3443" s="116">
        <f>IF(O3443&lt;&gt;"",DATE(YEAR(O3443), MONTH(O3443), DAY(O3443)),"")</f>
        <v/>
      </c>
      <c r="Y3443" s="122" t="n"/>
      <c r="Z3443" s="123" t="n"/>
      <c r="AA3443" s="117">
        <f>IF(F3443="Re-assigned","NA",IF(W3443="","",IF(W3443&gt;=VLOOKUP(D3443,SLAMatrix,3,FALSE),"Yes",IF(W3443&lt;VLOOKUP(D3443,SLAMatrix,2,FALSE),"No","Internal"))))</f>
        <v/>
      </c>
      <c r="AB3443" s="123" t="n"/>
      <c r="AC3443" s="123" t="n"/>
      <c r="AD3443" s="119" t="n"/>
      <c r="AE3443" s="125" t="n"/>
      <c r="AF3443" s="124">
        <f>MONTH(O3443)</f>
        <v/>
      </c>
      <c r="AG3443" s="124">
        <f>VLOOKUP(IFERROR(MID(AE3443,1,(FIND(",",AE3443,1)-1)),AE3443),Facility_Region_Mapping,2,FALSE)</f>
        <v/>
      </c>
      <c r="AH3443" s="124" t="n"/>
      <c r="AI3443" s="124">
        <f>IF(C3443&lt;&gt;"",IF(M3443="ESM User",getInterfaceName($C3443),"NA"),"")</f>
        <v/>
      </c>
      <c r="AJ3443" s="116">
        <f>IF(Q3443&lt;&gt;"",DATE(YEAR(Q3443), MONTH(Q3443), DAY(Q3443)),"")</f>
        <v/>
      </c>
      <c r="AK3443" s="130">
        <f>IF(Q3443&lt;&gt;0,Q3443-N3443,TODAY()-N3443)</f>
        <v/>
      </c>
      <c r="AL3443" s="112">
        <f>IF(F3443="Re-assigned",0,IF(H3443="Closed",0,IF(H3443="Service Restored",0,IF(H3443="",0,1))))</f>
        <v/>
      </c>
      <c r="AM3443" s="124">
        <f>IF(AL3443=0,"",IF(AK3443&gt;20.99,"Aged","Non-Aged"))</f>
        <v/>
      </c>
      <c r="AN3443" s="112">
        <f>IF(Q3443&lt;&gt;"",MONTH(Q3443),"")</f>
        <v/>
      </c>
      <c r="AO3443" s="112">
        <f>IFERROR(VALUE(V3443),0)</f>
        <v/>
      </c>
    </row>
    <row customFormat="1" customHeight="1" ht="29.25" r="3444" s="112" spans="1:41">
      <c r="A3444" s="127" t="n"/>
      <c r="B3444" s="113" t="n"/>
      <c r="C3444" s="127" t="n"/>
      <c r="D3444" s="127" t="n"/>
      <c r="E3444" s="114">
        <f>IF(F3444 &lt;&gt; "",VLOOKUP(F3444,CategoryLookup,2,FALSE), "")</f>
        <v/>
      </c>
      <c r="F3444" s="126" t="n"/>
      <c r="G3444" s="127" t="n"/>
      <c r="H3444" s="127" t="n"/>
      <c r="I3444" s="127" t="n"/>
      <c r="J3444" s="127" t="n"/>
      <c r="K3444" s="127" t="n"/>
      <c r="L3444" s="127" t="n"/>
      <c r="M3444" s="127" t="n"/>
      <c r="N3444" s="120" t="n"/>
      <c r="O3444" s="120" t="n"/>
      <c r="P3444" s="120" t="n"/>
      <c r="Q3444" s="120" t="n"/>
      <c r="R3444" s="121" t="n"/>
      <c r="S3444" s="121" t="n"/>
      <c r="T3444" s="121" t="n"/>
      <c r="U3444" s="121" t="n"/>
      <c r="V3444" s="117">
        <f>IF(P3444="NA","NA",IF(P3444&lt;&gt;"",TEXT(P3444-N3444,"[h].mm"),""))</f>
        <v/>
      </c>
      <c r="W3444" s="118">
        <f>IF(AND(R3444="",S3444=""),"",R3444+S3444)</f>
        <v/>
      </c>
      <c r="X3444" s="116">
        <f>IF(O3444&lt;&gt;"",DATE(YEAR(O3444), MONTH(O3444), DAY(O3444)),"")</f>
        <v/>
      </c>
      <c r="Y3444" s="122" t="n"/>
      <c r="Z3444" s="123" t="n"/>
      <c r="AA3444" s="117">
        <f>IF(F3444="Re-assigned","NA",IF(W3444="","",IF(W3444&gt;=VLOOKUP(D3444,SLAMatrix,3,FALSE),"Yes",IF(W3444&lt;VLOOKUP(D3444,SLAMatrix,2,FALSE),"No","Internal"))))</f>
        <v/>
      </c>
      <c r="AB3444" s="123" t="n"/>
      <c r="AC3444" s="123" t="n"/>
      <c r="AD3444" s="119" t="n"/>
      <c r="AE3444" s="125" t="n"/>
      <c r="AF3444" s="124">
        <f>MONTH(O3444)</f>
        <v/>
      </c>
      <c r="AG3444" s="124">
        <f>VLOOKUP(IFERROR(MID(AE3444,1,(FIND(",",AE3444,1)-1)),AE3444),Facility_Region_Mapping,2,FALSE)</f>
        <v/>
      </c>
      <c r="AH3444" s="124" t="n"/>
      <c r="AI3444" s="124">
        <f>IF(C3444&lt;&gt;"",IF(M3444="ESM User",getInterfaceName($C3444),"NA"),"")</f>
        <v/>
      </c>
      <c r="AJ3444" s="116">
        <f>IF(Q3444&lt;&gt;"",DATE(YEAR(Q3444), MONTH(Q3444), DAY(Q3444)),"")</f>
        <v/>
      </c>
      <c r="AK3444" s="130">
        <f>IF(Q3444&lt;&gt;0,Q3444-N3444,TODAY()-N3444)</f>
        <v/>
      </c>
      <c r="AL3444" s="112">
        <f>IF(F3444="Re-assigned",0,IF(H3444="Closed",0,IF(H3444="Service Restored",0,IF(H3444="",0,1))))</f>
        <v/>
      </c>
      <c r="AM3444" s="124">
        <f>IF(AL3444=0,"",IF(AK3444&gt;20.99,"Aged","Non-Aged"))</f>
        <v/>
      </c>
      <c r="AN3444" s="112">
        <f>IF(Q3444&lt;&gt;"",MONTH(Q3444),"")</f>
        <v/>
      </c>
      <c r="AO3444" s="112">
        <f>IFERROR(VALUE(V3444),0)</f>
        <v/>
      </c>
    </row>
    <row customFormat="1" customHeight="1" ht="29.25" r="3445" s="112" spans="1:41">
      <c r="A3445" s="127" t="n"/>
      <c r="B3445" s="113" t="n"/>
      <c r="C3445" s="127" t="n"/>
      <c r="D3445" s="127" t="n"/>
      <c r="E3445" s="114">
        <f>IF(F3445 &lt;&gt; "",VLOOKUP(F3445,CategoryLookup,2,FALSE), "")</f>
        <v/>
      </c>
      <c r="F3445" s="126" t="n"/>
      <c r="G3445" s="127" t="n"/>
      <c r="H3445" s="127" t="n"/>
      <c r="I3445" s="127" t="n"/>
      <c r="J3445" s="127" t="n"/>
      <c r="K3445" s="127" t="n"/>
      <c r="L3445" s="127" t="n"/>
      <c r="M3445" s="127" t="n"/>
      <c r="N3445" s="120" t="n"/>
      <c r="O3445" s="120" t="n"/>
      <c r="P3445" s="120" t="n"/>
      <c r="Q3445" s="120" t="n"/>
      <c r="R3445" s="121" t="n"/>
      <c r="S3445" s="121" t="n"/>
      <c r="T3445" s="121" t="n"/>
      <c r="U3445" s="121" t="n"/>
      <c r="V3445" s="117">
        <f>IF(P3445="NA","NA",IF(P3445&lt;&gt;"",TEXT(P3445-N3445,"[h].mm"),""))</f>
        <v/>
      </c>
      <c r="W3445" s="118">
        <f>IF(AND(R3445="",S3445=""),"",R3445+S3445)</f>
        <v/>
      </c>
      <c r="X3445" s="116">
        <f>IF(O3445&lt;&gt;"",DATE(YEAR(O3445), MONTH(O3445), DAY(O3445)),"")</f>
        <v/>
      </c>
      <c r="Y3445" s="122" t="n"/>
      <c r="Z3445" s="123" t="n"/>
      <c r="AA3445" s="117">
        <f>IF(F3445="Re-assigned","NA",IF(W3445="","",IF(W3445&gt;=VLOOKUP(D3445,SLAMatrix,3,FALSE),"Yes",IF(W3445&lt;VLOOKUP(D3445,SLAMatrix,2,FALSE),"No","Internal"))))</f>
        <v/>
      </c>
      <c r="AB3445" s="123" t="n"/>
      <c r="AC3445" s="123" t="n"/>
      <c r="AD3445" s="119" t="n"/>
      <c r="AE3445" s="125" t="n"/>
      <c r="AF3445" s="124">
        <f>MONTH(O3445)</f>
        <v/>
      </c>
      <c r="AG3445" s="124">
        <f>VLOOKUP(IFERROR(MID(AE3445,1,(FIND(",",AE3445,1)-1)),AE3445),Facility_Region_Mapping,2,FALSE)</f>
        <v/>
      </c>
      <c r="AH3445" s="124" t="n"/>
      <c r="AI3445" s="124">
        <f>IF(C3445&lt;&gt;"",IF(M3445="ESM User",getInterfaceName($C3445),"NA"),"")</f>
        <v/>
      </c>
      <c r="AJ3445" s="116">
        <f>IF(Q3445&lt;&gt;"",DATE(YEAR(Q3445), MONTH(Q3445), DAY(Q3445)),"")</f>
        <v/>
      </c>
      <c r="AK3445" s="130">
        <f>IF(Q3445&lt;&gt;0,Q3445-N3445,TODAY()-N3445)</f>
        <v/>
      </c>
      <c r="AL3445" s="112">
        <f>IF(F3445="Re-assigned",0,IF(H3445="Closed",0,IF(H3445="Service Restored",0,IF(H3445="",0,1))))</f>
        <v/>
      </c>
      <c r="AM3445" s="124">
        <f>IF(AL3445=0,"",IF(AK3445&gt;20.99,"Aged","Non-Aged"))</f>
        <v/>
      </c>
      <c r="AN3445" s="112">
        <f>IF(Q3445&lt;&gt;"",MONTH(Q3445),"")</f>
        <v/>
      </c>
      <c r="AO3445" s="112">
        <f>IFERROR(VALUE(V3445),0)</f>
        <v/>
      </c>
    </row>
    <row customFormat="1" customHeight="1" ht="29.25" r="3446" s="112" spans="1:41">
      <c r="A3446" s="127" t="n"/>
      <c r="B3446" s="113" t="n"/>
      <c r="C3446" s="127" t="n"/>
      <c r="D3446" s="127" t="n"/>
      <c r="E3446" s="114">
        <f>IF(F3446 &lt;&gt; "",VLOOKUP(F3446,CategoryLookup,2,FALSE), "")</f>
        <v/>
      </c>
      <c r="F3446" s="126" t="n"/>
      <c r="G3446" s="127" t="n"/>
      <c r="H3446" s="127" t="n"/>
      <c r="I3446" s="127" t="n"/>
      <c r="J3446" s="127" t="n"/>
      <c r="K3446" s="127" t="n"/>
      <c r="L3446" s="127" t="n"/>
      <c r="M3446" s="127" t="n"/>
      <c r="N3446" s="120" t="n"/>
      <c r="O3446" s="120" t="n"/>
      <c r="P3446" s="120" t="n"/>
      <c r="Q3446" s="120" t="n"/>
      <c r="R3446" s="121" t="n"/>
      <c r="S3446" s="121" t="n"/>
      <c r="T3446" s="121" t="n"/>
      <c r="U3446" s="121" t="n"/>
      <c r="V3446" s="117">
        <f>IF(P3446="NA","NA",IF(P3446&lt;&gt;"",TEXT(P3446-N3446,"[h].mm"),""))</f>
        <v/>
      </c>
      <c r="W3446" s="118">
        <f>IF(AND(R3446="",S3446=""),"",R3446+S3446)</f>
        <v/>
      </c>
      <c r="X3446" s="116">
        <f>IF(O3446&lt;&gt;"",DATE(YEAR(O3446), MONTH(O3446), DAY(O3446)),"")</f>
        <v/>
      </c>
      <c r="Y3446" s="122" t="n"/>
      <c r="Z3446" s="123" t="n"/>
      <c r="AA3446" s="117">
        <f>IF(F3446="Re-assigned","NA",IF(W3446="","",IF(W3446&gt;=VLOOKUP(D3446,SLAMatrix,3,FALSE),"Yes",IF(W3446&lt;VLOOKUP(D3446,SLAMatrix,2,FALSE),"No","Internal"))))</f>
        <v/>
      </c>
      <c r="AB3446" s="123" t="n"/>
      <c r="AC3446" s="123" t="n"/>
      <c r="AD3446" s="119" t="n"/>
      <c r="AE3446" s="125" t="n"/>
      <c r="AF3446" s="124">
        <f>MONTH(O3446)</f>
        <v/>
      </c>
      <c r="AG3446" s="124">
        <f>VLOOKUP(IFERROR(MID(AE3446,1,(FIND(",",AE3446,1)-1)),AE3446),Facility_Region_Mapping,2,FALSE)</f>
        <v/>
      </c>
      <c r="AH3446" s="124" t="n"/>
      <c r="AI3446" s="124">
        <f>IF(C3446&lt;&gt;"",IF(M3446="ESM User",getInterfaceName($C3446),"NA"),"")</f>
        <v/>
      </c>
      <c r="AJ3446" s="116">
        <f>IF(Q3446&lt;&gt;"",DATE(YEAR(Q3446), MONTH(Q3446), DAY(Q3446)),"")</f>
        <v/>
      </c>
      <c r="AK3446" s="130">
        <f>IF(Q3446&lt;&gt;0,Q3446-N3446,TODAY()-N3446)</f>
        <v/>
      </c>
      <c r="AL3446" s="112">
        <f>IF(F3446="Re-assigned",0,IF(H3446="Closed",0,IF(H3446="Service Restored",0,IF(H3446="",0,1))))</f>
        <v/>
      </c>
      <c r="AM3446" s="124">
        <f>IF(AL3446=0,"",IF(AK3446&gt;20.99,"Aged","Non-Aged"))</f>
        <v/>
      </c>
      <c r="AN3446" s="112">
        <f>IF(Q3446&lt;&gt;"",MONTH(Q3446),"")</f>
        <v/>
      </c>
      <c r="AO3446" s="112">
        <f>IFERROR(VALUE(V3446),0)</f>
        <v/>
      </c>
    </row>
    <row customFormat="1" customHeight="1" ht="29.25" r="3447" s="112" spans="1:41">
      <c r="A3447" s="127" t="n"/>
      <c r="B3447" s="113" t="n"/>
      <c r="C3447" s="127" t="n"/>
      <c r="D3447" s="127" t="n"/>
      <c r="E3447" s="114">
        <f>IF(F3447 &lt;&gt; "",VLOOKUP(F3447,CategoryLookup,2,FALSE), "")</f>
        <v/>
      </c>
      <c r="F3447" s="126" t="n"/>
      <c r="G3447" s="127" t="n"/>
      <c r="H3447" s="127" t="n"/>
      <c r="I3447" s="127" t="n"/>
      <c r="J3447" s="127" t="n"/>
      <c r="K3447" s="127" t="n"/>
      <c r="L3447" s="127" t="n"/>
      <c r="M3447" s="127" t="n"/>
      <c r="N3447" s="120" t="n"/>
      <c r="O3447" s="120" t="n"/>
      <c r="P3447" s="120" t="n"/>
      <c r="Q3447" s="120" t="n"/>
      <c r="R3447" s="121" t="n"/>
      <c r="S3447" s="121" t="n"/>
      <c r="T3447" s="121" t="n"/>
      <c r="U3447" s="121" t="n"/>
      <c r="V3447" s="117">
        <f>IF(P3447="NA","NA",IF(P3447&lt;&gt;"",TEXT(P3447-N3447,"[h].mm"),""))</f>
        <v/>
      </c>
      <c r="W3447" s="118">
        <f>IF(AND(R3447="",S3447=""),"",R3447+S3447)</f>
        <v/>
      </c>
      <c r="X3447" s="116">
        <f>IF(O3447&lt;&gt;"",DATE(YEAR(O3447), MONTH(O3447), DAY(O3447)),"")</f>
        <v/>
      </c>
      <c r="Y3447" s="122" t="n"/>
      <c r="Z3447" s="123" t="n"/>
      <c r="AA3447" s="117">
        <f>IF(F3447="Re-assigned","NA",IF(W3447="","",IF(W3447&gt;=VLOOKUP(D3447,SLAMatrix,3,FALSE),"Yes",IF(W3447&lt;VLOOKUP(D3447,SLAMatrix,2,FALSE),"No","Internal"))))</f>
        <v/>
      </c>
      <c r="AB3447" s="123" t="n"/>
      <c r="AC3447" s="123" t="n"/>
      <c r="AD3447" s="119" t="n"/>
      <c r="AE3447" s="125" t="n"/>
      <c r="AF3447" s="124">
        <f>MONTH(O3447)</f>
        <v/>
      </c>
      <c r="AG3447" s="124">
        <f>VLOOKUP(IFERROR(MID(AE3447,1,(FIND(",",AE3447,1)-1)),AE3447),Facility_Region_Mapping,2,FALSE)</f>
        <v/>
      </c>
      <c r="AH3447" s="124" t="n"/>
      <c r="AI3447" s="124">
        <f>IF(C3447&lt;&gt;"",IF(M3447="ESM User",getInterfaceName($C3447),"NA"),"")</f>
        <v/>
      </c>
      <c r="AJ3447" s="116">
        <f>IF(Q3447&lt;&gt;"",DATE(YEAR(Q3447), MONTH(Q3447), DAY(Q3447)),"")</f>
        <v/>
      </c>
      <c r="AK3447" s="130">
        <f>IF(Q3447&lt;&gt;0,Q3447-N3447,TODAY()-N3447)</f>
        <v/>
      </c>
      <c r="AL3447" s="112">
        <f>IF(F3447="Re-assigned",0,IF(H3447="Closed",0,IF(H3447="Service Restored",0,IF(H3447="",0,1))))</f>
        <v/>
      </c>
      <c r="AM3447" s="124">
        <f>IF(AL3447=0,"",IF(AK3447&gt;20.99,"Aged","Non-Aged"))</f>
        <v/>
      </c>
      <c r="AN3447" s="112">
        <f>IF(Q3447&lt;&gt;"",MONTH(Q3447),"")</f>
        <v/>
      </c>
      <c r="AO3447" s="112">
        <f>IFERROR(VALUE(V3447),0)</f>
        <v/>
      </c>
    </row>
    <row customFormat="1" customHeight="1" ht="29.25" r="3448" s="112" spans="1:41">
      <c r="A3448" s="127" t="n"/>
      <c r="B3448" s="113" t="n"/>
      <c r="C3448" s="127" t="n"/>
      <c r="D3448" s="127" t="n"/>
      <c r="E3448" s="114">
        <f>IF(F3448 &lt;&gt; "",VLOOKUP(F3448,CategoryLookup,2,FALSE), "")</f>
        <v/>
      </c>
      <c r="F3448" s="126" t="n"/>
      <c r="G3448" s="127" t="n"/>
      <c r="H3448" s="127" t="n"/>
      <c r="I3448" s="127" t="n"/>
      <c r="J3448" s="127" t="n"/>
      <c r="K3448" s="127" t="n"/>
      <c r="L3448" s="127" t="n"/>
      <c r="M3448" s="127" t="n"/>
      <c r="N3448" s="120" t="n"/>
      <c r="O3448" s="120" t="n"/>
      <c r="P3448" s="120" t="n"/>
      <c r="Q3448" s="120" t="n"/>
      <c r="R3448" s="121" t="n"/>
      <c r="S3448" s="121" t="n"/>
      <c r="T3448" s="121" t="n"/>
      <c r="U3448" s="121" t="n"/>
      <c r="V3448" s="117">
        <f>IF(P3448="NA","NA",IF(P3448&lt;&gt;"",TEXT(P3448-N3448,"[h].mm"),""))</f>
        <v/>
      </c>
      <c r="W3448" s="118">
        <f>IF(AND(R3448="",S3448=""),"",R3448+S3448)</f>
        <v/>
      </c>
      <c r="X3448" s="116">
        <f>IF(O3448&lt;&gt;"",DATE(YEAR(O3448), MONTH(O3448), DAY(O3448)),"")</f>
        <v/>
      </c>
      <c r="Y3448" s="122" t="n"/>
      <c r="Z3448" s="123" t="n"/>
      <c r="AA3448" s="117">
        <f>IF(F3448="Re-assigned","NA",IF(W3448="","",IF(W3448&gt;=VLOOKUP(D3448,SLAMatrix,3,FALSE),"Yes",IF(W3448&lt;VLOOKUP(D3448,SLAMatrix,2,FALSE),"No","Internal"))))</f>
        <v/>
      </c>
      <c r="AB3448" s="123" t="n"/>
      <c r="AC3448" s="123" t="n"/>
      <c r="AD3448" s="119" t="n"/>
      <c r="AE3448" s="125" t="n"/>
      <c r="AF3448" s="124">
        <f>MONTH(O3448)</f>
        <v/>
      </c>
      <c r="AG3448" s="124">
        <f>VLOOKUP(IFERROR(MID(AE3448,1,(FIND(",",AE3448,1)-1)),AE3448),Facility_Region_Mapping,2,FALSE)</f>
        <v/>
      </c>
      <c r="AH3448" s="124" t="n"/>
      <c r="AI3448" s="124">
        <f>IF(C3448&lt;&gt;"",IF(M3448="ESM User",getInterfaceName($C3448),"NA"),"")</f>
        <v/>
      </c>
      <c r="AJ3448" s="116">
        <f>IF(Q3448&lt;&gt;"",DATE(YEAR(Q3448), MONTH(Q3448), DAY(Q3448)),"")</f>
        <v/>
      </c>
      <c r="AK3448" s="130">
        <f>IF(Q3448&lt;&gt;0,Q3448-N3448,TODAY()-N3448)</f>
        <v/>
      </c>
      <c r="AL3448" s="112">
        <f>IF(F3448="Re-assigned",0,IF(H3448="Closed",0,IF(H3448="Service Restored",0,IF(H3448="",0,1))))</f>
        <v/>
      </c>
      <c r="AM3448" s="124">
        <f>IF(AL3448=0,"",IF(AK3448&gt;20.99,"Aged","Non-Aged"))</f>
        <v/>
      </c>
      <c r="AN3448" s="112">
        <f>IF(Q3448&lt;&gt;"",MONTH(Q3448),"")</f>
        <v/>
      </c>
      <c r="AO3448" s="112">
        <f>IFERROR(VALUE(V3448),0)</f>
        <v/>
      </c>
    </row>
    <row customFormat="1" customHeight="1" ht="29.25" r="3449" s="112" spans="1:41">
      <c r="A3449" s="127" t="n"/>
      <c r="B3449" s="113" t="n"/>
      <c r="C3449" s="127" t="n"/>
      <c r="D3449" s="127" t="n"/>
      <c r="E3449" s="114">
        <f>IF(F3449 &lt;&gt; "",VLOOKUP(F3449,CategoryLookup,2,FALSE), "")</f>
        <v/>
      </c>
      <c r="F3449" s="126" t="n"/>
      <c r="G3449" s="127" t="n"/>
      <c r="H3449" s="127" t="n"/>
      <c r="I3449" s="127" t="n"/>
      <c r="J3449" s="127" t="n"/>
      <c r="K3449" s="127" t="n"/>
      <c r="L3449" s="127" t="n"/>
      <c r="M3449" s="127" t="n"/>
      <c r="N3449" s="120" t="n"/>
      <c r="O3449" s="120" t="n"/>
      <c r="P3449" s="120" t="n"/>
      <c r="Q3449" s="120" t="n"/>
      <c r="R3449" s="121" t="n"/>
      <c r="S3449" s="121" t="n"/>
      <c r="T3449" s="121" t="n"/>
      <c r="U3449" s="121" t="n"/>
      <c r="V3449" s="117">
        <f>IF(P3449="NA","NA",IF(P3449&lt;&gt;"",TEXT(P3449-N3449,"[h].mm"),""))</f>
        <v/>
      </c>
      <c r="W3449" s="118">
        <f>IF(AND(R3449="",S3449=""),"",R3449+S3449)</f>
        <v/>
      </c>
      <c r="X3449" s="116">
        <f>IF(O3449&lt;&gt;"",DATE(YEAR(O3449), MONTH(O3449), DAY(O3449)),"")</f>
        <v/>
      </c>
      <c r="Y3449" s="122" t="n"/>
      <c r="Z3449" s="123" t="n"/>
      <c r="AA3449" s="117">
        <f>IF(F3449="Re-assigned","NA",IF(W3449="","",IF(W3449&gt;=VLOOKUP(D3449,SLAMatrix,3,FALSE),"Yes",IF(W3449&lt;VLOOKUP(D3449,SLAMatrix,2,FALSE),"No","Internal"))))</f>
        <v/>
      </c>
      <c r="AB3449" s="123" t="n"/>
      <c r="AC3449" s="123" t="n"/>
      <c r="AD3449" s="119" t="n"/>
      <c r="AE3449" s="125" t="n"/>
      <c r="AF3449" s="124">
        <f>MONTH(O3449)</f>
        <v/>
      </c>
      <c r="AG3449" s="124">
        <f>VLOOKUP(IFERROR(MID(AE3449,1,(FIND(",",AE3449,1)-1)),AE3449),Facility_Region_Mapping,2,FALSE)</f>
        <v/>
      </c>
      <c r="AH3449" s="124" t="n"/>
      <c r="AI3449" s="124">
        <f>IF(C3449&lt;&gt;"",IF(M3449="ESM User",getInterfaceName($C3449),"NA"),"")</f>
        <v/>
      </c>
      <c r="AJ3449" s="116">
        <f>IF(Q3449&lt;&gt;"",DATE(YEAR(Q3449), MONTH(Q3449), DAY(Q3449)),"")</f>
        <v/>
      </c>
      <c r="AK3449" s="130">
        <f>IF(Q3449&lt;&gt;0,Q3449-N3449,TODAY()-N3449)</f>
        <v/>
      </c>
      <c r="AL3449" s="112">
        <f>IF(F3449="Re-assigned",0,IF(H3449="Closed",0,IF(H3449="Service Restored",0,IF(H3449="",0,1))))</f>
        <v/>
      </c>
      <c r="AM3449" s="124">
        <f>IF(AL3449=0,"",IF(AK3449&gt;20.99,"Aged","Non-Aged"))</f>
        <v/>
      </c>
      <c r="AN3449" s="112">
        <f>IF(Q3449&lt;&gt;"",MONTH(Q3449),"")</f>
        <v/>
      </c>
      <c r="AO3449" s="112">
        <f>IFERROR(VALUE(V3449),0)</f>
        <v/>
      </c>
    </row>
    <row customFormat="1" customHeight="1" ht="29.25" r="3450" s="112" spans="1:41">
      <c r="A3450" s="127" t="n"/>
      <c r="B3450" s="113" t="n"/>
      <c r="C3450" s="127" t="n"/>
      <c r="D3450" s="127" t="n"/>
      <c r="E3450" s="114">
        <f>IF(F3450 &lt;&gt; "",VLOOKUP(F3450,CategoryLookup,2,FALSE), "")</f>
        <v/>
      </c>
      <c r="F3450" s="126" t="n"/>
      <c r="G3450" s="127" t="n"/>
      <c r="H3450" s="127" t="n"/>
      <c r="I3450" s="127" t="n"/>
      <c r="J3450" s="127" t="n"/>
      <c r="K3450" s="127" t="n"/>
      <c r="L3450" s="127" t="n"/>
      <c r="M3450" s="127" t="n"/>
      <c r="N3450" s="120" t="n"/>
      <c r="O3450" s="120" t="n"/>
      <c r="P3450" s="120" t="n"/>
      <c r="Q3450" s="120" t="n"/>
      <c r="R3450" s="121" t="n"/>
      <c r="S3450" s="121" t="n"/>
      <c r="T3450" s="121" t="n"/>
      <c r="U3450" s="121" t="n"/>
      <c r="V3450" s="117">
        <f>IF(P3450="NA","NA",IF(P3450&lt;&gt;"",TEXT(P3450-N3450,"[h].mm"),""))</f>
        <v/>
      </c>
      <c r="W3450" s="118">
        <f>IF(AND(R3450="",S3450=""),"",R3450+S3450)</f>
        <v/>
      </c>
      <c r="X3450" s="116">
        <f>IF(O3450&lt;&gt;"",DATE(YEAR(O3450), MONTH(O3450), DAY(O3450)),"")</f>
        <v/>
      </c>
      <c r="Y3450" s="122" t="n"/>
      <c r="Z3450" s="123" t="n"/>
      <c r="AA3450" s="117">
        <f>IF(F3450="Re-assigned","NA",IF(W3450="","",IF(W3450&gt;=VLOOKUP(D3450,SLAMatrix,3,FALSE),"Yes",IF(W3450&lt;VLOOKUP(D3450,SLAMatrix,2,FALSE),"No","Internal"))))</f>
        <v/>
      </c>
      <c r="AB3450" s="123" t="n"/>
      <c r="AC3450" s="123" t="n"/>
      <c r="AD3450" s="119" t="n"/>
      <c r="AE3450" s="125" t="n"/>
      <c r="AF3450" s="124">
        <f>MONTH(O3450)</f>
        <v/>
      </c>
      <c r="AG3450" s="124">
        <f>VLOOKUP(IFERROR(MID(AE3450,1,(FIND(",",AE3450,1)-1)),AE3450),Facility_Region_Mapping,2,FALSE)</f>
        <v/>
      </c>
      <c r="AH3450" s="124" t="n"/>
      <c r="AI3450" s="124">
        <f>IF(C3450&lt;&gt;"",IF(M3450="ESM User",getInterfaceName($C3450),"NA"),"")</f>
        <v/>
      </c>
      <c r="AJ3450" s="116">
        <f>IF(Q3450&lt;&gt;"",DATE(YEAR(Q3450), MONTH(Q3450), DAY(Q3450)),"")</f>
        <v/>
      </c>
      <c r="AK3450" s="130">
        <f>IF(Q3450&lt;&gt;0,Q3450-N3450,TODAY()-N3450)</f>
        <v/>
      </c>
      <c r="AL3450" s="112">
        <f>IF(F3450="Re-assigned",0,IF(H3450="Closed",0,IF(H3450="Service Restored",0,IF(H3450="",0,1))))</f>
        <v/>
      </c>
      <c r="AM3450" s="124">
        <f>IF(AL3450=0,"",IF(AK3450&gt;20.99,"Aged","Non-Aged"))</f>
        <v/>
      </c>
      <c r="AN3450" s="112">
        <f>IF(Q3450&lt;&gt;"",MONTH(Q3450),"")</f>
        <v/>
      </c>
      <c r="AO3450" s="112">
        <f>IFERROR(VALUE(V3450),0)</f>
        <v/>
      </c>
    </row>
    <row customFormat="1" customHeight="1" ht="29.25" r="3451" s="112" spans="1:41">
      <c r="A3451" s="127" t="n"/>
      <c r="B3451" s="113" t="n"/>
      <c r="C3451" s="127" t="n"/>
      <c r="D3451" s="127" t="n"/>
      <c r="E3451" s="114">
        <f>IF(F3451 &lt;&gt; "",VLOOKUP(F3451,CategoryLookup,2,FALSE), "")</f>
        <v/>
      </c>
      <c r="F3451" s="126" t="n"/>
      <c r="G3451" s="127" t="n"/>
      <c r="H3451" s="127" t="n"/>
      <c r="I3451" s="127" t="n"/>
      <c r="J3451" s="127" t="n"/>
      <c r="K3451" s="127" t="n"/>
      <c r="L3451" s="127" t="n"/>
      <c r="M3451" s="127" t="n"/>
      <c r="N3451" s="120" t="n"/>
      <c r="O3451" s="120" t="n"/>
      <c r="P3451" s="120" t="n"/>
      <c r="Q3451" s="120" t="n"/>
      <c r="R3451" s="121" t="n"/>
      <c r="S3451" s="121" t="n"/>
      <c r="T3451" s="121" t="n"/>
      <c r="U3451" s="121" t="n"/>
      <c r="V3451" s="117">
        <f>IF(P3451="NA","NA",IF(P3451&lt;&gt;"",TEXT(P3451-N3451,"[h].mm"),""))</f>
        <v/>
      </c>
      <c r="W3451" s="118">
        <f>IF(AND(R3451="",S3451=""),"",R3451+S3451)</f>
        <v/>
      </c>
      <c r="X3451" s="116">
        <f>IF(O3451&lt;&gt;"",DATE(YEAR(O3451), MONTH(O3451), DAY(O3451)),"")</f>
        <v/>
      </c>
      <c r="Y3451" s="122" t="n"/>
      <c r="Z3451" s="123" t="n"/>
      <c r="AA3451" s="117">
        <f>IF(F3451="Re-assigned","NA",IF(W3451="","",IF(W3451&gt;=VLOOKUP(D3451,SLAMatrix,3,FALSE),"Yes",IF(W3451&lt;VLOOKUP(D3451,SLAMatrix,2,FALSE),"No","Internal"))))</f>
        <v/>
      </c>
      <c r="AB3451" s="123" t="n"/>
      <c r="AC3451" s="123" t="n"/>
      <c r="AD3451" s="119" t="n"/>
      <c r="AE3451" s="125" t="n"/>
      <c r="AF3451" s="124">
        <f>MONTH(O3451)</f>
        <v/>
      </c>
      <c r="AG3451" s="124">
        <f>VLOOKUP(IFERROR(MID(AE3451,1,(FIND(",",AE3451,1)-1)),AE3451),Facility_Region_Mapping,2,FALSE)</f>
        <v/>
      </c>
      <c r="AH3451" s="124" t="n"/>
      <c r="AI3451" s="124">
        <f>IF(C3451&lt;&gt;"",IF(M3451="ESM User",getInterfaceName($C3451),"NA"),"")</f>
        <v/>
      </c>
      <c r="AJ3451" s="116">
        <f>IF(Q3451&lt;&gt;"",DATE(YEAR(Q3451), MONTH(Q3451), DAY(Q3451)),"")</f>
        <v/>
      </c>
      <c r="AK3451" s="130">
        <f>IF(Q3451&lt;&gt;0,Q3451-N3451,TODAY()-N3451)</f>
        <v/>
      </c>
      <c r="AL3451" s="112">
        <f>IF(F3451="Re-assigned",0,IF(H3451="Closed",0,IF(H3451="Service Restored",0,IF(H3451="",0,1))))</f>
        <v/>
      </c>
      <c r="AM3451" s="124">
        <f>IF(AL3451=0,"",IF(AK3451&gt;20.99,"Aged","Non-Aged"))</f>
        <v/>
      </c>
      <c r="AN3451" s="112">
        <f>IF(Q3451&lt;&gt;"",MONTH(Q3451),"")</f>
        <v/>
      </c>
      <c r="AO3451" s="112">
        <f>IFERROR(VALUE(V3451),0)</f>
        <v/>
      </c>
    </row>
    <row customFormat="1" customHeight="1" ht="29.25" r="3452" s="112" spans="1:41">
      <c r="A3452" s="127" t="n"/>
      <c r="B3452" s="113" t="n"/>
      <c r="C3452" s="127" t="n"/>
      <c r="D3452" s="127" t="n"/>
      <c r="E3452" s="114">
        <f>IF(F3452 &lt;&gt; "",VLOOKUP(F3452,CategoryLookup,2,FALSE), "")</f>
        <v/>
      </c>
      <c r="F3452" s="126" t="n"/>
      <c r="G3452" s="127" t="n"/>
      <c r="H3452" s="127" t="n"/>
      <c r="I3452" s="127" t="n"/>
      <c r="J3452" s="127" t="n"/>
      <c r="K3452" s="127" t="n"/>
      <c r="L3452" s="127" t="n"/>
      <c r="M3452" s="127" t="n"/>
      <c r="N3452" s="120" t="n"/>
      <c r="O3452" s="120" t="n"/>
      <c r="P3452" s="120" t="n"/>
      <c r="Q3452" s="120" t="n"/>
      <c r="R3452" s="121" t="n"/>
      <c r="S3452" s="121" t="n"/>
      <c r="T3452" s="121" t="n"/>
      <c r="U3452" s="121" t="n"/>
      <c r="V3452" s="117">
        <f>IF(P3452="NA","NA",IF(P3452&lt;&gt;"",TEXT(P3452-N3452,"[h].mm"),""))</f>
        <v/>
      </c>
      <c r="W3452" s="118">
        <f>IF(AND(R3452="",S3452=""),"",R3452+S3452)</f>
        <v/>
      </c>
      <c r="X3452" s="116">
        <f>IF(O3452&lt;&gt;"",DATE(YEAR(O3452), MONTH(O3452), DAY(O3452)),"")</f>
        <v/>
      </c>
      <c r="Y3452" s="122" t="n"/>
      <c r="Z3452" s="123" t="n"/>
      <c r="AA3452" s="117">
        <f>IF(F3452="Re-assigned","NA",IF(W3452="","",IF(W3452&gt;=VLOOKUP(D3452,SLAMatrix,3,FALSE),"Yes",IF(W3452&lt;VLOOKUP(D3452,SLAMatrix,2,FALSE),"No","Internal"))))</f>
        <v/>
      </c>
      <c r="AB3452" s="123" t="n"/>
      <c r="AC3452" s="123" t="n"/>
      <c r="AD3452" s="119" t="n"/>
      <c r="AE3452" s="125" t="n"/>
      <c r="AF3452" s="124">
        <f>MONTH(O3452)</f>
        <v/>
      </c>
      <c r="AG3452" s="124">
        <f>VLOOKUP(IFERROR(MID(AE3452,1,(FIND(",",AE3452,1)-1)),AE3452),Facility_Region_Mapping,2,FALSE)</f>
        <v/>
      </c>
      <c r="AH3452" s="124" t="n"/>
      <c r="AI3452" s="124">
        <f>IF(C3452&lt;&gt;"",IF(M3452="ESM User",getInterfaceName($C3452),"NA"),"")</f>
        <v/>
      </c>
      <c r="AJ3452" s="116">
        <f>IF(Q3452&lt;&gt;"",DATE(YEAR(Q3452), MONTH(Q3452), DAY(Q3452)),"")</f>
        <v/>
      </c>
      <c r="AK3452" s="130">
        <f>IF(Q3452&lt;&gt;0,Q3452-N3452,TODAY()-N3452)</f>
        <v/>
      </c>
      <c r="AL3452" s="112">
        <f>IF(F3452="Re-assigned",0,IF(H3452="Closed",0,IF(H3452="Service Restored",0,IF(H3452="",0,1))))</f>
        <v/>
      </c>
      <c r="AM3452" s="124">
        <f>IF(AL3452=0,"",IF(AK3452&gt;20.99,"Aged","Non-Aged"))</f>
        <v/>
      </c>
      <c r="AN3452" s="112">
        <f>IF(Q3452&lt;&gt;"",MONTH(Q3452),"")</f>
        <v/>
      </c>
      <c r="AO3452" s="112">
        <f>IFERROR(VALUE(V3452),0)</f>
        <v/>
      </c>
    </row>
    <row customFormat="1" customHeight="1" ht="29.25" r="3453" s="112" spans="1:41">
      <c r="A3453" s="127" t="n"/>
      <c r="B3453" s="113" t="n"/>
      <c r="C3453" s="127" t="n"/>
      <c r="D3453" s="127" t="n"/>
      <c r="E3453" s="114">
        <f>IF(F3453 &lt;&gt; "",VLOOKUP(F3453,CategoryLookup,2,FALSE), "")</f>
        <v/>
      </c>
      <c r="F3453" s="126" t="n"/>
      <c r="G3453" s="127" t="n"/>
      <c r="H3453" s="127" t="n"/>
      <c r="I3453" s="127" t="n"/>
      <c r="J3453" s="127" t="n"/>
      <c r="K3453" s="127" t="n"/>
      <c r="L3453" s="127" t="n"/>
      <c r="M3453" s="127" t="n"/>
      <c r="N3453" s="120" t="n"/>
      <c r="O3453" s="120" t="n"/>
      <c r="P3453" s="120" t="n"/>
      <c r="Q3453" s="120" t="n"/>
      <c r="R3453" s="121" t="n"/>
      <c r="S3453" s="121" t="n"/>
      <c r="T3453" s="121" t="n"/>
      <c r="U3453" s="121" t="n"/>
      <c r="V3453" s="117">
        <f>IF(P3453="NA","NA",IF(P3453&lt;&gt;"",TEXT(P3453-N3453,"[h].mm"),""))</f>
        <v/>
      </c>
      <c r="W3453" s="118">
        <f>IF(AND(R3453="",S3453=""),"",R3453+S3453)</f>
        <v/>
      </c>
      <c r="X3453" s="116">
        <f>IF(O3453&lt;&gt;"",DATE(YEAR(O3453), MONTH(O3453), DAY(O3453)),"")</f>
        <v/>
      </c>
      <c r="Y3453" s="122" t="n"/>
      <c r="Z3453" s="123" t="n"/>
      <c r="AA3453" s="117">
        <f>IF(F3453="Re-assigned","NA",IF(W3453="","",IF(W3453&gt;=VLOOKUP(D3453,SLAMatrix,3,FALSE),"Yes",IF(W3453&lt;VLOOKUP(D3453,SLAMatrix,2,FALSE),"No","Internal"))))</f>
        <v/>
      </c>
      <c r="AB3453" s="123" t="n"/>
      <c r="AC3453" s="123" t="n"/>
      <c r="AD3453" s="119" t="n"/>
      <c r="AE3453" s="125" t="n"/>
      <c r="AF3453" s="124">
        <f>MONTH(O3453)</f>
        <v/>
      </c>
      <c r="AG3453" s="124">
        <f>VLOOKUP(IFERROR(MID(AE3453,1,(FIND(",",AE3453,1)-1)),AE3453),Facility_Region_Mapping,2,FALSE)</f>
        <v/>
      </c>
      <c r="AH3453" s="124" t="n"/>
      <c r="AI3453" s="124">
        <f>IF(C3453&lt;&gt;"",IF(M3453="ESM User",getInterfaceName($C3453),"NA"),"")</f>
        <v/>
      </c>
      <c r="AJ3453" s="116">
        <f>IF(Q3453&lt;&gt;"",DATE(YEAR(Q3453), MONTH(Q3453), DAY(Q3453)),"")</f>
        <v/>
      </c>
      <c r="AK3453" s="130">
        <f>IF(Q3453&lt;&gt;0,Q3453-N3453,TODAY()-N3453)</f>
        <v/>
      </c>
      <c r="AL3453" s="112">
        <f>IF(F3453="Re-assigned",0,IF(H3453="Closed",0,IF(H3453="Service Restored",0,IF(H3453="",0,1))))</f>
        <v/>
      </c>
      <c r="AM3453" s="124">
        <f>IF(AL3453=0,"",IF(AK3453&gt;20.99,"Aged","Non-Aged"))</f>
        <v/>
      </c>
      <c r="AN3453" s="112">
        <f>IF(Q3453&lt;&gt;"",MONTH(Q3453),"")</f>
        <v/>
      </c>
      <c r="AO3453" s="112">
        <f>IFERROR(VALUE(V3453),0)</f>
        <v/>
      </c>
    </row>
    <row customFormat="1" customHeight="1" ht="29.25" r="3454" s="112" spans="1:41">
      <c r="A3454" s="127" t="n"/>
      <c r="B3454" s="113" t="n"/>
      <c r="C3454" s="127" t="n"/>
      <c r="D3454" s="127" t="n"/>
      <c r="E3454" s="114">
        <f>IF(F3454 &lt;&gt; "",VLOOKUP(F3454,CategoryLookup,2,FALSE), "")</f>
        <v/>
      </c>
      <c r="F3454" s="126" t="n"/>
      <c r="G3454" s="127" t="n"/>
      <c r="H3454" s="127" t="n"/>
      <c r="I3454" s="127" t="n"/>
      <c r="J3454" s="127" t="n"/>
      <c r="K3454" s="127" t="n"/>
      <c r="L3454" s="127" t="n"/>
      <c r="M3454" s="127" t="n"/>
      <c r="N3454" s="120" t="n"/>
      <c r="O3454" s="120" t="n"/>
      <c r="P3454" s="120" t="n"/>
      <c r="Q3454" s="120" t="n"/>
      <c r="R3454" s="121" t="n"/>
      <c r="S3454" s="121" t="n"/>
      <c r="T3454" s="121" t="n"/>
      <c r="U3454" s="121" t="n"/>
      <c r="V3454" s="117">
        <f>IF(P3454="NA","NA",IF(P3454&lt;&gt;"",TEXT(P3454-N3454,"[h].mm"),""))</f>
        <v/>
      </c>
      <c r="W3454" s="118">
        <f>IF(AND(R3454="",S3454=""),"",R3454+S3454)</f>
        <v/>
      </c>
      <c r="X3454" s="116">
        <f>IF(O3454&lt;&gt;"",DATE(YEAR(O3454), MONTH(O3454), DAY(O3454)),"")</f>
        <v/>
      </c>
      <c r="Y3454" s="122" t="n"/>
      <c r="Z3454" s="123" t="n"/>
      <c r="AA3454" s="117">
        <f>IF(F3454="Re-assigned","NA",IF(W3454="","",IF(W3454&gt;=VLOOKUP(D3454,SLAMatrix,3,FALSE),"Yes",IF(W3454&lt;VLOOKUP(D3454,SLAMatrix,2,FALSE),"No","Internal"))))</f>
        <v/>
      </c>
      <c r="AB3454" s="123" t="n"/>
      <c r="AC3454" s="123" t="n"/>
      <c r="AD3454" s="119" t="n"/>
      <c r="AE3454" s="125" t="n"/>
      <c r="AF3454" s="124">
        <f>MONTH(O3454)</f>
        <v/>
      </c>
      <c r="AG3454" s="124">
        <f>VLOOKUP(IFERROR(MID(AE3454,1,(FIND(",",AE3454,1)-1)),AE3454),Facility_Region_Mapping,2,FALSE)</f>
        <v/>
      </c>
      <c r="AH3454" s="124" t="n"/>
      <c r="AI3454" s="124">
        <f>IF(C3454&lt;&gt;"",IF(M3454="ESM User",getInterfaceName($C3454),"NA"),"")</f>
        <v/>
      </c>
      <c r="AJ3454" s="116">
        <f>IF(Q3454&lt;&gt;"",DATE(YEAR(Q3454), MONTH(Q3454), DAY(Q3454)),"")</f>
        <v/>
      </c>
      <c r="AK3454" s="130">
        <f>IF(Q3454&lt;&gt;0,Q3454-N3454,TODAY()-N3454)</f>
        <v/>
      </c>
      <c r="AL3454" s="112">
        <f>IF(F3454="Re-assigned",0,IF(H3454="Closed",0,IF(H3454="Service Restored",0,IF(H3454="",0,1))))</f>
        <v/>
      </c>
      <c r="AM3454" s="124">
        <f>IF(AL3454=0,"",IF(AK3454&gt;20.99,"Aged","Non-Aged"))</f>
        <v/>
      </c>
      <c r="AN3454" s="112">
        <f>IF(Q3454&lt;&gt;"",MONTH(Q3454),"")</f>
        <v/>
      </c>
      <c r="AO3454" s="112">
        <f>IFERROR(VALUE(V3454),0)</f>
        <v/>
      </c>
    </row>
    <row customFormat="1" customHeight="1" ht="29.25" r="3455" s="112" spans="1:41">
      <c r="A3455" s="127" t="n"/>
      <c r="B3455" s="113" t="n"/>
      <c r="C3455" s="127" t="n"/>
      <c r="D3455" s="127" t="n"/>
      <c r="E3455" s="114">
        <f>IF(F3455 &lt;&gt; "",VLOOKUP(F3455,CategoryLookup,2,FALSE), "")</f>
        <v/>
      </c>
      <c r="F3455" s="126" t="n"/>
      <c r="G3455" s="127" t="n"/>
      <c r="H3455" s="127" t="n"/>
      <c r="I3455" s="127" t="n"/>
      <c r="J3455" s="127" t="n"/>
      <c r="K3455" s="127" t="n"/>
      <c r="L3455" s="127" t="n"/>
      <c r="M3455" s="127" t="n"/>
      <c r="N3455" s="120" t="n"/>
      <c r="O3455" s="120" t="n"/>
      <c r="P3455" s="120" t="n"/>
      <c r="Q3455" s="120" t="n"/>
      <c r="R3455" s="121" t="n"/>
      <c r="S3455" s="121" t="n"/>
      <c r="T3455" s="121" t="n"/>
      <c r="U3455" s="121" t="n"/>
      <c r="V3455" s="117">
        <f>IF(P3455="NA","NA",IF(P3455&lt;&gt;"",TEXT(P3455-N3455,"[h].mm"),""))</f>
        <v/>
      </c>
      <c r="W3455" s="118">
        <f>IF(AND(R3455="",S3455=""),"",R3455+S3455)</f>
        <v/>
      </c>
      <c r="X3455" s="116">
        <f>IF(O3455&lt;&gt;"",DATE(YEAR(O3455), MONTH(O3455), DAY(O3455)),"")</f>
        <v/>
      </c>
      <c r="Y3455" s="122" t="n"/>
      <c r="Z3455" s="123" t="n"/>
      <c r="AA3455" s="117">
        <f>IF(F3455="Re-assigned","NA",IF(W3455="","",IF(W3455&gt;=VLOOKUP(D3455,SLAMatrix,3,FALSE),"Yes",IF(W3455&lt;VLOOKUP(D3455,SLAMatrix,2,FALSE),"No","Internal"))))</f>
        <v/>
      </c>
      <c r="AB3455" s="123" t="n"/>
      <c r="AC3455" s="123" t="n"/>
      <c r="AD3455" s="119" t="n"/>
      <c r="AE3455" s="125" t="n"/>
      <c r="AF3455" s="124">
        <f>MONTH(O3455)</f>
        <v/>
      </c>
      <c r="AG3455" s="124">
        <f>VLOOKUP(IFERROR(MID(AE3455,1,(FIND(",",AE3455,1)-1)),AE3455),Facility_Region_Mapping,2,FALSE)</f>
        <v/>
      </c>
      <c r="AH3455" s="124" t="n"/>
      <c r="AI3455" s="124">
        <f>IF(C3455&lt;&gt;"",IF(M3455="ESM User",getInterfaceName($C3455),"NA"),"")</f>
        <v/>
      </c>
      <c r="AJ3455" s="116">
        <f>IF(Q3455&lt;&gt;"",DATE(YEAR(Q3455), MONTH(Q3455), DAY(Q3455)),"")</f>
        <v/>
      </c>
      <c r="AK3455" s="130">
        <f>IF(Q3455&lt;&gt;0,Q3455-N3455,TODAY()-N3455)</f>
        <v/>
      </c>
      <c r="AL3455" s="112">
        <f>IF(F3455="Re-assigned",0,IF(H3455="Closed",0,IF(H3455="Service Restored",0,IF(H3455="",0,1))))</f>
        <v/>
      </c>
      <c r="AM3455" s="124">
        <f>IF(AL3455=0,"",IF(AK3455&gt;20.99,"Aged","Non-Aged"))</f>
        <v/>
      </c>
      <c r="AN3455" s="112">
        <f>IF(Q3455&lt;&gt;"",MONTH(Q3455),"")</f>
        <v/>
      </c>
      <c r="AO3455" s="112">
        <f>IFERROR(VALUE(V3455),0)</f>
        <v/>
      </c>
    </row>
    <row customFormat="1" customHeight="1" ht="29.25" r="3456" s="112" spans="1:41">
      <c r="A3456" s="127" t="n"/>
      <c r="B3456" s="113" t="n"/>
      <c r="C3456" s="127" t="n"/>
      <c r="D3456" s="127" t="n"/>
      <c r="E3456" s="114">
        <f>IF(F3456 &lt;&gt; "",VLOOKUP(F3456,CategoryLookup,2,FALSE), "")</f>
        <v/>
      </c>
      <c r="F3456" s="126" t="n"/>
      <c r="G3456" s="127" t="n"/>
      <c r="H3456" s="127" t="n"/>
      <c r="I3456" s="127" t="n"/>
      <c r="J3456" s="127" t="n"/>
      <c r="K3456" s="127" t="n"/>
      <c r="L3456" s="127" t="n"/>
      <c r="M3456" s="127" t="n"/>
      <c r="N3456" s="120" t="n"/>
      <c r="O3456" s="120" t="n"/>
      <c r="P3456" s="120" t="n"/>
      <c r="Q3456" s="120" t="n"/>
      <c r="R3456" s="121" t="n"/>
      <c r="S3456" s="121" t="n"/>
      <c r="T3456" s="121" t="n"/>
      <c r="U3456" s="121" t="n"/>
      <c r="V3456" s="117">
        <f>IF(P3456="NA","NA",IF(P3456&lt;&gt;"",TEXT(P3456-N3456,"[h].mm"),""))</f>
        <v/>
      </c>
      <c r="W3456" s="118">
        <f>IF(AND(R3456="",S3456=""),"",R3456+S3456)</f>
        <v/>
      </c>
      <c r="X3456" s="116">
        <f>IF(O3456&lt;&gt;"",DATE(YEAR(O3456), MONTH(O3456), DAY(O3456)),"")</f>
        <v/>
      </c>
      <c r="Y3456" s="122" t="n"/>
      <c r="Z3456" s="123" t="n"/>
      <c r="AA3456" s="117">
        <f>IF(F3456="Re-assigned","NA",IF(W3456="","",IF(W3456&gt;=VLOOKUP(D3456,SLAMatrix,3,FALSE),"Yes",IF(W3456&lt;VLOOKUP(D3456,SLAMatrix,2,FALSE),"No","Internal"))))</f>
        <v/>
      </c>
      <c r="AB3456" s="123" t="n"/>
      <c r="AC3456" s="123" t="n"/>
      <c r="AD3456" s="119" t="n"/>
      <c r="AE3456" s="125" t="n"/>
      <c r="AF3456" s="124">
        <f>MONTH(O3456)</f>
        <v/>
      </c>
      <c r="AG3456" s="124">
        <f>VLOOKUP(IFERROR(MID(AE3456,1,(FIND(",",AE3456,1)-1)),AE3456),Facility_Region_Mapping,2,FALSE)</f>
        <v/>
      </c>
      <c r="AH3456" s="124" t="n"/>
      <c r="AI3456" s="124">
        <f>IF(C3456&lt;&gt;"",IF(M3456="ESM User",getInterfaceName($C3456),"NA"),"")</f>
        <v/>
      </c>
      <c r="AJ3456" s="116">
        <f>IF(Q3456&lt;&gt;"",DATE(YEAR(Q3456), MONTH(Q3456), DAY(Q3456)),"")</f>
        <v/>
      </c>
      <c r="AK3456" s="130">
        <f>IF(Q3456&lt;&gt;0,Q3456-N3456,TODAY()-N3456)</f>
        <v/>
      </c>
      <c r="AL3456" s="112">
        <f>IF(F3456="Re-assigned",0,IF(H3456="Closed",0,IF(H3456="Service Restored",0,IF(H3456="",0,1))))</f>
        <v/>
      </c>
      <c r="AM3456" s="124">
        <f>IF(AL3456=0,"",IF(AK3456&gt;20.99,"Aged","Non-Aged"))</f>
        <v/>
      </c>
      <c r="AN3456" s="112">
        <f>IF(Q3456&lt;&gt;"",MONTH(Q3456),"")</f>
        <v/>
      </c>
      <c r="AO3456" s="112">
        <f>IFERROR(VALUE(V3456),0)</f>
        <v/>
      </c>
    </row>
    <row customFormat="1" customHeight="1" ht="29.25" r="3457" s="112" spans="1:41">
      <c r="A3457" s="127" t="n"/>
      <c r="B3457" s="113" t="n"/>
      <c r="C3457" s="127" t="n"/>
      <c r="D3457" s="127" t="n"/>
      <c r="E3457" s="114">
        <f>IF(F3457 &lt;&gt; "",VLOOKUP(F3457,CategoryLookup,2,FALSE), "")</f>
        <v/>
      </c>
      <c r="F3457" s="126" t="n"/>
      <c r="G3457" s="127" t="n"/>
      <c r="H3457" s="127" t="n"/>
      <c r="I3457" s="127" t="n"/>
      <c r="J3457" s="127" t="n"/>
      <c r="K3457" s="127" t="n"/>
      <c r="L3457" s="127" t="n"/>
      <c r="M3457" s="127" t="n"/>
      <c r="N3457" s="120" t="n"/>
      <c r="O3457" s="120" t="n"/>
      <c r="P3457" s="120" t="n"/>
      <c r="Q3457" s="120" t="n"/>
      <c r="R3457" s="121" t="n"/>
      <c r="S3457" s="121" t="n"/>
      <c r="T3457" s="121" t="n"/>
      <c r="U3457" s="121" t="n"/>
      <c r="V3457" s="117">
        <f>IF(P3457="NA","NA",IF(P3457&lt;&gt;"",TEXT(P3457-N3457,"[h].mm"),""))</f>
        <v/>
      </c>
      <c r="W3457" s="118">
        <f>IF(AND(R3457="",S3457=""),"",R3457+S3457)</f>
        <v/>
      </c>
      <c r="X3457" s="116">
        <f>IF(O3457&lt;&gt;"",DATE(YEAR(O3457), MONTH(O3457), DAY(O3457)),"")</f>
        <v/>
      </c>
      <c r="Y3457" s="122" t="n"/>
      <c r="Z3457" s="123" t="n"/>
      <c r="AA3457" s="117">
        <f>IF(F3457="Re-assigned","NA",IF(W3457="","",IF(W3457&gt;=VLOOKUP(D3457,SLAMatrix,3,FALSE),"Yes",IF(W3457&lt;VLOOKUP(D3457,SLAMatrix,2,FALSE),"No","Internal"))))</f>
        <v/>
      </c>
      <c r="AB3457" s="123" t="n"/>
      <c r="AC3457" s="123" t="n"/>
      <c r="AD3457" s="119" t="n"/>
      <c r="AE3457" s="125" t="n"/>
      <c r="AF3457" s="124">
        <f>MONTH(O3457)</f>
        <v/>
      </c>
      <c r="AG3457" s="124">
        <f>VLOOKUP(IFERROR(MID(AE3457,1,(FIND(",",AE3457,1)-1)),AE3457),Facility_Region_Mapping,2,FALSE)</f>
        <v/>
      </c>
      <c r="AH3457" s="124" t="n"/>
      <c r="AI3457" s="124">
        <f>IF(C3457&lt;&gt;"",IF(M3457="ESM User",getInterfaceName($C3457),"NA"),"")</f>
        <v/>
      </c>
      <c r="AJ3457" s="116">
        <f>IF(Q3457&lt;&gt;"",DATE(YEAR(Q3457), MONTH(Q3457), DAY(Q3457)),"")</f>
        <v/>
      </c>
      <c r="AK3457" s="130">
        <f>IF(Q3457&lt;&gt;0,Q3457-N3457,TODAY()-N3457)</f>
        <v/>
      </c>
      <c r="AL3457" s="112">
        <f>IF(F3457="Re-assigned",0,IF(H3457="Closed",0,IF(H3457="Service Restored",0,IF(H3457="",0,1))))</f>
        <v/>
      </c>
      <c r="AM3457" s="124">
        <f>IF(AL3457=0,"",IF(AK3457&gt;20.99,"Aged","Non-Aged"))</f>
        <v/>
      </c>
      <c r="AN3457" s="112">
        <f>IF(Q3457&lt;&gt;"",MONTH(Q3457),"")</f>
        <v/>
      </c>
      <c r="AO3457" s="112">
        <f>IFERROR(VALUE(V3457),0)</f>
        <v/>
      </c>
    </row>
    <row customFormat="1" customHeight="1" ht="29.25" r="3458" s="112" spans="1:41">
      <c r="A3458" s="127" t="n"/>
      <c r="B3458" s="113" t="n"/>
      <c r="C3458" s="127" t="n"/>
      <c r="D3458" s="127" t="n"/>
      <c r="E3458" s="114">
        <f>IF(F3458 &lt;&gt; "",VLOOKUP(F3458,CategoryLookup,2,FALSE), "")</f>
        <v/>
      </c>
      <c r="F3458" s="126" t="n"/>
      <c r="G3458" s="127" t="n"/>
      <c r="H3458" s="127" t="n"/>
      <c r="I3458" s="127" t="n"/>
      <c r="J3458" s="127" t="n"/>
      <c r="K3458" s="127" t="n"/>
      <c r="L3458" s="127" t="n"/>
      <c r="M3458" s="127" t="n"/>
      <c r="N3458" s="120" t="n"/>
      <c r="O3458" s="120" t="n"/>
      <c r="P3458" s="120" t="n"/>
      <c r="Q3458" s="120" t="n"/>
      <c r="R3458" s="121" t="n"/>
      <c r="S3458" s="121" t="n"/>
      <c r="T3458" s="121" t="n"/>
      <c r="U3458" s="121" t="n"/>
      <c r="V3458" s="117">
        <f>IF(P3458="NA","NA",IF(P3458&lt;&gt;"",TEXT(P3458-N3458,"[h].mm"),""))</f>
        <v/>
      </c>
      <c r="W3458" s="118">
        <f>IF(AND(R3458="",S3458=""),"",R3458+S3458)</f>
        <v/>
      </c>
      <c r="X3458" s="116">
        <f>IF(O3458&lt;&gt;"",DATE(YEAR(O3458), MONTH(O3458), DAY(O3458)),"")</f>
        <v/>
      </c>
      <c r="Y3458" s="122" t="n"/>
      <c r="Z3458" s="123" t="n"/>
      <c r="AA3458" s="117">
        <f>IF(F3458="Re-assigned","NA",IF(W3458="","",IF(W3458&gt;=VLOOKUP(D3458,SLAMatrix,3,FALSE),"Yes",IF(W3458&lt;VLOOKUP(D3458,SLAMatrix,2,FALSE),"No","Internal"))))</f>
        <v/>
      </c>
      <c r="AB3458" s="123" t="n"/>
      <c r="AC3458" s="123" t="n"/>
      <c r="AD3458" s="119" t="n"/>
      <c r="AE3458" s="125" t="n"/>
      <c r="AF3458" s="124">
        <f>MONTH(O3458)</f>
        <v/>
      </c>
      <c r="AG3458" s="124">
        <f>VLOOKUP(IFERROR(MID(AE3458,1,(FIND(",",AE3458,1)-1)),AE3458),Facility_Region_Mapping,2,FALSE)</f>
        <v/>
      </c>
      <c r="AH3458" s="124" t="n"/>
      <c r="AI3458" s="124">
        <f>IF(C3458&lt;&gt;"",IF(M3458="ESM User",getInterfaceName($C3458),"NA"),"")</f>
        <v/>
      </c>
      <c r="AJ3458" s="116">
        <f>IF(Q3458&lt;&gt;"",DATE(YEAR(Q3458), MONTH(Q3458), DAY(Q3458)),"")</f>
        <v/>
      </c>
      <c r="AK3458" s="130">
        <f>IF(Q3458&lt;&gt;0,Q3458-N3458,TODAY()-N3458)</f>
        <v/>
      </c>
      <c r="AL3458" s="112">
        <f>IF(F3458="Re-assigned",0,IF(H3458="Closed",0,IF(H3458="Service Restored",0,IF(H3458="",0,1))))</f>
        <v/>
      </c>
      <c r="AM3458" s="124">
        <f>IF(AL3458=0,"",IF(AK3458&gt;20.99,"Aged","Non-Aged"))</f>
        <v/>
      </c>
      <c r="AN3458" s="112">
        <f>IF(Q3458&lt;&gt;"",MONTH(Q3458),"")</f>
        <v/>
      </c>
      <c r="AO3458" s="112">
        <f>IFERROR(VALUE(V3458),0)</f>
        <v/>
      </c>
    </row>
    <row customFormat="1" customHeight="1" ht="29.25" r="3459" s="112" spans="1:41">
      <c r="A3459" s="127" t="n"/>
      <c r="B3459" s="113" t="n"/>
      <c r="C3459" s="127" t="n"/>
      <c r="D3459" s="127" t="n"/>
      <c r="E3459" s="114">
        <f>IF(F3459 &lt;&gt; "",VLOOKUP(F3459,CategoryLookup,2,FALSE), "")</f>
        <v/>
      </c>
      <c r="F3459" s="126" t="n"/>
      <c r="G3459" s="127" t="n"/>
      <c r="H3459" s="127" t="n"/>
      <c r="I3459" s="127" t="n"/>
      <c r="J3459" s="127" t="n"/>
      <c r="K3459" s="127" t="n"/>
      <c r="L3459" s="127" t="n"/>
      <c r="M3459" s="127" t="n"/>
      <c r="N3459" s="120" t="n"/>
      <c r="O3459" s="120" t="n"/>
      <c r="P3459" s="120" t="n"/>
      <c r="Q3459" s="120" t="n"/>
      <c r="R3459" s="121" t="n"/>
      <c r="S3459" s="121" t="n"/>
      <c r="T3459" s="121" t="n"/>
      <c r="U3459" s="121" t="n"/>
      <c r="V3459" s="117">
        <f>IF(P3459="NA","NA",IF(P3459&lt;&gt;"",TEXT(P3459-N3459,"[h].mm"),""))</f>
        <v/>
      </c>
      <c r="W3459" s="118">
        <f>IF(AND(R3459="",S3459=""),"",R3459+S3459)</f>
        <v/>
      </c>
      <c r="X3459" s="116">
        <f>IF(O3459&lt;&gt;"",DATE(YEAR(O3459), MONTH(O3459), DAY(O3459)),"")</f>
        <v/>
      </c>
      <c r="Y3459" s="122" t="n"/>
      <c r="Z3459" s="123" t="n"/>
      <c r="AA3459" s="117">
        <f>IF(F3459="Re-assigned","NA",IF(W3459="","",IF(W3459&gt;=VLOOKUP(D3459,SLAMatrix,3,FALSE),"Yes",IF(W3459&lt;VLOOKUP(D3459,SLAMatrix,2,FALSE),"No","Internal"))))</f>
        <v/>
      </c>
      <c r="AB3459" s="123" t="n"/>
      <c r="AC3459" s="123" t="n"/>
      <c r="AD3459" s="119" t="n"/>
      <c r="AE3459" s="125" t="n"/>
      <c r="AF3459" s="124">
        <f>MONTH(O3459)</f>
        <v/>
      </c>
      <c r="AG3459" s="124">
        <f>VLOOKUP(IFERROR(MID(AE3459,1,(FIND(",",AE3459,1)-1)),AE3459),Facility_Region_Mapping,2,FALSE)</f>
        <v/>
      </c>
      <c r="AH3459" s="124" t="n"/>
      <c r="AI3459" s="124">
        <f>IF(C3459&lt;&gt;"",IF(M3459="ESM User",getInterfaceName($C3459),"NA"),"")</f>
        <v/>
      </c>
      <c r="AJ3459" s="116">
        <f>IF(Q3459&lt;&gt;"",DATE(YEAR(Q3459), MONTH(Q3459), DAY(Q3459)),"")</f>
        <v/>
      </c>
      <c r="AK3459" s="130">
        <f>IF(Q3459&lt;&gt;0,Q3459-N3459,TODAY()-N3459)</f>
        <v/>
      </c>
      <c r="AL3459" s="112">
        <f>IF(F3459="Re-assigned",0,IF(H3459="Closed",0,IF(H3459="Service Restored",0,IF(H3459="",0,1))))</f>
        <v/>
      </c>
      <c r="AM3459" s="124">
        <f>IF(AL3459=0,"",IF(AK3459&gt;20.99,"Aged","Non-Aged"))</f>
        <v/>
      </c>
      <c r="AN3459" s="112">
        <f>IF(Q3459&lt;&gt;"",MONTH(Q3459),"")</f>
        <v/>
      </c>
      <c r="AO3459" s="112">
        <f>IFERROR(VALUE(V3459),0)</f>
        <v/>
      </c>
    </row>
    <row customFormat="1" customHeight="1" ht="29.25" r="3460" s="112" spans="1:41">
      <c r="A3460" s="127" t="n"/>
      <c r="B3460" s="113" t="n"/>
      <c r="C3460" s="127" t="n"/>
      <c r="D3460" s="127" t="n"/>
      <c r="E3460" s="114">
        <f>IF(F3460 &lt;&gt; "",VLOOKUP(F3460,CategoryLookup,2,FALSE), "")</f>
        <v/>
      </c>
      <c r="F3460" s="126" t="n"/>
      <c r="G3460" s="127" t="n"/>
      <c r="H3460" s="127" t="n"/>
      <c r="I3460" s="127" t="n"/>
      <c r="J3460" s="127" t="n"/>
      <c r="K3460" s="127" t="n"/>
      <c r="L3460" s="127" t="n"/>
      <c r="M3460" s="127" t="n"/>
      <c r="N3460" s="120" t="n"/>
      <c r="O3460" s="120" t="n"/>
      <c r="P3460" s="120" t="n"/>
      <c r="Q3460" s="120" t="n"/>
      <c r="R3460" s="121" t="n"/>
      <c r="S3460" s="121" t="n"/>
      <c r="T3460" s="121" t="n"/>
      <c r="U3460" s="121" t="n"/>
      <c r="V3460" s="117">
        <f>IF(P3460="NA","NA",IF(P3460&lt;&gt;"",TEXT(P3460-N3460,"[h].mm"),""))</f>
        <v/>
      </c>
      <c r="W3460" s="118">
        <f>IF(AND(R3460="",S3460=""),"",R3460+S3460)</f>
        <v/>
      </c>
      <c r="X3460" s="116">
        <f>IF(O3460&lt;&gt;"",DATE(YEAR(O3460), MONTH(O3460), DAY(O3460)),"")</f>
        <v/>
      </c>
      <c r="Y3460" s="122" t="n"/>
      <c r="Z3460" s="123" t="n"/>
      <c r="AA3460" s="117">
        <f>IF(F3460="Re-assigned","NA",IF(W3460="","",IF(W3460&gt;=VLOOKUP(D3460,SLAMatrix,3,FALSE),"Yes",IF(W3460&lt;VLOOKUP(D3460,SLAMatrix,2,FALSE),"No","Internal"))))</f>
        <v/>
      </c>
      <c r="AB3460" s="123" t="n"/>
      <c r="AC3460" s="123" t="n"/>
      <c r="AD3460" s="119" t="n"/>
      <c r="AE3460" s="125" t="n"/>
      <c r="AF3460" s="124">
        <f>MONTH(O3460)</f>
        <v/>
      </c>
      <c r="AG3460" s="124">
        <f>VLOOKUP(IFERROR(MID(AE3460,1,(FIND(",",AE3460,1)-1)),AE3460),Facility_Region_Mapping,2,FALSE)</f>
        <v/>
      </c>
      <c r="AH3460" s="124" t="n"/>
      <c r="AI3460" s="124">
        <f>IF(C3460&lt;&gt;"",IF(M3460="ESM User",getInterfaceName($C3460),"NA"),"")</f>
        <v/>
      </c>
      <c r="AJ3460" s="116">
        <f>IF(Q3460&lt;&gt;"",DATE(YEAR(Q3460), MONTH(Q3460), DAY(Q3460)),"")</f>
        <v/>
      </c>
      <c r="AK3460" s="130">
        <f>IF(Q3460&lt;&gt;0,Q3460-N3460,TODAY()-N3460)</f>
        <v/>
      </c>
      <c r="AL3460" s="112">
        <f>IF(F3460="Re-assigned",0,IF(H3460="Closed",0,IF(H3460="Service Restored",0,IF(H3460="",0,1))))</f>
        <v/>
      </c>
      <c r="AM3460" s="124">
        <f>IF(AL3460=0,"",IF(AK3460&gt;20.99,"Aged","Non-Aged"))</f>
        <v/>
      </c>
      <c r="AN3460" s="112">
        <f>IF(Q3460&lt;&gt;"",MONTH(Q3460),"")</f>
        <v/>
      </c>
      <c r="AO3460" s="112">
        <f>IFERROR(VALUE(V3460),0)</f>
        <v/>
      </c>
    </row>
    <row customFormat="1" customHeight="1" ht="29.25" r="3461" s="112" spans="1:41">
      <c r="A3461" s="127" t="n"/>
      <c r="B3461" s="113" t="n"/>
      <c r="C3461" s="127" t="n"/>
      <c r="D3461" s="127" t="n"/>
      <c r="E3461" s="114">
        <f>IF(F3461 &lt;&gt; "",VLOOKUP(F3461,CategoryLookup,2,FALSE), "")</f>
        <v/>
      </c>
      <c r="F3461" s="126" t="n"/>
      <c r="G3461" s="127" t="n"/>
      <c r="H3461" s="127" t="n"/>
      <c r="I3461" s="127" t="n"/>
      <c r="J3461" s="127" t="n"/>
      <c r="K3461" s="127" t="n"/>
      <c r="L3461" s="127" t="n"/>
      <c r="M3461" s="127" t="n"/>
      <c r="N3461" s="120" t="n"/>
      <c r="O3461" s="120" t="n"/>
      <c r="P3461" s="120" t="n"/>
      <c r="Q3461" s="120" t="n"/>
      <c r="R3461" s="121" t="n"/>
      <c r="S3461" s="121" t="n"/>
      <c r="T3461" s="121" t="n"/>
      <c r="U3461" s="121" t="n"/>
      <c r="V3461" s="117">
        <f>IF(P3461="NA","NA",IF(P3461&lt;&gt;"",TEXT(P3461-N3461,"[h].mm"),""))</f>
        <v/>
      </c>
      <c r="W3461" s="118">
        <f>IF(AND(R3461="",S3461=""),"",R3461+S3461)</f>
        <v/>
      </c>
      <c r="X3461" s="116">
        <f>IF(O3461&lt;&gt;"",DATE(YEAR(O3461), MONTH(O3461), DAY(O3461)),"")</f>
        <v/>
      </c>
      <c r="Y3461" s="122" t="n"/>
      <c r="Z3461" s="123" t="n"/>
      <c r="AA3461" s="117">
        <f>IF(F3461="Re-assigned","NA",IF(W3461="","",IF(W3461&gt;=VLOOKUP(D3461,SLAMatrix,3,FALSE),"Yes",IF(W3461&lt;VLOOKUP(D3461,SLAMatrix,2,FALSE),"No","Internal"))))</f>
        <v/>
      </c>
      <c r="AB3461" s="123" t="n"/>
      <c r="AC3461" s="123" t="n"/>
      <c r="AD3461" s="119" t="n"/>
      <c r="AE3461" s="125" t="n"/>
      <c r="AF3461" s="124">
        <f>MONTH(O3461)</f>
        <v/>
      </c>
      <c r="AG3461" s="124">
        <f>VLOOKUP(IFERROR(MID(AE3461,1,(FIND(",",AE3461,1)-1)),AE3461),Facility_Region_Mapping,2,FALSE)</f>
        <v/>
      </c>
      <c r="AH3461" s="124" t="n"/>
      <c r="AI3461" s="124">
        <f>IF(C3461&lt;&gt;"",IF(M3461="ESM User",getInterfaceName($C3461),"NA"),"")</f>
        <v/>
      </c>
      <c r="AJ3461" s="116">
        <f>IF(Q3461&lt;&gt;"",DATE(YEAR(Q3461), MONTH(Q3461), DAY(Q3461)),"")</f>
        <v/>
      </c>
      <c r="AK3461" s="130">
        <f>IF(Q3461&lt;&gt;0,Q3461-N3461,TODAY()-N3461)</f>
        <v/>
      </c>
      <c r="AL3461" s="112">
        <f>IF(F3461="Re-assigned",0,IF(H3461="Closed",0,IF(H3461="Service Restored",0,IF(H3461="",0,1))))</f>
        <v/>
      </c>
      <c r="AM3461" s="124">
        <f>IF(AL3461=0,"",IF(AK3461&gt;20.99,"Aged","Non-Aged"))</f>
        <v/>
      </c>
      <c r="AN3461" s="112">
        <f>IF(Q3461&lt;&gt;"",MONTH(Q3461),"")</f>
        <v/>
      </c>
      <c r="AO3461" s="112">
        <f>IFERROR(VALUE(V3461),0)</f>
        <v/>
      </c>
    </row>
    <row customFormat="1" customHeight="1" ht="29.25" r="3462" s="112" spans="1:41">
      <c r="A3462" s="127" t="n"/>
      <c r="B3462" s="113" t="n"/>
      <c r="C3462" s="127" t="n"/>
      <c r="D3462" s="127" t="n"/>
      <c r="E3462" s="114">
        <f>IF(F3462 &lt;&gt; "",VLOOKUP(F3462,CategoryLookup,2,FALSE), "")</f>
        <v/>
      </c>
      <c r="F3462" s="126" t="n"/>
      <c r="G3462" s="127" t="n"/>
      <c r="H3462" s="127" t="n"/>
      <c r="I3462" s="127" t="n"/>
      <c r="J3462" s="127" t="n"/>
      <c r="K3462" s="127" t="n"/>
      <c r="L3462" s="127" t="n"/>
      <c r="M3462" s="127" t="n"/>
      <c r="N3462" s="120" t="n"/>
      <c r="O3462" s="120" t="n"/>
      <c r="P3462" s="120" t="n"/>
      <c r="Q3462" s="120" t="n"/>
      <c r="R3462" s="121" t="n"/>
      <c r="S3462" s="121" t="n"/>
      <c r="T3462" s="121" t="n"/>
      <c r="U3462" s="121" t="n"/>
      <c r="V3462" s="117">
        <f>IF(P3462="NA","NA",IF(P3462&lt;&gt;"",TEXT(P3462-N3462,"[h].mm"),""))</f>
        <v/>
      </c>
      <c r="W3462" s="118">
        <f>IF(AND(R3462="",S3462=""),"",R3462+S3462)</f>
        <v/>
      </c>
      <c r="X3462" s="116">
        <f>IF(O3462&lt;&gt;"",DATE(YEAR(O3462), MONTH(O3462), DAY(O3462)),"")</f>
        <v/>
      </c>
      <c r="Y3462" s="122" t="n"/>
      <c r="Z3462" s="123" t="n"/>
      <c r="AA3462" s="117">
        <f>IF(F3462="Re-assigned","NA",IF(W3462="","",IF(W3462&gt;=VLOOKUP(D3462,SLAMatrix,3,FALSE),"Yes",IF(W3462&lt;VLOOKUP(D3462,SLAMatrix,2,FALSE),"No","Internal"))))</f>
        <v/>
      </c>
      <c r="AB3462" s="123" t="n"/>
      <c r="AC3462" s="123" t="n"/>
      <c r="AD3462" s="119" t="n"/>
      <c r="AE3462" s="125" t="n"/>
      <c r="AF3462" s="124">
        <f>MONTH(O3462)</f>
        <v/>
      </c>
      <c r="AG3462" s="124">
        <f>VLOOKUP(IFERROR(MID(AE3462,1,(FIND(",",AE3462,1)-1)),AE3462),Facility_Region_Mapping,2,FALSE)</f>
        <v/>
      </c>
      <c r="AH3462" s="124" t="n"/>
      <c r="AI3462" s="124">
        <f>IF(C3462&lt;&gt;"",IF(M3462="ESM User",getInterfaceName($C3462),"NA"),"")</f>
        <v/>
      </c>
      <c r="AJ3462" s="116">
        <f>IF(Q3462&lt;&gt;"",DATE(YEAR(Q3462), MONTH(Q3462), DAY(Q3462)),"")</f>
        <v/>
      </c>
      <c r="AK3462" s="130">
        <f>IF(Q3462&lt;&gt;0,Q3462-N3462,TODAY()-N3462)</f>
        <v/>
      </c>
      <c r="AL3462" s="112">
        <f>IF(F3462="Re-assigned",0,IF(H3462="Closed",0,IF(H3462="Service Restored",0,IF(H3462="",0,1))))</f>
        <v/>
      </c>
      <c r="AM3462" s="124">
        <f>IF(AL3462=0,"",IF(AK3462&gt;20.99,"Aged","Non-Aged"))</f>
        <v/>
      </c>
      <c r="AN3462" s="112">
        <f>IF(Q3462&lt;&gt;"",MONTH(Q3462),"")</f>
        <v/>
      </c>
      <c r="AO3462" s="112">
        <f>IFERROR(VALUE(V3462),0)</f>
        <v/>
      </c>
    </row>
    <row customFormat="1" customHeight="1" ht="29.25" r="3463" s="112" spans="1:41">
      <c r="A3463" s="127" t="n"/>
      <c r="B3463" s="113" t="n"/>
      <c r="C3463" s="127" t="n"/>
      <c r="D3463" s="127" t="n"/>
      <c r="E3463" s="114">
        <f>IF(F3463 &lt;&gt; "",VLOOKUP(F3463,CategoryLookup,2,FALSE), "")</f>
        <v/>
      </c>
      <c r="F3463" s="126" t="n"/>
      <c r="G3463" s="127" t="n"/>
      <c r="H3463" s="127" t="n"/>
      <c r="I3463" s="127" t="n"/>
      <c r="J3463" s="127" t="n"/>
      <c r="K3463" s="127" t="n"/>
      <c r="L3463" s="127" t="n"/>
      <c r="M3463" s="127" t="n"/>
      <c r="N3463" s="120" t="n"/>
      <c r="O3463" s="120" t="n"/>
      <c r="P3463" s="120" t="n"/>
      <c r="Q3463" s="120" t="n"/>
      <c r="R3463" s="121" t="n"/>
      <c r="S3463" s="121" t="n"/>
      <c r="T3463" s="121" t="n"/>
      <c r="U3463" s="121" t="n"/>
      <c r="V3463" s="117">
        <f>IF(P3463="NA","NA",IF(P3463&lt;&gt;"",TEXT(P3463-N3463,"[h].mm"),""))</f>
        <v/>
      </c>
      <c r="W3463" s="118">
        <f>IF(AND(R3463="",S3463=""),"",R3463+S3463)</f>
        <v/>
      </c>
      <c r="X3463" s="116">
        <f>IF(O3463&lt;&gt;"",DATE(YEAR(O3463), MONTH(O3463), DAY(O3463)),"")</f>
        <v/>
      </c>
      <c r="Y3463" s="122" t="n"/>
      <c r="Z3463" s="123" t="n"/>
      <c r="AA3463" s="117">
        <f>IF(F3463="Re-assigned","NA",IF(W3463="","",IF(W3463&gt;=VLOOKUP(D3463,SLAMatrix,3,FALSE),"Yes",IF(W3463&lt;VLOOKUP(D3463,SLAMatrix,2,FALSE),"No","Internal"))))</f>
        <v/>
      </c>
      <c r="AB3463" s="123" t="n"/>
      <c r="AC3463" s="123" t="n"/>
      <c r="AD3463" s="119" t="n"/>
      <c r="AE3463" s="125" t="n"/>
      <c r="AF3463" s="124">
        <f>MONTH(O3463)</f>
        <v/>
      </c>
      <c r="AG3463" s="124">
        <f>VLOOKUP(IFERROR(MID(AE3463,1,(FIND(",",AE3463,1)-1)),AE3463),Facility_Region_Mapping,2,FALSE)</f>
        <v/>
      </c>
      <c r="AH3463" s="124" t="n"/>
      <c r="AI3463" s="124">
        <f>IF(C3463&lt;&gt;"",IF(M3463="ESM User",getInterfaceName($C3463),"NA"),"")</f>
        <v/>
      </c>
      <c r="AJ3463" s="116">
        <f>IF(Q3463&lt;&gt;"",DATE(YEAR(Q3463), MONTH(Q3463), DAY(Q3463)),"")</f>
        <v/>
      </c>
      <c r="AK3463" s="130">
        <f>IF(Q3463&lt;&gt;0,Q3463-N3463,TODAY()-N3463)</f>
        <v/>
      </c>
      <c r="AL3463" s="112">
        <f>IF(F3463="Re-assigned",0,IF(H3463="Closed",0,IF(H3463="Service Restored",0,IF(H3463="",0,1))))</f>
        <v/>
      </c>
      <c r="AM3463" s="124">
        <f>IF(AL3463=0,"",IF(AK3463&gt;20.99,"Aged","Non-Aged"))</f>
        <v/>
      </c>
      <c r="AN3463" s="112">
        <f>IF(Q3463&lt;&gt;"",MONTH(Q3463),"")</f>
        <v/>
      </c>
      <c r="AO3463" s="112">
        <f>IFERROR(VALUE(V3463),0)</f>
        <v/>
      </c>
    </row>
    <row customFormat="1" customHeight="1" ht="29.25" r="3464" s="112" spans="1:41">
      <c r="A3464" s="127" t="n"/>
      <c r="B3464" s="113" t="n"/>
      <c r="C3464" s="127" t="n"/>
      <c r="D3464" s="127" t="n"/>
      <c r="E3464" s="114">
        <f>IF(F3464 &lt;&gt; "",VLOOKUP(F3464,CategoryLookup,2,FALSE), "")</f>
        <v/>
      </c>
      <c r="F3464" s="126" t="n"/>
      <c r="G3464" s="127" t="n"/>
      <c r="H3464" s="127" t="n"/>
      <c r="I3464" s="127" t="n"/>
      <c r="J3464" s="127" t="n"/>
      <c r="K3464" s="127" t="n"/>
      <c r="L3464" s="127" t="n"/>
      <c r="M3464" s="127" t="n"/>
      <c r="N3464" s="120" t="n"/>
      <c r="O3464" s="120" t="n"/>
      <c r="P3464" s="120" t="n"/>
      <c r="Q3464" s="120" t="n"/>
      <c r="R3464" s="121" t="n"/>
      <c r="S3464" s="121" t="n"/>
      <c r="T3464" s="121" t="n"/>
      <c r="U3464" s="121" t="n"/>
      <c r="V3464" s="117">
        <f>IF(P3464="NA","NA",IF(P3464&lt;&gt;"",TEXT(P3464-N3464,"[h].mm"),""))</f>
        <v/>
      </c>
      <c r="W3464" s="118">
        <f>IF(AND(R3464="",S3464=""),"",R3464+S3464)</f>
        <v/>
      </c>
      <c r="X3464" s="116">
        <f>IF(O3464&lt;&gt;"",DATE(YEAR(O3464), MONTH(O3464), DAY(O3464)),"")</f>
        <v/>
      </c>
      <c r="Y3464" s="122" t="n"/>
      <c r="Z3464" s="123" t="n"/>
      <c r="AA3464" s="117">
        <f>IF(F3464="Re-assigned","NA",IF(W3464="","",IF(W3464&gt;=VLOOKUP(D3464,SLAMatrix,3,FALSE),"Yes",IF(W3464&lt;VLOOKUP(D3464,SLAMatrix,2,FALSE),"No","Internal"))))</f>
        <v/>
      </c>
      <c r="AB3464" s="123" t="n"/>
      <c r="AC3464" s="123" t="n"/>
      <c r="AD3464" s="119" t="n"/>
      <c r="AE3464" s="125" t="n"/>
      <c r="AF3464" s="124">
        <f>MONTH(O3464)</f>
        <v/>
      </c>
      <c r="AG3464" s="124">
        <f>VLOOKUP(IFERROR(MID(AE3464,1,(FIND(",",AE3464,1)-1)),AE3464),Facility_Region_Mapping,2,FALSE)</f>
        <v/>
      </c>
      <c r="AH3464" s="124" t="n"/>
      <c r="AI3464" s="124">
        <f>IF(C3464&lt;&gt;"",IF(M3464="ESM User",getInterfaceName($C3464),"NA"),"")</f>
        <v/>
      </c>
      <c r="AJ3464" s="116">
        <f>IF(Q3464&lt;&gt;"",DATE(YEAR(Q3464), MONTH(Q3464), DAY(Q3464)),"")</f>
        <v/>
      </c>
      <c r="AK3464" s="130">
        <f>IF(Q3464&lt;&gt;0,Q3464-N3464,TODAY()-N3464)</f>
        <v/>
      </c>
      <c r="AL3464" s="112">
        <f>IF(F3464="Re-assigned",0,IF(H3464="Closed",0,IF(H3464="Service Restored",0,IF(H3464="",0,1))))</f>
        <v/>
      </c>
      <c r="AM3464" s="124">
        <f>IF(AL3464=0,"",IF(AK3464&gt;20.99,"Aged","Non-Aged"))</f>
        <v/>
      </c>
      <c r="AN3464" s="112">
        <f>IF(Q3464&lt;&gt;"",MONTH(Q3464),"")</f>
        <v/>
      </c>
      <c r="AO3464" s="112">
        <f>IFERROR(VALUE(V3464),0)</f>
        <v/>
      </c>
    </row>
    <row customFormat="1" customHeight="1" ht="29.25" r="3465" s="112" spans="1:41">
      <c r="A3465" s="127" t="n"/>
      <c r="B3465" s="113" t="n"/>
      <c r="C3465" s="127" t="n"/>
      <c r="D3465" s="127" t="n"/>
      <c r="E3465" s="114">
        <f>IF(F3465 &lt;&gt; "",VLOOKUP(F3465,CategoryLookup,2,FALSE), "")</f>
        <v/>
      </c>
      <c r="F3465" s="126" t="n"/>
      <c r="G3465" s="127" t="n"/>
      <c r="H3465" s="127" t="n"/>
      <c r="I3465" s="127" t="n"/>
      <c r="J3465" s="127" t="n"/>
      <c r="K3465" s="127" t="n"/>
      <c r="L3465" s="127" t="n"/>
      <c r="M3465" s="127" t="n"/>
      <c r="N3465" s="120" t="n"/>
      <c r="O3465" s="120" t="n"/>
      <c r="P3465" s="120" t="n"/>
      <c r="Q3465" s="120" t="n"/>
      <c r="R3465" s="121" t="n"/>
      <c r="S3465" s="121" t="n"/>
      <c r="T3465" s="121" t="n"/>
      <c r="U3465" s="121" t="n"/>
      <c r="V3465" s="117">
        <f>IF(P3465="NA","NA",IF(P3465&lt;&gt;"",TEXT(P3465-N3465,"[h].mm"),""))</f>
        <v/>
      </c>
      <c r="W3465" s="118">
        <f>IF(AND(R3465="",S3465=""),"",R3465+S3465)</f>
        <v/>
      </c>
      <c r="X3465" s="116">
        <f>IF(O3465&lt;&gt;"",DATE(YEAR(O3465), MONTH(O3465), DAY(O3465)),"")</f>
        <v/>
      </c>
      <c r="Y3465" s="122" t="n"/>
      <c r="Z3465" s="123" t="n"/>
      <c r="AA3465" s="117">
        <f>IF(F3465="Re-assigned","NA",IF(W3465="","",IF(W3465&gt;=VLOOKUP(D3465,SLAMatrix,3,FALSE),"Yes",IF(W3465&lt;VLOOKUP(D3465,SLAMatrix,2,FALSE),"No","Internal"))))</f>
        <v/>
      </c>
      <c r="AB3465" s="123" t="n"/>
      <c r="AC3465" s="123" t="n"/>
      <c r="AD3465" s="119" t="n"/>
      <c r="AE3465" s="125" t="n"/>
      <c r="AF3465" s="124">
        <f>MONTH(O3465)</f>
        <v/>
      </c>
      <c r="AG3465" s="124">
        <f>VLOOKUP(IFERROR(MID(AE3465,1,(FIND(",",AE3465,1)-1)),AE3465),Facility_Region_Mapping,2,FALSE)</f>
        <v/>
      </c>
      <c r="AH3465" s="124" t="n"/>
      <c r="AI3465" s="124">
        <f>IF(C3465&lt;&gt;"",IF(M3465="ESM User",getInterfaceName($C3465),"NA"),"")</f>
        <v/>
      </c>
      <c r="AJ3465" s="116">
        <f>IF(Q3465&lt;&gt;"",DATE(YEAR(Q3465), MONTH(Q3465), DAY(Q3465)),"")</f>
        <v/>
      </c>
      <c r="AK3465" s="130">
        <f>IF(Q3465&lt;&gt;0,Q3465-N3465,TODAY()-N3465)</f>
        <v/>
      </c>
      <c r="AL3465" s="112">
        <f>IF(F3465="Re-assigned",0,IF(H3465="Closed",0,IF(H3465="Service Restored",0,IF(H3465="",0,1))))</f>
        <v/>
      </c>
      <c r="AM3465" s="124">
        <f>IF(AL3465=0,"",IF(AK3465&gt;20.99,"Aged","Non-Aged"))</f>
        <v/>
      </c>
      <c r="AN3465" s="112">
        <f>IF(Q3465&lt;&gt;"",MONTH(Q3465),"")</f>
        <v/>
      </c>
      <c r="AO3465" s="112">
        <f>IFERROR(VALUE(V3465),0)</f>
        <v/>
      </c>
    </row>
    <row customFormat="1" customHeight="1" ht="29.25" r="3466" s="112" spans="1:41">
      <c r="A3466" s="127" t="n"/>
      <c r="B3466" s="113" t="n"/>
      <c r="C3466" s="127" t="n"/>
      <c r="D3466" s="127" t="n"/>
      <c r="E3466" s="114">
        <f>IF(F3466 &lt;&gt; "",VLOOKUP(F3466,CategoryLookup,2,FALSE), "")</f>
        <v/>
      </c>
      <c r="F3466" s="126" t="n"/>
      <c r="G3466" s="127" t="n"/>
      <c r="H3466" s="127" t="n"/>
      <c r="I3466" s="127" t="n"/>
      <c r="J3466" s="127" t="n"/>
      <c r="K3466" s="127" t="n"/>
      <c r="L3466" s="127" t="n"/>
      <c r="M3466" s="127" t="n"/>
      <c r="N3466" s="120" t="n"/>
      <c r="O3466" s="120" t="n"/>
      <c r="P3466" s="120" t="n"/>
      <c r="Q3466" s="120" t="n"/>
      <c r="R3466" s="121" t="n"/>
      <c r="S3466" s="121" t="n"/>
      <c r="T3466" s="121" t="n"/>
      <c r="U3466" s="121" t="n"/>
      <c r="V3466" s="117">
        <f>IF(P3466="NA","NA",IF(P3466&lt;&gt;"",TEXT(P3466-N3466,"[h].mm"),""))</f>
        <v/>
      </c>
      <c r="W3466" s="118">
        <f>IF(AND(R3466="",S3466=""),"",R3466+S3466)</f>
        <v/>
      </c>
      <c r="X3466" s="116">
        <f>IF(O3466&lt;&gt;"",DATE(YEAR(O3466), MONTH(O3466), DAY(O3466)),"")</f>
        <v/>
      </c>
      <c r="Y3466" s="122" t="n"/>
      <c r="Z3466" s="123" t="n"/>
      <c r="AA3466" s="117">
        <f>IF(F3466="Re-assigned","NA",IF(W3466="","",IF(W3466&gt;=VLOOKUP(D3466,SLAMatrix,3,FALSE),"Yes",IF(W3466&lt;VLOOKUP(D3466,SLAMatrix,2,FALSE),"No","Internal"))))</f>
        <v/>
      </c>
      <c r="AB3466" s="123" t="n"/>
      <c r="AC3466" s="123" t="n"/>
      <c r="AD3466" s="119" t="n"/>
      <c r="AE3466" s="125" t="n"/>
      <c r="AF3466" s="124">
        <f>MONTH(O3466)</f>
        <v/>
      </c>
      <c r="AG3466" s="124">
        <f>VLOOKUP(IFERROR(MID(AE3466,1,(FIND(",",AE3466,1)-1)),AE3466),Facility_Region_Mapping,2,FALSE)</f>
        <v/>
      </c>
      <c r="AH3466" s="124" t="n"/>
      <c r="AI3466" s="124">
        <f>IF(C3466&lt;&gt;"",IF(M3466="ESM User",getInterfaceName($C3466),"NA"),"")</f>
        <v/>
      </c>
      <c r="AJ3466" s="116">
        <f>IF(Q3466&lt;&gt;"",DATE(YEAR(Q3466), MONTH(Q3466), DAY(Q3466)),"")</f>
        <v/>
      </c>
      <c r="AK3466" s="130">
        <f>IF(Q3466&lt;&gt;0,Q3466-N3466,TODAY()-N3466)</f>
        <v/>
      </c>
      <c r="AL3466" s="112">
        <f>IF(F3466="Re-assigned",0,IF(H3466="Closed",0,IF(H3466="Service Restored",0,IF(H3466="",0,1))))</f>
        <v/>
      </c>
      <c r="AM3466" s="124">
        <f>IF(AL3466=0,"",IF(AK3466&gt;20.99,"Aged","Non-Aged"))</f>
        <v/>
      </c>
      <c r="AN3466" s="112">
        <f>IF(Q3466&lt;&gt;"",MONTH(Q3466),"")</f>
        <v/>
      </c>
      <c r="AO3466" s="112">
        <f>IFERROR(VALUE(V3466),0)</f>
        <v/>
      </c>
    </row>
    <row customFormat="1" customHeight="1" ht="29.25" r="3467" s="112" spans="1:41">
      <c r="A3467" s="127" t="n"/>
      <c r="B3467" s="113" t="n"/>
      <c r="C3467" s="127" t="n"/>
      <c r="D3467" s="127" t="n"/>
      <c r="E3467" s="114">
        <f>IF(F3467 &lt;&gt; "",VLOOKUP(F3467,CategoryLookup,2,FALSE), "")</f>
        <v/>
      </c>
      <c r="F3467" s="126" t="n"/>
      <c r="G3467" s="127" t="n"/>
      <c r="H3467" s="127" t="n"/>
      <c r="I3467" s="127" t="n"/>
      <c r="J3467" s="127" t="n"/>
      <c r="K3467" s="127" t="n"/>
      <c r="L3467" s="127" t="n"/>
      <c r="M3467" s="127" t="n"/>
      <c r="N3467" s="120" t="n"/>
      <c r="O3467" s="120" t="n"/>
      <c r="P3467" s="120" t="n"/>
      <c r="Q3467" s="120" t="n"/>
      <c r="R3467" s="121" t="n"/>
      <c r="S3467" s="121" t="n"/>
      <c r="T3467" s="121" t="n"/>
      <c r="U3467" s="121" t="n"/>
      <c r="V3467" s="117">
        <f>IF(P3467="NA","NA",IF(P3467&lt;&gt;"",TEXT(P3467-N3467,"[h].mm"),""))</f>
        <v/>
      </c>
      <c r="W3467" s="118">
        <f>IF(AND(R3467="",S3467=""),"",R3467+S3467)</f>
        <v/>
      </c>
      <c r="X3467" s="116">
        <f>IF(O3467&lt;&gt;"",DATE(YEAR(O3467), MONTH(O3467), DAY(O3467)),"")</f>
        <v/>
      </c>
      <c r="Y3467" s="122" t="n"/>
      <c r="Z3467" s="123" t="n"/>
      <c r="AA3467" s="117">
        <f>IF(F3467="Re-assigned","NA",IF(W3467="","",IF(W3467&gt;=VLOOKUP(D3467,SLAMatrix,3,FALSE),"Yes",IF(W3467&lt;VLOOKUP(D3467,SLAMatrix,2,FALSE),"No","Internal"))))</f>
        <v/>
      </c>
      <c r="AB3467" s="123" t="n"/>
      <c r="AC3467" s="123" t="n"/>
      <c r="AD3467" s="119" t="n"/>
      <c r="AE3467" s="125" t="n"/>
      <c r="AF3467" s="124">
        <f>MONTH(O3467)</f>
        <v/>
      </c>
      <c r="AG3467" s="124">
        <f>VLOOKUP(IFERROR(MID(AE3467,1,(FIND(",",AE3467,1)-1)),AE3467),Facility_Region_Mapping,2,FALSE)</f>
        <v/>
      </c>
      <c r="AH3467" s="124" t="n"/>
      <c r="AI3467" s="124">
        <f>IF(C3467&lt;&gt;"",IF(M3467="ESM User",getInterfaceName($C3467),"NA"),"")</f>
        <v/>
      </c>
      <c r="AJ3467" s="116">
        <f>IF(Q3467&lt;&gt;"",DATE(YEAR(Q3467), MONTH(Q3467), DAY(Q3467)),"")</f>
        <v/>
      </c>
      <c r="AK3467" s="130">
        <f>IF(Q3467&lt;&gt;0,Q3467-N3467,TODAY()-N3467)</f>
        <v/>
      </c>
      <c r="AL3467" s="112">
        <f>IF(F3467="Re-assigned",0,IF(H3467="Closed",0,IF(H3467="Service Restored",0,IF(H3467="",0,1))))</f>
        <v/>
      </c>
      <c r="AM3467" s="124">
        <f>IF(AL3467=0,"",IF(AK3467&gt;20.99,"Aged","Non-Aged"))</f>
        <v/>
      </c>
      <c r="AN3467" s="112">
        <f>IF(Q3467&lt;&gt;"",MONTH(Q3467),"")</f>
        <v/>
      </c>
      <c r="AO3467" s="112">
        <f>IFERROR(VALUE(V3467),0)</f>
        <v/>
      </c>
    </row>
    <row customFormat="1" customHeight="1" ht="29.25" r="3468" s="112" spans="1:41">
      <c r="A3468" s="127" t="n"/>
      <c r="B3468" s="113" t="n"/>
      <c r="C3468" s="127" t="n"/>
      <c r="D3468" s="127" t="n"/>
      <c r="E3468" s="114">
        <f>IF(F3468 &lt;&gt; "",VLOOKUP(F3468,CategoryLookup,2,FALSE), "")</f>
        <v/>
      </c>
      <c r="F3468" s="126" t="n"/>
      <c r="G3468" s="127" t="n"/>
      <c r="H3468" s="127" t="n"/>
      <c r="I3468" s="127" t="n"/>
      <c r="J3468" s="127" t="n"/>
      <c r="K3468" s="127" t="n"/>
      <c r="L3468" s="127" t="n"/>
      <c r="M3468" s="127" t="n"/>
      <c r="N3468" s="120" t="n"/>
      <c r="O3468" s="120" t="n"/>
      <c r="P3468" s="120" t="n"/>
      <c r="Q3468" s="120" t="n"/>
      <c r="R3468" s="121" t="n"/>
      <c r="S3468" s="121" t="n"/>
      <c r="T3468" s="121" t="n"/>
      <c r="U3468" s="121" t="n"/>
      <c r="V3468" s="117">
        <f>IF(P3468="NA","NA",IF(P3468&lt;&gt;"",TEXT(P3468-N3468,"[h].mm"),""))</f>
        <v/>
      </c>
      <c r="W3468" s="118">
        <f>IF(AND(R3468="",S3468=""),"",R3468+S3468)</f>
        <v/>
      </c>
      <c r="X3468" s="116">
        <f>IF(O3468&lt;&gt;"",DATE(YEAR(O3468), MONTH(O3468), DAY(O3468)),"")</f>
        <v/>
      </c>
      <c r="Y3468" s="122" t="n"/>
      <c r="Z3468" s="123" t="n"/>
      <c r="AA3468" s="117">
        <f>IF(F3468="Re-assigned","NA",IF(W3468="","",IF(W3468&gt;=VLOOKUP(D3468,SLAMatrix,3,FALSE),"Yes",IF(W3468&lt;VLOOKUP(D3468,SLAMatrix,2,FALSE),"No","Internal"))))</f>
        <v/>
      </c>
      <c r="AB3468" s="123" t="n"/>
      <c r="AC3468" s="123" t="n"/>
      <c r="AD3468" s="119" t="n"/>
      <c r="AE3468" s="125" t="n"/>
      <c r="AF3468" s="124">
        <f>MONTH(O3468)</f>
        <v/>
      </c>
      <c r="AG3468" s="124">
        <f>VLOOKUP(IFERROR(MID(AE3468,1,(FIND(",",AE3468,1)-1)),AE3468),Facility_Region_Mapping,2,FALSE)</f>
        <v/>
      </c>
      <c r="AH3468" s="124" t="n"/>
      <c r="AI3468" s="124">
        <f>IF(C3468&lt;&gt;"",IF(M3468="ESM User",getInterfaceName($C3468),"NA"),"")</f>
        <v/>
      </c>
      <c r="AJ3468" s="116">
        <f>IF(Q3468&lt;&gt;"",DATE(YEAR(Q3468), MONTH(Q3468), DAY(Q3468)),"")</f>
        <v/>
      </c>
      <c r="AK3468" s="130">
        <f>IF(Q3468&lt;&gt;0,Q3468-N3468,TODAY()-N3468)</f>
        <v/>
      </c>
      <c r="AL3468" s="112">
        <f>IF(F3468="Re-assigned",0,IF(H3468="Closed",0,IF(H3468="Service Restored",0,IF(H3468="",0,1))))</f>
        <v/>
      </c>
      <c r="AM3468" s="124">
        <f>IF(AL3468=0,"",IF(AK3468&gt;20.99,"Aged","Non-Aged"))</f>
        <v/>
      </c>
      <c r="AN3468" s="112">
        <f>IF(Q3468&lt;&gt;"",MONTH(Q3468),"")</f>
        <v/>
      </c>
      <c r="AO3468" s="112">
        <f>IFERROR(VALUE(V3468),0)</f>
        <v/>
      </c>
    </row>
    <row customFormat="1" customHeight="1" ht="29.25" r="3469" s="112" spans="1:41">
      <c r="A3469" s="127" t="n"/>
      <c r="B3469" s="113" t="n"/>
      <c r="C3469" s="127" t="n"/>
      <c r="D3469" s="127" t="n"/>
      <c r="E3469" s="114">
        <f>IF(F3469 &lt;&gt; "",VLOOKUP(F3469,CategoryLookup,2,FALSE), "")</f>
        <v/>
      </c>
      <c r="F3469" s="126" t="n"/>
      <c r="G3469" s="127" t="n"/>
      <c r="H3469" s="127" t="n"/>
      <c r="I3469" s="127" t="n"/>
      <c r="J3469" s="127" t="n"/>
      <c r="K3469" s="127" t="n"/>
      <c r="L3469" s="127" t="n"/>
      <c r="M3469" s="127" t="n"/>
      <c r="N3469" s="120" t="n"/>
      <c r="O3469" s="120" t="n"/>
      <c r="P3469" s="120" t="n"/>
      <c r="Q3469" s="120" t="n"/>
      <c r="R3469" s="121" t="n"/>
      <c r="S3469" s="121" t="n"/>
      <c r="T3469" s="121" t="n"/>
      <c r="U3469" s="121" t="n"/>
      <c r="V3469" s="117">
        <f>IF(P3469="NA","NA",IF(P3469&lt;&gt;"",TEXT(P3469-N3469,"[h].mm"),""))</f>
        <v/>
      </c>
      <c r="W3469" s="118">
        <f>IF(AND(R3469="",S3469=""),"",R3469+S3469)</f>
        <v/>
      </c>
      <c r="X3469" s="116">
        <f>IF(O3469&lt;&gt;"",DATE(YEAR(O3469), MONTH(O3469), DAY(O3469)),"")</f>
        <v/>
      </c>
      <c r="Y3469" s="122" t="n"/>
      <c r="Z3469" s="123" t="n"/>
      <c r="AA3469" s="117">
        <f>IF(F3469="Re-assigned","NA",IF(W3469="","",IF(W3469&gt;=VLOOKUP(D3469,SLAMatrix,3,FALSE),"Yes",IF(W3469&lt;VLOOKUP(D3469,SLAMatrix,2,FALSE),"No","Internal"))))</f>
        <v/>
      </c>
      <c r="AB3469" s="123" t="n"/>
      <c r="AC3469" s="123" t="n"/>
      <c r="AD3469" s="119" t="n"/>
      <c r="AE3469" s="125" t="n"/>
      <c r="AF3469" s="124">
        <f>MONTH(O3469)</f>
        <v/>
      </c>
      <c r="AG3469" s="124">
        <f>VLOOKUP(IFERROR(MID(AE3469,1,(FIND(",",AE3469,1)-1)),AE3469),Facility_Region_Mapping,2,FALSE)</f>
        <v/>
      </c>
      <c r="AH3469" s="124" t="n"/>
      <c r="AI3469" s="124">
        <f>IF(C3469&lt;&gt;"",IF(M3469="ESM User",getInterfaceName($C3469),"NA"),"")</f>
        <v/>
      </c>
      <c r="AJ3469" s="116">
        <f>IF(Q3469&lt;&gt;"",DATE(YEAR(Q3469), MONTH(Q3469), DAY(Q3469)),"")</f>
        <v/>
      </c>
      <c r="AK3469" s="130">
        <f>IF(Q3469&lt;&gt;0,Q3469-N3469,TODAY()-N3469)</f>
        <v/>
      </c>
      <c r="AL3469" s="112">
        <f>IF(F3469="Re-assigned",0,IF(H3469="Closed",0,IF(H3469="Service Restored",0,IF(H3469="",0,1))))</f>
        <v/>
      </c>
      <c r="AM3469" s="124">
        <f>IF(AL3469=0,"",IF(AK3469&gt;20.99,"Aged","Non-Aged"))</f>
        <v/>
      </c>
      <c r="AN3469" s="112">
        <f>IF(Q3469&lt;&gt;"",MONTH(Q3469),"")</f>
        <v/>
      </c>
      <c r="AO3469" s="112">
        <f>IFERROR(VALUE(V3469),0)</f>
        <v/>
      </c>
    </row>
    <row customFormat="1" customHeight="1" ht="29.25" r="3470" s="112" spans="1:41">
      <c r="A3470" s="127" t="n"/>
      <c r="B3470" s="113" t="n"/>
      <c r="C3470" s="127" t="n"/>
      <c r="D3470" s="127" t="n"/>
      <c r="E3470" s="114">
        <f>IF(F3470 &lt;&gt; "",VLOOKUP(F3470,CategoryLookup,2,FALSE), "")</f>
        <v/>
      </c>
      <c r="F3470" s="126" t="n"/>
      <c r="G3470" s="127" t="n"/>
      <c r="H3470" s="127" t="n"/>
      <c r="I3470" s="127" t="n"/>
      <c r="J3470" s="127" t="n"/>
      <c r="K3470" s="127" t="n"/>
      <c r="L3470" s="127" t="n"/>
      <c r="M3470" s="127" t="n"/>
      <c r="N3470" s="120" t="n"/>
      <c r="O3470" s="120" t="n"/>
      <c r="P3470" s="120" t="n"/>
      <c r="Q3470" s="120" t="n"/>
      <c r="R3470" s="121" t="n"/>
      <c r="S3470" s="121" t="n"/>
      <c r="T3470" s="121" t="n"/>
      <c r="U3470" s="121" t="n"/>
      <c r="V3470" s="117">
        <f>IF(P3470="NA","NA",IF(P3470&lt;&gt;"",TEXT(P3470-N3470,"[h].mm"),""))</f>
        <v/>
      </c>
      <c r="W3470" s="118">
        <f>IF(AND(R3470="",S3470=""),"",R3470+S3470)</f>
        <v/>
      </c>
      <c r="X3470" s="116">
        <f>IF(O3470&lt;&gt;"",DATE(YEAR(O3470), MONTH(O3470), DAY(O3470)),"")</f>
        <v/>
      </c>
      <c r="Y3470" s="122" t="n"/>
      <c r="Z3470" s="123" t="n"/>
      <c r="AA3470" s="117">
        <f>IF(F3470="Re-assigned","NA",IF(W3470="","",IF(W3470&gt;=VLOOKUP(D3470,SLAMatrix,3,FALSE),"Yes",IF(W3470&lt;VLOOKUP(D3470,SLAMatrix,2,FALSE),"No","Internal"))))</f>
        <v/>
      </c>
      <c r="AB3470" s="123" t="n"/>
      <c r="AC3470" s="123" t="n"/>
      <c r="AD3470" s="119" t="n"/>
      <c r="AE3470" s="125" t="n"/>
      <c r="AF3470" s="124">
        <f>MONTH(O3470)</f>
        <v/>
      </c>
      <c r="AG3470" s="124">
        <f>VLOOKUP(IFERROR(MID(AE3470,1,(FIND(",",AE3470,1)-1)),AE3470),Facility_Region_Mapping,2,FALSE)</f>
        <v/>
      </c>
      <c r="AH3470" s="124" t="n"/>
      <c r="AI3470" s="124">
        <f>IF(C3470&lt;&gt;"",IF(M3470="ESM User",getInterfaceName($C3470),"NA"),"")</f>
        <v/>
      </c>
      <c r="AJ3470" s="116">
        <f>IF(Q3470&lt;&gt;"",DATE(YEAR(Q3470), MONTH(Q3470), DAY(Q3470)),"")</f>
        <v/>
      </c>
      <c r="AK3470" s="130">
        <f>IF(Q3470&lt;&gt;0,Q3470-N3470,TODAY()-N3470)</f>
        <v/>
      </c>
      <c r="AL3470" s="112">
        <f>IF(F3470="Re-assigned",0,IF(H3470="Closed",0,IF(H3470="Service Restored",0,IF(H3470="",0,1))))</f>
        <v/>
      </c>
      <c r="AM3470" s="124">
        <f>IF(AL3470=0,"",IF(AK3470&gt;20.99,"Aged","Non-Aged"))</f>
        <v/>
      </c>
      <c r="AN3470" s="112">
        <f>IF(Q3470&lt;&gt;"",MONTH(Q3470),"")</f>
        <v/>
      </c>
      <c r="AO3470" s="112">
        <f>IFERROR(VALUE(V3470),0)</f>
        <v/>
      </c>
    </row>
    <row customFormat="1" customHeight="1" ht="29.25" r="3471" s="112" spans="1:41">
      <c r="A3471" s="127" t="n"/>
      <c r="B3471" s="113" t="n"/>
      <c r="C3471" s="127" t="n"/>
      <c r="D3471" s="127" t="n"/>
      <c r="E3471" s="114">
        <f>IF(F3471 &lt;&gt; "",VLOOKUP(F3471,CategoryLookup,2,FALSE), "")</f>
        <v/>
      </c>
      <c r="F3471" s="126" t="n"/>
      <c r="G3471" s="127" t="n"/>
      <c r="H3471" s="127" t="n"/>
      <c r="I3471" s="127" t="n"/>
      <c r="J3471" s="127" t="n"/>
      <c r="K3471" s="127" t="n"/>
      <c r="L3471" s="127" t="n"/>
      <c r="M3471" s="127" t="n"/>
      <c r="N3471" s="120" t="n"/>
      <c r="O3471" s="120" t="n"/>
      <c r="P3471" s="120" t="n"/>
      <c r="Q3471" s="120" t="n"/>
      <c r="R3471" s="121" t="n"/>
      <c r="S3471" s="121" t="n"/>
      <c r="T3471" s="121" t="n"/>
      <c r="U3471" s="121" t="n"/>
      <c r="V3471" s="117">
        <f>IF(P3471="NA","NA",IF(P3471&lt;&gt;"",TEXT(P3471-N3471,"[h].mm"),""))</f>
        <v/>
      </c>
      <c r="W3471" s="118">
        <f>IF(AND(R3471="",S3471=""),"",R3471+S3471)</f>
        <v/>
      </c>
      <c r="X3471" s="116">
        <f>IF(O3471&lt;&gt;"",DATE(YEAR(O3471), MONTH(O3471), DAY(O3471)),"")</f>
        <v/>
      </c>
      <c r="Y3471" s="122" t="n"/>
      <c r="Z3471" s="123" t="n"/>
      <c r="AA3471" s="117">
        <f>IF(F3471="Re-assigned","NA",IF(W3471="","",IF(W3471&gt;=VLOOKUP(D3471,SLAMatrix,3,FALSE),"Yes",IF(W3471&lt;VLOOKUP(D3471,SLAMatrix,2,FALSE),"No","Internal"))))</f>
        <v/>
      </c>
      <c r="AB3471" s="123" t="n"/>
      <c r="AC3471" s="123" t="n"/>
      <c r="AD3471" s="119" t="n"/>
      <c r="AE3471" s="125" t="n"/>
      <c r="AF3471" s="124">
        <f>MONTH(O3471)</f>
        <v/>
      </c>
      <c r="AG3471" s="124">
        <f>VLOOKUP(IFERROR(MID(AE3471,1,(FIND(",",AE3471,1)-1)),AE3471),Facility_Region_Mapping,2,FALSE)</f>
        <v/>
      </c>
      <c r="AH3471" s="124" t="n"/>
      <c r="AI3471" s="124">
        <f>IF(C3471&lt;&gt;"",IF(M3471="ESM User",getInterfaceName($C3471),"NA"),"")</f>
        <v/>
      </c>
      <c r="AJ3471" s="116">
        <f>IF(Q3471&lt;&gt;"",DATE(YEAR(Q3471), MONTH(Q3471), DAY(Q3471)),"")</f>
        <v/>
      </c>
      <c r="AK3471" s="130">
        <f>IF(Q3471&lt;&gt;0,Q3471-N3471,TODAY()-N3471)</f>
        <v/>
      </c>
      <c r="AL3471" s="112">
        <f>IF(F3471="Re-assigned",0,IF(H3471="Closed",0,IF(H3471="Service Restored",0,IF(H3471="",0,1))))</f>
        <v/>
      </c>
      <c r="AM3471" s="124">
        <f>IF(AL3471=0,"",IF(AK3471&gt;20.99,"Aged","Non-Aged"))</f>
        <v/>
      </c>
      <c r="AN3471" s="112">
        <f>IF(Q3471&lt;&gt;"",MONTH(Q3471),"")</f>
        <v/>
      </c>
      <c r="AO3471" s="112">
        <f>IFERROR(VALUE(V3471),0)</f>
        <v/>
      </c>
    </row>
    <row customFormat="1" customHeight="1" ht="29.25" r="3472" s="112" spans="1:41">
      <c r="A3472" s="127" t="n"/>
      <c r="B3472" s="113" t="n"/>
      <c r="C3472" s="127" t="n"/>
      <c r="D3472" s="127" t="n"/>
      <c r="E3472" s="114">
        <f>IF(F3472 &lt;&gt; "",VLOOKUP(F3472,CategoryLookup,2,FALSE), "")</f>
        <v/>
      </c>
      <c r="F3472" s="126" t="n"/>
      <c r="G3472" s="127" t="n"/>
      <c r="H3472" s="127" t="n"/>
      <c r="I3472" s="127" t="n"/>
      <c r="J3472" s="127" t="n"/>
      <c r="K3472" s="127" t="n"/>
      <c r="L3472" s="127" t="n"/>
      <c r="M3472" s="127" t="n"/>
      <c r="N3472" s="120" t="n"/>
      <c r="O3472" s="120" t="n"/>
      <c r="P3472" s="120" t="n"/>
      <c r="Q3472" s="120" t="n"/>
      <c r="R3472" s="121" t="n"/>
      <c r="S3472" s="121" t="n"/>
      <c r="T3472" s="121" t="n"/>
      <c r="U3472" s="121" t="n"/>
      <c r="V3472" s="117">
        <f>IF(P3472="NA","NA",IF(P3472&lt;&gt;"",TEXT(P3472-N3472,"[h].mm"),""))</f>
        <v/>
      </c>
      <c r="W3472" s="118">
        <f>IF(AND(R3472="",S3472=""),"",R3472+S3472)</f>
        <v/>
      </c>
      <c r="X3472" s="116">
        <f>IF(O3472&lt;&gt;"",DATE(YEAR(O3472), MONTH(O3472), DAY(O3472)),"")</f>
        <v/>
      </c>
      <c r="Y3472" s="122" t="n"/>
      <c r="Z3472" s="123" t="n"/>
      <c r="AA3472" s="117">
        <f>IF(F3472="Re-assigned","NA",IF(W3472="","",IF(W3472&gt;=VLOOKUP(D3472,SLAMatrix,3,FALSE),"Yes",IF(W3472&lt;VLOOKUP(D3472,SLAMatrix,2,FALSE),"No","Internal"))))</f>
        <v/>
      </c>
      <c r="AB3472" s="123" t="n"/>
      <c r="AC3472" s="123" t="n"/>
      <c r="AD3472" s="119" t="n"/>
      <c r="AE3472" s="125" t="n"/>
      <c r="AF3472" s="124">
        <f>MONTH(O3472)</f>
        <v/>
      </c>
      <c r="AG3472" s="124">
        <f>VLOOKUP(IFERROR(MID(AE3472,1,(FIND(",",AE3472,1)-1)),AE3472),Facility_Region_Mapping,2,FALSE)</f>
        <v/>
      </c>
      <c r="AH3472" s="124" t="n"/>
      <c r="AI3472" s="124">
        <f>IF(C3472&lt;&gt;"",IF(M3472="ESM User",getInterfaceName($C3472),"NA"),"")</f>
        <v/>
      </c>
      <c r="AJ3472" s="116">
        <f>IF(Q3472&lt;&gt;"",DATE(YEAR(Q3472), MONTH(Q3472), DAY(Q3472)),"")</f>
        <v/>
      </c>
      <c r="AK3472" s="130">
        <f>IF(Q3472&lt;&gt;0,Q3472-N3472,TODAY()-N3472)</f>
        <v/>
      </c>
      <c r="AL3472" s="112">
        <f>IF(F3472="Re-assigned",0,IF(H3472="Closed",0,IF(H3472="Service Restored",0,IF(H3472="",0,1))))</f>
        <v/>
      </c>
      <c r="AM3472" s="124">
        <f>IF(AL3472=0,"",IF(AK3472&gt;20.99,"Aged","Non-Aged"))</f>
        <v/>
      </c>
      <c r="AN3472" s="112">
        <f>IF(Q3472&lt;&gt;"",MONTH(Q3472),"")</f>
        <v/>
      </c>
      <c r="AO3472" s="112">
        <f>IFERROR(VALUE(V3472),0)</f>
        <v/>
      </c>
    </row>
    <row customFormat="1" customHeight="1" ht="29.25" r="3473" s="112" spans="1:41">
      <c r="A3473" s="127" t="n"/>
      <c r="B3473" s="113" t="n"/>
      <c r="C3473" s="127" t="n"/>
      <c r="D3473" s="127" t="n"/>
      <c r="E3473" s="114">
        <f>IF(F3473 &lt;&gt; "",VLOOKUP(F3473,CategoryLookup,2,FALSE), "")</f>
        <v/>
      </c>
      <c r="F3473" s="126" t="n"/>
      <c r="G3473" s="127" t="n"/>
      <c r="H3473" s="127" t="n"/>
      <c r="I3473" s="127" t="n"/>
      <c r="J3473" s="127" t="n"/>
      <c r="K3473" s="127" t="n"/>
      <c r="L3473" s="127" t="n"/>
      <c r="M3473" s="127" t="n"/>
      <c r="N3473" s="120" t="n"/>
      <c r="O3473" s="120" t="n"/>
      <c r="P3473" s="120" t="n"/>
      <c r="Q3473" s="120" t="n"/>
      <c r="R3473" s="121" t="n"/>
      <c r="S3473" s="121" t="n"/>
      <c r="T3473" s="121" t="n"/>
      <c r="U3473" s="121" t="n"/>
      <c r="V3473" s="117">
        <f>IF(P3473="NA","NA",IF(P3473&lt;&gt;"",TEXT(P3473-N3473,"[h].mm"),""))</f>
        <v/>
      </c>
      <c r="W3473" s="118">
        <f>IF(AND(R3473="",S3473=""),"",R3473+S3473)</f>
        <v/>
      </c>
      <c r="X3473" s="116">
        <f>IF(O3473&lt;&gt;"",DATE(YEAR(O3473), MONTH(O3473), DAY(O3473)),"")</f>
        <v/>
      </c>
      <c r="Y3473" s="122" t="n"/>
      <c r="Z3473" s="123" t="n"/>
      <c r="AA3473" s="117">
        <f>IF(F3473="Re-assigned","NA",IF(W3473="","",IF(W3473&gt;=VLOOKUP(D3473,SLAMatrix,3,FALSE),"Yes",IF(W3473&lt;VLOOKUP(D3473,SLAMatrix,2,FALSE),"No","Internal"))))</f>
        <v/>
      </c>
      <c r="AB3473" s="123" t="n"/>
      <c r="AC3473" s="123" t="n"/>
      <c r="AD3473" s="119" t="n"/>
      <c r="AE3473" s="125" t="n"/>
      <c r="AF3473" s="124">
        <f>MONTH(O3473)</f>
        <v/>
      </c>
      <c r="AG3473" s="124">
        <f>VLOOKUP(IFERROR(MID(AE3473,1,(FIND(",",AE3473,1)-1)),AE3473),Facility_Region_Mapping,2,FALSE)</f>
        <v/>
      </c>
      <c r="AH3473" s="124" t="n"/>
      <c r="AI3473" s="124">
        <f>IF(C3473&lt;&gt;"",IF(M3473="ESM User",getInterfaceName($C3473),"NA"),"")</f>
        <v/>
      </c>
      <c r="AJ3473" s="116">
        <f>IF(Q3473&lt;&gt;"",DATE(YEAR(Q3473), MONTH(Q3473), DAY(Q3473)),"")</f>
        <v/>
      </c>
      <c r="AK3473" s="130">
        <f>IF(Q3473&lt;&gt;0,Q3473-N3473,TODAY()-N3473)</f>
        <v/>
      </c>
      <c r="AL3473" s="112">
        <f>IF(F3473="Re-assigned",0,IF(H3473="Closed",0,IF(H3473="Service Restored",0,IF(H3473="",0,1))))</f>
        <v/>
      </c>
      <c r="AM3473" s="124">
        <f>IF(AL3473=0,"",IF(AK3473&gt;20.99,"Aged","Non-Aged"))</f>
        <v/>
      </c>
      <c r="AN3473" s="112">
        <f>IF(Q3473&lt;&gt;"",MONTH(Q3473),"")</f>
        <v/>
      </c>
      <c r="AO3473" s="112">
        <f>IFERROR(VALUE(V3473),0)</f>
        <v/>
      </c>
    </row>
    <row customFormat="1" customHeight="1" ht="29.25" r="3474" s="112" spans="1:41">
      <c r="A3474" s="127" t="n"/>
      <c r="B3474" s="113" t="n"/>
      <c r="C3474" s="127" t="n"/>
      <c r="D3474" s="127" t="n"/>
      <c r="E3474" s="114">
        <f>IF(F3474 &lt;&gt; "",VLOOKUP(F3474,CategoryLookup,2,FALSE), "")</f>
        <v/>
      </c>
      <c r="F3474" s="126" t="n"/>
      <c r="G3474" s="127" t="n"/>
      <c r="H3474" s="127" t="n"/>
      <c r="I3474" s="127" t="n"/>
      <c r="J3474" s="127" t="n"/>
      <c r="K3474" s="127" t="n"/>
      <c r="L3474" s="127" t="n"/>
      <c r="M3474" s="127" t="n"/>
      <c r="N3474" s="120" t="n"/>
      <c r="O3474" s="120" t="n"/>
      <c r="P3474" s="120" t="n"/>
      <c r="Q3474" s="120" t="n"/>
      <c r="R3474" s="121" t="n"/>
      <c r="S3474" s="121" t="n"/>
      <c r="T3474" s="121" t="n"/>
      <c r="U3474" s="121" t="n"/>
      <c r="V3474" s="117">
        <f>IF(P3474="NA","NA",IF(P3474&lt;&gt;"",TEXT(P3474-N3474,"[h].mm"),""))</f>
        <v/>
      </c>
      <c r="W3474" s="118">
        <f>IF(AND(R3474="",S3474=""),"",R3474+S3474)</f>
        <v/>
      </c>
      <c r="X3474" s="116">
        <f>IF(O3474&lt;&gt;"",DATE(YEAR(O3474), MONTH(O3474), DAY(O3474)),"")</f>
        <v/>
      </c>
      <c r="Y3474" s="122" t="n"/>
      <c r="Z3474" s="123" t="n"/>
      <c r="AA3474" s="117">
        <f>IF(F3474="Re-assigned","NA",IF(W3474="","",IF(W3474&gt;=VLOOKUP(D3474,SLAMatrix,3,FALSE),"Yes",IF(W3474&lt;VLOOKUP(D3474,SLAMatrix,2,FALSE),"No","Internal"))))</f>
        <v/>
      </c>
      <c r="AB3474" s="123" t="n"/>
      <c r="AC3474" s="123" t="n"/>
      <c r="AD3474" s="119" t="n"/>
      <c r="AE3474" s="125" t="n"/>
      <c r="AF3474" s="124">
        <f>MONTH(O3474)</f>
        <v/>
      </c>
      <c r="AG3474" s="124">
        <f>VLOOKUP(IFERROR(MID(AE3474,1,(FIND(",",AE3474,1)-1)),AE3474),Facility_Region_Mapping,2,FALSE)</f>
        <v/>
      </c>
      <c r="AH3474" s="124" t="n"/>
      <c r="AI3474" s="124">
        <f>IF(C3474&lt;&gt;"",IF(M3474="ESM User",getInterfaceName($C3474),"NA"),"")</f>
        <v/>
      </c>
      <c r="AJ3474" s="116">
        <f>IF(Q3474&lt;&gt;"",DATE(YEAR(Q3474), MONTH(Q3474), DAY(Q3474)),"")</f>
        <v/>
      </c>
      <c r="AK3474" s="130">
        <f>IF(Q3474&lt;&gt;0,Q3474-N3474,TODAY()-N3474)</f>
        <v/>
      </c>
      <c r="AL3474" s="112">
        <f>IF(F3474="Re-assigned",0,IF(H3474="Closed",0,IF(H3474="Service Restored",0,IF(H3474="",0,1))))</f>
        <v/>
      </c>
      <c r="AM3474" s="124">
        <f>IF(AL3474=0,"",IF(AK3474&gt;20.99,"Aged","Non-Aged"))</f>
        <v/>
      </c>
      <c r="AN3474" s="112">
        <f>IF(Q3474&lt;&gt;"",MONTH(Q3474),"")</f>
        <v/>
      </c>
      <c r="AO3474" s="112">
        <f>IFERROR(VALUE(V3474),0)</f>
        <v/>
      </c>
    </row>
    <row customFormat="1" customHeight="1" ht="29.25" r="3475" s="112" spans="1:41">
      <c r="A3475" s="127" t="n"/>
      <c r="B3475" s="113" t="n"/>
      <c r="C3475" s="127" t="n"/>
      <c r="D3475" s="127" t="n"/>
      <c r="E3475" s="114">
        <f>IF(F3475 &lt;&gt; "",VLOOKUP(F3475,CategoryLookup,2,FALSE), "")</f>
        <v/>
      </c>
      <c r="F3475" s="126" t="n"/>
      <c r="G3475" s="127" t="n"/>
      <c r="H3475" s="127" t="n"/>
      <c r="I3475" s="127" t="n"/>
      <c r="J3475" s="127" t="n"/>
      <c r="K3475" s="127" t="n"/>
      <c r="L3475" s="127" t="n"/>
      <c r="M3475" s="127" t="n"/>
      <c r="N3475" s="120" t="n"/>
      <c r="O3475" s="120" t="n"/>
      <c r="P3475" s="120" t="n"/>
      <c r="Q3475" s="120" t="n"/>
      <c r="R3475" s="121" t="n"/>
      <c r="S3475" s="121" t="n"/>
      <c r="T3475" s="121" t="n"/>
      <c r="U3475" s="121" t="n"/>
      <c r="V3475" s="117">
        <f>IF(P3475="NA","NA",IF(P3475&lt;&gt;"",TEXT(P3475-N3475,"[h].mm"),""))</f>
        <v/>
      </c>
      <c r="W3475" s="118">
        <f>IF(AND(R3475="",S3475=""),"",R3475+S3475)</f>
        <v/>
      </c>
      <c r="X3475" s="116">
        <f>IF(O3475&lt;&gt;"",DATE(YEAR(O3475), MONTH(O3475), DAY(O3475)),"")</f>
        <v/>
      </c>
      <c r="Y3475" s="122" t="n"/>
      <c r="Z3475" s="123" t="n"/>
      <c r="AA3475" s="117">
        <f>IF(F3475="Re-assigned","NA",IF(W3475="","",IF(W3475&gt;=VLOOKUP(D3475,SLAMatrix,3,FALSE),"Yes",IF(W3475&lt;VLOOKUP(D3475,SLAMatrix,2,FALSE),"No","Internal"))))</f>
        <v/>
      </c>
      <c r="AB3475" s="123" t="n"/>
      <c r="AC3475" s="123" t="n"/>
      <c r="AD3475" s="119" t="n"/>
      <c r="AE3475" s="125" t="n"/>
      <c r="AF3475" s="124">
        <f>MONTH(O3475)</f>
        <v/>
      </c>
      <c r="AG3475" s="124">
        <f>VLOOKUP(IFERROR(MID(AE3475,1,(FIND(",",AE3475,1)-1)),AE3475),Facility_Region_Mapping,2,FALSE)</f>
        <v/>
      </c>
      <c r="AH3475" s="124" t="n"/>
      <c r="AI3475" s="124">
        <f>IF(C3475&lt;&gt;"",IF(M3475="ESM User",getInterfaceName($C3475),"NA"),"")</f>
        <v/>
      </c>
      <c r="AJ3475" s="116">
        <f>IF(Q3475&lt;&gt;"",DATE(YEAR(Q3475), MONTH(Q3475), DAY(Q3475)),"")</f>
        <v/>
      </c>
      <c r="AK3475" s="130">
        <f>IF(Q3475&lt;&gt;0,Q3475-N3475,TODAY()-N3475)</f>
        <v/>
      </c>
      <c r="AL3475" s="112">
        <f>IF(F3475="Re-assigned",0,IF(H3475="Closed",0,IF(H3475="Service Restored",0,IF(H3475="",0,1))))</f>
        <v/>
      </c>
      <c r="AM3475" s="124">
        <f>IF(AL3475=0,"",IF(AK3475&gt;20.99,"Aged","Non-Aged"))</f>
        <v/>
      </c>
      <c r="AN3475" s="112">
        <f>IF(Q3475&lt;&gt;"",MONTH(Q3475),"")</f>
        <v/>
      </c>
      <c r="AO3475" s="112">
        <f>IFERROR(VALUE(V3475),0)</f>
        <v/>
      </c>
    </row>
    <row customFormat="1" customHeight="1" ht="29.25" r="3476" s="112" spans="1:41">
      <c r="A3476" s="127" t="n"/>
      <c r="B3476" s="113" t="n"/>
      <c r="C3476" s="127" t="n"/>
      <c r="D3476" s="127" t="n"/>
      <c r="E3476" s="114">
        <f>IF(F3476 &lt;&gt; "",VLOOKUP(F3476,CategoryLookup,2,FALSE), "")</f>
        <v/>
      </c>
      <c r="F3476" s="126" t="n"/>
      <c r="G3476" s="127" t="n"/>
      <c r="H3476" s="127" t="n"/>
      <c r="I3476" s="127" t="n"/>
      <c r="J3476" s="127" t="n"/>
      <c r="K3476" s="127" t="n"/>
      <c r="L3476" s="127" t="n"/>
      <c r="M3476" s="127" t="n"/>
      <c r="N3476" s="120" t="n"/>
      <c r="O3476" s="120" t="n"/>
      <c r="P3476" s="120" t="n"/>
      <c r="Q3476" s="120" t="n"/>
      <c r="R3476" s="121" t="n"/>
      <c r="S3476" s="121" t="n"/>
      <c r="T3476" s="121" t="n"/>
      <c r="U3476" s="121" t="n"/>
      <c r="V3476" s="117">
        <f>IF(P3476="NA","NA",IF(P3476&lt;&gt;"",TEXT(P3476-N3476,"[h].mm"),""))</f>
        <v/>
      </c>
      <c r="W3476" s="118">
        <f>IF(AND(R3476="",S3476=""),"",R3476+S3476)</f>
        <v/>
      </c>
      <c r="X3476" s="116">
        <f>IF(O3476&lt;&gt;"",DATE(YEAR(O3476), MONTH(O3476), DAY(O3476)),"")</f>
        <v/>
      </c>
      <c r="Y3476" s="122" t="n"/>
      <c r="Z3476" s="123" t="n"/>
      <c r="AA3476" s="117">
        <f>IF(F3476="Re-assigned","NA",IF(W3476="","",IF(W3476&gt;=VLOOKUP(D3476,SLAMatrix,3,FALSE),"Yes",IF(W3476&lt;VLOOKUP(D3476,SLAMatrix,2,FALSE),"No","Internal"))))</f>
        <v/>
      </c>
      <c r="AB3476" s="123" t="n"/>
      <c r="AC3476" s="123" t="n"/>
      <c r="AD3476" s="119" t="n"/>
      <c r="AE3476" s="125" t="n"/>
      <c r="AF3476" s="124">
        <f>MONTH(O3476)</f>
        <v/>
      </c>
      <c r="AG3476" s="124">
        <f>VLOOKUP(IFERROR(MID(AE3476,1,(FIND(",",AE3476,1)-1)),AE3476),Facility_Region_Mapping,2,FALSE)</f>
        <v/>
      </c>
      <c r="AH3476" s="124" t="n"/>
      <c r="AI3476" s="124">
        <f>IF(C3476&lt;&gt;"",IF(M3476="ESM User",getInterfaceName($C3476),"NA"),"")</f>
        <v/>
      </c>
      <c r="AJ3476" s="116">
        <f>IF(Q3476&lt;&gt;"",DATE(YEAR(Q3476), MONTH(Q3476), DAY(Q3476)),"")</f>
        <v/>
      </c>
      <c r="AK3476" s="130">
        <f>IF(Q3476&lt;&gt;0,Q3476-N3476,TODAY()-N3476)</f>
        <v/>
      </c>
      <c r="AL3476" s="112">
        <f>IF(F3476="Re-assigned",0,IF(H3476="Closed",0,IF(H3476="Service Restored",0,IF(H3476="",0,1))))</f>
        <v/>
      </c>
      <c r="AM3476" s="124">
        <f>IF(AL3476=0,"",IF(AK3476&gt;20.99,"Aged","Non-Aged"))</f>
        <v/>
      </c>
      <c r="AN3476" s="112">
        <f>IF(Q3476&lt;&gt;"",MONTH(Q3476),"")</f>
        <v/>
      </c>
      <c r="AO3476" s="112">
        <f>IFERROR(VALUE(V3476),0)</f>
        <v/>
      </c>
    </row>
    <row customFormat="1" customHeight="1" ht="29.25" r="3477" s="112" spans="1:41">
      <c r="A3477" s="127" t="n"/>
      <c r="B3477" s="113" t="n"/>
      <c r="C3477" s="127" t="n"/>
      <c r="D3477" s="127" t="n"/>
      <c r="E3477" s="114">
        <f>IF(F3477 &lt;&gt; "",VLOOKUP(F3477,CategoryLookup,2,FALSE), "")</f>
        <v/>
      </c>
      <c r="F3477" s="126" t="n"/>
      <c r="G3477" s="127" t="n"/>
      <c r="H3477" s="127" t="n"/>
      <c r="I3477" s="127" t="n"/>
      <c r="J3477" s="127" t="n"/>
      <c r="K3477" s="127" t="n"/>
      <c r="L3477" s="127" t="n"/>
      <c r="M3477" s="127" t="n"/>
      <c r="N3477" s="120" t="n"/>
      <c r="O3477" s="120" t="n"/>
      <c r="P3477" s="120" t="n"/>
      <c r="Q3477" s="120" t="n"/>
      <c r="R3477" s="121" t="n"/>
      <c r="S3477" s="121" t="n"/>
      <c r="T3477" s="121" t="n"/>
      <c r="U3477" s="121" t="n"/>
      <c r="V3477" s="117">
        <f>IF(P3477="NA","NA",IF(P3477&lt;&gt;"",TEXT(P3477-N3477,"[h].mm"),""))</f>
        <v/>
      </c>
      <c r="W3477" s="118">
        <f>IF(AND(R3477="",S3477=""),"",R3477+S3477)</f>
        <v/>
      </c>
      <c r="X3477" s="116">
        <f>IF(O3477&lt;&gt;"",DATE(YEAR(O3477), MONTH(O3477), DAY(O3477)),"")</f>
        <v/>
      </c>
      <c r="Y3477" s="122" t="n"/>
      <c r="Z3477" s="123" t="n"/>
      <c r="AA3477" s="117">
        <f>IF(F3477="Re-assigned","NA",IF(W3477="","",IF(W3477&gt;=VLOOKUP(D3477,SLAMatrix,3,FALSE),"Yes",IF(W3477&lt;VLOOKUP(D3477,SLAMatrix,2,FALSE),"No","Internal"))))</f>
        <v/>
      </c>
      <c r="AB3477" s="123" t="n"/>
      <c r="AC3477" s="123" t="n"/>
      <c r="AD3477" s="119" t="n"/>
      <c r="AE3477" s="125" t="n"/>
      <c r="AF3477" s="124">
        <f>MONTH(O3477)</f>
        <v/>
      </c>
      <c r="AG3477" s="124">
        <f>VLOOKUP(IFERROR(MID(AE3477,1,(FIND(",",AE3477,1)-1)),AE3477),Facility_Region_Mapping,2,FALSE)</f>
        <v/>
      </c>
      <c r="AH3477" s="124" t="n"/>
      <c r="AI3477" s="124">
        <f>IF(C3477&lt;&gt;"",IF(M3477="ESM User",getInterfaceName($C3477),"NA"),"")</f>
        <v/>
      </c>
      <c r="AJ3477" s="116">
        <f>IF(Q3477&lt;&gt;"",DATE(YEAR(Q3477), MONTH(Q3477), DAY(Q3477)),"")</f>
        <v/>
      </c>
      <c r="AK3477" s="130">
        <f>IF(Q3477&lt;&gt;0,Q3477-N3477,TODAY()-N3477)</f>
        <v/>
      </c>
      <c r="AL3477" s="112">
        <f>IF(F3477="Re-assigned",0,IF(H3477="Closed",0,IF(H3477="Service Restored",0,IF(H3477="",0,1))))</f>
        <v/>
      </c>
      <c r="AM3477" s="124">
        <f>IF(AL3477=0,"",IF(AK3477&gt;20.99,"Aged","Non-Aged"))</f>
        <v/>
      </c>
      <c r="AN3477" s="112">
        <f>IF(Q3477&lt;&gt;"",MONTH(Q3477),"")</f>
        <v/>
      </c>
      <c r="AO3477" s="112">
        <f>IFERROR(VALUE(V3477),0)</f>
        <v/>
      </c>
    </row>
    <row customFormat="1" customHeight="1" ht="29.25" r="3478" s="112" spans="1:41">
      <c r="A3478" s="127" t="n"/>
      <c r="B3478" s="113" t="n"/>
      <c r="C3478" s="127" t="n"/>
      <c r="D3478" s="127" t="n"/>
      <c r="E3478" s="114">
        <f>IF(F3478 &lt;&gt; "",VLOOKUP(F3478,CategoryLookup,2,FALSE), "")</f>
        <v/>
      </c>
      <c r="F3478" s="126" t="n"/>
      <c r="G3478" s="127" t="n"/>
      <c r="H3478" s="127" t="n"/>
      <c r="I3478" s="127" t="n"/>
      <c r="J3478" s="127" t="n"/>
      <c r="K3478" s="127" t="n"/>
      <c r="L3478" s="127" t="n"/>
      <c r="M3478" s="127" t="n"/>
      <c r="N3478" s="120" t="n"/>
      <c r="O3478" s="120" t="n"/>
      <c r="P3478" s="120" t="n"/>
      <c r="Q3478" s="120" t="n"/>
      <c r="R3478" s="121" t="n"/>
      <c r="S3478" s="121" t="n"/>
      <c r="T3478" s="121" t="n"/>
      <c r="U3478" s="121" t="n"/>
      <c r="V3478" s="117">
        <f>IF(P3478="NA","NA",IF(P3478&lt;&gt;"",TEXT(P3478-N3478,"[h].mm"),""))</f>
        <v/>
      </c>
      <c r="W3478" s="118">
        <f>IF(AND(R3478="",S3478=""),"",R3478+S3478)</f>
        <v/>
      </c>
      <c r="X3478" s="116">
        <f>IF(O3478&lt;&gt;"",DATE(YEAR(O3478), MONTH(O3478), DAY(O3478)),"")</f>
        <v/>
      </c>
      <c r="Y3478" s="122" t="n"/>
      <c r="Z3478" s="123" t="n"/>
      <c r="AA3478" s="117">
        <f>IF(F3478="Re-assigned","NA",IF(W3478="","",IF(W3478&gt;=VLOOKUP(D3478,SLAMatrix,3,FALSE),"Yes",IF(W3478&lt;VLOOKUP(D3478,SLAMatrix,2,FALSE),"No","Internal"))))</f>
        <v/>
      </c>
      <c r="AB3478" s="123" t="n"/>
      <c r="AC3478" s="123" t="n"/>
      <c r="AD3478" s="119" t="n"/>
      <c r="AE3478" s="125" t="n"/>
      <c r="AF3478" s="124">
        <f>MONTH(O3478)</f>
        <v/>
      </c>
      <c r="AG3478" s="124">
        <f>VLOOKUP(IFERROR(MID(AE3478,1,(FIND(",",AE3478,1)-1)),AE3478),Facility_Region_Mapping,2,FALSE)</f>
        <v/>
      </c>
      <c r="AH3478" s="124" t="n"/>
      <c r="AI3478" s="124">
        <f>IF(C3478&lt;&gt;"",IF(M3478="ESM User",getInterfaceName($C3478),"NA"),"")</f>
        <v/>
      </c>
      <c r="AJ3478" s="116">
        <f>IF(Q3478&lt;&gt;"",DATE(YEAR(Q3478), MONTH(Q3478), DAY(Q3478)),"")</f>
        <v/>
      </c>
      <c r="AK3478" s="130">
        <f>IF(Q3478&lt;&gt;0,Q3478-N3478,TODAY()-N3478)</f>
        <v/>
      </c>
      <c r="AL3478" s="112">
        <f>IF(F3478="Re-assigned",0,IF(H3478="Closed",0,IF(H3478="Service Restored",0,IF(H3478="",0,1))))</f>
        <v/>
      </c>
      <c r="AM3478" s="124">
        <f>IF(AL3478=0,"",IF(AK3478&gt;20.99,"Aged","Non-Aged"))</f>
        <v/>
      </c>
      <c r="AN3478" s="112">
        <f>IF(Q3478&lt;&gt;"",MONTH(Q3478),"")</f>
        <v/>
      </c>
      <c r="AO3478" s="112">
        <f>IFERROR(VALUE(V3478),0)</f>
        <v/>
      </c>
    </row>
    <row customFormat="1" customHeight="1" ht="29.25" r="3479" s="112" spans="1:41">
      <c r="A3479" s="127" t="n"/>
      <c r="B3479" s="113" t="n"/>
      <c r="C3479" s="127" t="n"/>
      <c r="D3479" s="127" t="n"/>
      <c r="E3479" s="114">
        <f>IF(F3479 &lt;&gt; "",VLOOKUP(F3479,CategoryLookup,2,FALSE), "")</f>
        <v/>
      </c>
      <c r="F3479" s="126" t="n"/>
      <c r="G3479" s="127" t="n"/>
      <c r="H3479" s="127" t="n"/>
      <c r="I3479" s="127" t="n"/>
      <c r="J3479" s="127" t="n"/>
      <c r="K3479" s="127" t="n"/>
      <c r="L3479" s="127" t="n"/>
      <c r="M3479" s="127" t="n"/>
      <c r="N3479" s="120" t="n"/>
      <c r="O3479" s="120" t="n"/>
      <c r="P3479" s="120" t="n"/>
      <c r="Q3479" s="120" t="n"/>
      <c r="R3479" s="121" t="n"/>
      <c r="S3479" s="121" t="n"/>
      <c r="T3479" s="121" t="n"/>
      <c r="U3479" s="121" t="n"/>
      <c r="V3479" s="117">
        <f>IF(P3479="NA","NA",IF(P3479&lt;&gt;"",TEXT(P3479-N3479,"[h].mm"),""))</f>
        <v/>
      </c>
      <c r="W3479" s="118">
        <f>IF(AND(R3479="",S3479=""),"",R3479+S3479)</f>
        <v/>
      </c>
      <c r="X3479" s="116">
        <f>IF(O3479&lt;&gt;"",DATE(YEAR(O3479), MONTH(O3479), DAY(O3479)),"")</f>
        <v/>
      </c>
      <c r="Y3479" s="122" t="n"/>
      <c r="Z3479" s="123" t="n"/>
      <c r="AA3479" s="117">
        <f>IF(F3479="Re-assigned","NA",IF(W3479="","",IF(W3479&gt;=VLOOKUP(D3479,SLAMatrix,3,FALSE),"Yes",IF(W3479&lt;VLOOKUP(D3479,SLAMatrix,2,FALSE),"No","Internal"))))</f>
        <v/>
      </c>
      <c r="AB3479" s="123" t="n"/>
      <c r="AC3479" s="123" t="n"/>
      <c r="AD3479" s="119" t="n"/>
      <c r="AE3479" s="125" t="n"/>
      <c r="AF3479" s="124">
        <f>MONTH(O3479)</f>
        <v/>
      </c>
      <c r="AG3479" s="124">
        <f>VLOOKUP(IFERROR(MID(AE3479,1,(FIND(",",AE3479,1)-1)),AE3479),Facility_Region_Mapping,2,FALSE)</f>
        <v/>
      </c>
      <c r="AH3479" s="124" t="n"/>
      <c r="AI3479" s="124">
        <f>IF(C3479&lt;&gt;"",IF(M3479="ESM User",getInterfaceName($C3479),"NA"),"")</f>
        <v/>
      </c>
      <c r="AJ3479" s="116">
        <f>IF(Q3479&lt;&gt;"",DATE(YEAR(Q3479), MONTH(Q3479), DAY(Q3479)),"")</f>
        <v/>
      </c>
      <c r="AK3479" s="130">
        <f>IF(Q3479&lt;&gt;0,Q3479-N3479,TODAY()-N3479)</f>
        <v/>
      </c>
      <c r="AL3479" s="112">
        <f>IF(F3479="Re-assigned",0,IF(H3479="Closed",0,IF(H3479="Service Restored",0,IF(H3479="",0,1))))</f>
        <v/>
      </c>
      <c r="AM3479" s="124">
        <f>IF(AL3479=0,"",IF(AK3479&gt;20.99,"Aged","Non-Aged"))</f>
        <v/>
      </c>
      <c r="AN3479" s="112">
        <f>IF(Q3479&lt;&gt;"",MONTH(Q3479),"")</f>
        <v/>
      </c>
      <c r="AO3479" s="112">
        <f>IFERROR(VALUE(V3479),0)</f>
        <v/>
      </c>
    </row>
    <row customFormat="1" customHeight="1" ht="29.25" r="3480" s="112" spans="1:41">
      <c r="A3480" s="127" t="n"/>
      <c r="B3480" s="113" t="n"/>
      <c r="C3480" s="127" t="n"/>
      <c r="D3480" s="127" t="n"/>
      <c r="E3480" s="114">
        <f>IF(F3480 &lt;&gt; "",VLOOKUP(F3480,CategoryLookup,2,FALSE), "")</f>
        <v/>
      </c>
      <c r="F3480" s="126" t="n"/>
      <c r="G3480" s="127" t="n"/>
      <c r="H3480" s="127" t="n"/>
      <c r="I3480" s="127" t="n"/>
      <c r="J3480" s="127" t="n"/>
      <c r="K3480" s="127" t="n"/>
      <c r="L3480" s="127" t="n"/>
      <c r="M3480" s="127" t="n"/>
      <c r="N3480" s="120" t="n"/>
      <c r="O3480" s="120" t="n"/>
      <c r="P3480" s="120" t="n"/>
      <c r="Q3480" s="120" t="n"/>
      <c r="R3480" s="121" t="n"/>
      <c r="S3480" s="121" t="n"/>
      <c r="T3480" s="121" t="n"/>
      <c r="U3480" s="121" t="n"/>
      <c r="V3480" s="117">
        <f>IF(P3480="NA","NA",IF(P3480&lt;&gt;"",TEXT(P3480-N3480,"[h].mm"),""))</f>
        <v/>
      </c>
      <c r="W3480" s="118">
        <f>IF(AND(R3480="",S3480=""),"",R3480+S3480)</f>
        <v/>
      </c>
      <c r="X3480" s="116">
        <f>IF(O3480&lt;&gt;"",DATE(YEAR(O3480), MONTH(O3480), DAY(O3480)),"")</f>
        <v/>
      </c>
      <c r="Y3480" s="122" t="n"/>
      <c r="Z3480" s="123" t="n"/>
      <c r="AA3480" s="117">
        <f>IF(F3480="Re-assigned","NA",IF(W3480="","",IF(W3480&gt;=VLOOKUP(D3480,SLAMatrix,3,FALSE),"Yes",IF(W3480&lt;VLOOKUP(D3480,SLAMatrix,2,FALSE),"No","Internal"))))</f>
        <v/>
      </c>
      <c r="AB3480" s="123" t="n"/>
      <c r="AC3480" s="123" t="n"/>
      <c r="AD3480" s="119" t="n"/>
      <c r="AE3480" s="125" t="n"/>
      <c r="AF3480" s="124">
        <f>MONTH(O3480)</f>
        <v/>
      </c>
      <c r="AG3480" s="124">
        <f>VLOOKUP(IFERROR(MID(AE3480,1,(FIND(",",AE3480,1)-1)),AE3480),Facility_Region_Mapping,2,FALSE)</f>
        <v/>
      </c>
      <c r="AH3480" s="124" t="n"/>
      <c r="AI3480" s="124">
        <f>IF(C3480&lt;&gt;"",IF(M3480="ESM User",getInterfaceName($C3480),"NA"),"")</f>
        <v/>
      </c>
      <c r="AJ3480" s="116">
        <f>IF(Q3480&lt;&gt;"",DATE(YEAR(Q3480), MONTH(Q3480), DAY(Q3480)),"")</f>
        <v/>
      </c>
      <c r="AK3480" s="130">
        <f>IF(Q3480&lt;&gt;0,Q3480-N3480,TODAY()-N3480)</f>
        <v/>
      </c>
      <c r="AL3480" s="112">
        <f>IF(F3480="Re-assigned",0,IF(H3480="Closed",0,IF(H3480="Service Restored",0,IF(H3480="",0,1))))</f>
        <v/>
      </c>
      <c r="AM3480" s="124">
        <f>IF(AL3480=0,"",IF(AK3480&gt;20.99,"Aged","Non-Aged"))</f>
        <v/>
      </c>
      <c r="AN3480" s="112">
        <f>IF(Q3480&lt;&gt;"",MONTH(Q3480),"")</f>
        <v/>
      </c>
      <c r="AO3480" s="112">
        <f>IFERROR(VALUE(V3480),0)</f>
        <v/>
      </c>
    </row>
    <row customFormat="1" customHeight="1" ht="29.25" r="3481" s="112" spans="1:41">
      <c r="A3481" s="127" t="n"/>
      <c r="B3481" s="113" t="n"/>
      <c r="C3481" s="127" t="n"/>
      <c r="D3481" s="127" t="n"/>
      <c r="E3481" s="114">
        <f>IF(F3481 &lt;&gt; "",VLOOKUP(F3481,CategoryLookup,2,FALSE), "")</f>
        <v/>
      </c>
      <c r="F3481" s="126" t="n"/>
      <c r="G3481" s="127" t="n"/>
      <c r="H3481" s="127" t="n"/>
      <c r="I3481" s="127" t="n"/>
      <c r="J3481" s="127" t="n"/>
      <c r="K3481" s="127" t="n"/>
      <c r="L3481" s="127" t="n"/>
      <c r="M3481" s="127" t="n"/>
      <c r="N3481" s="120" t="n"/>
      <c r="O3481" s="120" t="n"/>
      <c r="P3481" s="120" t="n"/>
      <c r="Q3481" s="120" t="n"/>
      <c r="R3481" s="121" t="n"/>
      <c r="S3481" s="121" t="n"/>
      <c r="T3481" s="121" t="n"/>
      <c r="U3481" s="121" t="n"/>
      <c r="V3481" s="117">
        <f>IF(P3481="NA","NA",IF(P3481&lt;&gt;"",TEXT(P3481-N3481,"[h].mm"),""))</f>
        <v/>
      </c>
      <c r="W3481" s="118">
        <f>IF(AND(R3481="",S3481=""),"",R3481+S3481)</f>
        <v/>
      </c>
      <c r="X3481" s="116">
        <f>IF(O3481&lt;&gt;"",DATE(YEAR(O3481), MONTH(O3481), DAY(O3481)),"")</f>
        <v/>
      </c>
      <c r="Y3481" s="122" t="n"/>
      <c r="Z3481" s="123" t="n"/>
      <c r="AA3481" s="117">
        <f>IF(F3481="Re-assigned","NA",IF(W3481="","",IF(W3481&gt;=VLOOKUP(D3481,SLAMatrix,3,FALSE),"Yes",IF(W3481&lt;VLOOKUP(D3481,SLAMatrix,2,FALSE),"No","Internal"))))</f>
        <v/>
      </c>
      <c r="AB3481" s="123" t="n"/>
      <c r="AC3481" s="123" t="n"/>
      <c r="AD3481" s="119" t="n"/>
      <c r="AE3481" s="125" t="n"/>
      <c r="AF3481" s="124">
        <f>MONTH(O3481)</f>
        <v/>
      </c>
      <c r="AG3481" s="124">
        <f>VLOOKUP(IFERROR(MID(AE3481,1,(FIND(",",AE3481,1)-1)),AE3481),Facility_Region_Mapping,2,FALSE)</f>
        <v/>
      </c>
      <c r="AH3481" s="124" t="n"/>
      <c r="AI3481" s="124">
        <f>IF(C3481&lt;&gt;"",IF(M3481="ESM User",getInterfaceName($C3481),"NA"),"")</f>
        <v/>
      </c>
      <c r="AJ3481" s="116">
        <f>IF(Q3481&lt;&gt;"",DATE(YEAR(Q3481), MONTH(Q3481), DAY(Q3481)),"")</f>
        <v/>
      </c>
      <c r="AK3481" s="130">
        <f>IF(Q3481&lt;&gt;0,Q3481-N3481,TODAY()-N3481)</f>
        <v/>
      </c>
      <c r="AL3481" s="112">
        <f>IF(F3481="Re-assigned",0,IF(H3481="Closed",0,IF(H3481="Service Restored",0,IF(H3481="",0,1))))</f>
        <v/>
      </c>
      <c r="AM3481" s="124">
        <f>IF(AL3481=0,"",IF(AK3481&gt;20.99,"Aged","Non-Aged"))</f>
        <v/>
      </c>
      <c r="AN3481" s="112">
        <f>IF(Q3481&lt;&gt;"",MONTH(Q3481),"")</f>
        <v/>
      </c>
      <c r="AO3481" s="112">
        <f>IFERROR(VALUE(V3481),0)</f>
        <v/>
      </c>
    </row>
    <row customFormat="1" customHeight="1" ht="29.25" r="3482" s="112" spans="1:41">
      <c r="A3482" s="127" t="n"/>
      <c r="B3482" s="113" t="n"/>
      <c r="C3482" s="127" t="n"/>
      <c r="D3482" s="127" t="n"/>
      <c r="E3482" s="114">
        <f>IF(F3482 &lt;&gt; "",VLOOKUP(F3482,CategoryLookup,2,FALSE), "")</f>
        <v/>
      </c>
      <c r="F3482" s="126" t="n"/>
      <c r="G3482" s="127" t="n"/>
      <c r="H3482" s="127" t="n"/>
      <c r="I3482" s="127" t="n"/>
      <c r="J3482" s="127" t="n"/>
      <c r="K3482" s="127" t="n"/>
      <c r="L3482" s="127" t="n"/>
      <c r="M3482" s="127" t="n"/>
      <c r="N3482" s="120" t="n"/>
      <c r="O3482" s="120" t="n"/>
      <c r="P3482" s="120" t="n"/>
      <c r="Q3482" s="120" t="n"/>
      <c r="R3482" s="121" t="n"/>
      <c r="S3482" s="121" t="n"/>
      <c r="T3482" s="121" t="n"/>
      <c r="U3482" s="121" t="n"/>
      <c r="V3482" s="117">
        <f>IF(P3482="NA","NA",IF(P3482&lt;&gt;"",TEXT(P3482-N3482,"[h].mm"),""))</f>
        <v/>
      </c>
      <c r="W3482" s="118">
        <f>IF(AND(R3482="",S3482=""),"",R3482+S3482)</f>
        <v/>
      </c>
      <c r="X3482" s="116">
        <f>IF(O3482&lt;&gt;"",DATE(YEAR(O3482), MONTH(O3482), DAY(O3482)),"")</f>
        <v/>
      </c>
      <c r="Y3482" s="122" t="n"/>
      <c r="Z3482" s="123" t="n"/>
      <c r="AA3482" s="117">
        <f>IF(F3482="Re-assigned","NA",IF(W3482="","",IF(W3482&gt;=VLOOKUP(D3482,SLAMatrix,3,FALSE),"Yes",IF(W3482&lt;VLOOKUP(D3482,SLAMatrix,2,FALSE),"No","Internal"))))</f>
        <v/>
      </c>
      <c r="AB3482" s="123" t="n"/>
      <c r="AC3482" s="123" t="n"/>
      <c r="AD3482" s="119" t="n"/>
      <c r="AE3482" s="125" t="n"/>
      <c r="AF3482" s="124">
        <f>MONTH(O3482)</f>
        <v/>
      </c>
      <c r="AG3482" s="124">
        <f>VLOOKUP(IFERROR(MID(AE3482,1,(FIND(",",AE3482,1)-1)),AE3482),Facility_Region_Mapping,2,FALSE)</f>
        <v/>
      </c>
      <c r="AH3482" s="124" t="n"/>
      <c r="AI3482" s="124">
        <f>IF(C3482&lt;&gt;"",IF(M3482="ESM User",getInterfaceName($C3482),"NA"),"")</f>
        <v/>
      </c>
      <c r="AJ3482" s="116">
        <f>IF(Q3482&lt;&gt;"",DATE(YEAR(Q3482), MONTH(Q3482), DAY(Q3482)),"")</f>
        <v/>
      </c>
      <c r="AK3482" s="130">
        <f>IF(Q3482&lt;&gt;0,Q3482-N3482,TODAY()-N3482)</f>
        <v/>
      </c>
      <c r="AL3482" s="112">
        <f>IF(F3482="Re-assigned",0,IF(H3482="Closed",0,IF(H3482="Service Restored",0,IF(H3482="",0,1))))</f>
        <v/>
      </c>
      <c r="AM3482" s="124">
        <f>IF(AL3482=0,"",IF(AK3482&gt;20.99,"Aged","Non-Aged"))</f>
        <v/>
      </c>
      <c r="AN3482" s="112">
        <f>IF(Q3482&lt;&gt;"",MONTH(Q3482),"")</f>
        <v/>
      </c>
      <c r="AO3482" s="112">
        <f>IFERROR(VALUE(V3482),0)</f>
        <v/>
      </c>
    </row>
    <row customFormat="1" customHeight="1" ht="29.25" r="3483" s="112" spans="1:41">
      <c r="A3483" s="127" t="n"/>
      <c r="B3483" s="113" t="n"/>
      <c r="C3483" s="127" t="n"/>
      <c r="D3483" s="127" t="n"/>
      <c r="E3483" s="114">
        <f>IF(F3483 &lt;&gt; "",VLOOKUP(F3483,CategoryLookup,2,FALSE), "")</f>
        <v/>
      </c>
      <c r="F3483" s="126" t="n"/>
      <c r="G3483" s="127" t="n"/>
      <c r="H3483" s="127" t="n"/>
      <c r="I3483" s="127" t="n"/>
      <c r="J3483" s="127" t="n"/>
      <c r="K3483" s="127" t="n"/>
      <c r="L3483" s="127" t="n"/>
      <c r="M3483" s="127" t="n"/>
      <c r="N3483" s="120" t="n"/>
      <c r="O3483" s="120" t="n"/>
      <c r="P3483" s="120" t="n"/>
      <c r="Q3483" s="120" t="n"/>
      <c r="R3483" s="121" t="n"/>
      <c r="S3483" s="121" t="n"/>
      <c r="T3483" s="121" t="n"/>
      <c r="U3483" s="121" t="n"/>
      <c r="V3483" s="117">
        <f>IF(P3483="NA","NA",IF(P3483&lt;&gt;"",TEXT(P3483-N3483,"[h].mm"),""))</f>
        <v/>
      </c>
      <c r="W3483" s="118">
        <f>IF(AND(R3483="",S3483=""),"",R3483+S3483)</f>
        <v/>
      </c>
      <c r="X3483" s="116">
        <f>IF(O3483&lt;&gt;"",DATE(YEAR(O3483), MONTH(O3483), DAY(O3483)),"")</f>
        <v/>
      </c>
      <c r="Y3483" s="122" t="n"/>
      <c r="Z3483" s="123" t="n"/>
      <c r="AA3483" s="117">
        <f>IF(F3483="Re-assigned","NA",IF(W3483="","",IF(W3483&gt;=VLOOKUP(D3483,SLAMatrix,3,FALSE),"Yes",IF(W3483&lt;VLOOKUP(D3483,SLAMatrix,2,FALSE),"No","Internal"))))</f>
        <v/>
      </c>
      <c r="AB3483" s="123" t="n"/>
      <c r="AC3483" s="123" t="n"/>
      <c r="AD3483" s="119" t="n"/>
      <c r="AE3483" s="125" t="n"/>
      <c r="AF3483" s="124">
        <f>MONTH(O3483)</f>
        <v/>
      </c>
      <c r="AG3483" s="124">
        <f>VLOOKUP(IFERROR(MID(AE3483,1,(FIND(",",AE3483,1)-1)),AE3483),Facility_Region_Mapping,2,FALSE)</f>
        <v/>
      </c>
      <c r="AH3483" s="124" t="n"/>
      <c r="AI3483" s="124">
        <f>IF(C3483&lt;&gt;"",IF(M3483="ESM User",getInterfaceName($C3483),"NA"),"")</f>
        <v/>
      </c>
      <c r="AJ3483" s="116">
        <f>IF(Q3483&lt;&gt;"",DATE(YEAR(Q3483), MONTH(Q3483), DAY(Q3483)),"")</f>
        <v/>
      </c>
      <c r="AK3483" s="130">
        <f>IF(Q3483&lt;&gt;0,Q3483-N3483,TODAY()-N3483)</f>
        <v/>
      </c>
      <c r="AL3483" s="112">
        <f>IF(F3483="Re-assigned",0,IF(H3483="Closed",0,IF(H3483="Service Restored",0,IF(H3483="",0,1))))</f>
        <v/>
      </c>
      <c r="AM3483" s="124">
        <f>IF(AL3483=0,"",IF(AK3483&gt;20.99,"Aged","Non-Aged"))</f>
        <v/>
      </c>
      <c r="AN3483" s="112">
        <f>IF(Q3483&lt;&gt;"",MONTH(Q3483),"")</f>
        <v/>
      </c>
      <c r="AO3483" s="112">
        <f>IFERROR(VALUE(V3483),0)</f>
        <v/>
      </c>
    </row>
    <row customFormat="1" customHeight="1" ht="29.25" r="3484" s="112" spans="1:41">
      <c r="A3484" s="127" t="n"/>
      <c r="B3484" s="113" t="n"/>
      <c r="C3484" s="127" t="n"/>
      <c r="D3484" s="127" t="n"/>
      <c r="E3484" s="114">
        <f>IF(F3484 &lt;&gt; "",VLOOKUP(F3484,CategoryLookup,2,FALSE), "")</f>
        <v/>
      </c>
      <c r="F3484" s="126" t="n"/>
      <c r="G3484" s="127" t="n"/>
      <c r="H3484" s="127" t="n"/>
      <c r="I3484" s="127" t="n"/>
      <c r="J3484" s="127" t="n"/>
      <c r="K3484" s="127" t="n"/>
      <c r="L3484" s="127" t="n"/>
      <c r="M3484" s="127" t="n"/>
      <c r="N3484" s="120" t="n"/>
      <c r="O3484" s="120" t="n"/>
      <c r="P3484" s="120" t="n"/>
      <c r="Q3484" s="120" t="n"/>
      <c r="R3484" s="121" t="n"/>
      <c r="S3484" s="121" t="n"/>
      <c r="T3484" s="121" t="n"/>
      <c r="U3484" s="121" t="n"/>
      <c r="V3484" s="117">
        <f>IF(P3484="NA","NA",IF(P3484&lt;&gt;"",TEXT(P3484-N3484,"[h].mm"),""))</f>
        <v/>
      </c>
      <c r="W3484" s="118">
        <f>IF(AND(R3484="",S3484=""),"",R3484+S3484)</f>
        <v/>
      </c>
      <c r="X3484" s="116">
        <f>IF(O3484&lt;&gt;"",DATE(YEAR(O3484), MONTH(O3484), DAY(O3484)),"")</f>
        <v/>
      </c>
      <c r="Y3484" s="122" t="n"/>
      <c r="Z3484" s="123" t="n"/>
      <c r="AA3484" s="117">
        <f>IF(F3484="Re-assigned","NA",IF(W3484="","",IF(W3484&gt;=VLOOKUP(D3484,SLAMatrix,3,FALSE),"Yes",IF(W3484&lt;VLOOKUP(D3484,SLAMatrix,2,FALSE),"No","Internal"))))</f>
        <v/>
      </c>
      <c r="AB3484" s="123" t="n"/>
      <c r="AC3484" s="123" t="n"/>
      <c r="AD3484" s="119" t="n"/>
      <c r="AE3484" s="125" t="n"/>
      <c r="AF3484" s="124">
        <f>MONTH(O3484)</f>
        <v/>
      </c>
      <c r="AG3484" s="124">
        <f>VLOOKUP(IFERROR(MID(AE3484,1,(FIND(",",AE3484,1)-1)),AE3484),Facility_Region_Mapping,2,FALSE)</f>
        <v/>
      </c>
      <c r="AH3484" s="124" t="n"/>
      <c r="AI3484" s="124">
        <f>IF(C3484&lt;&gt;"",IF(M3484="ESM User",getInterfaceName($C3484),"NA"),"")</f>
        <v/>
      </c>
      <c r="AJ3484" s="116">
        <f>IF(Q3484&lt;&gt;"",DATE(YEAR(Q3484), MONTH(Q3484), DAY(Q3484)),"")</f>
        <v/>
      </c>
      <c r="AK3484" s="130">
        <f>IF(Q3484&lt;&gt;0,Q3484-N3484,TODAY()-N3484)</f>
        <v/>
      </c>
      <c r="AL3484" s="112">
        <f>IF(F3484="Re-assigned",0,IF(H3484="Closed",0,IF(H3484="Service Restored",0,IF(H3484="",0,1))))</f>
        <v/>
      </c>
      <c r="AM3484" s="124">
        <f>IF(AL3484=0,"",IF(AK3484&gt;20.99,"Aged","Non-Aged"))</f>
        <v/>
      </c>
      <c r="AN3484" s="112">
        <f>IF(Q3484&lt;&gt;"",MONTH(Q3484),"")</f>
        <v/>
      </c>
      <c r="AO3484" s="112">
        <f>IFERROR(VALUE(V3484),0)</f>
        <v/>
      </c>
    </row>
    <row customFormat="1" customHeight="1" ht="29.25" r="3485" s="112" spans="1:41">
      <c r="A3485" s="127" t="n"/>
      <c r="B3485" s="113" t="n"/>
      <c r="C3485" s="127" t="n"/>
      <c r="D3485" s="127" t="n"/>
      <c r="E3485" s="114">
        <f>IF(F3485 &lt;&gt; "",VLOOKUP(F3485,CategoryLookup,2,FALSE), "")</f>
        <v/>
      </c>
      <c r="F3485" s="126" t="n"/>
      <c r="G3485" s="127" t="n"/>
      <c r="H3485" s="127" t="n"/>
      <c r="I3485" s="127" t="n"/>
      <c r="J3485" s="127" t="n"/>
      <c r="K3485" s="127" t="n"/>
      <c r="L3485" s="127" t="n"/>
      <c r="M3485" s="127" t="n"/>
      <c r="N3485" s="120" t="n"/>
      <c r="O3485" s="120" t="n"/>
      <c r="P3485" s="120" t="n"/>
      <c r="Q3485" s="120" t="n"/>
      <c r="R3485" s="121" t="n"/>
      <c r="S3485" s="121" t="n"/>
      <c r="T3485" s="121" t="n"/>
      <c r="U3485" s="121" t="n"/>
      <c r="V3485" s="117">
        <f>IF(P3485="NA","NA",IF(P3485&lt;&gt;"",TEXT(P3485-N3485,"[h].mm"),""))</f>
        <v/>
      </c>
      <c r="W3485" s="118">
        <f>IF(AND(R3485="",S3485=""),"",R3485+S3485)</f>
        <v/>
      </c>
      <c r="X3485" s="116">
        <f>IF(O3485&lt;&gt;"",DATE(YEAR(O3485), MONTH(O3485), DAY(O3485)),"")</f>
        <v/>
      </c>
      <c r="Y3485" s="122" t="n"/>
      <c r="Z3485" s="123" t="n"/>
      <c r="AA3485" s="117">
        <f>IF(F3485="Re-assigned","NA",IF(W3485="","",IF(W3485&gt;=VLOOKUP(D3485,SLAMatrix,3,FALSE),"Yes",IF(W3485&lt;VLOOKUP(D3485,SLAMatrix,2,FALSE),"No","Internal"))))</f>
        <v/>
      </c>
      <c r="AB3485" s="123" t="n"/>
      <c r="AC3485" s="123" t="n"/>
      <c r="AD3485" s="119" t="n"/>
      <c r="AE3485" s="125" t="n"/>
      <c r="AF3485" s="124">
        <f>MONTH(O3485)</f>
        <v/>
      </c>
      <c r="AG3485" s="124">
        <f>VLOOKUP(IFERROR(MID(AE3485,1,(FIND(",",AE3485,1)-1)),AE3485),Facility_Region_Mapping,2,FALSE)</f>
        <v/>
      </c>
      <c r="AH3485" s="124" t="n"/>
      <c r="AI3485" s="124">
        <f>IF(C3485&lt;&gt;"",IF(M3485="ESM User",getInterfaceName($C3485),"NA"),"")</f>
        <v/>
      </c>
      <c r="AJ3485" s="116">
        <f>IF(Q3485&lt;&gt;"",DATE(YEAR(Q3485), MONTH(Q3485), DAY(Q3485)),"")</f>
        <v/>
      </c>
      <c r="AK3485" s="130">
        <f>IF(Q3485&lt;&gt;0,Q3485-N3485,TODAY()-N3485)</f>
        <v/>
      </c>
      <c r="AL3485" s="112">
        <f>IF(F3485="Re-assigned",0,IF(H3485="Closed",0,IF(H3485="Service Restored",0,IF(H3485="",0,1))))</f>
        <v/>
      </c>
      <c r="AM3485" s="124">
        <f>IF(AL3485=0,"",IF(AK3485&gt;20.99,"Aged","Non-Aged"))</f>
        <v/>
      </c>
      <c r="AN3485" s="112">
        <f>IF(Q3485&lt;&gt;"",MONTH(Q3485),"")</f>
        <v/>
      </c>
      <c r="AO3485" s="112">
        <f>IFERROR(VALUE(V3485),0)</f>
        <v/>
      </c>
    </row>
    <row customFormat="1" customHeight="1" ht="29.25" r="3486" s="112" spans="1:41">
      <c r="A3486" s="127" t="n"/>
      <c r="B3486" s="113" t="n"/>
      <c r="C3486" s="127" t="n"/>
      <c r="D3486" s="127" t="n"/>
      <c r="E3486" s="114">
        <f>IF(F3486 &lt;&gt; "",VLOOKUP(F3486,CategoryLookup,2,FALSE), "")</f>
        <v/>
      </c>
      <c r="F3486" s="126" t="n"/>
      <c r="G3486" s="127" t="n"/>
      <c r="H3486" s="127" t="n"/>
      <c r="I3486" s="127" t="n"/>
      <c r="J3486" s="127" t="n"/>
      <c r="K3486" s="127" t="n"/>
      <c r="L3486" s="127" t="n"/>
      <c r="M3486" s="127" t="n"/>
      <c r="N3486" s="120" t="n"/>
      <c r="O3486" s="120" t="n"/>
      <c r="P3486" s="120" t="n"/>
      <c r="Q3486" s="120" t="n"/>
      <c r="R3486" s="121" t="n"/>
      <c r="S3486" s="121" t="n"/>
      <c r="T3486" s="121" t="n"/>
      <c r="U3486" s="121" t="n"/>
      <c r="V3486" s="117">
        <f>IF(P3486="NA","NA",IF(P3486&lt;&gt;"",TEXT(P3486-N3486,"[h].mm"),""))</f>
        <v/>
      </c>
      <c r="W3486" s="118">
        <f>IF(AND(R3486="",S3486=""),"",R3486+S3486)</f>
        <v/>
      </c>
      <c r="X3486" s="116">
        <f>IF(O3486&lt;&gt;"",DATE(YEAR(O3486), MONTH(O3486), DAY(O3486)),"")</f>
        <v/>
      </c>
      <c r="Y3486" s="122" t="n"/>
      <c r="Z3486" s="123" t="n"/>
      <c r="AA3486" s="117">
        <f>IF(F3486="Re-assigned","NA",IF(W3486="","",IF(W3486&gt;=VLOOKUP(D3486,SLAMatrix,3,FALSE),"Yes",IF(W3486&lt;VLOOKUP(D3486,SLAMatrix,2,FALSE),"No","Internal"))))</f>
        <v/>
      </c>
      <c r="AB3486" s="123" t="n"/>
      <c r="AC3486" s="123" t="n"/>
      <c r="AD3486" s="119" t="n"/>
      <c r="AE3486" s="125" t="n"/>
      <c r="AF3486" s="124">
        <f>MONTH(O3486)</f>
        <v/>
      </c>
      <c r="AG3486" s="124">
        <f>VLOOKUP(IFERROR(MID(AE3486,1,(FIND(",",AE3486,1)-1)),AE3486),Facility_Region_Mapping,2,FALSE)</f>
        <v/>
      </c>
      <c r="AH3486" s="124" t="n"/>
      <c r="AI3486" s="124">
        <f>IF(C3486&lt;&gt;"",IF(M3486="ESM User",getInterfaceName($C3486),"NA"),"")</f>
        <v/>
      </c>
      <c r="AJ3486" s="116">
        <f>IF(Q3486&lt;&gt;"",DATE(YEAR(Q3486), MONTH(Q3486), DAY(Q3486)),"")</f>
        <v/>
      </c>
      <c r="AK3486" s="130">
        <f>IF(Q3486&lt;&gt;0,Q3486-N3486,TODAY()-N3486)</f>
        <v/>
      </c>
      <c r="AL3486" s="112">
        <f>IF(F3486="Re-assigned",0,IF(H3486="Closed",0,IF(H3486="Service Restored",0,IF(H3486="",0,1))))</f>
        <v/>
      </c>
      <c r="AM3486" s="124">
        <f>IF(AL3486=0,"",IF(AK3486&gt;20.99,"Aged","Non-Aged"))</f>
        <v/>
      </c>
      <c r="AN3486" s="112">
        <f>IF(Q3486&lt;&gt;"",MONTH(Q3486),"")</f>
        <v/>
      </c>
      <c r="AO3486" s="112">
        <f>IFERROR(VALUE(V3486),0)</f>
        <v/>
      </c>
    </row>
    <row customFormat="1" customHeight="1" ht="29.25" r="3487" s="112" spans="1:41">
      <c r="A3487" s="127" t="n"/>
      <c r="B3487" s="113" t="n"/>
      <c r="C3487" s="127" t="n"/>
      <c r="D3487" s="127" t="n"/>
      <c r="E3487" s="114">
        <f>IF(F3487 &lt;&gt; "",VLOOKUP(F3487,CategoryLookup,2,FALSE), "")</f>
        <v/>
      </c>
      <c r="F3487" s="126" t="n"/>
      <c r="G3487" s="127" t="n"/>
      <c r="H3487" s="127" t="n"/>
      <c r="I3487" s="127" t="n"/>
      <c r="J3487" s="127" t="n"/>
      <c r="K3487" s="127" t="n"/>
      <c r="L3487" s="127" t="n"/>
      <c r="M3487" s="127" t="n"/>
      <c r="N3487" s="120" t="n"/>
      <c r="O3487" s="120" t="n"/>
      <c r="P3487" s="120" t="n"/>
      <c r="Q3487" s="120" t="n"/>
      <c r="R3487" s="121" t="n"/>
      <c r="S3487" s="121" t="n"/>
      <c r="T3487" s="121" t="n"/>
      <c r="U3487" s="121" t="n"/>
      <c r="V3487" s="117">
        <f>IF(P3487="NA","NA",IF(P3487&lt;&gt;"",TEXT(P3487-N3487,"[h].mm"),""))</f>
        <v/>
      </c>
      <c r="W3487" s="118">
        <f>IF(AND(R3487="",S3487=""),"",R3487+S3487)</f>
        <v/>
      </c>
      <c r="X3487" s="116">
        <f>IF(O3487&lt;&gt;"",DATE(YEAR(O3487), MONTH(O3487), DAY(O3487)),"")</f>
        <v/>
      </c>
      <c r="Y3487" s="122" t="n"/>
      <c r="Z3487" s="123" t="n"/>
      <c r="AA3487" s="117">
        <f>IF(F3487="Re-assigned","NA",IF(W3487="","",IF(W3487&gt;=VLOOKUP(D3487,SLAMatrix,3,FALSE),"Yes",IF(W3487&lt;VLOOKUP(D3487,SLAMatrix,2,FALSE),"No","Internal"))))</f>
        <v/>
      </c>
      <c r="AB3487" s="123" t="n"/>
      <c r="AC3487" s="123" t="n"/>
      <c r="AD3487" s="119" t="n"/>
      <c r="AE3487" s="125" t="n"/>
      <c r="AF3487" s="124">
        <f>MONTH(O3487)</f>
        <v/>
      </c>
      <c r="AG3487" s="124">
        <f>VLOOKUP(IFERROR(MID(AE3487,1,(FIND(",",AE3487,1)-1)),AE3487),Facility_Region_Mapping,2,FALSE)</f>
        <v/>
      </c>
      <c r="AH3487" s="124" t="n"/>
      <c r="AI3487" s="124">
        <f>IF(C3487&lt;&gt;"",IF(M3487="ESM User",getInterfaceName($C3487),"NA"),"")</f>
        <v/>
      </c>
      <c r="AJ3487" s="116">
        <f>IF(Q3487&lt;&gt;"",DATE(YEAR(Q3487), MONTH(Q3487), DAY(Q3487)),"")</f>
        <v/>
      </c>
      <c r="AK3487" s="130">
        <f>IF(Q3487&lt;&gt;0,Q3487-N3487,TODAY()-N3487)</f>
        <v/>
      </c>
      <c r="AL3487" s="112">
        <f>IF(F3487="Re-assigned",0,IF(H3487="Closed",0,IF(H3487="Service Restored",0,IF(H3487="",0,1))))</f>
        <v/>
      </c>
      <c r="AM3487" s="124">
        <f>IF(AL3487=0,"",IF(AK3487&gt;20.99,"Aged","Non-Aged"))</f>
        <v/>
      </c>
      <c r="AN3487" s="112">
        <f>IF(Q3487&lt;&gt;"",MONTH(Q3487),"")</f>
        <v/>
      </c>
      <c r="AO3487" s="112">
        <f>IFERROR(VALUE(V3487),0)</f>
        <v/>
      </c>
    </row>
    <row customFormat="1" customHeight="1" ht="29.25" r="3488" s="112" spans="1:41">
      <c r="A3488" s="127" t="n"/>
      <c r="B3488" s="113" t="n"/>
      <c r="C3488" s="127" t="n"/>
      <c r="D3488" s="127" t="n"/>
      <c r="E3488" s="114">
        <f>IF(F3488 &lt;&gt; "",VLOOKUP(F3488,CategoryLookup,2,FALSE), "")</f>
        <v/>
      </c>
      <c r="F3488" s="126" t="n"/>
      <c r="G3488" s="127" t="n"/>
      <c r="H3488" s="127" t="n"/>
      <c r="I3488" s="127" t="n"/>
      <c r="J3488" s="127" t="n"/>
      <c r="K3488" s="127" t="n"/>
      <c r="L3488" s="127" t="n"/>
      <c r="M3488" s="127" t="n"/>
      <c r="N3488" s="120" t="n"/>
      <c r="O3488" s="120" t="n"/>
      <c r="P3488" s="120" t="n"/>
      <c r="Q3488" s="120" t="n"/>
      <c r="R3488" s="121" t="n"/>
      <c r="S3488" s="121" t="n"/>
      <c r="T3488" s="121" t="n"/>
      <c r="U3488" s="121" t="n"/>
      <c r="V3488" s="117">
        <f>IF(P3488="NA","NA",IF(P3488&lt;&gt;"",TEXT(P3488-N3488,"[h].mm"),""))</f>
        <v/>
      </c>
      <c r="W3488" s="118">
        <f>IF(AND(R3488="",S3488=""),"",R3488+S3488)</f>
        <v/>
      </c>
      <c r="X3488" s="116">
        <f>IF(O3488&lt;&gt;"",DATE(YEAR(O3488), MONTH(O3488), DAY(O3488)),"")</f>
        <v/>
      </c>
      <c r="Y3488" s="122" t="n"/>
      <c r="Z3488" s="123" t="n"/>
      <c r="AA3488" s="117">
        <f>IF(F3488="Re-assigned","NA",IF(W3488="","",IF(W3488&gt;=VLOOKUP(D3488,SLAMatrix,3,FALSE),"Yes",IF(W3488&lt;VLOOKUP(D3488,SLAMatrix,2,FALSE),"No","Internal"))))</f>
        <v/>
      </c>
      <c r="AB3488" s="123" t="n"/>
      <c r="AC3488" s="123" t="n"/>
      <c r="AD3488" s="119" t="n"/>
      <c r="AE3488" s="125" t="n"/>
      <c r="AF3488" s="124">
        <f>MONTH(O3488)</f>
        <v/>
      </c>
      <c r="AG3488" s="124">
        <f>VLOOKUP(IFERROR(MID(AE3488,1,(FIND(",",AE3488,1)-1)),AE3488),Facility_Region_Mapping,2,FALSE)</f>
        <v/>
      </c>
      <c r="AH3488" s="124" t="n"/>
      <c r="AI3488" s="124">
        <f>IF(C3488&lt;&gt;"",IF(M3488="ESM User",getInterfaceName($C3488),"NA"),"")</f>
        <v/>
      </c>
      <c r="AJ3488" s="116">
        <f>IF(Q3488&lt;&gt;"",DATE(YEAR(Q3488), MONTH(Q3488), DAY(Q3488)),"")</f>
        <v/>
      </c>
      <c r="AK3488" s="130">
        <f>IF(Q3488&lt;&gt;0,Q3488-N3488,TODAY()-N3488)</f>
        <v/>
      </c>
      <c r="AL3488" s="112">
        <f>IF(F3488="Re-assigned",0,IF(H3488="Closed",0,IF(H3488="Service Restored",0,IF(H3488="",0,1))))</f>
        <v/>
      </c>
      <c r="AM3488" s="124">
        <f>IF(AL3488=0,"",IF(AK3488&gt;20.99,"Aged","Non-Aged"))</f>
        <v/>
      </c>
      <c r="AN3488" s="112">
        <f>IF(Q3488&lt;&gt;"",MONTH(Q3488),"")</f>
        <v/>
      </c>
      <c r="AO3488" s="112">
        <f>IFERROR(VALUE(V3488),0)</f>
        <v/>
      </c>
    </row>
    <row customFormat="1" customHeight="1" ht="29.25" r="3489" s="112" spans="1:41">
      <c r="A3489" s="127" t="n"/>
      <c r="B3489" s="113" t="n"/>
      <c r="C3489" s="127" t="n"/>
      <c r="D3489" s="127" t="n"/>
      <c r="E3489" s="114">
        <f>IF(F3489 &lt;&gt; "",VLOOKUP(F3489,CategoryLookup,2,FALSE), "")</f>
        <v/>
      </c>
      <c r="F3489" s="126" t="n"/>
      <c r="G3489" s="127" t="n"/>
      <c r="H3489" s="127" t="n"/>
      <c r="I3489" s="127" t="n"/>
      <c r="J3489" s="127" t="n"/>
      <c r="K3489" s="127" t="n"/>
      <c r="L3489" s="127" t="n"/>
      <c r="M3489" s="127" t="n"/>
      <c r="N3489" s="120" t="n"/>
      <c r="O3489" s="120" t="n"/>
      <c r="P3489" s="120" t="n"/>
      <c r="Q3489" s="120" t="n"/>
      <c r="R3489" s="121" t="n"/>
      <c r="S3489" s="121" t="n"/>
      <c r="T3489" s="121" t="n"/>
      <c r="U3489" s="121" t="n"/>
      <c r="V3489" s="117">
        <f>IF(P3489="NA","NA",IF(P3489&lt;&gt;"",TEXT(P3489-N3489,"[h].mm"),""))</f>
        <v/>
      </c>
      <c r="W3489" s="118">
        <f>IF(AND(R3489="",S3489=""),"",R3489+S3489)</f>
        <v/>
      </c>
      <c r="X3489" s="116">
        <f>IF(O3489&lt;&gt;"",DATE(YEAR(O3489), MONTH(O3489), DAY(O3489)),"")</f>
        <v/>
      </c>
      <c r="Y3489" s="122" t="n"/>
      <c r="Z3489" s="123" t="n"/>
      <c r="AA3489" s="117">
        <f>IF(F3489="Re-assigned","NA",IF(W3489="","",IF(W3489&gt;=VLOOKUP(D3489,SLAMatrix,3,FALSE),"Yes",IF(W3489&lt;VLOOKUP(D3489,SLAMatrix,2,FALSE),"No","Internal"))))</f>
        <v/>
      </c>
      <c r="AB3489" s="123" t="n"/>
      <c r="AC3489" s="123" t="n"/>
      <c r="AD3489" s="119" t="n"/>
      <c r="AE3489" s="125" t="n"/>
      <c r="AF3489" s="124">
        <f>MONTH(O3489)</f>
        <v/>
      </c>
      <c r="AG3489" s="124">
        <f>VLOOKUP(IFERROR(MID(AE3489,1,(FIND(",",AE3489,1)-1)),AE3489),Facility_Region_Mapping,2,FALSE)</f>
        <v/>
      </c>
      <c r="AH3489" s="124" t="n"/>
      <c r="AI3489" s="124">
        <f>IF(C3489&lt;&gt;"",IF(M3489="ESM User",getInterfaceName($C3489),"NA"),"")</f>
        <v/>
      </c>
      <c r="AJ3489" s="116">
        <f>IF(Q3489&lt;&gt;"",DATE(YEAR(Q3489), MONTH(Q3489), DAY(Q3489)),"")</f>
        <v/>
      </c>
      <c r="AK3489" s="130">
        <f>IF(Q3489&lt;&gt;0,Q3489-N3489,TODAY()-N3489)</f>
        <v/>
      </c>
      <c r="AL3489" s="112">
        <f>IF(F3489="Re-assigned",0,IF(H3489="Closed",0,IF(H3489="Service Restored",0,IF(H3489="",0,1))))</f>
        <v/>
      </c>
      <c r="AM3489" s="124">
        <f>IF(AL3489=0,"",IF(AK3489&gt;20.99,"Aged","Non-Aged"))</f>
        <v/>
      </c>
      <c r="AN3489" s="112">
        <f>IF(Q3489&lt;&gt;"",MONTH(Q3489),"")</f>
        <v/>
      </c>
      <c r="AO3489" s="112">
        <f>IFERROR(VALUE(V3489),0)</f>
        <v/>
      </c>
    </row>
    <row customFormat="1" customHeight="1" ht="29.25" r="3490" s="112" spans="1:41">
      <c r="A3490" s="127" t="n"/>
      <c r="B3490" s="113" t="n"/>
      <c r="C3490" s="127" t="n"/>
      <c r="D3490" s="127" t="n"/>
      <c r="E3490" s="114">
        <f>IF(F3490 &lt;&gt; "",VLOOKUP(F3490,CategoryLookup,2,FALSE), "")</f>
        <v/>
      </c>
      <c r="F3490" s="126" t="n"/>
      <c r="G3490" s="127" t="n"/>
      <c r="H3490" s="127" t="n"/>
      <c r="I3490" s="127" t="n"/>
      <c r="J3490" s="127" t="n"/>
      <c r="K3490" s="127" t="n"/>
      <c r="L3490" s="127" t="n"/>
      <c r="M3490" s="127" t="n"/>
      <c r="N3490" s="120" t="n"/>
      <c r="O3490" s="120" t="n"/>
      <c r="P3490" s="120" t="n"/>
      <c r="Q3490" s="120" t="n"/>
      <c r="R3490" s="121" t="n"/>
      <c r="S3490" s="121" t="n"/>
      <c r="T3490" s="121" t="n"/>
      <c r="U3490" s="121" t="n"/>
      <c r="V3490" s="117">
        <f>IF(P3490="NA","NA",IF(P3490&lt;&gt;"",TEXT(P3490-N3490,"[h].mm"),""))</f>
        <v/>
      </c>
      <c r="W3490" s="118">
        <f>IF(AND(R3490="",S3490=""),"",R3490+S3490)</f>
        <v/>
      </c>
      <c r="X3490" s="116">
        <f>IF(O3490&lt;&gt;"",DATE(YEAR(O3490), MONTH(O3490), DAY(O3490)),"")</f>
        <v/>
      </c>
      <c r="Y3490" s="122" t="n"/>
      <c r="Z3490" s="123" t="n"/>
      <c r="AA3490" s="117">
        <f>IF(F3490="Re-assigned","NA",IF(W3490="","",IF(W3490&gt;=VLOOKUP(D3490,SLAMatrix,3,FALSE),"Yes",IF(W3490&lt;VLOOKUP(D3490,SLAMatrix,2,FALSE),"No","Internal"))))</f>
        <v/>
      </c>
      <c r="AB3490" s="123" t="n"/>
      <c r="AC3490" s="123" t="n"/>
      <c r="AD3490" s="119" t="n"/>
      <c r="AE3490" s="125" t="n"/>
      <c r="AF3490" s="124">
        <f>MONTH(O3490)</f>
        <v/>
      </c>
      <c r="AG3490" s="124">
        <f>VLOOKUP(IFERROR(MID(AE3490,1,(FIND(",",AE3490,1)-1)),AE3490),Facility_Region_Mapping,2,FALSE)</f>
        <v/>
      </c>
      <c r="AH3490" s="124" t="n"/>
      <c r="AI3490" s="124">
        <f>IF(C3490&lt;&gt;"",IF(M3490="ESM User",getInterfaceName($C3490),"NA"),"")</f>
        <v/>
      </c>
      <c r="AJ3490" s="116">
        <f>IF(Q3490&lt;&gt;"",DATE(YEAR(Q3490), MONTH(Q3490), DAY(Q3490)),"")</f>
        <v/>
      </c>
      <c r="AK3490" s="130">
        <f>IF(Q3490&lt;&gt;0,Q3490-N3490,TODAY()-N3490)</f>
        <v/>
      </c>
      <c r="AL3490" s="112">
        <f>IF(F3490="Re-assigned",0,IF(H3490="Closed",0,IF(H3490="Service Restored",0,IF(H3490="",0,1))))</f>
        <v/>
      </c>
      <c r="AM3490" s="124">
        <f>IF(AL3490=0,"",IF(AK3490&gt;20.99,"Aged","Non-Aged"))</f>
        <v/>
      </c>
      <c r="AN3490" s="112">
        <f>IF(Q3490&lt;&gt;"",MONTH(Q3490),"")</f>
        <v/>
      </c>
      <c r="AO3490" s="112">
        <f>IFERROR(VALUE(V3490),0)</f>
        <v/>
      </c>
    </row>
    <row customFormat="1" customHeight="1" ht="29.25" r="3491" s="112" spans="1:41">
      <c r="A3491" s="127" t="n"/>
      <c r="B3491" s="113" t="n"/>
      <c r="C3491" s="127" t="n"/>
      <c r="D3491" s="127" t="n"/>
      <c r="E3491" s="114">
        <f>IF(F3491 &lt;&gt; "",VLOOKUP(F3491,CategoryLookup,2,FALSE), "")</f>
        <v/>
      </c>
      <c r="F3491" s="126" t="n"/>
      <c r="G3491" s="127" t="n"/>
      <c r="H3491" s="127" t="n"/>
      <c r="I3491" s="127" t="n"/>
      <c r="J3491" s="127" t="n"/>
      <c r="K3491" s="127" t="n"/>
      <c r="L3491" s="127" t="n"/>
      <c r="M3491" s="127" t="n"/>
      <c r="N3491" s="120" t="n"/>
      <c r="O3491" s="120" t="n"/>
      <c r="P3491" s="120" t="n"/>
      <c r="Q3491" s="120" t="n"/>
      <c r="R3491" s="121" t="n"/>
      <c r="S3491" s="121" t="n"/>
      <c r="T3491" s="121" t="n"/>
      <c r="U3491" s="121" t="n"/>
      <c r="V3491" s="117">
        <f>IF(P3491="NA","NA",IF(P3491&lt;&gt;"",TEXT(P3491-N3491,"[h].mm"),""))</f>
        <v/>
      </c>
      <c r="W3491" s="118">
        <f>IF(AND(R3491="",S3491=""),"",R3491+S3491)</f>
        <v/>
      </c>
      <c r="X3491" s="116">
        <f>IF(O3491&lt;&gt;"",DATE(YEAR(O3491), MONTH(O3491), DAY(O3491)),"")</f>
        <v/>
      </c>
      <c r="Y3491" s="122" t="n"/>
      <c r="Z3491" s="123" t="n"/>
      <c r="AA3491" s="117">
        <f>IF(F3491="Re-assigned","NA",IF(W3491="","",IF(W3491&gt;=VLOOKUP(D3491,SLAMatrix,3,FALSE),"Yes",IF(W3491&lt;VLOOKUP(D3491,SLAMatrix,2,FALSE),"No","Internal"))))</f>
        <v/>
      </c>
      <c r="AB3491" s="123" t="n"/>
      <c r="AC3491" s="123" t="n"/>
      <c r="AD3491" s="119" t="n"/>
      <c r="AE3491" s="125" t="n"/>
      <c r="AF3491" s="124">
        <f>MONTH(O3491)</f>
        <v/>
      </c>
      <c r="AG3491" s="124">
        <f>VLOOKUP(IFERROR(MID(AE3491,1,(FIND(",",AE3491,1)-1)),AE3491),Facility_Region_Mapping,2,FALSE)</f>
        <v/>
      </c>
      <c r="AH3491" s="124" t="n"/>
      <c r="AI3491" s="124">
        <f>IF(C3491&lt;&gt;"",IF(M3491="ESM User",getInterfaceName($C3491),"NA"),"")</f>
        <v/>
      </c>
      <c r="AJ3491" s="116">
        <f>IF(Q3491&lt;&gt;"",DATE(YEAR(Q3491), MONTH(Q3491), DAY(Q3491)),"")</f>
        <v/>
      </c>
      <c r="AK3491" s="130">
        <f>IF(Q3491&lt;&gt;0,Q3491-N3491,TODAY()-N3491)</f>
        <v/>
      </c>
      <c r="AL3491" s="112">
        <f>IF(F3491="Re-assigned",0,IF(H3491="Closed",0,IF(H3491="Service Restored",0,IF(H3491="",0,1))))</f>
        <v/>
      </c>
      <c r="AM3491" s="124">
        <f>IF(AL3491=0,"",IF(AK3491&gt;20.99,"Aged","Non-Aged"))</f>
        <v/>
      </c>
      <c r="AN3491" s="112">
        <f>IF(Q3491&lt;&gt;"",MONTH(Q3491),"")</f>
        <v/>
      </c>
      <c r="AO3491" s="112">
        <f>IFERROR(VALUE(V3491),0)</f>
        <v/>
      </c>
    </row>
    <row customFormat="1" customHeight="1" ht="29.25" r="3492" s="112" spans="1:41">
      <c r="A3492" s="127" t="n"/>
      <c r="B3492" s="113" t="n"/>
      <c r="C3492" s="127" t="n"/>
      <c r="D3492" s="127" t="n"/>
      <c r="E3492" s="114">
        <f>IF(F3492 &lt;&gt; "",VLOOKUP(F3492,CategoryLookup,2,FALSE), "")</f>
        <v/>
      </c>
      <c r="F3492" s="126" t="n"/>
      <c r="G3492" s="127" t="n"/>
      <c r="H3492" s="127" t="n"/>
      <c r="I3492" s="127" t="n"/>
      <c r="J3492" s="127" t="n"/>
      <c r="K3492" s="127" t="n"/>
      <c r="L3492" s="127" t="n"/>
      <c r="M3492" s="127" t="n"/>
      <c r="N3492" s="120" t="n"/>
      <c r="O3492" s="120" t="n"/>
      <c r="P3492" s="120" t="n"/>
      <c r="Q3492" s="120" t="n"/>
      <c r="R3492" s="121" t="n"/>
      <c r="S3492" s="121" t="n"/>
      <c r="T3492" s="121" t="n"/>
      <c r="U3492" s="121" t="n"/>
      <c r="V3492" s="117">
        <f>IF(P3492="NA","NA",IF(P3492&lt;&gt;"",TEXT(P3492-N3492,"[h].mm"),""))</f>
        <v/>
      </c>
      <c r="W3492" s="118">
        <f>IF(AND(R3492="",S3492=""),"",R3492+S3492)</f>
        <v/>
      </c>
      <c r="X3492" s="116">
        <f>IF(O3492&lt;&gt;"",DATE(YEAR(O3492), MONTH(O3492), DAY(O3492)),"")</f>
        <v/>
      </c>
      <c r="Y3492" s="122" t="n"/>
      <c r="Z3492" s="123" t="n"/>
      <c r="AA3492" s="117">
        <f>IF(F3492="Re-assigned","NA",IF(W3492="","",IF(W3492&gt;=VLOOKUP(D3492,SLAMatrix,3,FALSE),"Yes",IF(W3492&lt;VLOOKUP(D3492,SLAMatrix,2,FALSE),"No","Internal"))))</f>
        <v/>
      </c>
      <c r="AB3492" s="123" t="n"/>
      <c r="AC3492" s="123" t="n"/>
      <c r="AD3492" s="119" t="n"/>
      <c r="AE3492" s="125" t="n"/>
      <c r="AF3492" s="124">
        <f>MONTH(O3492)</f>
        <v/>
      </c>
      <c r="AG3492" s="124">
        <f>VLOOKUP(IFERROR(MID(AE3492,1,(FIND(",",AE3492,1)-1)),AE3492),Facility_Region_Mapping,2,FALSE)</f>
        <v/>
      </c>
      <c r="AH3492" s="124" t="n"/>
      <c r="AI3492" s="124">
        <f>IF(C3492&lt;&gt;"",IF(M3492="ESM User",getInterfaceName($C3492),"NA"),"")</f>
        <v/>
      </c>
      <c r="AJ3492" s="116">
        <f>IF(Q3492&lt;&gt;"",DATE(YEAR(Q3492), MONTH(Q3492), DAY(Q3492)),"")</f>
        <v/>
      </c>
      <c r="AK3492" s="130">
        <f>IF(Q3492&lt;&gt;0,Q3492-N3492,TODAY()-N3492)</f>
        <v/>
      </c>
      <c r="AL3492" s="112">
        <f>IF(F3492="Re-assigned",0,IF(H3492="Closed",0,IF(H3492="Service Restored",0,IF(H3492="",0,1))))</f>
        <v/>
      </c>
      <c r="AM3492" s="124">
        <f>IF(AL3492=0,"",IF(AK3492&gt;20.99,"Aged","Non-Aged"))</f>
        <v/>
      </c>
      <c r="AN3492" s="112">
        <f>IF(Q3492&lt;&gt;"",MONTH(Q3492),"")</f>
        <v/>
      </c>
      <c r="AO3492" s="112">
        <f>IFERROR(VALUE(V3492),0)</f>
        <v/>
      </c>
    </row>
    <row customFormat="1" customHeight="1" ht="29.25" r="3493" s="112" spans="1:41">
      <c r="A3493" s="127" t="n"/>
      <c r="B3493" s="113" t="n"/>
      <c r="C3493" s="127" t="n"/>
      <c r="D3493" s="127" t="n"/>
      <c r="E3493" s="114">
        <f>IF(F3493 &lt;&gt; "",VLOOKUP(F3493,CategoryLookup,2,FALSE), "")</f>
        <v/>
      </c>
      <c r="F3493" s="126" t="n"/>
      <c r="G3493" s="127" t="n"/>
      <c r="H3493" s="127" t="n"/>
      <c r="I3493" s="127" t="n"/>
      <c r="J3493" s="127" t="n"/>
      <c r="K3493" s="127" t="n"/>
      <c r="L3493" s="127" t="n"/>
      <c r="M3493" s="127" t="n"/>
      <c r="N3493" s="120" t="n"/>
      <c r="O3493" s="120" t="n"/>
      <c r="P3493" s="120" t="n"/>
      <c r="Q3493" s="120" t="n"/>
      <c r="R3493" s="121" t="n"/>
      <c r="S3493" s="121" t="n"/>
      <c r="T3493" s="121" t="n"/>
      <c r="U3493" s="121" t="n"/>
      <c r="V3493" s="117">
        <f>IF(P3493="NA","NA",IF(P3493&lt;&gt;"",TEXT(P3493-N3493,"[h].mm"),""))</f>
        <v/>
      </c>
      <c r="W3493" s="118">
        <f>IF(AND(R3493="",S3493=""),"",R3493+S3493)</f>
        <v/>
      </c>
      <c r="X3493" s="116">
        <f>IF(O3493&lt;&gt;"",DATE(YEAR(O3493), MONTH(O3493), DAY(O3493)),"")</f>
        <v/>
      </c>
      <c r="Y3493" s="122" t="n"/>
      <c r="Z3493" s="123" t="n"/>
      <c r="AA3493" s="117">
        <f>IF(F3493="Re-assigned","NA",IF(W3493="","",IF(W3493&gt;=VLOOKUP(D3493,SLAMatrix,3,FALSE),"Yes",IF(W3493&lt;VLOOKUP(D3493,SLAMatrix,2,FALSE),"No","Internal"))))</f>
        <v/>
      </c>
      <c r="AB3493" s="123" t="n"/>
      <c r="AC3493" s="123" t="n"/>
      <c r="AD3493" s="119" t="n"/>
      <c r="AE3493" s="125" t="n"/>
      <c r="AF3493" s="124">
        <f>MONTH(O3493)</f>
        <v/>
      </c>
      <c r="AG3493" s="124">
        <f>VLOOKUP(IFERROR(MID(AE3493,1,(FIND(",",AE3493,1)-1)),AE3493),Facility_Region_Mapping,2,FALSE)</f>
        <v/>
      </c>
      <c r="AH3493" s="124" t="n"/>
      <c r="AI3493" s="124">
        <f>IF(C3493&lt;&gt;"",IF(M3493="ESM User",getInterfaceName($C3493),"NA"),"")</f>
        <v/>
      </c>
      <c r="AJ3493" s="116">
        <f>IF(Q3493&lt;&gt;"",DATE(YEAR(Q3493), MONTH(Q3493), DAY(Q3493)),"")</f>
        <v/>
      </c>
      <c r="AK3493" s="130">
        <f>IF(Q3493&lt;&gt;0,Q3493-N3493,TODAY()-N3493)</f>
        <v/>
      </c>
      <c r="AL3493" s="112">
        <f>IF(F3493="Re-assigned",0,IF(H3493="Closed",0,IF(H3493="Service Restored",0,IF(H3493="",0,1))))</f>
        <v/>
      </c>
      <c r="AM3493" s="124">
        <f>IF(AL3493=0,"",IF(AK3493&gt;20.99,"Aged","Non-Aged"))</f>
        <v/>
      </c>
      <c r="AN3493" s="112">
        <f>IF(Q3493&lt;&gt;"",MONTH(Q3493),"")</f>
        <v/>
      </c>
      <c r="AO3493" s="112">
        <f>IFERROR(VALUE(V3493),0)</f>
        <v/>
      </c>
    </row>
    <row customFormat="1" customHeight="1" ht="29.25" r="3494" s="112" spans="1:41">
      <c r="A3494" s="127" t="n"/>
      <c r="B3494" s="113" t="n"/>
      <c r="C3494" s="127" t="n"/>
      <c r="D3494" s="127" t="n"/>
      <c r="E3494" s="114">
        <f>IF(F3494 &lt;&gt; "",VLOOKUP(F3494,CategoryLookup,2,FALSE), "")</f>
        <v/>
      </c>
      <c r="F3494" s="126" t="n"/>
      <c r="G3494" s="127" t="n"/>
      <c r="H3494" s="127" t="n"/>
      <c r="I3494" s="127" t="n"/>
      <c r="J3494" s="127" t="n"/>
      <c r="K3494" s="127" t="n"/>
      <c r="L3494" s="127" t="n"/>
      <c r="M3494" s="127" t="n"/>
      <c r="N3494" s="120" t="n"/>
      <c r="O3494" s="120" t="n"/>
      <c r="P3494" s="120" t="n"/>
      <c r="Q3494" s="120" t="n"/>
      <c r="R3494" s="121" t="n"/>
      <c r="S3494" s="121" t="n"/>
      <c r="T3494" s="121" t="n"/>
      <c r="U3494" s="121" t="n"/>
      <c r="V3494" s="117">
        <f>IF(P3494="NA","NA",IF(P3494&lt;&gt;"",TEXT(P3494-N3494,"[h].mm"),""))</f>
        <v/>
      </c>
      <c r="W3494" s="118">
        <f>IF(AND(R3494="",S3494=""),"",R3494+S3494)</f>
        <v/>
      </c>
      <c r="X3494" s="116">
        <f>IF(O3494&lt;&gt;"",DATE(YEAR(O3494), MONTH(O3494), DAY(O3494)),"")</f>
        <v/>
      </c>
      <c r="Y3494" s="122" t="n"/>
      <c r="Z3494" s="123" t="n"/>
      <c r="AA3494" s="117">
        <f>IF(F3494="Re-assigned","NA",IF(W3494="","",IF(W3494&gt;=VLOOKUP(D3494,SLAMatrix,3,FALSE),"Yes",IF(W3494&lt;VLOOKUP(D3494,SLAMatrix,2,FALSE),"No","Internal"))))</f>
        <v/>
      </c>
      <c r="AB3494" s="123" t="n"/>
      <c r="AC3494" s="123" t="n"/>
      <c r="AD3494" s="119" t="n"/>
      <c r="AE3494" s="125" t="n"/>
      <c r="AF3494" s="124">
        <f>MONTH(O3494)</f>
        <v/>
      </c>
      <c r="AG3494" s="124">
        <f>VLOOKUP(IFERROR(MID(AE3494,1,(FIND(",",AE3494,1)-1)),AE3494),Facility_Region_Mapping,2,FALSE)</f>
        <v/>
      </c>
      <c r="AH3494" s="124" t="n"/>
      <c r="AI3494" s="124">
        <f>IF(C3494&lt;&gt;"",IF(M3494="ESM User",getInterfaceName($C3494),"NA"),"")</f>
        <v/>
      </c>
      <c r="AJ3494" s="116">
        <f>IF(Q3494&lt;&gt;"",DATE(YEAR(Q3494), MONTH(Q3494), DAY(Q3494)),"")</f>
        <v/>
      </c>
      <c r="AK3494" s="130">
        <f>IF(Q3494&lt;&gt;0,Q3494-N3494,TODAY()-N3494)</f>
        <v/>
      </c>
      <c r="AL3494" s="112">
        <f>IF(F3494="Re-assigned",0,IF(H3494="Closed",0,IF(H3494="Service Restored",0,IF(H3494="",0,1))))</f>
        <v/>
      </c>
      <c r="AM3494" s="124">
        <f>IF(AL3494=0,"",IF(AK3494&gt;20.99,"Aged","Non-Aged"))</f>
        <v/>
      </c>
      <c r="AN3494" s="112">
        <f>IF(Q3494&lt;&gt;"",MONTH(Q3494),"")</f>
        <v/>
      </c>
      <c r="AO3494" s="112">
        <f>IFERROR(VALUE(V3494),0)</f>
        <v/>
      </c>
    </row>
    <row customFormat="1" customHeight="1" ht="29.25" r="3495" s="112" spans="1:41">
      <c r="A3495" s="127" t="n"/>
      <c r="B3495" s="113" t="n"/>
      <c r="C3495" s="127" t="n"/>
      <c r="D3495" s="127" t="n"/>
      <c r="E3495" s="114">
        <f>IF(F3495 &lt;&gt; "",VLOOKUP(F3495,CategoryLookup,2,FALSE), "")</f>
        <v/>
      </c>
      <c r="F3495" s="126" t="n"/>
      <c r="G3495" s="127" t="n"/>
      <c r="H3495" s="127" t="n"/>
      <c r="I3495" s="127" t="n"/>
      <c r="J3495" s="127" t="n"/>
      <c r="K3495" s="127" t="n"/>
      <c r="L3495" s="127" t="n"/>
      <c r="M3495" s="127" t="n"/>
      <c r="N3495" s="120" t="n"/>
      <c r="O3495" s="120" t="n"/>
      <c r="P3495" s="120" t="n"/>
      <c r="Q3495" s="120" t="n"/>
      <c r="R3495" s="121" t="n"/>
      <c r="S3495" s="121" t="n"/>
      <c r="T3495" s="121" t="n"/>
      <c r="U3495" s="121" t="n"/>
      <c r="V3495" s="117">
        <f>IF(P3495="NA","NA",IF(P3495&lt;&gt;"",TEXT(P3495-N3495,"[h].mm"),""))</f>
        <v/>
      </c>
      <c r="W3495" s="118">
        <f>IF(AND(R3495="",S3495=""),"",R3495+S3495)</f>
        <v/>
      </c>
      <c r="X3495" s="116">
        <f>IF(O3495&lt;&gt;"",DATE(YEAR(O3495), MONTH(O3495), DAY(O3495)),"")</f>
        <v/>
      </c>
      <c r="Y3495" s="122" t="n"/>
      <c r="Z3495" s="123" t="n"/>
      <c r="AA3495" s="117">
        <f>IF(F3495="Re-assigned","NA",IF(W3495="","",IF(W3495&gt;=VLOOKUP(D3495,SLAMatrix,3,FALSE),"Yes",IF(W3495&lt;VLOOKUP(D3495,SLAMatrix,2,FALSE),"No","Internal"))))</f>
        <v/>
      </c>
      <c r="AB3495" s="123" t="n"/>
      <c r="AC3495" s="123" t="n"/>
      <c r="AD3495" s="119" t="n"/>
      <c r="AE3495" s="125" t="n"/>
      <c r="AF3495" s="124">
        <f>MONTH(O3495)</f>
        <v/>
      </c>
      <c r="AG3495" s="124">
        <f>VLOOKUP(IFERROR(MID(AE3495,1,(FIND(",",AE3495,1)-1)),AE3495),Facility_Region_Mapping,2,FALSE)</f>
        <v/>
      </c>
      <c r="AH3495" s="124" t="n"/>
      <c r="AI3495" s="124">
        <f>IF(C3495&lt;&gt;"",IF(M3495="ESM User",getInterfaceName($C3495),"NA"),"")</f>
        <v/>
      </c>
      <c r="AJ3495" s="116">
        <f>IF(Q3495&lt;&gt;"",DATE(YEAR(Q3495), MONTH(Q3495), DAY(Q3495)),"")</f>
        <v/>
      </c>
      <c r="AK3495" s="130">
        <f>IF(Q3495&lt;&gt;0,Q3495-N3495,TODAY()-N3495)</f>
        <v/>
      </c>
      <c r="AL3495" s="112">
        <f>IF(F3495="Re-assigned",0,IF(H3495="Closed",0,IF(H3495="Service Restored",0,IF(H3495="",0,1))))</f>
        <v/>
      </c>
      <c r="AM3495" s="124">
        <f>IF(AL3495=0,"",IF(AK3495&gt;20.99,"Aged","Non-Aged"))</f>
        <v/>
      </c>
      <c r="AN3495" s="112">
        <f>IF(Q3495&lt;&gt;"",MONTH(Q3495),"")</f>
        <v/>
      </c>
      <c r="AO3495" s="112">
        <f>IFERROR(VALUE(V3495),0)</f>
        <v/>
      </c>
    </row>
    <row customFormat="1" customHeight="1" ht="29.25" r="3496" s="112" spans="1:41">
      <c r="A3496" s="127" t="n"/>
      <c r="B3496" s="113" t="n"/>
      <c r="C3496" s="127" t="n"/>
      <c r="D3496" s="127" t="n"/>
      <c r="E3496" s="114">
        <f>IF(F3496 &lt;&gt; "",VLOOKUP(F3496,CategoryLookup,2,FALSE), "")</f>
        <v/>
      </c>
      <c r="F3496" s="126" t="n"/>
      <c r="G3496" s="127" t="n"/>
      <c r="H3496" s="127" t="n"/>
      <c r="I3496" s="127" t="n"/>
      <c r="J3496" s="127" t="n"/>
      <c r="K3496" s="127" t="n"/>
      <c r="L3496" s="127" t="n"/>
      <c r="M3496" s="127" t="n"/>
      <c r="N3496" s="120" t="n"/>
      <c r="O3496" s="120" t="n"/>
      <c r="P3496" s="120" t="n"/>
      <c r="Q3496" s="120" t="n"/>
      <c r="R3496" s="121" t="n"/>
      <c r="S3496" s="121" t="n"/>
      <c r="T3496" s="121" t="n"/>
      <c r="U3496" s="121" t="n"/>
      <c r="V3496" s="117">
        <f>IF(P3496="NA","NA",IF(P3496&lt;&gt;"",TEXT(P3496-N3496,"[h].mm"),""))</f>
        <v/>
      </c>
      <c r="W3496" s="118">
        <f>IF(AND(R3496="",S3496=""),"",R3496+S3496)</f>
        <v/>
      </c>
      <c r="X3496" s="116">
        <f>IF(O3496&lt;&gt;"",DATE(YEAR(O3496), MONTH(O3496), DAY(O3496)),"")</f>
        <v/>
      </c>
      <c r="Y3496" s="122" t="n"/>
      <c r="Z3496" s="123" t="n"/>
      <c r="AA3496" s="117">
        <f>IF(F3496="Re-assigned","NA",IF(W3496="","",IF(W3496&gt;=VLOOKUP(D3496,SLAMatrix,3,FALSE),"Yes",IF(W3496&lt;VLOOKUP(D3496,SLAMatrix,2,FALSE),"No","Internal"))))</f>
        <v/>
      </c>
      <c r="AB3496" s="123" t="n"/>
      <c r="AC3496" s="123" t="n"/>
      <c r="AD3496" s="119" t="n"/>
      <c r="AE3496" s="125" t="n"/>
      <c r="AF3496" s="124">
        <f>MONTH(O3496)</f>
        <v/>
      </c>
      <c r="AG3496" s="124">
        <f>VLOOKUP(IFERROR(MID(AE3496,1,(FIND(",",AE3496,1)-1)),AE3496),Facility_Region_Mapping,2,FALSE)</f>
        <v/>
      </c>
      <c r="AH3496" s="124" t="n"/>
      <c r="AI3496" s="124">
        <f>IF(C3496&lt;&gt;"",IF(M3496="ESM User",getInterfaceName($C3496),"NA"),"")</f>
        <v/>
      </c>
      <c r="AJ3496" s="116">
        <f>IF(Q3496&lt;&gt;"",DATE(YEAR(Q3496), MONTH(Q3496), DAY(Q3496)),"")</f>
        <v/>
      </c>
      <c r="AK3496" s="130">
        <f>IF(Q3496&lt;&gt;0,Q3496-N3496,TODAY()-N3496)</f>
        <v/>
      </c>
      <c r="AL3496" s="112">
        <f>IF(F3496="Re-assigned",0,IF(H3496="Closed",0,IF(H3496="Service Restored",0,IF(H3496="",0,1))))</f>
        <v/>
      </c>
      <c r="AM3496" s="124">
        <f>IF(AL3496=0,"",IF(AK3496&gt;20.99,"Aged","Non-Aged"))</f>
        <v/>
      </c>
      <c r="AN3496" s="112">
        <f>IF(Q3496&lt;&gt;"",MONTH(Q3496),"")</f>
        <v/>
      </c>
      <c r="AO3496" s="112">
        <f>IFERROR(VALUE(V3496),0)</f>
        <v/>
      </c>
    </row>
    <row customFormat="1" customHeight="1" ht="29.25" r="3497" s="112" spans="1:41">
      <c r="A3497" s="127" t="n"/>
      <c r="B3497" s="113" t="n"/>
      <c r="C3497" s="127" t="n"/>
      <c r="D3497" s="127" t="n"/>
      <c r="E3497" s="114">
        <f>IF(F3497 &lt;&gt; "",VLOOKUP(F3497,CategoryLookup,2,FALSE), "")</f>
        <v/>
      </c>
      <c r="F3497" s="126" t="n"/>
      <c r="G3497" s="127" t="n"/>
      <c r="H3497" s="127" t="n"/>
      <c r="I3497" s="127" t="n"/>
      <c r="J3497" s="127" t="n"/>
      <c r="K3497" s="127" t="n"/>
      <c r="L3497" s="127" t="n"/>
      <c r="M3497" s="127" t="n"/>
      <c r="N3497" s="120" t="n"/>
      <c r="O3497" s="120" t="n"/>
      <c r="P3497" s="120" t="n"/>
      <c r="Q3497" s="120" t="n"/>
      <c r="R3497" s="121" t="n"/>
      <c r="S3497" s="121" t="n"/>
      <c r="T3497" s="121" t="n"/>
      <c r="U3497" s="121" t="n"/>
      <c r="V3497" s="117">
        <f>IF(P3497="NA","NA",IF(P3497&lt;&gt;"",TEXT(P3497-N3497,"[h].mm"),""))</f>
        <v/>
      </c>
      <c r="W3497" s="118">
        <f>IF(AND(R3497="",S3497=""),"",R3497+S3497)</f>
        <v/>
      </c>
      <c r="X3497" s="116">
        <f>IF(O3497&lt;&gt;"",DATE(YEAR(O3497), MONTH(O3497), DAY(O3497)),"")</f>
        <v/>
      </c>
      <c r="Y3497" s="122" t="n"/>
      <c r="Z3497" s="123" t="n"/>
      <c r="AA3497" s="117">
        <f>IF(F3497="Re-assigned","NA",IF(W3497="","",IF(W3497&gt;=VLOOKUP(D3497,SLAMatrix,3,FALSE),"Yes",IF(W3497&lt;VLOOKUP(D3497,SLAMatrix,2,FALSE),"No","Internal"))))</f>
        <v/>
      </c>
      <c r="AB3497" s="123" t="n"/>
      <c r="AC3497" s="123" t="n"/>
      <c r="AD3497" s="119" t="n"/>
      <c r="AE3497" s="125" t="n"/>
      <c r="AF3497" s="124">
        <f>MONTH(O3497)</f>
        <v/>
      </c>
      <c r="AG3497" s="124">
        <f>VLOOKUP(IFERROR(MID(AE3497,1,(FIND(",",AE3497,1)-1)),AE3497),Facility_Region_Mapping,2,FALSE)</f>
        <v/>
      </c>
      <c r="AH3497" s="124" t="n"/>
      <c r="AI3497" s="124">
        <f>IF(C3497&lt;&gt;"",IF(M3497="ESM User",getInterfaceName($C3497),"NA"),"")</f>
        <v/>
      </c>
      <c r="AJ3497" s="116">
        <f>IF(Q3497&lt;&gt;"",DATE(YEAR(Q3497), MONTH(Q3497), DAY(Q3497)),"")</f>
        <v/>
      </c>
      <c r="AK3497" s="130">
        <f>IF(Q3497&lt;&gt;0,Q3497-N3497,TODAY()-N3497)</f>
        <v/>
      </c>
      <c r="AL3497" s="112">
        <f>IF(F3497="Re-assigned",0,IF(H3497="Closed",0,IF(H3497="Service Restored",0,IF(H3497="",0,1))))</f>
        <v/>
      </c>
      <c r="AM3497" s="124">
        <f>IF(AL3497=0,"",IF(AK3497&gt;20.99,"Aged","Non-Aged"))</f>
        <v/>
      </c>
      <c r="AN3497" s="112">
        <f>IF(Q3497&lt;&gt;"",MONTH(Q3497),"")</f>
        <v/>
      </c>
      <c r="AO3497" s="112">
        <f>IFERROR(VALUE(V3497),0)</f>
        <v/>
      </c>
    </row>
    <row customFormat="1" customHeight="1" ht="29.25" r="3498" s="112" spans="1:41">
      <c r="A3498" s="127" t="n"/>
      <c r="B3498" s="113" t="n"/>
      <c r="C3498" s="127" t="n"/>
      <c r="D3498" s="127" t="n"/>
      <c r="E3498" s="114">
        <f>IF(F3498 &lt;&gt; "",VLOOKUP(F3498,CategoryLookup,2,FALSE), "")</f>
        <v/>
      </c>
      <c r="F3498" s="126" t="n"/>
      <c r="G3498" s="127" t="n"/>
      <c r="H3498" s="127" t="n"/>
      <c r="I3498" s="127" t="n"/>
      <c r="J3498" s="127" t="n"/>
      <c r="K3498" s="127" t="n"/>
      <c r="L3498" s="127" t="n"/>
      <c r="M3498" s="127" t="n"/>
      <c r="N3498" s="120" t="n"/>
      <c r="O3498" s="120" t="n"/>
      <c r="P3498" s="120" t="n"/>
      <c r="Q3498" s="120" t="n"/>
      <c r="R3498" s="121" t="n"/>
      <c r="S3498" s="121" t="n"/>
      <c r="T3498" s="121" t="n"/>
      <c r="U3498" s="121" t="n"/>
      <c r="V3498" s="117">
        <f>IF(P3498="NA","NA",IF(P3498&lt;&gt;"",TEXT(P3498-N3498,"[h].mm"),""))</f>
        <v/>
      </c>
      <c r="W3498" s="118">
        <f>IF(AND(R3498="",S3498=""),"",R3498+S3498)</f>
        <v/>
      </c>
      <c r="X3498" s="116">
        <f>IF(O3498&lt;&gt;"",DATE(YEAR(O3498), MONTH(O3498), DAY(O3498)),"")</f>
        <v/>
      </c>
      <c r="Y3498" s="122" t="n"/>
      <c r="Z3498" s="123" t="n"/>
      <c r="AA3498" s="117">
        <f>IF(F3498="Re-assigned","NA",IF(W3498="","",IF(W3498&gt;=VLOOKUP(D3498,SLAMatrix,3,FALSE),"Yes",IF(W3498&lt;VLOOKUP(D3498,SLAMatrix,2,FALSE),"No","Internal"))))</f>
        <v/>
      </c>
      <c r="AB3498" s="123" t="n"/>
      <c r="AC3498" s="123" t="n"/>
      <c r="AD3498" s="119" t="n"/>
      <c r="AE3498" s="125" t="n"/>
      <c r="AF3498" s="124">
        <f>MONTH(O3498)</f>
        <v/>
      </c>
      <c r="AG3498" s="124">
        <f>VLOOKUP(IFERROR(MID(AE3498,1,(FIND(",",AE3498,1)-1)),AE3498),Facility_Region_Mapping,2,FALSE)</f>
        <v/>
      </c>
      <c r="AH3498" s="124" t="n"/>
      <c r="AI3498" s="124">
        <f>IF(C3498&lt;&gt;"",IF(M3498="ESM User",getInterfaceName($C3498),"NA"),"")</f>
        <v/>
      </c>
      <c r="AJ3498" s="116">
        <f>IF(Q3498&lt;&gt;"",DATE(YEAR(Q3498), MONTH(Q3498), DAY(Q3498)),"")</f>
        <v/>
      </c>
      <c r="AK3498" s="130">
        <f>IF(Q3498&lt;&gt;0,Q3498-N3498,TODAY()-N3498)</f>
        <v/>
      </c>
      <c r="AL3498" s="112">
        <f>IF(F3498="Re-assigned",0,IF(H3498="Closed",0,IF(H3498="Service Restored",0,IF(H3498="",0,1))))</f>
        <v/>
      </c>
      <c r="AM3498" s="124">
        <f>IF(AL3498=0,"",IF(AK3498&gt;20.99,"Aged","Non-Aged"))</f>
        <v/>
      </c>
      <c r="AN3498" s="112">
        <f>IF(Q3498&lt;&gt;"",MONTH(Q3498),"")</f>
        <v/>
      </c>
      <c r="AO3498" s="112">
        <f>IFERROR(VALUE(V3498),0)</f>
        <v/>
      </c>
    </row>
    <row customFormat="1" customHeight="1" ht="29.25" r="3499" s="112" spans="1:41">
      <c r="A3499" s="127" t="n"/>
      <c r="B3499" s="113" t="n"/>
      <c r="C3499" s="127" t="n"/>
      <c r="D3499" s="127" t="n"/>
      <c r="E3499" s="114">
        <f>IF(F3499 &lt;&gt; "",VLOOKUP(F3499,CategoryLookup,2,FALSE), "")</f>
        <v/>
      </c>
      <c r="F3499" s="126" t="n"/>
      <c r="G3499" s="127" t="n"/>
      <c r="H3499" s="127" t="n"/>
      <c r="I3499" s="127" t="n"/>
      <c r="J3499" s="127" t="n"/>
      <c r="K3499" s="127" t="n"/>
      <c r="L3499" s="127" t="n"/>
      <c r="M3499" s="127" t="n"/>
      <c r="N3499" s="120" t="n"/>
      <c r="O3499" s="120" t="n"/>
      <c r="P3499" s="120" t="n"/>
      <c r="Q3499" s="120" t="n"/>
      <c r="R3499" s="121" t="n"/>
      <c r="S3499" s="121" t="n"/>
      <c r="T3499" s="121" t="n"/>
      <c r="U3499" s="121" t="n"/>
      <c r="V3499" s="117">
        <f>IF(P3499="NA","NA",IF(P3499&lt;&gt;"",TEXT(P3499-N3499,"[h].mm"),""))</f>
        <v/>
      </c>
      <c r="W3499" s="118">
        <f>IF(AND(R3499="",S3499=""),"",R3499+S3499)</f>
        <v/>
      </c>
      <c r="X3499" s="116">
        <f>IF(O3499&lt;&gt;"",DATE(YEAR(O3499), MONTH(O3499), DAY(O3499)),"")</f>
        <v/>
      </c>
      <c r="Y3499" s="122" t="n"/>
      <c r="Z3499" s="123" t="n"/>
      <c r="AA3499" s="117">
        <f>IF(F3499="Re-assigned","NA",IF(W3499="","",IF(W3499&gt;=VLOOKUP(D3499,SLAMatrix,3,FALSE),"Yes",IF(W3499&lt;VLOOKUP(D3499,SLAMatrix,2,FALSE),"No","Internal"))))</f>
        <v/>
      </c>
      <c r="AB3499" s="123" t="n"/>
      <c r="AC3499" s="123" t="n"/>
      <c r="AD3499" s="119" t="n"/>
      <c r="AE3499" s="125" t="n"/>
      <c r="AF3499" s="124">
        <f>MONTH(O3499)</f>
        <v/>
      </c>
      <c r="AG3499" s="124">
        <f>VLOOKUP(IFERROR(MID(AE3499,1,(FIND(",",AE3499,1)-1)),AE3499),Facility_Region_Mapping,2,FALSE)</f>
        <v/>
      </c>
      <c r="AH3499" s="124" t="n"/>
      <c r="AI3499" s="124">
        <f>IF(C3499&lt;&gt;"",IF(M3499="ESM User",getInterfaceName($C3499),"NA"),"")</f>
        <v/>
      </c>
      <c r="AJ3499" s="116">
        <f>IF(Q3499&lt;&gt;"",DATE(YEAR(Q3499), MONTH(Q3499), DAY(Q3499)),"")</f>
        <v/>
      </c>
      <c r="AK3499" s="130">
        <f>IF(Q3499&lt;&gt;0,Q3499-N3499,TODAY()-N3499)</f>
        <v/>
      </c>
      <c r="AL3499" s="112">
        <f>IF(F3499="Re-assigned",0,IF(H3499="Closed",0,IF(H3499="Service Restored",0,IF(H3499="",0,1))))</f>
        <v/>
      </c>
      <c r="AM3499" s="124">
        <f>IF(AL3499=0,"",IF(AK3499&gt;20.99,"Aged","Non-Aged"))</f>
        <v/>
      </c>
      <c r="AN3499" s="112">
        <f>IF(Q3499&lt;&gt;"",MONTH(Q3499),"")</f>
        <v/>
      </c>
      <c r="AO3499" s="112">
        <f>IFERROR(VALUE(V3499),0)</f>
        <v/>
      </c>
    </row>
    <row customFormat="1" customHeight="1" ht="29.25" r="3500" s="112" spans="1:41">
      <c r="A3500" s="127" t="n"/>
      <c r="B3500" s="113" t="n"/>
      <c r="C3500" s="127" t="n"/>
      <c r="D3500" s="127" t="n"/>
      <c r="E3500" s="114">
        <f>IF(F3500 &lt;&gt; "",VLOOKUP(F3500,CategoryLookup,2,FALSE), "")</f>
        <v/>
      </c>
      <c r="F3500" s="126" t="n"/>
      <c r="G3500" s="127" t="n"/>
      <c r="H3500" s="127" t="n"/>
      <c r="I3500" s="127" t="n"/>
      <c r="J3500" s="127" t="n"/>
      <c r="K3500" s="127" t="n"/>
      <c r="L3500" s="127" t="n"/>
      <c r="M3500" s="127" t="n"/>
      <c r="N3500" s="120" t="n"/>
      <c r="O3500" s="120" t="n"/>
      <c r="P3500" s="120" t="n"/>
      <c r="Q3500" s="120" t="n"/>
      <c r="R3500" s="121" t="n"/>
      <c r="S3500" s="121" t="n"/>
      <c r="T3500" s="121" t="n"/>
      <c r="U3500" s="121" t="n"/>
      <c r="V3500" s="117">
        <f>IF(P3500="NA","NA",IF(P3500&lt;&gt;"",TEXT(P3500-N3500,"[h].mm"),""))</f>
        <v/>
      </c>
      <c r="W3500" s="118">
        <f>IF(AND(R3500="",S3500=""),"",R3500+S3500)</f>
        <v/>
      </c>
      <c r="X3500" s="116">
        <f>IF(O3500&lt;&gt;"",DATE(YEAR(O3500), MONTH(O3500), DAY(O3500)),"")</f>
        <v/>
      </c>
      <c r="Y3500" s="122" t="n"/>
      <c r="Z3500" s="123" t="n"/>
      <c r="AA3500" s="117">
        <f>IF(F3500="Re-assigned","NA",IF(W3500="","",IF(W3500&gt;=VLOOKUP(D3500,SLAMatrix,3,FALSE),"Yes",IF(W3500&lt;VLOOKUP(D3500,SLAMatrix,2,FALSE),"No","Internal"))))</f>
        <v/>
      </c>
      <c r="AB3500" s="123" t="n"/>
      <c r="AC3500" s="123" t="n"/>
      <c r="AD3500" s="119" t="n"/>
      <c r="AE3500" s="125" t="n"/>
      <c r="AF3500" s="124">
        <f>MONTH(O3500)</f>
        <v/>
      </c>
      <c r="AG3500" s="124">
        <f>VLOOKUP(IFERROR(MID(AE3500,1,(FIND(",",AE3500,1)-1)),AE3500),Facility_Region_Mapping,2,FALSE)</f>
        <v/>
      </c>
      <c r="AH3500" s="124" t="n"/>
      <c r="AI3500" s="124">
        <f>IF(C3500&lt;&gt;"",IF(M3500="ESM User",getInterfaceName($C3500),"NA"),"")</f>
        <v/>
      </c>
      <c r="AJ3500" s="116">
        <f>IF(Q3500&lt;&gt;"",DATE(YEAR(Q3500), MONTH(Q3500), DAY(Q3500)),"")</f>
        <v/>
      </c>
      <c r="AK3500" s="130">
        <f>IF(Q3500&lt;&gt;0,Q3500-N3500,TODAY()-N3500)</f>
        <v/>
      </c>
      <c r="AL3500" s="112">
        <f>IF(F3500="Re-assigned",0,IF(H3500="Closed",0,IF(H3500="Service Restored",0,IF(H3500="",0,1))))</f>
        <v/>
      </c>
      <c r="AM3500" s="124">
        <f>IF(AL3500=0,"",IF(AK3500&gt;20.99,"Aged","Non-Aged"))</f>
        <v/>
      </c>
      <c r="AN3500" s="112">
        <f>IF(Q3500&lt;&gt;"",MONTH(Q3500),"")</f>
        <v/>
      </c>
      <c r="AO3500" s="112">
        <f>IFERROR(VALUE(V3500),0)</f>
        <v/>
      </c>
    </row>
    <row customFormat="1" customHeight="1" ht="29.25" r="3501" s="112" spans="1:41">
      <c r="A3501" s="127" t="n"/>
      <c r="B3501" s="113" t="n"/>
      <c r="C3501" s="127" t="n"/>
      <c r="D3501" s="127" t="n"/>
      <c r="E3501" s="114">
        <f>IF(F3501 &lt;&gt; "",VLOOKUP(F3501,CategoryLookup,2,FALSE), "")</f>
        <v/>
      </c>
      <c r="F3501" s="126" t="n"/>
      <c r="G3501" s="127" t="n"/>
      <c r="H3501" s="127" t="n"/>
      <c r="I3501" s="127" t="n"/>
      <c r="J3501" s="127" t="n"/>
      <c r="K3501" s="127" t="n"/>
      <c r="L3501" s="127" t="n"/>
      <c r="M3501" s="127" t="n"/>
      <c r="N3501" s="120" t="n"/>
      <c r="O3501" s="120" t="n"/>
      <c r="P3501" s="120" t="n"/>
      <c r="Q3501" s="120" t="n"/>
      <c r="R3501" s="121" t="n"/>
      <c r="S3501" s="121" t="n"/>
      <c r="T3501" s="121" t="n"/>
      <c r="U3501" s="121" t="n"/>
      <c r="V3501" s="117">
        <f>IF(P3501="NA","NA",IF(P3501&lt;&gt;"",TEXT(P3501-N3501,"[h].mm"),""))</f>
        <v/>
      </c>
      <c r="W3501" s="118">
        <f>IF(AND(R3501="",S3501=""),"",R3501+S3501)</f>
        <v/>
      </c>
      <c r="X3501" s="116">
        <f>IF(O3501&lt;&gt;"",DATE(YEAR(O3501), MONTH(O3501), DAY(O3501)),"")</f>
        <v/>
      </c>
      <c r="Y3501" s="122" t="n"/>
      <c r="Z3501" s="123" t="n"/>
      <c r="AA3501" s="117">
        <f>IF(F3501="Re-assigned","NA",IF(W3501="","",IF(W3501&gt;=VLOOKUP(D3501,SLAMatrix,3,FALSE),"Yes",IF(W3501&lt;VLOOKUP(D3501,SLAMatrix,2,FALSE),"No","Internal"))))</f>
        <v/>
      </c>
      <c r="AB3501" s="123" t="n"/>
      <c r="AC3501" s="123" t="n"/>
      <c r="AD3501" s="119" t="n"/>
      <c r="AE3501" s="125" t="n"/>
      <c r="AF3501" s="124">
        <f>MONTH(O3501)</f>
        <v/>
      </c>
      <c r="AG3501" s="124">
        <f>VLOOKUP(IFERROR(MID(AE3501,1,(FIND(",",AE3501,1)-1)),AE3501),Facility_Region_Mapping,2,FALSE)</f>
        <v/>
      </c>
      <c r="AH3501" s="124" t="n"/>
      <c r="AI3501" s="124">
        <f>IF(C3501&lt;&gt;"",IF(M3501="ESM User",getInterfaceName($C3501),"NA"),"")</f>
        <v/>
      </c>
      <c r="AJ3501" s="116">
        <f>IF(Q3501&lt;&gt;"",DATE(YEAR(Q3501), MONTH(Q3501), DAY(Q3501)),"")</f>
        <v/>
      </c>
      <c r="AK3501" s="130">
        <f>IF(Q3501&lt;&gt;0,Q3501-N3501,TODAY()-N3501)</f>
        <v/>
      </c>
      <c r="AL3501" s="112">
        <f>IF(F3501="Re-assigned",0,IF(H3501="Closed",0,IF(H3501="Service Restored",0,IF(H3501="",0,1))))</f>
        <v/>
      </c>
      <c r="AM3501" s="124">
        <f>IF(AL3501=0,"",IF(AK3501&gt;20.99,"Aged","Non-Aged"))</f>
        <v/>
      </c>
      <c r="AN3501" s="112">
        <f>IF(Q3501&lt;&gt;"",MONTH(Q3501),"")</f>
        <v/>
      </c>
      <c r="AO3501" s="112">
        <f>IFERROR(VALUE(V3501),0)</f>
        <v/>
      </c>
    </row>
    <row customFormat="1" customHeight="1" ht="29.25" r="3502" s="112" spans="1:41">
      <c r="A3502" s="127" t="n"/>
      <c r="B3502" s="113" t="n"/>
      <c r="C3502" s="127" t="n"/>
      <c r="D3502" s="127" t="n"/>
      <c r="E3502" s="114">
        <f>IF(F3502 &lt;&gt; "",VLOOKUP(F3502,CategoryLookup,2,FALSE), "")</f>
        <v/>
      </c>
      <c r="F3502" s="126" t="n"/>
      <c r="G3502" s="127" t="n"/>
      <c r="H3502" s="127" t="n"/>
      <c r="I3502" s="127" t="n"/>
      <c r="J3502" s="127" t="n"/>
      <c r="K3502" s="127" t="n"/>
      <c r="L3502" s="127" t="n"/>
      <c r="M3502" s="127" t="n"/>
      <c r="N3502" s="120" t="n"/>
      <c r="O3502" s="120" t="n"/>
      <c r="P3502" s="120" t="n"/>
      <c r="Q3502" s="120" t="n"/>
      <c r="R3502" s="121" t="n"/>
      <c r="S3502" s="121" t="n"/>
      <c r="T3502" s="121" t="n"/>
      <c r="U3502" s="121" t="n"/>
      <c r="V3502" s="117">
        <f>IF(P3502="NA","NA",IF(P3502&lt;&gt;"",TEXT(P3502-N3502,"[h].mm"),""))</f>
        <v/>
      </c>
      <c r="W3502" s="118">
        <f>IF(AND(R3502="",S3502=""),"",R3502+S3502)</f>
        <v/>
      </c>
      <c r="X3502" s="116">
        <f>IF(O3502&lt;&gt;"",DATE(YEAR(O3502), MONTH(O3502), DAY(O3502)),"")</f>
        <v/>
      </c>
      <c r="Y3502" s="122" t="n"/>
      <c r="Z3502" s="123" t="n"/>
      <c r="AA3502" s="117">
        <f>IF(F3502="Re-assigned","NA",IF(W3502="","",IF(W3502&gt;=VLOOKUP(D3502,SLAMatrix,3,FALSE),"Yes",IF(W3502&lt;VLOOKUP(D3502,SLAMatrix,2,FALSE),"No","Internal"))))</f>
        <v/>
      </c>
      <c r="AB3502" s="123" t="n"/>
      <c r="AC3502" s="123" t="n"/>
      <c r="AD3502" s="119" t="n"/>
      <c r="AE3502" s="125" t="n"/>
      <c r="AF3502" s="124">
        <f>MONTH(O3502)</f>
        <v/>
      </c>
      <c r="AG3502" s="124">
        <f>VLOOKUP(IFERROR(MID(AE3502,1,(FIND(",",AE3502,1)-1)),AE3502),Facility_Region_Mapping,2,FALSE)</f>
        <v/>
      </c>
      <c r="AH3502" s="124" t="n"/>
      <c r="AI3502" s="124">
        <f>IF(C3502&lt;&gt;"",IF(M3502="ESM User",getInterfaceName($C3502),"NA"),"")</f>
        <v/>
      </c>
      <c r="AJ3502" s="116">
        <f>IF(Q3502&lt;&gt;"",DATE(YEAR(Q3502), MONTH(Q3502), DAY(Q3502)),"")</f>
        <v/>
      </c>
      <c r="AK3502" s="130">
        <f>IF(Q3502&lt;&gt;0,Q3502-N3502,TODAY()-N3502)</f>
        <v/>
      </c>
      <c r="AL3502" s="112">
        <f>IF(F3502="Re-assigned",0,IF(H3502="Closed",0,IF(H3502="Service Restored",0,IF(H3502="",0,1))))</f>
        <v/>
      </c>
      <c r="AM3502" s="124">
        <f>IF(AL3502=0,"",IF(AK3502&gt;20.99,"Aged","Non-Aged"))</f>
        <v/>
      </c>
      <c r="AN3502" s="112">
        <f>IF(Q3502&lt;&gt;"",MONTH(Q3502),"")</f>
        <v/>
      </c>
      <c r="AO3502" s="112">
        <f>IFERROR(VALUE(V3502),0)</f>
        <v/>
      </c>
    </row>
    <row customFormat="1" customHeight="1" ht="29.25" r="3503" s="112" spans="1:41">
      <c r="A3503" s="127" t="n"/>
      <c r="B3503" s="113" t="n"/>
      <c r="C3503" s="127" t="n"/>
      <c r="D3503" s="127" t="n"/>
      <c r="E3503" s="114">
        <f>IF(F3503 &lt;&gt; "",VLOOKUP(F3503,CategoryLookup,2,FALSE), "")</f>
        <v/>
      </c>
      <c r="F3503" s="126" t="n"/>
      <c r="G3503" s="127" t="n"/>
      <c r="H3503" s="127" t="n"/>
      <c r="I3503" s="127" t="n"/>
      <c r="J3503" s="127" t="n"/>
      <c r="K3503" s="127" t="n"/>
      <c r="L3503" s="127" t="n"/>
      <c r="M3503" s="127" t="n"/>
      <c r="N3503" s="120" t="n"/>
      <c r="O3503" s="120" t="n"/>
      <c r="P3503" s="120" t="n"/>
      <c r="Q3503" s="120" t="n"/>
      <c r="R3503" s="121" t="n"/>
      <c r="S3503" s="121" t="n"/>
      <c r="T3503" s="121" t="n"/>
      <c r="U3503" s="121" t="n"/>
      <c r="V3503" s="117">
        <f>IF(P3503="NA","NA",IF(P3503&lt;&gt;"",TEXT(P3503-N3503,"[h].mm"),""))</f>
        <v/>
      </c>
      <c r="W3503" s="118">
        <f>IF(AND(R3503="",S3503=""),"",R3503+S3503)</f>
        <v/>
      </c>
      <c r="X3503" s="116">
        <f>IF(O3503&lt;&gt;"",DATE(YEAR(O3503), MONTH(O3503), DAY(O3503)),"")</f>
        <v/>
      </c>
      <c r="Y3503" s="122" t="n"/>
      <c r="Z3503" s="123" t="n"/>
      <c r="AA3503" s="117">
        <f>IF(F3503="Re-assigned","NA",IF(W3503="","",IF(W3503&gt;=VLOOKUP(D3503,SLAMatrix,3,FALSE),"Yes",IF(W3503&lt;VLOOKUP(D3503,SLAMatrix,2,FALSE),"No","Internal"))))</f>
        <v/>
      </c>
      <c r="AB3503" s="123" t="n"/>
      <c r="AC3503" s="123" t="n"/>
      <c r="AD3503" s="119" t="n"/>
      <c r="AE3503" s="125" t="n"/>
      <c r="AF3503" s="124">
        <f>MONTH(O3503)</f>
        <v/>
      </c>
      <c r="AG3503" s="124">
        <f>VLOOKUP(IFERROR(MID(AE3503,1,(FIND(",",AE3503,1)-1)),AE3503),Facility_Region_Mapping,2,FALSE)</f>
        <v/>
      </c>
      <c r="AH3503" s="124" t="n"/>
      <c r="AI3503" s="124">
        <f>IF(C3503&lt;&gt;"",IF(M3503="ESM User",getInterfaceName($C3503),"NA"),"")</f>
        <v/>
      </c>
      <c r="AJ3503" s="116">
        <f>IF(Q3503&lt;&gt;"",DATE(YEAR(Q3503), MONTH(Q3503), DAY(Q3503)),"")</f>
        <v/>
      </c>
      <c r="AK3503" s="130">
        <f>IF(Q3503&lt;&gt;0,Q3503-N3503,TODAY()-N3503)</f>
        <v/>
      </c>
      <c r="AL3503" s="112">
        <f>IF(F3503="Re-assigned",0,IF(H3503="Closed",0,IF(H3503="Service Restored",0,IF(H3503="",0,1))))</f>
        <v/>
      </c>
      <c r="AM3503" s="124">
        <f>IF(AL3503=0,"",IF(AK3503&gt;20.99,"Aged","Non-Aged"))</f>
        <v/>
      </c>
      <c r="AN3503" s="112">
        <f>IF(Q3503&lt;&gt;"",MONTH(Q3503),"")</f>
        <v/>
      </c>
      <c r="AO3503" s="112">
        <f>IFERROR(VALUE(V3503),0)</f>
        <v/>
      </c>
    </row>
    <row customFormat="1" customHeight="1" ht="29.25" r="3504" s="112" spans="1:41">
      <c r="A3504" s="127" t="n"/>
      <c r="B3504" s="113" t="n"/>
      <c r="C3504" s="127" t="n"/>
      <c r="D3504" s="127" t="n"/>
      <c r="E3504" s="114">
        <f>IF(F3504 &lt;&gt; "",VLOOKUP(F3504,CategoryLookup,2,FALSE), "")</f>
        <v/>
      </c>
      <c r="F3504" s="126" t="n"/>
      <c r="G3504" s="127" t="n"/>
      <c r="H3504" s="127" t="n"/>
      <c r="I3504" s="127" t="n"/>
      <c r="J3504" s="127" t="n"/>
      <c r="K3504" s="127" t="n"/>
      <c r="L3504" s="127" t="n"/>
      <c r="M3504" s="127" t="n"/>
      <c r="N3504" s="120" t="n"/>
      <c r="O3504" s="120" t="n"/>
      <c r="P3504" s="120" t="n"/>
      <c r="Q3504" s="120" t="n"/>
      <c r="R3504" s="121" t="n"/>
      <c r="S3504" s="121" t="n"/>
      <c r="T3504" s="121" t="n"/>
      <c r="U3504" s="121" t="n"/>
      <c r="V3504" s="117">
        <f>IF(P3504="NA","NA",IF(P3504&lt;&gt;"",TEXT(P3504-N3504,"[h].mm"),""))</f>
        <v/>
      </c>
      <c r="W3504" s="118">
        <f>IF(AND(R3504="",S3504=""),"",R3504+S3504)</f>
        <v/>
      </c>
      <c r="X3504" s="116">
        <f>IF(O3504&lt;&gt;"",DATE(YEAR(O3504), MONTH(O3504), DAY(O3504)),"")</f>
        <v/>
      </c>
      <c r="Y3504" s="122" t="n"/>
      <c r="Z3504" s="123" t="n"/>
      <c r="AA3504" s="117">
        <f>IF(F3504="Re-assigned","NA",IF(W3504="","",IF(W3504&gt;=VLOOKUP(D3504,SLAMatrix,3,FALSE),"Yes",IF(W3504&lt;VLOOKUP(D3504,SLAMatrix,2,FALSE),"No","Internal"))))</f>
        <v/>
      </c>
      <c r="AB3504" s="123" t="n"/>
      <c r="AC3504" s="123" t="n"/>
      <c r="AD3504" s="119" t="n"/>
      <c r="AE3504" s="125" t="n"/>
      <c r="AF3504" s="124">
        <f>MONTH(O3504)</f>
        <v/>
      </c>
      <c r="AG3504" s="124">
        <f>VLOOKUP(IFERROR(MID(AE3504,1,(FIND(",",AE3504,1)-1)),AE3504),Facility_Region_Mapping,2,FALSE)</f>
        <v/>
      </c>
      <c r="AH3504" s="124" t="n"/>
      <c r="AI3504" s="124">
        <f>IF(C3504&lt;&gt;"",IF(M3504="ESM User",getInterfaceName($C3504),"NA"),"")</f>
        <v/>
      </c>
      <c r="AJ3504" s="116">
        <f>IF(Q3504&lt;&gt;"",DATE(YEAR(Q3504), MONTH(Q3504), DAY(Q3504)),"")</f>
        <v/>
      </c>
      <c r="AK3504" s="130">
        <f>IF(Q3504&lt;&gt;0,Q3504-N3504,TODAY()-N3504)</f>
        <v/>
      </c>
      <c r="AL3504" s="112">
        <f>IF(F3504="Re-assigned",0,IF(H3504="Closed",0,IF(H3504="Service Restored",0,IF(H3504="",0,1))))</f>
        <v/>
      </c>
      <c r="AM3504" s="124">
        <f>IF(AL3504=0,"",IF(AK3504&gt;20.99,"Aged","Non-Aged"))</f>
        <v/>
      </c>
      <c r="AN3504" s="112">
        <f>IF(Q3504&lt;&gt;"",MONTH(Q3504),"")</f>
        <v/>
      </c>
      <c r="AO3504" s="112">
        <f>IFERROR(VALUE(V3504),0)</f>
        <v/>
      </c>
    </row>
    <row customFormat="1" customHeight="1" ht="29.25" r="3505" s="112" spans="1:41">
      <c r="A3505" s="127" t="n"/>
      <c r="B3505" s="113" t="n"/>
      <c r="C3505" s="127" t="n"/>
      <c r="D3505" s="127" t="n"/>
      <c r="E3505" s="114">
        <f>IF(F3505 &lt;&gt; "",VLOOKUP(F3505,CategoryLookup,2,FALSE), "")</f>
        <v/>
      </c>
      <c r="F3505" s="126" t="n"/>
      <c r="G3505" s="127" t="n"/>
      <c r="H3505" s="127" t="n"/>
      <c r="I3505" s="127" t="n"/>
      <c r="J3505" s="127" t="n"/>
      <c r="K3505" s="127" t="n"/>
      <c r="L3505" s="127" t="n"/>
      <c r="M3505" s="127" t="n"/>
      <c r="N3505" s="120" t="n"/>
      <c r="O3505" s="120" t="n"/>
      <c r="P3505" s="120" t="n"/>
      <c r="Q3505" s="120" t="n"/>
      <c r="R3505" s="121" t="n"/>
      <c r="S3505" s="121" t="n"/>
      <c r="T3505" s="121" t="n"/>
      <c r="U3505" s="121" t="n"/>
      <c r="V3505" s="117">
        <f>IF(P3505="NA","NA",IF(P3505&lt;&gt;"",TEXT(P3505-N3505,"[h].mm"),""))</f>
        <v/>
      </c>
      <c r="W3505" s="118">
        <f>IF(AND(R3505="",S3505=""),"",R3505+S3505)</f>
        <v/>
      </c>
      <c r="X3505" s="116">
        <f>IF(O3505&lt;&gt;"",DATE(YEAR(O3505), MONTH(O3505), DAY(O3505)),"")</f>
        <v/>
      </c>
      <c r="Y3505" s="122" t="n"/>
      <c r="Z3505" s="123" t="n"/>
      <c r="AA3505" s="117">
        <f>IF(F3505="Re-assigned","NA",IF(W3505="","",IF(W3505&gt;=VLOOKUP(D3505,SLAMatrix,3,FALSE),"Yes",IF(W3505&lt;VLOOKUP(D3505,SLAMatrix,2,FALSE),"No","Internal"))))</f>
        <v/>
      </c>
      <c r="AB3505" s="123" t="n"/>
      <c r="AC3505" s="123" t="n"/>
      <c r="AD3505" s="119" t="n"/>
      <c r="AE3505" s="125" t="n"/>
      <c r="AF3505" s="124">
        <f>MONTH(O3505)</f>
        <v/>
      </c>
      <c r="AG3505" s="124">
        <f>VLOOKUP(IFERROR(MID(AE3505,1,(FIND(",",AE3505,1)-1)),AE3505),Facility_Region_Mapping,2,FALSE)</f>
        <v/>
      </c>
      <c r="AH3505" s="124" t="n"/>
      <c r="AI3505" s="124">
        <f>IF(C3505&lt;&gt;"",IF(M3505="ESM User",getInterfaceName($C3505),"NA"),"")</f>
        <v/>
      </c>
      <c r="AJ3505" s="116">
        <f>IF(Q3505&lt;&gt;"",DATE(YEAR(Q3505), MONTH(Q3505), DAY(Q3505)),"")</f>
        <v/>
      </c>
      <c r="AK3505" s="130">
        <f>IF(Q3505&lt;&gt;0,Q3505-N3505,TODAY()-N3505)</f>
        <v/>
      </c>
      <c r="AL3505" s="112">
        <f>IF(F3505="Re-assigned",0,IF(H3505="Closed",0,IF(H3505="Service Restored",0,IF(H3505="",0,1))))</f>
        <v/>
      </c>
      <c r="AM3505" s="124">
        <f>IF(AL3505=0,"",IF(AK3505&gt;20.99,"Aged","Non-Aged"))</f>
        <v/>
      </c>
      <c r="AN3505" s="112">
        <f>IF(Q3505&lt;&gt;"",MONTH(Q3505),"")</f>
        <v/>
      </c>
      <c r="AO3505" s="112">
        <f>IFERROR(VALUE(V3505),0)</f>
        <v/>
      </c>
    </row>
    <row customFormat="1" customHeight="1" ht="29.25" r="3506" s="112" spans="1:41">
      <c r="A3506" s="127" t="n"/>
      <c r="B3506" s="113" t="n"/>
      <c r="C3506" s="127" t="n"/>
      <c r="D3506" s="127" t="n"/>
      <c r="E3506" s="114">
        <f>IF(F3506 &lt;&gt; "",VLOOKUP(F3506,CategoryLookup,2,FALSE), "")</f>
        <v/>
      </c>
      <c r="F3506" s="126" t="n"/>
      <c r="G3506" s="127" t="n"/>
      <c r="H3506" s="127" t="n"/>
      <c r="I3506" s="127" t="n"/>
      <c r="J3506" s="127" t="n"/>
      <c r="K3506" s="127" t="n"/>
      <c r="L3506" s="127" t="n"/>
      <c r="M3506" s="127" t="n"/>
      <c r="N3506" s="120" t="n"/>
      <c r="O3506" s="120" t="n"/>
      <c r="P3506" s="120" t="n"/>
      <c r="Q3506" s="120" t="n"/>
      <c r="R3506" s="121" t="n"/>
      <c r="S3506" s="121" t="n"/>
      <c r="T3506" s="121" t="n"/>
      <c r="U3506" s="121" t="n"/>
      <c r="V3506" s="117">
        <f>IF(P3506="NA","NA",IF(P3506&lt;&gt;"",TEXT(P3506-N3506,"[h].mm"),""))</f>
        <v/>
      </c>
      <c r="W3506" s="118">
        <f>IF(AND(R3506="",S3506=""),"",R3506+S3506)</f>
        <v/>
      </c>
      <c r="X3506" s="116">
        <f>IF(O3506&lt;&gt;"",DATE(YEAR(O3506), MONTH(O3506), DAY(O3506)),"")</f>
        <v/>
      </c>
      <c r="Y3506" s="122" t="n"/>
      <c r="Z3506" s="123" t="n"/>
      <c r="AA3506" s="117">
        <f>IF(F3506="Re-assigned","NA",IF(W3506="","",IF(W3506&gt;=VLOOKUP(D3506,SLAMatrix,3,FALSE),"Yes",IF(W3506&lt;VLOOKUP(D3506,SLAMatrix,2,FALSE),"No","Internal"))))</f>
        <v/>
      </c>
      <c r="AB3506" s="123" t="n"/>
      <c r="AC3506" s="123" t="n"/>
      <c r="AD3506" s="119" t="n"/>
      <c r="AE3506" s="125" t="n"/>
      <c r="AF3506" s="124">
        <f>MONTH(O3506)</f>
        <v/>
      </c>
      <c r="AG3506" s="124">
        <f>VLOOKUP(IFERROR(MID(AE3506,1,(FIND(",",AE3506,1)-1)),AE3506),Facility_Region_Mapping,2,FALSE)</f>
        <v/>
      </c>
      <c r="AH3506" s="124" t="n"/>
      <c r="AI3506" s="124">
        <f>IF(C3506&lt;&gt;"",IF(M3506="ESM User",getInterfaceName($C3506),"NA"),"")</f>
        <v/>
      </c>
      <c r="AJ3506" s="116">
        <f>IF(Q3506&lt;&gt;"",DATE(YEAR(Q3506), MONTH(Q3506), DAY(Q3506)),"")</f>
        <v/>
      </c>
      <c r="AK3506" s="130">
        <f>IF(Q3506&lt;&gt;0,Q3506-N3506,TODAY()-N3506)</f>
        <v/>
      </c>
      <c r="AL3506" s="112">
        <f>IF(F3506="Re-assigned",0,IF(H3506="Closed",0,IF(H3506="Service Restored",0,IF(H3506="",0,1))))</f>
        <v/>
      </c>
      <c r="AM3506" s="124">
        <f>IF(AL3506=0,"",IF(AK3506&gt;20.99,"Aged","Non-Aged"))</f>
        <v/>
      </c>
      <c r="AN3506" s="112">
        <f>IF(Q3506&lt;&gt;"",MONTH(Q3506),"")</f>
        <v/>
      </c>
      <c r="AO3506" s="112">
        <f>IFERROR(VALUE(V3506),0)</f>
        <v/>
      </c>
    </row>
    <row customFormat="1" customHeight="1" ht="29.25" r="3507" s="112" spans="1:41">
      <c r="A3507" s="127" t="n"/>
      <c r="B3507" s="113" t="n"/>
      <c r="C3507" s="127" t="n"/>
      <c r="D3507" s="127" t="n"/>
      <c r="E3507" s="114">
        <f>IF(F3507 &lt;&gt; "",VLOOKUP(F3507,CategoryLookup,2,FALSE), "")</f>
        <v/>
      </c>
      <c r="F3507" s="126" t="n"/>
      <c r="G3507" s="127" t="n"/>
      <c r="H3507" s="127" t="n"/>
      <c r="I3507" s="127" t="n"/>
      <c r="J3507" s="127" t="n"/>
      <c r="K3507" s="127" t="n"/>
      <c r="L3507" s="127" t="n"/>
      <c r="M3507" s="127" t="n"/>
      <c r="N3507" s="120" t="n"/>
      <c r="O3507" s="120" t="n"/>
      <c r="P3507" s="120" t="n"/>
      <c r="Q3507" s="120" t="n"/>
      <c r="R3507" s="121" t="n"/>
      <c r="S3507" s="121" t="n"/>
      <c r="T3507" s="121" t="n"/>
      <c r="U3507" s="121" t="n"/>
      <c r="V3507" s="117">
        <f>IF(P3507="NA","NA",IF(P3507&lt;&gt;"",TEXT(P3507-N3507,"[h].mm"),""))</f>
        <v/>
      </c>
      <c r="W3507" s="118">
        <f>IF(AND(R3507="",S3507=""),"",R3507+S3507)</f>
        <v/>
      </c>
      <c r="X3507" s="116">
        <f>IF(O3507&lt;&gt;"",DATE(YEAR(O3507), MONTH(O3507), DAY(O3507)),"")</f>
        <v/>
      </c>
      <c r="Y3507" s="122" t="n"/>
      <c r="Z3507" s="123" t="n"/>
      <c r="AA3507" s="117">
        <f>IF(F3507="Re-assigned","NA",IF(W3507="","",IF(W3507&gt;=VLOOKUP(D3507,SLAMatrix,3,FALSE),"Yes",IF(W3507&lt;VLOOKUP(D3507,SLAMatrix,2,FALSE),"No","Internal"))))</f>
        <v/>
      </c>
      <c r="AB3507" s="123" t="n"/>
      <c r="AC3507" s="123" t="n"/>
      <c r="AD3507" s="119" t="n"/>
      <c r="AE3507" s="125" t="n"/>
      <c r="AF3507" s="124">
        <f>MONTH(O3507)</f>
        <v/>
      </c>
      <c r="AG3507" s="124">
        <f>VLOOKUP(IFERROR(MID(AE3507,1,(FIND(",",AE3507,1)-1)),AE3507),Facility_Region_Mapping,2,FALSE)</f>
        <v/>
      </c>
      <c r="AH3507" s="124" t="n"/>
      <c r="AI3507" s="124">
        <f>IF(C3507&lt;&gt;"",IF(M3507="ESM User",getInterfaceName($C3507),"NA"),"")</f>
        <v/>
      </c>
      <c r="AJ3507" s="116">
        <f>IF(Q3507&lt;&gt;"",DATE(YEAR(Q3507), MONTH(Q3507), DAY(Q3507)),"")</f>
        <v/>
      </c>
      <c r="AK3507" s="130">
        <f>IF(Q3507&lt;&gt;0,Q3507-N3507,TODAY()-N3507)</f>
        <v/>
      </c>
      <c r="AL3507" s="112">
        <f>IF(F3507="Re-assigned",0,IF(H3507="Closed",0,IF(H3507="Service Restored",0,IF(H3507="",0,1))))</f>
        <v/>
      </c>
      <c r="AM3507" s="124">
        <f>IF(AL3507=0,"",IF(AK3507&gt;20.99,"Aged","Non-Aged"))</f>
        <v/>
      </c>
      <c r="AN3507" s="112">
        <f>IF(Q3507&lt;&gt;"",MONTH(Q3507),"")</f>
        <v/>
      </c>
      <c r="AO3507" s="112">
        <f>IFERROR(VALUE(V3507),0)</f>
        <v/>
      </c>
    </row>
    <row customFormat="1" customHeight="1" ht="29.25" r="3508" s="112" spans="1:41">
      <c r="A3508" s="127" t="n"/>
      <c r="B3508" s="113" t="n"/>
      <c r="C3508" s="127" t="n"/>
      <c r="D3508" s="127" t="n"/>
      <c r="E3508" s="114">
        <f>IF(F3508 &lt;&gt; "",VLOOKUP(F3508,CategoryLookup,2,FALSE), "")</f>
        <v/>
      </c>
      <c r="F3508" s="126" t="n"/>
      <c r="G3508" s="127" t="n"/>
      <c r="H3508" s="127" t="n"/>
      <c r="I3508" s="127" t="n"/>
      <c r="J3508" s="127" t="n"/>
      <c r="K3508" s="127" t="n"/>
      <c r="L3508" s="127" t="n"/>
      <c r="M3508" s="127" t="n"/>
      <c r="N3508" s="120" t="n"/>
      <c r="O3508" s="120" t="n"/>
      <c r="P3508" s="120" t="n"/>
      <c r="Q3508" s="120" t="n"/>
      <c r="R3508" s="121" t="n"/>
      <c r="S3508" s="121" t="n"/>
      <c r="T3508" s="121" t="n"/>
      <c r="U3508" s="121" t="n"/>
      <c r="V3508" s="117">
        <f>IF(P3508="NA","NA",IF(P3508&lt;&gt;"",TEXT(P3508-N3508,"[h].mm"),""))</f>
        <v/>
      </c>
      <c r="W3508" s="118">
        <f>IF(AND(R3508="",S3508=""),"",R3508+S3508)</f>
        <v/>
      </c>
      <c r="X3508" s="116">
        <f>IF(O3508&lt;&gt;"",DATE(YEAR(O3508), MONTH(O3508), DAY(O3508)),"")</f>
        <v/>
      </c>
      <c r="Y3508" s="122" t="n"/>
      <c r="Z3508" s="123" t="n"/>
      <c r="AA3508" s="117">
        <f>IF(F3508="Re-assigned","NA",IF(W3508="","",IF(W3508&gt;=VLOOKUP(D3508,SLAMatrix,3,FALSE),"Yes",IF(W3508&lt;VLOOKUP(D3508,SLAMatrix,2,FALSE),"No","Internal"))))</f>
        <v/>
      </c>
      <c r="AB3508" s="123" t="n"/>
      <c r="AC3508" s="123" t="n"/>
      <c r="AD3508" s="119" t="n"/>
      <c r="AE3508" s="125" t="n"/>
      <c r="AF3508" s="124">
        <f>MONTH(O3508)</f>
        <v/>
      </c>
      <c r="AG3508" s="124">
        <f>VLOOKUP(IFERROR(MID(AE3508,1,(FIND(",",AE3508,1)-1)),AE3508),Facility_Region_Mapping,2,FALSE)</f>
        <v/>
      </c>
      <c r="AH3508" s="124" t="n"/>
      <c r="AI3508" s="124">
        <f>IF(C3508&lt;&gt;"",IF(M3508="ESM User",getInterfaceName($C3508),"NA"),"")</f>
        <v/>
      </c>
      <c r="AJ3508" s="116">
        <f>IF(Q3508&lt;&gt;"",DATE(YEAR(Q3508), MONTH(Q3508), DAY(Q3508)),"")</f>
        <v/>
      </c>
      <c r="AK3508" s="130">
        <f>IF(Q3508&lt;&gt;0,Q3508-N3508,TODAY()-N3508)</f>
        <v/>
      </c>
      <c r="AL3508" s="112">
        <f>IF(F3508="Re-assigned",0,IF(H3508="Closed",0,IF(H3508="Service Restored",0,IF(H3508="",0,1))))</f>
        <v/>
      </c>
      <c r="AM3508" s="124">
        <f>IF(AL3508=0,"",IF(AK3508&gt;20.99,"Aged","Non-Aged"))</f>
        <v/>
      </c>
      <c r="AN3508" s="112">
        <f>IF(Q3508&lt;&gt;"",MONTH(Q3508),"")</f>
        <v/>
      </c>
      <c r="AO3508" s="112">
        <f>IFERROR(VALUE(V3508),0)</f>
        <v/>
      </c>
    </row>
    <row customFormat="1" customHeight="1" ht="29.25" r="3509" s="112" spans="1:41">
      <c r="A3509" s="127" t="n"/>
      <c r="B3509" s="113" t="n"/>
      <c r="C3509" s="127" t="n"/>
      <c r="D3509" s="127" t="n"/>
      <c r="E3509" s="114">
        <f>IF(F3509 &lt;&gt; "",VLOOKUP(F3509,CategoryLookup,2,FALSE), "")</f>
        <v/>
      </c>
      <c r="F3509" s="126" t="n"/>
      <c r="G3509" s="127" t="n"/>
      <c r="H3509" s="127" t="n"/>
      <c r="I3509" s="127" t="n"/>
      <c r="J3509" s="127" t="n"/>
      <c r="K3509" s="127" t="n"/>
      <c r="L3509" s="127" t="n"/>
      <c r="M3509" s="127" t="n"/>
      <c r="N3509" s="120" t="n"/>
      <c r="O3509" s="120" t="n"/>
      <c r="P3509" s="120" t="n"/>
      <c r="Q3509" s="120" t="n"/>
      <c r="R3509" s="121" t="n"/>
      <c r="S3509" s="121" t="n"/>
      <c r="T3509" s="121" t="n"/>
      <c r="U3509" s="121" t="n"/>
      <c r="V3509" s="117">
        <f>IF(P3509="NA","NA",IF(P3509&lt;&gt;"",TEXT(P3509-N3509,"[h].mm"),""))</f>
        <v/>
      </c>
      <c r="W3509" s="118">
        <f>IF(AND(R3509="",S3509=""),"",R3509+S3509)</f>
        <v/>
      </c>
      <c r="X3509" s="116">
        <f>IF(O3509&lt;&gt;"",DATE(YEAR(O3509), MONTH(O3509), DAY(O3509)),"")</f>
        <v/>
      </c>
      <c r="Y3509" s="122" t="n"/>
      <c r="Z3509" s="123" t="n"/>
      <c r="AA3509" s="117">
        <f>IF(F3509="Re-assigned","NA",IF(W3509="","",IF(W3509&gt;=VLOOKUP(D3509,SLAMatrix,3,FALSE),"Yes",IF(W3509&lt;VLOOKUP(D3509,SLAMatrix,2,FALSE),"No","Internal"))))</f>
        <v/>
      </c>
      <c r="AB3509" s="123" t="n"/>
      <c r="AC3509" s="123" t="n"/>
      <c r="AD3509" s="119" t="n"/>
      <c r="AE3509" s="125" t="n"/>
      <c r="AF3509" s="124">
        <f>MONTH(O3509)</f>
        <v/>
      </c>
      <c r="AG3509" s="124">
        <f>VLOOKUP(IFERROR(MID(AE3509,1,(FIND(",",AE3509,1)-1)),AE3509),Facility_Region_Mapping,2,FALSE)</f>
        <v/>
      </c>
      <c r="AH3509" s="124" t="n"/>
      <c r="AI3509" s="124">
        <f>IF(C3509&lt;&gt;"",IF(M3509="ESM User",getInterfaceName($C3509),"NA"),"")</f>
        <v/>
      </c>
      <c r="AJ3509" s="116">
        <f>IF(Q3509&lt;&gt;"",DATE(YEAR(Q3509), MONTH(Q3509), DAY(Q3509)),"")</f>
        <v/>
      </c>
      <c r="AK3509" s="130">
        <f>IF(Q3509&lt;&gt;0,Q3509-N3509,TODAY()-N3509)</f>
        <v/>
      </c>
      <c r="AL3509" s="112">
        <f>IF(F3509="Re-assigned",0,IF(H3509="Closed",0,IF(H3509="Service Restored",0,IF(H3509="",0,1))))</f>
        <v/>
      </c>
      <c r="AM3509" s="124">
        <f>IF(AL3509=0,"",IF(AK3509&gt;20.99,"Aged","Non-Aged"))</f>
        <v/>
      </c>
      <c r="AN3509" s="112">
        <f>IF(Q3509&lt;&gt;"",MONTH(Q3509),"")</f>
        <v/>
      </c>
      <c r="AO3509" s="112">
        <f>IFERROR(VALUE(V3509),0)</f>
        <v/>
      </c>
    </row>
    <row customFormat="1" customHeight="1" ht="29.25" r="3510" s="112" spans="1:41">
      <c r="A3510" s="127" t="n"/>
      <c r="B3510" s="113" t="n"/>
      <c r="C3510" s="127" t="n"/>
      <c r="D3510" s="127" t="n"/>
      <c r="E3510" s="114">
        <f>IF(F3510 &lt;&gt; "",VLOOKUP(F3510,CategoryLookup,2,FALSE), "")</f>
        <v/>
      </c>
      <c r="F3510" s="126" t="n"/>
      <c r="G3510" s="127" t="n"/>
      <c r="H3510" s="127" t="n"/>
      <c r="I3510" s="127" t="n"/>
      <c r="J3510" s="127" t="n"/>
      <c r="K3510" s="127" t="n"/>
      <c r="L3510" s="127" t="n"/>
      <c r="M3510" s="127" t="n"/>
      <c r="N3510" s="120" t="n"/>
      <c r="O3510" s="120" t="n"/>
      <c r="P3510" s="120" t="n"/>
      <c r="Q3510" s="120" t="n"/>
      <c r="R3510" s="121" t="n"/>
      <c r="S3510" s="121" t="n"/>
      <c r="T3510" s="121" t="n"/>
      <c r="U3510" s="121" t="n"/>
      <c r="V3510" s="117">
        <f>IF(P3510="NA","NA",IF(P3510&lt;&gt;"",TEXT(P3510-N3510,"[h].mm"),""))</f>
        <v/>
      </c>
      <c r="W3510" s="118">
        <f>IF(AND(R3510="",S3510=""),"",R3510+S3510)</f>
        <v/>
      </c>
      <c r="X3510" s="116">
        <f>IF(O3510&lt;&gt;"",DATE(YEAR(O3510), MONTH(O3510), DAY(O3510)),"")</f>
        <v/>
      </c>
      <c r="Y3510" s="122" t="n"/>
      <c r="Z3510" s="123" t="n"/>
      <c r="AA3510" s="117">
        <f>IF(F3510="Re-assigned","NA",IF(W3510="","",IF(W3510&gt;=VLOOKUP(D3510,SLAMatrix,3,FALSE),"Yes",IF(W3510&lt;VLOOKUP(D3510,SLAMatrix,2,FALSE),"No","Internal"))))</f>
        <v/>
      </c>
      <c r="AB3510" s="123" t="n"/>
      <c r="AC3510" s="123" t="n"/>
      <c r="AD3510" s="119" t="n"/>
      <c r="AE3510" s="125" t="n"/>
      <c r="AF3510" s="124">
        <f>MONTH(O3510)</f>
        <v/>
      </c>
      <c r="AG3510" s="124">
        <f>VLOOKUP(IFERROR(MID(AE3510,1,(FIND(",",AE3510,1)-1)),AE3510),Facility_Region_Mapping,2,FALSE)</f>
        <v/>
      </c>
      <c r="AH3510" s="124" t="n"/>
      <c r="AI3510" s="124">
        <f>IF(C3510&lt;&gt;"",IF(M3510="ESM User",getInterfaceName($C3510),"NA"),"")</f>
        <v/>
      </c>
      <c r="AJ3510" s="116">
        <f>IF(Q3510&lt;&gt;"",DATE(YEAR(Q3510), MONTH(Q3510), DAY(Q3510)),"")</f>
        <v/>
      </c>
      <c r="AK3510" s="130">
        <f>IF(Q3510&lt;&gt;0,Q3510-N3510,TODAY()-N3510)</f>
        <v/>
      </c>
      <c r="AL3510" s="112">
        <f>IF(F3510="Re-assigned",0,IF(H3510="Closed",0,IF(H3510="Service Restored",0,IF(H3510="",0,1))))</f>
        <v/>
      </c>
      <c r="AM3510" s="124">
        <f>IF(AL3510=0,"",IF(AK3510&gt;20.99,"Aged","Non-Aged"))</f>
        <v/>
      </c>
      <c r="AN3510" s="112">
        <f>IF(Q3510&lt;&gt;"",MONTH(Q3510),"")</f>
        <v/>
      </c>
      <c r="AO3510" s="112">
        <f>IFERROR(VALUE(V3510),0)</f>
        <v/>
      </c>
    </row>
    <row customFormat="1" customHeight="1" ht="29.25" r="3511" s="112" spans="1:41">
      <c r="A3511" s="127" t="n"/>
      <c r="B3511" s="113" t="n"/>
      <c r="C3511" s="127" t="n"/>
      <c r="D3511" s="127" t="n"/>
      <c r="E3511" s="114">
        <f>IF(F3511 &lt;&gt; "",VLOOKUP(F3511,CategoryLookup,2,FALSE), "")</f>
        <v/>
      </c>
      <c r="F3511" s="126" t="n"/>
      <c r="G3511" s="127" t="n"/>
      <c r="H3511" s="127" t="n"/>
      <c r="I3511" s="127" t="n"/>
      <c r="J3511" s="127" t="n"/>
      <c r="K3511" s="127" t="n"/>
      <c r="L3511" s="127" t="n"/>
      <c r="M3511" s="127" t="n"/>
      <c r="N3511" s="120" t="n"/>
      <c r="O3511" s="120" t="n"/>
      <c r="P3511" s="120" t="n"/>
      <c r="Q3511" s="120" t="n"/>
      <c r="R3511" s="121" t="n"/>
      <c r="S3511" s="121" t="n"/>
      <c r="T3511" s="121" t="n"/>
      <c r="U3511" s="121" t="n"/>
      <c r="V3511" s="117">
        <f>IF(P3511="NA","NA",IF(P3511&lt;&gt;"",TEXT(P3511-N3511,"[h].mm"),""))</f>
        <v/>
      </c>
      <c r="W3511" s="118">
        <f>IF(AND(R3511="",S3511=""),"",R3511+S3511)</f>
        <v/>
      </c>
      <c r="X3511" s="116">
        <f>IF(O3511&lt;&gt;"",DATE(YEAR(O3511), MONTH(O3511), DAY(O3511)),"")</f>
        <v/>
      </c>
      <c r="Y3511" s="122" t="n"/>
      <c r="Z3511" s="123" t="n"/>
      <c r="AA3511" s="117">
        <f>IF(F3511="Re-assigned","NA",IF(W3511="","",IF(W3511&gt;=VLOOKUP(D3511,SLAMatrix,3,FALSE),"Yes",IF(W3511&lt;VLOOKUP(D3511,SLAMatrix,2,FALSE),"No","Internal"))))</f>
        <v/>
      </c>
      <c r="AB3511" s="123" t="n"/>
      <c r="AC3511" s="123" t="n"/>
      <c r="AD3511" s="119" t="n"/>
      <c r="AE3511" s="125" t="n"/>
      <c r="AF3511" s="124">
        <f>MONTH(O3511)</f>
        <v/>
      </c>
      <c r="AG3511" s="124">
        <f>VLOOKUP(IFERROR(MID(AE3511,1,(FIND(",",AE3511,1)-1)),AE3511),Facility_Region_Mapping,2,FALSE)</f>
        <v/>
      </c>
      <c r="AH3511" s="124" t="n"/>
      <c r="AI3511" s="124">
        <f>IF(C3511&lt;&gt;"",IF(M3511="ESM User",getInterfaceName($C3511),"NA"),"")</f>
        <v/>
      </c>
      <c r="AJ3511" s="116">
        <f>IF(Q3511&lt;&gt;"",DATE(YEAR(Q3511), MONTH(Q3511), DAY(Q3511)),"")</f>
        <v/>
      </c>
      <c r="AK3511" s="130">
        <f>IF(Q3511&lt;&gt;0,Q3511-N3511,TODAY()-N3511)</f>
        <v/>
      </c>
      <c r="AL3511" s="112">
        <f>IF(F3511="Re-assigned",0,IF(H3511="Closed",0,IF(H3511="Service Restored",0,IF(H3511="",0,1))))</f>
        <v/>
      </c>
      <c r="AM3511" s="124">
        <f>IF(AL3511=0,"",IF(AK3511&gt;20.99,"Aged","Non-Aged"))</f>
        <v/>
      </c>
      <c r="AN3511" s="112">
        <f>IF(Q3511&lt;&gt;"",MONTH(Q3511),"")</f>
        <v/>
      </c>
      <c r="AO3511" s="112">
        <f>IFERROR(VALUE(V3511),0)</f>
        <v/>
      </c>
    </row>
    <row customFormat="1" customHeight="1" ht="29.25" r="3512" s="112" spans="1:41">
      <c r="A3512" s="127" t="n"/>
      <c r="B3512" s="113" t="n"/>
      <c r="C3512" s="127" t="n"/>
      <c r="D3512" s="127" t="n"/>
      <c r="E3512" s="114">
        <f>IF(F3512 &lt;&gt; "",VLOOKUP(F3512,CategoryLookup,2,FALSE), "")</f>
        <v/>
      </c>
      <c r="F3512" s="126" t="n"/>
      <c r="G3512" s="127" t="n"/>
      <c r="H3512" s="127" t="n"/>
      <c r="I3512" s="127" t="n"/>
      <c r="J3512" s="127" t="n"/>
      <c r="K3512" s="127" t="n"/>
      <c r="L3512" s="127" t="n"/>
      <c r="M3512" s="127" t="n"/>
      <c r="N3512" s="120" t="n"/>
      <c r="O3512" s="120" t="n"/>
      <c r="P3512" s="120" t="n"/>
      <c r="Q3512" s="120" t="n"/>
      <c r="R3512" s="121" t="n"/>
      <c r="S3512" s="121" t="n"/>
      <c r="T3512" s="121" t="n"/>
      <c r="U3512" s="121" t="n"/>
      <c r="V3512" s="117">
        <f>IF(P3512="NA","NA",IF(P3512&lt;&gt;"",TEXT(P3512-N3512,"[h].mm"),""))</f>
        <v/>
      </c>
      <c r="W3512" s="118">
        <f>IF(AND(R3512="",S3512=""),"",R3512+S3512)</f>
        <v/>
      </c>
      <c r="X3512" s="116">
        <f>IF(O3512&lt;&gt;"",DATE(YEAR(O3512), MONTH(O3512), DAY(O3512)),"")</f>
        <v/>
      </c>
      <c r="Y3512" s="122" t="n"/>
      <c r="Z3512" s="123" t="n"/>
      <c r="AA3512" s="117">
        <f>IF(F3512="Re-assigned","NA",IF(W3512="","",IF(W3512&gt;=VLOOKUP(D3512,SLAMatrix,3,FALSE),"Yes",IF(W3512&lt;VLOOKUP(D3512,SLAMatrix,2,FALSE),"No","Internal"))))</f>
        <v/>
      </c>
      <c r="AB3512" s="123" t="n"/>
      <c r="AC3512" s="123" t="n"/>
      <c r="AD3512" s="119" t="n"/>
      <c r="AE3512" s="125" t="n"/>
      <c r="AF3512" s="124">
        <f>MONTH(O3512)</f>
        <v/>
      </c>
      <c r="AG3512" s="124">
        <f>VLOOKUP(IFERROR(MID(AE3512,1,(FIND(",",AE3512,1)-1)),AE3512),Facility_Region_Mapping,2,FALSE)</f>
        <v/>
      </c>
      <c r="AH3512" s="124" t="n"/>
      <c r="AI3512" s="124">
        <f>IF(C3512&lt;&gt;"",IF(M3512="ESM User",getInterfaceName($C3512),"NA"),"")</f>
        <v/>
      </c>
      <c r="AJ3512" s="116">
        <f>IF(Q3512&lt;&gt;"",DATE(YEAR(Q3512), MONTH(Q3512), DAY(Q3512)),"")</f>
        <v/>
      </c>
      <c r="AK3512" s="130">
        <f>IF(Q3512&lt;&gt;0,Q3512-N3512,TODAY()-N3512)</f>
        <v/>
      </c>
      <c r="AL3512" s="112">
        <f>IF(F3512="Re-assigned",0,IF(H3512="Closed",0,IF(H3512="Service Restored",0,IF(H3512="",0,1))))</f>
        <v/>
      </c>
      <c r="AM3512" s="124">
        <f>IF(AL3512=0,"",IF(AK3512&gt;20.99,"Aged","Non-Aged"))</f>
        <v/>
      </c>
      <c r="AN3512" s="112">
        <f>IF(Q3512&lt;&gt;"",MONTH(Q3512),"")</f>
        <v/>
      </c>
      <c r="AO3512" s="112">
        <f>IFERROR(VALUE(V3512),0)</f>
        <v/>
      </c>
    </row>
    <row customFormat="1" customHeight="1" ht="29.25" r="3513" s="112" spans="1:41">
      <c r="A3513" s="127" t="n"/>
      <c r="B3513" s="113" t="n"/>
      <c r="C3513" s="127" t="n"/>
      <c r="D3513" s="127" t="n"/>
      <c r="E3513" s="114">
        <f>IF(F3513 &lt;&gt; "",VLOOKUP(F3513,CategoryLookup,2,FALSE), "")</f>
        <v/>
      </c>
      <c r="F3513" s="126" t="n"/>
      <c r="G3513" s="127" t="n"/>
      <c r="H3513" s="127" t="n"/>
      <c r="I3513" s="127" t="n"/>
      <c r="J3513" s="127" t="n"/>
      <c r="K3513" s="127" t="n"/>
      <c r="L3513" s="127" t="n"/>
      <c r="M3513" s="127" t="n"/>
      <c r="N3513" s="120" t="n"/>
      <c r="O3513" s="120" t="n"/>
      <c r="P3513" s="120" t="n"/>
      <c r="Q3513" s="120" t="n"/>
      <c r="R3513" s="121" t="n"/>
      <c r="S3513" s="121" t="n"/>
      <c r="T3513" s="121" t="n"/>
      <c r="U3513" s="121" t="n"/>
      <c r="V3513" s="117">
        <f>IF(P3513="NA","NA",IF(P3513&lt;&gt;"",TEXT(P3513-N3513,"[h].mm"),""))</f>
        <v/>
      </c>
      <c r="W3513" s="118">
        <f>IF(AND(R3513="",S3513=""),"",R3513+S3513)</f>
        <v/>
      </c>
      <c r="X3513" s="116">
        <f>IF(O3513&lt;&gt;"",DATE(YEAR(O3513), MONTH(O3513), DAY(O3513)),"")</f>
        <v/>
      </c>
      <c r="Y3513" s="122" t="n"/>
      <c r="Z3513" s="123" t="n"/>
      <c r="AA3513" s="117">
        <f>IF(F3513="Re-assigned","NA",IF(W3513="","",IF(W3513&gt;=VLOOKUP(D3513,SLAMatrix,3,FALSE),"Yes",IF(W3513&lt;VLOOKUP(D3513,SLAMatrix,2,FALSE),"No","Internal"))))</f>
        <v/>
      </c>
      <c r="AB3513" s="123" t="n"/>
      <c r="AC3513" s="123" t="n"/>
      <c r="AD3513" s="119" t="n"/>
      <c r="AE3513" s="125" t="n"/>
      <c r="AF3513" s="124">
        <f>MONTH(O3513)</f>
        <v/>
      </c>
      <c r="AG3513" s="124">
        <f>VLOOKUP(IFERROR(MID(AE3513,1,(FIND(",",AE3513,1)-1)),AE3513),Facility_Region_Mapping,2,FALSE)</f>
        <v/>
      </c>
      <c r="AH3513" s="124" t="n"/>
      <c r="AI3513" s="124">
        <f>IF(C3513&lt;&gt;"",IF(M3513="ESM User",getInterfaceName($C3513),"NA"),"")</f>
        <v/>
      </c>
      <c r="AJ3513" s="116">
        <f>IF(Q3513&lt;&gt;"",DATE(YEAR(Q3513), MONTH(Q3513), DAY(Q3513)),"")</f>
        <v/>
      </c>
      <c r="AK3513" s="130">
        <f>IF(Q3513&lt;&gt;0,Q3513-N3513,TODAY()-N3513)</f>
        <v/>
      </c>
      <c r="AL3513" s="112">
        <f>IF(F3513="Re-assigned",0,IF(H3513="Closed",0,IF(H3513="Service Restored",0,IF(H3513="",0,1))))</f>
        <v/>
      </c>
      <c r="AM3513" s="124">
        <f>IF(AL3513=0,"",IF(AK3513&gt;20.99,"Aged","Non-Aged"))</f>
        <v/>
      </c>
      <c r="AN3513" s="112">
        <f>IF(Q3513&lt;&gt;"",MONTH(Q3513),"")</f>
        <v/>
      </c>
      <c r="AO3513" s="112">
        <f>IFERROR(VALUE(V3513),0)</f>
        <v/>
      </c>
    </row>
    <row customFormat="1" customHeight="1" ht="29.25" r="3514" s="112" spans="1:41">
      <c r="A3514" s="127" t="n"/>
      <c r="B3514" s="113" t="n"/>
      <c r="C3514" s="127" t="n"/>
      <c r="D3514" s="127" t="n"/>
      <c r="E3514" s="114">
        <f>IF(F3514 &lt;&gt; "",VLOOKUP(F3514,CategoryLookup,2,FALSE), "")</f>
        <v/>
      </c>
      <c r="F3514" s="126" t="n"/>
      <c r="G3514" s="127" t="n"/>
      <c r="H3514" s="127" t="n"/>
      <c r="I3514" s="127" t="n"/>
      <c r="J3514" s="127" t="n"/>
      <c r="K3514" s="127" t="n"/>
      <c r="L3514" s="127" t="n"/>
      <c r="M3514" s="127" t="n"/>
      <c r="N3514" s="120" t="n"/>
      <c r="O3514" s="120" t="n"/>
      <c r="P3514" s="120" t="n"/>
      <c r="Q3514" s="120" t="n"/>
      <c r="R3514" s="121" t="n"/>
      <c r="S3514" s="121" t="n"/>
      <c r="T3514" s="121" t="n"/>
      <c r="U3514" s="121" t="n"/>
      <c r="V3514" s="117">
        <f>IF(P3514="NA","NA",IF(P3514&lt;&gt;"",TEXT(P3514-N3514,"[h].mm"),""))</f>
        <v/>
      </c>
      <c r="W3514" s="118">
        <f>IF(AND(R3514="",S3514=""),"",R3514+S3514)</f>
        <v/>
      </c>
      <c r="X3514" s="116">
        <f>IF(O3514&lt;&gt;"",DATE(YEAR(O3514), MONTH(O3514), DAY(O3514)),"")</f>
        <v/>
      </c>
      <c r="Y3514" s="122" t="n"/>
      <c r="Z3514" s="123" t="n"/>
      <c r="AA3514" s="117">
        <f>IF(F3514="Re-assigned","NA",IF(W3514="","",IF(W3514&gt;=VLOOKUP(D3514,SLAMatrix,3,FALSE),"Yes",IF(W3514&lt;VLOOKUP(D3514,SLAMatrix,2,FALSE),"No","Internal"))))</f>
        <v/>
      </c>
      <c r="AB3514" s="123" t="n"/>
      <c r="AC3514" s="123" t="n"/>
      <c r="AD3514" s="119" t="n"/>
      <c r="AE3514" s="125" t="n"/>
      <c r="AF3514" s="124">
        <f>MONTH(O3514)</f>
        <v/>
      </c>
      <c r="AG3514" s="124">
        <f>VLOOKUP(IFERROR(MID(AE3514,1,(FIND(",",AE3514,1)-1)),AE3514),Facility_Region_Mapping,2,FALSE)</f>
        <v/>
      </c>
      <c r="AH3514" s="124" t="n"/>
      <c r="AI3514" s="124">
        <f>IF(C3514&lt;&gt;"",IF(M3514="ESM User",getInterfaceName($C3514),"NA"),"")</f>
        <v/>
      </c>
      <c r="AJ3514" s="116">
        <f>IF(Q3514&lt;&gt;"",DATE(YEAR(Q3514), MONTH(Q3514), DAY(Q3514)),"")</f>
        <v/>
      </c>
      <c r="AK3514" s="130">
        <f>IF(Q3514&lt;&gt;0,Q3514-N3514,TODAY()-N3514)</f>
        <v/>
      </c>
      <c r="AL3514" s="112">
        <f>IF(F3514="Re-assigned",0,IF(H3514="Closed",0,IF(H3514="Service Restored",0,IF(H3514="",0,1))))</f>
        <v/>
      </c>
      <c r="AM3514" s="124">
        <f>IF(AL3514=0,"",IF(AK3514&gt;20.99,"Aged","Non-Aged"))</f>
        <v/>
      </c>
      <c r="AN3514" s="112">
        <f>IF(Q3514&lt;&gt;"",MONTH(Q3514),"")</f>
        <v/>
      </c>
      <c r="AO3514" s="112">
        <f>IFERROR(VALUE(V3514),0)</f>
        <v/>
      </c>
    </row>
    <row customFormat="1" customHeight="1" ht="29.25" r="3515" s="112" spans="1:41">
      <c r="A3515" s="127" t="n"/>
      <c r="B3515" s="113" t="n"/>
      <c r="C3515" s="127" t="n"/>
      <c r="D3515" s="127" t="n"/>
      <c r="E3515" s="114">
        <f>IF(F3515 &lt;&gt; "",VLOOKUP(F3515,CategoryLookup,2,FALSE), "")</f>
        <v/>
      </c>
      <c r="F3515" s="126" t="n"/>
      <c r="G3515" s="127" t="n"/>
      <c r="H3515" s="127" t="n"/>
      <c r="I3515" s="127" t="n"/>
      <c r="J3515" s="127" t="n"/>
      <c r="K3515" s="127" t="n"/>
      <c r="L3515" s="127" t="n"/>
      <c r="M3515" s="127" t="n"/>
      <c r="N3515" s="120" t="n"/>
      <c r="O3515" s="120" t="n"/>
      <c r="P3515" s="120" t="n"/>
      <c r="Q3515" s="120" t="n"/>
      <c r="R3515" s="121" t="n"/>
      <c r="S3515" s="121" t="n"/>
      <c r="T3515" s="121" t="n"/>
      <c r="U3515" s="121" t="n"/>
      <c r="V3515" s="117">
        <f>IF(P3515="NA","NA",IF(P3515&lt;&gt;"",TEXT(P3515-N3515,"[h].mm"),""))</f>
        <v/>
      </c>
      <c r="W3515" s="118">
        <f>IF(AND(R3515="",S3515=""),"",R3515+S3515)</f>
        <v/>
      </c>
      <c r="X3515" s="116">
        <f>IF(O3515&lt;&gt;"",DATE(YEAR(O3515), MONTH(O3515), DAY(O3515)),"")</f>
        <v/>
      </c>
      <c r="Y3515" s="122" t="n"/>
      <c r="Z3515" s="123" t="n"/>
      <c r="AA3515" s="117">
        <f>IF(F3515="Re-assigned","NA",IF(W3515="","",IF(W3515&gt;=VLOOKUP(D3515,SLAMatrix,3,FALSE),"Yes",IF(W3515&lt;VLOOKUP(D3515,SLAMatrix,2,FALSE),"No","Internal"))))</f>
        <v/>
      </c>
      <c r="AB3515" s="123" t="n"/>
      <c r="AC3515" s="123" t="n"/>
      <c r="AD3515" s="119" t="n"/>
      <c r="AE3515" s="125" t="n"/>
      <c r="AF3515" s="124">
        <f>MONTH(O3515)</f>
        <v/>
      </c>
      <c r="AG3515" s="124">
        <f>VLOOKUP(IFERROR(MID(AE3515,1,(FIND(",",AE3515,1)-1)),AE3515),Facility_Region_Mapping,2,FALSE)</f>
        <v/>
      </c>
      <c r="AH3515" s="124" t="n"/>
      <c r="AI3515" s="124">
        <f>IF(C3515&lt;&gt;"",IF(M3515="ESM User",getInterfaceName($C3515),"NA"),"")</f>
        <v/>
      </c>
      <c r="AJ3515" s="116">
        <f>IF(Q3515&lt;&gt;"",DATE(YEAR(Q3515), MONTH(Q3515), DAY(Q3515)),"")</f>
        <v/>
      </c>
      <c r="AK3515" s="130">
        <f>IF(Q3515&lt;&gt;0,Q3515-N3515,TODAY()-N3515)</f>
        <v/>
      </c>
      <c r="AL3515" s="112">
        <f>IF(F3515="Re-assigned",0,IF(H3515="Closed",0,IF(H3515="Service Restored",0,IF(H3515="",0,1))))</f>
        <v/>
      </c>
      <c r="AM3515" s="124">
        <f>IF(AL3515=0,"",IF(AK3515&gt;20.99,"Aged","Non-Aged"))</f>
        <v/>
      </c>
      <c r="AN3515" s="112">
        <f>IF(Q3515&lt;&gt;"",MONTH(Q3515),"")</f>
        <v/>
      </c>
      <c r="AO3515" s="112">
        <f>IFERROR(VALUE(V3515),0)</f>
        <v/>
      </c>
    </row>
    <row customFormat="1" customHeight="1" ht="29.25" r="3516" s="112" spans="1:41">
      <c r="A3516" s="127" t="n"/>
      <c r="B3516" s="113" t="n"/>
      <c r="C3516" s="127" t="n"/>
      <c r="D3516" s="127" t="n"/>
      <c r="E3516" s="114">
        <f>IF(F3516 &lt;&gt; "",VLOOKUP(F3516,CategoryLookup,2,FALSE), "")</f>
        <v/>
      </c>
      <c r="F3516" s="126" t="n"/>
      <c r="G3516" s="127" t="n"/>
      <c r="H3516" s="127" t="n"/>
      <c r="I3516" s="127" t="n"/>
      <c r="J3516" s="127" t="n"/>
      <c r="K3516" s="127" t="n"/>
      <c r="L3516" s="127" t="n"/>
      <c r="M3516" s="127" t="n"/>
      <c r="N3516" s="120" t="n"/>
      <c r="O3516" s="120" t="n"/>
      <c r="P3516" s="120" t="n"/>
      <c r="Q3516" s="120" t="n"/>
      <c r="R3516" s="121" t="n"/>
      <c r="S3516" s="121" t="n"/>
      <c r="T3516" s="121" t="n"/>
      <c r="U3516" s="121" t="n"/>
      <c r="V3516" s="117">
        <f>IF(P3516="NA","NA",IF(P3516&lt;&gt;"",TEXT(P3516-N3516,"[h].mm"),""))</f>
        <v/>
      </c>
      <c r="W3516" s="118">
        <f>IF(AND(R3516="",S3516=""),"",R3516+S3516)</f>
        <v/>
      </c>
      <c r="X3516" s="116">
        <f>IF(O3516&lt;&gt;"",DATE(YEAR(O3516), MONTH(O3516), DAY(O3516)),"")</f>
        <v/>
      </c>
      <c r="Y3516" s="122" t="n"/>
      <c r="Z3516" s="123" t="n"/>
      <c r="AA3516" s="117">
        <f>IF(F3516="Re-assigned","NA",IF(W3516="","",IF(W3516&gt;=VLOOKUP(D3516,SLAMatrix,3,FALSE),"Yes",IF(W3516&lt;VLOOKUP(D3516,SLAMatrix,2,FALSE),"No","Internal"))))</f>
        <v/>
      </c>
      <c r="AB3516" s="123" t="n"/>
      <c r="AC3516" s="123" t="n"/>
      <c r="AD3516" s="119" t="n"/>
      <c r="AE3516" s="125" t="n"/>
      <c r="AF3516" s="124">
        <f>MONTH(O3516)</f>
        <v/>
      </c>
      <c r="AG3516" s="124">
        <f>VLOOKUP(IFERROR(MID(AE3516,1,(FIND(",",AE3516,1)-1)),AE3516),Facility_Region_Mapping,2,FALSE)</f>
        <v/>
      </c>
      <c r="AH3516" s="124" t="n"/>
      <c r="AI3516" s="124">
        <f>IF(C3516&lt;&gt;"",IF(M3516="ESM User",getInterfaceName($C3516),"NA"),"")</f>
        <v/>
      </c>
      <c r="AJ3516" s="116">
        <f>IF(Q3516&lt;&gt;"",DATE(YEAR(Q3516), MONTH(Q3516), DAY(Q3516)),"")</f>
        <v/>
      </c>
      <c r="AK3516" s="130">
        <f>IF(Q3516&lt;&gt;0,Q3516-N3516,TODAY()-N3516)</f>
        <v/>
      </c>
      <c r="AL3516" s="112">
        <f>IF(F3516="Re-assigned",0,IF(H3516="Closed",0,IF(H3516="Service Restored",0,IF(H3516="",0,1))))</f>
        <v/>
      </c>
      <c r="AM3516" s="124">
        <f>IF(AL3516=0,"",IF(AK3516&gt;20.99,"Aged","Non-Aged"))</f>
        <v/>
      </c>
      <c r="AN3516" s="112">
        <f>IF(Q3516&lt;&gt;"",MONTH(Q3516),"")</f>
        <v/>
      </c>
      <c r="AO3516" s="112">
        <f>IFERROR(VALUE(V3516),0)</f>
        <v/>
      </c>
    </row>
    <row customFormat="1" customHeight="1" ht="29.25" r="3517" s="112" spans="1:41">
      <c r="A3517" s="127" t="n"/>
      <c r="B3517" s="113" t="n"/>
      <c r="C3517" s="127" t="n"/>
      <c r="D3517" s="127" t="n"/>
      <c r="E3517" s="114">
        <f>IF(F3517 &lt;&gt; "",VLOOKUP(F3517,CategoryLookup,2,FALSE), "")</f>
        <v/>
      </c>
      <c r="F3517" s="126" t="n"/>
      <c r="G3517" s="127" t="n"/>
      <c r="H3517" s="127" t="n"/>
      <c r="I3517" s="127" t="n"/>
      <c r="J3517" s="127" t="n"/>
      <c r="K3517" s="127" t="n"/>
      <c r="L3517" s="127" t="n"/>
      <c r="M3517" s="127" t="n"/>
      <c r="N3517" s="120" t="n"/>
      <c r="O3517" s="120" t="n"/>
      <c r="P3517" s="120" t="n"/>
      <c r="Q3517" s="120" t="n"/>
      <c r="R3517" s="121" t="n"/>
      <c r="S3517" s="121" t="n"/>
      <c r="T3517" s="121" t="n"/>
      <c r="U3517" s="121" t="n"/>
      <c r="V3517" s="117">
        <f>IF(P3517="NA","NA",IF(P3517&lt;&gt;"",TEXT(P3517-N3517,"[h].mm"),""))</f>
        <v/>
      </c>
      <c r="W3517" s="118">
        <f>IF(AND(R3517="",S3517=""),"",R3517+S3517)</f>
        <v/>
      </c>
      <c r="X3517" s="116">
        <f>IF(O3517&lt;&gt;"",DATE(YEAR(O3517), MONTH(O3517), DAY(O3517)),"")</f>
        <v/>
      </c>
      <c r="Y3517" s="122" t="n"/>
      <c r="Z3517" s="123" t="n"/>
      <c r="AA3517" s="117">
        <f>IF(F3517="Re-assigned","NA",IF(W3517="","",IF(W3517&gt;=VLOOKUP(D3517,SLAMatrix,3,FALSE),"Yes",IF(W3517&lt;VLOOKUP(D3517,SLAMatrix,2,FALSE),"No","Internal"))))</f>
        <v/>
      </c>
      <c r="AB3517" s="123" t="n"/>
      <c r="AC3517" s="123" t="n"/>
      <c r="AD3517" s="119" t="n"/>
      <c r="AE3517" s="125" t="n"/>
      <c r="AF3517" s="124">
        <f>MONTH(O3517)</f>
        <v/>
      </c>
      <c r="AG3517" s="124">
        <f>VLOOKUP(IFERROR(MID(AE3517,1,(FIND(",",AE3517,1)-1)),AE3517),Facility_Region_Mapping,2,FALSE)</f>
        <v/>
      </c>
      <c r="AH3517" s="124" t="n"/>
      <c r="AI3517" s="124">
        <f>IF(C3517&lt;&gt;"",IF(M3517="ESM User",getInterfaceName($C3517),"NA"),"")</f>
        <v/>
      </c>
      <c r="AJ3517" s="116">
        <f>IF(Q3517&lt;&gt;"",DATE(YEAR(Q3517), MONTH(Q3517), DAY(Q3517)),"")</f>
        <v/>
      </c>
      <c r="AK3517" s="130">
        <f>IF(Q3517&lt;&gt;0,Q3517-N3517,TODAY()-N3517)</f>
        <v/>
      </c>
      <c r="AL3517" s="112">
        <f>IF(F3517="Re-assigned",0,IF(H3517="Closed",0,IF(H3517="Service Restored",0,IF(H3517="",0,1))))</f>
        <v/>
      </c>
      <c r="AM3517" s="124">
        <f>IF(AL3517=0,"",IF(AK3517&gt;20.99,"Aged","Non-Aged"))</f>
        <v/>
      </c>
      <c r="AN3517" s="112">
        <f>IF(Q3517&lt;&gt;"",MONTH(Q3517),"")</f>
        <v/>
      </c>
      <c r="AO3517" s="112">
        <f>IFERROR(VALUE(V3517),0)</f>
        <v/>
      </c>
    </row>
    <row customFormat="1" customHeight="1" ht="29.25" r="3518" s="112" spans="1:41">
      <c r="A3518" s="127" t="n"/>
      <c r="B3518" s="113" t="n"/>
      <c r="C3518" s="127" t="n"/>
      <c r="D3518" s="127" t="n"/>
      <c r="E3518" s="114">
        <f>IF(F3518 &lt;&gt; "",VLOOKUP(F3518,CategoryLookup,2,FALSE), "")</f>
        <v/>
      </c>
      <c r="F3518" s="126" t="n"/>
      <c r="G3518" s="127" t="n"/>
      <c r="H3518" s="127" t="n"/>
      <c r="I3518" s="127" t="n"/>
      <c r="J3518" s="127" t="n"/>
      <c r="K3518" s="127" t="n"/>
      <c r="L3518" s="127" t="n"/>
      <c r="M3518" s="127" t="n"/>
      <c r="N3518" s="120" t="n"/>
      <c r="O3518" s="120" t="n"/>
      <c r="P3518" s="120" t="n"/>
      <c r="Q3518" s="120" t="n"/>
      <c r="R3518" s="121" t="n"/>
      <c r="S3518" s="121" t="n"/>
      <c r="T3518" s="121" t="n"/>
      <c r="U3518" s="121" t="n"/>
      <c r="V3518" s="117">
        <f>IF(P3518="NA","NA",IF(P3518&lt;&gt;"",TEXT(P3518-N3518,"[h].mm"),""))</f>
        <v/>
      </c>
      <c r="W3518" s="118">
        <f>IF(AND(R3518="",S3518=""),"",R3518+S3518)</f>
        <v/>
      </c>
      <c r="X3518" s="116">
        <f>IF(O3518&lt;&gt;"",DATE(YEAR(O3518), MONTH(O3518), DAY(O3518)),"")</f>
        <v/>
      </c>
      <c r="Y3518" s="122" t="n"/>
      <c r="Z3518" s="123" t="n"/>
      <c r="AA3518" s="117">
        <f>IF(F3518="Re-assigned","NA",IF(W3518="","",IF(W3518&gt;=VLOOKUP(D3518,SLAMatrix,3,FALSE),"Yes",IF(W3518&lt;VLOOKUP(D3518,SLAMatrix,2,FALSE),"No","Internal"))))</f>
        <v/>
      </c>
      <c r="AB3518" s="123" t="n"/>
      <c r="AC3518" s="123" t="n"/>
      <c r="AD3518" s="119" t="n"/>
      <c r="AE3518" s="125" t="n"/>
      <c r="AF3518" s="124">
        <f>MONTH(O3518)</f>
        <v/>
      </c>
      <c r="AG3518" s="124">
        <f>VLOOKUP(IFERROR(MID(AE3518,1,(FIND(",",AE3518,1)-1)),AE3518),Facility_Region_Mapping,2,FALSE)</f>
        <v/>
      </c>
      <c r="AH3518" s="124" t="n"/>
      <c r="AI3518" s="124">
        <f>IF(C3518&lt;&gt;"",IF(M3518="ESM User",getInterfaceName($C3518),"NA"),"")</f>
        <v/>
      </c>
      <c r="AJ3518" s="116">
        <f>IF(Q3518&lt;&gt;"",DATE(YEAR(Q3518), MONTH(Q3518), DAY(Q3518)),"")</f>
        <v/>
      </c>
      <c r="AK3518" s="130">
        <f>IF(Q3518&lt;&gt;0,Q3518-N3518,TODAY()-N3518)</f>
        <v/>
      </c>
      <c r="AL3518" s="112">
        <f>IF(F3518="Re-assigned",0,IF(H3518="Closed",0,IF(H3518="Service Restored",0,IF(H3518="",0,1))))</f>
        <v/>
      </c>
      <c r="AM3518" s="124">
        <f>IF(AL3518=0,"",IF(AK3518&gt;20.99,"Aged","Non-Aged"))</f>
        <v/>
      </c>
      <c r="AN3518" s="112">
        <f>IF(Q3518&lt;&gt;"",MONTH(Q3518),"")</f>
        <v/>
      </c>
      <c r="AO3518" s="112">
        <f>IFERROR(VALUE(V3518),0)</f>
        <v/>
      </c>
    </row>
    <row customFormat="1" customHeight="1" ht="29.25" r="3519" s="112" spans="1:41">
      <c r="A3519" s="127" t="n"/>
      <c r="B3519" s="113" t="n"/>
      <c r="C3519" s="127" t="n"/>
      <c r="D3519" s="127" t="n"/>
      <c r="E3519" s="114">
        <f>IF(F3519 &lt;&gt; "",VLOOKUP(F3519,CategoryLookup,2,FALSE), "")</f>
        <v/>
      </c>
      <c r="F3519" s="126" t="n"/>
      <c r="G3519" s="127" t="n"/>
      <c r="H3519" s="127" t="n"/>
      <c r="I3519" s="127" t="n"/>
      <c r="J3519" s="127" t="n"/>
      <c r="K3519" s="127" t="n"/>
      <c r="L3519" s="127" t="n"/>
      <c r="M3519" s="127" t="n"/>
      <c r="N3519" s="120" t="n"/>
      <c r="O3519" s="120" t="n"/>
      <c r="P3519" s="120" t="n"/>
      <c r="Q3519" s="120" t="n"/>
      <c r="R3519" s="121" t="n"/>
      <c r="S3519" s="121" t="n"/>
      <c r="T3519" s="121" t="n"/>
      <c r="U3519" s="121" t="n"/>
      <c r="V3519" s="117">
        <f>IF(P3519="NA","NA",IF(P3519&lt;&gt;"",TEXT(P3519-N3519,"[h].mm"),""))</f>
        <v/>
      </c>
      <c r="W3519" s="118">
        <f>IF(AND(R3519="",S3519=""),"",R3519+S3519)</f>
        <v/>
      </c>
      <c r="X3519" s="116">
        <f>IF(O3519&lt;&gt;"",DATE(YEAR(O3519), MONTH(O3519), DAY(O3519)),"")</f>
        <v/>
      </c>
      <c r="Y3519" s="122" t="n"/>
      <c r="Z3519" s="123" t="n"/>
      <c r="AA3519" s="117">
        <f>IF(F3519="Re-assigned","NA",IF(W3519="","",IF(W3519&gt;=VLOOKUP(D3519,SLAMatrix,3,FALSE),"Yes",IF(W3519&lt;VLOOKUP(D3519,SLAMatrix,2,FALSE),"No","Internal"))))</f>
        <v/>
      </c>
      <c r="AB3519" s="123" t="n"/>
      <c r="AC3519" s="123" t="n"/>
      <c r="AD3519" s="119" t="n"/>
      <c r="AE3519" s="125" t="n"/>
      <c r="AF3519" s="124">
        <f>MONTH(O3519)</f>
        <v/>
      </c>
      <c r="AG3519" s="124">
        <f>VLOOKUP(IFERROR(MID(AE3519,1,(FIND(",",AE3519,1)-1)),AE3519),Facility_Region_Mapping,2,FALSE)</f>
        <v/>
      </c>
      <c r="AH3519" s="124" t="n"/>
      <c r="AI3519" s="124">
        <f>IF(C3519&lt;&gt;"",IF(M3519="ESM User",getInterfaceName($C3519),"NA"),"")</f>
        <v/>
      </c>
      <c r="AJ3519" s="116">
        <f>IF(Q3519&lt;&gt;"",DATE(YEAR(Q3519), MONTH(Q3519), DAY(Q3519)),"")</f>
        <v/>
      </c>
      <c r="AK3519" s="130">
        <f>IF(Q3519&lt;&gt;0,Q3519-N3519,TODAY()-N3519)</f>
        <v/>
      </c>
      <c r="AL3519" s="112">
        <f>IF(F3519="Re-assigned",0,IF(H3519="Closed",0,IF(H3519="Service Restored",0,IF(H3519="",0,1))))</f>
        <v/>
      </c>
      <c r="AM3519" s="124">
        <f>IF(AL3519=0,"",IF(AK3519&gt;20.99,"Aged","Non-Aged"))</f>
        <v/>
      </c>
      <c r="AN3519" s="112">
        <f>IF(Q3519&lt;&gt;"",MONTH(Q3519),"")</f>
        <v/>
      </c>
      <c r="AO3519" s="112">
        <f>IFERROR(VALUE(V3519),0)</f>
        <v/>
      </c>
    </row>
    <row customFormat="1" customHeight="1" ht="29.25" r="3520" s="112" spans="1:41">
      <c r="A3520" s="127" t="n"/>
      <c r="B3520" s="113" t="n"/>
      <c r="C3520" s="127" t="n"/>
      <c r="D3520" s="127" t="n"/>
      <c r="E3520" s="114">
        <f>IF(F3520 &lt;&gt; "",VLOOKUP(F3520,CategoryLookup,2,FALSE), "")</f>
        <v/>
      </c>
      <c r="F3520" s="126" t="n"/>
      <c r="G3520" s="127" t="n"/>
      <c r="H3520" s="127" t="n"/>
      <c r="I3520" s="127" t="n"/>
      <c r="J3520" s="127" t="n"/>
      <c r="K3520" s="127" t="n"/>
      <c r="L3520" s="127" t="n"/>
      <c r="M3520" s="127" t="n"/>
      <c r="N3520" s="120" t="n"/>
      <c r="O3520" s="120" t="n"/>
      <c r="P3520" s="120" t="n"/>
      <c r="Q3520" s="120" t="n"/>
      <c r="R3520" s="121" t="n"/>
      <c r="S3520" s="121" t="n"/>
      <c r="T3520" s="121" t="n"/>
      <c r="U3520" s="121" t="n"/>
      <c r="V3520" s="117">
        <f>IF(P3520="NA","NA",IF(P3520&lt;&gt;"",TEXT(P3520-N3520,"[h].mm"),""))</f>
        <v/>
      </c>
      <c r="W3520" s="118">
        <f>IF(AND(R3520="",S3520=""),"",R3520+S3520)</f>
        <v/>
      </c>
      <c r="X3520" s="116">
        <f>IF(O3520&lt;&gt;"",DATE(YEAR(O3520), MONTH(O3520), DAY(O3520)),"")</f>
        <v/>
      </c>
      <c r="Y3520" s="122" t="n"/>
      <c r="Z3520" s="123" t="n"/>
      <c r="AA3520" s="117">
        <f>IF(F3520="Re-assigned","NA",IF(W3520="","",IF(W3520&gt;=VLOOKUP(D3520,SLAMatrix,3,FALSE),"Yes",IF(W3520&lt;VLOOKUP(D3520,SLAMatrix,2,FALSE),"No","Internal"))))</f>
        <v/>
      </c>
      <c r="AB3520" s="123" t="n"/>
      <c r="AC3520" s="123" t="n"/>
      <c r="AD3520" s="119" t="n"/>
      <c r="AE3520" s="125" t="n"/>
      <c r="AF3520" s="124">
        <f>MONTH(O3520)</f>
        <v/>
      </c>
      <c r="AG3520" s="124">
        <f>VLOOKUP(IFERROR(MID(AE3520,1,(FIND(",",AE3520,1)-1)),AE3520),Facility_Region_Mapping,2,FALSE)</f>
        <v/>
      </c>
      <c r="AH3520" s="124" t="n"/>
      <c r="AI3520" s="124">
        <f>IF(C3520&lt;&gt;"",IF(M3520="ESM User",getInterfaceName($C3520),"NA"),"")</f>
        <v/>
      </c>
      <c r="AJ3520" s="116">
        <f>IF(Q3520&lt;&gt;"",DATE(YEAR(Q3520), MONTH(Q3520), DAY(Q3520)),"")</f>
        <v/>
      </c>
      <c r="AK3520" s="130">
        <f>IF(Q3520&lt;&gt;0,Q3520-N3520,TODAY()-N3520)</f>
        <v/>
      </c>
      <c r="AL3520" s="112">
        <f>IF(F3520="Re-assigned",0,IF(H3520="Closed",0,IF(H3520="Service Restored",0,IF(H3520="",0,1))))</f>
        <v/>
      </c>
      <c r="AM3520" s="124">
        <f>IF(AL3520=0,"",IF(AK3520&gt;20.99,"Aged","Non-Aged"))</f>
        <v/>
      </c>
      <c r="AN3520" s="112">
        <f>IF(Q3520&lt;&gt;"",MONTH(Q3520),"")</f>
        <v/>
      </c>
      <c r="AO3520" s="112">
        <f>IFERROR(VALUE(V3520),0)</f>
        <v/>
      </c>
    </row>
    <row customFormat="1" customHeight="1" ht="29.25" r="3521" s="112" spans="1:41">
      <c r="A3521" s="127" t="n"/>
      <c r="B3521" s="113" t="n"/>
      <c r="C3521" s="127" t="n"/>
      <c r="D3521" s="127" t="n"/>
      <c r="E3521" s="114">
        <f>IF(F3521 &lt;&gt; "",VLOOKUP(F3521,CategoryLookup,2,FALSE), "")</f>
        <v/>
      </c>
      <c r="F3521" s="126" t="n"/>
      <c r="G3521" s="127" t="n"/>
      <c r="H3521" s="127" t="n"/>
      <c r="I3521" s="127" t="n"/>
      <c r="J3521" s="127" t="n"/>
      <c r="K3521" s="127" t="n"/>
      <c r="L3521" s="127" t="n"/>
      <c r="M3521" s="127" t="n"/>
      <c r="N3521" s="120" t="n"/>
      <c r="O3521" s="120" t="n"/>
      <c r="P3521" s="120" t="n"/>
      <c r="Q3521" s="120" t="n"/>
      <c r="R3521" s="121" t="n"/>
      <c r="S3521" s="121" t="n"/>
      <c r="T3521" s="121" t="n"/>
      <c r="U3521" s="121" t="n"/>
      <c r="V3521" s="117">
        <f>IF(P3521="NA","NA",IF(P3521&lt;&gt;"",TEXT(P3521-N3521,"[h].mm"),""))</f>
        <v/>
      </c>
      <c r="W3521" s="118">
        <f>IF(AND(R3521="",S3521=""),"",R3521+S3521)</f>
        <v/>
      </c>
      <c r="X3521" s="116">
        <f>IF(O3521&lt;&gt;"",DATE(YEAR(O3521), MONTH(O3521), DAY(O3521)),"")</f>
        <v/>
      </c>
      <c r="Y3521" s="122" t="n"/>
      <c r="Z3521" s="123" t="n"/>
      <c r="AA3521" s="117">
        <f>IF(F3521="Re-assigned","NA",IF(W3521="","",IF(W3521&gt;=VLOOKUP(D3521,SLAMatrix,3,FALSE),"Yes",IF(W3521&lt;VLOOKUP(D3521,SLAMatrix,2,FALSE),"No","Internal"))))</f>
        <v/>
      </c>
      <c r="AB3521" s="123" t="n"/>
      <c r="AC3521" s="123" t="n"/>
      <c r="AD3521" s="119" t="n"/>
      <c r="AE3521" s="125" t="n"/>
      <c r="AF3521" s="124">
        <f>MONTH(O3521)</f>
        <v/>
      </c>
      <c r="AG3521" s="124">
        <f>VLOOKUP(IFERROR(MID(AE3521,1,(FIND(",",AE3521,1)-1)),AE3521),Facility_Region_Mapping,2,FALSE)</f>
        <v/>
      </c>
      <c r="AH3521" s="124" t="n"/>
      <c r="AI3521" s="124">
        <f>IF(C3521&lt;&gt;"",IF(M3521="ESM User",getInterfaceName($C3521),"NA"),"")</f>
        <v/>
      </c>
      <c r="AJ3521" s="116">
        <f>IF(Q3521&lt;&gt;"",DATE(YEAR(Q3521), MONTH(Q3521), DAY(Q3521)),"")</f>
        <v/>
      </c>
      <c r="AK3521" s="130">
        <f>IF(Q3521&lt;&gt;0,Q3521-N3521,TODAY()-N3521)</f>
        <v/>
      </c>
      <c r="AL3521" s="112">
        <f>IF(F3521="Re-assigned",0,IF(H3521="Closed",0,IF(H3521="Service Restored",0,IF(H3521="",0,1))))</f>
        <v/>
      </c>
      <c r="AM3521" s="124">
        <f>IF(AL3521=0,"",IF(AK3521&gt;20.99,"Aged","Non-Aged"))</f>
        <v/>
      </c>
      <c r="AN3521" s="112">
        <f>IF(Q3521&lt;&gt;"",MONTH(Q3521),"")</f>
        <v/>
      </c>
      <c r="AO3521" s="112">
        <f>IFERROR(VALUE(V3521),0)</f>
        <v/>
      </c>
    </row>
    <row customFormat="1" customHeight="1" ht="29.25" r="3522" s="112" spans="1:41">
      <c r="A3522" s="127" t="n"/>
      <c r="B3522" s="113" t="n"/>
      <c r="C3522" s="127" t="n"/>
      <c r="D3522" s="127" t="n"/>
      <c r="E3522" s="114">
        <f>IF(F3522 &lt;&gt; "",VLOOKUP(F3522,CategoryLookup,2,FALSE), "")</f>
        <v/>
      </c>
      <c r="F3522" s="126" t="n"/>
      <c r="G3522" s="127" t="n"/>
      <c r="H3522" s="127" t="n"/>
      <c r="I3522" s="127" t="n"/>
      <c r="J3522" s="127" t="n"/>
      <c r="K3522" s="127" t="n"/>
      <c r="L3522" s="127" t="n"/>
      <c r="M3522" s="127" t="n"/>
      <c r="N3522" s="120" t="n"/>
      <c r="O3522" s="120" t="n"/>
      <c r="P3522" s="120" t="n"/>
      <c r="Q3522" s="120" t="n"/>
      <c r="R3522" s="121" t="n"/>
      <c r="S3522" s="121" t="n"/>
      <c r="T3522" s="121" t="n"/>
      <c r="U3522" s="121" t="n"/>
      <c r="V3522" s="117">
        <f>IF(P3522="NA","NA",IF(P3522&lt;&gt;"",TEXT(P3522-N3522,"[h].mm"),""))</f>
        <v/>
      </c>
      <c r="W3522" s="118">
        <f>IF(AND(R3522="",S3522=""),"",R3522+S3522)</f>
        <v/>
      </c>
      <c r="X3522" s="116">
        <f>IF(O3522&lt;&gt;"",DATE(YEAR(O3522), MONTH(O3522), DAY(O3522)),"")</f>
        <v/>
      </c>
      <c r="Y3522" s="122" t="n"/>
      <c r="Z3522" s="123" t="n"/>
      <c r="AA3522" s="117">
        <f>IF(F3522="Re-assigned","NA",IF(W3522="","",IF(W3522&gt;=VLOOKUP(D3522,SLAMatrix,3,FALSE),"Yes",IF(W3522&lt;VLOOKUP(D3522,SLAMatrix,2,FALSE),"No","Internal"))))</f>
        <v/>
      </c>
      <c r="AB3522" s="123" t="n"/>
      <c r="AC3522" s="123" t="n"/>
      <c r="AD3522" s="119" t="n"/>
      <c r="AE3522" s="125" t="n"/>
      <c r="AF3522" s="124">
        <f>MONTH(O3522)</f>
        <v/>
      </c>
      <c r="AG3522" s="124">
        <f>VLOOKUP(IFERROR(MID(AE3522,1,(FIND(",",AE3522,1)-1)),AE3522),Facility_Region_Mapping,2,FALSE)</f>
        <v/>
      </c>
      <c r="AH3522" s="124" t="n"/>
      <c r="AI3522" s="124">
        <f>IF(C3522&lt;&gt;"",IF(M3522="ESM User",getInterfaceName($C3522),"NA"),"")</f>
        <v/>
      </c>
      <c r="AJ3522" s="116">
        <f>IF(Q3522&lt;&gt;"",DATE(YEAR(Q3522), MONTH(Q3522), DAY(Q3522)),"")</f>
        <v/>
      </c>
      <c r="AK3522" s="130">
        <f>IF(Q3522&lt;&gt;0,Q3522-N3522,TODAY()-N3522)</f>
        <v/>
      </c>
      <c r="AL3522" s="112">
        <f>IF(F3522="Re-assigned",0,IF(H3522="Closed",0,IF(H3522="Service Restored",0,IF(H3522="",0,1))))</f>
        <v/>
      </c>
      <c r="AM3522" s="124">
        <f>IF(AL3522=0,"",IF(AK3522&gt;20.99,"Aged","Non-Aged"))</f>
        <v/>
      </c>
      <c r="AN3522" s="112">
        <f>IF(Q3522&lt;&gt;"",MONTH(Q3522),"")</f>
        <v/>
      </c>
      <c r="AO3522" s="112">
        <f>IFERROR(VALUE(V3522),0)</f>
        <v/>
      </c>
    </row>
    <row customFormat="1" customHeight="1" ht="29.25" r="3523" s="112" spans="1:41">
      <c r="A3523" s="127" t="n"/>
      <c r="B3523" s="113" t="n"/>
      <c r="C3523" s="127" t="n"/>
      <c r="D3523" s="127" t="n"/>
      <c r="E3523" s="114">
        <f>IF(F3523 &lt;&gt; "",VLOOKUP(F3523,CategoryLookup,2,FALSE), "")</f>
        <v/>
      </c>
      <c r="F3523" s="126" t="n"/>
      <c r="G3523" s="127" t="n"/>
      <c r="H3523" s="127" t="n"/>
      <c r="I3523" s="127" t="n"/>
      <c r="J3523" s="127" t="n"/>
      <c r="K3523" s="127" t="n"/>
      <c r="L3523" s="127" t="n"/>
      <c r="M3523" s="127" t="n"/>
      <c r="N3523" s="120" t="n"/>
      <c r="O3523" s="120" t="n"/>
      <c r="P3523" s="120" t="n"/>
      <c r="Q3523" s="120" t="n"/>
      <c r="R3523" s="121" t="n"/>
      <c r="S3523" s="121" t="n"/>
      <c r="T3523" s="121" t="n"/>
      <c r="U3523" s="121" t="n"/>
      <c r="V3523" s="117">
        <f>IF(P3523="NA","NA",IF(P3523&lt;&gt;"",TEXT(P3523-N3523,"[h].mm"),""))</f>
        <v/>
      </c>
      <c r="W3523" s="118">
        <f>IF(AND(R3523="",S3523=""),"",R3523+S3523)</f>
        <v/>
      </c>
      <c r="X3523" s="116">
        <f>IF(O3523&lt;&gt;"",DATE(YEAR(O3523), MONTH(O3523), DAY(O3523)),"")</f>
        <v/>
      </c>
      <c r="Y3523" s="122" t="n"/>
      <c r="Z3523" s="123" t="n"/>
      <c r="AA3523" s="117">
        <f>IF(F3523="Re-assigned","NA",IF(W3523="","",IF(W3523&gt;=VLOOKUP(D3523,SLAMatrix,3,FALSE),"Yes",IF(W3523&lt;VLOOKUP(D3523,SLAMatrix,2,FALSE),"No","Internal"))))</f>
        <v/>
      </c>
      <c r="AB3523" s="123" t="n"/>
      <c r="AC3523" s="123" t="n"/>
      <c r="AD3523" s="119" t="n"/>
      <c r="AE3523" s="125" t="n"/>
      <c r="AF3523" s="124">
        <f>MONTH(O3523)</f>
        <v/>
      </c>
      <c r="AG3523" s="124">
        <f>VLOOKUP(IFERROR(MID(AE3523,1,(FIND(",",AE3523,1)-1)),AE3523),Facility_Region_Mapping,2,FALSE)</f>
        <v/>
      </c>
      <c r="AH3523" s="124" t="n"/>
      <c r="AI3523" s="124">
        <f>IF(C3523&lt;&gt;"",IF(M3523="ESM User",getInterfaceName($C3523),"NA"),"")</f>
        <v/>
      </c>
      <c r="AJ3523" s="116">
        <f>IF(Q3523&lt;&gt;"",DATE(YEAR(Q3523), MONTH(Q3523), DAY(Q3523)),"")</f>
        <v/>
      </c>
      <c r="AK3523" s="130">
        <f>IF(Q3523&lt;&gt;0,Q3523-N3523,TODAY()-N3523)</f>
        <v/>
      </c>
      <c r="AL3523" s="112">
        <f>IF(F3523="Re-assigned",0,IF(H3523="Closed",0,IF(H3523="Service Restored",0,IF(H3523="",0,1))))</f>
        <v/>
      </c>
      <c r="AM3523" s="124">
        <f>IF(AL3523=0,"",IF(AK3523&gt;20.99,"Aged","Non-Aged"))</f>
        <v/>
      </c>
      <c r="AN3523" s="112">
        <f>IF(Q3523&lt;&gt;"",MONTH(Q3523),"")</f>
        <v/>
      </c>
      <c r="AO3523" s="112">
        <f>IFERROR(VALUE(V3523),0)</f>
        <v/>
      </c>
    </row>
    <row customFormat="1" customHeight="1" ht="29.25" r="3524" s="112" spans="1:41">
      <c r="A3524" s="127" t="n"/>
      <c r="B3524" s="113" t="n"/>
      <c r="C3524" s="127" t="n"/>
      <c r="D3524" s="127" t="n"/>
      <c r="E3524" s="114">
        <f>IF(F3524 &lt;&gt; "",VLOOKUP(F3524,CategoryLookup,2,FALSE), "")</f>
        <v/>
      </c>
      <c r="F3524" s="126" t="n"/>
      <c r="G3524" s="127" t="n"/>
      <c r="H3524" s="127" t="n"/>
      <c r="I3524" s="127" t="n"/>
      <c r="J3524" s="127" t="n"/>
      <c r="K3524" s="127" t="n"/>
      <c r="L3524" s="127" t="n"/>
      <c r="M3524" s="127" t="n"/>
      <c r="N3524" s="120" t="n"/>
      <c r="O3524" s="120" t="n"/>
      <c r="P3524" s="120" t="n"/>
      <c r="Q3524" s="120" t="n"/>
      <c r="R3524" s="121" t="n"/>
      <c r="S3524" s="121" t="n"/>
      <c r="T3524" s="121" t="n"/>
      <c r="U3524" s="121" t="n"/>
      <c r="V3524" s="117">
        <f>IF(P3524="NA","NA",IF(P3524&lt;&gt;"",TEXT(P3524-N3524,"[h].mm"),""))</f>
        <v/>
      </c>
      <c r="W3524" s="118">
        <f>IF(AND(R3524="",S3524=""),"",R3524+S3524)</f>
        <v/>
      </c>
      <c r="X3524" s="116">
        <f>IF(O3524&lt;&gt;"",DATE(YEAR(O3524), MONTH(O3524), DAY(O3524)),"")</f>
        <v/>
      </c>
      <c r="Y3524" s="122" t="n"/>
      <c r="Z3524" s="123" t="n"/>
      <c r="AA3524" s="117">
        <f>IF(F3524="Re-assigned","NA",IF(W3524="","",IF(W3524&gt;=VLOOKUP(D3524,SLAMatrix,3,FALSE),"Yes",IF(W3524&lt;VLOOKUP(D3524,SLAMatrix,2,FALSE),"No","Internal"))))</f>
        <v/>
      </c>
      <c r="AB3524" s="123" t="n"/>
      <c r="AC3524" s="123" t="n"/>
      <c r="AD3524" s="119" t="n"/>
      <c r="AE3524" s="125" t="n"/>
      <c r="AF3524" s="124">
        <f>MONTH(O3524)</f>
        <v/>
      </c>
      <c r="AG3524" s="124">
        <f>VLOOKUP(IFERROR(MID(AE3524,1,(FIND(",",AE3524,1)-1)),AE3524),Facility_Region_Mapping,2,FALSE)</f>
        <v/>
      </c>
      <c r="AH3524" s="124" t="n"/>
      <c r="AI3524" s="124">
        <f>IF(C3524&lt;&gt;"",IF(M3524="ESM User",getInterfaceName($C3524),"NA"),"")</f>
        <v/>
      </c>
      <c r="AJ3524" s="116">
        <f>IF(Q3524&lt;&gt;"",DATE(YEAR(Q3524), MONTH(Q3524), DAY(Q3524)),"")</f>
        <v/>
      </c>
      <c r="AK3524" s="130">
        <f>IF(Q3524&lt;&gt;0,Q3524-N3524,TODAY()-N3524)</f>
        <v/>
      </c>
      <c r="AL3524" s="112">
        <f>IF(F3524="Re-assigned",0,IF(H3524="Closed",0,IF(H3524="Service Restored",0,IF(H3524="",0,1))))</f>
        <v/>
      </c>
      <c r="AM3524" s="124">
        <f>IF(AL3524=0,"",IF(AK3524&gt;20.99,"Aged","Non-Aged"))</f>
        <v/>
      </c>
      <c r="AN3524" s="112">
        <f>IF(Q3524&lt;&gt;"",MONTH(Q3524),"")</f>
        <v/>
      </c>
      <c r="AO3524" s="112">
        <f>IFERROR(VALUE(V3524),0)</f>
        <v/>
      </c>
    </row>
    <row customFormat="1" customHeight="1" ht="29.25" r="3525" s="112" spans="1:41">
      <c r="A3525" s="127" t="n"/>
      <c r="B3525" s="113" t="n"/>
      <c r="C3525" s="127" t="n"/>
      <c r="D3525" s="127" t="n"/>
      <c r="E3525" s="114">
        <f>IF(F3525 &lt;&gt; "",VLOOKUP(F3525,CategoryLookup,2,FALSE), "")</f>
        <v/>
      </c>
      <c r="F3525" s="126" t="n"/>
      <c r="G3525" s="127" t="n"/>
      <c r="H3525" s="127" t="n"/>
      <c r="I3525" s="127" t="n"/>
      <c r="J3525" s="127" t="n"/>
      <c r="K3525" s="127" t="n"/>
      <c r="L3525" s="127" t="n"/>
      <c r="M3525" s="127" t="n"/>
      <c r="N3525" s="120" t="n"/>
      <c r="O3525" s="120" t="n"/>
      <c r="P3525" s="120" t="n"/>
      <c r="Q3525" s="120" t="n"/>
      <c r="R3525" s="121" t="n"/>
      <c r="S3525" s="121" t="n"/>
      <c r="T3525" s="121" t="n"/>
      <c r="U3525" s="121" t="n"/>
      <c r="V3525" s="117">
        <f>IF(P3525="NA","NA",IF(P3525&lt;&gt;"",TEXT(P3525-N3525,"[h].mm"),""))</f>
        <v/>
      </c>
      <c r="W3525" s="118">
        <f>IF(AND(R3525="",S3525=""),"",R3525+S3525)</f>
        <v/>
      </c>
      <c r="X3525" s="116">
        <f>IF(O3525&lt;&gt;"",DATE(YEAR(O3525), MONTH(O3525), DAY(O3525)),"")</f>
        <v/>
      </c>
      <c r="Y3525" s="122" t="n"/>
      <c r="Z3525" s="123" t="n"/>
      <c r="AA3525" s="117">
        <f>IF(F3525="Re-assigned","NA",IF(W3525="","",IF(W3525&gt;=VLOOKUP(D3525,SLAMatrix,3,FALSE),"Yes",IF(W3525&lt;VLOOKUP(D3525,SLAMatrix,2,FALSE),"No","Internal"))))</f>
        <v/>
      </c>
      <c r="AB3525" s="123" t="n"/>
      <c r="AC3525" s="123" t="n"/>
      <c r="AD3525" s="119" t="n"/>
      <c r="AE3525" s="125" t="n"/>
      <c r="AF3525" s="124">
        <f>MONTH(O3525)</f>
        <v/>
      </c>
      <c r="AG3525" s="124">
        <f>VLOOKUP(IFERROR(MID(AE3525,1,(FIND(",",AE3525,1)-1)),AE3525),Facility_Region_Mapping,2,FALSE)</f>
        <v/>
      </c>
      <c r="AH3525" s="124" t="n"/>
      <c r="AI3525" s="124">
        <f>IF(C3525&lt;&gt;"",IF(M3525="ESM User",getInterfaceName($C3525),"NA"),"")</f>
        <v/>
      </c>
      <c r="AJ3525" s="116">
        <f>IF(Q3525&lt;&gt;"",DATE(YEAR(Q3525), MONTH(Q3525), DAY(Q3525)),"")</f>
        <v/>
      </c>
      <c r="AK3525" s="130">
        <f>IF(Q3525&lt;&gt;0,Q3525-N3525,TODAY()-N3525)</f>
        <v/>
      </c>
      <c r="AL3525" s="112">
        <f>IF(F3525="Re-assigned",0,IF(H3525="Closed",0,IF(H3525="Service Restored",0,IF(H3525="",0,1))))</f>
        <v/>
      </c>
      <c r="AM3525" s="124">
        <f>IF(AL3525=0,"",IF(AK3525&gt;20.99,"Aged","Non-Aged"))</f>
        <v/>
      </c>
      <c r="AN3525" s="112">
        <f>IF(Q3525&lt;&gt;"",MONTH(Q3525),"")</f>
        <v/>
      </c>
      <c r="AO3525" s="112">
        <f>IFERROR(VALUE(V3525),0)</f>
        <v/>
      </c>
    </row>
    <row customFormat="1" customHeight="1" ht="29.25" r="3526" s="112" spans="1:41">
      <c r="A3526" s="127" t="n"/>
      <c r="B3526" s="113" t="n"/>
      <c r="C3526" s="127" t="n"/>
      <c r="D3526" s="127" t="n"/>
      <c r="E3526" s="114">
        <f>IF(F3526 &lt;&gt; "",VLOOKUP(F3526,CategoryLookup,2,FALSE), "")</f>
        <v/>
      </c>
      <c r="F3526" s="126" t="n"/>
      <c r="G3526" s="127" t="n"/>
      <c r="H3526" s="127" t="n"/>
      <c r="I3526" s="127" t="n"/>
      <c r="J3526" s="127" t="n"/>
      <c r="K3526" s="127" t="n"/>
      <c r="L3526" s="127" t="n"/>
      <c r="M3526" s="127" t="n"/>
      <c r="N3526" s="120" t="n"/>
      <c r="O3526" s="120" t="n"/>
      <c r="P3526" s="120" t="n"/>
      <c r="Q3526" s="120" t="n"/>
      <c r="R3526" s="121" t="n"/>
      <c r="S3526" s="121" t="n"/>
      <c r="T3526" s="121" t="n"/>
      <c r="U3526" s="121" t="n"/>
      <c r="V3526" s="117">
        <f>IF(P3526="NA","NA",IF(P3526&lt;&gt;"",TEXT(P3526-N3526,"[h].mm"),""))</f>
        <v/>
      </c>
      <c r="W3526" s="118">
        <f>IF(AND(R3526="",S3526=""),"",R3526+S3526)</f>
        <v/>
      </c>
      <c r="X3526" s="116">
        <f>IF(O3526&lt;&gt;"",DATE(YEAR(O3526), MONTH(O3526), DAY(O3526)),"")</f>
        <v/>
      </c>
      <c r="Y3526" s="122" t="n"/>
      <c r="Z3526" s="123" t="n"/>
      <c r="AA3526" s="117">
        <f>IF(F3526="Re-assigned","NA",IF(W3526="","",IF(W3526&gt;=VLOOKUP(D3526,SLAMatrix,3,FALSE),"Yes",IF(W3526&lt;VLOOKUP(D3526,SLAMatrix,2,FALSE),"No","Internal"))))</f>
        <v/>
      </c>
      <c r="AB3526" s="123" t="n"/>
      <c r="AC3526" s="123" t="n"/>
      <c r="AD3526" s="119" t="n"/>
      <c r="AE3526" s="125" t="n"/>
      <c r="AF3526" s="124">
        <f>MONTH(O3526)</f>
        <v/>
      </c>
      <c r="AG3526" s="124">
        <f>VLOOKUP(IFERROR(MID(AE3526,1,(FIND(",",AE3526,1)-1)),AE3526),Facility_Region_Mapping,2,FALSE)</f>
        <v/>
      </c>
      <c r="AH3526" s="124" t="n"/>
      <c r="AI3526" s="124">
        <f>IF(C3526&lt;&gt;"",IF(M3526="ESM User",getInterfaceName($C3526),"NA"),"")</f>
        <v/>
      </c>
      <c r="AJ3526" s="116">
        <f>IF(Q3526&lt;&gt;"",DATE(YEAR(Q3526), MONTH(Q3526), DAY(Q3526)),"")</f>
        <v/>
      </c>
      <c r="AK3526" s="130">
        <f>IF(Q3526&lt;&gt;0,Q3526-N3526,TODAY()-N3526)</f>
        <v/>
      </c>
      <c r="AL3526" s="112">
        <f>IF(F3526="Re-assigned",0,IF(H3526="Closed",0,IF(H3526="Service Restored",0,IF(H3526="",0,1))))</f>
        <v/>
      </c>
      <c r="AM3526" s="124">
        <f>IF(AL3526=0,"",IF(AK3526&gt;20.99,"Aged","Non-Aged"))</f>
        <v/>
      </c>
      <c r="AN3526" s="112">
        <f>IF(Q3526&lt;&gt;"",MONTH(Q3526),"")</f>
        <v/>
      </c>
      <c r="AO3526" s="112">
        <f>IFERROR(VALUE(V3526),0)</f>
        <v/>
      </c>
    </row>
    <row customFormat="1" customHeight="1" ht="29.25" r="3527" s="112" spans="1:41">
      <c r="A3527" s="127" t="n"/>
      <c r="B3527" s="113" t="n"/>
      <c r="C3527" s="127" t="n"/>
      <c r="D3527" s="127" t="n"/>
      <c r="E3527" s="114">
        <f>IF(F3527 &lt;&gt; "",VLOOKUP(F3527,CategoryLookup,2,FALSE), "")</f>
        <v/>
      </c>
      <c r="F3527" s="126" t="n"/>
      <c r="G3527" s="127" t="n"/>
      <c r="H3527" s="127" t="n"/>
      <c r="I3527" s="127" t="n"/>
      <c r="J3527" s="127" t="n"/>
      <c r="K3527" s="127" t="n"/>
      <c r="L3527" s="127" t="n"/>
      <c r="M3527" s="127" t="n"/>
      <c r="N3527" s="120" t="n"/>
      <c r="O3527" s="120" t="n"/>
      <c r="P3527" s="120" t="n"/>
      <c r="Q3527" s="120" t="n"/>
      <c r="R3527" s="121" t="n"/>
      <c r="S3527" s="121" t="n"/>
      <c r="T3527" s="121" t="n"/>
      <c r="U3527" s="121" t="n"/>
      <c r="V3527" s="117">
        <f>IF(P3527="NA","NA",IF(P3527&lt;&gt;"",TEXT(P3527-N3527,"[h].mm"),""))</f>
        <v/>
      </c>
      <c r="W3527" s="118">
        <f>IF(AND(R3527="",S3527=""),"",R3527+S3527)</f>
        <v/>
      </c>
      <c r="X3527" s="116">
        <f>IF(O3527&lt;&gt;"",DATE(YEAR(O3527), MONTH(O3527), DAY(O3527)),"")</f>
        <v/>
      </c>
      <c r="Y3527" s="122" t="n"/>
      <c r="Z3527" s="123" t="n"/>
      <c r="AA3527" s="117">
        <f>IF(F3527="Re-assigned","NA",IF(W3527="","",IF(W3527&gt;=VLOOKUP(D3527,SLAMatrix,3,FALSE),"Yes",IF(W3527&lt;VLOOKUP(D3527,SLAMatrix,2,FALSE),"No","Internal"))))</f>
        <v/>
      </c>
      <c r="AB3527" s="123" t="n"/>
      <c r="AC3527" s="123" t="n"/>
      <c r="AD3527" s="119" t="n"/>
      <c r="AE3527" s="125" t="n"/>
      <c r="AF3527" s="124">
        <f>MONTH(O3527)</f>
        <v/>
      </c>
      <c r="AG3527" s="124">
        <f>VLOOKUP(IFERROR(MID(AE3527,1,(FIND(",",AE3527,1)-1)),AE3527),Facility_Region_Mapping,2,FALSE)</f>
        <v/>
      </c>
      <c r="AH3527" s="124" t="n"/>
      <c r="AI3527" s="124">
        <f>IF(C3527&lt;&gt;"",IF(M3527="ESM User",getInterfaceName($C3527),"NA"),"")</f>
        <v/>
      </c>
      <c r="AJ3527" s="116">
        <f>IF(Q3527&lt;&gt;"",DATE(YEAR(Q3527), MONTH(Q3527), DAY(Q3527)),"")</f>
        <v/>
      </c>
      <c r="AK3527" s="130">
        <f>IF(Q3527&lt;&gt;0,Q3527-N3527,TODAY()-N3527)</f>
        <v/>
      </c>
      <c r="AL3527" s="112">
        <f>IF(F3527="Re-assigned",0,IF(H3527="Closed",0,IF(H3527="Service Restored",0,IF(H3527="",0,1))))</f>
        <v/>
      </c>
      <c r="AM3527" s="124">
        <f>IF(AL3527=0,"",IF(AK3527&gt;20.99,"Aged","Non-Aged"))</f>
        <v/>
      </c>
      <c r="AN3527" s="112">
        <f>IF(Q3527&lt;&gt;"",MONTH(Q3527),"")</f>
        <v/>
      </c>
      <c r="AO3527" s="112">
        <f>IFERROR(VALUE(V3527),0)</f>
        <v/>
      </c>
    </row>
    <row customFormat="1" customHeight="1" ht="29.25" r="3528" s="112" spans="1:41">
      <c r="A3528" s="127" t="n"/>
      <c r="B3528" s="113" t="n"/>
      <c r="C3528" s="127" t="n"/>
      <c r="D3528" s="127" t="n"/>
      <c r="E3528" s="114">
        <f>IF(F3528 &lt;&gt; "",VLOOKUP(F3528,CategoryLookup,2,FALSE), "")</f>
        <v/>
      </c>
      <c r="F3528" s="126" t="n"/>
      <c r="G3528" s="127" t="n"/>
      <c r="H3528" s="127" t="n"/>
      <c r="I3528" s="127" t="n"/>
      <c r="J3528" s="127" t="n"/>
      <c r="K3528" s="127" t="n"/>
      <c r="L3528" s="127" t="n"/>
      <c r="M3528" s="127" t="n"/>
      <c r="N3528" s="120" t="n"/>
      <c r="O3528" s="120" t="n"/>
      <c r="P3528" s="120" t="n"/>
      <c r="Q3528" s="120" t="n"/>
      <c r="R3528" s="121" t="n"/>
      <c r="S3528" s="121" t="n"/>
      <c r="T3528" s="121" t="n"/>
      <c r="U3528" s="121" t="n"/>
      <c r="V3528" s="117">
        <f>IF(P3528="NA","NA",IF(P3528&lt;&gt;"",TEXT(P3528-N3528,"[h].mm"),""))</f>
        <v/>
      </c>
      <c r="W3528" s="118">
        <f>IF(AND(R3528="",S3528=""),"",R3528+S3528)</f>
        <v/>
      </c>
      <c r="X3528" s="116">
        <f>IF(O3528&lt;&gt;"",DATE(YEAR(O3528), MONTH(O3528), DAY(O3528)),"")</f>
        <v/>
      </c>
      <c r="Y3528" s="122" t="n"/>
      <c r="Z3528" s="123" t="n"/>
      <c r="AA3528" s="117">
        <f>IF(F3528="Re-assigned","NA",IF(W3528="","",IF(W3528&gt;=VLOOKUP(D3528,SLAMatrix,3,FALSE),"Yes",IF(W3528&lt;VLOOKUP(D3528,SLAMatrix,2,FALSE),"No","Internal"))))</f>
        <v/>
      </c>
      <c r="AB3528" s="123" t="n"/>
      <c r="AC3528" s="123" t="n"/>
      <c r="AD3528" s="119" t="n"/>
      <c r="AE3528" s="125" t="n"/>
      <c r="AF3528" s="124">
        <f>MONTH(O3528)</f>
        <v/>
      </c>
      <c r="AG3528" s="124">
        <f>VLOOKUP(IFERROR(MID(AE3528,1,(FIND(",",AE3528,1)-1)),AE3528),Facility_Region_Mapping,2,FALSE)</f>
        <v/>
      </c>
      <c r="AH3528" s="124" t="n"/>
      <c r="AI3528" s="124">
        <f>IF(C3528&lt;&gt;"",IF(M3528="ESM User",getInterfaceName($C3528),"NA"),"")</f>
        <v/>
      </c>
      <c r="AJ3528" s="116">
        <f>IF(Q3528&lt;&gt;"",DATE(YEAR(Q3528), MONTH(Q3528), DAY(Q3528)),"")</f>
        <v/>
      </c>
      <c r="AK3528" s="130">
        <f>IF(Q3528&lt;&gt;0,Q3528-N3528,TODAY()-N3528)</f>
        <v/>
      </c>
      <c r="AL3528" s="112">
        <f>IF(F3528="Re-assigned",0,IF(H3528="Closed",0,IF(H3528="Service Restored",0,IF(H3528="",0,1))))</f>
        <v/>
      </c>
      <c r="AM3528" s="124">
        <f>IF(AL3528=0,"",IF(AK3528&gt;20.99,"Aged","Non-Aged"))</f>
        <v/>
      </c>
      <c r="AN3528" s="112">
        <f>IF(Q3528&lt;&gt;"",MONTH(Q3528),"")</f>
        <v/>
      </c>
      <c r="AO3528" s="112">
        <f>IFERROR(VALUE(V3528),0)</f>
        <v/>
      </c>
    </row>
    <row customFormat="1" customHeight="1" ht="29.25" r="3529" s="112" spans="1:41">
      <c r="A3529" s="127" t="n"/>
      <c r="B3529" s="113" t="n"/>
      <c r="C3529" s="127" t="n"/>
      <c r="D3529" s="127" t="n"/>
      <c r="E3529" s="114">
        <f>IF(F3529 &lt;&gt; "",VLOOKUP(F3529,CategoryLookup,2,FALSE), "")</f>
        <v/>
      </c>
      <c r="F3529" s="126" t="n"/>
      <c r="G3529" s="127" t="n"/>
      <c r="H3529" s="127" t="n"/>
      <c r="I3529" s="127" t="n"/>
      <c r="J3529" s="127" t="n"/>
      <c r="K3529" s="127" t="n"/>
      <c r="L3529" s="127" t="n"/>
      <c r="M3529" s="127" t="n"/>
      <c r="N3529" s="120" t="n"/>
      <c r="O3529" s="120" t="n"/>
      <c r="P3529" s="120" t="n"/>
      <c r="Q3529" s="120" t="n"/>
      <c r="R3529" s="121" t="n"/>
      <c r="S3529" s="121" t="n"/>
      <c r="T3529" s="121" t="n"/>
      <c r="U3529" s="121" t="n"/>
      <c r="V3529" s="117">
        <f>IF(P3529="NA","NA",IF(P3529&lt;&gt;"",TEXT(P3529-N3529,"[h].mm"),""))</f>
        <v/>
      </c>
      <c r="W3529" s="118">
        <f>IF(AND(R3529="",S3529=""),"",R3529+S3529)</f>
        <v/>
      </c>
      <c r="X3529" s="116">
        <f>IF(O3529&lt;&gt;"",DATE(YEAR(O3529), MONTH(O3529), DAY(O3529)),"")</f>
        <v/>
      </c>
      <c r="Y3529" s="122" t="n"/>
      <c r="Z3529" s="123" t="n"/>
      <c r="AA3529" s="117">
        <f>IF(F3529="Re-assigned","NA",IF(W3529="","",IF(W3529&gt;=VLOOKUP(D3529,SLAMatrix,3,FALSE),"Yes",IF(W3529&lt;VLOOKUP(D3529,SLAMatrix,2,FALSE),"No","Internal"))))</f>
        <v/>
      </c>
      <c r="AB3529" s="123" t="n"/>
      <c r="AC3529" s="123" t="n"/>
      <c r="AD3529" s="119" t="n"/>
      <c r="AE3529" s="125" t="n"/>
      <c r="AF3529" s="124">
        <f>MONTH(O3529)</f>
        <v/>
      </c>
      <c r="AG3529" s="124">
        <f>VLOOKUP(IFERROR(MID(AE3529,1,(FIND(",",AE3529,1)-1)),AE3529),Facility_Region_Mapping,2,FALSE)</f>
        <v/>
      </c>
      <c r="AH3529" s="124" t="n"/>
      <c r="AI3529" s="124">
        <f>IF(C3529&lt;&gt;"",IF(M3529="ESM User",getInterfaceName($C3529),"NA"),"")</f>
        <v/>
      </c>
      <c r="AJ3529" s="116">
        <f>IF(Q3529&lt;&gt;"",DATE(YEAR(Q3529), MONTH(Q3529), DAY(Q3529)),"")</f>
        <v/>
      </c>
      <c r="AK3529" s="130">
        <f>IF(Q3529&lt;&gt;0,Q3529-N3529,TODAY()-N3529)</f>
        <v/>
      </c>
      <c r="AL3529" s="112">
        <f>IF(F3529="Re-assigned",0,IF(H3529="Closed",0,IF(H3529="Service Restored",0,IF(H3529="",0,1))))</f>
        <v/>
      </c>
      <c r="AM3529" s="124">
        <f>IF(AL3529=0,"",IF(AK3529&gt;20.99,"Aged","Non-Aged"))</f>
        <v/>
      </c>
      <c r="AN3529" s="112">
        <f>IF(Q3529&lt;&gt;"",MONTH(Q3529),"")</f>
        <v/>
      </c>
      <c r="AO3529" s="112">
        <f>IFERROR(VALUE(V3529),0)</f>
        <v/>
      </c>
    </row>
    <row customFormat="1" customHeight="1" ht="29.25" r="3530" s="112" spans="1:41">
      <c r="A3530" s="127" t="n"/>
      <c r="B3530" s="113" t="n"/>
      <c r="C3530" s="127" t="n"/>
      <c r="D3530" s="127" t="n"/>
      <c r="E3530" s="114">
        <f>IF(F3530 &lt;&gt; "",VLOOKUP(F3530,CategoryLookup,2,FALSE), "")</f>
        <v/>
      </c>
      <c r="F3530" s="126" t="n"/>
      <c r="G3530" s="127" t="n"/>
      <c r="H3530" s="127" t="n"/>
      <c r="I3530" s="127" t="n"/>
      <c r="J3530" s="127" t="n"/>
      <c r="K3530" s="127" t="n"/>
      <c r="L3530" s="127" t="n"/>
      <c r="M3530" s="127" t="n"/>
      <c r="N3530" s="120" t="n"/>
      <c r="O3530" s="120" t="n"/>
      <c r="P3530" s="120" t="n"/>
      <c r="Q3530" s="120" t="n"/>
      <c r="R3530" s="121" t="n"/>
      <c r="S3530" s="121" t="n"/>
      <c r="T3530" s="121" t="n"/>
      <c r="U3530" s="121" t="n"/>
      <c r="V3530" s="117">
        <f>IF(P3530="NA","NA",IF(P3530&lt;&gt;"",TEXT(P3530-N3530,"[h].mm"),""))</f>
        <v/>
      </c>
      <c r="W3530" s="118">
        <f>IF(AND(R3530="",S3530=""),"",R3530+S3530)</f>
        <v/>
      </c>
      <c r="X3530" s="116">
        <f>IF(O3530&lt;&gt;"",DATE(YEAR(O3530), MONTH(O3530), DAY(O3530)),"")</f>
        <v/>
      </c>
      <c r="Y3530" s="122" t="n"/>
      <c r="Z3530" s="123" t="n"/>
      <c r="AA3530" s="117">
        <f>IF(F3530="Re-assigned","NA",IF(W3530="","",IF(W3530&gt;=VLOOKUP(D3530,SLAMatrix,3,FALSE),"Yes",IF(W3530&lt;VLOOKUP(D3530,SLAMatrix,2,FALSE),"No","Internal"))))</f>
        <v/>
      </c>
      <c r="AB3530" s="123" t="n"/>
      <c r="AC3530" s="123" t="n"/>
      <c r="AD3530" s="119" t="n"/>
      <c r="AE3530" s="125" t="n"/>
      <c r="AF3530" s="124">
        <f>MONTH(O3530)</f>
        <v/>
      </c>
      <c r="AG3530" s="124">
        <f>VLOOKUP(IFERROR(MID(AE3530,1,(FIND(",",AE3530,1)-1)),AE3530),Facility_Region_Mapping,2,FALSE)</f>
        <v/>
      </c>
      <c r="AH3530" s="124" t="n"/>
      <c r="AI3530" s="124">
        <f>IF(C3530&lt;&gt;"",IF(M3530="ESM User",getInterfaceName($C3530),"NA"),"")</f>
        <v/>
      </c>
      <c r="AJ3530" s="116">
        <f>IF(Q3530&lt;&gt;"",DATE(YEAR(Q3530), MONTH(Q3530), DAY(Q3530)),"")</f>
        <v/>
      </c>
      <c r="AK3530" s="130">
        <f>IF(Q3530&lt;&gt;0,Q3530-N3530,TODAY()-N3530)</f>
        <v/>
      </c>
      <c r="AL3530" s="112">
        <f>IF(F3530="Re-assigned",0,IF(H3530="Closed",0,IF(H3530="Service Restored",0,IF(H3530="",0,1))))</f>
        <v/>
      </c>
      <c r="AM3530" s="124">
        <f>IF(AL3530=0,"",IF(AK3530&gt;20.99,"Aged","Non-Aged"))</f>
        <v/>
      </c>
      <c r="AN3530" s="112">
        <f>IF(Q3530&lt;&gt;"",MONTH(Q3530),"")</f>
        <v/>
      </c>
      <c r="AO3530" s="112">
        <f>IFERROR(VALUE(V3530),0)</f>
        <v/>
      </c>
    </row>
    <row customFormat="1" customHeight="1" ht="29.25" r="3531" s="112" spans="1:41">
      <c r="A3531" s="127" t="n"/>
      <c r="B3531" s="113" t="n"/>
      <c r="C3531" s="127" t="n"/>
      <c r="D3531" s="127" t="n"/>
      <c r="E3531" s="114">
        <f>IF(F3531 &lt;&gt; "",VLOOKUP(F3531,CategoryLookup,2,FALSE), "")</f>
        <v/>
      </c>
      <c r="F3531" s="126" t="n"/>
      <c r="G3531" s="127" t="n"/>
      <c r="H3531" s="127" t="n"/>
      <c r="I3531" s="127" t="n"/>
      <c r="J3531" s="127" t="n"/>
      <c r="K3531" s="127" t="n"/>
      <c r="L3531" s="127" t="n"/>
      <c r="M3531" s="127" t="n"/>
      <c r="N3531" s="120" t="n"/>
      <c r="O3531" s="120" t="n"/>
      <c r="P3531" s="120" t="n"/>
      <c r="Q3531" s="120" t="n"/>
      <c r="R3531" s="121" t="n"/>
      <c r="S3531" s="121" t="n"/>
      <c r="T3531" s="121" t="n"/>
      <c r="U3531" s="121" t="n"/>
      <c r="V3531" s="117">
        <f>IF(P3531="NA","NA",IF(P3531&lt;&gt;"",TEXT(P3531-N3531,"[h].mm"),""))</f>
        <v/>
      </c>
      <c r="W3531" s="118">
        <f>IF(AND(R3531="",S3531=""),"",R3531+S3531)</f>
        <v/>
      </c>
      <c r="X3531" s="116">
        <f>IF(O3531&lt;&gt;"",DATE(YEAR(O3531), MONTH(O3531), DAY(O3531)),"")</f>
        <v/>
      </c>
      <c r="Y3531" s="122" t="n"/>
      <c r="Z3531" s="123" t="n"/>
      <c r="AA3531" s="117">
        <f>IF(F3531="Re-assigned","NA",IF(W3531="","",IF(W3531&gt;=VLOOKUP(D3531,SLAMatrix,3,FALSE),"Yes",IF(W3531&lt;VLOOKUP(D3531,SLAMatrix,2,FALSE),"No","Internal"))))</f>
        <v/>
      </c>
      <c r="AB3531" s="123" t="n"/>
      <c r="AC3531" s="123" t="n"/>
      <c r="AD3531" s="119" t="n"/>
      <c r="AE3531" s="125" t="n"/>
      <c r="AF3531" s="124">
        <f>MONTH(O3531)</f>
        <v/>
      </c>
      <c r="AG3531" s="124">
        <f>VLOOKUP(IFERROR(MID(AE3531,1,(FIND(",",AE3531,1)-1)),AE3531),Facility_Region_Mapping,2,FALSE)</f>
        <v/>
      </c>
      <c r="AH3531" s="124" t="n"/>
      <c r="AI3531" s="124">
        <f>IF(C3531&lt;&gt;"",IF(M3531="ESM User",getInterfaceName($C3531),"NA"),"")</f>
        <v/>
      </c>
      <c r="AJ3531" s="116">
        <f>IF(Q3531&lt;&gt;"",DATE(YEAR(Q3531), MONTH(Q3531), DAY(Q3531)),"")</f>
        <v/>
      </c>
      <c r="AK3531" s="130">
        <f>IF(Q3531&lt;&gt;0,Q3531-N3531,TODAY()-N3531)</f>
        <v/>
      </c>
      <c r="AL3531" s="112">
        <f>IF(F3531="Re-assigned",0,IF(H3531="Closed",0,IF(H3531="Service Restored",0,IF(H3531="",0,1))))</f>
        <v/>
      </c>
      <c r="AM3531" s="124">
        <f>IF(AL3531=0,"",IF(AK3531&gt;20.99,"Aged","Non-Aged"))</f>
        <v/>
      </c>
      <c r="AN3531" s="112">
        <f>IF(Q3531&lt;&gt;"",MONTH(Q3531),"")</f>
        <v/>
      </c>
      <c r="AO3531" s="112">
        <f>IFERROR(VALUE(V3531),0)</f>
        <v/>
      </c>
    </row>
    <row customFormat="1" customHeight="1" ht="29.25" r="3532" s="112" spans="1:41">
      <c r="A3532" s="127" t="n"/>
      <c r="B3532" s="113" t="n"/>
      <c r="C3532" s="127" t="n"/>
      <c r="D3532" s="127" t="n"/>
      <c r="E3532" s="114">
        <f>IF(F3532 &lt;&gt; "",VLOOKUP(F3532,CategoryLookup,2,FALSE), "")</f>
        <v/>
      </c>
      <c r="F3532" s="126" t="n"/>
      <c r="G3532" s="127" t="n"/>
      <c r="H3532" s="127" t="n"/>
      <c r="I3532" s="127" t="n"/>
      <c r="J3532" s="127" t="n"/>
      <c r="K3532" s="127" t="n"/>
      <c r="L3532" s="127" t="n"/>
      <c r="M3532" s="127" t="n"/>
      <c r="N3532" s="120" t="n"/>
      <c r="O3532" s="120" t="n"/>
      <c r="P3532" s="120" t="n"/>
      <c r="Q3532" s="120" t="n"/>
      <c r="R3532" s="121" t="n"/>
      <c r="S3532" s="121" t="n"/>
      <c r="T3532" s="121" t="n"/>
      <c r="U3532" s="121" t="n"/>
      <c r="V3532" s="117">
        <f>IF(P3532="NA","NA",IF(P3532&lt;&gt;"",TEXT(P3532-N3532,"[h].mm"),""))</f>
        <v/>
      </c>
      <c r="W3532" s="118">
        <f>IF(AND(R3532="",S3532=""),"",R3532+S3532)</f>
        <v/>
      </c>
      <c r="X3532" s="116">
        <f>IF(O3532&lt;&gt;"",DATE(YEAR(O3532), MONTH(O3532), DAY(O3532)),"")</f>
        <v/>
      </c>
      <c r="Y3532" s="122" t="n"/>
      <c r="Z3532" s="123" t="n"/>
      <c r="AA3532" s="117">
        <f>IF(F3532="Re-assigned","NA",IF(W3532="","",IF(W3532&gt;=VLOOKUP(D3532,SLAMatrix,3,FALSE),"Yes",IF(W3532&lt;VLOOKUP(D3532,SLAMatrix,2,FALSE),"No","Internal"))))</f>
        <v/>
      </c>
      <c r="AB3532" s="123" t="n"/>
      <c r="AC3532" s="123" t="n"/>
      <c r="AD3532" s="119" t="n"/>
      <c r="AE3532" s="125" t="n"/>
      <c r="AF3532" s="124">
        <f>MONTH(O3532)</f>
        <v/>
      </c>
      <c r="AG3532" s="124">
        <f>VLOOKUP(IFERROR(MID(AE3532,1,(FIND(",",AE3532,1)-1)),AE3532),Facility_Region_Mapping,2,FALSE)</f>
        <v/>
      </c>
      <c r="AH3532" s="124" t="n"/>
      <c r="AI3532" s="124">
        <f>IF(C3532&lt;&gt;"",IF(M3532="ESM User",getInterfaceName($C3532),"NA"),"")</f>
        <v/>
      </c>
      <c r="AJ3532" s="116">
        <f>IF(Q3532&lt;&gt;"",DATE(YEAR(Q3532), MONTH(Q3532), DAY(Q3532)),"")</f>
        <v/>
      </c>
      <c r="AK3532" s="130">
        <f>IF(Q3532&lt;&gt;0,Q3532-N3532,TODAY()-N3532)</f>
        <v/>
      </c>
      <c r="AL3532" s="112">
        <f>IF(F3532="Re-assigned",0,IF(H3532="Closed",0,IF(H3532="Service Restored",0,IF(H3532="",0,1))))</f>
        <v/>
      </c>
      <c r="AM3532" s="124">
        <f>IF(AL3532=0,"",IF(AK3532&gt;20.99,"Aged","Non-Aged"))</f>
        <v/>
      </c>
      <c r="AN3532" s="112">
        <f>IF(Q3532&lt;&gt;"",MONTH(Q3532),"")</f>
        <v/>
      </c>
      <c r="AO3532" s="112">
        <f>IFERROR(VALUE(V3532),0)</f>
        <v/>
      </c>
    </row>
    <row customFormat="1" customHeight="1" ht="29.25" r="3533" s="112" spans="1:41">
      <c r="A3533" s="127" t="n"/>
      <c r="B3533" s="113" t="n"/>
      <c r="C3533" s="127" t="n"/>
      <c r="D3533" s="127" t="n"/>
      <c r="E3533" s="114">
        <f>IF(F3533 &lt;&gt; "",VLOOKUP(F3533,CategoryLookup,2,FALSE), "")</f>
        <v/>
      </c>
      <c r="F3533" s="126" t="n"/>
      <c r="G3533" s="127" t="n"/>
      <c r="H3533" s="127" t="n"/>
      <c r="I3533" s="127" t="n"/>
      <c r="J3533" s="127" t="n"/>
      <c r="K3533" s="127" t="n"/>
      <c r="L3533" s="127" t="n"/>
      <c r="M3533" s="127" t="n"/>
      <c r="N3533" s="120" t="n"/>
      <c r="O3533" s="120" t="n"/>
      <c r="P3533" s="120" t="n"/>
      <c r="Q3533" s="120" t="n"/>
      <c r="R3533" s="121" t="n"/>
      <c r="S3533" s="121" t="n"/>
      <c r="T3533" s="121" t="n"/>
      <c r="U3533" s="121" t="n"/>
      <c r="V3533" s="117">
        <f>IF(P3533="NA","NA",IF(P3533&lt;&gt;"",TEXT(P3533-N3533,"[h].mm"),""))</f>
        <v/>
      </c>
      <c r="W3533" s="118">
        <f>IF(AND(R3533="",S3533=""),"",R3533+S3533)</f>
        <v/>
      </c>
      <c r="X3533" s="116">
        <f>IF(O3533&lt;&gt;"",DATE(YEAR(O3533), MONTH(O3533), DAY(O3533)),"")</f>
        <v/>
      </c>
      <c r="Y3533" s="122" t="n"/>
      <c r="Z3533" s="123" t="n"/>
      <c r="AA3533" s="117">
        <f>IF(F3533="Re-assigned","NA",IF(W3533="","",IF(W3533&gt;=VLOOKUP(D3533,SLAMatrix,3,FALSE),"Yes",IF(W3533&lt;VLOOKUP(D3533,SLAMatrix,2,FALSE),"No","Internal"))))</f>
        <v/>
      </c>
      <c r="AB3533" s="123" t="n"/>
      <c r="AC3533" s="123" t="n"/>
      <c r="AD3533" s="119" t="n"/>
      <c r="AE3533" s="125" t="n"/>
      <c r="AF3533" s="124">
        <f>MONTH(O3533)</f>
        <v/>
      </c>
      <c r="AG3533" s="124">
        <f>VLOOKUP(IFERROR(MID(AE3533,1,(FIND(",",AE3533,1)-1)),AE3533),Facility_Region_Mapping,2,FALSE)</f>
        <v/>
      </c>
      <c r="AH3533" s="124" t="n"/>
      <c r="AI3533" s="124">
        <f>IF(C3533&lt;&gt;"",IF(M3533="ESM User",getInterfaceName($C3533),"NA"),"")</f>
        <v/>
      </c>
      <c r="AJ3533" s="116">
        <f>IF(Q3533&lt;&gt;"",DATE(YEAR(Q3533), MONTH(Q3533), DAY(Q3533)),"")</f>
        <v/>
      </c>
      <c r="AK3533" s="130">
        <f>IF(Q3533&lt;&gt;0,Q3533-N3533,TODAY()-N3533)</f>
        <v/>
      </c>
      <c r="AL3533" s="112">
        <f>IF(F3533="Re-assigned",0,IF(H3533="Closed",0,IF(H3533="Service Restored",0,IF(H3533="",0,1))))</f>
        <v/>
      </c>
      <c r="AM3533" s="124">
        <f>IF(AL3533=0,"",IF(AK3533&gt;20.99,"Aged","Non-Aged"))</f>
        <v/>
      </c>
      <c r="AN3533" s="112">
        <f>IF(Q3533&lt;&gt;"",MONTH(Q3533),"")</f>
        <v/>
      </c>
      <c r="AO3533" s="112">
        <f>IFERROR(VALUE(V3533),0)</f>
        <v/>
      </c>
    </row>
    <row customFormat="1" customHeight="1" ht="29.25" r="3534" s="112" spans="1:41">
      <c r="A3534" s="127" t="n"/>
      <c r="B3534" s="113" t="n"/>
      <c r="C3534" s="127" t="n"/>
      <c r="D3534" s="127" t="n"/>
      <c r="E3534" s="114">
        <f>IF(F3534 &lt;&gt; "",VLOOKUP(F3534,CategoryLookup,2,FALSE), "")</f>
        <v/>
      </c>
      <c r="F3534" s="126" t="n"/>
      <c r="G3534" s="127" t="n"/>
      <c r="H3534" s="127" t="n"/>
      <c r="I3534" s="127" t="n"/>
      <c r="J3534" s="127" t="n"/>
      <c r="K3534" s="127" t="n"/>
      <c r="L3534" s="127" t="n"/>
      <c r="M3534" s="127" t="n"/>
      <c r="N3534" s="120" t="n"/>
      <c r="O3534" s="120" t="n"/>
      <c r="P3534" s="120" t="n"/>
      <c r="Q3534" s="120" t="n"/>
      <c r="R3534" s="121" t="n"/>
      <c r="S3534" s="121" t="n"/>
      <c r="T3534" s="121" t="n"/>
      <c r="U3534" s="121" t="n"/>
      <c r="V3534" s="117">
        <f>IF(P3534="NA","NA",IF(P3534&lt;&gt;"",TEXT(P3534-N3534,"[h].mm"),""))</f>
        <v/>
      </c>
      <c r="W3534" s="118">
        <f>IF(AND(R3534="",S3534=""),"",R3534+S3534)</f>
        <v/>
      </c>
      <c r="X3534" s="116">
        <f>IF(O3534&lt;&gt;"",DATE(YEAR(O3534), MONTH(O3534), DAY(O3534)),"")</f>
        <v/>
      </c>
      <c r="Y3534" s="122" t="n"/>
      <c r="Z3534" s="123" t="n"/>
      <c r="AA3534" s="117">
        <f>IF(F3534="Re-assigned","NA",IF(W3534="","",IF(W3534&gt;=VLOOKUP(D3534,SLAMatrix,3,FALSE),"Yes",IF(W3534&lt;VLOOKUP(D3534,SLAMatrix,2,FALSE),"No","Internal"))))</f>
        <v/>
      </c>
      <c r="AB3534" s="123" t="n"/>
      <c r="AC3534" s="123" t="n"/>
      <c r="AD3534" s="119" t="n"/>
      <c r="AE3534" s="125" t="n"/>
      <c r="AF3534" s="124">
        <f>MONTH(O3534)</f>
        <v/>
      </c>
      <c r="AG3534" s="124">
        <f>VLOOKUP(IFERROR(MID(AE3534,1,(FIND(",",AE3534,1)-1)),AE3534),Facility_Region_Mapping,2,FALSE)</f>
        <v/>
      </c>
      <c r="AH3534" s="124" t="n"/>
      <c r="AI3534" s="124">
        <f>IF(C3534&lt;&gt;"",IF(M3534="ESM User",getInterfaceName($C3534),"NA"),"")</f>
        <v/>
      </c>
      <c r="AJ3534" s="116">
        <f>IF(Q3534&lt;&gt;"",DATE(YEAR(Q3534), MONTH(Q3534), DAY(Q3534)),"")</f>
        <v/>
      </c>
      <c r="AK3534" s="130">
        <f>IF(Q3534&lt;&gt;0,Q3534-N3534,TODAY()-N3534)</f>
        <v/>
      </c>
      <c r="AL3534" s="112">
        <f>IF(F3534="Re-assigned",0,IF(H3534="Closed",0,IF(H3534="Service Restored",0,IF(H3534="",0,1))))</f>
        <v/>
      </c>
      <c r="AM3534" s="124">
        <f>IF(AL3534=0,"",IF(AK3534&gt;20.99,"Aged","Non-Aged"))</f>
        <v/>
      </c>
      <c r="AN3534" s="112">
        <f>IF(Q3534&lt;&gt;"",MONTH(Q3534),"")</f>
        <v/>
      </c>
      <c r="AO3534" s="112">
        <f>IFERROR(VALUE(V3534),0)</f>
        <v/>
      </c>
    </row>
    <row customFormat="1" customHeight="1" ht="29.25" r="3535" s="112" spans="1:41">
      <c r="A3535" s="127" t="n"/>
      <c r="B3535" s="113" t="n"/>
      <c r="C3535" s="127" t="n"/>
      <c r="D3535" s="127" t="n"/>
      <c r="E3535" s="114">
        <f>IF(F3535 &lt;&gt; "",VLOOKUP(F3535,CategoryLookup,2,FALSE), "")</f>
        <v/>
      </c>
      <c r="F3535" s="126" t="n"/>
      <c r="G3535" s="127" t="n"/>
      <c r="H3535" s="127" t="n"/>
      <c r="I3535" s="127" t="n"/>
      <c r="J3535" s="127" t="n"/>
      <c r="K3535" s="127" t="n"/>
      <c r="L3535" s="127" t="n"/>
      <c r="M3535" s="127" t="n"/>
      <c r="N3535" s="120" t="n"/>
      <c r="O3535" s="120" t="n"/>
      <c r="P3535" s="120" t="n"/>
      <c r="Q3535" s="120" t="n"/>
      <c r="R3535" s="121" t="n"/>
      <c r="S3535" s="121" t="n"/>
      <c r="T3535" s="121" t="n"/>
      <c r="U3535" s="121" t="n"/>
      <c r="V3535" s="117">
        <f>IF(P3535="NA","NA",IF(P3535&lt;&gt;"",TEXT(P3535-N3535,"[h].mm"),""))</f>
        <v/>
      </c>
      <c r="W3535" s="118">
        <f>IF(AND(R3535="",S3535=""),"",R3535+S3535)</f>
        <v/>
      </c>
      <c r="X3535" s="116">
        <f>IF(O3535&lt;&gt;"",DATE(YEAR(O3535), MONTH(O3535), DAY(O3535)),"")</f>
        <v/>
      </c>
      <c r="Y3535" s="122" t="n"/>
      <c r="Z3535" s="123" t="n"/>
      <c r="AA3535" s="117">
        <f>IF(F3535="Re-assigned","NA",IF(W3535="","",IF(W3535&gt;=VLOOKUP(D3535,SLAMatrix,3,FALSE),"Yes",IF(W3535&lt;VLOOKUP(D3535,SLAMatrix,2,FALSE),"No","Internal"))))</f>
        <v/>
      </c>
      <c r="AB3535" s="123" t="n"/>
      <c r="AC3535" s="123" t="n"/>
      <c r="AD3535" s="119" t="n"/>
      <c r="AE3535" s="125" t="n"/>
      <c r="AF3535" s="124">
        <f>MONTH(O3535)</f>
        <v/>
      </c>
      <c r="AG3535" s="124">
        <f>VLOOKUP(IFERROR(MID(AE3535,1,(FIND(",",AE3535,1)-1)),AE3535),Facility_Region_Mapping,2,FALSE)</f>
        <v/>
      </c>
      <c r="AH3535" s="124" t="n"/>
      <c r="AI3535" s="124">
        <f>IF(C3535&lt;&gt;"",IF(M3535="ESM User",getInterfaceName($C3535),"NA"),"")</f>
        <v/>
      </c>
      <c r="AJ3535" s="116">
        <f>IF(Q3535&lt;&gt;"",DATE(YEAR(Q3535), MONTH(Q3535), DAY(Q3535)),"")</f>
        <v/>
      </c>
      <c r="AK3535" s="130">
        <f>IF(Q3535&lt;&gt;0,Q3535-N3535,TODAY()-N3535)</f>
        <v/>
      </c>
      <c r="AL3535" s="112">
        <f>IF(F3535="Re-assigned",0,IF(H3535="Closed",0,IF(H3535="Service Restored",0,IF(H3535="",0,1))))</f>
        <v/>
      </c>
      <c r="AM3535" s="124">
        <f>IF(AL3535=0,"",IF(AK3535&gt;20.99,"Aged","Non-Aged"))</f>
        <v/>
      </c>
      <c r="AN3535" s="112">
        <f>IF(Q3535&lt;&gt;"",MONTH(Q3535),"")</f>
        <v/>
      </c>
      <c r="AO3535" s="112">
        <f>IFERROR(VALUE(V3535),0)</f>
        <v/>
      </c>
    </row>
    <row customFormat="1" customHeight="1" ht="29.25" r="3536" s="112" spans="1:41">
      <c r="A3536" s="127" t="n"/>
      <c r="B3536" s="113" t="n"/>
      <c r="C3536" s="127" t="n"/>
      <c r="D3536" s="127" t="n"/>
      <c r="E3536" s="114">
        <f>IF(F3536 &lt;&gt; "",VLOOKUP(F3536,CategoryLookup,2,FALSE), "")</f>
        <v/>
      </c>
      <c r="F3536" s="126" t="n"/>
      <c r="G3536" s="127" t="n"/>
      <c r="H3536" s="127" t="n"/>
      <c r="I3536" s="127" t="n"/>
      <c r="J3536" s="127" t="n"/>
      <c r="K3536" s="127" t="n"/>
      <c r="L3536" s="127" t="n"/>
      <c r="M3536" s="127" t="n"/>
      <c r="N3536" s="120" t="n"/>
      <c r="O3536" s="120" t="n"/>
      <c r="P3536" s="120" t="n"/>
      <c r="Q3536" s="120" t="n"/>
      <c r="R3536" s="121" t="n"/>
      <c r="S3536" s="121" t="n"/>
      <c r="T3536" s="121" t="n"/>
      <c r="U3536" s="121" t="n"/>
      <c r="V3536" s="117">
        <f>IF(P3536="NA","NA",IF(P3536&lt;&gt;"",TEXT(P3536-N3536,"[h].mm"),""))</f>
        <v/>
      </c>
      <c r="W3536" s="118">
        <f>IF(AND(R3536="",S3536=""),"",R3536+S3536)</f>
        <v/>
      </c>
      <c r="X3536" s="116">
        <f>IF(O3536&lt;&gt;"",DATE(YEAR(O3536), MONTH(O3536), DAY(O3536)),"")</f>
        <v/>
      </c>
      <c r="Y3536" s="122" t="n"/>
      <c r="Z3536" s="123" t="n"/>
      <c r="AA3536" s="117">
        <f>IF(F3536="Re-assigned","NA",IF(W3536="","",IF(W3536&gt;=VLOOKUP(D3536,SLAMatrix,3,FALSE),"Yes",IF(W3536&lt;VLOOKUP(D3536,SLAMatrix,2,FALSE),"No","Internal"))))</f>
        <v/>
      </c>
      <c r="AB3536" s="123" t="n"/>
      <c r="AC3536" s="123" t="n"/>
      <c r="AD3536" s="119" t="n"/>
      <c r="AE3536" s="125" t="n"/>
      <c r="AF3536" s="124">
        <f>MONTH(O3536)</f>
        <v/>
      </c>
      <c r="AG3536" s="124">
        <f>VLOOKUP(IFERROR(MID(AE3536,1,(FIND(",",AE3536,1)-1)),AE3536),Facility_Region_Mapping,2,FALSE)</f>
        <v/>
      </c>
      <c r="AH3536" s="124" t="n"/>
      <c r="AI3536" s="124">
        <f>IF(C3536&lt;&gt;"",IF(M3536="ESM User",getInterfaceName($C3536),"NA"),"")</f>
        <v/>
      </c>
      <c r="AJ3536" s="116">
        <f>IF(Q3536&lt;&gt;"",DATE(YEAR(Q3536), MONTH(Q3536), DAY(Q3536)),"")</f>
        <v/>
      </c>
      <c r="AK3536" s="130">
        <f>IF(Q3536&lt;&gt;0,Q3536-N3536,TODAY()-N3536)</f>
        <v/>
      </c>
      <c r="AL3536" s="112">
        <f>IF(F3536="Re-assigned",0,IF(H3536="Closed",0,IF(H3536="Service Restored",0,IF(H3536="",0,1))))</f>
        <v/>
      </c>
      <c r="AM3536" s="124">
        <f>IF(AL3536=0,"",IF(AK3536&gt;20.99,"Aged","Non-Aged"))</f>
        <v/>
      </c>
      <c r="AN3536" s="112">
        <f>IF(Q3536&lt;&gt;"",MONTH(Q3536),"")</f>
        <v/>
      </c>
      <c r="AO3536" s="112">
        <f>IFERROR(VALUE(V3536),0)</f>
        <v/>
      </c>
    </row>
    <row customFormat="1" customHeight="1" ht="29.25" r="3537" s="112" spans="1:41">
      <c r="A3537" s="127" t="n"/>
      <c r="B3537" s="113" t="n"/>
      <c r="C3537" s="127" t="n"/>
      <c r="D3537" s="127" t="n"/>
      <c r="E3537" s="114">
        <f>IF(F3537 &lt;&gt; "",VLOOKUP(F3537,CategoryLookup,2,FALSE), "")</f>
        <v/>
      </c>
      <c r="F3537" s="126" t="n"/>
      <c r="G3537" s="127" t="n"/>
      <c r="H3537" s="127" t="n"/>
      <c r="I3537" s="127" t="n"/>
      <c r="J3537" s="127" t="n"/>
      <c r="K3537" s="127" t="n"/>
      <c r="L3537" s="127" t="n"/>
      <c r="M3537" s="127" t="n"/>
      <c r="N3537" s="120" t="n"/>
      <c r="O3537" s="120" t="n"/>
      <c r="P3537" s="120" t="n"/>
      <c r="Q3537" s="120" t="n"/>
      <c r="R3537" s="121" t="n"/>
      <c r="S3537" s="121" t="n"/>
      <c r="T3537" s="121" t="n"/>
      <c r="U3537" s="121" t="n"/>
      <c r="V3537" s="117">
        <f>IF(P3537="NA","NA",IF(P3537&lt;&gt;"",TEXT(P3537-N3537,"[h].mm"),""))</f>
        <v/>
      </c>
      <c r="W3537" s="118">
        <f>IF(AND(R3537="",S3537=""),"",R3537+S3537)</f>
        <v/>
      </c>
      <c r="X3537" s="116">
        <f>IF(O3537&lt;&gt;"",DATE(YEAR(O3537), MONTH(O3537), DAY(O3537)),"")</f>
        <v/>
      </c>
      <c r="Y3537" s="122" t="n"/>
      <c r="Z3537" s="123" t="n"/>
      <c r="AA3537" s="117">
        <f>IF(F3537="Re-assigned","NA",IF(W3537="","",IF(W3537&gt;=VLOOKUP(D3537,SLAMatrix,3,FALSE),"Yes",IF(W3537&lt;VLOOKUP(D3537,SLAMatrix,2,FALSE),"No","Internal"))))</f>
        <v/>
      </c>
      <c r="AB3537" s="123" t="n"/>
      <c r="AC3537" s="123" t="n"/>
      <c r="AD3537" s="119" t="n"/>
      <c r="AE3537" s="125" t="n"/>
      <c r="AF3537" s="124">
        <f>MONTH(O3537)</f>
        <v/>
      </c>
      <c r="AG3537" s="124">
        <f>VLOOKUP(IFERROR(MID(AE3537,1,(FIND(",",AE3537,1)-1)),AE3537),Facility_Region_Mapping,2,FALSE)</f>
        <v/>
      </c>
      <c r="AH3537" s="124" t="n"/>
      <c r="AI3537" s="124">
        <f>IF(C3537&lt;&gt;"",IF(M3537="ESM User",getInterfaceName($C3537),"NA"),"")</f>
        <v/>
      </c>
      <c r="AJ3537" s="116">
        <f>IF(Q3537&lt;&gt;"",DATE(YEAR(Q3537), MONTH(Q3537), DAY(Q3537)),"")</f>
        <v/>
      </c>
      <c r="AK3537" s="130">
        <f>IF(Q3537&lt;&gt;0,Q3537-N3537,TODAY()-N3537)</f>
        <v/>
      </c>
      <c r="AL3537" s="112">
        <f>IF(F3537="Re-assigned",0,IF(H3537="Closed",0,IF(H3537="Service Restored",0,IF(H3537="",0,1))))</f>
        <v/>
      </c>
      <c r="AM3537" s="124">
        <f>IF(AL3537=0,"",IF(AK3537&gt;20.99,"Aged","Non-Aged"))</f>
        <v/>
      </c>
      <c r="AN3537" s="112">
        <f>IF(Q3537&lt;&gt;"",MONTH(Q3537),"")</f>
        <v/>
      </c>
      <c r="AO3537" s="112">
        <f>IFERROR(VALUE(V3537),0)</f>
        <v/>
      </c>
    </row>
    <row customFormat="1" customHeight="1" ht="29.25" r="3538" s="112" spans="1:41">
      <c r="A3538" s="127" t="n"/>
      <c r="B3538" s="113" t="n"/>
      <c r="C3538" s="127" t="n"/>
      <c r="D3538" s="127" t="n"/>
      <c r="E3538" s="114">
        <f>IF(F3538 &lt;&gt; "",VLOOKUP(F3538,CategoryLookup,2,FALSE), "")</f>
        <v/>
      </c>
      <c r="F3538" s="126" t="n"/>
      <c r="G3538" s="127" t="n"/>
      <c r="H3538" s="127" t="n"/>
      <c r="I3538" s="127" t="n"/>
      <c r="J3538" s="127" t="n"/>
      <c r="K3538" s="127" t="n"/>
      <c r="L3538" s="127" t="n"/>
      <c r="M3538" s="127" t="n"/>
      <c r="N3538" s="120" t="n"/>
      <c r="O3538" s="120" t="n"/>
      <c r="P3538" s="120" t="n"/>
      <c r="Q3538" s="120" t="n"/>
      <c r="R3538" s="121" t="n"/>
      <c r="S3538" s="121" t="n"/>
      <c r="T3538" s="121" t="n"/>
      <c r="U3538" s="121" t="n"/>
      <c r="V3538" s="117">
        <f>IF(P3538="NA","NA",IF(P3538&lt;&gt;"",TEXT(P3538-N3538,"[h].mm"),""))</f>
        <v/>
      </c>
      <c r="W3538" s="118">
        <f>IF(AND(R3538="",S3538=""),"",R3538+S3538)</f>
        <v/>
      </c>
      <c r="X3538" s="116">
        <f>IF(O3538&lt;&gt;"",DATE(YEAR(O3538), MONTH(O3538), DAY(O3538)),"")</f>
        <v/>
      </c>
      <c r="Y3538" s="122" t="n"/>
      <c r="Z3538" s="123" t="n"/>
      <c r="AA3538" s="117">
        <f>IF(F3538="Re-assigned","NA",IF(W3538="","",IF(W3538&gt;=VLOOKUP(D3538,SLAMatrix,3,FALSE),"Yes",IF(W3538&lt;VLOOKUP(D3538,SLAMatrix,2,FALSE),"No","Internal"))))</f>
        <v/>
      </c>
      <c r="AB3538" s="123" t="n"/>
      <c r="AC3538" s="123" t="n"/>
      <c r="AD3538" s="119" t="n"/>
      <c r="AE3538" s="125" t="n"/>
      <c r="AF3538" s="124">
        <f>MONTH(O3538)</f>
        <v/>
      </c>
      <c r="AG3538" s="124">
        <f>VLOOKUP(IFERROR(MID(AE3538,1,(FIND(",",AE3538,1)-1)),AE3538),Facility_Region_Mapping,2,FALSE)</f>
        <v/>
      </c>
      <c r="AH3538" s="124" t="n"/>
      <c r="AI3538" s="124">
        <f>IF(C3538&lt;&gt;"",IF(M3538="ESM User",getInterfaceName($C3538),"NA"),"")</f>
        <v/>
      </c>
      <c r="AJ3538" s="116">
        <f>IF(Q3538&lt;&gt;"",DATE(YEAR(Q3538), MONTH(Q3538), DAY(Q3538)),"")</f>
        <v/>
      </c>
      <c r="AK3538" s="130">
        <f>IF(Q3538&lt;&gt;0,Q3538-N3538,TODAY()-N3538)</f>
        <v/>
      </c>
      <c r="AL3538" s="112">
        <f>IF(F3538="Re-assigned",0,IF(H3538="Closed",0,IF(H3538="Service Restored",0,IF(H3538="",0,1))))</f>
        <v/>
      </c>
      <c r="AM3538" s="124">
        <f>IF(AL3538=0,"",IF(AK3538&gt;20.99,"Aged","Non-Aged"))</f>
        <v/>
      </c>
      <c r="AN3538" s="112">
        <f>IF(Q3538&lt;&gt;"",MONTH(Q3538),"")</f>
        <v/>
      </c>
      <c r="AO3538" s="112">
        <f>IFERROR(VALUE(V3538),0)</f>
        <v/>
      </c>
    </row>
    <row customFormat="1" customHeight="1" ht="29.25" r="3539" s="112" spans="1:41">
      <c r="A3539" s="127" t="n"/>
      <c r="B3539" s="113" t="n"/>
      <c r="C3539" s="127" t="n"/>
      <c r="D3539" s="127" t="n"/>
      <c r="E3539" s="114">
        <f>IF(F3539 &lt;&gt; "",VLOOKUP(F3539,CategoryLookup,2,FALSE), "")</f>
        <v/>
      </c>
      <c r="F3539" s="126" t="n"/>
      <c r="G3539" s="127" t="n"/>
      <c r="H3539" s="127" t="n"/>
      <c r="I3539" s="127" t="n"/>
      <c r="J3539" s="127" t="n"/>
      <c r="K3539" s="127" t="n"/>
      <c r="L3539" s="127" t="n"/>
      <c r="M3539" s="127" t="n"/>
      <c r="N3539" s="120" t="n"/>
      <c r="O3539" s="120" t="n"/>
      <c r="P3539" s="120" t="n"/>
      <c r="Q3539" s="120" t="n"/>
      <c r="R3539" s="121" t="n"/>
      <c r="S3539" s="121" t="n"/>
      <c r="T3539" s="121" t="n"/>
      <c r="U3539" s="121" t="n"/>
      <c r="V3539" s="117">
        <f>IF(P3539="NA","NA",IF(P3539&lt;&gt;"",TEXT(P3539-N3539,"[h].mm"),""))</f>
        <v/>
      </c>
      <c r="W3539" s="118">
        <f>IF(AND(R3539="",S3539=""),"",R3539+S3539)</f>
        <v/>
      </c>
      <c r="X3539" s="116">
        <f>IF(O3539&lt;&gt;"",DATE(YEAR(O3539), MONTH(O3539), DAY(O3539)),"")</f>
        <v/>
      </c>
      <c r="Y3539" s="122" t="n"/>
      <c r="Z3539" s="123" t="n"/>
      <c r="AA3539" s="117">
        <f>IF(F3539="Re-assigned","NA",IF(W3539="","",IF(W3539&gt;=VLOOKUP(D3539,SLAMatrix,3,FALSE),"Yes",IF(W3539&lt;VLOOKUP(D3539,SLAMatrix,2,FALSE),"No","Internal"))))</f>
        <v/>
      </c>
      <c r="AB3539" s="123" t="n"/>
      <c r="AC3539" s="123" t="n"/>
      <c r="AD3539" s="119" t="n"/>
      <c r="AE3539" s="125" t="n"/>
      <c r="AF3539" s="124">
        <f>MONTH(O3539)</f>
        <v/>
      </c>
      <c r="AG3539" s="124">
        <f>VLOOKUP(IFERROR(MID(AE3539,1,(FIND(",",AE3539,1)-1)),AE3539),Facility_Region_Mapping,2,FALSE)</f>
        <v/>
      </c>
      <c r="AH3539" s="124" t="n"/>
      <c r="AI3539" s="124">
        <f>IF(C3539&lt;&gt;"",IF(M3539="ESM User",getInterfaceName($C3539),"NA"),"")</f>
        <v/>
      </c>
      <c r="AJ3539" s="116">
        <f>IF(Q3539&lt;&gt;"",DATE(YEAR(Q3539), MONTH(Q3539), DAY(Q3539)),"")</f>
        <v/>
      </c>
      <c r="AK3539" s="130">
        <f>IF(Q3539&lt;&gt;0,Q3539-N3539,TODAY()-N3539)</f>
        <v/>
      </c>
      <c r="AL3539" s="112">
        <f>IF(F3539="Re-assigned",0,IF(H3539="Closed",0,IF(H3539="Service Restored",0,IF(H3539="",0,1))))</f>
        <v/>
      </c>
      <c r="AM3539" s="124">
        <f>IF(AL3539=0,"",IF(AK3539&gt;20.99,"Aged","Non-Aged"))</f>
        <v/>
      </c>
      <c r="AN3539" s="112">
        <f>IF(Q3539&lt;&gt;"",MONTH(Q3539),"")</f>
        <v/>
      </c>
      <c r="AO3539" s="112">
        <f>IFERROR(VALUE(V3539),0)</f>
        <v/>
      </c>
    </row>
    <row customFormat="1" customHeight="1" ht="29.25" r="3540" s="112" spans="1:41">
      <c r="A3540" s="127" t="n"/>
      <c r="B3540" s="113" t="n"/>
      <c r="C3540" s="127" t="n"/>
      <c r="D3540" s="127" t="n"/>
      <c r="E3540" s="114">
        <f>IF(F3540 &lt;&gt; "",VLOOKUP(F3540,CategoryLookup,2,FALSE), "")</f>
        <v/>
      </c>
      <c r="F3540" s="126" t="n"/>
      <c r="G3540" s="127" t="n"/>
      <c r="H3540" s="127" t="n"/>
      <c r="I3540" s="127" t="n"/>
      <c r="J3540" s="127" t="n"/>
      <c r="K3540" s="127" t="n"/>
      <c r="L3540" s="127" t="n"/>
      <c r="M3540" s="127" t="n"/>
      <c r="N3540" s="120" t="n"/>
      <c r="O3540" s="120" t="n"/>
      <c r="P3540" s="120" t="n"/>
      <c r="Q3540" s="120" t="n"/>
      <c r="R3540" s="121" t="n"/>
      <c r="S3540" s="121" t="n"/>
      <c r="T3540" s="121" t="n"/>
      <c r="U3540" s="121" t="n"/>
      <c r="V3540" s="117">
        <f>IF(P3540="NA","NA",IF(P3540&lt;&gt;"",TEXT(P3540-N3540,"[h].mm"),""))</f>
        <v/>
      </c>
      <c r="W3540" s="118">
        <f>IF(AND(R3540="",S3540=""),"",R3540+S3540)</f>
        <v/>
      </c>
      <c r="X3540" s="116">
        <f>IF(O3540&lt;&gt;"",DATE(YEAR(O3540), MONTH(O3540), DAY(O3540)),"")</f>
        <v/>
      </c>
      <c r="Y3540" s="122" t="n"/>
      <c r="Z3540" s="123" t="n"/>
      <c r="AA3540" s="117">
        <f>IF(F3540="Re-assigned","NA",IF(W3540="","",IF(W3540&gt;=VLOOKUP(D3540,SLAMatrix,3,FALSE),"Yes",IF(W3540&lt;VLOOKUP(D3540,SLAMatrix,2,FALSE),"No","Internal"))))</f>
        <v/>
      </c>
      <c r="AB3540" s="123" t="n"/>
      <c r="AC3540" s="123" t="n"/>
      <c r="AD3540" s="119" t="n"/>
      <c r="AE3540" s="125" t="n"/>
      <c r="AF3540" s="124">
        <f>MONTH(O3540)</f>
        <v/>
      </c>
      <c r="AG3540" s="124">
        <f>VLOOKUP(IFERROR(MID(AE3540,1,(FIND(",",AE3540,1)-1)),AE3540),Facility_Region_Mapping,2,FALSE)</f>
        <v/>
      </c>
      <c r="AH3540" s="124" t="n"/>
      <c r="AI3540" s="124">
        <f>IF(C3540&lt;&gt;"",IF(M3540="ESM User",getInterfaceName($C3540),"NA"),"")</f>
        <v/>
      </c>
      <c r="AJ3540" s="116">
        <f>IF(Q3540&lt;&gt;"",DATE(YEAR(Q3540), MONTH(Q3540), DAY(Q3540)),"")</f>
        <v/>
      </c>
      <c r="AK3540" s="130">
        <f>IF(Q3540&lt;&gt;0,Q3540-N3540,TODAY()-N3540)</f>
        <v/>
      </c>
      <c r="AL3540" s="112">
        <f>IF(F3540="Re-assigned",0,IF(H3540="Closed",0,IF(H3540="Service Restored",0,IF(H3540="",0,1))))</f>
        <v/>
      </c>
      <c r="AM3540" s="124">
        <f>IF(AL3540=0,"",IF(AK3540&gt;20.99,"Aged","Non-Aged"))</f>
        <v/>
      </c>
      <c r="AN3540" s="112">
        <f>IF(Q3540&lt;&gt;"",MONTH(Q3540),"")</f>
        <v/>
      </c>
      <c r="AO3540" s="112">
        <f>IFERROR(VALUE(V3540),0)</f>
        <v/>
      </c>
    </row>
    <row customFormat="1" customHeight="1" ht="29.25" r="3541" s="112" spans="1:41">
      <c r="A3541" s="127" t="n"/>
      <c r="B3541" s="113" t="n"/>
      <c r="C3541" s="127" t="n"/>
      <c r="D3541" s="127" t="n"/>
      <c r="E3541" s="114">
        <f>IF(F3541 &lt;&gt; "",VLOOKUP(F3541,CategoryLookup,2,FALSE), "")</f>
        <v/>
      </c>
      <c r="F3541" s="126" t="n"/>
      <c r="G3541" s="127" t="n"/>
      <c r="H3541" s="127" t="n"/>
      <c r="I3541" s="127" t="n"/>
      <c r="J3541" s="127" t="n"/>
      <c r="K3541" s="127" t="n"/>
      <c r="L3541" s="127" t="n"/>
      <c r="M3541" s="127" t="n"/>
      <c r="N3541" s="120" t="n"/>
      <c r="O3541" s="120" t="n"/>
      <c r="P3541" s="120" t="n"/>
      <c r="Q3541" s="120" t="n"/>
      <c r="R3541" s="121" t="n"/>
      <c r="S3541" s="121" t="n"/>
      <c r="T3541" s="121" t="n"/>
      <c r="U3541" s="121" t="n"/>
      <c r="V3541" s="117">
        <f>IF(P3541="NA","NA",IF(P3541&lt;&gt;"",TEXT(P3541-N3541,"[h].mm"),""))</f>
        <v/>
      </c>
      <c r="W3541" s="118">
        <f>IF(AND(R3541="",S3541=""),"",R3541+S3541)</f>
        <v/>
      </c>
      <c r="X3541" s="116">
        <f>IF(O3541&lt;&gt;"",DATE(YEAR(O3541), MONTH(O3541), DAY(O3541)),"")</f>
        <v/>
      </c>
      <c r="Y3541" s="122" t="n"/>
      <c r="Z3541" s="123" t="n"/>
      <c r="AA3541" s="117">
        <f>IF(F3541="Re-assigned","NA",IF(W3541="","",IF(W3541&gt;=VLOOKUP(D3541,SLAMatrix,3,FALSE),"Yes",IF(W3541&lt;VLOOKUP(D3541,SLAMatrix,2,FALSE),"No","Internal"))))</f>
        <v/>
      </c>
      <c r="AB3541" s="123" t="n"/>
      <c r="AC3541" s="123" t="n"/>
      <c r="AD3541" s="119" t="n"/>
      <c r="AE3541" s="125" t="n"/>
      <c r="AF3541" s="124">
        <f>MONTH(O3541)</f>
        <v/>
      </c>
      <c r="AG3541" s="124">
        <f>VLOOKUP(IFERROR(MID(AE3541,1,(FIND(",",AE3541,1)-1)),AE3541),Facility_Region_Mapping,2,FALSE)</f>
        <v/>
      </c>
      <c r="AH3541" s="124" t="n"/>
      <c r="AI3541" s="124">
        <f>IF(C3541&lt;&gt;"",IF(M3541="ESM User",getInterfaceName($C3541),"NA"),"")</f>
        <v/>
      </c>
      <c r="AJ3541" s="116">
        <f>IF(Q3541&lt;&gt;"",DATE(YEAR(Q3541), MONTH(Q3541), DAY(Q3541)),"")</f>
        <v/>
      </c>
      <c r="AK3541" s="130">
        <f>IF(Q3541&lt;&gt;0,Q3541-N3541,TODAY()-N3541)</f>
        <v/>
      </c>
      <c r="AL3541" s="112">
        <f>IF(F3541="Re-assigned",0,IF(H3541="Closed",0,IF(H3541="Service Restored",0,IF(H3541="",0,1))))</f>
        <v/>
      </c>
      <c r="AM3541" s="124">
        <f>IF(AL3541=0,"",IF(AK3541&gt;20.99,"Aged","Non-Aged"))</f>
        <v/>
      </c>
      <c r="AN3541" s="112">
        <f>IF(Q3541&lt;&gt;"",MONTH(Q3541),"")</f>
        <v/>
      </c>
      <c r="AO3541" s="112">
        <f>IFERROR(VALUE(V3541),0)</f>
        <v/>
      </c>
    </row>
    <row customFormat="1" customHeight="1" ht="29.25" r="3542" s="112" spans="1:41">
      <c r="A3542" s="127" t="n"/>
      <c r="B3542" s="113" t="n"/>
      <c r="C3542" s="127" t="n"/>
      <c r="D3542" s="127" t="n"/>
      <c r="E3542" s="114">
        <f>IF(F3542 &lt;&gt; "",VLOOKUP(F3542,CategoryLookup,2,FALSE), "")</f>
        <v/>
      </c>
      <c r="F3542" s="126" t="n"/>
      <c r="G3542" s="127" t="n"/>
      <c r="H3542" s="127" t="n"/>
      <c r="I3542" s="127" t="n"/>
      <c r="J3542" s="127" t="n"/>
      <c r="K3542" s="127" t="n"/>
      <c r="L3542" s="127" t="n"/>
      <c r="M3542" s="127" t="n"/>
      <c r="N3542" s="120" t="n"/>
      <c r="O3542" s="120" t="n"/>
      <c r="P3542" s="120" t="n"/>
      <c r="Q3542" s="120" t="n"/>
      <c r="R3542" s="121" t="n"/>
      <c r="S3542" s="121" t="n"/>
      <c r="T3542" s="121" t="n"/>
      <c r="U3542" s="121" t="n"/>
      <c r="V3542" s="117">
        <f>IF(P3542="NA","NA",IF(P3542&lt;&gt;"",TEXT(P3542-N3542,"[h].mm"),""))</f>
        <v/>
      </c>
      <c r="W3542" s="118">
        <f>IF(AND(R3542="",S3542=""),"",R3542+S3542)</f>
        <v/>
      </c>
      <c r="X3542" s="116">
        <f>IF(O3542&lt;&gt;"",DATE(YEAR(O3542), MONTH(O3542), DAY(O3542)),"")</f>
        <v/>
      </c>
      <c r="Y3542" s="122" t="n"/>
      <c r="Z3542" s="123" t="n"/>
      <c r="AA3542" s="117">
        <f>IF(F3542="Re-assigned","NA",IF(W3542="","",IF(W3542&gt;=VLOOKUP(D3542,SLAMatrix,3,FALSE),"Yes",IF(W3542&lt;VLOOKUP(D3542,SLAMatrix,2,FALSE),"No","Internal"))))</f>
        <v/>
      </c>
      <c r="AB3542" s="123" t="n"/>
      <c r="AC3542" s="123" t="n"/>
      <c r="AD3542" s="119" t="n"/>
      <c r="AE3542" s="125" t="n"/>
      <c r="AF3542" s="124">
        <f>MONTH(O3542)</f>
        <v/>
      </c>
      <c r="AG3542" s="124">
        <f>VLOOKUP(IFERROR(MID(AE3542,1,(FIND(",",AE3542,1)-1)),AE3542),Facility_Region_Mapping,2,FALSE)</f>
        <v/>
      </c>
      <c r="AH3542" s="124" t="n"/>
      <c r="AI3542" s="124">
        <f>IF(C3542&lt;&gt;"",IF(M3542="ESM User",getInterfaceName($C3542),"NA"),"")</f>
        <v/>
      </c>
      <c r="AJ3542" s="116">
        <f>IF(Q3542&lt;&gt;"",DATE(YEAR(Q3542), MONTH(Q3542), DAY(Q3542)),"")</f>
        <v/>
      </c>
      <c r="AK3542" s="130">
        <f>IF(Q3542&lt;&gt;0,Q3542-N3542,TODAY()-N3542)</f>
        <v/>
      </c>
      <c r="AL3542" s="112">
        <f>IF(F3542="Re-assigned",0,IF(H3542="Closed",0,IF(H3542="Service Restored",0,IF(H3542="",0,1))))</f>
        <v/>
      </c>
      <c r="AM3542" s="124">
        <f>IF(AL3542=0,"",IF(AK3542&gt;20.99,"Aged","Non-Aged"))</f>
        <v/>
      </c>
      <c r="AN3542" s="112">
        <f>IF(Q3542&lt;&gt;"",MONTH(Q3542),"")</f>
        <v/>
      </c>
      <c r="AO3542" s="112">
        <f>IFERROR(VALUE(V3542),0)</f>
        <v/>
      </c>
    </row>
    <row customFormat="1" customHeight="1" ht="29.25" r="3543" s="112" spans="1:41">
      <c r="A3543" s="127" t="n"/>
      <c r="B3543" s="113" t="n"/>
      <c r="C3543" s="127" t="n"/>
      <c r="D3543" s="127" t="n"/>
      <c r="E3543" s="114">
        <f>IF(F3543 &lt;&gt; "",VLOOKUP(F3543,CategoryLookup,2,FALSE), "")</f>
        <v/>
      </c>
      <c r="F3543" s="126" t="n"/>
      <c r="G3543" s="127" t="n"/>
      <c r="H3543" s="127" t="n"/>
      <c r="I3543" s="127" t="n"/>
      <c r="J3543" s="127" t="n"/>
      <c r="K3543" s="127" t="n"/>
      <c r="L3543" s="127" t="n"/>
      <c r="M3543" s="127" t="n"/>
      <c r="N3543" s="120" t="n"/>
      <c r="O3543" s="120" t="n"/>
      <c r="P3543" s="120" t="n"/>
      <c r="Q3543" s="120" t="n"/>
      <c r="R3543" s="121" t="n"/>
      <c r="S3543" s="121" t="n"/>
      <c r="T3543" s="121" t="n"/>
      <c r="U3543" s="121" t="n"/>
      <c r="V3543" s="117">
        <f>IF(P3543="NA","NA",IF(P3543&lt;&gt;"",TEXT(P3543-N3543,"[h].mm"),""))</f>
        <v/>
      </c>
      <c r="W3543" s="118">
        <f>IF(AND(R3543="",S3543=""),"",R3543+S3543)</f>
        <v/>
      </c>
      <c r="X3543" s="116">
        <f>IF(O3543&lt;&gt;"",DATE(YEAR(O3543), MONTH(O3543), DAY(O3543)),"")</f>
        <v/>
      </c>
      <c r="Y3543" s="122" t="n"/>
      <c r="Z3543" s="123" t="n"/>
      <c r="AA3543" s="117">
        <f>IF(F3543="Re-assigned","NA",IF(W3543="","",IF(W3543&gt;=VLOOKUP(D3543,SLAMatrix,3,FALSE),"Yes",IF(W3543&lt;VLOOKUP(D3543,SLAMatrix,2,FALSE),"No","Internal"))))</f>
        <v/>
      </c>
      <c r="AB3543" s="123" t="n"/>
      <c r="AC3543" s="123" t="n"/>
      <c r="AD3543" s="119" t="n"/>
      <c r="AE3543" s="125" t="n"/>
      <c r="AF3543" s="124">
        <f>MONTH(O3543)</f>
        <v/>
      </c>
      <c r="AG3543" s="124">
        <f>VLOOKUP(IFERROR(MID(AE3543,1,(FIND(",",AE3543,1)-1)),AE3543),Facility_Region_Mapping,2,FALSE)</f>
        <v/>
      </c>
      <c r="AH3543" s="124" t="n"/>
      <c r="AI3543" s="124">
        <f>IF(C3543&lt;&gt;"",IF(M3543="ESM User",getInterfaceName($C3543),"NA"),"")</f>
        <v/>
      </c>
      <c r="AJ3543" s="116">
        <f>IF(Q3543&lt;&gt;"",DATE(YEAR(Q3543), MONTH(Q3543), DAY(Q3543)),"")</f>
        <v/>
      </c>
      <c r="AK3543" s="130">
        <f>IF(Q3543&lt;&gt;0,Q3543-N3543,TODAY()-N3543)</f>
        <v/>
      </c>
      <c r="AL3543" s="112">
        <f>IF(F3543="Re-assigned",0,IF(H3543="Closed",0,IF(H3543="Service Restored",0,IF(H3543="",0,1))))</f>
        <v/>
      </c>
      <c r="AM3543" s="124">
        <f>IF(AL3543=0,"",IF(AK3543&gt;20.99,"Aged","Non-Aged"))</f>
        <v/>
      </c>
      <c r="AN3543" s="112">
        <f>IF(Q3543&lt;&gt;"",MONTH(Q3543),"")</f>
        <v/>
      </c>
      <c r="AO3543" s="112">
        <f>IFERROR(VALUE(V3543),0)</f>
        <v/>
      </c>
    </row>
    <row customFormat="1" customHeight="1" ht="29.25" r="3544" s="112" spans="1:41">
      <c r="A3544" s="127" t="n"/>
      <c r="B3544" s="113" t="n"/>
      <c r="C3544" s="127" t="n"/>
      <c r="D3544" s="127" t="n"/>
      <c r="E3544" s="114">
        <f>IF(F3544 &lt;&gt; "",VLOOKUP(F3544,CategoryLookup,2,FALSE), "")</f>
        <v/>
      </c>
      <c r="F3544" s="126" t="n"/>
      <c r="G3544" s="127" t="n"/>
      <c r="H3544" s="127" t="n"/>
      <c r="I3544" s="127" t="n"/>
      <c r="J3544" s="127" t="n"/>
      <c r="K3544" s="127" t="n"/>
      <c r="L3544" s="127" t="n"/>
      <c r="M3544" s="127" t="n"/>
      <c r="N3544" s="120" t="n"/>
      <c r="O3544" s="120" t="n"/>
      <c r="P3544" s="120" t="n"/>
      <c r="Q3544" s="120" t="n"/>
      <c r="R3544" s="121" t="n"/>
      <c r="S3544" s="121" t="n"/>
      <c r="T3544" s="121" t="n"/>
      <c r="U3544" s="121" t="n"/>
      <c r="V3544" s="117">
        <f>IF(P3544="NA","NA",IF(P3544&lt;&gt;"",TEXT(P3544-N3544,"[h].mm"),""))</f>
        <v/>
      </c>
      <c r="W3544" s="118">
        <f>IF(AND(R3544="",S3544=""),"",R3544+S3544)</f>
        <v/>
      </c>
      <c r="X3544" s="116">
        <f>IF(O3544&lt;&gt;"",DATE(YEAR(O3544), MONTH(O3544), DAY(O3544)),"")</f>
        <v/>
      </c>
      <c r="Y3544" s="122" t="n"/>
      <c r="Z3544" s="123" t="n"/>
      <c r="AA3544" s="117">
        <f>IF(F3544="Re-assigned","NA",IF(W3544="","",IF(W3544&gt;=VLOOKUP(D3544,SLAMatrix,3,FALSE),"Yes",IF(W3544&lt;VLOOKUP(D3544,SLAMatrix,2,FALSE),"No","Internal"))))</f>
        <v/>
      </c>
      <c r="AB3544" s="123" t="n"/>
      <c r="AC3544" s="123" t="n"/>
      <c r="AD3544" s="119" t="n"/>
      <c r="AE3544" s="125" t="n"/>
      <c r="AF3544" s="124">
        <f>MONTH(O3544)</f>
        <v/>
      </c>
      <c r="AG3544" s="124">
        <f>VLOOKUP(IFERROR(MID(AE3544,1,(FIND(",",AE3544,1)-1)),AE3544),Facility_Region_Mapping,2,FALSE)</f>
        <v/>
      </c>
      <c r="AH3544" s="124" t="n"/>
      <c r="AI3544" s="124">
        <f>IF(C3544&lt;&gt;"",IF(M3544="ESM User",getInterfaceName($C3544),"NA"),"")</f>
        <v/>
      </c>
      <c r="AJ3544" s="116">
        <f>IF(Q3544&lt;&gt;"",DATE(YEAR(Q3544), MONTH(Q3544), DAY(Q3544)),"")</f>
        <v/>
      </c>
      <c r="AK3544" s="130">
        <f>IF(Q3544&lt;&gt;0,Q3544-N3544,TODAY()-N3544)</f>
        <v/>
      </c>
      <c r="AL3544" s="112">
        <f>IF(F3544="Re-assigned",0,IF(H3544="Closed",0,IF(H3544="Service Restored",0,IF(H3544="",0,1))))</f>
        <v/>
      </c>
      <c r="AM3544" s="124">
        <f>IF(AL3544=0,"",IF(AK3544&gt;20.99,"Aged","Non-Aged"))</f>
        <v/>
      </c>
      <c r="AN3544" s="112">
        <f>IF(Q3544&lt;&gt;"",MONTH(Q3544),"")</f>
        <v/>
      </c>
      <c r="AO3544" s="112">
        <f>IFERROR(VALUE(V3544),0)</f>
        <v/>
      </c>
    </row>
    <row customFormat="1" customHeight="1" ht="29.25" r="3545" s="112" spans="1:41">
      <c r="A3545" s="127" t="n"/>
      <c r="B3545" s="113" t="n"/>
      <c r="C3545" s="127" t="n"/>
      <c r="D3545" s="127" t="n"/>
      <c r="E3545" s="114">
        <f>IF(F3545 &lt;&gt; "",VLOOKUP(F3545,CategoryLookup,2,FALSE), "")</f>
        <v/>
      </c>
      <c r="F3545" s="126" t="n"/>
      <c r="G3545" s="127" t="n"/>
      <c r="H3545" s="127" t="n"/>
      <c r="I3545" s="127" t="n"/>
      <c r="J3545" s="127" t="n"/>
      <c r="K3545" s="127" t="n"/>
      <c r="L3545" s="127" t="n"/>
      <c r="M3545" s="127" t="n"/>
      <c r="N3545" s="120" t="n"/>
      <c r="O3545" s="120" t="n"/>
      <c r="P3545" s="120" t="n"/>
      <c r="Q3545" s="120" t="n"/>
      <c r="R3545" s="121" t="n"/>
      <c r="S3545" s="121" t="n"/>
      <c r="T3545" s="121" t="n"/>
      <c r="U3545" s="121" t="n"/>
      <c r="V3545" s="117">
        <f>IF(P3545="NA","NA",IF(P3545&lt;&gt;"",TEXT(P3545-N3545,"[h].mm"),""))</f>
        <v/>
      </c>
      <c r="W3545" s="118">
        <f>IF(AND(R3545="",S3545=""),"",R3545+S3545)</f>
        <v/>
      </c>
      <c r="X3545" s="116">
        <f>IF(O3545&lt;&gt;"",DATE(YEAR(O3545), MONTH(O3545), DAY(O3545)),"")</f>
        <v/>
      </c>
      <c r="Y3545" s="122" t="n"/>
      <c r="Z3545" s="123" t="n"/>
      <c r="AA3545" s="117">
        <f>IF(F3545="Re-assigned","NA",IF(W3545="","",IF(W3545&gt;=VLOOKUP(D3545,SLAMatrix,3,FALSE),"Yes",IF(W3545&lt;VLOOKUP(D3545,SLAMatrix,2,FALSE),"No","Internal"))))</f>
        <v/>
      </c>
      <c r="AB3545" s="123" t="n"/>
      <c r="AC3545" s="123" t="n"/>
      <c r="AD3545" s="119" t="n"/>
      <c r="AE3545" s="125" t="n"/>
      <c r="AF3545" s="124">
        <f>MONTH(O3545)</f>
        <v/>
      </c>
      <c r="AG3545" s="124">
        <f>VLOOKUP(IFERROR(MID(AE3545,1,(FIND(",",AE3545,1)-1)),AE3545),Facility_Region_Mapping,2,FALSE)</f>
        <v/>
      </c>
      <c r="AH3545" s="124" t="n"/>
      <c r="AI3545" s="124">
        <f>IF(C3545&lt;&gt;"",IF(M3545="ESM User",getInterfaceName($C3545),"NA"),"")</f>
        <v/>
      </c>
      <c r="AJ3545" s="116">
        <f>IF(Q3545&lt;&gt;"",DATE(YEAR(Q3545), MONTH(Q3545), DAY(Q3545)),"")</f>
        <v/>
      </c>
      <c r="AK3545" s="130">
        <f>IF(Q3545&lt;&gt;0,Q3545-N3545,TODAY()-N3545)</f>
        <v/>
      </c>
      <c r="AL3545" s="112">
        <f>IF(F3545="Re-assigned",0,IF(H3545="Closed",0,IF(H3545="Service Restored",0,IF(H3545="",0,1))))</f>
        <v/>
      </c>
      <c r="AM3545" s="124">
        <f>IF(AL3545=0,"",IF(AK3545&gt;20.99,"Aged","Non-Aged"))</f>
        <v/>
      </c>
      <c r="AN3545" s="112">
        <f>IF(Q3545&lt;&gt;"",MONTH(Q3545),"")</f>
        <v/>
      </c>
      <c r="AO3545" s="112">
        <f>IFERROR(VALUE(V3545),0)</f>
        <v/>
      </c>
    </row>
    <row customFormat="1" customHeight="1" ht="29.25" r="3546" s="112" spans="1:41">
      <c r="A3546" s="127" t="n"/>
      <c r="B3546" s="113" t="n"/>
      <c r="C3546" s="127" t="n"/>
      <c r="D3546" s="127" t="n"/>
      <c r="E3546" s="114">
        <f>IF(F3546 &lt;&gt; "",VLOOKUP(F3546,CategoryLookup,2,FALSE), "")</f>
        <v/>
      </c>
      <c r="F3546" s="126" t="n"/>
      <c r="G3546" s="127" t="n"/>
      <c r="H3546" s="127" t="n"/>
      <c r="I3546" s="127" t="n"/>
      <c r="J3546" s="127" t="n"/>
      <c r="K3546" s="127" t="n"/>
      <c r="L3546" s="127" t="n"/>
      <c r="M3546" s="127" t="n"/>
      <c r="N3546" s="120" t="n"/>
      <c r="O3546" s="120" t="n"/>
      <c r="P3546" s="120" t="n"/>
      <c r="Q3546" s="120" t="n"/>
      <c r="R3546" s="121" t="n"/>
      <c r="S3546" s="121" t="n"/>
      <c r="T3546" s="121" t="n"/>
      <c r="U3546" s="121" t="n"/>
      <c r="V3546" s="117">
        <f>IF(P3546="NA","NA",IF(P3546&lt;&gt;"",TEXT(P3546-N3546,"[h].mm"),""))</f>
        <v/>
      </c>
      <c r="W3546" s="118">
        <f>IF(AND(R3546="",S3546=""),"",R3546+S3546)</f>
        <v/>
      </c>
      <c r="X3546" s="116">
        <f>IF(O3546&lt;&gt;"",DATE(YEAR(O3546), MONTH(O3546), DAY(O3546)),"")</f>
        <v/>
      </c>
      <c r="Y3546" s="122" t="n"/>
      <c r="Z3546" s="123" t="n"/>
      <c r="AA3546" s="117">
        <f>IF(F3546="Re-assigned","NA",IF(W3546="","",IF(W3546&gt;=VLOOKUP(D3546,SLAMatrix,3,FALSE),"Yes",IF(W3546&lt;VLOOKUP(D3546,SLAMatrix,2,FALSE),"No","Internal"))))</f>
        <v/>
      </c>
      <c r="AB3546" s="123" t="n"/>
      <c r="AC3546" s="123" t="n"/>
      <c r="AD3546" s="119" t="n"/>
      <c r="AE3546" s="125" t="n"/>
      <c r="AF3546" s="124">
        <f>MONTH(O3546)</f>
        <v/>
      </c>
      <c r="AG3546" s="124">
        <f>VLOOKUP(IFERROR(MID(AE3546,1,(FIND(",",AE3546,1)-1)),AE3546),Facility_Region_Mapping,2,FALSE)</f>
        <v/>
      </c>
      <c r="AH3546" s="124" t="n"/>
      <c r="AI3546" s="124">
        <f>IF(C3546&lt;&gt;"",IF(M3546="ESM User",getInterfaceName($C3546),"NA"),"")</f>
        <v/>
      </c>
      <c r="AJ3546" s="116">
        <f>IF(Q3546&lt;&gt;"",DATE(YEAR(Q3546), MONTH(Q3546), DAY(Q3546)),"")</f>
        <v/>
      </c>
      <c r="AK3546" s="130">
        <f>IF(Q3546&lt;&gt;0,Q3546-N3546,TODAY()-N3546)</f>
        <v/>
      </c>
      <c r="AL3546" s="112">
        <f>IF(F3546="Re-assigned",0,IF(H3546="Closed",0,IF(H3546="Service Restored",0,IF(H3546="",0,1))))</f>
        <v/>
      </c>
      <c r="AM3546" s="124">
        <f>IF(AL3546=0,"",IF(AK3546&gt;20.99,"Aged","Non-Aged"))</f>
        <v/>
      </c>
      <c r="AN3546" s="112">
        <f>IF(Q3546&lt;&gt;"",MONTH(Q3546),"")</f>
        <v/>
      </c>
      <c r="AO3546" s="112">
        <f>IFERROR(VALUE(V3546),0)</f>
        <v/>
      </c>
    </row>
    <row customFormat="1" customHeight="1" ht="29.25" r="3547" s="112" spans="1:41">
      <c r="A3547" s="127" t="n"/>
      <c r="B3547" s="113" t="n"/>
      <c r="C3547" s="127" t="n"/>
      <c r="D3547" s="127" t="n"/>
      <c r="E3547" s="114">
        <f>IF(F3547 &lt;&gt; "",VLOOKUP(F3547,CategoryLookup,2,FALSE), "")</f>
        <v/>
      </c>
      <c r="F3547" s="126" t="n"/>
      <c r="G3547" s="127" t="n"/>
      <c r="H3547" s="127" t="n"/>
      <c r="I3547" s="127" t="n"/>
      <c r="J3547" s="127" t="n"/>
      <c r="K3547" s="127" t="n"/>
      <c r="L3547" s="127" t="n"/>
      <c r="M3547" s="127" t="n"/>
      <c r="N3547" s="120" t="n"/>
      <c r="O3547" s="120" t="n"/>
      <c r="P3547" s="120" t="n"/>
      <c r="Q3547" s="120" t="n"/>
      <c r="R3547" s="121" t="n"/>
      <c r="S3547" s="121" t="n"/>
      <c r="T3547" s="121" t="n"/>
      <c r="U3547" s="121" t="n"/>
      <c r="V3547" s="117">
        <f>IF(P3547="NA","NA",IF(P3547&lt;&gt;"",TEXT(P3547-N3547,"[h].mm"),""))</f>
        <v/>
      </c>
      <c r="W3547" s="118">
        <f>IF(AND(R3547="",S3547=""),"",R3547+S3547)</f>
        <v/>
      </c>
      <c r="X3547" s="116">
        <f>IF(O3547&lt;&gt;"",DATE(YEAR(O3547), MONTH(O3547), DAY(O3547)),"")</f>
        <v/>
      </c>
      <c r="Y3547" s="122" t="n"/>
      <c r="Z3547" s="123" t="n"/>
      <c r="AA3547" s="117">
        <f>IF(F3547="Re-assigned","NA",IF(W3547="","",IF(W3547&gt;=VLOOKUP(D3547,SLAMatrix,3,FALSE),"Yes",IF(W3547&lt;VLOOKUP(D3547,SLAMatrix,2,FALSE),"No","Internal"))))</f>
        <v/>
      </c>
      <c r="AB3547" s="123" t="n"/>
      <c r="AC3547" s="123" t="n"/>
      <c r="AD3547" s="119" t="n"/>
      <c r="AE3547" s="125" t="n"/>
      <c r="AF3547" s="124">
        <f>MONTH(O3547)</f>
        <v/>
      </c>
      <c r="AG3547" s="124">
        <f>VLOOKUP(IFERROR(MID(AE3547,1,(FIND(",",AE3547,1)-1)),AE3547),Facility_Region_Mapping,2,FALSE)</f>
        <v/>
      </c>
      <c r="AH3547" s="124" t="n"/>
      <c r="AI3547" s="124">
        <f>IF(C3547&lt;&gt;"",IF(M3547="ESM User",getInterfaceName($C3547),"NA"),"")</f>
        <v/>
      </c>
      <c r="AJ3547" s="116">
        <f>IF(Q3547&lt;&gt;"",DATE(YEAR(Q3547), MONTH(Q3547), DAY(Q3547)),"")</f>
        <v/>
      </c>
      <c r="AK3547" s="130">
        <f>IF(Q3547&lt;&gt;0,Q3547-N3547,TODAY()-N3547)</f>
        <v/>
      </c>
      <c r="AL3547" s="112">
        <f>IF(F3547="Re-assigned",0,IF(H3547="Closed",0,IF(H3547="Service Restored",0,IF(H3547="",0,1))))</f>
        <v/>
      </c>
      <c r="AM3547" s="124">
        <f>IF(AL3547=0,"",IF(AK3547&gt;20.99,"Aged","Non-Aged"))</f>
        <v/>
      </c>
      <c r="AN3547" s="112">
        <f>IF(Q3547&lt;&gt;"",MONTH(Q3547),"")</f>
        <v/>
      </c>
      <c r="AO3547" s="112">
        <f>IFERROR(VALUE(V3547),0)</f>
        <v/>
      </c>
    </row>
    <row customFormat="1" customHeight="1" ht="29.25" r="3548" s="112" spans="1:41">
      <c r="A3548" s="127" t="n"/>
      <c r="B3548" s="113" t="n"/>
      <c r="C3548" s="127" t="n"/>
      <c r="D3548" s="127" t="n"/>
      <c r="E3548" s="114">
        <f>IF(F3548 &lt;&gt; "",VLOOKUP(F3548,CategoryLookup,2,FALSE), "")</f>
        <v/>
      </c>
      <c r="F3548" s="126" t="n"/>
      <c r="G3548" s="127" t="n"/>
      <c r="H3548" s="127" t="n"/>
      <c r="I3548" s="127" t="n"/>
      <c r="J3548" s="127" t="n"/>
      <c r="K3548" s="127" t="n"/>
      <c r="L3548" s="127" t="n"/>
      <c r="M3548" s="127" t="n"/>
      <c r="N3548" s="120" t="n"/>
      <c r="O3548" s="120" t="n"/>
      <c r="P3548" s="120" t="n"/>
      <c r="Q3548" s="120" t="n"/>
      <c r="R3548" s="121" t="n"/>
      <c r="S3548" s="121" t="n"/>
      <c r="T3548" s="121" t="n"/>
      <c r="U3548" s="121" t="n"/>
      <c r="V3548" s="117">
        <f>IF(P3548="NA","NA",IF(P3548&lt;&gt;"",TEXT(P3548-N3548,"[h].mm"),""))</f>
        <v/>
      </c>
      <c r="W3548" s="118">
        <f>IF(AND(R3548="",S3548=""),"",R3548+S3548)</f>
        <v/>
      </c>
      <c r="X3548" s="116">
        <f>IF(O3548&lt;&gt;"",DATE(YEAR(O3548), MONTH(O3548), DAY(O3548)),"")</f>
        <v/>
      </c>
      <c r="Y3548" s="122" t="n"/>
      <c r="Z3548" s="123" t="n"/>
      <c r="AA3548" s="117">
        <f>IF(F3548="Re-assigned","NA",IF(W3548="","",IF(W3548&gt;=VLOOKUP(D3548,SLAMatrix,3,FALSE),"Yes",IF(W3548&lt;VLOOKUP(D3548,SLAMatrix,2,FALSE),"No","Internal"))))</f>
        <v/>
      </c>
      <c r="AB3548" s="123" t="n"/>
      <c r="AC3548" s="123" t="n"/>
      <c r="AD3548" s="119" t="n"/>
      <c r="AE3548" s="125" t="n"/>
      <c r="AF3548" s="124">
        <f>MONTH(O3548)</f>
        <v/>
      </c>
      <c r="AG3548" s="124">
        <f>VLOOKUP(IFERROR(MID(AE3548,1,(FIND(",",AE3548,1)-1)),AE3548),Facility_Region_Mapping,2,FALSE)</f>
        <v/>
      </c>
      <c r="AH3548" s="124" t="n"/>
      <c r="AI3548" s="124">
        <f>IF(C3548&lt;&gt;"",IF(M3548="ESM User",getInterfaceName($C3548),"NA"),"")</f>
        <v/>
      </c>
      <c r="AJ3548" s="116">
        <f>IF(Q3548&lt;&gt;"",DATE(YEAR(Q3548), MONTH(Q3548), DAY(Q3548)),"")</f>
        <v/>
      </c>
      <c r="AK3548" s="130">
        <f>IF(Q3548&lt;&gt;0,Q3548-N3548,TODAY()-N3548)</f>
        <v/>
      </c>
      <c r="AL3548" s="112">
        <f>IF(F3548="Re-assigned",0,IF(H3548="Closed",0,IF(H3548="Service Restored",0,IF(H3548="",0,1))))</f>
        <v/>
      </c>
      <c r="AM3548" s="124">
        <f>IF(AL3548=0,"",IF(AK3548&gt;20.99,"Aged","Non-Aged"))</f>
        <v/>
      </c>
      <c r="AN3548" s="112">
        <f>IF(Q3548&lt;&gt;"",MONTH(Q3548),"")</f>
        <v/>
      </c>
      <c r="AO3548" s="112">
        <f>IFERROR(VALUE(V3548),0)</f>
        <v/>
      </c>
    </row>
    <row customFormat="1" customHeight="1" ht="29.25" r="3549" s="112" spans="1:41">
      <c r="A3549" s="127" t="n"/>
      <c r="B3549" s="113" t="n"/>
      <c r="C3549" s="127" t="n"/>
      <c r="D3549" s="127" t="n"/>
      <c r="E3549" s="114">
        <f>IF(F3549 &lt;&gt; "",VLOOKUP(F3549,CategoryLookup,2,FALSE), "")</f>
        <v/>
      </c>
      <c r="F3549" s="126" t="n"/>
      <c r="G3549" s="127" t="n"/>
      <c r="H3549" s="127" t="n"/>
      <c r="I3549" s="127" t="n"/>
      <c r="J3549" s="127" t="n"/>
      <c r="K3549" s="127" t="n"/>
      <c r="L3549" s="127" t="n"/>
      <c r="M3549" s="127" t="n"/>
      <c r="N3549" s="120" t="n"/>
      <c r="O3549" s="120" t="n"/>
      <c r="P3549" s="120" t="n"/>
      <c r="Q3549" s="120" t="n"/>
      <c r="R3549" s="121" t="n"/>
      <c r="S3549" s="121" t="n"/>
      <c r="T3549" s="121" t="n"/>
      <c r="U3549" s="121" t="n"/>
      <c r="V3549" s="117">
        <f>IF(P3549="NA","NA",IF(P3549&lt;&gt;"",TEXT(P3549-N3549,"[h].mm"),""))</f>
        <v/>
      </c>
      <c r="W3549" s="118">
        <f>IF(AND(R3549="",S3549=""),"",R3549+S3549)</f>
        <v/>
      </c>
      <c r="X3549" s="116">
        <f>IF(O3549&lt;&gt;"",DATE(YEAR(O3549), MONTH(O3549), DAY(O3549)),"")</f>
        <v/>
      </c>
      <c r="Y3549" s="122" t="n"/>
      <c r="Z3549" s="123" t="n"/>
      <c r="AA3549" s="117">
        <f>IF(F3549="Re-assigned","NA",IF(W3549="","",IF(W3549&gt;=VLOOKUP(D3549,SLAMatrix,3,FALSE),"Yes",IF(W3549&lt;VLOOKUP(D3549,SLAMatrix,2,FALSE),"No","Internal"))))</f>
        <v/>
      </c>
      <c r="AB3549" s="123" t="n"/>
      <c r="AC3549" s="123" t="n"/>
      <c r="AD3549" s="119" t="n"/>
      <c r="AE3549" s="125" t="n"/>
      <c r="AF3549" s="124">
        <f>MONTH(O3549)</f>
        <v/>
      </c>
      <c r="AG3549" s="124">
        <f>VLOOKUP(IFERROR(MID(AE3549,1,(FIND(",",AE3549,1)-1)),AE3549),Facility_Region_Mapping,2,FALSE)</f>
        <v/>
      </c>
      <c r="AH3549" s="124" t="n"/>
      <c r="AI3549" s="124">
        <f>IF(C3549&lt;&gt;"",IF(M3549="ESM User",getInterfaceName($C3549),"NA"),"")</f>
        <v/>
      </c>
      <c r="AJ3549" s="116">
        <f>IF(Q3549&lt;&gt;"",DATE(YEAR(Q3549), MONTH(Q3549), DAY(Q3549)),"")</f>
        <v/>
      </c>
      <c r="AK3549" s="130">
        <f>IF(Q3549&lt;&gt;0,Q3549-N3549,TODAY()-N3549)</f>
        <v/>
      </c>
      <c r="AL3549" s="112">
        <f>IF(F3549="Re-assigned",0,IF(H3549="Closed",0,IF(H3549="Service Restored",0,IF(H3549="",0,1))))</f>
        <v/>
      </c>
      <c r="AM3549" s="124">
        <f>IF(AL3549=0,"",IF(AK3549&gt;20.99,"Aged","Non-Aged"))</f>
        <v/>
      </c>
      <c r="AN3549" s="112">
        <f>IF(Q3549&lt;&gt;"",MONTH(Q3549),"")</f>
        <v/>
      </c>
      <c r="AO3549" s="112">
        <f>IFERROR(VALUE(V3549),0)</f>
        <v/>
      </c>
    </row>
    <row customFormat="1" customHeight="1" ht="29.25" r="3550" s="112" spans="1:41">
      <c r="A3550" s="127" t="n"/>
      <c r="B3550" s="113" t="n"/>
      <c r="C3550" s="127" t="n"/>
      <c r="D3550" s="127" t="n"/>
      <c r="E3550" s="114">
        <f>IF(F3550 &lt;&gt; "",VLOOKUP(F3550,CategoryLookup,2,FALSE), "")</f>
        <v/>
      </c>
      <c r="F3550" s="126" t="n"/>
      <c r="G3550" s="127" t="n"/>
      <c r="H3550" s="127" t="n"/>
      <c r="I3550" s="127" t="n"/>
      <c r="J3550" s="127" t="n"/>
      <c r="K3550" s="127" t="n"/>
      <c r="L3550" s="127" t="n"/>
      <c r="M3550" s="127" t="n"/>
      <c r="N3550" s="120" t="n"/>
      <c r="O3550" s="120" t="n"/>
      <c r="P3550" s="120" t="n"/>
      <c r="Q3550" s="120" t="n"/>
      <c r="R3550" s="121" t="n"/>
      <c r="S3550" s="121" t="n"/>
      <c r="T3550" s="121" t="n"/>
      <c r="U3550" s="121" t="n"/>
      <c r="V3550" s="117">
        <f>IF(P3550="NA","NA",IF(P3550&lt;&gt;"",TEXT(P3550-N3550,"[h].mm"),""))</f>
        <v/>
      </c>
      <c r="W3550" s="118">
        <f>IF(AND(R3550="",S3550=""),"",R3550+S3550)</f>
        <v/>
      </c>
      <c r="X3550" s="116">
        <f>IF(O3550&lt;&gt;"",DATE(YEAR(O3550), MONTH(O3550), DAY(O3550)),"")</f>
        <v/>
      </c>
      <c r="Y3550" s="122" t="n"/>
      <c r="Z3550" s="123" t="n"/>
      <c r="AA3550" s="117">
        <f>IF(F3550="Re-assigned","NA",IF(W3550="","",IF(W3550&gt;=VLOOKUP(D3550,SLAMatrix,3,FALSE),"Yes",IF(W3550&lt;VLOOKUP(D3550,SLAMatrix,2,FALSE),"No","Internal"))))</f>
        <v/>
      </c>
      <c r="AB3550" s="123" t="n"/>
      <c r="AC3550" s="123" t="n"/>
      <c r="AD3550" s="119" t="n"/>
      <c r="AE3550" s="125" t="n"/>
      <c r="AF3550" s="124">
        <f>MONTH(O3550)</f>
        <v/>
      </c>
      <c r="AG3550" s="124">
        <f>VLOOKUP(IFERROR(MID(AE3550,1,(FIND(",",AE3550,1)-1)),AE3550),Facility_Region_Mapping,2,FALSE)</f>
        <v/>
      </c>
      <c r="AH3550" s="124" t="n"/>
      <c r="AI3550" s="124">
        <f>IF(C3550&lt;&gt;"",IF(M3550="ESM User",getInterfaceName($C3550),"NA"),"")</f>
        <v/>
      </c>
      <c r="AJ3550" s="116">
        <f>IF(Q3550&lt;&gt;"",DATE(YEAR(Q3550), MONTH(Q3550), DAY(Q3550)),"")</f>
        <v/>
      </c>
      <c r="AK3550" s="130">
        <f>IF(Q3550&lt;&gt;0,Q3550-N3550,TODAY()-N3550)</f>
        <v/>
      </c>
      <c r="AL3550" s="112">
        <f>IF(F3550="Re-assigned",0,IF(H3550="Closed",0,IF(H3550="Service Restored",0,IF(H3550="",0,1))))</f>
        <v/>
      </c>
      <c r="AM3550" s="124">
        <f>IF(AL3550=0,"",IF(AK3550&gt;20.99,"Aged","Non-Aged"))</f>
        <v/>
      </c>
      <c r="AN3550" s="112">
        <f>IF(Q3550&lt;&gt;"",MONTH(Q3550),"")</f>
        <v/>
      </c>
      <c r="AO3550" s="112">
        <f>IFERROR(VALUE(V3550),0)</f>
        <v/>
      </c>
    </row>
    <row customFormat="1" customHeight="1" ht="29.25" r="3551" s="112" spans="1:41">
      <c r="A3551" s="127" t="n"/>
      <c r="B3551" s="113" t="n"/>
      <c r="C3551" s="127" t="n"/>
      <c r="D3551" s="127" t="n"/>
      <c r="E3551" s="114">
        <f>IF(F3551 &lt;&gt; "",VLOOKUP(F3551,CategoryLookup,2,FALSE), "")</f>
        <v/>
      </c>
      <c r="F3551" s="126" t="n"/>
      <c r="G3551" s="127" t="n"/>
      <c r="H3551" s="127" t="n"/>
      <c r="I3551" s="127" t="n"/>
      <c r="J3551" s="127" t="n"/>
      <c r="K3551" s="127" t="n"/>
      <c r="L3551" s="127" t="n"/>
      <c r="M3551" s="127" t="n"/>
      <c r="N3551" s="120" t="n"/>
      <c r="O3551" s="120" t="n"/>
      <c r="P3551" s="120" t="n"/>
      <c r="Q3551" s="120" t="n"/>
      <c r="R3551" s="121" t="n"/>
      <c r="S3551" s="121" t="n"/>
      <c r="T3551" s="121" t="n"/>
      <c r="U3551" s="121" t="n"/>
      <c r="V3551" s="117">
        <f>IF(P3551="NA","NA",IF(P3551&lt;&gt;"",TEXT(P3551-N3551,"[h].mm"),""))</f>
        <v/>
      </c>
      <c r="W3551" s="118">
        <f>IF(AND(R3551="",S3551=""),"",R3551+S3551)</f>
        <v/>
      </c>
      <c r="X3551" s="116">
        <f>IF(O3551&lt;&gt;"",DATE(YEAR(O3551), MONTH(O3551), DAY(O3551)),"")</f>
        <v/>
      </c>
      <c r="Y3551" s="122" t="n"/>
      <c r="Z3551" s="123" t="n"/>
      <c r="AA3551" s="117">
        <f>IF(F3551="Re-assigned","NA",IF(W3551="","",IF(W3551&gt;=VLOOKUP(D3551,SLAMatrix,3,FALSE),"Yes",IF(W3551&lt;VLOOKUP(D3551,SLAMatrix,2,FALSE),"No","Internal"))))</f>
        <v/>
      </c>
      <c r="AB3551" s="123" t="n"/>
      <c r="AC3551" s="123" t="n"/>
      <c r="AD3551" s="119" t="n"/>
      <c r="AE3551" s="125" t="n"/>
      <c r="AF3551" s="124">
        <f>MONTH(O3551)</f>
        <v/>
      </c>
      <c r="AG3551" s="124">
        <f>VLOOKUP(IFERROR(MID(AE3551,1,(FIND(",",AE3551,1)-1)),AE3551),Facility_Region_Mapping,2,FALSE)</f>
        <v/>
      </c>
      <c r="AH3551" s="124" t="n"/>
      <c r="AI3551" s="124">
        <f>IF(C3551&lt;&gt;"",IF(M3551="ESM User",getInterfaceName($C3551),"NA"),"")</f>
        <v/>
      </c>
      <c r="AJ3551" s="116">
        <f>IF(Q3551&lt;&gt;"",DATE(YEAR(Q3551), MONTH(Q3551), DAY(Q3551)),"")</f>
        <v/>
      </c>
      <c r="AK3551" s="130">
        <f>IF(Q3551&lt;&gt;0,Q3551-N3551,TODAY()-N3551)</f>
        <v/>
      </c>
      <c r="AL3551" s="112">
        <f>IF(F3551="Re-assigned",0,IF(H3551="Closed",0,IF(H3551="Service Restored",0,IF(H3551="",0,1))))</f>
        <v/>
      </c>
      <c r="AM3551" s="124">
        <f>IF(AL3551=0,"",IF(AK3551&gt;20.99,"Aged","Non-Aged"))</f>
        <v/>
      </c>
      <c r="AN3551" s="112">
        <f>IF(Q3551&lt;&gt;"",MONTH(Q3551),"")</f>
        <v/>
      </c>
      <c r="AO3551" s="112">
        <f>IFERROR(VALUE(V3551),0)</f>
        <v/>
      </c>
    </row>
    <row customFormat="1" customHeight="1" ht="29.25" r="3552" s="112" spans="1:41">
      <c r="A3552" s="127" t="n"/>
      <c r="B3552" s="113" t="n"/>
      <c r="C3552" s="127" t="n"/>
      <c r="D3552" s="127" t="n"/>
      <c r="E3552" s="114">
        <f>IF(F3552 &lt;&gt; "",VLOOKUP(F3552,CategoryLookup,2,FALSE), "")</f>
        <v/>
      </c>
      <c r="F3552" s="126" t="n"/>
      <c r="G3552" s="127" t="n"/>
      <c r="H3552" s="127" t="n"/>
      <c r="I3552" s="127" t="n"/>
      <c r="J3552" s="127" t="n"/>
      <c r="K3552" s="127" t="n"/>
      <c r="L3552" s="127" t="n"/>
      <c r="M3552" s="127" t="n"/>
      <c r="N3552" s="120" t="n"/>
      <c r="O3552" s="120" t="n"/>
      <c r="P3552" s="120" t="n"/>
      <c r="Q3552" s="120" t="n"/>
      <c r="R3552" s="121" t="n"/>
      <c r="S3552" s="121" t="n"/>
      <c r="T3552" s="121" t="n"/>
      <c r="U3552" s="121" t="n"/>
      <c r="V3552" s="117">
        <f>IF(P3552="NA","NA",IF(P3552&lt;&gt;"",TEXT(P3552-N3552,"[h].mm"),""))</f>
        <v/>
      </c>
      <c r="W3552" s="118">
        <f>IF(AND(R3552="",S3552=""),"",R3552+S3552)</f>
        <v/>
      </c>
      <c r="X3552" s="116">
        <f>IF(O3552&lt;&gt;"",DATE(YEAR(O3552), MONTH(O3552), DAY(O3552)),"")</f>
        <v/>
      </c>
      <c r="Y3552" s="122" t="n"/>
      <c r="Z3552" s="123" t="n"/>
      <c r="AA3552" s="117">
        <f>IF(F3552="Re-assigned","NA",IF(W3552="","",IF(W3552&gt;=VLOOKUP(D3552,SLAMatrix,3,FALSE),"Yes",IF(W3552&lt;VLOOKUP(D3552,SLAMatrix,2,FALSE),"No","Internal"))))</f>
        <v/>
      </c>
      <c r="AB3552" s="123" t="n"/>
      <c r="AC3552" s="123" t="n"/>
      <c r="AD3552" s="119" t="n"/>
      <c r="AE3552" s="125" t="n"/>
      <c r="AF3552" s="124">
        <f>MONTH(O3552)</f>
        <v/>
      </c>
      <c r="AG3552" s="124">
        <f>VLOOKUP(IFERROR(MID(AE3552,1,(FIND(",",AE3552,1)-1)),AE3552),Facility_Region_Mapping,2,FALSE)</f>
        <v/>
      </c>
      <c r="AH3552" s="124" t="n"/>
      <c r="AI3552" s="124">
        <f>IF(C3552&lt;&gt;"",IF(M3552="ESM User",getInterfaceName($C3552),"NA"),"")</f>
        <v/>
      </c>
      <c r="AJ3552" s="116">
        <f>IF(Q3552&lt;&gt;"",DATE(YEAR(Q3552), MONTH(Q3552), DAY(Q3552)),"")</f>
        <v/>
      </c>
      <c r="AK3552" s="130">
        <f>IF(Q3552&lt;&gt;0,Q3552-N3552,TODAY()-N3552)</f>
        <v/>
      </c>
      <c r="AL3552" s="112">
        <f>IF(F3552="Re-assigned",0,IF(H3552="Closed",0,IF(H3552="Service Restored",0,IF(H3552="",0,1))))</f>
        <v/>
      </c>
      <c r="AM3552" s="124">
        <f>IF(AL3552=0,"",IF(AK3552&gt;20.99,"Aged","Non-Aged"))</f>
        <v/>
      </c>
      <c r="AN3552" s="112">
        <f>IF(Q3552&lt;&gt;"",MONTH(Q3552),"")</f>
        <v/>
      </c>
      <c r="AO3552" s="112">
        <f>IFERROR(VALUE(V3552),0)</f>
        <v/>
      </c>
    </row>
    <row customFormat="1" customHeight="1" ht="29.25" r="3553" s="112" spans="1:41">
      <c r="A3553" s="127" t="n"/>
      <c r="B3553" s="113" t="n"/>
      <c r="C3553" s="127" t="n"/>
      <c r="D3553" s="127" t="n"/>
      <c r="E3553" s="114">
        <f>IF(F3553 &lt;&gt; "",VLOOKUP(F3553,CategoryLookup,2,FALSE), "")</f>
        <v/>
      </c>
      <c r="F3553" s="126" t="n"/>
      <c r="G3553" s="127" t="n"/>
      <c r="H3553" s="127" t="n"/>
      <c r="I3553" s="127" t="n"/>
      <c r="J3553" s="127" t="n"/>
      <c r="K3553" s="127" t="n"/>
      <c r="L3553" s="127" t="n"/>
      <c r="M3553" s="127" t="n"/>
      <c r="N3553" s="120" t="n"/>
      <c r="O3553" s="120" t="n"/>
      <c r="P3553" s="120" t="n"/>
      <c r="Q3553" s="120" t="n"/>
      <c r="R3553" s="121" t="n"/>
      <c r="S3553" s="121" t="n"/>
      <c r="T3553" s="121" t="n"/>
      <c r="U3553" s="121" t="n"/>
      <c r="V3553" s="117">
        <f>IF(P3553="NA","NA",IF(P3553&lt;&gt;"",TEXT(P3553-N3553,"[h].mm"),""))</f>
        <v/>
      </c>
      <c r="W3553" s="118">
        <f>IF(AND(R3553="",S3553=""),"",R3553+S3553)</f>
        <v/>
      </c>
      <c r="X3553" s="116">
        <f>IF(O3553&lt;&gt;"",DATE(YEAR(O3553), MONTH(O3553), DAY(O3553)),"")</f>
        <v/>
      </c>
      <c r="Y3553" s="122" t="n"/>
      <c r="Z3553" s="123" t="n"/>
      <c r="AA3553" s="117">
        <f>IF(F3553="Re-assigned","NA",IF(W3553="","",IF(W3553&gt;=VLOOKUP(D3553,SLAMatrix,3,FALSE),"Yes",IF(W3553&lt;VLOOKUP(D3553,SLAMatrix,2,FALSE),"No","Internal"))))</f>
        <v/>
      </c>
      <c r="AB3553" s="123" t="n"/>
      <c r="AC3553" s="123" t="n"/>
      <c r="AD3553" s="119" t="n"/>
      <c r="AE3553" s="125" t="n"/>
      <c r="AF3553" s="124">
        <f>MONTH(O3553)</f>
        <v/>
      </c>
      <c r="AG3553" s="124">
        <f>VLOOKUP(IFERROR(MID(AE3553,1,(FIND(",",AE3553,1)-1)),AE3553),Facility_Region_Mapping,2,FALSE)</f>
        <v/>
      </c>
      <c r="AH3553" s="124" t="n"/>
      <c r="AI3553" s="124">
        <f>IF(C3553&lt;&gt;"",IF(M3553="ESM User",getInterfaceName($C3553),"NA"),"")</f>
        <v/>
      </c>
      <c r="AJ3553" s="116">
        <f>IF(Q3553&lt;&gt;"",DATE(YEAR(Q3553), MONTH(Q3553), DAY(Q3553)),"")</f>
        <v/>
      </c>
      <c r="AK3553" s="130">
        <f>IF(Q3553&lt;&gt;0,Q3553-N3553,TODAY()-N3553)</f>
        <v/>
      </c>
      <c r="AL3553" s="112">
        <f>IF(F3553="Re-assigned",0,IF(H3553="Closed",0,IF(H3553="Service Restored",0,IF(H3553="",0,1))))</f>
        <v/>
      </c>
      <c r="AM3553" s="124">
        <f>IF(AL3553=0,"",IF(AK3553&gt;20.99,"Aged","Non-Aged"))</f>
        <v/>
      </c>
      <c r="AN3553" s="112">
        <f>IF(Q3553&lt;&gt;"",MONTH(Q3553),"")</f>
        <v/>
      </c>
      <c r="AO3553" s="112">
        <f>IFERROR(VALUE(V3553),0)</f>
        <v/>
      </c>
    </row>
    <row customFormat="1" customHeight="1" ht="29.25" r="3554" s="112" spans="1:41">
      <c r="A3554" s="127" t="n"/>
      <c r="B3554" s="113" t="n"/>
      <c r="C3554" s="127" t="n"/>
      <c r="D3554" s="127" t="n"/>
      <c r="E3554" s="114">
        <f>IF(F3554 &lt;&gt; "",VLOOKUP(F3554,CategoryLookup,2,FALSE), "")</f>
        <v/>
      </c>
      <c r="F3554" s="126" t="n"/>
      <c r="G3554" s="127" t="n"/>
      <c r="H3554" s="127" t="n"/>
      <c r="I3554" s="127" t="n"/>
      <c r="J3554" s="127" t="n"/>
      <c r="K3554" s="127" t="n"/>
      <c r="L3554" s="127" t="n"/>
      <c r="M3554" s="127" t="n"/>
      <c r="N3554" s="120" t="n"/>
      <c r="O3554" s="120" t="n"/>
      <c r="P3554" s="120" t="n"/>
      <c r="Q3554" s="120" t="n"/>
      <c r="R3554" s="121" t="n"/>
      <c r="S3554" s="121" t="n"/>
      <c r="T3554" s="121" t="n"/>
      <c r="U3554" s="121" t="n"/>
      <c r="V3554" s="117">
        <f>IF(P3554="NA","NA",IF(P3554&lt;&gt;"",TEXT(P3554-N3554,"[h].mm"),""))</f>
        <v/>
      </c>
      <c r="W3554" s="118">
        <f>IF(AND(R3554="",S3554=""),"",R3554+S3554)</f>
        <v/>
      </c>
      <c r="X3554" s="116">
        <f>IF(O3554&lt;&gt;"",DATE(YEAR(O3554), MONTH(O3554), DAY(O3554)),"")</f>
        <v/>
      </c>
      <c r="Y3554" s="122" t="n"/>
      <c r="Z3554" s="123" t="n"/>
      <c r="AA3554" s="117">
        <f>IF(F3554="Re-assigned","NA",IF(W3554="","",IF(W3554&gt;=VLOOKUP(D3554,SLAMatrix,3,FALSE),"Yes",IF(W3554&lt;VLOOKUP(D3554,SLAMatrix,2,FALSE),"No","Internal"))))</f>
        <v/>
      </c>
      <c r="AB3554" s="123" t="n"/>
      <c r="AC3554" s="123" t="n"/>
      <c r="AD3554" s="119" t="n"/>
      <c r="AE3554" s="125" t="n"/>
      <c r="AF3554" s="124">
        <f>MONTH(O3554)</f>
        <v/>
      </c>
      <c r="AG3554" s="124">
        <f>VLOOKUP(IFERROR(MID(AE3554,1,(FIND(",",AE3554,1)-1)),AE3554),Facility_Region_Mapping,2,FALSE)</f>
        <v/>
      </c>
      <c r="AH3554" s="124" t="n"/>
      <c r="AI3554" s="124">
        <f>IF(C3554&lt;&gt;"",IF(M3554="ESM User",getInterfaceName($C3554),"NA"),"")</f>
        <v/>
      </c>
      <c r="AJ3554" s="116">
        <f>IF(Q3554&lt;&gt;"",DATE(YEAR(Q3554), MONTH(Q3554), DAY(Q3554)),"")</f>
        <v/>
      </c>
      <c r="AK3554" s="130">
        <f>IF(Q3554&lt;&gt;0,Q3554-N3554,TODAY()-N3554)</f>
        <v/>
      </c>
      <c r="AL3554" s="112">
        <f>IF(F3554="Re-assigned",0,IF(H3554="Closed",0,IF(H3554="Service Restored",0,IF(H3554="",0,1))))</f>
        <v/>
      </c>
      <c r="AM3554" s="124">
        <f>IF(AL3554=0,"",IF(AK3554&gt;20.99,"Aged","Non-Aged"))</f>
        <v/>
      </c>
      <c r="AN3554" s="112">
        <f>IF(Q3554&lt;&gt;"",MONTH(Q3554),"")</f>
        <v/>
      </c>
      <c r="AO3554" s="112">
        <f>IFERROR(VALUE(V3554),0)</f>
        <v/>
      </c>
    </row>
    <row customFormat="1" customHeight="1" ht="29.25" r="3555" s="112" spans="1:41">
      <c r="A3555" s="127" t="n"/>
      <c r="B3555" s="113" t="n"/>
      <c r="C3555" s="127" t="n"/>
      <c r="D3555" s="127" t="n"/>
      <c r="E3555" s="114">
        <f>IF(F3555 &lt;&gt; "",VLOOKUP(F3555,CategoryLookup,2,FALSE), "")</f>
        <v/>
      </c>
      <c r="F3555" s="126" t="n"/>
      <c r="G3555" s="127" t="n"/>
      <c r="H3555" s="127" t="n"/>
      <c r="I3555" s="127" t="n"/>
      <c r="J3555" s="127" t="n"/>
      <c r="K3555" s="127" t="n"/>
      <c r="L3555" s="127" t="n"/>
      <c r="M3555" s="127" t="n"/>
      <c r="N3555" s="120" t="n"/>
      <c r="O3555" s="120" t="n"/>
      <c r="P3555" s="120" t="n"/>
      <c r="Q3555" s="120" t="n"/>
      <c r="R3555" s="121" t="n"/>
      <c r="S3555" s="121" t="n"/>
      <c r="T3555" s="121" t="n"/>
      <c r="U3555" s="121" t="n"/>
      <c r="V3555" s="117">
        <f>IF(P3555="NA","NA",IF(P3555&lt;&gt;"",TEXT(P3555-N3555,"[h].mm"),""))</f>
        <v/>
      </c>
      <c r="W3555" s="118">
        <f>IF(AND(R3555="",S3555=""),"",R3555+S3555)</f>
        <v/>
      </c>
      <c r="X3555" s="116">
        <f>IF(O3555&lt;&gt;"",DATE(YEAR(O3555), MONTH(O3555), DAY(O3555)),"")</f>
        <v/>
      </c>
      <c r="Y3555" s="122" t="n"/>
      <c r="Z3555" s="123" t="n"/>
      <c r="AA3555" s="117">
        <f>IF(F3555="Re-assigned","NA",IF(W3555="","",IF(W3555&gt;=VLOOKUP(D3555,SLAMatrix,3,FALSE),"Yes",IF(W3555&lt;VLOOKUP(D3555,SLAMatrix,2,FALSE),"No","Internal"))))</f>
        <v/>
      </c>
      <c r="AB3555" s="123" t="n"/>
      <c r="AC3555" s="123" t="n"/>
      <c r="AD3555" s="119" t="n"/>
      <c r="AE3555" s="125" t="n"/>
      <c r="AF3555" s="124">
        <f>MONTH(O3555)</f>
        <v/>
      </c>
      <c r="AG3555" s="124">
        <f>VLOOKUP(IFERROR(MID(AE3555,1,(FIND(",",AE3555,1)-1)),AE3555),Facility_Region_Mapping,2,FALSE)</f>
        <v/>
      </c>
      <c r="AH3555" s="124" t="n"/>
      <c r="AI3555" s="124">
        <f>IF(C3555&lt;&gt;"",IF(M3555="ESM User",getInterfaceName($C3555),"NA"),"")</f>
        <v/>
      </c>
      <c r="AJ3555" s="116">
        <f>IF(Q3555&lt;&gt;"",DATE(YEAR(Q3555), MONTH(Q3555), DAY(Q3555)),"")</f>
        <v/>
      </c>
      <c r="AK3555" s="130">
        <f>IF(Q3555&lt;&gt;0,Q3555-N3555,TODAY()-N3555)</f>
        <v/>
      </c>
      <c r="AL3555" s="112">
        <f>IF(F3555="Re-assigned",0,IF(H3555="Closed",0,IF(H3555="Service Restored",0,IF(H3555="",0,1))))</f>
        <v/>
      </c>
      <c r="AM3555" s="124">
        <f>IF(AL3555=0,"",IF(AK3555&gt;20.99,"Aged","Non-Aged"))</f>
        <v/>
      </c>
      <c r="AN3555" s="112">
        <f>IF(Q3555&lt;&gt;"",MONTH(Q3555),"")</f>
        <v/>
      </c>
      <c r="AO3555" s="112">
        <f>IFERROR(VALUE(V3555),0)</f>
        <v/>
      </c>
    </row>
    <row customFormat="1" customHeight="1" ht="29.25" r="3556" s="112" spans="1:41">
      <c r="A3556" s="127" t="n"/>
      <c r="B3556" s="113" t="n"/>
      <c r="C3556" s="127" t="n"/>
      <c r="D3556" s="127" t="n"/>
      <c r="E3556" s="114">
        <f>IF(F3556 &lt;&gt; "",VLOOKUP(F3556,CategoryLookup,2,FALSE), "")</f>
        <v/>
      </c>
      <c r="F3556" s="126" t="n"/>
      <c r="G3556" s="127" t="n"/>
      <c r="H3556" s="127" t="n"/>
      <c r="I3556" s="127" t="n"/>
      <c r="J3556" s="127" t="n"/>
      <c r="K3556" s="127" t="n"/>
      <c r="L3556" s="127" t="n"/>
      <c r="M3556" s="127" t="n"/>
      <c r="N3556" s="120" t="n"/>
      <c r="O3556" s="120" t="n"/>
      <c r="P3556" s="120" t="n"/>
      <c r="Q3556" s="120" t="n"/>
      <c r="R3556" s="121" t="n"/>
      <c r="S3556" s="121" t="n"/>
      <c r="T3556" s="121" t="n"/>
      <c r="U3556" s="121" t="n"/>
      <c r="V3556" s="117">
        <f>IF(P3556="NA","NA",IF(P3556&lt;&gt;"",TEXT(P3556-N3556,"[h].mm"),""))</f>
        <v/>
      </c>
      <c r="W3556" s="118">
        <f>IF(AND(R3556="",S3556=""),"",R3556+S3556)</f>
        <v/>
      </c>
      <c r="X3556" s="116">
        <f>IF(O3556&lt;&gt;"",DATE(YEAR(O3556), MONTH(O3556), DAY(O3556)),"")</f>
        <v/>
      </c>
      <c r="Y3556" s="122" t="n"/>
      <c r="Z3556" s="123" t="n"/>
      <c r="AA3556" s="117">
        <f>IF(F3556="Re-assigned","NA",IF(W3556="","",IF(W3556&gt;=VLOOKUP(D3556,SLAMatrix,3,FALSE),"Yes",IF(W3556&lt;VLOOKUP(D3556,SLAMatrix,2,FALSE),"No","Internal"))))</f>
        <v/>
      </c>
      <c r="AB3556" s="123" t="n"/>
      <c r="AC3556" s="123" t="n"/>
      <c r="AD3556" s="119" t="n"/>
      <c r="AE3556" s="125" t="n"/>
      <c r="AF3556" s="124">
        <f>MONTH(O3556)</f>
        <v/>
      </c>
      <c r="AG3556" s="124">
        <f>VLOOKUP(IFERROR(MID(AE3556,1,(FIND(",",AE3556,1)-1)),AE3556),Facility_Region_Mapping,2,FALSE)</f>
        <v/>
      </c>
      <c r="AH3556" s="124" t="n"/>
      <c r="AI3556" s="124">
        <f>IF(C3556&lt;&gt;"",IF(M3556="ESM User",getInterfaceName($C3556),"NA"),"")</f>
        <v/>
      </c>
      <c r="AJ3556" s="116">
        <f>IF(Q3556&lt;&gt;"",DATE(YEAR(Q3556), MONTH(Q3556), DAY(Q3556)),"")</f>
        <v/>
      </c>
      <c r="AK3556" s="130">
        <f>IF(Q3556&lt;&gt;0,Q3556-N3556,TODAY()-N3556)</f>
        <v/>
      </c>
      <c r="AL3556" s="112">
        <f>IF(F3556="Re-assigned",0,IF(H3556="Closed",0,IF(H3556="Service Restored",0,IF(H3556="",0,1))))</f>
        <v/>
      </c>
      <c r="AM3556" s="124">
        <f>IF(AL3556=0,"",IF(AK3556&gt;20.99,"Aged","Non-Aged"))</f>
        <v/>
      </c>
      <c r="AN3556" s="112">
        <f>IF(Q3556&lt;&gt;"",MONTH(Q3556),"")</f>
        <v/>
      </c>
      <c r="AO3556" s="112">
        <f>IFERROR(VALUE(V3556),0)</f>
        <v/>
      </c>
    </row>
    <row customFormat="1" customHeight="1" ht="29.25" r="3557" s="112" spans="1:41">
      <c r="A3557" s="127" t="n"/>
      <c r="B3557" s="113" t="n"/>
      <c r="C3557" s="127" t="n"/>
      <c r="D3557" s="127" t="n"/>
      <c r="E3557" s="114">
        <f>IF(F3557 &lt;&gt; "",VLOOKUP(F3557,CategoryLookup,2,FALSE), "")</f>
        <v/>
      </c>
      <c r="F3557" s="126" t="n"/>
      <c r="G3557" s="127" t="n"/>
      <c r="H3557" s="127" t="n"/>
      <c r="I3557" s="127" t="n"/>
      <c r="J3557" s="127" t="n"/>
      <c r="K3557" s="127" t="n"/>
      <c r="L3557" s="127" t="n"/>
      <c r="M3557" s="127" t="n"/>
      <c r="N3557" s="120" t="n"/>
      <c r="O3557" s="120" t="n"/>
      <c r="P3557" s="120" t="n"/>
      <c r="Q3557" s="120" t="n"/>
      <c r="R3557" s="121" t="n"/>
      <c r="S3557" s="121" t="n"/>
      <c r="T3557" s="121" t="n"/>
      <c r="U3557" s="121" t="n"/>
      <c r="V3557" s="117">
        <f>IF(P3557="NA","NA",IF(P3557&lt;&gt;"",TEXT(P3557-N3557,"[h].mm"),""))</f>
        <v/>
      </c>
      <c r="W3557" s="118">
        <f>IF(AND(R3557="",S3557=""),"",R3557+S3557)</f>
        <v/>
      </c>
      <c r="X3557" s="116">
        <f>IF(O3557&lt;&gt;"",DATE(YEAR(O3557), MONTH(O3557), DAY(O3557)),"")</f>
        <v/>
      </c>
      <c r="Y3557" s="122" t="n"/>
      <c r="Z3557" s="123" t="n"/>
      <c r="AA3557" s="117">
        <f>IF(F3557="Re-assigned","NA",IF(W3557="","",IF(W3557&gt;=VLOOKUP(D3557,SLAMatrix,3,FALSE),"Yes",IF(W3557&lt;VLOOKUP(D3557,SLAMatrix,2,FALSE),"No","Internal"))))</f>
        <v/>
      </c>
      <c r="AB3557" s="123" t="n"/>
      <c r="AC3557" s="123" t="n"/>
      <c r="AD3557" s="119" t="n"/>
      <c r="AE3557" s="125" t="n"/>
      <c r="AF3557" s="124">
        <f>MONTH(O3557)</f>
        <v/>
      </c>
      <c r="AG3557" s="124">
        <f>VLOOKUP(IFERROR(MID(AE3557,1,(FIND(",",AE3557,1)-1)),AE3557),Facility_Region_Mapping,2,FALSE)</f>
        <v/>
      </c>
      <c r="AH3557" s="124" t="n"/>
      <c r="AI3557" s="124">
        <f>IF(C3557&lt;&gt;"",IF(M3557="ESM User",getInterfaceName($C3557),"NA"),"")</f>
        <v/>
      </c>
      <c r="AJ3557" s="116">
        <f>IF(Q3557&lt;&gt;"",DATE(YEAR(Q3557), MONTH(Q3557), DAY(Q3557)),"")</f>
        <v/>
      </c>
      <c r="AK3557" s="130">
        <f>IF(Q3557&lt;&gt;0,Q3557-N3557,TODAY()-N3557)</f>
        <v/>
      </c>
      <c r="AL3557" s="112">
        <f>IF(F3557="Re-assigned",0,IF(H3557="Closed",0,IF(H3557="Service Restored",0,IF(H3557="",0,1))))</f>
        <v/>
      </c>
      <c r="AM3557" s="124">
        <f>IF(AL3557=0,"",IF(AK3557&gt;20.99,"Aged","Non-Aged"))</f>
        <v/>
      </c>
      <c r="AN3557" s="112">
        <f>IF(Q3557&lt;&gt;"",MONTH(Q3557),"")</f>
        <v/>
      </c>
      <c r="AO3557" s="112">
        <f>IFERROR(VALUE(V3557),0)</f>
        <v/>
      </c>
    </row>
    <row customFormat="1" customHeight="1" ht="29.25" r="3558" s="112" spans="1:41">
      <c r="A3558" s="127" t="n"/>
      <c r="B3558" s="113" t="n"/>
      <c r="C3558" s="127" t="n"/>
      <c r="D3558" s="127" t="n"/>
      <c r="E3558" s="114">
        <f>IF(F3558 &lt;&gt; "",VLOOKUP(F3558,CategoryLookup,2,FALSE), "")</f>
        <v/>
      </c>
      <c r="F3558" s="126" t="n"/>
      <c r="G3558" s="127" t="n"/>
      <c r="H3558" s="127" t="n"/>
      <c r="I3558" s="127" t="n"/>
      <c r="J3558" s="127" t="n"/>
      <c r="K3558" s="127" t="n"/>
      <c r="L3558" s="127" t="n"/>
      <c r="M3558" s="127" t="n"/>
      <c r="N3558" s="120" t="n"/>
      <c r="O3558" s="120" t="n"/>
      <c r="P3558" s="120" t="n"/>
      <c r="Q3558" s="120" t="n"/>
      <c r="R3558" s="121" t="n"/>
      <c r="S3558" s="121" t="n"/>
      <c r="T3558" s="121" t="n"/>
      <c r="U3558" s="121" t="n"/>
      <c r="V3558" s="117">
        <f>IF(P3558="NA","NA",IF(P3558&lt;&gt;"",TEXT(P3558-N3558,"[h].mm"),""))</f>
        <v/>
      </c>
      <c r="W3558" s="118">
        <f>IF(AND(R3558="",S3558=""),"",R3558+S3558)</f>
        <v/>
      </c>
      <c r="X3558" s="116">
        <f>IF(O3558&lt;&gt;"",DATE(YEAR(O3558), MONTH(O3558), DAY(O3558)),"")</f>
        <v/>
      </c>
      <c r="Y3558" s="122" t="n"/>
      <c r="Z3558" s="123" t="n"/>
      <c r="AA3558" s="117">
        <f>IF(F3558="Re-assigned","NA",IF(W3558="","",IF(W3558&gt;=VLOOKUP(D3558,SLAMatrix,3,FALSE),"Yes",IF(W3558&lt;VLOOKUP(D3558,SLAMatrix,2,FALSE),"No","Internal"))))</f>
        <v/>
      </c>
      <c r="AB3558" s="123" t="n"/>
      <c r="AC3558" s="123" t="n"/>
      <c r="AD3558" s="119" t="n"/>
      <c r="AE3558" s="125" t="n"/>
      <c r="AF3558" s="124">
        <f>MONTH(O3558)</f>
        <v/>
      </c>
      <c r="AG3558" s="124">
        <f>VLOOKUP(IFERROR(MID(AE3558,1,(FIND(",",AE3558,1)-1)),AE3558),Facility_Region_Mapping,2,FALSE)</f>
        <v/>
      </c>
      <c r="AH3558" s="124" t="n"/>
      <c r="AI3558" s="124">
        <f>IF(C3558&lt;&gt;"",IF(M3558="ESM User",getInterfaceName($C3558),"NA"),"")</f>
        <v/>
      </c>
      <c r="AJ3558" s="116">
        <f>IF(Q3558&lt;&gt;"",DATE(YEAR(Q3558), MONTH(Q3558), DAY(Q3558)),"")</f>
        <v/>
      </c>
      <c r="AK3558" s="130">
        <f>IF(Q3558&lt;&gt;0,Q3558-N3558,TODAY()-N3558)</f>
        <v/>
      </c>
      <c r="AL3558" s="112">
        <f>IF(F3558="Re-assigned",0,IF(H3558="Closed",0,IF(H3558="Service Restored",0,IF(H3558="",0,1))))</f>
        <v/>
      </c>
      <c r="AM3558" s="124">
        <f>IF(AL3558=0,"",IF(AK3558&gt;20.99,"Aged","Non-Aged"))</f>
        <v/>
      </c>
      <c r="AN3558" s="112">
        <f>IF(Q3558&lt;&gt;"",MONTH(Q3558),"")</f>
        <v/>
      </c>
      <c r="AO3558" s="112">
        <f>IFERROR(VALUE(V3558),0)</f>
        <v/>
      </c>
    </row>
    <row customFormat="1" customHeight="1" ht="29.25" r="3559" s="112" spans="1:41">
      <c r="A3559" s="127" t="n"/>
      <c r="B3559" s="113" t="n"/>
      <c r="C3559" s="127" t="n"/>
      <c r="D3559" s="127" t="n"/>
      <c r="E3559" s="114">
        <f>IF(F3559 &lt;&gt; "",VLOOKUP(F3559,CategoryLookup,2,FALSE), "")</f>
        <v/>
      </c>
      <c r="F3559" s="126" t="n"/>
      <c r="G3559" s="127" t="n"/>
      <c r="H3559" s="127" t="n"/>
      <c r="I3559" s="127" t="n"/>
      <c r="J3559" s="127" t="n"/>
      <c r="K3559" s="127" t="n"/>
      <c r="L3559" s="127" t="n"/>
      <c r="M3559" s="127" t="n"/>
      <c r="N3559" s="120" t="n"/>
      <c r="O3559" s="120" t="n"/>
      <c r="P3559" s="120" t="n"/>
      <c r="Q3559" s="120" t="n"/>
      <c r="R3559" s="121" t="n"/>
      <c r="S3559" s="121" t="n"/>
      <c r="T3559" s="121" t="n"/>
      <c r="U3559" s="121" t="n"/>
      <c r="V3559" s="117">
        <f>IF(P3559="NA","NA",IF(P3559&lt;&gt;"",TEXT(P3559-N3559,"[h].mm"),""))</f>
        <v/>
      </c>
      <c r="W3559" s="118">
        <f>IF(AND(R3559="",S3559=""),"",R3559+S3559)</f>
        <v/>
      </c>
      <c r="X3559" s="116">
        <f>IF(O3559&lt;&gt;"",DATE(YEAR(O3559), MONTH(O3559), DAY(O3559)),"")</f>
        <v/>
      </c>
      <c r="Y3559" s="122" t="n"/>
      <c r="Z3559" s="123" t="n"/>
      <c r="AA3559" s="117">
        <f>IF(F3559="Re-assigned","NA",IF(W3559="","",IF(W3559&gt;=VLOOKUP(D3559,SLAMatrix,3,FALSE),"Yes",IF(W3559&lt;VLOOKUP(D3559,SLAMatrix,2,FALSE),"No","Internal"))))</f>
        <v/>
      </c>
      <c r="AB3559" s="123" t="n"/>
      <c r="AC3559" s="123" t="n"/>
      <c r="AD3559" s="119" t="n"/>
      <c r="AE3559" s="125" t="n"/>
      <c r="AF3559" s="124">
        <f>MONTH(O3559)</f>
        <v/>
      </c>
      <c r="AG3559" s="124">
        <f>VLOOKUP(IFERROR(MID(AE3559,1,(FIND(",",AE3559,1)-1)),AE3559),Facility_Region_Mapping,2,FALSE)</f>
        <v/>
      </c>
      <c r="AH3559" s="124" t="n"/>
      <c r="AI3559" s="124">
        <f>IF(C3559&lt;&gt;"",IF(M3559="ESM User",getInterfaceName($C3559),"NA"),"")</f>
        <v/>
      </c>
      <c r="AJ3559" s="116">
        <f>IF(Q3559&lt;&gt;"",DATE(YEAR(Q3559), MONTH(Q3559), DAY(Q3559)),"")</f>
        <v/>
      </c>
      <c r="AK3559" s="130">
        <f>IF(Q3559&lt;&gt;0,Q3559-N3559,TODAY()-N3559)</f>
        <v/>
      </c>
      <c r="AL3559" s="112">
        <f>IF(F3559="Re-assigned",0,IF(H3559="Closed",0,IF(H3559="Service Restored",0,IF(H3559="",0,1))))</f>
        <v/>
      </c>
      <c r="AM3559" s="124">
        <f>IF(AL3559=0,"",IF(AK3559&gt;20.99,"Aged","Non-Aged"))</f>
        <v/>
      </c>
      <c r="AN3559" s="112">
        <f>IF(Q3559&lt;&gt;"",MONTH(Q3559),"")</f>
        <v/>
      </c>
      <c r="AO3559" s="112">
        <f>IFERROR(VALUE(V3559),0)</f>
        <v/>
      </c>
    </row>
    <row customFormat="1" customHeight="1" ht="29.25" r="3560" s="112" spans="1:41">
      <c r="A3560" s="127" t="n"/>
      <c r="B3560" s="113" t="n"/>
      <c r="C3560" s="127" t="n"/>
      <c r="D3560" s="127" t="n"/>
      <c r="E3560" s="114">
        <f>IF(F3560 &lt;&gt; "",VLOOKUP(F3560,CategoryLookup,2,FALSE), "")</f>
        <v/>
      </c>
      <c r="F3560" s="126" t="n"/>
      <c r="G3560" s="127" t="n"/>
      <c r="H3560" s="127" t="n"/>
      <c r="I3560" s="127" t="n"/>
      <c r="J3560" s="127" t="n"/>
      <c r="K3560" s="127" t="n"/>
      <c r="L3560" s="127" t="n"/>
      <c r="M3560" s="127" t="n"/>
      <c r="N3560" s="120" t="n"/>
      <c r="O3560" s="120" t="n"/>
      <c r="P3560" s="120" t="n"/>
      <c r="Q3560" s="120" t="n"/>
      <c r="R3560" s="121" t="n"/>
      <c r="S3560" s="121" t="n"/>
      <c r="T3560" s="121" t="n"/>
      <c r="U3560" s="121" t="n"/>
      <c r="V3560" s="117">
        <f>IF(P3560="NA","NA",IF(P3560&lt;&gt;"",TEXT(P3560-N3560,"[h].mm"),""))</f>
        <v/>
      </c>
      <c r="W3560" s="118">
        <f>IF(AND(R3560="",S3560=""),"",R3560+S3560)</f>
        <v/>
      </c>
      <c r="X3560" s="116">
        <f>IF(O3560&lt;&gt;"",DATE(YEAR(O3560), MONTH(O3560), DAY(O3560)),"")</f>
        <v/>
      </c>
      <c r="Y3560" s="122" t="n"/>
      <c r="Z3560" s="123" t="n"/>
      <c r="AA3560" s="117">
        <f>IF(F3560="Re-assigned","NA",IF(W3560="","",IF(W3560&gt;=VLOOKUP(D3560,SLAMatrix,3,FALSE),"Yes",IF(W3560&lt;VLOOKUP(D3560,SLAMatrix,2,FALSE),"No","Internal"))))</f>
        <v/>
      </c>
      <c r="AB3560" s="123" t="n"/>
      <c r="AC3560" s="123" t="n"/>
      <c r="AD3560" s="119" t="n"/>
      <c r="AE3560" s="125" t="n"/>
      <c r="AF3560" s="124">
        <f>MONTH(O3560)</f>
        <v/>
      </c>
      <c r="AG3560" s="124">
        <f>VLOOKUP(IFERROR(MID(AE3560,1,(FIND(",",AE3560,1)-1)),AE3560),Facility_Region_Mapping,2,FALSE)</f>
        <v/>
      </c>
      <c r="AH3560" s="124" t="n"/>
      <c r="AI3560" s="124">
        <f>IF(C3560&lt;&gt;"",IF(M3560="ESM User",getInterfaceName($C3560),"NA"),"")</f>
        <v/>
      </c>
      <c r="AJ3560" s="116">
        <f>IF(Q3560&lt;&gt;"",DATE(YEAR(Q3560), MONTH(Q3560), DAY(Q3560)),"")</f>
        <v/>
      </c>
      <c r="AK3560" s="130">
        <f>IF(Q3560&lt;&gt;0,Q3560-N3560,TODAY()-N3560)</f>
        <v/>
      </c>
      <c r="AL3560" s="112">
        <f>IF(F3560="Re-assigned",0,IF(H3560="Closed",0,IF(H3560="Service Restored",0,IF(H3560="",0,1))))</f>
        <v/>
      </c>
      <c r="AM3560" s="124">
        <f>IF(AL3560=0,"",IF(AK3560&gt;20.99,"Aged","Non-Aged"))</f>
        <v/>
      </c>
      <c r="AN3560" s="112">
        <f>IF(Q3560&lt;&gt;"",MONTH(Q3560),"")</f>
        <v/>
      </c>
      <c r="AO3560" s="112">
        <f>IFERROR(VALUE(V3560),0)</f>
        <v/>
      </c>
    </row>
    <row customFormat="1" customHeight="1" ht="29.25" r="3561" s="112" spans="1:41">
      <c r="A3561" s="127" t="n"/>
      <c r="B3561" s="113" t="n"/>
      <c r="C3561" s="127" t="n"/>
      <c r="D3561" s="127" t="n"/>
      <c r="E3561" s="114">
        <f>IF(F3561 &lt;&gt; "",VLOOKUP(F3561,CategoryLookup,2,FALSE), "")</f>
        <v/>
      </c>
      <c r="F3561" s="126" t="n"/>
      <c r="G3561" s="127" t="n"/>
      <c r="H3561" s="127" t="n"/>
      <c r="I3561" s="127" t="n"/>
      <c r="J3561" s="127" t="n"/>
      <c r="K3561" s="127" t="n"/>
      <c r="L3561" s="127" t="n"/>
      <c r="M3561" s="127" t="n"/>
      <c r="N3561" s="120" t="n"/>
      <c r="O3561" s="120" t="n"/>
      <c r="P3561" s="120" t="n"/>
      <c r="Q3561" s="120" t="n"/>
      <c r="R3561" s="121" t="n"/>
      <c r="S3561" s="121" t="n"/>
      <c r="T3561" s="121" t="n"/>
      <c r="U3561" s="121" t="n"/>
      <c r="V3561" s="117">
        <f>IF(P3561="NA","NA",IF(P3561&lt;&gt;"",TEXT(P3561-N3561,"[h].mm"),""))</f>
        <v/>
      </c>
      <c r="W3561" s="118">
        <f>IF(AND(R3561="",S3561=""),"",R3561+S3561)</f>
        <v/>
      </c>
      <c r="X3561" s="116">
        <f>IF(O3561&lt;&gt;"",DATE(YEAR(O3561), MONTH(O3561), DAY(O3561)),"")</f>
        <v/>
      </c>
      <c r="Y3561" s="122" t="n"/>
      <c r="Z3561" s="123" t="n"/>
      <c r="AA3561" s="117">
        <f>IF(F3561="Re-assigned","NA",IF(W3561="","",IF(W3561&gt;=VLOOKUP(D3561,SLAMatrix,3,FALSE),"Yes",IF(W3561&lt;VLOOKUP(D3561,SLAMatrix,2,FALSE),"No","Internal"))))</f>
        <v/>
      </c>
      <c r="AB3561" s="123" t="n"/>
      <c r="AC3561" s="123" t="n"/>
      <c r="AD3561" s="119" t="n"/>
      <c r="AE3561" s="125" t="n"/>
      <c r="AF3561" s="124">
        <f>MONTH(O3561)</f>
        <v/>
      </c>
      <c r="AG3561" s="124">
        <f>VLOOKUP(IFERROR(MID(AE3561,1,(FIND(",",AE3561,1)-1)),AE3561),Facility_Region_Mapping,2,FALSE)</f>
        <v/>
      </c>
      <c r="AH3561" s="124" t="n"/>
      <c r="AI3561" s="124">
        <f>IF(C3561&lt;&gt;"",IF(M3561="ESM User",getInterfaceName($C3561),"NA"),"")</f>
        <v/>
      </c>
      <c r="AJ3561" s="116">
        <f>IF(Q3561&lt;&gt;"",DATE(YEAR(Q3561), MONTH(Q3561), DAY(Q3561)),"")</f>
        <v/>
      </c>
      <c r="AK3561" s="130">
        <f>IF(Q3561&lt;&gt;0,Q3561-N3561,TODAY()-N3561)</f>
        <v/>
      </c>
      <c r="AL3561" s="112">
        <f>IF(F3561="Re-assigned",0,IF(H3561="Closed",0,IF(H3561="Service Restored",0,IF(H3561="",0,1))))</f>
        <v/>
      </c>
      <c r="AM3561" s="124">
        <f>IF(AL3561=0,"",IF(AK3561&gt;20.99,"Aged","Non-Aged"))</f>
        <v/>
      </c>
      <c r="AN3561" s="112">
        <f>IF(Q3561&lt;&gt;"",MONTH(Q3561),"")</f>
        <v/>
      </c>
      <c r="AO3561" s="112">
        <f>IFERROR(VALUE(V3561),0)</f>
        <v/>
      </c>
    </row>
    <row customFormat="1" customHeight="1" ht="29.25" r="3562" s="112" spans="1:41">
      <c r="A3562" s="127" t="n"/>
      <c r="B3562" s="113" t="n"/>
      <c r="C3562" s="127" t="n"/>
      <c r="D3562" s="127" t="n"/>
      <c r="E3562" s="114">
        <f>IF(F3562 &lt;&gt; "",VLOOKUP(F3562,CategoryLookup,2,FALSE), "")</f>
        <v/>
      </c>
      <c r="F3562" s="126" t="n"/>
      <c r="G3562" s="127" t="n"/>
      <c r="H3562" s="127" t="n"/>
      <c r="I3562" s="127" t="n"/>
      <c r="J3562" s="127" t="n"/>
      <c r="K3562" s="127" t="n"/>
      <c r="L3562" s="127" t="n"/>
      <c r="M3562" s="127" t="n"/>
      <c r="N3562" s="120" t="n"/>
      <c r="O3562" s="120" t="n"/>
      <c r="P3562" s="120" t="n"/>
      <c r="Q3562" s="120" t="n"/>
      <c r="R3562" s="121" t="n"/>
      <c r="S3562" s="121" t="n"/>
      <c r="T3562" s="121" t="n"/>
      <c r="U3562" s="121" t="n"/>
      <c r="V3562" s="117">
        <f>IF(P3562="NA","NA",IF(P3562&lt;&gt;"",TEXT(P3562-N3562,"[h].mm"),""))</f>
        <v/>
      </c>
      <c r="W3562" s="118">
        <f>IF(AND(R3562="",S3562=""),"",R3562+S3562)</f>
        <v/>
      </c>
      <c r="X3562" s="116">
        <f>IF(O3562&lt;&gt;"",DATE(YEAR(O3562), MONTH(O3562), DAY(O3562)),"")</f>
        <v/>
      </c>
      <c r="Y3562" s="122" t="n"/>
      <c r="Z3562" s="123" t="n"/>
      <c r="AA3562" s="117">
        <f>IF(F3562="Re-assigned","NA",IF(W3562="","",IF(W3562&gt;=VLOOKUP(D3562,SLAMatrix,3,FALSE),"Yes",IF(W3562&lt;VLOOKUP(D3562,SLAMatrix,2,FALSE),"No","Internal"))))</f>
        <v/>
      </c>
      <c r="AB3562" s="123" t="n"/>
      <c r="AC3562" s="123" t="n"/>
      <c r="AD3562" s="119" t="n"/>
      <c r="AE3562" s="125" t="n"/>
      <c r="AF3562" s="124">
        <f>MONTH(O3562)</f>
        <v/>
      </c>
      <c r="AG3562" s="124">
        <f>VLOOKUP(IFERROR(MID(AE3562,1,(FIND(",",AE3562,1)-1)),AE3562),Facility_Region_Mapping,2,FALSE)</f>
        <v/>
      </c>
      <c r="AH3562" s="124" t="n"/>
      <c r="AI3562" s="124">
        <f>IF(C3562&lt;&gt;"",IF(M3562="ESM User",getInterfaceName($C3562),"NA"),"")</f>
        <v/>
      </c>
      <c r="AJ3562" s="116">
        <f>IF(Q3562&lt;&gt;"",DATE(YEAR(Q3562), MONTH(Q3562), DAY(Q3562)),"")</f>
        <v/>
      </c>
      <c r="AK3562" s="130">
        <f>IF(Q3562&lt;&gt;0,Q3562-N3562,TODAY()-N3562)</f>
        <v/>
      </c>
      <c r="AL3562" s="112">
        <f>IF(F3562="Re-assigned",0,IF(H3562="Closed",0,IF(H3562="Service Restored",0,IF(H3562="",0,1))))</f>
        <v/>
      </c>
      <c r="AM3562" s="124">
        <f>IF(AL3562=0,"",IF(AK3562&gt;20.99,"Aged","Non-Aged"))</f>
        <v/>
      </c>
      <c r="AN3562" s="112">
        <f>IF(Q3562&lt;&gt;"",MONTH(Q3562),"")</f>
        <v/>
      </c>
      <c r="AO3562" s="112">
        <f>IFERROR(VALUE(V3562),0)</f>
        <v/>
      </c>
    </row>
    <row customFormat="1" customHeight="1" ht="29.25" r="3563" s="112" spans="1:41">
      <c r="A3563" s="127" t="n"/>
      <c r="B3563" s="113" t="n"/>
      <c r="C3563" s="127" t="n"/>
      <c r="D3563" s="127" t="n"/>
      <c r="E3563" s="114">
        <f>IF(F3563 &lt;&gt; "",VLOOKUP(F3563,CategoryLookup,2,FALSE), "")</f>
        <v/>
      </c>
      <c r="F3563" s="126" t="n"/>
      <c r="G3563" s="127" t="n"/>
      <c r="H3563" s="127" t="n"/>
      <c r="I3563" s="127" t="n"/>
      <c r="J3563" s="127" t="n"/>
      <c r="K3563" s="127" t="n"/>
      <c r="L3563" s="127" t="n"/>
      <c r="M3563" s="127" t="n"/>
      <c r="N3563" s="120" t="n"/>
      <c r="O3563" s="120" t="n"/>
      <c r="P3563" s="120" t="n"/>
      <c r="Q3563" s="120" t="n"/>
      <c r="R3563" s="121" t="n"/>
      <c r="S3563" s="121" t="n"/>
      <c r="T3563" s="121" t="n"/>
      <c r="U3563" s="121" t="n"/>
      <c r="V3563" s="117">
        <f>IF(P3563="NA","NA",IF(P3563&lt;&gt;"",TEXT(P3563-N3563,"[h].mm"),""))</f>
        <v/>
      </c>
      <c r="W3563" s="118">
        <f>IF(AND(R3563="",S3563=""),"",R3563+S3563)</f>
        <v/>
      </c>
      <c r="X3563" s="116">
        <f>IF(O3563&lt;&gt;"",DATE(YEAR(O3563), MONTH(O3563), DAY(O3563)),"")</f>
        <v/>
      </c>
      <c r="Y3563" s="122" t="n"/>
      <c r="Z3563" s="123" t="n"/>
      <c r="AA3563" s="117">
        <f>IF(F3563="Re-assigned","NA",IF(W3563="","",IF(W3563&gt;=VLOOKUP(D3563,SLAMatrix,3,FALSE),"Yes",IF(W3563&lt;VLOOKUP(D3563,SLAMatrix,2,FALSE),"No","Internal"))))</f>
        <v/>
      </c>
      <c r="AB3563" s="123" t="n"/>
      <c r="AC3563" s="123" t="n"/>
      <c r="AD3563" s="119" t="n"/>
      <c r="AE3563" s="125" t="n"/>
      <c r="AF3563" s="124">
        <f>MONTH(O3563)</f>
        <v/>
      </c>
      <c r="AG3563" s="124">
        <f>VLOOKUP(IFERROR(MID(AE3563,1,(FIND(",",AE3563,1)-1)),AE3563),Facility_Region_Mapping,2,FALSE)</f>
        <v/>
      </c>
      <c r="AH3563" s="124" t="n"/>
      <c r="AI3563" s="124">
        <f>IF(C3563&lt;&gt;"",IF(M3563="ESM User",getInterfaceName($C3563),"NA"),"")</f>
        <v/>
      </c>
      <c r="AJ3563" s="116">
        <f>IF(Q3563&lt;&gt;"",DATE(YEAR(Q3563), MONTH(Q3563), DAY(Q3563)),"")</f>
        <v/>
      </c>
      <c r="AK3563" s="130">
        <f>IF(Q3563&lt;&gt;0,Q3563-N3563,TODAY()-N3563)</f>
        <v/>
      </c>
      <c r="AL3563" s="112">
        <f>IF(F3563="Re-assigned",0,IF(H3563="Closed",0,IF(H3563="Service Restored",0,IF(H3563="",0,1))))</f>
        <v/>
      </c>
      <c r="AM3563" s="124">
        <f>IF(AL3563=0,"",IF(AK3563&gt;20.99,"Aged","Non-Aged"))</f>
        <v/>
      </c>
      <c r="AN3563" s="112">
        <f>IF(Q3563&lt;&gt;"",MONTH(Q3563),"")</f>
        <v/>
      </c>
      <c r="AO3563" s="112">
        <f>IFERROR(VALUE(V3563),0)</f>
        <v/>
      </c>
    </row>
    <row customFormat="1" customHeight="1" ht="29.25" r="3564" s="112" spans="1:41">
      <c r="A3564" s="127" t="n"/>
      <c r="B3564" s="113" t="n"/>
      <c r="C3564" s="127" t="n"/>
      <c r="D3564" s="127" t="n"/>
      <c r="E3564" s="114">
        <f>IF(F3564 &lt;&gt; "",VLOOKUP(F3564,CategoryLookup,2,FALSE), "")</f>
        <v/>
      </c>
      <c r="F3564" s="126" t="n"/>
      <c r="G3564" s="127" t="n"/>
      <c r="H3564" s="127" t="n"/>
      <c r="I3564" s="127" t="n"/>
      <c r="J3564" s="127" t="n"/>
      <c r="K3564" s="127" t="n"/>
      <c r="L3564" s="127" t="n"/>
      <c r="M3564" s="127" t="n"/>
      <c r="N3564" s="120" t="n"/>
      <c r="O3564" s="120" t="n"/>
      <c r="P3564" s="120" t="n"/>
      <c r="Q3564" s="120" t="n"/>
      <c r="R3564" s="121" t="n"/>
      <c r="S3564" s="121" t="n"/>
      <c r="T3564" s="121" t="n"/>
      <c r="U3564" s="121" t="n"/>
      <c r="V3564" s="117">
        <f>IF(P3564="NA","NA",IF(P3564&lt;&gt;"",TEXT(P3564-N3564,"[h].mm"),""))</f>
        <v/>
      </c>
      <c r="W3564" s="118">
        <f>IF(AND(R3564="",S3564=""),"",R3564+S3564)</f>
        <v/>
      </c>
      <c r="X3564" s="116">
        <f>IF(O3564&lt;&gt;"",DATE(YEAR(O3564), MONTH(O3564), DAY(O3564)),"")</f>
        <v/>
      </c>
      <c r="Y3564" s="122" t="n"/>
      <c r="Z3564" s="123" t="n"/>
      <c r="AA3564" s="117">
        <f>IF(F3564="Re-assigned","NA",IF(W3564="","",IF(W3564&gt;=VLOOKUP(D3564,SLAMatrix,3,FALSE),"Yes",IF(W3564&lt;VLOOKUP(D3564,SLAMatrix,2,FALSE),"No","Internal"))))</f>
        <v/>
      </c>
      <c r="AB3564" s="123" t="n"/>
      <c r="AC3564" s="123" t="n"/>
      <c r="AD3564" s="119" t="n"/>
      <c r="AE3564" s="125" t="n"/>
      <c r="AF3564" s="124">
        <f>MONTH(O3564)</f>
        <v/>
      </c>
      <c r="AG3564" s="124">
        <f>VLOOKUP(IFERROR(MID(AE3564,1,(FIND(",",AE3564,1)-1)),AE3564),Facility_Region_Mapping,2,FALSE)</f>
        <v/>
      </c>
      <c r="AH3564" s="124" t="n"/>
      <c r="AI3564" s="124">
        <f>IF(C3564&lt;&gt;"",IF(M3564="ESM User",getInterfaceName($C3564),"NA"),"")</f>
        <v/>
      </c>
      <c r="AJ3564" s="116">
        <f>IF(Q3564&lt;&gt;"",DATE(YEAR(Q3564), MONTH(Q3564), DAY(Q3564)),"")</f>
        <v/>
      </c>
      <c r="AK3564" s="130">
        <f>IF(Q3564&lt;&gt;0,Q3564-N3564,TODAY()-N3564)</f>
        <v/>
      </c>
      <c r="AL3564" s="112">
        <f>IF(F3564="Re-assigned",0,IF(H3564="Closed",0,IF(H3564="Service Restored",0,IF(H3564="",0,1))))</f>
        <v/>
      </c>
      <c r="AM3564" s="124">
        <f>IF(AL3564=0,"",IF(AK3564&gt;20.99,"Aged","Non-Aged"))</f>
        <v/>
      </c>
      <c r="AN3564" s="112">
        <f>IF(Q3564&lt;&gt;"",MONTH(Q3564),"")</f>
        <v/>
      </c>
      <c r="AO3564" s="112">
        <f>IFERROR(VALUE(V3564),0)</f>
        <v/>
      </c>
    </row>
    <row customFormat="1" customHeight="1" ht="29.25" r="3565" s="112" spans="1:41">
      <c r="A3565" s="127" t="n"/>
      <c r="B3565" s="113" t="n"/>
      <c r="C3565" s="127" t="n"/>
      <c r="D3565" s="127" t="n"/>
      <c r="E3565" s="114">
        <f>IF(F3565 &lt;&gt; "",VLOOKUP(F3565,CategoryLookup,2,FALSE), "")</f>
        <v/>
      </c>
      <c r="F3565" s="126" t="n"/>
      <c r="G3565" s="127" t="n"/>
      <c r="H3565" s="127" t="n"/>
      <c r="I3565" s="127" t="n"/>
      <c r="J3565" s="127" t="n"/>
      <c r="K3565" s="127" t="n"/>
      <c r="L3565" s="127" t="n"/>
      <c r="M3565" s="127" t="n"/>
      <c r="N3565" s="120" t="n"/>
      <c r="O3565" s="120" t="n"/>
      <c r="P3565" s="120" t="n"/>
      <c r="Q3565" s="120" t="n"/>
      <c r="R3565" s="121" t="n"/>
      <c r="S3565" s="121" t="n"/>
      <c r="T3565" s="121" t="n"/>
      <c r="U3565" s="121" t="n"/>
      <c r="V3565" s="117">
        <f>IF(P3565="NA","NA",IF(P3565&lt;&gt;"",TEXT(P3565-N3565,"[h].mm"),""))</f>
        <v/>
      </c>
      <c r="W3565" s="118">
        <f>IF(AND(R3565="",S3565=""),"",R3565+S3565)</f>
        <v/>
      </c>
      <c r="X3565" s="116">
        <f>IF(O3565&lt;&gt;"",DATE(YEAR(O3565), MONTH(O3565), DAY(O3565)),"")</f>
        <v/>
      </c>
      <c r="Y3565" s="122" t="n"/>
      <c r="Z3565" s="123" t="n"/>
      <c r="AA3565" s="117">
        <f>IF(F3565="Re-assigned","NA",IF(W3565="","",IF(W3565&gt;=VLOOKUP(D3565,SLAMatrix,3,FALSE),"Yes",IF(W3565&lt;VLOOKUP(D3565,SLAMatrix,2,FALSE),"No","Internal"))))</f>
        <v/>
      </c>
      <c r="AB3565" s="123" t="n"/>
      <c r="AC3565" s="123" t="n"/>
      <c r="AD3565" s="119" t="n"/>
      <c r="AE3565" s="125" t="n"/>
      <c r="AF3565" s="124">
        <f>MONTH(O3565)</f>
        <v/>
      </c>
      <c r="AG3565" s="124">
        <f>VLOOKUP(IFERROR(MID(AE3565,1,(FIND(",",AE3565,1)-1)),AE3565),Facility_Region_Mapping,2,FALSE)</f>
        <v/>
      </c>
      <c r="AH3565" s="124" t="n"/>
      <c r="AI3565" s="124">
        <f>IF(C3565&lt;&gt;"",IF(M3565="ESM User",getInterfaceName($C3565),"NA"),"")</f>
        <v/>
      </c>
      <c r="AJ3565" s="116">
        <f>IF(Q3565&lt;&gt;"",DATE(YEAR(Q3565), MONTH(Q3565), DAY(Q3565)),"")</f>
        <v/>
      </c>
      <c r="AK3565" s="130">
        <f>IF(Q3565&lt;&gt;0,Q3565-N3565,TODAY()-N3565)</f>
        <v/>
      </c>
      <c r="AL3565" s="112">
        <f>IF(F3565="Re-assigned",0,IF(H3565="Closed",0,IF(H3565="Service Restored",0,IF(H3565="",0,1))))</f>
        <v/>
      </c>
      <c r="AM3565" s="124">
        <f>IF(AL3565=0,"",IF(AK3565&gt;20.99,"Aged","Non-Aged"))</f>
        <v/>
      </c>
      <c r="AN3565" s="112">
        <f>IF(Q3565&lt;&gt;"",MONTH(Q3565),"")</f>
        <v/>
      </c>
      <c r="AO3565" s="112">
        <f>IFERROR(VALUE(V3565),0)</f>
        <v/>
      </c>
    </row>
    <row customFormat="1" customHeight="1" ht="29.25" r="3566" s="112" spans="1:41">
      <c r="A3566" s="127" t="n"/>
      <c r="B3566" s="113" t="n"/>
      <c r="C3566" s="127" t="n"/>
      <c r="D3566" s="127" t="n"/>
      <c r="E3566" s="114">
        <f>IF(F3566 &lt;&gt; "",VLOOKUP(F3566,CategoryLookup,2,FALSE), "")</f>
        <v/>
      </c>
      <c r="F3566" s="126" t="n"/>
      <c r="G3566" s="127" t="n"/>
      <c r="H3566" s="127" t="n"/>
      <c r="I3566" s="127" t="n"/>
      <c r="J3566" s="127" t="n"/>
      <c r="K3566" s="127" t="n"/>
      <c r="L3566" s="127" t="n"/>
      <c r="M3566" s="127" t="n"/>
      <c r="N3566" s="120" t="n"/>
      <c r="O3566" s="120" t="n"/>
      <c r="P3566" s="120" t="n"/>
      <c r="Q3566" s="120" t="n"/>
      <c r="R3566" s="121" t="n"/>
      <c r="S3566" s="121" t="n"/>
      <c r="T3566" s="121" t="n"/>
      <c r="U3566" s="121" t="n"/>
      <c r="V3566" s="117">
        <f>IF(P3566="NA","NA",IF(P3566&lt;&gt;"",TEXT(P3566-N3566,"[h].mm"),""))</f>
        <v/>
      </c>
      <c r="W3566" s="118">
        <f>IF(AND(R3566="",S3566=""),"",R3566+S3566)</f>
        <v/>
      </c>
      <c r="X3566" s="116">
        <f>IF(O3566&lt;&gt;"",DATE(YEAR(O3566), MONTH(O3566), DAY(O3566)),"")</f>
        <v/>
      </c>
      <c r="Y3566" s="122" t="n"/>
      <c r="Z3566" s="123" t="n"/>
      <c r="AA3566" s="117">
        <f>IF(F3566="Re-assigned","NA",IF(W3566="","",IF(W3566&gt;=VLOOKUP(D3566,SLAMatrix,3,FALSE),"Yes",IF(W3566&lt;VLOOKUP(D3566,SLAMatrix,2,FALSE),"No","Internal"))))</f>
        <v/>
      </c>
      <c r="AB3566" s="123" t="n"/>
      <c r="AC3566" s="123" t="n"/>
      <c r="AD3566" s="119" t="n"/>
      <c r="AE3566" s="125" t="n"/>
      <c r="AF3566" s="124">
        <f>MONTH(O3566)</f>
        <v/>
      </c>
      <c r="AG3566" s="124">
        <f>VLOOKUP(IFERROR(MID(AE3566,1,(FIND(",",AE3566,1)-1)),AE3566),Facility_Region_Mapping,2,FALSE)</f>
        <v/>
      </c>
      <c r="AH3566" s="124" t="n"/>
      <c r="AI3566" s="124">
        <f>IF(C3566&lt;&gt;"",IF(M3566="ESM User",getInterfaceName($C3566),"NA"),"")</f>
        <v/>
      </c>
      <c r="AJ3566" s="116">
        <f>IF(Q3566&lt;&gt;"",DATE(YEAR(Q3566), MONTH(Q3566), DAY(Q3566)),"")</f>
        <v/>
      </c>
      <c r="AK3566" s="130">
        <f>IF(Q3566&lt;&gt;0,Q3566-N3566,TODAY()-N3566)</f>
        <v/>
      </c>
      <c r="AL3566" s="112">
        <f>IF(F3566="Re-assigned",0,IF(H3566="Closed",0,IF(H3566="Service Restored",0,IF(H3566="",0,1))))</f>
        <v/>
      </c>
      <c r="AM3566" s="124">
        <f>IF(AL3566=0,"",IF(AK3566&gt;20.99,"Aged","Non-Aged"))</f>
        <v/>
      </c>
      <c r="AN3566" s="112">
        <f>IF(Q3566&lt;&gt;"",MONTH(Q3566),"")</f>
        <v/>
      </c>
      <c r="AO3566" s="112">
        <f>IFERROR(VALUE(V3566),0)</f>
        <v/>
      </c>
    </row>
    <row customFormat="1" customHeight="1" ht="29.25" r="3567" s="112" spans="1:41">
      <c r="A3567" s="127" t="n"/>
      <c r="B3567" s="113" t="n"/>
      <c r="C3567" s="127" t="n"/>
      <c r="D3567" s="127" t="n"/>
      <c r="E3567" s="114">
        <f>IF(F3567 &lt;&gt; "",VLOOKUP(F3567,CategoryLookup,2,FALSE), "")</f>
        <v/>
      </c>
      <c r="F3567" s="126" t="n"/>
      <c r="G3567" s="127" t="n"/>
      <c r="H3567" s="127" t="n"/>
      <c r="I3567" s="127" t="n"/>
      <c r="J3567" s="127" t="n"/>
      <c r="K3567" s="127" t="n"/>
      <c r="L3567" s="127" t="n"/>
      <c r="M3567" s="127" t="n"/>
      <c r="N3567" s="120" t="n"/>
      <c r="O3567" s="120" t="n"/>
      <c r="P3567" s="120" t="n"/>
      <c r="Q3567" s="120" t="n"/>
      <c r="R3567" s="121" t="n"/>
      <c r="S3567" s="121" t="n"/>
      <c r="T3567" s="121" t="n"/>
      <c r="U3567" s="121" t="n"/>
      <c r="V3567" s="117">
        <f>IF(P3567="NA","NA",IF(P3567&lt;&gt;"",TEXT(P3567-N3567,"[h].mm"),""))</f>
        <v/>
      </c>
      <c r="W3567" s="118">
        <f>IF(AND(R3567="",S3567=""),"",R3567+S3567)</f>
        <v/>
      </c>
      <c r="X3567" s="116">
        <f>IF(O3567&lt;&gt;"",DATE(YEAR(O3567), MONTH(O3567), DAY(O3567)),"")</f>
        <v/>
      </c>
      <c r="Y3567" s="122" t="n"/>
      <c r="Z3567" s="123" t="n"/>
      <c r="AA3567" s="117">
        <f>IF(F3567="Re-assigned","NA",IF(W3567="","",IF(W3567&gt;=VLOOKUP(D3567,SLAMatrix,3,FALSE),"Yes",IF(W3567&lt;VLOOKUP(D3567,SLAMatrix,2,FALSE),"No","Internal"))))</f>
        <v/>
      </c>
      <c r="AB3567" s="123" t="n"/>
      <c r="AC3567" s="123" t="n"/>
      <c r="AD3567" s="119" t="n"/>
      <c r="AE3567" s="125" t="n"/>
      <c r="AF3567" s="124">
        <f>MONTH(O3567)</f>
        <v/>
      </c>
      <c r="AG3567" s="124">
        <f>VLOOKUP(IFERROR(MID(AE3567,1,(FIND(",",AE3567,1)-1)),AE3567),Facility_Region_Mapping,2,FALSE)</f>
        <v/>
      </c>
      <c r="AH3567" s="124" t="n"/>
      <c r="AI3567" s="124">
        <f>IF(C3567&lt;&gt;"",IF(M3567="ESM User",getInterfaceName($C3567),"NA"),"")</f>
        <v/>
      </c>
      <c r="AJ3567" s="116">
        <f>IF(Q3567&lt;&gt;"",DATE(YEAR(Q3567), MONTH(Q3567), DAY(Q3567)),"")</f>
        <v/>
      </c>
      <c r="AK3567" s="130">
        <f>IF(Q3567&lt;&gt;0,Q3567-N3567,TODAY()-N3567)</f>
        <v/>
      </c>
      <c r="AL3567" s="112">
        <f>IF(F3567="Re-assigned",0,IF(H3567="Closed",0,IF(H3567="Service Restored",0,IF(H3567="",0,1))))</f>
        <v/>
      </c>
      <c r="AM3567" s="124">
        <f>IF(AL3567=0,"",IF(AK3567&gt;20.99,"Aged","Non-Aged"))</f>
        <v/>
      </c>
      <c r="AN3567" s="112">
        <f>IF(Q3567&lt;&gt;"",MONTH(Q3567),"")</f>
        <v/>
      </c>
      <c r="AO3567" s="112">
        <f>IFERROR(VALUE(V3567),0)</f>
        <v/>
      </c>
    </row>
    <row customFormat="1" customHeight="1" ht="29.25" r="3568" s="112" spans="1:41">
      <c r="A3568" s="127" t="n"/>
      <c r="B3568" s="113" t="n"/>
      <c r="C3568" s="127" t="n"/>
      <c r="D3568" s="127" t="n"/>
      <c r="E3568" s="114">
        <f>IF(F3568 &lt;&gt; "",VLOOKUP(F3568,CategoryLookup,2,FALSE), "")</f>
        <v/>
      </c>
      <c r="F3568" s="126" t="n"/>
      <c r="G3568" s="127" t="n"/>
      <c r="H3568" s="127" t="n"/>
      <c r="I3568" s="127" t="n"/>
      <c r="J3568" s="127" t="n"/>
      <c r="K3568" s="127" t="n"/>
      <c r="L3568" s="127" t="n"/>
      <c r="M3568" s="127" t="n"/>
      <c r="N3568" s="120" t="n"/>
      <c r="O3568" s="120" t="n"/>
      <c r="P3568" s="120" t="n"/>
      <c r="Q3568" s="120" t="n"/>
      <c r="R3568" s="121" t="n"/>
      <c r="S3568" s="121" t="n"/>
      <c r="T3568" s="121" t="n"/>
      <c r="U3568" s="121" t="n"/>
      <c r="V3568" s="117">
        <f>IF(P3568="NA","NA",IF(P3568&lt;&gt;"",TEXT(P3568-N3568,"[h].mm"),""))</f>
        <v/>
      </c>
      <c r="W3568" s="118">
        <f>IF(AND(R3568="",S3568=""),"",R3568+S3568)</f>
        <v/>
      </c>
      <c r="X3568" s="116">
        <f>IF(O3568&lt;&gt;"",DATE(YEAR(O3568), MONTH(O3568), DAY(O3568)),"")</f>
        <v/>
      </c>
      <c r="Y3568" s="122" t="n"/>
      <c r="Z3568" s="123" t="n"/>
      <c r="AA3568" s="117">
        <f>IF(F3568="Re-assigned","NA",IF(W3568="","",IF(W3568&gt;=VLOOKUP(D3568,SLAMatrix,3,FALSE),"Yes",IF(W3568&lt;VLOOKUP(D3568,SLAMatrix,2,FALSE),"No","Internal"))))</f>
        <v/>
      </c>
      <c r="AB3568" s="123" t="n"/>
      <c r="AC3568" s="123" t="n"/>
      <c r="AD3568" s="119" t="n"/>
      <c r="AE3568" s="125" t="n"/>
      <c r="AF3568" s="124">
        <f>MONTH(O3568)</f>
        <v/>
      </c>
      <c r="AG3568" s="124">
        <f>VLOOKUP(IFERROR(MID(AE3568,1,(FIND(",",AE3568,1)-1)),AE3568),Facility_Region_Mapping,2,FALSE)</f>
        <v/>
      </c>
      <c r="AH3568" s="124" t="n"/>
      <c r="AI3568" s="124">
        <f>IF(C3568&lt;&gt;"",IF(M3568="ESM User",getInterfaceName($C3568),"NA"),"")</f>
        <v/>
      </c>
      <c r="AJ3568" s="116">
        <f>IF(Q3568&lt;&gt;"",DATE(YEAR(Q3568), MONTH(Q3568), DAY(Q3568)),"")</f>
        <v/>
      </c>
      <c r="AK3568" s="130">
        <f>IF(Q3568&lt;&gt;0,Q3568-N3568,TODAY()-N3568)</f>
        <v/>
      </c>
      <c r="AL3568" s="112">
        <f>IF(F3568="Re-assigned",0,IF(H3568="Closed",0,IF(H3568="Service Restored",0,IF(H3568="",0,1))))</f>
        <v/>
      </c>
      <c r="AM3568" s="124">
        <f>IF(AL3568=0,"",IF(AK3568&gt;20.99,"Aged","Non-Aged"))</f>
        <v/>
      </c>
      <c r="AN3568" s="112">
        <f>IF(Q3568&lt;&gt;"",MONTH(Q3568),"")</f>
        <v/>
      </c>
      <c r="AO3568" s="112">
        <f>IFERROR(VALUE(V3568),0)</f>
        <v/>
      </c>
    </row>
    <row customFormat="1" customHeight="1" ht="29.25" r="3569" s="112" spans="1:41">
      <c r="A3569" s="127" t="n"/>
      <c r="B3569" s="113" t="n"/>
      <c r="C3569" s="127" t="n"/>
      <c r="D3569" s="127" t="n"/>
      <c r="E3569" s="114">
        <f>IF(F3569 &lt;&gt; "",VLOOKUP(F3569,CategoryLookup,2,FALSE), "")</f>
        <v/>
      </c>
      <c r="F3569" s="126" t="n"/>
      <c r="G3569" s="127" t="n"/>
      <c r="H3569" s="127" t="n"/>
      <c r="I3569" s="127" t="n"/>
      <c r="J3569" s="127" t="n"/>
      <c r="K3569" s="127" t="n"/>
      <c r="L3569" s="127" t="n"/>
      <c r="M3569" s="127" t="n"/>
      <c r="N3569" s="120" t="n"/>
      <c r="O3569" s="120" t="n"/>
      <c r="P3569" s="120" t="n"/>
      <c r="Q3569" s="120" t="n"/>
      <c r="R3569" s="121" t="n"/>
      <c r="S3569" s="121" t="n"/>
      <c r="T3569" s="121" t="n"/>
      <c r="U3569" s="121" t="n"/>
      <c r="V3569" s="117">
        <f>IF(P3569="NA","NA",IF(P3569&lt;&gt;"",TEXT(P3569-N3569,"[h].mm"),""))</f>
        <v/>
      </c>
      <c r="W3569" s="118">
        <f>IF(AND(R3569="",S3569=""),"",R3569+S3569)</f>
        <v/>
      </c>
      <c r="X3569" s="116">
        <f>IF(O3569&lt;&gt;"",DATE(YEAR(O3569), MONTH(O3569), DAY(O3569)),"")</f>
        <v/>
      </c>
      <c r="Y3569" s="122" t="n"/>
      <c r="Z3569" s="123" t="n"/>
      <c r="AA3569" s="117">
        <f>IF(F3569="Re-assigned","NA",IF(W3569="","",IF(W3569&gt;=VLOOKUP(D3569,SLAMatrix,3,FALSE),"Yes",IF(W3569&lt;VLOOKUP(D3569,SLAMatrix,2,FALSE),"No","Internal"))))</f>
        <v/>
      </c>
      <c r="AB3569" s="123" t="n"/>
      <c r="AC3569" s="123" t="n"/>
      <c r="AD3569" s="119" t="n"/>
      <c r="AE3569" s="125" t="n"/>
      <c r="AF3569" s="124">
        <f>MONTH(O3569)</f>
        <v/>
      </c>
      <c r="AG3569" s="124">
        <f>VLOOKUP(IFERROR(MID(AE3569,1,(FIND(",",AE3569,1)-1)),AE3569),Facility_Region_Mapping,2,FALSE)</f>
        <v/>
      </c>
      <c r="AH3569" s="124" t="n"/>
      <c r="AI3569" s="124">
        <f>IF(C3569&lt;&gt;"",IF(M3569="ESM User",getInterfaceName($C3569),"NA"),"")</f>
        <v/>
      </c>
      <c r="AJ3569" s="116">
        <f>IF(Q3569&lt;&gt;"",DATE(YEAR(Q3569), MONTH(Q3569), DAY(Q3569)),"")</f>
        <v/>
      </c>
      <c r="AK3569" s="130">
        <f>IF(Q3569&lt;&gt;0,Q3569-N3569,TODAY()-N3569)</f>
        <v/>
      </c>
      <c r="AL3569" s="112">
        <f>IF(F3569="Re-assigned",0,IF(H3569="Closed",0,IF(H3569="Service Restored",0,IF(H3569="",0,1))))</f>
        <v/>
      </c>
      <c r="AM3569" s="124">
        <f>IF(AL3569=0,"",IF(AK3569&gt;20.99,"Aged","Non-Aged"))</f>
        <v/>
      </c>
      <c r="AN3569" s="112">
        <f>IF(Q3569&lt;&gt;"",MONTH(Q3569),"")</f>
        <v/>
      </c>
      <c r="AO3569" s="112">
        <f>IFERROR(VALUE(V3569),0)</f>
        <v/>
      </c>
    </row>
    <row customFormat="1" customHeight="1" ht="29.25" r="3570" s="112" spans="1:41">
      <c r="A3570" s="127" t="n"/>
      <c r="B3570" s="113" t="n"/>
      <c r="C3570" s="127" t="n"/>
      <c r="D3570" s="127" t="n"/>
      <c r="E3570" s="114">
        <f>IF(F3570 &lt;&gt; "",VLOOKUP(F3570,CategoryLookup,2,FALSE), "")</f>
        <v/>
      </c>
      <c r="F3570" s="126" t="n"/>
      <c r="G3570" s="127" t="n"/>
      <c r="H3570" s="127" t="n"/>
      <c r="I3570" s="127" t="n"/>
      <c r="J3570" s="127" t="n"/>
      <c r="K3570" s="127" t="n"/>
      <c r="L3570" s="127" t="n"/>
      <c r="M3570" s="127" t="n"/>
      <c r="N3570" s="120" t="n"/>
      <c r="O3570" s="120" t="n"/>
      <c r="P3570" s="120" t="n"/>
      <c r="Q3570" s="120" t="n"/>
      <c r="R3570" s="121" t="n"/>
      <c r="S3570" s="121" t="n"/>
      <c r="T3570" s="121" t="n"/>
      <c r="U3570" s="121" t="n"/>
      <c r="V3570" s="117">
        <f>IF(P3570="NA","NA",IF(P3570&lt;&gt;"",TEXT(P3570-N3570,"[h].mm"),""))</f>
        <v/>
      </c>
      <c r="W3570" s="118">
        <f>IF(AND(R3570="",S3570=""),"",R3570+S3570)</f>
        <v/>
      </c>
      <c r="X3570" s="116">
        <f>IF(O3570&lt;&gt;"",DATE(YEAR(O3570), MONTH(O3570), DAY(O3570)),"")</f>
        <v/>
      </c>
      <c r="Y3570" s="122" t="n"/>
      <c r="Z3570" s="123" t="n"/>
      <c r="AA3570" s="117">
        <f>IF(F3570="Re-assigned","NA",IF(W3570="","",IF(W3570&gt;=VLOOKUP(D3570,SLAMatrix,3,FALSE),"Yes",IF(W3570&lt;VLOOKUP(D3570,SLAMatrix,2,FALSE),"No","Internal"))))</f>
        <v/>
      </c>
      <c r="AB3570" s="123" t="n"/>
      <c r="AC3570" s="123" t="n"/>
      <c r="AD3570" s="119" t="n"/>
      <c r="AE3570" s="125" t="n"/>
      <c r="AF3570" s="124">
        <f>MONTH(O3570)</f>
        <v/>
      </c>
      <c r="AG3570" s="124">
        <f>VLOOKUP(IFERROR(MID(AE3570,1,(FIND(",",AE3570,1)-1)),AE3570),Facility_Region_Mapping,2,FALSE)</f>
        <v/>
      </c>
      <c r="AH3570" s="124" t="n"/>
      <c r="AI3570" s="124">
        <f>IF(C3570&lt;&gt;"",IF(M3570="ESM User",getInterfaceName($C3570),"NA"),"")</f>
        <v/>
      </c>
      <c r="AJ3570" s="116">
        <f>IF(Q3570&lt;&gt;"",DATE(YEAR(Q3570), MONTH(Q3570), DAY(Q3570)),"")</f>
        <v/>
      </c>
      <c r="AK3570" s="130">
        <f>IF(Q3570&lt;&gt;0,Q3570-N3570,TODAY()-N3570)</f>
        <v/>
      </c>
      <c r="AL3570" s="112">
        <f>IF(F3570="Re-assigned",0,IF(H3570="Closed",0,IF(H3570="Service Restored",0,IF(H3570="",0,1))))</f>
        <v/>
      </c>
      <c r="AM3570" s="124">
        <f>IF(AL3570=0,"",IF(AK3570&gt;20.99,"Aged","Non-Aged"))</f>
        <v/>
      </c>
      <c r="AN3570" s="112">
        <f>IF(Q3570&lt;&gt;"",MONTH(Q3570),"")</f>
        <v/>
      </c>
      <c r="AO3570" s="112">
        <f>IFERROR(VALUE(V3570),0)</f>
        <v/>
      </c>
    </row>
    <row customFormat="1" customHeight="1" ht="29.25" r="3571" s="112" spans="1:41">
      <c r="A3571" s="127" t="n"/>
      <c r="B3571" s="113" t="n"/>
      <c r="C3571" s="127" t="n"/>
      <c r="D3571" s="127" t="n"/>
      <c r="E3571" s="114">
        <f>IF(F3571 &lt;&gt; "",VLOOKUP(F3571,CategoryLookup,2,FALSE), "")</f>
        <v/>
      </c>
      <c r="F3571" s="126" t="n"/>
      <c r="G3571" s="127" t="n"/>
      <c r="H3571" s="127" t="n"/>
      <c r="I3571" s="127" t="n"/>
      <c r="J3571" s="127" t="n"/>
      <c r="K3571" s="127" t="n"/>
      <c r="L3571" s="127" t="n"/>
      <c r="M3571" s="127" t="n"/>
      <c r="N3571" s="120" t="n"/>
      <c r="O3571" s="120" t="n"/>
      <c r="P3571" s="120" t="n"/>
      <c r="Q3571" s="120" t="n"/>
      <c r="R3571" s="121" t="n"/>
      <c r="S3571" s="121" t="n"/>
      <c r="T3571" s="121" t="n"/>
      <c r="U3571" s="121" t="n"/>
      <c r="V3571" s="117">
        <f>IF(P3571="NA","NA",IF(P3571&lt;&gt;"",TEXT(P3571-N3571,"[h].mm"),""))</f>
        <v/>
      </c>
      <c r="W3571" s="118">
        <f>IF(AND(R3571="",S3571=""),"",R3571+S3571)</f>
        <v/>
      </c>
      <c r="X3571" s="116">
        <f>IF(O3571&lt;&gt;"",DATE(YEAR(O3571), MONTH(O3571), DAY(O3571)),"")</f>
        <v/>
      </c>
      <c r="Y3571" s="122" t="n"/>
      <c r="Z3571" s="123" t="n"/>
      <c r="AA3571" s="117">
        <f>IF(F3571="Re-assigned","NA",IF(W3571="","",IF(W3571&gt;=VLOOKUP(D3571,SLAMatrix,3,FALSE),"Yes",IF(W3571&lt;VLOOKUP(D3571,SLAMatrix,2,FALSE),"No","Internal"))))</f>
        <v/>
      </c>
      <c r="AB3571" s="123" t="n"/>
      <c r="AC3571" s="123" t="n"/>
      <c r="AD3571" s="119" t="n"/>
      <c r="AE3571" s="125" t="n"/>
      <c r="AF3571" s="124">
        <f>MONTH(O3571)</f>
        <v/>
      </c>
      <c r="AG3571" s="124">
        <f>VLOOKUP(IFERROR(MID(AE3571,1,(FIND(",",AE3571,1)-1)),AE3571),Facility_Region_Mapping,2,FALSE)</f>
        <v/>
      </c>
      <c r="AH3571" s="124" t="n"/>
      <c r="AI3571" s="124">
        <f>IF(C3571&lt;&gt;"",IF(M3571="ESM User",getInterfaceName($C3571),"NA"),"")</f>
        <v/>
      </c>
      <c r="AJ3571" s="116">
        <f>IF(Q3571&lt;&gt;"",DATE(YEAR(Q3571), MONTH(Q3571), DAY(Q3571)),"")</f>
        <v/>
      </c>
      <c r="AK3571" s="130">
        <f>IF(Q3571&lt;&gt;0,Q3571-N3571,TODAY()-N3571)</f>
        <v/>
      </c>
      <c r="AL3571" s="112">
        <f>IF(F3571="Re-assigned",0,IF(H3571="Closed",0,IF(H3571="Service Restored",0,IF(H3571="",0,1))))</f>
        <v/>
      </c>
      <c r="AM3571" s="124">
        <f>IF(AL3571=0,"",IF(AK3571&gt;20.99,"Aged","Non-Aged"))</f>
        <v/>
      </c>
      <c r="AN3571" s="112">
        <f>IF(Q3571&lt;&gt;"",MONTH(Q3571),"")</f>
        <v/>
      </c>
      <c r="AO3571" s="112">
        <f>IFERROR(VALUE(V3571),0)</f>
        <v/>
      </c>
    </row>
    <row customFormat="1" customHeight="1" ht="29.25" r="3572" s="112" spans="1:41">
      <c r="A3572" s="127" t="n"/>
      <c r="B3572" s="113" t="n"/>
      <c r="C3572" s="127" t="n"/>
      <c r="D3572" s="127" t="n"/>
      <c r="E3572" s="114">
        <f>IF(F3572 &lt;&gt; "",VLOOKUP(F3572,CategoryLookup,2,FALSE), "")</f>
        <v/>
      </c>
      <c r="F3572" s="126" t="n"/>
      <c r="G3572" s="127" t="n"/>
      <c r="H3572" s="127" t="n"/>
      <c r="I3572" s="127" t="n"/>
      <c r="J3572" s="127" t="n"/>
      <c r="K3572" s="127" t="n"/>
      <c r="L3572" s="127" t="n"/>
      <c r="M3572" s="127" t="n"/>
      <c r="N3572" s="120" t="n"/>
      <c r="O3572" s="120" t="n"/>
      <c r="P3572" s="120" t="n"/>
      <c r="Q3572" s="120" t="n"/>
      <c r="R3572" s="121" t="n"/>
      <c r="S3572" s="121" t="n"/>
      <c r="T3572" s="121" t="n"/>
      <c r="U3572" s="121" t="n"/>
      <c r="V3572" s="117">
        <f>IF(P3572="NA","NA",IF(P3572&lt;&gt;"",TEXT(P3572-N3572,"[h].mm"),""))</f>
        <v/>
      </c>
      <c r="W3572" s="118">
        <f>IF(AND(R3572="",S3572=""),"",R3572+S3572)</f>
        <v/>
      </c>
      <c r="X3572" s="116">
        <f>IF(O3572&lt;&gt;"",DATE(YEAR(O3572), MONTH(O3572), DAY(O3572)),"")</f>
        <v/>
      </c>
      <c r="Y3572" s="122" t="n"/>
      <c r="Z3572" s="123" t="n"/>
      <c r="AA3572" s="117">
        <f>IF(F3572="Re-assigned","NA",IF(W3572="","",IF(W3572&gt;=VLOOKUP(D3572,SLAMatrix,3,FALSE),"Yes",IF(W3572&lt;VLOOKUP(D3572,SLAMatrix,2,FALSE),"No","Internal"))))</f>
        <v/>
      </c>
      <c r="AB3572" s="123" t="n"/>
      <c r="AC3572" s="123" t="n"/>
      <c r="AD3572" s="119" t="n"/>
      <c r="AE3572" s="125" t="n"/>
      <c r="AF3572" s="124">
        <f>MONTH(O3572)</f>
        <v/>
      </c>
      <c r="AG3572" s="124">
        <f>VLOOKUP(IFERROR(MID(AE3572,1,(FIND(",",AE3572,1)-1)),AE3572),Facility_Region_Mapping,2,FALSE)</f>
        <v/>
      </c>
      <c r="AH3572" s="124" t="n"/>
      <c r="AI3572" s="124">
        <f>IF(C3572&lt;&gt;"",IF(M3572="ESM User",getInterfaceName($C3572),"NA"),"")</f>
        <v/>
      </c>
      <c r="AJ3572" s="116">
        <f>IF(Q3572&lt;&gt;"",DATE(YEAR(Q3572), MONTH(Q3572), DAY(Q3572)),"")</f>
        <v/>
      </c>
      <c r="AK3572" s="130">
        <f>IF(Q3572&lt;&gt;0,Q3572-N3572,TODAY()-N3572)</f>
        <v/>
      </c>
      <c r="AL3572" s="112">
        <f>IF(F3572="Re-assigned",0,IF(H3572="Closed",0,IF(H3572="Service Restored",0,IF(H3572="",0,1))))</f>
        <v/>
      </c>
      <c r="AM3572" s="124">
        <f>IF(AL3572=0,"",IF(AK3572&gt;20.99,"Aged","Non-Aged"))</f>
        <v/>
      </c>
      <c r="AN3572" s="112">
        <f>IF(Q3572&lt;&gt;"",MONTH(Q3572),"")</f>
        <v/>
      </c>
      <c r="AO3572" s="112">
        <f>IFERROR(VALUE(V3572),0)</f>
        <v/>
      </c>
    </row>
    <row customFormat="1" customHeight="1" ht="29.25" r="3573" s="112" spans="1:41">
      <c r="A3573" s="127" t="n"/>
      <c r="B3573" s="113" t="n"/>
      <c r="C3573" s="127" t="n"/>
      <c r="D3573" s="127" t="n"/>
      <c r="E3573" s="114">
        <f>IF(F3573 &lt;&gt; "",VLOOKUP(F3573,CategoryLookup,2,FALSE), "")</f>
        <v/>
      </c>
      <c r="F3573" s="126" t="n"/>
      <c r="G3573" s="127" t="n"/>
      <c r="H3573" s="127" t="n"/>
      <c r="I3573" s="127" t="n"/>
      <c r="J3573" s="127" t="n"/>
      <c r="K3573" s="127" t="n"/>
      <c r="L3573" s="127" t="n"/>
      <c r="M3573" s="127" t="n"/>
      <c r="N3573" s="120" t="n"/>
      <c r="O3573" s="120" t="n"/>
      <c r="P3573" s="120" t="n"/>
      <c r="Q3573" s="120" t="n"/>
      <c r="R3573" s="121" t="n"/>
      <c r="S3573" s="121" t="n"/>
      <c r="T3573" s="121" t="n"/>
      <c r="U3573" s="121" t="n"/>
      <c r="V3573" s="117">
        <f>IF(P3573="NA","NA",IF(P3573&lt;&gt;"",TEXT(P3573-N3573,"[h].mm"),""))</f>
        <v/>
      </c>
      <c r="W3573" s="118">
        <f>IF(AND(R3573="",S3573=""),"",R3573+S3573)</f>
        <v/>
      </c>
      <c r="X3573" s="116">
        <f>IF(O3573&lt;&gt;"",DATE(YEAR(O3573), MONTH(O3573), DAY(O3573)),"")</f>
        <v/>
      </c>
      <c r="Y3573" s="122" t="n"/>
      <c r="Z3573" s="123" t="n"/>
      <c r="AA3573" s="117">
        <f>IF(F3573="Re-assigned","NA",IF(W3573="","",IF(W3573&gt;=VLOOKUP(D3573,SLAMatrix,3,FALSE),"Yes",IF(W3573&lt;VLOOKUP(D3573,SLAMatrix,2,FALSE),"No","Internal"))))</f>
        <v/>
      </c>
      <c r="AB3573" s="123" t="n"/>
      <c r="AC3573" s="123" t="n"/>
      <c r="AD3573" s="119" t="n"/>
      <c r="AE3573" s="125" t="n"/>
      <c r="AF3573" s="124">
        <f>MONTH(O3573)</f>
        <v/>
      </c>
      <c r="AG3573" s="124">
        <f>VLOOKUP(IFERROR(MID(AE3573,1,(FIND(",",AE3573,1)-1)),AE3573),Facility_Region_Mapping,2,FALSE)</f>
        <v/>
      </c>
      <c r="AH3573" s="124" t="n"/>
      <c r="AI3573" s="124">
        <f>IF(C3573&lt;&gt;"",IF(M3573="ESM User",getInterfaceName($C3573),"NA"),"")</f>
        <v/>
      </c>
      <c r="AJ3573" s="116">
        <f>IF(Q3573&lt;&gt;"",DATE(YEAR(Q3573), MONTH(Q3573), DAY(Q3573)),"")</f>
        <v/>
      </c>
      <c r="AK3573" s="130">
        <f>IF(Q3573&lt;&gt;0,Q3573-N3573,TODAY()-N3573)</f>
        <v/>
      </c>
      <c r="AL3573" s="112">
        <f>IF(F3573="Re-assigned",0,IF(H3573="Closed",0,IF(H3573="Service Restored",0,IF(H3573="",0,1))))</f>
        <v/>
      </c>
      <c r="AM3573" s="124">
        <f>IF(AL3573=0,"",IF(AK3573&gt;20.99,"Aged","Non-Aged"))</f>
        <v/>
      </c>
      <c r="AN3573" s="112">
        <f>IF(Q3573&lt;&gt;"",MONTH(Q3573),"")</f>
        <v/>
      </c>
      <c r="AO3573" s="112">
        <f>IFERROR(VALUE(V3573),0)</f>
        <v/>
      </c>
    </row>
    <row customFormat="1" customHeight="1" ht="29.25" r="3574" s="112" spans="1:41">
      <c r="A3574" s="127" t="n"/>
      <c r="B3574" s="113" t="n"/>
      <c r="C3574" s="127" t="n"/>
      <c r="D3574" s="127" t="n"/>
      <c r="E3574" s="114">
        <f>IF(F3574 &lt;&gt; "",VLOOKUP(F3574,CategoryLookup,2,FALSE), "")</f>
        <v/>
      </c>
      <c r="F3574" s="126" t="n"/>
      <c r="G3574" s="127" t="n"/>
      <c r="H3574" s="127" t="n"/>
      <c r="I3574" s="127" t="n"/>
      <c r="J3574" s="127" t="n"/>
      <c r="K3574" s="127" t="n"/>
      <c r="L3574" s="127" t="n"/>
      <c r="M3574" s="127" t="n"/>
      <c r="N3574" s="120" t="n"/>
      <c r="O3574" s="120" t="n"/>
      <c r="P3574" s="120" t="n"/>
      <c r="Q3574" s="120" t="n"/>
      <c r="R3574" s="121" t="n"/>
      <c r="S3574" s="121" t="n"/>
      <c r="T3574" s="121" t="n"/>
      <c r="U3574" s="121" t="n"/>
      <c r="V3574" s="117">
        <f>IF(P3574="NA","NA",IF(P3574&lt;&gt;"",TEXT(P3574-N3574,"[h].mm"),""))</f>
        <v/>
      </c>
      <c r="W3574" s="118">
        <f>IF(AND(R3574="",S3574=""),"",R3574+S3574)</f>
        <v/>
      </c>
      <c r="X3574" s="116">
        <f>IF(O3574&lt;&gt;"",DATE(YEAR(O3574), MONTH(O3574), DAY(O3574)),"")</f>
        <v/>
      </c>
      <c r="Y3574" s="122" t="n"/>
      <c r="Z3574" s="123" t="n"/>
      <c r="AA3574" s="117">
        <f>IF(F3574="Re-assigned","NA",IF(W3574="","",IF(W3574&gt;=VLOOKUP(D3574,SLAMatrix,3,FALSE),"Yes",IF(W3574&lt;VLOOKUP(D3574,SLAMatrix,2,FALSE),"No","Internal"))))</f>
        <v/>
      </c>
      <c r="AB3574" s="123" t="n"/>
      <c r="AC3574" s="123" t="n"/>
      <c r="AD3574" s="119" t="n"/>
      <c r="AE3574" s="125" t="n"/>
      <c r="AF3574" s="124">
        <f>MONTH(O3574)</f>
        <v/>
      </c>
      <c r="AG3574" s="124">
        <f>VLOOKUP(IFERROR(MID(AE3574,1,(FIND(",",AE3574,1)-1)),AE3574),Facility_Region_Mapping,2,FALSE)</f>
        <v/>
      </c>
      <c r="AH3574" s="124" t="n"/>
      <c r="AI3574" s="124">
        <f>IF(C3574&lt;&gt;"",IF(M3574="ESM User",getInterfaceName($C3574),"NA"),"")</f>
        <v/>
      </c>
      <c r="AJ3574" s="116">
        <f>IF(Q3574&lt;&gt;"",DATE(YEAR(Q3574), MONTH(Q3574), DAY(Q3574)),"")</f>
        <v/>
      </c>
      <c r="AK3574" s="130">
        <f>IF(Q3574&lt;&gt;0,Q3574-N3574,TODAY()-N3574)</f>
        <v/>
      </c>
      <c r="AL3574" s="112">
        <f>IF(F3574="Re-assigned",0,IF(H3574="Closed",0,IF(H3574="Service Restored",0,IF(H3574="",0,1))))</f>
        <v/>
      </c>
      <c r="AM3574" s="124">
        <f>IF(AL3574=0,"",IF(AK3574&gt;20.99,"Aged","Non-Aged"))</f>
        <v/>
      </c>
      <c r="AN3574" s="112">
        <f>IF(Q3574&lt;&gt;"",MONTH(Q3574),"")</f>
        <v/>
      </c>
      <c r="AO3574" s="112">
        <f>IFERROR(VALUE(V3574),0)</f>
        <v/>
      </c>
    </row>
    <row customFormat="1" customHeight="1" ht="29.25" r="3575" s="112" spans="1:41">
      <c r="A3575" s="127" t="n"/>
      <c r="B3575" s="113" t="n"/>
      <c r="C3575" s="127" t="n"/>
      <c r="D3575" s="127" t="n"/>
      <c r="E3575" s="114">
        <f>IF(F3575 &lt;&gt; "",VLOOKUP(F3575,CategoryLookup,2,FALSE), "")</f>
        <v/>
      </c>
      <c r="F3575" s="126" t="n"/>
      <c r="G3575" s="127" t="n"/>
      <c r="H3575" s="127" t="n"/>
      <c r="I3575" s="127" t="n"/>
      <c r="J3575" s="127" t="n"/>
      <c r="K3575" s="127" t="n"/>
      <c r="L3575" s="127" t="n"/>
      <c r="M3575" s="127" t="n"/>
      <c r="N3575" s="120" t="n"/>
      <c r="O3575" s="120" t="n"/>
      <c r="P3575" s="120" t="n"/>
      <c r="Q3575" s="120" t="n"/>
      <c r="R3575" s="121" t="n"/>
      <c r="S3575" s="121" t="n"/>
      <c r="T3575" s="121" t="n"/>
      <c r="U3575" s="121" t="n"/>
      <c r="V3575" s="117">
        <f>IF(P3575="NA","NA",IF(P3575&lt;&gt;"",TEXT(P3575-N3575,"[h].mm"),""))</f>
        <v/>
      </c>
      <c r="W3575" s="118">
        <f>IF(AND(R3575="",S3575=""),"",R3575+S3575)</f>
        <v/>
      </c>
      <c r="X3575" s="116">
        <f>IF(O3575&lt;&gt;"",DATE(YEAR(O3575), MONTH(O3575), DAY(O3575)),"")</f>
        <v/>
      </c>
      <c r="Y3575" s="122" t="n"/>
      <c r="Z3575" s="123" t="n"/>
      <c r="AA3575" s="117">
        <f>IF(F3575="Re-assigned","NA",IF(W3575="","",IF(W3575&gt;=VLOOKUP(D3575,SLAMatrix,3,FALSE),"Yes",IF(W3575&lt;VLOOKUP(D3575,SLAMatrix,2,FALSE),"No","Internal"))))</f>
        <v/>
      </c>
      <c r="AB3575" s="123" t="n"/>
      <c r="AC3575" s="123" t="n"/>
      <c r="AD3575" s="119" t="n"/>
      <c r="AE3575" s="125" t="n"/>
      <c r="AF3575" s="124">
        <f>MONTH(O3575)</f>
        <v/>
      </c>
      <c r="AG3575" s="124">
        <f>VLOOKUP(IFERROR(MID(AE3575,1,(FIND(",",AE3575,1)-1)),AE3575),Facility_Region_Mapping,2,FALSE)</f>
        <v/>
      </c>
      <c r="AH3575" s="124" t="n"/>
      <c r="AI3575" s="124">
        <f>IF(C3575&lt;&gt;"",IF(M3575="ESM User",getInterfaceName($C3575),"NA"),"")</f>
        <v/>
      </c>
      <c r="AJ3575" s="116">
        <f>IF(Q3575&lt;&gt;"",DATE(YEAR(Q3575), MONTH(Q3575), DAY(Q3575)),"")</f>
        <v/>
      </c>
      <c r="AK3575" s="130">
        <f>IF(Q3575&lt;&gt;0,Q3575-N3575,TODAY()-N3575)</f>
        <v/>
      </c>
      <c r="AL3575" s="112">
        <f>IF(F3575="Re-assigned",0,IF(H3575="Closed",0,IF(H3575="Service Restored",0,IF(H3575="",0,1))))</f>
        <v/>
      </c>
      <c r="AM3575" s="124">
        <f>IF(AL3575=0,"",IF(AK3575&gt;20.99,"Aged","Non-Aged"))</f>
        <v/>
      </c>
      <c r="AN3575" s="112">
        <f>IF(Q3575&lt;&gt;"",MONTH(Q3575),"")</f>
        <v/>
      </c>
      <c r="AO3575" s="112">
        <f>IFERROR(VALUE(V3575),0)</f>
        <v/>
      </c>
    </row>
    <row customFormat="1" customHeight="1" ht="29.25" r="3576" s="112" spans="1:41">
      <c r="A3576" s="127" t="n"/>
      <c r="B3576" s="113" t="n"/>
      <c r="C3576" s="127" t="n"/>
      <c r="D3576" s="127" t="n"/>
      <c r="E3576" s="114">
        <f>IF(F3576 &lt;&gt; "",VLOOKUP(F3576,CategoryLookup,2,FALSE), "")</f>
        <v/>
      </c>
      <c r="F3576" s="126" t="n"/>
      <c r="G3576" s="127" t="n"/>
      <c r="H3576" s="127" t="n"/>
      <c r="I3576" s="127" t="n"/>
      <c r="J3576" s="127" t="n"/>
      <c r="K3576" s="127" t="n"/>
      <c r="L3576" s="127" t="n"/>
      <c r="M3576" s="127" t="n"/>
      <c r="N3576" s="120" t="n"/>
      <c r="O3576" s="120" t="n"/>
      <c r="P3576" s="120" t="n"/>
      <c r="Q3576" s="120" t="n"/>
      <c r="R3576" s="121" t="n"/>
      <c r="S3576" s="121" t="n"/>
      <c r="T3576" s="121" t="n"/>
      <c r="U3576" s="121" t="n"/>
      <c r="V3576" s="117">
        <f>IF(P3576="NA","NA",IF(P3576&lt;&gt;"",TEXT(P3576-N3576,"[h].mm"),""))</f>
        <v/>
      </c>
      <c r="W3576" s="118">
        <f>IF(AND(R3576="",S3576=""),"",R3576+S3576)</f>
        <v/>
      </c>
      <c r="X3576" s="116">
        <f>IF(O3576&lt;&gt;"",DATE(YEAR(O3576), MONTH(O3576), DAY(O3576)),"")</f>
        <v/>
      </c>
      <c r="Y3576" s="122" t="n"/>
      <c r="Z3576" s="123" t="n"/>
      <c r="AA3576" s="117">
        <f>IF(F3576="Re-assigned","NA",IF(W3576="","",IF(W3576&gt;=VLOOKUP(D3576,SLAMatrix,3,FALSE),"Yes",IF(W3576&lt;VLOOKUP(D3576,SLAMatrix,2,FALSE),"No","Internal"))))</f>
        <v/>
      </c>
      <c r="AB3576" s="123" t="n"/>
      <c r="AC3576" s="123" t="n"/>
      <c r="AD3576" s="119" t="n"/>
      <c r="AE3576" s="125" t="n"/>
      <c r="AF3576" s="124">
        <f>MONTH(O3576)</f>
        <v/>
      </c>
      <c r="AG3576" s="124">
        <f>VLOOKUP(IFERROR(MID(AE3576,1,(FIND(",",AE3576,1)-1)),AE3576),Facility_Region_Mapping,2,FALSE)</f>
        <v/>
      </c>
      <c r="AH3576" s="124" t="n"/>
      <c r="AI3576" s="124">
        <f>IF(C3576&lt;&gt;"",IF(M3576="ESM User",getInterfaceName($C3576),"NA"),"")</f>
        <v/>
      </c>
      <c r="AJ3576" s="116">
        <f>IF(Q3576&lt;&gt;"",DATE(YEAR(Q3576), MONTH(Q3576), DAY(Q3576)),"")</f>
        <v/>
      </c>
      <c r="AK3576" s="130">
        <f>IF(Q3576&lt;&gt;0,Q3576-N3576,TODAY()-N3576)</f>
        <v/>
      </c>
      <c r="AL3576" s="112">
        <f>IF(F3576="Re-assigned",0,IF(H3576="Closed",0,IF(H3576="Service Restored",0,IF(H3576="",0,1))))</f>
        <v/>
      </c>
      <c r="AM3576" s="124">
        <f>IF(AL3576=0,"",IF(AK3576&gt;20.99,"Aged","Non-Aged"))</f>
        <v/>
      </c>
      <c r="AN3576" s="112">
        <f>IF(Q3576&lt;&gt;"",MONTH(Q3576),"")</f>
        <v/>
      </c>
      <c r="AO3576" s="112">
        <f>IFERROR(VALUE(V3576),0)</f>
        <v/>
      </c>
    </row>
    <row customFormat="1" customHeight="1" ht="29.25" r="3577" s="112" spans="1:41">
      <c r="A3577" s="127" t="n"/>
      <c r="B3577" s="113" t="n"/>
      <c r="C3577" s="127" t="n"/>
      <c r="D3577" s="127" t="n"/>
      <c r="E3577" s="114">
        <f>IF(F3577 &lt;&gt; "",VLOOKUP(F3577,CategoryLookup,2,FALSE), "")</f>
        <v/>
      </c>
      <c r="F3577" s="126" t="n"/>
      <c r="G3577" s="127" t="n"/>
      <c r="H3577" s="127" t="n"/>
      <c r="I3577" s="127" t="n"/>
      <c r="J3577" s="127" t="n"/>
      <c r="K3577" s="127" t="n"/>
      <c r="L3577" s="127" t="n"/>
      <c r="M3577" s="127" t="n"/>
      <c r="N3577" s="120" t="n"/>
      <c r="O3577" s="120" t="n"/>
      <c r="P3577" s="120" t="n"/>
      <c r="Q3577" s="120" t="n"/>
      <c r="R3577" s="121" t="n"/>
      <c r="S3577" s="121" t="n"/>
      <c r="T3577" s="121" t="n"/>
      <c r="U3577" s="121" t="n"/>
      <c r="V3577" s="117">
        <f>IF(P3577="NA","NA",IF(P3577&lt;&gt;"",TEXT(P3577-N3577,"[h].mm"),""))</f>
        <v/>
      </c>
      <c r="W3577" s="118">
        <f>IF(AND(R3577="",S3577=""),"",R3577+S3577)</f>
        <v/>
      </c>
      <c r="X3577" s="116">
        <f>IF(O3577&lt;&gt;"",DATE(YEAR(O3577), MONTH(O3577), DAY(O3577)),"")</f>
        <v/>
      </c>
      <c r="Y3577" s="122" t="n"/>
      <c r="Z3577" s="123" t="n"/>
      <c r="AA3577" s="117">
        <f>IF(F3577="Re-assigned","NA",IF(W3577="","",IF(W3577&gt;=VLOOKUP(D3577,SLAMatrix,3,FALSE),"Yes",IF(W3577&lt;VLOOKUP(D3577,SLAMatrix,2,FALSE),"No","Internal"))))</f>
        <v/>
      </c>
      <c r="AB3577" s="123" t="n"/>
      <c r="AC3577" s="123" t="n"/>
      <c r="AD3577" s="119" t="n"/>
      <c r="AE3577" s="125" t="n"/>
      <c r="AF3577" s="124">
        <f>MONTH(O3577)</f>
        <v/>
      </c>
      <c r="AG3577" s="124">
        <f>VLOOKUP(IFERROR(MID(AE3577,1,(FIND(",",AE3577,1)-1)),AE3577),Facility_Region_Mapping,2,FALSE)</f>
        <v/>
      </c>
      <c r="AH3577" s="124" t="n"/>
      <c r="AI3577" s="124">
        <f>IF(C3577&lt;&gt;"",IF(M3577="ESM User",getInterfaceName($C3577),"NA"),"")</f>
        <v/>
      </c>
      <c r="AJ3577" s="116">
        <f>IF(Q3577&lt;&gt;"",DATE(YEAR(Q3577), MONTH(Q3577), DAY(Q3577)),"")</f>
        <v/>
      </c>
      <c r="AK3577" s="130">
        <f>IF(Q3577&lt;&gt;0,Q3577-N3577,TODAY()-N3577)</f>
        <v/>
      </c>
      <c r="AL3577" s="112">
        <f>IF(F3577="Re-assigned",0,IF(H3577="Closed",0,IF(H3577="Service Restored",0,IF(H3577="",0,1))))</f>
        <v/>
      </c>
      <c r="AM3577" s="124">
        <f>IF(AL3577=0,"",IF(AK3577&gt;20.99,"Aged","Non-Aged"))</f>
        <v/>
      </c>
      <c r="AN3577" s="112">
        <f>IF(Q3577&lt;&gt;"",MONTH(Q3577),"")</f>
        <v/>
      </c>
      <c r="AO3577" s="112">
        <f>IFERROR(VALUE(V3577),0)</f>
        <v/>
      </c>
    </row>
    <row customFormat="1" customHeight="1" ht="29.25" r="3578" s="112" spans="1:41">
      <c r="A3578" s="127" t="n"/>
      <c r="B3578" s="113" t="n"/>
      <c r="C3578" s="127" t="n"/>
      <c r="D3578" s="127" t="n"/>
      <c r="E3578" s="114">
        <f>IF(F3578 &lt;&gt; "",VLOOKUP(F3578,CategoryLookup,2,FALSE), "")</f>
        <v/>
      </c>
      <c r="F3578" s="126" t="n"/>
      <c r="G3578" s="127" t="n"/>
      <c r="H3578" s="127" t="n"/>
      <c r="I3578" s="127" t="n"/>
      <c r="J3578" s="127" t="n"/>
      <c r="K3578" s="127" t="n"/>
      <c r="L3578" s="127" t="n"/>
      <c r="M3578" s="127" t="n"/>
      <c r="N3578" s="120" t="n"/>
      <c r="O3578" s="120" t="n"/>
      <c r="P3578" s="120" t="n"/>
      <c r="Q3578" s="120" t="n"/>
      <c r="R3578" s="121" t="n"/>
      <c r="S3578" s="121" t="n"/>
      <c r="T3578" s="121" t="n"/>
      <c r="U3578" s="121" t="n"/>
      <c r="V3578" s="117">
        <f>IF(P3578="NA","NA",IF(P3578&lt;&gt;"",TEXT(P3578-N3578,"[h].mm"),""))</f>
        <v/>
      </c>
      <c r="W3578" s="118">
        <f>IF(AND(R3578="",S3578=""),"",R3578+S3578)</f>
        <v/>
      </c>
      <c r="X3578" s="116">
        <f>IF(O3578&lt;&gt;"",DATE(YEAR(O3578), MONTH(O3578), DAY(O3578)),"")</f>
        <v/>
      </c>
      <c r="Y3578" s="122" t="n"/>
      <c r="Z3578" s="123" t="n"/>
      <c r="AA3578" s="117">
        <f>IF(F3578="Re-assigned","NA",IF(W3578="","",IF(W3578&gt;=VLOOKUP(D3578,SLAMatrix,3,FALSE),"Yes",IF(W3578&lt;VLOOKUP(D3578,SLAMatrix,2,FALSE),"No","Internal"))))</f>
        <v/>
      </c>
      <c r="AB3578" s="123" t="n"/>
      <c r="AC3578" s="123" t="n"/>
      <c r="AD3578" s="119" t="n"/>
      <c r="AE3578" s="125" t="n"/>
      <c r="AF3578" s="124">
        <f>MONTH(O3578)</f>
        <v/>
      </c>
      <c r="AG3578" s="124">
        <f>VLOOKUP(IFERROR(MID(AE3578,1,(FIND(",",AE3578,1)-1)),AE3578),Facility_Region_Mapping,2,FALSE)</f>
        <v/>
      </c>
      <c r="AH3578" s="124" t="n"/>
      <c r="AI3578" s="124">
        <f>IF(C3578&lt;&gt;"",IF(M3578="ESM User",getInterfaceName($C3578),"NA"),"")</f>
        <v/>
      </c>
      <c r="AJ3578" s="116">
        <f>IF(Q3578&lt;&gt;"",DATE(YEAR(Q3578), MONTH(Q3578), DAY(Q3578)),"")</f>
        <v/>
      </c>
      <c r="AK3578" s="130">
        <f>IF(Q3578&lt;&gt;0,Q3578-N3578,TODAY()-N3578)</f>
        <v/>
      </c>
      <c r="AL3578" s="112">
        <f>IF(F3578="Re-assigned",0,IF(H3578="Closed",0,IF(H3578="Service Restored",0,IF(H3578="",0,1))))</f>
        <v/>
      </c>
      <c r="AM3578" s="124">
        <f>IF(AL3578=0,"",IF(AK3578&gt;20.99,"Aged","Non-Aged"))</f>
        <v/>
      </c>
      <c r="AN3578" s="112">
        <f>IF(Q3578&lt;&gt;"",MONTH(Q3578),"")</f>
        <v/>
      </c>
      <c r="AO3578" s="112">
        <f>IFERROR(VALUE(V3578),0)</f>
        <v/>
      </c>
    </row>
    <row customFormat="1" customHeight="1" ht="29.25" r="3579" s="112" spans="1:41">
      <c r="A3579" s="127" t="n"/>
      <c r="B3579" s="113" t="n"/>
      <c r="C3579" s="127" t="n"/>
      <c r="D3579" s="127" t="n"/>
      <c r="E3579" s="114">
        <f>IF(F3579 &lt;&gt; "",VLOOKUP(F3579,CategoryLookup,2,FALSE), "")</f>
        <v/>
      </c>
      <c r="F3579" s="126" t="n"/>
      <c r="G3579" s="127" t="n"/>
      <c r="H3579" s="127" t="n"/>
      <c r="I3579" s="127" t="n"/>
      <c r="J3579" s="127" t="n"/>
      <c r="K3579" s="127" t="n"/>
      <c r="L3579" s="127" t="n"/>
      <c r="M3579" s="127" t="n"/>
      <c r="N3579" s="120" t="n"/>
      <c r="O3579" s="120" t="n"/>
      <c r="P3579" s="120" t="n"/>
      <c r="Q3579" s="120" t="n"/>
      <c r="R3579" s="121" t="n"/>
      <c r="S3579" s="121" t="n"/>
      <c r="T3579" s="121" t="n"/>
      <c r="U3579" s="121" t="n"/>
      <c r="V3579" s="117">
        <f>IF(P3579="NA","NA",IF(P3579&lt;&gt;"",TEXT(P3579-N3579,"[h].mm"),""))</f>
        <v/>
      </c>
      <c r="W3579" s="118">
        <f>IF(AND(R3579="",S3579=""),"",R3579+S3579)</f>
        <v/>
      </c>
      <c r="X3579" s="116">
        <f>IF(O3579&lt;&gt;"",DATE(YEAR(O3579), MONTH(O3579), DAY(O3579)),"")</f>
        <v/>
      </c>
      <c r="Y3579" s="122" t="n"/>
      <c r="Z3579" s="123" t="n"/>
      <c r="AA3579" s="117">
        <f>IF(F3579="Re-assigned","NA",IF(W3579="","",IF(W3579&gt;=VLOOKUP(D3579,SLAMatrix,3,FALSE),"Yes",IF(W3579&lt;VLOOKUP(D3579,SLAMatrix,2,FALSE),"No","Internal"))))</f>
        <v/>
      </c>
      <c r="AB3579" s="123" t="n"/>
      <c r="AC3579" s="123" t="n"/>
      <c r="AD3579" s="119" t="n"/>
      <c r="AE3579" s="125" t="n"/>
      <c r="AF3579" s="124">
        <f>MONTH(O3579)</f>
        <v/>
      </c>
      <c r="AG3579" s="124">
        <f>VLOOKUP(IFERROR(MID(AE3579,1,(FIND(",",AE3579,1)-1)),AE3579),Facility_Region_Mapping,2,FALSE)</f>
        <v/>
      </c>
      <c r="AH3579" s="124" t="n"/>
      <c r="AI3579" s="124">
        <f>IF(C3579&lt;&gt;"",IF(M3579="ESM User",getInterfaceName($C3579),"NA"),"")</f>
        <v/>
      </c>
      <c r="AJ3579" s="116">
        <f>IF(Q3579&lt;&gt;"",DATE(YEAR(Q3579), MONTH(Q3579), DAY(Q3579)),"")</f>
        <v/>
      </c>
      <c r="AK3579" s="130">
        <f>IF(Q3579&lt;&gt;0,Q3579-N3579,TODAY()-N3579)</f>
        <v/>
      </c>
      <c r="AL3579" s="112">
        <f>IF(F3579="Re-assigned",0,IF(H3579="Closed",0,IF(H3579="Service Restored",0,IF(H3579="",0,1))))</f>
        <v/>
      </c>
      <c r="AM3579" s="124">
        <f>IF(AL3579=0,"",IF(AK3579&gt;20.99,"Aged","Non-Aged"))</f>
        <v/>
      </c>
      <c r="AN3579" s="112">
        <f>IF(Q3579&lt;&gt;"",MONTH(Q3579),"")</f>
        <v/>
      </c>
      <c r="AO3579" s="112">
        <f>IFERROR(VALUE(V3579),0)</f>
        <v/>
      </c>
    </row>
    <row customFormat="1" customHeight="1" ht="29.25" r="3580" s="112" spans="1:41">
      <c r="A3580" s="127" t="n"/>
      <c r="B3580" s="113" t="n"/>
      <c r="C3580" s="127" t="n"/>
      <c r="D3580" s="127" t="n"/>
      <c r="E3580" s="114">
        <f>IF(F3580 &lt;&gt; "",VLOOKUP(F3580,CategoryLookup,2,FALSE), "")</f>
        <v/>
      </c>
      <c r="F3580" s="126" t="n"/>
      <c r="G3580" s="127" t="n"/>
      <c r="H3580" s="127" t="n"/>
      <c r="I3580" s="127" t="n"/>
      <c r="J3580" s="127" t="n"/>
      <c r="K3580" s="127" t="n"/>
      <c r="L3580" s="127" t="n"/>
      <c r="M3580" s="127" t="n"/>
      <c r="N3580" s="120" t="n"/>
      <c r="O3580" s="120" t="n"/>
      <c r="P3580" s="120" t="n"/>
      <c r="Q3580" s="120" t="n"/>
      <c r="R3580" s="121" t="n"/>
      <c r="S3580" s="121" t="n"/>
      <c r="T3580" s="121" t="n"/>
      <c r="U3580" s="121" t="n"/>
      <c r="V3580" s="117">
        <f>IF(P3580="NA","NA",IF(P3580&lt;&gt;"",TEXT(P3580-N3580,"[h].mm"),""))</f>
        <v/>
      </c>
      <c r="W3580" s="118">
        <f>IF(AND(R3580="",S3580=""),"",R3580+S3580)</f>
        <v/>
      </c>
      <c r="X3580" s="116">
        <f>IF(O3580&lt;&gt;"",DATE(YEAR(O3580), MONTH(O3580), DAY(O3580)),"")</f>
        <v/>
      </c>
      <c r="Y3580" s="122" t="n"/>
      <c r="Z3580" s="123" t="n"/>
      <c r="AA3580" s="117">
        <f>IF(F3580="Re-assigned","NA",IF(W3580="","",IF(W3580&gt;=VLOOKUP(D3580,SLAMatrix,3,FALSE),"Yes",IF(W3580&lt;VLOOKUP(D3580,SLAMatrix,2,FALSE),"No","Internal"))))</f>
        <v/>
      </c>
      <c r="AB3580" s="123" t="n"/>
      <c r="AC3580" s="123" t="n"/>
      <c r="AD3580" s="119" t="n"/>
      <c r="AE3580" s="125" t="n"/>
      <c r="AF3580" s="124">
        <f>MONTH(O3580)</f>
        <v/>
      </c>
      <c r="AG3580" s="124">
        <f>VLOOKUP(IFERROR(MID(AE3580,1,(FIND(",",AE3580,1)-1)),AE3580),Facility_Region_Mapping,2,FALSE)</f>
        <v/>
      </c>
      <c r="AH3580" s="124" t="n"/>
      <c r="AI3580" s="124">
        <f>IF(C3580&lt;&gt;"",IF(M3580="ESM User",getInterfaceName($C3580),"NA"),"")</f>
        <v/>
      </c>
      <c r="AJ3580" s="116">
        <f>IF(Q3580&lt;&gt;"",DATE(YEAR(Q3580), MONTH(Q3580), DAY(Q3580)),"")</f>
        <v/>
      </c>
      <c r="AK3580" s="130">
        <f>IF(Q3580&lt;&gt;0,Q3580-N3580,TODAY()-N3580)</f>
        <v/>
      </c>
      <c r="AL3580" s="112">
        <f>IF(F3580="Re-assigned",0,IF(H3580="Closed",0,IF(H3580="Service Restored",0,IF(H3580="",0,1))))</f>
        <v/>
      </c>
      <c r="AM3580" s="124">
        <f>IF(AL3580=0,"",IF(AK3580&gt;20.99,"Aged","Non-Aged"))</f>
        <v/>
      </c>
      <c r="AN3580" s="112">
        <f>IF(Q3580&lt;&gt;"",MONTH(Q3580),"")</f>
        <v/>
      </c>
      <c r="AO3580" s="112">
        <f>IFERROR(VALUE(V3580),0)</f>
        <v/>
      </c>
    </row>
    <row customFormat="1" customHeight="1" ht="29.25" r="3581" s="112" spans="1:41">
      <c r="A3581" s="127" t="n"/>
      <c r="B3581" s="113" t="n"/>
      <c r="C3581" s="127" t="n"/>
      <c r="D3581" s="127" t="n"/>
      <c r="E3581" s="114">
        <f>IF(F3581 &lt;&gt; "",VLOOKUP(F3581,CategoryLookup,2,FALSE), "")</f>
        <v/>
      </c>
      <c r="F3581" s="126" t="n"/>
      <c r="G3581" s="127" t="n"/>
      <c r="H3581" s="127" t="n"/>
      <c r="I3581" s="127" t="n"/>
      <c r="J3581" s="127" t="n"/>
      <c r="K3581" s="127" t="n"/>
      <c r="L3581" s="127" t="n"/>
      <c r="M3581" s="127" t="n"/>
      <c r="N3581" s="120" t="n"/>
      <c r="O3581" s="120" t="n"/>
      <c r="P3581" s="120" t="n"/>
      <c r="Q3581" s="120" t="n"/>
      <c r="R3581" s="121" t="n"/>
      <c r="S3581" s="121" t="n"/>
      <c r="T3581" s="121" t="n"/>
      <c r="U3581" s="121" t="n"/>
      <c r="V3581" s="117">
        <f>IF(P3581="NA","NA",IF(P3581&lt;&gt;"",TEXT(P3581-N3581,"[h].mm"),""))</f>
        <v/>
      </c>
      <c r="W3581" s="118">
        <f>IF(AND(R3581="",S3581=""),"",R3581+S3581)</f>
        <v/>
      </c>
      <c r="X3581" s="116">
        <f>IF(O3581&lt;&gt;"",DATE(YEAR(O3581), MONTH(O3581), DAY(O3581)),"")</f>
        <v/>
      </c>
      <c r="Y3581" s="122" t="n"/>
      <c r="Z3581" s="123" t="n"/>
      <c r="AA3581" s="117">
        <f>IF(F3581="Re-assigned","NA",IF(W3581="","",IF(W3581&gt;=VLOOKUP(D3581,SLAMatrix,3,FALSE),"Yes",IF(W3581&lt;VLOOKUP(D3581,SLAMatrix,2,FALSE),"No","Internal"))))</f>
        <v/>
      </c>
      <c r="AB3581" s="123" t="n"/>
      <c r="AC3581" s="123" t="n"/>
      <c r="AD3581" s="119" t="n"/>
      <c r="AE3581" s="125" t="n"/>
      <c r="AF3581" s="124">
        <f>MONTH(O3581)</f>
        <v/>
      </c>
      <c r="AG3581" s="124">
        <f>VLOOKUP(IFERROR(MID(AE3581,1,(FIND(",",AE3581,1)-1)),AE3581),Facility_Region_Mapping,2,FALSE)</f>
        <v/>
      </c>
      <c r="AH3581" s="124" t="n"/>
      <c r="AI3581" s="124">
        <f>IF(C3581&lt;&gt;"",IF(M3581="ESM User",getInterfaceName($C3581),"NA"),"")</f>
        <v/>
      </c>
      <c r="AJ3581" s="116">
        <f>IF(Q3581&lt;&gt;"",DATE(YEAR(Q3581), MONTH(Q3581), DAY(Q3581)),"")</f>
        <v/>
      </c>
      <c r="AK3581" s="130">
        <f>IF(Q3581&lt;&gt;0,Q3581-N3581,TODAY()-N3581)</f>
        <v/>
      </c>
      <c r="AL3581" s="112">
        <f>IF(F3581="Re-assigned",0,IF(H3581="Closed",0,IF(H3581="Service Restored",0,IF(H3581="",0,1))))</f>
        <v/>
      </c>
      <c r="AM3581" s="124">
        <f>IF(AL3581=0,"",IF(AK3581&gt;20.99,"Aged","Non-Aged"))</f>
        <v/>
      </c>
      <c r="AN3581" s="112">
        <f>IF(Q3581&lt;&gt;"",MONTH(Q3581),"")</f>
        <v/>
      </c>
      <c r="AO3581" s="112">
        <f>IFERROR(VALUE(V3581),0)</f>
        <v/>
      </c>
    </row>
    <row customFormat="1" customHeight="1" ht="29.25" r="3582" s="112" spans="1:41">
      <c r="A3582" s="127" t="n"/>
      <c r="B3582" s="113" t="n"/>
      <c r="C3582" s="127" t="n"/>
      <c r="D3582" s="127" t="n"/>
      <c r="E3582" s="114">
        <f>IF(F3582 &lt;&gt; "",VLOOKUP(F3582,CategoryLookup,2,FALSE), "")</f>
        <v/>
      </c>
      <c r="F3582" s="126" t="n"/>
      <c r="G3582" s="127" t="n"/>
      <c r="H3582" s="127" t="n"/>
      <c r="I3582" s="127" t="n"/>
      <c r="J3582" s="127" t="n"/>
      <c r="K3582" s="127" t="n"/>
      <c r="L3582" s="127" t="n"/>
      <c r="M3582" s="127" t="n"/>
      <c r="N3582" s="120" t="n"/>
      <c r="O3582" s="120" t="n"/>
      <c r="P3582" s="120" t="n"/>
      <c r="Q3582" s="120" t="n"/>
      <c r="R3582" s="121" t="n"/>
      <c r="S3582" s="121" t="n"/>
      <c r="T3582" s="121" t="n"/>
      <c r="U3582" s="121" t="n"/>
      <c r="V3582" s="117">
        <f>IF(P3582="NA","NA",IF(P3582&lt;&gt;"",TEXT(P3582-N3582,"[h].mm"),""))</f>
        <v/>
      </c>
      <c r="W3582" s="118">
        <f>IF(AND(R3582="",S3582=""),"",R3582+S3582)</f>
        <v/>
      </c>
      <c r="X3582" s="116">
        <f>IF(O3582&lt;&gt;"",DATE(YEAR(O3582), MONTH(O3582), DAY(O3582)),"")</f>
        <v/>
      </c>
      <c r="Y3582" s="122" t="n"/>
      <c r="Z3582" s="123" t="n"/>
      <c r="AA3582" s="117">
        <f>IF(F3582="Re-assigned","NA",IF(W3582="","",IF(W3582&gt;=VLOOKUP(D3582,SLAMatrix,3,FALSE),"Yes",IF(W3582&lt;VLOOKUP(D3582,SLAMatrix,2,FALSE),"No","Internal"))))</f>
        <v/>
      </c>
      <c r="AB3582" s="123" t="n"/>
      <c r="AC3582" s="123" t="n"/>
      <c r="AD3582" s="119" t="n"/>
      <c r="AE3582" s="125" t="n"/>
      <c r="AF3582" s="124">
        <f>MONTH(O3582)</f>
        <v/>
      </c>
      <c r="AG3582" s="124">
        <f>VLOOKUP(IFERROR(MID(AE3582,1,(FIND(",",AE3582,1)-1)),AE3582),Facility_Region_Mapping,2,FALSE)</f>
        <v/>
      </c>
      <c r="AH3582" s="124" t="n"/>
      <c r="AI3582" s="124">
        <f>IF(C3582&lt;&gt;"",IF(M3582="ESM User",getInterfaceName($C3582),"NA"),"")</f>
        <v/>
      </c>
      <c r="AJ3582" s="116">
        <f>IF(Q3582&lt;&gt;"",DATE(YEAR(Q3582), MONTH(Q3582), DAY(Q3582)),"")</f>
        <v/>
      </c>
      <c r="AK3582" s="130">
        <f>IF(Q3582&lt;&gt;0,Q3582-N3582,TODAY()-N3582)</f>
        <v/>
      </c>
      <c r="AL3582" s="112">
        <f>IF(F3582="Re-assigned",0,IF(H3582="Closed",0,IF(H3582="Service Restored",0,IF(H3582="",0,1))))</f>
        <v/>
      </c>
      <c r="AM3582" s="124">
        <f>IF(AL3582=0,"",IF(AK3582&gt;20.99,"Aged","Non-Aged"))</f>
        <v/>
      </c>
      <c r="AN3582" s="112">
        <f>IF(Q3582&lt;&gt;"",MONTH(Q3582),"")</f>
        <v/>
      </c>
      <c r="AO3582" s="112">
        <f>IFERROR(VALUE(V3582),0)</f>
        <v/>
      </c>
    </row>
    <row customFormat="1" customHeight="1" ht="29.25" r="3583" s="112" spans="1:41">
      <c r="A3583" s="127" t="n"/>
      <c r="B3583" s="113" t="n"/>
      <c r="C3583" s="127" t="n"/>
      <c r="D3583" s="127" t="n"/>
      <c r="E3583" s="114">
        <f>IF(F3583 &lt;&gt; "",VLOOKUP(F3583,CategoryLookup,2,FALSE), "")</f>
        <v/>
      </c>
      <c r="F3583" s="126" t="n"/>
      <c r="G3583" s="127" t="n"/>
      <c r="H3583" s="127" t="n"/>
      <c r="I3583" s="127" t="n"/>
      <c r="J3583" s="127" t="n"/>
      <c r="K3583" s="127" t="n"/>
      <c r="L3583" s="127" t="n"/>
      <c r="M3583" s="127" t="n"/>
      <c r="N3583" s="120" t="n"/>
      <c r="O3583" s="120" t="n"/>
      <c r="P3583" s="120" t="n"/>
      <c r="Q3583" s="120" t="n"/>
      <c r="R3583" s="121" t="n"/>
      <c r="S3583" s="121" t="n"/>
      <c r="T3583" s="121" t="n"/>
      <c r="U3583" s="121" t="n"/>
      <c r="V3583" s="117">
        <f>IF(P3583="NA","NA",IF(P3583&lt;&gt;"",TEXT(P3583-N3583,"[h].mm"),""))</f>
        <v/>
      </c>
      <c r="W3583" s="118">
        <f>IF(AND(R3583="",S3583=""),"",R3583+S3583)</f>
        <v/>
      </c>
      <c r="X3583" s="116">
        <f>IF(O3583&lt;&gt;"",DATE(YEAR(O3583), MONTH(O3583), DAY(O3583)),"")</f>
        <v/>
      </c>
      <c r="Y3583" s="122" t="n"/>
      <c r="Z3583" s="123" t="n"/>
      <c r="AA3583" s="117">
        <f>IF(F3583="Re-assigned","NA",IF(W3583="","",IF(W3583&gt;=VLOOKUP(D3583,SLAMatrix,3,FALSE),"Yes",IF(W3583&lt;VLOOKUP(D3583,SLAMatrix,2,FALSE),"No","Internal"))))</f>
        <v/>
      </c>
      <c r="AB3583" s="123" t="n"/>
      <c r="AC3583" s="123" t="n"/>
      <c r="AD3583" s="119" t="n"/>
      <c r="AE3583" s="125" t="n"/>
      <c r="AF3583" s="124">
        <f>MONTH(O3583)</f>
        <v/>
      </c>
      <c r="AG3583" s="124">
        <f>VLOOKUP(IFERROR(MID(AE3583,1,(FIND(",",AE3583,1)-1)),AE3583),Facility_Region_Mapping,2,FALSE)</f>
        <v/>
      </c>
      <c r="AH3583" s="124" t="n"/>
      <c r="AI3583" s="124">
        <f>IF(C3583&lt;&gt;"",IF(M3583="ESM User",getInterfaceName($C3583),"NA"),"")</f>
        <v/>
      </c>
      <c r="AJ3583" s="116">
        <f>IF(Q3583&lt;&gt;"",DATE(YEAR(Q3583), MONTH(Q3583), DAY(Q3583)),"")</f>
        <v/>
      </c>
      <c r="AK3583" s="130">
        <f>IF(Q3583&lt;&gt;0,Q3583-N3583,TODAY()-N3583)</f>
        <v/>
      </c>
      <c r="AL3583" s="112">
        <f>IF(F3583="Re-assigned",0,IF(H3583="Closed",0,IF(H3583="Service Restored",0,IF(H3583="",0,1))))</f>
        <v/>
      </c>
      <c r="AM3583" s="124">
        <f>IF(AL3583=0,"",IF(AK3583&gt;20.99,"Aged","Non-Aged"))</f>
        <v/>
      </c>
      <c r="AN3583" s="112">
        <f>IF(Q3583&lt;&gt;"",MONTH(Q3583),"")</f>
        <v/>
      </c>
      <c r="AO3583" s="112">
        <f>IFERROR(VALUE(V3583),0)</f>
        <v/>
      </c>
    </row>
    <row customFormat="1" customHeight="1" ht="29.25" r="3584" s="112" spans="1:41">
      <c r="A3584" s="127" t="n"/>
      <c r="B3584" s="113" t="n"/>
      <c r="C3584" s="127" t="n"/>
      <c r="D3584" s="127" t="n"/>
      <c r="E3584" s="114">
        <f>IF(F3584 &lt;&gt; "",VLOOKUP(F3584,CategoryLookup,2,FALSE), "")</f>
        <v/>
      </c>
      <c r="F3584" s="126" t="n"/>
      <c r="G3584" s="127" t="n"/>
      <c r="H3584" s="127" t="n"/>
      <c r="I3584" s="127" t="n"/>
      <c r="J3584" s="127" t="n"/>
      <c r="K3584" s="127" t="n"/>
      <c r="L3584" s="127" t="n"/>
      <c r="M3584" s="127" t="n"/>
      <c r="N3584" s="120" t="n"/>
      <c r="O3584" s="120" t="n"/>
      <c r="P3584" s="120" t="n"/>
      <c r="Q3584" s="120" t="n"/>
      <c r="R3584" s="121" t="n"/>
      <c r="S3584" s="121" t="n"/>
      <c r="T3584" s="121" t="n"/>
      <c r="U3584" s="121" t="n"/>
      <c r="V3584" s="117">
        <f>IF(P3584="NA","NA",IF(P3584&lt;&gt;"",TEXT(P3584-N3584,"[h].mm"),""))</f>
        <v/>
      </c>
      <c r="W3584" s="118">
        <f>IF(AND(R3584="",S3584=""),"",R3584+S3584)</f>
        <v/>
      </c>
      <c r="X3584" s="116">
        <f>IF(O3584&lt;&gt;"",DATE(YEAR(O3584), MONTH(O3584), DAY(O3584)),"")</f>
        <v/>
      </c>
      <c r="Y3584" s="122" t="n"/>
      <c r="Z3584" s="123" t="n"/>
      <c r="AA3584" s="117">
        <f>IF(F3584="Re-assigned","NA",IF(W3584="","",IF(W3584&gt;=VLOOKUP(D3584,SLAMatrix,3,FALSE),"Yes",IF(W3584&lt;VLOOKUP(D3584,SLAMatrix,2,FALSE),"No","Internal"))))</f>
        <v/>
      </c>
      <c r="AB3584" s="123" t="n"/>
      <c r="AC3584" s="123" t="n"/>
      <c r="AD3584" s="119" t="n"/>
      <c r="AE3584" s="125" t="n"/>
      <c r="AF3584" s="124">
        <f>MONTH(O3584)</f>
        <v/>
      </c>
      <c r="AG3584" s="124">
        <f>VLOOKUP(IFERROR(MID(AE3584,1,(FIND(",",AE3584,1)-1)),AE3584),Facility_Region_Mapping,2,FALSE)</f>
        <v/>
      </c>
      <c r="AH3584" s="124" t="n"/>
      <c r="AI3584" s="124">
        <f>IF(C3584&lt;&gt;"",IF(M3584="ESM User",getInterfaceName($C3584),"NA"),"")</f>
        <v/>
      </c>
      <c r="AJ3584" s="116">
        <f>IF(Q3584&lt;&gt;"",DATE(YEAR(Q3584), MONTH(Q3584), DAY(Q3584)),"")</f>
        <v/>
      </c>
      <c r="AK3584" s="130">
        <f>IF(Q3584&lt;&gt;0,Q3584-N3584,TODAY()-N3584)</f>
        <v/>
      </c>
      <c r="AL3584" s="112">
        <f>IF(F3584="Re-assigned",0,IF(H3584="Closed",0,IF(H3584="Service Restored",0,IF(H3584="",0,1))))</f>
        <v/>
      </c>
      <c r="AM3584" s="124">
        <f>IF(AL3584=0,"",IF(AK3584&gt;20.99,"Aged","Non-Aged"))</f>
        <v/>
      </c>
      <c r="AN3584" s="112">
        <f>IF(Q3584&lt;&gt;"",MONTH(Q3584),"")</f>
        <v/>
      </c>
      <c r="AO3584" s="112">
        <f>IFERROR(VALUE(V3584),0)</f>
        <v/>
      </c>
    </row>
    <row customFormat="1" customHeight="1" ht="29.25" r="3585" s="112" spans="1:41">
      <c r="A3585" s="127" t="n"/>
      <c r="B3585" s="113" t="n"/>
      <c r="C3585" s="127" t="n"/>
      <c r="D3585" s="127" t="n"/>
      <c r="E3585" s="114">
        <f>IF(F3585 &lt;&gt; "",VLOOKUP(F3585,CategoryLookup,2,FALSE), "")</f>
        <v/>
      </c>
      <c r="F3585" s="126" t="n"/>
      <c r="G3585" s="127" t="n"/>
      <c r="H3585" s="127" t="n"/>
      <c r="I3585" s="127" t="n"/>
      <c r="J3585" s="127" t="n"/>
      <c r="K3585" s="127" t="n"/>
      <c r="L3585" s="127" t="n"/>
      <c r="M3585" s="127" t="n"/>
      <c r="N3585" s="120" t="n"/>
      <c r="O3585" s="120" t="n"/>
      <c r="P3585" s="120" t="n"/>
      <c r="Q3585" s="120" t="n"/>
      <c r="R3585" s="121" t="n"/>
      <c r="S3585" s="121" t="n"/>
      <c r="T3585" s="121" t="n"/>
      <c r="U3585" s="121" t="n"/>
      <c r="V3585" s="117">
        <f>IF(P3585="NA","NA",IF(P3585&lt;&gt;"",TEXT(P3585-N3585,"[h].mm"),""))</f>
        <v/>
      </c>
      <c r="W3585" s="118">
        <f>IF(AND(R3585="",S3585=""),"",R3585+S3585)</f>
        <v/>
      </c>
      <c r="X3585" s="116">
        <f>IF(O3585&lt;&gt;"",DATE(YEAR(O3585), MONTH(O3585), DAY(O3585)),"")</f>
        <v/>
      </c>
      <c r="Y3585" s="122" t="n"/>
      <c r="Z3585" s="123" t="n"/>
      <c r="AA3585" s="117">
        <f>IF(F3585="Re-assigned","NA",IF(W3585="","",IF(W3585&gt;=VLOOKUP(D3585,SLAMatrix,3,FALSE),"Yes",IF(W3585&lt;VLOOKUP(D3585,SLAMatrix,2,FALSE),"No","Internal"))))</f>
        <v/>
      </c>
      <c r="AB3585" s="123" t="n"/>
      <c r="AC3585" s="123" t="n"/>
      <c r="AD3585" s="119" t="n"/>
      <c r="AE3585" s="125" t="n"/>
      <c r="AF3585" s="124">
        <f>MONTH(O3585)</f>
        <v/>
      </c>
      <c r="AG3585" s="124">
        <f>VLOOKUP(IFERROR(MID(AE3585,1,(FIND(",",AE3585,1)-1)),AE3585),Facility_Region_Mapping,2,FALSE)</f>
        <v/>
      </c>
      <c r="AH3585" s="124" t="n"/>
      <c r="AI3585" s="124">
        <f>IF(C3585&lt;&gt;"",IF(M3585="ESM User",getInterfaceName($C3585),"NA"),"")</f>
        <v/>
      </c>
      <c r="AJ3585" s="116">
        <f>IF(Q3585&lt;&gt;"",DATE(YEAR(Q3585), MONTH(Q3585), DAY(Q3585)),"")</f>
        <v/>
      </c>
      <c r="AK3585" s="130">
        <f>IF(Q3585&lt;&gt;0,Q3585-N3585,TODAY()-N3585)</f>
        <v/>
      </c>
      <c r="AL3585" s="112">
        <f>IF(F3585="Re-assigned",0,IF(H3585="Closed",0,IF(H3585="Service Restored",0,IF(H3585="",0,1))))</f>
        <v/>
      </c>
      <c r="AM3585" s="124">
        <f>IF(AL3585=0,"",IF(AK3585&gt;20.99,"Aged","Non-Aged"))</f>
        <v/>
      </c>
      <c r="AN3585" s="112">
        <f>IF(Q3585&lt;&gt;"",MONTH(Q3585),"")</f>
        <v/>
      </c>
      <c r="AO3585" s="112">
        <f>IFERROR(VALUE(V3585),0)</f>
        <v/>
      </c>
    </row>
    <row customFormat="1" customHeight="1" ht="29.25" r="3586" s="112" spans="1:41">
      <c r="A3586" s="127" t="n"/>
      <c r="B3586" s="113" t="n"/>
      <c r="C3586" s="127" t="n"/>
      <c r="D3586" s="127" t="n"/>
      <c r="E3586" s="114">
        <f>IF(F3586 &lt;&gt; "",VLOOKUP(F3586,CategoryLookup,2,FALSE), "")</f>
        <v/>
      </c>
      <c r="F3586" s="126" t="n"/>
      <c r="G3586" s="127" t="n"/>
      <c r="H3586" s="127" t="n"/>
      <c r="I3586" s="127" t="n"/>
      <c r="J3586" s="127" t="n"/>
      <c r="K3586" s="127" t="n"/>
      <c r="L3586" s="127" t="n"/>
      <c r="M3586" s="127" t="n"/>
      <c r="N3586" s="120" t="n"/>
      <c r="O3586" s="120" t="n"/>
      <c r="P3586" s="120" t="n"/>
      <c r="Q3586" s="120" t="n"/>
      <c r="R3586" s="121" t="n"/>
      <c r="S3586" s="121" t="n"/>
      <c r="T3586" s="121" t="n"/>
      <c r="U3586" s="121" t="n"/>
      <c r="V3586" s="117">
        <f>IF(P3586="NA","NA",IF(P3586&lt;&gt;"",TEXT(P3586-N3586,"[h].mm"),""))</f>
        <v/>
      </c>
      <c r="W3586" s="118">
        <f>IF(AND(R3586="",S3586=""),"",R3586+S3586)</f>
        <v/>
      </c>
      <c r="X3586" s="116">
        <f>IF(O3586&lt;&gt;"",DATE(YEAR(O3586), MONTH(O3586), DAY(O3586)),"")</f>
        <v/>
      </c>
      <c r="Y3586" s="122" t="n"/>
      <c r="Z3586" s="123" t="n"/>
      <c r="AA3586" s="117">
        <f>IF(F3586="Re-assigned","NA",IF(W3586="","",IF(W3586&gt;=VLOOKUP(D3586,SLAMatrix,3,FALSE),"Yes",IF(W3586&lt;VLOOKUP(D3586,SLAMatrix,2,FALSE),"No","Internal"))))</f>
        <v/>
      </c>
      <c r="AB3586" s="123" t="n"/>
      <c r="AC3586" s="123" t="n"/>
      <c r="AD3586" s="119" t="n"/>
      <c r="AE3586" s="125" t="n"/>
      <c r="AF3586" s="124">
        <f>MONTH(O3586)</f>
        <v/>
      </c>
      <c r="AG3586" s="124">
        <f>VLOOKUP(IFERROR(MID(AE3586,1,(FIND(",",AE3586,1)-1)),AE3586),Facility_Region_Mapping,2,FALSE)</f>
        <v/>
      </c>
      <c r="AH3586" s="124" t="n"/>
      <c r="AI3586" s="124">
        <f>IF(C3586&lt;&gt;"",IF(M3586="ESM User",getInterfaceName($C3586),"NA"),"")</f>
        <v/>
      </c>
      <c r="AJ3586" s="116">
        <f>IF(Q3586&lt;&gt;"",DATE(YEAR(Q3586), MONTH(Q3586), DAY(Q3586)),"")</f>
        <v/>
      </c>
      <c r="AK3586" s="130">
        <f>IF(Q3586&lt;&gt;0,Q3586-N3586,TODAY()-N3586)</f>
        <v/>
      </c>
      <c r="AL3586" s="112">
        <f>IF(F3586="Re-assigned",0,IF(H3586="Closed",0,IF(H3586="Service Restored",0,IF(H3586="",0,1))))</f>
        <v/>
      </c>
      <c r="AM3586" s="124">
        <f>IF(AL3586=0,"",IF(AK3586&gt;20.99,"Aged","Non-Aged"))</f>
        <v/>
      </c>
      <c r="AN3586" s="112">
        <f>IF(Q3586&lt;&gt;"",MONTH(Q3586),"")</f>
        <v/>
      </c>
      <c r="AO3586" s="112">
        <f>IFERROR(VALUE(V3586),0)</f>
        <v/>
      </c>
    </row>
    <row customFormat="1" customHeight="1" ht="29.25" r="3587" s="112" spans="1:41">
      <c r="A3587" s="127" t="n"/>
      <c r="B3587" s="113" t="n"/>
      <c r="C3587" s="127" t="n"/>
      <c r="D3587" s="127" t="n"/>
      <c r="E3587" s="114">
        <f>IF(F3587 &lt;&gt; "",VLOOKUP(F3587,CategoryLookup,2,FALSE), "")</f>
        <v/>
      </c>
      <c r="F3587" s="126" t="n"/>
      <c r="G3587" s="127" t="n"/>
      <c r="H3587" s="127" t="n"/>
      <c r="I3587" s="127" t="n"/>
      <c r="J3587" s="127" t="n"/>
      <c r="K3587" s="127" t="n"/>
      <c r="L3587" s="127" t="n"/>
      <c r="M3587" s="127" t="n"/>
      <c r="N3587" s="120" t="n"/>
      <c r="O3587" s="120" t="n"/>
      <c r="P3587" s="120" t="n"/>
      <c r="Q3587" s="120" t="n"/>
      <c r="R3587" s="121" t="n"/>
      <c r="S3587" s="121" t="n"/>
      <c r="T3587" s="121" t="n"/>
      <c r="U3587" s="121" t="n"/>
      <c r="V3587" s="117">
        <f>IF(P3587="NA","NA",IF(P3587&lt;&gt;"",TEXT(P3587-N3587,"[h].mm"),""))</f>
        <v/>
      </c>
      <c r="W3587" s="118">
        <f>IF(AND(R3587="",S3587=""),"",R3587+S3587)</f>
        <v/>
      </c>
      <c r="X3587" s="116">
        <f>IF(O3587&lt;&gt;"",DATE(YEAR(O3587), MONTH(O3587), DAY(O3587)),"")</f>
        <v/>
      </c>
      <c r="Y3587" s="122" t="n"/>
      <c r="Z3587" s="123" t="n"/>
      <c r="AA3587" s="117">
        <f>IF(F3587="Re-assigned","NA",IF(W3587="","",IF(W3587&gt;=VLOOKUP(D3587,SLAMatrix,3,FALSE),"Yes",IF(W3587&lt;VLOOKUP(D3587,SLAMatrix,2,FALSE),"No","Internal"))))</f>
        <v/>
      </c>
      <c r="AB3587" s="123" t="n"/>
      <c r="AC3587" s="123" t="n"/>
      <c r="AD3587" s="119" t="n"/>
      <c r="AE3587" s="125" t="n"/>
      <c r="AF3587" s="124">
        <f>MONTH(O3587)</f>
        <v/>
      </c>
      <c r="AG3587" s="124">
        <f>VLOOKUP(IFERROR(MID(AE3587,1,(FIND(",",AE3587,1)-1)),AE3587),Facility_Region_Mapping,2,FALSE)</f>
        <v/>
      </c>
      <c r="AH3587" s="124" t="n"/>
      <c r="AI3587" s="124">
        <f>IF(C3587&lt;&gt;"",IF(M3587="ESM User",getInterfaceName($C3587),"NA"),"")</f>
        <v/>
      </c>
      <c r="AJ3587" s="116">
        <f>IF(Q3587&lt;&gt;"",DATE(YEAR(Q3587), MONTH(Q3587), DAY(Q3587)),"")</f>
        <v/>
      </c>
      <c r="AK3587" s="130">
        <f>IF(Q3587&lt;&gt;0,Q3587-N3587,TODAY()-N3587)</f>
        <v/>
      </c>
      <c r="AL3587" s="112">
        <f>IF(F3587="Re-assigned",0,IF(H3587="Closed",0,IF(H3587="Service Restored",0,IF(H3587="",0,1))))</f>
        <v/>
      </c>
      <c r="AM3587" s="124">
        <f>IF(AL3587=0,"",IF(AK3587&gt;20.99,"Aged","Non-Aged"))</f>
        <v/>
      </c>
      <c r="AN3587" s="112">
        <f>IF(Q3587&lt;&gt;"",MONTH(Q3587),"")</f>
        <v/>
      </c>
      <c r="AO3587" s="112">
        <f>IFERROR(VALUE(V3587),0)</f>
        <v/>
      </c>
    </row>
    <row customFormat="1" customHeight="1" ht="29.25" r="3588" s="112" spans="1:41">
      <c r="A3588" s="127" t="n"/>
      <c r="B3588" s="113" t="n"/>
      <c r="C3588" s="127" t="n"/>
      <c r="D3588" s="127" t="n"/>
      <c r="E3588" s="114">
        <f>IF(F3588 &lt;&gt; "",VLOOKUP(F3588,CategoryLookup,2,FALSE), "")</f>
        <v/>
      </c>
      <c r="F3588" s="126" t="n"/>
      <c r="G3588" s="127" t="n"/>
      <c r="H3588" s="127" t="n"/>
      <c r="I3588" s="127" t="n"/>
      <c r="J3588" s="127" t="n"/>
      <c r="K3588" s="127" t="n"/>
      <c r="L3588" s="127" t="n"/>
      <c r="M3588" s="127" t="n"/>
      <c r="N3588" s="120" t="n"/>
      <c r="O3588" s="120" t="n"/>
      <c r="P3588" s="120" t="n"/>
      <c r="Q3588" s="120" t="n"/>
      <c r="R3588" s="121" t="n"/>
      <c r="S3588" s="121" t="n"/>
      <c r="T3588" s="121" t="n"/>
      <c r="U3588" s="121" t="n"/>
      <c r="V3588" s="117">
        <f>IF(P3588="NA","NA",IF(P3588&lt;&gt;"",TEXT(P3588-N3588,"[h].mm"),""))</f>
        <v/>
      </c>
      <c r="W3588" s="118">
        <f>IF(AND(R3588="",S3588=""),"",R3588+S3588)</f>
        <v/>
      </c>
      <c r="X3588" s="116">
        <f>IF(O3588&lt;&gt;"",DATE(YEAR(O3588), MONTH(O3588), DAY(O3588)),"")</f>
        <v/>
      </c>
      <c r="Y3588" s="122" t="n"/>
      <c r="Z3588" s="123" t="n"/>
      <c r="AA3588" s="117">
        <f>IF(F3588="Re-assigned","NA",IF(W3588="","",IF(W3588&gt;=VLOOKUP(D3588,SLAMatrix,3,FALSE),"Yes",IF(W3588&lt;VLOOKUP(D3588,SLAMatrix,2,FALSE),"No","Internal"))))</f>
        <v/>
      </c>
      <c r="AB3588" s="123" t="n"/>
      <c r="AC3588" s="123" t="n"/>
      <c r="AD3588" s="119" t="n"/>
      <c r="AE3588" s="125" t="n"/>
      <c r="AF3588" s="124">
        <f>MONTH(O3588)</f>
        <v/>
      </c>
      <c r="AG3588" s="124">
        <f>VLOOKUP(IFERROR(MID(AE3588,1,(FIND(",",AE3588,1)-1)),AE3588),Facility_Region_Mapping,2,FALSE)</f>
        <v/>
      </c>
      <c r="AH3588" s="124" t="n"/>
      <c r="AI3588" s="124">
        <f>IF(C3588&lt;&gt;"",IF(M3588="ESM User",getInterfaceName($C3588),"NA"),"")</f>
        <v/>
      </c>
      <c r="AJ3588" s="116">
        <f>IF(Q3588&lt;&gt;"",DATE(YEAR(Q3588), MONTH(Q3588), DAY(Q3588)),"")</f>
        <v/>
      </c>
      <c r="AK3588" s="130">
        <f>IF(Q3588&lt;&gt;0,Q3588-N3588,TODAY()-N3588)</f>
        <v/>
      </c>
      <c r="AL3588" s="112">
        <f>IF(F3588="Re-assigned",0,IF(H3588="Closed",0,IF(H3588="Service Restored",0,IF(H3588="",0,1))))</f>
        <v/>
      </c>
      <c r="AM3588" s="124">
        <f>IF(AL3588=0,"",IF(AK3588&gt;20.99,"Aged","Non-Aged"))</f>
        <v/>
      </c>
      <c r="AN3588" s="112">
        <f>IF(Q3588&lt;&gt;"",MONTH(Q3588),"")</f>
        <v/>
      </c>
      <c r="AO3588" s="112">
        <f>IFERROR(VALUE(V3588),0)</f>
        <v/>
      </c>
    </row>
    <row customFormat="1" customHeight="1" ht="29.25" r="3589" s="112" spans="1:41">
      <c r="A3589" s="127" t="n"/>
      <c r="B3589" s="113" t="n"/>
      <c r="C3589" s="127" t="n"/>
      <c r="D3589" s="127" t="n"/>
      <c r="E3589" s="114">
        <f>IF(F3589 &lt;&gt; "",VLOOKUP(F3589,CategoryLookup,2,FALSE), "")</f>
        <v/>
      </c>
      <c r="F3589" s="126" t="n"/>
      <c r="G3589" s="127" t="n"/>
      <c r="H3589" s="127" t="n"/>
      <c r="I3589" s="127" t="n"/>
      <c r="J3589" s="127" t="n"/>
      <c r="K3589" s="127" t="n"/>
      <c r="L3589" s="127" t="n"/>
      <c r="M3589" s="127" t="n"/>
      <c r="N3589" s="120" t="n"/>
      <c r="O3589" s="120" t="n"/>
      <c r="P3589" s="120" t="n"/>
      <c r="Q3589" s="120" t="n"/>
      <c r="R3589" s="121" t="n"/>
      <c r="S3589" s="121" t="n"/>
      <c r="T3589" s="121" t="n"/>
      <c r="U3589" s="121" t="n"/>
      <c r="V3589" s="117">
        <f>IF(P3589="NA","NA",IF(P3589&lt;&gt;"",TEXT(P3589-N3589,"[h].mm"),""))</f>
        <v/>
      </c>
      <c r="W3589" s="118">
        <f>IF(AND(R3589="",S3589=""),"",R3589+S3589)</f>
        <v/>
      </c>
      <c r="X3589" s="116">
        <f>IF(O3589&lt;&gt;"",DATE(YEAR(O3589), MONTH(O3589), DAY(O3589)),"")</f>
        <v/>
      </c>
      <c r="Y3589" s="122" t="n"/>
      <c r="Z3589" s="123" t="n"/>
      <c r="AA3589" s="117">
        <f>IF(F3589="Re-assigned","NA",IF(W3589="","",IF(W3589&gt;=VLOOKUP(D3589,SLAMatrix,3,FALSE),"Yes",IF(W3589&lt;VLOOKUP(D3589,SLAMatrix,2,FALSE),"No","Internal"))))</f>
        <v/>
      </c>
      <c r="AB3589" s="123" t="n"/>
      <c r="AC3589" s="123" t="n"/>
      <c r="AD3589" s="119" t="n"/>
      <c r="AE3589" s="125" t="n"/>
      <c r="AF3589" s="124">
        <f>MONTH(O3589)</f>
        <v/>
      </c>
      <c r="AG3589" s="124">
        <f>VLOOKUP(IFERROR(MID(AE3589,1,(FIND(",",AE3589,1)-1)),AE3589),Facility_Region_Mapping,2,FALSE)</f>
        <v/>
      </c>
      <c r="AH3589" s="124" t="n"/>
      <c r="AI3589" s="124">
        <f>IF(C3589&lt;&gt;"",IF(M3589="ESM User",getInterfaceName($C3589),"NA"),"")</f>
        <v/>
      </c>
      <c r="AJ3589" s="116">
        <f>IF(Q3589&lt;&gt;"",DATE(YEAR(Q3589), MONTH(Q3589), DAY(Q3589)),"")</f>
        <v/>
      </c>
      <c r="AK3589" s="130">
        <f>IF(Q3589&lt;&gt;0,Q3589-N3589,TODAY()-N3589)</f>
        <v/>
      </c>
      <c r="AL3589" s="112">
        <f>IF(F3589="Re-assigned",0,IF(H3589="Closed",0,IF(H3589="Service Restored",0,IF(H3589="",0,1))))</f>
        <v/>
      </c>
      <c r="AM3589" s="124">
        <f>IF(AL3589=0,"",IF(AK3589&gt;20.99,"Aged","Non-Aged"))</f>
        <v/>
      </c>
      <c r="AN3589" s="112">
        <f>IF(Q3589&lt;&gt;"",MONTH(Q3589),"")</f>
        <v/>
      </c>
      <c r="AO3589" s="112">
        <f>IFERROR(VALUE(V3589),0)</f>
        <v/>
      </c>
    </row>
    <row customFormat="1" customHeight="1" ht="29.25" r="3590" s="112" spans="1:41">
      <c r="A3590" s="127" t="n"/>
      <c r="B3590" s="113" t="n"/>
      <c r="C3590" s="127" t="n"/>
      <c r="D3590" s="127" t="n"/>
      <c r="E3590" s="114">
        <f>IF(F3590 &lt;&gt; "",VLOOKUP(F3590,CategoryLookup,2,FALSE), "")</f>
        <v/>
      </c>
      <c r="F3590" s="126" t="n"/>
      <c r="G3590" s="127" t="n"/>
      <c r="H3590" s="127" t="n"/>
      <c r="I3590" s="127" t="n"/>
      <c r="J3590" s="127" t="n"/>
      <c r="K3590" s="127" t="n"/>
      <c r="L3590" s="127" t="n"/>
      <c r="M3590" s="127" t="n"/>
      <c r="N3590" s="120" t="n"/>
      <c r="O3590" s="120" t="n"/>
      <c r="P3590" s="120" t="n"/>
      <c r="Q3590" s="120" t="n"/>
      <c r="R3590" s="121" t="n"/>
      <c r="S3590" s="121" t="n"/>
      <c r="T3590" s="121" t="n"/>
      <c r="U3590" s="121" t="n"/>
      <c r="V3590" s="117">
        <f>IF(P3590="NA","NA",IF(P3590&lt;&gt;"",TEXT(P3590-N3590,"[h].mm"),""))</f>
        <v/>
      </c>
      <c r="W3590" s="118">
        <f>IF(AND(R3590="",S3590=""),"",R3590+S3590)</f>
        <v/>
      </c>
      <c r="X3590" s="116">
        <f>IF(O3590&lt;&gt;"",DATE(YEAR(O3590), MONTH(O3590), DAY(O3590)),"")</f>
        <v/>
      </c>
      <c r="Y3590" s="122" t="n"/>
      <c r="Z3590" s="123" t="n"/>
      <c r="AA3590" s="117">
        <f>IF(F3590="Re-assigned","NA",IF(W3590="","",IF(W3590&gt;=VLOOKUP(D3590,SLAMatrix,3,FALSE),"Yes",IF(W3590&lt;VLOOKUP(D3590,SLAMatrix,2,FALSE),"No","Internal"))))</f>
        <v/>
      </c>
      <c r="AB3590" s="123" t="n"/>
      <c r="AC3590" s="123" t="n"/>
      <c r="AD3590" s="119" t="n"/>
      <c r="AE3590" s="125" t="n"/>
      <c r="AF3590" s="124">
        <f>MONTH(O3590)</f>
        <v/>
      </c>
      <c r="AG3590" s="124">
        <f>VLOOKUP(IFERROR(MID(AE3590,1,(FIND(",",AE3590,1)-1)),AE3590),Facility_Region_Mapping,2,FALSE)</f>
        <v/>
      </c>
      <c r="AH3590" s="124" t="n"/>
      <c r="AI3590" s="124">
        <f>IF(C3590&lt;&gt;"",IF(M3590="ESM User",getInterfaceName($C3590),"NA"),"")</f>
        <v/>
      </c>
      <c r="AJ3590" s="116">
        <f>IF(Q3590&lt;&gt;"",DATE(YEAR(Q3590), MONTH(Q3590), DAY(Q3590)),"")</f>
        <v/>
      </c>
      <c r="AK3590" s="130">
        <f>IF(Q3590&lt;&gt;0,Q3590-N3590,TODAY()-N3590)</f>
        <v/>
      </c>
      <c r="AL3590" s="112">
        <f>IF(F3590="Re-assigned",0,IF(H3590="Closed",0,IF(H3590="Service Restored",0,IF(H3590="",0,1))))</f>
        <v/>
      </c>
      <c r="AM3590" s="124">
        <f>IF(AL3590=0,"",IF(AK3590&gt;20.99,"Aged","Non-Aged"))</f>
        <v/>
      </c>
      <c r="AN3590" s="112">
        <f>IF(Q3590&lt;&gt;"",MONTH(Q3590),"")</f>
        <v/>
      </c>
      <c r="AO3590" s="112">
        <f>IFERROR(VALUE(V3590),0)</f>
        <v/>
      </c>
    </row>
    <row customFormat="1" customHeight="1" ht="29.25" r="3591" s="112" spans="1:41">
      <c r="A3591" s="127" t="n"/>
      <c r="B3591" s="113" t="n"/>
      <c r="C3591" s="127" t="n"/>
      <c r="D3591" s="127" t="n"/>
      <c r="E3591" s="114">
        <f>IF(F3591 &lt;&gt; "",VLOOKUP(F3591,CategoryLookup,2,FALSE), "")</f>
        <v/>
      </c>
      <c r="F3591" s="126" t="n"/>
      <c r="G3591" s="127" t="n"/>
      <c r="H3591" s="127" t="n"/>
      <c r="I3591" s="127" t="n"/>
      <c r="J3591" s="127" t="n"/>
      <c r="K3591" s="127" t="n"/>
      <c r="L3591" s="127" t="n"/>
      <c r="M3591" s="127" t="n"/>
      <c r="N3591" s="120" t="n"/>
      <c r="O3591" s="120" t="n"/>
      <c r="P3591" s="120" t="n"/>
      <c r="Q3591" s="120" t="n"/>
      <c r="R3591" s="121" t="n"/>
      <c r="S3591" s="121" t="n"/>
      <c r="T3591" s="121" t="n"/>
      <c r="U3591" s="121" t="n"/>
      <c r="V3591" s="117">
        <f>IF(P3591="NA","NA",IF(P3591&lt;&gt;"",TEXT(P3591-N3591,"[h].mm"),""))</f>
        <v/>
      </c>
      <c r="W3591" s="118">
        <f>IF(AND(R3591="",S3591=""),"",R3591+S3591)</f>
        <v/>
      </c>
      <c r="X3591" s="116">
        <f>IF(O3591&lt;&gt;"",DATE(YEAR(O3591), MONTH(O3591), DAY(O3591)),"")</f>
        <v/>
      </c>
      <c r="Y3591" s="122" t="n"/>
      <c r="Z3591" s="123" t="n"/>
      <c r="AA3591" s="117">
        <f>IF(F3591="Re-assigned","NA",IF(W3591="","",IF(W3591&gt;=VLOOKUP(D3591,SLAMatrix,3,FALSE),"Yes",IF(W3591&lt;VLOOKUP(D3591,SLAMatrix,2,FALSE),"No","Internal"))))</f>
        <v/>
      </c>
      <c r="AB3591" s="123" t="n"/>
      <c r="AC3591" s="123" t="n"/>
      <c r="AD3591" s="119" t="n"/>
      <c r="AE3591" s="125" t="n"/>
      <c r="AF3591" s="124">
        <f>MONTH(O3591)</f>
        <v/>
      </c>
      <c r="AG3591" s="124">
        <f>VLOOKUP(IFERROR(MID(AE3591,1,(FIND(",",AE3591,1)-1)),AE3591),Facility_Region_Mapping,2,FALSE)</f>
        <v/>
      </c>
      <c r="AH3591" s="124" t="n"/>
      <c r="AI3591" s="124">
        <f>IF(C3591&lt;&gt;"",IF(M3591="ESM User",getInterfaceName($C3591),"NA"),"")</f>
        <v/>
      </c>
      <c r="AJ3591" s="116">
        <f>IF(Q3591&lt;&gt;"",DATE(YEAR(Q3591), MONTH(Q3591), DAY(Q3591)),"")</f>
        <v/>
      </c>
      <c r="AK3591" s="130">
        <f>IF(Q3591&lt;&gt;0,Q3591-N3591,TODAY()-N3591)</f>
        <v/>
      </c>
      <c r="AL3591" s="112">
        <f>IF(F3591="Re-assigned",0,IF(H3591="Closed",0,IF(H3591="Service Restored",0,IF(H3591="",0,1))))</f>
        <v/>
      </c>
      <c r="AM3591" s="124">
        <f>IF(AL3591=0,"",IF(AK3591&gt;20.99,"Aged","Non-Aged"))</f>
        <v/>
      </c>
      <c r="AN3591" s="112">
        <f>IF(Q3591&lt;&gt;"",MONTH(Q3591),"")</f>
        <v/>
      </c>
      <c r="AO3591" s="112">
        <f>IFERROR(VALUE(V3591),0)</f>
        <v/>
      </c>
    </row>
    <row customFormat="1" customHeight="1" ht="29.25" r="3592" s="112" spans="1:41">
      <c r="A3592" s="127" t="n"/>
      <c r="B3592" s="113" t="n"/>
      <c r="C3592" s="127" t="n"/>
      <c r="D3592" s="127" t="n"/>
      <c r="E3592" s="114">
        <f>IF(F3592 &lt;&gt; "",VLOOKUP(F3592,CategoryLookup,2,FALSE), "")</f>
        <v/>
      </c>
      <c r="F3592" s="126" t="n"/>
      <c r="G3592" s="127" t="n"/>
      <c r="H3592" s="127" t="n"/>
      <c r="I3592" s="127" t="n"/>
      <c r="J3592" s="127" t="n"/>
      <c r="K3592" s="127" t="n"/>
      <c r="L3592" s="127" t="n"/>
      <c r="M3592" s="127" t="n"/>
      <c r="N3592" s="120" t="n"/>
      <c r="O3592" s="120" t="n"/>
      <c r="P3592" s="120" t="n"/>
      <c r="Q3592" s="120" t="n"/>
      <c r="R3592" s="121" t="n"/>
      <c r="S3592" s="121" t="n"/>
      <c r="T3592" s="121" t="n"/>
      <c r="U3592" s="121" t="n"/>
      <c r="V3592" s="117">
        <f>IF(P3592="NA","NA",IF(P3592&lt;&gt;"",TEXT(P3592-N3592,"[h].mm"),""))</f>
        <v/>
      </c>
      <c r="W3592" s="118">
        <f>IF(AND(R3592="",S3592=""),"",R3592+S3592)</f>
        <v/>
      </c>
      <c r="X3592" s="116">
        <f>IF(O3592&lt;&gt;"",DATE(YEAR(O3592), MONTH(O3592), DAY(O3592)),"")</f>
        <v/>
      </c>
      <c r="Y3592" s="122" t="n"/>
      <c r="Z3592" s="123" t="n"/>
      <c r="AA3592" s="117">
        <f>IF(F3592="Re-assigned","NA",IF(W3592="","",IF(W3592&gt;=VLOOKUP(D3592,SLAMatrix,3,FALSE),"Yes",IF(W3592&lt;VLOOKUP(D3592,SLAMatrix,2,FALSE),"No","Internal"))))</f>
        <v/>
      </c>
      <c r="AB3592" s="123" t="n"/>
      <c r="AC3592" s="123" t="n"/>
      <c r="AD3592" s="119" t="n"/>
      <c r="AE3592" s="125" t="n"/>
      <c r="AF3592" s="124">
        <f>MONTH(O3592)</f>
        <v/>
      </c>
      <c r="AG3592" s="124">
        <f>VLOOKUP(IFERROR(MID(AE3592,1,(FIND(",",AE3592,1)-1)),AE3592),Facility_Region_Mapping,2,FALSE)</f>
        <v/>
      </c>
      <c r="AH3592" s="124" t="n"/>
      <c r="AI3592" s="124">
        <f>IF(C3592&lt;&gt;"",IF(M3592="ESM User",getInterfaceName($C3592),"NA"),"")</f>
        <v/>
      </c>
      <c r="AJ3592" s="116">
        <f>IF(Q3592&lt;&gt;"",DATE(YEAR(Q3592), MONTH(Q3592), DAY(Q3592)),"")</f>
        <v/>
      </c>
      <c r="AK3592" s="130">
        <f>IF(Q3592&lt;&gt;0,Q3592-N3592,TODAY()-N3592)</f>
        <v/>
      </c>
      <c r="AL3592" s="112">
        <f>IF(F3592="Re-assigned",0,IF(H3592="Closed",0,IF(H3592="Service Restored",0,IF(H3592="",0,1))))</f>
        <v/>
      </c>
      <c r="AM3592" s="124">
        <f>IF(AL3592=0,"",IF(AK3592&gt;20.99,"Aged","Non-Aged"))</f>
        <v/>
      </c>
      <c r="AN3592" s="112">
        <f>IF(Q3592&lt;&gt;"",MONTH(Q3592),"")</f>
        <v/>
      </c>
      <c r="AO3592" s="112">
        <f>IFERROR(VALUE(V3592),0)</f>
        <v/>
      </c>
    </row>
    <row customFormat="1" customHeight="1" ht="29.25" r="3593" s="112" spans="1:41">
      <c r="A3593" s="127" t="n"/>
      <c r="B3593" s="113" t="n"/>
      <c r="C3593" s="127" t="n"/>
      <c r="D3593" s="127" t="n"/>
      <c r="E3593" s="114">
        <f>IF(F3593 &lt;&gt; "",VLOOKUP(F3593,CategoryLookup,2,FALSE), "")</f>
        <v/>
      </c>
      <c r="F3593" s="126" t="n"/>
      <c r="G3593" s="127" t="n"/>
      <c r="H3593" s="127" t="n"/>
      <c r="I3593" s="127" t="n"/>
      <c r="J3593" s="127" t="n"/>
      <c r="K3593" s="127" t="n"/>
      <c r="L3593" s="127" t="n"/>
      <c r="M3593" s="127" t="n"/>
      <c r="N3593" s="120" t="n"/>
      <c r="O3593" s="120" t="n"/>
      <c r="P3593" s="120" t="n"/>
      <c r="Q3593" s="120" t="n"/>
      <c r="R3593" s="121" t="n"/>
      <c r="S3593" s="121" t="n"/>
      <c r="T3593" s="121" t="n"/>
      <c r="U3593" s="121" t="n"/>
      <c r="V3593" s="117">
        <f>IF(P3593="NA","NA",IF(P3593&lt;&gt;"",TEXT(P3593-N3593,"[h].mm"),""))</f>
        <v/>
      </c>
      <c r="W3593" s="118">
        <f>IF(AND(R3593="",S3593=""),"",R3593+S3593)</f>
        <v/>
      </c>
      <c r="X3593" s="116">
        <f>IF(O3593&lt;&gt;"",DATE(YEAR(O3593), MONTH(O3593), DAY(O3593)),"")</f>
        <v/>
      </c>
      <c r="Y3593" s="122" t="n"/>
      <c r="Z3593" s="123" t="n"/>
      <c r="AA3593" s="117">
        <f>IF(F3593="Re-assigned","NA",IF(W3593="","",IF(W3593&gt;=VLOOKUP(D3593,SLAMatrix,3,FALSE),"Yes",IF(W3593&lt;VLOOKUP(D3593,SLAMatrix,2,FALSE),"No","Internal"))))</f>
        <v/>
      </c>
      <c r="AB3593" s="123" t="n"/>
      <c r="AC3593" s="123" t="n"/>
      <c r="AD3593" s="119" t="n"/>
      <c r="AE3593" s="125" t="n"/>
      <c r="AF3593" s="124">
        <f>MONTH(O3593)</f>
        <v/>
      </c>
      <c r="AG3593" s="124">
        <f>VLOOKUP(IFERROR(MID(AE3593,1,(FIND(",",AE3593,1)-1)),AE3593),Facility_Region_Mapping,2,FALSE)</f>
        <v/>
      </c>
      <c r="AH3593" s="124" t="n"/>
      <c r="AI3593" s="124">
        <f>IF(C3593&lt;&gt;"",IF(M3593="ESM User",getInterfaceName($C3593),"NA"),"")</f>
        <v/>
      </c>
      <c r="AJ3593" s="116">
        <f>IF(Q3593&lt;&gt;"",DATE(YEAR(Q3593), MONTH(Q3593), DAY(Q3593)),"")</f>
        <v/>
      </c>
      <c r="AK3593" s="130">
        <f>IF(Q3593&lt;&gt;0,Q3593-N3593,TODAY()-N3593)</f>
        <v/>
      </c>
      <c r="AL3593" s="112">
        <f>IF(F3593="Re-assigned",0,IF(H3593="Closed",0,IF(H3593="Service Restored",0,IF(H3593="",0,1))))</f>
        <v/>
      </c>
      <c r="AM3593" s="124">
        <f>IF(AL3593=0,"",IF(AK3593&gt;20.99,"Aged","Non-Aged"))</f>
        <v/>
      </c>
      <c r="AN3593" s="112">
        <f>IF(Q3593&lt;&gt;"",MONTH(Q3593),"")</f>
        <v/>
      </c>
      <c r="AO3593" s="112">
        <f>IFERROR(VALUE(V3593),0)</f>
        <v/>
      </c>
    </row>
    <row customFormat="1" customHeight="1" ht="29.25" r="3594" s="112" spans="1:41">
      <c r="A3594" s="127" t="n"/>
      <c r="B3594" s="113" t="n"/>
      <c r="C3594" s="127" t="n"/>
      <c r="D3594" s="127" t="n"/>
      <c r="E3594" s="114">
        <f>IF(F3594 &lt;&gt; "",VLOOKUP(F3594,CategoryLookup,2,FALSE), "")</f>
        <v/>
      </c>
      <c r="F3594" s="126" t="n"/>
      <c r="G3594" s="127" t="n"/>
      <c r="H3594" s="127" t="n"/>
      <c r="I3594" s="127" t="n"/>
      <c r="J3594" s="127" t="n"/>
      <c r="K3594" s="127" t="n"/>
      <c r="L3594" s="127" t="n"/>
      <c r="M3594" s="127" t="n"/>
      <c r="N3594" s="120" t="n"/>
      <c r="O3594" s="120" t="n"/>
      <c r="P3594" s="120" t="n"/>
      <c r="Q3594" s="120" t="n"/>
      <c r="R3594" s="121" t="n"/>
      <c r="S3594" s="121" t="n"/>
      <c r="T3594" s="121" t="n"/>
      <c r="U3594" s="121" t="n"/>
      <c r="V3594" s="117">
        <f>IF(P3594="NA","NA",IF(P3594&lt;&gt;"",TEXT(P3594-N3594,"[h].mm"),""))</f>
        <v/>
      </c>
      <c r="W3594" s="118">
        <f>IF(AND(R3594="",S3594=""),"",R3594+S3594)</f>
        <v/>
      </c>
      <c r="X3594" s="116">
        <f>IF(O3594&lt;&gt;"",DATE(YEAR(O3594), MONTH(O3594), DAY(O3594)),"")</f>
        <v/>
      </c>
      <c r="Y3594" s="122" t="n"/>
      <c r="Z3594" s="123" t="n"/>
      <c r="AA3594" s="117">
        <f>IF(F3594="Re-assigned","NA",IF(W3594="","",IF(W3594&gt;=VLOOKUP(D3594,SLAMatrix,3,FALSE),"Yes",IF(W3594&lt;VLOOKUP(D3594,SLAMatrix,2,FALSE),"No","Internal"))))</f>
        <v/>
      </c>
      <c r="AB3594" s="123" t="n"/>
      <c r="AC3594" s="123" t="n"/>
      <c r="AD3594" s="119" t="n"/>
      <c r="AE3594" s="125" t="n"/>
      <c r="AF3594" s="124">
        <f>MONTH(O3594)</f>
        <v/>
      </c>
      <c r="AG3594" s="124">
        <f>VLOOKUP(IFERROR(MID(AE3594,1,(FIND(",",AE3594,1)-1)),AE3594),Facility_Region_Mapping,2,FALSE)</f>
        <v/>
      </c>
      <c r="AH3594" s="124" t="n"/>
      <c r="AI3594" s="124">
        <f>IF(C3594&lt;&gt;"",IF(M3594="ESM User",getInterfaceName($C3594),"NA"),"")</f>
        <v/>
      </c>
      <c r="AJ3594" s="116">
        <f>IF(Q3594&lt;&gt;"",DATE(YEAR(Q3594), MONTH(Q3594), DAY(Q3594)),"")</f>
        <v/>
      </c>
      <c r="AK3594" s="130">
        <f>IF(Q3594&lt;&gt;0,Q3594-N3594,TODAY()-N3594)</f>
        <v/>
      </c>
      <c r="AL3594" s="112">
        <f>IF(F3594="Re-assigned",0,IF(H3594="Closed",0,IF(H3594="Service Restored",0,IF(H3594="",0,1))))</f>
        <v/>
      </c>
      <c r="AM3594" s="124">
        <f>IF(AL3594=0,"",IF(AK3594&gt;20.99,"Aged","Non-Aged"))</f>
        <v/>
      </c>
      <c r="AN3594" s="112">
        <f>IF(Q3594&lt;&gt;"",MONTH(Q3594),"")</f>
        <v/>
      </c>
      <c r="AO3594" s="112">
        <f>IFERROR(VALUE(V3594),0)</f>
        <v/>
      </c>
    </row>
    <row customFormat="1" customHeight="1" ht="29.25" r="3595" s="112" spans="1:41">
      <c r="A3595" s="127" t="n"/>
      <c r="B3595" s="113" t="n"/>
      <c r="C3595" s="127" t="n"/>
      <c r="D3595" s="127" t="n"/>
      <c r="E3595" s="114">
        <f>IF(F3595 &lt;&gt; "",VLOOKUP(F3595,CategoryLookup,2,FALSE), "")</f>
        <v/>
      </c>
      <c r="F3595" s="126" t="n"/>
      <c r="G3595" s="127" t="n"/>
      <c r="H3595" s="127" t="n"/>
      <c r="I3595" s="127" t="n"/>
      <c r="J3595" s="127" t="n"/>
      <c r="K3595" s="127" t="n"/>
      <c r="L3595" s="127" t="n"/>
      <c r="M3595" s="127" t="n"/>
      <c r="N3595" s="120" t="n"/>
      <c r="O3595" s="120" t="n"/>
      <c r="P3595" s="120" t="n"/>
      <c r="Q3595" s="120" t="n"/>
      <c r="R3595" s="121" t="n"/>
      <c r="S3595" s="121" t="n"/>
      <c r="T3595" s="121" t="n"/>
      <c r="U3595" s="121" t="n"/>
      <c r="V3595" s="117">
        <f>IF(P3595="NA","NA",IF(P3595&lt;&gt;"",TEXT(P3595-N3595,"[h].mm"),""))</f>
        <v/>
      </c>
      <c r="W3595" s="118">
        <f>IF(AND(R3595="",S3595=""),"",R3595+S3595)</f>
        <v/>
      </c>
      <c r="X3595" s="116">
        <f>IF(O3595&lt;&gt;"",DATE(YEAR(O3595), MONTH(O3595), DAY(O3595)),"")</f>
        <v/>
      </c>
      <c r="Y3595" s="122" t="n"/>
      <c r="Z3595" s="123" t="n"/>
      <c r="AA3595" s="117">
        <f>IF(F3595="Re-assigned","NA",IF(W3595="","",IF(W3595&gt;=VLOOKUP(D3595,SLAMatrix,3,FALSE),"Yes",IF(W3595&lt;VLOOKUP(D3595,SLAMatrix,2,FALSE),"No","Internal"))))</f>
        <v/>
      </c>
      <c r="AB3595" s="123" t="n"/>
      <c r="AC3595" s="123" t="n"/>
      <c r="AD3595" s="119" t="n"/>
      <c r="AE3595" s="125" t="n"/>
      <c r="AF3595" s="124">
        <f>MONTH(O3595)</f>
        <v/>
      </c>
      <c r="AG3595" s="124">
        <f>VLOOKUP(IFERROR(MID(AE3595,1,(FIND(",",AE3595,1)-1)),AE3595),Facility_Region_Mapping,2,FALSE)</f>
        <v/>
      </c>
      <c r="AH3595" s="124" t="n"/>
      <c r="AI3595" s="124">
        <f>IF(C3595&lt;&gt;"",IF(M3595="ESM User",getInterfaceName($C3595),"NA"),"")</f>
        <v/>
      </c>
      <c r="AJ3595" s="116">
        <f>IF(Q3595&lt;&gt;"",DATE(YEAR(Q3595), MONTH(Q3595), DAY(Q3595)),"")</f>
        <v/>
      </c>
      <c r="AK3595" s="130">
        <f>IF(Q3595&lt;&gt;0,Q3595-N3595,TODAY()-N3595)</f>
        <v/>
      </c>
      <c r="AL3595" s="112">
        <f>IF(F3595="Re-assigned",0,IF(H3595="Closed",0,IF(H3595="Service Restored",0,IF(H3595="",0,1))))</f>
        <v/>
      </c>
      <c r="AM3595" s="124">
        <f>IF(AL3595=0,"",IF(AK3595&gt;20.99,"Aged","Non-Aged"))</f>
        <v/>
      </c>
      <c r="AN3595" s="112">
        <f>IF(Q3595&lt;&gt;"",MONTH(Q3595),"")</f>
        <v/>
      </c>
      <c r="AO3595" s="112">
        <f>IFERROR(VALUE(V3595),0)</f>
        <v/>
      </c>
    </row>
    <row customFormat="1" customHeight="1" ht="29.25" r="3596" s="112" spans="1:41">
      <c r="A3596" s="127" t="n"/>
      <c r="B3596" s="113" t="n"/>
      <c r="C3596" s="127" t="n"/>
      <c r="D3596" s="127" t="n"/>
      <c r="E3596" s="114">
        <f>IF(F3596 &lt;&gt; "",VLOOKUP(F3596,CategoryLookup,2,FALSE), "")</f>
        <v/>
      </c>
      <c r="F3596" s="126" t="n"/>
      <c r="G3596" s="127" t="n"/>
      <c r="H3596" s="127" t="n"/>
      <c r="I3596" s="127" t="n"/>
      <c r="J3596" s="127" t="n"/>
      <c r="K3596" s="127" t="n"/>
      <c r="L3596" s="127" t="n"/>
      <c r="M3596" s="127" t="n"/>
      <c r="N3596" s="120" t="n"/>
      <c r="O3596" s="120" t="n"/>
      <c r="P3596" s="120" t="n"/>
      <c r="Q3596" s="120" t="n"/>
      <c r="R3596" s="121" t="n"/>
      <c r="S3596" s="121" t="n"/>
      <c r="T3596" s="121" t="n"/>
      <c r="U3596" s="121" t="n"/>
      <c r="V3596" s="117">
        <f>IF(P3596="NA","NA",IF(P3596&lt;&gt;"",TEXT(P3596-N3596,"[h].mm"),""))</f>
        <v/>
      </c>
      <c r="W3596" s="118">
        <f>IF(AND(R3596="",S3596=""),"",R3596+S3596)</f>
        <v/>
      </c>
      <c r="X3596" s="116">
        <f>IF(O3596&lt;&gt;"",DATE(YEAR(O3596), MONTH(O3596), DAY(O3596)),"")</f>
        <v/>
      </c>
      <c r="Y3596" s="122" t="n"/>
      <c r="Z3596" s="123" t="n"/>
      <c r="AA3596" s="117">
        <f>IF(F3596="Re-assigned","NA",IF(W3596="","",IF(W3596&gt;=VLOOKUP(D3596,SLAMatrix,3,FALSE),"Yes",IF(W3596&lt;VLOOKUP(D3596,SLAMatrix,2,FALSE),"No","Internal"))))</f>
        <v/>
      </c>
      <c r="AB3596" s="123" t="n"/>
      <c r="AC3596" s="123" t="n"/>
      <c r="AD3596" s="119" t="n"/>
      <c r="AE3596" s="125" t="n"/>
      <c r="AF3596" s="124">
        <f>MONTH(O3596)</f>
        <v/>
      </c>
      <c r="AG3596" s="124">
        <f>VLOOKUP(IFERROR(MID(AE3596,1,(FIND(",",AE3596,1)-1)),AE3596),Facility_Region_Mapping,2,FALSE)</f>
        <v/>
      </c>
      <c r="AH3596" s="124" t="n"/>
      <c r="AI3596" s="124">
        <f>IF(C3596&lt;&gt;"",IF(M3596="ESM User",getInterfaceName($C3596),"NA"),"")</f>
        <v/>
      </c>
      <c r="AJ3596" s="116">
        <f>IF(Q3596&lt;&gt;"",DATE(YEAR(Q3596), MONTH(Q3596), DAY(Q3596)),"")</f>
        <v/>
      </c>
      <c r="AK3596" s="130">
        <f>IF(Q3596&lt;&gt;0,Q3596-N3596,TODAY()-N3596)</f>
        <v/>
      </c>
      <c r="AL3596" s="112">
        <f>IF(F3596="Re-assigned",0,IF(H3596="Closed",0,IF(H3596="Service Restored",0,IF(H3596="",0,1))))</f>
        <v/>
      </c>
      <c r="AM3596" s="124">
        <f>IF(AL3596=0,"",IF(AK3596&gt;20.99,"Aged","Non-Aged"))</f>
        <v/>
      </c>
      <c r="AN3596" s="112">
        <f>IF(Q3596&lt;&gt;"",MONTH(Q3596),"")</f>
        <v/>
      </c>
      <c r="AO3596" s="112">
        <f>IFERROR(VALUE(V3596),0)</f>
        <v/>
      </c>
    </row>
    <row customFormat="1" customHeight="1" ht="29.25" r="3597" s="112" spans="1:41">
      <c r="A3597" s="127" t="n"/>
      <c r="B3597" s="113" t="n"/>
      <c r="C3597" s="127" t="n"/>
      <c r="D3597" s="127" t="n"/>
      <c r="E3597" s="114">
        <f>IF(F3597 &lt;&gt; "",VLOOKUP(F3597,CategoryLookup,2,FALSE), "")</f>
        <v/>
      </c>
      <c r="F3597" s="126" t="n"/>
      <c r="G3597" s="127" t="n"/>
      <c r="H3597" s="127" t="n"/>
      <c r="I3597" s="127" t="n"/>
      <c r="J3597" s="127" t="n"/>
      <c r="K3597" s="127" t="n"/>
      <c r="L3597" s="127" t="n"/>
      <c r="M3597" s="127" t="n"/>
      <c r="N3597" s="120" t="n"/>
      <c r="O3597" s="120" t="n"/>
      <c r="P3597" s="120" t="n"/>
      <c r="Q3597" s="120" t="n"/>
      <c r="R3597" s="121" t="n"/>
      <c r="S3597" s="121" t="n"/>
      <c r="T3597" s="121" t="n"/>
      <c r="U3597" s="121" t="n"/>
      <c r="V3597" s="117">
        <f>IF(P3597="NA","NA",IF(P3597&lt;&gt;"",TEXT(P3597-N3597,"[h].mm"),""))</f>
        <v/>
      </c>
      <c r="W3597" s="118">
        <f>IF(AND(R3597="",S3597=""),"",R3597+S3597)</f>
        <v/>
      </c>
      <c r="X3597" s="116">
        <f>IF(O3597&lt;&gt;"",DATE(YEAR(O3597), MONTH(O3597), DAY(O3597)),"")</f>
        <v/>
      </c>
      <c r="Y3597" s="122" t="n"/>
      <c r="Z3597" s="123" t="n"/>
      <c r="AA3597" s="117">
        <f>IF(F3597="Re-assigned","NA",IF(W3597="","",IF(W3597&gt;=VLOOKUP(D3597,SLAMatrix,3,FALSE),"Yes",IF(W3597&lt;VLOOKUP(D3597,SLAMatrix,2,FALSE),"No","Internal"))))</f>
        <v/>
      </c>
      <c r="AB3597" s="123" t="n"/>
      <c r="AC3597" s="123" t="n"/>
      <c r="AD3597" s="119" t="n"/>
      <c r="AE3597" s="125" t="n"/>
      <c r="AF3597" s="124">
        <f>MONTH(O3597)</f>
        <v/>
      </c>
      <c r="AG3597" s="124">
        <f>VLOOKUP(IFERROR(MID(AE3597,1,(FIND(",",AE3597,1)-1)),AE3597),Facility_Region_Mapping,2,FALSE)</f>
        <v/>
      </c>
      <c r="AH3597" s="124" t="n"/>
      <c r="AI3597" s="124">
        <f>IF(C3597&lt;&gt;"",IF(M3597="ESM User",getInterfaceName($C3597),"NA"),"")</f>
        <v/>
      </c>
      <c r="AJ3597" s="116">
        <f>IF(Q3597&lt;&gt;"",DATE(YEAR(Q3597), MONTH(Q3597), DAY(Q3597)),"")</f>
        <v/>
      </c>
      <c r="AK3597" s="130">
        <f>IF(Q3597&lt;&gt;0,Q3597-N3597,TODAY()-N3597)</f>
        <v/>
      </c>
      <c r="AL3597" s="112">
        <f>IF(F3597="Re-assigned",0,IF(H3597="Closed",0,IF(H3597="Service Restored",0,IF(H3597="",0,1))))</f>
        <v/>
      </c>
      <c r="AM3597" s="124">
        <f>IF(AL3597=0,"",IF(AK3597&gt;20.99,"Aged","Non-Aged"))</f>
        <v/>
      </c>
      <c r="AN3597" s="112">
        <f>IF(Q3597&lt;&gt;"",MONTH(Q3597),"")</f>
        <v/>
      </c>
      <c r="AO3597" s="112">
        <f>IFERROR(VALUE(V3597),0)</f>
        <v/>
      </c>
    </row>
    <row customFormat="1" customHeight="1" ht="29.25" r="3598" s="112" spans="1:41">
      <c r="A3598" s="127" t="n"/>
      <c r="B3598" s="113" t="n"/>
      <c r="C3598" s="127" t="n"/>
      <c r="D3598" s="127" t="n"/>
      <c r="E3598" s="114">
        <f>IF(F3598 &lt;&gt; "",VLOOKUP(F3598,CategoryLookup,2,FALSE), "")</f>
        <v/>
      </c>
      <c r="F3598" s="126" t="n"/>
      <c r="G3598" s="127" t="n"/>
      <c r="H3598" s="127" t="n"/>
      <c r="I3598" s="127" t="n"/>
      <c r="J3598" s="127" t="n"/>
      <c r="K3598" s="127" t="n"/>
      <c r="L3598" s="127" t="n"/>
      <c r="M3598" s="127" t="n"/>
      <c r="N3598" s="120" t="n"/>
      <c r="O3598" s="120" t="n"/>
      <c r="P3598" s="120" t="n"/>
      <c r="Q3598" s="120" t="n"/>
      <c r="R3598" s="121" t="n"/>
      <c r="S3598" s="121" t="n"/>
      <c r="T3598" s="121" t="n"/>
      <c r="U3598" s="121" t="n"/>
      <c r="V3598" s="117">
        <f>IF(P3598="NA","NA",IF(P3598&lt;&gt;"",TEXT(P3598-N3598,"[h].mm"),""))</f>
        <v/>
      </c>
      <c r="W3598" s="118">
        <f>IF(AND(R3598="",S3598=""),"",R3598+S3598)</f>
        <v/>
      </c>
      <c r="X3598" s="116">
        <f>IF(O3598&lt;&gt;"",DATE(YEAR(O3598), MONTH(O3598), DAY(O3598)),"")</f>
        <v/>
      </c>
      <c r="Y3598" s="122" t="n"/>
      <c r="Z3598" s="123" t="n"/>
      <c r="AA3598" s="117">
        <f>IF(F3598="Re-assigned","NA",IF(W3598="","",IF(W3598&gt;=VLOOKUP(D3598,SLAMatrix,3,FALSE),"Yes",IF(W3598&lt;VLOOKUP(D3598,SLAMatrix,2,FALSE),"No","Internal"))))</f>
        <v/>
      </c>
      <c r="AB3598" s="123" t="n"/>
      <c r="AC3598" s="123" t="n"/>
      <c r="AD3598" s="119" t="n"/>
      <c r="AE3598" s="125" t="n"/>
      <c r="AF3598" s="124">
        <f>MONTH(O3598)</f>
        <v/>
      </c>
      <c r="AG3598" s="124">
        <f>VLOOKUP(IFERROR(MID(AE3598,1,(FIND(",",AE3598,1)-1)),AE3598),Facility_Region_Mapping,2,FALSE)</f>
        <v/>
      </c>
      <c r="AH3598" s="124" t="n"/>
      <c r="AI3598" s="124">
        <f>IF(C3598&lt;&gt;"",IF(M3598="ESM User",getInterfaceName($C3598),"NA"),"")</f>
        <v/>
      </c>
      <c r="AJ3598" s="116">
        <f>IF(Q3598&lt;&gt;"",DATE(YEAR(Q3598), MONTH(Q3598), DAY(Q3598)),"")</f>
        <v/>
      </c>
      <c r="AK3598" s="130">
        <f>IF(Q3598&lt;&gt;0,Q3598-N3598,TODAY()-N3598)</f>
        <v/>
      </c>
      <c r="AL3598" s="112">
        <f>IF(F3598="Re-assigned",0,IF(H3598="Closed",0,IF(H3598="Service Restored",0,IF(H3598="",0,1))))</f>
        <v/>
      </c>
      <c r="AM3598" s="124">
        <f>IF(AL3598=0,"",IF(AK3598&gt;20.99,"Aged","Non-Aged"))</f>
        <v/>
      </c>
      <c r="AN3598" s="112">
        <f>IF(Q3598&lt;&gt;"",MONTH(Q3598),"")</f>
        <v/>
      </c>
      <c r="AO3598" s="112">
        <f>IFERROR(VALUE(V3598),0)</f>
        <v/>
      </c>
    </row>
    <row customFormat="1" customHeight="1" ht="29.25" r="3599" s="112" spans="1:41">
      <c r="A3599" s="127" t="n"/>
      <c r="B3599" s="113" t="n"/>
      <c r="C3599" s="127" t="n"/>
      <c r="D3599" s="127" t="n"/>
      <c r="E3599" s="114">
        <f>IF(F3599 &lt;&gt; "",VLOOKUP(F3599,CategoryLookup,2,FALSE), "")</f>
        <v/>
      </c>
      <c r="F3599" s="126" t="n"/>
      <c r="G3599" s="127" t="n"/>
      <c r="H3599" s="127" t="n"/>
      <c r="I3599" s="127" t="n"/>
      <c r="J3599" s="127" t="n"/>
      <c r="K3599" s="127" t="n"/>
      <c r="L3599" s="127" t="n"/>
      <c r="M3599" s="127" t="n"/>
      <c r="N3599" s="120" t="n"/>
      <c r="O3599" s="120" t="n"/>
      <c r="P3599" s="120" t="n"/>
      <c r="Q3599" s="120" t="n"/>
      <c r="R3599" s="121" t="n"/>
      <c r="S3599" s="121" t="n"/>
      <c r="T3599" s="121" t="n"/>
      <c r="U3599" s="121" t="n"/>
      <c r="V3599" s="117">
        <f>IF(P3599="NA","NA",IF(P3599&lt;&gt;"",TEXT(P3599-N3599,"[h].mm"),""))</f>
        <v/>
      </c>
      <c r="W3599" s="118">
        <f>IF(AND(R3599="",S3599=""),"",R3599+S3599)</f>
        <v/>
      </c>
      <c r="X3599" s="116">
        <f>IF(O3599&lt;&gt;"",DATE(YEAR(O3599), MONTH(O3599), DAY(O3599)),"")</f>
        <v/>
      </c>
      <c r="Y3599" s="122" t="n"/>
      <c r="Z3599" s="123" t="n"/>
      <c r="AA3599" s="117">
        <f>IF(F3599="Re-assigned","NA",IF(W3599="","",IF(W3599&gt;=VLOOKUP(D3599,SLAMatrix,3,FALSE),"Yes",IF(W3599&lt;VLOOKUP(D3599,SLAMatrix,2,FALSE),"No","Internal"))))</f>
        <v/>
      </c>
      <c r="AB3599" s="123" t="n"/>
      <c r="AC3599" s="123" t="n"/>
      <c r="AD3599" s="119" t="n"/>
      <c r="AE3599" s="125" t="n"/>
      <c r="AF3599" s="124">
        <f>MONTH(O3599)</f>
        <v/>
      </c>
      <c r="AG3599" s="124">
        <f>VLOOKUP(IFERROR(MID(AE3599,1,(FIND(",",AE3599,1)-1)),AE3599),Facility_Region_Mapping,2,FALSE)</f>
        <v/>
      </c>
      <c r="AH3599" s="124" t="n"/>
      <c r="AI3599" s="124">
        <f>IF(C3599&lt;&gt;"",IF(M3599="ESM User",getInterfaceName($C3599),"NA"),"")</f>
        <v/>
      </c>
      <c r="AJ3599" s="116">
        <f>IF(Q3599&lt;&gt;"",DATE(YEAR(Q3599), MONTH(Q3599), DAY(Q3599)),"")</f>
        <v/>
      </c>
      <c r="AK3599" s="130">
        <f>IF(Q3599&lt;&gt;0,Q3599-N3599,TODAY()-N3599)</f>
        <v/>
      </c>
      <c r="AL3599" s="112">
        <f>IF(F3599="Re-assigned",0,IF(H3599="Closed",0,IF(H3599="Service Restored",0,IF(H3599="",0,1))))</f>
        <v/>
      </c>
      <c r="AM3599" s="124">
        <f>IF(AL3599=0,"",IF(AK3599&gt;20.99,"Aged","Non-Aged"))</f>
        <v/>
      </c>
      <c r="AN3599" s="112">
        <f>IF(Q3599&lt;&gt;"",MONTH(Q3599),"")</f>
        <v/>
      </c>
      <c r="AO3599" s="112">
        <f>IFERROR(VALUE(V3599),0)</f>
        <v/>
      </c>
    </row>
    <row customFormat="1" customHeight="1" ht="29.25" r="3600" s="112" spans="1:41">
      <c r="A3600" s="127" t="n"/>
      <c r="B3600" s="113" t="n"/>
      <c r="C3600" s="127" t="n"/>
      <c r="D3600" s="127" t="n"/>
      <c r="E3600" s="114">
        <f>IF(F3600 &lt;&gt; "",VLOOKUP(F3600,CategoryLookup,2,FALSE), "")</f>
        <v/>
      </c>
      <c r="F3600" s="126" t="n"/>
      <c r="G3600" s="127" t="n"/>
      <c r="H3600" s="127" t="n"/>
      <c r="I3600" s="127" t="n"/>
      <c r="J3600" s="127" t="n"/>
      <c r="K3600" s="127" t="n"/>
      <c r="L3600" s="127" t="n"/>
      <c r="M3600" s="127" t="n"/>
      <c r="N3600" s="120" t="n"/>
      <c r="O3600" s="120" t="n"/>
      <c r="P3600" s="120" t="n"/>
      <c r="Q3600" s="120" t="n"/>
      <c r="R3600" s="121" t="n"/>
      <c r="S3600" s="121" t="n"/>
      <c r="T3600" s="121" t="n"/>
      <c r="U3600" s="121" t="n"/>
      <c r="V3600" s="117">
        <f>IF(P3600="NA","NA",IF(P3600&lt;&gt;"",TEXT(P3600-N3600,"[h].mm"),""))</f>
        <v/>
      </c>
      <c r="W3600" s="118">
        <f>IF(AND(R3600="",S3600=""),"",R3600+S3600)</f>
        <v/>
      </c>
      <c r="X3600" s="116">
        <f>IF(O3600&lt;&gt;"",DATE(YEAR(O3600), MONTH(O3600), DAY(O3600)),"")</f>
        <v/>
      </c>
      <c r="Y3600" s="122" t="n"/>
      <c r="Z3600" s="123" t="n"/>
      <c r="AA3600" s="117">
        <f>IF(F3600="Re-assigned","NA",IF(W3600="","",IF(W3600&gt;=VLOOKUP(D3600,SLAMatrix,3,FALSE),"Yes",IF(W3600&lt;VLOOKUP(D3600,SLAMatrix,2,FALSE),"No","Internal"))))</f>
        <v/>
      </c>
      <c r="AB3600" s="123" t="n"/>
      <c r="AC3600" s="123" t="n"/>
      <c r="AD3600" s="119" t="n"/>
      <c r="AE3600" s="125" t="n"/>
      <c r="AF3600" s="124">
        <f>MONTH(O3600)</f>
        <v/>
      </c>
      <c r="AG3600" s="124">
        <f>VLOOKUP(IFERROR(MID(AE3600,1,(FIND(",",AE3600,1)-1)),AE3600),Facility_Region_Mapping,2,FALSE)</f>
        <v/>
      </c>
      <c r="AH3600" s="124" t="n"/>
      <c r="AI3600" s="124">
        <f>IF(C3600&lt;&gt;"",IF(M3600="ESM User",getInterfaceName($C3600),"NA"),"")</f>
        <v/>
      </c>
      <c r="AJ3600" s="116">
        <f>IF(Q3600&lt;&gt;"",DATE(YEAR(Q3600), MONTH(Q3600), DAY(Q3600)),"")</f>
        <v/>
      </c>
      <c r="AK3600" s="130">
        <f>IF(Q3600&lt;&gt;0,Q3600-N3600,TODAY()-N3600)</f>
        <v/>
      </c>
      <c r="AL3600" s="112">
        <f>IF(F3600="Re-assigned",0,IF(H3600="Closed",0,IF(H3600="Service Restored",0,IF(H3600="",0,1))))</f>
        <v/>
      </c>
      <c r="AM3600" s="124">
        <f>IF(AL3600=0,"",IF(AK3600&gt;20.99,"Aged","Non-Aged"))</f>
        <v/>
      </c>
      <c r="AN3600" s="112">
        <f>IF(Q3600&lt;&gt;"",MONTH(Q3600),"")</f>
        <v/>
      </c>
      <c r="AO3600" s="112">
        <f>IFERROR(VALUE(V3600),0)</f>
        <v/>
      </c>
    </row>
    <row customFormat="1" customHeight="1" ht="29.25" r="3601" s="112" spans="1:41">
      <c r="A3601" s="127" t="n"/>
      <c r="B3601" s="113" t="n"/>
      <c r="C3601" s="127" t="n"/>
      <c r="D3601" s="127" t="n"/>
      <c r="E3601" s="114">
        <f>IF(F3601 &lt;&gt; "",VLOOKUP(F3601,CategoryLookup,2,FALSE), "")</f>
        <v/>
      </c>
      <c r="F3601" s="126" t="n"/>
      <c r="G3601" s="127" t="n"/>
      <c r="H3601" s="127" t="n"/>
      <c r="I3601" s="127" t="n"/>
      <c r="J3601" s="127" t="n"/>
      <c r="K3601" s="127" t="n"/>
      <c r="L3601" s="127" t="n"/>
      <c r="M3601" s="127" t="n"/>
      <c r="N3601" s="120" t="n"/>
      <c r="O3601" s="120" t="n"/>
      <c r="P3601" s="120" t="n"/>
      <c r="Q3601" s="120" t="n"/>
      <c r="R3601" s="121" t="n"/>
      <c r="S3601" s="121" t="n"/>
      <c r="T3601" s="121" t="n"/>
      <c r="U3601" s="121" t="n"/>
      <c r="V3601" s="117">
        <f>IF(P3601="NA","NA",IF(P3601&lt;&gt;"",TEXT(P3601-N3601,"[h].mm"),""))</f>
        <v/>
      </c>
      <c r="W3601" s="118">
        <f>IF(AND(R3601="",S3601=""),"",R3601+S3601)</f>
        <v/>
      </c>
      <c r="X3601" s="116">
        <f>IF(O3601&lt;&gt;"",DATE(YEAR(O3601), MONTH(O3601), DAY(O3601)),"")</f>
        <v/>
      </c>
      <c r="Y3601" s="122" t="n"/>
      <c r="Z3601" s="123" t="n"/>
      <c r="AA3601" s="117">
        <f>IF(F3601="Re-assigned","NA",IF(W3601="","",IF(W3601&gt;=VLOOKUP(D3601,SLAMatrix,3,FALSE),"Yes",IF(W3601&lt;VLOOKUP(D3601,SLAMatrix,2,FALSE),"No","Internal"))))</f>
        <v/>
      </c>
      <c r="AB3601" s="123" t="n"/>
      <c r="AC3601" s="123" t="n"/>
      <c r="AD3601" s="119" t="n"/>
      <c r="AE3601" s="125" t="n"/>
      <c r="AF3601" s="124">
        <f>MONTH(O3601)</f>
        <v/>
      </c>
      <c r="AG3601" s="124">
        <f>VLOOKUP(IFERROR(MID(AE3601,1,(FIND(",",AE3601,1)-1)),AE3601),Facility_Region_Mapping,2,FALSE)</f>
        <v/>
      </c>
      <c r="AH3601" s="124" t="n"/>
      <c r="AI3601" s="124">
        <f>IF(C3601&lt;&gt;"",IF(M3601="ESM User",getInterfaceName($C3601),"NA"),"")</f>
        <v/>
      </c>
      <c r="AJ3601" s="116">
        <f>IF(Q3601&lt;&gt;"",DATE(YEAR(Q3601), MONTH(Q3601), DAY(Q3601)),"")</f>
        <v/>
      </c>
      <c r="AK3601" s="130">
        <f>IF(Q3601&lt;&gt;0,Q3601-N3601,TODAY()-N3601)</f>
        <v/>
      </c>
      <c r="AL3601" s="112">
        <f>IF(F3601="Re-assigned",0,IF(H3601="Closed",0,IF(H3601="Service Restored",0,IF(H3601="",0,1))))</f>
        <v/>
      </c>
      <c r="AM3601" s="124">
        <f>IF(AL3601=0,"",IF(AK3601&gt;20.99,"Aged","Non-Aged"))</f>
        <v/>
      </c>
      <c r="AN3601" s="112">
        <f>IF(Q3601&lt;&gt;"",MONTH(Q3601),"")</f>
        <v/>
      </c>
      <c r="AO3601" s="112">
        <f>IFERROR(VALUE(V3601),0)</f>
        <v/>
      </c>
    </row>
    <row customFormat="1" customHeight="1" ht="29.25" r="3602" s="112" spans="1:41">
      <c r="A3602" s="127" t="n"/>
      <c r="B3602" s="113" t="n"/>
      <c r="C3602" s="127" t="n"/>
      <c r="D3602" s="127" t="n"/>
      <c r="E3602" s="114">
        <f>IF(F3602 &lt;&gt; "",VLOOKUP(F3602,CategoryLookup,2,FALSE), "")</f>
        <v/>
      </c>
      <c r="F3602" s="126" t="n"/>
      <c r="G3602" s="127" t="n"/>
      <c r="H3602" s="127" t="n"/>
      <c r="I3602" s="127" t="n"/>
      <c r="J3602" s="127" t="n"/>
      <c r="K3602" s="127" t="n"/>
      <c r="L3602" s="127" t="n"/>
      <c r="M3602" s="127" t="n"/>
      <c r="N3602" s="120" t="n"/>
      <c r="O3602" s="120" t="n"/>
      <c r="P3602" s="120" t="n"/>
      <c r="Q3602" s="120" t="n"/>
      <c r="R3602" s="121" t="n"/>
      <c r="S3602" s="121" t="n"/>
      <c r="T3602" s="121" t="n"/>
      <c r="U3602" s="121" t="n"/>
      <c r="V3602" s="117">
        <f>IF(P3602="NA","NA",IF(P3602&lt;&gt;"",TEXT(P3602-N3602,"[h].mm"),""))</f>
        <v/>
      </c>
      <c r="W3602" s="118">
        <f>IF(AND(R3602="",S3602=""),"",R3602+S3602)</f>
        <v/>
      </c>
      <c r="X3602" s="116">
        <f>IF(O3602&lt;&gt;"",DATE(YEAR(O3602), MONTH(O3602), DAY(O3602)),"")</f>
        <v/>
      </c>
      <c r="Y3602" s="122" t="n"/>
      <c r="Z3602" s="123" t="n"/>
      <c r="AA3602" s="117">
        <f>IF(F3602="Re-assigned","NA",IF(W3602="","",IF(W3602&gt;=VLOOKUP(D3602,SLAMatrix,3,FALSE),"Yes",IF(W3602&lt;VLOOKUP(D3602,SLAMatrix,2,FALSE),"No","Internal"))))</f>
        <v/>
      </c>
      <c r="AB3602" s="123" t="n"/>
      <c r="AC3602" s="123" t="n"/>
      <c r="AD3602" s="119" t="n"/>
      <c r="AE3602" s="125" t="n"/>
      <c r="AF3602" s="124">
        <f>MONTH(O3602)</f>
        <v/>
      </c>
      <c r="AG3602" s="124">
        <f>VLOOKUP(IFERROR(MID(AE3602,1,(FIND(",",AE3602,1)-1)),AE3602),Facility_Region_Mapping,2,FALSE)</f>
        <v/>
      </c>
      <c r="AH3602" s="124" t="n"/>
      <c r="AI3602" s="124">
        <f>IF(C3602&lt;&gt;"",IF(M3602="ESM User",getInterfaceName($C3602),"NA"),"")</f>
        <v/>
      </c>
      <c r="AJ3602" s="116">
        <f>IF(Q3602&lt;&gt;"",DATE(YEAR(Q3602), MONTH(Q3602), DAY(Q3602)),"")</f>
        <v/>
      </c>
      <c r="AK3602" s="130">
        <f>IF(Q3602&lt;&gt;0,Q3602-N3602,TODAY()-N3602)</f>
        <v/>
      </c>
      <c r="AL3602" s="112">
        <f>IF(F3602="Re-assigned",0,IF(H3602="Closed",0,IF(H3602="Service Restored",0,IF(H3602="",0,1))))</f>
        <v/>
      </c>
      <c r="AM3602" s="124">
        <f>IF(AL3602=0,"",IF(AK3602&gt;20.99,"Aged","Non-Aged"))</f>
        <v/>
      </c>
      <c r="AN3602" s="112">
        <f>IF(Q3602&lt;&gt;"",MONTH(Q3602),"")</f>
        <v/>
      </c>
      <c r="AO3602" s="112">
        <f>IFERROR(VALUE(V3602),0)</f>
        <v/>
      </c>
    </row>
    <row customFormat="1" customHeight="1" ht="29.25" r="3603" s="112" spans="1:41">
      <c r="A3603" s="127" t="n"/>
      <c r="B3603" s="113" t="n"/>
      <c r="C3603" s="127" t="n"/>
      <c r="D3603" s="127" t="n"/>
      <c r="E3603" s="114">
        <f>IF(F3603 &lt;&gt; "",VLOOKUP(F3603,CategoryLookup,2,FALSE), "")</f>
        <v/>
      </c>
      <c r="F3603" s="126" t="n"/>
      <c r="G3603" s="127" t="n"/>
      <c r="H3603" s="127" t="n"/>
      <c r="I3603" s="127" t="n"/>
      <c r="J3603" s="127" t="n"/>
      <c r="K3603" s="127" t="n"/>
      <c r="L3603" s="127" t="n"/>
      <c r="M3603" s="127" t="n"/>
      <c r="N3603" s="120" t="n"/>
      <c r="O3603" s="120" t="n"/>
      <c r="P3603" s="120" t="n"/>
      <c r="Q3603" s="120" t="n"/>
      <c r="R3603" s="121" t="n"/>
      <c r="S3603" s="121" t="n"/>
      <c r="T3603" s="121" t="n"/>
      <c r="U3603" s="121" t="n"/>
      <c r="V3603" s="117">
        <f>IF(P3603="NA","NA",IF(P3603&lt;&gt;"",TEXT(P3603-N3603,"[h].mm"),""))</f>
        <v/>
      </c>
      <c r="W3603" s="118">
        <f>IF(AND(R3603="",S3603=""),"",R3603+S3603)</f>
        <v/>
      </c>
      <c r="X3603" s="116">
        <f>IF(O3603&lt;&gt;"",DATE(YEAR(O3603), MONTH(O3603), DAY(O3603)),"")</f>
        <v/>
      </c>
      <c r="Y3603" s="122" t="n"/>
      <c r="Z3603" s="123" t="n"/>
      <c r="AA3603" s="117">
        <f>IF(F3603="Re-assigned","NA",IF(W3603="","",IF(W3603&gt;=VLOOKUP(D3603,SLAMatrix,3,FALSE),"Yes",IF(W3603&lt;VLOOKUP(D3603,SLAMatrix,2,FALSE),"No","Internal"))))</f>
        <v/>
      </c>
      <c r="AB3603" s="123" t="n"/>
      <c r="AC3603" s="123" t="n"/>
      <c r="AD3603" s="119" t="n"/>
      <c r="AE3603" s="125" t="n"/>
      <c r="AF3603" s="124">
        <f>MONTH(O3603)</f>
        <v/>
      </c>
      <c r="AG3603" s="124">
        <f>VLOOKUP(IFERROR(MID(AE3603,1,(FIND(",",AE3603,1)-1)),AE3603),Facility_Region_Mapping,2,FALSE)</f>
        <v/>
      </c>
      <c r="AH3603" s="124" t="n"/>
      <c r="AI3603" s="124">
        <f>IF(C3603&lt;&gt;"",IF(M3603="ESM User",getInterfaceName($C3603),"NA"),"")</f>
        <v/>
      </c>
      <c r="AJ3603" s="116">
        <f>IF(Q3603&lt;&gt;"",DATE(YEAR(Q3603), MONTH(Q3603), DAY(Q3603)),"")</f>
        <v/>
      </c>
      <c r="AK3603" s="130">
        <f>IF(Q3603&lt;&gt;0,Q3603-N3603,TODAY()-N3603)</f>
        <v/>
      </c>
      <c r="AL3603" s="112">
        <f>IF(F3603="Re-assigned",0,IF(H3603="Closed",0,IF(H3603="Service Restored",0,IF(H3603="",0,1))))</f>
        <v/>
      </c>
      <c r="AM3603" s="124">
        <f>IF(AL3603=0,"",IF(AK3603&gt;20.99,"Aged","Non-Aged"))</f>
        <v/>
      </c>
      <c r="AN3603" s="112">
        <f>IF(Q3603&lt;&gt;"",MONTH(Q3603),"")</f>
        <v/>
      </c>
      <c r="AO3603" s="112">
        <f>IFERROR(VALUE(V3603),0)</f>
        <v/>
      </c>
    </row>
    <row customFormat="1" customHeight="1" ht="29.25" r="3604" s="112" spans="1:41">
      <c r="A3604" s="127" t="n"/>
      <c r="B3604" s="113" t="n"/>
      <c r="C3604" s="127" t="n"/>
      <c r="D3604" s="127" t="n"/>
      <c r="E3604" s="114">
        <f>IF(F3604 &lt;&gt; "",VLOOKUP(F3604,CategoryLookup,2,FALSE), "")</f>
        <v/>
      </c>
      <c r="F3604" s="126" t="n"/>
      <c r="G3604" s="127" t="n"/>
      <c r="H3604" s="127" t="n"/>
      <c r="I3604" s="127" t="n"/>
      <c r="J3604" s="127" t="n"/>
      <c r="K3604" s="127" t="n"/>
      <c r="L3604" s="127" t="n"/>
      <c r="M3604" s="127" t="n"/>
      <c r="N3604" s="120" t="n"/>
      <c r="O3604" s="120" t="n"/>
      <c r="P3604" s="120" t="n"/>
      <c r="Q3604" s="120" t="n"/>
      <c r="R3604" s="121" t="n"/>
      <c r="S3604" s="121" t="n"/>
      <c r="T3604" s="121" t="n"/>
      <c r="U3604" s="121" t="n"/>
      <c r="V3604" s="117">
        <f>IF(P3604="NA","NA",IF(P3604&lt;&gt;"",TEXT(P3604-N3604,"[h].mm"),""))</f>
        <v/>
      </c>
      <c r="W3604" s="118">
        <f>IF(AND(R3604="",S3604=""),"",R3604+S3604)</f>
        <v/>
      </c>
      <c r="X3604" s="116">
        <f>IF(O3604&lt;&gt;"",DATE(YEAR(O3604), MONTH(O3604), DAY(O3604)),"")</f>
        <v/>
      </c>
      <c r="Y3604" s="122" t="n"/>
      <c r="Z3604" s="123" t="n"/>
      <c r="AA3604" s="117">
        <f>IF(F3604="Re-assigned","NA",IF(W3604="","",IF(W3604&gt;=VLOOKUP(D3604,SLAMatrix,3,FALSE),"Yes",IF(W3604&lt;VLOOKUP(D3604,SLAMatrix,2,FALSE),"No","Internal"))))</f>
        <v/>
      </c>
      <c r="AB3604" s="123" t="n"/>
      <c r="AC3604" s="123" t="n"/>
      <c r="AD3604" s="119" t="n"/>
      <c r="AE3604" s="125" t="n"/>
      <c r="AF3604" s="124">
        <f>MONTH(O3604)</f>
        <v/>
      </c>
      <c r="AG3604" s="124">
        <f>VLOOKUP(IFERROR(MID(AE3604,1,(FIND(",",AE3604,1)-1)),AE3604),Facility_Region_Mapping,2,FALSE)</f>
        <v/>
      </c>
      <c r="AH3604" s="124" t="n"/>
      <c r="AI3604" s="124">
        <f>IF(C3604&lt;&gt;"",IF(M3604="ESM User",getInterfaceName($C3604),"NA"),"")</f>
        <v/>
      </c>
      <c r="AJ3604" s="116">
        <f>IF(Q3604&lt;&gt;"",DATE(YEAR(Q3604), MONTH(Q3604), DAY(Q3604)),"")</f>
        <v/>
      </c>
      <c r="AK3604" s="130">
        <f>IF(Q3604&lt;&gt;0,Q3604-N3604,TODAY()-N3604)</f>
        <v/>
      </c>
      <c r="AL3604" s="112">
        <f>IF(F3604="Re-assigned",0,IF(H3604="Closed",0,IF(H3604="Service Restored",0,IF(H3604="",0,1))))</f>
        <v/>
      </c>
      <c r="AM3604" s="124">
        <f>IF(AL3604=0,"",IF(AK3604&gt;20.99,"Aged","Non-Aged"))</f>
        <v/>
      </c>
      <c r="AN3604" s="112">
        <f>IF(Q3604&lt;&gt;"",MONTH(Q3604),"")</f>
        <v/>
      </c>
      <c r="AO3604" s="112">
        <f>IFERROR(VALUE(V3604),0)</f>
        <v/>
      </c>
    </row>
    <row customFormat="1" customHeight="1" ht="29.25" r="3605" s="112" spans="1:41">
      <c r="A3605" s="127" t="n"/>
      <c r="B3605" s="113" t="n"/>
      <c r="C3605" s="127" t="n"/>
      <c r="D3605" s="127" t="n"/>
      <c r="E3605" s="114">
        <f>IF(F3605 &lt;&gt; "",VLOOKUP(F3605,CategoryLookup,2,FALSE), "")</f>
        <v/>
      </c>
      <c r="F3605" s="126" t="n"/>
      <c r="G3605" s="127" t="n"/>
      <c r="H3605" s="127" t="n"/>
      <c r="I3605" s="127" t="n"/>
      <c r="J3605" s="127" t="n"/>
      <c r="K3605" s="127" t="n"/>
      <c r="L3605" s="127" t="n"/>
      <c r="M3605" s="127" t="n"/>
      <c r="N3605" s="120" t="n"/>
      <c r="O3605" s="120" t="n"/>
      <c r="P3605" s="120" t="n"/>
      <c r="Q3605" s="120" t="n"/>
      <c r="R3605" s="121" t="n"/>
      <c r="S3605" s="121" t="n"/>
      <c r="T3605" s="121" t="n"/>
      <c r="U3605" s="121" t="n"/>
      <c r="V3605" s="117">
        <f>IF(P3605="NA","NA",IF(P3605&lt;&gt;"",TEXT(P3605-N3605,"[h].mm"),""))</f>
        <v/>
      </c>
      <c r="W3605" s="118">
        <f>IF(AND(R3605="",S3605=""),"",R3605+S3605)</f>
        <v/>
      </c>
      <c r="X3605" s="116">
        <f>IF(O3605&lt;&gt;"",DATE(YEAR(O3605), MONTH(O3605), DAY(O3605)),"")</f>
        <v/>
      </c>
      <c r="Y3605" s="122" t="n"/>
      <c r="Z3605" s="123" t="n"/>
      <c r="AA3605" s="117">
        <f>IF(F3605="Re-assigned","NA",IF(W3605="","",IF(W3605&gt;=VLOOKUP(D3605,SLAMatrix,3,FALSE),"Yes",IF(W3605&lt;VLOOKUP(D3605,SLAMatrix,2,FALSE),"No","Internal"))))</f>
        <v/>
      </c>
      <c r="AB3605" s="123" t="n"/>
      <c r="AC3605" s="123" t="n"/>
      <c r="AD3605" s="119" t="n"/>
      <c r="AE3605" s="125" t="n"/>
      <c r="AF3605" s="124">
        <f>MONTH(O3605)</f>
        <v/>
      </c>
      <c r="AG3605" s="124">
        <f>VLOOKUP(IFERROR(MID(AE3605,1,(FIND(",",AE3605,1)-1)),AE3605),Facility_Region_Mapping,2,FALSE)</f>
        <v/>
      </c>
      <c r="AH3605" s="124" t="n"/>
      <c r="AI3605" s="124">
        <f>IF(C3605&lt;&gt;"",IF(M3605="ESM User",getInterfaceName($C3605),"NA"),"")</f>
        <v/>
      </c>
      <c r="AJ3605" s="116">
        <f>IF(Q3605&lt;&gt;"",DATE(YEAR(Q3605), MONTH(Q3605), DAY(Q3605)),"")</f>
        <v/>
      </c>
      <c r="AK3605" s="130">
        <f>IF(Q3605&lt;&gt;0,Q3605-N3605,TODAY()-N3605)</f>
        <v/>
      </c>
      <c r="AL3605" s="112">
        <f>IF(F3605="Re-assigned",0,IF(H3605="Closed",0,IF(H3605="Service Restored",0,IF(H3605="",0,1))))</f>
        <v/>
      </c>
      <c r="AM3605" s="124">
        <f>IF(AL3605=0,"",IF(AK3605&gt;20.99,"Aged","Non-Aged"))</f>
        <v/>
      </c>
      <c r="AN3605" s="112">
        <f>IF(Q3605&lt;&gt;"",MONTH(Q3605),"")</f>
        <v/>
      </c>
      <c r="AO3605" s="112">
        <f>IFERROR(VALUE(V3605),0)</f>
        <v/>
      </c>
    </row>
    <row customFormat="1" customHeight="1" ht="29.25" r="3606" s="112" spans="1:41">
      <c r="A3606" s="127" t="n"/>
      <c r="B3606" s="113" t="n"/>
      <c r="C3606" s="127" t="n"/>
      <c r="D3606" s="127" t="n"/>
      <c r="E3606" s="114">
        <f>IF(F3606 &lt;&gt; "",VLOOKUP(F3606,CategoryLookup,2,FALSE), "")</f>
        <v/>
      </c>
      <c r="F3606" s="126" t="n"/>
      <c r="G3606" s="127" t="n"/>
      <c r="H3606" s="127" t="n"/>
      <c r="I3606" s="127" t="n"/>
      <c r="J3606" s="127" t="n"/>
      <c r="K3606" s="127" t="n"/>
      <c r="L3606" s="127" t="n"/>
      <c r="M3606" s="127" t="n"/>
      <c r="N3606" s="120" t="n"/>
      <c r="O3606" s="120" t="n"/>
      <c r="P3606" s="120" t="n"/>
      <c r="Q3606" s="120" t="n"/>
      <c r="R3606" s="121" t="n"/>
      <c r="S3606" s="121" t="n"/>
      <c r="T3606" s="121" t="n"/>
      <c r="U3606" s="121" t="n"/>
      <c r="V3606" s="117">
        <f>IF(P3606="NA","NA",IF(P3606&lt;&gt;"",TEXT(P3606-N3606,"[h].mm"),""))</f>
        <v/>
      </c>
      <c r="W3606" s="118">
        <f>IF(AND(R3606="",S3606=""),"",R3606+S3606)</f>
        <v/>
      </c>
      <c r="X3606" s="116">
        <f>IF(O3606&lt;&gt;"",DATE(YEAR(O3606), MONTH(O3606), DAY(O3606)),"")</f>
        <v/>
      </c>
      <c r="Y3606" s="122" t="n"/>
      <c r="Z3606" s="123" t="n"/>
      <c r="AA3606" s="117">
        <f>IF(F3606="Re-assigned","NA",IF(W3606="","",IF(W3606&gt;=VLOOKUP(D3606,SLAMatrix,3,FALSE),"Yes",IF(W3606&lt;VLOOKUP(D3606,SLAMatrix,2,FALSE),"No","Internal"))))</f>
        <v/>
      </c>
      <c r="AB3606" s="123" t="n"/>
      <c r="AC3606" s="123" t="n"/>
      <c r="AD3606" s="119" t="n"/>
      <c r="AE3606" s="125" t="n"/>
      <c r="AF3606" s="124">
        <f>MONTH(O3606)</f>
        <v/>
      </c>
      <c r="AG3606" s="124">
        <f>VLOOKUP(IFERROR(MID(AE3606,1,(FIND(",",AE3606,1)-1)),AE3606),Facility_Region_Mapping,2,FALSE)</f>
        <v/>
      </c>
      <c r="AH3606" s="124" t="n"/>
      <c r="AI3606" s="124">
        <f>IF(C3606&lt;&gt;"",IF(M3606="ESM User",getInterfaceName($C3606),"NA"),"")</f>
        <v/>
      </c>
      <c r="AJ3606" s="116">
        <f>IF(Q3606&lt;&gt;"",DATE(YEAR(Q3606), MONTH(Q3606), DAY(Q3606)),"")</f>
        <v/>
      </c>
      <c r="AK3606" s="130">
        <f>IF(Q3606&lt;&gt;0,Q3606-N3606,TODAY()-N3606)</f>
        <v/>
      </c>
      <c r="AL3606" s="112">
        <f>IF(F3606="Re-assigned",0,IF(H3606="Closed",0,IF(H3606="Service Restored",0,IF(H3606="",0,1))))</f>
        <v/>
      </c>
      <c r="AM3606" s="124">
        <f>IF(AL3606=0,"",IF(AK3606&gt;20.99,"Aged","Non-Aged"))</f>
        <v/>
      </c>
      <c r="AN3606" s="112">
        <f>IF(Q3606&lt;&gt;"",MONTH(Q3606),"")</f>
        <v/>
      </c>
      <c r="AO3606" s="112">
        <f>IFERROR(VALUE(V3606),0)</f>
        <v/>
      </c>
    </row>
    <row customFormat="1" customHeight="1" ht="29.25" r="3607" s="112" spans="1:41">
      <c r="A3607" s="127" t="n"/>
      <c r="B3607" s="113" t="n"/>
      <c r="C3607" s="127" t="n"/>
      <c r="D3607" s="127" t="n"/>
      <c r="E3607" s="114">
        <f>IF(F3607 &lt;&gt; "",VLOOKUP(F3607,CategoryLookup,2,FALSE), "")</f>
        <v/>
      </c>
      <c r="F3607" s="126" t="n"/>
      <c r="G3607" s="127" t="n"/>
      <c r="H3607" s="127" t="n"/>
      <c r="I3607" s="127" t="n"/>
      <c r="J3607" s="127" t="n"/>
      <c r="K3607" s="127" t="n"/>
      <c r="L3607" s="127" t="n"/>
      <c r="M3607" s="127" t="n"/>
      <c r="N3607" s="120" t="n"/>
      <c r="O3607" s="120" t="n"/>
      <c r="P3607" s="120" t="n"/>
      <c r="Q3607" s="120" t="n"/>
      <c r="R3607" s="121" t="n"/>
      <c r="S3607" s="121" t="n"/>
      <c r="T3607" s="121" t="n"/>
      <c r="U3607" s="121" t="n"/>
      <c r="V3607" s="117">
        <f>IF(P3607="NA","NA",IF(P3607&lt;&gt;"",TEXT(P3607-N3607,"[h].mm"),""))</f>
        <v/>
      </c>
      <c r="W3607" s="118">
        <f>IF(AND(R3607="",S3607=""),"",R3607+S3607)</f>
        <v/>
      </c>
      <c r="X3607" s="116">
        <f>IF(O3607&lt;&gt;"",DATE(YEAR(O3607), MONTH(O3607), DAY(O3607)),"")</f>
        <v/>
      </c>
      <c r="Y3607" s="122" t="n"/>
      <c r="Z3607" s="123" t="n"/>
      <c r="AA3607" s="117">
        <f>IF(F3607="Re-assigned","NA",IF(W3607="","",IF(W3607&gt;=VLOOKUP(D3607,SLAMatrix,3,FALSE),"Yes",IF(W3607&lt;VLOOKUP(D3607,SLAMatrix,2,FALSE),"No","Internal"))))</f>
        <v/>
      </c>
      <c r="AB3607" s="123" t="n"/>
      <c r="AC3607" s="123" t="n"/>
      <c r="AD3607" s="119" t="n"/>
      <c r="AE3607" s="125" t="n"/>
      <c r="AF3607" s="124">
        <f>MONTH(O3607)</f>
        <v/>
      </c>
      <c r="AG3607" s="124">
        <f>VLOOKUP(IFERROR(MID(AE3607,1,(FIND(",",AE3607,1)-1)),AE3607),Facility_Region_Mapping,2,FALSE)</f>
        <v/>
      </c>
      <c r="AH3607" s="124" t="n"/>
      <c r="AI3607" s="124">
        <f>IF(C3607&lt;&gt;"",IF(M3607="ESM User",getInterfaceName($C3607),"NA"),"")</f>
        <v/>
      </c>
      <c r="AJ3607" s="116">
        <f>IF(Q3607&lt;&gt;"",DATE(YEAR(Q3607), MONTH(Q3607), DAY(Q3607)),"")</f>
        <v/>
      </c>
      <c r="AK3607" s="130">
        <f>IF(Q3607&lt;&gt;0,Q3607-N3607,TODAY()-N3607)</f>
        <v/>
      </c>
      <c r="AL3607" s="112">
        <f>IF(F3607="Re-assigned",0,IF(H3607="Closed",0,IF(H3607="Service Restored",0,IF(H3607="",0,1))))</f>
        <v/>
      </c>
      <c r="AM3607" s="124">
        <f>IF(AL3607=0,"",IF(AK3607&gt;20.99,"Aged","Non-Aged"))</f>
        <v/>
      </c>
      <c r="AN3607" s="112">
        <f>IF(Q3607&lt;&gt;"",MONTH(Q3607),"")</f>
        <v/>
      </c>
      <c r="AO3607" s="112">
        <f>IFERROR(VALUE(V3607),0)</f>
        <v/>
      </c>
    </row>
    <row customFormat="1" customHeight="1" ht="29.25" r="3608" s="112" spans="1:41">
      <c r="A3608" s="127" t="n"/>
      <c r="B3608" s="113" t="n"/>
      <c r="C3608" s="127" t="n"/>
      <c r="D3608" s="127" t="n"/>
      <c r="E3608" s="114">
        <f>IF(F3608 &lt;&gt; "",VLOOKUP(F3608,CategoryLookup,2,FALSE), "")</f>
        <v/>
      </c>
      <c r="F3608" s="126" t="n"/>
      <c r="G3608" s="127" t="n"/>
      <c r="H3608" s="127" t="n"/>
      <c r="I3608" s="127" t="n"/>
      <c r="J3608" s="127" t="n"/>
      <c r="K3608" s="127" t="n"/>
      <c r="L3608" s="127" t="n"/>
      <c r="M3608" s="127" t="n"/>
      <c r="N3608" s="120" t="n"/>
      <c r="O3608" s="120" t="n"/>
      <c r="P3608" s="120" t="n"/>
      <c r="Q3608" s="120" t="n"/>
      <c r="R3608" s="121" t="n"/>
      <c r="S3608" s="121" t="n"/>
      <c r="T3608" s="121" t="n"/>
      <c r="U3608" s="121" t="n"/>
      <c r="V3608" s="117">
        <f>IF(P3608="NA","NA",IF(P3608&lt;&gt;"",TEXT(P3608-N3608,"[h].mm"),""))</f>
        <v/>
      </c>
      <c r="W3608" s="118">
        <f>IF(AND(R3608="",S3608=""),"",R3608+S3608)</f>
        <v/>
      </c>
      <c r="X3608" s="116">
        <f>IF(O3608&lt;&gt;"",DATE(YEAR(O3608), MONTH(O3608), DAY(O3608)),"")</f>
        <v/>
      </c>
      <c r="Y3608" s="122" t="n"/>
      <c r="Z3608" s="123" t="n"/>
      <c r="AA3608" s="117">
        <f>IF(F3608="Re-assigned","NA",IF(W3608="","",IF(W3608&gt;=VLOOKUP(D3608,SLAMatrix,3,FALSE),"Yes",IF(W3608&lt;VLOOKUP(D3608,SLAMatrix,2,FALSE),"No","Internal"))))</f>
        <v/>
      </c>
      <c r="AB3608" s="123" t="n"/>
      <c r="AC3608" s="123" t="n"/>
      <c r="AD3608" s="119" t="n"/>
      <c r="AE3608" s="125" t="n"/>
      <c r="AF3608" s="124">
        <f>MONTH(O3608)</f>
        <v/>
      </c>
      <c r="AG3608" s="124">
        <f>VLOOKUP(IFERROR(MID(AE3608,1,(FIND(",",AE3608,1)-1)),AE3608),Facility_Region_Mapping,2,FALSE)</f>
        <v/>
      </c>
      <c r="AH3608" s="124" t="n"/>
      <c r="AI3608" s="124">
        <f>IF(C3608&lt;&gt;"",IF(M3608="ESM User",getInterfaceName($C3608),"NA"),"")</f>
        <v/>
      </c>
      <c r="AJ3608" s="116">
        <f>IF(Q3608&lt;&gt;"",DATE(YEAR(Q3608), MONTH(Q3608), DAY(Q3608)),"")</f>
        <v/>
      </c>
      <c r="AK3608" s="130">
        <f>IF(Q3608&lt;&gt;0,Q3608-N3608,TODAY()-N3608)</f>
        <v/>
      </c>
      <c r="AL3608" s="112">
        <f>IF(F3608="Re-assigned",0,IF(H3608="Closed",0,IF(H3608="Service Restored",0,IF(H3608="",0,1))))</f>
        <v/>
      </c>
      <c r="AM3608" s="124">
        <f>IF(AL3608=0,"",IF(AK3608&gt;20.99,"Aged","Non-Aged"))</f>
        <v/>
      </c>
      <c r="AN3608" s="112">
        <f>IF(Q3608&lt;&gt;"",MONTH(Q3608),"")</f>
        <v/>
      </c>
      <c r="AO3608" s="112">
        <f>IFERROR(VALUE(V3608),0)</f>
        <v/>
      </c>
    </row>
    <row customFormat="1" customHeight="1" ht="29.25" r="3609" s="112" spans="1:41">
      <c r="A3609" s="127" t="n"/>
      <c r="B3609" s="113" t="n"/>
      <c r="C3609" s="127" t="n"/>
      <c r="D3609" s="127" t="n"/>
      <c r="E3609" s="114">
        <f>IF(F3609 &lt;&gt; "",VLOOKUP(F3609,CategoryLookup,2,FALSE), "")</f>
        <v/>
      </c>
      <c r="F3609" s="126" t="n"/>
      <c r="G3609" s="127" t="n"/>
      <c r="H3609" s="127" t="n"/>
      <c r="I3609" s="127" t="n"/>
      <c r="J3609" s="127" t="n"/>
      <c r="K3609" s="127" t="n"/>
      <c r="L3609" s="127" t="n"/>
      <c r="M3609" s="127" t="n"/>
      <c r="N3609" s="120" t="n"/>
      <c r="O3609" s="120" t="n"/>
      <c r="P3609" s="120" t="n"/>
      <c r="Q3609" s="120" t="n"/>
      <c r="R3609" s="121" t="n"/>
      <c r="S3609" s="121" t="n"/>
      <c r="T3609" s="121" t="n"/>
      <c r="U3609" s="121" t="n"/>
      <c r="V3609" s="117">
        <f>IF(P3609="NA","NA",IF(P3609&lt;&gt;"",TEXT(P3609-N3609,"[h].mm"),""))</f>
        <v/>
      </c>
      <c r="W3609" s="118">
        <f>IF(AND(R3609="",S3609=""),"",R3609+S3609)</f>
        <v/>
      </c>
      <c r="X3609" s="116">
        <f>IF(O3609&lt;&gt;"",DATE(YEAR(O3609), MONTH(O3609), DAY(O3609)),"")</f>
        <v/>
      </c>
      <c r="Y3609" s="122" t="n"/>
      <c r="Z3609" s="123" t="n"/>
      <c r="AA3609" s="117">
        <f>IF(F3609="Re-assigned","NA",IF(W3609="","",IF(W3609&gt;=VLOOKUP(D3609,SLAMatrix,3,FALSE),"Yes",IF(W3609&lt;VLOOKUP(D3609,SLAMatrix,2,FALSE),"No","Internal"))))</f>
        <v/>
      </c>
      <c r="AB3609" s="123" t="n"/>
      <c r="AC3609" s="123" t="n"/>
      <c r="AD3609" s="119" t="n"/>
      <c r="AE3609" s="125" t="n"/>
      <c r="AF3609" s="124">
        <f>MONTH(O3609)</f>
        <v/>
      </c>
      <c r="AG3609" s="124">
        <f>VLOOKUP(IFERROR(MID(AE3609,1,(FIND(",",AE3609,1)-1)),AE3609),Facility_Region_Mapping,2,FALSE)</f>
        <v/>
      </c>
      <c r="AH3609" s="124" t="n"/>
      <c r="AI3609" s="124">
        <f>IF(C3609&lt;&gt;"",IF(M3609="ESM User",getInterfaceName($C3609),"NA"),"")</f>
        <v/>
      </c>
      <c r="AJ3609" s="116">
        <f>IF(Q3609&lt;&gt;"",DATE(YEAR(Q3609), MONTH(Q3609), DAY(Q3609)),"")</f>
        <v/>
      </c>
      <c r="AK3609" s="130">
        <f>IF(Q3609&lt;&gt;0,Q3609-N3609,TODAY()-N3609)</f>
        <v/>
      </c>
      <c r="AL3609" s="112">
        <f>IF(F3609="Re-assigned",0,IF(H3609="Closed",0,IF(H3609="Service Restored",0,IF(H3609="",0,1))))</f>
        <v/>
      </c>
      <c r="AM3609" s="124">
        <f>IF(AL3609=0,"",IF(AK3609&gt;20.99,"Aged","Non-Aged"))</f>
        <v/>
      </c>
      <c r="AN3609" s="112">
        <f>IF(Q3609&lt;&gt;"",MONTH(Q3609),"")</f>
        <v/>
      </c>
      <c r="AO3609" s="112">
        <f>IFERROR(VALUE(V3609),0)</f>
        <v/>
      </c>
    </row>
    <row customFormat="1" customHeight="1" ht="29.25" r="3610" s="112" spans="1:41">
      <c r="A3610" s="127" t="n"/>
      <c r="B3610" s="113" t="n"/>
      <c r="C3610" s="127" t="n"/>
      <c r="D3610" s="127" t="n"/>
      <c r="E3610" s="114">
        <f>IF(F3610 &lt;&gt; "",VLOOKUP(F3610,CategoryLookup,2,FALSE), "")</f>
        <v/>
      </c>
      <c r="F3610" s="126" t="n"/>
      <c r="G3610" s="127" t="n"/>
      <c r="H3610" s="127" t="n"/>
      <c r="I3610" s="127" t="n"/>
      <c r="J3610" s="127" t="n"/>
      <c r="K3610" s="127" t="n"/>
      <c r="L3610" s="127" t="n"/>
      <c r="M3610" s="127" t="n"/>
      <c r="N3610" s="120" t="n"/>
      <c r="O3610" s="120" t="n"/>
      <c r="P3610" s="120" t="n"/>
      <c r="Q3610" s="120" t="n"/>
      <c r="R3610" s="121" t="n"/>
      <c r="S3610" s="121" t="n"/>
      <c r="T3610" s="121" t="n"/>
      <c r="U3610" s="121" t="n"/>
      <c r="V3610" s="117">
        <f>IF(P3610="NA","NA",IF(P3610&lt;&gt;"",TEXT(P3610-N3610,"[h].mm"),""))</f>
        <v/>
      </c>
      <c r="W3610" s="118">
        <f>IF(AND(R3610="",S3610=""),"",R3610+S3610)</f>
        <v/>
      </c>
      <c r="X3610" s="116">
        <f>IF(O3610&lt;&gt;"",DATE(YEAR(O3610), MONTH(O3610), DAY(O3610)),"")</f>
        <v/>
      </c>
      <c r="Y3610" s="122" t="n"/>
      <c r="Z3610" s="123" t="n"/>
      <c r="AA3610" s="117">
        <f>IF(F3610="Re-assigned","NA",IF(W3610="","",IF(W3610&gt;=VLOOKUP(D3610,SLAMatrix,3,FALSE),"Yes",IF(W3610&lt;VLOOKUP(D3610,SLAMatrix,2,FALSE),"No","Internal"))))</f>
        <v/>
      </c>
      <c r="AB3610" s="123" t="n"/>
      <c r="AC3610" s="123" t="n"/>
      <c r="AD3610" s="119" t="n"/>
      <c r="AE3610" s="125" t="n"/>
      <c r="AF3610" s="124">
        <f>MONTH(O3610)</f>
        <v/>
      </c>
      <c r="AG3610" s="124">
        <f>VLOOKUP(IFERROR(MID(AE3610,1,(FIND(",",AE3610,1)-1)),AE3610),Facility_Region_Mapping,2,FALSE)</f>
        <v/>
      </c>
      <c r="AH3610" s="124" t="n"/>
      <c r="AI3610" s="124">
        <f>IF(C3610&lt;&gt;"",IF(M3610="ESM User",getInterfaceName($C3610),"NA"),"")</f>
        <v/>
      </c>
      <c r="AJ3610" s="116">
        <f>IF(Q3610&lt;&gt;"",DATE(YEAR(Q3610), MONTH(Q3610), DAY(Q3610)),"")</f>
        <v/>
      </c>
      <c r="AK3610" s="130">
        <f>IF(Q3610&lt;&gt;0,Q3610-N3610,TODAY()-N3610)</f>
        <v/>
      </c>
      <c r="AL3610" s="112">
        <f>IF(F3610="Re-assigned",0,IF(H3610="Closed",0,IF(H3610="Service Restored",0,IF(H3610="",0,1))))</f>
        <v/>
      </c>
      <c r="AM3610" s="124">
        <f>IF(AL3610=0,"",IF(AK3610&gt;20.99,"Aged","Non-Aged"))</f>
        <v/>
      </c>
      <c r="AN3610" s="112">
        <f>IF(Q3610&lt;&gt;"",MONTH(Q3610),"")</f>
        <v/>
      </c>
      <c r="AO3610" s="112">
        <f>IFERROR(VALUE(V3610),0)</f>
        <v/>
      </c>
    </row>
    <row customFormat="1" customHeight="1" ht="29.25" r="3611" s="112" spans="1:41">
      <c r="A3611" s="127" t="n"/>
      <c r="B3611" s="113" t="n"/>
      <c r="C3611" s="127" t="n"/>
      <c r="D3611" s="127" t="n"/>
      <c r="E3611" s="114">
        <f>IF(F3611 &lt;&gt; "",VLOOKUP(F3611,CategoryLookup,2,FALSE), "")</f>
        <v/>
      </c>
      <c r="F3611" s="126" t="n"/>
      <c r="G3611" s="127" t="n"/>
      <c r="H3611" s="127" t="n"/>
      <c r="I3611" s="127" t="n"/>
      <c r="J3611" s="127" t="n"/>
      <c r="K3611" s="127" t="n"/>
      <c r="L3611" s="127" t="n"/>
      <c r="M3611" s="127" t="n"/>
      <c r="N3611" s="120" t="n"/>
      <c r="O3611" s="120" t="n"/>
      <c r="P3611" s="120" t="n"/>
      <c r="Q3611" s="120" t="n"/>
      <c r="R3611" s="121" t="n"/>
      <c r="S3611" s="121" t="n"/>
      <c r="T3611" s="121" t="n"/>
      <c r="U3611" s="121" t="n"/>
      <c r="V3611" s="117">
        <f>IF(P3611="NA","NA",IF(P3611&lt;&gt;"",TEXT(P3611-N3611,"[h].mm"),""))</f>
        <v/>
      </c>
      <c r="W3611" s="118">
        <f>IF(AND(R3611="",S3611=""),"",R3611+S3611)</f>
        <v/>
      </c>
      <c r="X3611" s="116">
        <f>IF(O3611&lt;&gt;"",DATE(YEAR(O3611), MONTH(O3611), DAY(O3611)),"")</f>
        <v/>
      </c>
      <c r="Y3611" s="122" t="n"/>
      <c r="Z3611" s="123" t="n"/>
      <c r="AA3611" s="117">
        <f>IF(F3611="Re-assigned","NA",IF(W3611="","",IF(W3611&gt;=VLOOKUP(D3611,SLAMatrix,3,FALSE),"Yes",IF(W3611&lt;VLOOKUP(D3611,SLAMatrix,2,FALSE),"No","Internal"))))</f>
        <v/>
      </c>
      <c r="AB3611" s="123" t="n"/>
      <c r="AC3611" s="123" t="n"/>
      <c r="AD3611" s="119" t="n"/>
      <c r="AE3611" s="125" t="n"/>
      <c r="AF3611" s="124">
        <f>MONTH(O3611)</f>
        <v/>
      </c>
      <c r="AG3611" s="124">
        <f>VLOOKUP(IFERROR(MID(AE3611,1,(FIND(",",AE3611,1)-1)),AE3611),Facility_Region_Mapping,2,FALSE)</f>
        <v/>
      </c>
      <c r="AH3611" s="124" t="n"/>
      <c r="AI3611" s="124">
        <f>IF(C3611&lt;&gt;"",IF(M3611="ESM User",getInterfaceName($C3611),"NA"),"")</f>
        <v/>
      </c>
      <c r="AJ3611" s="116">
        <f>IF(Q3611&lt;&gt;"",DATE(YEAR(Q3611), MONTH(Q3611), DAY(Q3611)),"")</f>
        <v/>
      </c>
      <c r="AK3611" s="130">
        <f>IF(Q3611&lt;&gt;0,Q3611-N3611,TODAY()-N3611)</f>
        <v/>
      </c>
      <c r="AL3611" s="112">
        <f>IF(F3611="Re-assigned",0,IF(H3611="Closed",0,IF(H3611="Service Restored",0,IF(H3611="",0,1))))</f>
        <v/>
      </c>
      <c r="AM3611" s="124">
        <f>IF(AL3611=0,"",IF(AK3611&gt;20.99,"Aged","Non-Aged"))</f>
        <v/>
      </c>
      <c r="AN3611" s="112">
        <f>IF(Q3611&lt;&gt;"",MONTH(Q3611),"")</f>
        <v/>
      </c>
      <c r="AO3611" s="112">
        <f>IFERROR(VALUE(V3611),0)</f>
        <v/>
      </c>
    </row>
    <row customFormat="1" customHeight="1" ht="29.25" r="3612" s="112" spans="1:41">
      <c r="A3612" s="127" t="n"/>
      <c r="B3612" s="113" t="n"/>
      <c r="C3612" s="127" t="n"/>
      <c r="D3612" s="127" t="n"/>
      <c r="E3612" s="114">
        <f>IF(F3612 &lt;&gt; "",VLOOKUP(F3612,CategoryLookup,2,FALSE), "")</f>
        <v/>
      </c>
      <c r="F3612" s="126" t="n"/>
      <c r="G3612" s="127" t="n"/>
      <c r="H3612" s="127" t="n"/>
      <c r="I3612" s="127" t="n"/>
      <c r="J3612" s="127" t="n"/>
      <c r="K3612" s="127" t="n"/>
      <c r="L3612" s="127" t="n"/>
      <c r="M3612" s="127" t="n"/>
      <c r="N3612" s="120" t="n"/>
      <c r="O3612" s="120" t="n"/>
      <c r="P3612" s="120" t="n"/>
      <c r="Q3612" s="120" t="n"/>
      <c r="R3612" s="121" t="n"/>
      <c r="S3612" s="121" t="n"/>
      <c r="T3612" s="121" t="n"/>
      <c r="U3612" s="121" t="n"/>
      <c r="V3612" s="117">
        <f>IF(P3612="NA","NA",IF(P3612&lt;&gt;"",TEXT(P3612-N3612,"[h].mm"),""))</f>
        <v/>
      </c>
      <c r="W3612" s="118">
        <f>IF(AND(R3612="",S3612=""),"",R3612+S3612)</f>
        <v/>
      </c>
      <c r="X3612" s="116">
        <f>IF(O3612&lt;&gt;"",DATE(YEAR(O3612), MONTH(O3612), DAY(O3612)),"")</f>
        <v/>
      </c>
      <c r="Y3612" s="122" t="n"/>
      <c r="Z3612" s="123" t="n"/>
      <c r="AA3612" s="117">
        <f>IF(F3612="Re-assigned","NA",IF(W3612="","",IF(W3612&gt;=VLOOKUP(D3612,SLAMatrix,3,FALSE),"Yes",IF(W3612&lt;VLOOKUP(D3612,SLAMatrix,2,FALSE),"No","Internal"))))</f>
        <v/>
      </c>
      <c r="AB3612" s="123" t="n"/>
      <c r="AC3612" s="123" t="n"/>
      <c r="AD3612" s="119" t="n"/>
      <c r="AE3612" s="125" t="n"/>
      <c r="AF3612" s="124">
        <f>MONTH(O3612)</f>
        <v/>
      </c>
      <c r="AG3612" s="124">
        <f>VLOOKUP(IFERROR(MID(AE3612,1,(FIND(",",AE3612,1)-1)),AE3612),Facility_Region_Mapping,2,FALSE)</f>
        <v/>
      </c>
      <c r="AH3612" s="124" t="n"/>
      <c r="AI3612" s="124">
        <f>IF(C3612&lt;&gt;"",IF(M3612="ESM User",getInterfaceName($C3612),"NA"),"")</f>
        <v/>
      </c>
      <c r="AJ3612" s="116">
        <f>IF(Q3612&lt;&gt;"",DATE(YEAR(Q3612), MONTH(Q3612), DAY(Q3612)),"")</f>
        <v/>
      </c>
      <c r="AK3612" s="130">
        <f>IF(Q3612&lt;&gt;0,Q3612-N3612,TODAY()-N3612)</f>
        <v/>
      </c>
      <c r="AL3612" s="112">
        <f>IF(F3612="Re-assigned",0,IF(H3612="Closed",0,IF(H3612="Service Restored",0,IF(H3612="",0,1))))</f>
        <v/>
      </c>
      <c r="AM3612" s="124">
        <f>IF(AL3612=0,"",IF(AK3612&gt;20.99,"Aged","Non-Aged"))</f>
        <v/>
      </c>
      <c r="AN3612" s="112">
        <f>IF(Q3612&lt;&gt;"",MONTH(Q3612),"")</f>
        <v/>
      </c>
      <c r="AO3612" s="112">
        <f>IFERROR(VALUE(V3612),0)</f>
        <v/>
      </c>
    </row>
    <row customFormat="1" customHeight="1" ht="29.25" r="3613" s="112" spans="1:41">
      <c r="A3613" s="127" t="n"/>
      <c r="B3613" s="113" t="n"/>
      <c r="C3613" s="127" t="n"/>
      <c r="D3613" s="127" t="n"/>
      <c r="E3613" s="114">
        <f>IF(F3613 &lt;&gt; "",VLOOKUP(F3613,CategoryLookup,2,FALSE), "")</f>
        <v/>
      </c>
      <c r="F3613" s="126" t="n"/>
      <c r="G3613" s="127" t="n"/>
      <c r="H3613" s="127" t="n"/>
      <c r="I3613" s="127" t="n"/>
      <c r="J3613" s="127" t="n"/>
      <c r="K3613" s="127" t="n"/>
      <c r="L3613" s="127" t="n"/>
      <c r="M3613" s="127" t="n"/>
      <c r="N3613" s="120" t="n"/>
      <c r="O3613" s="120" t="n"/>
      <c r="P3613" s="120" t="n"/>
      <c r="Q3613" s="120" t="n"/>
      <c r="R3613" s="121" t="n"/>
      <c r="S3613" s="121" t="n"/>
      <c r="T3613" s="121" t="n"/>
      <c r="U3613" s="121" t="n"/>
      <c r="V3613" s="117">
        <f>IF(P3613="NA","NA",IF(P3613&lt;&gt;"",TEXT(P3613-N3613,"[h].mm"),""))</f>
        <v/>
      </c>
      <c r="W3613" s="118">
        <f>IF(AND(R3613="",S3613=""),"",R3613+S3613)</f>
        <v/>
      </c>
      <c r="X3613" s="116">
        <f>IF(O3613&lt;&gt;"",DATE(YEAR(O3613), MONTH(O3613), DAY(O3613)),"")</f>
        <v/>
      </c>
      <c r="Y3613" s="122" t="n"/>
      <c r="Z3613" s="123" t="n"/>
      <c r="AA3613" s="117">
        <f>IF(F3613="Re-assigned","NA",IF(W3613="","",IF(W3613&gt;=VLOOKUP(D3613,SLAMatrix,3,FALSE),"Yes",IF(W3613&lt;VLOOKUP(D3613,SLAMatrix,2,FALSE),"No","Internal"))))</f>
        <v/>
      </c>
      <c r="AB3613" s="123" t="n"/>
      <c r="AC3613" s="123" t="n"/>
      <c r="AD3613" s="119" t="n"/>
      <c r="AE3613" s="125" t="n"/>
      <c r="AF3613" s="124">
        <f>MONTH(O3613)</f>
        <v/>
      </c>
      <c r="AG3613" s="124">
        <f>VLOOKUP(IFERROR(MID(AE3613,1,(FIND(",",AE3613,1)-1)),AE3613),Facility_Region_Mapping,2,FALSE)</f>
        <v/>
      </c>
      <c r="AH3613" s="124" t="n"/>
      <c r="AI3613" s="124">
        <f>IF(C3613&lt;&gt;"",IF(M3613="ESM User",getInterfaceName($C3613),"NA"),"")</f>
        <v/>
      </c>
      <c r="AJ3613" s="116">
        <f>IF(Q3613&lt;&gt;"",DATE(YEAR(Q3613), MONTH(Q3613), DAY(Q3613)),"")</f>
        <v/>
      </c>
      <c r="AK3613" s="130">
        <f>IF(Q3613&lt;&gt;0,Q3613-N3613,TODAY()-N3613)</f>
        <v/>
      </c>
      <c r="AL3613" s="112">
        <f>IF(F3613="Re-assigned",0,IF(H3613="Closed",0,IF(H3613="Service Restored",0,IF(H3613="",0,1))))</f>
        <v/>
      </c>
      <c r="AM3613" s="124">
        <f>IF(AL3613=0,"",IF(AK3613&gt;20.99,"Aged","Non-Aged"))</f>
        <v/>
      </c>
      <c r="AN3613" s="112">
        <f>IF(Q3613&lt;&gt;"",MONTH(Q3613),"")</f>
        <v/>
      </c>
      <c r="AO3613" s="112">
        <f>IFERROR(VALUE(V3613),0)</f>
        <v/>
      </c>
    </row>
    <row customFormat="1" customHeight="1" ht="29.25" r="3614" s="112" spans="1:41">
      <c r="A3614" s="127" t="n"/>
      <c r="B3614" s="113" t="n"/>
      <c r="C3614" s="127" t="n"/>
      <c r="D3614" s="127" t="n"/>
      <c r="E3614" s="114">
        <f>IF(F3614 &lt;&gt; "",VLOOKUP(F3614,CategoryLookup,2,FALSE), "")</f>
        <v/>
      </c>
      <c r="F3614" s="126" t="n"/>
      <c r="G3614" s="127" t="n"/>
      <c r="H3614" s="127" t="n"/>
      <c r="I3614" s="127" t="n"/>
      <c r="J3614" s="127" t="n"/>
      <c r="K3614" s="127" t="n"/>
      <c r="L3614" s="127" t="n"/>
      <c r="M3614" s="127" t="n"/>
      <c r="N3614" s="120" t="n"/>
      <c r="O3614" s="120" t="n"/>
      <c r="P3614" s="120" t="n"/>
      <c r="Q3614" s="120" t="n"/>
      <c r="R3614" s="121" t="n"/>
      <c r="S3614" s="121" t="n"/>
      <c r="T3614" s="121" t="n"/>
      <c r="U3614" s="121" t="n"/>
      <c r="V3614" s="117">
        <f>IF(P3614="NA","NA",IF(P3614&lt;&gt;"",TEXT(P3614-N3614,"[h].mm"),""))</f>
        <v/>
      </c>
      <c r="W3614" s="118">
        <f>IF(AND(R3614="",S3614=""),"",R3614+S3614)</f>
        <v/>
      </c>
      <c r="X3614" s="116">
        <f>IF(O3614&lt;&gt;"",DATE(YEAR(O3614), MONTH(O3614), DAY(O3614)),"")</f>
        <v/>
      </c>
      <c r="Y3614" s="122" t="n"/>
      <c r="Z3614" s="123" t="n"/>
      <c r="AA3614" s="117">
        <f>IF(F3614="Re-assigned","NA",IF(W3614="","",IF(W3614&gt;=VLOOKUP(D3614,SLAMatrix,3,FALSE),"Yes",IF(W3614&lt;VLOOKUP(D3614,SLAMatrix,2,FALSE),"No","Internal"))))</f>
        <v/>
      </c>
      <c r="AB3614" s="123" t="n"/>
      <c r="AC3614" s="123" t="n"/>
      <c r="AD3614" s="119" t="n"/>
      <c r="AE3614" s="125" t="n"/>
      <c r="AF3614" s="124">
        <f>MONTH(O3614)</f>
        <v/>
      </c>
      <c r="AG3614" s="124">
        <f>VLOOKUP(IFERROR(MID(AE3614,1,(FIND(",",AE3614,1)-1)),AE3614),Facility_Region_Mapping,2,FALSE)</f>
        <v/>
      </c>
      <c r="AH3614" s="124" t="n"/>
      <c r="AI3614" s="124">
        <f>IF(C3614&lt;&gt;"",IF(M3614="ESM User",getInterfaceName($C3614),"NA"),"")</f>
        <v/>
      </c>
      <c r="AJ3614" s="116">
        <f>IF(Q3614&lt;&gt;"",DATE(YEAR(Q3614), MONTH(Q3614), DAY(Q3614)),"")</f>
        <v/>
      </c>
      <c r="AK3614" s="130">
        <f>IF(Q3614&lt;&gt;0,Q3614-N3614,TODAY()-N3614)</f>
        <v/>
      </c>
      <c r="AL3614" s="112">
        <f>IF(F3614="Re-assigned",0,IF(H3614="Closed",0,IF(H3614="Service Restored",0,IF(H3614="",0,1))))</f>
        <v/>
      </c>
      <c r="AM3614" s="124">
        <f>IF(AL3614=0,"",IF(AK3614&gt;20.99,"Aged","Non-Aged"))</f>
        <v/>
      </c>
      <c r="AN3614" s="112">
        <f>IF(Q3614&lt;&gt;"",MONTH(Q3614),"")</f>
        <v/>
      </c>
      <c r="AO3614" s="112">
        <f>IFERROR(VALUE(V3614),0)</f>
        <v/>
      </c>
    </row>
    <row customFormat="1" customHeight="1" ht="29.25" r="3615" s="112" spans="1:41">
      <c r="A3615" s="127" t="n"/>
      <c r="B3615" s="113" t="n"/>
      <c r="C3615" s="127" t="n"/>
      <c r="D3615" s="127" t="n"/>
      <c r="E3615" s="114">
        <f>IF(F3615 &lt;&gt; "",VLOOKUP(F3615,CategoryLookup,2,FALSE), "")</f>
        <v/>
      </c>
      <c r="F3615" s="126" t="n"/>
      <c r="G3615" s="127" t="n"/>
      <c r="H3615" s="127" t="n"/>
      <c r="I3615" s="127" t="n"/>
      <c r="J3615" s="127" t="n"/>
      <c r="K3615" s="127" t="n"/>
      <c r="L3615" s="127" t="n"/>
      <c r="M3615" s="127" t="n"/>
      <c r="N3615" s="120" t="n"/>
      <c r="O3615" s="120" t="n"/>
      <c r="P3615" s="120" t="n"/>
      <c r="Q3615" s="120" t="n"/>
      <c r="R3615" s="121" t="n"/>
      <c r="S3615" s="121" t="n"/>
      <c r="T3615" s="121" t="n"/>
      <c r="U3615" s="121" t="n"/>
      <c r="V3615" s="117">
        <f>IF(P3615="NA","NA",IF(P3615&lt;&gt;"",TEXT(P3615-N3615,"[h].mm"),""))</f>
        <v/>
      </c>
      <c r="W3615" s="118">
        <f>IF(AND(R3615="",S3615=""),"",R3615+S3615)</f>
        <v/>
      </c>
      <c r="X3615" s="116">
        <f>IF(O3615&lt;&gt;"",DATE(YEAR(O3615), MONTH(O3615), DAY(O3615)),"")</f>
        <v/>
      </c>
      <c r="Y3615" s="122" t="n"/>
      <c r="Z3615" s="123" t="n"/>
      <c r="AA3615" s="117">
        <f>IF(F3615="Re-assigned","NA",IF(W3615="","",IF(W3615&gt;=VLOOKUP(D3615,SLAMatrix,3,FALSE),"Yes",IF(W3615&lt;VLOOKUP(D3615,SLAMatrix,2,FALSE),"No","Internal"))))</f>
        <v/>
      </c>
      <c r="AB3615" s="123" t="n"/>
      <c r="AC3615" s="123" t="n"/>
      <c r="AD3615" s="119" t="n"/>
      <c r="AE3615" s="125" t="n"/>
      <c r="AF3615" s="124">
        <f>MONTH(O3615)</f>
        <v/>
      </c>
      <c r="AG3615" s="124">
        <f>VLOOKUP(IFERROR(MID(AE3615,1,(FIND(",",AE3615,1)-1)),AE3615),Facility_Region_Mapping,2,FALSE)</f>
        <v/>
      </c>
      <c r="AH3615" s="124" t="n"/>
      <c r="AI3615" s="124">
        <f>IF(C3615&lt;&gt;"",IF(M3615="ESM User",getInterfaceName($C3615),"NA"),"")</f>
        <v/>
      </c>
      <c r="AJ3615" s="116">
        <f>IF(Q3615&lt;&gt;"",DATE(YEAR(Q3615), MONTH(Q3615), DAY(Q3615)),"")</f>
        <v/>
      </c>
      <c r="AK3615" s="130">
        <f>IF(Q3615&lt;&gt;0,Q3615-N3615,TODAY()-N3615)</f>
        <v/>
      </c>
      <c r="AL3615" s="112">
        <f>IF(F3615="Re-assigned",0,IF(H3615="Closed",0,IF(H3615="Service Restored",0,IF(H3615="",0,1))))</f>
        <v/>
      </c>
      <c r="AM3615" s="124">
        <f>IF(AL3615=0,"",IF(AK3615&gt;20.99,"Aged","Non-Aged"))</f>
        <v/>
      </c>
      <c r="AN3615" s="112">
        <f>IF(Q3615&lt;&gt;"",MONTH(Q3615),"")</f>
        <v/>
      </c>
      <c r="AO3615" s="112">
        <f>IFERROR(VALUE(V3615),0)</f>
        <v/>
      </c>
    </row>
    <row customFormat="1" customHeight="1" ht="29.25" r="3616" s="112" spans="1:41">
      <c r="A3616" s="127" t="n"/>
      <c r="B3616" s="113" t="n"/>
      <c r="C3616" s="127" t="n"/>
      <c r="D3616" s="127" t="n"/>
      <c r="E3616" s="114">
        <f>IF(F3616 &lt;&gt; "",VLOOKUP(F3616,CategoryLookup,2,FALSE), "")</f>
        <v/>
      </c>
      <c r="F3616" s="126" t="n"/>
      <c r="G3616" s="127" t="n"/>
      <c r="H3616" s="127" t="n"/>
      <c r="I3616" s="127" t="n"/>
      <c r="J3616" s="127" t="n"/>
      <c r="K3616" s="127" t="n"/>
      <c r="L3616" s="127" t="n"/>
      <c r="M3616" s="127" t="n"/>
      <c r="N3616" s="120" t="n"/>
      <c r="O3616" s="120" t="n"/>
      <c r="P3616" s="120" t="n"/>
      <c r="Q3616" s="120" t="n"/>
      <c r="R3616" s="121" t="n"/>
      <c r="S3616" s="121" t="n"/>
      <c r="T3616" s="121" t="n"/>
      <c r="U3616" s="121" t="n"/>
      <c r="V3616" s="117">
        <f>IF(P3616="NA","NA",IF(P3616&lt;&gt;"",TEXT(P3616-N3616,"[h].mm"),""))</f>
        <v/>
      </c>
      <c r="W3616" s="118">
        <f>IF(AND(R3616="",S3616=""),"",R3616+S3616)</f>
        <v/>
      </c>
      <c r="X3616" s="116">
        <f>IF(O3616&lt;&gt;"",DATE(YEAR(O3616), MONTH(O3616), DAY(O3616)),"")</f>
        <v/>
      </c>
      <c r="Y3616" s="122" t="n"/>
      <c r="Z3616" s="123" t="n"/>
      <c r="AA3616" s="117">
        <f>IF(F3616="Re-assigned","NA",IF(W3616="","",IF(W3616&gt;=VLOOKUP(D3616,SLAMatrix,3,FALSE),"Yes",IF(W3616&lt;VLOOKUP(D3616,SLAMatrix,2,FALSE),"No","Internal"))))</f>
        <v/>
      </c>
      <c r="AB3616" s="123" t="n"/>
      <c r="AC3616" s="123" t="n"/>
      <c r="AD3616" s="119" t="n"/>
      <c r="AE3616" s="125" t="n"/>
      <c r="AF3616" s="124">
        <f>MONTH(O3616)</f>
        <v/>
      </c>
      <c r="AG3616" s="124">
        <f>VLOOKUP(IFERROR(MID(AE3616,1,(FIND(",",AE3616,1)-1)),AE3616),Facility_Region_Mapping,2,FALSE)</f>
        <v/>
      </c>
      <c r="AH3616" s="124" t="n"/>
      <c r="AI3616" s="124">
        <f>IF(C3616&lt;&gt;"",IF(M3616="ESM User",getInterfaceName($C3616),"NA"),"")</f>
        <v/>
      </c>
      <c r="AJ3616" s="116">
        <f>IF(Q3616&lt;&gt;"",DATE(YEAR(Q3616), MONTH(Q3616), DAY(Q3616)),"")</f>
        <v/>
      </c>
      <c r="AK3616" s="130">
        <f>IF(Q3616&lt;&gt;0,Q3616-N3616,TODAY()-N3616)</f>
        <v/>
      </c>
      <c r="AL3616" s="112">
        <f>IF(F3616="Re-assigned",0,IF(H3616="Closed",0,IF(H3616="Service Restored",0,IF(H3616="",0,1))))</f>
        <v/>
      </c>
      <c r="AM3616" s="124">
        <f>IF(AL3616=0,"",IF(AK3616&gt;20.99,"Aged","Non-Aged"))</f>
        <v/>
      </c>
      <c r="AN3616" s="112">
        <f>IF(Q3616&lt;&gt;"",MONTH(Q3616),"")</f>
        <v/>
      </c>
      <c r="AO3616" s="112">
        <f>IFERROR(VALUE(V3616),0)</f>
        <v/>
      </c>
    </row>
    <row customFormat="1" customHeight="1" ht="29.25" r="3617" s="112" spans="1:41">
      <c r="A3617" s="127" t="n"/>
      <c r="B3617" s="113" t="n"/>
      <c r="C3617" s="127" t="n"/>
      <c r="D3617" s="127" t="n"/>
      <c r="E3617" s="114">
        <f>IF(F3617 &lt;&gt; "",VLOOKUP(F3617,CategoryLookup,2,FALSE), "")</f>
        <v/>
      </c>
      <c r="F3617" s="126" t="n"/>
      <c r="G3617" s="127" t="n"/>
      <c r="H3617" s="127" t="n"/>
      <c r="I3617" s="127" t="n"/>
      <c r="J3617" s="127" t="n"/>
      <c r="K3617" s="127" t="n"/>
      <c r="L3617" s="127" t="n"/>
      <c r="M3617" s="127" t="n"/>
      <c r="N3617" s="120" t="n"/>
      <c r="O3617" s="120" t="n"/>
      <c r="P3617" s="120" t="n"/>
      <c r="Q3617" s="120" t="n"/>
      <c r="R3617" s="121" t="n"/>
      <c r="S3617" s="121" t="n"/>
      <c r="T3617" s="121" t="n"/>
      <c r="U3617" s="121" t="n"/>
      <c r="V3617" s="117">
        <f>IF(P3617="NA","NA",IF(P3617&lt;&gt;"",TEXT(P3617-N3617,"[h].mm"),""))</f>
        <v/>
      </c>
      <c r="W3617" s="118">
        <f>IF(AND(R3617="",S3617=""),"",R3617+S3617)</f>
        <v/>
      </c>
      <c r="X3617" s="116">
        <f>IF(O3617&lt;&gt;"",DATE(YEAR(O3617), MONTH(O3617), DAY(O3617)),"")</f>
        <v/>
      </c>
      <c r="Y3617" s="122" t="n"/>
      <c r="Z3617" s="123" t="n"/>
      <c r="AA3617" s="117">
        <f>IF(F3617="Re-assigned","NA",IF(W3617="","",IF(W3617&gt;=VLOOKUP(D3617,SLAMatrix,3,FALSE),"Yes",IF(W3617&lt;VLOOKUP(D3617,SLAMatrix,2,FALSE),"No","Internal"))))</f>
        <v/>
      </c>
      <c r="AB3617" s="123" t="n"/>
      <c r="AC3617" s="123" t="n"/>
      <c r="AD3617" s="119" t="n"/>
      <c r="AE3617" s="125" t="n"/>
      <c r="AF3617" s="124">
        <f>MONTH(O3617)</f>
        <v/>
      </c>
      <c r="AG3617" s="124">
        <f>VLOOKUP(IFERROR(MID(AE3617,1,(FIND(",",AE3617,1)-1)),AE3617),Facility_Region_Mapping,2,FALSE)</f>
        <v/>
      </c>
      <c r="AH3617" s="124" t="n"/>
      <c r="AI3617" s="124">
        <f>IF(C3617&lt;&gt;"",IF(M3617="ESM User",getInterfaceName($C3617),"NA"),"")</f>
        <v/>
      </c>
      <c r="AJ3617" s="116">
        <f>IF(Q3617&lt;&gt;"",DATE(YEAR(Q3617), MONTH(Q3617), DAY(Q3617)),"")</f>
        <v/>
      </c>
      <c r="AK3617" s="130">
        <f>IF(Q3617&lt;&gt;0,Q3617-N3617,TODAY()-N3617)</f>
        <v/>
      </c>
      <c r="AL3617" s="112">
        <f>IF(F3617="Re-assigned",0,IF(H3617="Closed",0,IF(H3617="Service Restored",0,IF(H3617="",0,1))))</f>
        <v/>
      </c>
      <c r="AM3617" s="124">
        <f>IF(AL3617=0,"",IF(AK3617&gt;20.99,"Aged","Non-Aged"))</f>
        <v/>
      </c>
      <c r="AN3617" s="112">
        <f>IF(Q3617&lt;&gt;"",MONTH(Q3617),"")</f>
        <v/>
      </c>
      <c r="AO3617" s="112">
        <f>IFERROR(VALUE(V3617),0)</f>
        <v/>
      </c>
    </row>
    <row customFormat="1" customHeight="1" ht="29.25" r="3618" s="112" spans="1:41">
      <c r="A3618" s="127" t="n"/>
      <c r="B3618" s="113" t="n"/>
      <c r="C3618" s="127" t="n"/>
      <c r="D3618" s="127" t="n"/>
      <c r="E3618" s="114">
        <f>IF(F3618 &lt;&gt; "",VLOOKUP(F3618,CategoryLookup,2,FALSE), "")</f>
        <v/>
      </c>
      <c r="F3618" s="126" t="n"/>
      <c r="G3618" s="127" t="n"/>
      <c r="H3618" s="127" t="n"/>
      <c r="I3618" s="127" t="n"/>
      <c r="J3618" s="127" t="n"/>
      <c r="K3618" s="127" t="n"/>
      <c r="L3618" s="127" t="n"/>
      <c r="M3618" s="127" t="n"/>
      <c r="N3618" s="120" t="n"/>
      <c r="O3618" s="120" t="n"/>
      <c r="P3618" s="120" t="n"/>
      <c r="Q3618" s="120" t="n"/>
      <c r="R3618" s="121" t="n"/>
      <c r="S3618" s="121" t="n"/>
      <c r="T3618" s="121" t="n"/>
      <c r="U3618" s="121" t="n"/>
      <c r="V3618" s="117">
        <f>IF(P3618="NA","NA",IF(P3618&lt;&gt;"",TEXT(P3618-N3618,"[h].mm"),""))</f>
        <v/>
      </c>
      <c r="W3618" s="118">
        <f>IF(AND(R3618="",S3618=""),"",R3618+S3618)</f>
        <v/>
      </c>
      <c r="X3618" s="116">
        <f>IF(O3618&lt;&gt;"",DATE(YEAR(O3618), MONTH(O3618), DAY(O3618)),"")</f>
        <v/>
      </c>
      <c r="Y3618" s="122" t="n"/>
      <c r="Z3618" s="123" t="n"/>
      <c r="AA3618" s="117">
        <f>IF(F3618="Re-assigned","NA",IF(W3618="","",IF(W3618&gt;=VLOOKUP(D3618,SLAMatrix,3,FALSE),"Yes",IF(W3618&lt;VLOOKUP(D3618,SLAMatrix,2,FALSE),"No","Internal"))))</f>
        <v/>
      </c>
      <c r="AB3618" s="123" t="n"/>
      <c r="AC3618" s="123" t="n"/>
      <c r="AD3618" s="119" t="n"/>
      <c r="AE3618" s="125" t="n"/>
      <c r="AF3618" s="124">
        <f>MONTH(O3618)</f>
        <v/>
      </c>
      <c r="AG3618" s="124">
        <f>VLOOKUP(IFERROR(MID(AE3618,1,(FIND(",",AE3618,1)-1)),AE3618),Facility_Region_Mapping,2,FALSE)</f>
        <v/>
      </c>
      <c r="AH3618" s="124" t="n"/>
      <c r="AI3618" s="124">
        <f>IF(C3618&lt;&gt;"",IF(M3618="ESM User",getInterfaceName($C3618),"NA"),"")</f>
        <v/>
      </c>
      <c r="AJ3618" s="116">
        <f>IF(Q3618&lt;&gt;"",DATE(YEAR(Q3618), MONTH(Q3618), DAY(Q3618)),"")</f>
        <v/>
      </c>
      <c r="AK3618" s="130">
        <f>IF(Q3618&lt;&gt;0,Q3618-N3618,TODAY()-N3618)</f>
        <v/>
      </c>
      <c r="AL3618" s="112">
        <f>IF(F3618="Re-assigned",0,IF(H3618="Closed",0,IF(H3618="Service Restored",0,IF(H3618="",0,1))))</f>
        <v/>
      </c>
      <c r="AM3618" s="124">
        <f>IF(AL3618=0,"",IF(AK3618&gt;20.99,"Aged","Non-Aged"))</f>
        <v/>
      </c>
      <c r="AN3618" s="112">
        <f>IF(Q3618&lt;&gt;"",MONTH(Q3618),"")</f>
        <v/>
      </c>
      <c r="AO3618" s="112">
        <f>IFERROR(VALUE(V3618),0)</f>
        <v/>
      </c>
    </row>
    <row customFormat="1" customHeight="1" ht="29.25" r="3619" s="112" spans="1:41">
      <c r="A3619" s="127" t="n"/>
      <c r="B3619" s="113" t="n"/>
      <c r="C3619" s="127" t="n"/>
      <c r="D3619" s="127" t="n"/>
      <c r="E3619" s="114">
        <f>IF(F3619 &lt;&gt; "",VLOOKUP(F3619,CategoryLookup,2,FALSE), "")</f>
        <v/>
      </c>
      <c r="F3619" s="126" t="n"/>
      <c r="G3619" s="127" t="n"/>
      <c r="H3619" s="127" t="n"/>
      <c r="I3619" s="127" t="n"/>
      <c r="J3619" s="127" t="n"/>
      <c r="K3619" s="127" t="n"/>
      <c r="L3619" s="127" t="n"/>
      <c r="M3619" s="127" t="n"/>
      <c r="N3619" s="120" t="n"/>
      <c r="O3619" s="120" t="n"/>
      <c r="P3619" s="120" t="n"/>
      <c r="Q3619" s="120" t="n"/>
      <c r="R3619" s="121" t="n"/>
      <c r="S3619" s="121" t="n"/>
      <c r="T3619" s="121" t="n"/>
      <c r="U3619" s="121" t="n"/>
      <c r="V3619" s="117">
        <f>IF(P3619="NA","NA",IF(P3619&lt;&gt;"",TEXT(P3619-N3619,"[h].mm"),""))</f>
        <v/>
      </c>
      <c r="W3619" s="118">
        <f>IF(AND(R3619="",S3619=""),"",R3619+S3619)</f>
        <v/>
      </c>
      <c r="X3619" s="116">
        <f>IF(O3619&lt;&gt;"",DATE(YEAR(O3619), MONTH(O3619), DAY(O3619)),"")</f>
        <v/>
      </c>
      <c r="Y3619" s="122" t="n"/>
      <c r="Z3619" s="123" t="n"/>
      <c r="AA3619" s="117">
        <f>IF(F3619="Re-assigned","NA",IF(W3619="","",IF(W3619&gt;=VLOOKUP(D3619,SLAMatrix,3,FALSE),"Yes",IF(W3619&lt;VLOOKUP(D3619,SLAMatrix,2,FALSE),"No","Internal"))))</f>
        <v/>
      </c>
      <c r="AB3619" s="123" t="n"/>
      <c r="AC3619" s="123" t="n"/>
      <c r="AD3619" s="119" t="n"/>
      <c r="AE3619" s="125" t="n"/>
      <c r="AF3619" s="124">
        <f>MONTH(O3619)</f>
        <v/>
      </c>
      <c r="AG3619" s="124">
        <f>VLOOKUP(IFERROR(MID(AE3619,1,(FIND(",",AE3619,1)-1)),AE3619),Facility_Region_Mapping,2,FALSE)</f>
        <v/>
      </c>
      <c r="AH3619" s="124" t="n"/>
      <c r="AI3619" s="124">
        <f>IF(C3619&lt;&gt;"",IF(M3619="ESM User",getInterfaceName($C3619),"NA"),"")</f>
        <v/>
      </c>
      <c r="AJ3619" s="116">
        <f>IF(Q3619&lt;&gt;"",DATE(YEAR(Q3619), MONTH(Q3619), DAY(Q3619)),"")</f>
        <v/>
      </c>
      <c r="AK3619" s="130">
        <f>IF(Q3619&lt;&gt;0,Q3619-N3619,TODAY()-N3619)</f>
        <v/>
      </c>
      <c r="AL3619" s="112">
        <f>IF(F3619="Re-assigned",0,IF(H3619="Closed",0,IF(H3619="Service Restored",0,IF(H3619="",0,1))))</f>
        <v/>
      </c>
      <c r="AM3619" s="124">
        <f>IF(AL3619=0,"",IF(AK3619&gt;20.99,"Aged","Non-Aged"))</f>
        <v/>
      </c>
      <c r="AN3619" s="112">
        <f>IF(Q3619&lt;&gt;"",MONTH(Q3619),"")</f>
        <v/>
      </c>
      <c r="AO3619" s="112">
        <f>IFERROR(VALUE(V3619),0)</f>
        <v/>
      </c>
    </row>
    <row customFormat="1" customHeight="1" ht="29.25" r="3620" s="112" spans="1:41">
      <c r="A3620" s="127" t="n"/>
      <c r="B3620" s="113" t="n"/>
      <c r="C3620" s="127" t="n"/>
      <c r="D3620" s="127" t="n"/>
      <c r="E3620" s="114">
        <f>IF(F3620 &lt;&gt; "",VLOOKUP(F3620,CategoryLookup,2,FALSE), "")</f>
        <v/>
      </c>
      <c r="F3620" s="126" t="n"/>
      <c r="G3620" s="127" t="n"/>
      <c r="H3620" s="127" t="n"/>
      <c r="I3620" s="127" t="n"/>
      <c r="J3620" s="127" t="n"/>
      <c r="K3620" s="127" t="n"/>
      <c r="L3620" s="127" t="n"/>
      <c r="M3620" s="127" t="n"/>
      <c r="N3620" s="120" t="n"/>
      <c r="O3620" s="120" t="n"/>
      <c r="P3620" s="120" t="n"/>
      <c r="Q3620" s="120" t="n"/>
      <c r="R3620" s="121" t="n"/>
      <c r="S3620" s="121" t="n"/>
      <c r="T3620" s="121" t="n"/>
      <c r="U3620" s="121" t="n"/>
      <c r="V3620" s="117">
        <f>IF(P3620="NA","NA",IF(P3620&lt;&gt;"",TEXT(P3620-N3620,"[h].mm"),""))</f>
        <v/>
      </c>
      <c r="W3620" s="118">
        <f>IF(AND(R3620="",S3620=""),"",R3620+S3620)</f>
        <v/>
      </c>
      <c r="X3620" s="116">
        <f>IF(O3620&lt;&gt;"",DATE(YEAR(O3620), MONTH(O3620), DAY(O3620)),"")</f>
        <v/>
      </c>
      <c r="Y3620" s="122" t="n"/>
      <c r="Z3620" s="123" t="n"/>
      <c r="AA3620" s="117">
        <f>IF(F3620="Re-assigned","NA",IF(W3620="","",IF(W3620&gt;=VLOOKUP(D3620,SLAMatrix,3,FALSE),"Yes",IF(W3620&lt;VLOOKUP(D3620,SLAMatrix,2,FALSE),"No","Internal"))))</f>
        <v/>
      </c>
      <c r="AB3620" s="123" t="n"/>
      <c r="AC3620" s="123" t="n"/>
      <c r="AD3620" s="119" t="n"/>
      <c r="AE3620" s="125" t="n"/>
      <c r="AF3620" s="124">
        <f>MONTH(O3620)</f>
        <v/>
      </c>
      <c r="AG3620" s="124">
        <f>VLOOKUP(IFERROR(MID(AE3620,1,(FIND(",",AE3620,1)-1)),AE3620),Facility_Region_Mapping,2,FALSE)</f>
        <v/>
      </c>
      <c r="AH3620" s="124" t="n"/>
      <c r="AI3620" s="124">
        <f>IF(C3620&lt;&gt;"",IF(M3620="ESM User",getInterfaceName($C3620),"NA"),"")</f>
        <v/>
      </c>
      <c r="AJ3620" s="116">
        <f>IF(Q3620&lt;&gt;"",DATE(YEAR(Q3620), MONTH(Q3620), DAY(Q3620)),"")</f>
        <v/>
      </c>
      <c r="AK3620" s="130">
        <f>IF(Q3620&lt;&gt;0,Q3620-N3620,TODAY()-N3620)</f>
        <v/>
      </c>
      <c r="AL3620" s="112">
        <f>IF(F3620="Re-assigned",0,IF(H3620="Closed",0,IF(H3620="Service Restored",0,IF(H3620="",0,1))))</f>
        <v/>
      </c>
      <c r="AM3620" s="124">
        <f>IF(AL3620=0,"",IF(AK3620&gt;20.99,"Aged","Non-Aged"))</f>
        <v/>
      </c>
      <c r="AN3620" s="112">
        <f>IF(Q3620&lt;&gt;"",MONTH(Q3620),"")</f>
        <v/>
      </c>
      <c r="AO3620" s="112">
        <f>IFERROR(VALUE(V3620),0)</f>
        <v/>
      </c>
    </row>
    <row customFormat="1" customHeight="1" ht="29.25" r="3621" s="112" spans="1:41">
      <c r="A3621" s="127" t="n"/>
      <c r="B3621" s="113" t="n"/>
      <c r="C3621" s="127" t="n"/>
      <c r="D3621" s="127" t="n"/>
      <c r="E3621" s="114">
        <f>IF(F3621 &lt;&gt; "",VLOOKUP(F3621,CategoryLookup,2,FALSE), "")</f>
        <v/>
      </c>
      <c r="F3621" s="126" t="n"/>
      <c r="G3621" s="127" t="n"/>
      <c r="H3621" s="127" t="n"/>
      <c r="I3621" s="127" t="n"/>
      <c r="J3621" s="127" t="n"/>
      <c r="K3621" s="127" t="n"/>
      <c r="L3621" s="127" t="n"/>
      <c r="M3621" s="127" t="n"/>
      <c r="N3621" s="120" t="n"/>
      <c r="O3621" s="120" t="n"/>
      <c r="P3621" s="120" t="n"/>
      <c r="Q3621" s="120" t="n"/>
      <c r="R3621" s="121" t="n"/>
      <c r="S3621" s="121" t="n"/>
      <c r="T3621" s="121" t="n"/>
      <c r="U3621" s="121" t="n"/>
      <c r="V3621" s="117">
        <f>IF(P3621="NA","NA",IF(P3621&lt;&gt;"",TEXT(P3621-N3621,"[h].mm"),""))</f>
        <v/>
      </c>
      <c r="W3621" s="118">
        <f>IF(AND(R3621="",S3621=""),"",R3621+S3621)</f>
        <v/>
      </c>
      <c r="X3621" s="116">
        <f>IF(O3621&lt;&gt;"",DATE(YEAR(O3621), MONTH(O3621), DAY(O3621)),"")</f>
        <v/>
      </c>
      <c r="Y3621" s="122" t="n"/>
      <c r="Z3621" s="123" t="n"/>
      <c r="AA3621" s="117">
        <f>IF(F3621="Re-assigned","NA",IF(W3621="","",IF(W3621&gt;=VLOOKUP(D3621,SLAMatrix,3,FALSE),"Yes",IF(W3621&lt;VLOOKUP(D3621,SLAMatrix,2,FALSE),"No","Internal"))))</f>
        <v/>
      </c>
      <c r="AB3621" s="123" t="n"/>
      <c r="AC3621" s="123" t="n"/>
      <c r="AD3621" s="119" t="n"/>
      <c r="AE3621" s="125" t="n"/>
      <c r="AF3621" s="124">
        <f>MONTH(O3621)</f>
        <v/>
      </c>
      <c r="AG3621" s="124">
        <f>VLOOKUP(IFERROR(MID(AE3621,1,(FIND(",",AE3621,1)-1)),AE3621),Facility_Region_Mapping,2,FALSE)</f>
        <v/>
      </c>
      <c r="AH3621" s="124" t="n"/>
      <c r="AI3621" s="124">
        <f>IF(C3621&lt;&gt;"",IF(M3621="ESM User",getInterfaceName($C3621),"NA"),"")</f>
        <v/>
      </c>
      <c r="AJ3621" s="116">
        <f>IF(Q3621&lt;&gt;"",DATE(YEAR(Q3621), MONTH(Q3621), DAY(Q3621)),"")</f>
        <v/>
      </c>
      <c r="AK3621" s="130">
        <f>IF(Q3621&lt;&gt;0,Q3621-N3621,TODAY()-N3621)</f>
        <v/>
      </c>
      <c r="AL3621" s="112">
        <f>IF(F3621="Re-assigned",0,IF(H3621="Closed",0,IF(H3621="Service Restored",0,IF(H3621="",0,1))))</f>
        <v/>
      </c>
      <c r="AM3621" s="124">
        <f>IF(AL3621=0,"",IF(AK3621&gt;20.99,"Aged","Non-Aged"))</f>
        <v/>
      </c>
      <c r="AN3621" s="112">
        <f>IF(Q3621&lt;&gt;"",MONTH(Q3621),"")</f>
        <v/>
      </c>
      <c r="AO3621" s="112">
        <f>IFERROR(VALUE(V3621),0)</f>
        <v/>
      </c>
    </row>
    <row customFormat="1" customHeight="1" ht="29.25" r="3622" s="112" spans="1:41">
      <c r="A3622" s="127" t="n"/>
      <c r="B3622" s="113" t="n"/>
      <c r="C3622" s="127" t="n"/>
      <c r="D3622" s="127" t="n"/>
      <c r="E3622" s="114">
        <f>IF(F3622 &lt;&gt; "",VLOOKUP(F3622,CategoryLookup,2,FALSE), "")</f>
        <v/>
      </c>
      <c r="F3622" s="126" t="n"/>
      <c r="G3622" s="127" t="n"/>
      <c r="H3622" s="127" t="n"/>
      <c r="I3622" s="127" t="n"/>
      <c r="J3622" s="127" t="n"/>
      <c r="K3622" s="127" t="n"/>
      <c r="L3622" s="127" t="n"/>
      <c r="M3622" s="127" t="n"/>
      <c r="N3622" s="120" t="n"/>
      <c r="O3622" s="120" t="n"/>
      <c r="P3622" s="120" t="n"/>
      <c r="Q3622" s="120" t="n"/>
      <c r="R3622" s="121" t="n"/>
      <c r="S3622" s="121" t="n"/>
      <c r="T3622" s="121" t="n"/>
      <c r="U3622" s="121" t="n"/>
      <c r="V3622" s="117">
        <f>IF(P3622="NA","NA",IF(P3622&lt;&gt;"",TEXT(P3622-N3622,"[h].mm"),""))</f>
        <v/>
      </c>
      <c r="W3622" s="118">
        <f>IF(AND(R3622="",S3622=""),"",R3622+S3622)</f>
        <v/>
      </c>
      <c r="X3622" s="116">
        <f>IF(O3622&lt;&gt;"",DATE(YEAR(O3622), MONTH(O3622), DAY(O3622)),"")</f>
        <v/>
      </c>
      <c r="Y3622" s="122" t="n"/>
      <c r="Z3622" s="123" t="n"/>
      <c r="AA3622" s="117">
        <f>IF(F3622="Re-assigned","NA",IF(W3622="","",IF(W3622&gt;=VLOOKUP(D3622,SLAMatrix,3,FALSE),"Yes",IF(W3622&lt;VLOOKUP(D3622,SLAMatrix,2,FALSE),"No","Internal"))))</f>
        <v/>
      </c>
      <c r="AB3622" s="123" t="n"/>
      <c r="AC3622" s="123" t="n"/>
      <c r="AD3622" s="119" t="n"/>
      <c r="AE3622" s="125" t="n"/>
      <c r="AF3622" s="124">
        <f>MONTH(O3622)</f>
        <v/>
      </c>
      <c r="AG3622" s="124">
        <f>VLOOKUP(IFERROR(MID(AE3622,1,(FIND(",",AE3622,1)-1)),AE3622),Facility_Region_Mapping,2,FALSE)</f>
        <v/>
      </c>
      <c r="AH3622" s="124" t="n"/>
      <c r="AI3622" s="124">
        <f>IF(C3622&lt;&gt;"",IF(M3622="ESM User",getInterfaceName($C3622),"NA"),"")</f>
        <v/>
      </c>
      <c r="AJ3622" s="116">
        <f>IF(Q3622&lt;&gt;"",DATE(YEAR(Q3622), MONTH(Q3622), DAY(Q3622)),"")</f>
        <v/>
      </c>
      <c r="AK3622" s="130">
        <f>IF(Q3622&lt;&gt;0,Q3622-N3622,TODAY()-N3622)</f>
        <v/>
      </c>
      <c r="AL3622" s="112">
        <f>IF(F3622="Re-assigned",0,IF(H3622="Closed",0,IF(H3622="Service Restored",0,IF(H3622="",0,1))))</f>
        <v/>
      </c>
      <c r="AM3622" s="124">
        <f>IF(AL3622=0,"",IF(AK3622&gt;20.99,"Aged","Non-Aged"))</f>
        <v/>
      </c>
      <c r="AN3622" s="112">
        <f>IF(Q3622&lt;&gt;"",MONTH(Q3622),"")</f>
        <v/>
      </c>
      <c r="AO3622" s="112">
        <f>IFERROR(VALUE(V3622),0)</f>
        <v/>
      </c>
    </row>
    <row customFormat="1" customHeight="1" ht="29.25" r="3623" s="112" spans="1:41">
      <c r="A3623" s="127" t="n"/>
      <c r="B3623" s="113" t="n"/>
      <c r="C3623" s="127" t="n"/>
      <c r="D3623" s="127" t="n"/>
      <c r="E3623" s="114">
        <f>IF(F3623 &lt;&gt; "",VLOOKUP(F3623,CategoryLookup,2,FALSE), "")</f>
        <v/>
      </c>
      <c r="F3623" s="126" t="n"/>
      <c r="G3623" s="127" t="n"/>
      <c r="H3623" s="127" t="n"/>
      <c r="I3623" s="127" t="n"/>
      <c r="J3623" s="127" t="n"/>
      <c r="K3623" s="127" t="n"/>
      <c r="L3623" s="127" t="n"/>
      <c r="M3623" s="127" t="n"/>
      <c r="N3623" s="120" t="n"/>
      <c r="O3623" s="120" t="n"/>
      <c r="P3623" s="120" t="n"/>
      <c r="Q3623" s="120" t="n"/>
      <c r="R3623" s="121" t="n"/>
      <c r="S3623" s="121" t="n"/>
      <c r="T3623" s="121" t="n"/>
      <c r="U3623" s="121" t="n"/>
      <c r="V3623" s="117">
        <f>IF(P3623="NA","NA",IF(P3623&lt;&gt;"",TEXT(P3623-N3623,"[h].mm"),""))</f>
        <v/>
      </c>
      <c r="W3623" s="118">
        <f>IF(AND(R3623="",S3623=""),"",R3623+S3623)</f>
        <v/>
      </c>
      <c r="X3623" s="116">
        <f>IF(O3623&lt;&gt;"",DATE(YEAR(O3623), MONTH(O3623), DAY(O3623)),"")</f>
        <v/>
      </c>
      <c r="Y3623" s="122" t="n"/>
      <c r="Z3623" s="123" t="n"/>
      <c r="AA3623" s="117">
        <f>IF(F3623="Re-assigned","NA",IF(W3623="","",IF(W3623&gt;=VLOOKUP(D3623,SLAMatrix,3,FALSE),"Yes",IF(W3623&lt;VLOOKUP(D3623,SLAMatrix,2,FALSE),"No","Internal"))))</f>
        <v/>
      </c>
      <c r="AB3623" s="123" t="n"/>
      <c r="AC3623" s="123" t="n"/>
      <c r="AD3623" s="119" t="n"/>
      <c r="AE3623" s="125" t="n"/>
      <c r="AF3623" s="124">
        <f>MONTH(O3623)</f>
        <v/>
      </c>
      <c r="AG3623" s="124">
        <f>VLOOKUP(IFERROR(MID(AE3623,1,(FIND(",",AE3623,1)-1)),AE3623),Facility_Region_Mapping,2,FALSE)</f>
        <v/>
      </c>
      <c r="AH3623" s="124" t="n"/>
      <c r="AI3623" s="124">
        <f>IF(C3623&lt;&gt;"",IF(M3623="ESM User",getInterfaceName($C3623),"NA"),"")</f>
        <v/>
      </c>
      <c r="AJ3623" s="116">
        <f>IF(Q3623&lt;&gt;"",DATE(YEAR(Q3623), MONTH(Q3623), DAY(Q3623)),"")</f>
        <v/>
      </c>
      <c r="AK3623" s="130">
        <f>IF(Q3623&lt;&gt;0,Q3623-N3623,TODAY()-N3623)</f>
        <v/>
      </c>
      <c r="AL3623" s="112">
        <f>IF(F3623="Re-assigned",0,IF(H3623="Closed",0,IF(H3623="Service Restored",0,IF(H3623="",0,1))))</f>
        <v/>
      </c>
      <c r="AM3623" s="124">
        <f>IF(AL3623=0,"",IF(AK3623&gt;20.99,"Aged","Non-Aged"))</f>
        <v/>
      </c>
      <c r="AN3623" s="112">
        <f>IF(Q3623&lt;&gt;"",MONTH(Q3623),"")</f>
        <v/>
      </c>
      <c r="AO3623" s="112">
        <f>IFERROR(VALUE(V3623),0)</f>
        <v/>
      </c>
    </row>
    <row customFormat="1" customHeight="1" ht="29.25" r="3624" s="112" spans="1:41">
      <c r="A3624" s="127" t="n"/>
      <c r="B3624" s="113" t="n"/>
      <c r="C3624" s="127" t="n"/>
      <c r="D3624" s="127" t="n"/>
      <c r="E3624" s="114">
        <f>IF(F3624 &lt;&gt; "",VLOOKUP(F3624,CategoryLookup,2,FALSE), "")</f>
        <v/>
      </c>
      <c r="F3624" s="126" t="n"/>
      <c r="G3624" s="127" t="n"/>
      <c r="H3624" s="127" t="n"/>
      <c r="I3624" s="127" t="n"/>
      <c r="J3624" s="127" t="n"/>
      <c r="K3624" s="127" t="n"/>
      <c r="L3624" s="127" t="n"/>
      <c r="M3624" s="127" t="n"/>
      <c r="N3624" s="120" t="n"/>
      <c r="O3624" s="120" t="n"/>
      <c r="P3624" s="120" t="n"/>
      <c r="Q3624" s="120" t="n"/>
      <c r="R3624" s="121" t="n"/>
      <c r="S3624" s="121" t="n"/>
      <c r="T3624" s="121" t="n"/>
      <c r="U3624" s="121" t="n"/>
      <c r="V3624" s="117">
        <f>IF(P3624="NA","NA",IF(P3624&lt;&gt;"",TEXT(P3624-N3624,"[h].mm"),""))</f>
        <v/>
      </c>
      <c r="W3624" s="118">
        <f>IF(AND(R3624="",S3624=""),"",R3624+S3624)</f>
        <v/>
      </c>
      <c r="X3624" s="116">
        <f>IF(O3624&lt;&gt;"",DATE(YEAR(O3624), MONTH(O3624), DAY(O3624)),"")</f>
        <v/>
      </c>
      <c r="Y3624" s="122" t="n"/>
      <c r="Z3624" s="123" t="n"/>
      <c r="AA3624" s="117">
        <f>IF(F3624="Re-assigned","NA",IF(W3624="","",IF(W3624&gt;=VLOOKUP(D3624,SLAMatrix,3,FALSE),"Yes",IF(W3624&lt;VLOOKUP(D3624,SLAMatrix,2,FALSE),"No","Internal"))))</f>
        <v/>
      </c>
      <c r="AB3624" s="123" t="n"/>
      <c r="AC3624" s="123" t="n"/>
      <c r="AD3624" s="119" t="n"/>
      <c r="AE3624" s="125" t="n"/>
      <c r="AF3624" s="124">
        <f>MONTH(O3624)</f>
        <v/>
      </c>
      <c r="AG3624" s="124">
        <f>VLOOKUP(IFERROR(MID(AE3624,1,(FIND(",",AE3624,1)-1)),AE3624),Facility_Region_Mapping,2,FALSE)</f>
        <v/>
      </c>
      <c r="AH3624" s="124" t="n"/>
      <c r="AI3624" s="124">
        <f>IF(C3624&lt;&gt;"",IF(M3624="ESM User",getInterfaceName($C3624),"NA"),"")</f>
        <v/>
      </c>
      <c r="AJ3624" s="116">
        <f>IF(Q3624&lt;&gt;"",DATE(YEAR(Q3624), MONTH(Q3624), DAY(Q3624)),"")</f>
        <v/>
      </c>
      <c r="AK3624" s="130">
        <f>IF(Q3624&lt;&gt;0,Q3624-N3624,TODAY()-N3624)</f>
        <v/>
      </c>
      <c r="AL3624" s="112">
        <f>IF(F3624="Re-assigned",0,IF(H3624="Closed",0,IF(H3624="Service Restored",0,IF(H3624="",0,1))))</f>
        <v/>
      </c>
      <c r="AM3624" s="124">
        <f>IF(AL3624=0,"",IF(AK3624&gt;20.99,"Aged","Non-Aged"))</f>
        <v/>
      </c>
      <c r="AN3624" s="112">
        <f>IF(Q3624&lt;&gt;"",MONTH(Q3624),"")</f>
        <v/>
      </c>
      <c r="AO3624" s="112">
        <f>IFERROR(VALUE(V3624),0)</f>
        <v/>
      </c>
    </row>
    <row customFormat="1" customHeight="1" ht="29.25" r="3625" s="112" spans="1:41">
      <c r="A3625" s="127" t="n"/>
      <c r="B3625" s="113" t="n"/>
      <c r="C3625" s="127" t="n"/>
      <c r="D3625" s="127" t="n"/>
      <c r="E3625" s="114">
        <f>IF(F3625 &lt;&gt; "",VLOOKUP(F3625,CategoryLookup,2,FALSE), "")</f>
        <v/>
      </c>
      <c r="F3625" s="126" t="n"/>
      <c r="G3625" s="127" t="n"/>
      <c r="H3625" s="127" t="n"/>
      <c r="I3625" s="127" t="n"/>
      <c r="J3625" s="127" t="n"/>
      <c r="K3625" s="127" t="n"/>
      <c r="L3625" s="127" t="n"/>
      <c r="M3625" s="127" t="n"/>
      <c r="N3625" s="120" t="n"/>
      <c r="O3625" s="120" t="n"/>
      <c r="P3625" s="120" t="n"/>
      <c r="Q3625" s="120" t="n"/>
      <c r="R3625" s="121" t="n"/>
      <c r="S3625" s="121" t="n"/>
      <c r="T3625" s="121" t="n"/>
      <c r="U3625" s="121" t="n"/>
      <c r="V3625" s="117">
        <f>IF(P3625="NA","NA",IF(P3625&lt;&gt;"",TEXT(P3625-N3625,"[h].mm"),""))</f>
        <v/>
      </c>
      <c r="W3625" s="118">
        <f>IF(AND(R3625="",S3625=""),"",R3625+S3625)</f>
        <v/>
      </c>
      <c r="X3625" s="116">
        <f>IF(O3625&lt;&gt;"",DATE(YEAR(O3625), MONTH(O3625), DAY(O3625)),"")</f>
        <v/>
      </c>
      <c r="Y3625" s="122" t="n"/>
      <c r="Z3625" s="123" t="n"/>
      <c r="AA3625" s="117">
        <f>IF(F3625="Re-assigned","NA",IF(W3625="","",IF(W3625&gt;=VLOOKUP(D3625,SLAMatrix,3,FALSE),"Yes",IF(W3625&lt;VLOOKUP(D3625,SLAMatrix,2,FALSE),"No","Internal"))))</f>
        <v/>
      </c>
      <c r="AB3625" s="123" t="n"/>
      <c r="AC3625" s="123" t="n"/>
      <c r="AD3625" s="119" t="n"/>
      <c r="AE3625" s="125" t="n"/>
      <c r="AF3625" s="124">
        <f>MONTH(O3625)</f>
        <v/>
      </c>
      <c r="AG3625" s="124">
        <f>VLOOKUP(IFERROR(MID(AE3625,1,(FIND(",",AE3625,1)-1)),AE3625),Facility_Region_Mapping,2,FALSE)</f>
        <v/>
      </c>
      <c r="AH3625" s="124" t="n"/>
      <c r="AI3625" s="124">
        <f>IF(C3625&lt;&gt;"",IF(M3625="ESM User",getInterfaceName($C3625),"NA"),"")</f>
        <v/>
      </c>
      <c r="AJ3625" s="116">
        <f>IF(Q3625&lt;&gt;"",DATE(YEAR(Q3625), MONTH(Q3625), DAY(Q3625)),"")</f>
        <v/>
      </c>
      <c r="AK3625" s="130">
        <f>IF(Q3625&lt;&gt;0,Q3625-N3625,TODAY()-N3625)</f>
        <v/>
      </c>
      <c r="AL3625" s="112">
        <f>IF(F3625="Re-assigned",0,IF(H3625="Closed",0,IF(H3625="Service Restored",0,IF(H3625="",0,1))))</f>
        <v/>
      </c>
      <c r="AM3625" s="124">
        <f>IF(AL3625=0,"",IF(AK3625&gt;20.99,"Aged","Non-Aged"))</f>
        <v/>
      </c>
      <c r="AN3625" s="112">
        <f>IF(Q3625&lt;&gt;"",MONTH(Q3625),"")</f>
        <v/>
      </c>
      <c r="AO3625" s="112">
        <f>IFERROR(VALUE(V3625),0)</f>
        <v/>
      </c>
    </row>
    <row customFormat="1" customHeight="1" ht="29.25" r="3626" s="112" spans="1:41">
      <c r="A3626" s="127" t="n"/>
      <c r="B3626" s="113" t="n"/>
      <c r="C3626" s="127" t="n"/>
      <c r="D3626" s="127" t="n"/>
      <c r="E3626" s="114">
        <f>IF(F3626 &lt;&gt; "",VLOOKUP(F3626,CategoryLookup,2,FALSE), "")</f>
        <v/>
      </c>
      <c r="F3626" s="126" t="n"/>
      <c r="G3626" s="127" t="n"/>
      <c r="H3626" s="127" t="n"/>
      <c r="I3626" s="127" t="n"/>
      <c r="J3626" s="127" t="n"/>
      <c r="K3626" s="127" t="n"/>
      <c r="L3626" s="127" t="n"/>
      <c r="M3626" s="127" t="n"/>
      <c r="N3626" s="120" t="n"/>
      <c r="O3626" s="120" t="n"/>
      <c r="P3626" s="120" t="n"/>
      <c r="Q3626" s="120" t="n"/>
      <c r="R3626" s="121" t="n"/>
      <c r="S3626" s="121" t="n"/>
      <c r="T3626" s="121" t="n"/>
      <c r="U3626" s="121" t="n"/>
      <c r="V3626" s="117">
        <f>IF(P3626="NA","NA",IF(P3626&lt;&gt;"",TEXT(P3626-N3626,"[h].mm"),""))</f>
        <v/>
      </c>
      <c r="W3626" s="118">
        <f>IF(AND(R3626="",S3626=""),"",R3626+S3626)</f>
        <v/>
      </c>
      <c r="X3626" s="116">
        <f>IF(O3626&lt;&gt;"",DATE(YEAR(O3626), MONTH(O3626), DAY(O3626)),"")</f>
        <v/>
      </c>
      <c r="Y3626" s="122" t="n"/>
      <c r="Z3626" s="123" t="n"/>
      <c r="AA3626" s="117">
        <f>IF(F3626="Re-assigned","NA",IF(W3626="","",IF(W3626&gt;=VLOOKUP(D3626,SLAMatrix,3,FALSE),"Yes",IF(W3626&lt;VLOOKUP(D3626,SLAMatrix,2,FALSE),"No","Internal"))))</f>
        <v/>
      </c>
      <c r="AB3626" s="123" t="n"/>
      <c r="AC3626" s="123" t="n"/>
      <c r="AD3626" s="119" t="n"/>
      <c r="AE3626" s="125" t="n"/>
      <c r="AF3626" s="124">
        <f>MONTH(O3626)</f>
        <v/>
      </c>
      <c r="AG3626" s="124">
        <f>VLOOKUP(IFERROR(MID(AE3626,1,(FIND(",",AE3626,1)-1)),AE3626),Facility_Region_Mapping,2,FALSE)</f>
        <v/>
      </c>
      <c r="AH3626" s="124" t="n"/>
      <c r="AI3626" s="124">
        <f>IF(C3626&lt;&gt;"",IF(M3626="ESM User",getInterfaceName($C3626),"NA"),"")</f>
        <v/>
      </c>
      <c r="AJ3626" s="116">
        <f>IF(Q3626&lt;&gt;"",DATE(YEAR(Q3626), MONTH(Q3626), DAY(Q3626)),"")</f>
        <v/>
      </c>
      <c r="AK3626" s="130">
        <f>IF(Q3626&lt;&gt;0,Q3626-N3626,TODAY()-N3626)</f>
        <v/>
      </c>
      <c r="AL3626" s="112">
        <f>IF(F3626="Re-assigned",0,IF(H3626="Closed",0,IF(H3626="Service Restored",0,IF(H3626="",0,1))))</f>
        <v/>
      </c>
      <c r="AM3626" s="124">
        <f>IF(AL3626=0,"",IF(AK3626&gt;20.99,"Aged","Non-Aged"))</f>
        <v/>
      </c>
      <c r="AN3626" s="112">
        <f>IF(Q3626&lt;&gt;"",MONTH(Q3626),"")</f>
        <v/>
      </c>
      <c r="AO3626" s="112">
        <f>IFERROR(VALUE(V3626),0)</f>
        <v/>
      </c>
    </row>
    <row customFormat="1" customHeight="1" ht="29.25" r="3627" s="112" spans="1:41">
      <c r="A3627" s="127" t="n"/>
      <c r="B3627" s="113" t="n"/>
      <c r="C3627" s="127" t="n"/>
      <c r="D3627" s="127" t="n"/>
      <c r="E3627" s="114">
        <f>IF(F3627 &lt;&gt; "",VLOOKUP(F3627,CategoryLookup,2,FALSE), "")</f>
        <v/>
      </c>
      <c r="F3627" s="126" t="n"/>
      <c r="G3627" s="127" t="n"/>
      <c r="H3627" s="127" t="n"/>
      <c r="I3627" s="127" t="n"/>
      <c r="J3627" s="127" t="n"/>
      <c r="K3627" s="127" t="n"/>
      <c r="L3627" s="127" t="n"/>
      <c r="M3627" s="127" t="n"/>
      <c r="N3627" s="120" t="n"/>
      <c r="O3627" s="120" t="n"/>
      <c r="P3627" s="120" t="n"/>
      <c r="Q3627" s="120" t="n"/>
      <c r="R3627" s="121" t="n"/>
      <c r="S3627" s="121" t="n"/>
      <c r="T3627" s="121" t="n"/>
      <c r="U3627" s="121" t="n"/>
      <c r="V3627" s="117">
        <f>IF(P3627="NA","NA",IF(P3627&lt;&gt;"",TEXT(P3627-N3627,"[h].mm"),""))</f>
        <v/>
      </c>
      <c r="W3627" s="118">
        <f>IF(AND(R3627="",S3627=""),"",R3627+S3627)</f>
        <v/>
      </c>
      <c r="X3627" s="116">
        <f>IF(O3627&lt;&gt;"",DATE(YEAR(O3627), MONTH(O3627), DAY(O3627)),"")</f>
        <v/>
      </c>
      <c r="Y3627" s="122" t="n"/>
      <c r="Z3627" s="123" t="n"/>
      <c r="AA3627" s="117">
        <f>IF(F3627="Re-assigned","NA",IF(W3627="","",IF(W3627&gt;=VLOOKUP(D3627,SLAMatrix,3,FALSE),"Yes",IF(W3627&lt;VLOOKUP(D3627,SLAMatrix,2,FALSE),"No","Internal"))))</f>
        <v/>
      </c>
      <c r="AB3627" s="123" t="n"/>
      <c r="AC3627" s="123" t="n"/>
      <c r="AD3627" s="119" t="n"/>
      <c r="AE3627" s="125" t="n"/>
      <c r="AF3627" s="124">
        <f>MONTH(O3627)</f>
        <v/>
      </c>
      <c r="AG3627" s="124">
        <f>VLOOKUP(IFERROR(MID(AE3627,1,(FIND(",",AE3627,1)-1)),AE3627),Facility_Region_Mapping,2,FALSE)</f>
        <v/>
      </c>
      <c r="AH3627" s="124" t="n"/>
      <c r="AI3627" s="124">
        <f>IF(C3627&lt;&gt;"",IF(M3627="ESM User",getInterfaceName($C3627),"NA"),"")</f>
        <v/>
      </c>
      <c r="AJ3627" s="116">
        <f>IF(Q3627&lt;&gt;"",DATE(YEAR(Q3627), MONTH(Q3627), DAY(Q3627)),"")</f>
        <v/>
      </c>
      <c r="AK3627" s="130">
        <f>IF(Q3627&lt;&gt;0,Q3627-N3627,TODAY()-N3627)</f>
        <v/>
      </c>
      <c r="AL3627" s="112">
        <f>IF(F3627="Re-assigned",0,IF(H3627="Closed",0,IF(H3627="Service Restored",0,IF(H3627="",0,1))))</f>
        <v/>
      </c>
      <c r="AM3627" s="124">
        <f>IF(AL3627=0,"",IF(AK3627&gt;20.99,"Aged","Non-Aged"))</f>
        <v/>
      </c>
      <c r="AN3627" s="112">
        <f>IF(Q3627&lt;&gt;"",MONTH(Q3627),"")</f>
        <v/>
      </c>
      <c r="AO3627" s="112">
        <f>IFERROR(VALUE(V3627),0)</f>
        <v/>
      </c>
    </row>
    <row customFormat="1" customHeight="1" ht="29.25" r="3628" s="112" spans="1:41">
      <c r="A3628" s="127" t="n"/>
      <c r="B3628" s="113" t="n"/>
      <c r="C3628" s="127" t="n"/>
      <c r="D3628" s="127" t="n"/>
      <c r="E3628" s="114">
        <f>IF(F3628 &lt;&gt; "",VLOOKUP(F3628,CategoryLookup,2,FALSE), "")</f>
        <v/>
      </c>
      <c r="F3628" s="126" t="n"/>
      <c r="G3628" s="127" t="n"/>
      <c r="H3628" s="127" t="n"/>
      <c r="I3628" s="127" t="n"/>
      <c r="J3628" s="127" t="n"/>
      <c r="K3628" s="127" t="n"/>
      <c r="L3628" s="127" t="n"/>
      <c r="M3628" s="127" t="n"/>
      <c r="N3628" s="120" t="n"/>
      <c r="O3628" s="120" t="n"/>
      <c r="P3628" s="120" t="n"/>
      <c r="Q3628" s="120" t="n"/>
      <c r="R3628" s="121" t="n"/>
      <c r="S3628" s="121" t="n"/>
      <c r="T3628" s="121" t="n"/>
      <c r="U3628" s="121" t="n"/>
      <c r="V3628" s="117">
        <f>IF(P3628="NA","NA",IF(P3628&lt;&gt;"",TEXT(P3628-N3628,"[h].mm"),""))</f>
        <v/>
      </c>
      <c r="W3628" s="118">
        <f>IF(AND(R3628="",S3628=""),"",R3628+S3628)</f>
        <v/>
      </c>
      <c r="X3628" s="116">
        <f>IF(O3628&lt;&gt;"",DATE(YEAR(O3628), MONTH(O3628), DAY(O3628)),"")</f>
        <v/>
      </c>
      <c r="Y3628" s="122" t="n"/>
      <c r="Z3628" s="123" t="n"/>
      <c r="AA3628" s="117">
        <f>IF(F3628="Re-assigned","NA",IF(W3628="","",IF(W3628&gt;=VLOOKUP(D3628,SLAMatrix,3,FALSE),"Yes",IF(W3628&lt;VLOOKUP(D3628,SLAMatrix,2,FALSE),"No","Internal"))))</f>
        <v/>
      </c>
      <c r="AB3628" s="123" t="n"/>
      <c r="AC3628" s="123" t="n"/>
      <c r="AD3628" s="119" t="n"/>
      <c r="AE3628" s="125" t="n"/>
      <c r="AF3628" s="124">
        <f>MONTH(O3628)</f>
        <v/>
      </c>
      <c r="AG3628" s="124">
        <f>VLOOKUP(IFERROR(MID(AE3628,1,(FIND(",",AE3628,1)-1)),AE3628),Facility_Region_Mapping,2,FALSE)</f>
        <v/>
      </c>
      <c r="AH3628" s="124" t="n"/>
      <c r="AI3628" s="124">
        <f>IF(C3628&lt;&gt;"",IF(M3628="ESM User",getInterfaceName($C3628),"NA"),"")</f>
        <v/>
      </c>
      <c r="AJ3628" s="116">
        <f>IF(Q3628&lt;&gt;"",DATE(YEAR(Q3628), MONTH(Q3628), DAY(Q3628)),"")</f>
        <v/>
      </c>
      <c r="AK3628" s="130">
        <f>IF(Q3628&lt;&gt;0,Q3628-N3628,TODAY()-N3628)</f>
        <v/>
      </c>
      <c r="AL3628" s="112">
        <f>IF(F3628="Re-assigned",0,IF(H3628="Closed",0,IF(H3628="Service Restored",0,IF(H3628="",0,1))))</f>
        <v/>
      </c>
      <c r="AM3628" s="124">
        <f>IF(AL3628=0,"",IF(AK3628&gt;20.99,"Aged","Non-Aged"))</f>
        <v/>
      </c>
      <c r="AN3628" s="112">
        <f>IF(Q3628&lt;&gt;"",MONTH(Q3628),"")</f>
        <v/>
      </c>
      <c r="AO3628" s="112">
        <f>IFERROR(VALUE(V3628),0)</f>
        <v/>
      </c>
    </row>
    <row customFormat="1" customHeight="1" ht="29.25" r="3629" s="112" spans="1:41">
      <c r="A3629" s="127" t="n"/>
      <c r="B3629" s="113" t="n"/>
      <c r="C3629" s="127" t="n"/>
      <c r="D3629" s="127" t="n"/>
      <c r="E3629" s="114">
        <f>IF(F3629 &lt;&gt; "",VLOOKUP(F3629,CategoryLookup,2,FALSE), "")</f>
        <v/>
      </c>
      <c r="F3629" s="126" t="n"/>
      <c r="G3629" s="127" t="n"/>
      <c r="H3629" s="127" t="n"/>
      <c r="I3629" s="127" t="n"/>
      <c r="J3629" s="127" t="n"/>
      <c r="K3629" s="127" t="n"/>
      <c r="L3629" s="127" t="n"/>
      <c r="M3629" s="127" t="n"/>
      <c r="N3629" s="120" t="n"/>
      <c r="O3629" s="120" t="n"/>
      <c r="P3629" s="120" t="n"/>
      <c r="Q3629" s="120" t="n"/>
      <c r="R3629" s="121" t="n"/>
      <c r="S3629" s="121" t="n"/>
      <c r="T3629" s="121" t="n"/>
      <c r="U3629" s="121" t="n"/>
      <c r="V3629" s="117">
        <f>IF(P3629="NA","NA",IF(P3629&lt;&gt;"",TEXT(P3629-N3629,"[h].mm"),""))</f>
        <v/>
      </c>
      <c r="W3629" s="118">
        <f>IF(AND(R3629="",S3629=""),"",R3629+S3629)</f>
        <v/>
      </c>
      <c r="X3629" s="116">
        <f>IF(O3629&lt;&gt;"",DATE(YEAR(O3629), MONTH(O3629), DAY(O3629)),"")</f>
        <v/>
      </c>
      <c r="Y3629" s="122" t="n"/>
      <c r="Z3629" s="123" t="n"/>
      <c r="AA3629" s="117">
        <f>IF(F3629="Re-assigned","NA",IF(W3629="","",IF(W3629&gt;=VLOOKUP(D3629,SLAMatrix,3,FALSE),"Yes",IF(W3629&lt;VLOOKUP(D3629,SLAMatrix,2,FALSE),"No","Internal"))))</f>
        <v/>
      </c>
      <c r="AB3629" s="123" t="n"/>
      <c r="AC3629" s="123" t="n"/>
      <c r="AD3629" s="119" t="n"/>
      <c r="AE3629" s="125" t="n"/>
      <c r="AF3629" s="124">
        <f>MONTH(O3629)</f>
        <v/>
      </c>
      <c r="AG3629" s="124">
        <f>VLOOKUP(IFERROR(MID(AE3629,1,(FIND(",",AE3629,1)-1)),AE3629),Facility_Region_Mapping,2,FALSE)</f>
        <v/>
      </c>
      <c r="AH3629" s="124" t="n"/>
      <c r="AI3629" s="124">
        <f>IF(C3629&lt;&gt;"",IF(M3629="ESM User",getInterfaceName($C3629),"NA"),"")</f>
        <v/>
      </c>
      <c r="AJ3629" s="116">
        <f>IF(Q3629&lt;&gt;"",DATE(YEAR(Q3629), MONTH(Q3629), DAY(Q3629)),"")</f>
        <v/>
      </c>
      <c r="AK3629" s="130">
        <f>IF(Q3629&lt;&gt;0,Q3629-N3629,TODAY()-N3629)</f>
        <v/>
      </c>
      <c r="AL3629" s="112">
        <f>IF(F3629="Re-assigned",0,IF(H3629="Closed",0,IF(H3629="Service Restored",0,IF(H3629="",0,1))))</f>
        <v/>
      </c>
      <c r="AM3629" s="124">
        <f>IF(AL3629=0,"",IF(AK3629&gt;20.99,"Aged","Non-Aged"))</f>
        <v/>
      </c>
      <c r="AN3629" s="112">
        <f>IF(Q3629&lt;&gt;"",MONTH(Q3629),"")</f>
        <v/>
      </c>
      <c r="AO3629" s="112">
        <f>IFERROR(VALUE(V3629),0)</f>
        <v/>
      </c>
    </row>
    <row customFormat="1" customHeight="1" ht="29.25" r="3630" s="112" spans="1:41">
      <c r="A3630" s="127" t="n"/>
      <c r="B3630" s="113" t="n"/>
      <c r="C3630" s="127" t="n"/>
      <c r="D3630" s="127" t="n"/>
      <c r="E3630" s="114">
        <f>IF(F3630 &lt;&gt; "",VLOOKUP(F3630,CategoryLookup,2,FALSE), "")</f>
        <v/>
      </c>
      <c r="F3630" s="126" t="n"/>
      <c r="G3630" s="127" t="n"/>
      <c r="H3630" s="127" t="n"/>
      <c r="I3630" s="127" t="n"/>
      <c r="J3630" s="127" t="n"/>
      <c r="K3630" s="127" t="n"/>
      <c r="L3630" s="127" t="n"/>
      <c r="M3630" s="127" t="n"/>
      <c r="N3630" s="120" t="n"/>
      <c r="O3630" s="120" t="n"/>
      <c r="P3630" s="120" t="n"/>
      <c r="Q3630" s="120" t="n"/>
      <c r="R3630" s="121" t="n"/>
      <c r="S3630" s="121" t="n"/>
      <c r="T3630" s="121" t="n"/>
      <c r="U3630" s="121" t="n"/>
      <c r="V3630" s="117">
        <f>IF(P3630="NA","NA",IF(P3630&lt;&gt;"",TEXT(P3630-N3630,"[h].mm"),""))</f>
        <v/>
      </c>
      <c r="W3630" s="118">
        <f>IF(AND(R3630="",S3630=""),"",R3630+S3630)</f>
        <v/>
      </c>
      <c r="X3630" s="116">
        <f>IF(O3630&lt;&gt;"",DATE(YEAR(O3630), MONTH(O3630), DAY(O3630)),"")</f>
        <v/>
      </c>
      <c r="Y3630" s="122" t="n"/>
      <c r="Z3630" s="123" t="n"/>
      <c r="AA3630" s="117">
        <f>IF(F3630="Re-assigned","NA",IF(W3630="","",IF(W3630&gt;=VLOOKUP(D3630,SLAMatrix,3,FALSE),"Yes",IF(W3630&lt;VLOOKUP(D3630,SLAMatrix,2,FALSE),"No","Internal"))))</f>
        <v/>
      </c>
      <c r="AB3630" s="123" t="n"/>
      <c r="AC3630" s="123" t="n"/>
      <c r="AD3630" s="119" t="n"/>
      <c r="AE3630" s="125" t="n"/>
      <c r="AF3630" s="124">
        <f>MONTH(O3630)</f>
        <v/>
      </c>
      <c r="AG3630" s="124">
        <f>VLOOKUP(IFERROR(MID(AE3630,1,(FIND(",",AE3630,1)-1)),AE3630),Facility_Region_Mapping,2,FALSE)</f>
        <v/>
      </c>
      <c r="AH3630" s="124" t="n"/>
      <c r="AI3630" s="124">
        <f>IF(C3630&lt;&gt;"",IF(M3630="ESM User",getInterfaceName($C3630),"NA"),"")</f>
        <v/>
      </c>
      <c r="AJ3630" s="116">
        <f>IF(Q3630&lt;&gt;"",DATE(YEAR(Q3630), MONTH(Q3630), DAY(Q3630)),"")</f>
        <v/>
      </c>
      <c r="AK3630" s="130">
        <f>IF(Q3630&lt;&gt;0,Q3630-N3630,TODAY()-N3630)</f>
        <v/>
      </c>
      <c r="AL3630" s="112">
        <f>IF(F3630="Re-assigned",0,IF(H3630="Closed",0,IF(H3630="Service Restored",0,IF(H3630="",0,1))))</f>
        <v/>
      </c>
      <c r="AM3630" s="124">
        <f>IF(AL3630=0,"",IF(AK3630&gt;20.99,"Aged","Non-Aged"))</f>
        <v/>
      </c>
      <c r="AN3630" s="112">
        <f>IF(Q3630&lt;&gt;"",MONTH(Q3630),"")</f>
        <v/>
      </c>
      <c r="AO3630" s="112">
        <f>IFERROR(VALUE(V3630),0)</f>
        <v/>
      </c>
    </row>
    <row customFormat="1" customHeight="1" ht="29.25" r="3631" s="112" spans="1:41">
      <c r="A3631" s="127" t="n"/>
      <c r="B3631" s="113" t="n"/>
      <c r="C3631" s="127" t="n"/>
      <c r="D3631" s="127" t="n"/>
      <c r="E3631" s="114">
        <f>IF(F3631 &lt;&gt; "",VLOOKUP(F3631,CategoryLookup,2,FALSE), "")</f>
        <v/>
      </c>
      <c r="F3631" s="126" t="n"/>
      <c r="G3631" s="127" t="n"/>
      <c r="H3631" s="127" t="n"/>
      <c r="I3631" s="127" t="n"/>
      <c r="J3631" s="127" t="n"/>
      <c r="K3631" s="127" t="n"/>
      <c r="L3631" s="127" t="n"/>
      <c r="M3631" s="127" t="n"/>
      <c r="N3631" s="120" t="n"/>
      <c r="O3631" s="120" t="n"/>
      <c r="P3631" s="120" t="n"/>
      <c r="Q3631" s="120" t="n"/>
      <c r="R3631" s="121" t="n"/>
      <c r="S3631" s="121" t="n"/>
      <c r="T3631" s="121" t="n"/>
      <c r="U3631" s="121" t="n"/>
      <c r="V3631" s="117">
        <f>IF(P3631="NA","NA",IF(P3631&lt;&gt;"",TEXT(P3631-N3631,"[h].mm"),""))</f>
        <v/>
      </c>
      <c r="W3631" s="118">
        <f>IF(AND(R3631="",S3631=""),"",R3631+S3631)</f>
        <v/>
      </c>
      <c r="X3631" s="116">
        <f>IF(O3631&lt;&gt;"",DATE(YEAR(O3631), MONTH(O3631), DAY(O3631)),"")</f>
        <v/>
      </c>
      <c r="Y3631" s="122" t="n"/>
      <c r="Z3631" s="123" t="n"/>
      <c r="AA3631" s="117">
        <f>IF(F3631="Re-assigned","NA",IF(W3631="","",IF(W3631&gt;=VLOOKUP(D3631,SLAMatrix,3,FALSE),"Yes",IF(W3631&lt;VLOOKUP(D3631,SLAMatrix,2,FALSE),"No","Internal"))))</f>
        <v/>
      </c>
      <c r="AB3631" s="123" t="n"/>
      <c r="AC3631" s="123" t="n"/>
      <c r="AD3631" s="119" t="n"/>
      <c r="AE3631" s="125" t="n"/>
      <c r="AF3631" s="124">
        <f>MONTH(O3631)</f>
        <v/>
      </c>
      <c r="AG3631" s="124">
        <f>VLOOKUP(IFERROR(MID(AE3631,1,(FIND(",",AE3631,1)-1)),AE3631),Facility_Region_Mapping,2,FALSE)</f>
        <v/>
      </c>
      <c r="AH3631" s="124" t="n"/>
      <c r="AI3631" s="124">
        <f>IF(C3631&lt;&gt;"",IF(M3631="ESM User",getInterfaceName($C3631),"NA"),"")</f>
        <v/>
      </c>
      <c r="AJ3631" s="116">
        <f>IF(Q3631&lt;&gt;"",DATE(YEAR(Q3631), MONTH(Q3631), DAY(Q3631)),"")</f>
        <v/>
      </c>
      <c r="AK3631" s="130">
        <f>IF(Q3631&lt;&gt;0,Q3631-N3631,TODAY()-N3631)</f>
        <v/>
      </c>
      <c r="AL3631" s="112">
        <f>IF(F3631="Re-assigned",0,IF(H3631="Closed",0,IF(H3631="Service Restored",0,IF(H3631="",0,1))))</f>
        <v/>
      </c>
      <c r="AM3631" s="124">
        <f>IF(AL3631=0,"",IF(AK3631&gt;20.99,"Aged","Non-Aged"))</f>
        <v/>
      </c>
      <c r="AN3631" s="112">
        <f>IF(Q3631&lt;&gt;"",MONTH(Q3631),"")</f>
        <v/>
      </c>
      <c r="AO3631" s="112">
        <f>IFERROR(VALUE(V3631),0)</f>
        <v/>
      </c>
    </row>
    <row customFormat="1" customHeight="1" ht="29.25" r="3632" s="112" spans="1:41">
      <c r="A3632" s="127" t="n"/>
      <c r="B3632" s="113" t="n"/>
      <c r="C3632" s="127" t="n"/>
      <c r="D3632" s="127" t="n"/>
      <c r="E3632" s="114">
        <f>IF(F3632 &lt;&gt; "",VLOOKUP(F3632,CategoryLookup,2,FALSE), "")</f>
        <v/>
      </c>
      <c r="F3632" s="126" t="n"/>
      <c r="G3632" s="127" t="n"/>
      <c r="H3632" s="127" t="n"/>
      <c r="I3632" s="127" t="n"/>
      <c r="J3632" s="127" t="n"/>
      <c r="K3632" s="127" t="n"/>
      <c r="L3632" s="127" t="n"/>
      <c r="M3632" s="127" t="n"/>
      <c r="N3632" s="120" t="n"/>
      <c r="O3632" s="120" t="n"/>
      <c r="P3632" s="120" t="n"/>
      <c r="Q3632" s="120" t="n"/>
      <c r="R3632" s="121" t="n"/>
      <c r="S3632" s="121" t="n"/>
      <c r="T3632" s="121" t="n"/>
      <c r="U3632" s="121" t="n"/>
      <c r="V3632" s="117">
        <f>IF(P3632="NA","NA",IF(P3632&lt;&gt;"",TEXT(P3632-N3632,"[h].mm"),""))</f>
        <v/>
      </c>
      <c r="W3632" s="118">
        <f>IF(AND(R3632="",S3632=""),"",R3632+S3632)</f>
        <v/>
      </c>
      <c r="X3632" s="116">
        <f>IF(O3632&lt;&gt;"",DATE(YEAR(O3632), MONTH(O3632), DAY(O3632)),"")</f>
        <v/>
      </c>
      <c r="Y3632" s="122" t="n"/>
      <c r="Z3632" s="123" t="n"/>
      <c r="AA3632" s="117">
        <f>IF(F3632="Re-assigned","NA",IF(W3632="","",IF(W3632&gt;=VLOOKUP(D3632,SLAMatrix,3,FALSE),"Yes",IF(W3632&lt;VLOOKUP(D3632,SLAMatrix,2,FALSE),"No","Internal"))))</f>
        <v/>
      </c>
      <c r="AB3632" s="123" t="n"/>
      <c r="AC3632" s="123" t="n"/>
      <c r="AD3632" s="119" t="n"/>
      <c r="AE3632" s="125" t="n"/>
      <c r="AF3632" s="124">
        <f>MONTH(O3632)</f>
        <v/>
      </c>
      <c r="AG3632" s="124">
        <f>VLOOKUP(IFERROR(MID(AE3632,1,(FIND(",",AE3632,1)-1)),AE3632),Facility_Region_Mapping,2,FALSE)</f>
        <v/>
      </c>
      <c r="AH3632" s="124" t="n"/>
      <c r="AI3632" s="124">
        <f>IF(C3632&lt;&gt;"",IF(M3632="ESM User",getInterfaceName($C3632),"NA"),"")</f>
        <v/>
      </c>
      <c r="AJ3632" s="116">
        <f>IF(Q3632&lt;&gt;"",DATE(YEAR(Q3632), MONTH(Q3632), DAY(Q3632)),"")</f>
        <v/>
      </c>
      <c r="AK3632" s="130">
        <f>IF(Q3632&lt;&gt;0,Q3632-N3632,TODAY()-N3632)</f>
        <v/>
      </c>
      <c r="AL3632" s="112">
        <f>IF(F3632="Re-assigned",0,IF(H3632="Closed",0,IF(H3632="Service Restored",0,IF(H3632="",0,1))))</f>
        <v/>
      </c>
      <c r="AM3632" s="124">
        <f>IF(AL3632=0,"",IF(AK3632&gt;20.99,"Aged","Non-Aged"))</f>
        <v/>
      </c>
      <c r="AN3632" s="112">
        <f>IF(Q3632&lt;&gt;"",MONTH(Q3632),"")</f>
        <v/>
      </c>
      <c r="AO3632" s="112">
        <f>IFERROR(VALUE(V3632),0)</f>
        <v/>
      </c>
    </row>
    <row customFormat="1" customHeight="1" ht="29.25" r="3633" s="112" spans="1:41">
      <c r="A3633" s="127" t="n"/>
      <c r="B3633" s="113" t="n"/>
      <c r="C3633" s="127" t="n"/>
      <c r="D3633" s="127" t="n"/>
      <c r="E3633" s="114">
        <f>IF(F3633 &lt;&gt; "",VLOOKUP(F3633,CategoryLookup,2,FALSE), "")</f>
        <v/>
      </c>
      <c r="F3633" s="126" t="n"/>
      <c r="G3633" s="127" t="n"/>
      <c r="H3633" s="127" t="n"/>
      <c r="I3633" s="127" t="n"/>
      <c r="J3633" s="127" t="n"/>
      <c r="K3633" s="127" t="n"/>
      <c r="L3633" s="127" t="n"/>
      <c r="M3633" s="127" t="n"/>
      <c r="N3633" s="120" t="n"/>
      <c r="O3633" s="120" t="n"/>
      <c r="P3633" s="120" t="n"/>
      <c r="Q3633" s="120" t="n"/>
      <c r="R3633" s="121" t="n"/>
      <c r="S3633" s="121" t="n"/>
      <c r="T3633" s="121" t="n"/>
      <c r="U3633" s="121" t="n"/>
      <c r="V3633" s="117">
        <f>IF(P3633="NA","NA",IF(P3633&lt;&gt;"",TEXT(P3633-N3633,"[h].mm"),""))</f>
        <v/>
      </c>
      <c r="W3633" s="118">
        <f>IF(AND(R3633="",S3633=""),"",R3633+S3633)</f>
        <v/>
      </c>
      <c r="X3633" s="116">
        <f>IF(O3633&lt;&gt;"",DATE(YEAR(O3633), MONTH(O3633), DAY(O3633)),"")</f>
        <v/>
      </c>
      <c r="Y3633" s="122" t="n"/>
      <c r="Z3633" s="123" t="n"/>
      <c r="AA3633" s="117">
        <f>IF(F3633="Re-assigned","NA",IF(W3633="","",IF(W3633&gt;=VLOOKUP(D3633,SLAMatrix,3,FALSE),"Yes",IF(W3633&lt;VLOOKUP(D3633,SLAMatrix,2,FALSE),"No","Internal"))))</f>
        <v/>
      </c>
      <c r="AB3633" s="123" t="n"/>
      <c r="AC3633" s="123" t="n"/>
      <c r="AD3633" s="119" t="n"/>
      <c r="AE3633" s="125" t="n"/>
      <c r="AF3633" s="124">
        <f>MONTH(O3633)</f>
        <v/>
      </c>
      <c r="AG3633" s="124">
        <f>VLOOKUP(IFERROR(MID(AE3633,1,(FIND(",",AE3633,1)-1)),AE3633),Facility_Region_Mapping,2,FALSE)</f>
        <v/>
      </c>
      <c r="AH3633" s="124" t="n"/>
      <c r="AI3633" s="124">
        <f>IF(C3633&lt;&gt;"",IF(M3633="ESM User",getInterfaceName($C3633),"NA"),"")</f>
        <v/>
      </c>
      <c r="AJ3633" s="116">
        <f>IF(Q3633&lt;&gt;"",DATE(YEAR(Q3633), MONTH(Q3633), DAY(Q3633)),"")</f>
        <v/>
      </c>
      <c r="AK3633" s="130">
        <f>IF(Q3633&lt;&gt;0,Q3633-N3633,TODAY()-N3633)</f>
        <v/>
      </c>
      <c r="AL3633" s="112">
        <f>IF(F3633="Re-assigned",0,IF(H3633="Closed",0,IF(H3633="Service Restored",0,IF(H3633="",0,1))))</f>
        <v/>
      </c>
      <c r="AM3633" s="124">
        <f>IF(AL3633=0,"",IF(AK3633&gt;20.99,"Aged","Non-Aged"))</f>
        <v/>
      </c>
      <c r="AN3633" s="112">
        <f>IF(Q3633&lt;&gt;"",MONTH(Q3633),"")</f>
        <v/>
      </c>
      <c r="AO3633" s="112">
        <f>IFERROR(VALUE(V3633),0)</f>
        <v/>
      </c>
    </row>
    <row customFormat="1" customHeight="1" ht="29.25" r="3634" s="112" spans="1:41">
      <c r="A3634" s="127" t="n"/>
      <c r="B3634" s="113" t="n"/>
      <c r="C3634" s="127" t="n"/>
      <c r="D3634" s="127" t="n"/>
      <c r="E3634" s="114">
        <f>IF(F3634 &lt;&gt; "",VLOOKUP(F3634,CategoryLookup,2,FALSE), "")</f>
        <v/>
      </c>
      <c r="F3634" s="126" t="n"/>
      <c r="G3634" s="127" t="n"/>
      <c r="H3634" s="127" t="n"/>
      <c r="I3634" s="127" t="n"/>
      <c r="J3634" s="127" t="n"/>
      <c r="K3634" s="127" t="n"/>
      <c r="L3634" s="127" t="n"/>
      <c r="M3634" s="127" t="n"/>
      <c r="N3634" s="120" t="n"/>
      <c r="O3634" s="120" t="n"/>
      <c r="P3634" s="120" t="n"/>
      <c r="Q3634" s="120" t="n"/>
      <c r="R3634" s="121" t="n"/>
      <c r="S3634" s="121" t="n"/>
      <c r="T3634" s="121" t="n"/>
      <c r="U3634" s="121" t="n"/>
      <c r="V3634" s="117">
        <f>IF(P3634="NA","NA",IF(P3634&lt;&gt;"",TEXT(P3634-N3634,"[h].mm"),""))</f>
        <v/>
      </c>
      <c r="W3634" s="118">
        <f>IF(AND(R3634="",S3634=""),"",R3634+S3634)</f>
        <v/>
      </c>
      <c r="X3634" s="116">
        <f>IF(O3634&lt;&gt;"",DATE(YEAR(O3634), MONTH(O3634), DAY(O3634)),"")</f>
        <v/>
      </c>
      <c r="Y3634" s="122" t="n"/>
      <c r="Z3634" s="123" t="n"/>
      <c r="AA3634" s="117">
        <f>IF(F3634="Re-assigned","NA",IF(W3634="","",IF(W3634&gt;=VLOOKUP(D3634,SLAMatrix,3,FALSE),"Yes",IF(W3634&lt;VLOOKUP(D3634,SLAMatrix,2,FALSE),"No","Internal"))))</f>
        <v/>
      </c>
      <c r="AB3634" s="123" t="n"/>
      <c r="AC3634" s="123" t="n"/>
      <c r="AD3634" s="119" t="n"/>
      <c r="AE3634" s="125" t="n"/>
      <c r="AF3634" s="124">
        <f>MONTH(O3634)</f>
        <v/>
      </c>
      <c r="AG3634" s="124">
        <f>VLOOKUP(IFERROR(MID(AE3634,1,(FIND(",",AE3634,1)-1)),AE3634),Facility_Region_Mapping,2,FALSE)</f>
        <v/>
      </c>
      <c r="AH3634" s="124" t="n"/>
      <c r="AI3634" s="124">
        <f>IF(C3634&lt;&gt;"",IF(M3634="ESM User",getInterfaceName($C3634),"NA"),"")</f>
        <v/>
      </c>
      <c r="AJ3634" s="116">
        <f>IF(Q3634&lt;&gt;"",DATE(YEAR(Q3634), MONTH(Q3634), DAY(Q3634)),"")</f>
        <v/>
      </c>
      <c r="AK3634" s="130">
        <f>IF(Q3634&lt;&gt;0,Q3634-N3634,TODAY()-N3634)</f>
        <v/>
      </c>
      <c r="AL3634" s="112">
        <f>IF(F3634="Re-assigned",0,IF(H3634="Closed",0,IF(H3634="Service Restored",0,IF(H3634="",0,1))))</f>
        <v/>
      </c>
      <c r="AM3634" s="124">
        <f>IF(AL3634=0,"",IF(AK3634&gt;20.99,"Aged","Non-Aged"))</f>
        <v/>
      </c>
      <c r="AN3634" s="112">
        <f>IF(Q3634&lt;&gt;"",MONTH(Q3634),"")</f>
        <v/>
      </c>
      <c r="AO3634" s="112">
        <f>IFERROR(VALUE(V3634),0)</f>
        <v/>
      </c>
    </row>
    <row customFormat="1" customHeight="1" ht="29.25" r="3635" s="112" spans="1:41">
      <c r="A3635" s="127" t="n"/>
      <c r="B3635" s="113" t="n"/>
      <c r="C3635" s="127" t="n"/>
      <c r="D3635" s="127" t="n"/>
      <c r="E3635" s="114">
        <f>IF(F3635 &lt;&gt; "",VLOOKUP(F3635,CategoryLookup,2,FALSE), "")</f>
        <v/>
      </c>
      <c r="F3635" s="126" t="n"/>
      <c r="G3635" s="127" t="n"/>
      <c r="H3635" s="127" t="n"/>
      <c r="I3635" s="127" t="n"/>
      <c r="J3635" s="127" t="n"/>
      <c r="K3635" s="127" t="n"/>
      <c r="L3635" s="127" t="n"/>
      <c r="M3635" s="127" t="n"/>
      <c r="N3635" s="120" t="n"/>
      <c r="O3635" s="120" t="n"/>
      <c r="P3635" s="120" t="n"/>
      <c r="Q3635" s="120" t="n"/>
      <c r="R3635" s="121" t="n"/>
      <c r="S3635" s="121" t="n"/>
      <c r="T3635" s="121" t="n"/>
      <c r="U3635" s="121" t="n"/>
      <c r="V3635" s="117">
        <f>IF(P3635="NA","NA",IF(P3635&lt;&gt;"",TEXT(P3635-N3635,"[h].mm"),""))</f>
        <v/>
      </c>
      <c r="W3635" s="118">
        <f>IF(AND(R3635="",S3635=""),"",R3635+S3635)</f>
        <v/>
      </c>
      <c r="X3635" s="116">
        <f>IF(O3635&lt;&gt;"",DATE(YEAR(O3635), MONTH(O3635), DAY(O3635)),"")</f>
        <v/>
      </c>
      <c r="Y3635" s="122" t="n"/>
      <c r="Z3635" s="123" t="n"/>
      <c r="AA3635" s="117">
        <f>IF(F3635="Re-assigned","NA",IF(W3635="","",IF(W3635&gt;=VLOOKUP(D3635,SLAMatrix,3,FALSE),"Yes",IF(W3635&lt;VLOOKUP(D3635,SLAMatrix,2,FALSE),"No","Internal"))))</f>
        <v/>
      </c>
      <c r="AB3635" s="123" t="n"/>
      <c r="AC3635" s="123" t="n"/>
      <c r="AD3635" s="119" t="n"/>
      <c r="AE3635" s="125" t="n"/>
      <c r="AF3635" s="124">
        <f>MONTH(O3635)</f>
        <v/>
      </c>
      <c r="AG3635" s="124">
        <f>VLOOKUP(IFERROR(MID(AE3635,1,(FIND(",",AE3635,1)-1)),AE3635),Facility_Region_Mapping,2,FALSE)</f>
        <v/>
      </c>
      <c r="AH3635" s="124" t="n"/>
      <c r="AI3635" s="124">
        <f>IF(C3635&lt;&gt;"",IF(M3635="ESM User",getInterfaceName($C3635),"NA"),"")</f>
        <v/>
      </c>
      <c r="AJ3635" s="116">
        <f>IF(Q3635&lt;&gt;"",DATE(YEAR(Q3635), MONTH(Q3635), DAY(Q3635)),"")</f>
        <v/>
      </c>
      <c r="AK3635" s="130">
        <f>IF(Q3635&lt;&gt;0,Q3635-N3635,TODAY()-N3635)</f>
        <v/>
      </c>
      <c r="AL3635" s="112">
        <f>IF(F3635="Re-assigned",0,IF(H3635="Closed",0,IF(H3635="Service Restored",0,IF(H3635="",0,1))))</f>
        <v/>
      </c>
      <c r="AM3635" s="124">
        <f>IF(AL3635=0,"",IF(AK3635&gt;20.99,"Aged","Non-Aged"))</f>
        <v/>
      </c>
      <c r="AN3635" s="112">
        <f>IF(Q3635&lt;&gt;"",MONTH(Q3635),"")</f>
        <v/>
      </c>
      <c r="AO3635" s="112">
        <f>IFERROR(VALUE(V3635),0)</f>
        <v/>
      </c>
    </row>
    <row customFormat="1" customHeight="1" ht="29.25" r="3636" s="112" spans="1:41">
      <c r="A3636" s="127" t="n"/>
      <c r="B3636" s="113" t="n"/>
      <c r="C3636" s="127" t="n"/>
      <c r="D3636" s="127" t="n"/>
      <c r="E3636" s="114">
        <f>IF(F3636 &lt;&gt; "",VLOOKUP(F3636,CategoryLookup,2,FALSE), "")</f>
        <v/>
      </c>
      <c r="F3636" s="126" t="n"/>
      <c r="G3636" s="127" t="n"/>
      <c r="H3636" s="127" t="n"/>
      <c r="I3636" s="127" t="n"/>
      <c r="J3636" s="127" t="n"/>
      <c r="K3636" s="127" t="n"/>
      <c r="L3636" s="127" t="n"/>
      <c r="M3636" s="127" t="n"/>
      <c r="N3636" s="120" t="n"/>
      <c r="O3636" s="120" t="n"/>
      <c r="P3636" s="120" t="n"/>
      <c r="Q3636" s="120" t="n"/>
      <c r="R3636" s="121" t="n"/>
      <c r="S3636" s="121" t="n"/>
      <c r="T3636" s="121" t="n"/>
      <c r="U3636" s="121" t="n"/>
      <c r="V3636" s="117">
        <f>IF(P3636="NA","NA",IF(P3636&lt;&gt;"",TEXT(P3636-N3636,"[h].mm"),""))</f>
        <v/>
      </c>
      <c r="W3636" s="118">
        <f>IF(AND(R3636="",S3636=""),"",R3636+S3636)</f>
        <v/>
      </c>
      <c r="X3636" s="116">
        <f>IF(O3636&lt;&gt;"",DATE(YEAR(O3636), MONTH(O3636), DAY(O3636)),"")</f>
        <v/>
      </c>
      <c r="Y3636" s="122" t="n"/>
      <c r="Z3636" s="123" t="n"/>
      <c r="AA3636" s="117">
        <f>IF(F3636="Re-assigned","NA",IF(W3636="","",IF(W3636&gt;=VLOOKUP(D3636,SLAMatrix,3,FALSE),"Yes",IF(W3636&lt;VLOOKUP(D3636,SLAMatrix,2,FALSE),"No","Internal"))))</f>
        <v/>
      </c>
      <c r="AB3636" s="123" t="n"/>
      <c r="AC3636" s="123" t="n"/>
      <c r="AD3636" s="119" t="n"/>
      <c r="AE3636" s="125" t="n"/>
      <c r="AF3636" s="124">
        <f>MONTH(O3636)</f>
        <v/>
      </c>
      <c r="AG3636" s="124">
        <f>VLOOKUP(IFERROR(MID(AE3636,1,(FIND(",",AE3636,1)-1)),AE3636),Facility_Region_Mapping,2,FALSE)</f>
        <v/>
      </c>
      <c r="AH3636" s="124" t="n"/>
      <c r="AI3636" s="124">
        <f>IF(C3636&lt;&gt;"",IF(M3636="ESM User",getInterfaceName($C3636),"NA"),"")</f>
        <v/>
      </c>
      <c r="AJ3636" s="116">
        <f>IF(Q3636&lt;&gt;"",DATE(YEAR(Q3636), MONTH(Q3636), DAY(Q3636)),"")</f>
        <v/>
      </c>
      <c r="AK3636" s="130">
        <f>IF(Q3636&lt;&gt;0,Q3636-N3636,TODAY()-N3636)</f>
        <v/>
      </c>
      <c r="AL3636" s="112">
        <f>IF(F3636="Re-assigned",0,IF(H3636="Closed",0,IF(H3636="Service Restored",0,IF(H3636="",0,1))))</f>
        <v/>
      </c>
      <c r="AM3636" s="124">
        <f>IF(AL3636=0,"",IF(AK3636&gt;20.99,"Aged","Non-Aged"))</f>
        <v/>
      </c>
      <c r="AN3636" s="112">
        <f>IF(Q3636&lt;&gt;"",MONTH(Q3636),"")</f>
        <v/>
      </c>
      <c r="AO3636" s="112">
        <f>IFERROR(VALUE(V3636),0)</f>
        <v/>
      </c>
    </row>
    <row customFormat="1" customHeight="1" ht="29.25" r="3637" s="112" spans="1:41">
      <c r="A3637" s="127" t="n"/>
      <c r="B3637" s="113" t="n"/>
      <c r="C3637" s="127" t="n"/>
      <c r="D3637" s="127" t="n"/>
      <c r="E3637" s="114">
        <f>IF(F3637 &lt;&gt; "",VLOOKUP(F3637,CategoryLookup,2,FALSE), "")</f>
        <v/>
      </c>
      <c r="F3637" s="126" t="n"/>
      <c r="G3637" s="127" t="n"/>
      <c r="H3637" s="127" t="n"/>
      <c r="I3637" s="127" t="n"/>
      <c r="J3637" s="127" t="n"/>
      <c r="K3637" s="127" t="n"/>
      <c r="L3637" s="127" t="n"/>
      <c r="M3637" s="127" t="n"/>
      <c r="N3637" s="120" t="n"/>
      <c r="O3637" s="120" t="n"/>
      <c r="P3637" s="120" t="n"/>
      <c r="Q3637" s="120" t="n"/>
      <c r="R3637" s="121" t="n"/>
      <c r="S3637" s="121" t="n"/>
      <c r="T3637" s="121" t="n"/>
      <c r="U3637" s="121" t="n"/>
      <c r="V3637" s="117">
        <f>IF(P3637="NA","NA",IF(P3637&lt;&gt;"",TEXT(P3637-N3637,"[h].mm"),""))</f>
        <v/>
      </c>
      <c r="W3637" s="118">
        <f>IF(AND(R3637="",S3637=""),"",R3637+S3637)</f>
        <v/>
      </c>
      <c r="X3637" s="116">
        <f>IF(O3637&lt;&gt;"",DATE(YEAR(O3637), MONTH(O3637), DAY(O3637)),"")</f>
        <v/>
      </c>
      <c r="Y3637" s="122" t="n"/>
      <c r="Z3637" s="123" t="n"/>
      <c r="AA3637" s="117">
        <f>IF(F3637="Re-assigned","NA",IF(W3637="","",IF(W3637&gt;=VLOOKUP(D3637,SLAMatrix,3,FALSE),"Yes",IF(W3637&lt;VLOOKUP(D3637,SLAMatrix,2,FALSE),"No","Internal"))))</f>
        <v/>
      </c>
      <c r="AB3637" s="123" t="n"/>
      <c r="AC3637" s="123" t="n"/>
      <c r="AD3637" s="119" t="n"/>
      <c r="AE3637" s="125" t="n"/>
      <c r="AF3637" s="124">
        <f>MONTH(O3637)</f>
        <v/>
      </c>
      <c r="AG3637" s="124">
        <f>VLOOKUP(IFERROR(MID(AE3637,1,(FIND(",",AE3637,1)-1)),AE3637),Facility_Region_Mapping,2,FALSE)</f>
        <v/>
      </c>
      <c r="AH3637" s="124" t="n"/>
      <c r="AI3637" s="124">
        <f>IF(C3637&lt;&gt;"",IF(M3637="ESM User",getInterfaceName($C3637),"NA"),"")</f>
        <v/>
      </c>
      <c r="AJ3637" s="116">
        <f>IF(Q3637&lt;&gt;"",DATE(YEAR(Q3637), MONTH(Q3637), DAY(Q3637)),"")</f>
        <v/>
      </c>
      <c r="AK3637" s="130">
        <f>IF(Q3637&lt;&gt;0,Q3637-N3637,TODAY()-N3637)</f>
        <v/>
      </c>
      <c r="AL3637" s="112">
        <f>IF(F3637="Re-assigned",0,IF(H3637="Closed",0,IF(H3637="Service Restored",0,IF(H3637="",0,1))))</f>
        <v/>
      </c>
      <c r="AM3637" s="124">
        <f>IF(AL3637=0,"",IF(AK3637&gt;20.99,"Aged","Non-Aged"))</f>
        <v/>
      </c>
      <c r="AN3637" s="112">
        <f>IF(Q3637&lt;&gt;"",MONTH(Q3637),"")</f>
        <v/>
      </c>
      <c r="AO3637" s="112">
        <f>IFERROR(VALUE(V3637),0)</f>
        <v/>
      </c>
    </row>
    <row customFormat="1" customHeight="1" ht="29.25" r="3638" s="112" spans="1:41">
      <c r="A3638" s="127" t="n"/>
      <c r="B3638" s="113" t="n"/>
      <c r="C3638" s="127" t="n"/>
      <c r="D3638" s="127" t="n"/>
      <c r="E3638" s="114">
        <f>IF(F3638 &lt;&gt; "",VLOOKUP(F3638,CategoryLookup,2,FALSE), "")</f>
        <v/>
      </c>
      <c r="F3638" s="126" t="n"/>
      <c r="G3638" s="127" t="n"/>
      <c r="H3638" s="127" t="n"/>
      <c r="I3638" s="127" t="n"/>
      <c r="J3638" s="127" t="n"/>
      <c r="K3638" s="127" t="n"/>
      <c r="L3638" s="127" t="n"/>
      <c r="M3638" s="127" t="n"/>
      <c r="N3638" s="120" t="n"/>
      <c r="O3638" s="120" t="n"/>
      <c r="P3638" s="120" t="n"/>
      <c r="Q3638" s="120" t="n"/>
      <c r="R3638" s="121" t="n"/>
      <c r="S3638" s="121" t="n"/>
      <c r="T3638" s="121" t="n"/>
      <c r="U3638" s="121" t="n"/>
      <c r="V3638" s="117">
        <f>IF(P3638="NA","NA",IF(P3638&lt;&gt;"",TEXT(P3638-N3638,"[h].mm"),""))</f>
        <v/>
      </c>
      <c r="W3638" s="118">
        <f>IF(AND(R3638="",S3638=""),"",R3638+S3638)</f>
        <v/>
      </c>
      <c r="X3638" s="116">
        <f>IF(O3638&lt;&gt;"",DATE(YEAR(O3638), MONTH(O3638), DAY(O3638)),"")</f>
        <v/>
      </c>
      <c r="Y3638" s="122" t="n"/>
      <c r="Z3638" s="123" t="n"/>
      <c r="AA3638" s="117">
        <f>IF(F3638="Re-assigned","NA",IF(W3638="","",IF(W3638&gt;=VLOOKUP(D3638,SLAMatrix,3,FALSE),"Yes",IF(W3638&lt;VLOOKUP(D3638,SLAMatrix,2,FALSE),"No","Internal"))))</f>
        <v/>
      </c>
      <c r="AB3638" s="123" t="n"/>
      <c r="AC3638" s="123" t="n"/>
      <c r="AD3638" s="119" t="n"/>
      <c r="AE3638" s="125" t="n"/>
      <c r="AF3638" s="124">
        <f>MONTH(O3638)</f>
        <v/>
      </c>
      <c r="AG3638" s="124">
        <f>VLOOKUP(IFERROR(MID(AE3638,1,(FIND(",",AE3638,1)-1)),AE3638),Facility_Region_Mapping,2,FALSE)</f>
        <v/>
      </c>
      <c r="AH3638" s="124" t="n"/>
      <c r="AI3638" s="124">
        <f>IF(C3638&lt;&gt;"",IF(M3638="ESM User",getInterfaceName($C3638),"NA"),"")</f>
        <v/>
      </c>
      <c r="AJ3638" s="116">
        <f>IF(Q3638&lt;&gt;"",DATE(YEAR(Q3638), MONTH(Q3638), DAY(Q3638)),"")</f>
        <v/>
      </c>
      <c r="AK3638" s="130">
        <f>IF(Q3638&lt;&gt;0,Q3638-N3638,TODAY()-N3638)</f>
        <v/>
      </c>
      <c r="AL3638" s="112">
        <f>IF(F3638="Re-assigned",0,IF(H3638="Closed",0,IF(H3638="Service Restored",0,IF(H3638="",0,1))))</f>
        <v/>
      </c>
      <c r="AM3638" s="124">
        <f>IF(AL3638=0,"",IF(AK3638&gt;20.99,"Aged","Non-Aged"))</f>
        <v/>
      </c>
      <c r="AN3638" s="112">
        <f>IF(Q3638&lt;&gt;"",MONTH(Q3638),"")</f>
        <v/>
      </c>
      <c r="AO3638" s="112">
        <f>IFERROR(VALUE(V3638),0)</f>
        <v/>
      </c>
    </row>
    <row customFormat="1" customHeight="1" ht="29.25" r="3639" s="112" spans="1:41">
      <c r="A3639" s="127" t="n"/>
      <c r="B3639" s="113" t="n"/>
      <c r="C3639" s="127" t="n"/>
      <c r="D3639" s="127" t="n"/>
      <c r="E3639" s="114">
        <f>IF(F3639 &lt;&gt; "",VLOOKUP(F3639,CategoryLookup,2,FALSE), "")</f>
        <v/>
      </c>
      <c r="F3639" s="126" t="n"/>
      <c r="G3639" s="127" t="n"/>
      <c r="H3639" s="127" t="n"/>
      <c r="I3639" s="127" t="n"/>
      <c r="J3639" s="127" t="n"/>
      <c r="K3639" s="127" t="n"/>
      <c r="L3639" s="127" t="n"/>
      <c r="M3639" s="127" t="n"/>
      <c r="N3639" s="120" t="n"/>
      <c r="O3639" s="120" t="n"/>
      <c r="P3639" s="120" t="n"/>
      <c r="Q3639" s="120" t="n"/>
      <c r="R3639" s="121" t="n"/>
      <c r="S3639" s="121" t="n"/>
      <c r="T3639" s="121" t="n"/>
      <c r="U3639" s="121" t="n"/>
      <c r="V3639" s="117">
        <f>IF(P3639="NA","NA",IF(P3639&lt;&gt;"",TEXT(P3639-N3639,"[h].mm"),""))</f>
        <v/>
      </c>
      <c r="W3639" s="118">
        <f>IF(AND(R3639="",S3639=""),"",R3639+S3639)</f>
        <v/>
      </c>
      <c r="X3639" s="116">
        <f>IF(O3639&lt;&gt;"",DATE(YEAR(O3639), MONTH(O3639), DAY(O3639)),"")</f>
        <v/>
      </c>
      <c r="Y3639" s="122" t="n"/>
      <c r="Z3639" s="123" t="n"/>
      <c r="AA3639" s="117">
        <f>IF(F3639="Re-assigned","NA",IF(W3639="","",IF(W3639&gt;=VLOOKUP(D3639,SLAMatrix,3,FALSE),"Yes",IF(W3639&lt;VLOOKUP(D3639,SLAMatrix,2,FALSE),"No","Internal"))))</f>
        <v/>
      </c>
      <c r="AB3639" s="123" t="n"/>
      <c r="AC3639" s="123" t="n"/>
      <c r="AD3639" s="119" t="n"/>
      <c r="AE3639" s="125" t="n"/>
      <c r="AF3639" s="124">
        <f>MONTH(O3639)</f>
        <v/>
      </c>
      <c r="AG3639" s="124">
        <f>VLOOKUP(IFERROR(MID(AE3639,1,(FIND(",",AE3639,1)-1)),AE3639),Facility_Region_Mapping,2,FALSE)</f>
        <v/>
      </c>
      <c r="AH3639" s="124" t="n"/>
      <c r="AI3639" s="124">
        <f>IF(C3639&lt;&gt;"",IF(M3639="ESM User",getInterfaceName($C3639),"NA"),"")</f>
        <v/>
      </c>
      <c r="AJ3639" s="116">
        <f>IF(Q3639&lt;&gt;"",DATE(YEAR(Q3639), MONTH(Q3639), DAY(Q3639)),"")</f>
        <v/>
      </c>
      <c r="AK3639" s="130">
        <f>IF(Q3639&lt;&gt;0,Q3639-N3639,TODAY()-N3639)</f>
        <v/>
      </c>
      <c r="AL3639" s="112">
        <f>IF(F3639="Re-assigned",0,IF(H3639="Closed",0,IF(H3639="Service Restored",0,IF(H3639="",0,1))))</f>
        <v/>
      </c>
      <c r="AM3639" s="124">
        <f>IF(AL3639=0,"",IF(AK3639&gt;20.99,"Aged","Non-Aged"))</f>
        <v/>
      </c>
      <c r="AN3639" s="112">
        <f>IF(Q3639&lt;&gt;"",MONTH(Q3639),"")</f>
        <v/>
      </c>
      <c r="AO3639" s="112">
        <f>IFERROR(VALUE(V3639),0)</f>
        <v/>
      </c>
    </row>
    <row customFormat="1" customHeight="1" ht="29.25" r="3640" s="112" spans="1:41">
      <c r="A3640" s="127" t="n"/>
      <c r="B3640" s="113" t="n"/>
      <c r="C3640" s="127" t="n"/>
      <c r="D3640" s="127" t="n"/>
      <c r="E3640" s="114">
        <f>IF(F3640 &lt;&gt; "",VLOOKUP(F3640,CategoryLookup,2,FALSE), "")</f>
        <v/>
      </c>
      <c r="F3640" s="126" t="n"/>
      <c r="G3640" s="127" t="n"/>
      <c r="H3640" s="127" t="n"/>
      <c r="I3640" s="127" t="n"/>
      <c r="J3640" s="127" t="n"/>
      <c r="K3640" s="127" t="n"/>
      <c r="L3640" s="127" t="n"/>
      <c r="M3640" s="127" t="n"/>
      <c r="N3640" s="120" t="n"/>
      <c r="O3640" s="120" t="n"/>
      <c r="P3640" s="120" t="n"/>
      <c r="Q3640" s="120" t="n"/>
      <c r="R3640" s="121" t="n"/>
      <c r="S3640" s="121" t="n"/>
      <c r="T3640" s="121" t="n"/>
      <c r="U3640" s="121" t="n"/>
      <c r="V3640" s="117">
        <f>IF(P3640="NA","NA",IF(P3640&lt;&gt;"",TEXT(P3640-N3640,"[h].mm"),""))</f>
        <v/>
      </c>
      <c r="W3640" s="118">
        <f>IF(AND(R3640="",S3640=""),"",R3640+S3640)</f>
        <v/>
      </c>
      <c r="X3640" s="116">
        <f>IF(O3640&lt;&gt;"",DATE(YEAR(O3640), MONTH(O3640), DAY(O3640)),"")</f>
        <v/>
      </c>
      <c r="Y3640" s="122" t="n"/>
      <c r="Z3640" s="123" t="n"/>
      <c r="AA3640" s="117">
        <f>IF(F3640="Re-assigned","NA",IF(W3640="","",IF(W3640&gt;=VLOOKUP(D3640,SLAMatrix,3,FALSE),"Yes",IF(W3640&lt;VLOOKUP(D3640,SLAMatrix,2,FALSE),"No","Internal"))))</f>
        <v/>
      </c>
      <c r="AB3640" s="123" t="n"/>
      <c r="AC3640" s="123" t="n"/>
      <c r="AD3640" s="119" t="n"/>
      <c r="AE3640" s="125" t="n"/>
      <c r="AF3640" s="124">
        <f>MONTH(O3640)</f>
        <v/>
      </c>
      <c r="AG3640" s="124">
        <f>VLOOKUP(IFERROR(MID(AE3640,1,(FIND(",",AE3640,1)-1)),AE3640),Facility_Region_Mapping,2,FALSE)</f>
        <v/>
      </c>
      <c r="AH3640" s="124" t="n"/>
      <c r="AI3640" s="124">
        <f>IF(C3640&lt;&gt;"",IF(M3640="ESM User",getInterfaceName($C3640),"NA"),"")</f>
        <v/>
      </c>
      <c r="AJ3640" s="116">
        <f>IF(Q3640&lt;&gt;"",DATE(YEAR(Q3640), MONTH(Q3640), DAY(Q3640)),"")</f>
        <v/>
      </c>
      <c r="AK3640" s="130">
        <f>IF(Q3640&lt;&gt;0,Q3640-N3640,TODAY()-N3640)</f>
        <v/>
      </c>
      <c r="AL3640" s="112">
        <f>IF(F3640="Re-assigned",0,IF(H3640="Closed",0,IF(H3640="Service Restored",0,IF(H3640="",0,1))))</f>
        <v/>
      </c>
      <c r="AM3640" s="124">
        <f>IF(AL3640=0,"",IF(AK3640&gt;20.99,"Aged","Non-Aged"))</f>
        <v/>
      </c>
      <c r="AN3640" s="112">
        <f>IF(Q3640&lt;&gt;"",MONTH(Q3640),"")</f>
        <v/>
      </c>
      <c r="AO3640" s="112">
        <f>IFERROR(VALUE(V3640),0)</f>
        <v/>
      </c>
    </row>
    <row customFormat="1" customHeight="1" ht="29.25" r="3641" s="112" spans="1:41">
      <c r="A3641" s="127" t="n"/>
      <c r="B3641" s="113" t="n"/>
      <c r="C3641" s="127" t="n"/>
      <c r="D3641" s="127" t="n"/>
      <c r="E3641" s="114">
        <f>IF(F3641 &lt;&gt; "",VLOOKUP(F3641,CategoryLookup,2,FALSE), "")</f>
        <v/>
      </c>
      <c r="F3641" s="126" t="n"/>
      <c r="G3641" s="127" t="n"/>
      <c r="H3641" s="127" t="n"/>
      <c r="I3641" s="127" t="n"/>
      <c r="J3641" s="127" t="n"/>
      <c r="K3641" s="127" t="n"/>
      <c r="L3641" s="127" t="n"/>
      <c r="M3641" s="127" t="n"/>
      <c r="N3641" s="120" t="n"/>
      <c r="O3641" s="120" t="n"/>
      <c r="P3641" s="120" t="n"/>
      <c r="Q3641" s="120" t="n"/>
      <c r="R3641" s="121" t="n"/>
      <c r="S3641" s="121" t="n"/>
      <c r="T3641" s="121" t="n"/>
      <c r="U3641" s="121" t="n"/>
      <c r="V3641" s="117">
        <f>IF(P3641="NA","NA",IF(P3641&lt;&gt;"",TEXT(P3641-N3641,"[h].mm"),""))</f>
        <v/>
      </c>
      <c r="W3641" s="118">
        <f>IF(AND(R3641="",S3641=""),"",R3641+S3641)</f>
        <v/>
      </c>
      <c r="X3641" s="116">
        <f>IF(O3641&lt;&gt;"",DATE(YEAR(O3641), MONTH(O3641), DAY(O3641)),"")</f>
        <v/>
      </c>
      <c r="Y3641" s="122" t="n"/>
      <c r="Z3641" s="123" t="n"/>
      <c r="AA3641" s="117">
        <f>IF(F3641="Re-assigned","NA",IF(W3641="","",IF(W3641&gt;=VLOOKUP(D3641,SLAMatrix,3,FALSE),"Yes",IF(W3641&lt;VLOOKUP(D3641,SLAMatrix,2,FALSE),"No","Internal"))))</f>
        <v/>
      </c>
      <c r="AB3641" s="123" t="n"/>
      <c r="AC3641" s="123" t="n"/>
      <c r="AD3641" s="119" t="n"/>
      <c r="AE3641" s="125" t="n"/>
      <c r="AF3641" s="124">
        <f>MONTH(O3641)</f>
        <v/>
      </c>
      <c r="AG3641" s="124">
        <f>VLOOKUP(IFERROR(MID(AE3641,1,(FIND(",",AE3641,1)-1)),AE3641),Facility_Region_Mapping,2,FALSE)</f>
        <v/>
      </c>
      <c r="AH3641" s="124" t="n"/>
      <c r="AI3641" s="124">
        <f>IF(C3641&lt;&gt;"",IF(M3641="ESM User",getInterfaceName($C3641),"NA"),"")</f>
        <v/>
      </c>
      <c r="AJ3641" s="116">
        <f>IF(Q3641&lt;&gt;"",DATE(YEAR(Q3641), MONTH(Q3641), DAY(Q3641)),"")</f>
        <v/>
      </c>
      <c r="AK3641" s="130">
        <f>IF(Q3641&lt;&gt;0,Q3641-N3641,TODAY()-N3641)</f>
        <v/>
      </c>
      <c r="AL3641" s="112">
        <f>IF(F3641="Re-assigned",0,IF(H3641="Closed",0,IF(H3641="Service Restored",0,IF(H3641="",0,1))))</f>
        <v/>
      </c>
      <c r="AM3641" s="124">
        <f>IF(AL3641=0,"",IF(AK3641&gt;20.99,"Aged","Non-Aged"))</f>
        <v/>
      </c>
      <c r="AN3641" s="112">
        <f>IF(Q3641&lt;&gt;"",MONTH(Q3641),"")</f>
        <v/>
      </c>
      <c r="AO3641" s="112">
        <f>IFERROR(VALUE(V3641),0)</f>
        <v/>
      </c>
    </row>
    <row customFormat="1" customHeight="1" ht="29.25" r="3642" s="112" spans="1:41">
      <c r="A3642" s="127" t="n"/>
      <c r="B3642" s="113" t="n"/>
      <c r="C3642" s="127" t="n"/>
      <c r="D3642" s="127" t="n"/>
      <c r="E3642" s="114">
        <f>IF(F3642 &lt;&gt; "",VLOOKUP(F3642,CategoryLookup,2,FALSE), "")</f>
        <v/>
      </c>
      <c r="F3642" s="126" t="n"/>
      <c r="G3642" s="127" t="n"/>
      <c r="H3642" s="127" t="n"/>
      <c r="I3642" s="127" t="n"/>
      <c r="J3642" s="127" t="n"/>
      <c r="K3642" s="127" t="n"/>
      <c r="L3642" s="127" t="n"/>
      <c r="M3642" s="127" t="n"/>
      <c r="N3642" s="120" t="n"/>
      <c r="O3642" s="120" t="n"/>
      <c r="P3642" s="120" t="n"/>
      <c r="Q3642" s="120" t="n"/>
      <c r="R3642" s="121" t="n"/>
      <c r="S3642" s="121" t="n"/>
      <c r="T3642" s="121" t="n"/>
      <c r="U3642" s="121" t="n"/>
      <c r="V3642" s="117">
        <f>IF(P3642="NA","NA",IF(P3642&lt;&gt;"",TEXT(P3642-N3642,"[h].mm"),""))</f>
        <v/>
      </c>
      <c r="W3642" s="118">
        <f>IF(AND(R3642="",S3642=""),"",R3642+S3642)</f>
        <v/>
      </c>
      <c r="X3642" s="116">
        <f>IF(O3642&lt;&gt;"",DATE(YEAR(O3642), MONTH(O3642), DAY(O3642)),"")</f>
        <v/>
      </c>
      <c r="Y3642" s="122" t="n"/>
      <c r="Z3642" s="123" t="n"/>
      <c r="AA3642" s="117">
        <f>IF(F3642="Re-assigned","NA",IF(W3642="","",IF(W3642&gt;=VLOOKUP(D3642,SLAMatrix,3,FALSE),"Yes",IF(W3642&lt;VLOOKUP(D3642,SLAMatrix,2,FALSE),"No","Internal"))))</f>
        <v/>
      </c>
      <c r="AB3642" s="123" t="n"/>
      <c r="AC3642" s="123" t="n"/>
      <c r="AD3642" s="119" t="n"/>
      <c r="AE3642" s="125" t="n"/>
      <c r="AF3642" s="124">
        <f>MONTH(O3642)</f>
        <v/>
      </c>
      <c r="AG3642" s="124">
        <f>VLOOKUP(IFERROR(MID(AE3642,1,(FIND(",",AE3642,1)-1)),AE3642),Facility_Region_Mapping,2,FALSE)</f>
        <v/>
      </c>
      <c r="AH3642" s="124" t="n"/>
      <c r="AI3642" s="124">
        <f>IF(C3642&lt;&gt;"",IF(M3642="ESM User",getInterfaceName($C3642),"NA"),"")</f>
        <v/>
      </c>
      <c r="AJ3642" s="116">
        <f>IF(Q3642&lt;&gt;"",DATE(YEAR(Q3642), MONTH(Q3642), DAY(Q3642)),"")</f>
        <v/>
      </c>
      <c r="AK3642" s="130">
        <f>IF(Q3642&lt;&gt;0,Q3642-N3642,TODAY()-N3642)</f>
        <v/>
      </c>
      <c r="AL3642" s="112">
        <f>IF(F3642="Re-assigned",0,IF(H3642="Closed",0,IF(H3642="Service Restored",0,IF(H3642="",0,1))))</f>
        <v/>
      </c>
      <c r="AM3642" s="124">
        <f>IF(AL3642=0,"",IF(AK3642&gt;20.99,"Aged","Non-Aged"))</f>
        <v/>
      </c>
      <c r="AN3642" s="112">
        <f>IF(Q3642&lt;&gt;"",MONTH(Q3642),"")</f>
        <v/>
      </c>
      <c r="AO3642" s="112">
        <f>IFERROR(VALUE(V3642),0)</f>
        <v/>
      </c>
    </row>
    <row customFormat="1" customHeight="1" ht="29.25" r="3643" s="112" spans="1:41">
      <c r="A3643" s="127" t="n"/>
      <c r="B3643" s="113" t="n"/>
      <c r="C3643" s="127" t="n"/>
      <c r="D3643" s="127" t="n"/>
      <c r="E3643" s="114">
        <f>IF(F3643 &lt;&gt; "",VLOOKUP(F3643,CategoryLookup,2,FALSE), "")</f>
        <v/>
      </c>
      <c r="F3643" s="126" t="n"/>
      <c r="G3643" s="127" t="n"/>
      <c r="H3643" s="127" t="n"/>
      <c r="I3643" s="127" t="n"/>
      <c r="J3643" s="127" t="n"/>
      <c r="K3643" s="127" t="n"/>
      <c r="L3643" s="127" t="n"/>
      <c r="M3643" s="127" t="n"/>
      <c r="N3643" s="120" t="n"/>
      <c r="O3643" s="120" t="n"/>
      <c r="P3643" s="120" t="n"/>
      <c r="Q3643" s="120" t="n"/>
      <c r="R3643" s="121" t="n"/>
      <c r="S3643" s="121" t="n"/>
      <c r="T3643" s="121" t="n"/>
      <c r="U3643" s="121" t="n"/>
      <c r="V3643" s="117">
        <f>IF(P3643="NA","NA",IF(P3643&lt;&gt;"",TEXT(P3643-N3643,"[h].mm"),""))</f>
        <v/>
      </c>
      <c r="W3643" s="118">
        <f>IF(AND(R3643="",S3643=""),"",R3643+S3643)</f>
        <v/>
      </c>
      <c r="X3643" s="116">
        <f>IF(O3643&lt;&gt;"",DATE(YEAR(O3643), MONTH(O3643), DAY(O3643)),"")</f>
        <v/>
      </c>
      <c r="Y3643" s="122" t="n"/>
      <c r="Z3643" s="123" t="n"/>
      <c r="AA3643" s="117">
        <f>IF(F3643="Re-assigned","NA",IF(W3643="","",IF(W3643&gt;=VLOOKUP(D3643,SLAMatrix,3,FALSE),"Yes",IF(W3643&lt;VLOOKUP(D3643,SLAMatrix,2,FALSE),"No","Internal"))))</f>
        <v/>
      </c>
      <c r="AB3643" s="123" t="n"/>
      <c r="AC3643" s="123" t="n"/>
      <c r="AD3643" s="119" t="n"/>
      <c r="AE3643" s="125" t="n"/>
      <c r="AF3643" s="124">
        <f>MONTH(O3643)</f>
        <v/>
      </c>
      <c r="AG3643" s="124">
        <f>VLOOKUP(IFERROR(MID(AE3643,1,(FIND(",",AE3643,1)-1)),AE3643),Facility_Region_Mapping,2,FALSE)</f>
        <v/>
      </c>
      <c r="AH3643" s="124" t="n"/>
      <c r="AI3643" s="124">
        <f>IF(C3643&lt;&gt;"",IF(M3643="ESM User",getInterfaceName($C3643),"NA"),"")</f>
        <v/>
      </c>
      <c r="AJ3643" s="116">
        <f>IF(Q3643&lt;&gt;"",DATE(YEAR(Q3643), MONTH(Q3643), DAY(Q3643)),"")</f>
        <v/>
      </c>
      <c r="AK3643" s="130">
        <f>IF(Q3643&lt;&gt;0,Q3643-N3643,TODAY()-N3643)</f>
        <v/>
      </c>
      <c r="AL3643" s="112">
        <f>IF(F3643="Re-assigned",0,IF(H3643="Closed",0,IF(H3643="Service Restored",0,IF(H3643="",0,1))))</f>
        <v/>
      </c>
      <c r="AM3643" s="124">
        <f>IF(AL3643=0,"",IF(AK3643&gt;20.99,"Aged","Non-Aged"))</f>
        <v/>
      </c>
      <c r="AN3643" s="112">
        <f>IF(Q3643&lt;&gt;"",MONTH(Q3643),"")</f>
        <v/>
      </c>
      <c r="AO3643" s="112">
        <f>IFERROR(VALUE(V3643),0)</f>
        <v/>
      </c>
    </row>
    <row customFormat="1" customHeight="1" ht="29.25" r="3644" s="112" spans="1:41">
      <c r="A3644" s="127" t="n"/>
      <c r="B3644" s="113" t="n"/>
      <c r="C3644" s="127" t="n"/>
      <c r="D3644" s="127" t="n"/>
      <c r="E3644" s="114">
        <f>IF(F3644 &lt;&gt; "",VLOOKUP(F3644,CategoryLookup,2,FALSE), "")</f>
        <v/>
      </c>
      <c r="F3644" s="126" t="n"/>
      <c r="G3644" s="127" t="n"/>
      <c r="H3644" s="127" t="n"/>
      <c r="I3644" s="127" t="n"/>
      <c r="J3644" s="127" t="n"/>
      <c r="K3644" s="127" t="n"/>
      <c r="L3644" s="127" t="n"/>
      <c r="M3644" s="127" t="n"/>
      <c r="N3644" s="120" t="n"/>
      <c r="O3644" s="120" t="n"/>
      <c r="P3644" s="120" t="n"/>
      <c r="Q3644" s="120" t="n"/>
      <c r="R3644" s="121" t="n"/>
      <c r="S3644" s="121" t="n"/>
      <c r="T3644" s="121" t="n"/>
      <c r="U3644" s="121" t="n"/>
      <c r="V3644" s="117">
        <f>IF(P3644="NA","NA",IF(P3644&lt;&gt;"",TEXT(P3644-N3644,"[h].mm"),""))</f>
        <v/>
      </c>
      <c r="W3644" s="118">
        <f>IF(AND(R3644="",S3644=""),"",R3644+S3644)</f>
        <v/>
      </c>
      <c r="X3644" s="116">
        <f>IF(O3644&lt;&gt;"",DATE(YEAR(O3644), MONTH(O3644), DAY(O3644)),"")</f>
        <v/>
      </c>
      <c r="Y3644" s="122" t="n"/>
      <c r="Z3644" s="123" t="n"/>
      <c r="AA3644" s="117">
        <f>IF(F3644="Re-assigned","NA",IF(W3644="","",IF(W3644&gt;=VLOOKUP(D3644,SLAMatrix,3,FALSE),"Yes",IF(W3644&lt;VLOOKUP(D3644,SLAMatrix,2,FALSE),"No","Internal"))))</f>
        <v/>
      </c>
      <c r="AB3644" s="123" t="n"/>
      <c r="AC3644" s="123" t="n"/>
      <c r="AD3644" s="119" t="n"/>
      <c r="AE3644" s="125" t="n"/>
      <c r="AF3644" s="124">
        <f>MONTH(O3644)</f>
        <v/>
      </c>
      <c r="AG3644" s="124">
        <f>VLOOKUP(IFERROR(MID(AE3644,1,(FIND(",",AE3644,1)-1)),AE3644),Facility_Region_Mapping,2,FALSE)</f>
        <v/>
      </c>
      <c r="AH3644" s="124" t="n"/>
      <c r="AI3644" s="124">
        <f>IF(C3644&lt;&gt;"",IF(M3644="ESM User",getInterfaceName($C3644),"NA"),"")</f>
        <v/>
      </c>
      <c r="AJ3644" s="116">
        <f>IF(Q3644&lt;&gt;"",DATE(YEAR(Q3644), MONTH(Q3644), DAY(Q3644)),"")</f>
        <v/>
      </c>
      <c r="AK3644" s="130">
        <f>IF(Q3644&lt;&gt;0,Q3644-N3644,TODAY()-N3644)</f>
        <v/>
      </c>
      <c r="AL3644" s="112">
        <f>IF(F3644="Re-assigned",0,IF(H3644="Closed",0,IF(H3644="Service Restored",0,IF(H3644="",0,1))))</f>
        <v/>
      </c>
      <c r="AM3644" s="124">
        <f>IF(AL3644=0,"",IF(AK3644&gt;20.99,"Aged","Non-Aged"))</f>
        <v/>
      </c>
      <c r="AN3644" s="112">
        <f>IF(Q3644&lt;&gt;"",MONTH(Q3644),"")</f>
        <v/>
      </c>
      <c r="AO3644" s="112">
        <f>IFERROR(VALUE(V3644),0)</f>
        <v/>
      </c>
    </row>
    <row customFormat="1" customHeight="1" ht="29.25" r="3645" s="112" spans="1:41">
      <c r="A3645" s="127" t="n"/>
      <c r="B3645" s="113" t="n"/>
      <c r="C3645" s="127" t="n"/>
      <c r="D3645" s="127" t="n"/>
      <c r="E3645" s="114">
        <f>IF(F3645 &lt;&gt; "",VLOOKUP(F3645,CategoryLookup,2,FALSE), "")</f>
        <v/>
      </c>
      <c r="F3645" s="126" t="n"/>
      <c r="G3645" s="127" t="n"/>
      <c r="H3645" s="127" t="n"/>
      <c r="I3645" s="127" t="n"/>
      <c r="J3645" s="127" t="n"/>
      <c r="K3645" s="127" t="n"/>
      <c r="L3645" s="127" t="n"/>
      <c r="M3645" s="127" t="n"/>
      <c r="N3645" s="120" t="n"/>
      <c r="O3645" s="120" t="n"/>
      <c r="P3645" s="120" t="n"/>
      <c r="Q3645" s="120" t="n"/>
      <c r="R3645" s="121" t="n"/>
      <c r="S3645" s="121" t="n"/>
      <c r="T3645" s="121" t="n"/>
      <c r="U3645" s="121" t="n"/>
      <c r="V3645" s="117">
        <f>IF(P3645="NA","NA",IF(P3645&lt;&gt;"",TEXT(P3645-N3645,"[h].mm"),""))</f>
        <v/>
      </c>
      <c r="W3645" s="118">
        <f>IF(AND(R3645="",S3645=""),"",R3645+S3645)</f>
        <v/>
      </c>
      <c r="X3645" s="116">
        <f>IF(O3645&lt;&gt;"",DATE(YEAR(O3645), MONTH(O3645), DAY(O3645)),"")</f>
        <v/>
      </c>
      <c r="Y3645" s="122" t="n"/>
      <c r="Z3645" s="123" t="n"/>
      <c r="AA3645" s="117">
        <f>IF(F3645="Re-assigned","NA",IF(W3645="","",IF(W3645&gt;=VLOOKUP(D3645,SLAMatrix,3,FALSE),"Yes",IF(W3645&lt;VLOOKUP(D3645,SLAMatrix,2,FALSE),"No","Internal"))))</f>
        <v/>
      </c>
      <c r="AB3645" s="123" t="n"/>
      <c r="AC3645" s="123" t="n"/>
      <c r="AD3645" s="119" t="n"/>
      <c r="AE3645" s="125" t="n"/>
      <c r="AF3645" s="124">
        <f>MONTH(O3645)</f>
        <v/>
      </c>
      <c r="AG3645" s="124">
        <f>VLOOKUP(IFERROR(MID(AE3645,1,(FIND(",",AE3645,1)-1)),AE3645),Facility_Region_Mapping,2,FALSE)</f>
        <v/>
      </c>
      <c r="AH3645" s="124" t="n"/>
      <c r="AI3645" s="124">
        <f>IF(C3645&lt;&gt;"",IF(M3645="ESM User",getInterfaceName($C3645),"NA"),"")</f>
        <v/>
      </c>
      <c r="AJ3645" s="116">
        <f>IF(Q3645&lt;&gt;"",DATE(YEAR(Q3645), MONTH(Q3645), DAY(Q3645)),"")</f>
        <v/>
      </c>
      <c r="AK3645" s="130">
        <f>IF(Q3645&lt;&gt;0,Q3645-N3645,TODAY()-N3645)</f>
        <v/>
      </c>
      <c r="AL3645" s="112">
        <f>IF(F3645="Re-assigned",0,IF(H3645="Closed",0,IF(H3645="Service Restored",0,IF(H3645="",0,1))))</f>
        <v/>
      </c>
      <c r="AM3645" s="124">
        <f>IF(AL3645=0,"",IF(AK3645&gt;20.99,"Aged","Non-Aged"))</f>
        <v/>
      </c>
      <c r="AN3645" s="112">
        <f>IF(Q3645&lt;&gt;"",MONTH(Q3645),"")</f>
        <v/>
      </c>
      <c r="AO3645" s="112">
        <f>IFERROR(VALUE(V3645),0)</f>
        <v/>
      </c>
    </row>
    <row customFormat="1" customHeight="1" ht="29.25" r="3646" s="112" spans="1:41">
      <c r="A3646" s="127" t="n"/>
      <c r="B3646" s="113" t="n"/>
      <c r="C3646" s="127" t="n"/>
      <c r="D3646" s="127" t="n"/>
      <c r="E3646" s="114">
        <f>IF(F3646 &lt;&gt; "",VLOOKUP(F3646,CategoryLookup,2,FALSE), "")</f>
        <v/>
      </c>
      <c r="F3646" s="126" t="n"/>
      <c r="G3646" s="127" t="n"/>
      <c r="H3646" s="127" t="n"/>
      <c r="I3646" s="127" t="n"/>
      <c r="J3646" s="127" t="n"/>
      <c r="K3646" s="127" t="n"/>
      <c r="L3646" s="127" t="n"/>
      <c r="M3646" s="127" t="n"/>
      <c r="N3646" s="120" t="n"/>
      <c r="O3646" s="120" t="n"/>
      <c r="P3646" s="120" t="n"/>
      <c r="Q3646" s="120" t="n"/>
      <c r="R3646" s="121" t="n"/>
      <c r="S3646" s="121" t="n"/>
      <c r="T3646" s="121" t="n"/>
      <c r="U3646" s="121" t="n"/>
      <c r="V3646" s="117">
        <f>IF(P3646="NA","NA",IF(P3646&lt;&gt;"",TEXT(P3646-N3646,"[h].mm"),""))</f>
        <v/>
      </c>
      <c r="W3646" s="118">
        <f>IF(AND(R3646="",S3646=""),"",R3646+S3646)</f>
        <v/>
      </c>
      <c r="X3646" s="116">
        <f>IF(O3646&lt;&gt;"",DATE(YEAR(O3646), MONTH(O3646), DAY(O3646)),"")</f>
        <v/>
      </c>
      <c r="Y3646" s="122" t="n"/>
      <c r="Z3646" s="123" t="n"/>
      <c r="AA3646" s="117">
        <f>IF(F3646="Re-assigned","NA",IF(W3646="","",IF(W3646&gt;=VLOOKUP(D3646,SLAMatrix,3,FALSE),"Yes",IF(W3646&lt;VLOOKUP(D3646,SLAMatrix,2,FALSE),"No","Internal"))))</f>
        <v/>
      </c>
      <c r="AB3646" s="123" t="n"/>
      <c r="AC3646" s="123" t="n"/>
      <c r="AD3646" s="119" t="n"/>
      <c r="AE3646" s="125" t="n"/>
      <c r="AF3646" s="124">
        <f>MONTH(O3646)</f>
        <v/>
      </c>
      <c r="AG3646" s="124">
        <f>VLOOKUP(IFERROR(MID(AE3646,1,(FIND(",",AE3646,1)-1)),AE3646),Facility_Region_Mapping,2,FALSE)</f>
        <v/>
      </c>
      <c r="AH3646" s="124" t="n"/>
      <c r="AI3646" s="124">
        <f>IF(C3646&lt;&gt;"",IF(M3646="ESM User",getInterfaceName($C3646),"NA"),"")</f>
        <v/>
      </c>
      <c r="AJ3646" s="116">
        <f>IF(Q3646&lt;&gt;"",DATE(YEAR(Q3646), MONTH(Q3646), DAY(Q3646)),"")</f>
        <v/>
      </c>
      <c r="AK3646" s="130">
        <f>IF(Q3646&lt;&gt;0,Q3646-N3646,TODAY()-N3646)</f>
        <v/>
      </c>
      <c r="AL3646" s="112">
        <f>IF(F3646="Re-assigned",0,IF(H3646="Closed",0,IF(H3646="Service Restored",0,IF(H3646="",0,1))))</f>
        <v/>
      </c>
      <c r="AM3646" s="124">
        <f>IF(AL3646=0,"",IF(AK3646&gt;20.99,"Aged","Non-Aged"))</f>
        <v/>
      </c>
      <c r="AN3646" s="112">
        <f>IF(Q3646&lt;&gt;"",MONTH(Q3646),"")</f>
        <v/>
      </c>
      <c r="AO3646" s="112">
        <f>IFERROR(VALUE(V3646),0)</f>
        <v/>
      </c>
    </row>
    <row customFormat="1" customHeight="1" ht="29.25" r="3647" s="112" spans="1:41">
      <c r="A3647" s="127" t="n"/>
      <c r="B3647" s="113" t="n"/>
      <c r="C3647" s="127" t="n"/>
      <c r="D3647" s="127" t="n"/>
      <c r="E3647" s="114">
        <f>IF(F3647 &lt;&gt; "",VLOOKUP(F3647,CategoryLookup,2,FALSE), "")</f>
        <v/>
      </c>
      <c r="F3647" s="126" t="n"/>
      <c r="G3647" s="127" t="n"/>
      <c r="H3647" s="127" t="n"/>
      <c r="I3647" s="127" t="n"/>
      <c r="J3647" s="127" t="n"/>
      <c r="K3647" s="127" t="n"/>
      <c r="L3647" s="127" t="n"/>
      <c r="M3647" s="127" t="n"/>
      <c r="N3647" s="120" t="n"/>
      <c r="O3647" s="120" t="n"/>
      <c r="P3647" s="120" t="n"/>
      <c r="Q3647" s="120" t="n"/>
      <c r="R3647" s="121" t="n"/>
      <c r="S3647" s="121" t="n"/>
      <c r="T3647" s="121" t="n"/>
      <c r="U3647" s="121" t="n"/>
      <c r="V3647" s="117">
        <f>IF(P3647="NA","NA",IF(P3647&lt;&gt;"",TEXT(P3647-N3647,"[h].mm"),""))</f>
        <v/>
      </c>
      <c r="W3647" s="118">
        <f>IF(AND(R3647="",S3647=""),"",R3647+S3647)</f>
        <v/>
      </c>
      <c r="X3647" s="116">
        <f>IF(O3647&lt;&gt;"",DATE(YEAR(O3647), MONTH(O3647), DAY(O3647)),"")</f>
        <v/>
      </c>
      <c r="Y3647" s="122" t="n"/>
      <c r="Z3647" s="123" t="n"/>
      <c r="AA3647" s="117">
        <f>IF(F3647="Re-assigned","NA",IF(W3647="","",IF(W3647&gt;=VLOOKUP(D3647,SLAMatrix,3,FALSE),"Yes",IF(W3647&lt;VLOOKUP(D3647,SLAMatrix,2,FALSE),"No","Internal"))))</f>
        <v/>
      </c>
      <c r="AB3647" s="123" t="n"/>
      <c r="AC3647" s="123" t="n"/>
      <c r="AD3647" s="119" t="n"/>
      <c r="AE3647" s="125" t="n"/>
      <c r="AF3647" s="124">
        <f>MONTH(O3647)</f>
        <v/>
      </c>
      <c r="AG3647" s="124">
        <f>VLOOKUP(IFERROR(MID(AE3647,1,(FIND(",",AE3647,1)-1)),AE3647),Facility_Region_Mapping,2,FALSE)</f>
        <v/>
      </c>
      <c r="AH3647" s="124" t="n"/>
      <c r="AI3647" s="124">
        <f>IF(C3647&lt;&gt;"",IF(M3647="ESM User",getInterfaceName($C3647),"NA"),"")</f>
        <v/>
      </c>
      <c r="AJ3647" s="116">
        <f>IF(Q3647&lt;&gt;"",DATE(YEAR(Q3647), MONTH(Q3647), DAY(Q3647)),"")</f>
        <v/>
      </c>
      <c r="AK3647" s="130">
        <f>IF(Q3647&lt;&gt;0,Q3647-N3647,TODAY()-N3647)</f>
        <v/>
      </c>
      <c r="AL3647" s="112">
        <f>IF(F3647="Re-assigned",0,IF(H3647="Closed",0,IF(H3647="Service Restored",0,IF(H3647="",0,1))))</f>
        <v/>
      </c>
      <c r="AM3647" s="124">
        <f>IF(AL3647=0,"",IF(AK3647&gt;20.99,"Aged","Non-Aged"))</f>
        <v/>
      </c>
      <c r="AN3647" s="112">
        <f>IF(Q3647&lt;&gt;"",MONTH(Q3647),"")</f>
        <v/>
      </c>
      <c r="AO3647" s="112">
        <f>IFERROR(VALUE(V3647),0)</f>
        <v/>
      </c>
    </row>
    <row customFormat="1" customHeight="1" ht="29.25" r="3648" s="112" spans="1:41">
      <c r="A3648" s="127" t="n"/>
      <c r="B3648" s="113" t="n"/>
      <c r="C3648" s="127" t="n"/>
      <c r="D3648" s="127" t="n"/>
      <c r="E3648" s="114">
        <f>IF(F3648 &lt;&gt; "",VLOOKUP(F3648,CategoryLookup,2,FALSE), "")</f>
        <v/>
      </c>
      <c r="F3648" s="126" t="n"/>
      <c r="G3648" s="127" t="n"/>
      <c r="H3648" s="127" t="n"/>
      <c r="I3648" s="127" t="n"/>
      <c r="J3648" s="127" t="n"/>
      <c r="K3648" s="127" t="n"/>
      <c r="L3648" s="127" t="n"/>
      <c r="M3648" s="127" t="n"/>
      <c r="N3648" s="120" t="n"/>
      <c r="O3648" s="120" t="n"/>
      <c r="P3648" s="120" t="n"/>
      <c r="Q3648" s="120" t="n"/>
      <c r="R3648" s="121" t="n"/>
      <c r="S3648" s="121" t="n"/>
      <c r="T3648" s="121" t="n"/>
      <c r="U3648" s="121" t="n"/>
      <c r="V3648" s="117">
        <f>IF(P3648="NA","NA",IF(P3648&lt;&gt;"",TEXT(P3648-N3648,"[h].mm"),""))</f>
        <v/>
      </c>
      <c r="W3648" s="118">
        <f>IF(AND(R3648="",S3648=""),"",R3648+S3648)</f>
        <v/>
      </c>
      <c r="X3648" s="116">
        <f>IF(O3648&lt;&gt;"",DATE(YEAR(O3648), MONTH(O3648), DAY(O3648)),"")</f>
        <v/>
      </c>
      <c r="Y3648" s="122" t="n"/>
      <c r="Z3648" s="123" t="n"/>
      <c r="AA3648" s="117">
        <f>IF(F3648="Re-assigned","NA",IF(W3648="","",IF(W3648&gt;=VLOOKUP(D3648,SLAMatrix,3,FALSE),"Yes",IF(W3648&lt;VLOOKUP(D3648,SLAMatrix,2,FALSE),"No","Internal"))))</f>
        <v/>
      </c>
      <c r="AB3648" s="123" t="n"/>
      <c r="AC3648" s="123" t="n"/>
      <c r="AD3648" s="119" t="n"/>
      <c r="AE3648" s="125" t="n"/>
      <c r="AF3648" s="124">
        <f>MONTH(O3648)</f>
        <v/>
      </c>
      <c r="AG3648" s="124">
        <f>VLOOKUP(IFERROR(MID(AE3648,1,(FIND(",",AE3648,1)-1)),AE3648),Facility_Region_Mapping,2,FALSE)</f>
        <v/>
      </c>
      <c r="AH3648" s="124" t="n"/>
      <c r="AI3648" s="124">
        <f>IF(C3648&lt;&gt;"",IF(M3648="ESM User",getInterfaceName($C3648),"NA"),"")</f>
        <v/>
      </c>
      <c r="AJ3648" s="116">
        <f>IF(Q3648&lt;&gt;"",DATE(YEAR(Q3648), MONTH(Q3648), DAY(Q3648)),"")</f>
        <v/>
      </c>
      <c r="AK3648" s="130">
        <f>IF(Q3648&lt;&gt;0,Q3648-N3648,TODAY()-N3648)</f>
        <v/>
      </c>
      <c r="AL3648" s="112">
        <f>IF(F3648="Re-assigned",0,IF(H3648="Closed",0,IF(H3648="Service Restored",0,IF(H3648="",0,1))))</f>
        <v/>
      </c>
      <c r="AM3648" s="124">
        <f>IF(AL3648=0,"",IF(AK3648&gt;20.99,"Aged","Non-Aged"))</f>
        <v/>
      </c>
      <c r="AN3648" s="112">
        <f>IF(Q3648&lt;&gt;"",MONTH(Q3648),"")</f>
        <v/>
      </c>
      <c r="AO3648" s="112">
        <f>IFERROR(VALUE(V3648),0)</f>
        <v/>
      </c>
    </row>
    <row customFormat="1" customHeight="1" ht="29.25" r="3649" s="112" spans="1:41">
      <c r="A3649" s="127" t="n"/>
      <c r="B3649" s="113" t="n"/>
      <c r="C3649" s="127" t="n"/>
      <c r="D3649" s="127" t="n"/>
      <c r="E3649" s="114">
        <f>IF(F3649 &lt;&gt; "",VLOOKUP(F3649,CategoryLookup,2,FALSE), "")</f>
        <v/>
      </c>
      <c r="F3649" s="126" t="n"/>
      <c r="G3649" s="127" t="n"/>
      <c r="H3649" s="127" t="n"/>
      <c r="I3649" s="127" t="n"/>
      <c r="J3649" s="127" t="n"/>
      <c r="K3649" s="127" t="n"/>
      <c r="L3649" s="127" t="n"/>
      <c r="M3649" s="127" t="n"/>
      <c r="N3649" s="120" t="n"/>
      <c r="O3649" s="120" t="n"/>
      <c r="P3649" s="120" t="n"/>
      <c r="Q3649" s="120" t="n"/>
      <c r="R3649" s="121" t="n"/>
      <c r="S3649" s="121" t="n"/>
      <c r="T3649" s="121" t="n"/>
      <c r="U3649" s="121" t="n"/>
      <c r="V3649" s="117">
        <f>IF(P3649="NA","NA",IF(P3649&lt;&gt;"",TEXT(P3649-N3649,"[h].mm"),""))</f>
        <v/>
      </c>
      <c r="W3649" s="118">
        <f>IF(AND(R3649="",S3649=""),"",R3649+S3649)</f>
        <v/>
      </c>
      <c r="X3649" s="116">
        <f>IF(O3649&lt;&gt;"",DATE(YEAR(O3649), MONTH(O3649), DAY(O3649)),"")</f>
        <v/>
      </c>
      <c r="Y3649" s="122" t="n"/>
      <c r="Z3649" s="123" t="n"/>
      <c r="AA3649" s="117">
        <f>IF(F3649="Re-assigned","NA",IF(W3649="","",IF(W3649&gt;=VLOOKUP(D3649,SLAMatrix,3,FALSE),"Yes",IF(W3649&lt;VLOOKUP(D3649,SLAMatrix,2,FALSE),"No","Internal"))))</f>
        <v/>
      </c>
      <c r="AB3649" s="123" t="n"/>
      <c r="AC3649" s="123" t="n"/>
      <c r="AD3649" s="119" t="n"/>
      <c r="AE3649" s="125" t="n"/>
      <c r="AF3649" s="124">
        <f>MONTH(O3649)</f>
        <v/>
      </c>
      <c r="AG3649" s="124">
        <f>VLOOKUP(IFERROR(MID(AE3649,1,(FIND(",",AE3649,1)-1)),AE3649),Facility_Region_Mapping,2,FALSE)</f>
        <v/>
      </c>
      <c r="AH3649" s="124" t="n"/>
      <c r="AI3649" s="124">
        <f>IF(C3649&lt;&gt;"",IF(M3649="ESM User",getInterfaceName($C3649),"NA"),"")</f>
        <v/>
      </c>
      <c r="AJ3649" s="116">
        <f>IF(Q3649&lt;&gt;"",DATE(YEAR(Q3649), MONTH(Q3649), DAY(Q3649)),"")</f>
        <v/>
      </c>
      <c r="AK3649" s="130">
        <f>IF(Q3649&lt;&gt;0,Q3649-N3649,TODAY()-N3649)</f>
        <v/>
      </c>
      <c r="AL3649" s="112">
        <f>IF(F3649="Re-assigned",0,IF(H3649="Closed",0,IF(H3649="Service Restored",0,IF(H3649="",0,1))))</f>
        <v/>
      </c>
      <c r="AM3649" s="124">
        <f>IF(AL3649=0,"",IF(AK3649&gt;20.99,"Aged","Non-Aged"))</f>
        <v/>
      </c>
      <c r="AN3649" s="112">
        <f>IF(Q3649&lt;&gt;"",MONTH(Q3649),"")</f>
        <v/>
      </c>
      <c r="AO3649" s="112">
        <f>IFERROR(VALUE(V3649),0)</f>
        <v/>
      </c>
    </row>
    <row customFormat="1" customHeight="1" ht="29.25" r="3650" s="112" spans="1:41">
      <c r="A3650" s="127" t="n"/>
      <c r="B3650" s="113" t="n"/>
      <c r="C3650" s="127" t="n"/>
      <c r="D3650" s="127" t="n"/>
      <c r="E3650" s="114">
        <f>IF(F3650 &lt;&gt; "",VLOOKUP(F3650,CategoryLookup,2,FALSE), "")</f>
        <v/>
      </c>
      <c r="F3650" s="126" t="n"/>
      <c r="G3650" s="127" t="n"/>
      <c r="H3650" s="127" t="n"/>
      <c r="I3650" s="127" t="n"/>
      <c r="J3650" s="127" t="n"/>
      <c r="K3650" s="127" t="n"/>
      <c r="L3650" s="127" t="n"/>
      <c r="M3650" s="127" t="n"/>
      <c r="N3650" s="120" t="n"/>
      <c r="O3650" s="120" t="n"/>
      <c r="P3650" s="120" t="n"/>
      <c r="Q3650" s="120" t="n"/>
      <c r="R3650" s="121" t="n"/>
      <c r="S3650" s="121" t="n"/>
      <c r="T3650" s="121" t="n"/>
      <c r="U3650" s="121" t="n"/>
      <c r="V3650" s="117">
        <f>IF(P3650="NA","NA",IF(P3650&lt;&gt;"",TEXT(P3650-N3650,"[h].mm"),""))</f>
        <v/>
      </c>
      <c r="W3650" s="118">
        <f>IF(AND(R3650="",S3650=""),"",R3650+S3650)</f>
        <v/>
      </c>
      <c r="X3650" s="116">
        <f>IF(O3650&lt;&gt;"",DATE(YEAR(O3650), MONTH(O3650), DAY(O3650)),"")</f>
        <v/>
      </c>
      <c r="Y3650" s="122" t="n"/>
      <c r="Z3650" s="123" t="n"/>
      <c r="AA3650" s="117">
        <f>IF(F3650="Re-assigned","NA",IF(W3650="","",IF(W3650&gt;=VLOOKUP(D3650,SLAMatrix,3,FALSE),"Yes",IF(W3650&lt;VLOOKUP(D3650,SLAMatrix,2,FALSE),"No","Internal"))))</f>
        <v/>
      </c>
      <c r="AB3650" s="123" t="n"/>
      <c r="AC3650" s="123" t="n"/>
      <c r="AD3650" s="119" t="n"/>
      <c r="AE3650" s="125" t="n"/>
      <c r="AF3650" s="124">
        <f>MONTH(O3650)</f>
        <v/>
      </c>
      <c r="AG3650" s="124">
        <f>VLOOKUP(IFERROR(MID(AE3650,1,(FIND(",",AE3650,1)-1)),AE3650),Facility_Region_Mapping,2,FALSE)</f>
        <v/>
      </c>
      <c r="AH3650" s="124" t="n"/>
      <c r="AI3650" s="124">
        <f>IF(C3650&lt;&gt;"",IF(M3650="ESM User",getInterfaceName($C3650),"NA"),"")</f>
        <v/>
      </c>
      <c r="AJ3650" s="116">
        <f>IF(Q3650&lt;&gt;"",DATE(YEAR(Q3650), MONTH(Q3650), DAY(Q3650)),"")</f>
        <v/>
      </c>
      <c r="AK3650" s="130">
        <f>IF(Q3650&lt;&gt;0,Q3650-N3650,TODAY()-N3650)</f>
        <v/>
      </c>
      <c r="AL3650" s="112">
        <f>IF(F3650="Re-assigned",0,IF(H3650="Closed",0,IF(H3650="Service Restored",0,IF(H3650="",0,1))))</f>
        <v/>
      </c>
      <c r="AM3650" s="124">
        <f>IF(AL3650=0,"",IF(AK3650&gt;20.99,"Aged","Non-Aged"))</f>
        <v/>
      </c>
      <c r="AN3650" s="112">
        <f>IF(Q3650&lt;&gt;"",MONTH(Q3650),"")</f>
        <v/>
      </c>
      <c r="AO3650" s="112">
        <f>IFERROR(VALUE(V3650),0)</f>
        <v/>
      </c>
    </row>
    <row customFormat="1" customHeight="1" ht="29.25" r="3651" s="112" spans="1:41">
      <c r="A3651" s="127" t="n"/>
      <c r="B3651" s="113" t="n"/>
      <c r="C3651" s="127" t="n"/>
      <c r="D3651" s="127" t="n"/>
      <c r="E3651" s="114">
        <f>IF(F3651 &lt;&gt; "",VLOOKUP(F3651,CategoryLookup,2,FALSE), "")</f>
        <v/>
      </c>
      <c r="F3651" s="126" t="n"/>
      <c r="G3651" s="127" t="n"/>
      <c r="H3651" s="127" t="n"/>
      <c r="I3651" s="127" t="n"/>
      <c r="J3651" s="127" t="n"/>
      <c r="K3651" s="127" t="n"/>
      <c r="L3651" s="127" t="n"/>
      <c r="M3651" s="127" t="n"/>
      <c r="N3651" s="120" t="n"/>
      <c r="O3651" s="120" t="n"/>
      <c r="P3651" s="120" t="n"/>
      <c r="Q3651" s="120" t="n"/>
      <c r="R3651" s="121" t="n"/>
      <c r="S3651" s="121" t="n"/>
      <c r="T3651" s="121" t="n"/>
      <c r="U3651" s="121" t="n"/>
      <c r="V3651" s="117">
        <f>IF(P3651="NA","NA",IF(P3651&lt;&gt;"",TEXT(P3651-N3651,"[h].mm"),""))</f>
        <v/>
      </c>
      <c r="W3651" s="118">
        <f>IF(AND(R3651="",S3651=""),"",R3651+S3651)</f>
        <v/>
      </c>
      <c r="X3651" s="116">
        <f>IF(O3651&lt;&gt;"",DATE(YEAR(O3651), MONTH(O3651), DAY(O3651)),"")</f>
        <v/>
      </c>
      <c r="Y3651" s="122" t="n"/>
      <c r="Z3651" s="123" t="n"/>
      <c r="AA3651" s="117">
        <f>IF(F3651="Re-assigned","NA",IF(W3651="","",IF(W3651&gt;=VLOOKUP(D3651,SLAMatrix,3,FALSE),"Yes",IF(W3651&lt;VLOOKUP(D3651,SLAMatrix,2,FALSE),"No","Internal"))))</f>
        <v/>
      </c>
      <c r="AB3651" s="123" t="n"/>
      <c r="AC3651" s="123" t="n"/>
      <c r="AD3651" s="119" t="n"/>
      <c r="AE3651" s="125" t="n"/>
      <c r="AF3651" s="124">
        <f>MONTH(O3651)</f>
        <v/>
      </c>
      <c r="AG3651" s="124">
        <f>VLOOKUP(IFERROR(MID(AE3651,1,(FIND(",",AE3651,1)-1)),AE3651),Facility_Region_Mapping,2,FALSE)</f>
        <v/>
      </c>
      <c r="AH3651" s="124" t="n"/>
      <c r="AI3651" s="124">
        <f>IF(C3651&lt;&gt;"",IF(M3651="ESM User",getInterfaceName($C3651),"NA"),"")</f>
        <v/>
      </c>
      <c r="AJ3651" s="116">
        <f>IF(Q3651&lt;&gt;"",DATE(YEAR(Q3651), MONTH(Q3651), DAY(Q3651)),"")</f>
        <v/>
      </c>
      <c r="AK3651" s="130">
        <f>IF(Q3651&lt;&gt;0,Q3651-N3651,TODAY()-N3651)</f>
        <v/>
      </c>
      <c r="AL3651" s="112">
        <f>IF(F3651="Re-assigned",0,IF(H3651="Closed",0,IF(H3651="Service Restored",0,IF(H3651="",0,1))))</f>
        <v/>
      </c>
      <c r="AM3651" s="124">
        <f>IF(AL3651=0,"",IF(AK3651&gt;20.99,"Aged","Non-Aged"))</f>
        <v/>
      </c>
      <c r="AN3651" s="112">
        <f>IF(Q3651&lt;&gt;"",MONTH(Q3651),"")</f>
        <v/>
      </c>
      <c r="AO3651" s="112">
        <f>IFERROR(VALUE(V3651),0)</f>
        <v/>
      </c>
    </row>
    <row customFormat="1" customHeight="1" ht="29.25" r="3652" s="112" spans="1:41">
      <c r="A3652" s="127" t="n"/>
      <c r="B3652" s="113" t="n"/>
      <c r="C3652" s="127" t="n"/>
      <c r="D3652" s="127" t="n"/>
      <c r="E3652" s="114">
        <f>IF(F3652 &lt;&gt; "",VLOOKUP(F3652,CategoryLookup,2,FALSE), "")</f>
        <v/>
      </c>
      <c r="F3652" s="126" t="n"/>
      <c r="G3652" s="127" t="n"/>
      <c r="H3652" s="127" t="n"/>
      <c r="I3652" s="127" t="n"/>
      <c r="J3652" s="127" t="n"/>
      <c r="K3652" s="127" t="n"/>
      <c r="L3652" s="127" t="n"/>
      <c r="M3652" s="127" t="n"/>
      <c r="N3652" s="120" t="n"/>
      <c r="O3652" s="120" t="n"/>
      <c r="P3652" s="120" t="n"/>
      <c r="Q3652" s="120" t="n"/>
      <c r="R3652" s="121" t="n"/>
      <c r="S3652" s="121" t="n"/>
      <c r="T3652" s="121" t="n"/>
      <c r="U3652" s="121" t="n"/>
      <c r="V3652" s="117">
        <f>IF(P3652="NA","NA",IF(P3652&lt;&gt;"",TEXT(P3652-N3652,"[h].mm"),""))</f>
        <v/>
      </c>
      <c r="W3652" s="118">
        <f>IF(AND(R3652="",S3652=""),"",R3652+S3652)</f>
        <v/>
      </c>
      <c r="X3652" s="116">
        <f>IF(O3652&lt;&gt;"",DATE(YEAR(O3652), MONTH(O3652), DAY(O3652)),"")</f>
        <v/>
      </c>
      <c r="Y3652" s="122" t="n"/>
      <c r="Z3652" s="123" t="n"/>
      <c r="AA3652" s="117">
        <f>IF(F3652="Re-assigned","NA",IF(W3652="","",IF(W3652&gt;=VLOOKUP(D3652,SLAMatrix,3,FALSE),"Yes",IF(W3652&lt;VLOOKUP(D3652,SLAMatrix,2,FALSE),"No","Internal"))))</f>
        <v/>
      </c>
      <c r="AB3652" s="123" t="n"/>
      <c r="AC3652" s="123" t="n"/>
      <c r="AD3652" s="119" t="n"/>
      <c r="AE3652" s="125" t="n"/>
      <c r="AF3652" s="124">
        <f>MONTH(O3652)</f>
        <v/>
      </c>
      <c r="AG3652" s="124">
        <f>VLOOKUP(IFERROR(MID(AE3652,1,(FIND(",",AE3652,1)-1)),AE3652),Facility_Region_Mapping,2,FALSE)</f>
        <v/>
      </c>
      <c r="AH3652" s="124" t="n"/>
      <c r="AI3652" s="124">
        <f>IF(C3652&lt;&gt;"",IF(M3652="ESM User",getInterfaceName($C3652),"NA"),"")</f>
        <v/>
      </c>
      <c r="AJ3652" s="116">
        <f>IF(Q3652&lt;&gt;"",DATE(YEAR(Q3652), MONTH(Q3652), DAY(Q3652)),"")</f>
        <v/>
      </c>
      <c r="AK3652" s="130">
        <f>IF(Q3652&lt;&gt;0,Q3652-N3652,TODAY()-N3652)</f>
        <v/>
      </c>
      <c r="AL3652" s="112">
        <f>IF(F3652="Re-assigned",0,IF(H3652="Closed",0,IF(H3652="Service Restored",0,IF(H3652="",0,1))))</f>
        <v/>
      </c>
      <c r="AM3652" s="124">
        <f>IF(AL3652=0,"",IF(AK3652&gt;20.99,"Aged","Non-Aged"))</f>
        <v/>
      </c>
      <c r="AN3652" s="112">
        <f>IF(Q3652&lt;&gt;"",MONTH(Q3652),"")</f>
        <v/>
      </c>
      <c r="AO3652" s="112">
        <f>IFERROR(VALUE(V3652),0)</f>
        <v/>
      </c>
    </row>
    <row customFormat="1" customHeight="1" ht="29.25" r="3653" s="112" spans="1:41">
      <c r="A3653" s="127" t="n"/>
      <c r="B3653" s="113" t="n"/>
      <c r="C3653" s="127" t="n"/>
      <c r="D3653" s="127" t="n"/>
      <c r="E3653" s="114">
        <f>IF(F3653 &lt;&gt; "",VLOOKUP(F3653,CategoryLookup,2,FALSE), "")</f>
        <v/>
      </c>
      <c r="F3653" s="126" t="n"/>
      <c r="G3653" s="127" t="n"/>
      <c r="H3653" s="127" t="n"/>
      <c r="I3653" s="127" t="n"/>
      <c r="J3653" s="127" t="n"/>
      <c r="K3653" s="127" t="n"/>
      <c r="L3653" s="127" t="n"/>
      <c r="M3653" s="127" t="n"/>
      <c r="N3653" s="120" t="n"/>
      <c r="O3653" s="120" t="n"/>
      <c r="P3653" s="120" t="n"/>
      <c r="Q3653" s="120" t="n"/>
      <c r="R3653" s="121" t="n"/>
      <c r="S3653" s="121" t="n"/>
      <c r="T3653" s="121" t="n"/>
      <c r="U3653" s="121" t="n"/>
      <c r="V3653" s="117">
        <f>IF(P3653="NA","NA",IF(P3653&lt;&gt;"",TEXT(P3653-N3653,"[h].mm"),""))</f>
        <v/>
      </c>
      <c r="W3653" s="118">
        <f>IF(AND(R3653="",S3653=""),"",R3653+S3653)</f>
        <v/>
      </c>
      <c r="X3653" s="116">
        <f>IF(O3653&lt;&gt;"",DATE(YEAR(O3653), MONTH(O3653), DAY(O3653)),"")</f>
        <v/>
      </c>
      <c r="Y3653" s="122" t="n"/>
      <c r="Z3653" s="123" t="n"/>
      <c r="AA3653" s="117">
        <f>IF(F3653="Re-assigned","NA",IF(W3653="","",IF(W3653&gt;=VLOOKUP(D3653,SLAMatrix,3,FALSE),"Yes",IF(W3653&lt;VLOOKUP(D3653,SLAMatrix,2,FALSE),"No","Internal"))))</f>
        <v/>
      </c>
      <c r="AB3653" s="123" t="n"/>
      <c r="AC3653" s="123" t="n"/>
      <c r="AD3653" s="119" t="n"/>
      <c r="AE3653" s="125" t="n"/>
      <c r="AF3653" s="124">
        <f>MONTH(O3653)</f>
        <v/>
      </c>
      <c r="AG3653" s="124">
        <f>VLOOKUP(IFERROR(MID(AE3653,1,(FIND(",",AE3653,1)-1)),AE3653),Facility_Region_Mapping,2,FALSE)</f>
        <v/>
      </c>
      <c r="AH3653" s="124" t="n"/>
      <c r="AI3653" s="124">
        <f>IF(C3653&lt;&gt;"",IF(M3653="ESM User",getInterfaceName($C3653),"NA"),"")</f>
        <v/>
      </c>
      <c r="AJ3653" s="116">
        <f>IF(Q3653&lt;&gt;"",DATE(YEAR(Q3653), MONTH(Q3653), DAY(Q3653)),"")</f>
        <v/>
      </c>
      <c r="AK3653" s="130">
        <f>IF(Q3653&lt;&gt;0,Q3653-N3653,TODAY()-N3653)</f>
        <v/>
      </c>
      <c r="AL3653" s="112">
        <f>IF(F3653="Re-assigned",0,IF(H3653="Closed",0,IF(H3653="Service Restored",0,IF(H3653="",0,1))))</f>
        <v/>
      </c>
      <c r="AM3653" s="124">
        <f>IF(AL3653=0,"",IF(AK3653&gt;20.99,"Aged","Non-Aged"))</f>
        <v/>
      </c>
      <c r="AN3653" s="112">
        <f>IF(Q3653&lt;&gt;"",MONTH(Q3653),"")</f>
        <v/>
      </c>
      <c r="AO3653" s="112">
        <f>IFERROR(VALUE(V3653),0)</f>
        <v/>
      </c>
    </row>
    <row customFormat="1" customHeight="1" ht="29.25" r="3654" s="112" spans="1:41">
      <c r="A3654" s="127" t="n"/>
      <c r="B3654" s="113" t="n"/>
      <c r="C3654" s="127" t="n"/>
      <c r="D3654" s="127" t="n"/>
      <c r="E3654" s="114">
        <f>IF(F3654 &lt;&gt; "",VLOOKUP(F3654,CategoryLookup,2,FALSE), "")</f>
        <v/>
      </c>
      <c r="F3654" s="126" t="n"/>
      <c r="G3654" s="127" t="n"/>
      <c r="H3654" s="127" t="n"/>
      <c r="I3654" s="127" t="n"/>
      <c r="J3654" s="127" t="n"/>
      <c r="K3654" s="127" t="n"/>
      <c r="L3654" s="127" t="n"/>
      <c r="M3654" s="127" t="n"/>
      <c r="N3654" s="120" t="n"/>
      <c r="O3654" s="120" t="n"/>
      <c r="P3654" s="120" t="n"/>
      <c r="Q3654" s="120" t="n"/>
      <c r="R3654" s="121" t="n"/>
      <c r="S3654" s="121" t="n"/>
      <c r="T3654" s="121" t="n"/>
      <c r="U3654" s="121" t="n"/>
      <c r="V3654" s="117">
        <f>IF(P3654="NA","NA",IF(P3654&lt;&gt;"",TEXT(P3654-N3654,"[h].mm"),""))</f>
        <v/>
      </c>
      <c r="W3654" s="118">
        <f>IF(AND(R3654="",S3654=""),"",R3654+S3654)</f>
        <v/>
      </c>
      <c r="X3654" s="116">
        <f>IF(O3654&lt;&gt;"",DATE(YEAR(O3654), MONTH(O3654), DAY(O3654)),"")</f>
        <v/>
      </c>
      <c r="Y3654" s="122" t="n"/>
      <c r="Z3654" s="123" t="n"/>
      <c r="AA3654" s="117">
        <f>IF(F3654="Re-assigned","NA",IF(W3654="","",IF(W3654&gt;=VLOOKUP(D3654,SLAMatrix,3,FALSE),"Yes",IF(W3654&lt;VLOOKUP(D3654,SLAMatrix,2,FALSE),"No","Internal"))))</f>
        <v/>
      </c>
      <c r="AB3654" s="123" t="n"/>
      <c r="AC3654" s="123" t="n"/>
      <c r="AD3654" s="119" t="n"/>
      <c r="AE3654" s="125" t="n"/>
      <c r="AF3654" s="124">
        <f>MONTH(O3654)</f>
        <v/>
      </c>
      <c r="AG3654" s="124">
        <f>VLOOKUP(IFERROR(MID(AE3654,1,(FIND(",",AE3654,1)-1)),AE3654),Facility_Region_Mapping,2,FALSE)</f>
        <v/>
      </c>
      <c r="AH3654" s="124" t="n"/>
      <c r="AI3654" s="124">
        <f>IF(C3654&lt;&gt;"",IF(M3654="ESM User",getInterfaceName($C3654),"NA"),"")</f>
        <v/>
      </c>
      <c r="AJ3654" s="116">
        <f>IF(Q3654&lt;&gt;"",DATE(YEAR(Q3654), MONTH(Q3654), DAY(Q3654)),"")</f>
        <v/>
      </c>
      <c r="AK3654" s="130">
        <f>IF(Q3654&lt;&gt;0,Q3654-N3654,TODAY()-N3654)</f>
        <v/>
      </c>
      <c r="AL3654" s="112">
        <f>IF(F3654="Re-assigned",0,IF(H3654="Closed",0,IF(H3654="Service Restored",0,IF(H3654="",0,1))))</f>
        <v/>
      </c>
      <c r="AM3654" s="124">
        <f>IF(AL3654=0,"",IF(AK3654&gt;20.99,"Aged","Non-Aged"))</f>
        <v/>
      </c>
      <c r="AN3654" s="112">
        <f>IF(Q3654&lt;&gt;"",MONTH(Q3654),"")</f>
        <v/>
      </c>
      <c r="AO3654" s="112">
        <f>IFERROR(VALUE(V3654),0)</f>
        <v/>
      </c>
    </row>
    <row customFormat="1" customHeight="1" ht="29.25" r="3655" s="112" spans="1:41">
      <c r="A3655" s="127" t="n"/>
      <c r="B3655" s="113" t="n"/>
      <c r="C3655" s="127" t="n"/>
      <c r="D3655" s="127" t="n"/>
      <c r="E3655" s="114">
        <f>IF(F3655 &lt;&gt; "",VLOOKUP(F3655,CategoryLookup,2,FALSE), "")</f>
        <v/>
      </c>
      <c r="F3655" s="126" t="n"/>
      <c r="G3655" s="127" t="n"/>
      <c r="H3655" s="127" t="n"/>
      <c r="I3655" s="127" t="n"/>
      <c r="J3655" s="127" t="n"/>
      <c r="K3655" s="127" t="n"/>
      <c r="L3655" s="127" t="n"/>
      <c r="M3655" s="127" t="n"/>
      <c r="N3655" s="120" t="n"/>
      <c r="O3655" s="120" t="n"/>
      <c r="P3655" s="120" t="n"/>
      <c r="Q3655" s="120" t="n"/>
      <c r="R3655" s="121" t="n"/>
      <c r="S3655" s="121" t="n"/>
      <c r="T3655" s="121" t="n"/>
      <c r="U3655" s="121" t="n"/>
      <c r="V3655" s="117">
        <f>IF(P3655="NA","NA",IF(P3655&lt;&gt;"",TEXT(P3655-N3655,"[h].mm"),""))</f>
        <v/>
      </c>
      <c r="W3655" s="118">
        <f>IF(AND(R3655="",S3655=""),"",R3655+S3655)</f>
        <v/>
      </c>
      <c r="X3655" s="116">
        <f>IF(O3655&lt;&gt;"",DATE(YEAR(O3655), MONTH(O3655), DAY(O3655)),"")</f>
        <v/>
      </c>
      <c r="Y3655" s="122" t="n"/>
      <c r="Z3655" s="123" t="n"/>
      <c r="AA3655" s="117">
        <f>IF(F3655="Re-assigned","NA",IF(W3655="","",IF(W3655&gt;=VLOOKUP(D3655,SLAMatrix,3,FALSE),"Yes",IF(W3655&lt;VLOOKUP(D3655,SLAMatrix,2,FALSE),"No","Internal"))))</f>
        <v/>
      </c>
      <c r="AB3655" s="123" t="n"/>
      <c r="AC3655" s="123" t="n"/>
      <c r="AD3655" s="119" t="n"/>
      <c r="AE3655" s="125" t="n"/>
      <c r="AF3655" s="124">
        <f>MONTH(O3655)</f>
        <v/>
      </c>
      <c r="AG3655" s="124">
        <f>VLOOKUP(IFERROR(MID(AE3655,1,(FIND(",",AE3655,1)-1)),AE3655),Facility_Region_Mapping,2,FALSE)</f>
        <v/>
      </c>
      <c r="AH3655" s="124" t="n"/>
      <c r="AI3655" s="124">
        <f>IF(C3655&lt;&gt;"",IF(M3655="ESM User",getInterfaceName($C3655),"NA"),"")</f>
        <v/>
      </c>
      <c r="AJ3655" s="116">
        <f>IF(Q3655&lt;&gt;"",DATE(YEAR(Q3655), MONTH(Q3655), DAY(Q3655)),"")</f>
        <v/>
      </c>
      <c r="AK3655" s="130">
        <f>IF(Q3655&lt;&gt;0,Q3655-N3655,TODAY()-N3655)</f>
        <v/>
      </c>
      <c r="AL3655" s="112">
        <f>IF(F3655="Re-assigned",0,IF(H3655="Closed",0,IF(H3655="Service Restored",0,IF(H3655="",0,1))))</f>
        <v/>
      </c>
      <c r="AM3655" s="124">
        <f>IF(AL3655=0,"",IF(AK3655&gt;20.99,"Aged","Non-Aged"))</f>
        <v/>
      </c>
      <c r="AN3655" s="112">
        <f>IF(Q3655&lt;&gt;"",MONTH(Q3655),"")</f>
        <v/>
      </c>
      <c r="AO3655" s="112">
        <f>IFERROR(VALUE(V3655),0)</f>
        <v/>
      </c>
    </row>
    <row customFormat="1" customHeight="1" ht="29.25" r="3656" s="112" spans="1:41">
      <c r="A3656" s="127" t="n"/>
      <c r="B3656" s="113" t="n"/>
      <c r="C3656" s="127" t="n"/>
      <c r="D3656" s="127" t="n"/>
      <c r="E3656" s="114">
        <f>IF(F3656 &lt;&gt; "",VLOOKUP(F3656,CategoryLookup,2,FALSE), "")</f>
        <v/>
      </c>
      <c r="F3656" s="126" t="n"/>
      <c r="G3656" s="127" t="n"/>
      <c r="H3656" s="127" t="n"/>
      <c r="I3656" s="127" t="n"/>
      <c r="J3656" s="127" t="n"/>
      <c r="K3656" s="127" t="n"/>
      <c r="L3656" s="127" t="n"/>
      <c r="M3656" s="127" t="n"/>
      <c r="N3656" s="120" t="n"/>
      <c r="O3656" s="120" t="n"/>
      <c r="P3656" s="120" t="n"/>
      <c r="Q3656" s="120" t="n"/>
      <c r="R3656" s="121" t="n"/>
      <c r="S3656" s="121" t="n"/>
      <c r="T3656" s="121" t="n"/>
      <c r="U3656" s="121" t="n"/>
      <c r="V3656" s="117">
        <f>IF(P3656="NA","NA",IF(P3656&lt;&gt;"",TEXT(P3656-N3656,"[h].mm"),""))</f>
        <v/>
      </c>
      <c r="W3656" s="118">
        <f>IF(AND(R3656="",S3656=""),"",R3656+S3656)</f>
        <v/>
      </c>
      <c r="X3656" s="116">
        <f>IF(O3656&lt;&gt;"",DATE(YEAR(O3656), MONTH(O3656), DAY(O3656)),"")</f>
        <v/>
      </c>
      <c r="Y3656" s="122" t="n"/>
      <c r="Z3656" s="123" t="n"/>
      <c r="AA3656" s="117">
        <f>IF(F3656="Re-assigned","NA",IF(W3656="","",IF(W3656&gt;=VLOOKUP(D3656,SLAMatrix,3,FALSE),"Yes",IF(W3656&lt;VLOOKUP(D3656,SLAMatrix,2,FALSE),"No","Internal"))))</f>
        <v/>
      </c>
      <c r="AB3656" s="123" t="n"/>
      <c r="AC3656" s="123" t="n"/>
      <c r="AD3656" s="119" t="n"/>
      <c r="AE3656" s="125" t="n"/>
      <c r="AF3656" s="124">
        <f>MONTH(O3656)</f>
        <v/>
      </c>
      <c r="AG3656" s="124">
        <f>VLOOKUP(IFERROR(MID(AE3656,1,(FIND(",",AE3656,1)-1)),AE3656),Facility_Region_Mapping,2,FALSE)</f>
        <v/>
      </c>
      <c r="AH3656" s="124" t="n"/>
      <c r="AI3656" s="124">
        <f>IF(C3656&lt;&gt;"",IF(M3656="ESM User",getInterfaceName($C3656),"NA"),"")</f>
        <v/>
      </c>
      <c r="AJ3656" s="116">
        <f>IF(Q3656&lt;&gt;"",DATE(YEAR(Q3656), MONTH(Q3656), DAY(Q3656)),"")</f>
        <v/>
      </c>
      <c r="AK3656" s="130">
        <f>IF(Q3656&lt;&gt;0,Q3656-N3656,TODAY()-N3656)</f>
        <v/>
      </c>
      <c r="AL3656" s="112">
        <f>IF(F3656="Re-assigned",0,IF(H3656="Closed",0,IF(H3656="Service Restored",0,IF(H3656="",0,1))))</f>
        <v/>
      </c>
      <c r="AM3656" s="124">
        <f>IF(AL3656=0,"",IF(AK3656&gt;20.99,"Aged","Non-Aged"))</f>
        <v/>
      </c>
      <c r="AN3656" s="112">
        <f>IF(Q3656&lt;&gt;"",MONTH(Q3656),"")</f>
        <v/>
      </c>
      <c r="AO3656" s="112">
        <f>IFERROR(VALUE(V3656),0)</f>
        <v/>
      </c>
    </row>
    <row customFormat="1" customHeight="1" ht="29.25" r="3657" s="112" spans="1:41">
      <c r="A3657" s="127" t="n"/>
      <c r="B3657" s="113" t="n"/>
      <c r="C3657" s="127" t="n"/>
      <c r="D3657" s="127" t="n"/>
      <c r="E3657" s="114">
        <f>IF(F3657 &lt;&gt; "",VLOOKUP(F3657,CategoryLookup,2,FALSE), "")</f>
        <v/>
      </c>
      <c r="F3657" s="126" t="n"/>
      <c r="G3657" s="127" t="n"/>
      <c r="H3657" s="127" t="n"/>
      <c r="I3657" s="127" t="n"/>
      <c r="J3657" s="127" t="n"/>
      <c r="K3657" s="127" t="n"/>
      <c r="L3657" s="127" t="n"/>
      <c r="M3657" s="127" t="n"/>
      <c r="N3657" s="120" t="n"/>
      <c r="O3657" s="120" t="n"/>
      <c r="P3657" s="120" t="n"/>
      <c r="Q3657" s="120" t="n"/>
      <c r="R3657" s="121" t="n"/>
      <c r="S3657" s="121" t="n"/>
      <c r="T3657" s="121" t="n"/>
      <c r="U3657" s="121" t="n"/>
      <c r="V3657" s="117">
        <f>IF(P3657="NA","NA",IF(P3657&lt;&gt;"",TEXT(P3657-N3657,"[h].mm"),""))</f>
        <v/>
      </c>
      <c r="W3657" s="118">
        <f>IF(AND(R3657="",S3657=""),"",R3657+S3657)</f>
        <v/>
      </c>
      <c r="X3657" s="116">
        <f>IF(O3657&lt;&gt;"",DATE(YEAR(O3657), MONTH(O3657), DAY(O3657)),"")</f>
        <v/>
      </c>
      <c r="Y3657" s="122" t="n"/>
      <c r="Z3657" s="123" t="n"/>
      <c r="AA3657" s="117">
        <f>IF(F3657="Re-assigned","NA",IF(W3657="","",IF(W3657&gt;=VLOOKUP(D3657,SLAMatrix,3,FALSE),"Yes",IF(W3657&lt;VLOOKUP(D3657,SLAMatrix,2,FALSE),"No","Internal"))))</f>
        <v/>
      </c>
      <c r="AB3657" s="123" t="n"/>
      <c r="AC3657" s="123" t="n"/>
      <c r="AD3657" s="119" t="n"/>
      <c r="AE3657" s="125" t="n"/>
      <c r="AF3657" s="124">
        <f>MONTH(O3657)</f>
        <v/>
      </c>
      <c r="AG3657" s="124">
        <f>VLOOKUP(IFERROR(MID(AE3657,1,(FIND(",",AE3657,1)-1)),AE3657),Facility_Region_Mapping,2,FALSE)</f>
        <v/>
      </c>
      <c r="AH3657" s="124" t="n"/>
      <c r="AI3657" s="124">
        <f>IF(C3657&lt;&gt;"",IF(M3657="ESM User",getInterfaceName($C3657),"NA"),"")</f>
        <v/>
      </c>
      <c r="AJ3657" s="116">
        <f>IF(Q3657&lt;&gt;"",DATE(YEAR(Q3657), MONTH(Q3657), DAY(Q3657)),"")</f>
        <v/>
      </c>
      <c r="AK3657" s="130">
        <f>IF(Q3657&lt;&gt;0,Q3657-N3657,TODAY()-N3657)</f>
        <v/>
      </c>
      <c r="AL3657" s="112">
        <f>IF(F3657="Re-assigned",0,IF(H3657="Closed",0,IF(H3657="Service Restored",0,IF(H3657="",0,1))))</f>
        <v/>
      </c>
      <c r="AM3657" s="124">
        <f>IF(AL3657=0,"",IF(AK3657&gt;20.99,"Aged","Non-Aged"))</f>
        <v/>
      </c>
      <c r="AN3657" s="112">
        <f>IF(Q3657&lt;&gt;"",MONTH(Q3657),"")</f>
        <v/>
      </c>
      <c r="AO3657" s="112">
        <f>IFERROR(VALUE(V3657),0)</f>
        <v/>
      </c>
    </row>
    <row customFormat="1" customHeight="1" ht="29.25" r="3658" s="112" spans="1:41">
      <c r="A3658" s="127" t="n"/>
      <c r="B3658" s="113" t="n"/>
      <c r="C3658" s="127" t="n"/>
      <c r="D3658" s="127" t="n"/>
      <c r="E3658" s="114">
        <f>IF(F3658 &lt;&gt; "",VLOOKUP(F3658,CategoryLookup,2,FALSE), "")</f>
        <v/>
      </c>
      <c r="F3658" s="126" t="n"/>
      <c r="G3658" s="127" t="n"/>
      <c r="H3658" s="127" t="n"/>
      <c r="I3658" s="127" t="n"/>
      <c r="J3658" s="127" t="n"/>
      <c r="K3658" s="127" t="n"/>
      <c r="L3658" s="127" t="n"/>
      <c r="M3658" s="127" t="n"/>
      <c r="N3658" s="120" t="n"/>
      <c r="O3658" s="120" t="n"/>
      <c r="P3658" s="120" t="n"/>
      <c r="Q3658" s="120" t="n"/>
      <c r="R3658" s="121" t="n"/>
      <c r="S3658" s="121" t="n"/>
      <c r="T3658" s="121" t="n"/>
      <c r="U3658" s="121" t="n"/>
      <c r="V3658" s="117">
        <f>IF(P3658="NA","NA",IF(P3658&lt;&gt;"",TEXT(P3658-N3658,"[h].mm"),""))</f>
        <v/>
      </c>
      <c r="W3658" s="118">
        <f>IF(AND(R3658="",S3658=""),"",R3658+S3658)</f>
        <v/>
      </c>
      <c r="X3658" s="116">
        <f>IF(O3658&lt;&gt;"",DATE(YEAR(O3658), MONTH(O3658), DAY(O3658)),"")</f>
        <v/>
      </c>
      <c r="Y3658" s="122" t="n"/>
      <c r="Z3658" s="123" t="n"/>
      <c r="AA3658" s="117">
        <f>IF(F3658="Re-assigned","NA",IF(W3658="","",IF(W3658&gt;=VLOOKUP(D3658,SLAMatrix,3,FALSE),"Yes",IF(W3658&lt;VLOOKUP(D3658,SLAMatrix,2,FALSE),"No","Internal"))))</f>
        <v/>
      </c>
      <c r="AB3658" s="123" t="n"/>
      <c r="AC3658" s="123" t="n"/>
      <c r="AD3658" s="119" t="n"/>
      <c r="AE3658" s="125" t="n"/>
      <c r="AF3658" s="124">
        <f>MONTH(O3658)</f>
        <v/>
      </c>
      <c r="AG3658" s="124">
        <f>VLOOKUP(IFERROR(MID(AE3658,1,(FIND(",",AE3658,1)-1)),AE3658),Facility_Region_Mapping,2,FALSE)</f>
        <v/>
      </c>
      <c r="AH3658" s="124" t="n"/>
      <c r="AI3658" s="124">
        <f>IF(C3658&lt;&gt;"",IF(M3658="ESM User",getInterfaceName($C3658),"NA"),"")</f>
        <v/>
      </c>
      <c r="AJ3658" s="116">
        <f>IF(Q3658&lt;&gt;"",DATE(YEAR(Q3658), MONTH(Q3658), DAY(Q3658)),"")</f>
        <v/>
      </c>
      <c r="AK3658" s="130">
        <f>IF(Q3658&lt;&gt;0,Q3658-N3658,TODAY()-N3658)</f>
        <v/>
      </c>
      <c r="AL3658" s="112">
        <f>IF(F3658="Re-assigned",0,IF(H3658="Closed",0,IF(H3658="Service Restored",0,IF(H3658="",0,1))))</f>
        <v/>
      </c>
      <c r="AM3658" s="124">
        <f>IF(AL3658=0,"",IF(AK3658&gt;20.99,"Aged","Non-Aged"))</f>
        <v/>
      </c>
      <c r="AN3658" s="112">
        <f>IF(Q3658&lt;&gt;"",MONTH(Q3658),"")</f>
        <v/>
      </c>
      <c r="AO3658" s="112">
        <f>IFERROR(VALUE(V3658),0)</f>
        <v/>
      </c>
    </row>
    <row customFormat="1" customHeight="1" ht="29.25" r="3659" s="112" spans="1:41">
      <c r="A3659" s="127" t="n"/>
      <c r="B3659" s="113" t="n"/>
      <c r="C3659" s="127" t="n"/>
      <c r="D3659" s="127" t="n"/>
      <c r="E3659" s="114">
        <f>IF(F3659 &lt;&gt; "",VLOOKUP(F3659,CategoryLookup,2,FALSE), "")</f>
        <v/>
      </c>
      <c r="F3659" s="126" t="n"/>
      <c r="G3659" s="127" t="n"/>
      <c r="H3659" s="127" t="n"/>
      <c r="I3659" s="127" t="n"/>
      <c r="J3659" s="127" t="n"/>
      <c r="K3659" s="127" t="n"/>
      <c r="L3659" s="127" t="n"/>
      <c r="M3659" s="127" t="n"/>
      <c r="N3659" s="120" t="n"/>
      <c r="O3659" s="120" t="n"/>
      <c r="P3659" s="120" t="n"/>
      <c r="Q3659" s="120" t="n"/>
      <c r="R3659" s="121" t="n"/>
      <c r="S3659" s="121" t="n"/>
      <c r="T3659" s="121" t="n"/>
      <c r="U3659" s="121" t="n"/>
      <c r="V3659" s="117">
        <f>IF(P3659="NA","NA",IF(P3659&lt;&gt;"",TEXT(P3659-N3659,"[h].mm"),""))</f>
        <v/>
      </c>
      <c r="W3659" s="118">
        <f>IF(AND(R3659="",S3659=""),"",R3659+S3659)</f>
        <v/>
      </c>
      <c r="X3659" s="116">
        <f>IF(O3659&lt;&gt;"",DATE(YEAR(O3659), MONTH(O3659), DAY(O3659)),"")</f>
        <v/>
      </c>
      <c r="Y3659" s="122" t="n"/>
      <c r="Z3659" s="123" t="n"/>
      <c r="AA3659" s="117">
        <f>IF(F3659="Re-assigned","NA",IF(W3659="","",IF(W3659&gt;=VLOOKUP(D3659,SLAMatrix,3,FALSE),"Yes",IF(W3659&lt;VLOOKUP(D3659,SLAMatrix,2,FALSE),"No","Internal"))))</f>
        <v/>
      </c>
      <c r="AB3659" s="123" t="n"/>
      <c r="AC3659" s="123" t="n"/>
      <c r="AD3659" s="119" t="n"/>
      <c r="AE3659" s="125" t="n"/>
      <c r="AF3659" s="124">
        <f>MONTH(O3659)</f>
        <v/>
      </c>
      <c r="AG3659" s="124">
        <f>VLOOKUP(IFERROR(MID(AE3659,1,(FIND(",",AE3659,1)-1)),AE3659),Facility_Region_Mapping,2,FALSE)</f>
        <v/>
      </c>
      <c r="AH3659" s="124" t="n"/>
      <c r="AI3659" s="124">
        <f>IF(C3659&lt;&gt;"",IF(M3659="ESM User",getInterfaceName($C3659),"NA"),"")</f>
        <v/>
      </c>
      <c r="AJ3659" s="116">
        <f>IF(Q3659&lt;&gt;"",DATE(YEAR(Q3659), MONTH(Q3659), DAY(Q3659)),"")</f>
        <v/>
      </c>
      <c r="AK3659" s="130">
        <f>IF(Q3659&lt;&gt;0,Q3659-N3659,TODAY()-N3659)</f>
        <v/>
      </c>
      <c r="AL3659" s="112">
        <f>IF(F3659="Re-assigned",0,IF(H3659="Closed",0,IF(H3659="Service Restored",0,IF(H3659="",0,1))))</f>
        <v/>
      </c>
      <c r="AM3659" s="124">
        <f>IF(AL3659=0,"",IF(AK3659&gt;20.99,"Aged","Non-Aged"))</f>
        <v/>
      </c>
      <c r="AN3659" s="112">
        <f>IF(Q3659&lt;&gt;"",MONTH(Q3659),"")</f>
        <v/>
      </c>
      <c r="AO3659" s="112">
        <f>IFERROR(VALUE(V3659),0)</f>
        <v/>
      </c>
    </row>
    <row customFormat="1" customHeight="1" ht="29.25" r="3660" s="112" spans="1:41">
      <c r="A3660" s="127" t="n"/>
      <c r="B3660" s="113" t="n"/>
      <c r="C3660" s="127" t="n"/>
      <c r="D3660" s="127" t="n"/>
      <c r="E3660" s="114">
        <f>IF(F3660 &lt;&gt; "",VLOOKUP(F3660,CategoryLookup,2,FALSE), "")</f>
        <v/>
      </c>
      <c r="F3660" s="126" t="n"/>
      <c r="G3660" s="127" t="n"/>
      <c r="H3660" s="127" t="n"/>
      <c r="I3660" s="127" t="n"/>
      <c r="J3660" s="127" t="n"/>
      <c r="K3660" s="127" t="n"/>
      <c r="L3660" s="127" t="n"/>
      <c r="M3660" s="127" t="n"/>
      <c r="N3660" s="120" t="n"/>
      <c r="O3660" s="120" t="n"/>
      <c r="P3660" s="120" t="n"/>
      <c r="Q3660" s="120" t="n"/>
      <c r="R3660" s="121" t="n"/>
      <c r="S3660" s="121" t="n"/>
      <c r="T3660" s="121" t="n"/>
      <c r="U3660" s="121" t="n"/>
      <c r="V3660" s="117">
        <f>IF(P3660="NA","NA",IF(P3660&lt;&gt;"",TEXT(P3660-N3660,"[h].mm"),""))</f>
        <v/>
      </c>
      <c r="W3660" s="118">
        <f>IF(AND(R3660="",S3660=""),"",R3660+S3660)</f>
        <v/>
      </c>
      <c r="X3660" s="116">
        <f>IF(O3660&lt;&gt;"",DATE(YEAR(O3660), MONTH(O3660), DAY(O3660)),"")</f>
        <v/>
      </c>
      <c r="Y3660" s="122" t="n"/>
      <c r="Z3660" s="123" t="n"/>
      <c r="AA3660" s="117">
        <f>IF(F3660="Re-assigned","NA",IF(W3660="","",IF(W3660&gt;=VLOOKUP(D3660,SLAMatrix,3,FALSE),"Yes",IF(W3660&lt;VLOOKUP(D3660,SLAMatrix,2,FALSE),"No","Internal"))))</f>
        <v/>
      </c>
      <c r="AB3660" s="123" t="n"/>
      <c r="AC3660" s="123" t="n"/>
      <c r="AD3660" s="119" t="n"/>
      <c r="AE3660" s="125" t="n"/>
      <c r="AF3660" s="124">
        <f>MONTH(O3660)</f>
        <v/>
      </c>
      <c r="AG3660" s="124">
        <f>VLOOKUP(IFERROR(MID(AE3660,1,(FIND(",",AE3660,1)-1)),AE3660),Facility_Region_Mapping,2,FALSE)</f>
        <v/>
      </c>
      <c r="AH3660" s="124" t="n"/>
      <c r="AI3660" s="124">
        <f>IF(C3660&lt;&gt;"",IF(M3660="ESM User",getInterfaceName($C3660),"NA"),"")</f>
        <v/>
      </c>
      <c r="AJ3660" s="116">
        <f>IF(Q3660&lt;&gt;"",DATE(YEAR(Q3660), MONTH(Q3660), DAY(Q3660)),"")</f>
        <v/>
      </c>
      <c r="AK3660" s="130">
        <f>IF(Q3660&lt;&gt;0,Q3660-N3660,TODAY()-N3660)</f>
        <v/>
      </c>
      <c r="AL3660" s="112">
        <f>IF(F3660="Re-assigned",0,IF(H3660="Closed",0,IF(H3660="Service Restored",0,IF(H3660="",0,1))))</f>
        <v/>
      </c>
      <c r="AM3660" s="124">
        <f>IF(AL3660=0,"",IF(AK3660&gt;20.99,"Aged","Non-Aged"))</f>
        <v/>
      </c>
      <c r="AN3660" s="112">
        <f>IF(Q3660&lt;&gt;"",MONTH(Q3660),"")</f>
        <v/>
      </c>
      <c r="AO3660" s="112">
        <f>IFERROR(VALUE(V3660),0)</f>
        <v/>
      </c>
    </row>
    <row customFormat="1" customHeight="1" ht="29.25" r="3661" s="112" spans="1:41">
      <c r="A3661" s="127" t="n"/>
      <c r="B3661" s="113" t="n"/>
      <c r="C3661" s="127" t="n"/>
      <c r="D3661" s="127" t="n"/>
      <c r="E3661" s="114">
        <f>IF(F3661 &lt;&gt; "",VLOOKUP(F3661,CategoryLookup,2,FALSE), "")</f>
        <v/>
      </c>
      <c r="F3661" s="126" t="n"/>
      <c r="G3661" s="127" t="n"/>
      <c r="H3661" s="127" t="n"/>
      <c r="I3661" s="127" t="n"/>
      <c r="J3661" s="127" t="n"/>
      <c r="K3661" s="127" t="n"/>
      <c r="L3661" s="127" t="n"/>
      <c r="M3661" s="127" t="n"/>
      <c r="N3661" s="120" t="n"/>
      <c r="O3661" s="120" t="n"/>
      <c r="P3661" s="120" t="n"/>
      <c r="Q3661" s="120" t="n"/>
      <c r="R3661" s="121" t="n"/>
      <c r="S3661" s="121" t="n"/>
      <c r="T3661" s="121" t="n"/>
      <c r="U3661" s="121" t="n"/>
      <c r="V3661" s="117">
        <f>IF(P3661="NA","NA",IF(P3661&lt;&gt;"",TEXT(P3661-N3661,"[h].mm"),""))</f>
        <v/>
      </c>
      <c r="W3661" s="118">
        <f>IF(AND(R3661="",S3661=""),"",R3661+S3661)</f>
        <v/>
      </c>
      <c r="X3661" s="116">
        <f>IF(O3661&lt;&gt;"",DATE(YEAR(O3661), MONTH(O3661), DAY(O3661)),"")</f>
        <v/>
      </c>
      <c r="Y3661" s="122" t="n"/>
      <c r="Z3661" s="123" t="n"/>
      <c r="AA3661" s="117">
        <f>IF(F3661="Re-assigned","NA",IF(W3661="","",IF(W3661&gt;=VLOOKUP(D3661,SLAMatrix,3,FALSE),"Yes",IF(W3661&lt;VLOOKUP(D3661,SLAMatrix,2,FALSE),"No","Internal"))))</f>
        <v/>
      </c>
      <c r="AB3661" s="123" t="n"/>
      <c r="AC3661" s="123" t="n"/>
      <c r="AD3661" s="119" t="n"/>
      <c r="AE3661" s="125" t="n"/>
      <c r="AF3661" s="124">
        <f>MONTH(O3661)</f>
        <v/>
      </c>
      <c r="AG3661" s="124">
        <f>VLOOKUP(IFERROR(MID(AE3661,1,(FIND(",",AE3661,1)-1)),AE3661),Facility_Region_Mapping,2,FALSE)</f>
        <v/>
      </c>
      <c r="AH3661" s="124" t="n"/>
      <c r="AI3661" s="124">
        <f>IF(C3661&lt;&gt;"",IF(M3661="ESM User",getInterfaceName($C3661),"NA"),"")</f>
        <v/>
      </c>
      <c r="AJ3661" s="116">
        <f>IF(Q3661&lt;&gt;"",DATE(YEAR(Q3661), MONTH(Q3661), DAY(Q3661)),"")</f>
        <v/>
      </c>
      <c r="AK3661" s="130">
        <f>IF(Q3661&lt;&gt;0,Q3661-N3661,TODAY()-N3661)</f>
        <v/>
      </c>
      <c r="AL3661" s="112">
        <f>IF(F3661="Re-assigned",0,IF(H3661="Closed",0,IF(H3661="Service Restored",0,IF(H3661="",0,1))))</f>
        <v/>
      </c>
      <c r="AM3661" s="124">
        <f>IF(AL3661=0,"",IF(AK3661&gt;20.99,"Aged","Non-Aged"))</f>
        <v/>
      </c>
      <c r="AN3661" s="112">
        <f>IF(Q3661&lt;&gt;"",MONTH(Q3661),"")</f>
        <v/>
      </c>
      <c r="AO3661" s="112">
        <f>IFERROR(VALUE(V3661),0)</f>
        <v/>
      </c>
    </row>
    <row customFormat="1" customHeight="1" ht="29.25" r="3662" s="112" spans="1:41">
      <c r="A3662" s="127" t="n"/>
      <c r="B3662" s="113" t="n"/>
      <c r="C3662" s="127" t="n"/>
      <c r="D3662" s="127" t="n"/>
      <c r="E3662" s="114">
        <f>IF(F3662 &lt;&gt; "",VLOOKUP(F3662,CategoryLookup,2,FALSE), "")</f>
        <v/>
      </c>
      <c r="F3662" s="126" t="n"/>
      <c r="G3662" s="127" t="n"/>
      <c r="H3662" s="127" t="n"/>
      <c r="I3662" s="127" t="n"/>
      <c r="J3662" s="127" t="n"/>
      <c r="K3662" s="127" t="n"/>
      <c r="L3662" s="127" t="n"/>
      <c r="M3662" s="127" t="n"/>
      <c r="N3662" s="120" t="n"/>
      <c r="O3662" s="120" t="n"/>
      <c r="P3662" s="120" t="n"/>
      <c r="Q3662" s="120" t="n"/>
      <c r="R3662" s="121" t="n"/>
      <c r="S3662" s="121" t="n"/>
      <c r="T3662" s="121" t="n"/>
      <c r="U3662" s="121" t="n"/>
      <c r="V3662" s="117">
        <f>IF(P3662="NA","NA",IF(P3662&lt;&gt;"",TEXT(P3662-N3662,"[h].mm"),""))</f>
        <v/>
      </c>
      <c r="W3662" s="118">
        <f>IF(AND(R3662="",S3662=""),"",R3662+S3662)</f>
        <v/>
      </c>
      <c r="X3662" s="116">
        <f>IF(O3662&lt;&gt;"",DATE(YEAR(O3662), MONTH(O3662), DAY(O3662)),"")</f>
        <v/>
      </c>
      <c r="Y3662" s="122" t="n"/>
      <c r="Z3662" s="123" t="n"/>
      <c r="AA3662" s="117">
        <f>IF(F3662="Re-assigned","NA",IF(W3662="","",IF(W3662&gt;=VLOOKUP(D3662,SLAMatrix,3,FALSE),"Yes",IF(W3662&lt;VLOOKUP(D3662,SLAMatrix,2,FALSE),"No","Internal"))))</f>
        <v/>
      </c>
      <c r="AB3662" s="123" t="n"/>
      <c r="AC3662" s="123" t="n"/>
      <c r="AD3662" s="119" t="n"/>
      <c r="AE3662" s="125" t="n"/>
      <c r="AF3662" s="124">
        <f>MONTH(O3662)</f>
        <v/>
      </c>
      <c r="AG3662" s="124">
        <f>VLOOKUP(IFERROR(MID(AE3662,1,(FIND(",",AE3662,1)-1)),AE3662),Facility_Region_Mapping,2,FALSE)</f>
        <v/>
      </c>
      <c r="AH3662" s="124" t="n"/>
      <c r="AI3662" s="124">
        <f>IF(C3662&lt;&gt;"",IF(M3662="ESM User",getInterfaceName($C3662),"NA"),"")</f>
        <v/>
      </c>
      <c r="AJ3662" s="116">
        <f>IF(Q3662&lt;&gt;"",DATE(YEAR(Q3662), MONTH(Q3662), DAY(Q3662)),"")</f>
        <v/>
      </c>
      <c r="AK3662" s="130">
        <f>IF(Q3662&lt;&gt;0,Q3662-N3662,TODAY()-N3662)</f>
        <v/>
      </c>
      <c r="AL3662" s="112">
        <f>IF(F3662="Re-assigned",0,IF(H3662="Closed",0,IF(H3662="Service Restored",0,IF(H3662="",0,1))))</f>
        <v/>
      </c>
      <c r="AM3662" s="124">
        <f>IF(AL3662=0,"",IF(AK3662&gt;20.99,"Aged","Non-Aged"))</f>
        <v/>
      </c>
      <c r="AN3662" s="112">
        <f>IF(Q3662&lt;&gt;"",MONTH(Q3662),"")</f>
        <v/>
      </c>
      <c r="AO3662" s="112">
        <f>IFERROR(VALUE(V3662),0)</f>
        <v/>
      </c>
    </row>
    <row customFormat="1" customHeight="1" ht="29.25" r="3663" s="112" spans="1:41">
      <c r="A3663" s="127" t="n"/>
      <c r="B3663" s="113" t="n"/>
      <c r="C3663" s="127" t="n"/>
      <c r="D3663" s="127" t="n"/>
      <c r="E3663" s="114">
        <f>IF(F3663 &lt;&gt; "",VLOOKUP(F3663,CategoryLookup,2,FALSE), "")</f>
        <v/>
      </c>
      <c r="F3663" s="126" t="n"/>
      <c r="G3663" s="127" t="n"/>
      <c r="H3663" s="127" t="n"/>
      <c r="I3663" s="127" t="n"/>
      <c r="J3663" s="127" t="n"/>
      <c r="K3663" s="127" t="n"/>
      <c r="L3663" s="127" t="n"/>
      <c r="M3663" s="127" t="n"/>
      <c r="N3663" s="120" t="n"/>
      <c r="O3663" s="120" t="n"/>
      <c r="P3663" s="120" t="n"/>
      <c r="Q3663" s="120" t="n"/>
      <c r="R3663" s="121" t="n"/>
      <c r="S3663" s="121" t="n"/>
      <c r="T3663" s="121" t="n"/>
      <c r="U3663" s="121" t="n"/>
      <c r="V3663" s="117">
        <f>IF(P3663="NA","NA",IF(P3663&lt;&gt;"",TEXT(P3663-N3663,"[h].mm"),""))</f>
        <v/>
      </c>
      <c r="W3663" s="118">
        <f>IF(AND(R3663="",S3663=""),"",R3663+S3663)</f>
        <v/>
      </c>
      <c r="X3663" s="116">
        <f>IF(O3663&lt;&gt;"",DATE(YEAR(O3663), MONTH(O3663), DAY(O3663)),"")</f>
        <v/>
      </c>
      <c r="Y3663" s="122" t="n"/>
      <c r="Z3663" s="123" t="n"/>
      <c r="AA3663" s="117">
        <f>IF(F3663="Re-assigned","NA",IF(W3663="","",IF(W3663&gt;=VLOOKUP(D3663,SLAMatrix,3,FALSE),"Yes",IF(W3663&lt;VLOOKUP(D3663,SLAMatrix,2,FALSE),"No","Internal"))))</f>
        <v/>
      </c>
      <c r="AB3663" s="123" t="n"/>
      <c r="AC3663" s="123" t="n"/>
      <c r="AD3663" s="119" t="n"/>
      <c r="AE3663" s="125" t="n"/>
      <c r="AF3663" s="124">
        <f>MONTH(O3663)</f>
        <v/>
      </c>
      <c r="AG3663" s="124">
        <f>VLOOKUP(IFERROR(MID(AE3663,1,(FIND(",",AE3663,1)-1)),AE3663),Facility_Region_Mapping,2,FALSE)</f>
        <v/>
      </c>
      <c r="AH3663" s="124" t="n"/>
      <c r="AI3663" s="124">
        <f>IF(C3663&lt;&gt;"",IF(M3663="ESM User",getInterfaceName($C3663),"NA"),"")</f>
        <v/>
      </c>
      <c r="AJ3663" s="116">
        <f>IF(Q3663&lt;&gt;"",DATE(YEAR(Q3663), MONTH(Q3663), DAY(Q3663)),"")</f>
        <v/>
      </c>
      <c r="AK3663" s="130">
        <f>IF(Q3663&lt;&gt;0,Q3663-N3663,TODAY()-N3663)</f>
        <v/>
      </c>
      <c r="AL3663" s="112">
        <f>IF(F3663="Re-assigned",0,IF(H3663="Closed",0,IF(H3663="Service Restored",0,IF(H3663="",0,1))))</f>
        <v/>
      </c>
      <c r="AM3663" s="124">
        <f>IF(AL3663=0,"",IF(AK3663&gt;20.99,"Aged","Non-Aged"))</f>
        <v/>
      </c>
      <c r="AN3663" s="112">
        <f>IF(Q3663&lt;&gt;"",MONTH(Q3663),"")</f>
        <v/>
      </c>
      <c r="AO3663" s="112">
        <f>IFERROR(VALUE(V3663),0)</f>
        <v/>
      </c>
    </row>
    <row customFormat="1" customHeight="1" ht="29.25" r="3664" s="112" spans="1:41">
      <c r="A3664" s="127" t="n"/>
      <c r="B3664" s="113" t="n"/>
      <c r="C3664" s="127" t="n"/>
      <c r="D3664" s="127" t="n"/>
      <c r="E3664" s="114">
        <f>IF(F3664 &lt;&gt; "",VLOOKUP(F3664,CategoryLookup,2,FALSE), "")</f>
        <v/>
      </c>
      <c r="F3664" s="126" t="n"/>
      <c r="G3664" s="127" t="n"/>
      <c r="H3664" s="127" t="n"/>
      <c r="I3664" s="127" t="n"/>
      <c r="J3664" s="127" t="n"/>
      <c r="K3664" s="127" t="n"/>
      <c r="L3664" s="127" t="n"/>
      <c r="M3664" s="127" t="n"/>
      <c r="N3664" s="120" t="n"/>
      <c r="O3664" s="120" t="n"/>
      <c r="P3664" s="120" t="n"/>
      <c r="Q3664" s="120" t="n"/>
      <c r="R3664" s="121" t="n"/>
      <c r="S3664" s="121" t="n"/>
      <c r="T3664" s="121" t="n"/>
      <c r="U3664" s="121" t="n"/>
      <c r="V3664" s="117">
        <f>IF(P3664="NA","NA",IF(P3664&lt;&gt;"",TEXT(P3664-N3664,"[h].mm"),""))</f>
        <v/>
      </c>
      <c r="W3664" s="118">
        <f>IF(AND(R3664="",S3664=""),"",R3664+S3664)</f>
        <v/>
      </c>
      <c r="X3664" s="116">
        <f>IF(O3664&lt;&gt;"",DATE(YEAR(O3664), MONTH(O3664), DAY(O3664)),"")</f>
        <v/>
      </c>
      <c r="Y3664" s="122" t="n"/>
      <c r="Z3664" s="123" t="n"/>
      <c r="AA3664" s="117">
        <f>IF(F3664="Re-assigned","NA",IF(W3664="","",IF(W3664&gt;=VLOOKUP(D3664,SLAMatrix,3,FALSE),"Yes",IF(W3664&lt;VLOOKUP(D3664,SLAMatrix,2,FALSE),"No","Internal"))))</f>
        <v/>
      </c>
      <c r="AB3664" s="123" t="n"/>
      <c r="AC3664" s="123" t="n"/>
      <c r="AD3664" s="119" t="n"/>
      <c r="AE3664" s="125" t="n"/>
      <c r="AF3664" s="124">
        <f>MONTH(O3664)</f>
        <v/>
      </c>
      <c r="AG3664" s="124">
        <f>VLOOKUP(IFERROR(MID(AE3664,1,(FIND(",",AE3664,1)-1)),AE3664),Facility_Region_Mapping,2,FALSE)</f>
        <v/>
      </c>
      <c r="AH3664" s="124" t="n"/>
      <c r="AI3664" s="124">
        <f>IF(C3664&lt;&gt;"",IF(M3664="ESM User",getInterfaceName($C3664),"NA"),"")</f>
        <v/>
      </c>
      <c r="AJ3664" s="116">
        <f>IF(Q3664&lt;&gt;"",DATE(YEAR(Q3664), MONTH(Q3664), DAY(Q3664)),"")</f>
        <v/>
      </c>
      <c r="AK3664" s="130">
        <f>IF(Q3664&lt;&gt;0,Q3664-N3664,TODAY()-N3664)</f>
        <v/>
      </c>
      <c r="AL3664" s="112">
        <f>IF(F3664="Re-assigned",0,IF(H3664="Closed",0,IF(H3664="Service Restored",0,IF(H3664="",0,1))))</f>
        <v/>
      </c>
      <c r="AM3664" s="124">
        <f>IF(AL3664=0,"",IF(AK3664&gt;20.99,"Aged","Non-Aged"))</f>
        <v/>
      </c>
      <c r="AN3664" s="112">
        <f>IF(Q3664&lt;&gt;"",MONTH(Q3664),"")</f>
        <v/>
      </c>
      <c r="AO3664" s="112">
        <f>IFERROR(VALUE(V3664),0)</f>
        <v/>
      </c>
    </row>
    <row customFormat="1" customHeight="1" ht="29.25" r="3665" s="112" spans="1:41">
      <c r="A3665" s="127" t="n"/>
      <c r="B3665" s="113" t="n"/>
      <c r="C3665" s="127" t="n"/>
      <c r="D3665" s="127" t="n"/>
      <c r="E3665" s="114">
        <f>IF(F3665 &lt;&gt; "",VLOOKUP(F3665,CategoryLookup,2,FALSE), "")</f>
        <v/>
      </c>
      <c r="F3665" s="126" t="n"/>
      <c r="G3665" s="127" t="n"/>
      <c r="H3665" s="127" t="n"/>
      <c r="I3665" s="127" t="n"/>
      <c r="J3665" s="127" t="n"/>
      <c r="K3665" s="127" t="n"/>
      <c r="L3665" s="127" t="n"/>
      <c r="M3665" s="127" t="n"/>
      <c r="N3665" s="120" t="n"/>
      <c r="O3665" s="120" t="n"/>
      <c r="P3665" s="120" t="n"/>
      <c r="Q3665" s="120" t="n"/>
      <c r="R3665" s="121" t="n"/>
      <c r="S3665" s="121" t="n"/>
      <c r="T3665" s="121" t="n"/>
      <c r="U3665" s="121" t="n"/>
      <c r="V3665" s="117">
        <f>IF(P3665="NA","NA",IF(P3665&lt;&gt;"",TEXT(P3665-N3665,"[h].mm"),""))</f>
        <v/>
      </c>
      <c r="W3665" s="118">
        <f>IF(AND(R3665="",S3665=""),"",R3665+S3665)</f>
        <v/>
      </c>
      <c r="X3665" s="116">
        <f>IF(O3665&lt;&gt;"",DATE(YEAR(O3665), MONTH(O3665), DAY(O3665)),"")</f>
        <v/>
      </c>
      <c r="Y3665" s="122" t="n"/>
      <c r="Z3665" s="123" t="n"/>
      <c r="AA3665" s="117">
        <f>IF(F3665="Re-assigned","NA",IF(W3665="","",IF(W3665&gt;=VLOOKUP(D3665,SLAMatrix,3,FALSE),"Yes",IF(W3665&lt;VLOOKUP(D3665,SLAMatrix,2,FALSE),"No","Internal"))))</f>
        <v/>
      </c>
      <c r="AB3665" s="123" t="n"/>
      <c r="AC3665" s="123" t="n"/>
      <c r="AD3665" s="119" t="n"/>
      <c r="AE3665" s="125" t="n"/>
      <c r="AF3665" s="124">
        <f>MONTH(O3665)</f>
        <v/>
      </c>
      <c r="AG3665" s="124">
        <f>VLOOKUP(IFERROR(MID(AE3665,1,(FIND(",",AE3665,1)-1)),AE3665),Facility_Region_Mapping,2,FALSE)</f>
        <v/>
      </c>
      <c r="AH3665" s="124" t="n"/>
      <c r="AI3665" s="124">
        <f>IF(C3665&lt;&gt;"",IF(M3665="ESM User",getInterfaceName($C3665),"NA"),"")</f>
        <v/>
      </c>
      <c r="AJ3665" s="116">
        <f>IF(Q3665&lt;&gt;"",DATE(YEAR(Q3665), MONTH(Q3665), DAY(Q3665)),"")</f>
        <v/>
      </c>
      <c r="AK3665" s="130">
        <f>IF(Q3665&lt;&gt;0,Q3665-N3665,TODAY()-N3665)</f>
        <v/>
      </c>
      <c r="AL3665" s="112">
        <f>IF(F3665="Re-assigned",0,IF(H3665="Closed",0,IF(H3665="Service Restored",0,IF(H3665="",0,1))))</f>
        <v/>
      </c>
      <c r="AM3665" s="124">
        <f>IF(AL3665=0,"",IF(AK3665&gt;20.99,"Aged","Non-Aged"))</f>
        <v/>
      </c>
      <c r="AN3665" s="112">
        <f>IF(Q3665&lt;&gt;"",MONTH(Q3665),"")</f>
        <v/>
      </c>
      <c r="AO3665" s="112">
        <f>IFERROR(VALUE(V3665),0)</f>
        <v/>
      </c>
    </row>
    <row customFormat="1" customHeight="1" ht="29.25" r="3666" s="112" spans="1:41">
      <c r="A3666" s="127" t="n"/>
      <c r="B3666" s="113" t="n"/>
      <c r="C3666" s="127" t="n"/>
      <c r="D3666" s="127" t="n"/>
      <c r="E3666" s="114">
        <f>IF(F3666 &lt;&gt; "",VLOOKUP(F3666,CategoryLookup,2,FALSE), "")</f>
        <v/>
      </c>
      <c r="F3666" s="126" t="n"/>
      <c r="G3666" s="127" t="n"/>
      <c r="H3666" s="127" t="n"/>
      <c r="I3666" s="127" t="n"/>
      <c r="J3666" s="127" t="n"/>
      <c r="K3666" s="127" t="n"/>
      <c r="L3666" s="127" t="n"/>
      <c r="M3666" s="127" t="n"/>
      <c r="N3666" s="120" t="n"/>
      <c r="O3666" s="120" t="n"/>
      <c r="P3666" s="120" t="n"/>
      <c r="Q3666" s="120" t="n"/>
      <c r="R3666" s="121" t="n"/>
      <c r="S3666" s="121" t="n"/>
      <c r="T3666" s="121" t="n"/>
      <c r="U3666" s="121" t="n"/>
      <c r="V3666" s="117">
        <f>IF(P3666="NA","NA",IF(P3666&lt;&gt;"",TEXT(P3666-N3666,"[h].mm"),""))</f>
        <v/>
      </c>
      <c r="W3666" s="118">
        <f>IF(AND(R3666="",S3666=""),"",R3666+S3666)</f>
        <v/>
      </c>
      <c r="X3666" s="116">
        <f>IF(O3666&lt;&gt;"",DATE(YEAR(O3666), MONTH(O3666), DAY(O3666)),"")</f>
        <v/>
      </c>
      <c r="Y3666" s="122" t="n"/>
      <c r="Z3666" s="123" t="n"/>
      <c r="AA3666" s="117">
        <f>IF(F3666="Re-assigned","NA",IF(W3666="","",IF(W3666&gt;=VLOOKUP(D3666,SLAMatrix,3,FALSE),"Yes",IF(W3666&lt;VLOOKUP(D3666,SLAMatrix,2,FALSE),"No","Internal"))))</f>
        <v/>
      </c>
      <c r="AB3666" s="123" t="n"/>
      <c r="AC3666" s="123" t="n"/>
      <c r="AD3666" s="119" t="n"/>
      <c r="AE3666" s="125" t="n"/>
      <c r="AF3666" s="124">
        <f>MONTH(O3666)</f>
        <v/>
      </c>
      <c r="AG3666" s="124">
        <f>VLOOKUP(IFERROR(MID(AE3666,1,(FIND(",",AE3666,1)-1)),AE3666),Facility_Region_Mapping,2,FALSE)</f>
        <v/>
      </c>
      <c r="AH3666" s="124" t="n"/>
      <c r="AI3666" s="124">
        <f>IF(C3666&lt;&gt;"",IF(M3666="ESM User",getInterfaceName($C3666),"NA"),"")</f>
        <v/>
      </c>
      <c r="AJ3666" s="116">
        <f>IF(Q3666&lt;&gt;"",DATE(YEAR(Q3666), MONTH(Q3666), DAY(Q3666)),"")</f>
        <v/>
      </c>
      <c r="AK3666" s="130">
        <f>IF(Q3666&lt;&gt;0,Q3666-N3666,TODAY()-N3666)</f>
        <v/>
      </c>
      <c r="AL3666" s="112">
        <f>IF(F3666="Re-assigned",0,IF(H3666="Closed",0,IF(H3666="Service Restored",0,IF(H3666="",0,1))))</f>
        <v/>
      </c>
      <c r="AM3666" s="124">
        <f>IF(AL3666=0,"",IF(AK3666&gt;20.99,"Aged","Non-Aged"))</f>
        <v/>
      </c>
      <c r="AN3666" s="112">
        <f>IF(Q3666&lt;&gt;"",MONTH(Q3666),"")</f>
        <v/>
      </c>
      <c r="AO3666" s="112">
        <f>IFERROR(VALUE(V3666),0)</f>
        <v/>
      </c>
    </row>
    <row customFormat="1" customHeight="1" ht="29.25" r="3667" s="112" spans="1:41">
      <c r="A3667" s="127" t="n"/>
      <c r="B3667" s="113" t="n"/>
      <c r="C3667" s="127" t="n"/>
      <c r="D3667" s="127" t="n"/>
      <c r="E3667" s="114">
        <f>IF(F3667 &lt;&gt; "",VLOOKUP(F3667,CategoryLookup,2,FALSE), "")</f>
        <v/>
      </c>
      <c r="F3667" s="126" t="n"/>
      <c r="G3667" s="127" t="n"/>
      <c r="H3667" s="127" t="n"/>
      <c r="I3667" s="127" t="n"/>
      <c r="J3667" s="127" t="n"/>
      <c r="K3667" s="127" t="n"/>
      <c r="L3667" s="127" t="n"/>
      <c r="M3667" s="127" t="n"/>
      <c r="N3667" s="120" t="n"/>
      <c r="O3667" s="120" t="n"/>
      <c r="P3667" s="120" t="n"/>
      <c r="Q3667" s="120" t="n"/>
      <c r="R3667" s="121" t="n"/>
      <c r="S3667" s="121" t="n"/>
      <c r="T3667" s="121" t="n"/>
      <c r="U3667" s="121" t="n"/>
      <c r="V3667" s="117">
        <f>IF(P3667="NA","NA",IF(P3667&lt;&gt;"",TEXT(P3667-N3667,"[h].mm"),""))</f>
        <v/>
      </c>
      <c r="W3667" s="118">
        <f>IF(AND(R3667="",S3667=""),"",R3667+S3667)</f>
        <v/>
      </c>
      <c r="X3667" s="116">
        <f>IF(O3667&lt;&gt;"",DATE(YEAR(O3667), MONTH(O3667), DAY(O3667)),"")</f>
        <v/>
      </c>
      <c r="Y3667" s="122" t="n"/>
      <c r="Z3667" s="123" t="n"/>
      <c r="AA3667" s="117">
        <f>IF(F3667="Re-assigned","NA",IF(W3667="","",IF(W3667&gt;=VLOOKUP(D3667,SLAMatrix,3,FALSE),"Yes",IF(W3667&lt;VLOOKUP(D3667,SLAMatrix,2,FALSE),"No","Internal"))))</f>
        <v/>
      </c>
      <c r="AB3667" s="123" t="n"/>
      <c r="AC3667" s="123" t="n"/>
      <c r="AD3667" s="119" t="n"/>
      <c r="AE3667" s="125" t="n"/>
      <c r="AF3667" s="124">
        <f>MONTH(O3667)</f>
        <v/>
      </c>
      <c r="AG3667" s="124">
        <f>VLOOKUP(IFERROR(MID(AE3667,1,(FIND(",",AE3667,1)-1)),AE3667),Facility_Region_Mapping,2,FALSE)</f>
        <v/>
      </c>
      <c r="AH3667" s="124" t="n"/>
      <c r="AI3667" s="124">
        <f>IF(C3667&lt;&gt;"",IF(M3667="ESM User",getInterfaceName($C3667),"NA"),"")</f>
        <v/>
      </c>
      <c r="AJ3667" s="116">
        <f>IF(Q3667&lt;&gt;"",DATE(YEAR(Q3667), MONTH(Q3667), DAY(Q3667)),"")</f>
        <v/>
      </c>
      <c r="AK3667" s="130">
        <f>IF(Q3667&lt;&gt;0,Q3667-N3667,TODAY()-N3667)</f>
        <v/>
      </c>
      <c r="AL3667" s="112">
        <f>IF(F3667="Re-assigned",0,IF(H3667="Closed",0,IF(H3667="Service Restored",0,IF(H3667="",0,1))))</f>
        <v/>
      </c>
      <c r="AM3667" s="124">
        <f>IF(AL3667=0,"",IF(AK3667&gt;20.99,"Aged","Non-Aged"))</f>
        <v/>
      </c>
      <c r="AN3667" s="112">
        <f>IF(Q3667&lt;&gt;"",MONTH(Q3667),"")</f>
        <v/>
      </c>
      <c r="AO3667" s="112">
        <f>IFERROR(VALUE(V3667),0)</f>
        <v/>
      </c>
    </row>
    <row customFormat="1" customHeight="1" ht="29.25" r="3668" s="112" spans="1:41">
      <c r="A3668" s="127" t="n"/>
      <c r="B3668" s="113" t="n"/>
      <c r="C3668" s="127" t="n"/>
      <c r="D3668" s="127" t="n"/>
      <c r="E3668" s="114">
        <f>IF(F3668 &lt;&gt; "",VLOOKUP(F3668,CategoryLookup,2,FALSE), "")</f>
        <v/>
      </c>
      <c r="F3668" s="126" t="n"/>
      <c r="G3668" s="127" t="n"/>
      <c r="H3668" s="127" t="n"/>
      <c r="I3668" s="127" t="n"/>
      <c r="J3668" s="127" t="n"/>
      <c r="K3668" s="127" t="n"/>
      <c r="L3668" s="127" t="n"/>
      <c r="M3668" s="127" t="n"/>
      <c r="N3668" s="120" t="n"/>
      <c r="O3668" s="120" t="n"/>
      <c r="P3668" s="120" t="n"/>
      <c r="Q3668" s="120" t="n"/>
      <c r="R3668" s="121" t="n"/>
      <c r="S3668" s="121" t="n"/>
      <c r="T3668" s="121" t="n"/>
      <c r="U3668" s="121" t="n"/>
      <c r="V3668" s="117">
        <f>IF(P3668="NA","NA",IF(P3668&lt;&gt;"",TEXT(P3668-N3668,"[h].mm"),""))</f>
        <v/>
      </c>
      <c r="W3668" s="118">
        <f>IF(AND(R3668="",S3668=""),"",R3668+S3668)</f>
        <v/>
      </c>
      <c r="X3668" s="116">
        <f>IF(O3668&lt;&gt;"",DATE(YEAR(O3668), MONTH(O3668), DAY(O3668)),"")</f>
        <v/>
      </c>
      <c r="Y3668" s="122" t="n"/>
      <c r="Z3668" s="123" t="n"/>
      <c r="AA3668" s="117">
        <f>IF(F3668="Re-assigned","NA",IF(W3668="","",IF(W3668&gt;=VLOOKUP(D3668,SLAMatrix,3,FALSE),"Yes",IF(W3668&lt;VLOOKUP(D3668,SLAMatrix,2,FALSE),"No","Internal"))))</f>
        <v/>
      </c>
      <c r="AB3668" s="123" t="n"/>
      <c r="AC3668" s="123" t="n"/>
      <c r="AD3668" s="119" t="n"/>
      <c r="AE3668" s="125" t="n"/>
      <c r="AF3668" s="124">
        <f>MONTH(O3668)</f>
        <v/>
      </c>
      <c r="AG3668" s="124">
        <f>VLOOKUP(IFERROR(MID(AE3668,1,(FIND(",",AE3668,1)-1)),AE3668),Facility_Region_Mapping,2,FALSE)</f>
        <v/>
      </c>
      <c r="AH3668" s="124" t="n"/>
      <c r="AI3668" s="124">
        <f>IF(C3668&lt;&gt;"",IF(M3668="ESM User",getInterfaceName($C3668),"NA"),"")</f>
        <v/>
      </c>
      <c r="AJ3668" s="116">
        <f>IF(Q3668&lt;&gt;"",DATE(YEAR(Q3668), MONTH(Q3668), DAY(Q3668)),"")</f>
        <v/>
      </c>
      <c r="AK3668" s="130">
        <f>IF(Q3668&lt;&gt;0,Q3668-N3668,TODAY()-N3668)</f>
        <v/>
      </c>
      <c r="AL3668" s="112">
        <f>IF(F3668="Re-assigned",0,IF(H3668="Closed",0,IF(H3668="Service Restored",0,IF(H3668="",0,1))))</f>
        <v/>
      </c>
      <c r="AM3668" s="124">
        <f>IF(AL3668=0,"",IF(AK3668&gt;20.99,"Aged","Non-Aged"))</f>
        <v/>
      </c>
      <c r="AN3668" s="112">
        <f>IF(Q3668&lt;&gt;"",MONTH(Q3668),"")</f>
        <v/>
      </c>
      <c r="AO3668" s="112">
        <f>IFERROR(VALUE(V3668),0)</f>
        <v/>
      </c>
    </row>
    <row customFormat="1" customHeight="1" ht="29.25" r="3669" s="112" spans="1:41">
      <c r="A3669" s="127" t="n"/>
      <c r="B3669" s="113" t="n"/>
      <c r="C3669" s="127" t="n"/>
      <c r="D3669" s="127" t="n"/>
      <c r="E3669" s="114">
        <f>IF(F3669 &lt;&gt; "",VLOOKUP(F3669,CategoryLookup,2,FALSE), "")</f>
        <v/>
      </c>
      <c r="F3669" s="126" t="n"/>
      <c r="G3669" s="127" t="n"/>
      <c r="H3669" s="127" t="n"/>
      <c r="I3669" s="127" t="n"/>
      <c r="J3669" s="127" t="n"/>
      <c r="K3669" s="127" t="n"/>
      <c r="L3669" s="127" t="n"/>
      <c r="M3669" s="127" t="n"/>
      <c r="N3669" s="120" t="n"/>
      <c r="O3669" s="120" t="n"/>
      <c r="P3669" s="120" t="n"/>
      <c r="Q3669" s="120" t="n"/>
      <c r="R3669" s="121" t="n"/>
      <c r="S3669" s="121" t="n"/>
      <c r="T3669" s="121" t="n"/>
      <c r="U3669" s="121" t="n"/>
      <c r="V3669" s="117">
        <f>IF(P3669="NA","NA",IF(P3669&lt;&gt;"",TEXT(P3669-N3669,"[h].mm"),""))</f>
        <v/>
      </c>
      <c r="W3669" s="118">
        <f>IF(AND(R3669="",S3669=""),"",R3669+S3669)</f>
        <v/>
      </c>
      <c r="X3669" s="116">
        <f>IF(O3669&lt;&gt;"",DATE(YEAR(O3669), MONTH(O3669), DAY(O3669)),"")</f>
        <v/>
      </c>
      <c r="Y3669" s="122" t="n"/>
      <c r="Z3669" s="123" t="n"/>
      <c r="AA3669" s="117">
        <f>IF(F3669="Re-assigned","NA",IF(W3669="","",IF(W3669&gt;=VLOOKUP(D3669,SLAMatrix,3,FALSE),"Yes",IF(W3669&lt;VLOOKUP(D3669,SLAMatrix,2,FALSE),"No","Internal"))))</f>
        <v/>
      </c>
      <c r="AB3669" s="123" t="n"/>
      <c r="AC3669" s="123" t="n"/>
      <c r="AD3669" s="119" t="n"/>
      <c r="AE3669" s="125" t="n"/>
      <c r="AF3669" s="124">
        <f>MONTH(O3669)</f>
        <v/>
      </c>
      <c r="AG3669" s="124">
        <f>VLOOKUP(IFERROR(MID(AE3669,1,(FIND(",",AE3669,1)-1)),AE3669),Facility_Region_Mapping,2,FALSE)</f>
        <v/>
      </c>
      <c r="AH3669" s="124" t="n"/>
      <c r="AI3669" s="124">
        <f>IF(C3669&lt;&gt;"",IF(M3669="ESM User",getInterfaceName($C3669),"NA"),"")</f>
        <v/>
      </c>
      <c r="AJ3669" s="116">
        <f>IF(Q3669&lt;&gt;"",DATE(YEAR(Q3669), MONTH(Q3669), DAY(Q3669)),"")</f>
        <v/>
      </c>
      <c r="AK3669" s="130">
        <f>IF(Q3669&lt;&gt;0,Q3669-N3669,TODAY()-N3669)</f>
        <v/>
      </c>
      <c r="AL3669" s="112">
        <f>IF(F3669="Re-assigned",0,IF(H3669="Closed",0,IF(H3669="Service Restored",0,IF(H3669="",0,1))))</f>
        <v/>
      </c>
      <c r="AM3669" s="124">
        <f>IF(AL3669=0,"",IF(AK3669&gt;20.99,"Aged","Non-Aged"))</f>
        <v/>
      </c>
      <c r="AN3669" s="112">
        <f>IF(Q3669&lt;&gt;"",MONTH(Q3669),"")</f>
        <v/>
      </c>
      <c r="AO3669" s="112">
        <f>IFERROR(VALUE(V3669),0)</f>
        <v/>
      </c>
    </row>
    <row customFormat="1" customHeight="1" ht="29.25" r="3670" s="112" spans="1:41">
      <c r="A3670" s="127" t="n"/>
      <c r="B3670" s="113" t="n"/>
      <c r="C3670" s="127" t="n"/>
      <c r="D3670" s="127" t="n"/>
      <c r="E3670" s="114">
        <f>IF(F3670 &lt;&gt; "",VLOOKUP(F3670,CategoryLookup,2,FALSE), "")</f>
        <v/>
      </c>
      <c r="F3670" s="126" t="n"/>
      <c r="G3670" s="127" t="n"/>
      <c r="H3670" s="127" t="n"/>
      <c r="I3670" s="127" t="n"/>
      <c r="J3670" s="127" t="n"/>
      <c r="K3670" s="127" t="n"/>
      <c r="L3670" s="127" t="n"/>
      <c r="M3670" s="127" t="n"/>
      <c r="N3670" s="120" t="n"/>
      <c r="O3670" s="120" t="n"/>
      <c r="P3670" s="120" t="n"/>
      <c r="Q3670" s="120" t="n"/>
      <c r="R3670" s="121" t="n"/>
      <c r="S3670" s="121" t="n"/>
      <c r="T3670" s="121" t="n"/>
      <c r="U3670" s="121" t="n"/>
      <c r="V3670" s="117">
        <f>IF(P3670="NA","NA",IF(P3670&lt;&gt;"",TEXT(P3670-N3670,"[h].mm"),""))</f>
        <v/>
      </c>
      <c r="W3670" s="118">
        <f>IF(AND(R3670="",S3670=""),"",R3670+S3670)</f>
        <v/>
      </c>
      <c r="X3670" s="116">
        <f>IF(O3670&lt;&gt;"",DATE(YEAR(O3670), MONTH(O3670), DAY(O3670)),"")</f>
        <v/>
      </c>
      <c r="Y3670" s="122" t="n"/>
      <c r="Z3670" s="123" t="n"/>
      <c r="AA3670" s="117">
        <f>IF(F3670="Re-assigned","NA",IF(W3670="","",IF(W3670&gt;=VLOOKUP(D3670,SLAMatrix,3,FALSE),"Yes",IF(W3670&lt;VLOOKUP(D3670,SLAMatrix,2,FALSE),"No","Internal"))))</f>
        <v/>
      </c>
      <c r="AB3670" s="123" t="n"/>
      <c r="AC3670" s="123" t="n"/>
      <c r="AD3670" s="119" t="n"/>
      <c r="AE3670" s="125" t="n"/>
      <c r="AF3670" s="124">
        <f>MONTH(O3670)</f>
        <v/>
      </c>
      <c r="AG3670" s="124">
        <f>VLOOKUP(IFERROR(MID(AE3670,1,(FIND(",",AE3670,1)-1)),AE3670),Facility_Region_Mapping,2,FALSE)</f>
        <v/>
      </c>
      <c r="AH3670" s="124" t="n"/>
      <c r="AI3670" s="124">
        <f>IF(C3670&lt;&gt;"",IF(M3670="ESM User",getInterfaceName($C3670),"NA"),"")</f>
        <v/>
      </c>
      <c r="AJ3670" s="116">
        <f>IF(Q3670&lt;&gt;"",DATE(YEAR(Q3670), MONTH(Q3670), DAY(Q3670)),"")</f>
        <v/>
      </c>
      <c r="AK3670" s="130">
        <f>IF(Q3670&lt;&gt;0,Q3670-N3670,TODAY()-N3670)</f>
        <v/>
      </c>
      <c r="AL3670" s="112">
        <f>IF(F3670="Re-assigned",0,IF(H3670="Closed",0,IF(H3670="Service Restored",0,IF(H3670="",0,1))))</f>
        <v/>
      </c>
      <c r="AM3670" s="124">
        <f>IF(AL3670=0,"",IF(AK3670&gt;20.99,"Aged","Non-Aged"))</f>
        <v/>
      </c>
      <c r="AN3670" s="112">
        <f>IF(Q3670&lt;&gt;"",MONTH(Q3670),"")</f>
        <v/>
      </c>
      <c r="AO3670" s="112">
        <f>IFERROR(VALUE(V3670),0)</f>
        <v/>
      </c>
    </row>
    <row customFormat="1" customHeight="1" ht="29.25" r="3671" s="112" spans="1:41">
      <c r="A3671" s="127" t="n"/>
      <c r="B3671" s="113" t="n"/>
      <c r="C3671" s="127" t="n"/>
      <c r="D3671" s="127" t="n"/>
      <c r="E3671" s="114">
        <f>IF(F3671 &lt;&gt; "",VLOOKUP(F3671,CategoryLookup,2,FALSE), "")</f>
        <v/>
      </c>
      <c r="F3671" s="126" t="n"/>
      <c r="G3671" s="127" t="n"/>
      <c r="H3671" s="127" t="n"/>
      <c r="I3671" s="127" t="n"/>
      <c r="J3671" s="127" t="n"/>
      <c r="K3671" s="127" t="n"/>
      <c r="L3671" s="127" t="n"/>
      <c r="M3671" s="127" t="n"/>
      <c r="N3671" s="120" t="n"/>
      <c r="O3671" s="120" t="n"/>
      <c r="P3671" s="120" t="n"/>
      <c r="Q3671" s="120" t="n"/>
      <c r="R3671" s="121" t="n"/>
      <c r="S3671" s="121" t="n"/>
      <c r="T3671" s="121" t="n"/>
      <c r="U3671" s="121" t="n"/>
      <c r="V3671" s="117">
        <f>IF(P3671="NA","NA",IF(P3671&lt;&gt;"",TEXT(P3671-N3671,"[h].mm"),""))</f>
        <v/>
      </c>
      <c r="W3671" s="118">
        <f>IF(AND(R3671="",S3671=""),"",R3671+S3671)</f>
        <v/>
      </c>
      <c r="X3671" s="116">
        <f>IF(O3671&lt;&gt;"",DATE(YEAR(O3671), MONTH(O3671), DAY(O3671)),"")</f>
        <v/>
      </c>
      <c r="Y3671" s="122" t="n"/>
      <c r="Z3671" s="123" t="n"/>
      <c r="AA3671" s="117">
        <f>IF(F3671="Re-assigned","NA",IF(W3671="","",IF(W3671&gt;=VLOOKUP(D3671,SLAMatrix,3,FALSE),"Yes",IF(W3671&lt;VLOOKUP(D3671,SLAMatrix,2,FALSE),"No","Internal"))))</f>
        <v/>
      </c>
      <c r="AB3671" s="123" t="n"/>
      <c r="AC3671" s="123" t="n"/>
      <c r="AD3671" s="119" t="n"/>
      <c r="AE3671" s="125" t="n"/>
      <c r="AF3671" s="124">
        <f>MONTH(O3671)</f>
        <v/>
      </c>
      <c r="AG3671" s="124">
        <f>VLOOKUP(IFERROR(MID(AE3671,1,(FIND(",",AE3671,1)-1)),AE3671),Facility_Region_Mapping,2,FALSE)</f>
        <v/>
      </c>
      <c r="AH3671" s="124" t="n"/>
      <c r="AI3671" s="124">
        <f>IF(C3671&lt;&gt;"",IF(M3671="ESM User",getInterfaceName($C3671),"NA"),"")</f>
        <v/>
      </c>
      <c r="AJ3671" s="116">
        <f>IF(Q3671&lt;&gt;"",DATE(YEAR(Q3671), MONTH(Q3671), DAY(Q3671)),"")</f>
        <v/>
      </c>
      <c r="AK3671" s="130">
        <f>IF(Q3671&lt;&gt;0,Q3671-N3671,TODAY()-N3671)</f>
        <v/>
      </c>
      <c r="AL3671" s="112">
        <f>IF(F3671="Re-assigned",0,IF(H3671="Closed",0,IF(H3671="Service Restored",0,IF(H3671="",0,1))))</f>
        <v/>
      </c>
      <c r="AM3671" s="124">
        <f>IF(AL3671=0,"",IF(AK3671&gt;20.99,"Aged","Non-Aged"))</f>
        <v/>
      </c>
      <c r="AN3671" s="112">
        <f>IF(Q3671&lt;&gt;"",MONTH(Q3671),"")</f>
        <v/>
      </c>
      <c r="AO3671" s="112">
        <f>IFERROR(VALUE(V3671),0)</f>
        <v/>
      </c>
    </row>
    <row customFormat="1" customHeight="1" ht="29.25" r="3672" s="112" spans="1:41">
      <c r="A3672" s="127" t="n"/>
      <c r="B3672" s="113" t="n"/>
      <c r="C3672" s="127" t="n"/>
      <c r="D3672" s="127" t="n"/>
      <c r="E3672" s="114">
        <f>IF(F3672 &lt;&gt; "",VLOOKUP(F3672,CategoryLookup,2,FALSE), "")</f>
        <v/>
      </c>
      <c r="F3672" s="126" t="n"/>
      <c r="G3672" s="127" t="n"/>
      <c r="H3672" s="127" t="n"/>
      <c r="I3672" s="127" t="n"/>
      <c r="J3672" s="127" t="n"/>
      <c r="K3672" s="127" t="n"/>
      <c r="L3672" s="127" t="n"/>
      <c r="M3672" s="127" t="n"/>
      <c r="N3672" s="120" t="n"/>
      <c r="O3672" s="120" t="n"/>
      <c r="P3672" s="120" t="n"/>
      <c r="Q3672" s="120" t="n"/>
      <c r="R3672" s="121" t="n"/>
      <c r="S3672" s="121" t="n"/>
      <c r="T3672" s="121" t="n"/>
      <c r="U3672" s="121" t="n"/>
      <c r="V3672" s="117">
        <f>IF(P3672="NA","NA",IF(P3672&lt;&gt;"",TEXT(P3672-N3672,"[h].mm"),""))</f>
        <v/>
      </c>
      <c r="W3672" s="118">
        <f>IF(AND(R3672="",S3672=""),"",R3672+S3672)</f>
        <v/>
      </c>
      <c r="X3672" s="116">
        <f>IF(O3672&lt;&gt;"",DATE(YEAR(O3672), MONTH(O3672), DAY(O3672)),"")</f>
        <v/>
      </c>
      <c r="Y3672" s="122" t="n"/>
      <c r="Z3672" s="123" t="n"/>
      <c r="AA3672" s="117">
        <f>IF(F3672="Re-assigned","NA",IF(W3672="","",IF(W3672&gt;=VLOOKUP(D3672,SLAMatrix,3,FALSE),"Yes",IF(W3672&lt;VLOOKUP(D3672,SLAMatrix,2,FALSE),"No","Internal"))))</f>
        <v/>
      </c>
      <c r="AB3672" s="123" t="n"/>
      <c r="AC3672" s="123" t="n"/>
      <c r="AD3672" s="119" t="n"/>
      <c r="AE3672" s="125" t="n"/>
      <c r="AF3672" s="124">
        <f>MONTH(O3672)</f>
        <v/>
      </c>
      <c r="AG3672" s="124">
        <f>VLOOKUP(IFERROR(MID(AE3672,1,(FIND(",",AE3672,1)-1)),AE3672),Facility_Region_Mapping,2,FALSE)</f>
        <v/>
      </c>
      <c r="AH3672" s="124" t="n"/>
      <c r="AI3672" s="124">
        <f>IF(C3672&lt;&gt;"",IF(M3672="ESM User",getInterfaceName($C3672),"NA"),"")</f>
        <v/>
      </c>
      <c r="AJ3672" s="116">
        <f>IF(Q3672&lt;&gt;"",DATE(YEAR(Q3672), MONTH(Q3672), DAY(Q3672)),"")</f>
        <v/>
      </c>
      <c r="AK3672" s="130">
        <f>IF(Q3672&lt;&gt;0,Q3672-N3672,TODAY()-N3672)</f>
        <v/>
      </c>
      <c r="AL3672" s="112">
        <f>IF(F3672="Re-assigned",0,IF(H3672="Closed",0,IF(H3672="Service Restored",0,IF(H3672="",0,1))))</f>
        <v/>
      </c>
      <c r="AM3672" s="124">
        <f>IF(AL3672=0,"",IF(AK3672&gt;20.99,"Aged","Non-Aged"))</f>
        <v/>
      </c>
      <c r="AN3672" s="112">
        <f>IF(Q3672&lt;&gt;"",MONTH(Q3672),"")</f>
        <v/>
      </c>
      <c r="AO3672" s="112">
        <f>IFERROR(VALUE(V3672),0)</f>
        <v/>
      </c>
    </row>
    <row customFormat="1" customHeight="1" ht="29.25" r="3673" s="112" spans="1:41">
      <c r="A3673" s="127" t="n"/>
      <c r="B3673" s="113" t="n"/>
      <c r="C3673" s="127" t="n"/>
      <c r="D3673" s="127" t="n"/>
      <c r="E3673" s="114">
        <f>IF(F3673 &lt;&gt; "",VLOOKUP(F3673,CategoryLookup,2,FALSE), "")</f>
        <v/>
      </c>
      <c r="F3673" s="126" t="n"/>
      <c r="G3673" s="127" t="n"/>
      <c r="H3673" s="127" t="n"/>
      <c r="I3673" s="127" t="n"/>
      <c r="J3673" s="127" t="n"/>
      <c r="K3673" s="127" t="n"/>
      <c r="L3673" s="127" t="n"/>
      <c r="M3673" s="127" t="n"/>
      <c r="N3673" s="120" t="n"/>
      <c r="O3673" s="120" t="n"/>
      <c r="P3673" s="120" t="n"/>
      <c r="Q3673" s="120" t="n"/>
      <c r="R3673" s="121" t="n"/>
      <c r="S3673" s="121" t="n"/>
      <c r="T3673" s="121" t="n"/>
      <c r="U3673" s="121" t="n"/>
      <c r="V3673" s="117">
        <f>IF(P3673="NA","NA",IF(P3673&lt;&gt;"",TEXT(P3673-N3673,"[h].mm"),""))</f>
        <v/>
      </c>
      <c r="W3673" s="118">
        <f>IF(AND(R3673="",S3673=""),"",R3673+S3673)</f>
        <v/>
      </c>
      <c r="X3673" s="116">
        <f>IF(O3673&lt;&gt;"",DATE(YEAR(O3673), MONTH(O3673), DAY(O3673)),"")</f>
        <v/>
      </c>
      <c r="Y3673" s="122" t="n"/>
      <c r="Z3673" s="123" t="n"/>
      <c r="AA3673" s="117">
        <f>IF(F3673="Re-assigned","NA",IF(W3673="","",IF(W3673&gt;=VLOOKUP(D3673,SLAMatrix,3,FALSE),"Yes",IF(W3673&lt;VLOOKUP(D3673,SLAMatrix,2,FALSE),"No","Internal"))))</f>
        <v/>
      </c>
      <c r="AB3673" s="123" t="n"/>
      <c r="AC3673" s="123" t="n"/>
      <c r="AD3673" s="119" t="n"/>
      <c r="AE3673" s="125" t="n"/>
      <c r="AF3673" s="124">
        <f>MONTH(O3673)</f>
        <v/>
      </c>
      <c r="AG3673" s="124">
        <f>VLOOKUP(IFERROR(MID(AE3673,1,(FIND(",",AE3673,1)-1)),AE3673),Facility_Region_Mapping,2,FALSE)</f>
        <v/>
      </c>
      <c r="AH3673" s="124" t="n"/>
      <c r="AI3673" s="124">
        <f>IF(C3673&lt;&gt;"",IF(M3673="ESM User",getInterfaceName($C3673),"NA"),"")</f>
        <v/>
      </c>
      <c r="AJ3673" s="116">
        <f>IF(Q3673&lt;&gt;"",DATE(YEAR(Q3673), MONTH(Q3673), DAY(Q3673)),"")</f>
        <v/>
      </c>
      <c r="AK3673" s="130">
        <f>IF(Q3673&lt;&gt;0,Q3673-N3673,TODAY()-N3673)</f>
        <v/>
      </c>
      <c r="AL3673" s="112">
        <f>IF(F3673="Re-assigned",0,IF(H3673="Closed",0,IF(H3673="Service Restored",0,IF(H3673="",0,1))))</f>
        <v/>
      </c>
      <c r="AM3673" s="124">
        <f>IF(AL3673=0,"",IF(AK3673&gt;20.99,"Aged","Non-Aged"))</f>
        <v/>
      </c>
      <c r="AN3673" s="112">
        <f>IF(Q3673&lt;&gt;"",MONTH(Q3673),"")</f>
        <v/>
      </c>
      <c r="AO3673" s="112">
        <f>IFERROR(VALUE(V3673),0)</f>
        <v/>
      </c>
    </row>
    <row customFormat="1" customHeight="1" ht="29.25" r="3674" s="112" spans="1:41">
      <c r="A3674" s="127" t="n"/>
      <c r="B3674" s="113" t="n"/>
      <c r="C3674" s="127" t="n"/>
      <c r="D3674" s="127" t="n"/>
      <c r="E3674" s="114">
        <f>IF(F3674 &lt;&gt; "",VLOOKUP(F3674,CategoryLookup,2,FALSE), "")</f>
        <v/>
      </c>
      <c r="F3674" s="126" t="n"/>
      <c r="G3674" s="127" t="n"/>
      <c r="H3674" s="127" t="n"/>
      <c r="I3674" s="127" t="n"/>
      <c r="J3674" s="127" t="n"/>
      <c r="K3674" s="127" t="n"/>
      <c r="L3674" s="127" t="n"/>
      <c r="M3674" s="127" t="n"/>
      <c r="N3674" s="120" t="n"/>
      <c r="O3674" s="120" t="n"/>
      <c r="P3674" s="120" t="n"/>
      <c r="Q3674" s="120" t="n"/>
      <c r="R3674" s="121" t="n"/>
      <c r="S3674" s="121" t="n"/>
      <c r="T3674" s="121" t="n"/>
      <c r="U3674" s="121" t="n"/>
      <c r="V3674" s="117">
        <f>IF(P3674="NA","NA",IF(P3674&lt;&gt;"",TEXT(P3674-N3674,"[h].mm"),""))</f>
        <v/>
      </c>
      <c r="W3674" s="118">
        <f>IF(AND(R3674="",S3674=""),"",R3674+S3674)</f>
        <v/>
      </c>
      <c r="X3674" s="116">
        <f>IF(O3674&lt;&gt;"",DATE(YEAR(O3674), MONTH(O3674), DAY(O3674)),"")</f>
        <v/>
      </c>
      <c r="Y3674" s="122" t="n"/>
      <c r="Z3674" s="123" t="n"/>
      <c r="AA3674" s="117">
        <f>IF(F3674="Re-assigned","NA",IF(W3674="","",IF(W3674&gt;=VLOOKUP(D3674,SLAMatrix,3,FALSE),"Yes",IF(W3674&lt;VLOOKUP(D3674,SLAMatrix,2,FALSE),"No","Internal"))))</f>
        <v/>
      </c>
      <c r="AB3674" s="123" t="n"/>
      <c r="AC3674" s="123" t="n"/>
      <c r="AD3674" s="119" t="n"/>
      <c r="AE3674" s="125" t="n"/>
      <c r="AF3674" s="124">
        <f>MONTH(O3674)</f>
        <v/>
      </c>
      <c r="AG3674" s="124">
        <f>VLOOKUP(IFERROR(MID(AE3674,1,(FIND(",",AE3674,1)-1)),AE3674),Facility_Region_Mapping,2,FALSE)</f>
        <v/>
      </c>
      <c r="AH3674" s="124" t="n"/>
      <c r="AI3674" s="124">
        <f>IF(C3674&lt;&gt;"",IF(M3674="ESM User",getInterfaceName($C3674),"NA"),"")</f>
        <v/>
      </c>
      <c r="AJ3674" s="116">
        <f>IF(Q3674&lt;&gt;"",DATE(YEAR(Q3674), MONTH(Q3674), DAY(Q3674)),"")</f>
        <v/>
      </c>
      <c r="AK3674" s="130">
        <f>IF(Q3674&lt;&gt;0,Q3674-N3674,TODAY()-N3674)</f>
        <v/>
      </c>
      <c r="AL3674" s="112">
        <f>IF(F3674="Re-assigned",0,IF(H3674="Closed",0,IF(H3674="Service Restored",0,IF(H3674="",0,1))))</f>
        <v/>
      </c>
      <c r="AM3674" s="124">
        <f>IF(AL3674=0,"",IF(AK3674&gt;20.99,"Aged","Non-Aged"))</f>
        <v/>
      </c>
      <c r="AN3674" s="112">
        <f>IF(Q3674&lt;&gt;"",MONTH(Q3674),"")</f>
        <v/>
      </c>
      <c r="AO3674" s="112">
        <f>IFERROR(VALUE(V3674),0)</f>
        <v/>
      </c>
    </row>
    <row customFormat="1" customHeight="1" ht="29.25" r="3675" s="112" spans="1:41">
      <c r="A3675" s="127" t="n"/>
      <c r="B3675" s="113" t="n"/>
      <c r="C3675" s="127" t="n"/>
      <c r="D3675" s="127" t="n"/>
      <c r="E3675" s="114">
        <f>IF(F3675 &lt;&gt; "",VLOOKUP(F3675,CategoryLookup,2,FALSE), "")</f>
        <v/>
      </c>
      <c r="F3675" s="126" t="n"/>
      <c r="G3675" s="127" t="n"/>
      <c r="H3675" s="127" t="n"/>
      <c r="I3675" s="127" t="n"/>
      <c r="J3675" s="127" t="n"/>
      <c r="K3675" s="127" t="n"/>
      <c r="L3675" s="127" t="n"/>
      <c r="M3675" s="127" t="n"/>
      <c r="N3675" s="120" t="n"/>
      <c r="O3675" s="120" t="n"/>
      <c r="P3675" s="120" t="n"/>
      <c r="Q3675" s="120" t="n"/>
      <c r="R3675" s="121" t="n"/>
      <c r="S3675" s="121" t="n"/>
      <c r="T3675" s="121" t="n"/>
      <c r="U3675" s="121" t="n"/>
      <c r="V3675" s="117">
        <f>IF(P3675="NA","NA",IF(P3675&lt;&gt;"",TEXT(P3675-N3675,"[h].mm"),""))</f>
        <v/>
      </c>
      <c r="W3675" s="118">
        <f>IF(AND(R3675="",S3675=""),"",R3675+S3675)</f>
        <v/>
      </c>
      <c r="X3675" s="116">
        <f>IF(O3675&lt;&gt;"",DATE(YEAR(O3675), MONTH(O3675), DAY(O3675)),"")</f>
        <v/>
      </c>
      <c r="Y3675" s="122" t="n"/>
      <c r="Z3675" s="123" t="n"/>
      <c r="AA3675" s="117">
        <f>IF(F3675="Re-assigned","NA",IF(W3675="","",IF(W3675&gt;=VLOOKUP(D3675,SLAMatrix,3,FALSE),"Yes",IF(W3675&lt;VLOOKUP(D3675,SLAMatrix,2,FALSE),"No","Internal"))))</f>
        <v/>
      </c>
      <c r="AB3675" s="123" t="n"/>
      <c r="AC3675" s="123" t="n"/>
      <c r="AD3675" s="119" t="n"/>
      <c r="AE3675" s="125" t="n"/>
      <c r="AF3675" s="124">
        <f>MONTH(O3675)</f>
        <v/>
      </c>
      <c r="AG3675" s="124">
        <f>VLOOKUP(IFERROR(MID(AE3675,1,(FIND(",",AE3675,1)-1)),AE3675),Facility_Region_Mapping,2,FALSE)</f>
        <v/>
      </c>
      <c r="AH3675" s="124" t="n"/>
      <c r="AI3675" s="124">
        <f>IF(C3675&lt;&gt;"",IF(M3675="ESM User",getInterfaceName($C3675),"NA"),"")</f>
        <v/>
      </c>
      <c r="AJ3675" s="116">
        <f>IF(Q3675&lt;&gt;"",DATE(YEAR(Q3675), MONTH(Q3675), DAY(Q3675)),"")</f>
        <v/>
      </c>
      <c r="AK3675" s="130">
        <f>IF(Q3675&lt;&gt;0,Q3675-N3675,TODAY()-N3675)</f>
        <v/>
      </c>
      <c r="AL3675" s="112">
        <f>IF(F3675="Re-assigned",0,IF(H3675="Closed",0,IF(H3675="Service Restored",0,IF(H3675="",0,1))))</f>
        <v/>
      </c>
      <c r="AM3675" s="124">
        <f>IF(AL3675=0,"",IF(AK3675&gt;20.99,"Aged","Non-Aged"))</f>
        <v/>
      </c>
      <c r="AN3675" s="112">
        <f>IF(Q3675&lt;&gt;"",MONTH(Q3675),"")</f>
        <v/>
      </c>
      <c r="AO3675" s="112">
        <f>IFERROR(VALUE(V3675),0)</f>
        <v/>
      </c>
    </row>
    <row customFormat="1" customHeight="1" ht="29.25" r="3676" s="112" spans="1:41">
      <c r="A3676" s="127" t="n"/>
      <c r="B3676" s="113" t="n"/>
      <c r="C3676" s="127" t="n"/>
      <c r="D3676" s="127" t="n"/>
      <c r="E3676" s="114">
        <f>IF(F3676 &lt;&gt; "",VLOOKUP(F3676,CategoryLookup,2,FALSE), "")</f>
        <v/>
      </c>
      <c r="F3676" s="126" t="n"/>
      <c r="G3676" s="127" t="n"/>
      <c r="H3676" s="127" t="n"/>
      <c r="I3676" s="127" t="n"/>
      <c r="J3676" s="127" t="n"/>
      <c r="K3676" s="127" t="n"/>
      <c r="L3676" s="127" t="n"/>
      <c r="M3676" s="127" t="n"/>
      <c r="N3676" s="120" t="n"/>
      <c r="O3676" s="120" t="n"/>
      <c r="P3676" s="120" t="n"/>
      <c r="Q3676" s="120" t="n"/>
      <c r="R3676" s="121" t="n"/>
      <c r="S3676" s="121" t="n"/>
      <c r="T3676" s="121" t="n"/>
      <c r="U3676" s="121" t="n"/>
      <c r="V3676" s="117">
        <f>IF(P3676="NA","NA",IF(P3676&lt;&gt;"",TEXT(P3676-N3676,"[h].mm"),""))</f>
        <v/>
      </c>
      <c r="W3676" s="118">
        <f>IF(AND(R3676="",S3676=""),"",R3676+S3676)</f>
        <v/>
      </c>
      <c r="X3676" s="116">
        <f>IF(O3676&lt;&gt;"",DATE(YEAR(O3676), MONTH(O3676), DAY(O3676)),"")</f>
        <v/>
      </c>
      <c r="Y3676" s="122" t="n"/>
      <c r="Z3676" s="123" t="n"/>
      <c r="AA3676" s="117">
        <f>IF(F3676="Re-assigned","NA",IF(W3676="","",IF(W3676&gt;=VLOOKUP(D3676,SLAMatrix,3,FALSE),"Yes",IF(W3676&lt;VLOOKUP(D3676,SLAMatrix,2,FALSE),"No","Internal"))))</f>
        <v/>
      </c>
      <c r="AB3676" s="123" t="n"/>
      <c r="AC3676" s="123" t="n"/>
      <c r="AD3676" s="119" t="n"/>
      <c r="AE3676" s="125" t="n"/>
      <c r="AF3676" s="124">
        <f>MONTH(O3676)</f>
        <v/>
      </c>
      <c r="AG3676" s="124">
        <f>VLOOKUP(IFERROR(MID(AE3676,1,(FIND(",",AE3676,1)-1)),AE3676),Facility_Region_Mapping,2,FALSE)</f>
        <v/>
      </c>
      <c r="AH3676" s="124" t="n"/>
      <c r="AI3676" s="124">
        <f>IF(C3676&lt;&gt;"",IF(M3676="ESM User",getInterfaceName($C3676),"NA"),"")</f>
        <v/>
      </c>
      <c r="AJ3676" s="116">
        <f>IF(Q3676&lt;&gt;"",DATE(YEAR(Q3676), MONTH(Q3676), DAY(Q3676)),"")</f>
        <v/>
      </c>
      <c r="AK3676" s="130">
        <f>IF(Q3676&lt;&gt;0,Q3676-N3676,TODAY()-N3676)</f>
        <v/>
      </c>
      <c r="AL3676" s="112">
        <f>IF(F3676="Re-assigned",0,IF(H3676="Closed",0,IF(H3676="Service Restored",0,IF(H3676="",0,1))))</f>
        <v/>
      </c>
      <c r="AM3676" s="124">
        <f>IF(AL3676=0,"",IF(AK3676&gt;20.99,"Aged","Non-Aged"))</f>
        <v/>
      </c>
      <c r="AN3676" s="112">
        <f>IF(Q3676&lt;&gt;"",MONTH(Q3676),"")</f>
        <v/>
      </c>
      <c r="AO3676" s="112">
        <f>IFERROR(VALUE(V3676),0)</f>
        <v/>
      </c>
    </row>
    <row customFormat="1" customHeight="1" ht="29.25" r="3677" s="112" spans="1:41">
      <c r="A3677" s="127" t="n"/>
      <c r="B3677" s="113" t="n"/>
      <c r="C3677" s="127" t="n"/>
      <c r="D3677" s="127" t="n"/>
      <c r="E3677" s="114">
        <f>IF(F3677 &lt;&gt; "",VLOOKUP(F3677,CategoryLookup,2,FALSE), "")</f>
        <v/>
      </c>
      <c r="F3677" s="126" t="n"/>
      <c r="G3677" s="127" t="n"/>
      <c r="H3677" s="127" t="n"/>
      <c r="I3677" s="127" t="n"/>
      <c r="J3677" s="127" t="n"/>
      <c r="K3677" s="127" t="n"/>
      <c r="L3677" s="127" t="n"/>
      <c r="M3677" s="127" t="n"/>
      <c r="N3677" s="120" t="n"/>
      <c r="O3677" s="120" t="n"/>
      <c r="P3677" s="120" t="n"/>
      <c r="Q3677" s="120" t="n"/>
      <c r="R3677" s="121" t="n"/>
      <c r="S3677" s="121" t="n"/>
      <c r="T3677" s="121" t="n"/>
      <c r="U3677" s="121" t="n"/>
      <c r="V3677" s="117">
        <f>IF(P3677="NA","NA",IF(P3677&lt;&gt;"",TEXT(P3677-N3677,"[h].mm"),""))</f>
        <v/>
      </c>
      <c r="W3677" s="118">
        <f>IF(AND(R3677="",S3677=""),"",R3677+S3677)</f>
        <v/>
      </c>
      <c r="X3677" s="116">
        <f>IF(O3677&lt;&gt;"",DATE(YEAR(O3677), MONTH(O3677), DAY(O3677)),"")</f>
        <v/>
      </c>
      <c r="Y3677" s="122" t="n"/>
      <c r="Z3677" s="123" t="n"/>
      <c r="AA3677" s="117">
        <f>IF(F3677="Re-assigned","NA",IF(W3677="","",IF(W3677&gt;=VLOOKUP(D3677,SLAMatrix,3,FALSE),"Yes",IF(W3677&lt;VLOOKUP(D3677,SLAMatrix,2,FALSE),"No","Internal"))))</f>
        <v/>
      </c>
      <c r="AB3677" s="123" t="n"/>
      <c r="AC3677" s="123" t="n"/>
      <c r="AD3677" s="119" t="n"/>
      <c r="AE3677" s="125" t="n"/>
      <c r="AF3677" s="124">
        <f>MONTH(O3677)</f>
        <v/>
      </c>
      <c r="AG3677" s="124">
        <f>VLOOKUP(IFERROR(MID(AE3677,1,(FIND(",",AE3677,1)-1)),AE3677),Facility_Region_Mapping,2,FALSE)</f>
        <v/>
      </c>
      <c r="AH3677" s="124" t="n"/>
      <c r="AI3677" s="124">
        <f>IF(C3677&lt;&gt;"",IF(M3677="ESM User",getInterfaceName($C3677),"NA"),"")</f>
        <v/>
      </c>
      <c r="AJ3677" s="116">
        <f>IF(Q3677&lt;&gt;"",DATE(YEAR(Q3677), MONTH(Q3677), DAY(Q3677)),"")</f>
        <v/>
      </c>
      <c r="AK3677" s="130">
        <f>IF(Q3677&lt;&gt;0,Q3677-N3677,TODAY()-N3677)</f>
        <v/>
      </c>
      <c r="AL3677" s="112">
        <f>IF(F3677="Re-assigned",0,IF(H3677="Closed",0,IF(H3677="Service Restored",0,IF(H3677="",0,1))))</f>
        <v/>
      </c>
      <c r="AM3677" s="124">
        <f>IF(AL3677=0,"",IF(AK3677&gt;20.99,"Aged","Non-Aged"))</f>
        <v/>
      </c>
      <c r="AN3677" s="112">
        <f>IF(Q3677&lt;&gt;"",MONTH(Q3677),"")</f>
        <v/>
      </c>
      <c r="AO3677" s="112">
        <f>IFERROR(VALUE(V3677),0)</f>
        <v/>
      </c>
    </row>
    <row customFormat="1" customHeight="1" ht="29.25" r="3678" s="112" spans="1:41">
      <c r="A3678" s="127" t="n"/>
      <c r="B3678" s="113" t="n"/>
      <c r="C3678" s="127" t="n"/>
      <c r="D3678" s="127" t="n"/>
      <c r="E3678" s="114">
        <f>IF(F3678 &lt;&gt; "",VLOOKUP(F3678,CategoryLookup,2,FALSE), "")</f>
        <v/>
      </c>
      <c r="F3678" s="126" t="n"/>
      <c r="G3678" s="127" t="n"/>
      <c r="H3678" s="127" t="n"/>
      <c r="I3678" s="127" t="n"/>
      <c r="J3678" s="127" t="n"/>
      <c r="K3678" s="127" t="n"/>
      <c r="L3678" s="127" t="n"/>
      <c r="M3678" s="127" t="n"/>
      <c r="N3678" s="120" t="n"/>
      <c r="O3678" s="120" t="n"/>
      <c r="P3678" s="120" t="n"/>
      <c r="Q3678" s="120" t="n"/>
      <c r="R3678" s="121" t="n"/>
      <c r="S3678" s="121" t="n"/>
      <c r="T3678" s="121" t="n"/>
      <c r="U3678" s="121" t="n"/>
      <c r="V3678" s="117">
        <f>IF(P3678="NA","NA",IF(P3678&lt;&gt;"",TEXT(P3678-N3678,"[h].mm"),""))</f>
        <v/>
      </c>
      <c r="W3678" s="118">
        <f>IF(AND(R3678="",S3678=""),"",R3678+S3678)</f>
        <v/>
      </c>
      <c r="X3678" s="116">
        <f>IF(O3678&lt;&gt;"",DATE(YEAR(O3678), MONTH(O3678), DAY(O3678)),"")</f>
        <v/>
      </c>
      <c r="Y3678" s="122" t="n"/>
      <c r="Z3678" s="123" t="n"/>
      <c r="AA3678" s="117">
        <f>IF(F3678="Re-assigned","NA",IF(W3678="","",IF(W3678&gt;=VLOOKUP(D3678,SLAMatrix,3,FALSE),"Yes",IF(W3678&lt;VLOOKUP(D3678,SLAMatrix,2,FALSE),"No","Internal"))))</f>
        <v/>
      </c>
      <c r="AB3678" s="123" t="n"/>
      <c r="AC3678" s="123" t="n"/>
      <c r="AD3678" s="119" t="n"/>
      <c r="AE3678" s="125" t="n"/>
      <c r="AF3678" s="124">
        <f>MONTH(O3678)</f>
        <v/>
      </c>
      <c r="AG3678" s="124">
        <f>VLOOKUP(IFERROR(MID(AE3678,1,(FIND(",",AE3678,1)-1)),AE3678),Facility_Region_Mapping,2,FALSE)</f>
        <v/>
      </c>
      <c r="AH3678" s="124" t="n"/>
      <c r="AI3678" s="124">
        <f>IF(C3678&lt;&gt;"",IF(M3678="ESM User",getInterfaceName($C3678),"NA"),"")</f>
        <v/>
      </c>
      <c r="AJ3678" s="116">
        <f>IF(Q3678&lt;&gt;"",DATE(YEAR(Q3678), MONTH(Q3678), DAY(Q3678)),"")</f>
        <v/>
      </c>
      <c r="AK3678" s="130">
        <f>IF(Q3678&lt;&gt;0,Q3678-N3678,TODAY()-N3678)</f>
        <v/>
      </c>
      <c r="AL3678" s="112">
        <f>IF(F3678="Re-assigned",0,IF(H3678="Closed",0,IF(H3678="Service Restored",0,IF(H3678="",0,1))))</f>
        <v/>
      </c>
      <c r="AM3678" s="124">
        <f>IF(AL3678=0,"",IF(AK3678&gt;20.99,"Aged","Non-Aged"))</f>
        <v/>
      </c>
      <c r="AN3678" s="112">
        <f>IF(Q3678&lt;&gt;"",MONTH(Q3678),"")</f>
        <v/>
      </c>
      <c r="AO3678" s="112">
        <f>IFERROR(VALUE(V3678),0)</f>
        <v/>
      </c>
    </row>
    <row customFormat="1" customHeight="1" ht="29.25" r="3679" s="112" spans="1:41">
      <c r="A3679" s="127" t="n"/>
      <c r="B3679" s="113" t="n"/>
      <c r="C3679" s="127" t="n"/>
      <c r="D3679" s="127" t="n"/>
      <c r="E3679" s="114">
        <f>IF(F3679 &lt;&gt; "",VLOOKUP(F3679,CategoryLookup,2,FALSE), "")</f>
        <v/>
      </c>
      <c r="F3679" s="126" t="n"/>
      <c r="G3679" s="127" t="n"/>
      <c r="H3679" s="127" t="n"/>
      <c r="I3679" s="127" t="n"/>
      <c r="J3679" s="127" t="n"/>
      <c r="K3679" s="127" t="n"/>
      <c r="L3679" s="127" t="n"/>
      <c r="M3679" s="127" t="n"/>
      <c r="N3679" s="120" t="n"/>
      <c r="O3679" s="120" t="n"/>
      <c r="P3679" s="120" t="n"/>
      <c r="Q3679" s="120" t="n"/>
      <c r="R3679" s="121" t="n"/>
      <c r="S3679" s="121" t="n"/>
      <c r="T3679" s="121" t="n"/>
      <c r="U3679" s="121" t="n"/>
      <c r="V3679" s="117">
        <f>IF(P3679="NA","NA",IF(P3679&lt;&gt;"",TEXT(P3679-N3679,"[h].mm"),""))</f>
        <v/>
      </c>
      <c r="W3679" s="118">
        <f>IF(AND(R3679="",S3679=""),"",R3679+S3679)</f>
        <v/>
      </c>
      <c r="X3679" s="116">
        <f>IF(O3679&lt;&gt;"",DATE(YEAR(O3679), MONTH(O3679), DAY(O3679)),"")</f>
        <v/>
      </c>
      <c r="Y3679" s="122" t="n"/>
      <c r="Z3679" s="123" t="n"/>
      <c r="AA3679" s="117">
        <f>IF(F3679="Re-assigned","NA",IF(W3679="","",IF(W3679&gt;=VLOOKUP(D3679,SLAMatrix,3,FALSE),"Yes",IF(W3679&lt;VLOOKUP(D3679,SLAMatrix,2,FALSE),"No","Internal"))))</f>
        <v/>
      </c>
      <c r="AB3679" s="123" t="n"/>
      <c r="AC3679" s="123" t="n"/>
      <c r="AD3679" s="119" t="n"/>
      <c r="AE3679" s="125" t="n"/>
      <c r="AF3679" s="124">
        <f>MONTH(O3679)</f>
        <v/>
      </c>
      <c r="AG3679" s="124">
        <f>VLOOKUP(IFERROR(MID(AE3679,1,(FIND(",",AE3679,1)-1)),AE3679),Facility_Region_Mapping,2,FALSE)</f>
        <v/>
      </c>
      <c r="AH3679" s="124" t="n"/>
      <c r="AI3679" s="124">
        <f>IF(C3679&lt;&gt;"",IF(M3679="ESM User",getInterfaceName($C3679),"NA"),"")</f>
        <v/>
      </c>
      <c r="AJ3679" s="116">
        <f>IF(Q3679&lt;&gt;"",DATE(YEAR(Q3679), MONTH(Q3679), DAY(Q3679)),"")</f>
        <v/>
      </c>
      <c r="AK3679" s="130">
        <f>IF(Q3679&lt;&gt;0,Q3679-N3679,TODAY()-N3679)</f>
        <v/>
      </c>
      <c r="AL3679" s="112">
        <f>IF(F3679="Re-assigned",0,IF(H3679="Closed",0,IF(H3679="Service Restored",0,IF(H3679="",0,1))))</f>
        <v/>
      </c>
      <c r="AM3679" s="124">
        <f>IF(AL3679=0,"",IF(AK3679&gt;20.99,"Aged","Non-Aged"))</f>
        <v/>
      </c>
      <c r="AN3679" s="112">
        <f>IF(Q3679&lt;&gt;"",MONTH(Q3679),"")</f>
        <v/>
      </c>
      <c r="AO3679" s="112">
        <f>IFERROR(VALUE(V3679),0)</f>
        <v/>
      </c>
    </row>
    <row customFormat="1" customHeight="1" ht="29.25" r="3680" s="112" spans="1:41">
      <c r="A3680" s="127" t="n"/>
      <c r="B3680" s="113" t="n"/>
      <c r="C3680" s="127" t="n"/>
      <c r="D3680" s="127" t="n"/>
      <c r="E3680" s="114">
        <f>IF(F3680 &lt;&gt; "",VLOOKUP(F3680,CategoryLookup,2,FALSE), "")</f>
        <v/>
      </c>
      <c r="F3680" s="126" t="n"/>
      <c r="G3680" s="127" t="n"/>
      <c r="H3680" s="127" t="n"/>
      <c r="I3680" s="127" t="n"/>
      <c r="J3680" s="127" t="n"/>
      <c r="K3680" s="127" t="n"/>
      <c r="L3680" s="127" t="n"/>
      <c r="M3680" s="127" t="n"/>
      <c r="N3680" s="120" t="n"/>
      <c r="O3680" s="120" t="n"/>
      <c r="P3680" s="120" t="n"/>
      <c r="Q3680" s="120" t="n"/>
      <c r="R3680" s="121" t="n"/>
      <c r="S3680" s="121" t="n"/>
      <c r="T3680" s="121" t="n"/>
      <c r="U3680" s="121" t="n"/>
      <c r="V3680" s="117">
        <f>IF(P3680="NA","NA",IF(P3680&lt;&gt;"",TEXT(P3680-N3680,"[h].mm"),""))</f>
        <v/>
      </c>
      <c r="W3680" s="118">
        <f>IF(AND(R3680="",S3680=""),"",R3680+S3680)</f>
        <v/>
      </c>
      <c r="X3680" s="116">
        <f>IF(O3680&lt;&gt;"",DATE(YEAR(O3680), MONTH(O3680), DAY(O3680)),"")</f>
        <v/>
      </c>
      <c r="Y3680" s="122" t="n"/>
      <c r="Z3680" s="123" t="n"/>
      <c r="AA3680" s="117">
        <f>IF(F3680="Re-assigned","NA",IF(W3680="","",IF(W3680&gt;=VLOOKUP(D3680,SLAMatrix,3,FALSE),"Yes",IF(W3680&lt;VLOOKUP(D3680,SLAMatrix,2,FALSE),"No","Internal"))))</f>
        <v/>
      </c>
      <c r="AB3680" s="123" t="n"/>
      <c r="AC3680" s="123" t="n"/>
      <c r="AD3680" s="119" t="n"/>
      <c r="AE3680" s="125" t="n"/>
      <c r="AF3680" s="124">
        <f>MONTH(O3680)</f>
        <v/>
      </c>
      <c r="AG3680" s="124">
        <f>VLOOKUP(IFERROR(MID(AE3680,1,(FIND(",",AE3680,1)-1)),AE3680),Facility_Region_Mapping,2,FALSE)</f>
        <v/>
      </c>
      <c r="AH3680" s="124" t="n"/>
      <c r="AI3680" s="124">
        <f>IF(C3680&lt;&gt;"",IF(M3680="ESM User",getInterfaceName($C3680),"NA"),"")</f>
        <v/>
      </c>
      <c r="AJ3680" s="116">
        <f>IF(Q3680&lt;&gt;"",DATE(YEAR(Q3680), MONTH(Q3680), DAY(Q3680)),"")</f>
        <v/>
      </c>
      <c r="AK3680" s="130">
        <f>IF(Q3680&lt;&gt;0,Q3680-N3680,TODAY()-N3680)</f>
        <v/>
      </c>
      <c r="AL3680" s="112">
        <f>IF(F3680="Re-assigned",0,IF(H3680="Closed",0,IF(H3680="Service Restored",0,IF(H3680="",0,1))))</f>
        <v/>
      </c>
      <c r="AM3680" s="124">
        <f>IF(AL3680=0,"",IF(AK3680&gt;20.99,"Aged","Non-Aged"))</f>
        <v/>
      </c>
      <c r="AN3680" s="112">
        <f>IF(Q3680&lt;&gt;"",MONTH(Q3680),"")</f>
        <v/>
      </c>
      <c r="AO3680" s="112">
        <f>IFERROR(VALUE(V3680),0)</f>
        <v/>
      </c>
    </row>
    <row customFormat="1" customHeight="1" ht="29.25" r="3681" s="112" spans="1:41">
      <c r="A3681" s="127" t="n"/>
      <c r="B3681" s="113" t="n"/>
      <c r="C3681" s="127" t="n"/>
      <c r="D3681" s="127" t="n"/>
      <c r="E3681" s="114">
        <f>IF(F3681 &lt;&gt; "",VLOOKUP(F3681,CategoryLookup,2,FALSE), "")</f>
        <v/>
      </c>
      <c r="F3681" s="126" t="n"/>
      <c r="G3681" s="127" t="n"/>
      <c r="H3681" s="127" t="n"/>
      <c r="I3681" s="127" t="n"/>
      <c r="J3681" s="127" t="n"/>
      <c r="K3681" s="127" t="n"/>
      <c r="L3681" s="127" t="n"/>
      <c r="M3681" s="127" t="n"/>
      <c r="N3681" s="120" t="n"/>
      <c r="O3681" s="120" t="n"/>
      <c r="P3681" s="120" t="n"/>
      <c r="Q3681" s="120" t="n"/>
      <c r="R3681" s="121" t="n"/>
      <c r="S3681" s="121" t="n"/>
      <c r="T3681" s="121" t="n"/>
      <c r="U3681" s="121" t="n"/>
      <c r="V3681" s="117">
        <f>IF(P3681="NA","NA",IF(P3681&lt;&gt;"",TEXT(P3681-N3681,"[h].mm"),""))</f>
        <v/>
      </c>
      <c r="W3681" s="118">
        <f>IF(AND(R3681="",S3681=""),"",R3681+S3681)</f>
        <v/>
      </c>
      <c r="X3681" s="116">
        <f>IF(O3681&lt;&gt;"",DATE(YEAR(O3681), MONTH(O3681), DAY(O3681)),"")</f>
        <v/>
      </c>
      <c r="Y3681" s="122" t="n"/>
      <c r="Z3681" s="123" t="n"/>
      <c r="AA3681" s="117">
        <f>IF(F3681="Re-assigned","NA",IF(W3681="","",IF(W3681&gt;=VLOOKUP(D3681,SLAMatrix,3,FALSE),"Yes",IF(W3681&lt;VLOOKUP(D3681,SLAMatrix,2,FALSE),"No","Internal"))))</f>
        <v/>
      </c>
      <c r="AB3681" s="123" t="n"/>
      <c r="AC3681" s="123" t="n"/>
      <c r="AD3681" s="119" t="n"/>
      <c r="AE3681" s="125" t="n"/>
      <c r="AF3681" s="124">
        <f>MONTH(O3681)</f>
        <v/>
      </c>
      <c r="AG3681" s="124">
        <f>VLOOKUP(IFERROR(MID(AE3681,1,(FIND(",",AE3681,1)-1)),AE3681),Facility_Region_Mapping,2,FALSE)</f>
        <v/>
      </c>
      <c r="AH3681" s="124" t="n"/>
      <c r="AI3681" s="124">
        <f>IF(C3681&lt;&gt;"",IF(M3681="ESM User",getInterfaceName($C3681),"NA"),"")</f>
        <v/>
      </c>
      <c r="AJ3681" s="116">
        <f>IF(Q3681&lt;&gt;"",DATE(YEAR(Q3681), MONTH(Q3681), DAY(Q3681)),"")</f>
        <v/>
      </c>
      <c r="AK3681" s="130">
        <f>IF(Q3681&lt;&gt;0,Q3681-N3681,TODAY()-N3681)</f>
        <v/>
      </c>
      <c r="AL3681" s="112">
        <f>IF(F3681="Re-assigned",0,IF(H3681="Closed",0,IF(H3681="Service Restored",0,IF(H3681="",0,1))))</f>
        <v/>
      </c>
      <c r="AM3681" s="124">
        <f>IF(AL3681=0,"",IF(AK3681&gt;20.99,"Aged","Non-Aged"))</f>
        <v/>
      </c>
      <c r="AN3681" s="112">
        <f>IF(Q3681&lt;&gt;"",MONTH(Q3681),"")</f>
        <v/>
      </c>
      <c r="AO3681" s="112">
        <f>IFERROR(VALUE(V3681),0)</f>
        <v/>
      </c>
    </row>
    <row customFormat="1" customHeight="1" ht="29.25" r="3682" s="112" spans="1:41">
      <c r="A3682" s="127" t="n"/>
      <c r="B3682" s="113" t="n"/>
      <c r="C3682" s="127" t="n"/>
      <c r="D3682" s="127" t="n"/>
      <c r="E3682" s="114">
        <f>IF(F3682 &lt;&gt; "",VLOOKUP(F3682,CategoryLookup,2,FALSE), "")</f>
        <v/>
      </c>
      <c r="F3682" s="126" t="n"/>
      <c r="G3682" s="127" t="n"/>
      <c r="H3682" s="127" t="n"/>
      <c r="I3682" s="127" t="n"/>
      <c r="J3682" s="127" t="n"/>
      <c r="K3682" s="127" t="n"/>
      <c r="L3682" s="127" t="n"/>
      <c r="M3682" s="127" t="n"/>
      <c r="N3682" s="120" t="n"/>
      <c r="O3682" s="120" t="n"/>
      <c r="P3682" s="120" t="n"/>
      <c r="Q3682" s="120" t="n"/>
      <c r="R3682" s="121" t="n"/>
      <c r="S3682" s="121" t="n"/>
      <c r="T3682" s="121" t="n"/>
      <c r="U3682" s="121" t="n"/>
      <c r="V3682" s="117">
        <f>IF(P3682="NA","NA",IF(P3682&lt;&gt;"",TEXT(P3682-N3682,"[h].mm"),""))</f>
        <v/>
      </c>
      <c r="W3682" s="118">
        <f>IF(AND(R3682="",S3682=""),"",R3682+S3682)</f>
        <v/>
      </c>
      <c r="X3682" s="116">
        <f>IF(O3682&lt;&gt;"",DATE(YEAR(O3682), MONTH(O3682), DAY(O3682)),"")</f>
        <v/>
      </c>
      <c r="Y3682" s="122" t="n"/>
      <c r="Z3682" s="123" t="n"/>
      <c r="AA3682" s="117">
        <f>IF(F3682="Re-assigned","NA",IF(W3682="","",IF(W3682&gt;=VLOOKUP(D3682,SLAMatrix,3,FALSE),"Yes",IF(W3682&lt;VLOOKUP(D3682,SLAMatrix,2,FALSE),"No","Internal"))))</f>
        <v/>
      </c>
      <c r="AB3682" s="123" t="n"/>
      <c r="AC3682" s="123" t="n"/>
      <c r="AD3682" s="119" t="n"/>
      <c r="AE3682" s="125" t="n"/>
      <c r="AF3682" s="124">
        <f>MONTH(O3682)</f>
        <v/>
      </c>
      <c r="AG3682" s="124">
        <f>VLOOKUP(IFERROR(MID(AE3682,1,(FIND(",",AE3682,1)-1)),AE3682),Facility_Region_Mapping,2,FALSE)</f>
        <v/>
      </c>
      <c r="AH3682" s="124" t="n"/>
      <c r="AI3682" s="124">
        <f>IF(C3682&lt;&gt;"",IF(M3682="ESM User",getInterfaceName($C3682),"NA"),"")</f>
        <v/>
      </c>
      <c r="AJ3682" s="116">
        <f>IF(Q3682&lt;&gt;"",DATE(YEAR(Q3682), MONTH(Q3682), DAY(Q3682)),"")</f>
        <v/>
      </c>
      <c r="AK3682" s="130">
        <f>IF(Q3682&lt;&gt;0,Q3682-N3682,TODAY()-N3682)</f>
        <v/>
      </c>
      <c r="AL3682" s="112">
        <f>IF(F3682="Re-assigned",0,IF(H3682="Closed",0,IF(H3682="Service Restored",0,IF(H3682="",0,1))))</f>
        <v/>
      </c>
      <c r="AM3682" s="124">
        <f>IF(AL3682=0,"",IF(AK3682&gt;20.99,"Aged","Non-Aged"))</f>
        <v/>
      </c>
      <c r="AN3682" s="112">
        <f>IF(Q3682&lt;&gt;"",MONTH(Q3682),"")</f>
        <v/>
      </c>
      <c r="AO3682" s="112">
        <f>IFERROR(VALUE(V3682),0)</f>
        <v/>
      </c>
    </row>
    <row customFormat="1" customHeight="1" ht="29.25" r="3683" s="112" spans="1:41">
      <c r="A3683" s="127" t="n"/>
      <c r="B3683" s="113" t="n"/>
      <c r="C3683" s="127" t="n"/>
      <c r="D3683" s="127" t="n"/>
      <c r="E3683" s="114">
        <f>IF(F3683 &lt;&gt; "",VLOOKUP(F3683,CategoryLookup,2,FALSE), "")</f>
        <v/>
      </c>
      <c r="F3683" s="126" t="n"/>
      <c r="G3683" s="127" t="n"/>
      <c r="H3683" s="127" t="n"/>
      <c r="I3683" s="127" t="n"/>
      <c r="J3683" s="127" t="n"/>
      <c r="K3683" s="127" t="n"/>
      <c r="L3683" s="127" t="n"/>
      <c r="M3683" s="127" t="n"/>
      <c r="N3683" s="120" t="n"/>
      <c r="O3683" s="120" t="n"/>
      <c r="P3683" s="120" t="n"/>
      <c r="Q3683" s="120" t="n"/>
      <c r="R3683" s="121" t="n"/>
      <c r="S3683" s="121" t="n"/>
      <c r="T3683" s="121" t="n"/>
      <c r="U3683" s="121" t="n"/>
      <c r="V3683" s="117">
        <f>IF(P3683="NA","NA",IF(P3683&lt;&gt;"",TEXT(P3683-N3683,"[h].mm"),""))</f>
        <v/>
      </c>
      <c r="W3683" s="118">
        <f>IF(AND(R3683="",S3683=""),"",R3683+S3683)</f>
        <v/>
      </c>
      <c r="X3683" s="116">
        <f>IF(O3683&lt;&gt;"",DATE(YEAR(O3683), MONTH(O3683), DAY(O3683)),"")</f>
        <v/>
      </c>
      <c r="Y3683" s="122" t="n"/>
      <c r="Z3683" s="123" t="n"/>
      <c r="AA3683" s="117">
        <f>IF(F3683="Re-assigned","NA",IF(W3683="","",IF(W3683&gt;=VLOOKUP(D3683,SLAMatrix,3,FALSE),"Yes",IF(W3683&lt;VLOOKUP(D3683,SLAMatrix,2,FALSE),"No","Internal"))))</f>
        <v/>
      </c>
      <c r="AB3683" s="123" t="n"/>
      <c r="AC3683" s="123" t="n"/>
      <c r="AD3683" s="119" t="n"/>
      <c r="AE3683" s="125" t="n"/>
      <c r="AF3683" s="124">
        <f>MONTH(O3683)</f>
        <v/>
      </c>
      <c r="AG3683" s="124">
        <f>VLOOKUP(IFERROR(MID(AE3683,1,(FIND(",",AE3683,1)-1)),AE3683),Facility_Region_Mapping,2,FALSE)</f>
        <v/>
      </c>
      <c r="AH3683" s="124" t="n"/>
      <c r="AI3683" s="124">
        <f>IF(C3683&lt;&gt;"",IF(M3683="ESM User",getInterfaceName($C3683),"NA"),"")</f>
        <v/>
      </c>
      <c r="AJ3683" s="116">
        <f>IF(Q3683&lt;&gt;"",DATE(YEAR(Q3683), MONTH(Q3683), DAY(Q3683)),"")</f>
        <v/>
      </c>
      <c r="AK3683" s="130">
        <f>IF(Q3683&lt;&gt;0,Q3683-N3683,TODAY()-N3683)</f>
        <v/>
      </c>
      <c r="AL3683" s="112">
        <f>IF(F3683="Re-assigned",0,IF(H3683="Closed",0,IF(H3683="Service Restored",0,IF(H3683="",0,1))))</f>
        <v/>
      </c>
      <c r="AM3683" s="124">
        <f>IF(AL3683=0,"",IF(AK3683&gt;20.99,"Aged","Non-Aged"))</f>
        <v/>
      </c>
      <c r="AN3683" s="112">
        <f>IF(Q3683&lt;&gt;"",MONTH(Q3683),"")</f>
        <v/>
      </c>
      <c r="AO3683" s="112">
        <f>IFERROR(VALUE(V3683),0)</f>
        <v/>
      </c>
    </row>
    <row customFormat="1" customHeight="1" ht="29.25" r="3684" s="112" spans="1:41">
      <c r="A3684" s="127" t="n"/>
      <c r="B3684" s="113" t="n"/>
      <c r="C3684" s="127" t="n"/>
      <c r="D3684" s="127" t="n"/>
      <c r="E3684" s="114">
        <f>IF(F3684 &lt;&gt; "",VLOOKUP(F3684,CategoryLookup,2,FALSE), "")</f>
        <v/>
      </c>
      <c r="F3684" s="126" t="n"/>
      <c r="G3684" s="127" t="n"/>
      <c r="H3684" s="127" t="n"/>
      <c r="I3684" s="127" t="n"/>
      <c r="J3684" s="127" t="n"/>
      <c r="K3684" s="127" t="n"/>
      <c r="L3684" s="127" t="n"/>
      <c r="M3684" s="127" t="n"/>
      <c r="N3684" s="120" t="n"/>
      <c r="O3684" s="120" t="n"/>
      <c r="P3684" s="120" t="n"/>
      <c r="Q3684" s="120" t="n"/>
      <c r="R3684" s="121" t="n"/>
      <c r="S3684" s="121" t="n"/>
      <c r="T3684" s="121" t="n"/>
      <c r="U3684" s="121" t="n"/>
      <c r="V3684" s="117">
        <f>IF(P3684="NA","NA",IF(P3684&lt;&gt;"",TEXT(P3684-N3684,"[h].mm"),""))</f>
        <v/>
      </c>
      <c r="W3684" s="118">
        <f>IF(AND(R3684="",S3684=""),"",R3684+S3684)</f>
        <v/>
      </c>
      <c r="X3684" s="116">
        <f>IF(O3684&lt;&gt;"",DATE(YEAR(O3684), MONTH(O3684), DAY(O3684)),"")</f>
        <v/>
      </c>
      <c r="Y3684" s="122" t="n"/>
      <c r="Z3684" s="123" t="n"/>
      <c r="AA3684" s="117">
        <f>IF(F3684="Re-assigned","NA",IF(W3684="","",IF(W3684&gt;=VLOOKUP(D3684,SLAMatrix,3,FALSE),"Yes",IF(W3684&lt;VLOOKUP(D3684,SLAMatrix,2,FALSE),"No","Internal"))))</f>
        <v/>
      </c>
      <c r="AB3684" s="123" t="n"/>
      <c r="AC3684" s="123" t="n"/>
      <c r="AD3684" s="119" t="n"/>
      <c r="AE3684" s="125" t="n"/>
      <c r="AF3684" s="124">
        <f>MONTH(O3684)</f>
        <v/>
      </c>
      <c r="AG3684" s="124">
        <f>VLOOKUP(IFERROR(MID(AE3684,1,(FIND(",",AE3684,1)-1)),AE3684),Facility_Region_Mapping,2,FALSE)</f>
        <v/>
      </c>
      <c r="AH3684" s="124" t="n"/>
      <c r="AI3684" s="124">
        <f>IF(C3684&lt;&gt;"",IF(M3684="ESM User",getInterfaceName($C3684),"NA"),"")</f>
        <v/>
      </c>
      <c r="AJ3684" s="116">
        <f>IF(Q3684&lt;&gt;"",DATE(YEAR(Q3684), MONTH(Q3684), DAY(Q3684)),"")</f>
        <v/>
      </c>
      <c r="AK3684" s="130">
        <f>IF(Q3684&lt;&gt;0,Q3684-N3684,TODAY()-N3684)</f>
        <v/>
      </c>
      <c r="AL3684" s="112">
        <f>IF(F3684="Re-assigned",0,IF(H3684="Closed",0,IF(H3684="Service Restored",0,IF(H3684="",0,1))))</f>
        <v/>
      </c>
      <c r="AM3684" s="124">
        <f>IF(AL3684=0,"",IF(AK3684&gt;20.99,"Aged","Non-Aged"))</f>
        <v/>
      </c>
      <c r="AN3684" s="112">
        <f>IF(Q3684&lt;&gt;"",MONTH(Q3684),"")</f>
        <v/>
      </c>
      <c r="AO3684" s="112">
        <f>IFERROR(VALUE(V3684),0)</f>
        <v/>
      </c>
    </row>
    <row customFormat="1" customHeight="1" ht="29.25" r="3685" s="112" spans="1:41">
      <c r="A3685" s="127" t="n"/>
      <c r="B3685" s="113" t="n"/>
      <c r="C3685" s="127" t="n"/>
      <c r="D3685" s="127" t="n"/>
      <c r="E3685" s="114">
        <f>IF(F3685 &lt;&gt; "",VLOOKUP(F3685,CategoryLookup,2,FALSE), "")</f>
        <v/>
      </c>
      <c r="F3685" s="126" t="n"/>
      <c r="G3685" s="127" t="n"/>
      <c r="H3685" s="127" t="n"/>
      <c r="I3685" s="127" t="n"/>
      <c r="J3685" s="127" t="n"/>
      <c r="K3685" s="127" t="n"/>
      <c r="L3685" s="127" t="n"/>
      <c r="M3685" s="127" t="n"/>
      <c r="N3685" s="120" t="n"/>
      <c r="O3685" s="120" t="n"/>
      <c r="P3685" s="120" t="n"/>
      <c r="Q3685" s="120" t="n"/>
      <c r="R3685" s="121" t="n"/>
      <c r="S3685" s="121" t="n"/>
      <c r="T3685" s="121" t="n"/>
      <c r="U3685" s="121" t="n"/>
      <c r="V3685" s="117">
        <f>IF(P3685="NA","NA",IF(P3685&lt;&gt;"",TEXT(P3685-N3685,"[h].mm"),""))</f>
        <v/>
      </c>
      <c r="W3685" s="118">
        <f>IF(AND(R3685="",S3685=""),"",R3685+S3685)</f>
        <v/>
      </c>
      <c r="X3685" s="116">
        <f>IF(O3685&lt;&gt;"",DATE(YEAR(O3685), MONTH(O3685), DAY(O3685)),"")</f>
        <v/>
      </c>
      <c r="Y3685" s="122" t="n"/>
      <c r="Z3685" s="123" t="n"/>
      <c r="AA3685" s="117">
        <f>IF(F3685="Re-assigned","NA",IF(W3685="","",IF(W3685&gt;=VLOOKUP(D3685,SLAMatrix,3,FALSE),"Yes",IF(W3685&lt;VLOOKUP(D3685,SLAMatrix,2,FALSE),"No","Internal"))))</f>
        <v/>
      </c>
      <c r="AB3685" s="123" t="n"/>
      <c r="AC3685" s="123" t="n"/>
      <c r="AD3685" s="119" t="n"/>
      <c r="AE3685" s="125" t="n"/>
      <c r="AF3685" s="124">
        <f>MONTH(O3685)</f>
        <v/>
      </c>
      <c r="AG3685" s="124">
        <f>VLOOKUP(IFERROR(MID(AE3685,1,(FIND(",",AE3685,1)-1)),AE3685),Facility_Region_Mapping,2,FALSE)</f>
        <v/>
      </c>
      <c r="AH3685" s="124" t="n"/>
      <c r="AI3685" s="124">
        <f>IF(C3685&lt;&gt;"",IF(M3685="ESM User",getInterfaceName($C3685),"NA"),"")</f>
        <v/>
      </c>
      <c r="AJ3685" s="116">
        <f>IF(Q3685&lt;&gt;"",DATE(YEAR(Q3685), MONTH(Q3685), DAY(Q3685)),"")</f>
        <v/>
      </c>
      <c r="AK3685" s="130">
        <f>IF(Q3685&lt;&gt;0,Q3685-N3685,TODAY()-N3685)</f>
        <v/>
      </c>
      <c r="AL3685" s="112">
        <f>IF(F3685="Re-assigned",0,IF(H3685="Closed",0,IF(H3685="Service Restored",0,IF(H3685="",0,1))))</f>
        <v/>
      </c>
      <c r="AM3685" s="124">
        <f>IF(AL3685=0,"",IF(AK3685&gt;20.99,"Aged","Non-Aged"))</f>
        <v/>
      </c>
      <c r="AN3685" s="112">
        <f>IF(Q3685&lt;&gt;"",MONTH(Q3685),"")</f>
        <v/>
      </c>
      <c r="AO3685" s="112">
        <f>IFERROR(VALUE(V3685),0)</f>
        <v/>
      </c>
    </row>
    <row customFormat="1" customHeight="1" ht="29.25" r="3686" s="112" spans="1:41">
      <c r="A3686" s="127" t="n"/>
      <c r="B3686" s="113" t="n"/>
      <c r="C3686" s="127" t="n"/>
      <c r="D3686" s="127" t="n"/>
      <c r="E3686" s="114">
        <f>IF(F3686 &lt;&gt; "",VLOOKUP(F3686,CategoryLookup,2,FALSE), "")</f>
        <v/>
      </c>
      <c r="F3686" s="126" t="n"/>
      <c r="G3686" s="127" t="n"/>
      <c r="H3686" s="127" t="n"/>
      <c r="I3686" s="127" t="n"/>
      <c r="J3686" s="127" t="n"/>
      <c r="K3686" s="127" t="n"/>
      <c r="L3686" s="127" t="n"/>
      <c r="M3686" s="127" t="n"/>
      <c r="N3686" s="120" t="n"/>
      <c r="O3686" s="120" t="n"/>
      <c r="P3686" s="120" t="n"/>
      <c r="Q3686" s="120" t="n"/>
      <c r="R3686" s="121" t="n"/>
      <c r="S3686" s="121" t="n"/>
      <c r="T3686" s="121" t="n"/>
      <c r="U3686" s="121" t="n"/>
      <c r="V3686" s="117">
        <f>IF(P3686="NA","NA",IF(P3686&lt;&gt;"",TEXT(P3686-N3686,"[h].mm"),""))</f>
        <v/>
      </c>
      <c r="W3686" s="118">
        <f>IF(AND(R3686="",S3686=""),"",R3686+S3686)</f>
        <v/>
      </c>
      <c r="X3686" s="116">
        <f>IF(O3686&lt;&gt;"",DATE(YEAR(O3686), MONTH(O3686), DAY(O3686)),"")</f>
        <v/>
      </c>
      <c r="Y3686" s="122" t="n"/>
      <c r="Z3686" s="123" t="n"/>
      <c r="AA3686" s="117">
        <f>IF(F3686="Re-assigned","NA",IF(W3686="","",IF(W3686&gt;=VLOOKUP(D3686,SLAMatrix,3,FALSE),"Yes",IF(W3686&lt;VLOOKUP(D3686,SLAMatrix,2,FALSE),"No","Internal"))))</f>
        <v/>
      </c>
      <c r="AB3686" s="123" t="n"/>
      <c r="AC3686" s="123" t="n"/>
      <c r="AD3686" s="119" t="n"/>
      <c r="AE3686" s="125" t="n"/>
      <c r="AF3686" s="124">
        <f>MONTH(O3686)</f>
        <v/>
      </c>
      <c r="AG3686" s="124">
        <f>VLOOKUP(IFERROR(MID(AE3686,1,(FIND(",",AE3686,1)-1)),AE3686),Facility_Region_Mapping,2,FALSE)</f>
        <v/>
      </c>
      <c r="AH3686" s="124" t="n"/>
      <c r="AI3686" s="124">
        <f>IF(C3686&lt;&gt;"",IF(M3686="ESM User",getInterfaceName($C3686),"NA"),"")</f>
        <v/>
      </c>
      <c r="AJ3686" s="116">
        <f>IF(Q3686&lt;&gt;"",DATE(YEAR(Q3686), MONTH(Q3686), DAY(Q3686)),"")</f>
        <v/>
      </c>
      <c r="AK3686" s="130">
        <f>IF(Q3686&lt;&gt;0,Q3686-N3686,TODAY()-N3686)</f>
        <v/>
      </c>
      <c r="AL3686" s="112">
        <f>IF(F3686="Re-assigned",0,IF(H3686="Closed",0,IF(H3686="Service Restored",0,IF(H3686="",0,1))))</f>
        <v/>
      </c>
      <c r="AM3686" s="124">
        <f>IF(AL3686=0,"",IF(AK3686&gt;20.99,"Aged","Non-Aged"))</f>
        <v/>
      </c>
      <c r="AN3686" s="112">
        <f>IF(Q3686&lt;&gt;"",MONTH(Q3686),"")</f>
        <v/>
      </c>
      <c r="AO3686" s="112">
        <f>IFERROR(VALUE(V3686),0)</f>
        <v/>
      </c>
    </row>
    <row customFormat="1" customHeight="1" ht="29.25" r="3687" s="112" spans="1:41">
      <c r="A3687" s="127" t="n"/>
      <c r="B3687" s="113" t="n"/>
      <c r="C3687" s="127" t="n"/>
      <c r="D3687" s="127" t="n"/>
      <c r="E3687" s="114">
        <f>IF(F3687 &lt;&gt; "",VLOOKUP(F3687,CategoryLookup,2,FALSE), "")</f>
        <v/>
      </c>
      <c r="F3687" s="126" t="n"/>
      <c r="G3687" s="127" t="n"/>
      <c r="H3687" s="127" t="n"/>
      <c r="I3687" s="127" t="n"/>
      <c r="J3687" s="127" t="n"/>
      <c r="K3687" s="127" t="n"/>
      <c r="L3687" s="127" t="n"/>
      <c r="M3687" s="127" t="n"/>
      <c r="N3687" s="120" t="n"/>
      <c r="O3687" s="120" t="n"/>
      <c r="P3687" s="120" t="n"/>
      <c r="Q3687" s="120" t="n"/>
      <c r="R3687" s="121" t="n"/>
      <c r="S3687" s="121" t="n"/>
      <c r="T3687" s="121" t="n"/>
      <c r="U3687" s="121" t="n"/>
      <c r="V3687" s="117">
        <f>IF(P3687="NA","NA",IF(P3687&lt;&gt;"",TEXT(P3687-N3687,"[h].mm"),""))</f>
        <v/>
      </c>
      <c r="W3687" s="118">
        <f>IF(AND(R3687="",S3687=""),"",R3687+S3687)</f>
        <v/>
      </c>
      <c r="X3687" s="116">
        <f>IF(O3687&lt;&gt;"",DATE(YEAR(O3687), MONTH(O3687), DAY(O3687)),"")</f>
        <v/>
      </c>
      <c r="Y3687" s="122" t="n"/>
      <c r="Z3687" s="123" t="n"/>
      <c r="AA3687" s="117">
        <f>IF(F3687="Re-assigned","NA",IF(W3687="","",IF(W3687&gt;=VLOOKUP(D3687,SLAMatrix,3,FALSE),"Yes",IF(W3687&lt;VLOOKUP(D3687,SLAMatrix,2,FALSE),"No","Internal"))))</f>
        <v/>
      </c>
      <c r="AB3687" s="123" t="n"/>
      <c r="AC3687" s="123" t="n"/>
      <c r="AD3687" s="119" t="n"/>
      <c r="AE3687" s="125" t="n"/>
      <c r="AF3687" s="124">
        <f>MONTH(O3687)</f>
        <v/>
      </c>
      <c r="AG3687" s="124">
        <f>VLOOKUP(IFERROR(MID(AE3687,1,(FIND(",",AE3687,1)-1)),AE3687),Facility_Region_Mapping,2,FALSE)</f>
        <v/>
      </c>
      <c r="AH3687" s="124" t="n"/>
      <c r="AI3687" s="124">
        <f>IF(C3687&lt;&gt;"",IF(M3687="ESM User",getInterfaceName($C3687),"NA"),"")</f>
        <v/>
      </c>
      <c r="AJ3687" s="116">
        <f>IF(Q3687&lt;&gt;"",DATE(YEAR(Q3687), MONTH(Q3687), DAY(Q3687)),"")</f>
        <v/>
      </c>
      <c r="AK3687" s="130">
        <f>IF(Q3687&lt;&gt;0,Q3687-N3687,TODAY()-N3687)</f>
        <v/>
      </c>
      <c r="AL3687" s="112">
        <f>IF(F3687="Re-assigned",0,IF(H3687="Closed",0,IF(H3687="Service Restored",0,IF(H3687="",0,1))))</f>
        <v/>
      </c>
      <c r="AM3687" s="124">
        <f>IF(AL3687=0,"",IF(AK3687&gt;20.99,"Aged","Non-Aged"))</f>
        <v/>
      </c>
      <c r="AN3687" s="112">
        <f>IF(Q3687&lt;&gt;"",MONTH(Q3687),"")</f>
        <v/>
      </c>
      <c r="AO3687" s="112">
        <f>IFERROR(VALUE(V3687),0)</f>
        <v/>
      </c>
    </row>
    <row customFormat="1" customHeight="1" ht="29.25" r="3688" s="112" spans="1:41">
      <c r="A3688" s="127" t="n"/>
      <c r="B3688" s="113" t="n"/>
      <c r="C3688" s="127" t="n"/>
      <c r="D3688" s="127" t="n"/>
      <c r="E3688" s="114">
        <f>IF(F3688 &lt;&gt; "",VLOOKUP(F3688,CategoryLookup,2,FALSE), "")</f>
        <v/>
      </c>
      <c r="F3688" s="126" t="n"/>
      <c r="G3688" s="127" t="n"/>
      <c r="H3688" s="127" t="n"/>
      <c r="I3688" s="127" t="n"/>
      <c r="J3688" s="127" t="n"/>
      <c r="K3688" s="127" t="n"/>
      <c r="L3688" s="127" t="n"/>
      <c r="M3688" s="127" t="n"/>
      <c r="N3688" s="120" t="n"/>
      <c r="O3688" s="120" t="n"/>
      <c r="P3688" s="120" t="n"/>
      <c r="Q3688" s="120" t="n"/>
      <c r="R3688" s="121" t="n"/>
      <c r="S3688" s="121" t="n"/>
      <c r="T3688" s="121" t="n"/>
      <c r="U3688" s="121" t="n"/>
      <c r="V3688" s="117">
        <f>IF(P3688="NA","NA",IF(P3688&lt;&gt;"",TEXT(P3688-N3688,"[h].mm"),""))</f>
        <v/>
      </c>
      <c r="W3688" s="118">
        <f>IF(AND(R3688="",S3688=""),"",R3688+S3688)</f>
        <v/>
      </c>
      <c r="X3688" s="116">
        <f>IF(O3688&lt;&gt;"",DATE(YEAR(O3688), MONTH(O3688), DAY(O3688)),"")</f>
        <v/>
      </c>
      <c r="Y3688" s="122" t="n"/>
      <c r="Z3688" s="123" t="n"/>
      <c r="AA3688" s="117">
        <f>IF(F3688="Re-assigned","NA",IF(W3688="","",IF(W3688&gt;=VLOOKUP(D3688,SLAMatrix,3,FALSE),"Yes",IF(W3688&lt;VLOOKUP(D3688,SLAMatrix,2,FALSE),"No","Internal"))))</f>
        <v/>
      </c>
      <c r="AB3688" s="123" t="n"/>
      <c r="AC3688" s="123" t="n"/>
      <c r="AD3688" s="119" t="n"/>
      <c r="AE3688" s="125" t="n"/>
      <c r="AF3688" s="124">
        <f>MONTH(O3688)</f>
        <v/>
      </c>
      <c r="AG3688" s="124">
        <f>VLOOKUP(IFERROR(MID(AE3688,1,(FIND(",",AE3688,1)-1)),AE3688),Facility_Region_Mapping,2,FALSE)</f>
        <v/>
      </c>
      <c r="AH3688" s="124" t="n"/>
      <c r="AI3688" s="124">
        <f>IF(C3688&lt;&gt;"",IF(M3688="ESM User",getInterfaceName($C3688),"NA"),"")</f>
        <v/>
      </c>
      <c r="AJ3688" s="116">
        <f>IF(Q3688&lt;&gt;"",DATE(YEAR(Q3688), MONTH(Q3688), DAY(Q3688)),"")</f>
        <v/>
      </c>
      <c r="AK3688" s="130">
        <f>IF(Q3688&lt;&gt;0,Q3688-N3688,TODAY()-N3688)</f>
        <v/>
      </c>
      <c r="AL3688" s="112">
        <f>IF(F3688="Re-assigned",0,IF(H3688="Closed",0,IF(H3688="Service Restored",0,IF(H3688="",0,1))))</f>
        <v/>
      </c>
      <c r="AM3688" s="124">
        <f>IF(AL3688=0,"",IF(AK3688&gt;20.99,"Aged","Non-Aged"))</f>
        <v/>
      </c>
      <c r="AN3688" s="112">
        <f>IF(Q3688&lt;&gt;"",MONTH(Q3688),"")</f>
        <v/>
      </c>
      <c r="AO3688" s="112">
        <f>IFERROR(VALUE(V3688),0)</f>
        <v/>
      </c>
    </row>
    <row customFormat="1" customHeight="1" ht="29.25" r="3689" s="112" spans="1:41">
      <c r="A3689" s="127" t="n"/>
      <c r="B3689" s="113" t="n"/>
      <c r="C3689" s="127" t="n"/>
      <c r="D3689" s="127" t="n"/>
      <c r="E3689" s="114">
        <f>IF(F3689 &lt;&gt; "",VLOOKUP(F3689,CategoryLookup,2,FALSE), "")</f>
        <v/>
      </c>
      <c r="F3689" s="126" t="n"/>
      <c r="G3689" s="127" t="n"/>
      <c r="H3689" s="127" t="n"/>
      <c r="I3689" s="127" t="n"/>
      <c r="J3689" s="127" t="n"/>
      <c r="K3689" s="127" t="n"/>
      <c r="L3689" s="127" t="n"/>
      <c r="M3689" s="127" t="n"/>
      <c r="N3689" s="120" t="n"/>
      <c r="O3689" s="120" t="n"/>
      <c r="P3689" s="120" t="n"/>
      <c r="Q3689" s="120" t="n"/>
      <c r="R3689" s="121" t="n"/>
      <c r="S3689" s="121" t="n"/>
      <c r="T3689" s="121" t="n"/>
      <c r="U3689" s="121" t="n"/>
      <c r="V3689" s="117">
        <f>IF(P3689="NA","NA",IF(P3689&lt;&gt;"",TEXT(P3689-N3689,"[h].mm"),""))</f>
        <v/>
      </c>
      <c r="W3689" s="118">
        <f>IF(AND(R3689="",S3689=""),"",R3689+S3689)</f>
        <v/>
      </c>
      <c r="X3689" s="116">
        <f>IF(O3689&lt;&gt;"",DATE(YEAR(O3689), MONTH(O3689), DAY(O3689)),"")</f>
        <v/>
      </c>
      <c r="Y3689" s="122" t="n"/>
      <c r="Z3689" s="123" t="n"/>
      <c r="AA3689" s="117">
        <f>IF(F3689="Re-assigned","NA",IF(W3689="","",IF(W3689&gt;=VLOOKUP(D3689,SLAMatrix,3,FALSE),"Yes",IF(W3689&lt;VLOOKUP(D3689,SLAMatrix,2,FALSE),"No","Internal"))))</f>
        <v/>
      </c>
      <c r="AB3689" s="123" t="n"/>
      <c r="AC3689" s="123" t="n"/>
      <c r="AD3689" s="119" t="n"/>
      <c r="AE3689" s="125" t="n"/>
      <c r="AF3689" s="124">
        <f>MONTH(O3689)</f>
        <v/>
      </c>
      <c r="AG3689" s="124">
        <f>VLOOKUP(IFERROR(MID(AE3689,1,(FIND(",",AE3689,1)-1)),AE3689),Facility_Region_Mapping,2,FALSE)</f>
        <v/>
      </c>
      <c r="AH3689" s="124" t="n"/>
      <c r="AI3689" s="124">
        <f>IF(C3689&lt;&gt;"",IF(M3689="ESM User",getInterfaceName($C3689),"NA"),"")</f>
        <v/>
      </c>
      <c r="AJ3689" s="116">
        <f>IF(Q3689&lt;&gt;"",DATE(YEAR(Q3689), MONTH(Q3689), DAY(Q3689)),"")</f>
        <v/>
      </c>
      <c r="AK3689" s="130">
        <f>IF(Q3689&lt;&gt;0,Q3689-N3689,TODAY()-N3689)</f>
        <v/>
      </c>
      <c r="AL3689" s="112">
        <f>IF(F3689="Re-assigned",0,IF(H3689="Closed",0,IF(H3689="Service Restored",0,IF(H3689="",0,1))))</f>
        <v/>
      </c>
      <c r="AM3689" s="124">
        <f>IF(AL3689=0,"",IF(AK3689&gt;20.99,"Aged","Non-Aged"))</f>
        <v/>
      </c>
      <c r="AN3689" s="112">
        <f>IF(Q3689&lt;&gt;"",MONTH(Q3689),"")</f>
        <v/>
      </c>
      <c r="AO3689" s="112">
        <f>IFERROR(VALUE(V3689),0)</f>
        <v/>
      </c>
    </row>
    <row customFormat="1" customHeight="1" ht="29.25" r="3690" s="112" spans="1:41">
      <c r="A3690" s="127" t="n"/>
      <c r="B3690" s="113" t="n"/>
      <c r="C3690" s="127" t="n"/>
      <c r="D3690" s="127" t="n"/>
      <c r="E3690" s="114">
        <f>IF(F3690 &lt;&gt; "",VLOOKUP(F3690,CategoryLookup,2,FALSE), "")</f>
        <v/>
      </c>
      <c r="F3690" s="126" t="n"/>
      <c r="G3690" s="127" t="n"/>
      <c r="H3690" s="127" t="n"/>
      <c r="I3690" s="127" t="n"/>
      <c r="J3690" s="127" t="n"/>
      <c r="K3690" s="127" t="n"/>
      <c r="L3690" s="127" t="n"/>
      <c r="M3690" s="127" t="n"/>
      <c r="N3690" s="120" t="n"/>
      <c r="O3690" s="120" t="n"/>
      <c r="P3690" s="120" t="n"/>
      <c r="Q3690" s="120" t="n"/>
      <c r="R3690" s="121" t="n"/>
      <c r="S3690" s="121" t="n"/>
      <c r="T3690" s="121" t="n"/>
      <c r="U3690" s="121" t="n"/>
      <c r="V3690" s="117">
        <f>IF(P3690="NA","NA",IF(P3690&lt;&gt;"",TEXT(P3690-N3690,"[h].mm"),""))</f>
        <v/>
      </c>
      <c r="W3690" s="118">
        <f>IF(AND(R3690="",S3690=""),"",R3690+S3690)</f>
        <v/>
      </c>
      <c r="X3690" s="116">
        <f>IF(O3690&lt;&gt;"",DATE(YEAR(O3690), MONTH(O3690), DAY(O3690)),"")</f>
        <v/>
      </c>
      <c r="Y3690" s="122" t="n"/>
      <c r="Z3690" s="123" t="n"/>
      <c r="AA3690" s="117">
        <f>IF(F3690="Re-assigned","NA",IF(W3690="","",IF(W3690&gt;=VLOOKUP(D3690,SLAMatrix,3,FALSE),"Yes",IF(W3690&lt;VLOOKUP(D3690,SLAMatrix,2,FALSE),"No","Internal"))))</f>
        <v/>
      </c>
      <c r="AB3690" s="123" t="n"/>
      <c r="AC3690" s="123" t="n"/>
      <c r="AD3690" s="119" t="n"/>
      <c r="AE3690" s="125" t="n"/>
      <c r="AF3690" s="124">
        <f>MONTH(O3690)</f>
        <v/>
      </c>
      <c r="AG3690" s="124">
        <f>VLOOKUP(IFERROR(MID(AE3690,1,(FIND(",",AE3690,1)-1)),AE3690),Facility_Region_Mapping,2,FALSE)</f>
        <v/>
      </c>
      <c r="AH3690" s="124" t="n"/>
      <c r="AI3690" s="124">
        <f>IF(C3690&lt;&gt;"",IF(M3690="ESM User",getInterfaceName($C3690),"NA"),"")</f>
        <v/>
      </c>
      <c r="AJ3690" s="116">
        <f>IF(Q3690&lt;&gt;"",DATE(YEAR(Q3690), MONTH(Q3690), DAY(Q3690)),"")</f>
        <v/>
      </c>
      <c r="AK3690" s="130">
        <f>IF(Q3690&lt;&gt;0,Q3690-N3690,TODAY()-N3690)</f>
        <v/>
      </c>
      <c r="AL3690" s="112">
        <f>IF(F3690="Re-assigned",0,IF(H3690="Closed",0,IF(H3690="Service Restored",0,IF(H3690="",0,1))))</f>
        <v/>
      </c>
      <c r="AM3690" s="124">
        <f>IF(AL3690=0,"",IF(AK3690&gt;20.99,"Aged","Non-Aged"))</f>
        <v/>
      </c>
      <c r="AN3690" s="112">
        <f>IF(Q3690&lt;&gt;"",MONTH(Q3690),"")</f>
        <v/>
      </c>
      <c r="AO3690" s="112">
        <f>IFERROR(VALUE(V3690),0)</f>
        <v/>
      </c>
    </row>
    <row customFormat="1" customHeight="1" ht="29.25" r="3691" s="112" spans="1:41">
      <c r="A3691" s="127" t="n"/>
      <c r="B3691" s="113" t="n"/>
      <c r="C3691" s="127" t="n"/>
      <c r="D3691" s="127" t="n"/>
      <c r="E3691" s="114">
        <f>IF(F3691 &lt;&gt; "",VLOOKUP(F3691,CategoryLookup,2,FALSE), "")</f>
        <v/>
      </c>
      <c r="F3691" s="126" t="n"/>
      <c r="G3691" s="127" t="n"/>
      <c r="H3691" s="127" t="n"/>
      <c r="I3691" s="127" t="n"/>
      <c r="J3691" s="127" t="n"/>
      <c r="K3691" s="127" t="n"/>
      <c r="L3691" s="127" t="n"/>
      <c r="M3691" s="127" t="n"/>
      <c r="N3691" s="120" t="n"/>
      <c r="O3691" s="120" t="n"/>
      <c r="P3691" s="120" t="n"/>
      <c r="Q3691" s="120" t="n"/>
      <c r="R3691" s="121" t="n"/>
      <c r="S3691" s="121" t="n"/>
      <c r="T3691" s="121" t="n"/>
      <c r="U3691" s="121" t="n"/>
      <c r="V3691" s="117">
        <f>IF(P3691="NA","NA",IF(P3691&lt;&gt;"",TEXT(P3691-N3691,"[h].mm"),""))</f>
        <v/>
      </c>
      <c r="W3691" s="118">
        <f>IF(AND(R3691="",S3691=""),"",R3691+S3691)</f>
        <v/>
      </c>
      <c r="X3691" s="116">
        <f>IF(O3691&lt;&gt;"",DATE(YEAR(O3691), MONTH(O3691), DAY(O3691)),"")</f>
        <v/>
      </c>
      <c r="Y3691" s="122" t="n"/>
      <c r="Z3691" s="123" t="n"/>
      <c r="AA3691" s="117">
        <f>IF(F3691="Re-assigned","NA",IF(W3691="","",IF(W3691&gt;=VLOOKUP(D3691,SLAMatrix,3,FALSE),"Yes",IF(W3691&lt;VLOOKUP(D3691,SLAMatrix,2,FALSE),"No","Internal"))))</f>
        <v/>
      </c>
      <c r="AB3691" s="123" t="n"/>
      <c r="AC3691" s="123" t="n"/>
      <c r="AD3691" s="119" t="n"/>
      <c r="AE3691" s="125" t="n"/>
      <c r="AF3691" s="124">
        <f>MONTH(O3691)</f>
        <v/>
      </c>
      <c r="AG3691" s="124">
        <f>VLOOKUP(IFERROR(MID(AE3691,1,(FIND(",",AE3691,1)-1)),AE3691),Facility_Region_Mapping,2,FALSE)</f>
        <v/>
      </c>
      <c r="AH3691" s="124" t="n"/>
      <c r="AI3691" s="124">
        <f>IF(C3691&lt;&gt;"",IF(M3691="ESM User",getInterfaceName($C3691),"NA"),"")</f>
        <v/>
      </c>
      <c r="AJ3691" s="116">
        <f>IF(Q3691&lt;&gt;"",DATE(YEAR(Q3691), MONTH(Q3691), DAY(Q3691)),"")</f>
        <v/>
      </c>
      <c r="AK3691" s="130">
        <f>IF(Q3691&lt;&gt;0,Q3691-N3691,TODAY()-N3691)</f>
        <v/>
      </c>
      <c r="AL3691" s="112">
        <f>IF(F3691="Re-assigned",0,IF(H3691="Closed",0,IF(H3691="Service Restored",0,IF(H3691="",0,1))))</f>
        <v/>
      </c>
      <c r="AM3691" s="124">
        <f>IF(AL3691=0,"",IF(AK3691&gt;20.99,"Aged","Non-Aged"))</f>
        <v/>
      </c>
      <c r="AN3691" s="112">
        <f>IF(Q3691&lt;&gt;"",MONTH(Q3691),"")</f>
        <v/>
      </c>
      <c r="AO3691" s="112">
        <f>IFERROR(VALUE(V3691),0)</f>
        <v/>
      </c>
    </row>
    <row customFormat="1" customHeight="1" ht="29.25" r="3692" s="112" spans="1:41">
      <c r="A3692" s="127" t="n"/>
      <c r="B3692" s="113" t="n"/>
      <c r="C3692" s="127" t="n"/>
      <c r="D3692" s="127" t="n"/>
      <c r="E3692" s="114">
        <f>IF(F3692 &lt;&gt; "",VLOOKUP(F3692,CategoryLookup,2,FALSE), "")</f>
        <v/>
      </c>
      <c r="F3692" s="126" t="n"/>
      <c r="G3692" s="127" t="n"/>
      <c r="H3692" s="127" t="n"/>
      <c r="I3692" s="127" t="n"/>
      <c r="J3692" s="127" t="n"/>
      <c r="K3692" s="127" t="n"/>
      <c r="L3692" s="127" t="n"/>
      <c r="M3692" s="127" t="n"/>
      <c r="N3692" s="120" t="n"/>
      <c r="O3692" s="120" t="n"/>
      <c r="P3692" s="120" t="n"/>
      <c r="Q3692" s="120" t="n"/>
      <c r="R3692" s="121" t="n"/>
      <c r="S3692" s="121" t="n"/>
      <c r="T3692" s="121" t="n"/>
      <c r="U3692" s="121" t="n"/>
      <c r="V3692" s="117">
        <f>IF(P3692="NA","NA",IF(P3692&lt;&gt;"",TEXT(P3692-N3692,"[h].mm"),""))</f>
        <v/>
      </c>
      <c r="W3692" s="118">
        <f>IF(AND(R3692="",S3692=""),"",R3692+S3692)</f>
        <v/>
      </c>
      <c r="X3692" s="116">
        <f>IF(O3692&lt;&gt;"",DATE(YEAR(O3692), MONTH(O3692), DAY(O3692)),"")</f>
        <v/>
      </c>
      <c r="Y3692" s="122" t="n"/>
      <c r="Z3692" s="123" t="n"/>
      <c r="AA3692" s="117">
        <f>IF(F3692="Re-assigned","NA",IF(W3692="","",IF(W3692&gt;=VLOOKUP(D3692,SLAMatrix,3,FALSE),"Yes",IF(W3692&lt;VLOOKUP(D3692,SLAMatrix,2,FALSE),"No","Internal"))))</f>
        <v/>
      </c>
      <c r="AB3692" s="123" t="n"/>
      <c r="AC3692" s="123" t="n"/>
      <c r="AD3692" s="119" t="n"/>
      <c r="AE3692" s="125" t="n"/>
      <c r="AF3692" s="124">
        <f>MONTH(O3692)</f>
        <v/>
      </c>
      <c r="AG3692" s="124">
        <f>VLOOKUP(IFERROR(MID(AE3692,1,(FIND(",",AE3692,1)-1)),AE3692),Facility_Region_Mapping,2,FALSE)</f>
        <v/>
      </c>
      <c r="AH3692" s="124" t="n"/>
      <c r="AI3692" s="124">
        <f>IF(C3692&lt;&gt;"",IF(M3692="ESM User",getInterfaceName($C3692),"NA"),"")</f>
        <v/>
      </c>
      <c r="AJ3692" s="116">
        <f>IF(Q3692&lt;&gt;"",DATE(YEAR(Q3692), MONTH(Q3692), DAY(Q3692)),"")</f>
        <v/>
      </c>
      <c r="AK3692" s="130">
        <f>IF(Q3692&lt;&gt;0,Q3692-N3692,TODAY()-N3692)</f>
        <v/>
      </c>
      <c r="AL3692" s="112">
        <f>IF(F3692="Re-assigned",0,IF(H3692="Closed",0,IF(H3692="Service Restored",0,IF(H3692="",0,1))))</f>
        <v/>
      </c>
      <c r="AM3692" s="124">
        <f>IF(AL3692=0,"",IF(AK3692&gt;20.99,"Aged","Non-Aged"))</f>
        <v/>
      </c>
      <c r="AN3692" s="112">
        <f>IF(Q3692&lt;&gt;"",MONTH(Q3692),"")</f>
        <v/>
      </c>
      <c r="AO3692" s="112">
        <f>IFERROR(VALUE(V3692),0)</f>
        <v/>
      </c>
    </row>
    <row customFormat="1" customHeight="1" ht="29.25" r="3693" s="112" spans="1:41">
      <c r="A3693" s="127" t="n"/>
      <c r="B3693" s="113" t="n"/>
      <c r="C3693" s="127" t="n"/>
      <c r="D3693" s="127" t="n"/>
      <c r="E3693" s="114">
        <f>IF(F3693 &lt;&gt; "",VLOOKUP(F3693,CategoryLookup,2,FALSE), "")</f>
        <v/>
      </c>
      <c r="F3693" s="126" t="n"/>
      <c r="G3693" s="127" t="n"/>
      <c r="H3693" s="127" t="n"/>
      <c r="I3693" s="127" t="n"/>
      <c r="J3693" s="127" t="n"/>
      <c r="K3693" s="127" t="n"/>
      <c r="L3693" s="127" t="n"/>
      <c r="M3693" s="127" t="n"/>
      <c r="N3693" s="120" t="n"/>
      <c r="O3693" s="120" t="n"/>
      <c r="P3693" s="120" t="n"/>
      <c r="Q3693" s="120" t="n"/>
      <c r="R3693" s="121" t="n"/>
      <c r="S3693" s="121" t="n"/>
      <c r="T3693" s="121" t="n"/>
      <c r="U3693" s="121" t="n"/>
      <c r="V3693" s="117">
        <f>IF(P3693="NA","NA",IF(P3693&lt;&gt;"",TEXT(P3693-N3693,"[h].mm"),""))</f>
        <v/>
      </c>
      <c r="W3693" s="118">
        <f>IF(AND(R3693="",S3693=""),"",R3693+S3693)</f>
        <v/>
      </c>
      <c r="X3693" s="116">
        <f>IF(O3693&lt;&gt;"",DATE(YEAR(O3693), MONTH(O3693), DAY(O3693)),"")</f>
        <v/>
      </c>
      <c r="Y3693" s="122" t="n"/>
      <c r="Z3693" s="123" t="n"/>
      <c r="AA3693" s="117">
        <f>IF(F3693="Re-assigned","NA",IF(W3693="","",IF(W3693&gt;=VLOOKUP(D3693,SLAMatrix,3,FALSE),"Yes",IF(W3693&lt;VLOOKUP(D3693,SLAMatrix,2,FALSE),"No","Internal"))))</f>
        <v/>
      </c>
      <c r="AB3693" s="123" t="n"/>
      <c r="AC3693" s="123" t="n"/>
      <c r="AD3693" s="119" t="n"/>
      <c r="AE3693" s="125" t="n"/>
      <c r="AF3693" s="124">
        <f>MONTH(O3693)</f>
        <v/>
      </c>
      <c r="AG3693" s="124">
        <f>VLOOKUP(IFERROR(MID(AE3693,1,(FIND(",",AE3693,1)-1)),AE3693),Facility_Region_Mapping,2,FALSE)</f>
        <v/>
      </c>
      <c r="AH3693" s="124" t="n"/>
      <c r="AI3693" s="124">
        <f>IF(C3693&lt;&gt;"",IF(M3693="ESM User",getInterfaceName($C3693),"NA"),"")</f>
        <v/>
      </c>
      <c r="AJ3693" s="116">
        <f>IF(Q3693&lt;&gt;"",DATE(YEAR(Q3693), MONTH(Q3693), DAY(Q3693)),"")</f>
        <v/>
      </c>
      <c r="AK3693" s="130">
        <f>IF(Q3693&lt;&gt;0,Q3693-N3693,TODAY()-N3693)</f>
        <v/>
      </c>
      <c r="AL3693" s="112">
        <f>IF(F3693="Re-assigned",0,IF(H3693="Closed",0,IF(H3693="Service Restored",0,IF(H3693="",0,1))))</f>
        <v/>
      </c>
      <c r="AM3693" s="124">
        <f>IF(AL3693=0,"",IF(AK3693&gt;20.99,"Aged","Non-Aged"))</f>
        <v/>
      </c>
      <c r="AN3693" s="112">
        <f>IF(Q3693&lt;&gt;"",MONTH(Q3693),"")</f>
        <v/>
      </c>
      <c r="AO3693" s="112">
        <f>IFERROR(VALUE(V3693),0)</f>
        <v/>
      </c>
    </row>
    <row customFormat="1" customHeight="1" ht="29.25" r="3694" s="112" spans="1:41">
      <c r="A3694" s="127" t="n"/>
      <c r="B3694" s="113" t="n"/>
      <c r="C3694" s="127" t="n"/>
      <c r="D3694" s="127" t="n"/>
      <c r="E3694" s="114">
        <f>IF(F3694 &lt;&gt; "",VLOOKUP(F3694,CategoryLookup,2,FALSE), "")</f>
        <v/>
      </c>
      <c r="F3694" s="126" t="n"/>
      <c r="G3694" s="127" t="n"/>
      <c r="H3694" s="127" t="n"/>
      <c r="I3694" s="127" t="n"/>
      <c r="J3694" s="127" t="n"/>
      <c r="K3694" s="127" t="n"/>
      <c r="L3694" s="127" t="n"/>
      <c r="M3694" s="127" t="n"/>
      <c r="N3694" s="120" t="n"/>
      <c r="O3694" s="120" t="n"/>
      <c r="P3694" s="120" t="n"/>
      <c r="Q3694" s="120" t="n"/>
      <c r="R3694" s="121" t="n"/>
      <c r="S3694" s="121" t="n"/>
      <c r="T3694" s="121" t="n"/>
      <c r="U3694" s="121" t="n"/>
      <c r="V3694" s="117">
        <f>IF(P3694="NA","NA",IF(P3694&lt;&gt;"",TEXT(P3694-N3694,"[h].mm"),""))</f>
        <v/>
      </c>
      <c r="W3694" s="118">
        <f>IF(AND(R3694="",S3694=""),"",R3694+S3694)</f>
        <v/>
      </c>
      <c r="X3694" s="116">
        <f>IF(O3694&lt;&gt;"",DATE(YEAR(O3694), MONTH(O3694), DAY(O3694)),"")</f>
        <v/>
      </c>
      <c r="Y3694" s="122" t="n"/>
      <c r="Z3694" s="123" t="n"/>
      <c r="AA3694" s="117">
        <f>IF(F3694="Re-assigned","NA",IF(W3694="","",IF(W3694&gt;=VLOOKUP(D3694,SLAMatrix,3,FALSE),"Yes",IF(W3694&lt;VLOOKUP(D3694,SLAMatrix,2,FALSE),"No","Internal"))))</f>
        <v/>
      </c>
      <c r="AB3694" s="123" t="n"/>
      <c r="AC3694" s="123" t="n"/>
      <c r="AD3694" s="119" t="n"/>
      <c r="AE3694" s="125" t="n"/>
      <c r="AF3694" s="124">
        <f>MONTH(O3694)</f>
        <v/>
      </c>
      <c r="AG3694" s="124">
        <f>VLOOKUP(IFERROR(MID(AE3694,1,(FIND(",",AE3694,1)-1)),AE3694),Facility_Region_Mapping,2,FALSE)</f>
        <v/>
      </c>
      <c r="AH3694" s="124" t="n"/>
      <c r="AI3694" s="124">
        <f>IF(C3694&lt;&gt;"",IF(M3694="ESM User",getInterfaceName($C3694),"NA"),"")</f>
        <v/>
      </c>
      <c r="AJ3694" s="116">
        <f>IF(Q3694&lt;&gt;"",DATE(YEAR(Q3694), MONTH(Q3694), DAY(Q3694)),"")</f>
        <v/>
      </c>
      <c r="AK3694" s="130">
        <f>IF(Q3694&lt;&gt;0,Q3694-N3694,TODAY()-N3694)</f>
        <v/>
      </c>
      <c r="AL3694" s="112">
        <f>IF(F3694="Re-assigned",0,IF(H3694="Closed",0,IF(H3694="Service Restored",0,IF(H3694="",0,1))))</f>
        <v/>
      </c>
      <c r="AM3694" s="124">
        <f>IF(AL3694=0,"",IF(AK3694&gt;20.99,"Aged","Non-Aged"))</f>
        <v/>
      </c>
      <c r="AN3694" s="112">
        <f>IF(Q3694&lt;&gt;"",MONTH(Q3694),"")</f>
        <v/>
      </c>
      <c r="AO3694" s="112">
        <f>IFERROR(VALUE(V3694),0)</f>
        <v/>
      </c>
    </row>
    <row customFormat="1" customHeight="1" ht="29.25" r="3695" s="112" spans="1:41">
      <c r="A3695" s="127" t="n"/>
      <c r="B3695" s="113" t="n"/>
      <c r="C3695" s="127" t="n"/>
      <c r="D3695" s="127" t="n"/>
      <c r="E3695" s="114">
        <f>IF(F3695 &lt;&gt; "",VLOOKUP(F3695,CategoryLookup,2,FALSE), "")</f>
        <v/>
      </c>
      <c r="F3695" s="126" t="n"/>
      <c r="G3695" s="127" t="n"/>
      <c r="H3695" s="127" t="n"/>
      <c r="I3695" s="127" t="n"/>
      <c r="J3695" s="127" t="n"/>
      <c r="K3695" s="127" t="n"/>
      <c r="L3695" s="127" t="n"/>
      <c r="M3695" s="127" t="n"/>
      <c r="N3695" s="120" t="n"/>
      <c r="O3695" s="120" t="n"/>
      <c r="P3695" s="120" t="n"/>
      <c r="Q3695" s="120" t="n"/>
      <c r="R3695" s="121" t="n"/>
      <c r="S3695" s="121" t="n"/>
      <c r="T3695" s="121" t="n"/>
      <c r="U3695" s="121" t="n"/>
      <c r="V3695" s="117">
        <f>IF(P3695="NA","NA",IF(P3695&lt;&gt;"",TEXT(P3695-N3695,"[h].mm"),""))</f>
        <v/>
      </c>
      <c r="W3695" s="118">
        <f>IF(AND(R3695="",S3695=""),"",R3695+S3695)</f>
        <v/>
      </c>
      <c r="X3695" s="116">
        <f>IF(O3695&lt;&gt;"",DATE(YEAR(O3695), MONTH(O3695), DAY(O3695)),"")</f>
        <v/>
      </c>
      <c r="Y3695" s="122" t="n"/>
      <c r="Z3695" s="123" t="n"/>
      <c r="AA3695" s="117">
        <f>IF(F3695="Re-assigned","NA",IF(W3695="","",IF(W3695&gt;=VLOOKUP(D3695,SLAMatrix,3,FALSE),"Yes",IF(W3695&lt;VLOOKUP(D3695,SLAMatrix,2,FALSE),"No","Internal"))))</f>
        <v/>
      </c>
      <c r="AB3695" s="123" t="n"/>
      <c r="AC3695" s="123" t="n"/>
      <c r="AD3695" s="119" t="n"/>
      <c r="AE3695" s="125" t="n"/>
      <c r="AF3695" s="124">
        <f>MONTH(O3695)</f>
        <v/>
      </c>
      <c r="AG3695" s="124">
        <f>VLOOKUP(IFERROR(MID(AE3695,1,(FIND(",",AE3695,1)-1)),AE3695),Facility_Region_Mapping,2,FALSE)</f>
        <v/>
      </c>
      <c r="AH3695" s="124" t="n"/>
      <c r="AI3695" s="124">
        <f>IF(C3695&lt;&gt;"",IF(M3695="ESM User",getInterfaceName($C3695),"NA"),"")</f>
        <v/>
      </c>
      <c r="AJ3695" s="116">
        <f>IF(Q3695&lt;&gt;"",DATE(YEAR(Q3695), MONTH(Q3695), DAY(Q3695)),"")</f>
        <v/>
      </c>
      <c r="AK3695" s="130">
        <f>IF(Q3695&lt;&gt;0,Q3695-N3695,TODAY()-N3695)</f>
        <v/>
      </c>
      <c r="AL3695" s="112">
        <f>IF(F3695="Re-assigned",0,IF(H3695="Closed",0,IF(H3695="Service Restored",0,IF(H3695="",0,1))))</f>
        <v/>
      </c>
      <c r="AM3695" s="124">
        <f>IF(AL3695=0,"",IF(AK3695&gt;20.99,"Aged","Non-Aged"))</f>
        <v/>
      </c>
      <c r="AN3695" s="112">
        <f>IF(Q3695&lt;&gt;"",MONTH(Q3695),"")</f>
        <v/>
      </c>
      <c r="AO3695" s="112">
        <f>IFERROR(VALUE(V3695),0)</f>
        <v/>
      </c>
    </row>
    <row customFormat="1" customHeight="1" ht="29.25" r="3696" s="112" spans="1:41">
      <c r="A3696" s="127" t="n"/>
      <c r="B3696" s="113" t="n"/>
      <c r="C3696" s="127" t="n"/>
      <c r="D3696" s="127" t="n"/>
      <c r="E3696" s="114">
        <f>IF(F3696 &lt;&gt; "",VLOOKUP(F3696,CategoryLookup,2,FALSE), "")</f>
        <v/>
      </c>
      <c r="F3696" s="126" t="n"/>
      <c r="G3696" s="127" t="n"/>
      <c r="H3696" s="127" t="n"/>
      <c r="I3696" s="127" t="n"/>
      <c r="J3696" s="127" t="n"/>
      <c r="K3696" s="127" t="n"/>
      <c r="L3696" s="127" t="n"/>
      <c r="M3696" s="127" t="n"/>
      <c r="N3696" s="120" t="n"/>
      <c r="O3696" s="120" t="n"/>
      <c r="P3696" s="120" t="n"/>
      <c r="Q3696" s="120" t="n"/>
      <c r="R3696" s="121" t="n"/>
      <c r="S3696" s="121" t="n"/>
      <c r="T3696" s="121" t="n"/>
      <c r="U3696" s="121" t="n"/>
      <c r="V3696" s="117">
        <f>IF(P3696="NA","NA",IF(P3696&lt;&gt;"",TEXT(P3696-N3696,"[h].mm"),""))</f>
        <v/>
      </c>
      <c r="W3696" s="118">
        <f>IF(AND(R3696="",S3696=""),"",R3696+S3696)</f>
        <v/>
      </c>
      <c r="X3696" s="116">
        <f>IF(O3696&lt;&gt;"",DATE(YEAR(O3696), MONTH(O3696), DAY(O3696)),"")</f>
        <v/>
      </c>
      <c r="Y3696" s="122" t="n"/>
      <c r="Z3696" s="123" t="n"/>
      <c r="AA3696" s="117">
        <f>IF(F3696="Re-assigned","NA",IF(W3696="","",IF(W3696&gt;=VLOOKUP(D3696,SLAMatrix,3,FALSE),"Yes",IF(W3696&lt;VLOOKUP(D3696,SLAMatrix,2,FALSE),"No","Internal"))))</f>
        <v/>
      </c>
      <c r="AB3696" s="123" t="n"/>
      <c r="AC3696" s="123" t="n"/>
      <c r="AD3696" s="119" t="n"/>
      <c r="AE3696" s="125" t="n"/>
      <c r="AF3696" s="124">
        <f>MONTH(O3696)</f>
        <v/>
      </c>
      <c r="AG3696" s="124">
        <f>VLOOKUP(IFERROR(MID(AE3696,1,(FIND(",",AE3696,1)-1)),AE3696),Facility_Region_Mapping,2,FALSE)</f>
        <v/>
      </c>
      <c r="AH3696" s="124" t="n"/>
      <c r="AI3696" s="124">
        <f>IF(C3696&lt;&gt;"",IF(M3696="ESM User",getInterfaceName($C3696),"NA"),"")</f>
        <v/>
      </c>
      <c r="AJ3696" s="116">
        <f>IF(Q3696&lt;&gt;"",DATE(YEAR(Q3696), MONTH(Q3696), DAY(Q3696)),"")</f>
        <v/>
      </c>
      <c r="AK3696" s="130">
        <f>IF(Q3696&lt;&gt;0,Q3696-N3696,TODAY()-N3696)</f>
        <v/>
      </c>
      <c r="AL3696" s="112">
        <f>IF(F3696="Re-assigned",0,IF(H3696="Closed",0,IF(H3696="Service Restored",0,IF(H3696="",0,1))))</f>
        <v/>
      </c>
      <c r="AM3696" s="124">
        <f>IF(AL3696=0,"",IF(AK3696&gt;20.99,"Aged","Non-Aged"))</f>
        <v/>
      </c>
      <c r="AN3696" s="112">
        <f>IF(Q3696&lt;&gt;"",MONTH(Q3696),"")</f>
        <v/>
      </c>
      <c r="AO3696" s="112">
        <f>IFERROR(VALUE(V3696),0)</f>
        <v/>
      </c>
    </row>
    <row customFormat="1" customHeight="1" ht="29.25" r="3697" s="112" spans="1:41">
      <c r="A3697" s="127" t="n"/>
      <c r="B3697" s="113" t="n"/>
      <c r="C3697" s="127" t="n"/>
      <c r="D3697" s="127" t="n"/>
      <c r="E3697" s="114">
        <f>IF(F3697 &lt;&gt; "",VLOOKUP(F3697,CategoryLookup,2,FALSE), "")</f>
        <v/>
      </c>
      <c r="F3697" s="126" t="n"/>
      <c r="G3697" s="127" t="n"/>
      <c r="H3697" s="127" t="n"/>
      <c r="I3697" s="127" t="n"/>
      <c r="J3697" s="127" t="n"/>
      <c r="K3697" s="127" t="n"/>
      <c r="L3697" s="127" t="n"/>
      <c r="M3697" s="127" t="n"/>
      <c r="N3697" s="120" t="n"/>
      <c r="O3697" s="120" t="n"/>
      <c r="P3697" s="120" t="n"/>
      <c r="Q3697" s="120" t="n"/>
      <c r="R3697" s="121" t="n"/>
      <c r="S3697" s="121" t="n"/>
      <c r="T3697" s="121" t="n"/>
      <c r="U3697" s="121" t="n"/>
      <c r="V3697" s="117">
        <f>IF(P3697="NA","NA",IF(P3697&lt;&gt;"",TEXT(P3697-N3697,"[h].mm"),""))</f>
        <v/>
      </c>
      <c r="W3697" s="118">
        <f>IF(AND(R3697="",S3697=""),"",R3697+S3697)</f>
        <v/>
      </c>
      <c r="X3697" s="116">
        <f>IF(O3697&lt;&gt;"",DATE(YEAR(O3697), MONTH(O3697), DAY(O3697)),"")</f>
        <v/>
      </c>
      <c r="Y3697" s="122" t="n"/>
      <c r="Z3697" s="123" t="n"/>
      <c r="AA3697" s="117">
        <f>IF(F3697="Re-assigned","NA",IF(W3697="","",IF(W3697&gt;=VLOOKUP(D3697,SLAMatrix,3,FALSE),"Yes",IF(W3697&lt;VLOOKUP(D3697,SLAMatrix,2,FALSE),"No","Internal"))))</f>
        <v/>
      </c>
      <c r="AB3697" s="123" t="n"/>
      <c r="AC3697" s="123" t="n"/>
      <c r="AD3697" s="119" t="n"/>
      <c r="AE3697" s="125" t="n"/>
      <c r="AF3697" s="124">
        <f>MONTH(O3697)</f>
        <v/>
      </c>
      <c r="AG3697" s="124">
        <f>VLOOKUP(IFERROR(MID(AE3697,1,(FIND(",",AE3697,1)-1)),AE3697),Facility_Region_Mapping,2,FALSE)</f>
        <v/>
      </c>
      <c r="AH3697" s="124" t="n"/>
      <c r="AI3697" s="124">
        <f>IF(C3697&lt;&gt;"",IF(M3697="ESM User",getInterfaceName($C3697),"NA"),"")</f>
        <v/>
      </c>
      <c r="AJ3697" s="116">
        <f>IF(Q3697&lt;&gt;"",DATE(YEAR(Q3697), MONTH(Q3697), DAY(Q3697)),"")</f>
        <v/>
      </c>
      <c r="AK3697" s="130">
        <f>IF(Q3697&lt;&gt;0,Q3697-N3697,TODAY()-N3697)</f>
        <v/>
      </c>
      <c r="AL3697" s="112">
        <f>IF(F3697="Re-assigned",0,IF(H3697="Closed",0,IF(H3697="Service Restored",0,IF(H3697="",0,1))))</f>
        <v/>
      </c>
      <c r="AM3697" s="124">
        <f>IF(AL3697=0,"",IF(AK3697&gt;20.99,"Aged","Non-Aged"))</f>
        <v/>
      </c>
      <c r="AN3697" s="112">
        <f>IF(Q3697&lt;&gt;"",MONTH(Q3697),"")</f>
        <v/>
      </c>
      <c r="AO3697" s="112">
        <f>IFERROR(VALUE(V3697),0)</f>
        <v/>
      </c>
    </row>
    <row customFormat="1" customHeight="1" ht="29.25" r="3698" s="112" spans="1:41">
      <c r="A3698" s="127" t="n"/>
      <c r="B3698" s="113" t="n"/>
      <c r="C3698" s="127" t="n"/>
      <c r="D3698" s="127" t="n"/>
      <c r="E3698" s="114">
        <f>IF(F3698 &lt;&gt; "",VLOOKUP(F3698,CategoryLookup,2,FALSE), "")</f>
        <v/>
      </c>
      <c r="F3698" s="126" t="n"/>
      <c r="G3698" s="127" t="n"/>
      <c r="H3698" s="127" t="n"/>
      <c r="I3698" s="127" t="n"/>
      <c r="J3698" s="127" t="n"/>
      <c r="K3698" s="127" t="n"/>
      <c r="L3698" s="127" t="n"/>
      <c r="M3698" s="127" t="n"/>
      <c r="N3698" s="120" t="n"/>
      <c r="O3698" s="120" t="n"/>
      <c r="P3698" s="120" t="n"/>
      <c r="Q3698" s="120" t="n"/>
      <c r="R3698" s="121" t="n"/>
      <c r="S3698" s="121" t="n"/>
      <c r="T3698" s="121" t="n"/>
      <c r="U3698" s="121" t="n"/>
      <c r="V3698" s="117">
        <f>IF(P3698="NA","NA",IF(P3698&lt;&gt;"",TEXT(P3698-N3698,"[h].mm"),""))</f>
        <v/>
      </c>
      <c r="W3698" s="118">
        <f>IF(AND(R3698="",S3698=""),"",R3698+S3698)</f>
        <v/>
      </c>
      <c r="X3698" s="116">
        <f>IF(O3698&lt;&gt;"",DATE(YEAR(O3698), MONTH(O3698), DAY(O3698)),"")</f>
        <v/>
      </c>
      <c r="Y3698" s="122" t="n"/>
      <c r="Z3698" s="123" t="n"/>
      <c r="AA3698" s="117">
        <f>IF(F3698="Re-assigned","NA",IF(W3698="","",IF(W3698&gt;=VLOOKUP(D3698,SLAMatrix,3,FALSE),"Yes",IF(W3698&lt;VLOOKUP(D3698,SLAMatrix,2,FALSE),"No","Internal"))))</f>
        <v/>
      </c>
      <c r="AB3698" s="123" t="n"/>
      <c r="AC3698" s="123" t="n"/>
      <c r="AD3698" s="119" t="n"/>
      <c r="AE3698" s="125" t="n"/>
      <c r="AF3698" s="124">
        <f>MONTH(O3698)</f>
        <v/>
      </c>
      <c r="AG3698" s="124">
        <f>VLOOKUP(IFERROR(MID(AE3698,1,(FIND(",",AE3698,1)-1)),AE3698),Facility_Region_Mapping,2,FALSE)</f>
        <v/>
      </c>
      <c r="AH3698" s="124" t="n"/>
      <c r="AI3698" s="124">
        <f>IF(C3698&lt;&gt;"",IF(M3698="ESM User",getInterfaceName($C3698),"NA"),"")</f>
        <v/>
      </c>
      <c r="AJ3698" s="116">
        <f>IF(Q3698&lt;&gt;"",DATE(YEAR(Q3698), MONTH(Q3698), DAY(Q3698)),"")</f>
        <v/>
      </c>
      <c r="AK3698" s="130">
        <f>IF(Q3698&lt;&gt;0,Q3698-N3698,TODAY()-N3698)</f>
        <v/>
      </c>
      <c r="AL3698" s="112">
        <f>IF(F3698="Re-assigned",0,IF(H3698="Closed",0,IF(H3698="Service Restored",0,IF(H3698="",0,1))))</f>
        <v/>
      </c>
      <c r="AM3698" s="124">
        <f>IF(AL3698=0,"",IF(AK3698&gt;20.99,"Aged","Non-Aged"))</f>
        <v/>
      </c>
      <c r="AN3698" s="112">
        <f>IF(Q3698&lt;&gt;"",MONTH(Q3698),"")</f>
        <v/>
      </c>
      <c r="AO3698" s="112">
        <f>IFERROR(VALUE(V3698),0)</f>
        <v/>
      </c>
    </row>
    <row customFormat="1" customHeight="1" ht="29.25" r="3699" s="112" spans="1:41">
      <c r="A3699" s="127" t="n"/>
      <c r="B3699" s="113" t="n"/>
      <c r="C3699" s="127" t="n"/>
      <c r="D3699" s="127" t="n"/>
      <c r="E3699" s="114">
        <f>IF(F3699 &lt;&gt; "",VLOOKUP(F3699,CategoryLookup,2,FALSE), "")</f>
        <v/>
      </c>
      <c r="F3699" s="126" t="n"/>
      <c r="G3699" s="127" t="n"/>
      <c r="H3699" s="127" t="n"/>
      <c r="I3699" s="127" t="n"/>
      <c r="J3699" s="127" t="n"/>
      <c r="K3699" s="127" t="n"/>
      <c r="L3699" s="127" t="n"/>
      <c r="M3699" s="127" t="n"/>
      <c r="N3699" s="120" t="n"/>
      <c r="O3699" s="120" t="n"/>
      <c r="P3699" s="120" t="n"/>
      <c r="Q3699" s="120" t="n"/>
      <c r="R3699" s="121" t="n"/>
      <c r="S3699" s="121" t="n"/>
      <c r="T3699" s="121" t="n"/>
      <c r="U3699" s="121" t="n"/>
      <c r="V3699" s="117">
        <f>IF(P3699="NA","NA",IF(P3699&lt;&gt;"",TEXT(P3699-N3699,"[h].mm"),""))</f>
        <v/>
      </c>
      <c r="W3699" s="118">
        <f>IF(AND(R3699="",S3699=""),"",R3699+S3699)</f>
        <v/>
      </c>
      <c r="X3699" s="116">
        <f>IF(O3699&lt;&gt;"",DATE(YEAR(O3699), MONTH(O3699), DAY(O3699)),"")</f>
        <v/>
      </c>
      <c r="Y3699" s="122" t="n"/>
      <c r="Z3699" s="123" t="n"/>
      <c r="AA3699" s="117">
        <f>IF(F3699="Re-assigned","NA",IF(W3699="","",IF(W3699&gt;=VLOOKUP(D3699,SLAMatrix,3,FALSE),"Yes",IF(W3699&lt;VLOOKUP(D3699,SLAMatrix,2,FALSE),"No","Internal"))))</f>
        <v/>
      </c>
      <c r="AB3699" s="123" t="n"/>
      <c r="AC3699" s="123" t="n"/>
      <c r="AD3699" s="119" t="n"/>
      <c r="AE3699" s="125" t="n"/>
      <c r="AF3699" s="124">
        <f>MONTH(O3699)</f>
        <v/>
      </c>
      <c r="AG3699" s="124">
        <f>VLOOKUP(IFERROR(MID(AE3699,1,(FIND(",",AE3699,1)-1)),AE3699),Facility_Region_Mapping,2,FALSE)</f>
        <v/>
      </c>
      <c r="AH3699" s="124" t="n"/>
      <c r="AI3699" s="124">
        <f>IF(C3699&lt;&gt;"",IF(M3699="ESM User",getInterfaceName($C3699),"NA"),"")</f>
        <v/>
      </c>
      <c r="AJ3699" s="116">
        <f>IF(Q3699&lt;&gt;"",DATE(YEAR(Q3699), MONTH(Q3699), DAY(Q3699)),"")</f>
        <v/>
      </c>
      <c r="AK3699" s="130">
        <f>IF(Q3699&lt;&gt;0,Q3699-N3699,TODAY()-N3699)</f>
        <v/>
      </c>
      <c r="AL3699" s="112">
        <f>IF(F3699="Re-assigned",0,IF(H3699="Closed",0,IF(H3699="Service Restored",0,IF(H3699="",0,1))))</f>
        <v/>
      </c>
      <c r="AM3699" s="124">
        <f>IF(AL3699=0,"",IF(AK3699&gt;20.99,"Aged","Non-Aged"))</f>
        <v/>
      </c>
      <c r="AN3699" s="112">
        <f>IF(Q3699&lt;&gt;"",MONTH(Q3699),"")</f>
        <v/>
      </c>
      <c r="AO3699" s="112">
        <f>IFERROR(VALUE(V3699),0)</f>
        <v/>
      </c>
    </row>
    <row customFormat="1" customHeight="1" ht="29.25" r="3700" s="112" spans="1:41">
      <c r="A3700" s="127" t="n"/>
      <c r="B3700" s="113" t="n"/>
      <c r="C3700" s="127" t="n"/>
      <c r="D3700" s="127" t="n"/>
      <c r="E3700" s="114">
        <f>IF(F3700 &lt;&gt; "",VLOOKUP(F3700,CategoryLookup,2,FALSE), "")</f>
        <v/>
      </c>
      <c r="F3700" s="126" t="n"/>
      <c r="G3700" s="127" t="n"/>
      <c r="H3700" s="127" t="n"/>
      <c r="I3700" s="127" t="n"/>
      <c r="J3700" s="127" t="n"/>
      <c r="K3700" s="127" t="n"/>
      <c r="L3700" s="127" t="n"/>
      <c r="M3700" s="127" t="n"/>
      <c r="N3700" s="120" t="n"/>
      <c r="O3700" s="120" t="n"/>
      <c r="P3700" s="120" t="n"/>
      <c r="Q3700" s="120" t="n"/>
      <c r="R3700" s="121" t="n"/>
      <c r="S3700" s="121" t="n"/>
      <c r="T3700" s="121" t="n"/>
      <c r="U3700" s="121" t="n"/>
      <c r="V3700" s="117">
        <f>IF(P3700="NA","NA",IF(P3700&lt;&gt;"",TEXT(P3700-N3700,"[h].mm"),""))</f>
        <v/>
      </c>
      <c r="W3700" s="118">
        <f>IF(AND(R3700="",S3700=""),"",R3700+S3700)</f>
        <v/>
      </c>
      <c r="X3700" s="116">
        <f>IF(O3700&lt;&gt;"",DATE(YEAR(O3700), MONTH(O3700), DAY(O3700)),"")</f>
        <v/>
      </c>
      <c r="Y3700" s="122" t="n"/>
      <c r="Z3700" s="123" t="n"/>
      <c r="AA3700" s="117">
        <f>IF(F3700="Re-assigned","NA",IF(W3700="","",IF(W3700&gt;=VLOOKUP(D3700,SLAMatrix,3,FALSE),"Yes",IF(W3700&lt;VLOOKUP(D3700,SLAMatrix,2,FALSE),"No","Internal"))))</f>
        <v/>
      </c>
      <c r="AB3700" s="123" t="n"/>
      <c r="AC3700" s="123" t="n"/>
      <c r="AD3700" s="119" t="n"/>
      <c r="AE3700" s="125" t="n"/>
      <c r="AF3700" s="124">
        <f>MONTH(O3700)</f>
        <v/>
      </c>
      <c r="AG3700" s="124">
        <f>VLOOKUP(IFERROR(MID(AE3700,1,(FIND(",",AE3700,1)-1)),AE3700),Facility_Region_Mapping,2,FALSE)</f>
        <v/>
      </c>
      <c r="AH3700" s="124" t="n"/>
      <c r="AI3700" s="124">
        <f>IF(C3700&lt;&gt;"",IF(M3700="ESM User",getInterfaceName($C3700),"NA"),"")</f>
        <v/>
      </c>
      <c r="AJ3700" s="116">
        <f>IF(Q3700&lt;&gt;"",DATE(YEAR(Q3700), MONTH(Q3700), DAY(Q3700)),"")</f>
        <v/>
      </c>
      <c r="AK3700" s="130">
        <f>IF(Q3700&lt;&gt;0,Q3700-N3700,TODAY()-N3700)</f>
        <v/>
      </c>
      <c r="AL3700" s="112">
        <f>IF(F3700="Re-assigned",0,IF(H3700="Closed",0,IF(H3700="Service Restored",0,IF(H3700="",0,1))))</f>
        <v/>
      </c>
      <c r="AM3700" s="124">
        <f>IF(AL3700=0,"",IF(AK3700&gt;20.99,"Aged","Non-Aged"))</f>
        <v/>
      </c>
      <c r="AN3700" s="112">
        <f>IF(Q3700&lt;&gt;"",MONTH(Q3700),"")</f>
        <v/>
      </c>
      <c r="AO3700" s="112">
        <f>IFERROR(VALUE(V3700),0)</f>
        <v/>
      </c>
    </row>
    <row customFormat="1" customHeight="1" ht="29.25" r="3701" s="112" spans="1:41">
      <c r="A3701" s="127" t="n"/>
      <c r="B3701" s="113" t="n"/>
      <c r="C3701" s="127" t="n"/>
      <c r="D3701" s="127" t="n"/>
      <c r="E3701" s="114">
        <f>IF(F3701 &lt;&gt; "",VLOOKUP(F3701,CategoryLookup,2,FALSE), "")</f>
        <v/>
      </c>
      <c r="F3701" s="126" t="n"/>
      <c r="G3701" s="127" t="n"/>
      <c r="H3701" s="127" t="n"/>
      <c r="I3701" s="127" t="n"/>
      <c r="J3701" s="127" t="n"/>
      <c r="K3701" s="127" t="n"/>
      <c r="L3701" s="127" t="n"/>
      <c r="M3701" s="127" t="n"/>
      <c r="N3701" s="120" t="n"/>
      <c r="O3701" s="120" t="n"/>
      <c r="P3701" s="120" t="n"/>
      <c r="Q3701" s="120" t="n"/>
      <c r="R3701" s="121" t="n"/>
      <c r="S3701" s="121" t="n"/>
      <c r="T3701" s="121" t="n"/>
      <c r="U3701" s="121" t="n"/>
      <c r="V3701" s="117">
        <f>IF(P3701="NA","NA",IF(P3701&lt;&gt;"",TEXT(P3701-N3701,"[h].mm"),""))</f>
        <v/>
      </c>
      <c r="W3701" s="118">
        <f>IF(AND(R3701="",S3701=""),"",R3701+S3701)</f>
        <v/>
      </c>
      <c r="X3701" s="116">
        <f>IF(O3701&lt;&gt;"",DATE(YEAR(O3701), MONTH(O3701), DAY(O3701)),"")</f>
        <v/>
      </c>
      <c r="Y3701" s="122" t="n"/>
      <c r="Z3701" s="123" t="n"/>
      <c r="AA3701" s="117">
        <f>IF(F3701="Re-assigned","NA",IF(W3701="","",IF(W3701&gt;=VLOOKUP(D3701,SLAMatrix,3,FALSE),"Yes",IF(W3701&lt;VLOOKUP(D3701,SLAMatrix,2,FALSE),"No","Internal"))))</f>
        <v/>
      </c>
      <c r="AB3701" s="123" t="n"/>
      <c r="AC3701" s="123" t="n"/>
      <c r="AD3701" s="119" t="n"/>
      <c r="AE3701" s="125" t="n"/>
      <c r="AF3701" s="124">
        <f>MONTH(O3701)</f>
        <v/>
      </c>
      <c r="AG3701" s="124">
        <f>VLOOKUP(IFERROR(MID(AE3701,1,(FIND(",",AE3701,1)-1)),AE3701),Facility_Region_Mapping,2,FALSE)</f>
        <v/>
      </c>
      <c r="AH3701" s="124" t="n"/>
      <c r="AI3701" s="124">
        <f>IF(C3701&lt;&gt;"",IF(M3701="ESM User",getInterfaceName($C3701),"NA"),"")</f>
        <v/>
      </c>
      <c r="AJ3701" s="116">
        <f>IF(Q3701&lt;&gt;"",DATE(YEAR(Q3701), MONTH(Q3701), DAY(Q3701)),"")</f>
        <v/>
      </c>
      <c r="AK3701" s="130">
        <f>IF(Q3701&lt;&gt;0,Q3701-N3701,TODAY()-N3701)</f>
        <v/>
      </c>
      <c r="AL3701" s="112">
        <f>IF(F3701="Re-assigned",0,IF(H3701="Closed",0,IF(H3701="Service Restored",0,IF(H3701="",0,1))))</f>
        <v/>
      </c>
      <c r="AM3701" s="124">
        <f>IF(AL3701=0,"",IF(AK3701&gt;20.99,"Aged","Non-Aged"))</f>
        <v/>
      </c>
      <c r="AN3701" s="112">
        <f>IF(Q3701&lt;&gt;"",MONTH(Q3701),"")</f>
        <v/>
      </c>
      <c r="AO3701" s="112">
        <f>IFERROR(VALUE(V3701),0)</f>
        <v/>
      </c>
    </row>
    <row customFormat="1" customHeight="1" ht="29.25" r="3702" s="112" spans="1:41">
      <c r="A3702" s="127" t="n"/>
      <c r="B3702" s="113" t="n"/>
      <c r="C3702" s="127" t="n"/>
      <c r="D3702" s="127" t="n"/>
      <c r="E3702" s="114">
        <f>IF(F3702 &lt;&gt; "",VLOOKUP(F3702,CategoryLookup,2,FALSE), "")</f>
        <v/>
      </c>
      <c r="F3702" s="126" t="n"/>
      <c r="G3702" s="127" t="n"/>
      <c r="H3702" s="127" t="n"/>
      <c r="I3702" s="127" t="n"/>
      <c r="J3702" s="127" t="n"/>
      <c r="K3702" s="127" t="n"/>
      <c r="L3702" s="127" t="n"/>
      <c r="M3702" s="127" t="n"/>
      <c r="N3702" s="120" t="n"/>
      <c r="O3702" s="120" t="n"/>
      <c r="P3702" s="120" t="n"/>
      <c r="Q3702" s="120" t="n"/>
      <c r="R3702" s="121" t="n"/>
      <c r="S3702" s="121" t="n"/>
      <c r="T3702" s="121" t="n"/>
      <c r="U3702" s="121" t="n"/>
      <c r="V3702" s="117">
        <f>IF(P3702="NA","NA",IF(P3702&lt;&gt;"",TEXT(P3702-N3702,"[h].mm"),""))</f>
        <v/>
      </c>
      <c r="W3702" s="118">
        <f>IF(AND(R3702="",S3702=""),"",R3702+S3702)</f>
        <v/>
      </c>
      <c r="X3702" s="116">
        <f>IF(O3702&lt;&gt;"",DATE(YEAR(O3702), MONTH(O3702), DAY(O3702)),"")</f>
        <v/>
      </c>
      <c r="Y3702" s="122" t="n"/>
      <c r="Z3702" s="123" t="n"/>
      <c r="AA3702" s="117">
        <f>IF(F3702="Re-assigned","NA",IF(W3702="","",IF(W3702&gt;=VLOOKUP(D3702,SLAMatrix,3,FALSE),"Yes",IF(W3702&lt;VLOOKUP(D3702,SLAMatrix,2,FALSE),"No","Internal"))))</f>
        <v/>
      </c>
      <c r="AB3702" s="123" t="n"/>
      <c r="AC3702" s="123" t="n"/>
      <c r="AD3702" s="119" t="n"/>
      <c r="AE3702" s="125" t="n"/>
      <c r="AF3702" s="124">
        <f>MONTH(O3702)</f>
        <v/>
      </c>
      <c r="AG3702" s="124">
        <f>VLOOKUP(IFERROR(MID(AE3702,1,(FIND(",",AE3702,1)-1)),AE3702),Facility_Region_Mapping,2,FALSE)</f>
        <v/>
      </c>
      <c r="AH3702" s="124" t="n"/>
      <c r="AI3702" s="124">
        <f>IF(C3702&lt;&gt;"",IF(M3702="ESM User",getInterfaceName($C3702),"NA"),"")</f>
        <v/>
      </c>
      <c r="AJ3702" s="116">
        <f>IF(Q3702&lt;&gt;"",DATE(YEAR(Q3702), MONTH(Q3702), DAY(Q3702)),"")</f>
        <v/>
      </c>
      <c r="AK3702" s="130">
        <f>IF(Q3702&lt;&gt;0,Q3702-N3702,TODAY()-N3702)</f>
        <v/>
      </c>
      <c r="AL3702" s="112">
        <f>IF(F3702="Re-assigned",0,IF(H3702="Closed",0,IF(H3702="Service Restored",0,IF(H3702="",0,1))))</f>
        <v/>
      </c>
      <c r="AM3702" s="124">
        <f>IF(AL3702=0,"",IF(AK3702&gt;20.99,"Aged","Non-Aged"))</f>
        <v/>
      </c>
      <c r="AN3702" s="112">
        <f>IF(Q3702&lt;&gt;"",MONTH(Q3702),"")</f>
        <v/>
      </c>
      <c r="AO3702" s="112">
        <f>IFERROR(VALUE(V3702),0)</f>
        <v/>
      </c>
    </row>
    <row customFormat="1" customHeight="1" ht="29.25" r="3703" s="112" spans="1:41">
      <c r="A3703" s="127" t="n"/>
      <c r="B3703" s="113" t="n"/>
      <c r="C3703" s="127" t="n"/>
      <c r="D3703" s="127" t="n"/>
      <c r="E3703" s="114">
        <f>IF(F3703 &lt;&gt; "",VLOOKUP(F3703,CategoryLookup,2,FALSE), "")</f>
        <v/>
      </c>
      <c r="F3703" s="126" t="n"/>
      <c r="G3703" s="127" t="n"/>
      <c r="H3703" s="127" t="n"/>
      <c r="I3703" s="127" t="n"/>
      <c r="J3703" s="127" t="n"/>
      <c r="K3703" s="127" t="n"/>
      <c r="L3703" s="127" t="n"/>
      <c r="M3703" s="127" t="n"/>
      <c r="N3703" s="120" t="n"/>
      <c r="O3703" s="120" t="n"/>
      <c r="P3703" s="120" t="n"/>
      <c r="Q3703" s="120" t="n"/>
      <c r="R3703" s="121" t="n"/>
      <c r="S3703" s="121" t="n"/>
      <c r="T3703" s="121" t="n"/>
      <c r="U3703" s="121" t="n"/>
      <c r="V3703" s="117">
        <f>IF(P3703="NA","NA",IF(P3703&lt;&gt;"",TEXT(P3703-N3703,"[h].mm"),""))</f>
        <v/>
      </c>
      <c r="W3703" s="118">
        <f>IF(AND(R3703="",S3703=""),"",R3703+S3703)</f>
        <v/>
      </c>
      <c r="X3703" s="116">
        <f>IF(O3703&lt;&gt;"",DATE(YEAR(O3703), MONTH(O3703), DAY(O3703)),"")</f>
        <v/>
      </c>
      <c r="Y3703" s="122" t="n"/>
      <c r="Z3703" s="123" t="n"/>
      <c r="AA3703" s="117">
        <f>IF(F3703="Re-assigned","NA",IF(W3703="","",IF(W3703&gt;=VLOOKUP(D3703,SLAMatrix,3,FALSE),"Yes",IF(W3703&lt;VLOOKUP(D3703,SLAMatrix,2,FALSE),"No","Internal"))))</f>
        <v/>
      </c>
      <c r="AB3703" s="123" t="n"/>
      <c r="AC3703" s="123" t="n"/>
      <c r="AD3703" s="119" t="n"/>
      <c r="AE3703" s="125" t="n"/>
      <c r="AF3703" s="124">
        <f>MONTH(O3703)</f>
        <v/>
      </c>
      <c r="AG3703" s="124">
        <f>VLOOKUP(IFERROR(MID(AE3703,1,(FIND(",",AE3703,1)-1)),AE3703),Facility_Region_Mapping,2,FALSE)</f>
        <v/>
      </c>
      <c r="AH3703" s="124" t="n"/>
      <c r="AI3703" s="124">
        <f>IF(C3703&lt;&gt;"",IF(M3703="ESM User",getInterfaceName($C3703),"NA"),"")</f>
        <v/>
      </c>
      <c r="AJ3703" s="116">
        <f>IF(Q3703&lt;&gt;"",DATE(YEAR(Q3703), MONTH(Q3703), DAY(Q3703)),"")</f>
        <v/>
      </c>
      <c r="AK3703" s="130">
        <f>IF(Q3703&lt;&gt;0,Q3703-N3703,TODAY()-N3703)</f>
        <v/>
      </c>
      <c r="AL3703" s="112">
        <f>IF(F3703="Re-assigned",0,IF(H3703="Closed",0,IF(H3703="Service Restored",0,IF(H3703="",0,1))))</f>
        <v/>
      </c>
      <c r="AM3703" s="124">
        <f>IF(AL3703=0,"",IF(AK3703&gt;20.99,"Aged","Non-Aged"))</f>
        <v/>
      </c>
      <c r="AN3703" s="112">
        <f>IF(Q3703&lt;&gt;"",MONTH(Q3703),"")</f>
        <v/>
      </c>
      <c r="AO3703" s="112">
        <f>IFERROR(VALUE(V3703),0)</f>
        <v/>
      </c>
    </row>
    <row customFormat="1" customHeight="1" ht="29.25" r="3704" s="112" spans="1:41">
      <c r="A3704" s="127" t="n"/>
      <c r="B3704" s="113" t="n"/>
      <c r="C3704" s="127" t="n"/>
      <c r="D3704" s="127" t="n"/>
      <c r="E3704" s="114">
        <f>IF(F3704 &lt;&gt; "",VLOOKUP(F3704,CategoryLookup,2,FALSE), "")</f>
        <v/>
      </c>
      <c r="F3704" s="126" t="n"/>
      <c r="G3704" s="127" t="n"/>
      <c r="H3704" s="127" t="n"/>
      <c r="I3704" s="127" t="n"/>
      <c r="J3704" s="127" t="n"/>
      <c r="K3704" s="127" t="n"/>
      <c r="L3704" s="127" t="n"/>
      <c r="M3704" s="127" t="n"/>
      <c r="N3704" s="120" t="n"/>
      <c r="O3704" s="120" t="n"/>
      <c r="P3704" s="120" t="n"/>
      <c r="Q3704" s="120" t="n"/>
      <c r="R3704" s="121" t="n"/>
      <c r="S3704" s="121" t="n"/>
      <c r="T3704" s="121" t="n"/>
      <c r="U3704" s="121" t="n"/>
      <c r="V3704" s="117">
        <f>IF(P3704="NA","NA",IF(P3704&lt;&gt;"",TEXT(P3704-N3704,"[h].mm"),""))</f>
        <v/>
      </c>
      <c r="W3704" s="118">
        <f>IF(AND(R3704="",S3704=""),"",R3704+S3704)</f>
        <v/>
      </c>
      <c r="X3704" s="116">
        <f>IF(O3704&lt;&gt;"",DATE(YEAR(O3704), MONTH(O3704), DAY(O3704)),"")</f>
        <v/>
      </c>
      <c r="Y3704" s="122" t="n"/>
      <c r="Z3704" s="123" t="n"/>
      <c r="AA3704" s="117">
        <f>IF(F3704="Re-assigned","NA",IF(W3704="","",IF(W3704&gt;=VLOOKUP(D3704,SLAMatrix,3,FALSE),"Yes",IF(W3704&lt;VLOOKUP(D3704,SLAMatrix,2,FALSE),"No","Internal"))))</f>
        <v/>
      </c>
      <c r="AB3704" s="123" t="n"/>
      <c r="AC3704" s="123" t="n"/>
      <c r="AD3704" s="119" t="n"/>
      <c r="AE3704" s="125" t="n"/>
      <c r="AF3704" s="124">
        <f>MONTH(O3704)</f>
        <v/>
      </c>
      <c r="AG3704" s="124">
        <f>VLOOKUP(IFERROR(MID(AE3704,1,(FIND(",",AE3704,1)-1)),AE3704),Facility_Region_Mapping,2,FALSE)</f>
        <v/>
      </c>
      <c r="AH3704" s="124" t="n"/>
      <c r="AI3704" s="124">
        <f>IF(C3704&lt;&gt;"",IF(M3704="ESM User",getInterfaceName($C3704),"NA"),"")</f>
        <v/>
      </c>
      <c r="AJ3704" s="116">
        <f>IF(Q3704&lt;&gt;"",DATE(YEAR(Q3704), MONTH(Q3704), DAY(Q3704)),"")</f>
        <v/>
      </c>
      <c r="AK3704" s="130">
        <f>IF(Q3704&lt;&gt;0,Q3704-N3704,TODAY()-N3704)</f>
        <v/>
      </c>
      <c r="AL3704" s="112">
        <f>IF(F3704="Re-assigned",0,IF(H3704="Closed",0,IF(H3704="Service Restored",0,IF(H3704="",0,1))))</f>
        <v/>
      </c>
      <c r="AM3704" s="124">
        <f>IF(AL3704=0,"",IF(AK3704&gt;20.99,"Aged","Non-Aged"))</f>
        <v/>
      </c>
      <c r="AN3704" s="112">
        <f>IF(Q3704&lt;&gt;"",MONTH(Q3704),"")</f>
        <v/>
      </c>
      <c r="AO3704" s="112">
        <f>IFERROR(VALUE(V3704),0)</f>
        <v/>
      </c>
    </row>
    <row customFormat="1" customHeight="1" ht="29.25" r="3705" s="112" spans="1:41">
      <c r="A3705" s="127" t="n"/>
      <c r="B3705" s="113" t="n"/>
      <c r="C3705" s="127" t="n"/>
      <c r="D3705" s="127" t="n"/>
      <c r="E3705" s="114">
        <f>IF(F3705 &lt;&gt; "",VLOOKUP(F3705,CategoryLookup,2,FALSE), "")</f>
        <v/>
      </c>
      <c r="F3705" s="126" t="n"/>
      <c r="G3705" s="127" t="n"/>
      <c r="H3705" s="127" t="n"/>
      <c r="I3705" s="127" t="n"/>
      <c r="J3705" s="127" t="n"/>
      <c r="K3705" s="127" t="n"/>
      <c r="L3705" s="127" t="n"/>
      <c r="M3705" s="127" t="n"/>
      <c r="N3705" s="120" t="n"/>
      <c r="O3705" s="120" t="n"/>
      <c r="P3705" s="120" t="n"/>
      <c r="Q3705" s="120" t="n"/>
      <c r="R3705" s="121" t="n"/>
      <c r="S3705" s="121" t="n"/>
      <c r="T3705" s="121" t="n"/>
      <c r="U3705" s="121" t="n"/>
      <c r="V3705" s="117">
        <f>IF(P3705="NA","NA",IF(P3705&lt;&gt;"",TEXT(P3705-N3705,"[h].mm"),""))</f>
        <v/>
      </c>
      <c r="W3705" s="118">
        <f>IF(AND(R3705="",S3705=""),"",R3705+S3705)</f>
        <v/>
      </c>
      <c r="X3705" s="116">
        <f>IF(O3705&lt;&gt;"",DATE(YEAR(O3705), MONTH(O3705), DAY(O3705)),"")</f>
        <v/>
      </c>
      <c r="Y3705" s="122" t="n"/>
      <c r="Z3705" s="123" t="n"/>
      <c r="AA3705" s="117">
        <f>IF(F3705="Re-assigned","NA",IF(W3705="","",IF(W3705&gt;=VLOOKUP(D3705,SLAMatrix,3,FALSE),"Yes",IF(W3705&lt;VLOOKUP(D3705,SLAMatrix,2,FALSE),"No","Internal"))))</f>
        <v/>
      </c>
      <c r="AB3705" s="123" t="n"/>
      <c r="AC3705" s="123" t="n"/>
      <c r="AD3705" s="119" t="n"/>
      <c r="AE3705" s="125" t="n"/>
      <c r="AF3705" s="124">
        <f>MONTH(O3705)</f>
        <v/>
      </c>
      <c r="AG3705" s="124">
        <f>VLOOKUP(IFERROR(MID(AE3705,1,(FIND(",",AE3705,1)-1)),AE3705),Facility_Region_Mapping,2,FALSE)</f>
        <v/>
      </c>
      <c r="AH3705" s="124" t="n"/>
      <c r="AI3705" s="124">
        <f>IF(C3705&lt;&gt;"",IF(M3705="ESM User",getInterfaceName($C3705),"NA"),"")</f>
        <v/>
      </c>
      <c r="AJ3705" s="116">
        <f>IF(Q3705&lt;&gt;"",DATE(YEAR(Q3705), MONTH(Q3705), DAY(Q3705)),"")</f>
        <v/>
      </c>
      <c r="AK3705" s="130">
        <f>IF(Q3705&lt;&gt;0,Q3705-N3705,TODAY()-N3705)</f>
        <v/>
      </c>
      <c r="AL3705" s="112">
        <f>IF(F3705="Re-assigned",0,IF(H3705="Closed",0,IF(H3705="Service Restored",0,IF(H3705="",0,1))))</f>
        <v/>
      </c>
      <c r="AM3705" s="124">
        <f>IF(AL3705=0,"",IF(AK3705&gt;20.99,"Aged","Non-Aged"))</f>
        <v/>
      </c>
      <c r="AN3705" s="112">
        <f>IF(Q3705&lt;&gt;"",MONTH(Q3705),"")</f>
        <v/>
      </c>
      <c r="AO3705" s="112">
        <f>IFERROR(VALUE(V3705),0)</f>
        <v/>
      </c>
    </row>
    <row customFormat="1" customHeight="1" ht="29.25" r="3706" s="112" spans="1:41">
      <c r="A3706" s="127" t="n"/>
      <c r="B3706" s="113" t="n"/>
      <c r="C3706" s="127" t="n"/>
      <c r="D3706" s="127" t="n"/>
      <c r="E3706" s="114">
        <f>IF(F3706 &lt;&gt; "",VLOOKUP(F3706,CategoryLookup,2,FALSE), "")</f>
        <v/>
      </c>
      <c r="F3706" s="126" t="n"/>
      <c r="G3706" s="127" t="n"/>
      <c r="H3706" s="127" t="n"/>
      <c r="I3706" s="127" t="n"/>
      <c r="J3706" s="127" t="n"/>
      <c r="K3706" s="127" t="n"/>
      <c r="L3706" s="127" t="n"/>
      <c r="M3706" s="127" t="n"/>
      <c r="N3706" s="120" t="n"/>
      <c r="O3706" s="120" t="n"/>
      <c r="P3706" s="120" t="n"/>
      <c r="Q3706" s="120" t="n"/>
      <c r="R3706" s="121" t="n"/>
      <c r="S3706" s="121" t="n"/>
      <c r="T3706" s="121" t="n"/>
      <c r="U3706" s="121" t="n"/>
      <c r="V3706" s="117">
        <f>IF(P3706="NA","NA",IF(P3706&lt;&gt;"",TEXT(P3706-N3706,"[h].mm"),""))</f>
        <v/>
      </c>
      <c r="W3706" s="118">
        <f>IF(AND(R3706="",S3706=""),"",R3706+S3706)</f>
        <v/>
      </c>
      <c r="X3706" s="116">
        <f>IF(O3706&lt;&gt;"",DATE(YEAR(O3706), MONTH(O3706), DAY(O3706)),"")</f>
        <v/>
      </c>
      <c r="Y3706" s="122" t="n"/>
      <c r="Z3706" s="123" t="n"/>
      <c r="AA3706" s="117">
        <f>IF(F3706="Re-assigned","NA",IF(W3706="","",IF(W3706&gt;=VLOOKUP(D3706,SLAMatrix,3,FALSE),"Yes",IF(W3706&lt;VLOOKUP(D3706,SLAMatrix,2,FALSE),"No","Internal"))))</f>
        <v/>
      </c>
      <c r="AB3706" s="123" t="n"/>
      <c r="AC3706" s="123" t="n"/>
      <c r="AD3706" s="119" t="n"/>
      <c r="AE3706" s="125" t="n"/>
      <c r="AF3706" s="124">
        <f>MONTH(O3706)</f>
        <v/>
      </c>
      <c r="AG3706" s="124">
        <f>VLOOKUP(IFERROR(MID(AE3706,1,(FIND(",",AE3706,1)-1)),AE3706),Facility_Region_Mapping,2,FALSE)</f>
        <v/>
      </c>
      <c r="AH3706" s="124" t="n"/>
      <c r="AI3706" s="124">
        <f>IF(C3706&lt;&gt;"",IF(M3706="ESM User",getInterfaceName($C3706),"NA"),"")</f>
        <v/>
      </c>
      <c r="AJ3706" s="116">
        <f>IF(Q3706&lt;&gt;"",DATE(YEAR(Q3706), MONTH(Q3706), DAY(Q3706)),"")</f>
        <v/>
      </c>
      <c r="AK3706" s="130">
        <f>IF(Q3706&lt;&gt;0,Q3706-N3706,TODAY()-N3706)</f>
        <v/>
      </c>
      <c r="AL3706" s="112">
        <f>IF(F3706="Re-assigned",0,IF(H3706="Closed",0,IF(H3706="Service Restored",0,IF(H3706="",0,1))))</f>
        <v/>
      </c>
      <c r="AM3706" s="124">
        <f>IF(AL3706=0,"",IF(AK3706&gt;20.99,"Aged","Non-Aged"))</f>
        <v/>
      </c>
      <c r="AN3706" s="112">
        <f>IF(Q3706&lt;&gt;"",MONTH(Q3706),"")</f>
        <v/>
      </c>
      <c r="AO3706" s="112">
        <f>IFERROR(VALUE(V3706),0)</f>
        <v/>
      </c>
    </row>
    <row customFormat="1" customHeight="1" ht="29.25" r="3707" s="112" spans="1:41">
      <c r="A3707" s="127" t="n"/>
      <c r="B3707" s="113" t="n"/>
      <c r="C3707" s="127" t="n"/>
      <c r="D3707" s="127" t="n"/>
      <c r="E3707" s="114">
        <f>IF(F3707 &lt;&gt; "",VLOOKUP(F3707,CategoryLookup,2,FALSE), "")</f>
        <v/>
      </c>
      <c r="F3707" s="126" t="n"/>
      <c r="G3707" s="127" t="n"/>
      <c r="H3707" s="127" t="n"/>
      <c r="I3707" s="127" t="n"/>
      <c r="J3707" s="127" t="n"/>
      <c r="K3707" s="127" t="n"/>
      <c r="L3707" s="127" t="n"/>
      <c r="M3707" s="127" t="n"/>
      <c r="N3707" s="120" t="n"/>
      <c r="O3707" s="120" t="n"/>
      <c r="P3707" s="120" t="n"/>
      <c r="Q3707" s="120" t="n"/>
      <c r="R3707" s="121" t="n"/>
      <c r="S3707" s="121" t="n"/>
      <c r="T3707" s="121" t="n"/>
      <c r="U3707" s="121" t="n"/>
      <c r="V3707" s="117">
        <f>IF(P3707="NA","NA",IF(P3707&lt;&gt;"",TEXT(P3707-N3707,"[h].mm"),""))</f>
        <v/>
      </c>
      <c r="W3707" s="118">
        <f>IF(AND(R3707="",S3707=""),"",R3707+S3707)</f>
        <v/>
      </c>
      <c r="X3707" s="116">
        <f>IF(O3707&lt;&gt;"",DATE(YEAR(O3707), MONTH(O3707), DAY(O3707)),"")</f>
        <v/>
      </c>
      <c r="Y3707" s="122" t="n"/>
      <c r="Z3707" s="123" t="n"/>
      <c r="AA3707" s="117">
        <f>IF(F3707="Re-assigned","NA",IF(W3707="","",IF(W3707&gt;=VLOOKUP(D3707,SLAMatrix,3,FALSE),"Yes",IF(W3707&lt;VLOOKUP(D3707,SLAMatrix,2,FALSE),"No","Internal"))))</f>
        <v/>
      </c>
      <c r="AB3707" s="123" t="n"/>
      <c r="AC3707" s="123" t="n"/>
      <c r="AD3707" s="119" t="n"/>
      <c r="AE3707" s="125" t="n"/>
      <c r="AF3707" s="124">
        <f>MONTH(O3707)</f>
        <v/>
      </c>
      <c r="AG3707" s="124">
        <f>VLOOKUP(IFERROR(MID(AE3707,1,(FIND(",",AE3707,1)-1)),AE3707),Facility_Region_Mapping,2,FALSE)</f>
        <v/>
      </c>
      <c r="AH3707" s="124" t="n"/>
      <c r="AI3707" s="124">
        <f>IF(C3707&lt;&gt;"",IF(M3707="ESM User",getInterfaceName($C3707),"NA"),"")</f>
        <v/>
      </c>
      <c r="AJ3707" s="116">
        <f>IF(Q3707&lt;&gt;"",DATE(YEAR(Q3707), MONTH(Q3707), DAY(Q3707)),"")</f>
        <v/>
      </c>
      <c r="AK3707" s="130">
        <f>IF(Q3707&lt;&gt;0,Q3707-N3707,TODAY()-N3707)</f>
        <v/>
      </c>
      <c r="AL3707" s="112">
        <f>IF(F3707="Re-assigned",0,IF(H3707="Closed",0,IF(H3707="Service Restored",0,IF(H3707="",0,1))))</f>
        <v/>
      </c>
      <c r="AM3707" s="124">
        <f>IF(AL3707=0,"",IF(AK3707&gt;20.99,"Aged","Non-Aged"))</f>
        <v/>
      </c>
      <c r="AN3707" s="112">
        <f>IF(Q3707&lt;&gt;"",MONTH(Q3707),"")</f>
        <v/>
      </c>
      <c r="AO3707" s="112">
        <f>IFERROR(VALUE(V3707),0)</f>
        <v/>
      </c>
    </row>
    <row customFormat="1" customHeight="1" ht="29.25" r="3708" s="112" spans="1:41">
      <c r="A3708" s="127" t="n"/>
      <c r="B3708" s="113" t="n"/>
      <c r="C3708" s="127" t="n"/>
      <c r="D3708" s="127" t="n"/>
      <c r="E3708" s="114">
        <f>IF(F3708 &lt;&gt; "",VLOOKUP(F3708,CategoryLookup,2,FALSE), "")</f>
        <v/>
      </c>
      <c r="F3708" s="126" t="n"/>
      <c r="G3708" s="127" t="n"/>
      <c r="H3708" s="127" t="n"/>
      <c r="I3708" s="127" t="n"/>
      <c r="J3708" s="127" t="n"/>
      <c r="K3708" s="127" t="n"/>
      <c r="L3708" s="127" t="n"/>
      <c r="M3708" s="127" t="n"/>
      <c r="N3708" s="120" t="n"/>
      <c r="O3708" s="120" t="n"/>
      <c r="P3708" s="120" t="n"/>
      <c r="Q3708" s="120" t="n"/>
      <c r="R3708" s="121" t="n"/>
      <c r="S3708" s="121" t="n"/>
      <c r="T3708" s="121" t="n"/>
      <c r="U3708" s="121" t="n"/>
      <c r="V3708" s="117">
        <f>IF(P3708="NA","NA",IF(P3708&lt;&gt;"",TEXT(P3708-N3708,"[h].mm"),""))</f>
        <v/>
      </c>
      <c r="W3708" s="118">
        <f>IF(AND(R3708="",S3708=""),"",R3708+S3708)</f>
        <v/>
      </c>
      <c r="X3708" s="116">
        <f>IF(O3708&lt;&gt;"",DATE(YEAR(O3708), MONTH(O3708), DAY(O3708)),"")</f>
        <v/>
      </c>
      <c r="Y3708" s="122" t="n"/>
      <c r="Z3708" s="123" t="n"/>
      <c r="AA3708" s="117">
        <f>IF(F3708="Re-assigned","NA",IF(W3708="","",IF(W3708&gt;=VLOOKUP(D3708,SLAMatrix,3,FALSE),"Yes",IF(W3708&lt;VLOOKUP(D3708,SLAMatrix,2,FALSE),"No","Internal"))))</f>
        <v/>
      </c>
      <c r="AB3708" s="123" t="n"/>
      <c r="AC3708" s="123" t="n"/>
      <c r="AD3708" s="119" t="n"/>
      <c r="AE3708" s="125" t="n"/>
      <c r="AF3708" s="124">
        <f>MONTH(O3708)</f>
        <v/>
      </c>
      <c r="AG3708" s="124">
        <f>VLOOKUP(IFERROR(MID(AE3708,1,(FIND(",",AE3708,1)-1)),AE3708),Facility_Region_Mapping,2,FALSE)</f>
        <v/>
      </c>
      <c r="AH3708" s="124" t="n"/>
      <c r="AI3708" s="124">
        <f>IF(C3708&lt;&gt;"",IF(M3708="ESM User",getInterfaceName($C3708),"NA"),"")</f>
        <v/>
      </c>
      <c r="AJ3708" s="116">
        <f>IF(Q3708&lt;&gt;"",DATE(YEAR(Q3708), MONTH(Q3708), DAY(Q3708)),"")</f>
        <v/>
      </c>
      <c r="AK3708" s="130">
        <f>IF(Q3708&lt;&gt;0,Q3708-N3708,TODAY()-N3708)</f>
        <v/>
      </c>
      <c r="AL3708" s="112">
        <f>IF(F3708="Re-assigned",0,IF(H3708="Closed",0,IF(H3708="Service Restored",0,IF(H3708="",0,1))))</f>
        <v/>
      </c>
      <c r="AM3708" s="124">
        <f>IF(AL3708=0,"",IF(AK3708&gt;20.99,"Aged","Non-Aged"))</f>
        <v/>
      </c>
      <c r="AN3708" s="112">
        <f>IF(Q3708&lt;&gt;"",MONTH(Q3708),"")</f>
        <v/>
      </c>
      <c r="AO3708" s="112">
        <f>IFERROR(VALUE(V3708),0)</f>
        <v/>
      </c>
    </row>
    <row customFormat="1" customHeight="1" ht="29.25" r="3709" s="112" spans="1:41">
      <c r="A3709" s="127" t="n"/>
      <c r="B3709" s="113" t="n"/>
      <c r="C3709" s="127" t="n"/>
      <c r="D3709" s="127" t="n"/>
      <c r="E3709" s="114">
        <f>IF(F3709 &lt;&gt; "",VLOOKUP(F3709,CategoryLookup,2,FALSE), "")</f>
        <v/>
      </c>
      <c r="F3709" s="126" t="n"/>
      <c r="G3709" s="127" t="n"/>
      <c r="H3709" s="127" t="n"/>
      <c r="I3709" s="127" t="n"/>
      <c r="J3709" s="127" t="n"/>
      <c r="K3709" s="127" t="n"/>
      <c r="L3709" s="127" t="n"/>
      <c r="M3709" s="127" t="n"/>
      <c r="N3709" s="120" t="n"/>
      <c r="O3709" s="120" t="n"/>
      <c r="P3709" s="120" t="n"/>
      <c r="Q3709" s="120" t="n"/>
      <c r="R3709" s="121" t="n"/>
      <c r="S3709" s="121" t="n"/>
      <c r="T3709" s="121" t="n"/>
      <c r="U3709" s="121" t="n"/>
      <c r="V3709" s="117">
        <f>IF(P3709="NA","NA",IF(P3709&lt;&gt;"",TEXT(P3709-N3709,"[h].mm"),""))</f>
        <v/>
      </c>
      <c r="W3709" s="118">
        <f>IF(AND(R3709="",S3709=""),"",R3709+S3709)</f>
        <v/>
      </c>
      <c r="X3709" s="116">
        <f>IF(O3709&lt;&gt;"",DATE(YEAR(O3709), MONTH(O3709), DAY(O3709)),"")</f>
        <v/>
      </c>
      <c r="Y3709" s="122" t="n"/>
      <c r="Z3709" s="123" t="n"/>
      <c r="AA3709" s="117">
        <f>IF(F3709="Re-assigned","NA",IF(W3709="","",IF(W3709&gt;=VLOOKUP(D3709,SLAMatrix,3,FALSE),"Yes",IF(W3709&lt;VLOOKUP(D3709,SLAMatrix,2,FALSE),"No","Internal"))))</f>
        <v/>
      </c>
      <c r="AB3709" s="123" t="n"/>
      <c r="AC3709" s="123" t="n"/>
      <c r="AD3709" s="119" t="n"/>
      <c r="AE3709" s="125" t="n"/>
      <c r="AF3709" s="124">
        <f>MONTH(O3709)</f>
        <v/>
      </c>
      <c r="AG3709" s="124">
        <f>VLOOKUP(IFERROR(MID(AE3709,1,(FIND(",",AE3709,1)-1)),AE3709),Facility_Region_Mapping,2,FALSE)</f>
        <v/>
      </c>
      <c r="AH3709" s="124" t="n"/>
      <c r="AI3709" s="124">
        <f>IF(C3709&lt;&gt;"",IF(M3709="ESM User",getInterfaceName($C3709),"NA"),"")</f>
        <v/>
      </c>
      <c r="AJ3709" s="116">
        <f>IF(Q3709&lt;&gt;"",DATE(YEAR(Q3709), MONTH(Q3709), DAY(Q3709)),"")</f>
        <v/>
      </c>
      <c r="AK3709" s="130">
        <f>IF(Q3709&lt;&gt;0,Q3709-N3709,TODAY()-N3709)</f>
        <v/>
      </c>
      <c r="AL3709" s="112">
        <f>IF(F3709="Re-assigned",0,IF(H3709="Closed",0,IF(H3709="Service Restored",0,IF(H3709="",0,1))))</f>
        <v/>
      </c>
      <c r="AM3709" s="124">
        <f>IF(AL3709=0,"",IF(AK3709&gt;20.99,"Aged","Non-Aged"))</f>
        <v/>
      </c>
      <c r="AN3709" s="112">
        <f>IF(Q3709&lt;&gt;"",MONTH(Q3709),"")</f>
        <v/>
      </c>
      <c r="AO3709" s="112">
        <f>IFERROR(VALUE(V3709),0)</f>
        <v/>
      </c>
    </row>
    <row customFormat="1" customHeight="1" ht="29.25" r="3710" s="112" spans="1:41">
      <c r="A3710" s="127" t="n"/>
      <c r="B3710" s="113" t="n"/>
      <c r="C3710" s="127" t="n"/>
      <c r="D3710" s="127" t="n"/>
      <c r="E3710" s="114">
        <f>IF(F3710 &lt;&gt; "",VLOOKUP(F3710,CategoryLookup,2,FALSE), "")</f>
        <v/>
      </c>
      <c r="F3710" s="126" t="n"/>
      <c r="G3710" s="127" t="n"/>
      <c r="H3710" s="127" t="n"/>
      <c r="I3710" s="127" t="n"/>
      <c r="J3710" s="127" t="n"/>
      <c r="K3710" s="127" t="n"/>
      <c r="L3710" s="127" t="n"/>
      <c r="M3710" s="127" t="n"/>
      <c r="N3710" s="120" t="n"/>
      <c r="O3710" s="120" t="n"/>
      <c r="P3710" s="120" t="n"/>
      <c r="Q3710" s="120" t="n"/>
      <c r="R3710" s="121" t="n"/>
      <c r="S3710" s="121" t="n"/>
      <c r="T3710" s="121" t="n"/>
      <c r="U3710" s="121" t="n"/>
      <c r="V3710" s="117">
        <f>IF(P3710="NA","NA",IF(P3710&lt;&gt;"",TEXT(P3710-N3710,"[h].mm"),""))</f>
        <v/>
      </c>
      <c r="W3710" s="118">
        <f>IF(AND(R3710="",S3710=""),"",R3710+S3710)</f>
        <v/>
      </c>
      <c r="X3710" s="116">
        <f>IF(O3710&lt;&gt;"",DATE(YEAR(O3710), MONTH(O3710), DAY(O3710)),"")</f>
        <v/>
      </c>
      <c r="Y3710" s="122" t="n"/>
      <c r="Z3710" s="123" t="n"/>
      <c r="AA3710" s="117">
        <f>IF(F3710="Re-assigned","NA",IF(W3710="","",IF(W3710&gt;=VLOOKUP(D3710,SLAMatrix,3,FALSE),"Yes",IF(W3710&lt;VLOOKUP(D3710,SLAMatrix,2,FALSE),"No","Internal"))))</f>
        <v/>
      </c>
      <c r="AB3710" s="123" t="n"/>
      <c r="AC3710" s="123" t="n"/>
      <c r="AD3710" s="119" t="n"/>
      <c r="AE3710" s="125" t="n"/>
      <c r="AF3710" s="124">
        <f>MONTH(O3710)</f>
        <v/>
      </c>
      <c r="AG3710" s="124">
        <f>VLOOKUP(IFERROR(MID(AE3710,1,(FIND(",",AE3710,1)-1)),AE3710),Facility_Region_Mapping,2,FALSE)</f>
        <v/>
      </c>
      <c r="AH3710" s="124" t="n"/>
      <c r="AI3710" s="124">
        <f>IF(C3710&lt;&gt;"",IF(M3710="ESM User",getInterfaceName($C3710),"NA"),"")</f>
        <v/>
      </c>
      <c r="AJ3710" s="116">
        <f>IF(Q3710&lt;&gt;"",DATE(YEAR(Q3710), MONTH(Q3710), DAY(Q3710)),"")</f>
        <v/>
      </c>
      <c r="AK3710" s="130">
        <f>IF(Q3710&lt;&gt;0,Q3710-N3710,TODAY()-N3710)</f>
        <v/>
      </c>
      <c r="AL3710" s="112">
        <f>IF(F3710="Re-assigned",0,IF(H3710="Closed",0,IF(H3710="Service Restored",0,IF(H3710="",0,1))))</f>
        <v/>
      </c>
      <c r="AM3710" s="124">
        <f>IF(AL3710=0,"",IF(AK3710&gt;20.99,"Aged","Non-Aged"))</f>
        <v/>
      </c>
      <c r="AN3710" s="112">
        <f>IF(Q3710&lt;&gt;"",MONTH(Q3710),"")</f>
        <v/>
      </c>
      <c r="AO3710" s="112">
        <f>IFERROR(VALUE(V3710),0)</f>
        <v/>
      </c>
    </row>
    <row customFormat="1" customHeight="1" ht="29.25" r="3711" s="112" spans="1:41">
      <c r="A3711" s="127" t="n"/>
      <c r="B3711" s="113" t="n"/>
      <c r="C3711" s="127" t="n"/>
      <c r="D3711" s="127" t="n"/>
      <c r="E3711" s="114">
        <f>IF(F3711 &lt;&gt; "",VLOOKUP(F3711,CategoryLookup,2,FALSE), "")</f>
        <v/>
      </c>
      <c r="F3711" s="126" t="n"/>
      <c r="G3711" s="127" t="n"/>
      <c r="H3711" s="127" t="n"/>
      <c r="I3711" s="127" t="n"/>
      <c r="J3711" s="127" t="n"/>
      <c r="K3711" s="127" t="n"/>
      <c r="L3711" s="127" t="n"/>
      <c r="M3711" s="127" t="n"/>
      <c r="N3711" s="120" t="n"/>
      <c r="O3711" s="120" t="n"/>
      <c r="P3711" s="120" t="n"/>
      <c r="Q3711" s="120" t="n"/>
      <c r="R3711" s="121" t="n"/>
      <c r="S3711" s="121" t="n"/>
      <c r="T3711" s="121" t="n"/>
      <c r="U3711" s="121" t="n"/>
      <c r="V3711" s="117">
        <f>IF(P3711="NA","NA",IF(P3711&lt;&gt;"",TEXT(P3711-N3711,"[h].mm"),""))</f>
        <v/>
      </c>
      <c r="W3711" s="118">
        <f>IF(AND(R3711="",S3711=""),"",R3711+S3711)</f>
        <v/>
      </c>
      <c r="X3711" s="116">
        <f>IF(O3711&lt;&gt;"",DATE(YEAR(O3711), MONTH(O3711), DAY(O3711)),"")</f>
        <v/>
      </c>
      <c r="Y3711" s="122" t="n"/>
      <c r="Z3711" s="123" t="n"/>
      <c r="AA3711" s="117">
        <f>IF(F3711="Re-assigned","NA",IF(W3711="","",IF(W3711&gt;=VLOOKUP(D3711,SLAMatrix,3,FALSE),"Yes",IF(W3711&lt;VLOOKUP(D3711,SLAMatrix,2,FALSE),"No","Internal"))))</f>
        <v/>
      </c>
      <c r="AB3711" s="123" t="n"/>
      <c r="AC3711" s="123" t="n"/>
      <c r="AD3711" s="119" t="n"/>
      <c r="AE3711" s="125" t="n"/>
      <c r="AF3711" s="124">
        <f>MONTH(O3711)</f>
        <v/>
      </c>
      <c r="AG3711" s="124">
        <f>VLOOKUP(IFERROR(MID(AE3711,1,(FIND(",",AE3711,1)-1)),AE3711),Facility_Region_Mapping,2,FALSE)</f>
        <v/>
      </c>
      <c r="AH3711" s="124" t="n"/>
      <c r="AI3711" s="124">
        <f>IF(C3711&lt;&gt;"",IF(M3711="ESM User",getInterfaceName($C3711),"NA"),"")</f>
        <v/>
      </c>
      <c r="AJ3711" s="116">
        <f>IF(Q3711&lt;&gt;"",DATE(YEAR(Q3711), MONTH(Q3711), DAY(Q3711)),"")</f>
        <v/>
      </c>
      <c r="AK3711" s="130">
        <f>IF(Q3711&lt;&gt;0,Q3711-N3711,TODAY()-N3711)</f>
        <v/>
      </c>
      <c r="AL3711" s="112">
        <f>IF(F3711="Re-assigned",0,IF(H3711="Closed",0,IF(H3711="Service Restored",0,IF(H3711="",0,1))))</f>
        <v/>
      </c>
      <c r="AM3711" s="124">
        <f>IF(AL3711=0,"",IF(AK3711&gt;20.99,"Aged","Non-Aged"))</f>
        <v/>
      </c>
      <c r="AN3711" s="112">
        <f>IF(Q3711&lt;&gt;"",MONTH(Q3711),"")</f>
        <v/>
      </c>
      <c r="AO3711" s="112">
        <f>IFERROR(VALUE(V3711),0)</f>
        <v/>
      </c>
    </row>
    <row customFormat="1" customHeight="1" ht="29.25" r="3712" s="112" spans="1:41">
      <c r="A3712" s="127" t="n"/>
      <c r="B3712" s="113" t="n"/>
      <c r="C3712" s="127" t="n"/>
      <c r="D3712" s="127" t="n"/>
      <c r="E3712" s="114">
        <f>IF(F3712 &lt;&gt; "",VLOOKUP(F3712,CategoryLookup,2,FALSE), "")</f>
        <v/>
      </c>
      <c r="F3712" s="126" t="n"/>
      <c r="G3712" s="127" t="n"/>
      <c r="H3712" s="127" t="n"/>
      <c r="I3712" s="127" t="n"/>
      <c r="J3712" s="127" t="n"/>
      <c r="K3712" s="127" t="n"/>
      <c r="L3712" s="127" t="n"/>
      <c r="M3712" s="127" t="n"/>
      <c r="N3712" s="120" t="n"/>
      <c r="O3712" s="120" t="n"/>
      <c r="P3712" s="120" t="n"/>
      <c r="Q3712" s="120" t="n"/>
      <c r="R3712" s="121" t="n"/>
      <c r="S3712" s="121" t="n"/>
      <c r="T3712" s="121" t="n"/>
      <c r="U3712" s="121" t="n"/>
      <c r="V3712" s="117">
        <f>IF(P3712="NA","NA",IF(P3712&lt;&gt;"",TEXT(P3712-N3712,"[h].mm"),""))</f>
        <v/>
      </c>
      <c r="W3712" s="118">
        <f>IF(AND(R3712="",S3712=""),"",R3712+S3712)</f>
        <v/>
      </c>
      <c r="X3712" s="116">
        <f>IF(O3712&lt;&gt;"",DATE(YEAR(O3712), MONTH(O3712), DAY(O3712)),"")</f>
        <v/>
      </c>
      <c r="Y3712" s="122" t="n"/>
      <c r="Z3712" s="123" t="n"/>
      <c r="AA3712" s="117">
        <f>IF(F3712="Re-assigned","NA",IF(W3712="","",IF(W3712&gt;=VLOOKUP(D3712,SLAMatrix,3,FALSE),"Yes",IF(W3712&lt;VLOOKUP(D3712,SLAMatrix,2,FALSE),"No","Internal"))))</f>
        <v/>
      </c>
      <c r="AB3712" s="123" t="n"/>
      <c r="AC3712" s="123" t="n"/>
      <c r="AD3712" s="119" t="n"/>
      <c r="AE3712" s="125" t="n"/>
      <c r="AF3712" s="124">
        <f>MONTH(O3712)</f>
        <v/>
      </c>
      <c r="AG3712" s="124">
        <f>VLOOKUP(IFERROR(MID(AE3712,1,(FIND(",",AE3712,1)-1)),AE3712),Facility_Region_Mapping,2,FALSE)</f>
        <v/>
      </c>
      <c r="AH3712" s="124" t="n"/>
      <c r="AI3712" s="124">
        <f>IF(C3712&lt;&gt;"",IF(M3712="ESM User",getInterfaceName($C3712),"NA"),"")</f>
        <v/>
      </c>
      <c r="AJ3712" s="116">
        <f>IF(Q3712&lt;&gt;"",DATE(YEAR(Q3712), MONTH(Q3712), DAY(Q3712)),"")</f>
        <v/>
      </c>
      <c r="AK3712" s="130">
        <f>IF(Q3712&lt;&gt;0,Q3712-N3712,TODAY()-N3712)</f>
        <v/>
      </c>
      <c r="AL3712" s="112">
        <f>IF(F3712="Re-assigned",0,IF(H3712="Closed",0,IF(H3712="Service Restored",0,IF(H3712="",0,1))))</f>
        <v/>
      </c>
      <c r="AM3712" s="124">
        <f>IF(AL3712=0,"",IF(AK3712&gt;20.99,"Aged","Non-Aged"))</f>
        <v/>
      </c>
      <c r="AN3712" s="112">
        <f>IF(Q3712&lt;&gt;"",MONTH(Q3712),"")</f>
        <v/>
      </c>
      <c r="AO3712" s="112">
        <f>IFERROR(VALUE(V3712),0)</f>
        <v/>
      </c>
    </row>
    <row customFormat="1" customHeight="1" ht="29.25" r="3713" s="112" spans="1:41">
      <c r="A3713" s="127" t="n"/>
      <c r="B3713" s="113" t="n"/>
      <c r="C3713" s="127" t="n"/>
      <c r="D3713" s="127" t="n"/>
      <c r="E3713" s="114">
        <f>IF(F3713 &lt;&gt; "",VLOOKUP(F3713,CategoryLookup,2,FALSE), "")</f>
        <v/>
      </c>
      <c r="F3713" s="126" t="n"/>
      <c r="G3713" s="127" t="n"/>
      <c r="H3713" s="127" t="n"/>
      <c r="I3713" s="127" t="n"/>
      <c r="J3713" s="127" t="n"/>
      <c r="K3713" s="127" t="n"/>
      <c r="L3713" s="127" t="n"/>
      <c r="M3713" s="127" t="n"/>
      <c r="N3713" s="120" t="n"/>
      <c r="O3713" s="120" t="n"/>
      <c r="P3713" s="120" t="n"/>
      <c r="Q3713" s="120" t="n"/>
      <c r="R3713" s="121" t="n"/>
      <c r="S3713" s="121" t="n"/>
      <c r="T3713" s="121" t="n"/>
      <c r="U3713" s="121" t="n"/>
      <c r="V3713" s="117">
        <f>IF(P3713="NA","NA",IF(P3713&lt;&gt;"",TEXT(P3713-N3713,"[h].mm"),""))</f>
        <v/>
      </c>
      <c r="W3713" s="118">
        <f>IF(AND(R3713="",S3713=""),"",R3713+S3713)</f>
        <v/>
      </c>
      <c r="X3713" s="116">
        <f>IF(O3713&lt;&gt;"",DATE(YEAR(O3713), MONTH(O3713), DAY(O3713)),"")</f>
        <v/>
      </c>
      <c r="Y3713" s="122" t="n"/>
      <c r="Z3713" s="123" t="n"/>
      <c r="AA3713" s="117">
        <f>IF(F3713="Re-assigned","NA",IF(W3713="","",IF(W3713&gt;=VLOOKUP(D3713,SLAMatrix,3,FALSE),"Yes",IF(W3713&lt;VLOOKUP(D3713,SLAMatrix,2,FALSE),"No","Internal"))))</f>
        <v/>
      </c>
      <c r="AB3713" s="123" t="n"/>
      <c r="AC3713" s="123" t="n"/>
      <c r="AD3713" s="119" t="n"/>
      <c r="AE3713" s="125" t="n"/>
      <c r="AF3713" s="124">
        <f>MONTH(O3713)</f>
        <v/>
      </c>
      <c r="AG3713" s="124">
        <f>VLOOKUP(IFERROR(MID(AE3713,1,(FIND(",",AE3713,1)-1)),AE3713),Facility_Region_Mapping,2,FALSE)</f>
        <v/>
      </c>
      <c r="AH3713" s="124" t="n"/>
      <c r="AI3713" s="124">
        <f>IF(C3713&lt;&gt;"",IF(M3713="ESM User",getInterfaceName($C3713),"NA"),"")</f>
        <v/>
      </c>
      <c r="AJ3713" s="116">
        <f>IF(Q3713&lt;&gt;"",DATE(YEAR(Q3713), MONTH(Q3713), DAY(Q3713)),"")</f>
        <v/>
      </c>
      <c r="AK3713" s="130">
        <f>IF(Q3713&lt;&gt;0,Q3713-N3713,TODAY()-N3713)</f>
        <v/>
      </c>
      <c r="AL3713" s="112">
        <f>IF(F3713="Re-assigned",0,IF(H3713="Closed",0,IF(H3713="Service Restored",0,IF(H3713="",0,1))))</f>
        <v/>
      </c>
      <c r="AM3713" s="124">
        <f>IF(AL3713=0,"",IF(AK3713&gt;20.99,"Aged","Non-Aged"))</f>
        <v/>
      </c>
      <c r="AN3713" s="112">
        <f>IF(Q3713&lt;&gt;"",MONTH(Q3713),"")</f>
        <v/>
      </c>
      <c r="AO3713" s="112">
        <f>IFERROR(VALUE(V3713),0)</f>
        <v/>
      </c>
    </row>
    <row customFormat="1" customHeight="1" ht="29.25" r="3714" s="112" spans="1:41">
      <c r="A3714" s="127" t="n"/>
      <c r="B3714" s="113" t="n"/>
      <c r="C3714" s="127" t="n"/>
      <c r="D3714" s="127" t="n"/>
      <c r="E3714" s="114">
        <f>IF(F3714 &lt;&gt; "",VLOOKUP(F3714,CategoryLookup,2,FALSE), "")</f>
        <v/>
      </c>
      <c r="F3714" s="126" t="n"/>
      <c r="G3714" s="127" t="n"/>
      <c r="H3714" s="127" t="n"/>
      <c r="I3714" s="127" t="n"/>
      <c r="J3714" s="127" t="n"/>
      <c r="K3714" s="127" t="n"/>
      <c r="L3714" s="127" t="n"/>
      <c r="M3714" s="127" t="n"/>
      <c r="N3714" s="120" t="n"/>
      <c r="O3714" s="120" t="n"/>
      <c r="P3714" s="120" t="n"/>
      <c r="Q3714" s="120" t="n"/>
      <c r="R3714" s="121" t="n"/>
      <c r="S3714" s="121" t="n"/>
      <c r="T3714" s="121" t="n"/>
      <c r="U3714" s="121" t="n"/>
      <c r="V3714" s="117">
        <f>IF(P3714="NA","NA",IF(P3714&lt;&gt;"",TEXT(P3714-N3714,"[h].mm"),""))</f>
        <v/>
      </c>
      <c r="W3714" s="118">
        <f>IF(AND(R3714="",S3714=""),"",R3714+S3714)</f>
        <v/>
      </c>
      <c r="X3714" s="116">
        <f>IF(O3714&lt;&gt;"",DATE(YEAR(O3714), MONTH(O3714), DAY(O3714)),"")</f>
        <v/>
      </c>
      <c r="Y3714" s="122" t="n"/>
      <c r="Z3714" s="123" t="n"/>
      <c r="AA3714" s="117">
        <f>IF(F3714="Re-assigned","NA",IF(W3714="","",IF(W3714&gt;=VLOOKUP(D3714,SLAMatrix,3,FALSE),"Yes",IF(W3714&lt;VLOOKUP(D3714,SLAMatrix,2,FALSE),"No","Internal"))))</f>
        <v/>
      </c>
      <c r="AB3714" s="123" t="n"/>
      <c r="AC3714" s="123" t="n"/>
      <c r="AD3714" s="119" t="n"/>
      <c r="AE3714" s="125" t="n"/>
      <c r="AF3714" s="124">
        <f>MONTH(O3714)</f>
        <v/>
      </c>
      <c r="AG3714" s="124">
        <f>VLOOKUP(IFERROR(MID(AE3714,1,(FIND(",",AE3714,1)-1)),AE3714),Facility_Region_Mapping,2,FALSE)</f>
        <v/>
      </c>
      <c r="AH3714" s="124" t="n"/>
      <c r="AI3714" s="124">
        <f>IF(C3714&lt;&gt;"",IF(M3714="ESM User",getInterfaceName($C3714),"NA"),"")</f>
        <v/>
      </c>
      <c r="AJ3714" s="116">
        <f>IF(Q3714&lt;&gt;"",DATE(YEAR(Q3714), MONTH(Q3714), DAY(Q3714)),"")</f>
        <v/>
      </c>
      <c r="AK3714" s="130">
        <f>IF(Q3714&lt;&gt;0,Q3714-N3714,TODAY()-N3714)</f>
        <v/>
      </c>
      <c r="AL3714" s="112">
        <f>IF(F3714="Re-assigned",0,IF(H3714="Closed",0,IF(H3714="Service Restored",0,IF(H3714="",0,1))))</f>
        <v/>
      </c>
      <c r="AM3714" s="124">
        <f>IF(AL3714=0,"",IF(AK3714&gt;20.99,"Aged","Non-Aged"))</f>
        <v/>
      </c>
      <c r="AN3714" s="112">
        <f>IF(Q3714&lt;&gt;"",MONTH(Q3714),"")</f>
        <v/>
      </c>
      <c r="AO3714" s="112">
        <f>IFERROR(VALUE(V3714),0)</f>
        <v/>
      </c>
    </row>
    <row customFormat="1" customHeight="1" ht="29.25" r="3715" s="112" spans="1:41">
      <c r="A3715" s="127" t="n"/>
      <c r="B3715" s="113" t="n"/>
      <c r="C3715" s="127" t="n"/>
      <c r="D3715" s="127" t="n"/>
      <c r="E3715" s="114">
        <f>IF(F3715 &lt;&gt; "",VLOOKUP(F3715,CategoryLookup,2,FALSE), "")</f>
        <v/>
      </c>
      <c r="F3715" s="126" t="n"/>
      <c r="G3715" s="127" t="n"/>
      <c r="H3715" s="127" t="n"/>
      <c r="I3715" s="127" t="n"/>
      <c r="J3715" s="127" t="n"/>
      <c r="K3715" s="127" t="n"/>
      <c r="L3715" s="127" t="n"/>
      <c r="M3715" s="127" t="n"/>
      <c r="N3715" s="120" t="n"/>
      <c r="O3715" s="120" t="n"/>
      <c r="P3715" s="120" t="n"/>
      <c r="Q3715" s="120" t="n"/>
      <c r="R3715" s="121" t="n"/>
      <c r="S3715" s="121" t="n"/>
      <c r="T3715" s="121" t="n"/>
      <c r="U3715" s="121" t="n"/>
      <c r="V3715" s="117">
        <f>IF(P3715="NA","NA",IF(P3715&lt;&gt;"",TEXT(P3715-N3715,"[h].mm"),""))</f>
        <v/>
      </c>
      <c r="W3715" s="118">
        <f>IF(AND(R3715="",S3715=""),"",R3715+S3715)</f>
        <v/>
      </c>
      <c r="X3715" s="116">
        <f>IF(O3715&lt;&gt;"",DATE(YEAR(O3715), MONTH(O3715), DAY(O3715)),"")</f>
        <v/>
      </c>
      <c r="Y3715" s="122" t="n"/>
      <c r="Z3715" s="123" t="n"/>
      <c r="AA3715" s="117">
        <f>IF(F3715="Re-assigned","NA",IF(W3715="","",IF(W3715&gt;=VLOOKUP(D3715,SLAMatrix,3,FALSE),"Yes",IF(W3715&lt;VLOOKUP(D3715,SLAMatrix,2,FALSE),"No","Internal"))))</f>
        <v/>
      </c>
      <c r="AB3715" s="123" t="n"/>
      <c r="AC3715" s="123" t="n"/>
      <c r="AD3715" s="119" t="n"/>
      <c r="AE3715" s="125" t="n"/>
      <c r="AF3715" s="124">
        <f>MONTH(O3715)</f>
        <v/>
      </c>
      <c r="AG3715" s="124">
        <f>VLOOKUP(IFERROR(MID(AE3715,1,(FIND(",",AE3715,1)-1)),AE3715),Facility_Region_Mapping,2,FALSE)</f>
        <v/>
      </c>
      <c r="AH3715" s="124" t="n"/>
      <c r="AI3715" s="124">
        <f>IF(C3715&lt;&gt;"",IF(M3715="ESM User",getInterfaceName($C3715),"NA"),"")</f>
        <v/>
      </c>
      <c r="AJ3715" s="116">
        <f>IF(Q3715&lt;&gt;"",DATE(YEAR(Q3715), MONTH(Q3715), DAY(Q3715)),"")</f>
        <v/>
      </c>
      <c r="AK3715" s="130">
        <f>IF(Q3715&lt;&gt;0,Q3715-N3715,TODAY()-N3715)</f>
        <v/>
      </c>
      <c r="AL3715" s="112">
        <f>IF(F3715="Re-assigned",0,IF(H3715="Closed",0,IF(H3715="Service Restored",0,IF(H3715="",0,1))))</f>
        <v/>
      </c>
      <c r="AM3715" s="124">
        <f>IF(AL3715=0,"",IF(AK3715&gt;20.99,"Aged","Non-Aged"))</f>
        <v/>
      </c>
      <c r="AN3715" s="112">
        <f>IF(Q3715&lt;&gt;"",MONTH(Q3715),"")</f>
        <v/>
      </c>
      <c r="AO3715" s="112">
        <f>IFERROR(VALUE(V3715),0)</f>
        <v/>
      </c>
    </row>
    <row customFormat="1" customHeight="1" ht="29.25" r="3716" s="112" spans="1:41">
      <c r="A3716" s="127" t="n"/>
      <c r="B3716" s="113" t="n"/>
      <c r="C3716" s="127" t="n"/>
      <c r="D3716" s="127" t="n"/>
      <c r="E3716" s="114">
        <f>IF(F3716 &lt;&gt; "",VLOOKUP(F3716,CategoryLookup,2,FALSE), "")</f>
        <v/>
      </c>
      <c r="F3716" s="126" t="n"/>
      <c r="G3716" s="127" t="n"/>
      <c r="H3716" s="127" t="n"/>
      <c r="I3716" s="127" t="n"/>
      <c r="J3716" s="127" t="n"/>
      <c r="K3716" s="127" t="n"/>
      <c r="L3716" s="127" t="n"/>
      <c r="M3716" s="127" t="n"/>
      <c r="N3716" s="120" t="n"/>
      <c r="O3716" s="120" t="n"/>
      <c r="P3716" s="120" t="n"/>
      <c r="Q3716" s="120" t="n"/>
      <c r="R3716" s="121" t="n"/>
      <c r="S3716" s="121" t="n"/>
      <c r="T3716" s="121" t="n"/>
      <c r="U3716" s="121" t="n"/>
      <c r="V3716" s="117">
        <f>IF(P3716="NA","NA",IF(P3716&lt;&gt;"",TEXT(P3716-N3716,"[h].mm"),""))</f>
        <v/>
      </c>
      <c r="W3716" s="118">
        <f>IF(AND(R3716="",S3716=""),"",R3716+S3716)</f>
        <v/>
      </c>
      <c r="X3716" s="116">
        <f>IF(O3716&lt;&gt;"",DATE(YEAR(O3716), MONTH(O3716), DAY(O3716)),"")</f>
        <v/>
      </c>
      <c r="Y3716" s="122" t="n"/>
      <c r="Z3716" s="123" t="n"/>
      <c r="AA3716" s="117">
        <f>IF(F3716="Re-assigned","NA",IF(W3716="","",IF(W3716&gt;=VLOOKUP(D3716,SLAMatrix,3,FALSE),"Yes",IF(W3716&lt;VLOOKUP(D3716,SLAMatrix,2,FALSE),"No","Internal"))))</f>
        <v/>
      </c>
      <c r="AB3716" s="123" t="n"/>
      <c r="AC3716" s="123" t="n"/>
      <c r="AD3716" s="119" t="n"/>
      <c r="AE3716" s="125" t="n"/>
      <c r="AF3716" s="124">
        <f>MONTH(O3716)</f>
        <v/>
      </c>
      <c r="AG3716" s="124">
        <f>VLOOKUP(IFERROR(MID(AE3716,1,(FIND(",",AE3716,1)-1)),AE3716),Facility_Region_Mapping,2,FALSE)</f>
        <v/>
      </c>
      <c r="AH3716" s="124" t="n"/>
      <c r="AI3716" s="124">
        <f>IF(C3716&lt;&gt;"",IF(M3716="ESM User",getInterfaceName($C3716),"NA"),"")</f>
        <v/>
      </c>
      <c r="AJ3716" s="116">
        <f>IF(Q3716&lt;&gt;"",DATE(YEAR(Q3716), MONTH(Q3716), DAY(Q3716)),"")</f>
        <v/>
      </c>
      <c r="AK3716" s="130">
        <f>IF(Q3716&lt;&gt;0,Q3716-N3716,TODAY()-N3716)</f>
        <v/>
      </c>
      <c r="AL3716" s="112">
        <f>IF(F3716="Re-assigned",0,IF(H3716="Closed",0,IF(H3716="Service Restored",0,IF(H3716="",0,1))))</f>
        <v/>
      </c>
      <c r="AM3716" s="124">
        <f>IF(AL3716=0,"",IF(AK3716&gt;20.99,"Aged","Non-Aged"))</f>
        <v/>
      </c>
      <c r="AN3716" s="112">
        <f>IF(Q3716&lt;&gt;"",MONTH(Q3716),"")</f>
        <v/>
      </c>
      <c r="AO3716" s="112">
        <f>IFERROR(VALUE(V3716),0)</f>
        <v/>
      </c>
    </row>
    <row customFormat="1" customHeight="1" ht="29.25" r="3717" s="112" spans="1:41">
      <c r="A3717" s="127" t="n"/>
      <c r="B3717" s="113" t="n"/>
      <c r="C3717" s="127" t="n"/>
      <c r="D3717" s="127" t="n"/>
      <c r="E3717" s="114">
        <f>IF(F3717 &lt;&gt; "",VLOOKUP(F3717,CategoryLookup,2,FALSE), "")</f>
        <v/>
      </c>
      <c r="F3717" s="126" t="n"/>
      <c r="G3717" s="127" t="n"/>
      <c r="H3717" s="127" t="n"/>
      <c r="I3717" s="127" t="n"/>
      <c r="J3717" s="127" t="n"/>
      <c r="K3717" s="127" t="n"/>
      <c r="L3717" s="127" t="n"/>
      <c r="M3717" s="127" t="n"/>
      <c r="N3717" s="120" t="n"/>
      <c r="O3717" s="120" t="n"/>
      <c r="P3717" s="120" t="n"/>
      <c r="Q3717" s="120" t="n"/>
      <c r="R3717" s="121" t="n"/>
      <c r="S3717" s="121" t="n"/>
      <c r="T3717" s="121" t="n"/>
      <c r="U3717" s="121" t="n"/>
      <c r="V3717" s="117">
        <f>IF(P3717="NA","NA",IF(P3717&lt;&gt;"",TEXT(P3717-N3717,"[h].mm"),""))</f>
        <v/>
      </c>
      <c r="W3717" s="118">
        <f>IF(AND(R3717="",S3717=""),"",R3717+S3717)</f>
        <v/>
      </c>
      <c r="X3717" s="116">
        <f>IF(O3717&lt;&gt;"",DATE(YEAR(O3717), MONTH(O3717), DAY(O3717)),"")</f>
        <v/>
      </c>
      <c r="Y3717" s="122" t="n"/>
      <c r="Z3717" s="123" t="n"/>
      <c r="AA3717" s="117">
        <f>IF(F3717="Re-assigned","NA",IF(W3717="","",IF(W3717&gt;=VLOOKUP(D3717,SLAMatrix,3,FALSE),"Yes",IF(W3717&lt;VLOOKUP(D3717,SLAMatrix,2,FALSE),"No","Internal"))))</f>
        <v/>
      </c>
      <c r="AB3717" s="123" t="n"/>
      <c r="AC3717" s="123" t="n"/>
      <c r="AD3717" s="119" t="n"/>
      <c r="AE3717" s="125" t="n"/>
      <c r="AF3717" s="124">
        <f>MONTH(O3717)</f>
        <v/>
      </c>
      <c r="AG3717" s="124">
        <f>VLOOKUP(IFERROR(MID(AE3717,1,(FIND(",",AE3717,1)-1)),AE3717),Facility_Region_Mapping,2,FALSE)</f>
        <v/>
      </c>
      <c r="AH3717" s="124" t="n"/>
      <c r="AI3717" s="124">
        <f>IF(C3717&lt;&gt;"",IF(M3717="ESM User",getInterfaceName($C3717),"NA"),"")</f>
        <v/>
      </c>
      <c r="AJ3717" s="116">
        <f>IF(Q3717&lt;&gt;"",DATE(YEAR(Q3717), MONTH(Q3717), DAY(Q3717)),"")</f>
        <v/>
      </c>
      <c r="AK3717" s="130">
        <f>IF(Q3717&lt;&gt;0,Q3717-N3717,TODAY()-N3717)</f>
        <v/>
      </c>
      <c r="AL3717" s="112">
        <f>IF(F3717="Re-assigned",0,IF(H3717="Closed",0,IF(H3717="Service Restored",0,IF(H3717="",0,1))))</f>
        <v/>
      </c>
      <c r="AM3717" s="124">
        <f>IF(AL3717=0,"",IF(AK3717&gt;20.99,"Aged","Non-Aged"))</f>
        <v/>
      </c>
      <c r="AN3717" s="112">
        <f>IF(Q3717&lt;&gt;"",MONTH(Q3717),"")</f>
        <v/>
      </c>
      <c r="AO3717" s="112">
        <f>IFERROR(VALUE(V3717),0)</f>
        <v/>
      </c>
    </row>
    <row customFormat="1" customHeight="1" ht="29.25" r="3718" s="112" spans="1:41">
      <c r="A3718" s="127" t="n"/>
      <c r="B3718" s="113" t="n"/>
      <c r="C3718" s="127" t="n"/>
      <c r="D3718" s="127" t="n"/>
      <c r="E3718" s="114">
        <f>IF(F3718 &lt;&gt; "",VLOOKUP(F3718,CategoryLookup,2,FALSE), "")</f>
        <v/>
      </c>
      <c r="F3718" s="126" t="n"/>
      <c r="G3718" s="127" t="n"/>
      <c r="H3718" s="127" t="n"/>
      <c r="I3718" s="127" t="n"/>
      <c r="J3718" s="127" t="n"/>
      <c r="K3718" s="127" t="n"/>
      <c r="L3718" s="127" t="n"/>
      <c r="M3718" s="127" t="n"/>
      <c r="N3718" s="120" t="n"/>
      <c r="O3718" s="120" t="n"/>
      <c r="P3718" s="120" t="n"/>
      <c r="Q3718" s="120" t="n"/>
      <c r="R3718" s="121" t="n"/>
      <c r="S3718" s="121" t="n"/>
      <c r="T3718" s="121" t="n"/>
      <c r="U3718" s="121" t="n"/>
      <c r="V3718" s="117">
        <f>IF(P3718="NA","NA",IF(P3718&lt;&gt;"",TEXT(P3718-N3718,"[h].mm"),""))</f>
        <v/>
      </c>
      <c r="W3718" s="118">
        <f>IF(AND(R3718="",S3718=""),"",R3718+S3718)</f>
        <v/>
      </c>
      <c r="X3718" s="116">
        <f>IF(O3718&lt;&gt;"",DATE(YEAR(O3718), MONTH(O3718), DAY(O3718)),"")</f>
        <v/>
      </c>
      <c r="Y3718" s="122" t="n"/>
      <c r="Z3718" s="123" t="n"/>
      <c r="AA3718" s="117">
        <f>IF(F3718="Re-assigned","NA",IF(W3718="","",IF(W3718&gt;=VLOOKUP(D3718,SLAMatrix,3,FALSE),"Yes",IF(W3718&lt;VLOOKUP(D3718,SLAMatrix,2,FALSE),"No","Internal"))))</f>
        <v/>
      </c>
      <c r="AB3718" s="123" t="n"/>
      <c r="AC3718" s="123" t="n"/>
      <c r="AD3718" s="119" t="n"/>
      <c r="AE3718" s="125" t="n"/>
      <c r="AF3718" s="124">
        <f>MONTH(O3718)</f>
        <v/>
      </c>
      <c r="AG3718" s="124">
        <f>VLOOKUP(IFERROR(MID(AE3718,1,(FIND(",",AE3718,1)-1)),AE3718),Facility_Region_Mapping,2,FALSE)</f>
        <v/>
      </c>
      <c r="AH3718" s="124" t="n"/>
      <c r="AI3718" s="124">
        <f>IF(C3718&lt;&gt;"",IF(M3718="ESM User",getInterfaceName($C3718),"NA"),"")</f>
        <v/>
      </c>
      <c r="AJ3718" s="116">
        <f>IF(Q3718&lt;&gt;"",DATE(YEAR(Q3718), MONTH(Q3718), DAY(Q3718)),"")</f>
        <v/>
      </c>
      <c r="AK3718" s="130">
        <f>IF(Q3718&lt;&gt;0,Q3718-N3718,TODAY()-N3718)</f>
        <v/>
      </c>
      <c r="AL3718" s="112">
        <f>IF(F3718="Re-assigned",0,IF(H3718="Closed",0,IF(H3718="Service Restored",0,IF(H3718="",0,1))))</f>
        <v/>
      </c>
      <c r="AM3718" s="124">
        <f>IF(AL3718=0,"",IF(AK3718&gt;20.99,"Aged","Non-Aged"))</f>
        <v/>
      </c>
      <c r="AN3718" s="112">
        <f>IF(Q3718&lt;&gt;"",MONTH(Q3718),"")</f>
        <v/>
      </c>
      <c r="AO3718" s="112">
        <f>IFERROR(VALUE(V3718),0)</f>
        <v/>
      </c>
    </row>
    <row customFormat="1" customHeight="1" ht="29.25" r="3719" s="112" spans="1:41">
      <c r="A3719" s="127" t="n"/>
      <c r="B3719" s="113" t="n"/>
      <c r="C3719" s="127" t="n"/>
      <c r="D3719" s="127" t="n"/>
      <c r="E3719" s="114">
        <f>IF(F3719 &lt;&gt; "",VLOOKUP(F3719,CategoryLookup,2,FALSE), "")</f>
        <v/>
      </c>
      <c r="F3719" s="126" t="n"/>
      <c r="G3719" s="127" t="n"/>
      <c r="H3719" s="127" t="n"/>
      <c r="I3719" s="127" t="n"/>
      <c r="J3719" s="127" t="n"/>
      <c r="K3719" s="127" t="n"/>
      <c r="L3719" s="127" t="n"/>
      <c r="M3719" s="127" t="n"/>
      <c r="N3719" s="120" t="n"/>
      <c r="O3719" s="120" t="n"/>
      <c r="P3719" s="120" t="n"/>
      <c r="Q3719" s="120" t="n"/>
      <c r="R3719" s="121" t="n"/>
      <c r="S3719" s="121" t="n"/>
      <c r="T3719" s="121" t="n"/>
      <c r="U3719" s="121" t="n"/>
      <c r="V3719" s="117">
        <f>IF(P3719="NA","NA",IF(P3719&lt;&gt;"",TEXT(P3719-N3719,"[h].mm"),""))</f>
        <v/>
      </c>
      <c r="W3719" s="118">
        <f>IF(AND(R3719="",S3719=""),"",R3719+S3719)</f>
        <v/>
      </c>
      <c r="X3719" s="116">
        <f>IF(O3719&lt;&gt;"",DATE(YEAR(O3719), MONTH(O3719), DAY(O3719)),"")</f>
        <v/>
      </c>
      <c r="Y3719" s="122" t="n"/>
      <c r="Z3719" s="123" t="n"/>
      <c r="AA3719" s="117">
        <f>IF(F3719="Re-assigned","NA",IF(W3719="","",IF(W3719&gt;=VLOOKUP(D3719,SLAMatrix,3,FALSE),"Yes",IF(W3719&lt;VLOOKUP(D3719,SLAMatrix,2,FALSE),"No","Internal"))))</f>
        <v/>
      </c>
      <c r="AB3719" s="123" t="n"/>
      <c r="AC3719" s="123" t="n"/>
      <c r="AD3719" s="119" t="n"/>
      <c r="AE3719" s="125" t="n"/>
      <c r="AF3719" s="124">
        <f>MONTH(O3719)</f>
        <v/>
      </c>
      <c r="AG3719" s="124">
        <f>VLOOKUP(IFERROR(MID(AE3719,1,(FIND(",",AE3719,1)-1)),AE3719),Facility_Region_Mapping,2,FALSE)</f>
        <v/>
      </c>
      <c r="AH3719" s="124" t="n"/>
      <c r="AI3719" s="124">
        <f>IF(C3719&lt;&gt;"",IF(M3719="ESM User",getInterfaceName($C3719),"NA"),"")</f>
        <v/>
      </c>
      <c r="AJ3719" s="116">
        <f>IF(Q3719&lt;&gt;"",DATE(YEAR(Q3719), MONTH(Q3719), DAY(Q3719)),"")</f>
        <v/>
      </c>
      <c r="AK3719" s="130">
        <f>IF(Q3719&lt;&gt;0,Q3719-N3719,TODAY()-N3719)</f>
        <v/>
      </c>
      <c r="AL3719" s="112">
        <f>IF(F3719="Re-assigned",0,IF(H3719="Closed",0,IF(H3719="Service Restored",0,IF(H3719="",0,1))))</f>
        <v/>
      </c>
      <c r="AM3719" s="124">
        <f>IF(AL3719=0,"",IF(AK3719&gt;20.99,"Aged","Non-Aged"))</f>
        <v/>
      </c>
      <c r="AN3719" s="112">
        <f>IF(Q3719&lt;&gt;"",MONTH(Q3719),"")</f>
        <v/>
      </c>
      <c r="AO3719" s="112">
        <f>IFERROR(VALUE(V3719),0)</f>
        <v/>
      </c>
    </row>
    <row customFormat="1" customHeight="1" ht="29.25" r="3720" s="112" spans="1:41">
      <c r="A3720" s="127" t="n"/>
      <c r="B3720" s="113" t="n"/>
      <c r="C3720" s="127" t="n"/>
      <c r="D3720" s="127" t="n"/>
      <c r="E3720" s="114">
        <f>IF(F3720 &lt;&gt; "",VLOOKUP(F3720,CategoryLookup,2,FALSE), "")</f>
        <v/>
      </c>
      <c r="F3720" s="126" t="n"/>
      <c r="G3720" s="127" t="n"/>
      <c r="H3720" s="127" t="n"/>
      <c r="I3720" s="127" t="n"/>
      <c r="J3720" s="127" t="n"/>
      <c r="K3720" s="127" t="n"/>
      <c r="L3720" s="127" t="n"/>
      <c r="M3720" s="127" t="n"/>
      <c r="N3720" s="120" t="n"/>
      <c r="O3720" s="120" t="n"/>
      <c r="P3720" s="120" t="n"/>
      <c r="Q3720" s="120" t="n"/>
      <c r="R3720" s="121" t="n"/>
      <c r="S3720" s="121" t="n"/>
      <c r="T3720" s="121" t="n"/>
      <c r="U3720" s="121" t="n"/>
      <c r="V3720" s="117">
        <f>IF(P3720="NA","NA",IF(P3720&lt;&gt;"",TEXT(P3720-N3720,"[h].mm"),""))</f>
        <v/>
      </c>
      <c r="W3720" s="118">
        <f>IF(AND(R3720="",S3720=""),"",R3720+S3720)</f>
        <v/>
      </c>
      <c r="X3720" s="116">
        <f>IF(O3720&lt;&gt;"",DATE(YEAR(O3720), MONTH(O3720), DAY(O3720)),"")</f>
        <v/>
      </c>
      <c r="Y3720" s="122" t="n"/>
      <c r="Z3720" s="123" t="n"/>
      <c r="AA3720" s="117">
        <f>IF(F3720="Re-assigned","NA",IF(W3720="","",IF(W3720&gt;=VLOOKUP(D3720,SLAMatrix,3,FALSE),"Yes",IF(W3720&lt;VLOOKUP(D3720,SLAMatrix,2,FALSE),"No","Internal"))))</f>
        <v/>
      </c>
      <c r="AB3720" s="123" t="n"/>
      <c r="AC3720" s="123" t="n"/>
      <c r="AD3720" s="119" t="n"/>
      <c r="AE3720" s="125" t="n"/>
      <c r="AF3720" s="124">
        <f>MONTH(O3720)</f>
        <v/>
      </c>
      <c r="AG3720" s="124">
        <f>VLOOKUP(IFERROR(MID(AE3720,1,(FIND(",",AE3720,1)-1)),AE3720),Facility_Region_Mapping,2,FALSE)</f>
        <v/>
      </c>
      <c r="AH3720" s="124" t="n"/>
      <c r="AI3720" s="124">
        <f>IF(C3720&lt;&gt;"",IF(M3720="ESM User",getInterfaceName($C3720),"NA"),"")</f>
        <v/>
      </c>
      <c r="AJ3720" s="116">
        <f>IF(Q3720&lt;&gt;"",DATE(YEAR(Q3720), MONTH(Q3720), DAY(Q3720)),"")</f>
        <v/>
      </c>
      <c r="AK3720" s="130">
        <f>IF(Q3720&lt;&gt;0,Q3720-N3720,TODAY()-N3720)</f>
        <v/>
      </c>
      <c r="AL3720" s="112">
        <f>IF(F3720="Re-assigned",0,IF(H3720="Closed",0,IF(H3720="Service Restored",0,IF(H3720="",0,1))))</f>
        <v/>
      </c>
      <c r="AM3720" s="124">
        <f>IF(AL3720=0,"",IF(AK3720&gt;20.99,"Aged","Non-Aged"))</f>
        <v/>
      </c>
      <c r="AN3720" s="112">
        <f>IF(Q3720&lt;&gt;"",MONTH(Q3720),"")</f>
        <v/>
      </c>
      <c r="AO3720" s="112">
        <f>IFERROR(VALUE(V3720),0)</f>
        <v/>
      </c>
    </row>
    <row customFormat="1" customHeight="1" ht="29.25" r="3721" s="112" spans="1:41">
      <c r="A3721" s="127" t="n"/>
      <c r="B3721" s="113" t="n"/>
      <c r="C3721" s="127" t="n"/>
      <c r="D3721" s="127" t="n"/>
      <c r="E3721" s="114">
        <f>IF(F3721 &lt;&gt; "",VLOOKUP(F3721,CategoryLookup,2,FALSE), "")</f>
        <v/>
      </c>
      <c r="F3721" s="126" t="n"/>
      <c r="G3721" s="127" t="n"/>
      <c r="H3721" s="127" t="n"/>
      <c r="I3721" s="127" t="n"/>
      <c r="J3721" s="127" t="n"/>
      <c r="K3721" s="127" t="n"/>
      <c r="L3721" s="127" t="n"/>
      <c r="M3721" s="127" t="n"/>
      <c r="N3721" s="120" t="n"/>
      <c r="O3721" s="120" t="n"/>
      <c r="P3721" s="120" t="n"/>
      <c r="Q3721" s="120" t="n"/>
      <c r="R3721" s="121" t="n"/>
      <c r="S3721" s="121" t="n"/>
      <c r="T3721" s="121" t="n"/>
      <c r="U3721" s="121" t="n"/>
      <c r="V3721" s="117">
        <f>IF(P3721="NA","NA",IF(P3721&lt;&gt;"",TEXT(P3721-N3721,"[h].mm"),""))</f>
        <v/>
      </c>
      <c r="W3721" s="118">
        <f>IF(AND(R3721="",S3721=""),"",R3721+S3721)</f>
        <v/>
      </c>
      <c r="X3721" s="116">
        <f>IF(O3721&lt;&gt;"",DATE(YEAR(O3721), MONTH(O3721), DAY(O3721)),"")</f>
        <v/>
      </c>
      <c r="Y3721" s="122" t="n"/>
      <c r="Z3721" s="123" t="n"/>
      <c r="AA3721" s="117">
        <f>IF(F3721="Re-assigned","NA",IF(W3721="","",IF(W3721&gt;=VLOOKUP(D3721,SLAMatrix,3,FALSE),"Yes",IF(W3721&lt;VLOOKUP(D3721,SLAMatrix,2,FALSE),"No","Internal"))))</f>
        <v/>
      </c>
      <c r="AB3721" s="123" t="n"/>
      <c r="AC3721" s="123" t="n"/>
      <c r="AD3721" s="119" t="n"/>
      <c r="AE3721" s="125" t="n"/>
      <c r="AF3721" s="124">
        <f>MONTH(O3721)</f>
        <v/>
      </c>
      <c r="AG3721" s="124">
        <f>VLOOKUP(IFERROR(MID(AE3721,1,(FIND(",",AE3721,1)-1)),AE3721),Facility_Region_Mapping,2,FALSE)</f>
        <v/>
      </c>
      <c r="AH3721" s="124" t="n"/>
      <c r="AI3721" s="124">
        <f>IF(C3721&lt;&gt;"",IF(M3721="ESM User",getInterfaceName($C3721),"NA"),"")</f>
        <v/>
      </c>
      <c r="AJ3721" s="116">
        <f>IF(Q3721&lt;&gt;"",DATE(YEAR(Q3721), MONTH(Q3721), DAY(Q3721)),"")</f>
        <v/>
      </c>
      <c r="AK3721" s="130">
        <f>IF(Q3721&lt;&gt;0,Q3721-N3721,TODAY()-N3721)</f>
        <v/>
      </c>
      <c r="AL3721" s="112">
        <f>IF(F3721="Re-assigned",0,IF(H3721="Closed",0,IF(H3721="Service Restored",0,IF(H3721="",0,1))))</f>
        <v/>
      </c>
      <c r="AM3721" s="124">
        <f>IF(AL3721=0,"",IF(AK3721&gt;20.99,"Aged","Non-Aged"))</f>
        <v/>
      </c>
      <c r="AN3721" s="112">
        <f>IF(Q3721&lt;&gt;"",MONTH(Q3721),"")</f>
        <v/>
      </c>
      <c r="AO3721" s="112">
        <f>IFERROR(VALUE(V3721),0)</f>
        <v/>
      </c>
    </row>
    <row customFormat="1" customHeight="1" ht="29.25" r="3722" s="112" spans="1:41">
      <c r="A3722" s="127" t="n"/>
      <c r="B3722" s="113" t="n"/>
      <c r="C3722" s="127" t="n"/>
      <c r="D3722" s="127" t="n"/>
      <c r="E3722" s="114">
        <f>IF(F3722 &lt;&gt; "",VLOOKUP(F3722,CategoryLookup,2,FALSE), "")</f>
        <v/>
      </c>
      <c r="F3722" s="126" t="n"/>
      <c r="G3722" s="127" t="n"/>
      <c r="H3722" s="127" t="n"/>
      <c r="I3722" s="127" t="n"/>
      <c r="J3722" s="127" t="n"/>
      <c r="K3722" s="127" t="n"/>
      <c r="L3722" s="127" t="n"/>
      <c r="M3722" s="127" t="n"/>
      <c r="N3722" s="120" t="n"/>
      <c r="O3722" s="120" t="n"/>
      <c r="P3722" s="120" t="n"/>
      <c r="Q3722" s="120" t="n"/>
      <c r="R3722" s="121" t="n"/>
      <c r="S3722" s="121" t="n"/>
      <c r="T3722" s="121" t="n"/>
      <c r="U3722" s="121" t="n"/>
      <c r="V3722" s="117">
        <f>IF(P3722="NA","NA",IF(P3722&lt;&gt;"",TEXT(P3722-N3722,"[h].mm"),""))</f>
        <v/>
      </c>
      <c r="W3722" s="118">
        <f>IF(AND(R3722="",S3722=""),"",R3722+S3722)</f>
        <v/>
      </c>
      <c r="X3722" s="116">
        <f>IF(O3722&lt;&gt;"",DATE(YEAR(O3722), MONTH(O3722), DAY(O3722)),"")</f>
        <v/>
      </c>
      <c r="Y3722" s="122" t="n"/>
      <c r="Z3722" s="123" t="n"/>
      <c r="AA3722" s="117">
        <f>IF(F3722="Re-assigned","NA",IF(W3722="","",IF(W3722&gt;=VLOOKUP(D3722,SLAMatrix,3,FALSE),"Yes",IF(W3722&lt;VLOOKUP(D3722,SLAMatrix,2,FALSE),"No","Internal"))))</f>
        <v/>
      </c>
      <c r="AB3722" s="123" t="n"/>
      <c r="AC3722" s="123" t="n"/>
      <c r="AD3722" s="119" t="n"/>
      <c r="AE3722" s="125" t="n"/>
      <c r="AF3722" s="124">
        <f>MONTH(O3722)</f>
        <v/>
      </c>
      <c r="AG3722" s="124">
        <f>VLOOKUP(IFERROR(MID(AE3722,1,(FIND(",",AE3722,1)-1)),AE3722),Facility_Region_Mapping,2,FALSE)</f>
        <v/>
      </c>
      <c r="AH3722" s="124" t="n"/>
      <c r="AI3722" s="124">
        <f>IF(C3722&lt;&gt;"",IF(M3722="ESM User",getInterfaceName($C3722),"NA"),"")</f>
        <v/>
      </c>
      <c r="AJ3722" s="116">
        <f>IF(Q3722&lt;&gt;"",DATE(YEAR(Q3722), MONTH(Q3722), DAY(Q3722)),"")</f>
        <v/>
      </c>
      <c r="AK3722" s="130">
        <f>IF(Q3722&lt;&gt;0,Q3722-N3722,TODAY()-N3722)</f>
        <v/>
      </c>
      <c r="AL3722" s="112">
        <f>IF(F3722="Re-assigned",0,IF(H3722="Closed",0,IF(H3722="Service Restored",0,IF(H3722="",0,1))))</f>
        <v/>
      </c>
      <c r="AM3722" s="124">
        <f>IF(AL3722=0,"",IF(AK3722&gt;20.99,"Aged","Non-Aged"))</f>
        <v/>
      </c>
      <c r="AN3722" s="112">
        <f>IF(Q3722&lt;&gt;"",MONTH(Q3722),"")</f>
        <v/>
      </c>
      <c r="AO3722" s="112">
        <f>IFERROR(VALUE(V3722),0)</f>
        <v/>
      </c>
    </row>
    <row customFormat="1" customHeight="1" ht="29.25" r="3723" s="112" spans="1:41">
      <c r="A3723" s="127" t="n"/>
      <c r="B3723" s="113" t="n"/>
      <c r="C3723" s="127" t="n"/>
      <c r="D3723" s="127" t="n"/>
      <c r="E3723" s="114">
        <f>IF(F3723 &lt;&gt; "",VLOOKUP(F3723,CategoryLookup,2,FALSE), "")</f>
        <v/>
      </c>
      <c r="F3723" s="126" t="n"/>
      <c r="G3723" s="127" t="n"/>
      <c r="H3723" s="127" t="n"/>
      <c r="I3723" s="127" t="n"/>
      <c r="J3723" s="127" t="n"/>
      <c r="K3723" s="127" t="n"/>
      <c r="L3723" s="127" t="n"/>
      <c r="M3723" s="127" t="n"/>
      <c r="N3723" s="120" t="n"/>
      <c r="O3723" s="120" t="n"/>
      <c r="P3723" s="120" t="n"/>
      <c r="Q3723" s="120" t="n"/>
      <c r="R3723" s="121" t="n"/>
      <c r="S3723" s="121" t="n"/>
      <c r="T3723" s="121" t="n"/>
      <c r="U3723" s="121" t="n"/>
      <c r="V3723" s="117">
        <f>IF(P3723="NA","NA",IF(P3723&lt;&gt;"",TEXT(P3723-N3723,"[h].mm"),""))</f>
        <v/>
      </c>
      <c r="W3723" s="118">
        <f>IF(AND(R3723="",S3723=""),"",R3723+S3723)</f>
        <v/>
      </c>
      <c r="X3723" s="116">
        <f>IF(O3723&lt;&gt;"",DATE(YEAR(O3723), MONTH(O3723), DAY(O3723)),"")</f>
        <v/>
      </c>
      <c r="Y3723" s="122" t="n"/>
      <c r="Z3723" s="123" t="n"/>
      <c r="AA3723" s="117">
        <f>IF(F3723="Re-assigned","NA",IF(W3723="","",IF(W3723&gt;=VLOOKUP(D3723,SLAMatrix,3,FALSE),"Yes",IF(W3723&lt;VLOOKUP(D3723,SLAMatrix,2,FALSE),"No","Internal"))))</f>
        <v/>
      </c>
      <c r="AB3723" s="123" t="n"/>
      <c r="AC3723" s="123" t="n"/>
      <c r="AD3723" s="119" t="n"/>
      <c r="AE3723" s="125" t="n"/>
      <c r="AF3723" s="124">
        <f>MONTH(O3723)</f>
        <v/>
      </c>
      <c r="AG3723" s="124">
        <f>VLOOKUP(IFERROR(MID(AE3723,1,(FIND(",",AE3723,1)-1)),AE3723),Facility_Region_Mapping,2,FALSE)</f>
        <v/>
      </c>
      <c r="AH3723" s="124" t="n"/>
      <c r="AI3723" s="124">
        <f>IF(C3723&lt;&gt;"",IF(M3723="ESM User",getInterfaceName($C3723),"NA"),"")</f>
        <v/>
      </c>
      <c r="AJ3723" s="116">
        <f>IF(Q3723&lt;&gt;"",DATE(YEAR(Q3723), MONTH(Q3723), DAY(Q3723)),"")</f>
        <v/>
      </c>
      <c r="AK3723" s="130">
        <f>IF(Q3723&lt;&gt;0,Q3723-N3723,TODAY()-N3723)</f>
        <v/>
      </c>
      <c r="AL3723" s="112">
        <f>IF(F3723="Re-assigned",0,IF(H3723="Closed",0,IF(H3723="Service Restored",0,IF(H3723="",0,1))))</f>
        <v/>
      </c>
      <c r="AM3723" s="124">
        <f>IF(AL3723=0,"",IF(AK3723&gt;20.99,"Aged","Non-Aged"))</f>
        <v/>
      </c>
      <c r="AN3723" s="112">
        <f>IF(Q3723&lt;&gt;"",MONTH(Q3723),"")</f>
        <v/>
      </c>
      <c r="AO3723" s="112">
        <f>IFERROR(VALUE(V3723),0)</f>
        <v/>
      </c>
    </row>
    <row customFormat="1" customHeight="1" ht="29.25" r="3724" s="112" spans="1:41">
      <c r="A3724" s="127" t="n"/>
      <c r="B3724" s="113" t="n"/>
      <c r="C3724" s="127" t="n"/>
      <c r="D3724" s="127" t="n"/>
      <c r="E3724" s="114">
        <f>IF(F3724 &lt;&gt; "",VLOOKUP(F3724,CategoryLookup,2,FALSE), "")</f>
        <v/>
      </c>
      <c r="F3724" s="126" t="n"/>
      <c r="G3724" s="127" t="n"/>
      <c r="H3724" s="127" t="n"/>
      <c r="I3724" s="127" t="n"/>
      <c r="J3724" s="127" t="n"/>
      <c r="K3724" s="127" t="n"/>
      <c r="L3724" s="127" t="n"/>
      <c r="M3724" s="127" t="n"/>
      <c r="N3724" s="120" t="n"/>
      <c r="O3724" s="120" t="n"/>
      <c r="P3724" s="120" t="n"/>
      <c r="Q3724" s="120" t="n"/>
      <c r="R3724" s="121" t="n"/>
      <c r="S3724" s="121" t="n"/>
      <c r="T3724" s="121" t="n"/>
      <c r="U3724" s="121" t="n"/>
      <c r="V3724" s="117">
        <f>IF(P3724="NA","NA",IF(P3724&lt;&gt;"",TEXT(P3724-N3724,"[h].mm"),""))</f>
        <v/>
      </c>
      <c r="W3724" s="118">
        <f>IF(AND(R3724="",S3724=""),"",R3724+S3724)</f>
        <v/>
      </c>
      <c r="X3724" s="116">
        <f>IF(O3724&lt;&gt;"",DATE(YEAR(O3724), MONTH(O3724), DAY(O3724)),"")</f>
        <v/>
      </c>
      <c r="Y3724" s="122" t="n"/>
      <c r="Z3724" s="123" t="n"/>
      <c r="AA3724" s="117">
        <f>IF(F3724="Re-assigned","NA",IF(W3724="","",IF(W3724&gt;=VLOOKUP(D3724,SLAMatrix,3,FALSE),"Yes",IF(W3724&lt;VLOOKUP(D3724,SLAMatrix,2,FALSE),"No","Internal"))))</f>
        <v/>
      </c>
      <c r="AB3724" s="123" t="n"/>
      <c r="AC3724" s="123" t="n"/>
      <c r="AD3724" s="119" t="n"/>
      <c r="AE3724" s="125" t="n"/>
      <c r="AF3724" s="124">
        <f>MONTH(O3724)</f>
        <v/>
      </c>
      <c r="AG3724" s="124">
        <f>VLOOKUP(IFERROR(MID(AE3724,1,(FIND(",",AE3724,1)-1)),AE3724),Facility_Region_Mapping,2,FALSE)</f>
        <v/>
      </c>
      <c r="AH3724" s="124" t="n"/>
      <c r="AI3724" s="124">
        <f>IF(C3724&lt;&gt;"",IF(M3724="ESM User",getInterfaceName($C3724),"NA"),"")</f>
        <v/>
      </c>
      <c r="AJ3724" s="116">
        <f>IF(Q3724&lt;&gt;"",DATE(YEAR(Q3724), MONTH(Q3724), DAY(Q3724)),"")</f>
        <v/>
      </c>
      <c r="AK3724" s="130">
        <f>IF(Q3724&lt;&gt;0,Q3724-N3724,TODAY()-N3724)</f>
        <v/>
      </c>
      <c r="AL3724" s="112">
        <f>IF(F3724="Re-assigned",0,IF(H3724="Closed",0,IF(H3724="Service Restored",0,IF(H3724="",0,1))))</f>
        <v/>
      </c>
      <c r="AM3724" s="124">
        <f>IF(AL3724=0,"",IF(AK3724&gt;20.99,"Aged","Non-Aged"))</f>
        <v/>
      </c>
      <c r="AN3724" s="112">
        <f>IF(Q3724&lt;&gt;"",MONTH(Q3724),"")</f>
        <v/>
      </c>
      <c r="AO3724" s="112">
        <f>IFERROR(VALUE(V3724),0)</f>
        <v/>
      </c>
    </row>
    <row customFormat="1" customHeight="1" ht="29.25" r="3725" s="112" spans="1:41">
      <c r="A3725" s="127" t="n"/>
      <c r="B3725" s="113" t="n"/>
      <c r="C3725" s="127" t="n"/>
      <c r="D3725" s="127" t="n"/>
      <c r="E3725" s="114">
        <f>IF(F3725 &lt;&gt; "",VLOOKUP(F3725,CategoryLookup,2,FALSE), "")</f>
        <v/>
      </c>
      <c r="F3725" s="126" t="n"/>
      <c r="G3725" s="127" t="n"/>
      <c r="H3725" s="127" t="n"/>
      <c r="I3725" s="127" t="n"/>
      <c r="J3725" s="127" t="n"/>
      <c r="K3725" s="127" t="n"/>
      <c r="L3725" s="127" t="n"/>
      <c r="M3725" s="127" t="n"/>
      <c r="N3725" s="120" t="n"/>
      <c r="O3725" s="120" t="n"/>
      <c r="P3725" s="120" t="n"/>
      <c r="Q3725" s="120" t="n"/>
      <c r="R3725" s="121" t="n"/>
      <c r="S3725" s="121" t="n"/>
      <c r="T3725" s="121" t="n"/>
      <c r="U3725" s="121" t="n"/>
      <c r="V3725" s="117">
        <f>IF(P3725="NA","NA",IF(P3725&lt;&gt;"",TEXT(P3725-N3725,"[h].mm"),""))</f>
        <v/>
      </c>
      <c r="W3725" s="118">
        <f>IF(AND(R3725="",S3725=""),"",R3725+S3725)</f>
        <v/>
      </c>
      <c r="X3725" s="116">
        <f>IF(O3725&lt;&gt;"",DATE(YEAR(O3725), MONTH(O3725), DAY(O3725)),"")</f>
        <v/>
      </c>
      <c r="Y3725" s="122" t="n"/>
      <c r="Z3725" s="123" t="n"/>
      <c r="AA3725" s="117">
        <f>IF(F3725="Re-assigned","NA",IF(W3725="","",IF(W3725&gt;=VLOOKUP(D3725,SLAMatrix,3,FALSE),"Yes",IF(W3725&lt;VLOOKUP(D3725,SLAMatrix,2,FALSE),"No","Internal"))))</f>
        <v/>
      </c>
      <c r="AB3725" s="123" t="n"/>
      <c r="AC3725" s="123" t="n"/>
      <c r="AD3725" s="119" t="n"/>
      <c r="AE3725" s="125" t="n"/>
      <c r="AF3725" s="124">
        <f>MONTH(O3725)</f>
        <v/>
      </c>
      <c r="AG3725" s="124">
        <f>VLOOKUP(IFERROR(MID(AE3725,1,(FIND(",",AE3725,1)-1)),AE3725),Facility_Region_Mapping,2,FALSE)</f>
        <v/>
      </c>
      <c r="AH3725" s="124" t="n"/>
      <c r="AI3725" s="124">
        <f>IF(C3725&lt;&gt;"",IF(M3725="ESM User",getInterfaceName($C3725),"NA"),"")</f>
        <v/>
      </c>
      <c r="AJ3725" s="116">
        <f>IF(Q3725&lt;&gt;"",DATE(YEAR(Q3725), MONTH(Q3725), DAY(Q3725)),"")</f>
        <v/>
      </c>
      <c r="AK3725" s="130">
        <f>IF(Q3725&lt;&gt;0,Q3725-N3725,TODAY()-N3725)</f>
        <v/>
      </c>
      <c r="AL3725" s="112">
        <f>IF(F3725="Re-assigned",0,IF(H3725="Closed",0,IF(H3725="Service Restored",0,IF(H3725="",0,1))))</f>
        <v/>
      </c>
      <c r="AM3725" s="124">
        <f>IF(AL3725=0,"",IF(AK3725&gt;20.99,"Aged","Non-Aged"))</f>
        <v/>
      </c>
      <c r="AN3725" s="112">
        <f>IF(Q3725&lt;&gt;"",MONTH(Q3725),"")</f>
        <v/>
      </c>
      <c r="AO3725" s="112">
        <f>IFERROR(VALUE(V3725),0)</f>
        <v/>
      </c>
    </row>
    <row customFormat="1" customHeight="1" ht="29.25" r="3726" s="112" spans="1:41">
      <c r="A3726" s="127" t="n"/>
      <c r="B3726" s="113" t="n"/>
      <c r="C3726" s="127" t="n"/>
      <c r="D3726" s="127" t="n"/>
      <c r="E3726" s="114">
        <f>IF(F3726 &lt;&gt; "",VLOOKUP(F3726,CategoryLookup,2,FALSE), "")</f>
        <v/>
      </c>
      <c r="F3726" s="126" t="n"/>
      <c r="G3726" s="127" t="n"/>
      <c r="H3726" s="127" t="n"/>
      <c r="I3726" s="127" t="n"/>
      <c r="J3726" s="127" t="n"/>
      <c r="K3726" s="127" t="n"/>
      <c r="L3726" s="127" t="n"/>
      <c r="M3726" s="127" t="n"/>
      <c r="N3726" s="120" t="n"/>
      <c r="O3726" s="120" t="n"/>
      <c r="P3726" s="120" t="n"/>
      <c r="Q3726" s="120" t="n"/>
      <c r="R3726" s="121" t="n"/>
      <c r="S3726" s="121" t="n"/>
      <c r="T3726" s="121" t="n"/>
      <c r="U3726" s="121" t="n"/>
      <c r="V3726" s="117">
        <f>IF(P3726="NA","NA",IF(P3726&lt;&gt;"",TEXT(P3726-N3726,"[h].mm"),""))</f>
        <v/>
      </c>
      <c r="W3726" s="118">
        <f>IF(AND(R3726="",S3726=""),"",R3726+S3726)</f>
        <v/>
      </c>
      <c r="X3726" s="116">
        <f>IF(O3726&lt;&gt;"",DATE(YEAR(O3726), MONTH(O3726), DAY(O3726)),"")</f>
        <v/>
      </c>
      <c r="Y3726" s="122" t="n"/>
      <c r="Z3726" s="123" t="n"/>
      <c r="AA3726" s="117">
        <f>IF(F3726="Re-assigned","NA",IF(W3726="","",IF(W3726&gt;=VLOOKUP(D3726,SLAMatrix,3,FALSE),"Yes",IF(W3726&lt;VLOOKUP(D3726,SLAMatrix,2,FALSE),"No","Internal"))))</f>
        <v/>
      </c>
      <c r="AB3726" s="123" t="n"/>
      <c r="AC3726" s="123" t="n"/>
      <c r="AD3726" s="119" t="n"/>
      <c r="AE3726" s="125" t="n"/>
      <c r="AF3726" s="124">
        <f>MONTH(O3726)</f>
        <v/>
      </c>
      <c r="AG3726" s="124">
        <f>VLOOKUP(IFERROR(MID(AE3726,1,(FIND(",",AE3726,1)-1)),AE3726),Facility_Region_Mapping,2,FALSE)</f>
        <v/>
      </c>
      <c r="AH3726" s="124" t="n"/>
      <c r="AI3726" s="124">
        <f>IF(C3726&lt;&gt;"",IF(M3726="ESM User",getInterfaceName($C3726),"NA"),"")</f>
        <v/>
      </c>
      <c r="AJ3726" s="116">
        <f>IF(Q3726&lt;&gt;"",DATE(YEAR(Q3726), MONTH(Q3726), DAY(Q3726)),"")</f>
        <v/>
      </c>
      <c r="AK3726" s="130">
        <f>IF(Q3726&lt;&gt;0,Q3726-N3726,TODAY()-N3726)</f>
        <v/>
      </c>
      <c r="AL3726" s="112">
        <f>IF(F3726="Re-assigned",0,IF(H3726="Closed",0,IF(H3726="Service Restored",0,IF(H3726="",0,1))))</f>
        <v/>
      </c>
      <c r="AM3726" s="124">
        <f>IF(AL3726=0,"",IF(AK3726&gt;20.99,"Aged","Non-Aged"))</f>
        <v/>
      </c>
      <c r="AN3726" s="112">
        <f>IF(Q3726&lt;&gt;"",MONTH(Q3726),"")</f>
        <v/>
      </c>
      <c r="AO3726" s="112">
        <f>IFERROR(VALUE(V3726),0)</f>
        <v/>
      </c>
    </row>
    <row customFormat="1" customHeight="1" ht="29.25" r="3727" s="112" spans="1:41">
      <c r="A3727" s="127" t="n"/>
      <c r="B3727" s="113" t="n"/>
      <c r="C3727" s="127" t="n"/>
      <c r="D3727" s="127" t="n"/>
      <c r="E3727" s="114">
        <f>IF(F3727 &lt;&gt; "",VLOOKUP(F3727,CategoryLookup,2,FALSE), "")</f>
        <v/>
      </c>
      <c r="F3727" s="126" t="n"/>
      <c r="G3727" s="127" t="n"/>
      <c r="H3727" s="127" t="n"/>
      <c r="I3727" s="127" t="n"/>
      <c r="J3727" s="127" t="n"/>
      <c r="K3727" s="127" t="n"/>
      <c r="L3727" s="127" t="n"/>
      <c r="M3727" s="127" t="n"/>
      <c r="N3727" s="120" t="n"/>
      <c r="O3727" s="120" t="n"/>
      <c r="P3727" s="120" t="n"/>
      <c r="Q3727" s="120" t="n"/>
      <c r="R3727" s="121" t="n"/>
      <c r="S3727" s="121" t="n"/>
      <c r="T3727" s="121" t="n"/>
      <c r="U3727" s="121" t="n"/>
      <c r="V3727" s="117">
        <f>IF(P3727="NA","NA",IF(P3727&lt;&gt;"",TEXT(P3727-N3727,"[h].mm"),""))</f>
        <v/>
      </c>
      <c r="W3727" s="118">
        <f>IF(AND(R3727="",S3727=""),"",R3727+S3727)</f>
        <v/>
      </c>
      <c r="X3727" s="116">
        <f>IF(O3727&lt;&gt;"",DATE(YEAR(O3727), MONTH(O3727), DAY(O3727)),"")</f>
        <v/>
      </c>
      <c r="Y3727" s="122" t="n"/>
      <c r="Z3727" s="123" t="n"/>
      <c r="AA3727" s="117">
        <f>IF(F3727="Re-assigned","NA",IF(W3727="","",IF(W3727&gt;=VLOOKUP(D3727,SLAMatrix,3,FALSE),"Yes",IF(W3727&lt;VLOOKUP(D3727,SLAMatrix,2,FALSE),"No","Internal"))))</f>
        <v/>
      </c>
      <c r="AB3727" s="123" t="n"/>
      <c r="AC3727" s="123" t="n"/>
      <c r="AD3727" s="119" t="n"/>
      <c r="AE3727" s="125" t="n"/>
      <c r="AF3727" s="124">
        <f>MONTH(O3727)</f>
        <v/>
      </c>
      <c r="AG3727" s="124">
        <f>VLOOKUP(IFERROR(MID(AE3727,1,(FIND(",",AE3727,1)-1)),AE3727),Facility_Region_Mapping,2,FALSE)</f>
        <v/>
      </c>
      <c r="AH3727" s="124" t="n"/>
      <c r="AI3727" s="124">
        <f>IF(C3727&lt;&gt;"",IF(M3727="ESM User",getInterfaceName($C3727),"NA"),"")</f>
        <v/>
      </c>
      <c r="AJ3727" s="116">
        <f>IF(Q3727&lt;&gt;"",DATE(YEAR(Q3727), MONTH(Q3727), DAY(Q3727)),"")</f>
        <v/>
      </c>
      <c r="AK3727" s="130">
        <f>IF(Q3727&lt;&gt;0,Q3727-N3727,TODAY()-N3727)</f>
        <v/>
      </c>
      <c r="AL3727" s="112">
        <f>IF(F3727="Re-assigned",0,IF(H3727="Closed",0,IF(H3727="Service Restored",0,IF(H3727="",0,1))))</f>
        <v/>
      </c>
      <c r="AM3727" s="124">
        <f>IF(AL3727=0,"",IF(AK3727&gt;20.99,"Aged","Non-Aged"))</f>
        <v/>
      </c>
      <c r="AN3727" s="112">
        <f>IF(Q3727&lt;&gt;"",MONTH(Q3727),"")</f>
        <v/>
      </c>
      <c r="AO3727" s="112">
        <f>IFERROR(VALUE(V3727),0)</f>
        <v/>
      </c>
    </row>
    <row customFormat="1" customHeight="1" ht="29.25" r="3728" s="112" spans="1:41">
      <c r="A3728" s="127" t="n"/>
      <c r="B3728" s="113" t="n"/>
      <c r="C3728" s="127" t="n"/>
      <c r="D3728" s="127" t="n"/>
      <c r="E3728" s="114">
        <f>IF(F3728 &lt;&gt; "",VLOOKUP(F3728,CategoryLookup,2,FALSE), "")</f>
        <v/>
      </c>
      <c r="F3728" s="126" t="n"/>
      <c r="G3728" s="127" t="n"/>
      <c r="H3728" s="127" t="n"/>
      <c r="I3728" s="127" t="n"/>
      <c r="J3728" s="127" t="n"/>
      <c r="K3728" s="127" t="n"/>
      <c r="L3728" s="127" t="n"/>
      <c r="M3728" s="127" t="n"/>
      <c r="N3728" s="120" t="n"/>
      <c r="O3728" s="120" t="n"/>
      <c r="P3728" s="120" t="n"/>
      <c r="Q3728" s="120" t="n"/>
      <c r="R3728" s="121" t="n"/>
      <c r="S3728" s="121" t="n"/>
      <c r="T3728" s="121" t="n"/>
      <c r="U3728" s="121" t="n"/>
      <c r="V3728" s="117">
        <f>IF(P3728="NA","NA",IF(P3728&lt;&gt;"",TEXT(P3728-N3728,"[h].mm"),""))</f>
        <v/>
      </c>
      <c r="W3728" s="118">
        <f>IF(AND(R3728="",S3728=""),"",R3728+S3728)</f>
        <v/>
      </c>
      <c r="X3728" s="116">
        <f>IF(O3728&lt;&gt;"",DATE(YEAR(O3728), MONTH(O3728), DAY(O3728)),"")</f>
        <v/>
      </c>
      <c r="Y3728" s="122" t="n"/>
      <c r="Z3728" s="123" t="n"/>
      <c r="AA3728" s="117">
        <f>IF(F3728="Re-assigned","NA",IF(W3728="","",IF(W3728&gt;=VLOOKUP(D3728,SLAMatrix,3,FALSE),"Yes",IF(W3728&lt;VLOOKUP(D3728,SLAMatrix,2,FALSE),"No","Internal"))))</f>
        <v/>
      </c>
      <c r="AB3728" s="123" t="n"/>
      <c r="AC3728" s="123" t="n"/>
      <c r="AD3728" s="119" t="n"/>
      <c r="AE3728" s="125" t="n"/>
      <c r="AF3728" s="124">
        <f>MONTH(O3728)</f>
        <v/>
      </c>
      <c r="AG3728" s="124">
        <f>VLOOKUP(IFERROR(MID(AE3728,1,(FIND(",",AE3728,1)-1)),AE3728),Facility_Region_Mapping,2,FALSE)</f>
        <v/>
      </c>
      <c r="AH3728" s="124" t="n"/>
      <c r="AI3728" s="124">
        <f>IF(C3728&lt;&gt;"",IF(M3728="ESM User",getInterfaceName($C3728),"NA"),"")</f>
        <v/>
      </c>
      <c r="AJ3728" s="116">
        <f>IF(Q3728&lt;&gt;"",DATE(YEAR(Q3728), MONTH(Q3728), DAY(Q3728)),"")</f>
        <v/>
      </c>
      <c r="AK3728" s="130">
        <f>IF(Q3728&lt;&gt;0,Q3728-N3728,TODAY()-N3728)</f>
        <v/>
      </c>
      <c r="AL3728" s="112">
        <f>IF(F3728="Re-assigned",0,IF(H3728="Closed",0,IF(H3728="Service Restored",0,IF(H3728="",0,1))))</f>
        <v/>
      </c>
      <c r="AM3728" s="124">
        <f>IF(AL3728=0,"",IF(AK3728&gt;20.99,"Aged","Non-Aged"))</f>
        <v/>
      </c>
      <c r="AN3728" s="112">
        <f>IF(Q3728&lt;&gt;"",MONTH(Q3728),"")</f>
        <v/>
      </c>
      <c r="AO3728" s="112">
        <f>IFERROR(VALUE(V3728),0)</f>
        <v/>
      </c>
    </row>
    <row customFormat="1" customHeight="1" ht="29.25" r="3729" s="112" spans="1:41">
      <c r="A3729" s="127" t="n"/>
      <c r="B3729" s="113" t="n"/>
      <c r="C3729" s="127" t="n"/>
      <c r="D3729" s="127" t="n"/>
      <c r="E3729" s="114">
        <f>IF(F3729 &lt;&gt; "",VLOOKUP(F3729,CategoryLookup,2,FALSE), "")</f>
        <v/>
      </c>
      <c r="F3729" s="126" t="n"/>
      <c r="G3729" s="127" t="n"/>
      <c r="H3729" s="127" t="n"/>
      <c r="I3729" s="127" t="n"/>
      <c r="J3729" s="127" t="n"/>
      <c r="K3729" s="127" t="n"/>
      <c r="L3729" s="127" t="n"/>
      <c r="M3729" s="127" t="n"/>
      <c r="N3729" s="120" t="n"/>
      <c r="O3729" s="120" t="n"/>
      <c r="P3729" s="120" t="n"/>
      <c r="Q3729" s="120" t="n"/>
      <c r="R3729" s="121" t="n"/>
      <c r="S3729" s="121" t="n"/>
      <c r="T3729" s="121" t="n"/>
      <c r="U3729" s="121" t="n"/>
      <c r="V3729" s="117">
        <f>IF(P3729="NA","NA",IF(P3729&lt;&gt;"",TEXT(P3729-N3729,"[h].mm"),""))</f>
        <v/>
      </c>
      <c r="W3729" s="118">
        <f>IF(AND(R3729="",S3729=""),"",R3729+S3729)</f>
        <v/>
      </c>
      <c r="X3729" s="116">
        <f>IF(O3729&lt;&gt;"",DATE(YEAR(O3729), MONTH(O3729), DAY(O3729)),"")</f>
        <v/>
      </c>
      <c r="Y3729" s="122" t="n"/>
      <c r="Z3729" s="123" t="n"/>
      <c r="AA3729" s="117">
        <f>IF(F3729="Re-assigned","NA",IF(W3729="","",IF(W3729&gt;=VLOOKUP(D3729,SLAMatrix,3,FALSE),"Yes",IF(W3729&lt;VLOOKUP(D3729,SLAMatrix,2,FALSE),"No","Internal"))))</f>
        <v/>
      </c>
      <c r="AB3729" s="123" t="n"/>
      <c r="AC3729" s="123" t="n"/>
      <c r="AD3729" s="119" t="n"/>
      <c r="AE3729" s="125" t="n"/>
      <c r="AF3729" s="124">
        <f>MONTH(O3729)</f>
        <v/>
      </c>
      <c r="AG3729" s="124">
        <f>VLOOKUP(IFERROR(MID(AE3729,1,(FIND(",",AE3729,1)-1)),AE3729),Facility_Region_Mapping,2,FALSE)</f>
        <v/>
      </c>
      <c r="AH3729" s="124" t="n"/>
      <c r="AI3729" s="124">
        <f>IF(C3729&lt;&gt;"",IF(M3729="ESM User",getInterfaceName($C3729),"NA"),"")</f>
        <v/>
      </c>
      <c r="AJ3729" s="116">
        <f>IF(Q3729&lt;&gt;"",DATE(YEAR(Q3729), MONTH(Q3729), DAY(Q3729)),"")</f>
        <v/>
      </c>
      <c r="AK3729" s="130">
        <f>IF(Q3729&lt;&gt;0,Q3729-N3729,TODAY()-N3729)</f>
        <v/>
      </c>
      <c r="AL3729" s="112">
        <f>IF(F3729="Re-assigned",0,IF(H3729="Closed",0,IF(H3729="Service Restored",0,IF(H3729="",0,1))))</f>
        <v/>
      </c>
      <c r="AM3729" s="124">
        <f>IF(AL3729=0,"",IF(AK3729&gt;20.99,"Aged","Non-Aged"))</f>
        <v/>
      </c>
      <c r="AN3729" s="112">
        <f>IF(Q3729&lt;&gt;"",MONTH(Q3729),"")</f>
        <v/>
      </c>
      <c r="AO3729" s="112">
        <f>IFERROR(VALUE(V3729),0)</f>
        <v/>
      </c>
    </row>
    <row customFormat="1" customHeight="1" ht="29.25" r="3730" s="112" spans="1:41">
      <c r="A3730" s="127" t="n"/>
      <c r="B3730" s="113" t="n"/>
      <c r="C3730" s="127" t="n"/>
      <c r="D3730" s="127" t="n"/>
      <c r="E3730" s="114">
        <f>IF(F3730 &lt;&gt; "",VLOOKUP(F3730,CategoryLookup,2,FALSE), "")</f>
        <v/>
      </c>
      <c r="F3730" s="126" t="n"/>
      <c r="G3730" s="127" t="n"/>
      <c r="H3730" s="127" t="n"/>
      <c r="I3730" s="127" t="n"/>
      <c r="J3730" s="127" t="n"/>
      <c r="K3730" s="127" t="n"/>
      <c r="L3730" s="127" t="n"/>
      <c r="M3730" s="127" t="n"/>
      <c r="N3730" s="120" t="n"/>
      <c r="O3730" s="120" t="n"/>
      <c r="P3730" s="120" t="n"/>
      <c r="Q3730" s="120" t="n"/>
      <c r="R3730" s="121" t="n"/>
      <c r="S3730" s="121" t="n"/>
      <c r="T3730" s="121" t="n"/>
      <c r="U3730" s="121" t="n"/>
      <c r="V3730" s="117">
        <f>IF(P3730="NA","NA",IF(P3730&lt;&gt;"",TEXT(P3730-N3730,"[h].mm"),""))</f>
        <v/>
      </c>
      <c r="W3730" s="118">
        <f>IF(AND(R3730="",S3730=""),"",R3730+S3730)</f>
        <v/>
      </c>
      <c r="X3730" s="116">
        <f>IF(O3730&lt;&gt;"",DATE(YEAR(O3730), MONTH(O3730), DAY(O3730)),"")</f>
        <v/>
      </c>
      <c r="Y3730" s="122" t="n"/>
      <c r="Z3730" s="123" t="n"/>
      <c r="AA3730" s="117">
        <f>IF(F3730="Re-assigned","NA",IF(W3730="","",IF(W3730&gt;=VLOOKUP(D3730,SLAMatrix,3,FALSE),"Yes",IF(W3730&lt;VLOOKUP(D3730,SLAMatrix,2,FALSE),"No","Internal"))))</f>
        <v/>
      </c>
      <c r="AB3730" s="123" t="n"/>
      <c r="AC3730" s="123" t="n"/>
      <c r="AD3730" s="119" t="n"/>
      <c r="AE3730" s="125" t="n"/>
      <c r="AF3730" s="124">
        <f>MONTH(O3730)</f>
        <v/>
      </c>
      <c r="AG3730" s="124">
        <f>VLOOKUP(IFERROR(MID(AE3730,1,(FIND(",",AE3730,1)-1)),AE3730),Facility_Region_Mapping,2,FALSE)</f>
        <v/>
      </c>
      <c r="AH3730" s="124" t="n"/>
      <c r="AI3730" s="124">
        <f>IF(C3730&lt;&gt;"",IF(M3730="ESM User",getInterfaceName($C3730),"NA"),"")</f>
        <v/>
      </c>
      <c r="AJ3730" s="116">
        <f>IF(Q3730&lt;&gt;"",DATE(YEAR(Q3730), MONTH(Q3730), DAY(Q3730)),"")</f>
        <v/>
      </c>
      <c r="AK3730" s="130">
        <f>IF(Q3730&lt;&gt;0,Q3730-N3730,TODAY()-N3730)</f>
        <v/>
      </c>
      <c r="AL3730" s="112">
        <f>IF(F3730="Re-assigned",0,IF(H3730="Closed",0,IF(H3730="Service Restored",0,IF(H3730="",0,1))))</f>
        <v/>
      </c>
      <c r="AM3730" s="124">
        <f>IF(AL3730=0,"",IF(AK3730&gt;20.99,"Aged","Non-Aged"))</f>
        <v/>
      </c>
      <c r="AN3730" s="112">
        <f>IF(Q3730&lt;&gt;"",MONTH(Q3730),"")</f>
        <v/>
      </c>
      <c r="AO3730" s="112">
        <f>IFERROR(VALUE(V3730),0)</f>
        <v/>
      </c>
    </row>
    <row customFormat="1" customHeight="1" ht="29.25" r="3731" s="112" spans="1:41">
      <c r="A3731" s="127" t="n"/>
      <c r="B3731" s="113" t="n"/>
      <c r="C3731" s="127" t="n"/>
      <c r="D3731" s="127" t="n"/>
      <c r="E3731" s="114">
        <f>IF(F3731 &lt;&gt; "",VLOOKUP(F3731,CategoryLookup,2,FALSE), "")</f>
        <v/>
      </c>
      <c r="F3731" s="126" t="n"/>
      <c r="G3731" s="127" t="n"/>
      <c r="H3731" s="127" t="n"/>
      <c r="I3731" s="127" t="n"/>
      <c r="J3731" s="127" t="n"/>
      <c r="K3731" s="127" t="n"/>
      <c r="L3731" s="127" t="n"/>
      <c r="M3731" s="127" t="n"/>
      <c r="N3731" s="120" t="n"/>
      <c r="O3731" s="120" t="n"/>
      <c r="P3731" s="120" t="n"/>
      <c r="Q3731" s="120" t="n"/>
      <c r="R3731" s="121" t="n"/>
      <c r="S3731" s="121" t="n"/>
      <c r="T3731" s="121" t="n"/>
      <c r="U3731" s="121" t="n"/>
      <c r="V3731" s="117">
        <f>IF(P3731="NA","NA",IF(P3731&lt;&gt;"",TEXT(P3731-N3731,"[h].mm"),""))</f>
        <v/>
      </c>
      <c r="W3731" s="118">
        <f>IF(AND(R3731="",S3731=""),"",R3731+S3731)</f>
        <v/>
      </c>
      <c r="X3731" s="116">
        <f>IF(O3731&lt;&gt;"",DATE(YEAR(O3731), MONTH(O3731), DAY(O3731)),"")</f>
        <v/>
      </c>
      <c r="Y3731" s="122" t="n"/>
      <c r="Z3731" s="123" t="n"/>
      <c r="AA3731" s="117">
        <f>IF(F3731="Re-assigned","NA",IF(W3731="","",IF(W3731&gt;=VLOOKUP(D3731,SLAMatrix,3,FALSE),"Yes",IF(W3731&lt;VLOOKUP(D3731,SLAMatrix,2,FALSE),"No","Internal"))))</f>
        <v/>
      </c>
      <c r="AB3731" s="123" t="n"/>
      <c r="AC3731" s="123" t="n"/>
      <c r="AD3731" s="119" t="n"/>
      <c r="AE3731" s="125" t="n"/>
      <c r="AF3731" s="124">
        <f>MONTH(O3731)</f>
        <v/>
      </c>
      <c r="AG3731" s="124">
        <f>VLOOKUP(IFERROR(MID(AE3731,1,(FIND(",",AE3731,1)-1)),AE3731),Facility_Region_Mapping,2,FALSE)</f>
        <v/>
      </c>
      <c r="AH3731" s="124" t="n"/>
      <c r="AI3731" s="124">
        <f>IF(C3731&lt;&gt;"",IF(M3731="ESM User",getInterfaceName($C3731),"NA"),"")</f>
        <v/>
      </c>
      <c r="AJ3731" s="116">
        <f>IF(Q3731&lt;&gt;"",DATE(YEAR(Q3731), MONTH(Q3731), DAY(Q3731)),"")</f>
        <v/>
      </c>
      <c r="AK3731" s="130">
        <f>IF(Q3731&lt;&gt;0,Q3731-N3731,TODAY()-N3731)</f>
        <v/>
      </c>
      <c r="AL3731" s="112">
        <f>IF(F3731="Re-assigned",0,IF(H3731="Closed",0,IF(H3731="Service Restored",0,IF(H3731="",0,1))))</f>
        <v/>
      </c>
      <c r="AM3731" s="124">
        <f>IF(AL3731=0,"",IF(AK3731&gt;20.99,"Aged","Non-Aged"))</f>
        <v/>
      </c>
      <c r="AN3731" s="112">
        <f>IF(Q3731&lt;&gt;"",MONTH(Q3731),"")</f>
        <v/>
      </c>
      <c r="AO3731" s="112">
        <f>IFERROR(VALUE(V3731),0)</f>
        <v/>
      </c>
    </row>
    <row customFormat="1" customHeight="1" ht="29.25" r="3732" s="112" spans="1:41">
      <c r="A3732" s="127" t="n"/>
      <c r="B3732" s="113" t="n"/>
      <c r="C3732" s="127" t="n"/>
      <c r="D3732" s="127" t="n"/>
      <c r="E3732" s="114">
        <f>IF(F3732 &lt;&gt; "",VLOOKUP(F3732,CategoryLookup,2,FALSE), "")</f>
        <v/>
      </c>
      <c r="F3732" s="126" t="n"/>
      <c r="G3732" s="127" t="n"/>
      <c r="H3732" s="127" t="n"/>
      <c r="I3732" s="127" t="n"/>
      <c r="J3732" s="127" t="n"/>
      <c r="K3732" s="127" t="n"/>
      <c r="L3732" s="127" t="n"/>
      <c r="M3732" s="127" t="n"/>
      <c r="N3732" s="120" t="n"/>
      <c r="O3732" s="120" t="n"/>
      <c r="P3732" s="120" t="n"/>
      <c r="Q3732" s="120" t="n"/>
      <c r="R3732" s="121" t="n"/>
      <c r="S3732" s="121" t="n"/>
      <c r="T3732" s="121" t="n"/>
      <c r="U3732" s="121" t="n"/>
      <c r="V3732" s="117">
        <f>IF(P3732="NA","NA",IF(P3732&lt;&gt;"",TEXT(P3732-N3732,"[h].mm"),""))</f>
        <v/>
      </c>
      <c r="W3732" s="118">
        <f>IF(AND(R3732="",S3732=""),"",R3732+S3732)</f>
        <v/>
      </c>
      <c r="X3732" s="116">
        <f>IF(O3732&lt;&gt;"",DATE(YEAR(O3732), MONTH(O3732), DAY(O3732)),"")</f>
        <v/>
      </c>
      <c r="Y3732" s="122" t="n"/>
      <c r="Z3732" s="123" t="n"/>
      <c r="AA3732" s="117">
        <f>IF(F3732="Re-assigned","NA",IF(W3732="","",IF(W3732&gt;=VLOOKUP(D3732,SLAMatrix,3,FALSE),"Yes",IF(W3732&lt;VLOOKUP(D3732,SLAMatrix,2,FALSE),"No","Internal"))))</f>
        <v/>
      </c>
      <c r="AB3732" s="123" t="n"/>
      <c r="AC3732" s="123" t="n"/>
      <c r="AD3732" s="119" t="n"/>
      <c r="AE3732" s="125" t="n"/>
      <c r="AF3732" s="124">
        <f>MONTH(O3732)</f>
        <v/>
      </c>
      <c r="AG3732" s="124">
        <f>VLOOKUP(IFERROR(MID(AE3732,1,(FIND(",",AE3732,1)-1)),AE3732),Facility_Region_Mapping,2,FALSE)</f>
        <v/>
      </c>
      <c r="AH3732" s="124" t="n"/>
      <c r="AI3732" s="124">
        <f>IF(C3732&lt;&gt;"",IF(M3732="ESM User",getInterfaceName($C3732),"NA"),"")</f>
        <v/>
      </c>
      <c r="AJ3732" s="116">
        <f>IF(Q3732&lt;&gt;"",DATE(YEAR(Q3732), MONTH(Q3732), DAY(Q3732)),"")</f>
        <v/>
      </c>
      <c r="AK3732" s="130">
        <f>IF(Q3732&lt;&gt;0,Q3732-N3732,TODAY()-N3732)</f>
        <v/>
      </c>
      <c r="AL3732" s="112">
        <f>IF(F3732="Re-assigned",0,IF(H3732="Closed",0,IF(H3732="Service Restored",0,IF(H3732="",0,1))))</f>
        <v/>
      </c>
      <c r="AM3732" s="124">
        <f>IF(AL3732=0,"",IF(AK3732&gt;20.99,"Aged","Non-Aged"))</f>
        <v/>
      </c>
      <c r="AN3732" s="112">
        <f>IF(Q3732&lt;&gt;"",MONTH(Q3732),"")</f>
        <v/>
      </c>
      <c r="AO3732" s="112">
        <f>IFERROR(VALUE(V3732),0)</f>
        <v/>
      </c>
    </row>
    <row customFormat="1" customHeight="1" ht="29.25" r="3733" s="112" spans="1:41">
      <c r="A3733" s="127" t="n"/>
      <c r="B3733" s="113" t="n"/>
      <c r="C3733" s="127" t="n"/>
      <c r="D3733" s="127" t="n"/>
      <c r="E3733" s="114">
        <f>IF(F3733 &lt;&gt; "",VLOOKUP(F3733,CategoryLookup,2,FALSE), "")</f>
        <v/>
      </c>
      <c r="F3733" s="126" t="n"/>
      <c r="G3733" s="127" t="n"/>
      <c r="H3733" s="127" t="n"/>
      <c r="I3733" s="127" t="n"/>
      <c r="J3733" s="127" t="n"/>
      <c r="K3733" s="127" t="n"/>
      <c r="L3733" s="127" t="n"/>
      <c r="M3733" s="127" t="n"/>
      <c r="N3733" s="120" t="n"/>
      <c r="O3733" s="120" t="n"/>
      <c r="P3733" s="120" t="n"/>
      <c r="Q3733" s="120" t="n"/>
      <c r="R3733" s="121" t="n"/>
      <c r="S3733" s="121" t="n"/>
      <c r="T3733" s="121" t="n"/>
      <c r="U3733" s="121" t="n"/>
      <c r="V3733" s="117">
        <f>IF(P3733="NA","NA",IF(P3733&lt;&gt;"",TEXT(P3733-N3733,"[h].mm"),""))</f>
        <v/>
      </c>
      <c r="W3733" s="118">
        <f>IF(AND(R3733="",S3733=""),"",R3733+S3733)</f>
        <v/>
      </c>
      <c r="X3733" s="116">
        <f>IF(O3733&lt;&gt;"",DATE(YEAR(O3733), MONTH(O3733), DAY(O3733)),"")</f>
        <v/>
      </c>
      <c r="Y3733" s="122" t="n"/>
      <c r="Z3733" s="123" t="n"/>
      <c r="AA3733" s="117">
        <f>IF(F3733="Re-assigned","NA",IF(W3733="","",IF(W3733&gt;=VLOOKUP(D3733,SLAMatrix,3,FALSE),"Yes",IF(W3733&lt;VLOOKUP(D3733,SLAMatrix,2,FALSE),"No","Internal"))))</f>
        <v/>
      </c>
      <c r="AB3733" s="123" t="n"/>
      <c r="AC3733" s="123" t="n"/>
      <c r="AD3733" s="119" t="n"/>
      <c r="AE3733" s="125" t="n"/>
      <c r="AF3733" s="124">
        <f>MONTH(O3733)</f>
        <v/>
      </c>
      <c r="AG3733" s="124">
        <f>VLOOKUP(IFERROR(MID(AE3733,1,(FIND(",",AE3733,1)-1)),AE3733),Facility_Region_Mapping,2,FALSE)</f>
        <v/>
      </c>
      <c r="AH3733" s="124" t="n"/>
      <c r="AI3733" s="124">
        <f>IF(C3733&lt;&gt;"",IF(M3733="ESM User",getInterfaceName($C3733),"NA"),"")</f>
        <v/>
      </c>
      <c r="AJ3733" s="116">
        <f>IF(Q3733&lt;&gt;"",DATE(YEAR(Q3733), MONTH(Q3733), DAY(Q3733)),"")</f>
        <v/>
      </c>
      <c r="AK3733" s="130">
        <f>IF(Q3733&lt;&gt;0,Q3733-N3733,TODAY()-N3733)</f>
        <v/>
      </c>
      <c r="AL3733" s="112">
        <f>IF(F3733="Re-assigned",0,IF(H3733="Closed",0,IF(H3733="Service Restored",0,IF(H3733="",0,1))))</f>
        <v/>
      </c>
      <c r="AM3733" s="124">
        <f>IF(AL3733=0,"",IF(AK3733&gt;20.99,"Aged","Non-Aged"))</f>
        <v/>
      </c>
      <c r="AN3733" s="112">
        <f>IF(Q3733&lt;&gt;"",MONTH(Q3733),"")</f>
        <v/>
      </c>
      <c r="AO3733" s="112">
        <f>IFERROR(VALUE(V3733),0)</f>
        <v/>
      </c>
    </row>
    <row customFormat="1" customHeight="1" ht="29.25" r="3734" s="112" spans="1:41">
      <c r="A3734" s="127" t="n"/>
      <c r="B3734" s="113" t="n"/>
      <c r="C3734" s="127" t="n"/>
      <c r="D3734" s="127" t="n"/>
      <c r="E3734" s="114">
        <f>IF(F3734 &lt;&gt; "",VLOOKUP(F3734,CategoryLookup,2,FALSE), "")</f>
        <v/>
      </c>
      <c r="F3734" s="126" t="n"/>
      <c r="G3734" s="127" t="n"/>
      <c r="H3734" s="127" t="n"/>
      <c r="I3734" s="127" t="n"/>
      <c r="J3734" s="127" t="n"/>
      <c r="K3734" s="127" t="n"/>
      <c r="L3734" s="127" t="n"/>
      <c r="M3734" s="127" t="n"/>
      <c r="N3734" s="120" t="n"/>
      <c r="O3734" s="120" t="n"/>
      <c r="P3734" s="120" t="n"/>
      <c r="Q3734" s="120" t="n"/>
      <c r="R3734" s="121" t="n"/>
      <c r="S3734" s="121" t="n"/>
      <c r="T3734" s="121" t="n"/>
      <c r="U3734" s="121" t="n"/>
      <c r="V3734" s="117">
        <f>IF(P3734="NA","NA",IF(P3734&lt;&gt;"",TEXT(P3734-N3734,"[h].mm"),""))</f>
        <v/>
      </c>
      <c r="W3734" s="118">
        <f>IF(AND(R3734="",S3734=""),"",R3734+S3734)</f>
        <v/>
      </c>
      <c r="X3734" s="116">
        <f>IF(O3734&lt;&gt;"",DATE(YEAR(O3734), MONTH(O3734), DAY(O3734)),"")</f>
        <v/>
      </c>
      <c r="Y3734" s="122" t="n"/>
      <c r="Z3734" s="123" t="n"/>
      <c r="AA3734" s="117">
        <f>IF(F3734="Re-assigned","NA",IF(W3734="","",IF(W3734&gt;=VLOOKUP(D3734,SLAMatrix,3,FALSE),"Yes",IF(W3734&lt;VLOOKUP(D3734,SLAMatrix,2,FALSE),"No","Internal"))))</f>
        <v/>
      </c>
      <c r="AB3734" s="123" t="n"/>
      <c r="AC3734" s="123" t="n"/>
      <c r="AD3734" s="119" t="n"/>
      <c r="AE3734" s="125" t="n"/>
      <c r="AF3734" s="124">
        <f>MONTH(O3734)</f>
        <v/>
      </c>
      <c r="AG3734" s="124">
        <f>VLOOKUP(IFERROR(MID(AE3734,1,(FIND(",",AE3734,1)-1)),AE3734),Facility_Region_Mapping,2,FALSE)</f>
        <v/>
      </c>
      <c r="AH3734" s="124" t="n"/>
      <c r="AI3734" s="124">
        <f>IF(C3734&lt;&gt;"",IF(M3734="ESM User",getInterfaceName($C3734),"NA"),"")</f>
        <v/>
      </c>
      <c r="AJ3734" s="116">
        <f>IF(Q3734&lt;&gt;"",DATE(YEAR(Q3734), MONTH(Q3734), DAY(Q3734)),"")</f>
        <v/>
      </c>
      <c r="AK3734" s="130">
        <f>IF(Q3734&lt;&gt;0,Q3734-N3734,TODAY()-N3734)</f>
        <v/>
      </c>
      <c r="AL3734" s="112">
        <f>IF(F3734="Re-assigned",0,IF(H3734="Closed",0,IF(H3734="Service Restored",0,IF(H3734="",0,1))))</f>
        <v/>
      </c>
      <c r="AM3734" s="124">
        <f>IF(AL3734=0,"",IF(AK3734&gt;20.99,"Aged","Non-Aged"))</f>
        <v/>
      </c>
      <c r="AN3734" s="112">
        <f>IF(Q3734&lt;&gt;"",MONTH(Q3734),"")</f>
        <v/>
      </c>
      <c r="AO3734" s="112">
        <f>IFERROR(VALUE(V3734),0)</f>
        <v/>
      </c>
    </row>
    <row customFormat="1" customHeight="1" ht="29.25" r="3735" s="112" spans="1:41">
      <c r="A3735" s="127" t="n"/>
      <c r="B3735" s="113" t="n"/>
      <c r="C3735" s="127" t="n"/>
      <c r="D3735" s="127" t="n"/>
      <c r="E3735" s="114">
        <f>IF(F3735 &lt;&gt; "",VLOOKUP(F3735,CategoryLookup,2,FALSE), "")</f>
        <v/>
      </c>
      <c r="F3735" s="126" t="n"/>
      <c r="G3735" s="127" t="n"/>
      <c r="H3735" s="127" t="n"/>
      <c r="I3735" s="127" t="n"/>
      <c r="J3735" s="127" t="n"/>
      <c r="K3735" s="127" t="n"/>
      <c r="L3735" s="127" t="n"/>
      <c r="M3735" s="127" t="n"/>
      <c r="N3735" s="120" t="n"/>
      <c r="O3735" s="120" t="n"/>
      <c r="P3735" s="120" t="n"/>
      <c r="Q3735" s="120" t="n"/>
      <c r="R3735" s="121" t="n"/>
      <c r="S3735" s="121" t="n"/>
      <c r="T3735" s="121" t="n"/>
      <c r="U3735" s="121" t="n"/>
      <c r="V3735" s="117">
        <f>IF(P3735="NA","NA",IF(P3735&lt;&gt;"",TEXT(P3735-N3735,"[h].mm"),""))</f>
        <v/>
      </c>
      <c r="W3735" s="118">
        <f>IF(AND(R3735="",S3735=""),"",R3735+S3735)</f>
        <v/>
      </c>
      <c r="X3735" s="116">
        <f>IF(O3735&lt;&gt;"",DATE(YEAR(O3735), MONTH(O3735), DAY(O3735)),"")</f>
        <v/>
      </c>
      <c r="Y3735" s="122" t="n"/>
      <c r="Z3735" s="123" t="n"/>
      <c r="AA3735" s="117">
        <f>IF(F3735="Re-assigned","NA",IF(W3735="","",IF(W3735&gt;=VLOOKUP(D3735,SLAMatrix,3,FALSE),"Yes",IF(W3735&lt;VLOOKUP(D3735,SLAMatrix,2,FALSE),"No","Internal"))))</f>
        <v/>
      </c>
      <c r="AB3735" s="123" t="n"/>
      <c r="AC3735" s="123" t="n"/>
      <c r="AD3735" s="119" t="n"/>
      <c r="AE3735" s="125" t="n"/>
      <c r="AF3735" s="124">
        <f>MONTH(O3735)</f>
        <v/>
      </c>
      <c r="AG3735" s="124">
        <f>VLOOKUP(IFERROR(MID(AE3735,1,(FIND(",",AE3735,1)-1)),AE3735),Facility_Region_Mapping,2,FALSE)</f>
        <v/>
      </c>
      <c r="AH3735" s="124" t="n"/>
      <c r="AI3735" s="124">
        <f>IF(C3735&lt;&gt;"",IF(M3735="ESM User",getInterfaceName($C3735),"NA"),"")</f>
        <v/>
      </c>
      <c r="AJ3735" s="116">
        <f>IF(Q3735&lt;&gt;"",DATE(YEAR(Q3735), MONTH(Q3735), DAY(Q3735)),"")</f>
        <v/>
      </c>
      <c r="AK3735" s="130">
        <f>IF(Q3735&lt;&gt;0,Q3735-N3735,TODAY()-N3735)</f>
        <v/>
      </c>
      <c r="AL3735" s="112">
        <f>IF(F3735="Re-assigned",0,IF(H3735="Closed",0,IF(H3735="Service Restored",0,IF(H3735="",0,1))))</f>
        <v/>
      </c>
      <c r="AM3735" s="124">
        <f>IF(AL3735=0,"",IF(AK3735&gt;20.99,"Aged","Non-Aged"))</f>
        <v/>
      </c>
      <c r="AN3735" s="112">
        <f>IF(Q3735&lt;&gt;"",MONTH(Q3735),"")</f>
        <v/>
      </c>
      <c r="AO3735" s="112">
        <f>IFERROR(VALUE(V3735),0)</f>
        <v/>
      </c>
    </row>
    <row customFormat="1" customHeight="1" ht="29.25" r="3736" s="112" spans="1:41">
      <c r="A3736" s="127" t="n"/>
      <c r="B3736" s="113" t="n"/>
      <c r="C3736" s="127" t="n"/>
      <c r="D3736" s="127" t="n"/>
      <c r="E3736" s="114">
        <f>IF(F3736 &lt;&gt; "",VLOOKUP(F3736,CategoryLookup,2,FALSE), "")</f>
        <v/>
      </c>
      <c r="F3736" s="126" t="n"/>
      <c r="G3736" s="127" t="n"/>
      <c r="H3736" s="127" t="n"/>
      <c r="I3736" s="127" t="n"/>
      <c r="J3736" s="127" t="n"/>
      <c r="K3736" s="127" t="n"/>
      <c r="L3736" s="127" t="n"/>
      <c r="M3736" s="127" t="n"/>
      <c r="N3736" s="120" t="n"/>
      <c r="O3736" s="120" t="n"/>
      <c r="P3736" s="120" t="n"/>
      <c r="Q3736" s="120" t="n"/>
      <c r="R3736" s="121" t="n"/>
      <c r="S3736" s="121" t="n"/>
      <c r="T3736" s="121" t="n"/>
      <c r="U3736" s="121" t="n"/>
      <c r="V3736" s="117">
        <f>IF(P3736="NA","NA",IF(P3736&lt;&gt;"",TEXT(P3736-N3736,"[h].mm"),""))</f>
        <v/>
      </c>
      <c r="W3736" s="118">
        <f>IF(AND(R3736="",S3736=""),"",R3736+S3736)</f>
        <v/>
      </c>
      <c r="X3736" s="116">
        <f>IF(O3736&lt;&gt;"",DATE(YEAR(O3736), MONTH(O3736), DAY(O3736)),"")</f>
        <v/>
      </c>
      <c r="Y3736" s="122" t="n"/>
      <c r="Z3736" s="123" t="n"/>
      <c r="AA3736" s="117">
        <f>IF(F3736="Re-assigned","NA",IF(W3736="","",IF(W3736&gt;=VLOOKUP(D3736,SLAMatrix,3,FALSE),"Yes",IF(W3736&lt;VLOOKUP(D3736,SLAMatrix,2,FALSE),"No","Internal"))))</f>
        <v/>
      </c>
      <c r="AB3736" s="123" t="n"/>
      <c r="AC3736" s="123" t="n"/>
      <c r="AD3736" s="119" t="n"/>
      <c r="AE3736" s="125" t="n"/>
      <c r="AF3736" s="124">
        <f>MONTH(O3736)</f>
        <v/>
      </c>
      <c r="AG3736" s="124">
        <f>VLOOKUP(IFERROR(MID(AE3736,1,(FIND(",",AE3736,1)-1)),AE3736),Facility_Region_Mapping,2,FALSE)</f>
        <v/>
      </c>
      <c r="AH3736" s="124" t="n"/>
      <c r="AI3736" s="124">
        <f>IF(C3736&lt;&gt;"",IF(M3736="ESM User",getInterfaceName($C3736),"NA"),"")</f>
        <v/>
      </c>
      <c r="AJ3736" s="116">
        <f>IF(Q3736&lt;&gt;"",DATE(YEAR(Q3736), MONTH(Q3736), DAY(Q3736)),"")</f>
        <v/>
      </c>
      <c r="AK3736" s="130">
        <f>IF(Q3736&lt;&gt;0,Q3736-N3736,TODAY()-N3736)</f>
        <v/>
      </c>
      <c r="AL3736" s="112">
        <f>IF(F3736="Re-assigned",0,IF(H3736="Closed",0,IF(H3736="Service Restored",0,IF(H3736="",0,1))))</f>
        <v/>
      </c>
      <c r="AM3736" s="124">
        <f>IF(AL3736=0,"",IF(AK3736&gt;20.99,"Aged","Non-Aged"))</f>
        <v/>
      </c>
      <c r="AN3736" s="112">
        <f>IF(Q3736&lt;&gt;"",MONTH(Q3736),"")</f>
        <v/>
      </c>
      <c r="AO3736" s="112">
        <f>IFERROR(VALUE(V3736),0)</f>
        <v/>
      </c>
    </row>
    <row customFormat="1" customHeight="1" ht="29.25" r="3737" s="112" spans="1:41">
      <c r="A3737" s="127" t="n"/>
      <c r="B3737" s="113" t="n"/>
      <c r="C3737" s="127" t="n"/>
      <c r="D3737" s="127" t="n"/>
      <c r="E3737" s="114">
        <f>IF(F3737 &lt;&gt; "",VLOOKUP(F3737,CategoryLookup,2,FALSE), "")</f>
        <v/>
      </c>
      <c r="F3737" s="126" t="n"/>
      <c r="G3737" s="127" t="n"/>
      <c r="H3737" s="127" t="n"/>
      <c r="I3737" s="127" t="n"/>
      <c r="J3737" s="127" t="n"/>
      <c r="K3737" s="127" t="n"/>
      <c r="L3737" s="127" t="n"/>
      <c r="M3737" s="127" t="n"/>
      <c r="N3737" s="120" t="n"/>
      <c r="O3737" s="120" t="n"/>
      <c r="P3737" s="120" t="n"/>
      <c r="Q3737" s="120" t="n"/>
      <c r="R3737" s="121" t="n"/>
      <c r="S3737" s="121" t="n"/>
      <c r="T3737" s="121" t="n"/>
      <c r="U3737" s="121" t="n"/>
      <c r="V3737" s="117">
        <f>IF(P3737="NA","NA",IF(P3737&lt;&gt;"",TEXT(P3737-N3737,"[h].mm"),""))</f>
        <v/>
      </c>
      <c r="W3737" s="118">
        <f>IF(AND(R3737="",S3737=""),"",R3737+S3737)</f>
        <v/>
      </c>
      <c r="X3737" s="116">
        <f>IF(O3737&lt;&gt;"",DATE(YEAR(O3737), MONTH(O3737), DAY(O3737)),"")</f>
        <v/>
      </c>
      <c r="Y3737" s="122" t="n"/>
      <c r="Z3737" s="123" t="n"/>
      <c r="AA3737" s="117">
        <f>IF(F3737="Re-assigned","NA",IF(W3737="","",IF(W3737&gt;=VLOOKUP(D3737,SLAMatrix,3,FALSE),"Yes",IF(W3737&lt;VLOOKUP(D3737,SLAMatrix,2,FALSE),"No","Internal"))))</f>
        <v/>
      </c>
      <c r="AB3737" s="123" t="n"/>
      <c r="AC3737" s="123" t="n"/>
      <c r="AD3737" s="119" t="n"/>
      <c r="AE3737" s="125" t="n"/>
      <c r="AF3737" s="124">
        <f>MONTH(O3737)</f>
        <v/>
      </c>
      <c r="AG3737" s="124">
        <f>VLOOKUP(IFERROR(MID(AE3737,1,(FIND(",",AE3737,1)-1)),AE3737),Facility_Region_Mapping,2,FALSE)</f>
        <v/>
      </c>
      <c r="AH3737" s="124" t="n"/>
      <c r="AI3737" s="124">
        <f>IF(C3737&lt;&gt;"",IF(M3737="ESM User",getInterfaceName($C3737),"NA"),"")</f>
        <v/>
      </c>
      <c r="AJ3737" s="116">
        <f>IF(Q3737&lt;&gt;"",DATE(YEAR(Q3737), MONTH(Q3737), DAY(Q3737)),"")</f>
        <v/>
      </c>
      <c r="AK3737" s="130">
        <f>IF(Q3737&lt;&gt;0,Q3737-N3737,TODAY()-N3737)</f>
        <v/>
      </c>
      <c r="AL3737" s="112">
        <f>IF(F3737="Re-assigned",0,IF(H3737="Closed",0,IF(H3737="Service Restored",0,IF(H3737="",0,1))))</f>
        <v/>
      </c>
      <c r="AM3737" s="124">
        <f>IF(AL3737=0,"",IF(AK3737&gt;20.99,"Aged","Non-Aged"))</f>
        <v/>
      </c>
      <c r="AN3737" s="112">
        <f>IF(Q3737&lt;&gt;"",MONTH(Q3737),"")</f>
        <v/>
      </c>
      <c r="AO3737" s="112">
        <f>IFERROR(VALUE(V3737),0)</f>
        <v/>
      </c>
    </row>
    <row customFormat="1" customHeight="1" ht="29.25" r="3738" s="112" spans="1:41">
      <c r="A3738" s="127" t="n"/>
      <c r="B3738" s="113" t="n"/>
      <c r="C3738" s="127" t="n"/>
      <c r="D3738" s="127" t="n"/>
      <c r="E3738" s="114">
        <f>IF(F3738 &lt;&gt; "",VLOOKUP(F3738,CategoryLookup,2,FALSE), "")</f>
        <v/>
      </c>
      <c r="F3738" s="126" t="n"/>
      <c r="G3738" s="127" t="n"/>
      <c r="H3738" s="127" t="n"/>
      <c r="I3738" s="127" t="n"/>
      <c r="J3738" s="127" t="n"/>
      <c r="K3738" s="127" t="n"/>
      <c r="L3738" s="127" t="n"/>
      <c r="M3738" s="127" t="n"/>
      <c r="N3738" s="120" t="n"/>
      <c r="O3738" s="120" t="n"/>
      <c r="P3738" s="120" t="n"/>
      <c r="Q3738" s="120" t="n"/>
      <c r="R3738" s="121" t="n"/>
      <c r="S3738" s="121" t="n"/>
      <c r="T3738" s="121" t="n"/>
      <c r="U3738" s="121" t="n"/>
      <c r="V3738" s="117">
        <f>IF(P3738="NA","NA",IF(P3738&lt;&gt;"",TEXT(P3738-N3738,"[h].mm"),""))</f>
        <v/>
      </c>
      <c r="W3738" s="118">
        <f>IF(AND(R3738="",S3738=""),"",R3738+S3738)</f>
        <v/>
      </c>
      <c r="X3738" s="116">
        <f>IF(O3738&lt;&gt;"",DATE(YEAR(O3738), MONTH(O3738), DAY(O3738)),"")</f>
        <v/>
      </c>
      <c r="Y3738" s="122" t="n"/>
      <c r="Z3738" s="123" t="n"/>
      <c r="AA3738" s="117">
        <f>IF(F3738="Re-assigned","NA",IF(W3738="","",IF(W3738&gt;=VLOOKUP(D3738,SLAMatrix,3,FALSE),"Yes",IF(W3738&lt;VLOOKUP(D3738,SLAMatrix,2,FALSE),"No","Internal"))))</f>
        <v/>
      </c>
      <c r="AB3738" s="123" t="n"/>
      <c r="AC3738" s="123" t="n"/>
      <c r="AD3738" s="119" t="n"/>
      <c r="AE3738" s="125" t="n"/>
      <c r="AF3738" s="124">
        <f>MONTH(O3738)</f>
        <v/>
      </c>
      <c r="AG3738" s="124">
        <f>VLOOKUP(IFERROR(MID(AE3738,1,(FIND(",",AE3738,1)-1)),AE3738),Facility_Region_Mapping,2,FALSE)</f>
        <v/>
      </c>
      <c r="AH3738" s="124" t="n"/>
      <c r="AI3738" s="124">
        <f>IF(C3738&lt;&gt;"",IF(M3738="ESM User",getInterfaceName($C3738),"NA"),"")</f>
        <v/>
      </c>
      <c r="AJ3738" s="116">
        <f>IF(Q3738&lt;&gt;"",DATE(YEAR(Q3738), MONTH(Q3738), DAY(Q3738)),"")</f>
        <v/>
      </c>
      <c r="AK3738" s="130">
        <f>IF(Q3738&lt;&gt;0,Q3738-N3738,TODAY()-N3738)</f>
        <v/>
      </c>
      <c r="AL3738" s="112">
        <f>IF(F3738="Re-assigned",0,IF(H3738="Closed",0,IF(H3738="Service Restored",0,IF(H3738="",0,1))))</f>
        <v/>
      </c>
      <c r="AM3738" s="124">
        <f>IF(AL3738=0,"",IF(AK3738&gt;20.99,"Aged","Non-Aged"))</f>
        <v/>
      </c>
      <c r="AN3738" s="112">
        <f>IF(Q3738&lt;&gt;"",MONTH(Q3738),"")</f>
        <v/>
      </c>
      <c r="AO3738" s="112">
        <f>IFERROR(VALUE(V3738),0)</f>
        <v/>
      </c>
    </row>
    <row customFormat="1" customHeight="1" ht="29.25" r="3739" s="112" spans="1:41">
      <c r="A3739" s="127" t="n"/>
      <c r="B3739" s="113" t="n"/>
      <c r="C3739" s="127" t="n"/>
      <c r="D3739" s="127" t="n"/>
      <c r="E3739" s="114">
        <f>IF(F3739 &lt;&gt; "",VLOOKUP(F3739,CategoryLookup,2,FALSE), "")</f>
        <v/>
      </c>
      <c r="F3739" s="126" t="n"/>
      <c r="G3739" s="127" t="n"/>
      <c r="H3739" s="127" t="n"/>
      <c r="I3739" s="127" t="n"/>
      <c r="J3739" s="127" t="n"/>
      <c r="K3739" s="127" t="n"/>
      <c r="L3739" s="127" t="n"/>
      <c r="M3739" s="127" t="n"/>
      <c r="N3739" s="120" t="n"/>
      <c r="O3739" s="120" t="n"/>
      <c r="P3739" s="120" t="n"/>
      <c r="Q3739" s="120" t="n"/>
      <c r="R3739" s="121" t="n"/>
      <c r="S3739" s="121" t="n"/>
      <c r="T3739" s="121" t="n"/>
      <c r="U3739" s="121" t="n"/>
      <c r="V3739" s="117">
        <f>IF(P3739="NA","NA",IF(P3739&lt;&gt;"",TEXT(P3739-N3739,"[h].mm"),""))</f>
        <v/>
      </c>
      <c r="W3739" s="118">
        <f>IF(AND(R3739="",S3739=""),"",R3739+S3739)</f>
        <v/>
      </c>
      <c r="X3739" s="116">
        <f>IF(O3739&lt;&gt;"",DATE(YEAR(O3739), MONTH(O3739), DAY(O3739)),"")</f>
        <v/>
      </c>
      <c r="Y3739" s="122" t="n"/>
      <c r="Z3739" s="123" t="n"/>
      <c r="AA3739" s="117">
        <f>IF(F3739="Re-assigned","NA",IF(W3739="","",IF(W3739&gt;=VLOOKUP(D3739,SLAMatrix,3,FALSE),"Yes",IF(W3739&lt;VLOOKUP(D3739,SLAMatrix,2,FALSE),"No","Internal"))))</f>
        <v/>
      </c>
      <c r="AB3739" s="123" t="n"/>
      <c r="AC3739" s="123" t="n"/>
      <c r="AD3739" s="119" t="n"/>
      <c r="AE3739" s="125" t="n"/>
      <c r="AF3739" s="124">
        <f>MONTH(O3739)</f>
        <v/>
      </c>
      <c r="AG3739" s="124">
        <f>VLOOKUP(IFERROR(MID(AE3739,1,(FIND(",",AE3739,1)-1)),AE3739),Facility_Region_Mapping,2,FALSE)</f>
        <v/>
      </c>
      <c r="AH3739" s="124" t="n"/>
      <c r="AI3739" s="124">
        <f>IF(C3739&lt;&gt;"",IF(M3739="ESM User",getInterfaceName($C3739),"NA"),"")</f>
        <v/>
      </c>
      <c r="AJ3739" s="116">
        <f>IF(Q3739&lt;&gt;"",DATE(YEAR(Q3739), MONTH(Q3739), DAY(Q3739)),"")</f>
        <v/>
      </c>
      <c r="AK3739" s="130">
        <f>IF(Q3739&lt;&gt;0,Q3739-N3739,TODAY()-N3739)</f>
        <v/>
      </c>
      <c r="AL3739" s="112">
        <f>IF(F3739="Re-assigned",0,IF(H3739="Closed",0,IF(H3739="Service Restored",0,IF(H3739="",0,1))))</f>
        <v/>
      </c>
      <c r="AM3739" s="124">
        <f>IF(AL3739=0,"",IF(AK3739&gt;20.99,"Aged","Non-Aged"))</f>
        <v/>
      </c>
      <c r="AN3739" s="112">
        <f>IF(Q3739&lt;&gt;"",MONTH(Q3739),"")</f>
        <v/>
      </c>
      <c r="AO3739" s="112">
        <f>IFERROR(VALUE(V3739),0)</f>
        <v/>
      </c>
    </row>
    <row customFormat="1" customHeight="1" ht="29.25" r="3740" s="112" spans="1:41">
      <c r="A3740" s="127" t="n"/>
      <c r="B3740" s="113" t="n"/>
      <c r="C3740" s="127" t="n"/>
      <c r="D3740" s="127" t="n"/>
      <c r="E3740" s="114">
        <f>IF(F3740 &lt;&gt; "",VLOOKUP(F3740,CategoryLookup,2,FALSE), "")</f>
        <v/>
      </c>
      <c r="F3740" s="126" t="n"/>
      <c r="G3740" s="127" t="n"/>
      <c r="H3740" s="127" t="n"/>
      <c r="I3740" s="127" t="n"/>
      <c r="J3740" s="127" t="n"/>
      <c r="K3740" s="127" t="n"/>
      <c r="L3740" s="127" t="n"/>
      <c r="M3740" s="127" t="n"/>
      <c r="N3740" s="120" t="n"/>
      <c r="O3740" s="120" t="n"/>
      <c r="P3740" s="120" t="n"/>
      <c r="Q3740" s="120" t="n"/>
      <c r="R3740" s="121" t="n"/>
      <c r="S3740" s="121" t="n"/>
      <c r="T3740" s="121" t="n"/>
      <c r="U3740" s="121" t="n"/>
      <c r="V3740" s="117">
        <f>IF(P3740="NA","NA",IF(P3740&lt;&gt;"",TEXT(P3740-N3740,"[h].mm"),""))</f>
        <v/>
      </c>
      <c r="W3740" s="118">
        <f>IF(AND(R3740="",S3740=""),"",R3740+S3740)</f>
        <v/>
      </c>
      <c r="X3740" s="116">
        <f>IF(O3740&lt;&gt;"",DATE(YEAR(O3740), MONTH(O3740), DAY(O3740)),"")</f>
        <v/>
      </c>
      <c r="Y3740" s="122" t="n"/>
      <c r="Z3740" s="123" t="n"/>
      <c r="AA3740" s="117">
        <f>IF(F3740="Re-assigned","NA",IF(W3740="","",IF(W3740&gt;=VLOOKUP(D3740,SLAMatrix,3,FALSE),"Yes",IF(W3740&lt;VLOOKUP(D3740,SLAMatrix,2,FALSE),"No","Internal"))))</f>
        <v/>
      </c>
      <c r="AB3740" s="123" t="n"/>
      <c r="AC3740" s="123" t="n"/>
      <c r="AD3740" s="119" t="n"/>
      <c r="AE3740" s="125" t="n"/>
      <c r="AF3740" s="124">
        <f>MONTH(O3740)</f>
        <v/>
      </c>
      <c r="AG3740" s="124">
        <f>VLOOKUP(IFERROR(MID(AE3740,1,(FIND(",",AE3740,1)-1)),AE3740),Facility_Region_Mapping,2,FALSE)</f>
        <v/>
      </c>
      <c r="AH3740" s="124" t="n"/>
      <c r="AI3740" s="124">
        <f>IF(C3740&lt;&gt;"",IF(M3740="ESM User",getInterfaceName($C3740),"NA"),"")</f>
        <v/>
      </c>
      <c r="AJ3740" s="116">
        <f>IF(Q3740&lt;&gt;"",DATE(YEAR(Q3740), MONTH(Q3740), DAY(Q3740)),"")</f>
        <v/>
      </c>
      <c r="AK3740" s="130">
        <f>IF(Q3740&lt;&gt;0,Q3740-N3740,TODAY()-N3740)</f>
        <v/>
      </c>
      <c r="AL3740" s="112">
        <f>IF(F3740="Re-assigned",0,IF(H3740="Closed",0,IF(H3740="Service Restored",0,IF(H3740="",0,1))))</f>
        <v/>
      </c>
      <c r="AM3740" s="124">
        <f>IF(AL3740=0,"",IF(AK3740&gt;20.99,"Aged","Non-Aged"))</f>
        <v/>
      </c>
      <c r="AN3740" s="112">
        <f>IF(Q3740&lt;&gt;"",MONTH(Q3740),"")</f>
        <v/>
      </c>
      <c r="AO3740" s="112">
        <f>IFERROR(VALUE(V3740),0)</f>
        <v/>
      </c>
    </row>
    <row customFormat="1" customHeight="1" ht="29.25" r="3741" s="112" spans="1:41">
      <c r="A3741" s="127" t="n"/>
      <c r="B3741" s="113" t="n"/>
      <c r="C3741" s="127" t="n"/>
      <c r="D3741" s="127" t="n"/>
      <c r="E3741" s="114">
        <f>IF(F3741 &lt;&gt; "",VLOOKUP(F3741,CategoryLookup,2,FALSE), "")</f>
        <v/>
      </c>
      <c r="F3741" s="126" t="n"/>
      <c r="G3741" s="127" t="n"/>
      <c r="H3741" s="127" t="n"/>
      <c r="I3741" s="127" t="n"/>
      <c r="J3741" s="127" t="n"/>
      <c r="K3741" s="127" t="n"/>
      <c r="L3741" s="127" t="n"/>
      <c r="M3741" s="127" t="n"/>
      <c r="N3741" s="120" t="n"/>
      <c r="O3741" s="120" t="n"/>
      <c r="P3741" s="120" t="n"/>
      <c r="Q3741" s="120" t="n"/>
      <c r="R3741" s="121" t="n"/>
      <c r="S3741" s="121" t="n"/>
      <c r="T3741" s="121" t="n"/>
      <c r="U3741" s="121" t="n"/>
      <c r="V3741" s="117">
        <f>IF(P3741="NA","NA",IF(P3741&lt;&gt;"",TEXT(P3741-N3741,"[h].mm"),""))</f>
        <v/>
      </c>
      <c r="W3741" s="118">
        <f>IF(AND(R3741="",S3741=""),"",R3741+S3741)</f>
        <v/>
      </c>
      <c r="X3741" s="116">
        <f>IF(O3741&lt;&gt;"",DATE(YEAR(O3741), MONTH(O3741), DAY(O3741)),"")</f>
        <v/>
      </c>
      <c r="Y3741" s="122" t="n"/>
      <c r="Z3741" s="123" t="n"/>
      <c r="AA3741" s="117">
        <f>IF(F3741="Re-assigned","NA",IF(W3741="","",IF(W3741&gt;=VLOOKUP(D3741,SLAMatrix,3,FALSE),"Yes",IF(W3741&lt;VLOOKUP(D3741,SLAMatrix,2,FALSE),"No","Internal"))))</f>
        <v/>
      </c>
      <c r="AB3741" s="123" t="n"/>
      <c r="AC3741" s="123" t="n"/>
      <c r="AD3741" s="119" t="n"/>
      <c r="AE3741" s="125" t="n"/>
      <c r="AF3741" s="124">
        <f>MONTH(O3741)</f>
        <v/>
      </c>
      <c r="AG3741" s="124">
        <f>VLOOKUP(IFERROR(MID(AE3741,1,(FIND(",",AE3741,1)-1)),AE3741),Facility_Region_Mapping,2,FALSE)</f>
        <v/>
      </c>
      <c r="AH3741" s="124" t="n"/>
      <c r="AI3741" s="124">
        <f>IF(C3741&lt;&gt;"",IF(M3741="ESM User",getInterfaceName($C3741),"NA"),"")</f>
        <v/>
      </c>
      <c r="AJ3741" s="116">
        <f>IF(Q3741&lt;&gt;"",DATE(YEAR(Q3741), MONTH(Q3741), DAY(Q3741)),"")</f>
        <v/>
      </c>
      <c r="AK3741" s="130">
        <f>IF(Q3741&lt;&gt;0,Q3741-N3741,TODAY()-N3741)</f>
        <v/>
      </c>
      <c r="AL3741" s="112">
        <f>IF(F3741="Re-assigned",0,IF(H3741="Closed",0,IF(H3741="Service Restored",0,IF(H3741="",0,1))))</f>
        <v/>
      </c>
      <c r="AM3741" s="124">
        <f>IF(AL3741=0,"",IF(AK3741&gt;20.99,"Aged","Non-Aged"))</f>
        <v/>
      </c>
      <c r="AN3741" s="112">
        <f>IF(Q3741&lt;&gt;"",MONTH(Q3741),"")</f>
        <v/>
      </c>
      <c r="AO3741" s="112">
        <f>IFERROR(VALUE(V3741),0)</f>
        <v/>
      </c>
    </row>
    <row customFormat="1" customHeight="1" ht="29.25" r="3742" s="112" spans="1:41">
      <c r="A3742" s="127" t="n"/>
      <c r="B3742" s="113" t="n"/>
      <c r="C3742" s="127" t="n"/>
      <c r="D3742" s="127" t="n"/>
      <c r="E3742" s="114">
        <f>IF(F3742 &lt;&gt; "",VLOOKUP(F3742,CategoryLookup,2,FALSE), "")</f>
        <v/>
      </c>
      <c r="F3742" s="126" t="n"/>
      <c r="G3742" s="127" t="n"/>
      <c r="H3742" s="127" t="n"/>
      <c r="I3742" s="127" t="n"/>
      <c r="J3742" s="127" t="n"/>
      <c r="K3742" s="127" t="n"/>
      <c r="L3742" s="127" t="n"/>
      <c r="M3742" s="127" t="n"/>
      <c r="N3742" s="120" t="n"/>
      <c r="O3742" s="120" t="n"/>
      <c r="P3742" s="120" t="n"/>
      <c r="Q3742" s="120" t="n"/>
      <c r="R3742" s="121" t="n"/>
      <c r="S3742" s="121" t="n"/>
      <c r="T3742" s="121" t="n"/>
      <c r="U3742" s="121" t="n"/>
      <c r="V3742" s="117">
        <f>IF(P3742="NA","NA",IF(P3742&lt;&gt;"",TEXT(P3742-N3742,"[h].mm"),""))</f>
        <v/>
      </c>
      <c r="W3742" s="118">
        <f>IF(AND(R3742="",S3742=""),"",R3742+S3742)</f>
        <v/>
      </c>
      <c r="X3742" s="116">
        <f>IF(O3742&lt;&gt;"",DATE(YEAR(O3742), MONTH(O3742), DAY(O3742)),"")</f>
        <v/>
      </c>
      <c r="Y3742" s="122" t="n"/>
      <c r="Z3742" s="123" t="n"/>
      <c r="AA3742" s="117">
        <f>IF(F3742="Re-assigned","NA",IF(W3742="","",IF(W3742&gt;=VLOOKUP(D3742,SLAMatrix,3,FALSE),"Yes",IF(W3742&lt;VLOOKUP(D3742,SLAMatrix,2,FALSE),"No","Internal"))))</f>
        <v/>
      </c>
      <c r="AB3742" s="123" t="n"/>
      <c r="AC3742" s="123" t="n"/>
      <c r="AD3742" s="119" t="n"/>
      <c r="AE3742" s="125" t="n"/>
      <c r="AF3742" s="124">
        <f>MONTH(O3742)</f>
        <v/>
      </c>
      <c r="AG3742" s="124">
        <f>VLOOKUP(IFERROR(MID(AE3742,1,(FIND(",",AE3742,1)-1)),AE3742),Facility_Region_Mapping,2,FALSE)</f>
        <v/>
      </c>
      <c r="AH3742" s="124" t="n"/>
      <c r="AI3742" s="124">
        <f>IF(C3742&lt;&gt;"",IF(M3742="ESM User",getInterfaceName($C3742),"NA"),"")</f>
        <v/>
      </c>
      <c r="AJ3742" s="116">
        <f>IF(Q3742&lt;&gt;"",DATE(YEAR(Q3742), MONTH(Q3742), DAY(Q3742)),"")</f>
        <v/>
      </c>
      <c r="AK3742" s="130">
        <f>IF(Q3742&lt;&gt;0,Q3742-N3742,TODAY()-N3742)</f>
        <v/>
      </c>
      <c r="AL3742" s="112">
        <f>IF(F3742="Re-assigned",0,IF(H3742="Closed",0,IF(H3742="Service Restored",0,IF(H3742="",0,1))))</f>
        <v/>
      </c>
      <c r="AM3742" s="124">
        <f>IF(AL3742=0,"",IF(AK3742&gt;20.99,"Aged","Non-Aged"))</f>
        <v/>
      </c>
      <c r="AN3742" s="112">
        <f>IF(Q3742&lt;&gt;"",MONTH(Q3742),"")</f>
        <v/>
      </c>
      <c r="AO3742" s="112">
        <f>IFERROR(VALUE(V3742),0)</f>
        <v/>
      </c>
    </row>
    <row customFormat="1" customHeight="1" ht="29.25" r="3743" s="112" spans="1:41">
      <c r="A3743" s="127" t="n"/>
      <c r="B3743" s="113" t="n"/>
      <c r="C3743" s="127" t="n"/>
      <c r="D3743" s="127" t="n"/>
      <c r="E3743" s="114">
        <f>IF(F3743 &lt;&gt; "",VLOOKUP(F3743,CategoryLookup,2,FALSE), "")</f>
        <v/>
      </c>
      <c r="F3743" s="126" t="n"/>
      <c r="G3743" s="127" t="n"/>
      <c r="H3743" s="127" t="n"/>
      <c r="I3743" s="127" t="n"/>
      <c r="J3743" s="127" t="n"/>
      <c r="K3743" s="127" t="n"/>
      <c r="L3743" s="127" t="n"/>
      <c r="M3743" s="127" t="n"/>
      <c r="N3743" s="120" t="n"/>
      <c r="O3743" s="120" t="n"/>
      <c r="P3743" s="120" t="n"/>
      <c r="Q3743" s="120" t="n"/>
      <c r="R3743" s="121" t="n"/>
      <c r="S3743" s="121" t="n"/>
      <c r="T3743" s="121" t="n"/>
      <c r="U3743" s="121" t="n"/>
      <c r="V3743" s="117">
        <f>IF(P3743="NA","NA",IF(P3743&lt;&gt;"",TEXT(P3743-N3743,"[h].mm"),""))</f>
        <v/>
      </c>
      <c r="W3743" s="118">
        <f>IF(AND(R3743="",S3743=""),"",R3743+S3743)</f>
        <v/>
      </c>
      <c r="X3743" s="116">
        <f>IF(O3743&lt;&gt;"",DATE(YEAR(O3743), MONTH(O3743), DAY(O3743)),"")</f>
        <v/>
      </c>
      <c r="Y3743" s="122" t="n"/>
      <c r="Z3743" s="123" t="n"/>
      <c r="AA3743" s="117">
        <f>IF(F3743="Re-assigned","NA",IF(W3743="","",IF(W3743&gt;=VLOOKUP(D3743,SLAMatrix,3,FALSE),"Yes",IF(W3743&lt;VLOOKUP(D3743,SLAMatrix,2,FALSE),"No","Internal"))))</f>
        <v/>
      </c>
      <c r="AB3743" s="123" t="n"/>
      <c r="AC3743" s="123" t="n"/>
      <c r="AD3743" s="119" t="n"/>
      <c r="AE3743" s="125" t="n"/>
      <c r="AF3743" s="124">
        <f>MONTH(O3743)</f>
        <v/>
      </c>
      <c r="AG3743" s="124">
        <f>VLOOKUP(IFERROR(MID(AE3743,1,(FIND(",",AE3743,1)-1)),AE3743),Facility_Region_Mapping,2,FALSE)</f>
        <v/>
      </c>
      <c r="AH3743" s="124" t="n"/>
      <c r="AI3743" s="124">
        <f>IF(C3743&lt;&gt;"",IF(M3743="ESM User",getInterfaceName($C3743),"NA"),"")</f>
        <v/>
      </c>
      <c r="AJ3743" s="116">
        <f>IF(Q3743&lt;&gt;"",DATE(YEAR(Q3743), MONTH(Q3743), DAY(Q3743)),"")</f>
        <v/>
      </c>
      <c r="AK3743" s="130">
        <f>IF(Q3743&lt;&gt;0,Q3743-N3743,TODAY()-N3743)</f>
        <v/>
      </c>
      <c r="AL3743" s="112">
        <f>IF(F3743="Re-assigned",0,IF(H3743="Closed",0,IF(H3743="Service Restored",0,IF(H3743="",0,1))))</f>
        <v/>
      </c>
      <c r="AM3743" s="124">
        <f>IF(AL3743=0,"",IF(AK3743&gt;20.99,"Aged","Non-Aged"))</f>
        <v/>
      </c>
      <c r="AN3743" s="112">
        <f>IF(Q3743&lt;&gt;"",MONTH(Q3743),"")</f>
        <v/>
      </c>
      <c r="AO3743" s="112">
        <f>IFERROR(VALUE(V3743),0)</f>
        <v/>
      </c>
    </row>
    <row customFormat="1" customHeight="1" ht="29.25" r="3744" s="112" spans="1:41">
      <c r="A3744" s="127" t="n"/>
      <c r="B3744" s="113" t="n"/>
      <c r="C3744" s="127" t="n"/>
      <c r="D3744" s="127" t="n"/>
      <c r="E3744" s="114">
        <f>IF(F3744 &lt;&gt; "",VLOOKUP(F3744,CategoryLookup,2,FALSE), "")</f>
        <v/>
      </c>
      <c r="F3744" s="126" t="n"/>
      <c r="G3744" s="127" t="n"/>
      <c r="H3744" s="127" t="n"/>
      <c r="I3744" s="127" t="n"/>
      <c r="J3744" s="127" t="n"/>
      <c r="K3744" s="127" t="n"/>
      <c r="L3744" s="127" t="n"/>
      <c r="M3744" s="127" t="n"/>
      <c r="N3744" s="120" t="n"/>
      <c r="O3744" s="120" t="n"/>
      <c r="P3744" s="120" t="n"/>
      <c r="Q3744" s="120" t="n"/>
      <c r="R3744" s="121" t="n"/>
      <c r="S3744" s="121" t="n"/>
      <c r="T3744" s="121" t="n"/>
      <c r="U3744" s="121" t="n"/>
      <c r="V3744" s="117">
        <f>IF(P3744="NA","NA",IF(P3744&lt;&gt;"",TEXT(P3744-N3744,"[h].mm"),""))</f>
        <v/>
      </c>
      <c r="W3744" s="118">
        <f>IF(AND(R3744="",S3744=""),"",R3744+S3744)</f>
        <v/>
      </c>
      <c r="X3744" s="116">
        <f>IF(O3744&lt;&gt;"",DATE(YEAR(O3744), MONTH(O3744), DAY(O3744)),"")</f>
        <v/>
      </c>
      <c r="Y3744" s="122" t="n"/>
      <c r="Z3744" s="123" t="n"/>
      <c r="AA3744" s="117">
        <f>IF(F3744="Re-assigned","NA",IF(W3744="","",IF(W3744&gt;=VLOOKUP(D3744,SLAMatrix,3,FALSE),"Yes",IF(W3744&lt;VLOOKUP(D3744,SLAMatrix,2,FALSE),"No","Internal"))))</f>
        <v/>
      </c>
      <c r="AB3744" s="123" t="n"/>
      <c r="AC3744" s="123" t="n"/>
      <c r="AD3744" s="119" t="n"/>
      <c r="AE3744" s="125" t="n"/>
      <c r="AF3744" s="124">
        <f>MONTH(O3744)</f>
        <v/>
      </c>
      <c r="AG3744" s="124">
        <f>VLOOKUP(IFERROR(MID(AE3744,1,(FIND(",",AE3744,1)-1)),AE3744),Facility_Region_Mapping,2,FALSE)</f>
        <v/>
      </c>
      <c r="AH3744" s="124" t="n"/>
      <c r="AI3744" s="124">
        <f>IF(C3744&lt;&gt;"",IF(M3744="ESM User",getInterfaceName($C3744),"NA"),"")</f>
        <v/>
      </c>
      <c r="AJ3744" s="116">
        <f>IF(Q3744&lt;&gt;"",DATE(YEAR(Q3744), MONTH(Q3744), DAY(Q3744)),"")</f>
        <v/>
      </c>
      <c r="AK3744" s="130">
        <f>IF(Q3744&lt;&gt;0,Q3744-N3744,TODAY()-N3744)</f>
        <v/>
      </c>
      <c r="AL3744" s="112">
        <f>IF(F3744="Re-assigned",0,IF(H3744="Closed",0,IF(H3744="Service Restored",0,IF(H3744="",0,1))))</f>
        <v/>
      </c>
      <c r="AM3744" s="124">
        <f>IF(AL3744=0,"",IF(AK3744&gt;20.99,"Aged","Non-Aged"))</f>
        <v/>
      </c>
      <c r="AN3744" s="112">
        <f>IF(Q3744&lt;&gt;"",MONTH(Q3744),"")</f>
        <v/>
      </c>
      <c r="AO3744" s="112">
        <f>IFERROR(VALUE(V3744),0)</f>
        <v/>
      </c>
    </row>
    <row customFormat="1" customHeight="1" ht="29.25" r="3745" s="112" spans="1:41">
      <c r="A3745" s="127" t="n"/>
      <c r="B3745" s="113" t="n"/>
      <c r="C3745" s="127" t="n"/>
      <c r="D3745" s="127" t="n"/>
      <c r="E3745" s="114">
        <f>IF(F3745 &lt;&gt; "",VLOOKUP(F3745,CategoryLookup,2,FALSE), "")</f>
        <v/>
      </c>
      <c r="F3745" s="126" t="n"/>
      <c r="G3745" s="127" t="n"/>
      <c r="H3745" s="127" t="n"/>
      <c r="I3745" s="127" t="n"/>
      <c r="J3745" s="127" t="n"/>
      <c r="K3745" s="127" t="n"/>
      <c r="L3745" s="127" t="n"/>
      <c r="M3745" s="127" t="n"/>
      <c r="N3745" s="120" t="n"/>
      <c r="O3745" s="120" t="n"/>
      <c r="P3745" s="120" t="n"/>
      <c r="Q3745" s="120" t="n"/>
      <c r="R3745" s="121" t="n"/>
      <c r="S3745" s="121" t="n"/>
      <c r="T3745" s="121" t="n"/>
      <c r="U3745" s="121" t="n"/>
      <c r="V3745" s="117">
        <f>IF(P3745="NA","NA",IF(P3745&lt;&gt;"",TEXT(P3745-N3745,"[h].mm"),""))</f>
        <v/>
      </c>
      <c r="W3745" s="118">
        <f>IF(AND(R3745="",S3745=""),"",R3745+S3745)</f>
        <v/>
      </c>
      <c r="X3745" s="116">
        <f>IF(O3745&lt;&gt;"",DATE(YEAR(O3745), MONTH(O3745), DAY(O3745)),"")</f>
        <v/>
      </c>
      <c r="Y3745" s="122" t="n"/>
      <c r="Z3745" s="123" t="n"/>
      <c r="AA3745" s="117">
        <f>IF(F3745="Re-assigned","NA",IF(W3745="","",IF(W3745&gt;=VLOOKUP(D3745,SLAMatrix,3,FALSE),"Yes",IF(W3745&lt;VLOOKUP(D3745,SLAMatrix,2,FALSE),"No","Internal"))))</f>
        <v/>
      </c>
      <c r="AB3745" s="123" t="n"/>
      <c r="AC3745" s="123" t="n"/>
      <c r="AD3745" s="119" t="n"/>
      <c r="AE3745" s="125" t="n"/>
      <c r="AF3745" s="124">
        <f>MONTH(O3745)</f>
        <v/>
      </c>
      <c r="AG3745" s="124">
        <f>VLOOKUP(IFERROR(MID(AE3745,1,(FIND(",",AE3745,1)-1)),AE3745),Facility_Region_Mapping,2,FALSE)</f>
        <v/>
      </c>
      <c r="AH3745" s="124" t="n"/>
      <c r="AI3745" s="124">
        <f>IF(C3745&lt;&gt;"",IF(M3745="ESM User",getInterfaceName($C3745),"NA"),"")</f>
        <v/>
      </c>
      <c r="AJ3745" s="116">
        <f>IF(Q3745&lt;&gt;"",DATE(YEAR(Q3745), MONTH(Q3745), DAY(Q3745)),"")</f>
        <v/>
      </c>
      <c r="AK3745" s="130">
        <f>IF(Q3745&lt;&gt;0,Q3745-N3745,TODAY()-N3745)</f>
        <v/>
      </c>
      <c r="AL3745" s="112">
        <f>IF(F3745="Re-assigned",0,IF(H3745="Closed",0,IF(H3745="Service Restored",0,IF(H3745="",0,1))))</f>
        <v/>
      </c>
      <c r="AM3745" s="124">
        <f>IF(AL3745=0,"",IF(AK3745&gt;20.99,"Aged","Non-Aged"))</f>
        <v/>
      </c>
      <c r="AN3745" s="112">
        <f>IF(Q3745&lt;&gt;"",MONTH(Q3745),"")</f>
        <v/>
      </c>
      <c r="AO3745" s="112">
        <f>IFERROR(VALUE(V3745),0)</f>
        <v/>
      </c>
    </row>
    <row customFormat="1" customHeight="1" ht="29.25" r="3746" s="112" spans="1:41">
      <c r="A3746" s="127" t="n"/>
      <c r="B3746" s="113" t="n"/>
      <c r="C3746" s="127" t="n"/>
      <c r="D3746" s="127" t="n"/>
      <c r="E3746" s="114">
        <f>IF(F3746 &lt;&gt; "",VLOOKUP(F3746,CategoryLookup,2,FALSE), "")</f>
        <v/>
      </c>
      <c r="F3746" s="126" t="n"/>
      <c r="G3746" s="127" t="n"/>
      <c r="H3746" s="127" t="n"/>
      <c r="I3746" s="127" t="n"/>
      <c r="J3746" s="127" t="n"/>
      <c r="K3746" s="127" t="n"/>
      <c r="L3746" s="127" t="n"/>
      <c r="M3746" s="127" t="n"/>
      <c r="N3746" s="120" t="n"/>
      <c r="O3746" s="120" t="n"/>
      <c r="P3746" s="120" t="n"/>
      <c r="Q3746" s="120" t="n"/>
      <c r="R3746" s="121" t="n"/>
      <c r="S3746" s="121" t="n"/>
      <c r="T3746" s="121" t="n"/>
      <c r="U3746" s="121" t="n"/>
      <c r="V3746" s="117">
        <f>IF(P3746="NA","NA",IF(P3746&lt;&gt;"",TEXT(P3746-N3746,"[h].mm"),""))</f>
        <v/>
      </c>
      <c r="W3746" s="118">
        <f>IF(AND(R3746="",S3746=""),"",R3746+S3746)</f>
        <v/>
      </c>
      <c r="X3746" s="116">
        <f>IF(O3746&lt;&gt;"",DATE(YEAR(O3746), MONTH(O3746), DAY(O3746)),"")</f>
        <v/>
      </c>
      <c r="Y3746" s="122" t="n"/>
      <c r="Z3746" s="123" t="n"/>
      <c r="AA3746" s="117">
        <f>IF(F3746="Re-assigned","NA",IF(W3746="","",IF(W3746&gt;=VLOOKUP(D3746,SLAMatrix,3,FALSE),"Yes",IF(W3746&lt;VLOOKUP(D3746,SLAMatrix,2,FALSE),"No","Internal"))))</f>
        <v/>
      </c>
      <c r="AB3746" s="123" t="n"/>
      <c r="AC3746" s="123" t="n"/>
      <c r="AD3746" s="119" t="n"/>
      <c r="AE3746" s="125" t="n"/>
      <c r="AF3746" s="124">
        <f>MONTH(O3746)</f>
        <v/>
      </c>
      <c r="AG3746" s="124">
        <f>VLOOKUP(IFERROR(MID(AE3746,1,(FIND(",",AE3746,1)-1)),AE3746),Facility_Region_Mapping,2,FALSE)</f>
        <v/>
      </c>
      <c r="AH3746" s="124" t="n"/>
      <c r="AI3746" s="124">
        <f>IF(C3746&lt;&gt;"",IF(M3746="ESM User",getInterfaceName($C3746),"NA"),"")</f>
        <v/>
      </c>
      <c r="AJ3746" s="116">
        <f>IF(Q3746&lt;&gt;"",DATE(YEAR(Q3746), MONTH(Q3746), DAY(Q3746)),"")</f>
        <v/>
      </c>
      <c r="AK3746" s="130">
        <f>IF(Q3746&lt;&gt;0,Q3746-N3746,TODAY()-N3746)</f>
        <v/>
      </c>
      <c r="AL3746" s="112">
        <f>IF(F3746="Re-assigned",0,IF(H3746="Closed",0,IF(H3746="Service Restored",0,IF(H3746="",0,1))))</f>
        <v/>
      </c>
      <c r="AM3746" s="124">
        <f>IF(AL3746=0,"",IF(AK3746&gt;20.99,"Aged","Non-Aged"))</f>
        <v/>
      </c>
      <c r="AN3746" s="112">
        <f>IF(Q3746&lt;&gt;"",MONTH(Q3746),"")</f>
        <v/>
      </c>
      <c r="AO3746" s="112">
        <f>IFERROR(VALUE(V3746),0)</f>
        <v/>
      </c>
    </row>
    <row customFormat="1" customHeight="1" ht="29.25" r="3747" s="112" spans="1:41">
      <c r="A3747" s="127" t="n"/>
      <c r="B3747" s="113" t="n"/>
      <c r="C3747" s="127" t="n"/>
      <c r="D3747" s="127" t="n"/>
      <c r="E3747" s="114">
        <f>IF(F3747 &lt;&gt; "",VLOOKUP(F3747,CategoryLookup,2,FALSE), "")</f>
        <v/>
      </c>
      <c r="F3747" s="126" t="n"/>
      <c r="G3747" s="127" t="n"/>
      <c r="H3747" s="127" t="n"/>
      <c r="I3747" s="127" t="n"/>
      <c r="J3747" s="127" t="n"/>
      <c r="K3747" s="127" t="n"/>
      <c r="L3747" s="127" t="n"/>
      <c r="M3747" s="127" t="n"/>
      <c r="N3747" s="120" t="n"/>
      <c r="O3747" s="120" t="n"/>
      <c r="P3747" s="120" t="n"/>
      <c r="Q3747" s="120" t="n"/>
      <c r="R3747" s="121" t="n"/>
      <c r="S3747" s="121" t="n"/>
      <c r="T3747" s="121" t="n"/>
      <c r="U3747" s="121" t="n"/>
      <c r="V3747" s="117">
        <f>IF(P3747="NA","NA",IF(P3747&lt;&gt;"",TEXT(P3747-N3747,"[h].mm"),""))</f>
        <v/>
      </c>
      <c r="W3747" s="118">
        <f>IF(AND(R3747="",S3747=""),"",R3747+S3747)</f>
        <v/>
      </c>
      <c r="X3747" s="116">
        <f>IF(O3747&lt;&gt;"",DATE(YEAR(O3747), MONTH(O3747), DAY(O3747)),"")</f>
        <v/>
      </c>
      <c r="Y3747" s="122" t="n"/>
      <c r="Z3747" s="123" t="n"/>
      <c r="AA3747" s="117">
        <f>IF(F3747="Re-assigned","NA",IF(W3747="","",IF(W3747&gt;=VLOOKUP(D3747,SLAMatrix,3,FALSE),"Yes",IF(W3747&lt;VLOOKUP(D3747,SLAMatrix,2,FALSE),"No","Internal"))))</f>
        <v/>
      </c>
      <c r="AB3747" s="123" t="n"/>
      <c r="AC3747" s="123" t="n"/>
      <c r="AD3747" s="119" t="n"/>
      <c r="AE3747" s="125" t="n"/>
      <c r="AF3747" s="124">
        <f>MONTH(O3747)</f>
        <v/>
      </c>
      <c r="AG3747" s="124">
        <f>VLOOKUP(IFERROR(MID(AE3747,1,(FIND(",",AE3747,1)-1)),AE3747),Facility_Region_Mapping,2,FALSE)</f>
        <v/>
      </c>
      <c r="AH3747" s="124" t="n"/>
      <c r="AI3747" s="124">
        <f>IF(C3747&lt;&gt;"",IF(M3747="ESM User",getInterfaceName($C3747),"NA"),"")</f>
        <v/>
      </c>
      <c r="AJ3747" s="116">
        <f>IF(Q3747&lt;&gt;"",DATE(YEAR(Q3747), MONTH(Q3747), DAY(Q3747)),"")</f>
        <v/>
      </c>
      <c r="AK3747" s="130">
        <f>IF(Q3747&lt;&gt;0,Q3747-N3747,TODAY()-N3747)</f>
        <v/>
      </c>
      <c r="AL3747" s="112">
        <f>IF(F3747="Re-assigned",0,IF(H3747="Closed",0,IF(H3747="Service Restored",0,IF(H3747="",0,1))))</f>
        <v/>
      </c>
      <c r="AM3747" s="124">
        <f>IF(AL3747=0,"",IF(AK3747&gt;20.99,"Aged","Non-Aged"))</f>
        <v/>
      </c>
      <c r="AN3747" s="112">
        <f>IF(Q3747&lt;&gt;"",MONTH(Q3747),"")</f>
        <v/>
      </c>
      <c r="AO3747" s="112">
        <f>IFERROR(VALUE(V3747),0)</f>
        <v/>
      </c>
    </row>
    <row customFormat="1" customHeight="1" ht="29.25" r="3748" s="112" spans="1:41">
      <c r="A3748" s="127" t="n"/>
      <c r="B3748" s="113" t="n"/>
      <c r="C3748" s="127" t="n"/>
      <c r="D3748" s="127" t="n"/>
      <c r="E3748" s="114">
        <f>IF(F3748 &lt;&gt; "",VLOOKUP(F3748,CategoryLookup,2,FALSE), "")</f>
        <v/>
      </c>
      <c r="F3748" s="126" t="n"/>
      <c r="G3748" s="127" t="n"/>
      <c r="H3748" s="127" t="n"/>
      <c r="I3748" s="127" t="n"/>
      <c r="J3748" s="127" t="n"/>
      <c r="K3748" s="127" t="n"/>
      <c r="L3748" s="127" t="n"/>
      <c r="M3748" s="127" t="n"/>
      <c r="N3748" s="120" t="n"/>
      <c r="O3748" s="120" t="n"/>
      <c r="P3748" s="120" t="n"/>
      <c r="Q3748" s="120" t="n"/>
      <c r="R3748" s="121" t="n"/>
      <c r="S3748" s="121" t="n"/>
      <c r="T3748" s="121" t="n"/>
      <c r="U3748" s="121" t="n"/>
      <c r="V3748" s="117">
        <f>IF(P3748="NA","NA",IF(P3748&lt;&gt;"",TEXT(P3748-N3748,"[h].mm"),""))</f>
        <v/>
      </c>
      <c r="W3748" s="118">
        <f>IF(AND(R3748="",S3748=""),"",R3748+S3748)</f>
        <v/>
      </c>
      <c r="X3748" s="116">
        <f>IF(O3748&lt;&gt;"",DATE(YEAR(O3748), MONTH(O3748), DAY(O3748)),"")</f>
        <v/>
      </c>
      <c r="Y3748" s="122" t="n"/>
      <c r="Z3748" s="123" t="n"/>
      <c r="AA3748" s="117">
        <f>IF(F3748="Re-assigned","NA",IF(W3748="","",IF(W3748&gt;=VLOOKUP(D3748,SLAMatrix,3,FALSE),"Yes",IF(W3748&lt;VLOOKUP(D3748,SLAMatrix,2,FALSE),"No","Internal"))))</f>
        <v/>
      </c>
      <c r="AB3748" s="123" t="n"/>
      <c r="AC3748" s="123" t="n"/>
      <c r="AD3748" s="119" t="n"/>
      <c r="AE3748" s="125" t="n"/>
      <c r="AF3748" s="124">
        <f>MONTH(O3748)</f>
        <v/>
      </c>
      <c r="AG3748" s="124">
        <f>VLOOKUP(IFERROR(MID(AE3748,1,(FIND(",",AE3748,1)-1)),AE3748),Facility_Region_Mapping,2,FALSE)</f>
        <v/>
      </c>
      <c r="AH3748" s="124" t="n"/>
      <c r="AI3748" s="124">
        <f>IF(C3748&lt;&gt;"",IF(M3748="ESM User",getInterfaceName($C3748),"NA"),"")</f>
        <v/>
      </c>
      <c r="AJ3748" s="116">
        <f>IF(Q3748&lt;&gt;"",DATE(YEAR(Q3748), MONTH(Q3748), DAY(Q3748)),"")</f>
        <v/>
      </c>
      <c r="AK3748" s="130">
        <f>IF(Q3748&lt;&gt;0,Q3748-N3748,TODAY()-N3748)</f>
        <v/>
      </c>
      <c r="AL3748" s="112">
        <f>IF(F3748="Re-assigned",0,IF(H3748="Closed",0,IF(H3748="Service Restored",0,IF(H3748="",0,1))))</f>
        <v/>
      </c>
      <c r="AM3748" s="124">
        <f>IF(AL3748=0,"",IF(AK3748&gt;20.99,"Aged","Non-Aged"))</f>
        <v/>
      </c>
      <c r="AN3748" s="112">
        <f>IF(Q3748&lt;&gt;"",MONTH(Q3748),"")</f>
        <v/>
      </c>
      <c r="AO3748" s="112">
        <f>IFERROR(VALUE(V3748),0)</f>
        <v/>
      </c>
    </row>
    <row customFormat="1" customHeight="1" ht="29.25" r="3749" s="112" spans="1:41">
      <c r="A3749" s="127" t="n"/>
      <c r="B3749" s="113" t="n"/>
      <c r="C3749" s="127" t="n"/>
      <c r="D3749" s="127" t="n"/>
      <c r="E3749" s="114">
        <f>IF(F3749 &lt;&gt; "",VLOOKUP(F3749,CategoryLookup,2,FALSE), "")</f>
        <v/>
      </c>
      <c r="F3749" s="126" t="n"/>
      <c r="G3749" s="127" t="n"/>
      <c r="H3749" s="127" t="n"/>
      <c r="I3749" s="127" t="n"/>
      <c r="J3749" s="127" t="n"/>
      <c r="K3749" s="127" t="n"/>
      <c r="L3749" s="127" t="n"/>
      <c r="M3749" s="127" t="n"/>
      <c r="N3749" s="120" t="n"/>
      <c r="O3749" s="120" t="n"/>
      <c r="P3749" s="120" t="n"/>
      <c r="Q3749" s="120" t="n"/>
      <c r="R3749" s="121" t="n"/>
      <c r="S3749" s="121" t="n"/>
      <c r="T3749" s="121" t="n"/>
      <c r="U3749" s="121" t="n"/>
      <c r="V3749" s="117">
        <f>IF(P3749="NA","NA",IF(P3749&lt;&gt;"",TEXT(P3749-N3749,"[h].mm"),""))</f>
        <v/>
      </c>
      <c r="W3749" s="118">
        <f>IF(AND(R3749="",S3749=""),"",R3749+S3749)</f>
        <v/>
      </c>
      <c r="X3749" s="116">
        <f>IF(O3749&lt;&gt;"",DATE(YEAR(O3749), MONTH(O3749), DAY(O3749)),"")</f>
        <v/>
      </c>
      <c r="Y3749" s="122" t="n"/>
      <c r="Z3749" s="123" t="n"/>
      <c r="AA3749" s="117">
        <f>IF(F3749="Re-assigned","NA",IF(W3749="","",IF(W3749&gt;=VLOOKUP(D3749,SLAMatrix,3,FALSE),"Yes",IF(W3749&lt;VLOOKUP(D3749,SLAMatrix,2,FALSE),"No","Internal"))))</f>
        <v/>
      </c>
      <c r="AB3749" s="123" t="n"/>
      <c r="AC3749" s="123" t="n"/>
      <c r="AD3749" s="119" t="n"/>
      <c r="AE3749" s="125" t="n"/>
      <c r="AF3749" s="124">
        <f>MONTH(O3749)</f>
        <v/>
      </c>
      <c r="AG3749" s="124">
        <f>VLOOKUP(IFERROR(MID(AE3749,1,(FIND(",",AE3749,1)-1)),AE3749),Facility_Region_Mapping,2,FALSE)</f>
        <v/>
      </c>
      <c r="AH3749" s="124" t="n"/>
      <c r="AI3749" s="124">
        <f>IF(C3749&lt;&gt;"",IF(M3749="ESM User",getInterfaceName($C3749),"NA"),"")</f>
        <v/>
      </c>
      <c r="AJ3749" s="116">
        <f>IF(Q3749&lt;&gt;"",DATE(YEAR(Q3749), MONTH(Q3749), DAY(Q3749)),"")</f>
        <v/>
      </c>
      <c r="AK3749" s="130">
        <f>IF(Q3749&lt;&gt;0,Q3749-N3749,TODAY()-N3749)</f>
        <v/>
      </c>
      <c r="AL3749" s="112">
        <f>IF(F3749="Re-assigned",0,IF(H3749="Closed",0,IF(H3749="Service Restored",0,IF(H3749="",0,1))))</f>
        <v/>
      </c>
      <c r="AM3749" s="124">
        <f>IF(AL3749=0,"",IF(AK3749&gt;20.99,"Aged","Non-Aged"))</f>
        <v/>
      </c>
      <c r="AN3749" s="112">
        <f>IF(Q3749&lt;&gt;"",MONTH(Q3749),"")</f>
        <v/>
      </c>
      <c r="AO3749" s="112">
        <f>IFERROR(VALUE(V3749),0)</f>
        <v/>
      </c>
    </row>
    <row customFormat="1" customHeight="1" ht="29.25" r="3750" s="112" spans="1:41">
      <c r="A3750" s="127" t="n"/>
      <c r="B3750" s="113" t="n"/>
      <c r="C3750" s="127" t="n"/>
      <c r="D3750" s="127" t="n"/>
      <c r="E3750" s="114">
        <f>IF(F3750 &lt;&gt; "",VLOOKUP(F3750,CategoryLookup,2,FALSE), "")</f>
        <v/>
      </c>
      <c r="F3750" s="126" t="n"/>
      <c r="G3750" s="127" t="n"/>
      <c r="H3750" s="127" t="n"/>
      <c r="I3750" s="127" t="n"/>
      <c r="J3750" s="127" t="n"/>
      <c r="K3750" s="127" t="n"/>
      <c r="L3750" s="127" t="n"/>
      <c r="M3750" s="127" t="n"/>
      <c r="N3750" s="120" t="n"/>
      <c r="O3750" s="120" t="n"/>
      <c r="P3750" s="120" t="n"/>
      <c r="Q3750" s="120" t="n"/>
      <c r="R3750" s="121" t="n"/>
      <c r="S3750" s="121" t="n"/>
      <c r="T3750" s="121" t="n"/>
      <c r="U3750" s="121" t="n"/>
      <c r="V3750" s="117">
        <f>IF(P3750="NA","NA",IF(P3750&lt;&gt;"",TEXT(P3750-N3750,"[h].mm"),""))</f>
        <v/>
      </c>
      <c r="W3750" s="118">
        <f>IF(AND(R3750="",S3750=""),"",R3750+S3750)</f>
        <v/>
      </c>
      <c r="X3750" s="116">
        <f>IF(O3750&lt;&gt;"",DATE(YEAR(O3750), MONTH(O3750), DAY(O3750)),"")</f>
        <v/>
      </c>
      <c r="Y3750" s="122" t="n"/>
      <c r="Z3750" s="123" t="n"/>
      <c r="AA3750" s="117">
        <f>IF(F3750="Re-assigned","NA",IF(W3750="","",IF(W3750&gt;=VLOOKUP(D3750,SLAMatrix,3,FALSE),"Yes",IF(W3750&lt;VLOOKUP(D3750,SLAMatrix,2,FALSE),"No","Internal"))))</f>
        <v/>
      </c>
      <c r="AB3750" s="123" t="n"/>
      <c r="AC3750" s="123" t="n"/>
      <c r="AD3750" s="119" t="n"/>
      <c r="AE3750" s="125" t="n"/>
      <c r="AF3750" s="124">
        <f>MONTH(O3750)</f>
        <v/>
      </c>
      <c r="AG3750" s="124">
        <f>VLOOKUP(IFERROR(MID(AE3750,1,(FIND(",",AE3750,1)-1)),AE3750),Facility_Region_Mapping,2,FALSE)</f>
        <v/>
      </c>
      <c r="AH3750" s="124" t="n"/>
      <c r="AI3750" s="124">
        <f>IF(C3750&lt;&gt;"",IF(M3750="ESM User",getInterfaceName($C3750),"NA"),"")</f>
        <v/>
      </c>
      <c r="AJ3750" s="116">
        <f>IF(Q3750&lt;&gt;"",DATE(YEAR(Q3750), MONTH(Q3750), DAY(Q3750)),"")</f>
        <v/>
      </c>
      <c r="AK3750" s="130">
        <f>IF(Q3750&lt;&gt;0,Q3750-N3750,TODAY()-N3750)</f>
        <v/>
      </c>
      <c r="AL3750" s="112">
        <f>IF(F3750="Re-assigned",0,IF(H3750="Closed",0,IF(H3750="Service Restored",0,IF(H3750="",0,1))))</f>
        <v/>
      </c>
      <c r="AM3750" s="124">
        <f>IF(AL3750=0,"",IF(AK3750&gt;20.99,"Aged","Non-Aged"))</f>
        <v/>
      </c>
      <c r="AN3750" s="112">
        <f>IF(Q3750&lt;&gt;"",MONTH(Q3750),"")</f>
        <v/>
      </c>
      <c r="AO3750" s="112">
        <f>IFERROR(VALUE(V3750),0)</f>
        <v/>
      </c>
    </row>
    <row customFormat="1" customHeight="1" ht="29.25" r="3751" s="112" spans="1:41">
      <c r="A3751" s="127" t="n"/>
      <c r="B3751" s="113" t="n"/>
      <c r="C3751" s="127" t="n"/>
      <c r="D3751" s="127" t="n"/>
      <c r="E3751" s="114">
        <f>IF(F3751 &lt;&gt; "",VLOOKUP(F3751,CategoryLookup,2,FALSE), "")</f>
        <v/>
      </c>
      <c r="F3751" s="126" t="n"/>
      <c r="G3751" s="127" t="n"/>
      <c r="H3751" s="127" t="n"/>
      <c r="I3751" s="127" t="n"/>
      <c r="J3751" s="127" t="n"/>
      <c r="K3751" s="127" t="n"/>
      <c r="L3751" s="127" t="n"/>
      <c r="M3751" s="127" t="n"/>
      <c r="N3751" s="120" t="n"/>
      <c r="O3751" s="120" t="n"/>
      <c r="P3751" s="120" t="n"/>
      <c r="Q3751" s="120" t="n"/>
      <c r="R3751" s="121" t="n"/>
      <c r="S3751" s="121" t="n"/>
      <c r="T3751" s="121" t="n"/>
      <c r="U3751" s="121" t="n"/>
      <c r="V3751" s="117">
        <f>IF(P3751="NA","NA",IF(P3751&lt;&gt;"",TEXT(P3751-N3751,"[h].mm"),""))</f>
        <v/>
      </c>
      <c r="W3751" s="118">
        <f>IF(AND(R3751="",S3751=""),"",R3751+S3751)</f>
        <v/>
      </c>
      <c r="X3751" s="116">
        <f>IF(O3751&lt;&gt;"",DATE(YEAR(O3751), MONTH(O3751), DAY(O3751)),"")</f>
        <v/>
      </c>
      <c r="Y3751" s="122" t="n"/>
      <c r="Z3751" s="123" t="n"/>
      <c r="AA3751" s="117">
        <f>IF(F3751="Re-assigned","NA",IF(W3751="","",IF(W3751&gt;=VLOOKUP(D3751,SLAMatrix,3,FALSE),"Yes",IF(W3751&lt;VLOOKUP(D3751,SLAMatrix,2,FALSE),"No","Internal"))))</f>
        <v/>
      </c>
      <c r="AB3751" s="123" t="n"/>
      <c r="AC3751" s="123" t="n"/>
      <c r="AD3751" s="119" t="n"/>
      <c r="AE3751" s="125" t="n"/>
      <c r="AF3751" s="124">
        <f>MONTH(O3751)</f>
        <v/>
      </c>
      <c r="AG3751" s="124">
        <f>VLOOKUP(IFERROR(MID(AE3751,1,(FIND(",",AE3751,1)-1)),AE3751),Facility_Region_Mapping,2,FALSE)</f>
        <v/>
      </c>
      <c r="AH3751" s="124" t="n"/>
      <c r="AI3751" s="124">
        <f>IF(C3751&lt;&gt;"",IF(M3751="ESM User",getInterfaceName($C3751),"NA"),"")</f>
        <v/>
      </c>
      <c r="AJ3751" s="116">
        <f>IF(Q3751&lt;&gt;"",DATE(YEAR(Q3751), MONTH(Q3751), DAY(Q3751)),"")</f>
        <v/>
      </c>
      <c r="AK3751" s="130">
        <f>IF(Q3751&lt;&gt;0,Q3751-N3751,TODAY()-N3751)</f>
        <v/>
      </c>
      <c r="AL3751" s="112">
        <f>IF(F3751="Re-assigned",0,IF(H3751="Closed",0,IF(H3751="Service Restored",0,IF(H3751="",0,1))))</f>
        <v/>
      </c>
      <c r="AM3751" s="124">
        <f>IF(AL3751=0,"",IF(AK3751&gt;20.99,"Aged","Non-Aged"))</f>
        <v/>
      </c>
      <c r="AN3751" s="112">
        <f>IF(Q3751&lt;&gt;"",MONTH(Q3751),"")</f>
        <v/>
      </c>
      <c r="AO3751" s="112">
        <f>IFERROR(VALUE(V3751),0)</f>
        <v/>
      </c>
    </row>
    <row customFormat="1" customHeight="1" ht="29.25" r="3752" s="112" spans="1:41">
      <c r="A3752" s="127" t="n"/>
      <c r="B3752" s="113" t="n"/>
      <c r="C3752" s="127" t="n"/>
      <c r="D3752" s="127" t="n"/>
      <c r="E3752" s="114">
        <f>IF(F3752 &lt;&gt; "",VLOOKUP(F3752,CategoryLookup,2,FALSE), "")</f>
        <v/>
      </c>
      <c r="F3752" s="126" t="n"/>
      <c r="G3752" s="127" t="n"/>
      <c r="H3752" s="127" t="n"/>
      <c r="I3752" s="127" t="n"/>
      <c r="J3752" s="127" t="n"/>
      <c r="K3752" s="127" t="n"/>
      <c r="L3752" s="127" t="n"/>
      <c r="M3752" s="127" t="n"/>
      <c r="N3752" s="120" t="n"/>
      <c r="O3752" s="120" t="n"/>
      <c r="P3752" s="120" t="n"/>
      <c r="Q3752" s="120" t="n"/>
      <c r="R3752" s="121" t="n"/>
      <c r="S3752" s="121" t="n"/>
      <c r="T3752" s="121" t="n"/>
      <c r="U3752" s="121" t="n"/>
      <c r="V3752" s="117">
        <f>IF(P3752="NA","NA",IF(P3752&lt;&gt;"",TEXT(P3752-N3752,"[h].mm"),""))</f>
        <v/>
      </c>
      <c r="W3752" s="118">
        <f>IF(AND(R3752="",S3752=""),"",R3752+S3752)</f>
        <v/>
      </c>
      <c r="X3752" s="116">
        <f>IF(O3752&lt;&gt;"",DATE(YEAR(O3752), MONTH(O3752), DAY(O3752)),"")</f>
        <v/>
      </c>
      <c r="Y3752" s="122" t="n"/>
      <c r="Z3752" s="123" t="n"/>
      <c r="AA3752" s="117">
        <f>IF(F3752="Re-assigned","NA",IF(W3752="","",IF(W3752&gt;=VLOOKUP(D3752,SLAMatrix,3,FALSE),"Yes",IF(W3752&lt;VLOOKUP(D3752,SLAMatrix,2,FALSE),"No","Internal"))))</f>
        <v/>
      </c>
      <c r="AB3752" s="123" t="n"/>
      <c r="AC3752" s="123" t="n"/>
      <c r="AD3752" s="119" t="n"/>
      <c r="AE3752" s="125" t="n"/>
      <c r="AF3752" s="124">
        <f>MONTH(O3752)</f>
        <v/>
      </c>
      <c r="AG3752" s="124">
        <f>VLOOKUP(IFERROR(MID(AE3752,1,(FIND(",",AE3752,1)-1)),AE3752),Facility_Region_Mapping,2,FALSE)</f>
        <v/>
      </c>
      <c r="AH3752" s="124" t="n"/>
      <c r="AI3752" s="124">
        <f>IF(C3752&lt;&gt;"",IF(M3752="ESM User",getInterfaceName($C3752),"NA"),"")</f>
        <v/>
      </c>
      <c r="AJ3752" s="116">
        <f>IF(Q3752&lt;&gt;"",DATE(YEAR(Q3752), MONTH(Q3752), DAY(Q3752)),"")</f>
        <v/>
      </c>
      <c r="AK3752" s="130">
        <f>IF(Q3752&lt;&gt;0,Q3752-N3752,TODAY()-N3752)</f>
        <v/>
      </c>
      <c r="AL3752" s="112">
        <f>IF(F3752="Re-assigned",0,IF(H3752="Closed",0,IF(H3752="Service Restored",0,IF(H3752="",0,1))))</f>
        <v/>
      </c>
      <c r="AM3752" s="124">
        <f>IF(AL3752=0,"",IF(AK3752&gt;20.99,"Aged","Non-Aged"))</f>
        <v/>
      </c>
      <c r="AN3752" s="112">
        <f>IF(Q3752&lt;&gt;"",MONTH(Q3752),"")</f>
        <v/>
      </c>
      <c r="AO3752" s="112">
        <f>IFERROR(VALUE(V3752),0)</f>
        <v/>
      </c>
    </row>
    <row customFormat="1" customHeight="1" ht="29.25" r="3753" s="112" spans="1:41">
      <c r="A3753" s="127" t="n"/>
      <c r="B3753" s="113" t="n"/>
      <c r="C3753" s="127" t="n"/>
      <c r="D3753" s="127" t="n"/>
      <c r="E3753" s="114">
        <f>IF(F3753 &lt;&gt; "",VLOOKUP(F3753,CategoryLookup,2,FALSE), "")</f>
        <v/>
      </c>
      <c r="F3753" s="126" t="n"/>
      <c r="G3753" s="127" t="n"/>
      <c r="H3753" s="127" t="n"/>
      <c r="I3753" s="127" t="n"/>
      <c r="J3753" s="127" t="n"/>
      <c r="K3753" s="127" t="n"/>
      <c r="L3753" s="127" t="n"/>
      <c r="M3753" s="127" t="n"/>
      <c r="N3753" s="120" t="n"/>
      <c r="O3753" s="120" t="n"/>
      <c r="P3753" s="120" t="n"/>
      <c r="Q3753" s="120" t="n"/>
      <c r="R3753" s="121" t="n"/>
      <c r="S3753" s="121" t="n"/>
      <c r="T3753" s="121" t="n"/>
      <c r="U3753" s="121" t="n"/>
      <c r="V3753" s="117">
        <f>IF(P3753="NA","NA",IF(P3753&lt;&gt;"",TEXT(P3753-N3753,"[h].mm"),""))</f>
        <v/>
      </c>
      <c r="W3753" s="118">
        <f>IF(AND(R3753="",S3753=""),"",R3753+S3753)</f>
        <v/>
      </c>
      <c r="X3753" s="116">
        <f>IF(O3753&lt;&gt;"",DATE(YEAR(O3753), MONTH(O3753), DAY(O3753)),"")</f>
        <v/>
      </c>
      <c r="Y3753" s="122" t="n"/>
      <c r="Z3753" s="123" t="n"/>
      <c r="AA3753" s="117">
        <f>IF(F3753="Re-assigned","NA",IF(W3753="","",IF(W3753&gt;=VLOOKUP(D3753,SLAMatrix,3,FALSE),"Yes",IF(W3753&lt;VLOOKUP(D3753,SLAMatrix,2,FALSE),"No","Internal"))))</f>
        <v/>
      </c>
      <c r="AB3753" s="123" t="n"/>
      <c r="AC3753" s="123" t="n"/>
      <c r="AD3753" s="119" t="n"/>
      <c r="AE3753" s="125" t="n"/>
      <c r="AF3753" s="124">
        <f>MONTH(O3753)</f>
        <v/>
      </c>
      <c r="AG3753" s="124">
        <f>VLOOKUP(IFERROR(MID(AE3753,1,(FIND(",",AE3753,1)-1)),AE3753),Facility_Region_Mapping,2,FALSE)</f>
        <v/>
      </c>
      <c r="AH3753" s="124" t="n"/>
      <c r="AI3753" s="124">
        <f>IF(C3753&lt;&gt;"",IF(M3753="ESM User",getInterfaceName($C3753),"NA"),"")</f>
        <v/>
      </c>
      <c r="AJ3753" s="116">
        <f>IF(Q3753&lt;&gt;"",DATE(YEAR(Q3753), MONTH(Q3753), DAY(Q3753)),"")</f>
        <v/>
      </c>
      <c r="AK3753" s="130">
        <f>IF(Q3753&lt;&gt;0,Q3753-N3753,TODAY()-N3753)</f>
        <v/>
      </c>
      <c r="AL3753" s="112">
        <f>IF(F3753="Re-assigned",0,IF(H3753="Closed",0,IF(H3753="Service Restored",0,IF(H3753="",0,1))))</f>
        <v/>
      </c>
      <c r="AM3753" s="124">
        <f>IF(AL3753=0,"",IF(AK3753&gt;20.99,"Aged","Non-Aged"))</f>
        <v/>
      </c>
      <c r="AN3753" s="112">
        <f>IF(Q3753&lt;&gt;"",MONTH(Q3753),"")</f>
        <v/>
      </c>
      <c r="AO3753" s="112">
        <f>IFERROR(VALUE(V3753),0)</f>
        <v/>
      </c>
    </row>
    <row customFormat="1" customHeight="1" ht="29.25" r="3754" s="112" spans="1:41">
      <c r="A3754" s="127" t="n"/>
      <c r="B3754" s="113" t="n"/>
      <c r="C3754" s="127" t="n"/>
      <c r="D3754" s="127" t="n"/>
      <c r="E3754" s="114">
        <f>IF(F3754 &lt;&gt; "",VLOOKUP(F3754,CategoryLookup,2,FALSE), "")</f>
        <v/>
      </c>
      <c r="F3754" s="126" t="n"/>
      <c r="G3754" s="127" t="n"/>
      <c r="H3754" s="127" t="n"/>
      <c r="I3754" s="127" t="n"/>
      <c r="J3754" s="127" t="n"/>
      <c r="K3754" s="127" t="n"/>
      <c r="L3754" s="127" t="n"/>
      <c r="M3754" s="127" t="n"/>
      <c r="N3754" s="120" t="n"/>
      <c r="O3754" s="120" t="n"/>
      <c r="P3754" s="120" t="n"/>
      <c r="Q3754" s="120" t="n"/>
      <c r="R3754" s="121" t="n"/>
      <c r="S3754" s="121" t="n"/>
      <c r="T3754" s="121" t="n"/>
      <c r="U3754" s="121" t="n"/>
      <c r="V3754" s="117">
        <f>IF(P3754="NA","NA",IF(P3754&lt;&gt;"",TEXT(P3754-N3754,"[h].mm"),""))</f>
        <v/>
      </c>
      <c r="W3754" s="118">
        <f>IF(AND(R3754="",S3754=""),"",R3754+S3754)</f>
        <v/>
      </c>
      <c r="X3754" s="116">
        <f>IF(O3754&lt;&gt;"",DATE(YEAR(O3754), MONTH(O3754), DAY(O3754)),"")</f>
        <v/>
      </c>
      <c r="Y3754" s="122" t="n"/>
      <c r="Z3754" s="123" t="n"/>
      <c r="AA3754" s="117">
        <f>IF(F3754="Re-assigned","NA",IF(W3754="","",IF(W3754&gt;=VLOOKUP(D3754,SLAMatrix,3,FALSE),"Yes",IF(W3754&lt;VLOOKUP(D3754,SLAMatrix,2,FALSE),"No","Internal"))))</f>
        <v/>
      </c>
      <c r="AB3754" s="123" t="n"/>
      <c r="AC3754" s="123" t="n"/>
      <c r="AD3754" s="119" t="n"/>
      <c r="AE3754" s="125" t="n"/>
      <c r="AF3754" s="124">
        <f>MONTH(O3754)</f>
        <v/>
      </c>
      <c r="AG3754" s="124">
        <f>VLOOKUP(IFERROR(MID(AE3754,1,(FIND(",",AE3754,1)-1)),AE3754),Facility_Region_Mapping,2,FALSE)</f>
        <v/>
      </c>
      <c r="AH3754" s="124" t="n"/>
      <c r="AI3754" s="124">
        <f>IF(C3754&lt;&gt;"",IF(M3754="ESM User",getInterfaceName($C3754),"NA"),"")</f>
        <v/>
      </c>
      <c r="AJ3754" s="116">
        <f>IF(Q3754&lt;&gt;"",DATE(YEAR(Q3754), MONTH(Q3754), DAY(Q3754)),"")</f>
        <v/>
      </c>
      <c r="AK3754" s="130">
        <f>IF(Q3754&lt;&gt;0,Q3754-N3754,TODAY()-N3754)</f>
        <v/>
      </c>
      <c r="AL3754" s="112">
        <f>IF(F3754="Re-assigned",0,IF(H3754="Closed",0,IF(H3754="Service Restored",0,IF(H3754="",0,1))))</f>
        <v/>
      </c>
      <c r="AM3754" s="124">
        <f>IF(AL3754=0,"",IF(AK3754&gt;20.99,"Aged","Non-Aged"))</f>
        <v/>
      </c>
      <c r="AN3754" s="112">
        <f>IF(Q3754&lt;&gt;"",MONTH(Q3754),"")</f>
        <v/>
      </c>
      <c r="AO3754" s="112">
        <f>IFERROR(VALUE(V3754),0)</f>
        <v/>
      </c>
    </row>
    <row customFormat="1" customHeight="1" ht="29.25" r="3755" s="112" spans="1:41">
      <c r="A3755" s="127" t="n"/>
      <c r="B3755" s="113" t="n"/>
      <c r="C3755" s="127" t="n"/>
      <c r="D3755" s="127" t="n"/>
      <c r="E3755" s="114">
        <f>IF(F3755 &lt;&gt; "",VLOOKUP(F3755,CategoryLookup,2,FALSE), "")</f>
        <v/>
      </c>
      <c r="F3755" s="126" t="n"/>
      <c r="G3755" s="127" t="n"/>
      <c r="H3755" s="127" t="n"/>
      <c r="I3755" s="127" t="n"/>
      <c r="J3755" s="127" t="n"/>
      <c r="K3755" s="127" t="n"/>
      <c r="L3755" s="127" t="n"/>
      <c r="M3755" s="127" t="n"/>
      <c r="N3755" s="120" t="n"/>
      <c r="O3755" s="120" t="n"/>
      <c r="P3755" s="120" t="n"/>
      <c r="Q3755" s="120" t="n"/>
      <c r="R3755" s="121" t="n"/>
      <c r="S3755" s="121" t="n"/>
      <c r="T3755" s="121" t="n"/>
      <c r="U3755" s="121" t="n"/>
      <c r="V3755" s="117">
        <f>IF(P3755="NA","NA",IF(P3755&lt;&gt;"",TEXT(P3755-N3755,"[h].mm"),""))</f>
        <v/>
      </c>
      <c r="W3755" s="118">
        <f>IF(AND(R3755="",S3755=""),"",R3755+S3755)</f>
        <v/>
      </c>
      <c r="X3755" s="116">
        <f>IF(O3755&lt;&gt;"",DATE(YEAR(O3755), MONTH(O3755), DAY(O3755)),"")</f>
        <v/>
      </c>
      <c r="Y3755" s="122" t="n"/>
      <c r="Z3755" s="123" t="n"/>
      <c r="AA3755" s="117">
        <f>IF(F3755="Re-assigned","NA",IF(W3755="","",IF(W3755&gt;=VLOOKUP(D3755,SLAMatrix,3,FALSE),"Yes",IF(W3755&lt;VLOOKUP(D3755,SLAMatrix,2,FALSE),"No","Internal"))))</f>
        <v/>
      </c>
      <c r="AB3755" s="123" t="n"/>
      <c r="AC3755" s="123" t="n"/>
      <c r="AD3755" s="119" t="n"/>
      <c r="AE3755" s="125" t="n"/>
      <c r="AF3755" s="124">
        <f>MONTH(O3755)</f>
        <v/>
      </c>
      <c r="AG3755" s="124">
        <f>VLOOKUP(IFERROR(MID(AE3755,1,(FIND(",",AE3755,1)-1)),AE3755),Facility_Region_Mapping,2,FALSE)</f>
        <v/>
      </c>
      <c r="AH3755" s="124" t="n"/>
      <c r="AI3755" s="124">
        <f>IF(C3755&lt;&gt;"",IF(M3755="ESM User",getInterfaceName($C3755),"NA"),"")</f>
        <v/>
      </c>
      <c r="AJ3755" s="116">
        <f>IF(Q3755&lt;&gt;"",DATE(YEAR(Q3755), MONTH(Q3755), DAY(Q3755)),"")</f>
        <v/>
      </c>
      <c r="AK3755" s="130">
        <f>IF(Q3755&lt;&gt;0,Q3755-N3755,TODAY()-N3755)</f>
        <v/>
      </c>
      <c r="AL3755" s="112">
        <f>IF(F3755="Re-assigned",0,IF(H3755="Closed",0,IF(H3755="Service Restored",0,IF(H3755="",0,1))))</f>
        <v/>
      </c>
      <c r="AM3755" s="124">
        <f>IF(AL3755=0,"",IF(AK3755&gt;20.99,"Aged","Non-Aged"))</f>
        <v/>
      </c>
      <c r="AN3755" s="112">
        <f>IF(Q3755&lt;&gt;"",MONTH(Q3755),"")</f>
        <v/>
      </c>
      <c r="AO3755" s="112">
        <f>IFERROR(VALUE(V3755),0)</f>
        <v/>
      </c>
    </row>
    <row customFormat="1" customHeight="1" ht="29.25" r="3756" s="112" spans="1:41">
      <c r="A3756" s="127" t="n"/>
      <c r="B3756" s="113" t="n"/>
      <c r="C3756" s="127" t="n"/>
      <c r="D3756" s="127" t="n"/>
      <c r="E3756" s="114">
        <f>IF(F3756 &lt;&gt; "",VLOOKUP(F3756,CategoryLookup,2,FALSE), "")</f>
        <v/>
      </c>
      <c r="F3756" s="126" t="n"/>
      <c r="G3756" s="127" t="n"/>
      <c r="H3756" s="127" t="n"/>
      <c r="I3756" s="127" t="n"/>
      <c r="J3756" s="127" t="n"/>
      <c r="K3756" s="127" t="n"/>
      <c r="L3756" s="127" t="n"/>
      <c r="M3756" s="127" t="n"/>
      <c r="N3756" s="120" t="n"/>
      <c r="O3756" s="120" t="n"/>
      <c r="P3756" s="120" t="n"/>
      <c r="Q3756" s="120" t="n"/>
      <c r="R3756" s="121" t="n"/>
      <c r="S3756" s="121" t="n"/>
      <c r="T3756" s="121" t="n"/>
      <c r="U3756" s="121" t="n"/>
      <c r="V3756" s="117">
        <f>IF(P3756="NA","NA",IF(P3756&lt;&gt;"",TEXT(P3756-N3756,"[h].mm"),""))</f>
        <v/>
      </c>
      <c r="W3756" s="118">
        <f>IF(AND(R3756="",S3756=""),"",R3756+S3756)</f>
        <v/>
      </c>
      <c r="X3756" s="116">
        <f>IF(O3756&lt;&gt;"",DATE(YEAR(O3756), MONTH(O3756), DAY(O3756)),"")</f>
        <v/>
      </c>
      <c r="Y3756" s="122" t="n"/>
      <c r="Z3756" s="123" t="n"/>
      <c r="AA3756" s="117">
        <f>IF(F3756="Re-assigned","NA",IF(W3756="","",IF(W3756&gt;=VLOOKUP(D3756,SLAMatrix,3,FALSE),"Yes",IF(W3756&lt;VLOOKUP(D3756,SLAMatrix,2,FALSE),"No","Internal"))))</f>
        <v/>
      </c>
      <c r="AB3756" s="123" t="n"/>
      <c r="AC3756" s="123" t="n"/>
      <c r="AD3756" s="119" t="n"/>
      <c r="AE3756" s="125" t="n"/>
      <c r="AF3756" s="124">
        <f>MONTH(O3756)</f>
        <v/>
      </c>
      <c r="AG3756" s="124">
        <f>VLOOKUP(IFERROR(MID(AE3756,1,(FIND(",",AE3756,1)-1)),AE3756),Facility_Region_Mapping,2,FALSE)</f>
        <v/>
      </c>
      <c r="AH3756" s="124" t="n"/>
      <c r="AI3756" s="124">
        <f>IF(C3756&lt;&gt;"",IF(M3756="ESM User",getInterfaceName($C3756),"NA"),"")</f>
        <v/>
      </c>
      <c r="AJ3756" s="116">
        <f>IF(Q3756&lt;&gt;"",DATE(YEAR(Q3756), MONTH(Q3756), DAY(Q3756)),"")</f>
        <v/>
      </c>
      <c r="AK3756" s="130">
        <f>IF(Q3756&lt;&gt;0,Q3756-N3756,TODAY()-N3756)</f>
        <v/>
      </c>
      <c r="AL3756" s="112">
        <f>IF(F3756="Re-assigned",0,IF(H3756="Closed",0,IF(H3756="Service Restored",0,IF(H3756="",0,1))))</f>
        <v/>
      </c>
      <c r="AM3756" s="124">
        <f>IF(AL3756=0,"",IF(AK3756&gt;20.99,"Aged","Non-Aged"))</f>
        <v/>
      </c>
      <c r="AN3756" s="112">
        <f>IF(Q3756&lt;&gt;"",MONTH(Q3756),"")</f>
        <v/>
      </c>
      <c r="AO3756" s="112">
        <f>IFERROR(VALUE(V3756),0)</f>
        <v/>
      </c>
    </row>
    <row customFormat="1" customHeight="1" ht="29.25" r="3757" s="112" spans="1:41">
      <c r="A3757" s="127" t="n"/>
      <c r="B3757" s="113" t="n"/>
      <c r="C3757" s="127" t="n"/>
      <c r="D3757" s="127" t="n"/>
      <c r="E3757" s="114">
        <f>IF(F3757 &lt;&gt; "",VLOOKUP(F3757,CategoryLookup,2,FALSE), "")</f>
        <v/>
      </c>
      <c r="F3757" s="126" t="n"/>
      <c r="G3757" s="127" t="n"/>
      <c r="H3757" s="127" t="n"/>
      <c r="I3757" s="127" t="n"/>
      <c r="J3757" s="127" t="n"/>
      <c r="K3757" s="127" t="n"/>
      <c r="L3757" s="127" t="n"/>
      <c r="M3757" s="127" t="n"/>
      <c r="N3757" s="120" t="n"/>
      <c r="O3757" s="120" t="n"/>
      <c r="P3757" s="120" t="n"/>
      <c r="Q3757" s="120" t="n"/>
      <c r="R3757" s="121" t="n"/>
      <c r="S3757" s="121" t="n"/>
      <c r="T3757" s="121" t="n"/>
      <c r="U3757" s="121" t="n"/>
      <c r="V3757" s="117">
        <f>IF(P3757="NA","NA",IF(P3757&lt;&gt;"",TEXT(P3757-N3757,"[h].mm"),""))</f>
        <v/>
      </c>
      <c r="W3757" s="118">
        <f>IF(AND(R3757="",S3757=""),"",R3757+S3757)</f>
        <v/>
      </c>
      <c r="X3757" s="116">
        <f>IF(O3757&lt;&gt;"",DATE(YEAR(O3757), MONTH(O3757), DAY(O3757)),"")</f>
        <v/>
      </c>
      <c r="Y3757" s="122" t="n"/>
      <c r="Z3757" s="123" t="n"/>
      <c r="AA3757" s="117">
        <f>IF(F3757="Re-assigned","NA",IF(W3757="","",IF(W3757&gt;=VLOOKUP(D3757,SLAMatrix,3,FALSE),"Yes",IF(W3757&lt;VLOOKUP(D3757,SLAMatrix,2,FALSE),"No","Internal"))))</f>
        <v/>
      </c>
      <c r="AB3757" s="123" t="n"/>
      <c r="AC3757" s="123" t="n"/>
      <c r="AD3757" s="119" t="n"/>
      <c r="AE3757" s="125" t="n"/>
      <c r="AF3757" s="124">
        <f>MONTH(O3757)</f>
        <v/>
      </c>
      <c r="AG3757" s="124">
        <f>VLOOKUP(IFERROR(MID(AE3757,1,(FIND(",",AE3757,1)-1)),AE3757),Facility_Region_Mapping,2,FALSE)</f>
        <v/>
      </c>
      <c r="AH3757" s="124" t="n"/>
      <c r="AI3757" s="124">
        <f>IF(C3757&lt;&gt;"",IF(M3757="ESM User",getInterfaceName($C3757),"NA"),"")</f>
        <v/>
      </c>
      <c r="AJ3757" s="116">
        <f>IF(Q3757&lt;&gt;"",DATE(YEAR(Q3757), MONTH(Q3757), DAY(Q3757)),"")</f>
        <v/>
      </c>
      <c r="AK3757" s="130">
        <f>IF(Q3757&lt;&gt;0,Q3757-N3757,TODAY()-N3757)</f>
        <v/>
      </c>
      <c r="AL3757" s="112">
        <f>IF(F3757="Re-assigned",0,IF(H3757="Closed",0,IF(H3757="Service Restored",0,IF(H3757="",0,1))))</f>
        <v/>
      </c>
      <c r="AM3757" s="124">
        <f>IF(AL3757=0,"",IF(AK3757&gt;20.99,"Aged","Non-Aged"))</f>
        <v/>
      </c>
      <c r="AN3757" s="112">
        <f>IF(Q3757&lt;&gt;"",MONTH(Q3757),"")</f>
        <v/>
      </c>
      <c r="AO3757" s="112">
        <f>IFERROR(VALUE(V3757),0)</f>
        <v/>
      </c>
    </row>
    <row customFormat="1" customHeight="1" ht="29.25" r="3758" s="112" spans="1:41">
      <c r="A3758" s="127" t="n"/>
      <c r="B3758" s="113" t="n"/>
      <c r="C3758" s="127" t="n"/>
      <c r="D3758" s="127" t="n"/>
      <c r="E3758" s="114">
        <f>IF(F3758 &lt;&gt; "",VLOOKUP(F3758,CategoryLookup,2,FALSE), "")</f>
        <v/>
      </c>
      <c r="F3758" s="126" t="n"/>
      <c r="G3758" s="127" t="n"/>
      <c r="H3758" s="127" t="n"/>
      <c r="I3758" s="127" t="n"/>
      <c r="J3758" s="127" t="n"/>
      <c r="K3758" s="127" t="n"/>
      <c r="L3758" s="127" t="n"/>
      <c r="M3758" s="127" t="n"/>
      <c r="N3758" s="120" t="n"/>
      <c r="O3758" s="120" t="n"/>
      <c r="P3758" s="120" t="n"/>
      <c r="Q3758" s="120" t="n"/>
      <c r="R3758" s="121" t="n"/>
      <c r="S3758" s="121" t="n"/>
      <c r="T3758" s="121" t="n"/>
      <c r="U3758" s="121" t="n"/>
      <c r="V3758" s="117">
        <f>IF(P3758="NA","NA",IF(P3758&lt;&gt;"",TEXT(P3758-N3758,"[h].mm"),""))</f>
        <v/>
      </c>
      <c r="W3758" s="118">
        <f>IF(AND(R3758="",S3758=""),"",R3758+S3758)</f>
        <v/>
      </c>
      <c r="X3758" s="116">
        <f>IF(O3758&lt;&gt;"",DATE(YEAR(O3758), MONTH(O3758), DAY(O3758)),"")</f>
        <v/>
      </c>
      <c r="Y3758" s="122" t="n"/>
      <c r="Z3758" s="123" t="n"/>
      <c r="AA3758" s="117">
        <f>IF(F3758="Re-assigned","NA",IF(W3758="","",IF(W3758&gt;=VLOOKUP(D3758,SLAMatrix,3,FALSE),"Yes",IF(W3758&lt;VLOOKUP(D3758,SLAMatrix,2,FALSE),"No","Internal"))))</f>
        <v/>
      </c>
      <c r="AB3758" s="123" t="n"/>
      <c r="AC3758" s="123" t="n"/>
      <c r="AD3758" s="119" t="n"/>
      <c r="AE3758" s="125" t="n"/>
      <c r="AF3758" s="124">
        <f>MONTH(O3758)</f>
        <v/>
      </c>
      <c r="AG3758" s="124">
        <f>VLOOKUP(IFERROR(MID(AE3758,1,(FIND(",",AE3758,1)-1)),AE3758),Facility_Region_Mapping,2,FALSE)</f>
        <v/>
      </c>
      <c r="AH3758" s="124" t="n"/>
      <c r="AI3758" s="124">
        <f>IF(C3758&lt;&gt;"",IF(M3758="ESM User",getInterfaceName($C3758),"NA"),"")</f>
        <v/>
      </c>
      <c r="AJ3758" s="116">
        <f>IF(Q3758&lt;&gt;"",DATE(YEAR(Q3758), MONTH(Q3758), DAY(Q3758)),"")</f>
        <v/>
      </c>
      <c r="AK3758" s="130">
        <f>IF(Q3758&lt;&gt;0,Q3758-N3758,TODAY()-N3758)</f>
        <v/>
      </c>
      <c r="AL3758" s="112">
        <f>IF(F3758="Re-assigned",0,IF(H3758="Closed",0,IF(H3758="Service Restored",0,IF(H3758="",0,1))))</f>
        <v/>
      </c>
      <c r="AM3758" s="124">
        <f>IF(AL3758=0,"",IF(AK3758&gt;20.99,"Aged","Non-Aged"))</f>
        <v/>
      </c>
      <c r="AN3758" s="112">
        <f>IF(Q3758&lt;&gt;"",MONTH(Q3758),"")</f>
        <v/>
      </c>
      <c r="AO3758" s="112">
        <f>IFERROR(VALUE(V3758),0)</f>
        <v/>
      </c>
    </row>
    <row customFormat="1" customHeight="1" ht="29.25" r="3759" s="112" spans="1:41">
      <c r="A3759" s="127" t="n"/>
      <c r="B3759" s="113" t="n"/>
      <c r="C3759" s="127" t="n"/>
      <c r="D3759" s="127" t="n"/>
      <c r="E3759" s="114">
        <f>IF(F3759 &lt;&gt; "",VLOOKUP(F3759,CategoryLookup,2,FALSE), "")</f>
        <v/>
      </c>
      <c r="F3759" s="126" t="n"/>
      <c r="G3759" s="127" t="n"/>
      <c r="H3759" s="127" t="n"/>
      <c r="I3759" s="127" t="n"/>
      <c r="J3759" s="127" t="n"/>
      <c r="K3759" s="127" t="n"/>
      <c r="L3759" s="127" t="n"/>
      <c r="M3759" s="127" t="n"/>
      <c r="N3759" s="120" t="n"/>
      <c r="O3759" s="120" t="n"/>
      <c r="P3759" s="120" t="n"/>
      <c r="Q3759" s="120" t="n"/>
      <c r="R3759" s="121" t="n"/>
      <c r="S3759" s="121" t="n"/>
      <c r="T3759" s="121" t="n"/>
      <c r="U3759" s="121" t="n"/>
      <c r="V3759" s="117">
        <f>IF(P3759="NA","NA",IF(P3759&lt;&gt;"",TEXT(P3759-N3759,"[h].mm"),""))</f>
        <v/>
      </c>
      <c r="W3759" s="118">
        <f>IF(AND(R3759="",S3759=""),"",R3759+S3759)</f>
        <v/>
      </c>
      <c r="X3759" s="116">
        <f>IF(O3759&lt;&gt;"",DATE(YEAR(O3759), MONTH(O3759), DAY(O3759)),"")</f>
        <v/>
      </c>
      <c r="Y3759" s="122" t="n"/>
      <c r="Z3759" s="123" t="n"/>
      <c r="AA3759" s="117">
        <f>IF(F3759="Re-assigned","NA",IF(W3759="","",IF(W3759&gt;=VLOOKUP(D3759,SLAMatrix,3,FALSE),"Yes",IF(W3759&lt;VLOOKUP(D3759,SLAMatrix,2,FALSE),"No","Internal"))))</f>
        <v/>
      </c>
      <c r="AB3759" s="123" t="n"/>
      <c r="AC3759" s="123" t="n"/>
      <c r="AD3759" s="119" t="n"/>
      <c r="AE3759" s="125" t="n"/>
      <c r="AF3759" s="124">
        <f>MONTH(O3759)</f>
        <v/>
      </c>
      <c r="AG3759" s="124">
        <f>VLOOKUP(IFERROR(MID(AE3759,1,(FIND(",",AE3759,1)-1)),AE3759),Facility_Region_Mapping,2,FALSE)</f>
        <v/>
      </c>
      <c r="AH3759" s="124" t="n"/>
      <c r="AI3759" s="124">
        <f>IF(C3759&lt;&gt;"",IF(M3759="ESM User",getInterfaceName($C3759),"NA"),"")</f>
        <v/>
      </c>
      <c r="AJ3759" s="116">
        <f>IF(Q3759&lt;&gt;"",DATE(YEAR(Q3759), MONTH(Q3759), DAY(Q3759)),"")</f>
        <v/>
      </c>
      <c r="AK3759" s="130">
        <f>IF(Q3759&lt;&gt;0,Q3759-N3759,TODAY()-N3759)</f>
        <v/>
      </c>
      <c r="AL3759" s="112">
        <f>IF(F3759="Re-assigned",0,IF(H3759="Closed",0,IF(H3759="Service Restored",0,IF(H3759="",0,1))))</f>
        <v/>
      </c>
      <c r="AM3759" s="124">
        <f>IF(AL3759=0,"",IF(AK3759&gt;20.99,"Aged","Non-Aged"))</f>
        <v/>
      </c>
      <c r="AN3759" s="112">
        <f>IF(Q3759&lt;&gt;"",MONTH(Q3759),"")</f>
        <v/>
      </c>
      <c r="AO3759" s="112">
        <f>IFERROR(VALUE(V3759),0)</f>
        <v/>
      </c>
    </row>
    <row customFormat="1" customHeight="1" ht="29.25" r="3760" s="112" spans="1:41">
      <c r="A3760" s="127" t="n"/>
      <c r="B3760" s="113" t="n"/>
      <c r="C3760" s="127" t="n"/>
      <c r="D3760" s="127" t="n"/>
      <c r="E3760" s="114">
        <f>IF(F3760 &lt;&gt; "",VLOOKUP(F3760,CategoryLookup,2,FALSE), "")</f>
        <v/>
      </c>
      <c r="F3760" s="126" t="n"/>
      <c r="G3760" s="127" t="n"/>
      <c r="H3760" s="127" t="n"/>
      <c r="I3760" s="127" t="n"/>
      <c r="J3760" s="127" t="n"/>
      <c r="K3760" s="127" t="n"/>
      <c r="L3760" s="127" t="n"/>
      <c r="M3760" s="127" t="n"/>
      <c r="N3760" s="120" t="n"/>
      <c r="O3760" s="120" t="n"/>
      <c r="P3760" s="120" t="n"/>
      <c r="Q3760" s="120" t="n"/>
      <c r="R3760" s="121" t="n"/>
      <c r="S3760" s="121" t="n"/>
      <c r="T3760" s="121" t="n"/>
      <c r="U3760" s="121" t="n"/>
      <c r="V3760" s="117">
        <f>IF(P3760="NA","NA",IF(P3760&lt;&gt;"",TEXT(P3760-N3760,"[h].mm"),""))</f>
        <v/>
      </c>
      <c r="W3760" s="118">
        <f>IF(AND(R3760="",S3760=""),"",R3760+S3760)</f>
        <v/>
      </c>
      <c r="X3760" s="116">
        <f>IF(O3760&lt;&gt;"",DATE(YEAR(O3760), MONTH(O3760), DAY(O3760)),"")</f>
        <v/>
      </c>
      <c r="Y3760" s="122" t="n"/>
      <c r="Z3760" s="123" t="n"/>
      <c r="AA3760" s="117">
        <f>IF(F3760="Re-assigned","NA",IF(W3760="","",IF(W3760&gt;=VLOOKUP(D3760,SLAMatrix,3,FALSE),"Yes",IF(W3760&lt;VLOOKUP(D3760,SLAMatrix,2,FALSE),"No","Internal"))))</f>
        <v/>
      </c>
      <c r="AB3760" s="123" t="n"/>
      <c r="AC3760" s="123" t="n"/>
      <c r="AD3760" s="119" t="n"/>
      <c r="AE3760" s="125" t="n"/>
      <c r="AF3760" s="124">
        <f>MONTH(O3760)</f>
        <v/>
      </c>
      <c r="AG3760" s="124">
        <f>VLOOKUP(IFERROR(MID(AE3760,1,(FIND(",",AE3760,1)-1)),AE3760),Facility_Region_Mapping,2,FALSE)</f>
        <v/>
      </c>
      <c r="AH3760" s="124" t="n"/>
      <c r="AI3760" s="124">
        <f>IF(C3760&lt;&gt;"",IF(M3760="ESM User",getInterfaceName($C3760),"NA"),"")</f>
        <v/>
      </c>
      <c r="AJ3760" s="116">
        <f>IF(Q3760&lt;&gt;"",DATE(YEAR(Q3760), MONTH(Q3760), DAY(Q3760)),"")</f>
        <v/>
      </c>
      <c r="AK3760" s="130">
        <f>IF(Q3760&lt;&gt;0,Q3760-N3760,TODAY()-N3760)</f>
        <v/>
      </c>
      <c r="AL3760" s="112">
        <f>IF(F3760="Re-assigned",0,IF(H3760="Closed",0,IF(H3760="Service Restored",0,IF(H3760="",0,1))))</f>
        <v/>
      </c>
      <c r="AM3760" s="124">
        <f>IF(AL3760=0,"",IF(AK3760&gt;20.99,"Aged","Non-Aged"))</f>
        <v/>
      </c>
      <c r="AN3760" s="112">
        <f>IF(Q3760&lt;&gt;"",MONTH(Q3760),"")</f>
        <v/>
      </c>
      <c r="AO3760" s="112">
        <f>IFERROR(VALUE(V3760),0)</f>
        <v/>
      </c>
    </row>
    <row customFormat="1" customHeight="1" ht="29.25" r="3761" s="112" spans="1:41">
      <c r="A3761" s="127" t="n"/>
      <c r="B3761" s="113" t="n"/>
      <c r="C3761" s="127" t="n"/>
      <c r="D3761" s="127" t="n"/>
      <c r="E3761" s="114">
        <f>IF(F3761 &lt;&gt; "",VLOOKUP(F3761,CategoryLookup,2,FALSE), "")</f>
        <v/>
      </c>
      <c r="F3761" s="126" t="n"/>
      <c r="G3761" s="127" t="n"/>
      <c r="H3761" s="127" t="n"/>
      <c r="I3761" s="127" t="n"/>
      <c r="J3761" s="127" t="n"/>
      <c r="K3761" s="127" t="n"/>
      <c r="L3761" s="127" t="n"/>
      <c r="M3761" s="127" t="n"/>
      <c r="N3761" s="120" t="n"/>
      <c r="O3761" s="120" t="n"/>
      <c r="P3761" s="120" t="n"/>
      <c r="Q3761" s="120" t="n"/>
      <c r="R3761" s="121" t="n"/>
      <c r="S3761" s="121" t="n"/>
      <c r="T3761" s="121" t="n"/>
      <c r="U3761" s="121" t="n"/>
      <c r="V3761" s="117">
        <f>IF(P3761="NA","NA",IF(P3761&lt;&gt;"",TEXT(P3761-N3761,"[h].mm"),""))</f>
        <v/>
      </c>
      <c r="W3761" s="118">
        <f>IF(AND(R3761="",S3761=""),"",R3761+S3761)</f>
        <v/>
      </c>
      <c r="X3761" s="116">
        <f>IF(O3761&lt;&gt;"",DATE(YEAR(O3761), MONTH(O3761), DAY(O3761)),"")</f>
        <v/>
      </c>
      <c r="Y3761" s="122" t="n"/>
      <c r="Z3761" s="123" t="n"/>
      <c r="AA3761" s="117">
        <f>IF(F3761="Re-assigned","NA",IF(W3761="","",IF(W3761&gt;=VLOOKUP(D3761,SLAMatrix,3,FALSE),"Yes",IF(W3761&lt;VLOOKUP(D3761,SLAMatrix,2,FALSE),"No","Internal"))))</f>
        <v/>
      </c>
      <c r="AB3761" s="123" t="n"/>
      <c r="AC3761" s="123" t="n"/>
      <c r="AD3761" s="119" t="n"/>
      <c r="AE3761" s="125" t="n"/>
      <c r="AF3761" s="124">
        <f>MONTH(O3761)</f>
        <v/>
      </c>
      <c r="AG3761" s="124">
        <f>VLOOKUP(IFERROR(MID(AE3761,1,(FIND(",",AE3761,1)-1)),AE3761),Facility_Region_Mapping,2,FALSE)</f>
        <v/>
      </c>
      <c r="AH3761" s="124" t="n"/>
      <c r="AI3761" s="124">
        <f>IF(C3761&lt;&gt;"",IF(M3761="ESM User",getInterfaceName($C3761),"NA"),"")</f>
        <v/>
      </c>
      <c r="AJ3761" s="116">
        <f>IF(Q3761&lt;&gt;"",DATE(YEAR(Q3761), MONTH(Q3761), DAY(Q3761)),"")</f>
        <v/>
      </c>
      <c r="AK3761" s="130">
        <f>IF(Q3761&lt;&gt;0,Q3761-N3761,TODAY()-N3761)</f>
        <v/>
      </c>
      <c r="AL3761" s="112">
        <f>IF(F3761="Re-assigned",0,IF(H3761="Closed",0,IF(H3761="Service Restored",0,IF(H3761="",0,1))))</f>
        <v/>
      </c>
      <c r="AM3761" s="124">
        <f>IF(AL3761=0,"",IF(AK3761&gt;20.99,"Aged","Non-Aged"))</f>
        <v/>
      </c>
      <c r="AN3761" s="112">
        <f>IF(Q3761&lt;&gt;"",MONTH(Q3761),"")</f>
        <v/>
      </c>
      <c r="AO3761" s="112">
        <f>IFERROR(VALUE(V3761),0)</f>
        <v/>
      </c>
    </row>
    <row customFormat="1" customHeight="1" ht="29.25" r="3762" s="112" spans="1:41">
      <c r="A3762" s="127" t="n"/>
      <c r="B3762" s="113" t="n"/>
      <c r="C3762" s="127" t="n"/>
      <c r="D3762" s="127" t="n"/>
      <c r="E3762" s="114">
        <f>IF(F3762 &lt;&gt; "",VLOOKUP(F3762,CategoryLookup,2,FALSE), "")</f>
        <v/>
      </c>
      <c r="F3762" s="126" t="n"/>
      <c r="G3762" s="127" t="n"/>
      <c r="H3762" s="127" t="n"/>
      <c r="I3762" s="127" t="n"/>
      <c r="J3762" s="127" t="n"/>
      <c r="K3762" s="127" t="n"/>
      <c r="L3762" s="127" t="n"/>
      <c r="M3762" s="127" t="n"/>
      <c r="N3762" s="120" t="n"/>
      <c r="O3762" s="120" t="n"/>
      <c r="P3762" s="120" t="n"/>
      <c r="Q3762" s="120" t="n"/>
      <c r="R3762" s="121" t="n"/>
      <c r="S3762" s="121" t="n"/>
      <c r="T3762" s="121" t="n"/>
      <c r="U3762" s="121" t="n"/>
      <c r="V3762" s="117">
        <f>IF(P3762="NA","NA",IF(P3762&lt;&gt;"",TEXT(P3762-N3762,"[h].mm"),""))</f>
        <v/>
      </c>
      <c r="W3762" s="118">
        <f>IF(AND(R3762="",S3762=""),"",R3762+S3762)</f>
        <v/>
      </c>
      <c r="X3762" s="116">
        <f>IF(O3762&lt;&gt;"",DATE(YEAR(O3762), MONTH(O3762), DAY(O3762)),"")</f>
        <v/>
      </c>
      <c r="Y3762" s="122" t="n"/>
      <c r="Z3762" s="123" t="n"/>
      <c r="AA3762" s="117">
        <f>IF(F3762="Re-assigned","NA",IF(W3762="","",IF(W3762&gt;=VLOOKUP(D3762,SLAMatrix,3,FALSE),"Yes",IF(W3762&lt;VLOOKUP(D3762,SLAMatrix,2,FALSE),"No","Internal"))))</f>
        <v/>
      </c>
      <c r="AB3762" s="123" t="n"/>
      <c r="AC3762" s="123" t="n"/>
      <c r="AD3762" s="119" t="n"/>
      <c r="AE3762" s="125" t="n"/>
      <c r="AF3762" s="124">
        <f>MONTH(O3762)</f>
        <v/>
      </c>
      <c r="AG3762" s="124">
        <f>VLOOKUP(IFERROR(MID(AE3762,1,(FIND(",",AE3762,1)-1)),AE3762),Facility_Region_Mapping,2,FALSE)</f>
        <v/>
      </c>
      <c r="AH3762" s="124" t="n"/>
      <c r="AI3762" s="124">
        <f>IF(C3762&lt;&gt;"",IF(M3762="ESM User",getInterfaceName($C3762),"NA"),"")</f>
        <v/>
      </c>
      <c r="AJ3762" s="116">
        <f>IF(Q3762&lt;&gt;"",DATE(YEAR(Q3762), MONTH(Q3762), DAY(Q3762)),"")</f>
        <v/>
      </c>
      <c r="AK3762" s="130">
        <f>IF(Q3762&lt;&gt;0,Q3762-N3762,TODAY()-N3762)</f>
        <v/>
      </c>
      <c r="AL3762" s="112">
        <f>IF(F3762="Re-assigned",0,IF(H3762="Closed",0,IF(H3762="Service Restored",0,IF(H3762="",0,1))))</f>
        <v/>
      </c>
      <c r="AM3762" s="124">
        <f>IF(AL3762=0,"",IF(AK3762&gt;20.99,"Aged","Non-Aged"))</f>
        <v/>
      </c>
      <c r="AN3762" s="112">
        <f>IF(Q3762&lt;&gt;"",MONTH(Q3762),"")</f>
        <v/>
      </c>
      <c r="AO3762" s="112">
        <f>IFERROR(VALUE(V3762),0)</f>
        <v/>
      </c>
    </row>
    <row customFormat="1" customHeight="1" ht="29.25" r="3763" s="112" spans="1:41">
      <c r="A3763" s="127" t="n"/>
      <c r="B3763" s="113" t="n"/>
      <c r="C3763" s="127" t="n"/>
      <c r="D3763" s="127" t="n"/>
      <c r="E3763" s="114">
        <f>IF(F3763 &lt;&gt; "",VLOOKUP(F3763,CategoryLookup,2,FALSE), "")</f>
        <v/>
      </c>
      <c r="F3763" s="126" t="n"/>
      <c r="G3763" s="127" t="n"/>
      <c r="H3763" s="127" t="n"/>
      <c r="I3763" s="127" t="n"/>
      <c r="J3763" s="127" t="n"/>
      <c r="K3763" s="127" t="n"/>
      <c r="L3763" s="127" t="n"/>
      <c r="M3763" s="127" t="n"/>
      <c r="N3763" s="120" t="n"/>
      <c r="O3763" s="120" t="n"/>
      <c r="P3763" s="120" t="n"/>
      <c r="Q3763" s="120" t="n"/>
      <c r="R3763" s="121" t="n"/>
      <c r="S3763" s="121" t="n"/>
      <c r="T3763" s="121" t="n"/>
      <c r="U3763" s="121" t="n"/>
      <c r="V3763" s="117">
        <f>IF(P3763="NA","NA",IF(P3763&lt;&gt;"",TEXT(P3763-N3763,"[h].mm"),""))</f>
        <v/>
      </c>
      <c r="W3763" s="118">
        <f>IF(AND(R3763="",S3763=""),"",R3763+S3763)</f>
        <v/>
      </c>
      <c r="X3763" s="116">
        <f>IF(O3763&lt;&gt;"",DATE(YEAR(O3763), MONTH(O3763), DAY(O3763)),"")</f>
        <v/>
      </c>
      <c r="Y3763" s="122" t="n"/>
      <c r="Z3763" s="123" t="n"/>
      <c r="AA3763" s="117">
        <f>IF(F3763="Re-assigned","NA",IF(W3763="","",IF(W3763&gt;=VLOOKUP(D3763,SLAMatrix,3,FALSE),"Yes",IF(W3763&lt;VLOOKUP(D3763,SLAMatrix,2,FALSE),"No","Internal"))))</f>
        <v/>
      </c>
      <c r="AB3763" s="123" t="n"/>
      <c r="AC3763" s="123" t="n"/>
      <c r="AD3763" s="119" t="n"/>
      <c r="AE3763" s="125" t="n"/>
      <c r="AF3763" s="124">
        <f>MONTH(O3763)</f>
        <v/>
      </c>
      <c r="AG3763" s="124">
        <f>VLOOKUP(IFERROR(MID(AE3763,1,(FIND(",",AE3763,1)-1)),AE3763),Facility_Region_Mapping,2,FALSE)</f>
        <v/>
      </c>
      <c r="AH3763" s="124" t="n"/>
      <c r="AI3763" s="124">
        <f>IF(C3763&lt;&gt;"",IF(M3763="ESM User",getInterfaceName($C3763),"NA"),"")</f>
        <v/>
      </c>
      <c r="AJ3763" s="116">
        <f>IF(Q3763&lt;&gt;"",DATE(YEAR(Q3763), MONTH(Q3763), DAY(Q3763)),"")</f>
        <v/>
      </c>
      <c r="AK3763" s="130">
        <f>IF(Q3763&lt;&gt;0,Q3763-N3763,TODAY()-N3763)</f>
        <v/>
      </c>
      <c r="AL3763" s="112">
        <f>IF(F3763="Re-assigned",0,IF(H3763="Closed",0,IF(H3763="Service Restored",0,IF(H3763="",0,1))))</f>
        <v/>
      </c>
      <c r="AM3763" s="124">
        <f>IF(AL3763=0,"",IF(AK3763&gt;20.99,"Aged","Non-Aged"))</f>
        <v/>
      </c>
      <c r="AN3763" s="112">
        <f>IF(Q3763&lt;&gt;"",MONTH(Q3763),"")</f>
        <v/>
      </c>
      <c r="AO3763" s="112">
        <f>IFERROR(VALUE(V3763),0)</f>
        <v/>
      </c>
    </row>
    <row customFormat="1" customHeight="1" ht="29.25" r="3764" s="112" spans="1:41">
      <c r="A3764" s="127" t="n"/>
      <c r="B3764" s="113" t="n"/>
      <c r="C3764" s="127" t="n"/>
      <c r="D3764" s="127" t="n"/>
      <c r="E3764" s="114">
        <f>IF(F3764 &lt;&gt; "",VLOOKUP(F3764,CategoryLookup,2,FALSE), "")</f>
        <v/>
      </c>
      <c r="F3764" s="126" t="n"/>
      <c r="G3764" s="127" t="n"/>
      <c r="H3764" s="127" t="n"/>
      <c r="I3764" s="127" t="n"/>
      <c r="J3764" s="127" t="n"/>
      <c r="K3764" s="127" t="n"/>
      <c r="L3764" s="127" t="n"/>
      <c r="M3764" s="127" t="n"/>
      <c r="N3764" s="120" t="n"/>
      <c r="O3764" s="120" t="n"/>
      <c r="P3764" s="120" t="n"/>
      <c r="Q3764" s="120" t="n"/>
      <c r="R3764" s="121" t="n"/>
      <c r="S3764" s="121" t="n"/>
      <c r="T3764" s="121" t="n"/>
      <c r="U3764" s="121" t="n"/>
      <c r="V3764" s="117">
        <f>IF(P3764="NA","NA",IF(P3764&lt;&gt;"",TEXT(P3764-N3764,"[h].mm"),""))</f>
        <v/>
      </c>
      <c r="W3764" s="118">
        <f>IF(AND(R3764="",S3764=""),"",R3764+S3764)</f>
        <v/>
      </c>
      <c r="X3764" s="116">
        <f>IF(O3764&lt;&gt;"",DATE(YEAR(O3764), MONTH(O3764), DAY(O3764)),"")</f>
        <v/>
      </c>
      <c r="Y3764" s="122" t="n"/>
      <c r="Z3764" s="123" t="n"/>
      <c r="AA3764" s="117">
        <f>IF(F3764="Re-assigned","NA",IF(W3764="","",IF(W3764&gt;=VLOOKUP(D3764,SLAMatrix,3,FALSE),"Yes",IF(W3764&lt;VLOOKUP(D3764,SLAMatrix,2,FALSE),"No","Internal"))))</f>
        <v/>
      </c>
      <c r="AB3764" s="123" t="n"/>
      <c r="AC3764" s="123" t="n"/>
      <c r="AD3764" s="119" t="n"/>
      <c r="AE3764" s="125" t="n"/>
      <c r="AF3764" s="124">
        <f>MONTH(O3764)</f>
        <v/>
      </c>
      <c r="AG3764" s="124">
        <f>VLOOKUP(IFERROR(MID(AE3764,1,(FIND(",",AE3764,1)-1)),AE3764),Facility_Region_Mapping,2,FALSE)</f>
        <v/>
      </c>
      <c r="AH3764" s="124" t="n"/>
      <c r="AI3764" s="124">
        <f>IF(C3764&lt;&gt;"",IF(M3764="ESM User",getInterfaceName($C3764),"NA"),"")</f>
        <v/>
      </c>
      <c r="AJ3764" s="116">
        <f>IF(Q3764&lt;&gt;"",DATE(YEAR(Q3764), MONTH(Q3764), DAY(Q3764)),"")</f>
        <v/>
      </c>
      <c r="AK3764" s="130">
        <f>IF(Q3764&lt;&gt;0,Q3764-N3764,TODAY()-N3764)</f>
        <v/>
      </c>
      <c r="AL3764" s="112">
        <f>IF(F3764="Re-assigned",0,IF(H3764="Closed",0,IF(H3764="Service Restored",0,IF(H3764="",0,1))))</f>
        <v/>
      </c>
      <c r="AM3764" s="124">
        <f>IF(AL3764=0,"",IF(AK3764&gt;20.99,"Aged","Non-Aged"))</f>
        <v/>
      </c>
      <c r="AN3764" s="112">
        <f>IF(Q3764&lt;&gt;"",MONTH(Q3764),"")</f>
        <v/>
      </c>
      <c r="AO3764" s="112">
        <f>IFERROR(VALUE(V3764),0)</f>
        <v/>
      </c>
    </row>
    <row customFormat="1" customHeight="1" ht="29.25" r="3765" s="112" spans="1:41">
      <c r="A3765" s="127" t="n"/>
      <c r="B3765" s="113" t="n"/>
      <c r="C3765" s="127" t="n"/>
      <c r="D3765" s="127" t="n"/>
      <c r="E3765" s="114">
        <f>IF(F3765 &lt;&gt; "",VLOOKUP(F3765,CategoryLookup,2,FALSE), "")</f>
        <v/>
      </c>
      <c r="F3765" s="126" t="n"/>
      <c r="G3765" s="127" t="n"/>
      <c r="H3765" s="127" t="n"/>
      <c r="I3765" s="127" t="n"/>
      <c r="J3765" s="127" t="n"/>
      <c r="K3765" s="127" t="n"/>
      <c r="L3765" s="127" t="n"/>
      <c r="M3765" s="127" t="n"/>
      <c r="N3765" s="120" t="n"/>
      <c r="O3765" s="120" t="n"/>
      <c r="P3765" s="120" t="n"/>
      <c r="Q3765" s="120" t="n"/>
      <c r="R3765" s="121" t="n"/>
      <c r="S3765" s="121" t="n"/>
      <c r="T3765" s="121" t="n"/>
      <c r="U3765" s="121" t="n"/>
      <c r="V3765" s="117">
        <f>IF(P3765="NA","NA",IF(P3765&lt;&gt;"",TEXT(P3765-N3765,"[h].mm"),""))</f>
        <v/>
      </c>
      <c r="W3765" s="118">
        <f>IF(AND(R3765="",S3765=""),"",R3765+S3765)</f>
        <v/>
      </c>
      <c r="X3765" s="116">
        <f>IF(O3765&lt;&gt;"",DATE(YEAR(O3765), MONTH(O3765), DAY(O3765)),"")</f>
        <v/>
      </c>
      <c r="Y3765" s="122" t="n"/>
      <c r="Z3765" s="123" t="n"/>
      <c r="AA3765" s="117">
        <f>IF(F3765="Re-assigned","NA",IF(W3765="","",IF(W3765&gt;=VLOOKUP(D3765,SLAMatrix,3,FALSE),"Yes",IF(W3765&lt;VLOOKUP(D3765,SLAMatrix,2,FALSE),"No","Internal"))))</f>
        <v/>
      </c>
      <c r="AB3765" s="123" t="n"/>
      <c r="AC3765" s="123" t="n"/>
      <c r="AD3765" s="119" t="n"/>
      <c r="AE3765" s="125" t="n"/>
      <c r="AF3765" s="124">
        <f>MONTH(O3765)</f>
        <v/>
      </c>
      <c r="AG3765" s="124">
        <f>VLOOKUP(IFERROR(MID(AE3765,1,(FIND(",",AE3765,1)-1)),AE3765),Facility_Region_Mapping,2,FALSE)</f>
        <v/>
      </c>
      <c r="AH3765" s="124" t="n"/>
      <c r="AI3765" s="124">
        <f>IF(C3765&lt;&gt;"",IF(M3765="ESM User",getInterfaceName($C3765),"NA"),"")</f>
        <v/>
      </c>
      <c r="AJ3765" s="116">
        <f>IF(Q3765&lt;&gt;"",DATE(YEAR(Q3765), MONTH(Q3765), DAY(Q3765)),"")</f>
        <v/>
      </c>
      <c r="AK3765" s="130">
        <f>IF(Q3765&lt;&gt;0,Q3765-N3765,TODAY()-N3765)</f>
        <v/>
      </c>
      <c r="AL3765" s="112">
        <f>IF(F3765="Re-assigned",0,IF(H3765="Closed",0,IF(H3765="Service Restored",0,IF(H3765="",0,1))))</f>
        <v/>
      </c>
      <c r="AM3765" s="124">
        <f>IF(AL3765=0,"",IF(AK3765&gt;20.99,"Aged","Non-Aged"))</f>
        <v/>
      </c>
      <c r="AN3765" s="112">
        <f>IF(Q3765&lt;&gt;"",MONTH(Q3765),"")</f>
        <v/>
      </c>
      <c r="AO3765" s="112">
        <f>IFERROR(VALUE(V3765),0)</f>
        <v/>
      </c>
    </row>
    <row customFormat="1" customHeight="1" ht="29.25" r="3766" s="112" spans="1:41">
      <c r="A3766" s="127" t="n"/>
      <c r="B3766" s="113" t="n"/>
      <c r="C3766" s="127" t="n"/>
      <c r="D3766" s="127" t="n"/>
      <c r="E3766" s="114">
        <f>IF(F3766 &lt;&gt; "",VLOOKUP(F3766,CategoryLookup,2,FALSE), "")</f>
        <v/>
      </c>
      <c r="F3766" s="126" t="n"/>
      <c r="G3766" s="127" t="n"/>
      <c r="H3766" s="127" t="n"/>
      <c r="I3766" s="127" t="n"/>
      <c r="J3766" s="127" t="n"/>
      <c r="K3766" s="127" t="n"/>
      <c r="L3766" s="127" t="n"/>
      <c r="M3766" s="127" t="n"/>
      <c r="N3766" s="120" t="n"/>
      <c r="O3766" s="120" t="n"/>
      <c r="P3766" s="120" t="n"/>
      <c r="Q3766" s="120" t="n"/>
      <c r="R3766" s="121" t="n"/>
      <c r="S3766" s="121" t="n"/>
      <c r="T3766" s="121" t="n"/>
      <c r="U3766" s="121" t="n"/>
      <c r="V3766" s="117">
        <f>IF(P3766="NA","NA",IF(P3766&lt;&gt;"",TEXT(P3766-N3766,"[h].mm"),""))</f>
        <v/>
      </c>
      <c r="W3766" s="118">
        <f>IF(AND(R3766="",S3766=""),"",R3766+S3766)</f>
        <v/>
      </c>
      <c r="X3766" s="116">
        <f>IF(O3766&lt;&gt;"",DATE(YEAR(O3766), MONTH(O3766), DAY(O3766)),"")</f>
        <v/>
      </c>
      <c r="Y3766" s="122" t="n"/>
      <c r="Z3766" s="123" t="n"/>
      <c r="AA3766" s="117">
        <f>IF(F3766="Re-assigned","NA",IF(W3766="","",IF(W3766&gt;=VLOOKUP(D3766,SLAMatrix,3,FALSE),"Yes",IF(W3766&lt;VLOOKUP(D3766,SLAMatrix,2,FALSE),"No","Internal"))))</f>
        <v/>
      </c>
      <c r="AB3766" s="123" t="n"/>
      <c r="AC3766" s="123" t="n"/>
      <c r="AD3766" s="119" t="n"/>
      <c r="AE3766" s="125" t="n"/>
      <c r="AF3766" s="124">
        <f>MONTH(O3766)</f>
        <v/>
      </c>
      <c r="AG3766" s="124">
        <f>VLOOKUP(IFERROR(MID(AE3766,1,(FIND(",",AE3766,1)-1)),AE3766),Facility_Region_Mapping,2,FALSE)</f>
        <v/>
      </c>
      <c r="AH3766" s="124" t="n"/>
      <c r="AI3766" s="124">
        <f>IF(C3766&lt;&gt;"",IF(M3766="ESM User",getInterfaceName($C3766),"NA"),"")</f>
        <v/>
      </c>
      <c r="AJ3766" s="116">
        <f>IF(Q3766&lt;&gt;"",DATE(YEAR(Q3766), MONTH(Q3766), DAY(Q3766)),"")</f>
        <v/>
      </c>
      <c r="AK3766" s="130">
        <f>IF(Q3766&lt;&gt;0,Q3766-N3766,TODAY()-N3766)</f>
        <v/>
      </c>
      <c r="AL3766" s="112">
        <f>IF(F3766="Re-assigned",0,IF(H3766="Closed",0,IF(H3766="Service Restored",0,IF(H3766="",0,1))))</f>
        <v/>
      </c>
      <c r="AM3766" s="124">
        <f>IF(AL3766=0,"",IF(AK3766&gt;20.99,"Aged","Non-Aged"))</f>
        <v/>
      </c>
      <c r="AN3766" s="112">
        <f>IF(Q3766&lt;&gt;"",MONTH(Q3766),"")</f>
        <v/>
      </c>
      <c r="AO3766" s="112">
        <f>IFERROR(VALUE(V3766),0)</f>
        <v/>
      </c>
    </row>
    <row customFormat="1" customHeight="1" ht="29.25" r="3767" s="112" spans="1:41">
      <c r="A3767" s="127" t="n"/>
      <c r="B3767" s="113" t="n"/>
      <c r="C3767" s="127" t="n"/>
      <c r="D3767" s="127" t="n"/>
      <c r="E3767" s="114">
        <f>IF(F3767 &lt;&gt; "",VLOOKUP(F3767,CategoryLookup,2,FALSE), "")</f>
        <v/>
      </c>
      <c r="F3767" s="126" t="n"/>
      <c r="G3767" s="127" t="n"/>
      <c r="H3767" s="127" t="n"/>
      <c r="I3767" s="127" t="n"/>
      <c r="J3767" s="127" t="n"/>
      <c r="K3767" s="127" t="n"/>
      <c r="L3767" s="127" t="n"/>
      <c r="M3767" s="127" t="n"/>
      <c r="N3767" s="120" t="n"/>
      <c r="O3767" s="120" t="n"/>
      <c r="P3767" s="120" t="n"/>
      <c r="Q3767" s="120" t="n"/>
      <c r="R3767" s="121" t="n"/>
      <c r="S3767" s="121" t="n"/>
      <c r="T3767" s="121" t="n"/>
      <c r="U3767" s="121" t="n"/>
      <c r="V3767" s="117">
        <f>IF(P3767="NA","NA",IF(P3767&lt;&gt;"",TEXT(P3767-N3767,"[h].mm"),""))</f>
        <v/>
      </c>
      <c r="W3767" s="118">
        <f>IF(AND(R3767="",S3767=""),"",R3767+S3767)</f>
        <v/>
      </c>
      <c r="X3767" s="116">
        <f>IF(O3767&lt;&gt;"",DATE(YEAR(O3767), MONTH(O3767), DAY(O3767)),"")</f>
        <v/>
      </c>
      <c r="Y3767" s="122" t="n"/>
      <c r="Z3767" s="123" t="n"/>
      <c r="AA3767" s="117">
        <f>IF(F3767="Re-assigned","NA",IF(W3767="","",IF(W3767&gt;=VLOOKUP(D3767,SLAMatrix,3,FALSE),"Yes",IF(W3767&lt;VLOOKUP(D3767,SLAMatrix,2,FALSE),"No","Internal"))))</f>
        <v/>
      </c>
      <c r="AB3767" s="123" t="n"/>
      <c r="AC3767" s="123" t="n"/>
      <c r="AD3767" s="119" t="n"/>
      <c r="AE3767" s="125" t="n"/>
      <c r="AF3767" s="124">
        <f>MONTH(O3767)</f>
        <v/>
      </c>
      <c r="AG3767" s="124">
        <f>VLOOKUP(IFERROR(MID(AE3767,1,(FIND(",",AE3767,1)-1)),AE3767),Facility_Region_Mapping,2,FALSE)</f>
        <v/>
      </c>
      <c r="AH3767" s="124" t="n"/>
      <c r="AI3767" s="124">
        <f>IF(C3767&lt;&gt;"",IF(M3767="ESM User",getInterfaceName($C3767),"NA"),"")</f>
        <v/>
      </c>
      <c r="AJ3767" s="116">
        <f>IF(Q3767&lt;&gt;"",DATE(YEAR(Q3767), MONTH(Q3767), DAY(Q3767)),"")</f>
        <v/>
      </c>
      <c r="AK3767" s="130">
        <f>IF(Q3767&lt;&gt;0,Q3767-N3767,TODAY()-N3767)</f>
        <v/>
      </c>
      <c r="AL3767" s="112">
        <f>IF(F3767="Re-assigned",0,IF(H3767="Closed",0,IF(H3767="Service Restored",0,IF(H3767="",0,1))))</f>
        <v/>
      </c>
      <c r="AM3767" s="124">
        <f>IF(AL3767=0,"",IF(AK3767&gt;20.99,"Aged","Non-Aged"))</f>
        <v/>
      </c>
      <c r="AN3767" s="112">
        <f>IF(Q3767&lt;&gt;"",MONTH(Q3767),"")</f>
        <v/>
      </c>
      <c r="AO3767" s="112">
        <f>IFERROR(VALUE(V3767),0)</f>
        <v/>
      </c>
    </row>
    <row customFormat="1" customHeight="1" ht="29.25" r="3768" s="112" spans="1:41">
      <c r="A3768" s="127" t="n"/>
      <c r="B3768" s="113" t="n"/>
      <c r="C3768" s="127" t="n"/>
      <c r="D3768" s="127" t="n"/>
      <c r="E3768" s="114">
        <f>IF(F3768 &lt;&gt; "",VLOOKUP(F3768,CategoryLookup,2,FALSE), "")</f>
        <v/>
      </c>
      <c r="F3768" s="126" t="n"/>
      <c r="G3768" s="127" t="n"/>
      <c r="H3768" s="127" t="n"/>
      <c r="I3768" s="127" t="n"/>
      <c r="J3768" s="127" t="n"/>
      <c r="K3768" s="127" t="n"/>
      <c r="L3768" s="127" t="n"/>
      <c r="M3768" s="127" t="n"/>
      <c r="N3768" s="120" t="n"/>
      <c r="O3768" s="120" t="n"/>
      <c r="P3768" s="120" t="n"/>
      <c r="Q3768" s="120" t="n"/>
      <c r="R3768" s="121" t="n"/>
      <c r="S3768" s="121" t="n"/>
      <c r="T3768" s="121" t="n"/>
      <c r="U3768" s="121" t="n"/>
      <c r="V3768" s="117">
        <f>IF(P3768="NA","NA",IF(P3768&lt;&gt;"",TEXT(P3768-N3768,"[h].mm"),""))</f>
        <v/>
      </c>
      <c r="W3768" s="118">
        <f>IF(AND(R3768="",S3768=""),"",R3768+S3768)</f>
        <v/>
      </c>
      <c r="X3768" s="116">
        <f>IF(O3768&lt;&gt;"",DATE(YEAR(O3768), MONTH(O3768), DAY(O3768)),"")</f>
        <v/>
      </c>
      <c r="Y3768" s="122" t="n"/>
      <c r="Z3768" s="123" t="n"/>
      <c r="AA3768" s="117">
        <f>IF(F3768="Re-assigned","NA",IF(W3768="","",IF(W3768&gt;=VLOOKUP(D3768,SLAMatrix,3,FALSE),"Yes",IF(W3768&lt;VLOOKUP(D3768,SLAMatrix,2,FALSE),"No","Internal"))))</f>
        <v/>
      </c>
      <c r="AB3768" s="123" t="n"/>
      <c r="AC3768" s="123" t="n"/>
      <c r="AD3768" s="119" t="n"/>
      <c r="AE3768" s="125" t="n"/>
      <c r="AF3768" s="124">
        <f>MONTH(O3768)</f>
        <v/>
      </c>
      <c r="AG3768" s="124">
        <f>VLOOKUP(IFERROR(MID(AE3768,1,(FIND(",",AE3768,1)-1)),AE3768),Facility_Region_Mapping,2,FALSE)</f>
        <v/>
      </c>
      <c r="AH3768" s="124" t="n"/>
      <c r="AI3768" s="124">
        <f>IF(C3768&lt;&gt;"",IF(M3768="ESM User",getInterfaceName($C3768),"NA"),"")</f>
        <v/>
      </c>
      <c r="AJ3768" s="116">
        <f>IF(Q3768&lt;&gt;"",DATE(YEAR(Q3768), MONTH(Q3768), DAY(Q3768)),"")</f>
        <v/>
      </c>
      <c r="AK3768" s="130">
        <f>IF(Q3768&lt;&gt;0,Q3768-N3768,TODAY()-N3768)</f>
        <v/>
      </c>
      <c r="AL3768" s="112">
        <f>IF(F3768="Re-assigned",0,IF(H3768="Closed",0,IF(H3768="Service Restored",0,IF(H3768="",0,1))))</f>
        <v/>
      </c>
      <c r="AM3768" s="124">
        <f>IF(AL3768=0,"",IF(AK3768&gt;20.99,"Aged","Non-Aged"))</f>
        <v/>
      </c>
      <c r="AN3768" s="112">
        <f>IF(Q3768&lt;&gt;"",MONTH(Q3768),"")</f>
        <v/>
      </c>
      <c r="AO3768" s="112">
        <f>IFERROR(VALUE(V3768),0)</f>
        <v/>
      </c>
    </row>
    <row customFormat="1" customHeight="1" ht="29.25" r="3769" s="112" spans="1:41">
      <c r="A3769" s="127" t="n"/>
      <c r="B3769" s="113" t="n"/>
      <c r="C3769" s="127" t="n"/>
      <c r="D3769" s="127" t="n"/>
      <c r="E3769" s="114">
        <f>IF(F3769 &lt;&gt; "",VLOOKUP(F3769,CategoryLookup,2,FALSE), "")</f>
        <v/>
      </c>
      <c r="F3769" s="126" t="n"/>
      <c r="G3769" s="127" t="n"/>
      <c r="H3769" s="127" t="n"/>
      <c r="I3769" s="127" t="n"/>
      <c r="J3769" s="127" t="n"/>
      <c r="K3769" s="127" t="n"/>
      <c r="L3769" s="127" t="n"/>
      <c r="M3769" s="127" t="n"/>
      <c r="N3769" s="120" t="n"/>
      <c r="O3769" s="120" t="n"/>
      <c r="P3769" s="120" t="n"/>
      <c r="Q3769" s="120" t="n"/>
      <c r="R3769" s="121" t="n"/>
      <c r="S3769" s="121" t="n"/>
      <c r="T3769" s="121" t="n"/>
      <c r="U3769" s="121" t="n"/>
      <c r="V3769" s="117">
        <f>IF(P3769="NA","NA",IF(P3769&lt;&gt;"",TEXT(P3769-N3769,"[h].mm"),""))</f>
        <v/>
      </c>
      <c r="W3769" s="118">
        <f>IF(AND(R3769="",S3769=""),"",R3769+S3769)</f>
        <v/>
      </c>
      <c r="X3769" s="116">
        <f>IF(O3769&lt;&gt;"",DATE(YEAR(O3769), MONTH(O3769), DAY(O3769)),"")</f>
        <v/>
      </c>
      <c r="Y3769" s="122" t="n"/>
      <c r="Z3769" s="123" t="n"/>
      <c r="AA3769" s="117">
        <f>IF(F3769="Re-assigned","NA",IF(W3769="","",IF(W3769&gt;=VLOOKUP(D3769,SLAMatrix,3,FALSE),"Yes",IF(W3769&lt;VLOOKUP(D3769,SLAMatrix,2,FALSE),"No","Internal"))))</f>
        <v/>
      </c>
      <c r="AB3769" s="123" t="n"/>
      <c r="AC3769" s="123" t="n"/>
      <c r="AD3769" s="119" t="n"/>
      <c r="AE3769" s="125" t="n"/>
      <c r="AF3769" s="124">
        <f>MONTH(O3769)</f>
        <v/>
      </c>
      <c r="AG3769" s="124">
        <f>VLOOKUP(IFERROR(MID(AE3769,1,(FIND(",",AE3769,1)-1)),AE3769),Facility_Region_Mapping,2,FALSE)</f>
        <v/>
      </c>
      <c r="AH3769" s="124" t="n"/>
      <c r="AI3769" s="124">
        <f>IF(C3769&lt;&gt;"",IF(M3769="ESM User",getInterfaceName($C3769),"NA"),"")</f>
        <v/>
      </c>
      <c r="AJ3769" s="116">
        <f>IF(Q3769&lt;&gt;"",DATE(YEAR(Q3769), MONTH(Q3769), DAY(Q3769)),"")</f>
        <v/>
      </c>
      <c r="AK3769" s="130">
        <f>IF(Q3769&lt;&gt;0,Q3769-N3769,TODAY()-N3769)</f>
        <v/>
      </c>
      <c r="AL3769" s="112">
        <f>IF(F3769="Re-assigned",0,IF(H3769="Closed",0,IF(H3769="Service Restored",0,IF(H3769="",0,1))))</f>
        <v/>
      </c>
      <c r="AM3769" s="124">
        <f>IF(AL3769=0,"",IF(AK3769&gt;20.99,"Aged","Non-Aged"))</f>
        <v/>
      </c>
      <c r="AN3769" s="112">
        <f>IF(Q3769&lt;&gt;"",MONTH(Q3769),"")</f>
        <v/>
      </c>
      <c r="AO3769" s="112">
        <f>IFERROR(VALUE(V3769),0)</f>
        <v/>
      </c>
    </row>
    <row customFormat="1" customHeight="1" ht="29.25" r="3770" s="112" spans="1:41">
      <c r="A3770" s="127" t="n"/>
      <c r="B3770" s="113" t="n"/>
      <c r="C3770" s="127" t="n"/>
      <c r="D3770" s="127" t="n"/>
      <c r="E3770" s="114">
        <f>IF(F3770 &lt;&gt; "",VLOOKUP(F3770,CategoryLookup,2,FALSE), "")</f>
        <v/>
      </c>
      <c r="F3770" s="126" t="n"/>
      <c r="G3770" s="127" t="n"/>
      <c r="H3770" s="127" t="n"/>
      <c r="I3770" s="127" t="n"/>
      <c r="J3770" s="127" t="n"/>
      <c r="K3770" s="127" t="n"/>
      <c r="L3770" s="127" t="n"/>
      <c r="M3770" s="127" t="n"/>
      <c r="N3770" s="120" t="n"/>
      <c r="O3770" s="120" t="n"/>
      <c r="P3770" s="120" t="n"/>
      <c r="Q3770" s="120" t="n"/>
      <c r="R3770" s="121" t="n"/>
      <c r="S3770" s="121" t="n"/>
      <c r="T3770" s="121" t="n"/>
      <c r="U3770" s="121" t="n"/>
      <c r="V3770" s="117">
        <f>IF(P3770="NA","NA",IF(P3770&lt;&gt;"",TEXT(P3770-N3770,"[h].mm"),""))</f>
        <v/>
      </c>
      <c r="W3770" s="118">
        <f>IF(AND(R3770="",S3770=""),"",R3770+S3770)</f>
        <v/>
      </c>
      <c r="X3770" s="116">
        <f>IF(O3770&lt;&gt;"",DATE(YEAR(O3770), MONTH(O3770), DAY(O3770)),"")</f>
        <v/>
      </c>
      <c r="Y3770" s="122" t="n"/>
      <c r="Z3770" s="123" t="n"/>
      <c r="AA3770" s="117">
        <f>IF(F3770="Re-assigned","NA",IF(W3770="","",IF(W3770&gt;=VLOOKUP(D3770,SLAMatrix,3,FALSE),"Yes",IF(W3770&lt;VLOOKUP(D3770,SLAMatrix,2,FALSE),"No","Internal"))))</f>
        <v/>
      </c>
      <c r="AB3770" s="123" t="n"/>
      <c r="AC3770" s="123" t="n"/>
      <c r="AD3770" s="119" t="n"/>
      <c r="AE3770" s="125" t="n"/>
      <c r="AF3770" s="124">
        <f>MONTH(O3770)</f>
        <v/>
      </c>
      <c r="AG3770" s="124">
        <f>VLOOKUP(IFERROR(MID(AE3770,1,(FIND(",",AE3770,1)-1)),AE3770),Facility_Region_Mapping,2,FALSE)</f>
        <v/>
      </c>
      <c r="AH3770" s="124" t="n"/>
      <c r="AI3770" s="124">
        <f>IF(C3770&lt;&gt;"",IF(M3770="ESM User",getInterfaceName($C3770),"NA"),"")</f>
        <v/>
      </c>
      <c r="AJ3770" s="116">
        <f>IF(Q3770&lt;&gt;"",DATE(YEAR(Q3770), MONTH(Q3770), DAY(Q3770)),"")</f>
        <v/>
      </c>
      <c r="AK3770" s="130">
        <f>IF(Q3770&lt;&gt;0,Q3770-N3770,TODAY()-N3770)</f>
        <v/>
      </c>
      <c r="AL3770" s="112">
        <f>IF(F3770="Re-assigned",0,IF(H3770="Closed",0,IF(H3770="Service Restored",0,IF(H3770="",0,1))))</f>
        <v/>
      </c>
      <c r="AM3770" s="124">
        <f>IF(AL3770=0,"",IF(AK3770&gt;20.99,"Aged","Non-Aged"))</f>
        <v/>
      </c>
      <c r="AN3770" s="112">
        <f>IF(Q3770&lt;&gt;"",MONTH(Q3770),"")</f>
        <v/>
      </c>
      <c r="AO3770" s="112">
        <f>IFERROR(VALUE(V3770),0)</f>
        <v/>
      </c>
    </row>
    <row customFormat="1" customHeight="1" ht="29.25" r="3771" s="112" spans="1:41">
      <c r="A3771" s="127" t="n"/>
      <c r="B3771" s="113" t="n"/>
      <c r="C3771" s="127" t="n"/>
      <c r="D3771" s="127" t="n"/>
      <c r="E3771" s="114">
        <f>IF(F3771 &lt;&gt; "",VLOOKUP(F3771,CategoryLookup,2,FALSE), "")</f>
        <v/>
      </c>
      <c r="F3771" s="126" t="n"/>
      <c r="G3771" s="127" t="n"/>
      <c r="H3771" s="127" t="n"/>
      <c r="I3771" s="127" t="n"/>
      <c r="J3771" s="127" t="n"/>
      <c r="K3771" s="127" t="n"/>
      <c r="L3771" s="127" t="n"/>
      <c r="M3771" s="127" t="n"/>
      <c r="N3771" s="120" t="n"/>
      <c r="O3771" s="120" t="n"/>
      <c r="P3771" s="120" t="n"/>
      <c r="Q3771" s="120" t="n"/>
      <c r="R3771" s="121" t="n"/>
      <c r="S3771" s="121" t="n"/>
      <c r="T3771" s="121" t="n"/>
      <c r="U3771" s="121" t="n"/>
      <c r="V3771" s="117">
        <f>IF(P3771="NA","NA",IF(P3771&lt;&gt;"",TEXT(P3771-N3771,"[h].mm"),""))</f>
        <v/>
      </c>
      <c r="W3771" s="118">
        <f>IF(AND(R3771="",S3771=""),"",R3771+S3771)</f>
        <v/>
      </c>
      <c r="X3771" s="116">
        <f>IF(O3771&lt;&gt;"",DATE(YEAR(O3771), MONTH(O3771), DAY(O3771)),"")</f>
        <v/>
      </c>
      <c r="Y3771" s="122" t="n"/>
      <c r="Z3771" s="123" t="n"/>
      <c r="AA3771" s="117">
        <f>IF(F3771="Re-assigned","NA",IF(W3771="","",IF(W3771&gt;=VLOOKUP(D3771,SLAMatrix,3,FALSE),"Yes",IF(W3771&lt;VLOOKUP(D3771,SLAMatrix,2,FALSE),"No","Internal"))))</f>
        <v/>
      </c>
      <c r="AB3771" s="123" t="n"/>
      <c r="AC3771" s="123" t="n"/>
      <c r="AD3771" s="119" t="n"/>
      <c r="AE3771" s="125" t="n"/>
      <c r="AF3771" s="124">
        <f>MONTH(O3771)</f>
        <v/>
      </c>
      <c r="AG3771" s="124">
        <f>VLOOKUP(IFERROR(MID(AE3771,1,(FIND(",",AE3771,1)-1)),AE3771),Facility_Region_Mapping,2,FALSE)</f>
        <v/>
      </c>
      <c r="AH3771" s="124" t="n"/>
      <c r="AI3771" s="124">
        <f>IF(C3771&lt;&gt;"",IF(M3771="ESM User",getInterfaceName($C3771),"NA"),"")</f>
        <v/>
      </c>
      <c r="AJ3771" s="116">
        <f>IF(Q3771&lt;&gt;"",DATE(YEAR(Q3771), MONTH(Q3771), DAY(Q3771)),"")</f>
        <v/>
      </c>
      <c r="AK3771" s="130">
        <f>IF(Q3771&lt;&gt;0,Q3771-N3771,TODAY()-N3771)</f>
        <v/>
      </c>
      <c r="AL3771" s="112">
        <f>IF(F3771="Re-assigned",0,IF(H3771="Closed",0,IF(H3771="Service Restored",0,IF(H3771="",0,1))))</f>
        <v/>
      </c>
      <c r="AM3771" s="124">
        <f>IF(AL3771=0,"",IF(AK3771&gt;20.99,"Aged","Non-Aged"))</f>
        <v/>
      </c>
      <c r="AN3771" s="112">
        <f>IF(Q3771&lt;&gt;"",MONTH(Q3771),"")</f>
        <v/>
      </c>
      <c r="AO3771" s="112">
        <f>IFERROR(VALUE(V3771),0)</f>
        <v/>
      </c>
    </row>
    <row customFormat="1" customHeight="1" ht="29.25" r="3772" s="112" spans="1:41">
      <c r="A3772" s="127" t="n"/>
      <c r="B3772" s="113" t="n"/>
      <c r="C3772" s="127" t="n"/>
      <c r="D3772" s="127" t="n"/>
      <c r="E3772" s="114">
        <f>IF(F3772 &lt;&gt; "",VLOOKUP(F3772,CategoryLookup,2,FALSE), "")</f>
        <v/>
      </c>
      <c r="F3772" s="126" t="n"/>
      <c r="G3772" s="127" t="n"/>
      <c r="H3772" s="127" t="n"/>
      <c r="I3772" s="127" t="n"/>
      <c r="J3772" s="127" t="n"/>
      <c r="K3772" s="127" t="n"/>
      <c r="L3772" s="127" t="n"/>
      <c r="M3772" s="127" t="n"/>
      <c r="N3772" s="120" t="n"/>
      <c r="O3772" s="120" t="n"/>
      <c r="P3772" s="120" t="n"/>
      <c r="Q3772" s="120" t="n"/>
      <c r="R3772" s="121" t="n"/>
      <c r="S3772" s="121" t="n"/>
      <c r="T3772" s="121" t="n"/>
      <c r="U3772" s="121" t="n"/>
      <c r="V3772" s="117">
        <f>IF(P3772="NA","NA",IF(P3772&lt;&gt;"",TEXT(P3772-N3772,"[h].mm"),""))</f>
        <v/>
      </c>
      <c r="W3772" s="118">
        <f>IF(AND(R3772="",S3772=""),"",R3772+S3772)</f>
        <v/>
      </c>
      <c r="X3772" s="116">
        <f>IF(O3772&lt;&gt;"",DATE(YEAR(O3772), MONTH(O3772), DAY(O3772)),"")</f>
        <v/>
      </c>
      <c r="Y3772" s="122" t="n"/>
      <c r="Z3772" s="123" t="n"/>
      <c r="AA3772" s="117">
        <f>IF(F3772="Re-assigned","NA",IF(W3772="","",IF(W3772&gt;=VLOOKUP(D3772,SLAMatrix,3,FALSE),"Yes",IF(W3772&lt;VLOOKUP(D3772,SLAMatrix,2,FALSE),"No","Internal"))))</f>
        <v/>
      </c>
      <c r="AB3772" s="123" t="n"/>
      <c r="AC3772" s="123" t="n"/>
      <c r="AD3772" s="119" t="n"/>
      <c r="AE3772" s="125" t="n"/>
      <c r="AF3772" s="124">
        <f>MONTH(O3772)</f>
        <v/>
      </c>
      <c r="AG3772" s="124">
        <f>VLOOKUP(IFERROR(MID(AE3772,1,(FIND(",",AE3772,1)-1)),AE3772),Facility_Region_Mapping,2,FALSE)</f>
        <v/>
      </c>
      <c r="AH3772" s="124" t="n"/>
      <c r="AI3772" s="124">
        <f>IF(C3772&lt;&gt;"",IF(M3772="ESM User",getInterfaceName($C3772),"NA"),"")</f>
        <v/>
      </c>
      <c r="AJ3772" s="116">
        <f>IF(Q3772&lt;&gt;"",DATE(YEAR(Q3772), MONTH(Q3772), DAY(Q3772)),"")</f>
        <v/>
      </c>
      <c r="AK3772" s="130">
        <f>IF(Q3772&lt;&gt;0,Q3772-N3772,TODAY()-N3772)</f>
        <v/>
      </c>
      <c r="AL3772" s="112">
        <f>IF(F3772="Re-assigned",0,IF(H3772="Closed",0,IF(H3772="Service Restored",0,IF(H3772="",0,1))))</f>
        <v/>
      </c>
      <c r="AM3772" s="124">
        <f>IF(AL3772=0,"",IF(AK3772&gt;20.99,"Aged","Non-Aged"))</f>
        <v/>
      </c>
      <c r="AN3772" s="112">
        <f>IF(Q3772&lt;&gt;"",MONTH(Q3772),"")</f>
        <v/>
      </c>
      <c r="AO3772" s="112">
        <f>IFERROR(VALUE(V3772),0)</f>
        <v/>
      </c>
    </row>
    <row customFormat="1" customHeight="1" ht="29.25" r="3773" s="112" spans="1:41">
      <c r="A3773" s="127" t="n"/>
      <c r="B3773" s="113" t="n"/>
      <c r="C3773" s="127" t="n"/>
      <c r="D3773" s="127" t="n"/>
      <c r="E3773" s="114">
        <f>IF(F3773 &lt;&gt; "",VLOOKUP(F3773,CategoryLookup,2,FALSE), "")</f>
        <v/>
      </c>
      <c r="F3773" s="126" t="n"/>
      <c r="G3773" s="127" t="n"/>
      <c r="H3773" s="127" t="n"/>
      <c r="I3773" s="127" t="n"/>
      <c r="J3773" s="127" t="n"/>
      <c r="K3773" s="127" t="n"/>
      <c r="L3773" s="127" t="n"/>
      <c r="M3773" s="127" t="n"/>
      <c r="N3773" s="120" t="n"/>
      <c r="O3773" s="120" t="n"/>
      <c r="P3773" s="120" t="n"/>
      <c r="Q3773" s="120" t="n"/>
      <c r="R3773" s="121" t="n"/>
      <c r="S3773" s="121" t="n"/>
      <c r="T3773" s="121" t="n"/>
      <c r="U3773" s="121" t="n"/>
      <c r="V3773" s="117">
        <f>IF(P3773="NA","NA",IF(P3773&lt;&gt;"",TEXT(P3773-N3773,"[h].mm"),""))</f>
        <v/>
      </c>
      <c r="W3773" s="118">
        <f>IF(AND(R3773="",S3773=""),"",R3773+S3773)</f>
        <v/>
      </c>
      <c r="X3773" s="116">
        <f>IF(O3773&lt;&gt;"",DATE(YEAR(O3773), MONTH(O3773), DAY(O3773)),"")</f>
        <v/>
      </c>
      <c r="Y3773" s="122" t="n"/>
      <c r="Z3773" s="123" t="n"/>
      <c r="AA3773" s="117">
        <f>IF(F3773="Re-assigned","NA",IF(W3773="","",IF(W3773&gt;=VLOOKUP(D3773,SLAMatrix,3,FALSE),"Yes",IF(W3773&lt;VLOOKUP(D3773,SLAMatrix,2,FALSE),"No","Internal"))))</f>
        <v/>
      </c>
      <c r="AB3773" s="123" t="n"/>
      <c r="AC3773" s="123" t="n"/>
      <c r="AD3773" s="119" t="n"/>
      <c r="AE3773" s="125" t="n"/>
      <c r="AF3773" s="124">
        <f>MONTH(O3773)</f>
        <v/>
      </c>
      <c r="AG3773" s="124">
        <f>VLOOKUP(IFERROR(MID(AE3773,1,(FIND(",",AE3773,1)-1)),AE3773),Facility_Region_Mapping,2,FALSE)</f>
        <v/>
      </c>
      <c r="AH3773" s="124" t="n"/>
      <c r="AI3773" s="124">
        <f>IF(C3773&lt;&gt;"",IF(M3773="ESM User",getInterfaceName($C3773),"NA"),"")</f>
        <v/>
      </c>
      <c r="AJ3773" s="116">
        <f>IF(Q3773&lt;&gt;"",DATE(YEAR(Q3773), MONTH(Q3773), DAY(Q3773)),"")</f>
        <v/>
      </c>
      <c r="AK3773" s="130">
        <f>IF(Q3773&lt;&gt;0,Q3773-N3773,TODAY()-N3773)</f>
        <v/>
      </c>
      <c r="AL3773" s="112">
        <f>IF(F3773="Re-assigned",0,IF(H3773="Closed",0,IF(H3773="Service Restored",0,IF(H3773="",0,1))))</f>
        <v/>
      </c>
      <c r="AM3773" s="124">
        <f>IF(AL3773=0,"",IF(AK3773&gt;20.99,"Aged","Non-Aged"))</f>
        <v/>
      </c>
      <c r="AN3773" s="112">
        <f>IF(Q3773&lt;&gt;"",MONTH(Q3773),"")</f>
        <v/>
      </c>
      <c r="AO3773" s="112">
        <f>IFERROR(VALUE(V3773),0)</f>
        <v/>
      </c>
    </row>
    <row customFormat="1" customHeight="1" ht="29.25" r="3774" s="112" spans="1:41">
      <c r="A3774" s="127" t="n"/>
      <c r="B3774" s="113" t="n"/>
      <c r="C3774" s="127" t="n"/>
      <c r="D3774" s="127" t="n"/>
      <c r="E3774" s="114">
        <f>IF(F3774 &lt;&gt; "",VLOOKUP(F3774,CategoryLookup,2,FALSE), "")</f>
        <v/>
      </c>
      <c r="F3774" s="126" t="n"/>
      <c r="G3774" s="127" t="n"/>
      <c r="H3774" s="127" t="n"/>
      <c r="I3774" s="127" t="n"/>
      <c r="J3774" s="127" t="n"/>
      <c r="K3774" s="127" t="n"/>
      <c r="L3774" s="127" t="n"/>
      <c r="M3774" s="127" t="n"/>
      <c r="N3774" s="120" t="n"/>
      <c r="O3774" s="120" t="n"/>
      <c r="P3774" s="120" t="n"/>
      <c r="Q3774" s="120" t="n"/>
      <c r="R3774" s="121" t="n"/>
      <c r="S3774" s="121" t="n"/>
      <c r="T3774" s="121" t="n"/>
      <c r="U3774" s="121" t="n"/>
      <c r="V3774" s="117">
        <f>IF(P3774="NA","NA",IF(P3774&lt;&gt;"",TEXT(P3774-N3774,"[h].mm"),""))</f>
        <v/>
      </c>
      <c r="W3774" s="118">
        <f>IF(AND(R3774="",S3774=""),"",R3774+S3774)</f>
        <v/>
      </c>
      <c r="X3774" s="116">
        <f>IF(O3774&lt;&gt;"",DATE(YEAR(O3774), MONTH(O3774), DAY(O3774)),"")</f>
        <v/>
      </c>
      <c r="Y3774" s="122" t="n"/>
      <c r="Z3774" s="123" t="n"/>
      <c r="AA3774" s="117">
        <f>IF(F3774="Re-assigned","NA",IF(W3774="","",IF(W3774&gt;=VLOOKUP(D3774,SLAMatrix,3,FALSE),"Yes",IF(W3774&lt;VLOOKUP(D3774,SLAMatrix,2,FALSE),"No","Internal"))))</f>
        <v/>
      </c>
      <c r="AB3774" s="123" t="n"/>
      <c r="AC3774" s="123" t="n"/>
      <c r="AD3774" s="119" t="n"/>
      <c r="AE3774" s="125" t="n"/>
      <c r="AF3774" s="124">
        <f>MONTH(O3774)</f>
        <v/>
      </c>
      <c r="AG3774" s="124">
        <f>VLOOKUP(IFERROR(MID(AE3774,1,(FIND(",",AE3774,1)-1)),AE3774),Facility_Region_Mapping,2,FALSE)</f>
        <v/>
      </c>
      <c r="AH3774" s="124" t="n"/>
      <c r="AI3774" s="124">
        <f>IF(C3774&lt;&gt;"",IF(M3774="ESM User",getInterfaceName($C3774),"NA"),"")</f>
        <v/>
      </c>
      <c r="AJ3774" s="116">
        <f>IF(Q3774&lt;&gt;"",DATE(YEAR(Q3774), MONTH(Q3774), DAY(Q3774)),"")</f>
        <v/>
      </c>
      <c r="AK3774" s="130">
        <f>IF(Q3774&lt;&gt;0,Q3774-N3774,TODAY()-N3774)</f>
        <v/>
      </c>
      <c r="AL3774" s="112">
        <f>IF(F3774="Re-assigned",0,IF(H3774="Closed",0,IF(H3774="Service Restored",0,IF(H3774="",0,1))))</f>
        <v/>
      </c>
      <c r="AM3774" s="124">
        <f>IF(AL3774=0,"",IF(AK3774&gt;20.99,"Aged","Non-Aged"))</f>
        <v/>
      </c>
      <c r="AN3774" s="112">
        <f>IF(Q3774&lt;&gt;"",MONTH(Q3774),"")</f>
        <v/>
      </c>
      <c r="AO3774" s="112">
        <f>IFERROR(VALUE(V3774),0)</f>
        <v/>
      </c>
    </row>
    <row customFormat="1" customHeight="1" ht="29.25" r="3775" s="112" spans="1:41">
      <c r="A3775" s="127" t="n"/>
      <c r="B3775" s="113" t="n"/>
      <c r="C3775" s="127" t="n"/>
      <c r="D3775" s="127" t="n"/>
      <c r="E3775" s="114">
        <f>IF(F3775 &lt;&gt; "",VLOOKUP(F3775,CategoryLookup,2,FALSE), "")</f>
        <v/>
      </c>
      <c r="F3775" s="126" t="n"/>
      <c r="G3775" s="127" t="n"/>
      <c r="H3775" s="127" t="n"/>
      <c r="I3775" s="127" t="n"/>
      <c r="J3775" s="127" t="n"/>
      <c r="K3775" s="127" t="n"/>
      <c r="L3775" s="127" t="n"/>
      <c r="M3775" s="127" t="n"/>
      <c r="N3775" s="120" t="n"/>
      <c r="O3775" s="120" t="n"/>
      <c r="P3775" s="120" t="n"/>
      <c r="Q3775" s="120" t="n"/>
      <c r="R3775" s="121" t="n"/>
      <c r="S3775" s="121" t="n"/>
      <c r="T3775" s="121" t="n"/>
      <c r="U3775" s="121" t="n"/>
      <c r="V3775" s="117">
        <f>IF(P3775="NA","NA",IF(P3775&lt;&gt;"",TEXT(P3775-N3775,"[h].mm"),""))</f>
        <v/>
      </c>
      <c r="W3775" s="118">
        <f>IF(AND(R3775="",S3775=""),"",R3775+S3775)</f>
        <v/>
      </c>
      <c r="X3775" s="116">
        <f>IF(O3775&lt;&gt;"",DATE(YEAR(O3775), MONTH(O3775), DAY(O3775)),"")</f>
        <v/>
      </c>
      <c r="Y3775" s="122" t="n"/>
      <c r="Z3775" s="123" t="n"/>
      <c r="AA3775" s="117">
        <f>IF(F3775="Re-assigned","NA",IF(W3775="","",IF(W3775&gt;=VLOOKUP(D3775,SLAMatrix,3,FALSE),"Yes",IF(W3775&lt;VLOOKUP(D3775,SLAMatrix,2,FALSE),"No","Internal"))))</f>
        <v/>
      </c>
      <c r="AB3775" s="123" t="n"/>
      <c r="AC3775" s="123" t="n"/>
      <c r="AD3775" s="119" t="n"/>
      <c r="AE3775" s="125" t="n"/>
      <c r="AF3775" s="124">
        <f>MONTH(O3775)</f>
        <v/>
      </c>
      <c r="AG3775" s="124">
        <f>VLOOKUP(IFERROR(MID(AE3775,1,(FIND(",",AE3775,1)-1)),AE3775),Facility_Region_Mapping,2,FALSE)</f>
        <v/>
      </c>
      <c r="AH3775" s="124" t="n"/>
      <c r="AI3775" s="124">
        <f>IF(C3775&lt;&gt;"",IF(M3775="ESM User",getInterfaceName($C3775),"NA"),"")</f>
        <v/>
      </c>
      <c r="AJ3775" s="116">
        <f>IF(Q3775&lt;&gt;"",DATE(YEAR(Q3775), MONTH(Q3775), DAY(Q3775)),"")</f>
        <v/>
      </c>
      <c r="AK3775" s="130">
        <f>IF(Q3775&lt;&gt;0,Q3775-N3775,TODAY()-N3775)</f>
        <v/>
      </c>
      <c r="AL3775" s="112">
        <f>IF(F3775="Re-assigned",0,IF(H3775="Closed",0,IF(H3775="Service Restored",0,IF(H3775="",0,1))))</f>
        <v/>
      </c>
      <c r="AM3775" s="124">
        <f>IF(AL3775=0,"",IF(AK3775&gt;20.99,"Aged","Non-Aged"))</f>
        <v/>
      </c>
      <c r="AN3775" s="112">
        <f>IF(Q3775&lt;&gt;"",MONTH(Q3775),"")</f>
        <v/>
      </c>
      <c r="AO3775" s="112">
        <f>IFERROR(VALUE(V3775),0)</f>
        <v/>
      </c>
    </row>
    <row customFormat="1" customHeight="1" ht="29.25" r="3776" s="112" spans="1:41">
      <c r="A3776" s="127" t="n"/>
      <c r="B3776" s="113" t="n"/>
      <c r="C3776" s="127" t="n"/>
      <c r="D3776" s="127" t="n"/>
      <c r="E3776" s="114">
        <f>IF(F3776 &lt;&gt; "",VLOOKUP(F3776,CategoryLookup,2,FALSE), "")</f>
        <v/>
      </c>
      <c r="F3776" s="126" t="n"/>
      <c r="G3776" s="127" t="n"/>
      <c r="H3776" s="127" t="n"/>
      <c r="I3776" s="127" t="n"/>
      <c r="J3776" s="127" t="n"/>
      <c r="K3776" s="127" t="n"/>
      <c r="L3776" s="127" t="n"/>
      <c r="M3776" s="127" t="n"/>
      <c r="N3776" s="120" t="n"/>
      <c r="O3776" s="120" t="n"/>
      <c r="P3776" s="120" t="n"/>
      <c r="Q3776" s="120" t="n"/>
      <c r="R3776" s="121" t="n"/>
      <c r="S3776" s="121" t="n"/>
      <c r="T3776" s="121" t="n"/>
      <c r="U3776" s="121" t="n"/>
      <c r="V3776" s="117">
        <f>IF(P3776="NA","NA",IF(P3776&lt;&gt;"",TEXT(P3776-N3776,"[h].mm"),""))</f>
        <v/>
      </c>
      <c r="W3776" s="118">
        <f>IF(AND(R3776="",S3776=""),"",R3776+S3776)</f>
        <v/>
      </c>
      <c r="X3776" s="116">
        <f>IF(O3776&lt;&gt;"",DATE(YEAR(O3776), MONTH(O3776), DAY(O3776)),"")</f>
        <v/>
      </c>
      <c r="Y3776" s="122" t="n"/>
      <c r="Z3776" s="123" t="n"/>
      <c r="AA3776" s="117">
        <f>IF(F3776="Re-assigned","NA",IF(W3776="","",IF(W3776&gt;=VLOOKUP(D3776,SLAMatrix,3,FALSE),"Yes",IF(W3776&lt;VLOOKUP(D3776,SLAMatrix,2,FALSE),"No","Internal"))))</f>
        <v/>
      </c>
      <c r="AB3776" s="123" t="n"/>
      <c r="AC3776" s="123" t="n"/>
      <c r="AD3776" s="119" t="n"/>
      <c r="AE3776" s="125" t="n"/>
      <c r="AF3776" s="124">
        <f>MONTH(O3776)</f>
        <v/>
      </c>
      <c r="AG3776" s="124">
        <f>VLOOKUP(IFERROR(MID(AE3776,1,(FIND(",",AE3776,1)-1)),AE3776),Facility_Region_Mapping,2,FALSE)</f>
        <v/>
      </c>
      <c r="AH3776" s="124" t="n"/>
      <c r="AI3776" s="124">
        <f>IF(C3776&lt;&gt;"",IF(M3776="ESM User",getInterfaceName($C3776),"NA"),"")</f>
        <v/>
      </c>
      <c r="AJ3776" s="116">
        <f>IF(Q3776&lt;&gt;"",DATE(YEAR(Q3776), MONTH(Q3776), DAY(Q3776)),"")</f>
        <v/>
      </c>
      <c r="AK3776" s="130">
        <f>IF(Q3776&lt;&gt;0,Q3776-N3776,TODAY()-N3776)</f>
        <v/>
      </c>
      <c r="AL3776" s="112">
        <f>IF(F3776="Re-assigned",0,IF(H3776="Closed",0,IF(H3776="Service Restored",0,IF(H3776="",0,1))))</f>
        <v/>
      </c>
      <c r="AM3776" s="124">
        <f>IF(AL3776=0,"",IF(AK3776&gt;20.99,"Aged","Non-Aged"))</f>
        <v/>
      </c>
      <c r="AN3776" s="112">
        <f>IF(Q3776&lt;&gt;"",MONTH(Q3776),"")</f>
        <v/>
      </c>
      <c r="AO3776" s="112">
        <f>IFERROR(VALUE(V3776),0)</f>
        <v/>
      </c>
    </row>
    <row customFormat="1" customHeight="1" ht="29.25" r="3777" s="112" spans="1:41">
      <c r="A3777" s="127" t="n"/>
      <c r="B3777" s="113" t="n"/>
      <c r="C3777" s="127" t="n"/>
      <c r="D3777" s="127" t="n"/>
      <c r="E3777" s="114">
        <f>IF(F3777 &lt;&gt; "",VLOOKUP(F3777,CategoryLookup,2,FALSE), "")</f>
        <v/>
      </c>
      <c r="F3777" s="126" t="n"/>
      <c r="G3777" s="127" t="n"/>
      <c r="H3777" s="127" t="n"/>
      <c r="I3777" s="127" t="n"/>
      <c r="J3777" s="127" t="n"/>
      <c r="K3777" s="127" t="n"/>
      <c r="L3777" s="127" t="n"/>
      <c r="M3777" s="127" t="n"/>
      <c r="N3777" s="120" t="n"/>
      <c r="O3777" s="120" t="n"/>
      <c r="P3777" s="120" t="n"/>
      <c r="Q3777" s="120" t="n"/>
      <c r="R3777" s="121" t="n"/>
      <c r="S3777" s="121" t="n"/>
      <c r="T3777" s="121" t="n"/>
      <c r="U3777" s="121" t="n"/>
      <c r="V3777" s="117">
        <f>IF(P3777="NA","NA",IF(P3777&lt;&gt;"",TEXT(P3777-N3777,"[h].mm"),""))</f>
        <v/>
      </c>
      <c r="W3777" s="118">
        <f>IF(AND(R3777="",S3777=""),"",R3777+S3777)</f>
        <v/>
      </c>
      <c r="X3777" s="116">
        <f>IF(O3777&lt;&gt;"",DATE(YEAR(O3777), MONTH(O3777), DAY(O3777)),"")</f>
        <v/>
      </c>
      <c r="Y3777" s="122" t="n"/>
      <c r="Z3777" s="123" t="n"/>
      <c r="AA3777" s="117">
        <f>IF(F3777="Re-assigned","NA",IF(W3777="","",IF(W3777&gt;=VLOOKUP(D3777,SLAMatrix,3,FALSE),"Yes",IF(W3777&lt;VLOOKUP(D3777,SLAMatrix,2,FALSE),"No","Internal"))))</f>
        <v/>
      </c>
      <c r="AB3777" s="123" t="n"/>
      <c r="AC3777" s="123" t="n"/>
      <c r="AD3777" s="119" t="n"/>
      <c r="AE3777" s="125" t="n"/>
      <c r="AF3777" s="124">
        <f>MONTH(O3777)</f>
        <v/>
      </c>
      <c r="AG3777" s="124">
        <f>VLOOKUP(IFERROR(MID(AE3777,1,(FIND(",",AE3777,1)-1)),AE3777),Facility_Region_Mapping,2,FALSE)</f>
        <v/>
      </c>
      <c r="AH3777" s="124" t="n"/>
      <c r="AI3777" s="124">
        <f>IF(C3777&lt;&gt;"",IF(M3777="ESM User",getInterfaceName($C3777),"NA"),"")</f>
        <v/>
      </c>
      <c r="AJ3777" s="116">
        <f>IF(Q3777&lt;&gt;"",DATE(YEAR(Q3777), MONTH(Q3777), DAY(Q3777)),"")</f>
        <v/>
      </c>
      <c r="AK3777" s="130">
        <f>IF(Q3777&lt;&gt;0,Q3777-N3777,TODAY()-N3777)</f>
        <v/>
      </c>
      <c r="AL3777" s="112">
        <f>IF(F3777="Re-assigned",0,IF(H3777="Closed",0,IF(H3777="Service Restored",0,IF(H3777="",0,1))))</f>
        <v/>
      </c>
      <c r="AM3777" s="124">
        <f>IF(AL3777=0,"",IF(AK3777&gt;20.99,"Aged","Non-Aged"))</f>
        <v/>
      </c>
      <c r="AN3777" s="112">
        <f>IF(Q3777&lt;&gt;"",MONTH(Q3777),"")</f>
        <v/>
      </c>
      <c r="AO3777" s="112">
        <f>IFERROR(VALUE(V3777),0)</f>
        <v/>
      </c>
    </row>
    <row customFormat="1" customHeight="1" ht="29.25" r="3778" s="112" spans="1:41">
      <c r="A3778" s="127" t="n"/>
      <c r="B3778" s="113" t="n"/>
      <c r="C3778" s="127" t="n"/>
      <c r="D3778" s="127" t="n"/>
      <c r="E3778" s="114">
        <f>IF(F3778 &lt;&gt; "",VLOOKUP(F3778,CategoryLookup,2,FALSE), "")</f>
        <v/>
      </c>
      <c r="F3778" s="126" t="n"/>
      <c r="G3778" s="127" t="n"/>
      <c r="H3778" s="127" t="n"/>
      <c r="I3778" s="127" t="n"/>
      <c r="J3778" s="127" t="n"/>
      <c r="K3778" s="127" t="n"/>
      <c r="L3778" s="127" t="n"/>
      <c r="M3778" s="127" t="n"/>
      <c r="N3778" s="120" t="n"/>
      <c r="O3778" s="120" t="n"/>
      <c r="P3778" s="120" t="n"/>
      <c r="Q3778" s="120" t="n"/>
      <c r="R3778" s="121" t="n"/>
      <c r="S3778" s="121" t="n"/>
      <c r="T3778" s="121" t="n"/>
      <c r="U3778" s="121" t="n"/>
      <c r="V3778" s="117">
        <f>IF(P3778="NA","NA",IF(P3778&lt;&gt;"",TEXT(P3778-N3778,"[h].mm"),""))</f>
        <v/>
      </c>
      <c r="W3778" s="118">
        <f>IF(AND(R3778="",S3778=""),"",R3778+S3778)</f>
        <v/>
      </c>
      <c r="X3778" s="116">
        <f>IF(O3778&lt;&gt;"",DATE(YEAR(O3778), MONTH(O3778), DAY(O3778)),"")</f>
        <v/>
      </c>
      <c r="Y3778" s="122" t="n"/>
      <c r="Z3778" s="123" t="n"/>
      <c r="AA3778" s="117">
        <f>IF(F3778="Re-assigned","NA",IF(W3778="","",IF(W3778&gt;=VLOOKUP(D3778,SLAMatrix,3,FALSE),"Yes",IF(W3778&lt;VLOOKUP(D3778,SLAMatrix,2,FALSE),"No","Internal"))))</f>
        <v/>
      </c>
      <c r="AB3778" s="123" t="n"/>
      <c r="AC3778" s="123" t="n"/>
      <c r="AD3778" s="119" t="n"/>
      <c r="AE3778" s="125" t="n"/>
      <c r="AF3778" s="124">
        <f>MONTH(O3778)</f>
        <v/>
      </c>
      <c r="AG3778" s="124">
        <f>VLOOKUP(IFERROR(MID(AE3778,1,(FIND(",",AE3778,1)-1)),AE3778),Facility_Region_Mapping,2,FALSE)</f>
        <v/>
      </c>
      <c r="AH3778" s="124" t="n"/>
      <c r="AI3778" s="124">
        <f>IF(C3778&lt;&gt;"",IF(M3778="ESM User",getInterfaceName($C3778),"NA"),"")</f>
        <v/>
      </c>
      <c r="AJ3778" s="116">
        <f>IF(Q3778&lt;&gt;"",DATE(YEAR(Q3778), MONTH(Q3778), DAY(Q3778)),"")</f>
        <v/>
      </c>
      <c r="AK3778" s="130">
        <f>IF(Q3778&lt;&gt;0,Q3778-N3778,TODAY()-N3778)</f>
        <v/>
      </c>
      <c r="AL3778" s="112">
        <f>IF(F3778="Re-assigned",0,IF(H3778="Closed",0,IF(H3778="Service Restored",0,IF(H3778="",0,1))))</f>
        <v/>
      </c>
      <c r="AM3778" s="124">
        <f>IF(AL3778=0,"",IF(AK3778&gt;20.99,"Aged","Non-Aged"))</f>
        <v/>
      </c>
      <c r="AN3778" s="112">
        <f>IF(Q3778&lt;&gt;"",MONTH(Q3778),"")</f>
        <v/>
      </c>
      <c r="AO3778" s="112">
        <f>IFERROR(VALUE(V3778),0)</f>
        <v/>
      </c>
    </row>
    <row customFormat="1" customHeight="1" ht="29.25" r="3779" s="112" spans="1:41">
      <c r="A3779" s="127" t="n"/>
      <c r="B3779" s="113" t="n"/>
      <c r="C3779" s="127" t="n"/>
      <c r="D3779" s="127" t="n"/>
      <c r="E3779" s="114">
        <f>IF(F3779 &lt;&gt; "",VLOOKUP(F3779,CategoryLookup,2,FALSE), "")</f>
        <v/>
      </c>
      <c r="F3779" s="126" t="n"/>
      <c r="G3779" s="127" t="n"/>
      <c r="H3779" s="127" t="n"/>
      <c r="I3779" s="127" t="n"/>
      <c r="J3779" s="127" t="n"/>
      <c r="K3779" s="127" t="n"/>
      <c r="L3779" s="127" t="n"/>
      <c r="M3779" s="127" t="n"/>
      <c r="N3779" s="120" t="n"/>
      <c r="O3779" s="120" t="n"/>
      <c r="P3779" s="120" t="n"/>
      <c r="Q3779" s="120" t="n"/>
      <c r="R3779" s="121" t="n"/>
      <c r="S3779" s="121" t="n"/>
      <c r="T3779" s="121" t="n"/>
      <c r="U3779" s="121" t="n"/>
      <c r="V3779" s="117">
        <f>IF(P3779="NA","NA",IF(P3779&lt;&gt;"",TEXT(P3779-N3779,"[h].mm"),""))</f>
        <v/>
      </c>
      <c r="W3779" s="118">
        <f>IF(AND(R3779="",S3779=""),"",R3779+S3779)</f>
        <v/>
      </c>
      <c r="X3779" s="116">
        <f>IF(O3779&lt;&gt;"",DATE(YEAR(O3779), MONTH(O3779), DAY(O3779)),"")</f>
        <v/>
      </c>
      <c r="Y3779" s="122" t="n"/>
      <c r="Z3779" s="123" t="n"/>
      <c r="AA3779" s="117">
        <f>IF(F3779="Re-assigned","NA",IF(W3779="","",IF(W3779&gt;=VLOOKUP(D3779,SLAMatrix,3,FALSE),"Yes",IF(W3779&lt;VLOOKUP(D3779,SLAMatrix,2,FALSE),"No","Internal"))))</f>
        <v/>
      </c>
      <c r="AB3779" s="123" t="n"/>
      <c r="AC3779" s="123" t="n"/>
      <c r="AD3779" s="119" t="n"/>
      <c r="AE3779" s="125" t="n"/>
      <c r="AF3779" s="124">
        <f>MONTH(O3779)</f>
        <v/>
      </c>
      <c r="AG3779" s="124">
        <f>VLOOKUP(IFERROR(MID(AE3779,1,(FIND(",",AE3779,1)-1)),AE3779),Facility_Region_Mapping,2,FALSE)</f>
        <v/>
      </c>
      <c r="AH3779" s="124" t="n"/>
      <c r="AI3779" s="124">
        <f>IF(C3779&lt;&gt;"",IF(M3779="ESM User",getInterfaceName($C3779),"NA"),"")</f>
        <v/>
      </c>
      <c r="AJ3779" s="116">
        <f>IF(Q3779&lt;&gt;"",DATE(YEAR(Q3779), MONTH(Q3779), DAY(Q3779)),"")</f>
        <v/>
      </c>
      <c r="AK3779" s="130">
        <f>IF(Q3779&lt;&gt;0,Q3779-N3779,TODAY()-N3779)</f>
        <v/>
      </c>
      <c r="AL3779" s="112">
        <f>IF(F3779="Re-assigned",0,IF(H3779="Closed",0,IF(H3779="Service Restored",0,IF(H3779="",0,1))))</f>
        <v/>
      </c>
      <c r="AM3779" s="124">
        <f>IF(AL3779=0,"",IF(AK3779&gt;20.99,"Aged","Non-Aged"))</f>
        <v/>
      </c>
      <c r="AN3779" s="112">
        <f>IF(Q3779&lt;&gt;"",MONTH(Q3779),"")</f>
        <v/>
      </c>
      <c r="AO3779" s="112">
        <f>IFERROR(VALUE(V3779),0)</f>
        <v/>
      </c>
    </row>
    <row customFormat="1" customHeight="1" ht="29.25" r="3780" s="112" spans="1:41">
      <c r="A3780" s="127" t="n"/>
      <c r="B3780" s="113" t="n"/>
      <c r="C3780" s="127" t="n"/>
      <c r="D3780" s="127" t="n"/>
      <c r="E3780" s="114">
        <f>IF(F3780 &lt;&gt; "",VLOOKUP(F3780,CategoryLookup,2,FALSE), "")</f>
        <v/>
      </c>
      <c r="F3780" s="126" t="n"/>
      <c r="G3780" s="127" t="n"/>
      <c r="H3780" s="127" t="n"/>
      <c r="I3780" s="127" t="n"/>
      <c r="J3780" s="127" t="n"/>
      <c r="K3780" s="127" t="n"/>
      <c r="L3780" s="127" t="n"/>
      <c r="M3780" s="127" t="n"/>
      <c r="N3780" s="120" t="n"/>
      <c r="O3780" s="120" t="n"/>
      <c r="P3780" s="120" t="n"/>
      <c r="Q3780" s="120" t="n"/>
      <c r="R3780" s="121" t="n"/>
      <c r="S3780" s="121" t="n"/>
      <c r="T3780" s="121" t="n"/>
      <c r="U3780" s="121" t="n"/>
      <c r="V3780" s="117">
        <f>IF(P3780="NA","NA",IF(P3780&lt;&gt;"",TEXT(P3780-N3780,"[h].mm"),""))</f>
        <v/>
      </c>
      <c r="W3780" s="118">
        <f>IF(AND(R3780="",S3780=""),"",R3780+S3780)</f>
        <v/>
      </c>
      <c r="X3780" s="116">
        <f>IF(O3780&lt;&gt;"",DATE(YEAR(O3780), MONTH(O3780), DAY(O3780)),"")</f>
        <v/>
      </c>
      <c r="Y3780" s="122" t="n"/>
      <c r="Z3780" s="123" t="n"/>
      <c r="AA3780" s="117">
        <f>IF(F3780="Re-assigned","NA",IF(W3780="","",IF(W3780&gt;=VLOOKUP(D3780,SLAMatrix,3,FALSE),"Yes",IF(W3780&lt;VLOOKUP(D3780,SLAMatrix,2,FALSE),"No","Internal"))))</f>
        <v/>
      </c>
      <c r="AB3780" s="123" t="n"/>
      <c r="AC3780" s="123" t="n"/>
      <c r="AD3780" s="119" t="n"/>
      <c r="AE3780" s="125" t="n"/>
      <c r="AF3780" s="124">
        <f>MONTH(O3780)</f>
        <v/>
      </c>
      <c r="AG3780" s="124">
        <f>VLOOKUP(IFERROR(MID(AE3780,1,(FIND(",",AE3780,1)-1)),AE3780),Facility_Region_Mapping,2,FALSE)</f>
        <v/>
      </c>
      <c r="AH3780" s="124" t="n"/>
      <c r="AI3780" s="124">
        <f>IF(C3780&lt;&gt;"",IF(M3780="ESM User",getInterfaceName($C3780),"NA"),"")</f>
        <v/>
      </c>
      <c r="AJ3780" s="116">
        <f>IF(Q3780&lt;&gt;"",DATE(YEAR(Q3780), MONTH(Q3780), DAY(Q3780)),"")</f>
        <v/>
      </c>
      <c r="AK3780" s="130">
        <f>IF(Q3780&lt;&gt;0,Q3780-N3780,TODAY()-N3780)</f>
        <v/>
      </c>
      <c r="AL3780" s="112">
        <f>IF(F3780="Re-assigned",0,IF(H3780="Closed",0,IF(H3780="Service Restored",0,IF(H3780="",0,1))))</f>
        <v/>
      </c>
      <c r="AM3780" s="124">
        <f>IF(AL3780=0,"",IF(AK3780&gt;20.99,"Aged","Non-Aged"))</f>
        <v/>
      </c>
      <c r="AN3780" s="112">
        <f>IF(Q3780&lt;&gt;"",MONTH(Q3780),"")</f>
        <v/>
      </c>
      <c r="AO3780" s="112">
        <f>IFERROR(VALUE(V3780),0)</f>
        <v/>
      </c>
    </row>
    <row customFormat="1" customHeight="1" ht="29.25" r="3781" s="112" spans="1:41">
      <c r="A3781" s="127" t="n"/>
      <c r="B3781" s="113" t="n"/>
      <c r="C3781" s="127" t="n"/>
      <c r="D3781" s="127" t="n"/>
      <c r="E3781" s="114">
        <f>IF(F3781 &lt;&gt; "",VLOOKUP(F3781,CategoryLookup,2,FALSE), "")</f>
        <v/>
      </c>
      <c r="F3781" s="126" t="n"/>
      <c r="G3781" s="127" t="n"/>
      <c r="H3781" s="127" t="n"/>
      <c r="I3781" s="127" t="n"/>
      <c r="J3781" s="127" t="n"/>
      <c r="K3781" s="127" t="n"/>
      <c r="L3781" s="127" t="n"/>
      <c r="M3781" s="127" t="n"/>
      <c r="N3781" s="120" t="n"/>
      <c r="O3781" s="120" t="n"/>
      <c r="P3781" s="120" t="n"/>
      <c r="Q3781" s="120" t="n"/>
      <c r="R3781" s="121" t="n"/>
      <c r="S3781" s="121" t="n"/>
      <c r="T3781" s="121" t="n"/>
      <c r="U3781" s="121" t="n"/>
      <c r="V3781" s="117">
        <f>IF(P3781="NA","NA",IF(P3781&lt;&gt;"",TEXT(P3781-N3781,"[h].mm"),""))</f>
        <v/>
      </c>
      <c r="W3781" s="118">
        <f>IF(AND(R3781="",S3781=""),"",R3781+S3781)</f>
        <v/>
      </c>
      <c r="X3781" s="116">
        <f>IF(O3781&lt;&gt;"",DATE(YEAR(O3781), MONTH(O3781), DAY(O3781)),"")</f>
        <v/>
      </c>
      <c r="Y3781" s="122" t="n"/>
      <c r="Z3781" s="123" t="n"/>
      <c r="AA3781" s="117">
        <f>IF(F3781="Re-assigned","NA",IF(W3781="","",IF(W3781&gt;=VLOOKUP(D3781,SLAMatrix,3,FALSE),"Yes",IF(W3781&lt;VLOOKUP(D3781,SLAMatrix,2,FALSE),"No","Internal"))))</f>
        <v/>
      </c>
      <c r="AB3781" s="123" t="n"/>
      <c r="AC3781" s="123" t="n"/>
      <c r="AD3781" s="119" t="n"/>
      <c r="AE3781" s="125" t="n"/>
      <c r="AF3781" s="124">
        <f>MONTH(O3781)</f>
        <v/>
      </c>
      <c r="AG3781" s="124">
        <f>VLOOKUP(IFERROR(MID(AE3781,1,(FIND(",",AE3781,1)-1)),AE3781),Facility_Region_Mapping,2,FALSE)</f>
        <v/>
      </c>
      <c r="AH3781" s="124" t="n"/>
      <c r="AI3781" s="124">
        <f>IF(C3781&lt;&gt;"",IF(M3781="ESM User",getInterfaceName($C3781),"NA"),"")</f>
        <v/>
      </c>
      <c r="AJ3781" s="116">
        <f>IF(Q3781&lt;&gt;"",DATE(YEAR(Q3781), MONTH(Q3781), DAY(Q3781)),"")</f>
        <v/>
      </c>
      <c r="AK3781" s="130">
        <f>IF(Q3781&lt;&gt;0,Q3781-N3781,TODAY()-N3781)</f>
        <v/>
      </c>
      <c r="AL3781" s="112">
        <f>IF(F3781="Re-assigned",0,IF(H3781="Closed",0,IF(H3781="Service Restored",0,IF(H3781="",0,1))))</f>
        <v/>
      </c>
      <c r="AM3781" s="124">
        <f>IF(AL3781=0,"",IF(AK3781&gt;20.99,"Aged","Non-Aged"))</f>
        <v/>
      </c>
      <c r="AN3781" s="112">
        <f>IF(Q3781&lt;&gt;"",MONTH(Q3781),"")</f>
        <v/>
      </c>
      <c r="AO3781" s="112">
        <f>IFERROR(VALUE(V3781),0)</f>
        <v/>
      </c>
    </row>
    <row customFormat="1" customHeight="1" ht="29.25" r="3782" s="112" spans="1:41">
      <c r="A3782" s="127" t="n"/>
      <c r="B3782" s="113" t="n"/>
      <c r="C3782" s="127" t="n"/>
      <c r="D3782" s="127" t="n"/>
      <c r="E3782" s="114">
        <f>IF(F3782 &lt;&gt; "",VLOOKUP(F3782,CategoryLookup,2,FALSE), "")</f>
        <v/>
      </c>
      <c r="F3782" s="126" t="n"/>
      <c r="G3782" s="127" t="n"/>
      <c r="H3782" s="127" t="n"/>
      <c r="I3782" s="127" t="n"/>
      <c r="J3782" s="127" t="n"/>
      <c r="K3782" s="127" t="n"/>
      <c r="L3782" s="127" t="n"/>
      <c r="M3782" s="127" t="n"/>
      <c r="N3782" s="120" t="n"/>
      <c r="O3782" s="120" t="n"/>
      <c r="P3782" s="120" t="n"/>
      <c r="Q3782" s="120" t="n"/>
      <c r="R3782" s="121" t="n"/>
      <c r="S3782" s="121" t="n"/>
      <c r="T3782" s="121" t="n"/>
      <c r="U3782" s="121" t="n"/>
      <c r="V3782" s="117">
        <f>IF(P3782="NA","NA",IF(P3782&lt;&gt;"",TEXT(P3782-N3782,"[h].mm"),""))</f>
        <v/>
      </c>
      <c r="W3782" s="118">
        <f>IF(AND(R3782="",S3782=""),"",R3782+S3782)</f>
        <v/>
      </c>
      <c r="X3782" s="116">
        <f>IF(O3782&lt;&gt;"",DATE(YEAR(O3782), MONTH(O3782), DAY(O3782)),"")</f>
        <v/>
      </c>
      <c r="Y3782" s="122" t="n"/>
      <c r="Z3782" s="123" t="n"/>
      <c r="AA3782" s="117">
        <f>IF(F3782="Re-assigned","NA",IF(W3782="","",IF(W3782&gt;=VLOOKUP(D3782,SLAMatrix,3,FALSE),"Yes",IF(W3782&lt;VLOOKUP(D3782,SLAMatrix,2,FALSE),"No","Internal"))))</f>
        <v/>
      </c>
      <c r="AB3782" s="123" t="n"/>
      <c r="AC3782" s="123" t="n"/>
      <c r="AD3782" s="119" t="n"/>
      <c r="AE3782" s="125" t="n"/>
      <c r="AF3782" s="124">
        <f>MONTH(O3782)</f>
        <v/>
      </c>
      <c r="AG3782" s="124">
        <f>VLOOKUP(IFERROR(MID(AE3782,1,(FIND(",",AE3782,1)-1)),AE3782),Facility_Region_Mapping,2,FALSE)</f>
        <v/>
      </c>
      <c r="AH3782" s="124" t="n"/>
      <c r="AI3782" s="124">
        <f>IF(C3782&lt;&gt;"",IF(M3782="ESM User",getInterfaceName($C3782),"NA"),"")</f>
        <v/>
      </c>
      <c r="AJ3782" s="116">
        <f>IF(Q3782&lt;&gt;"",DATE(YEAR(Q3782), MONTH(Q3782), DAY(Q3782)),"")</f>
        <v/>
      </c>
      <c r="AK3782" s="130">
        <f>IF(Q3782&lt;&gt;0,Q3782-N3782,TODAY()-N3782)</f>
        <v/>
      </c>
      <c r="AL3782" s="112">
        <f>IF(F3782="Re-assigned",0,IF(H3782="Closed",0,IF(H3782="Service Restored",0,IF(H3782="",0,1))))</f>
        <v/>
      </c>
      <c r="AM3782" s="124">
        <f>IF(AL3782=0,"",IF(AK3782&gt;20.99,"Aged","Non-Aged"))</f>
        <v/>
      </c>
      <c r="AN3782" s="112">
        <f>IF(Q3782&lt;&gt;"",MONTH(Q3782),"")</f>
        <v/>
      </c>
      <c r="AO3782" s="112">
        <f>IFERROR(VALUE(V3782),0)</f>
        <v/>
      </c>
    </row>
    <row customFormat="1" customHeight="1" ht="29.25" r="3783" s="112" spans="1:41">
      <c r="A3783" s="127" t="n"/>
      <c r="B3783" s="113" t="n"/>
      <c r="C3783" s="127" t="n"/>
      <c r="D3783" s="127" t="n"/>
      <c r="E3783" s="114">
        <f>IF(F3783 &lt;&gt; "",VLOOKUP(F3783,CategoryLookup,2,FALSE), "")</f>
        <v/>
      </c>
      <c r="F3783" s="126" t="n"/>
      <c r="G3783" s="127" t="n"/>
      <c r="H3783" s="127" t="n"/>
      <c r="I3783" s="127" t="n"/>
      <c r="J3783" s="127" t="n"/>
      <c r="K3783" s="127" t="n"/>
      <c r="L3783" s="127" t="n"/>
      <c r="M3783" s="127" t="n"/>
      <c r="N3783" s="120" t="n"/>
      <c r="O3783" s="120" t="n"/>
      <c r="P3783" s="120" t="n"/>
      <c r="Q3783" s="120" t="n"/>
      <c r="R3783" s="121" t="n"/>
      <c r="S3783" s="121" t="n"/>
      <c r="T3783" s="121" t="n"/>
      <c r="U3783" s="121" t="n"/>
      <c r="V3783" s="117">
        <f>IF(P3783="NA","NA",IF(P3783&lt;&gt;"",TEXT(P3783-N3783,"[h].mm"),""))</f>
        <v/>
      </c>
      <c r="W3783" s="118">
        <f>IF(AND(R3783="",S3783=""),"",R3783+S3783)</f>
        <v/>
      </c>
      <c r="X3783" s="116">
        <f>IF(O3783&lt;&gt;"",DATE(YEAR(O3783), MONTH(O3783), DAY(O3783)),"")</f>
        <v/>
      </c>
      <c r="Y3783" s="122" t="n"/>
      <c r="Z3783" s="123" t="n"/>
      <c r="AA3783" s="117">
        <f>IF(F3783="Re-assigned","NA",IF(W3783="","",IF(W3783&gt;=VLOOKUP(D3783,SLAMatrix,3,FALSE),"Yes",IF(W3783&lt;VLOOKUP(D3783,SLAMatrix,2,FALSE),"No","Internal"))))</f>
        <v/>
      </c>
      <c r="AB3783" s="123" t="n"/>
      <c r="AC3783" s="123" t="n"/>
      <c r="AD3783" s="119" t="n"/>
      <c r="AE3783" s="125" t="n"/>
      <c r="AF3783" s="124">
        <f>MONTH(O3783)</f>
        <v/>
      </c>
      <c r="AG3783" s="124">
        <f>VLOOKUP(IFERROR(MID(AE3783,1,(FIND(",",AE3783,1)-1)),AE3783),Facility_Region_Mapping,2,FALSE)</f>
        <v/>
      </c>
      <c r="AH3783" s="124" t="n"/>
      <c r="AI3783" s="124">
        <f>IF(C3783&lt;&gt;"",IF(M3783="ESM User",getInterfaceName($C3783),"NA"),"")</f>
        <v/>
      </c>
      <c r="AJ3783" s="116">
        <f>IF(Q3783&lt;&gt;"",DATE(YEAR(Q3783), MONTH(Q3783), DAY(Q3783)),"")</f>
        <v/>
      </c>
      <c r="AK3783" s="130">
        <f>IF(Q3783&lt;&gt;0,Q3783-N3783,TODAY()-N3783)</f>
        <v/>
      </c>
      <c r="AL3783" s="112">
        <f>IF(F3783="Re-assigned",0,IF(H3783="Closed",0,IF(H3783="Service Restored",0,IF(H3783="",0,1))))</f>
        <v/>
      </c>
      <c r="AM3783" s="124">
        <f>IF(AL3783=0,"",IF(AK3783&gt;20.99,"Aged","Non-Aged"))</f>
        <v/>
      </c>
      <c r="AN3783" s="112">
        <f>IF(Q3783&lt;&gt;"",MONTH(Q3783),"")</f>
        <v/>
      </c>
      <c r="AO3783" s="112">
        <f>IFERROR(VALUE(V3783),0)</f>
        <v/>
      </c>
    </row>
    <row customFormat="1" customHeight="1" ht="29.25" r="3784" s="112" spans="1:41">
      <c r="A3784" s="127" t="n"/>
      <c r="B3784" s="113" t="n"/>
      <c r="C3784" s="127" t="n"/>
      <c r="D3784" s="127" t="n"/>
      <c r="E3784" s="114">
        <f>IF(F3784 &lt;&gt; "",VLOOKUP(F3784,CategoryLookup,2,FALSE), "")</f>
        <v/>
      </c>
      <c r="F3784" s="126" t="n"/>
      <c r="G3784" s="127" t="n"/>
      <c r="H3784" s="127" t="n"/>
      <c r="I3784" s="127" t="n"/>
      <c r="J3784" s="127" t="n"/>
      <c r="K3784" s="127" t="n"/>
      <c r="L3784" s="127" t="n"/>
      <c r="M3784" s="127" t="n"/>
      <c r="N3784" s="120" t="n"/>
      <c r="O3784" s="120" t="n"/>
      <c r="P3784" s="120" t="n"/>
      <c r="Q3784" s="120" t="n"/>
      <c r="R3784" s="121" t="n"/>
      <c r="S3784" s="121" t="n"/>
      <c r="T3784" s="121" t="n"/>
      <c r="U3784" s="121" t="n"/>
      <c r="V3784" s="117">
        <f>IF(P3784="NA","NA",IF(P3784&lt;&gt;"",TEXT(P3784-N3784,"[h].mm"),""))</f>
        <v/>
      </c>
      <c r="W3784" s="118">
        <f>IF(AND(R3784="",S3784=""),"",R3784+S3784)</f>
        <v/>
      </c>
      <c r="X3784" s="116">
        <f>IF(O3784&lt;&gt;"",DATE(YEAR(O3784), MONTH(O3784), DAY(O3784)),"")</f>
        <v/>
      </c>
      <c r="Y3784" s="122" t="n"/>
      <c r="Z3784" s="123" t="n"/>
      <c r="AA3784" s="117">
        <f>IF(F3784="Re-assigned","NA",IF(W3784="","",IF(W3784&gt;=VLOOKUP(D3784,SLAMatrix,3,FALSE),"Yes",IF(W3784&lt;VLOOKUP(D3784,SLAMatrix,2,FALSE),"No","Internal"))))</f>
        <v/>
      </c>
      <c r="AB3784" s="123" t="n"/>
      <c r="AC3784" s="123" t="n"/>
      <c r="AD3784" s="119" t="n"/>
      <c r="AE3784" s="125" t="n"/>
      <c r="AF3784" s="124">
        <f>MONTH(O3784)</f>
        <v/>
      </c>
      <c r="AG3784" s="124">
        <f>VLOOKUP(IFERROR(MID(AE3784,1,(FIND(",",AE3784,1)-1)),AE3784),Facility_Region_Mapping,2,FALSE)</f>
        <v/>
      </c>
      <c r="AH3784" s="124" t="n"/>
      <c r="AI3784" s="124">
        <f>IF(C3784&lt;&gt;"",IF(M3784="ESM User",getInterfaceName($C3784),"NA"),"")</f>
        <v/>
      </c>
      <c r="AJ3784" s="116">
        <f>IF(Q3784&lt;&gt;"",DATE(YEAR(Q3784), MONTH(Q3784), DAY(Q3784)),"")</f>
        <v/>
      </c>
      <c r="AK3784" s="130">
        <f>IF(Q3784&lt;&gt;0,Q3784-N3784,TODAY()-N3784)</f>
        <v/>
      </c>
      <c r="AL3784" s="112">
        <f>IF(F3784="Re-assigned",0,IF(H3784="Closed",0,IF(H3784="Service Restored",0,IF(H3784="",0,1))))</f>
        <v/>
      </c>
      <c r="AM3784" s="124">
        <f>IF(AL3784=0,"",IF(AK3784&gt;20.99,"Aged","Non-Aged"))</f>
        <v/>
      </c>
      <c r="AN3784" s="112">
        <f>IF(Q3784&lt;&gt;"",MONTH(Q3784),"")</f>
        <v/>
      </c>
      <c r="AO3784" s="112">
        <f>IFERROR(VALUE(V3784),0)</f>
        <v/>
      </c>
    </row>
    <row customFormat="1" customHeight="1" ht="29.25" r="3785" s="112" spans="1:41">
      <c r="A3785" s="127" t="n"/>
      <c r="B3785" s="113" t="n"/>
      <c r="C3785" s="127" t="n"/>
      <c r="D3785" s="127" t="n"/>
      <c r="E3785" s="114">
        <f>IF(F3785 &lt;&gt; "",VLOOKUP(F3785,CategoryLookup,2,FALSE), "")</f>
        <v/>
      </c>
      <c r="F3785" s="126" t="n"/>
      <c r="G3785" s="127" t="n"/>
      <c r="H3785" s="127" t="n"/>
      <c r="I3785" s="127" t="n"/>
      <c r="J3785" s="127" t="n"/>
      <c r="K3785" s="127" t="n"/>
      <c r="L3785" s="127" t="n"/>
      <c r="M3785" s="127" t="n"/>
      <c r="N3785" s="120" t="n"/>
      <c r="O3785" s="120" t="n"/>
      <c r="P3785" s="120" t="n"/>
      <c r="Q3785" s="120" t="n"/>
      <c r="R3785" s="121" t="n"/>
      <c r="S3785" s="121" t="n"/>
      <c r="T3785" s="121" t="n"/>
      <c r="U3785" s="121" t="n"/>
      <c r="V3785" s="117">
        <f>IF(P3785="NA","NA",IF(P3785&lt;&gt;"",TEXT(P3785-N3785,"[h].mm"),""))</f>
        <v/>
      </c>
      <c r="W3785" s="118">
        <f>IF(AND(R3785="",S3785=""),"",R3785+S3785)</f>
        <v/>
      </c>
      <c r="X3785" s="116">
        <f>IF(O3785&lt;&gt;"",DATE(YEAR(O3785), MONTH(O3785), DAY(O3785)),"")</f>
        <v/>
      </c>
      <c r="Y3785" s="122" t="n"/>
      <c r="Z3785" s="123" t="n"/>
      <c r="AA3785" s="117">
        <f>IF(F3785="Re-assigned","NA",IF(W3785="","",IF(W3785&gt;=VLOOKUP(D3785,SLAMatrix,3,FALSE),"Yes",IF(W3785&lt;VLOOKUP(D3785,SLAMatrix,2,FALSE),"No","Internal"))))</f>
        <v/>
      </c>
      <c r="AB3785" s="123" t="n"/>
      <c r="AC3785" s="123" t="n"/>
      <c r="AD3785" s="119" t="n"/>
      <c r="AE3785" s="125" t="n"/>
      <c r="AF3785" s="124">
        <f>MONTH(O3785)</f>
        <v/>
      </c>
      <c r="AG3785" s="124">
        <f>VLOOKUP(IFERROR(MID(AE3785,1,(FIND(",",AE3785,1)-1)),AE3785),Facility_Region_Mapping,2,FALSE)</f>
        <v/>
      </c>
      <c r="AH3785" s="124" t="n"/>
      <c r="AI3785" s="124">
        <f>IF(C3785&lt;&gt;"",IF(M3785="ESM User",getInterfaceName($C3785),"NA"),"")</f>
        <v/>
      </c>
      <c r="AJ3785" s="116">
        <f>IF(Q3785&lt;&gt;"",DATE(YEAR(Q3785), MONTH(Q3785), DAY(Q3785)),"")</f>
        <v/>
      </c>
      <c r="AK3785" s="130">
        <f>IF(Q3785&lt;&gt;0,Q3785-N3785,TODAY()-N3785)</f>
        <v/>
      </c>
      <c r="AL3785" s="112">
        <f>IF(F3785="Re-assigned",0,IF(H3785="Closed",0,IF(H3785="Service Restored",0,IF(H3785="",0,1))))</f>
        <v/>
      </c>
      <c r="AM3785" s="124">
        <f>IF(AL3785=0,"",IF(AK3785&gt;20.99,"Aged","Non-Aged"))</f>
        <v/>
      </c>
      <c r="AN3785" s="112">
        <f>IF(Q3785&lt;&gt;"",MONTH(Q3785),"")</f>
        <v/>
      </c>
      <c r="AO3785" s="112">
        <f>IFERROR(VALUE(V3785),0)</f>
        <v/>
      </c>
    </row>
    <row customFormat="1" customHeight="1" ht="29.25" r="3786" s="112" spans="1:41">
      <c r="A3786" s="127" t="n"/>
      <c r="B3786" s="113" t="n"/>
      <c r="C3786" s="127" t="n"/>
      <c r="D3786" s="127" t="n"/>
      <c r="E3786" s="114">
        <f>IF(F3786 &lt;&gt; "",VLOOKUP(F3786,CategoryLookup,2,FALSE), "")</f>
        <v/>
      </c>
      <c r="F3786" s="126" t="n"/>
      <c r="G3786" s="127" t="n"/>
      <c r="H3786" s="127" t="n"/>
      <c r="I3786" s="127" t="n"/>
      <c r="J3786" s="127" t="n"/>
      <c r="K3786" s="127" t="n"/>
      <c r="L3786" s="127" t="n"/>
      <c r="M3786" s="127" t="n"/>
      <c r="N3786" s="120" t="n"/>
      <c r="O3786" s="120" t="n"/>
      <c r="P3786" s="120" t="n"/>
      <c r="Q3786" s="120" t="n"/>
      <c r="R3786" s="121" t="n"/>
      <c r="S3786" s="121" t="n"/>
      <c r="T3786" s="121" t="n"/>
      <c r="U3786" s="121" t="n"/>
      <c r="V3786" s="117">
        <f>IF(P3786="NA","NA",IF(P3786&lt;&gt;"",TEXT(P3786-N3786,"[h].mm"),""))</f>
        <v/>
      </c>
      <c r="W3786" s="118">
        <f>IF(AND(R3786="",S3786=""),"",R3786+S3786)</f>
        <v/>
      </c>
      <c r="X3786" s="116">
        <f>IF(O3786&lt;&gt;"",DATE(YEAR(O3786), MONTH(O3786), DAY(O3786)),"")</f>
        <v/>
      </c>
      <c r="Y3786" s="122" t="n"/>
      <c r="Z3786" s="123" t="n"/>
      <c r="AA3786" s="117">
        <f>IF(F3786="Re-assigned","NA",IF(W3786="","",IF(W3786&gt;=VLOOKUP(D3786,SLAMatrix,3,FALSE),"Yes",IF(W3786&lt;VLOOKUP(D3786,SLAMatrix,2,FALSE),"No","Internal"))))</f>
        <v/>
      </c>
      <c r="AB3786" s="123" t="n"/>
      <c r="AC3786" s="123" t="n"/>
      <c r="AD3786" s="119" t="n"/>
      <c r="AE3786" s="125" t="n"/>
      <c r="AF3786" s="124">
        <f>MONTH(O3786)</f>
        <v/>
      </c>
      <c r="AG3786" s="124">
        <f>VLOOKUP(IFERROR(MID(AE3786,1,(FIND(",",AE3786,1)-1)),AE3786),Facility_Region_Mapping,2,FALSE)</f>
        <v/>
      </c>
      <c r="AH3786" s="124" t="n"/>
      <c r="AI3786" s="124">
        <f>IF(C3786&lt;&gt;"",IF(M3786="ESM User",getInterfaceName($C3786),"NA"),"")</f>
        <v/>
      </c>
      <c r="AJ3786" s="116">
        <f>IF(Q3786&lt;&gt;"",DATE(YEAR(Q3786), MONTH(Q3786), DAY(Q3786)),"")</f>
        <v/>
      </c>
      <c r="AK3786" s="130">
        <f>IF(Q3786&lt;&gt;0,Q3786-N3786,TODAY()-N3786)</f>
        <v/>
      </c>
      <c r="AL3786" s="112">
        <f>IF(F3786="Re-assigned",0,IF(H3786="Closed",0,IF(H3786="Service Restored",0,IF(H3786="",0,1))))</f>
        <v/>
      </c>
      <c r="AM3786" s="124">
        <f>IF(AL3786=0,"",IF(AK3786&gt;20.99,"Aged","Non-Aged"))</f>
        <v/>
      </c>
      <c r="AN3786" s="112">
        <f>IF(Q3786&lt;&gt;"",MONTH(Q3786),"")</f>
        <v/>
      </c>
      <c r="AO3786" s="112">
        <f>IFERROR(VALUE(V3786),0)</f>
        <v/>
      </c>
    </row>
    <row customFormat="1" customHeight="1" ht="29.25" r="3787" s="112" spans="1:41">
      <c r="A3787" s="127" t="n"/>
      <c r="B3787" s="113" t="n"/>
      <c r="C3787" s="127" t="n"/>
      <c r="D3787" s="127" t="n"/>
      <c r="E3787" s="114">
        <f>IF(F3787 &lt;&gt; "",VLOOKUP(F3787,CategoryLookup,2,FALSE), "")</f>
        <v/>
      </c>
      <c r="F3787" s="126" t="n"/>
      <c r="G3787" s="127" t="n"/>
      <c r="H3787" s="127" t="n"/>
      <c r="I3787" s="127" t="n"/>
      <c r="J3787" s="127" t="n"/>
      <c r="K3787" s="127" t="n"/>
      <c r="L3787" s="127" t="n"/>
      <c r="M3787" s="127" t="n"/>
      <c r="N3787" s="120" t="n"/>
      <c r="O3787" s="120" t="n"/>
      <c r="P3787" s="120" t="n"/>
      <c r="Q3787" s="120" t="n"/>
      <c r="R3787" s="121" t="n"/>
      <c r="S3787" s="121" t="n"/>
      <c r="T3787" s="121" t="n"/>
      <c r="U3787" s="121" t="n"/>
      <c r="V3787" s="117">
        <f>IF(P3787="NA","NA",IF(P3787&lt;&gt;"",TEXT(P3787-N3787,"[h].mm"),""))</f>
        <v/>
      </c>
      <c r="W3787" s="118">
        <f>IF(AND(R3787="",S3787=""),"",R3787+S3787)</f>
        <v/>
      </c>
      <c r="X3787" s="116">
        <f>IF(O3787&lt;&gt;"",DATE(YEAR(O3787), MONTH(O3787), DAY(O3787)),"")</f>
        <v/>
      </c>
      <c r="Y3787" s="122" t="n"/>
      <c r="Z3787" s="123" t="n"/>
      <c r="AA3787" s="117">
        <f>IF(F3787="Re-assigned","NA",IF(W3787="","",IF(W3787&gt;=VLOOKUP(D3787,SLAMatrix,3,FALSE),"Yes",IF(W3787&lt;VLOOKUP(D3787,SLAMatrix,2,FALSE),"No","Internal"))))</f>
        <v/>
      </c>
      <c r="AB3787" s="123" t="n"/>
      <c r="AC3787" s="123" t="n"/>
      <c r="AD3787" s="119" t="n"/>
      <c r="AE3787" s="125" t="n"/>
      <c r="AF3787" s="124">
        <f>MONTH(O3787)</f>
        <v/>
      </c>
      <c r="AG3787" s="124">
        <f>VLOOKUP(IFERROR(MID(AE3787,1,(FIND(",",AE3787,1)-1)),AE3787),Facility_Region_Mapping,2,FALSE)</f>
        <v/>
      </c>
      <c r="AH3787" s="124" t="n"/>
      <c r="AI3787" s="124">
        <f>IF(C3787&lt;&gt;"",IF(M3787="ESM User",getInterfaceName($C3787),"NA"),"")</f>
        <v/>
      </c>
      <c r="AJ3787" s="116">
        <f>IF(Q3787&lt;&gt;"",DATE(YEAR(Q3787), MONTH(Q3787), DAY(Q3787)),"")</f>
        <v/>
      </c>
      <c r="AK3787" s="130">
        <f>IF(Q3787&lt;&gt;0,Q3787-N3787,TODAY()-N3787)</f>
        <v/>
      </c>
      <c r="AL3787" s="112">
        <f>IF(F3787="Re-assigned",0,IF(H3787="Closed",0,IF(H3787="Service Restored",0,IF(H3787="",0,1))))</f>
        <v/>
      </c>
      <c r="AM3787" s="124">
        <f>IF(AL3787=0,"",IF(AK3787&gt;20.99,"Aged","Non-Aged"))</f>
        <v/>
      </c>
      <c r="AN3787" s="112">
        <f>IF(Q3787&lt;&gt;"",MONTH(Q3787),"")</f>
        <v/>
      </c>
      <c r="AO3787" s="112">
        <f>IFERROR(VALUE(V3787),0)</f>
        <v/>
      </c>
    </row>
    <row customFormat="1" customHeight="1" ht="29.25" r="3788" s="112" spans="1:41">
      <c r="A3788" s="127" t="n"/>
      <c r="B3788" s="113" t="n"/>
      <c r="C3788" s="127" t="n"/>
      <c r="D3788" s="127" t="n"/>
      <c r="E3788" s="114">
        <f>IF(F3788 &lt;&gt; "",VLOOKUP(F3788,CategoryLookup,2,FALSE), "")</f>
        <v/>
      </c>
      <c r="F3788" s="126" t="n"/>
      <c r="G3788" s="127" t="n"/>
      <c r="H3788" s="127" t="n"/>
      <c r="I3788" s="127" t="n"/>
      <c r="J3788" s="127" t="n"/>
      <c r="K3788" s="127" t="n"/>
      <c r="L3788" s="127" t="n"/>
      <c r="M3788" s="127" t="n"/>
      <c r="N3788" s="120" t="n"/>
      <c r="O3788" s="120" t="n"/>
      <c r="P3788" s="120" t="n"/>
      <c r="Q3788" s="120" t="n"/>
      <c r="R3788" s="121" t="n"/>
      <c r="S3788" s="121" t="n"/>
      <c r="T3788" s="121" t="n"/>
      <c r="U3788" s="121" t="n"/>
      <c r="V3788" s="117">
        <f>IF(P3788="NA","NA",IF(P3788&lt;&gt;"",TEXT(P3788-N3788,"[h].mm"),""))</f>
        <v/>
      </c>
      <c r="W3788" s="118">
        <f>IF(AND(R3788="",S3788=""),"",R3788+S3788)</f>
        <v/>
      </c>
      <c r="X3788" s="116">
        <f>IF(O3788&lt;&gt;"",DATE(YEAR(O3788), MONTH(O3788), DAY(O3788)),"")</f>
        <v/>
      </c>
      <c r="Y3788" s="122" t="n"/>
      <c r="Z3788" s="123" t="n"/>
      <c r="AA3788" s="117">
        <f>IF(F3788="Re-assigned","NA",IF(W3788="","",IF(W3788&gt;=VLOOKUP(D3788,SLAMatrix,3,FALSE),"Yes",IF(W3788&lt;VLOOKUP(D3788,SLAMatrix,2,FALSE),"No","Internal"))))</f>
        <v/>
      </c>
      <c r="AB3788" s="123" t="n"/>
      <c r="AC3788" s="123" t="n"/>
      <c r="AD3788" s="119" t="n"/>
      <c r="AE3788" s="125" t="n"/>
      <c r="AF3788" s="124">
        <f>MONTH(O3788)</f>
        <v/>
      </c>
      <c r="AG3788" s="124">
        <f>VLOOKUP(IFERROR(MID(AE3788,1,(FIND(",",AE3788,1)-1)),AE3788),Facility_Region_Mapping,2,FALSE)</f>
        <v/>
      </c>
      <c r="AH3788" s="124" t="n"/>
      <c r="AI3788" s="124">
        <f>IF(C3788&lt;&gt;"",IF(M3788="ESM User",getInterfaceName($C3788),"NA"),"")</f>
        <v/>
      </c>
      <c r="AJ3788" s="116">
        <f>IF(Q3788&lt;&gt;"",DATE(YEAR(Q3788), MONTH(Q3788), DAY(Q3788)),"")</f>
        <v/>
      </c>
      <c r="AK3788" s="130">
        <f>IF(Q3788&lt;&gt;0,Q3788-N3788,TODAY()-N3788)</f>
        <v/>
      </c>
      <c r="AL3788" s="112">
        <f>IF(F3788="Re-assigned",0,IF(H3788="Closed",0,IF(H3788="Service Restored",0,IF(H3788="",0,1))))</f>
        <v/>
      </c>
      <c r="AM3788" s="124">
        <f>IF(AL3788=0,"",IF(AK3788&gt;20.99,"Aged","Non-Aged"))</f>
        <v/>
      </c>
      <c r="AN3788" s="112">
        <f>IF(Q3788&lt;&gt;"",MONTH(Q3788),"")</f>
        <v/>
      </c>
      <c r="AO3788" s="112">
        <f>IFERROR(VALUE(V3788),0)</f>
        <v/>
      </c>
    </row>
    <row customFormat="1" customHeight="1" ht="29.25" r="3789" s="112" spans="1:41">
      <c r="A3789" s="127" t="n"/>
      <c r="B3789" s="113" t="n"/>
      <c r="C3789" s="127" t="n"/>
      <c r="D3789" s="127" t="n"/>
      <c r="E3789" s="114">
        <f>IF(F3789 &lt;&gt; "",VLOOKUP(F3789,CategoryLookup,2,FALSE), "")</f>
        <v/>
      </c>
      <c r="F3789" s="126" t="n"/>
      <c r="G3789" s="127" t="n"/>
      <c r="H3789" s="127" t="n"/>
      <c r="I3789" s="127" t="n"/>
      <c r="J3789" s="127" t="n"/>
      <c r="K3789" s="127" t="n"/>
      <c r="L3789" s="127" t="n"/>
      <c r="M3789" s="127" t="n"/>
      <c r="N3789" s="120" t="n"/>
      <c r="O3789" s="120" t="n"/>
      <c r="P3789" s="120" t="n"/>
      <c r="Q3789" s="120" t="n"/>
      <c r="R3789" s="121" t="n"/>
      <c r="S3789" s="121" t="n"/>
      <c r="T3789" s="121" t="n"/>
      <c r="U3789" s="121" t="n"/>
      <c r="V3789" s="117">
        <f>IF(P3789="NA","NA",IF(P3789&lt;&gt;"",TEXT(P3789-N3789,"[h].mm"),""))</f>
        <v/>
      </c>
      <c r="W3789" s="118">
        <f>IF(AND(R3789="",S3789=""),"",R3789+S3789)</f>
        <v/>
      </c>
      <c r="X3789" s="116">
        <f>IF(O3789&lt;&gt;"",DATE(YEAR(O3789), MONTH(O3789), DAY(O3789)),"")</f>
        <v/>
      </c>
      <c r="Y3789" s="122" t="n"/>
      <c r="Z3789" s="123" t="n"/>
      <c r="AA3789" s="117">
        <f>IF(F3789="Re-assigned","NA",IF(W3789="","",IF(W3789&gt;=VLOOKUP(D3789,SLAMatrix,3,FALSE),"Yes",IF(W3789&lt;VLOOKUP(D3789,SLAMatrix,2,FALSE),"No","Internal"))))</f>
        <v/>
      </c>
      <c r="AB3789" s="123" t="n"/>
      <c r="AC3789" s="123" t="n"/>
      <c r="AD3789" s="119" t="n"/>
      <c r="AE3789" s="125" t="n"/>
      <c r="AF3789" s="124">
        <f>MONTH(O3789)</f>
        <v/>
      </c>
      <c r="AG3789" s="124">
        <f>VLOOKUP(IFERROR(MID(AE3789,1,(FIND(",",AE3789,1)-1)),AE3789),Facility_Region_Mapping,2,FALSE)</f>
        <v/>
      </c>
      <c r="AH3789" s="124" t="n"/>
      <c r="AI3789" s="124">
        <f>IF(C3789&lt;&gt;"",IF(M3789="ESM User",getInterfaceName($C3789),"NA"),"")</f>
        <v/>
      </c>
      <c r="AJ3789" s="116">
        <f>IF(Q3789&lt;&gt;"",DATE(YEAR(Q3789), MONTH(Q3789), DAY(Q3789)),"")</f>
        <v/>
      </c>
      <c r="AK3789" s="130">
        <f>IF(Q3789&lt;&gt;0,Q3789-N3789,TODAY()-N3789)</f>
        <v/>
      </c>
      <c r="AL3789" s="112">
        <f>IF(F3789="Re-assigned",0,IF(H3789="Closed",0,IF(H3789="Service Restored",0,IF(H3789="",0,1))))</f>
        <v/>
      </c>
      <c r="AM3789" s="124">
        <f>IF(AL3789=0,"",IF(AK3789&gt;20.99,"Aged","Non-Aged"))</f>
        <v/>
      </c>
      <c r="AN3789" s="112">
        <f>IF(Q3789&lt;&gt;"",MONTH(Q3789),"")</f>
        <v/>
      </c>
      <c r="AO3789" s="112">
        <f>IFERROR(VALUE(V3789),0)</f>
        <v/>
      </c>
    </row>
    <row customFormat="1" customHeight="1" ht="29.25" r="3790" s="112" spans="1:41">
      <c r="A3790" s="127" t="n"/>
      <c r="B3790" s="113" t="n"/>
      <c r="C3790" s="127" t="n"/>
      <c r="D3790" s="127" t="n"/>
      <c r="E3790" s="114">
        <f>IF(F3790 &lt;&gt; "",VLOOKUP(F3790,CategoryLookup,2,FALSE), "")</f>
        <v/>
      </c>
      <c r="F3790" s="126" t="n"/>
      <c r="G3790" s="127" t="n"/>
      <c r="H3790" s="127" t="n"/>
      <c r="I3790" s="127" t="n"/>
      <c r="J3790" s="127" t="n"/>
      <c r="K3790" s="127" t="n"/>
      <c r="L3790" s="127" t="n"/>
      <c r="M3790" s="127" t="n"/>
      <c r="N3790" s="120" t="n"/>
      <c r="O3790" s="120" t="n"/>
      <c r="P3790" s="120" t="n"/>
      <c r="Q3790" s="120" t="n"/>
      <c r="R3790" s="121" t="n"/>
      <c r="S3790" s="121" t="n"/>
      <c r="T3790" s="121" t="n"/>
      <c r="U3790" s="121" t="n"/>
      <c r="V3790" s="117">
        <f>IF(P3790="NA","NA",IF(P3790&lt;&gt;"",TEXT(P3790-N3790,"[h].mm"),""))</f>
        <v/>
      </c>
      <c r="W3790" s="118">
        <f>IF(AND(R3790="",S3790=""),"",R3790+S3790)</f>
        <v/>
      </c>
      <c r="X3790" s="116">
        <f>IF(O3790&lt;&gt;"",DATE(YEAR(O3790), MONTH(O3790), DAY(O3790)),"")</f>
        <v/>
      </c>
      <c r="Y3790" s="122" t="n"/>
      <c r="Z3790" s="123" t="n"/>
      <c r="AA3790" s="117">
        <f>IF(F3790="Re-assigned","NA",IF(W3790="","",IF(W3790&gt;=VLOOKUP(D3790,SLAMatrix,3,FALSE),"Yes",IF(W3790&lt;VLOOKUP(D3790,SLAMatrix,2,FALSE),"No","Internal"))))</f>
        <v/>
      </c>
      <c r="AB3790" s="123" t="n"/>
      <c r="AC3790" s="123" t="n"/>
      <c r="AD3790" s="119" t="n"/>
      <c r="AE3790" s="125" t="n"/>
      <c r="AF3790" s="124">
        <f>MONTH(O3790)</f>
        <v/>
      </c>
      <c r="AG3790" s="124">
        <f>VLOOKUP(IFERROR(MID(AE3790,1,(FIND(",",AE3790,1)-1)),AE3790),Facility_Region_Mapping,2,FALSE)</f>
        <v/>
      </c>
      <c r="AH3790" s="124" t="n"/>
      <c r="AI3790" s="124">
        <f>IF(C3790&lt;&gt;"",IF(M3790="ESM User",getInterfaceName($C3790),"NA"),"")</f>
        <v/>
      </c>
      <c r="AJ3790" s="116">
        <f>IF(Q3790&lt;&gt;"",DATE(YEAR(Q3790), MONTH(Q3790), DAY(Q3790)),"")</f>
        <v/>
      </c>
      <c r="AK3790" s="130">
        <f>IF(Q3790&lt;&gt;0,Q3790-N3790,TODAY()-N3790)</f>
        <v/>
      </c>
      <c r="AL3790" s="112">
        <f>IF(F3790="Re-assigned",0,IF(H3790="Closed",0,IF(H3790="Service Restored",0,IF(H3790="",0,1))))</f>
        <v/>
      </c>
      <c r="AM3790" s="124">
        <f>IF(AL3790=0,"",IF(AK3790&gt;20.99,"Aged","Non-Aged"))</f>
        <v/>
      </c>
      <c r="AN3790" s="112">
        <f>IF(Q3790&lt;&gt;"",MONTH(Q3790),"")</f>
        <v/>
      </c>
      <c r="AO3790" s="112">
        <f>IFERROR(VALUE(V3790),0)</f>
        <v/>
      </c>
    </row>
    <row customFormat="1" customHeight="1" ht="29.25" r="3791" s="112" spans="1:41">
      <c r="A3791" s="127" t="n"/>
      <c r="B3791" s="113" t="n"/>
      <c r="C3791" s="127" t="n"/>
      <c r="D3791" s="127" t="n"/>
      <c r="E3791" s="114">
        <f>IF(F3791 &lt;&gt; "",VLOOKUP(F3791,CategoryLookup,2,FALSE), "")</f>
        <v/>
      </c>
      <c r="F3791" s="126" t="n"/>
      <c r="G3791" s="127" t="n"/>
      <c r="H3791" s="127" t="n"/>
      <c r="I3791" s="127" t="n"/>
      <c r="J3791" s="127" t="n"/>
      <c r="K3791" s="127" t="n"/>
      <c r="L3791" s="127" t="n"/>
      <c r="M3791" s="127" t="n"/>
      <c r="N3791" s="120" t="n"/>
      <c r="O3791" s="120" t="n"/>
      <c r="P3791" s="120" t="n"/>
      <c r="Q3791" s="120" t="n"/>
      <c r="R3791" s="121" t="n"/>
      <c r="S3791" s="121" t="n"/>
      <c r="T3791" s="121" t="n"/>
      <c r="U3791" s="121" t="n"/>
      <c r="V3791" s="117">
        <f>IF(P3791="NA","NA",IF(P3791&lt;&gt;"",TEXT(P3791-N3791,"[h].mm"),""))</f>
        <v/>
      </c>
      <c r="W3791" s="118">
        <f>IF(AND(R3791="",S3791=""),"",R3791+S3791)</f>
        <v/>
      </c>
      <c r="X3791" s="116">
        <f>IF(O3791&lt;&gt;"",DATE(YEAR(O3791), MONTH(O3791), DAY(O3791)),"")</f>
        <v/>
      </c>
      <c r="Y3791" s="122" t="n"/>
      <c r="Z3791" s="123" t="n"/>
      <c r="AA3791" s="117">
        <f>IF(F3791="Re-assigned","NA",IF(W3791="","",IF(W3791&gt;=VLOOKUP(D3791,SLAMatrix,3,FALSE),"Yes",IF(W3791&lt;VLOOKUP(D3791,SLAMatrix,2,FALSE),"No","Internal"))))</f>
        <v/>
      </c>
      <c r="AB3791" s="123" t="n"/>
      <c r="AC3791" s="123" t="n"/>
      <c r="AD3791" s="119" t="n"/>
      <c r="AE3791" s="125" t="n"/>
      <c r="AF3791" s="124">
        <f>MONTH(O3791)</f>
        <v/>
      </c>
      <c r="AG3791" s="124">
        <f>VLOOKUP(IFERROR(MID(AE3791,1,(FIND(",",AE3791,1)-1)),AE3791),Facility_Region_Mapping,2,FALSE)</f>
        <v/>
      </c>
      <c r="AH3791" s="124" t="n"/>
      <c r="AI3791" s="124">
        <f>IF(C3791&lt;&gt;"",IF(M3791="ESM User",getInterfaceName($C3791),"NA"),"")</f>
        <v/>
      </c>
      <c r="AJ3791" s="116">
        <f>IF(Q3791&lt;&gt;"",DATE(YEAR(Q3791), MONTH(Q3791), DAY(Q3791)),"")</f>
        <v/>
      </c>
      <c r="AK3791" s="130">
        <f>IF(Q3791&lt;&gt;0,Q3791-N3791,TODAY()-N3791)</f>
        <v/>
      </c>
      <c r="AL3791" s="112">
        <f>IF(F3791="Re-assigned",0,IF(H3791="Closed",0,IF(H3791="Service Restored",0,IF(H3791="",0,1))))</f>
        <v/>
      </c>
      <c r="AM3791" s="124">
        <f>IF(AL3791=0,"",IF(AK3791&gt;20.99,"Aged","Non-Aged"))</f>
        <v/>
      </c>
      <c r="AN3791" s="112">
        <f>IF(Q3791&lt;&gt;"",MONTH(Q3791),"")</f>
        <v/>
      </c>
      <c r="AO3791" s="112">
        <f>IFERROR(VALUE(V3791),0)</f>
        <v/>
      </c>
    </row>
    <row customFormat="1" customHeight="1" ht="29.25" r="3792" s="112" spans="1:41">
      <c r="A3792" s="127" t="n"/>
      <c r="B3792" s="113" t="n"/>
      <c r="C3792" s="127" t="n"/>
      <c r="D3792" s="127" t="n"/>
      <c r="E3792" s="114">
        <f>IF(F3792 &lt;&gt; "",VLOOKUP(F3792,CategoryLookup,2,FALSE), "")</f>
        <v/>
      </c>
      <c r="F3792" s="126" t="n"/>
      <c r="G3792" s="127" t="n"/>
      <c r="H3792" s="127" t="n"/>
      <c r="I3792" s="127" t="n"/>
      <c r="J3792" s="127" t="n"/>
      <c r="K3792" s="127" t="n"/>
      <c r="L3792" s="127" t="n"/>
      <c r="M3792" s="127" t="n"/>
      <c r="N3792" s="120" t="n"/>
      <c r="O3792" s="120" t="n"/>
      <c r="P3792" s="120" t="n"/>
      <c r="Q3792" s="120" t="n"/>
      <c r="R3792" s="121" t="n"/>
      <c r="S3792" s="121" t="n"/>
      <c r="T3792" s="121" t="n"/>
      <c r="U3792" s="121" t="n"/>
      <c r="V3792" s="117">
        <f>IF(P3792="NA","NA",IF(P3792&lt;&gt;"",TEXT(P3792-N3792,"[h].mm"),""))</f>
        <v/>
      </c>
      <c r="W3792" s="118">
        <f>IF(AND(R3792="",S3792=""),"",R3792+S3792)</f>
        <v/>
      </c>
      <c r="X3792" s="116">
        <f>IF(O3792&lt;&gt;"",DATE(YEAR(O3792), MONTH(O3792), DAY(O3792)),"")</f>
        <v/>
      </c>
      <c r="Y3792" s="122" t="n"/>
      <c r="Z3792" s="123" t="n"/>
      <c r="AA3792" s="117">
        <f>IF(F3792="Re-assigned","NA",IF(W3792="","",IF(W3792&gt;=VLOOKUP(D3792,SLAMatrix,3,FALSE),"Yes",IF(W3792&lt;VLOOKUP(D3792,SLAMatrix,2,FALSE),"No","Internal"))))</f>
        <v/>
      </c>
      <c r="AB3792" s="123" t="n"/>
      <c r="AC3792" s="123" t="n"/>
      <c r="AD3792" s="119" t="n"/>
      <c r="AE3792" s="125" t="n"/>
      <c r="AF3792" s="124">
        <f>MONTH(O3792)</f>
        <v/>
      </c>
      <c r="AG3792" s="124">
        <f>VLOOKUP(IFERROR(MID(AE3792,1,(FIND(",",AE3792,1)-1)),AE3792),Facility_Region_Mapping,2,FALSE)</f>
        <v/>
      </c>
      <c r="AH3792" s="124" t="n"/>
      <c r="AI3792" s="124">
        <f>IF(C3792&lt;&gt;"",IF(M3792="ESM User",getInterfaceName($C3792),"NA"),"")</f>
        <v/>
      </c>
      <c r="AJ3792" s="116">
        <f>IF(Q3792&lt;&gt;"",DATE(YEAR(Q3792), MONTH(Q3792), DAY(Q3792)),"")</f>
        <v/>
      </c>
      <c r="AK3792" s="130">
        <f>IF(Q3792&lt;&gt;0,Q3792-N3792,TODAY()-N3792)</f>
        <v/>
      </c>
      <c r="AL3792" s="112">
        <f>IF(F3792="Re-assigned",0,IF(H3792="Closed",0,IF(H3792="Service Restored",0,IF(H3792="",0,1))))</f>
        <v/>
      </c>
      <c r="AM3792" s="124">
        <f>IF(AL3792=0,"",IF(AK3792&gt;20.99,"Aged","Non-Aged"))</f>
        <v/>
      </c>
      <c r="AN3792" s="112">
        <f>IF(Q3792&lt;&gt;"",MONTH(Q3792),"")</f>
        <v/>
      </c>
      <c r="AO3792" s="112">
        <f>IFERROR(VALUE(V3792),0)</f>
        <v/>
      </c>
    </row>
    <row customFormat="1" customHeight="1" ht="29.25" r="3793" s="112" spans="1:41">
      <c r="A3793" s="127" t="n"/>
      <c r="B3793" s="113" t="n"/>
      <c r="C3793" s="127" t="n"/>
      <c r="D3793" s="127" t="n"/>
      <c r="E3793" s="114">
        <f>IF(F3793 &lt;&gt; "",VLOOKUP(F3793,CategoryLookup,2,FALSE), "")</f>
        <v/>
      </c>
      <c r="F3793" s="126" t="n"/>
      <c r="G3793" s="127" t="n"/>
      <c r="H3793" s="127" t="n"/>
      <c r="I3793" s="127" t="n"/>
      <c r="J3793" s="127" t="n"/>
      <c r="K3793" s="127" t="n"/>
      <c r="L3793" s="127" t="n"/>
      <c r="M3793" s="127" t="n"/>
      <c r="N3793" s="120" t="n"/>
      <c r="O3793" s="120" t="n"/>
      <c r="P3793" s="120" t="n"/>
      <c r="Q3793" s="120" t="n"/>
      <c r="R3793" s="121" t="n"/>
      <c r="S3793" s="121" t="n"/>
      <c r="T3793" s="121" t="n"/>
      <c r="U3793" s="121" t="n"/>
      <c r="V3793" s="117">
        <f>IF(P3793="NA","NA",IF(P3793&lt;&gt;"",TEXT(P3793-N3793,"[h].mm"),""))</f>
        <v/>
      </c>
      <c r="W3793" s="118">
        <f>IF(AND(R3793="",S3793=""),"",R3793+S3793)</f>
        <v/>
      </c>
      <c r="X3793" s="116">
        <f>IF(O3793&lt;&gt;"",DATE(YEAR(O3793), MONTH(O3793), DAY(O3793)),"")</f>
        <v/>
      </c>
      <c r="Y3793" s="122" t="n"/>
      <c r="Z3793" s="123" t="n"/>
      <c r="AA3793" s="117">
        <f>IF(F3793="Re-assigned","NA",IF(W3793="","",IF(W3793&gt;=VLOOKUP(D3793,SLAMatrix,3,FALSE),"Yes",IF(W3793&lt;VLOOKUP(D3793,SLAMatrix,2,FALSE),"No","Internal"))))</f>
        <v/>
      </c>
      <c r="AB3793" s="123" t="n"/>
      <c r="AC3793" s="123" t="n"/>
      <c r="AD3793" s="119" t="n"/>
      <c r="AE3793" s="125" t="n"/>
      <c r="AF3793" s="124">
        <f>MONTH(O3793)</f>
        <v/>
      </c>
      <c r="AG3793" s="124">
        <f>VLOOKUP(IFERROR(MID(AE3793,1,(FIND(",",AE3793,1)-1)),AE3793),Facility_Region_Mapping,2,FALSE)</f>
        <v/>
      </c>
      <c r="AH3793" s="124" t="n"/>
      <c r="AI3793" s="124">
        <f>IF(C3793&lt;&gt;"",IF(M3793="ESM User",getInterfaceName($C3793),"NA"),"")</f>
        <v/>
      </c>
      <c r="AJ3793" s="116">
        <f>IF(Q3793&lt;&gt;"",DATE(YEAR(Q3793), MONTH(Q3793), DAY(Q3793)),"")</f>
        <v/>
      </c>
      <c r="AK3793" s="130">
        <f>IF(Q3793&lt;&gt;0,Q3793-N3793,TODAY()-N3793)</f>
        <v/>
      </c>
      <c r="AL3793" s="112">
        <f>IF(F3793="Re-assigned",0,IF(H3793="Closed",0,IF(H3793="Service Restored",0,IF(H3793="",0,1))))</f>
        <v/>
      </c>
      <c r="AM3793" s="124">
        <f>IF(AL3793=0,"",IF(AK3793&gt;20.99,"Aged","Non-Aged"))</f>
        <v/>
      </c>
      <c r="AN3793" s="112">
        <f>IF(Q3793&lt;&gt;"",MONTH(Q3793),"")</f>
        <v/>
      </c>
      <c r="AO3793" s="112">
        <f>IFERROR(VALUE(V3793),0)</f>
        <v/>
      </c>
    </row>
    <row customFormat="1" customHeight="1" ht="29.25" r="3794" s="112" spans="1:41">
      <c r="A3794" s="127" t="n"/>
      <c r="B3794" s="113" t="n"/>
      <c r="C3794" s="127" t="n"/>
      <c r="D3794" s="127" t="n"/>
      <c r="E3794" s="114">
        <f>IF(F3794 &lt;&gt; "",VLOOKUP(F3794,CategoryLookup,2,FALSE), "")</f>
        <v/>
      </c>
      <c r="F3794" s="126" t="n"/>
      <c r="G3794" s="127" t="n"/>
      <c r="H3794" s="127" t="n"/>
      <c r="I3794" s="127" t="n"/>
      <c r="J3794" s="127" t="n"/>
      <c r="K3794" s="127" t="n"/>
      <c r="L3794" s="127" t="n"/>
      <c r="M3794" s="127" t="n"/>
      <c r="N3794" s="120" t="n"/>
      <c r="O3794" s="120" t="n"/>
      <c r="P3794" s="120" t="n"/>
      <c r="Q3794" s="120" t="n"/>
      <c r="R3794" s="121" t="n"/>
      <c r="S3794" s="121" t="n"/>
      <c r="T3794" s="121" t="n"/>
      <c r="U3794" s="121" t="n"/>
      <c r="V3794" s="117">
        <f>IF(P3794="NA","NA",IF(P3794&lt;&gt;"",TEXT(P3794-N3794,"[h].mm"),""))</f>
        <v/>
      </c>
      <c r="W3794" s="118">
        <f>IF(AND(R3794="",S3794=""),"",R3794+S3794)</f>
        <v/>
      </c>
      <c r="X3794" s="116">
        <f>IF(O3794&lt;&gt;"",DATE(YEAR(O3794), MONTH(O3794), DAY(O3794)),"")</f>
        <v/>
      </c>
      <c r="Y3794" s="122" t="n"/>
      <c r="Z3794" s="123" t="n"/>
      <c r="AA3794" s="117">
        <f>IF(F3794="Re-assigned","NA",IF(W3794="","",IF(W3794&gt;=VLOOKUP(D3794,SLAMatrix,3,FALSE),"Yes",IF(W3794&lt;VLOOKUP(D3794,SLAMatrix,2,FALSE),"No","Internal"))))</f>
        <v/>
      </c>
      <c r="AB3794" s="123" t="n"/>
      <c r="AC3794" s="123" t="n"/>
      <c r="AD3794" s="119" t="n"/>
      <c r="AE3794" s="125" t="n"/>
      <c r="AF3794" s="124">
        <f>MONTH(O3794)</f>
        <v/>
      </c>
      <c r="AG3794" s="124">
        <f>VLOOKUP(IFERROR(MID(AE3794,1,(FIND(",",AE3794,1)-1)),AE3794),Facility_Region_Mapping,2,FALSE)</f>
        <v/>
      </c>
      <c r="AH3794" s="124" t="n"/>
      <c r="AI3794" s="124">
        <f>IF(C3794&lt;&gt;"",IF(M3794="ESM User",getInterfaceName($C3794),"NA"),"")</f>
        <v/>
      </c>
      <c r="AJ3794" s="116">
        <f>IF(Q3794&lt;&gt;"",DATE(YEAR(Q3794), MONTH(Q3794), DAY(Q3794)),"")</f>
        <v/>
      </c>
      <c r="AK3794" s="130">
        <f>IF(Q3794&lt;&gt;0,Q3794-N3794,TODAY()-N3794)</f>
        <v/>
      </c>
      <c r="AL3794" s="112">
        <f>IF(F3794="Re-assigned",0,IF(H3794="Closed",0,IF(H3794="Service Restored",0,IF(H3794="",0,1))))</f>
        <v/>
      </c>
      <c r="AM3794" s="124">
        <f>IF(AL3794=0,"",IF(AK3794&gt;20.99,"Aged","Non-Aged"))</f>
        <v/>
      </c>
      <c r="AN3794" s="112">
        <f>IF(Q3794&lt;&gt;"",MONTH(Q3794),"")</f>
        <v/>
      </c>
      <c r="AO3794" s="112">
        <f>IFERROR(VALUE(V3794),0)</f>
        <v/>
      </c>
    </row>
    <row customFormat="1" customHeight="1" ht="29.25" r="3795" s="112" spans="1:41">
      <c r="A3795" s="127" t="n"/>
      <c r="B3795" s="113" t="n"/>
      <c r="C3795" s="127" t="n"/>
      <c r="D3795" s="127" t="n"/>
      <c r="E3795" s="114">
        <f>IF(F3795 &lt;&gt; "",VLOOKUP(F3795,CategoryLookup,2,FALSE), "")</f>
        <v/>
      </c>
      <c r="F3795" s="126" t="n"/>
      <c r="G3795" s="127" t="n"/>
      <c r="H3795" s="127" t="n"/>
      <c r="I3795" s="127" t="n"/>
      <c r="J3795" s="127" t="n"/>
      <c r="K3795" s="127" t="n"/>
      <c r="L3795" s="127" t="n"/>
      <c r="M3795" s="127" t="n"/>
      <c r="N3795" s="120" t="n"/>
      <c r="O3795" s="120" t="n"/>
      <c r="P3795" s="120" t="n"/>
      <c r="Q3795" s="120" t="n"/>
      <c r="R3795" s="121" t="n"/>
      <c r="S3795" s="121" t="n"/>
      <c r="T3795" s="121" t="n"/>
      <c r="U3795" s="121" t="n"/>
      <c r="V3795" s="117">
        <f>IF(P3795="NA","NA",IF(P3795&lt;&gt;"",TEXT(P3795-N3795,"[h].mm"),""))</f>
        <v/>
      </c>
      <c r="W3795" s="118">
        <f>IF(AND(R3795="",S3795=""),"",R3795+S3795)</f>
        <v/>
      </c>
      <c r="X3795" s="116">
        <f>IF(O3795&lt;&gt;"",DATE(YEAR(O3795), MONTH(O3795), DAY(O3795)),"")</f>
        <v/>
      </c>
      <c r="Y3795" s="122" t="n"/>
      <c r="Z3795" s="123" t="n"/>
      <c r="AA3795" s="117">
        <f>IF(F3795="Re-assigned","NA",IF(W3795="","",IF(W3795&gt;=VLOOKUP(D3795,SLAMatrix,3,FALSE),"Yes",IF(W3795&lt;VLOOKUP(D3795,SLAMatrix,2,FALSE),"No","Internal"))))</f>
        <v/>
      </c>
      <c r="AB3795" s="123" t="n"/>
      <c r="AC3795" s="123" t="n"/>
      <c r="AD3795" s="119" t="n"/>
      <c r="AE3795" s="125" t="n"/>
      <c r="AF3795" s="124">
        <f>MONTH(O3795)</f>
        <v/>
      </c>
      <c r="AG3795" s="124">
        <f>VLOOKUP(IFERROR(MID(AE3795,1,(FIND(",",AE3795,1)-1)),AE3795),Facility_Region_Mapping,2,FALSE)</f>
        <v/>
      </c>
      <c r="AH3795" s="124" t="n"/>
      <c r="AI3795" s="124">
        <f>IF(C3795&lt;&gt;"",IF(M3795="ESM User",getInterfaceName($C3795),"NA"),"")</f>
        <v/>
      </c>
      <c r="AJ3795" s="116">
        <f>IF(Q3795&lt;&gt;"",DATE(YEAR(Q3795), MONTH(Q3795), DAY(Q3795)),"")</f>
        <v/>
      </c>
      <c r="AK3795" s="130">
        <f>IF(Q3795&lt;&gt;0,Q3795-N3795,TODAY()-N3795)</f>
        <v/>
      </c>
      <c r="AL3795" s="112">
        <f>IF(F3795="Re-assigned",0,IF(H3795="Closed",0,IF(H3795="Service Restored",0,IF(H3795="",0,1))))</f>
        <v/>
      </c>
      <c r="AM3795" s="124">
        <f>IF(AL3795=0,"",IF(AK3795&gt;20.99,"Aged","Non-Aged"))</f>
        <v/>
      </c>
      <c r="AN3795" s="112">
        <f>IF(Q3795&lt;&gt;"",MONTH(Q3795),"")</f>
        <v/>
      </c>
      <c r="AO3795" s="112">
        <f>IFERROR(VALUE(V3795),0)</f>
        <v/>
      </c>
    </row>
    <row customFormat="1" customHeight="1" ht="29.25" r="3796" s="112" spans="1:41">
      <c r="A3796" s="127" t="n"/>
      <c r="B3796" s="113" t="n"/>
      <c r="C3796" s="127" t="n"/>
      <c r="D3796" s="127" t="n"/>
      <c r="E3796" s="114">
        <f>IF(F3796 &lt;&gt; "",VLOOKUP(F3796,CategoryLookup,2,FALSE), "")</f>
        <v/>
      </c>
      <c r="F3796" s="126" t="n"/>
      <c r="G3796" s="127" t="n"/>
      <c r="H3796" s="127" t="n"/>
      <c r="I3796" s="127" t="n"/>
      <c r="J3796" s="127" t="n"/>
      <c r="K3796" s="127" t="n"/>
      <c r="L3796" s="127" t="n"/>
      <c r="M3796" s="127" t="n"/>
      <c r="N3796" s="120" t="n"/>
      <c r="O3796" s="120" t="n"/>
      <c r="P3796" s="120" t="n"/>
      <c r="Q3796" s="120" t="n"/>
      <c r="R3796" s="121" t="n"/>
      <c r="S3796" s="121" t="n"/>
      <c r="T3796" s="121" t="n"/>
      <c r="U3796" s="121" t="n"/>
      <c r="V3796" s="117">
        <f>IF(P3796="NA","NA",IF(P3796&lt;&gt;"",TEXT(P3796-N3796,"[h].mm"),""))</f>
        <v/>
      </c>
      <c r="W3796" s="118">
        <f>IF(AND(R3796="",S3796=""),"",R3796+S3796)</f>
        <v/>
      </c>
      <c r="X3796" s="116">
        <f>IF(O3796&lt;&gt;"",DATE(YEAR(O3796), MONTH(O3796), DAY(O3796)),"")</f>
        <v/>
      </c>
      <c r="Y3796" s="122" t="n"/>
      <c r="Z3796" s="123" t="n"/>
      <c r="AA3796" s="117">
        <f>IF(F3796="Re-assigned","NA",IF(W3796="","",IF(W3796&gt;=VLOOKUP(D3796,SLAMatrix,3,FALSE),"Yes",IF(W3796&lt;VLOOKUP(D3796,SLAMatrix,2,FALSE),"No","Internal"))))</f>
        <v/>
      </c>
      <c r="AB3796" s="123" t="n"/>
      <c r="AC3796" s="123" t="n"/>
      <c r="AD3796" s="119" t="n"/>
      <c r="AE3796" s="125" t="n"/>
      <c r="AF3796" s="124">
        <f>MONTH(O3796)</f>
        <v/>
      </c>
      <c r="AG3796" s="124">
        <f>VLOOKUP(IFERROR(MID(AE3796,1,(FIND(",",AE3796,1)-1)),AE3796),Facility_Region_Mapping,2,FALSE)</f>
        <v/>
      </c>
      <c r="AH3796" s="124" t="n"/>
      <c r="AI3796" s="124">
        <f>IF(C3796&lt;&gt;"",IF(M3796="ESM User",getInterfaceName($C3796),"NA"),"")</f>
        <v/>
      </c>
      <c r="AJ3796" s="116">
        <f>IF(Q3796&lt;&gt;"",DATE(YEAR(Q3796), MONTH(Q3796), DAY(Q3796)),"")</f>
        <v/>
      </c>
      <c r="AK3796" s="130">
        <f>IF(Q3796&lt;&gt;0,Q3796-N3796,TODAY()-N3796)</f>
        <v/>
      </c>
      <c r="AL3796" s="112">
        <f>IF(F3796="Re-assigned",0,IF(H3796="Closed",0,IF(H3796="Service Restored",0,IF(H3796="",0,1))))</f>
        <v/>
      </c>
      <c r="AM3796" s="124">
        <f>IF(AL3796=0,"",IF(AK3796&gt;20.99,"Aged","Non-Aged"))</f>
        <v/>
      </c>
      <c r="AN3796" s="112">
        <f>IF(Q3796&lt;&gt;"",MONTH(Q3796),"")</f>
        <v/>
      </c>
      <c r="AO3796" s="112">
        <f>IFERROR(VALUE(V3796),0)</f>
        <v/>
      </c>
    </row>
    <row customFormat="1" customHeight="1" ht="29.25" r="3797" s="112" spans="1:41">
      <c r="A3797" s="127" t="n"/>
      <c r="B3797" s="113" t="n"/>
      <c r="C3797" s="127" t="n"/>
      <c r="D3797" s="127" t="n"/>
      <c r="E3797" s="114">
        <f>IF(F3797 &lt;&gt; "",VLOOKUP(F3797,CategoryLookup,2,FALSE), "")</f>
        <v/>
      </c>
      <c r="F3797" s="126" t="n"/>
      <c r="G3797" s="127" t="n"/>
      <c r="H3797" s="127" t="n"/>
      <c r="I3797" s="127" t="n"/>
      <c r="J3797" s="127" t="n"/>
      <c r="K3797" s="127" t="n"/>
      <c r="L3797" s="127" t="n"/>
      <c r="M3797" s="127" t="n"/>
      <c r="N3797" s="120" t="n"/>
      <c r="O3797" s="120" t="n"/>
      <c r="P3797" s="120" t="n"/>
      <c r="Q3797" s="120" t="n"/>
      <c r="R3797" s="121" t="n"/>
      <c r="S3797" s="121" t="n"/>
      <c r="T3797" s="121" t="n"/>
      <c r="U3797" s="121" t="n"/>
      <c r="V3797" s="117">
        <f>IF(P3797="NA","NA",IF(P3797&lt;&gt;"",TEXT(P3797-N3797,"[h].mm"),""))</f>
        <v/>
      </c>
      <c r="W3797" s="118">
        <f>IF(AND(R3797="",S3797=""),"",R3797+S3797)</f>
        <v/>
      </c>
      <c r="X3797" s="116">
        <f>IF(O3797&lt;&gt;"",DATE(YEAR(O3797), MONTH(O3797), DAY(O3797)),"")</f>
        <v/>
      </c>
      <c r="Y3797" s="122" t="n"/>
      <c r="Z3797" s="123" t="n"/>
      <c r="AA3797" s="117">
        <f>IF(F3797="Re-assigned","NA",IF(W3797="","",IF(W3797&gt;=VLOOKUP(D3797,SLAMatrix,3,FALSE),"Yes",IF(W3797&lt;VLOOKUP(D3797,SLAMatrix,2,FALSE),"No","Internal"))))</f>
        <v/>
      </c>
      <c r="AB3797" s="123" t="n"/>
      <c r="AC3797" s="123" t="n"/>
      <c r="AD3797" s="119" t="n"/>
      <c r="AE3797" s="125" t="n"/>
      <c r="AF3797" s="124">
        <f>MONTH(O3797)</f>
        <v/>
      </c>
      <c r="AG3797" s="124">
        <f>VLOOKUP(IFERROR(MID(AE3797,1,(FIND(",",AE3797,1)-1)),AE3797),Facility_Region_Mapping,2,FALSE)</f>
        <v/>
      </c>
      <c r="AH3797" s="124" t="n"/>
      <c r="AI3797" s="124">
        <f>IF(C3797&lt;&gt;"",IF(M3797="ESM User",getInterfaceName($C3797),"NA"),"")</f>
        <v/>
      </c>
      <c r="AJ3797" s="116">
        <f>IF(Q3797&lt;&gt;"",DATE(YEAR(Q3797), MONTH(Q3797), DAY(Q3797)),"")</f>
        <v/>
      </c>
      <c r="AK3797" s="130">
        <f>IF(Q3797&lt;&gt;0,Q3797-N3797,TODAY()-N3797)</f>
        <v/>
      </c>
      <c r="AL3797" s="112">
        <f>IF(F3797="Re-assigned",0,IF(H3797="Closed",0,IF(H3797="Service Restored",0,IF(H3797="",0,1))))</f>
        <v/>
      </c>
      <c r="AM3797" s="124">
        <f>IF(AL3797=0,"",IF(AK3797&gt;20.99,"Aged","Non-Aged"))</f>
        <v/>
      </c>
      <c r="AN3797" s="112">
        <f>IF(Q3797&lt;&gt;"",MONTH(Q3797),"")</f>
        <v/>
      </c>
      <c r="AO3797" s="112">
        <f>IFERROR(VALUE(V3797),0)</f>
        <v/>
      </c>
    </row>
    <row customFormat="1" customHeight="1" ht="29.25" r="3798" s="112" spans="1:41">
      <c r="A3798" s="127" t="n"/>
      <c r="B3798" s="113" t="n"/>
      <c r="C3798" s="127" t="n"/>
      <c r="D3798" s="127" t="n"/>
      <c r="E3798" s="114">
        <f>IF(F3798 &lt;&gt; "",VLOOKUP(F3798,CategoryLookup,2,FALSE), "")</f>
        <v/>
      </c>
      <c r="F3798" s="126" t="n"/>
      <c r="G3798" s="127" t="n"/>
      <c r="H3798" s="127" t="n"/>
      <c r="I3798" s="127" t="n"/>
      <c r="J3798" s="127" t="n"/>
      <c r="K3798" s="127" t="n"/>
      <c r="L3798" s="127" t="n"/>
      <c r="M3798" s="127" t="n"/>
      <c r="N3798" s="120" t="n"/>
      <c r="O3798" s="120" t="n"/>
      <c r="P3798" s="120" t="n"/>
      <c r="Q3798" s="120" t="n"/>
      <c r="R3798" s="121" t="n"/>
      <c r="S3798" s="121" t="n"/>
      <c r="T3798" s="121" t="n"/>
      <c r="U3798" s="121" t="n"/>
      <c r="V3798" s="117">
        <f>IF(P3798="NA","NA",IF(P3798&lt;&gt;"",TEXT(P3798-N3798,"[h].mm"),""))</f>
        <v/>
      </c>
      <c r="W3798" s="118">
        <f>IF(AND(R3798="",S3798=""),"",R3798+S3798)</f>
        <v/>
      </c>
      <c r="X3798" s="116">
        <f>IF(O3798&lt;&gt;"",DATE(YEAR(O3798), MONTH(O3798), DAY(O3798)),"")</f>
        <v/>
      </c>
      <c r="Y3798" s="122" t="n"/>
      <c r="Z3798" s="123" t="n"/>
      <c r="AA3798" s="117">
        <f>IF(F3798="Re-assigned","NA",IF(W3798="","",IF(W3798&gt;=VLOOKUP(D3798,SLAMatrix,3,FALSE),"Yes",IF(W3798&lt;VLOOKUP(D3798,SLAMatrix,2,FALSE),"No","Internal"))))</f>
        <v/>
      </c>
      <c r="AB3798" s="123" t="n"/>
      <c r="AC3798" s="123" t="n"/>
      <c r="AD3798" s="119" t="n"/>
      <c r="AE3798" s="125" t="n"/>
      <c r="AF3798" s="124">
        <f>MONTH(O3798)</f>
        <v/>
      </c>
      <c r="AG3798" s="124">
        <f>VLOOKUP(IFERROR(MID(AE3798,1,(FIND(",",AE3798,1)-1)),AE3798),Facility_Region_Mapping,2,FALSE)</f>
        <v/>
      </c>
      <c r="AH3798" s="124" t="n"/>
      <c r="AI3798" s="124">
        <f>IF(C3798&lt;&gt;"",IF(M3798="ESM User",getInterfaceName($C3798),"NA"),"")</f>
        <v/>
      </c>
      <c r="AJ3798" s="116">
        <f>IF(Q3798&lt;&gt;"",DATE(YEAR(Q3798), MONTH(Q3798), DAY(Q3798)),"")</f>
        <v/>
      </c>
      <c r="AK3798" s="130">
        <f>IF(Q3798&lt;&gt;0,Q3798-N3798,TODAY()-N3798)</f>
        <v/>
      </c>
      <c r="AL3798" s="112">
        <f>IF(F3798="Re-assigned",0,IF(H3798="Closed",0,IF(H3798="Service Restored",0,IF(H3798="",0,1))))</f>
        <v/>
      </c>
      <c r="AM3798" s="124">
        <f>IF(AL3798=0,"",IF(AK3798&gt;20.99,"Aged","Non-Aged"))</f>
        <v/>
      </c>
      <c r="AN3798" s="112">
        <f>IF(Q3798&lt;&gt;"",MONTH(Q3798),"")</f>
        <v/>
      </c>
      <c r="AO3798" s="112">
        <f>IFERROR(VALUE(V3798),0)</f>
        <v/>
      </c>
    </row>
    <row customFormat="1" customHeight="1" ht="29.25" r="3799" s="112" spans="1:41">
      <c r="A3799" s="127" t="n"/>
      <c r="B3799" s="113" t="n"/>
      <c r="C3799" s="127" t="n"/>
      <c r="D3799" s="127" t="n"/>
      <c r="E3799" s="114">
        <f>IF(F3799 &lt;&gt; "",VLOOKUP(F3799,CategoryLookup,2,FALSE), "")</f>
        <v/>
      </c>
      <c r="F3799" s="126" t="n"/>
      <c r="G3799" s="127" t="n"/>
      <c r="H3799" s="127" t="n"/>
      <c r="I3799" s="127" t="n"/>
      <c r="J3799" s="127" t="n"/>
      <c r="K3799" s="127" t="n"/>
      <c r="L3799" s="127" t="n"/>
      <c r="M3799" s="127" t="n"/>
      <c r="N3799" s="120" t="n"/>
      <c r="O3799" s="120" t="n"/>
      <c r="P3799" s="120" t="n"/>
      <c r="Q3799" s="120" t="n"/>
      <c r="R3799" s="121" t="n"/>
      <c r="S3799" s="121" t="n"/>
      <c r="T3799" s="121" t="n"/>
      <c r="U3799" s="121" t="n"/>
      <c r="V3799" s="117">
        <f>IF(P3799="NA","NA",IF(P3799&lt;&gt;"",TEXT(P3799-N3799,"[h].mm"),""))</f>
        <v/>
      </c>
      <c r="W3799" s="118">
        <f>IF(AND(R3799="",S3799=""),"",R3799+S3799)</f>
        <v/>
      </c>
      <c r="X3799" s="116">
        <f>IF(O3799&lt;&gt;"",DATE(YEAR(O3799), MONTH(O3799), DAY(O3799)),"")</f>
        <v/>
      </c>
      <c r="Y3799" s="122" t="n"/>
      <c r="Z3799" s="123" t="n"/>
      <c r="AA3799" s="117">
        <f>IF(F3799="Re-assigned","NA",IF(W3799="","",IF(W3799&gt;=VLOOKUP(D3799,SLAMatrix,3,FALSE),"Yes",IF(W3799&lt;VLOOKUP(D3799,SLAMatrix,2,FALSE),"No","Internal"))))</f>
        <v/>
      </c>
      <c r="AB3799" s="123" t="n"/>
      <c r="AC3799" s="123" t="n"/>
      <c r="AD3799" s="119" t="n"/>
      <c r="AE3799" s="125" t="n"/>
      <c r="AF3799" s="124">
        <f>MONTH(O3799)</f>
        <v/>
      </c>
      <c r="AG3799" s="124">
        <f>VLOOKUP(IFERROR(MID(AE3799,1,(FIND(",",AE3799,1)-1)),AE3799),Facility_Region_Mapping,2,FALSE)</f>
        <v/>
      </c>
      <c r="AH3799" s="124" t="n"/>
      <c r="AI3799" s="124">
        <f>IF(C3799&lt;&gt;"",IF(M3799="ESM User",getInterfaceName($C3799),"NA"),"")</f>
        <v/>
      </c>
      <c r="AJ3799" s="116">
        <f>IF(Q3799&lt;&gt;"",DATE(YEAR(Q3799), MONTH(Q3799), DAY(Q3799)),"")</f>
        <v/>
      </c>
      <c r="AK3799" s="130">
        <f>IF(Q3799&lt;&gt;0,Q3799-N3799,TODAY()-N3799)</f>
        <v/>
      </c>
      <c r="AL3799" s="112">
        <f>IF(F3799="Re-assigned",0,IF(H3799="Closed",0,IF(H3799="Service Restored",0,IF(H3799="",0,1))))</f>
        <v/>
      </c>
      <c r="AM3799" s="124">
        <f>IF(AL3799=0,"",IF(AK3799&gt;20.99,"Aged","Non-Aged"))</f>
        <v/>
      </c>
      <c r="AN3799" s="112">
        <f>IF(Q3799&lt;&gt;"",MONTH(Q3799),"")</f>
        <v/>
      </c>
      <c r="AO3799" s="112">
        <f>IFERROR(VALUE(V3799),0)</f>
        <v/>
      </c>
    </row>
    <row customFormat="1" customHeight="1" ht="29.25" r="3800" s="112" spans="1:41">
      <c r="A3800" s="127" t="n"/>
      <c r="B3800" s="113" t="n"/>
      <c r="C3800" s="127" t="n"/>
      <c r="D3800" s="127" t="n"/>
      <c r="E3800" s="114">
        <f>IF(F3800 &lt;&gt; "",VLOOKUP(F3800,CategoryLookup,2,FALSE), "")</f>
        <v/>
      </c>
      <c r="F3800" s="126" t="n"/>
      <c r="G3800" s="127" t="n"/>
      <c r="H3800" s="127" t="n"/>
      <c r="I3800" s="127" t="n"/>
      <c r="J3800" s="127" t="n"/>
      <c r="K3800" s="127" t="n"/>
      <c r="L3800" s="127" t="n"/>
      <c r="M3800" s="127" t="n"/>
      <c r="N3800" s="120" t="n"/>
      <c r="O3800" s="120" t="n"/>
      <c r="P3800" s="120" t="n"/>
      <c r="Q3800" s="120" t="n"/>
      <c r="R3800" s="121" t="n"/>
      <c r="S3800" s="121" t="n"/>
      <c r="T3800" s="121" t="n"/>
      <c r="U3800" s="121" t="n"/>
      <c r="V3800" s="117">
        <f>IF(P3800="NA","NA",IF(P3800&lt;&gt;"",TEXT(P3800-N3800,"[h].mm"),""))</f>
        <v/>
      </c>
      <c r="W3800" s="118">
        <f>IF(AND(R3800="",S3800=""),"",R3800+S3800)</f>
        <v/>
      </c>
      <c r="X3800" s="116">
        <f>IF(O3800&lt;&gt;"",DATE(YEAR(O3800), MONTH(O3800), DAY(O3800)),"")</f>
        <v/>
      </c>
      <c r="Y3800" s="122" t="n"/>
      <c r="Z3800" s="123" t="n"/>
      <c r="AA3800" s="117">
        <f>IF(F3800="Re-assigned","NA",IF(W3800="","",IF(W3800&gt;=VLOOKUP(D3800,SLAMatrix,3,FALSE),"Yes",IF(W3800&lt;VLOOKUP(D3800,SLAMatrix,2,FALSE),"No","Internal"))))</f>
        <v/>
      </c>
      <c r="AB3800" s="123" t="n"/>
      <c r="AC3800" s="123" t="n"/>
      <c r="AD3800" s="119" t="n"/>
      <c r="AE3800" s="125" t="n"/>
      <c r="AF3800" s="124">
        <f>MONTH(O3800)</f>
        <v/>
      </c>
      <c r="AG3800" s="124">
        <f>VLOOKUP(IFERROR(MID(AE3800,1,(FIND(",",AE3800,1)-1)),AE3800),Facility_Region_Mapping,2,FALSE)</f>
        <v/>
      </c>
      <c r="AH3800" s="124" t="n"/>
      <c r="AI3800" s="124">
        <f>IF(C3800&lt;&gt;"",IF(M3800="ESM User",getInterfaceName($C3800),"NA"),"")</f>
        <v/>
      </c>
      <c r="AJ3800" s="116">
        <f>IF(Q3800&lt;&gt;"",DATE(YEAR(Q3800), MONTH(Q3800), DAY(Q3800)),"")</f>
        <v/>
      </c>
      <c r="AK3800" s="130">
        <f>IF(Q3800&lt;&gt;0,Q3800-N3800,TODAY()-N3800)</f>
        <v/>
      </c>
      <c r="AL3800" s="112">
        <f>IF(F3800="Re-assigned",0,IF(H3800="Closed",0,IF(H3800="Service Restored",0,IF(H3800="",0,1))))</f>
        <v/>
      </c>
      <c r="AM3800" s="124">
        <f>IF(AL3800=0,"",IF(AK3800&gt;20.99,"Aged","Non-Aged"))</f>
        <v/>
      </c>
      <c r="AN3800" s="112">
        <f>IF(Q3800&lt;&gt;"",MONTH(Q3800),"")</f>
        <v/>
      </c>
      <c r="AO3800" s="112">
        <f>IFERROR(VALUE(V3800),0)</f>
        <v/>
      </c>
    </row>
    <row customFormat="1" customHeight="1" ht="29.25" r="3801" s="112" spans="1:41">
      <c r="A3801" s="127" t="n"/>
      <c r="B3801" s="113" t="n"/>
      <c r="C3801" s="127" t="n"/>
      <c r="D3801" s="127" t="n"/>
      <c r="E3801" s="114">
        <f>IF(F3801 &lt;&gt; "",VLOOKUP(F3801,CategoryLookup,2,FALSE), "")</f>
        <v/>
      </c>
      <c r="F3801" s="126" t="n"/>
      <c r="G3801" s="127" t="n"/>
      <c r="H3801" s="127" t="n"/>
      <c r="I3801" s="127" t="n"/>
      <c r="J3801" s="127" t="n"/>
      <c r="K3801" s="127" t="n"/>
      <c r="L3801" s="127" t="n"/>
      <c r="M3801" s="127" t="n"/>
      <c r="N3801" s="120" t="n"/>
      <c r="O3801" s="120" t="n"/>
      <c r="P3801" s="120" t="n"/>
      <c r="Q3801" s="120" t="n"/>
      <c r="R3801" s="121" t="n"/>
      <c r="S3801" s="121" t="n"/>
      <c r="T3801" s="121" t="n"/>
      <c r="U3801" s="121" t="n"/>
      <c r="V3801" s="117">
        <f>IF(P3801="NA","NA",IF(P3801&lt;&gt;"",TEXT(P3801-N3801,"[h].mm"),""))</f>
        <v/>
      </c>
      <c r="W3801" s="118">
        <f>IF(AND(R3801="",S3801=""),"",R3801+S3801)</f>
        <v/>
      </c>
      <c r="X3801" s="116">
        <f>IF(O3801&lt;&gt;"",DATE(YEAR(O3801), MONTH(O3801), DAY(O3801)),"")</f>
        <v/>
      </c>
      <c r="Y3801" s="122" t="n"/>
      <c r="Z3801" s="123" t="n"/>
      <c r="AA3801" s="117">
        <f>IF(F3801="Re-assigned","NA",IF(W3801="","",IF(W3801&gt;=VLOOKUP(D3801,SLAMatrix,3,FALSE),"Yes",IF(W3801&lt;VLOOKUP(D3801,SLAMatrix,2,FALSE),"No","Internal"))))</f>
        <v/>
      </c>
      <c r="AB3801" s="123" t="n"/>
      <c r="AC3801" s="123" t="n"/>
      <c r="AD3801" s="119" t="n"/>
      <c r="AE3801" s="125" t="n"/>
      <c r="AF3801" s="124">
        <f>MONTH(O3801)</f>
        <v/>
      </c>
      <c r="AG3801" s="124">
        <f>VLOOKUP(IFERROR(MID(AE3801,1,(FIND(",",AE3801,1)-1)),AE3801),Facility_Region_Mapping,2,FALSE)</f>
        <v/>
      </c>
      <c r="AH3801" s="124" t="n"/>
      <c r="AI3801" s="124">
        <f>IF(C3801&lt;&gt;"",IF(M3801="ESM User",getInterfaceName($C3801),"NA"),"")</f>
        <v/>
      </c>
      <c r="AJ3801" s="116">
        <f>IF(Q3801&lt;&gt;"",DATE(YEAR(Q3801), MONTH(Q3801), DAY(Q3801)),"")</f>
        <v/>
      </c>
      <c r="AK3801" s="130">
        <f>IF(Q3801&lt;&gt;0,Q3801-N3801,TODAY()-N3801)</f>
        <v/>
      </c>
      <c r="AL3801" s="112">
        <f>IF(F3801="Re-assigned",0,IF(H3801="Closed",0,IF(H3801="Service Restored",0,IF(H3801="",0,1))))</f>
        <v/>
      </c>
      <c r="AM3801" s="124">
        <f>IF(AL3801=0,"",IF(AK3801&gt;20.99,"Aged","Non-Aged"))</f>
        <v/>
      </c>
      <c r="AN3801" s="112">
        <f>IF(Q3801&lt;&gt;"",MONTH(Q3801),"")</f>
        <v/>
      </c>
      <c r="AO3801" s="112">
        <f>IFERROR(VALUE(V3801),0)</f>
        <v/>
      </c>
    </row>
    <row customFormat="1" customHeight="1" ht="29.25" r="3802" s="112" spans="1:41">
      <c r="A3802" s="127" t="n"/>
      <c r="B3802" s="113" t="n"/>
      <c r="C3802" s="127" t="n"/>
      <c r="D3802" s="127" t="n"/>
      <c r="E3802" s="114">
        <f>IF(F3802 &lt;&gt; "",VLOOKUP(F3802,CategoryLookup,2,FALSE), "")</f>
        <v/>
      </c>
      <c r="F3802" s="126" t="n"/>
      <c r="G3802" s="127" t="n"/>
      <c r="H3802" s="127" t="n"/>
      <c r="I3802" s="127" t="n"/>
      <c r="J3802" s="127" t="n"/>
      <c r="K3802" s="127" t="n"/>
      <c r="L3802" s="127" t="n"/>
      <c r="M3802" s="127" t="n"/>
      <c r="N3802" s="120" t="n"/>
      <c r="O3802" s="120" t="n"/>
      <c r="P3802" s="120" t="n"/>
      <c r="Q3802" s="120" t="n"/>
      <c r="R3802" s="121" t="n"/>
      <c r="S3802" s="121" t="n"/>
      <c r="T3802" s="121" t="n"/>
      <c r="U3802" s="121" t="n"/>
      <c r="V3802" s="117">
        <f>IF(P3802="NA","NA",IF(P3802&lt;&gt;"",TEXT(P3802-N3802,"[h].mm"),""))</f>
        <v/>
      </c>
      <c r="W3802" s="118">
        <f>IF(AND(R3802="",S3802=""),"",R3802+S3802)</f>
        <v/>
      </c>
      <c r="X3802" s="116">
        <f>IF(O3802&lt;&gt;"",DATE(YEAR(O3802), MONTH(O3802), DAY(O3802)),"")</f>
        <v/>
      </c>
      <c r="Y3802" s="122" t="n"/>
      <c r="Z3802" s="123" t="n"/>
      <c r="AA3802" s="117">
        <f>IF(F3802="Re-assigned","NA",IF(W3802="","",IF(W3802&gt;=VLOOKUP(D3802,SLAMatrix,3,FALSE),"Yes",IF(W3802&lt;VLOOKUP(D3802,SLAMatrix,2,FALSE),"No","Internal"))))</f>
        <v/>
      </c>
      <c r="AB3802" s="123" t="n"/>
      <c r="AC3802" s="123" t="n"/>
      <c r="AD3802" s="119" t="n"/>
      <c r="AE3802" s="125" t="n"/>
      <c r="AF3802" s="124">
        <f>MONTH(O3802)</f>
        <v/>
      </c>
      <c r="AG3802" s="124">
        <f>VLOOKUP(IFERROR(MID(AE3802,1,(FIND(",",AE3802,1)-1)),AE3802),Facility_Region_Mapping,2,FALSE)</f>
        <v/>
      </c>
      <c r="AH3802" s="124" t="n"/>
      <c r="AI3802" s="124">
        <f>IF(C3802&lt;&gt;"",IF(M3802="ESM User",getInterfaceName($C3802),"NA"),"")</f>
        <v/>
      </c>
      <c r="AJ3802" s="116">
        <f>IF(Q3802&lt;&gt;"",DATE(YEAR(Q3802), MONTH(Q3802), DAY(Q3802)),"")</f>
        <v/>
      </c>
      <c r="AK3802" s="130">
        <f>IF(Q3802&lt;&gt;0,Q3802-N3802,TODAY()-N3802)</f>
        <v/>
      </c>
      <c r="AL3802" s="112">
        <f>IF(F3802="Re-assigned",0,IF(H3802="Closed",0,IF(H3802="Service Restored",0,IF(H3802="",0,1))))</f>
        <v/>
      </c>
      <c r="AM3802" s="124">
        <f>IF(AL3802=0,"",IF(AK3802&gt;20.99,"Aged","Non-Aged"))</f>
        <v/>
      </c>
      <c r="AN3802" s="112">
        <f>IF(Q3802&lt;&gt;"",MONTH(Q3802),"")</f>
        <v/>
      </c>
      <c r="AO3802" s="112">
        <f>IFERROR(VALUE(V3802),0)</f>
        <v/>
      </c>
    </row>
    <row customFormat="1" customHeight="1" ht="29.25" r="3803" s="112" spans="1:41">
      <c r="A3803" s="127" t="n"/>
      <c r="B3803" s="113" t="n"/>
      <c r="C3803" s="127" t="n"/>
      <c r="D3803" s="127" t="n"/>
      <c r="E3803" s="114">
        <f>IF(F3803 &lt;&gt; "",VLOOKUP(F3803,CategoryLookup,2,FALSE), "")</f>
        <v/>
      </c>
      <c r="F3803" s="126" t="n"/>
      <c r="G3803" s="127" t="n"/>
      <c r="H3803" s="127" t="n"/>
      <c r="I3803" s="127" t="n"/>
      <c r="J3803" s="127" t="n"/>
      <c r="K3803" s="127" t="n"/>
      <c r="L3803" s="127" t="n"/>
      <c r="M3803" s="127" t="n"/>
      <c r="N3803" s="120" t="n"/>
      <c r="O3803" s="120" t="n"/>
      <c r="P3803" s="120" t="n"/>
      <c r="Q3803" s="120" t="n"/>
      <c r="R3803" s="121" t="n"/>
      <c r="S3803" s="121" t="n"/>
      <c r="T3803" s="121" t="n"/>
      <c r="U3803" s="121" t="n"/>
      <c r="V3803" s="117">
        <f>IF(P3803="NA","NA",IF(P3803&lt;&gt;"",TEXT(P3803-N3803,"[h].mm"),""))</f>
        <v/>
      </c>
      <c r="W3803" s="118">
        <f>IF(AND(R3803="",S3803=""),"",R3803+S3803)</f>
        <v/>
      </c>
      <c r="X3803" s="116">
        <f>IF(O3803&lt;&gt;"",DATE(YEAR(O3803), MONTH(O3803), DAY(O3803)),"")</f>
        <v/>
      </c>
      <c r="Y3803" s="122" t="n"/>
      <c r="Z3803" s="123" t="n"/>
      <c r="AA3803" s="117">
        <f>IF(F3803="Re-assigned","NA",IF(W3803="","",IF(W3803&gt;=VLOOKUP(D3803,SLAMatrix,3,FALSE),"Yes",IF(W3803&lt;VLOOKUP(D3803,SLAMatrix,2,FALSE),"No","Internal"))))</f>
        <v/>
      </c>
      <c r="AB3803" s="123" t="n"/>
      <c r="AC3803" s="123" t="n"/>
      <c r="AD3803" s="119" t="n"/>
      <c r="AE3803" s="125" t="n"/>
      <c r="AF3803" s="124">
        <f>MONTH(O3803)</f>
        <v/>
      </c>
      <c r="AG3803" s="124">
        <f>VLOOKUP(IFERROR(MID(AE3803,1,(FIND(",",AE3803,1)-1)),AE3803),Facility_Region_Mapping,2,FALSE)</f>
        <v/>
      </c>
      <c r="AH3803" s="124" t="n"/>
      <c r="AI3803" s="124">
        <f>IF(C3803&lt;&gt;"",IF(M3803="ESM User",getInterfaceName($C3803),"NA"),"")</f>
        <v/>
      </c>
      <c r="AJ3803" s="116">
        <f>IF(Q3803&lt;&gt;"",DATE(YEAR(Q3803), MONTH(Q3803), DAY(Q3803)),"")</f>
        <v/>
      </c>
      <c r="AK3803" s="130">
        <f>IF(Q3803&lt;&gt;0,Q3803-N3803,TODAY()-N3803)</f>
        <v/>
      </c>
      <c r="AL3803" s="112">
        <f>IF(F3803="Re-assigned",0,IF(H3803="Closed",0,IF(H3803="Service Restored",0,IF(H3803="",0,1))))</f>
        <v/>
      </c>
      <c r="AM3803" s="124">
        <f>IF(AL3803=0,"",IF(AK3803&gt;20.99,"Aged","Non-Aged"))</f>
        <v/>
      </c>
      <c r="AN3803" s="112">
        <f>IF(Q3803&lt;&gt;"",MONTH(Q3803),"")</f>
        <v/>
      </c>
      <c r="AO3803" s="112">
        <f>IFERROR(VALUE(V3803),0)</f>
        <v/>
      </c>
    </row>
    <row customFormat="1" customHeight="1" ht="29.25" r="3804" s="112" spans="1:41">
      <c r="A3804" s="127" t="n"/>
      <c r="B3804" s="113" t="n"/>
      <c r="C3804" s="127" t="n"/>
      <c r="D3804" s="127" t="n"/>
      <c r="E3804" s="114">
        <f>IF(F3804 &lt;&gt; "",VLOOKUP(F3804,CategoryLookup,2,FALSE), "")</f>
        <v/>
      </c>
      <c r="F3804" s="126" t="n"/>
      <c r="G3804" s="127" t="n"/>
      <c r="H3804" s="127" t="n"/>
      <c r="I3804" s="127" t="n"/>
      <c r="J3804" s="127" t="n"/>
      <c r="K3804" s="127" t="n"/>
      <c r="L3804" s="127" t="n"/>
      <c r="M3804" s="127" t="n"/>
      <c r="N3804" s="120" t="n"/>
      <c r="O3804" s="120" t="n"/>
      <c r="P3804" s="120" t="n"/>
      <c r="Q3804" s="120" t="n"/>
      <c r="R3804" s="121" t="n"/>
      <c r="S3804" s="121" t="n"/>
      <c r="T3804" s="121" t="n"/>
      <c r="U3804" s="121" t="n"/>
      <c r="V3804" s="117">
        <f>IF(P3804="NA","NA",IF(P3804&lt;&gt;"",TEXT(P3804-N3804,"[h].mm"),""))</f>
        <v/>
      </c>
      <c r="W3804" s="118">
        <f>IF(AND(R3804="",S3804=""),"",R3804+S3804)</f>
        <v/>
      </c>
      <c r="X3804" s="116">
        <f>IF(O3804&lt;&gt;"",DATE(YEAR(O3804), MONTH(O3804), DAY(O3804)),"")</f>
        <v/>
      </c>
      <c r="Y3804" s="122" t="n"/>
      <c r="Z3804" s="123" t="n"/>
      <c r="AA3804" s="117">
        <f>IF(F3804="Re-assigned","NA",IF(W3804="","",IF(W3804&gt;=VLOOKUP(D3804,SLAMatrix,3,FALSE),"Yes",IF(W3804&lt;VLOOKUP(D3804,SLAMatrix,2,FALSE),"No","Internal"))))</f>
        <v/>
      </c>
      <c r="AB3804" s="123" t="n"/>
      <c r="AC3804" s="123" t="n"/>
      <c r="AD3804" s="119" t="n"/>
      <c r="AE3804" s="125" t="n"/>
      <c r="AF3804" s="124">
        <f>MONTH(O3804)</f>
        <v/>
      </c>
      <c r="AG3804" s="124">
        <f>VLOOKUP(IFERROR(MID(AE3804,1,(FIND(",",AE3804,1)-1)),AE3804),Facility_Region_Mapping,2,FALSE)</f>
        <v/>
      </c>
      <c r="AH3804" s="124" t="n"/>
      <c r="AI3804" s="124">
        <f>IF(C3804&lt;&gt;"",IF(M3804="ESM User",getInterfaceName($C3804),"NA"),"")</f>
        <v/>
      </c>
      <c r="AJ3804" s="116">
        <f>IF(Q3804&lt;&gt;"",DATE(YEAR(Q3804), MONTH(Q3804), DAY(Q3804)),"")</f>
        <v/>
      </c>
      <c r="AK3804" s="130">
        <f>IF(Q3804&lt;&gt;0,Q3804-N3804,TODAY()-N3804)</f>
        <v/>
      </c>
      <c r="AL3804" s="112">
        <f>IF(F3804="Re-assigned",0,IF(H3804="Closed",0,IF(H3804="Service Restored",0,IF(H3804="",0,1))))</f>
        <v/>
      </c>
      <c r="AM3804" s="124">
        <f>IF(AL3804=0,"",IF(AK3804&gt;20.99,"Aged","Non-Aged"))</f>
        <v/>
      </c>
      <c r="AN3804" s="112">
        <f>IF(Q3804&lt;&gt;"",MONTH(Q3804),"")</f>
        <v/>
      </c>
      <c r="AO3804" s="112">
        <f>IFERROR(VALUE(V3804),0)</f>
        <v/>
      </c>
    </row>
    <row customFormat="1" customHeight="1" ht="29.25" r="3805" s="112" spans="1:41">
      <c r="A3805" s="127" t="n"/>
      <c r="B3805" s="113" t="n"/>
      <c r="C3805" s="127" t="n"/>
      <c r="D3805" s="127" t="n"/>
      <c r="E3805" s="114">
        <f>IF(F3805 &lt;&gt; "",VLOOKUP(F3805,CategoryLookup,2,FALSE), "")</f>
        <v/>
      </c>
      <c r="F3805" s="126" t="n"/>
      <c r="G3805" s="127" t="n"/>
      <c r="H3805" s="127" t="n"/>
      <c r="I3805" s="127" t="n"/>
      <c r="J3805" s="127" t="n"/>
      <c r="K3805" s="127" t="n"/>
      <c r="L3805" s="127" t="n"/>
      <c r="M3805" s="127" t="n"/>
      <c r="N3805" s="120" t="n"/>
      <c r="O3805" s="120" t="n"/>
      <c r="P3805" s="120" t="n"/>
      <c r="Q3805" s="120" t="n"/>
      <c r="R3805" s="121" t="n"/>
      <c r="S3805" s="121" t="n"/>
      <c r="T3805" s="121" t="n"/>
      <c r="U3805" s="121" t="n"/>
      <c r="V3805" s="117">
        <f>IF(P3805="NA","NA",IF(P3805&lt;&gt;"",TEXT(P3805-N3805,"[h].mm"),""))</f>
        <v/>
      </c>
      <c r="W3805" s="118">
        <f>IF(AND(R3805="",S3805=""),"",R3805+S3805)</f>
        <v/>
      </c>
      <c r="X3805" s="116">
        <f>IF(O3805&lt;&gt;"",DATE(YEAR(O3805), MONTH(O3805), DAY(O3805)),"")</f>
        <v/>
      </c>
      <c r="Y3805" s="122" t="n"/>
      <c r="Z3805" s="123" t="n"/>
      <c r="AA3805" s="117">
        <f>IF(F3805="Re-assigned","NA",IF(W3805="","",IF(W3805&gt;=VLOOKUP(D3805,SLAMatrix,3,FALSE),"Yes",IF(W3805&lt;VLOOKUP(D3805,SLAMatrix,2,FALSE),"No","Internal"))))</f>
        <v/>
      </c>
      <c r="AB3805" s="123" t="n"/>
      <c r="AC3805" s="123" t="n"/>
      <c r="AD3805" s="119" t="n"/>
      <c r="AE3805" s="125" t="n"/>
      <c r="AF3805" s="124">
        <f>MONTH(O3805)</f>
        <v/>
      </c>
      <c r="AG3805" s="124">
        <f>VLOOKUP(IFERROR(MID(AE3805,1,(FIND(",",AE3805,1)-1)),AE3805),Facility_Region_Mapping,2,FALSE)</f>
        <v/>
      </c>
      <c r="AH3805" s="124" t="n"/>
      <c r="AI3805" s="124">
        <f>IF(C3805&lt;&gt;"",IF(M3805="ESM User",getInterfaceName($C3805),"NA"),"")</f>
        <v/>
      </c>
      <c r="AJ3805" s="116">
        <f>IF(Q3805&lt;&gt;"",DATE(YEAR(Q3805), MONTH(Q3805), DAY(Q3805)),"")</f>
        <v/>
      </c>
      <c r="AK3805" s="130">
        <f>IF(Q3805&lt;&gt;0,Q3805-N3805,TODAY()-N3805)</f>
        <v/>
      </c>
      <c r="AL3805" s="112">
        <f>IF(F3805="Re-assigned",0,IF(H3805="Closed",0,IF(H3805="Service Restored",0,IF(H3805="",0,1))))</f>
        <v/>
      </c>
      <c r="AM3805" s="124">
        <f>IF(AL3805=0,"",IF(AK3805&gt;20.99,"Aged","Non-Aged"))</f>
        <v/>
      </c>
      <c r="AN3805" s="112">
        <f>IF(Q3805&lt;&gt;"",MONTH(Q3805),"")</f>
        <v/>
      </c>
      <c r="AO3805" s="112">
        <f>IFERROR(VALUE(V3805),0)</f>
        <v/>
      </c>
    </row>
    <row customFormat="1" customHeight="1" ht="29.25" r="3806" s="112" spans="1:41">
      <c r="A3806" s="127" t="n"/>
      <c r="B3806" s="113" t="n"/>
      <c r="C3806" s="127" t="n"/>
      <c r="D3806" s="127" t="n"/>
      <c r="E3806" s="114">
        <f>IF(F3806 &lt;&gt; "",VLOOKUP(F3806,CategoryLookup,2,FALSE), "")</f>
        <v/>
      </c>
      <c r="F3806" s="126" t="n"/>
      <c r="G3806" s="127" t="n"/>
      <c r="H3806" s="127" t="n"/>
      <c r="I3806" s="127" t="n"/>
      <c r="J3806" s="127" t="n"/>
      <c r="K3806" s="127" t="n"/>
      <c r="L3806" s="127" t="n"/>
      <c r="M3806" s="127" t="n"/>
      <c r="N3806" s="120" t="n"/>
      <c r="O3806" s="120" t="n"/>
      <c r="P3806" s="120" t="n"/>
      <c r="Q3806" s="120" t="n"/>
      <c r="R3806" s="121" t="n"/>
      <c r="S3806" s="121" t="n"/>
      <c r="T3806" s="121" t="n"/>
      <c r="U3806" s="121" t="n"/>
      <c r="V3806" s="117">
        <f>IF(P3806="NA","NA",IF(P3806&lt;&gt;"",TEXT(P3806-N3806,"[h].mm"),""))</f>
        <v/>
      </c>
      <c r="W3806" s="118">
        <f>IF(AND(R3806="",S3806=""),"",R3806+S3806)</f>
        <v/>
      </c>
      <c r="X3806" s="116">
        <f>IF(O3806&lt;&gt;"",DATE(YEAR(O3806), MONTH(O3806), DAY(O3806)),"")</f>
        <v/>
      </c>
      <c r="Y3806" s="122" t="n"/>
      <c r="Z3806" s="123" t="n"/>
      <c r="AA3806" s="117">
        <f>IF(F3806="Re-assigned","NA",IF(W3806="","",IF(W3806&gt;=VLOOKUP(D3806,SLAMatrix,3,FALSE),"Yes",IF(W3806&lt;VLOOKUP(D3806,SLAMatrix,2,FALSE),"No","Internal"))))</f>
        <v/>
      </c>
      <c r="AB3806" s="123" t="n"/>
      <c r="AC3806" s="123" t="n"/>
      <c r="AD3806" s="119" t="n"/>
      <c r="AE3806" s="125" t="n"/>
      <c r="AF3806" s="124">
        <f>MONTH(O3806)</f>
        <v/>
      </c>
      <c r="AG3806" s="124">
        <f>VLOOKUP(IFERROR(MID(AE3806,1,(FIND(",",AE3806,1)-1)),AE3806),Facility_Region_Mapping,2,FALSE)</f>
        <v/>
      </c>
      <c r="AH3806" s="124" t="n"/>
      <c r="AI3806" s="124">
        <f>IF(C3806&lt;&gt;"",IF(M3806="ESM User",getInterfaceName($C3806),"NA"),"")</f>
        <v/>
      </c>
      <c r="AJ3806" s="116">
        <f>IF(Q3806&lt;&gt;"",DATE(YEAR(Q3806), MONTH(Q3806), DAY(Q3806)),"")</f>
        <v/>
      </c>
      <c r="AK3806" s="130">
        <f>IF(Q3806&lt;&gt;0,Q3806-N3806,TODAY()-N3806)</f>
        <v/>
      </c>
      <c r="AL3806" s="112">
        <f>IF(F3806="Re-assigned",0,IF(H3806="Closed",0,IF(H3806="Service Restored",0,IF(H3806="",0,1))))</f>
        <v/>
      </c>
      <c r="AM3806" s="124">
        <f>IF(AL3806=0,"",IF(AK3806&gt;20.99,"Aged","Non-Aged"))</f>
        <v/>
      </c>
      <c r="AN3806" s="112">
        <f>IF(Q3806&lt;&gt;"",MONTH(Q3806),"")</f>
        <v/>
      </c>
      <c r="AO3806" s="112">
        <f>IFERROR(VALUE(V3806),0)</f>
        <v/>
      </c>
    </row>
    <row customFormat="1" customHeight="1" ht="29.25" r="3807" s="112" spans="1:41">
      <c r="A3807" s="127" t="n"/>
      <c r="B3807" s="113" t="n"/>
      <c r="C3807" s="127" t="n"/>
      <c r="D3807" s="127" t="n"/>
      <c r="E3807" s="114">
        <f>IF(F3807 &lt;&gt; "",VLOOKUP(F3807,CategoryLookup,2,FALSE), "")</f>
        <v/>
      </c>
      <c r="F3807" s="126" t="n"/>
      <c r="G3807" s="127" t="n"/>
      <c r="H3807" s="127" t="n"/>
      <c r="I3807" s="127" t="n"/>
      <c r="J3807" s="127" t="n"/>
      <c r="K3807" s="127" t="n"/>
      <c r="L3807" s="127" t="n"/>
      <c r="M3807" s="127" t="n"/>
      <c r="N3807" s="120" t="n"/>
      <c r="O3807" s="120" t="n"/>
      <c r="P3807" s="120" t="n"/>
      <c r="Q3807" s="120" t="n"/>
      <c r="R3807" s="121" t="n"/>
      <c r="S3807" s="121" t="n"/>
      <c r="T3807" s="121" t="n"/>
      <c r="U3807" s="121" t="n"/>
      <c r="V3807" s="117">
        <f>IF(P3807="NA","NA",IF(P3807&lt;&gt;"",TEXT(P3807-N3807,"[h].mm"),""))</f>
        <v/>
      </c>
      <c r="W3807" s="118">
        <f>IF(AND(R3807="",S3807=""),"",R3807+S3807)</f>
        <v/>
      </c>
      <c r="X3807" s="116">
        <f>IF(O3807&lt;&gt;"",DATE(YEAR(O3807), MONTH(O3807), DAY(O3807)),"")</f>
        <v/>
      </c>
      <c r="Y3807" s="122" t="n"/>
      <c r="Z3807" s="123" t="n"/>
      <c r="AA3807" s="117">
        <f>IF(F3807="Re-assigned","NA",IF(W3807="","",IF(W3807&gt;=VLOOKUP(D3807,SLAMatrix,3,FALSE),"Yes",IF(W3807&lt;VLOOKUP(D3807,SLAMatrix,2,FALSE),"No","Internal"))))</f>
        <v/>
      </c>
      <c r="AB3807" s="123" t="n"/>
      <c r="AC3807" s="123" t="n"/>
      <c r="AD3807" s="119" t="n"/>
      <c r="AE3807" s="125" t="n"/>
      <c r="AF3807" s="124">
        <f>MONTH(O3807)</f>
        <v/>
      </c>
      <c r="AG3807" s="124">
        <f>VLOOKUP(IFERROR(MID(AE3807,1,(FIND(",",AE3807,1)-1)),AE3807),Facility_Region_Mapping,2,FALSE)</f>
        <v/>
      </c>
      <c r="AH3807" s="124" t="n"/>
      <c r="AI3807" s="124">
        <f>IF(C3807&lt;&gt;"",IF(M3807="ESM User",getInterfaceName($C3807),"NA"),"")</f>
        <v/>
      </c>
      <c r="AJ3807" s="116">
        <f>IF(Q3807&lt;&gt;"",DATE(YEAR(Q3807), MONTH(Q3807), DAY(Q3807)),"")</f>
        <v/>
      </c>
      <c r="AK3807" s="130">
        <f>IF(Q3807&lt;&gt;0,Q3807-N3807,TODAY()-N3807)</f>
        <v/>
      </c>
      <c r="AL3807" s="112">
        <f>IF(F3807="Re-assigned",0,IF(H3807="Closed",0,IF(H3807="Service Restored",0,IF(H3807="",0,1))))</f>
        <v/>
      </c>
      <c r="AM3807" s="124">
        <f>IF(AL3807=0,"",IF(AK3807&gt;20.99,"Aged","Non-Aged"))</f>
        <v/>
      </c>
      <c r="AN3807" s="112">
        <f>IF(Q3807&lt;&gt;"",MONTH(Q3807),"")</f>
        <v/>
      </c>
      <c r="AO3807" s="112">
        <f>IFERROR(VALUE(V3807),0)</f>
        <v/>
      </c>
    </row>
    <row customFormat="1" customHeight="1" ht="29.25" r="3808" s="112" spans="1:41">
      <c r="A3808" s="127" t="n"/>
      <c r="B3808" s="113" t="n"/>
      <c r="C3808" s="127" t="n"/>
      <c r="D3808" s="127" t="n"/>
      <c r="E3808" s="114">
        <f>IF(F3808 &lt;&gt; "",VLOOKUP(F3808,CategoryLookup,2,FALSE), "")</f>
        <v/>
      </c>
      <c r="F3808" s="126" t="n"/>
      <c r="G3808" s="127" t="n"/>
      <c r="H3808" s="127" t="n"/>
      <c r="I3808" s="127" t="n"/>
      <c r="J3808" s="127" t="n"/>
      <c r="K3808" s="127" t="n"/>
      <c r="L3808" s="127" t="n"/>
      <c r="M3808" s="127" t="n"/>
      <c r="N3808" s="120" t="n"/>
      <c r="O3808" s="120" t="n"/>
      <c r="P3808" s="120" t="n"/>
      <c r="Q3808" s="120" t="n"/>
      <c r="R3808" s="121" t="n"/>
      <c r="S3808" s="121" t="n"/>
      <c r="T3808" s="121" t="n"/>
      <c r="U3808" s="121" t="n"/>
      <c r="V3808" s="117">
        <f>IF(P3808="NA","NA",IF(P3808&lt;&gt;"",TEXT(P3808-N3808,"[h].mm"),""))</f>
        <v/>
      </c>
      <c r="W3808" s="118">
        <f>IF(AND(R3808="",S3808=""),"",R3808+S3808)</f>
        <v/>
      </c>
      <c r="X3808" s="116">
        <f>IF(O3808&lt;&gt;"",DATE(YEAR(O3808), MONTH(O3808), DAY(O3808)),"")</f>
        <v/>
      </c>
      <c r="Y3808" s="122" t="n"/>
      <c r="Z3808" s="123" t="n"/>
      <c r="AA3808" s="117">
        <f>IF(F3808="Re-assigned","NA",IF(W3808="","",IF(W3808&gt;=VLOOKUP(D3808,SLAMatrix,3,FALSE),"Yes",IF(W3808&lt;VLOOKUP(D3808,SLAMatrix,2,FALSE),"No","Internal"))))</f>
        <v/>
      </c>
      <c r="AB3808" s="123" t="n"/>
      <c r="AC3808" s="123" t="n"/>
      <c r="AD3808" s="119" t="n"/>
      <c r="AE3808" s="125" t="n"/>
      <c r="AF3808" s="124">
        <f>MONTH(O3808)</f>
        <v/>
      </c>
      <c r="AG3808" s="124">
        <f>VLOOKUP(IFERROR(MID(AE3808,1,(FIND(",",AE3808,1)-1)),AE3808),Facility_Region_Mapping,2,FALSE)</f>
        <v/>
      </c>
      <c r="AH3808" s="124" t="n"/>
      <c r="AI3808" s="124">
        <f>IF(C3808&lt;&gt;"",IF(M3808="ESM User",getInterfaceName($C3808),"NA"),"")</f>
        <v/>
      </c>
      <c r="AJ3808" s="116">
        <f>IF(Q3808&lt;&gt;"",DATE(YEAR(Q3808), MONTH(Q3808), DAY(Q3808)),"")</f>
        <v/>
      </c>
      <c r="AK3808" s="130">
        <f>IF(Q3808&lt;&gt;0,Q3808-N3808,TODAY()-N3808)</f>
        <v/>
      </c>
      <c r="AL3808" s="112">
        <f>IF(F3808="Re-assigned",0,IF(H3808="Closed",0,IF(H3808="Service Restored",0,IF(H3808="",0,1))))</f>
        <v/>
      </c>
      <c r="AM3808" s="124">
        <f>IF(AL3808=0,"",IF(AK3808&gt;20.99,"Aged","Non-Aged"))</f>
        <v/>
      </c>
      <c r="AN3808" s="112">
        <f>IF(Q3808&lt;&gt;"",MONTH(Q3808),"")</f>
        <v/>
      </c>
      <c r="AO3808" s="112">
        <f>IFERROR(VALUE(V3808),0)</f>
        <v/>
      </c>
    </row>
    <row customFormat="1" customHeight="1" ht="29.25" r="3809" s="112" spans="1:41">
      <c r="A3809" s="127" t="n"/>
      <c r="B3809" s="113" t="n"/>
      <c r="C3809" s="127" t="n"/>
      <c r="D3809" s="127" t="n"/>
      <c r="E3809" s="114">
        <f>IF(F3809 &lt;&gt; "",VLOOKUP(F3809,CategoryLookup,2,FALSE), "")</f>
        <v/>
      </c>
      <c r="F3809" s="126" t="n"/>
      <c r="G3809" s="127" t="n"/>
      <c r="H3809" s="127" t="n"/>
      <c r="I3809" s="127" t="n"/>
      <c r="J3809" s="127" t="n"/>
      <c r="K3809" s="127" t="n"/>
      <c r="L3809" s="127" t="n"/>
      <c r="M3809" s="127" t="n"/>
      <c r="N3809" s="120" t="n"/>
      <c r="O3809" s="120" t="n"/>
      <c r="P3809" s="120" t="n"/>
      <c r="Q3809" s="120" t="n"/>
      <c r="R3809" s="121" t="n"/>
      <c r="S3809" s="121" t="n"/>
      <c r="T3809" s="121" t="n"/>
      <c r="U3809" s="121" t="n"/>
      <c r="V3809" s="117">
        <f>IF(P3809="NA","NA",IF(P3809&lt;&gt;"",TEXT(P3809-N3809,"[h].mm"),""))</f>
        <v/>
      </c>
      <c r="W3809" s="118">
        <f>IF(AND(R3809="",S3809=""),"",R3809+S3809)</f>
        <v/>
      </c>
      <c r="X3809" s="116">
        <f>IF(O3809&lt;&gt;"",DATE(YEAR(O3809), MONTH(O3809), DAY(O3809)),"")</f>
        <v/>
      </c>
      <c r="Y3809" s="122" t="n"/>
      <c r="Z3809" s="123" t="n"/>
      <c r="AA3809" s="117">
        <f>IF(F3809="Re-assigned","NA",IF(W3809="","",IF(W3809&gt;=VLOOKUP(D3809,SLAMatrix,3,FALSE),"Yes",IF(W3809&lt;VLOOKUP(D3809,SLAMatrix,2,FALSE),"No","Internal"))))</f>
        <v/>
      </c>
      <c r="AB3809" s="123" t="n"/>
      <c r="AC3809" s="123" t="n"/>
      <c r="AD3809" s="119" t="n"/>
      <c r="AE3809" s="125" t="n"/>
      <c r="AF3809" s="124">
        <f>MONTH(O3809)</f>
        <v/>
      </c>
      <c r="AG3809" s="124">
        <f>VLOOKUP(IFERROR(MID(AE3809,1,(FIND(",",AE3809,1)-1)),AE3809),Facility_Region_Mapping,2,FALSE)</f>
        <v/>
      </c>
      <c r="AH3809" s="124" t="n"/>
      <c r="AI3809" s="124">
        <f>IF(C3809&lt;&gt;"",IF(M3809="ESM User",getInterfaceName($C3809),"NA"),"")</f>
        <v/>
      </c>
      <c r="AJ3809" s="116">
        <f>IF(Q3809&lt;&gt;"",DATE(YEAR(Q3809), MONTH(Q3809), DAY(Q3809)),"")</f>
        <v/>
      </c>
      <c r="AK3809" s="130">
        <f>IF(Q3809&lt;&gt;0,Q3809-N3809,TODAY()-N3809)</f>
        <v/>
      </c>
      <c r="AL3809" s="112">
        <f>IF(F3809="Re-assigned",0,IF(H3809="Closed",0,IF(H3809="Service Restored",0,IF(H3809="",0,1))))</f>
        <v/>
      </c>
      <c r="AM3809" s="124">
        <f>IF(AL3809=0,"",IF(AK3809&gt;20.99,"Aged","Non-Aged"))</f>
        <v/>
      </c>
      <c r="AN3809" s="112">
        <f>IF(Q3809&lt;&gt;"",MONTH(Q3809),"")</f>
        <v/>
      </c>
      <c r="AO3809" s="112">
        <f>IFERROR(VALUE(V3809),0)</f>
        <v/>
      </c>
    </row>
    <row customFormat="1" customHeight="1" ht="29.25" r="3810" s="112" spans="1:41">
      <c r="A3810" s="127" t="n"/>
      <c r="B3810" s="113" t="n"/>
      <c r="C3810" s="127" t="n"/>
      <c r="D3810" s="127" t="n"/>
      <c r="E3810" s="114">
        <f>IF(F3810 &lt;&gt; "",VLOOKUP(F3810,CategoryLookup,2,FALSE), "")</f>
        <v/>
      </c>
      <c r="F3810" s="126" t="n"/>
      <c r="G3810" s="127" t="n"/>
      <c r="H3810" s="127" t="n"/>
      <c r="I3810" s="127" t="n"/>
      <c r="J3810" s="127" t="n"/>
      <c r="K3810" s="127" t="n"/>
      <c r="L3810" s="127" t="n"/>
      <c r="M3810" s="127" t="n"/>
      <c r="N3810" s="120" t="n"/>
      <c r="O3810" s="120" t="n"/>
      <c r="P3810" s="120" t="n"/>
      <c r="Q3810" s="120" t="n"/>
      <c r="R3810" s="121" t="n"/>
      <c r="S3810" s="121" t="n"/>
      <c r="T3810" s="121" t="n"/>
      <c r="U3810" s="121" t="n"/>
      <c r="V3810" s="117">
        <f>IF(P3810="NA","NA",IF(P3810&lt;&gt;"",TEXT(P3810-N3810,"[h].mm"),""))</f>
        <v/>
      </c>
      <c r="W3810" s="118">
        <f>IF(AND(R3810="",S3810=""),"",R3810+S3810)</f>
        <v/>
      </c>
      <c r="X3810" s="116">
        <f>IF(O3810&lt;&gt;"",DATE(YEAR(O3810), MONTH(O3810), DAY(O3810)),"")</f>
        <v/>
      </c>
      <c r="Y3810" s="122" t="n"/>
      <c r="Z3810" s="123" t="n"/>
      <c r="AA3810" s="117">
        <f>IF(F3810="Re-assigned","NA",IF(W3810="","",IF(W3810&gt;=VLOOKUP(D3810,SLAMatrix,3,FALSE),"Yes",IF(W3810&lt;VLOOKUP(D3810,SLAMatrix,2,FALSE),"No","Internal"))))</f>
        <v/>
      </c>
      <c r="AB3810" s="123" t="n"/>
      <c r="AC3810" s="123" t="n"/>
      <c r="AD3810" s="119" t="n"/>
      <c r="AE3810" s="125" t="n"/>
      <c r="AF3810" s="124">
        <f>MONTH(O3810)</f>
        <v/>
      </c>
      <c r="AG3810" s="124">
        <f>VLOOKUP(IFERROR(MID(AE3810,1,(FIND(",",AE3810,1)-1)),AE3810),Facility_Region_Mapping,2,FALSE)</f>
        <v/>
      </c>
      <c r="AH3810" s="124" t="n"/>
      <c r="AI3810" s="124">
        <f>IF(C3810&lt;&gt;"",IF(M3810="ESM User",getInterfaceName($C3810),"NA"),"")</f>
        <v/>
      </c>
      <c r="AJ3810" s="116">
        <f>IF(Q3810&lt;&gt;"",DATE(YEAR(Q3810), MONTH(Q3810), DAY(Q3810)),"")</f>
        <v/>
      </c>
      <c r="AK3810" s="130">
        <f>IF(Q3810&lt;&gt;0,Q3810-N3810,TODAY()-N3810)</f>
        <v/>
      </c>
      <c r="AL3810" s="112">
        <f>IF(F3810="Re-assigned",0,IF(H3810="Closed",0,IF(H3810="Service Restored",0,IF(H3810="",0,1))))</f>
        <v/>
      </c>
      <c r="AM3810" s="124">
        <f>IF(AL3810=0,"",IF(AK3810&gt;20.99,"Aged","Non-Aged"))</f>
        <v/>
      </c>
      <c r="AN3810" s="112">
        <f>IF(Q3810&lt;&gt;"",MONTH(Q3810),"")</f>
        <v/>
      </c>
      <c r="AO3810" s="112">
        <f>IFERROR(VALUE(V3810),0)</f>
        <v/>
      </c>
    </row>
    <row customFormat="1" customHeight="1" ht="29.25" r="3811" s="112" spans="1:41">
      <c r="A3811" s="127" t="n"/>
      <c r="B3811" s="113" t="n"/>
      <c r="C3811" s="127" t="n"/>
      <c r="D3811" s="127" t="n"/>
      <c r="E3811" s="114">
        <f>IF(F3811 &lt;&gt; "",VLOOKUP(F3811,CategoryLookup,2,FALSE), "")</f>
        <v/>
      </c>
      <c r="F3811" s="126" t="n"/>
      <c r="G3811" s="127" t="n"/>
      <c r="H3811" s="127" t="n"/>
      <c r="I3811" s="127" t="n"/>
      <c r="J3811" s="127" t="n"/>
      <c r="K3811" s="127" t="n"/>
      <c r="L3811" s="127" t="n"/>
      <c r="M3811" s="127" t="n"/>
      <c r="N3811" s="120" t="n"/>
      <c r="O3811" s="120" t="n"/>
      <c r="P3811" s="120" t="n"/>
      <c r="Q3811" s="120" t="n"/>
      <c r="R3811" s="121" t="n"/>
      <c r="S3811" s="121" t="n"/>
      <c r="T3811" s="121" t="n"/>
      <c r="U3811" s="121" t="n"/>
      <c r="V3811" s="117">
        <f>IF(P3811="NA","NA",IF(P3811&lt;&gt;"",TEXT(P3811-N3811,"[h].mm"),""))</f>
        <v/>
      </c>
      <c r="W3811" s="118">
        <f>IF(AND(R3811="",S3811=""),"",R3811+S3811)</f>
        <v/>
      </c>
      <c r="X3811" s="116">
        <f>IF(O3811&lt;&gt;"",DATE(YEAR(O3811), MONTH(O3811), DAY(O3811)),"")</f>
        <v/>
      </c>
      <c r="Y3811" s="122" t="n"/>
      <c r="Z3811" s="123" t="n"/>
      <c r="AA3811" s="117">
        <f>IF(F3811="Re-assigned","NA",IF(W3811="","",IF(W3811&gt;=VLOOKUP(D3811,SLAMatrix,3,FALSE),"Yes",IF(W3811&lt;VLOOKUP(D3811,SLAMatrix,2,FALSE),"No","Internal"))))</f>
        <v/>
      </c>
      <c r="AB3811" s="123" t="n"/>
      <c r="AC3811" s="123" t="n"/>
      <c r="AD3811" s="119" t="n"/>
      <c r="AE3811" s="125" t="n"/>
      <c r="AF3811" s="124">
        <f>MONTH(O3811)</f>
        <v/>
      </c>
      <c r="AG3811" s="124">
        <f>VLOOKUP(IFERROR(MID(AE3811,1,(FIND(",",AE3811,1)-1)),AE3811),Facility_Region_Mapping,2,FALSE)</f>
        <v/>
      </c>
      <c r="AH3811" s="124" t="n"/>
      <c r="AI3811" s="124">
        <f>IF(C3811&lt;&gt;"",IF(M3811="ESM User",getInterfaceName($C3811),"NA"),"")</f>
        <v/>
      </c>
      <c r="AJ3811" s="116">
        <f>IF(Q3811&lt;&gt;"",DATE(YEAR(Q3811), MONTH(Q3811), DAY(Q3811)),"")</f>
        <v/>
      </c>
      <c r="AK3811" s="130">
        <f>IF(Q3811&lt;&gt;0,Q3811-N3811,TODAY()-N3811)</f>
        <v/>
      </c>
      <c r="AL3811" s="112">
        <f>IF(F3811="Re-assigned",0,IF(H3811="Closed",0,IF(H3811="Service Restored",0,IF(H3811="",0,1))))</f>
        <v/>
      </c>
      <c r="AM3811" s="124">
        <f>IF(AL3811=0,"",IF(AK3811&gt;20.99,"Aged","Non-Aged"))</f>
        <v/>
      </c>
      <c r="AN3811" s="112">
        <f>IF(Q3811&lt;&gt;"",MONTH(Q3811),"")</f>
        <v/>
      </c>
      <c r="AO3811" s="112">
        <f>IFERROR(VALUE(V3811),0)</f>
        <v/>
      </c>
    </row>
    <row customFormat="1" customHeight="1" ht="29.25" r="3812" s="112" spans="1:41">
      <c r="A3812" s="127" t="n"/>
      <c r="B3812" s="113" t="n"/>
      <c r="C3812" s="127" t="n"/>
      <c r="D3812" s="127" t="n"/>
      <c r="E3812" s="114">
        <f>IF(F3812 &lt;&gt; "",VLOOKUP(F3812,CategoryLookup,2,FALSE), "")</f>
        <v/>
      </c>
      <c r="F3812" s="126" t="n"/>
      <c r="G3812" s="127" t="n"/>
      <c r="H3812" s="127" t="n"/>
      <c r="I3812" s="127" t="n"/>
      <c r="J3812" s="127" t="n"/>
      <c r="K3812" s="127" t="n"/>
      <c r="L3812" s="127" t="n"/>
      <c r="M3812" s="127" t="n"/>
      <c r="N3812" s="120" t="n"/>
      <c r="O3812" s="120" t="n"/>
      <c r="P3812" s="120" t="n"/>
      <c r="Q3812" s="120" t="n"/>
      <c r="R3812" s="121" t="n"/>
      <c r="S3812" s="121" t="n"/>
      <c r="T3812" s="121" t="n"/>
      <c r="U3812" s="121" t="n"/>
      <c r="V3812" s="117">
        <f>IF(P3812="NA","NA",IF(P3812&lt;&gt;"",TEXT(P3812-N3812,"[h].mm"),""))</f>
        <v/>
      </c>
      <c r="W3812" s="118">
        <f>IF(AND(R3812="",S3812=""),"",R3812+S3812)</f>
        <v/>
      </c>
      <c r="X3812" s="116">
        <f>IF(O3812&lt;&gt;"",DATE(YEAR(O3812), MONTH(O3812), DAY(O3812)),"")</f>
        <v/>
      </c>
      <c r="Y3812" s="122" t="n"/>
      <c r="Z3812" s="123" t="n"/>
      <c r="AA3812" s="117">
        <f>IF(F3812="Re-assigned","NA",IF(W3812="","",IF(W3812&gt;=VLOOKUP(D3812,SLAMatrix,3,FALSE),"Yes",IF(W3812&lt;VLOOKUP(D3812,SLAMatrix,2,FALSE),"No","Internal"))))</f>
        <v/>
      </c>
      <c r="AB3812" s="123" t="n"/>
      <c r="AC3812" s="123" t="n"/>
      <c r="AD3812" s="119" t="n"/>
      <c r="AE3812" s="125" t="n"/>
      <c r="AF3812" s="124">
        <f>MONTH(O3812)</f>
        <v/>
      </c>
      <c r="AG3812" s="124">
        <f>VLOOKUP(IFERROR(MID(AE3812,1,(FIND(",",AE3812,1)-1)),AE3812),Facility_Region_Mapping,2,FALSE)</f>
        <v/>
      </c>
      <c r="AH3812" s="124" t="n"/>
      <c r="AI3812" s="124">
        <f>IF(C3812&lt;&gt;"",IF(M3812="ESM User",getInterfaceName($C3812),"NA"),"")</f>
        <v/>
      </c>
      <c r="AJ3812" s="116">
        <f>IF(Q3812&lt;&gt;"",DATE(YEAR(Q3812), MONTH(Q3812), DAY(Q3812)),"")</f>
        <v/>
      </c>
      <c r="AK3812" s="130">
        <f>IF(Q3812&lt;&gt;0,Q3812-N3812,TODAY()-N3812)</f>
        <v/>
      </c>
      <c r="AL3812" s="112">
        <f>IF(F3812="Re-assigned",0,IF(H3812="Closed",0,IF(H3812="Service Restored",0,IF(H3812="",0,1))))</f>
        <v/>
      </c>
      <c r="AM3812" s="124">
        <f>IF(AL3812=0,"",IF(AK3812&gt;20.99,"Aged","Non-Aged"))</f>
        <v/>
      </c>
      <c r="AN3812" s="112">
        <f>IF(Q3812&lt;&gt;"",MONTH(Q3812),"")</f>
        <v/>
      </c>
      <c r="AO3812" s="112">
        <f>IFERROR(VALUE(V3812),0)</f>
        <v/>
      </c>
    </row>
    <row customFormat="1" customHeight="1" ht="29.25" r="3813" s="112" spans="1:41">
      <c r="A3813" s="127" t="n"/>
      <c r="B3813" s="113" t="n"/>
      <c r="C3813" s="127" t="n"/>
      <c r="D3813" s="127" t="n"/>
      <c r="E3813" s="114">
        <f>IF(F3813 &lt;&gt; "",VLOOKUP(F3813,CategoryLookup,2,FALSE), "")</f>
        <v/>
      </c>
      <c r="F3813" s="126" t="n"/>
      <c r="G3813" s="127" t="n"/>
      <c r="H3813" s="127" t="n"/>
      <c r="I3813" s="127" t="n"/>
      <c r="J3813" s="127" t="n"/>
      <c r="K3813" s="127" t="n"/>
      <c r="L3813" s="127" t="n"/>
      <c r="M3813" s="127" t="n"/>
      <c r="N3813" s="120" t="n"/>
      <c r="O3813" s="120" t="n"/>
      <c r="P3813" s="120" t="n"/>
      <c r="Q3813" s="120" t="n"/>
      <c r="R3813" s="121" t="n"/>
      <c r="S3813" s="121" t="n"/>
      <c r="T3813" s="121" t="n"/>
      <c r="U3813" s="121" t="n"/>
      <c r="V3813" s="117">
        <f>IF(P3813="NA","NA",IF(P3813&lt;&gt;"",TEXT(P3813-N3813,"[h].mm"),""))</f>
        <v/>
      </c>
      <c r="W3813" s="118">
        <f>IF(AND(R3813="",S3813=""),"",R3813+S3813)</f>
        <v/>
      </c>
      <c r="X3813" s="116">
        <f>IF(O3813&lt;&gt;"",DATE(YEAR(O3813), MONTH(O3813), DAY(O3813)),"")</f>
        <v/>
      </c>
      <c r="Y3813" s="122" t="n"/>
      <c r="Z3813" s="123" t="n"/>
      <c r="AA3813" s="117">
        <f>IF(F3813="Re-assigned","NA",IF(W3813="","",IF(W3813&gt;=VLOOKUP(D3813,SLAMatrix,3,FALSE),"Yes",IF(W3813&lt;VLOOKUP(D3813,SLAMatrix,2,FALSE),"No","Internal"))))</f>
        <v/>
      </c>
      <c r="AB3813" s="123" t="n"/>
      <c r="AC3813" s="123" t="n"/>
      <c r="AD3813" s="119" t="n"/>
      <c r="AE3813" s="125" t="n"/>
      <c r="AF3813" s="124">
        <f>MONTH(O3813)</f>
        <v/>
      </c>
      <c r="AG3813" s="124">
        <f>VLOOKUP(IFERROR(MID(AE3813,1,(FIND(",",AE3813,1)-1)),AE3813),Facility_Region_Mapping,2,FALSE)</f>
        <v/>
      </c>
      <c r="AH3813" s="124" t="n"/>
      <c r="AI3813" s="124">
        <f>IF(C3813&lt;&gt;"",IF(M3813="ESM User",getInterfaceName($C3813),"NA"),"")</f>
        <v/>
      </c>
      <c r="AJ3813" s="116">
        <f>IF(Q3813&lt;&gt;"",DATE(YEAR(Q3813), MONTH(Q3813), DAY(Q3813)),"")</f>
        <v/>
      </c>
      <c r="AK3813" s="130">
        <f>IF(Q3813&lt;&gt;0,Q3813-N3813,TODAY()-N3813)</f>
        <v/>
      </c>
      <c r="AL3813" s="112">
        <f>IF(F3813="Re-assigned",0,IF(H3813="Closed",0,IF(H3813="Service Restored",0,IF(H3813="",0,1))))</f>
        <v/>
      </c>
      <c r="AM3813" s="124">
        <f>IF(AL3813=0,"",IF(AK3813&gt;20.99,"Aged","Non-Aged"))</f>
        <v/>
      </c>
      <c r="AN3813" s="112">
        <f>IF(Q3813&lt;&gt;"",MONTH(Q3813),"")</f>
        <v/>
      </c>
      <c r="AO3813" s="112">
        <f>IFERROR(VALUE(V3813),0)</f>
        <v/>
      </c>
    </row>
    <row customFormat="1" customHeight="1" ht="29.25" r="3814" s="112" spans="1:41">
      <c r="A3814" s="127" t="n"/>
      <c r="B3814" s="113" t="n"/>
      <c r="C3814" s="127" t="n"/>
      <c r="D3814" s="127" t="n"/>
      <c r="E3814" s="114">
        <f>IF(F3814 &lt;&gt; "",VLOOKUP(F3814,CategoryLookup,2,FALSE), "")</f>
        <v/>
      </c>
      <c r="F3814" s="126" t="n"/>
      <c r="G3814" s="127" t="n"/>
      <c r="H3814" s="127" t="n"/>
      <c r="I3814" s="127" t="n"/>
      <c r="J3814" s="127" t="n"/>
      <c r="K3814" s="127" t="n"/>
      <c r="L3814" s="127" t="n"/>
      <c r="M3814" s="127" t="n"/>
      <c r="N3814" s="120" t="n"/>
      <c r="O3814" s="120" t="n"/>
      <c r="P3814" s="120" t="n"/>
      <c r="Q3814" s="120" t="n"/>
      <c r="R3814" s="121" t="n"/>
      <c r="S3814" s="121" t="n"/>
      <c r="T3814" s="121" t="n"/>
      <c r="U3814" s="121" t="n"/>
      <c r="V3814" s="117">
        <f>IF(P3814="NA","NA",IF(P3814&lt;&gt;"",TEXT(P3814-N3814,"[h].mm"),""))</f>
        <v/>
      </c>
      <c r="W3814" s="118">
        <f>IF(AND(R3814="",S3814=""),"",R3814+S3814)</f>
        <v/>
      </c>
      <c r="X3814" s="116">
        <f>IF(O3814&lt;&gt;"",DATE(YEAR(O3814), MONTH(O3814), DAY(O3814)),"")</f>
        <v/>
      </c>
      <c r="Y3814" s="122" t="n"/>
      <c r="Z3814" s="123" t="n"/>
      <c r="AA3814" s="117">
        <f>IF(F3814="Re-assigned","NA",IF(W3814="","",IF(W3814&gt;=VLOOKUP(D3814,SLAMatrix,3,FALSE),"Yes",IF(W3814&lt;VLOOKUP(D3814,SLAMatrix,2,FALSE),"No","Internal"))))</f>
        <v/>
      </c>
      <c r="AB3814" s="123" t="n"/>
      <c r="AC3814" s="123" t="n"/>
      <c r="AD3814" s="119" t="n"/>
      <c r="AE3814" s="125" t="n"/>
      <c r="AF3814" s="124">
        <f>MONTH(O3814)</f>
        <v/>
      </c>
      <c r="AG3814" s="124">
        <f>VLOOKUP(IFERROR(MID(AE3814,1,(FIND(",",AE3814,1)-1)),AE3814),Facility_Region_Mapping,2,FALSE)</f>
        <v/>
      </c>
      <c r="AH3814" s="124" t="n"/>
      <c r="AI3814" s="124">
        <f>IF(C3814&lt;&gt;"",IF(M3814="ESM User",getInterfaceName($C3814),"NA"),"")</f>
        <v/>
      </c>
      <c r="AJ3814" s="116">
        <f>IF(Q3814&lt;&gt;"",DATE(YEAR(Q3814), MONTH(Q3814), DAY(Q3814)),"")</f>
        <v/>
      </c>
      <c r="AK3814" s="130">
        <f>IF(Q3814&lt;&gt;0,Q3814-N3814,TODAY()-N3814)</f>
        <v/>
      </c>
      <c r="AL3814" s="112">
        <f>IF(F3814="Re-assigned",0,IF(H3814="Closed",0,IF(H3814="Service Restored",0,IF(H3814="",0,1))))</f>
        <v/>
      </c>
      <c r="AM3814" s="124">
        <f>IF(AL3814=0,"",IF(AK3814&gt;20.99,"Aged","Non-Aged"))</f>
        <v/>
      </c>
      <c r="AN3814" s="112">
        <f>IF(Q3814&lt;&gt;"",MONTH(Q3814),"")</f>
        <v/>
      </c>
      <c r="AO3814" s="112">
        <f>IFERROR(VALUE(V3814),0)</f>
        <v/>
      </c>
    </row>
    <row customFormat="1" customHeight="1" ht="29.25" r="3815" s="112" spans="1:41">
      <c r="A3815" s="127" t="n"/>
      <c r="B3815" s="113" t="n"/>
      <c r="C3815" s="127" t="n"/>
      <c r="D3815" s="127" t="n"/>
      <c r="E3815" s="114">
        <f>IF(F3815 &lt;&gt; "",VLOOKUP(F3815,CategoryLookup,2,FALSE), "")</f>
        <v/>
      </c>
      <c r="F3815" s="126" t="n"/>
      <c r="G3815" s="127" t="n"/>
      <c r="H3815" s="127" t="n"/>
      <c r="I3815" s="127" t="n"/>
      <c r="J3815" s="127" t="n"/>
      <c r="K3815" s="127" t="n"/>
      <c r="L3815" s="127" t="n"/>
      <c r="M3815" s="127" t="n"/>
      <c r="N3815" s="120" t="n"/>
      <c r="O3815" s="120" t="n"/>
      <c r="P3815" s="120" t="n"/>
      <c r="Q3815" s="120" t="n"/>
      <c r="R3815" s="121" t="n"/>
      <c r="S3815" s="121" t="n"/>
      <c r="T3815" s="121" t="n"/>
      <c r="U3815" s="121" t="n"/>
      <c r="V3815" s="117">
        <f>IF(P3815="NA","NA",IF(P3815&lt;&gt;"",TEXT(P3815-N3815,"[h].mm"),""))</f>
        <v/>
      </c>
      <c r="W3815" s="118">
        <f>IF(AND(R3815="",S3815=""),"",R3815+S3815)</f>
        <v/>
      </c>
      <c r="X3815" s="116">
        <f>IF(O3815&lt;&gt;"",DATE(YEAR(O3815), MONTH(O3815), DAY(O3815)),"")</f>
        <v/>
      </c>
      <c r="Y3815" s="122" t="n"/>
      <c r="Z3815" s="123" t="n"/>
      <c r="AA3815" s="117">
        <f>IF(F3815="Re-assigned","NA",IF(W3815="","",IF(W3815&gt;=VLOOKUP(D3815,SLAMatrix,3,FALSE),"Yes",IF(W3815&lt;VLOOKUP(D3815,SLAMatrix,2,FALSE),"No","Internal"))))</f>
        <v/>
      </c>
      <c r="AB3815" s="123" t="n"/>
      <c r="AC3815" s="123" t="n"/>
      <c r="AD3815" s="119" t="n"/>
      <c r="AE3815" s="125" t="n"/>
      <c r="AF3815" s="124">
        <f>MONTH(O3815)</f>
        <v/>
      </c>
      <c r="AG3815" s="124">
        <f>VLOOKUP(IFERROR(MID(AE3815,1,(FIND(",",AE3815,1)-1)),AE3815),Facility_Region_Mapping,2,FALSE)</f>
        <v/>
      </c>
      <c r="AH3815" s="124" t="n"/>
      <c r="AI3815" s="124">
        <f>IF(C3815&lt;&gt;"",IF(M3815="ESM User",getInterfaceName($C3815),"NA"),"")</f>
        <v/>
      </c>
      <c r="AJ3815" s="116">
        <f>IF(Q3815&lt;&gt;"",DATE(YEAR(Q3815), MONTH(Q3815), DAY(Q3815)),"")</f>
        <v/>
      </c>
      <c r="AK3815" s="130">
        <f>IF(Q3815&lt;&gt;0,Q3815-N3815,TODAY()-N3815)</f>
        <v/>
      </c>
      <c r="AL3815" s="112">
        <f>IF(F3815="Re-assigned",0,IF(H3815="Closed",0,IF(H3815="Service Restored",0,IF(H3815="",0,1))))</f>
        <v/>
      </c>
      <c r="AM3815" s="124">
        <f>IF(AL3815=0,"",IF(AK3815&gt;20.99,"Aged","Non-Aged"))</f>
        <v/>
      </c>
      <c r="AN3815" s="112">
        <f>IF(Q3815&lt;&gt;"",MONTH(Q3815),"")</f>
        <v/>
      </c>
      <c r="AO3815" s="112">
        <f>IFERROR(VALUE(V3815),0)</f>
        <v/>
      </c>
    </row>
    <row customFormat="1" customHeight="1" ht="29.25" r="3816" s="112" spans="1:41">
      <c r="A3816" s="127" t="n"/>
      <c r="B3816" s="113" t="n"/>
      <c r="C3816" s="127" t="n"/>
      <c r="D3816" s="127" t="n"/>
      <c r="E3816" s="114">
        <f>IF(F3816 &lt;&gt; "",VLOOKUP(F3816,CategoryLookup,2,FALSE), "")</f>
        <v/>
      </c>
      <c r="F3816" s="126" t="n"/>
      <c r="G3816" s="127" t="n"/>
      <c r="H3816" s="127" t="n"/>
      <c r="I3816" s="127" t="n"/>
      <c r="J3816" s="127" t="n"/>
      <c r="K3816" s="127" t="n"/>
      <c r="L3816" s="127" t="n"/>
      <c r="M3816" s="127" t="n"/>
      <c r="N3816" s="120" t="n"/>
      <c r="O3816" s="120" t="n"/>
      <c r="P3816" s="120" t="n"/>
      <c r="Q3816" s="120" t="n"/>
      <c r="R3816" s="121" t="n"/>
      <c r="S3816" s="121" t="n"/>
      <c r="T3816" s="121" t="n"/>
      <c r="U3816" s="121" t="n"/>
      <c r="V3816" s="117">
        <f>IF(P3816="NA","NA",IF(P3816&lt;&gt;"",TEXT(P3816-N3816,"[h].mm"),""))</f>
        <v/>
      </c>
      <c r="W3816" s="118">
        <f>IF(AND(R3816="",S3816=""),"",R3816+S3816)</f>
        <v/>
      </c>
      <c r="X3816" s="116">
        <f>IF(O3816&lt;&gt;"",DATE(YEAR(O3816), MONTH(O3816), DAY(O3816)),"")</f>
        <v/>
      </c>
      <c r="Y3816" s="122" t="n"/>
      <c r="Z3816" s="123" t="n"/>
      <c r="AA3816" s="117">
        <f>IF(F3816="Re-assigned","NA",IF(W3816="","",IF(W3816&gt;=VLOOKUP(D3816,SLAMatrix,3,FALSE),"Yes",IF(W3816&lt;VLOOKUP(D3816,SLAMatrix,2,FALSE),"No","Internal"))))</f>
        <v/>
      </c>
      <c r="AB3816" s="123" t="n"/>
      <c r="AC3816" s="123" t="n"/>
      <c r="AD3816" s="119" t="n"/>
      <c r="AE3816" s="125" t="n"/>
      <c r="AF3816" s="124">
        <f>MONTH(O3816)</f>
        <v/>
      </c>
      <c r="AG3816" s="124">
        <f>VLOOKUP(IFERROR(MID(AE3816,1,(FIND(",",AE3816,1)-1)),AE3816),Facility_Region_Mapping,2,FALSE)</f>
        <v/>
      </c>
      <c r="AH3816" s="124" t="n"/>
      <c r="AI3816" s="124">
        <f>IF(C3816&lt;&gt;"",IF(M3816="ESM User",getInterfaceName($C3816),"NA"),"")</f>
        <v/>
      </c>
      <c r="AJ3816" s="116">
        <f>IF(Q3816&lt;&gt;"",DATE(YEAR(Q3816), MONTH(Q3816), DAY(Q3816)),"")</f>
        <v/>
      </c>
      <c r="AK3816" s="130">
        <f>IF(Q3816&lt;&gt;0,Q3816-N3816,TODAY()-N3816)</f>
        <v/>
      </c>
      <c r="AL3816" s="112">
        <f>IF(F3816="Re-assigned",0,IF(H3816="Closed",0,IF(H3816="Service Restored",0,IF(H3816="",0,1))))</f>
        <v/>
      </c>
      <c r="AM3816" s="124">
        <f>IF(AL3816=0,"",IF(AK3816&gt;20.99,"Aged","Non-Aged"))</f>
        <v/>
      </c>
      <c r="AN3816" s="112">
        <f>IF(Q3816&lt;&gt;"",MONTH(Q3816),"")</f>
        <v/>
      </c>
      <c r="AO3816" s="112">
        <f>IFERROR(VALUE(V3816),0)</f>
        <v/>
      </c>
    </row>
    <row customFormat="1" customHeight="1" ht="29.25" r="3817" s="112" spans="1:41">
      <c r="A3817" s="127" t="n"/>
      <c r="B3817" s="113" t="n"/>
      <c r="C3817" s="127" t="n"/>
      <c r="D3817" s="127" t="n"/>
      <c r="E3817" s="114">
        <f>IF(F3817 &lt;&gt; "",VLOOKUP(F3817,CategoryLookup,2,FALSE), "")</f>
        <v/>
      </c>
      <c r="F3817" s="126" t="n"/>
      <c r="G3817" s="127" t="n"/>
      <c r="H3817" s="127" t="n"/>
      <c r="I3817" s="127" t="n"/>
      <c r="J3817" s="127" t="n"/>
      <c r="K3817" s="127" t="n"/>
      <c r="L3817" s="127" t="n"/>
      <c r="M3817" s="127" t="n"/>
      <c r="N3817" s="120" t="n"/>
      <c r="O3817" s="120" t="n"/>
      <c r="P3817" s="120" t="n"/>
      <c r="Q3817" s="120" t="n"/>
      <c r="R3817" s="121" t="n"/>
      <c r="S3817" s="121" t="n"/>
      <c r="T3817" s="121" t="n"/>
      <c r="U3817" s="121" t="n"/>
      <c r="V3817" s="117">
        <f>IF(P3817="NA","NA",IF(P3817&lt;&gt;"",TEXT(P3817-N3817,"[h].mm"),""))</f>
        <v/>
      </c>
      <c r="W3817" s="118">
        <f>IF(AND(R3817="",S3817=""),"",R3817+S3817)</f>
        <v/>
      </c>
      <c r="X3817" s="116">
        <f>IF(O3817&lt;&gt;"",DATE(YEAR(O3817), MONTH(O3817), DAY(O3817)),"")</f>
        <v/>
      </c>
      <c r="Y3817" s="122" t="n"/>
      <c r="Z3817" s="123" t="n"/>
      <c r="AA3817" s="117">
        <f>IF(F3817="Re-assigned","NA",IF(W3817="","",IF(W3817&gt;=VLOOKUP(D3817,SLAMatrix,3,FALSE),"Yes",IF(W3817&lt;VLOOKUP(D3817,SLAMatrix,2,FALSE),"No","Internal"))))</f>
        <v/>
      </c>
      <c r="AB3817" s="123" t="n"/>
      <c r="AC3817" s="123" t="n"/>
      <c r="AD3817" s="119" t="n"/>
      <c r="AE3817" s="125" t="n"/>
      <c r="AF3817" s="124">
        <f>MONTH(O3817)</f>
        <v/>
      </c>
      <c r="AG3817" s="124">
        <f>VLOOKUP(IFERROR(MID(AE3817,1,(FIND(",",AE3817,1)-1)),AE3817),Facility_Region_Mapping,2,FALSE)</f>
        <v/>
      </c>
      <c r="AH3817" s="124" t="n"/>
      <c r="AI3817" s="124">
        <f>IF(C3817&lt;&gt;"",IF(M3817="ESM User",getInterfaceName($C3817),"NA"),"")</f>
        <v/>
      </c>
      <c r="AJ3817" s="116">
        <f>IF(Q3817&lt;&gt;"",DATE(YEAR(Q3817), MONTH(Q3817), DAY(Q3817)),"")</f>
        <v/>
      </c>
      <c r="AK3817" s="130">
        <f>IF(Q3817&lt;&gt;0,Q3817-N3817,TODAY()-N3817)</f>
        <v/>
      </c>
      <c r="AL3817" s="112">
        <f>IF(F3817="Re-assigned",0,IF(H3817="Closed",0,IF(H3817="Service Restored",0,IF(H3817="",0,1))))</f>
        <v/>
      </c>
      <c r="AM3817" s="124">
        <f>IF(AL3817=0,"",IF(AK3817&gt;20.99,"Aged","Non-Aged"))</f>
        <v/>
      </c>
      <c r="AN3817" s="112">
        <f>IF(Q3817&lt;&gt;"",MONTH(Q3817),"")</f>
        <v/>
      </c>
      <c r="AO3817" s="112">
        <f>IFERROR(VALUE(V3817),0)</f>
        <v/>
      </c>
    </row>
    <row customFormat="1" customHeight="1" ht="29.25" r="3818" s="112" spans="1:41">
      <c r="A3818" s="127" t="n"/>
      <c r="B3818" s="113" t="n"/>
      <c r="C3818" s="127" t="n"/>
      <c r="D3818" s="127" t="n"/>
      <c r="E3818" s="114">
        <f>IF(F3818 &lt;&gt; "",VLOOKUP(F3818,CategoryLookup,2,FALSE), "")</f>
        <v/>
      </c>
      <c r="F3818" s="126" t="n"/>
      <c r="G3818" s="127" t="n"/>
      <c r="H3818" s="127" t="n"/>
      <c r="I3818" s="127" t="n"/>
      <c r="J3818" s="127" t="n"/>
      <c r="K3818" s="127" t="n"/>
      <c r="L3818" s="127" t="n"/>
      <c r="M3818" s="127" t="n"/>
      <c r="N3818" s="120" t="n"/>
      <c r="O3818" s="120" t="n"/>
      <c r="P3818" s="120" t="n"/>
      <c r="Q3818" s="120" t="n"/>
      <c r="R3818" s="121" t="n"/>
      <c r="S3818" s="121" t="n"/>
      <c r="T3818" s="121" t="n"/>
      <c r="U3818" s="121" t="n"/>
      <c r="V3818" s="117">
        <f>IF(P3818="NA","NA",IF(P3818&lt;&gt;"",TEXT(P3818-N3818,"[h].mm"),""))</f>
        <v/>
      </c>
      <c r="W3818" s="118">
        <f>IF(AND(R3818="",S3818=""),"",R3818+S3818)</f>
        <v/>
      </c>
      <c r="X3818" s="116">
        <f>IF(O3818&lt;&gt;"",DATE(YEAR(O3818), MONTH(O3818), DAY(O3818)),"")</f>
        <v/>
      </c>
      <c r="Y3818" s="122" t="n"/>
      <c r="Z3818" s="123" t="n"/>
      <c r="AA3818" s="117">
        <f>IF(F3818="Re-assigned","NA",IF(W3818="","",IF(W3818&gt;=VLOOKUP(D3818,SLAMatrix,3,FALSE),"Yes",IF(W3818&lt;VLOOKUP(D3818,SLAMatrix,2,FALSE),"No","Internal"))))</f>
        <v/>
      </c>
      <c r="AB3818" s="123" t="n"/>
      <c r="AC3818" s="123" t="n"/>
      <c r="AD3818" s="119" t="n"/>
      <c r="AE3818" s="125" t="n"/>
      <c r="AF3818" s="124">
        <f>MONTH(O3818)</f>
        <v/>
      </c>
      <c r="AG3818" s="124">
        <f>VLOOKUP(IFERROR(MID(AE3818,1,(FIND(",",AE3818,1)-1)),AE3818),Facility_Region_Mapping,2,FALSE)</f>
        <v/>
      </c>
      <c r="AH3818" s="124" t="n"/>
      <c r="AI3818" s="124">
        <f>IF(C3818&lt;&gt;"",IF(M3818="ESM User",getInterfaceName($C3818),"NA"),"")</f>
        <v/>
      </c>
      <c r="AJ3818" s="116">
        <f>IF(Q3818&lt;&gt;"",DATE(YEAR(Q3818), MONTH(Q3818), DAY(Q3818)),"")</f>
        <v/>
      </c>
      <c r="AK3818" s="130">
        <f>IF(Q3818&lt;&gt;0,Q3818-N3818,TODAY()-N3818)</f>
        <v/>
      </c>
      <c r="AL3818" s="112">
        <f>IF(F3818="Re-assigned",0,IF(H3818="Closed",0,IF(H3818="Service Restored",0,IF(H3818="",0,1))))</f>
        <v/>
      </c>
      <c r="AM3818" s="124">
        <f>IF(AL3818=0,"",IF(AK3818&gt;20.99,"Aged","Non-Aged"))</f>
        <v/>
      </c>
      <c r="AN3818" s="112">
        <f>IF(Q3818&lt;&gt;"",MONTH(Q3818),"")</f>
        <v/>
      </c>
      <c r="AO3818" s="112">
        <f>IFERROR(VALUE(V3818),0)</f>
        <v/>
      </c>
    </row>
    <row customFormat="1" customHeight="1" ht="29.25" r="3819" s="112" spans="1:41">
      <c r="A3819" s="127" t="n"/>
      <c r="B3819" s="113" t="n"/>
      <c r="C3819" s="127" t="n"/>
      <c r="D3819" s="127" t="n"/>
      <c r="E3819" s="114">
        <f>IF(F3819 &lt;&gt; "",VLOOKUP(F3819,CategoryLookup,2,FALSE), "")</f>
        <v/>
      </c>
      <c r="F3819" s="126" t="n"/>
      <c r="G3819" s="127" t="n"/>
      <c r="H3819" s="127" t="n"/>
      <c r="I3819" s="127" t="n"/>
      <c r="J3819" s="127" t="n"/>
      <c r="K3819" s="127" t="n"/>
      <c r="L3819" s="127" t="n"/>
      <c r="M3819" s="127" t="n"/>
      <c r="N3819" s="120" t="n"/>
      <c r="O3819" s="120" t="n"/>
      <c r="P3819" s="120" t="n"/>
      <c r="Q3819" s="120" t="n"/>
      <c r="R3819" s="121" t="n"/>
      <c r="S3819" s="121" t="n"/>
      <c r="T3819" s="121" t="n"/>
      <c r="U3819" s="121" t="n"/>
      <c r="V3819" s="117">
        <f>IF(P3819="NA","NA",IF(P3819&lt;&gt;"",TEXT(P3819-N3819,"[h].mm"),""))</f>
        <v/>
      </c>
      <c r="W3819" s="118">
        <f>IF(AND(R3819="",S3819=""),"",R3819+S3819)</f>
        <v/>
      </c>
      <c r="X3819" s="116">
        <f>IF(O3819&lt;&gt;"",DATE(YEAR(O3819), MONTH(O3819), DAY(O3819)),"")</f>
        <v/>
      </c>
      <c r="Y3819" s="122" t="n"/>
      <c r="Z3819" s="123" t="n"/>
      <c r="AA3819" s="117">
        <f>IF(F3819="Re-assigned","NA",IF(W3819="","",IF(W3819&gt;=VLOOKUP(D3819,SLAMatrix,3,FALSE),"Yes",IF(W3819&lt;VLOOKUP(D3819,SLAMatrix,2,FALSE),"No","Internal"))))</f>
        <v/>
      </c>
      <c r="AB3819" s="123" t="n"/>
      <c r="AC3819" s="123" t="n"/>
      <c r="AD3819" s="119" t="n"/>
      <c r="AE3819" s="125" t="n"/>
      <c r="AF3819" s="124">
        <f>MONTH(O3819)</f>
        <v/>
      </c>
      <c r="AG3819" s="124">
        <f>VLOOKUP(IFERROR(MID(AE3819,1,(FIND(",",AE3819,1)-1)),AE3819),Facility_Region_Mapping,2,FALSE)</f>
        <v/>
      </c>
      <c r="AH3819" s="124" t="n"/>
      <c r="AI3819" s="124">
        <f>IF(C3819&lt;&gt;"",IF(M3819="ESM User",getInterfaceName($C3819),"NA"),"")</f>
        <v/>
      </c>
      <c r="AJ3819" s="116">
        <f>IF(Q3819&lt;&gt;"",DATE(YEAR(Q3819), MONTH(Q3819), DAY(Q3819)),"")</f>
        <v/>
      </c>
      <c r="AK3819" s="130">
        <f>IF(Q3819&lt;&gt;0,Q3819-N3819,TODAY()-N3819)</f>
        <v/>
      </c>
      <c r="AL3819" s="112">
        <f>IF(F3819="Re-assigned",0,IF(H3819="Closed",0,IF(H3819="Service Restored",0,IF(H3819="",0,1))))</f>
        <v/>
      </c>
      <c r="AM3819" s="124">
        <f>IF(AL3819=0,"",IF(AK3819&gt;20.99,"Aged","Non-Aged"))</f>
        <v/>
      </c>
      <c r="AN3819" s="112">
        <f>IF(Q3819&lt;&gt;"",MONTH(Q3819),"")</f>
        <v/>
      </c>
      <c r="AO3819" s="112">
        <f>IFERROR(VALUE(V3819),0)</f>
        <v/>
      </c>
    </row>
    <row customFormat="1" customHeight="1" ht="29.25" r="3820" s="112" spans="1:41">
      <c r="A3820" s="127" t="n"/>
      <c r="B3820" s="113" t="n"/>
      <c r="C3820" s="127" t="n"/>
      <c r="D3820" s="127" t="n"/>
      <c r="E3820" s="114">
        <f>IF(F3820 &lt;&gt; "",VLOOKUP(F3820,CategoryLookup,2,FALSE), "")</f>
        <v/>
      </c>
      <c r="F3820" s="126" t="n"/>
      <c r="G3820" s="127" t="n"/>
      <c r="H3820" s="127" t="n"/>
      <c r="I3820" s="127" t="n"/>
      <c r="J3820" s="127" t="n"/>
      <c r="K3820" s="127" t="n"/>
      <c r="L3820" s="127" t="n"/>
      <c r="M3820" s="127" t="n"/>
      <c r="N3820" s="120" t="n"/>
      <c r="O3820" s="120" t="n"/>
      <c r="P3820" s="120" t="n"/>
      <c r="Q3820" s="120" t="n"/>
      <c r="R3820" s="121" t="n"/>
      <c r="S3820" s="121" t="n"/>
      <c r="T3820" s="121" t="n"/>
      <c r="U3820" s="121" t="n"/>
      <c r="V3820" s="117">
        <f>IF(P3820="NA","NA",IF(P3820&lt;&gt;"",TEXT(P3820-N3820,"[h].mm"),""))</f>
        <v/>
      </c>
      <c r="W3820" s="118">
        <f>IF(AND(R3820="",S3820=""),"",R3820+S3820)</f>
        <v/>
      </c>
      <c r="X3820" s="116">
        <f>IF(O3820&lt;&gt;"",DATE(YEAR(O3820), MONTH(O3820), DAY(O3820)),"")</f>
        <v/>
      </c>
      <c r="Y3820" s="122" t="n"/>
      <c r="Z3820" s="123" t="n"/>
      <c r="AA3820" s="117">
        <f>IF(F3820="Re-assigned","NA",IF(W3820="","",IF(W3820&gt;=VLOOKUP(D3820,SLAMatrix,3,FALSE),"Yes",IF(W3820&lt;VLOOKUP(D3820,SLAMatrix,2,FALSE),"No","Internal"))))</f>
        <v/>
      </c>
      <c r="AB3820" s="123" t="n"/>
      <c r="AC3820" s="123" t="n"/>
      <c r="AD3820" s="119" t="n"/>
      <c r="AE3820" s="125" t="n"/>
      <c r="AF3820" s="124">
        <f>MONTH(O3820)</f>
        <v/>
      </c>
      <c r="AG3820" s="124">
        <f>VLOOKUP(IFERROR(MID(AE3820,1,(FIND(",",AE3820,1)-1)),AE3820),Facility_Region_Mapping,2,FALSE)</f>
        <v/>
      </c>
      <c r="AH3820" s="124" t="n"/>
      <c r="AI3820" s="124">
        <f>IF(C3820&lt;&gt;"",IF(M3820="ESM User",getInterfaceName($C3820),"NA"),"")</f>
        <v/>
      </c>
      <c r="AJ3820" s="116">
        <f>IF(Q3820&lt;&gt;"",DATE(YEAR(Q3820), MONTH(Q3820), DAY(Q3820)),"")</f>
        <v/>
      </c>
      <c r="AK3820" s="130">
        <f>IF(Q3820&lt;&gt;0,Q3820-N3820,TODAY()-N3820)</f>
        <v/>
      </c>
      <c r="AL3820" s="112">
        <f>IF(F3820="Re-assigned",0,IF(H3820="Closed",0,IF(H3820="Service Restored",0,IF(H3820="",0,1))))</f>
        <v/>
      </c>
      <c r="AM3820" s="124">
        <f>IF(AL3820=0,"",IF(AK3820&gt;20.99,"Aged","Non-Aged"))</f>
        <v/>
      </c>
      <c r="AN3820" s="112">
        <f>IF(Q3820&lt;&gt;"",MONTH(Q3820),"")</f>
        <v/>
      </c>
      <c r="AO3820" s="112">
        <f>IFERROR(VALUE(V3820),0)</f>
        <v/>
      </c>
    </row>
    <row customFormat="1" customHeight="1" ht="29.25" r="3821" s="112" spans="1:41">
      <c r="A3821" s="127" t="n"/>
      <c r="B3821" s="113" t="n"/>
      <c r="C3821" s="127" t="n"/>
      <c r="D3821" s="127" t="n"/>
      <c r="E3821" s="114">
        <f>IF(F3821 &lt;&gt; "",VLOOKUP(F3821,CategoryLookup,2,FALSE), "")</f>
        <v/>
      </c>
      <c r="F3821" s="126" t="n"/>
      <c r="G3821" s="127" t="n"/>
      <c r="H3821" s="127" t="n"/>
      <c r="I3821" s="127" t="n"/>
      <c r="J3821" s="127" t="n"/>
      <c r="K3821" s="127" t="n"/>
      <c r="L3821" s="127" t="n"/>
      <c r="M3821" s="127" t="n"/>
      <c r="N3821" s="120" t="n"/>
      <c r="O3821" s="120" t="n"/>
      <c r="P3821" s="120" t="n"/>
      <c r="Q3821" s="120" t="n"/>
      <c r="R3821" s="121" t="n"/>
      <c r="S3821" s="121" t="n"/>
      <c r="T3821" s="121" t="n"/>
      <c r="U3821" s="121" t="n"/>
      <c r="V3821" s="117">
        <f>IF(P3821="NA","NA",IF(P3821&lt;&gt;"",TEXT(P3821-N3821,"[h].mm"),""))</f>
        <v/>
      </c>
      <c r="W3821" s="118">
        <f>IF(AND(R3821="",S3821=""),"",R3821+S3821)</f>
        <v/>
      </c>
      <c r="X3821" s="116">
        <f>IF(O3821&lt;&gt;"",DATE(YEAR(O3821), MONTH(O3821), DAY(O3821)),"")</f>
        <v/>
      </c>
      <c r="Y3821" s="122" t="n"/>
      <c r="Z3821" s="123" t="n"/>
      <c r="AA3821" s="117">
        <f>IF(F3821="Re-assigned","NA",IF(W3821="","",IF(W3821&gt;=VLOOKUP(D3821,SLAMatrix,3,FALSE),"Yes",IF(W3821&lt;VLOOKUP(D3821,SLAMatrix,2,FALSE),"No","Internal"))))</f>
        <v/>
      </c>
      <c r="AB3821" s="123" t="n"/>
      <c r="AC3821" s="123" t="n"/>
      <c r="AD3821" s="119" t="n"/>
      <c r="AE3821" s="125" t="n"/>
      <c r="AF3821" s="124">
        <f>MONTH(O3821)</f>
        <v/>
      </c>
      <c r="AG3821" s="124">
        <f>VLOOKUP(IFERROR(MID(AE3821,1,(FIND(",",AE3821,1)-1)),AE3821),Facility_Region_Mapping,2,FALSE)</f>
        <v/>
      </c>
      <c r="AH3821" s="124" t="n"/>
      <c r="AI3821" s="124">
        <f>IF(C3821&lt;&gt;"",IF(M3821="ESM User",getInterfaceName($C3821),"NA"),"")</f>
        <v/>
      </c>
      <c r="AJ3821" s="116">
        <f>IF(Q3821&lt;&gt;"",DATE(YEAR(Q3821), MONTH(Q3821), DAY(Q3821)),"")</f>
        <v/>
      </c>
      <c r="AK3821" s="130">
        <f>IF(Q3821&lt;&gt;0,Q3821-N3821,TODAY()-N3821)</f>
        <v/>
      </c>
      <c r="AL3821" s="112">
        <f>IF(F3821="Re-assigned",0,IF(H3821="Closed",0,IF(H3821="Service Restored",0,IF(H3821="",0,1))))</f>
        <v/>
      </c>
      <c r="AM3821" s="124">
        <f>IF(AL3821=0,"",IF(AK3821&gt;20.99,"Aged","Non-Aged"))</f>
        <v/>
      </c>
      <c r="AN3821" s="112">
        <f>IF(Q3821&lt;&gt;"",MONTH(Q3821),"")</f>
        <v/>
      </c>
      <c r="AO3821" s="112">
        <f>IFERROR(VALUE(V3821),0)</f>
        <v/>
      </c>
    </row>
    <row customFormat="1" customHeight="1" ht="29.25" r="3822" s="112" spans="1:41">
      <c r="A3822" s="127" t="n"/>
      <c r="B3822" s="113" t="n"/>
      <c r="C3822" s="127" t="n"/>
      <c r="D3822" s="127" t="n"/>
      <c r="E3822" s="114">
        <f>IF(F3822 &lt;&gt; "",VLOOKUP(F3822,CategoryLookup,2,FALSE), "")</f>
        <v/>
      </c>
      <c r="F3822" s="126" t="n"/>
      <c r="G3822" s="127" t="n"/>
      <c r="H3822" s="127" t="n"/>
      <c r="I3822" s="127" t="n"/>
      <c r="J3822" s="127" t="n"/>
      <c r="K3822" s="127" t="n"/>
      <c r="L3822" s="127" t="n"/>
      <c r="M3822" s="127" t="n"/>
      <c r="N3822" s="120" t="n"/>
      <c r="O3822" s="120" t="n"/>
      <c r="P3822" s="120" t="n"/>
      <c r="Q3822" s="120" t="n"/>
      <c r="R3822" s="121" t="n"/>
      <c r="S3822" s="121" t="n"/>
      <c r="T3822" s="121" t="n"/>
      <c r="U3822" s="121" t="n"/>
      <c r="V3822" s="117">
        <f>IF(P3822="NA","NA",IF(P3822&lt;&gt;"",TEXT(P3822-N3822,"[h].mm"),""))</f>
        <v/>
      </c>
      <c r="W3822" s="118">
        <f>IF(AND(R3822="",S3822=""),"",R3822+S3822)</f>
        <v/>
      </c>
      <c r="X3822" s="116">
        <f>IF(O3822&lt;&gt;"",DATE(YEAR(O3822), MONTH(O3822), DAY(O3822)),"")</f>
        <v/>
      </c>
      <c r="Y3822" s="122" t="n"/>
      <c r="Z3822" s="123" t="n"/>
      <c r="AA3822" s="117">
        <f>IF(F3822="Re-assigned","NA",IF(W3822="","",IF(W3822&gt;=VLOOKUP(D3822,SLAMatrix,3,FALSE),"Yes",IF(W3822&lt;VLOOKUP(D3822,SLAMatrix,2,FALSE),"No","Internal"))))</f>
        <v/>
      </c>
      <c r="AB3822" s="123" t="n"/>
      <c r="AC3822" s="123" t="n"/>
      <c r="AD3822" s="119" t="n"/>
      <c r="AE3822" s="125" t="n"/>
      <c r="AF3822" s="124">
        <f>MONTH(O3822)</f>
        <v/>
      </c>
      <c r="AG3822" s="124">
        <f>VLOOKUP(IFERROR(MID(AE3822,1,(FIND(",",AE3822,1)-1)),AE3822),Facility_Region_Mapping,2,FALSE)</f>
        <v/>
      </c>
      <c r="AH3822" s="124" t="n"/>
      <c r="AI3822" s="124">
        <f>IF(C3822&lt;&gt;"",IF(M3822="ESM User",getInterfaceName($C3822),"NA"),"")</f>
        <v/>
      </c>
      <c r="AJ3822" s="116">
        <f>IF(Q3822&lt;&gt;"",DATE(YEAR(Q3822), MONTH(Q3822), DAY(Q3822)),"")</f>
        <v/>
      </c>
      <c r="AK3822" s="130">
        <f>IF(Q3822&lt;&gt;0,Q3822-N3822,TODAY()-N3822)</f>
        <v/>
      </c>
      <c r="AL3822" s="112">
        <f>IF(F3822="Re-assigned",0,IF(H3822="Closed",0,IF(H3822="Service Restored",0,IF(H3822="",0,1))))</f>
        <v/>
      </c>
      <c r="AM3822" s="124">
        <f>IF(AL3822=0,"",IF(AK3822&gt;20.99,"Aged","Non-Aged"))</f>
        <v/>
      </c>
      <c r="AN3822" s="112">
        <f>IF(Q3822&lt;&gt;"",MONTH(Q3822),"")</f>
        <v/>
      </c>
      <c r="AO3822" s="112">
        <f>IFERROR(VALUE(V3822),0)</f>
        <v/>
      </c>
    </row>
    <row customFormat="1" customHeight="1" ht="29.25" r="3823" s="112" spans="1:41">
      <c r="A3823" s="127" t="n"/>
      <c r="B3823" s="113" t="n"/>
      <c r="C3823" s="127" t="n"/>
      <c r="D3823" s="127" t="n"/>
      <c r="E3823" s="114">
        <f>IF(F3823 &lt;&gt; "",VLOOKUP(F3823,CategoryLookup,2,FALSE), "")</f>
        <v/>
      </c>
      <c r="F3823" s="126" t="n"/>
      <c r="G3823" s="127" t="n"/>
      <c r="H3823" s="127" t="n"/>
      <c r="I3823" s="127" t="n"/>
      <c r="J3823" s="127" t="n"/>
      <c r="K3823" s="127" t="n"/>
      <c r="L3823" s="127" t="n"/>
      <c r="M3823" s="127" t="n"/>
      <c r="N3823" s="120" t="n"/>
      <c r="O3823" s="120" t="n"/>
      <c r="P3823" s="120" t="n"/>
      <c r="Q3823" s="120" t="n"/>
      <c r="R3823" s="121" t="n"/>
      <c r="S3823" s="121" t="n"/>
      <c r="T3823" s="121" t="n"/>
      <c r="U3823" s="121" t="n"/>
      <c r="V3823" s="117">
        <f>IF(P3823="NA","NA",IF(P3823&lt;&gt;"",TEXT(P3823-N3823,"[h].mm"),""))</f>
        <v/>
      </c>
      <c r="W3823" s="118">
        <f>IF(AND(R3823="",S3823=""),"",R3823+S3823)</f>
        <v/>
      </c>
      <c r="X3823" s="116">
        <f>IF(O3823&lt;&gt;"",DATE(YEAR(O3823), MONTH(O3823), DAY(O3823)),"")</f>
        <v/>
      </c>
      <c r="Y3823" s="122" t="n"/>
      <c r="Z3823" s="123" t="n"/>
      <c r="AA3823" s="117">
        <f>IF(F3823="Re-assigned","NA",IF(W3823="","",IF(W3823&gt;=VLOOKUP(D3823,SLAMatrix,3,FALSE),"Yes",IF(W3823&lt;VLOOKUP(D3823,SLAMatrix,2,FALSE),"No","Internal"))))</f>
        <v/>
      </c>
      <c r="AB3823" s="123" t="n"/>
      <c r="AC3823" s="123" t="n"/>
      <c r="AD3823" s="119" t="n"/>
      <c r="AE3823" s="125" t="n"/>
      <c r="AF3823" s="124">
        <f>MONTH(O3823)</f>
        <v/>
      </c>
      <c r="AG3823" s="124">
        <f>VLOOKUP(IFERROR(MID(AE3823,1,(FIND(",",AE3823,1)-1)),AE3823),Facility_Region_Mapping,2,FALSE)</f>
        <v/>
      </c>
      <c r="AH3823" s="124" t="n"/>
      <c r="AI3823" s="124">
        <f>IF(C3823&lt;&gt;"",IF(M3823="ESM User",getInterfaceName($C3823),"NA"),"")</f>
        <v/>
      </c>
      <c r="AJ3823" s="116">
        <f>IF(Q3823&lt;&gt;"",DATE(YEAR(Q3823), MONTH(Q3823), DAY(Q3823)),"")</f>
        <v/>
      </c>
      <c r="AK3823" s="130">
        <f>IF(Q3823&lt;&gt;0,Q3823-N3823,TODAY()-N3823)</f>
        <v/>
      </c>
      <c r="AL3823" s="112">
        <f>IF(F3823="Re-assigned",0,IF(H3823="Closed",0,IF(H3823="Service Restored",0,IF(H3823="",0,1))))</f>
        <v/>
      </c>
      <c r="AM3823" s="124">
        <f>IF(AL3823=0,"",IF(AK3823&gt;20.99,"Aged","Non-Aged"))</f>
        <v/>
      </c>
      <c r="AN3823" s="112">
        <f>IF(Q3823&lt;&gt;"",MONTH(Q3823),"")</f>
        <v/>
      </c>
      <c r="AO3823" s="112">
        <f>IFERROR(VALUE(V3823),0)</f>
        <v/>
      </c>
    </row>
    <row customFormat="1" customHeight="1" ht="29.25" r="3824" s="112" spans="1:41">
      <c r="A3824" s="127" t="n"/>
      <c r="B3824" s="113" t="n"/>
      <c r="C3824" s="127" t="n"/>
      <c r="D3824" s="127" t="n"/>
      <c r="E3824" s="114">
        <f>IF(F3824 &lt;&gt; "",VLOOKUP(F3824,CategoryLookup,2,FALSE), "")</f>
        <v/>
      </c>
      <c r="F3824" s="126" t="n"/>
      <c r="G3824" s="127" t="n"/>
      <c r="H3824" s="127" t="n"/>
      <c r="I3824" s="127" t="n"/>
      <c r="J3824" s="127" t="n"/>
      <c r="K3824" s="127" t="n"/>
      <c r="L3824" s="127" t="n"/>
      <c r="M3824" s="127" t="n"/>
      <c r="N3824" s="120" t="n"/>
      <c r="O3824" s="120" t="n"/>
      <c r="P3824" s="120" t="n"/>
      <c r="Q3824" s="120" t="n"/>
      <c r="R3824" s="121" t="n"/>
      <c r="S3824" s="121" t="n"/>
      <c r="T3824" s="121" t="n"/>
      <c r="U3824" s="121" t="n"/>
      <c r="V3824" s="117">
        <f>IF(P3824="NA","NA",IF(P3824&lt;&gt;"",TEXT(P3824-N3824,"[h].mm"),""))</f>
        <v/>
      </c>
      <c r="W3824" s="118">
        <f>IF(AND(R3824="",S3824=""),"",R3824+S3824)</f>
        <v/>
      </c>
      <c r="X3824" s="116">
        <f>IF(O3824&lt;&gt;"",DATE(YEAR(O3824), MONTH(O3824), DAY(O3824)),"")</f>
        <v/>
      </c>
      <c r="Y3824" s="122" t="n"/>
      <c r="Z3824" s="123" t="n"/>
      <c r="AA3824" s="117">
        <f>IF(F3824="Re-assigned","NA",IF(W3824="","",IF(W3824&gt;=VLOOKUP(D3824,SLAMatrix,3,FALSE),"Yes",IF(W3824&lt;VLOOKUP(D3824,SLAMatrix,2,FALSE),"No","Internal"))))</f>
        <v/>
      </c>
      <c r="AB3824" s="123" t="n"/>
      <c r="AC3824" s="123" t="n"/>
      <c r="AD3824" s="119" t="n"/>
      <c r="AE3824" s="125" t="n"/>
      <c r="AF3824" s="124">
        <f>MONTH(O3824)</f>
        <v/>
      </c>
      <c r="AG3824" s="124">
        <f>VLOOKUP(IFERROR(MID(AE3824,1,(FIND(",",AE3824,1)-1)),AE3824),Facility_Region_Mapping,2,FALSE)</f>
        <v/>
      </c>
      <c r="AH3824" s="124" t="n"/>
      <c r="AI3824" s="124">
        <f>IF(C3824&lt;&gt;"",IF(M3824="ESM User",getInterfaceName($C3824),"NA"),"")</f>
        <v/>
      </c>
      <c r="AJ3824" s="116">
        <f>IF(Q3824&lt;&gt;"",DATE(YEAR(Q3824), MONTH(Q3824), DAY(Q3824)),"")</f>
        <v/>
      </c>
      <c r="AK3824" s="130">
        <f>IF(Q3824&lt;&gt;0,Q3824-N3824,TODAY()-N3824)</f>
        <v/>
      </c>
      <c r="AL3824" s="112">
        <f>IF(F3824="Re-assigned",0,IF(H3824="Closed",0,IF(H3824="Service Restored",0,IF(H3824="",0,1))))</f>
        <v/>
      </c>
      <c r="AM3824" s="124">
        <f>IF(AL3824=0,"",IF(AK3824&gt;20.99,"Aged","Non-Aged"))</f>
        <v/>
      </c>
      <c r="AN3824" s="112">
        <f>IF(Q3824&lt;&gt;"",MONTH(Q3824),"")</f>
        <v/>
      </c>
      <c r="AO3824" s="112">
        <f>IFERROR(VALUE(V3824),0)</f>
        <v/>
      </c>
    </row>
    <row customFormat="1" customHeight="1" ht="29.25" r="3825" s="112" spans="1:41">
      <c r="A3825" s="127" t="n"/>
      <c r="B3825" s="113" t="n"/>
      <c r="C3825" s="127" t="n"/>
      <c r="D3825" s="127" t="n"/>
      <c r="E3825" s="114">
        <f>IF(F3825 &lt;&gt; "",VLOOKUP(F3825,CategoryLookup,2,FALSE), "")</f>
        <v/>
      </c>
      <c r="F3825" s="126" t="n"/>
      <c r="G3825" s="127" t="n"/>
      <c r="H3825" s="127" t="n"/>
      <c r="I3825" s="127" t="n"/>
      <c r="J3825" s="127" t="n"/>
      <c r="K3825" s="127" t="n"/>
      <c r="L3825" s="127" t="n"/>
      <c r="M3825" s="127" t="n"/>
      <c r="N3825" s="120" t="n"/>
      <c r="O3825" s="120" t="n"/>
      <c r="P3825" s="120" t="n"/>
      <c r="Q3825" s="120" t="n"/>
      <c r="R3825" s="121" t="n"/>
      <c r="S3825" s="121" t="n"/>
      <c r="T3825" s="121" t="n"/>
      <c r="U3825" s="121" t="n"/>
      <c r="V3825" s="117">
        <f>IF(P3825="NA","NA",IF(P3825&lt;&gt;"",TEXT(P3825-N3825,"[h].mm"),""))</f>
        <v/>
      </c>
      <c r="W3825" s="118">
        <f>IF(AND(R3825="",S3825=""),"",R3825+S3825)</f>
        <v/>
      </c>
      <c r="X3825" s="116">
        <f>IF(O3825&lt;&gt;"",DATE(YEAR(O3825), MONTH(O3825), DAY(O3825)),"")</f>
        <v/>
      </c>
      <c r="Y3825" s="122" t="n"/>
      <c r="Z3825" s="123" t="n"/>
      <c r="AA3825" s="117">
        <f>IF(F3825="Re-assigned","NA",IF(W3825="","",IF(W3825&gt;=VLOOKUP(D3825,SLAMatrix,3,FALSE),"Yes",IF(W3825&lt;VLOOKUP(D3825,SLAMatrix,2,FALSE),"No","Internal"))))</f>
        <v/>
      </c>
      <c r="AB3825" s="123" t="n"/>
      <c r="AC3825" s="123" t="n"/>
      <c r="AD3825" s="119" t="n"/>
      <c r="AE3825" s="125" t="n"/>
      <c r="AF3825" s="124">
        <f>MONTH(O3825)</f>
        <v/>
      </c>
      <c r="AG3825" s="124">
        <f>VLOOKUP(IFERROR(MID(AE3825,1,(FIND(",",AE3825,1)-1)),AE3825),Facility_Region_Mapping,2,FALSE)</f>
        <v/>
      </c>
      <c r="AH3825" s="124" t="n"/>
      <c r="AI3825" s="124">
        <f>IF(C3825&lt;&gt;"",IF(M3825="ESM User",getInterfaceName($C3825),"NA"),"")</f>
        <v/>
      </c>
      <c r="AJ3825" s="116">
        <f>IF(Q3825&lt;&gt;"",DATE(YEAR(Q3825), MONTH(Q3825), DAY(Q3825)),"")</f>
        <v/>
      </c>
      <c r="AK3825" s="130">
        <f>IF(Q3825&lt;&gt;0,Q3825-N3825,TODAY()-N3825)</f>
        <v/>
      </c>
      <c r="AL3825" s="112">
        <f>IF(F3825="Re-assigned",0,IF(H3825="Closed",0,IF(H3825="Service Restored",0,IF(H3825="",0,1))))</f>
        <v/>
      </c>
      <c r="AM3825" s="124">
        <f>IF(AL3825=0,"",IF(AK3825&gt;20.99,"Aged","Non-Aged"))</f>
        <v/>
      </c>
      <c r="AN3825" s="112">
        <f>IF(Q3825&lt;&gt;"",MONTH(Q3825),"")</f>
        <v/>
      </c>
      <c r="AO3825" s="112">
        <f>IFERROR(VALUE(V3825),0)</f>
        <v/>
      </c>
    </row>
    <row customFormat="1" customHeight="1" ht="29.25" r="3826" s="112" spans="1:41">
      <c r="A3826" s="127" t="n"/>
      <c r="B3826" s="113" t="n"/>
      <c r="C3826" s="127" t="n"/>
      <c r="D3826" s="127" t="n"/>
      <c r="E3826" s="114">
        <f>IF(F3826 &lt;&gt; "",VLOOKUP(F3826,CategoryLookup,2,FALSE), "")</f>
        <v/>
      </c>
      <c r="F3826" s="126" t="n"/>
      <c r="G3826" s="127" t="n"/>
      <c r="H3826" s="127" t="n"/>
      <c r="I3826" s="127" t="n"/>
      <c r="J3826" s="127" t="n"/>
      <c r="K3826" s="127" t="n"/>
      <c r="L3826" s="127" t="n"/>
      <c r="M3826" s="127" t="n"/>
      <c r="N3826" s="120" t="n"/>
      <c r="O3826" s="120" t="n"/>
      <c r="P3826" s="120" t="n"/>
      <c r="Q3826" s="120" t="n"/>
      <c r="R3826" s="121" t="n"/>
      <c r="S3826" s="121" t="n"/>
      <c r="T3826" s="121" t="n"/>
      <c r="U3826" s="121" t="n"/>
      <c r="V3826" s="117">
        <f>IF(P3826="NA","NA",IF(P3826&lt;&gt;"",TEXT(P3826-N3826,"[h].mm"),""))</f>
        <v/>
      </c>
      <c r="W3826" s="118">
        <f>IF(AND(R3826="",S3826=""),"",R3826+S3826)</f>
        <v/>
      </c>
      <c r="X3826" s="116">
        <f>IF(O3826&lt;&gt;"",DATE(YEAR(O3826), MONTH(O3826), DAY(O3826)),"")</f>
        <v/>
      </c>
      <c r="Y3826" s="122" t="n"/>
      <c r="Z3826" s="123" t="n"/>
      <c r="AA3826" s="117">
        <f>IF(F3826="Re-assigned","NA",IF(W3826="","",IF(W3826&gt;=VLOOKUP(D3826,SLAMatrix,3,FALSE),"Yes",IF(W3826&lt;VLOOKUP(D3826,SLAMatrix,2,FALSE),"No","Internal"))))</f>
        <v/>
      </c>
      <c r="AB3826" s="123" t="n"/>
      <c r="AC3826" s="123" t="n"/>
      <c r="AD3826" s="119" t="n"/>
      <c r="AE3826" s="125" t="n"/>
      <c r="AF3826" s="124">
        <f>MONTH(O3826)</f>
        <v/>
      </c>
      <c r="AG3826" s="124">
        <f>VLOOKUP(IFERROR(MID(AE3826,1,(FIND(",",AE3826,1)-1)),AE3826),Facility_Region_Mapping,2,FALSE)</f>
        <v/>
      </c>
      <c r="AH3826" s="124" t="n"/>
      <c r="AI3826" s="124">
        <f>IF(C3826&lt;&gt;"",IF(M3826="ESM User",getInterfaceName($C3826),"NA"),"")</f>
        <v/>
      </c>
      <c r="AJ3826" s="116">
        <f>IF(Q3826&lt;&gt;"",DATE(YEAR(Q3826), MONTH(Q3826), DAY(Q3826)),"")</f>
        <v/>
      </c>
      <c r="AK3826" s="130">
        <f>IF(Q3826&lt;&gt;0,Q3826-N3826,TODAY()-N3826)</f>
        <v/>
      </c>
      <c r="AL3826" s="112">
        <f>IF(F3826="Re-assigned",0,IF(H3826="Closed",0,IF(H3826="Service Restored",0,IF(H3826="",0,1))))</f>
        <v/>
      </c>
      <c r="AM3826" s="124">
        <f>IF(AL3826=0,"",IF(AK3826&gt;20.99,"Aged","Non-Aged"))</f>
        <v/>
      </c>
      <c r="AN3826" s="112">
        <f>IF(Q3826&lt;&gt;"",MONTH(Q3826),"")</f>
        <v/>
      </c>
      <c r="AO3826" s="112">
        <f>IFERROR(VALUE(V3826),0)</f>
        <v/>
      </c>
    </row>
    <row customFormat="1" customHeight="1" ht="29.25" r="3827" s="112" spans="1:41">
      <c r="A3827" s="127" t="n"/>
      <c r="B3827" s="113" t="n"/>
      <c r="C3827" s="127" t="n"/>
      <c r="D3827" s="127" t="n"/>
      <c r="E3827" s="114">
        <f>IF(F3827 &lt;&gt; "",VLOOKUP(F3827,CategoryLookup,2,FALSE), "")</f>
        <v/>
      </c>
      <c r="F3827" s="126" t="n"/>
      <c r="G3827" s="127" t="n"/>
      <c r="H3827" s="127" t="n"/>
      <c r="I3827" s="127" t="n"/>
      <c r="J3827" s="127" t="n"/>
      <c r="K3827" s="127" t="n"/>
      <c r="L3827" s="127" t="n"/>
      <c r="M3827" s="127" t="n"/>
      <c r="N3827" s="120" t="n"/>
      <c r="O3827" s="120" t="n"/>
      <c r="P3827" s="120" t="n"/>
      <c r="Q3827" s="120" t="n"/>
      <c r="R3827" s="121" t="n"/>
      <c r="S3827" s="121" t="n"/>
      <c r="T3827" s="121" t="n"/>
      <c r="U3827" s="121" t="n"/>
      <c r="V3827" s="117">
        <f>IF(P3827="NA","NA",IF(P3827&lt;&gt;"",TEXT(P3827-N3827,"[h].mm"),""))</f>
        <v/>
      </c>
      <c r="W3827" s="118">
        <f>IF(AND(R3827="",S3827=""),"",R3827+S3827)</f>
        <v/>
      </c>
      <c r="X3827" s="116">
        <f>IF(O3827&lt;&gt;"",DATE(YEAR(O3827), MONTH(O3827), DAY(O3827)),"")</f>
        <v/>
      </c>
      <c r="Y3827" s="122" t="n"/>
      <c r="Z3827" s="123" t="n"/>
      <c r="AA3827" s="117">
        <f>IF(F3827="Re-assigned","NA",IF(W3827="","",IF(W3827&gt;=VLOOKUP(D3827,SLAMatrix,3,FALSE),"Yes",IF(W3827&lt;VLOOKUP(D3827,SLAMatrix,2,FALSE),"No","Internal"))))</f>
        <v/>
      </c>
      <c r="AB3827" s="123" t="n"/>
      <c r="AC3827" s="123" t="n"/>
      <c r="AD3827" s="119" t="n"/>
      <c r="AE3827" s="125" t="n"/>
      <c r="AF3827" s="124">
        <f>MONTH(O3827)</f>
        <v/>
      </c>
      <c r="AG3827" s="124">
        <f>VLOOKUP(IFERROR(MID(AE3827,1,(FIND(",",AE3827,1)-1)),AE3827),Facility_Region_Mapping,2,FALSE)</f>
        <v/>
      </c>
      <c r="AH3827" s="124" t="n"/>
      <c r="AI3827" s="124">
        <f>IF(C3827&lt;&gt;"",IF(M3827="ESM User",getInterfaceName($C3827),"NA"),"")</f>
        <v/>
      </c>
      <c r="AJ3827" s="116">
        <f>IF(Q3827&lt;&gt;"",DATE(YEAR(Q3827), MONTH(Q3827), DAY(Q3827)),"")</f>
        <v/>
      </c>
      <c r="AK3827" s="130">
        <f>IF(Q3827&lt;&gt;0,Q3827-N3827,TODAY()-N3827)</f>
        <v/>
      </c>
      <c r="AL3827" s="112">
        <f>IF(F3827="Re-assigned",0,IF(H3827="Closed",0,IF(H3827="Service Restored",0,IF(H3827="",0,1))))</f>
        <v/>
      </c>
      <c r="AM3827" s="124">
        <f>IF(AL3827=0,"",IF(AK3827&gt;20.99,"Aged","Non-Aged"))</f>
        <v/>
      </c>
      <c r="AN3827" s="112">
        <f>IF(Q3827&lt;&gt;"",MONTH(Q3827),"")</f>
        <v/>
      </c>
      <c r="AO3827" s="112">
        <f>IFERROR(VALUE(V3827),0)</f>
        <v/>
      </c>
    </row>
    <row customFormat="1" customHeight="1" ht="29.25" r="3828" s="112" spans="1:41">
      <c r="A3828" s="127" t="n"/>
      <c r="B3828" s="113" t="n"/>
      <c r="C3828" s="127" t="n"/>
      <c r="D3828" s="127" t="n"/>
      <c r="E3828" s="114">
        <f>IF(F3828 &lt;&gt; "",VLOOKUP(F3828,CategoryLookup,2,FALSE), "")</f>
        <v/>
      </c>
      <c r="F3828" s="126" t="n"/>
      <c r="G3828" s="127" t="n"/>
      <c r="H3828" s="127" t="n"/>
      <c r="I3828" s="127" t="n"/>
      <c r="J3828" s="127" t="n"/>
      <c r="K3828" s="127" t="n"/>
      <c r="L3828" s="127" t="n"/>
      <c r="M3828" s="127" t="n"/>
      <c r="N3828" s="120" t="n"/>
      <c r="O3828" s="120" t="n"/>
      <c r="P3828" s="120" t="n"/>
      <c r="Q3828" s="120" t="n"/>
      <c r="R3828" s="121" t="n"/>
      <c r="S3828" s="121" t="n"/>
      <c r="T3828" s="121" t="n"/>
      <c r="U3828" s="121" t="n"/>
      <c r="V3828" s="117">
        <f>IF(P3828="NA","NA",IF(P3828&lt;&gt;"",TEXT(P3828-N3828,"[h].mm"),""))</f>
        <v/>
      </c>
      <c r="W3828" s="118">
        <f>IF(AND(R3828="",S3828=""),"",R3828+S3828)</f>
        <v/>
      </c>
      <c r="X3828" s="116">
        <f>IF(O3828&lt;&gt;"",DATE(YEAR(O3828), MONTH(O3828), DAY(O3828)),"")</f>
        <v/>
      </c>
      <c r="Y3828" s="122" t="n"/>
      <c r="Z3828" s="123" t="n"/>
      <c r="AA3828" s="117">
        <f>IF(F3828="Re-assigned","NA",IF(W3828="","",IF(W3828&gt;=VLOOKUP(D3828,SLAMatrix,3,FALSE),"Yes",IF(W3828&lt;VLOOKUP(D3828,SLAMatrix,2,FALSE),"No","Internal"))))</f>
        <v/>
      </c>
      <c r="AB3828" s="123" t="n"/>
      <c r="AC3828" s="123" t="n"/>
      <c r="AD3828" s="119" t="n"/>
      <c r="AE3828" s="125" t="n"/>
      <c r="AF3828" s="124">
        <f>MONTH(O3828)</f>
        <v/>
      </c>
      <c r="AG3828" s="124">
        <f>VLOOKUP(IFERROR(MID(AE3828,1,(FIND(",",AE3828,1)-1)),AE3828),Facility_Region_Mapping,2,FALSE)</f>
        <v/>
      </c>
      <c r="AH3828" s="124" t="n"/>
      <c r="AI3828" s="124">
        <f>IF(C3828&lt;&gt;"",IF(M3828="ESM User",getInterfaceName($C3828),"NA"),"")</f>
        <v/>
      </c>
      <c r="AJ3828" s="116">
        <f>IF(Q3828&lt;&gt;"",DATE(YEAR(Q3828), MONTH(Q3828), DAY(Q3828)),"")</f>
        <v/>
      </c>
      <c r="AK3828" s="130">
        <f>IF(Q3828&lt;&gt;0,Q3828-N3828,TODAY()-N3828)</f>
        <v/>
      </c>
      <c r="AL3828" s="112">
        <f>IF(F3828="Re-assigned",0,IF(H3828="Closed",0,IF(H3828="Service Restored",0,IF(H3828="",0,1))))</f>
        <v/>
      </c>
      <c r="AM3828" s="124">
        <f>IF(AL3828=0,"",IF(AK3828&gt;20.99,"Aged","Non-Aged"))</f>
        <v/>
      </c>
      <c r="AN3828" s="112">
        <f>IF(Q3828&lt;&gt;"",MONTH(Q3828),"")</f>
        <v/>
      </c>
      <c r="AO3828" s="112">
        <f>IFERROR(VALUE(V3828),0)</f>
        <v/>
      </c>
    </row>
    <row customFormat="1" customHeight="1" ht="29.25" r="3829" s="112" spans="1:41">
      <c r="A3829" s="127" t="n"/>
      <c r="B3829" s="113" t="n"/>
      <c r="C3829" s="127" t="n"/>
      <c r="D3829" s="127" t="n"/>
      <c r="E3829" s="114">
        <f>IF(F3829 &lt;&gt; "",VLOOKUP(F3829,CategoryLookup,2,FALSE), "")</f>
        <v/>
      </c>
      <c r="F3829" s="126" t="n"/>
      <c r="G3829" s="127" t="n"/>
      <c r="H3829" s="127" t="n"/>
      <c r="I3829" s="127" t="n"/>
      <c r="J3829" s="127" t="n"/>
      <c r="K3829" s="127" t="n"/>
      <c r="L3829" s="127" t="n"/>
      <c r="M3829" s="127" t="n"/>
      <c r="N3829" s="120" t="n"/>
      <c r="O3829" s="120" t="n"/>
      <c r="P3829" s="120" t="n"/>
      <c r="Q3829" s="120" t="n"/>
      <c r="R3829" s="121" t="n"/>
      <c r="S3829" s="121" t="n"/>
      <c r="T3829" s="121" t="n"/>
      <c r="U3829" s="121" t="n"/>
      <c r="V3829" s="117">
        <f>IF(P3829="NA","NA",IF(P3829&lt;&gt;"",TEXT(P3829-N3829,"[h].mm"),""))</f>
        <v/>
      </c>
      <c r="W3829" s="118">
        <f>IF(AND(R3829="",S3829=""),"",R3829+S3829)</f>
        <v/>
      </c>
      <c r="X3829" s="116">
        <f>IF(O3829&lt;&gt;"",DATE(YEAR(O3829), MONTH(O3829), DAY(O3829)),"")</f>
        <v/>
      </c>
      <c r="Y3829" s="122" t="n"/>
      <c r="Z3829" s="123" t="n"/>
      <c r="AA3829" s="117">
        <f>IF(F3829="Re-assigned","NA",IF(W3829="","",IF(W3829&gt;=VLOOKUP(D3829,SLAMatrix,3,FALSE),"Yes",IF(W3829&lt;VLOOKUP(D3829,SLAMatrix,2,FALSE),"No","Internal"))))</f>
        <v/>
      </c>
      <c r="AB3829" s="123" t="n"/>
      <c r="AC3829" s="123" t="n"/>
      <c r="AD3829" s="119" t="n"/>
      <c r="AE3829" s="125" t="n"/>
      <c r="AF3829" s="124">
        <f>MONTH(O3829)</f>
        <v/>
      </c>
      <c r="AG3829" s="124">
        <f>VLOOKUP(IFERROR(MID(AE3829,1,(FIND(",",AE3829,1)-1)),AE3829),Facility_Region_Mapping,2,FALSE)</f>
        <v/>
      </c>
      <c r="AH3829" s="124" t="n"/>
      <c r="AI3829" s="124">
        <f>IF(C3829&lt;&gt;"",IF(M3829="ESM User",getInterfaceName($C3829),"NA"),"")</f>
        <v/>
      </c>
      <c r="AJ3829" s="116">
        <f>IF(Q3829&lt;&gt;"",DATE(YEAR(Q3829), MONTH(Q3829), DAY(Q3829)),"")</f>
        <v/>
      </c>
      <c r="AK3829" s="130">
        <f>IF(Q3829&lt;&gt;0,Q3829-N3829,TODAY()-N3829)</f>
        <v/>
      </c>
      <c r="AL3829" s="112">
        <f>IF(F3829="Re-assigned",0,IF(H3829="Closed",0,IF(H3829="Service Restored",0,IF(H3829="",0,1))))</f>
        <v/>
      </c>
      <c r="AM3829" s="124">
        <f>IF(AL3829=0,"",IF(AK3829&gt;20.99,"Aged","Non-Aged"))</f>
        <v/>
      </c>
      <c r="AN3829" s="112">
        <f>IF(Q3829&lt;&gt;"",MONTH(Q3829),"")</f>
        <v/>
      </c>
      <c r="AO3829" s="112">
        <f>IFERROR(VALUE(V3829),0)</f>
        <v/>
      </c>
    </row>
    <row customFormat="1" customHeight="1" ht="29.25" r="3830" s="112" spans="1:41">
      <c r="A3830" s="127" t="n"/>
      <c r="B3830" s="113" t="n"/>
      <c r="C3830" s="127" t="n"/>
      <c r="D3830" s="127" t="n"/>
      <c r="E3830" s="114">
        <f>IF(F3830 &lt;&gt; "",VLOOKUP(F3830,CategoryLookup,2,FALSE), "")</f>
        <v/>
      </c>
      <c r="F3830" s="126" t="n"/>
      <c r="G3830" s="127" t="n"/>
      <c r="H3830" s="127" t="n"/>
      <c r="I3830" s="127" t="n"/>
      <c r="J3830" s="127" t="n"/>
      <c r="K3830" s="127" t="n"/>
      <c r="L3830" s="127" t="n"/>
      <c r="M3830" s="127" t="n"/>
      <c r="N3830" s="120" t="n"/>
      <c r="O3830" s="120" t="n"/>
      <c r="P3830" s="120" t="n"/>
      <c r="Q3830" s="120" t="n"/>
      <c r="R3830" s="121" t="n"/>
      <c r="S3830" s="121" t="n"/>
      <c r="T3830" s="121" t="n"/>
      <c r="U3830" s="121" t="n"/>
      <c r="V3830" s="117">
        <f>IF(P3830="NA","NA",IF(P3830&lt;&gt;"",TEXT(P3830-N3830,"[h].mm"),""))</f>
        <v/>
      </c>
      <c r="W3830" s="118">
        <f>IF(AND(R3830="",S3830=""),"",R3830+S3830)</f>
        <v/>
      </c>
      <c r="X3830" s="116">
        <f>IF(O3830&lt;&gt;"",DATE(YEAR(O3830), MONTH(O3830), DAY(O3830)),"")</f>
        <v/>
      </c>
      <c r="Y3830" s="122" t="n"/>
      <c r="Z3830" s="123" t="n"/>
      <c r="AA3830" s="117">
        <f>IF(F3830="Re-assigned","NA",IF(W3830="","",IF(W3830&gt;=VLOOKUP(D3830,SLAMatrix,3,FALSE),"Yes",IF(W3830&lt;VLOOKUP(D3830,SLAMatrix,2,FALSE),"No","Internal"))))</f>
        <v/>
      </c>
      <c r="AB3830" s="123" t="n"/>
      <c r="AC3830" s="123" t="n"/>
      <c r="AD3830" s="119" t="n"/>
      <c r="AE3830" s="125" t="n"/>
      <c r="AF3830" s="124">
        <f>MONTH(O3830)</f>
        <v/>
      </c>
      <c r="AG3830" s="124">
        <f>VLOOKUP(IFERROR(MID(AE3830,1,(FIND(",",AE3830,1)-1)),AE3830),Facility_Region_Mapping,2,FALSE)</f>
        <v/>
      </c>
      <c r="AH3830" s="124" t="n"/>
      <c r="AI3830" s="124">
        <f>IF(C3830&lt;&gt;"",IF(M3830="ESM User",getInterfaceName($C3830),"NA"),"")</f>
        <v/>
      </c>
      <c r="AJ3830" s="116">
        <f>IF(Q3830&lt;&gt;"",DATE(YEAR(Q3830), MONTH(Q3830), DAY(Q3830)),"")</f>
        <v/>
      </c>
      <c r="AK3830" s="130">
        <f>IF(Q3830&lt;&gt;0,Q3830-N3830,TODAY()-N3830)</f>
        <v/>
      </c>
      <c r="AL3830" s="112">
        <f>IF(F3830="Re-assigned",0,IF(H3830="Closed",0,IF(H3830="Service Restored",0,IF(H3830="",0,1))))</f>
        <v/>
      </c>
      <c r="AM3830" s="124">
        <f>IF(AL3830=0,"",IF(AK3830&gt;20.99,"Aged","Non-Aged"))</f>
        <v/>
      </c>
      <c r="AN3830" s="112">
        <f>IF(Q3830&lt;&gt;"",MONTH(Q3830),"")</f>
        <v/>
      </c>
      <c r="AO3830" s="112">
        <f>IFERROR(VALUE(V3830),0)</f>
        <v/>
      </c>
    </row>
    <row customFormat="1" customHeight="1" ht="29.25" r="3831" s="112" spans="1:41">
      <c r="A3831" s="127" t="n"/>
      <c r="B3831" s="113" t="n"/>
      <c r="C3831" s="127" t="n"/>
      <c r="D3831" s="127" t="n"/>
      <c r="E3831" s="114">
        <f>IF(F3831 &lt;&gt; "",VLOOKUP(F3831,CategoryLookup,2,FALSE), "")</f>
        <v/>
      </c>
      <c r="F3831" s="126" t="n"/>
      <c r="G3831" s="127" t="n"/>
      <c r="H3831" s="127" t="n"/>
      <c r="I3831" s="127" t="n"/>
      <c r="J3831" s="127" t="n"/>
      <c r="K3831" s="127" t="n"/>
      <c r="L3831" s="127" t="n"/>
      <c r="M3831" s="127" t="n"/>
      <c r="N3831" s="120" t="n"/>
      <c r="O3831" s="120" t="n"/>
      <c r="P3831" s="120" t="n"/>
      <c r="Q3831" s="120" t="n"/>
      <c r="R3831" s="121" t="n"/>
      <c r="S3831" s="121" t="n"/>
      <c r="T3831" s="121" t="n"/>
      <c r="U3831" s="121" t="n"/>
      <c r="V3831" s="117">
        <f>IF(P3831="NA","NA",IF(P3831&lt;&gt;"",TEXT(P3831-N3831,"[h].mm"),""))</f>
        <v/>
      </c>
      <c r="W3831" s="118">
        <f>IF(AND(R3831="",S3831=""),"",R3831+S3831)</f>
        <v/>
      </c>
      <c r="X3831" s="116">
        <f>IF(O3831&lt;&gt;"",DATE(YEAR(O3831), MONTH(O3831), DAY(O3831)),"")</f>
        <v/>
      </c>
      <c r="Y3831" s="122" t="n"/>
      <c r="Z3831" s="123" t="n"/>
      <c r="AA3831" s="117">
        <f>IF(F3831="Re-assigned","NA",IF(W3831="","",IF(W3831&gt;=VLOOKUP(D3831,SLAMatrix,3,FALSE),"Yes",IF(W3831&lt;VLOOKUP(D3831,SLAMatrix,2,FALSE),"No","Internal"))))</f>
        <v/>
      </c>
      <c r="AB3831" s="123" t="n"/>
      <c r="AC3831" s="123" t="n"/>
      <c r="AD3831" s="119" t="n"/>
      <c r="AE3831" s="125" t="n"/>
      <c r="AF3831" s="124">
        <f>MONTH(O3831)</f>
        <v/>
      </c>
      <c r="AG3831" s="124">
        <f>VLOOKUP(IFERROR(MID(AE3831,1,(FIND(",",AE3831,1)-1)),AE3831),Facility_Region_Mapping,2,FALSE)</f>
        <v/>
      </c>
      <c r="AH3831" s="124" t="n"/>
      <c r="AI3831" s="124">
        <f>IF(C3831&lt;&gt;"",IF(M3831="ESM User",getInterfaceName($C3831),"NA"),"")</f>
        <v/>
      </c>
      <c r="AJ3831" s="116">
        <f>IF(Q3831&lt;&gt;"",DATE(YEAR(Q3831), MONTH(Q3831), DAY(Q3831)),"")</f>
        <v/>
      </c>
      <c r="AK3831" s="130">
        <f>IF(Q3831&lt;&gt;0,Q3831-N3831,TODAY()-N3831)</f>
        <v/>
      </c>
      <c r="AL3831" s="112">
        <f>IF(F3831="Re-assigned",0,IF(H3831="Closed",0,IF(H3831="Service Restored",0,IF(H3831="",0,1))))</f>
        <v/>
      </c>
      <c r="AM3831" s="124">
        <f>IF(AL3831=0,"",IF(AK3831&gt;20.99,"Aged","Non-Aged"))</f>
        <v/>
      </c>
      <c r="AN3831" s="112">
        <f>IF(Q3831&lt;&gt;"",MONTH(Q3831),"")</f>
        <v/>
      </c>
      <c r="AO3831" s="112">
        <f>IFERROR(VALUE(V3831),0)</f>
        <v/>
      </c>
    </row>
    <row customFormat="1" customHeight="1" ht="29.25" r="3832" s="112" spans="1:41">
      <c r="A3832" s="127" t="n"/>
      <c r="B3832" s="113" t="n"/>
      <c r="C3832" s="127" t="n"/>
      <c r="D3832" s="127" t="n"/>
      <c r="E3832" s="114">
        <f>IF(F3832 &lt;&gt; "",VLOOKUP(F3832,CategoryLookup,2,FALSE), "")</f>
        <v/>
      </c>
      <c r="F3832" s="126" t="n"/>
      <c r="G3832" s="127" t="n"/>
      <c r="H3832" s="127" t="n"/>
      <c r="I3832" s="127" t="n"/>
      <c r="J3832" s="127" t="n"/>
      <c r="K3832" s="127" t="n"/>
      <c r="L3832" s="127" t="n"/>
      <c r="M3832" s="127" t="n"/>
      <c r="N3832" s="120" t="n"/>
      <c r="O3832" s="120" t="n"/>
      <c r="P3832" s="120" t="n"/>
      <c r="Q3832" s="120" t="n"/>
      <c r="R3832" s="121" t="n"/>
      <c r="S3832" s="121" t="n"/>
      <c r="T3832" s="121" t="n"/>
      <c r="U3832" s="121" t="n"/>
      <c r="V3832" s="117">
        <f>IF(P3832="NA","NA",IF(P3832&lt;&gt;"",TEXT(P3832-N3832,"[h].mm"),""))</f>
        <v/>
      </c>
      <c r="W3832" s="118">
        <f>IF(AND(R3832="",S3832=""),"",R3832+S3832)</f>
        <v/>
      </c>
      <c r="X3832" s="116">
        <f>IF(O3832&lt;&gt;"",DATE(YEAR(O3832), MONTH(O3832), DAY(O3832)),"")</f>
        <v/>
      </c>
      <c r="Y3832" s="122" t="n"/>
      <c r="Z3832" s="123" t="n"/>
      <c r="AA3832" s="117">
        <f>IF(F3832="Re-assigned","NA",IF(W3832="","",IF(W3832&gt;=VLOOKUP(D3832,SLAMatrix,3,FALSE),"Yes",IF(W3832&lt;VLOOKUP(D3832,SLAMatrix,2,FALSE),"No","Internal"))))</f>
        <v/>
      </c>
      <c r="AB3832" s="123" t="n"/>
      <c r="AC3832" s="123" t="n"/>
      <c r="AD3832" s="119" t="n"/>
      <c r="AE3832" s="125" t="n"/>
      <c r="AF3832" s="124">
        <f>MONTH(O3832)</f>
        <v/>
      </c>
      <c r="AG3832" s="124">
        <f>VLOOKUP(IFERROR(MID(AE3832,1,(FIND(",",AE3832,1)-1)),AE3832),Facility_Region_Mapping,2,FALSE)</f>
        <v/>
      </c>
      <c r="AH3832" s="124" t="n"/>
      <c r="AI3832" s="124">
        <f>IF(C3832&lt;&gt;"",IF(M3832="ESM User",getInterfaceName($C3832),"NA"),"")</f>
        <v/>
      </c>
      <c r="AJ3832" s="116">
        <f>IF(Q3832&lt;&gt;"",DATE(YEAR(Q3832), MONTH(Q3832), DAY(Q3832)),"")</f>
        <v/>
      </c>
      <c r="AK3832" s="130">
        <f>IF(Q3832&lt;&gt;0,Q3832-N3832,TODAY()-N3832)</f>
        <v/>
      </c>
      <c r="AL3832" s="112">
        <f>IF(F3832="Re-assigned",0,IF(H3832="Closed",0,IF(H3832="Service Restored",0,IF(H3832="",0,1))))</f>
        <v/>
      </c>
      <c r="AM3832" s="124">
        <f>IF(AL3832=0,"",IF(AK3832&gt;20.99,"Aged","Non-Aged"))</f>
        <v/>
      </c>
      <c r="AN3832" s="112">
        <f>IF(Q3832&lt;&gt;"",MONTH(Q3832),"")</f>
        <v/>
      </c>
      <c r="AO3832" s="112">
        <f>IFERROR(VALUE(V3832),0)</f>
        <v/>
      </c>
    </row>
    <row customFormat="1" customHeight="1" ht="29.25" r="3833" s="112" spans="1:41">
      <c r="A3833" s="127" t="n"/>
      <c r="B3833" s="113" t="n"/>
      <c r="C3833" s="127" t="n"/>
      <c r="D3833" s="127" t="n"/>
      <c r="E3833" s="114">
        <f>IF(F3833 &lt;&gt; "",VLOOKUP(F3833,CategoryLookup,2,FALSE), "")</f>
        <v/>
      </c>
      <c r="F3833" s="126" t="n"/>
      <c r="G3833" s="127" t="n"/>
      <c r="H3833" s="127" t="n"/>
      <c r="I3833" s="127" t="n"/>
      <c r="J3833" s="127" t="n"/>
      <c r="K3833" s="127" t="n"/>
      <c r="L3833" s="127" t="n"/>
      <c r="M3833" s="127" t="n"/>
      <c r="N3833" s="120" t="n"/>
      <c r="O3833" s="120" t="n"/>
      <c r="P3833" s="120" t="n"/>
      <c r="Q3833" s="120" t="n"/>
      <c r="R3833" s="121" t="n"/>
      <c r="S3833" s="121" t="n"/>
      <c r="T3833" s="121" t="n"/>
      <c r="U3833" s="121" t="n"/>
      <c r="V3833" s="117">
        <f>IF(P3833="NA","NA",IF(P3833&lt;&gt;"",TEXT(P3833-N3833,"[h].mm"),""))</f>
        <v/>
      </c>
      <c r="W3833" s="118">
        <f>IF(AND(R3833="",S3833=""),"",R3833+S3833)</f>
        <v/>
      </c>
      <c r="X3833" s="116">
        <f>IF(O3833&lt;&gt;"",DATE(YEAR(O3833), MONTH(O3833), DAY(O3833)),"")</f>
        <v/>
      </c>
      <c r="Y3833" s="122" t="n"/>
      <c r="Z3833" s="123" t="n"/>
      <c r="AA3833" s="117">
        <f>IF(F3833="Re-assigned","NA",IF(W3833="","",IF(W3833&gt;=VLOOKUP(D3833,SLAMatrix,3,FALSE),"Yes",IF(W3833&lt;VLOOKUP(D3833,SLAMatrix,2,FALSE),"No","Internal"))))</f>
        <v/>
      </c>
      <c r="AB3833" s="123" t="n"/>
      <c r="AC3833" s="123" t="n"/>
      <c r="AD3833" s="119" t="n"/>
      <c r="AE3833" s="125" t="n"/>
      <c r="AF3833" s="124">
        <f>MONTH(O3833)</f>
        <v/>
      </c>
      <c r="AG3833" s="124">
        <f>VLOOKUP(IFERROR(MID(AE3833,1,(FIND(",",AE3833,1)-1)),AE3833),Facility_Region_Mapping,2,FALSE)</f>
        <v/>
      </c>
      <c r="AH3833" s="124" t="n"/>
      <c r="AI3833" s="124">
        <f>IF(C3833&lt;&gt;"",IF(M3833="ESM User",getInterfaceName($C3833),"NA"),"")</f>
        <v/>
      </c>
      <c r="AJ3833" s="116">
        <f>IF(Q3833&lt;&gt;"",DATE(YEAR(Q3833), MONTH(Q3833), DAY(Q3833)),"")</f>
        <v/>
      </c>
      <c r="AK3833" s="130">
        <f>IF(Q3833&lt;&gt;0,Q3833-N3833,TODAY()-N3833)</f>
        <v/>
      </c>
      <c r="AL3833" s="112">
        <f>IF(F3833="Re-assigned",0,IF(H3833="Closed",0,IF(H3833="Service Restored",0,IF(H3833="",0,1))))</f>
        <v/>
      </c>
      <c r="AM3833" s="124">
        <f>IF(AL3833=0,"",IF(AK3833&gt;20.99,"Aged","Non-Aged"))</f>
        <v/>
      </c>
      <c r="AN3833" s="112">
        <f>IF(Q3833&lt;&gt;"",MONTH(Q3833),"")</f>
        <v/>
      </c>
      <c r="AO3833" s="112">
        <f>IFERROR(VALUE(V3833),0)</f>
        <v/>
      </c>
    </row>
    <row customFormat="1" customHeight="1" ht="29.25" r="3834" s="112" spans="1:41">
      <c r="A3834" s="127" t="n"/>
      <c r="B3834" s="113" t="n"/>
      <c r="C3834" s="127" t="n"/>
      <c r="D3834" s="127" t="n"/>
      <c r="E3834" s="114">
        <f>IF(F3834 &lt;&gt; "",VLOOKUP(F3834,CategoryLookup,2,FALSE), "")</f>
        <v/>
      </c>
      <c r="F3834" s="126" t="n"/>
      <c r="G3834" s="127" t="n"/>
      <c r="H3834" s="127" t="n"/>
      <c r="I3834" s="127" t="n"/>
      <c r="J3834" s="127" t="n"/>
      <c r="K3834" s="127" t="n"/>
      <c r="L3834" s="127" t="n"/>
      <c r="M3834" s="127" t="n"/>
      <c r="N3834" s="120" t="n"/>
      <c r="O3834" s="120" t="n"/>
      <c r="P3834" s="120" t="n"/>
      <c r="Q3834" s="120" t="n"/>
      <c r="R3834" s="121" t="n"/>
      <c r="S3834" s="121" t="n"/>
      <c r="T3834" s="121" t="n"/>
      <c r="U3834" s="121" t="n"/>
      <c r="V3834" s="117">
        <f>IF(P3834="NA","NA",IF(P3834&lt;&gt;"",TEXT(P3834-N3834,"[h].mm"),""))</f>
        <v/>
      </c>
      <c r="W3834" s="118">
        <f>IF(AND(R3834="",S3834=""),"",R3834+S3834)</f>
        <v/>
      </c>
      <c r="X3834" s="116">
        <f>IF(O3834&lt;&gt;"",DATE(YEAR(O3834), MONTH(O3834), DAY(O3834)),"")</f>
        <v/>
      </c>
      <c r="Y3834" s="122" t="n"/>
      <c r="Z3834" s="123" t="n"/>
      <c r="AA3834" s="117">
        <f>IF(F3834="Re-assigned","NA",IF(W3834="","",IF(W3834&gt;=VLOOKUP(D3834,SLAMatrix,3,FALSE),"Yes",IF(W3834&lt;VLOOKUP(D3834,SLAMatrix,2,FALSE),"No","Internal"))))</f>
        <v/>
      </c>
      <c r="AB3834" s="123" t="n"/>
      <c r="AC3834" s="123" t="n"/>
      <c r="AD3834" s="119" t="n"/>
      <c r="AE3834" s="125" t="n"/>
      <c r="AF3834" s="124">
        <f>MONTH(O3834)</f>
        <v/>
      </c>
      <c r="AG3834" s="124">
        <f>VLOOKUP(IFERROR(MID(AE3834,1,(FIND(",",AE3834,1)-1)),AE3834),Facility_Region_Mapping,2,FALSE)</f>
        <v/>
      </c>
      <c r="AH3834" s="124" t="n"/>
      <c r="AI3834" s="124">
        <f>IF(C3834&lt;&gt;"",IF(M3834="ESM User",getInterfaceName($C3834),"NA"),"")</f>
        <v/>
      </c>
      <c r="AJ3834" s="116">
        <f>IF(Q3834&lt;&gt;"",DATE(YEAR(Q3834), MONTH(Q3834), DAY(Q3834)),"")</f>
        <v/>
      </c>
      <c r="AK3834" s="130">
        <f>IF(Q3834&lt;&gt;0,Q3834-N3834,TODAY()-N3834)</f>
        <v/>
      </c>
      <c r="AL3834" s="112">
        <f>IF(F3834="Re-assigned",0,IF(H3834="Closed",0,IF(H3834="Service Restored",0,IF(H3834="",0,1))))</f>
        <v/>
      </c>
      <c r="AM3834" s="124">
        <f>IF(AL3834=0,"",IF(AK3834&gt;20.99,"Aged","Non-Aged"))</f>
        <v/>
      </c>
      <c r="AN3834" s="112">
        <f>IF(Q3834&lt;&gt;"",MONTH(Q3834),"")</f>
        <v/>
      </c>
      <c r="AO3834" s="112">
        <f>IFERROR(VALUE(V3834),0)</f>
        <v/>
      </c>
    </row>
    <row customFormat="1" customHeight="1" ht="29.25" r="3835" s="112" spans="1:41">
      <c r="A3835" s="127" t="n"/>
      <c r="B3835" s="113" t="n"/>
      <c r="C3835" s="127" t="n"/>
      <c r="D3835" s="127" t="n"/>
      <c r="E3835" s="114">
        <f>IF(F3835 &lt;&gt; "",VLOOKUP(F3835,CategoryLookup,2,FALSE), "")</f>
        <v/>
      </c>
      <c r="F3835" s="126" t="n"/>
      <c r="G3835" s="127" t="n"/>
      <c r="H3835" s="127" t="n"/>
      <c r="I3835" s="127" t="n"/>
      <c r="J3835" s="127" t="n"/>
      <c r="K3835" s="127" t="n"/>
      <c r="L3835" s="127" t="n"/>
      <c r="M3835" s="127" t="n"/>
      <c r="N3835" s="120" t="n"/>
      <c r="O3835" s="120" t="n"/>
      <c r="P3835" s="120" t="n"/>
      <c r="Q3835" s="120" t="n"/>
      <c r="R3835" s="121" t="n"/>
      <c r="S3835" s="121" t="n"/>
      <c r="T3835" s="121" t="n"/>
      <c r="U3835" s="121" t="n"/>
      <c r="V3835" s="117">
        <f>IF(P3835="NA","NA",IF(P3835&lt;&gt;"",TEXT(P3835-N3835,"[h].mm"),""))</f>
        <v/>
      </c>
      <c r="W3835" s="118">
        <f>IF(AND(R3835="",S3835=""),"",R3835+S3835)</f>
        <v/>
      </c>
      <c r="X3835" s="116">
        <f>IF(O3835&lt;&gt;"",DATE(YEAR(O3835), MONTH(O3835), DAY(O3835)),"")</f>
        <v/>
      </c>
      <c r="Y3835" s="122" t="n"/>
      <c r="Z3835" s="123" t="n"/>
      <c r="AA3835" s="117">
        <f>IF(F3835="Re-assigned","NA",IF(W3835="","",IF(W3835&gt;=VLOOKUP(D3835,SLAMatrix,3,FALSE),"Yes",IF(W3835&lt;VLOOKUP(D3835,SLAMatrix,2,FALSE),"No","Internal"))))</f>
        <v/>
      </c>
      <c r="AB3835" s="123" t="n"/>
      <c r="AC3835" s="123" t="n"/>
      <c r="AD3835" s="119" t="n"/>
      <c r="AE3835" s="125" t="n"/>
      <c r="AF3835" s="124">
        <f>MONTH(O3835)</f>
        <v/>
      </c>
      <c r="AG3835" s="124">
        <f>VLOOKUP(IFERROR(MID(AE3835,1,(FIND(",",AE3835,1)-1)),AE3835),Facility_Region_Mapping,2,FALSE)</f>
        <v/>
      </c>
      <c r="AH3835" s="124" t="n"/>
      <c r="AI3835" s="124">
        <f>IF(C3835&lt;&gt;"",IF(M3835="ESM User",getInterfaceName($C3835),"NA"),"")</f>
        <v/>
      </c>
      <c r="AJ3835" s="116">
        <f>IF(Q3835&lt;&gt;"",DATE(YEAR(Q3835), MONTH(Q3835), DAY(Q3835)),"")</f>
        <v/>
      </c>
      <c r="AK3835" s="130">
        <f>IF(Q3835&lt;&gt;0,Q3835-N3835,TODAY()-N3835)</f>
        <v/>
      </c>
      <c r="AL3835" s="112">
        <f>IF(F3835="Re-assigned",0,IF(H3835="Closed",0,IF(H3835="Service Restored",0,IF(H3835="",0,1))))</f>
        <v/>
      </c>
      <c r="AM3835" s="124">
        <f>IF(AL3835=0,"",IF(AK3835&gt;20.99,"Aged","Non-Aged"))</f>
        <v/>
      </c>
      <c r="AN3835" s="112">
        <f>IF(Q3835&lt;&gt;"",MONTH(Q3835),"")</f>
        <v/>
      </c>
      <c r="AO3835" s="112">
        <f>IFERROR(VALUE(V3835),0)</f>
        <v/>
      </c>
    </row>
    <row customFormat="1" customHeight="1" ht="29.25" r="3836" s="112" spans="1:41">
      <c r="A3836" s="127" t="n"/>
      <c r="B3836" s="113" t="n"/>
      <c r="C3836" s="127" t="n"/>
      <c r="D3836" s="127" t="n"/>
      <c r="E3836" s="114">
        <f>IF(F3836 &lt;&gt; "",VLOOKUP(F3836,CategoryLookup,2,FALSE), "")</f>
        <v/>
      </c>
      <c r="F3836" s="126" t="n"/>
      <c r="G3836" s="127" t="n"/>
      <c r="H3836" s="127" t="n"/>
      <c r="I3836" s="127" t="n"/>
      <c r="J3836" s="127" t="n"/>
      <c r="K3836" s="127" t="n"/>
      <c r="L3836" s="127" t="n"/>
      <c r="M3836" s="127" t="n"/>
      <c r="N3836" s="120" t="n"/>
      <c r="O3836" s="120" t="n"/>
      <c r="P3836" s="120" t="n"/>
      <c r="Q3836" s="120" t="n"/>
      <c r="R3836" s="121" t="n"/>
      <c r="S3836" s="121" t="n"/>
      <c r="T3836" s="121" t="n"/>
      <c r="U3836" s="121" t="n"/>
      <c r="V3836" s="117">
        <f>IF(P3836="NA","NA",IF(P3836&lt;&gt;"",TEXT(P3836-N3836,"[h].mm"),""))</f>
        <v/>
      </c>
      <c r="W3836" s="118">
        <f>IF(AND(R3836="",S3836=""),"",R3836+S3836)</f>
        <v/>
      </c>
      <c r="X3836" s="116">
        <f>IF(O3836&lt;&gt;"",DATE(YEAR(O3836), MONTH(O3836), DAY(O3836)),"")</f>
        <v/>
      </c>
      <c r="Y3836" s="122" t="n"/>
      <c r="Z3836" s="123" t="n"/>
      <c r="AA3836" s="117">
        <f>IF(F3836="Re-assigned","NA",IF(W3836="","",IF(W3836&gt;=VLOOKUP(D3836,SLAMatrix,3,FALSE),"Yes",IF(W3836&lt;VLOOKUP(D3836,SLAMatrix,2,FALSE),"No","Internal"))))</f>
        <v/>
      </c>
      <c r="AB3836" s="123" t="n"/>
      <c r="AC3836" s="123" t="n"/>
      <c r="AD3836" s="119" t="n"/>
      <c r="AE3836" s="125" t="n"/>
      <c r="AF3836" s="124">
        <f>MONTH(O3836)</f>
        <v/>
      </c>
      <c r="AG3836" s="124">
        <f>VLOOKUP(IFERROR(MID(AE3836,1,(FIND(",",AE3836,1)-1)),AE3836),Facility_Region_Mapping,2,FALSE)</f>
        <v/>
      </c>
      <c r="AH3836" s="124" t="n"/>
      <c r="AI3836" s="124">
        <f>IF(C3836&lt;&gt;"",IF(M3836="ESM User",getInterfaceName($C3836),"NA"),"")</f>
        <v/>
      </c>
      <c r="AJ3836" s="116">
        <f>IF(Q3836&lt;&gt;"",DATE(YEAR(Q3836), MONTH(Q3836), DAY(Q3836)),"")</f>
        <v/>
      </c>
      <c r="AK3836" s="130">
        <f>IF(Q3836&lt;&gt;0,Q3836-N3836,TODAY()-N3836)</f>
        <v/>
      </c>
      <c r="AL3836" s="112">
        <f>IF(F3836="Re-assigned",0,IF(H3836="Closed",0,IF(H3836="Service Restored",0,IF(H3836="",0,1))))</f>
        <v/>
      </c>
      <c r="AM3836" s="124">
        <f>IF(AL3836=0,"",IF(AK3836&gt;20.99,"Aged","Non-Aged"))</f>
        <v/>
      </c>
      <c r="AN3836" s="112">
        <f>IF(Q3836&lt;&gt;"",MONTH(Q3836),"")</f>
        <v/>
      </c>
      <c r="AO3836" s="112">
        <f>IFERROR(VALUE(V3836),0)</f>
        <v/>
      </c>
    </row>
    <row customFormat="1" customHeight="1" ht="29.25" r="3837" s="112" spans="1:41">
      <c r="A3837" s="127" t="n"/>
      <c r="B3837" s="113" t="n"/>
      <c r="C3837" s="127" t="n"/>
      <c r="D3837" s="127" t="n"/>
      <c r="E3837" s="114">
        <f>IF(F3837 &lt;&gt; "",VLOOKUP(F3837,CategoryLookup,2,FALSE), "")</f>
        <v/>
      </c>
      <c r="F3837" s="126" t="n"/>
      <c r="G3837" s="127" t="n"/>
      <c r="H3837" s="127" t="n"/>
      <c r="I3837" s="127" t="n"/>
      <c r="J3837" s="127" t="n"/>
      <c r="K3837" s="127" t="n"/>
      <c r="L3837" s="127" t="n"/>
      <c r="M3837" s="127" t="n"/>
      <c r="N3837" s="120" t="n"/>
      <c r="O3837" s="120" t="n"/>
      <c r="P3837" s="120" t="n"/>
      <c r="Q3837" s="120" t="n"/>
      <c r="R3837" s="121" t="n"/>
      <c r="S3837" s="121" t="n"/>
      <c r="T3837" s="121" t="n"/>
      <c r="U3837" s="121" t="n"/>
      <c r="V3837" s="117">
        <f>IF(P3837="NA","NA",IF(P3837&lt;&gt;"",TEXT(P3837-N3837,"[h].mm"),""))</f>
        <v/>
      </c>
      <c r="W3837" s="118">
        <f>IF(AND(R3837="",S3837=""),"",R3837+S3837)</f>
        <v/>
      </c>
      <c r="X3837" s="116">
        <f>IF(O3837&lt;&gt;"",DATE(YEAR(O3837), MONTH(O3837), DAY(O3837)),"")</f>
        <v/>
      </c>
      <c r="Y3837" s="122" t="n"/>
      <c r="Z3837" s="123" t="n"/>
      <c r="AA3837" s="117">
        <f>IF(F3837="Re-assigned","NA",IF(W3837="","",IF(W3837&gt;=VLOOKUP(D3837,SLAMatrix,3,FALSE),"Yes",IF(W3837&lt;VLOOKUP(D3837,SLAMatrix,2,FALSE),"No","Internal"))))</f>
        <v/>
      </c>
      <c r="AB3837" s="123" t="n"/>
      <c r="AC3837" s="123" t="n"/>
      <c r="AD3837" s="119" t="n"/>
      <c r="AE3837" s="125" t="n"/>
      <c r="AF3837" s="124">
        <f>MONTH(O3837)</f>
        <v/>
      </c>
      <c r="AG3837" s="124">
        <f>VLOOKUP(IFERROR(MID(AE3837,1,(FIND(",",AE3837,1)-1)),AE3837),Facility_Region_Mapping,2,FALSE)</f>
        <v/>
      </c>
      <c r="AH3837" s="124" t="n"/>
      <c r="AI3837" s="124">
        <f>IF(C3837&lt;&gt;"",IF(M3837="ESM User",getInterfaceName($C3837),"NA"),"")</f>
        <v/>
      </c>
      <c r="AJ3837" s="116">
        <f>IF(Q3837&lt;&gt;"",DATE(YEAR(Q3837), MONTH(Q3837), DAY(Q3837)),"")</f>
        <v/>
      </c>
      <c r="AK3837" s="130">
        <f>IF(Q3837&lt;&gt;0,Q3837-N3837,TODAY()-N3837)</f>
        <v/>
      </c>
      <c r="AL3837" s="112">
        <f>IF(F3837="Re-assigned",0,IF(H3837="Closed",0,IF(H3837="Service Restored",0,IF(H3837="",0,1))))</f>
        <v/>
      </c>
      <c r="AM3837" s="124">
        <f>IF(AL3837=0,"",IF(AK3837&gt;20.99,"Aged","Non-Aged"))</f>
        <v/>
      </c>
      <c r="AN3837" s="112">
        <f>IF(Q3837&lt;&gt;"",MONTH(Q3837),"")</f>
        <v/>
      </c>
      <c r="AO3837" s="112">
        <f>IFERROR(VALUE(V3837),0)</f>
        <v/>
      </c>
    </row>
    <row customFormat="1" customHeight="1" ht="29.25" r="3838" s="112" spans="1:41">
      <c r="A3838" s="127" t="n"/>
      <c r="B3838" s="113" t="n"/>
      <c r="C3838" s="127" t="n"/>
      <c r="D3838" s="127" t="n"/>
      <c r="E3838" s="114">
        <f>IF(F3838 &lt;&gt; "",VLOOKUP(F3838,CategoryLookup,2,FALSE), "")</f>
        <v/>
      </c>
      <c r="F3838" s="126" t="n"/>
      <c r="G3838" s="127" t="n"/>
      <c r="H3838" s="127" t="n"/>
      <c r="I3838" s="127" t="n"/>
      <c r="J3838" s="127" t="n"/>
      <c r="K3838" s="127" t="n"/>
      <c r="L3838" s="127" t="n"/>
      <c r="M3838" s="127" t="n"/>
      <c r="N3838" s="120" t="n"/>
      <c r="O3838" s="120" t="n"/>
      <c r="P3838" s="120" t="n"/>
      <c r="Q3838" s="120" t="n"/>
      <c r="R3838" s="121" t="n"/>
      <c r="S3838" s="121" t="n"/>
      <c r="T3838" s="121" t="n"/>
      <c r="U3838" s="121" t="n"/>
      <c r="V3838" s="117">
        <f>IF(P3838="NA","NA",IF(P3838&lt;&gt;"",TEXT(P3838-N3838,"[h].mm"),""))</f>
        <v/>
      </c>
      <c r="W3838" s="118">
        <f>IF(AND(R3838="",S3838=""),"",R3838+S3838)</f>
        <v/>
      </c>
      <c r="X3838" s="116">
        <f>IF(O3838&lt;&gt;"",DATE(YEAR(O3838), MONTH(O3838), DAY(O3838)),"")</f>
        <v/>
      </c>
      <c r="Y3838" s="122" t="n"/>
      <c r="Z3838" s="123" t="n"/>
      <c r="AA3838" s="117">
        <f>IF(F3838="Re-assigned","NA",IF(W3838="","",IF(W3838&gt;=VLOOKUP(D3838,SLAMatrix,3,FALSE),"Yes",IF(W3838&lt;VLOOKUP(D3838,SLAMatrix,2,FALSE),"No","Internal"))))</f>
        <v/>
      </c>
      <c r="AB3838" s="123" t="n"/>
      <c r="AC3838" s="123" t="n"/>
      <c r="AD3838" s="119" t="n"/>
      <c r="AE3838" s="125" t="n"/>
      <c r="AF3838" s="124">
        <f>MONTH(O3838)</f>
        <v/>
      </c>
      <c r="AG3838" s="124">
        <f>VLOOKUP(IFERROR(MID(AE3838,1,(FIND(",",AE3838,1)-1)),AE3838),Facility_Region_Mapping,2,FALSE)</f>
        <v/>
      </c>
      <c r="AH3838" s="124" t="n"/>
      <c r="AI3838" s="124">
        <f>IF(C3838&lt;&gt;"",IF(M3838="ESM User",getInterfaceName($C3838),"NA"),"")</f>
        <v/>
      </c>
      <c r="AJ3838" s="116">
        <f>IF(Q3838&lt;&gt;"",DATE(YEAR(Q3838), MONTH(Q3838), DAY(Q3838)),"")</f>
        <v/>
      </c>
      <c r="AK3838" s="130">
        <f>IF(Q3838&lt;&gt;0,Q3838-N3838,TODAY()-N3838)</f>
        <v/>
      </c>
      <c r="AL3838" s="112">
        <f>IF(F3838="Re-assigned",0,IF(H3838="Closed",0,IF(H3838="Service Restored",0,IF(H3838="",0,1))))</f>
        <v/>
      </c>
      <c r="AM3838" s="124">
        <f>IF(AL3838=0,"",IF(AK3838&gt;20.99,"Aged","Non-Aged"))</f>
        <v/>
      </c>
      <c r="AN3838" s="112">
        <f>IF(Q3838&lt;&gt;"",MONTH(Q3838),"")</f>
        <v/>
      </c>
      <c r="AO3838" s="112">
        <f>IFERROR(VALUE(V3838),0)</f>
        <v/>
      </c>
    </row>
    <row customFormat="1" customHeight="1" ht="29.25" r="3839" s="112" spans="1:41">
      <c r="A3839" s="127" t="n"/>
      <c r="B3839" s="113" t="n"/>
      <c r="C3839" s="127" t="n"/>
      <c r="D3839" s="127" t="n"/>
      <c r="E3839" s="114">
        <f>IF(F3839 &lt;&gt; "",VLOOKUP(F3839,CategoryLookup,2,FALSE), "")</f>
        <v/>
      </c>
      <c r="F3839" s="126" t="n"/>
      <c r="G3839" s="127" t="n"/>
      <c r="H3839" s="127" t="n"/>
      <c r="I3839" s="127" t="n"/>
      <c r="J3839" s="127" t="n"/>
      <c r="K3839" s="127" t="n"/>
      <c r="L3839" s="127" t="n"/>
      <c r="M3839" s="127" t="n"/>
      <c r="N3839" s="120" t="n"/>
      <c r="O3839" s="120" t="n"/>
      <c r="P3839" s="120" t="n"/>
      <c r="Q3839" s="120" t="n"/>
      <c r="R3839" s="121" t="n"/>
      <c r="S3839" s="121" t="n"/>
      <c r="T3839" s="121" t="n"/>
      <c r="U3839" s="121" t="n"/>
      <c r="V3839" s="117">
        <f>IF(P3839="NA","NA",IF(P3839&lt;&gt;"",TEXT(P3839-N3839,"[h].mm"),""))</f>
        <v/>
      </c>
      <c r="W3839" s="118">
        <f>IF(AND(R3839="",S3839=""),"",R3839+S3839)</f>
        <v/>
      </c>
      <c r="X3839" s="116">
        <f>IF(O3839&lt;&gt;"",DATE(YEAR(O3839), MONTH(O3839), DAY(O3839)),"")</f>
        <v/>
      </c>
      <c r="Y3839" s="122" t="n"/>
      <c r="Z3839" s="123" t="n"/>
      <c r="AA3839" s="117">
        <f>IF(F3839="Re-assigned","NA",IF(W3839="","",IF(W3839&gt;=VLOOKUP(D3839,SLAMatrix,3,FALSE),"Yes",IF(W3839&lt;VLOOKUP(D3839,SLAMatrix,2,FALSE),"No","Internal"))))</f>
        <v/>
      </c>
      <c r="AB3839" s="123" t="n"/>
      <c r="AC3839" s="123" t="n"/>
      <c r="AD3839" s="119" t="n"/>
      <c r="AE3839" s="125" t="n"/>
      <c r="AF3839" s="124">
        <f>MONTH(O3839)</f>
        <v/>
      </c>
      <c r="AG3839" s="124">
        <f>VLOOKUP(IFERROR(MID(AE3839,1,(FIND(",",AE3839,1)-1)),AE3839),Facility_Region_Mapping,2,FALSE)</f>
        <v/>
      </c>
      <c r="AH3839" s="124" t="n"/>
      <c r="AI3839" s="124">
        <f>IF(C3839&lt;&gt;"",IF(M3839="ESM User",getInterfaceName($C3839),"NA"),"")</f>
        <v/>
      </c>
      <c r="AJ3839" s="116">
        <f>IF(Q3839&lt;&gt;"",DATE(YEAR(Q3839), MONTH(Q3839), DAY(Q3839)),"")</f>
        <v/>
      </c>
      <c r="AK3839" s="130">
        <f>IF(Q3839&lt;&gt;0,Q3839-N3839,TODAY()-N3839)</f>
        <v/>
      </c>
      <c r="AL3839" s="112">
        <f>IF(F3839="Re-assigned",0,IF(H3839="Closed",0,IF(H3839="Service Restored",0,IF(H3839="",0,1))))</f>
        <v/>
      </c>
      <c r="AM3839" s="124">
        <f>IF(AL3839=0,"",IF(AK3839&gt;20.99,"Aged","Non-Aged"))</f>
        <v/>
      </c>
      <c r="AN3839" s="112">
        <f>IF(Q3839&lt;&gt;"",MONTH(Q3839),"")</f>
        <v/>
      </c>
      <c r="AO3839" s="112">
        <f>IFERROR(VALUE(V3839),0)</f>
        <v/>
      </c>
    </row>
    <row customFormat="1" customHeight="1" ht="29.25" r="3840" s="112" spans="1:41">
      <c r="A3840" s="127" t="n"/>
      <c r="B3840" s="113" t="n"/>
      <c r="C3840" s="127" t="n"/>
      <c r="D3840" s="127" t="n"/>
      <c r="E3840" s="114">
        <f>IF(F3840 &lt;&gt; "",VLOOKUP(F3840,CategoryLookup,2,FALSE), "")</f>
        <v/>
      </c>
      <c r="F3840" s="126" t="n"/>
      <c r="G3840" s="127" t="n"/>
      <c r="H3840" s="127" t="n"/>
      <c r="I3840" s="127" t="n"/>
      <c r="J3840" s="127" t="n"/>
      <c r="K3840" s="127" t="n"/>
      <c r="L3840" s="127" t="n"/>
      <c r="M3840" s="127" t="n"/>
      <c r="N3840" s="120" t="n"/>
      <c r="O3840" s="120" t="n"/>
      <c r="P3840" s="120" t="n"/>
      <c r="Q3840" s="120" t="n"/>
      <c r="R3840" s="121" t="n"/>
      <c r="S3840" s="121" t="n"/>
      <c r="T3840" s="121" t="n"/>
      <c r="U3840" s="121" t="n"/>
      <c r="V3840" s="117">
        <f>IF(P3840="NA","NA",IF(P3840&lt;&gt;"",TEXT(P3840-N3840,"[h].mm"),""))</f>
        <v/>
      </c>
      <c r="W3840" s="118">
        <f>IF(AND(R3840="",S3840=""),"",R3840+S3840)</f>
        <v/>
      </c>
      <c r="X3840" s="116">
        <f>IF(O3840&lt;&gt;"",DATE(YEAR(O3840), MONTH(O3840), DAY(O3840)),"")</f>
        <v/>
      </c>
      <c r="Y3840" s="122" t="n"/>
      <c r="Z3840" s="123" t="n"/>
      <c r="AA3840" s="117">
        <f>IF(F3840="Re-assigned","NA",IF(W3840="","",IF(W3840&gt;=VLOOKUP(D3840,SLAMatrix,3,FALSE),"Yes",IF(W3840&lt;VLOOKUP(D3840,SLAMatrix,2,FALSE),"No","Internal"))))</f>
        <v/>
      </c>
      <c r="AB3840" s="123" t="n"/>
      <c r="AC3840" s="123" t="n"/>
      <c r="AD3840" s="119" t="n"/>
      <c r="AE3840" s="125" t="n"/>
      <c r="AF3840" s="124">
        <f>MONTH(O3840)</f>
        <v/>
      </c>
      <c r="AG3840" s="124">
        <f>VLOOKUP(IFERROR(MID(AE3840,1,(FIND(",",AE3840,1)-1)),AE3840),Facility_Region_Mapping,2,FALSE)</f>
        <v/>
      </c>
      <c r="AH3840" s="124" t="n"/>
      <c r="AI3840" s="124">
        <f>IF(C3840&lt;&gt;"",IF(M3840="ESM User",getInterfaceName($C3840),"NA"),"")</f>
        <v/>
      </c>
      <c r="AJ3840" s="116">
        <f>IF(Q3840&lt;&gt;"",DATE(YEAR(Q3840), MONTH(Q3840), DAY(Q3840)),"")</f>
        <v/>
      </c>
      <c r="AK3840" s="130">
        <f>IF(Q3840&lt;&gt;0,Q3840-N3840,TODAY()-N3840)</f>
        <v/>
      </c>
      <c r="AL3840" s="112">
        <f>IF(F3840="Re-assigned",0,IF(H3840="Closed",0,IF(H3840="Service Restored",0,IF(H3840="",0,1))))</f>
        <v/>
      </c>
      <c r="AM3840" s="124">
        <f>IF(AL3840=0,"",IF(AK3840&gt;20.99,"Aged","Non-Aged"))</f>
        <v/>
      </c>
      <c r="AN3840" s="112">
        <f>IF(Q3840&lt;&gt;"",MONTH(Q3840),"")</f>
        <v/>
      </c>
      <c r="AO3840" s="112">
        <f>IFERROR(VALUE(V3840),0)</f>
        <v/>
      </c>
    </row>
    <row customFormat="1" customHeight="1" ht="29.25" r="3841" s="112" spans="1:41">
      <c r="A3841" s="127" t="n"/>
      <c r="B3841" s="113" t="n"/>
      <c r="C3841" s="127" t="n"/>
      <c r="D3841" s="127" t="n"/>
      <c r="E3841" s="114">
        <f>IF(F3841 &lt;&gt; "",VLOOKUP(F3841,CategoryLookup,2,FALSE), "")</f>
        <v/>
      </c>
      <c r="F3841" s="126" t="n"/>
      <c r="G3841" s="127" t="n"/>
      <c r="H3841" s="127" t="n"/>
      <c r="I3841" s="127" t="n"/>
      <c r="J3841" s="127" t="n"/>
      <c r="K3841" s="127" t="n"/>
      <c r="L3841" s="127" t="n"/>
      <c r="M3841" s="127" t="n"/>
      <c r="N3841" s="120" t="n"/>
      <c r="O3841" s="120" t="n"/>
      <c r="P3841" s="120" t="n"/>
      <c r="Q3841" s="120" t="n"/>
      <c r="R3841" s="121" t="n"/>
      <c r="S3841" s="121" t="n"/>
      <c r="T3841" s="121" t="n"/>
      <c r="U3841" s="121" t="n"/>
      <c r="V3841" s="117">
        <f>IF(P3841="NA","NA",IF(P3841&lt;&gt;"",TEXT(P3841-N3841,"[h].mm"),""))</f>
        <v/>
      </c>
      <c r="W3841" s="118">
        <f>IF(AND(R3841="",S3841=""),"",R3841+S3841)</f>
        <v/>
      </c>
      <c r="X3841" s="116">
        <f>IF(O3841&lt;&gt;"",DATE(YEAR(O3841), MONTH(O3841), DAY(O3841)),"")</f>
        <v/>
      </c>
      <c r="Y3841" s="122" t="n"/>
      <c r="Z3841" s="123" t="n"/>
      <c r="AA3841" s="117">
        <f>IF(F3841="Re-assigned","NA",IF(W3841="","",IF(W3841&gt;=VLOOKUP(D3841,SLAMatrix,3,FALSE),"Yes",IF(W3841&lt;VLOOKUP(D3841,SLAMatrix,2,FALSE),"No","Internal"))))</f>
        <v/>
      </c>
      <c r="AB3841" s="123" t="n"/>
      <c r="AC3841" s="123" t="n"/>
      <c r="AD3841" s="119" t="n"/>
      <c r="AE3841" s="125" t="n"/>
      <c r="AF3841" s="124">
        <f>MONTH(O3841)</f>
        <v/>
      </c>
      <c r="AG3841" s="124">
        <f>VLOOKUP(IFERROR(MID(AE3841,1,(FIND(",",AE3841,1)-1)),AE3841),Facility_Region_Mapping,2,FALSE)</f>
        <v/>
      </c>
      <c r="AH3841" s="124" t="n"/>
      <c r="AI3841" s="124">
        <f>IF(C3841&lt;&gt;"",IF(M3841="ESM User",getInterfaceName($C3841),"NA"),"")</f>
        <v/>
      </c>
      <c r="AJ3841" s="116">
        <f>IF(Q3841&lt;&gt;"",DATE(YEAR(Q3841), MONTH(Q3841), DAY(Q3841)),"")</f>
        <v/>
      </c>
      <c r="AK3841" s="130">
        <f>IF(Q3841&lt;&gt;0,Q3841-N3841,TODAY()-N3841)</f>
        <v/>
      </c>
      <c r="AL3841" s="112">
        <f>IF(F3841="Re-assigned",0,IF(H3841="Closed",0,IF(H3841="Service Restored",0,IF(H3841="",0,1))))</f>
        <v/>
      </c>
      <c r="AM3841" s="124">
        <f>IF(AL3841=0,"",IF(AK3841&gt;20.99,"Aged","Non-Aged"))</f>
        <v/>
      </c>
      <c r="AN3841" s="112">
        <f>IF(Q3841&lt;&gt;"",MONTH(Q3841),"")</f>
        <v/>
      </c>
      <c r="AO3841" s="112">
        <f>IFERROR(VALUE(V3841),0)</f>
        <v/>
      </c>
    </row>
    <row customFormat="1" customHeight="1" ht="29.25" r="3842" s="112" spans="1:41">
      <c r="A3842" s="127" t="n"/>
      <c r="B3842" s="113" t="n"/>
      <c r="C3842" s="127" t="n"/>
      <c r="D3842" s="127" t="n"/>
      <c r="E3842" s="114">
        <f>IF(F3842 &lt;&gt; "",VLOOKUP(F3842,CategoryLookup,2,FALSE), "")</f>
        <v/>
      </c>
      <c r="F3842" s="126" t="n"/>
      <c r="G3842" s="127" t="n"/>
      <c r="H3842" s="127" t="n"/>
      <c r="I3842" s="127" t="n"/>
      <c r="J3842" s="127" t="n"/>
      <c r="K3842" s="127" t="n"/>
      <c r="L3842" s="127" t="n"/>
      <c r="M3842" s="127" t="n"/>
      <c r="N3842" s="120" t="n"/>
      <c r="O3842" s="120" t="n"/>
      <c r="P3842" s="120" t="n"/>
      <c r="Q3842" s="120" t="n"/>
      <c r="R3842" s="121" t="n"/>
      <c r="S3842" s="121" t="n"/>
      <c r="T3842" s="121" t="n"/>
      <c r="U3842" s="121" t="n"/>
      <c r="V3842" s="117">
        <f>IF(P3842="NA","NA",IF(P3842&lt;&gt;"",TEXT(P3842-N3842,"[h].mm"),""))</f>
        <v/>
      </c>
      <c r="W3842" s="118">
        <f>IF(AND(R3842="",S3842=""),"",R3842+S3842)</f>
        <v/>
      </c>
      <c r="X3842" s="116">
        <f>IF(O3842&lt;&gt;"",DATE(YEAR(O3842), MONTH(O3842), DAY(O3842)),"")</f>
        <v/>
      </c>
      <c r="Y3842" s="122" t="n"/>
      <c r="Z3842" s="123" t="n"/>
      <c r="AA3842" s="117">
        <f>IF(F3842="Re-assigned","NA",IF(W3842="","",IF(W3842&gt;=VLOOKUP(D3842,SLAMatrix,3,FALSE),"Yes",IF(W3842&lt;VLOOKUP(D3842,SLAMatrix,2,FALSE),"No","Internal"))))</f>
        <v/>
      </c>
      <c r="AB3842" s="123" t="n"/>
      <c r="AC3842" s="123" t="n"/>
      <c r="AD3842" s="119" t="n"/>
      <c r="AE3842" s="125" t="n"/>
      <c r="AF3842" s="124">
        <f>MONTH(O3842)</f>
        <v/>
      </c>
      <c r="AG3842" s="124">
        <f>VLOOKUP(IFERROR(MID(AE3842,1,(FIND(",",AE3842,1)-1)),AE3842),Facility_Region_Mapping,2,FALSE)</f>
        <v/>
      </c>
      <c r="AH3842" s="124" t="n"/>
      <c r="AI3842" s="124">
        <f>IF(C3842&lt;&gt;"",IF(M3842="ESM User",getInterfaceName($C3842),"NA"),"")</f>
        <v/>
      </c>
      <c r="AJ3842" s="116">
        <f>IF(Q3842&lt;&gt;"",DATE(YEAR(Q3842), MONTH(Q3842), DAY(Q3842)),"")</f>
        <v/>
      </c>
      <c r="AK3842" s="130">
        <f>IF(Q3842&lt;&gt;0,Q3842-N3842,TODAY()-N3842)</f>
        <v/>
      </c>
      <c r="AL3842" s="112">
        <f>IF(F3842="Re-assigned",0,IF(H3842="Closed",0,IF(H3842="Service Restored",0,IF(H3842="",0,1))))</f>
        <v/>
      </c>
      <c r="AM3842" s="124">
        <f>IF(AL3842=0,"",IF(AK3842&gt;20.99,"Aged","Non-Aged"))</f>
        <v/>
      </c>
      <c r="AN3842" s="112">
        <f>IF(Q3842&lt;&gt;"",MONTH(Q3842),"")</f>
        <v/>
      </c>
      <c r="AO3842" s="112">
        <f>IFERROR(VALUE(V3842),0)</f>
        <v/>
      </c>
    </row>
    <row customFormat="1" customHeight="1" ht="29.25" r="3843" s="112" spans="1:41">
      <c r="A3843" s="127" t="n"/>
      <c r="B3843" s="113" t="n"/>
      <c r="C3843" s="127" t="n"/>
      <c r="D3843" s="127" t="n"/>
      <c r="E3843" s="114">
        <f>IF(F3843 &lt;&gt; "",VLOOKUP(F3843,CategoryLookup,2,FALSE), "")</f>
        <v/>
      </c>
      <c r="F3843" s="126" t="n"/>
      <c r="G3843" s="127" t="n"/>
      <c r="H3843" s="127" t="n"/>
      <c r="I3843" s="127" t="n"/>
      <c r="J3843" s="127" t="n"/>
      <c r="K3843" s="127" t="n"/>
      <c r="L3843" s="127" t="n"/>
      <c r="M3843" s="127" t="n"/>
      <c r="N3843" s="120" t="n"/>
      <c r="O3843" s="120" t="n"/>
      <c r="P3843" s="120" t="n"/>
      <c r="Q3843" s="120" t="n"/>
      <c r="R3843" s="121" t="n"/>
      <c r="S3843" s="121" t="n"/>
      <c r="T3843" s="121" t="n"/>
      <c r="U3843" s="121" t="n"/>
      <c r="V3843" s="117">
        <f>IF(P3843="NA","NA",IF(P3843&lt;&gt;"",TEXT(P3843-N3843,"[h].mm"),""))</f>
        <v/>
      </c>
      <c r="W3843" s="118">
        <f>IF(AND(R3843="",S3843=""),"",R3843+S3843)</f>
        <v/>
      </c>
      <c r="X3843" s="116">
        <f>IF(O3843&lt;&gt;"",DATE(YEAR(O3843), MONTH(O3843), DAY(O3843)),"")</f>
        <v/>
      </c>
      <c r="Y3843" s="122" t="n"/>
      <c r="Z3843" s="123" t="n"/>
      <c r="AA3843" s="117">
        <f>IF(F3843="Re-assigned","NA",IF(W3843="","",IF(W3843&gt;=VLOOKUP(D3843,SLAMatrix,3,FALSE),"Yes",IF(W3843&lt;VLOOKUP(D3843,SLAMatrix,2,FALSE),"No","Internal"))))</f>
        <v/>
      </c>
      <c r="AB3843" s="123" t="n"/>
      <c r="AC3843" s="123" t="n"/>
      <c r="AD3843" s="119" t="n"/>
      <c r="AE3843" s="125" t="n"/>
      <c r="AF3843" s="124">
        <f>MONTH(O3843)</f>
        <v/>
      </c>
      <c r="AG3843" s="124">
        <f>VLOOKUP(IFERROR(MID(AE3843,1,(FIND(",",AE3843,1)-1)),AE3843),Facility_Region_Mapping,2,FALSE)</f>
        <v/>
      </c>
      <c r="AH3843" s="124" t="n"/>
      <c r="AI3843" s="124">
        <f>IF(C3843&lt;&gt;"",IF(M3843="ESM User",getInterfaceName($C3843),"NA"),"")</f>
        <v/>
      </c>
      <c r="AJ3843" s="116">
        <f>IF(Q3843&lt;&gt;"",DATE(YEAR(Q3843), MONTH(Q3843), DAY(Q3843)),"")</f>
        <v/>
      </c>
      <c r="AK3843" s="130">
        <f>IF(Q3843&lt;&gt;0,Q3843-N3843,TODAY()-N3843)</f>
        <v/>
      </c>
      <c r="AL3843" s="112">
        <f>IF(F3843="Re-assigned",0,IF(H3843="Closed",0,IF(H3843="Service Restored",0,IF(H3843="",0,1))))</f>
        <v/>
      </c>
      <c r="AM3843" s="124">
        <f>IF(AL3843=0,"",IF(AK3843&gt;20.99,"Aged","Non-Aged"))</f>
        <v/>
      </c>
      <c r="AN3843" s="112">
        <f>IF(Q3843&lt;&gt;"",MONTH(Q3843),"")</f>
        <v/>
      </c>
      <c r="AO3843" s="112">
        <f>IFERROR(VALUE(V3843),0)</f>
        <v/>
      </c>
    </row>
    <row customFormat="1" customHeight="1" ht="29.25" r="3844" s="112" spans="1:41">
      <c r="A3844" s="127" t="n"/>
      <c r="B3844" s="113" t="n"/>
      <c r="C3844" s="127" t="n"/>
      <c r="D3844" s="127" t="n"/>
      <c r="E3844" s="114">
        <f>IF(F3844 &lt;&gt; "",VLOOKUP(F3844,CategoryLookup,2,FALSE), "")</f>
        <v/>
      </c>
      <c r="F3844" s="126" t="n"/>
      <c r="G3844" s="127" t="n"/>
      <c r="H3844" s="127" t="n"/>
      <c r="I3844" s="127" t="n"/>
      <c r="J3844" s="127" t="n"/>
      <c r="K3844" s="127" t="n"/>
      <c r="L3844" s="127" t="n"/>
      <c r="M3844" s="127" t="n"/>
      <c r="N3844" s="120" t="n"/>
      <c r="O3844" s="120" t="n"/>
      <c r="P3844" s="120" t="n"/>
      <c r="Q3844" s="120" t="n"/>
      <c r="R3844" s="121" t="n"/>
      <c r="S3844" s="121" t="n"/>
      <c r="T3844" s="121" t="n"/>
      <c r="U3844" s="121" t="n"/>
      <c r="V3844" s="117">
        <f>IF(P3844="NA","NA",IF(P3844&lt;&gt;"",TEXT(P3844-N3844,"[h].mm"),""))</f>
        <v/>
      </c>
      <c r="W3844" s="118">
        <f>IF(AND(R3844="",S3844=""),"",R3844+S3844)</f>
        <v/>
      </c>
      <c r="X3844" s="116">
        <f>IF(O3844&lt;&gt;"",DATE(YEAR(O3844), MONTH(O3844), DAY(O3844)),"")</f>
        <v/>
      </c>
      <c r="Y3844" s="122" t="n"/>
      <c r="Z3844" s="123" t="n"/>
      <c r="AA3844" s="117">
        <f>IF(F3844="Re-assigned","NA",IF(W3844="","",IF(W3844&gt;=VLOOKUP(D3844,SLAMatrix,3,FALSE),"Yes",IF(W3844&lt;VLOOKUP(D3844,SLAMatrix,2,FALSE),"No","Internal"))))</f>
        <v/>
      </c>
      <c r="AB3844" s="123" t="n"/>
      <c r="AC3844" s="123" t="n"/>
      <c r="AD3844" s="119" t="n"/>
      <c r="AE3844" s="125" t="n"/>
      <c r="AF3844" s="124">
        <f>MONTH(O3844)</f>
        <v/>
      </c>
      <c r="AG3844" s="124">
        <f>VLOOKUP(IFERROR(MID(AE3844,1,(FIND(",",AE3844,1)-1)),AE3844),Facility_Region_Mapping,2,FALSE)</f>
        <v/>
      </c>
      <c r="AH3844" s="124" t="n"/>
      <c r="AI3844" s="124">
        <f>IF(C3844&lt;&gt;"",IF(M3844="ESM User",getInterfaceName($C3844),"NA"),"")</f>
        <v/>
      </c>
      <c r="AJ3844" s="116">
        <f>IF(Q3844&lt;&gt;"",DATE(YEAR(Q3844), MONTH(Q3844), DAY(Q3844)),"")</f>
        <v/>
      </c>
      <c r="AK3844" s="130">
        <f>IF(Q3844&lt;&gt;0,Q3844-N3844,TODAY()-N3844)</f>
        <v/>
      </c>
      <c r="AL3844" s="112">
        <f>IF(F3844="Re-assigned",0,IF(H3844="Closed",0,IF(H3844="Service Restored",0,IF(H3844="",0,1))))</f>
        <v/>
      </c>
      <c r="AM3844" s="124">
        <f>IF(AL3844=0,"",IF(AK3844&gt;20.99,"Aged","Non-Aged"))</f>
        <v/>
      </c>
      <c r="AN3844" s="112">
        <f>IF(Q3844&lt;&gt;"",MONTH(Q3844),"")</f>
        <v/>
      </c>
      <c r="AO3844" s="112">
        <f>IFERROR(VALUE(V3844),0)</f>
        <v/>
      </c>
    </row>
    <row customFormat="1" customHeight="1" ht="29.25" r="3845" s="112" spans="1:41">
      <c r="A3845" s="127" t="n"/>
      <c r="B3845" s="113" t="n"/>
      <c r="C3845" s="127" t="n"/>
      <c r="D3845" s="127" t="n"/>
      <c r="E3845" s="114">
        <f>IF(F3845 &lt;&gt; "",VLOOKUP(F3845,CategoryLookup,2,FALSE), "")</f>
        <v/>
      </c>
      <c r="F3845" s="126" t="n"/>
      <c r="G3845" s="127" t="n"/>
      <c r="H3845" s="127" t="n"/>
      <c r="I3845" s="127" t="n"/>
      <c r="J3845" s="127" t="n"/>
      <c r="K3845" s="127" t="n"/>
      <c r="L3845" s="127" t="n"/>
      <c r="M3845" s="127" t="n"/>
      <c r="N3845" s="120" t="n"/>
      <c r="O3845" s="120" t="n"/>
      <c r="P3845" s="120" t="n"/>
      <c r="Q3845" s="120" t="n"/>
      <c r="R3845" s="121" t="n"/>
      <c r="S3845" s="121" t="n"/>
      <c r="T3845" s="121" t="n"/>
      <c r="U3845" s="121" t="n"/>
      <c r="V3845" s="117">
        <f>IF(P3845="NA","NA",IF(P3845&lt;&gt;"",TEXT(P3845-N3845,"[h].mm"),""))</f>
        <v/>
      </c>
      <c r="W3845" s="118">
        <f>IF(AND(R3845="",S3845=""),"",R3845+S3845)</f>
        <v/>
      </c>
      <c r="X3845" s="116">
        <f>IF(O3845&lt;&gt;"",DATE(YEAR(O3845), MONTH(O3845), DAY(O3845)),"")</f>
        <v/>
      </c>
      <c r="Y3845" s="122" t="n"/>
      <c r="Z3845" s="123" t="n"/>
      <c r="AA3845" s="117">
        <f>IF(F3845="Re-assigned","NA",IF(W3845="","",IF(W3845&gt;=VLOOKUP(D3845,SLAMatrix,3,FALSE),"Yes",IF(W3845&lt;VLOOKUP(D3845,SLAMatrix,2,FALSE),"No","Internal"))))</f>
        <v/>
      </c>
      <c r="AB3845" s="123" t="n"/>
      <c r="AC3845" s="123" t="n"/>
      <c r="AD3845" s="119" t="n"/>
      <c r="AE3845" s="125" t="n"/>
      <c r="AF3845" s="124">
        <f>MONTH(O3845)</f>
        <v/>
      </c>
      <c r="AG3845" s="124">
        <f>VLOOKUP(IFERROR(MID(AE3845,1,(FIND(",",AE3845,1)-1)),AE3845),Facility_Region_Mapping,2,FALSE)</f>
        <v/>
      </c>
      <c r="AH3845" s="124" t="n"/>
      <c r="AI3845" s="124">
        <f>IF(C3845&lt;&gt;"",IF(M3845="ESM User",getInterfaceName($C3845),"NA"),"")</f>
        <v/>
      </c>
      <c r="AJ3845" s="116">
        <f>IF(Q3845&lt;&gt;"",DATE(YEAR(Q3845), MONTH(Q3845), DAY(Q3845)),"")</f>
        <v/>
      </c>
      <c r="AK3845" s="130">
        <f>IF(Q3845&lt;&gt;0,Q3845-N3845,TODAY()-N3845)</f>
        <v/>
      </c>
      <c r="AL3845" s="112">
        <f>IF(F3845="Re-assigned",0,IF(H3845="Closed",0,IF(H3845="Service Restored",0,IF(H3845="",0,1))))</f>
        <v/>
      </c>
      <c r="AM3845" s="124">
        <f>IF(AL3845=0,"",IF(AK3845&gt;20.99,"Aged","Non-Aged"))</f>
        <v/>
      </c>
      <c r="AN3845" s="112">
        <f>IF(Q3845&lt;&gt;"",MONTH(Q3845),"")</f>
        <v/>
      </c>
      <c r="AO3845" s="112">
        <f>IFERROR(VALUE(V3845),0)</f>
        <v/>
      </c>
    </row>
    <row customFormat="1" customHeight="1" ht="29.25" r="3846" s="112" spans="1:41">
      <c r="A3846" s="127" t="n"/>
      <c r="B3846" s="113" t="n"/>
      <c r="C3846" s="127" t="n"/>
      <c r="D3846" s="127" t="n"/>
      <c r="E3846" s="114">
        <f>IF(F3846 &lt;&gt; "",VLOOKUP(F3846,CategoryLookup,2,FALSE), "")</f>
        <v/>
      </c>
      <c r="F3846" s="126" t="n"/>
      <c r="G3846" s="127" t="n"/>
      <c r="H3846" s="127" t="n"/>
      <c r="I3846" s="127" t="n"/>
      <c r="J3846" s="127" t="n"/>
      <c r="K3846" s="127" t="n"/>
      <c r="L3846" s="127" t="n"/>
      <c r="M3846" s="127" t="n"/>
      <c r="N3846" s="120" t="n"/>
      <c r="O3846" s="120" t="n"/>
      <c r="P3846" s="120" t="n"/>
      <c r="Q3846" s="120" t="n"/>
      <c r="R3846" s="121" t="n"/>
      <c r="S3846" s="121" t="n"/>
      <c r="T3846" s="121" t="n"/>
      <c r="U3846" s="121" t="n"/>
      <c r="V3846" s="117">
        <f>IF(P3846="NA","NA",IF(P3846&lt;&gt;"",TEXT(P3846-N3846,"[h].mm"),""))</f>
        <v/>
      </c>
      <c r="W3846" s="118">
        <f>IF(AND(R3846="",S3846=""),"",R3846+S3846)</f>
        <v/>
      </c>
      <c r="X3846" s="116">
        <f>IF(O3846&lt;&gt;"",DATE(YEAR(O3846), MONTH(O3846), DAY(O3846)),"")</f>
        <v/>
      </c>
      <c r="Y3846" s="122" t="n"/>
      <c r="Z3846" s="123" t="n"/>
      <c r="AA3846" s="117">
        <f>IF(F3846="Re-assigned","NA",IF(W3846="","",IF(W3846&gt;=VLOOKUP(D3846,SLAMatrix,3,FALSE),"Yes",IF(W3846&lt;VLOOKUP(D3846,SLAMatrix,2,FALSE),"No","Internal"))))</f>
        <v/>
      </c>
      <c r="AB3846" s="123" t="n"/>
      <c r="AC3846" s="123" t="n"/>
      <c r="AD3846" s="119" t="n"/>
      <c r="AE3846" s="125" t="n"/>
      <c r="AF3846" s="124">
        <f>MONTH(O3846)</f>
        <v/>
      </c>
      <c r="AG3846" s="124">
        <f>VLOOKUP(IFERROR(MID(AE3846,1,(FIND(",",AE3846,1)-1)),AE3846),Facility_Region_Mapping,2,FALSE)</f>
        <v/>
      </c>
      <c r="AH3846" s="124" t="n"/>
      <c r="AI3846" s="124">
        <f>IF(C3846&lt;&gt;"",IF(M3846="ESM User",getInterfaceName($C3846),"NA"),"")</f>
        <v/>
      </c>
      <c r="AJ3846" s="116">
        <f>IF(Q3846&lt;&gt;"",DATE(YEAR(Q3846), MONTH(Q3846), DAY(Q3846)),"")</f>
        <v/>
      </c>
      <c r="AK3846" s="130">
        <f>IF(Q3846&lt;&gt;0,Q3846-N3846,TODAY()-N3846)</f>
        <v/>
      </c>
      <c r="AL3846" s="112">
        <f>IF(F3846="Re-assigned",0,IF(H3846="Closed",0,IF(H3846="Service Restored",0,IF(H3846="",0,1))))</f>
        <v/>
      </c>
      <c r="AM3846" s="124">
        <f>IF(AL3846=0,"",IF(AK3846&gt;20.99,"Aged","Non-Aged"))</f>
        <v/>
      </c>
      <c r="AN3846" s="112">
        <f>IF(Q3846&lt;&gt;"",MONTH(Q3846),"")</f>
        <v/>
      </c>
      <c r="AO3846" s="112">
        <f>IFERROR(VALUE(V3846),0)</f>
        <v/>
      </c>
    </row>
    <row customFormat="1" customHeight="1" ht="29.25" r="3847" s="112" spans="1:41">
      <c r="A3847" s="127" t="n"/>
      <c r="B3847" s="113" t="n"/>
      <c r="C3847" s="127" t="n"/>
      <c r="D3847" s="127" t="n"/>
      <c r="E3847" s="114">
        <f>IF(F3847 &lt;&gt; "",VLOOKUP(F3847,CategoryLookup,2,FALSE), "")</f>
        <v/>
      </c>
      <c r="F3847" s="126" t="n"/>
      <c r="G3847" s="127" t="n"/>
      <c r="H3847" s="127" t="n"/>
      <c r="I3847" s="127" t="n"/>
      <c r="J3847" s="127" t="n"/>
      <c r="K3847" s="127" t="n"/>
      <c r="L3847" s="127" t="n"/>
      <c r="M3847" s="127" t="n"/>
      <c r="N3847" s="120" t="n"/>
      <c r="O3847" s="120" t="n"/>
      <c r="P3847" s="120" t="n"/>
      <c r="Q3847" s="120" t="n"/>
      <c r="R3847" s="121" t="n"/>
      <c r="S3847" s="121" t="n"/>
      <c r="T3847" s="121" t="n"/>
      <c r="U3847" s="121" t="n"/>
      <c r="V3847" s="117">
        <f>IF(P3847="NA","NA",IF(P3847&lt;&gt;"",TEXT(P3847-N3847,"[h].mm"),""))</f>
        <v/>
      </c>
      <c r="W3847" s="118">
        <f>IF(AND(R3847="",S3847=""),"",R3847+S3847)</f>
        <v/>
      </c>
      <c r="X3847" s="116">
        <f>IF(O3847&lt;&gt;"",DATE(YEAR(O3847), MONTH(O3847), DAY(O3847)),"")</f>
        <v/>
      </c>
      <c r="Y3847" s="122" t="n"/>
      <c r="Z3847" s="123" t="n"/>
      <c r="AA3847" s="117">
        <f>IF(F3847="Re-assigned","NA",IF(W3847="","",IF(W3847&gt;=VLOOKUP(D3847,SLAMatrix,3,FALSE),"Yes",IF(W3847&lt;VLOOKUP(D3847,SLAMatrix,2,FALSE),"No","Internal"))))</f>
        <v/>
      </c>
      <c r="AB3847" s="123" t="n"/>
      <c r="AC3847" s="123" t="n"/>
      <c r="AD3847" s="119" t="n"/>
      <c r="AE3847" s="125" t="n"/>
      <c r="AF3847" s="124">
        <f>MONTH(O3847)</f>
        <v/>
      </c>
      <c r="AG3847" s="124">
        <f>VLOOKUP(IFERROR(MID(AE3847,1,(FIND(",",AE3847,1)-1)),AE3847),Facility_Region_Mapping,2,FALSE)</f>
        <v/>
      </c>
      <c r="AH3847" s="124" t="n"/>
      <c r="AI3847" s="124">
        <f>IF(C3847&lt;&gt;"",IF(M3847="ESM User",getInterfaceName($C3847),"NA"),"")</f>
        <v/>
      </c>
      <c r="AJ3847" s="116">
        <f>IF(Q3847&lt;&gt;"",DATE(YEAR(Q3847), MONTH(Q3847), DAY(Q3847)),"")</f>
        <v/>
      </c>
      <c r="AK3847" s="130">
        <f>IF(Q3847&lt;&gt;0,Q3847-N3847,TODAY()-N3847)</f>
        <v/>
      </c>
      <c r="AL3847" s="112">
        <f>IF(F3847="Re-assigned",0,IF(H3847="Closed",0,IF(H3847="Service Restored",0,IF(H3847="",0,1))))</f>
        <v/>
      </c>
      <c r="AM3847" s="124">
        <f>IF(AL3847=0,"",IF(AK3847&gt;20.99,"Aged","Non-Aged"))</f>
        <v/>
      </c>
      <c r="AN3847" s="112">
        <f>IF(Q3847&lt;&gt;"",MONTH(Q3847),"")</f>
        <v/>
      </c>
      <c r="AO3847" s="112">
        <f>IFERROR(VALUE(V3847),0)</f>
        <v/>
      </c>
    </row>
    <row customFormat="1" customHeight="1" ht="29.25" r="3848" s="112" spans="1:41">
      <c r="A3848" s="127" t="n"/>
      <c r="B3848" s="113" t="n"/>
      <c r="C3848" s="127" t="n"/>
      <c r="D3848" s="127" t="n"/>
      <c r="E3848" s="114">
        <f>IF(F3848 &lt;&gt; "",VLOOKUP(F3848,CategoryLookup,2,FALSE), "")</f>
        <v/>
      </c>
      <c r="F3848" s="126" t="n"/>
      <c r="G3848" s="127" t="n"/>
      <c r="H3848" s="127" t="n"/>
      <c r="I3848" s="127" t="n"/>
      <c r="J3848" s="127" t="n"/>
      <c r="K3848" s="127" t="n"/>
      <c r="L3848" s="127" t="n"/>
      <c r="M3848" s="127" t="n"/>
      <c r="N3848" s="120" t="n"/>
      <c r="O3848" s="120" t="n"/>
      <c r="P3848" s="120" t="n"/>
      <c r="Q3848" s="120" t="n"/>
      <c r="R3848" s="121" t="n"/>
      <c r="S3848" s="121" t="n"/>
      <c r="T3848" s="121" t="n"/>
      <c r="U3848" s="121" t="n"/>
      <c r="V3848" s="117">
        <f>IF(P3848="NA","NA",IF(P3848&lt;&gt;"",TEXT(P3848-N3848,"[h].mm"),""))</f>
        <v/>
      </c>
      <c r="W3848" s="118">
        <f>IF(AND(R3848="",S3848=""),"",R3848+S3848)</f>
        <v/>
      </c>
      <c r="X3848" s="116">
        <f>IF(O3848&lt;&gt;"",DATE(YEAR(O3848), MONTH(O3848), DAY(O3848)),"")</f>
        <v/>
      </c>
      <c r="Y3848" s="122" t="n"/>
      <c r="Z3848" s="123" t="n"/>
      <c r="AA3848" s="117">
        <f>IF(F3848="Re-assigned","NA",IF(W3848="","",IF(W3848&gt;=VLOOKUP(D3848,SLAMatrix,3,FALSE),"Yes",IF(W3848&lt;VLOOKUP(D3848,SLAMatrix,2,FALSE),"No","Internal"))))</f>
        <v/>
      </c>
      <c r="AB3848" s="123" t="n"/>
      <c r="AC3848" s="123" t="n"/>
      <c r="AD3848" s="119" t="n"/>
      <c r="AE3848" s="125" t="n"/>
      <c r="AF3848" s="124">
        <f>MONTH(O3848)</f>
        <v/>
      </c>
      <c r="AG3848" s="124">
        <f>VLOOKUP(IFERROR(MID(AE3848,1,(FIND(",",AE3848,1)-1)),AE3848),Facility_Region_Mapping,2,FALSE)</f>
        <v/>
      </c>
      <c r="AH3848" s="124" t="n"/>
      <c r="AI3848" s="124">
        <f>IF(C3848&lt;&gt;"",IF(M3848="ESM User",getInterfaceName($C3848),"NA"),"")</f>
        <v/>
      </c>
      <c r="AJ3848" s="116">
        <f>IF(Q3848&lt;&gt;"",DATE(YEAR(Q3848), MONTH(Q3848), DAY(Q3848)),"")</f>
        <v/>
      </c>
      <c r="AK3848" s="130">
        <f>IF(Q3848&lt;&gt;0,Q3848-N3848,TODAY()-N3848)</f>
        <v/>
      </c>
      <c r="AL3848" s="112">
        <f>IF(F3848="Re-assigned",0,IF(H3848="Closed",0,IF(H3848="Service Restored",0,IF(H3848="",0,1))))</f>
        <v/>
      </c>
      <c r="AM3848" s="124">
        <f>IF(AL3848=0,"",IF(AK3848&gt;20.99,"Aged","Non-Aged"))</f>
        <v/>
      </c>
      <c r="AN3848" s="112">
        <f>IF(Q3848&lt;&gt;"",MONTH(Q3848),"")</f>
        <v/>
      </c>
      <c r="AO3848" s="112">
        <f>IFERROR(VALUE(V3848),0)</f>
        <v/>
      </c>
    </row>
    <row customFormat="1" customHeight="1" ht="29.25" r="3849" s="112" spans="1:41">
      <c r="A3849" s="127" t="n"/>
      <c r="B3849" s="113" t="n"/>
      <c r="C3849" s="127" t="n"/>
      <c r="D3849" s="127" t="n"/>
      <c r="E3849" s="114">
        <f>IF(F3849 &lt;&gt; "",VLOOKUP(F3849,CategoryLookup,2,FALSE), "")</f>
        <v/>
      </c>
      <c r="F3849" s="126" t="n"/>
      <c r="G3849" s="127" t="n"/>
      <c r="H3849" s="127" t="n"/>
      <c r="I3849" s="127" t="n"/>
      <c r="J3849" s="127" t="n"/>
      <c r="K3849" s="127" t="n"/>
      <c r="L3849" s="127" t="n"/>
      <c r="M3849" s="127" t="n"/>
      <c r="N3849" s="120" t="n"/>
      <c r="O3849" s="120" t="n"/>
      <c r="P3849" s="120" t="n"/>
      <c r="Q3849" s="120" t="n"/>
      <c r="R3849" s="121" t="n"/>
      <c r="S3849" s="121" t="n"/>
      <c r="T3849" s="121" t="n"/>
      <c r="U3849" s="121" t="n"/>
      <c r="V3849" s="117">
        <f>IF(P3849="NA","NA",IF(P3849&lt;&gt;"",TEXT(P3849-N3849,"[h].mm"),""))</f>
        <v/>
      </c>
      <c r="W3849" s="118">
        <f>IF(AND(R3849="",S3849=""),"",R3849+S3849)</f>
        <v/>
      </c>
      <c r="X3849" s="116">
        <f>IF(O3849&lt;&gt;"",DATE(YEAR(O3849), MONTH(O3849), DAY(O3849)),"")</f>
        <v/>
      </c>
      <c r="Y3849" s="122" t="n"/>
      <c r="Z3849" s="123" t="n"/>
      <c r="AA3849" s="117">
        <f>IF(F3849="Re-assigned","NA",IF(W3849="","",IF(W3849&gt;=VLOOKUP(D3849,SLAMatrix,3,FALSE),"Yes",IF(W3849&lt;VLOOKUP(D3849,SLAMatrix,2,FALSE),"No","Internal"))))</f>
        <v/>
      </c>
      <c r="AB3849" s="123" t="n"/>
      <c r="AC3849" s="123" t="n"/>
      <c r="AD3849" s="119" t="n"/>
      <c r="AE3849" s="125" t="n"/>
      <c r="AF3849" s="124">
        <f>MONTH(O3849)</f>
        <v/>
      </c>
      <c r="AG3849" s="124">
        <f>VLOOKUP(IFERROR(MID(AE3849,1,(FIND(",",AE3849,1)-1)),AE3849),Facility_Region_Mapping,2,FALSE)</f>
        <v/>
      </c>
      <c r="AH3849" s="124" t="n"/>
      <c r="AI3849" s="124">
        <f>IF(C3849&lt;&gt;"",IF(M3849="ESM User",getInterfaceName($C3849),"NA"),"")</f>
        <v/>
      </c>
      <c r="AJ3849" s="116">
        <f>IF(Q3849&lt;&gt;"",DATE(YEAR(Q3849), MONTH(Q3849), DAY(Q3849)),"")</f>
        <v/>
      </c>
      <c r="AK3849" s="130">
        <f>IF(Q3849&lt;&gt;0,Q3849-N3849,TODAY()-N3849)</f>
        <v/>
      </c>
      <c r="AL3849" s="112">
        <f>IF(F3849="Re-assigned",0,IF(H3849="Closed",0,IF(H3849="Service Restored",0,IF(H3849="",0,1))))</f>
        <v/>
      </c>
      <c r="AM3849" s="124">
        <f>IF(AL3849=0,"",IF(AK3849&gt;20.99,"Aged","Non-Aged"))</f>
        <v/>
      </c>
      <c r="AN3849" s="112">
        <f>IF(Q3849&lt;&gt;"",MONTH(Q3849),"")</f>
        <v/>
      </c>
      <c r="AO3849" s="112">
        <f>IFERROR(VALUE(V3849),0)</f>
        <v/>
      </c>
    </row>
    <row customFormat="1" customHeight="1" ht="29.25" r="3850" s="112" spans="1:41">
      <c r="A3850" s="127" t="n"/>
      <c r="B3850" s="113" t="n"/>
      <c r="C3850" s="127" t="n"/>
      <c r="D3850" s="127" t="n"/>
      <c r="E3850" s="114">
        <f>IF(F3850 &lt;&gt; "",VLOOKUP(F3850,CategoryLookup,2,FALSE), "")</f>
        <v/>
      </c>
      <c r="F3850" s="126" t="n"/>
      <c r="G3850" s="127" t="n"/>
      <c r="H3850" s="127" t="n"/>
      <c r="I3850" s="127" t="n"/>
      <c r="J3850" s="127" t="n"/>
      <c r="K3850" s="127" t="n"/>
      <c r="L3850" s="127" t="n"/>
      <c r="M3850" s="127" t="n"/>
      <c r="N3850" s="120" t="n"/>
      <c r="O3850" s="120" t="n"/>
      <c r="P3850" s="120" t="n"/>
      <c r="Q3850" s="120" t="n"/>
      <c r="R3850" s="121" t="n"/>
      <c r="S3850" s="121" t="n"/>
      <c r="T3850" s="121" t="n"/>
      <c r="U3850" s="121" t="n"/>
      <c r="V3850" s="117">
        <f>IF(P3850="NA","NA",IF(P3850&lt;&gt;"",TEXT(P3850-N3850,"[h].mm"),""))</f>
        <v/>
      </c>
      <c r="W3850" s="118">
        <f>IF(AND(R3850="",S3850=""),"",R3850+S3850)</f>
        <v/>
      </c>
      <c r="X3850" s="116">
        <f>IF(O3850&lt;&gt;"",DATE(YEAR(O3850), MONTH(O3850), DAY(O3850)),"")</f>
        <v/>
      </c>
      <c r="Y3850" s="122" t="n"/>
      <c r="Z3850" s="123" t="n"/>
      <c r="AA3850" s="117">
        <f>IF(F3850="Re-assigned","NA",IF(W3850="","",IF(W3850&gt;=VLOOKUP(D3850,SLAMatrix,3,FALSE),"Yes",IF(W3850&lt;VLOOKUP(D3850,SLAMatrix,2,FALSE),"No","Internal"))))</f>
        <v/>
      </c>
      <c r="AB3850" s="123" t="n"/>
      <c r="AC3850" s="123" t="n"/>
      <c r="AD3850" s="119" t="n"/>
      <c r="AE3850" s="125" t="n"/>
      <c r="AF3850" s="124">
        <f>MONTH(O3850)</f>
        <v/>
      </c>
      <c r="AG3850" s="124">
        <f>VLOOKUP(IFERROR(MID(AE3850,1,(FIND(",",AE3850,1)-1)),AE3850),Facility_Region_Mapping,2,FALSE)</f>
        <v/>
      </c>
      <c r="AH3850" s="124" t="n"/>
      <c r="AI3850" s="124">
        <f>IF(C3850&lt;&gt;"",IF(M3850="ESM User",getInterfaceName($C3850),"NA"),"")</f>
        <v/>
      </c>
      <c r="AJ3850" s="116">
        <f>IF(Q3850&lt;&gt;"",DATE(YEAR(Q3850), MONTH(Q3850), DAY(Q3850)),"")</f>
        <v/>
      </c>
      <c r="AK3850" s="130">
        <f>IF(Q3850&lt;&gt;0,Q3850-N3850,TODAY()-N3850)</f>
        <v/>
      </c>
      <c r="AL3850" s="112">
        <f>IF(F3850="Re-assigned",0,IF(H3850="Closed",0,IF(H3850="Service Restored",0,IF(H3850="",0,1))))</f>
        <v/>
      </c>
      <c r="AM3850" s="124">
        <f>IF(AL3850=0,"",IF(AK3850&gt;20.99,"Aged","Non-Aged"))</f>
        <v/>
      </c>
      <c r="AN3850" s="112">
        <f>IF(Q3850&lt;&gt;"",MONTH(Q3850),"")</f>
        <v/>
      </c>
      <c r="AO3850" s="112">
        <f>IFERROR(VALUE(V3850),0)</f>
        <v/>
      </c>
    </row>
    <row customFormat="1" customHeight="1" ht="29.25" r="3851" s="112" spans="1:41">
      <c r="A3851" s="127" t="n"/>
      <c r="B3851" s="113" t="n"/>
      <c r="C3851" s="127" t="n"/>
      <c r="D3851" s="127" t="n"/>
      <c r="E3851" s="114">
        <f>IF(F3851 &lt;&gt; "",VLOOKUP(F3851,CategoryLookup,2,FALSE), "")</f>
        <v/>
      </c>
      <c r="F3851" s="126" t="n"/>
      <c r="G3851" s="127" t="n"/>
      <c r="H3851" s="127" t="n"/>
      <c r="I3851" s="127" t="n"/>
      <c r="J3851" s="127" t="n"/>
      <c r="K3851" s="127" t="n"/>
      <c r="L3851" s="127" t="n"/>
      <c r="M3851" s="127" t="n"/>
      <c r="N3851" s="120" t="n"/>
      <c r="O3851" s="120" t="n"/>
      <c r="P3851" s="120" t="n"/>
      <c r="Q3851" s="120" t="n"/>
      <c r="R3851" s="121" t="n"/>
      <c r="S3851" s="121" t="n"/>
      <c r="T3851" s="121" t="n"/>
      <c r="U3851" s="121" t="n"/>
      <c r="V3851" s="117">
        <f>IF(P3851="NA","NA",IF(P3851&lt;&gt;"",TEXT(P3851-N3851,"[h].mm"),""))</f>
        <v/>
      </c>
      <c r="W3851" s="118">
        <f>IF(AND(R3851="",S3851=""),"",R3851+S3851)</f>
        <v/>
      </c>
      <c r="X3851" s="116">
        <f>IF(O3851&lt;&gt;"",DATE(YEAR(O3851), MONTH(O3851), DAY(O3851)),"")</f>
        <v/>
      </c>
      <c r="Y3851" s="122" t="n"/>
      <c r="Z3851" s="123" t="n"/>
      <c r="AA3851" s="117">
        <f>IF(F3851="Re-assigned","NA",IF(W3851="","",IF(W3851&gt;=VLOOKUP(D3851,SLAMatrix,3,FALSE),"Yes",IF(W3851&lt;VLOOKUP(D3851,SLAMatrix,2,FALSE),"No","Internal"))))</f>
        <v/>
      </c>
      <c r="AB3851" s="123" t="n"/>
      <c r="AC3851" s="123" t="n"/>
      <c r="AD3851" s="119" t="n"/>
      <c r="AE3851" s="125" t="n"/>
      <c r="AF3851" s="124">
        <f>MONTH(O3851)</f>
        <v/>
      </c>
      <c r="AG3851" s="124">
        <f>VLOOKUP(IFERROR(MID(AE3851,1,(FIND(",",AE3851,1)-1)),AE3851),Facility_Region_Mapping,2,FALSE)</f>
        <v/>
      </c>
      <c r="AH3851" s="124" t="n"/>
      <c r="AI3851" s="124">
        <f>IF(C3851&lt;&gt;"",IF(M3851="ESM User",getInterfaceName($C3851),"NA"),"")</f>
        <v/>
      </c>
      <c r="AJ3851" s="116">
        <f>IF(Q3851&lt;&gt;"",DATE(YEAR(Q3851), MONTH(Q3851), DAY(Q3851)),"")</f>
        <v/>
      </c>
      <c r="AK3851" s="130">
        <f>IF(Q3851&lt;&gt;0,Q3851-N3851,TODAY()-N3851)</f>
        <v/>
      </c>
      <c r="AL3851" s="112">
        <f>IF(F3851="Re-assigned",0,IF(H3851="Closed",0,IF(H3851="Service Restored",0,IF(H3851="",0,1))))</f>
        <v/>
      </c>
      <c r="AM3851" s="124">
        <f>IF(AL3851=0,"",IF(AK3851&gt;20.99,"Aged","Non-Aged"))</f>
        <v/>
      </c>
      <c r="AN3851" s="112">
        <f>IF(Q3851&lt;&gt;"",MONTH(Q3851),"")</f>
        <v/>
      </c>
      <c r="AO3851" s="112">
        <f>IFERROR(VALUE(V3851),0)</f>
        <v/>
      </c>
    </row>
    <row customFormat="1" customHeight="1" ht="29.25" r="3852" s="112" spans="1:41">
      <c r="A3852" s="127" t="n"/>
      <c r="B3852" s="113" t="n"/>
      <c r="C3852" s="127" t="n"/>
      <c r="D3852" s="127" t="n"/>
      <c r="E3852" s="114">
        <f>IF(F3852 &lt;&gt; "",VLOOKUP(F3852,CategoryLookup,2,FALSE), "")</f>
        <v/>
      </c>
      <c r="F3852" s="126" t="n"/>
      <c r="G3852" s="127" t="n"/>
      <c r="H3852" s="127" t="n"/>
      <c r="I3852" s="127" t="n"/>
      <c r="J3852" s="127" t="n"/>
      <c r="K3852" s="127" t="n"/>
      <c r="L3852" s="127" t="n"/>
      <c r="M3852" s="127" t="n"/>
      <c r="N3852" s="120" t="n"/>
      <c r="O3852" s="120" t="n"/>
      <c r="P3852" s="120" t="n"/>
      <c r="Q3852" s="120" t="n"/>
      <c r="R3852" s="121" t="n"/>
      <c r="S3852" s="121" t="n"/>
      <c r="T3852" s="121" t="n"/>
      <c r="U3852" s="121" t="n"/>
      <c r="V3852" s="117">
        <f>IF(P3852="NA","NA",IF(P3852&lt;&gt;"",TEXT(P3852-N3852,"[h].mm"),""))</f>
        <v/>
      </c>
      <c r="W3852" s="118">
        <f>IF(AND(R3852="",S3852=""),"",R3852+S3852)</f>
        <v/>
      </c>
      <c r="X3852" s="116">
        <f>IF(O3852&lt;&gt;"",DATE(YEAR(O3852), MONTH(O3852), DAY(O3852)),"")</f>
        <v/>
      </c>
      <c r="Y3852" s="122" t="n"/>
      <c r="Z3852" s="123" t="n"/>
      <c r="AA3852" s="117">
        <f>IF(F3852="Re-assigned","NA",IF(W3852="","",IF(W3852&gt;=VLOOKUP(D3852,SLAMatrix,3,FALSE),"Yes",IF(W3852&lt;VLOOKUP(D3852,SLAMatrix,2,FALSE),"No","Internal"))))</f>
        <v/>
      </c>
      <c r="AB3852" s="123" t="n"/>
      <c r="AC3852" s="123" t="n"/>
      <c r="AD3852" s="119" t="n"/>
      <c r="AE3852" s="125" t="n"/>
      <c r="AF3852" s="124">
        <f>MONTH(O3852)</f>
        <v/>
      </c>
      <c r="AG3852" s="124">
        <f>VLOOKUP(IFERROR(MID(AE3852,1,(FIND(",",AE3852,1)-1)),AE3852),Facility_Region_Mapping,2,FALSE)</f>
        <v/>
      </c>
      <c r="AH3852" s="124" t="n"/>
      <c r="AI3852" s="124">
        <f>IF(C3852&lt;&gt;"",IF(M3852="ESM User",getInterfaceName($C3852),"NA"),"")</f>
        <v/>
      </c>
      <c r="AJ3852" s="116">
        <f>IF(Q3852&lt;&gt;"",DATE(YEAR(Q3852), MONTH(Q3852), DAY(Q3852)),"")</f>
        <v/>
      </c>
      <c r="AK3852" s="130">
        <f>IF(Q3852&lt;&gt;0,Q3852-N3852,TODAY()-N3852)</f>
        <v/>
      </c>
      <c r="AL3852" s="112">
        <f>IF(F3852="Re-assigned",0,IF(H3852="Closed",0,IF(H3852="Service Restored",0,IF(H3852="",0,1))))</f>
        <v/>
      </c>
      <c r="AM3852" s="124">
        <f>IF(AL3852=0,"",IF(AK3852&gt;20.99,"Aged","Non-Aged"))</f>
        <v/>
      </c>
      <c r="AN3852" s="112">
        <f>IF(Q3852&lt;&gt;"",MONTH(Q3852),"")</f>
        <v/>
      </c>
      <c r="AO3852" s="112">
        <f>IFERROR(VALUE(V3852),0)</f>
        <v/>
      </c>
    </row>
    <row customFormat="1" customHeight="1" ht="29.25" r="3853" s="112" spans="1:41">
      <c r="A3853" s="127" t="n"/>
      <c r="B3853" s="113" t="n"/>
      <c r="C3853" s="127" t="n"/>
      <c r="D3853" s="127" t="n"/>
      <c r="E3853" s="114">
        <f>IF(F3853 &lt;&gt; "",VLOOKUP(F3853,CategoryLookup,2,FALSE), "")</f>
        <v/>
      </c>
      <c r="F3853" s="126" t="n"/>
      <c r="G3853" s="127" t="n"/>
      <c r="H3853" s="127" t="n"/>
      <c r="I3853" s="127" t="n"/>
      <c r="J3853" s="127" t="n"/>
      <c r="K3853" s="127" t="n"/>
      <c r="L3853" s="127" t="n"/>
      <c r="M3853" s="127" t="n"/>
      <c r="N3853" s="120" t="n"/>
      <c r="O3853" s="120" t="n"/>
      <c r="P3853" s="120" t="n"/>
      <c r="Q3853" s="120" t="n"/>
      <c r="R3853" s="121" t="n"/>
      <c r="S3853" s="121" t="n"/>
      <c r="T3853" s="121" t="n"/>
      <c r="U3853" s="121" t="n"/>
      <c r="V3853" s="117">
        <f>IF(P3853="NA","NA",IF(P3853&lt;&gt;"",TEXT(P3853-N3853,"[h].mm"),""))</f>
        <v/>
      </c>
      <c r="W3853" s="118">
        <f>IF(AND(R3853="",S3853=""),"",R3853+S3853)</f>
        <v/>
      </c>
      <c r="X3853" s="116">
        <f>IF(O3853&lt;&gt;"",DATE(YEAR(O3853), MONTH(O3853), DAY(O3853)),"")</f>
        <v/>
      </c>
      <c r="Y3853" s="122" t="n"/>
      <c r="Z3853" s="123" t="n"/>
      <c r="AA3853" s="117">
        <f>IF(F3853="Re-assigned","NA",IF(W3853="","",IF(W3853&gt;=VLOOKUP(D3853,SLAMatrix,3,FALSE),"Yes",IF(W3853&lt;VLOOKUP(D3853,SLAMatrix,2,FALSE),"No","Internal"))))</f>
        <v/>
      </c>
      <c r="AB3853" s="123" t="n"/>
      <c r="AC3853" s="123" t="n"/>
      <c r="AD3853" s="119" t="n"/>
      <c r="AE3853" s="125" t="n"/>
      <c r="AF3853" s="124">
        <f>MONTH(O3853)</f>
        <v/>
      </c>
      <c r="AG3853" s="124">
        <f>VLOOKUP(IFERROR(MID(AE3853,1,(FIND(",",AE3853,1)-1)),AE3853),Facility_Region_Mapping,2,FALSE)</f>
        <v/>
      </c>
      <c r="AH3853" s="124" t="n"/>
      <c r="AI3853" s="124">
        <f>IF(C3853&lt;&gt;"",IF(M3853="ESM User",getInterfaceName($C3853),"NA"),"")</f>
        <v/>
      </c>
      <c r="AJ3853" s="116">
        <f>IF(Q3853&lt;&gt;"",DATE(YEAR(Q3853), MONTH(Q3853), DAY(Q3853)),"")</f>
        <v/>
      </c>
      <c r="AK3853" s="130">
        <f>IF(Q3853&lt;&gt;0,Q3853-N3853,TODAY()-N3853)</f>
        <v/>
      </c>
      <c r="AL3853" s="112">
        <f>IF(F3853="Re-assigned",0,IF(H3853="Closed",0,IF(H3853="Service Restored",0,IF(H3853="",0,1))))</f>
        <v/>
      </c>
      <c r="AM3853" s="124">
        <f>IF(AL3853=0,"",IF(AK3853&gt;20.99,"Aged","Non-Aged"))</f>
        <v/>
      </c>
      <c r="AN3853" s="112">
        <f>IF(Q3853&lt;&gt;"",MONTH(Q3853),"")</f>
        <v/>
      </c>
      <c r="AO3853" s="112">
        <f>IFERROR(VALUE(V3853),0)</f>
        <v/>
      </c>
    </row>
    <row customFormat="1" customHeight="1" ht="29.25" r="3854" s="112" spans="1:41">
      <c r="A3854" s="127" t="n"/>
      <c r="B3854" s="113" t="n"/>
      <c r="C3854" s="127" t="n"/>
      <c r="D3854" s="127" t="n"/>
      <c r="E3854" s="114">
        <f>IF(F3854 &lt;&gt; "",VLOOKUP(F3854,CategoryLookup,2,FALSE), "")</f>
        <v/>
      </c>
      <c r="F3854" s="126" t="n"/>
      <c r="G3854" s="127" t="n"/>
      <c r="H3854" s="127" t="n"/>
      <c r="I3854" s="127" t="n"/>
      <c r="J3854" s="127" t="n"/>
      <c r="K3854" s="127" t="n"/>
      <c r="L3854" s="127" t="n"/>
      <c r="M3854" s="127" t="n"/>
      <c r="N3854" s="120" t="n"/>
      <c r="O3854" s="120" t="n"/>
      <c r="P3854" s="120" t="n"/>
      <c r="Q3854" s="120" t="n"/>
      <c r="R3854" s="121" t="n"/>
      <c r="S3854" s="121" t="n"/>
      <c r="T3854" s="121" t="n"/>
      <c r="U3854" s="121" t="n"/>
      <c r="V3854" s="117">
        <f>IF(P3854="NA","NA",IF(P3854&lt;&gt;"",TEXT(P3854-N3854,"[h].mm"),""))</f>
        <v/>
      </c>
      <c r="W3854" s="118">
        <f>IF(AND(R3854="",S3854=""),"",R3854+S3854)</f>
        <v/>
      </c>
      <c r="X3854" s="116">
        <f>IF(O3854&lt;&gt;"",DATE(YEAR(O3854), MONTH(O3854), DAY(O3854)),"")</f>
        <v/>
      </c>
      <c r="Y3854" s="122" t="n"/>
      <c r="Z3854" s="123" t="n"/>
      <c r="AA3854" s="117">
        <f>IF(F3854="Re-assigned","NA",IF(W3854="","",IF(W3854&gt;=VLOOKUP(D3854,SLAMatrix,3,FALSE),"Yes",IF(W3854&lt;VLOOKUP(D3854,SLAMatrix,2,FALSE),"No","Internal"))))</f>
        <v/>
      </c>
      <c r="AB3854" s="123" t="n"/>
      <c r="AC3854" s="123" t="n"/>
      <c r="AD3854" s="119" t="n"/>
      <c r="AE3854" s="125" t="n"/>
      <c r="AF3854" s="124">
        <f>MONTH(O3854)</f>
        <v/>
      </c>
      <c r="AG3854" s="124">
        <f>VLOOKUP(IFERROR(MID(AE3854,1,(FIND(",",AE3854,1)-1)),AE3854),Facility_Region_Mapping,2,FALSE)</f>
        <v/>
      </c>
      <c r="AH3854" s="124" t="n"/>
      <c r="AI3854" s="124">
        <f>IF(C3854&lt;&gt;"",IF(M3854="ESM User",getInterfaceName($C3854),"NA"),"")</f>
        <v/>
      </c>
      <c r="AJ3854" s="116">
        <f>IF(Q3854&lt;&gt;"",DATE(YEAR(Q3854), MONTH(Q3854), DAY(Q3854)),"")</f>
        <v/>
      </c>
      <c r="AK3854" s="130">
        <f>IF(Q3854&lt;&gt;0,Q3854-N3854,TODAY()-N3854)</f>
        <v/>
      </c>
      <c r="AL3854" s="112">
        <f>IF(F3854="Re-assigned",0,IF(H3854="Closed",0,IF(H3854="Service Restored",0,IF(H3854="",0,1))))</f>
        <v/>
      </c>
      <c r="AM3854" s="124">
        <f>IF(AL3854=0,"",IF(AK3854&gt;20.99,"Aged","Non-Aged"))</f>
        <v/>
      </c>
      <c r="AN3854" s="112">
        <f>IF(Q3854&lt;&gt;"",MONTH(Q3854),"")</f>
        <v/>
      </c>
      <c r="AO3854" s="112">
        <f>IFERROR(VALUE(V3854),0)</f>
        <v/>
      </c>
    </row>
    <row customFormat="1" customHeight="1" ht="29.25" r="3855" s="112" spans="1:41">
      <c r="A3855" s="127" t="n"/>
      <c r="B3855" s="113" t="n"/>
      <c r="C3855" s="127" t="n"/>
      <c r="D3855" s="127" t="n"/>
      <c r="E3855" s="114">
        <f>IF(F3855 &lt;&gt; "",VLOOKUP(F3855,CategoryLookup,2,FALSE), "")</f>
        <v/>
      </c>
      <c r="F3855" s="126" t="n"/>
      <c r="G3855" s="127" t="n"/>
      <c r="H3855" s="127" t="n"/>
      <c r="I3855" s="127" t="n"/>
      <c r="J3855" s="127" t="n"/>
      <c r="K3855" s="127" t="n"/>
      <c r="L3855" s="127" t="n"/>
      <c r="M3855" s="127" t="n"/>
      <c r="N3855" s="120" t="n"/>
      <c r="O3855" s="120" t="n"/>
      <c r="P3855" s="120" t="n"/>
      <c r="Q3855" s="120" t="n"/>
      <c r="R3855" s="121" t="n"/>
      <c r="S3855" s="121" t="n"/>
      <c r="T3855" s="121" t="n"/>
      <c r="U3855" s="121" t="n"/>
      <c r="V3855" s="117">
        <f>IF(P3855="NA","NA",IF(P3855&lt;&gt;"",TEXT(P3855-N3855,"[h].mm"),""))</f>
        <v/>
      </c>
      <c r="W3855" s="118">
        <f>IF(AND(R3855="",S3855=""),"",R3855+S3855)</f>
        <v/>
      </c>
      <c r="X3855" s="116">
        <f>IF(O3855&lt;&gt;"",DATE(YEAR(O3855), MONTH(O3855), DAY(O3855)),"")</f>
        <v/>
      </c>
      <c r="Y3855" s="122" t="n"/>
      <c r="Z3855" s="123" t="n"/>
      <c r="AA3855" s="117">
        <f>IF(F3855="Re-assigned","NA",IF(W3855="","",IF(W3855&gt;=VLOOKUP(D3855,SLAMatrix,3,FALSE),"Yes",IF(W3855&lt;VLOOKUP(D3855,SLAMatrix,2,FALSE),"No","Internal"))))</f>
        <v/>
      </c>
      <c r="AB3855" s="123" t="n"/>
      <c r="AC3855" s="123" t="n"/>
      <c r="AD3855" s="119" t="n"/>
      <c r="AE3855" s="125" t="n"/>
      <c r="AF3855" s="124">
        <f>MONTH(O3855)</f>
        <v/>
      </c>
      <c r="AG3855" s="124">
        <f>VLOOKUP(IFERROR(MID(AE3855,1,(FIND(",",AE3855,1)-1)),AE3855),Facility_Region_Mapping,2,FALSE)</f>
        <v/>
      </c>
      <c r="AH3855" s="124" t="n"/>
      <c r="AI3855" s="124">
        <f>IF(C3855&lt;&gt;"",IF(M3855="ESM User",getInterfaceName($C3855),"NA"),"")</f>
        <v/>
      </c>
      <c r="AJ3855" s="116">
        <f>IF(Q3855&lt;&gt;"",DATE(YEAR(Q3855), MONTH(Q3855), DAY(Q3855)),"")</f>
        <v/>
      </c>
      <c r="AK3855" s="130">
        <f>IF(Q3855&lt;&gt;0,Q3855-N3855,TODAY()-N3855)</f>
        <v/>
      </c>
      <c r="AL3855" s="112">
        <f>IF(F3855="Re-assigned",0,IF(H3855="Closed",0,IF(H3855="Service Restored",0,IF(H3855="",0,1))))</f>
        <v/>
      </c>
      <c r="AM3855" s="124">
        <f>IF(AL3855=0,"",IF(AK3855&gt;20.99,"Aged","Non-Aged"))</f>
        <v/>
      </c>
      <c r="AN3855" s="112">
        <f>IF(Q3855&lt;&gt;"",MONTH(Q3855),"")</f>
        <v/>
      </c>
      <c r="AO3855" s="112">
        <f>IFERROR(VALUE(V3855),0)</f>
        <v/>
      </c>
    </row>
    <row customFormat="1" customHeight="1" ht="29.25" r="3856" s="112" spans="1:41">
      <c r="A3856" s="127" t="n"/>
      <c r="B3856" s="113" t="n"/>
      <c r="C3856" s="127" t="n"/>
      <c r="D3856" s="127" t="n"/>
      <c r="E3856" s="114">
        <f>IF(F3856 &lt;&gt; "",VLOOKUP(F3856,CategoryLookup,2,FALSE), "")</f>
        <v/>
      </c>
      <c r="F3856" s="126" t="n"/>
      <c r="G3856" s="127" t="n"/>
      <c r="H3856" s="127" t="n"/>
      <c r="I3856" s="127" t="n"/>
      <c r="J3856" s="127" t="n"/>
      <c r="K3856" s="127" t="n"/>
      <c r="L3856" s="127" t="n"/>
      <c r="M3856" s="127" t="n"/>
      <c r="N3856" s="120" t="n"/>
      <c r="O3856" s="120" t="n"/>
      <c r="P3856" s="120" t="n"/>
      <c r="Q3856" s="120" t="n"/>
      <c r="R3856" s="121" t="n"/>
      <c r="S3856" s="121" t="n"/>
      <c r="T3856" s="121" t="n"/>
      <c r="U3856" s="121" t="n"/>
      <c r="V3856" s="117">
        <f>IF(P3856="NA","NA",IF(P3856&lt;&gt;"",TEXT(P3856-N3856,"[h].mm"),""))</f>
        <v/>
      </c>
      <c r="W3856" s="118">
        <f>IF(AND(R3856="",S3856=""),"",R3856+S3856)</f>
        <v/>
      </c>
      <c r="X3856" s="116">
        <f>IF(O3856&lt;&gt;"",DATE(YEAR(O3856), MONTH(O3856), DAY(O3856)),"")</f>
        <v/>
      </c>
      <c r="Y3856" s="122" t="n"/>
      <c r="Z3856" s="123" t="n"/>
      <c r="AA3856" s="117">
        <f>IF(F3856="Re-assigned","NA",IF(W3856="","",IF(W3856&gt;=VLOOKUP(D3856,SLAMatrix,3,FALSE),"Yes",IF(W3856&lt;VLOOKUP(D3856,SLAMatrix,2,FALSE),"No","Internal"))))</f>
        <v/>
      </c>
      <c r="AB3856" s="123" t="n"/>
      <c r="AC3856" s="123" t="n"/>
      <c r="AD3856" s="119" t="n"/>
      <c r="AE3856" s="125" t="n"/>
      <c r="AF3856" s="124">
        <f>MONTH(O3856)</f>
        <v/>
      </c>
      <c r="AG3856" s="124">
        <f>VLOOKUP(IFERROR(MID(AE3856,1,(FIND(",",AE3856,1)-1)),AE3856),Facility_Region_Mapping,2,FALSE)</f>
        <v/>
      </c>
      <c r="AH3856" s="124" t="n"/>
      <c r="AI3856" s="124">
        <f>IF(C3856&lt;&gt;"",IF(M3856="ESM User",getInterfaceName($C3856),"NA"),"")</f>
        <v/>
      </c>
      <c r="AJ3856" s="116">
        <f>IF(Q3856&lt;&gt;"",DATE(YEAR(Q3856), MONTH(Q3856), DAY(Q3856)),"")</f>
        <v/>
      </c>
      <c r="AK3856" s="130">
        <f>IF(Q3856&lt;&gt;0,Q3856-N3856,TODAY()-N3856)</f>
        <v/>
      </c>
      <c r="AL3856" s="112">
        <f>IF(F3856="Re-assigned",0,IF(H3856="Closed",0,IF(H3856="Service Restored",0,IF(H3856="",0,1))))</f>
        <v/>
      </c>
      <c r="AM3856" s="124">
        <f>IF(AL3856=0,"",IF(AK3856&gt;20.99,"Aged","Non-Aged"))</f>
        <v/>
      </c>
      <c r="AN3856" s="112">
        <f>IF(Q3856&lt;&gt;"",MONTH(Q3856),"")</f>
        <v/>
      </c>
      <c r="AO3856" s="112">
        <f>IFERROR(VALUE(V3856),0)</f>
        <v/>
      </c>
    </row>
    <row customFormat="1" customHeight="1" ht="29.25" r="3857" s="112" spans="1:41">
      <c r="A3857" s="127" t="n"/>
      <c r="B3857" s="113" t="n"/>
      <c r="C3857" s="127" t="n"/>
      <c r="D3857" s="127" t="n"/>
      <c r="E3857" s="114">
        <f>IF(F3857 &lt;&gt; "",VLOOKUP(F3857,CategoryLookup,2,FALSE), "")</f>
        <v/>
      </c>
      <c r="F3857" s="126" t="n"/>
      <c r="G3857" s="127" t="n"/>
      <c r="H3857" s="127" t="n"/>
      <c r="I3857" s="127" t="n"/>
      <c r="J3857" s="127" t="n"/>
      <c r="K3857" s="127" t="n"/>
      <c r="L3857" s="127" t="n"/>
      <c r="M3857" s="127" t="n"/>
      <c r="N3857" s="120" t="n"/>
      <c r="O3857" s="120" t="n"/>
      <c r="P3857" s="120" t="n"/>
      <c r="Q3857" s="120" t="n"/>
      <c r="R3857" s="121" t="n"/>
      <c r="S3857" s="121" t="n"/>
      <c r="T3857" s="121" t="n"/>
      <c r="U3857" s="121" t="n"/>
      <c r="V3857" s="117">
        <f>IF(P3857="NA","NA",IF(P3857&lt;&gt;"",TEXT(P3857-N3857,"[h].mm"),""))</f>
        <v/>
      </c>
      <c r="W3857" s="118">
        <f>IF(AND(R3857="",S3857=""),"",R3857+S3857)</f>
        <v/>
      </c>
      <c r="X3857" s="116">
        <f>IF(O3857&lt;&gt;"",DATE(YEAR(O3857), MONTH(O3857), DAY(O3857)),"")</f>
        <v/>
      </c>
      <c r="Y3857" s="122" t="n"/>
      <c r="Z3857" s="123" t="n"/>
      <c r="AA3857" s="117">
        <f>IF(F3857="Re-assigned","NA",IF(W3857="","",IF(W3857&gt;=VLOOKUP(D3857,SLAMatrix,3,FALSE),"Yes",IF(W3857&lt;VLOOKUP(D3857,SLAMatrix,2,FALSE),"No","Internal"))))</f>
        <v/>
      </c>
      <c r="AB3857" s="123" t="n"/>
      <c r="AC3857" s="123" t="n"/>
      <c r="AD3857" s="119" t="n"/>
      <c r="AE3857" s="125" t="n"/>
      <c r="AF3857" s="124">
        <f>MONTH(O3857)</f>
        <v/>
      </c>
      <c r="AG3857" s="124">
        <f>VLOOKUP(IFERROR(MID(AE3857,1,(FIND(",",AE3857,1)-1)),AE3857),Facility_Region_Mapping,2,FALSE)</f>
        <v/>
      </c>
      <c r="AH3857" s="124" t="n"/>
      <c r="AI3857" s="124">
        <f>IF(C3857&lt;&gt;"",IF(M3857="ESM User",getInterfaceName($C3857),"NA"),"")</f>
        <v/>
      </c>
      <c r="AJ3857" s="116">
        <f>IF(Q3857&lt;&gt;"",DATE(YEAR(Q3857), MONTH(Q3857), DAY(Q3857)),"")</f>
        <v/>
      </c>
      <c r="AK3857" s="130">
        <f>IF(Q3857&lt;&gt;0,Q3857-N3857,TODAY()-N3857)</f>
        <v/>
      </c>
      <c r="AL3857" s="112">
        <f>IF(F3857="Re-assigned",0,IF(H3857="Closed",0,IF(H3857="Service Restored",0,IF(H3857="",0,1))))</f>
        <v/>
      </c>
      <c r="AM3857" s="124">
        <f>IF(AL3857=0,"",IF(AK3857&gt;20.99,"Aged","Non-Aged"))</f>
        <v/>
      </c>
      <c r="AN3857" s="112">
        <f>IF(Q3857&lt;&gt;"",MONTH(Q3857),"")</f>
        <v/>
      </c>
      <c r="AO3857" s="112">
        <f>IFERROR(VALUE(V3857),0)</f>
        <v/>
      </c>
    </row>
    <row customFormat="1" customHeight="1" ht="29.25" r="3858" s="112" spans="1:41">
      <c r="A3858" s="127" t="n"/>
      <c r="B3858" s="113" t="n"/>
      <c r="C3858" s="127" t="n"/>
      <c r="D3858" s="127" t="n"/>
      <c r="E3858" s="114">
        <f>IF(F3858 &lt;&gt; "",VLOOKUP(F3858,CategoryLookup,2,FALSE), "")</f>
        <v/>
      </c>
      <c r="F3858" s="126" t="n"/>
      <c r="G3858" s="127" t="n"/>
      <c r="H3858" s="127" t="n"/>
      <c r="I3858" s="127" t="n"/>
      <c r="J3858" s="127" t="n"/>
      <c r="K3858" s="127" t="n"/>
      <c r="L3858" s="127" t="n"/>
      <c r="M3858" s="127" t="n"/>
      <c r="N3858" s="120" t="n"/>
      <c r="O3858" s="120" t="n"/>
      <c r="P3858" s="120" t="n"/>
      <c r="Q3858" s="120" t="n"/>
      <c r="R3858" s="121" t="n"/>
      <c r="S3858" s="121" t="n"/>
      <c r="T3858" s="121" t="n"/>
      <c r="U3858" s="121" t="n"/>
      <c r="V3858" s="117">
        <f>IF(P3858="NA","NA",IF(P3858&lt;&gt;"",TEXT(P3858-N3858,"[h].mm"),""))</f>
        <v/>
      </c>
      <c r="W3858" s="118">
        <f>IF(AND(R3858="",S3858=""),"",R3858+S3858)</f>
        <v/>
      </c>
      <c r="X3858" s="116">
        <f>IF(O3858&lt;&gt;"",DATE(YEAR(O3858), MONTH(O3858), DAY(O3858)),"")</f>
        <v/>
      </c>
      <c r="Y3858" s="122" t="n"/>
      <c r="Z3858" s="123" t="n"/>
      <c r="AA3858" s="117">
        <f>IF(F3858="Re-assigned","NA",IF(W3858="","",IF(W3858&gt;=VLOOKUP(D3858,SLAMatrix,3,FALSE),"Yes",IF(W3858&lt;VLOOKUP(D3858,SLAMatrix,2,FALSE),"No","Internal"))))</f>
        <v/>
      </c>
      <c r="AB3858" s="123" t="n"/>
      <c r="AC3858" s="123" t="n"/>
      <c r="AD3858" s="119" t="n"/>
      <c r="AE3858" s="125" t="n"/>
      <c r="AF3858" s="124">
        <f>MONTH(O3858)</f>
        <v/>
      </c>
      <c r="AG3858" s="124">
        <f>VLOOKUP(IFERROR(MID(AE3858,1,(FIND(",",AE3858,1)-1)),AE3858),Facility_Region_Mapping,2,FALSE)</f>
        <v/>
      </c>
      <c r="AH3858" s="124" t="n"/>
      <c r="AI3858" s="124">
        <f>IF(C3858&lt;&gt;"",IF(M3858="ESM User",getInterfaceName($C3858),"NA"),"")</f>
        <v/>
      </c>
      <c r="AJ3858" s="116">
        <f>IF(Q3858&lt;&gt;"",DATE(YEAR(Q3858), MONTH(Q3858), DAY(Q3858)),"")</f>
        <v/>
      </c>
      <c r="AK3858" s="130">
        <f>IF(Q3858&lt;&gt;0,Q3858-N3858,TODAY()-N3858)</f>
        <v/>
      </c>
      <c r="AL3858" s="112">
        <f>IF(F3858="Re-assigned",0,IF(H3858="Closed",0,IF(H3858="Service Restored",0,IF(H3858="",0,1))))</f>
        <v/>
      </c>
      <c r="AM3858" s="124">
        <f>IF(AL3858=0,"",IF(AK3858&gt;20.99,"Aged","Non-Aged"))</f>
        <v/>
      </c>
      <c r="AN3858" s="112">
        <f>IF(Q3858&lt;&gt;"",MONTH(Q3858),"")</f>
        <v/>
      </c>
      <c r="AO3858" s="112">
        <f>IFERROR(VALUE(V3858),0)</f>
        <v/>
      </c>
    </row>
    <row customFormat="1" customHeight="1" ht="29.25" r="3859" s="112" spans="1:41">
      <c r="A3859" s="127" t="n"/>
      <c r="B3859" s="113" t="n"/>
      <c r="C3859" s="127" t="n"/>
      <c r="D3859" s="127" t="n"/>
      <c r="E3859" s="114">
        <f>IF(F3859 &lt;&gt; "",VLOOKUP(F3859,CategoryLookup,2,FALSE), "")</f>
        <v/>
      </c>
      <c r="F3859" s="126" t="n"/>
      <c r="G3859" s="127" t="n"/>
      <c r="H3859" s="127" t="n"/>
      <c r="I3859" s="127" t="n"/>
      <c r="J3859" s="127" t="n"/>
      <c r="K3859" s="127" t="n"/>
      <c r="L3859" s="127" t="n"/>
      <c r="M3859" s="127" t="n"/>
      <c r="N3859" s="120" t="n"/>
      <c r="O3859" s="120" t="n"/>
      <c r="P3859" s="120" t="n"/>
      <c r="Q3859" s="120" t="n"/>
      <c r="R3859" s="121" t="n"/>
      <c r="S3859" s="121" t="n"/>
      <c r="T3859" s="121" t="n"/>
      <c r="U3859" s="121" t="n"/>
      <c r="V3859" s="117">
        <f>IF(P3859="NA","NA",IF(P3859&lt;&gt;"",TEXT(P3859-N3859,"[h].mm"),""))</f>
        <v/>
      </c>
      <c r="W3859" s="118">
        <f>IF(AND(R3859="",S3859=""),"",R3859+S3859)</f>
        <v/>
      </c>
      <c r="X3859" s="116">
        <f>IF(O3859&lt;&gt;"",DATE(YEAR(O3859), MONTH(O3859), DAY(O3859)),"")</f>
        <v/>
      </c>
      <c r="Y3859" s="122" t="n"/>
      <c r="Z3859" s="123" t="n"/>
      <c r="AA3859" s="117">
        <f>IF(F3859="Re-assigned","NA",IF(W3859="","",IF(W3859&gt;=VLOOKUP(D3859,SLAMatrix,3,FALSE),"Yes",IF(W3859&lt;VLOOKUP(D3859,SLAMatrix,2,FALSE),"No","Internal"))))</f>
        <v/>
      </c>
      <c r="AB3859" s="123" t="n"/>
      <c r="AC3859" s="123" t="n"/>
      <c r="AD3859" s="119" t="n"/>
      <c r="AE3859" s="125" t="n"/>
      <c r="AF3859" s="124">
        <f>MONTH(O3859)</f>
        <v/>
      </c>
      <c r="AG3859" s="124">
        <f>VLOOKUP(IFERROR(MID(AE3859,1,(FIND(",",AE3859,1)-1)),AE3859),Facility_Region_Mapping,2,FALSE)</f>
        <v/>
      </c>
      <c r="AH3859" s="124" t="n"/>
      <c r="AI3859" s="124">
        <f>IF(C3859&lt;&gt;"",IF(M3859="ESM User",getInterfaceName($C3859),"NA"),"")</f>
        <v/>
      </c>
      <c r="AJ3859" s="116">
        <f>IF(Q3859&lt;&gt;"",DATE(YEAR(Q3859), MONTH(Q3859), DAY(Q3859)),"")</f>
        <v/>
      </c>
      <c r="AK3859" s="130">
        <f>IF(Q3859&lt;&gt;0,Q3859-N3859,TODAY()-N3859)</f>
        <v/>
      </c>
      <c r="AL3859" s="112">
        <f>IF(F3859="Re-assigned",0,IF(H3859="Closed",0,IF(H3859="Service Restored",0,IF(H3859="",0,1))))</f>
        <v/>
      </c>
      <c r="AM3859" s="124">
        <f>IF(AL3859=0,"",IF(AK3859&gt;20.99,"Aged","Non-Aged"))</f>
        <v/>
      </c>
      <c r="AN3859" s="112">
        <f>IF(Q3859&lt;&gt;"",MONTH(Q3859),"")</f>
        <v/>
      </c>
      <c r="AO3859" s="112">
        <f>IFERROR(VALUE(V3859),0)</f>
        <v/>
      </c>
    </row>
    <row customFormat="1" customHeight="1" ht="29.25" r="3860" s="112" spans="1:41">
      <c r="A3860" s="127" t="n"/>
      <c r="B3860" s="113" t="n"/>
      <c r="C3860" s="127" t="n"/>
      <c r="D3860" s="127" t="n"/>
      <c r="E3860" s="114">
        <f>IF(F3860 &lt;&gt; "",VLOOKUP(F3860,CategoryLookup,2,FALSE), "")</f>
        <v/>
      </c>
      <c r="F3860" s="126" t="n"/>
      <c r="G3860" s="127" t="n"/>
      <c r="H3860" s="127" t="n"/>
      <c r="I3860" s="127" t="n"/>
      <c r="J3860" s="127" t="n"/>
      <c r="K3860" s="127" t="n"/>
      <c r="L3860" s="127" t="n"/>
      <c r="M3860" s="127" t="n"/>
      <c r="N3860" s="120" t="n"/>
      <c r="O3860" s="120" t="n"/>
      <c r="P3860" s="120" t="n"/>
      <c r="Q3860" s="120" t="n"/>
      <c r="R3860" s="121" t="n"/>
      <c r="S3860" s="121" t="n"/>
      <c r="T3860" s="121" t="n"/>
      <c r="U3860" s="121" t="n"/>
      <c r="V3860" s="117">
        <f>IF(P3860="NA","NA",IF(P3860&lt;&gt;"",TEXT(P3860-N3860,"[h].mm"),""))</f>
        <v/>
      </c>
      <c r="W3860" s="118">
        <f>IF(AND(R3860="",S3860=""),"",R3860+S3860)</f>
        <v/>
      </c>
      <c r="X3860" s="116">
        <f>IF(O3860&lt;&gt;"",DATE(YEAR(O3860), MONTH(O3860), DAY(O3860)),"")</f>
        <v/>
      </c>
      <c r="Y3860" s="122" t="n"/>
      <c r="Z3860" s="123" t="n"/>
      <c r="AA3860" s="117">
        <f>IF(F3860="Re-assigned","NA",IF(W3860="","",IF(W3860&gt;=VLOOKUP(D3860,SLAMatrix,3,FALSE),"Yes",IF(W3860&lt;VLOOKUP(D3860,SLAMatrix,2,FALSE),"No","Internal"))))</f>
        <v/>
      </c>
      <c r="AB3860" s="123" t="n"/>
      <c r="AC3860" s="123" t="n"/>
      <c r="AD3860" s="119" t="n"/>
      <c r="AE3860" s="125" t="n"/>
      <c r="AF3860" s="124">
        <f>MONTH(O3860)</f>
        <v/>
      </c>
      <c r="AG3860" s="124">
        <f>VLOOKUP(IFERROR(MID(AE3860,1,(FIND(",",AE3860,1)-1)),AE3860),Facility_Region_Mapping,2,FALSE)</f>
        <v/>
      </c>
      <c r="AH3860" s="124" t="n"/>
      <c r="AI3860" s="124">
        <f>IF(C3860&lt;&gt;"",IF(M3860="ESM User",getInterfaceName($C3860),"NA"),"")</f>
        <v/>
      </c>
      <c r="AJ3860" s="116">
        <f>IF(Q3860&lt;&gt;"",DATE(YEAR(Q3860), MONTH(Q3860), DAY(Q3860)),"")</f>
        <v/>
      </c>
      <c r="AK3860" s="130">
        <f>IF(Q3860&lt;&gt;0,Q3860-N3860,TODAY()-N3860)</f>
        <v/>
      </c>
      <c r="AL3860" s="112">
        <f>IF(F3860="Re-assigned",0,IF(H3860="Closed",0,IF(H3860="Service Restored",0,IF(H3860="",0,1))))</f>
        <v/>
      </c>
      <c r="AM3860" s="124">
        <f>IF(AL3860=0,"",IF(AK3860&gt;20.99,"Aged","Non-Aged"))</f>
        <v/>
      </c>
      <c r="AN3860" s="112">
        <f>IF(Q3860&lt;&gt;"",MONTH(Q3860),"")</f>
        <v/>
      </c>
      <c r="AO3860" s="112">
        <f>IFERROR(VALUE(V3860),0)</f>
        <v/>
      </c>
    </row>
    <row customFormat="1" customHeight="1" ht="29.25" r="3861" s="112" spans="1:41">
      <c r="A3861" s="127" t="n"/>
      <c r="B3861" s="113" t="n"/>
      <c r="C3861" s="127" t="n"/>
      <c r="D3861" s="127" t="n"/>
      <c r="E3861" s="114">
        <f>IF(F3861 &lt;&gt; "",VLOOKUP(F3861,CategoryLookup,2,FALSE), "")</f>
        <v/>
      </c>
      <c r="F3861" s="126" t="n"/>
      <c r="G3861" s="127" t="n"/>
      <c r="H3861" s="127" t="n"/>
      <c r="I3861" s="127" t="n"/>
      <c r="J3861" s="127" t="n"/>
      <c r="K3861" s="127" t="n"/>
      <c r="L3861" s="127" t="n"/>
      <c r="M3861" s="127" t="n"/>
      <c r="N3861" s="120" t="n"/>
      <c r="O3861" s="120" t="n"/>
      <c r="P3861" s="120" t="n"/>
      <c r="Q3861" s="120" t="n"/>
      <c r="R3861" s="121" t="n"/>
      <c r="S3861" s="121" t="n"/>
      <c r="T3861" s="121" t="n"/>
      <c r="U3861" s="121" t="n"/>
      <c r="V3861" s="117">
        <f>IF(P3861="NA","NA",IF(P3861&lt;&gt;"",TEXT(P3861-N3861,"[h].mm"),""))</f>
        <v/>
      </c>
      <c r="W3861" s="118">
        <f>IF(AND(R3861="",S3861=""),"",R3861+S3861)</f>
        <v/>
      </c>
      <c r="X3861" s="116">
        <f>IF(O3861&lt;&gt;"",DATE(YEAR(O3861), MONTH(O3861), DAY(O3861)),"")</f>
        <v/>
      </c>
      <c r="Y3861" s="122" t="n"/>
      <c r="Z3861" s="123" t="n"/>
      <c r="AA3861" s="117">
        <f>IF(F3861="Re-assigned","NA",IF(W3861="","",IF(W3861&gt;=VLOOKUP(D3861,SLAMatrix,3,FALSE),"Yes",IF(W3861&lt;VLOOKUP(D3861,SLAMatrix,2,FALSE),"No","Internal"))))</f>
        <v/>
      </c>
      <c r="AB3861" s="123" t="n"/>
      <c r="AC3861" s="123" t="n"/>
      <c r="AD3861" s="119" t="n"/>
      <c r="AE3861" s="125" t="n"/>
      <c r="AF3861" s="124">
        <f>MONTH(O3861)</f>
        <v/>
      </c>
      <c r="AG3861" s="124">
        <f>VLOOKUP(IFERROR(MID(AE3861,1,(FIND(",",AE3861,1)-1)),AE3861),Facility_Region_Mapping,2,FALSE)</f>
        <v/>
      </c>
      <c r="AH3861" s="124" t="n"/>
      <c r="AI3861" s="124">
        <f>IF(C3861&lt;&gt;"",IF(M3861="ESM User",getInterfaceName($C3861),"NA"),"")</f>
        <v/>
      </c>
      <c r="AJ3861" s="116">
        <f>IF(Q3861&lt;&gt;"",DATE(YEAR(Q3861), MONTH(Q3861), DAY(Q3861)),"")</f>
        <v/>
      </c>
      <c r="AK3861" s="130">
        <f>IF(Q3861&lt;&gt;0,Q3861-N3861,TODAY()-N3861)</f>
        <v/>
      </c>
      <c r="AL3861" s="112">
        <f>IF(F3861="Re-assigned",0,IF(H3861="Closed",0,IF(H3861="Service Restored",0,IF(H3861="",0,1))))</f>
        <v/>
      </c>
      <c r="AM3861" s="124">
        <f>IF(AL3861=0,"",IF(AK3861&gt;20.99,"Aged","Non-Aged"))</f>
        <v/>
      </c>
      <c r="AN3861" s="112">
        <f>IF(Q3861&lt;&gt;"",MONTH(Q3861),"")</f>
        <v/>
      </c>
      <c r="AO3861" s="112">
        <f>IFERROR(VALUE(V3861),0)</f>
        <v/>
      </c>
    </row>
    <row customFormat="1" customHeight="1" ht="29.25" r="3862" s="112" spans="1:41">
      <c r="A3862" s="127" t="n"/>
      <c r="B3862" s="113" t="n"/>
      <c r="C3862" s="127" t="n"/>
      <c r="D3862" s="127" t="n"/>
      <c r="E3862" s="114">
        <f>IF(F3862 &lt;&gt; "",VLOOKUP(F3862,CategoryLookup,2,FALSE), "")</f>
        <v/>
      </c>
      <c r="F3862" s="126" t="n"/>
      <c r="G3862" s="127" t="n"/>
      <c r="H3862" s="127" t="n"/>
      <c r="I3862" s="127" t="n"/>
      <c r="J3862" s="127" t="n"/>
      <c r="K3862" s="127" t="n"/>
      <c r="L3862" s="127" t="n"/>
      <c r="M3862" s="127" t="n"/>
      <c r="N3862" s="120" t="n"/>
      <c r="O3862" s="120" t="n"/>
      <c r="P3862" s="120" t="n"/>
      <c r="Q3862" s="120" t="n"/>
      <c r="R3862" s="121" t="n"/>
      <c r="S3862" s="121" t="n"/>
      <c r="T3862" s="121" t="n"/>
      <c r="U3862" s="121" t="n"/>
      <c r="V3862" s="117">
        <f>IF(P3862="NA","NA",IF(P3862&lt;&gt;"",TEXT(P3862-N3862,"[h].mm"),""))</f>
        <v/>
      </c>
      <c r="W3862" s="118">
        <f>IF(AND(R3862="",S3862=""),"",R3862+S3862)</f>
        <v/>
      </c>
      <c r="X3862" s="116">
        <f>IF(O3862&lt;&gt;"",DATE(YEAR(O3862), MONTH(O3862), DAY(O3862)),"")</f>
        <v/>
      </c>
      <c r="Y3862" s="122" t="n"/>
      <c r="Z3862" s="123" t="n"/>
      <c r="AA3862" s="117">
        <f>IF(F3862="Re-assigned","NA",IF(W3862="","",IF(W3862&gt;=VLOOKUP(D3862,SLAMatrix,3,FALSE),"Yes",IF(W3862&lt;VLOOKUP(D3862,SLAMatrix,2,FALSE),"No","Internal"))))</f>
        <v/>
      </c>
      <c r="AB3862" s="123" t="n"/>
      <c r="AC3862" s="123" t="n"/>
      <c r="AD3862" s="119" t="n"/>
      <c r="AE3862" s="125" t="n"/>
      <c r="AF3862" s="124">
        <f>MONTH(O3862)</f>
        <v/>
      </c>
      <c r="AG3862" s="124">
        <f>VLOOKUP(IFERROR(MID(AE3862,1,(FIND(",",AE3862,1)-1)),AE3862),Facility_Region_Mapping,2,FALSE)</f>
        <v/>
      </c>
      <c r="AH3862" s="124" t="n"/>
      <c r="AI3862" s="124">
        <f>IF(C3862&lt;&gt;"",IF(M3862="ESM User",getInterfaceName($C3862),"NA"),"")</f>
        <v/>
      </c>
      <c r="AJ3862" s="116">
        <f>IF(Q3862&lt;&gt;"",DATE(YEAR(Q3862), MONTH(Q3862), DAY(Q3862)),"")</f>
        <v/>
      </c>
      <c r="AK3862" s="130">
        <f>IF(Q3862&lt;&gt;0,Q3862-N3862,TODAY()-N3862)</f>
        <v/>
      </c>
      <c r="AL3862" s="112">
        <f>IF(F3862="Re-assigned",0,IF(H3862="Closed",0,IF(H3862="Service Restored",0,IF(H3862="",0,1))))</f>
        <v/>
      </c>
      <c r="AM3862" s="124">
        <f>IF(AL3862=0,"",IF(AK3862&gt;20.99,"Aged","Non-Aged"))</f>
        <v/>
      </c>
      <c r="AN3862" s="112">
        <f>IF(Q3862&lt;&gt;"",MONTH(Q3862),"")</f>
        <v/>
      </c>
      <c r="AO3862" s="112">
        <f>IFERROR(VALUE(V3862),0)</f>
        <v/>
      </c>
    </row>
    <row customFormat="1" customHeight="1" ht="29.25" r="3863" s="112" spans="1:41">
      <c r="A3863" s="127" t="n"/>
      <c r="B3863" s="113" t="n"/>
      <c r="C3863" s="127" t="n"/>
      <c r="D3863" s="127" t="n"/>
      <c r="E3863" s="114">
        <f>IF(F3863 &lt;&gt; "",VLOOKUP(F3863,CategoryLookup,2,FALSE), "")</f>
        <v/>
      </c>
      <c r="F3863" s="126" t="n"/>
      <c r="G3863" s="127" t="n"/>
      <c r="H3863" s="127" t="n"/>
      <c r="I3863" s="127" t="n"/>
      <c r="J3863" s="127" t="n"/>
      <c r="K3863" s="127" t="n"/>
      <c r="L3863" s="127" t="n"/>
      <c r="M3863" s="127" t="n"/>
      <c r="N3863" s="120" t="n"/>
      <c r="O3863" s="120" t="n"/>
      <c r="P3863" s="120" t="n"/>
      <c r="Q3863" s="120" t="n"/>
      <c r="R3863" s="121" t="n"/>
      <c r="S3863" s="121" t="n"/>
      <c r="T3863" s="121" t="n"/>
      <c r="U3863" s="121" t="n"/>
      <c r="V3863" s="117">
        <f>IF(P3863="NA","NA",IF(P3863&lt;&gt;"",TEXT(P3863-N3863,"[h].mm"),""))</f>
        <v/>
      </c>
      <c r="W3863" s="118">
        <f>IF(AND(R3863="",S3863=""),"",R3863+S3863)</f>
        <v/>
      </c>
      <c r="X3863" s="116">
        <f>IF(O3863&lt;&gt;"",DATE(YEAR(O3863), MONTH(O3863), DAY(O3863)),"")</f>
        <v/>
      </c>
      <c r="Y3863" s="122" t="n"/>
      <c r="Z3863" s="123" t="n"/>
      <c r="AA3863" s="117">
        <f>IF(F3863="Re-assigned","NA",IF(W3863="","",IF(W3863&gt;=VLOOKUP(D3863,SLAMatrix,3,FALSE),"Yes",IF(W3863&lt;VLOOKUP(D3863,SLAMatrix,2,FALSE),"No","Internal"))))</f>
        <v/>
      </c>
      <c r="AB3863" s="123" t="n"/>
      <c r="AC3863" s="123" t="n"/>
      <c r="AD3863" s="119" t="n"/>
      <c r="AE3863" s="125" t="n"/>
      <c r="AF3863" s="124">
        <f>MONTH(O3863)</f>
        <v/>
      </c>
      <c r="AG3863" s="124">
        <f>VLOOKUP(IFERROR(MID(AE3863,1,(FIND(",",AE3863,1)-1)),AE3863),Facility_Region_Mapping,2,FALSE)</f>
        <v/>
      </c>
      <c r="AH3863" s="124" t="n"/>
      <c r="AI3863" s="124">
        <f>IF(C3863&lt;&gt;"",IF(M3863="ESM User",getInterfaceName($C3863),"NA"),"")</f>
        <v/>
      </c>
      <c r="AJ3863" s="116">
        <f>IF(Q3863&lt;&gt;"",DATE(YEAR(Q3863), MONTH(Q3863), DAY(Q3863)),"")</f>
        <v/>
      </c>
      <c r="AK3863" s="130">
        <f>IF(Q3863&lt;&gt;0,Q3863-N3863,TODAY()-N3863)</f>
        <v/>
      </c>
      <c r="AL3863" s="112">
        <f>IF(F3863="Re-assigned",0,IF(H3863="Closed",0,IF(H3863="Service Restored",0,IF(H3863="",0,1))))</f>
        <v/>
      </c>
      <c r="AM3863" s="124">
        <f>IF(AL3863=0,"",IF(AK3863&gt;20.99,"Aged","Non-Aged"))</f>
        <v/>
      </c>
      <c r="AN3863" s="112">
        <f>IF(Q3863&lt;&gt;"",MONTH(Q3863),"")</f>
        <v/>
      </c>
      <c r="AO3863" s="112">
        <f>IFERROR(VALUE(V3863),0)</f>
        <v/>
      </c>
    </row>
    <row customFormat="1" customHeight="1" ht="29.25" r="3864" s="112" spans="1:41">
      <c r="A3864" s="127" t="n"/>
      <c r="B3864" s="113" t="n"/>
      <c r="C3864" s="127" t="n"/>
      <c r="D3864" s="127" t="n"/>
      <c r="E3864" s="114">
        <f>IF(F3864 &lt;&gt; "",VLOOKUP(F3864,CategoryLookup,2,FALSE), "")</f>
        <v/>
      </c>
      <c r="F3864" s="126" t="n"/>
      <c r="G3864" s="127" t="n"/>
      <c r="H3864" s="127" t="n"/>
      <c r="I3864" s="127" t="n"/>
      <c r="J3864" s="127" t="n"/>
      <c r="K3864" s="127" t="n"/>
      <c r="L3864" s="127" t="n"/>
      <c r="M3864" s="127" t="n"/>
      <c r="N3864" s="120" t="n"/>
      <c r="O3864" s="120" t="n"/>
      <c r="P3864" s="120" t="n"/>
      <c r="Q3864" s="120" t="n"/>
      <c r="R3864" s="121" t="n"/>
      <c r="S3864" s="121" t="n"/>
      <c r="T3864" s="121" t="n"/>
      <c r="U3864" s="121" t="n"/>
      <c r="V3864" s="117">
        <f>IF(P3864="NA","NA",IF(P3864&lt;&gt;"",TEXT(P3864-N3864,"[h].mm"),""))</f>
        <v/>
      </c>
      <c r="W3864" s="118">
        <f>IF(AND(R3864="",S3864=""),"",R3864+S3864)</f>
        <v/>
      </c>
      <c r="X3864" s="116">
        <f>IF(O3864&lt;&gt;"",DATE(YEAR(O3864), MONTH(O3864), DAY(O3864)),"")</f>
        <v/>
      </c>
      <c r="Y3864" s="122" t="n"/>
      <c r="Z3864" s="123" t="n"/>
      <c r="AA3864" s="117">
        <f>IF(F3864="Re-assigned","NA",IF(W3864="","",IF(W3864&gt;=VLOOKUP(D3864,SLAMatrix,3,FALSE),"Yes",IF(W3864&lt;VLOOKUP(D3864,SLAMatrix,2,FALSE),"No","Internal"))))</f>
        <v/>
      </c>
      <c r="AB3864" s="123" t="n"/>
      <c r="AC3864" s="123" t="n"/>
      <c r="AD3864" s="119" t="n"/>
      <c r="AE3864" s="125" t="n"/>
      <c r="AF3864" s="124">
        <f>MONTH(O3864)</f>
        <v/>
      </c>
      <c r="AG3864" s="124">
        <f>VLOOKUP(IFERROR(MID(AE3864,1,(FIND(",",AE3864,1)-1)),AE3864),Facility_Region_Mapping,2,FALSE)</f>
        <v/>
      </c>
      <c r="AH3864" s="124" t="n"/>
      <c r="AI3864" s="124">
        <f>IF(C3864&lt;&gt;"",IF(M3864="ESM User",getInterfaceName($C3864),"NA"),"")</f>
        <v/>
      </c>
      <c r="AJ3864" s="116">
        <f>IF(Q3864&lt;&gt;"",DATE(YEAR(Q3864), MONTH(Q3864), DAY(Q3864)),"")</f>
        <v/>
      </c>
      <c r="AK3864" s="130">
        <f>IF(Q3864&lt;&gt;0,Q3864-N3864,TODAY()-N3864)</f>
        <v/>
      </c>
      <c r="AL3864" s="112">
        <f>IF(F3864="Re-assigned",0,IF(H3864="Closed",0,IF(H3864="Service Restored",0,IF(H3864="",0,1))))</f>
        <v/>
      </c>
      <c r="AM3864" s="124">
        <f>IF(AL3864=0,"",IF(AK3864&gt;20.99,"Aged","Non-Aged"))</f>
        <v/>
      </c>
      <c r="AN3864" s="112">
        <f>IF(Q3864&lt;&gt;"",MONTH(Q3864),"")</f>
        <v/>
      </c>
      <c r="AO3864" s="112">
        <f>IFERROR(VALUE(V3864),0)</f>
        <v/>
      </c>
    </row>
    <row customFormat="1" customHeight="1" ht="29.25" r="3865" s="112" spans="1:41">
      <c r="A3865" s="127" t="n"/>
      <c r="B3865" s="113" t="n"/>
      <c r="C3865" s="127" t="n"/>
      <c r="D3865" s="127" t="n"/>
      <c r="E3865" s="114">
        <f>IF(F3865 &lt;&gt; "",VLOOKUP(F3865,CategoryLookup,2,FALSE), "")</f>
        <v/>
      </c>
      <c r="F3865" s="126" t="n"/>
      <c r="G3865" s="127" t="n"/>
      <c r="H3865" s="127" t="n"/>
      <c r="I3865" s="127" t="n"/>
      <c r="J3865" s="127" t="n"/>
      <c r="K3865" s="127" t="n"/>
      <c r="L3865" s="127" t="n"/>
      <c r="M3865" s="127" t="n"/>
      <c r="N3865" s="120" t="n"/>
      <c r="O3865" s="120" t="n"/>
      <c r="P3865" s="120" t="n"/>
      <c r="Q3865" s="120" t="n"/>
      <c r="R3865" s="121" t="n"/>
      <c r="S3865" s="121" t="n"/>
      <c r="T3865" s="121" t="n"/>
      <c r="U3865" s="121" t="n"/>
      <c r="V3865" s="117">
        <f>IF(P3865="NA","NA",IF(P3865&lt;&gt;"",TEXT(P3865-N3865,"[h].mm"),""))</f>
        <v/>
      </c>
      <c r="W3865" s="118">
        <f>IF(AND(R3865="",S3865=""),"",R3865+S3865)</f>
        <v/>
      </c>
      <c r="X3865" s="116">
        <f>IF(O3865&lt;&gt;"",DATE(YEAR(O3865), MONTH(O3865), DAY(O3865)),"")</f>
        <v/>
      </c>
      <c r="Y3865" s="122" t="n"/>
      <c r="Z3865" s="123" t="n"/>
      <c r="AA3865" s="117">
        <f>IF(F3865="Re-assigned","NA",IF(W3865="","",IF(W3865&gt;=VLOOKUP(D3865,SLAMatrix,3,FALSE),"Yes",IF(W3865&lt;VLOOKUP(D3865,SLAMatrix,2,FALSE),"No","Internal"))))</f>
        <v/>
      </c>
      <c r="AB3865" s="123" t="n"/>
      <c r="AC3865" s="123" t="n"/>
      <c r="AD3865" s="119" t="n"/>
      <c r="AE3865" s="125" t="n"/>
      <c r="AF3865" s="124">
        <f>MONTH(O3865)</f>
        <v/>
      </c>
      <c r="AG3865" s="124">
        <f>VLOOKUP(IFERROR(MID(AE3865,1,(FIND(",",AE3865,1)-1)),AE3865),Facility_Region_Mapping,2,FALSE)</f>
        <v/>
      </c>
      <c r="AH3865" s="124" t="n"/>
      <c r="AI3865" s="124">
        <f>IF(C3865&lt;&gt;"",IF(M3865="ESM User",getInterfaceName($C3865),"NA"),"")</f>
        <v/>
      </c>
      <c r="AJ3865" s="116">
        <f>IF(Q3865&lt;&gt;"",DATE(YEAR(Q3865), MONTH(Q3865), DAY(Q3865)),"")</f>
        <v/>
      </c>
      <c r="AK3865" s="130">
        <f>IF(Q3865&lt;&gt;0,Q3865-N3865,TODAY()-N3865)</f>
        <v/>
      </c>
      <c r="AL3865" s="112">
        <f>IF(F3865="Re-assigned",0,IF(H3865="Closed",0,IF(H3865="Service Restored",0,IF(H3865="",0,1))))</f>
        <v/>
      </c>
      <c r="AM3865" s="124">
        <f>IF(AL3865=0,"",IF(AK3865&gt;20.99,"Aged","Non-Aged"))</f>
        <v/>
      </c>
      <c r="AN3865" s="112">
        <f>IF(Q3865&lt;&gt;"",MONTH(Q3865),"")</f>
        <v/>
      </c>
      <c r="AO3865" s="112">
        <f>IFERROR(VALUE(V3865),0)</f>
        <v/>
      </c>
    </row>
    <row customFormat="1" customHeight="1" ht="29.25" r="3866" s="112" spans="1:41">
      <c r="A3866" s="127" t="n"/>
      <c r="B3866" s="113" t="n"/>
      <c r="C3866" s="127" t="n"/>
      <c r="D3866" s="127" t="n"/>
      <c r="E3866" s="114">
        <f>IF(F3866 &lt;&gt; "",VLOOKUP(F3866,CategoryLookup,2,FALSE), "")</f>
        <v/>
      </c>
      <c r="F3866" s="126" t="n"/>
      <c r="G3866" s="127" t="n"/>
      <c r="H3866" s="127" t="n"/>
      <c r="I3866" s="127" t="n"/>
      <c r="J3866" s="127" t="n"/>
      <c r="K3866" s="127" t="n"/>
      <c r="L3866" s="127" t="n"/>
      <c r="M3866" s="127" t="n"/>
      <c r="N3866" s="120" t="n"/>
      <c r="O3866" s="120" t="n"/>
      <c r="P3866" s="120" t="n"/>
      <c r="Q3866" s="120" t="n"/>
      <c r="R3866" s="121" t="n"/>
      <c r="S3866" s="121" t="n"/>
      <c r="T3866" s="121" t="n"/>
      <c r="U3866" s="121" t="n"/>
      <c r="V3866" s="117">
        <f>IF(P3866="NA","NA",IF(P3866&lt;&gt;"",TEXT(P3866-N3866,"[h].mm"),""))</f>
        <v/>
      </c>
      <c r="W3866" s="118">
        <f>IF(AND(R3866="",S3866=""),"",R3866+S3866)</f>
        <v/>
      </c>
      <c r="X3866" s="116">
        <f>IF(O3866&lt;&gt;"",DATE(YEAR(O3866), MONTH(O3866), DAY(O3866)),"")</f>
        <v/>
      </c>
      <c r="Y3866" s="122" t="n"/>
      <c r="Z3866" s="123" t="n"/>
      <c r="AA3866" s="117">
        <f>IF(F3866="Re-assigned","NA",IF(W3866="","",IF(W3866&gt;=VLOOKUP(D3866,SLAMatrix,3,FALSE),"Yes",IF(W3866&lt;VLOOKUP(D3866,SLAMatrix,2,FALSE),"No","Internal"))))</f>
        <v/>
      </c>
      <c r="AB3866" s="123" t="n"/>
      <c r="AC3866" s="123" t="n"/>
      <c r="AD3866" s="119" t="n"/>
      <c r="AE3866" s="125" t="n"/>
      <c r="AF3866" s="124">
        <f>MONTH(O3866)</f>
        <v/>
      </c>
      <c r="AG3866" s="124">
        <f>VLOOKUP(IFERROR(MID(AE3866,1,(FIND(",",AE3866,1)-1)),AE3866),Facility_Region_Mapping,2,FALSE)</f>
        <v/>
      </c>
      <c r="AH3866" s="124" t="n"/>
      <c r="AI3866" s="124">
        <f>IF(C3866&lt;&gt;"",IF(M3866="ESM User",getInterfaceName($C3866),"NA"),"")</f>
        <v/>
      </c>
      <c r="AJ3866" s="116">
        <f>IF(Q3866&lt;&gt;"",DATE(YEAR(Q3866), MONTH(Q3866), DAY(Q3866)),"")</f>
        <v/>
      </c>
      <c r="AK3866" s="130">
        <f>IF(Q3866&lt;&gt;0,Q3866-N3866,TODAY()-N3866)</f>
        <v/>
      </c>
      <c r="AL3866" s="112">
        <f>IF(F3866="Re-assigned",0,IF(H3866="Closed",0,IF(H3866="Service Restored",0,IF(H3866="",0,1))))</f>
        <v/>
      </c>
      <c r="AM3866" s="124">
        <f>IF(AL3866=0,"",IF(AK3866&gt;20.99,"Aged","Non-Aged"))</f>
        <v/>
      </c>
      <c r="AN3866" s="112">
        <f>IF(Q3866&lt;&gt;"",MONTH(Q3866),"")</f>
        <v/>
      </c>
      <c r="AO3866" s="112">
        <f>IFERROR(VALUE(V3866),0)</f>
        <v/>
      </c>
    </row>
    <row customFormat="1" customHeight="1" ht="29.25" r="3867" s="112" spans="1:41">
      <c r="A3867" s="127" t="n"/>
      <c r="B3867" s="113" t="n"/>
      <c r="C3867" s="127" t="n"/>
      <c r="D3867" s="127" t="n"/>
      <c r="E3867" s="114">
        <f>IF(F3867 &lt;&gt; "",VLOOKUP(F3867,CategoryLookup,2,FALSE), "")</f>
        <v/>
      </c>
      <c r="F3867" s="126" t="n"/>
      <c r="G3867" s="127" t="n"/>
      <c r="H3867" s="127" t="n"/>
      <c r="I3867" s="127" t="n"/>
      <c r="J3867" s="127" t="n"/>
      <c r="K3867" s="127" t="n"/>
      <c r="L3867" s="127" t="n"/>
      <c r="M3867" s="127" t="n"/>
      <c r="N3867" s="120" t="n"/>
      <c r="O3867" s="120" t="n"/>
      <c r="P3867" s="120" t="n"/>
      <c r="Q3867" s="120" t="n"/>
      <c r="R3867" s="121" t="n"/>
      <c r="S3867" s="121" t="n"/>
      <c r="T3867" s="121" t="n"/>
      <c r="U3867" s="121" t="n"/>
      <c r="V3867" s="117">
        <f>IF(P3867="NA","NA",IF(P3867&lt;&gt;"",TEXT(P3867-N3867,"[h].mm"),""))</f>
        <v/>
      </c>
      <c r="W3867" s="118">
        <f>IF(AND(R3867="",S3867=""),"",R3867+S3867)</f>
        <v/>
      </c>
      <c r="X3867" s="116">
        <f>IF(O3867&lt;&gt;"",DATE(YEAR(O3867), MONTH(O3867), DAY(O3867)),"")</f>
        <v/>
      </c>
      <c r="Y3867" s="122" t="n"/>
      <c r="Z3867" s="123" t="n"/>
      <c r="AA3867" s="117">
        <f>IF(F3867="Re-assigned","NA",IF(W3867="","",IF(W3867&gt;=VLOOKUP(D3867,SLAMatrix,3,FALSE),"Yes",IF(W3867&lt;VLOOKUP(D3867,SLAMatrix,2,FALSE),"No","Internal"))))</f>
        <v/>
      </c>
      <c r="AB3867" s="123" t="n"/>
      <c r="AC3867" s="123" t="n"/>
      <c r="AD3867" s="119" t="n"/>
      <c r="AE3867" s="125" t="n"/>
      <c r="AF3867" s="124">
        <f>MONTH(O3867)</f>
        <v/>
      </c>
      <c r="AG3867" s="124">
        <f>VLOOKUP(IFERROR(MID(AE3867,1,(FIND(",",AE3867,1)-1)),AE3867),Facility_Region_Mapping,2,FALSE)</f>
        <v/>
      </c>
      <c r="AH3867" s="124" t="n"/>
      <c r="AI3867" s="124">
        <f>IF(C3867&lt;&gt;"",IF(M3867="ESM User",getInterfaceName($C3867),"NA"),"")</f>
        <v/>
      </c>
      <c r="AJ3867" s="116">
        <f>IF(Q3867&lt;&gt;"",DATE(YEAR(Q3867), MONTH(Q3867), DAY(Q3867)),"")</f>
        <v/>
      </c>
      <c r="AK3867" s="130">
        <f>IF(Q3867&lt;&gt;0,Q3867-N3867,TODAY()-N3867)</f>
        <v/>
      </c>
      <c r="AL3867" s="112">
        <f>IF(F3867="Re-assigned",0,IF(H3867="Closed",0,IF(H3867="Service Restored",0,IF(H3867="",0,1))))</f>
        <v/>
      </c>
      <c r="AM3867" s="124">
        <f>IF(AL3867=0,"",IF(AK3867&gt;20.99,"Aged","Non-Aged"))</f>
        <v/>
      </c>
      <c r="AN3867" s="112">
        <f>IF(Q3867&lt;&gt;"",MONTH(Q3867),"")</f>
        <v/>
      </c>
      <c r="AO3867" s="112">
        <f>IFERROR(VALUE(V3867),0)</f>
        <v/>
      </c>
    </row>
    <row customFormat="1" customHeight="1" ht="29.25" r="3868" s="112" spans="1:41">
      <c r="A3868" s="127" t="n"/>
      <c r="B3868" s="113" t="n"/>
      <c r="C3868" s="127" t="n"/>
      <c r="D3868" s="127" t="n"/>
      <c r="E3868" s="114">
        <f>IF(F3868 &lt;&gt; "",VLOOKUP(F3868,CategoryLookup,2,FALSE), "")</f>
        <v/>
      </c>
      <c r="F3868" s="126" t="n"/>
      <c r="G3868" s="127" t="n"/>
      <c r="H3868" s="127" t="n"/>
      <c r="I3868" s="127" t="n"/>
      <c r="J3868" s="127" t="n"/>
      <c r="K3868" s="127" t="n"/>
      <c r="L3868" s="127" t="n"/>
      <c r="M3868" s="127" t="n"/>
      <c r="N3868" s="120" t="n"/>
      <c r="O3868" s="120" t="n"/>
      <c r="P3868" s="120" t="n"/>
      <c r="Q3868" s="120" t="n"/>
      <c r="R3868" s="121" t="n"/>
      <c r="S3868" s="121" t="n"/>
      <c r="T3868" s="121" t="n"/>
      <c r="U3868" s="121" t="n"/>
      <c r="V3868" s="117">
        <f>IF(P3868="NA","NA",IF(P3868&lt;&gt;"",TEXT(P3868-N3868,"[h].mm"),""))</f>
        <v/>
      </c>
      <c r="W3868" s="118">
        <f>IF(AND(R3868="",S3868=""),"",R3868+S3868)</f>
        <v/>
      </c>
      <c r="X3868" s="116">
        <f>IF(O3868&lt;&gt;"",DATE(YEAR(O3868), MONTH(O3868), DAY(O3868)),"")</f>
        <v/>
      </c>
      <c r="Y3868" s="122" t="n"/>
      <c r="Z3868" s="123" t="n"/>
      <c r="AA3868" s="117">
        <f>IF(F3868="Re-assigned","NA",IF(W3868="","",IF(W3868&gt;=VLOOKUP(D3868,SLAMatrix,3,FALSE),"Yes",IF(W3868&lt;VLOOKUP(D3868,SLAMatrix,2,FALSE),"No","Internal"))))</f>
        <v/>
      </c>
      <c r="AB3868" s="123" t="n"/>
      <c r="AC3868" s="123" t="n"/>
      <c r="AD3868" s="119" t="n"/>
      <c r="AE3868" s="125" t="n"/>
      <c r="AF3868" s="124">
        <f>MONTH(O3868)</f>
        <v/>
      </c>
      <c r="AG3868" s="124">
        <f>VLOOKUP(IFERROR(MID(AE3868,1,(FIND(",",AE3868,1)-1)),AE3868),Facility_Region_Mapping,2,FALSE)</f>
        <v/>
      </c>
      <c r="AH3868" s="124" t="n"/>
      <c r="AI3868" s="124">
        <f>IF(C3868&lt;&gt;"",IF(M3868="ESM User",getInterfaceName($C3868),"NA"),"")</f>
        <v/>
      </c>
      <c r="AJ3868" s="116">
        <f>IF(Q3868&lt;&gt;"",DATE(YEAR(Q3868), MONTH(Q3868), DAY(Q3868)),"")</f>
        <v/>
      </c>
      <c r="AK3868" s="130">
        <f>IF(Q3868&lt;&gt;0,Q3868-N3868,TODAY()-N3868)</f>
        <v/>
      </c>
      <c r="AL3868" s="112">
        <f>IF(F3868="Re-assigned",0,IF(H3868="Closed",0,IF(H3868="Service Restored",0,IF(H3868="",0,1))))</f>
        <v/>
      </c>
      <c r="AM3868" s="124">
        <f>IF(AL3868=0,"",IF(AK3868&gt;20.99,"Aged","Non-Aged"))</f>
        <v/>
      </c>
      <c r="AN3868" s="112">
        <f>IF(Q3868&lt;&gt;"",MONTH(Q3868),"")</f>
        <v/>
      </c>
      <c r="AO3868" s="112">
        <f>IFERROR(VALUE(V3868),0)</f>
        <v/>
      </c>
    </row>
    <row customFormat="1" customHeight="1" ht="29.25" r="3869" s="112" spans="1:41">
      <c r="A3869" s="127" t="n"/>
      <c r="B3869" s="113" t="n"/>
      <c r="C3869" s="127" t="n"/>
      <c r="D3869" s="127" t="n"/>
      <c r="E3869" s="114">
        <f>IF(F3869 &lt;&gt; "",VLOOKUP(F3869,CategoryLookup,2,FALSE), "")</f>
        <v/>
      </c>
      <c r="F3869" s="126" t="n"/>
      <c r="G3869" s="127" t="n"/>
      <c r="H3869" s="127" t="n"/>
      <c r="I3869" s="127" t="n"/>
      <c r="J3869" s="127" t="n"/>
      <c r="K3869" s="127" t="n"/>
      <c r="L3869" s="127" t="n"/>
      <c r="M3869" s="127" t="n"/>
      <c r="N3869" s="120" t="n"/>
      <c r="O3869" s="120" t="n"/>
      <c r="P3869" s="120" t="n"/>
      <c r="Q3869" s="120" t="n"/>
      <c r="R3869" s="121" t="n"/>
      <c r="S3869" s="121" t="n"/>
      <c r="T3869" s="121" t="n"/>
      <c r="U3869" s="121" t="n"/>
      <c r="V3869" s="117">
        <f>IF(P3869="NA","NA",IF(P3869&lt;&gt;"",TEXT(P3869-N3869,"[h].mm"),""))</f>
        <v/>
      </c>
      <c r="W3869" s="118">
        <f>IF(AND(R3869="",S3869=""),"",R3869+S3869)</f>
        <v/>
      </c>
      <c r="X3869" s="116">
        <f>IF(O3869&lt;&gt;"",DATE(YEAR(O3869), MONTH(O3869), DAY(O3869)),"")</f>
        <v/>
      </c>
      <c r="Y3869" s="122" t="n"/>
      <c r="Z3869" s="123" t="n"/>
      <c r="AA3869" s="117">
        <f>IF(F3869="Re-assigned","NA",IF(W3869="","",IF(W3869&gt;=VLOOKUP(D3869,SLAMatrix,3,FALSE),"Yes",IF(W3869&lt;VLOOKUP(D3869,SLAMatrix,2,FALSE),"No","Internal"))))</f>
        <v/>
      </c>
      <c r="AB3869" s="123" t="n"/>
      <c r="AC3869" s="123" t="n"/>
      <c r="AD3869" s="119" t="n"/>
      <c r="AE3869" s="125" t="n"/>
      <c r="AF3869" s="124">
        <f>MONTH(O3869)</f>
        <v/>
      </c>
      <c r="AG3869" s="124">
        <f>VLOOKUP(IFERROR(MID(AE3869,1,(FIND(",",AE3869,1)-1)),AE3869),Facility_Region_Mapping,2,FALSE)</f>
        <v/>
      </c>
      <c r="AH3869" s="124" t="n"/>
      <c r="AI3869" s="124">
        <f>IF(C3869&lt;&gt;"",IF(M3869="ESM User",getInterfaceName($C3869),"NA"),"")</f>
        <v/>
      </c>
      <c r="AJ3869" s="116">
        <f>IF(Q3869&lt;&gt;"",DATE(YEAR(Q3869), MONTH(Q3869), DAY(Q3869)),"")</f>
        <v/>
      </c>
      <c r="AK3869" s="130">
        <f>IF(Q3869&lt;&gt;0,Q3869-N3869,TODAY()-N3869)</f>
        <v/>
      </c>
      <c r="AL3869" s="112">
        <f>IF(F3869="Re-assigned",0,IF(H3869="Closed",0,IF(H3869="Service Restored",0,IF(H3869="",0,1))))</f>
        <v/>
      </c>
      <c r="AM3869" s="124">
        <f>IF(AL3869=0,"",IF(AK3869&gt;20.99,"Aged","Non-Aged"))</f>
        <v/>
      </c>
      <c r="AN3869" s="112">
        <f>IF(Q3869&lt;&gt;"",MONTH(Q3869),"")</f>
        <v/>
      </c>
      <c r="AO3869" s="112">
        <f>IFERROR(VALUE(V3869),0)</f>
        <v/>
      </c>
    </row>
    <row customFormat="1" customHeight="1" ht="29.25" r="3870" s="112" spans="1:41">
      <c r="A3870" s="127" t="n"/>
      <c r="B3870" s="113" t="n"/>
      <c r="C3870" s="127" t="n"/>
      <c r="D3870" s="127" t="n"/>
      <c r="E3870" s="114">
        <f>IF(F3870 &lt;&gt; "",VLOOKUP(F3870,CategoryLookup,2,FALSE), "")</f>
        <v/>
      </c>
      <c r="F3870" s="126" t="n"/>
      <c r="G3870" s="127" t="n"/>
      <c r="H3870" s="127" t="n"/>
      <c r="I3870" s="127" t="n"/>
      <c r="J3870" s="127" t="n"/>
      <c r="K3870" s="127" t="n"/>
      <c r="L3870" s="127" t="n"/>
      <c r="M3870" s="127" t="n"/>
      <c r="N3870" s="120" t="n"/>
      <c r="O3870" s="120" t="n"/>
      <c r="P3870" s="120" t="n"/>
      <c r="Q3870" s="120" t="n"/>
      <c r="R3870" s="121" t="n"/>
      <c r="S3870" s="121" t="n"/>
      <c r="T3870" s="121" t="n"/>
      <c r="U3870" s="121" t="n"/>
      <c r="V3870" s="117">
        <f>IF(P3870="NA","NA",IF(P3870&lt;&gt;"",TEXT(P3870-N3870,"[h].mm"),""))</f>
        <v/>
      </c>
      <c r="W3870" s="118">
        <f>IF(AND(R3870="",S3870=""),"",R3870+S3870)</f>
        <v/>
      </c>
      <c r="X3870" s="116">
        <f>IF(O3870&lt;&gt;"",DATE(YEAR(O3870), MONTH(O3870), DAY(O3870)),"")</f>
        <v/>
      </c>
      <c r="Y3870" s="122" t="n"/>
      <c r="Z3870" s="123" t="n"/>
      <c r="AA3870" s="117">
        <f>IF(F3870="Re-assigned","NA",IF(W3870="","",IF(W3870&gt;=VLOOKUP(D3870,SLAMatrix,3,FALSE),"Yes",IF(W3870&lt;VLOOKUP(D3870,SLAMatrix,2,FALSE),"No","Internal"))))</f>
        <v/>
      </c>
      <c r="AB3870" s="123" t="n"/>
      <c r="AC3870" s="123" t="n"/>
      <c r="AD3870" s="119" t="n"/>
      <c r="AE3870" s="125" t="n"/>
      <c r="AF3870" s="124">
        <f>MONTH(O3870)</f>
        <v/>
      </c>
      <c r="AG3870" s="124">
        <f>VLOOKUP(IFERROR(MID(AE3870,1,(FIND(",",AE3870,1)-1)),AE3870),Facility_Region_Mapping,2,FALSE)</f>
        <v/>
      </c>
      <c r="AH3870" s="124" t="n"/>
      <c r="AI3870" s="124">
        <f>IF(C3870&lt;&gt;"",IF(M3870="ESM User",getInterfaceName($C3870),"NA"),"")</f>
        <v/>
      </c>
      <c r="AJ3870" s="116">
        <f>IF(Q3870&lt;&gt;"",DATE(YEAR(Q3870), MONTH(Q3870), DAY(Q3870)),"")</f>
        <v/>
      </c>
      <c r="AK3870" s="130">
        <f>IF(Q3870&lt;&gt;0,Q3870-N3870,TODAY()-N3870)</f>
        <v/>
      </c>
      <c r="AL3870" s="112">
        <f>IF(F3870="Re-assigned",0,IF(H3870="Closed",0,IF(H3870="Service Restored",0,IF(H3870="",0,1))))</f>
        <v/>
      </c>
      <c r="AM3870" s="124">
        <f>IF(AL3870=0,"",IF(AK3870&gt;20.99,"Aged","Non-Aged"))</f>
        <v/>
      </c>
      <c r="AN3870" s="112">
        <f>IF(Q3870&lt;&gt;"",MONTH(Q3870),"")</f>
        <v/>
      </c>
      <c r="AO3870" s="112">
        <f>IFERROR(VALUE(V3870),0)</f>
        <v/>
      </c>
    </row>
    <row customFormat="1" customHeight="1" ht="29.25" r="3871" s="112" spans="1:41">
      <c r="A3871" s="127" t="n"/>
      <c r="B3871" s="113" t="n"/>
      <c r="C3871" s="127" t="n"/>
      <c r="D3871" s="127" t="n"/>
      <c r="E3871" s="114">
        <f>IF(F3871 &lt;&gt; "",VLOOKUP(F3871,CategoryLookup,2,FALSE), "")</f>
        <v/>
      </c>
      <c r="F3871" s="126" t="n"/>
      <c r="G3871" s="127" t="n"/>
      <c r="H3871" s="127" t="n"/>
      <c r="I3871" s="127" t="n"/>
      <c r="J3871" s="127" t="n"/>
      <c r="K3871" s="127" t="n"/>
      <c r="L3871" s="127" t="n"/>
      <c r="M3871" s="127" t="n"/>
      <c r="N3871" s="120" t="n"/>
      <c r="O3871" s="120" t="n"/>
      <c r="P3871" s="120" t="n"/>
      <c r="Q3871" s="120" t="n"/>
      <c r="R3871" s="121" t="n"/>
      <c r="S3871" s="121" t="n"/>
      <c r="T3871" s="121" t="n"/>
      <c r="U3871" s="121" t="n"/>
      <c r="V3871" s="117">
        <f>IF(P3871="NA","NA",IF(P3871&lt;&gt;"",TEXT(P3871-N3871,"[h].mm"),""))</f>
        <v/>
      </c>
      <c r="W3871" s="118">
        <f>IF(AND(R3871="",S3871=""),"",R3871+S3871)</f>
        <v/>
      </c>
      <c r="X3871" s="116">
        <f>IF(O3871&lt;&gt;"",DATE(YEAR(O3871), MONTH(O3871), DAY(O3871)),"")</f>
        <v/>
      </c>
      <c r="Y3871" s="122" t="n"/>
      <c r="Z3871" s="123" t="n"/>
      <c r="AA3871" s="117">
        <f>IF(F3871="Re-assigned","NA",IF(W3871="","",IF(W3871&gt;=VLOOKUP(D3871,SLAMatrix,3,FALSE),"Yes",IF(W3871&lt;VLOOKUP(D3871,SLAMatrix,2,FALSE),"No","Internal"))))</f>
        <v/>
      </c>
      <c r="AB3871" s="123" t="n"/>
      <c r="AC3871" s="123" t="n"/>
      <c r="AD3871" s="119" t="n"/>
      <c r="AE3871" s="125" t="n"/>
      <c r="AF3871" s="124">
        <f>MONTH(O3871)</f>
        <v/>
      </c>
      <c r="AG3871" s="124">
        <f>VLOOKUP(IFERROR(MID(AE3871,1,(FIND(",",AE3871,1)-1)),AE3871),Facility_Region_Mapping,2,FALSE)</f>
        <v/>
      </c>
      <c r="AH3871" s="124" t="n"/>
      <c r="AI3871" s="124">
        <f>IF(C3871&lt;&gt;"",IF(M3871="ESM User",getInterfaceName($C3871),"NA"),"")</f>
        <v/>
      </c>
      <c r="AJ3871" s="116">
        <f>IF(Q3871&lt;&gt;"",DATE(YEAR(Q3871), MONTH(Q3871), DAY(Q3871)),"")</f>
        <v/>
      </c>
      <c r="AK3871" s="130">
        <f>IF(Q3871&lt;&gt;0,Q3871-N3871,TODAY()-N3871)</f>
        <v/>
      </c>
      <c r="AL3871" s="112">
        <f>IF(F3871="Re-assigned",0,IF(H3871="Closed",0,IF(H3871="Service Restored",0,IF(H3871="",0,1))))</f>
        <v/>
      </c>
      <c r="AM3871" s="124">
        <f>IF(AL3871=0,"",IF(AK3871&gt;20.99,"Aged","Non-Aged"))</f>
        <v/>
      </c>
      <c r="AN3871" s="112">
        <f>IF(Q3871&lt;&gt;"",MONTH(Q3871),"")</f>
        <v/>
      </c>
      <c r="AO3871" s="112">
        <f>IFERROR(VALUE(V3871),0)</f>
        <v/>
      </c>
    </row>
    <row customFormat="1" customHeight="1" ht="29.25" r="3872" s="112" spans="1:41">
      <c r="A3872" s="127" t="n"/>
      <c r="B3872" s="113" t="n"/>
      <c r="C3872" s="127" t="n"/>
      <c r="D3872" s="127" t="n"/>
      <c r="E3872" s="114">
        <f>IF(F3872 &lt;&gt; "",VLOOKUP(F3872,CategoryLookup,2,FALSE), "")</f>
        <v/>
      </c>
      <c r="F3872" s="126" t="n"/>
      <c r="G3872" s="127" t="n"/>
      <c r="H3872" s="127" t="n"/>
      <c r="I3872" s="127" t="n"/>
      <c r="J3872" s="127" t="n"/>
      <c r="K3872" s="127" t="n"/>
      <c r="L3872" s="127" t="n"/>
      <c r="M3872" s="127" t="n"/>
      <c r="N3872" s="120" t="n"/>
      <c r="O3872" s="120" t="n"/>
      <c r="P3872" s="120" t="n"/>
      <c r="Q3872" s="120" t="n"/>
      <c r="R3872" s="121" t="n"/>
      <c r="S3872" s="121" t="n"/>
      <c r="T3872" s="121" t="n"/>
      <c r="U3872" s="121" t="n"/>
      <c r="V3872" s="117">
        <f>IF(P3872="NA","NA",IF(P3872&lt;&gt;"",TEXT(P3872-N3872,"[h].mm"),""))</f>
        <v/>
      </c>
      <c r="W3872" s="118">
        <f>IF(AND(R3872="",S3872=""),"",R3872+S3872)</f>
        <v/>
      </c>
      <c r="X3872" s="116">
        <f>IF(O3872&lt;&gt;"",DATE(YEAR(O3872), MONTH(O3872), DAY(O3872)),"")</f>
        <v/>
      </c>
      <c r="Y3872" s="122" t="n"/>
      <c r="Z3872" s="123" t="n"/>
      <c r="AA3872" s="117">
        <f>IF(F3872="Re-assigned","NA",IF(W3872="","",IF(W3872&gt;=VLOOKUP(D3872,SLAMatrix,3,FALSE),"Yes",IF(W3872&lt;VLOOKUP(D3872,SLAMatrix,2,FALSE),"No","Internal"))))</f>
        <v/>
      </c>
      <c r="AB3872" s="123" t="n"/>
      <c r="AC3872" s="123" t="n"/>
      <c r="AD3872" s="119" t="n"/>
      <c r="AE3872" s="125" t="n"/>
      <c r="AF3872" s="124">
        <f>MONTH(O3872)</f>
        <v/>
      </c>
      <c r="AG3872" s="124">
        <f>VLOOKUP(IFERROR(MID(AE3872,1,(FIND(",",AE3872,1)-1)),AE3872),Facility_Region_Mapping,2,FALSE)</f>
        <v/>
      </c>
      <c r="AH3872" s="124" t="n"/>
      <c r="AI3872" s="124">
        <f>IF(C3872&lt;&gt;"",IF(M3872="ESM User",getInterfaceName($C3872),"NA"),"")</f>
        <v/>
      </c>
      <c r="AJ3872" s="116">
        <f>IF(Q3872&lt;&gt;"",DATE(YEAR(Q3872), MONTH(Q3872), DAY(Q3872)),"")</f>
        <v/>
      </c>
      <c r="AK3872" s="130">
        <f>IF(Q3872&lt;&gt;0,Q3872-N3872,TODAY()-N3872)</f>
        <v/>
      </c>
      <c r="AL3872" s="112">
        <f>IF(F3872="Re-assigned",0,IF(H3872="Closed",0,IF(H3872="Service Restored",0,IF(H3872="",0,1))))</f>
        <v/>
      </c>
      <c r="AM3872" s="124">
        <f>IF(AL3872=0,"",IF(AK3872&gt;20.99,"Aged","Non-Aged"))</f>
        <v/>
      </c>
      <c r="AN3872" s="112">
        <f>IF(Q3872&lt;&gt;"",MONTH(Q3872),"")</f>
        <v/>
      </c>
      <c r="AO3872" s="112">
        <f>IFERROR(VALUE(V3872),0)</f>
        <v/>
      </c>
    </row>
    <row customFormat="1" customHeight="1" ht="29.25" r="3873" s="112" spans="1:41">
      <c r="A3873" s="127" t="n"/>
      <c r="B3873" s="113" t="n"/>
      <c r="C3873" s="127" t="n"/>
      <c r="D3873" s="127" t="n"/>
      <c r="E3873" s="114">
        <f>IF(F3873 &lt;&gt; "",VLOOKUP(F3873,CategoryLookup,2,FALSE), "")</f>
        <v/>
      </c>
      <c r="F3873" s="126" t="n"/>
      <c r="G3873" s="127" t="n"/>
      <c r="H3873" s="127" t="n"/>
      <c r="I3873" s="127" t="n"/>
      <c r="J3873" s="127" t="n"/>
      <c r="K3873" s="127" t="n"/>
      <c r="L3873" s="127" t="n"/>
      <c r="M3873" s="127" t="n"/>
      <c r="N3873" s="120" t="n"/>
      <c r="O3873" s="120" t="n"/>
      <c r="P3873" s="120" t="n"/>
      <c r="Q3873" s="120" t="n"/>
      <c r="R3873" s="121" t="n"/>
      <c r="S3873" s="121" t="n"/>
      <c r="T3873" s="121" t="n"/>
      <c r="U3873" s="121" t="n"/>
      <c r="V3873" s="117">
        <f>IF(P3873="NA","NA",IF(P3873&lt;&gt;"",TEXT(P3873-N3873,"[h].mm"),""))</f>
        <v/>
      </c>
      <c r="W3873" s="118">
        <f>IF(AND(R3873="",S3873=""),"",R3873+S3873)</f>
        <v/>
      </c>
      <c r="X3873" s="116">
        <f>IF(O3873&lt;&gt;"",DATE(YEAR(O3873), MONTH(O3873), DAY(O3873)),"")</f>
        <v/>
      </c>
      <c r="Y3873" s="122" t="n"/>
      <c r="Z3873" s="123" t="n"/>
      <c r="AA3873" s="117">
        <f>IF(F3873="Re-assigned","NA",IF(W3873="","",IF(W3873&gt;=VLOOKUP(D3873,SLAMatrix,3,FALSE),"Yes",IF(W3873&lt;VLOOKUP(D3873,SLAMatrix,2,FALSE),"No","Internal"))))</f>
        <v/>
      </c>
      <c r="AB3873" s="123" t="n"/>
      <c r="AC3873" s="123" t="n"/>
      <c r="AD3873" s="119" t="n"/>
      <c r="AE3873" s="125" t="n"/>
      <c r="AF3873" s="124">
        <f>MONTH(O3873)</f>
        <v/>
      </c>
      <c r="AG3873" s="124">
        <f>VLOOKUP(IFERROR(MID(AE3873,1,(FIND(",",AE3873,1)-1)),AE3873),Facility_Region_Mapping,2,FALSE)</f>
        <v/>
      </c>
      <c r="AH3873" s="124" t="n"/>
      <c r="AI3873" s="124">
        <f>IF(C3873&lt;&gt;"",IF(M3873="ESM User",getInterfaceName($C3873),"NA"),"")</f>
        <v/>
      </c>
      <c r="AJ3873" s="116">
        <f>IF(Q3873&lt;&gt;"",DATE(YEAR(Q3873), MONTH(Q3873), DAY(Q3873)),"")</f>
        <v/>
      </c>
      <c r="AK3873" s="130">
        <f>IF(Q3873&lt;&gt;0,Q3873-N3873,TODAY()-N3873)</f>
        <v/>
      </c>
      <c r="AL3873" s="112">
        <f>IF(F3873="Re-assigned",0,IF(H3873="Closed",0,IF(H3873="Service Restored",0,IF(H3873="",0,1))))</f>
        <v/>
      </c>
      <c r="AM3873" s="124">
        <f>IF(AL3873=0,"",IF(AK3873&gt;20.99,"Aged","Non-Aged"))</f>
        <v/>
      </c>
      <c r="AN3873" s="112">
        <f>IF(Q3873&lt;&gt;"",MONTH(Q3873),"")</f>
        <v/>
      </c>
      <c r="AO3873" s="112">
        <f>IFERROR(VALUE(V3873),0)</f>
        <v/>
      </c>
    </row>
    <row customFormat="1" customHeight="1" ht="29.25" r="3874" s="112" spans="1:41">
      <c r="A3874" s="127" t="n"/>
      <c r="B3874" s="113" t="n"/>
      <c r="C3874" s="127" t="n"/>
      <c r="D3874" s="127" t="n"/>
      <c r="E3874" s="114">
        <f>IF(F3874 &lt;&gt; "",VLOOKUP(F3874,CategoryLookup,2,FALSE), "")</f>
        <v/>
      </c>
      <c r="F3874" s="126" t="n"/>
      <c r="G3874" s="127" t="n"/>
      <c r="H3874" s="127" t="n"/>
      <c r="I3874" s="127" t="n"/>
      <c r="J3874" s="127" t="n"/>
      <c r="K3874" s="127" t="n"/>
      <c r="L3874" s="127" t="n"/>
      <c r="M3874" s="127" t="n"/>
      <c r="N3874" s="120" t="n"/>
      <c r="O3874" s="120" t="n"/>
      <c r="P3874" s="120" t="n"/>
      <c r="Q3874" s="120" t="n"/>
      <c r="R3874" s="121" t="n"/>
      <c r="S3874" s="121" t="n"/>
      <c r="T3874" s="121" t="n"/>
      <c r="U3874" s="121" t="n"/>
      <c r="V3874" s="117">
        <f>IF(P3874="NA","NA",IF(P3874&lt;&gt;"",TEXT(P3874-N3874,"[h].mm"),""))</f>
        <v/>
      </c>
      <c r="W3874" s="118">
        <f>IF(AND(R3874="",S3874=""),"",R3874+S3874)</f>
        <v/>
      </c>
      <c r="X3874" s="116">
        <f>IF(O3874&lt;&gt;"",DATE(YEAR(O3874), MONTH(O3874), DAY(O3874)),"")</f>
        <v/>
      </c>
      <c r="Y3874" s="122" t="n"/>
      <c r="Z3874" s="123" t="n"/>
      <c r="AA3874" s="117">
        <f>IF(F3874="Re-assigned","NA",IF(W3874="","",IF(W3874&gt;=VLOOKUP(D3874,SLAMatrix,3,FALSE),"Yes",IF(W3874&lt;VLOOKUP(D3874,SLAMatrix,2,FALSE),"No","Internal"))))</f>
        <v/>
      </c>
      <c r="AB3874" s="123" t="n"/>
      <c r="AC3874" s="123" t="n"/>
      <c r="AD3874" s="119" t="n"/>
      <c r="AE3874" s="125" t="n"/>
      <c r="AF3874" s="124">
        <f>MONTH(O3874)</f>
        <v/>
      </c>
      <c r="AG3874" s="124">
        <f>VLOOKUP(IFERROR(MID(AE3874,1,(FIND(",",AE3874,1)-1)),AE3874),Facility_Region_Mapping,2,FALSE)</f>
        <v/>
      </c>
      <c r="AH3874" s="124" t="n"/>
      <c r="AI3874" s="124">
        <f>IF(C3874&lt;&gt;"",IF(M3874="ESM User",getInterfaceName($C3874),"NA"),"")</f>
        <v/>
      </c>
      <c r="AJ3874" s="116">
        <f>IF(Q3874&lt;&gt;"",DATE(YEAR(Q3874), MONTH(Q3874), DAY(Q3874)),"")</f>
        <v/>
      </c>
      <c r="AK3874" s="130">
        <f>IF(Q3874&lt;&gt;0,Q3874-N3874,TODAY()-N3874)</f>
        <v/>
      </c>
      <c r="AL3874" s="112">
        <f>IF(F3874="Re-assigned",0,IF(H3874="Closed",0,IF(H3874="Service Restored",0,IF(H3874="",0,1))))</f>
        <v/>
      </c>
      <c r="AM3874" s="124">
        <f>IF(AL3874=0,"",IF(AK3874&gt;20.99,"Aged","Non-Aged"))</f>
        <v/>
      </c>
      <c r="AN3874" s="112">
        <f>IF(Q3874&lt;&gt;"",MONTH(Q3874),"")</f>
        <v/>
      </c>
      <c r="AO3874" s="112">
        <f>IFERROR(VALUE(V3874),0)</f>
        <v/>
      </c>
    </row>
    <row customFormat="1" customHeight="1" ht="29.25" r="3875" s="112" spans="1:41">
      <c r="A3875" s="127" t="n"/>
      <c r="B3875" s="113" t="n"/>
      <c r="C3875" s="127" t="n"/>
      <c r="D3875" s="127" t="n"/>
      <c r="E3875" s="114">
        <f>IF(F3875 &lt;&gt; "",VLOOKUP(F3875,CategoryLookup,2,FALSE), "")</f>
        <v/>
      </c>
      <c r="F3875" s="126" t="n"/>
      <c r="G3875" s="127" t="n"/>
      <c r="H3875" s="127" t="n"/>
      <c r="I3875" s="127" t="n"/>
      <c r="J3875" s="127" t="n"/>
      <c r="K3875" s="127" t="n"/>
      <c r="L3875" s="127" t="n"/>
      <c r="M3875" s="127" t="n"/>
      <c r="N3875" s="120" t="n"/>
      <c r="O3875" s="120" t="n"/>
      <c r="P3875" s="120" t="n"/>
      <c r="Q3875" s="120" t="n"/>
      <c r="R3875" s="121" t="n"/>
      <c r="S3875" s="121" t="n"/>
      <c r="T3875" s="121" t="n"/>
      <c r="U3875" s="121" t="n"/>
      <c r="V3875" s="117">
        <f>IF(P3875="NA","NA",IF(P3875&lt;&gt;"",TEXT(P3875-N3875,"[h].mm"),""))</f>
        <v/>
      </c>
      <c r="W3875" s="118">
        <f>IF(AND(R3875="",S3875=""),"",R3875+S3875)</f>
        <v/>
      </c>
      <c r="X3875" s="116">
        <f>IF(O3875&lt;&gt;"",DATE(YEAR(O3875), MONTH(O3875), DAY(O3875)),"")</f>
        <v/>
      </c>
      <c r="Y3875" s="122" t="n"/>
      <c r="Z3875" s="123" t="n"/>
      <c r="AA3875" s="117">
        <f>IF(F3875="Re-assigned","NA",IF(W3875="","",IF(W3875&gt;=VLOOKUP(D3875,SLAMatrix,3,FALSE),"Yes",IF(W3875&lt;VLOOKUP(D3875,SLAMatrix,2,FALSE),"No","Internal"))))</f>
        <v/>
      </c>
      <c r="AB3875" s="123" t="n"/>
      <c r="AC3875" s="123" t="n"/>
      <c r="AD3875" s="119" t="n"/>
      <c r="AE3875" s="125" t="n"/>
      <c r="AF3875" s="124">
        <f>MONTH(O3875)</f>
        <v/>
      </c>
      <c r="AG3875" s="124">
        <f>VLOOKUP(IFERROR(MID(AE3875,1,(FIND(",",AE3875,1)-1)),AE3875),Facility_Region_Mapping,2,FALSE)</f>
        <v/>
      </c>
      <c r="AH3875" s="124" t="n"/>
      <c r="AI3875" s="124">
        <f>IF(C3875&lt;&gt;"",IF(M3875="ESM User",getInterfaceName($C3875),"NA"),"")</f>
        <v/>
      </c>
      <c r="AJ3875" s="116">
        <f>IF(Q3875&lt;&gt;"",DATE(YEAR(Q3875), MONTH(Q3875), DAY(Q3875)),"")</f>
        <v/>
      </c>
      <c r="AK3875" s="130">
        <f>IF(Q3875&lt;&gt;0,Q3875-N3875,TODAY()-N3875)</f>
        <v/>
      </c>
      <c r="AL3875" s="112">
        <f>IF(F3875="Re-assigned",0,IF(H3875="Closed",0,IF(H3875="Service Restored",0,IF(H3875="",0,1))))</f>
        <v/>
      </c>
      <c r="AM3875" s="124">
        <f>IF(AL3875=0,"",IF(AK3875&gt;20.99,"Aged","Non-Aged"))</f>
        <v/>
      </c>
      <c r="AN3875" s="112">
        <f>IF(Q3875&lt;&gt;"",MONTH(Q3875),"")</f>
        <v/>
      </c>
      <c r="AO3875" s="112">
        <f>IFERROR(VALUE(V3875),0)</f>
        <v/>
      </c>
    </row>
    <row customFormat="1" customHeight="1" ht="29.25" r="3876" s="112" spans="1:41">
      <c r="A3876" s="127" t="n"/>
      <c r="B3876" s="113" t="n"/>
      <c r="C3876" s="127" t="n"/>
      <c r="D3876" s="127" t="n"/>
      <c r="E3876" s="114">
        <f>IF(F3876 &lt;&gt; "",VLOOKUP(F3876,CategoryLookup,2,FALSE), "")</f>
        <v/>
      </c>
      <c r="F3876" s="126" t="n"/>
      <c r="G3876" s="127" t="n"/>
      <c r="H3876" s="127" t="n"/>
      <c r="I3876" s="127" t="n"/>
      <c r="J3876" s="127" t="n"/>
      <c r="K3876" s="127" t="n"/>
      <c r="L3876" s="127" t="n"/>
      <c r="M3876" s="127" t="n"/>
      <c r="N3876" s="120" t="n"/>
      <c r="O3876" s="120" t="n"/>
      <c r="P3876" s="120" t="n"/>
      <c r="Q3876" s="120" t="n"/>
      <c r="R3876" s="121" t="n"/>
      <c r="S3876" s="121" t="n"/>
      <c r="T3876" s="121" t="n"/>
      <c r="U3876" s="121" t="n"/>
      <c r="V3876" s="117">
        <f>IF(P3876="NA","NA",IF(P3876&lt;&gt;"",TEXT(P3876-N3876,"[h].mm"),""))</f>
        <v/>
      </c>
      <c r="W3876" s="118">
        <f>IF(AND(R3876="",S3876=""),"",R3876+S3876)</f>
        <v/>
      </c>
      <c r="X3876" s="116">
        <f>IF(O3876&lt;&gt;"",DATE(YEAR(O3876), MONTH(O3876), DAY(O3876)),"")</f>
        <v/>
      </c>
      <c r="Y3876" s="122" t="n"/>
      <c r="Z3876" s="123" t="n"/>
      <c r="AA3876" s="117">
        <f>IF(F3876="Re-assigned","NA",IF(W3876="","",IF(W3876&gt;=VLOOKUP(D3876,SLAMatrix,3,FALSE),"Yes",IF(W3876&lt;VLOOKUP(D3876,SLAMatrix,2,FALSE),"No","Internal"))))</f>
        <v/>
      </c>
      <c r="AB3876" s="123" t="n"/>
      <c r="AC3876" s="123" t="n"/>
      <c r="AD3876" s="119" t="n"/>
      <c r="AE3876" s="125" t="n"/>
      <c r="AF3876" s="124">
        <f>MONTH(O3876)</f>
        <v/>
      </c>
      <c r="AG3876" s="124">
        <f>VLOOKUP(IFERROR(MID(AE3876,1,(FIND(",",AE3876,1)-1)),AE3876),Facility_Region_Mapping,2,FALSE)</f>
        <v/>
      </c>
      <c r="AH3876" s="124" t="n"/>
      <c r="AI3876" s="124">
        <f>IF(C3876&lt;&gt;"",IF(M3876="ESM User",getInterfaceName($C3876),"NA"),"")</f>
        <v/>
      </c>
      <c r="AJ3876" s="116">
        <f>IF(Q3876&lt;&gt;"",DATE(YEAR(Q3876), MONTH(Q3876), DAY(Q3876)),"")</f>
        <v/>
      </c>
      <c r="AK3876" s="130">
        <f>IF(Q3876&lt;&gt;0,Q3876-N3876,TODAY()-N3876)</f>
        <v/>
      </c>
      <c r="AL3876" s="112">
        <f>IF(F3876="Re-assigned",0,IF(H3876="Closed",0,IF(H3876="Service Restored",0,IF(H3876="",0,1))))</f>
        <v/>
      </c>
      <c r="AM3876" s="124">
        <f>IF(AL3876=0,"",IF(AK3876&gt;20.99,"Aged","Non-Aged"))</f>
        <v/>
      </c>
      <c r="AN3876" s="112">
        <f>IF(Q3876&lt;&gt;"",MONTH(Q3876),"")</f>
        <v/>
      </c>
      <c r="AO3876" s="112">
        <f>IFERROR(VALUE(V3876),0)</f>
        <v/>
      </c>
    </row>
    <row customFormat="1" customHeight="1" ht="29.25" r="3877" s="112" spans="1:41">
      <c r="A3877" s="127" t="n"/>
      <c r="B3877" s="113" t="n"/>
      <c r="C3877" s="127" t="n"/>
      <c r="D3877" s="127" t="n"/>
      <c r="E3877" s="114">
        <f>IF(F3877 &lt;&gt; "",VLOOKUP(F3877,CategoryLookup,2,FALSE), "")</f>
        <v/>
      </c>
      <c r="F3877" s="126" t="n"/>
      <c r="G3877" s="127" t="n"/>
      <c r="H3877" s="127" t="n"/>
      <c r="I3877" s="127" t="n"/>
      <c r="J3877" s="127" t="n"/>
      <c r="K3877" s="127" t="n"/>
      <c r="L3877" s="127" t="n"/>
      <c r="M3877" s="127" t="n"/>
      <c r="N3877" s="120" t="n"/>
      <c r="O3877" s="120" t="n"/>
      <c r="P3877" s="120" t="n"/>
      <c r="Q3877" s="120" t="n"/>
      <c r="R3877" s="121" t="n"/>
      <c r="S3877" s="121" t="n"/>
      <c r="T3877" s="121" t="n"/>
      <c r="U3877" s="121" t="n"/>
      <c r="V3877" s="117">
        <f>IF(P3877="NA","NA",IF(P3877&lt;&gt;"",TEXT(P3877-N3877,"[h].mm"),""))</f>
        <v/>
      </c>
      <c r="W3877" s="118">
        <f>IF(AND(R3877="",S3877=""),"",R3877+S3877)</f>
        <v/>
      </c>
      <c r="X3877" s="116">
        <f>IF(O3877&lt;&gt;"",DATE(YEAR(O3877), MONTH(O3877), DAY(O3877)),"")</f>
        <v/>
      </c>
      <c r="Y3877" s="122" t="n"/>
      <c r="Z3877" s="123" t="n"/>
      <c r="AA3877" s="117">
        <f>IF(F3877="Re-assigned","NA",IF(W3877="","",IF(W3877&gt;=VLOOKUP(D3877,SLAMatrix,3,FALSE),"Yes",IF(W3877&lt;VLOOKUP(D3877,SLAMatrix,2,FALSE),"No","Internal"))))</f>
        <v/>
      </c>
      <c r="AB3877" s="123" t="n"/>
      <c r="AC3877" s="123" t="n"/>
      <c r="AD3877" s="119" t="n"/>
      <c r="AE3877" s="125" t="n"/>
      <c r="AF3877" s="124">
        <f>MONTH(O3877)</f>
        <v/>
      </c>
      <c r="AG3877" s="124">
        <f>VLOOKUP(IFERROR(MID(AE3877,1,(FIND(",",AE3877,1)-1)),AE3877),Facility_Region_Mapping,2,FALSE)</f>
        <v/>
      </c>
      <c r="AH3877" s="124" t="n"/>
      <c r="AI3877" s="124">
        <f>IF(C3877&lt;&gt;"",IF(M3877="ESM User",getInterfaceName($C3877),"NA"),"")</f>
        <v/>
      </c>
      <c r="AJ3877" s="116">
        <f>IF(Q3877&lt;&gt;"",DATE(YEAR(Q3877), MONTH(Q3877), DAY(Q3877)),"")</f>
        <v/>
      </c>
      <c r="AK3877" s="130">
        <f>IF(Q3877&lt;&gt;0,Q3877-N3877,TODAY()-N3877)</f>
        <v/>
      </c>
      <c r="AL3877" s="112">
        <f>IF(F3877="Re-assigned",0,IF(H3877="Closed",0,IF(H3877="Service Restored",0,IF(H3877="",0,1))))</f>
        <v/>
      </c>
      <c r="AM3877" s="124">
        <f>IF(AL3877=0,"",IF(AK3877&gt;20.99,"Aged","Non-Aged"))</f>
        <v/>
      </c>
      <c r="AN3877" s="112">
        <f>IF(Q3877&lt;&gt;"",MONTH(Q3877),"")</f>
        <v/>
      </c>
      <c r="AO3877" s="112">
        <f>IFERROR(VALUE(V3877),0)</f>
        <v/>
      </c>
    </row>
    <row customFormat="1" customHeight="1" ht="29.25" r="3878" s="112" spans="1:41">
      <c r="A3878" s="127" t="n"/>
      <c r="B3878" s="113" t="n"/>
      <c r="C3878" s="127" t="n"/>
      <c r="D3878" s="127" t="n"/>
      <c r="E3878" s="114">
        <f>IF(F3878 &lt;&gt; "",VLOOKUP(F3878,CategoryLookup,2,FALSE), "")</f>
        <v/>
      </c>
      <c r="F3878" s="126" t="n"/>
      <c r="G3878" s="127" t="n"/>
      <c r="H3878" s="127" t="n"/>
      <c r="I3878" s="127" t="n"/>
      <c r="J3878" s="127" t="n"/>
      <c r="K3878" s="127" t="n"/>
      <c r="L3878" s="127" t="n"/>
      <c r="M3878" s="127" t="n"/>
      <c r="N3878" s="120" t="n"/>
      <c r="O3878" s="120" t="n"/>
      <c r="P3878" s="120" t="n"/>
      <c r="Q3878" s="120" t="n"/>
      <c r="R3878" s="121" t="n"/>
      <c r="S3878" s="121" t="n"/>
      <c r="T3878" s="121" t="n"/>
      <c r="U3878" s="121" t="n"/>
      <c r="V3878" s="117">
        <f>IF(P3878="NA","NA",IF(P3878&lt;&gt;"",TEXT(P3878-N3878,"[h].mm"),""))</f>
        <v/>
      </c>
      <c r="W3878" s="118">
        <f>IF(AND(R3878="",S3878=""),"",R3878+S3878)</f>
        <v/>
      </c>
      <c r="X3878" s="116">
        <f>IF(O3878&lt;&gt;"",DATE(YEAR(O3878), MONTH(O3878), DAY(O3878)),"")</f>
        <v/>
      </c>
      <c r="Y3878" s="122" t="n"/>
      <c r="Z3878" s="123" t="n"/>
      <c r="AA3878" s="117">
        <f>IF(F3878="Re-assigned","NA",IF(W3878="","",IF(W3878&gt;=VLOOKUP(D3878,SLAMatrix,3,FALSE),"Yes",IF(W3878&lt;VLOOKUP(D3878,SLAMatrix,2,FALSE),"No","Internal"))))</f>
        <v/>
      </c>
      <c r="AB3878" s="123" t="n"/>
      <c r="AC3878" s="123" t="n"/>
      <c r="AD3878" s="119" t="n"/>
      <c r="AE3878" s="125" t="n"/>
      <c r="AF3878" s="124">
        <f>MONTH(O3878)</f>
        <v/>
      </c>
      <c r="AG3878" s="124">
        <f>VLOOKUP(IFERROR(MID(AE3878,1,(FIND(",",AE3878,1)-1)),AE3878),Facility_Region_Mapping,2,FALSE)</f>
        <v/>
      </c>
      <c r="AH3878" s="124" t="n"/>
      <c r="AI3878" s="124">
        <f>IF(C3878&lt;&gt;"",IF(M3878="ESM User",getInterfaceName($C3878),"NA"),"")</f>
        <v/>
      </c>
      <c r="AJ3878" s="116">
        <f>IF(Q3878&lt;&gt;"",DATE(YEAR(Q3878), MONTH(Q3878), DAY(Q3878)),"")</f>
        <v/>
      </c>
      <c r="AK3878" s="130">
        <f>IF(Q3878&lt;&gt;0,Q3878-N3878,TODAY()-N3878)</f>
        <v/>
      </c>
      <c r="AL3878" s="112">
        <f>IF(F3878="Re-assigned",0,IF(H3878="Closed",0,IF(H3878="Service Restored",0,IF(H3878="",0,1))))</f>
        <v/>
      </c>
      <c r="AM3878" s="124">
        <f>IF(AL3878=0,"",IF(AK3878&gt;20.99,"Aged","Non-Aged"))</f>
        <v/>
      </c>
      <c r="AN3878" s="112">
        <f>IF(Q3878&lt;&gt;"",MONTH(Q3878),"")</f>
        <v/>
      </c>
      <c r="AO3878" s="112">
        <f>IFERROR(VALUE(V3878),0)</f>
        <v/>
      </c>
    </row>
    <row customFormat="1" customHeight="1" ht="29.25" r="3879" s="112" spans="1:41">
      <c r="A3879" s="127" t="n"/>
      <c r="B3879" s="113" t="n"/>
      <c r="C3879" s="127" t="n"/>
      <c r="D3879" s="127" t="n"/>
      <c r="E3879" s="114">
        <f>IF(F3879 &lt;&gt; "",VLOOKUP(F3879,CategoryLookup,2,FALSE), "")</f>
        <v/>
      </c>
      <c r="F3879" s="126" t="n"/>
      <c r="G3879" s="127" t="n"/>
      <c r="H3879" s="127" t="n"/>
      <c r="I3879" s="127" t="n"/>
      <c r="J3879" s="127" t="n"/>
      <c r="K3879" s="127" t="n"/>
      <c r="L3879" s="127" t="n"/>
      <c r="M3879" s="127" t="n"/>
      <c r="N3879" s="120" t="n"/>
      <c r="O3879" s="120" t="n"/>
      <c r="P3879" s="120" t="n"/>
      <c r="Q3879" s="120" t="n"/>
      <c r="R3879" s="121" t="n"/>
      <c r="S3879" s="121" t="n"/>
      <c r="T3879" s="121" t="n"/>
      <c r="U3879" s="121" t="n"/>
      <c r="V3879" s="117">
        <f>IF(P3879="NA","NA",IF(P3879&lt;&gt;"",TEXT(P3879-N3879,"[h].mm"),""))</f>
        <v/>
      </c>
      <c r="W3879" s="118">
        <f>IF(AND(R3879="",S3879=""),"",R3879+S3879)</f>
        <v/>
      </c>
      <c r="X3879" s="116">
        <f>IF(O3879&lt;&gt;"",DATE(YEAR(O3879), MONTH(O3879), DAY(O3879)),"")</f>
        <v/>
      </c>
      <c r="Y3879" s="122" t="n"/>
      <c r="Z3879" s="123" t="n"/>
      <c r="AA3879" s="117">
        <f>IF(F3879="Re-assigned","NA",IF(W3879="","",IF(W3879&gt;=VLOOKUP(D3879,SLAMatrix,3,FALSE),"Yes",IF(W3879&lt;VLOOKUP(D3879,SLAMatrix,2,FALSE),"No","Internal"))))</f>
        <v/>
      </c>
      <c r="AB3879" s="123" t="n"/>
      <c r="AC3879" s="123" t="n"/>
      <c r="AD3879" s="119" t="n"/>
      <c r="AE3879" s="125" t="n"/>
      <c r="AF3879" s="124">
        <f>MONTH(O3879)</f>
        <v/>
      </c>
      <c r="AG3879" s="124">
        <f>VLOOKUP(IFERROR(MID(AE3879,1,(FIND(",",AE3879,1)-1)),AE3879),Facility_Region_Mapping,2,FALSE)</f>
        <v/>
      </c>
      <c r="AH3879" s="124" t="n"/>
      <c r="AI3879" s="124">
        <f>IF(C3879&lt;&gt;"",IF(M3879="ESM User",getInterfaceName($C3879),"NA"),"")</f>
        <v/>
      </c>
      <c r="AJ3879" s="116">
        <f>IF(Q3879&lt;&gt;"",DATE(YEAR(Q3879), MONTH(Q3879), DAY(Q3879)),"")</f>
        <v/>
      </c>
      <c r="AK3879" s="130">
        <f>IF(Q3879&lt;&gt;0,Q3879-N3879,TODAY()-N3879)</f>
        <v/>
      </c>
      <c r="AL3879" s="112">
        <f>IF(F3879="Re-assigned",0,IF(H3879="Closed",0,IF(H3879="Service Restored",0,IF(H3879="",0,1))))</f>
        <v/>
      </c>
      <c r="AM3879" s="124">
        <f>IF(AL3879=0,"",IF(AK3879&gt;20.99,"Aged","Non-Aged"))</f>
        <v/>
      </c>
      <c r="AN3879" s="112">
        <f>IF(Q3879&lt;&gt;"",MONTH(Q3879),"")</f>
        <v/>
      </c>
      <c r="AO3879" s="112">
        <f>IFERROR(VALUE(V3879),0)</f>
        <v/>
      </c>
    </row>
    <row customFormat="1" customHeight="1" ht="29.25" r="3880" s="112" spans="1:41">
      <c r="A3880" s="127" t="n"/>
      <c r="B3880" s="113" t="n"/>
      <c r="C3880" s="127" t="n"/>
      <c r="D3880" s="127" t="n"/>
      <c r="E3880" s="114">
        <f>IF(F3880 &lt;&gt; "",VLOOKUP(F3880,CategoryLookup,2,FALSE), "")</f>
        <v/>
      </c>
      <c r="F3880" s="126" t="n"/>
      <c r="G3880" s="127" t="n"/>
      <c r="H3880" s="127" t="n"/>
      <c r="I3880" s="127" t="n"/>
      <c r="J3880" s="127" t="n"/>
      <c r="K3880" s="127" t="n"/>
      <c r="L3880" s="127" t="n"/>
      <c r="M3880" s="127" t="n"/>
      <c r="N3880" s="120" t="n"/>
      <c r="O3880" s="120" t="n"/>
      <c r="P3880" s="120" t="n"/>
      <c r="Q3880" s="120" t="n"/>
      <c r="R3880" s="121" t="n"/>
      <c r="S3880" s="121" t="n"/>
      <c r="T3880" s="121" t="n"/>
      <c r="U3880" s="121" t="n"/>
      <c r="V3880" s="117">
        <f>IF(P3880="NA","NA",IF(P3880&lt;&gt;"",TEXT(P3880-N3880,"[h].mm"),""))</f>
        <v/>
      </c>
      <c r="W3880" s="118">
        <f>IF(AND(R3880="",S3880=""),"",R3880+S3880)</f>
        <v/>
      </c>
      <c r="X3880" s="116">
        <f>IF(O3880&lt;&gt;"",DATE(YEAR(O3880), MONTH(O3880), DAY(O3880)),"")</f>
        <v/>
      </c>
      <c r="Y3880" s="122" t="n"/>
      <c r="Z3880" s="123" t="n"/>
      <c r="AA3880" s="117">
        <f>IF(F3880="Re-assigned","NA",IF(W3880="","",IF(W3880&gt;=VLOOKUP(D3880,SLAMatrix,3,FALSE),"Yes",IF(W3880&lt;VLOOKUP(D3880,SLAMatrix,2,FALSE),"No","Internal"))))</f>
        <v/>
      </c>
      <c r="AB3880" s="123" t="n"/>
      <c r="AC3880" s="123" t="n"/>
      <c r="AD3880" s="119" t="n"/>
      <c r="AE3880" s="125" t="n"/>
      <c r="AF3880" s="124">
        <f>MONTH(O3880)</f>
        <v/>
      </c>
      <c r="AG3880" s="124">
        <f>VLOOKUP(IFERROR(MID(AE3880,1,(FIND(",",AE3880,1)-1)),AE3880),Facility_Region_Mapping,2,FALSE)</f>
        <v/>
      </c>
      <c r="AH3880" s="124" t="n"/>
      <c r="AI3880" s="124">
        <f>IF(C3880&lt;&gt;"",IF(M3880="ESM User",getInterfaceName($C3880),"NA"),"")</f>
        <v/>
      </c>
      <c r="AJ3880" s="116">
        <f>IF(Q3880&lt;&gt;"",DATE(YEAR(Q3880), MONTH(Q3880), DAY(Q3880)),"")</f>
        <v/>
      </c>
      <c r="AK3880" s="130">
        <f>IF(Q3880&lt;&gt;0,Q3880-N3880,TODAY()-N3880)</f>
        <v/>
      </c>
      <c r="AL3880" s="112">
        <f>IF(F3880="Re-assigned",0,IF(H3880="Closed",0,IF(H3880="Service Restored",0,IF(H3880="",0,1))))</f>
        <v/>
      </c>
      <c r="AM3880" s="124">
        <f>IF(AL3880=0,"",IF(AK3880&gt;20.99,"Aged","Non-Aged"))</f>
        <v/>
      </c>
      <c r="AN3880" s="112">
        <f>IF(Q3880&lt;&gt;"",MONTH(Q3880),"")</f>
        <v/>
      </c>
      <c r="AO3880" s="112">
        <f>IFERROR(VALUE(V3880),0)</f>
        <v/>
      </c>
    </row>
    <row customFormat="1" customHeight="1" ht="29.25" r="3881" s="112" spans="1:41">
      <c r="A3881" s="127" t="n"/>
      <c r="B3881" s="113" t="n"/>
      <c r="C3881" s="127" t="n"/>
      <c r="D3881" s="127" t="n"/>
      <c r="E3881" s="114">
        <f>IF(F3881 &lt;&gt; "",VLOOKUP(F3881,CategoryLookup,2,FALSE), "")</f>
        <v/>
      </c>
      <c r="F3881" s="126" t="n"/>
      <c r="G3881" s="127" t="n"/>
      <c r="H3881" s="127" t="n"/>
      <c r="I3881" s="127" t="n"/>
      <c r="J3881" s="127" t="n"/>
      <c r="K3881" s="127" t="n"/>
      <c r="L3881" s="127" t="n"/>
      <c r="M3881" s="127" t="n"/>
      <c r="N3881" s="120" t="n"/>
      <c r="O3881" s="120" t="n"/>
      <c r="P3881" s="120" t="n"/>
      <c r="Q3881" s="120" t="n"/>
      <c r="R3881" s="121" t="n"/>
      <c r="S3881" s="121" t="n"/>
      <c r="T3881" s="121" t="n"/>
      <c r="U3881" s="121" t="n"/>
      <c r="V3881" s="117">
        <f>IF(P3881="NA","NA",IF(P3881&lt;&gt;"",TEXT(P3881-N3881,"[h].mm"),""))</f>
        <v/>
      </c>
      <c r="W3881" s="118">
        <f>IF(AND(R3881="",S3881=""),"",R3881+S3881)</f>
        <v/>
      </c>
      <c r="X3881" s="116">
        <f>IF(O3881&lt;&gt;"",DATE(YEAR(O3881), MONTH(O3881), DAY(O3881)),"")</f>
        <v/>
      </c>
      <c r="Y3881" s="122" t="n"/>
      <c r="Z3881" s="123" t="n"/>
      <c r="AA3881" s="117">
        <f>IF(F3881="Re-assigned","NA",IF(W3881="","",IF(W3881&gt;=VLOOKUP(D3881,SLAMatrix,3,FALSE),"Yes",IF(W3881&lt;VLOOKUP(D3881,SLAMatrix,2,FALSE),"No","Internal"))))</f>
        <v/>
      </c>
      <c r="AB3881" s="123" t="n"/>
      <c r="AC3881" s="123" t="n"/>
      <c r="AD3881" s="119" t="n"/>
      <c r="AE3881" s="125" t="n"/>
      <c r="AF3881" s="124">
        <f>MONTH(O3881)</f>
        <v/>
      </c>
      <c r="AG3881" s="124">
        <f>VLOOKUP(IFERROR(MID(AE3881,1,(FIND(",",AE3881,1)-1)),AE3881),Facility_Region_Mapping,2,FALSE)</f>
        <v/>
      </c>
      <c r="AH3881" s="124" t="n"/>
      <c r="AI3881" s="124">
        <f>IF(C3881&lt;&gt;"",IF(M3881="ESM User",getInterfaceName($C3881),"NA"),"")</f>
        <v/>
      </c>
      <c r="AJ3881" s="116">
        <f>IF(Q3881&lt;&gt;"",DATE(YEAR(Q3881), MONTH(Q3881), DAY(Q3881)),"")</f>
        <v/>
      </c>
      <c r="AK3881" s="130">
        <f>IF(Q3881&lt;&gt;0,Q3881-N3881,TODAY()-N3881)</f>
        <v/>
      </c>
      <c r="AL3881" s="112">
        <f>IF(F3881="Re-assigned",0,IF(H3881="Closed",0,IF(H3881="Service Restored",0,IF(H3881="",0,1))))</f>
        <v/>
      </c>
      <c r="AM3881" s="124">
        <f>IF(AL3881=0,"",IF(AK3881&gt;20.99,"Aged","Non-Aged"))</f>
        <v/>
      </c>
      <c r="AN3881" s="112">
        <f>IF(Q3881&lt;&gt;"",MONTH(Q3881),"")</f>
        <v/>
      </c>
      <c r="AO3881" s="112">
        <f>IFERROR(VALUE(V3881),0)</f>
        <v/>
      </c>
    </row>
    <row customFormat="1" customHeight="1" ht="29.25" r="3882" s="112" spans="1:41">
      <c r="A3882" s="127" t="n"/>
      <c r="B3882" s="113" t="n"/>
      <c r="C3882" s="127" t="n"/>
      <c r="D3882" s="127" t="n"/>
      <c r="E3882" s="114">
        <f>IF(F3882 &lt;&gt; "",VLOOKUP(F3882,CategoryLookup,2,FALSE), "")</f>
        <v/>
      </c>
      <c r="F3882" s="126" t="n"/>
      <c r="G3882" s="127" t="n"/>
      <c r="H3882" s="127" t="n"/>
      <c r="I3882" s="127" t="n"/>
      <c r="J3882" s="127" t="n"/>
      <c r="K3882" s="127" t="n"/>
      <c r="L3882" s="127" t="n"/>
      <c r="M3882" s="127" t="n"/>
      <c r="N3882" s="120" t="n"/>
      <c r="O3882" s="120" t="n"/>
      <c r="P3882" s="120" t="n"/>
      <c r="Q3882" s="120" t="n"/>
      <c r="R3882" s="121" t="n"/>
      <c r="S3882" s="121" t="n"/>
      <c r="T3882" s="121" t="n"/>
      <c r="U3882" s="121" t="n"/>
      <c r="V3882" s="117">
        <f>IF(P3882="NA","NA",IF(P3882&lt;&gt;"",TEXT(P3882-N3882,"[h].mm"),""))</f>
        <v/>
      </c>
      <c r="W3882" s="118">
        <f>IF(AND(R3882="",S3882=""),"",R3882+S3882)</f>
        <v/>
      </c>
      <c r="X3882" s="116">
        <f>IF(O3882&lt;&gt;"",DATE(YEAR(O3882), MONTH(O3882), DAY(O3882)),"")</f>
        <v/>
      </c>
      <c r="Y3882" s="122" t="n"/>
      <c r="Z3882" s="123" t="n"/>
      <c r="AA3882" s="117">
        <f>IF(F3882="Re-assigned","NA",IF(W3882="","",IF(W3882&gt;=VLOOKUP(D3882,SLAMatrix,3,FALSE),"Yes",IF(W3882&lt;VLOOKUP(D3882,SLAMatrix,2,FALSE),"No","Internal"))))</f>
        <v/>
      </c>
      <c r="AB3882" s="123" t="n"/>
      <c r="AC3882" s="123" t="n"/>
      <c r="AD3882" s="119" t="n"/>
      <c r="AE3882" s="125" t="n"/>
      <c r="AF3882" s="124">
        <f>MONTH(O3882)</f>
        <v/>
      </c>
      <c r="AG3882" s="124">
        <f>VLOOKUP(IFERROR(MID(AE3882,1,(FIND(",",AE3882,1)-1)),AE3882),Facility_Region_Mapping,2,FALSE)</f>
        <v/>
      </c>
      <c r="AH3882" s="124" t="n"/>
      <c r="AI3882" s="124">
        <f>IF(C3882&lt;&gt;"",IF(M3882="ESM User",getInterfaceName($C3882),"NA"),"")</f>
        <v/>
      </c>
      <c r="AJ3882" s="116">
        <f>IF(Q3882&lt;&gt;"",DATE(YEAR(Q3882), MONTH(Q3882), DAY(Q3882)),"")</f>
        <v/>
      </c>
      <c r="AK3882" s="130">
        <f>IF(Q3882&lt;&gt;0,Q3882-N3882,TODAY()-N3882)</f>
        <v/>
      </c>
      <c r="AL3882" s="112">
        <f>IF(F3882="Re-assigned",0,IF(H3882="Closed",0,IF(H3882="Service Restored",0,IF(H3882="",0,1))))</f>
        <v/>
      </c>
      <c r="AM3882" s="124">
        <f>IF(AL3882=0,"",IF(AK3882&gt;20.99,"Aged","Non-Aged"))</f>
        <v/>
      </c>
      <c r="AN3882" s="112">
        <f>IF(Q3882&lt;&gt;"",MONTH(Q3882),"")</f>
        <v/>
      </c>
      <c r="AO3882" s="112">
        <f>IFERROR(VALUE(V3882),0)</f>
        <v/>
      </c>
    </row>
    <row customFormat="1" customHeight="1" ht="29.25" r="3883" s="112" spans="1:41">
      <c r="A3883" s="127" t="n"/>
      <c r="B3883" s="113" t="n"/>
      <c r="C3883" s="127" t="n"/>
      <c r="D3883" s="127" t="n"/>
      <c r="E3883" s="114">
        <f>IF(F3883 &lt;&gt; "",VLOOKUP(F3883,CategoryLookup,2,FALSE), "")</f>
        <v/>
      </c>
      <c r="F3883" s="126" t="n"/>
      <c r="G3883" s="127" t="n"/>
      <c r="H3883" s="127" t="n"/>
      <c r="I3883" s="127" t="n"/>
      <c r="J3883" s="127" t="n"/>
      <c r="K3883" s="127" t="n"/>
      <c r="L3883" s="127" t="n"/>
      <c r="M3883" s="127" t="n"/>
      <c r="N3883" s="120" t="n"/>
      <c r="O3883" s="120" t="n"/>
      <c r="P3883" s="120" t="n"/>
      <c r="Q3883" s="120" t="n"/>
      <c r="R3883" s="121" t="n"/>
      <c r="S3883" s="121" t="n"/>
      <c r="T3883" s="121" t="n"/>
      <c r="U3883" s="121" t="n"/>
      <c r="V3883" s="117">
        <f>IF(P3883="NA","NA",IF(P3883&lt;&gt;"",TEXT(P3883-N3883,"[h].mm"),""))</f>
        <v/>
      </c>
      <c r="W3883" s="118">
        <f>IF(AND(R3883="",S3883=""),"",R3883+S3883)</f>
        <v/>
      </c>
      <c r="X3883" s="116">
        <f>IF(O3883&lt;&gt;"",DATE(YEAR(O3883), MONTH(O3883), DAY(O3883)),"")</f>
        <v/>
      </c>
      <c r="Y3883" s="122" t="n"/>
      <c r="Z3883" s="123" t="n"/>
      <c r="AA3883" s="117">
        <f>IF(F3883="Re-assigned","NA",IF(W3883="","",IF(W3883&gt;=VLOOKUP(D3883,SLAMatrix,3,FALSE),"Yes",IF(W3883&lt;VLOOKUP(D3883,SLAMatrix,2,FALSE),"No","Internal"))))</f>
        <v/>
      </c>
      <c r="AB3883" s="123" t="n"/>
      <c r="AC3883" s="123" t="n"/>
      <c r="AD3883" s="119" t="n"/>
      <c r="AE3883" s="125" t="n"/>
      <c r="AF3883" s="124">
        <f>MONTH(O3883)</f>
        <v/>
      </c>
      <c r="AG3883" s="124">
        <f>VLOOKUP(IFERROR(MID(AE3883,1,(FIND(",",AE3883,1)-1)),AE3883),Facility_Region_Mapping,2,FALSE)</f>
        <v/>
      </c>
      <c r="AH3883" s="124" t="n"/>
      <c r="AI3883" s="124">
        <f>IF(C3883&lt;&gt;"",IF(M3883="ESM User",getInterfaceName($C3883),"NA"),"")</f>
        <v/>
      </c>
      <c r="AJ3883" s="116">
        <f>IF(Q3883&lt;&gt;"",DATE(YEAR(Q3883), MONTH(Q3883), DAY(Q3883)),"")</f>
        <v/>
      </c>
      <c r="AK3883" s="130">
        <f>IF(Q3883&lt;&gt;0,Q3883-N3883,TODAY()-N3883)</f>
        <v/>
      </c>
      <c r="AL3883" s="112">
        <f>IF(F3883="Re-assigned",0,IF(H3883="Closed",0,IF(H3883="Service Restored",0,IF(H3883="",0,1))))</f>
        <v/>
      </c>
      <c r="AM3883" s="124">
        <f>IF(AL3883=0,"",IF(AK3883&gt;20.99,"Aged","Non-Aged"))</f>
        <v/>
      </c>
      <c r="AN3883" s="112">
        <f>IF(Q3883&lt;&gt;"",MONTH(Q3883),"")</f>
        <v/>
      </c>
      <c r="AO3883" s="112">
        <f>IFERROR(VALUE(V3883),0)</f>
        <v/>
      </c>
    </row>
    <row customFormat="1" customHeight="1" ht="29.25" r="3884" s="112" spans="1:41">
      <c r="A3884" s="127" t="n"/>
      <c r="B3884" s="113" t="n"/>
      <c r="C3884" s="127" t="n"/>
      <c r="D3884" s="127" t="n"/>
      <c r="E3884" s="114">
        <f>IF(F3884 &lt;&gt; "",VLOOKUP(F3884,CategoryLookup,2,FALSE), "")</f>
        <v/>
      </c>
      <c r="F3884" s="126" t="n"/>
      <c r="G3884" s="127" t="n"/>
      <c r="H3884" s="127" t="n"/>
      <c r="I3884" s="127" t="n"/>
      <c r="J3884" s="127" t="n"/>
      <c r="K3884" s="127" t="n"/>
      <c r="L3884" s="127" t="n"/>
      <c r="M3884" s="127" t="n"/>
      <c r="N3884" s="120" t="n"/>
      <c r="O3884" s="120" t="n"/>
      <c r="P3884" s="120" t="n"/>
      <c r="Q3884" s="120" t="n"/>
      <c r="R3884" s="121" t="n"/>
      <c r="S3884" s="121" t="n"/>
      <c r="T3884" s="121" t="n"/>
      <c r="U3884" s="121" t="n"/>
      <c r="V3884" s="117">
        <f>IF(P3884="NA","NA",IF(P3884&lt;&gt;"",TEXT(P3884-N3884,"[h].mm"),""))</f>
        <v/>
      </c>
      <c r="W3884" s="118">
        <f>IF(AND(R3884="",S3884=""),"",R3884+S3884)</f>
        <v/>
      </c>
      <c r="X3884" s="116">
        <f>IF(O3884&lt;&gt;"",DATE(YEAR(O3884), MONTH(O3884), DAY(O3884)),"")</f>
        <v/>
      </c>
      <c r="Y3884" s="122" t="n"/>
      <c r="Z3884" s="123" t="n"/>
      <c r="AA3884" s="117">
        <f>IF(F3884="Re-assigned","NA",IF(W3884="","",IF(W3884&gt;=VLOOKUP(D3884,SLAMatrix,3,FALSE),"Yes",IF(W3884&lt;VLOOKUP(D3884,SLAMatrix,2,FALSE),"No","Internal"))))</f>
        <v/>
      </c>
      <c r="AB3884" s="123" t="n"/>
      <c r="AC3884" s="123" t="n"/>
      <c r="AD3884" s="119" t="n"/>
      <c r="AE3884" s="125" t="n"/>
      <c r="AF3884" s="124">
        <f>MONTH(O3884)</f>
        <v/>
      </c>
      <c r="AG3884" s="124">
        <f>VLOOKUP(IFERROR(MID(AE3884,1,(FIND(",",AE3884,1)-1)),AE3884),Facility_Region_Mapping,2,FALSE)</f>
        <v/>
      </c>
      <c r="AH3884" s="124" t="n"/>
      <c r="AI3884" s="124">
        <f>IF(C3884&lt;&gt;"",IF(M3884="ESM User",getInterfaceName($C3884),"NA"),"")</f>
        <v/>
      </c>
      <c r="AJ3884" s="116">
        <f>IF(Q3884&lt;&gt;"",DATE(YEAR(Q3884), MONTH(Q3884), DAY(Q3884)),"")</f>
        <v/>
      </c>
      <c r="AK3884" s="130">
        <f>IF(Q3884&lt;&gt;0,Q3884-N3884,TODAY()-N3884)</f>
        <v/>
      </c>
      <c r="AL3884" s="112">
        <f>IF(F3884="Re-assigned",0,IF(H3884="Closed",0,IF(H3884="Service Restored",0,IF(H3884="",0,1))))</f>
        <v/>
      </c>
      <c r="AM3884" s="124">
        <f>IF(AL3884=0,"",IF(AK3884&gt;20.99,"Aged","Non-Aged"))</f>
        <v/>
      </c>
      <c r="AN3884" s="112">
        <f>IF(Q3884&lt;&gt;"",MONTH(Q3884),"")</f>
        <v/>
      </c>
      <c r="AO3884" s="112">
        <f>IFERROR(VALUE(V3884),0)</f>
        <v/>
      </c>
    </row>
    <row customFormat="1" customHeight="1" ht="29.25" r="3885" s="112" spans="1:41">
      <c r="A3885" s="127" t="n"/>
      <c r="B3885" s="113" t="n"/>
      <c r="C3885" s="127" t="n"/>
      <c r="D3885" s="127" t="n"/>
      <c r="E3885" s="114">
        <f>IF(F3885 &lt;&gt; "",VLOOKUP(F3885,CategoryLookup,2,FALSE), "")</f>
        <v/>
      </c>
      <c r="F3885" s="126" t="n"/>
      <c r="G3885" s="127" t="n"/>
      <c r="H3885" s="127" t="n"/>
      <c r="I3885" s="127" t="n"/>
      <c r="J3885" s="127" t="n"/>
      <c r="K3885" s="127" t="n"/>
      <c r="L3885" s="127" t="n"/>
      <c r="M3885" s="127" t="n"/>
      <c r="N3885" s="120" t="n"/>
      <c r="O3885" s="120" t="n"/>
      <c r="P3885" s="120" t="n"/>
      <c r="Q3885" s="120" t="n"/>
      <c r="R3885" s="121" t="n"/>
      <c r="S3885" s="121" t="n"/>
      <c r="T3885" s="121" t="n"/>
      <c r="U3885" s="121" t="n"/>
      <c r="V3885" s="117">
        <f>IF(P3885="NA","NA",IF(P3885&lt;&gt;"",TEXT(P3885-N3885,"[h].mm"),""))</f>
        <v/>
      </c>
      <c r="W3885" s="118">
        <f>IF(AND(R3885="",S3885=""),"",R3885+S3885)</f>
        <v/>
      </c>
      <c r="X3885" s="116">
        <f>IF(O3885&lt;&gt;"",DATE(YEAR(O3885), MONTH(O3885), DAY(O3885)),"")</f>
        <v/>
      </c>
      <c r="Y3885" s="122" t="n"/>
      <c r="Z3885" s="123" t="n"/>
      <c r="AA3885" s="117">
        <f>IF(F3885="Re-assigned","NA",IF(W3885="","",IF(W3885&gt;=VLOOKUP(D3885,SLAMatrix,3,FALSE),"Yes",IF(W3885&lt;VLOOKUP(D3885,SLAMatrix,2,FALSE),"No","Internal"))))</f>
        <v/>
      </c>
      <c r="AB3885" s="123" t="n"/>
      <c r="AC3885" s="123" t="n"/>
      <c r="AD3885" s="119" t="n"/>
      <c r="AE3885" s="125" t="n"/>
      <c r="AF3885" s="124">
        <f>MONTH(O3885)</f>
        <v/>
      </c>
      <c r="AG3885" s="124">
        <f>VLOOKUP(IFERROR(MID(AE3885,1,(FIND(",",AE3885,1)-1)),AE3885),Facility_Region_Mapping,2,FALSE)</f>
        <v/>
      </c>
      <c r="AH3885" s="124" t="n"/>
      <c r="AI3885" s="124">
        <f>IF(C3885&lt;&gt;"",IF(M3885="ESM User",getInterfaceName($C3885),"NA"),"")</f>
        <v/>
      </c>
      <c r="AJ3885" s="116">
        <f>IF(Q3885&lt;&gt;"",DATE(YEAR(Q3885), MONTH(Q3885), DAY(Q3885)),"")</f>
        <v/>
      </c>
      <c r="AK3885" s="130">
        <f>IF(Q3885&lt;&gt;0,Q3885-N3885,TODAY()-N3885)</f>
        <v/>
      </c>
      <c r="AL3885" s="112">
        <f>IF(F3885="Re-assigned",0,IF(H3885="Closed",0,IF(H3885="Service Restored",0,IF(H3885="",0,1))))</f>
        <v/>
      </c>
      <c r="AM3885" s="124">
        <f>IF(AL3885=0,"",IF(AK3885&gt;20.99,"Aged","Non-Aged"))</f>
        <v/>
      </c>
      <c r="AN3885" s="112">
        <f>IF(Q3885&lt;&gt;"",MONTH(Q3885),"")</f>
        <v/>
      </c>
      <c r="AO3885" s="112">
        <f>IFERROR(VALUE(V3885),0)</f>
        <v/>
      </c>
    </row>
    <row customFormat="1" customHeight="1" ht="29.25" r="3886" s="112" spans="1:41">
      <c r="A3886" s="127" t="n"/>
      <c r="B3886" s="113" t="n"/>
      <c r="C3886" s="127" t="n"/>
      <c r="D3886" s="127" t="n"/>
      <c r="E3886" s="114">
        <f>IF(F3886 &lt;&gt; "",VLOOKUP(F3886,CategoryLookup,2,FALSE), "")</f>
        <v/>
      </c>
      <c r="F3886" s="126" t="n"/>
      <c r="G3886" s="127" t="n"/>
      <c r="H3886" s="127" t="n"/>
      <c r="I3886" s="127" t="n"/>
      <c r="J3886" s="127" t="n"/>
      <c r="K3886" s="127" t="n"/>
      <c r="L3886" s="127" t="n"/>
      <c r="M3886" s="127" t="n"/>
      <c r="N3886" s="120" t="n"/>
      <c r="O3886" s="120" t="n"/>
      <c r="P3886" s="120" t="n"/>
      <c r="Q3886" s="120" t="n"/>
      <c r="R3886" s="121" t="n"/>
      <c r="S3886" s="121" t="n"/>
      <c r="T3886" s="121" t="n"/>
      <c r="U3886" s="121" t="n"/>
      <c r="V3886" s="117">
        <f>IF(P3886="NA","NA",IF(P3886&lt;&gt;"",TEXT(P3886-N3886,"[h].mm"),""))</f>
        <v/>
      </c>
      <c r="W3886" s="118">
        <f>IF(AND(R3886="",S3886=""),"",R3886+S3886)</f>
        <v/>
      </c>
      <c r="X3886" s="116">
        <f>IF(O3886&lt;&gt;"",DATE(YEAR(O3886), MONTH(O3886), DAY(O3886)),"")</f>
        <v/>
      </c>
      <c r="Y3886" s="122" t="n"/>
      <c r="Z3886" s="123" t="n"/>
      <c r="AA3886" s="117">
        <f>IF(F3886="Re-assigned","NA",IF(W3886="","",IF(W3886&gt;=VLOOKUP(D3886,SLAMatrix,3,FALSE),"Yes",IF(W3886&lt;VLOOKUP(D3886,SLAMatrix,2,FALSE),"No","Internal"))))</f>
        <v/>
      </c>
      <c r="AB3886" s="123" t="n"/>
      <c r="AC3886" s="123" t="n"/>
      <c r="AD3886" s="119" t="n"/>
      <c r="AE3886" s="125" t="n"/>
      <c r="AF3886" s="124">
        <f>MONTH(O3886)</f>
        <v/>
      </c>
      <c r="AG3886" s="124">
        <f>VLOOKUP(IFERROR(MID(AE3886,1,(FIND(",",AE3886,1)-1)),AE3886),Facility_Region_Mapping,2,FALSE)</f>
        <v/>
      </c>
      <c r="AH3886" s="124" t="n"/>
      <c r="AI3886" s="124">
        <f>IF(C3886&lt;&gt;"",IF(M3886="ESM User",getInterfaceName($C3886),"NA"),"")</f>
        <v/>
      </c>
      <c r="AJ3886" s="116">
        <f>IF(Q3886&lt;&gt;"",DATE(YEAR(Q3886), MONTH(Q3886), DAY(Q3886)),"")</f>
        <v/>
      </c>
      <c r="AK3886" s="130">
        <f>IF(Q3886&lt;&gt;0,Q3886-N3886,TODAY()-N3886)</f>
        <v/>
      </c>
      <c r="AL3886" s="112">
        <f>IF(F3886="Re-assigned",0,IF(H3886="Closed",0,IF(H3886="Service Restored",0,IF(H3886="",0,1))))</f>
        <v/>
      </c>
      <c r="AM3886" s="124">
        <f>IF(AL3886=0,"",IF(AK3886&gt;20.99,"Aged","Non-Aged"))</f>
        <v/>
      </c>
      <c r="AN3886" s="112">
        <f>IF(Q3886&lt;&gt;"",MONTH(Q3886),"")</f>
        <v/>
      </c>
      <c r="AO3886" s="112">
        <f>IFERROR(VALUE(V3886),0)</f>
        <v/>
      </c>
    </row>
    <row customFormat="1" customHeight="1" ht="29.25" r="3887" s="112" spans="1:41">
      <c r="A3887" s="127" t="n"/>
      <c r="B3887" s="113" t="n"/>
      <c r="C3887" s="127" t="n"/>
      <c r="D3887" s="127" t="n"/>
      <c r="E3887" s="114">
        <f>IF(F3887 &lt;&gt; "",VLOOKUP(F3887,CategoryLookup,2,FALSE), "")</f>
        <v/>
      </c>
      <c r="F3887" s="126" t="n"/>
      <c r="G3887" s="127" t="n"/>
      <c r="H3887" s="127" t="n"/>
      <c r="I3887" s="127" t="n"/>
      <c r="J3887" s="127" t="n"/>
      <c r="K3887" s="127" t="n"/>
      <c r="L3887" s="127" t="n"/>
      <c r="M3887" s="127" t="n"/>
      <c r="N3887" s="120" t="n"/>
      <c r="O3887" s="120" t="n"/>
      <c r="P3887" s="120" t="n"/>
      <c r="Q3887" s="120" t="n"/>
      <c r="R3887" s="121" t="n"/>
      <c r="S3887" s="121" t="n"/>
      <c r="T3887" s="121" t="n"/>
      <c r="U3887" s="121" t="n"/>
      <c r="V3887" s="117">
        <f>IF(P3887="NA","NA",IF(P3887&lt;&gt;"",TEXT(P3887-N3887,"[h].mm"),""))</f>
        <v/>
      </c>
      <c r="W3887" s="118">
        <f>IF(AND(R3887="",S3887=""),"",R3887+S3887)</f>
        <v/>
      </c>
      <c r="X3887" s="116">
        <f>IF(O3887&lt;&gt;"",DATE(YEAR(O3887), MONTH(O3887), DAY(O3887)),"")</f>
        <v/>
      </c>
      <c r="Y3887" s="122" t="n"/>
      <c r="Z3887" s="123" t="n"/>
      <c r="AA3887" s="117">
        <f>IF(F3887="Re-assigned","NA",IF(W3887="","",IF(W3887&gt;=VLOOKUP(D3887,SLAMatrix,3,FALSE),"Yes",IF(W3887&lt;VLOOKUP(D3887,SLAMatrix,2,FALSE),"No","Internal"))))</f>
        <v/>
      </c>
      <c r="AB3887" s="123" t="n"/>
      <c r="AC3887" s="123" t="n"/>
      <c r="AD3887" s="119" t="n"/>
      <c r="AE3887" s="125" t="n"/>
      <c r="AF3887" s="124">
        <f>MONTH(O3887)</f>
        <v/>
      </c>
      <c r="AG3887" s="124">
        <f>VLOOKUP(IFERROR(MID(AE3887,1,(FIND(",",AE3887,1)-1)),AE3887),Facility_Region_Mapping,2,FALSE)</f>
        <v/>
      </c>
      <c r="AH3887" s="124" t="n"/>
      <c r="AI3887" s="124">
        <f>IF(C3887&lt;&gt;"",IF(M3887="ESM User",getInterfaceName($C3887),"NA"),"")</f>
        <v/>
      </c>
      <c r="AJ3887" s="116">
        <f>IF(Q3887&lt;&gt;"",DATE(YEAR(Q3887), MONTH(Q3887), DAY(Q3887)),"")</f>
        <v/>
      </c>
      <c r="AK3887" s="130">
        <f>IF(Q3887&lt;&gt;0,Q3887-N3887,TODAY()-N3887)</f>
        <v/>
      </c>
      <c r="AL3887" s="112">
        <f>IF(F3887="Re-assigned",0,IF(H3887="Closed",0,IF(H3887="Service Restored",0,IF(H3887="",0,1))))</f>
        <v/>
      </c>
      <c r="AM3887" s="124">
        <f>IF(AL3887=0,"",IF(AK3887&gt;20.99,"Aged","Non-Aged"))</f>
        <v/>
      </c>
      <c r="AN3887" s="112">
        <f>IF(Q3887&lt;&gt;"",MONTH(Q3887),"")</f>
        <v/>
      </c>
      <c r="AO3887" s="112">
        <f>IFERROR(VALUE(V3887),0)</f>
        <v/>
      </c>
    </row>
    <row customFormat="1" customHeight="1" ht="29.25" r="3888" s="112" spans="1:41">
      <c r="A3888" s="127" t="n"/>
      <c r="B3888" s="113" t="n"/>
      <c r="C3888" s="127" t="n"/>
      <c r="D3888" s="127" t="n"/>
      <c r="E3888" s="114">
        <f>IF(F3888 &lt;&gt; "",VLOOKUP(F3888,CategoryLookup,2,FALSE), "")</f>
        <v/>
      </c>
      <c r="F3888" s="126" t="n"/>
      <c r="G3888" s="127" t="n"/>
      <c r="H3888" s="127" t="n"/>
      <c r="I3888" s="127" t="n"/>
      <c r="J3888" s="127" t="n"/>
      <c r="K3888" s="127" t="n"/>
      <c r="L3888" s="127" t="n"/>
      <c r="M3888" s="127" t="n"/>
      <c r="N3888" s="120" t="n"/>
      <c r="O3888" s="120" t="n"/>
      <c r="P3888" s="120" t="n"/>
      <c r="Q3888" s="120" t="n"/>
      <c r="R3888" s="121" t="n"/>
      <c r="S3888" s="121" t="n"/>
      <c r="T3888" s="121" t="n"/>
      <c r="U3888" s="121" t="n"/>
      <c r="V3888" s="117">
        <f>IF(P3888="NA","NA",IF(P3888&lt;&gt;"",TEXT(P3888-N3888,"[h].mm"),""))</f>
        <v/>
      </c>
      <c r="W3888" s="118">
        <f>IF(AND(R3888="",S3888=""),"",R3888+S3888)</f>
        <v/>
      </c>
      <c r="X3888" s="116">
        <f>IF(O3888&lt;&gt;"",DATE(YEAR(O3888), MONTH(O3888), DAY(O3888)),"")</f>
        <v/>
      </c>
      <c r="Y3888" s="122" t="n"/>
      <c r="Z3888" s="123" t="n"/>
      <c r="AA3888" s="117">
        <f>IF(F3888="Re-assigned","NA",IF(W3888="","",IF(W3888&gt;=VLOOKUP(D3888,SLAMatrix,3,FALSE),"Yes",IF(W3888&lt;VLOOKUP(D3888,SLAMatrix,2,FALSE),"No","Internal"))))</f>
        <v/>
      </c>
      <c r="AB3888" s="123" t="n"/>
      <c r="AC3888" s="123" t="n"/>
      <c r="AD3888" s="119" t="n"/>
      <c r="AE3888" s="125" t="n"/>
      <c r="AF3888" s="124">
        <f>MONTH(O3888)</f>
        <v/>
      </c>
      <c r="AG3888" s="124">
        <f>VLOOKUP(IFERROR(MID(AE3888,1,(FIND(",",AE3888,1)-1)),AE3888),Facility_Region_Mapping,2,FALSE)</f>
        <v/>
      </c>
      <c r="AH3888" s="124" t="n"/>
      <c r="AI3888" s="124">
        <f>IF(C3888&lt;&gt;"",IF(M3888="ESM User",getInterfaceName($C3888),"NA"),"")</f>
        <v/>
      </c>
      <c r="AJ3888" s="116">
        <f>IF(Q3888&lt;&gt;"",DATE(YEAR(Q3888), MONTH(Q3888), DAY(Q3888)),"")</f>
        <v/>
      </c>
      <c r="AK3888" s="130">
        <f>IF(Q3888&lt;&gt;0,Q3888-N3888,TODAY()-N3888)</f>
        <v/>
      </c>
      <c r="AL3888" s="112">
        <f>IF(F3888="Re-assigned",0,IF(H3888="Closed",0,IF(H3888="Service Restored",0,IF(H3888="",0,1))))</f>
        <v/>
      </c>
      <c r="AM3888" s="124">
        <f>IF(AL3888=0,"",IF(AK3888&gt;20.99,"Aged","Non-Aged"))</f>
        <v/>
      </c>
      <c r="AN3888" s="112">
        <f>IF(Q3888&lt;&gt;"",MONTH(Q3888),"")</f>
        <v/>
      </c>
      <c r="AO3888" s="112">
        <f>IFERROR(VALUE(V3888),0)</f>
        <v/>
      </c>
    </row>
    <row customFormat="1" customHeight="1" ht="29.25" r="3889" s="112" spans="1:41">
      <c r="A3889" s="127" t="n"/>
      <c r="B3889" s="113" t="n"/>
      <c r="C3889" s="127" t="n"/>
      <c r="D3889" s="127" t="n"/>
      <c r="E3889" s="114">
        <f>IF(F3889 &lt;&gt; "",VLOOKUP(F3889,CategoryLookup,2,FALSE), "")</f>
        <v/>
      </c>
      <c r="F3889" s="126" t="n"/>
      <c r="G3889" s="127" t="n"/>
      <c r="H3889" s="127" t="n"/>
      <c r="I3889" s="127" t="n"/>
      <c r="J3889" s="127" t="n"/>
      <c r="K3889" s="127" t="n"/>
      <c r="L3889" s="127" t="n"/>
      <c r="M3889" s="127" t="n"/>
      <c r="N3889" s="120" t="n"/>
      <c r="O3889" s="120" t="n"/>
      <c r="P3889" s="120" t="n"/>
      <c r="Q3889" s="120" t="n"/>
      <c r="R3889" s="121" t="n"/>
      <c r="S3889" s="121" t="n"/>
      <c r="T3889" s="121" t="n"/>
      <c r="U3889" s="121" t="n"/>
      <c r="V3889" s="117">
        <f>IF(P3889="NA","NA",IF(P3889&lt;&gt;"",TEXT(P3889-N3889,"[h].mm"),""))</f>
        <v/>
      </c>
      <c r="W3889" s="118">
        <f>IF(AND(R3889="",S3889=""),"",R3889+S3889)</f>
        <v/>
      </c>
      <c r="X3889" s="116">
        <f>IF(O3889&lt;&gt;"",DATE(YEAR(O3889), MONTH(O3889), DAY(O3889)),"")</f>
        <v/>
      </c>
      <c r="Y3889" s="122" t="n"/>
      <c r="Z3889" s="123" t="n"/>
      <c r="AA3889" s="117">
        <f>IF(F3889="Re-assigned","NA",IF(W3889="","",IF(W3889&gt;=VLOOKUP(D3889,SLAMatrix,3,FALSE),"Yes",IF(W3889&lt;VLOOKUP(D3889,SLAMatrix,2,FALSE),"No","Internal"))))</f>
        <v/>
      </c>
      <c r="AB3889" s="123" t="n"/>
      <c r="AC3889" s="123" t="n"/>
      <c r="AD3889" s="119" t="n"/>
      <c r="AE3889" s="125" t="n"/>
      <c r="AF3889" s="124">
        <f>MONTH(O3889)</f>
        <v/>
      </c>
      <c r="AG3889" s="124">
        <f>VLOOKUP(IFERROR(MID(AE3889,1,(FIND(",",AE3889,1)-1)),AE3889),Facility_Region_Mapping,2,FALSE)</f>
        <v/>
      </c>
      <c r="AH3889" s="124" t="n"/>
      <c r="AI3889" s="124">
        <f>IF(C3889&lt;&gt;"",IF(M3889="ESM User",getInterfaceName($C3889),"NA"),"")</f>
        <v/>
      </c>
      <c r="AJ3889" s="116">
        <f>IF(Q3889&lt;&gt;"",DATE(YEAR(Q3889), MONTH(Q3889), DAY(Q3889)),"")</f>
        <v/>
      </c>
      <c r="AK3889" s="130">
        <f>IF(Q3889&lt;&gt;0,Q3889-N3889,TODAY()-N3889)</f>
        <v/>
      </c>
      <c r="AL3889" s="112">
        <f>IF(F3889="Re-assigned",0,IF(H3889="Closed",0,IF(H3889="Service Restored",0,IF(H3889="",0,1))))</f>
        <v/>
      </c>
      <c r="AM3889" s="124">
        <f>IF(AL3889=0,"",IF(AK3889&gt;20.99,"Aged","Non-Aged"))</f>
        <v/>
      </c>
      <c r="AN3889" s="112">
        <f>IF(Q3889&lt;&gt;"",MONTH(Q3889),"")</f>
        <v/>
      </c>
      <c r="AO3889" s="112">
        <f>IFERROR(VALUE(V3889),0)</f>
        <v/>
      </c>
    </row>
    <row customFormat="1" customHeight="1" ht="29.25" r="3890" s="112" spans="1:41">
      <c r="A3890" s="127" t="n"/>
      <c r="B3890" s="113" t="n"/>
      <c r="C3890" s="127" t="n"/>
      <c r="D3890" s="127" t="n"/>
      <c r="E3890" s="114">
        <f>IF(F3890 &lt;&gt; "",VLOOKUP(F3890,CategoryLookup,2,FALSE), "")</f>
        <v/>
      </c>
      <c r="F3890" s="126" t="n"/>
      <c r="G3890" s="127" t="n"/>
      <c r="H3890" s="127" t="n"/>
      <c r="I3890" s="127" t="n"/>
      <c r="J3890" s="127" t="n"/>
      <c r="K3890" s="127" t="n"/>
      <c r="L3890" s="127" t="n"/>
      <c r="M3890" s="127" t="n"/>
      <c r="N3890" s="120" t="n"/>
      <c r="O3890" s="120" t="n"/>
      <c r="P3890" s="120" t="n"/>
      <c r="Q3890" s="120" t="n"/>
      <c r="R3890" s="121" t="n"/>
      <c r="S3890" s="121" t="n"/>
      <c r="T3890" s="121" t="n"/>
      <c r="U3890" s="121" t="n"/>
      <c r="V3890" s="117">
        <f>IF(P3890="NA","NA",IF(P3890&lt;&gt;"",TEXT(P3890-N3890,"[h].mm"),""))</f>
        <v/>
      </c>
      <c r="W3890" s="118">
        <f>IF(AND(R3890="",S3890=""),"",R3890+S3890)</f>
        <v/>
      </c>
      <c r="X3890" s="116">
        <f>IF(O3890&lt;&gt;"",DATE(YEAR(O3890), MONTH(O3890), DAY(O3890)),"")</f>
        <v/>
      </c>
      <c r="Y3890" s="122" t="n"/>
      <c r="Z3890" s="123" t="n"/>
      <c r="AA3890" s="117">
        <f>IF(F3890="Re-assigned","NA",IF(W3890="","",IF(W3890&gt;=VLOOKUP(D3890,SLAMatrix,3,FALSE),"Yes",IF(W3890&lt;VLOOKUP(D3890,SLAMatrix,2,FALSE),"No","Internal"))))</f>
        <v/>
      </c>
      <c r="AB3890" s="123" t="n"/>
      <c r="AC3890" s="123" t="n"/>
      <c r="AD3890" s="119" t="n"/>
      <c r="AE3890" s="125" t="n"/>
      <c r="AF3890" s="124">
        <f>MONTH(O3890)</f>
        <v/>
      </c>
      <c r="AG3890" s="124">
        <f>VLOOKUP(IFERROR(MID(AE3890,1,(FIND(",",AE3890,1)-1)),AE3890),Facility_Region_Mapping,2,FALSE)</f>
        <v/>
      </c>
      <c r="AH3890" s="124" t="n"/>
      <c r="AI3890" s="124">
        <f>IF(C3890&lt;&gt;"",IF(M3890="ESM User",getInterfaceName($C3890),"NA"),"")</f>
        <v/>
      </c>
      <c r="AJ3890" s="116">
        <f>IF(Q3890&lt;&gt;"",DATE(YEAR(Q3890), MONTH(Q3890), DAY(Q3890)),"")</f>
        <v/>
      </c>
      <c r="AK3890" s="130">
        <f>IF(Q3890&lt;&gt;0,Q3890-N3890,TODAY()-N3890)</f>
        <v/>
      </c>
      <c r="AL3890" s="112">
        <f>IF(F3890="Re-assigned",0,IF(H3890="Closed",0,IF(H3890="Service Restored",0,IF(H3890="",0,1))))</f>
        <v/>
      </c>
      <c r="AM3890" s="124">
        <f>IF(AL3890=0,"",IF(AK3890&gt;20.99,"Aged","Non-Aged"))</f>
        <v/>
      </c>
      <c r="AN3890" s="112">
        <f>IF(Q3890&lt;&gt;"",MONTH(Q3890),"")</f>
        <v/>
      </c>
      <c r="AO3890" s="112">
        <f>IFERROR(VALUE(V3890),0)</f>
        <v/>
      </c>
    </row>
    <row customFormat="1" customHeight="1" ht="29.25" r="3891" s="112" spans="1:41">
      <c r="A3891" s="127" t="n"/>
      <c r="B3891" s="113" t="n"/>
      <c r="C3891" s="127" t="n"/>
      <c r="D3891" s="127" t="n"/>
      <c r="E3891" s="114">
        <f>IF(F3891 &lt;&gt; "",VLOOKUP(F3891,CategoryLookup,2,FALSE), "")</f>
        <v/>
      </c>
      <c r="F3891" s="126" t="n"/>
      <c r="G3891" s="127" t="n"/>
      <c r="H3891" s="127" t="n"/>
      <c r="I3891" s="127" t="n"/>
      <c r="J3891" s="127" t="n"/>
      <c r="K3891" s="127" t="n"/>
      <c r="L3891" s="127" t="n"/>
      <c r="M3891" s="127" t="n"/>
      <c r="N3891" s="120" t="n"/>
      <c r="O3891" s="120" t="n"/>
      <c r="P3891" s="120" t="n"/>
      <c r="Q3891" s="120" t="n"/>
      <c r="R3891" s="121" t="n"/>
      <c r="S3891" s="121" t="n"/>
      <c r="T3891" s="121" t="n"/>
      <c r="U3891" s="121" t="n"/>
      <c r="V3891" s="117">
        <f>IF(P3891="NA","NA",IF(P3891&lt;&gt;"",TEXT(P3891-N3891,"[h].mm"),""))</f>
        <v/>
      </c>
      <c r="W3891" s="118">
        <f>IF(AND(R3891="",S3891=""),"",R3891+S3891)</f>
        <v/>
      </c>
      <c r="X3891" s="116">
        <f>IF(O3891&lt;&gt;"",DATE(YEAR(O3891), MONTH(O3891), DAY(O3891)),"")</f>
        <v/>
      </c>
      <c r="Y3891" s="122" t="n"/>
      <c r="Z3891" s="123" t="n"/>
      <c r="AA3891" s="117">
        <f>IF(F3891="Re-assigned","NA",IF(W3891="","",IF(W3891&gt;=VLOOKUP(D3891,SLAMatrix,3,FALSE),"Yes",IF(W3891&lt;VLOOKUP(D3891,SLAMatrix,2,FALSE),"No","Internal"))))</f>
        <v/>
      </c>
      <c r="AB3891" s="123" t="n"/>
      <c r="AC3891" s="123" t="n"/>
      <c r="AD3891" s="119" t="n"/>
      <c r="AE3891" s="125" t="n"/>
      <c r="AF3891" s="124">
        <f>MONTH(O3891)</f>
        <v/>
      </c>
      <c r="AG3891" s="124">
        <f>VLOOKUP(IFERROR(MID(AE3891,1,(FIND(",",AE3891,1)-1)),AE3891),Facility_Region_Mapping,2,FALSE)</f>
        <v/>
      </c>
      <c r="AH3891" s="124" t="n"/>
      <c r="AI3891" s="124">
        <f>IF(C3891&lt;&gt;"",IF(M3891="ESM User",getInterfaceName($C3891),"NA"),"")</f>
        <v/>
      </c>
      <c r="AJ3891" s="116">
        <f>IF(Q3891&lt;&gt;"",DATE(YEAR(Q3891), MONTH(Q3891), DAY(Q3891)),"")</f>
        <v/>
      </c>
      <c r="AK3891" s="130">
        <f>IF(Q3891&lt;&gt;0,Q3891-N3891,TODAY()-N3891)</f>
        <v/>
      </c>
      <c r="AL3891" s="112">
        <f>IF(F3891="Re-assigned",0,IF(H3891="Closed",0,IF(H3891="Service Restored",0,IF(H3891="",0,1))))</f>
        <v/>
      </c>
      <c r="AM3891" s="124">
        <f>IF(AL3891=0,"",IF(AK3891&gt;20.99,"Aged","Non-Aged"))</f>
        <v/>
      </c>
      <c r="AN3891" s="112">
        <f>IF(Q3891&lt;&gt;"",MONTH(Q3891),"")</f>
        <v/>
      </c>
      <c r="AO3891" s="112">
        <f>IFERROR(VALUE(V3891),0)</f>
        <v/>
      </c>
    </row>
    <row customFormat="1" customHeight="1" ht="29.25" r="3892" s="112" spans="1:41">
      <c r="A3892" s="127" t="n"/>
      <c r="B3892" s="113" t="n"/>
      <c r="C3892" s="127" t="n"/>
      <c r="D3892" s="127" t="n"/>
      <c r="E3892" s="114">
        <f>IF(F3892 &lt;&gt; "",VLOOKUP(F3892,CategoryLookup,2,FALSE), "")</f>
        <v/>
      </c>
      <c r="F3892" s="126" t="n"/>
      <c r="G3892" s="127" t="n"/>
      <c r="H3892" s="127" t="n"/>
      <c r="I3892" s="127" t="n"/>
      <c r="J3892" s="127" t="n"/>
      <c r="K3892" s="127" t="n"/>
      <c r="L3892" s="127" t="n"/>
      <c r="M3892" s="127" t="n"/>
      <c r="N3892" s="120" t="n"/>
      <c r="O3892" s="120" t="n"/>
      <c r="P3892" s="120" t="n"/>
      <c r="Q3892" s="120" t="n"/>
      <c r="R3892" s="121" t="n"/>
      <c r="S3892" s="121" t="n"/>
      <c r="T3892" s="121" t="n"/>
      <c r="U3892" s="121" t="n"/>
      <c r="V3892" s="117">
        <f>IF(P3892="NA","NA",IF(P3892&lt;&gt;"",TEXT(P3892-N3892,"[h].mm"),""))</f>
        <v/>
      </c>
      <c r="W3892" s="118">
        <f>IF(AND(R3892="",S3892=""),"",R3892+S3892)</f>
        <v/>
      </c>
      <c r="X3892" s="116">
        <f>IF(O3892&lt;&gt;"",DATE(YEAR(O3892), MONTH(O3892), DAY(O3892)),"")</f>
        <v/>
      </c>
      <c r="Y3892" s="122" t="n"/>
      <c r="Z3892" s="123" t="n"/>
      <c r="AA3892" s="117">
        <f>IF(F3892="Re-assigned","NA",IF(W3892="","",IF(W3892&gt;=VLOOKUP(D3892,SLAMatrix,3,FALSE),"Yes",IF(W3892&lt;VLOOKUP(D3892,SLAMatrix,2,FALSE),"No","Internal"))))</f>
        <v/>
      </c>
      <c r="AB3892" s="123" t="n"/>
      <c r="AC3892" s="123" t="n"/>
      <c r="AD3892" s="119" t="n"/>
      <c r="AE3892" s="125" t="n"/>
      <c r="AF3892" s="124">
        <f>MONTH(O3892)</f>
        <v/>
      </c>
      <c r="AG3892" s="124">
        <f>VLOOKUP(IFERROR(MID(AE3892,1,(FIND(",",AE3892,1)-1)),AE3892),Facility_Region_Mapping,2,FALSE)</f>
        <v/>
      </c>
      <c r="AH3892" s="124" t="n"/>
      <c r="AI3892" s="124">
        <f>IF(C3892&lt;&gt;"",IF(M3892="ESM User",getInterfaceName($C3892),"NA"),"")</f>
        <v/>
      </c>
      <c r="AJ3892" s="116">
        <f>IF(Q3892&lt;&gt;"",DATE(YEAR(Q3892), MONTH(Q3892), DAY(Q3892)),"")</f>
        <v/>
      </c>
      <c r="AK3892" s="130">
        <f>IF(Q3892&lt;&gt;0,Q3892-N3892,TODAY()-N3892)</f>
        <v/>
      </c>
      <c r="AL3892" s="112">
        <f>IF(F3892="Re-assigned",0,IF(H3892="Closed",0,IF(H3892="Service Restored",0,IF(H3892="",0,1))))</f>
        <v/>
      </c>
      <c r="AM3892" s="124">
        <f>IF(AL3892=0,"",IF(AK3892&gt;20.99,"Aged","Non-Aged"))</f>
        <v/>
      </c>
      <c r="AN3892" s="112">
        <f>IF(Q3892&lt;&gt;"",MONTH(Q3892),"")</f>
        <v/>
      </c>
      <c r="AO3892" s="112">
        <f>IFERROR(VALUE(V3892),0)</f>
        <v/>
      </c>
    </row>
    <row customFormat="1" customHeight="1" ht="29.25" r="3893" s="112" spans="1:41">
      <c r="A3893" s="127" t="n"/>
      <c r="B3893" s="113" t="n"/>
      <c r="C3893" s="127" t="n"/>
      <c r="D3893" s="127" t="n"/>
      <c r="E3893" s="114">
        <f>IF(F3893 &lt;&gt; "",VLOOKUP(F3893,CategoryLookup,2,FALSE), "")</f>
        <v/>
      </c>
      <c r="F3893" s="126" t="n"/>
      <c r="G3893" s="127" t="n"/>
      <c r="H3893" s="127" t="n"/>
      <c r="I3893" s="127" t="n"/>
      <c r="J3893" s="127" t="n"/>
      <c r="K3893" s="127" t="n"/>
      <c r="L3893" s="127" t="n"/>
      <c r="M3893" s="127" t="n"/>
      <c r="N3893" s="120" t="n"/>
      <c r="O3893" s="120" t="n"/>
      <c r="P3893" s="120" t="n"/>
      <c r="Q3893" s="120" t="n"/>
      <c r="R3893" s="121" t="n"/>
      <c r="S3893" s="121" t="n"/>
      <c r="T3893" s="121" t="n"/>
      <c r="U3893" s="121" t="n"/>
      <c r="V3893" s="117">
        <f>IF(P3893="NA","NA",IF(P3893&lt;&gt;"",TEXT(P3893-N3893,"[h].mm"),""))</f>
        <v/>
      </c>
      <c r="W3893" s="118">
        <f>IF(AND(R3893="",S3893=""),"",R3893+S3893)</f>
        <v/>
      </c>
      <c r="X3893" s="116">
        <f>IF(O3893&lt;&gt;"",DATE(YEAR(O3893), MONTH(O3893), DAY(O3893)),"")</f>
        <v/>
      </c>
      <c r="Y3893" s="122" t="n"/>
      <c r="Z3893" s="123" t="n"/>
      <c r="AA3893" s="117">
        <f>IF(F3893="Re-assigned","NA",IF(W3893="","",IF(W3893&gt;=VLOOKUP(D3893,SLAMatrix,3,FALSE),"Yes",IF(W3893&lt;VLOOKUP(D3893,SLAMatrix,2,FALSE),"No","Internal"))))</f>
        <v/>
      </c>
      <c r="AB3893" s="123" t="n"/>
      <c r="AC3893" s="123" t="n"/>
      <c r="AD3893" s="119" t="n"/>
      <c r="AE3893" s="125" t="n"/>
      <c r="AF3893" s="124">
        <f>MONTH(O3893)</f>
        <v/>
      </c>
      <c r="AG3893" s="124">
        <f>VLOOKUP(IFERROR(MID(AE3893,1,(FIND(",",AE3893,1)-1)),AE3893),Facility_Region_Mapping,2,FALSE)</f>
        <v/>
      </c>
      <c r="AH3893" s="124" t="n"/>
      <c r="AI3893" s="124">
        <f>IF(C3893&lt;&gt;"",IF(M3893="ESM User",getInterfaceName($C3893),"NA"),"")</f>
        <v/>
      </c>
      <c r="AJ3893" s="116">
        <f>IF(Q3893&lt;&gt;"",DATE(YEAR(Q3893), MONTH(Q3893), DAY(Q3893)),"")</f>
        <v/>
      </c>
      <c r="AK3893" s="130">
        <f>IF(Q3893&lt;&gt;0,Q3893-N3893,TODAY()-N3893)</f>
        <v/>
      </c>
      <c r="AL3893" s="112">
        <f>IF(F3893="Re-assigned",0,IF(H3893="Closed",0,IF(H3893="Service Restored",0,IF(H3893="",0,1))))</f>
        <v/>
      </c>
      <c r="AM3893" s="124">
        <f>IF(AL3893=0,"",IF(AK3893&gt;20.99,"Aged","Non-Aged"))</f>
        <v/>
      </c>
      <c r="AN3893" s="112">
        <f>IF(Q3893&lt;&gt;"",MONTH(Q3893),"")</f>
        <v/>
      </c>
      <c r="AO3893" s="112">
        <f>IFERROR(VALUE(V3893),0)</f>
        <v/>
      </c>
    </row>
    <row customFormat="1" customHeight="1" ht="29.25" r="3894" s="112" spans="1:41">
      <c r="A3894" s="127" t="n"/>
      <c r="B3894" s="113" t="n"/>
      <c r="C3894" s="127" t="n"/>
      <c r="D3894" s="127" t="n"/>
      <c r="E3894" s="114">
        <f>IF(F3894 &lt;&gt; "",VLOOKUP(F3894,CategoryLookup,2,FALSE), "")</f>
        <v/>
      </c>
      <c r="F3894" s="126" t="n"/>
      <c r="G3894" s="127" t="n"/>
      <c r="H3894" s="127" t="n"/>
      <c r="I3894" s="127" t="n"/>
      <c r="J3894" s="127" t="n"/>
      <c r="K3894" s="127" t="n"/>
      <c r="L3894" s="127" t="n"/>
      <c r="M3894" s="127" t="n"/>
      <c r="N3894" s="120" t="n"/>
      <c r="O3894" s="120" t="n"/>
      <c r="P3894" s="120" t="n"/>
      <c r="Q3894" s="120" t="n"/>
      <c r="R3894" s="121" t="n"/>
      <c r="S3894" s="121" t="n"/>
      <c r="T3894" s="121" t="n"/>
      <c r="U3894" s="121" t="n"/>
      <c r="V3894" s="117">
        <f>IF(P3894="NA","NA",IF(P3894&lt;&gt;"",TEXT(P3894-N3894,"[h].mm"),""))</f>
        <v/>
      </c>
      <c r="W3894" s="118">
        <f>IF(AND(R3894="",S3894=""),"",R3894+S3894)</f>
        <v/>
      </c>
      <c r="X3894" s="116">
        <f>IF(O3894&lt;&gt;"",DATE(YEAR(O3894), MONTH(O3894), DAY(O3894)),"")</f>
        <v/>
      </c>
      <c r="Y3894" s="122" t="n"/>
      <c r="Z3894" s="123" t="n"/>
      <c r="AA3894" s="117">
        <f>IF(F3894="Re-assigned","NA",IF(W3894="","",IF(W3894&gt;=VLOOKUP(D3894,SLAMatrix,3,FALSE),"Yes",IF(W3894&lt;VLOOKUP(D3894,SLAMatrix,2,FALSE),"No","Internal"))))</f>
        <v/>
      </c>
      <c r="AB3894" s="123" t="n"/>
      <c r="AC3894" s="123" t="n"/>
      <c r="AD3894" s="119" t="n"/>
      <c r="AE3894" s="125" t="n"/>
      <c r="AF3894" s="124">
        <f>MONTH(O3894)</f>
        <v/>
      </c>
      <c r="AG3894" s="124">
        <f>VLOOKUP(IFERROR(MID(AE3894,1,(FIND(",",AE3894,1)-1)),AE3894),Facility_Region_Mapping,2,FALSE)</f>
        <v/>
      </c>
      <c r="AH3894" s="124" t="n"/>
      <c r="AI3894" s="124">
        <f>IF(C3894&lt;&gt;"",IF(M3894="ESM User",getInterfaceName($C3894),"NA"),"")</f>
        <v/>
      </c>
      <c r="AJ3894" s="116">
        <f>IF(Q3894&lt;&gt;"",DATE(YEAR(Q3894), MONTH(Q3894), DAY(Q3894)),"")</f>
        <v/>
      </c>
      <c r="AK3894" s="130">
        <f>IF(Q3894&lt;&gt;0,Q3894-N3894,TODAY()-N3894)</f>
        <v/>
      </c>
      <c r="AL3894" s="112">
        <f>IF(F3894="Re-assigned",0,IF(H3894="Closed",0,IF(H3894="Service Restored",0,IF(H3894="",0,1))))</f>
        <v/>
      </c>
      <c r="AM3894" s="124">
        <f>IF(AL3894=0,"",IF(AK3894&gt;20.99,"Aged","Non-Aged"))</f>
        <v/>
      </c>
      <c r="AN3894" s="112">
        <f>IF(Q3894&lt;&gt;"",MONTH(Q3894),"")</f>
        <v/>
      </c>
      <c r="AO3894" s="112">
        <f>IFERROR(VALUE(V3894),0)</f>
        <v/>
      </c>
    </row>
    <row customFormat="1" customHeight="1" ht="29.25" r="3895" s="112" spans="1:41">
      <c r="A3895" s="127" t="n"/>
      <c r="B3895" s="113" t="n"/>
      <c r="C3895" s="127" t="n"/>
      <c r="D3895" s="127" t="n"/>
      <c r="E3895" s="114">
        <f>IF(F3895 &lt;&gt; "",VLOOKUP(F3895,CategoryLookup,2,FALSE), "")</f>
        <v/>
      </c>
      <c r="F3895" s="126" t="n"/>
      <c r="G3895" s="127" t="n"/>
      <c r="H3895" s="127" t="n"/>
      <c r="I3895" s="127" t="n"/>
      <c r="J3895" s="127" t="n"/>
      <c r="K3895" s="127" t="n"/>
      <c r="L3895" s="127" t="n"/>
      <c r="M3895" s="127" t="n"/>
      <c r="N3895" s="120" t="n"/>
      <c r="O3895" s="120" t="n"/>
      <c r="P3895" s="120" t="n"/>
      <c r="Q3895" s="120" t="n"/>
      <c r="R3895" s="121" t="n"/>
      <c r="S3895" s="121" t="n"/>
      <c r="T3895" s="121" t="n"/>
      <c r="U3895" s="121" t="n"/>
      <c r="V3895" s="117">
        <f>IF(P3895="NA","NA",IF(P3895&lt;&gt;"",TEXT(P3895-N3895,"[h].mm"),""))</f>
        <v/>
      </c>
      <c r="W3895" s="118">
        <f>IF(AND(R3895="",S3895=""),"",R3895+S3895)</f>
        <v/>
      </c>
      <c r="X3895" s="116">
        <f>IF(O3895&lt;&gt;"",DATE(YEAR(O3895), MONTH(O3895), DAY(O3895)),"")</f>
        <v/>
      </c>
      <c r="Y3895" s="122" t="n"/>
      <c r="Z3895" s="123" t="n"/>
      <c r="AA3895" s="117">
        <f>IF(F3895="Re-assigned","NA",IF(W3895="","",IF(W3895&gt;=VLOOKUP(D3895,SLAMatrix,3,FALSE),"Yes",IF(W3895&lt;VLOOKUP(D3895,SLAMatrix,2,FALSE),"No","Internal"))))</f>
        <v/>
      </c>
      <c r="AB3895" s="123" t="n"/>
      <c r="AC3895" s="123" t="n"/>
      <c r="AD3895" s="119" t="n"/>
      <c r="AE3895" s="125" t="n"/>
      <c r="AF3895" s="124">
        <f>MONTH(O3895)</f>
        <v/>
      </c>
      <c r="AG3895" s="124">
        <f>VLOOKUP(IFERROR(MID(AE3895,1,(FIND(",",AE3895,1)-1)),AE3895),Facility_Region_Mapping,2,FALSE)</f>
        <v/>
      </c>
      <c r="AH3895" s="124" t="n"/>
      <c r="AI3895" s="124">
        <f>IF(C3895&lt;&gt;"",IF(M3895="ESM User",getInterfaceName($C3895),"NA"),"")</f>
        <v/>
      </c>
      <c r="AJ3895" s="116">
        <f>IF(Q3895&lt;&gt;"",DATE(YEAR(Q3895), MONTH(Q3895), DAY(Q3895)),"")</f>
        <v/>
      </c>
      <c r="AK3895" s="130">
        <f>IF(Q3895&lt;&gt;0,Q3895-N3895,TODAY()-N3895)</f>
        <v/>
      </c>
      <c r="AL3895" s="112">
        <f>IF(F3895="Re-assigned",0,IF(H3895="Closed",0,IF(H3895="Service Restored",0,IF(H3895="",0,1))))</f>
        <v/>
      </c>
      <c r="AM3895" s="124">
        <f>IF(AL3895=0,"",IF(AK3895&gt;20.99,"Aged","Non-Aged"))</f>
        <v/>
      </c>
      <c r="AN3895" s="112">
        <f>IF(Q3895&lt;&gt;"",MONTH(Q3895),"")</f>
        <v/>
      </c>
      <c r="AO3895" s="112">
        <f>IFERROR(VALUE(V3895),0)</f>
        <v/>
      </c>
    </row>
    <row customFormat="1" customHeight="1" ht="29.25" r="3896" s="112" spans="1:41">
      <c r="A3896" s="127" t="n"/>
      <c r="B3896" s="113" t="n"/>
      <c r="C3896" s="127" t="n"/>
      <c r="D3896" s="127" t="n"/>
      <c r="E3896" s="114">
        <f>IF(F3896 &lt;&gt; "",VLOOKUP(F3896,CategoryLookup,2,FALSE), "")</f>
        <v/>
      </c>
      <c r="F3896" s="126" t="n"/>
      <c r="G3896" s="127" t="n"/>
      <c r="H3896" s="127" t="n"/>
      <c r="I3896" s="127" t="n"/>
      <c r="J3896" s="127" t="n"/>
      <c r="K3896" s="127" t="n"/>
      <c r="L3896" s="127" t="n"/>
      <c r="M3896" s="127" t="n"/>
      <c r="N3896" s="120" t="n"/>
      <c r="O3896" s="120" t="n"/>
      <c r="P3896" s="120" t="n"/>
      <c r="Q3896" s="120" t="n"/>
      <c r="R3896" s="121" t="n"/>
      <c r="S3896" s="121" t="n"/>
      <c r="T3896" s="121" t="n"/>
      <c r="U3896" s="121" t="n"/>
      <c r="V3896" s="117">
        <f>IF(P3896="NA","NA",IF(P3896&lt;&gt;"",TEXT(P3896-N3896,"[h].mm"),""))</f>
        <v/>
      </c>
      <c r="W3896" s="118">
        <f>IF(AND(R3896="",S3896=""),"",R3896+S3896)</f>
        <v/>
      </c>
      <c r="X3896" s="116">
        <f>IF(O3896&lt;&gt;"",DATE(YEAR(O3896), MONTH(O3896), DAY(O3896)),"")</f>
        <v/>
      </c>
      <c r="Y3896" s="122" t="n"/>
      <c r="Z3896" s="123" t="n"/>
      <c r="AA3896" s="117">
        <f>IF(F3896="Re-assigned","NA",IF(W3896="","",IF(W3896&gt;=VLOOKUP(D3896,SLAMatrix,3,FALSE),"Yes",IF(W3896&lt;VLOOKUP(D3896,SLAMatrix,2,FALSE),"No","Internal"))))</f>
        <v/>
      </c>
      <c r="AB3896" s="123" t="n"/>
      <c r="AC3896" s="123" t="n"/>
      <c r="AD3896" s="119" t="n"/>
      <c r="AE3896" s="125" t="n"/>
      <c r="AF3896" s="124">
        <f>MONTH(O3896)</f>
        <v/>
      </c>
      <c r="AG3896" s="124">
        <f>VLOOKUP(IFERROR(MID(AE3896,1,(FIND(",",AE3896,1)-1)),AE3896),Facility_Region_Mapping,2,FALSE)</f>
        <v/>
      </c>
      <c r="AH3896" s="124" t="n"/>
      <c r="AI3896" s="124">
        <f>IF(C3896&lt;&gt;"",IF(M3896="ESM User",getInterfaceName($C3896),"NA"),"")</f>
        <v/>
      </c>
      <c r="AJ3896" s="116">
        <f>IF(Q3896&lt;&gt;"",DATE(YEAR(Q3896), MONTH(Q3896), DAY(Q3896)),"")</f>
        <v/>
      </c>
      <c r="AK3896" s="130">
        <f>IF(Q3896&lt;&gt;0,Q3896-N3896,TODAY()-N3896)</f>
        <v/>
      </c>
      <c r="AL3896" s="112">
        <f>IF(F3896="Re-assigned",0,IF(H3896="Closed",0,IF(H3896="Service Restored",0,IF(H3896="",0,1))))</f>
        <v/>
      </c>
      <c r="AM3896" s="124">
        <f>IF(AL3896=0,"",IF(AK3896&gt;20.99,"Aged","Non-Aged"))</f>
        <v/>
      </c>
      <c r="AN3896" s="112">
        <f>IF(Q3896&lt;&gt;"",MONTH(Q3896),"")</f>
        <v/>
      </c>
      <c r="AO3896" s="112">
        <f>IFERROR(VALUE(V3896),0)</f>
        <v/>
      </c>
    </row>
    <row customFormat="1" customHeight="1" ht="29.25" r="3897" s="112" spans="1:41">
      <c r="A3897" s="127" t="n"/>
      <c r="B3897" s="113" t="n"/>
      <c r="C3897" s="127" t="n"/>
      <c r="D3897" s="127" t="n"/>
      <c r="E3897" s="114">
        <f>IF(F3897 &lt;&gt; "",VLOOKUP(F3897,CategoryLookup,2,FALSE), "")</f>
        <v/>
      </c>
      <c r="F3897" s="126" t="n"/>
      <c r="G3897" s="127" t="n"/>
      <c r="H3897" s="127" t="n"/>
      <c r="I3897" s="127" t="n"/>
      <c r="J3897" s="127" t="n"/>
      <c r="K3897" s="127" t="n"/>
      <c r="L3897" s="127" t="n"/>
      <c r="M3897" s="127" t="n"/>
      <c r="N3897" s="120" t="n"/>
      <c r="O3897" s="120" t="n"/>
      <c r="P3897" s="120" t="n"/>
      <c r="Q3897" s="120" t="n"/>
      <c r="R3897" s="121" t="n"/>
      <c r="S3897" s="121" t="n"/>
      <c r="T3897" s="121" t="n"/>
      <c r="U3897" s="121" t="n"/>
      <c r="V3897" s="117">
        <f>IF(P3897="NA","NA",IF(P3897&lt;&gt;"",TEXT(P3897-N3897,"[h].mm"),""))</f>
        <v/>
      </c>
      <c r="W3897" s="118">
        <f>IF(AND(R3897="",S3897=""),"",R3897+S3897)</f>
        <v/>
      </c>
      <c r="X3897" s="116">
        <f>IF(O3897&lt;&gt;"",DATE(YEAR(O3897), MONTH(O3897), DAY(O3897)),"")</f>
        <v/>
      </c>
      <c r="Y3897" s="122" t="n"/>
      <c r="Z3897" s="123" t="n"/>
      <c r="AA3897" s="117">
        <f>IF(F3897="Re-assigned","NA",IF(W3897="","",IF(W3897&gt;=VLOOKUP(D3897,SLAMatrix,3,FALSE),"Yes",IF(W3897&lt;VLOOKUP(D3897,SLAMatrix,2,FALSE),"No","Internal"))))</f>
        <v/>
      </c>
      <c r="AB3897" s="123" t="n"/>
      <c r="AC3897" s="123" t="n"/>
      <c r="AD3897" s="119" t="n"/>
      <c r="AE3897" s="125" t="n"/>
      <c r="AF3897" s="124">
        <f>MONTH(O3897)</f>
        <v/>
      </c>
      <c r="AG3897" s="124">
        <f>VLOOKUP(IFERROR(MID(AE3897,1,(FIND(",",AE3897,1)-1)),AE3897),Facility_Region_Mapping,2,FALSE)</f>
        <v/>
      </c>
      <c r="AH3897" s="124" t="n"/>
      <c r="AI3897" s="124">
        <f>IF(C3897&lt;&gt;"",IF(M3897="ESM User",getInterfaceName($C3897),"NA"),"")</f>
        <v/>
      </c>
      <c r="AJ3897" s="116">
        <f>IF(Q3897&lt;&gt;"",DATE(YEAR(Q3897), MONTH(Q3897), DAY(Q3897)),"")</f>
        <v/>
      </c>
      <c r="AK3897" s="130">
        <f>IF(Q3897&lt;&gt;0,Q3897-N3897,TODAY()-N3897)</f>
        <v/>
      </c>
      <c r="AL3897" s="112">
        <f>IF(F3897="Re-assigned",0,IF(H3897="Closed",0,IF(H3897="Service Restored",0,IF(H3897="",0,1))))</f>
        <v/>
      </c>
      <c r="AM3897" s="124">
        <f>IF(AL3897=0,"",IF(AK3897&gt;20.99,"Aged","Non-Aged"))</f>
        <v/>
      </c>
      <c r="AN3897" s="112">
        <f>IF(Q3897&lt;&gt;"",MONTH(Q3897),"")</f>
        <v/>
      </c>
      <c r="AO3897" s="112">
        <f>IFERROR(VALUE(V3897),0)</f>
        <v/>
      </c>
    </row>
    <row customFormat="1" customHeight="1" ht="29.25" r="3898" s="112" spans="1:41">
      <c r="A3898" s="127" t="n"/>
      <c r="B3898" s="113" t="n"/>
      <c r="C3898" s="127" t="n"/>
      <c r="D3898" s="127" t="n"/>
      <c r="E3898" s="114">
        <f>IF(F3898 &lt;&gt; "",VLOOKUP(F3898,CategoryLookup,2,FALSE), "")</f>
        <v/>
      </c>
      <c r="F3898" s="126" t="n"/>
      <c r="G3898" s="127" t="n"/>
      <c r="H3898" s="127" t="n"/>
      <c r="I3898" s="127" t="n"/>
      <c r="J3898" s="127" t="n"/>
      <c r="K3898" s="127" t="n"/>
      <c r="L3898" s="127" t="n"/>
      <c r="M3898" s="127" t="n"/>
      <c r="N3898" s="120" t="n"/>
      <c r="O3898" s="120" t="n"/>
      <c r="P3898" s="120" t="n"/>
      <c r="Q3898" s="120" t="n"/>
      <c r="R3898" s="121" t="n"/>
      <c r="S3898" s="121" t="n"/>
      <c r="T3898" s="121" t="n"/>
      <c r="U3898" s="121" t="n"/>
      <c r="V3898" s="117">
        <f>IF(P3898="NA","NA",IF(P3898&lt;&gt;"",TEXT(P3898-N3898,"[h].mm"),""))</f>
        <v/>
      </c>
      <c r="W3898" s="118">
        <f>IF(AND(R3898="",S3898=""),"",R3898+S3898)</f>
        <v/>
      </c>
      <c r="X3898" s="116">
        <f>IF(O3898&lt;&gt;"",DATE(YEAR(O3898), MONTH(O3898), DAY(O3898)),"")</f>
        <v/>
      </c>
      <c r="Y3898" s="122" t="n"/>
      <c r="Z3898" s="123" t="n"/>
      <c r="AA3898" s="117">
        <f>IF(F3898="Re-assigned","NA",IF(W3898="","",IF(W3898&gt;=VLOOKUP(D3898,SLAMatrix,3,FALSE),"Yes",IF(W3898&lt;VLOOKUP(D3898,SLAMatrix,2,FALSE),"No","Internal"))))</f>
        <v/>
      </c>
      <c r="AB3898" s="123" t="n"/>
      <c r="AC3898" s="123" t="n"/>
      <c r="AD3898" s="119" t="n"/>
      <c r="AE3898" s="125" t="n"/>
      <c r="AF3898" s="124">
        <f>MONTH(O3898)</f>
        <v/>
      </c>
      <c r="AG3898" s="124">
        <f>VLOOKUP(IFERROR(MID(AE3898,1,(FIND(",",AE3898,1)-1)),AE3898),Facility_Region_Mapping,2,FALSE)</f>
        <v/>
      </c>
      <c r="AH3898" s="124" t="n"/>
      <c r="AI3898" s="124">
        <f>IF(C3898&lt;&gt;"",IF(M3898="ESM User",getInterfaceName($C3898),"NA"),"")</f>
        <v/>
      </c>
      <c r="AJ3898" s="116">
        <f>IF(Q3898&lt;&gt;"",DATE(YEAR(Q3898), MONTH(Q3898), DAY(Q3898)),"")</f>
        <v/>
      </c>
      <c r="AK3898" s="130">
        <f>IF(Q3898&lt;&gt;0,Q3898-N3898,TODAY()-N3898)</f>
        <v/>
      </c>
      <c r="AL3898" s="112">
        <f>IF(F3898="Re-assigned",0,IF(H3898="Closed",0,IF(H3898="Service Restored",0,IF(H3898="",0,1))))</f>
        <v/>
      </c>
      <c r="AM3898" s="124">
        <f>IF(AL3898=0,"",IF(AK3898&gt;20.99,"Aged","Non-Aged"))</f>
        <v/>
      </c>
      <c r="AN3898" s="112">
        <f>IF(Q3898&lt;&gt;"",MONTH(Q3898),"")</f>
        <v/>
      </c>
      <c r="AO3898" s="112">
        <f>IFERROR(VALUE(V3898),0)</f>
        <v/>
      </c>
    </row>
    <row customFormat="1" customHeight="1" ht="29.25" r="3899" s="112" spans="1:41">
      <c r="A3899" s="127" t="n"/>
      <c r="B3899" s="113" t="n"/>
      <c r="C3899" s="127" t="n"/>
      <c r="D3899" s="127" t="n"/>
      <c r="E3899" s="114">
        <f>IF(F3899 &lt;&gt; "",VLOOKUP(F3899,CategoryLookup,2,FALSE), "")</f>
        <v/>
      </c>
      <c r="F3899" s="126" t="n"/>
      <c r="G3899" s="127" t="n"/>
      <c r="H3899" s="127" t="n"/>
      <c r="I3899" s="127" t="n"/>
      <c r="J3899" s="127" t="n"/>
      <c r="K3899" s="127" t="n"/>
      <c r="L3899" s="127" t="n"/>
      <c r="M3899" s="127" t="n"/>
      <c r="N3899" s="120" t="n"/>
      <c r="O3899" s="120" t="n"/>
      <c r="P3899" s="120" t="n"/>
      <c r="Q3899" s="120" t="n"/>
      <c r="R3899" s="121" t="n"/>
      <c r="S3899" s="121" t="n"/>
      <c r="T3899" s="121" t="n"/>
      <c r="U3899" s="121" t="n"/>
      <c r="V3899" s="117">
        <f>IF(P3899="NA","NA",IF(P3899&lt;&gt;"",TEXT(P3899-N3899,"[h].mm"),""))</f>
        <v/>
      </c>
      <c r="W3899" s="118">
        <f>IF(AND(R3899="",S3899=""),"",R3899+S3899)</f>
        <v/>
      </c>
      <c r="X3899" s="116">
        <f>IF(O3899&lt;&gt;"",DATE(YEAR(O3899), MONTH(O3899), DAY(O3899)),"")</f>
        <v/>
      </c>
      <c r="Y3899" s="122" t="n"/>
      <c r="Z3899" s="123" t="n"/>
      <c r="AA3899" s="117">
        <f>IF(F3899="Re-assigned","NA",IF(W3899="","",IF(W3899&gt;=VLOOKUP(D3899,SLAMatrix,3,FALSE),"Yes",IF(W3899&lt;VLOOKUP(D3899,SLAMatrix,2,FALSE),"No","Internal"))))</f>
        <v/>
      </c>
      <c r="AB3899" s="123" t="n"/>
      <c r="AC3899" s="123" t="n"/>
      <c r="AD3899" s="119" t="n"/>
      <c r="AE3899" s="125" t="n"/>
      <c r="AF3899" s="124">
        <f>MONTH(O3899)</f>
        <v/>
      </c>
      <c r="AG3899" s="124">
        <f>VLOOKUP(IFERROR(MID(AE3899,1,(FIND(",",AE3899,1)-1)),AE3899),Facility_Region_Mapping,2,FALSE)</f>
        <v/>
      </c>
      <c r="AH3899" s="124" t="n"/>
      <c r="AI3899" s="124">
        <f>IF(C3899&lt;&gt;"",IF(M3899="ESM User",getInterfaceName($C3899),"NA"),"")</f>
        <v/>
      </c>
      <c r="AJ3899" s="116">
        <f>IF(Q3899&lt;&gt;"",DATE(YEAR(Q3899), MONTH(Q3899), DAY(Q3899)),"")</f>
        <v/>
      </c>
      <c r="AK3899" s="130">
        <f>IF(Q3899&lt;&gt;0,Q3899-N3899,TODAY()-N3899)</f>
        <v/>
      </c>
      <c r="AL3899" s="112">
        <f>IF(F3899="Re-assigned",0,IF(H3899="Closed",0,IF(H3899="Service Restored",0,IF(H3899="",0,1))))</f>
        <v/>
      </c>
      <c r="AM3899" s="124">
        <f>IF(AL3899=0,"",IF(AK3899&gt;20.99,"Aged","Non-Aged"))</f>
        <v/>
      </c>
      <c r="AN3899" s="112">
        <f>IF(Q3899&lt;&gt;"",MONTH(Q3899),"")</f>
        <v/>
      </c>
      <c r="AO3899" s="112">
        <f>IFERROR(VALUE(V3899),0)</f>
        <v/>
      </c>
    </row>
    <row customFormat="1" customHeight="1" ht="29.25" r="3900" s="112" spans="1:41">
      <c r="A3900" s="127" t="n"/>
      <c r="B3900" s="113" t="n"/>
      <c r="C3900" s="127" t="n"/>
      <c r="D3900" s="127" t="n"/>
      <c r="E3900" s="114">
        <f>IF(F3900 &lt;&gt; "",VLOOKUP(F3900,CategoryLookup,2,FALSE), "")</f>
        <v/>
      </c>
      <c r="F3900" s="126" t="n"/>
      <c r="G3900" s="127" t="n"/>
      <c r="H3900" s="127" t="n"/>
      <c r="I3900" s="127" t="n"/>
      <c r="J3900" s="127" t="n"/>
      <c r="K3900" s="127" t="n"/>
      <c r="L3900" s="127" t="n"/>
      <c r="M3900" s="127" t="n"/>
      <c r="N3900" s="120" t="n"/>
      <c r="O3900" s="120" t="n"/>
      <c r="P3900" s="120" t="n"/>
      <c r="Q3900" s="120" t="n"/>
      <c r="R3900" s="121" t="n"/>
      <c r="S3900" s="121" t="n"/>
      <c r="T3900" s="121" t="n"/>
      <c r="U3900" s="121" t="n"/>
      <c r="V3900" s="117">
        <f>IF(P3900="NA","NA",IF(P3900&lt;&gt;"",TEXT(P3900-N3900,"[h].mm"),""))</f>
        <v/>
      </c>
      <c r="W3900" s="118">
        <f>IF(AND(R3900="",S3900=""),"",R3900+S3900)</f>
        <v/>
      </c>
      <c r="X3900" s="116">
        <f>IF(O3900&lt;&gt;"",DATE(YEAR(O3900), MONTH(O3900), DAY(O3900)),"")</f>
        <v/>
      </c>
      <c r="Y3900" s="122" t="n"/>
      <c r="Z3900" s="123" t="n"/>
      <c r="AA3900" s="117">
        <f>IF(F3900="Re-assigned","NA",IF(W3900="","",IF(W3900&gt;=VLOOKUP(D3900,SLAMatrix,3,FALSE),"Yes",IF(W3900&lt;VLOOKUP(D3900,SLAMatrix,2,FALSE),"No","Internal"))))</f>
        <v/>
      </c>
      <c r="AB3900" s="123" t="n"/>
      <c r="AC3900" s="123" t="n"/>
      <c r="AD3900" s="119" t="n"/>
      <c r="AE3900" s="125" t="n"/>
      <c r="AF3900" s="124">
        <f>MONTH(O3900)</f>
        <v/>
      </c>
      <c r="AG3900" s="124">
        <f>VLOOKUP(IFERROR(MID(AE3900,1,(FIND(",",AE3900,1)-1)),AE3900),Facility_Region_Mapping,2,FALSE)</f>
        <v/>
      </c>
      <c r="AH3900" s="124" t="n"/>
      <c r="AI3900" s="124">
        <f>IF(C3900&lt;&gt;"",IF(M3900="ESM User",getInterfaceName($C3900),"NA"),"")</f>
        <v/>
      </c>
      <c r="AJ3900" s="116">
        <f>IF(Q3900&lt;&gt;"",DATE(YEAR(Q3900), MONTH(Q3900), DAY(Q3900)),"")</f>
        <v/>
      </c>
      <c r="AK3900" s="130">
        <f>IF(Q3900&lt;&gt;0,Q3900-N3900,TODAY()-N3900)</f>
        <v/>
      </c>
      <c r="AL3900" s="112">
        <f>IF(F3900="Re-assigned",0,IF(H3900="Closed",0,IF(H3900="Service Restored",0,IF(H3900="",0,1))))</f>
        <v/>
      </c>
      <c r="AM3900" s="124">
        <f>IF(AL3900=0,"",IF(AK3900&gt;20.99,"Aged","Non-Aged"))</f>
        <v/>
      </c>
      <c r="AN3900" s="112">
        <f>IF(Q3900&lt;&gt;"",MONTH(Q3900),"")</f>
        <v/>
      </c>
      <c r="AO3900" s="112">
        <f>IFERROR(VALUE(V3900),0)</f>
        <v/>
      </c>
    </row>
    <row customFormat="1" customHeight="1" ht="29.25" r="3901" s="112" spans="1:41">
      <c r="A3901" s="127" t="n"/>
      <c r="B3901" s="113" t="n"/>
      <c r="C3901" s="127" t="n"/>
      <c r="D3901" s="127" t="n"/>
      <c r="E3901" s="114">
        <f>IF(F3901 &lt;&gt; "",VLOOKUP(F3901,CategoryLookup,2,FALSE), "")</f>
        <v/>
      </c>
      <c r="F3901" s="126" t="n"/>
      <c r="G3901" s="127" t="n"/>
      <c r="H3901" s="127" t="n"/>
      <c r="I3901" s="127" t="n"/>
      <c r="J3901" s="127" t="n"/>
      <c r="K3901" s="127" t="n"/>
      <c r="L3901" s="127" t="n"/>
      <c r="M3901" s="127" t="n"/>
      <c r="N3901" s="120" t="n"/>
      <c r="O3901" s="120" t="n"/>
      <c r="P3901" s="120" t="n"/>
      <c r="Q3901" s="120" t="n"/>
      <c r="R3901" s="121" t="n"/>
      <c r="S3901" s="121" t="n"/>
      <c r="T3901" s="121" t="n"/>
      <c r="U3901" s="121" t="n"/>
      <c r="V3901" s="117">
        <f>IF(P3901="NA","NA",IF(P3901&lt;&gt;"",TEXT(P3901-N3901,"[h].mm"),""))</f>
        <v/>
      </c>
      <c r="W3901" s="118">
        <f>IF(AND(R3901="",S3901=""),"",R3901+S3901)</f>
        <v/>
      </c>
      <c r="X3901" s="116">
        <f>IF(O3901&lt;&gt;"",DATE(YEAR(O3901), MONTH(O3901), DAY(O3901)),"")</f>
        <v/>
      </c>
      <c r="Y3901" s="122" t="n"/>
      <c r="Z3901" s="123" t="n"/>
      <c r="AA3901" s="117">
        <f>IF(F3901="Re-assigned","NA",IF(W3901="","",IF(W3901&gt;=VLOOKUP(D3901,SLAMatrix,3,FALSE),"Yes",IF(W3901&lt;VLOOKUP(D3901,SLAMatrix,2,FALSE),"No","Internal"))))</f>
        <v/>
      </c>
      <c r="AB3901" s="123" t="n"/>
      <c r="AC3901" s="123" t="n"/>
      <c r="AD3901" s="119" t="n"/>
      <c r="AE3901" s="125" t="n"/>
      <c r="AF3901" s="124">
        <f>MONTH(O3901)</f>
        <v/>
      </c>
      <c r="AG3901" s="124">
        <f>VLOOKUP(IFERROR(MID(AE3901,1,(FIND(",",AE3901,1)-1)),AE3901),Facility_Region_Mapping,2,FALSE)</f>
        <v/>
      </c>
      <c r="AH3901" s="124" t="n"/>
      <c r="AI3901" s="124">
        <f>IF(C3901&lt;&gt;"",IF(M3901="ESM User",getInterfaceName($C3901),"NA"),"")</f>
        <v/>
      </c>
      <c r="AJ3901" s="116">
        <f>IF(Q3901&lt;&gt;"",DATE(YEAR(Q3901), MONTH(Q3901), DAY(Q3901)),"")</f>
        <v/>
      </c>
      <c r="AK3901" s="130">
        <f>IF(Q3901&lt;&gt;0,Q3901-N3901,TODAY()-N3901)</f>
        <v/>
      </c>
      <c r="AL3901" s="112">
        <f>IF(F3901="Re-assigned",0,IF(H3901="Closed",0,IF(H3901="Service Restored",0,IF(H3901="",0,1))))</f>
        <v/>
      </c>
      <c r="AM3901" s="124">
        <f>IF(AL3901=0,"",IF(AK3901&gt;20.99,"Aged","Non-Aged"))</f>
        <v/>
      </c>
      <c r="AN3901" s="112">
        <f>IF(Q3901&lt;&gt;"",MONTH(Q3901),"")</f>
        <v/>
      </c>
      <c r="AO3901" s="112">
        <f>IFERROR(VALUE(V3901),0)</f>
        <v/>
      </c>
    </row>
    <row customFormat="1" customHeight="1" ht="29.25" r="3902" s="112" spans="1:41">
      <c r="A3902" s="127" t="n"/>
      <c r="B3902" s="113" t="n"/>
      <c r="C3902" s="127" t="n"/>
      <c r="D3902" s="127" t="n"/>
      <c r="E3902" s="114">
        <f>IF(F3902 &lt;&gt; "",VLOOKUP(F3902,CategoryLookup,2,FALSE), "")</f>
        <v/>
      </c>
      <c r="F3902" s="126" t="n"/>
      <c r="G3902" s="127" t="n"/>
      <c r="H3902" s="127" t="n"/>
      <c r="I3902" s="127" t="n"/>
      <c r="J3902" s="127" t="n"/>
      <c r="K3902" s="127" t="n"/>
      <c r="L3902" s="127" t="n"/>
      <c r="M3902" s="127" t="n"/>
      <c r="N3902" s="120" t="n"/>
      <c r="O3902" s="120" t="n"/>
      <c r="P3902" s="120" t="n"/>
      <c r="Q3902" s="120" t="n"/>
      <c r="R3902" s="121" t="n"/>
      <c r="S3902" s="121" t="n"/>
      <c r="T3902" s="121" t="n"/>
      <c r="U3902" s="121" t="n"/>
      <c r="V3902" s="117">
        <f>IF(P3902="NA","NA",IF(P3902&lt;&gt;"",TEXT(P3902-N3902,"[h].mm"),""))</f>
        <v/>
      </c>
      <c r="W3902" s="118">
        <f>IF(AND(R3902="",S3902=""),"",R3902+S3902)</f>
        <v/>
      </c>
      <c r="X3902" s="116">
        <f>IF(O3902&lt;&gt;"",DATE(YEAR(O3902), MONTH(O3902), DAY(O3902)),"")</f>
        <v/>
      </c>
      <c r="Y3902" s="122" t="n"/>
      <c r="Z3902" s="123" t="n"/>
      <c r="AA3902" s="117">
        <f>IF(F3902="Re-assigned","NA",IF(W3902="","",IF(W3902&gt;=VLOOKUP(D3902,SLAMatrix,3,FALSE),"Yes",IF(W3902&lt;VLOOKUP(D3902,SLAMatrix,2,FALSE),"No","Internal"))))</f>
        <v/>
      </c>
      <c r="AB3902" s="123" t="n"/>
      <c r="AC3902" s="123" t="n"/>
      <c r="AD3902" s="119" t="n"/>
      <c r="AE3902" s="125" t="n"/>
      <c r="AF3902" s="124">
        <f>MONTH(O3902)</f>
        <v/>
      </c>
      <c r="AG3902" s="124">
        <f>VLOOKUP(IFERROR(MID(AE3902,1,(FIND(",",AE3902,1)-1)),AE3902),Facility_Region_Mapping,2,FALSE)</f>
        <v/>
      </c>
      <c r="AH3902" s="124" t="n"/>
      <c r="AI3902" s="124">
        <f>IF(C3902&lt;&gt;"",IF(M3902="ESM User",getInterfaceName($C3902),"NA"),"")</f>
        <v/>
      </c>
      <c r="AJ3902" s="116">
        <f>IF(Q3902&lt;&gt;"",DATE(YEAR(Q3902), MONTH(Q3902), DAY(Q3902)),"")</f>
        <v/>
      </c>
      <c r="AK3902" s="130">
        <f>IF(Q3902&lt;&gt;0,Q3902-N3902,TODAY()-N3902)</f>
        <v/>
      </c>
      <c r="AL3902" s="112">
        <f>IF(F3902="Re-assigned",0,IF(H3902="Closed",0,IF(H3902="Service Restored",0,IF(H3902="",0,1))))</f>
        <v/>
      </c>
      <c r="AM3902" s="124">
        <f>IF(AL3902=0,"",IF(AK3902&gt;20.99,"Aged","Non-Aged"))</f>
        <v/>
      </c>
      <c r="AN3902" s="112">
        <f>IF(Q3902&lt;&gt;"",MONTH(Q3902),"")</f>
        <v/>
      </c>
      <c r="AO3902" s="112">
        <f>IFERROR(VALUE(V3902),0)</f>
        <v/>
      </c>
    </row>
    <row customFormat="1" customHeight="1" ht="29.25" r="3903" s="112" spans="1:41">
      <c r="A3903" s="127" t="n"/>
      <c r="B3903" s="113" t="n"/>
      <c r="C3903" s="127" t="n"/>
      <c r="D3903" s="127" t="n"/>
      <c r="E3903" s="114">
        <f>IF(F3903 &lt;&gt; "",VLOOKUP(F3903,CategoryLookup,2,FALSE), "")</f>
        <v/>
      </c>
      <c r="F3903" s="126" t="n"/>
      <c r="G3903" s="127" t="n"/>
      <c r="H3903" s="127" t="n"/>
      <c r="I3903" s="127" t="n"/>
      <c r="J3903" s="127" t="n"/>
      <c r="K3903" s="127" t="n"/>
      <c r="L3903" s="127" t="n"/>
      <c r="M3903" s="127" t="n"/>
      <c r="N3903" s="120" t="n"/>
      <c r="O3903" s="120" t="n"/>
      <c r="P3903" s="120" t="n"/>
      <c r="Q3903" s="120" t="n"/>
      <c r="R3903" s="121" t="n"/>
      <c r="S3903" s="121" t="n"/>
      <c r="T3903" s="121" t="n"/>
      <c r="U3903" s="121" t="n"/>
      <c r="V3903" s="117">
        <f>IF(P3903="NA","NA",IF(P3903&lt;&gt;"",TEXT(P3903-N3903,"[h].mm"),""))</f>
        <v/>
      </c>
      <c r="W3903" s="118">
        <f>IF(AND(R3903="",S3903=""),"",R3903+S3903)</f>
        <v/>
      </c>
      <c r="X3903" s="116">
        <f>IF(O3903&lt;&gt;"",DATE(YEAR(O3903), MONTH(O3903), DAY(O3903)),"")</f>
        <v/>
      </c>
      <c r="Y3903" s="122" t="n"/>
      <c r="Z3903" s="123" t="n"/>
      <c r="AA3903" s="117">
        <f>IF(F3903="Re-assigned","NA",IF(W3903="","",IF(W3903&gt;=VLOOKUP(D3903,SLAMatrix,3,FALSE),"Yes",IF(W3903&lt;VLOOKUP(D3903,SLAMatrix,2,FALSE),"No","Internal"))))</f>
        <v/>
      </c>
      <c r="AB3903" s="123" t="n"/>
      <c r="AC3903" s="123" t="n"/>
      <c r="AD3903" s="119" t="n"/>
      <c r="AE3903" s="125" t="n"/>
      <c r="AF3903" s="124">
        <f>MONTH(O3903)</f>
        <v/>
      </c>
      <c r="AG3903" s="124">
        <f>VLOOKUP(IFERROR(MID(AE3903,1,(FIND(",",AE3903,1)-1)),AE3903),Facility_Region_Mapping,2,FALSE)</f>
        <v/>
      </c>
      <c r="AH3903" s="124" t="n"/>
      <c r="AI3903" s="124">
        <f>IF(C3903&lt;&gt;"",IF(M3903="ESM User",getInterfaceName($C3903),"NA"),"")</f>
        <v/>
      </c>
      <c r="AJ3903" s="116">
        <f>IF(Q3903&lt;&gt;"",DATE(YEAR(Q3903), MONTH(Q3903), DAY(Q3903)),"")</f>
        <v/>
      </c>
      <c r="AK3903" s="130">
        <f>IF(Q3903&lt;&gt;0,Q3903-N3903,TODAY()-N3903)</f>
        <v/>
      </c>
      <c r="AL3903" s="112">
        <f>IF(F3903="Re-assigned",0,IF(H3903="Closed",0,IF(H3903="Service Restored",0,IF(H3903="",0,1))))</f>
        <v/>
      </c>
      <c r="AM3903" s="124">
        <f>IF(AL3903=0,"",IF(AK3903&gt;20.99,"Aged","Non-Aged"))</f>
        <v/>
      </c>
      <c r="AN3903" s="112">
        <f>IF(Q3903&lt;&gt;"",MONTH(Q3903),"")</f>
        <v/>
      </c>
      <c r="AO3903" s="112">
        <f>IFERROR(VALUE(V3903),0)</f>
        <v/>
      </c>
    </row>
    <row customFormat="1" customHeight="1" ht="29.25" r="3904" s="112" spans="1:41">
      <c r="A3904" s="127" t="n"/>
      <c r="B3904" s="113" t="n"/>
      <c r="C3904" s="127" t="n"/>
      <c r="D3904" s="127" t="n"/>
      <c r="E3904" s="114">
        <f>IF(F3904 &lt;&gt; "",VLOOKUP(F3904,CategoryLookup,2,FALSE), "")</f>
        <v/>
      </c>
      <c r="F3904" s="126" t="n"/>
      <c r="G3904" s="127" t="n"/>
      <c r="H3904" s="127" t="n"/>
      <c r="I3904" s="127" t="n"/>
      <c r="J3904" s="127" t="n"/>
      <c r="K3904" s="127" t="n"/>
      <c r="L3904" s="127" t="n"/>
      <c r="M3904" s="127" t="n"/>
      <c r="N3904" s="120" t="n"/>
      <c r="O3904" s="120" t="n"/>
      <c r="P3904" s="120" t="n"/>
      <c r="Q3904" s="120" t="n"/>
      <c r="R3904" s="121" t="n"/>
      <c r="S3904" s="121" t="n"/>
      <c r="T3904" s="121" t="n"/>
      <c r="U3904" s="121" t="n"/>
      <c r="V3904" s="117">
        <f>IF(P3904="NA","NA",IF(P3904&lt;&gt;"",TEXT(P3904-N3904,"[h].mm"),""))</f>
        <v/>
      </c>
      <c r="W3904" s="118">
        <f>IF(AND(R3904="",S3904=""),"",R3904+S3904)</f>
        <v/>
      </c>
      <c r="X3904" s="116">
        <f>IF(O3904&lt;&gt;"",DATE(YEAR(O3904), MONTH(O3904), DAY(O3904)),"")</f>
        <v/>
      </c>
      <c r="Y3904" s="122" t="n"/>
      <c r="Z3904" s="123" t="n"/>
      <c r="AA3904" s="117">
        <f>IF(F3904="Re-assigned","NA",IF(W3904="","",IF(W3904&gt;=VLOOKUP(D3904,SLAMatrix,3,FALSE),"Yes",IF(W3904&lt;VLOOKUP(D3904,SLAMatrix,2,FALSE),"No","Internal"))))</f>
        <v/>
      </c>
      <c r="AB3904" s="123" t="n"/>
      <c r="AC3904" s="123" t="n"/>
      <c r="AD3904" s="119" t="n"/>
      <c r="AE3904" s="125" t="n"/>
      <c r="AF3904" s="124">
        <f>MONTH(O3904)</f>
        <v/>
      </c>
      <c r="AG3904" s="124">
        <f>VLOOKUP(IFERROR(MID(AE3904,1,(FIND(",",AE3904,1)-1)),AE3904),Facility_Region_Mapping,2,FALSE)</f>
        <v/>
      </c>
      <c r="AH3904" s="124" t="n"/>
      <c r="AI3904" s="124">
        <f>IF(C3904&lt;&gt;"",IF(M3904="ESM User",getInterfaceName($C3904),"NA"),"")</f>
        <v/>
      </c>
      <c r="AJ3904" s="116">
        <f>IF(Q3904&lt;&gt;"",DATE(YEAR(Q3904), MONTH(Q3904), DAY(Q3904)),"")</f>
        <v/>
      </c>
      <c r="AK3904" s="130">
        <f>IF(Q3904&lt;&gt;0,Q3904-N3904,TODAY()-N3904)</f>
        <v/>
      </c>
      <c r="AL3904" s="112">
        <f>IF(F3904="Re-assigned",0,IF(H3904="Closed",0,IF(H3904="Service Restored",0,IF(H3904="",0,1))))</f>
        <v/>
      </c>
      <c r="AM3904" s="124">
        <f>IF(AL3904=0,"",IF(AK3904&gt;20.99,"Aged","Non-Aged"))</f>
        <v/>
      </c>
      <c r="AN3904" s="112">
        <f>IF(Q3904&lt;&gt;"",MONTH(Q3904),"")</f>
        <v/>
      </c>
      <c r="AO3904" s="112">
        <f>IFERROR(VALUE(V3904),0)</f>
        <v/>
      </c>
    </row>
    <row customFormat="1" customHeight="1" ht="29.25" r="3905" s="112" spans="1:41">
      <c r="A3905" s="127" t="n"/>
      <c r="B3905" s="113" t="n"/>
      <c r="C3905" s="127" t="n"/>
      <c r="D3905" s="127" t="n"/>
      <c r="E3905" s="114">
        <f>IF(F3905 &lt;&gt; "",VLOOKUP(F3905,CategoryLookup,2,FALSE), "")</f>
        <v/>
      </c>
      <c r="F3905" s="126" t="n"/>
      <c r="G3905" s="127" t="n"/>
      <c r="H3905" s="127" t="n"/>
      <c r="I3905" s="127" t="n"/>
      <c r="J3905" s="127" t="n"/>
      <c r="K3905" s="127" t="n"/>
      <c r="L3905" s="127" t="n"/>
      <c r="M3905" s="127" t="n"/>
      <c r="N3905" s="120" t="n"/>
      <c r="O3905" s="120" t="n"/>
      <c r="P3905" s="120" t="n"/>
      <c r="Q3905" s="120" t="n"/>
      <c r="R3905" s="121" t="n"/>
      <c r="S3905" s="121" t="n"/>
      <c r="T3905" s="121" t="n"/>
      <c r="U3905" s="121" t="n"/>
      <c r="V3905" s="117">
        <f>IF(P3905="NA","NA",IF(P3905&lt;&gt;"",TEXT(P3905-N3905,"[h].mm"),""))</f>
        <v/>
      </c>
      <c r="W3905" s="118">
        <f>IF(AND(R3905="",S3905=""),"",R3905+S3905)</f>
        <v/>
      </c>
      <c r="X3905" s="116">
        <f>IF(O3905&lt;&gt;"",DATE(YEAR(O3905), MONTH(O3905), DAY(O3905)),"")</f>
        <v/>
      </c>
      <c r="Y3905" s="122" t="n"/>
      <c r="Z3905" s="123" t="n"/>
      <c r="AA3905" s="117">
        <f>IF(F3905="Re-assigned","NA",IF(W3905="","",IF(W3905&gt;=VLOOKUP(D3905,SLAMatrix,3,FALSE),"Yes",IF(W3905&lt;VLOOKUP(D3905,SLAMatrix,2,FALSE),"No","Internal"))))</f>
        <v/>
      </c>
      <c r="AB3905" s="123" t="n"/>
      <c r="AC3905" s="123" t="n"/>
      <c r="AD3905" s="119" t="n"/>
      <c r="AE3905" s="125" t="n"/>
      <c r="AF3905" s="124">
        <f>MONTH(O3905)</f>
        <v/>
      </c>
      <c r="AG3905" s="124">
        <f>VLOOKUP(IFERROR(MID(AE3905,1,(FIND(",",AE3905,1)-1)),AE3905),Facility_Region_Mapping,2,FALSE)</f>
        <v/>
      </c>
      <c r="AH3905" s="124" t="n"/>
      <c r="AI3905" s="124">
        <f>IF(C3905&lt;&gt;"",IF(M3905="ESM User",getInterfaceName($C3905),"NA"),"")</f>
        <v/>
      </c>
      <c r="AJ3905" s="116">
        <f>IF(Q3905&lt;&gt;"",DATE(YEAR(Q3905), MONTH(Q3905), DAY(Q3905)),"")</f>
        <v/>
      </c>
      <c r="AK3905" s="130">
        <f>IF(Q3905&lt;&gt;0,Q3905-N3905,TODAY()-N3905)</f>
        <v/>
      </c>
      <c r="AL3905" s="112">
        <f>IF(F3905="Re-assigned",0,IF(H3905="Closed",0,IF(H3905="Service Restored",0,IF(H3905="",0,1))))</f>
        <v/>
      </c>
      <c r="AM3905" s="124">
        <f>IF(AL3905=0,"",IF(AK3905&gt;20.99,"Aged","Non-Aged"))</f>
        <v/>
      </c>
      <c r="AN3905" s="112">
        <f>IF(Q3905&lt;&gt;"",MONTH(Q3905),"")</f>
        <v/>
      </c>
      <c r="AO3905" s="112">
        <f>IFERROR(VALUE(V3905),0)</f>
        <v/>
      </c>
    </row>
    <row customFormat="1" customHeight="1" ht="29.25" r="3906" s="112" spans="1:41">
      <c r="A3906" s="127" t="n"/>
      <c r="B3906" s="113" t="n"/>
      <c r="C3906" s="127" t="n"/>
      <c r="D3906" s="127" t="n"/>
      <c r="E3906" s="114">
        <f>IF(F3906 &lt;&gt; "",VLOOKUP(F3906,CategoryLookup,2,FALSE), "")</f>
        <v/>
      </c>
      <c r="F3906" s="126" t="n"/>
      <c r="G3906" s="127" t="n"/>
      <c r="H3906" s="127" t="n"/>
      <c r="I3906" s="127" t="n"/>
      <c r="J3906" s="127" t="n"/>
      <c r="K3906" s="127" t="n"/>
      <c r="L3906" s="127" t="n"/>
      <c r="M3906" s="127" t="n"/>
      <c r="N3906" s="120" t="n"/>
      <c r="O3906" s="120" t="n"/>
      <c r="P3906" s="120" t="n"/>
      <c r="Q3906" s="120" t="n"/>
      <c r="R3906" s="121" t="n"/>
      <c r="S3906" s="121" t="n"/>
      <c r="T3906" s="121" t="n"/>
      <c r="U3906" s="121" t="n"/>
      <c r="V3906" s="117">
        <f>IF(P3906="NA","NA",IF(P3906&lt;&gt;"",TEXT(P3906-N3906,"[h].mm"),""))</f>
        <v/>
      </c>
      <c r="W3906" s="118">
        <f>IF(AND(R3906="",S3906=""),"",R3906+S3906)</f>
        <v/>
      </c>
      <c r="X3906" s="116">
        <f>IF(O3906&lt;&gt;"",DATE(YEAR(O3906), MONTH(O3906), DAY(O3906)),"")</f>
        <v/>
      </c>
      <c r="Y3906" s="122" t="n"/>
      <c r="Z3906" s="123" t="n"/>
      <c r="AA3906" s="117">
        <f>IF(F3906="Re-assigned","NA",IF(W3906="","",IF(W3906&gt;=VLOOKUP(D3906,SLAMatrix,3,FALSE),"Yes",IF(W3906&lt;VLOOKUP(D3906,SLAMatrix,2,FALSE),"No","Internal"))))</f>
        <v/>
      </c>
      <c r="AB3906" s="123" t="n"/>
      <c r="AC3906" s="123" t="n"/>
      <c r="AD3906" s="119" t="n"/>
      <c r="AE3906" s="125" t="n"/>
      <c r="AF3906" s="124">
        <f>MONTH(O3906)</f>
        <v/>
      </c>
      <c r="AG3906" s="124">
        <f>VLOOKUP(IFERROR(MID(AE3906,1,(FIND(",",AE3906,1)-1)),AE3906),Facility_Region_Mapping,2,FALSE)</f>
        <v/>
      </c>
      <c r="AH3906" s="124" t="n"/>
      <c r="AI3906" s="124">
        <f>IF(C3906&lt;&gt;"",IF(M3906="ESM User",getInterfaceName($C3906),"NA"),"")</f>
        <v/>
      </c>
      <c r="AJ3906" s="116">
        <f>IF(Q3906&lt;&gt;"",DATE(YEAR(Q3906), MONTH(Q3906), DAY(Q3906)),"")</f>
        <v/>
      </c>
      <c r="AK3906" s="130">
        <f>IF(Q3906&lt;&gt;0,Q3906-N3906,TODAY()-N3906)</f>
        <v/>
      </c>
      <c r="AL3906" s="112">
        <f>IF(F3906="Re-assigned",0,IF(H3906="Closed",0,IF(H3906="Service Restored",0,IF(H3906="",0,1))))</f>
        <v/>
      </c>
      <c r="AM3906" s="124">
        <f>IF(AL3906=0,"",IF(AK3906&gt;20.99,"Aged","Non-Aged"))</f>
        <v/>
      </c>
      <c r="AN3906" s="112">
        <f>IF(Q3906&lt;&gt;"",MONTH(Q3906),"")</f>
        <v/>
      </c>
      <c r="AO3906" s="112">
        <f>IFERROR(VALUE(V3906),0)</f>
        <v/>
      </c>
    </row>
    <row customFormat="1" customHeight="1" ht="29.25" r="3907" s="112" spans="1:41">
      <c r="A3907" s="127" t="n"/>
      <c r="B3907" s="113" t="n"/>
      <c r="C3907" s="127" t="n"/>
      <c r="D3907" s="127" t="n"/>
      <c r="E3907" s="114">
        <f>IF(F3907 &lt;&gt; "",VLOOKUP(F3907,CategoryLookup,2,FALSE), "")</f>
        <v/>
      </c>
      <c r="F3907" s="126" t="n"/>
      <c r="G3907" s="127" t="n"/>
      <c r="H3907" s="127" t="n"/>
      <c r="I3907" s="127" t="n"/>
      <c r="J3907" s="127" t="n"/>
      <c r="K3907" s="127" t="n"/>
      <c r="L3907" s="127" t="n"/>
      <c r="M3907" s="127" t="n"/>
      <c r="N3907" s="120" t="n"/>
      <c r="O3907" s="120" t="n"/>
      <c r="P3907" s="120" t="n"/>
      <c r="Q3907" s="120" t="n"/>
      <c r="R3907" s="121" t="n"/>
      <c r="S3907" s="121" t="n"/>
      <c r="T3907" s="121" t="n"/>
      <c r="U3907" s="121" t="n"/>
      <c r="V3907" s="117">
        <f>IF(P3907="NA","NA",IF(P3907&lt;&gt;"",TEXT(P3907-N3907,"[h].mm"),""))</f>
        <v/>
      </c>
      <c r="W3907" s="118">
        <f>IF(AND(R3907="",S3907=""),"",R3907+S3907)</f>
        <v/>
      </c>
      <c r="X3907" s="116">
        <f>IF(O3907&lt;&gt;"",DATE(YEAR(O3907), MONTH(O3907), DAY(O3907)),"")</f>
        <v/>
      </c>
      <c r="Y3907" s="122" t="n"/>
      <c r="Z3907" s="123" t="n"/>
      <c r="AA3907" s="117">
        <f>IF(F3907="Re-assigned","NA",IF(W3907="","",IF(W3907&gt;=VLOOKUP(D3907,SLAMatrix,3,FALSE),"Yes",IF(W3907&lt;VLOOKUP(D3907,SLAMatrix,2,FALSE),"No","Internal"))))</f>
        <v/>
      </c>
      <c r="AB3907" s="123" t="n"/>
      <c r="AC3907" s="123" t="n"/>
      <c r="AD3907" s="119" t="n"/>
      <c r="AE3907" s="125" t="n"/>
      <c r="AF3907" s="124">
        <f>MONTH(O3907)</f>
        <v/>
      </c>
      <c r="AG3907" s="124">
        <f>VLOOKUP(IFERROR(MID(AE3907,1,(FIND(",",AE3907,1)-1)),AE3907),Facility_Region_Mapping,2,FALSE)</f>
        <v/>
      </c>
      <c r="AH3907" s="124" t="n"/>
      <c r="AI3907" s="124">
        <f>IF(C3907&lt;&gt;"",IF(M3907="ESM User",getInterfaceName($C3907),"NA"),"")</f>
        <v/>
      </c>
      <c r="AJ3907" s="116">
        <f>IF(Q3907&lt;&gt;"",DATE(YEAR(Q3907), MONTH(Q3907), DAY(Q3907)),"")</f>
        <v/>
      </c>
      <c r="AK3907" s="130">
        <f>IF(Q3907&lt;&gt;0,Q3907-N3907,TODAY()-N3907)</f>
        <v/>
      </c>
      <c r="AL3907" s="112">
        <f>IF(F3907="Re-assigned",0,IF(H3907="Closed",0,IF(H3907="Service Restored",0,IF(H3907="",0,1))))</f>
        <v/>
      </c>
      <c r="AM3907" s="124">
        <f>IF(AL3907=0,"",IF(AK3907&gt;20.99,"Aged","Non-Aged"))</f>
        <v/>
      </c>
      <c r="AN3907" s="112">
        <f>IF(Q3907&lt;&gt;"",MONTH(Q3907),"")</f>
        <v/>
      </c>
      <c r="AO3907" s="112">
        <f>IFERROR(VALUE(V3907),0)</f>
        <v/>
      </c>
    </row>
    <row customFormat="1" customHeight="1" ht="29.25" r="3908" s="112" spans="1:41">
      <c r="A3908" s="127" t="n"/>
      <c r="B3908" s="113" t="n"/>
      <c r="C3908" s="127" t="n"/>
      <c r="D3908" s="127" t="n"/>
      <c r="E3908" s="114">
        <f>IF(F3908 &lt;&gt; "",VLOOKUP(F3908,CategoryLookup,2,FALSE), "")</f>
        <v/>
      </c>
      <c r="F3908" s="126" t="n"/>
      <c r="G3908" s="127" t="n"/>
      <c r="H3908" s="127" t="n"/>
      <c r="I3908" s="127" t="n"/>
      <c r="J3908" s="127" t="n"/>
      <c r="K3908" s="127" t="n"/>
      <c r="L3908" s="127" t="n"/>
      <c r="M3908" s="127" t="n"/>
      <c r="N3908" s="120" t="n"/>
      <c r="O3908" s="120" t="n"/>
      <c r="P3908" s="120" t="n"/>
      <c r="Q3908" s="120" t="n"/>
      <c r="R3908" s="121" t="n"/>
      <c r="S3908" s="121" t="n"/>
      <c r="T3908" s="121" t="n"/>
      <c r="U3908" s="121" t="n"/>
      <c r="V3908" s="117">
        <f>IF(P3908="NA","NA",IF(P3908&lt;&gt;"",TEXT(P3908-N3908,"[h].mm"),""))</f>
        <v/>
      </c>
      <c r="W3908" s="118">
        <f>IF(AND(R3908="",S3908=""),"",R3908+S3908)</f>
        <v/>
      </c>
      <c r="X3908" s="116">
        <f>IF(O3908&lt;&gt;"",DATE(YEAR(O3908), MONTH(O3908), DAY(O3908)),"")</f>
        <v/>
      </c>
      <c r="Y3908" s="122" t="n"/>
      <c r="Z3908" s="123" t="n"/>
      <c r="AA3908" s="117">
        <f>IF(F3908="Re-assigned","NA",IF(W3908="","",IF(W3908&gt;=VLOOKUP(D3908,SLAMatrix,3,FALSE),"Yes",IF(W3908&lt;VLOOKUP(D3908,SLAMatrix,2,FALSE),"No","Internal"))))</f>
        <v/>
      </c>
      <c r="AB3908" s="123" t="n"/>
      <c r="AC3908" s="123" t="n"/>
      <c r="AD3908" s="119" t="n"/>
      <c r="AE3908" s="125" t="n"/>
      <c r="AF3908" s="124">
        <f>MONTH(O3908)</f>
        <v/>
      </c>
      <c r="AG3908" s="124">
        <f>VLOOKUP(IFERROR(MID(AE3908,1,(FIND(",",AE3908,1)-1)),AE3908),Facility_Region_Mapping,2,FALSE)</f>
        <v/>
      </c>
      <c r="AH3908" s="124" t="n"/>
      <c r="AI3908" s="124">
        <f>IF(C3908&lt;&gt;"",IF(M3908="ESM User",getInterfaceName($C3908),"NA"),"")</f>
        <v/>
      </c>
      <c r="AJ3908" s="116">
        <f>IF(Q3908&lt;&gt;"",DATE(YEAR(Q3908), MONTH(Q3908), DAY(Q3908)),"")</f>
        <v/>
      </c>
      <c r="AK3908" s="130">
        <f>IF(Q3908&lt;&gt;0,Q3908-N3908,TODAY()-N3908)</f>
        <v/>
      </c>
      <c r="AL3908" s="112">
        <f>IF(F3908="Re-assigned",0,IF(H3908="Closed",0,IF(H3908="Service Restored",0,IF(H3908="",0,1))))</f>
        <v/>
      </c>
      <c r="AM3908" s="124">
        <f>IF(AL3908=0,"",IF(AK3908&gt;20.99,"Aged","Non-Aged"))</f>
        <v/>
      </c>
      <c r="AN3908" s="112">
        <f>IF(Q3908&lt;&gt;"",MONTH(Q3908),"")</f>
        <v/>
      </c>
      <c r="AO3908" s="112">
        <f>IFERROR(VALUE(V3908),0)</f>
        <v/>
      </c>
    </row>
    <row customFormat="1" customHeight="1" ht="29.25" r="3909" s="112" spans="1:41">
      <c r="A3909" s="127" t="n"/>
      <c r="B3909" s="113" t="n"/>
      <c r="C3909" s="127" t="n"/>
      <c r="D3909" s="127" t="n"/>
      <c r="E3909" s="114">
        <f>IF(F3909 &lt;&gt; "",VLOOKUP(F3909,CategoryLookup,2,FALSE), "")</f>
        <v/>
      </c>
      <c r="F3909" s="126" t="n"/>
      <c r="G3909" s="127" t="n"/>
      <c r="H3909" s="127" t="n"/>
      <c r="I3909" s="127" t="n"/>
      <c r="J3909" s="127" t="n"/>
      <c r="K3909" s="127" t="n"/>
      <c r="L3909" s="127" t="n"/>
      <c r="M3909" s="127" t="n"/>
      <c r="N3909" s="120" t="n"/>
      <c r="O3909" s="120" t="n"/>
      <c r="P3909" s="120" t="n"/>
      <c r="Q3909" s="120" t="n"/>
      <c r="R3909" s="121" t="n"/>
      <c r="S3909" s="121" t="n"/>
      <c r="T3909" s="121" t="n"/>
      <c r="U3909" s="121" t="n"/>
      <c r="V3909" s="117">
        <f>IF(P3909="NA","NA",IF(P3909&lt;&gt;"",TEXT(P3909-N3909,"[h].mm"),""))</f>
        <v/>
      </c>
      <c r="W3909" s="118">
        <f>IF(AND(R3909="",S3909=""),"",R3909+S3909)</f>
        <v/>
      </c>
      <c r="X3909" s="116">
        <f>IF(O3909&lt;&gt;"",DATE(YEAR(O3909), MONTH(O3909), DAY(O3909)),"")</f>
        <v/>
      </c>
      <c r="Y3909" s="122" t="n"/>
      <c r="Z3909" s="123" t="n"/>
      <c r="AA3909" s="117">
        <f>IF(F3909="Re-assigned","NA",IF(W3909="","",IF(W3909&gt;=VLOOKUP(D3909,SLAMatrix,3,FALSE),"Yes",IF(W3909&lt;VLOOKUP(D3909,SLAMatrix,2,FALSE),"No","Internal"))))</f>
        <v/>
      </c>
      <c r="AB3909" s="123" t="n"/>
      <c r="AC3909" s="123" t="n"/>
      <c r="AD3909" s="119" t="n"/>
      <c r="AE3909" s="125" t="n"/>
      <c r="AF3909" s="124">
        <f>MONTH(O3909)</f>
        <v/>
      </c>
      <c r="AG3909" s="124">
        <f>VLOOKUP(IFERROR(MID(AE3909,1,(FIND(",",AE3909,1)-1)),AE3909),Facility_Region_Mapping,2,FALSE)</f>
        <v/>
      </c>
      <c r="AH3909" s="124" t="n"/>
      <c r="AI3909" s="124">
        <f>IF(C3909&lt;&gt;"",IF(M3909="ESM User",getInterfaceName($C3909),"NA"),"")</f>
        <v/>
      </c>
      <c r="AJ3909" s="116">
        <f>IF(Q3909&lt;&gt;"",DATE(YEAR(Q3909), MONTH(Q3909), DAY(Q3909)),"")</f>
        <v/>
      </c>
      <c r="AK3909" s="130">
        <f>IF(Q3909&lt;&gt;0,Q3909-N3909,TODAY()-N3909)</f>
        <v/>
      </c>
      <c r="AL3909" s="112">
        <f>IF(F3909="Re-assigned",0,IF(H3909="Closed",0,IF(H3909="Service Restored",0,IF(H3909="",0,1))))</f>
        <v/>
      </c>
      <c r="AM3909" s="124">
        <f>IF(AL3909=0,"",IF(AK3909&gt;20.99,"Aged","Non-Aged"))</f>
        <v/>
      </c>
      <c r="AN3909" s="112">
        <f>IF(Q3909&lt;&gt;"",MONTH(Q3909),"")</f>
        <v/>
      </c>
      <c r="AO3909" s="112">
        <f>IFERROR(VALUE(V3909),0)</f>
        <v/>
      </c>
    </row>
    <row customFormat="1" customHeight="1" ht="29.25" r="3910" s="112" spans="1:41">
      <c r="A3910" s="127" t="n"/>
      <c r="B3910" s="113" t="n"/>
      <c r="C3910" s="127" t="n"/>
      <c r="D3910" s="127" t="n"/>
      <c r="E3910" s="114">
        <f>IF(F3910 &lt;&gt; "",VLOOKUP(F3910,CategoryLookup,2,FALSE), "")</f>
        <v/>
      </c>
      <c r="F3910" s="126" t="n"/>
      <c r="G3910" s="127" t="n"/>
      <c r="H3910" s="127" t="n"/>
      <c r="I3910" s="127" t="n"/>
      <c r="J3910" s="127" t="n"/>
      <c r="K3910" s="127" t="n"/>
      <c r="L3910" s="127" t="n"/>
      <c r="M3910" s="127" t="n"/>
      <c r="N3910" s="120" t="n"/>
      <c r="O3910" s="120" t="n"/>
      <c r="P3910" s="120" t="n"/>
      <c r="Q3910" s="120" t="n"/>
      <c r="R3910" s="121" t="n"/>
      <c r="S3910" s="121" t="n"/>
      <c r="T3910" s="121" t="n"/>
      <c r="U3910" s="121" t="n"/>
      <c r="V3910" s="117">
        <f>IF(P3910="NA","NA",IF(P3910&lt;&gt;"",TEXT(P3910-N3910,"[h].mm"),""))</f>
        <v/>
      </c>
      <c r="W3910" s="118">
        <f>IF(AND(R3910="",S3910=""),"",R3910+S3910)</f>
        <v/>
      </c>
      <c r="X3910" s="116">
        <f>IF(O3910&lt;&gt;"",DATE(YEAR(O3910), MONTH(O3910), DAY(O3910)),"")</f>
        <v/>
      </c>
      <c r="Y3910" s="122" t="n"/>
      <c r="Z3910" s="123" t="n"/>
      <c r="AA3910" s="117">
        <f>IF(F3910="Re-assigned","NA",IF(W3910="","",IF(W3910&gt;=VLOOKUP(D3910,SLAMatrix,3,FALSE),"Yes",IF(W3910&lt;VLOOKUP(D3910,SLAMatrix,2,FALSE),"No","Internal"))))</f>
        <v/>
      </c>
      <c r="AB3910" s="123" t="n"/>
      <c r="AC3910" s="123" t="n"/>
      <c r="AD3910" s="119" t="n"/>
      <c r="AE3910" s="125" t="n"/>
      <c r="AF3910" s="124">
        <f>MONTH(O3910)</f>
        <v/>
      </c>
      <c r="AG3910" s="124">
        <f>VLOOKUP(IFERROR(MID(AE3910,1,(FIND(",",AE3910,1)-1)),AE3910),Facility_Region_Mapping,2,FALSE)</f>
        <v/>
      </c>
      <c r="AH3910" s="124" t="n"/>
      <c r="AI3910" s="124">
        <f>IF(C3910&lt;&gt;"",IF(M3910="ESM User",getInterfaceName($C3910),"NA"),"")</f>
        <v/>
      </c>
      <c r="AJ3910" s="116">
        <f>IF(Q3910&lt;&gt;"",DATE(YEAR(Q3910), MONTH(Q3910), DAY(Q3910)),"")</f>
        <v/>
      </c>
      <c r="AK3910" s="130">
        <f>IF(Q3910&lt;&gt;0,Q3910-N3910,TODAY()-N3910)</f>
        <v/>
      </c>
      <c r="AL3910" s="112">
        <f>IF(F3910="Re-assigned",0,IF(H3910="Closed",0,IF(H3910="Service Restored",0,IF(H3910="",0,1))))</f>
        <v/>
      </c>
      <c r="AM3910" s="124">
        <f>IF(AL3910=0,"",IF(AK3910&gt;20.99,"Aged","Non-Aged"))</f>
        <v/>
      </c>
      <c r="AN3910" s="112">
        <f>IF(Q3910&lt;&gt;"",MONTH(Q3910),"")</f>
        <v/>
      </c>
      <c r="AO3910" s="112">
        <f>IFERROR(VALUE(V3910),0)</f>
        <v/>
      </c>
    </row>
    <row customFormat="1" customHeight="1" ht="29.25" r="3911" s="112" spans="1:41">
      <c r="A3911" s="127" t="n"/>
      <c r="B3911" s="113" t="n"/>
      <c r="C3911" s="127" t="n"/>
      <c r="D3911" s="127" t="n"/>
      <c r="E3911" s="114">
        <f>IF(F3911 &lt;&gt; "",VLOOKUP(F3911,CategoryLookup,2,FALSE), "")</f>
        <v/>
      </c>
      <c r="F3911" s="126" t="n"/>
      <c r="G3911" s="127" t="n"/>
      <c r="H3911" s="127" t="n"/>
      <c r="I3911" s="127" t="n"/>
      <c r="J3911" s="127" t="n"/>
      <c r="K3911" s="127" t="n"/>
      <c r="L3911" s="127" t="n"/>
      <c r="M3911" s="127" t="n"/>
      <c r="N3911" s="120" t="n"/>
      <c r="O3911" s="120" t="n"/>
      <c r="P3911" s="120" t="n"/>
      <c r="Q3911" s="120" t="n"/>
      <c r="R3911" s="121" t="n"/>
      <c r="S3911" s="121" t="n"/>
      <c r="T3911" s="121" t="n"/>
      <c r="U3911" s="121" t="n"/>
      <c r="V3911" s="117">
        <f>IF(P3911="NA","NA",IF(P3911&lt;&gt;"",TEXT(P3911-N3911,"[h].mm"),""))</f>
        <v/>
      </c>
      <c r="W3911" s="118">
        <f>IF(AND(R3911="",S3911=""),"",R3911+S3911)</f>
        <v/>
      </c>
      <c r="X3911" s="116">
        <f>IF(O3911&lt;&gt;"",DATE(YEAR(O3911), MONTH(O3911), DAY(O3911)),"")</f>
        <v/>
      </c>
      <c r="Y3911" s="122" t="n"/>
      <c r="Z3911" s="123" t="n"/>
      <c r="AA3911" s="117">
        <f>IF(F3911="Re-assigned","NA",IF(W3911="","",IF(W3911&gt;=VLOOKUP(D3911,SLAMatrix,3,FALSE),"Yes",IF(W3911&lt;VLOOKUP(D3911,SLAMatrix,2,FALSE),"No","Internal"))))</f>
        <v/>
      </c>
      <c r="AB3911" s="123" t="n"/>
      <c r="AC3911" s="123" t="n"/>
      <c r="AD3911" s="119" t="n"/>
      <c r="AE3911" s="125" t="n"/>
      <c r="AF3911" s="124">
        <f>MONTH(O3911)</f>
        <v/>
      </c>
      <c r="AG3911" s="124">
        <f>VLOOKUP(IFERROR(MID(AE3911,1,(FIND(",",AE3911,1)-1)),AE3911),Facility_Region_Mapping,2,FALSE)</f>
        <v/>
      </c>
      <c r="AH3911" s="124" t="n"/>
      <c r="AI3911" s="124">
        <f>IF(C3911&lt;&gt;"",IF(M3911="ESM User",getInterfaceName($C3911),"NA"),"")</f>
        <v/>
      </c>
      <c r="AJ3911" s="116">
        <f>IF(Q3911&lt;&gt;"",DATE(YEAR(Q3911), MONTH(Q3911), DAY(Q3911)),"")</f>
        <v/>
      </c>
      <c r="AK3911" s="130">
        <f>IF(Q3911&lt;&gt;0,Q3911-N3911,TODAY()-N3911)</f>
        <v/>
      </c>
      <c r="AL3911" s="112">
        <f>IF(F3911="Re-assigned",0,IF(H3911="Closed",0,IF(H3911="Service Restored",0,IF(H3911="",0,1))))</f>
        <v/>
      </c>
      <c r="AM3911" s="124">
        <f>IF(AL3911=0,"",IF(AK3911&gt;20.99,"Aged","Non-Aged"))</f>
        <v/>
      </c>
      <c r="AN3911" s="112">
        <f>IF(Q3911&lt;&gt;"",MONTH(Q3911),"")</f>
        <v/>
      </c>
      <c r="AO3911" s="112">
        <f>IFERROR(VALUE(V3911),0)</f>
        <v/>
      </c>
    </row>
    <row customFormat="1" customHeight="1" ht="29.25" r="3912" s="112" spans="1:41">
      <c r="A3912" s="127" t="n"/>
      <c r="B3912" s="113" t="n"/>
      <c r="C3912" s="127" t="n"/>
      <c r="D3912" s="127" t="n"/>
      <c r="E3912" s="114">
        <f>IF(F3912 &lt;&gt; "",VLOOKUP(F3912,CategoryLookup,2,FALSE), "")</f>
        <v/>
      </c>
      <c r="F3912" s="126" t="n"/>
      <c r="G3912" s="127" t="n"/>
      <c r="H3912" s="127" t="n"/>
      <c r="I3912" s="127" t="n"/>
      <c r="J3912" s="127" t="n"/>
      <c r="K3912" s="127" t="n"/>
      <c r="L3912" s="127" t="n"/>
      <c r="M3912" s="127" t="n"/>
      <c r="N3912" s="120" t="n"/>
      <c r="O3912" s="120" t="n"/>
      <c r="P3912" s="120" t="n"/>
      <c r="Q3912" s="120" t="n"/>
      <c r="R3912" s="121" t="n"/>
      <c r="S3912" s="121" t="n"/>
      <c r="T3912" s="121" t="n"/>
      <c r="U3912" s="121" t="n"/>
      <c r="V3912" s="117">
        <f>IF(P3912="NA","NA",IF(P3912&lt;&gt;"",TEXT(P3912-N3912,"[h].mm"),""))</f>
        <v/>
      </c>
      <c r="W3912" s="118">
        <f>IF(AND(R3912="",S3912=""),"",R3912+S3912)</f>
        <v/>
      </c>
      <c r="X3912" s="116">
        <f>IF(O3912&lt;&gt;"",DATE(YEAR(O3912), MONTH(O3912), DAY(O3912)),"")</f>
        <v/>
      </c>
      <c r="Y3912" s="122" t="n"/>
      <c r="Z3912" s="123" t="n"/>
      <c r="AA3912" s="117">
        <f>IF(F3912="Re-assigned","NA",IF(W3912="","",IF(W3912&gt;=VLOOKUP(D3912,SLAMatrix,3,FALSE),"Yes",IF(W3912&lt;VLOOKUP(D3912,SLAMatrix,2,FALSE),"No","Internal"))))</f>
        <v/>
      </c>
      <c r="AB3912" s="123" t="n"/>
      <c r="AC3912" s="123" t="n"/>
      <c r="AD3912" s="119" t="n"/>
      <c r="AE3912" s="125" t="n"/>
      <c r="AF3912" s="124">
        <f>MONTH(O3912)</f>
        <v/>
      </c>
      <c r="AG3912" s="124">
        <f>VLOOKUP(IFERROR(MID(AE3912,1,(FIND(",",AE3912,1)-1)),AE3912),Facility_Region_Mapping,2,FALSE)</f>
        <v/>
      </c>
      <c r="AH3912" s="124" t="n"/>
      <c r="AI3912" s="124">
        <f>IF(C3912&lt;&gt;"",IF(M3912="ESM User",getInterfaceName($C3912),"NA"),"")</f>
        <v/>
      </c>
      <c r="AJ3912" s="116">
        <f>IF(Q3912&lt;&gt;"",DATE(YEAR(Q3912), MONTH(Q3912), DAY(Q3912)),"")</f>
        <v/>
      </c>
      <c r="AK3912" s="130">
        <f>IF(Q3912&lt;&gt;0,Q3912-N3912,TODAY()-N3912)</f>
        <v/>
      </c>
      <c r="AL3912" s="112">
        <f>IF(F3912="Re-assigned",0,IF(H3912="Closed",0,IF(H3912="Service Restored",0,IF(H3912="",0,1))))</f>
        <v/>
      </c>
      <c r="AM3912" s="124">
        <f>IF(AL3912=0,"",IF(AK3912&gt;20.99,"Aged","Non-Aged"))</f>
        <v/>
      </c>
      <c r="AN3912" s="112">
        <f>IF(Q3912&lt;&gt;"",MONTH(Q3912),"")</f>
        <v/>
      </c>
      <c r="AO3912" s="112">
        <f>IFERROR(VALUE(V3912),0)</f>
        <v/>
      </c>
    </row>
    <row customFormat="1" customHeight="1" ht="29.25" r="3913" s="112" spans="1:41">
      <c r="A3913" s="127" t="n"/>
      <c r="B3913" s="113" t="n"/>
      <c r="C3913" s="127" t="n"/>
      <c r="D3913" s="127" t="n"/>
      <c r="E3913" s="114">
        <f>IF(F3913 &lt;&gt; "",VLOOKUP(F3913,CategoryLookup,2,FALSE), "")</f>
        <v/>
      </c>
      <c r="F3913" s="126" t="n"/>
      <c r="G3913" s="127" t="n"/>
      <c r="H3913" s="127" t="n"/>
      <c r="I3913" s="127" t="n"/>
      <c r="J3913" s="127" t="n"/>
      <c r="K3913" s="127" t="n"/>
      <c r="L3913" s="127" t="n"/>
      <c r="M3913" s="127" t="n"/>
      <c r="N3913" s="120" t="n"/>
      <c r="O3913" s="120" t="n"/>
      <c r="P3913" s="120" t="n"/>
      <c r="Q3913" s="120" t="n"/>
      <c r="R3913" s="121" t="n"/>
      <c r="S3913" s="121" t="n"/>
      <c r="T3913" s="121" t="n"/>
      <c r="U3913" s="121" t="n"/>
      <c r="V3913" s="117">
        <f>IF(P3913="NA","NA",IF(P3913&lt;&gt;"",TEXT(P3913-N3913,"[h].mm"),""))</f>
        <v/>
      </c>
      <c r="W3913" s="118">
        <f>IF(AND(R3913="",S3913=""),"",R3913+S3913)</f>
        <v/>
      </c>
      <c r="X3913" s="116">
        <f>IF(O3913&lt;&gt;"",DATE(YEAR(O3913), MONTH(O3913), DAY(O3913)),"")</f>
        <v/>
      </c>
      <c r="Y3913" s="122" t="n"/>
      <c r="Z3913" s="123" t="n"/>
      <c r="AA3913" s="117">
        <f>IF(F3913="Re-assigned","NA",IF(W3913="","",IF(W3913&gt;=VLOOKUP(D3913,SLAMatrix,3,FALSE),"Yes",IF(W3913&lt;VLOOKUP(D3913,SLAMatrix,2,FALSE),"No","Internal"))))</f>
        <v/>
      </c>
      <c r="AB3913" s="123" t="n"/>
      <c r="AC3913" s="123" t="n"/>
      <c r="AD3913" s="119" t="n"/>
      <c r="AE3913" s="125" t="n"/>
      <c r="AF3913" s="124">
        <f>MONTH(O3913)</f>
        <v/>
      </c>
      <c r="AG3913" s="124">
        <f>VLOOKUP(IFERROR(MID(AE3913,1,(FIND(",",AE3913,1)-1)),AE3913),Facility_Region_Mapping,2,FALSE)</f>
        <v/>
      </c>
      <c r="AH3913" s="124" t="n"/>
      <c r="AI3913" s="124">
        <f>IF(C3913&lt;&gt;"",IF(M3913="ESM User",getInterfaceName($C3913),"NA"),"")</f>
        <v/>
      </c>
      <c r="AJ3913" s="116">
        <f>IF(Q3913&lt;&gt;"",DATE(YEAR(Q3913), MONTH(Q3913), DAY(Q3913)),"")</f>
        <v/>
      </c>
      <c r="AK3913" s="130">
        <f>IF(Q3913&lt;&gt;0,Q3913-N3913,TODAY()-N3913)</f>
        <v/>
      </c>
      <c r="AL3913" s="112">
        <f>IF(F3913="Re-assigned",0,IF(H3913="Closed",0,IF(H3913="Service Restored",0,IF(H3913="",0,1))))</f>
        <v/>
      </c>
      <c r="AM3913" s="124">
        <f>IF(AL3913=0,"",IF(AK3913&gt;20.99,"Aged","Non-Aged"))</f>
        <v/>
      </c>
      <c r="AN3913" s="112">
        <f>IF(Q3913&lt;&gt;"",MONTH(Q3913),"")</f>
        <v/>
      </c>
      <c r="AO3913" s="112">
        <f>IFERROR(VALUE(V3913),0)</f>
        <v/>
      </c>
    </row>
    <row customFormat="1" customHeight="1" ht="29.25" r="3914" s="112" spans="1:41">
      <c r="A3914" s="127" t="n"/>
      <c r="B3914" s="113" t="n"/>
      <c r="C3914" s="127" t="n"/>
      <c r="D3914" s="127" t="n"/>
      <c r="E3914" s="114">
        <f>IF(F3914 &lt;&gt; "",VLOOKUP(F3914,CategoryLookup,2,FALSE), "")</f>
        <v/>
      </c>
      <c r="F3914" s="126" t="n"/>
      <c r="G3914" s="127" t="n"/>
      <c r="H3914" s="127" t="n"/>
      <c r="I3914" s="127" t="n"/>
      <c r="J3914" s="127" t="n"/>
      <c r="K3914" s="127" t="n"/>
      <c r="L3914" s="127" t="n"/>
      <c r="M3914" s="127" t="n"/>
      <c r="N3914" s="120" t="n"/>
      <c r="O3914" s="120" t="n"/>
      <c r="P3914" s="120" t="n"/>
      <c r="Q3914" s="120" t="n"/>
      <c r="R3914" s="121" t="n"/>
      <c r="S3914" s="121" t="n"/>
      <c r="T3914" s="121" t="n"/>
      <c r="U3914" s="121" t="n"/>
      <c r="V3914" s="117">
        <f>IF(P3914="NA","NA",IF(P3914&lt;&gt;"",TEXT(P3914-N3914,"[h].mm"),""))</f>
        <v/>
      </c>
      <c r="W3914" s="118">
        <f>IF(AND(R3914="",S3914=""),"",R3914+S3914)</f>
        <v/>
      </c>
      <c r="X3914" s="116">
        <f>IF(O3914&lt;&gt;"",DATE(YEAR(O3914), MONTH(O3914), DAY(O3914)),"")</f>
        <v/>
      </c>
      <c r="Y3914" s="122" t="n"/>
      <c r="Z3914" s="123" t="n"/>
      <c r="AA3914" s="117">
        <f>IF(F3914="Re-assigned","NA",IF(W3914="","",IF(W3914&gt;=VLOOKUP(D3914,SLAMatrix,3,FALSE),"Yes",IF(W3914&lt;VLOOKUP(D3914,SLAMatrix,2,FALSE),"No","Internal"))))</f>
        <v/>
      </c>
      <c r="AB3914" s="123" t="n"/>
      <c r="AC3914" s="123" t="n"/>
      <c r="AD3914" s="119" t="n"/>
      <c r="AE3914" s="125" t="n"/>
      <c r="AF3914" s="124">
        <f>MONTH(O3914)</f>
        <v/>
      </c>
      <c r="AG3914" s="124">
        <f>VLOOKUP(IFERROR(MID(AE3914,1,(FIND(",",AE3914,1)-1)),AE3914),Facility_Region_Mapping,2,FALSE)</f>
        <v/>
      </c>
      <c r="AH3914" s="124" t="n"/>
      <c r="AI3914" s="124">
        <f>IF(C3914&lt;&gt;"",IF(M3914="ESM User",getInterfaceName($C3914),"NA"),"")</f>
        <v/>
      </c>
      <c r="AJ3914" s="116">
        <f>IF(Q3914&lt;&gt;"",DATE(YEAR(Q3914), MONTH(Q3914), DAY(Q3914)),"")</f>
        <v/>
      </c>
      <c r="AK3914" s="130">
        <f>IF(Q3914&lt;&gt;0,Q3914-N3914,TODAY()-N3914)</f>
        <v/>
      </c>
      <c r="AL3914" s="112">
        <f>IF(F3914="Re-assigned",0,IF(H3914="Closed",0,IF(H3914="Service Restored",0,IF(H3914="",0,1))))</f>
        <v/>
      </c>
      <c r="AM3914" s="124">
        <f>IF(AL3914=0,"",IF(AK3914&gt;20.99,"Aged","Non-Aged"))</f>
        <v/>
      </c>
      <c r="AN3914" s="112">
        <f>IF(Q3914&lt;&gt;"",MONTH(Q3914),"")</f>
        <v/>
      </c>
      <c r="AO3914" s="112">
        <f>IFERROR(VALUE(V3914),0)</f>
        <v/>
      </c>
    </row>
    <row customFormat="1" customHeight="1" ht="29.25" r="3915" s="112" spans="1:41">
      <c r="A3915" s="127" t="n"/>
      <c r="B3915" s="113" t="n"/>
      <c r="C3915" s="127" t="n"/>
      <c r="D3915" s="127" t="n"/>
      <c r="E3915" s="114">
        <f>IF(F3915 &lt;&gt; "",VLOOKUP(F3915,CategoryLookup,2,FALSE), "")</f>
        <v/>
      </c>
      <c r="F3915" s="126" t="n"/>
      <c r="G3915" s="127" t="n"/>
      <c r="H3915" s="127" t="n"/>
      <c r="I3915" s="127" t="n"/>
      <c r="J3915" s="127" t="n"/>
      <c r="K3915" s="127" t="n"/>
      <c r="L3915" s="127" t="n"/>
      <c r="M3915" s="127" t="n"/>
      <c r="N3915" s="120" t="n"/>
      <c r="O3915" s="120" t="n"/>
      <c r="P3915" s="120" t="n"/>
      <c r="Q3915" s="120" t="n"/>
      <c r="R3915" s="121" t="n"/>
      <c r="S3915" s="121" t="n"/>
      <c r="T3915" s="121" t="n"/>
      <c r="U3915" s="121" t="n"/>
      <c r="V3915" s="117">
        <f>IF(P3915="NA","NA",IF(P3915&lt;&gt;"",TEXT(P3915-N3915,"[h].mm"),""))</f>
        <v/>
      </c>
      <c r="W3915" s="118">
        <f>IF(AND(R3915="",S3915=""),"",R3915+S3915)</f>
        <v/>
      </c>
      <c r="X3915" s="116">
        <f>IF(O3915&lt;&gt;"",DATE(YEAR(O3915), MONTH(O3915), DAY(O3915)),"")</f>
        <v/>
      </c>
      <c r="Y3915" s="122" t="n"/>
      <c r="Z3915" s="123" t="n"/>
      <c r="AA3915" s="117">
        <f>IF(F3915="Re-assigned","NA",IF(W3915="","",IF(W3915&gt;=VLOOKUP(D3915,SLAMatrix,3,FALSE),"Yes",IF(W3915&lt;VLOOKUP(D3915,SLAMatrix,2,FALSE),"No","Internal"))))</f>
        <v/>
      </c>
      <c r="AB3915" s="123" t="n"/>
      <c r="AC3915" s="123" t="n"/>
      <c r="AD3915" s="119" t="n"/>
      <c r="AE3915" s="125" t="n"/>
      <c r="AF3915" s="124">
        <f>MONTH(O3915)</f>
        <v/>
      </c>
      <c r="AG3915" s="124">
        <f>VLOOKUP(IFERROR(MID(AE3915,1,(FIND(",",AE3915,1)-1)),AE3915),Facility_Region_Mapping,2,FALSE)</f>
        <v/>
      </c>
      <c r="AH3915" s="124" t="n"/>
      <c r="AI3915" s="124">
        <f>IF(C3915&lt;&gt;"",IF(M3915="ESM User",getInterfaceName($C3915),"NA"),"")</f>
        <v/>
      </c>
      <c r="AJ3915" s="116">
        <f>IF(Q3915&lt;&gt;"",DATE(YEAR(Q3915), MONTH(Q3915), DAY(Q3915)),"")</f>
        <v/>
      </c>
      <c r="AK3915" s="130">
        <f>IF(Q3915&lt;&gt;0,Q3915-N3915,TODAY()-N3915)</f>
        <v/>
      </c>
      <c r="AL3915" s="112">
        <f>IF(F3915="Re-assigned",0,IF(H3915="Closed",0,IF(H3915="Service Restored",0,IF(H3915="",0,1))))</f>
        <v/>
      </c>
      <c r="AM3915" s="124">
        <f>IF(AL3915=0,"",IF(AK3915&gt;20.99,"Aged","Non-Aged"))</f>
        <v/>
      </c>
      <c r="AN3915" s="112">
        <f>IF(Q3915&lt;&gt;"",MONTH(Q3915),"")</f>
        <v/>
      </c>
      <c r="AO3915" s="112">
        <f>IFERROR(VALUE(V3915),0)</f>
        <v/>
      </c>
    </row>
    <row customFormat="1" customHeight="1" ht="29.25" r="3916" s="112" spans="1:41">
      <c r="A3916" s="127" t="n"/>
      <c r="B3916" s="113" t="n"/>
      <c r="C3916" s="127" t="n"/>
      <c r="D3916" s="127" t="n"/>
      <c r="E3916" s="114">
        <f>IF(F3916 &lt;&gt; "",VLOOKUP(F3916,CategoryLookup,2,FALSE), "")</f>
        <v/>
      </c>
      <c r="F3916" s="126" t="n"/>
      <c r="G3916" s="127" t="n"/>
      <c r="H3916" s="127" t="n"/>
      <c r="I3916" s="127" t="n"/>
      <c r="J3916" s="127" t="n"/>
      <c r="K3916" s="127" t="n"/>
      <c r="L3916" s="127" t="n"/>
      <c r="M3916" s="127" t="n"/>
      <c r="N3916" s="120" t="n"/>
      <c r="O3916" s="120" t="n"/>
      <c r="P3916" s="120" t="n"/>
      <c r="Q3916" s="120" t="n"/>
      <c r="R3916" s="121" t="n"/>
      <c r="S3916" s="121" t="n"/>
      <c r="T3916" s="121" t="n"/>
      <c r="U3916" s="121" t="n"/>
      <c r="V3916" s="117">
        <f>IF(P3916="NA","NA",IF(P3916&lt;&gt;"",TEXT(P3916-N3916,"[h].mm"),""))</f>
        <v/>
      </c>
      <c r="W3916" s="118">
        <f>IF(AND(R3916="",S3916=""),"",R3916+S3916)</f>
        <v/>
      </c>
      <c r="X3916" s="116">
        <f>IF(O3916&lt;&gt;"",DATE(YEAR(O3916), MONTH(O3916), DAY(O3916)),"")</f>
        <v/>
      </c>
      <c r="Y3916" s="122" t="n"/>
      <c r="Z3916" s="123" t="n"/>
      <c r="AA3916" s="117">
        <f>IF(F3916="Re-assigned","NA",IF(W3916="","",IF(W3916&gt;=VLOOKUP(D3916,SLAMatrix,3,FALSE),"Yes",IF(W3916&lt;VLOOKUP(D3916,SLAMatrix,2,FALSE),"No","Internal"))))</f>
        <v/>
      </c>
      <c r="AB3916" s="123" t="n"/>
      <c r="AC3916" s="123" t="n"/>
      <c r="AD3916" s="119" t="n"/>
      <c r="AE3916" s="125" t="n"/>
      <c r="AF3916" s="124">
        <f>MONTH(O3916)</f>
        <v/>
      </c>
      <c r="AG3916" s="124">
        <f>VLOOKUP(IFERROR(MID(AE3916,1,(FIND(",",AE3916,1)-1)),AE3916),Facility_Region_Mapping,2,FALSE)</f>
        <v/>
      </c>
      <c r="AH3916" s="124" t="n"/>
      <c r="AI3916" s="124">
        <f>IF(C3916&lt;&gt;"",IF(M3916="ESM User",getInterfaceName($C3916),"NA"),"")</f>
        <v/>
      </c>
      <c r="AJ3916" s="116">
        <f>IF(Q3916&lt;&gt;"",DATE(YEAR(Q3916), MONTH(Q3916), DAY(Q3916)),"")</f>
        <v/>
      </c>
      <c r="AK3916" s="130">
        <f>IF(Q3916&lt;&gt;0,Q3916-N3916,TODAY()-N3916)</f>
        <v/>
      </c>
      <c r="AL3916" s="112">
        <f>IF(F3916="Re-assigned",0,IF(H3916="Closed",0,IF(H3916="Service Restored",0,IF(H3916="",0,1))))</f>
        <v/>
      </c>
      <c r="AM3916" s="124">
        <f>IF(AL3916=0,"",IF(AK3916&gt;20.99,"Aged","Non-Aged"))</f>
        <v/>
      </c>
      <c r="AN3916" s="112">
        <f>IF(Q3916&lt;&gt;"",MONTH(Q3916),"")</f>
        <v/>
      </c>
      <c r="AO3916" s="112">
        <f>IFERROR(VALUE(V3916),0)</f>
        <v/>
      </c>
    </row>
    <row customFormat="1" customHeight="1" ht="29.25" r="3917" s="112" spans="1:41">
      <c r="A3917" s="127" t="n"/>
      <c r="B3917" s="113" t="n"/>
      <c r="C3917" s="127" t="n"/>
      <c r="D3917" s="127" t="n"/>
      <c r="E3917" s="114">
        <f>IF(F3917 &lt;&gt; "",VLOOKUP(F3917,CategoryLookup,2,FALSE), "")</f>
        <v/>
      </c>
      <c r="F3917" s="126" t="n"/>
      <c r="G3917" s="127" t="n"/>
      <c r="H3917" s="127" t="n"/>
      <c r="I3917" s="127" t="n"/>
      <c r="J3917" s="127" t="n"/>
      <c r="K3917" s="127" t="n"/>
      <c r="L3917" s="127" t="n"/>
      <c r="M3917" s="127" t="n"/>
      <c r="N3917" s="120" t="n"/>
      <c r="O3917" s="120" t="n"/>
      <c r="P3917" s="120" t="n"/>
      <c r="Q3917" s="120" t="n"/>
      <c r="R3917" s="121" t="n"/>
      <c r="S3917" s="121" t="n"/>
      <c r="T3917" s="121" t="n"/>
      <c r="U3917" s="121" t="n"/>
      <c r="V3917" s="117">
        <f>IF(P3917="NA","NA",IF(P3917&lt;&gt;"",TEXT(P3917-N3917,"[h].mm"),""))</f>
        <v/>
      </c>
      <c r="W3917" s="118">
        <f>IF(AND(R3917="",S3917=""),"",R3917+S3917)</f>
        <v/>
      </c>
      <c r="X3917" s="116">
        <f>IF(O3917&lt;&gt;"",DATE(YEAR(O3917), MONTH(O3917), DAY(O3917)),"")</f>
        <v/>
      </c>
      <c r="Y3917" s="122" t="n"/>
      <c r="Z3917" s="123" t="n"/>
      <c r="AA3917" s="117">
        <f>IF(F3917="Re-assigned","NA",IF(W3917="","",IF(W3917&gt;=VLOOKUP(D3917,SLAMatrix,3,FALSE),"Yes",IF(W3917&lt;VLOOKUP(D3917,SLAMatrix,2,FALSE),"No","Internal"))))</f>
        <v/>
      </c>
      <c r="AB3917" s="123" t="n"/>
      <c r="AC3917" s="123" t="n"/>
      <c r="AD3917" s="119" t="n"/>
      <c r="AE3917" s="125" t="n"/>
      <c r="AF3917" s="124">
        <f>MONTH(O3917)</f>
        <v/>
      </c>
      <c r="AG3917" s="124">
        <f>VLOOKUP(IFERROR(MID(AE3917,1,(FIND(",",AE3917,1)-1)),AE3917),Facility_Region_Mapping,2,FALSE)</f>
        <v/>
      </c>
      <c r="AH3917" s="124" t="n"/>
      <c r="AI3917" s="124">
        <f>IF(C3917&lt;&gt;"",IF(M3917="ESM User",getInterfaceName($C3917),"NA"),"")</f>
        <v/>
      </c>
      <c r="AJ3917" s="116">
        <f>IF(Q3917&lt;&gt;"",DATE(YEAR(Q3917), MONTH(Q3917), DAY(Q3917)),"")</f>
        <v/>
      </c>
      <c r="AK3917" s="130">
        <f>IF(Q3917&lt;&gt;0,Q3917-N3917,TODAY()-N3917)</f>
        <v/>
      </c>
      <c r="AL3917" s="112">
        <f>IF(F3917="Re-assigned",0,IF(H3917="Closed",0,IF(H3917="Service Restored",0,IF(H3917="",0,1))))</f>
        <v/>
      </c>
      <c r="AM3917" s="124">
        <f>IF(AL3917=0,"",IF(AK3917&gt;20.99,"Aged","Non-Aged"))</f>
        <v/>
      </c>
      <c r="AN3917" s="112">
        <f>IF(Q3917&lt;&gt;"",MONTH(Q3917),"")</f>
        <v/>
      </c>
      <c r="AO3917" s="112">
        <f>IFERROR(VALUE(V3917),0)</f>
        <v/>
      </c>
    </row>
    <row customFormat="1" customHeight="1" ht="29.25" r="3918" s="112" spans="1:41">
      <c r="A3918" s="127" t="n"/>
      <c r="B3918" s="113" t="n"/>
      <c r="C3918" s="127" t="n"/>
      <c r="D3918" s="127" t="n"/>
      <c r="E3918" s="114">
        <f>IF(F3918 &lt;&gt; "",VLOOKUP(F3918,CategoryLookup,2,FALSE), "")</f>
        <v/>
      </c>
      <c r="F3918" s="126" t="n"/>
      <c r="G3918" s="127" t="n"/>
      <c r="H3918" s="127" t="n"/>
      <c r="I3918" s="127" t="n"/>
      <c r="J3918" s="127" t="n"/>
      <c r="K3918" s="127" t="n"/>
      <c r="L3918" s="127" t="n"/>
      <c r="M3918" s="127" t="n"/>
      <c r="N3918" s="120" t="n"/>
      <c r="O3918" s="120" t="n"/>
      <c r="P3918" s="120" t="n"/>
      <c r="Q3918" s="120" t="n"/>
      <c r="R3918" s="121" t="n"/>
      <c r="S3918" s="121" t="n"/>
      <c r="T3918" s="121" t="n"/>
      <c r="U3918" s="121" t="n"/>
      <c r="V3918" s="117">
        <f>IF(P3918="NA","NA",IF(P3918&lt;&gt;"",TEXT(P3918-N3918,"[h].mm"),""))</f>
        <v/>
      </c>
      <c r="W3918" s="118">
        <f>IF(AND(R3918="",S3918=""),"",R3918+S3918)</f>
        <v/>
      </c>
      <c r="X3918" s="116">
        <f>IF(O3918&lt;&gt;"",DATE(YEAR(O3918), MONTH(O3918), DAY(O3918)),"")</f>
        <v/>
      </c>
      <c r="Y3918" s="122" t="n"/>
      <c r="Z3918" s="123" t="n"/>
      <c r="AA3918" s="117">
        <f>IF(F3918="Re-assigned","NA",IF(W3918="","",IF(W3918&gt;=VLOOKUP(D3918,SLAMatrix,3,FALSE),"Yes",IF(W3918&lt;VLOOKUP(D3918,SLAMatrix,2,FALSE),"No","Internal"))))</f>
        <v/>
      </c>
      <c r="AB3918" s="123" t="n"/>
      <c r="AC3918" s="123" t="n"/>
      <c r="AD3918" s="119" t="n"/>
      <c r="AE3918" s="125" t="n"/>
      <c r="AF3918" s="124">
        <f>MONTH(O3918)</f>
        <v/>
      </c>
      <c r="AG3918" s="124">
        <f>VLOOKUP(IFERROR(MID(AE3918,1,(FIND(",",AE3918,1)-1)),AE3918),Facility_Region_Mapping,2,FALSE)</f>
        <v/>
      </c>
      <c r="AH3918" s="124" t="n"/>
      <c r="AI3918" s="124">
        <f>IF(C3918&lt;&gt;"",IF(M3918="ESM User",getInterfaceName($C3918),"NA"),"")</f>
        <v/>
      </c>
      <c r="AJ3918" s="116">
        <f>IF(Q3918&lt;&gt;"",DATE(YEAR(Q3918), MONTH(Q3918), DAY(Q3918)),"")</f>
        <v/>
      </c>
      <c r="AK3918" s="130">
        <f>IF(Q3918&lt;&gt;0,Q3918-N3918,TODAY()-N3918)</f>
        <v/>
      </c>
      <c r="AL3918" s="112">
        <f>IF(F3918="Re-assigned",0,IF(H3918="Closed",0,IF(H3918="Service Restored",0,IF(H3918="",0,1))))</f>
        <v/>
      </c>
      <c r="AM3918" s="124">
        <f>IF(AL3918=0,"",IF(AK3918&gt;20.99,"Aged","Non-Aged"))</f>
        <v/>
      </c>
      <c r="AN3918" s="112">
        <f>IF(Q3918&lt;&gt;"",MONTH(Q3918),"")</f>
        <v/>
      </c>
      <c r="AO3918" s="112">
        <f>IFERROR(VALUE(V3918),0)</f>
        <v/>
      </c>
    </row>
    <row customFormat="1" customHeight="1" ht="29.25" r="3919" s="112" spans="1:41">
      <c r="A3919" s="127" t="n"/>
      <c r="B3919" s="113" t="n"/>
      <c r="C3919" s="127" t="n"/>
      <c r="D3919" s="127" t="n"/>
      <c r="E3919" s="114">
        <f>IF(F3919 &lt;&gt; "",VLOOKUP(F3919,CategoryLookup,2,FALSE), "")</f>
        <v/>
      </c>
      <c r="F3919" s="126" t="n"/>
      <c r="G3919" s="127" t="n"/>
      <c r="H3919" s="127" t="n"/>
      <c r="I3919" s="127" t="n"/>
      <c r="J3919" s="127" t="n"/>
      <c r="K3919" s="127" t="n"/>
      <c r="L3919" s="127" t="n"/>
      <c r="M3919" s="127" t="n"/>
      <c r="N3919" s="120" t="n"/>
      <c r="O3919" s="120" t="n"/>
      <c r="P3919" s="120" t="n"/>
      <c r="Q3919" s="120" t="n"/>
      <c r="R3919" s="121" t="n"/>
      <c r="S3919" s="121" t="n"/>
      <c r="T3919" s="121" t="n"/>
      <c r="U3919" s="121" t="n"/>
      <c r="V3919" s="117">
        <f>IF(P3919="NA","NA",IF(P3919&lt;&gt;"",TEXT(P3919-N3919,"[h].mm"),""))</f>
        <v/>
      </c>
      <c r="W3919" s="118">
        <f>IF(AND(R3919="",S3919=""),"",R3919+S3919)</f>
        <v/>
      </c>
      <c r="X3919" s="116">
        <f>IF(O3919&lt;&gt;"",DATE(YEAR(O3919), MONTH(O3919), DAY(O3919)),"")</f>
        <v/>
      </c>
      <c r="Y3919" s="122" t="n"/>
      <c r="Z3919" s="123" t="n"/>
      <c r="AA3919" s="117">
        <f>IF(F3919="Re-assigned","NA",IF(W3919="","",IF(W3919&gt;=VLOOKUP(D3919,SLAMatrix,3,FALSE),"Yes",IF(W3919&lt;VLOOKUP(D3919,SLAMatrix,2,FALSE),"No","Internal"))))</f>
        <v/>
      </c>
      <c r="AB3919" s="123" t="n"/>
      <c r="AC3919" s="123" t="n"/>
      <c r="AD3919" s="119" t="n"/>
      <c r="AE3919" s="125" t="n"/>
      <c r="AF3919" s="124">
        <f>MONTH(O3919)</f>
        <v/>
      </c>
      <c r="AG3919" s="124">
        <f>VLOOKUP(IFERROR(MID(AE3919,1,(FIND(",",AE3919,1)-1)),AE3919),Facility_Region_Mapping,2,FALSE)</f>
        <v/>
      </c>
      <c r="AH3919" s="124" t="n"/>
      <c r="AI3919" s="124">
        <f>IF(C3919&lt;&gt;"",IF(M3919="ESM User",getInterfaceName($C3919),"NA"),"")</f>
        <v/>
      </c>
      <c r="AJ3919" s="116">
        <f>IF(Q3919&lt;&gt;"",DATE(YEAR(Q3919), MONTH(Q3919), DAY(Q3919)),"")</f>
        <v/>
      </c>
      <c r="AK3919" s="130">
        <f>IF(Q3919&lt;&gt;0,Q3919-N3919,TODAY()-N3919)</f>
        <v/>
      </c>
      <c r="AL3919" s="112">
        <f>IF(F3919="Re-assigned",0,IF(H3919="Closed",0,IF(H3919="Service Restored",0,IF(H3919="",0,1))))</f>
        <v/>
      </c>
      <c r="AM3919" s="124">
        <f>IF(AL3919=0,"",IF(AK3919&gt;20.99,"Aged","Non-Aged"))</f>
        <v/>
      </c>
      <c r="AN3919" s="112">
        <f>IF(Q3919&lt;&gt;"",MONTH(Q3919),"")</f>
        <v/>
      </c>
      <c r="AO3919" s="112">
        <f>IFERROR(VALUE(V3919),0)</f>
        <v/>
      </c>
    </row>
    <row customFormat="1" customHeight="1" ht="29.25" r="3920" s="112" spans="1:41">
      <c r="A3920" s="127" t="n"/>
      <c r="B3920" s="113" t="n"/>
      <c r="C3920" s="127" t="n"/>
      <c r="D3920" s="127" t="n"/>
      <c r="E3920" s="114">
        <f>IF(F3920 &lt;&gt; "",VLOOKUP(F3920,CategoryLookup,2,FALSE), "")</f>
        <v/>
      </c>
      <c r="F3920" s="126" t="n"/>
      <c r="G3920" s="127" t="n"/>
      <c r="H3920" s="127" t="n"/>
      <c r="I3920" s="127" t="n"/>
      <c r="J3920" s="127" t="n"/>
      <c r="K3920" s="127" t="n"/>
      <c r="L3920" s="127" t="n"/>
      <c r="M3920" s="127" t="n"/>
      <c r="N3920" s="120" t="n"/>
      <c r="O3920" s="120" t="n"/>
      <c r="P3920" s="120" t="n"/>
      <c r="Q3920" s="120" t="n"/>
      <c r="R3920" s="121" t="n"/>
      <c r="S3920" s="121" t="n"/>
      <c r="T3920" s="121" t="n"/>
      <c r="U3920" s="121" t="n"/>
      <c r="V3920" s="117">
        <f>IF(P3920="NA","NA",IF(P3920&lt;&gt;"",TEXT(P3920-N3920,"[h].mm"),""))</f>
        <v/>
      </c>
      <c r="W3920" s="118">
        <f>IF(AND(R3920="",S3920=""),"",R3920+S3920)</f>
        <v/>
      </c>
      <c r="X3920" s="116">
        <f>IF(O3920&lt;&gt;"",DATE(YEAR(O3920), MONTH(O3920), DAY(O3920)),"")</f>
        <v/>
      </c>
      <c r="Y3920" s="122" t="n"/>
      <c r="Z3920" s="123" t="n"/>
      <c r="AA3920" s="117">
        <f>IF(F3920="Re-assigned","NA",IF(W3920="","",IF(W3920&gt;=VLOOKUP(D3920,SLAMatrix,3,FALSE),"Yes",IF(W3920&lt;VLOOKUP(D3920,SLAMatrix,2,FALSE),"No","Internal"))))</f>
        <v/>
      </c>
      <c r="AB3920" s="123" t="n"/>
      <c r="AC3920" s="123" t="n"/>
      <c r="AD3920" s="119" t="n"/>
      <c r="AE3920" s="125" t="n"/>
      <c r="AF3920" s="124">
        <f>MONTH(O3920)</f>
        <v/>
      </c>
      <c r="AG3920" s="124">
        <f>VLOOKUP(IFERROR(MID(AE3920,1,(FIND(",",AE3920,1)-1)),AE3920),Facility_Region_Mapping,2,FALSE)</f>
        <v/>
      </c>
      <c r="AH3920" s="124" t="n"/>
      <c r="AI3920" s="124">
        <f>IF(C3920&lt;&gt;"",IF(M3920="ESM User",getInterfaceName($C3920),"NA"),"")</f>
        <v/>
      </c>
      <c r="AJ3920" s="116">
        <f>IF(Q3920&lt;&gt;"",DATE(YEAR(Q3920), MONTH(Q3920), DAY(Q3920)),"")</f>
        <v/>
      </c>
      <c r="AK3920" s="130">
        <f>IF(Q3920&lt;&gt;0,Q3920-N3920,TODAY()-N3920)</f>
        <v/>
      </c>
      <c r="AL3920" s="112">
        <f>IF(F3920="Re-assigned",0,IF(H3920="Closed",0,IF(H3920="Service Restored",0,IF(H3920="",0,1))))</f>
        <v/>
      </c>
      <c r="AM3920" s="124">
        <f>IF(AL3920=0,"",IF(AK3920&gt;20.99,"Aged","Non-Aged"))</f>
        <v/>
      </c>
      <c r="AN3920" s="112">
        <f>IF(Q3920&lt;&gt;"",MONTH(Q3920),"")</f>
        <v/>
      </c>
      <c r="AO3920" s="112">
        <f>IFERROR(VALUE(V3920),0)</f>
        <v/>
      </c>
    </row>
    <row customFormat="1" customHeight="1" ht="29.25" r="3921" s="112" spans="1:41">
      <c r="A3921" s="127" t="n"/>
      <c r="B3921" s="113" t="n"/>
      <c r="C3921" s="127" t="n"/>
      <c r="D3921" s="127" t="n"/>
      <c r="E3921" s="114">
        <f>IF(F3921 &lt;&gt; "",VLOOKUP(F3921,CategoryLookup,2,FALSE), "")</f>
        <v/>
      </c>
      <c r="F3921" s="126" t="n"/>
      <c r="G3921" s="127" t="n"/>
      <c r="H3921" s="127" t="n"/>
      <c r="I3921" s="127" t="n"/>
      <c r="J3921" s="127" t="n"/>
      <c r="K3921" s="127" t="n"/>
      <c r="L3921" s="127" t="n"/>
      <c r="M3921" s="127" t="n"/>
      <c r="N3921" s="120" t="n"/>
      <c r="O3921" s="120" t="n"/>
      <c r="P3921" s="120" t="n"/>
      <c r="Q3921" s="120" t="n"/>
      <c r="R3921" s="121" t="n"/>
      <c r="S3921" s="121" t="n"/>
      <c r="T3921" s="121" t="n"/>
      <c r="U3921" s="121" t="n"/>
      <c r="V3921" s="117">
        <f>IF(P3921="NA","NA",IF(P3921&lt;&gt;"",TEXT(P3921-N3921,"[h].mm"),""))</f>
        <v/>
      </c>
      <c r="W3921" s="118">
        <f>IF(AND(R3921="",S3921=""),"",R3921+S3921)</f>
        <v/>
      </c>
      <c r="X3921" s="116">
        <f>IF(O3921&lt;&gt;"",DATE(YEAR(O3921), MONTH(O3921), DAY(O3921)),"")</f>
        <v/>
      </c>
      <c r="Y3921" s="122" t="n"/>
      <c r="Z3921" s="123" t="n"/>
      <c r="AA3921" s="117">
        <f>IF(F3921="Re-assigned","NA",IF(W3921="","",IF(W3921&gt;=VLOOKUP(D3921,SLAMatrix,3,FALSE),"Yes",IF(W3921&lt;VLOOKUP(D3921,SLAMatrix,2,FALSE),"No","Internal"))))</f>
        <v/>
      </c>
      <c r="AB3921" s="123" t="n"/>
      <c r="AC3921" s="123" t="n"/>
      <c r="AD3921" s="119" t="n"/>
      <c r="AE3921" s="125" t="n"/>
      <c r="AF3921" s="124">
        <f>MONTH(O3921)</f>
        <v/>
      </c>
      <c r="AG3921" s="124">
        <f>VLOOKUP(IFERROR(MID(AE3921,1,(FIND(",",AE3921,1)-1)),AE3921),Facility_Region_Mapping,2,FALSE)</f>
        <v/>
      </c>
      <c r="AH3921" s="124" t="n"/>
      <c r="AI3921" s="124">
        <f>IF(C3921&lt;&gt;"",IF(M3921="ESM User",getInterfaceName($C3921),"NA"),"")</f>
        <v/>
      </c>
      <c r="AJ3921" s="116">
        <f>IF(Q3921&lt;&gt;"",DATE(YEAR(Q3921), MONTH(Q3921), DAY(Q3921)),"")</f>
        <v/>
      </c>
      <c r="AK3921" s="130">
        <f>IF(Q3921&lt;&gt;0,Q3921-N3921,TODAY()-N3921)</f>
        <v/>
      </c>
      <c r="AL3921" s="112">
        <f>IF(F3921="Re-assigned",0,IF(H3921="Closed",0,IF(H3921="Service Restored",0,IF(H3921="",0,1))))</f>
        <v/>
      </c>
      <c r="AM3921" s="124">
        <f>IF(AL3921=0,"",IF(AK3921&gt;20.99,"Aged","Non-Aged"))</f>
        <v/>
      </c>
      <c r="AN3921" s="112">
        <f>IF(Q3921&lt;&gt;"",MONTH(Q3921),"")</f>
        <v/>
      </c>
      <c r="AO3921" s="112">
        <f>IFERROR(VALUE(V3921),0)</f>
        <v/>
      </c>
    </row>
    <row customFormat="1" customHeight="1" ht="29.25" r="3922" s="112" spans="1:41">
      <c r="A3922" s="127" t="n"/>
      <c r="B3922" s="113" t="n"/>
      <c r="C3922" s="127" t="n"/>
      <c r="D3922" s="127" t="n"/>
      <c r="E3922" s="114">
        <f>IF(F3922 &lt;&gt; "",VLOOKUP(F3922,CategoryLookup,2,FALSE), "")</f>
        <v/>
      </c>
      <c r="F3922" s="126" t="n"/>
      <c r="G3922" s="127" t="n"/>
      <c r="H3922" s="127" t="n"/>
      <c r="I3922" s="127" t="n"/>
      <c r="J3922" s="127" t="n"/>
      <c r="K3922" s="127" t="n"/>
      <c r="L3922" s="127" t="n"/>
      <c r="M3922" s="127" t="n"/>
      <c r="N3922" s="120" t="n"/>
      <c r="O3922" s="120" t="n"/>
      <c r="P3922" s="120" t="n"/>
      <c r="Q3922" s="120" t="n"/>
      <c r="R3922" s="121" t="n"/>
      <c r="S3922" s="121" t="n"/>
      <c r="T3922" s="121" t="n"/>
      <c r="U3922" s="121" t="n"/>
      <c r="V3922" s="117">
        <f>IF(P3922="NA","NA",IF(P3922&lt;&gt;"",TEXT(P3922-N3922,"[h].mm"),""))</f>
        <v/>
      </c>
      <c r="W3922" s="118">
        <f>IF(AND(R3922="",S3922=""),"",R3922+S3922)</f>
        <v/>
      </c>
      <c r="X3922" s="116">
        <f>IF(O3922&lt;&gt;"",DATE(YEAR(O3922), MONTH(O3922), DAY(O3922)),"")</f>
        <v/>
      </c>
      <c r="Y3922" s="122" t="n"/>
      <c r="Z3922" s="123" t="n"/>
      <c r="AA3922" s="117">
        <f>IF(F3922="Re-assigned","NA",IF(W3922="","",IF(W3922&gt;=VLOOKUP(D3922,SLAMatrix,3,FALSE),"Yes",IF(W3922&lt;VLOOKUP(D3922,SLAMatrix,2,FALSE),"No","Internal"))))</f>
        <v/>
      </c>
      <c r="AB3922" s="123" t="n"/>
      <c r="AC3922" s="123" t="n"/>
      <c r="AD3922" s="119" t="n"/>
      <c r="AE3922" s="125" t="n"/>
      <c r="AF3922" s="124">
        <f>MONTH(O3922)</f>
        <v/>
      </c>
      <c r="AG3922" s="124">
        <f>VLOOKUP(IFERROR(MID(AE3922,1,(FIND(",",AE3922,1)-1)),AE3922),Facility_Region_Mapping,2,FALSE)</f>
        <v/>
      </c>
      <c r="AH3922" s="124" t="n"/>
      <c r="AI3922" s="124">
        <f>IF(C3922&lt;&gt;"",IF(M3922="ESM User",getInterfaceName($C3922),"NA"),"")</f>
        <v/>
      </c>
      <c r="AJ3922" s="116">
        <f>IF(Q3922&lt;&gt;"",DATE(YEAR(Q3922), MONTH(Q3922), DAY(Q3922)),"")</f>
        <v/>
      </c>
      <c r="AK3922" s="130">
        <f>IF(Q3922&lt;&gt;0,Q3922-N3922,TODAY()-N3922)</f>
        <v/>
      </c>
      <c r="AL3922" s="112">
        <f>IF(F3922="Re-assigned",0,IF(H3922="Closed",0,IF(H3922="Service Restored",0,IF(H3922="",0,1))))</f>
        <v/>
      </c>
      <c r="AM3922" s="124">
        <f>IF(AL3922=0,"",IF(AK3922&gt;20.99,"Aged","Non-Aged"))</f>
        <v/>
      </c>
      <c r="AN3922" s="112">
        <f>IF(Q3922&lt;&gt;"",MONTH(Q3922),"")</f>
        <v/>
      </c>
      <c r="AO3922" s="112">
        <f>IFERROR(VALUE(V3922),0)</f>
        <v/>
      </c>
    </row>
    <row customFormat="1" customHeight="1" ht="29.25" r="3923" s="112" spans="1:41">
      <c r="A3923" s="127" t="n"/>
      <c r="B3923" s="113" t="n"/>
      <c r="C3923" s="127" t="n"/>
      <c r="D3923" s="127" t="n"/>
      <c r="E3923" s="114">
        <f>IF(F3923 &lt;&gt; "",VLOOKUP(F3923,CategoryLookup,2,FALSE), "")</f>
        <v/>
      </c>
      <c r="F3923" s="126" t="n"/>
      <c r="G3923" s="127" t="n"/>
      <c r="H3923" s="127" t="n"/>
      <c r="I3923" s="127" t="n"/>
      <c r="J3923" s="127" t="n"/>
      <c r="K3923" s="127" t="n"/>
      <c r="L3923" s="127" t="n"/>
      <c r="M3923" s="127" t="n"/>
      <c r="N3923" s="120" t="n"/>
      <c r="O3923" s="120" t="n"/>
      <c r="P3923" s="120" t="n"/>
      <c r="Q3923" s="120" t="n"/>
      <c r="R3923" s="121" t="n"/>
      <c r="S3923" s="121" t="n"/>
      <c r="T3923" s="121" t="n"/>
      <c r="U3923" s="121" t="n"/>
      <c r="V3923" s="117">
        <f>IF(P3923="NA","NA",IF(P3923&lt;&gt;"",TEXT(P3923-N3923,"[h].mm"),""))</f>
        <v/>
      </c>
      <c r="W3923" s="118">
        <f>IF(AND(R3923="",S3923=""),"",R3923+S3923)</f>
        <v/>
      </c>
      <c r="X3923" s="116">
        <f>IF(O3923&lt;&gt;"",DATE(YEAR(O3923), MONTH(O3923), DAY(O3923)),"")</f>
        <v/>
      </c>
      <c r="Y3923" s="122" t="n"/>
      <c r="Z3923" s="123" t="n"/>
      <c r="AA3923" s="117">
        <f>IF(F3923="Re-assigned","NA",IF(W3923="","",IF(W3923&gt;=VLOOKUP(D3923,SLAMatrix,3,FALSE),"Yes",IF(W3923&lt;VLOOKUP(D3923,SLAMatrix,2,FALSE),"No","Internal"))))</f>
        <v/>
      </c>
      <c r="AB3923" s="123" t="n"/>
      <c r="AC3923" s="123" t="n"/>
      <c r="AD3923" s="119" t="n"/>
      <c r="AE3923" s="125" t="n"/>
      <c r="AF3923" s="124">
        <f>MONTH(O3923)</f>
        <v/>
      </c>
      <c r="AG3923" s="124">
        <f>VLOOKUP(IFERROR(MID(AE3923,1,(FIND(",",AE3923,1)-1)),AE3923),Facility_Region_Mapping,2,FALSE)</f>
        <v/>
      </c>
      <c r="AH3923" s="124" t="n"/>
      <c r="AI3923" s="124">
        <f>IF(C3923&lt;&gt;"",IF(M3923="ESM User",getInterfaceName($C3923),"NA"),"")</f>
        <v/>
      </c>
      <c r="AJ3923" s="116">
        <f>IF(Q3923&lt;&gt;"",DATE(YEAR(Q3923), MONTH(Q3923), DAY(Q3923)),"")</f>
        <v/>
      </c>
      <c r="AK3923" s="130">
        <f>IF(Q3923&lt;&gt;0,Q3923-N3923,TODAY()-N3923)</f>
        <v/>
      </c>
      <c r="AL3923" s="112">
        <f>IF(F3923="Re-assigned",0,IF(H3923="Closed",0,IF(H3923="Service Restored",0,IF(H3923="",0,1))))</f>
        <v/>
      </c>
      <c r="AM3923" s="124">
        <f>IF(AL3923=0,"",IF(AK3923&gt;20.99,"Aged","Non-Aged"))</f>
        <v/>
      </c>
      <c r="AN3923" s="112">
        <f>IF(Q3923&lt;&gt;"",MONTH(Q3923),"")</f>
        <v/>
      </c>
      <c r="AO3923" s="112">
        <f>IFERROR(VALUE(V3923),0)</f>
        <v/>
      </c>
    </row>
    <row customFormat="1" customHeight="1" ht="29.25" r="3924" s="112" spans="1:41">
      <c r="A3924" s="127" t="n"/>
      <c r="B3924" s="113" t="n"/>
      <c r="C3924" s="127" t="n"/>
      <c r="D3924" s="127" t="n"/>
      <c r="E3924" s="114">
        <f>IF(F3924 &lt;&gt; "",VLOOKUP(F3924,CategoryLookup,2,FALSE), "")</f>
        <v/>
      </c>
      <c r="F3924" s="126" t="n"/>
      <c r="G3924" s="127" t="n"/>
      <c r="H3924" s="127" t="n"/>
      <c r="I3924" s="127" t="n"/>
      <c r="J3924" s="127" t="n"/>
      <c r="K3924" s="127" t="n"/>
      <c r="L3924" s="127" t="n"/>
      <c r="M3924" s="127" t="n"/>
      <c r="N3924" s="120" t="n"/>
      <c r="O3924" s="120" t="n"/>
      <c r="P3924" s="120" t="n"/>
      <c r="Q3924" s="120" t="n"/>
      <c r="R3924" s="121" t="n"/>
      <c r="S3924" s="121" t="n"/>
      <c r="T3924" s="121" t="n"/>
      <c r="U3924" s="121" t="n"/>
      <c r="V3924" s="117">
        <f>IF(P3924="NA","NA",IF(P3924&lt;&gt;"",TEXT(P3924-N3924,"[h].mm"),""))</f>
        <v/>
      </c>
      <c r="W3924" s="118">
        <f>IF(AND(R3924="",S3924=""),"",R3924+S3924)</f>
        <v/>
      </c>
      <c r="X3924" s="116">
        <f>IF(O3924&lt;&gt;"",DATE(YEAR(O3924), MONTH(O3924), DAY(O3924)),"")</f>
        <v/>
      </c>
      <c r="Y3924" s="122" t="n"/>
      <c r="Z3924" s="123" t="n"/>
      <c r="AA3924" s="117">
        <f>IF(F3924="Re-assigned","NA",IF(W3924="","",IF(W3924&gt;=VLOOKUP(D3924,SLAMatrix,3,FALSE),"Yes",IF(W3924&lt;VLOOKUP(D3924,SLAMatrix,2,FALSE),"No","Internal"))))</f>
        <v/>
      </c>
      <c r="AB3924" s="123" t="n"/>
      <c r="AC3924" s="123" t="n"/>
      <c r="AD3924" s="119" t="n"/>
      <c r="AE3924" s="125" t="n"/>
      <c r="AF3924" s="124">
        <f>MONTH(O3924)</f>
        <v/>
      </c>
      <c r="AG3924" s="124">
        <f>VLOOKUP(IFERROR(MID(AE3924,1,(FIND(",",AE3924,1)-1)),AE3924),Facility_Region_Mapping,2,FALSE)</f>
        <v/>
      </c>
      <c r="AH3924" s="124" t="n"/>
      <c r="AI3924" s="124">
        <f>IF(C3924&lt;&gt;"",IF(M3924="ESM User",getInterfaceName($C3924),"NA"),"")</f>
        <v/>
      </c>
      <c r="AJ3924" s="116">
        <f>IF(Q3924&lt;&gt;"",DATE(YEAR(Q3924), MONTH(Q3924), DAY(Q3924)),"")</f>
        <v/>
      </c>
      <c r="AK3924" s="130">
        <f>IF(Q3924&lt;&gt;0,Q3924-N3924,TODAY()-N3924)</f>
        <v/>
      </c>
      <c r="AL3924" s="112">
        <f>IF(F3924="Re-assigned",0,IF(H3924="Closed",0,IF(H3924="Service Restored",0,IF(H3924="",0,1))))</f>
        <v/>
      </c>
      <c r="AM3924" s="124">
        <f>IF(AL3924=0,"",IF(AK3924&gt;20.99,"Aged","Non-Aged"))</f>
        <v/>
      </c>
      <c r="AN3924" s="112">
        <f>IF(Q3924&lt;&gt;"",MONTH(Q3924),"")</f>
        <v/>
      </c>
      <c r="AO3924" s="112">
        <f>IFERROR(VALUE(V3924),0)</f>
        <v/>
      </c>
    </row>
    <row customFormat="1" customHeight="1" ht="29.25" r="3925" s="112" spans="1:41">
      <c r="A3925" s="127" t="n"/>
      <c r="B3925" s="113" t="n"/>
      <c r="C3925" s="127" t="n"/>
      <c r="D3925" s="127" t="n"/>
      <c r="E3925" s="114">
        <f>IF(F3925 &lt;&gt; "",VLOOKUP(F3925,CategoryLookup,2,FALSE), "")</f>
        <v/>
      </c>
      <c r="F3925" s="126" t="n"/>
      <c r="G3925" s="127" t="n"/>
      <c r="H3925" s="127" t="n"/>
      <c r="I3925" s="127" t="n"/>
      <c r="J3925" s="127" t="n"/>
      <c r="K3925" s="127" t="n"/>
      <c r="L3925" s="127" t="n"/>
      <c r="M3925" s="127" t="n"/>
      <c r="N3925" s="120" t="n"/>
      <c r="O3925" s="120" t="n"/>
      <c r="P3925" s="120" t="n"/>
      <c r="Q3925" s="120" t="n"/>
      <c r="R3925" s="121" t="n"/>
      <c r="S3925" s="121" t="n"/>
      <c r="T3925" s="121" t="n"/>
      <c r="U3925" s="121" t="n"/>
      <c r="V3925" s="117">
        <f>IF(P3925="NA","NA",IF(P3925&lt;&gt;"",TEXT(P3925-N3925,"[h].mm"),""))</f>
        <v/>
      </c>
      <c r="W3925" s="118">
        <f>IF(AND(R3925="",S3925=""),"",R3925+S3925)</f>
        <v/>
      </c>
      <c r="X3925" s="116">
        <f>IF(O3925&lt;&gt;"",DATE(YEAR(O3925), MONTH(O3925), DAY(O3925)),"")</f>
        <v/>
      </c>
      <c r="Y3925" s="122" t="n"/>
      <c r="Z3925" s="123" t="n"/>
      <c r="AA3925" s="117">
        <f>IF(F3925="Re-assigned","NA",IF(W3925="","",IF(W3925&gt;=VLOOKUP(D3925,SLAMatrix,3,FALSE),"Yes",IF(W3925&lt;VLOOKUP(D3925,SLAMatrix,2,FALSE),"No","Internal"))))</f>
        <v/>
      </c>
      <c r="AB3925" s="123" t="n"/>
      <c r="AC3925" s="123" t="n"/>
      <c r="AD3925" s="119" t="n"/>
      <c r="AE3925" s="125" t="n"/>
      <c r="AF3925" s="124">
        <f>MONTH(O3925)</f>
        <v/>
      </c>
      <c r="AG3925" s="124">
        <f>VLOOKUP(IFERROR(MID(AE3925,1,(FIND(",",AE3925,1)-1)),AE3925),Facility_Region_Mapping,2,FALSE)</f>
        <v/>
      </c>
      <c r="AH3925" s="124" t="n"/>
      <c r="AI3925" s="124">
        <f>IF(C3925&lt;&gt;"",IF(M3925="ESM User",getInterfaceName($C3925),"NA"),"")</f>
        <v/>
      </c>
      <c r="AJ3925" s="116">
        <f>IF(Q3925&lt;&gt;"",DATE(YEAR(Q3925), MONTH(Q3925), DAY(Q3925)),"")</f>
        <v/>
      </c>
      <c r="AK3925" s="130">
        <f>IF(Q3925&lt;&gt;0,Q3925-N3925,TODAY()-N3925)</f>
        <v/>
      </c>
      <c r="AL3925" s="112">
        <f>IF(F3925="Re-assigned",0,IF(H3925="Closed",0,IF(H3925="Service Restored",0,IF(H3925="",0,1))))</f>
        <v/>
      </c>
      <c r="AM3925" s="124">
        <f>IF(AL3925=0,"",IF(AK3925&gt;20.99,"Aged","Non-Aged"))</f>
        <v/>
      </c>
      <c r="AN3925" s="112">
        <f>IF(Q3925&lt;&gt;"",MONTH(Q3925),"")</f>
        <v/>
      </c>
      <c r="AO3925" s="112">
        <f>IFERROR(VALUE(V3925),0)</f>
        <v/>
      </c>
    </row>
    <row customFormat="1" customHeight="1" ht="29.25" r="3926" s="112" spans="1:41">
      <c r="A3926" s="127" t="n"/>
      <c r="B3926" s="113" t="n"/>
      <c r="C3926" s="127" t="n"/>
      <c r="D3926" s="127" t="n"/>
      <c r="E3926" s="114">
        <f>IF(F3926 &lt;&gt; "",VLOOKUP(F3926,CategoryLookup,2,FALSE), "")</f>
        <v/>
      </c>
      <c r="F3926" s="126" t="n"/>
      <c r="G3926" s="127" t="n"/>
      <c r="H3926" s="127" t="n"/>
      <c r="I3926" s="127" t="n"/>
      <c r="J3926" s="127" t="n"/>
      <c r="K3926" s="127" t="n"/>
      <c r="L3926" s="127" t="n"/>
      <c r="M3926" s="127" t="n"/>
      <c r="N3926" s="120" t="n"/>
      <c r="O3926" s="120" t="n"/>
      <c r="P3926" s="120" t="n"/>
      <c r="Q3926" s="120" t="n"/>
      <c r="R3926" s="121" t="n"/>
      <c r="S3926" s="121" t="n"/>
      <c r="T3926" s="121" t="n"/>
      <c r="U3926" s="121" t="n"/>
      <c r="V3926" s="117">
        <f>IF(P3926="NA","NA",IF(P3926&lt;&gt;"",TEXT(P3926-N3926,"[h].mm"),""))</f>
        <v/>
      </c>
      <c r="W3926" s="118">
        <f>IF(AND(R3926="",S3926=""),"",R3926+S3926)</f>
        <v/>
      </c>
      <c r="X3926" s="116">
        <f>IF(O3926&lt;&gt;"",DATE(YEAR(O3926), MONTH(O3926), DAY(O3926)),"")</f>
        <v/>
      </c>
      <c r="Y3926" s="122" t="n"/>
      <c r="Z3926" s="123" t="n"/>
      <c r="AA3926" s="117">
        <f>IF(F3926="Re-assigned","NA",IF(W3926="","",IF(W3926&gt;=VLOOKUP(D3926,SLAMatrix,3,FALSE),"Yes",IF(W3926&lt;VLOOKUP(D3926,SLAMatrix,2,FALSE),"No","Internal"))))</f>
        <v/>
      </c>
      <c r="AB3926" s="123" t="n"/>
      <c r="AC3926" s="123" t="n"/>
      <c r="AD3926" s="119" t="n"/>
      <c r="AE3926" s="125" t="n"/>
      <c r="AF3926" s="124">
        <f>MONTH(O3926)</f>
        <v/>
      </c>
      <c r="AG3926" s="124">
        <f>VLOOKUP(IFERROR(MID(AE3926,1,(FIND(",",AE3926,1)-1)),AE3926),Facility_Region_Mapping,2,FALSE)</f>
        <v/>
      </c>
      <c r="AH3926" s="124" t="n"/>
      <c r="AI3926" s="124">
        <f>IF(C3926&lt;&gt;"",IF(M3926="ESM User",getInterfaceName($C3926),"NA"),"")</f>
        <v/>
      </c>
      <c r="AJ3926" s="116">
        <f>IF(Q3926&lt;&gt;"",DATE(YEAR(Q3926), MONTH(Q3926), DAY(Q3926)),"")</f>
        <v/>
      </c>
      <c r="AK3926" s="130">
        <f>IF(Q3926&lt;&gt;0,Q3926-N3926,TODAY()-N3926)</f>
        <v/>
      </c>
      <c r="AL3926" s="112">
        <f>IF(F3926="Re-assigned",0,IF(H3926="Closed",0,IF(H3926="Service Restored",0,IF(H3926="",0,1))))</f>
        <v/>
      </c>
      <c r="AM3926" s="124">
        <f>IF(AL3926=0,"",IF(AK3926&gt;20.99,"Aged","Non-Aged"))</f>
        <v/>
      </c>
      <c r="AN3926" s="112">
        <f>IF(Q3926&lt;&gt;"",MONTH(Q3926),"")</f>
        <v/>
      </c>
      <c r="AO3926" s="112">
        <f>IFERROR(VALUE(V3926),0)</f>
        <v/>
      </c>
    </row>
    <row customFormat="1" customHeight="1" ht="29.25" r="3927" s="112" spans="1:41">
      <c r="A3927" s="127" t="n"/>
      <c r="B3927" s="113" t="n"/>
      <c r="C3927" s="127" t="n"/>
      <c r="D3927" s="127" t="n"/>
      <c r="E3927" s="114">
        <f>IF(F3927 &lt;&gt; "",VLOOKUP(F3927,CategoryLookup,2,FALSE), "")</f>
        <v/>
      </c>
      <c r="F3927" s="126" t="n"/>
      <c r="G3927" s="127" t="n"/>
      <c r="H3927" s="127" t="n"/>
      <c r="I3927" s="127" t="n"/>
      <c r="J3927" s="127" t="n"/>
      <c r="K3927" s="127" t="n"/>
      <c r="L3927" s="127" t="n"/>
      <c r="M3927" s="127" t="n"/>
      <c r="N3927" s="120" t="n"/>
      <c r="O3927" s="120" t="n"/>
      <c r="P3927" s="120" t="n"/>
      <c r="Q3927" s="120" t="n"/>
      <c r="R3927" s="121" t="n"/>
      <c r="S3927" s="121" t="n"/>
      <c r="T3927" s="121" t="n"/>
      <c r="U3927" s="121" t="n"/>
      <c r="V3927" s="117">
        <f>IF(P3927="NA","NA",IF(P3927&lt;&gt;"",TEXT(P3927-N3927,"[h].mm"),""))</f>
        <v/>
      </c>
      <c r="W3927" s="118">
        <f>IF(AND(R3927="",S3927=""),"",R3927+S3927)</f>
        <v/>
      </c>
      <c r="X3927" s="116">
        <f>IF(O3927&lt;&gt;"",DATE(YEAR(O3927), MONTH(O3927), DAY(O3927)),"")</f>
        <v/>
      </c>
      <c r="Y3927" s="122" t="n"/>
      <c r="Z3927" s="123" t="n"/>
      <c r="AA3927" s="117">
        <f>IF(F3927="Re-assigned","NA",IF(W3927="","",IF(W3927&gt;=VLOOKUP(D3927,SLAMatrix,3,FALSE),"Yes",IF(W3927&lt;VLOOKUP(D3927,SLAMatrix,2,FALSE),"No","Internal"))))</f>
        <v/>
      </c>
      <c r="AB3927" s="123" t="n"/>
      <c r="AC3927" s="123" t="n"/>
      <c r="AD3927" s="119" t="n"/>
      <c r="AE3927" s="125" t="n"/>
      <c r="AF3927" s="124">
        <f>MONTH(O3927)</f>
        <v/>
      </c>
      <c r="AG3927" s="124">
        <f>VLOOKUP(IFERROR(MID(AE3927,1,(FIND(",",AE3927,1)-1)),AE3927),Facility_Region_Mapping,2,FALSE)</f>
        <v/>
      </c>
      <c r="AH3927" s="124" t="n"/>
      <c r="AI3927" s="124">
        <f>IF(C3927&lt;&gt;"",IF(M3927="ESM User",getInterfaceName($C3927),"NA"),"")</f>
        <v/>
      </c>
      <c r="AJ3927" s="116">
        <f>IF(Q3927&lt;&gt;"",DATE(YEAR(Q3927), MONTH(Q3927), DAY(Q3927)),"")</f>
        <v/>
      </c>
      <c r="AK3927" s="130">
        <f>IF(Q3927&lt;&gt;0,Q3927-N3927,TODAY()-N3927)</f>
        <v/>
      </c>
      <c r="AL3927" s="112">
        <f>IF(F3927="Re-assigned",0,IF(H3927="Closed",0,IF(H3927="Service Restored",0,IF(H3927="",0,1))))</f>
        <v/>
      </c>
      <c r="AM3927" s="124">
        <f>IF(AL3927=0,"",IF(AK3927&gt;20.99,"Aged","Non-Aged"))</f>
        <v/>
      </c>
      <c r="AN3927" s="112">
        <f>IF(Q3927&lt;&gt;"",MONTH(Q3927),"")</f>
        <v/>
      </c>
      <c r="AO3927" s="112">
        <f>IFERROR(VALUE(V3927),0)</f>
        <v/>
      </c>
    </row>
    <row customFormat="1" customHeight="1" ht="29.25" r="3928" s="112" spans="1:41">
      <c r="A3928" s="127" t="n"/>
      <c r="B3928" s="113" t="n"/>
      <c r="C3928" s="127" t="n"/>
      <c r="D3928" s="127" t="n"/>
      <c r="E3928" s="114">
        <f>IF(F3928 &lt;&gt; "",VLOOKUP(F3928,CategoryLookup,2,FALSE), "")</f>
        <v/>
      </c>
      <c r="F3928" s="126" t="n"/>
      <c r="G3928" s="127" t="n"/>
      <c r="H3928" s="127" t="n"/>
      <c r="I3928" s="127" t="n"/>
      <c r="J3928" s="127" t="n"/>
      <c r="K3928" s="127" t="n"/>
      <c r="L3928" s="127" t="n"/>
      <c r="M3928" s="127" t="n"/>
      <c r="N3928" s="120" t="n"/>
      <c r="O3928" s="120" t="n"/>
      <c r="P3928" s="120" t="n"/>
      <c r="Q3928" s="120" t="n"/>
      <c r="R3928" s="121" t="n"/>
      <c r="S3928" s="121" t="n"/>
      <c r="T3928" s="121" t="n"/>
      <c r="U3928" s="121" t="n"/>
      <c r="V3928" s="117">
        <f>IF(P3928="NA","NA",IF(P3928&lt;&gt;"",TEXT(P3928-N3928,"[h].mm"),""))</f>
        <v/>
      </c>
      <c r="W3928" s="118">
        <f>IF(AND(R3928="",S3928=""),"",R3928+S3928)</f>
        <v/>
      </c>
      <c r="X3928" s="116">
        <f>IF(O3928&lt;&gt;"",DATE(YEAR(O3928), MONTH(O3928), DAY(O3928)),"")</f>
        <v/>
      </c>
      <c r="Y3928" s="122" t="n"/>
      <c r="Z3928" s="123" t="n"/>
      <c r="AA3928" s="117">
        <f>IF(F3928="Re-assigned","NA",IF(W3928="","",IF(W3928&gt;=VLOOKUP(D3928,SLAMatrix,3,FALSE),"Yes",IF(W3928&lt;VLOOKUP(D3928,SLAMatrix,2,FALSE),"No","Internal"))))</f>
        <v/>
      </c>
      <c r="AB3928" s="123" t="n"/>
      <c r="AC3928" s="123" t="n"/>
      <c r="AD3928" s="119" t="n"/>
      <c r="AE3928" s="125" t="n"/>
      <c r="AF3928" s="124">
        <f>MONTH(O3928)</f>
        <v/>
      </c>
      <c r="AG3928" s="124">
        <f>VLOOKUP(IFERROR(MID(AE3928,1,(FIND(",",AE3928,1)-1)),AE3928),Facility_Region_Mapping,2,FALSE)</f>
        <v/>
      </c>
      <c r="AH3928" s="124" t="n"/>
      <c r="AI3928" s="124">
        <f>IF(C3928&lt;&gt;"",IF(M3928="ESM User",getInterfaceName($C3928),"NA"),"")</f>
        <v/>
      </c>
      <c r="AJ3928" s="116">
        <f>IF(Q3928&lt;&gt;"",DATE(YEAR(Q3928), MONTH(Q3928), DAY(Q3928)),"")</f>
        <v/>
      </c>
      <c r="AK3928" s="130">
        <f>IF(Q3928&lt;&gt;0,Q3928-N3928,TODAY()-N3928)</f>
        <v/>
      </c>
      <c r="AL3928" s="112">
        <f>IF(F3928="Re-assigned",0,IF(H3928="Closed",0,IF(H3928="Service Restored",0,IF(H3928="",0,1))))</f>
        <v/>
      </c>
      <c r="AM3928" s="124">
        <f>IF(AL3928=0,"",IF(AK3928&gt;20.99,"Aged","Non-Aged"))</f>
        <v/>
      </c>
      <c r="AN3928" s="112">
        <f>IF(Q3928&lt;&gt;"",MONTH(Q3928),"")</f>
        <v/>
      </c>
      <c r="AO3928" s="112">
        <f>IFERROR(VALUE(V3928),0)</f>
        <v/>
      </c>
    </row>
    <row customFormat="1" customHeight="1" ht="29.25" r="3929" s="112" spans="1:41">
      <c r="A3929" s="127" t="n"/>
      <c r="B3929" s="113" t="n"/>
      <c r="C3929" s="127" t="n"/>
      <c r="D3929" s="127" t="n"/>
      <c r="E3929" s="114">
        <f>IF(F3929 &lt;&gt; "",VLOOKUP(F3929,CategoryLookup,2,FALSE), "")</f>
        <v/>
      </c>
      <c r="F3929" s="126" t="n"/>
      <c r="G3929" s="127" t="n"/>
      <c r="H3929" s="127" t="n"/>
      <c r="I3929" s="127" t="n"/>
      <c r="J3929" s="127" t="n"/>
      <c r="K3929" s="127" t="n"/>
      <c r="L3929" s="127" t="n"/>
      <c r="M3929" s="127" t="n"/>
      <c r="N3929" s="120" t="n"/>
      <c r="O3929" s="120" t="n"/>
      <c r="P3929" s="120" t="n"/>
      <c r="Q3929" s="120" t="n"/>
      <c r="R3929" s="121" t="n"/>
      <c r="S3929" s="121" t="n"/>
      <c r="T3929" s="121" t="n"/>
      <c r="U3929" s="121" t="n"/>
      <c r="V3929" s="117">
        <f>IF(P3929="NA","NA",IF(P3929&lt;&gt;"",TEXT(P3929-N3929,"[h].mm"),""))</f>
        <v/>
      </c>
      <c r="W3929" s="118">
        <f>IF(AND(R3929="",S3929=""),"",R3929+S3929)</f>
        <v/>
      </c>
      <c r="X3929" s="116">
        <f>IF(O3929&lt;&gt;"",DATE(YEAR(O3929), MONTH(O3929), DAY(O3929)),"")</f>
        <v/>
      </c>
      <c r="Y3929" s="122" t="n"/>
      <c r="Z3929" s="123" t="n"/>
      <c r="AA3929" s="117">
        <f>IF(F3929="Re-assigned","NA",IF(W3929="","",IF(W3929&gt;=VLOOKUP(D3929,SLAMatrix,3,FALSE),"Yes",IF(W3929&lt;VLOOKUP(D3929,SLAMatrix,2,FALSE),"No","Internal"))))</f>
        <v/>
      </c>
      <c r="AB3929" s="123" t="n"/>
      <c r="AC3929" s="123" t="n"/>
      <c r="AD3929" s="119" t="n"/>
      <c r="AE3929" s="125" t="n"/>
      <c r="AF3929" s="124">
        <f>MONTH(O3929)</f>
        <v/>
      </c>
      <c r="AG3929" s="124">
        <f>VLOOKUP(IFERROR(MID(AE3929,1,(FIND(",",AE3929,1)-1)),AE3929),Facility_Region_Mapping,2,FALSE)</f>
        <v/>
      </c>
      <c r="AH3929" s="124" t="n"/>
      <c r="AI3929" s="124">
        <f>IF(C3929&lt;&gt;"",IF(M3929="ESM User",getInterfaceName($C3929),"NA"),"")</f>
        <v/>
      </c>
      <c r="AJ3929" s="116">
        <f>IF(Q3929&lt;&gt;"",DATE(YEAR(Q3929), MONTH(Q3929), DAY(Q3929)),"")</f>
        <v/>
      </c>
      <c r="AK3929" s="130">
        <f>IF(Q3929&lt;&gt;0,Q3929-N3929,TODAY()-N3929)</f>
        <v/>
      </c>
      <c r="AL3929" s="112">
        <f>IF(F3929="Re-assigned",0,IF(H3929="Closed",0,IF(H3929="Service Restored",0,IF(H3929="",0,1))))</f>
        <v/>
      </c>
      <c r="AM3929" s="124">
        <f>IF(AL3929=0,"",IF(AK3929&gt;20.99,"Aged","Non-Aged"))</f>
        <v/>
      </c>
      <c r="AN3929" s="112">
        <f>IF(Q3929&lt;&gt;"",MONTH(Q3929),"")</f>
        <v/>
      </c>
      <c r="AO3929" s="112">
        <f>IFERROR(VALUE(V3929),0)</f>
        <v/>
      </c>
    </row>
    <row customFormat="1" customHeight="1" ht="29.25" r="3930" s="112" spans="1:41">
      <c r="A3930" s="127" t="n"/>
      <c r="B3930" s="113" t="n"/>
      <c r="C3930" s="127" t="n"/>
      <c r="D3930" s="127" t="n"/>
      <c r="E3930" s="114">
        <f>IF(F3930 &lt;&gt; "",VLOOKUP(F3930,CategoryLookup,2,FALSE), "")</f>
        <v/>
      </c>
      <c r="F3930" s="126" t="n"/>
      <c r="G3930" s="127" t="n"/>
      <c r="H3930" s="127" t="n"/>
      <c r="I3930" s="127" t="n"/>
      <c r="J3930" s="127" t="n"/>
      <c r="K3930" s="127" t="n"/>
      <c r="L3930" s="127" t="n"/>
      <c r="M3930" s="127" t="n"/>
      <c r="N3930" s="120" t="n"/>
      <c r="O3930" s="120" t="n"/>
      <c r="P3930" s="120" t="n"/>
      <c r="Q3930" s="120" t="n"/>
      <c r="R3930" s="121" t="n"/>
      <c r="S3930" s="121" t="n"/>
      <c r="T3930" s="121" t="n"/>
      <c r="U3930" s="121" t="n"/>
      <c r="V3930" s="117">
        <f>IF(P3930="NA","NA",IF(P3930&lt;&gt;"",TEXT(P3930-N3930,"[h].mm"),""))</f>
        <v/>
      </c>
      <c r="W3930" s="118">
        <f>IF(AND(R3930="",S3930=""),"",R3930+S3930)</f>
        <v/>
      </c>
      <c r="X3930" s="116">
        <f>IF(O3930&lt;&gt;"",DATE(YEAR(O3930), MONTH(O3930), DAY(O3930)),"")</f>
        <v/>
      </c>
      <c r="Y3930" s="122" t="n"/>
      <c r="Z3930" s="123" t="n"/>
      <c r="AA3930" s="117">
        <f>IF(F3930="Re-assigned","NA",IF(W3930="","",IF(W3930&gt;=VLOOKUP(D3930,SLAMatrix,3,FALSE),"Yes",IF(W3930&lt;VLOOKUP(D3930,SLAMatrix,2,FALSE),"No","Internal"))))</f>
        <v/>
      </c>
      <c r="AB3930" s="123" t="n"/>
      <c r="AC3930" s="123" t="n"/>
      <c r="AD3930" s="119" t="n"/>
      <c r="AE3930" s="125" t="n"/>
      <c r="AF3930" s="124">
        <f>MONTH(O3930)</f>
        <v/>
      </c>
      <c r="AG3930" s="124">
        <f>VLOOKUP(IFERROR(MID(AE3930,1,(FIND(",",AE3930,1)-1)),AE3930),Facility_Region_Mapping,2,FALSE)</f>
        <v/>
      </c>
      <c r="AH3930" s="124" t="n"/>
      <c r="AI3930" s="124">
        <f>IF(C3930&lt;&gt;"",IF(M3930="ESM User",getInterfaceName($C3930),"NA"),"")</f>
        <v/>
      </c>
      <c r="AJ3930" s="116">
        <f>IF(Q3930&lt;&gt;"",DATE(YEAR(Q3930), MONTH(Q3930), DAY(Q3930)),"")</f>
        <v/>
      </c>
      <c r="AK3930" s="130">
        <f>IF(Q3930&lt;&gt;0,Q3930-N3930,TODAY()-N3930)</f>
        <v/>
      </c>
      <c r="AL3930" s="112">
        <f>IF(F3930="Re-assigned",0,IF(H3930="Closed",0,IF(H3930="Service Restored",0,IF(H3930="",0,1))))</f>
        <v/>
      </c>
      <c r="AM3930" s="124">
        <f>IF(AL3930=0,"",IF(AK3930&gt;20.99,"Aged","Non-Aged"))</f>
        <v/>
      </c>
      <c r="AN3930" s="112">
        <f>IF(Q3930&lt;&gt;"",MONTH(Q3930),"")</f>
        <v/>
      </c>
      <c r="AO3930" s="112">
        <f>IFERROR(VALUE(V3930),0)</f>
        <v/>
      </c>
    </row>
    <row customFormat="1" customHeight="1" ht="29.25" r="3931" s="112" spans="1:41">
      <c r="A3931" s="127" t="n"/>
      <c r="B3931" s="113" t="n"/>
      <c r="C3931" s="127" t="n"/>
      <c r="D3931" s="127" t="n"/>
      <c r="E3931" s="114">
        <f>IF(F3931 &lt;&gt; "",VLOOKUP(F3931,CategoryLookup,2,FALSE), "")</f>
        <v/>
      </c>
      <c r="F3931" s="126" t="n"/>
      <c r="G3931" s="127" t="n"/>
      <c r="H3931" s="127" t="n"/>
      <c r="I3931" s="127" t="n"/>
      <c r="J3931" s="127" t="n"/>
      <c r="K3931" s="127" t="n"/>
      <c r="L3931" s="127" t="n"/>
      <c r="M3931" s="127" t="n"/>
      <c r="N3931" s="120" t="n"/>
      <c r="O3931" s="120" t="n"/>
      <c r="P3931" s="120" t="n"/>
      <c r="Q3931" s="120" t="n"/>
      <c r="R3931" s="121" t="n"/>
      <c r="S3931" s="121" t="n"/>
      <c r="T3931" s="121" t="n"/>
      <c r="U3931" s="121" t="n"/>
      <c r="V3931" s="117">
        <f>IF(P3931="NA","NA",IF(P3931&lt;&gt;"",TEXT(P3931-N3931,"[h].mm"),""))</f>
        <v/>
      </c>
      <c r="W3931" s="118">
        <f>IF(AND(R3931="",S3931=""),"",R3931+S3931)</f>
        <v/>
      </c>
      <c r="X3931" s="116">
        <f>IF(O3931&lt;&gt;"",DATE(YEAR(O3931), MONTH(O3931), DAY(O3931)),"")</f>
        <v/>
      </c>
      <c r="Y3931" s="122" t="n"/>
      <c r="Z3931" s="123" t="n"/>
      <c r="AA3931" s="117">
        <f>IF(F3931="Re-assigned","NA",IF(W3931="","",IF(W3931&gt;=VLOOKUP(D3931,SLAMatrix,3,FALSE),"Yes",IF(W3931&lt;VLOOKUP(D3931,SLAMatrix,2,FALSE),"No","Internal"))))</f>
        <v/>
      </c>
      <c r="AB3931" s="123" t="n"/>
      <c r="AC3931" s="123" t="n"/>
      <c r="AD3931" s="119" t="n"/>
      <c r="AE3931" s="125" t="n"/>
      <c r="AF3931" s="124">
        <f>MONTH(O3931)</f>
        <v/>
      </c>
      <c r="AG3931" s="124">
        <f>VLOOKUP(IFERROR(MID(AE3931,1,(FIND(",",AE3931,1)-1)),AE3931),Facility_Region_Mapping,2,FALSE)</f>
        <v/>
      </c>
      <c r="AH3931" s="124" t="n"/>
      <c r="AI3931" s="124">
        <f>IF(C3931&lt;&gt;"",IF(M3931="ESM User",getInterfaceName($C3931),"NA"),"")</f>
        <v/>
      </c>
      <c r="AJ3931" s="116">
        <f>IF(Q3931&lt;&gt;"",DATE(YEAR(Q3931), MONTH(Q3931), DAY(Q3931)),"")</f>
        <v/>
      </c>
      <c r="AK3931" s="130">
        <f>IF(Q3931&lt;&gt;0,Q3931-N3931,TODAY()-N3931)</f>
        <v/>
      </c>
      <c r="AL3931" s="112">
        <f>IF(F3931="Re-assigned",0,IF(H3931="Closed",0,IF(H3931="Service Restored",0,IF(H3931="",0,1))))</f>
        <v/>
      </c>
      <c r="AM3931" s="124">
        <f>IF(AL3931=0,"",IF(AK3931&gt;20.99,"Aged","Non-Aged"))</f>
        <v/>
      </c>
      <c r="AN3931" s="112">
        <f>IF(Q3931&lt;&gt;"",MONTH(Q3931),"")</f>
        <v/>
      </c>
      <c r="AO3931" s="112">
        <f>IFERROR(VALUE(V3931),0)</f>
        <v/>
      </c>
    </row>
    <row customFormat="1" customHeight="1" ht="29.25" r="3932" s="112" spans="1:41">
      <c r="A3932" s="127" t="n"/>
      <c r="B3932" s="113" t="n"/>
      <c r="C3932" s="127" t="n"/>
      <c r="D3932" s="127" t="n"/>
      <c r="E3932" s="114">
        <f>IF(F3932 &lt;&gt; "",VLOOKUP(F3932,CategoryLookup,2,FALSE), "")</f>
        <v/>
      </c>
      <c r="F3932" s="126" t="n"/>
      <c r="G3932" s="127" t="n"/>
      <c r="H3932" s="127" t="n"/>
      <c r="I3932" s="127" t="n"/>
      <c r="J3932" s="127" t="n"/>
      <c r="K3932" s="127" t="n"/>
      <c r="L3932" s="127" t="n"/>
      <c r="M3932" s="127" t="n"/>
      <c r="N3932" s="120" t="n"/>
      <c r="O3932" s="120" t="n"/>
      <c r="P3932" s="120" t="n"/>
      <c r="Q3932" s="120" t="n"/>
      <c r="R3932" s="121" t="n"/>
      <c r="S3932" s="121" t="n"/>
      <c r="T3932" s="121" t="n"/>
      <c r="U3932" s="121" t="n"/>
      <c r="V3932" s="117">
        <f>IF(P3932="NA","NA",IF(P3932&lt;&gt;"",TEXT(P3932-N3932,"[h].mm"),""))</f>
        <v/>
      </c>
      <c r="W3932" s="118">
        <f>IF(AND(R3932="",S3932=""),"",R3932+S3932)</f>
        <v/>
      </c>
      <c r="X3932" s="116">
        <f>IF(O3932&lt;&gt;"",DATE(YEAR(O3932), MONTH(O3932), DAY(O3932)),"")</f>
        <v/>
      </c>
      <c r="Y3932" s="122" t="n"/>
      <c r="Z3932" s="123" t="n"/>
      <c r="AA3932" s="117">
        <f>IF(F3932="Re-assigned","NA",IF(W3932="","",IF(W3932&gt;=VLOOKUP(D3932,SLAMatrix,3,FALSE),"Yes",IF(W3932&lt;VLOOKUP(D3932,SLAMatrix,2,FALSE),"No","Internal"))))</f>
        <v/>
      </c>
      <c r="AB3932" s="123" t="n"/>
      <c r="AC3932" s="123" t="n"/>
      <c r="AD3932" s="119" t="n"/>
      <c r="AE3932" s="125" t="n"/>
      <c r="AF3932" s="124">
        <f>MONTH(O3932)</f>
        <v/>
      </c>
      <c r="AG3932" s="124">
        <f>VLOOKUP(IFERROR(MID(AE3932,1,(FIND(",",AE3932,1)-1)),AE3932),Facility_Region_Mapping,2,FALSE)</f>
        <v/>
      </c>
      <c r="AH3932" s="124" t="n"/>
      <c r="AI3932" s="124">
        <f>IF(C3932&lt;&gt;"",IF(M3932="ESM User",getInterfaceName($C3932),"NA"),"")</f>
        <v/>
      </c>
      <c r="AJ3932" s="116">
        <f>IF(Q3932&lt;&gt;"",DATE(YEAR(Q3932), MONTH(Q3932), DAY(Q3932)),"")</f>
        <v/>
      </c>
      <c r="AK3932" s="130">
        <f>IF(Q3932&lt;&gt;0,Q3932-N3932,TODAY()-N3932)</f>
        <v/>
      </c>
      <c r="AL3932" s="112">
        <f>IF(F3932="Re-assigned",0,IF(H3932="Closed",0,IF(H3932="Service Restored",0,IF(H3932="",0,1))))</f>
        <v/>
      </c>
      <c r="AM3932" s="124">
        <f>IF(AL3932=0,"",IF(AK3932&gt;20.99,"Aged","Non-Aged"))</f>
        <v/>
      </c>
      <c r="AN3932" s="112">
        <f>IF(Q3932&lt;&gt;"",MONTH(Q3932),"")</f>
        <v/>
      </c>
      <c r="AO3932" s="112">
        <f>IFERROR(VALUE(V3932),0)</f>
        <v/>
      </c>
    </row>
    <row customFormat="1" customHeight="1" ht="29.25" r="3933" s="112" spans="1:41">
      <c r="A3933" s="127" t="n"/>
      <c r="B3933" s="113" t="n"/>
      <c r="C3933" s="127" t="n"/>
      <c r="D3933" s="127" t="n"/>
      <c r="E3933" s="114">
        <f>IF(F3933 &lt;&gt; "",VLOOKUP(F3933,CategoryLookup,2,FALSE), "")</f>
        <v/>
      </c>
      <c r="F3933" s="126" t="n"/>
      <c r="G3933" s="127" t="n"/>
      <c r="H3933" s="127" t="n"/>
      <c r="I3933" s="127" t="n"/>
      <c r="J3933" s="127" t="n"/>
      <c r="K3933" s="127" t="n"/>
      <c r="L3933" s="127" t="n"/>
      <c r="M3933" s="127" t="n"/>
      <c r="N3933" s="120" t="n"/>
      <c r="O3933" s="120" t="n"/>
      <c r="P3933" s="120" t="n"/>
      <c r="Q3933" s="120" t="n"/>
      <c r="R3933" s="121" t="n"/>
      <c r="S3933" s="121" t="n"/>
      <c r="T3933" s="121" t="n"/>
      <c r="U3933" s="121" t="n"/>
      <c r="V3933" s="117">
        <f>IF(P3933="NA","NA",IF(P3933&lt;&gt;"",TEXT(P3933-N3933,"[h].mm"),""))</f>
        <v/>
      </c>
      <c r="W3933" s="118">
        <f>IF(AND(R3933="",S3933=""),"",R3933+S3933)</f>
        <v/>
      </c>
      <c r="X3933" s="116">
        <f>IF(O3933&lt;&gt;"",DATE(YEAR(O3933), MONTH(O3933), DAY(O3933)),"")</f>
        <v/>
      </c>
      <c r="Y3933" s="122" t="n"/>
      <c r="Z3933" s="123" t="n"/>
      <c r="AA3933" s="117">
        <f>IF(F3933="Re-assigned","NA",IF(W3933="","",IF(W3933&gt;=VLOOKUP(D3933,SLAMatrix,3,FALSE),"Yes",IF(W3933&lt;VLOOKUP(D3933,SLAMatrix,2,FALSE),"No","Internal"))))</f>
        <v/>
      </c>
      <c r="AB3933" s="123" t="n"/>
      <c r="AC3933" s="123" t="n"/>
      <c r="AD3933" s="119" t="n"/>
      <c r="AE3933" s="125" t="n"/>
      <c r="AF3933" s="124">
        <f>MONTH(O3933)</f>
        <v/>
      </c>
      <c r="AG3933" s="124">
        <f>VLOOKUP(IFERROR(MID(AE3933,1,(FIND(",",AE3933,1)-1)),AE3933),Facility_Region_Mapping,2,FALSE)</f>
        <v/>
      </c>
      <c r="AH3933" s="124" t="n"/>
      <c r="AI3933" s="124">
        <f>IF(C3933&lt;&gt;"",IF(M3933="ESM User",getInterfaceName($C3933),"NA"),"")</f>
        <v/>
      </c>
      <c r="AJ3933" s="116">
        <f>IF(Q3933&lt;&gt;"",DATE(YEAR(Q3933), MONTH(Q3933), DAY(Q3933)),"")</f>
        <v/>
      </c>
      <c r="AK3933" s="130">
        <f>IF(Q3933&lt;&gt;0,Q3933-N3933,TODAY()-N3933)</f>
        <v/>
      </c>
      <c r="AL3933" s="112">
        <f>IF(F3933="Re-assigned",0,IF(H3933="Closed",0,IF(H3933="Service Restored",0,IF(H3933="",0,1))))</f>
        <v/>
      </c>
      <c r="AM3933" s="124">
        <f>IF(AL3933=0,"",IF(AK3933&gt;20.99,"Aged","Non-Aged"))</f>
        <v/>
      </c>
      <c r="AN3933" s="112">
        <f>IF(Q3933&lt;&gt;"",MONTH(Q3933),"")</f>
        <v/>
      </c>
      <c r="AO3933" s="112">
        <f>IFERROR(VALUE(V3933),0)</f>
        <v/>
      </c>
    </row>
    <row customFormat="1" customHeight="1" ht="29.25" r="3934" s="112" spans="1:41">
      <c r="A3934" s="127" t="n"/>
      <c r="B3934" s="113" t="n"/>
      <c r="C3934" s="127" t="n"/>
      <c r="D3934" s="127" t="n"/>
      <c r="E3934" s="114">
        <f>IF(F3934 &lt;&gt; "",VLOOKUP(F3934,CategoryLookup,2,FALSE), "")</f>
        <v/>
      </c>
      <c r="F3934" s="126" t="n"/>
      <c r="G3934" s="127" t="n"/>
      <c r="H3934" s="127" t="n"/>
      <c r="I3934" s="127" t="n"/>
      <c r="J3934" s="127" t="n"/>
      <c r="K3934" s="127" t="n"/>
      <c r="L3934" s="127" t="n"/>
      <c r="M3934" s="127" t="n"/>
      <c r="N3934" s="120" t="n"/>
      <c r="O3934" s="120" t="n"/>
      <c r="P3934" s="120" t="n"/>
      <c r="Q3934" s="120" t="n"/>
      <c r="R3934" s="121" t="n"/>
      <c r="S3934" s="121" t="n"/>
      <c r="T3934" s="121" t="n"/>
      <c r="U3934" s="121" t="n"/>
      <c r="V3934" s="117">
        <f>IF(P3934="NA","NA",IF(P3934&lt;&gt;"",TEXT(P3934-N3934,"[h].mm"),""))</f>
        <v/>
      </c>
      <c r="W3934" s="118">
        <f>IF(AND(R3934="",S3934=""),"",R3934+S3934)</f>
        <v/>
      </c>
      <c r="X3934" s="116">
        <f>IF(O3934&lt;&gt;"",DATE(YEAR(O3934), MONTH(O3934), DAY(O3934)),"")</f>
        <v/>
      </c>
      <c r="Y3934" s="122" t="n"/>
      <c r="Z3934" s="123" t="n"/>
      <c r="AA3934" s="117">
        <f>IF(F3934="Re-assigned","NA",IF(W3934="","",IF(W3934&gt;=VLOOKUP(D3934,SLAMatrix,3,FALSE),"Yes",IF(W3934&lt;VLOOKUP(D3934,SLAMatrix,2,FALSE),"No","Internal"))))</f>
        <v/>
      </c>
      <c r="AB3934" s="123" t="n"/>
      <c r="AC3934" s="123" t="n"/>
      <c r="AD3934" s="119" t="n"/>
      <c r="AE3934" s="125" t="n"/>
      <c r="AF3934" s="124">
        <f>MONTH(O3934)</f>
        <v/>
      </c>
      <c r="AG3934" s="124">
        <f>VLOOKUP(IFERROR(MID(AE3934,1,(FIND(",",AE3934,1)-1)),AE3934),Facility_Region_Mapping,2,FALSE)</f>
        <v/>
      </c>
      <c r="AH3934" s="124" t="n"/>
      <c r="AI3934" s="124">
        <f>IF(C3934&lt;&gt;"",IF(M3934="ESM User",getInterfaceName($C3934),"NA"),"")</f>
        <v/>
      </c>
      <c r="AJ3934" s="116">
        <f>IF(Q3934&lt;&gt;"",DATE(YEAR(Q3934), MONTH(Q3934), DAY(Q3934)),"")</f>
        <v/>
      </c>
      <c r="AK3934" s="130">
        <f>IF(Q3934&lt;&gt;0,Q3934-N3934,TODAY()-N3934)</f>
        <v/>
      </c>
      <c r="AL3934" s="112">
        <f>IF(F3934="Re-assigned",0,IF(H3934="Closed",0,IF(H3934="Service Restored",0,IF(H3934="",0,1))))</f>
        <v/>
      </c>
      <c r="AM3934" s="124">
        <f>IF(AL3934=0,"",IF(AK3934&gt;20.99,"Aged","Non-Aged"))</f>
        <v/>
      </c>
      <c r="AN3934" s="112">
        <f>IF(Q3934&lt;&gt;"",MONTH(Q3934),"")</f>
        <v/>
      </c>
      <c r="AO3934" s="112">
        <f>IFERROR(VALUE(V3934),0)</f>
        <v/>
      </c>
    </row>
    <row customFormat="1" customHeight="1" ht="29.25" r="3935" s="112" spans="1:41">
      <c r="A3935" s="127" t="n"/>
      <c r="B3935" s="113" t="n"/>
      <c r="C3935" s="127" t="n"/>
      <c r="D3935" s="127" t="n"/>
      <c r="E3935" s="114">
        <f>IF(F3935 &lt;&gt; "",VLOOKUP(F3935,CategoryLookup,2,FALSE), "")</f>
        <v/>
      </c>
      <c r="F3935" s="126" t="n"/>
      <c r="G3935" s="127" t="n"/>
      <c r="H3935" s="127" t="n"/>
      <c r="I3935" s="127" t="n"/>
      <c r="J3935" s="127" t="n"/>
      <c r="K3935" s="127" t="n"/>
      <c r="L3935" s="127" t="n"/>
      <c r="M3935" s="127" t="n"/>
      <c r="N3935" s="120" t="n"/>
      <c r="O3935" s="120" t="n"/>
      <c r="P3935" s="120" t="n"/>
      <c r="Q3935" s="120" t="n"/>
      <c r="R3935" s="121" t="n"/>
      <c r="S3935" s="121" t="n"/>
      <c r="T3935" s="121" t="n"/>
      <c r="U3935" s="121" t="n"/>
      <c r="V3935" s="117">
        <f>IF(P3935="NA","NA",IF(P3935&lt;&gt;"",TEXT(P3935-N3935,"[h].mm"),""))</f>
        <v/>
      </c>
      <c r="W3935" s="118">
        <f>IF(AND(R3935="",S3935=""),"",R3935+S3935)</f>
        <v/>
      </c>
      <c r="X3935" s="116">
        <f>IF(O3935&lt;&gt;"",DATE(YEAR(O3935), MONTH(O3935), DAY(O3935)),"")</f>
        <v/>
      </c>
      <c r="Y3935" s="122" t="n"/>
      <c r="Z3935" s="123" t="n"/>
      <c r="AA3935" s="117">
        <f>IF(F3935="Re-assigned","NA",IF(W3935="","",IF(W3935&gt;=VLOOKUP(D3935,SLAMatrix,3,FALSE),"Yes",IF(W3935&lt;VLOOKUP(D3935,SLAMatrix,2,FALSE),"No","Internal"))))</f>
        <v/>
      </c>
      <c r="AB3935" s="123" t="n"/>
      <c r="AC3935" s="123" t="n"/>
      <c r="AD3935" s="119" t="n"/>
      <c r="AE3935" s="125" t="n"/>
      <c r="AF3935" s="124">
        <f>MONTH(O3935)</f>
        <v/>
      </c>
      <c r="AG3935" s="124">
        <f>VLOOKUP(IFERROR(MID(AE3935,1,(FIND(",",AE3935,1)-1)),AE3935),Facility_Region_Mapping,2,FALSE)</f>
        <v/>
      </c>
      <c r="AH3935" s="124" t="n"/>
      <c r="AI3935" s="124">
        <f>IF(C3935&lt;&gt;"",IF(M3935="ESM User",getInterfaceName($C3935),"NA"),"")</f>
        <v/>
      </c>
      <c r="AJ3935" s="116">
        <f>IF(Q3935&lt;&gt;"",DATE(YEAR(Q3935), MONTH(Q3935), DAY(Q3935)),"")</f>
        <v/>
      </c>
      <c r="AK3935" s="130">
        <f>IF(Q3935&lt;&gt;0,Q3935-N3935,TODAY()-N3935)</f>
        <v/>
      </c>
      <c r="AL3935" s="112">
        <f>IF(F3935="Re-assigned",0,IF(H3935="Closed",0,IF(H3935="Service Restored",0,IF(H3935="",0,1))))</f>
        <v/>
      </c>
      <c r="AM3935" s="124">
        <f>IF(AL3935=0,"",IF(AK3935&gt;20.99,"Aged","Non-Aged"))</f>
        <v/>
      </c>
      <c r="AN3935" s="112">
        <f>IF(Q3935&lt;&gt;"",MONTH(Q3935),"")</f>
        <v/>
      </c>
      <c r="AO3935" s="112">
        <f>IFERROR(VALUE(V3935),0)</f>
        <v/>
      </c>
    </row>
    <row customFormat="1" customHeight="1" ht="29.25" r="3936" s="112" spans="1:41">
      <c r="A3936" s="127" t="n"/>
      <c r="B3936" s="113" t="n"/>
      <c r="C3936" s="127" t="n"/>
      <c r="D3936" s="127" t="n"/>
      <c r="E3936" s="114">
        <f>IF(F3936 &lt;&gt; "",VLOOKUP(F3936,CategoryLookup,2,FALSE), "")</f>
        <v/>
      </c>
      <c r="F3936" s="126" t="n"/>
      <c r="G3936" s="127" t="n"/>
      <c r="H3936" s="127" t="n"/>
      <c r="I3936" s="127" t="n"/>
      <c r="J3936" s="127" t="n"/>
      <c r="K3936" s="127" t="n"/>
      <c r="L3936" s="127" t="n"/>
      <c r="M3936" s="127" t="n"/>
      <c r="N3936" s="120" t="n"/>
      <c r="O3936" s="120" t="n"/>
      <c r="P3936" s="120" t="n"/>
      <c r="Q3936" s="120" t="n"/>
      <c r="R3936" s="121" t="n"/>
      <c r="S3936" s="121" t="n"/>
      <c r="T3936" s="121" t="n"/>
      <c r="U3936" s="121" t="n"/>
      <c r="V3936" s="117">
        <f>IF(P3936="NA","NA",IF(P3936&lt;&gt;"",TEXT(P3936-N3936,"[h].mm"),""))</f>
        <v/>
      </c>
      <c r="W3936" s="118">
        <f>IF(AND(R3936="",S3936=""),"",R3936+S3936)</f>
        <v/>
      </c>
      <c r="X3936" s="116">
        <f>IF(O3936&lt;&gt;"",DATE(YEAR(O3936), MONTH(O3936), DAY(O3936)),"")</f>
        <v/>
      </c>
      <c r="Y3936" s="122" t="n"/>
      <c r="Z3936" s="123" t="n"/>
      <c r="AA3936" s="117">
        <f>IF(F3936="Re-assigned","NA",IF(W3936="","",IF(W3936&gt;=VLOOKUP(D3936,SLAMatrix,3,FALSE),"Yes",IF(W3936&lt;VLOOKUP(D3936,SLAMatrix,2,FALSE),"No","Internal"))))</f>
        <v/>
      </c>
      <c r="AB3936" s="123" t="n"/>
      <c r="AC3936" s="123" t="n"/>
      <c r="AD3936" s="119" t="n"/>
      <c r="AE3936" s="125" t="n"/>
      <c r="AF3936" s="124">
        <f>MONTH(O3936)</f>
        <v/>
      </c>
      <c r="AG3936" s="124">
        <f>VLOOKUP(IFERROR(MID(AE3936,1,(FIND(",",AE3936,1)-1)),AE3936),Facility_Region_Mapping,2,FALSE)</f>
        <v/>
      </c>
      <c r="AH3936" s="124" t="n"/>
      <c r="AI3936" s="124">
        <f>IF(C3936&lt;&gt;"",IF(M3936="ESM User",getInterfaceName($C3936),"NA"),"")</f>
        <v/>
      </c>
      <c r="AJ3936" s="116">
        <f>IF(Q3936&lt;&gt;"",DATE(YEAR(Q3936), MONTH(Q3936), DAY(Q3936)),"")</f>
        <v/>
      </c>
      <c r="AK3936" s="130">
        <f>IF(Q3936&lt;&gt;0,Q3936-N3936,TODAY()-N3936)</f>
        <v/>
      </c>
      <c r="AL3936" s="112">
        <f>IF(F3936="Re-assigned",0,IF(H3936="Closed",0,IF(H3936="Service Restored",0,IF(H3936="",0,1))))</f>
        <v/>
      </c>
      <c r="AM3936" s="124">
        <f>IF(AL3936=0,"",IF(AK3936&gt;20.99,"Aged","Non-Aged"))</f>
        <v/>
      </c>
      <c r="AN3936" s="112">
        <f>IF(Q3936&lt;&gt;"",MONTH(Q3936),"")</f>
        <v/>
      </c>
      <c r="AO3936" s="112">
        <f>IFERROR(VALUE(V3936),0)</f>
        <v/>
      </c>
    </row>
    <row customFormat="1" customHeight="1" ht="29.25" r="3937" s="112" spans="1:41">
      <c r="A3937" s="127" t="n"/>
      <c r="B3937" s="113" t="n"/>
      <c r="C3937" s="127" t="n"/>
      <c r="D3937" s="127" t="n"/>
      <c r="E3937" s="114">
        <f>IF(F3937 &lt;&gt; "",VLOOKUP(F3937,CategoryLookup,2,FALSE), "")</f>
        <v/>
      </c>
      <c r="F3937" s="126" t="n"/>
      <c r="G3937" s="127" t="n"/>
      <c r="H3937" s="127" t="n"/>
      <c r="I3937" s="127" t="n"/>
      <c r="J3937" s="127" t="n"/>
      <c r="K3937" s="127" t="n"/>
      <c r="L3937" s="127" t="n"/>
      <c r="M3937" s="127" t="n"/>
      <c r="N3937" s="120" t="n"/>
      <c r="O3937" s="120" t="n"/>
      <c r="P3937" s="120" t="n"/>
      <c r="Q3937" s="120" t="n"/>
      <c r="R3937" s="121" t="n"/>
      <c r="S3937" s="121" t="n"/>
      <c r="T3937" s="121" t="n"/>
      <c r="U3937" s="121" t="n"/>
      <c r="V3937" s="117">
        <f>IF(P3937="NA","NA",IF(P3937&lt;&gt;"",TEXT(P3937-N3937,"[h].mm"),""))</f>
        <v/>
      </c>
      <c r="W3937" s="118">
        <f>IF(AND(R3937="",S3937=""),"",R3937+S3937)</f>
        <v/>
      </c>
      <c r="X3937" s="116">
        <f>IF(O3937&lt;&gt;"",DATE(YEAR(O3937), MONTH(O3937), DAY(O3937)),"")</f>
        <v/>
      </c>
      <c r="Y3937" s="122" t="n"/>
      <c r="Z3937" s="123" t="n"/>
      <c r="AA3937" s="117">
        <f>IF(F3937="Re-assigned","NA",IF(W3937="","",IF(W3937&gt;=VLOOKUP(D3937,SLAMatrix,3,FALSE),"Yes",IF(W3937&lt;VLOOKUP(D3937,SLAMatrix,2,FALSE),"No","Internal"))))</f>
        <v/>
      </c>
      <c r="AB3937" s="123" t="n"/>
      <c r="AC3937" s="123" t="n"/>
      <c r="AD3937" s="119" t="n"/>
      <c r="AE3937" s="125" t="n"/>
      <c r="AF3937" s="124">
        <f>MONTH(O3937)</f>
        <v/>
      </c>
      <c r="AG3937" s="124">
        <f>VLOOKUP(IFERROR(MID(AE3937,1,(FIND(",",AE3937,1)-1)),AE3937),Facility_Region_Mapping,2,FALSE)</f>
        <v/>
      </c>
      <c r="AH3937" s="124" t="n"/>
      <c r="AI3937" s="124">
        <f>IF(C3937&lt;&gt;"",IF(M3937="ESM User",getInterfaceName($C3937),"NA"),"")</f>
        <v/>
      </c>
      <c r="AJ3937" s="116">
        <f>IF(Q3937&lt;&gt;"",DATE(YEAR(Q3937), MONTH(Q3937), DAY(Q3937)),"")</f>
        <v/>
      </c>
      <c r="AK3937" s="130">
        <f>IF(Q3937&lt;&gt;0,Q3937-N3937,TODAY()-N3937)</f>
        <v/>
      </c>
      <c r="AL3937" s="112">
        <f>IF(F3937="Re-assigned",0,IF(H3937="Closed",0,IF(H3937="Service Restored",0,IF(H3937="",0,1))))</f>
        <v/>
      </c>
      <c r="AM3937" s="124">
        <f>IF(AL3937=0,"",IF(AK3937&gt;20.99,"Aged","Non-Aged"))</f>
        <v/>
      </c>
      <c r="AN3937" s="112">
        <f>IF(Q3937&lt;&gt;"",MONTH(Q3937),"")</f>
        <v/>
      </c>
      <c r="AO3937" s="112">
        <f>IFERROR(VALUE(V3937),0)</f>
        <v/>
      </c>
    </row>
    <row customFormat="1" customHeight="1" ht="29.25" r="3938" s="112" spans="1:41">
      <c r="A3938" s="127" t="n"/>
      <c r="B3938" s="113" t="n"/>
      <c r="C3938" s="127" t="n"/>
      <c r="D3938" s="127" t="n"/>
      <c r="E3938" s="114">
        <f>IF(F3938 &lt;&gt; "",VLOOKUP(F3938,CategoryLookup,2,FALSE), "")</f>
        <v/>
      </c>
      <c r="F3938" s="126" t="n"/>
      <c r="G3938" s="127" t="n"/>
      <c r="H3938" s="127" t="n"/>
      <c r="I3938" s="127" t="n"/>
      <c r="J3938" s="127" t="n"/>
      <c r="K3938" s="127" t="n"/>
      <c r="L3938" s="127" t="n"/>
      <c r="M3938" s="127" t="n"/>
      <c r="N3938" s="120" t="n"/>
      <c r="O3938" s="120" t="n"/>
      <c r="P3938" s="120" t="n"/>
      <c r="Q3938" s="120" t="n"/>
      <c r="R3938" s="121" t="n"/>
      <c r="S3938" s="121" t="n"/>
      <c r="T3938" s="121" t="n"/>
      <c r="U3938" s="121" t="n"/>
      <c r="V3938" s="117">
        <f>IF(P3938="NA","NA",IF(P3938&lt;&gt;"",TEXT(P3938-N3938,"[h].mm"),""))</f>
        <v/>
      </c>
      <c r="W3938" s="118">
        <f>IF(AND(R3938="",S3938=""),"",R3938+S3938)</f>
        <v/>
      </c>
      <c r="X3938" s="116">
        <f>IF(O3938&lt;&gt;"",DATE(YEAR(O3938), MONTH(O3938), DAY(O3938)),"")</f>
        <v/>
      </c>
      <c r="Y3938" s="122" t="n"/>
      <c r="Z3938" s="123" t="n"/>
      <c r="AA3938" s="117">
        <f>IF(F3938="Re-assigned","NA",IF(W3938="","",IF(W3938&gt;=VLOOKUP(D3938,SLAMatrix,3,FALSE),"Yes",IF(W3938&lt;VLOOKUP(D3938,SLAMatrix,2,FALSE),"No","Internal"))))</f>
        <v/>
      </c>
      <c r="AB3938" s="123" t="n"/>
      <c r="AC3938" s="123" t="n"/>
      <c r="AD3938" s="119" t="n"/>
      <c r="AE3938" s="125" t="n"/>
      <c r="AF3938" s="124">
        <f>MONTH(O3938)</f>
        <v/>
      </c>
      <c r="AG3938" s="124">
        <f>VLOOKUP(IFERROR(MID(AE3938,1,(FIND(",",AE3938,1)-1)),AE3938),Facility_Region_Mapping,2,FALSE)</f>
        <v/>
      </c>
      <c r="AH3938" s="124" t="n"/>
      <c r="AI3938" s="124">
        <f>IF(C3938&lt;&gt;"",IF(M3938="ESM User",getInterfaceName($C3938),"NA"),"")</f>
        <v/>
      </c>
      <c r="AJ3938" s="116">
        <f>IF(Q3938&lt;&gt;"",DATE(YEAR(Q3938), MONTH(Q3938), DAY(Q3938)),"")</f>
        <v/>
      </c>
      <c r="AK3938" s="130">
        <f>IF(Q3938&lt;&gt;0,Q3938-N3938,TODAY()-N3938)</f>
        <v/>
      </c>
      <c r="AL3938" s="112">
        <f>IF(F3938="Re-assigned",0,IF(H3938="Closed",0,IF(H3938="Service Restored",0,IF(H3938="",0,1))))</f>
        <v/>
      </c>
      <c r="AM3938" s="124">
        <f>IF(AL3938=0,"",IF(AK3938&gt;20.99,"Aged","Non-Aged"))</f>
        <v/>
      </c>
      <c r="AN3938" s="112">
        <f>IF(Q3938&lt;&gt;"",MONTH(Q3938),"")</f>
        <v/>
      </c>
      <c r="AO3938" s="112">
        <f>IFERROR(VALUE(V3938),0)</f>
        <v/>
      </c>
    </row>
    <row customFormat="1" customHeight="1" ht="29.25" r="3939" s="112" spans="1:41">
      <c r="A3939" s="127" t="n"/>
      <c r="B3939" s="113" t="n"/>
      <c r="C3939" s="127" t="n"/>
      <c r="D3939" s="127" t="n"/>
      <c r="E3939" s="114">
        <f>IF(F3939 &lt;&gt; "",VLOOKUP(F3939,CategoryLookup,2,FALSE), "")</f>
        <v/>
      </c>
      <c r="F3939" s="126" t="n"/>
      <c r="G3939" s="127" t="n"/>
      <c r="H3939" s="127" t="n"/>
      <c r="I3939" s="127" t="n"/>
      <c r="J3939" s="127" t="n"/>
      <c r="K3939" s="127" t="n"/>
      <c r="L3939" s="127" t="n"/>
      <c r="M3939" s="127" t="n"/>
      <c r="N3939" s="120" t="n"/>
      <c r="O3939" s="120" t="n"/>
      <c r="P3939" s="120" t="n"/>
      <c r="Q3939" s="120" t="n"/>
      <c r="R3939" s="121" t="n"/>
      <c r="S3939" s="121" t="n"/>
      <c r="T3939" s="121" t="n"/>
      <c r="U3939" s="121" t="n"/>
      <c r="V3939" s="117">
        <f>IF(P3939="NA","NA",IF(P3939&lt;&gt;"",TEXT(P3939-N3939,"[h].mm"),""))</f>
        <v/>
      </c>
      <c r="W3939" s="118">
        <f>IF(AND(R3939="",S3939=""),"",R3939+S3939)</f>
        <v/>
      </c>
      <c r="X3939" s="116">
        <f>IF(O3939&lt;&gt;"",DATE(YEAR(O3939), MONTH(O3939), DAY(O3939)),"")</f>
        <v/>
      </c>
      <c r="Y3939" s="122" t="n"/>
      <c r="Z3939" s="123" t="n"/>
      <c r="AA3939" s="117">
        <f>IF(F3939="Re-assigned","NA",IF(W3939="","",IF(W3939&gt;=VLOOKUP(D3939,SLAMatrix,3,FALSE),"Yes",IF(W3939&lt;VLOOKUP(D3939,SLAMatrix,2,FALSE),"No","Internal"))))</f>
        <v/>
      </c>
      <c r="AB3939" s="123" t="n"/>
      <c r="AC3939" s="123" t="n"/>
      <c r="AD3939" s="119" t="n"/>
      <c r="AE3939" s="125" t="n"/>
      <c r="AF3939" s="124">
        <f>MONTH(O3939)</f>
        <v/>
      </c>
      <c r="AG3939" s="124">
        <f>VLOOKUP(IFERROR(MID(AE3939,1,(FIND(",",AE3939,1)-1)),AE3939),Facility_Region_Mapping,2,FALSE)</f>
        <v/>
      </c>
      <c r="AH3939" s="124" t="n"/>
      <c r="AI3939" s="124">
        <f>IF(C3939&lt;&gt;"",IF(M3939="ESM User",getInterfaceName($C3939),"NA"),"")</f>
        <v/>
      </c>
      <c r="AJ3939" s="116">
        <f>IF(Q3939&lt;&gt;"",DATE(YEAR(Q3939), MONTH(Q3939), DAY(Q3939)),"")</f>
        <v/>
      </c>
      <c r="AK3939" s="130">
        <f>IF(Q3939&lt;&gt;0,Q3939-N3939,TODAY()-N3939)</f>
        <v/>
      </c>
      <c r="AL3939" s="112">
        <f>IF(F3939="Re-assigned",0,IF(H3939="Closed",0,IF(H3939="Service Restored",0,IF(H3939="",0,1))))</f>
        <v/>
      </c>
      <c r="AM3939" s="124">
        <f>IF(AL3939=0,"",IF(AK3939&gt;20.99,"Aged","Non-Aged"))</f>
        <v/>
      </c>
      <c r="AN3939" s="112">
        <f>IF(Q3939&lt;&gt;"",MONTH(Q3939),"")</f>
        <v/>
      </c>
      <c r="AO3939" s="112">
        <f>IFERROR(VALUE(V3939),0)</f>
        <v/>
      </c>
    </row>
    <row customFormat="1" customHeight="1" ht="29.25" r="3940" s="112" spans="1:41">
      <c r="A3940" s="127" t="n"/>
      <c r="B3940" s="113" t="n"/>
      <c r="C3940" s="127" t="n"/>
      <c r="D3940" s="127" t="n"/>
      <c r="E3940" s="114">
        <f>IF(F3940 &lt;&gt; "",VLOOKUP(F3940,CategoryLookup,2,FALSE), "")</f>
        <v/>
      </c>
      <c r="F3940" s="126" t="n"/>
      <c r="G3940" s="127" t="n"/>
      <c r="H3940" s="127" t="n"/>
      <c r="I3940" s="127" t="n"/>
      <c r="J3940" s="127" t="n"/>
      <c r="K3940" s="127" t="n"/>
      <c r="L3940" s="127" t="n"/>
      <c r="M3940" s="127" t="n"/>
      <c r="N3940" s="120" t="n"/>
      <c r="O3940" s="120" t="n"/>
      <c r="P3940" s="120" t="n"/>
      <c r="Q3940" s="120" t="n"/>
      <c r="R3940" s="121" t="n"/>
      <c r="S3940" s="121" t="n"/>
      <c r="T3940" s="121" t="n"/>
      <c r="U3940" s="121" t="n"/>
      <c r="V3940" s="117">
        <f>IF(P3940="NA","NA",IF(P3940&lt;&gt;"",TEXT(P3940-N3940,"[h].mm"),""))</f>
        <v/>
      </c>
      <c r="W3940" s="118">
        <f>IF(AND(R3940="",S3940=""),"",R3940+S3940)</f>
        <v/>
      </c>
      <c r="X3940" s="116">
        <f>IF(O3940&lt;&gt;"",DATE(YEAR(O3940), MONTH(O3940), DAY(O3940)),"")</f>
        <v/>
      </c>
      <c r="Y3940" s="122" t="n"/>
      <c r="Z3940" s="123" t="n"/>
      <c r="AA3940" s="117">
        <f>IF(F3940="Re-assigned","NA",IF(W3940="","",IF(W3940&gt;=VLOOKUP(D3940,SLAMatrix,3,FALSE),"Yes",IF(W3940&lt;VLOOKUP(D3940,SLAMatrix,2,FALSE),"No","Internal"))))</f>
        <v/>
      </c>
      <c r="AB3940" s="123" t="n"/>
      <c r="AC3940" s="123" t="n"/>
      <c r="AD3940" s="119" t="n"/>
      <c r="AE3940" s="125" t="n"/>
      <c r="AF3940" s="124">
        <f>MONTH(O3940)</f>
        <v/>
      </c>
      <c r="AG3940" s="124">
        <f>VLOOKUP(IFERROR(MID(AE3940,1,(FIND(",",AE3940,1)-1)),AE3940),Facility_Region_Mapping,2,FALSE)</f>
        <v/>
      </c>
      <c r="AH3940" s="124" t="n"/>
      <c r="AI3940" s="124">
        <f>IF(C3940&lt;&gt;"",IF(M3940="ESM User",getInterfaceName($C3940),"NA"),"")</f>
        <v/>
      </c>
      <c r="AJ3940" s="116">
        <f>IF(Q3940&lt;&gt;"",DATE(YEAR(Q3940), MONTH(Q3940), DAY(Q3940)),"")</f>
        <v/>
      </c>
      <c r="AK3940" s="130">
        <f>IF(Q3940&lt;&gt;0,Q3940-N3940,TODAY()-N3940)</f>
        <v/>
      </c>
      <c r="AL3940" s="112">
        <f>IF(F3940="Re-assigned",0,IF(H3940="Closed",0,IF(H3940="Service Restored",0,IF(H3940="",0,1))))</f>
        <v/>
      </c>
      <c r="AM3940" s="124">
        <f>IF(AL3940=0,"",IF(AK3940&gt;20.99,"Aged","Non-Aged"))</f>
        <v/>
      </c>
      <c r="AN3940" s="112">
        <f>IF(Q3940&lt;&gt;"",MONTH(Q3940),"")</f>
        <v/>
      </c>
      <c r="AO3940" s="112">
        <f>IFERROR(VALUE(V3940),0)</f>
        <v/>
      </c>
    </row>
    <row customFormat="1" customHeight="1" ht="29.25" r="3941" s="112" spans="1:41">
      <c r="A3941" s="127" t="n"/>
      <c r="B3941" s="113" t="n"/>
      <c r="C3941" s="127" t="n"/>
      <c r="D3941" s="127" t="n"/>
      <c r="E3941" s="114">
        <f>IF(F3941 &lt;&gt; "",VLOOKUP(F3941,CategoryLookup,2,FALSE), "")</f>
        <v/>
      </c>
      <c r="F3941" s="126" t="n"/>
      <c r="G3941" s="127" t="n"/>
      <c r="H3941" s="127" t="n"/>
      <c r="I3941" s="127" t="n"/>
      <c r="J3941" s="127" t="n"/>
      <c r="K3941" s="127" t="n"/>
      <c r="L3941" s="127" t="n"/>
      <c r="M3941" s="127" t="n"/>
      <c r="N3941" s="120" t="n"/>
      <c r="O3941" s="120" t="n"/>
      <c r="P3941" s="120" t="n"/>
      <c r="Q3941" s="120" t="n"/>
      <c r="R3941" s="121" t="n"/>
      <c r="S3941" s="121" t="n"/>
      <c r="T3941" s="121" t="n"/>
      <c r="U3941" s="121" t="n"/>
      <c r="V3941" s="117">
        <f>IF(P3941="NA","NA",IF(P3941&lt;&gt;"",TEXT(P3941-N3941,"[h].mm"),""))</f>
        <v/>
      </c>
      <c r="W3941" s="118">
        <f>IF(AND(R3941="",S3941=""),"",R3941+S3941)</f>
        <v/>
      </c>
      <c r="X3941" s="116">
        <f>IF(O3941&lt;&gt;"",DATE(YEAR(O3941), MONTH(O3941), DAY(O3941)),"")</f>
        <v/>
      </c>
      <c r="Y3941" s="122" t="n"/>
      <c r="Z3941" s="123" t="n"/>
      <c r="AA3941" s="117">
        <f>IF(F3941="Re-assigned","NA",IF(W3941="","",IF(W3941&gt;=VLOOKUP(D3941,SLAMatrix,3,FALSE),"Yes",IF(W3941&lt;VLOOKUP(D3941,SLAMatrix,2,FALSE),"No","Internal"))))</f>
        <v/>
      </c>
      <c r="AB3941" s="123" t="n"/>
      <c r="AC3941" s="123" t="n"/>
      <c r="AD3941" s="119" t="n"/>
      <c r="AE3941" s="125" t="n"/>
      <c r="AF3941" s="124">
        <f>MONTH(O3941)</f>
        <v/>
      </c>
      <c r="AG3941" s="124">
        <f>VLOOKUP(IFERROR(MID(AE3941,1,(FIND(",",AE3941,1)-1)),AE3941),Facility_Region_Mapping,2,FALSE)</f>
        <v/>
      </c>
      <c r="AH3941" s="124" t="n"/>
      <c r="AI3941" s="124">
        <f>IF(C3941&lt;&gt;"",IF(M3941="ESM User",getInterfaceName($C3941),"NA"),"")</f>
        <v/>
      </c>
      <c r="AJ3941" s="116">
        <f>IF(Q3941&lt;&gt;"",DATE(YEAR(Q3941), MONTH(Q3941), DAY(Q3941)),"")</f>
        <v/>
      </c>
      <c r="AK3941" s="130">
        <f>IF(Q3941&lt;&gt;0,Q3941-N3941,TODAY()-N3941)</f>
        <v/>
      </c>
      <c r="AL3941" s="112">
        <f>IF(F3941="Re-assigned",0,IF(H3941="Closed",0,IF(H3941="Service Restored",0,IF(H3941="",0,1))))</f>
        <v/>
      </c>
      <c r="AM3941" s="124">
        <f>IF(AL3941=0,"",IF(AK3941&gt;20.99,"Aged","Non-Aged"))</f>
        <v/>
      </c>
      <c r="AN3941" s="112">
        <f>IF(Q3941&lt;&gt;"",MONTH(Q3941),"")</f>
        <v/>
      </c>
      <c r="AO3941" s="112">
        <f>IFERROR(VALUE(V3941),0)</f>
        <v/>
      </c>
    </row>
    <row customFormat="1" customHeight="1" ht="29.25" r="3942" s="112" spans="1:41">
      <c r="A3942" s="127" t="n"/>
      <c r="B3942" s="113" t="n"/>
      <c r="C3942" s="127" t="n"/>
      <c r="D3942" s="127" t="n"/>
      <c r="E3942" s="114">
        <f>IF(F3942 &lt;&gt; "",VLOOKUP(F3942,CategoryLookup,2,FALSE), "")</f>
        <v/>
      </c>
      <c r="F3942" s="126" t="n"/>
      <c r="G3942" s="127" t="n"/>
      <c r="H3942" s="127" t="n"/>
      <c r="I3942" s="127" t="n"/>
      <c r="J3942" s="127" t="n"/>
      <c r="K3942" s="127" t="n"/>
      <c r="L3942" s="127" t="n"/>
      <c r="M3942" s="127" t="n"/>
      <c r="N3942" s="120" t="n"/>
      <c r="O3942" s="120" t="n"/>
      <c r="P3942" s="120" t="n"/>
      <c r="Q3942" s="120" t="n"/>
      <c r="R3942" s="121" t="n"/>
      <c r="S3942" s="121" t="n"/>
      <c r="T3942" s="121" t="n"/>
      <c r="U3942" s="121" t="n"/>
      <c r="V3942" s="117">
        <f>IF(P3942="NA","NA",IF(P3942&lt;&gt;"",TEXT(P3942-N3942,"[h].mm"),""))</f>
        <v/>
      </c>
      <c r="W3942" s="118">
        <f>IF(AND(R3942="",S3942=""),"",R3942+S3942)</f>
        <v/>
      </c>
      <c r="X3942" s="116">
        <f>IF(O3942&lt;&gt;"",DATE(YEAR(O3942), MONTH(O3942), DAY(O3942)),"")</f>
        <v/>
      </c>
      <c r="Y3942" s="122" t="n"/>
      <c r="Z3942" s="123" t="n"/>
      <c r="AA3942" s="117">
        <f>IF(F3942="Re-assigned","NA",IF(W3942="","",IF(W3942&gt;=VLOOKUP(D3942,SLAMatrix,3,FALSE),"Yes",IF(W3942&lt;VLOOKUP(D3942,SLAMatrix,2,FALSE),"No","Internal"))))</f>
        <v/>
      </c>
      <c r="AB3942" s="123" t="n"/>
      <c r="AC3942" s="123" t="n"/>
      <c r="AD3942" s="119" t="n"/>
      <c r="AE3942" s="125" t="n"/>
      <c r="AF3942" s="124">
        <f>MONTH(O3942)</f>
        <v/>
      </c>
      <c r="AG3942" s="124">
        <f>VLOOKUP(IFERROR(MID(AE3942,1,(FIND(",",AE3942,1)-1)),AE3942),Facility_Region_Mapping,2,FALSE)</f>
        <v/>
      </c>
      <c r="AH3942" s="124" t="n"/>
      <c r="AI3942" s="124">
        <f>IF(C3942&lt;&gt;"",IF(M3942="ESM User",getInterfaceName($C3942),"NA"),"")</f>
        <v/>
      </c>
      <c r="AJ3942" s="116">
        <f>IF(Q3942&lt;&gt;"",DATE(YEAR(Q3942), MONTH(Q3942), DAY(Q3942)),"")</f>
        <v/>
      </c>
      <c r="AK3942" s="130">
        <f>IF(Q3942&lt;&gt;0,Q3942-N3942,TODAY()-N3942)</f>
        <v/>
      </c>
      <c r="AL3942" s="112">
        <f>IF(F3942="Re-assigned",0,IF(H3942="Closed",0,IF(H3942="Service Restored",0,IF(H3942="",0,1))))</f>
        <v/>
      </c>
      <c r="AM3942" s="124">
        <f>IF(AL3942=0,"",IF(AK3942&gt;20.99,"Aged","Non-Aged"))</f>
        <v/>
      </c>
      <c r="AN3942" s="112">
        <f>IF(Q3942&lt;&gt;"",MONTH(Q3942),"")</f>
        <v/>
      </c>
      <c r="AO3942" s="112">
        <f>IFERROR(VALUE(V3942),0)</f>
        <v/>
      </c>
    </row>
    <row customFormat="1" customHeight="1" ht="29.25" r="3943" s="112" spans="1:41">
      <c r="A3943" s="127" t="n"/>
      <c r="B3943" s="113" t="n"/>
      <c r="C3943" s="127" t="n"/>
      <c r="D3943" s="127" t="n"/>
      <c r="E3943" s="114">
        <f>IF(F3943 &lt;&gt; "",VLOOKUP(F3943,CategoryLookup,2,FALSE), "")</f>
        <v/>
      </c>
      <c r="F3943" s="126" t="n"/>
      <c r="G3943" s="127" t="n"/>
      <c r="H3943" s="127" t="n"/>
      <c r="I3943" s="127" t="n"/>
      <c r="J3943" s="127" t="n"/>
      <c r="K3943" s="127" t="n"/>
      <c r="L3943" s="127" t="n"/>
      <c r="M3943" s="127" t="n"/>
      <c r="N3943" s="120" t="n"/>
      <c r="O3943" s="120" t="n"/>
      <c r="P3943" s="120" t="n"/>
      <c r="Q3943" s="120" t="n"/>
      <c r="R3943" s="121" t="n"/>
      <c r="S3943" s="121" t="n"/>
      <c r="T3943" s="121" t="n"/>
      <c r="U3943" s="121" t="n"/>
      <c r="V3943" s="117">
        <f>IF(P3943="NA","NA",IF(P3943&lt;&gt;"",TEXT(P3943-N3943,"[h].mm"),""))</f>
        <v/>
      </c>
      <c r="W3943" s="118">
        <f>IF(AND(R3943="",S3943=""),"",R3943+S3943)</f>
        <v/>
      </c>
      <c r="X3943" s="116">
        <f>IF(O3943&lt;&gt;"",DATE(YEAR(O3943), MONTH(O3943), DAY(O3943)),"")</f>
        <v/>
      </c>
      <c r="Y3943" s="122" t="n"/>
      <c r="Z3943" s="123" t="n"/>
      <c r="AA3943" s="117">
        <f>IF(F3943="Re-assigned","NA",IF(W3943="","",IF(W3943&gt;=VLOOKUP(D3943,SLAMatrix,3,FALSE),"Yes",IF(W3943&lt;VLOOKUP(D3943,SLAMatrix,2,FALSE),"No","Internal"))))</f>
        <v/>
      </c>
      <c r="AB3943" s="123" t="n"/>
      <c r="AC3943" s="123" t="n"/>
      <c r="AD3943" s="119" t="n"/>
      <c r="AE3943" s="125" t="n"/>
      <c r="AF3943" s="124">
        <f>MONTH(O3943)</f>
        <v/>
      </c>
      <c r="AG3943" s="124">
        <f>VLOOKUP(IFERROR(MID(AE3943,1,(FIND(",",AE3943,1)-1)),AE3943),Facility_Region_Mapping,2,FALSE)</f>
        <v/>
      </c>
      <c r="AH3943" s="124" t="n"/>
      <c r="AI3943" s="124">
        <f>IF(C3943&lt;&gt;"",IF(M3943="ESM User",getInterfaceName($C3943),"NA"),"")</f>
        <v/>
      </c>
      <c r="AJ3943" s="116">
        <f>IF(Q3943&lt;&gt;"",DATE(YEAR(Q3943), MONTH(Q3943), DAY(Q3943)),"")</f>
        <v/>
      </c>
      <c r="AK3943" s="130">
        <f>IF(Q3943&lt;&gt;0,Q3943-N3943,TODAY()-N3943)</f>
        <v/>
      </c>
      <c r="AL3943" s="112">
        <f>IF(F3943="Re-assigned",0,IF(H3943="Closed",0,IF(H3943="Service Restored",0,IF(H3943="",0,1))))</f>
        <v/>
      </c>
      <c r="AM3943" s="124">
        <f>IF(AL3943=0,"",IF(AK3943&gt;20.99,"Aged","Non-Aged"))</f>
        <v/>
      </c>
      <c r="AN3943" s="112">
        <f>IF(Q3943&lt;&gt;"",MONTH(Q3943),"")</f>
        <v/>
      </c>
      <c r="AO3943" s="112">
        <f>IFERROR(VALUE(V3943),0)</f>
        <v/>
      </c>
    </row>
    <row customFormat="1" customHeight="1" ht="29.25" r="3944" s="112" spans="1:41">
      <c r="A3944" s="127" t="n"/>
      <c r="B3944" s="113" t="n"/>
      <c r="C3944" s="127" t="n"/>
      <c r="D3944" s="127" t="n"/>
      <c r="E3944" s="114">
        <f>IF(F3944 &lt;&gt; "",VLOOKUP(F3944,CategoryLookup,2,FALSE), "")</f>
        <v/>
      </c>
      <c r="F3944" s="126" t="n"/>
      <c r="G3944" s="127" t="n"/>
      <c r="H3944" s="127" t="n"/>
      <c r="I3944" s="127" t="n"/>
      <c r="J3944" s="127" t="n"/>
      <c r="K3944" s="127" t="n"/>
      <c r="L3944" s="127" t="n"/>
      <c r="M3944" s="127" t="n"/>
      <c r="N3944" s="120" t="n"/>
      <c r="O3944" s="120" t="n"/>
      <c r="P3944" s="120" t="n"/>
      <c r="Q3944" s="120" t="n"/>
      <c r="R3944" s="121" t="n"/>
      <c r="S3944" s="121" t="n"/>
      <c r="T3944" s="121" t="n"/>
      <c r="U3944" s="121" t="n"/>
      <c r="V3944" s="117">
        <f>IF(P3944="NA","NA",IF(P3944&lt;&gt;"",TEXT(P3944-N3944,"[h].mm"),""))</f>
        <v/>
      </c>
      <c r="W3944" s="118">
        <f>IF(AND(R3944="",S3944=""),"",R3944+S3944)</f>
        <v/>
      </c>
      <c r="X3944" s="116">
        <f>IF(O3944&lt;&gt;"",DATE(YEAR(O3944), MONTH(O3944), DAY(O3944)),"")</f>
        <v/>
      </c>
      <c r="Y3944" s="122" t="n"/>
      <c r="Z3944" s="123" t="n"/>
      <c r="AA3944" s="117">
        <f>IF(F3944="Re-assigned","NA",IF(W3944="","",IF(W3944&gt;=VLOOKUP(D3944,SLAMatrix,3,FALSE),"Yes",IF(W3944&lt;VLOOKUP(D3944,SLAMatrix,2,FALSE),"No","Internal"))))</f>
        <v/>
      </c>
      <c r="AB3944" s="123" t="n"/>
      <c r="AC3944" s="123" t="n"/>
      <c r="AD3944" s="119" t="n"/>
      <c r="AE3944" s="125" t="n"/>
      <c r="AF3944" s="124">
        <f>MONTH(O3944)</f>
        <v/>
      </c>
      <c r="AG3944" s="124">
        <f>VLOOKUP(IFERROR(MID(AE3944,1,(FIND(",",AE3944,1)-1)),AE3944),Facility_Region_Mapping,2,FALSE)</f>
        <v/>
      </c>
      <c r="AH3944" s="124" t="n"/>
      <c r="AI3944" s="124">
        <f>IF(C3944&lt;&gt;"",IF(M3944="ESM User",getInterfaceName($C3944),"NA"),"")</f>
        <v/>
      </c>
      <c r="AJ3944" s="116">
        <f>IF(Q3944&lt;&gt;"",DATE(YEAR(Q3944), MONTH(Q3944), DAY(Q3944)),"")</f>
        <v/>
      </c>
      <c r="AK3944" s="130">
        <f>IF(Q3944&lt;&gt;0,Q3944-N3944,TODAY()-N3944)</f>
        <v/>
      </c>
      <c r="AL3944" s="112">
        <f>IF(F3944="Re-assigned",0,IF(H3944="Closed",0,IF(H3944="Service Restored",0,IF(H3944="",0,1))))</f>
        <v/>
      </c>
      <c r="AM3944" s="124">
        <f>IF(AL3944=0,"",IF(AK3944&gt;20.99,"Aged","Non-Aged"))</f>
        <v/>
      </c>
      <c r="AN3944" s="112">
        <f>IF(Q3944&lt;&gt;"",MONTH(Q3944),"")</f>
        <v/>
      </c>
      <c r="AO3944" s="112">
        <f>IFERROR(VALUE(V3944),0)</f>
        <v/>
      </c>
    </row>
    <row customFormat="1" customHeight="1" ht="29.25" r="3945" s="112" spans="1:41">
      <c r="A3945" s="127" t="n"/>
      <c r="B3945" s="113" t="n"/>
      <c r="C3945" s="127" t="n"/>
      <c r="D3945" s="127" t="n"/>
      <c r="E3945" s="114">
        <f>IF(F3945 &lt;&gt; "",VLOOKUP(F3945,CategoryLookup,2,FALSE), "")</f>
        <v/>
      </c>
      <c r="F3945" s="126" t="n"/>
      <c r="G3945" s="127" t="n"/>
      <c r="H3945" s="127" t="n"/>
      <c r="I3945" s="127" t="n"/>
      <c r="J3945" s="127" t="n"/>
      <c r="K3945" s="127" t="n"/>
      <c r="L3945" s="127" t="n"/>
      <c r="M3945" s="127" t="n"/>
      <c r="N3945" s="120" t="n"/>
      <c r="O3945" s="120" t="n"/>
      <c r="P3945" s="120" t="n"/>
      <c r="Q3945" s="120" t="n"/>
      <c r="R3945" s="121" t="n"/>
      <c r="S3945" s="121" t="n"/>
      <c r="T3945" s="121" t="n"/>
      <c r="U3945" s="121" t="n"/>
      <c r="V3945" s="117">
        <f>IF(P3945="NA","NA",IF(P3945&lt;&gt;"",TEXT(P3945-N3945,"[h].mm"),""))</f>
        <v/>
      </c>
      <c r="W3945" s="118">
        <f>IF(AND(R3945="",S3945=""),"",R3945+S3945)</f>
        <v/>
      </c>
      <c r="X3945" s="116">
        <f>IF(O3945&lt;&gt;"",DATE(YEAR(O3945), MONTH(O3945), DAY(O3945)),"")</f>
        <v/>
      </c>
      <c r="Y3945" s="122" t="n"/>
      <c r="Z3945" s="123" t="n"/>
      <c r="AA3945" s="117">
        <f>IF(F3945="Re-assigned","NA",IF(W3945="","",IF(W3945&gt;=VLOOKUP(D3945,SLAMatrix,3,FALSE),"Yes",IF(W3945&lt;VLOOKUP(D3945,SLAMatrix,2,FALSE),"No","Internal"))))</f>
        <v/>
      </c>
      <c r="AB3945" s="123" t="n"/>
      <c r="AC3945" s="123" t="n"/>
      <c r="AD3945" s="119" t="n"/>
      <c r="AE3945" s="125" t="n"/>
      <c r="AF3945" s="124">
        <f>MONTH(O3945)</f>
        <v/>
      </c>
      <c r="AG3945" s="124">
        <f>VLOOKUP(IFERROR(MID(AE3945,1,(FIND(",",AE3945,1)-1)),AE3945),Facility_Region_Mapping,2,FALSE)</f>
        <v/>
      </c>
      <c r="AH3945" s="124" t="n"/>
      <c r="AI3945" s="124">
        <f>IF(C3945&lt;&gt;"",IF(M3945="ESM User",getInterfaceName($C3945),"NA"),"")</f>
        <v/>
      </c>
      <c r="AJ3945" s="116">
        <f>IF(Q3945&lt;&gt;"",DATE(YEAR(Q3945), MONTH(Q3945), DAY(Q3945)),"")</f>
        <v/>
      </c>
      <c r="AK3945" s="130">
        <f>IF(Q3945&lt;&gt;0,Q3945-N3945,TODAY()-N3945)</f>
        <v/>
      </c>
      <c r="AL3945" s="112">
        <f>IF(F3945="Re-assigned",0,IF(H3945="Closed",0,IF(H3945="Service Restored",0,IF(H3945="",0,1))))</f>
        <v/>
      </c>
      <c r="AM3945" s="124">
        <f>IF(AL3945=0,"",IF(AK3945&gt;20.99,"Aged","Non-Aged"))</f>
        <v/>
      </c>
      <c r="AN3945" s="112">
        <f>IF(Q3945&lt;&gt;"",MONTH(Q3945),"")</f>
        <v/>
      </c>
      <c r="AO3945" s="112">
        <f>IFERROR(VALUE(V3945),0)</f>
        <v/>
      </c>
    </row>
    <row customFormat="1" customHeight="1" ht="29.25" r="3946" s="112" spans="1:41">
      <c r="A3946" s="127" t="n"/>
      <c r="B3946" s="113" t="n"/>
      <c r="C3946" s="127" t="n"/>
      <c r="D3946" s="127" t="n"/>
      <c r="E3946" s="114">
        <f>IF(F3946 &lt;&gt; "",VLOOKUP(F3946,CategoryLookup,2,FALSE), "")</f>
        <v/>
      </c>
      <c r="F3946" s="126" t="n"/>
      <c r="G3946" s="127" t="n"/>
      <c r="H3946" s="127" t="n"/>
      <c r="I3946" s="127" t="n"/>
      <c r="J3946" s="127" t="n"/>
      <c r="K3946" s="127" t="n"/>
      <c r="L3946" s="127" t="n"/>
      <c r="M3946" s="127" t="n"/>
      <c r="N3946" s="120" t="n"/>
      <c r="O3946" s="120" t="n"/>
      <c r="P3946" s="120" t="n"/>
      <c r="Q3946" s="120" t="n"/>
      <c r="R3946" s="121" t="n"/>
      <c r="S3946" s="121" t="n"/>
      <c r="T3946" s="121" t="n"/>
      <c r="U3946" s="121" t="n"/>
      <c r="V3946" s="117">
        <f>IF(P3946="NA","NA",IF(P3946&lt;&gt;"",TEXT(P3946-N3946,"[h].mm"),""))</f>
        <v/>
      </c>
      <c r="W3946" s="118">
        <f>IF(AND(R3946="",S3946=""),"",R3946+S3946)</f>
        <v/>
      </c>
      <c r="X3946" s="116">
        <f>IF(O3946&lt;&gt;"",DATE(YEAR(O3946), MONTH(O3946), DAY(O3946)),"")</f>
        <v/>
      </c>
      <c r="Y3946" s="122" t="n"/>
      <c r="Z3946" s="123" t="n"/>
      <c r="AA3946" s="117">
        <f>IF(F3946="Re-assigned","NA",IF(W3946="","",IF(W3946&gt;=VLOOKUP(D3946,SLAMatrix,3,FALSE),"Yes",IF(W3946&lt;VLOOKUP(D3946,SLAMatrix,2,FALSE),"No","Internal"))))</f>
        <v/>
      </c>
      <c r="AB3946" s="123" t="n"/>
      <c r="AC3946" s="123" t="n"/>
      <c r="AD3946" s="119" t="n"/>
      <c r="AE3946" s="125" t="n"/>
      <c r="AF3946" s="124">
        <f>MONTH(O3946)</f>
        <v/>
      </c>
      <c r="AG3946" s="124">
        <f>VLOOKUP(IFERROR(MID(AE3946,1,(FIND(",",AE3946,1)-1)),AE3946),Facility_Region_Mapping,2,FALSE)</f>
        <v/>
      </c>
      <c r="AH3946" s="124" t="n"/>
      <c r="AI3946" s="124">
        <f>IF(C3946&lt;&gt;"",IF(M3946="ESM User",getInterfaceName($C3946),"NA"),"")</f>
        <v/>
      </c>
      <c r="AJ3946" s="116">
        <f>IF(Q3946&lt;&gt;"",DATE(YEAR(Q3946), MONTH(Q3946), DAY(Q3946)),"")</f>
        <v/>
      </c>
      <c r="AK3946" s="130">
        <f>IF(Q3946&lt;&gt;0,Q3946-N3946,TODAY()-N3946)</f>
        <v/>
      </c>
      <c r="AL3946" s="112">
        <f>IF(F3946="Re-assigned",0,IF(H3946="Closed",0,IF(H3946="Service Restored",0,IF(H3946="",0,1))))</f>
        <v/>
      </c>
      <c r="AM3946" s="124">
        <f>IF(AL3946=0,"",IF(AK3946&gt;20.99,"Aged","Non-Aged"))</f>
        <v/>
      </c>
      <c r="AN3946" s="112">
        <f>IF(Q3946&lt;&gt;"",MONTH(Q3946),"")</f>
        <v/>
      </c>
      <c r="AO3946" s="112">
        <f>IFERROR(VALUE(V3946),0)</f>
        <v/>
      </c>
    </row>
    <row customFormat="1" customHeight="1" ht="29.25" r="3947" s="112" spans="1:41">
      <c r="A3947" s="127" t="n"/>
      <c r="B3947" s="113" t="n"/>
      <c r="C3947" s="127" t="n"/>
      <c r="D3947" s="127" t="n"/>
      <c r="E3947" s="114">
        <f>IF(F3947 &lt;&gt; "",VLOOKUP(F3947,CategoryLookup,2,FALSE), "")</f>
        <v/>
      </c>
      <c r="F3947" s="126" t="n"/>
      <c r="G3947" s="127" t="n"/>
      <c r="H3947" s="127" t="n"/>
      <c r="I3947" s="127" t="n"/>
      <c r="J3947" s="127" t="n"/>
      <c r="K3947" s="127" t="n"/>
      <c r="L3947" s="127" t="n"/>
      <c r="M3947" s="127" t="n"/>
      <c r="N3947" s="120" t="n"/>
      <c r="O3947" s="120" t="n"/>
      <c r="P3947" s="120" t="n"/>
      <c r="Q3947" s="120" t="n"/>
      <c r="R3947" s="121" t="n"/>
      <c r="S3947" s="121" t="n"/>
      <c r="T3947" s="121" t="n"/>
      <c r="U3947" s="121" t="n"/>
      <c r="V3947" s="117">
        <f>IF(P3947="NA","NA",IF(P3947&lt;&gt;"",TEXT(P3947-N3947,"[h].mm"),""))</f>
        <v/>
      </c>
      <c r="W3947" s="118">
        <f>IF(AND(R3947="",S3947=""),"",R3947+S3947)</f>
        <v/>
      </c>
      <c r="X3947" s="116">
        <f>IF(O3947&lt;&gt;"",DATE(YEAR(O3947), MONTH(O3947), DAY(O3947)),"")</f>
        <v/>
      </c>
      <c r="Y3947" s="122" t="n"/>
      <c r="Z3947" s="123" t="n"/>
      <c r="AA3947" s="117">
        <f>IF(F3947="Re-assigned","NA",IF(W3947="","",IF(W3947&gt;=VLOOKUP(D3947,SLAMatrix,3,FALSE),"Yes",IF(W3947&lt;VLOOKUP(D3947,SLAMatrix,2,FALSE),"No","Internal"))))</f>
        <v/>
      </c>
      <c r="AB3947" s="123" t="n"/>
      <c r="AC3947" s="123" t="n"/>
      <c r="AD3947" s="119" t="n"/>
      <c r="AE3947" s="125" t="n"/>
      <c r="AF3947" s="124">
        <f>MONTH(O3947)</f>
        <v/>
      </c>
      <c r="AG3947" s="124">
        <f>VLOOKUP(IFERROR(MID(AE3947,1,(FIND(",",AE3947,1)-1)),AE3947),Facility_Region_Mapping,2,FALSE)</f>
        <v/>
      </c>
      <c r="AH3947" s="124" t="n"/>
      <c r="AI3947" s="124">
        <f>IF(C3947&lt;&gt;"",IF(M3947="ESM User",getInterfaceName($C3947),"NA"),"")</f>
        <v/>
      </c>
      <c r="AJ3947" s="116">
        <f>IF(Q3947&lt;&gt;"",DATE(YEAR(Q3947), MONTH(Q3947), DAY(Q3947)),"")</f>
        <v/>
      </c>
      <c r="AK3947" s="130">
        <f>IF(Q3947&lt;&gt;0,Q3947-N3947,TODAY()-N3947)</f>
        <v/>
      </c>
      <c r="AL3947" s="112">
        <f>IF(F3947="Re-assigned",0,IF(H3947="Closed",0,IF(H3947="Service Restored",0,IF(H3947="",0,1))))</f>
        <v/>
      </c>
      <c r="AM3947" s="124">
        <f>IF(AL3947=0,"",IF(AK3947&gt;20.99,"Aged","Non-Aged"))</f>
        <v/>
      </c>
      <c r="AN3947" s="112">
        <f>IF(Q3947&lt;&gt;"",MONTH(Q3947),"")</f>
        <v/>
      </c>
      <c r="AO3947" s="112">
        <f>IFERROR(VALUE(V3947),0)</f>
        <v/>
      </c>
    </row>
    <row customFormat="1" customHeight="1" ht="29.25" r="3948" s="112" spans="1:41">
      <c r="A3948" s="127" t="n"/>
      <c r="B3948" s="113" t="n"/>
      <c r="C3948" s="127" t="n"/>
      <c r="D3948" s="127" t="n"/>
      <c r="E3948" s="114">
        <f>IF(F3948 &lt;&gt; "",VLOOKUP(F3948,CategoryLookup,2,FALSE), "")</f>
        <v/>
      </c>
      <c r="F3948" s="126" t="n"/>
      <c r="G3948" s="127" t="n"/>
      <c r="H3948" s="127" t="n"/>
      <c r="I3948" s="127" t="n"/>
      <c r="J3948" s="127" t="n"/>
      <c r="K3948" s="127" t="n"/>
      <c r="L3948" s="127" t="n"/>
      <c r="M3948" s="127" t="n"/>
      <c r="N3948" s="120" t="n"/>
      <c r="O3948" s="120" t="n"/>
      <c r="P3948" s="120" t="n"/>
      <c r="Q3948" s="120" t="n"/>
      <c r="R3948" s="121" t="n"/>
      <c r="S3948" s="121" t="n"/>
      <c r="T3948" s="121" t="n"/>
      <c r="U3948" s="121" t="n"/>
      <c r="V3948" s="117">
        <f>IF(P3948="NA","NA",IF(P3948&lt;&gt;"",TEXT(P3948-N3948,"[h].mm"),""))</f>
        <v/>
      </c>
      <c r="W3948" s="118">
        <f>IF(AND(R3948="",S3948=""),"",R3948+S3948)</f>
        <v/>
      </c>
      <c r="X3948" s="116">
        <f>IF(O3948&lt;&gt;"",DATE(YEAR(O3948), MONTH(O3948), DAY(O3948)),"")</f>
        <v/>
      </c>
      <c r="Y3948" s="122" t="n"/>
      <c r="Z3948" s="123" t="n"/>
      <c r="AA3948" s="117">
        <f>IF(F3948="Re-assigned","NA",IF(W3948="","",IF(W3948&gt;=VLOOKUP(D3948,SLAMatrix,3,FALSE),"Yes",IF(W3948&lt;VLOOKUP(D3948,SLAMatrix,2,FALSE),"No","Internal"))))</f>
        <v/>
      </c>
      <c r="AB3948" s="123" t="n"/>
      <c r="AC3948" s="123" t="n"/>
      <c r="AD3948" s="119" t="n"/>
      <c r="AE3948" s="125" t="n"/>
      <c r="AF3948" s="124">
        <f>MONTH(O3948)</f>
        <v/>
      </c>
      <c r="AG3948" s="124">
        <f>VLOOKUP(IFERROR(MID(AE3948,1,(FIND(",",AE3948,1)-1)),AE3948),Facility_Region_Mapping,2,FALSE)</f>
        <v/>
      </c>
      <c r="AH3948" s="124" t="n"/>
      <c r="AI3948" s="124">
        <f>IF(C3948&lt;&gt;"",IF(M3948="ESM User",getInterfaceName($C3948),"NA"),"")</f>
        <v/>
      </c>
      <c r="AJ3948" s="116">
        <f>IF(Q3948&lt;&gt;"",DATE(YEAR(Q3948), MONTH(Q3948), DAY(Q3948)),"")</f>
        <v/>
      </c>
      <c r="AK3948" s="130">
        <f>IF(Q3948&lt;&gt;0,Q3948-N3948,TODAY()-N3948)</f>
        <v/>
      </c>
      <c r="AL3948" s="112">
        <f>IF(F3948="Re-assigned",0,IF(H3948="Closed",0,IF(H3948="Service Restored",0,IF(H3948="",0,1))))</f>
        <v/>
      </c>
      <c r="AM3948" s="124">
        <f>IF(AL3948=0,"",IF(AK3948&gt;20.99,"Aged","Non-Aged"))</f>
        <v/>
      </c>
      <c r="AN3948" s="112">
        <f>IF(Q3948&lt;&gt;"",MONTH(Q3948),"")</f>
        <v/>
      </c>
      <c r="AO3948" s="112">
        <f>IFERROR(VALUE(V3948),0)</f>
        <v/>
      </c>
    </row>
    <row customFormat="1" customHeight="1" ht="29.25" r="3949" s="112" spans="1:41">
      <c r="A3949" s="127" t="n"/>
      <c r="B3949" s="113" t="n"/>
      <c r="C3949" s="127" t="n"/>
      <c r="D3949" s="127" t="n"/>
      <c r="E3949" s="114">
        <f>IF(F3949 &lt;&gt; "",VLOOKUP(F3949,CategoryLookup,2,FALSE), "")</f>
        <v/>
      </c>
      <c r="F3949" s="126" t="n"/>
      <c r="G3949" s="127" t="n"/>
      <c r="H3949" s="127" t="n"/>
      <c r="I3949" s="127" t="n"/>
      <c r="J3949" s="127" t="n"/>
      <c r="K3949" s="127" t="n"/>
      <c r="L3949" s="127" t="n"/>
      <c r="M3949" s="127" t="n"/>
      <c r="N3949" s="120" t="n"/>
      <c r="O3949" s="120" t="n"/>
      <c r="P3949" s="120" t="n"/>
      <c r="Q3949" s="120" t="n"/>
      <c r="R3949" s="121" t="n"/>
      <c r="S3949" s="121" t="n"/>
      <c r="T3949" s="121" t="n"/>
      <c r="U3949" s="121" t="n"/>
      <c r="V3949" s="117">
        <f>IF(P3949="NA","NA",IF(P3949&lt;&gt;"",TEXT(P3949-N3949,"[h].mm"),""))</f>
        <v/>
      </c>
      <c r="W3949" s="118">
        <f>IF(AND(R3949="",S3949=""),"",R3949+S3949)</f>
        <v/>
      </c>
      <c r="X3949" s="116">
        <f>IF(O3949&lt;&gt;"",DATE(YEAR(O3949), MONTH(O3949), DAY(O3949)),"")</f>
        <v/>
      </c>
      <c r="Y3949" s="122" t="n"/>
      <c r="Z3949" s="123" t="n"/>
      <c r="AA3949" s="117">
        <f>IF(F3949="Re-assigned","NA",IF(W3949="","",IF(W3949&gt;=VLOOKUP(D3949,SLAMatrix,3,FALSE),"Yes",IF(W3949&lt;VLOOKUP(D3949,SLAMatrix,2,FALSE),"No","Internal"))))</f>
        <v/>
      </c>
      <c r="AB3949" s="123" t="n"/>
      <c r="AC3949" s="123" t="n"/>
      <c r="AD3949" s="119" t="n"/>
      <c r="AE3949" s="125" t="n"/>
      <c r="AF3949" s="124">
        <f>MONTH(O3949)</f>
        <v/>
      </c>
      <c r="AG3949" s="124">
        <f>VLOOKUP(IFERROR(MID(AE3949,1,(FIND(",",AE3949,1)-1)),AE3949),Facility_Region_Mapping,2,FALSE)</f>
        <v/>
      </c>
      <c r="AH3949" s="124" t="n"/>
      <c r="AI3949" s="124">
        <f>IF(C3949&lt;&gt;"",IF(M3949="ESM User",getInterfaceName($C3949),"NA"),"")</f>
        <v/>
      </c>
      <c r="AJ3949" s="116">
        <f>IF(Q3949&lt;&gt;"",DATE(YEAR(Q3949), MONTH(Q3949), DAY(Q3949)),"")</f>
        <v/>
      </c>
      <c r="AK3949" s="130">
        <f>IF(Q3949&lt;&gt;0,Q3949-N3949,TODAY()-N3949)</f>
        <v/>
      </c>
      <c r="AL3949" s="112">
        <f>IF(F3949="Re-assigned",0,IF(H3949="Closed",0,IF(H3949="Service Restored",0,IF(H3949="",0,1))))</f>
        <v/>
      </c>
      <c r="AM3949" s="124">
        <f>IF(AL3949=0,"",IF(AK3949&gt;20.99,"Aged","Non-Aged"))</f>
        <v/>
      </c>
      <c r="AN3949" s="112">
        <f>IF(Q3949&lt;&gt;"",MONTH(Q3949),"")</f>
        <v/>
      </c>
      <c r="AO3949" s="112">
        <f>IFERROR(VALUE(V3949),0)</f>
        <v/>
      </c>
    </row>
    <row customFormat="1" customHeight="1" ht="29.25" r="3950" s="112" spans="1:41">
      <c r="A3950" s="127" t="n"/>
      <c r="B3950" s="113" t="n"/>
      <c r="C3950" s="127" t="n"/>
      <c r="D3950" s="127" t="n"/>
      <c r="E3950" s="114">
        <f>IF(F3950 &lt;&gt; "",VLOOKUP(F3950,CategoryLookup,2,FALSE), "")</f>
        <v/>
      </c>
      <c r="F3950" s="126" t="n"/>
      <c r="G3950" s="127" t="n"/>
      <c r="H3950" s="127" t="n"/>
      <c r="I3950" s="127" t="n"/>
      <c r="J3950" s="127" t="n"/>
      <c r="K3950" s="127" t="n"/>
      <c r="L3950" s="127" t="n"/>
      <c r="M3950" s="127" t="n"/>
      <c r="N3950" s="120" t="n"/>
      <c r="O3950" s="120" t="n"/>
      <c r="P3950" s="120" t="n"/>
      <c r="Q3950" s="120" t="n"/>
      <c r="R3950" s="121" t="n"/>
      <c r="S3950" s="121" t="n"/>
      <c r="T3950" s="121" t="n"/>
      <c r="U3950" s="121" t="n"/>
      <c r="V3950" s="117">
        <f>IF(P3950="NA","NA",IF(P3950&lt;&gt;"",TEXT(P3950-N3950,"[h].mm"),""))</f>
        <v/>
      </c>
      <c r="W3950" s="118">
        <f>IF(AND(R3950="",S3950=""),"",R3950+S3950)</f>
        <v/>
      </c>
      <c r="X3950" s="116">
        <f>IF(O3950&lt;&gt;"",DATE(YEAR(O3950), MONTH(O3950), DAY(O3950)),"")</f>
        <v/>
      </c>
      <c r="Y3950" s="122" t="n"/>
      <c r="Z3950" s="123" t="n"/>
      <c r="AA3950" s="117">
        <f>IF(F3950="Re-assigned","NA",IF(W3950="","",IF(W3950&gt;=VLOOKUP(D3950,SLAMatrix,3,FALSE),"Yes",IF(W3950&lt;VLOOKUP(D3950,SLAMatrix,2,FALSE),"No","Internal"))))</f>
        <v/>
      </c>
      <c r="AB3950" s="123" t="n"/>
      <c r="AC3950" s="123" t="n"/>
      <c r="AD3950" s="119" t="n"/>
      <c r="AE3950" s="125" t="n"/>
      <c r="AF3950" s="124">
        <f>MONTH(O3950)</f>
        <v/>
      </c>
      <c r="AG3950" s="124">
        <f>VLOOKUP(IFERROR(MID(AE3950,1,(FIND(",",AE3950,1)-1)),AE3950),Facility_Region_Mapping,2,FALSE)</f>
        <v/>
      </c>
      <c r="AH3950" s="124" t="n"/>
      <c r="AI3950" s="124">
        <f>IF(C3950&lt;&gt;"",IF(M3950="ESM User",getInterfaceName($C3950),"NA"),"")</f>
        <v/>
      </c>
      <c r="AJ3950" s="116">
        <f>IF(Q3950&lt;&gt;"",DATE(YEAR(Q3950), MONTH(Q3950), DAY(Q3950)),"")</f>
        <v/>
      </c>
      <c r="AK3950" s="130">
        <f>IF(Q3950&lt;&gt;0,Q3950-N3950,TODAY()-N3950)</f>
        <v/>
      </c>
      <c r="AL3950" s="112">
        <f>IF(F3950="Re-assigned",0,IF(H3950="Closed",0,IF(H3950="Service Restored",0,IF(H3950="",0,1))))</f>
        <v/>
      </c>
      <c r="AM3950" s="124">
        <f>IF(AL3950=0,"",IF(AK3950&gt;20.99,"Aged","Non-Aged"))</f>
        <v/>
      </c>
      <c r="AN3950" s="112">
        <f>IF(Q3950&lt;&gt;"",MONTH(Q3950),"")</f>
        <v/>
      </c>
      <c r="AO3950" s="112">
        <f>IFERROR(VALUE(V3950),0)</f>
        <v/>
      </c>
    </row>
    <row customFormat="1" customHeight="1" ht="29.25" r="3951" s="112" spans="1:41">
      <c r="A3951" s="127" t="n"/>
      <c r="B3951" s="113" t="n"/>
      <c r="C3951" s="127" t="n"/>
      <c r="D3951" s="127" t="n"/>
      <c r="E3951" s="114">
        <f>IF(F3951 &lt;&gt; "",VLOOKUP(F3951,CategoryLookup,2,FALSE), "")</f>
        <v/>
      </c>
      <c r="F3951" s="126" t="n"/>
      <c r="G3951" s="127" t="n"/>
      <c r="H3951" s="127" t="n"/>
      <c r="I3951" s="127" t="n"/>
      <c r="J3951" s="127" t="n"/>
      <c r="K3951" s="127" t="n"/>
      <c r="L3951" s="127" t="n"/>
      <c r="M3951" s="127" t="n"/>
      <c r="N3951" s="120" t="n"/>
      <c r="O3951" s="120" t="n"/>
      <c r="P3951" s="120" t="n"/>
      <c r="Q3951" s="120" t="n"/>
      <c r="R3951" s="121" t="n"/>
      <c r="S3951" s="121" t="n"/>
      <c r="T3951" s="121" t="n"/>
      <c r="U3951" s="121" t="n"/>
      <c r="V3951" s="117">
        <f>IF(P3951="NA","NA",IF(P3951&lt;&gt;"",TEXT(P3951-N3951,"[h].mm"),""))</f>
        <v/>
      </c>
      <c r="W3951" s="118">
        <f>IF(AND(R3951="",S3951=""),"",R3951+S3951)</f>
        <v/>
      </c>
      <c r="X3951" s="116">
        <f>IF(O3951&lt;&gt;"",DATE(YEAR(O3951), MONTH(O3951), DAY(O3951)),"")</f>
        <v/>
      </c>
      <c r="Y3951" s="122" t="n"/>
      <c r="Z3951" s="123" t="n"/>
      <c r="AA3951" s="117">
        <f>IF(F3951="Re-assigned","NA",IF(W3951="","",IF(W3951&gt;=VLOOKUP(D3951,SLAMatrix,3,FALSE),"Yes",IF(W3951&lt;VLOOKUP(D3951,SLAMatrix,2,FALSE),"No","Internal"))))</f>
        <v/>
      </c>
      <c r="AB3951" s="123" t="n"/>
      <c r="AC3951" s="123" t="n"/>
      <c r="AD3951" s="119" t="n"/>
      <c r="AE3951" s="125" t="n"/>
      <c r="AF3951" s="124">
        <f>MONTH(O3951)</f>
        <v/>
      </c>
      <c r="AG3951" s="124">
        <f>VLOOKUP(IFERROR(MID(AE3951,1,(FIND(",",AE3951,1)-1)),AE3951),Facility_Region_Mapping,2,FALSE)</f>
        <v/>
      </c>
      <c r="AH3951" s="124" t="n"/>
      <c r="AI3951" s="124">
        <f>IF(C3951&lt;&gt;"",IF(M3951="ESM User",getInterfaceName($C3951),"NA"),"")</f>
        <v/>
      </c>
      <c r="AJ3951" s="116">
        <f>IF(Q3951&lt;&gt;"",DATE(YEAR(Q3951), MONTH(Q3951), DAY(Q3951)),"")</f>
        <v/>
      </c>
      <c r="AK3951" s="130">
        <f>IF(Q3951&lt;&gt;0,Q3951-N3951,TODAY()-N3951)</f>
        <v/>
      </c>
      <c r="AL3951" s="112">
        <f>IF(F3951="Re-assigned",0,IF(H3951="Closed",0,IF(H3951="Service Restored",0,IF(H3951="",0,1))))</f>
        <v/>
      </c>
      <c r="AM3951" s="124">
        <f>IF(AL3951=0,"",IF(AK3951&gt;20.99,"Aged","Non-Aged"))</f>
        <v/>
      </c>
      <c r="AN3951" s="112">
        <f>IF(Q3951&lt;&gt;"",MONTH(Q3951),"")</f>
        <v/>
      </c>
      <c r="AO3951" s="112">
        <f>IFERROR(VALUE(V3951),0)</f>
        <v/>
      </c>
    </row>
    <row customFormat="1" customHeight="1" ht="29.25" r="3952" s="112" spans="1:41">
      <c r="A3952" s="127" t="n"/>
      <c r="B3952" s="113" t="n"/>
      <c r="C3952" s="127" t="n"/>
      <c r="D3952" s="127" t="n"/>
      <c r="E3952" s="114">
        <f>IF(F3952 &lt;&gt; "",VLOOKUP(F3952,CategoryLookup,2,FALSE), "")</f>
        <v/>
      </c>
      <c r="F3952" s="126" t="n"/>
      <c r="G3952" s="127" t="n"/>
      <c r="H3952" s="127" t="n"/>
      <c r="I3952" s="127" t="n"/>
      <c r="J3952" s="127" t="n"/>
      <c r="K3952" s="127" t="n"/>
      <c r="L3952" s="127" t="n"/>
      <c r="M3952" s="127" t="n"/>
      <c r="N3952" s="120" t="n"/>
      <c r="O3952" s="120" t="n"/>
      <c r="P3952" s="120" t="n"/>
      <c r="Q3952" s="120" t="n"/>
      <c r="R3952" s="121" t="n"/>
      <c r="S3952" s="121" t="n"/>
      <c r="T3952" s="121" t="n"/>
      <c r="U3952" s="121" t="n"/>
      <c r="V3952" s="117">
        <f>IF(P3952="NA","NA",IF(P3952&lt;&gt;"",TEXT(P3952-N3952,"[h].mm"),""))</f>
        <v/>
      </c>
      <c r="W3952" s="118">
        <f>IF(AND(R3952="",S3952=""),"",R3952+S3952)</f>
        <v/>
      </c>
      <c r="X3952" s="116">
        <f>IF(O3952&lt;&gt;"",DATE(YEAR(O3952), MONTH(O3952), DAY(O3952)),"")</f>
        <v/>
      </c>
      <c r="Y3952" s="122" t="n"/>
      <c r="Z3952" s="123" t="n"/>
      <c r="AA3952" s="117">
        <f>IF(F3952="Re-assigned","NA",IF(W3952="","",IF(W3952&gt;=VLOOKUP(D3952,SLAMatrix,3,FALSE),"Yes",IF(W3952&lt;VLOOKUP(D3952,SLAMatrix,2,FALSE),"No","Internal"))))</f>
        <v/>
      </c>
      <c r="AB3952" s="123" t="n"/>
      <c r="AC3952" s="123" t="n"/>
      <c r="AD3952" s="119" t="n"/>
      <c r="AE3952" s="125" t="n"/>
      <c r="AF3952" s="124">
        <f>MONTH(O3952)</f>
        <v/>
      </c>
      <c r="AG3952" s="124">
        <f>VLOOKUP(IFERROR(MID(AE3952,1,(FIND(",",AE3952,1)-1)),AE3952),Facility_Region_Mapping,2,FALSE)</f>
        <v/>
      </c>
      <c r="AH3952" s="124" t="n"/>
      <c r="AI3952" s="124">
        <f>IF(C3952&lt;&gt;"",IF(M3952="ESM User",getInterfaceName($C3952),"NA"),"")</f>
        <v/>
      </c>
      <c r="AJ3952" s="116">
        <f>IF(Q3952&lt;&gt;"",DATE(YEAR(Q3952), MONTH(Q3952), DAY(Q3952)),"")</f>
        <v/>
      </c>
      <c r="AK3952" s="130">
        <f>IF(Q3952&lt;&gt;0,Q3952-N3952,TODAY()-N3952)</f>
        <v/>
      </c>
      <c r="AL3952" s="112">
        <f>IF(F3952="Re-assigned",0,IF(H3952="Closed",0,IF(H3952="Service Restored",0,IF(H3952="",0,1))))</f>
        <v/>
      </c>
      <c r="AM3952" s="124">
        <f>IF(AL3952=0,"",IF(AK3952&gt;20.99,"Aged","Non-Aged"))</f>
        <v/>
      </c>
      <c r="AN3952" s="112">
        <f>IF(Q3952&lt;&gt;"",MONTH(Q3952),"")</f>
        <v/>
      </c>
      <c r="AO3952" s="112">
        <f>IFERROR(VALUE(V3952),0)</f>
        <v/>
      </c>
    </row>
    <row customFormat="1" customHeight="1" ht="29.25" r="3953" s="112" spans="1:41">
      <c r="A3953" s="127" t="n"/>
      <c r="B3953" s="113" t="n"/>
      <c r="C3953" s="127" t="n"/>
      <c r="D3953" s="127" t="n"/>
      <c r="E3953" s="114">
        <f>IF(F3953 &lt;&gt; "",VLOOKUP(F3953,CategoryLookup,2,FALSE), "")</f>
        <v/>
      </c>
      <c r="F3953" s="126" t="n"/>
      <c r="G3953" s="127" t="n"/>
      <c r="H3953" s="127" t="n"/>
      <c r="I3953" s="127" t="n"/>
      <c r="J3953" s="127" t="n"/>
      <c r="K3953" s="127" t="n"/>
      <c r="L3953" s="127" t="n"/>
      <c r="M3953" s="127" t="n"/>
      <c r="N3953" s="120" t="n"/>
      <c r="O3953" s="120" t="n"/>
      <c r="P3953" s="120" t="n"/>
      <c r="Q3953" s="120" t="n"/>
      <c r="R3953" s="121" t="n"/>
      <c r="S3953" s="121" t="n"/>
      <c r="T3953" s="121" t="n"/>
      <c r="U3953" s="121" t="n"/>
      <c r="V3953" s="117">
        <f>IF(P3953="NA","NA",IF(P3953&lt;&gt;"",TEXT(P3953-N3953,"[h].mm"),""))</f>
        <v/>
      </c>
      <c r="W3953" s="118">
        <f>IF(AND(R3953="",S3953=""),"",R3953+S3953)</f>
        <v/>
      </c>
      <c r="X3953" s="116">
        <f>IF(O3953&lt;&gt;"",DATE(YEAR(O3953), MONTH(O3953), DAY(O3953)),"")</f>
        <v/>
      </c>
      <c r="Y3953" s="122" t="n"/>
      <c r="Z3953" s="123" t="n"/>
      <c r="AA3953" s="117">
        <f>IF(F3953="Re-assigned","NA",IF(W3953="","",IF(W3953&gt;=VLOOKUP(D3953,SLAMatrix,3,FALSE),"Yes",IF(W3953&lt;VLOOKUP(D3953,SLAMatrix,2,FALSE),"No","Internal"))))</f>
        <v/>
      </c>
      <c r="AB3953" s="123" t="n"/>
      <c r="AC3953" s="123" t="n"/>
      <c r="AD3953" s="119" t="n"/>
      <c r="AE3953" s="125" t="n"/>
      <c r="AF3953" s="124">
        <f>MONTH(O3953)</f>
        <v/>
      </c>
      <c r="AG3953" s="124">
        <f>VLOOKUP(IFERROR(MID(AE3953,1,(FIND(",",AE3953,1)-1)),AE3953),Facility_Region_Mapping,2,FALSE)</f>
        <v/>
      </c>
      <c r="AH3953" s="124" t="n"/>
      <c r="AI3953" s="124">
        <f>IF(C3953&lt;&gt;"",IF(M3953="ESM User",getInterfaceName($C3953),"NA"),"")</f>
        <v/>
      </c>
      <c r="AJ3953" s="116">
        <f>IF(Q3953&lt;&gt;"",DATE(YEAR(Q3953), MONTH(Q3953), DAY(Q3953)),"")</f>
        <v/>
      </c>
      <c r="AK3953" s="130">
        <f>IF(Q3953&lt;&gt;0,Q3953-N3953,TODAY()-N3953)</f>
        <v/>
      </c>
      <c r="AL3953" s="112">
        <f>IF(F3953="Re-assigned",0,IF(H3953="Closed",0,IF(H3953="Service Restored",0,IF(H3953="",0,1))))</f>
        <v/>
      </c>
      <c r="AM3953" s="124">
        <f>IF(AL3953=0,"",IF(AK3953&gt;20.99,"Aged","Non-Aged"))</f>
        <v/>
      </c>
      <c r="AN3953" s="112">
        <f>IF(Q3953&lt;&gt;"",MONTH(Q3953),"")</f>
        <v/>
      </c>
      <c r="AO3953" s="112">
        <f>IFERROR(VALUE(V3953),0)</f>
        <v/>
      </c>
    </row>
    <row customFormat="1" customHeight="1" ht="29.25" r="3954" s="112" spans="1:41">
      <c r="A3954" s="127" t="n"/>
      <c r="B3954" s="113" t="n"/>
      <c r="C3954" s="127" t="n"/>
      <c r="D3954" s="127" t="n"/>
      <c r="E3954" s="114">
        <f>IF(F3954 &lt;&gt; "",VLOOKUP(F3954,CategoryLookup,2,FALSE), "")</f>
        <v/>
      </c>
      <c r="F3954" s="126" t="n"/>
      <c r="G3954" s="127" t="n"/>
      <c r="H3954" s="127" t="n"/>
      <c r="I3954" s="127" t="n"/>
      <c r="J3954" s="127" t="n"/>
      <c r="K3954" s="127" t="n"/>
      <c r="L3954" s="127" t="n"/>
      <c r="M3954" s="127" t="n"/>
      <c r="N3954" s="120" t="n"/>
      <c r="O3954" s="120" t="n"/>
      <c r="P3954" s="120" t="n"/>
      <c r="Q3954" s="120" t="n"/>
      <c r="R3954" s="121" t="n"/>
      <c r="S3954" s="121" t="n"/>
      <c r="T3954" s="121" t="n"/>
      <c r="U3954" s="121" t="n"/>
      <c r="V3954" s="117">
        <f>IF(P3954="NA","NA",IF(P3954&lt;&gt;"",TEXT(P3954-N3954,"[h].mm"),""))</f>
        <v/>
      </c>
      <c r="W3954" s="118">
        <f>IF(AND(R3954="",S3954=""),"",R3954+S3954)</f>
        <v/>
      </c>
      <c r="X3954" s="116">
        <f>IF(O3954&lt;&gt;"",DATE(YEAR(O3954), MONTH(O3954), DAY(O3954)),"")</f>
        <v/>
      </c>
      <c r="Y3954" s="122" t="n"/>
      <c r="Z3954" s="123" t="n"/>
      <c r="AA3954" s="117">
        <f>IF(F3954="Re-assigned","NA",IF(W3954="","",IF(W3954&gt;=VLOOKUP(D3954,SLAMatrix,3,FALSE),"Yes",IF(W3954&lt;VLOOKUP(D3954,SLAMatrix,2,FALSE),"No","Internal"))))</f>
        <v/>
      </c>
      <c r="AB3954" s="123" t="n"/>
      <c r="AC3954" s="123" t="n"/>
      <c r="AD3954" s="119" t="n"/>
      <c r="AE3954" s="125" t="n"/>
      <c r="AF3954" s="124">
        <f>MONTH(O3954)</f>
        <v/>
      </c>
      <c r="AG3954" s="124">
        <f>VLOOKUP(IFERROR(MID(AE3954,1,(FIND(",",AE3954,1)-1)),AE3954),Facility_Region_Mapping,2,FALSE)</f>
        <v/>
      </c>
      <c r="AH3954" s="124" t="n"/>
      <c r="AI3954" s="124">
        <f>IF(C3954&lt;&gt;"",IF(M3954="ESM User",getInterfaceName($C3954),"NA"),"")</f>
        <v/>
      </c>
      <c r="AJ3954" s="116">
        <f>IF(Q3954&lt;&gt;"",DATE(YEAR(Q3954), MONTH(Q3954), DAY(Q3954)),"")</f>
        <v/>
      </c>
      <c r="AK3954" s="130">
        <f>IF(Q3954&lt;&gt;0,Q3954-N3954,TODAY()-N3954)</f>
        <v/>
      </c>
      <c r="AL3954" s="112">
        <f>IF(F3954="Re-assigned",0,IF(H3954="Closed",0,IF(H3954="Service Restored",0,IF(H3954="",0,1))))</f>
        <v/>
      </c>
      <c r="AM3954" s="124">
        <f>IF(AL3954=0,"",IF(AK3954&gt;20.99,"Aged","Non-Aged"))</f>
        <v/>
      </c>
      <c r="AN3954" s="112">
        <f>IF(Q3954&lt;&gt;"",MONTH(Q3954),"")</f>
        <v/>
      </c>
      <c r="AO3954" s="112">
        <f>IFERROR(VALUE(V3954),0)</f>
        <v/>
      </c>
    </row>
    <row customFormat="1" customHeight="1" ht="29.25" r="3955" s="112" spans="1:41">
      <c r="A3955" s="127" t="n"/>
      <c r="B3955" s="113" t="n"/>
      <c r="C3955" s="127" t="n"/>
      <c r="D3955" s="127" t="n"/>
      <c r="E3955" s="114">
        <f>IF(F3955 &lt;&gt; "",VLOOKUP(F3955,CategoryLookup,2,FALSE), "")</f>
        <v/>
      </c>
      <c r="F3955" s="126" t="n"/>
      <c r="G3955" s="127" t="n"/>
      <c r="H3955" s="127" t="n"/>
      <c r="I3955" s="127" t="n"/>
      <c r="J3955" s="127" t="n"/>
      <c r="K3955" s="127" t="n"/>
      <c r="L3955" s="127" t="n"/>
      <c r="M3955" s="127" t="n"/>
      <c r="N3955" s="120" t="n"/>
      <c r="O3955" s="120" t="n"/>
      <c r="P3955" s="120" t="n"/>
      <c r="Q3955" s="120" t="n"/>
      <c r="R3955" s="121" t="n"/>
      <c r="S3955" s="121" t="n"/>
      <c r="T3955" s="121" t="n"/>
      <c r="U3955" s="121" t="n"/>
      <c r="V3955" s="117">
        <f>IF(P3955="NA","NA",IF(P3955&lt;&gt;"",TEXT(P3955-N3955,"[h].mm"),""))</f>
        <v/>
      </c>
      <c r="W3955" s="118">
        <f>IF(AND(R3955="",S3955=""),"",R3955+S3955)</f>
        <v/>
      </c>
      <c r="X3955" s="116">
        <f>IF(O3955&lt;&gt;"",DATE(YEAR(O3955), MONTH(O3955), DAY(O3955)),"")</f>
        <v/>
      </c>
      <c r="Y3955" s="122" t="n"/>
      <c r="Z3955" s="123" t="n"/>
      <c r="AA3955" s="117">
        <f>IF(F3955="Re-assigned","NA",IF(W3955="","",IF(W3955&gt;=VLOOKUP(D3955,SLAMatrix,3,FALSE),"Yes",IF(W3955&lt;VLOOKUP(D3955,SLAMatrix,2,FALSE),"No","Internal"))))</f>
        <v/>
      </c>
      <c r="AB3955" s="123" t="n"/>
      <c r="AC3955" s="123" t="n"/>
      <c r="AD3955" s="119" t="n"/>
      <c r="AE3955" s="125" t="n"/>
      <c r="AF3955" s="124">
        <f>MONTH(O3955)</f>
        <v/>
      </c>
      <c r="AG3955" s="124">
        <f>VLOOKUP(IFERROR(MID(AE3955,1,(FIND(",",AE3955,1)-1)),AE3955),Facility_Region_Mapping,2,FALSE)</f>
        <v/>
      </c>
      <c r="AH3955" s="124" t="n"/>
      <c r="AI3955" s="124">
        <f>IF(C3955&lt;&gt;"",IF(M3955="ESM User",getInterfaceName($C3955),"NA"),"")</f>
        <v/>
      </c>
      <c r="AJ3955" s="116">
        <f>IF(Q3955&lt;&gt;"",DATE(YEAR(Q3955), MONTH(Q3955), DAY(Q3955)),"")</f>
        <v/>
      </c>
      <c r="AK3955" s="130">
        <f>IF(Q3955&lt;&gt;0,Q3955-N3955,TODAY()-N3955)</f>
        <v/>
      </c>
      <c r="AL3955" s="112">
        <f>IF(F3955="Re-assigned",0,IF(H3955="Closed",0,IF(H3955="Service Restored",0,IF(H3955="",0,1))))</f>
        <v/>
      </c>
      <c r="AM3955" s="124">
        <f>IF(AL3955=0,"",IF(AK3955&gt;20.99,"Aged","Non-Aged"))</f>
        <v/>
      </c>
      <c r="AN3955" s="112">
        <f>IF(Q3955&lt;&gt;"",MONTH(Q3955),"")</f>
        <v/>
      </c>
      <c r="AO3955" s="112">
        <f>IFERROR(VALUE(V3955),0)</f>
        <v/>
      </c>
    </row>
    <row customFormat="1" customHeight="1" ht="29.25" r="3956" s="112" spans="1:41">
      <c r="A3956" s="127" t="n"/>
      <c r="B3956" s="113" t="n"/>
      <c r="C3956" s="127" t="n"/>
      <c r="D3956" s="127" t="n"/>
      <c r="E3956" s="114">
        <f>IF(F3956 &lt;&gt; "",VLOOKUP(F3956,CategoryLookup,2,FALSE), "")</f>
        <v/>
      </c>
      <c r="F3956" s="126" t="n"/>
      <c r="G3956" s="127" t="n"/>
      <c r="H3956" s="127" t="n"/>
      <c r="I3956" s="127" t="n"/>
      <c r="J3956" s="127" t="n"/>
      <c r="K3956" s="127" t="n"/>
      <c r="L3956" s="127" t="n"/>
      <c r="M3956" s="127" t="n"/>
      <c r="N3956" s="120" t="n"/>
      <c r="O3956" s="120" t="n"/>
      <c r="P3956" s="120" t="n"/>
      <c r="Q3956" s="120" t="n"/>
      <c r="R3956" s="121" t="n"/>
      <c r="S3956" s="121" t="n"/>
      <c r="T3956" s="121" t="n"/>
      <c r="U3956" s="121" t="n"/>
      <c r="V3956" s="117">
        <f>IF(P3956="NA","NA",IF(P3956&lt;&gt;"",TEXT(P3956-N3956,"[h].mm"),""))</f>
        <v/>
      </c>
      <c r="W3956" s="118">
        <f>IF(AND(R3956="",S3956=""),"",R3956+S3956)</f>
        <v/>
      </c>
      <c r="X3956" s="116">
        <f>IF(O3956&lt;&gt;"",DATE(YEAR(O3956), MONTH(O3956), DAY(O3956)),"")</f>
        <v/>
      </c>
      <c r="Y3956" s="122" t="n"/>
      <c r="Z3956" s="123" t="n"/>
      <c r="AA3956" s="117">
        <f>IF(F3956="Re-assigned","NA",IF(W3956="","",IF(W3956&gt;=VLOOKUP(D3956,SLAMatrix,3,FALSE),"Yes",IF(W3956&lt;VLOOKUP(D3956,SLAMatrix,2,FALSE),"No","Internal"))))</f>
        <v/>
      </c>
      <c r="AB3956" s="123" t="n"/>
      <c r="AC3956" s="123" t="n"/>
      <c r="AD3956" s="119" t="n"/>
      <c r="AE3956" s="125" t="n"/>
      <c r="AF3956" s="124">
        <f>MONTH(O3956)</f>
        <v/>
      </c>
      <c r="AG3956" s="124">
        <f>VLOOKUP(IFERROR(MID(AE3956,1,(FIND(",",AE3956,1)-1)),AE3956),Facility_Region_Mapping,2,FALSE)</f>
        <v/>
      </c>
      <c r="AH3956" s="124" t="n"/>
      <c r="AI3956" s="124">
        <f>IF(C3956&lt;&gt;"",IF(M3956="ESM User",getInterfaceName($C3956),"NA"),"")</f>
        <v/>
      </c>
      <c r="AJ3956" s="116">
        <f>IF(Q3956&lt;&gt;"",DATE(YEAR(Q3956), MONTH(Q3956), DAY(Q3956)),"")</f>
        <v/>
      </c>
      <c r="AK3956" s="130">
        <f>IF(Q3956&lt;&gt;0,Q3956-N3956,TODAY()-N3956)</f>
        <v/>
      </c>
      <c r="AL3956" s="112">
        <f>IF(F3956="Re-assigned",0,IF(H3956="Closed",0,IF(H3956="Service Restored",0,IF(H3956="",0,1))))</f>
        <v/>
      </c>
      <c r="AM3956" s="124">
        <f>IF(AL3956=0,"",IF(AK3956&gt;20.99,"Aged","Non-Aged"))</f>
        <v/>
      </c>
      <c r="AN3956" s="112">
        <f>IF(Q3956&lt;&gt;"",MONTH(Q3956),"")</f>
        <v/>
      </c>
      <c r="AO3956" s="112">
        <f>IFERROR(VALUE(V3956),0)</f>
        <v/>
      </c>
    </row>
    <row customFormat="1" customHeight="1" ht="29.25" r="3957" s="112" spans="1:41">
      <c r="A3957" s="127" t="n"/>
      <c r="B3957" s="113" t="n"/>
      <c r="C3957" s="127" t="n"/>
      <c r="D3957" s="127" t="n"/>
      <c r="E3957" s="114">
        <f>IF(F3957 &lt;&gt; "",VLOOKUP(F3957,CategoryLookup,2,FALSE), "")</f>
        <v/>
      </c>
      <c r="F3957" s="126" t="n"/>
      <c r="G3957" s="127" t="n"/>
      <c r="H3957" s="127" t="n"/>
      <c r="I3957" s="127" t="n"/>
      <c r="J3957" s="127" t="n"/>
      <c r="K3957" s="127" t="n"/>
      <c r="L3957" s="127" t="n"/>
      <c r="M3957" s="127" t="n"/>
      <c r="N3957" s="120" t="n"/>
      <c r="O3957" s="120" t="n"/>
      <c r="P3957" s="120" t="n"/>
      <c r="Q3957" s="120" t="n"/>
      <c r="R3957" s="121" t="n"/>
      <c r="S3957" s="121" t="n"/>
      <c r="T3957" s="121" t="n"/>
      <c r="U3957" s="121" t="n"/>
      <c r="V3957" s="117">
        <f>IF(P3957="NA","NA",IF(P3957&lt;&gt;"",TEXT(P3957-N3957,"[h].mm"),""))</f>
        <v/>
      </c>
      <c r="W3957" s="118">
        <f>IF(AND(R3957="",S3957=""),"",R3957+S3957)</f>
        <v/>
      </c>
      <c r="X3957" s="116">
        <f>IF(O3957&lt;&gt;"",DATE(YEAR(O3957), MONTH(O3957), DAY(O3957)),"")</f>
        <v/>
      </c>
      <c r="Y3957" s="122" t="n"/>
      <c r="Z3957" s="123" t="n"/>
      <c r="AA3957" s="117">
        <f>IF(F3957="Re-assigned","NA",IF(W3957="","",IF(W3957&gt;=VLOOKUP(D3957,SLAMatrix,3,FALSE),"Yes",IF(W3957&lt;VLOOKUP(D3957,SLAMatrix,2,FALSE),"No","Internal"))))</f>
        <v/>
      </c>
      <c r="AB3957" s="123" t="n"/>
      <c r="AC3957" s="123" t="n"/>
      <c r="AD3957" s="119" t="n"/>
      <c r="AE3957" s="125" t="n"/>
      <c r="AF3957" s="124">
        <f>MONTH(O3957)</f>
        <v/>
      </c>
      <c r="AG3957" s="124">
        <f>VLOOKUP(IFERROR(MID(AE3957,1,(FIND(",",AE3957,1)-1)),AE3957),Facility_Region_Mapping,2,FALSE)</f>
        <v/>
      </c>
      <c r="AH3957" s="124" t="n"/>
      <c r="AI3957" s="124">
        <f>IF(C3957&lt;&gt;"",IF(M3957="ESM User",getInterfaceName($C3957),"NA"),"")</f>
        <v/>
      </c>
      <c r="AJ3957" s="116">
        <f>IF(Q3957&lt;&gt;"",DATE(YEAR(Q3957), MONTH(Q3957), DAY(Q3957)),"")</f>
        <v/>
      </c>
      <c r="AK3957" s="130">
        <f>IF(Q3957&lt;&gt;0,Q3957-N3957,TODAY()-N3957)</f>
        <v/>
      </c>
      <c r="AL3957" s="112">
        <f>IF(F3957="Re-assigned",0,IF(H3957="Closed",0,IF(H3957="Service Restored",0,IF(H3957="",0,1))))</f>
        <v/>
      </c>
      <c r="AM3957" s="124">
        <f>IF(AL3957=0,"",IF(AK3957&gt;20.99,"Aged","Non-Aged"))</f>
        <v/>
      </c>
      <c r="AN3957" s="112">
        <f>IF(Q3957&lt;&gt;"",MONTH(Q3957),"")</f>
        <v/>
      </c>
      <c r="AO3957" s="112">
        <f>IFERROR(VALUE(V3957),0)</f>
        <v/>
      </c>
    </row>
    <row customFormat="1" customHeight="1" ht="29.25" r="3958" s="112" spans="1:41">
      <c r="A3958" s="127" t="n"/>
      <c r="B3958" s="113" t="n"/>
      <c r="C3958" s="127" t="n"/>
      <c r="D3958" s="127" t="n"/>
      <c r="E3958" s="114">
        <f>IF(F3958 &lt;&gt; "",VLOOKUP(F3958,CategoryLookup,2,FALSE), "")</f>
        <v/>
      </c>
      <c r="F3958" s="126" t="n"/>
      <c r="G3958" s="127" t="n"/>
      <c r="H3958" s="127" t="n"/>
      <c r="I3958" s="127" t="n"/>
      <c r="J3958" s="127" t="n"/>
      <c r="K3958" s="127" t="n"/>
      <c r="L3958" s="127" t="n"/>
      <c r="M3958" s="127" t="n"/>
      <c r="N3958" s="120" t="n"/>
      <c r="O3958" s="120" t="n"/>
      <c r="P3958" s="120" t="n"/>
      <c r="Q3958" s="120" t="n"/>
      <c r="R3958" s="121" t="n"/>
      <c r="S3958" s="121" t="n"/>
      <c r="T3958" s="121" t="n"/>
      <c r="U3958" s="121" t="n"/>
      <c r="V3958" s="117">
        <f>IF(P3958="NA","NA",IF(P3958&lt;&gt;"",TEXT(P3958-N3958,"[h].mm"),""))</f>
        <v/>
      </c>
      <c r="W3958" s="118">
        <f>IF(AND(R3958="",S3958=""),"",R3958+S3958)</f>
        <v/>
      </c>
      <c r="X3958" s="116">
        <f>IF(O3958&lt;&gt;"",DATE(YEAR(O3958), MONTH(O3958), DAY(O3958)),"")</f>
        <v/>
      </c>
      <c r="Y3958" s="122" t="n"/>
      <c r="Z3958" s="123" t="n"/>
      <c r="AA3958" s="117">
        <f>IF(F3958="Re-assigned","NA",IF(W3958="","",IF(W3958&gt;=VLOOKUP(D3958,SLAMatrix,3,FALSE),"Yes",IF(W3958&lt;VLOOKUP(D3958,SLAMatrix,2,FALSE),"No","Internal"))))</f>
        <v/>
      </c>
      <c r="AB3958" s="123" t="n"/>
      <c r="AC3958" s="123" t="n"/>
      <c r="AD3958" s="119" t="n"/>
      <c r="AE3958" s="125" t="n"/>
      <c r="AF3958" s="124">
        <f>MONTH(O3958)</f>
        <v/>
      </c>
      <c r="AG3958" s="124">
        <f>VLOOKUP(IFERROR(MID(AE3958,1,(FIND(",",AE3958,1)-1)),AE3958),Facility_Region_Mapping,2,FALSE)</f>
        <v/>
      </c>
      <c r="AH3958" s="124" t="n"/>
      <c r="AI3958" s="124">
        <f>IF(C3958&lt;&gt;"",IF(M3958="ESM User",getInterfaceName($C3958),"NA"),"")</f>
        <v/>
      </c>
      <c r="AJ3958" s="116">
        <f>IF(Q3958&lt;&gt;"",DATE(YEAR(Q3958), MONTH(Q3958), DAY(Q3958)),"")</f>
        <v/>
      </c>
      <c r="AK3958" s="130">
        <f>IF(Q3958&lt;&gt;0,Q3958-N3958,TODAY()-N3958)</f>
        <v/>
      </c>
      <c r="AL3958" s="112">
        <f>IF(F3958="Re-assigned",0,IF(H3958="Closed",0,IF(H3958="Service Restored",0,IF(H3958="",0,1))))</f>
        <v/>
      </c>
      <c r="AM3958" s="124">
        <f>IF(AL3958=0,"",IF(AK3958&gt;20.99,"Aged","Non-Aged"))</f>
        <v/>
      </c>
      <c r="AN3958" s="112">
        <f>IF(Q3958&lt;&gt;"",MONTH(Q3958),"")</f>
        <v/>
      </c>
      <c r="AO3958" s="112">
        <f>IFERROR(VALUE(V3958),0)</f>
        <v/>
      </c>
    </row>
    <row customFormat="1" customHeight="1" ht="29.25" r="3959" s="112" spans="1:41">
      <c r="A3959" s="127" t="n"/>
      <c r="B3959" s="113" t="n"/>
      <c r="C3959" s="127" t="n"/>
      <c r="D3959" s="127" t="n"/>
      <c r="E3959" s="114">
        <f>IF(F3959 &lt;&gt; "",VLOOKUP(F3959,CategoryLookup,2,FALSE), "")</f>
        <v/>
      </c>
      <c r="F3959" s="126" t="n"/>
      <c r="G3959" s="127" t="n"/>
      <c r="H3959" s="127" t="n"/>
      <c r="I3959" s="127" t="n"/>
      <c r="J3959" s="127" t="n"/>
      <c r="K3959" s="127" t="n"/>
      <c r="L3959" s="127" t="n"/>
      <c r="M3959" s="127" t="n"/>
      <c r="N3959" s="120" t="n"/>
      <c r="O3959" s="120" t="n"/>
      <c r="P3959" s="120" t="n"/>
      <c r="Q3959" s="120" t="n"/>
      <c r="R3959" s="121" t="n"/>
      <c r="S3959" s="121" t="n"/>
      <c r="T3959" s="121" t="n"/>
      <c r="U3959" s="121" t="n"/>
      <c r="V3959" s="117">
        <f>IF(P3959="NA","NA",IF(P3959&lt;&gt;"",TEXT(P3959-N3959,"[h].mm"),""))</f>
        <v/>
      </c>
      <c r="W3959" s="118">
        <f>IF(AND(R3959="",S3959=""),"",R3959+S3959)</f>
        <v/>
      </c>
      <c r="X3959" s="116">
        <f>IF(O3959&lt;&gt;"",DATE(YEAR(O3959), MONTH(O3959), DAY(O3959)),"")</f>
        <v/>
      </c>
      <c r="Y3959" s="122" t="n"/>
      <c r="Z3959" s="123" t="n"/>
      <c r="AA3959" s="117">
        <f>IF(F3959="Re-assigned","NA",IF(W3959="","",IF(W3959&gt;=VLOOKUP(D3959,SLAMatrix,3,FALSE),"Yes",IF(W3959&lt;VLOOKUP(D3959,SLAMatrix,2,FALSE),"No","Internal"))))</f>
        <v/>
      </c>
      <c r="AB3959" s="123" t="n"/>
      <c r="AC3959" s="123" t="n"/>
      <c r="AD3959" s="119" t="n"/>
      <c r="AE3959" s="125" t="n"/>
      <c r="AF3959" s="124">
        <f>MONTH(O3959)</f>
        <v/>
      </c>
      <c r="AG3959" s="124">
        <f>VLOOKUP(IFERROR(MID(AE3959,1,(FIND(",",AE3959,1)-1)),AE3959),Facility_Region_Mapping,2,FALSE)</f>
        <v/>
      </c>
      <c r="AH3959" s="124" t="n"/>
      <c r="AI3959" s="124">
        <f>IF(C3959&lt;&gt;"",IF(M3959="ESM User",getInterfaceName($C3959),"NA"),"")</f>
        <v/>
      </c>
      <c r="AJ3959" s="116">
        <f>IF(Q3959&lt;&gt;"",DATE(YEAR(Q3959), MONTH(Q3959), DAY(Q3959)),"")</f>
        <v/>
      </c>
      <c r="AK3959" s="130">
        <f>IF(Q3959&lt;&gt;0,Q3959-N3959,TODAY()-N3959)</f>
        <v/>
      </c>
      <c r="AL3959" s="112">
        <f>IF(F3959="Re-assigned",0,IF(H3959="Closed",0,IF(H3959="Service Restored",0,IF(H3959="",0,1))))</f>
        <v/>
      </c>
      <c r="AM3959" s="124">
        <f>IF(AL3959=0,"",IF(AK3959&gt;20.99,"Aged","Non-Aged"))</f>
        <v/>
      </c>
      <c r="AN3959" s="112">
        <f>IF(Q3959&lt;&gt;"",MONTH(Q3959),"")</f>
        <v/>
      </c>
      <c r="AO3959" s="112">
        <f>IFERROR(VALUE(V3959),0)</f>
        <v/>
      </c>
    </row>
    <row customFormat="1" customHeight="1" ht="29.25" r="3960" s="112" spans="1:41">
      <c r="A3960" s="127" t="n"/>
      <c r="B3960" s="113" t="n"/>
      <c r="C3960" s="127" t="n"/>
      <c r="D3960" s="127" t="n"/>
      <c r="E3960" s="114">
        <f>IF(F3960 &lt;&gt; "",VLOOKUP(F3960,CategoryLookup,2,FALSE), "")</f>
        <v/>
      </c>
      <c r="F3960" s="126" t="n"/>
      <c r="G3960" s="127" t="n"/>
      <c r="H3960" s="127" t="n"/>
      <c r="I3960" s="127" t="n"/>
      <c r="J3960" s="127" t="n"/>
      <c r="K3960" s="127" t="n"/>
      <c r="L3960" s="127" t="n"/>
      <c r="M3960" s="127" t="n"/>
      <c r="N3960" s="120" t="n"/>
      <c r="O3960" s="120" t="n"/>
      <c r="P3960" s="120" t="n"/>
      <c r="Q3960" s="120" t="n"/>
      <c r="R3960" s="121" t="n"/>
      <c r="S3960" s="121" t="n"/>
      <c r="T3960" s="121" t="n"/>
      <c r="U3960" s="121" t="n"/>
      <c r="V3960" s="117">
        <f>IF(P3960="NA","NA",IF(P3960&lt;&gt;"",TEXT(P3960-N3960,"[h].mm"),""))</f>
        <v/>
      </c>
      <c r="W3960" s="118">
        <f>IF(AND(R3960="",S3960=""),"",R3960+S3960)</f>
        <v/>
      </c>
      <c r="X3960" s="116">
        <f>IF(O3960&lt;&gt;"",DATE(YEAR(O3960), MONTH(O3960), DAY(O3960)),"")</f>
        <v/>
      </c>
      <c r="Y3960" s="122" t="n"/>
      <c r="Z3960" s="123" t="n"/>
      <c r="AA3960" s="117">
        <f>IF(F3960="Re-assigned","NA",IF(W3960="","",IF(W3960&gt;=VLOOKUP(D3960,SLAMatrix,3,FALSE),"Yes",IF(W3960&lt;VLOOKUP(D3960,SLAMatrix,2,FALSE),"No","Internal"))))</f>
        <v/>
      </c>
      <c r="AB3960" s="123" t="n"/>
      <c r="AC3960" s="123" t="n"/>
      <c r="AD3960" s="119" t="n"/>
      <c r="AE3960" s="125" t="n"/>
      <c r="AF3960" s="124">
        <f>MONTH(O3960)</f>
        <v/>
      </c>
      <c r="AG3960" s="124">
        <f>VLOOKUP(IFERROR(MID(AE3960,1,(FIND(",",AE3960,1)-1)),AE3960),Facility_Region_Mapping,2,FALSE)</f>
        <v/>
      </c>
      <c r="AH3960" s="124" t="n"/>
      <c r="AI3960" s="124">
        <f>IF(C3960&lt;&gt;"",IF(M3960="ESM User",getInterfaceName($C3960),"NA"),"")</f>
        <v/>
      </c>
      <c r="AJ3960" s="116">
        <f>IF(Q3960&lt;&gt;"",DATE(YEAR(Q3960), MONTH(Q3960), DAY(Q3960)),"")</f>
        <v/>
      </c>
      <c r="AK3960" s="130">
        <f>IF(Q3960&lt;&gt;0,Q3960-N3960,TODAY()-N3960)</f>
        <v/>
      </c>
      <c r="AL3960" s="112">
        <f>IF(F3960="Re-assigned",0,IF(H3960="Closed",0,IF(H3960="Service Restored",0,IF(H3960="",0,1))))</f>
        <v/>
      </c>
      <c r="AM3960" s="124">
        <f>IF(AL3960=0,"",IF(AK3960&gt;20.99,"Aged","Non-Aged"))</f>
        <v/>
      </c>
      <c r="AN3960" s="112">
        <f>IF(Q3960&lt;&gt;"",MONTH(Q3960),"")</f>
        <v/>
      </c>
      <c r="AO3960" s="112">
        <f>IFERROR(VALUE(V3960),0)</f>
        <v/>
      </c>
    </row>
    <row customFormat="1" customHeight="1" ht="29.25" r="3961" s="112" spans="1:41">
      <c r="A3961" s="127" t="n"/>
      <c r="B3961" s="113" t="n"/>
      <c r="C3961" s="127" t="n"/>
      <c r="D3961" s="127" t="n"/>
      <c r="E3961" s="114">
        <f>IF(F3961 &lt;&gt; "",VLOOKUP(F3961,CategoryLookup,2,FALSE), "")</f>
        <v/>
      </c>
      <c r="F3961" s="126" t="n"/>
      <c r="G3961" s="127" t="n"/>
      <c r="H3961" s="127" t="n"/>
      <c r="I3961" s="127" t="n"/>
      <c r="J3961" s="127" t="n"/>
      <c r="K3961" s="127" t="n"/>
      <c r="L3961" s="127" t="n"/>
      <c r="M3961" s="127" t="n"/>
      <c r="N3961" s="120" t="n"/>
      <c r="O3961" s="120" t="n"/>
      <c r="P3961" s="120" t="n"/>
      <c r="Q3961" s="120" t="n"/>
      <c r="R3961" s="121" t="n"/>
      <c r="S3961" s="121" t="n"/>
      <c r="T3961" s="121" t="n"/>
      <c r="U3961" s="121" t="n"/>
      <c r="V3961" s="117">
        <f>IF(P3961="NA","NA",IF(P3961&lt;&gt;"",TEXT(P3961-N3961,"[h].mm"),""))</f>
        <v/>
      </c>
      <c r="W3961" s="118">
        <f>IF(AND(R3961="",S3961=""),"",R3961+S3961)</f>
        <v/>
      </c>
      <c r="X3961" s="116">
        <f>IF(O3961&lt;&gt;"",DATE(YEAR(O3961), MONTH(O3961), DAY(O3961)),"")</f>
        <v/>
      </c>
      <c r="Y3961" s="122" t="n"/>
      <c r="Z3961" s="123" t="n"/>
      <c r="AA3961" s="117">
        <f>IF(F3961="Re-assigned","NA",IF(W3961="","",IF(W3961&gt;=VLOOKUP(D3961,SLAMatrix,3,FALSE),"Yes",IF(W3961&lt;VLOOKUP(D3961,SLAMatrix,2,FALSE),"No","Internal"))))</f>
        <v/>
      </c>
      <c r="AB3961" s="123" t="n"/>
      <c r="AC3961" s="123" t="n"/>
      <c r="AD3961" s="119" t="n"/>
      <c r="AE3961" s="125" t="n"/>
      <c r="AF3961" s="124">
        <f>MONTH(O3961)</f>
        <v/>
      </c>
      <c r="AG3961" s="124">
        <f>VLOOKUP(IFERROR(MID(AE3961,1,(FIND(",",AE3961,1)-1)),AE3961),Facility_Region_Mapping,2,FALSE)</f>
        <v/>
      </c>
      <c r="AH3961" s="124" t="n"/>
      <c r="AI3961" s="124">
        <f>IF(C3961&lt;&gt;"",IF(M3961="ESM User",getInterfaceName($C3961),"NA"),"")</f>
        <v/>
      </c>
      <c r="AJ3961" s="116">
        <f>IF(Q3961&lt;&gt;"",DATE(YEAR(Q3961), MONTH(Q3961), DAY(Q3961)),"")</f>
        <v/>
      </c>
      <c r="AK3961" s="130">
        <f>IF(Q3961&lt;&gt;0,Q3961-N3961,TODAY()-N3961)</f>
        <v/>
      </c>
      <c r="AL3961" s="112">
        <f>IF(F3961="Re-assigned",0,IF(H3961="Closed",0,IF(H3961="Service Restored",0,IF(H3961="",0,1))))</f>
        <v/>
      </c>
      <c r="AM3961" s="124">
        <f>IF(AL3961=0,"",IF(AK3961&gt;20.99,"Aged","Non-Aged"))</f>
        <v/>
      </c>
      <c r="AN3961" s="112">
        <f>IF(Q3961&lt;&gt;"",MONTH(Q3961),"")</f>
        <v/>
      </c>
      <c r="AO3961" s="112">
        <f>IFERROR(VALUE(V3961),0)</f>
        <v/>
      </c>
    </row>
    <row customFormat="1" customHeight="1" ht="29.25" r="3962" s="112" spans="1:41">
      <c r="A3962" s="127" t="n"/>
      <c r="B3962" s="113" t="n"/>
      <c r="C3962" s="127" t="n"/>
      <c r="D3962" s="127" t="n"/>
      <c r="E3962" s="114">
        <f>IF(F3962 &lt;&gt; "",VLOOKUP(F3962,CategoryLookup,2,FALSE), "")</f>
        <v/>
      </c>
      <c r="F3962" s="126" t="n"/>
      <c r="G3962" s="127" t="n"/>
      <c r="H3962" s="127" t="n"/>
      <c r="I3962" s="127" t="n"/>
      <c r="J3962" s="127" t="n"/>
      <c r="K3962" s="127" t="n"/>
      <c r="L3962" s="127" t="n"/>
      <c r="M3962" s="127" t="n"/>
      <c r="N3962" s="120" t="n"/>
      <c r="O3962" s="120" t="n"/>
      <c r="P3962" s="120" t="n"/>
      <c r="Q3962" s="120" t="n"/>
      <c r="R3962" s="121" t="n"/>
      <c r="S3962" s="121" t="n"/>
      <c r="T3962" s="121" t="n"/>
      <c r="U3962" s="121" t="n"/>
      <c r="V3962" s="117">
        <f>IF(P3962="NA","NA",IF(P3962&lt;&gt;"",TEXT(P3962-N3962,"[h].mm"),""))</f>
        <v/>
      </c>
      <c r="W3962" s="118">
        <f>IF(AND(R3962="",S3962=""),"",R3962+S3962)</f>
        <v/>
      </c>
      <c r="X3962" s="116">
        <f>IF(O3962&lt;&gt;"",DATE(YEAR(O3962), MONTH(O3962), DAY(O3962)),"")</f>
        <v/>
      </c>
      <c r="Y3962" s="122" t="n"/>
      <c r="Z3962" s="123" t="n"/>
      <c r="AA3962" s="117">
        <f>IF(F3962="Re-assigned","NA",IF(W3962="","",IF(W3962&gt;=VLOOKUP(D3962,SLAMatrix,3,FALSE),"Yes",IF(W3962&lt;VLOOKUP(D3962,SLAMatrix,2,FALSE),"No","Internal"))))</f>
        <v/>
      </c>
      <c r="AB3962" s="123" t="n"/>
      <c r="AC3962" s="123" t="n"/>
      <c r="AD3962" s="119" t="n"/>
      <c r="AE3962" s="125" t="n"/>
      <c r="AF3962" s="124">
        <f>MONTH(O3962)</f>
        <v/>
      </c>
      <c r="AG3962" s="124">
        <f>VLOOKUP(IFERROR(MID(AE3962,1,(FIND(",",AE3962,1)-1)),AE3962),Facility_Region_Mapping,2,FALSE)</f>
        <v/>
      </c>
      <c r="AH3962" s="124" t="n"/>
      <c r="AI3962" s="124">
        <f>IF(C3962&lt;&gt;"",IF(M3962="ESM User",getInterfaceName($C3962),"NA"),"")</f>
        <v/>
      </c>
      <c r="AJ3962" s="116">
        <f>IF(Q3962&lt;&gt;"",DATE(YEAR(Q3962), MONTH(Q3962), DAY(Q3962)),"")</f>
        <v/>
      </c>
      <c r="AK3962" s="130">
        <f>IF(Q3962&lt;&gt;0,Q3962-N3962,TODAY()-N3962)</f>
        <v/>
      </c>
      <c r="AL3962" s="112">
        <f>IF(F3962="Re-assigned",0,IF(H3962="Closed",0,IF(H3962="Service Restored",0,IF(H3962="",0,1))))</f>
        <v/>
      </c>
      <c r="AM3962" s="124">
        <f>IF(AL3962=0,"",IF(AK3962&gt;20.99,"Aged","Non-Aged"))</f>
        <v/>
      </c>
      <c r="AN3962" s="112">
        <f>IF(Q3962&lt;&gt;"",MONTH(Q3962),"")</f>
        <v/>
      </c>
      <c r="AO3962" s="112">
        <f>IFERROR(VALUE(V3962),0)</f>
        <v/>
      </c>
    </row>
    <row customFormat="1" customHeight="1" ht="29.25" r="3963" s="112" spans="1:41">
      <c r="A3963" s="127" t="n"/>
      <c r="B3963" s="113" t="n"/>
      <c r="C3963" s="127" t="n"/>
      <c r="D3963" s="127" t="n"/>
      <c r="E3963" s="114">
        <f>IF(F3963 &lt;&gt; "",VLOOKUP(F3963,CategoryLookup,2,FALSE), "")</f>
        <v/>
      </c>
      <c r="F3963" s="126" t="n"/>
      <c r="G3963" s="127" t="n"/>
      <c r="H3963" s="127" t="n"/>
      <c r="I3963" s="127" t="n"/>
      <c r="J3963" s="127" t="n"/>
      <c r="K3963" s="127" t="n"/>
      <c r="L3963" s="127" t="n"/>
      <c r="M3963" s="127" t="n"/>
      <c r="N3963" s="120" t="n"/>
      <c r="O3963" s="120" t="n"/>
      <c r="P3963" s="120" t="n"/>
      <c r="Q3963" s="120" t="n"/>
      <c r="R3963" s="121" t="n"/>
      <c r="S3963" s="121" t="n"/>
      <c r="T3963" s="121" t="n"/>
      <c r="U3963" s="121" t="n"/>
      <c r="V3963" s="117">
        <f>IF(P3963="NA","NA",IF(P3963&lt;&gt;"",TEXT(P3963-N3963,"[h].mm"),""))</f>
        <v/>
      </c>
      <c r="W3963" s="118">
        <f>IF(AND(R3963="",S3963=""),"",R3963+S3963)</f>
        <v/>
      </c>
      <c r="X3963" s="116">
        <f>IF(O3963&lt;&gt;"",DATE(YEAR(O3963), MONTH(O3963), DAY(O3963)),"")</f>
        <v/>
      </c>
      <c r="Y3963" s="122" t="n"/>
      <c r="Z3963" s="123" t="n"/>
      <c r="AA3963" s="117">
        <f>IF(F3963="Re-assigned","NA",IF(W3963="","",IF(W3963&gt;=VLOOKUP(D3963,SLAMatrix,3,FALSE),"Yes",IF(W3963&lt;VLOOKUP(D3963,SLAMatrix,2,FALSE),"No","Internal"))))</f>
        <v/>
      </c>
      <c r="AB3963" s="123" t="n"/>
      <c r="AC3963" s="123" t="n"/>
      <c r="AD3963" s="119" t="n"/>
      <c r="AE3963" s="125" t="n"/>
      <c r="AF3963" s="124">
        <f>MONTH(O3963)</f>
        <v/>
      </c>
      <c r="AG3963" s="124">
        <f>VLOOKUP(IFERROR(MID(AE3963,1,(FIND(",",AE3963,1)-1)),AE3963),Facility_Region_Mapping,2,FALSE)</f>
        <v/>
      </c>
      <c r="AH3963" s="124" t="n"/>
      <c r="AI3963" s="124">
        <f>IF(C3963&lt;&gt;"",IF(M3963="ESM User",getInterfaceName($C3963),"NA"),"")</f>
        <v/>
      </c>
      <c r="AJ3963" s="116">
        <f>IF(Q3963&lt;&gt;"",DATE(YEAR(Q3963), MONTH(Q3963), DAY(Q3963)),"")</f>
        <v/>
      </c>
      <c r="AK3963" s="130">
        <f>IF(Q3963&lt;&gt;0,Q3963-N3963,TODAY()-N3963)</f>
        <v/>
      </c>
      <c r="AL3963" s="112">
        <f>IF(F3963="Re-assigned",0,IF(H3963="Closed",0,IF(H3963="Service Restored",0,IF(H3963="",0,1))))</f>
        <v/>
      </c>
      <c r="AM3963" s="124">
        <f>IF(AL3963=0,"",IF(AK3963&gt;20.99,"Aged","Non-Aged"))</f>
        <v/>
      </c>
      <c r="AN3963" s="112">
        <f>IF(Q3963&lt;&gt;"",MONTH(Q3963),"")</f>
        <v/>
      </c>
      <c r="AO3963" s="112">
        <f>IFERROR(VALUE(V3963),0)</f>
        <v/>
      </c>
    </row>
    <row customFormat="1" customHeight="1" ht="29.25" r="3964" s="112" spans="1:41">
      <c r="A3964" s="127" t="n"/>
      <c r="B3964" s="113" t="n"/>
      <c r="C3964" s="127" t="n"/>
      <c r="D3964" s="127" t="n"/>
      <c r="E3964" s="114">
        <f>IF(F3964 &lt;&gt; "",VLOOKUP(F3964,CategoryLookup,2,FALSE), "")</f>
        <v/>
      </c>
      <c r="F3964" s="126" t="n"/>
      <c r="G3964" s="127" t="n"/>
      <c r="H3964" s="127" t="n"/>
      <c r="I3964" s="127" t="n"/>
      <c r="J3964" s="127" t="n"/>
      <c r="K3964" s="127" t="n"/>
      <c r="L3964" s="127" t="n"/>
      <c r="M3964" s="127" t="n"/>
      <c r="N3964" s="120" t="n"/>
      <c r="O3964" s="120" t="n"/>
      <c r="P3964" s="120" t="n"/>
      <c r="Q3964" s="120" t="n"/>
      <c r="R3964" s="121" t="n"/>
      <c r="S3964" s="121" t="n"/>
      <c r="T3964" s="121" t="n"/>
      <c r="U3964" s="121" t="n"/>
      <c r="V3964" s="117">
        <f>IF(P3964="NA","NA",IF(P3964&lt;&gt;"",TEXT(P3964-N3964,"[h].mm"),""))</f>
        <v/>
      </c>
      <c r="W3964" s="118">
        <f>IF(AND(R3964="",S3964=""),"",R3964+S3964)</f>
        <v/>
      </c>
      <c r="X3964" s="116">
        <f>IF(O3964&lt;&gt;"",DATE(YEAR(O3964), MONTH(O3964), DAY(O3964)),"")</f>
        <v/>
      </c>
      <c r="Y3964" s="122" t="n"/>
      <c r="Z3964" s="123" t="n"/>
      <c r="AA3964" s="117">
        <f>IF(F3964="Re-assigned","NA",IF(W3964="","",IF(W3964&gt;=VLOOKUP(D3964,SLAMatrix,3,FALSE),"Yes",IF(W3964&lt;VLOOKUP(D3964,SLAMatrix,2,FALSE),"No","Internal"))))</f>
        <v/>
      </c>
      <c r="AB3964" s="123" t="n"/>
      <c r="AC3964" s="123" t="n"/>
      <c r="AD3964" s="119" t="n"/>
      <c r="AE3964" s="125" t="n"/>
      <c r="AF3964" s="124">
        <f>MONTH(O3964)</f>
        <v/>
      </c>
      <c r="AG3964" s="124">
        <f>VLOOKUP(IFERROR(MID(AE3964,1,(FIND(",",AE3964,1)-1)),AE3964),Facility_Region_Mapping,2,FALSE)</f>
        <v/>
      </c>
      <c r="AH3964" s="124" t="n"/>
      <c r="AI3964" s="124">
        <f>IF(C3964&lt;&gt;"",IF(M3964="ESM User",getInterfaceName($C3964),"NA"),"")</f>
        <v/>
      </c>
      <c r="AJ3964" s="116">
        <f>IF(Q3964&lt;&gt;"",DATE(YEAR(Q3964), MONTH(Q3964), DAY(Q3964)),"")</f>
        <v/>
      </c>
      <c r="AK3964" s="130">
        <f>IF(Q3964&lt;&gt;0,Q3964-N3964,TODAY()-N3964)</f>
        <v/>
      </c>
      <c r="AL3964" s="112">
        <f>IF(F3964="Re-assigned",0,IF(H3964="Closed",0,IF(H3964="Service Restored",0,IF(H3964="",0,1))))</f>
        <v/>
      </c>
      <c r="AM3964" s="124">
        <f>IF(AL3964=0,"",IF(AK3964&gt;20.99,"Aged","Non-Aged"))</f>
        <v/>
      </c>
      <c r="AN3964" s="112">
        <f>IF(Q3964&lt;&gt;"",MONTH(Q3964),"")</f>
        <v/>
      </c>
      <c r="AO3964" s="112">
        <f>IFERROR(VALUE(V3964),0)</f>
        <v/>
      </c>
    </row>
    <row customFormat="1" customHeight="1" ht="29.25" r="3965" s="112" spans="1:41">
      <c r="A3965" s="127" t="n"/>
      <c r="B3965" s="113" t="n"/>
      <c r="C3965" s="127" t="n"/>
      <c r="D3965" s="127" t="n"/>
      <c r="E3965" s="114">
        <f>IF(F3965 &lt;&gt; "",VLOOKUP(F3965,CategoryLookup,2,FALSE), "")</f>
        <v/>
      </c>
      <c r="F3965" s="126" t="n"/>
      <c r="G3965" s="127" t="n"/>
      <c r="H3965" s="127" t="n"/>
      <c r="I3965" s="127" t="n"/>
      <c r="J3965" s="127" t="n"/>
      <c r="K3965" s="127" t="n"/>
      <c r="L3965" s="127" t="n"/>
      <c r="M3965" s="127" t="n"/>
      <c r="N3965" s="120" t="n"/>
      <c r="O3965" s="120" t="n"/>
      <c r="P3965" s="120" t="n"/>
      <c r="Q3965" s="120" t="n"/>
      <c r="R3965" s="121" t="n"/>
      <c r="S3965" s="121" t="n"/>
      <c r="T3965" s="121" t="n"/>
      <c r="U3965" s="121" t="n"/>
      <c r="V3965" s="117">
        <f>IF(P3965="NA","NA",IF(P3965&lt;&gt;"",TEXT(P3965-N3965,"[h].mm"),""))</f>
        <v/>
      </c>
      <c r="W3965" s="118">
        <f>IF(AND(R3965="",S3965=""),"",R3965+S3965)</f>
        <v/>
      </c>
      <c r="X3965" s="116">
        <f>IF(O3965&lt;&gt;"",DATE(YEAR(O3965), MONTH(O3965), DAY(O3965)),"")</f>
        <v/>
      </c>
      <c r="Y3965" s="122" t="n"/>
      <c r="Z3965" s="123" t="n"/>
      <c r="AA3965" s="117">
        <f>IF(F3965="Re-assigned","NA",IF(W3965="","",IF(W3965&gt;=VLOOKUP(D3965,SLAMatrix,3,FALSE),"Yes",IF(W3965&lt;VLOOKUP(D3965,SLAMatrix,2,FALSE),"No","Internal"))))</f>
        <v/>
      </c>
      <c r="AB3965" s="123" t="n"/>
      <c r="AC3965" s="123" t="n"/>
      <c r="AD3965" s="119" t="n"/>
      <c r="AE3965" s="125" t="n"/>
      <c r="AF3965" s="124">
        <f>MONTH(O3965)</f>
        <v/>
      </c>
      <c r="AG3965" s="124">
        <f>VLOOKUP(IFERROR(MID(AE3965,1,(FIND(",",AE3965,1)-1)),AE3965),Facility_Region_Mapping,2,FALSE)</f>
        <v/>
      </c>
      <c r="AH3965" s="124" t="n"/>
      <c r="AI3965" s="124">
        <f>IF(C3965&lt;&gt;"",IF(M3965="ESM User",getInterfaceName($C3965),"NA"),"")</f>
        <v/>
      </c>
      <c r="AJ3965" s="116">
        <f>IF(Q3965&lt;&gt;"",DATE(YEAR(Q3965), MONTH(Q3965), DAY(Q3965)),"")</f>
        <v/>
      </c>
      <c r="AK3965" s="130">
        <f>IF(Q3965&lt;&gt;0,Q3965-N3965,TODAY()-N3965)</f>
        <v/>
      </c>
      <c r="AL3965" s="112">
        <f>IF(F3965="Re-assigned",0,IF(H3965="Closed",0,IF(H3965="Service Restored",0,IF(H3965="",0,1))))</f>
        <v/>
      </c>
      <c r="AM3965" s="124">
        <f>IF(AL3965=0,"",IF(AK3965&gt;20.99,"Aged","Non-Aged"))</f>
        <v/>
      </c>
      <c r="AN3965" s="112">
        <f>IF(Q3965&lt;&gt;"",MONTH(Q3965),"")</f>
        <v/>
      </c>
      <c r="AO3965" s="112">
        <f>IFERROR(VALUE(V3965),0)</f>
        <v/>
      </c>
    </row>
    <row customFormat="1" customHeight="1" ht="29.25" r="3966" s="112" spans="1:41">
      <c r="A3966" s="127" t="n"/>
      <c r="B3966" s="113" t="n"/>
      <c r="C3966" s="127" t="n"/>
      <c r="D3966" s="127" t="n"/>
      <c r="E3966" s="114">
        <f>IF(F3966 &lt;&gt; "",VLOOKUP(F3966,CategoryLookup,2,FALSE), "")</f>
        <v/>
      </c>
      <c r="F3966" s="126" t="n"/>
      <c r="G3966" s="127" t="n"/>
      <c r="H3966" s="127" t="n"/>
      <c r="I3966" s="127" t="n"/>
      <c r="J3966" s="127" t="n"/>
      <c r="K3966" s="127" t="n"/>
      <c r="L3966" s="127" t="n"/>
      <c r="M3966" s="127" t="n"/>
      <c r="N3966" s="120" t="n"/>
      <c r="O3966" s="120" t="n"/>
      <c r="P3966" s="120" t="n"/>
      <c r="Q3966" s="120" t="n"/>
      <c r="R3966" s="121" t="n"/>
      <c r="S3966" s="121" t="n"/>
      <c r="T3966" s="121" t="n"/>
      <c r="U3966" s="121" t="n"/>
      <c r="V3966" s="117">
        <f>IF(P3966="NA","NA",IF(P3966&lt;&gt;"",TEXT(P3966-N3966,"[h].mm"),""))</f>
        <v/>
      </c>
      <c r="W3966" s="118">
        <f>IF(AND(R3966="",S3966=""),"",R3966+S3966)</f>
        <v/>
      </c>
      <c r="X3966" s="116">
        <f>IF(O3966&lt;&gt;"",DATE(YEAR(O3966), MONTH(O3966), DAY(O3966)),"")</f>
        <v/>
      </c>
      <c r="Y3966" s="122" t="n"/>
      <c r="Z3966" s="123" t="n"/>
      <c r="AA3966" s="117">
        <f>IF(F3966="Re-assigned","NA",IF(W3966="","",IF(W3966&gt;=VLOOKUP(D3966,SLAMatrix,3,FALSE),"Yes",IF(W3966&lt;VLOOKUP(D3966,SLAMatrix,2,FALSE),"No","Internal"))))</f>
        <v/>
      </c>
      <c r="AB3966" s="123" t="n"/>
      <c r="AC3966" s="123" t="n"/>
      <c r="AD3966" s="119" t="n"/>
      <c r="AE3966" s="125" t="n"/>
      <c r="AF3966" s="124">
        <f>MONTH(O3966)</f>
        <v/>
      </c>
      <c r="AG3966" s="124">
        <f>VLOOKUP(IFERROR(MID(AE3966,1,(FIND(",",AE3966,1)-1)),AE3966),Facility_Region_Mapping,2,FALSE)</f>
        <v/>
      </c>
      <c r="AH3966" s="124" t="n"/>
      <c r="AI3966" s="124">
        <f>IF(C3966&lt;&gt;"",IF(M3966="ESM User",getInterfaceName($C3966),"NA"),"")</f>
        <v/>
      </c>
      <c r="AJ3966" s="116">
        <f>IF(Q3966&lt;&gt;"",DATE(YEAR(Q3966), MONTH(Q3966), DAY(Q3966)),"")</f>
        <v/>
      </c>
      <c r="AK3966" s="130">
        <f>IF(Q3966&lt;&gt;0,Q3966-N3966,TODAY()-N3966)</f>
        <v/>
      </c>
      <c r="AL3966" s="112">
        <f>IF(F3966="Re-assigned",0,IF(H3966="Closed",0,IF(H3966="Service Restored",0,IF(H3966="",0,1))))</f>
        <v/>
      </c>
      <c r="AM3966" s="124">
        <f>IF(AL3966=0,"",IF(AK3966&gt;20.99,"Aged","Non-Aged"))</f>
        <v/>
      </c>
      <c r="AN3966" s="112">
        <f>IF(Q3966&lt;&gt;"",MONTH(Q3966),"")</f>
        <v/>
      </c>
      <c r="AO3966" s="112">
        <f>IFERROR(VALUE(V3966),0)</f>
        <v/>
      </c>
    </row>
    <row customFormat="1" customHeight="1" ht="29.25" r="3967" s="112" spans="1:41">
      <c r="A3967" s="127" t="n"/>
      <c r="B3967" s="113" t="n"/>
      <c r="C3967" s="127" t="n"/>
      <c r="D3967" s="127" t="n"/>
      <c r="E3967" s="114">
        <f>IF(F3967 &lt;&gt; "",VLOOKUP(F3967,CategoryLookup,2,FALSE), "")</f>
        <v/>
      </c>
      <c r="F3967" s="126" t="n"/>
      <c r="G3967" s="127" t="n"/>
      <c r="H3967" s="127" t="n"/>
      <c r="I3967" s="127" t="n"/>
      <c r="J3967" s="127" t="n"/>
      <c r="K3967" s="127" t="n"/>
      <c r="L3967" s="127" t="n"/>
      <c r="M3967" s="127" t="n"/>
      <c r="N3967" s="120" t="n"/>
      <c r="O3967" s="120" t="n"/>
      <c r="P3967" s="120" t="n"/>
      <c r="Q3967" s="120" t="n"/>
      <c r="R3967" s="121" t="n"/>
      <c r="S3967" s="121" t="n"/>
      <c r="T3967" s="121" t="n"/>
      <c r="U3967" s="121" t="n"/>
      <c r="V3967" s="117">
        <f>IF(P3967="NA","NA",IF(P3967&lt;&gt;"",TEXT(P3967-N3967,"[h].mm"),""))</f>
        <v/>
      </c>
      <c r="W3967" s="118">
        <f>IF(AND(R3967="",S3967=""),"",R3967+S3967)</f>
        <v/>
      </c>
      <c r="X3967" s="116">
        <f>IF(O3967&lt;&gt;"",DATE(YEAR(O3967), MONTH(O3967), DAY(O3967)),"")</f>
        <v/>
      </c>
      <c r="Y3967" s="122" t="n"/>
      <c r="Z3967" s="123" t="n"/>
      <c r="AA3967" s="117">
        <f>IF(F3967="Re-assigned","NA",IF(W3967="","",IF(W3967&gt;=VLOOKUP(D3967,SLAMatrix,3,FALSE),"Yes",IF(W3967&lt;VLOOKUP(D3967,SLAMatrix,2,FALSE),"No","Internal"))))</f>
        <v/>
      </c>
      <c r="AB3967" s="123" t="n"/>
      <c r="AC3967" s="123" t="n"/>
      <c r="AD3967" s="119" t="n"/>
      <c r="AE3967" s="125" t="n"/>
      <c r="AF3967" s="124">
        <f>MONTH(O3967)</f>
        <v/>
      </c>
      <c r="AG3967" s="124">
        <f>VLOOKUP(IFERROR(MID(AE3967,1,(FIND(",",AE3967,1)-1)),AE3967),Facility_Region_Mapping,2,FALSE)</f>
        <v/>
      </c>
      <c r="AH3967" s="124" t="n"/>
      <c r="AI3967" s="124">
        <f>IF(C3967&lt;&gt;"",IF(M3967="ESM User",getInterfaceName($C3967),"NA"),"")</f>
        <v/>
      </c>
      <c r="AJ3967" s="116">
        <f>IF(Q3967&lt;&gt;"",DATE(YEAR(Q3967), MONTH(Q3967), DAY(Q3967)),"")</f>
        <v/>
      </c>
      <c r="AK3967" s="130">
        <f>IF(Q3967&lt;&gt;0,Q3967-N3967,TODAY()-N3967)</f>
        <v/>
      </c>
      <c r="AL3967" s="112">
        <f>IF(F3967="Re-assigned",0,IF(H3967="Closed",0,IF(H3967="Service Restored",0,IF(H3967="",0,1))))</f>
        <v/>
      </c>
      <c r="AM3967" s="124">
        <f>IF(AL3967=0,"",IF(AK3967&gt;20.99,"Aged","Non-Aged"))</f>
        <v/>
      </c>
      <c r="AN3967" s="112">
        <f>IF(Q3967&lt;&gt;"",MONTH(Q3967),"")</f>
        <v/>
      </c>
      <c r="AO3967" s="112">
        <f>IFERROR(VALUE(V3967),0)</f>
        <v/>
      </c>
    </row>
    <row customFormat="1" customHeight="1" ht="29.25" r="3968" s="112" spans="1:41">
      <c r="A3968" s="127" t="n"/>
      <c r="B3968" s="113" t="n"/>
      <c r="C3968" s="127" t="n"/>
      <c r="D3968" s="127" t="n"/>
      <c r="E3968" s="114">
        <f>IF(F3968 &lt;&gt; "",VLOOKUP(F3968,CategoryLookup,2,FALSE), "")</f>
        <v/>
      </c>
      <c r="F3968" s="126" t="n"/>
      <c r="G3968" s="127" t="n"/>
      <c r="H3968" s="127" t="n"/>
      <c r="I3968" s="127" t="n"/>
      <c r="J3968" s="127" t="n"/>
      <c r="K3968" s="127" t="n"/>
      <c r="L3968" s="127" t="n"/>
      <c r="M3968" s="127" t="n"/>
      <c r="N3968" s="120" t="n"/>
      <c r="O3968" s="120" t="n"/>
      <c r="P3968" s="120" t="n"/>
      <c r="Q3968" s="120" t="n"/>
      <c r="R3968" s="121" t="n"/>
      <c r="S3968" s="121" t="n"/>
      <c r="T3968" s="121" t="n"/>
      <c r="U3968" s="121" t="n"/>
      <c r="V3968" s="117">
        <f>IF(P3968="NA","NA",IF(P3968&lt;&gt;"",TEXT(P3968-N3968,"[h].mm"),""))</f>
        <v/>
      </c>
      <c r="W3968" s="118">
        <f>IF(AND(R3968="",S3968=""),"",R3968+S3968)</f>
        <v/>
      </c>
      <c r="X3968" s="116">
        <f>IF(O3968&lt;&gt;"",DATE(YEAR(O3968), MONTH(O3968), DAY(O3968)),"")</f>
        <v/>
      </c>
      <c r="Y3968" s="122" t="n"/>
      <c r="Z3968" s="123" t="n"/>
      <c r="AA3968" s="117">
        <f>IF(F3968="Re-assigned","NA",IF(W3968="","",IF(W3968&gt;=VLOOKUP(D3968,SLAMatrix,3,FALSE),"Yes",IF(W3968&lt;VLOOKUP(D3968,SLAMatrix,2,FALSE),"No","Internal"))))</f>
        <v/>
      </c>
      <c r="AB3968" s="123" t="n"/>
      <c r="AC3968" s="123" t="n"/>
      <c r="AD3968" s="119" t="n"/>
      <c r="AE3968" s="125" t="n"/>
      <c r="AF3968" s="124">
        <f>MONTH(O3968)</f>
        <v/>
      </c>
      <c r="AG3968" s="124">
        <f>VLOOKUP(IFERROR(MID(AE3968,1,(FIND(",",AE3968,1)-1)),AE3968),Facility_Region_Mapping,2,FALSE)</f>
        <v/>
      </c>
      <c r="AH3968" s="124" t="n"/>
      <c r="AI3968" s="124">
        <f>IF(C3968&lt;&gt;"",IF(M3968="ESM User",getInterfaceName($C3968),"NA"),"")</f>
        <v/>
      </c>
      <c r="AJ3968" s="116">
        <f>IF(Q3968&lt;&gt;"",DATE(YEAR(Q3968), MONTH(Q3968), DAY(Q3968)),"")</f>
        <v/>
      </c>
      <c r="AK3968" s="130">
        <f>IF(Q3968&lt;&gt;0,Q3968-N3968,TODAY()-N3968)</f>
        <v/>
      </c>
      <c r="AL3968" s="112">
        <f>IF(F3968="Re-assigned",0,IF(H3968="Closed",0,IF(H3968="Service Restored",0,IF(H3968="",0,1))))</f>
        <v/>
      </c>
      <c r="AM3968" s="124">
        <f>IF(AL3968=0,"",IF(AK3968&gt;20.99,"Aged","Non-Aged"))</f>
        <v/>
      </c>
      <c r="AN3968" s="112">
        <f>IF(Q3968&lt;&gt;"",MONTH(Q3968),"")</f>
        <v/>
      </c>
      <c r="AO3968" s="112">
        <f>IFERROR(VALUE(V3968),0)</f>
        <v/>
      </c>
    </row>
    <row customFormat="1" customHeight="1" ht="29.25" r="3969" s="112" spans="1:41">
      <c r="A3969" s="127" t="n"/>
      <c r="B3969" s="113" t="n"/>
      <c r="C3969" s="127" t="n"/>
      <c r="D3969" s="127" t="n"/>
      <c r="E3969" s="114">
        <f>IF(F3969 &lt;&gt; "",VLOOKUP(F3969,CategoryLookup,2,FALSE), "")</f>
        <v/>
      </c>
      <c r="F3969" s="126" t="n"/>
      <c r="G3969" s="127" t="n"/>
      <c r="H3969" s="127" t="n"/>
      <c r="I3969" s="127" t="n"/>
      <c r="J3969" s="127" t="n"/>
      <c r="K3969" s="127" t="n"/>
      <c r="L3969" s="127" t="n"/>
      <c r="M3969" s="127" t="n"/>
      <c r="N3969" s="120" t="n"/>
      <c r="O3969" s="120" t="n"/>
      <c r="P3969" s="120" t="n"/>
      <c r="Q3969" s="120" t="n"/>
      <c r="R3969" s="121" t="n"/>
      <c r="S3969" s="121" t="n"/>
      <c r="T3969" s="121" t="n"/>
      <c r="U3969" s="121" t="n"/>
      <c r="V3969" s="117">
        <f>IF(P3969="NA","NA",IF(P3969&lt;&gt;"",TEXT(P3969-N3969,"[h].mm"),""))</f>
        <v/>
      </c>
      <c r="W3969" s="118">
        <f>IF(AND(R3969="",S3969=""),"",R3969+S3969)</f>
        <v/>
      </c>
      <c r="X3969" s="116">
        <f>IF(O3969&lt;&gt;"",DATE(YEAR(O3969), MONTH(O3969), DAY(O3969)),"")</f>
        <v/>
      </c>
      <c r="Y3969" s="122" t="n"/>
      <c r="Z3969" s="123" t="n"/>
      <c r="AA3969" s="117">
        <f>IF(F3969="Re-assigned","NA",IF(W3969="","",IF(W3969&gt;=VLOOKUP(D3969,SLAMatrix,3,FALSE),"Yes",IF(W3969&lt;VLOOKUP(D3969,SLAMatrix,2,FALSE),"No","Internal"))))</f>
        <v/>
      </c>
      <c r="AB3969" s="123" t="n"/>
      <c r="AC3969" s="123" t="n"/>
      <c r="AD3969" s="119" t="n"/>
      <c r="AE3969" s="125" t="n"/>
      <c r="AF3969" s="124">
        <f>MONTH(O3969)</f>
        <v/>
      </c>
      <c r="AG3969" s="124">
        <f>VLOOKUP(IFERROR(MID(AE3969,1,(FIND(",",AE3969,1)-1)),AE3969),Facility_Region_Mapping,2,FALSE)</f>
        <v/>
      </c>
      <c r="AH3969" s="124" t="n"/>
      <c r="AI3969" s="124">
        <f>IF(C3969&lt;&gt;"",IF(M3969="ESM User",getInterfaceName($C3969),"NA"),"")</f>
        <v/>
      </c>
      <c r="AJ3969" s="116">
        <f>IF(Q3969&lt;&gt;"",DATE(YEAR(Q3969), MONTH(Q3969), DAY(Q3969)),"")</f>
        <v/>
      </c>
      <c r="AK3969" s="130">
        <f>IF(Q3969&lt;&gt;0,Q3969-N3969,TODAY()-N3969)</f>
        <v/>
      </c>
      <c r="AL3969" s="112">
        <f>IF(F3969="Re-assigned",0,IF(H3969="Closed",0,IF(H3969="Service Restored",0,IF(H3969="",0,1))))</f>
        <v/>
      </c>
      <c r="AM3969" s="124">
        <f>IF(AL3969=0,"",IF(AK3969&gt;20.99,"Aged","Non-Aged"))</f>
        <v/>
      </c>
      <c r="AN3969" s="112">
        <f>IF(Q3969&lt;&gt;"",MONTH(Q3969),"")</f>
        <v/>
      </c>
      <c r="AO3969" s="112">
        <f>IFERROR(VALUE(V3969),0)</f>
        <v/>
      </c>
    </row>
    <row customFormat="1" customHeight="1" ht="29.25" r="3970" s="112" spans="1:41">
      <c r="A3970" s="127" t="n"/>
      <c r="B3970" s="113" t="n"/>
      <c r="C3970" s="127" t="n"/>
      <c r="D3970" s="127" t="n"/>
      <c r="E3970" s="114">
        <f>IF(F3970 &lt;&gt; "",VLOOKUP(F3970,CategoryLookup,2,FALSE), "")</f>
        <v/>
      </c>
      <c r="F3970" s="126" t="n"/>
      <c r="G3970" s="127" t="n"/>
      <c r="H3970" s="127" t="n"/>
      <c r="I3970" s="127" t="n"/>
      <c r="J3970" s="127" t="n"/>
      <c r="K3970" s="127" t="n"/>
      <c r="L3970" s="127" t="n"/>
      <c r="M3970" s="127" t="n"/>
      <c r="N3970" s="120" t="n"/>
      <c r="O3970" s="120" t="n"/>
      <c r="P3970" s="120" t="n"/>
      <c r="Q3970" s="120" t="n"/>
      <c r="R3970" s="121" t="n"/>
      <c r="S3970" s="121" t="n"/>
      <c r="T3970" s="121" t="n"/>
      <c r="U3970" s="121" t="n"/>
      <c r="V3970" s="117">
        <f>IF(P3970="NA","NA",IF(P3970&lt;&gt;"",TEXT(P3970-N3970,"[h].mm"),""))</f>
        <v/>
      </c>
      <c r="W3970" s="118">
        <f>IF(AND(R3970="",S3970=""),"",R3970+S3970)</f>
        <v/>
      </c>
      <c r="X3970" s="116">
        <f>IF(O3970&lt;&gt;"",DATE(YEAR(O3970), MONTH(O3970), DAY(O3970)),"")</f>
        <v/>
      </c>
      <c r="Y3970" s="122" t="n"/>
      <c r="Z3970" s="123" t="n"/>
      <c r="AA3970" s="117">
        <f>IF(F3970="Re-assigned","NA",IF(W3970="","",IF(W3970&gt;=VLOOKUP(D3970,SLAMatrix,3,FALSE),"Yes",IF(W3970&lt;VLOOKUP(D3970,SLAMatrix,2,FALSE),"No","Internal"))))</f>
        <v/>
      </c>
      <c r="AB3970" s="123" t="n"/>
      <c r="AC3970" s="123" t="n"/>
      <c r="AD3970" s="119" t="n"/>
      <c r="AE3970" s="125" t="n"/>
      <c r="AF3970" s="124">
        <f>MONTH(O3970)</f>
        <v/>
      </c>
      <c r="AG3970" s="124">
        <f>VLOOKUP(IFERROR(MID(AE3970,1,(FIND(",",AE3970,1)-1)),AE3970),Facility_Region_Mapping,2,FALSE)</f>
        <v/>
      </c>
      <c r="AH3970" s="124" t="n"/>
      <c r="AI3970" s="124">
        <f>IF(C3970&lt;&gt;"",IF(M3970="ESM User",getInterfaceName($C3970),"NA"),"")</f>
        <v/>
      </c>
      <c r="AJ3970" s="116">
        <f>IF(Q3970&lt;&gt;"",DATE(YEAR(Q3970), MONTH(Q3970), DAY(Q3970)),"")</f>
        <v/>
      </c>
      <c r="AK3970" s="130">
        <f>IF(Q3970&lt;&gt;0,Q3970-N3970,TODAY()-N3970)</f>
        <v/>
      </c>
      <c r="AL3970" s="112">
        <f>IF(F3970="Re-assigned",0,IF(H3970="Closed",0,IF(H3970="Service Restored",0,IF(H3970="",0,1))))</f>
        <v/>
      </c>
      <c r="AM3970" s="124">
        <f>IF(AL3970=0,"",IF(AK3970&gt;20.99,"Aged","Non-Aged"))</f>
        <v/>
      </c>
      <c r="AN3970" s="112">
        <f>IF(Q3970&lt;&gt;"",MONTH(Q3970),"")</f>
        <v/>
      </c>
      <c r="AO3970" s="112">
        <f>IFERROR(VALUE(V3970),0)</f>
        <v/>
      </c>
    </row>
    <row customFormat="1" customHeight="1" ht="29.25" r="3971" s="112" spans="1:41">
      <c r="A3971" s="127" t="n"/>
      <c r="B3971" s="113" t="n"/>
      <c r="C3971" s="127" t="n"/>
      <c r="D3971" s="127" t="n"/>
      <c r="E3971" s="114">
        <f>IF(F3971 &lt;&gt; "",VLOOKUP(F3971,CategoryLookup,2,FALSE), "")</f>
        <v/>
      </c>
      <c r="F3971" s="126" t="n"/>
      <c r="G3971" s="127" t="n"/>
      <c r="H3971" s="127" t="n"/>
      <c r="I3971" s="127" t="n"/>
      <c r="J3971" s="127" t="n"/>
      <c r="K3971" s="127" t="n"/>
      <c r="L3971" s="127" t="n"/>
      <c r="M3971" s="127" t="n"/>
      <c r="N3971" s="120" t="n"/>
      <c r="O3971" s="120" t="n"/>
      <c r="P3971" s="120" t="n"/>
      <c r="Q3971" s="120" t="n"/>
      <c r="R3971" s="121" t="n"/>
      <c r="S3971" s="121" t="n"/>
      <c r="T3971" s="121" t="n"/>
      <c r="U3971" s="121" t="n"/>
      <c r="V3971" s="117">
        <f>IF(P3971="NA","NA",IF(P3971&lt;&gt;"",TEXT(P3971-N3971,"[h].mm"),""))</f>
        <v/>
      </c>
      <c r="W3971" s="118">
        <f>IF(AND(R3971="",S3971=""),"",R3971+S3971)</f>
        <v/>
      </c>
      <c r="X3971" s="116">
        <f>IF(O3971&lt;&gt;"",DATE(YEAR(O3971), MONTH(O3971), DAY(O3971)),"")</f>
        <v/>
      </c>
      <c r="Y3971" s="122" t="n"/>
      <c r="Z3971" s="123" t="n"/>
      <c r="AA3971" s="117">
        <f>IF(F3971="Re-assigned","NA",IF(W3971="","",IF(W3971&gt;=VLOOKUP(D3971,SLAMatrix,3,FALSE),"Yes",IF(W3971&lt;VLOOKUP(D3971,SLAMatrix,2,FALSE),"No","Internal"))))</f>
        <v/>
      </c>
      <c r="AB3971" s="123" t="n"/>
      <c r="AC3971" s="123" t="n"/>
      <c r="AD3971" s="119" t="n"/>
      <c r="AE3971" s="125" t="n"/>
      <c r="AF3971" s="124">
        <f>MONTH(O3971)</f>
        <v/>
      </c>
      <c r="AG3971" s="124">
        <f>VLOOKUP(IFERROR(MID(AE3971,1,(FIND(",",AE3971,1)-1)),AE3971),Facility_Region_Mapping,2,FALSE)</f>
        <v/>
      </c>
      <c r="AH3971" s="124" t="n"/>
      <c r="AI3971" s="124">
        <f>IF(C3971&lt;&gt;"",IF(M3971="ESM User",getInterfaceName($C3971),"NA"),"")</f>
        <v/>
      </c>
      <c r="AJ3971" s="116">
        <f>IF(Q3971&lt;&gt;"",DATE(YEAR(Q3971), MONTH(Q3971), DAY(Q3971)),"")</f>
        <v/>
      </c>
      <c r="AK3971" s="130">
        <f>IF(Q3971&lt;&gt;0,Q3971-N3971,TODAY()-N3971)</f>
        <v/>
      </c>
      <c r="AL3971" s="112">
        <f>IF(F3971="Re-assigned",0,IF(H3971="Closed",0,IF(H3971="Service Restored",0,IF(H3971="",0,1))))</f>
        <v/>
      </c>
      <c r="AM3971" s="124">
        <f>IF(AL3971=0,"",IF(AK3971&gt;20.99,"Aged","Non-Aged"))</f>
        <v/>
      </c>
      <c r="AN3971" s="112">
        <f>IF(Q3971&lt;&gt;"",MONTH(Q3971),"")</f>
        <v/>
      </c>
      <c r="AO3971" s="112">
        <f>IFERROR(VALUE(V3971),0)</f>
        <v/>
      </c>
    </row>
    <row customFormat="1" customHeight="1" ht="29.25" r="3972" s="112" spans="1:41">
      <c r="A3972" s="127" t="n"/>
      <c r="B3972" s="113" t="n"/>
      <c r="C3972" s="127" t="n"/>
      <c r="D3972" s="127" t="n"/>
      <c r="E3972" s="114">
        <f>IF(F3972 &lt;&gt; "",VLOOKUP(F3972,CategoryLookup,2,FALSE), "")</f>
        <v/>
      </c>
      <c r="F3972" s="126" t="n"/>
      <c r="G3972" s="127" t="n"/>
      <c r="H3972" s="127" t="n"/>
      <c r="I3972" s="127" t="n"/>
      <c r="J3972" s="127" t="n"/>
      <c r="K3972" s="127" t="n"/>
      <c r="L3972" s="127" t="n"/>
      <c r="M3972" s="127" t="n"/>
      <c r="N3972" s="120" t="n"/>
      <c r="O3972" s="120" t="n"/>
      <c r="P3972" s="120" t="n"/>
      <c r="Q3972" s="120" t="n"/>
      <c r="R3972" s="121" t="n"/>
      <c r="S3972" s="121" t="n"/>
      <c r="T3972" s="121" t="n"/>
      <c r="U3972" s="121" t="n"/>
      <c r="V3972" s="117">
        <f>IF(P3972="NA","NA",IF(P3972&lt;&gt;"",TEXT(P3972-N3972,"[h].mm"),""))</f>
        <v/>
      </c>
      <c r="W3972" s="118">
        <f>IF(AND(R3972="",S3972=""),"",R3972+S3972)</f>
        <v/>
      </c>
      <c r="X3972" s="116">
        <f>IF(O3972&lt;&gt;"",DATE(YEAR(O3972), MONTH(O3972), DAY(O3972)),"")</f>
        <v/>
      </c>
      <c r="Y3972" s="122" t="n"/>
      <c r="Z3972" s="123" t="n"/>
      <c r="AA3972" s="117">
        <f>IF(F3972="Re-assigned","NA",IF(W3972="","",IF(W3972&gt;=VLOOKUP(D3972,SLAMatrix,3,FALSE),"Yes",IF(W3972&lt;VLOOKUP(D3972,SLAMatrix,2,FALSE),"No","Internal"))))</f>
        <v/>
      </c>
      <c r="AB3972" s="123" t="n"/>
      <c r="AC3972" s="123" t="n"/>
      <c r="AD3972" s="119" t="n"/>
      <c r="AE3972" s="125" t="n"/>
      <c r="AF3972" s="124">
        <f>MONTH(O3972)</f>
        <v/>
      </c>
      <c r="AG3972" s="124">
        <f>VLOOKUP(IFERROR(MID(AE3972,1,(FIND(",",AE3972,1)-1)),AE3972),Facility_Region_Mapping,2,FALSE)</f>
        <v/>
      </c>
      <c r="AH3972" s="124" t="n"/>
      <c r="AI3972" s="124">
        <f>IF(C3972&lt;&gt;"",IF(M3972="ESM User",getInterfaceName($C3972),"NA"),"")</f>
        <v/>
      </c>
      <c r="AJ3972" s="116">
        <f>IF(Q3972&lt;&gt;"",DATE(YEAR(Q3972), MONTH(Q3972), DAY(Q3972)),"")</f>
        <v/>
      </c>
      <c r="AK3972" s="130">
        <f>IF(Q3972&lt;&gt;0,Q3972-N3972,TODAY()-N3972)</f>
        <v/>
      </c>
      <c r="AL3972" s="112">
        <f>IF(F3972="Re-assigned",0,IF(H3972="Closed",0,IF(H3972="Service Restored",0,IF(H3972="",0,1))))</f>
        <v/>
      </c>
      <c r="AM3972" s="124">
        <f>IF(AL3972=0,"",IF(AK3972&gt;20.99,"Aged","Non-Aged"))</f>
        <v/>
      </c>
      <c r="AN3972" s="112">
        <f>IF(Q3972&lt;&gt;"",MONTH(Q3972),"")</f>
        <v/>
      </c>
      <c r="AO3972" s="112">
        <f>IFERROR(VALUE(V3972),0)</f>
        <v/>
      </c>
    </row>
    <row customFormat="1" customHeight="1" ht="29.25" r="3973" s="112" spans="1:41">
      <c r="A3973" s="127" t="n"/>
      <c r="B3973" s="113" t="n"/>
      <c r="C3973" s="127" t="n"/>
      <c r="D3973" s="127" t="n"/>
      <c r="E3973" s="114">
        <f>IF(F3973 &lt;&gt; "",VLOOKUP(F3973,CategoryLookup,2,FALSE), "")</f>
        <v/>
      </c>
      <c r="F3973" s="126" t="n"/>
      <c r="G3973" s="127" t="n"/>
      <c r="H3973" s="127" t="n"/>
      <c r="I3973" s="127" t="n"/>
      <c r="J3973" s="127" t="n"/>
      <c r="K3973" s="127" t="n"/>
      <c r="L3973" s="127" t="n"/>
      <c r="M3973" s="127" t="n"/>
      <c r="N3973" s="120" t="n"/>
      <c r="O3973" s="120" t="n"/>
      <c r="P3973" s="120" t="n"/>
      <c r="Q3973" s="120" t="n"/>
      <c r="R3973" s="121" t="n"/>
      <c r="S3973" s="121" t="n"/>
      <c r="T3973" s="121" t="n"/>
      <c r="U3973" s="121" t="n"/>
      <c r="V3973" s="117">
        <f>IF(P3973="NA","NA",IF(P3973&lt;&gt;"",TEXT(P3973-N3973,"[h].mm"),""))</f>
        <v/>
      </c>
      <c r="W3973" s="118">
        <f>IF(AND(R3973="",S3973=""),"",R3973+S3973)</f>
        <v/>
      </c>
      <c r="X3973" s="116">
        <f>IF(O3973&lt;&gt;"",DATE(YEAR(O3973), MONTH(O3973), DAY(O3973)),"")</f>
        <v/>
      </c>
      <c r="Y3973" s="122" t="n"/>
      <c r="Z3973" s="123" t="n"/>
      <c r="AA3973" s="117">
        <f>IF(F3973="Re-assigned","NA",IF(W3973="","",IF(W3973&gt;=VLOOKUP(D3973,SLAMatrix,3,FALSE),"Yes",IF(W3973&lt;VLOOKUP(D3973,SLAMatrix,2,FALSE),"No","Internal"))))</f>
        <v/>
      </c>
      <c r="AB3973" s="123" t="n"/>
      <c r="AC3973" s="123" t="n"/>
      <c r="AD3973" s="119" t="n"/>
      <c r="AE3973" s="125" t="n"/>
      <c r="AF3973" s="124">
        <f>MONTH(O3973)</f>
        <v/>
      </c>
      <c r="AG3973" s="124">
        <f>VLOOKUP(IFERROR(MID(AE3973,1,(FIND(",",AE3973,1)-1)),AE3973),Facility_Region_Mapping,2,FALSE)</f>
        <v/>
      </c>
      <c r="AH3973" s="124" t="n"/>
      <c r="AI3973" s="124">
        <f>IF(C3973&lt;&gt;"",IF(M3973="ESM User",getInterfaceName($C3973),"NA"),"")</f>
        <v/>
      </c>
      <c r="AJ3973" s="116">
        <f>IF(Q3973&lt;&gt;"",DATE(YEAR(Q3973), MONTH(Q3973), DAY(Q3973)),"")</f>
        <v/>
      </c>
      <c r="AK3973" s="130">
        <f>IF(Q3973&lt;&gt;0,Q3973-N3973,TODAY()-N3973)</f>
        <v/>
      </c>
      <c r="AL3973" s="112">
        <f>IF(F3973="Re-assigned",0,IF(H3973="Closed",0,IF(H3973="Service Restored",0,IF(H3973="",0,1))))</f>
        <v/>
      </c>
      <c r="AM3973" s="124">
        <f>IF(AL3973=0,"",IF(AK3973&gt;20.99,"Aged","Non-Aged"))</f>
        <v/>
      </c>
      <c r="AN3973" s="112">
        <f>IF(Q3973&lt;&gt;"",MONTH(Q3973),"")</f>
        <v/>
      </c>
      <c r="AO3973" s="112">
        <f>IFERROR(VALUE(V3973),0)</f>
        <v/>
      </c>
    </row>
    <row customFormat="1" customHeight="1" ht="29.25" r="3974" s="112" spans="1:41">
      <c r="A3974" s="127" t="n"/>
      <c r="B3974" s="113" t="n"/>
      <c r="C3974" s="127" t="n"/>
      <c r="D3974" s="127" t="n"/>
      <c r="E3974" s="114">
        <f>IF(F3974 &lt;&gt; "",VLOOKUP(F3974,CategoryLookup,2,FALSE), "")</f>
        <v/>
      </c>
      <c r="F3974" s="126" t="n"/>
      <c r="G3974" s="127" t="n"/>
      <c r="H3974" s="127" t="n"/>
      <c r="I3974" s="127" t="n"/>
      <c r="J3974" s="127" t="n"/>
      <c r="K3974" s="127" t="n"/>
      <c r="L3974" s="127" t="n"/>
      <c r="M3974" s="127" t="n"/>
      <c r="N3974" s="120" t="n"/>
      <c r="O3974" s="120" t="n"/>
      <c r="P3974" s="120" t="n"/>
      <c r="Q3974" s="120" t="n"/>
      <c r="R3974" s="121" t="n"/>
      <c r="S3974" s="121" t="n"/>
      <c r="T3974" s="121" t="n"/>
      <c r="U3974" s="121" t="n"/>
      <c r="V3974" s="117">
        <f>IF(P3974="NA","NA",IF(P3974&lt;&gt;"",TEXT(P3974-N3974,"[h].mm"),""))</f>
        <v/>
      </c>
      <c r="W3974" s="118">
        <f>IF(AND(R3974="",S3974=""),"",R3974+S3974)</f>
        <v/>
      </c>
      <c r="X3974" s="116">
        <f>IF(O3974&lt;&gt;"",DATE(YEAR(O3974), MONTH(O3974), DAY(O3974)),"")</f>
        <v/>
      </c>
      <c r="Y3974" s="122" t="n"/>
      <c r="Z3974" s="123" t="n"/>
      <c r="AA3974" s="117">
        <f>IF(F3974="Re-assigned","NA",IF(W3974="","",IF(W3974&gt;=VLOOKUP(D3974,SLAMatrix,3,FALSE),"Yes",IF(W3974&lt;VLOOKUP(D3974,SLAMatrix,2,FALSE),"No","Internal"))))</f>
        <v/>
      </c>
      <c r="AB3974" s="123" t="n"/>
      <c r="AC3974" s="123" t="n"/>
      <c r="AD3974" s="119" t="n"/>
      <c r="AE3974" s="125" t="n"/>
      <c r="AF3974" s="124">
        <f>MONTH(O3974)</f>
        <v/>
      </c>
      <c r="AG3974" s="124">
        <f>VLOOKUP(IFERROR(MID(AE3974,1,(FIND(",",AE3974,1)-1)),AE3974),Facility_Region_Mapping,2,FALSE)</f>
        <v/>
      </c>
      <c r="AH3974" s="124" t="n"/>
      <c r="AI3974" s="124">
        <f>IF(C3974&lt;&gt;"",IF(M3974="ESM User",getInterfaceName($C3974),"NA"),"")</f>
        <v/>
      </c>
      <c r="AJ3974" s="116">
        <f>IF(Q3974&lt;&gt;"",DATE(YEAR(Q3974), MONTH(Q3974), DAY(Q3974)),"")</f>
        <v/>
      </c>
      <c r="AK3974" s="130">
        <f>IF(Q3974&lt;&gt;0,Q3974-N3974,TODAY()-N3974)</f>
        <v/>
      </c>
      <c r="AL3974" s="112">
        <f>IF(F3974="Re-assigned",0,IF(H3974="Closed",0,IF(H3974="Service Restored",0,IF(H3974="",0,1))))</f>
        <v/>
      </c>
      <c r="AM3974" s="124">
        <f>IF(AL3974=0,"",IF(AK3974&gt;20.99,"Aged","Non-Aged"))</f>
        <v/>
      </c>
      <c r="AN3974" s="112">
        <f>IF(Q3974&lt;&gt;"",MONTH(Q3974),"")</f>
        <v/>
      </c>
      <c r="AO3974" s="112">
        <f>IFERROR(VALUE(V3974),0)</f>
        <v/>
      </c>
    </row>
    <row customFormat="1" customHeight="1" ht="29.25" r="3975" s="112" spans="1:41">
      <c r="A3975" s="127" t="n"/>
      <c r="B3975" s="113" t="n"/>
      <c r="C3975" s="127" t="n"/>
      <c r="D3975" s="127" t="n"/>
      <c r="E3975" s="114">
        <f>IF(F3975 &lt;&gt; "",VLOOKUP(F3975,CategoryLookup,2,FALSE), "")</f>
        <v/>
      </c>
      <c r="F3975" s="126" t="n"/>
      <c r="G3975" s="127" t="n"/>
      <c r="H3975" s="127" t="n"/>
      <c r="I3975" s="127" t="n"/>
      <c r="J3975" s="127" t="n"/>
      <c r="K3975" s="127" t="n"/>
      <c r="L3975" s="127" t="n"/>
      <c r="M3975" s="127" t="n"/>
      <c r="N3975" s="120" t="n"/>
      <c r="O3975" s="120" t="n"/>
      <c r="P3975" s="120" t="n"/>
      <c r="Q3975" s="120" t="n"/>
      <c r="R3975" s="121" t="n"/>
      <c r="S3975" s="121" t="n"/>
      <c r="T3975" s="121" t="n"/>
      <c r="U3975" s="121" t="n"/>
      <c r="V3975" s="117">
        <f>IF(P3975="NA","NA",IF(P3975&lt;&gt;"",TEXT(P3975-N3975,"[h].mm"),""))</f>
        <v/>
      </c>
      <c r="W3975" s="118">
        <f>IF(AND(R3975="",S3975=""),"",R3975+S3975)</f>
        <v/>
      </c>
      <c r="X3975" s="116">
        <f>IF(O3975&lt;&gt;"",DATE(YEAR(O3975), MONTH(O3975), DAY(O3975)),"")</f>
        <v/>
      </c>
      <c r="Y3975" s="122" t="n"/>
      <c r="Z3975" s="123" t="n"/>
      <c r="AA3975" s="117">
        <f>IF(F3975="Re-assigned","NA",IF(W3975="","",IF(W3975&gt;=VLOOKUP(D3975,SLAMatrix,3,FALSE),"Yes",IF(W3975&lt;VLOOKUP(D3975,SLAMatrix,2,FALSE),"No","Internal"))))</f>
        <v/>
      </c>
      <c r="AB3975" s="123" t="n"/>
      <c r="AC3975" s="123" t="n"/>
      <c r="AD3975" s="119" t="n"/>
      <c r="AE3975" s="125" t="n"/>
      <c r="AF3975" s="124">
        <f>MONTH(O3975)</f>
        <v/>
      </c>
      <c r="AG3975" s="124">
        <f>VLOOKUP(IFERROR(MID(AE3975,1,(FIND(",",AE3975,1)-1)),AE3975),Facility_Region_Mapping,2,FALSE)</f>
        <v/>
      </c>
      <c r="AH3975" s="124" t="n"/>
      <c r="AI3975" s="124">
        <f>IF(C3975&lt;&gt;"",IF(M3975="ESM User",getInterfaceName($C3975),"NA"),"")</f>
        <v/>
      </c>
      <c r="AJ3975" s="116">
        <f>IF(Q3975&lt;&gt;"",DATE(YEAR(Q3975), MONTH(Q3975), DAY(Q3975)),"")</f>
        <v/>
      </c>
      <c r="AK3975" s="130">
        <f>IF(Q3975&lt;&gt;0,Q3975-N3975,TODAY()-N3975)</f>
        <v/>
      </c>
      <c r="AL3975" s="112">
        <f>IF(F3975="Re-assigned",0,IF(H3975="Closed",0,IF(H3975="Service Restored",0,IF(H3975="",0,1))))</f>
        <v/>
      </c>
      <c r="AM3975" s="124">
        <f>IF(AL3975=0,"",IF(AK3975&gt;20.99,"Aged","Non-Aged"))</f>
        <v/>
      </c>
      <c r="AN3975" s="112">
        <f>IF(Q3975&lt;&gt;"",MONTH(Q3975),"")</f>
        <v/>
      </c>
      <c r="AO3975" s="112">
        <f>IFERROR(VALUE(V3975),0)</f>
        <v/>
      </c>
    </row>
    <row customFormat="1" customHeight="1" ht="29.25" r="3976" s="112" spans="1:41">
      <c r="A3976" s="127" t="n"/>
      <c r="B3976" s="113" t="n"/>
      <c r="C3976" s="127" t="n"/>
      <c r="D3976" s="127" t="n"/>
      <c r="E3976" s="114">
        <f>IF(F3976 &lt;&gt; "",VLOOKUP(F3976,CategoryLookup,2,FALSE), "")</f>
        <v/>
      </c>
      <c r="F3976" s="126" t="n"/>
      <c r="G3976" s="127" t="n"/>
      <c r="H3976" s="127" t="n"/>
      <c r="I3976" s="127" t="n"/>
      <c r="J3976" s="127" t="n"/>
      <c r="K3976" s="127" t="n"/>
      <c r="L3976" s="127" t="n"/>
      <c r="M3976" s="127" t="n"/>
      <c r="N3976" s="120" t="n"/>
      <c r="O3976" s="120" t="n"/>
      <c r="P3976" s="120" t="n"/>
      <c r="Q3976" s="120" t="n"/>
      <c r="R3976" s="121" t="n"/>
      <c r="S3976" s="121" t="n"/>
      <c r="T3976" s="121" t="n"/>
      <c r="U3976" s="121" t="n"/>
      <c r="V3976" s="117">
        <f>IF(P3976="NA","NA",IF(P3976&lt;&gt;"",TEXT(P3976-N3976,"[h].mm"),""))</f>
        <v/>
      </c>
      <c r="W3976" s="118">
        <f>IF(AND(R3976="",S3976=""),"",R3976+S3976)</f>
        <v/>
      </c>
      <c r="X3976" s="116">
        <f>IF(O3976&lt;&gt;"",DATE(YEAR(O3976), MONTH(O3976), DAY(O3976)),"")</f>
        <v/>
      </c>
      <c r="Y3976" s="122" t="n"/>
      <c r="Z3976" s="123" t="n"/>
      <c r="AA3976" s="117">
        <f>IF(F3976="Re-assigned","NA",IF(W3976="","",IF(W3976&gt;=VLOOKUP(D3976,SLAMatrix,3,FALSE),"Yes",IF(W3976&lt;VLOOKUP(D3976,SLAMatrix,2,FALSE),"No","Internal"))))</f>
        <v/>
      </c>
      <c r="AB3976" s="123" t="n"/>
      <c r="AC3976" s="123" t="n"/>
      <c r="AD3976" s="119" t="n"/>
      <c r="AE3976" s="125" t="n"/>
      <c r="AF3976" s="124">
        <f>MONTH(O3976)</f>
        <v/>
      </c>
      <c r="AG3976" s="124">
        <f>VLOOKUP(IFERROR(MID(AE3976,1,(FIND(",",AE3976,1)-1)),AE3976),Facility_Region_Mapping,2,FALSE)</f>
        <v/>
      </c>
      <c r="AH3976" s="124" t="n"/>
      <c r="AI3976" s="124">
        <f>IF(C3976&lt;&gt;"",IF(M3976="ESM User",getInterfaceName($C3976),"NA"),"")</f>
        <v/>
      </c>
      <c r="AJ3976" s="116">
        <f>IF(Q3976&lt;&gt;"",DATE(YEAR(Q3976), MONTH(Q3976), DAY(Q3976)),"")</f>
        <v/>
      </c>
      <c r="AK3976" s="130">
        <f>IF(Q3976&lt;&gt;0,Q3976-N3976,TODAY()-N3976)</f>
        <v/>
      </c>
      <c r="AL3976" s="112">
        <f>IF(F3976="Re-assigned",0,IF(H3976="Closed",0,IF(H3976="Service Restored",0,IF(H3976="",0,1))))</f>
        <v/>
      </c>
      <c r="AM3976" s="124">
        <f>IF(AL3976=0,"",IF(AK3976&gt;20.99,"Aged","Non-Aged"))</f>
        <v/>
      </c>
      <c r="AN3976" s="112">
        <f>IF(Q3976&lt;&gt;"",MONTH(Q3976),"")</f>
        <v/>
      </c>
      <c r="AO3976" s="112">
        <f>IFERROR(VALUE(V3976),0)</f>
        <v/>
      </c>
    </row>
    <row customFormat="1" customHeight="1" ht="29.25" r="3977" s="112" spans="1:41">
      <c r="A3977" s="127" t="n"/>
      <c r="B3977" s="113" t="n"/>
      <c r="C3977" s="127" t="n"/>
      <c r="D3977" s="127" t="n"/>
      <c r="E3977" s="114">
        <f>IF(F3977 &lt;&gt; "",VLOOKUP(F3977,CategoryLookup,2,FALSE), "")</f>
        <v/>
      </c>
      <c r="F3977" s="126" t="n"/>
      <c r="G3977" s="127" t="n"/>
      <c r="H3977" s="127" t="n"/>
      <c r="I3977" s="127" t="n"/>
      <c r="J3977" s="127" t="n"/>
      <c r="K3977" s="127" t="n"/>
      <c r="L3977" s="127" t="n"/>
      <c r="M3977" s="127" t="n"/>
      <c r="N3977" s="120" t="n"/>
      <c r="O3977" s="120" t="n"/>
      <c r="P3977" s="120" t="n"/>
      <c r="Q3977" s="120" t="n"/>
      <c r="R3977" s="121" t="n"/>
      <c r="S3977" s="121" t="n"/>
      <c r="T3977" s="121" t="n"/>
      <c r="U3977" s="121" t="n"/>
      <c r="V3977" s="117">
        <f>IF(P3977="NA","NA",IF(P3977&lt;&gt;"",TEXT(P3977-N3977,"[h].mm"),""))</f>
        <v/>
      </c>
      <c r="W3977" s="118">
        <f>IF(AND(R3977="",S3977=""),"",R3977+S3977)</f>
        <v/>
      </c>
      <c r="X3977" s="116">
        <f>IF(O3977&lt;&gt;"",DATE(YEAR(O3977), MONTH(O3977), DAY(O3977)),"")</f>
        <v/>
      </c>
      <c r="Y3977" s="122" t="n"/>
      <c r="Z3977" s="123" t="n"/>
      <c r="AA3977" s="117">
        <f>IF(F3977="Re-assigned","NA",IF(W3977="","",IF(W3977&gt;=VLOOKUP(D3977,SLAMatrix,3,FALSE),"Yes",IF(W3977&lt;VLOOKUP(D3977,SLAMatrix,2,FALSE),"No","Internal"))))</f>
        <v/>
      </c>
      <c r="AB3977" s="123" t="n"/>
      <c r="AC3977" s="123" t="n"/>
      <c r="AD3977" s="119" t="n"/>
      <c r="AE3977" s="125" t="n"/>
      <c r="AF3977" s="124">
        <f>MONTH(O3977)</f>
        <v/>
      </c>
      <c r="AG3977" s="124">
        <f>VLOOKUP(IFERROR(MID(AE3977,1,(FIND(",",AE3977,1)-1)),AE3977),Facility_Region_Mapping,2,FALSE)</f>
        <v/>
      </c>
      <c r="AH3977" s="124" t="n"/>
      <c r="AI3977" s="124">
        <f>IF(C3977&lt;&gt;"",IF(M3977="ESM User",getInterfaceName($C3977),"NA"),"")</f>
        <v/>
      </c>
      <c r="AJ3977" s="116">
        <f>IF(Q3977&lt;&gt;"",DATE(YEAR(Q3977), MONTH(Q3977), DAY(Q3977)),"")</f>
        <v/>
      </c>
      <c r="AK3977" s="130">
        <f>IF(Q3977&lt;&gt;0,Q3977-N3977,TODAY()-N3977)</f>
        <v/>
      </c>
      <c r="AL3977" s="112">
        <f>IF(F3977="Re-assigned",0,IF(H3977="Closed",0,IF(H3977="Service Restored",0,IF(H3977="",0,1))))</f>
        <v/>
      </c>
      <c r="AM3977" s="124">
        <f>IF(AL3977=0,"",IF(AK3977&gt;20.99,"Aged","Non-Aged"))</f>
        <v/>
      </c>
      <c r="AN3977" s="112">
        <f>IF(Q3977&lt;&gt;"",MONTH(Q3977),"")</f>
        <v/>
      </c>
      <c r="AO3977" s="112">
        <f>IFERROR(VALUE(V3977),0)</f>
        <v/>
      </c>
    </row>
    <row customFormat="1" customHeight="1" ht="29.25" r="3978" s="112" spans="1:41">
      <c r="A3978" s="127" t="n"/>
      <c r="B3978" s="113" t="n"/>
      <c r="C3978" s="127" t="n"/>
      <c r="D3978" s="127" t="n"/>
      <c r="E3978" s="114">
        <f>IF(F3978 &lt;&gt; "",VLOOKUP(F3978,CategoryLookup,2,FALSE), "")</f>
        <v/>
      </c>
      <c r="F3978" s="126" t="n"/>
      <c r="G3978" s="127" t="n"/>
      <c r="H3978" s="127" t="n"/>
      <c r="I3978" s="127" t="n"/>
      <c r="J3978" s="127" t="n"/>
      <c r="K3978" s="127" t="n"/>
      <c r="L3978" s="127" t="n"/>
      <c r="M3978" s="127" t="n"/>
      <c r="N3978" s="120" t="n"/>
      <c r="O3978" s="120" t="n"/>
      <c r="P3978" s="120" t="n"/>
      <c r="Q3978" s="120" t="n"/>
      <c r="R3978" s="121" t="n"/>
      <c r="S3978" s="121" t="n"/>
      <c r="T3978" s="121" t="n"/>
      <c r="U3978" s="121" t="n"/>
      <c r="V3978" s="117">
        <f>IF(P3978="NA","NA",IF(P3978&lt;&gt;"",TEXT(P3978-N3978,"[h].mm"),""))</f>
        <v/>
      </c>
      <c r="W3978" s="118">
        <f>IF(AND(R3978="",S3978=""),"",R3978+S3978)</f>
        <v/>
      </c>
      <c r="X3978" s="116">
        <f>IF(O3978&lt;&gt;"",DATE(YEAR(O3978), MONTH(O3978), DAY(O3978)),"")</f>
        <v/>
      </c>
      <c r="Y3978" s="122" t="n"/>
      <c r="Z3978" s="123" t="n"/>
      <c r="AA3978" s="117">
        <f>IF(F3978="Re-assigned","NA",IF(W3978="","",IF(W3978&gt;=VLOOKUP(D3978,SLAMatrix,3,FALSE),"Yes",IF(W3978&lt;VLOOKUP(D3978,SLAMatrix,2,FALSE),"No","Internal"))))</f>
        <v/>
      </c>
      <c r="AB3978" s="123" t="n"/>
      <c r="AC3978" s="123" t="n"/>
      <c r="AD3978" s="119" t="n"/>
      <c r="AE3978" s="125" t="n"/>
      <c r="AF3978" s="124">
        <f>MONTH(O3978)</f>
        <v/>
      </c>
      <c r="AG3978" s="124">
        <f>VLOOKUP(IFERROR(MID(AE3978,1,(FIND(",",AE3978,1)-1)),AE3978),Facility_Region_Mapping,2,FALSE)</f>
        <v/>
      </c>
      <c r="AH3978" s="124" t="n"/>
      <c r="AI3978" s="124">
        <f>IF(C3978&lt;&gt;"",IF(M3978="ESM User",getInterfaceName($C3978),"NA"),"")</f>
        <v/>
      </c>
      <c r="AJ3978" s="116">
        <f>IF(Q3978&lt;&gt;"",DATE(YEAR(Q3978), MONTH(Q3978), DAY(Q3978)),"")</f>
        <v/>
      </c>
      <c r="AK3978" s="130">
        <f>IF(Q3978&lt;&gt;0,Q3978-N3978,TODAY()-N3978)</f>
        <v/>
      </c>
      <c r="AL3978" s="112">
        <f>IF(F3978="Re-assigned",0,IF(H3978="Closed",0,IF(H3978="Service Restored",0,IF(H3978="",0,1))))</f>
        <v/>
      </c>
      <c r="AM3978" s="124">
        <f>IF(AL3978=0,"",IF(AK3978&gt;20.99,"Aged","Non-Aged"))</f>
        <v/>
      </c>
      <c r="AN3978" s="112">
        <f>IF(Q3978&lt;&gt;"",MONTH(Q3978),"")</f>
        <v/>
      </c>
      <c r="AO3978" s="112">
        <f>IFERROR(VALUE(V3978),0)</f>
        <v/>
      </c>
    </row>
    <row customFormat="1" customHeight="1" ht="29.25" r="3979" s="112" spans="1:41">
      <c r="A3979" s="127" t="n"/>
      <c r="B3979" s="113" t="n"/>
      <c r="C3979" s="127" t="n"/>
      <c r="D3979" s="127" t="n"/>
      <c r="E3979" s="114">
        <f>IF(F3979 &lt;&gt; "",VLOOKUP(F3979,CategoryLookup,2,FALSE), "")</f>
        <v/>
      </c>
      <c r="F3979" s="126" t="n"/>
      <c r="G3979" s="127" t="n"/>
      <c r="H3979" s="127" t="n"/>
      <c r="I3979" s="127" t="n"/>
      <c r="J3979" s="127" t="n"/>
      <c r="K3979" s="127" t="n"/>
      <c r="L3979" s="127" t="n"/>
      <c r="M3979" s="127" t="n"/>
      <c r="N3979" s="120" t="n"/>
      <c r="O3979" s="120" t="n"/>
      <c r="P3979" s="120" t="n"/>
      <c r="Q3979" s="120" t="n"/>
      <c r="R3979" s="121" t="n"/>
      <c r="S3979" s="121" t="n"/>
      <c r="T3979" s="121" t="n"/>
      <c r="U3979" s="121" t="n"/>
      <c r="V3979" s="117">
        <f>IF(P3979="NA","NA",IF(P3979&lt;&gt;"",TEXT(P3979-N3979,"[h].mm"),""))</f>
        <v/>
      </c>
      <c r="W3979" s="118">
        <f>IF(AND(R3979="",S3979=""),"",R3979+S3979)</f>
        <v/>
      </c>
      <c r="X3979" s="116">
        <f>IF(O3979&lt;&gt;"",DATE(YEAR(O3979), MONTH(O3979), DAY(O3979)),"")</f>
        <v/>
      </c>
      <c r="Y3979" s="122" t="n"/>
      <c r="Z3979" s="123" t="n"/>
      <c r="AA3979" s="117">
        <f>IF(F3979="Re-assigned","NA",IF(W3979="","",IF(W3979&gt;=VLOOKUP(D3979,SLAMatrix,3,FALSE),"Yes",IF(W3979&lt;VLOOKUP(D3979,SLAMatrix,2,FALSE),"No","Internal"))))</f>
        <v/>
      </c>
      <c r="AB3979" s="123" t="n"/>
      <c r="AC3979" s="123" t="n"/>
      <c r="AD3979" s="119" t="n"/>
      <c r="AE3979" s="125" t="n"/>
      <c r="AF3979" s="124">
        <f>MONTH(O3979)</f>
        <v/>
      </c>
      <c r="AG3979" s="124">
        <f>VLOOKUP(IFERROR(MID(AE3979,1,(FIND(",",AE3979,1)-1)),AE3979),Facility_Region_Mapping,2,FALSE)</f>
        <v/>
      </c>
      <c r="AH3979" s="124" t="n"/>
      <c r="AI3979" s="124">
        <f>IF(C3979&lt;&gt;"",IF(M3979="ESM User",getInterfaceName($C3979),"NA"),"")</f>
        <v/>
      </c>
      <c r="AJ3979" s="116">
        <f>IF(Q3979&lt;&gt;"",DATE(YEAR(Q3979), MONTH(Q3979), DAY(Q3979)),"")</f>
        <v/>
      </c>
      <c r="AK3979" s="130">
        <f>IF(Q3979&lt;&gt;0,Q3979-N3979,TODAY()-N3979)</f>
        <v/>
      </c>
      <c r="AL3979" s="112">
        <f>IF(F3979="Re-assigned",0,IF(H3979="Closed",0,IF(H3979="Service Restored",0,IF(H3979="",0,1))))</f>
        <v/>
      </c>
      <c r="AM3979" s="124">
        <f>IF(AL3979=0,"",IF(AK3979&gt;20.99,"Aged","Non-Aged"))</f>
        <v/>
      </c>
      <c r="AN3979" s="112">
        <f>IF(Q3979&lt;&gt;"",MONTH(Q3979),"")</f>
        <v/>
      </c>
      <c r="AO3979" s="112">
        <f>IFERROR(VALUE(V3979),0)</f>
        <v/>
      </c>
    </row>
    <row customFormat="1" customHeight="1" ht="29.25" r="3980" s="112" spans="1:41">
      <c r="A3980" s="127" t="n"/>
      <c r="B3980" s="113" t="n"/>
      <c r="C3980" s="127" t="n"/>
      <c r="D3980" s="127" t="n"/>
      <c r="E3980" s="114">
        <f>IF(F3980 &lt;&gt; "",VLOOKUP(F3980,CategoryLookup,2,FALSE), "")</f>
        <v/>
      </c>
      <c r="F3980" s="126" t="n"/>
      <c r="G3980" s="127" t="n"/>
      <c r="H3980" s="127" t="n"/>
      <c r="I3980" s="127" t="n"/>
      <c r="J3980" s="127" t="n"/>
      <c r="K3980" s="127" t="n"/>
      <c r="L3980" s="127" t="n"/>
      <c r="M3980" s="127" t="n"/>
      <c r="N3980" s="120" t="n"/>
      <c r="O3980" s="120" t="n"/>
      <c r="P3980" s="120" t="n"/>
      <c r="Q3980" s="120" t="n"/>
      <c r="R3980" s="121" t="n"/>
      <c r="S3980" s="121" t="n"/>
      <c r="T3980" s="121" t="n"/>
      <c r="U3980" s="121" t="n"/>
      <c r="V3980" s="117">
        <f>IF(P3980="NA","NA",IF(P3980&lt;&gt;"",TEXT(P3980-N3980,"[h].mm"),""))</f>
        <v/>
      </c>
      <c r="W3980" s="118">
        <f>IF(AND(R3980="",S3980=""),"",R3980+S3980)</f>
        <v/>
      </c>
      <c r="X3980" s="116">
        <f>IF(O3980&lt;&gt;"",DATE(YEAR(O3980), MONTH(O3980), DAY(O3980)),"")</f>
        <v/>
      </c>
      <c r="Y3980" s="122" t="n"/>
      <c r="Z3980" s="123" t="n"/>
      <c r="AA3980" s="117">
        <f>IF(F3980="Re-assigned","NA",IF(W3980="","",IF(W3980&gt;=VLOOKUP(D3980,SLAMatrix,3,FALSE),"Yes",IF(W3980&lt;VLOOKUP(D3980,SLAMatrix,2,FALSE),"No","Internal"))))</f>
        <v/>
      </c>
      <c r="AB3980" s="123" t="n"/>
      <c r="AC3980" s="123" t="n"/>
      <c r="AD3980" s="119" t="n"/>
      <c r="AE3980" s="125" t="n"/>
      <c r="AF3980" s="124">
        <f>MONTH(O3980)</f>
        <v/>
      </c>
      <c r="AG3980" s="124">
        <f>VLOOKUP(IFERROR(MID(AE3980,1,(FIND(",",AE3980,1)-1)),AE3980),Facility_Region_Mapping,2,FALSE)</f>
        <v/>
      </c>
      <c r="AH3980" s="124" t="n"/>
      <c r="AI3980" s="124">
        <f>IF(C3980&lt;&gt;"",IF(M3980="ESM User",getInterfaceName($C3980),"NA"),"")</f>
        <v/>
      </c>
      <c r="AJ3980" s="116">
        <f>IF(Q3980&lt;&gt;"",DATE(YEAR(Q3980), MONTH(Q3980), DAY(Q3980)),"")</f>
        <v/>
      </c>
      <c r="AK3980" s="130">
        <f>IF(Q3980&lt;&gt;0,Q3980-N3980,TODAY()-N3980)</f>
        <v/>
      </c>
      <c r="AL3980" s="112">
        <f>IF(F3980="Re-assigned",0,IF(H3980="Closed",0,IF(H3980="Service Restored",0,IF(H3980="",0,1))))</f>
        <v/>
      </c>
      <c r="AM3980" s="124">
        <f>IF(AL3980=0,"",IF(AK3980&gt;20.99,"Aged","Non-Aged"))</f>
        <v/>
      </c>
      <c r="AN3980" s="112">
        <f>IF(Q3980&lt;&gt;"",MONTH(Q3980),"")</f>
        <v/>
      </c>
      <c r="AO3980" s="112">
        <f>IFERROR(VALUE(V3980),0)</f>
        <v/>
      </c>
    </row>
    <row customFormat="1" customHeight="1" ht="29.25" r="3981" s="112" spans="1:41">
      <c r="A3981" s="127" t="n"/>
      <c r="B3981" s="113" t="n"/>
      <c r="C3981" s="127" t="n"/>
      <c r="D3981" s="127" t="n"/>
      <c r="E3981" s="114">
        <f>IF(F3981 &lt;&gt; "",VLOOKUP(F3981,CategoryLookup,2,FALSE), "")</f>
        <v/>
      </c>
      <c r="F3981" s="126" t="n"/>
      <c r="G3981" s="127" t="n"/>
      <c r="H3981" s="127" t="n"/>
      <c r="I3981" s="127" t="n"/>
      <c r="J3981" s="127" t="n"/>
      <c r="K3981" s="127" t="n"/>
      <c r="L3981" s="127" t="n"/>
      <c r="M3981" s="127" t="n"/>
      <c r="N3981" s="120" t="n"/>
      <c r="O3981" s="120" t="n"/>
      <c r="P3981" s="120" t="n"/>
      <c r="Q3981" s="120" t="n"/>
      <c r="R3981" s="121" t="n"/>
      <c r="S3981" s="121" t="n"/>
      <c r="T3981" s="121" t="n"/>
      <c r="U3981" s="121" t="n"/>
      <c r="V3981" s="117">
        <f>IF(P3981="NA","NA",IF(P3981&lt;&gt;"",TEXT(P3981-N3981,"[h].mm"),""))</f>
        <v/>
      </c>
      <c r="W3981" s="118">
        <f>IF(AND(R3981="",S3981=""),"",R3981+S3981)</f>
        <v/>
      </c>
      <c r="X3981" s="116">
        <f>IF(O3981&lt;&gt;"",DATE(YEAR(O3981), MONTH(O3981), DAY(O3981)),"")</f>
        <v/>
      </c>
      <c r="Y3981" s="122" t="n"/>
      <c r="Z3981" s="123" t="n"/>
      <c r="AA3981" s="117">
        <f>IF(F3981="Re-assigned","NA",IF(W3981="","",IF(W3981&gt;=VLOOKUP(D3981,SLAMatrix,3,FALSE),"Yes",IF(W3981&lt;VLOOKUP(D3981,SLAMatrix,2,FALSE),"No","Internal"))))</f>
        <v/>
      </c>
      <c r="AB3981" s="123" t="n"/>
      <c r="AC3981" s="123" t="n"/>
      <c r="AD3981" s="119" t="n"/>
      <c r="AE3981" s="125" t="n"/>
      <c r="AF3981" s="124">
        <f>MONTH(O3981)</f>
        <v/>
      </c>
      <c r="AG3981" s="124">
        <f>VLOOKUP(IFERROR(MID(AE3981,1,(FIND(",",AE3981,1)-1)),AE3981),Facility_Region_Mapping,2,FALSE)</f>
        <v/>
      </c>
      <c r="AH3981" s="124" t="n"/>
      <c r="AI3981" s="124">
        <f>IF(C3981&lt;&gt;"",IF(M3981="ESM User",getInterfaceName($C3981),"NA"),"")</f>
        <v/>
      </c>
      <c r="AJ3981" s="116">
        <f>IF(Q3981&lt;&gt;"",DATE(YEAR(Q3981), MONTH(Q3981), DAY(Q3981)),"")</f>
        <v/>
      </c>
      <c r="AK3981" s="130">
        <f>IF(Q3981&lt;&gt;0,Q3981-N3981,TODAY()-N3981)</f>
        <v/>
      </c>
      <c r="AL3981" s="112">
        <f>IF(F3981="Re-assigned",0,IF(H3981="Closed",0,IF(H3981="Service Restored",0,IF(H3981="",0,1))))</f>
        <v/>
      </c>
      <c r="AM3981" s="124">
        <f>IF(AL3981=0,"",IF(AK3981&gt;20.99,"Aged","Non-Aged"))</f>
        <v/>
      </c>
      <c r="AN3981" s="112">
        <f>IF(Q3981&lt;&gt;"",MONTH(Q3981),"")</f>
        <v/>
      </c>
      <c r="AO3981" s="112">
        <f>IFERROR(VALUE(V3981),0)</f>
        <v/>
      </c>
    </row>
    <row customFormat="1" customHeight="1" ht="29.25" r="3982" s="112" spans="1:41">
      <c r="A3982" s="127" t="n"/>
      <c r="B3982" s="113" t="n"/>
      <c r="C3982" s="127" t="n"/>
      <c r="D3982" s="127" t="n"/>
      <c r="E3982" s="114">
        <f>IF(F3982 &lt;&gt; "",VLOOKUP(F3982,CategoryLookup,2,FALSE), "")</f>
        <v/>
      </c>
      <c r="F3982" s="126" t="n"/>
      <c r="G3982" s="127" t="n"/>
      <c r="H3982" s="127" t="n"/>
      <c r="I3982" s="127" t="n"/>
      <c r="J3982" s="127" t="n"/>
      <c r="K3982" s="127" t="n"/>
      <c r="L3982" s="127" t="n"/>
      <c r="M3982" s="127" t="n"/>
      <c r="N3982" s="120" t="n"/>
      <c r="O3982" s="120" t="n"/>
      <c r="P3982" s="120" t="n"/>
      <c r="Q3982" s="120" t="n"/>
      <c r="R3982" s="121" t="n"/>
      <c r="S3982" s="121" t="n"/>
      <c r="T3982" s="121" t="n"/>
      <c r="U3982" s="121" t="n"/>
      <c r="V3982" s="117">
        <f>IF(P3982="NA","NA",IF(P3982&lt;&gt;"",TEXT(P3982-N3982,"[h].mm"),""))</f>
        <v/>
      </c>
      <c r="W3982" s="118">
        <f>IF(AND(R3982="",S3982=""),"",R3982+S3982)</f>
        <v/>
      </c>
      <c r="X3982" s="116">
        <f>IF(O3982&lt;&gt;"",DATE(YEAR(O3982), MONTH(O3982), DAY(O3982)),"")</f>
        <v/>
      </c>
      <c r="Y3982" s="122" t="n"/>
      <c r="Z3982" s="123" t="n"/>
      <c r="AA3982" s="117">
        <f>IF(F3982="Re-assigned","NA",IF(W3982="","",IF(W3982&gt;=VLOOKUP(D3982,SLAMatrix,3,FALSE),"Yes",IF(W3982&lt;VLOOKUP(D3982,SLAMatrix,2,FALSE),"No","Internal"))))</f>
        <v/>
      </c>
      <c r="AB3982" s="123" t="n"/>
      <c r="AC3982" s="123" t="n"/>
      <c r="AD3982" s="119" t="n"/>
      <c r="AE3982" s="125" t="n"/>
      <c r="AF3982" s="124">
        <f>MONTH(O3982)</f>
        <v/>
      </c>
      <c r="AG3982" s="124">
        <f>VLOOKUP(IFERROR(MID(AE3982,1,(FIND(",",AE3982,1)-1)),AE3982),Facility_Region_Mapping,2,FALSE)</f>
        <v/>
      </c>
      <c r="AH3982" s="124" t="n"/>
      <c r="AI3982" s="124">
        <f>IF(C3982&lt;&gt;"",IF(M3982="ESM User",getInterfaceName($C3982),"NA"),"")</f>
        <v/>
      </c>
      <c r="AJ3982" s="116">
        <f>IF(Q3982&lt;&gt;"",DATE(YEAR(Q3982), MONTH(Q3982), DAY(Q3982)),"")</f>
        <v/>
      </c>
      <c r="AK3982" s="130">
        <f>IF(Q3982&lt;&gt;0,Q3982-N3982,TODAY()-N3982)</f>
        <v/>
      </c>
      <c r="AL3982" s="112">
        <f>IF(F3982="Re-assigned",0,IF(H3982="Closed",0,IF(H3982="Service Restored",0,IF(H3982="",0,1))))</f>
        <v/>
      </c>
      <c r="AM3982" s="124">
        <f>IF(AL3982=0,"",IF(AK3982&gt;20.99,"Aged","Non-Aged"))</f>
        <v/>
      </c>
      <c r="AN3982" s="112">
        <f>IF(Q3982&lt;&gt;"",MONTH(Q3982),"")</f>
        <v/>
      </c>
      <c r="AO3982" s="112">
        <f>IFERROR(VALUE(V3982),0)</f>
        <v/>
      </c>
    </row>
    <row customFormat="1" customHeight="1" ht="29.25" r="3983" s="112" spans="1:41">
      <c r="A3983" s="127" t="n"/>
      <c r="B3983" s="113" t="n"/>
      <c r="C3983" s="127" t="n"/>
      <c r="D3983" s="127" t="n"/>
      <c r="E3983" s="114">
        <f>IF(F3983 &lt;&gt; "",VLOOKUP(F3983,CategoryLookup,2,FALSE), "")</f>
        <v/>
      </c>
      <c r="F3983" s="126" t="n"/>
      <c r="G3983" s="127" t="n"/>
      <c r="H3983" s="127" t="n"/>
      <c r="I3983" s="127" t="n"/>
      <c r="J3983" s="127" t="n"/>
      <c r="K3983" s="127" t="n"/>
      <c r="L3983" s="127" t="n"/>
      <c r="M3983" s="127" t="n"/>
      <c r="N3983" s="120" t="n"/>
      <c r="O3983" s="120" t="n"/>
      <c r="P3983" s="120" t="n"/>
      <c r="Q3983" s="120" t="n"/>
      <c r="R3983" s="121" t="n"/>
      <c r="S3983" s="121" t="n"/>
      <c r="T3983" s="121" t="n"/>
      <c r="U3983" s="121" t="n"/>
      <c r="V3983" s="117">
        <f>IF(P3983="NA","NA",IF(P3983&lt;&gt;"",TEXT(P3983-N3983,"[h].mm"),""))</f>
        <v/>
      </c>
      <c r="W3983" s="118">
        <f>IF(AND(R3983="",S3983=""),"",R3983+S3983)</f>
        <v/>
      </c>
      <c r="X3983" s="116">
        <f>IF(O3983&lt;&gt;"",DATE(YEAR(O3983), MONTH(O3983), DAY(O3983)),"")</f>
        <v/>
      </c>
      <c r="Y3983" s="122" t="n"/>
      <c r="Z3983" s="123" t="n"/>
      <c r="AA3983" s="117">
        <f>IF(F3983="Re-assigned","NA",IF(W3983="","",IF(W3983&gt;=VLOOKUP(D3983,SLAMatrix,3,FALSE),"Yes",IF(W3983&lt;VLOOKUP(D3983,SLAMatrix,2,FALSE),"No","Internal"))))</f>
        <v/>
      </c>
      <c r="AB3983" s="123" t="n"/>
      <c r="AC3983" s="123" t="n"/>
      <c r="AD3983" s="119" t="n"/>
      <c r="AE3983" s="125" t="n"/>
      <c r="AF3983" s="124">
        <f>MONTH(O3983)</f>
        <v/>
      </c>
      <c r="AG3983" s="124">
        <f>VLOOKUP(IFERROR(MID(AE3983,1,(FIND(",",AE3983,1)-1)),AE3983),Facility_Region_Mapping,2,FALSE)</f>
        <v/>
      </c>
      <c r="AH3983" s="124" t="n"/>
      <c r="AI3983" s="124">
        <f>IF(C3983&lt;&gt;"",IF(M3983="ESM User",getInterfaceName($C3983),"NA"),"")</f>
        <v/>
      </c>
      <c r="AJ3983" s="116">
        <f>IF(Q3983&lt;&gt;"",DATE(YEAR(Q3983), MONTH(Q3983), DAY(Q3983)),"")</f>
        <v/>
      </c>
      <c r="AK3983" s="130">
        <f>IF(Q3983&lt;&gt;0,Q3983-N3983,TODAY()-N3983)</f>
        <v/>
      </c>
      <c r="AL3983" s="112">
        <f>IF(F3983="Re-assigned",0,IF(H3983="Closed",0,IF(H3983="Service Restored",0,IF(H3983="",0,1))))</f>
        <v/>
      </c>
      <c r="AM3983" s="124">
        <f>IF(AL3983=0,"",IF(AK3983&gt;20.99,"Aged","Non-Aged"))</f>
        <v/>
      </c>
      <c r="AN3983" s="112">
        <f>IF(Q3983&lt;&gt;"",MONTH(Q3983),"")</f>
        <v/>
      </c>
      <c r="AO3983" s="112">
        <f>IFERROR(VALUE(V3983),0)</f>
        <v/>
      </c>
    </row>
    <row customFormat="1" customHeight="1" ht="29.25" r="3984" s="112" spans="1:41">
      <c r="A3984" s="127" t="n"/>
      <c r="B3984" s="113" t="n"/>
      <c r="C3984" s="127" t="n"/>
      <c r="D3984" s="127" t="n"/>
      <c r="E3984" s="114">
        <f>IF(F3984 &lt;&gt; "",VLOOKUP(F3984,CategoryLookup,2,FALSE), "")</f>
        <v/>
      </c>
      <c r="F3984" s="126" t="n"/>
      <c r="G3984" s="127" t="n"/>
      <c r="H3984" s="127" t="n"/>
      <c r="I3984" s="127" t="n"/>
      <c r="J3984" s="127" t="n"/>
      <c r="K3984" s="127" t="n"/>
      <c r="L3984" s="127" t="n"/>
      <c r="M3984" s="127" t="n"/>
      <c r="N3984" s="120" t="n"/>
      <c r="O3984" s="120" t="n"/>
      <c r="P3984" s="120" t="n"/>
      <c r="Q3984" s="120" t="n"/>
      <c r="R3984" s="121" t="n"/>
      <c r="S3984" s="121" t="n"/>
      <c r="T3984" s="121" t="n"/>
      <c r="U3984" s="121" t="n"/>
      <c r="V3984" s="117">
        <f>IF(P3984="NA","NA",IF(P3984&lt;&gt;"",TEXT(P3984-N3984,"[h].mm"),""))</f>
        <v/>
      </c>
      <c r="W3984" s="118">
        <f>IF(AND(R3984="",S3984=""),"",R3984+S3984)</f>
        <v/>
      </c>
      <c r="X3984" s="116">
        <f>IF(O3984&lt;&gt;"",DATE(YEAR(O3984), MONTH(O3984), DAY(O3984)),"")</f>
        <v/>
      </c>
      <c r="Y3984" s="122" t="n"/>
      <c r="Z3984" s="123" t="n"/>
      <c r="AA3984" s="117">
        <f>IF(F3984="Re-assigned","NA",IF(W3984="","",IF(W3984&gt;=VLOOKUP(D3984,SLAMatrix,3,FALSE),"Yes",IF(W3984&lt;VLOOKUP(D3984,SLAMatrix,2,FALSE),"No","Internal"))))</f>
        <v/>
      </c>
      <c r="AB3984" s="123" t="n"/>
      <c r="AC3984" s="123" t="n"/>
      <c r="AD3984" s="119" t="n"/>
      <c r="AE3984" s="125" t="n"/>
      <c r="AF3984" s="124">
        <f>MONTH(O3984)</f>
        <v/>
      </c>
      <c r="AG3984" s="124">
        <f>VLOOKUP(IFERROR(MID(AE3984,1,(FIND(",",AE3984,1)-1)),AE3984),Facility_Region_Mapping,2,FALSE)</f>
        <v/>
      </c>
      <c r="AH3984" s="124" t="n"/>
      <c r="AI3984" s="124">
        <f>IF(C3984&lt;&gt;"",IF(M3984="ESM User",getInterfaceName($C3984),"NA"),"")</f>
        <v/>
      </c>
      <c r="AJ3984" s="116">
        <f>IF(Q3984&lt;&gt;"",DATE(YEAR(Q3984), MONTH(Q3984), DAY(Q3984)),"")</f>
        <v/>
      </c>
      <c r="AK3984" s="130">
        <f>IF(Q3984&lt;&gt;0,Q3984-N3984,TODAY()-N3984)</f>
        <v/>
      </c>
      <c r="AL3984" s="112">
        <f>IF(F3984="Re-assigned",0,IF(H3984="Closed",0,IF(H3984="Service Restored",0,IF(H3984="",0,1))))</f>
        <v/>
      </c>
      <c r="AM3984" s="124">
        <f>IF(AL3984=0,"",IF(AK3984&gt;20.99,"Aged","Non-Aged"))</f>
        <v/>
      </c>
      <c r="AN3984" s="112">
        <f>IF(Q3984&lt;&gt;"",MONTH(Q3984),"")</f>
        <v/>
      </c>
      <c r="AO3984" s="112">
        <f>IFERROR(VALUE(V3984),0)</f>
        <v/>
      </c>
    </row>
    <row customFormat="1" customHeight="1" ht="29.25" r="3985" s="112" spans="1:41">
      <c r="A3985" s="127" t="n"/>
      <c r="B3985" s="113" t="n"/>
      <c r="C3985" s="127" t="n"/>
      <c r="D3985" s="127" t="n"/>
      <c r="E3985" s="114">
        <f>IF(F3985 &lt;&gt; "",VLOOKUP(F3985,CategoryLookup,2,FALSE), "")</f>
        <v/>
      </c>
      <c r="F3985" s="126" t="n"/>
      <c r="G3985" s="127" t="n"/>
      <c r="H3985" s="127" t="n"/>
      <c r="I3985" s="127" t="n"/>
      <c r="J3985" s="127" t="n"/>
      <c r="K3985" s="127" t="n"/>
      <c r="L3985" s="127" t="n"/>
      <c r="M3985" s="127" t="n"/>
      <c r="N3985" s="120" t="n"/>
      <c r="O3985" s="120" t="n"/>
      <c r="P3985" s="120" t="n"/>
      <c r="Q3985" s="120" t="n"/>
      <c r="R3985" s="121" t="n"/>
      <c r="S3985" s="121" t="n"/>
      <c r="T3985" s="121" t="n"/>
      <c r="U3985" s="121" t="n"/>
      <c r="V3985" s="117">
        <f>IF(P3985="NA","NA",IF(P3985&lt;&gt;"",TEXT(P3985-N3985,"[h].mm"),""))</f>
        <v/>
      </c>
      <c r="W3985" s="118">
        <f>IF(AND(R3985="",S3985=""),"",R3985+S3985)</f>
        <v/>
      </c>
      <c r="X3985" s="116">
        <f>IF(O3985&lt;&gt;"",DATE(YEAR(O3985), MONTH(O3985), DAY(O3985)),"")</f>
        <v/>
      </c>
      <c r="Y3985" s="122" t="n"/>
      <c r="Z3985" s="123" t="n"/>
      <c r="AA3985" s="117">
        <f>IF(F3985="Re-assigned","NA",IF(W3985="","",IF(W3985&gt;=VLOOKUP(D3985,SLAMatrix,3,FALSE),"Yes",IF(W3985&lt;VLOOKUP(D3985,SLAMatrix,2,FALSE),"No","Internal"))))</f>
        <v/>
      </c>
      <c r="AB3985" s="123" t="n"/>
      <c r="AC3985" s="123" t="n"/>
      <c r="AD3985" s="119" t="n"/>
      <c r="AE3985" s="125" t="n"/>
      <c r="AF3985" s="124">
        <f>MONTH(O3985)</f>
        <v/>
      </c>
      <c r="AG3985" s="124">
        <f>VLOOKUP(IFERROR(MID(AE3985,1,(FIND(",",AE3985,1)-1)),AE3985),Facility_Region_Mapping,2,FALSE)</f>
        <v/>
      </c>
      <c r="AH3985" s="124" t="n"/>
      <c r="AI3985" s="124">
        <f>IF(C3985&lt;&gt;"",IF(M3985="ESM User",getInterfaceName($C3985),"NA"),"")</f>
        <v/>
      </c>
      <c r="AJ3985" s="116">
        <f>IF(Q3985&lt;&gt;"",DATE(YEAR(Q3985), MONTH(Q3985), DAY(Q3985)),"")</f>
        <v/>
      </c>
      <c r="AK3985" s="130">
        <f>IF(Q3985&lt;&gt;0,Q3985-N3985,TODAY()-N3985)</f>
        <v/>
      </c>
      <c r="AL3985" s="112">
        <f>IF(F3985="Re-assigned",0,IF(H3985="Closed",0,IF(H3985="Service Restored",0,IF(H3985="",0,1))))</f>
        <v/>
      </c>
      <c r="AM3985" s="124">
        <f>IF(AL3985=0,"",IF(AK3985&gt;20.99,"Aged","Non-Aged"))</f>
        <v/>
      </c>
      <c r="AN3985" s="112">
        <f>IF(Q3985&lt;&gt;"",MONTH(Q3985),"")</f>
        <v/>
      </c>
      <c r="AO3985" s="112">
        <f>IFERROR(VALUE(V3985),0)</f>
        <v/>
      </c>
    </row>
    <row customFormat="1" customHeight="1" ht="29.25" r="3986" s="112" spans="1:41">
      <c r="A3986" s="127" t="n"/>
      <c r="B3986" s="113" t="n"/>
      <c r="C3986" s="127" t="n"/>
      <c r="D3986" s="127" t="n"/>
      <c r="E3986" s="114">
        <f>IF(F3986 &lt;&gt; "",VLOOKUP(F3986,CategoryLookup,2,FALSE), "")</f>
        <v/>
      </c>
      <c r="F3986" s="126" t="n"/>
      <c r="G3986" s="127" t="n"/>
      <c r="H3986" s="127" t="n"/>
      <c r="I3986" s="127" t="n"/>
      <c r="J3986" s="127" t="n"/>
      <c r="K3986" s="127" t="n"/>
      <c r="L3986" s="127" t="n"/>
      <c r="M3986" s="127" t="n"/>
      <c r="N3986" s="120" t="n"/>
      <c r="O3986" s="120" t="n"/>
      <c r="P3986" s="120" t="n"/>
      <c r="Q3986" s="120" t="n"/>
      <c r="R3986" s="121" t="n"/>
      <c r="S3986" s="121" t="n"/>
      <c r="T3986" s="121" t="n"/>
      <c r="U3986" s="121" t="n"/>
      <c r="V3986" s="117">
        <f>IF(P3986="NA","NA",IF(P3986&lt;&gt;"",TEXT(P3986-N3986,"[h].mm"),""))</f>
        <v/>
      </c>
      <c r="W3986" s="118">
        <f>IF(AND(R3986="",S3986=""),"",R3986+S3986)</f>
        <v/>
      </c>
      <c r="X3986" s="116">
        <f>IF(O3986&lt;&gt;"",DATE(YEAR(O3986), MONTH(O3986), DAY(O3986)),"")</f>
        <v/>
      </c>
      <c r="Y3986" s="122" t="n"/>
      <c r="Z3986" s="123" t="n"/>
      <c r="AA3986" s="117">
        <f>IF(F3986="Re-assigned","NA",IF(W3986="","",IF(W3986&gt;=VLOOKUP(D3986,SLAMatrix,3,FALSE),"Yes",IF(W3986&lt;VLOOKUP(D3986,SLAMatrix,2,FALSE),"No","Internal"))))</f>
        <v/>
      </c>
      <c r="AB3986" s="123" t="n"/>
      <c r="AC3986" s="123" t="n"/>
      <c r="AD3986" s="119" t="n"/>
      <c r="AE3986" s="125" t="n"/>
      <c r="AF3986" s="124">
        <f>MONTH(O3986)</f>
        <v/>
      </c>
      <c r="AG3986" s="124">
        <f>VLOOKUP(IFERROR(MID(AE3986,1,(FIND(",",AE3986,1)-1)),AE3986),Facility_Region_Mapping,2,FALSE)</f>
        <v/>
      </c>
      <c r="AH3986" s="124" t="n"/>
      <c r="AI3986" s="124">
        <f>IF(C3986&lt;&gt;"",IF(M3986="ESM User",getInterfaceName($C3986),"NA"),"")</f>
        <v/>
      </c>
      <c r="AJ3986" s="116">
        <f>IF(Q3986&lt;&gt;"",DATE(YEAR(Q3986), MONTH(Q3986), DAY(Q3986)),"")</f>
        <v/>
      </c>
      <c r="AK3986" s="130">
        <f>IF(Q3986&lt;&gt;0,Q3986-N3986,TODAY()-N3986)</f>
        <v/>
      </c>
      <c r="AL3986" s="112">
        <f>IF(F3986="Re-assigned",0,IF(H3986="Closed",0,IF(H3986="Service Restored",0,IF(H3986="",0,1))))</f>
        <v/>
      </c>
      <c r="AM3986" s="124">
        <f>IF(AL3986=0,"",IF(AK3986&gt;20.99,"Aged","Non-Aged"))</f>
        <v/>
      </c>
      <c r="AN3986" s="112">
        <f>IF(Q3986&lt;&gt;"",MONTH(Q3986),"")</f>
        <v/>
      </c>
      <c r="AO3986" s="112">
        <f>IFERROR(VALUE(V3986),0)</f>
        <v/>
      </c>
    </row>
    <row customFormat="1" customHeight="1" ht="29.25" r="3987" s="112" spans="1:41">
      <c r="A3987" s="127" t="n"/>
      <c r="B3987" s="113" t="n"/>
      <c r="C3987" s="127" t="n"/>
      <c r="D3987" s="127" t="n"/>
      <c r="E3987" s="114">
        <f>IF(F3987 &lt;&gt; "",VLOOKUP(F3987,CategoryLookup,2,FALSE), "")</f>
        <v/>
      </c>
      <c r="F3987" s="126" t="n"/>
      <c r="G3987" s="127" t="n"/>
      <c r="H3987" s="127" t="n"/>
      <c r="I3987" s="127" t="n"/>
      <c r="J3987" s="127" t="n"/>
      <c r="K3987" s="127" t="n"/>
      <c r="L3987" s="127" t="n"/>
      <c r="M3987" s="127" t="n"/>
      <c r="N3987" s="120" t="n"/>
      <c r="O3987" s="120" t="n"/>
      <c r="P3987" s="120" t="n"/>
      <c r="Q3987" s="120" t="n"/>
      <c r="R3987" s="121" t="n"/>
      <c r="S3987" s="121" t="n"/>
      <c r="T3987" s="121" t="n"/>
      <c r="U3987" s="121" t="n"/>
      <c r="V3987" s="117">
        <f>IF(P3987="NA","NA",IF(P3987&lt;&gt;"",TEXT(P3987-N3987,"[h].mm"),""))</f>
        <v/>
      </c>
      <c r="W3987" s="118">
        <f>IF(AND(R3987="",S3987=""),"",R3987+S3987)</f>
        <v/>
      </c>
      <c r="X3987" s="116">
        <f>IF(O3987&lt;&gt;"",DATE(YEAR(O3987), MONTH(O3987), DAY(O3987)),"")</f>
        <v/>
      </c>
      <c r="Y3987" s="122" t="n"/>
      <c r="Z3987" s="123" t="n"/>
      <c r="AA3987" s="117">
        <f>IF(F3987="Re-assigned","NA",IF(W3987="","",IF(W3987&gt;=VLOOKUP(D3987,SLAMatrix,3,FALSE),"Yes",IF(W3987&lt;VLOOKUP(D3987,SLAMatrix,2,FALSE),"No","Internal"))))</f>
        <v/>
      </c>
      <c r="AB3987" s="123" t="n"/>
      <c r="AC3987" s="123" t="n"/>
      <c r="AD3987" s="119" t="n"/>
      <c r="AE3987" s="125" t="n"/>
      <c r="AF3987" s="124">
        <f>MONTH(O3987)</f>
        <v/>
      </c>
      <c r="AG3987" s="124">
        <f>VLOOKUP(IFERROR(MID(AE3987,1,(FIND(",",AE3987,1)-1)),AE3987),Facility_Region_Mapping,2,FALSE)</f>
        <v/>
      </c>
      <c r="AH3987" s="124" t="n"/>
      <c r="AI3987" s="124">
        <f>IF(C3987&lt;&gt;"",IF(M3987="ESM User",getInterfaceName($C3987),"NA"),"")</f>
        <v/>
      </c>
      <c r="AJ3987" s="116">
        <f>IF(Q3987&lt;&gt;"",DATE(YEAR(Q3987), MONTH(Q3987), DAY(Q3987)),"")</f>
        <v/>
      </c>
      <c r="AK3987" s="130">
        <f>IF(Q3987&lt;&gt;0,Q3987-N3987,TODAY()-N3987)</f>
        <v/>
      </c>
      <c r="AL3987" s="112">
        <f>IF(F3987="Re-assigned",0,IF(H3987="Closed",0,IF(H3987="Service Restored",0,IF(H3987="",0,1))))</f>
        <v/>
      </c>
      <c r="AM3987" s="124">
        <f>IF(AL3987=0,"",IF(AK3987&gt;20.99,"Aged","Non-Aged"))</f>
        <v/>
      </c>
      <c r="AN3987" s="112">
        <f>IF(Q3987&lt;&gt;"",MONTH(Q3987),"")</f>
        <v/>
      </c>
      <c r="AO3987" s="112">
        <f>IFERROR(VALUE(V3987),0)</f>
        <v/>
      </c>
    </row>
    <row customFormat="1" customHeight="1" ht="29.25" r="3988" s="112" spans="1:41">
      <c r="A3988" s="127" t="n"/>
      <c r="B3988" s="113" t="n"/>
      <c r="C3988" s="127" t="n"/>
      <c r="D3988" s="127" t="n"/>
      <c r="E3988" s="114">
        <f>IF(F3988 &lt;&gt; "",VLOOKUP(F3988,CategoryLookup,2,FALSE), "")</f>
        <v/>
      </c>
      <c r="F3988" s="126" t="n"/>
      <c r="G3988" s="127" t="n"/>
      <c r="H3988" s="127" t="n"/>
      <c r="I3988" s="127" t="n"/>
      <c r="J3988" s="127" t="n"/>
      <c r="K3988" s="127" t="n"/>
      <c r="L3988" s="127" t="n"/>
      <c r="M3988" s="127" t="n"/>
      <c r="N3988" s="120" t="n"/>
      <c r="O3988" s="120" t="n"/>
      <c r="P3988" s="120" t="n"/>
      <c r="Q3988" s="120" t="n"/>
      <c r="R3988" s="121" t="n"/>
      <c r="S3988" s="121" t="n"/>
      <c r="T3988" s="121" t="n"/>
      <c r="U3988" s="121" t="n"/>
      <c r="V3988" s="117">
        <f>IF(P3988="NA","NA",IF(P3988&lt;&gt;"",TEXT(P3988-N3988,"[h].mm"),""))</f>
        <v/>
      </c>
      <c r="W3988" s="118">
        <f>IF(AND(R3988="",S3988=""),"",R3988+S3988)</f>
        <v/>
      </c>
      <c r="X3988" s="116">
        <f>IF(O3988&lt;&gt;"",DATE(YEAR(O3988), MONTH(O3988), DAY(O3988)),"")</f>
        <v/>
      </c>
      <c r="Y3988" s="122" t="n"/>
      <c r="Z3988" s="123" t="n"/>
      <c r="AA3988" s="117">
        <f>IF(F3988="Re-assigned","NA",IF(W3988="","",IF(W3988&gt;=VLOOKUP(D3988,SLAMatrix,3,FALSE),"Yes",IF(W3988&lt;VLOOKUP(D3988,SLAMatrix,2,FALSE),"No","Internal"))))</f>
        <v/>
      </c>
      <c r="AB3988" s="123" t="n"/>
      <c r="AC3988" s="123" t="n"/>
      <c r="AD3988" s="119" t="n"/>
      <c r="AE3988" s="125" t="n"/>
      <c r="AF3988" s="124">
        <f>MONTH(O3988)</f>
        <v/>
      </c>
      <c r="AG3988" s="124">
        <f>VLOOKUP(IFERROR(MID(AE3988,1,(FIND(",",AE3988,1)-1)),AE3988),Facility_Region_Mapping,2,FALSE)</f>
        <v/>
      </c>
      <c r="AH3988" s="124" t="n"/>
      <c r="AI3988" s="124">
        <f>IF(C3988&lt;&gt;"",IF(M3988="ESM User",getInterfaceName($C3988),"NA"),"")</f>
        <v/>
      </c>
      <c r="AJ3988" s="116">
        <f>IF(Q3988&lt;&gt;"",DATE(YEAR(Q3988), MONTH(Q3988), DAY(Q3988)),"")</f>
        <v/>
      </c>
      <c r="AK3988" s="130">
        <f>IF(Q3988&lt;&gt;0,Q3988-N3988,TODAY()-N3988)</f>
        <v/>
      </c>
      <c r="AL3988" s="112">
        <f>IF(F3988="Re-assigned",0,IF(H3988="Closed",0,IF(H3988="Service Restored",0,IF(H3988="",0,1))))</f>
        <v/>
      </c>
      <c r="AM3988" s="124">
        <f>IF(AL3988=0,"",IF(AK3988&gt;20.99,"Aged","Non-Aged"))</f>
        <v/>
      </c>
      <c r="AN3988" s="112">
        <f>IF(Q3988&lt;&gt;"",MONTH(Q3988),"")</f>
        <v/>
      </c>
      <c r="AO3988" s="112">
        <f>IFERROR(VALUE(V3988),0)</f>
        <v/>
      </c>
    </row>
    <row customFormat="1" customHeight="1" ht="29.25" r="3989" s="112" spans="1:41">
      <c r="A3989" s="127" t="n"/>
      <c r="B3989" s="113" t="n"/>
      <c r="C3989" s="127" t="n"/>
      <c r="D3989" s="127" t="n"/>
      <c r="E3989" s="114">
        <f>IF(F3989 &lt;&gt; "",VLOOKUP(F3989,CategoryLookup,2,FALSE), "")</f>
        <v/>
      </c>
      <c r="F3989" s="126" t="n"/>
      <c r="G3989" s="127" t="n"/>
      <c r="H3989" s="127" t="n"/>
      <c r="I3989" s="127" t="n"/>
      <c r="J3989" s="127" t="n"/>
      <c r="K3989" s="127" t="n"/>
      <c r="L3989" s="127" t="n"/>
      <c r="M3989" s="127" t="n"/>
      <c r="N3989" s="120" t="n"/>
      <c r="O3989" s="120" t="n"/>
      <c r="P3989" s="120" t="n"/>
      <c r="Q3989" s="120" t="n"/>
      <c r="R3989" s="121" t="n"/>
      <c r="S3989" s="121" t="n"/>
      <c r="T3989" s="121" t="n"/>
      <c r="U3989" s="121" t="n"/>
      <c r="V3989" s="117">
        <f>IF(P3989="NA","NA",IF(P3989&lt;&gt;"",TEXT(P3989-N3989,"[h].mm"),""))</f>
        <v/>
      </c>
      <c r="W3989" s="118">
        <f>IF(AND(R3989="",S3989=""),"",R3989+S3989)</f>
        <v/>
      </c>
      <c r="X3989" s="116">
        <f>IF(O3989&lt;&gt;"",DATE(YEAR(O3989), MONTH(O3989), DAY(O3989)),"")</f>
        <v/>
      </c>
      <c r="Y3989" s="122" t="n"/>
      <c r="Z3989" s="123" t="n"/>
      <c r="AA3989" s="117">
        <f>IF(F3989="Re-assigned","NA",IF(W3989="","",IF(W3989&gt;=VLOOKUP(D3989,SLAMatrix,3,FALSE),"Yes",IF(W3989&lt;VLOOKUP(D3989,SLAMatrix,2,FALSE),"No","Internal"))))</f>
        <v/>
      </c>
      <c r="AB3989" s="123" t="n"/>
      <c r="AC3989" s="123" t="n"/>
      <c r="AD3989" s="119" t="n"/>
      <c r="AE3989" s="125" t="n"/>
      <c r="AF3989" s="124">
        <f>MONTH(O3989)</f>
        <v/>
      </c>
      <c r="AG3989" s="124">
        <f>VLOOKUP(IFERROR(MID(AE3989,1,(FIND(",",AE3989,1)-1)),AE3989),Facility_Region_Mapping,2,FALSE)</f>
        <v/>
      </c>
      <c r="AH3989" s="124" t="n"/>
      <c r="AI3989" s="124">
        <f>IF(C3989&lt;&gt;"",IF(M3989="ESM User",getInterfaceName($C3989),"NA"),"")</f>
        <v/>
      </c>
      <c r="AJ3989" s="116">
        <f>IF(Q3989&lt;&gt;"",DATE(YEAR(Q3989), MONTH(Q3989), DAY(Q3989)),"")</f>
        <v/>
      </c>
      <c r="AK3989" s="130">
        <f>IF(Q3989&lt;&gt;0,Q3989-N3989,TODAY()-N3989)</f>
        <v/>
      </c>
      <c r="AL3989" s="112">
        <f>IF(F3989="Re-assigned",0,IF(H3989="Closed",0,IF(H3989="Service Restored",0,IF(H3989="",0,1))))</f>
        <v/>
      </c>
      <c r="AM3989" s="124">
        <f>IF(AL3989=0,"",IF(AK3989&gt;20.99,"Aged","Non-Aged"))</f>
        <v/>
      </c>
      <c r="AN3989" s="112">
        <f>IF(Q3989&lt;&gt;"",MONTH(Q3989),"")</f>
        <v/>
      </c>
      <c r="AO3989" s="112">
        <f>IFERROR(VALUE(V3989),0)</f>
        <v/>
      </c>
    </row>
    <row customFormat="1" customHeight="1" ht="29.25" r="3990" s="112" spans="1:41">
      <c r="A3990" s="127" t="n"/>
      <c r="B3990" s="113" t="n"/>
      <c r="C3990" s="127" t="n"/>
      <c r="D3990" s="127" t="n"/>
      <c r="E3990" s="114">
        <f>IF(F3990 &lt;&gt; "",VLOOKUP(F3990,CategoryLookup,2,FALSE), "")</f>
        <v/>
      </c>
      <c r="F3990" s="126" t="n"/>
      <c r="G3990" s="127" t="n"/>
      <c r="H3990" s="127" t="n"/>
      <c r="I3990" s="127" t="n"/>
      <c r="J3990" s="127" t="n"/>
      <c r="K3990" s="127" t="n"/>
      <c r="L3990" s="127" t="n"/>
      <c r="M3990" s="127" t="n"/>
      <c r="N3990" s="120" t="n"/>
      <c r="O3990" s="120" t="n"/>
      <c r="P3990" s="120" t="n"/>
      <c r="Q3990" s="120" t="n"/>
      <c r="R3990" s="121" t="n"/>
      <c r="S3990" s="121" t="n"/>
      <c r="T3990" s="121" t="n"/>
      <c r="U3990" s="121" t="n"/>
      <c r="V3990" s="117">
        <f>IF(P3990="NA","NA",IF(P3990&lt;&gt;"",TEXT(P3990-N3990,"[h].mm"),""))</f>
        <v/>
      </c>
      <c r="W3990" s="118">
        <f>IF(AND(R3990="",S3990=""),"",R3990+S3990)</f>
        <v/>
      </c>
      <c r="X3990" s="116">
        <f>IF(O3990&lt;&gt;"",DATE(YEAR(O3990), MONTH(O3990), DAY(O3990)),"")</f>
        <v/>
      </c>
      <c r="Y3990" s="122" t="n"/>
      <c r="Z3990" s="123" t="n"/>
      <c r="AA3990" s="117">
        <f>IF(F3990="Re-assigned","NA",IF(W3990="","",IF(W3990&gt;=VLOOKUP(D3990,SLAMatrix,3,FALSE),"Yes",IF(W3990&lt;VLOOKUP(D3990,SLAMatrix,2,FALSE),"No","Internal"))))</f>
        <v/>
      </c>
      <c r="AB3990" s="123" t="n"/>
      <c r="AC3990" s="123" t="n"/>
      <c r="AD3990" s="119" t="n"/>
      <c r="AE3990" s="125" t="n"/>
      <c r="AF3990" s="124">
        <f>MONTH(O3990)</f>
        <v/>
      </c>
      <c r="AG3990" s="124">
        <f>VLOOKUP(IFERROR(MID(AE3990,1,(FIND(",",AE3990,1)-1)),AE3990),Facility_Region_Mapping,2,FALSE)</f>
        <v/>
      </c>
      <c r="AH3990" s="124" t="n"/>
      <c r="AI3990" s="124">
        <f>IF(C3990&lt;&gt;"",IF(M3990="ESM User",getInterfaceName($C3990),"NA"),"")</f>
        <v/>
      </c>
      <c r="AJ3990" s="116">
        <f>IF(Q3990&lt;&gt;"",DATE(YEAR(Q3990), MONTH(Q3990), DAY(Q3990)),"")</f>
        <v/>
      </c>
      <c r="AK3990" s="130">
        <f>IF(Q3990&lt;&gt;0,Q3990-N3990,TODAY()-N3990)</f>
        <v/>
      </c>
      <c r="AL3990" s="112">
        <f>IF(F3990="Re-assigned",0,IF(H3990="Closed",0,IF(H3990="Service Restored",0,IF(H3990="",0,1))))</f>
        <v/>
      </c>
      <c r="AM3990" s="124">
        <f>IF(AL3990=0,"",IF(AK3990&gt;20.99,"Aged","Non-Aged"))</f>
        <v/>
      </c>
      <c r="AN3990" s="112">
        <f>IF(Q3990&lt;&gt;"",MONTH(Q3990),"")</f>
        <v/>
      </c>
      <c r="AO3990" s="112">
        <f>IFERROR(VALUE(V3990),0)</f>
        <v/>
      </c>
    </row>
    <row customFormat="1" customHeight="1" ht="29.25" r="3991" s="112" spans="1:41">
      <c r="A3991" s="127" t="n"/>
      <c r="B3991" s="113" t="n"/>
      <c r="C3991" s="127" t="n"/>
      <c r="D3991" s="127" t="n"/>
      <c r="E3991" s="114">
        <f>IF(F3991 &lt;&gt; "",VLOOKUP(F3991,CategoryLookup,2,FALSE), "")</f>
        <v/>
      </c>
      <c r="F3991" s="126" t="n"/>
      <c r="G3991" s="127" t="n"/>
      <c r="H3991" s="127" t="n"/>
      <c r="I3991" s="127" t="n"/>
      <c r="J3991" s="127" t="n"/>
      <c r="K3991" s="127" t="n"/>
      <c r="L3991" s="127" t="n"/>
      <c r="M3991" s="127" t="n"/>
      <c r="N3991" s="120" t="n"/>
      <c r="O3991" s="120" t="n"/>
      <c r="P3991" s="120" t="n"/>
      <c r="Q3991" s="120" t="n"/>
      <c r="R3991" s="121" t="n"/>
      <c r="S3991" s="121" t="n"/>
      <c r="T3991" s="121" t="n"/>
      <c r="U3991" s="121" t="n"/>
      <c r="V3991" s="117">
        <f>IF(P3991="NA","NA",IF(P3991&lt;&gt;"",TEXT(P3991-N3991,"[h].mm"),""))</f>
        <v/>
      </c>
      <c r="W3991" s="118">
        <f>IF(AND(R3991="",S3991=""),"",R3991+S3991)</f>
        <v/>
      </c>
      <c r="X3991" s="116">
        <f>IF(O3991&lt;&gt;"",DATE(YEAR(O3991), MONTH(O3991), DAY(O3991)),"")</f>
        <v/>
      </c>
      <c r="Y3991" s="122" t="n"/>
      <c r="Z3991" s="123" t="n"/>
      <c r="AA3991" s="117">
        <f>IF(F3991="Re-assigned","NA",IF(W3991="","",IF(W3991&gt;=VLOOKUP(D3991,SLAMatrix,3,FALSE),"Yes",IF(W3991&lt;VLOOKUP(D3991,SLAMatrix,2,FALSE),"No","Internal"))))</f>
        <v/>
      </c>
      <c r="AB3991" s="123" t="n"/>
      <c r="AC3991" s="123" t="n"/>
      <c r="AD3991" s="119" t="n"/>
      <c r="AE3991" s="125" t="n"/>
      <c r="AF3991" s="124">
        <f>MONTH(O3991)</f>
        <v/>
      </c>
      <c r="AG3991" s="124">
        <f>VLOOKUP(IFERROR(MID(AE3991,1,(FIND(",",AE3991,1)-1)),AE3991),Facility_Region_Mapping,2,FALSE)</f>
        <v/>
      </c>
      <c r="AH3991" s="124" t="n"/>
      <c r="AI3991" s="124">
        <f>IF(C3991&lt;&gt;"",IF(M3991="ESM User",getInterfaceName($C3991),"NA"),"")</f>
        <v/>
      </c>
      <c r="AJ3991" s="116">
        <f>IF(Q3991&lt;&gt;"",DATE(YEAR(Q3991), MONTH(Q3991), DAY(Q3991)),"")</f>
        <v/>
      </c>
      <c r="AK3991" s="130">
        <f>IF(Q3991&lt;&gt;0,Q3991-N3991,TODAY()-N3991)</f>
        <v/>
      </c>
      <c r="AL3991" s="112">
        <f>IF(F3991="Re-assigned",0,IF(H3991="Closed",0,IF(H3991="Service Restored",0,IF(H3991="",0,1))))</f>
        <v/>
      </c>
      <c r="AM3991" s="124">
        <f>IF(AL3991=0,"",IF(AK3991&gt;20.99,"Aged","Non-Aged"))</f>
        <v/>
      </c>
      <c r="AN3991" s="112">
        <f>IF(Q3991&lt;&gt;"",MONTH(Q3991),"")</f>
        <v/>
      </c>
      <c r="AO3991" s="112">
        <f>IFERROR(VALUE(V3991),0)</f>
        <v/>
      </c>
    </row>
    <row customFormat="1" customHeight="1" ht="29.25" r="3992" s="112" spans="1:41">
      <c r="A3992" s="127" t="n"/>
      <c r="B3992" s="113" t="n"/>
      <c r="C3992" s="127" t="n"/>
      <c r="D3992" s="127" t="n"/>
      <c r="E3992" s="114">
        <f>IF(F3992 &lt;&gt; "",VLOOKUP(F3992,CategoryLookup,2,FALSE), "")</f>
        <v/>
      </c>
      <c r="F3992" s="126" t="n"/>
      <c r="G3992" s="127" t="n"/>
      <c r="H3992" s="127" t="n"/>
      <c r="I3992" s="127" t="n"/>
      <c r="J3992" s="127" t="n"/>
      <c r="K3992" s="127" t="n"/>
      <c r="L3992" s="127" t="n"/>
      <c r="M3992" s="127" t="n"/>
      <c r="N3992" s="120" t="n"/>
      <c r="O3992" s="120" t="n"/>
      <c r="P3992" s="120" t="n"/>
      <c r="Q3992" s="120" t="n"/>
      <c r="R3992" s="121" t="n"/>
      <c r="S3992" s="121" t="n"/>
      <c r="T3992" s="121" t="n"/>
      <c r="U3992" s="121" t="n"/>
      <c r="V3992" s="117">
        <f>IF(P3992="NA","NA",IF(P3992&lt;&gt;"",TEXT(P3992-N3992,"[h].mm"),""))</f>
        <v/>
      </c>
      <c r="W3992" s="118">
        <f>IF(AND(R3992="",S3992=""),"",R3992+S3992)</f>
        <v/>
      </c>
      <c r="X3992" s="116">
        <f>IF(O3992&lt;&gt;"",DATE(YEAR(O3992), MONTH(O3992), DAY(O3992)),"")</f>
        <v/>
      </c>
      <c r="Y3992" s="122" t="n"/>
      <c r="Z3992" s="123" t="n"/>
      <c r="AA3992" s="117">
        <f>IF(F3992="Re-assigned","NA",IF(W3992="","",IF(W3992&gt;=VLOOKUP(D3992,SLAMatrix,3,FALSE),"Yes",IF(W3992&lt;VLOOKUP(D3992,SLAMatrix,2,FALSE),"No","Internal"))))</f>
        <v/>
      </c>
      <c r="AB3992" s="123" t="n"/>
      <c r="AC3992" s="123" t="n"/>
      <c r="AD3992" s="119" t="n"/>
      <c r="AE3992" s="125" t="n"/>
      <c r="AF3992" s="124">
        <f>MONTH(O3992)</f>
        <v/>
      </c>
      <c r="AG3992" s="124">
        <f>VLOOKUP(IFERROR(MID(AE3992,1,(FIND(",",AE3992,1)-1)),AE3992),Facility_Region_Mapping,2,FALSE)</f>
        <v/>
      </c>
      <c r="AH3992" s="124" t="n"/>
      <c r="AI3992" s="124">
        <f>IF(C3992&lt;&gt;"",IF(M3992="ESM User",getInterfaceName($C3992),"NA"),"")</f>
        <v/>
      </c>
      <c r="AJ3992" s="116">
        <f>IF(Q3992&lt;&gt;"",DATE(YEAR(Q3992), MONTH(Q3992), DAY(Q3992)),"")</f>
        <v/>
      </c>
      <c r="AK3992" s="130">
        <f>IF(Q3992&lt;&gt;0,Q3992-N3992,TODAY()-N3992)</f>
        <v/>
      </c>
      <c r="AL3992" s="112">
        <f>IF(F3992="Re-assigned",0,IF(H3992="Closed",0,IF(H3992="Service Restored",0,IF(H3992="",0,1))))</f>
        <v/>
      </c>
      <c r="AM3992" s="124">
        <f>IF(AL3992=0,"",IF(AK3992&gt;20.99,"Aged","Non-Aged"))</f>
        <v/>
      </c>
      <c r="AN3992" s="112">
        <f>IF(Q3992&lt;&gt;"",MONTH(Q3992),"")</f>
        <v/>
      </c>
      <c r="AO3992" s="112">
        <f>IFERROR(VALUE(V3992),0)</f>
        <v/>
      </c>
    </row>
    <row customFormat="1" customHeight="1" ht="29.25" r="3993" s="112" spans="1:41">
      <c r="A3993" s="127" t="n"/>
      <c r="B3993" s="113" t="n"/>
      <c r="C3993" s="127" t="n"/>
      <c r="D3993" s="127" t="n"/>
      <c r="E3993" s="114">
        <f>IF(F3993 &lt;&gt; "",VLOOKUP(F3993,CategoryLookup,2,FALSE), "")</f>
        <v/>
      </c>
      <c r="F3993" s="126" t="n"/>
      <c r="G3993" s="127" t="n"/>
      <c r="H3993" s="127" t="n"/>
      <c r="I3993" s="127" t="n"/>
      <c r="J3993" s="127" t="n"/>
      <c r="K3993" s="127" t="n"/>
      <c r="L3993" s="127" t="n"/>
      <c r="M3993" s="127" t="n"/>
      <c r="N3993" s="120" t="n"/>
      <c r="O3993" s="120" t="n"/>
      <c r="P3993" s="120" t="n"/>
      <c r="Q3993" s="120" t="n"/>
      <c r="R3993" s="121" t="n"/>
      <c r="S3993" s="121" t="n"/>
      <c r="T3993" s="121" t="n"/>
      <c r="U3993" s="121" t="n"/>
      <c r="V3993" s="117">
        <f>IF(P3993="NA","NA",IF(P3993&lt;&gt;"",TEXT(P3993-N3993,"[h].mm"),""))</f>
        <v/>
      </c>
      <c r="W3993" s="118">
        <f>IF(AND(R3993="",S3993=""),"",R3993+S3993)</f>
        <v/>
      </c>
      <c r="X3993" s="116">
        <f>IF(O3993&lt;&gt;"",DATE(YEAR(O3993), MONTH(O3993), DAY(O3993)),"")</f>
        <v/>
      </c>
      <c r="Y3993" s="122" t="n"/>
      <c r="Z3993" s="123" t="n"/>
      <c r="AA3993" s="117">
        <f>IF(F3993="Re-assigned","NA",IF(W3993="","",IF(W3993&gt;=VLOOKUP(D3993,SLAMatrix,3,FALSE),"Yes",IF(W3993&lt;VLOOKUP(D3993,SLAMatrix,2,FALSE),"No","Internal"))))</f>
        <v/>
      </c>
      <c r="AB3993" s="123" t="n"/>
      <c r="AC3993" s="123" t="n"/>
      <c r="AD3993" s="119" t="n"/>
      <c r="AE3993" s="125" t="n"/>
      <c r="AF3993" s="124">
        <f>MONTH(O3993)</f>
        <v/>
      </c>
      <c r="AG3993" s="124">
        <f>VLOOKUP(IFERROR(MID(AE3993,1,(FIND(",",AE3993,1)-1)),AE3993),Facility_Region_Mapping,2,FALSE)</f>
        <v/>
      </c>
      <c r="AH3993" s="124" t="n"/>
      <c r="AI3993" s="124">
        <f>IF(C3993&lt;&gt;"",IF(M3993="ESM User",getInterfaceName($C3993),"NA"),"")</f>
        <v/>
      </c>
      <c r="AJ3993" s="116">
        <f>IF(Q3993&lt;&gt;"",DATE(YEAR(Q3993), MONTH(Q3993), DAY(Q3993)),"")</f>
        <v/>
      </c>
      <c r="AK3993" s="130">
        <f>IF(Q3993&lt;&gt;0,Q3993-N3993,TODAY()-N3993)</f>
        <v/>
      </c>
      <c r="AL3993" s="112">
        <f>IF(F3993="Re-assigned",0,IF(H3993="Closed",0,IF(H3993="Service Restored",0,IF(H3993="",0,1))))</f>
        <v/>
      </c>
      <c r="AM3993" s="124">
        <f>IF(AL3993=0,"",IF(AK3993&gt;20.99,"Aged","Non-Aged"))</f>
        <v/>
      </c>
      <c r="AN3993" s="112">
        <f>IF(Q3993&lt;&gt;"",MONTH(Q3993),"")</f>
        <v/>
      </c>
      <c r="AO3993" s="112">
        <f>IFERROR(VALUE(V3993),0)</f>
        <v/>
      </c>
    </row>
    <row customFormat="1" customHeight="1" ht="29.25" r="3994" s="112" spans="1:41">
      <c r="A3994" s="127" t="n"/>
      <c r="B3994" s="113" t="n"/>
      <c r="C3994" s="127" t="n"/>
      <c r="D3994" s="127" t="n"/>
      <c r="E3994" s="114">
        <f>IF(F3994 &lt;&gt; "",VLOOKUP(F3994,CategoryLookup,2,FALSE), "")</f>
        <v/>
      </c>
      <c r="F3994" s="126" t="n"/>
      <c r="G3994" s="127" t="n"/>
      <c r="H3994" s="127" t="n"/>
      <c r="I3994" s="127" t="n"/>
      <c r="J3994" s="127" t="n"/>
      <c r="K3994" s="127" t="n"/>
      <c r="L3994" s="127" t="n"/>
      <c r="M3994" s="127" t="n"/>
      <c r="N3994" s="120" t="n"/>
      <c r="O3994" s="120" t="n"/>
      <c r="P3994" s="120" t="n"/>
      <c r="Q3994" s="120" t="n"/>
      <c r="R3994" s="121" t="n"/>
      <c r="S3994" s="121" t="n"/>
      <c r="T3994" s="121" t="n"/>
      <c r="U3994" s="121" t="n"/>
      <c r="V3994" s="117">
        <f>IF(P3994="NA","NA",IF(P3994&lt;&gt;"",TEXT(P3994-N3994,"[h].mm"),""))</f>
        <v/>
      </c>
      <c r="W3994" s="118">
        <f>IF(AND(R3994="",S3994=""),"",R3994+S3994)</f>
        <v/>
      </c>
      <c r="X3994" s="116">
        <f>IF(O3994&lt;&gt;"",DATE(YEAR(O3994), MONTH(O3994), DAY(O3994)),"")</f>
        <v/>
      </c>
      <c r="Y3994" s="122" t="n"/>
      <c r="Z3994" s="123" t="n"/>
      <c r="AA3994" s="117">
        <f>IF(F3994="Re-assigned","NA",IF(W3994="","",IF(W3994&gt;=VLOOKUP(D3994,SLAMatrix,3,FALSE),"Yes",IF(W3994&lt;VLOOKUP(D3994,SLAMatrix,2,FALSE),"No","Internal"))))</f>
        <v/>
      </c>
      <c r="AB3994" s="123" t="n"/>
      <c r="AC3994" s="123" t="n"/>
      <c r="AD3994" s="119" t="n"/>
      <c r="AE3994" s="125" t="n"/>
      <c r="AF3994" s="124">
        <f>MONTH(O3994)</f>
        <v/>
      </c>
      <c r="AG3994" s="124">
        <f>VLOOKUP(IFERROR(MID(AE3994,1,(FIND(",",AE3994,1)-1)),AE3994),Facility_Region_Mapping,2,FALSE)</f>
        <v/>
      </c>
      <c r="AH3994" s="124" t="n"/>
      <c r="AI3994" s="124">
        <f>IF(C3994&lt;&gt;"",IF(M3994="ESM User",getInterfaceName($C3994),"NA"),"")</f>
        <v/>
      </c>
      <c r="AJ3994" s="116">
        <f>IF(Q3994&lt;&gt;"",DATE(YEAR(Q3994), MONTH(Q3994), DAY(Q3994)),"")</f>
        <v/>
      </c>
      <c r="AK3994" s="130">
        <f>IF(Q3994&lt;&gt;0,Q3994-N3994,TODAY()-N3994)</f>
        <v/>
      </c>
      <c r="AL3994" s="112">
        <f>IF(F3994="Re-assigned",0,IF(H3994="Closed",0,IF(H3994="Service Restored",0,IF(H3994="",0,1))))</f>
        <v/>
      </c>
      <c r="AM3994" s="124">
        <f>IF(AL3994=0,"",IF(AK3994&gt;20.99,"Aged","Non-Aged"))</f>
        <v/>
      </c>
      <c r="AN3994" s="112">
        <f>IF(Q3994&lt;&gt;"",MONTH(Q3994),"")</f>
        <v/>
      </c>
      <c r="AO3994" s="112">
        <f>IFERROR(VALUE(V3994),0)</f>
        <v/>
      </c>
    </row>
    <row customFormat="1" customHeight="1" ht="29.25" r="3995" s="112" spans="1:41">
      <c r="A3995" s="127" t="n"/>
      <c r="B3995" s="113" t="n"/>
      <c r="C3995" s="127" t="n"/>
      <c r="D3995" s="127" t="n"/>
      <c r="E3995" s="114">
        <f>IF(F3995 &lt;&gt; "",VLOOKUP(F3995,CategoryLookup,2,FALSE), "")</f>
        <v/>
      </c>
      <c r="F3995" s="126" t="n"/>
      <c r="G3995" s="127" t="n"/>
      <c r="H3995" s="127" t="n"/>
      <c r="I3995" s="127" t="n"/>
      <c r="J3995" s="127" t="n"/>
      <c r="K3995" s="127" t="n"/>
      <c r="L3995" s="127" t="n"/>
      <c r="M3995" s="127" t="n"/>
      <c r="N3995" s="120" t="n"/>
      <c r="O3995" s="120" t="n"/>
      <c r="P3995" s="120" t="n"/>
      <c r="Q3995" s="120" t="n"/>
      <c r="R3995" s="121" t="n"/>
      <c r="S3995" s="121" t="n"/>
      <c r="T3995" s="121" t="n"/>
      <c r="U3995" s="121" t="n"/>
      <c r="V3995" s="117">
        <f>IF(P3995="NA","NA",IF(P3995&lt;&gt;"",TEXT(P3995-N3995,"[h].mm"),""))</f>
        <v/>
      </c>
      <c r="W3995" s="118">
        <f>IF(AND(R3995="",S3995=""),"",R3995+S3995)</f>
        <v/>
      </c>
      <c r="X3995" s="116">
        <f>IF(O3995&lt;&gt;"",DATE(YEAR(O3995), MONTH(O3995), DAY(O3995)),"")</f>
        <v/>
      </c>
      <c r="Y3995" s="122" t="n"/>
      <c r="Z3995" s="123" t="n"/>
      <c r="AA3995" s="117">
        <f>IF(F3995="Re-assigned","NA",IF(W3995="","",IF(W3995&gt;=VLOOKUP(D3995,SLAMatrix,3,FALSE),"Yes",IF(W3995&lt;VLOOKUP(D3995,SLAMatrix,2,FALSE),"No","Internal"))))</f>
        <v/>
      </c>
      <c r="AB3995" s="123" t="n"/>
      <c r="AC3995" s="123" t="n"/>
      <c r="AD3995" s="119" t="n"/>
      <c r="AE3995" s="125" t="n"/>
      <c r="AF3995" s="124">
        <f>MONTH(O3995)</f>
        <v/>
      </c>
      <c r="AG3995" s="124">
        <f>VLOOKUP(IFERROR(MID(AE3995,1,(FIND(",",AE3995,1)-1)),AE3995),Facility_Region_Mapping,2,FALSE)</f>
        <v/>
      </c>
      <c r="AH3995" s="124" t="n"/>
      <c r="AI3995" s="124">
        <f>IF(C3995&lt;&gt;"",IF(M3995="ESM User",getInterfaceName($C3995),"NA"),"")</f>
        <v/>
      </c>
      <c r="AJ3995" s="116">
        <f>IF(Q3995&lt;&gt;"",DATE(YEAR(Q3995), MONTH(Q3995), DAY(Q3995)),"")</f>
        <v/>
      </c>
      <c r="AK3995" s="130">
        <f>IF(Q3995&lt;&gt;0,Q3995-N3995,TODAY()-N3995)</f>
        <v/>
      </c>
      <c r="AL3995" s="112">
        <f>IF(F3995="Re-assigned",0,IF(H3995="Closed",0,IF(H3995="Service Restored",0,IF(H3995="",0,1))))</f>
        <v/>
      </c>
      <c r="AM3995" s="124">
        <f>IF(AL3995=0,"",IF(AK3995&gt;20.99,"Aged","Non-Aged"))</f>
        <v/>
      </c>
      <c r="AN3995" s="112">
        <f>IF(Q3995&lt;&gt;"",MONTH(Q3995),"")</f>
        <v/>
      </c>
      <c r="AO3995" s="112">
        <f>IFERROR(VALUE(V3995),0)</f>
        <v/>
      </c>
    </row>
    <row customFormat="1" customHeight="1" ht="29.25" r="3996" s="112" spans="1:41">
      <c r="A3996" s="127" t="n"/>
      <c r="B3996" s="113" t="n"/>
      <c r="C3996" s="127" t="n"/>
      <c r="D3996" s="127" t="n"/>
      <c r="E3996" s="114">
        <f>IF(F3996 &lt;&gt; "",VLOOKUP(F3996,CategoryLookup,2,FALSE), "")</f>
        <v/>
      </c>
      <c r="F3996" s="126" t="n"/>
      <c r="G3996" s="127" t="n"/>
      <c r="H3996" s="127" t="n"/>
      <c r="I3996" s="127" t="n"/>
      <c r="J3996" s="127" t="n"/>
      <c r="K3996" s="127" t="n"/>
      <c r="L3996" s="127" t="n"/>
      <c r="M3996" s="127" t="n"/>
      <c r="N3996" s="120" t="n"/>
      <c r="O3996" s="120" t="n"/>
      <c r="P3996" s="120" t="n"/>
      <c r="Q3996" s="120" t="n"/>
      <c r="R3996" s="121" t="n"/>
      <c r="S3996" s="121" t="n"/>
      <c r="T3996" s="121" t="n"/>
      <c r="U3996" s="121" t="n"/>
      <c r="V3996" s="117">
        <f>IF(P3996="NA","NA",IF(P3996&lt;&gt;"",TEXT(P3996-N3996,"[h].mm"),""))</f>
        <v/>
      </c>
      <c r="W3996" s="118">
        <f>IF(AND(R3996="",S3996=""),"",R3996+S3996)</f>
        <v/>
      </c>
      <c r="X3996" s="116">
        <f>IF(O3996&lt;&gt;"",DATE(YEAR(O3996), MONTH(O3996), DAY(O3996)),"")</f>
        <v/>
      </c>
      <c r="Y3996" s="122" t="n"/>
      <c r="Z3996" s="123" t="n"/>
      <c r="AA3996" s="117">
        <f>IF(F3996="Re-assigned","NA",IF(W3996="","",IF(W3996&gt;=VLOOKUP(D3996,SLAMatrix,3,FALSE),"Yes",IF(W3996&lt;VLOOKUP(D3996,SLAMatrix,2,FALSE),"No","Internal"))))</f>
        <v/>
      </c>
      <c r="AB3996" s="123" t="n"/>
      <c r="AC3996" s="123" t="n"/>
      <c r="AD3996" s="119" t="n"/>
      <c r="AE3996" s="125" t="n"/>
      <c r="AF3996" s="124">
        <f>MONTH(O3996)</f>
        <v/>
      </c>
      <c r="AG3996" s="124">
        <f>VLOOKUP(IFERROR(MID(AE3996,1,(FIND(",",AE3996,1)-1)),AE3996),Facility_Region_Mapping,2,FALSE)</f>
        <v/>
      </c>
      <c r="AH3996" s="124" t="n"/>
      <c r="AI3996" s="124">
        <f>IF(C3996&lt;&gt;"",IF(M3996="ESM User",getInterfaceName($C3996),"NA"),"")</f>
        <v/>
      </c>
      <c r="AJ3996" s="116">
        <f>IF(Q3996&lt;&gt;"",DATE(YEAR(Q3996), MONTH(Q3996), DAY(Q3996)),"")</f>
        <v/>
      </c>
      <c r="AK3996" s="130">
        <f>IF(Q3996&lt;&gt;0,Q3996-N3996,TODAY()-N3996)</f>
        <v/>
      </c>
      <c r="AL3996" s="112">
        <f>IF(F3996="Re-assigned",0,IF(H3996="Closed",0,IF(H3996="Service Restored",0,IF(H3996="",0,1))))</f>
        <v/>
      </c>
      <c r="AM3996" s="124">
        <f>IF(AL3996=0,"",IF(AK3996&gt;20.99,"Aged","Non-Aged"))</f>
        <v/>
      </c>
      <c r="AN3996" s="112">
        <f>IF(Q3996&lt;&gt;"",MONTH(Q3996),"")</f>
        <v/>
      </c>
      <c r="AO3996" s="112">
        <f>IFERROR(VALUE(V3996),0)</f>
        <v/>
      </c>
    </row>
    <row customFormat="1" customHeight="1" ht="29.25" r="3997" s="112" spans="1:41">
      <c r="A3997" s="127" t="n"/>
      <c r="B3997" s="113" t="n"/>
      <c r="C3997" s="127" t="n"/>
      <c r="D3997" s="127" t="n"/>
      <c r="E3997" s="114">
        <f>IF(F3997 &lt;&gt; "",VLOOKUP(F3997,CategoryLookup,2,FALSE), "")</f>
        <v/>
      </c>
      <c r="F3997" s="126" t="n"/>
      <c r="G3997" s="127" t="n"/>
      <c r="H3997" s="127" t="n"/>
      <c r="I3997" s="127" t="n"/>
      <c r="J3997" s="127" t="n"/>
      <c r="K3997" s="127" t="n"/>
      <c r="L3997" s="127" t="n"/>
      <c r="M3997" s="127" t="n"/>
      <c r="N3997" s="120" t="n"/>
      <c r="O3997" s="120" t="n"/>
      <c r="P3997" s="120" t="n"/>
      <c r="Q3997" s="120" t="n"/>
      <c r="R3997" s="121" t="n"/>
      <c r="S3997" s="121" t="n"/>
      <c r="T3997" s="121" t="n"/>
      <c r="U3997" s="121" t="n"/>
      <c r="V3997" s="117">
        <f>IF(P3997="NA","NA",IF(P3997&lt;&gt;"",TEXT(P3997-N3997,"[h].mm"),""))</f>
        <v/>
      </c>
      <c r="W3997" s="118">
        <f>IF(AND(R3997="",S3997=""),"",R3997+S3997)</f>
        <v/>
      </c>
      <c r="X3997" s="116">
        <f>IF(O3997&lt;&gt;"",DATE(YEAR(O3997), MONTH(O3997), DAY(O3997)),"")</f>
        <v/>
      </c>
      <c r="Y3997" s="122" t="n"/>
      <c r="Z3997" s="123" t="n"/>
      <c r="AA3997" s="117">
        <f>IF(F3997="Re-assigned","NA",IF(W3997="","",IF(W3997&gt;=VLOOKUP(D3997,SLAMatrix,3,FALSE),"Yes",IF(W3997&lt;VLOOKUP(D3997,SLAMatrix,2,FALSE),"No","Internal"))))</f>
        <v/>
      </c>
      <c r="AB3997" s="123" t="n"/>
      <c r="AC3997" s="123" t="n"/>
      <c r="AD3997" s="119" t="n"/>
      <c r="AE3997" s="125" t="n"/>
      <c r="AF3997" s="124">
        <f>MONTH(O3997)</f>
        <v/>
      </c>
      <c r="AG3997" s="124">
        <f>VLOOKUP(IFERROR(MID(AE3997,1,(FIND(",",AE3997,1)-1)),AE3997),Facility_Region_Mapping,2,FALSE)</f>
        <v/>
      </c>
      <c r="AH3997" s="124" t="n"/>
      <c r="AI3997" s="124">
        <f>IF(C3997&lt;&gt;"",IF(M3997="ESM User",getInterfaceName($C3997),"NA"),"")</f>
        <v/>
      </c>
      <c r="AJ3997" s="116">
        <f>IF(Q3997&lt;&gt;"",DATE(YEAR(Q3997), MONTH(Q3997), DAY(Q3997)),"")</f>
        <v/>
      </c>
      <c r="AK3997" s="130">
        <f>IF(Q3997&lt;&gt;0,Q3997-N3997,TODAY()-N3997)</f>
        <v/>
      </c>
      <c r="AL3997" s="112">
        <f>IF(F3997="Re-assigned",0,IF(H3997="Closed",0,IF(H3997="Service Restored",0,IF(H3997="",0,1))))</f>
        <v/>
      </c>
      <c r="AM3997" s="124">
        <f>IF(AL3997=0,"",IF(AK3997&gt;20.99,"Aged","Non-Aged"))</f>
        <v/>
      </c>
      <c r="AN3997" s="112">
        <f>IF(Q3997&lt;&gt;"",MONTH(Q3997),"")</f>
        <v/>
      </c>
      <c r="AO3997" s="112">
        <f>IFERROR(VALUE(V3997),0)</f>
        <v/>
      </c>
    </row>
    <row customFormat="1" customHeight="1" ht="29.25" r="3998" s="112" spans="1:41">
      <c r="A3998" s="127" t="n"/>
      <c r="B3998" s="113" t="n"/>
      <c r="C3998" s="127" t="n"/>
      <c r="D3998" s="127" t="n"/>
      <c r="E3998" s="114">
        <f>IF(F3998 &lt;&gt; "",VLOOKUP(F3998,CategoryLookup,2,FALSE), "")</f>
        <v/>
      </c>
      <c r="F3998" s="126" t="n"/>
      <c r="G3998" s="127" t="n"/>
      <c r="H3998" s="127" t="n"/>
      <c r="I3998" s="127" t="n"/>
      <c r="J3998" s="127" t="n"/>
      <c r="K3998" s="127" t="n"/>
      <c r="L3998" s="127" t="n"/>
      <c r="M3998" s="127" t="n"/>
      <c r="N3998" s="120" t="n"/>
      <c r="O3998" s="120" t="n"/>
      <c r="P3998" s="120" t="n"/>
      <c r="Q3998" s="120" t="n"/>
      <c r="R3998" s="121" t="n"/>
      <c r="S3998" s="121" t="n"/>
      <c r="T3998" s="121" t="n"/>
      <c r="U3998" s="121" t="n"/>
      <c r="V3998" s="117">
        <f>IF(P3998="NA","NA",IF(P3998&lt;&gt;"",TEXT(P3998-N3998,"[h].mm"),""))</f>
        <v/>
      </c>
      <c r="W3998" s="118">
        <f>IF(AND(R3998="",S3998=""),"",R3998+S3998)</f>
        <v/>
      </c>
      <c r="X3998" s="116">
        <f>IF(O3998&lt;&gt;"",DATE(YEAR(O3998), MONTH(O3998), DAY(O3998)),"")</f>
        <v/>
      </c>
      <c r="Y3998" s="122" t="n"/>
      <c r="Z3998" s="123" t="n"/>
      <c r="AA3998" s="117">
        <f>IF(F3998="Re-assigned","NA",IF(W3998="","",IF(W3998&gt;=VLOOKUP(D3998,SLAMatrix,3,FALSE),"Yes",IF(W3998&lt;VLOOKUP(D3998,SLAMatrix,2,FALSE),"No","Internal"))))</f>
        <v/>
      </c>
      <c r="AB3998" s="123" t="n"/>
      <c r="AC3998" s="123" t="n"/>
      <c r="AD3998" s="119" t="n"/>
      <c r="AE3998" s="125" t="n"/>
      <c r="AF3998" s="124">
        <f>MONTH(O3998)</f>
        <v/>
      </c>
      <c r="AG3998" s="124">
        <f>VLOOKUP(IFERROR(MID(AE3998,1,(FIND(",",AE3998,1)-1)),AE3998),Facility_Region_Mapping,2,FALSE)</f>
        <v/>
      </c>
      <c r="AH3998" s="124" t="n"/>
      <c r="AI3998" s="124">
        <f>IF(C3998&lt;&gt;"",IF(M3998="ESM User",getInterfaceName($C3998),"NA"),"")</f>
        <v/>
      </c>
      <c r="AJ3998" s="116">
        <f>IF(Q3998&lt;&gt;"",DATE(YEAR(Q3998), MONTH(Q3998), DAY(Q3998)),"")</f>
        <v/>
      </c>
      <c r="AK3998" s="130">
        <f>IF(Q3998&lt;&gt;0,Q3998-N3998,TODAY()-N3998)</f>
        <v/>
      </c>
      <c r="AL3998" s="112">
        <f>IF(F3998="Re-assigned",0,IF(H3998="Closed",0,IF(H3998="Service Restored",0,IF(H3998="",0,1))))</f>
        <v/>
      </c>
      <c r="AM3998" s="124">
        <f>IF(AL3998=0,"",IF(AK3998&gt;20.99,"Aged","Non-Aged"))</f>
        <v/>
      </c>
      <c r="AN3998" s="112">
        <f>IF(Q3998&lt;&gt;"",MONTH(Q3998),"")</f>
        <v/>
      </c>
      <c r="AO3998" s="112">
        <f>IFERROR(VALUE(V3998),0)</f>
        <v/>
      </c>
    </row>
    <row customFormat="1" customHeight="1" ht="29.25" r="3999" s="112" spans="1:41">
      <c r="A3999" s="127" t="n"/>
      <c r="B3999" s="113" t="n"/>
      <c r="C3999" s="127" t="n"/>
      <c r="D3999" s="127" t="n"/>
      <c r="E3999" s="114">
        <f>IF(F3999 &lt;&gt; "",VLOOKUP(F3999,CategoryLookup,2,FALSE), "")</f>
        <v/>
      </c>
      <c r="F3999" s="126" t="n"/>
      <c r="G3999" s="127" t="n"/>
      <c r="H3999" s="127" t="n"/>
      <c r="I3999" s="127" t="n"/>
      <c r="J3999" s="127" t="n"/>
      <c r="K3999" s="127" t="n"/>
      <c r="L3999" s="127" t="n"/>
      <c r="M3999" s="127" t="n"/>
      <c r="N3999" s="120" t="n"/>
      <c r="O3999" s="120" t="n"/>
      <c r="P3999" s="120" t="n"/>
      <c r="Q3999" s="120" t="n"/>
      <c r="R3999" s="121" t="n"/>
      <c r="S3999" s="121" t="n"/>
      <c r="T3999" s="121" t="n"/>
      <c r="U3999" s="121" t="n"/>
      <c r="V3999" s="117">
        <f>IF(P3999="NA","NA",IF(P3999&lt;&gt;"",TEXT(P3999-N3999,"[h].mm"),""))</f>
        <v/>
      </c>
      <c r="W3999" s="118">
        <f>IF(AND(R3999="",S3999=""),"",R3999+S3999)</f>
        <v/>
      </c>
      <c r="X3999" s="116">
        <f>IF(O3999&lt;&gt;"",DATE(YEAR(O3999), MONTH(O3999), DAY(O3999)),"")</f>
        <v/>
      </c>
      <c r="Y3999" s="122" t="n"/>
      <c r="Z3999" s="123" t="n"/>
      <c r="AA3999" s="117">
        <f>IF(F3999="Re-assigned","NA",IF(W3999="","",IF(W3999&gt;=VLOOKUP(D3999,SLAMatrix,3,FALSE),"Yes",IF(W3999&lt;VLOOKUP(D3999,SLAMatrix,2,FALSE),"No","Internal"))))</f>
        <v/>
      </c>
      <c r="AB3999" s="123" t="n"/>
      <c r="AC3999" s="123" t="n"/>
      <c r="AD3999" s="119" t="n"/>
      <c r="AE3999" s="125" t="n"/>
      <c r="AF3999" s="124">
        <f>MONTH(O3999)</f>
        <v/>
      </c>
      <c r="AG3999" s="124">
        <f>VLOOKUP(IFERROR(MID(AE3999,1,(FIND(",",AE3999,1)-1)),AE3999),Facility_Region_Mapping,2,FALSE)</f>
        <v/>
      </c>
      <c r="AH3999" s="124" t="n"/>
      <c r="AI3999" s="124">
        <f>IF(C3999&lt;&gt;"",IF(M3999="ESM User",getInterfaceName($C3999),"NA"),"")</f>
        <v/>
      </c>
      <c r="AJ3999" s="116">
        <f>IF(Q3999&lt;&gt;"",DATE(YEAR(Q3999), MONTH(Q3999), DAY(Q3999)),"")</f>
        <v/>
      </c>
      <c r="AK3999" s="130">
        <f>IF(Q3999&lt;&gt;0,Q3999-N3999,TODAY()-N3999)</f>
        <v/>
      </c>
      <c r="AL3999" s="112">
        <f>IF(F3999="Re-assigned",0,IF(H3999="Closed",0,IF(H3999="Service Restored",0,IF(H3999="",0,1))))</f>
        <v/>
      </c>
      <c r="AM3999" s="124">
        <f>IF(AL3999=0,"",IF(AK3999&gt;20.99,"Aged","Non-Aged"))</f>
        <v/>
      </c>
      <c r="AN3999" s="112">
        <f>IF(Q3999&lt;&gt;"",MONTH(Q3999),"")</f>
        <v/>
      </c>
      <c r="AO3999" s="112">
        <f>IFERROR(VALUE(V3999),0)</f>
        <v/>
      </c>
    </row>
    <row customFormat="1" customHeight="1" ht="29.25" r="4000" s="112" spans="1:41">
      <c r="A4000" s="127" t="n"/>
      <c r="B4000" s="113" t="n"/>
      <c r="C4000" s="127" t="n"/>
      <c r="D4000" s="127" t="n"/>
      <c r="E4000" s="114">
        <f>IF(F4000 &lt;&gt; "",VLOOKUP(F4000,CategoryLookup,2,FALSE), "")</f>
        <v/>
      </c>
      <c r="F4000" s="126" t="n"/>
      <c r="G4000" s="127" t="n"/>
      <c r="H4000" s="127" t="n"/>
      <c r="I4000" s="127" t="n"/>
      <c r="J4000" s="127" t="n"/>
      <c r="K4000" s="127" t="n"/>
      <c r="L4000" s="127" t="n"/>
      <c r="M4000" s="127" t="n"/>
      <c r="N4000" s="120" t="n"/>
      <c r="O4000" s="120" t="n"/>
      <c r="P4000" s="120" t="n"/>
      <c r="Q4000" s="120" t="n"/>
      <c r="R4000" s="121" t="n"/>
      <c r="S4000" s="121" t="n"/>
      <c r="T4000" s="121" t="n"/>
      <c r="U4000" s="121" t="n"/>
      <c r="V4000" s="117">
        <f>IF(P4000="NA","NA",IF(P4000&lt;&gt;"",TEXT(P4000-N4000,"[h].mm"),""))</f>
        <v/>
      </c>
      <c r="W4000" s="118">
        <f>IF(AND(R4000="",S4000=""),"",R4000+S4000)</f>
        <v/>
      </c>
      <c r="X4000" s="116">
        <f>IF(O4000&lt;&gt;"",DATE(YEAR(O4000), MONTH(O4000), DAY(O4000)),"")</f>
        <v/>
      </c>
      <c r="Y4000" s="122" t="n"/>
      <c r="Z4000" s="123" t="n"/>
      <c r="AA4000" s="117">
        <f>IF(F4000="Re-assigned","NA",IF(W4000="","",IF(W4000&gt;=VLOOKUP(D4000,SLAMatrix,3,FALSE),"Yes",IF(W4000&lt;VLOOKUP(D4000,SLAMatrix,2,FALSE),"No","Internal"))))</f>
        <v/>
      </c>
      <c r="AB4000" s="123" t="n"/>
      <c r="AC4000" s="123" t="n"/>
      <c r="AD4000" s="119" t="n"/>
      <c r="AE4000" s="125" t="n"/>
      <c r="AF4000" s="124">
        <f>MONTH(O4000)</f>
        <v/>
      </c>
      <c r="AG4000" s="124">
        <f>VLOOKUP(IFERROR(MID(AE4000,1,(FIND(",",AE4000,1)-1)),AE4000),Facility_Region_Mapping,2,FALSE)</f>
        <v/>
      </c>
      <c r="AH4000" s="124" t="n"/>
      <c r="AI4000" s="124">
        <f>IF(C4000&lt;&gt;"",IF(M4000="ESM User",getInterfaceName($C4000),"NA"),"")</f>
        <v/>
      </c>
      <c r="AJ4000" s="116">
        <f>IF(Q4000&lt;&gt;"",DATE(YEAR(Q4000), MONTH(Q4000), DAY(Q4000)),"")</f>
        <v/>
      </c>
      <c r="AK4000" s="130">
        <f>IF(Q4000&lt;&gt;0,Q4000-N4000,TODAY()-N4000)</f>
        <v/>
      </c>
      <c r="AL4000" s="112">
        <f>IF(F4000="Re-assigned",0,IF(H4000="Closed",0,IF(H4000="Service Restored",0,IF(H4000="",0,1))))</f>
        <v/>
      </c>
      <c r="AM4000" s="124">
        <f>IF(AL4000=0,"",IF(AK4000&gt;20.99,"Aged","Non-Aged"))</f>
        <v/>
      </c>
      <c r="AN4000" s="112">
        <f>IF(Q4000&lt;&gt;"",MONTH(Q4000),"")</f>
        <v/>
      </c>
      <c r="AO4000" s="112">
        <f>IFERROR(VALUE(V4000),0)</f>
        <v/>
      </c>
    </row>
    <row customFormat="1" customHeight="1" ht="29.25" r="4001" s="112" spans="1:41">
      <c r="A4001" s="127" t="n"/>
      <c r="B4001" s="113" t="n"/>
      <c r="C4001" s="127" t="n"/>
      <c r="D4001" s="127" t="n"/>
      <c r="E4001" s="114">
        <f>IF(F4001 &lt;&gt; "",VLOOKUP(F4001,CategoryLookup,2,FALSE), "")</f>
        <v/>
      </c>
      <c r="F4001" s="126" t="n"/>
      <c r="G4001" s="127" t="n"/>
      <c r="H4001" s="127" t="n"/>
      <c r="I4001" s="127" t="n"/>
      <c r="J4001" s="127" t="n"/>
      <c r="K4001" s="127" t="n"/>
      <c r="L4001" s="127" t="n"/>
      <c r="M4001" s="127" t="n"/>
      <c r="N4001" s="120" t="n"/>
      <c r="O4001" s="120" t="n"/>
      <c r="P4001" s="120" t="n"/>
      <c r="Q4001" s="120" t="n"/>
      <c r="R4001" s="121" t="n"/>
      <c r="S4001" s="121" t="n"/>
      <c r="T4001" s="121" t="n"/>
      <c r="U4001" s="121" t="n"/>
      <c r="V4001" s="117">
        <f>IF(P4001="NA","NA",IF(P4001&lt;&gt;"",TEXT(P4001-N4001,"[h].mm"),""))</f>
        <v/>
      </c>
      <c r="W4001" s="118">
        <f>IF(AND(R4001="",S4001=""),"",R4001+S4001)</f>
        <v/>
      </c>
      <c r="X4001" s="116">
        <f>IF(O4001&lt;&gt;"",DATE(YEAR(O4001), MONTH(O4001), DAY(O4001)),"")</f>
        <v/>
      </c>
      <c r="Y4001" s="122" t="n"/>
      <c r="Z4001" s="123" t="n"/>
      <c r="AA4001" s="117">
        <f>IF(F4001="Re-assigned","NA",IF(W4001="","",IF(W4001&gt;=VLOOKUP(D4001,SLAMatrix,3,FALSE),"Yes",IF(W4001&lt;VLOOKUP(D4001,SLAMatrix,2,FALSE),"No","Internal"))))</f>
        <v/>
      </c>
      <c r="AB4001" s="123" t="n"/>
      <c r="AC4001" s="123" t="n"/>
      <c r="AD4001" s="119" t="n"/>
      <c r="AE4001" s="125" t="n"/>
      <c r="AF4001" s="124">
        <f>MONTH(O4001)</f>
        <v/>
      </c>
      <c r="AG4001" s="124">
        <f>VLOOKUP(IFERROR(MID(AE4001,1,(FIND(",",AE4001,1)-1)),AE4001),Facility_Region_Mapping,2,FALSE)</f>
        <v/>
      </c>
      <c r="AH4001" s="124" t="n"/>
      <c r="AI4001" s="124">
        <f>IF(C4001&lt;&gt;"",IF(M4001="ESM User",getInterfaceName($C4001),"NA"),"")</f>
        <v/>
      </c>
      <c r="AJ4001" s="116">
        <f>IF(Q4001&lt;&gt;"",DATE(YEAR(Q4001), MONTH(Q4001), DAY(Q4001)),"")</f>
        <v/>
      </c>
      <c r="AK4001" s="130">
        <f>IF(Q4001&lt;&gt;0,Q4001-N4001,TODAY()-N4001)</f>
        <v/>
      </c>
      <c r="AL4001" s="112">
        <f>IF(F4001="Re-assigned",0,IF(H4001="Closed",0,IF(H4001="Service Restored",0,IF(H4001="",0,1))))</f>
        <v/>
      </c>
      <c r="AM4001" s="124">
        <f>IF(AL4001=0,"",IF(AK4001&gt;20.99,"Aged","Non-Aged"))</f>
        <v/>
      </c>
      <c r="AN4001" s="112">
        <f>IF(Q4001&lt;&gt;"",MONTH(Q4001),"")</f>
        <v/>
      </c>
      <c r="AO4001" s="112">
        <f>IFERROR(VALUE(V4001),0)</f>
        <v/>
      </c>
    </row>
    <row customFormat="1" customHeight="1" ht="29.25" r="4002" s="112" spans="1:41">
      <c r="A4002" s="127" t="n"/>
      <c r="B4002" s="113" t="n"/>
      <c r="C4002" s="127" t="n"/>
      <c r="D4002" s="127" t="n"/>
      <c r="E4002" s="114">
        <f>IF(F4002 &lt;&gt; "",VLOOKUP(F4002,CategoryLookup,2,FALSE), "")</f>
        <v/>
      </c>
      <c r="F4002" s="126" t="n"/>
      <c r="G4002" s="127" t="n"/>
      <c r="H4002" s="127" t="n"/>
      <c r="I4002" s="127" t="n"/>
      <c r="J4002" s="127" t="n"/>
      <c r="K4002" s="127" t="n"/>
      <c r="L4002" s="127" t="n"/>
      <c r="M4002" s="127" t="n"/>
      <c r="N4002" s="120" t="n"/>
      <c r="O4002" s="120" t="n"/>
      <c r="P4002" s="120" t="n"/>
      <c r="Q4002" s="120" t="n"/>
      <c r="R4002" s="121" t="n"/>
      <c r="S4002" s="121" t="n"/>
      <c r="T4002" s="121" t="n"/>
      <c r="U4002" s="121" t="n"/>
      <c r="V4002" s="117">
        <f>IF(P4002="NA","NA",IF(P4002&lt;&gt;"",TEXT(P4002-N4002,"[h].mm"),""))</f>
        <v/>
      </c>
      <c r="W4002" s="118">
        <f>IF(AND(R4002="",S4002=""),"",R4002+S4002)</f>
        <v/>
      </c>
      <c r="X4002" s="116">
        <f>IF(O4002&lt;&gt;"",DATE(YEAR(O4002), MONTH(O4002), DAY(O4002)),"")</f>
        <v/>
      </c>
      <c r="Y4002" s="122" t="n"/>
      <c r="Z4002" s="123" t="n"/>
      <c r="AA4002" s="117">
        <f>IF(F4002="Re-assigned","NA",IF(W4002="","",IF(W4002&gt;=VLOOKUP(D4002,SLAMatrix,3,FALSE),"Yes",IF(W4002&lt;VLOOKUP(D4002,SLAMatrix,2,FALSE),"No","Internal"))))</f>
        <v/>
      </c>
      <c r="AB4002" s="123" t="n"/>
      <c r="AC4002" s="123" t="n"/>
      <c r="AD4002" s="119" t="n"/>
      <c r="AE4002" s="125" t="n"/>
      <c r="AF4002" s="124">
        <f>MONTH(O4002)</f>
        <v/>
      </c>
      <c r="AG4002" s="124">
        <f>VLOOKUP(IFERROR(MID(AE4002,1,(FIND(",",AE4002,1)-1)),AE4002),Facility_Region_Mapping,2,FALSE)</f>
        <v/>
      </c>
      <c r="AH4002" s="124" t="n"/>
      <c r="AI4002" s="124">
        <f>IF(C4002&lt;&gt;"",IF(M4002="ESM User",getInterfaceName($C4002),"NA"),"")</f>
        <v/>
      </c>
      <c r="AJ4002" s="116">
        <f>IF(Q4002&lt;&gt;"",DATE(YEAR(Q4002), MONTH(Q4002), DAY(Q4002)),"")</f>
        <v/>
      </c>
      <c r="AK4002" s="130">
        <f>IF(Q4002&lt;&gt;0,Q4002-N4002,TODAY()-N4002)</f>
        <v/>
      </c>
      <c r="AL4002" s="112">
        <f>IF(F4002="Re-assigned",0,IF(H4002="Closed",0,IF(H4002="Service Restored",0,IF(H4002="",0,1))))</f>
        <v/>
      </c>
      <c r="AM4002" s="124">
        <f>IF(AL4002=0,"",IF(AK4002&gt;20.99,"Aged","Non-Aged"))</f>
        <v/>
      </c>
      <c r="AN4002" s="112">
        <f>IF(Q4002&lt;&gt;"",MONTH(Q4002),"")</f>
        <v/>
      </c>
      <c r="AO4002" s="112">
        <f>IFERROR(VALUE(V4002),0)</f>
        <v/>
      </c>
    </row>
    <row customFormat="1" customHeight="1" ht="29.25" r="4003" s="112" spans="1:41">
      <c r="A4003" s="127" t="n"/>
      <c r="B4003" s="113" t="n"/>
      <c r="C4003" s="127" t="n"/>
      <c r="D4003" s="127" t="n"/>
      <c r="E4003" s="114">
        <f>IF(F4003 &lt;&gt; "",VLOOKUP(F4003,CategoryLookup,2,FALSE), "")</f>
        <v/>
      </c>
      <c r="F4003" s="126" t="n"/>
      <c r="G4003" s="127" t="n"/>
      <c r="H4003" s="127" t="n"/>
      <c r="I4003" s="127" t="n"/>
      <c r="J4003" s="127" t="n"/>
      <c r="K4003" s="127" t="n"/>
      <c r="L4003" s="127" t="n"/>
      <c r="M4003" s="127" t="n"/>
      <c r="N4003" s="120" t="n"/>
      <c r="O4003" s="120" t="n"/>
      <c r="P4003" s="120" t="n"/>
      <c r="Q4003" s="120" t="n"/>
      <c r="R4003" s="121" t="n"/>
      <c r="S4003" s="121" t="n"/>
      <c r="T4003" s="121" t="n"/>
      <c r="U4003" s="121" t="n"/>
      <c r="V4003" s="117">
        <f>IF(P4003="NA","NA",IF(P4003&lt;&gt;"",TEXT(P4003-N4003,"[h].mm"),""))</f>
        <v/>
      </c>
      <c r="W4003" s="118">
        <f>IF(AND(R4003="",S4003=""),"",R4003+S4003)</f>
        <v/>
      </c>
      <c r="X4003" s="116">
        <f>IF(O4003&lt;&gt;"",DATE(YEAR(O4003), MONTH(O4003), DAY(O4003)),"")</f>
        <v/>
      </c>
      <c r="Y4003" s="122" t="n"/>
      <c r="Z4003" s="123" t="n"/>
      <c r="AA4003" s="117">
        <f>IF(F4003="Re-assigned","NA",IF(W4003="","",IF(W4003&gt;=VLOOKUP(D4003,SLAMatrix,3,FALSE),"Yes",IF(W4003&lt;VLOOKUP(D4003,SLAMatrix,2,FALSE),"No","Internal"))))</f>
        <v/>
      </c>
      <c r="AB4003" s="123" t="n"/>
      <c r="AC4003" s="123" t="n"/>
      <c r="AD4003" s="119" t="n"/>
      <c r="AE4003" s="125" t="n"/>
      <c r="AF4003" s="124">
        <f>MONTH(O4003)</f>
        <v/>
      </c>
      <c r="AG4003" s="124">
        <f>VLOOKUP(IFERROR(MID(AE4003,1,(FIND(",",AE4003,1)-1)),AE4003),Facility_Region_Mapping,2,FALSE)</f>
        <v/>
      </c>
      <c r="AH4003" s="124" t="n"/>
      <c r="AI4003" s="124">
        <f>IF(C4003&lt;&gt;"",IF(M4003="ESM User",getInterfaceName($C4003),"NA"),"")</f>
        <v/>
      </c>
      <c r="AJ4003" s="116">
        <f>IF(Q4003&lt;&gt;"",DATE(YEAR(Q4003), MONTH(Q4003), DAY(Q4003)),"")</f>
        <v/>
      </c>
      <c r="AK4003" s="130">
        <f>IF(Q4003&lt;&gt;0,Q4003-N4003,TODAY()-N4003)</f>
        <v/>
      </c>
      <c r="AL4003" s="112">
        <f>IF(F4003="Re-assigned",0,IF(H4003="Closed",0,IF(H4003="Service Restored",0,IF(H4003="",0,1))))</f>
        <v/>
      </c>
      <c r="AM4003" s="124">
        <f>IF(AL4003=0,"",IF(AK4003&gt;20.99,"Aged","Non-Aged"))</f>
        <v/>
      </c>
      <c r="AN4003" s="112">
        <f>IF(Q4003&lt;&gt;"",MONTH(Q4003),"")</f>
        <v/>
      </c>
      <c r="AO4003" s="112">
        <f>IFERROR(VALUE(V4003),0)</f>
        <v/>
      </c>
    </row>
    <row customFormat="1" customHeight="1" ht="29.25" r="4004" s="112" spans="1:41">
      <c r="A4004" s="127" t="n"/>
      <c r="B4004" s="113" t="n"/>
      <c r="C4004" s="127" t="n"/>
      <c r="D4004" s="127" t="n"/>
      <c r="E4004" s="114">
        <f>IF(F4004 &lt;&gt; "",VLOOKUP(F4004,CategoryLookup,2,FALSE), "")</f>
        <v/>
      </c>
      <c r="F4004" s="126" t="n"/>
      <c r="G4004" s="127" t="n"/>
      <c r="H4004" s="127" t="n"/>
      <c r="I4004" s="127" t="n"/>
      <c r="J4004" s="127" t="n"/>
      <c r="K4004" s="127" t="n"/>
      <c r="L4004" s="127" t="n"/>
      <c r="M4004" s="127" t="n"/>
      <c r="N4004" s="120" t="n"/>
      <c r="O4004" s="120" t="n"/>
      <c r="P4004" s="120" t="n"/>
      <c r="Q4004" s="120" t="n"/>
      <c r="R4004" s="121" t="n"/>
      <c r="S4004" s="121" t="n"/>
      <c r="T4004" s="121" t="n"/>
      <c r="U4004" s="121" t="n"/>
      <c r="V4004" s="117">
        <f>IF(P4004="NA","NA",IF(P4004&lt;&gt;"",TEXT(P4004-N4004,"[h].mm"),""))</f>
        <v/>
      </c>
      <c r="W4004" s="118">
        <f>IF(AND(R4004="",S4004=""),"",R4004+S4004)</f>
        <v/>
      </c>
      <c r="X4004" s="116">
        <f>IF(O4004&lt;&gt;"",DATE(YEAR(O4004), MONTH(O4004), DAY(O4004)),"")</f>
        <v/>
      </c>
      <c r="Y4004" s="122" t="n"/>
      <c r="Z4004" s="123" t="n"/>
      <c r="AA4004" s="117">
        <f>IF(F4004="Re-assigned","NA",IF(W4004="","",IF(W4004&gt;=VLOOKUP(D4004,SLAMatrix,3,FALSE),"Yes",IF(W4004&lt;VLOOKUP(D4004,SLAMatrix,2,FALSE),"No","Internal"))))</f>
        <v/>
      </c>
      <c r="AB4004" s="123" t="n"/>
      <c r="AC4004" s="123" t="n"/>
      <c r="AD4004" s="119" t="n"/>
      <c r="AE4004" s="125" t="n"/>
      <c r="AF4004" s="124">
        <f>MONTH(O4004)</f>
        <v/>
      </c>
      <c r="AG4004" s="124">
        <f>VLOOKUP(IFERROR(MID(AE4004,1,(FIND(",",AE4004,1)-1)),AE4004),Facility_Region_Mapping,2,FALSE)</f>
        <v/>
      </c>
      <c r="AH4004" s="124" t="n"/>
      <c r="AI4004" s="124">
        <f>IF(C4004&lt;&gt;"",IF(M4004="ESM User",getInterfaceName($C4004),"NA"),"")</f>
        <v/>
      </c>
      <c r="AJ4004" s="116">
        <f>IF(Q4004&lt;&gt;"",DATE(YEAR(Q4004), MONTH(Q4004), DAY(Q4004)),"")</f>
        <v/>
      </c>
      <c r="AK4004" s="130">
        <f>IF(Q4004&lt;&gt;0,Q4004-N4004,TODAY()-N4004)</f>
        <v/>
      </c>
      <c r="AL4004" s="112">
        <f>IF(F4004="Re-assigned",0,IF(H4004="Closed",0,IF(H4004="Service Restored",0,IF(H4004="",0,1))))</f>
        <v/>
      </c>
      <c r="AM4004" s="124">
        <f>IF(AL4004=0,"",IF(AK4004&gt;20.99,"Aged","Non-Aged"))</f>
        <v/>
      </c>
      <c r="AN4004" s="112">
        <f>IF(Q4004&lt;&gt;"",MONTH(Q4004),"")</f>
        <v/>
      </c>
      <c r="AO4004" s="112">
        <f>IFERROR(VALUE(V4004),0)</f>
        <v/>
      </c>
    </row>
    <row customFormat="1" customHeight="1" ht="29.25" r="4005" s="112" spans="1:41">
      <c r="A4005" s="127" t="n"/>
      <c r="B4005" s="113" t="n"/>
      <c r="C4005" s="127" t="n"/>
      <c r="D4005" s="127" t="n"/>
      <c r="E4005" s="114">
        <f>IF(F4005 &lt;&gt; "",VLOOKUP(F4005,CategoryLookup,2,FALSE), "")</f>
        <v/>
      </c>
      <c r="F4005" s="126" t="n"/>
      <c r="G4005" s="127" t="n"/>
      <c r="H4005" s="127" t="n"/>
      <c r="I4005" s="127" t="n"/>
      <c r="J4005" s="127" t="n"/>
      <c r="K4005" s="127" t="n"/>
      <c r="L4005" s="127" t="n"/>
      <c r="M4005" s="127" t="n"/>
      <c r="N4005" s="120" t="n"/>
      <c r="O4005" s="120" t="n"/>
      <c r="P4005" s="120" t="n"/>
      <c r="Q4005" s="120" t="n"/>
      <c r="R4005" s="121" t="n"/>
      <c r="S4005" s="121" t="n"/>
      <c r="T4005" s="121" t="n"/>
      <c r="U4005" s="121" t="n"/>
      <c r="V4005" s="117">
        <f>IF(P4005="NA","NA",IF(P4005&lt;&gt;"",TEXT(P4005-N4005,"[h].mm"),""))</f>
        <v/>
      </c>
      <c r="W4005" s="118">
        <f>IF(AND(R4005="",S4005=""),"",R4005+S4005)</f>
        <v/>
      </c>
      <c r="X4005" s="116">
        <f>IF(O4005&lt;&gt;"",DATE(YEAR(O4005), MONTH(O4005), DAY(O4005)),"")</f>
        <v/>
      </c>
      <c r="Y4005" s="122" t="n"/>
      <c r="Z4005" s="123" t="n"/>
      <c r="AA4005" s="117">
        <f>IF(F4005="Re-assigned","NA",IF(W4005="","",IF(W4005&gt;=VLOOKUP(D4005,SLAMatrix,3,FALSE),"Yes",IF(W4005&lt;VLOOKUP(D4005,SLAMatrix,2,FALSE),"No","Internal"))))</f>
        <v/>
      </c>
      <c r="AB4005" s="123" t="n"/>
      <c r="AC4005" s="123" t="n"/>
      <c r="AD4005" s="119" t="n"/>
      <c r="AE4005" s="125" t="n"/>
      <c r="AF4005" s="124">
        <f>MONTH(O4005)</f>
        <v/>
      </c>
      <c r="AG4005" s="124">
        <f>VLOOKUP(IFERROR(MID(AE4005,1,(FIND(",",AE4005,1)-1)),AE4005),Facility_Region_Mapping,2,FALSE)</f>
        <v/>
      </c>
      <c r="AH4005" s="124" t="n"/>
      <c r="AI4005" s="124">
        <f>IF(C4005&lt;&gt;"",IF(M4005="ESM User",getInterfaceName($C4005),"NA"),"")</f>
        <v/>
      </c>
      <c r="AJ4005" s="116">
        <f>IF(Q4005&lt;&gt;"",DATE(YEAR(Q4005), MONTH(Q4005), DAY(Q4005)),"")</f>
        <v/>
      </c>
      <c r="AK4005" s="130">
        <f>IF(Q4005&lt;&gt;0,Q4005-N4005,TODAY()-N4005)</f>
        <v/>
      </c>
      <c r="AL4005" s="112">
        <f>IF(F4005="Re-assigned",0,IF(H4005="Closed",0,IF(H4005="Service Restored",0,IF(H4005="",0,1))))</f>
        <v/>
      </c>
      <c r="AM4005" s="124">
        <f>IF(AL4005=0,"",IF(AK4005&gt;20.99,"Aged","Non-Aged"))</f>
        <v/>
      </c>
      <c r="AN4005" s="112">
        <f>IF(Q4005&lt;&gt;"",MONTH(Q4005),"")</f>
        <v/>
      </c>
      <c r="AO4005" s="112">
        <f>IFERROR(VALUE(V4005),0)</f>
        <v/>
      </c>
    </row>
    <row customFormat="1" customHeight="1" ht="29.25" r="4006" s="112" spans="1:41">
      <c r="A4006" s="127" t="n"/>
      <c r="B4006" s="113" t="n"/>
      <c r="C4006" s="127" t="n"/>
      <c r="D4006" s="127" t="n"/>
      <c r="E4006" s="114">
        <f>IF(F4006 &lt;&gt; "",VLOOKUP(F4006,CategoryLookup,2,FALSE), "")</f>
        <v/>
      </c>
      <c r="F4006" s="126" t="n"/>
      <c r="G4006" s="127" t="n"/>
      <c r="H4006" s="127" t="n"/>
      <c r="I4006" s="127" t="n"/>
      <c r="J4006" s="127" t="n"/>
      <c r="K4006" s="127" t="n"/>
      <c r="L4006" s="127" t="n"/>
      <c r="M4006" s="127" t="n"/>
      <c r="N4006" s="120" t="n"/>
      <c r="O4006" s="120" t="n"/>
      <c r="P4006" s="120" t="n"/>
      <c r="Q4006" s="120" t="n"/>
      <c r="R4006" s="121" t="n"/>
      <c r="S4006" s="121" t="n"/>
      <c r="T4006" s="121" t="n"/>
      <c r="U4006" s="121" t="n"/>
      <c r="V4006" s="117">
        <f>IF(P4006="NA","NA",IF(P4006&lt;&gt;"",TEXT(P4006-N4006,"[h].mm"),""))</f>
        <v/>
      </c>
      <c r="W4006" s="118">
        <f>IF(AND(R4006="",S4006=""),"",R4006+S4006)</f>
        <v/>
      </c>
      <c r="X4006" s="116">
        <f>IF(O4006&lt;&gt;"",DATE(YEAR(O4006), MONTH(O4006), DAY(O4006)),"")</f>
        <v/>
      </c>
      <c r="Y4006" s="122" t="n"/>
      <c r="Z4006" s="123" t="n"/>
      <c r="AA4006" s="117">
        <f>IF(F4006="Re-assigned","NA",IF(W4006="","",IF(W4006&gt;=VLOOKUP(D4006,SLAMatrix,3,FALSE),"Yes",IF(W4006&lt;VLOOKUP(D4006,SLAMatrix,2,FALSE),"No","Internal"))))</f>
        <v/>
      </c>
      <c r="AB4006" s="123" t="n"/>
      <c r="AC4006" s="123" t="n"/>
      <c r="AD4006" s="119" t="n"/>
      <c r="AE4006" s="125" t="n"/>
      <c r="AF4006" s="124">
        <f>MONTH(O4006)</f>
        <v/>
      </c>
      <c r="AG4006" s="124">
        <f>VLOOKUP(IFERROR(MID(AE4006,1,(FIND(",",AE4006,1)-1)),AE4006),Facility_Region_Mapping,2,FALSE)</f>
        <v/>
      </c>
      <c r="AH4006" s="124" t="n"/>
      <c r="AI4006" s="124">
        <f>IF(C4006&lt;&gt;"",IF(M4006="ESM User",getInterfaceName($C4006),"NA"),"")</f>
        <v/>
      </c>
      <c r="AJ4006" s="116">
        <f>IF(Q4006&lt;&gt;"",DATE(YEAR(Q4006), MONTH(Q4006), DAY(Q4006)),"")</f>
        <v/>
      </c>
      <c r="AK4006" s="130">
        <f>IF(Q4006&lt;&gt;0,Q4006-N4006,TODAY()-N4006)</f>
        <v/>
      </c>
      <c r="AL4006" s="112">
        <f>IF(F4006="Re-assigned",0,IF(H4006="Closed",0,IF(H4006="Service Restored",0,IF(H4006="",0,1))))</f>
        <v/>
      </c>
      <c r="AM4006" s="124">
        <f>IF(AL4006=0,"",IF(AK4006&gt;20.99,"Aged","Non-Aged"))</f>
        <v/>
      </c>
      <c r="AN4006" s="112">
        <f>IF(Q4006&lt;&gt;"",MONTH(Q4006),"")</f>
        <v/>
      </c>
      <c r="AO4006" s="112">
        <f>IFERROR(VALUE(V4006),0)</f>
        <v/>
      </c>
    </row>
    <row customFormat="1" customHeight="1" ht="29.25" r="4007" s="112" spans="1:41">
      <c r="A4007" s="127" t="n"/>
      <c r="B4007" s="113" t="n"/>
      <c r="C4007" s="127" t="n"/>
      <c r="D4007" s="127" t="n"/>
      <c r="E4007" s="114">
        <f>IF(F4007 &lt;&gt; "",VLOOKUP(F4007,CategoryLookup,2,FALSE), "")</f>
        <v/>
      </c>
      <c r="F4007" s="126" t="n"/>
      <c r="G4007" s="127" t="n"/>
      <c r="H4007" s="127" t="n"/>
      <c r="I4007" s="127" t="n"/>
      <c r="J4007" s="127" t="n"/>
      <c r="K4007" s="127" t="n"/>
      <c r="L4007" s="127" t="n"/>
      <c r="M4007" s="127" t="n"/>
      <c r="N4007" s="120" t="n"/>
      <c r="O4007" s="120" t="n"/>
      <c r="P4007" s="120" t="n"/>
      <c r="Q4007" s="120" t="n"/>
      <c r="R4007" s="121" t="n"/>
      <c r="S4007" s="121" t="n"/>
      <c r="T4007" s="121" t="n"/>
      <c r="U4007" s="121" t="n"/>
      <c r="V4007" s="117">
        <f>IF(P4007="NA","NA",IF(P4007&lt;&gt;"",TEXT(P4007-N4007,"[h].mm"),""))</f>
        <v/>
      </c>
      <c r="W4007" s="118">
        <f>IF(AND(R4007="",S4007=""),"",R4007+S4007)</f>
        <v/>
      </c>
      <c r="X4007" s="116">
        <f>IF(O4007&lt;&gt;"",DATE(YEAR(O4007), MONTH(O4007), DAY(O4007)),"")</f>
        <v/>
      </c>
      <c r="Y4007" s="122" t="n"/>
      <c r="Z4007" s="123" t="n"/>
      <c r="AA4007" s="117">
        <f>IF(F4007="Re-assigned","NA",IF(W4007="","",IF(W4007&gt;=VLOOKUP(D4007,SLAMatrix,3,FALSE),"Yes",IF(W4007&lt;VLOOKUP(D4007,SLAMatrix,2,FALSE),"No","Internal"))))</f>
        <v/>
      </c>
      <c r="AB4007" s="123" t="n"/>
      <c r="AC4007" s="123" t="n"/>
      <c r="AD4007" s="119" t="n"/>
      <c r="AE4007" s="125" t="n"/>
      <c r="AF4007" s="124">
        <f>MONTH(O4007)</f>
        <v/>
      </c>
      <c r="AG4007" s="124">
        <f>VLOOKUP(IFERROR(MID(AE4007,1,(FIND(",",AE4007,1)-1)),AE4007),Facility_Region_Mapping,2,FALSE)</f>
        <v/>
      </c>
      <c r="AH4007" s="124" t="n"/>
      <c r="AI4007" s="124">
        <f>IF(C4007&lt;&gt;"",IF(M4007="ESM User",getInterfaceName($C4007),"NA"),"")</f>
        <v/>
      </c>
      <c r="AJ4007" s="116">
        <f>IF(Q4007&lt;&gt;"",DATE(YEAR(Q4007), MONTH(Q4007), DAY(Q4007)),"")</f>
        <v/>
      </c>
      <c r="AK4007" s="130">
        <f>IF(Q4007&lt;&gt;0,Q4007-N4007,TODAY()-N4007)</f>
        <v/>
      </c>
      <c r="AL4007" s="112">
        <f>IF(F4007="Re-assigned",0,IF(H4007="Closed",0,IF(H4007="Service Restored",0,IF(H4007="",0,1))))</f>
        <v/>
      </c>
      <c r="AM4007" s="124">
        <f>IF(AL4007=0,"",IF(AK4007&gt;20.99,"Aged","Non-Aged"))</f>
        <v/>
      </c>
      <c r="AN4007" s="112">
        <f>IF(Q4007&lt;&gt;"",MONTH(Q4007),"")</f>
        <v/>
      </c>
      <c r="AO4007" s="112">
        <f>IFERROR(VALUE(V4007),0)</f>
        <v/>
      </c>
    </row>
    <row customFormat="1" customHeight="1" ht="29.25" r="4008" s="112" spans="1:41">
      <c r="A4008" s="127" t="n"/>
      <c r="B4008" s="113" t="n"/>
      <c r="C4008" s="127" t="n"/>
      <c r="D4008" s="127" t="n"/>
      <c r="E4008" s="114">
        <f>IF(F4008 &lt;&gt; "",VLOOKUP(F4008,CategoryLookup,2,FALSE), "")</f>
        <v/>
      </c>
      <c r="F4008" s="126" t="n"/>
      <c r="G4008" s="127" t="n"/>
      <c r="H4008" s="127" t="n"/>
      <c r="I4008" s="127" t="n"/>
      <c r="J4008" s="127" t="n"/>
      <c r="K4008" s="127" t="n"/>
      <c r="L4008" s="127" t="n"/>
      <c r="M4008" s="127" t="n"/>
      <c r="N4008" s="120" t="n"/>
      <c r="O4008" s="120" t="n"/>
      <c r="P4008" s="120" t="n"/>
      <c r="Q4008" s="120" t="n"/>
      <c r="R4008" s="121" t="n"/>
      <c r="S4008" s="121" t="n"/>
      <c r="T4008" s="121" t="n"/>
      <c r="U4008" s="121" t="n"/>
      <c r="V4008" s="117">
        <f>IF(P4008="NA","NA",IF(P4008&lt;&gt;"",TEXT(P4008-N4008,"[h].mm"),""))</f>
        <v/>
      </c>
      <c r="W4008" s="118">
        <f>IF(AND(R4008="",S4008=""),"",R4008+S4008)</f>
        <v/>
      </c>
      <c r="X4008" s="116">
        <f>IF(O4008&lt;&gt;"",DATE(YEAR(O4008), MONTH(O4008), DAY(O4008)),"")</f>
        <v/>
      </c>
      <c r="Y4008" s="122" t="n"/>
      <c r="Z4008" s="123" t="n"/>
      <c r="AA4008" s="117">
        <f>IF(F4008="Re-assigned","NA",IF(W4008="","",IF(W4008&gt;=VLOOKUP(D4008,SLAMatrix,3,FALSE),"Yes",IF(W4008&lt;VLOOKUP(D4008,SLAMatrix,2,FALSE),"No","Internal"))))</f>
        <v/>
      </c>
      <c r="AB4008" s="123" t="n"/>
      <c r="AC4008" s="123" t="n"/>
      <c r="AD4008" s="119" t="n"/>
      <c r="AE4008" s="125" t="n"/>
      <c r="AF4008" s="124">
        <f>MONTH(O4008)</f>
        <v/>
      </c>
      <c r="AG4008" s="124">
        <f>VLOOKUP(IFERROR(MID(AE4008,1,(FIND(",",AE4008,1)-1)),AE4008),Facility_Region_Mapping,2,FALSE)</f>
        <v/>
      </c>
      <c r="AH4008" s="124" t="n"/>
      <c r="AI4008" s="124">
        <f>IF(C4008&lt;&gt;"",IF(M4008="ESM User",getInterfaceName($C4008),"NA"),"")</f>
        <v/>
      </c>
      <c r="AJ4008" s="116">
        <f>IF(Q4008&lt;&gt;"",DATE(YEAR(Q4008), MONTH(Q4008), DAY(Q4008)),"")</f>
        <v/>
      </c>
      <c r="AK4008" s="130">
        <f>IF(Q4008&lt;&gt;0,Q4008-N4008,TODAY()-N4008)</f>
        <v/>
      </c>
      <c r="AL4008" s="112">
        <f>IF(F4008="Re-assigned",0,IF(H4008="Closed",0,IF(H4008="Service Restored",0,IF(H4008="",0,1))))</f>
        <v/>
      </c>
      <c r="AM4008" s="124">
        <f>IF(AL4008=0,"",IF(AK4008&gt;20.99,"Aged","Non-Aged"))</f>
        <v/>
      </c>
      <c r="AN4008" s="112">
        <f>IF(Q4008&lt;&gt;"",MONTH(Q4008),"")</f>
        <v/>
      </c>
      <c r="AO4008" s="112">
        <f>IFERROR(VALUE(V4008),0)</f>
        <v/>
      </c>
    </row>
    <row customFormat="1" customHeight="1" ht="29.25" r="4009" s="112" spans="1:41">
      <c r="A4009" s="127" t="n"/>
      <c r="B4009" s="113" t="n"/>
      <c r="C4009" s="127" t="n"/>
      <c r="D4009" s="127" t="n"/>
      <c r="E4009" s="114">
        <f>IF(F4009 &lt;&gt; "",VLOOKUP(F4009,CategoryLookup,2,FALSE), "")</f>
        <v/>
      </c>
      <c r="F4009" s="126" t="n"/>
      <c r="G4009" s="127" t="n"/>
      <c r="H4009" s="127" t="n"/>
      <c r="I4009" s="127" t="n"/>
      <c r="J4009" s="127" t="n"/>
      <c r="K4009" s="127" t="n"/>
      <c r="L4009" s="127" t="n"/>
      <c r="M4009" s="127" t="n"/>
      <c r="N4009" s="120" t="n"/>
      <c r="O4009" s="120" t="n"/>
      <c r="P4009" s="120" t="n"/>
      <c r="Q4009" s="120" t="n"/>
      <c r="R4009" s="121" t="n"/>
      <c r="S4009" s="121" t="n"/>
      <c r="T4009" s="121" t="n"/>
      <c r="U4009" s="121" t="n"/>
      <c r="V4009" s="117">
        <f>IF(P4009="NA","NA",IF(P4009&lt;&gt;"",TEXT(P4009-N4009,"[h].mm"),""))</f>
        <v/>
      </c>
      <c r="W4009" s="118">
        <f>IF(AND(R4009="",S4009=""),"",R4009+S4009)</f>
        <v/>
      </c>
      <c r="X4009" s="116">
        <f>IF(O4009&lt;&gt;"",DATE(YEAR(O4009), MONTH(O4009), DAY(O4009)),"")</f>
        <v/>
      </c>
      <c r="Y4009" s="122" t="n"/>
      <c r="Z4009" s="123" t="n"/>
      <c r="AA4009" s="117">
        <f>IF(F4009="Re-assigned","NA",IF(W4009="","",IF(W4009&gt;=VLOOKUP(D4009,SLAMatrix,3,FALSE),"Yes",IF(W4009&lt;VLOOKUP(D4009,SLAMatrix,2,FALSE),"No","Internal"))))</f>
        <v/>
      </c>
      <c r="AB4009" s="123" t="n"/>
      <c r="AC4009" s="123" t="n"/>
      <c r="AD4009" s="119" t="n"/>
      <c r="AE4009" s="125" t="n"/>
      <c r="AF4009" s="124">
        <f>MONTH(O4009)</f>
        <v/>
      </c>
      <c r="AG4009" s="124">
        <f>VLOOKUP(IFERROR(MID(AE4009,1,(FIND(",",AE4009,1)-1)),AE4009),Facility_Region_Mapping,2,FALSE)</f>
        <v/>
      </c>
      <c r="AH4009" s="124" t="n"/>
      <c r="AI4009" s="124">
        <f>IF(C4009&lt;&gt;"",IF(M4009="ESM User",getInterfaceName($C4009),"NA"),"")</f>
        <v/>
      </c>
      <c r="AJ4009" s="116">
        <f>IF(Q4009&lt;&gt;"",DATE(YEAR(Q4009), MONTH(Q4009), DAY(Q4009)),"")</f>
        <v/>
      </c>
      <c r="AK4009" s="130">
        <f>IF(Q4009&lt;&gt;0,Q4009-N4009,TODAY()-N4009)</f>
        <v/>
      </c>
      <c r="AL4009" s="112">
        <f>IF(F4009="Re-assigned",0,IF(H4009="Closed",0,IF(H4009="Service Restored",0,IF(H4009="",0,1))))</f>
        <v/>
      </c>
      <c r="AM4009" s="124">
        <f>IF(AL4009=0,"",IF(AK4009&gt;20.99,"Aged","Non-Aged"))</f>
        <v/>
      </c>
      <c r="AN4009" s="112">
        <f>IF(Q4009&lt;&gt;"",MONTH(Q4009),"")</f>
        <v/>
      </c>
      <c r="AO4009" s="112">
        <f>IFERROR(VALUE(V4009),0)</f>
        <v/>
      </c>
    </row>
    <row customFormat="1" customHeight="1" ht="29.25" r="4010" s="112" spans="1:41">
      <c r="A4010" s="127" t="n"/>
      <c r="B4010" s="113" t="n"/>
      <c r="C4010" s="127" t="n"/>
      <c r="D4010" s="127" t="n"/>
      <c r="E4010" s="114">
        <f>IF(F4010 &lt;&gt; "",VLOOKUP(F4010,CategoryLookup,2,FALSE), "")</f>
        <v/>
      </c>
      <c r="F4010" s="126" t="n"/>
      <c r="G4010" s="127" t="n"/>
      <c r="H4010" s="127" t="n"/>
      <c r="I4010" s="127" t="n"/>
      <c r="J4010" s="127" t="n"/>
      <c r="K4010" s="127" t="n"/>
      <c r="L4010" s="127" t="n"/>
      <c r="M4010" s="127" t="n"/>
      <c r="N4010" s="120" t="n"/>
      <c r="O4010" s="120" t="n"/>
      <c r="P4010" s="120" t="n"/>
      <c r="Q4010" s="120" t="n"/>
      <c r="R4010" s="121" t="n"/>
      <c r="S4010" s="121" t="n"/>
      <c r="T4010" s="121" t="n"/>
      <c r="U4010" s="121" t="n"/>
      <c r="V4010" s="117">
        <f>IF(P4010="NA","NA",IF(P4010&lt;&gt;"",TEXT(P4010-N4010,"[h].mm"),""))</f>
        <v/>
      </c>
      <c r="W4010" s="118">
        <f>IF(AND(R4010="",S4010=""),"",R4010+S4010)</f>
        <v/>
      </c>
      <c r="X4010" s="116">
        <f>IF(O4010&lt;&gt;"",DATE(YEAR(O4010), MONTH(O4010), DAY(O4010)),"")</f>
        <v/>
      </c>
      <c r="Y4010" s="122" t="n"/>
      <c r="Z4010" s="123" t="n"/>
      <c r="AA4010" s="117">
        <f>IF(F4010="Re-assigned","NA",IF(W4010="","",IF(W4010&gt;=VLOOKUP(D4010,SLAMatrix,3,FALSE),"Yes",IF(W4010&lt;VLOOKUP(D4010,SLAMatrix,2,FALSE),"No","Internal"))))</f>
        <v/>
      </c>
      <c r="AB4010" s="123" t="n"/>
      <c r="AC4010" s="123" t="n"/>
      <c r="AD4010" s="119" t="n"/>
      <c r="AE4010" s="125" t="n"/>
      <c r="AF4010" s="124">
        <f>MONTH(O4010)</f>
        <v/>
      </c>
      <c r="AG4010" s="124">
        <f>VLOOKUP(IFERROR(MID(AE4010,1,(FIND(",",AE4010,1)-1)),AE4010),Facility_Region_Mapping,2,FALSE)</f>
        <v/>
      </c>
      <c r="AH4010" s="124" t="n"/>
      <c r="AI4010" s="124">
        <f>IF(C4010&lt;&gt;"",IF(M4010="ESM User",getInterfaceName($C4010),"NA"),"")</f>
        <v/>
      </c>
      <c r="AJ4010" s="116">
        <f>IF(Q4010&lt;&gt;"",DATE(YEAR(Q4010), MONTH(Q4010), DAY(Q4010)),"")</f>
        <v/>
      </c>
      <c r="AK4010" s="130">
        <f>IF(Q4010&lt;&gt;0,Q4010-N4010,TODAY()-N4010)</f>
        <v/>
      </c>
      <c r="AL4010" s="112">
        <f>IF(F4010="Re-assigned",0,IF(H4010="Closed",0,IF(H4010="Service Restored",0,IF(H4010="",0,1))))</f>
        <v/>
      </c>
      <c r="AM4010" s="124">
        <f>IF(AL4010=0,"",IF(AK4010&gt;20.99,"Aged","Non-Aged"))</f>
        <v/>
      </c>
      <c r="AN4010" s="112">
        <f>IF(Q4010&lt;&gt;"",MONTH(Q4010),"")</f>
        <v/>
      </c>
      <c r="AO4010" s="112">
        <f>IFERROR(VALUE(V4010),0)</f>
        <v/>
      </c>
    </row>
    <row customFormat="1" customHeight="1" ht="29.25" r="4011" s="112" spans="1:41">
      <c r="A4011" s="127" t="n"/>
      <c r="B4011" s="113" t="n"/>
      <c r="C4011" s="127" t="n"/>
      <c r="D4011" s="127" t="n"/>
      <c r="E4011" s="114">
        <f>IF(F4011 &lt;&gt; "",VLOOKUP(F4011,CategoryLookup,2,FALSE), "")</f>
        <v/>
      </c>
      <c r="F4011" s="126" t="n"/>
      <c r="G4011" s="127" t="n"/>
      <c r="H4011" s="127" t="n"/>
      <c r="I4011" s="127" t="n"/>
      <c r="J4011" s="127" t="n"/>
      <c r="K4011" s="127" t="n"/>
      <c r="L4011" s="127" t="n"/>
      <c r="M4011" s="127" t="n"/>
      <c r="N4011" s="120" t="n"/>
      <c r="O4011" s="120" t="n"/>
      <c r="P4011" s="120" t="n"/>
      <c r="Q4011" s="120" t="n"/>
      <c r="R4011" s="121" t="n"/>
      <c r="S4011" s="121" t="n"/>
      <c r="T4011" s="121" t="n"/>
      <c r="U4011" s="121" t="n"/>
      <c r="V4011" s="117">
        <f>IF(P4011="NA","NA",IF(P4011&lt;&gt;"",TEXT(P4011-N4011,"[h].mm"),""))</f>
        <v/>
      </c>
      <c r="W4011" s="118">
        <f>IF(AND(R4011="",S4011=""),"",R4011+S4011)</f>
        <v/>
      </c>
      <c r="X4011" s="116">
        <f>IF(O4011&lt;&gt;"",DATE(YEAR(O4011), MONTH(O4011), DAY(O4011)),"")</f>
        <v/>
      </c>
      <c r="Y4011" s="122" t="n"/>
      <c r="Z4011" s="123" t="n"/>
      <c r="AA4011" s="117">
        <f>IF(F4011="Re-assigned","NA",IF(W4011="","",IF(W4011&gt;=VLOOKUP(D4011,SLAMatrix,3,FALSE),"Yes",IF(W4011&lt;VLOOKUP(D4011,SLAMatrix,2,FALSE),"No","Internal"))))</f>
        <v/>
      </c>
      <c r="AB4011" s="123" t="n"/>
      <c r="AC4011" s="123" t="n"/>
      <c r="AD4011" s="119" t="n"/>
      <c r="AE4011" s="125" t="n"/>
      <c r="AF4011" s="124">
        <f>MONTH(O4011)</f>
        <v/>
      </c>
      <c r="AG4011" s="124">
        <f>VLOOKUP(IFERROR(MID(AE4011,1,(FIND(",",AE4011,1)-1)),AE4011),Facility_Region_Mapping,2,FALSE)</f>
        <v/>
      </c>
      <c r="AH4011" s="124" t="n"/>
      <c r="AI4011" s="124">
        <f>IF(C4011&lt;&gt;"",IF(M4011="ESM User",getInterfaceName($C4011),"NA"),"")</f>
        <v/>
      </c>
      <c r="AJ4011" s="116">
        <f>IF(Q4011&lt;&gt;"",DATE(YEAR(Q4011), MONTH(Q4011), DAY(Q4011)),"")</f>
        <v/>
      </c>
      <c r="AK4011" s="130">
        <f>IF(Q4011&lt;&gt;0,Q4011-N4011,TODAY()-N4011)</f>
        <v/>
      </c>
      <c r="AL4011" s="112">
        <f>IF(F4011="Re-assigned",0,IF(H4011="Closed",0,IF(H4011="Service Restored",0,IF(H4011="",0,1))))</f>
        <v/>
      </c>
      <c r="AM4011" s="124">
        <f>IF(AL4011=0,"",IF(AK4011&gt;20.99,"Aged","Non-Aged"))</f>
        <v/>
      </c>
      <c r="AN4011" s="112">
        <f>IF(Q4011&lt;&gt;"",MONTH(Q4011),"")</f>
        <v/>
      </c>
      <c r="AO4011" s="112">
        <f>IFERROR(VALUE(V4011),0)</f>
        <v/>
      </c>
    </row>
    <row customFormat="1" customHeight="1" ht="29.25" r="4012" s="112" spans="1:41">
      <c r="A4012" s="127" t="n"/>
      <c r="B4012" s="113" t="n"/>
      <c r="C4012" s="127" t="n"/>
      <c r="D4012" s="127" t="n"/>
      <c r="E4012" s="114">
        <f>IF(F4012 &lt;&gt; "",VLOOKUP(F4012,CategoryLookup,2,FALSE), "")</f>
        <v/>
      </c>
      <c r="F4012" s="126" t="n"/>
      <c r="G4012" s="127" t="n"/>
      <c r="H4012" s="127" t="n"/>
      <c r="I4012" s="127" t="n"/>
      <c r="J4012" s="127" t="n"/>
      <c r="K4012" s="127" t="n"/>
      <c r="L4012" s="127" t="n"/>
      <c r="M4012" s="127" t="n"/>
      <c r="N4012" s="120" t="n"/>
      <c r="O4012" s="120" t="n"/>
      <c r="P4012" s="120" t="n"/>
      <c r="Q4012" s="120" t="n"/>
      <c r="R4012" s="121" t="n"/>
      <c r="S4012" s="121" t="n"/>
      <c r="T4012" s="121" t="n"/>
      <c r="U4012" s="121" t="n"/>
      <c r="V4012" s="117">
        <f>IF(P4012="NA","NA",IF(P4012&lt;&gt;"",TEXT(P4012-N4012,"[h].mm"),""))</f>
        <v/>
      </c>
      <c r="W4012" s="118">
        <f>IF(AND(R4012="",S4012=""),"",R4012+S4012)</f>
        <v/>
      </c>
      <c r="X4012" s="116">
        <f>IF(O4012&lt;&gt;"",DATE(YEAR(O4012), MONTH(O4012), DAY(O4012)),"")</f>
        <v/>
      </c>
      <c r="Y4012" s="122" t="n"/>
      <c r="Z4012" s="123" t="n"/>
      <c r="AA4012" s="117">
        <f>IF(F4012="Re-assigned","NA",IF(W4012="","",IF(W4012&gt;=VLOOKUP(D4012,SLAMatrix,3,FALSE),"Yes",IF(W4012&lt;VLOOKUP(D4012,SLAMatrix,2,FALSE),"No","Internal"))))</f>
        <v/>
      </c>
      <c r="AB4012" s="123" t="n"/>
      <c r="AC4012" s="123" t="n"/>
      <c r="AD4012" s="119" t="n"/>
      <c r="AE4012" s="125" t="n"/>
      <c r="AF4012" s="124">
        <f>MONTH(O4012)</f>
        <v/>
      </c>
      <c r="AG4012" s="124">
        <f>VLOOKUP(IFERROR(MID(AE4012,1,(FIND(",",AE4012,1)-1)),AE4012),Facility_Region_Mapping,2,FALSE)</f>
        <v/>
      </c>
      <c r="AH4012" s="124" t="n"/>
      <c r="AI4012" s="124">
        <f>IF(C4012&lt;&gt;"",IF(M4012="ESM User",getInterfaceName($C4012),"NA"),"")</f>
        <v/>
      </c>
      <c r="AJ4012" s="116">
        <f>IF(Q4012&lt;&gt;"",DATE(YEAR(Q4012), MONTH(Q4012), DAY(Q4012)),"")</f>
        <v/>
      </c>
      <c r="AK4012" s="130">
        <f>IF(Q4012&lt;&gt;0,Q4012-N4012,TODAY()-N4012)</f>
        <v/>
      </c>
      <c r="AL4012" s="112">
        <f>IF(F4012="Re-assigned",0,IF(H4012="Closed",0,IF(H4012="Service Restored",0,IF(H4012="",0,1))))</f>
        <v/>
      </c>
      <c r="AM4012" s="124">
        <f>IF(AL4012=0,"",IF(AK4012&gt;20.99,"Aged","Non-Aged"))</f>
        <v/>
      </c>
      <c r="AN4012" s="112">
        <f>IF(Q4012&lt;&gt;"",MONTH(Q4012),"")</f>
        <v/>
      </c>
      <c r="AO4012" s="112">
        <f>IFERROR(VALUE(V4012),0)</f>
        <v/>
      </c>
    </row>
    <row customFormat="1" customHeight="1" ht="29.25" r="4013" s="112" spans="1:41">
      <c r="A4013" s="127" t="n"/>
      <c r="B4013" s="113" t="n"/>
      <c r="C4013" s="127" t="n"/>
      <c r="D4013" s="127" t="n"/>
      <c r="E4013" s="114">
        <f>IF(F4013 &lt;&gt; "",VLOOKUP(F4013,CategoryLookup,2,FALSE), "")</f>
        <v/>
      </c>
      <c r="F4013" s="126" t="n"/>
      <c r="G4013" s="127" t="n"/>
      <c r="H4013" s="127" t="n"/>
      <c r="I4013" s="127" t="n"/>
      <c r="J4013" s="127" t="n"/>
      <c r="K4013" s="127" t="n"/>
      <c r="L4013" s="127" t="n"/>
      <c r="M4013" s="127" t="n"/>
      <c r="N4013" s="120" t="n"/>
      <c r="O4013" s="120" t="n"/>
      <c r="P4013" s="120" t="n"/>
      <c r="Q4013" s="120" t="n"/>
      <c r="R4013" s="121" t="n"/>
      <c r="S4013" s="121" t="n"/>
      <c r="T4013" s="121" t="n"/>
      <c r="U4013" s="121" t="n"/>
      <c r="V4013" s="117">
        <f>IF(P4013="NA","NA",IF(P4013&lt;&gt;"",TEXT(P4013-N4013,"[h].mm"),""))</f>
        <v/>
      </c>
      <c r="W4013" s="118">
        <f>IF(AND(R4013="",S4013=""),"",R4013+S4013)</f>
        <v/>
      </c>
      <c r="X4013" s="116">
        <f>IF(O4013&lt;&gt;"",DATE(YEAR(O4013), MONTH(O4013), DAY(O4013)),"")</f>
        <v/>
      </c>
      <c r="Y4013" s="122" t="n"/>
      <c r="Z4013" s="123" t="n"/>
      <c r="AA4013" s="117">
        <f>IF(F4013="Re-assigned","NA",IF(W4013="","",IF(W4013&gt;=VLOOKUP(D4013,SLAMatrix,3,FALSE),"Yes",IF(W4013&lt;VLOOKUP(D4013,SLAMatrix,2,FALSE),"No","Internal"))))</f>
        <v/>
      </c>
      <c r="AB4013" s="123" t="n"/>
      <c r="AC4013" s="123" t="n"/>
      <c r="AD4013" s="119" t="n"/>
      <c r="AE4013" s="125" t="n"/>
      <c r="AF4013" s="124">
        <f>MONTH(O4013)</f>
        <v/>
      </c>
      <c r="AG4013" s="124">
        <f>VLOOKUP(IFERROR(MID(AE4013,1,(FIND(",",AE4013,1)-1)),AE4013),Facility_Region_Mapping,2,FALSE)</f>
        <v/>
      </c>
      <c r="AH4013" s="124" t="n"/>
      <c r="AI4013" s="124">
        <f>IF(C4013&lt;&gt;"",IF(M4013="ESM User",getInterfaceName($C4013),"NA"),"")</f>
        <v/>
      </c>
      <c r="AJ4013" s="116">
        <f>IF(Q4013&lt;&gt;"",DATE(YEAR(Q4013), MONTH(Q4013), DAY(Q4013)),"")</f>
        <v/>
      </c>
      <c r="AK4013" s="130">
        <f>IF(Q4013&lt;&gt;0,Q4013-N4013,TODAY()-N4013)</f>
        <v/>
      </c>
      <c r="AL4013" s="112">
        <f>IF(F4013="Re-assigned",0,IF(H4013="Closed",0,IF(H4013="Service Restored",0,IF(H4013="",0,1))))</f>
        <v/>
      </c>
      <c r="AM4013" s="124">
        <f>IF(AL4013=0,"",IF(AK4013&gt;20.99,"Aged","Non-Aged"))</f>
        <v/>
      </c>
      <c r="AN4013" s="112">
        <f>IF(Q4013&lt;&gt;"",MONTH(Q4013),"")</f>
        <v/>
      </c>
      <c r="AO4013" s="112">
        <f>IFERROR(VALUE(V4013),0)</f>
        <v/>
      </c>
    </row>
    <row customFormat="1" customHeight="1" ht="29.25" r="4014" s="112" spans="1:41">
      <c r="A4014" s="127" t="n"/>
      <c r="B4014" s="113" t="n"/>
      <c r="C4014" s="127" t="n"/>
      <c r="D4014" s="127" t="n"/>
      <c r="E4014" s="114">
        <f>IF(F4014 &lt;&gt; "",VLOOKUP(F4014,CategoryLookup,2,FALSE), "")</f>
        <v/>
      </c>
      <c r="F4014" s="126" t="n"/>
      <c r="G4014" s="127" t="n"/>
      <c r="H4014" s="127" t="n"/>
      <c r="I4014" s="127" t="n"/>
      <c r="J4014" s="127" t="n"/>
      <c r="K4014" s="127" t="n"/>
      <c r="L4014" s="127" t="n"/>
      <c r="M4014" s="127" t="n"/>
      <c r="N4014" s="120" t="n"/>
      <c r="O4014" s="120" t="n"/>
      <c r="P4014" s="120" t="n"/>
      <c r="Q4014" s="120" t="n"/>
      <c r="R4014" s="121" t="n"/>
      <c r="S4014" s="121" t="n"/>
      <c r="T4014" s="121" t="n"/>
      <c r="U4014" s="121" t="n"/>
      <c r="V4014" s="117">
        <f>IF(P4014="NA","NA",IF(P4014&lt;&gt;"",TEXT(P4014-N4014,"[h].mm"),""))</f>
        <v/>
      </c>
      <c r="W4014" s="118">
        <f>IF(AND(R4014="",S4014=""),"",R4014+S4014)</f>
        <v/>
      </c>
      <c r="X4014" s="116">
        <f>IF(O4014&lt;&gt;"",DATE(YEAR(O4014), MONTH(O4014), DAY(O4014)),"")</f>
        <v/>
      </c>
      <c r="Y4014" s="122" t="n"/>
      <c r="Z4014" s="123" t="n"/>
      <c r="AA4014" s="117">
        <f>IF(F4014="Re-assigned","NA",IF(W4014="","",IF(W4014&gt;=VLOOKUP(D4014,SLAMatrix,3,FALSE),"Yes",IF(W4014&lt;VLOOKUP(D4014,SLAMatrix,2,FALSE),"No","Internal"))))</f>
        <v/>
      </c>
      <c r="AB4014" s="123" t="n"/>
      <c r="AC4014" s="123" t="n"/>
      <c r="AD4014" s="119" t="n"/>
      <c r="AE4014" s="125" t="n"/>
      <c r="AF4014" s="124">
        <f>MONTH(O4014)</f>
        <v/>
      </c>
      <c r="AG4014" s="124">
        <f>VLOOKUP(IFERROR(MID(AE4014,1,(FIND(",",AE4014,1)-1)),AE4014),Facility_Region_Mapping,2,FALSE)</f>
        <v/>
      </c>
      <c r="AH4014" s="124" t="n"/>
      <c r="AI4014" s="124">
        <f>IF(C4014&lt;&gt;"",IF(M4014="ESM User",getInterfaceName($C4014),"NA"),"")</f>
        <v/>
      </c>
      <c r="AJ4014" s="116">
        <f>IF(Q4014&lt;&gt;"",DATE(YEAR(Q4014), MONTH(Q4014), DAY(Q4014)),"")</f>
        <v/>
      </c>
      <c r="AK4014" s="130">
        <f>IF(Q4014&lt;&gt;0,Q4014-N4014,TODAY()-N4014)</f>
        <v/>
      </c>
      <c r="AL4014" s="112">
        <f>IF(F4014="Re-assigned",0,IF(H4014="Closed",0,IF(H4014="Service Restored",0,IF(H4014="",0,1))))</f>
        <v/>
      </c>
      <c r="AM4014" s="124">
        <f>IF(AL4014=0,"",IF(AK4014&gt;20.99,"Aged","Non-Aged"))</f>
        <v/>
      </c>
      <c r="AN4014" s="112">
        <f>IF(Q4014&lt;&gt;"",MONTH(Q4014),"")</f>
        <v/>
      </c>
      <c r="AO4014" s="112">
        <f>IFERROR(VALUE(V4014),0)</f>
        <v/>
      </c>
    </row>
    <row customFormat="1" customHeight="1" ht="29.25" r="4015" s="112" spans="1:41">
      <c r="A4015" s="127" t="n"/>
      <c r="B4015" s="113" t="n"/>
      <c r="C4015" s="127" t="n"/>
      <c r="D4015" s="127" t="n"/>
      <c r="E4015" s="114">
        <f>IF(F4015 &lt;&gt; "",VLOOKUP(F4015,CategoryLookup,2,FALSE), "")</f>
        <v/>
      </c>
      <c r="F4015" s="126" t="n"/>
      <c r="G4015" s="127" t="n"/>
      <c r="H4015" s="127" t="n"/>
      <c r="I4015" s="127" t="n"/>
      <c r="J4015" s="127" t="n"/>
      <c r="K4015" s="127" t="n"/>
      <c r="L4015" s="127" t="n"/>
      <c r="M4015" s="127" t="n"/>
      <c r="N4015" s="120" t="n"/>
      <c r="O4015" s="120" t="n"/>
      <c r="P4015" s="120" t="n"/>
      <c r="Q4015" s="120" t="n"/>
      <c r="R4015" s="121" t="n"/>
      <c r="S4015" s="121" t="n"/>
      <c r="T4015" s="121" t="n"/>
      <c r="U4015" s="121" t="n"/>
      <c r="V4015" s="117">
        <f>IF(P4015="NA","NA",IF(P4015&lt;&gt;"",TEXT(P4015-N4015,"[h].mm"),""))</f>
        <v/>
      </c>
      <c r="W4015" s="118">
        <f>IF(AND(R4015="",S4015=""),"",R4015+S4015)</f>
        <v/>
      </c>
      <c r="X4015" s="116">
        <f>IF(O4015&lt;&gt;"",DATE(YEAR(O4015), MONTH(O4015), DAY(O4015)),"")</f>
        <v/>
      </c>
      <c r="Y4015" s="122" t="n"/>
      <c r="Z4015" s="123" t="n"/>
      <c r="AA4015" s="117">
        <f>IF(F4015="Re-assigned","NA",IF(W4015="","",IF(W4015&gt;=VLOOKUP(D4015,SLAMatrix,3,FALSE),"Yes",IF(W4015&lt;VLOOKUP(D4015,SLAMatrix,2,FALSE),"No","Internal"))))</f>
        <v/>
      </c>
      <c r="AB4015" s="123" t="n"/>
      <c r="AC4015" s="123" t="n"/>
      <c r="AD4015" s="119" t="n"/>
      <c r="AE4015" s="125" t="n"/>
      <c r="AF4015" s="124">
        <f>MONTH(O4015)</f>
        <v/>
      </c>
      <c r="AG4015" s="124">
        <f>VLOOKUP(IFERROR(MID(AE4015,1,(FIND(",",AE4015,1)-1)),AE4015),Facility_Region_Mapping,2,FALSE)</f>
        <v/>
      </c>
      <c r="AH4015" s="124" t="n"/>
      <c r="AI4015" s="124">
        <f>IF(C4015&lt;&gt;"",IF(M4015="ESM User",getInterfaceName($C4015),"NA"),"")</f>
        <v/>
      </c>
      <c r="AJ4015" s="116">
        <f>IF(Q4015&lt;&gt;"",DATE(YEAR(Q4015), MONTH(Q4015), DAY(Q4015)),"")</f>
        <v/>
      </c>
      <c r="AK4015" s="130">
        <f>IF(Q4015&lt;&gt;0,Q4015-N4015,TODAY()-N4015)</f>
        <v/>
      </c>
      <c r="AL4015" s="112">
        <f>IF(F4015="Re-assigned",0,IF(H4015="Closed",0,IF(H4015="Service Restored",0,IF(H4015="",0,1))))</f>
        <v/>
      </c>
      <c r="AM4015" s="124">
        <f>IF(AL4015=0,"",IF(AK4015&gt;20.99,"Aged","Non-Aged"))</f>
        <v/>
      </c>
      <c r="AN4015" s="112">
        <f>IF(Q4015&lt;&gt;"",MONTH(Q4015),"")</f>
        <v/>
      </c>
      <c r="AO4015" s="112">
        <f>IFERROR(VALUE(V4015),0)</f>
        <v/>
      </c>
    </row>
    <row customFormat="1" customHeight="1" ht="29.25" r="4016" s="112" spans="1:41">
      <c r="A4016" s="127" t="n"/>
      <c r="B4016" s="113" t="n"/>
      <c r="C4016" s="127" t="n"/>
      <c r="D4016" s="127" t="n"/>
      <c r="E4016" s="114">
        <f>IF(F4016 &lt;&gt; "",VLOOKUP(F4016,CategoryLookup,2,FALSE), "")</f>
        <v/>
      </c>
      <c r="F4016" s="126" t="n"/>
      <c r="G4016" s="127" t="n"/>
      <c r="H4016" s="127" t="n"/>
      <c r="I4016" s="127" t="n"/>
      <c r="J4016" s="127" t="n"/>
      <c r="K4016" s="127" t="n"/>
      <c r="L4016" s="127" t="n"/>
      <c r="M4016" s="127" t="n"/>
      <c r="N4016" s="120" t="n"/>
      <c r="O4016" s="120" t="n"/>
      <c r="P4016" s="120" t="n"/>
      <c r="Q4016" s="120" t="n"/>
      <c r="R4016" s="121" t="n"/>
      <c r="S4016" s="121" t="n"/>
      <c r="T4016" s="121" t="n"/>
      <c r="U4016" s="121" t="n"/>
      <c r="V4016" s="117">
        <f>IF(P4016="NA","NA",IF(P4016&lt;&gt;"",TEXT(P4016-N4016,"[h].mm"),""))</f>
        <v/>
      </c>
      <c r="W4016" s="118">
        <f>IF(AND(R4016="",S4016=""),"",R4016+S4016)</f>
        <v/>
      </c>
      <c r="X4016" s="116">
        <f>IF(O4016&lt;&gt;"",DATE(YEAR(O4016), MONTH(O4016), DAY(O4016)),"")</f>
        <v/>
      </c>
      <c r="Y4016" s="122" t="n"/>
      <c r="Z4016" s="123" t="n"/>
      <c r="AA4016" s="117">
        <f>IF(F4016="Re-assigned","NA",IF(W4016="","",IF(W4016&gt;=VLOOKUP(D4016,SLAMatrix,3,FALSE),"Yes",IF(W4016&lt;VLOOKUP(D4016,SLAMatrix,2,FALSE),"No","Internal"))))</f>
        <v/>
      </c>
      <c r="AB4016" s="123" t="n"/>
      <c r="AC4016" s="123" t="n"/>
      <c r="AD4016" s="119" t="n"/>
      <c r="AE4016" s="125" t="n"/>
      <c r="AF4016" s="124">
        <f>MONTH(O4016)</f>
        <v/>
      </c>
      <c r="AG4016" s="124">
        <f>VLOOKUP(IFERROR(MID(AE4016,1,(FIND(",",AE4016,1)-1)),AE4016),Facility_Region_Mapping,2,FALSE)</f>
        <v/>
      </c>
      <c r="AH4016" s="124" t="n"/>
      <c r="AI4016" s="124">
        <f>IF(C4016&lt;&gt;"",IF(M4016="ESM User",getInterfaceName($C4016),"NA"),"")</f>
        <v/>
      </c>
      <c r="AJ4016" s="116">
        <f>IF(Q4016&lt;&gt;"",DATE(YEAR(Q4016), MONTH(Q4016), DAY(Q4016)),"")</f>
        <v/>
      </c>
      <c r="AK4016" s="130">
        <f>IF(Q4016&lt;&gt;0,Q4016-N4016,TODAY()-N4016)</f>
        <v/>
      </c>
      <c r="AL4016" s="112">
        <f>IF(F4016="Re-assigned",0,IF(H4016="Closed",0,IF(H4016="Service Restored",0,IF(H4016="",0,1))))</f>
        <v/>
      </c>
      <c r="AM4016" s="124">
        <f>IF(AL4016=0,"",IF(AK4016&gt;20.99,"Aged","Non-Aged"))</f>
        <v/>
      </c>
      <c r="AN4016" s="112">
        <f>IF(Q4016&lt;&gt;"",MONTH(Q4016),"")</f>
        <v/>
      </c>
      <c r="AO4016" s="112">
        <f>IFERROR(VALUE(V4016),0)</f>
        <v/>
      </c>
    </row>
    <row customFormat="1" customHeight="1" ht="29.25" r="4017" s="112" spans="1:41">
      <c r="A4017" s="127" t="n"/>
      <c r="B4017" s="113" t="n"/>
      <c r="C4017" s="127" t="n"/>
      <c r="D4017" s="127" t="n"/>
      <c r="E4017" s="114">
        <f>IF(F4017 &lt;&gt; "",VLOOKUP(F4017,CategoryLookup,2,FALSE), "")</f>
        <v/>
      </c>
      <c r="F4017" s="126" t="n"/>
      <c r="G4017" s="127" t="n"/>
      <c r="H4017" s="127" t="n"/>
      <c r="I4017" s="127" t="n"/>
      <c r="J4017" s="127" t="n"/>
      <c r="K4017" s="127" t="n"/>
      <c r="L4017" s="127" t="n"/>
      <c r="M4017" s="127" t="n"/>
      <c r="N4017" s="120" t="n"/>
      <c r="O4017" s="120" t="n"/>
      <c r="P4017" s="120" t="n"/>
      <c r="Q4017" s="120" t="n"/>
      <c r="R4017" s="121" t="n"/>
      <c r="S4017" s="121" t="n"/>
      <c r="T4017" s="121" t="n"/>
      <c r="U4017" s="121" t="n"/>
      <c r="V4017" s="117">
        <f>IF(P4017="NA","NA",IF(P4017&lt;&gt;"",TEXT(P4017-N4017,"[h].mm"),""))</f>
        <v/>
      </c>
      <c r="W4017" s="118">
        <f>IF(AND(R4017="",S4017=""),"",R4017+S4017)</f>
        <v/>
      </c>
      <c r="X4017" s="116">
        <f>IF(O4017&lt;&gt;"",DATE(YEAR(O4017), MONTH(O4017), DAY(O4017)),"")</f>
        <v/>
      </c>
      <c r="Y4017" s="122" t="n"/>
      <c r="Z4017" s="123" t="n"/>
      <c r="AA4017" s="117">
        <f>IF(F4017="Re-assigned","NA",IF(W4017="","",IF(W4017&gt;=VLOOKUP(D4017,SLAMatrix,3,FALSE),"Yes",IF(W4017&lt;VLOOKUP(D4017,SLAMatrix,2,FALSE),"No","Internal"))))</f>
        <v/>
      </c>
      <c r="AB4017" s="123" t="n"/>
      <c r="AC4017" s="123" t="n"/>
      <c r="AD4017" s="119" t="n"/>
      <c r="AE4017" s="125" t="n"/>
      <c r="AF4017" s="124">
        <f>MONTH(O4017)</f>
        <v/>
      </c>
      <c r="AG4017" s="124">
        <f>VLOOKUP(IFERROR(MID(AE4017,1,(FIND(",",AE4017,1)-1)),AE4017),Facility_Region_Mapping,2,FALSE)</f>
        <v/>
      </c>
      <c r="AH4017" s="124" t="n"/>
      <c r="AI4017" s="124">
        <f>IF(C4017&lt;&gt;"",IF(M4017="ESM User",getInterfaceName($C4017),"NA"),"")</f>
        <v/>
      </c>
      <c r="AJ4017" s="116">
        <f>IF(Q4017&lt;&gt;"",DATE(YEAR(Q4017), MONTH(Q4017), DAY(Q4017)),"")</f>
        <v/>
      </c>
      <c r="AK4017" s="130">
        <f>IF(Q4017&lt;&gt;0,Q4017-N4017,TODAY()-N4017)</f>
        <v/>
      </c>
      <c r="AL4017" s="112">
        <f>IF(F4017="Re-assigned",0,IF(H4017="Closed",0,IF(H4017="Service Restored",0,IF(H4017="",0,1))))</f>
        <v/>
      </c>
      <c r="AM4017" s="124">
        <f>IF(AL4017=0,"",IF(AK4017&gt;20.99,"Aged","Non-Aged"))</f>
        <v/>
      </c>
      <c r="AN4017" s="112">
        <f>IF(Q4017&lt;&gt;"",MONTH(Q4017),"")</f>
        <v/>
      </c>
      <c r="AO4017" s="112">
        <f>IFERROR(VALUE(V4017),0)</f>
        <v/>
      </c>
    </row>
    <row customFormat="1" customHeight="1" ht="29.25" r="4018" s="112" spans="1:41">
      <c r="A4018" s="127" t="n"/>
      <c r="B4018" s="113" t="n"/>
      <c r="C4018" s="127" t="n"/>
      <c r="D4018" s="127" t="n"/>
      <c r="E4018" s="114">
        <f>IF(F4018 &lt;&gt; "",VLOOKUP(F4018,CategoryLookup,2,FALSE), "")</f>
        <v/>
      </c>
      <c r="F4018" s="126" t="n"/>
      <c r="G4018" s="127" t="n"/>
      <c r="H4018" s="127" t="n"/>
      <c r="I4018" s="127" t="n"/>
      <c r="J4018" s="127" t="n"/>
      <c r="K4018" s="127" t="n"/>
      <c r="L4018" s="127" t="n"/>
      <c r="M4018" s="127" t="n"/>
      <c r="N4018" s="120" t="n"/>
      <c r="O4018" s="120" t="n"/>
      <c r="P4018" s="120" t="n"/>
      <c r="Q4018" s="120" t="n"/>
      <c r="R4018" s="121" t="n"/>
      <c r="S4018" s="121" t="n"/>
      <c r="T4018" s="121" t="n"/>
      <c r="U4018" s="121" t="n"/>
      <c r="V4018" s="117">
        <f>IF(P4018="NA","NA",IF(P4018&lt;&gt;"",TEXT(P4018-N4018,"[h].mm"),""))</f>
        <v/>
      </c>
      <c r="W4018" s="118">
        <f>IF(AND(R4018="",S4018=""),"",R4018+S4018)</f>
        <v/>
      </c>
      <c r="X4018" s="116">
        <f>IF(O4018&lt;&gt;"",DATE(YEAR(O4018), MONTH(O4018), DAY(O4018)),"")</f>
        <v/>
      </c>
      <c r="Y4018" s="122" t="n"/>
      <c r="Z4018" s="123" t="n"/>
      <c r="AA4018" s="117">
        <f>IF(F4018="Re-assigned","NA",IF(W4018="","",IF(W4018&gt;=VLOOKUP(D4018,SLAMatrix,3,FALSE),"Yes",IF(W4018&lt;VLOOKUP(D4018,SLAMatrix,2,FALSE),"No","Internal"))))</f>
        <v/>
      </c>
      <c r="AB4018" s="123" t="n"/>
      <c r="AC4018" s="123" t="n"/>
      <c r="AD4018" s="119" t="n"/>
      <c r="AE4018" s="125" t="n"/>
      <c r="AF4018" s="124">
        <f>MONTH(O4018)</f>
        <v/>
      </c>
      <c r="AG4018" s="124">
        <f>VLOOKUP(IFERROR(MID(AE4018,1,(FIND(",",AE4018,1)-1)),AE4018),Facility_Region_Mapping,2,FALSE)</f>
        <v/>
      </c>
      <c r="AH4018" s="124" t="n"/>
      <c r="AI4018" s="124">
        <f>IF(C4018&lt;&gt;"",IF(M4018="ESM User",getInterfaceName($C4018),"NA"),"")</f>
        <v/>
      </c>
      <c r="AJ4018" s="116">
        <f>IF(Q4018&lt;&gt;"",DATE(YEAR(Q4018), MONTH(Q4018), DAY(Q4018)),"")</f>
        <v/>
      </c>
      <c r="AK4018" s="130">
        <f>IF(Q4018&lt;&gt;0,Q4018-N4018,TODAY()-N4018)</f>
        <v/>
      </c>
      <c r="AL4018" s="112">
        <f>IF(F4018="Re-assigned",0,IF(H4018="Closed",0,IF(H4018="Service Restored",0,IF(H4018="",0,1))))</f>
        <v/>
      </c>
      <c r="AM4018" s="124">
        <f>IF(AL4018=0,"",IF(AK4018&gt;20.99,"Aged","Non-Aged"))</f>
        <v/>
      </c>
      <c r="AN4018" s="112">
        <f>IF(Q4018&lt;&gt;"",MONTH(Q4018),"")</f>
        <v/>
      </c>
      <c r="AO4018" s="112">
        <f>IFERROR(VALUE(V4018),0)</f>
        <v/>
      </c>
    </row>
    <row customFormat="1" customHeight="1" ht="29.25" r="4019" s="112" spans="1:41">
      <c r="A4019" s="127" t="n"/>
      <c r="B4019" s="113" t="n"/>
      <c r="C4019" s="127" t="n"/>
      <c r="D4019" s="127" t="n"/>
      <c r="E4019" s="114">
        <f>IF(F4019 &lt;&gt; "",VLOOKUP(F4019,CategoryLookup,2,FALSE), "")</f>
        <v/>
      </c>
      <c r="F4019" s="126" t="n"/>
      <c r="G4019" s="127" t="n"/>
      <c r="H4019" s="127" t="n"/>
      <c r="I4019" s="127" t="n"/>
      <c r="J4019" s="127" t="n"/>
      <c r="K4019" s="127" t="n"/>
      <c r="L4019" s="127" t="n"/>
      <c r="M4019" s="127" t="n"/>
      <c r="N4019" s="120" t="n"/>
      <c r="O4019" s="120" t="n"/>
      <c r="P4019" s="120" t="n"/>
      <c r="Q4019" s="120" t="n"/>
      <c r="R4019" s="121" t="n"/>
      <c r="S4019" s="121" t="n"/>
      <c r="T4019" s="121" t="n"/>
      <c r="U4019" s="121" t="n"/>
      <c r="V4019" s="117">
        <f>IF(P4019="NA","NA",IF(P4019&lt;&gt;"",TEXT(P4019-N4019,"[h].mm"),""))</f>
        <v/>
      </c>
      <c r="W4019" s="118">
        <f>IF(AND(R4019="",S4019=""),"",R4019+S4019)</f>
        <v/>
      </c>
      <c r="X4019" s="116">
        <f>IF(O4019&lt;&gt;"",DATE(YEAR(O4019), MONTH(O4019), DAY(O4019)),"")</f>
        <v/>
      </c>
      <c r="Y4019" s="122" t="n"/>
      <c r="Z4019" s="123" t="n"/>
      <c r="AA4019" s="117">
        <f>IF(F4019="Re-assigned","NA",IF(W4019="","",IF(W4019&gt;=VLOOKUP(D4019,SLAMatrix,3,FALSE),"Yes",IF(W4019&lt;VLOOKUP(D4019,SLAMatrix,2,FALSE),"No","Internal"))))</f>
        <v/>
      </c>
      <c r="AB4019" s="123" t="n"/>
      <c r="AC4019" s="123" t="n"/>
      <c r="AD4019" s="119" t="n"/>
      <c r="AE4019" s="125" t="n"/>
      <c r="AF4019" s="124">
        <f>MONTH(O4019)</f>
        <v/>
      </c>
      <c r="AG4019" s="124">
        <f>VLOOKUP(IFERROR(MID(AE4019,1,(FIND(",",AE4019,1)-1)),AE4019),Facility_Region_Mapping,2,FALSE)</f>
        <v/>
      </c>
      <c r="AH4019" s="124" t="n"/>
      <c r="AI4019" s="124">
        <f>IF(C4019&lt;&gt;"",IF(M4019="ESM User",getInterfaceName($C4019),"NA"),"")</f>
        <v/>
      </c>
      <c r="AJ4019" s="116">
        <f>IF(Q4019&lt;&gt;"",DATE(YEAR(Q4019), MONTH(Q4019), DAY(Q4019)),"")</f>
        <v/>
      </c>
      <c r="AK4019" s="130">
        <f>IF(Q4019&lt;&gt;0,Q4019-N4019,TODAY()-N4019)</f>
        <v/>
      </c>
      <c r="AL4019" s="112">
        <f>IF(F4019="Re-assigned",0,IF(H4019="Closed",0,IF(H4019="Service Restored",0,IF(H4019="",0,1))))</f>
        <v/>
      </c>
      <c r="AM4019" s="124">
        <f>IF(AL4019=0,"",IF(AK4019&gt;20.99,"Aged","Non-Aged"))</f>
        <v/>
      </c>
      <c r="AN4019" s="112">
        <f>IF(Q4019&lt;&gt;"",MONTH(Q4019),"")</f>
        <v/>
      </c>
      <c r="AO4019" s="112">
        <f>IFERROR(VALUE(V4019),0)</f>
        <v/>
      </c>
    </row>
    <row customFormat="1" customHeight="1" ht="29.25" r="4020" s="112" spans="1:41">
      <c r="A4020" s="127" t="n"/>
      <c r="B4020" s="113" t="n"/>
      <c r="C4020" s="127" t="n"/>
      <c r="D4020" s="127" t="n"/>
      <c r="E4020" s="114">
        <f>IF(F4020 &lt;&gt; "",VLOOKUP(F4020,CategoryLookup,2,FALSE), "")</f>
        <v/>
      </c>
      <c r="F4020" s="126" t="n"/>
      <c r="G4020" s="127" t="n"/>
      <c r="H4020" s="127" t="n"/>
      <c r="I4020" s="127" t="n"/>
      <c r="J4020" s="127" t="n"/>
      <c r="K4020" s="127" t="n"/>
      <c r="L4020" s="127" t="n"/>
      <c r="M4020" s="127" t="n"/>
      <c r="N4020" s="120" t="n"/>
      <c r="O4020" s="120" t="n"/>
      <c r="P4020" s="120" t="n"/>
      <c r="Q4020" s="120" t="n"/>
      <c r="R4020" s="121" t="n"/>
      <c r="S4020" s="121" t="n"/>
      <c r="T4020" s="121" t="n"/>
      <c r="U4020" s="121" t="n"/>
      <c r="V4020" s="117">
        <f>IF(P4020="NA","NA",IF(P4020&lt;&gt;"",TEXT(P4020-N4020,"[h].mm"),""))</f>
        <v/>
      </c>
      <c r="W4020" s="118">
        <f>IF(AND(R4020="",S4020=""),"",R4020+S4020)</f>
        <v/>
      </c>
      <c r="X4020" s="116">
        <f>IF(O4020&lt;&gt;"",DATE(YEAR(O4020), MONTH(O4020), DAY(O4020)),"")</f>
        <v/>
      </c>
      <c r="Y4020" s="122" t="n"/>
      <c r="Z4020" s="123" t="n"/>
      <c r="AA4020" s="117">
        <f>IF(F4020="Re-assigned","NA",IF(W4020="","",IF(W4020&gt;=VLOOKUP(D4020,SLAMatrix,3,FALSE),"Yes",IF(W4020&lt;VLOOKUP(D4020,SLAMatrix,2,FALSE),"No","Internal"))))</f>
        <v/>
      </c>
      <c r="AB4020" s="123" t="n"/>
      <c r="AC4020" s="123" t="n"/>
      <c r="AD4020" s="119" t="n"/>
      <c r="AE4020" s="125" t="n"/>
      <c r="AF4020" s="124">
        <f>MONTH(O4020)</f>
        <v/>
      </c>
      <c r="AG4020" s="124">
        <f>VLOOKUP(IFERROR(MID(AE4020,1,(FIND(",",AE4020,1)-1)),AE4020),Facility_Region_Mapping,2,FALSE)</f>
        <v/>
      </c>
      <c r="AH4020" s="124" t="n"/>
      <c r="AI4020" s="124">
        <f>IF(C4020&lt;&gt;"",IF(M4020="ESM User",getInterfaceName($C4020),"NA"),"")</f>
        <v/>
      </c>
      <c r="AJ4020" s="116">
        <f>IF(Q4020&lt;&gt;"",DATE(YEAR(Q4020), MONTH(Q4020), DAY(Q4020)),"")</f>
        <v/>
      </c>
      <c r="AK4020" s="130">
        <f>IF(Q4020&lt;&gt;0,Q4020-N4020,TODAY()-N4020)</f>
        <v/>
      </c>
      <c r="AL4020" s="112">
        <f>IF(F4020="Re-assigned",0,IF(H4020="Closed",0,IF(H4020="Service Restored",0,IF(H4020="",0,1))))</f>
        <v/>
      </c>
      <c r="AM4020" s="124">
        <f>IF(AL4020=0,"",IF(AK4020&gt;20.99,"Aged","Non-Aged"))</f>
        <v/>
      </c>
      <c r="AN4020" s="112">
        <f>IF(Q4020&lt;&gt;"",MONTH(Q4020),"")</f>
        <v/>
      </c>
      <c r="AO4020" s="112">
        <f>IFERROR(VALUE(V4020),0)</f>
        <v/>
      </c>
    </row>
    <row customFormat="1" customHeight="1" ht="29.25" r="4021" s="112" spans="1:41">
      <c r="A4021" s="127" t="n"/>
      <c r="B4021" s="113" t="n"/>
      <c r="C4021" s="127" t="n"/>
      <c r="D4021" s="127" t="n"/>
      <c r="E4021" s="114">
        <f>IF(F4021 &lt;&gt; "",VLOOKUP(F4021,CategoryLookup,2,FALSE), "")</f>
        <v/>
      </c>
      <c r="F4021" s="126" t="n"/>
      <c r="G4021" s="127" t="n"/>
      <c r="H4021" s="127" t="n"/>
      <c r="I4021" s="127" t="n"/>
      <c r="J4021" s="127" t="n"/>
      <c r="K4021" s="127" t="n"/>
      <c r="L4021" s="127" t="n"/>
      <c r="M4021" s="127" t="n"/>
      <c r="N4021" s="120" t="n"/>
      <c r="O4021" s="120" t="n"/>
      <c r="P4021" s="120" t="n"/>
      <c r="Q4021" s="120" t="n"/>
      <c r="R4021" s="121" t="n"/>
      <c r="S4021" s="121" t="n"/>
      <c r="T4021" s="121" t="n"/>
      <c r="U4021" s="121" t="n"/>
      <c r="V4021" s="117">
        <f>IF(P4021="NA","NA",IF(P4021&lt;&gt;"",TEXT(P4021-N4021,"[h].mm"),""))</f>
        <v/>
      </c>
      <c r="W4021" s="118">
        <f>IF(AND(R4021="",S4021=""),"",R4021+S4021)</f>
        <v/>
      </c>
      <c r="X4021" s="116">
        <f>IF(O4021&lt;&gt;"",DATE(YEAR(O4021), MONTH(O4021), DAY(O4021)),"")</f>
        <v/>
      </c>
      <c r="Y4021" s="122" t="n"/>
      <c r="Z4021" s="123" t="n"/>
      <c r="AA4021" s="117">
        <f>IF(F4021="Re-assigned","NA",IF(W4021="","",IF(W4021&gt;=VLOOKUP(D4021,SLAMatrix,3,FALSE),"Yes",IF(W4021&lt;VLOOKUP(D4021,SLAMatrix,2,FALSE),"No","Internal"))))</f>
        <v/>
      </c>
      <c r="AB4021" s="123" t="n"/>
      <c r="AC4021" s="123" t="n"/>
      <c r="AD4021" s="119" t="n"/>
      <c r="AE4021" s="125" t="n"/>
      <c r="AF4021" s="124">
        <f>MONTH(O4021)</f>
        <v/>
      </c>
      <c r="AG4021" s="124">
        <f>VLOOKUP(IFERROR(MID(AE4021,1,(FIND(",",AE4021,1)-1)),AE4021),Facility_Region_Mapping,2,FALSE)</f>
        <v/>
      </c>
      <c r="AH4021" s="124" t="n"/>
      <c r="AI4021" s="124">
        <f>IF(C4021&lt;&gt;"",IF(M4021="ESM User",getInterfaceName($C4021),"NA"),"")</f>
        <v/>
      </c>
      <c r="AJ4021" s="116">
        <f>IF(Q4021&lt;&gt;"",DATE(YEAR(Q4021), MONTH(Q4021), DAY(Q4021)),"")</f>
        <v/>
      </c>
      <c r="AK4021" s="130">
        <f>IF(Q4021&lt;&gt;0,Q4021-N4021,TODAY()-N4021)</f>
        <v/>
      </c>
      <c r="AL4021" s="112">
        <f>IF(F4021="Re-assigned",0,IF(H4021="Closed",0,IF(H4021="Service Restored",0,IF(H4021="",0,1))))</f>
        <v/>
      </c>
      <c r="AM4021" s="124">
        <f>IF(AL4021=0,"",IF(AK4021&gt;20.99,"Aged","Non-Aged"))</f>
        <v/>
      </c>
      <c r="AN4021" s="112">
        <f>IF(Q4021&lt;&gt;"",MONTH(Q4021),"")</f>
        <v/>
      </c>
      <c r="AO4021" s="112">
        <f>IFERROR(VALUE(V4021),0)</f>
        <v/>
      </c>
    </row>
    <row customFormat="1" customHeight="1" ht="29.25" r="4022" s="112" spans="1:41">
      <c r="A4022" s="127" t="n"/>
      <c r="B4022" s="113" t="n"/>
      <c r="C4022" s="127" t="n"/>
      <c r="D4022" s="127" t="n"/>
      <c r="E4022" s="114">
        <f>IF(F4022 &lt;&gt; "",VLOOKUP(F4022,CategoryLookup,2,FALSE), "")</f>
        <v/>
      </c>
      <c r="F4022" s="126" t="n"/>
      <c r="G4022" s="127" t="n"/>
      <c r="H4022" s="127" t="n"/>
      <c r="I4022" s="127" t="n"/>
      <c r="J4022" s="127" t="n"/>
      <c r="K4022" s="127" t="n"/>
      <c r="L4022" s="127" t="n"/>
      <c r="M4022" s="127" t="n"/>
      <c r="N4022" s="120" t="n"/>
      <c r="O4022" s="120" t="n"/>
      <c r="P4022" s="120" t="n"/>
      <c r="Q4022" s="120" t="n"/>
      <c r="R4022" s="121" t="n"/>
      <c r="S4022" s="121" t="n"/>
      <c r="T4022" s="121" t="n"/>
      <c r="U4022" s="121" t="n"/>
      <c r="V4022" s="117">
        <f>IF(P4022="NA","NA",IF(P4022&lt;&gt;"",TEXT(P4022-N4022,"[h].mm"),""))</f>
        <v/>
      </c>
      <c r="W4022" s="118">
        <f>IF(AND(R4022="",S4022=""),"",R4022+S4022)</f>
        <v/>
      </c>
      <c r="X4022" s="116">
        <f>IF(O4022&lt;&gt;"",DATE(YEAR(O4022), MONTH(O4022), DAY(O4022)),"")</f>
        <v/>
      </c>
      <c r="Y4022" s="122" t="n"/>
      <c r="Z4022" s="123" t="n"/>
      <c r="AA4022" s="117">
        <f>IF(F4022="Re-assigned","NA",IF(W4022="","",IF(W4022&gt;=VLOOKUP(D4022,SLAMatrix,3,FALSE),"Yes",IF(W4022&lt;VLOOKUP(D4022,SLAMatrix,2,FALSE),"No","Internal"))))</f>
        <v/>
      </c>
      <c r="AB4022" s="123" t="n"/>
      <c r="AC4022" s="123" t="n"/>
      <c r="AD4022" s="119" t="n"/>
      <c r="AE4022" s="125" t="n"/>
      <c r="AF4022" s="124">
        <f>MONTH(O4022)</f>
        <v/>
      </c>
      <c r="AG4022" s="124">
        <f>VLOOKUP(IFERROR(MID(AE4022,1,(FIND(",",AE4022,1)-1)),AE4022),Facility_Region_Mapping,2,FALSE)</f>
        <v/>
      </c>
      <c r="AH4022" s="124" t="n"/>
      <c r="AI4022" s="124">
        <f>IF(C4022&lt;&gt;"",IF(M4022="ESM User",getInterfaceName($C4022),"NA"),"")</f>
        <v/>
      </c>
      <c r="AJ4022" s="116">
        <f>IF(Q4022&lt;&gt;"",DATE(YEAR(Q4022), MONTH(Q4022), DAY(Q4022)),"")</f>
        <v/>
      </c>
      <c r="AK4022" s="130">
        <f>IF(Q4022&lt;&gt;0,Q4022-N4022,TODAY()-N4022)</f>
        <v/>
      </c>
      <c r="AL4022" s="112">
        <f>IF(F4022="Re-assigned",0,IF(H4022="Closed",0,IF(H4022="Service Restored",0,IF(H4022="",0,1))))</f>
        <v/>
      </c>
      <c r="AM4022" s="124">
        <f>IF(AL4022=0,"",IF(AK4022&gt;20.99,"Aged","Non-Aged"))</f>
        <v/>
      </c>
      <c r="AN4022" s="112">
        <f>IF(Q4022&lt;&gt;"",MONTH(Q4022),"")</f>
        <v/>
      </c>
      <c r="AO4022" s="112">
        <f>IFERROR(VALUE(V4022),0)</f>
        <v/>
      </c>
    </row>
    <row customFormat="1" customHeight="1" ht="29.25" r="4023" s="112" spans="1:41">
      <c r="A4023" s="127" t="n"/>
      <c r="B4023" s="113" t="n"/>
      <c r="C4023" s="127" t="n"/>
      <c r="D4023" s="127" t="n"/>
      <c r="E4023" s="114">
        <f>IF(F4023 &lt;&gt; "",VLOOKUP(F4023,CategoryLookup,2,FALSE), "")</f>
        <v/>
      </c>
      <c r="F4023" s="126" t="n"/>
      <c r="G4023" s="127" t="n"/>
      <c r="H4023" s="127" t="n"/>
      <c r="I4023" s="127" t="n"/>
      <c r="J4023" s="127" t="n"/>
      <c r="K4023" s="127" t="n"/>
      <c r="L4023" s="127" t="n"/>
      <c r="M4023" s="127" t="n"/>
      <c r="N4023" s="120" t="n"/>
      <c r="O4023" s="120" t="n"/>
      <c r="P4023" s="120" t="n"/>
      <c r="Q4023" s="120" t="n"/>
      <c r="R4023" s="121" t="n"/>
      <c r="S4023" s="121" t="n"/>
      <c r="T4023" s="121" t="n"/>
      <c r="U4023" s="121" t="n"/>
      <c r="V4023" s="117">
        <f>IF(P4023="NA","NA",IF(P4023&lt;&gt;"",TEXT(P4023-N4023,"[h].mm"),""))</f>
        <v/>
      </c>
      <c r="W4023" s="118">
        <f>IF(AND(R4023="",S4023=""),"",R4023+S4023)</f>
        <v/>
      </c>
      <c r="X4023" s="116">
        <f>IF(O4023&lt;&gt;"",DATE(YEAR(O4023), MONTH(O4023), DAY(O4023)),"")</f>
        <v/>
      </c>
      <c r="Y4023" s="122" t="n"/>
      <c r="Z4023" s="123" t="n"/>
      <c r="AA4023" s="117">
        <f>IF(F4023="Re-assigned","NA",IF(W4023="","",IF(W4023&gt;=VLOOKUP(D4023,SLAMatrix,3,FALSE),"Yes",IF(W4023&lt;VLOOKUP(D4023,SLAMatrix,2,FALSE),"No","Internal"))))</f>
        <v/>
      </c>
      <c r="AB4023" s="123" t="n"/>
      <c r="AC4023" s="123" t="n"/>
      <c r="AD4023" s="119" t="n"/>
      <c r="AE4023" s="125" t="n"/>
      <c r="AF4023" s="124">
        <f>MONTH(O4023)</f>
        <v/>
      </c>
      <c r="AG4023" s="124">
        <f>VLOOKUP(IFERROR(MID(AE4023,1,(FIND(",",AE4023,1)-1)),AE4023),Facility_Region_Mapping,2,FALSE)</f>
        <v/>
      </c>
      <c r="AH4023" s="124" t="n"/>
      <c r="AI4023" s="124">
        <f>IF(C4023&lt;&gt;"",IF(M4023="ESM User",getInterfaceName($C4023),"NA"),"")</f>
        <v/>
      </c>
      <c r="AJ4023" s="116">
        <f>IF(Q4023&lt;&gt;"",DATE(YEAR(Q4023), MONTH(Q4023), DAY(Q4023)),"")</f>
        <v/>
      </c>
      <c r="AK4023" s="130">
        <f>IF(Q4023&lt;&gt;0,Q4023-N4023,TODAY()-N4023)</f>
        <v/>
      </c>
      <c r="AL4023" s="112">
        <f>IF(F4023="Re-assigned",0,IF(H4023="Closed",0,IF(H4023="Service Restored",0,IF(H4023="",0,1))))</f>
        <v/>
      </c>
      <c r="AM4023" s="124">
        <f>IF(AL4023=0,"",IF(AK4023&gt;20.99,"Aged","Non-Aged"))</f>
        <v/>
      </c>
      <c r="AN4023" s="112">
        <f>IF(Q4023&lt;&gt;"",MONTH(Q4023),"")</f>
        <v/>
      </c>
      <c r="AO4023" s="112">
        <f>IFERROR(VALUE(V4023),0)</f>
        <v/>
      </c>
    </row>
    <row customFormat="1" customHeight="1" ht="29.25" r="4024" s="112" spans="1:41">
      <c r="A4024" s="127" t="n"/>
      <c r="B4024" s="113" t="n"/>
      <c r="C4024" s="127" t="n"/>
      <c r="D4024" s="127" t="n"/>
      <c r="E4024" s="114">
        <f>IF(F4024 &lt;&gt; "",VLOOKUP(F4024,CategoryLookup,2,FALSE), "")</f>
        <v/>
      </c>
      <c r="F4024" s="126" t="n"/>
      <c r="G4024" s="127" t="n"/>
      <c r="H4024" s="127" t="n"/>
      <c r="I4024" s="127" t="n"/>
      <c r="J4024" s="127" t="n"/>
      <c r="K4024" s="127" t="n"/>
      <c r="L4024" s="127" t="n"/>
      <c r="M4024" s="127" t="n"/>
      <c r="N4024" s="120" t="n"/>
      <c r="O4024" s="120" t="n"/>
      <c r="P4024" s="120" t="n"/>
      <c r="Q4024" s="120" t="n"/>
      <c r="R4024" s="121" t="n"/>
      <c r="S4024" s="121" t="n"/>
      <c r="T4024" s="121" t="n"/>
      <c r="U4024" s="121" t="n"/>
      <c r="V4024" s="117">
        <f>IF(P4024="NA","NA",IF(P4024&lt;&gt;"",TEXT(P4024-N4024,"[h].mm"),""))</f>
        <v/>
      </c>
      <c r="W4024" s="118">
        <f>IF(AND(R4024="",S4024=""),"",R4024+S4024)</f>
        <v/>
      </c>
      <c r="X4024" s="116">
        <f>IF(O4024&lt;&gt;"",DATE(YEAR(O4024), MONTH(O4024), DAY(O4024)),"")</f>
        <v/>
      </c>
      <c r="Y4024" s="122" t="n"/>
      <c r="Z4024" s="123" t="n"/>
      <c r="AA4024" s="117">
        <f>IF(F4024="Re-assigned","NA",IF(W4024="","",IF(W4024&gt;=VLOOKUP(D4024,SLAMatrix,3,FALSE),"Yes",IF(W4024&lt;VLOOKUP(D4024,SLAMatrix,2,FALSE),"No","Internal"))))</f>
        <v/>
      </c>
      <c r="AB4024" s="123" t="n"/>
      <c r="AC4024" s="123" t="n"/>
      <c r="AD4024" s="119" t="n"/>
      <c r="AE4024" s="125" t="n"/>
      <c r="AF4024" s="124">
        <f>MONTH(O4024)</f>
        <v/>
      </c>
      <c r="AG4024" s="124">
        <f>VLOOKUP(IFERROR(MID(AE4024,1,(FIND(",",AE4024,1)-1)),AE4024),Facility_Region_Mapping,2,FALSE)</f>
        <v/>
      </c>
      <c r="AH4024" s="124" t="n"/>
      <c r="AI4024" s="124">
        <f>IF(C4024&lt;&gt;"",IF(M4024="ESM User",getInterfaceName($C4024),"NA"),"")</f>
        <v/>
      </c>
      <c r="AJ4024" s="116">
        <f>IF(Q4024&lt;&gt;"",DATE(YEAR(Q4024), MONTH(Q4024), DAY(Q4024)),"")</f>
        <v/>
      </c>
      <c r="AK4024" s="130">
        <f>IF(Q4024&lt;&gt;0,Q4024-N4024,TODAY()-N4024)</f>
        <v/>
      </c>
      <c r="AL4024" s="112">
        <f>IF(F4024="Re-assigned",0,IF(H4024="Closed",0,IF(H4024="Service Restored",0,IF(H4024="",0,1))))</f>
        <v/>
      </c>
      <c r="AM4024" s="124">
        <f>IF(AL4024=0,"",IF(AK4024&gt;20.99,"Aged","Non-Aged"))</f>
        <v/>
      </c>
      <c r="AN4024" s="112">
        <f>IF(Q4024&lt;&gt;"",MONTH(Q4024),"")</f>
        <v/>
      </c>
      <c r="AO4024" s="112">
        <f>IFERROR(VALUE(V4024),0)</f>
        <v/>
      </c>
    </row>
    <row customFormat="1" customHeight="1" ht="29.25" r="4025" s="112" spans="1:41">
      <c r="A4025" s="127" t="n"/>
      <c r="B4025" s="113" t="n"/>
      <c r="C4025" s="127" t="n"/>
      <c r="D4025" s="127" t="n"/>
      <c r="E4025" s="114">
        <f>IF(F4025 &lt;&gt; "",VLOOKUP(F4025,CategoryLookup,2,FALSE), "")</f>
        <v/>
      </c>
      <c r="F4025" s="126" t="n"/>
      <c r="G4025" s="127" t="n"/>
      <c r="H4025" s="127" t="n"/>
      <c r="I4025" s="127" t="n"/>
      <c r="J4025" s="127" t="n"/>
      <c r="K4025" s="127" t="n"/>
      <c r="L4025" s="127" t="n"/>
      <c r="M4025" s="127" t="n"/>
      <c r="N4025" s="120" t="n"/>
      <c r="O4025" s="120" t="n"/>
      <c r="P4025" s="120" t="n"/>
      <c r="Q4025" s="120" t="n"/>
      <c r="R4025" s="121" t="n"/>
      <c r="S4025" s="121" t="n"/>
      <c r="T4025" s="121" t="n"/>
      <c r="U4025" s="121" t="n"/>
      <c r="V4025" s="117">
        <f>IF(P4025="NA","NA",IF(P4025&lt;&gt;"",TEXT(P4025-N4025,"[h].mm"),""))</f>
        <v/>
      </c>
      <c r="W4025" s="118">
        <f>IF(AND(R4025="",S4025=""),"",R4025+S4025)</f>
        <v/>
      </c>
      <c r="X4025" s="116">
        <f>IF(O4025&lt;&gt;"",DATE(YEAR(O4025), MONTH(O4025), DAY(O4025)),"")</f>
        <v/>
      </c>
      <c r="Y4025" s="122" t="n"/>
      <c r="Z4025" s="123" t="n"/>
      <c r="AA4025" s="117">
        <f>IF(F4025="Re-assigned","NA",IF(W4025="","",IF(W4025&gt;=VLOOKUP(D4025,SLAMatrix,3,FALSE),"Yes",IF(W4025&lt;VLOOKUP(D4025,SLAMatrix,2,FALSE),"No","Internal"))))</f>
        <v/>
      </c>
      <c r="AB4025" s="123" t="n"/>
      <c r="AC4025" s="123" t="n"/>
      <c r="AD4025" s="119" t="n"/>
      <c r="AE4025" s="125" t="n"/>
      <c r="AF4025" s="124">
        <f>MONTH(O4025)</f>
        <v/>
      </c>
      <c r="AG4025" s="124">
        <f>VLOOKUP(IFERROR(MID(AE4025,1,(FIND(",",AE4025,1)-1)),AE4025),Facility_Region_Mapping,2,FALSE)</f>
        <v/>
      </c>
      <c r="AH4025" s="124" t="n"/>
      <c r="AI4025" s="124">
        <f>IF(C4025&lt;&gt;"",IF(M4025="ESM User",getInterfaceName($C4025),"NA"),"")</f>
        <v/>
      </c>
      <c r="AJ4025" s="116">
        <f>IF(Q4025&lt;&gt;"",DATE(YEAR(Q4025), MONTH(Q4025), DAY(Q4025)),"")</f>
        <v/>
      </c>
      <c r="AK4025" s="130">
        <f>IF(Q4025&lt;&gt;0,Q4025-N4025,TODAY()-N4025)</f>
        <v/>
      </c>
      <c r="AL4025" s="112">
        <f>IF(F4025="Re-assigned",0,IF(H4025="Closed",0,IF(H4025="Service Restored",0,IF(H4025="",0,1))))</f>
        <v/>
      </c>
      <c r="AM4025" s="124">
        <f>IF(AL4025=0,"",IF(AK4025&gt;20.99,"Aged","Non-Aged"))</f>
        <v/>
      </c>
      <c r="AN4025" s="112">
        <f>IF(Q4025&lt;&gt;"",MONTH(Q4025),"")</f>
        <v/>
      </c>
      <c r="AO4025" s="112">
        <f>IFERROR(VALUE(V4025),0)</f>
        <v/>
      </c>
    </row>
    <row customFormat="1" customHeight="1" ht="29.25" r="4026" s="112" spans="1:41">
      <c r="A4026" s="127" t="n"/>
      <c r="B4026" s="113" t="n"/>
      <c r="C4026" s="127" t="n"/>
      <c r="D4026" s="127" t="n"/>
      <c r="E4026" s="114">
        <f>IF(F4026 &lt;&gt; "",VLOOKUP(F4026,CategoryLookup,2,FALSE), "")</f>
        <v/>
      </c>
      <c r="F4026" s="126" t="n"/>
      <c r="G4026" s="127" t="n"/>
      <c r="H4026" s="127" t="n"/>
      <c r="I4026" s="127" t="n"/>
      <c r="J4026" s="127" t="n"/>
      <c r="K4026" s="127" t="n"/>
      <c r="L4026" s="127" t="n"/>
      <c r="M4026" s="127" t="n"/>
      <c r="N4026" s="120" t="n"/>
      <c r="O4026" s="120" t="n"/>
      <c r="P4026" s="120" t="n"/>
      <c r="Q4026" s="120" t="n"/>
      <c r="R4026" s="121" t="n"/>
      <c r="S4026" s="121" t="n"/>
      <c r="T4026" s="121" t="n"/>
      <c r="U4026" s="121" t="n"/>
      <c r="V4026" s="117">
        <f>IF(P4026="NA","NA",IF(P4026&lt;&gt;"",TEXT(P4026-N4026,"[h].mm"),""))</f>
        <v/>
      </c>
      <c r="W4026" s="118">
        <f>IF(AND(R4026="",S4026=""),"",R4026+S4026)</f>
        <v/>
      </c>
      <c r="X4026" s="116">
        <f>IF(O4026&lt;&gt;"",DATE(YEAR(O4026), MONTH(O4026), DAY(O4026)),"")</f>
        <v/>
      </c>
      <c r="Y4026" s="122" t="n"/>
      <c r="Z4026" s="123" t="n"/>
      <c r="AA4026" s="117">
        <f>IF(F4026="Re-assigned","NA",IF(W4026="","",IF(W4026&gt;=VLOOKUP(D4026,SLAMatrix,3,FALSE),"Yes",IF(W4026&lt;VLOOKUP(D4026,SLAMatrix,2,FALSE),"No","Internal"))))</f>
        <v/>
      </c>
      <c r="AB4026" s="123" t="n"/>
      <c r="AC4026" s="123" t="n"/>
      <c r="AD4026" s="119" t="n"/>
      <c r="AE4026" s="125" t="n"/>
      <c r="AF4026" s="124">
        <f>MONTH(O4026)</f>
        <v/>
      </c>
      <c r="AG4026" s="124">
        <f>VLOOKUP(IFERROR(MID(AE4026,1,(FIND(",",AE4026,1)-1)),AE4026),Facility_Region_Mapping,2,FALSE)</f>
        <v/>
      </c>
      <c r="AH4026" s="124" t="n"/>
      <c r="AI4026" s="124">
        <f>IF(C4026&lt;&gt;"",IF(M4026="ESM User",getInterfaceName($C4026),"NA"),"")</f>
        <v/>
      </c>
      <c r="AJ4026" s="116">
        <f>IF(Q4026&lt;&gt;"",DATE(YEAR(Q4026), MONTH(Q4026), DAY(Q4026)),"")</f>
        <v/>
      </c>
      <c r="AK4026" s="130">
        <f>IF(Q4026&lt;&gt;0,Q4026-N4026,TODAY()-N4026)</f>
        <v/>
      </c>
      <c r="AL4026" s="112">
        <f>IF(F4026="Re-assigned",0,IF(H4026="Closed",0,IF(H4026="Service Restored",0,IF(H4026="",0,1))))</f>
        <v/>
      </c>
      <c r="AM4026" s="124">
        <f>IF(AL4026=0,"",IF(AK4026&gt;20.99,"Aged","Non-Aged"))</f>
        <v/>
      </c>
      <c r="AN4026" s="112">
        <f>IF(Q4026&lt;&gt;"",MONTH(Q4026),"")</f>
        <v/>
      </c>
      <c r="AO4026" s="112">
        <f>IFERROR(VALUE(V4026),0)</f>
        <v/>
      </c>
    </row>
    <row customFormat="1" customHeight="1" ht="29.25" r="4027" s="112" spans="1:41">
      <c r="A4027" s="127" t="n"/>
      <c r="B4027" s="113" t="n"/>
      <c r="C4027" s="127" t="n"/>
      <c r="D4027" s="127" t="n"/>
      <c r="E4027" s="114">
        <f>IF(F4027 &lt;&gt; "",VLOOKUP(F4027,CategoryLookup,2,FALSE), "")</f>
        <v/>
      </c>
      <c r="F4027" s="126" t="n"/>
      <c r="G4027" s="127" t="n"/>
      <c r="H4027" s="127" t="n"/>
      <c r="I4027" s="127" t="n"/>
      <c r="J4027" s="127" t="n"/>
      <c r="K4027" s="127" t="n"/>
      <c r="L4027" s="127" t="n"/>
      <c r="M4027" s="127" t="n"/>
      <c r="N4027" s="120" t="n"/>
      <c r="O4027" s="120" t="n"/>
      <c r="P4027" s="120" t="n"/>
      <c r="Q4027" s="120" t="n"/>
      <c r="R4027" s="121" t="n"/>
      <c r="S4027" s="121" t="n"/>
      <c r="T4027" s="121" t="n"/>
      <c r="U4027" s="121" t="n"/>
      <c r="V4027" s="117">
        <f>IF(P4027="NA","NA",IF(P4027&lt;&gt;"",TEXT(P4027-N4027,"[h].mm"),""))</f>
        <v/>
      </c>
      <c r="W4027" s="118">
        <f>IF(AND(R4027="",S4027=""),"",R4027+S4027)</f>
        <v/>
      </c>
      <c r="X4027" s="116">
        <f>IF(O4027&lt;&gt;"",DATE(YEAR(O4027), MONTH(O4027), DAY(O4027)),"")</f>
        <v/>
      </c>
      <c r="Y4027" s="122" t="n"/>
      <c r="Z4027" s="123" t="n"/>
      <c r="AA4027" s="117">
        <f>IF(F4027="Re-assigned","NA",IF(W4027="","",IF(W4027&gt;=VLOOKUP(D4027,SLAMatrix,3,FALSE),"Yes",IF(W4027&lt;VLOOKUP(D4027,SLAMatrix,2,FALSE),"No","Internal"))))</f>
        <v/>
      </c>
      <c r="AB4027" s="123" t="n"/>
      <c r="AC4027" s="123" t="n"/>
      <c r="AD4027" s="119" t="n"/>
      <c r="AE4027" s="125" t="n"/>
      <c r="AF4027" s="124">
        <f>MONTH(O4027)</f>
        <v/>
      </c>
      <c r="AG4027" s="124">
        <f>VLOOKUP(IFERROR(MID(AE4027,1,(FIND(",",AE4027,1)-1)),AE4027),Facility_Region_Mapping,2,FALSE)</f>
        <v/>
      </c>
      <c r="AH4027" s="124" t="n"/>
      <c r="AI4027" s="124">
        <f>IF(C4027&lt;&gt;"",IF(M4027="ESM User",getInterfaceName($C4027),"NA"),"")</f>
        <v/>
      </c>
      <c r="AJ4027" s="116">
        <f>IF(Q4027&lt;&gt;"",DATE(YEAR(Q4027), MONTH(Q4027), DAY(Q4027)),"")</f>
        <v/>
      </c>
      <c r="AK4027" s="130">
        <f>IF(Q4027&lt;&gt;0,Q4027-N4027,TODAY()-N4027)</f>
        <v/>
      </c>
      <c r="AL4027" s="112">
        <f>IF(F4027="Re-assigned",0,IF(H4027="Closed",0,IF(H4027="Service Restored",0,IF(H4027="",0,1))))</f>
        <v/>
      </c>
      <c r="AM4027" s="124">
        <f>IF(AL4027=0,"",IF(AK4027&gt;20.99,"Aged","Non-Aged"))</f>
        <v/>
      </c>
      <c r="AN4027" s="112">
        <f>IF(Q4027&lt;&gt;"",MONTH(Q4027),"")</f>
        <v/>
      </c>
      <c r="AO4027" s="112">
        <f>IFERROR(VALUE(V4027),0)</f>
        <v/>
      </c>
    </row>
    <row customFormat="1" customHeight="1" ht="29.25" r="4028" s="112" spans="1:41">
      <c r="A4028" s="127" t="n"/>
      <c r="B4028" s="113" t="n"/>
      <c r="C4028" s="127" t="n"/>
      <c r="D4028" s="127" t="n"/>
      <c r="E4028" s="114">
        <f>IF(F4028 &lt;&gt; "",VLOOKUP(F4028,CategoryLookup,2,FALSE), "")</f>
        <v/>
      </c>
      <c r="F4028" s="126" t="n"/>
      <c r="G4028" s="127" t="n"/>
      <c r="H4028" s="127" t="n"/>
      <c r="I4028" s="127" t="n"/>
      <c r="J4028" s="127" t="n"/>
      <c r="K4028" s="127" t="n"/>
      <c r="L4028" s="127" t="n"/>
      <c r="M4028" s="127" t="n"/>
      <c r="N4028" s="120" t="n"/>
      <c r="O4028" s="120" t="n"/>
      <c r="P4028" s="120" t="n"/>
      <c r="Q4028" s="120" t="n"/>
      <c r="R4028" s="121" t="n"/>
      <c r="S4028" s="121" t="n"/>
      <c r="T4028" s="121" t="n"/>
      <c r="U4028" s="121" t="n"/>
      <c r="V4028" s="117">
        <f>IF(P4028="NA","NA",IF(P4028&lt;&gt;"",TEXT(P4028-N4028,"[h].mm"),""))</f>
        <v/>
      </c>
      <c r="W4028" s="118">
        <f>IF(AND(R4028="",S4028=""),"",R4028+S4028)</f>
        <v/>
      </c>
      <c r="X4028" s="116">
        <f>IF(O4028&lt;&gt;"",DATE(YEAR(O4028), MONTH(O4028), DAY(O4028)),"")</f>
        <v/>
      </c>
      <c r="Y4028" s="122" t="n"/>
      <c r="Z4028" s="123" t="n"/>
      <c r="AA4028" s="117">
        <f>IF(F4028="Re-assigned","NA",IF(W4028="","",IF(W4028&gt;=VLOOKUP(D4028,SLAMatrix,3,FALSE),"Yes",IF(W4028&lt;VLOOKUP(D4028,SLAMatrix,2,FALSE),"No","Internal"))))</f>
        <v/>
      </c>
      <c r="AB4028" s="123" t="n"/>
      <c r="AC4028" s="123" t="n"/>
      <c r="AD4028" s="119" t="n"/>
      <c r="AE4028" s="125" t="n"/>
      <c r="AF4028" s="124">
        <f>MONTH(O4028)</f>
        <v/>
      </c>
      <c r="AG4028" s="124">
        <f>VLOOKUP(IFERROR(MID(AE4028,1,(FIND(",",AE4028,1)-1)),AE4028),Facility_Region_Mapping,2,FALSE)</f>
        <v/>
      </c>
      <c r="AH4028" s="124" t="n"/>
      <c r="AI4028" s="124">
        <f>IF(C4028&lt;&gt;"",IF(M4028="ESM User",getInterfaceName($C4028),"NA"),"")</f>
        <v/>
      </c>
      <c r="AJ4028" s="116">
        <f>IF(Q4028&lt;&gt;"",DATE(YEAR(Q4028), MONTH(Q4028), DAY(Q4028)),"")</f>
        <v/>
      </c>
      <c r="AK4028" s="130">
        <f>IF(Q4028&lt;&gt;0,Q4028-N4028,TODAY()-N4028)</f>
        <v/>
      </c>
      <c r="AL4028" s="112">
        <f>IF(F4028="Re-assigned",0,IF(H4028="Closed",0,IF(H4028="Service Restored",0,IF(H4028="",0,1))))</f>
        <v/>
      </c>
      <c r="AM4028" s="124">
        <f>IF(AL4028=0,"",IF(AK4028&gt;20.99,"Aged","Non-Aged"))</f>
        <v/>
      </c>
      <c r="AN4028" s="112">
        <f>IF(Q4028&lt;&gt;"",MONTH(Q4028),"")</f>
        <v/>
      </c>
      <c r="AO4028" s="112">
        <f>IFERROR(VALUE(V4028),0)</f>
        <v/>
      </c>
    </row>
    <row customFormat="1" customHeight="1" ht="29.25" r="4029" s="112" spans="1:41">
      <c r="A4029" s="127" t="n"/>
      <c r="B4029" s="113" t="n"/>
      <c r="C4029" s="127" t="n"/>
      <c r="D4029" s="127" t="n"/>
      <c r="E4029" s="114">
        <f>IF(F4029 &lt;&gt; "",VLOOKUP(F4029,CategoryLookup,2,FALSE), "")</f>
        <v/>
      </c>
      <c r="F4029" s="126" t="n"/>
      <c r="G4029" s="127" t="n"/>
      <c r="H4029" s="127" t="n"/>
      <c r="I4029" s="127" t="n"/>
      <c r="J4029" s="127" t="n"/>
      <c r="K4029" s="127" t="n"/>
      <c r="L4029" s="127" t="n"/>
      <c r="M4029" s="127" t="n"/>
      <c r="N4029" s="120" t="n"/>
      <c r="O4029" s="120" t="n"/>
      <c r="P4029" s="120" t="n"/>
      <c r="Q4029" s="120" t="n"/>
      <c r="R4029" s="121" t="n"/>
      <c r="S4029" s="121" t="n"/>
      <c r="T4029" s="121" t="n"/>
      <c r="U4029" s="121" t="n"/>
      <c r="V4029" s="117">
        <f>IF(P4029="NA","NA",IF(P4029&lt;&gt;"",TEXT(P4029-N4029,"[h].mm"),""))</f>
        <v/>
      </c>
      <c r="W4029" s="118">
        <f>IF(AND(R4029="",S4029=""),"",R4029+S4029)</f>
        <v/>
      </c>
      <c r="X4029" s="116">
        <f>IF(O4029&lt;&gt;"",DATE(YEAR(O4029), MONTH(O4029), DAY(O4029)),"")</f>
        <v/>
      </c>
      <c r="Y4029" s="122" t="n"/>
      <c r="Z4029" s="123" t="n"/>
      <c r="AA4029" s="117">
        <f>IF(F4029="Re-assigned","NA",IF(W4029="","",IF(W4029&gt;=VLOOKUP(D4029,SLAMatrix,3,FALSE),"Yes",IF(W4029&lt;VLOOKUP(D4029,SLAMatrix,2,FALSE),"No","Internal"))))</f>
        <v/>
      </c>
      <c r="AB4029" s="123" t="n"/>
      <c r="AC4029" s="123" t="n"/>
      <c r="AD4029" s="119" t="n"/>
      <c r="AE4029" s="125" t="n"/>
      <c r="AF4029" s="124">
        <f>MONTH(O4029)</f>
        <v/>
      </c>
      <c r="AG4029" s="124">
        <f>VLOOKUP(IFERROR(MID(AE4029,1,(FIND(",",AE4029,1)-1)),AE4029),Facility_Region_Mapping,2,FALSE)</f>
        <v/>
      </c>
      <c r="AH4029" s="124" t="n"/>
      <c r="AI4029" s="124">
        <f>IF(C4029&lt;&gt;"",IF(M4029="ESM User",getInterfaceName($C4029),"NA"),"")</f>
        <v/>
      </c>
      <c r="AJ4029" s="116">
        <f>IF(Q4029&lt;&gt;"",DATE(YEAR(Q4029), MONTH(Q4029), DAY(Q4029)),"")</f>
        <v/>
      </c>
      <c r="AK4029" s="130">
        <f>IF(Q4029&lt;&gt;0,Q4029-N4029,TODAY()-N4029)</f>
        <v/>
      </c>
      <c r="AL4029" s="112">
        <f>IF(F4029="Re-assigned",0,IF(H4029="Closed",0,IF(H4029="Service Restored",0,IF(H4029="",0,1))))</f>
        <v/>
      </c>
      <c r="AM4029" s="124">
        <f>IF(AL4029=0,"",IF(AK4029&gt;20.99,"Aged","Non-Aged"))</f>
        <v/>
      </c>
      <c r="AN4029" s="112">
        <f>IF(Q4029&lt;&gt;"",MONTH(Q4029),"")</f>
        <v/>
      </c>
      <c r="AO4029" s="112">
        <f>IFERROR(VALUE(V4029),0)</f>
        <v/>
      </c>
    </row>
    <row customFormat="1" customHeight="1" ht="29.25" r="4030" s="112" spans="1:41">
      <c r="A4030" s="127" t="n"/>
      <c r="B4030" s="113" t="n"/>
      <c r="C4030" s="127" t="n"/>
      <c r="D4030" s="127" t="n"/>
      <c r="E4030" s="114">
        <f>IF(F4030 &lt;&gt; "",VLOOKUP(F4030,CategoryLookup,2,FALSE), "")</f>
        <v/>
      </c>
      <c r="F4030" s="126" t="n"/>
      <c r="G4030" s="127" t="n"/>
      <c r="H4030" s="127" t="n"/>
      <c r="I4030" s="127" t="n"/>
      <c r="J4030" s="127" t="n"/>
      <c r="K4030" s="127" t="n"/>
      <c r="L4030" s="127" t="n"/>
      <c r="M4030" s="127" t="n"/>
      <c r="N4030" s="120" t="n"/>
      <c r="O4030" s="120" t="n"/>
      <c r="P4030" s="120" t="n"/>
      <c r="Q4030" s="120" t="n"/>
      <c r="R4030" s="121" t="n"/>
      <c r="S4030" s="121" t="n"/>
      <c r="T4030" s="121" t="n"/>
      <c r="U4030" s="121" t="n"/>
      <c r="V4030" s="117">
        <f>IF(P4030="NA","NA",IF(P4030&lt;&gt;"",TEXT(P4030-N4030,"[h].mm"),""))</f>
        <v/>
      </c>
      <c r="W4030" s="118">
        <f>IF(AND(R4030="",S4030=""),"",R4030+S4030)</f>
        <v/>
      </c>
      <c r="X4030" s="116">
        <f>IF(O4030&lt;&gt;"",DATE(YEAR(O4030), MONTH(O4030), DAY(O4030)),"")</f>
        <v/>
      </c>
      <c r="Y4030" s="122" t="n"/>
      <c r="Z4030" s="123" t="n"/>
      <c r="AA4030" s="117">
        <f>IF(F4030="Re-assigned","NA",IF(W4030="","",IF(W4030&gt;=VLOOKUP(D4030,SLAMatrix,3,FALSE),"Yes",IF(W4030&lt;VLOOKUP(D4030,SLAMatrix,2,FALSE),"No","Internal"))))</f>
        <v/>
      </c>
      <c r="AB4030" s="123" t="n"/>
      <c r="AC4030" s="123" t="n"/>
      <c r="AD4030" s="119" t="n"/>
      <c r="AE4030" s="125" t="n"/>
      <c r="AF4030" s="124">
        <f>MONTH(O4030)</f>
        <v/>
      </c>
      <c r="AG4030" s="124">
        <f>VLOOKUP(IFERROR(MID(AE4030,1,(FIND(",",AE4030,1)-1)),AE4030),Facility_Region_Mapping,2,FALSE)</f>
        <v/>
      </c>
      <c r="AH4030" s="124" t="n"/>
      <c r="AI4030" s="124">
        <f>IF(C4030&lt;&gt;"",IF(M4030="ESM User",getInterfaceName($C4030),"NA"),"")</f>
        <v/>
      </c>
      <c r="AJ4030" s="116">
        <f>IF(Q4030&lt;&gt;"",DATE(YEAR(Q4030), MONTH(Q4030), DAY(Q4030)),"")</f>
        <v/>
      </c>
      <c r="AK4030" s="130">
        <f>IF(Q4030&lt;&gt;0,Q4030-N4030,TODAY()-N4030)</f>
        <v/>
      </c>
      <c r="AL4030" s="112">
        <f>IF(F4030="Re-assigned",0,IF(H4030="Closed",0,IF(H4030="Service Restored",0,IF(H4030="",0,1))))</f>
        <v/>
      </c>
      <c r="AM4030" s="124">
        <f>IF(AL4030=0,"",IF(AK4030&gt;20.99,"Aged","Non-Aged"))</f>
        <v/>
      </c>
      <c r="AN4030" s="112">
        <f>IF(Q4030&lt;&gt;"",MONTH(Q4030),"")</f>
        <v/>
      </c>
      <c r="AO4030" s="112">
        <f>IFERROR(VALUE(V4030),0)</f>
        <v/>
      </c>
    </row>
    <row customFormat="1" customHeight="1" ht="29.25" r="4031" s="112" spans="1:41">
      <c r="A4031" s="127" t="n"/>
      <c r="B4031" s="113" t="n"/>
      <c r="C4031" s="127" t="n"/>
      <c r="D4031" s="127" t="n"/>
      <c r="E4031" s="114">
        <f>IF(F4031 &lt;&gt; "",VLOOKUP(F4031,CategoryLookup,2,FALSE), "")</f>
        <v/>
      </c>
      <c r="F4031" s="126" t="n"/>
      <c r="G4031" s="127" t="n"/>
      <c r="H4031" s="127" t="n"/>
      <c r="I4031" s="127" t="n"/>
      <c r="J4031" s="127" t="n"/>
      <c r="K4031" s="127" t="n"/>
      <c r="L4031" s="127" t="n"/>
      <c r="M4031" s="127" t="n"/>
      <c r="N4031" s="120" t="n"/>
      <c r="O4031" s="120" t="n"/>
      <c r="P4031" s="120" t="n"/>
      <c r="Q4031" s="120" t="n"/>
      <c r="R4031" s="121" t="n"/>
      <c r="S4031" s="121" t="n"/>
      <c r="T4031" s="121" t="n"/>
      <c r="U4031" s="121" t="n"/>
      <c r="V4031" s="117">
        <f>IF(P4031="NA","NA",IF(P4031&lt;&gt;"",TEXT(P4031-N4031,"[h].mm"),""))</f>
        <v/>
      </c>
      <c r="W4031" s="118">
        <f>IF(AND(R4031="",S4031=""),"",R4031+S4031)</f>
        <v/>
      </c>
      <c r="X4031" s="116">
        <f>IF(O4031&lt;&gt;"",DATE(YEAR(O4031), MONTH(O4031), DAY(O4031)),"")</f>
        <v/>
      </c>
      <c r="Y4031" s="122" t="n"/>
      <c r="Z4031" s="123" t="n"/>
      <c r="AA4031" s="117">
        <f>IF(F4031="Re-assigned","NA",IF(W4031="","",IF(W4031&gt;=VLOOKUP(D4031,SLAMatrix,3,FALSE),"Yes",IF(W4031&lt;VLOOKUP(D4031,SLAMatrix,2,FALSE),"No","Internal"))))</f>
        <v/>
      </c>
      <c r="AB4031" s="123" t="n"/>
      <c r="AC4031" s="123" t="n"/>
      <c r="AD4031" s="119" t="n"/>
      <c r="AE4031" s="125" t="n"/>
      <c r="AF4031" s="124">
        <f>MONTH(O4031)</f>
        <v/>
      </c>
      <c r="AG4031" s="124">
        <f>VLOOKUP(IFERROR(MID(AE4031,1,(FIND(",",AE4031,1)-1)),AE4031),Facility_Region_Mapping,2,FALSE)</f>
        <v/>
      </c>
      <c r="AH4031" s="124" t="n"/>
      <c r="AI4031" s="124">
        <f>IF(C4031&lt;&gt;"",IF(M4031="ESM User",getInterfaceName($C4031),"NA"),"")</f>
        <v/>
      </c>
      <c r="AJ4031" s="116">
        <f>IF(Q4031&lt;&gt;"",DATE(YEAR(Q4031), MONTH(Q4031), DAY(Q4031)),"")</f>
        <v/>
      </c>
      <c r="AK4031" s="130">
        <f>IF(Q4031&lt;&gt;0,Q4031-N4031,TODAY()-N4031)</f>
        <v/>
      </c>
      <c r="AL4031" s="112">
        <f>IF(F4031="Re-assigned",0,IF(H4031="Closed",0,IF(H4031="Service Restored",0,IF(H4031="",0,1))))</f>
        <v/>
      </c>
      <c r="AM4031" s="124">
        <f>IF(AL4031=0,"",IF(AK4031&gt;20.99,"Aged","Non-Aged"))</f>
        <v/>
      </c>
      <c r="AN4031" s="112">
        <f>IF(Q4031&lt;&gt;"",MONTH(Q4031),"")</f>
        <v/>
      </c>
      <c r="AO4031" s="112">
        <f>IFERROR(VALUE(V4031),0)</f>
        <v/>
      </c>
    </row>
    <row customFormat="1" customHeight="1" ht="29.25" r="4032" s="112" spans="1:41">
      <c r="A4032" s="127" t="n"/>
      <c r="B4032" s="113" t="n"/>
      <c r="C4032" s="127" t="n"/>
      <c r="D4032" s="127" t="n"/>
      <c r="E4032" s="114">
        <f>IF(F4032 &lt;&gt; "",VLOOKUP(F4032,CategoryLookup,2,FALSE), "")</f>
        <v/>
      </c>
      <c r="F4032" s="126" t="n"/>
      <c r="G4032" s="127" t="n"/>
      <c r="H4032" s="127" t="n"/>
      <c r="I4032" s="127" t="n"/>
      <c r="J4032" s="127" t="n"/>
      <c r="K4032" s="127" t="n"/>
      <c r="L4032" s="127" t="n"/>
      <c r="M4032" s="127" t="n"/>
      <c r="N4032" s="120" t="n"/>
      <c r="O4032" s="120" t="n"/>
      <c r="P4032" s="120" t="n"/>
      <c r="Q4032" s="120" t="n"/>
      <c r="R4032" s="121" t="n"/>
      <c r="S4032" s="121" t="n"/>
      <c r="T4032" s="121" t="n"/>
      <c r="U4032" s="121" t="n"/>
      <c r="V4032" s="117">
        <f>IF(P4032="NA","NA",IF(P4032&lt;&gt;"",TEXT(P4032-N4032,"[h].mm"),""))</f>
        <v/>
      </c>
      <c r="W4032" s="118">
        <f>IF(AND(R4032="",S4032=""),"",R4032+S4032)</f>
        <v/>
      </c>
      <c r="X4032" s="116">
        <f>IF(O4032&lt;&gt;"",DATE(YEAR(O4032), MONTH(O4032), DAY(O4032)),"")</f>
        <v/>
      </c>
      <c r="Y4032" s="122" t="n"/>
      <c r="Z4032" s="123" t="n"/>
      <c r="AA4032" s="117">
        <f>IF(F4032="Re-assigned","NA",IF(W4032="","",IF(W4032&gt;=VLOOKUP(D4032,SLAMatrix,3,FALSE),"Yes",IF(W4032&lt;VLOOKUP(D4032,SLAMatrix,2,FALSE),"No","Internal"))))</f>
        <v/>
      </c>
      <c r="AB4032" s="123" t="n"/>
      <c r="AC4032" s="123" t="n"/>
      <c r="AD4032" s="119" t="n"/>
      <c r="AE4032" s="125" t="n"/>
      <c r="AF4032" s="124">
        <f>MONTH(O4032)</f>
        <v/>
      </c>
      <c r="AG4032" s="124">
        <f>VLOOKUP(IFERROR(MID(AE4032,1,(FIND(",",AE4032,1)-1)),AE4032),Facility_Region_Mapping,2,FALSE)</f>
        <v/>
      </c>
      <c r="AH4032" s="124" t="n"/>
      <c r="AI4032" s="124">
        <f>IF(C4032&lt;&gt;"",IF(M4032="ESM User",getInterfaceName($C4032),"NA"),"")</f>
        <v/>
      </c>
      <c r="AJ4032" s="116">
        <f>IF(Q4032&lt;&gt;"",DATE(YEAR(Q4032), MONTH(Q4032), DAY(Q4032)),"")</f>
        <v/>
      </c>
      <c r="AK4032" s="130">
        <f>IF(Q4032&lt;&gt;0,Q4032-N4032,TODAY()-N4032)</f>
        <v/>
      </c>
      <c r="AL4032" s="112">
        <f>IF(F4032="Re-assigned",0,IF(H4032="Closed",0,IF(H4032="Service Restored",0,IF(H4032="",0,1))))</f>
        <v/>
      </c>
      <c r="AM4032" s="124">
        <f>IF(AL4032=0,"",IF(AK4032&gt;20.99,"Aged","Non-Aged"))</f>
        <v/>
      </c>
      <c r="AN4032" s="112">
        <f>IF(Q4032&lt;&gt;"",MONTH(Q4032),"")</f>
        <v/>
      </c>
      <c r="AO4032" s="112">
        <f>IFERROR(VALUE(V4032),0)</f>
        <v/>
      </c>
    </row>
    <row customFormat="1" customHeight="1" ht="29.25" r="4033" s="112" spans="1:41">
      <c r="A4033" s="127" t="n"/>
      <c r="B4033" s="113" t="n"/>
      <c r="C4033" s="127" t="n"/>
      <c r="D4033" s="127" t="n"/>
      <c r="E4033" s="114">
        <f>IF(F4033 &lt;&gt; "",VLOOKUP(F4033,CategoryLookup,2,FALSE), "")</f>
        <v/>
      </c>
      <c r="F4033" s="126" t="n"/>
      <c r="G4033" s="127" t="n"/>
      <c r="H4033" s="127" t="n"/>
      <c r="I4033" s="127" t="n"/>
      <c r="J4033" s="127" t="n"/>
      <c r="K4033" s="127" t="n"/>
      <c r="L4033" s="127" t="n"/>
      <c r="M4033" s="127" t="n"/>
      <c r="N4033" s="120" t="n"/>
      <c r="O4033" s="120" t="n"/>
      <c r="P4033" s="120" t="n"/>
      <c r="Q4033" s="120" t="n"/>
      <c r="R4033" s="121" t="n"/>
      <c r="S4033" s="121" t="n"/>
      <c r="T4033" s="121" t="n"/>
      <c r="U4033" s="121" t="n"/>
      <c r="V4033" s="117">
        <f>IF(P4033="NA","NA",IF(P4033&lt;&gt;"",TEXT(P4033-N4033,"[h].mm"),""))</f>
        <v/>
      </c>
      <c r="W4033" s="118">
        <f>IF(AND(R4033="",S4033=""),"",R4033+S4033)</f>
        <v/>
      </c>
      <c r="X4033" s="116">
        <f>IF(O4033&lt;&gt;"",DATE(YEAR(O4033), MONTH(O4033), DAY(O4033)),"")</f>
        <v/>
      </c>
      <c r="Y4033" s="122" t="n"/>
      <c r="Z4033" s="123" t="n"/>
      <c r="AA4033" s="117">
        <f>IF(F4033="Re-assigned","NA",IF(W4033="","",IF(W4033&gt;=VLOOKUP(D4033,SLAMatrix,3,FALSE),"Yes",IF(W4033&lt;VLOOKUP(D4033,SLAMatrix,2,FALSE),"No","Internal"))))</f>
        <v/>
      </c>
      <c r="AB4033" s="123" t="n"/>
      <c r="AC4033" s="123" t="n"/>
      <c r="AD4033" s="119" t="n"/>
      <c r="AE4033" s="125" t="n"/>
      <c r="AF4033" s="124">
        <f>MONTH(O4033)</f>
        <v/>
      </c>
      <c r="AG4033" s="124">
        <f>VLOOKUP(IFERROR(MID(AE4033,1,(FIND(",",AE4033,1)-1)),AE4033),Facility_Region_Mapping,2,FALSE)</f>
        <v/>
      </c>
      <c r="AH4033" s="124" t="n"/>
      <c r="AI4033" s="124">
        <f>IF(C4033&lt;&gt;"",IF(M4033="ESM User",getInterfaceName($C4033),"NA"),"")</f>
        <v/>
      </c>
      <c r="AJ4033" s="116">
        <f>IF(Q4033&lt;&gt;"",DATE(YEAR(Q4033), MONTH(Q4033), DAY(Q4033)),"")</f>
        <v/>
      </c>
      <c r="AK4033" s="130">
        <f>IF(Q4033&lt;&gt;0,Q4033-N4033,TODAY()-N4033)</f>
        <v/>
      </c>
      <c r="AL4033" s="112">
        <f>IF(F4033="Re-assigned",0,IF(H4033="Closed",0,IF(H4033="Service Restored",0,IF(H4033="",0,1))))</f>
        <v/>
      </c>
      <c r="AM4033" s="124">
        <f>IF(AL4033=0,"",IF(AK4033&gt;20.99,"Aged","Non-Aged"))</f>
        <v/>
      </c>
      <c r="AN4033" s="112">
        <f>IF(Q4033&lt;&gt;"",MONTH(Q4033),"")</f>
        <v/>
      </c>
      <c r="AO4033" s="112">
        <f>IFERROR(VALUE(V4033),0)</f>
        <v/>
      </c>
    </row>
    <row customFormat="1" customHeight="1" ht="29.25" r="4034" s="112" spans="1:41">
      <c r="A4034" s="127" t="n"/>
      <c r="B4034" s="113" t="n"/>
      <c r="C4034" s="127" t="n"/>
      <c r="D4034" s="127" t="n"/>
      <c r="E4034" s="114">
        <f>IF(F4034 &lt;&gt; "",VLOOKUP(F4034,CategoryLookup,2,FALSE), "")</f>
        <v/>
      </c>
      <c r="F4034" s="126" t="n"/>
      <c r="G4034" s="127" t="n"/>
      <c r="H4034" s="127" t="n"/>
      <c r="I4034" s="127" t="n"/>
      <c r="J4034" s="127" t="n"/>
      <c r="K4034" s="127" t="n"/>
      <c r="L4034" s="127" t="n"/>
      <c r="M4034" s="127" t="n"/>
      <c r="N4034" s="120" t="n"/>
      <c r="O4034" s="120" t="n"/>
      <c r="P4034" s="120" t="n"/>
      <c r="Q4034" s="120" t="n"/>
      <c r="R4034" s="121" t="n"/>
      <c r="S4034" s="121" t="n"/>
      <c r="T4034" s="121" t="n"/>
      <c r="U4034" s="121" t="n"/>
      <c r="V4034" s="117">
        <f>IF(P4034="NA","NA",IF(P4034&lt;&gt;"",TEXT(P4034-N4034,"[h].mm"),""))</f>
        <v/>
      </c>
      <c r="W4034" s="118">
        <f>IF(AND(R4034="",S4034=""),"",R4034+S4034)</f>
        <v/>
      </c>
      <c r="X4034" s="116">
        <f>IF(O4034&lt;&gt;"",DATE(YEAR(O4034), MONTH(O4034), DAY(O4034)),"")</f>
        <v/>
      </c>
      <c r="Y4034" s="122" t="n"/>
      <c r="Z4034" s="123" t="n"/>
      <c r="AA4034" s="117">
        <f>IF(F4034="Re-assigned","NA",IF(W4034="","",IF(W4034&gt;=VLOOKUP(D4034,SLAMatrix,3,FALSE),"Yes",IF(W4034&lt;VLOOKUP(D4034,SLAMatrix,2,FALSE),"No","Internal"))))</f>
        <v/>
      </c>
      <c r="AB4034" s="123" t="n"/>
      <c r="AC4034" s="123" t="n"/>
      <c r="AD4034" s="119" t="n"/>
      <c r="AE4034" s="125" t="n"/>
      <c r="AF4034" s="124">
        <f>MONTH(O4034)</f>
        <v/>
      </c>
      <c r="AG4034" s="124">
        <f>VLOOKUP(IFERROR(MID(AE4034,1,(FIND(",",AE4034,1)-1)),AE4034),Facility_Region_Mapping,2,FALSE)</f>
        <v/>
      </c>
      <c r="AH4034" s="124" t="n"/>
      <c r="AI4034" s="124">
        <f>IF(C4034&lt;&gt;"",IF(M4034="ESM User",getInterfaceName($C4034),"NA"),"")</f>
        <v/>
      </c>
      <c r="AJ4034" s="116">
        <f>IF(Q4034&lt;&gt;"",DATE(YEAR(Q4034), MONTH(Q4034), DAY(Q4034)),"")</f>
        <v/>
      </c>
      <c r="AK4034" s="130">
        <f>IF(Q4034&lt;&gt;0,Q4034-N4034,TODAY()-N4034)</f>
        <v/>
      </c>
      <c r="AL4034" s="112">
        <f>IF(F4034="Re-assigned",0,IF(H4034="Closed",0,IF(H4034="Service Restored",0,IF(H4034="",0,1))))</f>
        <v/>
      </c>
      <c r="AM4034" s="124">
        <f>IF(AL4034=0,"",IF(AK4034&gt;20.99,"Aged","Non-Aged"))</f>
        <v/>
      </c>
      <c r="AN4034" s="112">
        <f>IF(Q4034&lt;&gt;"",MONTH(Q4034),"")</f>
        <v/>
      </c>
      <c r="AO4034" s="112">
        <f>IFERROR(VALUE(V4034),0)</f>
        <v/>
      </c>
    </row>
    <row customFormat="1" customHeight="1" ht="29.25" r="4035" s="112" spans="1:41">
      <c r="A4035" s="127" t="n"/>
      <c r="B4035" s="113" t="n"/>
      <c r="C4035" s="127" t="n"/>
      <c r="D4035" s="127" t="n"/>
      <c r="E4035" s="114">
        <f>IF(F4035 &lt;&gt; "",VLOOKUP(F4035,CategoryLookup,2,FALSE), "")</f>
        <v/>
      </c>
      <c r="F4035" s="126" t="n"/>
      <c r="G4035" s="127" t="n"/>
      <c r="H4035" s="127" t="n"/>
      <c r="I4035" s="127" t="n"/>
      <c r="J4035" s="127" t="n"/>
      <c r="K4035" s="127" t="n"/>
      <c r="L4035" s="127" t="n"/>
      <c r="M4035" s="127" t="n"/>
      <c r="N4035" s="120" t="n"/>
      <c r="O4035" s="120" t="n"/>
      <c r="P4035" s="120" t="n"/>
      <c r="Q4035" s="120" t="n"/>
      <c r="R4035" s="121" t="n"/>
      <c r="S4035" s="121" t="n"/>
      <c r="T4035" s="121" t="n"/>
      <c r="U4035" s="121" t="n"/>
      <c r="V4035" s="117">
        <f>IF(P4035="NA","NA",IF(P4035&lt;&gt;"",TEXT(P4035-N4035,"[h].mm"),""))</f>
        <v/>
      </c>
      <c r="W4035" s="118">
        <f>IF(AND(R4035="",S4035=""),"",R4035+S4035)</f>
        <v/>
      </c>
      <c r="X4035" s="116">
        <f>IF(O4035&lt;&gt;"",DATE(YEAR(O4035), MONTH(O4035), DAY(O4035)),"")</f>
        <v/>
      </c>
      <c r="Y4035" s="122" t="n"/>
      <c r="Z4035" s="123" t="n"/>
      <c r="AA4035" s="117">
        <f>IF(F4035="Re-assigned","NA",IF(W4035="","",IF(W4035&gt;=VLOOKUP(D4035,SLAMatrix,3,FALSE),"Yes",IF(W4035&lt;VLOOKUP(D4035,SLAMatrix,2,FALSE),"No","Internal"))))</f>
        <v/>
      </c>
      <c r="AB4035" s="123" t="n"/>
      <c r="AC4035" s="123" t="n"/>
      <c r="AD4035" s="119" t="n"/>
      <c r="AE4035" s="125" t="n"/>
      <c r="AF4035" s="124">
        <f>MONTH(O4035)</f>
        <v/>
      </c>
      <c r="AG4035" s="124">
        <f>VLOOKUP(IFERROR(MID(AE4035,1,(FIND(",",AE4035,1)-1)),AE4035),Facility_Region_Mapping,2,FALSE)</f>
        <v/>
      </c>
      <c r="AH4035" s="124" t="n"/>
      <c r="AI4035" s="124">
        <f>IF(C4035&lt;&gt;"",IF(M4035="ESM User",getInterfaceName($C4035),"NA"),"")</f>
        <v/>
      </c>
      <c r="AJ4035" s="116">
        <f>IF(Q4035&lt;&gt;"",DATE(YEAR(Q4035), MONTH(Q4035), DAY(Q4035)),"")</f>
        <v/>
      </c>
      <c r="AK4035" s="130">
        <f>IF(Q4035&lt;&gt;0,Q4035-N4035,TODAY()-N4035)</f>
        <v/>
      </c>
      <c r="AL4035" s="112">
        <f>IF(F4035="Re-assigned",0,IF(H4035="Closed",0,IF(H4035="Service Restored",0,IF(H4035="",0,1))))</f>
        <v/>
      </c>
      <c r="AM4035" s="124">
        <f>IF(AL4035=0,"",IF(AK4035&gt;20.99,"Aged","Non-Aged"))</f>
        <v/>
      </c>
      <c r="AN4035" s="112">
        <f>IF(Q4035&lt;&gt;"",MONTH(Q4035),"")</f>
        <v/>
      </c>
      <c r="AO4035" s="112">
        <f>IFERROR(VALUE(V4035),0)</f>
        <v/>
      </c>
    </row>
    <row customFormat="1" customHeight="1" ht="29.25" r="4036" s="112" spans="1:41">
      <c r="A4036" s="127" t="n"/>
      <c r="B4036" s="113" t="n"/>
      <c r="C4036" s="127" t="n"/>
      <c r="D4036" s="127" t="n"/>
      <c r="E4036" s="114">
        <f>IF(F4036 &lt;&gt; "",VLOOKUP(F4036,CategoryLookup,2,FALSE), "")</f>
        <v/>
      </c>
      <c r="F4036" s="126" t="n"/>
      <c r="G4036" s="127" t="n"/>
      <c r="H4036" s="127" t="n"/>
      <c r="I4036" s="127" t="n"/>
      <c r="J4036" s="127" t="n"/>
      <c r="K4036" s="127" t="n"/>
      <c r="L4036" s="127" t="n"/>
      <c r="M4036" s="127" t="n"/>
      <c r="N4036" s="120" t="n"/>
      <c r="O4036" s="120" t="n"/>
      <c r="P4036" s="120" t="n"/>
      <c r="Q4036" s="120" t="n"/>
      <c r="R4036" s="121" t="n"/>
      <c r="S4036" s="121" t="n"/>
      <c r="T4036" s="121" t="n"/>
      <c r="U4036" s="121" t="n"/>
      <c r="V4036" s="117">
        <f>IF(P4036="NA","NA",IF(P4036&lt;&gt;"",TEXT(P4036-N4036,"[h].mm"),""))</f>
        <v/>
      </c>
      <c r="W4036" s="118">
        <f>IF(AND(R4036="",S4036=""),"",R4036+S4036)</f>
        <v/>
      </c>
      <c r="X4036" s="116">
        <f>IF(O4036&lt;&gt;"",DATE(YEAR(O4036), MONTH(O4036), DAY(O4036)),"")</f>
        <v/>
      </c>
      <c r="Y4036" s="122" t="n"/>
      <c r="Z4036" s="123" t="n"/>
      <c r="AA4036" s="117">
        <f>IF(F4036="Re-assigned","NA",IF(W4036="","",IF(W4036&gt;=VLOOKUP(D4036,SLAMatrix,3,FALSE),"Yes",IF(W4036&lt;VLOOKUP(D4036,SLAMatrix,2,FALSE),"No","Internal"))))</f>
        <v/>
      </c>
      <c r="AB4036" s="123" t="n"/>
      <c r="AC4036" s="123" t="n"/>
      <c r="AD4036" s="119" t="n"/>
      <c r="AE4036" s="125" t="n"/>
      <c r="AF4036" s="124">
        <f>MONTH(O4036)</f>
        <v/>
      </c>
      <c r="AG4036" s="124">
        <f>VLOOKUP(IFERROR(MID(AE4036,1,(FIND(",",AE4036,1)-1)),AE4036),Facility_Region_Mapping,2,FALSE)</f>
        <v/>
      </c>
      <c r="AH4036" s="124" t="n"/>
      <c r="AI4036" s="124">
        <f>IF(C4036&lt;&gt;"",IF(M4036="ESM User",getInterfaceName($C4036),"NA"),"")</f>
        <v/>
      </c>
      <c r="AJ4036" s="116">
        <f>IF(Q4036&lt;&gt;"",DATE(YEAR(Q4036), MONTH(Q4036), DAY(Q4036)),"")</f>
        <v/>
      </c>
      <c r="AK4036" s="130">
        <f>IF(Q4036&lt;&gt;0,Q4036-N4036,TODAY()-N4036)</f>
        <v/>
      </c>
      <c r="AL4036" s="112">
        <f>IF(F4036="Re-assigned",0,IF(H4036="Closed",0,IF(H4036="Service Restored",0,IF(H4036="",0,1))))</f>
        <v/>
      </c>
      <c r="AM4036" s="124">
        <f>IF(AL4036=0,"",IF(AK4036&gt;20.99,"Aged","Non-Aged"))</f>
        <v/>
      </c>
      <c r="AN4036" s="112">
        <f>IF(Q4036&lt;&gt;"",MONTH(Q4036),"")</f>
        <v/>
      </c>
      <c r="AO4036" s="112">
        <f>IFERROR(VALUE(V4036),0)</f>
        <v/>
      </c>
    </row>
    <row customFormat="1" customHeight="1" ht="29.25" r="4037" s="112" spans="1:41">
      <c r="A4037" s="127" t="n"/>
      <c r="B4037" s="113" t="n"/>
      <c r="C4037" s="127" t="n"/>
      <c r="D4037" s="127" t="n"/>
      <c r="E4037" s="114">
        <f>IF(F4037 &lt;&gt; "",VLOOKUP(F4037,CategoryLookup,2,FALSE), "")</f>
        <v/>
      </c>
      <c r="F4037" s="126" t="n"/>
      <c r="G4037" s="127" t="n"/>
      <c r="H4037" s="127" t="n"/>
      <c r="I4037" s="127" t="n"/>
      <c r="J4037" s="127" t="n"/>
      <c r="K4037" s="127" t="n"/>
      <c r="L4037" s="127" t="n"/>
      <c r="M4037" s="127" t="n"/>
      <c r="N4037" s="120" t="n"/>
      <c r="O4037" s="120" t="n"/>
      <c r="P4037" s="120" t="n"/>
      <c r="Q4037" s="120" t="n"/>
      <c r="R4037" s="121" t="n"/>
      <c r="S4037" s="121" t="n"/>
      <c r="T4037" s="121" t="n"/>
      <c r="U4037" s="121" t="n"/>
      <c r="V4037" s="117">
        <f>IF(P4037="NA","NA",IF(P4037&lt;&gt;"",TEXT(P4037-N4037,"[h].mm"),""))</f>
        <v/>
      </c>
      <c r="W4037" s="118">
        <f>IF(AND(R4037="",S4037=""),"",R4037+S4037)</f>
        <v/>
      </c>
      <c r="X4037" s="116">
        <f>IF(O4037&lt;&gt;"",DATE(YEAR(O4037), MONTH(O4037), DAY(O4037)),"")</f>
        <v/>
      </c>
      <c r="Y4037" s="122" t="n"/>
      <c r="Z4037" s="123" t="n"/>
      <c r="AA4037" s="117">
        <f>IF(F4037="Re-assigned","NA",IF(W4037="","",IF(W4037&gt;=VLOOKUP(D4037,SLAMatrix,3,FALSE),"Yes",IF(W4037&lt;VLOOKUP(D4037,SLAMatrix,2,FALSE),"No","Internal"))))</f>
        <v/>
      </c>
      <c r="AB4037" s="123" t="n"/>
      <c r="AC4037" s="123" t="n"/>
      <c r="AD4037" s="119" t="n"/>
      <c r="AE4037" s="125" t="n"/>
      <c r="AF4037" s="124">
        <f>MONTH(O4037)</f>
        <v/>
      </c>
      <c r="AG4037" s="124">
        <f>VLOOKUP(IFERROR(MID(AE4037,1,(FIND(",",AE4037,1)-1)),AE4037),Facility_Region_Mapping,2,FALSE)</f>
        <v/>
      </c>
      <c r="AH4037" s="124" t="n"/>
      <c r="AI4037" s="124">
        <f>IF(C4037&lt;&gt;"",IF(M4037="ESM User",getInterfaceName($C4037),"NA"),"")</f>
        <v/>
      </c>
      <c r="AJ4037" s="116">
        <f>IF(Q4037&lt;&gt;"",DATE(YEAR(Q4037), MONTH(Q4037), DAY(Q4037)),"")</f>
        <v/>
      </c>
      <c r="AK4037" s="130">
        <f>IF(Q4037&lt;&gt;0,Q4037-N4037,TODAY()-N4037)</f>
        <v/>
      </c>
      <c r="AL4037" s="112">
        <f>IF(F4037="Re-assigned",0,IF(H4037="Closed",0,IF(H4037="Service Restored",0,IF(H4037="",0,1))))</f>
        <v/>
      </c>
      <c r="AM4037" s="124">
        <f>IF(AL4037=0,"",IF(AK4037&gt;20.99,"Aged","Non-Aged"))</f>
        <v/>
      </c>
      <c r="AN4037" s="112">
        <f>IF(Q4037&lt;&gt;"",MONTH(Q4037),"")</f>
        <v/>
      </c>
      <c r="AO4037" s="112">
        <f>IFERROR(VALUE(V4037),0)</f>
        <v/>
      </c>
    </row>
    <row customFormat="1" customHeight="1" ht="29.25" r="4038" s="112" spans="1:41">
      <c r="A4038" s="127" t="n"/>
      <c r="B4038" s="113" t="n"/>
      <c r="C4038" s="127" t="n"/>
      <c r="D4038" s="127" t="n"/>
      <c r="E4038" s="114">
        <f>IF(F4038 &lt;&gt; "",VLOOKUP(F4038,CategoryLookup,2,FALSE), "")</f>
        <v/>
      </c>
      <c r="F4038" s="126" t="n"/>
      <c r="G4038" s="127" t="n"/>
      <c r="H4038" s="127" t="n"/>
      <c r="I4038" s="127" t="n"/>
      <c r="J4038" s="127" t="n"/>
      <c r="K4038" s="127" t="n"/>
      <c r="L4038" s="127" t="n"/>
      <c r="M4038" s="127" t="n"/>
      <c r="N4038" s="120" t="n"/>
      <c r="O4038" s="120" t="n"/>
      <c r="P4038" s="120" t="n"/>
      <c r="Q4038" s="120" t="n"/>
      <c r="R4038" s="121" t="n"/>
      <c r="S4038" s="121" t="n"/>
      <c r="T4038" s="121" t="n"/>
      <c r="U4038" s="121" t="n"/>
      <c r="V4038" s="117">
        <f>IF(P4038="NA","NA",IF(P4038&lt;&gt;"",TEXT(P4038-N4038,"[h].mm"),""))</f>
        <v/>
      </c>
      <c r="W4038" s="118">
        <f>IF(AND(R4038="",S4038=""),"",R4038+S4038)</f>
        <v/>
      </c>
      <c r="X4038" s="116">
        <f>IF(O4038&lt;&gt;"",DATE(YEAR(O4038), MONTH(O4038), DAY(O4038)),"")</f>
        <v/>
      </c>
      <c r="Y4038" s="122" t="n"/>
      <c r="Z4038" s="123" t="n"/>
      <c r="AA4038" s="117">
        <f>IF(F4038="Re-assigned","NA",IF(W4038="","",IF(W4038&gt;=VLOOKUP(D4038,SLAMatrix,3,FALSE),"Yes",IF(W4038&lt;VLOOKUP(D4038,SLAMatrix,2,FALSE),"No","Internal"))))</f>
        <v/>
      </c>
      <c r="AB4038" s="123" t="n"/>
      <c r="AC4038" s="123" t="n"/>
      <c r="AD4038" s="119" t="n"/>
      <c r="AE4038" s="125" t="n"/>
      <c r="AF4038" s="124">
        <f>MONTH(O4038)</f>
        <v/>
      </c>
      <c r="AG4038" s="124">
        <f>VLOOKUP(IFERROR(MID(AE4038,1,(FIND(",",AE4038,1)-1)),AE4038),Facility_Region_Mapping,2,FALSE)</f>
        <v/>
      </c>
      <c r="AH4038" s="124" t="n"/>
      <c r="AI4038" s="124">
        <f>IF(C4038&lt;&gt;"",IF(M4038="ESM User",getInterfaceName($C4038),"NA"),"")</f>
        <v/>
      </c>
      <c r="AJ4038" s="116">
        <f>IF(Q4038&lt;&gt;"",DATE(YEAR(Q4038), MONTH(Q4038), DAY(Q4038)),"")</f>
        <v/>
      </c>
      <c r="AK4038" s="130">
        <f>IF(Q4038&lt;&gt;0,Q4038-N4038,TODAY()-N4038)</f>
        <v/>
      </c>
      <c r="AL4038" s="112">
        <f>IF(F4038="Re-assigned",0,IF(H4038="Closed",0,IF(H4038="Service Restored",0,IF(H4038="",0,1))))</f>
        <v/>
      </c>
      <c r="AM4038" s="124">
        <f>IF(AL4038=0,"",IF(AK4038&gt;20.99,"Aged","Non-Aged"))</f>
        <v/>
      </c>
      <c r="AN4038" s="112">
        <f>IF(Q4038&lt;&gt;"",MONTH(Q4038),"")</f>
        <v/>
      </c>
      <c r="AO4038" s="112">
        <f>IFERROR(VALUE(V4038),0)</f>
        <v/>
      </c>
    </row>
    <row customFormat="1" customHeight="1" ht="29.25" r="4039" s="112" spans="1:41">
      <c r="A4039" s="127" t="n"/>
      <c r="B4039" s="113" t="n"/>
      <c r="C4039" s="127" t="n"/>
      <c r="D4039" s="127" t="n"/>
      <c r="E4039" s="114">
        <f>IF(F4039 &lt;&gt; "",VLOOKUP(F4039,CategoryLookup,2,FALSE), "")</f>
        <v/>
      </c>
      <c r="F4039" s="126" t="n"/>
      <c r="G4039" s="127" t="n"/>
      <c r="H4039" s="127" t="n"/>
      <c r="I4039" s="127" t="n"/>
      <c r="J4039" s="127" t="n"/>
      <c r="K4039" s="127" t="n"/>
      <c r="L4039" s="127" t="n"/>
      <c r="M4039" s="127" t="n"/>
      <c r="N4039" s="120" t="n"/>
      <c r="O4039" s="120" t="n"/>
      <c r="P4039" s="120" t="n"/>
      <c r="Q4039" s="120" t="n"/>
      <c r="R4039" s="121" t="n"/>
      <c r="S4039" s="121" t="n"/>
      <c r="T4039" s="121" t="n"/>
      <c r="U4039" s="121" t="n"/>
      <c r="V4039" s="117">
        <f>IF(P4039="NA","NA",IF(P4039&lt;&gt;"",TEXT(P4039-N4039,"[h].mm"),""))</f>
        <v/>
      </c>
      <c r="W4039" s="118">
        <f>IF(AND(R4039="",S4039=""),"",R4039+S4039)</f>
        <v/>
      </c>
      <c r="X4039" s="116">
        <f>IF(O4039&lt;&gt;"",DATE(YEAR(O4039), MONTH(O4039), DAY(O4039)),"")</f>
        <v/>
      </c>
      <c r="Y4039" s="122" t="n"/>
      <c r="Z4039" s="123" t="n"/>
      <c r="AA4039" s="117">
        <f>IF(F4039="Re-assigned","NA",IF(W4039="","",IF(W4039&gt;=VLOOKUP(D4039,SLAMatrix,3,FALSE),"Yes",IF(W4039&lt;VLOOKUP(D4039,SLAMatrix,2,FALSE),"No","Internal"))))</f>
        <v/>
      </c>
      <c r="AB4039" s="123" t="n"/>
      <c r="AC4039" s="123" t="n"/>
      <c r="AD4039" s="119" t="n"/>
      <c r="AE4039" s="125" t="n"/>
      <c r="AF4039" s="124">
        <f>MONTH(O4039)</f>
        <v/>
      </c>
      <c r="AG4039" s="124">
        <f>VLOOKUP(IFERROR(MID(AE4039,1,(FIND(",",AE4039,1)-1)),AE4039),Facility_Region_Mapping,2,FALSE)</f>
        <v/>
      </c>
      <c r="AH4039" s="124" t="n"/>
      <c r="AI4039" s="124">
        <f>IF(C4039&lt;&gt;"",IF(M4039="ESM User",getInterfaceName($C4039),"NA"),"")</f>
        <v/>
      </c>
      <c r="AJ4039" s="116">
        <f>IF(Q4039&lt;&gt;"",DATE(YEAR(Q4039), MONTH(Q4039), DAY(Q4039)),"")</f>
        <v/>
      </c>
      <c r="AK4039" s="130">
        <f>IF(Q4039&lt;&gt;0,Q4039-N4039,TODAY()-N4039)</f>
        <v/>
      </c>
      <c r="AL4039" s="112">
        <f>IF(F4039="Re-assigned",0,IF(H4039="Closed",0,IF(H4039="Service Restored",0,IF(H4039="",0,1))))</f>
        <v/>
      </c>
      <c r="AM4039" s="124">
        <f>IF(AL4039=0,"",IF(AK4039&gt;20.99,"Aged","Non-Aged"))</f>
        <v/>
      </c>
      <c r="AN4039" s="112">
        <f>IF(Q4039&lt;&gt;"",MONTH(Q4039),"")</f>
        <v/>
      </c>
      <c r="AO4039" s="112">
        <f>IFERROR(VALUE(V4039),0)</f>
        <v/>
      </c>
    </row>
    <row customFormat="1" customHeight="1" ht="29.25" r="4040" s="112" spans="1:41">
      <c r="A4040" s="127" t="n"/>
      <c r="B4040" s="113" t="n"/>
      <c r="C4040" s="127" t="n"/>
      <c r="D4040" s="127" t="n"/>
      <c r="E4040" s="114">
        <f>IF(F4040 &lt;&gt; "",VLOOKUP(F4040,CategoryLookup,2,FALSE), "")</f>
        <v/>
      </c>
      <c r="F4040" s="126" t="n"/>
      <c r="G4040" s="127" t="n"/>
      <c r="H4040" s="127" t="n"/>
      <c r="I4040" s="127" t="n"/>
      <c r="J4040" s="127" t="n"/>
      <c r="K4040" s="127" t="n"/>
      <c r="L4040" s="127" t="n"/>
      <c r="M4040" s="127" t="n"/>
      <c r="N4040" s="120" t="n"/>
      <c r="O4040" s="120" t="n"/>
      <c r="P4040" s="120" t="n"/>
      <c r="Q4040" s="120" t="n"/>
      <c r="R4040" s="121" t="n"/>
      <c r="S4040" s="121" t="n"/>
      <c r="T4040" s="121" t="n"/>
      <c r="U4040" s="121" t="n"/>
      <c r="V4040" s="117">
        <f>IF(P4040="NA","NA",IF(P4040&lt;&gt;"",TEXT(P4040-N4040,"[h].mm"),""))</f>
        <v/>
      </c>
      <c r="W4040" s="118">
        <f>IF(AND(R4040="",S4040=""),"",R4040+S4040)</f>
        <v/>
      </c>
      <c r="X4040" s="116">
        <f>IF(O4040&lt;&gt;"",DATE(YEAR(O4040), MONTH(O4040), DAY(O4040)),"")</f>
        <v/>
      </c>
      <c r="Y4040" s="122" t="n"/>
      <c r="Z4040" s="123" t="n"/>
      <c r="AA4040" s="117">
        <f>IF(F4040="Re-assigned","NA",IF(W4040="","",IF(W4040&gt;=VLOOKUP(D4040,SLAMatrix,3,FALSE),"Yes",IF(W4040&lt;VLOOKUP(D4040,SLAMatrix,2,FALSE),"No","Internal"))))</f>
        <v/>
      </c>
      <c r="AB4040" s="123" t="n"/>
      <c r="AC4040" s="123" t="n"/>
      <c r="AD4040" s="119" t="n"/>
      <c r="AE4040" s="125" t="n"/>
      <c r="AF4040" s="124">
        <f>MONTH(O4040)</f>
        <v/>
      </c>
      <c r="AG4040" s="124">
        <f>VLOOKUP(IFERROR(MID(AE4040,1,(FIND(",",AE4040,1)-1)),AE4040),Facility_Region_Mapping,2,FALSE)</f>
        <v/>
      </c>
      <c r="AH4040" s="124" t="n"/>
      <c r="AI4040" s="124">
        <f>IF(C4040&lt;&gt;"",IF(M4040="ESM User",getInterfaceName($C4040),"NA"),"")</f>
        <v/>
      </c>
      <c r="AJ4040" s="116">
        <f>IF(Q4040&lt;&gt;"",DATE(YEAR(Q4040), MONTH(Q4040), DAY(Q4040)),"")</f>
        <v/>
      </c>
      <c r="AK4040" s="130">
        <f>IF(Q4040&lt;&gt;0,Q4040-N4040,TODAY()-N4040)</f>
        <v/>
      </c>
      <c r="AL4040" s="112">
        <f>IF(F4040="Re-assigned",0,IF(H4040="Closed",0,IF(H4040="Service Restored",0,IF(H4040="",0,1))))</f>
        <v/>
      </c>
      <c r="AM4040" s="124">
        <f>IF(AL4040=0,"",IF(AK4040&gt;20.99,"Aged","Non-Aged"))</f>
        <v/>
      </c>
      <c r="AN4040" s="112">
        <f>IF(Q4040&lt;&gt;"",MONTH(Q4040),"")</f>
        <v/>
      </c>
      <c r="AO4040" s="112">
        <f>IFERROR(VALUE(V4040),0)</f>
        <v/>
      </c>
    </row>
    <row customFormat="1" customHeight="1" ht="29.25" r="4041" s="112" spans="1:41">
      <c r="A4041" s="127" t="n"/>
      <c r="B4041" s="113" t="n"/>
      <c r="C4041" s="127" t="n"/>
      <c r="D4041" s="127" t="n"/>
      <c r="E4041" s="114">
        <f>IF(F4041 &lt;&gt; "",VLOOKUP(F4041,CategoryLookup,2,FALSE), "")</f>
        <v/>
      </c>
      <c r="F4041" s="126" t="n"/>
      <c r="G4041" s="127" t="n"/>
      <c r="H4041" s="127" t="n"/>
      <c r="I4041" s="127" t="n"/>
      <c r="J4041" s="127" t="n"/>
      <c r="K4041" s="127" t="n"/>
      <c r="L4041" s="127" t="n"/>
      <c r="M4041" s="127" t="n"/>
      <c r="N4041" s="120" t="n"/>
      <c r="O4041" s="120" t="n"/>
      <c r="P4041" s="120" t="n"/>
      <c r="Q4041" s="120" t="n"/>
      <c r="R4041" s="121" t="n"/>
      <c r="S4041" s="121" t="n"/>
      <c r="T4041" s="121" t="n"/>
      <c r="U4041" s="121" t="n"/>
      <c r="V4041" s="117">
        <f>IF(P4041="NA","NA",IF(P4041&lt;&gt;"",TEXT(P4041-N4041,"[h].mm"),""))</f>
        <v/>
      </c>
      <c r="W4041" s="118">
        <f>IF(AND(R4041="",S4041=""),"",R4041+S4041)</f>
        <v/>
      </c>
      <c r="X4041" s="116">
        <f>IF(O4041&lt;&gt;"",DATE(YEAR(O4041), MONTH(O4041), DAY(O4041)),"")</f>
        <v/>
      </c>
      <c r="Y4041" s="122" t="n"/>
      <c r="Z4041" s="123" t="n"/>
      <c r="AA4041" s="117">
        <f>IF(F4041="Re-assigned","NA",IF(W4041="","",IF(W4041&gt;=VLOOKUP(D4041,SLAMatrix,3,FALSE),"Yes",IF(W4041&lt;VLOOKUP(D4041,SLAMatrix,2,FALSE),"No","Internal"))))</f>
        <v/>
      </c>
      <c r="AB4041" s="123" t="n"/>
      <c r="AC4041" s="123" t="n"/>
      <c r="AD4041" s="119" t="n"/>
      <c r="AE4041" s="125" t="n"/>
      <c r="AF4041" s="124">
        <f>MONTH(O4041)</f>
        <v/>
      </c>
      <c r="AG4041" s="124">
        <f>VLOOKUP(IFERROR(MID(AE4041,1,(FIND(",",AE4041,1)-1)),AE4041),Facility_Region_Mapping,2,FALSE)</f>
        <v/>
      </c>
      <c r="AH4041" s="124" t="n"/>
      <c r="AI4041" s="124">
        <f>IF(C4041&lt;&gt;"",IF(M4041="ESM User",getInterfaceName($C4041),"NA"),"")</f>
        <v/>
      </c>
      <c r="AJ4041" s="116">
        <f>IF(Q4041&lt;&gt;"",DATE(YEAR(Q4041), MONTH(Q4041), DAY(Q4041)),"")</f>
        <v/>
      </c>
      <c r="AK4041" s="130">
        <f>IF(Q4041&lt;&gt;0,Q4041-N4041,TODAY()-N4041)</f>
        <v/>
      </c>
      <c r="AL4041" s="112">
        <f>IF(F4041="Re-assigned",0,IF(H4041="Closed",0,IF(H4041="Service Restored",0,IF(H4041="",0,1))))</f>
        <v/>
      </c>
      <c r="AM4041" s="124">
        <f>IF(AL4041=0,"",IF(AK4041&gt;20.99,"Aged","Non-Aged"))</f>
        <v/>
      </c>
      <c r="AN4041" s="112">
        <f>IF(Q4041&lt;&gt;"",MONTH(Q4041),"")</f>
        <v/>
      </c>
      <c r="AO4041" s="112">
        <f>IFERROR(VALUE(V4041),0)</f>
        <v/>
      </c>
    </row>
    <row customFormat="1" customHeight="1" ht="29.25" r="4042" s="112" spans="1:41">
      <c r="A4042" s="127" t="n"/>
      <c r="B4042" s="113" t="n"/>
      <c r="C4042" s="127" t="n"/>
      <c r="D4042" s="127" t="n"/>
      <c r="E4042" s="114">
        <f>IF(F4042 &lt;&gt; "",VLOOKUP(F4042,CategoryLookup,2,FALSE), "")</f>
        <v/>
      </c>
      <c r="F4042" s="126" t="n"/>
      <c r="G4042" s="127" t="n"/>
      <c r="H4042" s="127" t="n"/>
      <c r="I4042" s="127" t="n"/>
      <c r="J4042" s="127" t="n"/>
      <c r="K4042" s="127" t="n"/>
      <c r="L4042" s="127" t="n"/>
      <c r="M4042" s="127" t="n"/>
      <c r="N4042" s="120" t="n"/>
      <c r="O4042" s="120" t="n"/>
      <c r="P4042" s="120" t="n"/>
      <c r="Q4042" s="120" t="n"/>
      <c r="R4042" s="121" t="n"/>
      <c r="S4042" s="121" t="n"/>
      <c r="T4042" s="121" t="n"/>
      <c r="U4042" s="121" t="n"/>
      <c r="V4042" s="117">
        <f>IF(P4042="NA","NA",IF(P4042&lt;&gt;"",TEXT(P4042-N4042,"[h].mm"),""))</f>
        <v/>
      </c>
      <c r="W4042" s="118">
        <f>IF(AND(R4042="",S4042=""),"",R4042+S4042)</f>
        <v/>
      </c>
      <c r="X4042" s="116">
        <f>IF(O4042&lt;&gt;"",DATE(YEAR(O4042), MONTH(O4042), DAY(O4042)),"")</f>
        <v/>
      </c>
      <c r="Y4042" s="122" t="n"/>
      <c r="Z4042" s="123" t="n"/>
      <c r="AA4042" s="117">
        <f>IF(F4042="Re-assigned","NA",IF(W4042="","",IF(W4042&gt;=VLOOKUP(D4042,SLAMatrix,3,FALSE),"Yes",IF(W4042&lt;VLOOKUP(D4042,SLAMatrix,2,FALSE),"No","Internal"))))</f>
        <v/>
      </c>
      <c r="AB4042" s="123" t="n"/>
      <c r="AC4042" s="123" t="n"/>
      <c r="AD4042" s="119" t="n"/>
      <c r="AE4042" s="125" t="n"/>
      <c r="AF4042" s="124">
        <f>MONTH(O4042)</f>
        <v/>
      </c>
      <c r="AG4042" s="124">
        <f>VLOOKUP(IFERROR(MID(AE4042,1,(FIND(",",AE4042,1)-1)),AE4042),Facility_Region_Mapping,2,FALSE)</f>
        <v/>
      </c>
      <c r="AH4042" s="124" t="n"/>
      <c r="AI4042" s="124">
        <f>IF(C4042&lt;&gt;"",IF(M4042="ESM User",getInterfaceName($C4042),"NA"),"")</f>
        <v/>
      </c>
      <c r="AJ4042" s="116">
        <f>IF(Q4042&lt;&gt;"",DATE(YEAR(Q4042), MONTH(Q4042), DAY(Q4042)),"")</f>
        <v/>
      </c>
      <c r="AK4042" s="130">
        <f>IF(Q4042&lt;&gt;0,Q4042-N4042,TODAY()-N4042)</f>
        <v/>
      </c>
      <c r="AL4042" s="112">
        <f>IF(F4042="Re-assigned",0,IF(H4042="Closed",0,IF(H4042="Service Restored",0,IF(H4042="",0,1))))</f>
        <v/>
      </c>
      <c r="AM4042" s="124">
        <f>IF(AL4042=0,"",IF(AK4042&gt;20.99,"Aged","Non-Aged"))</f>
        <v/>
      </c>
      <c r="AN4042" s="112">
        <f>IF(Q4042&lt;&gt;"",MONTH(Q4042),"")</f>
        <v/>
      </c>
      <c r="AO4042" s="112">
        <f>IFERROR(VALUE(V4042),0)</f>
        <v/>
      </c>
    </row>
    <row customFormat="1" customHeight="1" ht="29.25" r="4043" s="112" spans="1:41">
      <c r="A4043" s="127" t="n"/>
      <c r="B4043" s="113" t="n"/>
      <c r="C4043" s="127" t="n"/>
      <c r="D4043" s="127" t="n"/>
      <c r="E4043" s="114">
        <f>IF(F4043 &lt;&gt; "",VLOOKUP(F4043,CategoryLookup,2,FALSE), "")</f>
        <v/>
      </c>
      <c r="F4043" s="126" t="n"/>
      <c r="G4043" s="127" t="n"/>
      <c r="H4043" s="127" t="n"/>
      <c r="I4043" s="127" t="n"/>
      <c r="J4043" s="127" t="n"/>
      <c r="K4043" s="127" t="n"/>
      <c r="L4043" s="127" t="n"/>
      <c r="M4043" s="127" t="n"/>
      <c r="N4043" s="120" t="n"/>
      <c r="O4043" s="120" t="n"/>
      <c r="P4043" s="120" t="n"/>
      <c r="Q4043" s="120" t="n"/>
      <c r="R4043" s="121" t="n"/>
      <c r="S4043" s="121" t="n"/>
      <c r="T4043" s="121" t="n"/>
      <c r="U4043" s="121" t="n"/>
      <c r="V4043" s="117">
        <f>IF(P4043="NA","NA",IF(P4043&lt;&gt;"",TEXT(P4043-N4043,"[h].mm"),""))</f>
        <v/>
      </c>
      <c r="W4043" s="118">
        <f>IF(AND(R4043="",S4043=""),"",R4043+S4043)</f>
        <v/>
      </c>
      <c r="X4043" s="116">
        <f>IF(O4043&lt;&gt;"",DATE(YEAR(O4043), MONTH(O4043), DAY(O4043)),"")</f>
        <v/>
      </c>
      <c r="Y4043" s="122" t="n"/>
      <c r="Z4043" s="123" t="n"/>
      <c r="AA4043" s="117">
        <f>IF(F4043="Re-assigned","NA",IF(W4043="","",IF(W4043&gt;=VLOOKUP(D4043,SLAMatrix,3,FALSE),"Yes",IF(W4043&lt;VLOOKUP(D4043,SLAMatrix,2,FALSE),"No","Internal"))))</f>
        <v/>
      </c>
      <c r="AB4043" s="123" t="n"/>
      <c r="AC4043" s="123" t="n"/>
      <c r="AD4043" s="119" t="n"/>
      <c r="AE4043" s="125" t="n"/>
      <c r="AF4043" s="124">
        <f>MONTH(O4043)</f>
        <v/>
      </c>
      <c r="AG4043" s="124">
        <f>VLOOKUP(IFERROR(MID(AE4043,1,(FIND(",",AE4043,1)-1)),AE4043),Facility_Region_Mapping,2,FALSE)</f>
        <v/>
      </c>
      <c r="AH4043" s="124" t="n"/>
      <c r="AI4043" s="124">
        <f>IF(C4043&lt;&gt;"",IF(M4043="ESM User",getInterfaceName($C4043),"NA"),"")</f>
        <v/>
      </c>
      <c r="AJ4043" s="116">
        <f>IF(Q4043&lt;&gt;"",DATE(YEAR(Q4043), MONTH(Q4043), DAY(Q4043)),"")</f>
        <v/>
      </c>
      <c r="AK4043" s="130">
        <f>IF(Q4043&lt;&gt;0,Q4043-N4043,TODAY()-N4043)</f>
        <v/>
      </c>
      <c r="AL4043" s="112">
        <f>IF(F4043="Re-assigned",0,IF(H4043="Closed",0,IF(H4043="Service Restored",0,IF(H4043="",0,1))))</f>
        <v/>
      </c>
      <c r="AM4043" s="124">
        <f>IF(AL4043=0,"",IF(AK4043&gt;20.99,"Aged","Non-Aged"))</f>
        <v/>
      </c>
      <c r="AN4043" s="112">
        <f>IF(Q4043&lt;&gt;"",MONTH(Q4043),"")</f>
        <v/>
      </c>
      <c r="AO4043" s="112">
        <f>IFERROR(VALUE(V4043),0)</f>
        <v/>
      </c>
    </row>
    <row customFormat="1" customHeight="1" ht="29.25" r="4044" s="112" spans="1:41">
      <c r="A4044" s="127" t="n"/>
      <c r="B4044" s="113" t="n"/>
      <c r="C4044" s="127" t="n"/>
      <c r="D4044" s="127" t="n"/>
      <c r="E4044" s="114">
        <f>IF(F4044 &lt;&gt; "",VLOOKUP(F4044,CategoryLookup,2,FALSE), "")</f>
        <v/>
      </c>
      <c r="F4044" s="126" t="n"/>
      <c r="G4044" s="127" t="n"/>
      <c r="H4044" s="127" t="n"/>
      <c r="I4044" s="127" t="n"/>
      <c r="J4044" s="127" t="n"/>
      <c r="K4044" s="127" t="n"/>
      <c r="L4044" s="127" t="n"/>
      <c r="M4044" s="127" t="n"/>
      <c r="N4044" s="120" t="n"/>
      <c r="O4044" s="120" t="n"/>
      <c r="P4044" s="120" t="n"/>
      <c r="Q4044" s="120" t="n"/>
      <c r="R4044" s="121" t="n"/>
      <c r="S4044" s="121" t="n"/>
      <c r="T4044" s="121" t="n"/>
      <c r="U4044" s="121" t="n"/>
      <c r="V4044" s="117">
        <f>IF(P4044="NA","NA",IF(P4044&lt;&gt;"",TEXT(P4044-N4044,"[h].mm"),""))</f>
        <v/>
      </c>
      <c r="W4044" s="118">
        <f>IF(AND(R4044="",S4044=""),"",R4044+S4044)</f>
        <v/>
      </c>
      <c r="X4044" s="116">
        <f>IF(O4044&lt;&gt;"",DATE(YEAR(O4044), MONTH(O4044), DAY(O4044)),"")</f>
        <v/>
      </c>
      <c r="Y4044" s="122" t="n"/>
      <c r="Z4044" s="123" t="n"/>
      <c r="AA4044" s="117">
        <f>IF(F4044="Re-assigned","NA",IF(W4044="","",IF(W4044&gt;=VLOOKUP(D4044,SLAMatrix,3,FALSE),"Yes",IF(W4044&lt;VLOOKUP(D4044,SLAMatrix,2,FALSE),"No","Internal"))))</f>
        <v/>
      </c>
      <c r="AB4044" s="123" t="n"/>
      <c r="AC4044" s="123" t="n"/>
      <c r="AD4044" s="119" t="n"/>
      <c r="AE4044" s="125" t="n"/>
      <c r="AF4044" s="124">
        <f>MONTH(O4044)</f>
        <v/>
      </c>
      <c r="AG4044" s="124">
        <f>VLOOKUP(IFERROR(MID(AE4044,1,(FIND(",",AE4044,1)-1)),AE4044),Facility_Region_Mapping,2,FALSE)</f>
        <v/>
      </c>
      <c r="AH4044" s="124" t="n"/>
      <c r="AI4044" s="124">
        <f>IF(C4044&lt;&gt;"",IF(M4044="ESM User",getInterfaceName($C4044),"NA"),"")</f>
        <v/>
      </c>
      <c r="AJ4044" s="116">
        <f>IF(Q4044&lt;&gt;"",DATE(YEAR(Q4044), MONTH(Q4044), DAY(Q4044)),"")</f>
        <v/>
      </c>
      <c r="AK4044" s="130">
        <f>IF(Q4044&lt;&gt;0,Q4044-N4044,TODAY()-N4044)</f>
        <v/>
      </c>
      <c r="AL4044" s="112">
        <f>IF(F4044="Re-assigned",0,IF(H4044="Closed",0,IF(H4044="Service Restored",0,IF(H4044="",0,1))))</f>
        <v/>
      </c>
      <c r="AM4044" s="124">
        <f>IF(AL4044=0,"",IF(AK4044&gt;20.99,"Aged","Non-Aged"))</f>
        <v/>
      </c>
      <c r="AN4044" s="112">
        <f>IF(Q4044&lt;&gt;"",MONTH(Q4044),"")</f>
        <v/>
      </c>
      <c r="AO4044" s="112">
        <f>IFERROR(VALUE(V4044),0)</f>
        <v/>
      </c>
    </row>
    <row customFormat="1" customHeight="1" ht="29.25" r="4045" s="112" spans="1:41">
      <c r="A4045" s="127" t="n"/>
      <c r="B4045" s="113" t="n"/>
      <c r="C4045" s="127" t="n"/>
      <c r="D4045" s="127" t="n"/>
      <c r="E4045" s="114">
        <f>IF(F4045 &lt;&gt; "",VLOOKUP(F4045,CategoryLookup,2,FALSE), "")</f>
        <v/>
      </c>
      <c r="F4045" s="126" t="n"/>
      <c r="G4045" s="127" t="n"/>
      <c r="H4045" s="127" t="n"/>
      <c r="I4045" s="127" t="n"/>
      <c r="J4045" s="127" t="n"/>
      <c r="K4045" s="127" t="n"/>
      <c r="L4045" s="127" t="n"/>
      <c r="M4045" s="127" t="n"/>
      <c r="N4045" s="120" t="n"/>
      <c r="O4045" s="120" t="n"/>
      <c r="P4045" s="120" t="n"/>
      <c r="Q4045" s="120" t="n"/>
      <c r="R4045" s="121" t="n"/>
      <c r="S4045" s="121" t="n"/>
      <c r="T4045" s="121" t="n"/>
      <c r="U4045" s="121" t="n"/>
      <c r="V4045" s="117">
        <f>IF(P4045="NA","NA",IF(P4045&lt;&gt;"",TEXT(P4045-N4045,"[h].mm"),""))</f>
        <v/>
      </c>
      <c r="W4045" s="118">
        <f>IF(AND(R4045="",S4045=""),"",R4045+S4045)</f>
        <v/>
      </c>
      <c r="X4045" s="116">
        <f>IF(O4045&lt;&gt;"",DATE(YEAR(O4045), MONTH(O4045), DAY(O4045)),"")</f>
        <v/>
      </c>
      <c r="Y4045" s="122" t="n"/>
      <c r="Z4045" s="123" t="n"/>
      <c r="AA4045" s="117">
        <f>IF(F4045="Re-assigned","NA",IF(W4045="","",IF(W4045&gt;=VLOOKUP(D4045,SLAMatrix,3,FALSE),"Yes",IF(W4045&lt;VLOOKUP(D4045,SLAMatrix,2,FALSE),"No","Internal"))))</f>
        <v/>
      </c>
      <c r="AB4045" s="123" t="n"/>
      <c r="AC4045" s="123" t="n"/>
      <c r="AD4045" s="119" t="n"/>
      <c r="AE4045" s="125" t="n"/>
      <c r="AF4045" s="124">
        <f>MONTH(O4045)</f>
        <v/>
      </c>
      <c r="AG4045" s="124">
        <f>VLOOKUP(IFERROR(MID(AE4045,1,(FIND(",",AE4045,1)-1)),AE4045),Facility_Region_Mapping,2,FALSE)</f>
        <v/>
      </c>
      <c r="AH4045" s="124" t="n"/>
      <c r="AI4045" s="124">
        <f>IF(C4045&lt;&gt;"",IF(M4045="ESM User",getInterfaceName($C4045),"NA"),"")</f>
        <v/>
      </c>
      <c r="AJ4045" s="116">
        <f>IF(Q4045&lt;&gt;"",DATE(YEAR(Q4045), MONTH(Q4045), DAY(Q4045)),"")</f>
        <v/>
      </c>
      <c r="AK4045" s="130">
        <f>IF(Q4045&lt;&gt;0,Q4045-N4045,TODAY()-N4045)</f>
        <v/>
      </c>
      <c r="AL4045" s="112">
        <f>IF(F4045="Re-assigned",0,IF(H4045="Closed",0,IF(H4045="Service Restored",0,IF(H4045="",0,1))))</f>
        <v/>
      </c>
      <c r="AM4045" s="124">
        <f>IF(AL4045=0,"",IF(AK4045&gt;20.99,"Aged","Non-Aged"))</f>
        <v/>
      </c>
      <c r="AN4045" s="112">
        <f>IF(Q4045&lt;&gt;"",MONTH(Q4045),"")</f>
        <v/>
      </c>
      <c r="AO4045" s="112">
        <f>IFERROR(VALUE(V4045),0)</f>
        <v/>
      </c>
    </row>
    <row customFormat="1" customHeight="1" ht="29.25" r="4046" s="112" spans="1:41">
      <c r="A4046" s="127" t="n"/>
      <c r="B4046" s="113" t="n"/>
      <c r="C4046" s="127" t="n"/>
      <c r="D4046" s="127" t="n"/>
      <c r="E4046" s="114">
        <f>IF(F4046 &lt;&gt; "",VLOOKUP(F4046,CategoryLookup,2,FALSE), "")</f>
        <v/>
      </c>
      <c r="F4046" s="126" t="n"/>
      <c r="G4046" s="127" t="n"/>
      <c r="H4046" s="127" t="n"/>
      <c r="I4046" s="127" t="n"/>
      <c r="J4046" s="127" t="n"/>
      <c r="K4046" s="127" t="n"/>
      <c r="L4046" s="127" t="n"/>
      <c r="M4046" s="127" t="n"/>
      <c r="N4046" s="120" t="n"/>
      <c r="O4046" s="120" t="n"/>
      <c r="P4046" s="120" t="n"/>
      <c r="Q4046" s="120" t="n"/>
      <c r="R4046" s="121" t="n"/>
      <c r="S4046" s="121" t="n"/>
      <c r="T4046" s="121" t="n"/>
      <c r="U4046" s="121" t="n"/>
      <c r="V4046" s="117">
        <f>IF(P4046="NA","NA",IF(P4046&lt;&gt;"",TEXT(P4046-N4046,"[h].mm"),""))</f>
        <v/>
      </c>
      <c r="W4046" s="118">
        <f>IF(AND(R4046="",S4046=""),"",R4046+S4046)</f>
        <v/>
      </c>
      <c r="X4046" s="116">
        <f>IF(O4046&lt;&gt;"",DATE(YEAR(O4046), MONTH(O4046), DAY(O4046)),"")</f>
        <v/>
      </c>
      <c r="Y4046" s="122" t="n"/>
      <c r="Z4046" s="123" t="n"/>
      <c r="AA4046" s="117">
        <f>IF(F4046="Re-assigned","NA",IF(W4046="","",IF(W4046&gt;=VLOOKUP(D4046,SLAMatrix,3,FALSE),"Yes",IF(W4046&lt;VLOOKUP(D4046,SLAMatrix,2,FALSE),"No","Internal"))))</f>
        <v/>
      </c>
      <c r="AB4046" s="123" t="n"/>
      <c r="AC4046" s="123" t="n"/>
      <c r="AD4046" s="119" t="n"/>
      <c r="AE4046" s="125" t="n"/>
      <c r="AF4046" s="124">
        <f>MONTH(O4046)</f>
        <v/>
      </c>
      <c r="AG4046" s="124">
        <f>VLOOKUP(IFERROR(MID(AE4046,1,(FIND(",",AE4046,1)-1)),AE4046),Facility_Region_Mapping,2,FALSE)</f>
        <v/>
      </c>
      <c r="AH4046" s="124" t="n"/>
      <c r="AI4046" s="124">
        <f>IF(C4046&lt;&gt;"",IF(M4046="ESM User",getInterfaceName($C4046),"NA"),"")</f>
        <v/>
      </c>
      <c r="AJ4046" s="116">
        <f>IF(Q4046&lt;&gt;"",DATE(YEAR(Q4046), MONTH(Q4046), DAY(Q4046)),"")</f>
        <v/>
      </c>
      <c r="AK4046" s="130">
        <f>IF(Q4046&lt;&gt;0,Q4046-N4046,TODAY()-N4046)</f>
        <v/>
      </c>
      <c r="AL4046" s="112">
        <f>IF(F4046="Re-assigned",0,IF(H4046="Closed",0,IF(H4046="Service Restored",0,IF(H4046="",0,1))))</f>
        <v/>
      </c>
      <c r="AM4046" s="124">
        <f>IF(AL4046=0,"",IF(AK4046&gt;20.99,"Aged","Non-Aged"))</f>
        <v/>
      </c>
      <c r="AN4046" s="112">
        <f>IF(Q4046&lt;&gt;"",MONTH(Q4046),"")</f>
        <v/>
      </c>
      <c r="AO4046" s="112">
        <f>IFERROR(VALUE(V4046),0)</f>
        <v/>
      </c>
    </row>
    <row customFormat="1" customHeight="1" ht="29.25" r="4047" s="112" spans="1:41">
      <c r="A4047" s="127" t="n"/>
      <c r="B4047" s="113" t="n"/>
      <c r="C4047" s="127" t="n"/>
      <c r="D4047" s="127" t="n"/>
      <c r="E4047" s="114">
        <f>IF(F4047 &lt;&gt; "",VLOOKUP(F4047,CategoryLookup,2,FALSE), "")</f>
        <v/>
      </c>
      <c r="F4047" s="126" t="n"/>
      <c r="G4047" s="127" t="n"/>
      <c r="H4047" s="127" t="n"/>
      <c r="I4047" s="127" t="n"/>
      <c r="J4047" s="127" t="n"/>
      <c r="K4047" s="127" t="n"/>
      <c r="L4047" s="127" t="n"/>
      <c r="M4047" s="127" t="n"/>
      <c r="N4047" s="120" t="n"/>
      <c r="O4047" s="120" t="n"/>
      <c r="P4047" s="120" t="n"/>
      <c r="Q4047" s="120" t="n"/>
      <c r="R4047" s="121" t="n"/>
      <c r="S4047" s="121" t="n"/>
      <c r="T4047" s="121" t="n"/>
      <c r="U4047" s="121" t="n"/>
      <c r="V4047" s="117">
        <f>IF(P4047="NA","NA",IF(P4047&lt;&gt;"",TEXT(P4047-N4047,"[h].mm"),""))</f>
        <v/>
      </c>
      <c r="W4047" s="118">
        <f>IF(AND(R4047="",S4047=""),"",R4047+S4047)</f>
        <v/>
      </c>
      <c r="X4047" s="116">
        <f>IF(O4047&lt;&gt;"",DATE(YEAR(O4047), MONTH(O4047), DAY(O4047)),"")</f>
        <v/>
      </c>
      <c r="Y4047" s="122" t="n"/>
      <c r="Z4047" s="123" t="n"/>
      <c r="AA4047" s="117">
        <f>IF(F4047="Re-assigned","NA",IF(W4047="","",IF(W4047&gt;=VLOOKUP(D4047,SLAMatrix,3,FALSE),"Yes",IF(W4047&lt;VLOOKUP(D4047,SLAMatrix,2,FALSE),"No","Internal"))))</f>
        <v/>
      </c>
      <c r="AB4047" s="123" t="n"/>
      <c r="AC4047" s="123" t="n"/>
      <c r="AD4047" s="119" t="n"/>
      <c r="AE4047" s="125" t="n"/>
      <c r="AF4047" s="124">
        <f>MONTH(O4047)</f>
        <v/>
      </c>
      <c r="AG4047" s="124">
        <f>VLOOKUP(IFERROR(MID(AE4047,1,(FIND(",",AE4047,1)-1)),AE4047),Facility_Region_Mapping,2,FALSE)</f>
        <v/>
      </c>
      <c r="AH4047" s="124" t="n"/>
      <c r="AI4047" s="124">
        <f>IF(C4047&lt;&gt;"",IF(M4047="ESM User",getInterfaceName($C4047),"NA"),"")</f>
        <v/>
      </c>
      <c r="AJ4047" s="116">
        <f>IF(Q4047&lt;&gt;"",DATE(YEAR(Q4047), MONTH(Q4047), DAY(Q4047)),"")</f>
        <v/>
      </c>
      <c r="AK4047" s="130">
        <f>IF(Q4047&lt;&gt;0,Q4047-N4047,TODAY()-N4047)</f>
        <v/>
      </c>
      <c r="AL4047" s="112">
        <f>IF(F4047="Re-assigned",0,IF(H4047="Closed",0,IF(H4047="Service Restored",0,IF(H4047="",0,1))))</f>
        <v/>
      </c>
      <c r="AM4047" s="124">
        <f>IF(AL4047=0,"",IF(AK4047&gt;20.99,"Aged","Non-Aged"))</f>
        <v/>
      </c>
      <c r="AN4047" s="112">
        <f>IF(Q4047&lt;&gt;"",MONTH(Q4047),"")</f>
        <v/>
      </c>
      <c r="AO4047" s="112">
        <f>IFERROR(VALUE(V4047),0)</f>
        <v/>
      </c>
    </row>
    <row customFormat="1" customHeight="1" ht="29.25" r="4048" s="112" spans="1:41">
      <c r="A4048" s="127" t="n"/>
      <c r="B4048" s="113" t="n"/>
      <c r="C4048" s="127" t="n"/>
      <c r="D4048" s="127" t="n"/>
      <c r="E4048" s="114">
        <f>IF(F4048 &lt;&gt; "",VLOOKUP(F4048,CategoryLookup,2,FALSE), "")</f>
        <v/>
      </c>
      <c r="F4048" s="126" t="n"/>
      <c r="G4048" s="127" t="n"/>
      <c r="H4048" s="127" t="n"/>
      <c r="I4048" s="127" t="n"/>
      <c r="J4048" s="127" t="n"/>
      <c r="K4048" s="127" t="n"/>
      <c r="L4048" s="127" t="n"/>
      <c r="M4048" s="127" t="n"/>
      <c r="N4048" s="120" t="n"/>
      <c r="O4048" s="120" t="n"/>
      <c r="P4048" s="120" t="n"/>
      <c r="Q4048" s="120" t="n"/>
      <c r="R4048" s="121" t="n"/>
      <c r="S4048" s="121" t="n"/>
      <c r="T4048" s="121" t="n"/>
      <c r="U4048" s="121" t="n"/>
      <c r="V4048" s="117">
        <f>IF(P4048="NA","NA",IF(P4048&lt;&gt;"",TEXT(P4048-N4048,"[h].mm"),""))</f>
        <v/>
      </c>
      <c r="W4048" s="118">
        <f>IF(AND(R4048="",S4048=""),"",R4048+S4048)</f>
        <v/>
      </c>
      <c r="X4048" s="116">
        <f>IF(O4048&lt;&gt;"",DATE(YEAR(O4048), MONTH(O4048), DAY(O4048)),"")</f>
        <v/>
      </c>
      <c r="Y4048" s="122" t="n"/>
      <c r="Z4048" s="123" t="n"/>
      <c r="AA4048" s="117">
        <f>IF(F4048="Re-assigned","NA",IF(W4048="","",IF(W4048&gt;=VLOOKUP(D4048,SLAMatrix,3,FALSE),"Yes",IF(W4048&lt;VLOOKUP(D4048,SLAMatrix,2,FALSE),"No","Internal"))))</f>
        <v/>
      </c>
      <c r="AB4048" s="123" t="n"/>
      <c r="AC4048" s="123" t="n"/>
      <c r="AD4048" s="119" t="n"/>
      <c r="AE4048" s="125" t="n"/>
      <c r="AF4048" s="124">
        <f>MONTH(O4048)</f>
        <v/>
      </c>
      <c r="AG4048" s="124">
        <f>VLOOKUP(IFERROR(MID(AE4048,1,(FIND(",",AE4048,1)-1)),AE4048),Facility_Region_Mapping,2,FALSE)</f>
        <v/>
      </c>
      <c r="AH4048" s="124" t="n"/>
      <c r="AI4048" s="124">
        <f>IF(C4048&lt;&gt;"",IF(M4048="ESM User",getInterfaceName($C4048),"NA"),"")</f>
        <v/>
      </c>
      <c r="AJ4048" s="116">
        <f>IF(Q4048&lt;&gt;"",DATE(YEAR(Q4048), MONTH(Q4048), DAY(Q4048)),"")</f>
        <v/>
      </c>
      <c r="AK4048" s="130">
        <f>IF(Q4048&lt;&gt;0,Q4048-N4048,TODAY()-N4048)</f>
        <v/>
      </c>
      <c r="AL4048" s="112">
        <f>IF(F4048="Re-assigned",0,IF(H4048="Closed",0,IF(H4048="Service Restored",0,IF(H4048="",0,1))))</f>
        <v/>
      </c>
      <c r="AM4048" s="124">
        <f>IF(AL4048=0,"",IF(AK4048&gt;20.99,"Aged","Non-Aged"))</f>
        <v/>
      </c>
      <c r="AN4048" s="112">
        <f>IF(Q4048&lt;&gt;"",MONTH(Q4048),"")</f>
        <v/>
      </c>
      <c r="AO4048" s="112">
        <f>IFERROR(VALUE(V4048),0)</f>
        <v/>
      </c>
    </row>
    <row customFormat="1" customHeight="1" ht="29.25" r="4049" s="112" spans="1:41">
      <c r="A4049" s="127" t="n"/>
      <c r="B4049" s="113" t="n"/>
      <c r="C4049" s="127" t="n"/>
      <c r="D4049" s="127" t="n"/>
      <c r="E4049" s="114">
        <f>IF(F4049 &lt;&gt; "",VLOOKUP(F4049,CategoryLookup,2,FALSE), "")</f>
        <v/>
      </c>
      <c r="F4049" s="126" t="n"/>
      <c r="G4049" s="127" t="n"/>
      <c r="H4049" s="127" t="n"/>
      <c r="I4049" s="127" t="n"/>
      <c r="J4049" s="127" t="n"/>
      <c r="K4049" s="127" t="n"/>
      <c r="L4049" s="127" t="n"/>
      <c r="M4049" s="127" t="n"/>
      <c r="N4049" s="120" t="n"/>
      <c r="O4049" s="120" t="n"/>
      <c r="P4049" s="120" t="n"/>
      <c r="Q4049" s="120" t="n"/>
      <c r="R4049" s="121" t="n"/>
      <c r="S4049" s="121" t="n"/>
      <c r="T4049" s="121" t="n"/>
      <c r="U4049" s="121" t="n"/>
      <c r="V4049" s="117">
        <f>IF(P4049="NA","NA",IF(P4049&lt;&gt;"",TEXT(P4049-N4049,"[h].mm"),""))</f>
        <v/>
      </c>
      <c r="W4049" s="118">
        <f>IF(AND(R4049="",S4049=""),"",R4049+S4049)</f>
        <v/>
      </c>
      <c r="X4049" s="116">
        <f>IF(O4049&lt;&gt;"",DATE(YEAR(O4049), MONTH(O4049), DAY(O4049)),"")</f>
        <v/>
      </c>
      <c r="Y4049" s="122" t="n"/>
      <c r="Z4049" s="123" t="n"/>
      <c r="AA4049" s="117">
        <f>IF(F4049="Re-assigned","NA",IF(W4049="","",IF(W4049&gt;=VLOOKUP(D4049,SLAMatrix,3,FALSE),"Yes",IF(W4049&lt;VLOOKUP(D4049,SLAMatrix,2,FALSE),"No","Internal"))))</f>
        <v/>
      </c>
      <c r="AB4049" s="123" t="n"/>
      <c r="AC4049" s="123" t="n"/>
      <c r="AD4049" s="119" t="n"/>
      <c r="AE4049" s="125" t="n"/>
      <c r="AF4049" s="124">
        <f>MONTH(O4049)</f>
        <v/>
      </c>
      <c r="AG4049" s="124">
        <f>VLOOKUP(IFERROR(MID(AE4049,1,(FIND(",",AE4049,1)-1)),AE4049),Facility_Region_Mapping,2,FALSE)</f>
        <v/>
      </c>
      <c r="AH4049" s="124" t="n"/>
      <c r="AI4049" s="124">
        <f>IF(C4049&lt;&gt;"",IF(M4049="ESM User",getInterfaceName($C4049),"NA"),"")</f>
        <v/>
      </c>
      <c r="AJ4049" s="116">
        <f>IF(Q4049&lt;&gt;"",DATE(YEAR(Q4049), MONTH(Q4049), DAY(Q4049)),"")</f>
        <v/>
      </c>
      <c r="AK4049" s="130">
        <f>IF(Q4049&lt;&gt;0,Q4049-N4049,TODAY()-N4049)</f>
        <v/>
      </c>
      <c r="AL4049" s="112">
        <f>IF(F4049="Re-assigned",0,IF(H4049="Closed",0,IF(H4049="Service Restored",0,IF(H4049="",0,1))))</f>
        <v/>
      </c>
      <c r="AM4049" s="124">
        <f>IF(AL4049=0,"",IF(AK4049&gt;20.99,"Aged","Non-Aged"))</f>
        <v/>
      </c>
      <c r="AN4049" s="112">
        <f>IF(Q4049&lt;&gt;"",MONTH(Q4049),"")</f>
        <v/>
      </c>
      <c r="AO4049" s="112">
        <f>IFERROR(VALUE(V4049),0)</f>
        <v/>
      </c>
    </row>
    <row customFormat="1" customHeight="1" ht="29.25" r="4050" s="112" spans="1:41">
      <c r="A4050" s="127" t="n"/>
      <c r="B4050" s="113" t="n"/>
      <c r="C4050" s="127" t="n"/>
      <c r="D4050" s="127" t="n"/>
      <c r="E4050" s="114">
        <f>IF(F4050 &lt;&gt; "",VLOOKUP(F4050,CategoryLookup,2,FALSE), "")</f>
        <v/>
      </c>
      <c r="F4050" s="126" t="n"/>
      <c r="G4050" s="127" t="n"/>
      <c r="H4050" s="127" t="n"/>
      <c r="I4050" s="127" t="n"/>
      <c r="J4050" s="127" t="n"/>
      <c r="K4050" s="127" t="n"/>
      <c r="L4050" s="127" t="n"/>
      <c r="M4050" s="127" t="n"/>
      <c r="N4050" s="120" t="n"/>
      <c r="O4050" s="120" t="n"/>
      <c r="P4050" s="120" t="n"/>
      <c r="Q4050" s="120" t="n"/>
      <c r="R4050" s="121" t="n"/>
      <c r="S4050" s="121" t="n"/>
      <c r="T4050" s="121" t="n"/>
      <c r="U4050" s="121" t="n"/>
      <c r="V4050" s="117">
        <f>IF(P4050="NA","NA",IF(P4050&lt;&gt;"",TEXT(P4050-N4050,"[h].mm"),""))</f>
        <v/>
      </c>
      <c r="W4050" s="118">
        <f>IF(AND(R4050="",S4050=""),"",R4050+S4050)</f>
        <v/>
      </c>
      <c r="X4050" s="116">
        <f>IF(O4050&lt;&gt;"",DATE(YEAR(O4050), MONTH(O4050), DAY(O4050)),"")</f>
        <v/>
      </c>
      <c r="Y4050" s="122" t="n"/>
      <c r="Z4050" s="123" t="n"/>
      <c r="AA4050" s="117">
        <f>IF(F4050="Re-assigned","NA",IF(W4050="","",IF(W4050&gt;=VLOOKUP(D4050,SLAMatrix,3,FALSE),"Yes",IF(W4050&lt;VLOOKUP(D4050,SLAMatrix,2,FALSE),"No","Internal"))))</f>
        <v/>
      </c>
      <c r="AB4050" s="123" t="n"/>
      <c r="AC4050" s="123" t="n"/>
      <c r="AD4050" s="119" t="n"/>
      <c r="AE4050" s="125" t="n"/>
      <c r="AF4050" s="124">
        <f>MONTH(O4050)</f>
        <v/>
      </c>
      <c r="AG4050" s="124">
        <f>VLOOKUP(IFERROR(MID(AE4050,1,(FIND(",",AE4050,1)-1)),AE4050),Facility_Region_Mapping,2,FALSE)</f>
        <v/>
      </c>
      <c r="AH4050" s="124" t="n"/>
      <c r="AI4050" s="124">
        <f>IF(C4050&lt;&gt;"",IF(M4050="ESM User",getInterfaceName($C4050),"NA"),"")</f>
        <v/>
      </c>
      <c r="AJ4050" s="116">
        <f>IF(Q4050&lt;&gt;"",DATE(YEAR(Q4050), MONTH(Q4050), DAY(Q4050)),"")</f>
        <v/>
      </c>
      <c r="AK4050" s="130">
        <f>IF(Q4050&lt;&gt;0,Q4050-N4050,TODAY()-N4050)</f>
        <v/>
      </c>
      <c r="AL4050" s="112">
        <f>IF(F4050="Re-assigned",0,IF(H4050="Closed",0,IF(H4050="Service Restored",0,IF(H4050="",0,1))))</f>
        <v/>
      </c>
      <c r="AM4050" s="124">
        <f>IF(AL4050=0,"",IF(AK4050&gt;20.99,"Aged","Non-Aged"))</f>
        <v/>
      </c>
      <c r="AN4050" s="112">
        <f>IF(Q4050&lt;&gt;"",MONTH(Q4050),"")</f>
        <v/>
      </c>
      <c r="AO4050" s="112">
        <f>IFERROR(VALUE(V4050),0)</f>
        <v/>
      </c>
    </row>
    <row customFormat="1" customHeight="1" ht="29.25" r="4051" s="112" spans="1:41">
      <c r="A4051" s="127" t="n"/>
      <c r="B4051" s="113" t="n"/>
      <c r="C4051" s="127" t="n"/>
      <c r="D4051" s="127" t="n"/>
      <c r="E4051" s="114">
        <f>IF(F4051 &lt;&gt; "",VLOOKUP(F4051,CategoryLookup,2,FALSE), "")</f>
        <v/>
      </c>
      <c r="F4051" s="126" t="n"/>
      <c r="G4051" s="127" t="n"/>
      <c r="H4051" s="127" t="n"/>
      <c r="I4051" s="127" t="n"/>
      <c r="J4051" s="127" t="n"/>
      <c r="K4051" s="127" t="n"/>
      <c r="L4051" s="127" t="n"/>
      <c r="M4051" s="127" t="n"/>
      <c r="N4051" s="120" t="n"/>
      <c r="O4051" s="120" t="n"/>
      <c r="P4051" s="120" t="n"/>
      <c r="Q4051" s="120" t="n"/>
      <c r="R4051" s="121" t="n"/>
      <c r="S4051" s="121" t="n"/>
      <c r="T4051" s="121" t="n"/>
      <c r="U4051" s="121" t="n"/>
      <c r="V4051" s="117">
        <f>IF(P4051="NA","NA",IF(P4051&lt;&gt;"",TEXT(P4051-N4051,"[h].mm"),""))</f>
        <v/>
      </c>
      <c r="W4051" s="118">
        <f>IF(AND(R4051="",S4051=""),"",R4051+S4051)</f>
        <v/>
      </c>
      <c r="X4051" s="116">
        <f>IF(O4051&lt;&gt;"",DATE(YEAR(O4051), MONTH(O4051), DAY(O4051)),"")</f>
        <v/>
      </c>
      <c r="Y4051" s="122" t="n"/>
      <c r="Z4051" s="123" t="n"/>
      <c r="AA4051" s="117">
        <f>IF(F4051="Re-assigned","NA",IF(W4051="","",IF(W4051&gt;=VLOOKUP(D4051,SLAMatrix,3,FALSE),"Yes",IF(W4051&lt;VLOOKUP(D4051,SLAMatrix,2,FALSE),"No","Internal"))))</f>
        <v/>
      </c>
      <c r="AB4051" s="123" t="n"/>
      <c r="AC4051" s="123" t="n"/>
      <c r="AD4051" s="119" t="n"/>
      <c r="AE4051" s="125" t="n"/>
      <c r="AF4051" s="124">
        <f>MONTH(O4051)</f>
        <v/>
      </c>
      <c r="AG4051" s="124">
        <f>VLOOKUP(IFERROR(MID(AE4051,1,(FIND(",",AE4051,1)-1)),AE4051),Facility_Region_Mapping,2,FALSE)</f>
        <v/>
      </c>
      <c r="AH4051" s="124" t="n"/>
      <c r="AI4051" s="124">
        <f>IF(C4051&lt;&gt;"",IF(M4051="ESM User",getInterfaceName($C4051),"NA"),"")</f>
        <v/>
      </c>
      <c r="AJ4051" s="116">
        <f>IF(Q4051&lt;&gt;"",DATE(YEAR(Q4051), MONTH(Q4051), DAY(Q4051)),"")</f>
        <v/>
      </c>
      <c r="AK4051" s="130">
        <f>IF(Q4051&lt;&gt;0,Q4051-N4051,TODAY()-N4051)</f>
        <v/>
      </c>
      <c r="AL4051" s="112">
        <f>IF(F4051="Re-assigned",0,IF(H4051="Closed",0,IF(H4051="Service Restored",0,IF(H4051="",0,1))))</f>
        <v/>
      </c>
      <c r="AM4051" s="124">
        <f>IF(AL4051=0,"",IF(AK4051&gt;20.99,"Aged","Non-Aged"))</f>
        <v/>
      </c>
      <c r="AN4051" s="112">
        <f>IF(Q4051&lt;&gt;"",MONTH(Q4051),"")</f>
        <v/>
      </c>
      <c r="AO4051" s="112">
        <f>IFERROR(VALUE(V4051),0)</f>
        <v/>
      </c>
    </row>
    <row customFormat="1" customHeight="1" ht="29.25" r="4052" s="112" spans="1:41">
      <c r="A4052" s="127" t="n"/>
      <c r="B4052" s="113" t="n"/>
      <c r="C4052" s="127" t="n"/>
      <c r="D4052" s="127" t="n"/>
      <c r="E4052" s="114">
        <f>IF(F4052 &lt;&gt; "",VLOOKUP(F4052,CategoryLookup,2,FALSE), "")</f>
        <v/>
      </c>
      <c r="F4052" s="126" t="n"/>
      <c r="G4052" s="127" t="n"/>
      <c r="H4052" s="127" t="n"/>
      <c r="I4052" s="127" t="n"/>
      <c r="J4052" s="127" t="n"/>
      <c r="K4052" s="127" t="n"/>
      <c r="L4052" s="127" t="n"/>
      <c r="M4052" s="127" t="n"/>
      <c r="N4052" s="120" t="n"/>
      <c r="O4052" s="120" t="n"/>
      <c r="P4052" s="120" t="n"/>
      <c r="Q4052" s="120" t="n"/>
      <c r="R4052" s="121" t="n"/>
      <c r="S4052" s="121" t="n"/>
      <c r="T4052" s="121" t="n"/>
      <c r="U4052" s="121" t="n"/>
      <c r="V4052" s="117">
        <f>IF(P4052="NA","NA",IF(P4052&lt;&gt;"",TEXT(P4052-N4052,"[h].mm"),""))</f>
        <v/>
      </c>
      <c r="W4052" s="118">
        <f>IF(AND(R4052="",S4052=""),"",R4052+S4052)</f>
        <v/>
      </c>
      <c r="X4052" s="116">
        <f>IF(O4052&lt;&gt;"",DATE(YEAR(O4052), MONTH(O4052), DAY(O4052)),"")</f>
        <v/>
      </c>
      <c r="Y4052" s="122" t="n"/>
      <c r="Z4052" s="123" t="n"/>
      <c r="AA4052" s="117">
        <f>IF(F4052="Re-assigned","NA",IF(W4052="","",IF(W4052&gt;=VLOOKUP(D4052,SLAMatrix,3,FALSE),"Yes",IF(W4052&lt;VLOOKUP(D4052,SLAMatrix,2,FALSE),"No","Internal"))))</f>
        <v/>
      </c>
      <c r="AB4052" s="123" t="n"/>
      <c r="AC4052" s="123" t="n"/>
      <c r="AD4052" s="119" t="n"/>
      <c r="AE4052" s="125" t="n"/>
      <c r="AF4052" s="124">
        <f>MONTH(O4052)</f>
        <v/>
      </c>
      <c r="AG4052" s="124">
        <f>VLOOKUP(IFERROR(MID(AE4052,1,(FIND(",",AE4052,1)-1)),AE4052),Facility_Region_Mapping,2,FALSE)</f>
        <v/>
      </c>
      <c r="AH4052" s="124" t="n"/>
      <c r="AI4052" s="124">
        <f>IF(C4052&lt;&gt;"",IF(M4052="ESM User",getInterfaceName($C4052),"NA"),"")</f>
        <v/>
      </c>
      <c r="AJ4052" s="116">
        <f>IF(Q4052&lt;&gt;"",DATE(YEAR(Q4052), MONTH(Q4052), DAY(Q4052)),"")</f>
        <v/>
      </c>
      <c r="AK4052" s="130">
        <f>IF(Q4052&lt;&gt;0,Q4052-N4052,TODAY()-N4052)</f>
        <v/>
      </c>
      <c r="AL4052" s="112">
        <f>IF(F4052="Re-assigned",0,IF(H4052="Closed",0,IF(H4052="Service Restored",0,IF(H4052="",0,1))))</f>
        <v/>
      </c>
      <c r="AM4052" s="124">
        <f>IF(AL4052=0,"",IF(AK4052&gt;20.99,"Aged","Non-Aged"))</f>
        <v/>
      </c>
      <c r="AN4052" s="112">
        <f>IF(Q4052&lt;&gt;"",MONTH(Q4052),"")</f>
        <v/>
      </c>
      <c r="AO4052" s="112">
        <f>IFERROR(VALUE(V4052),0)</f>
        <v/>
      </c>
    </row>
    <row customFormat="1" customHeight="1" ht="29.25" r="4053" s="112" spans="1:41">
      <c r="A4053" s="127" t="n"/>
      <c r="B4053" s="113" t="n"/>
      <c r="C4053" s="127" t="n"/>
      <c r="D4053" s="127" t="n"/>
      <c r="E4053" s="114">
        <f>IF(F4053 &lt;&gt; "",VLOOKUP(F4053,CategoryLookup,2,FALSE), "")</f>
        <v/>
      </c>
      <c r="F4053" s="126" t="n"/>
      <c r="G4053" s="127" t="n"/>
      <c r="H4053" s="127" t="n"/>
      <c r="I4053" s="127" t="n"/>
      <c r="J4053" s="127" t="n"/>
      <c r="K4053" s="127" t="n"/>
      <c r="L4053" s="127" t="n"/>
      <c r="M4053" s="127" t="n"/>
      <c r="N4053" s="120" t="n"/>
      <c r="O4053" s="120" t="n"/>
      <c r="P4053" s="120" t="n"/>
      <c r="Q4053" s="120" t="n"/>
      <c r="R4053" s="121" t="n"/>
      <c r="S4053" s="121" t="n"/>
      <c r="T4053" s="121" t="n"/>
      <c r="U4053" s="121" t="n"/>
      <c r="V4053" s="117">
        <f>IF(P4053="NA","NA",IF(P4053&lt;&gt;"",TEXT(P4053-N4053,"[h].mm"),""))</f>
        <v/>
      </c>
      <c r="W4053" s="118">
        <f>IF(AND(R4053="",S4053=""),"",R4053+S4053)</f>
        <v/>
      </c>
      <c r="X4053" s="116">
        <f>IF(O4053&lt;&gt;"",DATE(YEAR(O4053), MONTH(O4053), DAY(O4053)),"")</f>
        <v/>
      </c>
      <c r="Y4053" s="122" t="n"/>
      <c r="Z4053" s="123" t="n"/>
      <c r="AA4053" s="117">
        <f>IF(F4053="Re-assigned","NA",IF(W4053="","",IF(W4053&gt;=VLOOKUP(D4053,SLAMatrix,3,FALSE),"Yes",IF(W4053&lt;VLOOKUP(D4053,SLAMatrix,2,FALSE),"No","Internal"))))</f>
        <v/>
      </c>
      <c r="AB4053" s="123" t="n"/>
      <c r="AC4053" s="123" t="n"/>
      <c r="AD4053" s="119" t="n"/>
      <c r="AE4053" s="125" t="n"/>
      <c r="AF4053" s="124">
        <f>MONTH(O4053)</f>
        <v/>
      </c>
      <c r="AG4053" s="124">
        <f>VLOOKUP(IFERROR(MID(AE4053,1,(FIND(",",AE4053,1)-1)),AE4053),Facility_Region_Mapping,2,FALSE)</f>
        <v/>
      </c>
      <c r="AH4053" s="124" t="n"/>
      <c r="AI4053" s="124">
        <f>IF(C4053&lt;&gt;"",IF(M4053="ESM User",getInterfaceName($C4053),"NA"),"")</f>
        <v/>
      </c>
      <c r="AJ4053" s="116">
        <f>IF(Q4053&lt;&gt;"",DATE(YEAR(Q4053), MONTH(Q4053), DAY(Q4053)),"")</f>
        <v/>
      </c>
      <c r="AK4053" s="130">
        <f>IF(Q4053&lt;&gt;0,Q4053-N4053,TODAY()-N4053)</f>
        <v/>
      </c>
      <c r="AL4053" s="112">
        <f>IF(F4053="Re-assigned",0,IF(H4053="Closed",0,IF(H4053="Service Restored",0,IF(H4053="",0,1))))</f>
        <v/>
      </c>
      <c r="AM4053" s="124">
        <f>IF(AL4053=0,"",IF(AK4053&gt;20.99,"Aged","Non-Aged"))</f>
        <v/>
      </c>
      <c r="AN4053" s="112">
        <f>IF(Q4053&lt;&gt;"",MONTH(Q4053),"")</f>
        <v/>
      </c>
      <c r="AO4053" s="112">
        <f>IFERROR(VALUE(V4053),0)</f>
        <v/>
      </c>
    </row>
    <row customFormat="1" customHeight="1" ht="29.25" r="4054" s="112" spans="1:41">
      <c r="A4054" s="127" t="n"/>
      <c r="B4054" s="113" t="n"/>
      <c r="C4054" s="127" t="n"/>
      <c r="D4054" s="127" t="n"/>
      <c r="E4054" s="114">
        <f>IF(F4054 &lt;&gt; "",VLOOKUP(F4054,CategoryLookup,2,FALSE), "")</f>
        <v/>
      </c>
      <c r="F4054" s="126" t="n"/>
      <c r="G4054" s="127" t="n"/>
      <c r="H4054" s="127" t="n"/>
      <c r="I4054" s="127" t="n"/>
      <c r="J4054" s="127" t="n"/>
      <c r="K4054" s="127" t="n"/>
      <c r="L4054" s="127" t="n"/>
      <c r="M4054" s="127" t="n"/>
      <c r="N4054" s="120" t="n"/>
      <c r="O4054" s="120" t="n"/>
      <c r="P4054" s="120" t="n"/>
      <c r="Q4054" s="120" t="n"/>
      <c r="R4054" s="121" t="n"/>
      <c r="S4054" s="121" t="n"/>
      <c r="T4054" s="121" t="n"/>
      <c r="U4054" s="121" t="n"/>
      <c r="V4054" s="117">
        <f>IF(P4054="NA","NA",IF(P4054&lt;&gt;"",TEXT(P4054-N4054,"[h].mm"),""))</f>
        <v/>
      </c>
      <c r="W4054" s="118">
        <f>IF(AND(R4054="",S4054=""),"",R4054+S4054)</f>
        <v/>
      </c>
      <c r="X4054" s="116">
        <f>IF(O4054&lt;&gt;"",DATE(YEAR(O4054), MONTH(O4054), DAY(O4054)),"")</f>
        <v/>
      </c>
      <c r="Y4054" s="122" t="n"/>
      <c r="Z4054" s="123" t="n"/>
      <c r="AA4054" s="117">
        <f>IF(F4054="Re-assigned","NA",IF(W4054="","",IF(W4054&gt;=VLOOKUP(D4054,SLAMatrix,3,FALSE),"Yes",IF(W4054&lt;VLOOKUP(D4054,SLAMatrix,2,FALSE),"No","Internal"))))</f>
        <v/>
      </c>
      <c r="AB4054" s="123" t="n"/>
      <c r="AC4054" s="123" t="n"/>
      <c r="AD4054" s="119" t="n"/>
      <c r="AE4054" s="125" t="n"/>
      <c r="AF4054" s="124">
        <f>MONTH(O4054)</f>
        <v/>
      </c>
      <c r="AG4054" s="124">
        <f>VLOOKUP(IFERROR(MID(AE4054,1,(FIND(",",AE4054,1)-1)),AE4054),Facility_Region_Mapping,2,FALSE)</f>
        <v/>
      </c>
      <c r="AH4054" s="124" t="n"/>
      <c r="AI4054" s="124">
        <f>IF(C4054&lt;&gt;"",IF(M4054="ESM User",getInterfaceName($C4054),"NA"),"")</f>
        <v/>
      </c>
      <c r="AJ4054" s="116">
        <f>IF(Q4054&lt;&gt;"",DATE(YEAR(Q4054), MONTH(Q4054), DAY(Q4054)),"")</f>
        <v/>
      </c>
      <c r="AK4054" s="130">
        <f>IF(Q4054&lt;&gt;0,Q4054-N4054,TODAY()-N4054)</f>
        <v/>
      </c>
      <c r="AL4054" s="112">
        <f>IF(F4054="Re-assigned",0,IF(H4054="Closed",0,IF(H4054="Service Restored",0,IF(H4054="",0,1))))</f>
        <v/>
      </c>
      <c r="AM4054" s="124">
        <f>IF(AL4054=0,"",IF(AK4054&gt;20.99,"Aged","Non-Aged"))</f>
        <v/>
      </c>
      <c r="AN4054" s="112">
        <f>IF(Q4054&lt;&gt;"",MONTH(Q4054),"")</f>
        <v/>
      </c>
      <c r="AO4054" s="112">
        <f>IFERROR(VALUE(V4054),0)</f>
        <v/>
      </c>
    </row>
    <row customFormat="1" customHeight="1" ht="29.25" r="4055" s="112" spans="1:41">
      <c r="A4055" s="127" t="n"/>
      <c r="B4055" s="113" t="n"/>
      <c r="C4055" s="127" t="n"/>
      <c r="D4055" s="127" t="n"/>
      <c r="E4055" s="114">
        <f>IF(F4055 &lt;&gt; "",VLOOKUP(F4055,CategoryLookup,2,FALSE), "")</f>
        <v/>
      </c>
      <c r="F4055" s="126" t="n"/>
      <c r="G4055" s="127" t="n"/>
      <c r="H4055" s="127" t="n"/>
      <c r="I4055" s="127" t="n"/>
      <c r="J4055" s="127" t="n"/>
      <c r="K4055" s="127" t="n"/>
      <c r="L4055" s="127" t="n"/>
      <c r="M4055" s="127" t="n"/>
      <c r="N4055" s="120" t="n"/>
      <c r="O4055" s="120" t="n"/>
      <c r="P4055" s="120" t="n"/>
      <c r="Q4055" s="120" t="n"/>
      <c r="R4055" s="121" t="n"/>
      <c r="S4055" s="121" t="n"/>
      <c r="T4055" s="121" t="n"/>
      <c r="U4055" s="121" t="n"/>
      <c r="V4055" s="117">
        <f>IF(P4055="NA","NA",IF(P4055&lt;&gt;"",TEXT(P4055-N4055,"[h].mm"),""))</f>
        <v/>
      </c>
      <c r="W4055" s="118">
        <f>IF(AND(R4055="",S4055=""),"",R4055+S4055)</f>
        <v/>
      </c>
      <c r="X4055" s="116">
        <f>IF(O4055&lt;&gt;"",DATE(YEAR(O4055), MONTH(O4055), DAY(O4055)),"")</f>
        <v/>
      </c>
      <c r="Y4055" s="122" t="n"/>
      <c r="Z4055" s="123" t="n"/>
      <c r="AA4055" s="117">
        <f>IF(F4055="Re-assigned","NA",IF(W4055="","",IF(W4055&gt;=VLOOKUP(D4055,SLAMatrix,3,FALSE),"Yes",IF(W4055&lt;VLOOKUP(D4055,SLAMatrix,2,FALSE),"No","Internal"))))</f>
        <v/>
      </c>
      <c r="AB4055" s="123" t="n"/>
      <c r="AC4055" s="123" t="n"/>
      <c r="AD4055" s="119" t="n"/>
      <c r="AE4055" s="125" t="n"/>
      <c r="AF4055" s="124">
        <f>MONTH(O4055)</f>
        <v/>
      </c>
      <c r="AG4055" s="124">
        <f>VLOOKUP(IFERROR(MID(AE4055,1,(FIND(",",AE4055,1)-1)),AE4055),Facility_Region_Mapping,2,FALSE)</f>
        <v/>
      </c>
      <c r="AH4055" s="124" t="n"/>
      <c r="AI4055" s="124">
        <f>IF(C4055&lt;&gt;"",IF(M4055="ESM User",getInterfaceName($C4055),"NA"),"")</f>
        <v/>
      </c>
      <c r="AJ4055" s="116">
        <f>IF(Q4055&lt;&gt;"",DATE(YEAR(Q4055), MONTH(Q4055), DAY(Q4055)),"")</f>
        <v/>
      </c>
      <c r="AK4055" s="130">
        <f>IF(Q4055&lt;&gt;0,Q4055-N4055,TODAY()-N4055)</f>
        <v/>
      </c>
      <c r="AL4055" s="112">
        <f>IF(F4055="Re-assigned",0,IF(H4055="Closed",0,IF(H4055="Service Restored",0,IF(H4055="",0,1))))</f>
        <v/>
      </c>
      <c r="AM4055" s="124">
        <f>IF(AL4055=0,"",IF(AK4055&gt;20.99,"Aged","Non-Aged"))</f>
        <v/>
      </c>
      <c r="AN4055" s="112">
        <f>IF(Q4055&lt;&gt;"",MONTH(Q4055),"")</f>
        <v/>
      </c>
      <c r="AO4055" s="112">
        <f>IFERROR(VALUE(V4055),0)</f>
        <v/>
      </c>
    </row>
    <row customFormat="1" customHeight="1" ht="29.25" r="4056" s="112" spans="1:41">
      <c r="A4056" s="127" t="n"/>
      <c r="B4056" s="113" t="n"/>
      <c r="C4056" s="127" t="n"/>
      <c r="D4056" s="127" t="n"/>
      <c r="E4056" s="114">
        <f>IF(F4056 &lt;&gt; "",VLOOKUP(F4056,CategoryLookup,2,FALSE), "")</f>
        <v/>
      </c>
      <c r="F4056" s="126" t="n"/>
      <c r="G4056" s="127" t="n"/>
      <c r="H4056" s="127" t="n"/>
      <c r="I4056" s="127" t="n"/>
      <c r="J4056" s="127" t="n"/>
      <c r="K4056" s="127" t="n"/>
      <c r="L4056" s="127" t="n"/>
      <c r="M4056" s="127" t="n"/>
      <c r="N4056" s="120" t="n"/>
      <c r="O4056" s="120" t="n"/>
      <c r="P4056" s="120" t="n"/>
      <c r="Q4056" s="120" t="n"/>
      <c r="R4056" s="121" t="n"/>
      <c r="S4056" s="121" t="n"/>
      <c r="T4056" s="121" t="n"/>
      <c r="U4056" s="121" t="n"/>
      <c r="V4056" s="117">
        <f>IF(P4056="NA","NA",IF(P4056&lt;&gt;"",TEXT(P4056-N4056,"[h].mm"),""))</f>
        <v/>
      </c>
      <c r="W4056" s="118">
        <f>IF(AND(R4056="",S4056=""),"",R4056+S4056)</f>
        <v/>
      </c>
      <c r="X4056" s="116">
        <f>IF(O4056&lt;&gt;"",DATE(YEAR(O4056), MONTH(O4056), DAY(O4056)),"")</f>
        <v/>
      </c>
      <c r="Y4056" s="122" t="n"/>
      <c r="Z4056" s="123" t="n"/>
      <c r="AA4056" s="117">
        <f>IF(F4056="Re-assigned","NA",IF(W4056="","",IF(W4056&gt;=VLOOKUP(D4056,SLAMatrix,3,FALSE),"Yes",IF(W4056&lt;VLOOKUP(D4056,SLAMatrix,2,FALSE),"No","Internal"))))</f>
        <v/>
      </c>
      <c r="AB4056" s="123" t="n"/>
      <c r="AC4056" s="123" t="n"/>
      <c r="AD4056" s="119" t="n"/>
      <c r="AE4056" s="125" t="n"/>
      <c r="AF4056" s="124">
        <f>MONTH(O4056)</f>
        <v/>
      </c>
      <c r="AG4056" s="124">
        <f>VLOOKUP(IFERROR(MID(AE4056,1,(FIND(",",AE4056,1)-1)),AE4056),Facility_Region_Mapping,2,FALSE)</f>
        <v/>
      </c>
      <c r="AH4056" s="124" t="n"/>
      <c r="AI4056" s="124">
        <f>IF(C4056&lt;&gt;"",IF(M4056="ESM User",getInterfaceName($C4056),"NA"),"")</f>
        <v/>
      </c>
      <c r="AJ4056" s="116">
        <f>IF(Q4056&lt;&gt;"",DATE(YEAR(Q4056), MONTH(Q4056), DAY(Q4056)),"")</f>
        <v/>
      </c>
      <c r="AK4056" s="130">
        <f>IF(Q4056&lt;&gt;0,Q4056-N4056,TODAY()-N4056)</f>
        <v/>
      </c>
      <c r="AL4056" s="112">
        <f>IF(F4056="Re-assigned",0,IF(H4056="Closed",0,IF(H4056="Service Restored",0,IF(H4056="",0,1))))</f>
        <v/>
      </c>
      <c r="AM4056" s="124">
        <f>IF(AL4056=0,"",IF(AK4056&gt;20.99,"Aged","Non-Aged"))</f>
        <v/>
      </c>
      <c r="AN4056" s="112">
        <f>IF(Q4056&lt;&gt;"",MONTH(Q4056),"")</f>
        <v/>
      </c>
      <c r="AO4056" s="112">
        <f>IFERROR(VALUE(V4056),0)</f>
        <v/>
      </c>
    </row>
    <row customFormat="1" customHeight="1" ht="29.25" r="4057" s="112" spans="1:41">
      <c r="A4057" s="127" t="n"/>
      <c r="B4057" s="113" t="n"/>
      <c r="C4057" s="127" t="n"/>
      <c r="D4057" s="127" t="n"/>
      <c r="E4057" s="114">
        <f>IF(F4057 &lt;&gt; "",VLOOKUP(F4057,CategoryLookup,2,FALSE), "")</f>
        <v/>
      </c>
      <c r="F4057" s="126" t="n"/>
      <c r="G4057" s="127" t="n"/>
      <c r="H4057" s="127" t="n"/>
      <c r="I4057" s="127" t="n"/>
      <c r="J4057" s="127" t="n"/>
      <c r="K4057" s="127" t="n"/>
      <c r="L4057" s="127" t="n"/>
      <c r="M4057" s="127" t="n"/>
      <c r="N4057" s="120" t="n"/>
      <c r="O4057" s="120" t="n"/>
      <c r="P4057" s="120" t="n"/>
      <c r="Q4057" s="120" t="n"/>
      <c r="R4057" s="121" t="n"/>
      <c r="S4057" s="121" t="n"/>
      <c r="T4057" s="121" t="n"/>
      <c r="U4057" s="121" t="n"/>
      <c r="V4057" s="117">
        <f>IF(P4057="NA","NA",IF(P4057&lt;&gt;"",TEXT(P4057-N4057,"[h].mm"),""))</f>
        <v/>
      </c>
      <c r="W4057" s="118">
        <f>IF(AND(R4057="",S4057=""),"",R4057+S4057)</f>
        <v/>
      </c>
      <c r="X4057" s="116">
        <f>IF(O4057&lt;&gt;"",DATE(YEAR(O4057), MONTH(O4057), DAY(O4057)),"")</f>
        <v/>
      </c>
      <c r="Y4057" s="122" t="n"/>
      <c r="Z4057" s="123" t="n"/>
      <c r="AA4057" s="117">
        <f>IF(F4057="Re-assigned","NA",IF(W4057="","",IF(W4057&gt;=VLOOKUP(D4057,SLAMatrix,3,FALSE),"Yes",IF(W4057&lt;VLOOKUP(D4057,SLAMatrix,2,FALSE),"No","Internal"))))</f>
        <v/>
      </c>
      <c r="AB4057" s="123" t="n"/>
      <c r="AC4057" s="123" t="n"/>
      <c r="AD4057" s="119" t="n"/>
      <c r="AE4057" s="125" t="n"/>
      <c r="AF4057" s="124">
        <f>MONTH(O4057)</f>
        <v/>
      </c>
      <c r="AG4057" s="124">
        <f>VLOOKUP(IFERROR(MID(AE4057,1,(FIND(",",AE4057,1)-1)),AE4057),Facility_Region_Mapping,2,FALSE)</f>
        <v/>
      </c>
      <c r="AH4057" s="124" t="n"/>
      <c r="AI4057" s="124">
        <f>IF(C4057&lt;&gt;"",IF(M4057="ESM User",getInterfaceName($C4057),"NA"),"")</f>
        <v/>
      </c>
      <c r="AJ4057" s="116">
        <f>IF(Q4057&lt;&gt;"",DATE(YEAR(Q4057), MONTH(Q4057), DAY(Q4057)),"")</f>
        <v/>
      </c>
      <c r="AK4057" s="130">
        <f>IF(Q4057&lt;&gt;0,Q4057-N4057,TODAY()-N4057)</f>
        <v/>
      </c>
      <c r="AL4057" s="112">
        <f>IF(F4057="Re-assigned",0,IF(H4057="Closed",0,IF(H4057="Service Restored",0,IF(H4057="",0,1))))</f>
        <v/>
      </c>
      <c r="AM4057" s="124">
        <f>IF(AL4057=0,"",IF(AK4057&gt;20.99,"Aged","Non-Aged"))</f>
        <v/>
      </c>
      <c r="AN4057" s="112">
        <f>IF(Q4057&lt;&gt;"",MONTH(Q4057),"")</f>
        <v/>
      </c>
      <c r="AO4057" s="112">
        <f>IFERROR(VALUE(V4057),0)</f>
        <v/>
      </c>
    </row>
    <row customFormat="1" customHeight="1" ht="29.25" r="4058" s="112" spans="1:41">
      <c r="A4058" s="127" t="n"/>
      <c r="B4058" s="113" t="n"/>
      <c r="C4058" s="127" t="n"/>
      <c r="D4058" s="127" t="n"/>
      <c r="E4058" s="114">
        <f>IF(F4058 &lt;&gt; "",VLOOKUP(F4058,CategoryLookup,2,FALSE), "")</f>
        <v/>
      </c>
      <c r="F4058" s="126" t="n"/>
      <c r="G4058" s="127" t="n"/>
      <c r="H4058" s="127" t="n"/>
      <c r="I4058" s="127" t="n"/>
      <c r="J4058" s="127" t="n"/>
      <c r="K4058" s="127" t="n"/>
      <c r="L4058" s="127" t="n"/>
      <c r="M4058" s="127" t="n"/>
      <c r="N4058" s="120" t="n"/>
      <c r="O4058" s="120" t="n"/>
      <c r="P4058" s="120" t="n"/>
      <c r="Q4058" s="120" t="n"/>
      <c r="R4058" s="121" t="n"/>
      <c r="S4058" s="121" t="n"/>
      <c r="T4058" s="121" t="n"/>
      <c r="U4058" s="121" t="n"/>
      <c r="V4058" s="117">
        <f>IF(P4058="NA","NA",IF(P4058&lt;&gt;"",TEXT(P4058-N4058,"[h].mm"),""))</f>
        <v/>
      </c>
      <c r="W4058" s="118">
        <f>IF(AND(R4058="",S4058=""),"",R4058+S4058)</f>
        <v/>
      </c>
      <c r="X4058" s="116">
        <f>IF(O4058&lt;&gt;"",DATE(YEAR(O4058), MONTH(O4058), DAY(O4058)),"")</f>
        <v/>
      </c>
      <c r="Y4058" s="122" t="n"/>
      <c r="Z4058" s="123" t="n"/>
      <c r="AA4058" s="117">
        <f>IF(F4058="Re-assigned","NA",IF(W4058="","",IF(W4058&gt;=VLOOKUP(D4058,SLAMatrix,3,FALSE),"Yes",IF(W4058&lt;VLOOKUP(D4058,SLAMatrix,2,FALSE),"No","Internal"))))</f>
        <v/>
      </c>
      <c r="AB4058" s="123" t="n"/>
      <c r="AC4058" s="123" t="n"/>
      <c r="AD4058" s="119" t="n"/>
      <c r="AE4058" s="125" t="n"/>
      <c r="AF4058" s="124">
        <f>MONTH(O4058)</f>
        <v/>
      </c>
      <c r="AG4058" s="124">
        <f>VLOOKUP(IFERROR(MID(AE4058,1,(FIND(",",AE4058,1)-1)),AE4058),Facility_Region_Mapping,2,FALSE)</f>
        <v/>
      </c>
      <c r="AH4058" s="124" t="n"/>
      <c r="AI4058" s="124">
        <f>IF(C4058&lt;&gt;"",IF(M4058="ESM User",getInterfaceName($C4058),"NA"),"")</f>
        <v/>
      </c>
      <c r="AJ4058" s="116">
        <f>IF(Q4058&lt;&gt;"",DATE(YEAR(Q4058), MONTH(Q4058), DAY(Q4058)),"")</f>
        <v/>
      </c>
      <c r="AK4058" s="130">
        <f>IF(Q4058&lt;&gt;0,Q4058-N4058,TODAY()-N4058)</f>
        <v/>
      </c>
      <c r="AL4058" s="112">
        <f>IF(F4058="Re-assigned",0,IF(H4058="Closed",0,IF(H4058="Service Restored",0,IF(H4058="",0,1))))</f>
        <v/>
      </c>
      <c r="AM4058" s="124">
        <f>IF(AL4058=0,"",IF(AK4058&gt;20.99,"Aged","Non-Aged"))</f>
        <v/>
      </c>
      <c r="AN4058" s="112">
        <f>IF(Q4058&lt;&gt;"",MONTH(Q4058),"")</f>
        <v/>
      </c>
      <c r="AO4058" s="112">
        <f>IFERROR(VALUE(V4058),0)</f>
        <v/>
      </c>
    </row>
    <row customFormat="1" customHeight="1" ht="29.25" r="4059" s="112" spans="1:41">
      <c r="A4059" s="127" t="n"/>
      <c r="B4059" s="113" t="n"/>
      <c r="C4059" s="127" t="n"/>
      <c r="D4059" s="127" t="n"/>
      <c r="E4059" s="114">
        <f>IF(F4059 &lt;&gt; "",VLOOKUP(F4059,CategoryLookup,2,FALSE), "")</f>
        <v/>
      </c>
      <c r="F4059" s="126" t="n"/>
      <c r="G4059" s="127" t="n"/>
      <c r="H4059" s="127" t="n"/>
      <c r="I4059" s="127" t="n"/>
      <c r="J4059" s="127" t="n"/>
      <c r="K4059" s="127" t="n"/>
      <c r="L4059" s="127" t="n"/>
      <c r="M4059" s="127" t="n"/>
      <c r="N4059" s="120" t="n"/>
      <c r="O4059" s="120" t="n"/>
      <c r="P4059" s="120" t="n"/>
      <c r="Q4059" s="120" t="n"/>
      <c r="R4059" s="121" t="n"/>
      <c r="S4059" s="121" t="n"/>
      <c r="T4059" s="121" t="n"/>
      <c r="U4059" s="121" t="n"/>
      <c r="V4059" s="117">
        <f>IF(P4059="NA","NA",IF(P4059&lt;&gt;"",TEXT(P4059-N4059,"[h].mm"),""))</f>
        <v/>
      </c>
      <c r="W4059" s="118">
        <f>IF(AND(R4059="",S4059=""),"",R4059+S4059)</f>
        <v/>
      </c>
      <c r="X4059" s="116">
        <f>IF(O4059&lt;&gt;"",DATE(YEAR(O4059), MONTH(O4059), DAY(O4059)),"")</f>
        <v/>
      </c>
      <c r="Y4059" s="122" t="n"/>
      <c r="Z4059" s="123" t="n"/>
      <c r="AA4059" s="117">
        <f>IF(F4059="Re-assigned","NA",IF(W4059="","",IF(W4059&gt;=VLOOKUP(D4059,SLAMatrix,3,FALSE),"Yes",IF(W4059&lt;VLOOKUP(D4059,SLAMatrix,2,FALSE),"No","Internal"))))</f>
        <v/>
      </c>
      <c r="AB4059" s="123" t="n"/>
      <c r="AC4059" s="123" t="n"/>
      <c r="AD4059" s="119" t="n"/>
      <c r="AE4059" s="125" t="n"/>
      <c r="AF4059" s="124">
        <f>MONTH(O4059)</f>
        <v/>
      </c>
      <c r="AG4059" s="124">
        <f>VLOOKUP(IFERROR(MID(AE4059,1,(FIND(",",AE4059,1)-1)),AE4059),Facility_Region_Mapping,2,FALSE)</f>
        <v/>
      </c>
      <c r="AH4059" s="124" t="n"/>
      <c r="AI4059" s="124">
        <f>IF(C4059&lt;&gt;"",IF(M4059="ESM User",getInterfaceName($C4059),"NA"),"")</f>
        <v/>
      </c>
      <c r="AJ4059" s="116">
        <f>IF(Q4059&lt;&gt;"",DATE(YEAR(Q4059), MONTH(Q4059), DAY(Q4059)),"")</f>
        <v/>
      </c>
      <c r="AK4059" s="130">
        <f>IF(Q4059&lt;&gt;0,Q4059-N4059,TODAY()-N4059)</f>
        <v/>
      </c>
      <c r="AL4059" s="112">
        <f>IF(F4059="Re-assigned",0,IF(H4059="Closed",0,IF(H4059="Service Restored",0,IF(H4059="",0,1))))</f>
        <v/>
      </c>
      <c r="AM4059" s="124">
        <f>IF(AL4059=0,"",IF(AK4059&gt;20.99,"Aged","Non-Aged"))</f>
        <v/>
      </c>
      <c r="AN4059" s="112">
        <f>IF(Q4059&lt;&gt;"",MONTH(Q4059),"")</f>
        <v/>
      </c>
      <c r="AO4059" s="112">
        <f>IFERROR(VALUE(V4059),0)</f>
        <v/>
      </c>
    </row>
    <row customFormat="1" customHeight="1" ht="29.25" r="4060" s="112" spans="1:41">
      <c r="A4060" s="127" t="n"/>
      <c r="B4060" s="113" t="n"/>
      <c r="C4060" s="127" t="n"/>
      <c r="D4060" s="127" t="n"/>
      <c r="E4060" s="114">
        <f>IF(F4060 &lt;&gt; "",VLOOKUP(F4060,CategoryLookup,2,FALSE), "")</f>
        <v/>
      </c>
      <c r="F4060" s="126" t="n"/>
      <c r="G4060" s="127" t="n"/>
      <c r="H4060" s="127" t="n"/>
      <c r="I4060" s="127" t="n"/>
      <c r="J4060" s="127" t="n"/>
      <c r="K4060" s="127" t="n"/>
      <c r="L4060" s="127" t="n"/>
      <c r="M4060" s="127" t="n"/>
      <c r="N4060" s="120" t="n"/>
      <c r="O4060" s="120" t="n"/>
      <c r="P4060" s="120" t="n"/>
      <c r="Q4060" s="120" t="n"/>
      <c r="R4060" s="121" t="n"/>
      <c r="S4060" s="121" t="n"/>
      <c r="T4060" s="121" t="n"/>
      <c r="U4060" s="121" t="n"/>
      <c r="V4060" s="117">
        <f>IF(P4060="NA","NA",IF(P4060&lt;&gt;"",TEXT(P4060-N4060,"[h].mm"),""))</f>
        <v/>
      </c>
      <c r="W4060" s="118">
        <f>IF(AND(R4060="",S4060=""),"",R4060+S4060)</f>
        <v/>
      </c>
      <c r="X4060" s="116">
        <f>IF(O4060&lt;&gt;"",DATE(YEAR(O4060), MONTH(O4060), DAY(O4060)),"")</f>
        <v/>
      </c>
      <c r="Y4060" s="122" t="n"/>
      <c r="Z4060" s="123" t="n"/>
      <c r="AA4060" s="117">
        <f>IF(F4060="Re-assigned","NA",IF(W4060="","",IF(W4060&gt;=VLOOKUP(D4060,SLAMatrix,3,FALSE),"Yes",IF(W4060&lt;VLOOKUP(D4060,SLAMatrix,2,FALSE),"No","Internal"))))</f>
        <v/>
      </c>
      <c r="AB4060" s="123" t="n"/>
      <c r="AC4060" s="123" t="n"/>
      <c r="AD4060" s="119" t="n"/>
      <c r="AE4060" s="125" t="n"/>
      <c r="AF4060" s="124">
        <f>MONTH(O4060)</f>
        <v/>
      </c>
      <c r="AG4060" s="124">
        <f>VLOOKUP(IFERROR(MID(AE4060,1,(FIND(",",AE4060,1)-1)),AE4060),Facility_Region_Mapping,2,FALSE)</f>
        <v/>
      </c>
      <c r="AH4060" s="124" t="n"/>
      <c r="AI4060" s="124">
        <f>IF(C4060&lt;&gt;"",IF(M4060="ESM User",getInterfaceName($C4060),"NA"),"")</f>
        <v/>
      </c>
      <c r="AJ4060" s="116">
        <f>IF(Q4060&lt;&gt;"",DATE(YEAR(Q4060), MONTH(Q4060), DAY(Q4060)),"")</f>
        <v/>
      </c>
      <c r="AK4060" s="130">
        <f>IF(Q4060&lt;&gt;0,Q4060-N4060,TODAY()-N4060)</f>
        <v/>
      </c>
      <c r="AL4060" s="112">
        <f>IF(F4060="Re-assigned",0,IF(H4060="Closed",0,IF(H4060="Service Restored",0,IF(H4060="",0,1))))</f>
        <v/>
      </c>
      <c r="AM4060" s="124">
        <f>IF(AL4060=0,"",IF(AK4060&gt;20.99,"Aged","Non-Aged"))</f>
        <v/>
      </c>
      <c r="AN4060" s="112">
        <f>IF(Q4060&lt;&gt;"",MONTH(Q4060),"")</f>
        <v/>
      </c>
      <c r="AO4060" s="112">
        <f>IFERROR(VALUE(V4060),0)</f>
        <v/>
      </c>
    </row>
    <row customFormat="1" customHeight="1" ht="29.25" r="4061" s="112" spans="1:41">
      <c r="A4061" s="127" t="n"/>
      <c r="B4061" s="113" t="n"/>
      <c r="C4061" s="127" t="n"/>
      <c r="D4061" s="127" t="n"/>
      <c r="E4061" s="114">
        <f>IF(F4061 &lt;&gt; "",VLOOKUP(F4061,CategoryLookup,2,FALSE), "")</f>
        <v/>
      </c>
      <c r="F4061" s="126" t="n"/>
      <c r="G4061" s="127" t="n"/>
      <c r="H4061" s="127" t="n"/>
      <c r="I4061" s="127" t="n"/>
      <c r="J4061" s="127" t="n"/>
      <c r="K4061" s="127" t="n"/>
      <c r="L4061" s="127" t="n"/>
      <c r="M4061" s="127" t="n"/>
      <c r="N4061" s="120" t="n"/>
      <c r="O4061" s="120" t="n"/>
      <c r="P4061" s="120" t="n"/>
      <c r="Q4061" s="120" t="n"/>
      <c r="R4061" s="121" t="n"/>
      <c r="S4061" s="121" t="n"/>
      <c r="T4061" s="121" t="n"/>
      <c r="U4061" s="121" t="n"/>
      <c r="V4061" s="117">
        <f>IF(P4061="NA","NA",IF(P4061&lt;&gt;"",TEXT(P4061-N4061,"[h].mm"),""))</f>
        <v/>
      </c>
      <c r="W4061" s="118">
        <f>IF(AND(R4061="",S4061=""),"",R4061+S4061)</f>
        <v/>
      </c>
      <c r="X4061" s="116">
        <f>IF(O4061&lt;&gt;"",DATE(YEAR(O4061), MONTH(O4061), DAY(O4061)),"")</f>
        <v/>
      </c>
      <c r="Y4061" s="122" t="n"/>
      <c r="Z4061" s="123" t="n"/>
      <c r="AA4061" s="117">
        <f>IF(F4061="Re-assigned","NA",IF(W4061="","",IF(W4061&gt;=VLOOKUP(D4061,SLAMatrix,3,FALSE),"Yes",IF(W4061&lt;VLOOKUP(D4061,SLAMatrix,2,FALSE),"No","Internal"))))</f>
        <v/>
      </c>
      <c r="AB4061" s="123" t="n"/>
      <c r="AC4061" s="123" t="n"/>
      <c r="AD4061" s="119" t="n"/>
      <c r="AE4061" s="125" t="n"/>
      <c r="AF4061" s="124">
        <f>MONTH(O4061)</f>
        <v/>
      </c>
      <c r="AG4061" s="124">
        <f>VLOOKUP(IFERROR(MID(AE4061,1,(FIND(",",AE4061,1)-1)),AE4061),Facility_Region_Mapping,2,FALSE)</f>
        <v/>
      </c>
      <c r="AH4061" s="124" t="n"/>
      <c r="AI4061" s="124">
        <f>IF(C4061&lt;&gt;"",IF(M4061="ESM User",getInterfaceName($C4061),"NA"),"")</f>
        <v/>
      </c>
      <c r="AJ4061" s="116">
        <f>IF(Q4061&lt;&gt;"",DATE(YEAR(Q4061), MONTH(Q4061), DAY(Q4061)),"")</f>
        <v/>
      </c>
      <c r="AK4061" s="130">
        <f>IF(Q4061&lt;&gt;0,Q4061-N4061,TODAY()-N4061)</f>
        <v/>
      </c>
      <c r="AL4061" s="112">
        <f>IF(F4061="Re-assigned",0,IF(H4061="Closed",0,IF(H4061="Service Restored",0,IF(H4061="",0,1))))</f>
        <v/>
      </c>
      <c r="AM4061" s="124">
        <f>IF(AL4061=0,"",IF(AK4061&gt;20.99,"Aged","Non-Aged"))</f>
        <v/>
      </c>
      <c r="AN4061" s="112">
        <f>IF(Q4061&lt;&gt;"",MONTH(Q4061),"")</f>
        <v/>
      </c>
      <c r="AO4061" s="112">
        <f>IFERROR(VALUE(V4061),0)</f>
        <v/>
      </c>
    </row>
    <row customFormat="1" customHeight="1" ht="29.25" r="4062" s="112" spans="1:41">
      <c r="A4062" s="127" t="n"/>
      <c r="B4062" s="113" t="n"/>
      <c r="C4062" s="127" t="n"/>
      <c r="D4062" s="127" t="n"/>
      <c r="E4062" s="114">
        <f>IF(F4062 &lt;&gt; "",VLOOKUP(F4062,CategoryLookup,2,FALSE), "")</f>
        <v/>
      </c>
      <c r="F4062" s="126" t="n"/>
      <c r="G4062" s="127" t="n"/>
      <c r="H4062" s="127" t="n"/>
      <c r="I4062" s="127" t="n"/>
      <c r="J4062" s="127" t="n"/>
      <c r="K4062" s="127" t="n"/>
      <c r="L4062" s="127" t="n"/>
      <c r="M4062" s="127" t="n"/>
      <c r="N4062" s="120" t="n"/>
      <c r="O4062" s="120" t="n"/>
      <c r="P4062" s="120" t="n"/>
      <c r="Q4062" s="120" t="n"/>
      <c r="R4062" s="121" t="n"/>
      <c r="S4062" s="121" t="n"/>
      <c r="T4062" s="121" t="n"/>
      <c r="U4062" s="121" t="n"/>
      <c r="V4062" s="117">
        <f>IF(P4062="NA","NA",IF(P4062&lt;&gt;"",TEXT(P4062-N4062,"[h].mm"),""))</f>
        <v/>
      </c>
      <c r="W4062" s="118">
        <f>IF(AND(R4062="",S4062=""),"",R4062+S4062)</f>
        <v/>
      </c>
      <c r="X4062" s="116">
        <f>IF(O4062&lt;&gt;"",DATE(YEAR(O4062), MONTH(O4062), DAY(O4062)),"")</f>
        <v/>
      </c>
      <c r="Y4062" s="122" t="n"/>
      <c r="Z4062" s="123" t="n"/>
      <c r="AA4062" s="117">
        <f>IF(F4062="Re-assigned","NA",IF(W4062="","",IF(W4062&gt;=VLOOKUP(D4062,SLAMatrix,3,FALSE),"Yes",IF(W4062&lt;VLOOKUP(D4062,SLAMatrix,2,FALSE),"No","Internal"))))</f>
        <v/>
      </c>
      <c r="AB4062" s="123" t="n"/>
      <c r="AC4062" s="123" t="n"/>
      <c r="AD4062" s="119" t="n"/>
      <c r="AE4062" s="125" t="n"/>
      <c r="AF4062" s="124">
        <f>MONTH(O4062)</f>
        <v/>
      </c>
      <c r="AG4062" s="124">
        <f>VLOOKUP(IFERROR(MID(AE4062,1,(FIND(",",AE4062,1)-1)),AE4062),Facility_Region_Mapping,2,FALSE)</f>
        <v/>
      </c>
      <c r="AH4062" s="124" t="n"/>
      <c r="AI4062" s="124">
        <f>IF(C4062&lt;&gt;"",IF(M4062="ESM User",getInterfaceName($C4062),"NA"),"")</f>
        <v/>
      </c>
      <c r="AJ4062" s="116">
        <f>IF(Q4062&lt;&gt;"",DATE(YEAR(Q4062), MONTH(Q4062), DAY(Q4062)),"")</f>
        <v/>
      </c>
      <c r="AK4062" s="130">
        <f>IF(Q4062&lt;&gt;0,Q4062-N4062,TODAY()-N4062)</f>
        <v/>
      </c>
      <c r="AL4062" s="112">
        <f>IF(F4062="Re-assigned",0,IF(H4062="Closed",0,IF(H4062="Service Restored",0,IF(H4062="",0,1))))</f>
        <v/>
      </c>
      <c r="AM4062" s="124">
        <f>IF(AL4062=0,"",IF(AK4062&gt;20.99,"Aged","Non-Aged"))</f>
        <v/>
      </c>
      <c r="AN4062" s="112">
        <f>IF(Q4062&lt;&gt;"",MONTH(Q4062),"")</f>
        <v/>
      </c>
      <c r="AO4062" s="112">
        <f>IFERROR(VALUE(V4062),0)</f>
        <v/>
      </c>
    </row>
    <row customFormat="1" customHeight="1" ht="29.25" r="4063" s="112" spans="1:41">
      <c r="A4063" s="127" t="n"/>
      <c r="B4063" s="113" t="n"/>
      <c r="C4063" s="127" t="n"/>
      <c r="D4063" s="127" t="n"/>
      <c r="E4063" s="114">
        <f>IF(F4063 &lt;&gt; "",VLOOKUP(F4063,CategoryLookup,2,FALSE), "")</f>
        <v/>
      </c>
      <c r="F4063" s="126" t="n"/>
      <c r="G4063" s="127" t="n"/>
      <c r="H4063" s="127" t="n"/>
      <c r="I4063" s="127" t="n"/>
      <c r="J4063" s="127" t="n"/>
      <c r="K4063" s="127" t="n"/>
      <c r="L4063" s="127" t="n"/>
      <c r="M4063" s="127" t="n"/>
      <c r="N4063" s="120" t="n"/>
      <c r="O4063" s="120" t="n"/>
      <c r="P4063" s="120" t="n"/>
      <c r="Q4063" s="120" t="n"/>
      <c r="R4063" s="121" t="n"/>
      <c r="S4063" s="121" t="n"/>
      <c r="T4063" s="121" t="n"/>
      <c r="U4063" s="121" t="n"/>
      <c r="V4063" s="117">
        <f>IF(P4063="NA","NA",IF(P4063&lt;&gt;"",TEXT(P4063-N4063,"[h].mm"),""))</f>
        <v/>
      </c>
      <c r="W4063" s="118">
        <f>IF(AND(R4063="",S4063=""),"",R4063+S4063)</f>
        <v/>
      </c>
      <c r="X4063" s="116">
        <f>IF(O4063&lt;&gt;"",DATE(YEAR(O4063), MONTH(O4063), DAY(O4063)),"")</f>
        <v/>
      </c>
      <c r="Y4063" s="122" t="n"/>
      <c r="Z4063" s="123" t="n"/>
      <c r="AA4063" s="117">
        <f>IF(F4063="Re-assigned","NA",IF(W4063="","",IF(W4063&gt;=VLOOKUP(D4063,SLAMatrix,3,FALSE),"Yes",IF(W4063&lt;VLOOKUP(D4063,SLAMatrix,2,FALSE),"No","Internal"))))</f>
        <v/>
      </c>
      <c r="AB4063" s="123" t="n"/>
      <c r="AC4063" s="123" t="n"/>
      <c r="AD4063" s="119" t="n"/>
      <c r="AE4063" s="125" t="n"/>
      <c r="AF4063" s="124">
        <f>MONTH(O4063)</f>
        <v/>
      </c>
      <c r="AG4063" s="124">
        <f>VLOOKUP(IFERROR(MID(AE4063,1,(FIND(",",AE4063,1)-1)),AE4063),Facility_Region_Mapping,2,FALSE)</f>
        <v/>
      </c>
      <c r="AH4063" s="124" t="n"/>
      <c r="AI4063" s="124">
        <f>IF(C4063&lt;&gt;"",IF(M4063="ESM User",getInterfaceName($C4063),"NA"),"")</f>
        <v/>
      </c>
      <c r="AJ4063" s="116">
        <f>IF(Q4063&lt;&gt;"",DATE(YEAR(Q4063), MONTH(Q4063), DAY(Q4063)),"")</f>
        <v/>
      </c>
      <c r="AK4063" s="130">
        <f>IF(Q4063&lt;&gt;0,Q4063-N4063,TODAY()-N4063)</f>
        <v/>
      </c>
      <c r="AL4063" s="112">
        <f>IF(F4063="Re-assigned",0,IF(H4063="Closed",0,IF(H4063="Service Restored",0,IF(H4063="",0,1))))</f>
        <v/>
      </c>
      <c r="AM4063" s="124">
        <f>IF(AL4063=0,"",IF(AK4063&gt;20.99,"Aged","Non-Aged"))</f>
        <v/>
      </c>
      <c r="AN4063" s="112">
        <f>IF(Q4063&lt;&gt;"",MONTH(Q4063),"")</f>
        <v/>
      </c>
      <c r="AO4063" s="112">
        <f>IFERROR(VALUE(V4063),0)</f>
        <v/>
      </c>
    </row>
    <row customFormat="1" customHeight="1" ht="29.25" r="4064" s="112" spans="1:41">
      <c r="A4064" s="127" t="n"/>
      <c r="B4064" s="113" t="n"/>
      <c r="C4064" s="127" t="n"/>
      <c r="D4064" s="127" t="n"/>
      <c r="E4064" s="114">
        <f>IF(F4064 &lt;&gt; "",VLOOKUP(F4064,CategoryLookup,2,FALSE), "")</f>
        <v/>
      </c>
      <c r="F4064" s="126" t="n"/>
      <c r="G4064" s="127" t="n"/>
      <c r="H4064" s="127" t="n"/>
      <c r="I4064" s="127" t="n"/>
      <c r="J4064" s="127" t="n"/>
      <c r="K4064" s="127" t="n"/>
      <c r="L4064" s="127" t="n"/>
      <c r="M4064" s="127" t="n"/>
      <c r="N4064" s="120" t="n"/>
      <c r="O4064" s="120" t="n"/>
      <c r="P4064" s="120" t="n"/>
      <c r="Q4064" s="120" t="n"/>
      <c r="R4064" s="121" t="n"/>
      <c r="S4064" s="121" t="n"/>
      <c r="T4064" s="121" t="n"/>
      <c r="U4064" s="121" t="n"/>
      <c r="V4064" s="117">
        <f>IF(P4064="NA","NA",IF(P4064&lt;&gt;"",TEXT(P4064-N4064,"[h].mm"),""))</f>
        <v/>
      </c>
      <c r="W4064" s="118">
        <f>IF(AND(R4064="",S4064=""),"",R4064+S4064)</f>
        <v/>
      </c>
      <c r="X4064" s="116">
        <f>IF(O4064&lt;&gt;"",DATE(YEAR(O4064), MONTH(O4064), DAY(O4064)),"")</f>
        <v/>
      </c>
      <c r="Y4064" s="122" t="n"/>
      <c r="Z4064" s="123" t="n"/>
      <c r="AA4064" s="117">
        <f>IF(F4064="Re-assigned","NA",IF(W4064="","",IF(W4064&gt;=VLOOKUP(D4064,SLAMatrix,3,FALSE),"Yes",IF(W4064&lt;VLOOKUP(D4064,SLAMatrix,2,FALSE),"No","Internal"))))</f>
        <v/>
      </c>
      <c r="AB4064" s="123" t="n"/>
      <c r="AC4064" s="123" t="n"/>
      <c r="AD4064" s="119" t="n"/>
      <c r="AE4064" s="125" t="n"/>
      <c r="AF4064" s="124">
        <f>MONTH(O4064)</f>
        <v/>
      </c>
      <c r="AG4064" s="124">
        <f>VLOOKUP(IFERROR(MID(AE4064,1,(FIND(",",AE4064,1)-1)),AE4064),Facility_Region_Mapping,2,FALSE)</f>
        <v/>
      </c>
      <c r="AH4064" s="124" t="n"/>
      <c r="AI4064" s="124">
        <f>IF(C4064&lt;&gt;"",IF(M4064="ESM User",getInterfaceName($C4064),"NA"),"")</f>
        <v/>
      </c>
      <c r="AJ4064" s="116">
        <f>IF(Q4064&lt;&gt;"",DATE(YEAR(Q4064), MONTH(Q4064), DAY(Q4064)),"")</f>
        <v/>
      </c>
      <c r="AK4064" s="130">
        <f>IF(Q4064&lt;&gt;0,Q4064-N4064,TODAY()-N4064)</f>
        <v/>
      </c>
      <c r="AL4064" s="112">
        <f>IF(F4064="Re-assigned",0,IF(H4064="Closed",0,IF(H4064="Service Restored",0,IF(H4064="",0,1))))</f>
        <v/>
      </c>
      <c r="AM4064" s="124">
        <f>IF(AL4064=0,"",IF(AK4064&gt;20.99,"Aged","Non-Aged"))</f>
        <v/>
      </c>
      <c r="AN4064" s="112">
        <f>IF(Q4064&lt;&gt;"",MONTH(Q4064),"")</f>
        <v/>
      </c>
      <c r="AO4064" s="112">
        <f>IFERROR(VALUE(V4064),0)</f>
        <v/>
      </c>
    </row>
    <row customFormat="1" customHeight="1" ht="29.25" r="4065" s="112" spans="1:41">
      <c r="A4065" s="127" t="n"/>
      <c r="B4065" s="113" t="n"/>
      <c r="C4065" s="127" t="n"/>
      <c r="D4065" s="127" t="n"/>
      <c r="E4065" s="114">
        <f>IF(F4065 &lt;&gt; "",VLOOKUP(F4065,CategoryLookup,2,FALSE), "")</f>
        <v/>
      </c>
      <c r="F4065" s="126" t="n"/>
      <c r="G4065" s="127" t="n"/>
      <c r="H4065" s="127" t="n"/>
      <c r="I4065" s="127" t="n"/>
      <c r="J4065" s="127" t="n"/>
      <c r="K4065" s="127" t="n"/>
      <c r="L4065" s="127" t="n"/>
      <c r="M4065" s="127" t="n"/>
      <c r="N4065" s="120" t="n"/>
      <c r="O4065" s="120" t="n"/>
      <c r="P4065" s="120" t="n"/>
      <c r="Q4065" s="120" t="n"/>
      <c r="R4065" s="121" t="n"/>
      <c r="S4065" s="121" t="n"/>
      <c r="T4065" s="121" t="n"/>
      <c r="U4065" s="121" t="n"/>
      <c r="V4065" s="117">
        <f>IF(P4065="NA","NA",IF(P4065&lt;&gt;"",TEXT(P4065-N4065,"[h].mm"),""))</f>
        <v/>
      </c>
      <c r="W4065" s="118">
        <f>IF(AND(R4065="",S4065=""),"",R4065+S4065)</f>
        <v/>
      </c>
      <c r="X4065" s="116">
        <f>IF(O4065&lt;&gt;"",DATE(YEAR(O4065), MONTH(O4065), DAY(O4065)),"")</f>
        <v/>
      </c>
      <c r="Y4065" s="122" t="n"/>
      <c r="Z4065" s="123" t="n"/>
      <c r="AA4065" s="117">
        <f>IF(F4065="Re-assigned","NA",IF(W4065="","",IF(W4065&gt;=VLOOKUP(D4065,SLAMatrix,3,FALSE),"Yes",IF(W4065&lt;VLOOKUP(D4065,SLAMatrix,2,FALSE),"No","Internal"))))</f>
        <v/>
      </c>
      <c r="AB4065" s="123" t="n"/>
      <c r="AC4065" s="123" t="n"/>
      <c r="AD4065" s="119" t="n"/>
      <c r="AE4065" s="125" t="n"/>
      <c r="AF4065" s="124">
        <f>MONTH(O4065)</f>
        <v/>
      </c>
      <c r="AG4065" s="124">
        <f>VLOOKUP(IFERROR(MID(AE4065,1,(FIND(",",AE4065,1)-1)),AE4065),Facility_Region_Mapping,2,FALSE)</f>
        <v/>
      </c>
      <c r="AH4065" s="124" t="n"/>
      <c r="AI4065" s="124">
        <f>IF(C4065&lt;&gt;"",IF(M4065="ESM User",getInterfaceName($C4065),"NA"),"")</f>
        <v/>
      </c>
      <c r="AJ4065" s="116">
        <f>IF(Q4065&lt;&gt;"",DATE(YEAR(Q4065), MONTH(Q4065), DAY(Q4065)),"")</f>
        <v/>
      </c>
      <c r="AK4065" s="130">
        <f>IF(Q4065&lt;&gt;0,Q4065-N4065,TODAY()-N4065)</f>
        <v/>
      </c>
      <c r="AL4065" s="112">
        <f>IF(F4065="Re-assigned",0,IF(H4065="Closed",0,IF(H4065="Service Restored",0,IF(H4065="",0,1))))</f>
        <v/>
      </c>
      <c r="AM4065" s="124">
        <f>IF(AL4065=0,"",IF(AK4065&gt;20.99,"Aged","Non-Aged"))</f>
        <v/>
      </c>
      <c r="AN4065" s="112">
        <f>IF(Q4065&lt;&gt;"",MONTH(Q4065),"")</f>
        <v/>
      </c>
      <c r="AO4065" s="112">
        <f>IFERROR(VALUE(V4065),0)</f>
        <v/>
      </c>
    </row>
    <row customFormat="1" customHeight="1" ht="29.25" r="4066" s="112" spans="1:41">
      <c r="A4066" s="127" t="n"/>
      <c r="B4066" s="113" t="n"/>
      <c r="C4066" s="127" t="n"/>
      <c r="D4066" s="127" t="n"/>
      <c r="E4066" s="114">
        <f>IF(F4066 &lt;&gt; "",VLOOKUP(F4066,CategoryLookup,2,FALSE), "")</f>
        <v/>
      </c>
      <c r="F4066" s="126" t="n"/>
      <c r="G4066" s="127" t="n"/>
      <c r="H4066" s="127" t="n"/>
      <c r="I4066" s="127" t="n"/>
      <c r="J4066" s="127" t="n"/>
      <c r="K4066" s="127" t="n"/>
      <c r="L4066" s="127" t="n"/>
      <c r="M4066" s="127" t="n"/>
      <c r="N4066" s="120" t="n"/>
      <c r="O4066" s="120" t="n"/>
      <c r="P4066" s="120" t="n"/>
      <c r="Q4066" s="120" t="n"/>
      <c r="R4066" s="121" t="n"/>
      <c r="S4066" s="121" t="n"/>
      <c r="T4066" s="121" t="n"/>
      <c r="U4066" s="121" t="n"/>
      <c r="V4066" s="117">
        <f>IF(P4066="NA","NA",IF(P4066&lt;&gt;"",TEXT(P4066-N4066,"[h].mm"),""))</f>
        <v/>
      </c>
      <c r="W4066" s="118">
        <f>IF(AND(R4066="",S4066=""),"",R4066+S4066)</f>
        <v/>
      </c>
      <c r="X4066" s="116">
        <f>IF(O4066&lt;&gt;"",DATE(YEAR(O4066), MONTH(O4066), DAY(O4066)),"")</f>
        <v/>
      </c>
      <c r="Y4066" s="122" t="n"/>
      <c r="Z4066" s="123" t="n"/>
      <c r="AA4066" s="117">
        <f>IF(F4066="Re-assigned","NA",IF(W4066="","",IF(W4066&gt;=VLOOKUP(D4066,SLAMatrix,3,FALSE),"Yes",IF(W4066&lt;VLOOKUP(D4066,SLAMatrix,2,FALSE),"No","Internal"))))</f>
        <v/>
      </c>
      <c r="AB4066" s="123" t="n"/>
      <c r="AC4066" s="123" t="n"/>
      <c r="AD4066" s="119" t="n"/>
      <c r="AE4066" s="125" t="n"/>
      <c r="AF4066" s="124">
        <f>MONTH(O4066)</f>
        <v/>
      </c>
      <c r="AG4066" s="124">
        <f>VLOOKUP(IFERROR(MID(AE4066,1,(FIND(",",AE4066,1)-1)),AE4066),Facility_Region_Mapping,2,FALSE)</f>
        <v/>
      </c>
      <c r="AH4066" s="124" t="n"/>
      <c r="AI4066" s="124">
        <f>IF(C4066&lt;&gt;"",IF(M4066="ESM User",getInterfaceName($C4066),"NA"),"")</f>
        <v/>
      </c>
      <c r="AJ4066" s="116">
        <f>IF(Q4066&lt;&gt;"",DATE(YEAR(Q4066), MONTH(Q4066), DAY(Q4066)),"")</f>
        <v/>
      </c>
      <c r="AK4066" s="130">
        <f>IF(Q4066&lt;&gt;0,Q4066-N4066,TODAY()-N4066)</f>
        <v/>
      </c>
      <c r="AL4066" s="112">
        <f>IF(F4066="Re-assigned",0,IF(H4066="Closed",0,IF(H4066="Service Restored",0,IF(H4066="",0,1))))</f>
        <v/>
      </c>
      <c r="AM4066" s="124">
        <f>IF(AL4066=0,"",IF(AK4066&gt;20.99,"Aged","Non-Aged"))</f>
        <v/>
      </c>
      <c r="AN4066" s="112">
        <f>IF(Q4066&lt;&gt;"",MONTH(Q4066),"")</f>
        <v/>
      </c>
      <c r="AO4066" s="112">
        <f>IFERROR(VALUE(V4066),0)</f>
        <v/>
      </c>
    </row>
    <row customFormat="1" customHeight="1" ht="29.25" r="4067" s="112" spans="1:41">
      <c r="A4067" s="127" t="n"/>
      <c r="B4067" s="113" t="n"/>
      <c r="C4067" s="127" t="n"/>
      <c r="D4067" s="127" t="n"/>
      <c r="E4067" s="114">
        <f>IF(F4067 &lt;&gt; "",VLOOKUP(F4067,CategoryLookup,2,FALSE), "")</f>
        <v/>
      </c>
      <c r="F4067" s="126" t="n"/>
      <c r="G4067" s="127" t="n"/>
      <c r="H4067" s="127" t="n"/>
      <c r="I4067" s="127" t="n"/>
      <c r="J4067" s="127" t="n"/>
      <c r="K4067" s="127" t="n"/>
      <c r="L4067" s="127" t="n"/>
      <c r="M4067" s="127" t="n"/>
      <c r="N4067" s="120" t="n"/>
      <c r="O4067" s="120" t="n"/>
      <c r="P4067" s="120" t="n"/>
      <c r="Q4067" s="120" t="n"/>
      <c r="R4067" s="121" t="n"/>
      <c r="S4067" s="121" t="n"/>
      <c r="T4067" s="121" t="n"/>
      <c r="U4067" s="121" t="n"/>
      <c r="V4067" s="117">
        <f>IF(P4067="NA","NA",IF(P4067&lt;&gt;"",TEXT(P4067-N4067,"[h].mm"),""))</f>
        <v/>
      </c>
      <c r="W4067" s="118">
        <f>IF(AND(R4067="",S4067=""),"",R4067+S4067)</f>
        <v/>
      </c>
      <c r="X4067" s="116">
        <f>IF(O4067&lt;&gt;"",DATE(YEAR(O4067), MONTH(O4067), DAY(O4067)),"")</f>
        <v/>
      </c>
      <c r="Y4067" s="122" t="n"/>
      <c r="Z4067" s="123" t="n"/>
      <c r="AA4067" s="117">
        <f>IF(F4067="Re-assigned","NA",IF(W4067="","",IF(W4067&gt;=VLOOKUP(D4067,SLAMatrix,3,FALSE),"Yes",IF(W4067&lt;VLOOKUP(D4067,SLAMatrix,2,FALSE),"No","Internal"))))</f>
        <v/>
      </c>
      <c r="AB4067" s="123" t="n"/>
      <c r="AC4067" s="123" t="n"/>
      <c r="AD4067" s="119" t="n"/>
      <c r="AE4067" s="125" t="n"/>
      <c r="AF4067" s="124">
        <f>MONTH(O4067)</f>
        <v/>
      </c>
      <c r="AG4067" s="124">
        <f>VLOOKUP(IFERROR(MID(AE4067,1,(FIND(",",AE4067,1)-1)),AE4067),Facility_Region_Mapping,2,FALSE)</f>
        <v/>
      </c>
      <c r="AH4067" s="124" t="n"/>
      <c r="AI4067" s="124">
        <f>IF(C4067&lt;&gt;"",IF(M4067="ESM User",getInterfaceName($C4067),"NA"),"")</f>
        <v/>
      </c>
      <c r="AJ4067" s="116">
        <f>IF(Q4067&lt;&gt;"",DATE(YEAR(Q4067), MONTH(Q4067), DAY(Q4067)),"")</f>
        <v/>
      </c>
      <c r="AK4067" s="130">
        <f>IF(Q4067&lt;&gt;0,Q4067-N4067,TODAY()-N4067)</f>
        <v/>
      </c>
      <c r="AL4067" s="112">
        <f>IF(F4067="Re-assigned",0,IF(H4067="Closed",0,IF(H4067="Service Restored",0,IF(H4067="",0,1))))</f>
        <v/>
      </c>
      <c r="AM4067" s="124">
        <f>IF(AL4067=0,"",IF(AK4067&gt;20.99,"Aged","Non-Aged"))</f>
        <v/>
      </c>
      <c r="AN4067" s="112">
        <f>IF(Q4067&lt;&gt;"",MONTH(Q4067),"")</f>
        <v/>
      </c>
      <c r="AO4067" s="112">
        <f>IFERROR(VALUE(V4067),0)</f>
        <v/>
      </c>
    </row>
    <row customFormat="1" customHeight="1" ht="29.25" r="4068" s="112" spans="1:41">
      <c r="A4068" s="127" t="n"/>
      <c r="B4068" s="113" t="n"/>
      <c r="C4068" s="127" t="n"/>
      <c r="D4068" s="127" t="n"/>
      <c r="E4068" s="114">
        <f>IF(F4068 &lt;&gt; "",VLOOKUP(F4068,CategoryLookup,2,FALSE), "")</f>
        <v/>
      </c>
      <c r="F4068" s="126" t="n"/>
      <c r="G4068" s="127" t="n"/>
      <c r="H4068" s="127" t="n"/>
      <c r="I4068" s="127" t="n"/>
      <c r="J4068" s="127" t="n"/>
      <c r="K4068" s="127" t="n"/>
      <c r="L4068" s="127" t="n"/>
      <c r="M4068" s="127" t="n"/>
      <c r="N4068" s="120" t="n"/>
      <c r="O4068" s="120" t="n"/>
      <c r="P4068" s="120" t="n"/>
      <c r="Q4068" s="120" t="n"/>
      <c r="R4068" s="121" t="n"/>
      <c r="S4068" s="121" t="n"/>
      <c r="T4068" s="121" t="n"/>
      <c r="U4068" s="121" t="n"/>
      <c r="V4068" s="117">
        <f>IF(P4068="NA","NA",IF(P4068&lt;&gt;"",TEXT(P4068-N4068,"[h].mm"),""))</f>
        <v/>
      </c>
      <c r="W4068" s="118">
        <f>IF(AND(R4068="",S4068=""),"",R4068+S4068)</f>
        <v/>
      </c>
      <c r="X4068" s="116">
        <f>IF(O4068&lt;&gt;"",DATE(YEAR(O4068), MONTH(O4068), DAY(O4068)),"")</f>
        <v/>
      </c>
      <c r="Y4068" s="122" t="n"/>
      <c r="Z4068" s="123" t="n"/>
      <c r="AA4068" s="117">
        <f>IF(F4068="Re-assigned","NA",IF(W4068="","",IF(W4068&gt;=VLOOKUP(D4068,SLAMatrix,3,FALSE),"Yes",IF(W4068&lt;VLOOKUP(D4068,SLAMatrix,2,FALSE),"No","Internal"))))</f>
        <v/>
      </c>
      <c r="AB4068" s="123" t="n"/>
      <c r="AC4068" s="123" t="n"/>
      <c r="AD4068" s="119" t="n"/>
      <c r="AE4068" s="125" t="n"/>
      <c r="AF4068" s="124">
        <f>MONTH(O4068)</f>
        <v/>
      </c>
      <c r="AG4068" s="124">
        <f>VLOOKUP(IFERROR(MID(AE4068,1,(FIND(",",AE4068,1)-1)),AE4068),Facility_Region_Mapping,2,FALSE)</f>
        <v/>
      </c>
      <c r="AH4068" s="124" t="n"/>
      <c r="AI4068" s="124">
        <f>IF(C4068&lt;&gt;"",IF(M4068="ESM User",getInterfaceName($C4068),"NA"),"")</f>
        <v/>
      </c>
      <c r="AJ4068" s="116">
        <f>IF(Q4068&lt;&gt;"",DATE(YEAR(Q4068), MONTH(Q4068), DAY(Q4068)),"")</f>
        <v/>
      </c>
      <c r="AK4068" s="130">
        <f>IF(Q4068&lt;&gt;0,Q4068-N4068,TODAY()-N4068)</f>
        <v/>
      </c>
      <c r="AL4068" s="112">
        <f>IF(F4068="Re-assigned",0,IF(H4068="Closed",0,IF(H4068="Service Restored",0,IF(H4068="",0,1))))</f>
        <v/>
      </c>
      <c r="AM4068" s="124">
        <f>IF(AL4068=0,"",IF(AK4068&gt;20.99,"Aged","Non-Aged"))</f>
        <v/>
      </c>
      <c r="AN4068" s="112">
        <f>IF(Q4068&lt;&gt;"",MONTH(Q4068),"")</f>
        <v/>
      </c>
      <c r="AO4068" s="112">
        <f>IFERROR(VALUE(V4068),0)</f>
        <v/>
      </c>
    </row>
    <row customFormat="1" customHeight="1" ht="29.25" r="4069" s="112" spans="1:41">
      <c r="A4069" s="127" t="n"/>
      <c r="B4069" s="113" t="n"/>
      <c r="C4069" s="127" t="n"/>
      <c r="D4069" s="127" t="n"/>
      <c r="E4069" s="114">
        <f>IF(F4069 &lt;&gt; "",VLOOKUP(F4069,CategoryLookup,2,FALSE), "")</f>
        <v/>
      </c>
      <c r="F4069" s="126" t="n"/>
      <c r="G4069" s="127" t="n"/>
      <c r="H4069" s="127" t="n"/>
      <c r="I4069" s="127" t="n"/>
      <c r="J4069" s="127" t="n"/>
      <c r="K4069" s="127" t="n"/>
      <c r="L4069" s="127" t="n"/>
      <c r="M4069" s="127" t="n"/>
      <c r="N4069" s="120" t="n"/>
      <c r="O4069" s="120" t="n"/>
      <c r="P4069" s="120" t="n"/>
      <c r="Q4069" s="120" t="n"/>
      <c r="R4069" s="121" t="n"/>
      <c r="S4069" s="121" t="n"/>
      <c r="T4069" s="121" t="n"/>
      <c r="U4069" s="121" t="n"/>
      <c r="V4069" s="117">
        <f>IF(P4069="NA","NA",IF(P4069&lt;&gt;"",TEXT(P4069-N4069,"[h].mm"),""))</f>
        <v/>
      </c>
      <c r="W4069" s="118">
        <f>IF(AND(R4069="",S4069=""),"",R4069+S4069)</f>
        <v/>
      </c>
      <c r="X4069" s="116">
        <f>IF(O4069&lt;&gt;"",DATE(YEAR(O4069), MONTH(O4069), DAY(O4069)),"")</f>
        <v/>
      </c>
      <c r="Y4069" s="122" t="n"/>
      <c r="Z4069" s="123" t="n"/>
      <c r="AA4069" s="117">
        <f>IF(F4069="Re-assigned","NA",IF(W4069="","",IF(W4069&gt;=VLOOKUP(D4069,SLAMatrix,3,FALSE),"Yes",IF(W4069&lt;VLOOKUP(D4069,SLAMatrix,2,FALSE),"No","Internal"))))</f>
        <v/>
      </c>
      <c r="AB4069" s="123" t="n"/>
      <c r="AC4069" s="123" t="n"/>
      <c r="AD4069" s="119" t="n"/>
      <c r="AE4069" s="125" t="n"/>
      <c r="AF4069" s="124">
        <f>MONTH(O4069)</f>
        <v/>
      </c>
      <c r="AG4069" s="124">
        <f>VLOOKUP(IFERROR(MID(AE4069,1,(FIND(",",AE4069,1)-1)),AE4069),Facility_Region_Mapping,2,FALSE)</f>
        <v/>
      </c>
      <c r="AH4069" s="124" t="n"/>
      <c r="AI4069" s="124">
        <f>IF(C4069&lt;&gt;"",IF(M4069="ESM User",getInterfaceName($C4069),"NA"),"")</f>
        <v/>
      </c>
      <c r="AJ4069" s="116">
        <f>IF(Q4069&lt;&gt;"",DATE(YEAR(Q4069), MONTH(Q4069), DAY(Q4069)),"")</f>
        <v/>
      </c>
      <c r="AK4069" s="130">
        <f>IF(Q4069&lt;&gt;0,Q4069-N4069,TODAY()-N4069)</f>
        <v/>
      </c>
      <c r="AL4069" s="112">
        <f>IF(F4069="Re-assigned",0,IF(H4069="Closed",0,IF(H4069="Service Restored",0,IF(H4069="",0,1))))</f>
        <v/>
      </c>
      <c r="AM4069" s="124">
        <f>IF(AL4069=0,"",IF(AK4069&gt;20.99,"Aged","Non-Aged"))</f>
        <v/>
      </c>
      <c r="AN4069" s="112">
        <f>IF(Q4069&lt;&gt;"",MONTH(Q4069),"")</f>
        <v/>
      </c>
      <c r="AO4069" s="112">
        <f>IFERROR(VALUE(V4069),0)</f>
        <v/>
      </c>
    </row>
    <row customFormat="1" customHeight="1" ht="29.25" r="4070" s="112" spans="1:41">
      <c r="A4070" s="127" t="n"/>
      <c r="B4070" s="113" t="n"/>
      <c r="C4070" s="127" t="n"/>
      <c r="D4070" s="127" t="n"/>
      <c r="E4070" s="114">
        <f>IF(F4070 &lt;&gt; "",VLOOKUP(F4070,CategoryLookup,2,FALSE), "")</f>
        <v/>
      </c>
      <c r="F4070" s="126" t="n"/>
      <c r="G4070" s="127" t="n"/>
      <c r="H4070" s="127" t="n"/>
      <c r="I4070" s="127" t="n"/>
      <c r="J4070" s="127" t="n"/>
      <c r="K4070" s="127" t="n"/>
      <c r="L4070" s="127" t="n"/>
      <c r="M4070" s="127" t="n"/>
      <c r="N4070" s="120" t="n"/>
      <c r="O4070" s="120" t="n"/>
      <c r="P4070" s="120" t="n"/>
      <c r="Q4070" s="120" t="n"/>
      <c r="R4070" s="121" t="n"/>
      <c r="S4070" s="121" t="n"/>
      <c r="T4070" s="121" t="n"/>
      <c r="U4070" s="121" t="n"/>
      <c r="V4070" s="117">
        <f>IF(P4070="NA","NA",IF(P4070&lt;&gt;"",TEXT(P4070-N4070,"[h].mm"),""))</f>
        <v/>
      </c>
      <c r="W4070" s="118">
        <f>IF(AND(R4070="",S4070=""),"",R4070+S4070)</f>
        <v/>
      </c>
      <c r="X4070" s="116">
        <f>IF(O4070&lt;&gt;"",DATE(YEAR(O4070), MONTH(O4070), DAY(O4070)),"")</f>
        <v/>
      </c>
      <c r="Y4070" s="122" t="n"/>
      <c r="Z4070" s="123" t="n"/>
      <c r="AA4070" s="117">
        <f>IF(F4070="Re-assigned","NA",IF(W4070="","",IF(W4070&gt;=VLOOKUP(D4070,SLAMatrix,3,FALSE),"Yes",IF(W4070&lt;VLOOKUP(D4070,SLAMatrix,2,FALSE),"No","Internal"))))</f>
        <v/>
      </c>
      <c r="AB4070" s="123" t="n"/>
      <c r="AC4070" s="123" t="n"/>
      <c r="AD4070" s="119" t="n"/>
      <c r="AE4070" s="125" t="n"/>
      <c r="AF4070" s="124">
        <f>MONTH(O4070)</f>
        <v/>
      </c>
      <c r="AG4070" s="124">
        <f>VLOOKUP(IFERROR(MID(AE4070,1,(FIND(",",AE4070,1)-1)),AE4070),Facility_Region_Mapping,2,FALSE)</f>
        <v/>
      </c>
      <c r="AH4070" s="124" t="n"/>
      <c r="AI4070" s="124">
        <f>IF(C4070&lt;&gt;"",IF(M4070="ESM User",getInterfaceName($C4070),"NA"),"")</f>
        <v/>
      </c>
      <c r="AJ4070" s="116">
        <f>IF(Q4070&lt;&gt;"",DATE(YEAR(Q4070), MONTH(Q4070), DAY(Q4070)),"")</f>
        <v/>
      </c>
      <c r="AK4070" s="130">
        <f>IF(Q4070&lt;&gt;0,Q4070-N4070,TODAY()-N4070)</f>
        <v/>
      </c>
      <c r="AL4070" s="112">
        <f>IF(F4070="Re-assigned",0,IF(H4070="Closed",0,IF(H4070="Service Restored",0,IF(H4070="",0,1))))</f>
        <v/>
      </c>
      <c r="AM4070" s="124">
        <f>IF(AL4070=0,"",IF(AK4070&gt;20.99,"Aged","Non-Aged"))</f>
        <v/>
      </c>
      <c r="AN4070" s="112">
        <f>IF(Q4070&lt;&gt;"",MONTH(Q4070),"")</f>
        <v/>
      </c>
      <c r="AO4070" s="112">
        <f>IFERROR(VALUE(V4070),0)</f>
        <v/>
      </c>
    </row>
    <row customFormat="1" customHeight="1" ht="29.25" r="4071" s="112" spans="1:41">
      <c r="A4071" s="127" t="n"/>
      <c r="B4071" s="113" t="n"/>
      <c r="C4071" s="127" t="n"/>
      <c r="D4071" s="127" t="n"/>
      <c r="E4071" s="114">
        <f>IF(F4071 &lt;&gt; "",VLOOKUP(F4071,CategoryLookup,2,FALSE), "")</f>
        <v/>
      </c>
      <c r="F4071" s="126" t="n"/>
      <c r="G4071" s="127" t="n"/>
      <c r="H4071" s="127" t="n"/>
      <c r="I4071" s="127" t="n"/>
      <c r="J4071" s="127" t="n"/>
      <c r="K4071" s="127" t="n"/>
      <c r="L4071" s="127" t="n"/>
      <c r="M4071" s="127" t="n"/>
      <c r="N4071" s="120" t="n"/>
      <c r="O4071" s="120" t="n"/>
      <c r="P4071" s="120" t="n"/>
      <c r="Q4071" s="120" t="n"/>
      <c r="R4071" s="121" t="n"/>
      <c r="S4071" s="121" t="n"/>
      <c r="T4071" s="121" t="n"/>
      <c r="U4071" s="121" t="n"/>
      <c r="V4071" s="117">
        <f>IF(P4071="NA","NA",IF(P4071&lt;&gt;"",TEXT(P4071-N4071,"[h].mm"),""))</f>
        <v/>
      </c>
      <c r="W4071" s="118">
        <f>IF(AND(R4071="",S4071=""),"",R4071+S4071)</f>
        <v/>
      </c>
      <c r="X4071" s="116">
        <f>IF(O4071&lt;&gt;"",DATE(YEAR(O4071), MONTH(O4071), DAY(O4071)),"")</f>
        <v/>
      </c>
      <c r="Y4071" s="122" t="n"/>
      <c r="Z4071" s="123" t="n"/>
      <c r="AA4071" s="117">
        <f>IF(F4071="Re-assigned","NA",IF(W4071="","",IF(W4071&gt;=VLOOKUP(D4071,SLAMatrix,3,FALSE),"Yes",IF(W4071&lt;VLOOKUP(D4071,SLAMatrix,2,FALSE),"No","Internal"))))</f>
        <v/>
      </c>
      <c r="AB4071" s="123" t="n"/>
      <c r="AC4071" s="123" t="n"/>
      <c r="AD4071" s="119" t="n"/>
      <c r="AE4071" s="125" t="n"/>
      <c r="AF4071" s="124">
        <f>MONTH(O4071)</f>
        <v/>
      </c>
      <c r="AG4071" s="124">
        <f>VLOOKUP(IFERROR(MID(AE4071,1,(FIND(",",AE4071,1)-1)),AE4071),Facility_Region_Mapping,2,FALSE)</f>
        <v/>
      </c>
      <c r="AH4071" s="124" t="n"/>
      <c r="AI4071" s="124">
        <f>IF(C4071&lt;&gt;"",IF(M4071="ESM User",getInterfaceName($C4071),"NA"),"")</f>
        <v/>
      </c>
      <c r="AJ4071" s="116">
        <f>IF(Q4071&lt;&gt;"",DATE(YEAR(Q4071), MONTH(Q4071), DAY(Q4071)),"")</f>
        <v/>
      </c>
      <c r="AK4071" s="130">
        <f>IF(Q4071&lt;&gt;0,Q4071-N4071,TODAY()-N4071)</f>
        <v/>
      </c>
      <c r="AL4071" s="112">
        <f>IF(F4071="Re-assigned",0,IF(H4071="Closed",0,IF(H4071="Service Restored",0,IF(H4071="",0,1))))</f>
        <v/>
      </c>
      <c r="AM4071" s="124">
        <f>IF(AL4071=0,"",IF(AK4071&gt;20.99,"Aged","Non-Aged"))</f>
        <v/>
      </c>
      <c r="AN4071" s="112">
        <f>IF(Q4071&lt;&gt;"",MONTH(Q4071),"")</f>
        <v/>
      </c>
      <c r="AO4071" s="112">
        <f>IFERROR(VALUE(V4071),0)</f>
        <v/>
      </c>
    </row>
    <row customFormat="1" customHeight="1" ht="29.25" r="4072" s="112" spans="1:41">
      <c r="A4072" s="127" t="n"/>
      <c r="B4072" s="113" t="n"/>
      <c r="C4072" s="127" t="n"/>
      <c r="D4072" s="127" t="n"/>
      <c r="E4072" s="114">
        <f>IF(F4072 &lt;&gt; "",VLOOKUP(F4072,CategoryLookup,2,FALSE), "")</f>
        <v/>
      </c>
      <c r="F4072" s="126" t="n"/>
      <c r="G4072" s="127" t="n"/>
      <c r="H4072" s="127" t="n"/>
      <c r="I4072" s="127" t="n"/>
      <c r="J4072" s="127" t="n"/>
      <c r="K4072" s="127" t="n"/>
      <c r="L4072" s="127" t="n"/>
      <c r="M4072" s="127" t="n"/>
      <c r="N4072" s="120" t="n"/>
      <c r="O4072" s="120" t="n"/>
      <c r="P4072" s="120" t="n"/>
      <c r="Q4072" s="120" t="n"/>
      <c r="R4072" s="121" t="n"/>
      <c r="S4072" s="121" t="n"/>
      <c r="T4072" s="121" t="n"/>
      <c r="U4072" s="121" t="n"/>
      <c r="V4072" s="117">
        <f>IF(P4072="NA","NA",IF(P4072&lt;&gt;"",TEXT(P4072-N4072,"[h].mm"),""))</f>
        <v/>
      </c>
      <c r="W4072" s="118">
        <f>IF(AND(R4072="",S4072=""),"",R4072+S4072)</f>
        <v/>
      </c>
      <c r="X4072" s="116">
        <f>IF(O4072&lt;&gt;"",DATE(YEAR(O4072), MONTH(O4072), DAY(O4072)),"")</f>
        <v/>
      </c>
      <c r="Y4072" s="122" t="n"/>
      <c r="Z4072" s="123" t="n"/>
      <c r="AA4072" s="117">
        <f>IF(F4072="Re-assigned","NA",IF(W4072="","",IF(W4072&gt;=VLOOKUP(D4072,SLAMatrix,3,FALSE),"Yes",IF(W4072&lt;VLOOKUP(D4072,SLAMatrix,2,FALSE),"No","Internal"))))</f>
        <v/>
      </c>
      <c r="AB4072" s="123" t="n"/>
      <c r="AC4072" s="123" t="n"/>
      <c r="AD4072" s="119" t="n"/>
      <c r="AE4072" s="125" t="n"/>
      <c r="AF4072" s="124">
        <f>MONTH(O4072)</f>
        <v/>
      </c>
      <c r="AG4072" s="124">
        <f>VLOOKUP(IFERROR(MID(AE4072,1,(FIND(",",AE4072,1)-1)),AE4072),Facility_Region_Mapping,2,FALSE)</f>
        <v/>
      </c>
      <c r="AH4072" s="124" t="n"/>
      <c r="AI4072" s="124">
        <f>IF(C4072&lt;&gt;"",IF(M4072="ESM User",getInterfaceName($C4072),"NA"),"")</f>
        <v/>
      </c>
      <c r="AJ4072" s="116">
        <f>IF(Q4072&lt;&gt;"",DATE(YEAR(Q4072), MONTH(Q4072), DAY(Q4072)),"")</f>
        <v/>
      </c>
      <c r="AK4072" s="130">
        <f>IF(Q4072&lt;&gt;0,Q4072-N4072,TODAY()-N4072)</f>
        <v/>
      </c>
      <c r="AL4072" s="112">
        <f>IF(F4072="Re-assigned",0,IF(H4072="Closed",0,IF(H4072="Service Restored",0,IF(H4072="",0,1))))</f>
        <v/>
      </c>
      <c r="AM4072" s="124">
        <f>IF(AL4072=0,"",IF(AK4072&gt;20.99,"Aged","Non-Aged"))</f>
        <v/>
      </c>
      <c r="AN4072" s="112">
        <f>IF(Q4072&lt;&gt;"",MONTH(Q4072),"")</f>
        <v/>
      </c>
      <c r="AO4072" s="112">
        <f>IFERROR(VALUE(V4072),0)</f>
        <v/>
      </c>
    </row>
    <row customFormat="1" customHeight="1" ht="29.25" r="4073" s="112" spans="1:41">
      <c r="A4073" s="127" t="n"/>
      <c r="B4073" s="113" t="n"/>
      <c r="C4073" s="127" t="n"/>
      <c r="D4073" s="127" t="n"/>
      <c r="E4073" s="114">
        <f>IF(F4073 &lt;&gt; "",VLOOKUP(F4073,CategoryLookup,2,FALSE), "")</f>
        <v/>
      </c>
      <c r="F4073" s="126" t="n"/>
      <c r="G4073" s="127" t="n"/>
      <c r="H4073" s="127" t="n"/>
      <c r="I4073" s="127" t="n"/>
      <c r="J4073" s="127" t="n"/>
      <c r="K4073" s="127" t="n"/>
      <c r="L4073" s="127" t="n"/>
      <c r="M4073" s="127" t="n"/>
      <c r="N4073" s="120" t="n"/>
      <c r="O4073" s="120" t="n"/>
      <c r="P4073" s="120" t="n"/>
      <c r="Q4073" s="120" t="n"/>
      <c r="R4073" s="121" t="n"/>
      <c r="S4073" s="121" t="n"/>
      <c r="T4073" s="121" t="n"/>
      <c r="U4073" s="121" t="n"/>
      <c r="V4073" s="117">
        <f>IF(P4073="NA","NA",IF(P4073&lt;&gt;"",TEXT(P4073-N4073,"[h].mm"),""))</f>
        <v/>
      </c>
      <c r="W4073" s="118">
        <f>IF(AND(R4073="",S4073=""),"",R4073+S4073)</f>
        <v/>
      </c>
      <c r="X4073" s="116">
        <f>IF(O4073&lt;&gt;"",DATE(YEAR(O4073), MONTH(O4073), DAY(O4073)),"")</f>
        <v/>
      </c>
      <c r="Y4073" s="122" t="n"/>
      <c r="Z4073" s="123" t="n"/>
      <c r="AA4073" s="117">
        <f>IF(F4073="Re-assigned","NA",IF(W4073="","",IF(W4073&gt;=VLOOKUP(D4073,SLAMatrix,3,FALSE),"Yes",IF(W4073&lt;VLOOKUP(D4073,SLAMatrix,2,FALSE),"No","Internal"))))</f>
        <v/>
      </c>
      <c r="AB4073" s="123" t="n"/>
      <c r="AC4073" s="123" t="n"/>
      <c r="AD4073" s="119" t="n"/>
      <c r="AE4073" s="125" t="n"/>
      <c r="AF4073" s="124">
        <f>MONTH(O4073)</f>
        <v/>
      </c>
      <c r="AG4073" s="124">
        <f>VLOOKUP(IFERROR(MID(AE4073,1,(FIND(",",AE4073,1)-1)),AE4073),Facility_Region_Mapping,2,FALSE)</f>
        <v/>
      </c>
      <c r="AH4073" s="124" t="n"/>
      <c r="AI4073" s="124">
        <f>IF(C4073&lt;&gt;"",IF(M4073="ESM User",getInterfaceName($C4073),"NA"),"")</f>
        <v/>
      </c>
      <c r="AJ4073" s="116">
        <f>IF(Q4073&lt;&gt;"",DATE(YEAR(Q4073), MONTH(Q4073), DAY(Q4073)),"")</f>
        <v/>
      </c>
      <c r="AK4073" s="130">
        <f>IF(Q4073&lt;&gt;0,Q4073-N4073,TODAY()-N4073)</f>
        <v/>
      </c>
      <c r="AL4073" s="112">
        <f>IF(F4073="Re-assigned",0,IF(H4073="Closed",0,IF(H4073="Service Restored",0,IF(H4073="",0,1))))</f>
        <v/>
      </c>
      <c r="AM4073" s="124">
        <f>IF(AL4073=0,"",IF(AK4073&gt;20.99,"Aged","Non-Aged"))</f>
        <v/>
      </c>
      <c r="AN4073" s="112">
        <f>IF(Q4073&lt;&gt;"",MONTH(Q4073),"")</f>
        <v/>
      </c>
      <c r="AO4073" s="112">
        <f>IFERROR(VALUE(V4073),0)</f>
        <v/>
      </c>
    </row>
    <row customFormat="1" customHeight="1" ht="29.25" r="4074" s="112" spans="1:41">
      <c r="A4074" s="127" t="n"/>
      <c r="B4074" s="113" t="n"/>
      <c r="C4074" s="127" t="n"/>
      <c r="D4074" s="127" t="n"/>
      <c r="E4074" s="114">
        <f>IF(F4074 &lt;&gt; "",VLOOKUP(F4074,CategoryLookup,2,FALSE), "")</f>
        <v/>
      </c>
      <c r="F4074" s="126" t="n"/>
      <c r="G4074" s="127" t="n"/>
      <c r="H4074" s="127" t="n"/>
      <c r="I4074" s="127" t="n"/>
      <c r="J4074" s="127" t="n"/>
      <c r="K4074" s="127" t="n"/>
      <c r="L4074" s="127" t="n"/>
      <c r="M4074" s="127" t="n"/>
      <c r="N4074" s="120" t="n"/>
      <c r="O4074" s="120" t="n"/>
      <c r="P4074" s="120" t="n"/>
      <c r="Q4074" s="120" t="n"/>
      <c r="R4074" s="121" t="n"/>
      <c r="S4074" s="121" t="n"/>
      <c r="T4074" s="121" t="n"/>
      <c r="U4074" s="121" t="n"/>
      <c r="V4074" s="117">
        <f>IF(P4074="NA","NA",IF(P4074&lt;&gt;"",TEXT(P4074-N4074,"[h].mm"),""))</f>
        <v/>
      </c>
      <c r="W4074" s="118">
        <f>IF(AND(R4074="",S4074=""),"",R4074+S4074)</f>
        <v/>
      </c>
      <c r="X4074" s="116">
        <f>IF(O4074&lt;&gt;"",DATE(YEAR(O4074), MONTH(O4074), DAY(O4074)),"")</f>
        <v/>
      </c>
      <c r="Y4074" s="122" t="n"/>
      <c r="Z4074" s="123" t="n"/>
      <c r="AA4074" s="117">
        <f>IF(F4074="Re-assigned","NA",IF(W4074="","",IF(W4074&gt;=VLOOKUP(D4074,SLAMatrix,3,FALSE),"Yes",IF(W4074&lt;VLOOKUP(D4074,SLAMatrix,2,FALSE),"No","Internal"))))</f>
        <v/>
      </c>
      <c r="AB4074" s="123" t="n"/>
      <c r="AC4074" s="123" t="n"/>
      <c r="AD4074" s="119" t="n"/>
      <c r="AE4074" s="125" t="n"/>
      <c r="AF4074" s="124">
        <f>MONTH(O4074)</f>
        <v/>
      </c>
      <c r="AG4074" s="124">
        <f>VLOOKUP(IFERROR(MID(AE4074,1,(FIND(",",AE4074,1)-1)),AE4074),Facility_Region_Mapping,2,FALSE)</f>
        <v/>
      </c>
      <c r="AH4074" s="124" t="n"/>
      <c r="AI4074" s="124">
        <f>IF(C4074&lt;&gt;"",IF(M4074="ESM User",getInterfaceName($C4074),"NA"),"")</f>
        <v/>
      </c>
      <c r="AJ4074" s="116">
        <f>IF(Q4074&lt;&gt;"",DATE(YEAR(Q4074), MONTH(Q4074), DAY(Q4074)),"")</f>
        <v/>
      </c>
      <c r="AK4074" s="130">
        <f>IF(Q4074&lt;&gt;0,Q4074-N4074,TODAY()-N4074)</f>
        <v/>
      </c>
      <c r="AL4074" s="112">
        <f>IF(F4074="Re-assigned",0,IF(H4074="Closed",0,IF(H4074="Service Restored",0,IF(H4074="",0,1))))</f>
        <v/>
      </c>
      <c r="AM4074" s="124">
        <f>IF(AL4074=0,"",IF(AK4074&gt;20.99,"Aged","Non-Aged"))</f>
        <v/>
      </c>
      <c r="AN4074" s="112">
        <f>IF(Q4074&lt;&gt;"",MONTH(Q4074),"")</f>
        <v/>
      </c>
      <c r="AO4074" s="112">
        <f>IFERROR(VALUE(V4074),0)</f>
        <v/>
      </c>
    </row>
    <row customFormat="1" customHeight="1" ht="29.25" r="4075" s="112" spans="1:41">
      <c r="A4075" s="127" t="n"/>
      <c r="B4075" s="113" t="n"/>
      <c r="C4075" s="127" t="n"/>
      <c r="D4075" s="127" t="n"/>
      <c r="E4075" s="114">
        <f>IF(F4075 &lt;&gt; "",VLOOKUP(F4075,CategoryLookup,2,FALSE), "")</f>
        <v/>
      </c>
      <c r="F4075" s="126" t="n"/>
      <c r="G4075" s="127" t="n"/>
      <c r="H4075" s="127" t="n"/>
      <c r="I4075" s="127" t="n"/>
      <c r="J4075" s="127" t="n"/>
      <c r="K4075" s="127" t="n"/>
      <c r="L4075" s="127" t="n"/>
      <c r="M4075" s="127" t="n"/>
      <c r="N4075" s="120" t="n"/>
      <c r="O4075" s="120" t="n"/>
      <c r="P4075" s="120" t="n"/>
      <c r="Q4075" s="120" t="n"/>
      <c r="R4075" s="121" t="n"/>
      <c r="S4075" s="121" t="n"/>
      <c r="T4075" s="121" t="n"/>
      <c r="U4075" s="121" t="n"/>
      <c r="V4075" s="117">
        <f>IF(P4075="NA","NA",IF(P4075&lt;&gt;"",TEXT(P4075-N4075,"[h].mm"),""))</f>
        <v/>
      </c>
      <c r="W4075" s="118">
        <f>IF(AND(R4075="",S4075=""),"",R4075+S4075)</f>
        <v/>
      </c>
      <c r="X4075" s="116">
        <f>IF(O4075&lt;&gt;"",DATE(YEAR(O4075), MONTH(O4075), DAY(O4075)),"")</f>
        <v/>
      </c>
      <c r="Y4075" s="122" t="n"/>
      <c r="Z4075" s="123" t="n"/>
      <c r="AA4075" s="117">
        <f>IF(F4075="Re-assigned","NA",IF(W4075="","",IF(W4075&gt;=VLOOKUP(D4075,SLAMatrix,3,FALSE),"Yes",IF(W4075&lt;VLOOKUP(D4075,SLAMatrix,2,FALSE),"No","Internal"))))</f>
        <v/>
      </c>
      <c r="AB4075" s="123" t="n"/>
      <c r="AC4075" s="123" t="n"/>
      <c r="AD4075" s="119" t="n"/>
      <c r="AE4075" s="125" t="n"/>
      <c r="AF4075" s="124">
        <f>MONTH(O4075)</f>
        <v/>
      </c>
      <c r="AG4075" s="124">
        <f>VLOOKUP(IFERROR(MID(AE4075,1,(FIND(",",AE4075,1)-1)),AE4075),Facility_Region_Mapping,2,FALSE)</f>
        <v/>
      </c>
      <c r="AH4075" s="124" t="n"/>
      <c r="AI4075" s="124">
        <f>IF(C4075&lt;&gt;"",IF(M4075="ESM User",getInterfaceName($C4075),"NA"),"")</f>
        <v/>
      </c>
      <c r="AJ4075" s="116">
        <f>IF(Q4075&lt;&gt;"",DATE(YEAR(Q4075), MONTH(Q4075), DAY(Q4075)),"")</f>
        <v/>
      </c>
      <c r="AK4075" s="130">
        <f>IF(Q4075&lt;&gt;0,Q4075-N4075,TODAY()-N4075)</f>
        <v/>
      </c>
      <c r="AL4075" s="112">
        <f>IF(F4075="Re-assigned",0,IF(H4075="Closed",0,IF(H4075="Service Restored",0,IF(H4075="",0,1))))</f>
        <v/>
      </c>
      <c r="AM4075" s="124">
        <f>IF(AL4075=0,"",IF(AK4075&gt;20.99,"Aged","Non-Aged"))</f>
        <v/>
      </c>
      <c r="AN4075" s="112">
        <f>IF(Q4075&lt;&gt;"",MONTH(Q4075),"")</f>
        <v/>
      </c>
      <c r="AO4075" s="112">
        <f>IFERROR(VALUE(V4075),0)</f>
        <v/>
      </c>
    </row>
    <row customFormat="1" customHeight="1" ht="29.25" r="4076" s="112" spans="1:41">
      <c r="A4076" s="127" t="n"/>
      <c r="B4076" s="113" t="n"/>
      <c r="C4076" s="127" t="n"/>
      <c r="D4076" s="127" t="n"/>
      <c r="E4076" s="114">
        <f>IF(F4076 &lt;&gt; "",VLOOKUP(F4076,CategoryLookup,2,FALSE), "")</f>
        <v/>
      </c>
      <c r="F4076" s="126" t="n"/>
      <c r="G4076" s="127" t="n"/>
      <c r="H4076" s="127" t="n"/>
      <c r="I4076" s="127" t="n"/>
      <c r="J4076" s="127" t="n"/>
      <c r="K4076" s="127" t="n"/>
      <c r="L4076" s="127" t="n"/>
      <c r="M4076" s="127" t="n"/>
      <c r="N4076" s="120" t="n"/>
      <c r="O4076" s="120" t="n"/>
      <c r="P4076" s="120" t="n"/>
      <c r="Q4076" s="120" t="n"/>
      <c r="R4076" s="121" t="n"/>
      <c r="S4076" s="121" t="n"/>
      <c r="T4076" s="121" t="n"/>
      <c r="U4076" s="121" t="n"/>
      <c r="V4076" s="117">
        <f>IF(P4076="NA","NA",IF(P4076&lt;&gt;"",TEXT(P4076-N4076,"[h].mm"),""))</f>
        <v/>
      </c>
      <c r="W4076" s="118">
        <f>IF(AND(R4076="",S4076=""),"",R4076+S4076)</f>
        <v/>
      </c>
      <c r="X4076" s="116">
        <f>IF(O4076&lt;&gt;"",DATE(YEAR(O4076), MONTH(O4076), DAY(O4076)),"")</f>
        <v/>
      </c>
      <c r="Y4076" s="122" t="n"/>
      <c r="Z4076" s="123" t="n"/>
      <c r="AA4076" s="117">
        <f>IF(F4076="Re-assigned","NA",IF(W4076="","",IF(W4076&gt;=VLOOKUP(D4076,SLAMatrix,3,FALSE),"Yes",IF(W4076&lt;VLOOKUP(D4076,SLAMatrix,2,FALSE),"No","Internal"))))</f>
        <v/>
      </c>
      <c r="AB4076" s="123" t="n"/>
      <c r="AC4076" s="123" t="n"/>
      <c r="AD4076" s="119" t="n"/>
      <c r="AE4076" s="125" t="n"/>
      <c r="AF4076" s="124">
        <f>MONTH(O4076)</f>
        <v/>
      </c>
      <c r="AG4076" s="124">
        <f>VLOOKUP(IFERROR(MID(AE4076,1,(FIND(",",AE4076,1)-1)),AE4076),Facility_Region_Mapping,2,FALSE)</f>
        <v/>
      </c>
      <c r="AH4076" s="124" t="n"/>
      <c r="AI4076" s="124">
        <f>IF(C4076&lt;&gt;"",IF(M4076="ESM User",getInterfaceName($C4076),"NA"),"")</f>
        <v/>
      </c>
      <c r="AJ4076" s="116">
        <f>IF(Q4076&lt;&gt;"",DATE(YEAR(Q4076), MONTH(Q4076), DAY(Q4076)),"")</f>
        <v/>
      </c>
      <c r="AK4076" s="130">
        <f>IF(Q4076&lt;&gt;0,Q4076-N4076,TODAY()-N4076)</f>
        <v/>
      </c>
      <c r="AL4076" s="112">
        <f>IF(F4076="Re-assigned",0,IF(H4076="Closed",0,IF(H4076="Service Restored",0,IF(H4076="",0,1))))</f>
        <v/>
      </c>
      <c r="AM4076" s="124">
        <f>IF(AL4076=0,"",IF(AK4076&gt;20.99,"Aged","Non-Aged"))</f>
        <v/>
      </c>
      <c r="AN4076" s="112">
        <f>IF(Q4076&lt;&gt;"",MONTH(Q4076),"")</f>
        <v/>
      </c>
      <c r="AO4076" s="112">
        <f>IFERROR(VALUE(V4076),0)</f>
        <v/>
      </c>
    </row>
    <row customFormat="1" customHeight="1" ht="29.25" r="4077" s="112" spans="1:41">
      <c r="A4077" s="127" t="n"/>
      <c r="B4077" s="113" t="n"/>
      <c r="C4077" s="127" t="n"/>
      <c r="D4077" s="127" t="n"/>
      <c r="E4077" s="114">
        <f>IF(F4077 &lt;&gt; "",VLOOKUP(F4077,CategoryLookup,2,FALSE), "")</f>
        <v/>
      </c>
      <c r="F4077" s="126" t="n"/>
      <c r="G4077" s="127" t="n"/>
      <c r="H4077" s="127" t="n"/>
      <c r="I4077" s="127" t="n"/>
      <c r="J4077" s="127" t="n"/>
      <c r="K4077" s="127" t="n"/>
      <c r="L4077" s="127" t="n"/>
      <c r="M4077" s="127" t="n"/>
      <c r="N4077" s="120" t="n"/>
      <c r="O4077" s="120" t="n"/>
      <c r="P4077" s="120" t="n"/>
      <c r="Q4077" s="120" t="n"/>
      <c r="R4077" s="121" t="n"/>
      <c r="S4077" s="121" t="n"/>
      <c r="T4077" s="121" t="n"/>
      <c r="U4077" s="121" t="n"/>
      <c r="V4077" s="117">
        <f>IF(P4077="NA","NA",IF(P4077&lt;&gt;"",TEXT(P4077-N4077,"[h].mm"),""))</f>
        <v/>
      </c>
      <c r="W4077" s="118">
        <f>IF(AND(R4077="",S4077=""),"",R4077+S4077)</f>
        <v/>
      </c>
      <c r="X4077" s="116">
        <f>IF(O4077&lt;&gt;"",DATE(YEAR(O4077), MONTH(O4077), DAY(O4077)),"")</f>
        <v/>
      </c>
      <c r="Y4077" s="122" t="n"/>
      <c r="Z4077" s="123" t="n"/>
      <c r="AA4077" s="117">
        <f>IF(F4077="Re-assigned","NA",IF(W4077="","",IF(W4077&gt;=VLOOKUP(D4077,SLAMatrix,3,FALSE),"Yes",IF(W4077&lt;VLOOKUP(D4077,SLAMatrix,2,FALSE),"No","Internal"))))</f>
        <v/>
      </c>
      <c r="AB4077" s="123" t="n"/>
      <c r="AC4077" s="123" t="n"/>
      <c r="AD4077" s="119" t="n"/>
      <c r="AE4077" s="125" t="n"/>
      <c r="AF4077" s="124">
        <f>MONTH(O4077)</f>
        <v/>
      </c>
      <c r="AG4077" s="124">
        <f>VLOOKUP(IFERROR(MID(AE4077,1,(FIND(",",AE4077,1)-1)),AE4077),Facility_Region_Mapping,2,FALSE)</f>
        <v/>
      </c>
      <c r="AH4077" s="124" t="n"/>
      <c r="AI4077" s="124">
        <f>IF(C4077&lt;&gt;"",IF(M4077="ESM User",getInterfaceName($C4077),"NA"),"")</f>
        <v/>
      </c>
      <c r="AJ4077" s="116">
        <f>IF(Q4077&lt;&gt;"",DATE(YEAR(Q4077), MONTH(Q4077), DAY(Q4077)),"")</f>
        <v/>
      </c>
      <c r="AK4077" s="130">
        <f>IF(Q4077&lt;&gt;0,Q4077-N4077,TODAY()-N4077)</f>
        <v/>
      </c>
      <c r="AL4077" s="112">
        <f>IF(F4077="Re-assigned",0,IF(H4077="Closed",0,IF(H4077="Service Restored",0,IF(H4077="",0,1))))</f>
        <v/>
      </c>
      <c r="AM4077" s="124">
        <f>IF(AL4077=0,"",IF(AK4077&gt;20.99,"Aged","Non-Aged"))</f>
        <v/>
      </c>
      <c r="AN4077" s="112">
        <f>IF(Q4077&lt;&gt;"",MONTH(Q4077),"")</f>
        <v/>
      </c>
      <c r="AO4077" s="112">
        <f>IFERROR(VALUE(V4077),0)</f>
        <v/>
      </c>
    </row>
    <row customFormat="1" customHeight="1" ht="29.25" r="4078" s="112" spans="1:41">
      <c r="A4078" s="127" t="n"/>
      <c r="B4078" s="113" t="n"/>
      <c r="C4078" s="127" t="n"/>
      <c r="D4078" s="127" t="n"/>
      <c r="E4078" s="114">
        <f>IF(F4078 &lt;&gt; "",VLOOKUP(F4078,CategoryLookup,2,FALSE), "")</f>
        <v/>
      </c>
      <c r="F4078" s="126" t="n"/>
      <c r="G4078" s="127" t="n"/>
      <c r="H4078" s="127" t="n"/>
      <c r="I4078" s="127" t="n"/>
      <c r="J4078" s="127" t="n"/>
      <c r="K4078" s="127" t="n"/>
      <c r="L4078" s="127" t="n"/>
      <c r="M4078" s="127" t="n"/>
      <c r="N4078" s="120" t="n"/>
      <c r="O4078" s="120" t="n"/>
      <c r="P4078" s="120" t="n"/>
      <c r="Q4078" s="120" t="n"/>
      <c r="R4078" s="121" t="n"/>
      <c r="S4078" s="121" t="n"/>
      <c r="T4078" s="121" t="n"/>
      <c r="U4078" s="121" t="n"/>
      <c r="V4078" s="117">
        <f>IF(P4078="NA","NA",IF(P4078&lt;&gt;"",TEXT(P4078-N4078,"[h].mm"),""))</f>
        <v/>
      </c>
      <c r="W4078" s="118">
        <f>IF(AND(R4078="",S4078=""),"",R4078+S4078)</f>
        <v/>
      </c>
      <c r="X4078" s="116">
        <f>IF(O4078&lt;&gt;"",DATE(YEAR(O4078), MONTH(O4078), DAY(O4078)),"")</f>
        <v/>
      </c>
      <c r="Y4078" s="122" t="n"/>
      <c r="Z4078" s="123" t="n"/>
      <c r="AA4078" s="117">
        <f>IF(F4078="Re-assigned","NA",IF(W4078="","",IF(W4078&gt;=VLOOKUP(D4078,SLAMatrix,3,FALSE),"Yes",IF(W4078&lt;VLOOKUP(D4078,SLAMatrix,2,FALSE),"No","Internal"))))</f>
        <v/>
      </c>
      <c r="AB4078" s="123" t="n"/>
      <c r="AC4078" s="123" t="n"/>
      <c r="AD4078" s="119" t="n"/>
      <c r="AE4078" s="125" t="n"/>
      <c r="AF4078" s="124">
        <f>MONTH(O4078)</f>
        <v/>
      </c>
      <c r="AG4078" s="124">
        <f>VLOOKUP(IFERROR(MID(AE4078,1,(FIND(",",AE4078,1)-1)),AE4078),Facility_Region_Mapping,2,FALSE)</f>
        <v/>
      </c>
      <c r="AH4078" s="124" t="n"/>
      <c r="AI4078" s="124">
        <f>IF(C4078&lt;&gt;"",IF(M4078="ESM User",getInterfaceName($C4078),"NA"),"")</f>
        <v/>
      </c>
      <c r="AJ4078" s="116">
        <f>IF(Q4078&lt;&gt;"",DATE(YEAR(Q4078), MONTH(Q4078), DAY(Q4078)),"")</f>
        <v/>
      </c>
      <c r="AK4078" s="130">
        <f>IF(Q4078&lt;&gt;0,Q4078-N4078,TODAY()-N4078)</f>
        <v/>
      </c>
      <c r="AL4078" s="112">
        <f>IF(F4078="Re-assigned",0,IF(H4078="Closed",0,IF(H4078="Service Restored",0,IF(H4078="",0,1))))</f>
        <v/>
      </c>
      <c r="AM4078" s="124">
        <f>IF(AL4078=0,"",IF(AK4078&gt;20.99,"Aged","Non-Aged"))</f>
        <v/>
      </c>
      <c r="AN4078" s="112">
        <f>IF(Q4078&lt;&gt;"",MONTH(Q4078),"")</f>
        <v/>
      </c>
      <c r="AO4078" s="112">
        <f>IFERROR(VALUE(V4078),0)</f>
        <v/>
      </c>
    </row>
    <row customFormat="1" customHeight="1" ht="29.25" r="4079" s="112" spans="1:41">
      <c r="A4079" s="127" t="n"/>
      <c r="B4079" s="113" t="n"/>
      <c r="C4079" s="127" t="n"/>
      <c r="D4079" s="127" t="n"/>
      <c r="E4079" s="114">
        <f>IF(F4079 &lt;&gt; "",VLOOKUP(F4079,CategoryLookup,2,FALSE), "")</f>
        <v/>
      </c>
      <c r="F4079" s="126" t="n"/>
      <c r="G4079" s="127" t="n"/>
      <c r="H4079" s="127" t="n"/>
      <c r="I4079" s="127" t="n"/>
      <c r="J4079" s="127" t="n"/>
      <c r="K4079" s="127" t="n"/>
      <c r="L4079" s="127" t="n"/>
      <c r="M4079" s="127" t="n"/>
      <c r="N4079" s="120" t="n"/>
      <c r="O4079" s="120" t="n"/>
      <c r="P4079" s="120" t="n"/>
      <c r="Q4079" s="120" t="n"/>
      <c r="R4079" s="121" t="n"/>
      <c r="S4079" s="121" t="n"/>
      <c r="T4079" s="121" t="n"/>
      <c r="U4079" s="121" t="n"/>
      <c r="V4079" s="117">
        <f>IF(P4079="NA","NA",IF(P4079&lt;&gt;"",TEXT(P4079-N4079,"[h].mm"),""))</f>
        <v/>
      </c>
      <c r="W4079" s="118">
        <f>IF(AND(R4079="",S4079=""),"",R4079+S4079)</f>
        <v/>
      </c>
      <c r="X4079" s="116">
        <f>IF(O4079&lt;&gt;"",DATE(YEAR(O4079), MONTH(O4079), DAY(O4079)),"")</f>
        <v/>
      </c>
      <c r="Y4079" s="122" t="n"/>
      <c r="Z4079" s="123" t="n"/>
      <c r="AA4079" s="117">
        <f>IF(F4079="Re-assigned","NA",IF(W4079="","",IF(W4079&gt;=VLOOKUP(D4079,SLAMatrix,3,FALSE),"Yes",IF(W4079&lt;VLOOKUP(D4079,SLAMatrix,2,FALSE),"No","Internal"))))</f>
        <v/>
      </c>
      <c r="AB4079" s="123" t="n"/>
      <c r="AC4079" s="123" t="n"/>
      <c r="AD4079" s="119" t="n"/>
      <c r="AE4079" s="125" t="n"/>
      <c r="AF4079" s="124">
        <f>MONTH(O4079)</f>
        <v/>
      </c>
      <c r="AG4079" s="124">
        <f>VLOOKUP(IFERROR(MID(AE4079,1,(FIND(",",AE4079,1)-1)),AE4079),Facility_Region_Mapping,2,FALSE)</f>
        <v/>
      </c>
      <c r="AH4079" s="124" t="n"/>
      <c r="AI4079" s="124">
        <f>IF(C4079&lt;&gt;"",IF(M4079="ESM User",getInterfaceName($C4079),"NA"),"")</f>
        <v/>
      </c>
      <c r="AJ4079" s="116">
        <f>IF(Q4079&lt;&gt;"",DATE(YEAR(Q4079), MONTH(Q4079), DAY(Q4079)),"")</f>
        <v/>
      </c>
      <c r="AK4079" s="130">
        <f>IF(Q4079&lt;&gt;0,Q4079-N4079,TODAY()-N4079)</f>
        <v/>
      </c>
      <c r="AL4079" s="112">
        <f>IF(F4079="Re-assigned",0,IF(H4079="Closed",0,IF(H4079="Service Restored",0,IF(H4079="",0,1))))</f>
        <v/>
      </c>
      <c r="AM4079" s="124">
        <f>IF(AL4079=0,"",IF(AK4079&gt;20.99,"Aged","Non-Aged"))</f>
        <v/>
      </c>
      <c r="AN4079" s="112">
        <f>IF(Q4079&lt;&gt;"",MONTH(Q4079),"")</f>
        <v/>
      </c>
      <c r="AO4079" s="112">
        <f>IFERROR(VALUE(V4079),0)</f>
        <v/>
      </c>
    </row>
    <row customFormat="1" customHeight="1" ht="29.25" r="4080" s="112" spans="1:41">
      <c r="A4080" s="127" t="n"/>
      <c r="B4080" s="113" t="n"/>
      <c r="C4080" s="127" t="n"/>
      <c r="D4080" s="127" t="n"/>
      <c r="E4080" s="114">
        <f>IF(F4080 &lt;&gt; "",VLOOKUP(F4080,CategoryLookup,2,FALSE), "")</f>
        <v/>
      </c>
      <c r="F4080" s="126" t="n"/>
      <c r="G4080" s="127" t="n"/>
      <c r="H4080" s="127" t="n"/>
      <c r="I4080" s="127" t="n"/>
      <c r="J4080" s="127" t="n"/>
      <c r="K4080" s="127" t="n"/>
      <c r="L4080" s="127" t="n"/>
      <c r="M4080" s="127" t="n"/>
      <c r="N4080" s="120" t="n"/>
      <c r="O4080" s="120" t="n"/>
      <c r="P4080" s="120" t="n"/>
      <c r="Q4080" s="120" t="n"/>
      <c r="R4080" s="121" t="n"/>
      <c r="S4080" s="121" t="n"/>
      <c r="T4080" s="121" t="n"/>
      <c r="U4080" s="121" t="n"/>
      <c r="V4080" s="117">
        <f>IF(P4080="NA","NA",IF(P4080&lt;&gt;"",TEXT(P4080-N4080,"[h].mm"),""))</f>
        <v/>
      </c>
      <c r="W4080" s="118">
        <f>IF(AND(R4080="",S4080=""),"",R4080+S4080)</f>
        <v/>
      </c>
      <c r="X4080" s="116">
        <f>IF(O4080&lt;&gt;"",DATE(YEAR(O4080), MONTH(O4080), DAY(O4080)),"")</f>
        <v/>
      </c>
      <c r="Y4080" s="122" t="n"/>
      <c r="Z4080" s="123" t="n"/>
      <c r="AA4080" s="117">
        <f>IF(F4080="Re-assigned","NA",IF(W4080="","",IF(W4080&gt;=VLOOKUP(D4080,SLAMatrix,3,FALSE),"Yes",IF(W4080&lt;VLOOKUP(D4080,SLAMatrix,2,FALSE),"No","Internal"))))</f>
        <v/>
      </c>
      <c r="AB4080" s="123" t="n"/>
      <c r="AC4080" s="123" t="n"/>
      <c r="AD4080" s="119" t="n"/>
      <c r="AE4080" s="125" t="n"/>
      <c r="AF4080" s="124">
        <f>MONTH(O4080)</f>
        <v/>
      </c>
      <c r="AG4080" s="124">
        <f>VLOOKUP(IFERROR(MID(AE4080,1,(FIND(",",AE4080,1)-1)),AE4080),Facility_Region_Mapping,2,FALSE)</f>
        <v/>
      </c>
      <c r="AH4080" s="124" t="n"/>
      <c r="AI4080" s="124">
        <f>IF(C4080&lt;&gt;"",IF(M4080="ESM User",getInterfaceName($C4080),"NA"),"")</f>
        <v/>
      </c>
      <c r="AJ4080" s="116">
        <f>IF(Q4080&lt;&gt;"",DATE(YEAR(Q4080), MONTH(Q4080), DAY(Q4080)),"")</f>
        <v/>
      </c>
      <c r="AK4080" s="130">
        <f>IF(Q4080&lt;&gt;0,Q4080-N4080,TODAY()-N4080)</f>
        <v/>
      </c>
      <c r="AL4080" s="112">
        <f>IF(F4080="Re-assigned",0,IF(H4080="Closed",0,IF(H4080="Service Restored",0,IF(H4080="",0,1))))</f>
        <v/>
      </c>
      <c r="AM4080" s="124">
        <f>IF(AL4080=0,"",IF(AK4080&gt;20.99,"Aged","Non-Aged"))</f>
        <v/>
      </c>
      <c r="AN4080" s="112">
        <f>IF(Q4080&lt;&gt;"",MONTH(Q4080),"")</f>
        <v/>
      </c>
      <c r="AO4080" s="112">
        <f>IFERROR(VALUE(V4080),0)</f>
        <v/>
      </c>
    </row>
    <row customFormat="1" customHeight="1" ht="29.25" r="4081" s="112" spans="1:41">
      <c r="A4081" s="127" t="n"/>
      <c r="B4081" s="113" t="n"/>
      <c r="C4081" s="127" t="n"/>
      <c r="D4081" s="127" t="n"/>
      <c r="E4081" s="114">
        <f>IF(F4081 &lt;&gt; "",VLOOKUP(F4081,CategoryLookup,2,FALSE), "")</f>
        <v/>
      </c>
      <c r="F4081" s="126" t="n"/>
      <c r="G4081" s="127" t="n"/>
      <c r="H4081" s="127" t="n"/>
      <c r="I4081" s="127" t="n"/>
      <c r="J4081" s="127" t="n"/>
      <c r="K4081" s="127" t="n"/>
      <c r="L4081" s="127" t="n"/>
      <c r="M4081" s="127" t="n"/>
      <c r="N4081" s="120" t="n"/>
      <c r="O4081" s="120" t="n"/>
      <c r="P4081" s="120" t="n"/>
      <c r="Q4081" s="120" t="n"/>
      <c r="R4081" s="121" t="n"/>
      <c r="S4081" s="121" t="n"/>
      <c r="T4081" s="121" t="n"/>
      <c r="U4081" s="121" t="n"/>
      <c r="V4081" s="117">
        <f>IF(P4081="NA","NA",IF(P4081&lt;&gt;"",TEXT(P4081-N4081,"[h].mm"),""))</f>
        <v/>
      </c>
      <c r="W4081" s="118">
        <f>IF(AND(R4081="",S4081=""),"",R4081+S4081)</f>
        <v/>
      </c>
      <c r="X4081" s="116">
        <f>IF(O4081&lt;&gt;"",DATE(YEAR(O4081), MONTH(O4081), DAY(O4081)),"")</f>
        <v/>
      </c>
      <c r="Y4081" s="122" t="n"/>
      <c r="Z4081" s="123" t="n"/>
      <c r="AA4081" s="117">
        <f>IF(F4081="Re-assigned","NA",IF(W4081="","",IF(W4081&gt;=VLOOKUP(D4081,SLAMatrix,3,FALSE),"Yes",IF(W4081&lt;VLOOKUP(D4081,SLAMatrix,2,FALSE),"No","Internal"))))</f>
        <v/>
      </c>
      <c r="AB4081" s="123" t="n"/>
      <c r="AC4081" s="123" t="n"/>
      <c r="AD4081" s="119" t="n"/>
      <c r="AE4081" s="125" t="n"/>
      <c r="AF4081" s="124">
        <f>MONTH(O4081)</f>
        <v/>
      </c>
      <c r="AG4081" s="124">
        <f>VLOOKUP(IFERROR(MID(AE4081,1,(FIND(",",AE4081,1)-1)),AE4081),Facility_Region_Mapping,2,FALSE)</f>
        <v/>
      </c>
      <c r="AH4081" s="124" t="n"/>
      <c r="AI4081" s="124">
        <f>IF(C4081&lt;&gt;"",IF(M4081="ESM User",getInterfaceName($C4081),"NA"),"")</f>
        <v/>
      </c>
      <c r="AJ4081" s="116">
        <f>IF(Q4081&lt;&gt;"",DATE(YEAR(Q4081), MONTH(Q4081), DAY(Q4081)),"")</f>
        <v/>
      </c>
      <c r="AK4081" s="130">
        <f>IF(Q4081&lt;&gt;0,Q4081-N4081,TODAY()-N4081)</f>
        <v/>
      </c>
      <c r="AL4081" s="112">
        <f>IF(F4081="Re-assigned",0,IF(H4081="Closed",0,IF(H4081="Service Restored",0,IF(H4081="",0,1))))</f>
        <v/>
      </c>
      <c r="AM4081" s="124">
        <f>IF(AL4081=0,"",IF(AK4081&gt;20.99,"Aged","Non-Aged"))</f>
        <v/>
      </c>
      <c r="AN4081" s="112">
        <f>IF(Q4081&lt;&gt;"",MONTH(Q4081),"")</f>
        <v/>
      </c>
      <c r="AO4081" s="112">
        <f>IFERROR(VALUE(V4081),0)</f>
        <v/>
      </c>
    </row>
    <row customFormat="1" customHeight="1" ht="29.25" r="4082" s="112" spans="1:41">
      <c r="A4082" s="127" t="n"/>
      <c r="B4082" s="113" t="n"/>
      <c r="C4082" s="127" t="n"/>
      <c r="D4082" s="127" t="n"/>
      <c r="E4082" s="114">
        <f>IF(F4082 &lt;&gt; "",VLOOKUP(F4082,CategoryLookup,2,FALSE), "")</f>
        <v/>
      </c>
      <c r="F4082" s="126" t="n"/>
      <c r="G4082" s="127" t="n"/>
      <c r="H4082" s="127" t="n"/>
      <c r="I4082" s="127" t="n"/>
      <c r="J4082" s="127" t="n"/>
      <c r="K4082" s="127" t="n"/>
      <c r="L4082" s="127" t="n"/>
      <c r="M4082" s="127" t="n"/>
      <c r="N4082" s="120" t="n"/>
      <c r="O4082" s="120" t="n"/>
      <c r="P4082" s="120" t="n"/>
      <c r="Q4082" s="120" t="n"/>
      <c r="R4082" s="121" t="n"/>
      <c r="S4082" s="121" t="n"/>
      <c r="T4082" s="121" t="n"/>
      <c r="U4082" s="121" t="n"/>
      <c r="V4082" s="117">
        <f>IF(P4082="NA","NA",IF(P4082&lt;&gt;"",TEXT(P4082-N4082,"[h].mm"),""))</f>
        <v/>
      </c>
      <c r="W4082" s="118">
        <f>IF(AND(R4082="",S4082=""),"",R4082+S4082)</f>
        <v/>
      </c>
      <c r="X4082" s="116">
        <f>IF(O4082&lt;&gt;"",DATE(YEAR(O4082), MONTH(O4082), DAY(O4082)),"")</f>
        <v/>
      </c>
      <c r="Y4082" s="122" t="n"/>
      <c r="Z4082" s="123" t="n"/>
      <c r="AA4082" s="117">
        <f>IF(F4082="Re-assigned","NA",IF(W4082="","",IF(W4082&gt;=VLOOKUP(D4082,SLAMatrix,3,FALSE),"Yes",IF(W4082&lt;VLOOKUP(D4082,SLAMatrix,2,FALSE),"No","Internal"))))</f>
        <v/>
      </c>
      <c r="AB4082" s="123" t="n"/>
      <c r="AC4082" s="123" t="n"/>
      <c r="AD4082" s="119" t="n"/>
      <c r="AE4082" s="125" t="n"/>
      <c r="AF4082" s="124">
        <f>MONTH(O4082)</f>
        <v/>
      </c>
      <c r="AG4082" s="124">
        <f>VLOOKUP(IFERROR(MID(AE4082,1,(FIND(",",AE4082,1)-1)),AE4082),Facility_Region_Mapping,2,FALSE)</f>
        <v/>
      </c>
      <c r="AH4082" s="124" t="n"/>
      <c r="AI4082" s="124">
        <f>IF(C4082&lt;&gt;"",IF(M4082="ESM User",getInterfaceName($C4082),"NA"),"")</f>
        <v/>
      </c>
      <c r="AJ4082" s="116">
        <f>IF(Q4082&lt;&gt;"",DATE(YEAR(Q4082), MONTH(Q4082), DAY(Q4082)),"")</f>
        <v/>
      </c>
      <c r="AK4082" s="130">
        <f>IF(Q4082&lt;&gt;0,Q4082-N4082,TODAY()-N4082)</f>
        <v/>
      </c>
      <c r="AL4082" s="112">
        <f>IF(F4082="Re-assigned",0,IF(H4082="Closed",0,IF(H4082="Service Restored",0,IF(H4082="",0,1))))</f>
        <v/>
      </c>
      <c r="AM4082" s="124">
        <f>IF(AL4082=0,"",IF(AK4082&gt;20.99,"Aged","Non-Aged"))</f>
        <v/>
      </c>
      <c r="AN4082" s="112">
        <f>IF(Q4082&lt;&gt;"",MONTH(Q4082),"")</f>
        <v/>
      </c>
      <c r="AO4082" s="112">
        <f>IFERROR(VALUE(V4082),0)</f>
        <v/>
      </c>
    </row>
    <row customFormat="1" customHeight="1" ht="29.25" r="4083" s="112" spans="1:41">
      <c r="A4083" s="127" t="n"/>
      <c r="B4083" s="113" t="n"/>
      <c r="C4083" s="127" t="n"/>
      <c r="D4083" s="127" t="n"/>
      <c r="E4083" s="114">
        <f>IF(F4083 &lt;&gt; "",VLOOKUP(F4083,CategoryLookup,2,FALSE), "")</f>
        <v/>
      </c>
      <c r="F4083" s="126" t="n"/>
      <c r="G4083" s="127" t="n"/>
      <c r="H4083" s="127" t="n"/>
      <c r="I4083" s="127" t="n"/>
      <c r="J4083" s="127" t="n"/>
      <c r="K4083" s="127" t="n"/>
      <c r="L4083" s="127" t="n"/>
      <c r="M4083" s="127" t="n"/>
      <c r="N4083" s="120" t="n"/>
      <c r="O4083" s="120" t="n"/>
      <c r="P4083" s="120" t="n"/>
      <c r="Q4083" s="120" t="n"/>
      <c r="R4083" s="121" t="n"/>
      <c r="S4083" s="121" t="n"/>
      <c r="T4083" s="121" t="n"/>
      <c r="U4083" s="121" t="n"/>
      <c r="V4083" s="117">
        <f>IF(P4083="NA","NA",IF(P4083&lt;&gt;"",TEXT(P4083-N4083,"[h].mm"),""))</f>
        <v/>
      </c>
      <c r="W4083" s="118">
        <f>IF(AND(R4083="",S4083=""),"",R4083+S4083)</f>
        <v/>
      </c>
      <c r="X4083" s="116">
        <f>IF(O4083&lt;&gt;"",DATE(YEAR(O4083), MONTH(O4083), DAY(O4083)),"")</f>
        <v/>
      </c>
      <c r="Y4083" s="122" t="n"/>
      <c r="Z4083" s="123" t="n"/>
      <c r="AA4083" s="117">
        <f>IF(F4083="Re-assigned","NA",IF(W4083="","",IF(W4083&gt;=VLOOKUP(D4083,SLAMatrix,3,FALSE),"Yes",IF(W4083&lt;VLOOKUP(D4083,SLAMatrix,2,FALSE),"No","Internal"))))</f>
        <v/>
      </c>
      <c r="AB4083" s="123" t="n"/>
      <c r="AC4083" s="123" t="n"/>
      <c r="AD4083" s="119" t="n"/>
      <c r="AE4083" s="125" t="n"/>
      <c r="AF4083" s="124">
        <f>MONTH(O4083)</f>
        <v/>
      </c>
      <c r="AG4083" s="124">
        <f>VLOOKUP(IFERROR(MID(AE4083,1,(FIND(",",AE4083,1)-1)),AE4083),Facility_Region_Mapping,2,FALSE)</f>
        <v/>
      </c>
      <c r="AH4083" s="124" t="n"/>
      <c r="AI4083" s="124">
        <f>IF(C4083&lt;&gt;"",IF(M4083="ESM User",getInterfaceName($C4083),"NA"),"")</f>
        <v/>
      </c>
      <c r="AJ4083" s="116">
        <f>IF(Q4083&lt;&gt;"",DATE(YEAR(Q4083), MONTH(Q4083), DAY(Q4083)),"")</f>
        <v/>
      </c>
      <c r="AK4083" s="130">
        <f>IF(Q4083&lt;&gt;0,Q4083-N4083,TODAY()-N4083)</f>
        <v/>
      </c>
      <c r="AL4083" s="112">
        <f>IF(F4083="Re-assigned",0,IF(H4083="Closed",0,IF(H4083="Service Restored",0,IF(H4083="",0,1))))</f>
        <v/>
      </c>
      <c r="AM4083" s="124">
        <f>IF(AL4083=0,"",IF(AK4083&gt;20.99,"Aged","Non-Aged"))</f>
        <v/>
      </c>
      <c r="AN4083" s="112">
        <f>IF(Q4083&lt;&gt;"",MONTH(Q4083),"")</f>
        <v/>
      </c>
      <c r="AO4083" s="112">
        <f>IFERROR(VALUE(V4083),0)</f>
        <v/>
      </c>
    </row>
    <row customFormat="1" customHeight="1" ht="29.25" r="4084" s="112" spans="1:41">
      <c r="A4084" s="127" t="n"/>
      <c r="B4084" s="113" t="n"/>
      <c r="C4084" s="127" t="n"/>
      <c r="D4084" s="127" t="n"/>
      <c r="E4084" s="114">
        <f>IF(F4084 &lt;&gt; "",VLOOKUP(F4084,CategoryLookup,2,FALSE), "")</f>
        <v/>
      </c>
      <c r="F4084" s="126" t="n"/>
      <c r="G4084" s="127" t="n"/>
      <c r="H4084" s="127" t="n"/>
      <c r="I4084" s="127" t="n"/>
      <c r="J4084" s="127" t="n"/>
      <c r="K4084" s="127" t="n"/>
      <c r="L4084" s="127" t="n"/>
      <c r="M4084" s="127" t="n"/>
      <c r="N4084" s="120" t="n"/>
      <c r="O4084" s="120" t="n"/>
      <c r="P4084" s="120" t="n"/>
      <c r="Q4084" s="120" t="n"/>
      <c r="R4084" s="121" t="n"/>
      <c r="S4084" s="121" t="n"/>
      <c r="T4084" s="121" t="n"/>
      <c r="U4084" s="121" t="n"/>
      <c r="V4084" s="117">
        <f>IF(P4084="NA","NA",IF(P4084&lt;&gt;"",TEXT(P4084-N4084,"[h].mm"),""))</f>
        <v/>
      </c>
      <c r="W4084" s="118">
        <f>IF(AND(R4084="",S4084=""),"",R4084+S4084)</f>
        <v/>
      </c>
      <c r="X4084" s="116">
        <f>IF(O4084&lt;&gt;"",DATE(YEAR(O4084), MONTH(O4084), DAY(O4084)),"")</f>
        <v/>
      </c>
      <c r="Y4084" s="122" t="n"/>
      <c r="Z4084" s="123" t="n"/>
      <c r="AA4084" s="117">
        <f>IF(F4084="Re-assigned","NA",IF(W4084="","",IF(W4084&gt;=VLOOKUP(D4084,SLAMatrix,3,FALSE),"Yes",IF(W4084&lt;VLOOKUP(D4084,SLAMatrix,2,FALSE),"No","Internal"))))</f>
        <v/>
      </c>
      <c r="AB4084" s="123" t="n"/>
      <c r="AC4084" s="123" t="n"/>
      <c r="AD4084" s="119" t="n"/>
      <c r="AE4084" s="125" t="n"/>
      <c r="AF4084" s="124">
        <f>MONTH(O4084)</f>
        <v/>
      </c>
      <c r="AG4084" s="124">
        <f>VLOOKUP(IFERROR(MID(AE4084,1,(FIND(",",AE4084,1)-1)),AE4084),Facility_Region_Mapping,2,FALSE)</f>
        <v/>
      </c>
      <c r="AH4084" s="124" t="n"/>
      <c r="AI4084" s="124">
        <f>IF(C4084&lt;&gt;"",IF(M4084="ESM User",getInterfaceName($C4084),"NA"),"")</f>
        <v/>
      </c>
      <c r="AJ4084" s="116">
        <f>IF(Q4084&lt;&gt;"",DATE(YEAR(Q4084), MONTH(Q4084), DAY(Q4084)),"")</f>
        <v/>
      </c>
      <c r="AK4084" s="130">
        <f>IF(Q4084&lt;&gt;0,Q4084-N4084,TODAY()-N4084)</f>
        <v/>
      </c>
      <c r="AL4084" s="112">
        <f>IF(F4084="Re-assigned",0,IF(H4084="Closed",0,IF(H4084="Service Restored",0,IF(H4084="",0,1))))</f>
        <v/>
      </c>
      <c r="AM4084" s="124">
        <f>IF(AL4084=0,"",IF(AK4084&gt;20.99,"Aged","Non-Aged"))</f>
        <v/>
      </c>
      <c r="AN4084" s="112">
        <f>IF(Q4084&lt;&gt;"",MONTH(Q4084),"")</f>
        <v/>
      </c>
      <c r="AO4084" s="112">
        <f>IFERROR(VALUE(V4084),0)</f>
        <v/>
      </c>
    </row>
    <row customFormat="1" customHeight="1" ht="29.25" r="4085" s="112" spans="1:41">
      <c r="A4085" s="127" t="n"/>
      <c r="B4085" s="113" t="n"/>
      <c r="C4085" s="127" t="n"/>
      <c r="D4085" s="127" t="n"/>
      <c r="E4085" s="114">
        <f>IF(F4085 &lt;&gt; "",VLOOKUP(F4085,CategoryLookup,2,FALSE), "")</f>
        <v/>
      </c>
      <c r="F4085" s="126" t="n"/>
      <c r="G4085" s="127" t="n"/>
      <c r="H4085" s="127" t="n"/>
      <c r="I4085" s="127" t="n"/>
      <c r="J4085" s="127" t="n"/>
      <c r="K4085" s="127" t="n"/>
      <c r="L4085" s="127" t="n"/>
      <c r="M4085" s="127" t="n"/>
      <c r="N4085" s="120" t="n"/>
      <c r="O4085" s="120" t="n"/>
      <c r="P4085" s="120" t="n"/>
      <c r="Q4085" s="120" t="n"/>
      <c r="R4085" s="121" t="n"/>
      <c r="S4085" s="121" t="n"/>
      <c r="T4085" s="121" t="n"/>
      <c r="U4085" s="121" t="n"/>
      <c r="V4085" s="117">
        <f>IF(P4085="NA","NA",IF(P4085&lt;&gt;"",TEXT(P4085-N4085,"[h].mm"),""))</f>
        <v/>
      </c>
      <c r="W4085" s="118">
        <f>IF(AND(R4085="",S4085=""),"",R4085+S4085)</f>
        <v/>
      </c>
      <c r="X4085" s="116">
        <f>IF(O4085&lt;&gt;"",DATE(YEAR(O4085), MONTH(O4085), DAY(O4085)),"")</f>
        <v/>
      </c>
      <c r="Y4085" s="122" t="n"/>
      <c r="Z4085" s="123" t="n"/>
      <c r="AA4085" s="117">
        <f>IF(F4085="Re-assigned","NA",IF(W4085="","",IF(W4085&gt;=VLOOKUP(D4085,SLAMatrix,3,FALSE),"Yes",IF(W4085&lt;VLOOKUP(D4085,SLAMatrix,2,FALSE),"No","Internal"))))</f>
        <v/>
      </c>
      <c r="AB4085" s="123" t="n"/>
      <c r="AC4085" s="123" t="n"/>
      <c r="AD4085" s="119" t="n"/>
      <c r="AE4085" s="125" t="n"/>
      <c r="AF4085" s="124">
        <f>MONTH(O4085)</f>
        <v/>
      </c>
      <c r="AG4085" s="124">
        <f>VLOOKUP(IFERROR(MID(AE4085,1,(FIND(",",AE4085,1)-1)),AE4085),Facility_Region_Mapping,2,FALSE)</f>
        <v/>
      </c>
      <c r="AH4085" s="124" t="n"/>
      <c r="AI4085" s="124">
        <f>IF(C4085&lt;&gt;"",IF(M4085="ESM User",getInterfaceName($C4085),"NA"),"")</f>
        <v/>
      </c>
      <c r="AJ4085" s="116">
        <f>IF(Q4085&lt;&gt;"",DATE(YEAR(Q4085), MONTH(Q4085), DAY(Q4085)),"")</f>
        <v/>
      </c>
      <c r="AK4085" s="130">
        <f>IF(Q4085&lt;&gt;0,Q4085-N4085,TODAY()-N4085)</f>
        <v/>
      </c>
      <c r="AL4085" s="112">
        <f>IF(F4085="Re-assigned",0,IF(H4085="Closed",0,IF(H4085="Service Restored",0,IF(H4085="",0,1))))</f>
        <v/>
      </c>
      <c r="AM4085" s="124">
        <f>IF(AL4085=0,"",IF(AK4085&gt;20.99,"Aged","Non-Aged"))</f>
        <v/>
      </c>
      <c r="AN4085" s="112">
        <f>IF(Q4085&lt;&gt;"",MONTH(Q4085),"")</f>
        <v/>
      </c>
      <c r="AO4085" s="112">
        <f>IFERROR(VALUE(V4085),0)</f>
        <v/>
      </c>
    </row>
    <row customFormat="1" customHeight="1" ht="29.25" r="4086" s="112" spans="1:41">
      <c r="A4086" s="127" t="n"/>
      <c r="B4086" s="113" t="n"/>
      <c r="C4086" s="127" t="n"/>
      <c r="D4086" s="127" t="n"/>
      <c r="E4086" s="114">
        <f>IF(F4086 &lt;&gt; "",VLOOKUP(F4086,CategoryLookup,2,FALSE), "")</f>
        <v/>
      </c>
      <c r="F4086" s="126" t="n"/>
      <c r="G4086" s="127" t="n"/>
      <c r="H4086" s="127" t="n"/>
      <c r="I4086" s="127" t="n"/>
      <c r="J4086" s="127" t="n"/>
      <c r="K4086" s="127" t="n"/>
      <c r="L4086" s="127" t="n"/>
      <c r="M4086" s="127" t="n"/>
      <c r="N4086" s="120" t="n"/>
      <c r="O4086" s="120" t="n"/>
      <c r="P4086" s="120" t="n"/>
      <c r="Q4086" s="120" t="n"/>
      <c r="R4086" s="121" t="n"/>
      <c r="S4086" s="121" t="n"/>
      <c r="T4086" s="121" t="n"/>
      <c r="U4086" s="121" t="n"/>
      <c r="V4086" s="117">
        <f>IF(P4086="NA","NA",IF(P4086&lt;&gt;"",TEXT(P4086-N4086,"[h].mm"),""))</f>
        <v/>
      </c>
      <c r="W4086" s="118">
        <f>IF(AND(R4086="",S4086=""),"",R4086+S4086)</f>
        <v/>
      </c>
      <c r="X4086" s="116">
        <f>IF(O4086&lt;&gt;"",DATE(YEAR(O4086), MONTH(O4086), DAY(O4086)),"")</f>
        <v/>
      </c>
      <c r="Y4086" s="122" t="n"/>
      <c r="Z4086" s="123" t="n"/>
      <c r="AA4086" s="117">
        <f>IF(F4086="Re-assigned","NA",IF(W4086="","",IF(W4086&gt;=VLOOKUP(D4086,SLAMatrix,3,FALSE),"Yes",IF(W4086&lt;VLOOKUP(D4086,SLAMatrix,2,FALSE),"No","Internal"))))</f>
        <v/>
      </c>
      <c r="AB4086" s="123" t="n"/>
      <c r="AC4086" s="123" t="n"/>
      <c r="AD4086" s="119" t="n"/>
      <c r="AE4086" s="125" t="n"/>
      <c r="AF4086" s="124">
        <f>MONTH(O4086)</f>
        <v/>
      </c>
      <c r="AG4086" s="124">
        <f>VLOOKUP(IFERROR(MID(AE4086,1,(FIND(",",AE4086,1)-1)),AE4086),Facility_Region_Mapping,2,FALSE)</f>
        <v/>
      </c>
      <c r="AH4086" s="124" t="n"/>
      <c r="AI4086" s="124">
        <f>IF(C4086&lt;&gt;"",IF(M4086="ESM User",getInterfaceName($C4086),"NA"),"")</f>
        <v/>
      </c>
      <c r="AJ4086" s="116">
        <f>IF(Q4086&lt;&gt;"",DATE(YEAR(Q4086), MONTH(Q4086), DAY(Q4086)),"")</f>
        <v/>
      </c>
      <c r="AK4086" s="130">
        <f>IF(Q4086&lt;&gt;0,Q4086-N4086,TODAY()-N4086)</f>
        <v/>
      </c>
      <c r="AL4086" s="112">
        <f>IF(F4086="Re-assigned",0,IF(H4086="Closed",0,IF(H4086="Service Restored",0,IF(H4086="",0,1))))</f>
        <v/>
      </c>
      <c r="AM4086" s="124">
        <f>IF(AL4086=0,"",IF(AK4086&gt;20.99,"Aged","Non-Aged"))</f>
        <v/>
      </c>
      <c r="AN4086" s="112">
        <f>IF(Q4086&lt;&gt;"",MONTH(Q4086),"")</f>
        <v/>
      </c>
      <c r="AO4086" s="112">
        <f>IFERROR(VALUE(V4086),0)</f>
        <v/>
      </c>
    </row>
    <row customFormat="1" customHeight="1" ht="29.25" r="4087" s="112" spans="1:41">
      <c r="A4087" s="127" t="n"/>
      <c r="B4087" s="113" t="n"/>
      <c r="C4087" s="127" t="n"/>
      <c r="D4087" s="127" t="n"/>
      <c r="E4087" s="114">
        <f>IF(F4087 &lt;&gt; "",VLOOKUP(F4087,CategoryLookup,2,FALSE), "")</f>
        <v/>
      </c>
      <c r="F4087" s="126" t="n"/>
      <c r="G4087" s="127" t="n"/>
      <c r="H4087" s="127" t="n"/>
      <c r="I4087" s="127" t="n"/>
      <c r="J4087" s="127" t="n"/>
      <c r="K4087" s="127" t="n"/>
      <c r="L4087" s="127" t="n"/>
      <c r="M4087" s="127" t="n"/>
      <c r="N4087" s="120" t="n"/>
      <c r="O4087" s="120" t="n"/>
      <c r="P4087" s="120" t="n"/>
      <c r="Q4087" s="120" t="n"/>
      <c r="R4087" s="121" t="n"/>
      <c r="S4087" s="121" t="n"/>
      <c r="T4087" s="121" t="n"/>
      <c r="U4087" s="121" t="n"/>
      <c r="V4087" s="117">
        <f>IF(P4087="NA","NA",IF(P4087&lt;&gt;"",TEXT(P4087-N4087,"[h].mm"),""))</f>
        <v/>
      </c>
      <c r="W4087" s="118">
        <f>IF(AND(R4087="",S4087=""),"",R4087+S4087)</f>
        <v/>
      </c>
      <c r="X4087" s="116">
        <f>IF(O4087&lt;&gt;"",DATE(YEAR(O4087), MONTH(O4087), DAY(O4087)),"")</f>
        <v/>
      </c>
      <c r="Y4087" s="122" t="n"/>
      <c r="Z4087" s="123" t="n"/>
      <c r="AA4087" s="117">
        <f>IF(F4087="Re-assigned","NA",IF(W4087="","",IF(W4087&gt;=VLOOKUP(D4087,SLAMatrix,3,FALSE),"Yes",IF(W4087&lt;VLOOKUP(D4087,SLAMatrix,2,FALSE),"No","Internal"))))</f>
        <v/>
      </c>
      <c r="AB4087" s="123" t="n"/>
      <c r="AC4087" s="123" t="n"/>
      <c r="AD4087" s="119" t="n"/>
      <c r="AE4087" s="125" t="n"/>
      <c r="AF4087" s="124">
        <f>MONTH(O4087)</f>
        <v/>
      </c>
      <c r="AG4087" s="124">
        <f>VLOOKUP(IFERROR(MID(AE4087,1,(FIND(",",AE4087,1)-1)),AE4087),Facility_Region_Mapping,2,FALSE)</f>
        <v/>
      </c>
      <c r="AH4087" s="124" t="n"/>
      <c r="AI4087" s="124">
        <f>IF(C4087&lt;&gt;"",IF(M4087="ESM User",getInterfaceName($C4087),"NA"),"")</f>
        <v/>
      </c>
      <c r="AJ4087" s="116">
        <f>IF(Q4087&lt;&gt;"",DATE(YEAR(Q4087), MONTH(Q4087), DAY(Q4087)),"")</f>
        <v/>
      </c>
      <c r="AK4087" s="130">
        <f>IF(Q4087&lt;&gt;0,Q4087-N4087,TODAY()-N4087)</f>
        <v/>
      </c>
      <c r="AL4087" s="112">
        <f>IF(F4087="Re-assigned",0,IF(H4087="Closed",0,IF(H4087="Service Restored",0,IF(H4087="",0,1))))</f>
        <v/>
      </c>
      <c r="AM4087" s="124">
        <f>IF(AL4087=0,"",IF(AK4087&gt;20.99,"Aged","Non-Aged"))</f>
        <v/>
      </c>
      <c r="AN4087" s="112">
        <f>IF(Q4087&lt;&gt;"",MONTH(Q4087),"")</f>
        <v/>
      </c>
      <c r="AO4087" s="112">
        <f>IFERROR(VALUE(V4087),0)</f>
        <v/>
      </c>
    </row>
    <row customFormat="1" customHeight="1" ht="29.25" r="4088" s="112" spans="1:41">
      <c r="A4088" s="127" t="n"/>
      <c r="B4088" s="113" t="n"/>
      <c r="C4088" s="127" t="n"/>
      <c r="D4088" s="127" t="n"/>
      <c r="E4088" s="114">
        <f>IF(F4088 &lt;&gt; "",VLOOKUP(F4088,CategoryLookup,2,FALSE), "")</f>
        <v/>
      </c>
      <c r="F4088" s="126" t="n"/>
      <c r="G4088" s="127" t="n"/>
      <c r="H4088" s="127" t="n"/>
      <c r="I4088" s="127" t="n"/>
      <c r="J4088" s="127" t="n"/>
      <c r="K4088" s="127" t="n"/>
      <c r="L4088" s="127" t="n"/>
      <c r="M4088" s="127" t="n"/>
      <c r="N4088" s="120" t="n"/>
      <c r="O4088" s="120" t="n"/>
      <c r="P4088" s="120" t="n"/>
      <c r="Q4088" s="120" t="n"/>
      <c r="R4088" s="121" t="n"/>
      <c r="S4088" s="121" t="n"/>
      <c r="T4088" s="121" t="n"/>
      <c r="U4088" s="121" t="n"/>
      <c r="V4088" s="117">
        <f>IF(P4088="NA","NA",IF(P4088&lt;&gt;"",TEXT(P4088-N4088,"[h].mm"),""))</f>
        <v/>
      </c>
      <c r="W4088" s="118">
        <f>IF(AND(R4088="",S4088=""),"",R4088+S4088)</f>
        <v/>
      </c>
      <c r="X4088" s="116">
        <f>IF(O4088&lt;&gt;"",DATE(YEAR(O4088), MONTH(O4088), DAY(O4088)),"")</f>
        <v/>
      </c>
      <c r="Y4088" s="122" t="n"/>
      <c r="Z4088" s="123" t="n"/>
      <c r="AA4088" s="117">
        <f>IF(F4088="Re-assigned","NA",IF(W4088="","",IF(W4088&gt;=VLOOKUP(D4088,SLAMatrix,3,FALSE),"Yes",IF(W4088&lt;VLOOKUP(D4088,SLAMatrix,2,FALSE),"No","Internal"))))</f>
        <v/>
      </c>
      <c r="AB4088" s="123" t="n"/>
      <c r="AC4088" s="123" t="n"/>
      <c r="AD4088" s="119" t="n"/>
      <c r="AE4088" s="125" t="n"/>
      <c r="AF4088" s="124">
        <f>MONTH(O4088)</f>
        <v/>
      </c>
      <c r="AG4088" s="124">
        <f>VLOOKUP(IFERROR(MID(AE4088,1,(FIND(",",AE4088,1)-1)),AE4088),Facility_Region_Mapping,2,FALSE)</f>
        <v/>
      </c>
      <c r="AH4088" s="124" t="n"/>
      <c r="AI4088" s="124">
        <f>IF(C4088&lt;&gt;"",IF(M4088="ESM User",getInterfaceName($C4088),"NA"),"")</f>
        <v/>
      </c>
      <c r="AJ4088" s="116">
        <f>IF(Q4088&lt;&gt;"",DATE(YEAR(Q4088), MONTH(Q4088), DAY(Q4088)),"")</f>
        <v/>
      </c>
      <c r="AK4088" s="130">
        <f>IF(Q4088&lt;&gt;0,Q4088-N4088,TODAY()-N4088)</f>
        <v/>
      </c>
      <c r="AL4088" s="112">
        <f>IF(F4088="Re-assigned",0,IF(H4088="Closed",0,IF(H4088="Service Restored",0,IF(H4088="",0,1))))</f>
        <v/>
      </c>
      <c r="AM4088" s="124">
        <f>IF(AL4088=0,"",IF(AK4088&gt;20.99,"Aged","Non-Aged"))</f>
        <v/>
      </c>
      <c r="AN4088" s="112">
        <f>IF(Q4088&lt;&gt;"",MONTH(Q4088),"")</f>
        <v/>
      </c>
      <c r="AO4088" s="112">
        <f>IFERROR(VALUE(V4088),0)</f>
        <v/>
      </c>
    </row>
    <row customFormat="1" customHeight="1" ht="29.25" r="4089" s="112" spans="1:41">
      <c r="A4089" s="127" t="n"/>
      <c r="B4089" s="113" t="n"/>
      <c r="C4089" s="127" t="n"/>
      <c r="D4089" s="127" t="n"/>
      <c r="E4089" s="114">
        <f>IF(F4089 &lt;&gt; "",VLOOKUP(F4089,CategoryLookup,2,FALSE), "")</f>
        <v/>
      </c>
      <c r="F4089" s="126" t="n"/>
      <c r="G4089" s="127" t="n"/>
      <c r="H4089" s="127" t="n"/>
      <c r="I4089" s="127" t="n"/>
      <c r="J4089" s="127" t="n"/>
      <c r="K4089" s="127" t="n"/>
      <c r="L4089" s="127" t="n"/>
      <c r="M4089" s="127" t="n"/>
      <c r="N4089" s="120" t="n"/>
      <c r="O4089" s="120" t="n"/>
      <c r="P4089" s="120" t="n"/>
      <c r="Q4089" s="120" t="n"/>
      <c r="R4089" s="121" t="n"/>
      <c r="S4089" s="121" t="n"/>
      <c r="T4089" s="121" t="n"/>
      <c r="U4089" s="121" t="n"/>
      <c r="V4089" s="117">
        <f>IF(P4089="NA","NA",IF(P4089&lt;&gt;"",TEXT(P4089-N4089,"[h].mm"),""))</f>
        <v/>
      </c>
      <c r="W4089" s="118">
        <f>IF(AND(R4089="",S4089=""),"",R4089+S4089)</f>
        <v/>
      </c>
      <c r="X4089" s="116">
        <f>IF(O4089&lt;&gt;"",DATE(YEAR(O4089), MONTH(O4089), DAY(O4089)),"")</f>
        <v/>
      </c>
      <c r="Y4089" s="122" t="n"/>
      <c r="Z4089" s="123" t="n"/>
      <c r="AA4089" s="117">
        <f>IF(F4089="Re-assigned","NA",IF(W4089="","",IF(W4089&gt;=VLOOKUP(D4089,SLAMatrix,3,FALSE),"Yes",IF(W4089&lt;VLOOKUP(D4089,SLAMatrix,2,FALSE),"No","Internal"))))</f>
        <v/>
      </c>
      <c r="AB4089" s="123" t="n"/>
      <c r="AC4089" s="123" t="n"/>
      <c r="AD4089" s="119" t="n"/>
      <c r="AE4089" s="125" t="n"/>
      <c r="AF4089" s="124">
        <f>MONTH(O4089)</f>
        <v/>
      </c>
      <c r="AG4089" s="124">
        <f>VLOOKUP(IFERROR(MID(AE4089,1,(FIND(",",AE4089,1)-1)),AE4089),Facility_Region_Mapping,2,FALSE)</f>
        <v/>
      </c>
      <c r="AH4089" s="124" t="n"/>
      <c r="AI4089" s="124">
        <f>IF(C4089&lt;&gt;"",IF(M4089="ESM User",getInterfaceName($C4089),"NA"),"")</f>
        <v/>
      </c>
      <c r="AJ4089" s="116">
        <f>IF(Q4089&lt;&gt;"",DATE(YEAR(Q4089), MONTH(Q4089), DAY(Q4089)),"")</f>
        <v/>
      </c>
      <c r="AK4089" s="130">
        <f>IF(Q4089&lt;&gt;0,Q4089-N4089,TODAY()-N4089)</f>
        <v/>
      </c>
      <c r="AL4089" s="112">
        <f>IF(F4089="Re-assigned",0,IF(H4089="Closed",0,IF(H4089="Service Restored",0,IF(H4089="",0,1))))</f>
        <v/>
      </c>
      <c r="AM4089" s="124">
        <f>IF(AL4089=0,"",IF(AK4089&gt;20.99,"Aged","Non-Aged"))</f>
        <v/>
      </c>
      <c r="AN4089" s="112">
        <f>IF(Q4089&lt;&gt;"",MONTH(Q4089),"")</f>
        <v/>
      </c>
      <c r="AO4089" s="112">
        <f>IFERROR(VALUE(V4089),0)</f>
        <v/>
      </c>
    </row>
    <row customFormat="1" customHeight="1" ht="29.25" r="4090" s="112" spans="1:41">
      <c r="A4090" s="127" t="n"/>
      <c r="B4090" s="113" t="n"/>
      <c r="C4090" s="127" t="n"/>
      <c r="D4090" s="127" t="n"/>
      <c r="E4090" s="114">
        <f>IF(F4090 &lt;&gt; "",VLOOKUP(F4090,CategoryLookup,2,FALSE), "")</f>
        <v/>
      </c>
      <c r="F4090" s="126" t="n"/>
      <c r="G4090" s="127" t="n"/>
      <c r="H4090" s="127" t="n"/>
      <c r="I4090" s="127" t="n"/>
      <c r="J4090" s="127" t="n"/>
      <c r="K4090" s="127" t="n"/>
      <c r="L4090" s="127" t="n"/>
      <c r="M4090" s="127" t="n"/>
      <c r="N4090" s="120" t="n"/>
      <c r="O4090" s="120" t="n"/>
      <c r="P4090" s="120" t="n"/>
      <c r="Q4090" s="120" t="n"/>
      <c r="R4090" s="121" t="n"/>
      <c r="S4090" s="121" t="n"/>
      <c r="T4090" s="121" t="n"/>
      <c r="U4090" s="121" t="n"/>
      <c r="V4090" s="117">
        <f>IF(P4090="NA","NA",IF(P4090&lt;&gt;"",TEXT(P4090-N4090,"[h].mm"),""))</f>
        <v/>
      </c>
      <c r="W4090" s="118">
        <f>IF(AND(R4090="",S4090=""),"",R4090+S4090)</f>
        <v/>
      </c>
      <c r="X4090" s="116">
        <f>IF(O4090&lt;&gt;"",DATE(YEAR(O4090), MONTH(O4090), DAY(O4090)),"")</f>
        <v/>
      </c>
      <c r="Y4090" s="122" t="n"/>
      <c r="Z4090" s="123" t="n"/>
      <c r="AA4090" s="117">
        <f>IF(F4090="Re-assigned","NA",IF(W4090="","",IF(W4090&gt;=VLOOKUP(D4090,SLAMatrix,3,FALSE),"Yes",IF(W4090&lt;VLOOKUP(D4090,SLAMatrix,2,FALSE),"No","Internal"))))</f>
        <v/>
      </c>
      <c r="AB4090" s="123" t="n"/>
      <c r="AC4090" s="123" t="n"/>
      <c r="AD4090" s="119" t="n"/>
      <c r="AE4090" s="125" t="n"/>
      <c r="AF4090" s="124">
        <f>MONTH(O4090)</f>
        <v/>
      </c>
      <c r="AG4090" s="124">
        <f>VLOOKUP(IFERROR(MID(AE4090,1,(FIND(",",AE4090,1)-1)),AE4090),Facility_Region_Mapping,2,FALSE)</f>
        <v/>
      </c>
      <c r="AH4090" s="124" t="n"/>
      <c r="AI4090" s="124">
        <f>IF(C4090&lt;&gt;"",IF(M4090="ESM User",getInterfaceName($C4090),"NA"),"")</f>
        <v/>
      </c>
      <c r="AJ4090" s="116">
        <f>IF(Q4090&lt;&gt;"",DATE(YEAR(Q4090), MONTH(Q4090), DAY(Q4090)),"")</f>
        <v/>
      </c>
      <c r="AK4090" s="130">
        <f>IF(Q4090&lt;&gt;0,Q4090-N4090,TODAY()-N4090)</f>
        <v/>
      </c>
      <c r="AL4090" s="112">
        <f>IF(F4090="Re-assigned",0,IF(H4090="Closed",0,IF(H4090="Service Restored",0,IF(H4090="",0,1))))</f>
        <v/>
      </c>
      <c r="AM4090" s="124">
        <f>IF(AL4090=0,"",IF(AK4090&gt;20.99,"Aged","Non-Aged"))</f>
        <v/>
      </c>
      <c r="AN4090" s="112">
        <f>IF(Q4090&lt;&gt;"",MONTH(Q4090),"")</f>
        <v/>
      </c>
      <c r="AO4090" s="112">
        <f>IFERROR(VALUE(V4090),0)</f>
        <v/>
      </c>
    </row>
    <row customFormat="1" customHeight="1" ht="29.25" r="4091" s="112" spans="1:41">
      <c r="A4091" s="127" t="n"/>
      <c r="B4091" s="113" t="n"/>
      <c r="C4091" s="127" t="n"/>
      <c r="D4091" s="127" t="n"/>
      <c r="E4091" s="114">
        <f>IF(F4091 &lt;&gt; "",VLOOKUP(F4091,CategoryLookup,2,FALSE), "")</f>
        <v/>
      </c>
      <c r="F4091" s="126" t="n"/>
      <c r="G4091" s="127" t="n"/>
      <c r="H4091" s="127" t="n"/>
      <c r="I4091" s="127" t="n"/>
      <c r="J4091" s="127" t="n"/>
      <c r="K4091" s="127" t="n"/>
      <c r="L4091" s="127" t="n"/>
      <c r="M4091" s="127" t="n"/>
      <c r="N4091" s="120" t="n"/>
      <c r="O4091" s="120" t="n"/>
      <c r="P4091" s="120" t="n"/>
      <c r="Q4091" s="120" t="n"/>
      <c r="R4091" s="121" t="n"/>
      <c r="S4091" s="121" t="n"/>
      <c r="T4091" s="121" t="n"/>
      <c r="U4091" s="121" t="n"/>
      <c r="V4091" s="117">
        <f>IF(P4091="NA","NA",IF(P4091&lt;&gt;"",TEXT(P4091-N4091,"[h].mm"),""))</f>
        <v/>
      </c>
      <c r="W4091" s="118">
        <f>IF(AND(R4091="",S4091=""),"",R4091+S4091)</f>
        <v/>
      </c>
      <c r="X4091" s="116">
        <f>IF(O4091&lt;&gt;"",DATE(YEAR(O4091), MONTH(O4091), DAY(O4091)),"")</f>
        <v/>
      </c>
      <c r="Y4091" s="122" t="n"/>
      <c r="Z4091" s="123" t="n"/>
      <c r="AA4091" s="117">
        <f>IF(F4091="Re-assigned","NA",IF(W4091="","",IF(W4091&gt;=VLOOKUP(D4091,SLAMatrix,3,FALSE),"Yes",IF(W4091&lt;VLOOKUP(D4091,SLAMatrix,2,FALSE),"No","Internal"))))</f>
        <v/>
      </c>
      <c r="AB4091" s="123" t="n"/>
      <c r="AC4091" s="123" t="n"/>
      <c r="AD4091" s="119" t="n"/>
      <c r="AE4091" s="125" t="n"/>
      <c r="AF4091" s="124">
        <f>MONTH(O4091)</f>
        <v/>
      </c>
      <c r="AG4091" s="124">
        <f>VLOOKUP(IFERROR(MID(AE4091,1,(FIND(",",AE4091,1)-1)),AE4091),Facility_Region_Mapping,2,FALSE)</f>
        <v/>
      </c>
      <c r="AH4091" s="124" t="n"/>
      <c r="AI4091" s="124">
        <f>IF(C4091&lt;&gt;"",IF(M4091="ESM User",getInterfaceName($C4091),"NA"),"")</f>
        <v/>
      </c>
      <c r="AJ4091" s="116">
        <f>IF(Q4091&lt;&gt;"",DATE(YEAR(Q4091), MONTH(Q4091), DAY(Q4091)),"")</f>
        <v/>
      </c>
      <c r="AK4091" s="130">
        <f>IF(Q4091&lt;&gt;0,Q4091-N4091,TODAY()-N4091)</f>
        <v/>
      </c>
      <c r="AL4091" s="112">
        <f>IF(F4091="Re-assigned",0,IF(H4091="Closed",0,IF(H4091="Service Restored",0,IF(H4091="",0,1))))</f>
        <v/>
      </c>
      <c r="AM4091" s="124">
        <f>IF(AL4091=0,"",IF(AK4091&gt;20.99,"Aged","Non-Aged"))</f>
        <v/>
      </c>
      <c r="AN4091" s="112">
        <f>IF(Q4091&lt;&gt;"",MONTH(Q4091),"")</f>
        <v/>
      </c>
      <c r="AO4091" s="112">
        <f>IFERROR(VALUE(V4091),0)</f>
        <v/>
      </c>
    </row>
    <row customFormat="1" customHeight="1" ht="29.25" r="4092" s="112" spans="1:41">
      <c r="A4092" s="127" t="n"/>
      <c r="B4092" s="113" t="n"/>
      <c r="C4092" s="127" t="n"/>
      <c r="D4092" s="127" t="n"/>
      <c r="E4092" s="114">
        <f>IF(F4092 &lt;&gt; "",VLOOKUP(F4092,CategoryLookup,2,FALSE), "")</f>
        <v/>
      </c>
      <c r="F4092" s="126" t="n"/>
      <c r="G4092" s="127" t="n"/>
      <c r="H4092" s="127" t="n"/>
      <c r="I4092" s="127" t="n"/>
      <c r="J4092" s="127" t="n"/>
      <c r="K4092" s="127" t="n"/>
      <c r="L4092" s="127" t="n"/>
      <c r="M4092" s="127" t="n"/>
      <c r="N4092" s="120" t="n"/>
      <c r="O4092" s="120" t="n"/>
      <c r="P4092" s="120" t="n"/>
      <c r="Q4092" s="120" t="n"/>
      <c r="R4092" s="121" t="n"/>
      <c r="S4092" s="121" t="n"/>
      <c r="T4092" s="121" t="n"/>
      <c r="U4092" s="121" t="n"/>
      <c r="V4092" s="117">
        <f>IF(P4092="NA","NA",IF(P4092&lt;&gt;"",TEXT(P4092-N4092,"[h].mm"),""))</f>
        <v/>
      </c>
      <c r="W4092" s="118">
        <f>IF(AND(R4092="",S4092=""),"",R4092+S4092)</f>
        <v/>
      </c>
      <c r="X4092" s="116">
        <f>IF(O4092&lt;&gt;"",DATE(YEAR(O4092), MONTH(O4092), DAY(O4092)),"")</f>
        <v/>
      </c>
      <c r="Y4092" s="122" t="n"/>
      <c r="Z4092" s="123" t="n"/>
      <c r="AA4092" s="117">
        <f>IF(F4092="Re-assigned","NA",IF(W4092="","",IF(W4092&gt;=VLOOKUP(D4092,SLAMatrix,3,FALSE),"Yes",IF(W4092&lt;VLOOKUP(D4092,SLAMatrix,2,FALSE),"No","Internal"))))</f>
        <v/>
      </c>
      <c r="AB4092" s="123" t="n"/>
      <c r="AC4092" s="123" t="n"/>
      <c r="AD4092" s="119" t="n"/>
      <c r="AE4092" s="125" t="n"/>
      <c r="AF4092" s="124">
        <f>MONTH(O4092)</f>
        <v/>
      </c>
      <c r="AG4092" s="124">
        <f>VLOOKUP(IFERROR(MID(AE4092,1,(FIND(",",AE4092,1)-1)),AE4092),Facility_Region_Mapping,2,FALSE)</f>
        <v/>
      </c>
      <c r="AH4092" s="124" t="n"/>
      <c r="AI4092" s="124">
        <f>IF(C4092&lt;&gt;"",IF(M4092="ESM User",getInterfaceName($C4092),"NA"),"")</f>
        <v/>
      </c>
      <c r="AJ4092" s="116">
        <f>IF(Q4092&lt;&gt;"",DATE(YEAR(Q4092), MONTH(Q4092), DAY(Q4092)),"")</f>
        <v/>
      </c>
      <c r="AK4092" s="130">
        <f>IF(Q4092&lt;&gt;0,Q4092-N4092,TODAY()-N4092)</f>
        <v/>
      </c>
      <c r="AL4092" s="112">
        <f>IF(F4092="Re-assigned",0,IF(H4092="Closed",0,IF(H4092="Service Restored",0,IF(H4092="",0,1))))</f>
        <v/>
      </c>
      <c r="AM4092" s="124">
        <f>IF(AL4092=0,"",IF(AK4092&gt;20.99,"Aged","Non-Aged"))</f>
        <v/>
      </c>
      <c r="AN4092" s="112">
        <f>IF(Q4092&lt;&gt;"",MONTH(Q4092),"")</f>
        <v/>
      </c>
      <c r="AO4092" s="112">
        <f>IFERROR(VALUE(V4092),0)</f>
        <v/>
      </c>
    </row>
    <row customFormat="1" customHeight="1" ht="29.25" r="4093" s="112" spans="1:41">
      <c r="A4093" s="127" t="n"/>
      <c r="B4093" s="113" t="n"/>
      <c r="C4093" s="127" t="n"/>
      <c r="D4093" s="127" t="n"/>
      <c r="E4093" s="114">
        <f>IF(F4093 &lt;&gt; "",VLOOKUP(F4093,CategoryLookup,2,FALSE), "")</f>
        <v/>
      </c>
      <c r="F4093" s="126" t="n"/>
      <c r="G4093" s="127" t="n"/>
      <c r="H4093" s="127" t="n"/>
      <c r="I4093" s="127" t="n"/>
      <c r="J4093" s="127" t="n"/>
      <c r="K4093" s="127" t="n"/>
      <c r="L4093" s="127" t="n"/>
      <c r="M4093" s="127" t="n"/>
      <c r="N4093" s="120" t="n"/>
      <c r="O4093" s="120" t="n"/>
      <c r="P4093" s="120" t="n"/>
      <c r="Q4093" s="120" t="n"/>
      <c r="R4093" s="121" t="n"/>
      <c r="S4093" s="121" t="n"/>
      <c r="T4093" s="121" t="n"/>
      <c r="U4093" s="121" t="n"/>
      <c r="V4093" s="117">
        <f>IF(P4093="NA","NA",IF(P4093&lt;&gt;"",TEXT(P4093-N4093,"[h].mm"),""))</f>
        <v/>
      </c>
      <c r="W4093" s="118">
        <f>IF(AND(R4093="",S4093=""),"",R4093+S4093)</f>
        <v/>
      </c>
      <c r="X4093" s="116">
        <f>IF(O4093&lt;&gt;"",DATE(YEAR(O4093), MONTH(O4093), DAY(O4093)),"")</f>
        <v/>
      </c>
      <c r="Y4093" s="122" t="n"/>
      <c r="Z4093" s="123" t="n"/>
      <c r="AA4093" s="117">
        <f>IF(F4093="Re-assigned","NA",IF(W4093="","",IF(W4093&gt;=VLOOKUP(D4093,SLAMatrix,3,FALSE),"Yes",IF(W4093&lt;VLOOKUP(D4093,SLAMatrix,2,FALSE),"No","Internal"))))</f>
        <v/>
      </c>
      <c r="AB4093" s="123" t="n"/>
      <c r="AC4093" s="123" t="n"/>
      <c r="AD4093" s="119" t="n"/>
      <c r="AE4093" s="125" t="n"/>
      <c r="AF4093" s="124">
        <f>MONTH(O4093)</f>
        <v/>
      </c>
      <c r="AG4093" s="124">
        <f>VLOOKUP(IFERROR(MID(AE4093,1,(FIND(",",AE4093,1)-1)),AE4093),Facility_Region_Mapping,2,FALSE)</f>
        <v/>
      </c>
      <c r="AH4093" s="124" t="n"/>
      <c r="AI4093" s="124">
        <f>IF(C4093&lt;&gt;"",IF(M4093="ESM User",getInterfaceName($C4093),"NA"),"")</f>
        <v/>
      </c>
      <c r="AJ4093" s="116">
        <f>IF(Q4093&lt;&gt;"",DATE(YEAR(Q4093), MONTH(Q4093), DAY(Q4093)),"")</f>
        <v/>
      </c>
      <c r="AK4093" s="130">
        <f>IF(Q4093&lt;&gt;0,Q4093-N4093,TODAY()-N4093)</f>
        <v/>
      </c>
      <c r="AL4093" s="112">
        <f>IF(F4093="Re-assigned",0,IF(H4093="Closed",0,IF(H4093="Service Restored",0,IF(H4093="",0,1))))</f>
        <v/>
      </c>
      <c r="AM4093" s="124">
        <f>IF(AL4093=0,"",IF(AK4093&gt;20.99,"Aged","Non-Aged"))</f>
        <v/>
      </c>
      <c r="AN4093" s="112">
        <f>IF(Q4093&lt;&gt;"",MONTH(Q4093),"")</f>
        <v/>
      </c>
      <c r="AO4093" s="112">
        <f>IFERROR(VALUE(V4093),0)</f>
        <v/>
      </c>
    </row>
    <row customFormat="1" customHeight="1" ht="29.25" r="4094" s="112" spans="1:41">
      <c r="A4094" s="127" t="n"/>
      <c r="B4094" s="113" t="n"/>
      <c r="C4094" s="127" t="n"/>
      <c r="D4094" s="127" t="n"/>
      <c r="E4094" s="114">
        <f>IF(F4094 &lt;&gt; "",VLOOKUP(F4094,CategoryLookup,2,FALSE), "")</f>
        <v/>
      </c>
      <c r="F4094" s="126" t="n"/>
      <c r="G4094" s="127" t="n"/>
      <c r="H4094" s="127" t="n"/>
      <c r="I4094" s="127" t="n"/>
      <c r="J4094" s="127" t="n"/>
      <c r="K4094" s="127" t="n"/>
      <c r="L4094" s="127" t="n"/>
      <c r="M4094" s="127" t="n"/>
      <c r="N4094" s="120" t="n"/>
      <c r="O4094" s="120" t="n"/>
      <c r="P4094" s="120" t="n"/>
      <c r="Q4094" s="120" t="n"/>
      <c r="R4094" s="121" t="n"/>
      <c r="S4094" s="121" t="n"/>
      <c r="T4094" s="121" t="n"/>
      <c r="U4094" s="121" t="n"/>
      <c r="V4094" s="117">
        <f>IF(P4094="NA","NA",IF(P4094&lt;&gt;"",TEXT(P4094-N4094,"[h].mm"),""))</f>
        <v/>
      </c>
      <c r="W4094" s="118">
        <f>IF(AND(R4094="",S4094=""),"",R4094+S4094)</f>
        <v/>
      </c>
      <c r="X4094" s="116">
        <f>IF(O4094&lt;&gt;"",DATE(YEAR(O4094), MONTH(O4094), DAY(O4094)),"")</f>
        <v/>
      </c>
      <c r="Y4094" s="122" t="n"/>
      <c r="Z4094" s="123" t="n"/>
      <c r="AA4094" s="117">
        <f>IF(F4094="Re-assigned","NA",IF(W4094="","",IF(W4094&gt;=VLOOKUP(D4094,SLAMatrix,3,FALSE),"Yes",IF(W4094&lt;VLOOKUP(D4094,SLAMatrix,2,FALSE),"No","Internal"))))</f>
        <v/>
      </c>
      <c r="AB4094" s="123" t="n"/>
      <c r="AC4094" s="123" t="n"/>
      <c r="AD4094" s="119" t="n"/>
      <c r="AE4094" s="125" t="n"/>
      <c r="AF4094" s="124">
        <f>MONTH(O4094)</f>
        <v/>
      </c>
      <c r="AG4094" s="124">
        <f>VLOOKUP(IFERROR(MID(AE4094,1,(FIND(",",AE4094,1)-1)),AE4094),Facility_Region_Mapping,2,FALSE)</f>
        <v/>
      </c>
      <c r="AH4094" s="124" t="n"/>
      <c r="AI4094" s="124">
        <f>IF(C4094&lt;&gt;"",IF(M4094="ESM User",getInterfaceName($C4094),"NA"),"")</f>
        <v/>
      </c>
      <c r="AJ4094" s="116">
        <f>IF(Q4094&lt;&gt;"",DATE(YEAR(Q4094), MONTH(Q4094), DAY(Q4094)),"")</f>
        <v/>
      </c>
      <c r="AK4094" s="130">
        <f>IF(Q4094&lt;&gt;0,Q4094-N4094,TODAY()-N4094)</f>
        <v/>
      </c>
      <c r="AL4094" s="112">
        <f>IF(F4094="Re-assigned",0,IF(H4094="Closed",0,IF(H4094="Service Restored",0,IF(H4094="",0,1))))</f>
        <v/>
      </c>
      <c r="AM4094" s="124">
        <f>IF(AL4094=0,"",IF(AK4094&gt;20.99,"Aged","Non-Aged"))</f>
        <v/>
      </c>
      <c r="AN4094" s="112">
        <f>IF(Q4094&lt;&gt;"",MONTH(Q4094),"")</f>
        <v/>
      </c>
      <c r="AO4094" s="112">
        <f>IFERROR(VALUE(V4094),0)</f>
        <v/>
      </c>
    </row>
    <row customFormat="1" customHeight="1" ht="29.25" r="4095" s="112" spans="1:41">
      <c r="A4095" s="127" t="n"/>
      <c r="B4095" s="113" t="n"/>
      <c r="C4095" s="127" t="n"/>
      <c r="D4095" s="127" t="n"/>
      <c r="E4095" s="114">
        <f>IF(F4095 &lt;&gt; "",VLOOKUP(F4095,CategoryLookup,2,FALSE), "")</f>
        <v/>
      </c>
      <c r="F4095" s="126" t="n"/>
      <c r="G4095" s="127" t="n"/>
      <c r="H4095" s="127" t="n"/>
      <c r="I4095" s="127" t="n"/>
      <c r="J4095" s="127" t="n"/>
      <c r="K4095" s="127" t="n"/>
      <c r="L4095" s="127" t="n"/>
      <c r="M4095" s="127" t="n"/>
      <c r="N4095" s="120" t="n"/>
      <c r="O4095" s="120" t="n"/>
      <c r="P4095" s="120" t="n"/>
      <c r="Q4095" s="120" t="n"/>
      <c r="R4095" s="121" t="n"/>
      <c r="S4095" s="121" t="n"/>
      <c r="T4095" s="121" t="n"/>
      <c r="U4095" s="121" t="n"/>
      <c r="V4095" s="117">
        <f>IF(P4095="NA","NA",IF(P4095&lt;&gt;"",TEXT(P4095-N4095,"[h].mm"),""))</f>
        <v/>
      </c>
      <c r="W4095" s="118">
        <f>IF(AND(R4095="",S4095=""),"",R4095+S4095)</f>
        <v/>
      </c>
      <c r="X4095" s="116">
        <f>IF(O4095&lt;&gt;"",DATE(YEAR(O4095), MONTH(O4095), DAY(O4095)),"")</f>
        <v/>
      </c>
      <c r="Y4095" s="122" t="n"/>
      <c r="Z4095" s="123" t="n"/>
      <c r="AA4095" s="117">
        <f>IF(F4095="Re-assigned","NA",IF(W4095="","",IF(W4095&gt;=VLOOKUP(D4095,SLAMatrix,3,FALSE),"Yes",IF(W4095&lt;VLOOKUP(D4095,SLAMatrix,2,FALSE),"No","Internal"))))</f>
        <v/>
      </c>
      <c r="AB4095" s="123" t="n"/>
      <c r="AC4095" s="123" t="n"/>
      <c r="AD4095" s="119" t="n"/>
      <c r="AE4095" s="125" t="n"/>
      <c r="AF4095" s="124">
        <f>MONTH(O4095)</f>
        <v/>
      </c>
      <c r="AG4095" s="124">
        <f>VLOOKUP(IFERROR(MID(AE4095,1,(FIND(",",AE4095,1)-1)),AE4095),Facility_Region_Mapping,2,FALSE)</f>
        <v/>
      </c>
      <c r="AH4095" s="124" t="n"/>
      <c r="AI4095" s="124">
        <f>IF(C4095&lt;&gt;"",IF(M4095="ESM User",getInterfaceName($C4095),"NA"),"")</f>
        <v/>
      </c>
      <c r="AJ4095" s="116">
        <f>IF(Q4095&lt;&gt;"",DATE(YEAR(Q4095), MONTH(Q4095), DAY(Q4095)),"")</f>
        <v/>
      </c>
      <c r="AK4095" s="130">
        <f>IF(Q4095&lt;&gt;0,Q4095-N4095,TODAY()-N4095)</f>
        <v/>
      </c>
      <c r="AL4095" s="112">
        <f>IF(F4095="Re-assigned",0,IF(H4095="Closed",0,IF(H4095="Service Restored",0,IF(H4095="",0,1))))</f>
        <v/>
      </c>
      <c r="AM4095" s="124">
        <f>IF(AL4095=0,"",IF(AK4095&gt;20.99,"Aged","Non-Aged"))</f>
        <v/>
      </c>
      <c r="AN4095" s="112">
        <f>IF(Q4095&lt;&gt;"",MONTH(Q4095),"")</f>
        <v/>
      </c>
      <c r="AO4095" s="112">
        <f>IFERROR(VALUE(V4095),0)</f>
        <v/>
      </c>
    </row>
    <row customFormat="1" customHeight="1" ht="29.25" r="4096" s="112" spans="1:41">
      <c r="A4096" s="127" t="n"/>
      <c r="B4096" s="113" t="n"/>
      <c r="C4096" s="127" t="n"/>
      <c r="D4096" s="127" t="n"/>
      <c r="E4096" s="114">
        <f>IF(F4096 &lt;&gt; "",VLOOKUP(F4096,CategoryLookup,2,FALSE), "")</f>
        <v/>
      </c>
      <c r="F4096" s="126" t="n"/>
      <c r="G4096" s="127" t="n"/>
      <c r="H4096" s="127" t="n"/>
      <c r="I4096" s="127" t="n"/>
      <c r="J4096" s="127" t="n"/>
      <c r="K4096" s="127" t="n"/>
      <c r="L4096" s="127" t="n"/>
      <c r="M4096" s="127" t="n"/>
      <c r="N4096" s="120" t="n"/>
      <c r="O4096" s="120" t="n"/>
      <c r="P4096" s="120" t="n"/>
      <c r="Q4096" s="120" t="n"/>
      <c r="R4096" s="121" t="n"/>
      <c r="S4096" s="121" t="n"/>
      <c r="T4096" s="121" t="n"/>
      <c r="U4096" s="121" t="n"/>
      <c r="V4096" s="117">
        <f>IF(P4096="NA","NA",IF(P4096&lt;&gt;"",TEXT(P4096-N4096,"[h].mm"),""))</f>
        <v/>
      </c>
      <c r="W4096" s="118">
        <f>IF(AND(R4096="",S4096=""),"",R4096+S4096)</f>
        <v/>
      </c>
      <c r="X4096" s="116">
        <f>IF(O4096&lt;&gt;"",DATE(YEAR(O4096), MONTH(O4096), DAY(O4096)),"")</f>
        <v/>
      </c>
      <c r="Y4096" s="122" t="n"/>
      <c r="Z4096" s="123" t="n"/>
      <c r="AA4096" s="117">
        <f>IF(F4096="Re-assigned","NA",IF(W4096="","",IF(W4096&gt;=VLOOKUP(D4096,SLAMatrix,3,FALSE),"Yes",IF(W4096&lt;VLOOKUP(D4096,SLAMatrix,2,FALSE),"No","Internal"))))</f>
        <v/>
      </c>
      <c r="AB4096" s="123" t="n"/>
      <c r="AC4096" s="123" t="n"/>
      <c r="AD4096" s="119" t="n"/>
      <c r="AE4096" s="125" t="n"/>
      <c r="AF4096" s="124">
        <f>MONTH(O4096)</f>
        <v/>
      </c>
      <c r="AG4096" s="124">
        <f>VLOOKUP(IFERROR(MID(AE4096,1,(FIND(",",AE4096,1)-1)),AE4096),Facility_Region_Mapping,2,FALSE)</f>
        <v/>
      </c>
      <c r="AH4096" s="124" t="n"/>
      <c r="AI4096" s="124">
        <f>IF(C4096&lt;&gt;"",IF(M4096="ESM User",getInterfaceName($C4096),"NA"),"")</f>
        <v/>
      </c>
      <c r="AJ4096" s="116">
        <f>IF(Q4096&lt;&gt;"",DATE(YEAR(Q4096), MONTH(Q4096), DAY(Q4096)),"")</f>
        <v/>
      </c>
      <c r="AK4096" s="130">
        <f>IF(Q4096&lt;&gt;0,Q4096-N4096,TODAY()-N4096)</f>
        <v/>
      </c>
      <c r="AL4096" s="112">
        <f>IF(F4096="Re-assigned",0,IF(H4096="Closed",0,IF(H4096="Service Restored",0,IF(H4096="",0,1))))</f>
        <v/>
      </c>
      <c r="AM4096" s="124">
        <f>IF(AL4096=0,"",IF(AK4096&gt;20.99,"Aged","Non-Aged"))</f>
        <v/>
      </c>
      <c r="AN4096" s="112">
        <f>IF(Q4096&lt;&gt;"",MONTH(Q4096),"")</f>
        <v/>
      </c>
      <c r="AO4096" s="112">
        <f>IFERROR(VALUE(V4096),0)</f>
        <v/>
      </c>
    </row>
    <row customFormat="1" customHeight="1" ht="29.25" r="4097" s="112" spans="1:41">
      <c r="A4097" s="127" t="n"/>
      <c r="B4097" s="113" t="n"/>
      <c r="C4097" s="127" t="n"/>
      <c r="D4097" s="127" t="n"/>
      <c r="E4097" s="114">
        <f>IF(F4097 &lt;&gt; "",VLOOKUP(F4097,CategoryLookup,2,FALSE), "")</f>
        <v/>
      </c>
      <c r="F4097" s="126" t="n"/>
      <c r="G4097" s="127" t="n"/>
      <c r="H4097" s="127" t="n"/>
      <c r="I4097" s="127" t="n"/>
      <c r="J4097" s="127" t="n"/>
      <c r="K4097" s="127" t="n"/>
      <c r="L4097" s="127" t="n"/>
      <c r="M4097" s="127" t="n"/>
      <c r="N4097" s="120" t="n"/>
      <c r="O4097" s="120" t="n"/>
      <c r="P4097" s="120" t="n"/>
      <c r="Q4097" s="120" t="n"/>
      <c r="R4097" s="121" t="n"/>
      <c r="S4097" s="121" t="n"/>
      <c r="T4097" s="121" t="n"/>
      <c r="U4097" s="121" t="n"/>
      <c r="V4097" s="117">
        <f>IF(P4097="NA","NA",IF(P4097&lt;&gt;"",TEXT(P4097-N4097,"[h].mm"),""))</f>
        <v/>
      </c>
      <c r="W4097" s="118">
        <f>IF(AND(R4097="",S4097=""),"",R4097+S4097)</f>
        <v/>
      </c>
      <c r="X4097" s="116">
        <f>IF(O4097&lt;&gt;"",DATE(YEAR(O4097), MONTH(O4097), DAY(O4097)),"")</f>
        <v/>
      </c>
      <c r="Y4097" s="122" t="n"/>
      <c r="Z4097" s="123" t="n"/>
      <c r="AA4097" s="117">
        <f>IF(F4097="Re-assigned","NA",IF(W4097="","",IF(W4097&gt;=VLOOKUP(D4097,SLAMatrix,3,FALSE),"Yes",IF(W4097&lt;VLOOKUP(D4097,SLAMatrix,2,FALSE),"No","Internal"))))</f>
        <v/>
      </c>
      <c r="AB4097" s="123" t="n"/>
      <c r="AC4097" s="123" t="n"/>
      <c r="AD4097" s="119" t="n"/>
      <c r="AE4097" s="125" t="n"/>
      <c r="AF4097" s="124">
        <f>MONTH(O4097)</f>
        <v/>
      </c>
      <c r="AG4097" s="124">
        <f>VLOOKUP(IFERROR(MID(AE4097,1,(FIND(",",AE4097,1)-1)),AE4097),Facility_Region_Mapping,2,FALSE)</f>
        <v/>
      </c>
      <c r="AH4097" s="124" t="n"/>
      <c r="AI4097" s="124">
        <f>IF(C4097&lt;&gt;"",IF(M4097="ESM User",getInterfaceName($C4097),"NA"),"")</f>
        <v/>
      </c>
      <c r="AJ4097" s="116">
        <f>IF(Q4097&lt;&gt;"",DATE(YEAR(Q4097), MONTH(Q4097), DAY(Q4097)),"")</f>
        <v/>
      </c>
      <c r="AK4097" s="130">
        <f>IF(Q4097&lt;&gt;0,Q4097-N4097,TODAY()-N4097)</f>
        <v/>
      </c>
      <c r="AL4097" s="112">
        <f>IF(F4097="Re-assigned",0,IF(H4097="Closed",0,IF(H4097="Service Restored",0,IF(H4097="",0,1))))</f>
        <v/>
      </c>
      <c r="AM4097" s="124">
        <f>IF(AL4097=0,"",IF(AK4097&gt;20.99,"Aged","Non-Aged"))</f>
        <v/>
      </c>
      <c r="AN4097" s="112">
        <f>IF(Q4097&lt;&gt;"",MONTH(Q4097),"")</f>
        <v/>
      </c>
      <c r="AO4097" s="112">
        <f>IFERROR(VALUE(V4097),0)</f>
        <v/>
      </c>
    </row>
    <row customFormat="1" customHeight="1" ht="29.25" r="4098" s="112" spans="1:41">
      <c r="A4098" s="127" t="n"/>
      <c r="B4098" s="113" t="n"/>
      <c r="C4098" s="127" t="n"/>
      <c r="D4098" s="127" t="n"/>
      <c r="E4098" s="114">
        <f>IF(F4098 &lt;&gt; "",VLOOKUP(F4098,CategoryLookup,2,FALSE), "")</f>
        <v/>
      </c>
      <c r="F4098" s="126" t="n"/>
      <c r="G4098" s="127" t="n"/>
      <c r="H4098" s="127" t="n"/>
      <c r="I4098" s="127" t="n"/>
      <c r="J4098" s="127" t="n"/>
      <c r="K4098" s="127" t="n"/>
      <c r="L4098" s="127" t="n"/>
      <c r="M4098" s="127" t="n"/>
      <c r="N4098" s="120" t="n"/>
      <c r="O4098" s="120" t="n"/>
      <c r="P4098" s="120" t="n"/>
      <c r="Q4098" s="120" t="n"/>
      <c r="R4098" s="121" t="n"/>
      <c r="S4098" s="121" t="n"/>
      <c r="T4098" s="121" t="n"/>
      <c r="U4098" s="121" t="n"/>
      <c r="V4098" s="117">
        <f>IF(P4098="NA","NA",IF(P4098&lt;&gt;"",TEXT(P4098-N4098,"[h].mm"),""))</f>
        <v/>
      </c>
      <c r="W4098" s="118">
        <f>IF(AND(R4098="",S4098=""),"",R4098+S4098)</f>
        <v/>
      </c>
      <c r="X4098" s="116">
        <f>IF(O4098&lt;&gt;"",DATE(YEAR(O4098), MONTH(O4098), DAY(O4098)),"")</f>
        <v/>
      </c>
      <c r="Y4098" s="122" t="n"/>
      <c r="Z4098" s="123" t="n"/>
      <c r="AA4098" s="117">
        <f>IF(F4098="Re-assigned","NA",IF(W4098="","",IF(W4098&gt;=VLOOKUP(D4098,SLAMatrix,3,FALSE),"Yes",IF(W4098&lt;VLOOKUP(D4098,SLAMatrix,2,FALSE),"No","Internal"))))</f>
        <v/>
      </c>
      <c r="AB4098" s="123" t="n"/>
      <c r="AC4098" s="123" t="n"/>
      <c r="AD4098" s="119" t="n"/>
      <c r="AE4098" s="125" t="n"/>
      <c r="AF4098" s="124">
        <f>MONTH(O4098)</f>
        <v/>
      </c>
      <c r="AG4098" s="124">
        <f>VLOOKUP(IFERROR(MID(AE4098,1,(FIND(",",AE4098,1)-1)),AE4098),Facility_Region_Mapping,2,FALSE)</f>
        <v/>
      </c>
      <c r="AH4098" s="124" t="n"/>
      <c r="AI4098" s="124">
        <f>IF(C4098&lt;&gt;"",IF(M4098="ESM User",getInterfaceName($C4098),"NA"),"")</f>
        <v/>
      </c>
      <c r="AJ4098" s="116">
        <f>IF(Q4098&lt;&gt;"",DATE(YEAR(Q4098), MONTH(Q4098), DAY(Q4098)),"")</f>
        <v/>
      </c>
      <c r="AK4098" s="130">
        <f>IF(Q4098&lt;&gt;0,Q4098-N4098,TODAY()-N4098)</f>
        <v/>
      </c>
      <c r="AL4098" s="112">
        <f>IF(F4098="Re-assigned",0,IF(H4098="Closed",0,IF(H4098="Service Restored",0,IF(H4098="",0,1))))</f>
        <v/>
      </c>
      <c r="AM4098" s="124">
        <f>IF(AL4098=0,"",IF(AK4098&gt;20.99,"Aged","Non-Aged"))</f>
        <v/>
      </c>
      <c r="AN4098" s="112">
        <f>IF(Q4098&lt;&gt;"",MONTH(Q4098),"")</f>
        <v/>
      </c>
      <c r="AO4098" s="112">
        <f>IFERROR(VALUE(V4098),0)</f>
        <v/>
      </c>
    </row>
    <row customFormat="1" customHeight="1" ht="29.25" r="4099" s="112" spans="1:41">
      <c r="A4099" s="127" t="n"/>
      <c r="B4099" s="113" t="n"/>
      <c r="C4099" s="127" t="n"/>
      <c r="D4099" s="127" t="n"/>
      <c r="E4099" s="114">
        <f>IF(F4099 &lt;&gt; "",VLOOKUP(F4099,CategoryLookup,2,FALSE), "")</f>
        <v/>
      </c>
      <c r="F4099" s="126" t="n"/>
      <c r="G4099" s="127" t="n"/>
      <c r="H4099" s="127" t="n"/>
      <c r="I4099" s="127" t="n"/>
      <c r="J4099" s="127" t="n"/>
      <c r="K4099" s="127" t="n"/>
      <c r="L4099" s="127" t="n"/>
      <c r="M4099" s="127" t="n"/>
      <c r="N4099" s="120" t="n"/>
      <c r="O4099" s="120" t="n"/>
      <c r="P4099" s="120" t="n"/>
      <c r="Q4099" s="120" t="n"/>
      <c r="R4099" s="121" t="n"/>
      <c r="S4099" s="121" t="n"/>
      <c r="T4099" s="121" t="n"/>
      <c r="U4099" s="121" t="n"/>
      <c r="V4099" s="117">
        <f>IF(P4099="NA","NA",IF(P4099&lt;&gt;"",TEXT(P4099-N4099,"[h].mm"),""))</f>
        <v/>
      </c>
      <c r="W4099" s="118">
        <f>IF(AND(R4099="",S4099=""),"",R4099+S4099)</f>
        <v/>
      </c>
      <c r="X4099" s="116">
        <f>IF(O4099&lt;&gt;"",DATE(YEAR(O4099), MONTH(O4099), DAY(O4099)),"")</f>
        <v/>
      </c>
      <c r="Y4099" s="122" t="n"/>
      <c r="Z4099" s="123" t="n"/>
      <c r="AA4099" s="117">
        <f>IF(F4099="Re-assigned","NA",IF(W4099="","",IF(W4099&gt;=VLOOKUP(D4099,SLAMatrix,3,FALSE),"Yes",IF(W4099&lt;VLOOKUP(D4099,SLAMatrix,2,FALSE),"No","Internal"))))</f>
        <v/>
      </c>
      <c r="AB4099" s="123" t="n"/>
      <c r="AC4099" s="123" t="n"/>
      <c r="AD4099" s="119" t="n"/>
      <c r="AE4099" s="125" t="n"/>
      <c r="AF4099" s="124">
        <f>MONTH(O4099)</f>
        <v/>
      </c>
      <c r="AG4099" s="124">
        <f>VLOOKUP(IFERROR(MID(AE4099,1,(FIND(",",AE4099,1)-1)),AE4099),Facility_Region_Mapping,2,FALSE)</f>
        <v/>
      </c>
      <c r="AH4099" s="124" t="n"/>
      <c r="AI4099" s="124">
        <f>IF(C4099&lt;&gt;"",IF(M4099="ESM User",getInterfaceName($C4099),"NA"),"")</f>
        <v/>
      </c>
      <c r="AJ4099" s="116">
        <f>IF(Q4099&lt;&gt;"",DATE(YEAR(Q4099), MONTH(Q4099), DAY(Q4099)),"")</f>
        <v/>
      </c>
      <c r="AK4099" s="130">
        <f>IF(Q4099&lt;&gt;0,Q4099-N4099,TODAY()-N4099)</f>
        <v/>
      </c>
      <c r="AL4099" s="112">
        <f>IF(F4099="Re-assigned",0,IF(H4099="Closed",0,IF(H4099="Service Restored",0,IF(H4099="",0,1))))</f>
        <v/>
      </c>
      <c r="AM4099" s="124">
        <f>IF(AL4099=0,"",IF(AK4099&gt;20.99,"Aged","Non-Aged"))</f>
        <v/>
      </c>
      <c r="AN4099" s="112">
        <f>IF(Q4099&lt;&gt;"",MONTH(Q4099),"")</f>
        <v/>
      </c>
      <c r="AO4099" s="112">
        <f>IFERROR(VALUE(V4099),0)</f>
        <v/>
      </c>
    </row>
    <row customFormat="1" customHeight="1" ht="29.25" r="4100" s="112" spans="1:41">
      <c r="A4100" s="127" t="n"/>
      <c r="B4100" s="113" t="n"/>
      <c r="C4100" s="127" t="n"/>
      <c r="D4100" s="127" t="n"/>
      <c r="E4100" s="114">
        <f>IF(F4100 &lt;&gt; "",VLOOKUP(F4100,CategoryLookup,2,FALSE), "")</f>
        <v/>
      </c>
      <c r="F4100" s="126" t="n"/>
      <c r="G4100" s="127" t="n"/>
      <c r="H4100" s="127" t="n"/>
      <c r="I4100" s="127" t="n"/>
      <c r="J4100" s="127" t="n"/>
      <c r="K4100" s="127" t="n"/>
      <c r="L4100" s="127" t="n"/>
      <c r="M4100" s="127" t="n"/>
      <c r="N4100" s="120" t="n"/>
      <c r="O4100" s="120" t="n"/>
      <c r="P4100" s="120" t="n"/>
      <c r="Q4100" s="120" t="n"/>
      <c r="R4100" s="121" t="n"/>
      <c r="S4100" s="121" t="n"/>
      <c r="T4100" s="121" t="n"/>
      <c r="U4100" s="121" t="n"/>
      <c r="V4100" s="117">
        <f>IF(P4100="NA","NA",IF(P4100&lt;&gt;"",TEXT(P4100-N4100,"[h].mm"),""))</f>
        <v/>
      </c>
      <c r="W4100" s="118">
        <f>IF(AND(R4100="",S4100=""),"",R4100+S4100)</f>
        <v/>
      </c>
      <c r="X4100" s="116">
        <f>IF(O4100&lt;&gt;"",DATE(YEAR(O4100), MONTH(O4100), DAY(O4100)),"")</f>
        <v/>
      </c>
      <c r="Y4100" s="122" t="n"/>
      <c r="Z4100" s="123" t="n"/>
      <c r="AA4100" s="117">
        <f>IF(F4100="Re-assigned","NA",IF(W4100="","",IF(W4100&gt;=VLOOKUP(D4100,SLAMatrix,3,FALSE),"Yes",IF(W4100&lt;VLOOKUP(D4100,SLAMatrix,2,FALSE),"No","Internal"))))</f>
        <v/>
      </c>
      <c r="AB4100" s="123" t="n"/>
      <c r="AC4100" s="123" t="n"/>
      <c r="AD4100" s="119" t="n"/>
      <c r="AE4100" s="125" t="n"/>
      <c r="AF4100" s="124">
        <f>MONTH(O4100)</f>
        <v/>
      </c>
      <c r="AG4100" s="124">
        <f>VLOOKUP(IFERROR(MID(AE4100,1,(FIND(",",AE4100,1)-1)),AE4100),Facility_Region_Mapping,2,FALSE)</f>
        <v/>
      </c>
      <c r="AH4100" s="124" t="n"/>
      <c r="AI4100" s="124">
        <f>IF(C4100&lt;&gt;"",IF(M4100="ESM User",getInterfaceName($C4100),"NA"),"")</f>
        <v/>
      </c>
      <c r="AJ4100" s="116">
        <f>IF(Q4100&lt;&gt;"",DATE(YEAR(Q4100), MONTH(Q4100), DAY(Q4100)),"")</f>
        <v/>
      </c>
      <c r="AK4100" s="130">
        <f>IF(Q4100&lt;&gt;0,Q4100-N4100,TODAY()-N4100)</f>
        <v/>
      </c>
      <c r="AL4100" s="112">
        <f>IF(F4100="Re-assigned",0,IF(H4100="Closed",0,IF(H4100="Service Restored",0,IF(H4100="",0,1))))</f>
        <v/>
      </c>
      <c r="AM4100" s="124">
        <f>IF(AL4100=0,"",IF(AK4100&gt;20.99,"Aged","Non-Aged"))</f>
        <v/>
      </c>
      <c r="AN4100" s="112">
        <f>IF(Q4100&lt;&gt;"",MONTH(Q4100),"")</f>
        <v/>
      </c>
      <c r="AO4100" s="112">
        <f>IFERROR(VALUE(V4100),0)</f>
        <v/>
      </c>
    </row>
    <row customFormat="1" customHeight="1" ht="29.25" r="4101" s="112" spans="1:41">
      <c r="A4101" s="127" t="n"/>
      <c r="B4101" s="113" t="n"/>
      <c r="C4101" s="127" t="n"/>
      <c r="D4101" s="127" t="n"/>
      <c r="E4101" s="114">
        <f>IF(F4101 &lt;&gt; "",VLOOKUP(F4101,CategoryLookup,2,FALSE), "")</f>
        <v/>
      </c>
      <c r="F4101" s="126" t="n"/>
      <c r="G4101" s="127" t="n"/>
      <c r="H4101" s="127" t="n"/>
      <c r="I4101" s="127" t="n"/>
      <c r="J4101" s="127" t="n"/>
      <c r="K4101" s="127" t="n"/>
      <c r="L4101" s="127" t="n"/>
      <c r="M4101" s="127" t="n"/>
      <c r="N4101" s="120" t="n"/>
      <c r="O4101" s="120" t="n"/>
      <c r="P4101" s="120" t="n"/>
      <c r="Q4101" s="120" t="n"/>
      <c r="R4101" s="121" t="n"/>
      <c r="S4101" s="121" t="n"/>
      <c r="T4101" s="121" t="n"/>
      <c r="U4101" s="121" t="n"/>
      <c r="V4101" s="117">
        <f>IF(P4101="NA","NA",IF(P4101&lt;&gt;"",TEXT(P4101-N4101,"[h].mm"),""))</f>
        <v/>
      </c>
      <c r="W4101" s="118">
        <f>IF(AND(R4101="",S4101=""),"",R4101+S4101)</f>
        <v/>
      </c>
      <c r="X4101" s="116">
        <f>IF(O4101&lt;&gt;"",DATE(YEAR(O4101), MONTH(O4101), DAY(O4101)),"")</f>
        <v/>
      </c>
      <c r="Y4101" s="122" t="n"/>
      <c r="Z4101" s="123" t="n"/>
      <c r="AA4101" s="117">
        <f>IF(F4101="Re-assigned","NA",IF(W4101="","",IF(W4101&gt;=VLOOKUP(D4101,SLAMatrix,3,FALSE),"Yes",IF(W4101&lt;VLOOKUP(D4101,SLAMatrix,2,FALSE),"No","Internal"))))</f>
        <v/>
      </c>
      <c r="AB4101" s="123" t="n"/>
      <c r="AC4101" s="123" t="n"/>
      <c r="AD4101" s="119" t="n"/>
      <c r="AE4101" s="125" t="n"/>
      <c r="AF4101" s="124">
        <f>MONTH(O4101)</f>
        <v/>
      </c>
      <c r="AG4101" s="124">
        <f>VLOOKUP(IFERROR(MID(AE4101,1,(FIND(",",AE4101,1)-1)),AE4101),Facility_Region_Mapping,2,FALSE)</f>
        <v/>
      </c>
      <c r="AH4101" s="124" t="n"/>
      <c r="AI4101" s="124">
        <f>IF(C4101&lt;&gt;"",IF(M4101="ESM User",getInterfaceName($C4101),"NA"),"")</f>
        <v/>
      </c>
      <c r="AJ4101" s="116">
        <f>IF(Q4101&lt;&gt;"",DATE(YEAR(Q4101), MONTH(Q4101), DAY(Q4101)),"")</f>
        <v/>
      </c>
      <c r="AK4101" s="130">
        <f>IF(Q4101&lt;&gt;0,Q4101-N4101,TODAY()-N4101)</f>
        <v/>
      </c>
      <c r="AL4101" s="112">
        <f>IF(F4101="Re-assigned",0,IF(H4101="Closed",0,IF(H4101="Service Restored",0,IF(H4101="",0,1))))</f>
        <v/>
      </c>
      <c r="AM4101" s="124">
        <f>IF(AL4101=0,"",IF(AK4101&gt;20.99,"Aged","Non-Aged"))</f>
        <v/>
      </c>
      <c r="AN4101" s="112">
        <f>IF(Q4101&lt;&gt;"",MONTH(Q4101),"")</f>
        <v/>
      </c>
      <c r="AO4101" s="112">
        <f>IFERROR(VALUE(V4101),0)</f>
        <v/>
      </c>
    </row>
    <row customFormat="1" customHeight="1" ht="29.25" r="4102" s="112" spans="1:41">
      <c r="A4102" s="127" t="n"/>
      <c r="B4102" s="113" t="n"/>
      <c r="C4102" s="127" t="n"/>
      <c r="D4102" s="127" t="n"/>
      <c r="E4102" s="114">
        <f>IF(F4102 &lt;&gt; "",VLOOKUP(F4102,CategoryLookup,2,FALSE), "")</f>
        <v/>
      </c>
      <c r="F4102" s="126" t="n"/>
      <c r="G4102" s="127" t="n"/>
      <c r="H4102" s="127" t="n"/>
      <c r="I4102" s="127" t="n"/>
      <c r="J4102" s="127" t="n"/>
      <c r="K4102" s="127" t="n"/>
      <c r="L4102" s="127" t="n"/>
      <c r="M4102" s="127" t="n"/>
      <c r="N4102" s="120" t="n"/>
      <c r="O4102" s="120" t="n"/>
      <c r="P4102" s="120" t="n"/>
      <c r="Q4102" s="120" t="n"/>
      <c r="R4102" s="121" t="n"/>
      <c r="S4102" s="121" t="n"/>
      <c r="T4102" s="121" t="n"/>
      <c r="U4102" s="121" t="n"/>
      <c r="V4102" s="117">
        <f>IF(P4102="NA","NA",IF(P4102&lt;&gt;"",TEXT(P4102-N4102,"[h].mm"),""))</f>
        <v/>
      </c>
      <c r="W4102" s="118">
        <f>IF(AND(R4102="",S4102=""),"",R4102+S4102)</f>
        <v/>
      </c>
      <c r="X4102" s="116">
        <f>IF(O4102&lt;&gt;"",DATE(YEAR(O4102), MONTH(O4102), DAY(O4102)),"")</f>
        <v/>
      </c>
      <c r="Y4102" s="122" t="n"/>
      <c r="Z4102" s="123" t="n"/>
      <c r="AA4102" s="117">
        <f>IF(F4102="Re-assigned","NA",IF(W4102="","",IF(W4102&gt;=VLOOKUP(D4102,SLAMatrix,3,FALSE),"Yes",IF(W4102&lt;VLOOKUP(D4102,SLAMatrix,2,FALSE),"No","Internal"))))</f>
        <v/>
      </c>
      <c r="AB4102" s="123" t="n"/>
      <c r="AC4102" s="123" t="n"/>
      <c r="AD4102" s="119" t="n"/>
      <c r="AE4102" s="125" t="n"/>
      <c r="AF4102" s="124">
        <f>MONTH(O4102)</f>
        <v/>
      </c>
      <c r="AG4102" s="124">
        <f>VLOOKUP(IFERROR(MID(AE4102,1,(FIND(",",AE4102,1)-1)),AE4102),Facility_Region_Mapping,2,FALSE)</f>
        <v/>
      </c>
      <c r="AH4102" s="124" t="n"/>
      <c r="AI4102" s="124">
        <f>IF(C4102&lt;&gt;"",IF(M4102="ESM User",getInterfaceName($C4102),"NA"),"")</f>
        <v/>
      </c>
      <c r="AJ4102" s="116">
        <f>IF(Q4102&lt;&gt;"",DATE(YEAR(Q4102), MONTH(Q4102), DAY(Q4102)),"")</f>
        <v/>
      </c>
      <c r="AK4102" s="130">
        <f>IF(Q4102&lt;&gt;0,Q4102-N4102,TODAY()-N4102)</f>
        <v/>
      </c>
      <c r="AL4102" s="112">
        <f>IF(F4102="Re-assigned",0,IF(H4102="Closed",0,IF(H4102="Service Restored",0,IF(H4102="",0,1))))</f>
        <v/>
      </c>
      <c r="AM4102" s="124">
        <f>IF(AL4102=0,"",IF(AK4102&gt;20.99,"Aged","Non-Aged"))</f>
        <v/>
      </c>
      <c r="AN4102" s="112">
        <f>IF(Q4102&lt;&gt;"",MONTH(Q4102),"")</f>
        <v/>
      </c>
      <c r="AO4102" s="112">
        <f>IFERROR(VALUE(V4102),0)</f>
        <v/>
      </c>
    </row>
    <row customFormat="1" customHeight="1" ht="29.25" r="4103" s="112" spans="1:41">
      <c r="A4103" s="127" t="n"/>
      <c r="B4103" s="113" t="n"/>
      <c r="C4103" s="127" t="n"/>
      <c r="D4103" s="127" t="n"/>
      <c r="E4103" s="114">
        <f>IF(F4103 &lt;&gt; "",VLOOKUP(F4103,CategoryLookup,2,FALSE), "")</f>
        <v/>
      </c>
      <c r="F4103" s="126" t="n"/>
      <c r="G4103" s="127" t="n"/>
      <c r="H4103" s="127" t="n"/>
      <c r="I4103" s="127" t="n"/>
      <c r="J4103" s="127" t="n"/>
      <c r="K4103" s="127" t="n"/>
      <c r="L4103" s="127" t="n"/>
      <c r="M4103" s="127" t="n"/>
      <c r="N4103" s="120" t="n"/>
      <c r="O4103" s="120" t="n"/>
      <c r="P4103" s="120" t="n"/>
      <c r="Q4103" s="120" t="n"/>
      <c r="R4103" s="121" t="n"/>
      <c r="S4103" s="121" t="n"/>
      <c r="T4103" s="121" t="n"/>
      <c r="U4103" s="121" t="n"/>
      <c r="V4103" s="117">
        <f>IF(P4103="NA","NA",IF(P4103&lt;&gt;"",TEXT(P4103-N4103,"[h].mm"),""))</f>
        <v/>
      </c>
      <c r="W4103" s="118">
        <f>IF(AND(R4103="",S4103=""),"",R4103+S4103)</f>
        <v/>
      </c>
      <c r="X4103" s="116">
        <f>IF(O4103&lt;&gt;"",DATE(YEAR(O4103), MONTH(O4103), DAY(O4103)),"")</f>
        <v/>
      </c>
      <c r="Y4103" s="122" t="n"/>
      <c r="Z4103" s="123" t="n"/>
      <c r="AA4103" s="117">
        <f>IF(F4103="Re-assigned","NA",IF(W4103="","",IF(W4103&gt;=VLOOKUP(D4103,SLAMatrix,3,FALSE),"Yes",IF(W4103&lt;VLOOKUP(D4103,SLAMatrix,2,FALSE),"No","Internal"))))</f>
        <v/>
      </c>
      <c r="AB4103" s="123" t="n"/>
      <c r="AC4103" s="123" t="n"/>
      <c r="AD4103" s="119" t="n"/>
      <c r="AE4103" s="125" t="n"/>
      <c r="AF4103" s="124">
        <f>MONTH(O4103)</f>
        <v/>
      </c>
      <c r="AG4103" s="124">
        <f>VLOOKUP(IFERROR(MID(AE4103,1,(FIND(",",AE4103,1)-1)),AE4103),Facility_Region_Mapping,2,FALSE)</f>
        <v/>
      </c>
      <c r="AH4103" s="124" t="n"/>
      <c r="AI4103" s="124">
        <f>IF(C4103&lt;&gt;"",IF(M4103="ESM User",getInterfaceName($C4103),"NA"),"")</f>
        <v/>
      </c>
      <c r="AJ4103" s="116">
        <f>IF(Q4103&lt;&gt;"",DATE(YEAR(Q4103), MONTH(Q4103), DAY(Q4103)),"")</f>
        <v/>
      </c>
      <c r="AK4103" s="130">
        <f>IF(Q4103&lt;&gt;0,Q4103-N4103,TODAY()-N4103)</f>
        <v/>
      </c>
      <c r="AL4103" s="112">
        <f>IF(F4103="Re-assigned",0,IF(H4103="Closed",0,IF(H4103="Service Restored",0,IF(H4103="",0,1))))</f>
        <v/>
      </c>
      <c r="AM4103" s="124">
        <f>IF(AL4103=0,"",IF(AK4103&gt;20.99,"Aged","Non-Aged"))</f>
        <v/>
      </c>
      <c r="AN4103" s="112">
        <f>IF(Q4103&lt;&gt;"",MONTH(Q4103),"")</f>
        <v/>
      </c>
      <c r="AO4103" s="112">
        <f>IFERROR(VALUE(V4103),0)</f>
        <v/>
      </c>
    </row>
    <row customFormat="1" customHeight="1" ht="29.25" r="4104" s="112" spans="1:41">
      <c r="A4104" s="127" t="n"/>
      <c r="B4104" s="113" t="n"/>
      <c r="C4104" s="127" t="n"/>
      <c r="D4104" s="127" t="n"/>
      <c r="E4104" s="114">
        <f>IF(F4104 &lt;&gt; "",VLOOKUP(F4104,CategoryLookup,2,FALSE), "")</f>
        <v/>
      </c>
      <c r="F4104" s="126" t="n"/>
      <c r="G4104" s="127" t="n"/>
      <c r="H4104" s="127" t="n"/>
      <c r="I4104" s="127" t="n"/>
      <c r="J4104" s="127" t="n"/>
      <c r="K4104" s="127" t="n"/>
      <c r="L4104" s="127" t="n"/>
      <c r="M4104" s="127" t="n"/>
      <c r="N4104" s="120" t="n"/>
      <c r="O4104" s="120" t="n"/>
      <c r="P4104" s="120" t="n"/>
      <c r="Q4104" s="120" t="n"/>
      <c r="R4104" s="121" t="n"/>
      <c r="S4104" s="121" t="n"/>
      <c r="T4104" s="121" t="n"/>
      <c r="U4104" s="121" t="n"/>
      <c r="V4104" s="117">
        <f>IF(P4104="NA","NA",IF(P4104&lt;&gt;"",TEXT(P4104-N4104,"[h].mm"),""))</f>
        <v/>
      </c>
      <c r="W4104" s="118">
        <f>IF(AND(R4104="",S4104=""),"",R4104+S4104)</f>
        <v/>
      </c>
      <c r="X4104" s="116">
        <f>IF(O4104&lt;&gt;"",DATE(YEAR(O4104), MONTH(O4104), DAY(O4104)),"")</f>
        <v/>
      </c>
      <c r="Y4104" s="122" t="n"/>
      <c r="Z4104" s="123" t="n"/>
      <c r="AA4104" s="117">
        <f>IF(F4104="Re-assigned","NA",IF(W4104="","",IF(W4104&gt;=VLOOKUP(D4104,SLAMatrix,3,FALSE),"Yes",IF(W4104&lt;VLOOKUP(D4104,SLAMatrix,2,FALSE),"No","Internal"))))</f>
        <v/>
      </c>
      <c r="AB4104" s="123" t="n"/>
      <c r="AC4104" s="123" t="n"/>
      <c r="AD4104" s="119" t="n"/>
      <c r="AE4104" s="125" t="n"/>
      <c r="AF4104" s="124">
        <f>MONTH(O4104)</f>
        <v/>
      </c>
      <c r="AG4104" s="124">
        <f>VLOOKUP(IFERROR(MID(AE4104,1,(FIND(",",AE4104,1)-1)),AE4104),Facility_Region_Mapping,2,FALSE)</f>
        <v/>
      </c>
      <c r="AH4104" s="124" t="n"/>
      <c r="AI4104" s="124">
        <f>IF(C4104&lt;&gt;"",IF(M4104="ESM User",getInterfaceName($C4104),"NA"),"")</f>
        <v/>
      </c>
      <c r="AJ4104" s="116">
        <f>IF(Q4104&lt;&gt;"",DATE(YEAR(Q4104), MONTH(Q4104), DAY(Q4104)),"")</f>
        <v/>
      </c>
      <c r="AK4104" s="130">
        <f>IF(Q4104&lt;&gt;0,Q4104-N4104,TODAY()-N4104)</f>
        <v/>
      </c>
      <c r="AL4104" s="112">
        <f>IF(F4104="Re-assigned",0,IF(H4104="Closed",0,IF(H4104="Service Restored",0,IF(H4104="",0,1))))</f>
        <v/>
      </c>
      <c r="AM4104" s="124">
        <f>IF(AL4104=0,"",IF(AK4104&gt;20.99,"Aged","Non-Aged"))</f>
        <v/>
      </c>
      <c r="AN4104" s="112">
        <f>IF(Q4104&lt;&gt;"",MONTH(Q4104),"")</f>
        <v/>
      </c>
      <c r="AO4104" s="112">
        <f>IFERROR(VALUE(V4104),0)</f>
        <v/>
      </c>
    </row>
    <row customFormat="1" customHeight="1" ht="29.25" r="4105" s="112" spans="1:41">
      <c r="A4105" s="127" t="n"/>
      <c r="B4105" s="113" t="n"/>
      <c r="C4105" s="127" t="n"/>
      <c r="D4105" s="127" t="n"/>
      <c r="E4105" s="114">
        <f>IF(F4105 &lt;&gt; "",VLOOKUP(F4105,CategoryLookup,2,FALSE), "")</f>
        <v/>
      </c>
      <c r="F4105" s="126" t="n"/>
      <c r="G4105" s="127" t="n"/>
      <c r="H4105" s="127" t="n"/>
      <c r="I4105" s="127" t="n"/>
      <c r="J4105" s="127" t="n"/>
      <c r="K4105" s="127" t="n"/>
      <c r="L4105" s="127" t="n"/>
      <c r="M4105" s="127" t="n"/>
      <c r="N4105" s="120" t="n"/>
      <c r="O4105" s="120" t="n"/>
      <c r="P4105" s="120" t="n"/>
      <c r="Q4105" s="120" t="n"/>
      <c r="R4105" s="121" t="n"/>
      <c r="S4105" s="121" t="n"/>
      <c r="T4105" s="121" t="n"/>
      <c r="U4105" s="121" t="n"/>
      <c r="V4105" s="117">
        <f>IF(P4105="NA","NA",IF(P4105&lt;&gt;"",TEXT(P4105-N4105,"[h].mm"),""))</f>
        <v/>
      </c>
      <c r="W4105" s="118">
        <f>IF(AND(R4105="",S4105=""),"",R4105+S4105)</f>
        <v/>
      </c>
      <c r="X4105" s="116">
        <f>IF(O4105&lt;&gt;"",DATE(YEAR(O4105), MONTH(O4105), DAY(O4105)),"")</f>
        <v/>
      </c>
      <c r="Y4105" s="122" t="n"/>
      <c r="Z4105" s="123" t="n"/>
      <c r="AA4105" s="117">
        <f>IF(F4105="Re-assigned","NA",IF(W4105="","",IF(W4105&gt;=VLOOKUP(D4105,SLAMatrix,3,FALSE),"Yes",IF(W4105&lt;VLOOKUP(D4105,SLAMatrix,2,FALSE),"No","Internal"))))</f>
        <v/>
      </c>
      <c r="AB4105" s="123" t="n"/>
      <c r="AC4105" s="123" t="n"/>
      <c r="AD4105" s="119" t="n"/>
      <c r="AE4105" s="125" t="n"/>
      <c r="AF4105" s="124">
        <f>MONTH(O4105)</f>
        <v/>
      </c>
      <c r="AG4105" s="124">
        <f>VLOOKUP(IFERROR(MID(AE4105,1,(FIND(",",AE4105,1)-1)),AE4105),Facility_Region_Mapping,2,FALSE)</f>
        <v/>
      </c>
      <c r="AH4105" s="124" t="n"/>
      <c r="AI4105" s="124">
        <f>IF(C4105&lt;&gt;"",IF(M4105="ESM User",getInterfaceName($C4105),"NA"),"")</f>
        <v/>
      </c>
      <c r="AJ4105" s="116">
        <f>IF(Q4105&lt;&gt;"",DATE(YEAR(Q4105), MONTH(Q4105), DAY(Q4105)),"")</f>
        <v/>
      </c>
      <c r="AK4105" s="130">
        <f>IF(Q4105&lt;&gt;0,Q4105-N4105,TODAY()-N4105)</f>
        <v/>
      </c>
      <c r="AL4105" s="112">
        <f>IF(F4105="Re-assigned",0,IF(H4105="Closed",0,IF(H4105="Service Restored",0,IF(H4105="",0,1))))</f>
        <v/>
      </c>
      <c r="AM4105" s="124">
        <f>IF(AL4105=0,"",IF(AK4105&gt;20.99,"Aged","Non-Aged"))</f>
        <v/>
      </c>
      <c r="AN4105" s="112">
        <f>IF(Q4105&lt;&gt;"",MONTH(Q4105),"")</f>
        <v/>
      </c>
      <c r="AO4105" s="112">
        <f>IFERROR(VALUE(V4105),0)</f>
        <v/>
      </c>
    </row>
    <row customFormat="1" customHeight="1" ht="29.25" r="4106" s="112" spans="1:41">
      <c r="A4106" s="127" t="n"/>
      <c r="B4106" s="113" t="n"/>
      <c r="C4106" s="127" t="n"/>
      <c r="D4106" s="127" t="n"/>
      <c r="E4106" s="114">
        <f>IF(F4106 &lt;&gt; "",VLOOKUP(F4106,CategoryLookup,2,FALSE), "")</f>
        <v/>
      </c>
      <c r="F4106" s="126" t="n"/>
      <c r="G4106" s="127" t="n"/>
      <c r="H4106" s="127" t="n"/>
      <c r="I4106" s="127" t="n"/>
      <c r="J4106" s="127" t="n"/>
      <c r="K4106" s="127" t="n"/>
      <c r="L4106" s="127" t="n"/>
      <c r="M4106" s="127" t="n"/>
      <c r="N4106" s="120" t="n"/>
      <c r="O4106" s="120" t="n"/>
      <c r="P4106" s="120" t="n"/>
      <c r="Q4106" s="120" t="n"/>
      <c r="R4106" s="121" t="n"/>
      <c r="S4106" s="121" t="n"/>
      <c r="T4106" s="121" t="n"/>
      <c r="U4106" s="121" t="n"/>
      <c r="V4106" s="117">
        <f>IF(P4106="NA","NA",IF(P4106&lt;&gt;"",TEXT(P4106-N4106,"[h].mm"),""))</f>
        <v/>
      </c>
      <c r="W4106" s="118">
        <f>IF(AND(R4106="",S4106=""),"",R4106+S4106)</f>
        <v/>
      </c>
      <c r="X4106" s="116">
        <f>IF(O4106&lt;&gt;"",DATE(YEAR(O4106), MONTH(O4106), DAY(O4106)),"")</f>
        <v/>
      </c>
      <c r="Y4106" s="122" t="n"/>
      <c r="Z4106" s="123" t="n"/>
      <c r="AA4106" s="117">
        <f>IF(F4106="Re-assigned","NA",IF(W4106="","",IF(W4106&gt;=VLOOKUP(D4106,SLAMatrix,3,FALSE),"Yes",IF(W4106&lt;VLOOKUP(D4106,SLAMatrix,2,FALSE),"No","Internal"))))</f>
        <v/>
      </c>
      <c r="AB4106" s="123" t="n"/>
      <c r="AC4106" s="123" t="n"/>
      <c r="AD4106" s="119" t="n"/>
      <c r="AE4106" s="125" t="n"/>
      <c r="AF4106" s="124">
        <f>MONTH(O4106)</f>
        <v/>
      </c>
      <c r="AG4106" s="124">
        <f>VLOOKUP(IFERROR(MID(AE4106,1,(FIND(",",AE4106,1)-1)),AE4106),Facility_Region_Mapping,2,FALSE)</f>
        <v/>
      </c>
      <c r="AH4106" s="124" t="n"/>
      <c r="AI4106" s="124">
        <f>IF(C4106&lt;&gt;"",IF(M4106="ESM User",getInterfaceName($C4106),"NA"),"")</f>
        <v/>
      </c>
      <c r="AJ4106" s="116">
        <f>IF(Q4106&lt;&gt;"",DATE(YEAR(Q4106), MONTH(Q4106), DAY(Q4106)),"")</f>
        <v/>
      </c>
      <c r="AK4106" s="130">
        <f>IF(Q4106&lt;&gt;0,Q4106-N4106,TODAY()-N4106)</f>
        <v/>
      </c>
      <c r="AL4106" s="112">
        <f>IF(F4106="Re-assigned",0,IF(H4106="Closed",0,IF(H4106="Service Restored",0,IF(H4106="",0,1))))</f>
        <v/>
      </c>
      <c r="AM4106" s="124">
        <f>IF(AL4106=0,"",IF(AK4106&gt;20.99,"Aged","Non-Aged"))</f>
        <v/>
      </c>
      <c r="AN4106" s="112">
        <f>IF(Q4106&lt;&gt;"",MONTH(Q4106),"")</f>
        <v/>
      </c>
      <c r="AO4106" s="112">
        <f>IFERROR(VALUE(V4106),0)</f>
        <v/>
      </c>
    </row>
    <row customFormat="1" customHeight="1" ht="29.25" r="4107" s="112" spans="1:41">
      <c r="A4107" s="127" t="n"/>
      <c r="B4107" s="113" t="n"/>
      <c r="C4107" s="127" t="n"/>
      <c r="D4107" s="127" t="n"/>
      <c r="E4107" s="114">
        <f>IF(F4107 &lt;&gt; "",VLOOKUP(F4107,CategoryLookup,2,FALSE), "")</f>
        <v/>
      </c>
      <c r="F4107" s="126" t="n"/>
      <c r="G4107" s="127" t="n"/>
      <c r="H4107" s="127" t="n"/>
      <c r="I4107" s="127" t="n"/>
      <c r="J4107" s="127" t="n"/>
      <c r="K4107" s="127" t="n"/>
      <c r="L4107" s="127" t="n"/>
      <c r="M4107" s="127" t="n"/>
      <c r="N4107" s="120" t="n"/>
      <c r="O4107" s="120" t="n"/>
      <c r="P4107" s="120" t="n"/>
      <c r="Q4107" s="120" t="n"/>
      <c r="R4107" s="121" t="n"/>
      <c r="S4107" s="121" t="n"/>
      <c r="T4107" s="121" t="n"/>
      <c r="U4107" s="121" t="n"/>
      <c r="V4107" s="117">
        <f>IF(P4107="NA","NA",IF(P4107&lt;&gt;"",TEXT(P4107-N4107,"[h].mm"),""))</f>
        <v/>
      </c>
      <c r="W4107" s="118">
        <f>IF(AND(R4107="",S4107=""),"",R4107+S4107)</f>
        <v/>
      </c>
      <c r="X4107" s="116">
        <f>IF(O4107&lt;&gt;"",DATE(YEAR(O4107), MONTH(O4107), DAY(O4107)),"")</f>
        <v/>
      </c>
      <c r="Y4107" s="122" t="n"/>
      <c r="Z4107" s="123" t="n"/>
      <c r="AA4107" s="117">
        <f>IF(F4107="Re-assigned","NA",IF(W4107="","",IF(W4107&gt;=VLOOKUP(D4107,SLAMatrix,3,FALSE),"Yes",IF(W4107&lt;VLOOKUP(D4107,SLAMatrix,2,FALSE),"No","Internal"))))</f>
        <v/>
      </c>
      <c r="AB4107" s="123" t="n"/>
      <c r="AC4107" s="123" t="n"/>
      <c r="AD4107" s="119" t="n"/>
      <c r="AE4107" s="125" t="n"/>
      <c r="AF4107" s="124">
        <f>MONTH(O4107)</f>
        <v/>
      </c>
      <c r="AG4107" s="124">
        <f>VLOOKUP(IFERROR(MID(AE4107,1,(FIND(",",AE4107,1)-1)),AE4107),Facility_Region_Mapping,2,FALSE)</f>
        <v/>
      </c>
      <c r="AH4107" s="124" t="n"/>
      <c r="AI4107" s="124">
        <f>IF(C4107&lt;&gt;"",IF(M4107="ESM User",getInterfaceName($C4107),"NA"),"")</f>
        <v/>
      </c>
      <c r="AJ4107" s="116">
        <f>IF(Q4107&lt;&gt;"",DATE(YEAR(Q4107), MONTH(Q4107), DAY(Q4107)),"")</f>
        <v/>
      </c>
      <c r="AK4107" s="130">
        <f>IF(Q4107&lt;&gt;0,Q4107-N4107,TODAY()-N4107)</f>
        <v/>
      </c>
      <c r="AL4107" s="112">
        <f>IF(F4107="Re-assigned",0,IF(H4107="Closed",0,IF(H4107="Service Restored",0,IF(H4107="",0,1))))</f>
        <v/>
      </c>
      <c r="AM4107" s="124">
        <f>IF(AL4107=0,"",IF(AK4107&gt;20.99,"Aged","Non-Aged"))</f>
        <v/>
      </c>
      <c r="AN4107" s="112">
        <f>IF(Q4107&lt;&gt;"",MONTH(Q4107),"")</f>
        <v/>
      </c>
      <c r="AO4107" s="112">
        <f>IFERROR(VALUE(V4107),0)</f>
        <v/>
      </c>
    </row>
    <row customFormat="1" customHeight="1" ht="29.25" r="4108" s="112" spans="1:41">
      <c r="A4108" s="127" t="n"/>
      <c r="B4108" s="113" t="n"/>
      <c r="C4108" s="127" t="n"/>
      <c r="D4108" s="127" t="n"/>
      <c r="E4108" s="114">
        <f>IF(F4108 &lt;&gt; "",VLOOKUP(F4108,CategoryLookup,2,FALSE), "")</f>
        <v/>
      </c>
      <c r="F4108" s="126" t="n"/>
      <c r="G4108" s="127" t="n"/>
      <c r="H4108" s="127" t="n"/>
      <c r="I4108" s="127" t="n"/>
      <c r="J4108" s="127" t="n"/>
      <c r="K4108" s="127" t="n"/>
      <c r="L4108" s="127" t="n"/>
      <c r="M4108" s="127" t="n"/>
      <c r="N4108" s="120" t="n"/>
      <c r="O4108" s="120" t="n"/>
      <c r="P4108" s="120" t="n"/>
      <c r="Q4108" s="120" t="n"/>
      <c r="R4108" s="121" t="n"/>
      <c r="S4108" s="121" t="n"/>
      <c r="T4108" s="121" t="n"/>
      <c r="U4108" s="121" t="n"/>
      <c r="V4108" s="117">
        <f>IF(P4108="NA","NA",IF(P4108&lt;&gt;"",TEXT(P4108-N4108,"[h].mm"),""))</f>
        <v/>
      </c>
      <c r="W4108" s="118">
        <f>IF(AND(R4108="",S4108=""),"",R4108+S4108)</f>
        <v/>
      </c>
      <c r="X4108" s="116">
        <f>IF(O4108&lt;&gt;"",DATE(YEAR(O4108), MONTH(O4108), DAY(O4108)),"")</f>
        <v/>
      </c>
      <c r="Y4108" s="122" t="n"/>
      <c r="Z4108" s="123" t="n"/>
      <c r="AA4108" s="117">
        <f>IF(F4108="Re-assigned","NA",IF(W4108="","",IF(W4108&gt;=VLOOKUP(D4108,SLAMatrix,3,FALSE),"Yes",IF(W4108&lt;VLOOKUP(D4108,SLAMatrix,2,FALSE),"No","Internal"))))</f>
        <v/>
      </c>
      <c r="AB4108" s="123" t="n"/>
      <c r="AC4108" s="123" t="n"/>
      <c r="AD4108" s="119" t="n"/>
      <c r="AE4108" s="125" t="n"/>
      <c r="AF4108" s="124">
        <f>MONTH(O4108)</f>
        <v/>
      </c>
      <c r="AG4108" s="124">
        <f>VLOOKUP(IFERROR(MID(AE4108,1,(FIND(",",AE4108,1)-1)),AE4108),Facility_Region_Mapping,2,FALSE)</f>
        <v/>
      </c>
      <c r="AH4108" s="124" t="n"/>
      <c r="AI4108" s="124">
        <f>IF(C4108&lt;&gt;"",IF(M4108="ESM User",getInterfaceName($C4108),"NA"),"")</f>
        <v/>
      </c>
      <c r="AJ4108" s="116">
        <f>IF(Q4108&lt;&gt;"",DATE(YEAR(Q4108), MONTH(Q4108), DAY(Q4108)),"")</f>
        <v/>
      </c>
      <c r="AK4108" s="130">
        <f>IF(Q4108&lt;&gt;0,Q4108-N4108,TODAY()-N4108)</f>
        <v/>
      </c>
      <c r="AL4108" s="112">
        <f>IF(F4108="Re-assigned",0,IF(H4108="Closed",0,IF(H4108="Service Restored",0,IF(H4108="",0,1))))</f>
        <v/>
      </c>
      <c r="AM4108" s="124">
        <f>IF(AL4108=0,"",IF(AK4108&gt;20.99,"Aged","Non-Aged"))</f>
        <v/>
      </c>
      <c r="AN4108" s="112">
        <f>IF(Q4108&lt;&gt;"",MONTH(Q4108),"")</f>
        <v/>
      </c>
      <c r="AO4108" s="112">
        <f>IFERROR(VALUE(V4108),0)</f>
        <v/>
      </c>
    </row>
    <row customFormat="1" customHeight="1" ht="29.25" r="4109" s="112" spans="1:41">
      <c r="A4109" s="127" t="n"/>
      <c r="B4109" s="113" t="n"/>
      <c r="C4109" s="127" t="n"/>
      <c r="D4109" s="127" t="n"/>
      <c r="E4109" s="114">
        <f>IF(F4109 &lt;&gt; "",VLOOKUP(F4109,CategoryLookup,2,FALSE), "")</f>
        <v/>
      </c>
      <c r="F4109" s="126" t="n"/>
      <c r="G4109" s="127" t="n"/>
      <c r="H4109" s="127" t="n"/>
      <c r="I4109" s="127" t="n"/>
      <c r="J4109" s="127" t="n"/>
      <c r="K4109" s="127" t="n"/>
      <c r="L4109" s="127" t="n"/>
      <c r="M4109" s="127" t="n"/>
      <c r="N4109" s="120" t="n"/>
      <c r="O4109" s="120" t="n"/>
      <c r="P4109" s="120" t="n"/>
      <c r="Q4109" s="120" t="n"/>
      <c r="R4109" s="121" t="n"/>
      <c r="S4109" s="121" t="n"/>
      <c r="T4109" s="121" t="n"/>
      <c r="U4109" s="121" t="n"/>
      <c r="V4109" s="117">
        <f>IF(P4109="NA","NA",IF(P4109&lt;&gt;"",TEXT(P4109-N4109,"[h].mm"),""))</f>
        <v/>
      </c>
      <c r="W4109" s="118">
        <f>IF(AND(R4109="",S4109=""),"",R4109+S4109)</f>
        <v/>
      </c>
      <c r="X4109" s="116">
        <f>IF(O4109&lt;&gt;"",DATE(YEAR(O4109), MONTH(O4109), DAY(O4109)),"")</f>
        <v/>
      </c>
      <c r="Y4109" s="122" t="n"/>
      <c r="Z4109" s="123" t="n"/>
      <c r="AA4109" s="117">
        <f>IF(F4109="Re-assigned","NA",IF(W4109="","",IF(W4109&gt;=VLOOKUP(D4109,SLAMatrix,3,FALSE),"Yes",IF(W4109&lt;VLOOKUP(D4109,SLAMatrix,2,FALSE),"No","Internal"))))</f>
        <v/>
      </c>
      <c r="AB4109" s="123" t="n"/>
      <c r="AC4109" s="123" t="n"/>
      <c r="AD4109" s="119" t="n"/>
      <c r="AE4109" s="125" t="n"/>
      <c r="AF4109" s="124">
        <f>MONTH(O4109)</f>
        <v/>
      </c>
      <c r="AG4109" s="124">
        <f>VLOOKUP(IFERROR(MID(AE4109,1,(FIND(",",AE4109,1)-1)),AE4109),Facility_Region_Mapping,2,FALSE)</f>
        <v/>
      </c>
      <c r="AH4109" s="124" t="n"/>
      <c r="AI4109" s="124">
        <f>IF(C4109&lt;&gt;"",IF(M4109="ESM User",getInterfaceName($C4109),"NA"),"")</f>
        <v/>
      </c>
      <c r="AJ4109" s="116">
        <f>IF(Q4109&lt;&gt;"",DATE(YEAR(Q4109), MONTH(Q4109), DAY(Q4109)),"")</f>
        <v/>
      </c>
      <c r="AK4109" s="130">
        <f>IF(Q4109&lt;&gt;0,Q4109-N4109,TODAY()-N4109)</f>
        <v/>
      </c>
      <c r="AL4109" s="112">
        <f>IF(F4109="Re-assigned",0,IF(H4109="Closed",0,IF(H4109="Service Restored",0,IF(H4109="",0,1))))</f>
        <v/>
      </c>
      <c r="AM4109" s="124">
        <f>IF(AL4109=0,"",IF(AK4109&gt;20.99,"Aged","Non-Aged"))</f>
        <v/>
      </c>
      <c r="AN4109" s="112">
        <f>IF(Q4109&lt;&gt;"",MONTH(Q4109),"")</f>
        <v/>
      </c>
      <c r="AO4109" s="112">
        <f>IFERROR(VALUE(V4109),0)</f>
        <v/>
      </c>
    </row>
    <row customFormat="1" customHeight="1" ht="29.25" r="4110" s="112" spans="1:41">
      <c r="A4110" s="127" t="n"/>
      <c r="B4110" s="113" t="n"/>
      <c r="C4110" s="127" t="n"/>
      <c r="D4110" s="127" t="n"/>
      <c r="E4110" s="114">
        <f>IF(F4110 &lt;&gt; "",VLOOKUP(F4110,CategoryLookup,2,FALSE), "")</f>
        <v/>
      </c>
      <c r="F4110" s="126" t="n"/>
      <c r="G4110" s="127" t="n"/>
      <c r="H4110" s="127" t="n"/>
      <c r="I4110" s="127" t="n"/>
      <c r="J4110" s="127" t="n"/>
      <c r="K4110" s="127" t="n"/>
      <c r="L4110" s="127" t="n"/>
      <c r="M4110" s="127" t="n"/>
      <c r="N4110" s="120" t="n"/>
      <c r="O4110" s="120" t="n"/>
      <c r="P4110" s="120" t="n"/>
      <c r="Q4110" s="120" t="n"/>
      <c r="R4110" s="121" t="n"/>
      <c r="S4110" s="121" t="n"/>
      <c r="T4110" s="121" t="n"/>
      <c r="U4110" s="121" t="n"/>
      <c r="V4110" s="117">
        <f>IF(P4110="NA","NA",IF(P4110&lt;&gt;"",TEXT(P4110-N4110,"[h].mm"),""))</f>
        <v/>
      </c>
      <c r="W4110" s="118">
        <f>IF(AND(R4110="",S4110=""),"",R4110+S4110)</f>
        <v/>
      </c>
      <c r="X4110" s="116">
        <f>IF(O4110&lt;&gt;"",DATE(YEAR(O4110), MONTH(O4110), DAY(O4110)),"")</f>
        <v/>
      </c>
      <c r="Y4110" s="122" t="n"/>
      <c r="Z4110" s="123" t="n"/>
      <c r="AA4110" s="117">
        <f>IF(F4110="Re-assigned","NA",IF(W4110="","",IF(W4110&gt;=VLOOKUP(D4110,SLAMatrix,3,FALSE),"Yes",IF(W4110&lt;VLOOKUP(D4110,SLAMatrix,2,FALSE),"No","Internal"))))</f>
        <v/>
      </c>
      <c r="AB4110" s="123" t="n"/>
      <c r="AC4110" s="123" t="n"/>
      <c r="AD4110" s="119" t="n"/>
      <c r="AE4110" s="125" t="n"/>
      <c r="AF4110" s="124">
        <f>MONTH(O4110)</f>
        <v/>
      </c>
      <c r="AG4110" s="124">
        <f>VLOOKUP(IFERROR(MID(AE4110,1,(FIND(",",AE4110,1)-1)),AE4110),Facility_Region_Mapping,2,FALSE)</f>
        <v/>
      </c>
      <c r="AH4110" s="124" t="n"/>
      <c r="AI4110" s="124">
        <f>IF(C4110&lt;&gt;"",IF(M4110="ESM User",getInterfaceName($C4110),"NA"),"")</f>
        <v/>
      </c>
      <c r="AJ4110" s="116">
        <f>IF(Q4110&lt;&gt;"",DATE(YEAR(Q4110), MONTH(Q4110), DAY(Q4110)),"")</f>
        <v/>
      </c>
      <c r="AK4110" s="130">
        <f>IF(Q4110&lt;&gt;0,Q4110-N4110,TODAY()-N4110)</f>
        <v/>
      </c>
      <c r="AL4110" s="112">
        <f>IF(F4110="Re-assigned",0,IF(H4110="Closed",0,IF(H4110="Service Restored",0,IF(H4110="",0,1))))</f>
        <v/>
      </c>
      <c r="AM4110" s="124">
        <f>IF(AL4110=0,"",IF(AK4110&gt;20.99,"Aged","Non-Aged"))</f>
        <v/>
      </c>
      <c r="AN4110" s="112">
        <f>IF(Q4110&lt;&gt;"",MONTH(Q4110),"")</f>
        <v/>
      </c>
      <c r="AO4110" s="112">
        <f>IFERROR(VALUE(V4110),0)</f>
        <v/>
      </c>
    </row>
    <row customFormat="1" customHeight="1" ht="29.25" r="4111" s="112" spans="1:41">
      <c r="A4111" s="127" t="n"/>
      <c r="B4111" s="113" t="n"/>
      <c r="C4111" s="127" t="n"/>
      <c r="D4111" s="127" t="n"/>
      <c r="E4111" s="114">
        <f>IF(F4111 &lt;&gt; "",VLOOKUP(F4111,CategoryLookup,2,FALSE), "")</f>
        <v/>
      </c>
      <c r="F4111" s="126" t="n"/>
      <c r="G4111" s="127" t="n"/>
      <c r="H4111" s="127" t="n"/>
      <c r="I4111" s="127" t="n"/>
      <c r="J4111" s="127" t="n"/>
      <c r="K4111" s="127" t="n"/>
      <c r="L4111" s="127" t="n"/>
      <c r="M4111" s="127" t="n"/>
      <c r="N4111" s="120" t="n"/>
      <c r="O4111" s="120" t="n"/>
      <c r="P4111" s="120" t="n"/>
      <c r="Q4111" s="120" t="n"/>
      <c r="R4111" s="121" t="n"/>
      <c r="S4111" s="121" t="n"/>
      <c r="T4111" s="121" t="n"/>
      <c r="U4111" s="121" t="n"/>
      <c r="V4111" s="117">
        <f>IF(P4111="NA","NA",IF(P4111&lt;&gt;"",TEXT(P4111-N4111,"[h].mm"),""))</f>
        <v/>
      </c>
      <c r="W4111" s="118">
        <f>IF(AND(R4111="",S4111=""),"",R4111+S4111)</f>
        <v/>
      </c>
      <c r="X4111" s="116">
        <f>IF(O4111&lt;&gt;"",DATE(YEAR(O4111), MONTH(O4111), DAY(O4111)),"")</f>
        <v/>
      </c>
      <c r="Y4111" s="122" t="n"/>
      <c r="Z4111" s="123" t="n"/>
      <c r="AA4111" s="117">
        <f>IF(F4111="Re-assigned","NA",IF(W4111="","",IF(W4111&gt;=VLOOKUP(D4111,SLAMatrix,3,FALSE),"Yes",IF(W4111&lt;VLOOKUP(D4111,SLAMatrix,2,FALSE),"No","Internal"))))</f>
        <v/>
      </c>
      <c r="AB4111" s="123" t="n"/>
      <c r="AC4111" s="123" t="n"/>
      <c r="AD4111" s="119" t="n"/>
      <c r="AE4111" s="125" t="n"/>
      <c r="AF4111" s="124">
        <f>MONTH(O4111)</f>
        <v/>
      </c>
      <c r="AG4111" s="124">
        <f>VLOOKUP(IFERROR(MID(AE4111,1,(FIND(",",AE4111,1)-1)),AE4111),Facility_Region_Mapping,2,FALSE)</f>
        <v/>
      </c>
      <c r="AH4111" s="124" t="n"/>
      <c r="AI4111" s="124">
        <f>IF(C4111&lt;&gt;"",IF(M4111="ESM User",getInterfaceName($C4111),"NA"),"")</f>
        <v/>
      </c>
      <c r="AJ4111" s="116">
        <f>IF(Q4111&lt;&gt;"",DATE(YEAR(Q4111), MONTH(Q4111), DAY(Q4111)),"")</f>
        <v/>
      </c>
      <c r="AK4111" s="130">
        <f>IF(Q4111&lt;&gt;0,Q4111-N4111,TODAY()-N4111)</f>
        <v/>
      </c>
      <c r="AL4111" s="112">
        <f>IF(F4111="Re-assigned",0,IF(H4111="Closed",0,IF(H4111="Service Restored",0,IF(H4111="",0,1))))</f>
        <v/>
      </c>
      <c r="AM4111" s="124">
        <f>IF(AL4111=0,"",IF(AK4111&gt;20.99,"Aged","Non-Aged"))</f>
        <v/>
      </c>
      <c r="AN4111" s="112">
        <f>IF(Q4111&lt;&gt;"",MONTH(Q4111),"")</f>
        <v/>
      </c>
      <c r="AO4111" s="112">
        <f>IFERROR(VALUE(V4111),0)</f>
        <v/>
      </c>
    </row>
    <row customFormat="1" customHeight="1" ht="29.25" r="4112" s="112" spans="1:41">
      <c r="A4112" s="127" t="n"/>
      <c r="B4112" s="113" t="n"/>
      <c r="C4112" s="127" t="n"/>
      <c r="D4112" s="127" t="n"/>
      <c r="E4112" s="114">
        <f>IF(F4112 &lt;&gt; "",VLOOKUP(F4112,CategoryLookup,2,FALSE), "")</f>
        <v/>
      </c>
      <c r="F4112" s="126" t="n"/>
      <c r="G4112" s="127" t="n"/>
      <c r="H4112" s="127" t="n"/>
      <c r="I4112" s="127" t="n"/>
      <c r="J4112" s="127" t="n"/>
      <c r="K4112" s="127" t="n"/>
      <c r="L4112" s="127" t="n"/>
      <c r="M4112" s="127" t="n"/>
      <c r="N4112" s="120" t="n"/>
      <c r="O4112" s="120" t="n"/>
      <c r="P4112" s="120" t="n"/>
      <c r="Q4112" s="120" t="n"/>
      <c r="R4112" s="121" t="n"/>
      <c r="S4112" s="121" t="n"/>
      <c r="T4112" s="121" t="n"/>
      <c r="U4112" s="121" t="n"/>
      <c r="V4112" s="117">
        <f>IF(P4112="NA","NA",IF(P4112&lt;&gt;"",TEXT(P4112-N4112,"[h].mm"),""))</f>
        <v/>
      </c>
      <c r="W4112" s="118">
        <f>IF(AND(R4112="",S4112=""),"",R4112+S4112)</f>
        <v/>
      </c>
      <c r="X4112" s="116">
        <f>IF(O4112&lt;&gt;"",DATE(YEAR(O4112), MONTH(O4112), DAY(O4112)),"")</f>
        <v/>
      </c>
      <c r="Y4112" s="122" t="n"/>
      <c r="Z4112" s="123" t="n"/>
      <c r="AA4112" s="117">
        <f>IF(F4112="Re-assigned","NA",IF(W4112="","",IF(W4112&gt;=VLOOKUP(D4112,SLAMatrix,3,FALSE),"Yes",IF(W4112&lt;VLOOKUP(D4112,SLAMatrix,2,FALSE),"No","Internal"))))</f>
        <v/>
      </c>
      <c r="AB4112" s="123" t="n"/>
      <c r="AC4112" s="123" t="n"/>
      <c r="AD4112" s="119" t="n"/>
      <c r="AE4112" s="125" t="n"/>
      <c r="AF4112" s="124">
        <f>MONTH(O4112)</f>
        <v/>
      </c>
      <c r="AG4112" s="124">
        <f>VLOOKUP(IFERROR(MID(AE4112,1,(FIND(",",AE4112,1)-1)),AE4112),Facility_Region_Mapping,2,FALSE)</f>
        <v/>
      </c>
      <c r="AH4112" s="124" t="n"/>
      <c r="AI4112" s="124">
        <f>IF(C4112&lt;&gt;"",IF(M4112="ESM User",getInterfaceName($C4112),"NA"),"")</f>
        <v/>
      </c>
      <c r="AJ4112" s="116">
        <f>IF(Q4112&lt;&gt;"",DATE(YEAR(Q4112), MONTH(Q4112), DAY(Q4112)),"")</f>
        <v/>
      </c>
      <c r="AK4112" s="130">
        <f>IF(Q4112&lt;&gt;0,Q4112-N4112,TODAY()-N4112)</f>
        <v/>
      </c>
      <c r="AL4112" s="112">
        <f>IF(F4112="Re-assigned",0,IF(H4112="Closed",0,IF(H4112="Service Restored",0,IF(H4112="",0,1))))</f>
        <v/>
      </c>
      <c r="AM4112" s="124">
        <f>IF(AL4112=0,"",IF(AK4112&gt;20.99,"Aged","Non-Aged"))</f>
        <v/>
      </c>
      <c r="AN4112" s="112">
        <f>IF(Q4112&lt;&gt;"",MONTH(Q4112),"")</f>
        <v/>
      </c>
      <c r="AO4112" s="112">
        <f>IFERROR(VALUE(V4112),0)</f>
        <v/>
      </c>
    </row>
    <row customFormat="1" customHeight="1" ht="29.25" r="4113" s="112" spans="1:41">
      <c r="A4113" s="127" t="n"/>
      <c r="B4113" s="113" t="n"/>
      <c r="C4113" s="127" t="n"/>
      <c r="D4113" s="127" t="n"/>
      <c r="E4113" s="114">
        <f>IF(F4113 &lt;&gt; "",VLOOKUP(F4113,CategoryLookup,2,FALSE), "")</f>
        <v/>
      </c>
      <c r="F4113" s="126" t="n"/>
      <c r="G4113" s="127" t="n"/>
      <c r="H4113" s="127" t="n"/>
      <c r="I4113" s="127" t="n"/>
      <c r="J4113" s="127" t="n"/>
      <c r="K4113" s="127" t="n"/>
      <c r="L4113" s="127" t="n"/>
      <c r="M4113" s="127" t="n"/>
      <c r="N4113" s="120" t="n"/>
      <c r="O4113" s="120" t="n"/>
      <c r="P4113" s="120" t="n"/>
      <c r="Q4113" s="120" t="n"/>
      <c r="R4113" s="121" t="n"/>
      <c r="S4113" s="121" t="n"/>
      <c r="T4113" s="121" t="n"/>
      <c r="U4113" s="121" t="n"/>
      <c r="V4113" s="117">
        <f>IF(P4113="NA","NA",IF(P4113&lt;&gt;"",TEXT(P4113-N4113,"[h].mm"),""))</f>
        <v/>
      </c>
      <c r="W4113" s="118">
        <f>IF(AND(R4113="",S4113=""),"",R4113+S4113)</f>
        <v/>
      </c>
      <c r="X4113" s="116">
        <f>IF(O4113&lt;&gt;"",DATE(YEAR(O4113), MONTH(O4113), DAY(O4113)),"")</f>
        <v/>
      </c>
      <c r="Y4113" s="122" t="n"/>
      <c r="Z4113" s="123" t="n"/>
      <c r="AA4113" s="117">
        <f>IF(F4113="Re-assigned","NA",IF(W4113="","",IF(W4113&gt;=VLOOKUP(D4113,SLAMatrix,3,FALSE),"Yes",IF(W4113&lt;VLOOKUP(D4113,SLAMatrix,2,FALSE),"No","Internal"))))</f>
        <v/>
      </c>
      <c r="AB4113" s="123" t="n"/>
      <c r="AC4113" s="123" t="n"/>
      <c r="AD4113" s="119" t="n"/>
      <c r="AE4113" s="125" t="n"/>
      <c r="AF4113" s="124">
        <f>MONTH(O4113)</f>
        <v/>
      </c>
      <c r="AG4113" s="124">
        <f>VLOOKUP(IFERROR(MID(AE4113,1,(FIND(",",AE4113,1)-1)),AE4113),Facility_Region_Mapping,2,FALSE)</f>
        <v/>
      </c>
      <c r="AH4113" s="124" t="n"/>
      <c r="AI4113" s="124">
        <f>IF(C4113&lt;&gt;"",IF(M4113="ESM User",getInterfaceName($C4113),"NA"),"")</f>
        <v/>
      </c>
      <c r="AJ4113" s="116">
        <f>IF(Q4113&lt;&gt;"",DATE(YEAR(Q4113), MONTH(Q4113), DAY(Q4113)),"")</f>
        <v/>
      </c>
      <c r="AK4113" s="130">
        <f>IF(Q4113&lt;&gt;0,Q4113-N4113,TODAY()-N4113)</f>
        <v/>
      </c>
      <c r="AL4113" s="112">
        <f>IF(F4113="Re-assigned",0,IF(H4113="Closed",0,IF(H4113="Service Restored",0,IF(H4113="",0,1))))</f>
        <v/>
      </c>
      <c r="AM4113" s="124">
        <f>IF(AL4113=0,"",IF(AK4113&gt;20.99,"Aged","Non-Aged"))</f>
        <v/>
      </c>
      <c r="AN4113" s="112">
        <f>IF(Q4113&lt;&gt;"",MONTH(Q4113),"")</f>
        <v/>
      </c>
      <c r="AO4113" s="112">
        <f>IFERROR(VALUE(V4113),0)</f>
        <v/>
      </c>
    </row>
    <row customFormat="1" customHeight="1" ht="29.25" r="4114" s="112" spans="1:41">
      <c r="A4114" s="127" t="n"/>
      <c r="B4114" s="113" t="n"/>
      <c r="C4114" s="127" t="n"/>
      <c r="D4114" s="127" t="n"/>
      <c r="E4114" s="114">
        <f>IF(F4114 &lt;&gt; "",VLOOKUP(F4114,CategoryLookup,2,FALSE), "")</f>
        <v/>
      </c>
      <c r="F4114" s="126" t="n"/>
      <c r="G4114" s="127" t="n"/>
      <c r="H4114" s="127" t="n"/>
      <c r="I4114" s="127" t="n"/>
      <c r="J4114" s="127" t="n"/>
      <c r="K4114" s="127" t="n"/>
      <c r="L4114" s="127" t="n"/>
      <c r="M4114" s="127" t="n"/>
      <c r="N4114" s="120" t="n"/>
      <c r="O4114" s="120" t="n"/>
      <c r="P4114" s="120" t="n"/>
      <c r="Q4114" s="120" t="n"/>
      <c r="R4114" s="121" t="n"/>
      <c r="S4114" s="121" t="n"/>
      <c r="T4114" s="121" t="n"/>
      <c r="U4114" s="121" t="n"/>
      <c r="V4114" s="117">
        <f>IF(P4114="NA","NA",IF(P4114&lt;&gt;"",TEXT(P4114-N4114,"[h].mm"),""))</f>
        <v/>
      </c>
      <c r="W4114" s="118">
        <f>IF(AND(R4114="",S4114=""),"",R4114+S4114)</f>
        <v/>
      </c>
      <c r="X4114" s="116">
        <f>IF(O4114&lt;&gt;"",DATE(YEAR(O4114), MONTH(O4114), DAY(O4114)),"")</f>
        <v/>
      </c>
      <c r="Y4114" s="122" t="n"/>
      <c r="Z4114" s="123" t="n"/>
      <c r="AA4114" s="117">
        <f>IF(F4114="Re-assigned","NA",IF(W4114="","",IF(W4114&gt;=VLOOKUP(D4114,SLAMatrix,3,FALSE),"Yes",IF(W4114&lt;VLOOKUP(D4114,SLAMatrix,2,FALSE),"No","Internal"))))</f>
        <v/>
      </c>
      <c r="AB4114" s="123" t="n"/>
      <c r="AC4114" s="123" t="n"/>
      <c r="AD4114" s="119" t="n"/>
      <c r="AE4114" s="125" t="n"/>
      <c r="AF4114" s="124">
        <f>MONTH(O4114)</f>
        <v/>
      </c>
      <c r="AG4114" s="124">
        <f>VLOOKUP(IFERROR(MID(AE4114,1,(FIND(",",AE4114,1)-1)),AE4114),Facility_Region_Mapping,2,FALSE)</f>
        <v/>
      </c>
      <c r="AH4114" s="124" t="n"/>
      <c r="AI4114" s="124">
        <f>IF(C4114&lt;&gt;"",IF(M4114="ESM User",getInterfaceName($C4114),"NA"),"")</f>
        <v/>
      </c>
      <c r="AJ4114" s="116">
        <f>IF(Q4114&lt;&gt;"",DATE(YEAR(Q4114), MONTH(Q4114), DAY(Q4114)),"")</f>
        <v/>
      </c>
      <c r="AK4114" s="130">
        <f>IF(Q4114&lt;&gt;0,Q4114-N4114,TODAY()-N4114)</f>
        <v/>
      </c>
      <c r="AL4114" s="112">
        <f>IF(F4114="Re-assigned",0,IF(H4114="Closed",0,IF(H4114="Service Restored",0,IF(H4114="",0,1))))</f>
        <v/>
      </c>
      <c r="AM4114" s="124">
        <f>IF(AL4114=0,"",IF(AK4114&gt;20.99,"Aged","Non-Aged"))</f>
        <v/>
      </c>
      <c r="AN4114" s="112">
        <f>IF(Q4114&lt;&gt;"",MONTH(Q4114),"")</f>
        <v/>
      </c>
      <c r="AO4114" s="112">
        <f>IFERROR(VALUE(V4114),0)</f>
        <v/>
      </c>
    </row>
    <row customFormat="1" customHeight="1" ht="29.25" r="4115" s="112" spans="1:41">
      <c r="A4115" s="127" t="n"/>
      <c r="B4115" s="113" t="n"/>
      <c r="C4115" s="127" t="n"/>
      <c r="D4115" s="127" t="n"/>
      <c r="E4115" s="114">
        <f>IF(F4115 &lt;&gt; "",VLOOKUP(F4115,CategoryLookup,2,FALSE), "")</f>
        <v/>
      </c>
      <c r="F4115" s="126" t="n"/>
      <c r="G4115" s="127" t="n"/>
      <c r="H4115" s="127" t="n"/>
      <c r="I4115" s="127" t="n"/>
      <c r="J4115" s="127" t="n"/>
      <c r="K4115" s="127" t="n"/>
      <c r="L4115" s="127" t="n"/>
      <c r="M4115" s="127" t="n"/>
      <c r="N4115" s="120" t="n"/>
      <c r="O4115" s="120" t="n"/>
      <c r="P4115" s="120" t="n"/>
      <c r="Q4115" s="120" t="n"/>
      <c r="R4115" s="121" t="n"/>
      <c r="S4115" s="121" t="n"/>
      <c r="T4115" s="121" t="n"/>
      <c r="U4115" s="121" t="n"/>
      <c r="V4115" s="117">
        <f>IF(P4115="NA","NA",IF(P4115&lt;&gt;"",TEXT(P4115-N4115,"[h].mm"),""))</f>
        <v/>
      </c>
      <c r="W4115" s="118">
        <f>IF(AND(R4115="",S4115=""),"",R4115+S4115)</f>
        <v/>
      </c>
      <c r="X4115" s="116">
        <f>IF(O4115&lt;&gt;"",DATE(YEAR(O4115), MONTH(O4115), DAY(O4115)),"")</f>
        <v/>
      </c>
      <c r="Y4115" s="122" t="n"/>
      <c r="Z4115" s="123" t="n"/>
      <c r="AA4115" s="117">
        <f>IF(F4115="Re-assigned","NA",IF(W4115="","",IF(W4115&gt;=VLOOKUP(D4115,SLAMatrix,3,FALSE),"Yes",IF(W4115&lt;VLOOKUP(D4115,SLAMatrix,2,FALSE),"No","Internal"))))</f>
        <v/>
      </c>
      <c r="AB4115" s="123" t="n"/>
      <c r="AC4115" s="123" t="n"/>
      <c r="AD4115" s="119" t="n"/>
      <c r="AE4115" s="125" t="n"/>
      <c r="AF4115" s="124">
        <f>MONTH(O4115)</f>
        <v/>
      </c>
      <c r="AG4115" s="124">
        <f>VLOOKUP(IFERROR(MID(AE4115,1,(FIND(",",AE4115,1)-1)),AE4115),Facility_Region_Mapping,2,FALSE)</f>
        <v/>
      </c>
      <c r="AH4115" s="124" t="n"/>
      <c r="AI4115" s="124">
        <f>IF(C4115&lt;&gt;"",IF(M4115="ESM User",getInterfaceName($C4115),"NA"),"")</f>
        <v/>
      </c>
      <c r="AJ4115" s="116">
        <f>IF(Q4115&lt;&gt;"",DATE(YEAR(Q4115), MONTH(Q4115), DAY(Q4115)),"")</f>
        <v/>
      </c>
      <c r="AK4115" s="130">
        <f>IF(Q4115&lt;&gt;0,Q4115-N4115,TODAY()-N4115)</f>
        <v/>
      </c>
      <c r="AL4115" s="112">
        <f>IF(F4115="Re-assigned",0,IF(H4115="Closed",0,IF(H4115="Service Restored",0,IF(H4115="",0,1))))</f>
        <v/>
      </c>
      <c r="AM4115" s="124">
        <f>IF(AL4115=0,"",IF(AK4115&gt;20.99,"Aged","Non-Aged"))</f>
        <v/>
      </c>
      <c r="AN4115" s="112">
        <f>IF(Q4115&lt;&gt;"",MONTH(Q4115),"")</f>
        <v/>
      </c>
      <c r="AO4115" s="112">
        <f>IFERROR(VALUE(V4115),0)</f>
        <v/>
      </c>
    </row>
    <row customFormat="1" customHeight="1" ht="29.25" r="4116" s="112" spans="1:41">
      <c r="A4116" s="127" t="n"/>
      <c r="B4116" s="113" t="n"/>
      <c r="C4116" s="127" t="n"/>
      <c r="D4116" s="127" t="n"/>
      <c r="E4116" s="114">
        <f>IF(F4116 &lt;&gt; "",VLOOKUP(F4116,CategoryLookup,2,FALSE), "")</f>
        <v/>
      </c>
      <c r="F4116" s="126" t="n"/>
      <c r="G4116" s="127" t="n"/>
      <c r="H4116" s="127" t="n"/>
      <c r="I4116" s="127" t="n"/>
      <c r="J4116" s="127" t="n"/>
      <c r="K4116" s="127" t="n"/>
      <c r="L4116" s="127" t="n"/>
      <c r="M4116" s="127" t="n"/>
      <c r="N4116" s="120" t="n"/>
      <c r="O4116" s="120" t="n"/>
      <c r="P4116" s="120" t="n"/>
      <c r="Q4116" s="120" t="n"/>
      <c r="R4116" s="121" t="n"/>
      <c r="S4116" s="121" t="n"/>
      <c r="T4116" s="121" t="n"/>
      <c r="U4116" s="121" t="n"/>
      <c r="V4116" s="117">
        <f>IF(P4116="NA","NA",IF(P4116&lt;&gt;"",TEXT(P4116-N4116,"[h].mm"),""))</f>
        <v/>
      </c>
      <c r="W4116" s="118">
        <f>IF(AND(R4116="",S4116=""),"",R4116+S4116)</f>
        <v/>
      </c>
      <c r="X4116" s="116">
        <f>IF(O4116&lt;&gt;"",DATE(YEAR(O4116), MONTH(O4116), DAY(O4116)),"")</f>
        <v/>
      </c>
      <c r="Y4116" s="122" t="n"/>
      <c r="Z4116" s="123" t="n"/>
      <c r="AA4116" s="117">
        <f>IF(F4116="Re-assigned","NA",IF(W4116="","",IF(W4116&gt;=VLOOKUP(D4116,SLAMatrix,3,FALSE),"Yes",IF(W4116&lt;VLOOKUP(D4116,SLAMatrix,2,FALSE),"No","Internal"))))</f>
        <v/>
      </c>
      <c r="AB4116" s="123" t="n"/>
      <c r="AC4116" s="123" t="n"/>
      <c r="AD4116" s="119" t="n"/>
      <c r="AE4116" s="125" t="n"/>
      <c r="AF4116" s="124">
        <f>MONTH(O4116)</f>
        <v/>
      </c>
      <c r="AG4116" s="124">
        <f>VLOOKUP(IFERROR(MID(AE4116,1,(FIND(",",AE4116,1)-1)),AE4116),Facility_Region_Mapping,2,FALSE)</f>
        <v/>
      </c>
      <c r="AH4116" s="124" t="n"/>
      <c r="AI4116" s="124">
        <f>IF(C4116&lt;&gt;"",IF(M4116="ESM User",getInterfaceName($C4116),"NA"),"")</f>
        <v/>
      </c>
      <c r="AJ4116" s="116">
        <f>IF(Q4116&lt;&gt;"",DATE(YEAR(Q4116), MONTH(Q4116), DAY(Q4116)),"")</f>
        <v/>
      </c>
      <c r="AK4116" s="130">
        <f>IF(Q4116&lt;&gt;0,Q4116-N4116,TODAY()-N4116)</f>
        <v/>
      </c>
      <c r="AL4116" s="112">
        <f>IF(F4116="Re-assigned",0,IF(H4116="Closed",0,IF(H4116="Service Restored",0,IF(H4116="",0,1))))</f>
        <v/>
      </c>
      <c r="AM4116" s="124">
        <f>IF(AL4116=0,"",IF(AK4116&gt;20.99,"Aged","Non-Aged"))</f>
        <v/>
      </c>
      <c r="AN4116" s="112">
        <f>IF(Q4116&lt;&gt;"",MONTH(Q4116),"")</f>
        <v/>
      </c>
      <c r="AO4116" s="112">
        <f>IFERROR(VALUE(V4116),0)</f>
        <v/>
      </c>
    </row>
    <row customFormat="1" customHeight="1" ht="29.25" r="4117" s="112" spans="1:41">
      <c r="A4117" s="127" t="n"/>
      <c r="B4117" s="113" t="n"/>
      <c r="C4117" s="127" t="n"/>
      <c r="D4117" s="127" t="n"/>
      <c r="E4117" s="114">
        <f>IF(F4117 &lt;&gt; "",VLOOKUP(F4117,CategoryLookup,2,FALSE), "")</f>
        <v/>
      </c>
      <c r="F4117" s="126" t="n"/>
      <c r="G4117" s="127" t="n"/>
      <c r="H4117" s="127" t="n"/>
      <c r="I4117" s="127" t="n"/>
      <c r="J4117" s="127" t="n"/>
      <c r="K4117" s="127" t="n"/>
      <c r="L4117" s="127" t="n"/>
      <c r="M4117" s="127" t="n"/>
      <c r="N4117" s="120" t="n"/>
      <c r="O4117" s="120" t="n"/>
      <c r="P4117" s="120" t="n"/>
      <c r="Q4117" s="120" t="n"/>
      <c r="R4117" s="121" t="n"/>
      <c r="S4117" s="121" t="n"/>
      <c r="T4117" s="121" t="n"/>
      <c r="U4117" s="121" t="n"/>
      <c r="V4117" s="117">
        <f>IF(P4117="NA","NA",IF(P4117&lt;&gt;"",TEXT(P4117-N4117,"[h].mm"),""))</f>
        <v/>
      </c>
      <c r="W4117" s="118">
        <f>IF(AND(R4117="",S4117=""),"",R4117+S4117)</f>
        <v/>
      </c>
      <c r="X4117" s="116">
        <f>IF(O4117&lt;&gt;"",DATE(YEAR(O4117), MONTH(O4117), DAY(O4117)),"")</f>
        <v/>
      </c>
      <c r="Y4117" s="122" t="n"/>
      <c r="Z4117" s="123" t="n"/>
      <c r="AA4117" s="117">
        <f>IF(F4117="Re-assigned","NA",IF(W4117="","",IF(W4117&gt;=VLOOKUP(D4117,SLAMatrix,3,FALSE),"Yes",IF(W4117&lt;VLOOKUP(D4117,SLAMatrix,2,FALSE),"No","Internal"))))</f>
        <v/>
      </c>
      <c r="AB4117" s="123" t="n"/>
      <c r="AC4117" s="123" t="n"/>
      <c r="AD4117" s="119" t="n"/>
      <c r="AE4117" s="125" t="n"/>
      <c r="AF4117" s="124">
        <f>MONTH(O4117)</f>
        <v/>
      </c>
      <c r="AG4117" s="124">
        <f>VLOOKUP(IFERROR(MID(AE4117,1,(FIND(",",AE4117,1)-1)),AE4117),Facility_Region_Mapping,2,FALSE)</f>
        <v/>
      </c>
      <c r="AH4117" s="124" t="n"/>
      <c r="AI4117" s="124">
        <f>IF(C4117&lt;&gt;"",IF(M4117="ESM User",getInterfaceName($C4117),"NA"),"")</f>
        <v/>
      </c>
      <c r="AJ4117" s="116">
        <f>IF(Q4117&lt;&gt;"",DATE(YEAR(Q4117), MONTH(Q4117), DAY(Q4117)),"")</f>
        <v/>
      </c>
      <c r="AK4117" s="130">
        <f>IF(Q4117&lt;&gt;0,Q4117-N4117,TODAY()-N4117)</f>
        <v/>
      </c>
      <c r="AL4117" s="112">
        <f>IF(F4117="Re-assigned",0,IF(H4117="Closed",0,IF(H4117="Service Restored",0,IF(H4117="",0,1))))</f>
        <v/>
      </c>
      <c r="AM4117" s="124">
        <f>IF(AL4117=0,"",IF(AK4117&gt;20.99,"Aged","Non-Aged"))</f>
        <v/>
      </c>
      <c r="AN4117" s="112">
        <f>IF(Q4117&lt;&gt;"",MONTH(Q4117),"")</f>
        <v/>
      </c>
      <c r="AO4117" s="112">
        <f>IFERROR(VALUE(V4117),0)</f>
        <v/>
      </c>
    </row>
    <row customFormat="1" customHeight="1" ht="29.25" r="4118" s="112" spans="1:41">
      <c r="A4118" s="127" t="n"/>
      <c r="B4118" s="113" t="n"/>
      <c r="C4118" s="127" t="n"/>
      <c r="D4118" s="127" t="n"/>
      <c r="E4118" s="114">
        <f>IF(F4118 &lt;&gt; "",VLOOKUP(F4118,CategoryLookup,2,FALSE), "")</f>
        <v/>
      </c>
      <c r="F4118" s="126" t="n"/>
      <c r="G4118" s="127" t="n"/>
      <c r="H4118" s="127" t="n"/>
      <c r="I4118" s="127" t="n"/>
      <c r="J4118" s="127" t="n"/>
      <c r="K4118" s="127" t="n"/>
      <c r="L4118" s="127" t="n"/>
      <c r="M4118" s="127" t="n"/>
      <c r="N4118" s="120" t="n"/>
      <c r="O4118" s="120" t="n"/>
      <c r="P4118" s="120" t="n"/>
      <c r="Q4118" s="120" t="n"/>
      <c r="R4118" s="121" t="n"/>
      <c r="S4118" s="121" t="n"/>
      <c r="T4118" s="121" t="n"/>
      <c r="U4118" s="121" t="n"/>
      <c r="V4118" s="117">
        <f>IF(P4118="NA","NA",IF(P4118&lt;&gt;"",TEXT(P4118-N4118,"[h].mm"),""))</f>
        <v/>
      </c>
      <c r="W4118" s="118">
        <f>IF(AND(R4118="",S4118=""),"",R4118+S4118)</f>
        <v/>
      </c>
      <c r="X4118" s="116">
        <f>IF(O4118&lt;&gt;"",DATE(YEAR(O4118), MONTH(O4118), DAY(O4118)),"")</f>
        <v/>
      </c>
      <c r="Y4118" s="122" t="n"/>
      <c r="Z4118" s="123" t="n"/>
      <c r="AA4118" s="117">
        <f>IF(F4118="Re-assigned","NA",IF(W4118="","",IF(W4118&gt;=VLOOKUP(D4118,SLAMatrix,3,FALSE),"Yes",IF(W4118&lt;VLOOKUP(D4118,SLAMatrix,2,FALSE),"No","Internal"))))</f>
        <v/>
      </c>
      <c r="AB4118" s="123" t="n"/>
      <c r="AC4118" s="123" t="n"/>
      <c r="AD4118" s="119" t="n"/>
      <c r="AE4118" s="125" t="n"/>
      <c r="AF4118" s="124">
        <f>MONTH(O4118)</f>
        <v/>
      </c>
      <c r="AG4118" s="124">
        <f>VLOOKUP(IFERROR(MID(AE4118,1,(FIND(",",AE4118,1)-1)),AE4118),Facility_Region_Mapping,2,FALSE)</f>
        <v/>
      </c>
      <c r="AH4118" s="124" t="n"/>
      <c r="AI4118" s="124">
        <f>IF(C4118&lt;&gt;"",IF(M4118="ESM User",getInterfaceName($C4118),"NA"),"")</f>
        <v/>
      </c>
      <c r="AJ4118" s="116">
        <f>IF(Q4118&lt;&gt;"",DATE(YEAR(Q4118), MONTH(Q4118), DAY(Q4118)),"")</f>
        <v/>
      </c>
      <c r="AK4118" s="130">
        <f>IF(Q4118&lt;&gt;0,Q4118-N4118,TODAY()-N4118)</f>
        <v/>
      </c>
      <c r="AL4118" s="112">
        <f>IF(F4118="Re-assigned",0,IF(H4118="Closed",0,IF(H4118="Service Restored",0,IF(H4118="",0,1))))</f>
        <v/>
      </c>
      <c r="AM4118" s="124">
        <f>IF(AL4118=0,"",IF(AK4118&gt;20.99,"Aged","Non-Aged"))</f>
        <v/>
      </c>
      <c r="AN4118" s="112">
        <f>IF(Q4118&lt;&gt;"",MONTH(Q4118),"")</f>
        <v/>
      </c>
      <c r="AO4118" s="112">
        <f>IFERROR(VALUE(V4118),0)</f>
        <v/>
      </c>
    </row>
    <row customFormat="1" customHeight="1" ht="29.25" r="4119" s="112" spans="1:41">
      <c r="A4119" s="127" t="n"/>
      <c r="B4119" s="113" t="n"/>
      <c r="C4119" s="127" t="n"/>
      <c r="D4119" s="127" t="n"/>
      <c r="E4119" s="114">
        <f>IF(F4119 &lt;&gt; "",VLOOKUP(F4119,CategoryLookup,2,FALSE), "")</f>
        <v/>
      </c>
      <c r="F4119" s="126" t="n"/>
      <c r="G4119" s="127" t="n"/>
      <c r="H4119" s="127" t="n"/>
      <c r="I4119" s="127" t="n"/>
      <c r="J4119" s="127" t="n"/>
      <c r="K4119" s="127" t="n"/>
      <c r="L4119" s="127" t="n"/>
      <c r="M4119" s="127" t="n"/>
      <c r="N4119" s="120" t="n"/>
      <c r="O4119" s="120" t="n"/>
      <c r="P4119" s="120" t="n"/>
      <c r="Q4119" s="120" t="n"/>
      <c r="R4119" s="121" t="n"/>
      <c r="S4119" s="121" t="n"/>
      <c r="T4119" s="121" t="n"/>
      <c r="U4119" s="121" t="n"/>
      <c r="V4119" s="117">
        <f>IF(P4119="NA","NA",IF(P4119&lt;&gt;"",TEXT(P4119-N4119,"[h].mm"),""))</f>
        <v/>
      </c>
      <c r="W4119" s="118">
        <f>IF(AND(R4119="",S4119=""),"",R4119+S4119)</f>
        <v/>
      </c>
      <c r="X4119" s="116">
        <f>IF(O4119&lt;&gt;"",DATE(YEAR(O4119), MONTH(O4119), DAY(O4119)),"")</f>
        <v/>
      </c>
      <c r="Y4119" s="122" t="n"/>
      <c r="Z4119" s="123" t="n"/>
      <c r="AA4119" s="117">
        <f>IF(F4119="Re-assigned","NA",IF(W4119="","",IF(W4119&gt;=VLOOKUP(D4119,SLAMatrix,3,FALSE),"Yes",IF(W4119&lt;VLOOKUP(D4119,SLAMatrix,2,FALSE),"No","Internal"))))</f>
        <v/>
      </c>
      <c r="AB4119" s="123" t="n"/>
      <c r="AC4119" s="123" t="n"/>
      <c r="AD4119" s="119" t="n"/>
      <c r="AE4119" s="125" t="n"/>
      <c r="AF4119" s="124">
        <f>MONTH(O4119)</f>
        <v/>
      </c>
      <c r="AG4119" s="124">
        <f>VLOOKUP(IFERROR(MID(AE4119,1,(FIND(",",AE4119,1)-1)),AE4119),Facility_Region_Mapping,2,FALSE)</f>
        <v/>
      </c>
      <c r="AH4119" s="124" t="n"/>
      <c r="AI4119" s="124">
        <f>IF(C4119&lt;&gt;"",IF(M4119="ESM User",getInterfaceName($C4119),"NA"),"")</f>
        <v/>
      </c>
      <c r="AJ4119" s="116">
        <f>IF(Q4119&lt;&gt;"",DATE(YEAR(Q4119), MONTH(Q4119), DAY(Q4119)),"")</f>
        <v/>
      </c>
      <c r="AK4119" s="130">
        <f>IF(Q4119&lt;&gt;0,Q4119-N4119,TODAY()-N4119)</f>
        <v/>
      </c>
      <c r="AL4119" s="112">
        <f>IF(F4119="Re-assigned",0,IF(H4119="Closed",0,IF(H4119="Service Restored",0,IF(H4119="",0,1))))</f>
        <v/>
      </c>
      <c r="AM4119" s="124">
        <f>IF(AL4119=0,"",IF(AK4119&gt;20.99,"Aged","Non-Aged"))</f>
        <v/>
      </c>
      <c r="AN4119" s="112">
        <f>IF(Q4119&lt;&gt;"",MONTH(Q4119),"")</f>
        <v/>
      </c>
      <c r="AO4119" s="112">
        <f>IFERROR(VALUE(V4119),0)</f>
        <v/>
      </c>
    </row>
    <row customFormat="1" customHeight="1" ht="29.25" r="4120" s="112" spans="1:41">
      <c r="A4120" s="127" t="n"/>
      <c r="B4120" s="113" t="n"/>
      <c r="C4120" s="127" t="n"/>
      <c r="D4120" s="127" t="n"/>
      <c r="E4120" s="114">
        <f>IF(F4120 &lt;&gt; "",VLOOKUP(F4120,CategoryLookup,2,FALSE), "")</f>
        <v/>
      </c>
      <c r="F4120" s="126" t="n"/>
      <c r="G4120" s="127" t="n"/>
      <c r="H4120" s="127" t="n"/>
      <c r="I4120" s="127" t="n"/>
      <c r="J4120" s="127" t="n"/>
      <c r="K4120" s="127" t="n"/>
      <c r="L4120" s="127" t="n"/>
      <c r="M4120" s="127" t="n"/>
      <c r="N4120" s="120" t="n"/>
      <c r="O4120" s="120" t="n"/>
      <c r="P4120" s="120" t="n"/>
      <c r="Q4120" s="120" t="n"/>
      <c r="R4120" s="121" t="n"/>
      <c r="S4120" s="121" t="n"/>
      <c r="T4120" s="121" t="n"/>
      <c r="U4120" s="121" t="n"/>
      <c r="V4120" s="117">
        <f>IF(P4120="NA","NA",IF(P4120&lt;&gt;"",TEXT(P4120-N4120,"[h].mm"),""))</f>
        <v/>
      </c>
      <c r="W4120" s="118">
        <f>IF(AND(R4120="",S4120=""),"",R4120+S4120)</f>
        <v/>
      </c>
      <c r="X4120" s="116">
        <f>IF(O4120&lt;&gt;"",DATE(YEAR(O4120), MONTH(O4120), DAY(O4120)),"")</f>
        <v/>
      </c>
      <c r="Y4120" s="122" t="n"/>
      <c r="Z4120" s="123" t="n"/>
      <c r="AA4120" s="117">
        <f>IF(F4120="Re-assigned","NA",IF(W4120="","",IF(W4120&gt;=VLOOKUP(D4120,SLAMatrix,3,FALSE),"Yes",IF(W4120&lt;VLOOKUP(D4120,SLAMatrix,2,FALSE),"No","Internal"))))</f>
        <v/>
      </c>
      <c r="AB4120" s="123" t="n"/>
      <c r="AC4120" s="123" t="n"/>
      <c r="AD4120" s="119" t="n"/>
      <c r="AE4120" s="125" t="n"/>
      <c r="AF4120" s="124">
        <f>MONTH(O4120)</f>
        <v/>
      </c>
      <c r="AG4120" s="124">
        <f>VLOOKUP(IFERROR(MID(AE4120,1,(FIND(",",AE4120,1)-1)),AE4120),Facility_Region_Mapping,2,FALSE)</f>
        <v/>
      </c>
      <c r="AH4120" s="124" t="n"/>
      <c r="AI4120" s="124">
        <f>IF(C4120&lt;&gt;"",IF(M4120="ESM User",getInterfaceName($C4120),"NA"),"")</f>
        <v/>
      </c>
      <c r="AJ4120" s="116">
        <f>IF(Q4120&lt;&gt;"",DATE(YEAR(Q4120), MONTH(Q4120), DAY(Q4120)),"")</f>
        <v/>
      </c>
      <c r="AK4120" s="130">
        <f>IF(Q4120&lt;&gt;0,Q4120-N4120,TODAY()-N4120)</f>
        <v/>
      </c>
      <c r="AL4120" s="112">
        <f>IF(F4120="Re-assigned",0,IF(H4120="Closed",0,IF(H4120="Service Restored",0,IF(H4120="",0,1))))</f>
        <v/>
      </c>
      <c r="AM4120" s="124">
        <f>IF(AL4120=0,"",IF(AK4120&gt;20.99,"Aged","Non-Aged"))</f>
        <v/>
      </c>
      <c r="AN4120" s="112">
        <f>IF(Q4120&lt;&gt;"",MONTH(Q4120),"")</f>
        <v/>
      </c>
      <c r="AO4120" s="112">
        <f>IFERROR(VALUE(V4120),0)</f>
        <v/>
      </c>
    </row>
    <row customFormat="1" customHeight="1" ht="29.25" r="4121" s="112" spans="1:41">
      <c r="A4121" s="127" t="n"/>
      <c r="B4121" s="113" t="n"/>
      <c r="C4121" s="127" t="n"/>
      <c r="D4121" s="127" t="n"/>
      <c r="E4121" s="114">
        <f>IF(F4121 &lt;&gt; "",VLOOKUP(F4121,CategoryLookup,2,FALSE), "")</f>
        <v/>
      </c>
      <c r="F4121" s="126" t="n"/>
      <c r="G4121" s="127" t="n"/>
      <c r="H4121" s="127" t="n"/>
      <c r="I4121" s="127" t="n"/>
      <c r="J4121" s="127" t="n"/>
      <c r="K4121" s="127" t="n"/>
      <c r="L4121" s="127" t="n"/>
      <c r="M4121" s="127" t="n"/>
      <c r="N4121" s="120" t="n"/>
      <c r="O4121" s="120" t="n"/>
      <c r="P4121" s="120" t="n"/>
      <c r="Q4121" s="120" t="n"/>
      <c r="R4121" s="121" t="n"/>
      <c r="S4121" s="121" t="n"/>
      <c r="T4121" s="121" t="n"/>
      <c r="U4121" s="121" t="n"/>
      <c r="V4121" s="117">
        <f>IF(P4121="NA","NA",IF(P4121&lt;&gt;"",TEXT(P4121-N4121,"[h].mm"),""))</f>
        <v/>
      </c>
      <c r="W4121" s="118">
        <f>IF(AND(R4121="",S4121=""),"",R4121+S4121)</f>
        <v/>
      </c>
      <c r="X4121" s="116">
        <f>IF(O4121&lt;&gt;"",DATE(YEAR(O4121), MONTH(O4121), DAY(O4121)),"")</f>
        <v/>
      </c>
      <c r="Y4121" s="122" t="n"/>
      <c r="Z4121" s="123" t="n"/>
      <c r="AA4121" s="117">
        <f>IF(F4121="Re-assigned","NA",IF(W4121="","",IF(W4121&gt;=VLOOKUP(D4121,SLAMatrix,3,FALSE),"Yes",IF(W4121&lt;VLOOKUP(D4121,SLAMatrix,2,FALSE),"No","Internal"))))</f>
        <v/>
      </c>
      <c r="AB4121" s="123" t="n"/>
      <c r="AC4121" s="123" t="n"/>
      <c r="AD4121" s="119" t="n"/>
      <c r="AE4121" s="125" t="n"/>
      <c r="AF4121" s="124">
        <f>MONTH(O4121)</f>
        <v/>
      </c>
      <c r="AG4121" s="124">
        <f>VLOOKUP(IFERROR(MID(AE4121,1,(FIND(",",AE4121,1)-1)),AE4121),Facility_Region_Mapping,2,FALSE)</f>
        <v/>
      </c>
      <c r="AH4121" s="124" t="n"/>
      <c r="AI4121" s="124">
        <f>IF(C4121&lt;&gt;"",IF(M4121="ESM User",getInterfaceName($C4121),"NA"),"")</f>
        <v/>
      </c>
      <c r="AJ4121" s="116">
        <f>IF(Q4121&lt;&gt;"",DATE(YEAR(Q4121), MONTH(Q4121), DAY(Q4121)),"")</f>
        <v/>
      </c>
      <c r="AK4121" s="130">
        <f>IF(Q4121&lt;&gt;0,Q4121-N4121,TODAY()-N4121)</f>
        <v/>
      </c>
      <c r="AL4121" s="112">
        <f>IF(F4121="Re-assigned",0,IF(H4121="Closed",0,IF(H4121="Service Restored",0,IF(H4121="",0,1))))</f>
        <v/>
      </c>
      <c r="AM4121" s="124">
        <f>IF(AL4121=0,"",IF(AK4121&gt;20.99,"Aged","Non-Aged"))</f>
        <v/>
      </c>
      <c r="AN4121" s="112">
        <f>IF(Q4121&lt;&gt;"",MONTH(Q4121),"")</f>
        <v/>
      </c>
      <c r="AO4121" s="112">
        <f>IFERROR(VALUE(V4121),0)</f>
        <v/>
      </c>
    </row>
    <row customFormat="1" customHeight="1" ht="29.25" r="4122" s="112" spans="1:41">
      <c r="A4122" s="127" t="n"/>
      <c r="B4122" s="113" t="n"/>
      <c r="C4122" s="127" t="n"/>
      <c r="D4122" s="127" t="n"/>
      <c r="E4122" s="114">
        <f>IF(F4122 &lt;&gt; "",VLOOKUP(F4122,CategoryLookup,2,FALSE), "")</f>
        <v/>
      </c>
      <c r="F4122" s="126" t="n"/>
      <c r="G4122" s="127" t="n"/>
      <c r="H4122" s="127" t="n"/>
      <c r="I4122" s="127" t="n"/>
      <c r="J4122" s="127" t="n"/>
      <c r="K4122" s="127" t="n"/>
      <c r="L4122" s="127" t="n"/>
      <c r="M4122" s="127" t="n"/>
      <c r="N4122" s="120" t="n"/>
      <c r="O4122" s="120" t="n"/>
      <c r="P4122" s="120" t="n"/>
      <c r="Q4122" s="120" t="n"/>
      <c r="R4122" s="121" t="n"/>
      <c r="S4122" s="121" t="n"/>
      <c r="T4122" s="121" t="n"/>
      <c r="U4122" s="121" t="n"/>
      <c r="V4122" s="117">
        <f>IF(P4122="NA","NA",IF(P4122&lt;&gt;"",TEXT(P4122-N4122,"[h].mm"),""))</f>
        <v/>
      </c>
      <c r="W4122" s="118">
        <f>IF(AND(R4122="",S4122=""),"",R4122+S4122)</f>
        <v/>
      </c>
      <c r="X4122" s="116">
        <f>IF(O4122&lt;&gt;"",DATE(YEAR(O4122), MONTH(O4122), DAY(O4122)),"")</f>
        <v/>
      </c>
      <c r="Y4122" s="122" t="n"/>
      <c r="Z4122" s="123" t="n"/>
      <c r="AA4122" s="117">
        <f>IF(F4122="Re-assigned","NA",IF(W4122="","",IF(W4122&gt;=VLOOKUP(D4122,SLAMatrix,3,FALSE),"Yes",IF(W4122&lt;VLOOKUP(D4122,SLAMatrix,2,FALSE),"No","Internal"))))</f>
        <v/>
      </c>
      <c r="AB4122" s="123" t="n"/>
      <c r="AC4122" s="123" t="n"/>
      <c r="AD4122" s="119" t="n"/>
      <c r="AE4122" s="125" t="n"/>
      <c r="AF4122" s="124">
        <f>MONTH(O4122)</f>
        <v/>
      </c>
      <c r="AG4122" s="124">
        <f>VLOOKUP(IFERROR(MID(AE4122,1,(FIND(",",AE4122,1)-1)),AE4122),Facility_Region_Mapping,2,FALSE)</f>
        <v/>
      </c>
      <c r="AH4122" s="124" t="n"/>
      <c r="AI4122" s="124">
        <f>IF(C4122&lt;&gt;"",IF(M4122="ESM User",getInterfaceName($C4122),"NA"),"")</f>
        <v/>
      </c>
      <c r="AJ4122" s="116">
        <f>IF(Q4122&lt;&gt;"",DATE(YEAR(Q4122), MONTH(Q4122), DAY(Q4122)),"")</f>
        <v/>
      </c>
      <c r="AK4122" s="130">
        <f>IF(Q4122&lt;&gt;0,Q4122-N4122,TODAY()-N4122)</f>
        <v/>
      </c>
      <c r="AL4122" s="112">
        <f>IF(F4122="Re-assigned",0,IF(H4122="Closed",0,IF(H4122="Service Restored",0,IF(H4122="",0,1))))</f>
        <v/>
      </c>
      <c r="AM4122" s="124">
        <f>IF(AL4122=0,"",IF(AK4122&gt;20.99,"Aged","Non-Aged"))</f>
        <v/>
      </c>
      <c r="AN4122" s="112">
        <f>IF(Q4122&lt;&gt;"",MONTH(Q4122),"")</f>
        <v/>
      </c>
      <c r="AO4122" s="112">
        <f>IFERROR(VALUE(V4122),0)</f>
        <v/>
      </c>
    </row>
    <row customFormat="1" customHeight="1" ht="29.25" r="4123" s="112" spans="1:41">
      <c r="A4123" s="127" t="n"/>
      <c r="B4123" s="113" t="n"/>
      <c r="C4123" s="127" t="n"/>
      <c r="D4123" s="127" t="n"/>
      <c r="E4123" s="114">
        <f>IF(F4123 &lt;&gt; "",VLOOKUP(F4123,CategoryLookup,2,FALSE), "")</f>
        <v/>
      </c>
      <c r="F4123" s="126" t="n"/>
      <c r="G4123" s="127" t="n"/>
      <c r="H4123" s="127" t="n"/>
      <c r="I4123" s="127" t="n"/>
      <c r="J4123" s="127" t="n"/>
      <c r="K4123" s="127" t="n"/>
      <c r="L4123" s="127" t="n"/>
      <c r="M4123" s="127" t="n"/>
      <c r="N4123" s="120" t="n"/>
      <c r="O4123" s="120" t="n"/>
      <c r="P4123" s="120" t="n"/>
      <c r="Q4123" s="120" t="n"/>
      <c r="R4123" s="121" t="n"/>
      <c r="S4123" s="121" t="n"/>
      <c r="T4123" s="121" t="n"/>
      <c r="U4123" s="121" t="n"/>
      <c r="V4123" s="117">
        <f>IF(P4123="NA","NA",IF(P4123&lt;&gt;"",TEXT(P4123-N4123,"[h].mm"),""))</f>
        <v/>
      </c>
      <c r="W4123" s="118">
        <f>IF(AND(R4123="",S4123=""),"",R4123+S4123)</f>
        <v/>
      </c>
      <c r="X4123" s="116">
        <f>IF(O4123&lt;&gt;"",DATE(YEAR(O4123), MONTH(O4123), DAY(O4123)),"")</f>
        <v/>
      </c>
      <c r="Y4123" s="122" t="n"/>
      <c r="Z4123" s="123" t="n"/>
      <c r="AA4123" s="117">
        <f>IF(F4123="Re-assigned","NA",IF(W4123="","",IF(W4123&gt;=VLOOKUP(D4123,SLAMatrix,3,FALSE),"Yes",IF(W4123&lt;VLOOKUP(D4123,SLAMatrix,2,FALSE),"No","Internal"))))</f>
        <v/>
      </c>
      <c r="AB4123" s="123" t="n"/>
      <c r="AC4123" s="123" t="n"/>
      <c r="AD4123" s="119" t="n"/>
      <c r="AE4123" s="125" t="n"/>
      <c r="AF4123" s="124">
        <f>MONTH(O4123)</f>
        <v/>
      </c>
      <c r="AG4123" s="124">
        <f>VLOOKUP(IFERROR(MID(AE4123,1,(FIND(",",AE4123,1)-1)),AE4123),Facility_Region_Mapping,2,FALSE)</f>
        <v/>
      </c>
      <c r="AH4123" s="124" t="n"/>
      <c r="AI4123" s="124">
        <f>IF(C4123&lt;&gt;"",IF(M4123="ESM User",getInterfaceName($C4123),"NA"),"")</f>
        <v/>
      </c>
      <c r="AJ4123" s="116">
        <f>IF(Q4123&lt;&gt;"",DATE(YEAR(Q4123), MONTH(Q4123), DAY(Q4123)),"")</f>
        <v/>
      </c>
      <c r="AK4123" s="130">
        <f>IF(Q4123&lt;&gt;0,Q4123-N4123,TODAY()-N4123)</f>
        <v/>
      </c>
      <c r="AL4123" s="112">
        <f>IF(F4123="Re-assigned",0,IF(H4123="Closed",0,IF(H4123="Service Restored",0,IF(H4123="",0,1))))</f>
        <v/>
      </c>
      <c r="AM4123" s="124">
        <f>IF(AL4123=0,"",IF(AK4123&gt;20.99,"Aged","Non-Aged"))</f>
        <v/>
      </c>
      <c r="AN4123" s="112">
        <f>IF(Q4123&lt;&gt;"",MONTH(Q4123),"")</f>
        <v/>
      </c>
      <c r="AO4123" s="112">
        <f>IFERROR(VALUE(V4123),0)</f>
        <v/>
      </c>
    </row>
    <row customFormat="1" customHeight="1" ht="29.25" r="4124" s="112" spans="1:41">
      <c r="A4124" s="127" t="n"/>
      <c r="B4124" s="113" t="n"/>
      <c r="C4124" s="127" t="n"/>
      <c r="D4124" s="127" t="n"/>
      <c r="E4124" s="114">
        <f>IF(F4124 &lt;&gt; "",VLOOKUP(F4124,CategoryLookup,2,FALSE), "")</f>
        <v/>
      </c>
      <c r="F4124" s="126" t="n"/>
      <c r="G4124" s="127" t="n"/>
      <c r="H4124" s="127" t="n"/>
      <c r="I4124" s="127" t="n"/>
      <c r="J4124" s="127" t="n"/>
      <c r="K4124" s="127" t="n"/>
      <c r="L4124" s="127" t="n"/>
      <c r="M4124" s="127" t="n"/>
      <c r="N4124" s="120" t="n"/>
      <c r="O4124" s="120" t="n"/>
      <c r="P4124" s="120" t="n"/>
      <c r="Q4124" s="120" t="n"/>
      <c r="R4124" s="121" t="n"/>
      <c r="S4124" s="121" t="n"/>
      <c r="T4124" s="121" t="n"/>
      <c r="U4124" s="121" t="n"/>
      <c r="V4124" s="117">
        <f>IF(P4124="NA","NA",IF(P4124&lt;&gt;"",TEXT(P4124-N4124,"[h].mm"),""))</f>
        <v/>
      </c>
      <c r="W4124" s="118">
        <f>IF(AND(R4124="",S4124=""),"",R4124+S4124)</f>
        <v/>
      </c>
      <c r="X4124" s="116">
        <f>IF(O4124&lt;&gt;"",DATE(YEAR(O4124), MONTH(O4124), DAY(O4124)),"")</f>
        <v/>
      </c>
      <c r="Y4124" s="122" t="n"/>
      <c r="Z4124" s="123" t="n"/>
      <c r="AA4124" s="117">
        <f>IF(F4124="Re-assigned","NA",IF(W4124="","",IF(W4124&gt;=VLOOKUP(D4124,SLAMatrix,3,FALSE),"Yes",IF(W4124&lt;VLOOKUP(D4124,SLAMatrix,2,FALSE),"No","Internal"))))</f>
        <v/>
      </c>
      <c r="AB4124" s="123" t="n"/>
      <c r="AC4124" s="123" t="n"/>
      <c r="AD4124" s="119" t="n"/>
      <c r="AE4124" s="125" t="n"/>
      <c r="AF4124" s="124">
        <f>MONTH(O4124)</f>
        <v/>
      </c>
      <c r="AG4124" s="124">
        <f>VLOOKUP(IFERROR(MID(AE4124,1,(FIND(",",AE4124,1)-1)),AE4124),Facility_Region_Mapping,2,FALSE)</f>
        <v/>
      </c>
      <c r="AH4124" s="124" t="n"/>
      <c r="AI4124" s="124">
        <f>IF(C4124&lt;&gt;"",IF(M4124="ESM User",getInterfaceName($C4124),"NA"),"")</f>
        <v/>
      </c>
      <c r="AJ4124" s="116">
        <f>IF(Q4124&lt;&gt;"",DATE(YEAR(Q4124), MONTH(Q4124), DAY(Q4124)),"")</f>
        <v/>
      </c>
      <c r="AK4124" s="130">
        <f>IF(Q4124&lt;&gt;0,Q4124-N4124,TODAY()-N4124)</f>
        <v/>
      </c>
      <c r="AL4124" s="112">
        <f>IF(F4124="Re-assigned",0,IF(H4124="Closed",0,IF(H4124="Service Restored",0,IF(H4124="",0,1))))</f>
        <v/>
      </c>
      <c r="AM4124" s="124">
        <f>IF(AL4124=0,"",IF(AK4124&gt;20.99,"Aged","Non-Aged"))</f>
        <v/>
      </c>
      <c r="AN4124" s="112">
        <f>IF(Q4124&lt;&gt;"",MONTH(Q4124),"")</f>
        <v/>
      </c>
      <c r="AO4124" s="112">
        <f>IFERROR(VALUE(V4124),0)</f>
        <v/>
      </c>
    </row>
    <row customFormat="1" customHeight="1" ht="29.25" r="4125" s="112" spans="1:41">
      <c r="A4125" s="127" t="n"/>
      <c r="B4125" s="113" t="n"/>
      <c r="C4125" s="127" t="n"/>
      <c r="D4125" s="127" t="n"/>
      <c r="E4125" s="114">
        <f>IF(F4125 &lt;&gt; "",VLOOKUP(F4125,CategoryLookup,2,FALSE), "")</f>
        <v/>
      </c>
      <c r="F4125" s="126" t="n"/>
      <c r="G4125" s="127" t="n"/>
      <c r="H4125" s="127" t="n"/>
      <c r="I4125" s="127" t="n"/>
      <c r="J4125" s="127" t="n"/>
      <c r="K4125" s="127" t="n"/>
      <c r="L4125" s="127" t="n"/>
      <c r="M4125" s="127" t="n"/>
      <c r="N4125" s="120" t="n"/>
      <c r="O4125" s="120" t="n"/>
      <c r="P4125" s="120" t="n"/>
      <c r="Q4125" s="120" t="n"/>
      <c r="R4125" s="121" t="n"/>
      <c r="S4125" s="121" t="n"/>
      <c r="T4125" s="121" t="n"/>
      <c r="U4125" s="121" t="n"/>
      <c r="V4125" s="117">
        <f>IF(P4125="NA","NA",IF(P4125&lt;&gt;"",TEXT(P4125-N4125,"[h].mm"),""))</f>
        <v/>
      </c>
      <c r="W4125" s="118">
        <f>IF(AND(R4125="",S4125=""),"",R4125+S4125)</f>
        <v/>
      </c>
      <c r="X4125" s="116">
        <f>IF(O4125&lt;&gt;"",DATE(YEAR(O4125), MONTH(O4125), DAY(O4125)),"")</f>
        <v/>
      </c>
      <c r="Y4125" s="122" t="n"/>
      <c r="Z4125" s="123" t="n"/>
      <c r="AA4125" s="117">
        <f>IF(F4125="Re-assigned","NA",IF(W4125="","",IF(W4125&gt;=VLOOKUP(D4125,SLAMatrix,3,FALSE),"Yes",IF(W4125&lt;VLOOKUP(D4125,SLAMatrix,2,FALSE),"No","Internal"))))</f>
        <v/>
      </c>
      <c r="AB4125" s="123" t="n"/>
      <c r="AC4125" s="123" t="n"/>
      <c r="AD4125" s="119" t="n"/>
      <c r="AE4125" s="125" t="n"/>
      <c r="AF4125" s="124">
        <f>MONTH(O4125)</f>
        <v/>
      </c>
      <c r="AG4125" s="124">
        <f>VLOOKUP(IFERROR(MID(AE4125,1,(FIND(",",AE4125,1)-1)),AE4125),Facility_Region_Mapping,2,FALSE)</f>
        <v/>
      </c>
      <c r="AH4125" s="124" t="n"/>
      <c r="AI4125" s="124">
        <f>IF(C4125&lt;&gt;"",IF(M4125="ESM User",getInterfaceName($C4125),"NA"),"")</f>
        <v/>
      </c>
      <c r="AJ4125" s="116">
        <f>IF(Q4125&lt;&gt;"",DATE(YEAR(Q4125), MONTH(Q4125), DAY(Q4125)),"")</f>
        <v/>
      </c>
      <c r="AK4125" s="130">
        <f>IF(Q4125&lt;&gt;0,Q4125-N4125,TODAY()-N4125)</f>
        <v/>
      </c>
      <c r="AL4125" s="112">
        <f>IF(F4125="Re-assigned",0,IF(H4125="Closed",0,IF(H4125="Service Restored",0,IF(H4125="",0,1))))</f>
        <v/>
      </c>
      <c r="AM4125" s="124">
        <f>IF(AL4125=0,"",IF(AK4125&gt;20.99,"Aged","Non-Aged"))</f>
        <v/>
      </c>
      <c r="AN4125" s="112">
        <f>IF(Q4125&lt;&gt;"",MONTH(Q4125),"")</f>
        <v/>
      </c>
      <c r="AO4125" s="112">
        <f>IFERROR(VALUE(V4125),0)</f>
        <v/>
      </c>
    </row>
    <row customFormat="1" customHeight="1" ht="29.25" r="4126" s="112" spans="1:41">
      <c r="A4126" s="127" t="n"/>
      <c r="B4126" s="113" t="n"/>
      <c r="C4126" s="127" t="n"/>
      <c r="D4126" s="127" t="n"/>
      <c r="E4126" s="114">
        <f>IF(F4126 &lt;&gt; "",VLOOKUP(F4126,CategoryLookup,2,FALSE), "")</f>
        <v/>
      </c>
      <c r="F4126" s="126" t="n"/>
      <c r="G4126" s="127" t="n"/>
      <c r="H4126" s="127" t="n"/>
      <c r="I4126" s="127" t="n"/>
      <c r="J4126" s="127" t="n"/>
      <c r="K4126" s="127" t="n"/>
      <c r="L4126" s="127" t="n"/>
      <c r="M4126" s="127" t="n"/>
      <c r="N4126" s="120" t="n"/>
      <c r="O4126" s="120" t="n"/>
      <c r="P4126" s="120" t="n"/>
      <c r="Q4126" s="120" t="n"/>
      <c r="R4126" s="121" t="n"/>
      <c r="S4126" s="121" t="n"/>
      <c r="T4126" s="121" t="n"/>
      <c r="U4126" s="121" t="n"/>
      <c r="V4126" s="117">
        <f>IF(P4126="NA","NA",IF(P4126&lt;&gt;"",TEXT(P4126-N4126,"[h].mm"),""))</f>
        <v/>
      </c>
      <c r="W4126" s="118">
        <f>IF(AND(R4126="",S4126=""),"",R4126+S4126)</f>
        <v/>
      </c>
      <c r="X4126" s="116">
        <f>IF(O4126&lt;&gt;"",DATE(YEAR(O4126), MONTH(O4126), DAY(O4126)),"")</f>
        <v/>
      </c>
      <c r="Y4126" s="122" t="n"/>
      <c r="Z4126" s="123" t="n"/>
      <c r="AA4126" s="117">
        <f>IF(F4126="Re-assigned","NA",IF(W4126="","",IF(W4126&gt;=VLOOKUP(D4126,SLAMatrix,3,FALSE),"Yes",IF(W4126&lt;VLOOKUP(D4126,SLAMatrix,2,FALSE),"No","Internal"))))</f>
        <v/>
      </c>
      <c r="AB4126" s="123" t="n"/>
      <c r="AC4126" s="123" t="n"/>
      <c r="AD4126" s="119" t="n"/>
      <c r="AE4126" s="125" t="n"/>
      <c r="AF4126" s="124">
        <f>MONTH(O4126)</f>
        <v/>
      </c>
      <c r="AG4126" s="124">
        <f>VLOOKUP(IFERROR(MID(AE4126,1,(FIND(",",AE4126,1)-1)),AE4126),Facility_Region_Mapping,2,FALSE)</f>
        <v/>
      </c>
      <c r="AH4126" s="124" t="n"/>
      <c r="AI4126" s="124">
        <f>IF(C4126&lt;&gt;"",IF(M4126="ESM User",getInterfaceName($C4126),"NA"),"")</f>
        <v/>
      </c>
      <c r="AJ4126" s="116">
        <f>IF(Q4126&lt;&gt;"",DATE(YEAR(Q4126), MONTH(Q4126), DAY(Q4126)),"")</f>
        <v/>
      </c>
      <c r="AK4126" s="130">
        <f>IF(Q4126&lt;&gt;0,Q4126-N4126,TODAY()-N4126)</f>
        <v/>
      </c>
      <c r="AL4126" s="112">
        <f>IF(F4126="Re-assigned",0,IF(H4126="Closed",0,IF(H4126="Service Restored",0,IF(H4126="",0,1))))</f>
        <v/>
      </c>
      <c r="AM4126" s="124">
        <f>IF(AL4126=0,"",IF(AK4126&gt;20.99,"Aged","Non-Aged"))</f>
        <v/>
      </c>
      <c r="AN4126" s="112">
        <f>IF(Q4126&lt;&gt;"",MONTH(Q4126),"")</f>
        <v/>
      </c>
      <c r="AO4126" s="112">
        <f>IFERROR(VALUE(V4126),0)</f>
        <v/>
      </c>
    </row>
    <row customFormat="1" customHeight="1" ht="29.25" r="4127" s="112" spans="1:41">
      <c r="A4127" s="127" t="n"/>
      <c r="B4127" s="113" t="n"/>
      <c r="C4127" s="127" t="n"/>
      <c r="D4127" s="127" t="n"/>
      <c r="E4127" s="114">
        <f>IF(F4127 &lt;&gt; "",VLOOKUP(F4127,CategoryLookup,2,FALSE), "")</f>
        <v/>
      </c>
      <c r="F4127" s="126" t="n"/>
      <c r="G4127" s="127" t="n"/>
      <c r="H4127" s="127" t="n"/>
      <c r="I4127" s="127" t="n"/>
      <c r="J4127" s="127" t="n"/>
      <c r="K4127" s="127" t="n"/>
      <c r="L4127" s="127" t="n"/>
      <c r="M4127" s="127" t="n"/>
      <c r="N4127" s="120" t="n"/>
      <c r="O4127" s="120" t="n"/>
      <c r="P4127" s="120" t="n"/>
      <c r="Q4127" s="120" t="n"/>
      <c r="R4127" s="121" t="n"/>
      <c r="S4127" s="121" t="n"/>
      <c r="T4127" s="121" t="n"/>
      <c r="U4127" s="121" t="n"/>
      <c r="V4127" s="117">
        <f>IF(P4127="NA","NA",IF(P4127&lt;&gt;"",TEXT(P4127-N4127,"[h].mm"),""))</f>
        <v/>
      </c>
      <c r="W4127" s="118">
        <f>IF(AND(R4127="",S4127=""),"",R4127+S4127)</f>
        <v/>
      </c>
      <c r="X4127" s="116">
        <f>IF(O4127&lt;&gt;"",DATE(YEAR(O4127), MONTH(O4127), DAY(O4127)),"")</f>
        <v/>
      </c>
      <c r="Y4127" s="122" t="n"/>
      <c r="Z4127" s="123" t="n"/>
      <c r="AA4127" s="117">
        <f>IF(F4127="Re-assigned","NA",IF(W4127="","",IF(W4127&gt;=VLOOKUP(D4127,SLAMatrix,3,FALSE),"Yes",IF(W4127&lt;VLOOKUP(D4127,SLAMatrix,2,FALSE),"No","Internal"))))</f>
        <v/>
      </c>
      <c r="AB4127" s="123" t="n"/>
      <c r="AC4127" s="123" t="n"/>
      <c r="AD4127" s="119" t="n"/>
      <c r="AE4127" s="125" t="n"/>
      <c r="AF4127" s="124">
        <f>MONTH(O4127)</f>
        <v/>
      </c>
      <c r="AG4127" s="124">
        <f>VLOOKUP(IFERROR(MID(AE4127,1,(FIND(",",AE4127,1)-1)),AE4127),Facility_Region_Mapping,2,FALSE)</f>
        <v/>
      </c>
      <c r="AH4127" s="124" t="n"/>
      <c r="AI4127" s="124">
        <f>IF(C4127&lt;&gt;"",IF(M4127="ESM User",getInterfaceName($C4127),"NA"),"")</f>
        <v/>
      </c>
      <c r="AJ4127" s="116">
        <f>IF(Q4127&lt;&gt;"",DATE(YEAR(Q4127), MONTH(Q4127), DAY(Q4127)),"")</f>
        <v/>
      </c>
      <c r="AK4127" s="130">
        <f>IF(Q4127&lt;&gt;0,Q4127-N4127,TODAY()-N4127)</f>
        <v/>
      </c>
      <c r="AL4127" s="112">
        <f>IF(F4127="Re-assigned",0,IF(H4127="Closed",0,IF(H4127="Service Restored",0,IF(H4127="",0,1))))</f>
        <v/>
      </c>
      <c r="AM4127" s="124">
        <f>IF(AL4127=0,"",IF(AK4127&gt;20.99,"Aged","Non-Aged"))</f>
        <v/>
      </c>
      <c r="AN4127" s="112">
        <f>IF(Q4127&lt;&gt;"",MONTH(Q4127),"")</f>
        <v/>
      </c>
      <c r="AO4127" s="112">
        <f>IFERROR(VALUE(V4127),0)</f>
        <v/>
      </c>
    </row>
    <row customFormat="1" customHeight="1" ht="29.25" r="4128" s="112" spans="1:41">
      <c r="A4128" s="127" t="n"/>
      <c r="B4128" s="113" t="n"/>
      <c r="C4128" s="127" t="n"/>
      <c r="D4128" s="127" t="n"/>
      <c r="E4128" s="114">
        <f>IF(F4128 &lt;&gt; "",VLOOKUP(F4128,CategoryLookup,2,FALSE), "")</f>
        <v/>
      </c>
      <c r="F4128" s="126" t="n"/>
      <c r="G4128" s="127" t="n"/>
      <c r="H4128" s="127" t="n"/>
      <c r="I4128" s="127" t="n"/>
      <c r="J4128" s="127" t="n"/>
      <c r="K4128" s="127" t="n"/>
      <c r="L4128" s="127" t="n"/>
      <c r="M4128" s="127" t="n"/>
      <c r="N4128" s="120" t="n"/>
      <c r="O4128" s="120" t="n"/>
      <c r="P4128" s="120" t="n"/>
      <c r="Q4128" s="120" t="n"/>
      <c r="R4128" s="121" t="n"/>
      <c r="S4128" s="121" t="n"/>
      <c r="T4128" s="121" t="n"/>
      <c r="U4128" s="121" t="n"/>
      <c r="V4128" s="117">
        <f>IF(P4128="NA","NA",IF(P4128&lt;&gt;"",TEXT(P4128-N4128,"[h].mm"),""))</f>
        <v/>
      </c>
      <c r="W4128" s="118">
        <f>IF(AND(R4128="",S4128=""),"",R4128+S4128)</f>
        <v/>
      </c>
      <c r="X4128" s="116">
        <f>IF(O4128&lt;&gt;"",DATE(YEAR(O4128), MONTH(O4128), DAY(O4128)),"")</f>
        <v/>
      </c>
      <c r="Y4128" s="122" t="n"/>
      <c r="Z4128" s="123" t="n"/>
      <c r="AA4128" s="117">
        <f>IF(F4128="Re-assigned","NA",IF(W4128="","",IF(W4128&gt;=VLOOKUP(D4128,SLAMatrix,3,FALSE),"Yes",IF(W4128&lt;VLOOKUP(D4128,SLAMatrix,2,FALSE),"No","Internal"))))</f>
        <v/>
      </c>
      <c r="AB4128" s="123" t="n"/>
      <c r="AC4128" s="123" t="n"/>
      <c r="AD4128" s="119" t="n"/>
      <c r="AE4128" s="125" t="n"/>
      <c r="AF4128" s="124">
        <f>MONTH(O4128)</f>
        <v/>
      </c>
      <c r="AG4128" s="124">
        <f>VLOOKUP(IFERROR(MID(AE4128,1,(FIND(",",AE4128,1)-1)),AE4128),Facility_Region_Mapping,2,FALSE)</f>
        <v/>
      </c>
      <c r="AH4128" s="124" t="n"/>
      <c r="AI4128" s="124">
        <f>IF(C4128&lt;&gt;"",IF(M4128="ESM User",getInterfaceName($C4128),"NA"),"")</f>
        <v/>
      </c>
      <c r="AJ4128" s="116">
        <f>IF(Q4128&lt;&gt;"",DATE(YEAR(Q4128), MONTH(Q4128), DAY(Q4128)),"")</f>
        <v/>
      </c>
      <c r="AK4128" s="130">
        <f>IF(Q4128&lt;&gt;0,Q4128-N4128,TODAY()-N4128)</f>
        <v/>
      </c>
      <c r="AL4128" s="112">
        <f>IF(F4128="Re-assigned",0,IF(H4128="Closed",0,IF(H4128="Service Restored",0,IF(H4128="",0,1))))</f>
        <v/>
      </c>
      <c r="AM4128" s="124">
        <f>IF(AL4128=0,"",IF(AK4128&gt;20.99,"Aged","Non-Aged"))</f>
        <v/>
      </c>
      <c r="AN4128" s="112">
        <f>IF(Q4128&lt;&gt;"",MONTH(Q4128),"")</f>
        <v/>
      </c>
      <c r="AO4128" s="112">
        <f>IFERROR(VALUE(V4128),0)</f>
        <v/>
      </c>
    </row>
    <row customFormat="1" customHeight="1" ht="29.25" r="4129" s="112" spans="1:41">
      <c r="A4129" s="127" t="n"/>
      <c r="B4129" s="113" t="n"/>
      <c r="C4129" s="127" t="n"/>
      <c r="D4129" s="127" t="n"/>
      <c r="E4129" s="114">
        <f>IF(F4129 &lt;&gt; "",VLOOKUP(F4129,CategoryLookup,2,FALSE), "")</f>
        <v/>
      </c>
      <c r="F4129" s="126" t="n"/>
      <c r="G4129" s="127" t="n"/>
      <c r="H4129" s="127" t="n"/>
      <c r="I4129" s="127" t="n"/>
      <c r="J4129" s="127" t="n"/>
      <c r="K4129" s="127" t="n"/>
      <c r="L4129" s="127" t="n"/>
      <c r="M4129" s="127" t="n"/>
      <c r="N4129" s="120" t="n"/>
      <c r="O4129" s="120" t="n"/>
      <c r="P4129" s="120" t="n"/>
      <c r="Q4129" s="120" t="n"/>
      <c r="R4129" s="121" t="n"/>
      <c r="S4129" s="121" t="n"/>
      <c r="T4129" s="121" t="n"/>
      <c r="U4129" s="121" t="n"/>
      <c r="V4129" s="117">
        <f>IF(P4129="NA","NA",IF(P4129&lt;&gt;"",TEXT(P4129-N4129,"[h].mm"),""))</f>
        <v/>
      </c>
      <c r="W4129" s="118">
        <f>IF(AND(R4129="",S4129=""),"",R4129+S4129)</f>
        <v/>
      </c>
      <c r="X4129" s="116">
        <f>IF(O4129&lt;&gt;"",DATE(YEAR(O4129), MONTH(O4129), DAY(O4129)),"")</f>
        <v/>
      </c>
      <c r="Y4129" s="122" t="n"/>
      <c r="Z4129" s="123" t="n"/>
      <c r="AA4129" s="117">
        <f>IF(F4129="Re-assigned","NA",IF(W4129="","",IF(W4129&gt;=VLOOKUP(D4129,SLAMatrix,3,FALSE),"Yes",IF(W4129&lt;VLOOKUP(D4129,SLAMatrix,2,FALSE),"No","Internal"))))</f>
        <v/>
      </c>
      <c r="AB4129" s="123" t="n"/>
      <c r="AC4129" s="123" t="n"/>
      <c r="AD4129" s="119" t="n"/>
      <c r="AE4129" s="125" t="n"/>
      <c r="AF4129" s="124">
        <f>MONTH(O4129)</f>
        <v/>
      </c>
      <c r="AG4129" s="124">
        <f>VLOOKUP(IFERROR(MID(AE4129,1,(FIND(",",AE4129,1)-1)),AE4129),Facility_Region_Mapping,2,FALSE)</f>
        <v/>
      </c>
      <c r="AH4129" s="124" t="n"/>
      <c r="AI4129" s="124">
        <f>IF(C4129&lt;&gt;"",IF(M4129="ESM User",getInterfaceName($C4129),"NA"),"")</f>
        <v/>
      </c>
      <c r="AJ4129" s="116">
        <f>IF(Q4129&lt;&gt;"",DATE(YEAR(Q4129), MONTH(Q4129), DAY(Q4129)),"")</f>
        <v/>
      </c>
      <c r="AK4129" s="130">
        <f>IF(Q4129&lt;&gt;0,Q4129-N4129,TODAY()-N4129)</f>
        <v/>
      </c>
      <c r="AL4129" s="112">
        <f>IF(F4129="Re-assigned",0,IF(H4129="Closed",0,IF(H4129="Service Restored",0,IF(H4129="",0,1))))</f>
        <v/>
      </c>
      <c r="AM4129" s="124">
        <f>IF(AL4129=0,"",IF(AK4129&gt;20.99,"Aged","Non-Aged"))</f>
        <v/>
      </c>
      <c r="AN4129" s="112">
        <f>IF(Q4129&lt;&gt;"",MONTH(Q4129),"")</f>
        <v/>
      </c>
      <c r="AO4129" s="112">
        <f>IFERROR(VALUE(V4129),0)</f>
        <v/>
      </c>
    </row>
    <row customFormat="1" customHeight="1" ht="29.25" r="4130" s="112" spans="1:41">
      <c r="A4130" s="127" t="n"/>
      <c r="B4130" s="113" t="n"/>
      <c r="C4130" s="127" t="n"/>
      <c r="D4130" s="127" t="n"/>
      <c r="E4130" s="114">
        <f>IF(F4130 &lt;&gt; "",VLOOKUP(F4130,CategoryLookup,2,FALSE), "")</f>
        <v/>
      </c>
      <c r="F4130" s="126" t="n"/>
      <c r="G4130" s="127" t="n"/>
      <c r="H4130" s="127" t="n"/>
      <c r="I4130" s="127" t="n"/>
      <c r="J4130" s="127" t="n"/>
      <c r="K4130" s="127" t="n"/>
      <c r="L4130" s="127" t="n"/>
      <c r="M4130" s="127" t="n"/>
      <c r="N4130" s="120" t="n"/>
      <c r="O4130" s="120" t="n"/>
      <c r="P4130" s="120" t="n"/>
      <c r="Q4130" s="120" t="n"/>
      <c r="R4130" s="121" t="n"/>
      <c r="S4130" s="121" t="n"/>
      <c r="T4130" s="121" t="n"/>
      <c r="U4130" s="121" t="n"/>
      <c r="V4130" s="117">
        <f>IF(P4130="NA","NA",IF(P4130&lt;&gt;"",TEXT(P4130-N4130,"[h].mm"),""))</f>
        <v/>
      </c>
      <c r="W4130" s="118">
        <f>IF(AND(R4130="",S4130=""),"",R4130+S4130)</f>
        <v/>
      </c>
      <c r="X4130" s="116">
        <f>IF(O4130&lt;&gt;"",DATE(YEAR(O4130), MONTH(O4130), DAY(O4130)),"")</f>
        <v/>
      </c>
      <c r="Y4130" s="122" t="n"/>
      <c r="Z4130" s="123" t="n"/>
      <c r="AA4130" s="117">
        <f>IF(F4130="Re-assigned","NA",IF(W4130="","",IF(W4130&gt;=VLOOKUP(D4130,SLAMatrix,3,FALSE),"Yes",IF(W4130&lt;VLOOKUP(D4130,SLAMatrix,2,FALSE),"No","Internal"))))</f>
        <v/>
      </c>
      <c r="AB4130" s="123" t="n"/>
      <c r="AC4130" s="123" t="n"/>
      <c r="AD4130" s="119" t="n"/>
      <c r="AE4130" s="125" t="n"/>
      <c r="AF4130" s="124">
        <f>MONTH(O4130)</f>
        <v/>
      </c>
      <c r="AG4130" s="124">
        <f>VLOOKUP(IFERROR(MID(AE4130,1,(FIND(",",AE4130,1)-1)),AE4130),Facility_Region_Mapping,2,FALSE)</f>
        <v/>
      </c>
      <c r="AH4130" s="124" t="n"/>
      <c r="AI4130" s="124">
        <f>IF(C4130&lt;&gt;"",IF(M4130="ESM User",getInterfaceName($C4130),"NA"),"")</f>
        <v/>
      </c>
      <c r="AJ4130" s="116">
        <f>IF(Q4130&lt;&gt;"",DATE(YEAR(Q4130), MONTH(Q4130), DAY(Q4130)),"")</f>
        <v/>
      </c>
      <c r="AK4130" s="130">
        <f>IF(Q4130&lt;&gt;0,Q4130-N4130,TODAY()-N4130)</f>
        <v/>
      </c>
      <c r="AL4130" s="112">
        <f>IF(F4130="Re-assigned",0,IF(H4130="Closed",0,IF(H4130="Service Restored",0,IF(H4130="",0,1))))</f>
        <v/>
      </c>
      <c r="AM4130" s="124">
        <f>IF(AL4130=0,"",IF(AK4130&gt;20.99,"Aged","Non-Aged"))</f>
        <v/>
      </c>
      <c r="AN4130" s="112">
        <f>IF(Q4130&lt;&gt;"",MONTH(Q4130),"")</f>
        <v/>
      </c>
      <c r="AO4130" s="112">
        <f>IFERROR(VALUE(V4130),0)</f>
        <v/>
      </c>
    </row>
    <row customFormat="1" customHeight="1" ht="29.25" r="4131" s="112" spans="1:41">
      <c r="A4131" s="127" t="n"/>
      <c r="B4131" s="113" t="n"/>
      <c r="C4131" s="127" t="n"/>
      <c r="D4131" s="127" t="n"/>
      <c r="E4131" s="114">
        <f>IF(F4131 &lt;&gt; "",VLOOKUP(F4131,CategoryLookup,2,FALSE), "")</f>
        <v/>
      </c>
      <c r="F4131" s="126" t="n"/>
      <c r="G4131" s="127" t="n"/>
      <c r="H4131" s="127" t="n"/>
      <c r="I4131" s="127" t="n"/>
      <c r="J4131" s="127" t="n"/>
      <c r="K4131" s="127" t="n"/>
      <c r="L4131" s="127" t="n"/>
      <c r="M4131" s="127" t="n"/>
      <c r="N4131" s="120" t="n"/>
      <c r="O4131" s="120" t="n"/>
      <c r="P4131" s="120" t="n"/>
      <c r="Q4131" s="120" t="n"/>
      <c r="R4131" s="121" t="n"/>
      <c r="S4131" s="121" t="n"/>
      <c r="T4131" s="121" t="n"/>
      <c r="U4131" s="121" t="n"/>
      <c r="V4131" s="117">
        <f>IF(P4131="NA","NA",IF(P4131&lt;&gt;"",TEXT(P4131-N4131,"[h].mm"),""))</f>
        <v/>
      </c>
      <c r="W4131" s="118">
        <f>IF(AND(R4131="",S4131=""),"",R4131+S4131)</f>
        <v/>
      </c>
      <c r="X4131" s="116">
        <f>IF(O4131&lt;&gt;"",DATE(YEAR(O4131), MONTH(O4131), DAY(O4131)),"")</f>
        <v/>
      </c>
      <c r="Y4131" s="122" t="n"/>
      <c r="Z4131" s="123" t="n"/>
      <c r="AA4131" s="117">
        <f>IF(F4131="Re-assigned","NA",IF(W4131="","",IF(W4131&gt;=VLOOKUP(D4131,SLAMatrix,3,FALSE),"Yes",IF(W4131&lt;VLOOKUP(D4131,SLAMatrix,2,FALSE),"No","Internal"))))</f>
        <v/>
      </c>
      <c r="AB4131" s="123" t="n"/>
      <c r="AC4131" s="123" t="n"/>
      <c r="AD4131" s="119" t="n"/>
      <c r="AE4131" s="125" t="n"/>
      <c r="AF4131" s="124">
        <f>MONTH(O4131)</f>
        <v/>
      </c>
      <c r="AG4131" s="124">
        <f>VLOOKUP(IFERROR(MID(AE4131,1,(FIND(",",AE4131,1)-1)),AE4131),Facility_Region_Mapping,2,FALSE)</f>
        <v/>
      </c>
      <c r="AH4131" s="124" t="n"/>
      <c r="AI4131" s="124">
        <f>IF(C4131&lt;&gt;"",IF(M4131="ESM User",getInterfaceName($C4131),"NA"),"")</f>
        <v/>
      </c>
      <c r="AJ4131" s="116">
        <f>IF(Q4131&lt;&gt;"",DATE(YEAR(Q4131), MONTH(Q4131), DAY(Q4131)),"")</f>
        <v/>
      </c>
      <c r="AK4131" s="130">
        <f>IF(Q4131&lt;&gt;0,Q4131-N4131,TODAY()-N4131)</f>
        <v/>
      </c>
      <c r="AL4131" s="112">
        <f>IF(F4131="Re-assigned",0,IF(H4131="Closed",0,IF(H4131="Service Restored",0,IF(H4131="",0,1))))</f>
        <v/>
      </c>
      <c r="AM4131" s="124">
        <f>IF(AL4131=0,"",IF(AK4131&gt;20.99,"Aged","Non-Aged"))</f>
        <v/>
      </c>
      <c r="AN4131" s="112">
        <f>IF(Q4131&lt;&gt;"",MONTH(Q4131),"")</f>
        <v/>
      </c>
      <c r="AO4131" s="112">
        <f>IFERROR(VALUE(V4131),0)</f>
        <v/>
      </c>
    </row>
    <row customFormat="1" customHeight="1" ht="29.25" r="4132" s="112" spans="1:41">
      <c r="A4132" s="127" t="n"/>
      <c r="B4132" s="113" t="n"/>
      <c r="C4132" s="127" t="n"/>
      <c r="D4132" s="127" t="n"/>
      <c r="E4132" s="114">
        <f>IF(F4132 &lt;&gt; "",VLOOKUP(F4132,CategoryLookup,2,FALSE), "")</f>
        <v/>
      </c>
      <c r="F4132" s="126" t="n"/>
      <c r="G4132" s="127" t="n"/>
      <c r="H4132" s="127" t="n"/>
      <c r="I4132" s="127" t="n"/>
      <c r="J4132" s="127" t="n"/>
      <c r="K4132" s="127" t="n"/>
      <c r="L4132" s="127" t="n"/>
      <c r="M4132" s="127" t="n"/>
      <c r="N4132" s="120" t="n"/>
      <c r="O4132" s="120" t="n"/>
      <c r="P4132" s="120" t="n"/>
      <c r="Q4132" s="120" t="n"/>
      <c r="R4132" s="121" t="n"/>
      <c r="S4132" s="121" t="n"/>
      <c r="T4132" s="121" t="n"/>
      <c r="U4132" s="121" t="n"/>
      <c r="V4132" s="117">
        <f>IF(P4132="NA","NA",IF(P4132&lt;&gt;"",TEXT(P4132-N4132,"[h].mm"),""))</f>
        <v/>
      </c>
      <c r="W4132" s="118">
        <f>IF(AND(R4132="",S4132=""),"",R4132+S4132)</f>
        <v/>
      </c>
      <c r="X4132" s="116">
        <f>IF(O4132&lt;&gt;"",DATE(YEAR(O4132), MONTH(O4132), DAY(O4132)),"")</f>
        <v/>
      </c>
      <c r="Y4132" s="122" t="n"/>
      <c r="Z4132" s="123" t="n"/>
      <c r="AA4132" s="117">
        <f>IF(F4132="Re-assigned","NA",IF(W4132="","",IF(W4132&gt;=VLOOKUP(D4132,SLAMatrix,3,FALSE),"Yes",IF(W4132&lt;VLOOKUP(D4132,SLAMatrix,2,FALSE),"No","Internal"))))</f>
        <v/>
      </c>
      <c r="AB4132" s="123" t="n"/>
      <c r="AC4132" s="123" t="n"/>
      <c r="AD4132" s="119" t="n"/>
      <c r="AE4132" s="125" t="n"/>
      <c r="AF4132" s="124">
        <f>MONTH(O4132)</f>
        <v/>
      </c>
      <c r="AG4132" s="124">
        <f>VLOOKUP(IFERROR(MID(AE4132,1,(FIND(",",AE4132,1)-1)),AE4132),Facility_Region_Mapping,2,FALSE)</f>
        <v/>
      </c>
      <c r="AH4132" s="124" t="n"/>
      <c r="AI4132" s="124">
        <f>IF(C4132&lt;&gt;"",IF(M4132="ESM User",getInterfaceName($C4132),"NA"),"")</f>
        <v/>
      </c>
      <c r="AJ4132" s="116">
        <f>IF(Q4132&lt;&gt;"",DATE(YEAR(Q4132), MONTH(Q4132), DAY(Q4132)),"")</f>
        <v/>
      </c>
      <c r="AK4132" s="130">
        <f>IF(Q4132&lt;&gt;0,Q4132-N4132,TODAY()-N4132)</f>
        <v/>
      </c>
      <c r="AL4132" s="112">
        <f>IF(F4132="Re-assigned",0,IF(H4132="Closed",0,IF(H4132="Service Restored",0,IF(H4132="",0,1))))</f>
        <v/>
      </c>
      <c r="AM4132" s="124">
        <f>IF(AL4132=0,"",IF(AK4132&gt;20.99,"Aged","Non-Aged"))</f>
        <v/>
      </c>
      <c r="AN4132" s="112">
        <f>IF(Q4132&lt;&gt;"",MONTH(Q4132),"")</f>
        <v/>
      </c>
      <c r="AO4132" s="112">
        <f>IFERROR(VALUE(V4132),0)</f>
        <v/>
      </c>
    </row>
    <row customFormat="1" customHeight="1" ht="29.25" r="4133" s="112" spans="1:41">
      <c r="A4133" s="127" t="n"/>
      <c r="B4133" s="113" t="n"/>
      <c r="C4133" s="127" t="n"/>
      <c r="D4133" s="127" t="n"/>
      <c r="E4133" s="114">
        <f>IF(F4133 &lt;&gt; "",VLOOKUP(F4133,CategoryLookup,2,FALSE), "")</f>
        <v/>
      </c>
      <c r="F4133" s="126" t="n"/>
      <c r="G4133" s="127" t="n"/>
      <c r="H4133" s="127" t="n"/>
      <c r="I4133" s="127" t="n"/>
      <c r="J4133" s="127" t="n"/>
      <c r="K4133" s="127" t="n"/>
      <c r="L4133" s="127" t="n"/>
      <c r="M4133" s="127" t="n"/>
      <c r="N4133" s="120" t="n"/>
      <c r="O4133" s="120" t="n"/>
      <c r="P4133" s="120" t="n"/>
      <c r="Q4133" s="120" t="n"/>
      <c r="R4133" s="121" t="n"/>
      <c r="S4133" s="121" t="n"/>
      <c r="T4133" s="121" t="n"/>
      <c r="U4133" s="121" t="n"/>
      <c r="V4133" s="117">
        <f>IF(P4133="NA","NA",IF(P4133&lt;&gt;"",TEXT(P4133-N4133,"[h].mm"),""))</f>
        <v/>
      </c>
      <c r="W4133" s="118">
        <f>IF(AND(R4133="",S4133=""),"",R4133+S4133)</f>
        <v/>
      </c>
      <c r="X4133" s="116">
        <f>IF(O4133&lt;&gt;"",DATE(YEAR(O4133), MONTH(O4133), DAY(O4133)),"")</f>
        <v/>
      </c>
      <c r="Y4133" s="122" t="n"/>
      <c r="Z4133" s="123" t="n"/>
      <c r="AA4133" s="117">
        <f>IF(F4133="Re-assigned","NA",IF(W4133="","",IF(W4133&gt;=VLOOKUP(D4133,SLAMatrix,3,FALSE),"Yes",IF(W4133&lt;VLOOKUP(D4133,SLAMatrix,2,FALSE),"No","Internal"))))</f>
        <v/>
      </c>
      <c r="AB4133" s="123" t="n"/>
      <c r="AC4133" s="123" t="n"/>
      <c r="AD4133" s="119" t="n"/>
      <c r="AE4133" s="125" t="n"/>
      <c r="AF4133" s="124">
        <f>MONTH(O4133)</f>
        <v/>
      </c>
      <c r="AG4133" s="124">
        <f>VLOOKUP(IFERROR(MID(AE4133,1,(FIND(",",AE4133,1)-1)),AE4133),Facility_Region_Mapping,2,FALSE)</f>
        <v/>
      </c>
      <c r="AH4133" s="124" t="n"/>
      <c r="AI4133" s="124">
        <f>IF(C4133&lt;&gt;"",IF(M4133="ESM User",getInterfaceName($C4133),"NA"),"")</f>
        <v/>
      </c>
      <c r="AJ4133" s="116">
        <f>IF(Q4133&lt;&gt;"",DATE(YEAR(Q4133), MONTH(Q4133), DAY(Q4133)),"")</f>
        <v/>
      </c>
      <c r="AK4133" s="130">
        <f>IF(Q4133&lt;&gt;0,Q4133-N4133,TODAY()-N4133)</f>
        <v/>
      </c>
      <c r="AL4133" s="112">
        <f>IF(F4133="Re-assigned",0,IF(H4133="Closed",0,IF(H4133="Service Restored",0,IF(H4133="",0,1))))</f>
        <v/>
      </c>
      <c r="AM4133" s="124">
        <f>IF(AL4133=0,"",IF(AK4133&gt;20.99,"Aged","Non-Aged"))</f>
        <v/>
      </c>
      <c r="AN4133" s="112">
        <f>IF(Q4133&lt;&gt;"",MONTH(Q4133),"")</f>
        <v/>
      </c>
      <c r="AO4133" s="112">
        <f>IFERROR(VALUE(V4133),0)</f>
        <v/>
      </c>
    </row>
    <row customFormat="1" customHeight="1" ht="29.25" r="4134" s="112" spans="1:41">
      <c r="A4134" s="127" t="n"/>
      <c r="B4134" s="113" t="n"/>
      <c r="C4134" s="127" t="n"/>
      <c r="D4134" s="127" t="n"/>
      <c r="E4134" s="114">
        <f>IF(F4134 &lt;&gt; "",VLOOKUP(F4134,CategoryLookup,2,FALSE), "")</f>
        <v/>
      </c>
      <c r="F4134" s="126" t="n"/>
      <c r="G4134" s="127" t="n"/>
      <c r="H4134" s="127" t="n"/>
      <c r="I4134" s="127" t="n"/>
      <c r="J4134" s="127" t="n"/>
      <c r="K4134" s="127" t="n"/>
      <c r="L4134" s="127" t="n"/>
      <c r="M4134" s="127" t="n"/>
      <c r="N4134" s="120" t="n"/>
      <c r="O4134" s="120" t="n"/>
      <c r="P4134" s="120" t="n"/>
      <c r="Q4134" s="120" t="n"/>
      <c r="R4134" s="121" t="n"/>
      <c r="S4134" s="121" t="n"/>
      <c r="T4134" s="121" t="n"/>
      <c r="U4134" s="121" t="n"/>
      <c r="V4134" s="117">
        <f>IF(P4134="NA","NA",IF(P4134&lt;&gt;"",TEXT(P4134-N4134,"[h].mm"),""))</f>
        <v/>
      </c>
      <c r="W4134" s="118">
        <f>IF(AND(R4134="",S4134=""),"",R4134+S4134)</f>
        <v/>
      </c>
      <c r="X4134" s="116">
        <f>IF(O4134&lt;&gt;"",DATE(YEAR(O4134), MONTH(O4134), DAY(O4134)),"")</f>
        <v/>
      </c>
      <c r="Y4134" s="122" t="n"/>
      <c r="Z4134" s="123" t="n"/>
      <c r="AA4134" s="117">
        <f>IF(F4134="Re-assigned","NA",IF(W4134="","",IF(W4134&gt;=VLOOKUP(D4134,SLAMatrix,3,FALSE),"Yes",IF(W4134&lt;VLOOKUP(D4134,SLAMatrix,2,FALSE),"No","Internal"))))</f>
        <v/>
      </c>
      <c r="AB4134" s="123" t="n"/>
      <c r="AC4134" s="123" t="n"/>
      <c r="AD4134" s="119" t="n"/>
      <c r="AE4134" s="125" t="n"/>
      <c r="AF4134" s="124">
        <f>MONTH(O4134)</f>
        <v/>
      </c>
      <c r="AG4134" s="124">
        <f>VLOOKUP(IFERROR(MID(AE4134,1,(FIND(",",AE4134,1)-1)),AE4134),Facility_Region_Mapping,2,FALSE)</f>
        <v/>
      </c>
      <c r="AH4134" s="124" t="n"/>
      <c r="AI4134" s="124">
        <f>IF(C4134&lt;&gt;"",IF(M4134="ESM User",getInterfaceName($C4134),"NA"),"")</f>
        <v/>
      </c>
      <c r="AJ4134" s="116">
        <f>IF(Q4134&lt;&gt;"",DATE(YEAR(Q4134), MONTH(Q4134), DAY(Q4134)),"")</f>
        <v/>
      </c>
      <c r="AK4134" s="130">
        <f>IF(Q4134&lt;&gt;0,Q4134-N4134,TODAY()-N4134)</f>
        <v/>
      </c>
      <c r="AL4134" s="112">
        <f>IF(F4134="Re-assigned",0,IF(H4134="Closed",0,IF(H4134="Service Restored",0,IF(H4134="",0,1))))</f>
        <v/>
      </c>
      <c r="AM4134" s="124">
        <f>IF(AL4134=0,"",IF(AK4134&gt;20.99,"Aged","Non-Aged"))</f>
        <v/>
      </c>
      <c r="AN4134" s="112">
        <f>IF(Q4134&lt;&gt;"",MONTH(Q4134),"")</f>
        <v/>
      </c>
      <c r="AO4134" s="112">
        <f>IFERROR(VALUE(V4134),0)</f>
        <v/>
      </c>
    </row>
    <row customFormat="1" customHeight="1" ht="29.25" r="4135" s="112" spans="1:41">
      <c r="A4135" s="127" t="n"/>
      <c r="B4135" s="113" t="n"/>
      <c r="C4135" s="127" t="n"/>
      <c r="D4135" s="127" t="n"/>
      <c r="E4135" s="114">
        <f>IF(F4135 &lt;&gt; "",VLOOKUP(F4135,CategoryLookup,2,FALSE), "")</f>
        <v/>
      </c>
      <c r="F4135" s="126" t="n"/>
      <c r="G4135" s="127" t="n"/>
      <c r="H4135" s="127" t="n"/>
      <c r="I4135" s="127" t="n"/>
      <c r="J4135" s="127" t="n"/>
      <c r="K4135" s="127" t="n"/>
      <c r="L4135" s="127" t="n"/>
      <c r="M4135" s="127" t="n"/>
      <c r="N4135" s="120" t="n"/>
      <c r="O4135" s="120" t="n"/>
      <c r="P4135" s="120" t="n"/>
      <c r="Q4135" s="120" t="n"/>
      <c r="R4135" s="121" t="n"/>
      <c r="S4135" s="121" t="n"/>
      <c r="T4135" s="121" t="n"/>
      <c r="U4135" s="121" t="n"/>
      <c r="V4135" s="117">
        <f>IF(P4135="NA","NA",IF(P4135&lt;&gt;"",TEXT(P4135-N4135,"[h].mm"),""))</f>
        <v/>
      </c>
      <c r="W4135" s="118">
        <f>IF(AND(R4135="",S4135=""),"",R4135+S4135)</f>
        <v/>
      </c>
      <c r="X4135" s="116">
        <f>IF(O4135&lt;&gt;"",DATE(YEAR(O4135), MONTH(O4135), DAY(O4135)),"")</f>
        <v/>
      </c>
      <c r="Y4135" s="122" t="n"/>
      <c r="Z4135" s="123" t="n"/>
      <c r="AA4135" s="117">
        <f>IF(F4135="Re-assigned","NA",IF(W4135="","",IF(W4135&gt;=VLOOKUP(D4135,SLAMatrix,3,FALSE),"Yes",IF(W4135&lt;VLOOKUP(D4135,SLAMatrix,2,FALSE),"No","Internal"))))</f>
        <v/>
      </c>
      <c r="AB4135" s="123" t="n"/>
      <c r="AC4135" s="123" t="n"/>
      <c r="AD4135" s="119" t="n"/>
      <c r="AE4135" s="125" t="n"/>
      <c r="AF4135" s="124">
        <f>MONTH(O4135)</f>
        <v/>
      </c>
      <c r="AG4135" s="124">
        <f>VLOOKUP(IFERROR(MID(AE4135,1,(FIND(",",AE4135,1)-1)),AE4135),Facility_Region_Mapping,2,FALSE)</f>
        <v/>
      </c>
      <c r="AH4135" s="124" t="n"/>
      <c r="AI4135" s="124">
        <f>IF(C4135&lt;&gt;"",IF(M4135="ESM User",getInterfaceName($C4135),"NA"),"")</f>
        <v/>
      </c>
      <c r="AJ4135" s="116">
        <f>IF(Q4135&lt;&gt;"",DATE(YEAR(Q4135), MONTH(Q4135), DAY(Q4135)),"")</f>
        <v/>
      </c>
      <c r="AK4135" s="130">
        <f>IF(Q4135&lt;&gt;0,Q4135-N4135,TODAY()-N4135)</f>
        <v/>
      </c>
      <c r="AL4135" s="112">
        <f>IF(F4135="Re-assigned",0,IF(H4135="Closed",0,IF(H4135="Service Restored",0,IF(H4135="",0,1))))</f>
        <v/>
      </c>
      <c r="AM4135" s="124">
        <f>IF(AL4135=0,"",IF(AK4135&gt;20.99,"Aged","Non-Aged"))</f>
        <v/>
      </c>
      <c r="AN4135" s="112">
        <f>IF(Q4135&lt;&gt;"",MONTH(Q4135),"")</f>
        <v/>
      </c>
      <c r="AO4135" s="112">
        <f>IFERROR(VALUE(V4135),0)</f>
        <v/>
      </c>
    </row>
    <row customFormat="1" customHeight="1" ht="29.25" r="4136" s="112" spans="1:41">
      <c r="A4136" s="127" t="n"/>
      <c r="B4136" s="113" t="n"/>
      <c r="C4136" s="127" t="n"/>
      <c r="D4136" s="127" t="n"/>
      <c r="E4136" s="114">
        <f>IF(F4136 &lt;&gt; "",VLOOKUP(F4136,CategoryLookup,2,FALSE), "")</f>
        <v/>
      </c>
      <c r="F4136" s="126" t="n"/>
      <c r="G4136" s="127" t="n"/>
      <c r="H4136" s="127" t="n"/>
      <c r="I4136" s="127" t="n"/>
      <c r="J4136" s="127" t="n"/>
      <c r="K4136" s="127" t="n"/>
      <c r="L4136" s="127" t="n"/>
      <c r="M4136" s="127" t="n"/>
      <c r="N4136" s="120" t="n"/>
      <c r="O4136" s="120" t="n"/>
      <c r="P4136" s="120" t="n"/>
      <c r="Q4136" s="120" t="n"/>
      <c r="R4136" s="121" t="n"/>
      <c r="S4136" s="121" t="n"/>
      <c r="T4136" s="121" t="n"/>
      <c r="U4136" s="121" t="n"/>
      <c r="V4136" s="117">
        <f>IF(P4136="NA","NA",IF(P4136&lt;&gt;"",TEXT(P4136-N4136,"[h].mm"),""))</f>
        <v/>
      </c>
      <c r="W4136" s="118">
        <f>IF(AND(R4136="",S4136=""),"",R4136+S4136)</f>
        <v/>
      </c>
      <c r="X4136" s="116">
        <f>IF(O4136&lt;&gt;"",DATE(YEAR(O4136), MONTH(O4136), DAY(O4136)),"")</f>
        <v/>
      </c>
      <c r="Y4136" s="122" t="n"/>
      <c r="Z4136" s="123" t="n"/>
      <c r="AA4136" s="117">
        <f>IF(F4136="Re-assigned","NA",IF(W4136="","",IF(W4136&gt;=VLOOKUP(D4136,SLAMatrix,3,FALSE),"Yes",IF(W4136&lt;VLOOKUP(D4136,SLAMatrix,2,FALSE),"No","Internal"))))</f>
        <v/>
      </c>
      <c r="AB4136" s="123" t="n"/>
      <c r="AC4136" s="123" t="n"/>
      <c r="AD4136" s="119" t="n"/>
      <c r="AE4136" s="125" t="n"/>
      <c r="AF4136" s="124">
        <f>MONTH(O4136)</f>
        <v/>
      </c>
      <c r="AG4136" s="124">
        <f>VLOOKUP(IFERROR(MID(AE4136,1,(FIND(",",AE4136,1)-1)),AE4136),Facility_Region_Mapping,2,FALSE)</f>
        <v/>
      </c>
      <c r="AH4136" s="124" t="n"/>
      <c r="AI4136" s="124">
        <f>IF(C4136&lt;&gt;"",IF(M4136="ESM User",getInterfaceName($C4136),"NA"),"")</f>
        <v/>
      </c>
      <c r="AJ4136" s="116">
        <f>IF(Q4136&lt;&gt;"",DATE(YEAR(Q4136), MONTH(Q4136), DAY(Q4136)),"")</f>
        <v/>
      </c>
      <c r="AK4136" s="130">
        <f>IF(Q4136&lt;&gt;0,Q4136-N4136,TODAY()-N4136)</f>
        <v/>
      </c>
      <c r="AL4136" s="112">
        <f>IF(F4136="Re-assigned",0,IF(H4136="Closed",0,IF(H4136="Service Restored",0,IF(H4136="",0,1))))</f>
        <v/>
      </c>
      <c r="AM4136" s="124">
        <f>IF(AL4136=0,"",IF(AK4136&gt;20.99,"Aged","Non-Aged"))</f>
        <v/>
      </c>
      <c r="AN4136" s="112">
        <f>IF(Q4136&lt;&gt;"",MONTH(Q4136),"")</f>
        <v/>
      </c>
      <c r="AO4136" s="112">
        <f>IFERROR(VALUE(V4136),0)</f>
        <v/>
      </c>
    </row>
    <row customFormat="1" customHeight="1" ht="29.25" r="4137" s="112" spans="1:41">
      <c r="A4137" s="127" t="n"/>
      <c r="B4137" s="113" t="n"/>
      <c r="C4137" s="127" t="n"/>
      <c r="D4137" s="127" t="n"/>
      <c r="E4137" s="114">
        <f>IF(F4137 &lt;&gt; "",VLOOKUP(F4137,CategoryLookup,2,FALSE), "")</f>
        <v/>
      </c>
      <c r="F4137" s="126" t="n"/>
      <c r="G4137" s="127" t="n"/>
      <c r="H4137" s="127" t="n"/>
      <c r="I4137" s="127" t="n"/>
      <c r="J4137" s="127" t="n"/>
      <c r="K4137" s="127" t="n"/>
      <c r="L4137" s="127" t="n"/>
      <c r="M4137" s="127" t="n"/>
      <c r="N4137" s="120" t="n"/>
      <c r="O4137" s="120" t="n"/>
      <c r="P4137" s="120" t="n"/>
      <c r="Q4137" s="120" t="n"/>
      <c r="R4137" s="121" t="n"/>
      <c r="S4137" s="121" t="n"/>
      <c r="T4137" s="121" t="n"/>
      <c r="U4137" s="121" t="n"/>
      <c r="V4137" s="117">
        <f>IF(P4137="NA","NA",IF(P4137&lt;&gt;"",TEXT(P4137-N4137,"[h].mm"),""))</f>
        <v/>
      </c>
      <c r="W4137" s="118">
        <f>IF(AND(R4137="",S4137=""),"",R4137+S4137)</f>
        <v/>
      </c>
      <c r="X4137" s="116">
        <f>IF(O4137&lt;&gt;"",DATE(YEAR(O4137), MONTH(O4137), DAY(O4137)),"")</f>
        <v/>
      </c>
      <c r="Y4137" s="122" t="n"/>
      <c r="Z4137" s="123" t="n"/>
      <c r="AA4137" s="117">
        <f>IF(F4137="Re-assigned","NA",IF(W4137="","",IF(W4137&gt;=VLOOKUP(D4137,SLAMatrix,3,FALSE),"Yes",IF(W4137&lt;VLOOKUP(D4137,SLAMatrix,2,FALSE),"No","Internal"))))</f>
        <v/>
      </c>
      <c r="AB4137" s="123" t="n"/>
      <c r="AC4137" s="123" t="n"/>
      <c r="AD4137" s="119" t="n"/>
      <c r="AE4137" s="125" t="n"/>
      <c r="AF4137" s="124">
        <f>MONTH(O4137)</f>
        <v/>
      </c>
      <c r="AG4137" s="124">
        <f>VLOOKUP(IFERROR(MID(AE4137,1,(FIND(",",AE4137,1)-1)),AE4137),Facility_Region_Mapping,2,FALSE)</f>
        <v/>
      </c>
      <c r="AH4137" s="124" t="n"/>
      <c r="AI4137" s="124">
        <f>IF(C4137&lt;&gt;"",IF(M4137="ESM User",getInterfaceName($C4137),"NA"),"")</f>
        <v/>
      </c>
      <c r="AJ4137" s="116">
        <f>IF(Q4137&lt;&gt;"",DATE(YEAR(Q4137), MONTH(Q4137), DAY(Q4137)),"")</f>
        <v/>
      </c>
      <c r="AK4137" s="130">
        <f>IF(Q4137&lt;&gt;0,Q4137-N4137,TODAY()-N4137)</f>
        <v/>
      </c>
      <c r="AL4137" s="112">
        <f>IF(F4137="Re-assigned",0,IF(H4137="Closed",0,IF(H4137="Service Restored",0,IF(H4137="",0,1))))</f>
        <v/>
      </c>
      <c r="AM4137" s="124">
        <f>IF(AL4137=0,"",IF(AK4137&gt;20.99,"Aged","Non-Aged"))</f>
        <v/>
      </c>
      <c r="AN4137" s="112">
        <f>IF(Q4137&lt;&gt;"",MONTH(Q4137),"")</f>
        <v/>
      </c>
      <c r="AO4137" s="112">
        <f>IFERROR(VALUE(V4137),0)</f>
        <v/>
      </c>
    </row>
    <row customFormat="1" customHeight="1" ht="29.25" r="4138" s="112" spans="1:41">
      <c r="A4138" s="127" t="n"/>
      <c r="B4138" s="113" t="n"/>
      <c r="C4138" s="127" t="n"/>
      <c r="D4138" s="127" t="n"/>
      <c r="E4138" s="114">
        <f>IF(F4138 &lt;&gt; "",VLOOKUP(F4138,CategoryLookup,2,FALSE), "")</f>
        <v/>
      </c>
      <c r="F4138" s="126" t="n"/>
      <c r="G4138" s="127" t="n"/>
      <c r="H4138" s="127" t="n"/>
      <c r="I4138" s="127" t="n"/>
      <c r="J4138" s="127" t="n"/>
      <c r="K4138" s="127" t="n"/>
      <c r="L4138" s="127" t="n"/>
      <c r="M4138" s="127" t="n"/>
      <c r="N4138" s="120" t="n"/>
      <c r="O4138" s="120" t="n"/>
      <c r="P4138" s="120" t="n"/>
      <c r="Q4138" s="120" t="n"/>
      <c r="R4138" s="121" t="n"/>
      <c r="S4138" s="121" t="n"/>
      <c r="T4138" s="121" t="n"/>
      <c r="U4138" s="121" t="n"/>
      <c r="V4138" s="117">
        <f>IF(P4138="NA","NA",IF(P4138&lt;&gt;"",TEXT(P4138-N4138,"[h].mm"),""))</f>
        <v/>
      </c>
      <c r="W4138" s="118">
        <f>IF(AND(R4138="",S4138=""),"",R4138+S4138)</f>
        <v/>
      </c>
      <c r="X4138" s="116">
        <f>IF(O4138&lt;&gt;"",DATE(YEAR(O4138), MONTH(O4138), DAY(O4138)),"")</f>
        <v/>
      </c>
      <c r="Y4138" s="122" t="n"/>
      <c r="Z4138" s="123" t="n"/>
      <c r="AA4138" s="117">
        <f>IF(F4138="Re-assigned","NA",IF(W4138="","",IF(W4138&gt;=VLOOKUP(D4138,SLAMatrix,3,FALSE),"Yes",IF(W4138&lt;VLOOKUP(D4138,SLAMatrix,2,FALSE),"No","Internal"))))</f>
        <v/>
      </c>
      <c r="AB4138" s="123" t="n"/>
      <c r="AC4138" s="123" t="n"/>
      <c r="AD4138" s="119" t="n"/>
      <c r="AE4138" s="125" t="n"/>
      <c r="AF4138" s="124">
        <f>MONTH(O4138)</f>
        <v/>
      </c>
      <c r="AG4138" s="124">
        <f>VLOOKUP(IFERROR(MID(AE4138,1,(FIND(",",AE4138,1)-1)),AE4138),Facility_Region_Mapping,2,FALSE)</f>
        <v/>
      </c>
      <c r="AH4138" s="124" t="n"/>
      <c r="AI4138" s="124">
        <f>IF(C4138&lt;&gt;"",IF(M4138="ESM User",getInterfaceName($C4138),"NA"),"")</f>
        <v/>
      </c>
      <c r="AJ4138" s="116">
        <f>IF(Q4138&lt;&gt;"",DATE(YEAR(Q4138), MONTH(Q4138), DAY(Q4138)),"")</f>
        <v/>
      </c>
      <c r="AK4138" s="130">
        <f>IF(Q4138&lt;&gt;0,Q4138-N4138,TODAY()-N4138)</f>
        <v/>
      </c>
      <c r="AL4138" s="112">
        <f>IF(F4138="Re-assigned",0,IF(H4138="Closed",0,IF(H4138="Service Restored",0,IF(H4138="",0,1))))</f>
        <v/>
      </c>
      <c r="AM4138" s="124">
        <f>IF(AL4138=0,"",IF(AK4138&gt;20.99,"Aged","Non-Aged"))</f>
        <v/>
      </c>
      <c r="AN4138" s="112">
        <f>IF(Q4138&lt;&gt;"",MONTH(Q4138),"")</f>
        <v/>
      </c>
      <c r="AO4138" s="112">
        <f>IFERROR(VALUE(V4138),0)</f>
        <v/>
      </c>
    </row>
    <row customFormat="1" customHeight="1" ht="29.25" r="4139" s="112" spans="1:41">
      <c r="A4139" s="127" t="n"/>
      <c r="B4139" s="113" t="n"/>
      <c r="C4139" s="127" t="n"/>
      <c r="D4139" s="127" t="n"/>
      <c r="E4139" s="114">
        <f>IF(F4139 &lt;&gt; "",VLOOKUP(F4139,CategoryLookup,2,FALSE), "")</f>
        <v/>
      </c>
      <c r="F4139" s="126" t="n"/>
      <c r="G4139" s="127" t="n"/>
      <c r="H4139" s="127" t="n"/>
      <c r="I4139" s="127" t="n"/>
      <c r="J4139" s="127" t="n"/>
      <c r="K4139" s="127" t="n"/>
      <c r="L4139" s="127" t="n"/>
      <c r="M4139" s="127" t="n"/>
      <c r="N4139" s="120" t="n"/>
      <c r="O4139" s="120" t="n"/>
      <c r="P4139" s="120" t="n"/>
      <c r="Q4139" s="120" t="n"/>
      <c r="R4139" s="121" t="n"/>
      <c r="S4139" s="121" t="n"/>
      <c r="T4139" s="121" t="n"/>
      <c r="U4139" s="121" t="n"/>
      <c r="V4139" s="117">
        <f>IF(P4139="NA","NA",IF(P4139&lt;&gt;"",TEXT(P4139-N4139,"[h].mm"),""))</f>
        <v/>
      </c>
      <c r="W4139" s="118">
        <f>IF(AND(R4139="",S4139=""),"",R4139+S4139)</f>
        <v/>
      </c>
      <c r="X4139" s="116">
        <f>IF(O4139&lt;&gt;"",DATE(YEAR(O4139), MONTH(O4139), DAY(O4139)),"")</f>
        <v/>
      </c>
      <c r="Y4139" s="122" t="n"/>
      <c r="Z4139" s="123" t="n"/>
      <c r="AA4139" s="117">
        <f>IF(F4139="Re-assigned","NA",IF(W4139="","",IF(W4139&gt;=VLOOKUP(D4139,SLAMatrix,3,FALSE),"Yes",IF(W4139&lt;VLOOKUP(D4139,SLAMatrix,2,FALSE),"No","Internal"))))</f>
        <v/>
      </c>
      <c r="AB4139" s="123" t="n"/>
      <c r="AC4139" s="123" t="n"/>
      <c r="AD4139" s="119" t="n"/>
      <c r="AE4139" s="125" t="n"/>
      <c r="AF4139" s="124">
        <f>MONTH(O4139)</f>
        <v/>
      </c>
      <c r="AG4139" s="124">
        <f>VLOOKUP(IFERROR(MID(AE4139,1,(FIND(",",AE4139,1)-1)),AE4139),Facility_Region_Mapping,2,FALSE)</f>
        <v/>
      </c>
      <c r="AH4139" s="124" t="n"/>
      <c r="AI4139" s="124">
        <f>IF(C4139&lt;&gt;"",IF(M4139="ESM User",getInterfaceName($C4139),"NA"),"")</f>
        <v/>
      </c>
      <c r="AJ4139" s="116">
        <f>IF(Q4139&lt;&gt;"",DATE(YEAR(Q4139), MONTH(Q4139), DAY(Q4139)),"")</f>
        <v/>
      </c>
      <c r="AK4139" s="130">
        <f>IF(Q4139&lt;&gt;0,Q4139-N4139,TODAY()-N4139)</f>
        <v/>
      </c>
      <c r="AL4139" s="112">
        <f>IF(F4139="Re-assigned",0,IF(H4139="Closed",0,IF(H4139="Service Restored",0,IF(H4139="",0,1))))</f>
        <v/>
      </c>
      <c r="AM4139" s="124">
        <f>IF(AL4139=0,"",IF(AK4139&gt;20.99,"Aged","Non-Aged"))</f>
        <v/>
      </c>
      <c r="AN4139" s="112">
        <f>IF(Q4139&lt;&gt;"",MONTH(Q4139),"")</f>
        <v/>
      </c>
      <c r="AO4139" s="112">
        <f>IFERROR(VALUE(V4139),0)</f>
        <v/>
      </c>
    </row>
    <row customFormat="1" customHeight="1" ht="29.25" r="4140" s="112" spans="1:41">
      <c r="A4140" s="127" t="n"/>
      <c r="B4140" s="113" t="n"/>
      <c r="C4140" s="127" t="n"/>
      <c r="D4140" s="127" t="n"/>
      <c r="E4140" s="114">
        <f>IF(F4140 &lt;&gt; "",VLOOKUP(F4140,CategoryLookup,2,FALSE), "")</f>
        <v/>
      </c>
      <c r="F4140" s="126" t="n"/>
      <c r="G4140" s="127" t="n"/>
      <c r="H4140" s="127" t="n"/>
      <c r="I4140" s="127" t="n"/>
      <c r="J4140" s="127" t="n"/>
      <c r="K4140" s="127" t="n"/>
      <c r="L4140" s="127" t="n"/>
      <c r="M4140" s="127" t="n"/>
      <c r="N4140" s="120" t="n"/>
      <c r="O4140" s="120" t="n"/>
      <c r="P4140" s="120" t="n"/>
      <c r="Q4140" s="120" t="n"/>
      <c r="R4140" s="121" t="n"/>
      <c r="S4140" s="121" t="n"/>
      <c r="T4140" s="121" t="n"/>
      <c r="U4140" s="121" t="n"/>
      <c r="V4140" s="117">
        <f>IF(P4140="NA","NA",IF(P4140&lt;&gt;"",TEXT(P4140-N4140,"[h].mm"),""))</f>
        <v/>
      </c>
      <c r="W4140" s="118">
        <f>IF(AND(R4140="",S4140=""),"",R4140+S4140)</f>
        <v/>
      </c>
      <c r="X4140" s="116">
        <f>IF(O4140&lt;&gt;"",DATE(YEAR(O4140), MONTH(O4140), DAY(O4140)),"")</f>
        <v/>
      </c>
      <c r="Y4140" s="122" t="n"/>
      <c r="Z4140" s="123" t="n"/>
      <c r="AA4140" s="117">
        <f>IF(F4140="Re-assigned","NA",IF(W4140="","",IF(W4140&gt;=VLOOKUP(D4140,SLAMatrix,3,FALSE),"Yes",IF(W4140&lt;VLOOKUP(D4140,SLAMatrix,2,FALSE),"No","Internal"))))</f>
        <v/>
      </c>
      <c r="AB4140" s="123" t="n"/>
      <c r="AC4140" s="123" t="n"/>
      <c r="AD4140" s="119" t="n"/>
      <c r="AE4140" s="125" t="n"/>
      <c r="AF4140" s="124">
        <f>MONTH(O4140)</f>
        <v/>
      </c>
      <c r="AG4140" s="124">
        <f>VLOOKUP(IFERROR(MID(AE4140,1,(FIND(",",AE4140,1)-1)),AE4140),Facility_Region_Mapping,2,FALSE)</f>
        <v/>
      </c>
      <c r="AH4140" s="124" t="n"/>
      <c r="AI4140" s="124">
        <f>IF(C4140&lt;&gt;"",IF(M4140="ESM User",getInterfaceName($C4140),"NA"),"")</f>
        <v/>
      </c>
      <c r="AJ4140" s="116">
        <f>IF(Q4140&lt;&gt;"",DATE(YEAR(Q4140), MONTH(Q4140), DAY(Q4140)),"")</f>
        <v/>
      </c>
      <c r="AK4140" s="130">
        <f>IF(Q4140&lt;&gt;0,Q4140-N4140,TODAY()-N4140)</f>
        <v/>
      </c>
      <c r="AL4140" s="112">
        <f>IF(F4140="Re-assigned",0,IF(H4140="Closed",0,IF(H4140="Service Restored",0,IF(H4140="",0,1))))</f>
        <v/>
      </c>
      <c r="AM4140" s="124">
        <f>IF(AL4140=0,"",IF(AK4140&gt;20.99,"Aged","Non-Aged"))</f>
        <v/>
      </c>
      <c r="AN4140" s="112">
        <f>IF(Q4140&lt;&gt;"",MONTH(Q4140),"")</f>
        <v/>
      </c>
      <c r="AO4140" s="112">
        <f>IFERROR(VALUE(V4140),0)</f>
        <v/>
      </c>
    </row>
    <row customFormat="1" customHeight="1" ht="29.25" r="4141" s="112" spans="1:41">
      <c r="A4141" s="127" t="n"/>
      <c r="B4141" s="113" t="n"/>
      <c r="C4141" s="127" t="n"/>
      <c r="D4141" s="127" t="n"/>
      <c r="E4141" s="114">
        <f>IF(F4141 &lt;&gt; "",VLOOKUP(F4141,CategoryLookup,2,FALSE), "")</f>
        <v/>
      </c>
      <c r="F4141" s="126" t="n"/>
      <c r="G4141" s="127" t="n"/>
      <c r="H4141" s="127" t="n"/>
      <c r="I4141" s="127" t="n"/>
      <c r="J4141" s="127" t="n"/>
      <c r="K4141" s="127" t="n"/>
      <c r="L4141" s="127" t="n"/>
      <c r="M4141" s="127" t="n"/>
      <c r="N4141" s="120" t="n"/>
      <c r="O4141" s="120" t="n"/>
      <c r="P4141" s="120" t="n"/>
      <c r="Q4141" s="120" t="n"/>
      <c r="R4141" s="121" t="n"/>
      <c r="S4141" s="121" t="n"/>
      <c r="T4141" s="121" t="n"/>
      <c r="U4141" s="121" t="n"/>
      <c r="V4141" s="117">
        <f>IF(P4141="NA","NA",IF(P4141&lt;&gt;"",TEXT(P4141-N4141,"[h].mm"),""))</f>
        <v/>
      </c>
      <c r="W4141" s="118">
        <f>IF(AND(R4141="",S4141=""),"",R4141+S4141)</f>
        <v/>
      </c>
      <c r="X4141" s="116">
        <f>IF(O4141&lt;&gt;"",DATE(YEAR(O4141), MONTH(O4141), DAY(O4141)),"")</f>
        <v/>
      </c>
      <c r="Y4141" s="122" t="n"/>
      <c r="Z4141" s="123" t="n"/>
      <c r="AA4141" s="117">
        <f>IF(F4141="Re-assigned","NA",IF(W4141="","",IF(W4141&gt;=VLOOKUP(D4141,SLAMatrix,3,FALSE),"Yes",IF(W4141&lt;VLOOKUP(D4141,SLAMatrix,2,FALSE),"No","Internal"))))</f>
        <v/>
      </c>
      <c r="AB4141" s="123" t="n"/>
      <c r="AC4141" s="123" t="n"/>
      <c r="AD4141" s="119" t="n"/>
      <c r="AE4141" s="125" t="n"/>
      <c r="AF4141" s="124">
        <f>MONTH(O4141)</f>
        <v/>
      </c>
      <c r="AG4141" s="124">
        <f>VLOOKUP(IFERROR(MID(AE4141,1,(FIND(",",AE4141,1)-1)),AE4141),Facility_Region_Mapping,2,FALSE)</f>
        <v/>
      </c>
      <c r="AH4141" s="124" t="n"/>
      <c r="AI4141" s="124">
        <f>IF(C4141&lt;&gt;"",IF(M4141="ESM User",getInterfaceName($C4141),"NA"),"")</f>
        <v/>
      </c>
      <c r="AJ4141" s="116">
        <f>IF(Q4141&lt;&gt;"",DATE(YEAR(Q4141), MONTH(Q4141), DAY(Q4141)),"")</f>
        <v/>
      </c>
      <c r="AK4141" s="130">
        <f>IF(Q4141&lt;&gt;0,Q4141-N4141,TODAY()-N4141)</f>
        <v/>
      </c>
      <c r="AL4141" s="112">
        <f>IF(F4141="Re-assigned",0,IF(H4141="Closed",0,IF(H4141="Service Restored",0,IF(H4141="",0,1))))</f>
        <v/>
      </c>
      <c r="AM4141" s="124">
        <f>IF(AL4141=0,"",IF(AK4141&gt;20.99,"Aged","Non-Aged"))</f>
        <v/>
      </c>
      <c r="AN4141" s="112">
        <f>IF(Q4141&lt;&gt;"",MONTH(Q4141),"")</f>
        <v/>
      </c>
      <c r="AO4141" s="112">
        <f>IFERROR(VALUE(V4141),0)</f>
        <v/>
      </c>
    </row>
    <row customFormat="1" customHeight="1" ht="29.25" r="4142" s="112" spans="1:41">
      <c r="A4142" s="127" t="n"/>
      <c r="B4142" s="113" t="n"/>
      <c r="C4142" s="127" t="n"/>
      <c r="D4142" s="127" t="n"/>
      <c r="E4142" s="114">
        <f>IF(F4142 &lt;&gt; "",VLOOKUP(F4142,CategoryLookup,2,FALSE), "")</f>
        <v/>
      </c>
      <c r="F4142" s="126" t="n"/>
      <c r="G4142" s="127" t="n"/>
      <c r="H4142" s="127" t="n"/>
      <c r="I4142" s="127" t="n"/>
      <c r="J4142" s="127" t="n"/>
      <c r="K4142" s="127" t="n"/>
      <c r="L4142" s="127" t="n"/>
      <c r="M4142" s="127" t="n"/>
      <c r="N4142" s="120" t="n"/>
      <c r="O4142" s="120" t="n"/>
      <c r="P4142" s="120" t="n"/>
      <c r="Q4142" s="120" t="n"/>
      <c r="R4142" s="121" t="n"/>
      <c r="S4142" s="121" t="n"/>
      <c r="T4142" s="121" t="n"/>
      <c r="U4142" s="121" t="n"/>
      <c r="V4142" s="117">
        <f>IF(P4142="NA","NA",IF(P4142&lt;&gt;"",TEXT(P4142-N4142,"[h].mm"),""))</f>
        <v/>
      </c>
      <c r="W4142" s="118">
        <f>IF(AND(R4142="",S4142=""),"",R4142+S4142)</f>
        <v/>
      </c>
      <c r="X4142" s="116">
        <f>IF(O4142&lt;&gt;"",DATE(YEAR(O4142), MONTH(O4142), DAY(O4142)),"")</f>
        <v/>
      </c>
      <c r="Y4142" s="122" t="n"/>
      <c r="Z4142" s="123" t="n"/>
      <c r="AA4142" s="117">
        <f>IF(F4142="Re-assigned","NA",IF(W4142="","",IF(W4142&gt;=VLOOKUP(D4142,SLAMatrix,3,FALSE),"Yes",IF(W4142&lt;VLOOKUP(D4142,SLAMatrix,2,FALSE),"No","Internal"))))</f>
        <v/>
      </c>
      <c r="AB4142" s="123" t="n"/>
      <c r="AC4142" s="123" t="n"/>
      <c r="AD4142" s="119" t="n"/>
      <c r="AE4142" s="125" t="n"/>
      <c r="AF4142" s="124">
        <f>MONTH(O4142)</f>
        <v/>
      </c>
      <c r="AG4142" s="124">
        <f>VLOOKUP(IFERROR(MID(AE4142,1,(FIND(",",AE4142,1)-1)),AE4142),Facility_Region_Mapping,2,FALSE)</f>
        <v/>
      </c>
      <c r="AH4142" s="124" t="n"/>
      <c r="AI4142" s="124">
        <f>IF(C4142&lt;&gt;"",IF(M4142="ESM User",getInterfaceName($C4142),"NA"),"")</f>
        <v/>
      </c>
      <c r="AJ4142" s="116">
        <f>IF(Q4142&lt;&gt;"",DATE(YEAR(Q4142), MONTH(Q4142), DAY(Q4142)),"")</f>
        <v/>
      </c>
      <c r="AK4142" s="130">
        <f>IF(Q4142&lt;&gt;0,Q4142-N4142,TODAY()-N4142)</f>
        <v/>
      </c>
      <c r="AL4142" s="112">
        <f>IF(F4142="Re-assigned",0,IF(H4142="Closed",0,IF(H4142="Service Restored",0,IF(H4142="",0,1))))</f>
        <v/>
      </c>
      <c r="AM4142" s="124">
        <f>IF(AL4142=0,"",IF(AK4142&gt;20.99,"Aged","Non-Aged"))</f>
        <v/>
      </c>
      <c r="AN4142" s="112">
        <f>IF(Q4142&lt;&gt;"",MONTH(Q4142),"")</f>
        <v/>
      </c>
      <c r="AO4142" s="112">
        <f>IFERROR(VALUE(V4142),0)</f>
        <v/>
      </c>
    </row>
    <row customFormat="1" customHeight="1" ht="29.25" r="4143" s="112" spans="1:41">
      <c r="A4143" s="127" t="n"/>
      <c r="B4143" s="113" t="n"/>
      <c r="C4143" s="127" t="n"/>
      <c r="D4143" s="127" t="n"/>
      <c r="E4143" s="114">
        <f>IF(F4143 &lt;&gt; "",VLOOKUP(F4143,CategoryLookup,2,FALSE), "")</f>
        <v/>
      </c>
      <c r="F4143" s="126" t="n"/>
      <c r="G4143" s="127" t="n"/>
      <c r="H4143" s="127" t="n"/>
      <c r="I4143" s="127" t="n"/>
      <c r="J4143" s="127" t="n"/>
      <c r="K4143" s="127" t="n"/>
      <c r="L4143" s="127" t="n"/>
      <c r="M4143" s="127" t="n"/>
      <c r="N4143" s="120" t="n"/>
      <c r="O4143" s="120" t="n"/>
      <c r="P4143" s="120" t="n"/>
      <c r="Q4143" s="120" t="n"/>
      <c r="R4143" s="121" t="n"/>
      <c r="S4143" s="121" t="n"/>
      <c r="T4143" s="121" t="n"/>
      <c r="U4143" s="121" t="n"/>
      <c r="V4143" s="117">
        <f>IF(P4143="NA","NA",IF(P4143&lt;&gt;"",TEXT(P4143-N4143,"[h].mm"),""))</f>
        <v/>
      </c>
      <c r="W4143" s="118">
        <f>IF(AND(R4143="",S4143=""),"",R4143+S4143)</f>
        <v/>
      </c>
      <c r="X4143" s="116">
        <f>IF(O4143&lt;&gt;"",DATE(YEAR(O4143), MONTH(O4143), DAY(O4143)),"")</f>
        <v/>
      </c>
      <c r="Y4143" s="122" t="n"/>
      <c r="Z4143" s="123" t="n"/>
      <c r="AA4143" s="117">
        <f>IF(F4143="Re-assigned","NA",IF(W4143="","",IF(W4143&gt;=VLOOKUP(D4143,SLAMatrix,3,FALSE),"Yes",IF(W4143&lt;VLOOKUP(D4143,SLAMatrix,2,FALSE),"No","Internal"))))</f>
        <v/>
      </c>
      <c r="AB4143" s="123" t="n"/>
      <c r="AC4143" s="123" t="n"/>
      <c r="AD4143" s="119" t="n"/>
      <c r="AE4143" s="125" t="n"/>
      <c r="AF4143" s="124">
        <f>MONTH(O4143)</f>
        <v/>
      </c>
      <c r="AG4143" s="124">
        <f>VLOOKUP(IFERROR(MID(AE4143,1,(FIND(",",AE4143,1)-1)),AE4143),Facility_Region_Mapping,2,FALSE)</f>
        <v/>
      </c>
      <c r="AH4143" s="124" t="n"/>
      <c r="AI4143" s="124">
        <f>IF(C4143&lt;&gt;"",IF(M4143="ESM User",getInterfaceName($C4143),"NA"),"")</f>
        <v/>
      </c>
      <c r="AJ4143" s="116">
        <f>IF(Q4143&lt;&gt;"",DATE(YEAR(Q4143), MONTH(Q4143), DAY(Q4143)),"")</f>
        <v/>
      </c>
      <c r="AK4143" s="130">
        <f>IF(Q4143&lt;&gt;0,Q4143-N4143,TODAY()-N4143)</f>
        <v/>
      </c>
      <c r="AL4143" s="112">
        <f>IF(F4143="Re-assigned",0,IF(H4143="Closed",0,IF(H4143="Service Restored",0,IF(H4143="",0,1))))</f>
        <v/>
      </c>
      <c r="AM4143" s="124">
        <f>IF(AL4143=0,"",IF(AK4143&gt;20.99,"Aged","Non-Aged"))</f>
        <v/>
      </c>
      <c r="AN4143" s="112">
        <f>IF(Q4143&lt;&gt;"",MONTH(Q4143),"")</f>
        <v/>
      </c>
      <c r="AO4143" s="112">
        <f>IFERROR(VALUE(V4143),0)</f>
        <v/>
      </c>
    </row>
    <row customFormat="1" customHeight="1" ht="29.25" r="4144" s="112" spans="1:41">
      <c r="A4144" s="127" t="n"/>
      <c r="B4144" s="113" t="n"/>
      <c r="C4144" s="127" t="n"/>
      <c r="D4144" s="127" t="n"/>
      <c r="E4144" s="114">
        <f>IF(F4144 &lt;&gt; "",VLOOKUP(F4144,CategoryLookup,2,FALSE), "")</f>
        <v/>
      </c>
      <c r="F4144" s="126" t="n"/>
      <c r="G4144" s="127" t="n"/>
      <c r="H4144" s="127" t="n"/>
      <c r="I4144" s="127" t="n"/>
      <c r="J4144" s="127" t="n"/>
      <c r="K4144" s="127" t="n"/>
      <c r="L4144" s="127" t="n"/>
      <c r="M4144" s="127" t="n"/>
      <c r="N4144" s="120" t="n"/>
      <c r="O4144" s="120" t="n"/>
      <c r="P4144" s="120" t="n"/>
      <c r="Q4144" s="120" t="n"/>
      <c r="R4144" s="121" t="n"/>
      <c r="S4144" s="121" t="n"/>
      <c r="T4144" s="121" t="n"/>
      <c r="U4144" s="121" t="n"/>
      <c r="V4144" s="117">
        <f>IF(P4144="NA","NA",IF(P4144&lt;&gt;"",TEXT(P4144-N4144,"[h].mm"),""))</f>
        <v/>
      </c>
      <c r="W4144" s="118">
        <f>IF(AND(R4144="",S4144=""),"",R4144+S4144)</f>
        <v/>
      </c>
      <c r="X4144" s="116">
        <f>IF(O4144&lt;&gt;"",DATE(YEAR(O4144), MONTH(O4144), DAY(O4144)),"")</f>
        <v/>
      </c>
      <c r="Y4144" s="122" t="n"/>
      <c r="Z4144" s="123" t="n"/>
      <c r="AA4144" s="117">
        <f>IF(F4144="Re-assigned","NA",IF(W4144="","",IF(W4144&gt;=VLOOKUP(D4144,SLAMatrix,3,FALSE),"Yes",IF(W4144&lt;VLOOKUP(D4144,SLAMatrix,2,FALSE),"No","Internal"))))</f>
        <v/>
      </c>
      <c r="AB4144" s="123" t="n"/>
      <c r="AC4144" s="123" t="n"/>
      <c r="AD4144" s="119" t="n"/>
      <c r="AE4144" s="125" t="n"/>
      <c r="AF4144" s="124">
        <f>MONTH(O4144)</f>
        <v/>
      </c>
      <c r="AG4144" s="124">
        <f>VLOOKUP(IFERROR(MID(AE4144,1,(FIND(",",AE4144,1)-1)),AE4144),Facility_Region_Mapping,2,FALSE)</f>
        <v/>
      </c>
      <c r="AH4144" s="124" t="n"/>
      <c r="AI4144" s="124">
        <f>IF(C4144&lt;&gt;"",IF(M4144="ESM User",getInterfaceName($C4144),"NA"),"")</f>
        <v/>
      </c>
      <c r="AJ4144" s="116">
        <f>IF(Q4144&lt;&gt;"",DATE(YEAR(Q4144), MONTH(Q4144), DAY(Q4144)),"")</f>
        <v/>
      </c>
      <c r="AK4144" s="130">
        <f>IF(Q4144&lt;&gt;0,Q4144-N4144,TODAY()-N4144)</f>
        <v/>
      </c>
      <c r="AL4144" s="112">
        <f>IF(F4144="Re-assigned",0,IF(H4144="Closed",0,IF(H4144="Service Restored",0,IF(H4144="",0,1))))</f>
        <v/>
      </c>
      <c r="AM4144" s="124">
        <f>IF(AL4144=0,"",IF(AK4144&gt;20.99,"Aged","Non-Aged"))</f>
        <v/>
      </c>
      <c r="AN4144" s="112">
        <f>IF(Q4144&lt;&gt;"",MONTH(Q4144),"")</f>
        <v/>
      </c>
      <c r="AO4144" s="112">
        <f>IFERROR(VALUE(V4144),0)</f>
        <v/>
      </c>
    </row>
    <row customFormat="1" customHeight="1" ht="29.25" r="4145" s="112" spans="1:41">
      <c r="A4145" s="127" t="n"/>
      <c r="B4145" s="113" t="n"/>
      <c r="C4145" s="127" t="n"/>
      <c r="D4145" s="127" t="n"/>
      <c r="E4145" s="114">
        <f>IF(F4145 &lt;&gt; "",VLOOKUP(F4145,CategoryLookup,2,FALSE), "")</f>
        <v/>
      </c>
      <c r="F4145" s="126" t="n"/>
      <c r="G4145" s="127" t="n"/>
      <c r="H4145" s="127" t="n"/>
      <c r="I4145" s="127" t="n"/>
      <c r="J4145" s="127" t="n"/>
      <c r="K4145" s="127" t="n"/>
      <c r="L4145" s="127" t="n"/>
      <c r="M4145" s="127" t="n"/>
      <c r="N4145" s="120" t="n"/>
      <c r="O4145" s="120" t="n"/>
      <c r="P4145" s="120" t="n"/>
      <c r="Q4145" s="120" t="n"/>
      <c r="R4145" s="121" t="n"/>
      <c r="S4145" s="121" t="n"/>
      <c r="T4145" s="121" t="n"/>
      <c r="U4145" s="121" t="n"/>
      <c r="V4145" s="117">
        <f>IF(P4145="NA","NA",IF(P4145&lt;&gt;"",TEXT(P4145-N4145,"[h].mm"),""))</f>
        <v/>
      </c>
      <c r="W4145" s="118">
        <f>IF(AND(R4145="",S4145=""),"",R4145+S4145)</f>
        <v/>
      </c>
      <c r="X4145" s="116">
        <f>IF(O4145&lt;&gt;"",DATE(YEAR(O4145), MONTH(O4145), DAY(O4145)),"")</f>
        <v/>
      </c>
      <c r="Y4145" s="122" t="n"/>
      <c r="Z4145" s="123" t="n"/>
      <c r="AA4145" s="117">
        <f>IF(F4145="Re-assigned","NA",IF(W4145="","",IF(W4145&gt;=VLOOKUP(D4145,SLAMatrix,3,FALSE),"Yes",IF(W4145&lt;VLOOKUP(D4145,SLAMatrix,2,FALSE),"No","Internal"))))</f>
        <v/>
      </c>
      <c r="AB4145" s="123" t="n"/>
      <c r="AC4145" s="123" t="n"/>
      <c r="AD4145" s="119" t="n"/>
      <c r="AE4145" s="125" t="n"/>
      <c r="AF4145" s="124">
        <f>MONTH(O4145)</f>
        <v/>
      </c>
      <c r="AG4145" s="124">
        <f>VLOOKUP(IFERROR(MID(AE4145,1,(FIND(",",AE4145,1)-1)),AE4145),Facility_Region_Mapping,2,FALSE)</f>
        <v/>
      </c>
      <c r="AH4145" s="124" t="n"/>
      <c r="AI4145" s="124">
        <f>IF(C4145&lt;&gt;"",IF(M4145="ESM User",getInterfaceName($C4145),"NA"),"")</f>
        <v/>
      </c>
      <c r="AJ4145" s="116">
        <f>IF(Q4145&lt;&gt;"",DATE(YEAR(Q4145), MONTH(Q4145), DAY(Q4145)),"")</f>
        <v/>
      </c>
      <c r="AK4145" s="130">
        <f>IF(Q4145&lt;&gt;0,Q4145-N4145,TODAY()-N4145)</f>
        <v/>
      </c>
      <c r="AL4145" s="112">
        <f>IF(F4145="Re-assigned",0,IF(H4145="Closed",0,IF(H4145="Service Restored",0,IF(H4145="",0,1))))</f>
        <v/>
      </c>
      <c r="AM4145" s="124">
        <f>IF(AL4145=0,"",IF(AK4145&gt;20.99,"Aged","Non-Aged"))</f>
        <v/>
      </c>
      <c r="AN4145" s="112">
        <f>IF(Q4145&lt;&gt;"",MONTH(Q4145),"")</f>
        <v/>
      </c>
      <c r="AO4145" s="112">
        <f>IFERROR(VALUE(V4145),0)</f>
        <v/>
      </c>
    </row>
    <row customFormat="1" customHeight="1" ht="29.25" r="4146" s="112" spans="1:41">
      <c r="A4146" s="127" t="n"/>
      <c r="B4146" s="113" t="n"/>
      <c r="C4146" s="127" t="n"/>
      <c r="D4146" s="127" t="n"/>
      <c r="E4146" s="114">
        <f>IF(F4146 &lt;&gt; "",VLOOKUP(F4146,CategoryLookup,2,FALSE), "")</f>
        <v/>
      </c>
      <c r="F4146" s="126" t="n"/>
      <c r="G4146" s="127" t="n"/>
      <c r="H4146" s="127" t="n"/>
      <c r="I4146" s="127" t="n"/>
      <c r="J4146" s="127" t="n"/>
      <c r="K4146" s="127" t="n"/>
      <c r="L4146" s="127" t="n"/>
      <c r="M4146" s="127" t="n"/>
      <c r="N4146" s="120" t="n"/>
      <c r="O4146" s="120" t="n"/>
      <c r="P4146" s="120" t="n"/>
      <c r="Q4146" s="120" t="n"/>
      <c r="R4146" s="121" t="n"/>
      <c r="S4146" s="121" t="n"/>
      <c r="T4146" s="121" t="n"/>
      <c r="U4146" s="121" t="n"/>
      <c r="V4146" s="117">
        <f>IF(P4146="NA","NA",IF(P4146&lt;&gt;"",TEXT(P4146-N4146,"[h].mm"),""))</f>
        <v/>
      </c>
      <c r="W4146" s="118">
        <f>IF(AND(R4146="",S4146=""),"",R4146+S4146)</f>
        <v/>
      </c>
      <c r="X4146" s="116">
        <f>IF(O4146&lt;&gt;"",DATE(YEAR(O4146), MONTH(O4146), DAY(O4146)),"")</f>
        <v/>
      </c>
      <c r="Y4146" s="122" t="n"/>
      <c r="Z4146" s="123" t="n"/>
      <c r="AA4146" s="117">
        <f>IF(F4146="Re-assigned","NA",IF(W4146="","",IF(W4146&gt;=VLOOKUP(D4146,SLAMatrix,3,FALSE),"Yes",IF(W4146&lt;VLOOKUP(D4146,SLAMatrix,2,FALSE),"No","Internal"))))</f>
        <v/>
      </c>
      <c r="AB4146" s="123" t="n"/>
      <c r="AC4146" s="123" t="n"/>
      <c r="AD4146" s="119" t="n"/>
      <c r="AE4146" s="125" t="n"/>
      <c r="AF4146" s="124">
        <f>MONTH(O4146)</f>
        <v/>
      </c>
      <c r="AG4146" s="124">
        <f>VLOOKUP(IFERROR(MID(AE4146,1,(FIND(",",AE4146,1)-1)),AE4146),Facility_Region_Mapping,2,FALSE)</f>
        <v/>
      </c>
      <c r="AH4146" s="124" t="n"/>
      <c r="AI4146" s="124">
        <f>IF(C4146&lt;&gt;"",IF(M4146="ESM User",getInterfaceName($C4146),"NA"),"")</f>
        <v/>
      </c>
      <c r="AJ4146" s="116">
        <f>IF(Q4146&lt;&gt;"",DATE(YEAR(Q4146), MONTH(Q4146), DAY(Q4146)),"")</f>
        <v/>
      </c>
      <c r="AK4146" s="130">
        <f>IF(Q4146&lt;&gt;0,Q4146-N4146,TODAY()-N4146)</f>
        <v/>
      </c>
      <c r="AL4146" s="112">
        <f>IF(F4146="Re-assigned",0,IF(H4146="Closed",0,IF(H4146="Service Restored",0,IF(H4146="",0,1))))</f>
        <v/>
      </c>
      <c r="AM4146" s="124">
        <f>IF(AL4146=0,"",IF(AK4146&gt;20.99,"Aged","Non-Aged"))</f>
        <v/>
      </c>
      <c r="AN4146" s="112">
        <f>IF(Q4146&lt;&gt;"",MONTH(Q4146),"")</f>
        <v/>
      </c>
      <c r="AO4146" s="112">
        <f>IFERROR(VALUE(V4146),0)</f>
        <v/>
      </c>
    </row>
    <row customFormat="1" customHeight="1" ht="29.25" r="4147" s="112" spans="1:41">
      <c r="A4147" s="127" t="n"/>
      <c r="B4147" s="113" t="n"/>
      <c r="C4147" s="127" t="n"/>
      <c r="D4147" s="127" t="n"/>
      <c r="E4147" s="114">
        <f>IF(F4147 &lt;&gt; "",VLOOKUP(F4147,CategoryLookup,2,FALSE), "")</f>
        <v/>
      </c>
      <c r="F4147" s="126" t="n"/>
      <c r="G4147" s="127" t="n"/>
      <c r="H4147" s="127" t="n"/>
      <c r="I4147" s="127" t="n"/>
      <c r="J4147" s="127" t="n"/>
      <c r="K4147" s="127" t="n"/>
      <c r="L4147" s="127" t="n"/>
      <c r="M4147" s="127" t="n"/>
      <c r="N4147" s="120" t="n"/>
      <c r="O4147" s="120" t="n"/>
      <c r="P4147" s="120" t="n"/>
      <c r="Q4147" s="120" t="n"/>
      <c r="R4147" s="121" t="n"/>
      <c r="S4147" s="121" t="n"/>
      <c r="T4147" s="121" t="n"/>
      <c r="U4147" s="121" t="n"/>
      <c r="V4147" s="117">
        <f>IF(P4147="NA","NA",IF(P4147&lt;&gt;"",TEXT(P4147-N4147,"[h].mm"),""))</f>
        <v/>
      </c>
      <c r="W4147" s="118">
        <f>IF(AND(R4147="",S4147=""),"",R4147+S4147)</f>
        <v/>
      </c>
      <c r="X4147" s="116">
        <f>IF(O4147&lt;&gt;"",DATE(YEAR(O4147), MONTH(O4147), DAY(O4147)),"")</f>
        <v/>
      </c>
      <c r="Y4147" s="122" t="n"/>
      <c r="Z4147" s="123" t="n"/>
      <c r="AA4147" s="117">
        <f>IF(F4147="Re-assigned","NA",IF(W4147="","",IF(W4147&gt;=VLOOKUP(D4147,SLAMatrix,3,FALSE),"Yes",IF(W4147&lt;VLOOKUP(D4147,SLAMatrix,2,FALSE),"No","Internal"))))</f>
        <v/>
      </c>
      <c r="AB4147" s="123" t="n"/>
      <c r="AC4147" s="123" t="n"/>
      <c r="AD4147" s="119" t="n"/>
      <c r="AE4147" s="125" t="n"/>
      <c r="AF4147" s="124">
        <f>MONTH(O4147)</f>
        <v/>
      </c>
      <c r="AG4147" s="124">
        <f>VLOOKUP(IFERROR(MID(AE4147,1,(FIND(",",AE4147,1)-1)),AE4147),Facility_Region_Mapping,2,FALSE)</f>
        <v/>
      </c>
      <c r="AH4147" s="124" t="n"/>
      <c r="AI4147" s="124">
        <f>IF(C4147&lt;&gt;"",IF(M4147="ESM User",getInterfaceName($C4147),"NA"),"")</f>
        <v/>
      </c>
      <c r="AJ4147" s="116">
        <f>IF(Q4147&lt;&gt;"",DATE(YEAR(Q4147), MONTH(Q4147), DAY(Q4147)),"")</f>
        <v/>
      </c>
      <c r="AK4147" s="130">
        <f>IF(Q4147&lt;&gt;0,Q4147-N4147,TODAY()-N4147)</f>
        <v/>
      </c>
      <c r="AL4147" s="112">
        <f>IF(F4147="Re-assigned",0,IF(H4147="Closed",0,IF(H4147="Service Restored",0,IF(H4147="",0,1))))</f>
        <v/>
      </c>
      <c r="AM4147" s="124">
        <f>IF(AL4147=0,"",IF(AK4147&gt;20.99,"Aged","Non-Aged"))</f>
        <v/>
      </c>
      <c r="AN4147" s="112">
        <f>IF(Q4147&lt;&gt;"",MONTH(Q4147),"")</f>
        <v/>
      </c>
      <c r="AO4147" s="112">
        <f>IFERROR(VALUE(V4147),0)</f>
        <v/>
      </c>
    </row>
    <row customFormat="1" customHeight="1" ht="29.25" r="4148" s="112" spans="1:41">
      <c r="A4148" s="127" t="n"/>
      <c r="B4148" s="113" t="n"/>
      <c r="C4148" s="127" t="n"/>
      <c r="D4148" s="127" t="n"/>
      <c r="E4148" s="114">
        <f>IF(F4148 &lt;&gt; "",VLOOKUP(F4148,CategoryLookup,2,FALSE), "")</f>
        <v/>
      </c>
      <c r="F4148" s="126" t="n"/>
      <c r="G4148" s="127" t="n"/>
      <c r="H4148" s="127" t="n"/>
      <c r="I4148" s="127" t="n"/>
      <c r="J4148" s="127" t="n"/>
      <c r="K4148" s="127" t="n"/>
      <c r="L4148" s="127" t="n"/>
      <c r="M4148" s="127" t="n"/>
      <c r="N4148" s="120" t="n"/>
      <c r="O4148" s="120" t="n"/>
      <c r="P4148" s="120" t="n"/>
      <c r="Q4148" s="120" t="n"/>
      <c r="R4148" s="121" t="n"/>
      <c r="S4148" s="121" t="n"/>
      <c r="T4148" s="121" t="n"/>
      <c r="U4148" s="121" t="n"/>
      <c r="V4148" s="117">
        <f>IF(P4148="NA","NA",IF(P4148&lt;&gt;"",TEXT(P4148-N4148,"[h].mm"),""))</f>
        <v/>
      </c>
      <c r="W4148" s="118">
        <f>IF(AND(R4148="",S4148=""),"",R4148+S4148)</f>
        <v/>
      </c>
      <c r="X4148" s="116">
        <f>IF(O4148&lt;&gt;"",DATE(YEAR(O4148), MONTH(O4148), DAY(O4148)),"")</f>
        <v/>
      </c>
      <c r="Y4148" s="122" t="n"/>
      <c r="Z4148" s="123" t="n"/>
      <c r="AA4148" s="117">
        <f>IF(F4148="Re-assigned","NA",IF(W4148="","",IF(W4148&gt;=VLOOKUP(D4148,SLAMatrix,3,FALSE),"Yes",IF(W4148&lt;VLOOKUP(D4148,SLAMatrix,2,FALSE),"No","Internal"))))</f>
        <v/>
      </c>
      <c r="AB4148" s="123" t="n"/>
      <c r="AC4148" s="123" t="n"/>
      <c r="AD4148" s="119" t="n"/>
      <c r="AE4148" s="125" t="n"/>
      <c r="AF4148" s="124">
        <f>MONTH(O4148)</f>
        <v/>
      </c>
      <c r="AG4148" s="124">
        <f>VLOOKUP(IFERROR(MID(AE4148,1,(FIND(",",AE4148,1)-1)),AE4148),Facility_Region_Mapping,2,FALSE)</f>
        <v/>
      </c>
      <c r="AH4148" s="124" t="n"/>
      <c r="AI4148" s="124">
        <f>IF(C4148&lt;&gt;"",IF(M4148="ESM User",getInterfaceName($C4148),"NA"),"")</f>
        <v/>
      </c>
      <c r="AJ4148" s="116">
        <f>IF(Q4148&lt;&gt;"",DATE(YEAR(Q4148), MONTH(Q4148), DAY(Q4148)),"")</f>
        <v/>
      </c>
      <c r="AK4148" s="130">
        <f>IF(Q4148&lt;&gt;0,Q4148-N4148,TODAY()-N4148)</f>
        <v/>
      </c>
      <c r="AL4148" s="112">
        <f>IF(F4148="Re-assigned",0,IF(H4148="Closed",0,IF(H4148="Service Restored",0,IF(H4148="",0,1))))</f>
        <v/>
      </c>
      <c r="AM4148" s="124">
        <f>IF(AL4148=0,"",IF(AK4148&gt;20.99,"Aged","Non-Aged"))</f>
        <v/>
      </c>
      <c r="AN4148" s="112">
        <f>IF(Q4148&lt;&gt;"",MONTH(Q4148),"")</f>
        <v/>
      </c>
      <c r="AO4148" s="112">
        <f>IFERROR(VALUE(V4148),0)</f>
        <v/>
      </c>
    </row>
    <row customFormat="1" customHeight="1" ht="29.25" r="4149" s="112" spans="1:41">
      <c r="A4149" s="127" t="n"/>
      <c r="B4149" s="113" t="n"/>
      <c r="C4149" s="127" t="n"/>
      <c r="D4149" s="127" t="n"/>
      <c r="E4149" s="114">
        <f>IF(F4149 &lt;&gt; "",VLOOKUP(F4149,CategoryLookup,2,FALSE), "")</f>
        <v/>
      </c>
      <c r="F4149" s="126" t="n"/>
      <c r="G4149" s="127" t="n"/>
      <c r="H4149" s="127" t="n"/>
      <c r="I4149" s="127" t="n"/>
      <c r="J4149" s="127" t="n"/>
      <c r="K4149" s="127" t="n"/>
      <c r="L4149" s="127" t="n"/>
      <c r="M4149" s="127" t="n"/>
      <c r="N4149" s="120" t="n"/>
      <c r="O4149" s="120" t="n"/>
      <c r="P4149" s="120" t="n"/>
      <c r="Q4149" s="120" t="n"/>
      <c r="R4149" s="121" t="n"/>
      <c r="S4149" s="121" t="n"/>
      <c r="T4149" s="121" t="n"/>
      <c r="U4149" s="121" t="n"/>
      <c r="V4149" s="117">
        <f>IF(P4149="NA","NA",IF(P4149&lt;&gt;"",TEXT(P4149-N4149,"[h].mm"),""))</f>
        <v/>
      </c>
      <c r="W4149" s="118">
        <f>IF(AND(R4149="",S4149=""),"",R4149+S4149)</f>
        <v/>
      </c>
      <c r="X4149" s="116">
        <f>IF(O4149&lt;&gt;"",DATE(YEAR(O4149), MONTH(O4149), DAY(O4149)),"")</f>
        <v/>
      </c>
      <c r="Y4149" s="122" t="n"/>
      <c r="Z4149" s="123" t="n"/>
      <c r="AA4149" s="117">
        <f>IF(F4149="Re-assigned","NA",IF(W4149="","",IF(W4149&gt;=VLOOKUP(D4149,SLAMatrix,3,FALSE),"Yes",IF(W4149&lt;VLOOKUP(D4149,SLAMatrix,2,FALSE),"No","Internal"))))</f>
        <v/>
      </c>
      <c r="AB4149" s="123" t="n"/>
      <c r="AC4149" s="123" t="n"/>
      <c r="AD4149" s="119" t="n"/>
      <c r="AE4149" s="125" t="n"/>
      <c r="AF4149" s="124">
        <f>MONTH(O4149)</f>
        <v/>
      </c>
      <c r="AG4149" s="124">
        <f>VLOOKUP(IFERROR(MID(AE4149,1,(FIND(",",AE4149,1)-1)),AE4149),Facility_Region_Mapping,2,FALSE)</f>
        <v/>
      </c>
      <c r="AH4149" s="124" t="n"/>
      <c r="AI4149" s="124">
        <f>IF(C4149&lt;&gt;"",IF(M4149="ESM User",getInterfaceName($C4149),"NA"),"")</f>
        <v/>
      </c>
      <c r="AJ4149" s="116">
        <f>IF(Q4149&lt;&gt;"",DATE(YEAR(Q4149), MONTH(Q4149), DAY(Q4149)),"")</f>
        <v/>
      </c>
      <c r="AK4149" s="130">
        <f>IF(Q4149&lt;&gt;0,Q4149-N4149,TODAY()-N4149)</f>
        <v/>
      </c>
      <c r="AL4149" s="112">
        <f>IF(F4149="Re-assigned",0,IF(H4149="Closed",0,IF(H4149="Service Restored",0,IF(H4149="",0,1))))</f>
        <v/>
      </c>
      <c r="AM4149" s="124">
        <f>IF(AL4149=0,"",IF(AK4149&gt;20.99,"Aged","Non-Aged"))</f>
        <v/>
      </c>
      <c r="AN4149" s="112">
        <f>IF(Q4149&lt;&gt;"",MONTH(Q4149),"")</f>
        <v/>
      </c>
      <c r="AO4149" s="112">
        <f>IFERROR(VALUE(V4149),0)</f>
        <v/>
      </c>
    </row>
    <row customFormat="1" customHeight="1" ht="29.25" r="4150" s="112" spans="1:41">
      <c r="A4150" s="127" t="n"/>
      <c r="B4150" s="113" t="n"/>
      <c r="C4150" s="127" t="n"/>
      <c r="D4150" s="127" t="n"/>
      <c r="E4150" s="114">
        <f>IF(F4150 &lt;&gt; "",VLOOKUP(F4150,CategoryLookup,2,FALSE), "")</f>
        <v/>
      </c>
      <c r="F4150" s="126" t="n"/>
      <c r="G4150" s="127" t="n"/>
      <c r="H4150" s="127" t="n"/>
      <c r="I4150" s="127" t="n"/>
      <c r="J4150" s="127" t="n"/>
      <c r="K4150" s="127" t="n"/>
      <c r="L4150" s="127" t="n"/>
      <c r="M4150" s="127" t="n"/>
      <c r="N4150" s="120" t="n"/>
      <c r="O4150" s="120" t="n"/>
      <c r="P4150" s="120" t="n"/>
      <c r="Q4150" s="120" t="n"/>
      <c r="R4150" s="121" t="n"/>
      <c r="S4150" s="121" t="n"/>
      <c r="T4150" s="121" t="n"/>
      <c r="U4150" s="121" t="n"/>
      <c r="V4150" s="117">
        <f>IF(P4150="NA","NA",IF(P4150&lt;&gt;"",TEXT(P4150-N4150,"[h].mm"),""))</f>
        <v/>
      </c>
      <c r="W4150" s="118">
        <f>IF(AND(R4150="",S4150=""),"",R4150+S4150)</f>
        <v/>
      </c>
      <c r="X4150" s="116">
        <f>IF(O4150&lt;&gt;"",DATE(YEAR(O4150), MONTH(O4150), DAY(O4150)),"")</f>
        <v/>
      </c>
      <c r="Y4150" s="122" t="n"/>
      <c r="Z4150" s="123" t="n"/>
      <c r="AA4150" s="117">
        <f>IF(F4150="Re-assigned","NA",IF(W4150="","",IF(W4150&gt;=VLOOKUP(D4150,SLAMatrix,3,FALSE),"Yes",IF(W4150&lt;VLOOKUP(D4150,SLAMatrix,2,FALSE),"No","Internal"))))</f>
        <v/>
      </c>
      <c r="AB4150" s="123" t="n"/>
      <c r="AC4150" s="123" t="n"/>
      <c r="AD4150" s="119" t="n"/>
      <c r="AE4150" s="125" t="n"/>
      <c r="AF4150" s="124">
        <f>MONTH(O4150)</f>
        <v/>
      </c>
      <c r="AG4150" s="124">
        <f>VLOOKUP(IFERROR(MID(AE4150,1,(FIND(",",AE4150,1)-1)),AE4150),Facility_Region_Mapping,2,FALSE)</f>
        <v/>
      </c>
      <c r="AH4150" s="124" t="n"/>
      <c r="AI4150" s="124">
        <f>IF(C4150&lt;&gt;"",IF(M4150="ESM User",getInterfaceName($C4150),"NA"),"")</f>
        <v/>
      </c>
      <c r="AJ4150" s="116">
        <f>IF(Q4150&lt;&gt;"",DATE(YEAR(Q4150), MONTH(Q4150), DAY(Q4150)),"")</f>
        <v/>
      </c>
      <c r="AK4150" s="130">
        <f>IF(Q4150&lt;&gt;0,Q4150-N4150,TODAY()-N4150)</f>
        <v/>
      </c>
      <c r="AL4150" s="112">
        <f>IF(F4150="Re-assigned",0,IF(H4150="Closed",0,IF(H4150="Service Restored",0,IF(H4150="",0,1))))</f>
        <v/>
      </c>
      <c r="AM4150" s="124">
        <f>IF(AL4150=0,"",IF(AK4150&gt;20.99,"Aged","Non-Aged"))</f>
        <v/>
      </c>
      <c r="AN4150" s="112">
        <f>IF(Q4150&lt;&gt;"",MONTH(Q4150),"")</f>
        <v/>
      </c>
      <c r="AO4150" s="112">
        <f>IFERROR(VALUE(V4150),0)</f>
        <v/>
      </c>
    </row>
    <row customFormat="1" customHeight="1" ht="29.25" r="4151" s="112" spans="1:41">
      <c r="A4151" s="127" t="n"/>
      <c r="B4151" s="113" t="n"/>
      <c r="C4151" s="127" t="n"/>
      <c r="D4151" s="127" t="n"/>
      <c r="E4151" s="114">
        <f>IF(F4151 &lt;&gt; "",VLOOKUP(F4151,CategoryLookup,2,FALSE), "")</f>
        <v/>
      </c>
      <c r="F4151" s="126" t="n"/>
      <c r="G4151" s="127" t="n"/>
      <c r="H4151" s="127" t="n"/>
      <c r="I4151" s="127" t="n"/>
      <c r="J4151" s="127" t="n"/>
      <c r="K4151" s="127" t="n"/>
      <c r="L4151" s="127" t="n"/>
      <c r="M4151" s="127" t="n"/>
      <c r="N4151" s="120" t="n"/>
      <c r="O4151" s="120" t="n"/>
      <c r="P4151" s="120" t="n"/>
      <c r="Q4151" s="120" t="n"/>
      <c r="R4151" s="121" t="n"/>
      <c r="S4151" s="121" t="n"/>
      <c r="T4151" s="121" t="n"/>
      <c r="U4151" s="121" t="n"/>
      <c r="V4151" s="117">
        <f>IF(P4151="NA","NA",IF(P4151&lt;&gt;"",TEXT(P4151-N4151,"[h].mm"),""))</f>
        <v/>
      </c>
      <c r="W4151" s="118">
        <f>IF(AND(R4151="",S4151=""),"",R4151+S4151)</f>
        <v/>
      </c>
      <c r="X4151" s="116">
        <f>IF(O4151&lt;&gt;"",DATE(YEAR(O4151), MONTH(O4151), DAY(O4151)),"")</f>
        <v/>
      </c>
      <c r="Y4151" s="122" t="n"/>
      <c r="Z4151" s="123" t="n"/>
      <c r="AA4151" s="117">
        <f>IF(F4151="Re-assigned","NA",IF(W4151="","",IF(W4151&gt;=VLOOKUP(D4151,SLAMatrix,3,FALSE),"Yes",IF(W4151&lt;VLOOKUP(D4151,SLAMatrix,2,FALSE),"No","Internal"))))</f>
        <v/>
      </c>
      <c r="AB4151" s="123" t="n"/>
      <c r="AC4151" s="123" t="n"/>
      <c r="AD4151" s="119" t="n"/>
      <c r="AE4151" s="125" t="n"/>
      <c r="AF4151" s="124">
        <f>MONTH(O4151)</f>
        <v/>
      </c>
      <c r="AG4151" s="124">
        <f>VLOOKUP(IFERROR(MID(AE4151,1,(FIND(",",AE4151,1)-1)),AE4151),Facility_Region_Mapping,2,FALSE)</f>
        <v/>
      </c>
      <c r="AH4151" s="124" t="n"/>
      <c r="AI4151" s="124">
        <f>IF(C4151&lt;&gt;"",IF(M4151="ESM User",getInterfaceName($C4151),"NA"),"")</f>
        <v/>
      </c>
      <c r="AJ4151" s="116">
        <f>IF(Q4151&lt;&gt;"",DATE(YEAR(Q4151), MONTH(Q4151), DAY(Q4151)),"")</f>
        <v/>
      </c>
      <c r="AK4151" s="130">
        <f>IF(Q4151&lt;&gt;0,Q4151-N4151,TODAY()-N4151)</f>
        <v/>
      </c>
      <c r="AL4151" s="112">
        <f>IF(F4151="Re-assigned",0,IF(H4151="Closed",0,IF(H4151="Service Restored",0,IF(H4151="",0,1))))</f>
        <v/>
      </c>
      <c r="AM4151" s="124">
        <f>IF(AL4151=0,"",IF(AK4151&gt;20.99,"Aged","Non-Aged"))</f>
        <v/>
      </c>
      <c r="AN4151" s="112">
        <f>IF(Q4151&lt;&gt;"",MONTH(Q4151),"")</f>
        <v/>
      </c>
      <c r="AO4151" s="112">
        <f>IFERROR(VALUE(V4151),0)</f>
        <v/>
      </c>
    </row>
    <row customFormat="1" customHeight="1" ht="29.25" r="4152" s="112" spans="1:41">
      <c r="A4152" s="127" t="n"/>
      <c r="B4152" s="113" t="n"/>
      <c r="C4152" s="127" t="n"/>
      <c r="D4152" s="127" t="n"/>
      <c r="E4152" s="114">
        <f>IF(F4152 &lt;&gt; "",VLOOKUP(F4152,CategoryLookup,2,FALSE), "")</f>
        <v/>
      </c>
      <c r="F4152" s="126" t="n"/>
      <c r="G4152" s="127" t="n"/>
      <c r="H4152" s="127" t="n"/>
      <c r="I4152" s="127" t="n"/>
      <c r="J4152" s="127" t="n"/>
      <c r="K4152" s="127" t="n"/>
      <c r="L4152" s="127" t="n"/>
      <c r="M4152" s="127" t="n"/>
      <c r="N4152" s="120" t="n"/>
      <c r="O4152" s="120" t="n"/>
      <c r="P4152" s="120" t="n"/>
      <c r="Q4152" s="120" t="n"/>
      <c r="R4152" s="121" t="n"/>
      <c r="S4152" s="121" t="n"/>
      <c r="T4152" s="121" t="n"/>
      <c r="U4152" s="121" t="n"/>
      <c r="V4152" s="117">
        <f>IF(P4152="NA","NA",IF(P4152&lt;&gt;"",TEXT(P4152-N4152,"[h].mm"),""))</f>
        <v/>
      </c>
      <c r="W4152" s="118">
        <f>IF(AND(R4152="",S4152=""),"",R4152+S4152)</f>
        <v/>
      </c>
      <c r="X4152" s="116">
        <f>IF(O4152&lt;&gt;"",DATE(YEAR(O4152), MONTH(O4152), DAY(O4152)),"")</f>
        <v/>
      </c>
      <c r="Y4152" s="122" t="n"/>
      <c r="Z4152" s="123" t="n"/>
      <c r="AA4152" s="117">
        <f>IF(F4152="Re-assigned","NA",IF(W4152="","",IF(W4152&gt;=VLOOKUP(D4152,SLAMatrix,3,FALSE),"Yes",IF(W4152&lt;VLOOKUP(D4152,SLAMatrix,2,FALSE),"No","Internal"))))</f>
        <v/>
      </c>
      <c r="AB4152" s="123" t="n"/>
      <c r="AC4152" s="123" t="n"/>
      <c r="AD4152" s="119" t="n"/>
      <c r="AE4152" s="125" t="n"/>
      <c r="AF4152" s="124">
        <f>MONTH(O4152)</f>
        <v/>
      </c>
      <c r="AG4152" s="124">
        <f>VLOOKUP(IFERROR(MID(AE4152,1,(FIND(",",AE4152,1)-1)),AE4152),Facility_Region_Mapping,2,FALSE)</f>
        <v/>
      </c>
      <c r="AH4152" s="124" t="n"/>
      <c r="AI4152" s="124">
        <f>IF(C4152&lt;&gt;"",IF(M4152="ESM User",getInterfaceName($C4152),"NA"),"")</f>
        <v/>
      </c>
      <c r="AJ4152" s="116">
        <f>IF(Q4152&lt;&gt;"",DATE(YEAR(Q4152), MONTH(Q4152), DAY(Q4152)),"")</f>
        <v/>
      </c>
      <c r="AK4152" s="130">
        <f>IF(Q4152&lt;&gt;0,Q4152-N4152,TODAY()-N4152)</f>
        <v/>
      </c>
      <c r="AL4152" s="112">
        <f>IF(F4152="Re-assigned",0,IF(H4152="Closed",0,IF(H4152="Service Restored",0,IF(H4152="",0,1))))</f>
        <v/>
      </c>
      <c r="AM4152" s="124">
        <f>IF(AL4152=0,"",IF(AK4152&gt;20.99,"Aged","Non-Aged"))</f>
        <v/>
      </c>
      <c r="AN4152" s="112">
        <f>IF(Q4152&lt;&gt;"",MONTH(Q4152),"")</f>
        <v/>
      </c>
      <c r="AO4152" s="112">
        <f>IFERROR(VALUE(V4152),0)</f>
        <v/>
      </c>
    </row>
    <row customFormat="1" customHeight="1" ht="29.25" r="4153" s="112" spans="1:41">
      <c r="A4153" s="127" t="n"/>
      <c r="B4153" s="113" t="n"/>
      <c r="C4153" s="127" t="n"/>
      <c r="D4153" s="127" t="n"/>
      <c r="E4153" s="114">
        <f>IF(F4153 &lt;&gt; "",VLOOKUP(F4153,CategoryLookup,2,FALSE), "")</f>
        <v/>
      </c>
      <c r="F4153" s="126" t="n"/>
      <c r="G4153" s="127" t="n"/>
      <c r="H4153" s="127" t="n"/>
      <c r="I4153" s="127" t="n"/>
      <c r="J4153" s="127" t="n"/>
      <c r="K4153" s="127" t="n"/>
      <c r="L4153" s="127" t="n"/>
      <c r="M4153" s="127" t="n"/>
      <c r="N4153" s="120" t="n"/>
      <c r="O4153" s="120" t="n"/>
      <c r="P4153" s="120" t="n"/>
      <c r="Q4153" s="120" t="n"/>
      <c r="R4153" s="121" t="n"/>
      <c r="S4153" s="121" t="n"/>
      <c r="T4153" s="121" t="n"/>
      <c r="U4153" s="121" t="n"/>
      <c r="V4153" s="117">
        <f>IF(P4153="NA","NA",IF(P4153&lt;&gt;"",TEXT(P4153-N4153,"[h].mm"),""))</f>
        <v/>
      </c>
      <c r="W4153" s="118">
        <f>IF(AND(R4153="",S4153=""),"",R4153+S4153)</f>
        <v/>
      </c>
      <c r="X4153" s="116">
        <f>IF(O4153&lt;&gt;"",DATE(YEAR(O4153), MONTH(O4153), DAY(O4153)),"")</f>
        <v/>
      </c>
      <c r="Y4153" s="122" t="n"/>
      <c r="Z4153" s="123" t="n"/>
      <c r="AA4153" s="117">
        <f>IF(F4153="Re-assigned","NA",IF(W4153="","",IF(W4153&gt;=VLOOKUP(D4153,SLAMatrix,3,FALSE),"Yes",IF(W4153&lt;VLOOKUP(D4153,SLAMatrix,2,FALSE),"No","Internal"))))</f>
        <v/>
      </c>
      <c r="AB4153" s="123" t="n"/>
      <c r="AC4153" s="123" t="n"/>
      <c r="AD4153" s="119" t="n"/>
      <c r="AE4153" s="125" t="n"/>
      <c r="AF4153" s="124">
        <f>MONTH(O4153)</f>
        <v/>
      </c>
      <c r="AG4153" s="124">
        <f>VLOOKUP(IFERROR(MID(AE4153,1,(FIND(",",AE4153,1)-1)),AE4153),Facility_Region_Mapping,2,FALSE)</f>
        <v/>
      </c>
      <c r="AH4153" s="124" t="n"/>
      <c r="AI4153" s="124">
        <f>IF(C4153&lt;&gt;"",IF(M4153="ESM User",getInterfaceName($C4153),"NA"),"")</f>
        <v/>
      </c>
      <c r="AJ4153" s="116">
        <f>IF(Q4153&lt;&gt;"",DATE(YEAR(Q4153), MONTH(Q4153), DAY(Q4153)),"")</f>
        <v/>
      </c>
      <c r="AK4153" s="130">
        <f>IF(Q4153&lt;&gt;0,Q4153-N4153,TODAY()-N4153)</f>
        <v/>
      </c>
      <c r="AL4153" s="112">
        <f>IF(F4153="Re-assigned",0,IF(H4153="Closed",0,IF(H4153="Service Restored",0,IF(H4153="",0,1))))</f>
        <v/>
      </c>
      <c r="AM4153" s="124">
        <f>IF(AL4153=0,"",IF(AK4153&gt;20.99,"Aged","Non-Aged"))</f>
        <v/>
      </c>
      <c r="AN4153" s="112">
        <f>IF(Q4153&lt;&gt;"",MONTH(Q4153),"")</f>
        <v/>
      </c>
      <c r="AO4153" s="112">
        <f>IFERROR(VALUE(V4153),0)</f>
        <v/>
      </c>
    </row>
    <row customFormat="1" customHeight="1" ht="29.25" r="4154" s="112" spans="1:41">
      <c r="A4154" s="127" t="n"/>
      <c r="B4154" s="113" t="n"/>
      <c r="C4154" s="127" t="n"/>
      <c r="D4154" s="127" t="n"/>
      <c r="E4154" s="114">
        <f>IF(F4154 &lt;&gt; "",VLOOKUP(F4154,CategoryLookup,2,FALSE), "")</f>
        <v/>
      </c>
      <c r="F4154" s="126" t="n"/>
      <c r="G4154" s="127" t="n"/>
      <c r="H4154" s="127" t="n"/>
      <c r="I4154" s="127" t="n"/>
      <c r="J4154" s="127" t="n"/>
      <c r="K4154" s="127" t="n"/>
      <c r="L4154" s="127" t="n"/>
      <c r="M4154" s="127" t="n"/>
      <c r="N4154" s="120" t="n"/>
      <c r="O4154" s="120" t="n"/>
      <c r="P4154" s="120" t="n"/>
      <c r="Q4154" s="120" t="n"/>
      <c r="R4154" s="121" t="n"/>
      <c r="S4154" s="121" t="n"/>
      <c r="T4154" s="121" t="n"/>
      <c r="U4154" s="121" t="n"/>
      <c r="V4154" s="117">
        <f>IF(P4154="NA","NA",IF(P4154&lt;&gt;"",TEXT(P4154-N4154,"[h].mm"),""))</f>
        <v/>
      </c>
      <c r="W4154" s="118">
        <f>IF(AND(R4154="",S4154=""),"",R4154+S4154)</f>
        <v/>
      </c>
      <c r="X4154" s="116">
        <f>IF(O4154&lt;&gt;"",DATE(YEAR(O4154), MONTH(O4154), DAY(O4154)),"")</f>
        <v/>
      </c>
      <c r="Y4154" s="122" t="n"/>
      <c r="Z4154" s="123" t="n"/>
      <c r="AA4154" s="117">
        <f>IF(F4154="Re-assigned","NA",IF(W4154="","",IF(W4154&gt;=VLOOKUP(D4154,SLAMatrix,3,FALSE),"Yes",IF(W4154&lt;VLOOKUP(D4154,SLAMatrix,2,FALSE),"No","Internal"))))</f>
        <v/>
      </c>
      <c r="AB4154" s="123" t="n"/>
      <c r="AC4154" s="123" t="n"/>
      <c r="AD4154" s="119" t="n"/>
      <c r="AE4154" s="125" t="n"/>
      <c r="AF4154" s="124">
        <f>MONTH(O4154)</f>
        <v/>
      </c>
      <c r="AG4154" s="124">
        <f>VLOOKUP(IFERROR(MID(AE4154,1,(FIND(",",AE4154,1)-1)),AE4154),Facility_Region_Mapping,2,FALSE)</f>
        <v/>
      </c>
      <c r="AH4154" s="124" t="n"/>
      <c r="AI4154" s="124">
        <f>IF(C4154&lt;&gt;"",IF(M4154="ESM User",getInterfaceName($C4154),"NA"),"")</f>
        <v/>
      </c>
      <c r="AJ4154" s="116">
        <f>IF(Q4154&lt;&gt;"",DATE(YEAR(Q4154), MONTH(Q4154), DAY(Q4154)),"")</f>
        <v/>
      </c>
      <c r="AK4154" s="130">
        <f>IF(Q4154&lt;&gt;0,Q4154-N4154,TODAY()-N4154)</f>
        <v/>
      </c>
      <c r="AL4154" s="112">
        <f>IF(F4154="Re-assigned",0,IF(H4154="Closed",0,IF(H4154="Service Restored",0,IF(H4154="",0,1))))</f>
        <v/>
      </c>
      <c r="AM4154" s="124">
        <f>IF(AL4154=0,"",IF(AK4154&gt;20.99,"Aged","Non-Aged"))</f>
        <v/>
      </c>
      <c r="AN4154" s="112">
        <f>IF(Q4154&lt;&gt;"",MONTH(Q4154),"")</f>
        <v/>
      </c>
      <c r="AO4154" s="112">
        <f>IFERROR(VALUE(V4154),0)</f>
        <v/>
      </c>
    </row>
    <row customFormat="1" customHeight="1" ht="29.25" r="4155" s="112" spans="1:41">
      <c r="A4155" s="127" t="n"/>
      <c r="B4155" s="113" t="n"/>
      <c r="C4155" s="127" t="n"/>
      <c r="D4155" s="127" t="n"/>
      <c r="E4155" s="114">
        <f>IF(F4155 &lt;&gt; "",VLOOKUP(F4155,CategoryLookup,2,FALSE), "")</f>
        <v/>
      </c>
      <c r="F4155" s="126" t="n"/>
      <c r="G4155" s="127" t="n"/>
      <c r="H4155" s="127" t="n"/>
      <c r="I4155" s="127" t="n"/>
      <c r="J4155" s="127" t="n"/>
      <c r="K4155" s="127" t="n"/>
      <c r="L4155" s="127" t="n"/>
      <c r="M4155" s="127" t="n"/>
      <c r="N4155" s="120" t="n"/>
      <c r="O4155" s="120" t="n"/>
      <c r="P4155" s="120" t="n"/>
      <c r="Q4155" s="120" t="n"/>
      <c r="R4155" s="121" t="n"/>
      <c r="S4155" s="121" t="n"/>
      <c r="T4155" s="121" t="n"/>
      <c r="U4155" s="121" t="n"/>
      <c r="V4155" s="117">
        <f>IF(P4155="NA","NA",IF(P4155&lt;&gt;"",TEXT(P4155-N4155,"[h].mm"),""))</f>
        <v/>
      </c>
      <c r="W4155" s="118">
        <f>IF(AND(R4155="",S4155=""),"",R4155+S4155)</f>
        <v/>
      </c>
      <c r="X4155" s="116">
        <f>IF(O4155&lt;&gt;"",DATE(YEAR(O4155), MONTH(O4155), DAY(O4155)),"")</f>
        <v/>
      </c>
      <c r="Y4155" s="122" t="n"/>
      <c r="Z4155" s="123" t="n"/>
      <c r="AA4155" s="117">
        <f>IF(F4155="Re-assigned","NA",IF(W4155="","",IF(W4155&gt;=VLOOKUP(D4155,SLAMatrix,3,FALSE),"Yes",IF(W4155&lt;VLOOKUP(D4155,SLAMatrix,2,FALSE),"No","Internal"))))</f>
        <v/>
      </c>
      <c r="AB4155" s="123" t="n"/>
      <c r="AC4155" s="123" t="n"/>
      <c r="AD4155" s="119" t="n"/>
      <c r="AE4155" s="125" t="n"/>
      <c r="AF4155" s="124">
        <f>MONTH(O4155)</f>
        <v/>
      </c>
      <c r="AG4155" s="124">
        <f>VLOOKUP(IFERROR(MID(AE4155,1,(FIND(",",AE4155,1)-1)),AE4155),Facility_Region_Mapping,2,FALSE)</f>
        <v/>
      </c>
      <c r="AH4155" s="124" t="n"/>
      <c r="AI4155" s="124">
        <f>IF(C4155&lt;&gt;"",IF(M4155="ESM User",getInterfaceName($C4155),"NA"),"")</f>
        <v/>
      </c>
      <c r="AJ4155" s="116">
        <f>IF(Q4155&lt;&gt;"",DATE(YEAR(Q4155), MONTH(Q4155), DAY(Q4155)),"")</f>
        <v/>
      </c>
      <c r="AK4155" s="130">
        <f>IF(Q4155&lt;&gt;0,Q4155-N4155,TODAY()-N4155)</f>
        <v/>
      </c>
      <c r="AL4155" s="112">
        <f>IF(F4155="Re-assigned",0,IF(H4155="Closed",0,IF(H4155="Service Restored",0,IF(H4155="",0,1))))</f>
        <v/>
      </c>
      <c r="AM4155" s="124">
        <f>IF(AL4155=0,"",IF(AK4155&gt;20.99,"Aged","Non-Aged"))</f>
        <v/>
      </c>
      <c r="AN4155" s="112">
        <f>IF(Q4155&lt;&gt;"",MONTH(Q4155),"")</f>
        <v/>
      </c>
      <c r="AO4155" s="112">
        <f>IFERROR(VALUE(V4155),0)</f>
        <v/>
      </c>
    </row>
    <row customFormat="1" customHeight="1" ht="29.25" r="4156" s="112" spans="1:41">
      <c r="A4156" s="127" t="n"/>
      <c r="B4156" s="113" t="n"/>
      <c r="C4156" s="127" t="n"/>
      <c r="D4156" s="127" t="n"/>
      <c r="E4156" s="114">
        <f>IF(F4156 &lt;&gt; "",VLOOKUP(F4156,CategoryLookup,2,FALSE), "")</f>
        <v/>
      </c>
      <c r="F4156" s="126" t="n"/>
      <c r="G4156" s="127" t="n"/>
      <c r="H4156" s="127" t="n"/>
      <c r="I4156" s="127" t="n"/>
      <c r="J4156" s="127" t="n"/>
      <c r="K4156" s="127" t="n"/>
      <c r="L4156" s="127" t="n"/>
      <c r="M4156" s="127" t="n"/>
      <c r="N4156" s="120" t="n"/>
      <c r="O4156" s="120" t="n"/>
      <c r="P4156" s="120" t="n"/>
      <c r="Q4156" s="120" t="n"/>
      <c r="R4156" s="121" t="n"/>
      <c r="S4156" s="121" t="n"/>
      <c r="T4156" s="121" t="n"/>
      <c r="U4156" s="121" t="n"/>
      <c r="V4156" s="117">
        <f>IF(P4156="NA","NA",IF(P4156&lt;&gt;"",TEXT(P4156-N4156,"[h].mm"),""))</f>
        <v/>
      </c>
      <c r="W4156" s="118">
        <f>IF(AND(R4156="",S4156=""),"",R4156+S4156)</f>
        <v/>
      </c>
      <c r="X4156" s="116">
        <f>IF(O4156&lt;&gt;"",DATE(YEAR(O4156), MONTH(O4156), DAY(O4156)),"")</f>
        <v/>
      </c>
      <c r="Y4156" s="122" t="n"/>
      <c r="Z4156" s="123" t="n"/>
      <c r="AA4156" s="117">
        <f>IF(F4156="Re-assigned","NA",IF(W4156="","",IF(W4156&gt;=VLOOKUP(D4156,SLAMatrix,3,FALSE),"Yes",IF(W4156&lt;VLOOKUP(D4156,SLAMatrix,2,FALSE),"No","Internal"))))</f>
        <v/>
      </c>
      <c r="AB4156" s="123" t="n"/>
      <c r="AC4156" s="123" t="n"/>
      <c r="AD4156" s="119" t="n"/>
      <c r="AE4156" s="125" t="n"/>
      <c r="AF4156" s="124">
        <f>MONTH(O4156)</f>
        <v/>
      </c>
      <c r="AG4156" s="124">
        <f>VLOOKUP(IFERROR(MID(AE4156,1,(FIND(",",AE4156,1)-1)),AE4156),Facility_Region_Mapping,2,FALSE)</f>
        <v/>
      </c>
      <c r="AH4156" s="124" t="n"/>
      <c r="AI4156" s="124">
        <f>IF(C4156&lt;&gt;"",IF(M4156="ESM User",getInterfaceName($C4156),"NA"),"")</f>
        <v/>
      </c>
      <c r="AJ4156" s="116">
        <f>IF(Q4156&lt;&gt;"",DATE(YEAR(Q4156), MONTH(Q4156), DAY(Q4156)),"")</f>
        <v/>
      </c>
      <c r="AK4156" s="130">
        <f>IF(Q4156&lt;&gt;0,Q4156-N4156,TODAY()-N4156)</f>
        <v/>
      </c>
      <c r="AL4156" s="112">
        <f>IF(F4156="Re-assigned",0,IF(H4156="Closed",0,IF(H4156="Service Restored",0,IF(H4156="",0,1))))</f>
        <v/>
      </c>
      <c r="AM4156" s="124">
        <f>IF(AL4156=0,"",IF(AK4156&gt;20.99,"Aged","Non-Aged"))</f>
        <v/>
      </c>
      <c r="AN4156" s="112">
        <f>IF(Q4156&lt;&gt;"",MONTH(Q4156),"")</f>
        <v/>
      </c>
      <c r="AO4156" s="112">
        <f>IFERROR(VALUE(V4156),0)</f>
        <v/>
      </c>
    </row>
    <row customFormat="1" customHeight="1" ht="29.25" r="4157" s="112" spans="1:41">
      <c r="A4157" s="127" t="n"/>
      <c r="B4157" s="113" t="n"/>
      <c r="C4157" s="127" t="n"/>
      <c r="D4157" s="127" t="n"/>
      <c r="E4157" s="114">
        <f>IF(F4157 &lt;&gt; "",VLOOKUP(F4157,CategoryLookup,2,FALSE), "")</f>
        <v/>
      </c>
      <c r="F4157" s="126" t="n"/>
      <c r="G4157" s="127" t="n"/>
      <c r="H4157" s="127" t="n"/>
      <c r="I4157" s="127" t="n"/>
      <c r="J4157" s="127" t="n"/>
      <c r="K4157" s="127" t="n"/>
      <c r="L4157" s="127" t="n"/>
      <c r="M4157" s="127" t="n"/>
      <c r="N4157" s="120" t="n"/>
      <c r="O4157" s="120" t="n"/>
      <c r="P4157" s="120" t="n"/>
      <c r="Q4157" s="120" t="n"/>
      <c r="R4157" s="121" t="n"/>
      <c r="S4157" s="121" t="n"/>
      <c r="T4157" s="121" t="n"/>
      <c r="U4157" s="121" t="n"/>
      <c r="V4157" s="117">
        <f>IF(P4157="NA","NA",IF(P4157&lt;&gt;"",TEXT(P4157-N4157,"[h].mm"),""))</f>
        <v/>
      </c>
      <c r="W4157" s="118">
        <f>IF(AND(R4157="",S4157=""),"",R4157+S4157)</f>
        <v/>
      </c>
      <c r="X4157" s="116">
        <f>IF(O4157&lt;&gt;"",DATE(YEAR(O4157), MONTH(O4157), DAY(O4157)),"")</f>
        <v/>
      </c>
      <c r="Y4157" s="122" t="n"/>
      <c r="Z4157" s="123" t="n"/>
      <c r="AA4157" s="117">
        <f>IF(F4157="Re-assigned","NA",IF(W4157="","",IF(W4157&gt;=VLOOKUP(D4157,SLAMatrix,3,FALSE),"Yes",IF(W4157&lt;VLOOKUP(D4157,SLAMatrix,2,FALSE),"No","Internal"))))</f>
        <v/>
      </c>
      <c r="AB4157" s="123" t="n"/>
      <c r="AC4157" s="123" t="n"/>
      <c r="AD4157" s="119" t="n"/>
      <c r="AE4157" s="125" t="n"/>
      <c r="AF4157" s="124">
        <f>MONTH(O4157)</f>
        <v/>
      </c>
      <c r="AG4157" s="124">
        <f>VLOOKUP(IFERROR(MID(AE4157,1,(FIND(",",AE4157,1)-1)),AE4157),Facility_Region_Mapping,2,FALSE)</f>
        <v/>
      </c>
      <c r="AH4157" s="124" t="n"/>
      <c r="AI4157" s="124">
        <f>IF(C4157&lt;&gt;"",IF(M4157="ESM User",getInterfaceName($C4157),"NA"),"")</f>
        <v/>
      </c>
      <c r="AJ4157" s="116">
        <f>IF(Q4157&lt;&gt;"",DATE(YEAR(Q4157), MONTH(Q4157), DAY(Q4157)),"")</f>
        <v/>
      </c>
      <c r="AK4157" s="130">
        <f>IF(Q4157&lt;&gt;0,Q4157-N4157,TODAY()-N4157)</f>
        <v/>
      </c>
      <c r="AL4157" s="112">
        <f>IF(F4157="Re-assigned",0,IF(H4157="Closed",0,IF(H4157="Service Restored",0,IF(H4157="",0,1))))</f>
        <v/>
      </c>
      <c r="AM4157" s="124">
        <f>IF(AL4157=0,"",IF(AK4157&gt;20.99,"Aged","Non-Aged"))</f>
        <v/>
      </c>
      <c r="AN4157" s="112">
        <f>IF(Q4157&lt;&gt;"",MONTH(Q4157),"")</f>
        <v/>
      </c>
      <c r="AO4157" s="112">
        <f>IFERROR(VALUE(V4157),0)</f>
        <v/>
      </c>
    </row>
    <row customFormat="1" customHeight="1" ht="29.25" r="4158" s="112" spans="1:41">
      <c r="A4158" s="127" t="n"/>
      <c r="B4158" s="113" t="n"/>
      <c r="C4158" s="127" t="n"/>
      <c r="D4158" s="127" t="n"/>
      <c r="E4158" s="114">
        <f>IF(F4158 &lt;&gt; "",VLOOKUP(F4158,CategoryLookup,2,FALSE), "")</f>
        <v/>
      </c>
      <c r="F4158" s="126" t="n"/>
      <c r="G4158" s="127" t="n"/>
      <c r="H4158" s="127" t="n"/>
      <c r="I4158" s="127" t="n"/>
      <c r="J4158" s="127" t="n"/>
      <c r="K4158" s="127" t="n"/>
      <c r="L4158" s="127" t="n"/>
      <c r="M4158" s="127" t="n"/>
      <c r="N4158" s="120" t="n"/>
      <c r="O4158" s="120" t="n"/>
      <c r="P4158" s="120" t="n"/>
      <c r="Q4158" s="120" t="n"/>
      <c r="R4158" s="121" t="n"/>
      <c r="S4158" s="121" t="n"/>
      <c r="T4158" s="121" t="n"/>
      <c r="U4158" s="121" t="n"/>
      <c r="V4158" s="117">
        <f>IF(P4158="NA","NA",IF(P4158&lt;&gt;"",TEXT(P4158-N4158,"[h].mm"),""))</f>
        <v/>
      </c>
      <c r="W4158" s="118">
        <f>IF(AND(R4158="",S4158=""),"",R4158+S4158)</f>
        <v/>
      </c>
      <c r="X4158" s="116">
        <f>IF(O4158&lt;&gt;"",DATE(YEAR(O4158), MONTH(O4158), DAY(O4158)),"")</f>
        <v/>
      </c>
      <c r="Y4158" s="122" t="n"/>
      <c r="Z4158" s="123" t="n"/>
      <c r="AA4158" s="117">
        <f>IF(F4158="Re-assigned","NA",IF(W4158="","",IF(W4158&gt;=VLOOKUP(D4158,SLAMatrix,3,FALSE),"Yes",IF(W4158&lt;VLOOKUP(D4158,SLAMatrix,2,FALSE),"No","Internal"))))</f>
        <v/>
      </c>
      <c r="AB4158" s="123" t="n"/>
      <c r="AC4158" s="123" t="n"/>
      <c r="AD4158" s="119" t="n"/>
      <c r="AE4158" s="125" t="n"/>
      <c r="AF4158" s="124">
        <f>MONTH(O4158)</f>
        <v/>
      </c>
      <c r="AG4158" s="124">
        <f>VLOOKUP(IFERROR(MID(AE4158,1,(FIND(",",AE4158,1)-1)),AE4158),Facility_Region_Mapping,2,FALSE)</f>
        <v/>
      </c>
      <c r="AH4158" s="124" t="n"/>
      <c r="AI4158" s="124">
        <f>IF(C4158&lt;&gt;"",IF(M4158="ESM User",getInterfaceName($C4158),"NA"),"")</f>
        <v/>
      </c>
      <c r="AJ4158" s="116">
        <f>IF(Q4158&lt;&gt;"",DATE(YEAR(Q4158), MONTH(Q4158), DAY(Q4158)),"")</f>
        <v/>
      </c>
      <c r="AK4158" s="130">
        <f>IF(Q4158&lt;&gt;0,Q4158-N4158,TODAY()-N4158)</f>
        <v/>
      </c>
      <c r="AL4158" s="112">
        <f>IF(F4158="Re-assigned",0,IF(H4158="Closed",0,IF(H4158="Service Restored",0,IF(H4158="",0,1))))</f>
        <v/>
      </c>
      <c r="AM4158" s="124">
        <f>IF(AL4158=0,"",IF(AK4158&gt;20.99,"Aged","Non-Aged"))</f>
        <v/>
      </c>
      <c r="AN4158" s="112">
        <f>IF(Q4158&lt;&gt;"",MONTH(Q4158),"")</f>
        <v/>
      </c>
      <c r="AO4158" s="112">
        <f>IFERROR(VALUE(V4158),0)</f>
        <v/>
      </c>
    </row>
    <row customFormat="1" customHeight="1" ht="29.25" r="4159" s="112" spans="1:41">
      <c r="A4159" s="127" t="n"/>
      <c r="B4159" s="113" t="n"/>
      <c r="C4159" s="127" t="n"/>
      <c r="D4159" s="127" t="n"/>
      <c r="E4159" s="114">
        <f>IF(F4159 &lt;&gt; "",VLOOKUP(F4159,CategoryLookup,2,FALSE), "")</f>
        <v/>
      </c>
      <c r="F4159" s="126" t="n"/>
      <c r="G4159" s="127" t="n"/>
      <c r="H4159" s="127" t="n"/>
      <c r="I4159" s="127" t="n"/>
      <c r="J4159" s="127" t="n"/>
      <c r="K4159" s="127" t="n"/>
      <c r="L4159" s="127" t="n"/>
      <c r="M4159" s="127" t="n"/>
      <c r="N4159" s="120" t="n"/>
      <c r="O4159" s="120" t="n"/>
      <c r="P4159" s="120" t="n"/>
      <c r="Q4159" s="120" t="n"/>
      <c r="R4159" s="121" t="n"/>
      <c r="S4159" s="121" t="n"/>
      <c r="T4159" s="121" t="n"/>
      <c r="U4159" s="121" t="n"/>
      <c r="V4159" s="117">
        <f>IF(P4159="NA","NA",IF(P4159&lt;&gt;"",TEXT(P4159-N4159,"[h].mm"),""))</f>
        <v/>
      </c>
      <c r="W4159" s="118">
        <f>IF(AND(R4159="",S4159=""),"",R4159+S4159)</f>
        <v/>
      </c>
      <c r="X4159" s="116">
        <f>IF(O4159&lt;&gt;"",DATE(YEAR(O4159), MONTH(O4159), DAY(O4159)),"")</f>
        <v/>
      </c>
      <c r="Y4159" s="122" t="n"/>
      <c r="Z4159" s="123" t="n"/>
      <c r="AA4159" s="117">
        <f>IF(F4159="Re-assigned","NA",IF(W4159="","",IF(W4159&gt;=VLOOKUP(D4159,SLAMatrix,3,FALSE),"Yes",IF(W4159&lt;VLOOKUP(D4159,SLAMatrix,2,FALSE),"No","Internal"))))</f>
        <v/>
      </c>
      <c r="AB4159" s="123" t="n"/>
      <c r="AC4159" s="123" t="n"/>
      <c r="AD4159" s="119" t="n"/>
      <c r="AE4159" s="125" t="n"/>
      <c r="AF4159" s="124">
        <f>MONTH(O4159)</f>
        <v/>
      </c>
      <c r="AG4159" s="124">
        <f>VLOOKUP(IFERROR(MID(AE4159,1,(FIND(",",AE4159,1)-1)),AE4159),Facility_Region_Mapping,2,FALSE)</f>
        <v/>
      </c>
      <c r="AH4159" s="124" t="n"/>
      <c r="AI4159" s="124">
        <f>IF(C4159&lt;&gt;"",IF(M4159="ESM User",getInterfaceName($C4159),"NA"),"")</f>
        <v/>
      </c>
      <c r="AJ4159" s="116">
        <f>IF(Q4159&lt;&gt;"",DATE(YEAR(Q4159), MONTH(Q4159), DAY(Q4159)),"")</f>
        <v/>
      </c>
      <c r="AK4159" s="130">
        <f>IF(Q4159&lt;&gt;0,Q4159-N4159,TODAY()-N4159)</f>
        <v/>
      </c>
      <c r="AL4159" s="112">
        <f>IF(F4159="Re-assigned",0,IF(H4159="Closed",0,IF(H4159="Service Restored",0,IF(H4159="",0,1))))</f>
        <v/>
      </c>
      <c r="AM4159" s="124">
        <f>IF(AL4159=0,"",IF(AK4159&gt;20.99,"Aged","Non-Aged"))</f>
        <v/>
      </c>
      <c r="AN4159" s="112">
        <f>IF(Q4159&lt;&gt;"",MONTH(Q4159),"")</f>
        <v/>
      </c>
      <c r="AO4159" s="112">
        <f>IFERROR(VALUE(V4159),0)</f>
        <v/>
      </c>
    </row>
    <row customFormat="1" customHeight="1" ht="29.25" r="4160" s="112" spans="1:41">
      <c r="A4160" s="127" t="n"/>
      <c r="B4160" s="113" t="n"/>
      <c r="C4160" s="127" t="n"/>
      <c r="D4160" s="127" t="n"/>
      <c r="E4160" s="114">
        <f>IF(F4160 &lt;&gt; "",VLOOKUP(F4160,CategoryLookup,2,FALSE), "")</f>
        <v/>
      </c>
      <c r="F4160" s="126" t="n"/>
      <c r="G4160" s="127" t="n"/>
      <c r="H4160" s="127" t="n"/>
      <c r="I4160" s="127" t="n"/>
      <c r="J4160" s="127" t="n"/>
      <c r="K4160" s="127" t="n"/>
      <c r="L4160" s="127" t="n"/>
      <c r="M4160" s="127" t="n"/>
      <c r="N4160" s="120" t="n"/>
      <c r="O4160" s="120" t="n"/>
      <c r="P4160" s="120" t="n"/>
      <c r="Q4160" s="120" t="n"/>
      <c r="R4160" s="121" t="n"/>
      <c r="S4160" s="121" t="n"/>
      <c r="T4160" s="121" t="n"/>
      <c r="U4160" s="121" t="n"/>
      <c r="V4160" s="117">
        <f>IF(P4160="NA","NA",IF(P4160&lt;&gt;"",TEXT(P4160-N4160,"[h].mm"),""))</f>
        <v/>
      </c>
      <c r="W4160" s="118">
        <f>IF(AND(R4160="",S4160=""),"",R4160+S4160)</f>
        <v/>
      </c>
      <c r="X4160" s="116">
        <f>IF(O4160&lt;&gt;"",DATE(YEAR(O4160), MONTH(O4160), DAY(O4160)),"")</f>
        <v/>
      </c>
      <c r="Y4160" s="122" t="n"/>
      <c r="Z4160" s="123" t="n"/>
      <c r="AA4160" s="117">
        <f>IF(F4160="Re-assigned","NA",IF(W4160="","",IF(W4160&gt;=VLOOKUP(D4160,SLAMatrix,3,FALSE),"Yes",IF(W4160&lt;VLOOKUP(D4160,SLAMatrix,2,FALSE),"No","Internal"))))</f>
        <v/>
      </c>
      <c r="AB4160" s="123" t="n"/>
      <c r="AC4160" s="123" t="n"/>
      <c r="AD4160" s="119" t="n"/>
      <c r="AE4160" s="125" t="n"/>
      <c r="AF4160" s="124">
        <f>MONTH(O4160)</f>
        <v/>
      </c>
      <c r="AG4160" s="124">
        <f>VLOOKUP(IFERROR(MID(AE4160,1,(FIND(",",AE4160,1)-1)),AE4160),Facility_Region_Mapping,2,FALSE)</f>
        <v/>
      </c>
      <c r="AH4160" s="124" t="n"/>
      <c r="AI4160" s="124">
        <f>IF(C4160&lt;&gt;"",IF(M4160="ESM User",getInterfaceName($C4160),"NA"),"")</f>
        <v/>
      </c>
      <c r="AJ4160" s="116">
        <f>IF(Q4160&lt;&gt;"",DATE(YEAR(Q4160), MONTH(Q4160), DAY(Q4160)),"")</f>
        <v/>
      </c>
      <c r="AK4160" s="130">
        <f>IF(Q4160&lt;&gt;0,Q4160-N4160,TODAY()-N4160)</f>
        <v/>
      </c>
      <c r="AL4160" s="112">
        <f>IF(F4160="Re-assigned",0,IF(H4160="Closed",0,IF(H4160="Service Restored",0,IF(H4160="",0,1))))</f>
        <v/>
      </c>
      <c r="AM4160" s="124">
        <f>IF(AL4160=0,"",IF(AK4160&gt;20.99,"Aged","Non-Aged"))</f>
        <v/>
      </c>
      <c r="AN4160" s="112">
        <f>IF(Q4160&lt;&gt;"",MONTH(Q4160),"")</f>
        <v/>
      </c>
      <c r="AO4160" s="112">
        <f>IFERROR(VALUE(V4160),0)</f>
        <v/>
      </c>
    </row>
    <row customFormat="1" customHeight="1" ht="29.25" r="4161" s="112" spans="1:41">
      <c r="A4161" s="127" t="n"/>
      <c r="B4161" s="113" t="n"/>
      <c r="C4161" s="127" t="n"/>
      <c r="D4161" s="127" t="n"/>
      <c r="E4161" s="114">
        <f>IF(F4161 &lt;&gt; "",VLOOKUP(F4161,CategoryLookup,2,FALSE), "")</f>
        <v/>
      </c>
      <c r="F4161" s="126" t="n"/>
      <c r="G4161" s="127" t="n"/>
      <c r="H4161" s="127" t="n"/>
      <c r="I4161" s="127" t="n"/>
      <c r="J4161" s="127" t="n"/>
      <c r="K4161" s="127" t="n"/>
      <c r="L4161" s="127" t="n"/>
      <c r="M4161" s="127" t="n"/>
      <c r="N4161" s="120" t="n"/>
      <c r="O4161" s="120" t="n"/>
      <c r="P4161" s="120" t="n"/>
      <c r="Q4161" s="120" t="n"/>
      <c r="R4161" s="121" t="n"/>
      <c r="S4161" s="121" t="n"/>
      <c r="T4161" s="121" t="n"/>
      <c r="U4161" s="121" t="n"/>
      <c r="V4161" s="117">
        <f>IF(P4161="NA","NA",IF(P4161&lt;&gt;"",TEXT(P4161-N4161,"[h].mm"),""))</f>
        <v/>
      </c>
      <c r="W4161" s="118">
        <f>IF(AND(R4161="",S4161=""),"",R4161+S4161)</f>
        <v/>
      </c>
      <c r="X4161" s="116">
        <f>IF(O4161&lt;&gt;"",DATE(YEAR(O4161), MONTH(O4161), DAY(O4161)),"")</f>
        <v/>
      </c>
      <c r="Y4161" s="122" t="n"/>
      <c r="Z4161" s="123" t="n"/>
      <c r="AA4161" s="117">
        <f>IF(F4161="Re-assigned","NA",IF(W4161="","",IF(W4161&gt;=VLOOKUP(D4161,SLAMatrix,3,FALSE),"Yes",IF(W4161&lt;VLOOKUP(D4161,SLAMatrix,2,FALSE),"No","Internal"))))</f>
        <v/>
      </c>
      <c r="AB4161" s="123" t="n"/>
      <c r="AC4161" s="123" t="n"/>
      <c r="AD4161" s="119" t="n"/>
      <c r="AE4161" s="125" t="n"/>
      <c r="AF4161" s="124">
        <f>MONTH(O4161)</f>
        <v/>
      </c>
      <c r="AG4161" s="124">
        <f>VLOOKUP(IFERROR(MID(AE4161,1,(FIND(",",AE4161,1)-1)),AE4161),Facility_Region_Mapping,2,FALSE)</f>
        <v/>
      </c>
      <c r="AH4161" s="124" t="n"/>
      <c r="AI4161" s="124">
        <f>IF(C4161&lt;&gt;"",IF(M4161="ESM User",getInterfaceName($C4161),"NA"),"")</f>
        <v/>
      </c>
      <c r="AJ4161" s="116">
        <f>IF(Q4161&lt;&gt;"",DATE(YEAR(Q4161), MONTH(Q4161), DAY(Q4161)),"")</f>
        <v/>
      </c>
      <c r="AK4161" s="130">
        <f>IF(Q4161&lt;&gt;0,Q4161-N4161,TODAY()-N4161)</f>
        <v/>
      </c>
      <c r="AL4161" s="112">
        <f>IF(F4161="Re-assigned",0,IF(H4161="Closed",0,IF(H4161="Service Restored",0,IF(H4161="",0,1))))</f>
        <v/>
      </c>
      <c r="AM4161" s="124">
        <f>IF(AL4161=0,"",IF(AK4161&gt;20.99,"Aged","Non-Aged"))</f>
        <v/>
      </c>
      <c r="AN4161" s="112">
        <f>IF(Q4161&lt;&gt;"",MONTH(Q4161),"")</f>
        <v/>
      </c>
      <c r="AO4161" s="112">
        <f>IFERROR(VALUE(V4161),0)</f>
        <v/>
      </c>
    </row>
    <row customFormat="1" customHeight="1" ht="29.25" r="4162" s="112" spans="1:41">
      <c r="A4162" s="127" t="n"/>
      <c r="B4162" s="113" t="n"/>
      <c r="C4162" s="127" t="n"/>
      <c r="D4162" s="127" t="n"/>
      <c r="E4162" s="114">
        <f>IF(F4162 &lt;&gt; "",VLOOKUP(F4162,CategoryLookup,2,FALSE), "")</f>
        <v/>
      </c>
      <c r="F4162" s="126" t="n"/>
      <c r="G4162" s="127" t="n"/>
      <c r="H4162" s="127" t="n"/>
      <c r="I4162" s="127" t="n"/>
      <c r="J4162" s="127" t="n"/>
      <c r="K4162" s="127" t="n"/>
      <c r="L4162" s="127" t="n"/>
      <c r="M4162" s="127" t="n"/>
      <c r="N4162" s="120" t="n"/>
      <c r="O4162" s="120" t="n"/>
      <c r="P4162" s="120" t="n"/>
      <c r="Q4162" s="120" t="n"/>
      <c r="R4162" s="121" t="n"/>
      <c r="S4162" s="121" t="n"/>
      <c r="T4162" s="121" t="n"/>
      <c r="U4162" s="121" t="n"/>
      <c r="V4162" s="117">
        <f>IF(P4162="NA","NA",IF(P4162&lt;&gt;"",TEXT(P4162-N4162,"[h].mm"),""))</f>
        <v/>
      </c>
      <c r="W4162" s="118">
        <f>IF(AND(R4162="",S4162=""),"",R4162+S4162)</f>
        <v/>
      </c>
      <c r="X4162" s="116">
        <f>IF(O4162&lt;&gt;"",DATE(YEAR(O4162), MONTH(O4162), DAY(O4162)),"")</f>
        <v/>
      </c>
      <c r="Y4162" s="122" t="n"/>
      <c r="Z4162" s="123" t="n"/>
      <c r="AA4162" s="117">
        <f>IF(F4162="Re-assigned","NA",IF(W4162="","",IF(W4162&gt;=VLOOKUP(D4162,SLAMatrix,3,FALSE),"Yes",IF(W4162&lt;VLOOKUP(D4162,SLAMatrix,2,FALSE),"No","Internal"))))</f>
        <v/>
      </c>
      <c r="AB4162" s="123" t="n"/>
      <c r="AC4162" s="123" t="n"/>
      <c r="AD4162" s="119" t="n"/>
      <c r="AE4162" s="125" t="n"/>
      <c r="AF4162" s="124">
        <f>MONTH(O4162)</f>
        <v/>
      </c>
      <c r="AG4162" s="124">
        <f>VLOOKUP(IFERROR(MID(AE4162,1,(FIND(",",AE4162,1)-1)),AE4162),Facility_Region_Mapping,2,FALSE)</f>
        <v/>
      </c>
      <c r="AH4162" s="124" t="n"/>
      <c r="AI4162" s="124">
        <f>IF(C4162&lt;&gt;"",IF(M4162="ESM User",getInterfaceName($C4162),"NA"),"")</f>
        <v/>
      </c>
      <c r="AJ4162" s="116">
        <f>IF(Q4162&lt;&gt;"",DATE(YEAR(Q4162), MONTH(Q4162), DAY(Q4162)),"")</f>
        <v/>
      </c>
      <c r="AK4162" s="130">
        <f>IF(Q4162&lt;&gt;0,Q4162-N4162,TODAY()-N4162)</f>
        <v/>
      </c>
      <c r="AL4162" s="112">
        <f>IF(F4162="Re-assigned",0,IF(H4162="Closed",0,IF(H4162="Service Restored",0,IF(H4162="",0,1))))</f>
        <v/>
      </c>
      <c r="AM4162" s="124">
        <f>IF(AL4162=0,"",IF(AK4162&gt;20.99,"Aged","Non-Aged"))</f>
        <v/>
      </c>
      <c r="AN4162" s="112">
        <f>IF(Q4162&lt;&gt;"",MONTH(Q4162),"")</f>
        <v/>
      </c>
      <c r="AO4162" s="112">
        <f>IFERROR(VALUE(V4162),0)</f>
        <v/>
      </c>
    </row>
    <row customFormat="1" customHeight="1" ht="29.25" r="4163" s="112" spans="1:41">
      <c r="A4163" s="127" t="n"/>
      <c r="B4163" s="113" t="n"/>
      <c r="C4163" s="127" t="n"/>
      <c r="D4163" s="127" t="n"/>
      <c r="E4163" s="114">
        <f>IF(F4163 &lt;&gt; "",VLOOKUP(F4163,CategoryLookup,2,FALSE), "")</f>
        <v/>
      </c>
      <c r="F4163" s="126" t="n"/>
      <c r="G4163" s="127" t="n"/>
      <c r="H4163" s="127" t="n"/>
      <c r="I4163" s="127" t="n"/>
      <c r="J4163" s="127" t="n"/>
      <c r="K4163" s="127" t="n"/>
      <c r="L4163" s="127" t="n"/>
      <c r="M4163" s="127" t="n"/>
      <c r="N4163" s="120" t="n"/>
      <c r="O4163" s="120" t="n"/>
      <c r="P4163" s="120" t="n"/>
      <c r="Q4163" s="120" t="n"/>
      <c r="R4163" s="121" t="n"/>
      <c r="S4163" s="121" t="n"/>
      <c r="T4163" s="121" t="n"/>
      <c r="U4163" s="121" t="n"/>
      <c r="V4163" s="117">
        <f>IF(P4163="NA","NA",IF(P4163&lt;&gt;"",TEXT(P4163-N4163,"[h].mm"),""))</f>
        <v/>
      </c>
      <c r="W4163" s="118">
        <f>IF(AND(R4163="",S4163=""),"",R4163+S4163)</f>
        <v/>
      </c>
      <c r="X4163" s="116">
        <f>IF(O4163&lt;&gt;"",DATE(YEAR(O4163), MONTH(O4163), DAY(O4163)),"")</f>
        <v/>
      </c>
      <c r="Y4163" s="122" t="n"/>
      <c r="Z4163" s="123" t="n"/>
      <c r="AA4163" s="117">
        <f>IF(F4163="Re-assigned","NA",IF(W4163="","",IF(W4163&gt;=VLOOKUP(D4163,SLAMatrix,3,FALSE),"Yes",IF(W4163&lt;VLOOKUP(D4163,SLAMatrix,2,FALSE),"No","Internal"))))</f>
        <v/>
      </c>
      <c r="AB4163" s="123" t="n"/>
      <c r="AC4163" s="123" t="n"/>
      <c r="AD4163" s="119" t="n"/>
      <c r="AE4163" s="125" t="n"/>
      <c r="AF4163" s="124">
        <f>MONTH(O4163)</f>
        <v/>
      </c>
      <c r="AG4163" s="124">
        <f>VLOOKUP(IFERROR(MID(AE4163,1,(FIND(",",AE4163,1)-1)),AE4163),Facility_Region_Mapping,2,FALSE)</f>
        <v/>
      </c>
      <c r="AH4163" s="124" t="n"/>
      <c r="AI4163" s="124">
        <f>IF(C4163&lt;&gt;"",IF(M4163="ESM User",getInterfaceName($C4163),"NA"),"")</f>
        <v/>
      </c>
      <c r="AJ4163" s="116">
        <f>IF(Q4163&lt;&gt;"",DATE(YEAR(Q4163), MONTH(Q4163), DAY(Q4163)),"")</f>
        <v/>
      </c>
      <c r="AK4163" s="130">
        <f>IF(Q4163&lt;&gt;0,Q4163-N4163,TODAY()-N4163)</f>
        <v/>
      </c>
      <c r="AL4163" s="112">
        <f>IF(F4163="Re-assigned",0,IF(H4163="Closed",0,IF(H4163="Service Restored",0,IF(H4163="",0,1))))</f>
        <v/>
      </c>
      <c r="AM4163" s="124">
        <f>IF(AL4163=0,"",IF(AK4163&gt;20.99,"Aged","Non-Aged"))</f>
        <v/>
      </c>
      <c r="AN4163" s="112">
        <f>IF(Q4163&lt;&gt;"",MONTH(Q4163),"")</f>
        <v/>
      </c>
      <c r="AO4163" s="112">
        <f>IFERROR(VALUE(V4163),0)</f>
        <v/>
      </c>
    </row>
    <row customFormat="1" customHeight="1" ht="29.25" r="4164" s="112" spans="1:41">
      <c r="A4164" s="127" t="n"/>
      <c r="B4164" s="113" t="n"/>
      <c r="C4164" s="127" t="n"/>
      <c r="D4164" s="127" t="n"/>
      <c r="E4164" s="114">
        <f>IF(F4164 &lt;&gt; "",VLOOKUP(F4164,CategoryLookup,2,FALSE), "")</f>
        <v/>
      </c>
      <c r="F4164" s="126" t="n"/>
      <c r="G4164" s="127" t="n"/>
      <c r="H4164" s="127" t="n"/>
      <c r="I4164" s="127" t="n"/>
      <c r="J4164" s="127" t="n"/>
      <c r="K4164" s="127" t="n"/>
      <c r="L4164" s="127" t="n"/>
      <c r="M4164" s="127" t="n"/>
      <c r="N4164" s="120" t="n"/>
      <c r="O4164" s="120" t="n"/>
      <c r="P4164" s="120" t="n"/>
      <c r="Q4164" s="120" t="n"/>
      <c r="R4164" s="121" t="n"/>
      <c r="S4164" s="121" t="n"/>
      <c r="T4164" s="121" t="n"/>
      <c r="U4164" s="121" t="n"/>
      <c r="V4164" s="117">
        <f>IF(P4164="NA","NA",IF(P4164&lt;&gt;"",TEXT(P4164-N4164,"[h].mm"),""))</f>
        <v/>
      </c>
      <c r="W4164" s="118">
        <f>IF(AND(R4164="",S4164=""),"",R4164+S4164)</f>
        <v/>
      </c>
      <c r="X4164" s="116">
        <f>IF(O4164&lt;&gt;"",DATE(YEAR(O4164), MONTH(O4164), DAY(O4164)),"")</f>
        <v/>
      </c>
      <c r="Y4164" s="122" t="n"/>
      <c r="Z4164" s="123" t="n"/>
      <c r="AA4164" s="117">
        <f>IF(F4164="Re-assigned","NA",IF(W4164="","",IF(W4164&gt;=VLOOKUP(D4164,SLAMatrix,3,FALSE),"Yes",IF(W4164&lt;VLOOKUP(D4164,SLAMatrix,2,FALSE),"No","Internal"))))</f>
        <v/>
      </c>
      <c r="AB4164" s="123" t="n"/>
      <c r="AC4164" s="123" t="n"/>
      <c r="AD4164" s="119" t="n"/>
      <c r="AE4164" s="125" t="n"/>
      <c r="AF4164" s="124">
        <f>MONTH(O4164)</f>
        <v/>
      </c>
      <c r="AG4164" s="124">
        <f>VLOOKUP(IFERROR(MID(AE4164,1,(FIND(",",AE4164,1)-1)),AE4164),Facility_Region_Mapping,2,FALSE)</f>
        <v/>
      </c>
      <c r="AH4164" s="124" t="n"/>
      <c r="AI4164" s="124">
        <f>IF(C4164&lt;&gt;"",IF(M4164="ESM User",getInterfaceName($C4164),"NA"),"")</f>
        <v/>
      </c>
      <c r="AJ4164" s="116">
        <f>IF(Q4164&lt;&gt;"",DATE(YEAR(Q4164), MONTH(Q4164), DAY(Q4164)),"")</f>
        <v/>
      </c>
      <c r="AK4164" s="130">
        <f>IF(Q4164&lt;&gt;0,Q4164-N4164,TODAY()-N4164)</f>
        <v/>
      </c>
      <c r="AL4164" s="112">
        <f>IF(F4164="Re-assigned",0,IF(H4164="Closed",0,IF(H4164="Service Restored",0,IF(H4164="",0,1))))</f>
        <v/>
      </c>
      <c r="AM4164" s="124">
        <f>IF(AL4164=0,"",IF(AK4164&gt;20.99,"Aged","Non-Aged"))</f>
        <v/>
      </c>
      <c r="AN4164" s="112">
        <f>IF(Q4164&lt;&gt;"",MONTH(Q4164),"")</f>
        <v/>
      </c>
      <c r="AO4164" s="112">
        <f>IFERROR(VALUE(V4164),0)</f>
        <v/>
      </c>
    </row>
    <row customFormat="1" customHeight="1" ht="29.25" r="4165" s="112" spans="1:41">
      <c r="A4165" s="127" t="n"/>
      <c r="B4165" s="113" t="n"/>
      <c r="C4165" s="127" t="n"/>
      <c r="D4165" s="127" t="n"/>
      <c r="E4165" s="114">
        <f>IF(F4165 &lt;&gt; "",VLOOKUP(F4165,CategoryLookup,2,FALSE), "")</f>
        <v/>
      </c>
      <c r="F4165" s="126" t="n"/>
      <c r="G4165" s="127" t="n"/>
      <c r="H4165" s="127" t="n"/>
      <c r="I4165" s="127" t="n"/>
      <c r="J4165" s="127" t="n"/>
      <c r="K4165" s="127" t="n"/>
      <c r="L4165" s="127" t="n"/>
      <c r="M4165" s="127" t="n"/>
      <c r="N4165" s="120" t="n"/>
      <c r="O4165" s="120" t="n"/>
      <c r="P4165" s="120" t="n"/>
      <c r="Q4165" s="120" t="n"/>
      <c r="R4165" s="121" t="n"/>
      <c r="S4165" s="121" t="n"/>
      <c r="T4165" s="121" t="n"/>
      <c r="U4165" s="121" t="n"/>
      <c r="V4165" s="117">
        <f>IF(P4165="NA","NA",IF(P4165&lt;&gt;"",TEXT(P4165-N4165,"[h].mm"),""))</f>
        <v/>
      </c>
      <c r="W4165" s="118">
        <f>IF(AND(R4165="",S4165=""),"",R4165+S4165)</f>
        <v/>
      </c>
      <c r="X4165" s="116">
        <f>IF(O4165&lt;&gt;"",DATE(YEAR(O4165), MONTH(O4165), DAY(O4165)),"")</f>
        <v/>
      </c>
      <c r="Y4165" s="122" t="n"/>
      <c r="Z4165" s="123" t="n"/>
      <c r="AA4165" s="117">
        <f>IF(F4165="Re-assigned","NA",IF(W4165="","",IF(W4165&gt;=VLOOKUP(D4165,SLAMatrix,3,FALSE),"Yes",IF(W4165&lt;VLOOKUP(D4165,SLAMatrix,2,FALSE),"No","Internal"))))</f>
        <v/>
      </c>
      <c r="AB4165" s="123" t="n"/>
      <c r="AC4165" s="123" t="n"/>
      <c r="AD4165" s="119" t="n"/>
      <c r="AE4165" s="125" t="n"/>
      <c r="AF4165" s="124">
        <f>MONTH(O4165)</f>
        <v/>
      </c>
      <c r="AG4165" s="124">
        <f>VLOOKUP(IFERROR(MID(AE4165,1,(FIND(",",AE4165,1)-1)),AE4165),Facility_Region_Mapping,2,FALSE)</f>
        <v/>
      </c>
      <c r="AH4165" s="124" t="n"/>
      <c r="AI4165" s="124">
        <f>IF(C4165&lt;&gt;"",IF(M4165="ESM User",getInterfaceName($C4165),"NA"),"")</f>
        <v/>
      </c>
      <c r="AJ4165" s="116">
        <f>IF(Q4165&lt;&gt;"",DATE(YEAR(Q4165), MONTH(Q4165), DAY(Q4165)),"")</f>
        <v/>
      </c>
      <c r="AK4165" s="130">
        <f>IF(Q4165&lt;&gt;0,Q4165-N4165,TODAY()-N4165)</f>
        <v/>
      </c>
      <c r="AL4165" s="112">
        <f>IF(F4165="Re-assigned",0,IF(H4165="Closed",0,IF(H4165="Service Restored",0,IF(H4165="",0,1))))</f>
        <v/>
      </c>
      <c r="AM4165" s="124">
        <f>IF(AL4165=0,"",IF(AK4165&gt;20.99,"Aged","Non-Aged"))</f>
        <v/>
      </c>
      <c r="AN4165" s="112">
        <f>IF(Q4165&lt;&gt;"",MONTH(Q4165),"")</f>
        <v/>
      </c>
      <c r="AO4165" s="112">
        <f>IFERROR(VALUE(V4165),0)</f>
        <v/>
      </c>
    </row>
    <row customFormat="1" customHeight="1" ht="29.25" r="4166" s="112" spans="1:41">
      <c r="A4166" s="127" t="n"/>
      <c r="B4166" s="113" t="n"/>
      <c r="C4166" s="127" t="n"/>
      <c r="D4166" s="127" t="n"/>
      <c r="E4166" s="114">
        <f>IF(F4166 &lt;&gt; "",VLOOKUP(F4166,CategoryLookup,2,FALSE), "")</f>
        <v/>
      </c>
      <c r="F4166" s="126" t="n"/>
      <c r="G4166" s="127" t="n"/>
      <c r="H4166" s="127" t="n"/>
      <c r="I4166" s="127" t="n"/>
      <c r="J4166" s="127" t="n"/>
      <c r="K4166" s="127" t="n"/>
      <c r="L4166" s="127" t="n"/>
      <c r="M4166" s="127" t="n"/>
      <c r="N4166" s="120" t="n"/>
      <c r="O4166" s="120" t="n"/>
      <c r="P4166" s="120" t="n"/>
      <c r="Q4166" s="120" t="n"/>
      <c r="R4166" s="121" t="n"/>
      <c r="S4166" s="121" t="n"/>
      <c r="T4166" s="121" t="n"/>
      <c r="U4166" s="121" t="n"/>
      <c r="V4166" s="117">
        <f>IF(P4166="NA","NA",IF(P4166&lt;&gt;"",TEXT(P4166-N4166,"[h].mm"),""))</f>
        <v/>
      </c>
      <c r="W4166" s="118">
        <f>IF(AND(R4166="",S4166=""),"",R4166+S4166)</f>
        <v/>
      </c>
      <c r="X4166" s="116">
        <f>IF(O4166&lt;&gt;"",DATE(YEAR(O4166), MONTH(O4166), DAY(O4166)),"")</f>
        <v/>
      </c>
      <c r="Y4166" s="122" t="n"/>
      <c r="Z4166" s="123" t="n"/>
      <c r="AA4166" s="117">
        <f>IF(F4166="Re-assigned","NA",IF(W4166="","",IF(W4166&gt;=VLOOKUP(D4166,SLAMatrix,3,FALSE),"Yes",IF(W4166&lt;VLOOKUP(D4166,SLAMatrix,2,FALSE),"No","Internal"))))</f>
        <v/>
      </c>
      <c r="AB4166" s="123" t="n"/>
      <c r="AC4166" s="123" t="n"/>
      <c r="AD4166" s="119" t="n"/>
      <c r="AE4166" s="125" t="n"/>
      <c r="AF4166" s="124">
        <f>MONTH(O4166)</f>
        <v/>
      </c>
      <c r="AG4166" s="124">
        <f>VLOOKUP(IFERROR(MID(AE4166,1,(FIND(",",AE4166,1)-1)),AE4166),Facility_Region_Mapping,2,FALSE)</f>
        <v/>
      </c>
      <c r="AH4166" s="124" t="n"/>
      <c r="AI4166" s="124">
        <f>IF(C4166&lt;&gt;"",IF(M4166="ESM User",getInterfaceName($C4166),"NA"),"")</f>
        <v/>
      </c>
      <c r="AJ4166" s="116">
        <f>IF(Q4166&lt;&gt;"",DATE(YEAR(Q4166), MONTH(Q4166), DAY(Q4166)),"")</f>
        <v/>
      </c>
      <c r="AK4166" s="130">
        <f>IF(Q4166&lt;&gt;0,Q4166-N4166,TODAY()-N4166)</f>
        <v/>
      </c>
      <c r="AL4166" s="112">
        <f>IF(F4166="Re-assigned",0,IF(H4166="Closed",0,IF(H4166="Service Restored",0,IF(H4166="",0,1))))</f>
        <v/>
      </c>
      <c r="AM4166" s="124">
        <f>IF(AL4166=0,"",IF(AK4166&gt;20.99,"Aged","Non-Aged"))</f>
        <v/>
      </c>
      <c r="AN4166" s="112">
        <f>IF(Q4166&lt;&gt;"",MONTH(Q4166),"")</f>
        <v/>
      </c>
      <c r="AO4166" s="112">
        <f>IFERROR(VALUE(V4166),0)</f>
        <v/>
      </c>
    </row>
    <row customFormat="1" customHeight="1" ht="29.25" r="4167" s="112" spans="1:41">
      <c r="A4167" s="127" t="n"/>
      <c r="B4167" s="113" t="n"/>
      <c r="C4167" s="127" t="n"/>
      <c r="D4167" s="127" t="n"/>
      <c r="E4167" s="114">
        <f>IF(F4167 &lt;&gt; "",VLOOKUP(F4167,CategoryLookup,2,FALSE), "")</f>
        <v/>
      </c>
      <c r="F4167" s="126" t="n"/>
      <c r="G4167" s="127" t="n"/>
      <c r="H4167" s="127" t="n"/>
      <c r="I4167" s="127" t="n"/>
      <c r="J4167" s="127" t="n"/>
      <c r="K4167" s="127" t="n"/>
      <c r="L4167" s="127" t="n"/>
      <c r="M4167" s="127" t="n"/>
      <c r="N4167" s="120" t="n"/>
      <c r="O4167" s="120" t="n"/>
      <c r="P4167" s="120" t="n"/>
      <c r="Q4167" s="120" t="n"/>
      <c r="R4167" s="121" t="n"/>
      <c r="S4167" s="121" t="n"/>
      <c r="T4167" s="121" t="n"/>
      <c r="U4167" s="121" t="n"/>
      <c r="V4167" s="117">
        <f>IF(P4167="NA","NA",IF(P4167&lt;&gt;"",TEXT(P4167-N4167,"[h].mm"),""))</f>
        <v/>
      </c>
      <c r="W4167" s="118">
        <f>IF(AND(R4167="",S4167=""),"",R4167+S4167)</f>
        <v/>
      </c>
      <c r="X4167" s="116">
        <f>IF(O4167&lt;&gt;"",DATE(YEAR(O4167), MONTH(O4167), DAY(O4167)),"")</f>
        <v/>
      </c>
      <c r="Y4167" s="122" t="n"/>
      <c r="Z4167" s="123" t="n"/>
      <c r="AA4167" s="117">
        <f>IF(F4167="Re-assigned","NA",IF(W4167="","",IF(W4167&gt;=VLOOKUP(D4167,SLAMatrix,3,FALSE),"Yes",IF(W4167&lt;VLOOKUP(D4167,SLAMatrix,2,FALSE),"No","Internal"))))</f>
        <v/>
      </c>
      <c r="AB4167" s="123" t="n"/>
      <c r="AC4167" s="123" t="n"/>
      <c r="AD4167" s="119" t="n"/>
      <c r="AE4167" s="125" t="n"/>
      <c r="AF4167" s="124">
        <f>MONTH(O4167)</f>
        <v/>
      </c>
      <c r="AG4167" s="124">
        <f>VLOOKUP(IFERROR(MID(AE4167,1,(FIND(",",AE4167,1)-1)),AE4167),Facility_Region_Mapping,2,FALSE)</f>
        <v/>
      </c>
      <c r="AH4167" s="124" t="n"/>
      <c r="AI4167" s="124">
        <f>IF(C4167&lt;&gt;"",IF(M4167="ESM User",getInterfaceName($C4167),"NA"),"")</f>
        <v/>
      </c>
      <c r="AJ4167" s="116">
        <f>IF(Q4167&lt;&gt;"",DATE(YEAR(Q4167), MONTH(Q4167), DAY(Q4167)),"")</f>
        <v/>
      </c>
      <c r="AK4167" s="130">
        <f>IF(Q4167&lt;&gt;0,Q4167-N4167,TODAY()-N4167)</f>
        <v/>
      </c>
      <c r="AL4167" s="112">
        <f>IF(F4167="Re-assigned",0,IF(H4167="Closed",0,IF(H4167="Service Restored",0,IF(H4167="",0,1))))</f>
        <v/>
      </c>
      <c r="AM4167" s="124">
        <f>IF(AL4167=0,"",IF(AK4167&gt;20.99,"Aged","Non-Aged"))</f>
        <v/>
      </c>
      <c r="AN4167" s="112">
        <f>IF(Q4167&lt;&gt;"",MONTH(Q4167),"")</f>
        <v/>
      </c>
      <c r="AO4167" s="112">
        <f>IFERROR(VALUE(V4167),0)</f>
        <v/>
      </c>
    </row>
    <row customFormat="1" customHeight="1" ht="29.25" r="4168" s="112" spans="1:41">
      <c r="A4168" s="127" t="n"/>
      <c r="B4168" s="113" t="n"/>
      <c r="C4168" s="127" t="n"/>
      <c r="D4168" s="127" t="n"/>
      <c r="E4168" s="114">
        <f>IF(F4168 &lt;&gt; "",VLOOKUP(F4168,CategoryLookup,2,FALSE), "")</f>
        <v/>
      </c>
      <c r="F4168" s="126" t="n"/>
      <c r="G4168" s="127" t="n"/>
      <c r="H4168" s="127" t="n"/>
      <c r="I4168" s="127" t="n"/>
      <c r="J4168" s="127" t="n"/>
      <c r="K4168" s="127" t="n"/>
      <c r="L4168" s="127" t="n"/>
      <c r="M4168" s="127" t="n"/>
      <c r="N4168" s="120" t="n"/>
      <c r="O4168" s="120" t="n"/>
      <c r="P4168" s="120" t="n"/>
      <c r="Q4168" s="120" t="n"/>
      <c r="R4168" s="121" t="n"/>
      <c r="S4168" s="121" t="n"/>
      <c r="T4168" s="121" t="n"/>
      <c r="U4168" s="121" t="n"/>
      <c r="V4168" s="117">
        <f>IF(P4168="NA","NA",IF(P4168&lt;&gt;"",TEXT(P4168-N4168,"[h].mm"),""))</f>
        <v/>
      </c>
      <c r="W4168" s="118">
        <f>IF(AND(R4168="",S4168=""),"",R4168+S4168)</f>
        <v/>
      </c>
      <c r="X4168" s="116">
        <f>IF(O4168&lt;&gt;"",DATE(YEAR(O4168), MONTH(O4168), DAY(O4168)),"")</f>
        <v/>
      </c>
      <c r="Y4168" s="122" t="n"/>
      <c r="Z4168" s="123" t="n"/>
      <c r="AA4168" s="117">
        <f>IF(F4168="Re-assigned","NA",IF(W4168="","",IF(W4168&gt;=VLOOKUP(D4168,SLAMatrix,3,FALSE),"Yes",IF(W4168&lt;VLOOKUP(D4168,SLAMatrix,2,FALSE),"No","Internal"))))</f>
        <v/>
      </c>
      <c r="AB4168" s="123" t="n"/>
      <c r="AC4168" s="123" t="n"/>
      <c r="AD4168" s="119" t="n"/>
      <c r="AE4168" s="125" t="n"/>
      <c r="AF4168" s="124">
        <f>MONTH(O4168)</f>
        <v/>
      </c>
      <c r="AG4168" s="124">
        <f>VLOOKUP(IFERROR(MID(AE4168,1,(FIND(",",AE4168,1)-1)),AE4168),Facility_Region_Mapping,2,FALSE)</f>
        <v/>
      </c>
      <c r="AH4168" s="124" t="n"/>
      <c r="AI4168" s="124">
        <f>IF(C4168&lt;&gt;"",IF(M4168="ESM User",getInterfaceName($C4168),"NA"),"")</f>
        <v/>
      </c>
      <c r="AJ4168" s="116">
        <f>IF(Q4168&lt;&gt;"",DATE(YEAR(Q4168), MONTH(Q4168), DAY(Q4168)),"")</f>
        <v/>
      </c>
      <c r="AK4168" s="130">
        <f>IF(Q4168&lt;&gt;0,Q4168-N4168,TODAY()-N4168)</f>
        <v/>
      </c>
      <c r="AL4168" s="112">
        <f>IF(F4168="Re-assigned",0,IF(H4168="Closed",0,IF(H4168="Service Restored",0,IF(H4168="",0,1))))</f>
        <v/>
      </c>
      <c r="AM4168" s="124">
        <f>IF(AL4168=0,"",IF(AK4168&gt;20.99,"Aged","Non-Aged"))</f>
        <v/>
      </c>
      <c r="AN4168" s="112">
        <f>IF(Q4168&lt;&gt;"",MONTH(Q4168),"")</f>
        <v/>
      </c>
      <c r="AO4168" s="112">
        <f>IFERROR(VALUE(V4168),0)</f>
        <v/>
      </c>
    </row>
    <row customFormat="1" customHeight="1" ht="29.25" r="4169" s="112" spans="1:41">
      <c r="A4169" s="127" t="n"/>
      <c r="B4169" s="113" t="n"/>
      <c r="C4169" s="127" t="n"/>
      <c r="D4169" s="127" t="n"/>
      <c r="E4169" s="114">
        <f>IF(F4169 &lt;&gt; "",VLOOKUP(F4169,CategoryLookup,2,FALSE), "")</f>
        <v/>
      </c>
      <c r="F4169" s="126" t="n"/>
      <c r="G4169" s="127" t="n"/>
      <c r="H4169" s="127" t="n"/>
      <c r="I4169" s="127" t="n"/>
      <c r="J4169" s="127" t="n"/>
      <c r="K4169" s="127" t="n"/>
      <c r="L4169" s="127" t="n"/>
      <c r="M4169" s="127" t="n"/>
      <c r="N4169" s="120" t="n"/>
      <c r="O4169" s="120" t="n"/>
      <c r="P4169" s="120" t="n"/>
      <c r="Q4169" s="120" t="n"/>
      <c r="R4169" s="121" t="n"/>
      <c r="S4169" s="121" t="n"/>
      <c r="T4169" s="121" t="n"/>
      <c r="U4169" s="121" t="n"/>
      <c r="V4169" s="117">
        <f>IF(P4169="NA","NA",IF(P4169&lt;&gt;"",TEXT(P4169-N4169,"[h].mm"),""))</f>
        <v/>
      </c>
      <c r="W4169" s="118">
        <f>IF(AND(R4169="",S4169=""),"",R4169+S4169)</f>
        <v/>
      </c>
      <c r="X4169" s="116">
        <f>IF(O4169&lt;&gt;"",DATE(YEAR(O4169), MONTH(O4169), DAY(O4169)),"")</f>
        <v/>
      </c>
      <c r="Y4169" s="122" t="n"/>
      <c r="Z4169" s="123" t="n"/>
      <c r="AA4169" s="117">
        <f>IF(F4169="Re-assigned","NA",IF(W4169="","",IF(W4169&gt;=VLOOKUP(D4169,SLAMatrix,3,FALSE),"Yes",IF(W4169&lt;VLOOKUP(D4169,SLAMatrix,2,FALSE),"No","Internal"))))</f>
        <v/>
      </c>
      <c r="AB4169" s="123" t="n"/>
      <c r="AC4169" s="123" t="n"/>
      <c r="AD4169" s="119" t="n"/>
      <c r="AE4169" s="125" t="n"/>
      <c r="AF4169" s="124">
        <f>MONTH(O4169)</f>
        <v/>
      </c>
      <c r="AG4169" s="124">
        <f>VLOOKUP(IFERROR(MID(AE4169,1,(FIND(",",AE4169,1)-1)),AE4169),Facility_Region_Mapping,2,FALSE)</f>
        <v/>
      </c>
      <c r="AH4169" s="124" t="n"/>
      <c r="AI4169" s="124">
        <f>IF(C4169&lt;&gt;"",IF(M4169="ESM User",getInterfaceName($C4169),"NA"),"")</f>
        <v/>
      </c>
      <c r="AJ4169" s="116">
        <f>IF(Q4169&lt;&gt;"",DATE(YEAR(Q4169), MONTH(Q4169), DAY(Q4169)),"")</f>
        <v/>
      </c>
      <c r="AK4169" s="130">
        <f>IF(Q4169&lt;&gt;0,Q4169-N4169,TODAY()-N4169)</f>
        <v/>
      </c>
      <c r="AL4169" s="112">
        <f>IF(F4169="Re-assigned",0,IF(H4169="Closed",0,IF(H4169="Service Restored",0,IF(H4169="",0,1))))</f>
        <v/>
      </c>
      <c r="AM4169" s="124">
        <f>IF(AL4169=0,"",IF(AK4169&gt;20.99,"Aged","Non-Aged"))</f>
        <v/>
      </c>
      <c r="AN4169" s="112">
        <f>IF(Q4169&lt;&gt;"",MONTH(Q4169),"")</f>
        <v/>
      </c>
      <c r="AO4169" s="112">
        <f>IFERROR(VALUE(V4169),0)</f>
        <v/>
      </c>
    </row>
    <row customFormat="1" customHeight="1" ht="29.25" r="4170" s="112" spans="1:41">
      <c r="A4170" s="127" t="n"/>
      <c r="B4170" s="113" t="n"/>
      <c r="C4170" s="127" t="n"/>
      <c r="D4170" s="127" t="n"/>
      <c r="E4170" s="114">
        <f>IF(F4170 &lt;&gt; "",VLOOKUP(F4170,CategoryLookup,2,FALSE), "")</f>
        <v/>
      </c>
      <c r="F4170" s="126" t="n"/>
      <c r="G4170" s="127" t="n"/>
      <c r="H4170" s="127" t="n"/>
      <c r="I4170" s="127" t="n"/>
      <c r="J4170" s="127" t="n"/>
      <c r="K4170" s="127" t="n"/>
      <c r="L4170" s="127" t="n"/>
      <c r="M4170" s="127" t="n"/>
      <c r="N4170" s="120" t="n"/>
      <c r="O4170" s="120" t="n"/>
      <c r="P4170" s="120" t="n"/>
      <c r="Q4170" s="120" t="n"/>
      <c r="R4170" s="121" t="n"/>
      <c r="S4170" s="121" t="n"/>
      <c r="T4170" s="121" t="n"/>
      <c r="U4170" s="121" t="n"/>
      <c r="V4170" s="117">
        <f>IF(P4170="NA","NA",IF(P4170&lt;&gt;"",TEXT(P4170-N4170,"[h].mm"),""))</f>
        <v/>
      </c>
      <c r="W4170" s="118">
        <f>IF(AND(R4170="",S4170=""),"",R4170+S4170)</f>
        <v/>
      </c>
      <c r="X4170" s="116">
        <f>IF(O4170&lt;&gt;"",DATE(YEAR(O4170), MONTH(O4170), DAY(O4170)),"")</f>
        <v/>
      </c>
      <c r="Y4170" s="122" t="n"/>
      <c r="Z4170" s="123" t="n"/>
      <c r="AA4170" s="117">
        <f>IF(F4170="Re-assigned","NA",IF(W4170="","",IF(W4170&gt;=VLOOKUP(D4170,SLAMatrix,3,FALSE),"Yes",IF(W4170&lt;VLOOKUP(D4170,SLAMatrix,2,FALSE),"No","Internal"))))</f>
        <v/>
      </c>
      <c r="AB4170" s="123" t="n"/>
      <c r="AC4170" s="123" t="n"/>
      <c r="AD4170" s="119" t="n"/>
      <c r="AE4170" s="125" t="n"/>
      <c r="AF4170" s="124">
        <f>MONTH(O4170)</f>
        <v/>
      </c>
      <c r="AG4170" s="124">
        <f>VLOOKUP(IFERROR(MID(AE4170,1,(FIND(",",AE4170,1)-1)),AE4170),Facility_Region_Mapping,2,FALSE)</f>
        <v/>
      </c>
      <c r="AH4170" s="124" t="n"/>
      <c r="AI4170" s="124">
        <f>IF(C4170&lt;&gt;"",IF(M4170="ESM User",getInterfaceName($C4170),"NA"),"")</f>
        <v/>
      </c>
      <c r="AJ4170" s="116">
        <f>IF(Q4170&lt;&gt;"",DATE(YEAR(Q4170), MONTH(Q4170), DAY(Q4170)),"")</f>
        <v/>
      </c>
      <c r="AK4170" s="130">
        <f>IF(Q4170&lt;&gt;0,Q4170-N4170,TODAY()-N4170)</f>
        <v/>
      </c>
      <c r="AL4170" s="112">
        <f>IF(F4170="Re-assigned",0,IF(H4170="Closed",0,IF(H4170="Service Restored",0,IF(H4170="",0,1))))</f>
        <v/>
      </c>
      <c r="AM4170" s="124">
        <f>IF(AL4170=0,"",IF(AK4170&gt;20.99,"Aged","Non-Aged"))</f>
        <v/>
      </c>
      <c r="AN4170" s="112">
        <f>IF(Q4170&lt;&gt;"",MONTH(Q4170),"")</f>
        <v/>
      </c>
      <c r="AO4170" s="112">
        <f>IFERROR(VALUE(V4170),0)</f>
        <v/>
      </c>
    </row>
    <row customFormat="1" customHeight="1" ht="29.25" r="4171" s="112" spans="1:41">
      <c r="A4171" s="127" t="n"/>
      <c r="B4171" s="113" t="n"/>
      <c r="C4171" s="127" t="n"/>
      <c r="D4171" s="127" t="n"/>
      <c r="E4171" s="114">
        <f>IF(F4171 &lt;&gt; "",VLOOKUP(F4171,CategoryLookup,2,FALSE), "")</f>
        <v/>
      </c>
      <c r="F4171" s="126" t="n"/>
      <c r="G4171" s="127" t="n"/>
      <c r="H4171" s="127" t="n"/>
      <c r="I4171" s="127" t="n"/>
      <c r="J4171" s="127" t="n"/>
      <c r="K4171" s="127" t="n"/>
      <c r="L4171" s="127" t="n"/>
      <c r="M4171" s="127" t="n"/>
      <c r="N4171" s="120" t="n"/>
      <c r="O4171" s="120" t="n"/>
      <c r="P4171" s="120" t="n"/>
      <c r="Q4171" s="120" t="n"/>
      <c r="R4171" s="121" t="n"/>
      <c r="S4171" s="121" t="n"/>
      <c r="T4171" s="121" t="n"/>
      <c r="U4171" s="121" t="n"/>
      <c r="V4171" s="117">
        <f>IF(P4171="NA","NA",IF(P4171&lt;&gt;"",TEXT(P4171-N4171,"[h].mm"),""))</f>
        <v/>
      </c>
      <c r="W4171" s="118">
        <f>IF(AND(R4171="",S4171=""),"",R4171+S4171)</f>
        <v/>
      </c>
      <c r="X4171" s="116">
        <f>IF(O4171&lt;&gt;"",DATE(YEAR(O4171), MONTH(O4171), DAY(O4171)),"")</f>
        <v/>
      </c>
      <c r="Y4171" s="122" t="n"/>
      <c r="Z4171" s="123" t="n"/>
      <c r="AA4171" s="117">
        <f>IF(F4171="Re-assigned","NA",IF(W4171="","",IF(W4171&gt;=VLOOKUP(D4171,SLAMatrix,3,FALSE),"Yes",IF(W4171&lt;VLOOKUP(D4171,SLAMatrix,2,FALSE),"No","Internal"))))</f>
        <v/>
      </c>
      <c r="AB4171" s="123" t="n"/>
      <c r="AC4171" s="123" t="n"/>
      <c r="AD4171" s="119" t="n"/>
      <c r="AE4171" s="125" t="n"/>
      <c r="AF4171" s="124">
        <f>MONTH(O4171)</f>
        <v/>
      </c>
      <c r="AG4171" s="124">
        <f>VLOOKUP(IFERROR(MID(AE4171,1,(FIND(",",AE4171,1)-1)),AE4171),Facility_Region_Mapping,2,FALSE)</f>
        <v/>
      </c>
      <c r="AH4171" s="124" t="n"/>
      <c r="AI4171" s="124">
        <f>IF(C4171&lt;&gt;"",IF(M4171="ESM User",getInterfaceName($C4171),"NA"),"")</f>
        <v/>
      </c>
      <c r="AJ4171" s="116">
        <f>IF(Q4171&lt;&gt;"",DATE(YEAR(Q4171), MONTH(Q4171), DAY(Q4171)),"")</f>
        <v/>
      </c>
      <c r="AK4171" s="130">
        <f>IF(Q4171&lt;&gt;0,Q4171-N4171,TODAY()-N4171)</f>
        <v/>
      </c>
      <c r="AL4171" s="112">
        <f>IF(F4171="Re-assigned",0,IF(H4171="Closed",0,IF(H4171="Service Restored",0,IF(H4171="",0,1))))</f>
        <v/>
      </c>
      <c r="AM4171" s="124">
        <f>IF(AL4171=0,"",IF(AK4171&gt;20.99,"Aged","Non-Aged"))</f>
        <v/>
      </c>
      <c r="AN4171" s="112">
        <f>IF(Q4171&lt;&gt;"",MONTH(Q4171),"")</f>
        <v/>
      </c>
      <c r="AO4171" s="112">
        <f>IFERROR(VALUE(V4171),0)</f>
        <v/>
      </c>
    </row>
    <row customFormat="1" customHeight="1" ht="29.25" r="4172" s="112" spans="1:41">
      <c r="A4172" s="127" t="n"/>
      <c r="B4172" s="113" t="n"/>
      <c r="C4172" s="127" t="n"/>
      <c r="D4172" s="127" t="n"/>
      <c r="E4172" s="114">
        <f>IF(F4172 &lt;&gt; "",VLOOKUP(F4172,CategoryLookup,2,FALSE), "")</f>
        <v/>
      </c>
      <c r="F4172" s="126" t="n"/>
      <c r="G4172" s="127" t="n"/>
      <c r="H4172" s="127" t="n"/>
      <c r="I4172" s="127" t="n"/>
      <c r="J4172" s="127" t="n"/>
      <c r="K4172" s="127" t="n"/>
      <c r="L4172" s="127" t="n"/>
      <c r="M4172" s="127" t="n"/>
      <c r="N4172" s="120" t="n"/>
      <c r="O4172" s="120" t="n"/>
      <c r="P4172" s="120" t="n"/>
      <c r="Q4172" s="120" t="n"/>
      <c r="R4172" s="121" t="n"/>
      <c r="S4172" s="121" t="n"/>
      <c r="T4172" s="121" t="n"/>
      <c r="U4172" s="121" t="n"/>
      <c r="V4172" s="117">
        <f>IF(P4172="NA","NA",IF(P4172&lt;&gt;"",TEXT(P4172-N4172,"[h].mm"),""))</f>
        <v/>
      </c>
      <c r="W4172" s="118">
        <f>IF(AND(R4172="",S4172=""),"",R4172+S4172)</f>
        <v/>
      </c>
      <c r="X4172" s="116">
        <f>IF(O4172&lt;&gt;"",DATE(YEAR(O4172), MONTH(O4172), DAY(O4172)),"")</f>
        <v/>
      </c>
      <c r="Y4172" s="122" t="n"/>
      <c r="Z4172" s="123" t="n"/>
      <c r="AA4172" s="117">
        <f>IF(F4172="Re-assigned","NA",IF(W4172="","",IF(W4172&gt;=VLOOKUP(D4172,SLAMatrix,3,FALSE),"Yes",IF(W4172&lt;VLOOKUP(D4172,SLAMatrix,2,FALSE),"No","Internal"))))</f>
        <v/>
      </c>
      <c r="AB4172" s="123" t="n"/>
      <c r="AC4172" s="123" t="n"/>
      <c r="AD4172" s="119" t="n"/>
      <c r="AE4172" s="125" t="n"/>
      <c r="AF4172" s="124">
        <f>MONTH(O4172)</f>
        <v/>
      </c>
      <c r="AG4172" s="124">
        <f>VLOOKUP(IFERROR(MID(AE4172,1,(FIND(",",AE4172,1)-1)),AE4172),Facility_Region_Mapping,2,FALSE)</f>
        <v/>
      </c>
      <c r="AH4172" s="124" t="n"/>
      <c r="AI4172" s="124">
        <f>IF(C4172&lt;&gt;"",IF(M4172="ESM User",getInterfaceName($C4172),"NA"),"")</f>
        <v/>
      </c>
      <c r="AJ4172" s="116">
        <f>IF(Q4172&lt;&gt;"",DATE(YEAR(Q4172), MONTH(Q4172), DAY(Q4172)),"")</f>
        <v/>
      </c>
      <c r="AK4172" s="130">
        <f>IF(Q4172&lt;&gt;0,Q4172-N4172,TODAY()-N4172)</f>
        <v/>
      </c>
      <c r="AL4172" s="112">
        <f>IF(F4172="Re-assigned",0,IF(H4172="Closed",0,IF(H4172="Service Restored",0,IF(H4172="",0,1))))</f>
        <v/>
      </c>
      <c r="AM4172" s="124">
        <f>IF(AL4172=0,"",IF(AK4172&gt;20.99,"Aged","Non-Aged"))</f>
        <v/>
      </c>
      <c r="AN4172" s="112">
        <f>IF(Q4172&lt;&gt;"",MONTH(Q4172),"")</f>
        <v/>
      </c>
      <c r="AO4172" s="112">
        <f>IFERROR(VALUE(V4172),0)</f>
        <v/>
      </c>
    </row>
    <row customFormat="1" customHeight="1" ht="29.25" r="4173" s="112" spans="1:41">
      <c r="A4173" s="127" t="n"/>
      <c r="B4173" s="113" t="n"/>
      <c r="C4173" s="127" t="n"/>
      <c r="D4173" s="127" t="n"/>
      <c r="E4173" s="114">
        <f>IF(F4173 &lt;&gt; "",VLOOKUP(F4173,CategoryLookup,2,FALSE), "")</f>
        <v/>
      </c>
      <c r="F4173" s="126" t="n"/>
      <c r="G4173" s="127" t="n"/>
      <c r="H4173" s="127" t="n"/>
      <c r="I4173" s="127" t="n"/>
      <c r="J4173" s="127" t="n"/>
      <c r="K4173" s="127" t="n"/>
      <c r="L4173" s="127" t="n"/>
      <c r="M4173" s="127" t="n"/>
      <c r="N4173" s="120" t="n"/>
      <c r="O4173" s="120" t="n"/>
      <c r="P4173" s="120" t="n"/>
      <c r="Q4173" s="120" t="n"/>
      <c r="R4173" s="121" t="n"/>
      <c r="S4173" s="121" t="n"/>
      <c r="T4173" s="121" t="n"/>
      <c r="U4173" s="121" t="n"/>
      <c r="V4173" s="117">
        <f>IF(P4173="NA","NA",IF(P4173&lt;&gt;"",TEXT(P4173-N4173,"[h].mm"),""))</f>
        <v/>
      </c>
      <c r="W4173" s="118">
        <f>IF(AND(R4173="",S4173=""),"",R4173+S4173)</f>
        <v/>
      </c>
      <c r="X4173" s="116">
        <f>IF(O4173&lt;&gt;"",DATE(YEAR(O4173), MONTH(O4173), DAY(O4173)),"")</f>
        <v/>
      </c>
      <c r="Y4173" s="122" t="n"/>
      <c r="Z4173" s="123" t="n"/>
      <c r="AA4173" s="117">
        <f>IF(F4173="Re-assigned","NA",IF(W4173="","",IF(W4173&gt;=VLOOKUP(D4173,SLAMatrix,3,FALSE),"Yes",IF(W4173&lt;VLOOKUP(D4173,SLAMatrix,2,FALSE),"No","Internal"))))</f>
        <v/>
      </c>
      <c r="AB4173" s="123" t="n"/>
      <c r="AC4173" s="123" t="n"/>
      <c r="AD4173" s="119" t="n"/>
      <c r="AE4173" s="125" t="n"/>
      <c r="AF4173" s="124">
        <f>MONTH(O4173)</f>
        <v/>
      </c>
      <c r="AG4173" s="124">
        <f>VLOOKUP(IFERROR(MID(AE4173,1,(FIND(",",AE4173,1)-1)),AE4173),Facility_Region_Mapping,2,FALSE)</f>
        <v/>
      </c>
      <c r="AH4173" s="124" t="n"/>
      <c r="AI4173" s="124">
        <f>IF(C4173&lt;&gt;"",IF(M4173="ESM User",getInterfaceName($C4173),"NA"),"")</f>
        <v/>
      </c>
      <c r="AJ4173" s="116">
        <f>IF(Q4173&lt;&gt;"",DATE(YEAR(Q4173), MONTH(Q4173), DAY(Q4173)),"")</f>
        <v/>
      </c>
      <c r="AK4173" s="130">
        <f>IF(Q4173&lt;&gt;0,Q4173-N4173,TODAY()-N4173)</f>
        <v/>
      </c>
      <c r="AL4173" s="112">
        <f>IF(F4173="Re-assigned",0,IF(H4173="Closed",0,IF(H4173="Service Restored",0,IF(H4173="",0,1))))</f>
        <v/>
      </c>
      <c r="AM4173" s="124">
        <f>IF(AL4173=0,"",IF(AK4173&gt;20.99,"Aged","Non-Aged"))</f>
        <v/>
      </c>
      <c r="AN4173" s="112">
        <f>IF(Q4173&lt;&gt;"",MONTH(Q4173),"")</f>
        <v/>
      </c>
      <c r="AO4173" s="112">
        <f>IFERROR(VALUE(V4173),0)</f>
        <v/>
      </c>
    </row>
    <row customFormat="1" customHeight="1" ht="29.25" r="4174" s="112" spans="1:41">
      <c r="A4174" s="127" t="n"/>
      <c r="B4174" s="113" t="n"/>
      <c r="C4174" s="127" t="n"/>
      <c r="D4174" s="127" t="n"/>
      <c r="E4174" s="114">
        <f>IF(F4174 &lt;&gt; "",VLOOKUP(F4174,CategoryLookup,2,FALSE), "")</f>
        <v/>
      </c>
      <c r="F4174" s="126" t="n"/>
      <c r="G4174" s="127" t="n"/>
      <c r="H4174" s="127" t="n"/>
      <c r="I4174" s="127" t="n"/>
      <c r="J4174" s="127" t="n"/>
      <c r="K4174" s="127" t="n"/>
      <c r="L4174" s="127" t="n"/>
      <c r="M4174" s="127" t="n"/>
      <c r="N4174" s="120" t="n"/>
      <c r="O4174" s="120" t="n"/>
      <c r="P4174" s="120" t="n"/>
      <c r="Q4174" s="120" t="n"/>
      <c r="R4174" s="121" t="n"/>
      <c r="S4174" s="121" t="n"/>
      <c r="T4174" s="121" t="n"/>
      <c r="U4174" s="121" t="n"/>
      <c r="V4174" s="117">
        <f>IF(P4174="NA","NA",IF(P4174&lt;&gt;"",TEXT(P4174-N4174,"[h].mm"),""))</f>
        <v/>
      </c>
      <c r="W4174" s="118">
        <f>IF(AND(R4174="",S4174=""),"",R4174+S4174)</f>
        <v/>
      </c>
      <c r="X4174" s="116">
        <f>IF(O4174&lt;&gt;"",DATE(YEAR(O4174), MONTH(O4174), DAY(O4174)),"")</f>
        <v/>
      </c>
      <c r="Y4174" s="122" t="n"/>
      <c r="Z4174" s="123" t="n"/>
      <c r="AA4174" s="117">
        <f>IF(F4174="Re-assigned","NA",IF(W4174="","",IF(W4174&gt;=VLOOKUP(D4174,SLAMatrix,3,FALSE),"Yes",IF(W4174&lt;VLOOKUP(D4174,SLAMatrix,2,FALSE),"No","Internal"))))</f>
        <v/>
      </c>
      <c r="AB4174" s="123" t="n"/>
      <c r="AC4174" s="123" t="n"/>
      <c r="AD4174" s="119" t="n"/>
      <c r="AE4174" s="125" t="n"/>
      <c r="AF4174" s="124">
        <f>MONTH(O4174)</f>
        <v/>
      </c>
      <c r="AG4174" s="124">
        <f>VLOOKUP(IFERROR(MID(AE4174,1,(FIND(",",AE4174,1)-1)),AE4174),Facility_Region_Mapping,2,FALSE)</f>
        <v/>
      </c>
      <c r="AH4174" s="124" t="n"/>
      <c r="AI4174" s="124">
        <f>IF(C4174&lt;&gt;"",IF(M4174="ESM User",getInterfaceName($C4174),"NA"),"")</f>
        <v/>
      </c>
      <c r="AJ4174" s="116">
        <f>IF(Q4174&lt;&gt;"",DATE(YEAR(Q4174), MONTH(Q4174), DAY(Q4174)),"")</f>
        <v/>
      </c>
      <c r="AK4174" s="130">
        <f>IF(Q4174&lt;&gt;0,Q4174-N4174,TODAY()-N4174)</f>
        <v/>
      </c>
      <c r="AL4174" s="112">
        <f>IF(F4174="Re-assigned",0,IF(H4174="Closed",0,IF(H4174="Service Restored",0,IF(H4174="",0,1))))</f>
        <v/>
      </c>
      <c r="AM4174" s="124">
        <f>IF(AL4174=0,"",IF(AK4174&gt;20.99,"Aged","Non-Aged"))</f>
        <v/>
      </c>
      <c r="AN4174" s="112">
        <f>IF(Q4174&lt;&gt;"",MONTH(Q4174),"")</f>
        <v/>
      </c>
      <c r="AO4174" s="112">
        <f>IFERROR(VALUE(V4174),0)</f>
        <v/>
      </c>
    </row>
    <row customFormat="1" customHeight="1" ht="29.25" r="4175" s="112" spans="1:41">
      <c r="A4175" s="127" t="n"/>
      <c r="B4175" s="113" t="n"/>
      <c r="C4175" s="127" t="n"/>
      <c r="D4175" s="127" t="n"/>
      <c r="E4175" s="114">
        <f>IF(F4175 &lt;&gt; "",VLOOKUP(F4175,CategoryLookup,2,FALSE), "")</f>
        <v/>
      </c>
      <c r="F4175" s="126" t="n"/>
      <c r="G4175" s="127" t="n"/>
      <c r="H4175" s="127" t="n"/>
      <c r="I4175" s="127" t="n"/>
      <c r="J4175" s="127" t="n"/>
      <c r="K4175" s="127" t="n"/>
      <c r="L4175" s="127" t="n"/>
      <c r="M4175" s="127" t="n"/>
      <c r="N4175" s="120" t="n"/>
      <c r="O4175" s="120" t="n"/>
      <c r="P4175" s="120" t="n"/>
      <c r="Q4175" s="120" t="n"/>
      <c r="R4175" s="121" t="n"/>
      <c r="S4175" s="121" t="n"/>
      <c r="T4175" s="121" t="n"/>
      <c r="U4175" s="121" t="n"/>
      <c r="V4175" s="117">
        <f>IF(P4175="NA","NA",IF(P4175&lt;&gt;"",TEXT(P4175-N4175,"[h].mm"),""))</f>
        <v/>
      </c>
      <c r="W4175" s="118">
        <f>IF(AND(R4175="",S4175=""),"",R4175+S4175)</f>
        <v/>
      </c>
      <c r="X4175" s="116">
        <f>IF(O4175&lt;&gt;"",DATE(YEAR(O4175), MONTH(O4175), DAY(O4175)),"")</f>
        <v/>
      </c>
      <c r="Y4175" s="122" t="n"/>
      <c r="Z4175" s="123" t="n"/>
      <c r="AA4175" s="117">
        <f>IF(F4175="Re-assigned","NA",IF(W4175="","",IF(W4175&gt;=VLOOKUP(D4175,SLAMatrix,3,FALSE),"Yes",IF(W4175&lt;VLOOKUP(D4175,SLAMatrix,2,FALSE),"No","Internal"))))</f>
        <v/>
      </c>
      <c r="AB4175" s="123" t="n"/>
      <c r="AC4175" s="123" t="n"/>
      <c r="AD4175" s="119" t="n"/>
      <c r="AE4175" s="125" t="n"/>
      <c r="AF4175" s="124">
        <f>MONTH(O4175)</f>
        <v/>
      </c>
      <c r="AG4175" s="124">
        <f>VLOOKUP(IFERROR(MID(AE4175,1,(FIND(",",AE4175,1)-1)),AE4175),Facility_Region_Mapping,2,FALSE)</f>
        <v/>
      </c>
      <c r="AH4175" s="124" t="n"/>
      <c r="AI4175" s="124">
        <f>IF(C4175&lt;&gt;"",IF(M4175="ESM User",getInterfaceName($C4175),"NA"),"")</f>
        <v/>
      </c>
      <c r="AJ4175" s="116">
        <f>IF(Q4175&lt;&gt;"",DATE(YEAR(Q4175), MONTH(Q4175), DAY(Q4175)),"")</f>
        <v/>
      </c>
      <c r="AK4175" s="130">
        <f>IF(Q4175&lt;&gt;0,Q4175-N4175,TODAY()-N4175)</f>
        <v/>
      </c>
      <c r="AL4175" s="112">
        <f>IF(F4175="Re-assigned",0,IF(H4175="Closed",0,IF(H4175="Service Restored",0,IF(H4175="",0,1))))</f>
        <v/>
      </c>
      <c r="AM4175" s="124">
        <f>IF(AL4175=0,"",IF(AK4175&gt;20.99,"Aged","Non-Aged"))</f>
        <v/>
      </c>
      <c r="AN4175" s="112">
        <f>IF(Q4175&lt;&gt;"",MONTH(Q4175),"")</f>
        <v/>
      </c>
      <c r="AO4175" s="112">
        <f>IFERROR(VALUE(V4175),0)</f>
        <v/>
      </c>
    </row>
    <row customFormat="1" customHeight="1" ht="29.25" r="4176" s="112" spans="1:41">
      <c r="A4176" s="127" t="n"/>
      <c r="B4176" s="113" t="n"/>
      <c r="C4176" s="127" t="n"/>
      <c r="D4176" s="127" t="n"/>
      <c r="E4176" s="114">
        <f>IF(F4176 &lt;&gt; "",VLOOKUP(F4176,CategoryLookup,2,FALSE), "")</f>
        <v/>
      </c>
      <c r="F4176" s="126" t="n"/>
      <c r="G4176" s="127" t="n"/>
      <c r="H4176" s="127" t="n"/>
      <c r="I4176" s="127" t="n"/>
      <c r="J4176" s="127" t="n"/>
      <c r="K4176" s="127" t="n"/>
      <c r="L4176" s="127" t="n"/>
      <c r="M4176" s="127" t="n"/>
      <c r="N4176" s="120" t="n"/>
      <c r="O4176" s="120" t="n"/>
      <c r="P4176" s="120" t="n"/>
      <c r="Q4176" s="120" t="n"/>
      <c r="R4176" s="121" t="n"/>
      <c r="S4176" s="121" t="n"/>
      <c r="T4176" s="121" t="n"/>
      <c r="U4176" s="121" t="n"/>
      <c r="V4176" s="117">
        <f>IF(P4176="NA","NA",IF(P4176&lt;&gt;"",TEXT(P4176-N4176,"[h].mm"),""))</f>
        <v/>
      </c>
      <c r="W4176" s="118">
        <f>IF(AND(R4176="",S4176=""),"",R4176+S4176)</f>
        <v/>
      </c>
      <c r="X4176" s="116">
        <f>IF(O4176&lt;&gt;"",DATE(YEAR(O4176), MONTH(O4176), DAY(O4176)),"")</f>
        <v/>
      </c>
      <c r="Y4176" s="122" t="n"/>
      <c r="Z4176" s="123" t="n"/>
      <c r="AA4176" s="117">
        <f>IF(F4176="Re-assigned","NA",IF(W4176="","",IF(W4176&gt;=VLOOKUP(D4176,SLAMatrix,3,FALSE),"Yes",IF(W4176&lt;VLOOKUP(D4176,SLAMatrix,2,FALSE),"No","Internal"))))</f>
        <v/>
      </c>
      <c r="AB4176" s="123" t="n"/>
      <c r="AC4176" s="123" t="n"/>
      <c r="AD4176" s="119" t="n"/>
      <c r="AE4176" s="125" t="n"/>
      <c r="AF4176" s="124">
        <f>MONTH(O4176)</f>
        <v/>
      </c>
      <c r="AG4176" s="124">
        <f>VLOOKUP(IFERROR(MID(AE4176,1,(FIND(",",AE4176,1)-1)),AE4176),Facility_Region_Mapping,2,FALSE)</f>
        <v/>
      </c>
      <c r="AH4176" s="124" t="n"/>
      <c r="AI4176" s="124">
        <f>IF(C4176&lt;&gt;"",IF(M4176="ESM User",getInterfaceName($C4176),"NA"),"")</f>
        <v/>
      </c>
      <c r="AJ4176" s="116">
        <f>IF(Q4176&lt;&gt;"",DATE(YEAR(Q4176), MONTH(Q4176), DAY(Q4176)),"")</f>
        <v/>
      </c>
      <c r="AK4176" s="130">
        <f>IF(Q4176&lt;&gt;0,Q4176-N4176,TODAY()-N4176)</f>
        <v/>
      </c>
      <c r="AL4176" s="112">
        <f>IF(F4176="Re-assigned",0,IF(H4176="Closed",0,IF(H4176="Service Restored",0,IF(H4176="",0,1))))</f>
        <v/>
      </c>
      <c r="AM4176" s="124">
        <f>IF(AL4176=0,"",IF(AK4176&gt;20.99,"Aged","Non-Aged"))</f>
        <v/>
      </c>
      <c r="AN4176" s="112">
        <f>IF(Q4176&lt;&gt;"",MONTH(Q4176),"")</f>
        <v/>
      </c>
      <c r="AO4176" s="112">
        <f>IFERROR(VALUE(V4176),0)</f>
        <v/>
      </c>
    </row>
    <row customFormat="1" customHeight="1" ht="29.25" r="4177" s="112" spans="1:41">
      <c r="A4177" s="127" t="n"/>
      <c r="B4177" s="113" t="n"/>
      <c r="C4177" s="127" t="n"/>
      <c r="D4177" s="127" t="n"/>
      <c r="E4177" s="114">
        <f>IF(F4177 &lt;&gt; "",VLOOKUP(F4177,CategoryLookup,2,FALSE), "")</f>
        <v/>
      </c>
      <c r="F4177" s="126" t="n"/>
      <c r="G4177" s="127" t="n"/>
      <c r="H4177" s="127" t="n"/>
      <c r="I4177" s="127" t="n"/>
      <c r="J4177" s="127" t="n"/>
      <c r="K4177" s="127" t="n"/>
      <c r="L4177" s="127" t="n"/>
      <c r="M4177" s="127" t="n"/>
      <c r="N4177" s="120" t="n"/>
      <c r="O4177" s="120" t="n"/>
      <c r="P4177" s="120" t="n"/>
      <c r="Q4177" s="120" t="n"/>
      <c r="R4177" s="121" t="n"/>
      <c r="S4177" s="121" t="n"/>
      <c r="T4177" s="121" t="n"/>
      <c r="U4177" s="121" t="n"/>
      <c r="V4177" s="117">
        <f>IF(P4177="NA","NA",IF(P4177&lt;&gt;"",TEXT(P4177-N4177,"[h].mm"),""))</f>
        <v/>
      </c>
      <c r="W4177" s="118">
        <f>IF(AND(R4177="",S4177=""),"",R4177+S4177)</f>
        <v/>
      </c>
      <c r="X4177" s="116">
        <f>IF(O4177&lt;&gt;"",DATE(YEAR(O4177), MONTH(O4177), DAY(O4177)),"")</f>
        <v/>
      </c>
      <c r="Y4177" s="122" t="n"/>
      <c r="Z4177" s="123" t="n"/>
      <c r="AA4177" s="117">
        <f>IF(F4177="Re-assigned","NA",IF(W4177="","",IF(W4177&gt;=VLOOKUP(D4177,SLAMatrix,3,FALSE),"Yes",IF(W4177&lt;VLOOKUP(D4177,SLAMatrix,2,FALSE),"No","Internal"))))</f>
        <v/>
      </c>
      <c r="AB4177" s="123" t="n"/>
      <c r="AC4177" s="123" t="n"/>
      <c r="AD4177" s="119" t="n"/>
      <c r="AE4177" s="125" t="n"/>
      <c r="AF4177" s="124">
        <f>MONTH(O4177)</f>
        <v/>
      </c>
      <c r="AG4177" s="124">
        <f>VLOOKUP(IFERROR(MID(AE4177,1,(FIND(",",AE4177,1)-1)),AE4177),Facility_Region_Mapping,2,FALSE)</f>
        <v/>
      </c>
      <c r="AH4177" s="124" t="n"/>
      <c r="AI4177" s="124">
        <f>IF(C4177&lt;&gt;"",IF(M4177="ESM User",getInterfaceName($C4177),"NA"),"")</f>
        <v/>
      </c>
      <c r="AJ4177" s="116">
        <f>IF(Q4177&lt;&gt;"",DATE(YEAR(Q4177), MONTH(Q4177), DAY(Q4177)),"")</f>
        <v/>
      </c>
      <c r="AK4177" s="130">
        <f>IF(Q4177&lt;&gt;0,Q4177-N4177,TODAY()-N4177)</f>
        <v/>
      </c>
      <c r="AL4177" s="112">
        <f>IF(F4177="Re-assigned",0,IF(H4177="Closed",0,IF(H4177="Service Restored",0,IF(H4177="",0,1))))</f>
        <v/>
      </c>
      <c r="AM4177" s="124">
        <f>IF(AL4177=0,"",IF(AK4177&gt;20.99,"Aged","Non-Aged"))</f>
        <v/>
      </c>
      <c r="AN4177" s="112">
        <f>IF(Q4177&lt;&gt;"",MONTH(Q4177),"")</f>
        <v/>
      </c>
      <c r="AO4177" s="112">
        <f>IFERROR(VALUE(V4177),0)</f>
        <v/>
      </c>
    </row>
    <row customFormat="1" customHeight="1" ht="29.25" r="4178" s="112" spans="1:41">
      <c r="A4178" s="127" t="n"/>
      <c r="B4178" s="113" t="n"/>
      <c r="C4178" s="127" t="n"/>
      <c r="D4178" s="127" t="n"/>
      <c r="E4178" s="114">
        <f>IF(F4178 &lt;&gt; "",VLOOKUP(F4178,CategoryLookup,2,FALSE), "")</f>
        <v/>
      </c>
      <c r="F4178" s="126" t="n"/>
      <c r="G4178" s="127" t="n"/>
      <c r="H4178" s="127" t="n"/>
      <c r="I4178" s="127" t="n"/>
      <c r="J4178" s="127" t="n"/>
      <c r="K4178" s="127" t="n"/>
      <c r="L4178" s="127" t="n"/>
      <c r="M4178" s="127" t="n"/>
      <c r="N4178" s="120" t="n"/>
      <c r="O4178" s="120" t="n"/>
      <c r="P4178" s="120" t="n"/>
      <c r="Q4178" s="120" t="n"/>
      <c r="R4178" s="121" t="n"/>
      <c r="S4178" s="121" t="n"/>
      <c r="T4178" s="121" t="n"/>
      <c r="U4178" s="121" t="n"/>
      <c r="V4178" s="117">
        <f>IF(P4178="NA","NA",IF(P4178&lt;&gt;"",TEXT(P4178-N4178,"[h].mm"),""))</f>
        <v/>
      </c>
      <c r="W4178" s="118">
        <f>IF(AND(R4178="",S4178=""),"",R4178+S4178)</f>
        <v/>
      </c>
      <c r="X4178" s="116">
        <f>IF(O4178&lt;&gt;"",DATE(YEAR(O4178), MONTH(O4178), DAY(O4178)),"")</f>
        <v/>
      </c>
      <c r="Y4178" s="122" t="n"/>
      <c r="Z4178" s="123" t="n"/>
      <c r="AA4178" s="117">
        <f>IF(F4178="Re-assigned","NA",IF(W4178="","",IF(W4178&gt;=VLOOKUP(D4178,SLAMatrix,3,FALSE),"Yes",IF(W4178&lt;VLOOKUP(D4178,SLAMatrix,2,FALSE),"No","Internal"))))</f>
        <v/>
      </c>
      <c r="AB4178" s="123" t="n"/>
      <c r="AC4178" s="123" t="n"/>
      <c r="AD4178" s="119" t="n"/>
      <c r="AE4178" s="125" t="n"/>
      <c r="AF4178" s="124">
        <f>MONTH(O4178)</f>
        <v/>
      </c>
      <c r="AG4178" s="124">
        <f>VLOOKUP(IFERROR(MID(AE4178,1,(FIND(",",AE4178,1)-1)),AE4178),Facility_Region_Mapping,2,FALSE)</f>
        <v/>
      </c>
      <c r="AH4178" s="124" t="n"/>
      <c r="AI4178" s="124">
        <f>IF(C4178&lt;&gt;"",IF(M4178="ESM User",getInterfaceName($C4178),"NA"),"")</f>
        <v/>
      </c>
      <c r="AJ4178" s="116">
        <f>IF(Q4178&lt;&gt;"",DATE(YEAR(Q4178), MONTH(Q4178), DAY(Q4178)),"")</f>
        <v/>
      </c>
      <c r="AK4178" s="130">
        <f>IF(Q4178&lt;&gt;0,Q4178-N4178,TODAY()-N4178)</f>
        <v/>
      </c>
      <c r="AL4178" s="112">
        <f>IF(F4178="Re-assigned",0,IF(H4178="Closed",0,IF(H4178="Service Restored",0,IF(H4178="",0,1))))</f>
        <v/>
      </c>
      <c r="AM4178" s="124">
        <f>IF(AL4178=0,"",IF(AK4178&gt;20.99,"Aged","Non-Aged"))</f>
        <v/>
      </c>
      <c r="AN4178" s="112">
        <f>IF(Q4178&lt;&gt;"",MONTH(Q4178),"")</f>
        <v/>
      </c>
      <c r="AO4178" s="112">
        <f>IFERROR(VALUE(V4178),0)</f>
        <v/>
      </c>
    </row>
    <row customFormat="1" customHeight="1" ht="29.25" r="4179" s="112" spans="1:41">
      <c r="A4179" s="127" t="n"/>
      <c r="B4179" s="113" t="n"/>
      <c r="C4179" s="127" t="n"/>
      <c r="D4179" s="127" t="n"/>
      <c r="E4179" s="114">
        <f>IF(F4179 &lt;&gt; "",VLOOKUP(F4179,CategoryLookup,2,FALSE), "")</f>
        <v/>
      </c>
      <c r="F4179" s="126" t="n"/>
      <c r="G4179" s="127" t="n"/>
      <c r="H4179" s="127" t="n"/>
      <c r="I4179" s="127" t="n"/>
      <c r="J4179" s="127" t="n"/>
      <c r="K4179" s="127" t="n"/>
      <c r="L4179" s="127" t="n"/>
      <c r="M4179" s="127" t="n"/>
      <c r="N4179" s="120" t="n"/>
      <c r="O4179" s="120" t="n"/>
      <c r="P4179" s="120" t="n"/>
      <c r="Q4179" s="120" t="n"/>
      <c r="R4179" s="121" t="n"/>
      <c r="S4179" s="121" t="n"/>
      <c r="T4179" s="121" t="n"/>
      <c r="U4179" s="121" t="n"/>
      <c r="V4179" s="117">
        <f>IF(P4179="NA","NA",IF(P4179&lt;&gt;"",TEXT(P4179-N4179,"[h].mm"),""))</f>
        <v/>
      </c>
      <c r="W4179" s="118">
        <f>IF(AND(R4179="",S4179=""),"",R4179+S4179)</f>
        <v/>
      </c>
      <c r="X4179" s="116">
        <f>IF(O4179&lt;&gt;"",DATE(YEAR(O4179), MONTH(O4179), DAY(O4179)),"")</f>
        <v/>
      </c>
      <c r="Y4179" s="122" t="n"/>
      <c r="Z4179" s="123" t="n"/>
      <c r="AA4179" s="117">
        <f>IF(F4179="Re-assigned","NA",IF(W4179="","",IF(W4179&gt;=VLOOKUP(D4179,SLAMatrix,3,FALSE),"Yes",IF(W4179&lt;VLOOKUP(D4179,SLAMatrix,2,FALSE),"No","Internal"))))</f>
        <v/>
      </c>
      <c r="AB4179" s="123" t="n"/>
      <c r="AC4179" s="123" t="n"/>
      <c r="AD4179" s="119" t="n"/>
      <c r="AE4179" s="125" t="n"/>
      <c r="AF4179" s="124">
        <f>MONTH(O4179)</f>
        <v/>
      </c>
      <c r="AG4179" s="124">
        <f>VLOOKUP(IFERROR(MID(AE4179,1,(FIND(",",AE4179,1)-1)),AE4179),Facility_Region_Mapping,2,FALSE)</f>
        <v/>
      </c>
      <c r="AH4179" s="124" t="n"/>
      <c r="AI4179" s="124">
        <f>IF(C4179&lt;&gt;"",IF(M4179="ESM User",getInterfaceName($C4179),"NA"),"")</f>
        <v/>
      </c>
      <c r="AJ4179" s="116">
        <f>IF(Q4179&lt;&gt;"",DATE(YEAR(Q4179), MONTH(Q4179), DAY(Q4179)),"")</f>
        <v/>
      </c>
      <c r="AK4179" s="130">
        <f>IF(Q4179&lt;&gt;0,Q4179-N4179,TODAY()-N4179)</f>
        <v/>
      </c>
      <c r="AL4179" s="112">
        <f>IF(F4179="Re-assigned",0,IF(H4179="Closed",0,IF(H4179="Service Restored",0,IF(H4179="",0,1))))</f>
        <v/>
      </c>
      <c r="AM4179" s="124">
        <f>IF(AL4179=0,"",IF(AK4179&gt;20.99,"Aged","Non-Aged"))</f>
        <v/>
      </c>
      <c r="AN4179" s="112">
        <f>IF(Q4179&lt;&gt;"",MONTH(Q4179),"")</f>
        <v/>
      </c>
      <c r="AO4179" s="112">
        <f>IFERROR(VALUE(V4179),0)</f>
        <v/>
      </c>
    </row>
    <row customFormat="1" customHeight="1" ht="29.25" r="4180" s="112" spans="1:41">
      <c r="A4180" s="127" t="n"/>
      <c r="B4180" s="113" t="n"/>
      <c r="C4180" s="127" t="n"/>
      <c r="D4180" s="127" t="n"/>
      <c r="E4180" s="114">
        <f>IF(F4180 &lt;&gt; "",VLOOKUP(F4180,CategoryLookup,2,FALSE), "")</f>
        <v/>
      </c>
      <c r="F4180" s="126" t="n"/>
      <c r="G4180" s="127" t="n"/>
      <c r="H4180" s="127" t="n"/>
      <c r="I4180" s="127" t="n"/>
      <c r="J4180" s="127" t="n"/>
      <c r="K4180" s="127" t="n"/>
      <c r="L4180" s="127" t="n"/>
      <c r="M4180" s="127" t="n"/>
      <c r="N4180" s="120" t="n"/>
      <c r="O4180" s="120" t="n"/>
      <c r="P4180" s="120" t="n"/>
      <c r="Q4180" s="120" t="n"/>
      <c r="R4180" s="121" t="n"/>
      <c r="S4180" s="121" t="n"/>
      <c r="T4180" s="121" t="n"/>
      <c r="U4180" s="121" t="n"/>
      <c r="V4180" s="117">
        <f>IF(P4180="NA","NA",IF(P4180&lt;&gt;"",TEXT(P4180-N4180,"[h].mm"),""))</f>
        <v/>
      </c>
      <c r="W4180" s="118">
        <f>IF(AND(R4180="",S4180=""),"",R4180+S4180)</f>
        <v/>
      </c>
      <c r="X4180" s="116">
        <f>IF(O4180&lt;&gt;"",DATE(YEAR(O4180), MONTH(O4180), DAY(O4180)),"")</f>
        <v/>
      </c>
      <c r="Y4180" s="122" t="n"/>
      <c r="Z4180" s="123" t="n"/>
      <c r="AA4180" s="117">
        <f>IF(F4180="Re-assigned","NA",IF(W4180="","",IF(W4180&gt;=VLOOKUP(D4180,SLAMatrix,3,FALSE),"Yes",IF(W4180&lt;VLOOKUP(D4180,SLAMatrix,2,FALSE),"No","Internal"))))</f>
        <v/>
      </c>
      <c r="AB4180" s="123" t="n"/>
      <c r="AC4180" s="123" t="n"/>
      <c r="AD4180" s="119" t="n"/>
      <c r="AE4180" s="125" t="n"/>
      <c r="AF4180" s="124">
        <f>MONTH(O4180)</f>
        <v/>
      </c>
      <c r="AG4180" s="124">
        <f>VLOOKUP(IFERROR(MID(AE4180,1,(FIND(",",AE4180,1)-1)),AE4180),Facility_Region_Mapping,2,FALSE)</f>
        <v/>
      </c>
      <c r="AH4180" s="124" t="n"/>
      <c r="AI4180" s="124">
        <f>IF(C4180&lt;&gt;"",IF(M4180="ESM User",getInterfaceName($C4180),"NA"),"")</f>
        <v/>
      </c>
      <c r="AJ4180" s="116">
        <f>IF(Q4180&lt;&gt;"",DATE(YEAR(Q4180), MONTH(Q4180), DAY(Q4180)),"")</f>
        <v/>
      </c>
      <c r="AK4180" s="130">
        <f>IF(Q4180&lt;&gt;0,Q4180-N4180,TODAY()-N4180)</f>
        <v/>
      </c>
      <c r="AL4180" s="112">
        <f>IF(F4180="Re-assigned",0,IF(H4180="Closed",0,IF(H4180="Service Restored",0,IF(H4180="",0,1))))</f>
        <v/>
      </c>
      <c r="AM4180" s="124">
        <f>IF(AL4180=0,"",IF(AK4180&gt;20.99,"Aged","Non-Aged"))</f>
        <v/>
      </c>
      <c r="AN4180" s="112">
        <f>IF(Q4180&lt;&gt;"",MONTH(Q4180),"")</f>
        <v/>
      </c>
      <c r="AO4180" s="112">
        <f>IFERROR(VALUE(V4180),0)</f>
        <v/>
      </c>
    </row>
    <row customFormat="1" customHeight="1" ht="29.25" r="4181" s="112" spans="1:41">
      <c r="A4181" s="127" t="n"/>
      <c r="B4181" s="113" t="n"/>
      <c r="C4181" s="127" t="n"/>
      <c r="D4181" s="127" t="n"/>
      <c r="E4181" s="114">
        <f>IF(F4181 &lt;&gt; "",VLOOKUP(F4181,CategoryLookup,2,FALSE), "")</f>
        <v/>
      </c>
      <c r="F4181" s="126" t="n"/>
      <c r="G4181" s="127" t="n"/>
      <c r="H4181" s="127" t="n"/>
      <c r="I4181" s="127" t="n"/>
      <c r="J4181" s="127" t="n"/>
      <c r="K4181" s="127" t="n"/>
      <c r="L4181" s="127" t="n"/>
      <c r="M4181" s="127" t="n"/>
      <c r="N4181" s="120" t="n"/>
      <c r="O4181" s="120" t="n"/>
      <c r="P4181" s="120" t="n"/>
      <c r="Q4181" s="120" t="n"/>
      <c r="R4181" s="121" t="n"/>
      <c r="S4181" s="121" t="n"/>
      <c r="T4181" s="121" t="n"/>
      <c r="U4181" s="121" t="n"/>
      <c r="V4181" s="117">
        <f>IF(P4181="NA","NA",IF(P4181&lt;&gt;"",TEXT(P4181-N4181,"[h].mm"),""))</f>
        <v/>
      </c>
      <c r="W4181" s="118">
        <f>IF(AND(R4181="",S4181=""),"",R4181+S4181)</f>
        <v/>
      </c>
      <c r="X4181" s="116">
        <f>IF(O4181&lt;&gt;"",DATE(YEAR(O4181), MONTH(O4181), DAY(O4181)),"")</f>
        <v/>
      </c>
      <c r="Y4181" s="122" t="n"/>
      <c r="Z4181" s="123" t="n"/>
      <c r="AA4181" s="117">
        <f>IF(F4181="Re-assigned","NA",IF(W4181="","",IF(W4181&gt;=VLOOKUP(D4181,SLAMatrix,3,FALSE),"Yes",IF(W4181&lt;VLOOKUP(D4181,SLAMatrix,2,FALSE),"No","Internal"))))</f>
        <v/>
      </c>
      <c r="AB4181" s="123" t="n"/>
      <c r="AC4181" s="123" t="n"/>
      <c r="AD4181" s="119" t="n"/>
      <c r="AE4181" s="125" t="n"/>
      <c r="AF4181" s="124">
        <f>MONTH(O4181)</f>
        <v/>
      </c>
      <c r="AG4181" s="124">
        <f>VLOOKUP(IFERROR(MID(AE4181,1,(FIND(",",AE4181,1)-1)),AE4181),Facility_Region_Mapping,2,FALSE)</f>
        <v/>
      </c>
      <c r="AH4181" s="124" t="n"/>
      <c r="AI4181" s="124">
        <f>IF(C4181&lt;&gt;"",IF(M4181="ESM User",getInterfaceName($C4181),"NA"),"")</f>
        <v/>
      </c>
      <c r="AJ4181" s="116">
        <f>IF(Q4181&lt;&gt;"",DATE(YEAR(Q4181), MONTH(Q4181), DAY(Q4181)),"")</f>
        <v/>
      </c>
      <c r="AK4181" s="130">
        <f>IF(Q4181&lt;&gt;0,Q4181-N4181,TODAY()-N4181)</f>
        <v/>
      </c>
      <c r="AL4181" s="112">
        <f>IF(F4181="Re-assigned",0,IF(H4181="Closed",0,IF(H4181="Service Restored",0,IF(H4181="",0,1))))</f>
        <v/>
      </c>
      <c r="AM4181" s="124">
        <f>IF(AL4181=0,"",IF(AK4181&gt;20.99,"Aged","Non-Aged"))</f>
        <v/>
      </c>
      <c r="AN4181" s="112">
        <f>IF(Q4181&lt;&gt;"",MONTH(Q4181),"")</f>
        <v/>
      </c>
      <c r="AO4181" s="112">
        <f>IFERROR(VALUE(V4181),0)</f>
        <v/>
      </c>
    </row>
    <row customFormat="1" customHeight="1" ht="29.25" r="4182" s="112" spans="1:41">
      <c r="A4182" s="127" t="n"/>
      <c r="B4182" s="113" t="n"/>
      <c r="C4182" s="127" t="n"/>
      <c r="D4182" s="127" t="n"/>
      <c r="E4182" s="114">
        <f>IF(F4182 &lt;&gt; "",VLOOKUP(F4182,CategoryLookup,2,FALSE), "")</f>
        <v/>
      </c>
      <c r="F4182" s="126" t="n"/>
      <c r="G4182" s="127" t="n"/>
      <c r="H4182" s="127" t="n"/>
      <c r="I4182" s="127" t="n"/>
      <c r="J4182" s="127" t="n"/>
      <c r="K4182" s="127" t="n"/>
      <c r="L4182" s="127" t="n"/>
      <c r="M4182" s="127" t="n"/>
      <c r="N4182" s="120" t="n"/>
      <c r="O4182" s="120" t="n"/>
      <c r="P4182" s="120" t="n"/>
      <c r="Q4182" s="120" t="n"/>
      <c r="R4182" s="121" t="n"/>
      <c r="S4182" s="121" t="n"/>
      <c r="T4182" s="121" t="n"/>
      <c r="U4182" s="121" t="n"/>
      <c r="V4182" s="117">
        <f>IF(P4182="NA","NA",IF(P4182&lt;&gt;"",TEXT(P4182-N4182,"[h].mm"),""))</f>
        <v/>
      </c>
      <c r="W4182" s="118">
        <f>IF(AND(R4182="",S4182=""),"",R4182+S4182)</f>
        <v/>
      </c>
      <c r="X4182" s="116">
        <f>IF(O4182&lt;&gt;"",DATE(YEAR(O4182), MONTH(O4182), DAY(O4182)),"")</f>
        <v/>
      </c>
      <c r="Y4182" s="122" t="n"/>
      <c r="Z4182" s="123" t="n"/>
      <c r="AA4182" s="117">
        <f>IF(F4182="Re-assigned","NA",IF(W4182="","",IF(W4182&gt;=VLOOKUP(D4182,SLAMatrix,3,FALSE),"Yes",IF(W4182&lt;VLOOKUP(D4182,SLAMatrix,2,FALSE),"No","Internal"))))</f>
        <v/>
      </c>
      <c r="AB4182" s="123" t="n"/>
      <c r="AC4182" s="123" t="n"/>
      <c r="AD4182" s="119" t="n"/>
      <c r="AE4182" s="125" t="n"/>
      <c r="AF4182" s="124">
        <f>MONTH(O4182)</f>
        <v/>
      </c>
      <c r="AG4182" s="124">
        <f>VLOOKUP(IFERROR(MID(AE4182,1,(FIND(",",AE4182,1)-1)),AE4182),Facility_Region_Mapping,2,FALSE)</f>
        <v/>
      </c>
      <c r="AH4182" s="124" t="n"/>
      <c r="AI4182" s="124">
        <f>IF(C4182&lt;&gt;"",IF(M4182="ESM User",getInterfaceName($C4182),"NA"),"")</f>
        <v/>
      </c>
      <c r="AJ4182" s="116">
        <f>IF(Q4182&lt;&gt;"",DATE(YEAR(Q4182), MONTH(Q4182), DAY(Q4182)),"")</f>
        <v/>
      </c>
      <c r="AK4182" s="130">
        <f>IF(Q4182&lt;&gt;0,Q4182-N4182,TODAY()-N4182)</f>
        <v/>
      </c>
      <c r="AL4182" s="112">
        <f>IF(F4182="Re-assigned",0,IF(H4182="Closed",0,IF(H4182="Service Restored",0,IF(H4182="",0,1))))</f>
        <v/>
      </c>
      <c r="AM4182" s="124">
        <f>IF(AL4182=0,"",IF(AK4182&gt;20.99,"Aged","Non-Aged"))</f>
        <v/>
      </c>
      <c r="AN4182" s="112">
        <f>IF(Q4182&lt;&gt;"",MONTH(Q4182),"")</f>
        <v/>
      </c>
      <c r="AO4182" s="112">
        <f>IFERROR(VALUE(V4182),0)</f>
        <v/>
      </c>
    </row>
    <row customFormat="1" customHeight="1" ht="29.25" r="4183" s="112" spans="1:41">
      <c r="A4183" s="127" t="n"/>
      <c r="B4183" s="113" t="n"/>
      <c r="C4183" s="127" t="n"/>
      <c r="D4183" s="127" t="n"/>
      <c r="E4183" s="114">
        <f>IF(F4183 &lt;&gt; "",VLOOKUP(F4183,CategoryLookup,2,FALSE), "")</f>
        <v/>
      </c>
      <c r="F4183" s="126" t="n"/>
      <c r="G4183" s="127" t="n"/>
      <c r="H4183" s="127" t="n"/>
      <c r="I4183" s="127" t="n"/>
      <c r="J4183" s="127" t="n"/>
      <c r="K4183" s="127" t="n"/>
      <c r="L4183" s="127" t="n"/>
      <c r="M4183" s="127" t="n"/>
      <c r="N4183" s="120" t="n"/>
      <c r="O4183" s="120" t="n"/>
      <c r="P4183" s="120" t="n"/>
      <c r="Q4183" s="120" t="n"/>
      <c r="R4183" s="121" t="n"/>
      <c r="S4183" s="121" t="n"/>
      <c r="T4183" s="121" t="n"/>
      <c r="U4183" s="121" t="n"/>
      <c r="V4183" s="117">
        <f>IF(P4183="NA","NA",IF(P4183&lt;&gt;"",TEXT(P4183-N4183,"[h].mm"),""))</f>
        <v/>
      </c>
      <c r="W4183" s="118">
        <f>IF(AND(R4183="",S4183=""),"",R4183+S4183)</f>
        <v/>
      </c>
      <c r="X4183" s="116">
        <f>IF(O4183&lt;&gt;"",DATE(YEAR(O4183), MONTH(O4183), DAY(O4183)),"")</f>
        <v/>
      </c>
      <c r="Y4183" s="122" t="n"/>
      <c r="Z4183" s="123" t="n"/>
      <c r="AA4183" s="117">
        <f>IF(F4183="Re-assigned","NA",IF(W4183="","",IF(W4183&gt;=VLOOKUP(D4183,SLAMatrix,3,FALSE),"Yes",IF(W4183&lt;VLOOKUP(D4183,SLAMatrix,2,FALSE),"No","Internal"))))</f>
        <v/>
      </c>
      <c r="AB4183" s="123" t="n"/>
      <c r="AC4183" s="123" t="n"/>
      <c r="AD4183" s="119" t="n"/>
      <c r="AE4183" s="125" t="n"/>
      <c r="AF4183" s="124">
        <f>MONTH(O4183)</f>
        <v/>
      </c>
      <c r="AG4183" s="124">
        <f>VLOOKUP(IFERROR(MID(AE4183,1,(FIND(",",AE4183,1)-1)),AE4183),Facility_Region_Mapping,2,FALSE)</f>
        <v/>
      </c>
      <c r="AH4183" s="124" t="n"/>
      <c r="AI4183" s="124">
        <f>IF(C4183&lt;&gt;"",IF(M4183="ESM User",getInterfaceName($C4183),"NA"),"")</f>
        <v/>
      </c>
      <c r="AJ4183" s="116">
        <f>IF(Q4183&lt;&gt;"",DATE(YEAR(Q4183), MONTH(Q4183), DAY(Q4183)),"")</f>
        <v/>
      </c>
      <c r="AK4183" s="130">
        <f>IF(Q4183&lt;&gt;0,Q4183-N4183,TODAY()-N4183)</f>
        <v/>
      </c>
      <c r="AL4183" s="112">
        <f>IF(F4183="Re-assigned",0,IF(H4183="Closed",0,IF(H4183="Service Restored",0,IF(H4183="",0,1))))</f>
        <v/>
      </c>
      <c r="AM4183" s="124">
        <f>IF(AL4183=0,"",IF(AK4183&gt;20.99,"Aged","Non-Aged"))</f>
        <v/>
      </c>
      <c r="AN4183" s="112">
        <f>IF(Q4183&lt;&gt;"",MONTH(Q4183),"")</f>
        <v/>
      </c>
      <c r="AO4183" s="112">
        <f>IFERROR(VALUE(V4183),0)</f>
        <v/>
      </c>
    </row>
    <row customFormat="1" customHeight="1" ht="29.25" r="4184" s="112" spans="1:41">
      <c r="A4184" s="127" t="n"/>
      <c r="B4184" s="113" t="n"/>
      <c r="C4184" s="127" t="n"/>
      <c r="D4184" s="127" t="n"/>
      <c r="E4184" s="114">
        <f>IF(F4184 &lt;&gt; "",VLOOKUP(F4184,CategoryLookup,2,FALSE), "")</f>
        <v/>
      </c>
      <c r="F4184" s="126" t="n"/>
      <c r="G4184" s="127" t="n"/>
      <c r="H4184" s="127" t="n"/>
      <c r="I4184" s="127" t="n"/>
      <c r="J4184" s="127" t="n"/>
      <c r="K4184" s="127" t="n"/>
      <c r="L4184" s="127" t="n"/>
      <c r="M4184" s="127" t="n"/>
      <c r="N4184" s="120" t="n"/>
      <c r="O4184" s="120" t="n"/>
      <c r="P4184" s="120" t="n"/>
      <c r="Q4184" s="120" t="n"/>
      <c r="R4184" s="121" t="n"/>
      <c r="S4184" s="121" t="n"/>
      <c r="T4184" s="121" t="n"/>
      <c r="U4184" s="121" t="n"/>
      <c r="V4184" s="117">
        <f>IF(P4184="NA","NA",IF(P4184&lt;&gt;"",TEXT(P4184-N4184,"[h].mm"),""))</f>
        <v/>
      </c>
      <c r="W4184" s="118">
        <f>IF(AND(R4184="",S4184=""),"",R4184+S4184)</f>
        <v/>
      </c>
      <c r="X4184" s="116">
        <f>IF(O4184&lt;&gt;"",DATE(YEAR(O4184), MONTH(O4184), DAY(O4184)),"")</f>
        <v/>
      </c>
      <c r="Y4184" s="122" t="n"/>
      <c r="Z4184" s="123" t="n"/>
      <c r="AA4184" s="117">
        <f>IF(F4184="Re-assigned","NA",IF(W4184="","",IF(W4184&gt;=VLOOKUP(D4184,SLAMatrix,3,FALSE),"Yes",IF(W4184&lt;VLOOKUP(D4184,SLAMatrix,2,FALSE),"No","Internal"))))</f>
        <v/>
      </c>
      <c r="AB4184" s="123" t="n"/>
      <c r="AC4184" s="123" t="n"/>
      <c r="AD4184" s="119" t="n"/>
      <c r="AE4184" s="125" t="n"/>
      <c r="AF4184" s="124">
        <f>MONTH(O4184)</f>
        <v/>
      </c>
      <c r="AG4184" s="124">
        <f>VLOOKUP(IFERROR(MID(AE4184,1,(FIND(",",AE4184,1)-1)),AE4184),Facility_Region_Mapping,2,FALSE)</f>
        <v/>
      </c>
      <c r="AH4184" s="124" t="n"/>
      <c r="AI4184" s="124">
        <f>IF(C4184&lt;&gt;"",IF(M4184="ESM User",getInterfaceName($C4184),"NA"),"")</f>
        <v/>
      </c>
      <c r="AJ4184" s="116">
        <f>IF(Q4184&lt;&gt;"",DATE(YEAR(Q4184), MONTH(Q4184), DAY(Q4184)),"")</f>
        <v/>
      </c>
      <c r="AK4184" s="130">
        <f>IF(Q4184&lt;&gt;0,Q4184-N4184,TODAY()-N4184)</f>
        <v/>
      </c>
      <c r="AL4184" s="112">
        <f>IF(F4184="Re-assigned",0,IF(H4184="Closed",0,IF(H4184="Service Restored",0,IF(H4184="",0,1))))</f>
        <v/>
      </c>
      <c r="AM4184" s="124">
        <f>IF(AL4184=0,"",IF(AK4184&gt;20.99,"Aged","Non-Aged"))</f>
        <v/>
      </c>
      <c r="AN4184" s="112">
        <f>IF(Q4184&lt;&gt;"",MONTH(Q4184),"")</f>
        <v/>
      </c>
      <c r="AO4184" s="112">
        <f>IFERROR(VALUE(V4184),0)</f>
        <v/>
      </c>
    </row>
    <row customFormat="1" customHeight="1" ht="29.25" r="4185" s="112" spans="1:41">
      <c r="A4185" s="127" t="n"/>
      <c r="B4185" s="113" t="n"/>
      <c r="C4185" s="127" t="n"/>
      <c r="D4185" s="127" t="n"/>
      <c r="E4185" s="114">
        <f>IF(F4185 &lt;&gt; "",VLOOKUP(F4185,CategoryLookup,2,FALSE), "")</f>
        <v/>
      </c>
      <c r="F4185" s="126" t="n"/>
      <c r="G4185" s="127" t="n"/>
      <c r="H4185" s="127" t="n"/>
      <c r="I4185" s="127" t="n"/>
      <c r="J4185" s="127" t="n"/>
      <c r="K4185" s="127" t="n"/>
      <c r="L4185" s="127" t="n"/>
      <c r="M4185" s="127" t="n"/>
      <c r="N4185" s="120" t="n"/>
      <c r="O4185" s="120" t="n"/>
      <c r="P4185" s="120" t="n"/>
      <c r="Q4185" s="120" t="n"/>
      <c r="R4185" s="121" t="n"/>
      <c r="S4185" s="121" t="n"/>
      <c r="T4185" s="121" t="n"/>
      <c r="U4185" s="121" t="n"/>
      <c r="V4185" s="117">
        <f>IF(P4185="NA","NA",IF(P4185&lt;&gt;"",TEXT(P4185-N4185,"[h].mm"),""))</f>
        <v/>
      </c>
      <c r="W4185" s="118">
        <f>IF(AND(R4185="",S4185=""),"",R4185+S4185)</f>
        <v/>
      </c>
      <c r="X4185" s="116">
        <f>IF(O4185&lt;&gt;"",DATE(YEAR(O4185), MONTH(O4185), DAY(O4185)),"")</f>
        <v/>
      </c>
      <c r="Y4185" s="122" t="n"/>
      <c r="Z4185" s="123" t="n"/>
      <c r="AA4185" s="117">
        <f>IF(F4185="Re-assigned","NA",IF(W4185="","",IF(W4185&gt;=VLOOKUP(D4185,SLAMatrix,3,FALSE),"Yes",IF(W4185&lt;VLOOKUP(D4185,SLAMatrix,2,FALSE),"No","Internal"))))</f>
        <v/>
      </c>
      <c r="AB4185" s="123" t="n"/>
      <c r="AC4185" s="123" t="n"/>
      <c r="AD4185" s="119" t="n"/>
      <c r="AE4185" s="125" t="n"/>
      <c r="AF4185" s="124">
        <f>MONTH(O4185)</f>
        <v/>
      </c>
      <c r="AG4185" s="124">
        <f>VLOOKUP(IFERROR(MID(AE4185,1,(FIND(",",AE4185,1)-1)),AE4185),Facility_Region_Mapping,2,FALSE)</f>
        <v/>
      </c>
      <c r="AH4185" s="124" t="n"/>
      <c r="AI4185" s="124">
        <f>IF(C4185&lt;&gt;"",IF(M4185="ESM User",getInterfaceName($C4185),"NA"),"")</f>
        <v/>
      </c>
      <c r="AJ4185" s="116">
        <f>IF(Q4185&lt;&gt;"",DATE(YEAR(Q4185), MONTH(Q4185), DAY(Q4185)),"")</f>
        <v/>
      </c>
      <c r="AK4185" s="130">
        <f>IF(Q4185&lt;&gt;0,Q4185-N4185,TODAY()-N4185)</f>
        <v/>
      </c>
      <c r="AL4185" s="112">
        <f>IF(F4185="Re-assigned",0,IF(H4185="Closed",0,IF(H4185="Service Restored",0,IF(H4185="",0,1))))</f>
        <v/>
      </c>
      <c r="AM4185" s="124">
        <f>IF(AL4185=0,"",IF(AK4185&gt;20.99,"Aged","Non-Aged"))</f>
        <v/>
      </c>
      <c r="AN4185" s="112">
        <f>IF(Q4185&lt;&gt;"",MONTH(Q4185),"")</f>
        <v/>
      </c>
      <c r="AO4185" s="112">
        <f>IFERROR(VALUE(V4185),0)</f>
        <v/>
      </c>
    </row>
    <row customFormat="1" customHeight="1" ht="29.25" r="4186" s="112" spans="1:41">
      <c r="A4186" s="127" t="n"/>
      <c r="B4186" s="113" t="n"/>
      <c r="C4186" s="127" t="n"/>
      <c r="D4186" s="127" t="n"/>
      <c r="E4186" s="114">
        <f>IF(F4186 &lt;&gt; "",VLOOKUP(F4186,CategoryLookup,2,FALSE), "")</f>
        <v/>
      </c>
      <c r="F4186" s="126" t="n"/>
      <c r="G4186" s="127" t="n"/>
      <c r="H4186" s="127" t="n"/>
      <c r="I4186" s="127" t="n"/>
      <c r="J4186" s="127" t="n"/>
      <c r="K4186" s="127" t="n"/>
      <c r="L4186" s="127" t="n"/>
      <c r="M4186" s="127" t="n"/>
      <c r="N4186" s="120" t="n"/>
      <c r="O4186" s="120" t="n"/>
      <c r="P4186" s="120" t="n"/>
      <c r="Q4186" s="120" t="n"/>
      <c r="R4186" s="121" t="n"/>
      <c r="S4186" s="121" t="n"/>
      <c r="T4186" s="121" t="n"/>
      <c r="U4186" s="121" t="n"/>
      <c r="V4186" s="117">
        <f>IF(P4186="NA","NA",IF(P4186&lt;&gt;"",TEXT(P4186-N4186,"[h].mm"),""))</f>
        <v/>
      </c>
      <c r="W4186" s="118">
        <f>IF(AND(R4186="",S4186=""),"",R4186+S4186)</f>
        <v/>
      </c>
      <c r="X4186" s="116">
        <f>IF(O4186&lt;&gt;"",DATE(YEAR(O4186), MONTH(O4186), DAY(O4186)),"")</f>
        <v/>
      </c>
      <c r="Y4186" s="122" t="n"/>
      <c r="Z4186" s="123" t="n"/>
      <c r="AA4186" s="117">
        <f>IF(F4186="Re-assigned","NA",IF(W4186="","",IF(W4186&gt;=VLOOKUP(D4186,SLAMatrix,3,FALSE),"Yes",IF(W4186&lt;VLOOKUP(D4186,SLAMatrix,2,FALSE),"No","Internal"))))</f>
        <v/>
      </c>
      <c r="AB4186" s="123" t="n"/>
      <c r="AC4186" s="123" t="n"/>
      <c r="AD4186" s="119" t="n"/>
      <c r="AE4186" s="125" t="n"/>
      <c r="AF4186" s="124">
        <f>MONTH(O4186)</f>
        <v/>
      </c>
      <c r="AG4186" s="124">
        <f>VLOOKUP(IFERROR(MID(AE4186,1,(FIND(",",AE4186,1)-1)),AE4186),Facility_Region_Mapping,2,FALSE)</f>
        <v/>
      </c>
      <c r="AH4186" s="124" t="n"/>
      <c r="AI4186" s="124">
        <f>IF(C4186&lt;&gt;"",IF(M4186="ESM User",getInterfaceName($C4186),"NA"),"")</f>
        <v/>
      </c>
      <c r="AJ4186" s="116">
        <f>IF(Q4186&lt;&gt;"",DATE(YEAR(Q4186), MONTH(Q4186), DAY(Q4186)),"")</f>
        <v/>
      </c>
      <c r="AK4186" s="130">
        <f>IF(Q4186&lt;&gt;0,Q4186-N4186,TODAY()-N4186)</f>
        <v/>
      </c>
      <c r="AL4186" s="112">
        <f>IF(F4186="Re-assigned",0,IF(H4186="Closed",0,IF(H4186="Service Restored",0,IF(H4186="",0,1))))</f>
        <v/>
      </c>
      <c r="AM4186" s="124">
        <f>IF(AL4186=0,"",IF(AK4186&gt;20.99,"Aged","Non-Aged"))</f>
        <v/>
      </c>
      <c r="AN4186" s="112">
        <f>IF(Q4186&lt;&gt;"",MONTH(Q4186),"")</f>
        <v/>
      </c>
      <c r="AO4186" s="112">
        <f>IFERROR(VALUE(V4186),0)</f>
        <v/>
      </c>
    </row>
    <row customFormat="1" customHeight="1" ht="29.25" r="4187" s="112" spans="1:41">
      <c r="A4187" s="127" t="n"/>
      <c r="B4187" s="113" t="n"/>
      <c r="C4187" s="127" t="n"/>
      <c r="D4187" s="127" t="n"/>
      <c r="E4187" s="114">
        <f>IF(F4187 &lt;&gt; "",VLOOKUP(F4187,CategoryLookup,2,FALSE), "")</f>
        <v/>
      </c>
      <c r="F4187" s="126" t="n"/>
      <c r="G4187" s="127" t="n"/>
      <c r="H4187" s="127" t="n"/>
      <c r="I4187" s="127" t="n"/>
      <c r="J4187" s="127" t="n"/>
      <c r="K4187" s="127" t="n"/>
      <c r="L4187" s="127" t="n"/>
      <c r="M4187" s="127" t="n"/>
      <c r="N4187" s="120" t="n"/>
      <c r="O4187" s="120" t="n"/>
      <c r="P4187" s="120" t="n"/>
      <c r="Q4187" s="120" t="n"/>
      <c r="R4187" s="121" t="n"/>
      <c r="S4187" s="121" t="n"/>
      <c r="T4187" s="121" t="n"/>
      <c r="U4187" s="121" t="n"/>
      <c r="V4187" s="117">
        <f>IF(P4187="NA","NA",IF(P4187&lt;&gt;"",TEXT(P4187-N4187,"[h].mm"),""))</f>
        <v/>
      </c>
      <c r="W4187" s="118">
        <f>IF(AND(R4187="",S4187=""),"",R4187+S4187)</f>
        <v/>
      </c>
      <c r="X4187" s="116">
        <f>IF(O4187&lt;&gt;"",DATE(YEAR(O4187), MONTH(O4187), DAY(O4187)),"")</f>
        <v/>
      </c>
      <c r="Y4187" s="122" t="n"/>
      <c r="Z4187" s="123" t="n"/>
      <c r="AA4187" s="117">
        <f>IF(F4187="Re-assigned","NA",IF(W4187="","",IF(W4187&gt;=VLOOKUP(D4187,SLAMatrix,3,FALSE),"Yes",IF(W4187&lt;VLOOKUP(D4187,SLAMatrix,2,FALSE),"No","Internal"))))</f>
        <v/>
      </c>
      <c r="AB4187" s="123" t="n"/>
      <c r="AC4187" s="123" t="n"/>
      <c r="AD4187" s="119" t="n"/>
      <c r="AE4187" s="125" t="n"/>
      <c r="AF4187" s="124">
        <f>MONTH(O4187)</f>
        <v/>
      </c>
      <c r="AG4187" s="124">
        <f>VLOOKUP(IFERROR(MID(AE4187,1,(FIND(",",AE4187,1)-1)),AE4187),Facility_Region_Mapping,2,FALSE)</f>
        <v/>
      </c>
      <c r="AH4187" s="124" t="n"/>
      <c r="AI4187" s="124">
        <f>IF(C4187&lt;&gt;"",IF(M4187="ESM User",getInterfaceName($C4187),"NA"),"")</f>
        <v/>
      </c>
      <c r="AJ4187" s="116">
        <f>IF(Q4187&lt;&gt;"",DATE(YEAR(Q4187), MONTH(Q4187), DAY(Q4187)),"")</f>
        <v/>
      </c>
      <c r="AK4187" s="130">
        <f>IF(Q4187&lt;&gt;0,Q4187-N4187,TODAY()-N4187)</f>
        <v/>
      </c>
      <c r="AL4187" s="112">
        <f>IF(F4187="Re-assigned",0,IF(H4187="Closed",0,IF(H4187="Service Restored",0,IF(H4187="",0,1))))</f>
        <v/>
      </c>
      <c r="AM4187" s="124">
        <f>IF(AL4187=0,"",IF(AK4187&gt;20.99,"Aged","Non-Aged"))</f>
        <v/>
      </c>
      <c r="AN4187" s="112">
        <f>IF(Q4187&lt;&gt;"",MONTH(Q4187),"")</f>
        <v/>
      </c>
      <c r="AO4187" s="112">
        <f>IFERROR(VALUE(V4187),0)</f>
        <v/>
      </c>
    </row>
    <row customFormat="1" customHeight="1" ht="29.25" r="4188" s="112" spans="1:41">
      <c r="A4188" s="127" t="n"/>
      <c r="B4188" s="113" t="n"/>
      <c r="C4188" s="127" t="n"/>
      <c r="D4188" s="127" t="n"/>
      <c r="E4188" s="114">
        <f>IF(F4188 &lt;&gt; "",VLOOKUP(F4188,CategoryLookup,2,FALSE), "")</f>
        <v/>
      </c>
      <c r="F4188" s="126" t="n"/>
      <c r="G4188" s="127" t="n"/>
      <c r="H4188" s="127" t="n"/>
      <c r="I4188" s="127" t="n"/>
      <c r="J4188" s="127" t="n"/>
      <c r="K4188" s="127" t="n"/>
      <c r="L4188" s="127" t="n"/>
      <c r="M4188" s="127" t="n"/>
      <c r="N4188" s="120" t="n"/>
      <c r="O4188" s="120" t="n"/>
      <c r="P4188" s="120" t="n"/>
      <c r="Q4188" s="120" t="n"/>
      <c r="R4188" s="121" t="n"/>
      <c r="S4188" s="121" t="n"/>
      <c r="T4188" s="121" t="n"/>
      <c r="U4188" s="121" t="n"/>
      <c r="V4188" s="117">
        <f>IF(P4188="NA","NA",IF(P4188&lt;&gt;"",TEXT(P4188-N4188,"[h].mm"),""))</f>
        <v/>
      </c>
      <c r="W4188" s="118">
        <f>IF(AND(R4188="",S4188=""),"",R4188+S4188)</f>
        <v/>
      </c>
      <c r="X4188" s="116">
        <f>IF(O4188&lt;&gt;"",DATE(YEAR(O4188), MONTH(O4188), DAY(O4188)),"")</f>
        <v/>
      </c>
      <c r="Y4188" s="122" t="n"/>
      <c r="Z4188" s="123" t="n"/>
      <c r="AA4188" s="117">
        <f>IF(F4188="Re-assigned","NA",IF(W4188="","",IF(W4188&gt;=VLOOKUP(D4188,SLAMatrix,3,FALSE),"Yes",IF(W4188&lt;VLOOKUP(D4188,SLAMatrix,2,FALSE),"No","Internal"))))</f>
        <v/>
      </c>
      <c r="AB4188" s="123" t="n"/>
      <c r="AC4188" s="123" t="n"/>
      <c r="AD4188" s="119" t="n"/>
      <c r="AE4188" s="125" t="n"/>
      <c r="AF4188" s="124">
        <f>MONTH(O4188)</f>
        <v/>
      </c>
      <c r="AG4188" s="124">
        <f>VLOOKUP(IFERROR(MID(AE4188,1,(FIND(",",AE4188,1)-1)),AE4188),Facility_Region_Mapping,2,FALSE)</f>
        <v/>
      </c>
      <c r="AH4188" s="124" t="n"/>
      <c r="AI4188" s="124">
        <f>IF(C4188&lt;&gt;"",IF(M4188="ESM User",getInterfaceName($C4188),"NA"),"")</f>
        <v/>
      </c>
      <c r="AJ4188" s="116">
        <f>IF(Q4188&lt;&gt;"",DATE(YEAR(Q4188), MONTH(Q4188), DAY(Q4188)),"")</f>
        <v/>
      </c>
      <c r="AK4188" s="130">
        <f>IF(Q4188&lt;&gt;0,Q4188-N4188,TODAY()-N4188)</f>
        <v/>
      </c>
      <c r="AL4188" s="112">
        <f>IF(F4188="Re-assigned",0,IF(H4188="Closed",0,IF(H4188="Service Restored",0,IF(H4188="",0,1))))</f>
        <v/>
      </c>
      <c r="AM4188" s="124">
        <f>IF(AL4188=0,"",IF(AK4188&gt;20.99,"Aged","Non-Aged"))</f>
        <v/>
      </c>
      <c r="AN4188" s="112">
        <f>IF(Q4188&lt;&gt;"",MONTH(Q4188),"")</f>
        <v/>
      </c>
      <c r="AO4188" s="112">
        <f>IFERROR(VALUE(V4188),0)</f>
        <v/>
      </c>
    </row>
    <row customFormat="1" customHeight="1" ht="29.25" r="4189" s="112" spans="1:41">
      <c r="A4189" s="127" t="n"/>
      <c r="B4189" s="113" t="n"/>
      <c r="C4189" s="127" t="n"/>
      <c r="D4189" s="127" t="n"/>
      <c r="E4189" s="114">
        <f>IF(F4189 &lt;&gt; "",VLOOKUP(F4189,CategoryLookup,2,FALSE), "")</f>
        <v/>
      </c>
      <c r="F4189" s="126" t="n"/>
      <c r="G4189" s="127" t="n"/>
      <c r="H4189" s="127" t="n"/>
      <c r="I4189" s="127" t="n"/>
      <c r="J4189" s="127" t="n"/>
      <c r="K4189" s="127" t="n"/>
      <c r="L4189" s="127" t="n"/>
      <c r="M4189" s="127" t="n"/>
      <c r="N4189" s="120" t="n"/>
      <c r="O4189" s="120" t="n"/>
      <c r="P4189" s="120" t="n"/>
      <c r="Q4189" s="120" t="n"/>
      <c r="R4189" s="121" t="n"/>
      <c r="S4189" s="121" t="n"/>
      <c r="T4189" s="121" t="n"/>
      <c r="U4189" s="121" t="n"/>
      <c r="V4189" s="117">
        <f>IF(P4189="NA","NA",IF(P4189&lt;&gt;"",TEXT(P4189-N4189,"[h].mm"),""))</f>
        <v/>
      </c>
      <c r="W4189" s="118">
        <f>IF(AND(R4189="",S4189=""),"",R4189+S4189)</f>
        <v/>
      </c>
      <c r="X4189" s="116">
        <f>IF(O4189&lt;&gt;"",DATE(YEAR(O4189), MONTH(O4189), DAY(O4189)),"")</f>
        <v/>
      </c>
      <c r="Y4189" s="122" t="n"/>
      <c r="Z4189" s="123" t="n"/>
      <c r="AA4189" s="117">
        <f>IF(F4189="Re-assigned","NA",IF(W4189="","",IF(W4189&gt;=VLOOKUP(D4189,SLAMatrix,3,FALSE),"Yes",IF(W4189&lt;VLOOKUP(D4189,SLAMatrix,2,FALSE),"No","Internal"))))</f>
        <v/>
      </c>
      <c r="AB4189" s="123" t="n"/>
      <c r="AC4189" s="123" t="n"/>
      <c r="AD4189" s="119" t="n"/>
      <c r="AE4189" s="125" t="n"/>
      <c r="AF4189" s="124">
        <f>MONTH(O4189)</f>
        <v/>
      </c>
      <c r="AG4189" s="124">
        <f>VLOOKUP(IFERROR(MID(AE4189,1,(FIND(",",AE4189,1)-1)),AE4189),Facility_Region_Mapping,2,FALSE)</f>
        <v/>
      </c>
      <c r="AH4189" s="124" t="n"/>
      <c r="AI4189" s="124">
        <f>IF(C4189&lt;&gt;"",IF(M4189="ESM User",getInterfaceName($C4189),"NA"),"")</f>
        <v/>
      </c>
      <c r="AJ4189" s="116">
        <f>IF(Q4189&lt;&gt;"",DATE(YEAR(Q4189), MONTH(Q4189), DAY(Q4189)),"")</f>
        <v/>
      </c>
      <c r="AK4189" s="130">
        <f>IF(Q4189&lt;&gt;0,Q4189-N4189,TODAY()-N4189)</f>
        <v/>
      </c>
      <c r="AL4189" s="112">
        <f>IF(F4189="Re-assigned",0,IF(H4189="Closed",0,IF(H4189="Service Restored",0,IF(H4189="",0,1))))</f>
        <v/>
      </c>
      <c r="AM4189" s="124">
        <f>IF(AL4189=0,"",IF(AK4189&gt;20.99,"Aged","Non-Aged"))</f>
        <v/>
      </c>
      <c r="AN4189" s="112">
        <f>IF(Q4189&lt;&gt;"",MONTH(Q4189),"")</f>
        <v/>
      </c>
      <c r="AO4189" s="112">
        <f>IFERROR(VALUE(V4189),0)</f>
        <v/>
      </c>
    </row>
    <row customFormat="1" customHeight="1" ht="29.25" r="4190" s="112" spans="1:41">
      <c r="A4190" s="127" t="n"/>
      <c r="B4190" s="113" t="n"/>
      <c r="C4190" s="127" t="n"/>
      <c r="D4190" s="127" t="n"/>
      <c r="E4190" s="114">
        <f>IF(F4190 &lt;&gt; "",VLOOKUP(F4190,CategoryLookup,2,FALSE), "")</f>
        <v/>
      </c>
      <c r="F4190" s="126" t="n"/>
      <c r="G4190" s="127" t="n"/>
      <c r="H4190" s="127" t="n"/>
      <c r="I4190" s="127" t="n"/>
      <c r="J4190" s="127" t="n"/>
      <c r="K4190" s="127" t="n"/>
      <c r="L4190" s="127" t="n"/>
      <c r="M4190" s="127" t="n"/>
      <c r="N4190" s="120" t="n"/>
      <c r="O4190" s="120" t="n"/>
      <c r="P4190" s="120" t="n"/>
      <c r="Q4190" s="120" t="n"/>
      <c r="R4190" s="121" t="n"/>
      <c r="S4190" s="121" t="n"/>
      <c r="T4190" s="121" t="n"/>
      <c r="U4190" s="121" t="n"/>
      <c r="V4190" s="117">
        <f>IF(P4190="NA","NA",IF(P4190&lt;&gt;"",TEXT(P4190-N4190,"[h].mm"),""))</f>
        <v/>
      </c>
      <c r="W4190" s="118">
        <f>IF(AND(R4190="",S4190=""),"",R4190+S4190)</f>
        <v/>
      </c>
      <c r="X4190" s="116">
        <f>IF(O4190&lt;&gt;"",DATE(YEAR(O4190), MONTH(O4190), DAY(O4190)),"")</f>
        <v/>
      </c>
      <c r="Y4190" s="122" t="n"/>
      <c r="Z4190" s="123" t="n"/>
      <c r="AA4190" s="117">
        <f>IF(F4190="Re-assigned","NA",IF(W4190="","",IF(W4190&gt;=VLOOKUP(D4190,SLAMatrix,3,FALSE),"Yes",IF(W4190&lt;VLOOKUP(D4190,SLAMatrix,2,FALSE),"No","Internal"))))</f>
        <v/>
      </c>
      <c r="AB4190" s="123" t="n"/>
      <c r="AC4190" s="123" t="n"/>
      <c r="AD4190" s="119" t="n"/>
      <c r="AE4190" s="125" t="n"/>
      <c r="AF4190" s="124">
        <f>MONTH(O4190)</f>
        <v/>
      </c>
      <c r="AG4190" s="124">
        <f>VLOOKUP(IFERROR(MID(AE4190,1,(FIND(",",AE4190,1)-1)),AE4190),Facility_Region_Mapping,2,FALSE)</f>
        <v/>
      </c>
      <c r="AH4190" s="124" t="n"/>
      <c r="AI4190" s="124">
        <f>IF(C4190&lt;&gt;"",IF(M4190="ESM User",getInterfaceName($C4190),"NA"),"")</f>
        <v/>
      </c>
      <c r="AJ4190" s="116">
        <f>IF(Q4190&lt;&gt;"",DATE(YEAR(Q4190), MONTH(Q4190), DAY(Q4190)),"")</f>
        <v/>
      </c>
      <c r="AK4190" s="130">
        <f>IF(Q4190&lt;&gt;0,Q4190-N4190,TODAY()-N4190)</f>
        <v/>
      </c>
      <c r="AL4190" s="112">
        <f>IF(F4190="Re-assigned",0,IF(H4190="Closed",0,IF(H4190="Service Restored",0,IF(H4190="",0,1))))</f>
        <v/>
      </c>
      <c r="AM4190" s="124">
        <f>IF(AL4190=0,"",IF(AK4190&gt;20.99,"Aged","Non-Aged"))</f>
        <v/>
      </c>
      <c r="AN4190" s="112">
        <f>IF(Q4190&lt;&gt;"",MONTH(Q4190),"")</f>
        <v/>
      </c>
      <c r="AO4190" s="112">
        <f>IFERROR(VALUE(V4190),0)</f>
        <v/>
      </c>
    </row>
    <row customFormat="1" customHeight="1" ht="29.25" r="4191" s="112" spans="1:41">
      <c r="A4191" s="127" t="n"/>
      <c r="B4191" s="113" t="n"/>
      <c r="C4191" s="127" t="n"/>
      <c r="D4191" s="127" t="n"/>
      <c r="E4191" s="114">
        <f>IF(F4191 &lt;&gt; "",VLOOKUP(F4191,CategoryLookup,2,FALSE), "")</f>
        <v/>
      </c>
      <c r="F4191" s="126" t="n"/>
      <c r="G4191" s="127" t="n"/>
      <c r="H4191" s="127" t="n"/>
      <c r="I4191" s="127" t="n"/>
      <c r="J4191" s="127" t="n"/>
      <c r="K4191" s="127" t="n"/>
      <c r="L4191" s="127" t="n"/>
      <c r="M4191" s="127" t="n"/>
      <c r="N4191" s="120" t="n"/>
      <c r="O4191" s="120" t="n"/>
      <c r="P4191" s="120" t="n"/>
      <c r="Q4191" s="120" t="n"/>
      <c r="R4191" s="121" t="n"/>
      <c r="S4191" s="121" t="n"/>
      <c r="T4191" s="121" t="n"/>
      <c r="U4191" s="121" t="n"/>
      <c r="V4191" s="117">
        <f>IF(P4191="NA","NA",IF(P4191&lt;&gt;"",TEXT(P4191-N4191,"[h].mm"),""))</f>
        <v/>
      </c>
      <c r="W4191" s="118">
        <f>IF(AND(R4191="",S4191=""),"",R4191+S4191)</f>
        <v/>
      </c>
      <c r="X4191" s="116">
        <f>IF(O4191&lt;&gt;"",DATE(YEAR(O4191), MONTH(O4191), DAY(O4191)),"")</f>
        <v/>
      </c>
      <c r="Y4191" s="122" t="n"/>
      <c r="Z4191" s="123" t="n"/>
      <c r="AA4191" s="117">
        <f>IF(F4191="Re-assigned","NA",IF(W4191="","",IF(W4191&gt;=VLOOKUP(D4191,SLAMatrix,3,FALSE),"Yes",IF(W4191&lt;VLOOKUP(D4191,SLAMatrix,2,FALSE),"No","Internal"))))</f>
        <v/>
      </c>
      <c r="AB4191" s="123" t="n"/>
      <c r="AC4191" s="123" t="n"/>
      <c r="AD4191" s="119" t="n"/>
      <c r="AE4191" s="125" t="n"/>
      <c r="AF4191" s="124">
        <f>MONTH(O4191)</f>
        <v/>
      </c>
      <c r="AG4191" s="124">
        <f>VLOOKUP(IFERROR(MID(AE4191,1,(FIND(",",AE4191,1)-1)),AE4191),Facility_Region_Mapping,2,FALSE)</f>
        <v/>
      </c>
      <c r="AH4191" s="124" t="n"/>
      <c r="AI4191" s="124">
        <f>IF(C4191&lt;&gt;"",IF(M4191="ESM User",getInterfaceName($C4191),"NA"),"")</f>
        <v/>
      </c>
      <c r="AJ4191" s="116">
        <f>IF(Q4191&lt;&gt;"",DATE(YEAR(Q4191), MONTH(Q4191), DAY(Q4191)),"")</f>
        <v/>
      </c>
      <c r="AK4191" s="130">
        <f>IF(Q4191&lt;&gt;0,Q4191-N4191,TODAY()-N4191)</f>
        <v/>
      </c>
      <c r="AL4191" s="112">
        <f>IF(F4191="Re-assigned",0,IF(H4191="Closed",0,IF(H4191="Service Restored",0,IF(H4191="",0,1))))</f>
        <v/>
      </c>
      <c r="AM4191" s="124">
        <f>IF(AL4191=0,"",IF(AK4191&gt;20.99,"Aged","Non-Aged"))</f>
        <v/>
      </c>
      <c r="AN4191" s="112">
        <f>IF(Q4191&lt;&gt;"",MONTH(Q4191),"")</f>
        <v/>
      </c>
      <c r="AO4191" s="112">
        <f>IFERROR(VALUE(V4191),0)</f>
        <v/>
      </c>
    </row>
    <row customFormat="1" customHeight="1" ht="29.25" r="4192" s="112" spans="1:41">
      <c r="A4192" s="127" t="n"/>
      <c r="B4192" s="113" t="n"/>
      <c r="C4192" s="127" t="n"/>
      <c r="D4192" s="127" t="n"/>
      <c r="E4192" s="114">
        <f>IF(F4192 &lt;&gt; "",VLOOKUP(F4192,CategoryLookup,2,FALSE), "")</f>
        <v/>
      </c>
      <c r="F4192" s="126" t="n"/>
      <c r="G4192" s="127" t="n"/>
      <c r="H4192" s="127" t="n"/>
      <c r="I4192" s="127" t="n"/>
      <c r="J4192" s="127" t="n"/>
      <c r="K4192" s="127" t="n"/>
      <c r="L4192" s="127" t="n"/>
      <c r="M4192" s="127" t="n"/>
      <c r="N4192" s="120" t="n"/>
      <c r="O4192" s="120" t="n"/>
      <c r="P4192" s="120" t="n"/>
      <c r="Q4192" s="120" t="n"/>
      <c r="R4192" s="121" t="n"/>
      <c r="S4192" s="121" t="n"/>
      <c r="T4192" s="121" t="n"/>
      <c r="U4192" s="121" t="n"/>
      <c r="V4192" s="117">
        <f>IF(P4192="NA","NA",IF(P4192&lt;&gt;"",TEXT(P4192-N4192,"[h].mm"),""))</f>
        <v/>
      </c>
      <c r="W4192" s="118">
        <f>IF(AND(R4192="",S4192=""),"",R4192+S4192)</f>
        <v/>
      </c>
      <c r="X4192" s="116">
        <f>IF(O4192&lt;&gt;"",DATE(YEAR(O4192), MONTH(O4192), DAY(O4192)),"")</f>
        <v/>
      </c>
      <c r="Y4192" s="122" t="n"/>
      <c r="Z4192" s="123" t="n"/>
      <c r="AA4192" s="117">
        <f>IF(F4192="Re-assigned","NA",IF(W4192="","",IF(W4192&gt;=VLOOKUP(D4192,SLAMatrix,3,FALSE),"Yes",IF(W4192&lt;VLOOKUP(D4192,SLAMatrix,2,FALSE),"No","Internal"))))</f>
        <v/>
      </c>
      <c r="AB4192" s="123" t="n"/>
      <c r="AC4192" s="123" t="n"/>
      <c r="AD4192" s="119" t="n"/>
      <c r="AE4192" s="125" t="n"/>
      <c r="AF4192" s="124">
        <f>MONTH(O4192)</f>
        <v/>
      </c>
      <c r="AG4192" s="124">
        <f>VLOOKUP(IFERROR(MID(AE4192,1,(FIND(",",AE4192,1)-1)),AE4192),Facility_Region_Mapping,2,FALSE)</f>
        <v/>
      </c>
      <c r="AH4192" s="124" t="n"/>
      <c r="AI4192" s="124">
        <f>IF(C4192&lt;&gt;"",IF(M4192="ESM User",getInterfaceName($C4192),"NA"),"")</f>
        <v/>
      </c>
      <c r="AJ4192" s="116">
        <f>IF(Q4192&lt;&gt;"",DATE(YEAR(Q4192), MONTH(Q4192), DAY(Q4192)),"")</f>
        <v/>
      </c>
      <c r="AK4192" s="130">
        <f>IF(Q4192&lt;&gt;0,Q4192-N4192,TODAY()-N4192)</f>
        <v/>
      </c>
      <c r="AL4192" s="112">
        <f>IF(F4192="Re-assigned",0,IF(H4192="Closed",0,IF(H4192="Service Restored",0,IF(H4192="",0,1))))</f>
        <v/>
      </c>
      <c r="AM4192" s="124">
        <f>IF(AL4192=0,"",IF(AK4192&gt;20.99,"Aged","Non-Aged"))</f>
        <v/>
      </c>
      <c r="AN4192" s="112">
        <f>IF(Q4192&lt;&gt;"",MONTH(Q4192),"")</f>
        <v/>
      </c>
      <c r="AO4192" s="112">
        <f>IFERROR(VALUE(V4192),0)</f>
        <v/>
      </c>
    </row>
    <row customFormat="1" customHeight="1" ht="29.25" r="4193" s="112" spans="1:41">
      <c r="A4193" s="127" t="n"/>
      <c r="B4193" s="113" t="n"/>
      <c r="C4193" s="127" t="n"/>
      <c r="D4193" s="127" t="n"/>
      <c r="E4193" s="114">
        <f>IF(F4193 &lt;&gt; "",VLOOKUP(F4193,CategoryLookup,2,FALSE), "")</f>
        <v/>
      </c>
      <c r="F4193" s="126" t="n"/>
      <c r="G4193" s="127" t="n"/>
      <c r="H4193" s="127" t="n"/>
      <c r="I4193" s="127" t="n"/>
      <c r="J4193" s="127" t="n"/>
      <c r="K4193" s="127" t="n"/>
      <c r="L4193" s="127" t="n"/>
      <c r="M4193" s="127" t="n"/>
      <c r="N4193" s="120" t="n"/>
      <c r="O4193" s="120" t="n"/>
      <c r="P4193" s="120" t="n"/>
      <c r="Q4193" s="120" t="n"/>
      <c r="R4193" s="121" t="n"/>
      <c r="S4193" s="121" t="n"/>
      <c r="T4193" s="121" t="n"/>
      <c r="U4193" s="121" t="n"/>
      <c r="V4193" s="117">
        <f>IF(P4193="NA","NA",IF(P4193&lt;&gt;"",TEXT(P4193-N4193,"[h].mm"),""))</f>
        <v/>
      </c>
      <c r="W4193" s="118">
        <f>IF(AND(R4193="",S4193=""),"",R4193+S4193)</f>
        <v/>
      </c>
      <c r="X4193" s="116">
        <f>IF(O4193&lt;&gt;"",DATE(YEAR(O4193), MONTH(O4193), DAY(O4193)),"")</f>
        <v/>
      </c>
      <c r="Y4193" s="122" t="n"/>
      <c r="Z4193" s="123" t="n"/>
      <c r="AA4193" s="117">
        <f>IF(F4193="Re-assigned","NA",IF(W4193="","",IF(W4193&gt;=VLOOKUP(D4193,SLAMatrix,3,FALSE),"Yes",IF(W4193&lt;VLOOKUP(D4193,SLAMatrix,2,FALSE),"No","Internal"))))</f>
        <v/>
      </c>
      <c r="AB4193" s="123" t="n"/>
      <c r="AC4193" s="123" t="n"/>
      <c r="AD4193" s="119" t="n"/>
      <c r="AE4193" s="125" t="n"/>
      <c r="AF4193" s="124">
        <f>MONTH(O4193)</f>
        <v/>
      </c>
      <c r="AG4193" s="124">
        <f>VLOOKUP(IFERROR(MID(AE4193,1,(FIND(",",AE4193,1)-1)),AE4193),Facility_Region_Mapping,2,FALSE)</f>
        <v/>
      </c>
      <c r="AH4193" s="124" t="n"/>
      <c r="AI4193" s="124">
        <f>IF(C4193&lt;&gt;"",IF(M4193="ESM User",getInterfaceName($C4193),"NA"),"")</f>
        <v/>
      </c>
      <c r="AJ4193" s="116">
        <f>IF(Q4193&lt;&gt;"",DATE(YEAR(Q4193), MONTH(Q4193), DAY(Q4193)),"")</f>
        <v/>
      </c>
      <c r="AK4193" s="130">
        <f>IF(Q4193&lt;&gt;0,Q4193-N4193,TODAY()-N4193)</f>
        <v/>
      </c>
      <c r="AL4193" s="112">
        <f>IF(F4193="Re-assigned",0,IF(H4193="Closed",0,IF(H4193="Service Restored",0,IF(H4193="",0,1))))</f>
        <v/>
      </c>
      <c r="AM4193" s="124">
        <f>IF(AL4193=0,"",IF(AK4193&gt;20.99,"Aged","Non-Aged"))</f>
        <v/>
      </c>
      <c r="AN4193" s="112">
        <f>IF(Q4193&lt;&gt;"",MONTH(Q4193),"")</f>
        <v/>
      </c>
      <c r="AO4193" s="112">
        <f>IFERROR(VALUE(V4193),0)</f>
        <v/>
      </c>
    </row>
    <row customFormat="1" customHeight="1" ht="29.25" r="4194" s="112" spans="1:41">
      <c r="A4194" s="127" t="n"/>
      <c r="B4194" s="113" t="n"/>
      <c r="C4194" s="127" t="n"/>
      <c r="D4194" s="127" t="n"/>
      <c r="E4194" s="114">
        <f>IF(F4194 &lt;&gt; "",VLOOKUP(F4194,CategoryLookup,2,FALSE), "")</f>
        <v/>
      </c>
      <c r="F4194" s="126" t="n"/>
      <c r="G4194" s="127" t="n"/>
      <c r="H4194" s="127" t="n"/>
      <c r="I4194" s="127" t="n"/>
      <c r="J4194" s="127" t="n"/>
      <c r="K4194" s="127" t="n"/>
      <c r="L4194" s="127" t="n"/>
      <c r="M4194" s="127" t="n"/>
      <c r="N4194" s="120" t="n"/>
      <c r="O4194" s="120" t="n"/>
      <c r="P4194" s="120" t="n"/>
      <c r="Q4194" s="120" t="n"/>
      <c r="R4194" s="121" t="n"/>
      <c r="S4194" s="121" t="n"/>
      <c r="T4194" s="121" t="n"/>
      <c r="U4194" s="121" t="n"/>
      <c r="V4194" s="117">
        <f>IF(P4194="NA","NA",IF(P4194&lt;&gt;"",TEXT(P4194-N4194,"[h].mm"),""))</f>
        <v/>
      </c>
      <c r="W4194" s="118">
        <f>IF(AND(R4194="",S4194=""),"",R4194+S4194)</f>
        <v/>
      </c>
      <c r="X4194" s="116">
        <f>IF(O4194&lt;&gt;"",DATE(YEAR(O4194), MONTH(O4194), DAY(O4194)),"")</f>
        <v/>
      </c>
      <c r="Y4194" s="122" t="n"/>
      <c r="Z4194" s="123" t="n"/>
      <c r="AA4194" s="117">
        <f>IF(F4194="Re-assigned","NA",IF(W4194="","",IF(W4194&gt;=VLOOKUP(D4194,SLAMatrix,3,FALSE),"Yes",IF(W4194&lt;VLOOKUP(D4194,SLAMatrix,2,FALSE),"No","Internal"))))</f>
        <v/>
      </c>
      <c r="AB4194" s="123" t="n"/>
      <c r="AC4194" s="123" t="n"/>
      <c r="AD4194" s="119" t="n"/>
      <c r="AE4194" s="125" t="n"/>
      <c r="AF4194" s="124">
        <f>MONTH(O4194)</f>
        <v/>
      </c>
      <c r="AG4194" s="124">
        <f>VLOOKUP(IFERROR(MID(AE4194,1,(FIND(",",AE4194,1)-1)),AE4194),Facility_Region_Mapping,2,FALSE)</f>
        <v/>
      </c>
      <c r="AH4194" s="124" t="n"/>
      <c r="AI4194" s="124">
        <f>IF(C4194&lt;&gt;"",IF(M4194="ESM User",getInterfaceName($C4194),"NA"),"")</f>
        <v/>
      </c>
      <c r="AJ4194" s="116">
        <f>IF(Q4194&lt;&gt;"",DATE(YEAR(Q4194), MONTH(Q4194), DAY(Q4194)),"")</f>
        <v/>
      </c>
      <c r="AK4194" s="130">
        <f>IF(Q4194&lt;&gt;0,Q4194-N4194,TODAY()-N4194)</f>
        <v/>
      </c>
      <c r="AL4194" s="112">
        <f>IF(F4194="Re-assigned",0,IF(H4194="Closed",0,IF(H4194="Service Restored",0,IF(H4194="",0,1))))</f>
        <v/>
      </c>
      <c r="AM4194" s="124">
        <f>IF(AL4194=0,"",IF(AK4194&gt;20.99,"Aged","Non-Aged"))</f>
        <v/>
      </c>
      <c r="AN4194" s="112">
        <f>IF(Q4194&lt;&gt;"",MONTH(Q4194),"")</f>
        <v/>
      </c>
      <c r="AO4194" s="112">
        <f>IFERROR(VALUE(V4194),0)</f>
        <v/>
      </c>
    </row>
    <row customFormat="1" customHeight="1" ht="29.25" r="4195" s="112" spans="1:41">
      <c r="A4195" s="127" t="n"/>
      <c r="B4195" s="113" t="n"/>
      <c r="C4195" s="127" t="n"/>
      <c r="D4195" s="127" t="n"/>
      <c r="E4195" s="114">
        <f>IF(F4195 &lt;&gt; "",VLOOKUP(F4195,CategoryLookup,2,FALSE), "")</f>
        <v/>
      </c>
      <c r="F4195" s="126" t="n"/>
      <c r="G4195" s="127" t="n"/>
      <c r="H4195" s="127" t="n"/>
      <c r="I4195" s="127" t="n"/>
      <c r="J4195" s="127" t="n"/>
      <c r="K4195" s="127" t="n"/>
      <c r="L4195" s="127" t="n"/>
      <c r="M4195" s="127" t="n"/>
      <c r="N4195" s="120" t="n"/>
      <c r="O4195" s="120" t="n"/>
      <c r="P4195" s="120" t="n"/>
      <c r="Q4195" s="120" t="n"/>
      <c r="R4195" s="121" t="n"/>
      <c r="S4195" s="121" t="n"/>
      <c r="T4195" s="121" t="n"/>
      <c r="U4195" s="121" t="n"/>
      <c r="V4195" s="117">
        <f>IF(P4195="NA","NA",IF(P4195&lt;&gt;"",TEXT(P4195-N4195,"[h].mm"),""))</f>
        <v/>
      </c>
      <c r="W4195" s="118">
        <f>IF(AND(R4195="",S4195=""),"",R4195+S4195)</f>
        <v/>
      </c>
      <c r="X4195" s="116">
        <f>IF(O4195&lt;&gt;"",DATE(YEAR(O4195), MONTH(O4195), DAY(O4195)),"")</f>
        <v/>
      </c>
      <c r="Y4195" s="122" t="n"/>
      <c r="Z4195" s="123" t="n"/>
      <c r="AA4195" s="117">
        <f>IF(F4195="Re-assigned","NA",IF(W4195="","",IF(W4195&gt;=VLOOKUP(D4195,SLAMatrix,3,FALSE),"Yes",IF(W4195&lt;VLOOKUP(D4195,SLAMatrix,2,FALSE),"No","Internal"))))</f>
        <v/>
      </c>
      <c r="AB4195" s="123" t="n"/>
      <c r="AC4195" s="123" t="n"/>
      <c r="AD4195" s="119" t="n"/>
      <c r="AE4195" s="125" t="n"/>
      <c r="AF4195" s="124">
        <f>MONTH(O4195)</f>
        <v/>
      </c>
      <c r="AG4195" s="124">
        <f>VLOOKUP(IFERROR(MID(AE4195,1,(FIND(",",AE4195,1)-1)),AE4195),Facility_Region_Mapping,2,FALSE)</f>
        <v/>
      </c>
      <c r="AH4195" s="124" t="n"/>
      <c r="AI4195" s="124">
        <f>IF(C4195&lt;&gt;"",IF(M4195="ESM User",getInterfaceName($C4195),"NA"),"")</f>
        <v/>
      </c>
      <c r="AJ4195" s="116">
        <f>IF(Q4195&lt;&gt;"",DATE(YEAR(Q4195), MONTH(Q4195), DAY(Q4195)),"")</f>
        <v/>
      </c>
      <c r="AK4195" s="130">
        <f>IF(Q4195&lt;&gt;0,Q4195-N4195,TODAY()-N4195)</f>
        <v/>
      </c>
      <c r="AL4195" s="112">
        <f>IF(F4195="Re-assigned",0,IF(H4195="Closed",0,IF(H4195="Service Restored",0,IF(H4195="",0,1))))</f>
        <v/>
      </c>
      <c r="AM4195" s="124">
        <f>IF(AL4195=0,"",IF(AK4195&gt;20.99,"Aged","Non-Aged"))</f>
        <v/>
      </c>
      <c r="AN4195" s="112">
        <f>IF(Q4195&lt;&gt;"",MONTH(Q4195),"")</f>
        <v/>
      </c>
      <c r="AO4195" s="112">
        <f>IFERROR(VALUE(V4195),0)</f>
        <v/>
      </c>
    </row>
    <row customFormat="1" customHeight="1" ht="29.25" r="4196" s="112" spans="1:41">
      <c r="A4196" s="127" t="n"/>
      <c r="B4196" s="113" t="n"/>
      <c r="C4196" s="127" t="n"/>
      <c r="D4196" s="127" t="n"/>
      <c r="E4196" s="114">
        <f>IF(F4196 &lt;&gt; "",VLOOKUP(F4196,CategoryLookup,2,FALSE), "")</f>
        <v/>
      </c>
      <c r="F4196" s="126" t="n"/>
      <c r="G4196" s="127" t="n"/>
      <c r="H4196" s="127" t="n"/>
      <c r="I4196" s="127" t="n"/>
      <c r="J4196" s="127" t="n"/>
      <c r="K4196" s="127" t="n"/>
      <c r="L4196" s="127" t="n"/>
      <c r="M4196" s="127" t="n"/>
      <c r="N4196" s="120" t="n"/>
      <c r="O4196" s="120" t="n"/>
      <c r="P4196" s="120" t="n"/>
      <c r="Q4196" s="120" t="n"/>
      <c r="R4196" s="121" t="n"/>
      <c r="S4196" s="121" t="n"/>
      <c r="T4196" s="121" t="n"/>
      <c r="U4196" s="121" t="n"/>
      <c r="V4196" s="117">
        <f>IF(P4196="NA","NA",IF(P4196&lt;&gt;"",TEXT(P4196-N4196,"[h].mm"),""))</f>
        <v/>
      </c>
      <c r="W4196" s="118">
        <f>IF(AND(R4196="",S4196=""),"",R4196+S4196)</f>
        <v/>
      </c>
      <c r="X4196" s="116">
        <f>IF(O4196&lt;&gt;"",DATE(YEAR(O4196), MONTH(O4196), DAY(O4196)),"")</f>
        <v/>
      </c>
      <c r="Y4196" s="122" t="n"/>
      <c r="Z4196" s="123" t="n"/>
      <c r="AA4196" s="117">
        <f>IF(F4196="Re-assigned","NA",IF(W4196="","",IF(W4196&gt;=VLOOKUP(D4196,SLAMatrix,3,FALSE),"Yes",IF(W4196&lt;VLOOKUP(D4196,SLAMatrix,2,FALSE),"No","Internal"))))</f>
        <v/>
      </c>
      <c r="AB4196" s="123" t="n"/>
      <c r="AC4196" s="123" t="n"/>
      <c r="AD4196" s="119" t="n"/>
      <c r="AE4196" s="125" t="n"/>
      <c r="AF4196" s="124">
        <f>MONTH(O4196)</f>
        <v/>
      </c>
      <c r="AG4196" s="124">
        <f>VLOOKUP(IFERROR(MID(AE4196,1,(FIND(",",AE4196,1)-1)),AE4196),Facility_Region_Mapping,2,FALSE)</f>
        <v/>
      </c>
      <c r="AH4196" s="124" t="n"/>
      <c r="AI4196" s="124">
        <f>IF(C4196&lt;&gt;"",IF(M4196="ESM User",getInterfaceName($C4196),"NA"),"")</f>
        <v/>
      </c>
      <c r="AJ4196" s="116">
        <f>IF(Q4196&lt;&gt;"",DATE(YEAR(Q4196), MONTH(Q4196), DAY(Q4196)),"")</f>
        <v/>
      </c>
      <c r="AK4196" s="130">
        <f>IF(Q4196&lt;&gt;0,Q4196-N4196,TODAY()-N4196)</f>
        <v/>
      </c>
      <c r="AL4196" s="112">
        <f>IF(F4196="Re-assigned",0,IF(H4196="Closed",0,IF(H4196="Service Restored",0,IF(H4196="",0,1))))</f>
        <v/>
      </c>
      <c r="AM4196" s="124">
        <f>IF(AL4196=0,"",IF(AK4196&gt;20.99,"Aged","Non-Aged"))</f>
        <v/>
      </c>
      <c r="AN4196" s="112">
        <f>IF(Q4196&lt;&gt;"",MONTH(Q4196),"")</f>
        <v/>
      </c>
      <c r="AO4196" s="112">
        <f>IFERROR(VALUE(V4196),0)</f>
        <v/>
      </c>
    </row>
    <row customFormat="1" customHeight="1" ht="29.25" r="4197" s="112" spans="1:41">
      <c r="A4197" s="127" t="n"/>
      <c r="B4197" s="113" t="n"/>
      <c r="C4197" s="127" t="n"/>
      <c r="D4197" s="127" t="n"/>
      <c r="E4197" s="114">
        <f>IF(F4197 &lt;&gt; "",VLOOKUP(F4197,CategoryLookup,2,FALSE), "")</f>
        <v/>
      </c>
      <c r="F4197" s="126" t="n"/>
      <c r="G4197" s="127" t="n"/>
      <c r="H4197" s="127" t="n"/>
      <c r="I4197" s="127" t="n"/>
      <c r="J4197" s="127" t="n"/>
      <c r="K4197" s="127" t="n"/>
      <c r="L4197" s="127" t="n"/>
      <c r="M4197" s="127" t="n"/>
      <c r="N4197" s="120" t="n"/>
      <c r="O4197" s="120" t="n"/>
      <c r="P4197" s="120" t="n"/>
      <c r="Q4197" s="120" t="n"/>
      <c r="R4197" s="121" t="n"/>
      <c r="S4197" s="121" t="n"/>
      <c r="T4197" s="121" t="n"/>
      <c r="U4197" s="121" t="n"/>
      <c r="V4197" s="117">
        <f>IF(P4197="NA","NA",IF(P4197&lt;&gt;"",TEXT(P4197-N4197,"[h].mm"),""))</f>
        <v/>
      </c>
      <c r="W4197" s="118">
        <f>IF(AND(R4197="",S4197=""),"",R4197+S4197)</f>
        <v/>
      </c>
      <c r="X4197" s="116">
        <f>IF(O4197&lt;&gt;"",DATE(YEAR(O4197), MONTH(O4197), DAY(O4197)),"")</f>
        <v/>
      </c>
      <c r="Y4197" s="122" t="n"/>
      <c r="Z4197" s="123" t="n"/>
      <c r="AA4197" s="117">
        <f>IF(F4197="Re-assigned","NA",IF(W4197="","",IF(W4197&gt;=VLOOKUP(D4197,SLAMatrix,3,FALSE),"Yes",IF(W4197&lt;VLOOKUP(D4197,SLAMatrix,2,FALSE),"No","Internal"))))</f>
        <v/>
      </c>
      <c r="AB4197" s="123" t="n"/>
      <c r="AC4197" s="123" t="n"/>
      <c r="AD4197" s="119" t="n"/>
      <c r="AE4197" s="125" t="n"/>
      <c r="AF4197" s="124">
        <f>MONTH(O4197)</f>
        <v/>
      </c>
      <c r="AG4197" s="124">
        <f>VLOOKUP(IFERROR(MID(AE4197,1,(FIND(",",AE4197,1)-1)),AE4197),Facility_Region_Mapping,2,FALSE)</f>
        <v/>
      </c>
      <c r="AH4197" s="124" t="n"/>
      <c r="AI4197" s="124">
        <f>IF(C4197&lt;&gt;"",IF(M4197="ESM User",getInterfaceName($C4197),"NA"),"")</f>
        <v/>
      </c>
      <c r="AJ4197" s="116">
        <f>IF(Q4197&lt;&gt;"",DATE(YEAR(Q4197), MONTH(Q4197), DAY(Q4197)),"")</f>
        <v/>
      </c>
      <c r="AK4197" s="130">
        <f>IF(Q4197&lt;&gt;0,Q4197-N4197,TODAY()-N4197)</f>
        <v/>
      </c>
      <c r="AL4197" s="112">
        <f>IF(F4197="Re-assigned",0,IF(H4197="Closed",0,IF(H4197="Service Restored",0,IF(H4197="",0,1))))</f>
        <v/>
      </c>
      <c r="AM4197" s="124">
        <f>IF(AL4197=0,"",IF(AK4197&gt;20.99,"Aged","Non-Aged"))</f>
        <v/>
      </c>
      <c r="AN4197" s="112">
        <f>IF(Q4197&lt;&gt;"",MONTH(Q4197),"")</f>
        <v/>
      </c>
      <c r="AO4197" s="112">
        <f>IFERROR(VALUE(V4197),0)</f>
        <v/>
      </c>
    </row>
    <row customFormat="1" customHeight="1" ht="29.25" r="4198" s="112" spans="1:41">
      <c r="A4198" s="127" t="n"/>
      <c r="B4198" s="113" t="n"/>
      <c r="C4198" s="127" t="n"/>
      <c r="D4198" s="127" t="n"/>
      <c r="E4198" s="114">
        <f>IF(F4198 &lt;&gt; "",VLOOKUP(F4198,CategoryLookup,2,FALSE), "")</f>
        <v/>
      </c>
      <c r="F4198" s="126" t="n"/>
      <c r="G4198" s="127" t="n"/>
      <c r="H4198" s="127" t="n"/>
      <c r="I4198" s="127" t="n"/>
      <c r="J4198" s="127" t="n"/>
      <c r="K4198" s="127" t="n"/>
      <c r="L4198" s="127" t="n"/>
      <c r="M4198" s="127" t="n"/>
      <c r="N4198" s="120" t="n"/>
      <c r="O4198" s="120" t="n"/>
      <c r="P4198" s="120" t="n"/>
      <c r="Q4198" s="120" t="n"/>
      <c r="R4198" s="121" t="n"/>
      <c r="S4198" s="121" t="n"/>
      <c r="T4198" s="121" t="n"/>
      <c r="U4198" s="121" t="n"/>
      <c r="V4198" s="117">
        <f>IF(P4198="NA","NA",IF(P4198&lt;&gt;"",TEXT(P4198-N4198,"[h].mm"),""))</f>
        <v/>
      </c>
      <c r="W4198" s="118">
        <f>IF(AND(R4198="",S4198=""),"",R4198+S4198)</f>
        <v/>
      </c>
      <c r="X4198" s="116">
        <f>IF(O4198&lt;&gt;"",DATE(YEAR(O4198), MONTH(O4198), DAY(O4198)),"")</f>
        <v/>
      </c>
      <c r="Y4198" s="122" t="n"/>
      <c r="Z4198" s="123" t="n"/>
      <c r="AA4198" s="117">
        <f>IF(F4198="Re-assigned","NA",IF(W4198="","",IF(W4198&gt;=VLOOKUP(D4198,SLAMatrix,3,FALSE),"Yes",IF(W4198&lt;VLOOKUP(D4198,SLAMatrix,2,FALSE),"No","Internal"))))</f>
        <v/>
      </c>
      <c r="AB4198" s="123" t="n"/>
      <c r="AC4198" s="123" t="n"/>
      <c r="AD4198" s="119" t="n"/>
      <c r="AE4198" s="125" t="n"/>
      <c r="AF4198" s="124">
        <f>MONTH(O4198)</f>
        <v/>
      </c>
      <c r="AG4198" s="124">
        <f>VLOOKUP(IFERROR(MID(AE4198,1,(FIND(",",AE4198,1)-1)),AE4198),Facility_Region_Mapping,2,FALSE)</f>
        <v/>
      </c>
      <c r="AH4198" s="124" t="n"/>
      <c r="AI4198" s="124">
        <f>IF(C4198&lt;&gt;"",IF(M4198="ESM User",getInterfaceName($C4198),"NA"),"")</f>
        <v/>
      </c>
      <c r="AJ4198" s="116">
        <f>IF(Q4198&lt;&gt;"",DATE(YEAR(Q4198), MONTH(Q4198), DAY(Q4198)),"")</f>
        <v/>
      </c>
      <c r="AK4198" s="130">
        <f>IF(Q4198&lt;&gt;0,Q4198-N4198,TODAY()-N4198)</f>
        <v/>
      </c>
      <c r="AL4198" s="112">
        <f>IF(F4198="Re-assigned",0,IF(H4198="Closed",0,IF(H4198="Service Restored",0,IF(H4198="",0,1))))</f>
        <v/>
      </c>
      <c r="AM4198" s="124">
        <f>IF(AL4198=0,"",IF(AK4198&gt;20.99,"Aged","Non-Aged"))</f>
        <v/>
      </c>
      <c r="AN4198" s="112">
        <f>IF(Q4198&lt;&gt;"",MONTH(Q4198),"")</f>
        <v/>
      </c>
      <c r="AO4198" s="112">
        <f>IFERROR(VALUE(V4198),0)</f>
        <v/>
      </c>
    </row>
    <row customFormat="1" customHeight="1" ht="29.25" r="4199" s="112" spans="1:41">
      <c r="A4199" s="127" t="n"/>
      <c r="B4199" s="113" t="n"/>
      <c r="C4199" s="127" t="n"/>
      <c r="D4199" s="127" t="n"/>
      <c r="E4199" s="114">
        <f>IF(F4199 &lt;&gt; "",VLOOKUP(F4199,CategoryLookup,2,FALSE), "")</f>
        <v/>
      </c>
      <c r="F4199" s="126" t="n"/>
      <c r="G4199" s="127" t="n"/>
      <c r="H4199" s="127" t="n"/>
      <c r="I4199" s="127" t="n"/>
      <c r="J4199" s="127" t="n"/>
      <c r="K4199" s="127" t="n"/>
      <c r="L4199" s="127" t="n"/>
      <c r="M4199" s="127" t="n"/>
      <c r="N4199" s="120" t="n"/>
      <c r="O4199" s="120" t="n"/>
      <c r="P4199" s="120" t="n"/>
      <c r="Q4199" s="120" t="n"/>
      <c r="R4199" s="121" t="n"/>
      <c r="S4199" s="121" t="n"/>
      <c r="T4199" s="121" t="n"/>
      <c r="U4199" s="121" t="n"/>
      <c r="V4199" s="117">
        <f>IF(P4199="NA","NA",IF(P4199&lt;&gt;"",TEXT(P4199-N4199,"[h].mm"),""))</f>
        <v/>
      </c>
      <c r="W4199" s="118">
        <f>IF(AND(R4199="",S4199=""),"",R4199+S4199)</f>
        <v/>
      </c>
      <c r="X4199" s="116">
        <f>IF(O4199&lt;&gt;"",DATE(YEAR(O4199), MONTH(O4199), DAY(O4199)),"")</f>
        <v/>
      </c>
      <c r="Y4199" s="122" t="n"/>
      <c r="Z4199" s="123" t="n"/>
      <c r="AA4199" s="117">
        <f>IF(F4199="Re-assigned","NA",IF(W4199="","",IF(W4199&gt;=VLOOKUP(D4199,SLAMatrix,3,FALSE),"Yes",IF(W4199&lt;VLOOKUP(D4199,SLAMatrix,2,FALSE),"No","Internal"))))</f>
        <v/>
      </c>
      <c r="AB4199" s="123" t="n"/>
      <c r="AC4199" s="123" t="n"/>
      <c r="AD4199" s="119" t="n"/>
      <c r="AE4199" s="125" t="n"/>
      <c r="AF4199" s="124">
        <f>MONTH(O4199)</f>
        <v/>
      </c>
      <c r="AG4199" s="124">
        <f>VLOOKUP(IFERROR(MID(AE4199,1,(FIND(",",AE4199,1)-1)),AE4199),Facility_Region_Mapping,2,FALSE)</f>
        <v/>
      </c>
      <c r="AH4199" s="124" t="n"/>
      <c r="AI4199" s="124">
        <f>IF(C4199&lt;&gt;"",IF(M4199="ESM User",getInterfaceName($C4199),"NA"),"")</f>
        <v/>
      </c>
      <c r="AJ4199" s="116">
        <f>IF(Q4199&lt;&gt;"",DATE(YEAR(Q4199), MONTH(Q4199), DAY(Q4199)),"")</f>
        <v/>
      </c>
      <c r="AK4199" s="130">
        <f>IF(Q4199&lt;&gt;0,Q4199-N4199,TODAY()-N4199)</f>
        <v/>
      </c>
      <c r="AL4199" s="112">
        <f>IF(F4199="Re-assigned",0,IF(H4199="Closed",0,IF(H4199="Service Restored",0,IF(H4199="",0,1))))</f>
        <v/>
      </c>
      <c r="AM4199" s="124">
        <f>IF(AL4199=0,"",IF(AK4199&gt;20.99,"Aged","Non-Aged"))</f>
        <v/>
      </c>
      <c r="AN4199" s="112">
        <f>IF(Q4199&lt;&gt;"",MONTH(Q4199),"")</f>
        <v/>
      </c>
      <c r="AO4199" s="112">
        <f>IFERROR(VALUE(V4199),0)</f>
        <v/>
      </c>
    </row>
    <row customFormat="1" customHeight="1" ht="29.25" r="4200" s="112" spans="1:41">
      <c r="A4200" s="127" t="n"/>
      <c r="B4200" s="113" t="n"/>
      <c r="C4200" s="127" t="n"/>
      <c r="D4200" s="127" t="n"/>
      <c r="E4200" s="114">
        <f>IF(F4200 &lt;&gt; "",VLOOKUP(F4200,CategoryLookup,2,FALSE), "")</f>
        <v/>
      </c>
      <c r="F4200" s="126" t="n"/>
      <c r="G4200" s="127" t="n"/>
      <c r="H4200" s="127" t="n"/>
      <c r="I4200" s="127" t="n"/>
      <c r="J4200" s="127" t="n"/>
      <c r="K4200" s="127" t="n"/>
      <c r="L4200" s="127" t="n"/>
      <c r="M4200" s="127" t="n"/>
      <c r="N4200" s="120" t="n"/>
      <c r="O4200" s="120" t="n"/>
      <c r="P4200" s="120" t="n"/>
      <c r="Q4200" s="120" t="n"/>
      <c r="R4200" s="121" t="n"/>
      <c r="S4200" s="121" t="n"/>
      <c r="T4200" s="121" t="n"/>
      <c r="U4200" s="121" t="n"/>
      <c r="V4200" s="117">
        <f>IF(P4200="NA","NA",IF(P4200&lt;&gt;"",TEXT(P4200-N4200,"[h].mm"),""))</f>
        <v/>
      </c>
      <c r="W4200" s="118">
        <f>IF(AND(R4200="",S4200=""),"",R4200+S4200)</f>
        <v/>
      </c>
      <c r="X4200" s="116">
        <f>IF(O4200&lt;&gt;"",DATE(YEAR(O4200), MONTH(O4200), DAY(O4200)),"")</f>
        <v/>
      </c>
      <c r="Y4200" s="122" t="n"/>
      <c r="Z4200" s="123" t="n"/>
      <c r="AA4200" s="117">
        <f>IF(F4200="Re-assigned","NA",IF(W4200="","",IF(W4200&gt;=VLOOKUP(D4200,SLAMatrix,3,FALSE),"Yes",IF(W4200&lt;VLOOKUP(D4200,SLAMatrix,2,FALSE),"No","Internal"))))</f>
        <v/>
      </c>
      <c r="AB4200" s="123" t="n"/>
      <c r="AC4200" s="123" t="n"/>
      <c r="AD4200" s="119" t="n"/>
      <c r="AE4200" s="125" t="n"/>
      <c r="AF4200" s="124">
        <f>MONTH(O4200)</f>
        <v/>
      </c>
      <c r="AG4200" s="124">
        <f>VLOOKUP(IFERROR(MID(AE4200,1,(FIND(",",AE4200,1)-1)),AE4200),Facility_Region_Mapping,2,FALSE)</f>
        <v/>
      </c>
      <c r="AH4200" s="124" t="n"/>
      <c r="AI4200" s="124">
        <f>IF(C4200&lt;&gt;"",IF(M4200="ESM User",getInterfaceName($C4200),"NA"),"")</f>
        <v/>
      </c>
      <c r="AJ4200" s="116">
        <f>IF(Q4200&lt;&gt;"",DATE(YEAR(Q4200), MONTH(Q4200), DAY(Q4200)),"")</f>
        <v/>
      </c>
      <c r="AK4200" s="130">
        <f>IF(Q4200&lt;&gt;0,Q4200-N4200,TODAY()-N4200)</f>
        <v/>
      </c>
      <c r="AL4200" s="112">
        <f>IF(F4200="Re-assigned",0,IF(H4200="Closed",0,IF(H4200="Service Restored",0,IF(H4200="",0,1))))</f>
        <v/>
      </c>
      <c r="AM4200" s="124">
        <f>IF(AL4200=0,"",IF(AK4200&gt;20.99,"Aged","Non-Aged"))</f>
        <v/>
      </c>
      <c r="AN4200" s="112">
        <f>IF(Q4200&lt;&gt;"",MONTH(Q4200),"")</f>
        <v/>
      </c>
      <c r="AO4200" s="112">
        <f>IFERROR(VALUE(V4200),0)</f>
        <v/>
      </c>
    </row>
    <row customFormat="1" customHeight="1" ht="29.25" r="4201" s="112" spans="1:41">
      <c r="A4201" s="127" t="n"/>
      <c r="B4201" s="113" t="n"/>
      <c r="C4201" s="127" t="n"/>
      <c r="D4201" s="127" t="n"/>
      <c r="E4201" s="114">
        <f>IF(F4201 &lt;&gt; "",VLOOKUP(F4201,CategoryLookup,2,FALSE), "")</f>
        <v/>
      </c>
      <c r="F4201" s="126" t="n"/>
      <c r="G4201" s="127" t="n"/>
      <c r="H4201" s="127" t="n"/>
      <c r="I4201" s="127" t="n"/>
      <c r="J4201" s="127" t="n"/>
      <c r="K4201" s="127" t="n"/>
      <c r="L4201" s="127" t="n"/>
      <c r="M4201" s="127" t="n"/>
      <c r="N4201" s="120" t="n"/>
      <c r="O4201" s="120" t="n"/>
      <c r="P4201" s="120" t="n"/>
      <c r="Q4201" s="120" t="n"/>
      <c r="R4201" s="121" t="n"/>
      <c r="S4201" s="121" t="n"/>
      <c r="T4201" s="121" t="n"/>
      <c r="U4201" s="121" t="n"/>
      <c r="V4201" s="117">
        <f>IF(P4201="NA","NA",IF(P4201&lt;&gt;"",TEXT(P4201-N4201,"[h].mm"),""))</f>
        <v/>
      </c>
      <c r="W4201" s="118">
        <f>IF(AND(R4201="",S4201=""),"",R4201+S4201)</f>
        <v/>
      </c>
      <c r="X4201" s="116">
        <f>IF(O4201&lt;&gt;"",DATE(YEAR(O4201), MONTH(O4201), DAY(O4201)),"")</f>
        <v/>
      </c>
      <c r="Y4201" s="122" t="n"/>
      <c r="Z4201" s="123" t="n"/>
      <c r="AA4201" s="117">
        <f>IF(F4201="Re-assigned","NA",IF(W4201="","",IF(W4201&gt;=VLOOKUP(D4201,SLAMatrix,3,FALSE),"Yes",IF(W4201&lt;VLOOKUP(D4201,SLAMatrix,2,FALSE),"No","Internal"))))</f>
        <v/>
      </c>
      <c r="AB4201" s="123" t="n"/>
      <c r="AC4201" s="123" t="n"/>
      <c r="AD4201" s="119" t="n"/>
      <c r="AE4201" s="125" t="n"/>
      <c r="AF4201" s="124">
        <f>MONTH(O4201)</f>
        <v/>
      </c>
      <c r="AG4201" s="124">
        <f>VLOOKUP(IFERROR(MID(AE4201,1,(FIND(",",AE4201,1)-1)),AE4201),Facility_Region_Mapping,2,FALSE)</f>
        <v/>
      </c>
      <c r="AH4201" s="124" t="n"/>
      <c r="AI4201" s="124">
        <f>IF(C4201&lt;&gt;"",IF(M4201="ESM User",getInterfaceName($C4201),"NA"),"")</f>
        <v/>
      </c>
      <c r="AJ4201" s="116">
        <f>IF(Q4201&lt;&gt;"",DATE(YEAR(Q4201), MONTH(Q4201), DAY(Q4201)),"")</f>
        <v/>
      </c>
      <c r="AK4201" s="130">
        <f>IF(Q4201&lt;&gt;0,Q4201-N4201,TODAY()-N4201)</f>
        <v/>
      </c>
      <c r="AL4201" s="112">
        <f>IF(F4201="Re-assigned",0,IF(H4201="Closed",0,IF(H4201="Service Restored",0,IF(H4201="",0,1))))</f>
        <v/>
      </c>
      <c r="AM4201" s="124">
        <f>IF(AL4201=0,"",IF(AK4201&gt;20.99,"Aged","Non-Aged"))</f>
        <v/>
      </c>
      <c r="AN4201" s="112">
        <f>IF(Q4201&lt;&gt;"",MONTH(Q4201),"")</f>
        <v/>
      </c>
      <c r="AO4201" s="112">
        <f>IFERROR(VALUE(V4201),0)</f>
        <v/>
      </c>
    </row>
    <row customFormat="1" customHeight="1" ht="29.25" r="4202" s="112" spans="1:41">
      <c r="A4202" s="127" t="n"/>
      <c r="B4202" s="113" t="n"/>
      <c r="C4202" s="127" t="n"/>
      <c r="D4202" s="127" t="n"/>
      <c r="E4202" s="114">
        <f>IF(F4202 &lt;&gt; "",VLOOKUP(F4202,CategoryLookup,2,FALSE), "")</f>
        <v/>
      </c>
      <c r="F4202" s="126" t="n"/>
      <c r="G4202" s="127" t="n"/>
      <c r="H4202" s="127" t="n"/>
      <c r="I4202" s="127" t="n"/>
      <c r="J4202" s="127" t="n"/>
      <c r="K4202" s="127" t="n"/>
      <c r="L4202" s="127" t="n"/>
      <c r="M4202" s="127" t="n"/>
      <c r="N4202" s="120" t="n"/>
      <c r="O4202" s="120" t="n"/>
      <c r="P4202" s="120" t="n"/>
      <c r="Q4202" s="120" t="n"/>
      <c r="R4202" s="121" t="n"/>
      <c r="S4202" s="121" t="n"/>
      <c r="T4202" s="121" t="n"/>
      <c r="U4202" s="121" t="n"/>
      <c r="V4202" s="117">
        <f>IF(P4202="NA","NA",IF(P4202&lt;&gt;"",TEXT(P4202-N4202,"[h].mm"),""))</f>
        <v/>
      </c>
      <c r="W4202" s="118">
        <f>IF(AND(R4202="",S4202=""),"",R4202+S4202)</f>
        <v/>
      </c>
      <c r="X4202" s="116">
        <f>IF(O4202&lt;&gt;"",DATE(YEAR(O4202), MONTH(O4202), DAY(O4202)),"")</f>
        <v/>
      </c>
      <c r="Y4202" s="122" t="n"/>
      <c r="Z4202" s="123" t="n"/>
      <c r="AA4202" s="117">
        <f>IF(F4202="Re-assigned","NA",IF(W4202="","",IF(W4202&gt;=VLOOKUP(D4202,SLAMatrix,3,FALSE),"Yes",IF(W4202&lt;VLOOKUP(D4202,SLAMatrix,2,FALSE),"No","Internal"))))</f>
        <v/>
      </c>
      <c r="AB4202" s="123" t="n"/>
      <c r="AC4202" s="123" t="n"/>
      <c r="AD4202" s="119" t="n"/>
      <c r="AE4202" s="125" t="n"/>
      <c r="AF4202" s="124">
        <f>MONTH(O4202)</f>
        <v/>
      </c>
      <c r="AG4202" s="124">
        <f>VLOOKUP(IFERROR(MID(AE4202,1,(FIND(",",AE4202,1)-1)),AE4202),Facility_Region_Mapping,2,FALSE)</f>
        <v/>
      </c>
      <c r="AH4202" s="124" t="n"/>
      <c r="AI4202" s="124">
        <f>IF(C4202&lt;&gt;"",IF(M4202="ESM User",getInterfaceName($C4202),"NA"),"")</f>
        <v/>
      </c>
      <c r="AJ4202" s="116">
        <f>IF(Q4202&lt;&gt;"",DATE(YEAR(Q4202), MONTH(Q4202), DAY(Q4202)),"")</f>
        <v/>
      </c>
      <c r="AK4202" s="130">
        <f>IF(Q4202&lt;&gt;0,Q4202-N4202,TODAY()-N4202)</f>
        <v/>
      </c>
      <c r="AL4202" s="112">
        <f>IF(F4202="Re-assigned",0,IF(H4202="Closed",0,IF(H4202="Service Restored",0,IF(H4202="",0,1))))</f>
        <v/>
      </c>
      <c r="AM4202" s="124">
        <f>IF(AL4202=0,"",IF(AK4202&gt;20.99,"Aged","Non-Aged"))</f>
        <v/>
      </c>
      <c r="AN4202" s="112">
        <f>IF(Q4202&lt;&gt;"",MONTH(Q4202),"")</f>
        <v/>
      </c>
      <c r="AO4202" s="112">
        <f>IFERROR(VALUE(V4202),0)</f>
        <v/>
      </c>
    </row>
    <row customFormat="1" customHeight="1" ht="29.25" r="4203" s="112" spans="1:41">
      <c r="A4203" s="127" t="n"/>
      <c r="B4203" s="113" t="n"/>
      <c r="C4203" s="127" t="n"/>
      <c r="D4203" s="127" t="n"/>
      <c r="E4203" s="114">
        <f>IF(F4203 &lt;&gt; "",VLOOKUP(F4203,CategoryLookup,2,FALSE), "")</f>
        <v/>
      </c>
      <c r="F4203" s="126" t="n"/>
      <c r="G4203" s="127" t="n"/>
      <c r="H4203" s="127" t="n"/>
      <c r="I4203" s="127" t="n"/>
      <c r="J4203" s="127" t="n"/>
      <c r="K4203" s="127" t="n"/>
      <c r="L4203" s="127" t="n"/>
      <c r="M4203" s="127" t="n"/>
      <c r="N4203" s="120" t="n"/>
      <c r="O4203" s="120" t="n"/>
      <c r="P4203" s="120" t="n"/>
      <c r="Q4203" s="120" t="n"/>
      <c r="R4203" s="121" t="n"/>
      <c r="S4203" s="121" t="n"/>
      <c r="T4203" s="121" t="n"/>
      <c r="U4203" s="121" t="n"/>
      <c r="V4203" s="117">
        <f>IF(P4203="NA","NA",IF(P4203&lt;&gt;"",TEXT(P4203-N4203,"[h].mm"),""))</f>
        <v/>
      </c>
      <c r="W4203" s="118">
        <f>IF(AND(R4203="",S4203=""),"",R4203+S4203)</f>
        <v/>
      </c>
      <c r="X4203" s="116">
        <f>IF(O4203&lt;&gt;"",DATE(YEAR(O4203), MONTH(O4203), DAY(O4203)),"")</f>
        <v/>
      </c>
      <c r="Y4203" s="122" t="n"/>
      <c r="Z4203" s="123" t="n"/>
      <c r="AA4203" s="117">
        <f>IF(F4203="Re-assigned","NA",IF(W4203="","",IF(W4203&gt;=VLOOKUP(D4203,SLAMatrix,3,FALSE),"Yes",IF(W4203&lt;VLOOKUP(D4203,SLAMatrix,2,FALSE),"No","Internal"))))</f>
        <v/>
      </c>
      <c r="AB4203" s="123" t="n"/>
      <c r="AC4203" s="123" t="n"/>
      <c r="AD4203" s="119" t="n"/>
      <c r="AE4203" s="125" t="n"/>
      <c r="AF4203" s="124">
        <f>MONTH(O4203)</f>
        <v/>
      </c>
      <c r="AG4203" s="124">
        <f>VLOOKUP(IFERROR(MID(AE4203,1,(FIND(",",AE4203,1)-1)),AE4203),Facility_Region_Mapping,2,FALSE)</f>
        <v/>
      </c>
      <c r="AH4203" s="124" t="n"/>
      <c r="AI4203" s="124">
        <f>IF(C4203&lt;&gt;"",IF(M4203="ESM User",getInterfaceName($C4203),"NA"),"")</f>
        <v/>
      </c>
      <c r="AJ4203" s="116">
        <f>IF(Q4203&lt;&gt;"",DATE(YEAR(Q4203), MONTH(Q4203), DAY(Q4203)),"")</f>
        <v/>
      </c>
      <c r="AK4203" s="130">
        <f>IF(Q4203&lt;&gt;0,Q4203-N4203,TODAY()-N4203)</f>
        <v/>
      </c>
      <c r="AL4203" s="112">
        <f>IF(F4203="Re-assigned",0,IF(H4203="Closed",0,IF(H4203="Service Restored",0,IF(H4203="",0,1))))</f>
        <v/>
      </c>
      <c r="AM4203" s="124">
        <f>IF(AL4203=0,"",IF(AK4203&gt;20.99,"Aged","Non-Aged"))</f>
        <v/>
      </c>
      <c r="AN4203" s="112">
        <f>IF(Q4203&lt;&gt;"",MONTH(Q4203),"")</f>
        <v/>
      </c>
      <c r="AO4203" s="112">
        <f>IFERROR(VALUE(V4203),0)</f>
        <v/>
      </c>
    </row>
    <row customFormat="1" customHeight="1" ht="29.25" r="4204" s="112" spans="1:41">
      <c r="A4204" s="127" t="n"/>
      <c r="B4204" s="113" t="n"/>
      <c r="C4204" s="127" t="n"/>
      <c r="D4204" s="127" t="n"/>
      <c r="E4204" s="114">
        <f>IF(F4204 &lt;&gt; "",VLOOKUP(F4204,CategoryLookup,2,FALSE), "")</f>
        <v/>
      </c>
      <c r="F4204" s="126" t="n"/>
      <c r="G4204" s="127" t="n"/>
      <c r="H4204" s="127" t="n"/>
      <c r="I4204" s="127" t="n"/>
      <c r="J4204" s="127" t="n"/>
      <c r="K4204" s="127" t="n"/>
      <c r="L4204" s="127" t="n"/>
      <c r="M4204" s="127" t="n"/>
      <c r="N4204" s="120" t="n"/>
      <c r="O4204" s="120" t="n"/>
      <c r="P4204" s="120" t="n"/>
      <c r="Q4204" s="120" t="n"/>
      <c r="R4204" s="121" t="n"/>
      <c r="S4204" s="121" t="n"/>
      <c r="T4204" s="121" t="n"/>
      <c r="U4204" s="121" t="n"/>
      <c r="V4204" s="117">
        <f>IF(P4204="NA","NA",IF(P4204&lt;&gt;"",TEXT(P4204-N4204,"[h].mm"),""))</f>
        <v/>
      </c>
      <c r="W4204" s="118">
        <f>IF(AND(R4204="",S4204=""),"",R4204+S4204)</f>
        <v/>
      </c>
      <c r="X4204" s="116">
        <f>IF(O4204&lt;&gt;"",DATE(YEAR(O4204), MONTH(O4204), DAY(O4204)),"")</f>
        <v/>
      </c>
      <c r="Y4204" s="122" t="n"/>
      <c r="Z4204" s="123" t="n"/>
      <c r="AA4204" s="117">
        <f>IF(F4204="Re-assigned","NA",IF(W4204="","",IF(W4204&gt;=VLOOKUP(D4204,SLAMatrix,3,FALSE),"Yes",IF(W4204&lt;VLOOKUP(D4204,SLAMatrix,2,FALSE),"No","Internal"))))</f>
        <v/>
      </c>
      <c r="AB4204" s="123" t="n"/>
      <c r="AC4204" s="123" t="n"/>
      <c r="AD4204" s="119" t="n"/>
      <c r="AE4204" s="125" t="n"/>
      <c r="AF4204" s="124">
        <f>MONTH(O4204)</f>
        <v/>
      </c>
      <c r="AG4204" s="124">
        <f>VLOOKUP(IFERROR(MID(AE4204,1,(FIND(",",AE4204,1)-1)),AE4204),Facility_Region_Mapping,2,FALSE)</f>
        <v/>
      </c>
      <c r="AH4204" s="124" t="n"/>
      <c r="AI4204" s="124">
        <f>IF(C4204&lt;&gt;"",IF(M4204="ESM User",getInterfaceName($C4204),"NA"),"")</f>
        <v/>
      </c>
      <c r="AJ4204" s="116">
        <f>IF(Q4204&lt;&gt;"",DATE(YEAR(Q4204), MONTH(Q4204), DAY(Q4204)),"")</f>
        <v/>
      </c>
      <c r="AK4204" s="130">
        <f>IF(Q4204&lt;&gt;0,Q4204-N4204,TODAY()-N4204)</f>
        <v/>
      </c>
      <c r="AL4204" s="112">
        <f>IF(F4204="Re-assigned",0,IF(H4204="Closed",0,IF(H4204="Service Restored",0,IF(H4204="",0,1))))</f>
        <v/>
      </c>
      <c r="AM4204" s="124">
        <f>IF(AL4204=0,"",IF(AK4204&gt;20.99,"Aged","Non-Aged"))</f>
        <v/>
      </c>
      <c r="AN4204" s="112">
        <f>IF(Q4204&lt;&gt;"",MONTH(Q4204),"")</f>
        <v/>
      </c>
      <c r="AO4204" s="112">
        <f>IFERROR(VALUE(V4204),0)</f>
        <v/>
      </c>
    </row>
    <row customFormat="1" customHeight="1" ht="29.25" r="4205" s="112" spans="1:41">
      <c r="A4205" s="127" t="n"/>
      <c r="B4205" s="113" t="n"/>
      <c r="C4205" s="127" t="n"/>
      <c r="D4205" s="127" t="n"/>
      <c r="E4205" s="114">
        <f>IF(F4205 &lt;&gt; "",VLOOKUP(F4205,CategoryLookup,2,FALSE), "")</f>
        <v/>
      </c>
      <c r="F4205" s="126" t="n"/>
      <c r="G4205" s="127" t="n"/>
      <c r="H4205" s="127" t="n"/>
      <c r="I4205" s="127" t="n"/>
      <c r="J4205" s="127" t="n"/>
      <c r="K4205" s="127" t="n"/>
      <c r="L4205" s="127" t="n"/>
      <c r="M4205" s="127" t="n"/>
      <c r="N4205" s="120" t="n"/>
      <c r="O4205" s="120" t="n"/>
      <c r="P4205" s="120" t="n"/>
      <c r="Q4205" s="120" t="n"/>
      <c r="R4205" s="121" t="n"/>
      <c r="S4205" s="121" t="n"/>
      <c r="T4205" s="121" t="n"/>
      <c r="U4205" s="121" t="n"/>
      <c r="V4205" s="117">
        <f>IF(P4205="NA","NA",IF(P4205&lt;&gt;"",TEXT(P4205-N4205,"[h].mm"),""))</f>
        <v/>
      </c>
      <c r="W4205" s="118">
        <f>IF(AND(R4205="",S4205=""),"",R4205+S4205)</f>
        <v/>
      </c>
      <c r="X4205" s="116">
        <f>IF(O4205&lt;&gt;"",DATE(YEAR(O4205), MONTH(O4205), DAY(O4205)),"")</f>
        <v/>
      </c>
      <c r="Y4205" s="122" t="n"/>
      <c r="Z4205" s="123" t="n"/>
      <c r="AA4205" s="117">
        <f>IF(F4205="Re-assigned","NA",IF(W4205="","",IF(W4205&gt;=VLOOKUP(D4205,SLAMatrix,3,FALSE),"Yes",IF(W4205&lt;VLOOKUP(D4205,SLAMatrix,2,FALSE),"No","Internal"))))</f>
        <v/>
      </c>
      <c r="AB4205" s="123" t="n"/>
      <c r="AC4205" s="123" t="n"/>
      <c r="AD4205" s="119" t="n"/>
      <c r="AE4205" s="125" t="n"/>
      <c r="AF4205" s="124">
        <f>MONTH(O4205)</f>
        <v/>
      </c>
      <c r="AG4205" s="124">
        <f>VLOOKUP(IFERROR(MID(AE4205,1,(FIND(",",AE4205,1)-1)),AE4205),Facility_Region_Mapping,2,FALSE)</f>
        <v/>
      </c>
      <c r="AH4205" s="124" t="n"/>
      <c r="AI4205" s="124">
        <f>IF(C4205&lt;&gt;"",IF(M4205="ESM User",getInterfaceName($C4205),"NA"),"")</f>
        <v/>
      </c>
      <c r="AJ4205" s="116">
        <f>IF(Q4205&lt;&gt;"",DATE(YEAR(Q4205), MONTH(Q4205), DAY(Q4205)),"")</f>
        <v/>
      </c>
      <c r="AK4205" s="130">
        <f>IF(Q4205&lt;&gt;0,Q4205-N4205,TODAY()-N4205)</f>
        <v/>
      </c>
      <c r="AL4205" s="112">
        <f>IF(F4205="Re-assigned",0,IF(H4205="Closed",0,IF(H4205="Service Restored",0,IF(H4205="",0,1))))</f>
        <v/>
      </c>
      <c r="AM4205" s="124">
        <f>IF(AL4205=0,"",IF(AK4205&gt;20.99,"Aged","Non-Aged"))</f>
        <v/>
      </c>
      <c r="AN4205" s="112">
        <f>IF(Q4205&lt;&gt;"",MONTH(Q4205),"")</f>
        <v/>
      </c>
      <c r="AO4205" s="112">
        <f>IFERROR(VALUE(V4205),0)</f>
        <v/>
      </c>
    </row>
    <row customFormat="1" customHeight="1" ht="29.25" r="4206" s="112" spans="1:41">
      <c r="A4206" s="127" t="n"/>
      <c r="B4206" s="113" t="n"/>
      <c r="C4206" s="127" t="n"/>
      <c r="D4206" s="127" t="n"/>
      <c r="E4206" s="114">
        <f>IF(F4206 &lt;&gt; "",VLOOKUP(F4206,CategoryLookup,2,FALSE), "")</f>
        <v/>
      </c>
      <c r="F4206" s="126" t="n"/>
      <c r="G4206" s="127" t="n"/>
      <c r="H4206" s="127" t="n"/>
      <c r="I4206" s="127" t="n"/>
      <c r="J4206" s="127" t="n"/>
      <c r="K4206" s="127" t="n"/>
      <c r="L4206" s="127" t="n"/>
      <c r="M4206" s="127" t="n"/>
      <c r="N4206" s="120" t="n"/>
      <c r="O4206" s="120" t="n"/>
      <c r="P4206" s="120" t="n"/>
      <c r="Q4206" s="120" t="n"/>
      <c r="R4206" s="121" t="n"/>
      <c r="S4206" s="121" t="n"/>
      <c r="T4206" s="121" t="n"/>
      <c r="U4206" s="121" t="n"/>
      <c r="V4206" s="117">
        <f>IF(P4206="NA","NA",IF(P4206&lt;&gt;"",TEXT(P4206-N4206,"[h].mm"),""))</f>
        <v/>
      </c>
      <c r="W4206" s="118">
        <f>IF(AND(R4206="",S4206=""),"",R4206+S4206)</f>
        <v/>
      </c>
      <c r="X4206" s="116">
        <f>IF(O4206&lt;&gt;"",DATE(YEAR(O4206), MONTH(O4206), DAY(O4206)),"")</f>
        <v/>
      </c>
      <c r="Y4206" s="122" t="n"/>
      <c r="Z4206" s="123" t="n"/>
      <c r="AA4206" s="117">
        <f>IF(F4206="Re-assigned","NA",IF(W4206="","",IF(W4206&gt;=VLOOKUP(D4206,SLAMatrix,3,FALSE),"Yes",IF(W4206&lt;VLOOKUP(D4206,SLAMatrix,2,FALSE),"No","Internal"))))</f>
        <v/>
      </c>
      <c r="AB4206" s="123" t="n"/>
      <c r="AC4206" s="123" t="n"/>
      <c r="AD4206" s="119" t="n"/>
      <c r="AE4206" s="125" t="n"/>
      <c r="AF4206" s="124">
        <f>MONTH(O4206)</f>
        <v/>
      </c>
      <c r="AG4206" s="124">
        <f>VLOOKUP(IFERROR(MID(AE4206,1,(FIND(",",AE4206,1)-1)),AE4206),Facility_Region_Mapping,2,FALSE)</f>
        <v/>
      </c>
      <c r="AH4206" s="124" t="n"/>
      <c r="AI4206" s="124">
        <f>IF(C4206&lt;&gt;"",IF(M4206="ESM User",getInterfaceName($C4206),"NA"),"")</f>
        <v/>
      </c>
      <c r="AJ4206" s="116">
        <f>IF(Q4206&lt;&gt;"",DATE(YEAR(Q4206), MONTH(Q4206), DAY(Q4206)),"")</f>
        <v/>
      </c>
      <c r="AK4206" s="130">
        <f>IF(Q4206&lt;&gt;0,Q4206-N4206,TODAY()-N4206)</f>
        <v/>
      </c>
      <c r="AL4206" s="112">
        <f>IF(F4206="Re-assigned",0,IF(H4206="Closed",0,IF(H4206="Service Restored",0,IF(H4206="",0,1))))</f>
        <v/>
      </c>
      <c r="AM4206" s="124">
        <f>IF(AL4206=0,"",IF(AK4206&gt;20.99,"Aged","Non-Aged"))</f>
        <v/>
      </c>
      <c r="AN4206" s="112">
        <f>IF(Q4206&lt;&gt;"",MONTH(Q4206),"")</f>
        <v/>
      </c>
      <c r="AO4206" s="112">
        <f>IFERROR(VALUE(V4206),0)</f>
        <v/>
      </c>
    </row>
    <row customFormat="1" customHeight="1" ht="29.25" r="4207" s="112" spans="1:41">
      <c r="A4207" s="127" t="n"/>
      <c r="B4207" s="113" t="n"/>
      <c r="C4207" s="127" t="n"/>
      <c r="D4207" s="127" t="n"/>
      <c r="E4207" s="114">
        <f>IF(F4207 &lt;&gt; "",VLOOKUP(F4207,CategoryLookup,2,FALSE), "")</f>
        <v/>
      </c>
      <c r="F4207" s="126" t="n"/>
      <c r="G4207" s="127" t="n"/>
      <c r="H4207" s="127" t="n"/>
      <c r="I4207" s="127" t="n"/>
      <c r="J4207" s="127" t="n"/>
      <c r="K4207" s="127" t="n"/>
      <c r="L4207" s="127" t="n"/>
      <c r="M4207" s="127" t="n"/>
      <c r="N4207" s="120" t="n"/>
      <c r="O4207" s="120" t="n"/>
      <c r="P4207" s="120" t="n"/>
      <c r="Q4207" s="120" t="n"/>
      <c r="R4207" s="121" t="n"/>
      <c r="S4207" s="121" t="n"/>
      <c r="T4207" s="121" t="n"/>
      <c r="U4207" s="121" t="n"/>
      <c r="V4207" s="117">
        <f>IF(P4207="NA","NA",IF(P4207&lt;&gt;"",TEXT(P4207-N4207,"[h].mm"),""))</f>
        <v/>
      </c>
      <c r="W4207" s="118">
        <f>IF(AND(R4207="",S4207=""),"",R4207+S4207)</f>
        <v/>
      </c>
      <c r="X4207" s="116">
        <f>IF(O4207&lt;&gt;"",DATE(YEAR(O4207), MONTH(O4207), DAY(O4207)),"")</f>
        <v/>
      </c>
      <c r="Y4207" s="122" t="n"/>
      <c r="Z4207" s="123" t="n"/>
      <c r="AA4207" s="117">
        <f>IF(F4207="Re-assigned","NA",IF(W4207="","",IF(W4207&gt;=VLOOKUP(D4207,SLAMatrix,3,FALSE),"Yes",IF(W4207&lt;VLOOKUP(D4207,SLAMatrix,2,FALSE),"No","Internal"))))</f>
        <v/>
      </c>
      <c r="AB4207" s="123" t="n"/>
      <c r="AC4207" s="123" t="n"/>
      <c r="AD4207" s="119" t="n"/>
      <c r="AE4207" s="125" t="n"/>
      <c r="AF4207" s="124">
        <f>MONTH(O4207)</f>
        <v/>
      </c>
      <c r="AG4207" s="124">
        <f>VLOOKUP(IFERROR(MID(AE4207,1,(FIND(",",AE4207,1)-1)),AE4207),Facility_Region_Mapping,2,FALSE)</f>
        <v/>
      </c>
      <c r="AH4207" s="124" t="n"/>
      <c r="AI4207" s="124">
        <f>IF(C4207&lt;&gt;"",IF(M4207="ESM User",getInterfaceName($C4207),"NA"),"")</f>
        <v/>
      </c>
      <c r="AJ4207" s="116">
        <f>IF(Q4207&lt;&gt;"",DATE(YEAR(Q4207), MONTH(Q4207), DAY(Q4207)),"")</f>
        <v/>
      </c>
      <c r="AK4207" s="130">
        <f>IF(Q4207&lt;&gt;0,Q4207-N4207,TODAY()-N4207)</f>
        <v/>
      </c>
      <c r="AL4207" s="112">
        <f>IF(F4207="Re-assigned",0,IF(H4207="Closed",0,IF(H4207="Service Restored",0,IF(H4207="",0,1))))</f>
        <v/>
      </c>
      <c r="AM4207" s="124">
        <f>IF(AL4207=0,"",IF(AK4207&gt;20.99,"Aged","Non-Aged"))</f>
        <v/>
      </c>
      <c r="AN4207" s="112">
        <f>IF(Q4207&lt;&gt;"",MONTH(Q4207),"")</f>
        <v/>
      </c>
      <c r="AO4207" s="112">
        <f>IFERROR(VALUE(V4207),0)</f>
        <v/>
      </c>
    </row>
    <row customFormat="1" customHeight="1" ht="29.25" r="4208" s="112" spans="1:41">
      <c r="A4208" s="127" t="n"/>
      <c r="B4208" s="113" t="n"/>
      <c r="C4208" s="127" t="n"/>
      <c r="D4208" s="127" t="n"/>
      <c r="E4208" s="114">
        <f>IF(F4208 &lt;&gt; "",VLOOKUP(F4208,CategoryLookup,2,FALSE), "")</f>
        <v/>
      </c>
      <c r="F4208" s="126" t="n"/>
      <c r="G4208" s="127" t="n"/>
      <c r="H4208" s="127" t="n"/>
      <c r="I4208" s="127" t="n"/>
      <c r="J4208" s="127" t="n"/>
      <c r="K4208" s="127" t="n"/>
      <c r="L4208" s="127" t="n"/>
      <c r="M4208" s="127" t="n"/>
      <c r="N4208" s="120" t="n"/>
      <c r="O4208" s="120" t="n"/>
      <c r="P4208" s="120" t="n"/>
      <c r="Q4208" s="120" t="n"/>
      <c r="R4208" s="121" t="n"/>
      <c r="S4208" s="121" t="n"/>
      <c r="T4208" s="121" t="n"/>
      <c r="U4208" s="121" t="n"/>
      <c r="V4208" s="117">
        <f>IF(P4208="NA","NA",IF(P4208&lt;&gt;"",TEXT(P4208-N4208,"[h].mm"),""))</f>
        <v/>
      </c>
      <c r="W4208" s="118">
        <f>IF(AND(R4208="",S4208=""),"",R4208+S4208)</f>
        <v/>
      </c>
      <c r="X4208" s="116">
        <f>IF(O4208&lt;&gt;"",DATE(YEAR(O4208), MONTH(O4208), DAY(O4208)),"")</f>
        <v/>
      </c>
      <c r="Y4208" s="122" t="n"/>
      <c r="Z4208" s="123" t="n"/>
      <c r="AA4208" s="117">
        <f>IF(F4208="Re-assigned","NA",IF(W4208="","",IF(W4208&gt;=VLOOKUP(D4208,SLAMatrix,3,FALSE),"Yes",IF(W4208&lt;VLOOKUP(D4208,SLAMatrix,2,FALSE),"No","Internal"))))</f>
        <v/>
      </c>
      <c r="AB4208" s="123" t="n"/>
      <c r="AC4208" s="123" t="n"/>
      <c r="AD4208" s="119" t="n"/>
      <c r="AE4208" s="125" t="n"/>
      <c r="AF4208" s="124">
        <f>MONTH(O4208)</f>
        <v/>
      </c>
      <c r="AG4208" s="124">
        <f>VLOOKUP(IFERROR(MID(AE4208,1,(FIND(",",AE4208,1)-1)),AE4208),Facility_Region_Mapping,2,FALSE)</f>
        <v/>
      </c>
      <c r="AH4208" s="124" t="n"/>
      <c r="AI4208" s="124">
        <f>IF(C4208&lt;&gt;"",IF(M4208="ESM User",getInterfaceName($C4208),"NA"),"")</f>
        <v/>
      </c>
      <c r="AJ4208" s="116">
        <f>IF(Q4208&lt;&gt;"",DATE(YEAR(Q4208), MONTH(Q4208), DAY(Q4208)),"")</f>
        <v/>
      </c>
      <c r="AK4208" s="130">
        <f>IF(Q4208&lt;&gt;0,Q4208-N4208,TODAY()-N4208)</f>
        <v/>
      </c>
      <c r="AL4208" s="112">
        <f>IF(F4208="Re-assigned",0,IF(H4208="Closed",0,IF(H4208="Service Restored",0,IF(H4208="",0,1))))</f>
        <v/>
      </c>
      <c r="AM4208" s="124">
        <f>IF(AL4208=0,"",IF(AK4208&gt;20.99,"Aged","Non-Aged"))</f>
        <v/>
      </c>
      <c r="AN4208" s="112">
        <f>IF(Q4208&lt;&gt;"",MONTH(Q4208),"")</f>
        <v/>
      </c>
      <c r="AO4208" s="112">
        <f>IFERROR(VALUE(V4208),0)</f>
        <v/>
      </c>
    </row>
    <row customFormat="1" customHeight="1" ht="29.25" r="4209" s="112" spans="1:41">
      <c r="A4209" s="127" t="n"/>
      <c r="B4209" s="113" t="n"/>
      <c r="C4209" s="127" t="n"/>
      <c r="D4209" s="127" t="n"/>
      <c r="E4209" s="114">
        <f>IF(F4209 &lt;&gt; "",VLOOKUP(F4209,CategoryLookup,2,FALSE), "")</f>
        <v/>
      </c>
      <c r="F4209" s="126" t="n"/>
      <c r="G4209" s="127" t="n"/>
      <c r="H4209" s="127" t="n"/>
      <c r="I4209" s="127" t="n"/>
      <c r="J4209" s="127" t="n"/>
      <c r="K4209" s="127" t="n"/>
      <c r="L4209" s="127" t="n"/>
      <c r="M4209" s="127" t="n"/>
      <c r="N4209" s="120" t="n"/>
      <c r="O4209" s="120" t="n"/>
      <c r="P4209" s="120" t="n"/>
      <c r="Q4209" s="120" t="n"/>
      <c r="R4209" s="121" t="n"/>
      <c r="S4209" s="121" t="n"/>
      <c r="T4209" s="121" t="n"/>
      <c r="U4209" s="121" t="n"/>
      <c r="V4209" s="117">
        <f>IF(P4209="NA","NA",IF(P4209&lt;&gt;"",TEXT(P4209-N4209,"[h].mm"),""))</f>
        <v/>
      </c>
      <c r="W4209" s="118">
        <f>IF(AND(R4209="",S4209=""),"",R4209+S4209)</f>
        <v/>
      </c>
      <c r="X4209" s="116">
        <f>IF(O4209&lt;&gt;"",DATE(YEAR(O4209), MONTH(O4209), DAY(O4209)),"")</f>
        <v/>
      </c>
      <c r="Y4209" s="122" t="n"/>
      <c r="Z4209" s="123" t="n"/>
      <c r="AA4209" s="117">
        <f>IF(F4209="Re-assigned","NA",IF(W4209="","",IF(W4209&gt;=VLOOKUP(D4209,SLAMatrix,3,FALSE),"Yes",IF(W4209&lt;VLOOKUP(D4209,SLAMatrix,2,FALSE),"No","Internal"))))</f>
        <v/>
      </c>
      <c r="AB4209" s="123" t="n"/>
      <c r="AC4209" s="123" t="n"/>
      <c r="AD4209" s="119" t="n"/>
      <c r="AE4209" s="125" t="n"/>
      <c r="AF4209" s="124">
        <f>MONTH(O4209)</f>
        <v/>
      </c>
      <c r="AG4209" s="124">
        <f>VLOOKUP(IFERROR(MID(AE4209,1,(FIND(",",AE4209,1)-1)),AE4209),Facility_Region_Mapping,2,FALSE)</f>
        <v/>
      </c>
      <c r="AH4209" s="124" t="n"/>
      <c r="AI4209" s="124">
        <f>IF(C4209&lt;&gt;"",IF(M4209="ESM User",getInterfaceName($C4209),"NA"),"")</f>
        <v/>
      </c>
      <c r="AJ4209" s="116">
        <f>IF(Q4209&lt;&gt;"",DATE(YEAR(Q4209), MONTH(Q4209), DAY(Q4209)),"")</f>
        <v/>
      </c>
      <c r="AK4209" s="130">
        <f>IF(Q4209&lt;&gt;0,Q4209-N4209,TODAY()-N4209)</f>
        <v/>
      </c>
      <c r="AL4209" s="112">
        <f>IF(F4209="Re-assigned",0,IF(H4209="Closed",0,IF(H4209="Service Restored",0,IF(H4209="",0,1))))</f>
        <v/>
      </c>
      <c r="AM4209" s="124">
        <f>IF(AL4209=0,"",IF(AK4209&gt;20.99,"Aged","Non-Aged"))</f>
        <v/>
      </c>
      <c r="AN4209" s="112">
        <f>IF(Q4209&lt;&gt;"",MONTH(Q4209),"")</f>
        <v/>
      </c>
      <c r="AO4209" s="112">
        <f>IFERROR(VALUE(V4209),0)</f>
        <v/>
      </c>
    </row>
    <row customFormat="1" customHeight="1" ht="29.25" r="4210" s="112" spans="1:41">
      <c r="A4210" s="127" t="n"/>
      <c r="B4210" s="113" t="n"/>
      <c r="C4210" s="127" t="n"/>
      <c r="D4210" s="127" t="n"/>
      <c r="E4210" s="114">
        <f>IF(F4210 &lt;&gt; "",VLOOKUP(F4210,CategoryLookup,2,FALSE), "")</f>
        <v/>
      </c>
      <c r="F4210" s="126" t="n"/>
      <c r="G4210" s="127" t="n"/>
      <c r="H4210" s="127" t="n"/>
      <c r="I4210" s="127" t="n"/>
      <c r="J4210" s="127" t="n"/>
      <c r="K4210" s="127" t="n"/>
      <c r="L4210" s="127" t="n"/>
      <c r="M4210" s="127" t="n"/>
      <c r="N4210" s="120" t="n"/>
      <c r="O4210" s="120" t="n"/>
      <c r="P4210" s="120" t="n"/>
      <c r="Q4210" s="120" t="n"/>
      <c r="R4210" s="121" t="n"/>
      <c r="S4210" s="121" t="n"/>
      <c r="T4210" s="121" t="n"/>
      <c r="U4210" s="121" t="n"/>
      <c r="V4210" s="117">
        <f>IF(P4210="NA","NA",IF(P4210&lt;&gt;"",TEXT(P4210-N4210,"[h].mm"),""))</f>
        <v/>
      </c>
      <c r="W4210" s="118">
        <f>IF(AND(R4210="",S4210=""),"",R4210+S4210)</f>
        <v/>
      </c>
      <c r="X4210" s="116">
        <f>IF(O4210&lt;&gt;"",DATE(YEAR(O4210), MONTH(O4210), DAY(O4210)),"")</f>
        <v/>
      </c>
      <c r="Y4210" s="122" t="n"/>
      <c r="Z4210" s="123" t="n"/>
      <c r="AA4210" s="117">
        <f>IF(F4210="Re-assigned","NA",IF(W4210="","",IF(W4210&gt;=VLOOKUP(D4210,SLAMatrix,3,FALSE),"Yes",IF(W4210&lt;VLOOKUP(D4210,SLAMatrix,2,FALSE),"No","Internal"))))</f>
        <v/>
      </c>
      <c r="AB4210" s="123" t="n"/>
      <c r="AC4210" s="123" t="n"/>
      <c r="AD4210" s="119" t="n"/>
      <c r="AE4210" s="125" t="n"/>
      <c r="AF4210" s="124">
        <f>MONTH(O4210)</f>
        <v/>
      </c>
      <c r="AG4210" s="124">
        <f>VLOOKUP(IFERROR(MID(AE4210,1,(FIND(",",AE4210,1)-1)),AE4210),Facility_Region_Mapping,2,FALSE)</f>
        <v/>
      </c>
      <c r="AH4210" s="124" t="n"/>
      <c r="AI4210" s="124">
        <f>IF(C4210&lt;&gt;"",IF(M4210="ESM User",getInterfaceName($C4210),"NA"),"")</f>
        <v/>
      </c>
      <c r="AJ4210" s="116">
        <f>IF(Q4210&lt;&gt;"",DATE(YEAR(Q4210), MONTH(Q4210), DAY(Q4210)),"")</f>
        <v/>
      </c>
      <c r="AK4210" s="130">
        <f>IF(Q4210&lt;&gt;0,Q4210-N4210,TODAY()-N4210)</f>
        <v/>
      </c>
      <c r="AL4210" s="112">
        <f>IF(F4210="Re-assigned",0,IF(H4210="Closed",0,IF(H4210="Service Restored",0,IF(H4210="",0,1))))</f>
        <v/>
      </c>
      <c r="AM4210" s="124">
        <f>IF(AL4210=0,"",IF(AK4210&gt;20.99,"Aged","Non-Aged"))</f>
        <v/>
      </c>
      <c r="AN4210" s="112">
        <f>IF(Q4210&lt;&gt;"",MONTH(Q4210),"")</f>
        <v/>
      </c>
      <c r="AO4210" s="112">
        <f>IFERROR(VALUE(V4210),0)</f>
        <v/>
      </c>
    </row>
    <row customFormat="1" customHeight="1" ht="29.25" r="4211" s="112" spans="1:41">
      <c r="A4211" s="127" t="n"/>
      <c r="B4211" s="113" t="n"/>
      <c r="C4211" s="127" t="n"/>
      <c r="D4211" s="127" t="n"/>
      <c r="E4211" s="114">
        <f>IF(F4211 &lt;&gt; "",VLOOKUP(F4211,CategoryLookup,2,FALSE), "")</f>
        <v/>
      </c>
      <c r="F4211" s="126" t="n"/>
      <c r="G4211" s="127" t="n"/>
      <c r="H4211" s="127" t="n"/>
      <c r="I4211" s="127" t="n"/>
      <c r="J4211" s="127" t="n"/>
      <c r="K4211" s="127" t="n"/>
      <c r="L4211" s="127" t="n"/>
      <c r="M4211" s="127" t="n"/>
      <c r="N4211" s="120" t="n"/>
      <c r="O4211" s="120" t="n"/>
      <c r="P4211" s="120" t="n"/>
      <c r="Q4211" s="120" t="n"/>
      <c r="R4211" s="121" t="n"/>
      <c r="S4211" s="121" t="n"/>
      <c r="T4211" s="121" t="n"/>
      <c r="U4211" s="121" t="n"/>
      <c r="V4211" s="117">
        <f>IF(P4211="NA","NA",IF(P4211&lt;&gt;"",TEXT(P4211-N4211,"[h].mm"),""))</f>
        <v/>
      </c>
      <c r="W4211" s="118">
        <f>IF(AND(R4211="",S4211=""),"",R4211+S4211)</f>
        <v/>
      </c>
      <c r="X4211" s="116">
        <f>IF(O4211&lt;&gt;"",DATE(YEAR(O4211), MONTH(O4211), DAY(O4211)),"")</f>
        <v/>
      </c>
      <c r="Y4211" s="122" t="n"/>
      <c r="Z4211" s="123" t="n"/>
      <c r="AA4211" s="117">
        <f>IF(F4211="Re-assigned","NA",IF(W4211="","",IF(W4211&gt;=VLOOKUP(D4211,SLAMatrix,3,FALSE),"Yes",IF(W4211&lt;VLOOKUP(D4211,SLAMatrix,2,FALSE),"No","Internal"))))</f>
        <v/>
      </c>
      <c r="AB4211" s="123" t="n"/>
      <c r="AC4211" s="123" t="n"/>
      <c r="AD4211" s="119" t="n"/>
      <c r="AE4211" s="125" t="n"/>
      <c r="AF4211" s="124">
        <f>MONTH(O4211)</f>
        <v/>
      </c>
      <c r="AG4211" s="124">
        <f>VLOOKUP(IFERROR(MID(AE4211,1,(FIND(",",AE4211,1)-1)),AE4211),Facility_Region_Mapping,2,FALSE)</f>
        <v/>
      </c>
      <c r="AH4211" s="124" t="n"/>
      <c r="AI4211" s="124">
        <f>IF(C4211&lt;&gt;"",IF(M4211="ESM User",getInterfaceName($C4211),"NA"),"")</f>
        <v/>
      </c>
      <c r="AJ4211" s="116">
        <f>IF(Q4211&lt;&gt;"",DATE(YEAR(Q4211), MONTH(Q4211), DAY(Q4211)),"")</f>
        <v/>
      </c>
      <c r="AK4211" s="130">
        <f>IF(Q4211&lt;&gt;0,Q4211-N4211,TODAY()-N4211)</f>
        <v/>
      </c>
      <c r="AL4211" s="112">
        <f>IF(F4211="Re-assigned",0,IF(H4211="Closed",0,IF(H4211="Service Restored",0,IF(H4211="",0,1))))</f>
        <v/>
      </c>
      <c r="AM4211" s="124">
        <f>IF(AL4211=0,"",IF(AK4211&gt;20.99,"Aged","Non-Aged"))</f>
        <v/>
      </c>
      <c r="AN4211" s="112">
        <f>IF(Q4211&lt;&gt;"",MONTH(Q4211),"")</f>
        <v/>
      </c>
      <c r="AO4211" s="112">
        <f>IFERROR(VALUE(V4211),0)</f>
        <v/>
      </c>
    </row>
    <row customFormat="1" customHeight="1" ht="29.25" r="4212" s="112" spans="1:41">
      <c r="A4212" s="127" t="n"/>
      <c r="B4212" s="113" t="n"/>
      <c r="C4212" s="127" t="n"/>
      <c r="D4212" s="127" t="n"/>
      <c r="E4212" s="114">
        <f>IF(F4212 &lt;&gt; "",VLOOKUP(F4212,CategoryLookup,2,FALSE), "")</f>
        <v/>
      </c>
      <c r="F4212" s="126" t="n"/>
      <c r="G4212" s="127" t="n"/>
      <c r="H4212" s="127" t="n"/>
      <c r="I4212" s="127" t="n"/>
      <c r="J4212" s="127" t="n"/>
      <c r="K4212" s="127" t="n"/>
      <c r="L4212" s="127" t="n"/>
      <c r="M4212" s="127" t="n"/>
      <c r="N4212" s="120" t="n"/>
      <c r="O4212" s="120" t="n"/>
      <c r="P4212" s="120" t="n"/>
      <c r="Q4212" s="120" t="n"/>
      <c r="R4212" s="121" t="n"/>
      <c r="S4212" s="121" t="n"/>
      <c r="T4212" s="121" t="n"/>
      <c r="U4212" s="121" t="n"/>
      <c r="V4212" s="117">
        <f>IF(P4212="NA","NA",IF(P4212&lt;&gt;"",TEXT(P4212-N4212,"[h].mm"),""))</f>
        <v/>
      </c>
      <c r="W4212" s="118">
        <f>IF(AND(R4212="",S4212=""),"",R4212+S4212)</f>
        <v/>
      </c>
      <c r="X4212" s="116">
        <f>IF(O4212&lt;&gt;"",DATE(YEAR(O4212), MONTH(O4212), DAY(O4212)),"")</f>
        <v/>
      </c>
      <c r="Y4212" s="122" t="n"/>
      <c r="Z4212" s="123" t="n"/>
      <c r="AA4212" s="117">
        <f>IF(F4212="Re-assigned","NA",IF(W4212="","",IF(W4212&gt;=VLOOKUP(D4212,SLAMatrix,3,FALSE),"Yes",IF(W4212&lt;VLOOKUP(D4212,SLAMatrix,2,FALSE),"No","Internal"))))</f>
        <v/>
      </c>
      <c r="AB4212" s="123" t="n"/>
      <c r="AC4212" s="123" t="n"/>
      <c r="AD4212" s="119" t="n"/>
      <c r="AE4212" s="125" t="n"/>
      <c r="AF4212" s="124">
        <f>MONTH(O4212)</f>
        <v/>
      </c>
      <c r="AG4212" s="124">
        <f>VLOOKUP(IFERROR(MID(AE4212,1,(FIND(",",AE4212,1)-1)),AE4212),Facility_Region_Mapping,2,FALSE)</f>
        <v/>
      </c>
      <c r="AH4212" s="124" t="n"/>
      <c r="AI4212" s="124">
        <f>IF(C4212&lt;&gt;"",IF(M4212="ESM User",getInterfaceName($C4212),"NA"),"")</f>
        <v/>
      </c>
      <c r="AJ4212" s="116">
        <f>IF(Q4212&lt;&gt;"",DATE(YEAR(Q4212), MONTH(Q4212), DAY(Q4212)),"")</f>
        <v/>
      </c>
      <c r="AK4212" s="130">
        <f>IF(Q4212&lt;&gt;0,Q4212-N4212,TODAY()-N4212)</f>
        <v/>
      </c>
      <c r="AL4212" s="112">
        <f>IF(F4212="Re-assigned",0,IF(H4212="Closed",0,IF(H4212="Service Restored",0,IF(H4212="",0,1))))</f>
        <v/>
      </c>
      <c r="AM4212" s="124">
        <f>IF(AL4212=0,"",IF(AK4212&gt;20.99,"Aged","Non-Aged"))</f>
        <v/>
      </c>
      <c r="AN4212" s="112">
        <f>IF(Q4212&lt;&gt;"",MONTH(Q4212),"")</f>
        <v/>
      </c>
      <c r="AO4212" s="112">
        <f>IFERROR(VALUE(V4212),0)</f>
        <v/>
      </c>
    </row>
    <row customFormat="1" customHeight="1" ht="29.25" r="4213" s="112" spans="1:41">
      <c r="A4213" s="127" t="n"/>
      <c r="B4213" s="113" t="n"/>
      <c r="C4213" s="127" t="n"/>
      <c r="D4213" s="127" t="n"/>
      <c r="E4213" s="114">
        <f>IF(F4213 &lt;&gt; "",VLOOKUP(F4213,CategoryLookup,2,FALSE), "")</f>
        <v/>
      </c>
      <c r="F4213" s="126" t="n"/>
      <c r="G4213" s="127" t="n"/>
      <c r="H4213" s="127" t="n"/>
      <c r="I4213" s="127" t="n"/>
      <c r="J4213" s="127" t="n"/>
      <c r="K4213" s="127" t="n"/>
      <c r="L4213" s="127" t="n"/>
      <c r="M4213" s="127" t="n"/>
      <c r="N4213" s="120" t="n"/>
      <c r="O4213" s="120" t="n"/>
      <c r="P4213" s="120" t="n"/>
      <c r="Q4213" s="120" t="n"/>
      <c r="R4213" s="121" t="n"/>
      <c r="S4213" s="121" t="n"/>
      <c r="T4213" s="121" t="n"/>
      <c r="U4213" s="121" t="n"/>
      <c r="V4213" s="117">
        <f>IF(P4213="NA","NA",IF(P4213&lt;&gt;"",TEXT(P4213-N4213,"[h].mm"),""))</f>
        <v/>
      </c>
      <c r="W4213" s="118">
        <f>IF(AND(R4213="",S4213=""),"",R4213+S4213)</f>
        <v/>
      </c>
      <c r="X4213" s="116">
        <f>IF(O4213&lt;&gt;"",DATE(YEAR(O4213), MONTH(O4213), DAY(O4213)),"")</f>
        <v/>
      </c>
      <c r="Y4213" s="122" t="n"/>
      <c r="Z4213" s="123" t="n"/>
      <c r="AA4213" s="117">
        <f>IF(F4213="Re-assigned","NA",IF(W4213="","",IF(W4213&gt;=VLOOKUP(D4213,SLAMatrix,3,FALSE),"Yes",IF(W4213&lt;VLOOKUP(D4213,SLAMatrix,2,FALSE),"No","Internal"))))</f>
        <v/>
      </c>
      <c r="AB4213" s="123" t="n"/>
      <c r="AC4213" s="123" t="n"/>
      <c r="AD4213" s="119" t="n"/>
      <c r="AE4213" s="125" t="n"/>
      <c r="AF4213" s="124">
        <f>MONTH(O4213)</f>
        <v/>
      </c>
      <c r="AG4213" s="124">
        <f>VLOOKUP(IFERROR(MID(AE4213,1,(FIND(",",AE4213,1)-1)),AE4213),Facility_Region_Mapping,2,FALSE)</f>
        <v/>
      </c>
      <c r="AH4213" s="124" t="n"/>
      <c r="AI4213" s="124">
        <f>IF(C4213&lt;&gt;"",IF(M4213="ESM User",getInterfaceName($C4213),"NA"),"")</f>
        <v/>
      </c>
      <c r="AJ4213" s="116">
        <f>IF(Q4213&lt;&gt;"",DATE(YEAR(Q4213), MONTH(Q4213), DAY(Q4213)),"")</f>
        <v/>
      </c>
      <c r="AK4213" s="130">
        <f>IF(Q4213&lt;&gt;0,Q4213-N4213,TODAY()-N4213)</f>
        <v/>
      </c>
      <c r="AL4213" s="112">
        <f>IF(F4213="Re-assigned",0,IF(H4213="Closed",0,IF(H4213="Service Restored",0,IF(H4213="",0,1))))</f>
        <v/>
      </c>
      <c r="AM4213" s="124">
        <f>IF(AL4213=0,"",IF(AK4213&gt;20.99,"Aged","Non-Aged"))</f>
        <v/>
      </c>
      <c r="AN4213" s="112">
        <f>IF(Q4213&lt;&gt;"",MONTH(Q4213),"")</f>
        <v/>
      </c>
      <c r="AO4213" s="112">
        <f>IFERROR(VALUE(V4213),0)</f>
        <v/>
      </c>
    </row>
    <row customFormat="1" customHeight="1" ht="29.25" r="4214" s="112" spans="1:41">
      <c r="A4214" s="127" t="n"/>
      <c r="B4214" s="113" t="n"/>
      <c r="C4214" s="127" t="n"/>
      <c r="D4214" s="127" t="n"/>
      <c r="E4214" s="114">
        <f>IF(F4214 &lt;&gt; "",VLOOKUP(F4214,CategoryLookup,2,FALSE), "")</f>
        <v/>
      </c>
      <c r="F4214" s="126" t="n"/>
      <c r="G4214" s="127" t="n"/>
      <c r="H4214" s="127" t="n"/>
      <c r="I4214" s="127" t="n"/>
      <c r="J4214" s="127" t="n"/>
      <c r="K4214" s="127" t="n"/>
      <c r="L4214" s="127" t="n"/>
      <c r="M4214" s="127" t="n"/>
      <c r="N4214" s="120" t="n"/>
      <c r="O4214" s="120" t="n"/>
      <c r="P4214" s="120" t="n"/>
      <c r="Q4214" s="120" t="n"/>
      <c r="R4214" s="121" t="n"/>
      <c r="S4214" s="121" t="n"/>
      <c r="T4214" s="121" t="n"/>
      <c r="U4214" s="121" t="n"/>
      <c r="V4214" s="117">
        <f>IF(P4214="NA","NA",IF(P4214&lt;&gt;"",TEXT(P4214-N4214,"[h].mm"),""))</f>
        <v/>
      </c>
      <c r="W4214" s="118">
        <f>IF(AND(R4214="",S4214=""),"",R4214+S4214)</f>
        <v/>
      </c>
      <c r="X4214" s="116">
        <f>IF(O4214&lt;&gt;"",DATE(YEAR(O4214), MONTH(O4214), DAY(O4214)),"")</f>
        <v/>
      </c>
      <c r="Y4214" s="122" t="n"/>
      <c r="Z4214" s="123" t="n"/>
      <c r="AA4214" s="117">
        <f>IF(F4214="Re-assigned","NA",IF(W4214="","",IF(W4214&gt;=VLOOKUP(D4214,SLAMatrix,3,FALSE),"Yes",IF(W4214&lt;VLOOKUP(D4214,SLAMatrix,2,FALSE),"No","Internal"))))</f>
        <v/>
      </c>
      <c r="AB4214" s="123" t="n"/>
      <c r="AC4214" s="123" t="n"/>
      <c r="AD4214" s="119" t="n"/>
      <c r="AE4214" s="125" t="n"/>
      <c r="AF4214" s="124">
        <f>MONTH(O4214)</f>
        <v/>
      </c>
      <c r="AG4214" s="124">
        <f>VLOOKUP(IFERROR(MID(AE4214,1,(FIND(",",AE4214,1)-1)),AE4214),Facility_Region_Mapping,2,FALSE)</f>
        <v/>
      </c>
      <c r="AH4214" s="124" t="n"/>
      <c r="AI4214" s="124">
        <f>IF(C4214&lt;&gt;"",IF(M4214="ESM User",getInterfaceName($C4214),"NA"),"")</f>
        <v/>
      </c>
      <c r="AJ4214" s="116">
        <f>IF(Q4214&lt;&gt;"",DATE(YEAR(Q4214), MONTH(Q4214), DAY(Q4214)),"")</f>
        <v/>
      </c>
      <c r="AK4214" s="130">
        <f>IF(Q4214&lt;&gt;0,Q4214-N4214,TODAY()-N4214)</f>
        <v/>
      </c>
      <c r="AL4214" s="112">
        <f>IF(F4214="Re-assigned",0,IF(H4214="Closed",0,IF(H4214="Service Restored",0,IF(H4214="",0,1))))</f>
        <v/>
      </c>
      <c r="AM4214" s="124">
        <f>IF(AL4214=0,"",IF(AK4214&gt;20.99,"Aged","Non-Aged"))</f>
        <v/>
      </c>
      <c r="AN4214" s="112">
        <f>IF(Q4214&lt;&gt;"",MONTH(Q4214),"")</f>
        <v/>
      </c>
      <c r="AO4214" s="112">
        <f>IFERROR(VALUE(V4214),0)</f>
        <v/>
      </c>
    </row>
    <row customFormat="1" customHeight="1" ht="29.25" r="4215" s="112" spans="1:41">
      <c r="A4215" s="127" t="n"/>
      <c r="B4215" s="113" t="n"/>
      <c r="C4215" s="127" t="n"/>
      <c r="D4215" s="127" t="n"/>
      <c r="E4215" s="114">
        <f>IF(F4215 &lt;&gt; "",VLOOKUP(F4215,CategoryLookup,2,FALSE), "")</f>
        <v/>
      </c>
      <c r="F4215" s="126" t="n"/>
      <c r="G4215" s="127" t="n"/>
      <c r="H4215" s="127" t="n"/>
      <c r="I4215" s="127" t="n"/>
      <c r="J4215" s="127" t="n"/>
      <c r="K4215" s="127" t="n"/>
      <c r="L4215" s="127" t="n"/>
      <c r="M4215" s="127" t="n"/>
      <c r="N4215" s="120" t="n"/>
      <c r="O4215" s="120" t="n"/>
      <c r="P4215" s="120" t="n"/>
      <c r="Q4215" s="120" t="n"/>
      <c r="R4215" s="121" t="n"/>
      <c r="S4215" s="121" t="n"/>
      <c r="T4215" s="121" t="n"/>
      <c r="U4215" s="121" t="n"/>
      <c r="V4215" s="117">
        <f>IF(P4215="NA","NA",IF(P4215&lt;&gt;"",TEXT(P4215-N4215,"[h].mm"),""))</f>
        <v/>
      </c>
      <c r="W4215" s="118">
        <f>IF(AND(R4215="",S4215=""),"",R4215+S4215)</f>
        <v/>
      </c>
      <c r="X4215" s="116">
        <f>IF(O4215&lt;&gt;"",DATE(YEAR(O4215), MONTH(O4215), DAY(O4215)),"")</f>
        <v/>
      </c>
      <c r="Y4215" s="122" t="n"/>
      <c r="Z4215" s="123" t="n"/>
      <c r="AA4215" s="117">
        <f>IF(F4215="Re-assigned","NA",IF(W4215="","",IF(W4215&gt;=VLOOKUP(D4215,SLAMatrix,3,FALSE),"Yes",IF(W4215&lt;VLOOKUP(D4215,SLAMatrix,2,FALSE),"No","Internal"))))</f>
        <v/>
      </c>
      <c r="AB4215" s="123" t="n"/>
      <c r="AC4215" s="123" t="n"/>
      <c r="AD4215" s="119" t="n"/>
      <c r="AE4215" s="125" t="n"/>
      <c r="AF4215" s="124">
        <f>MONTH(O4215)</f>
        <v/>
      </c>
      <c r="AG4215" s="124">
        <f>VLOOKUP(IFERROR(MID(AE4215,1,(FIND(",",AE4215,1)-1)),AE4215),Facility_Region_Mapping,2,FALSE)</f>
        <v/>
      </c>
      <c r="AH4215" s="124" t="n"/>
      <c r="AI4215" s="124">
        <f>IF(C4215&lt;&gt;"",IF(M4215="ESM User",getInterfaceName($C4215),"NA"),"")</f>
        <v/>
      </c>
      <c r="AJ4215" s="116">
        <f>IF(Q4215&lt;&gt;"",DATE(YEAR(Q4215), MONTH(Q4215), DAY(Q4215)),"")</f>
        <v/>
      </c>
      <c r="AK4215" s="130">
        <f>IF(Q4215&lt;&gt;0,Q4215-N4215,TODAY()-N4215)</f>
        <v/>
      </c>
      <c r="AL4215" s="112">
        <f>IF(F4215="Re-assigned",0,IF(H4215="Closed",0,IF(H4215="Service Restored",0,IF(H4215="",0,1))))</f>
        <v/>
      </c>
      <c r="AM4215" s="124">
        <f>IF(AL4215=0,"",IF(AK4215&gt;20.99,"Aged","Non-Aged"))</f>
        <v/>
      </c>
      <c r="AN4215" s="112">
        <f>IF(Q4215&lt;&gt;"",MONTH(Q4215),"")</f>
        <v/>
      </c>
      <c r="AO4215" s="112">
        <f>IFERROR(VALUE(V4215),0)</f>
        <v/>
      </c>
    </row>
    <row customFormat="1" customHeight="1" ht="29.25" r="4216" s="112" spans="1:41">
      <c r="A4216" s="127" t="n"/>
      <c r="B4216" s="113" t="n"/>
      <c r="C4216" s="127" t="n"/>
      <c r="D4216" s="127" t="n"/>
      <c r="E4216" s="114">
        <f>IF(F4216 &lt;&gt; "",VLOOKUP(F4216,CategoryLookup,2,FALSE), "")</f>
        <v/>
      </c>
      <c r="F4216" s="126" t="n"/>
      <c r="G4216" s="127" t="n"/>
      <c r="H4216" s="127" t="n"/>
      <c r="I4216" s="127" t="n"/>
      <c r="J4216" s="127" t="n"/>
      <c r="K4216" s="127" t="n"/>
      <c r="L4216" s="127" t="n"/>
      <c r="M4216" s="127" t="n"/>
      <c r="N4216" s="120" t="n"/>
      <c r="O4216" s="120" t="n"/>
      <c r="P4216" s="120" t="n"/>
      <c r="Q4216" s="120" t="n"/>
      <c r="R4216" s="121" t="n"/>
      <c r="S4216" s="121" t="n"/>
      <c r="T4216" s="121" t="n"/>
      <c r="U4216" s="121" t="n"/>
      <c r="V4216" s="117">
        <f>IF(P4216="NA","NA",IF(P4216&lt;&gt;"",TEXT(P4216-N4216,"[h].mm"),""))</f>
        <v/>
      </c>
      <c r="W4216" s="118">
        <f>IF(AND(R4216="",S4216=""),"",R4216+S4216)</f>
        <v/>
      </c>
      <c r="X4216" s="116">
        <f>IF(O4216&lt;&gt;"",DATE(YEAR(O4216), MONTH(O4216), DAY(O4216)),"")</f>
        <v/>
      </c>
      <c r="Y4216" s="122" t="n"/>
      <c r="Z4216" s="123" t="n"/>
      <c r="AA4216" s="117">
        <f>IF(F4216="Re-assigned","NA",IF(W4216="","",IF(W4216&gt;=VLOOKUP(D4216,SLAMatrix,3,FALSE),"Yes",IF(W4216&lt;VLOOKUP(D4216,SLAMatrix,2,FALSE),"No","Internal"))))</f>
        <v/>
      </c>
      <c r="AB4216" s="123" t="n"/>
      <c r="AC4216" s="123" t="n"/>
      <c r="AD4216" s="119" t="n"/>
      <c r="AE4216" s="125" t="n"/>
      <c r="AF4216" s="124">
        <f>MONTH(O4216)</f>
        <v/>
      </c>
      <c r="AG4216" s="124">
        <f>VLOOKUP(IFERROR(MID(AE4216,1,(FIND(",",AE4216,1)-1)),AE4216),Facility_Region_Mapping,2,FALSE)</f>
        <v/>
      </c>
      <c r="AH4216" s="124" t="n"/>
      <c r="AI4216" s="124">
        <f>IF(C4216&lt;&gt;"",IF(M4216="ESM User",getInterfaceName($C4216),"NA"),"")</f>
        <v/>
      </c>
      <c r="AJ4216" s="116">
        <f>IF(Q4216&lt;&gt;"",DATE(YEAR(Q4216), MONTH(Q4216), DAY(Q4216)),"")</f>
        <v/>
      </c>
      <c r="AK4216" s="130">
        <f>IF(Q4216&lt;&gt;0,Q4216-N4216,TODAY()-N4216)</f>
        <v/>
      </c>
      <c r="AL4216" s="112">
        <f>IF(F4216="Re-assigned",0,IF(H4216="Closed",0,IF(H4216="Service Restored",0,IF(H4216="",0,1))))</f>
        <v/>
      </c>
      <c r="AM4216" s="124">
        <f>IF(AL4216=0,"",IF(AK4216&gt;20.99,"Aged","Non-Aged"))</f>
        <v/>
      </c>
      <c r="AN4216" s="112">
        <f>IF(Q4216&lt;&gt;"",MONTH(Q4216),"")</f>
        <v/>
      </c>
      <c r="AO4216" s="112">
        <f>IFERROR(VALUE(V4216),0)</f>
        <v/>
      </c>
    </row>
    <row customFormat="1" customHeight="1" ht="29.25" r="4217" s="112" spans="1:41">
      <c r="A4217" s="127" t="n"/>
      <c r="B4217" s="113" t="n"/>
      <c r="C4217" s="127" t="n"/>
      <c r="D4217" s="127" t="n"/>
      <c r="E4217" s="114">
        <f>IF(F4217 &lt;&gt; "",VLOOKUP(F4217,CategoryLookup,2,FALSE), "")</f>
        <v/>
      </c>
      <c r="F4217" s="126" t="n"/>
      <c r="G4217" s="127" t="n"/>
      <c r="H4217" s="127" t="n"/>
      <c r="I4217" s="127" t="n"/>
      <c r="J4217" s="127" t="n"/>
      <c r="K4217" s="127" t="n"/>
      <c r="L4217" s="127" t="n"/>
      <c r="M4217" s="127" t="n"/>
      <c r="N4217" s="120" t="n"/>
      <c r="O4217" s="120" t="n"/>
      <c r="P4217" s="120" t="n"/>
      <c r="Q4217" s="120" t="n"/>
      <c r="R4217" s="121" t="n"/>
      <c r="S4217" s="121" t="n"/>
      <c r="T4217" s="121" t="n"/>
      <c r="U4217" s="121" t="n"/>
      <c r="V4217" s="117">
        <f>IF(P4217="NA","NA",IF(P4217&lt;&gt;"",TEXT(P4217-N4217,"[h].mm"),""))</f>
        <v/>
      </c>
      <c r="W4217" s="118">
        <f>IF(AND(R4217="",S4217=""),"",R4217+S4217)</f>
        <v/>
      </c>
      <c r="X4217" s="116">
        <f>IF(O4217&lt;&gt;"",DATE(YEAR(O4217), MONTH(O4217), DAY(O4217)),"")</f>
        <v/>
      </c>
      <c r="Y4217" s="122" t="n"/>
      <c r="Z4217" s="123" t="n"/>
      <c r="AA4217" s="117">
        <f>IF(F4217="Re-assigned","NA",IF(W4217="","",IF(W4217&gt;=VLOOKUP(D4217,SLAMatrix,3,FALSE),"Yes",IF(W4217&lt;VLOOKUP(D4217,SLAMatrix,2,FALSE),"No","Internal"))))</f>
        <v/>
      </c>
      <c r="AB4217" s="123" t="n"/>
      <c r="AC4217" s="123" t="n"/>
      <c r="AD4217" s="119" t="n"/>
      <c r="AE4217" s="125" t="n"/>
      <c r="AF4217" s="124">
        <f>MONTH(O4217)</f>
        <v/>
      </c>
      <c r="AG4217" s="124">
        <f>VLOOKUP(IFERROR(MID(AE4217,1,(FIND(",",AE4217,1)-1)),AE4217),Facility_Region_Mapping,2,FALSE)</f>
        <v/>
      </c>
      <c r="AH4217" s="124" t="n"/>
      <c r="AI4217" s="124">
        <f>IF(C4217&lt;&gt;"",IF(M4217="ESM User",getInterfaceName($C4217),"NA"),"")</f>
        <v/>
      </c>
      <c r="AJ4217" s="116">
        <f>IF(Q4217&lt;&gt;"",DATE(YEAR(Q4217), MONTH(Q4217), DAY(Q4217)),"")</f>
        <v/>
      </c>
      <c r="AK4217" s="130">
        <f>IF(Q4217&lt;&gt;0,Q4217-N4217,TODAY()-N4217)</f>
        <v/>
      </c>
      <c r="AL4217" s="112">
        <f>IF(F4217="Re-assigned",0,IF(H4217="Closed",0,IF(H4217="Service Restored",0,IF(H4217="",0,1))))</f>
        <v/>
      </c>
      <c r="AM4217" s="124">
        <f>IF(AL4217=0,"",IF(AK4217&gt;20.99,"Aged","Non-Aged"))</f>
        <v/>
      </c>
      <c r="AN4217" s="112">
        <f>IF(Q4217&lt;&gt;"",MONTH(Q4217),"")</f>
        <v/>
      </c>
      <c r="AO4217" s="112">
        <f>IFERROR(VALUE(V4217),0)</f>
        <v/>
      </c>
    </row>
    <row customFormat="1" customHeight="1" ht="29.25" r="4218" s="112" spans="1:41">
      <c r="A4218" s="127" t="n"/>
      <c r="B4218" s="113" t="n"/>
      <c r="C4218" s="127" t="n"/>
      <c r="D4218" s="127" t="n"/>
      <c r="E4218" s="114">
        <f>IF(F4218 &lt;&gt; "",VLOOKUP(F4218,CategoryLookup,2,FALSE), "")</f>
        <v/>
      </c>
      <c r="F4218" s="126" t="n"/>
      <c r="G4218" s="127" t="n"/>
      <c r="H4218" s="127" t="n"/>
      <c r="I4218" s="127" t="n"/>
      <c r="J4218" s="127" t="n"/>
      <c r="K4218" s="127" t="n"/>
      <c r="L4218" s="127" t="n"/>
      <c r="M4218" s="127" t="n"/>
      <c r="N4218" s="120" t="n"/>
      <c r="O4218" s="120" t="n"/>
      <c r="P4218" s="120" t="n"/>
      <c r="Q4218" s="120" t="n"/>
      <c r="R4218" s="121" t="n"/>
      <c r="S4218" s="121" t="n"/>
      <c r="T4218" s="121" t="n"/>
      <c r="U4218" s="121" t="n"/>
      <c r="V4218" s="117">
        <f>IF(P4218="NA","NA",IF(P4218&lt;&gt;"",TEXT(P4218-N4218,"[h].mm"),""))</f>
        <v/>
      </c>
      <c r="W4218" s="118">
        <f>IF(AND(R4218="",S4218=""),"",R4218+S4218)</f>
        <v/>
      </c>
      <c r="X4218" s="116">
        <f>IF(O4218&lt;&gt;"",DATE(YEAR(O4218), MONTH(O4218), DAY(O4218)),"")</f>
        <v/>
      </c>
      <c r="Y4218" s="122" t="n"/>
      <c r="Z4218" s="123" t="n"/>
      <c r="AA4218" s="117">
        <f>IF(F4218="Re-assigned","NA",IF(W4218="","",IF(W4218&gt;=VLOOKUP(D4218,SLAMatrix,3,FALSE),"Yes",IF(W4218&lt;VLOOKUP(D4218,SLAMatrix,2,FALSE),"No","Internal"))))</f>
        <v/>
      </c>
      <c r="AB4218" s="123" t="n"/>
      <c r="AC4218" s="123" t="n"/>
      <c r="AD4218" s="119" t="n"/>
      <c r="AE4218" s="125" t="n"/>
      <c r="AF4218" s="124">
        <f>MONTH(O4218)</f>
        <v/>
      </c>
      <c r="AG4218" s="124">
        <f>VLOOKUP(IFERROR(MID(AE4218,1,(FIND(",",AE4218,1)-1)),AE4218),Facility_Region_Mapping,2,FALSE)</f>
        <v/>
      </c>
      <c r="AH4218" s="124" t="n"/>
      <c r="AI4218" s="124">
        <f>IF(C4218&lt;&gt;"",IF(M4218="ESM User",getInterfaceName($C4218),"NA"),"")</f>
        <v/>
      </c>
      <c r="AJ4218" s="116">
        <f>IF(Q4218&lt;&gt;"",DATE(YEAR(Q4218), MONTH(Q4218), DAY(Q4218)),"")</f>
        <v/>
      </c>
      <c r="AK4218" s="130">
        <f>IF(Q4218&lt;&gt;0,Q4218-N4218,TODAY()-N4218)</f>
        <v/>
      </c>
      <c r="AL4218" s="112">
        <f>IF(F4218="Re-assigned",0,IF(H4218="Closed",0,IF(H4218="Service Restored",0,IF(H4218="",0,1))))</f>
        <v/>
      </c>
      <c r="AM4218" s="124">
        <f>IF(AL4218=0,"",IF(AK4218&gt;20.99,"Aged","Non-Aged"))</f>
        <v/>
      </c>
      <c r="AN4218" s="112">
        <f>IF(Q4218&lt;&gt;"",MONTH(Q4218),"")</f>
        <v/>
      </c>
      <c r="AO4218" s="112">
        <f>IFERROR(VALUE(V4218),0)</f>
        <v/>
      </c>
    </row>
    <row customFormat="1" customHeight="1" ht="29.25" r="4219" s="112" spans="1:41">
      <c r="A4219" s="127" t="n"/>
      <c r="B4219" s="113" t="n"/>
      <c r="C4219" s="127" t="n"/>
      <c r="D4219" s="127" t="n"/>
      <c r="E4219" s="114">
        <f>IF(F4219 &lt;&gt; "",VLOOKUP(F4219,CategoryLookup,2,FALSE), "")</f>
        <v/>
      </c>
      <c r="F4219" s="126" t="n"/>
      <c r="G4219" s="127" t="n"/>
      <c r="H4219" s="127" t="n"/>
      <c r="I4219" s="127" t="n"/>
      <c r="J4219" s="127" t="n"/>
      <c r="K4219" s="127" t="n"/>
      <c r="L4219" s="127" t="n"/>
      <c r="M4219" s="127" t="n"/>
      <c r="N4219" s="120" t="n"/>
      <c r="O4219" s="120" t="n"/>
      <c r="P4219" s="120" t="n"/>
      <c r="Q4219" s="120" t="n"/>
      <c r="R4219" s="121" t="n"/>
      <c r="S4219" s="121" t="n"/>
      <c r="T4219" s="121" t="n"/>
      <c r="U4219" s="121" t="n"/>
      <c r="V4219" s="117">
        <f>IF(P4219="NA","NA",IF(P4219&lt;&gt;"",TEXT(P4219-N4219,"[h].mm"),""))</f>
        <v/>
      </c>
      <c r="W4219" s="118">
        <f>IF(AND(R4219="",S4219=""),"",R4219+S4219)</f>
        <v/>
      </c>
      <c r="X4219" s="116">
        <f>IF(O4219&lt;&gt;"",DATE(YEAR(O4219), MONTH(O4219), DAY(O4219)),"")</f>
        <v/>
      </c>
      <c r="Y4219" s="122" t="n"/>
      <c r="Z4219" s="123" t="n"/>
      <c r="AA4219" s="117">
        <f>IF(F4219="Re-assigned","NA",IF(W4219="","",IF(W4219&gt;=VLOOKUP(D4219,SLAMatrix,3,FALSE),"Yes",IF(W4219&lt;VLOOKUP(D4219,SLAMatrix,2,FALSE),"No","Internal"))))</f>
        <v/>
      </c>
      <c r="AB4219" s="123" t="n"/>
      <c r="AC4219" s="123" t="n"/>
      <c r="AD4219" s="119" t="n"/>
      <c r="AE4219" s="125" t="n"/>
      <c r="AF4219" s="124">
        <f>MONTH(O4219)</f>
        <v/>
      </c>
      <c r="AG4219" s="124">
        <f>VLOOKUP(IFERROR(MID(AE4219,1,(FIND(",",AE4219,1)-1)),AE4219),Facility_Region_Mapping,2,FALSE)</f>
        <v/>
      </c>
      <c r="AH4219" s="124" t="n"/>
      <c r="AI4219" s="124">
        <f>IF(C4219&lt;&gt;"",IF(M4219="ESM User",getInterfaceName($C4219),"NA"),"")</f>
        <v/>
      </c>
      <c r="AJ4219" s="116">
        <f>IF(Q4219&lt;&gt;"",DATE(YEAR(Q4219), MONTH(Q4219), DAY(Q4219)),"")</f>
        <v/>
      </c>
      <c r="AK4219" s="130">
        <f>IF(Q4219&lt;&gt;0,Q4219-N4219,TODAY()-N4219)</f>
        <v/>
      </c>
      <c r="AL4219" s="112">
        <f>IF(F4219="Re-assigned",0,IF(H4219="Closed",0,IF(H4219="Service Restored",0,IF(H4219="",0,1))))</f>
        <v/>
      </c>
      <c r="AM4219" s="124">
        <f>IF(AL4219=0,"",IF(AK4219&gt;20.99,"Aged","Non-Aged"))</f>
        <v/>
      </c>
      <c r="AN4219" s="112">
        <f>IF(Q4219&lt;&gt;"",MONTH(Q4219),"")</f>
        <v/>
      </c>
      <c r="AO4219" s="112">
        <f>IFERROR(VALUE(V4219),0)</f>
        <v/>
      </c>
    </row>
    <row customFormat="1" customHeight="1" ht="29.25" r="4220" s="112" spans="1:41">
      <c r="A4220" s="127" t="n"/>
      <c r="B4220" s="113" t="n"/>
      <c r="C4220" s="127" t="n"/>
      <c r="D4220" s="127" t="n"/>
      <c r="E4220" s="114">
        <f>IF(F4220 &lt;&gt; "",VLOOKUP(F4220,CategoryLookup,2,FALSE), "")</f>
        <v/>
      </c>
      <c r="F4220" s="126" t="n"/>
      <c r="G4220" s="127" t="n"/>
      <c r="H4220" s="127" t="n"/>
      <c r="I4220" s="127" t="n"/>
      <c r="J4220" s="127" t="n"/>
      <c r="K4220" s="127" t="n"/>
      <c r="L4220" s="127" t="n"/>
      <c r="M4220" s="127" t="n"/>
      <c r="N4220" s="120" t="n"/>
      <c r="O4220" s="120" t="n"/>
      <c r="P4220" s="120" t="n"/>
      <c r="Q4220" s="120" t="n"/>
      <c r="R4220" s="121" t="n"/>
      <c r="S4220" s="121" t="n"/>
      <c r="T4220" s="121" t="n"/>
      <c r="U4220" s="121" t="n"/>
      <c r="V4220" s="117">
        <f>IF(P4220="NA","NA",IF(P4220&lt;&gt;"",TEXT(P4220-N4220,"[h].mm"),""))</f>
        <v/>
      </c>
      <c r="W4220" s="118">
        <f>IF(AND(R4220="",S4220=""),"",R4220+S4220)</f>
        <v/>
      </c>
      <c r="X4220" s="116">
        <f>IF(O4220&lt;&gt;"",DATE(YEAR(O4220), MONTH(O4220), DAY(O4220)),"")</f>
        <v/>
      </c>
      <c r="Y4220" s="122" t="n"/>
      <c r="Z4220" s="123" t="n"/>
      <c r="AA4220" s="117">
        <f>IF(F4220="Re-assigned","NA",IF(W4220="","",IF(W4220&gt;=VLOOKUP(D4220,SLAMatrix,3,FALSE),"Yes",IF(W4220&lt;VLOOKUP(D4220,SLAMatrix,2,FALSE),"No","Internal"))))</f>
        <v/>
      </c>
      <c r="AB4220" s="123" t="n"/>
      <c r="AC4220" s="123" t="n"/>
      <c r="AD4220" s="119" t="n"/>
      <c r="AE4220" s="125" t="n"/>
      <c r="AF4220" s="124">
        <f>MONTH(O4220)</f>
        <v/>
      </c>
      <c r="AG4220" s="124">
        <f>VLOOKUP(IFERROR(MID(AE4220,1,(FIND(",",AE4220,1)-1)),AE4220),Facility_Region_Mapping,2,FALSE)</f>
        <v/>
      </c>
      <c r="AH4220" s="124" t="n"/>
      <c r="AI4220" s="124">
        <f>IF(C4220&lt;&gt;"",IF(M4220="ESM User",getInterfaceName($C4220),"NA"),"")</f>
        <v/>
      </c>
      <c r="AJ4220" s="116">
        <f>IF(Q4220&lt;&gt;"",DATE(YEAR(Q4220), MONTH(Q4220), DAY(Q4220)),"")</f>
        <v/>
      </c>
      <c r="AK4220" s="130">
        <f>IF(Q4220&lt;&gt;0,Q4220-N4220,TODAY()-N4220)</f>
        <v/>
      </c>
      <c r="AL4220" s="112">
        <f>IF(F4220="Re-assigned",0,IF(H4220="Closed",0,IF(H4220="Service Restored",0,IF(H4220="",0,1))))</f>
        <v/>
      </c>
      <c r="AM4220" s="124">
        <f>IF(AL4220=0,"",IF(AK4220&gt;20.99,"Aged","Non-Aged"))</f>
        <v/>
      </c>
      <c r="AN4220" s="112">
        <f>IF(Q4220&lt;&gt;"",MONTH(Q4220),"")</f>
        <v/>
      </c>
      <c r="AO4220" s="112">
        <f>IFERROR(VALUE(V4220),0)</f>
        <v/>
      </c>
    </row>
    <row customFormat="1" customHeight="1" ht="29.25" r="4221" s="112" spans="1:41">
      <c r="A4221" s="127" t="n"/>
      <c r="B4221" s="113" t="n"/>
      <c r="C4221" s="127" t="n"/>
      <c r="D4221" s="127" t="n"/>
      <c r="E4221" s="114">
        <f>IF(F4221 &lt;&gt; "",VLOOKUP(F4221,CategoryLookup,2,FALSE), "")</f>
        <v/>
      </c>
      <c r="F4221" s="126" t="n"/>
      <c r="G4221" s="127" t="n"/>
      <c r="H4221" s="127" t="n"/>
      <c r="I4221" s="127" t="n"/>
      <c r="J4221" s="127" t="n"/>
      <c r="K4221" s="127" t="n"/>
      <c r="L4221" s="127" t="n"/>
      <c r="M4221" s="127" t="n"/>
      <c r="N4221" s="120" t="n"/>
      <c r="O4221" s="120" t="n"/>
      <c r="P4221" s="120" t="n"/>
      <c r="Q4221" s="120" t="n"/>
      <c r="R4221" s="121" t="n"/>
      <c r="S4221" s="121" t="n"/>
      <c r="T4221" s="121" t="n"/>
      <c r="U4221" s="121" t="n"/>
      <c r="V4221" s="117">
        <f>IF(P4221="NA","NA",IF(P4221&lt;&gt;"",TEXT(P4221-N4221,"[h].mm"),""))</f>
        <v/>
      </c>
      <c r="W4221" s="118">
        <f>IF(AND(R4221="",S4221=""),"",R4221+S4221)</f>
        <v/>
      </c>
      <c r="X4221" s="116">
        <f>IF(O4221&lt;&gt;"",DATE(YEAR(O4221), MONTH(O4221), DAY(O4221)),"")</f>
        <v/>
      </c>
      <c r="Y4221" s="122" t="n"/>
      <c r="Z4221" s="123" t="n"/>
      <c r="AA4221" s="117">
        <f>IF(F4221="Re-assigned","NA",IF(W4221="","",IF(W4221&gt;=VLOOKUP(D4221,SLAMatrix,3,FALSE),"Yes",IF(W4221&lt;VLOOKUP(D4221,SLAMatrix,2,FALSE),"No","Internal"))))</f>
        <v/>
      </c>
      <c r="AB4221" s="123" t="n"/>
      <c r="AC4221" s="123" t="n"/>
      <c r="AD4221" s="119" t="n"/>
      <c r="AE4221" s="125" t="n"/>
      <c r="AF4221" s="124">
        <f>MONTH(O4221)</f>
        <v/>
      </c>
      <c r="AG4221" s="124">
        <f>VLOOKUP(IFERROR(MID(AE4221,1,(FIND(",",AE4221,1)-1)),AE4221),Facility_Region_Mapping,2,FALSE)</f>
        <v/>
      </c>
      <c r="AH4221" s="124" t="n"/>
      <c r="AI4221" s="124">
        <f>IF(C4221&lt;&gt;"",IF(M4221="ESM User",getInterfaceName($C4221),"NA"),"")</f>
        <v/>
      </c>
      <c r="AJ4221" s="116">
        <f>IF(Q4221&lt;&gt;"",DATE(YEAR(Q4221), MONTH(Q4221), DAY(Q4221)),"")</f>
        <v/>
      </c>
      <c r="AK4221" s="130">
        <f>IF(Q4221&lt;&gt;0,Q4221-N4221,TODAY()-N4221)</f>
        <v/>
      </c>
      <c r="AL4221" s="112">
        <f>IF(F4221="Re-assigned",0,IF(H4221="Closed",0,IF(H4221="Service Restored",0,IF(H4221="",0,1))))</f>
        <v/>
      </c>
      <c r="AM4221" s="124">
        <f>IF(AL4221=0,"",IF(AK4221&gt;20.99,"Aged","Non-Aged"))</f>
        <v/>
      </c>
      <c r="AN4221" s="112">
        <f>IF(Q4221&lt;&gt;"",MONTH(Q4221),"")</f>
        <v/>
      </c>
      <c r="AO4221" s="112">
        <f>IFERROR(VALUE(V4221),0)</f>
        <v/>
      </c>
    </row>
    <row customFormat="1" customHeight="1" ht="29.25" r="4222" s="112" spans="1:41">
      <c r="A4222" s="127" t="n"/>
      <c r="B4222" s="113" t="n"/>
      <c r="C4222" s="127" t="n"/>
      <c r="D4222" s="127" t="n"/>
      <c r="E4222" s="114">
        <f>IF(F4222 &lt;&gt; "",VLOOKUP(F4222,CategoryLookup,2,FALSE), "")</f>
        <v/>
      </c>
      <c r="F4222" s="126" t="n"/>
      <c r="G4222" s="127" t="n"/>
      <c r="H4222" s="127" t="n"/>
      <c r="I4222" s="127" t="n"/>
      <c r="J4222" s="127" t="n"/>
      <c r="K4222" s="127" t="n"/>
      <c r="L4222" s="127" t="n"/>
      <c r="M4222" s="127" t="n"/>
      <c r="N4222" s="120" t="n"/>
      <c r="O4222" s="120" t="n"/>
      <c r="P4222" s="120" t="n"/>
      <c r="Q4222" s="120" t="n"/>
      <c r="R4222" s="121" t="n"/>
      <c r="S4222" s="121" t="n"/>
      <c r="T4222" s="121" t="n"/>
      <c r="U4222" s="121" t="n"/>
      <c r="V4222" s="117">
        <f>IF(P4222="NA","NA",IF(P4222&lt;&gt;"",TEXT(P4222-N4222,"[h].mm"),""))</f>
        <v/>
      </c>
      <c r="W4222" s="118">
        <f>IF(AND(R4222="",S4222=""),"",R4222+S4222)</f>
        <v/>
      </c>
      <c r="X4222" s="116">
        <f>IF(O4222&lt;&gt;"",DATE(YEAR(O4222), MONTH(O4222), DAY(O4222)),"")</f>
        <v/>
      </c>
      <c r="Y4222" s="122" t="n"/>
      <c r="Z4222" s="123" t="n"/>
      <c r="AA4222" s="117">
        <f>IF(F4222="Re-assigned","NA",IF(W4222="","",IF(W4222&gt;=VLOOKUP(D4222,SLAMatrix,3,FALSE),"Yes",IF(W4222&lt;VLOOKUP(D4222,SLAMatrix,2,FALSE),"No","Internal"))))</f>
        <v/>
      </c>
      <c r="AB4222" s="123" t="n"/>
      <c r="AC4222" s="123" t="n"/>
      <c r="AD4222" s="119" t="n"/>
      <c r="AE4222" s="125" t="n"/>
      <c r="AF4222" s="124">
        <f>MONTH(O4222)</f>
        <v/>
      </c>
      <c r="AG4222" s="124">
        <f>VLOOKUP(IFERROR(MID(AE4222,1,(FIND(",",AE4222,1)-1)),AE4222),Facility_Region_Mapping,2,FALSE)</f>
        <v/>
      </c>
      <c r="AH4222" s="124" t="n"/>
      <c r="AI4222" s="124">
        <f>IF(C4222&lt;&gt;"",IF(M4222="ESM User",getInterfaceName($C4222),"NA"),"")</f>
        <v/>
      </c>
      <c r="AJ4222" s="116">
        <f>IF(Q4222&lt;&gt;"",DATE(YEAR(Q4222), MONTH(Q4222), DAY(Q4222)),"")</f>
        <v/>
      </c>
      <c r="AK4222" s="130">
        <f>IF(Q4222&lt;&gt;0,Q4222-N4222,TODAY()-N4222)</f>
        <v/>
      </c>
      <c r="AL4222" s="112">
        <f>IF(F4222="Re-assigned",0,IF(H4222="Closed",0,IF(H4222="Service Restored",0,IF(H4222="",0,1))))</f>
        <v/>
      </c>
      <c r="AM4222" s="124">
        <f>IF(AL4222=0,"",IF(AK4222&gt;20.99,"Aged","Non-Aged"))</f>
        <v/>
      </c>
      <c r="AN4222" s="112">
        <f>IF(Q4222&lt;&gt;"",MONTH(Q4222),"")</f>
        <v/>
      </c>
      <c r="AO4222" s="112">
        <f>IFERROR(VALUE(V4222),0)</f>
        <v/>
      </c>
    </row>
    <row customFormat="1" customHeight="1" ht="29.25" r="4223" s="112" spans="1:41">
      <c r="A4223" s="127" t="n"/>
      <c r="B4223" s="113" t="n"/>
      <c r="C4223" s="127" t="n"/>
      <c r="D4223" s="127" t="n"/>
      <c r="E4223" s="114">
        <f>IF(F4223 &lt;&gt; "",VLOOKUP(F4223,CategoryLookup,2,FALSE), "")</f>
        <v/>
      </c>
      <c r="F4223" s="126" t="n"/>
      <c r="G4223" s="127" t="n"/>
      <c r="H4223" s="127" t="n"/>
      <c r="I4223" s="127" t="n"/>
      <c r="J4223" s="127" t="n"/>
      <c r="K4223" s="127" t="n"/>
      <c r="L4223" s="127" t="n"/>
      <c r="M4223" s="127" t="n"/>
      <c r="N4223" s="120" t="n"/>
      <c r="O4223" s="120" t="n"/>
      <c r="P4223" s="120" t="n"/>
      <c r="Q4223" s="120" t="n"/>
      <c r="R4223" s="121" t="n"/>
      <c r="S4223" s="121" t="n"/>
      <c r="T4223" s="121" t="n"/>
      <c r="U4223" s="121" t="n"/>
      <c r="V4223" s="117">
        <f>IF(P4223="NA","NA",IF(P4223&lt;&gt;"",TEXT(P4223-N4223,"[h].mm"),""))</f>
        <v/>
      </c>
      <c r="W4223" s="118">
        <f>IF(AND(R4223="",S4223=""),"",R4223+S4223)</f>
        <v/>
      </c>
      <c r="X4223" s="116">
        <f>IF(O4223&lt;&gt;"",DATE(YEAR(O4223), MONTH(O4223), DAY(O4223)),"")</f>
        <v/>
      </c>
      <c r="Y4223" s="122" t="n"/>
      <c r="Z4223" s="123" t="n"/>
      <c r="AA4223" s="117">
        <f>IF(F4223="Re-assigned","NA",IF(W4223="","",IF(W4223&gt;=VLOOKUP(D4223,SLAMatrix,3,FALSE),"Yes",IF(W4223&lt;VLOOKUP(D4223,SLAMatrix,2,FALSE),"No","Internal"))))</f>
        <v/>
      </c>
      <c r="AB4223" s="123" t="n"/>
      <c r="AC4223" s="123" t="n"/>
      <c r="AD4223" s="119" t="n"/>
      <c r="AE4223" s="125" t="n"/>
      <c r="AF4223" s="124">
        <f>MONTH(O4223)</f>
        <v/>
      </c>
      <c r="AG4223" s="124">
        <f>VLOOKUP(IFERROR(MID(AE4223,1,(FIND(",",AE4223,1)-1)),AE4223),Facility_Region_Mapping,2,FALSE)</f>
        <v/>
      </c>
      <c r="AH4223" s="124" t="n"/>
      <c r="AI4223" s="124">
        <f>IF(C4223&lt;&gt;"",IF(M4223="ESM User",getInterfaceName($C4223),"NA"),"")</f>
        <v/>
      </c>
      <c r="AJ4223" s="116">
        <f>IF(Q4223&lt;&gt;"",DATE(YEAR(Q4223), MONTH(Q4223), DAY(Q4223)),"")</f>
        <v/>
      </c>
      <c r="AK4223" s="130">
        <f>IF(Q4223&lt;&gt;0,Q4223-N4223,TODAY()-N4223)</f>
        <v/>
      </c>
      <c r="AL4223" s="112">
        <f>IF(F4223="Re-assigned",0,IF(H4223="Closed",0,IF(H4223="Service Restored",0,IF(H4223="",0,1))))</f>
        <v/>
      </c>
      <c r="AM4223" s="124">
        <f>IF(AL4223=0,"",IF(AK4223&gt;20.99,"Aged","Non-Aged"))</f>
        <v/>
      </c>
      <c r="AN4223" s="112">
        <f>IF(Q4223&lt;&gt;"",MONTH(Q4223),"")</f>
        <v/>
      </c>
      <c r="AO4223" s="112">
        <f>IFERROR(VALUE(V4223),0)</f>
        <v/>
      </c>
    </row>
    <row customFormat="1" customHeight="1" ht="29.25" r="4224" s="112" spans="1:41">
      <c r="A4224" s="127" t="n"/>
      <c r="B4224" s="113" t="n"/>
      <c r="C4224" s="127" t="n"/>
      <c r="D4224" s="127" t="n"/>
      <c r="E4224" s="114">
        <f>IF(F4224 &lt;&gt; "",VLOOKUP(F4224,CategoryLookup,2,FALSE), "")</f>
        <v/>
      </c>
      <c r="F4224" s="126" t="n"/>
      <c r="G4224" s="127" t="n"/>
      <c r="H4224" s="127" t="n"/>
      <c r="I4224" s="127" t="n"/>
      <c r="J4224" s="127" t="n"/>
      <c r="K4224" s="127" t="n"/>
      <c r="L4224" s="127" t="n"/>
      <c r="M4224" s="127" t="n"/>
      <c r="N4224" s="120" t="n"/>
      <c r="O4224" s="120" t="n"/>
      <c r="P4224" s="120" t="n"/>
      <c r="Q4224" s="120" t="n"/>
      <c r="R4224" s="121" t="n"/>
      <c r="S4224" s="121" t="n"/>
      <c r="T4224" s="121" t="n"/>
      <c r="U4224" s="121" t="n"/>
      <c r="V4224" s="117">
        <f>IF(P4224="NA","NA",IF(P4224&lt;&gt;"",TEXT(P4224-N4224,"[h].mm"),""))</f>
        <v/>
      </c>
      <c r="W4224" s="118">
        <f>IF(AND(R4224="",S4224=""),"",R4224+S4224)</f>
        <v/>
      </c>
      <c r="X4224" s="116">
        <f>IF(O4224&lt;&gt;"",DATE(YEAR(O4224), MONTH(O4224), DAY(O4224)),"")</f>
        <v/>
      </c>
      <c r="Y4224" s="122" t="n"/>
      <c r="Z4224" s="123" t="n"/>
      <c r="AA4224" s="117">
        <f>IF(F4224="Re-assigned","NA",IF(W4224="","",IF(W4224&gt;=VLOOKUP(D4224,SLAMatrix,3,FALSE),"Yes",IF(W4224&lt;VLOOKUP(D4224,SLAMatrix,2,FALSE),"No","Internal"))))</f>
        <v/>
      </c>
      <c r="AB4224" s="123" t="n"/>
      <c r="AC4224" s="123" t="n"/>
      <c r="AD4224" s="119" t="n"/>
      <c r="AE4224" s="125" t="n"/>
      <c r="AF4224" s="124">
        <f>MONTH(O4224)</f>
        <v/>
      </c>
      <c r="AG4224" s="124">
        <f>VLOOKUP(IFERROR(MID(AE4224,1,(FIND(",",AE4224,1)-1)),AE4224),Facility_Region_Mapping,2,FALSE)</f>
        <v/>
      </c>
      <c r="AH4224" s="124" t="n"/>
      <c r="AI4224" s="124">
        <f>IF(C4224&lt;&gt;"",IF(M4224="ESM User",getInterfaceName($C4224),"NA"),"")</f>
        <v/>
      </c>
      <c r="AJ4224" s="116">
        <f>IF(Q4224&lt;&gt;"",DATE(YEAR(Q4224), MONTH(Q4224), DAY(Q4224)),"")</f>
        <v/>
      </c>
      <c r="AK4224" s="130">
        <f>IF(Q4224&lt;&gt;0,Q4224-N4224,TODAY()-N4224)</f>
        <v/>
      </c>
      <c r="AL4224" s="112">
        <f>IF(F4224="Re-assigned",0,IF(H4224="Closed",0,IF(H4224="Service Restored",0,IF(H4224="",0,1))))</f>
        <v/>
      </c>
      <c r="AM4224" s="124">
        <f>IF(AL4224=0,"",IF(AK4224&gt;20.99,"Aged","Non-Aged"))</f>
        <v/>
      </c>
      <c r="AN4224" s="112">
        <f>IF(Q4224&lt;&gt;"",MONTH(Q4224),"")</f>
        <v/>
      </c>
      <c r="AO4224" s="112">
        <f>IFERROR(VALUE(V4224),0)</f>
        <v/>
      </c>
    </row>
    <row customFormat="1" customHeight="1" ht="29.25" r="4225" s="112" spans="1:41">
      <c r="A4225" s="127" t="n"/>
      <c r="B4225" s="113" t="n"/>
      <c r="C4225" s="127" t="n"/>
      <c r="D4225" s="127" t="n"/>
      <c r="E4225" s="114">
        <f>IF(F4225 &lt;&gt; "",VLOOKUP(F4225,CategoryLookup,2,FALSE), "")</f>
        <v/>
      </c>
      <c r="F4225" s="126" t="n"/>
      <c r="G4225" s="127" t="n"/>
      <c r="H4225" s="127" t="n"/>
      <c r="I4225" s="127" t="n"/>
      <c r="J4225" s="127" t="n"/>
      <c r="K4225" s="127" t="n"/>
      <c r="L4225" s="127" t="n"/>
      <c r="M4225" s="127" t="n"/>
      <c r="N4225" s="120" t="n"/>
      <c r="O4225" s="120" t="n"/>
      <c r="P4225" s="120" t="n"/>
      <c r="Q4225" s="120" t="n"/>
      <c r="R4225" s="121" t="n"/>
      <c r="S4225" s="121" t="n"/>
      <c r="T4225" s="121" t="n"/>
      <c r="U4225" s="121" t="n"/>
      <c r="V4225" s="117">
        <f>IF(P4225="NA","NA",IF(P4225&lt;&gt;"",TEXT(P4225-N4225,"[h].mm"),""))</f>
        <v/>
      </c>
      <c r="W4225" s="118">
        <f>IF(AND(R4225="",S4225=""),"",R4225+S4225)</f>
        <v/>
      </c>
      <c r="X4225" s="116">
        <f>IF(O4225&lt;&gt;"",DATE(YEAR(O4225), MONTH(O4225), DAY(O4225)),"")</f>
        <v/>
      </c>
      <c r="Y4225" s="122" t="n"/>
      <c r="Z4225" s="123" t="n"/>
      <c r="AA4225" s="117">
        <f>IF(F4225="Re-assigned","NA",IF(W4225="","",IF(W4225&gt;=VLOOKUP(D4225,SLAMatrix,3,FALSE),"Yes",IF(W4225&lt;VLOOKUP(D4225,SLAMatrix,2,FALSE),"No","Internal"))))</f>
        <v/>
      </c>
      <c r="AB4225" s="123" t="n"/>
      <c r="AC4225" s="123" t="n"/>
      <c r="AD4225" s="119" t="n"/>
      <c r="AE4225" s="125" t="n"/>
      <c r="AF4225" s="124">
        <f>MONTH(O4225)</f>
        <v/>
      </c>
      <c r="AG4225" s="124">
        <f>VLOOKUP(IFERROR(MID(AE4225,1,(FIND(",",AE4225,1)-1)),AE4225),Facility_Region_Mapping,2,FALSE)</f>
        <v/>
      </c>
      <c r="AH4225" s="124" t="n"/>
      <c r="AI4225" s="124">
        <f>IF(C4225&lt;&gt;"",IF(M4225="ESM User",getInterfaceName($C4225),"NA"),"")</f>
        <v/>
      </c>
      <c r="AJ4225" s="116">
        <f>IF(Q4225&lt;&gt;"",DATE(YEAR(Q4225), MONTH(Q4225), DAY(Q4225)),"")</f>
        <v/>
      </c>
      <c r="AK4225" s="130">
        <f>IF(Q4225&lt;&gt;0,Q4225-N4225,TODAY()-N4225)</f>
        <v/>
      </c>
      <c r="AL4225" s="112">
        <f>IF(F4225="Re-assigned",0,IF(H4225="Closed",0,IF(H4225="Service Restored",0,IF(H4225="",0,1))))</f>
        <v/>
      </c>
      <c r="AM4225" s="124">
        <f>IF(AL4225=0,"",IF(AK4225&gt;20.99,"Aged","Non-Aged"))</f>
        <v/>
      </c>
      <c r="AN4225" s="112">
        <f>IF(Q4225&lt;&gt;"",MONTH(Q4225),"")</f>
        <v/>
      </c>
      <c r="AO4225" s="112">
        <f>IFERROR(VALUE(V4225),0)</f>
        <v/>
      </c>
    </row>
    <row customFormat="1" customHeight="1" ht="29.25" r="4226" s="112" spans="1:41">
      <c r="A4226" s="127" t="n"/>
      <c r="B4226" s="113" t="n"/>
      <c r="C4226" s="127" t="n"/>
      <c r="D4226" s="127" t="n"/>
      <c r="E4226" s="114">
        <f>IF(F4226 &lt;&gt; "",VLOOKUP(F4226,CategoryLookup,2,FALSE), "")</f>
        <v/>
      </c>
      <c r="F4226" s="126" t="n"/>
      <c r="G4226" s="127" t="n"/>
      <c r="H4226" s="127" t="n"/>
      <c r="I4226" s="127" t="n"/>
      <c r="J4226" s="127" t="n"/>
      <c r="K4226" s="127" t="n"/>
      <c r="L4226" s="127" t="n"/>
      <c r="M4226" s="127" t="n"/>
      <c r="N4226" s="120" t="n"/>
      <c r="O4226" s="120" t="n"/>
      <c r="P4226" s="120" t="n"/>
      <c r="Q4226" s="120" t="n"/>
      <c r="R4226" s="121" t="n"/>
      <c r="S4226" s="121" t="n"/>
      <c r="T4226" s="121" t="n"/>
      <c r="U4226" s="121" t="n"/>
      <c r="V4226" s="117">
        <f>IF(P4226="NA","NA",IF(P4226&lt;&gt;"",TEXT(P4226-N4226,"[h].mm"),""))</f>
        <v/>
      </c>
      <c r="W4226" s="118">
        <f>IF(AND(R4226="",S4226=""),"",R4226+S4226)</f>
        <v/>
      </c>
      <c r="X4226" s="116">
        <f>IF(O4226&lt;&gt;"",DATE(YEAR(O4226), MONTH(O4226), DAY(O4226)),"")</f>
        <v/>
      </c>
      <c r="Y4226" s="122" t="n"/>
      <c r="Z4226" s="123" t="n"/>
      <c r="AA4226" s="117">
        <f>IF(F4226="Re-assigned","NA",IF(W4226="","",IF(W4226&gt;=VLOOKUP(D4226,SLAMatrix,3,FALSE),"Yes",IF(W4226&lt;VLOOKUP(D4226,SLAMatrix,2,FALSE),"No","Internal"))))</f>
        <v/>
      </c>
      <c r="AB4226" s="123" t="n"/>
      <c r="AC4226" s="123" t="n"/>
      <c r="AD4226" s="119" t="n"/>
      <c r="AE4226" s="125" t="n"/>
      <c r="AF4226" s="124">
        <f>MONTH(O4226)</f>
        <v/>
      </c>
      <c r="AG4226" s="124">
        <f>VLOOKUP(IFERROR(MID(AE4226,1,(FIND(",",AE4226,1)-1)),AE4226),Facility_Region_Mapping,2,FALSE)</f>
        <v/>
      </c>
      <c r="AH4226" s="124" t="n"/>
      <c r="AI4226" s="124">
        <f>IF(C4226&lt;&gt;"",IF(M4226="ESM User",getInterfaceName($C4226),"NA"),"")</f>
        <v/>
      </c>
      <c r="AJ4226" s="116">
        <f>IF(Q4226&lt;&gt;"",DATE(YEAR(Q4226), MONTH(Q4226), DAY(Q4226)),"")</f>
        <v/>
      </c>
      <c r="AK4226" s="130">
        <f>IF(Q4226&lt;&gt;0,Q4226-N4226,TODAY()-N4226)</f>
        <v/>
      </c>
      <c r="AL4226" s="112">
        <f>IF(F4226="Re-assigned",0,IF(H4226="Closed",0,IF(H4226="Service Restored",0,IF(H4226="",0,1))))</f>
        <v/>
      </c>
      <c r="AM4226" s="124">
        <f>IF(AL4226=0,"",IF(AK4226&gt;20.99,"Aged","Non-Aged"))</f>
        <v/>
      </c>
      <c r="AN4226" s="112">
        <f>IF(Q4226&lt;&gt;"",MONTH(Q4226),"")</f>
        <v/>
      </c>
      <c r="AO4226" s="112">
        <f>IFERROR(VALUE(V4226),0)</f>
        <v/>
      </c>
    </row>
    <row customFormat="1" customHeight="1" ht="29.25" r="4227" s="112" spans="1:41">
      <c r="A4227" s="127" t="n"/>
      <c r="B4227" s="113" t="n"/>
      <c r="C4227" s="127" t="n"/>
      <c r="D4227" s="127" t="n"/>
      <c r="E4227" s="114">
        <f>IF(F4227 &lt;&gt; "",VLOOKUP(F4227,CategoryLookup,2,FALSE), "")</f>
        <v/>
      </c>
      <c r="F4227" s="126" t="n"/>
      <c r="G4227" s="127" t="n"/>
      <c r="H4227" s="127" t="n"/>
      <c r="I4227" s="127" t="n"/>
      <c r="J4227" s="127" t="n"/>
      <c r="K4227" s="127" t="n"/>
      <c r="L4227" s="127" t="n"/>
      <c r="M4227" s="127" t="n"/>
      <c r="N4227" s="120" t="n"/>
      <c r="O4227" s="120" t="n"/>
      <c r="P4227" s="120" t="n"/>
      <c r="Q4227" s="120" t="n"/>
      <c r="R4227" s="121" t="n"/>
      <c r="S4227" s="121" t="n"/>
      <c r="T4227" s="121" t="n"/>
      <c r="U4227" s="121" t="n"/>
      <c r="V4227" s="117">
        <f>IF(P4227="NA","NA",IF(P4227&lt;&gt;"",TEXT(P4227-N4227,"[h].mm"),""))</f>
        <v/>
      </c>
      <c r="W4227" s="118">
        <f>IF(AND(R4227="",S4227=""),"",R4227+S4227)</f>
        <v/>
      </c>
      <c r="X4227" s="116">
        <f>IF(O4227&lt;&gt;"",DATE(YEAR(O4227), MONTH(O4227), DAY(O4227)),"")</f>
        <v/>
      </c>
      <c r="Y4227" s="122" t="n"/>
      <c r="Z4227" s="123" t="n"/>
      <c r="AA4227" s="117">
        <f>IF(F4227="Re-assigned","NA",IF(W4227="","",IF(W4227&gt;=VLOOKUP(D4227,SLAMatrix,3,FALSE),"Yes",IF(W4227&lt;VLOOKUP(D4227,SLAMatrix,2,FALSE),"No","Internal"))))</f>
        <v/>
      </c>
      <c r="AB4227" s="123" t="n"/>
      <c r="AC4227" s="123" t="n"/>
      <c r="AD4227" s="119" t="n"/>
      <c r="AE4227" s="125" t="n"/>
      <c r="AF4227" s="124">
        <f>MONTH(O4227)</f>
        <v/>
      </c>
      <c r="AG4227" s="124">
        <f>VLOOKUP(IFERROR(MID(AE4227,1,(FIND(",",AE4227,1)-1)),AE4227),Facility_Region_Mapping,2,FALSE)</f>
        <v/>
      </c>
      <c r="AH4227" s="124" t="n"/>
      <c r="AI4227" s="124">
        <f>IF(C4227&lt;&gt;"",IF(M4227="ESM User",getInterfaceName($C4227),"NA"),"")</f>
        <v/>
      </c>
      <c r="AJ4227" s="116">
        <f>IF(Q4227&lt;&gt;"",DATE(YEAR(Q4227), MONTH(Q4227), DAY(Q4227)),"")</f>
        <v/>
      </c>
      <c r="AK4227" s="130">
        <f>IF(Q4227&lt;&gt;0,Q4227-N4227,TODAY()-N4227)</f>
        <v/>
      </c>
      <c r="AL4227" s="112">
        <f>IF(F4227="Re-assigned",0,IF(H4227="Closed",0,IF(H4227="Service Restored",0,IF(H4227="",0,1))))</f>
        <v/>
      </c>
      <c r="AM4227" s="124">
        <f>IF(AL4227=0,"",IF(AK4227&gt;20.99,"Aged","Non-Aged"))</f>
        <v/>
      </c>
      <c r="AN4227" s="112">
        <f>IF(Q4227&lt;&gt;"",MONTH(Q4227),"")</f>
        <v/>
      </c>
      <c r="AO4227" s="112">
        <f>IFERROR(VALUE(V4227),0)</f>
        <v/>
      </c>
    </row>
    <row customFormat="1" customHeight="1" ht="29.25" r="4228" s="112" spans="1:41">
      <c r="A4228" s="127" t="n"/>
      <c r="B4228" s="113" t="n"/>
      <c r="C4228" s="127" t="n"/>
      <c r="D4228" s="127" t="n"/>
      <c r="E4228" s="114">
        <f>IF(F4228 &lt;&gt; "",VLOOKUP(F4228,CategoryLookup,2,FALSE), "")</f>
        <v/>
      </c>
      <c r="F4228" s="126" t="n"/>
      <c r="G4228" s="127" t="n"/>
      <c r="H4228" s="127" t="n"/>
      <c r="I4228" s="127" t="n"/>
      <c r="J4228" s="127" t="n"/>
      <c r="K4228" s="127" t="n"/>
      <c r="L4228" s="127" t="n"/>
      <c r="M4228" s="127" t="n"/>
      <c r="N4228" s="120" t="n"/>
      <c r="O4228" s="120" t="n"/>
      <c r="P4228" s="120" t="n"/>
      <c r="Q4228" s="120" t="n"/>
      <c r="R4228" s="121" t="n"/>
      <c r="S4228" s="121" t="n"/>
      <c r="T4228" s="121" t="n"/>
      <c r="U4228" s="121" t="n"/>
      <c r="V4228" s="117">
        <f>IF(P4228="NA","NA",IF(P4228&lt;&gt;"",TEXT(P4228-N4228,"[h].mm"),""))</f>
        <v/>
      </c>
      <c r="W4228" s="118">
        <f>IF(AND(R4228="",S4228=""),"",R4228+S4228)</f>
        <v/>
      </c>
      <c r="X4228" s="116">
        <f>IF(O4228&lt;&gt;"",DATE(YEAR(O4228), MONTH(O4228), DAY(O4228)),"")</f>
        <v/>
      </c>
      <c r="Y4228" s="122" t="n"/>
      <c r="Z4228" s="123" t="n"/>
      <c r="AA4228" s="117">
        <f>IF(F4228="Re-assigned","NA",IF(W4228="","",IF(W4228&gt;=VLOOKUP(D4228,SLAMatrix,3,FALSE),"Yes",IF(W4228&lt;VLOOKUP(D4228,SLAMatrix,2,FALSE),"No","Internal"))))</f>
        <v/>
      </c>
      <c r="AB4228" s="123" t="n"/>
      <c r="AC4228" s="123" t="n"/>
      <c r="AD4228" s="119" t="n"/>
      <c r="AE4228" s="125" t="n"/>
      <c r="AF4228" s="124">
        <f>MONTH(O4228)</f>
        <v/>
      </c>
      <c r="AG4228" s="124">
        <f>VLOOKUP(IFERROR(MID(AE4228,1,(FIND(",",AE4228,1)-1)),AE4228),Facility_Region_Mapping,2,FALSE)</f>
        <v/>
      </c>
      <c r="AH4228" s="124" t="n"/>
      <c r="AI4228" s="124">
        <f>IF(C4228&lt;&gt;"",IF(M4228="ESM User",getInterfaceName($C4228),"NA"),"")</f>
        <v/>
      </c>
      <c r="AJ4228" s="116">
        <f>IF(Q4228&lt;&gt;"",DATE(YEAR(Q4228), MONTH(Q4228), DAY(Q4228)),"")</f>
        <v/>
      </c>
      <c r="AK4228" s="130">
        <f>IF(Q4228&lt;&gt;0,Q4228-N4228,TODAY()-N4228)</f>
        <v/>
      </c>
      <c r="AL4228" s="112">
        <f>IF(F4228="Re-assigned",0,IF(H4228="Closed",0,IF(H4228="Service Restored",0,IF(H4228="",0,1))))</f>
        <v/>
      </c>
      <c r="AM4228" s="124">
        <f>IF(AL4228=0,"",IF(AK4228&gt;20.99,"Aged","Non-Aged"))</f>
        <v/>
      </c>
      <c r="AN4228" s="112">
        <f>IF(Q4228&lt;&gt;"",MONTH(Q4228),"")</f>
        <v/>
      </c>
      <c r="AO4228" s="112">
        <f>IFERROR(VALUE(V4228),0)</f>
        <v/>
      </c>
    </row>
    <row customFormat="1" customHeight="1" ht="29.25" r="4229" s="112" spans="1:41">
      <c r="A4229" s="127" t="n"/>
      <c r="B4229" s="113" t="n"/>
      <c r="C4229" s="127" t="n"/>
      <c r="D4229" s="127" t="n"/>
      <c r="E4229" s="114">
        <f>IF(F4229 &lt;&gt; "",VLOOKUP(F4229,CategoryLookup,2,FALSE), "")</f>
        <v/>
      </c>
      <c r="F4229" s="126" t="n"/>
      <c r="G4229" s="127" t="n"/>
      <c r="H4229" s="127" t="n"/>
      <c r="I4229" s="127" t="n"/>
      <c r="J4229" s="127" t="n"/>
      <c r="K4229" s="127" t="n"/>
      <c r="L4229" s="127" t="n"/>
      <c r="M4229" s="127" t="n"/>
      <c r="N4229" s="120" t="n"/>
      <c r="O4229" s="120" t="n"/>
      <c r="P4229" s="120" t="n"/>
      <c r="Q4229" s="120" t="n"/>
      <c r="R4229" s="121" t="n"/>
      <c r="S4229" s="121" t="n"/>
      <c r="T4229" s="121" t="n"/>
      <c r="U4229" s="121" t="n"/>
      <c r="V4229" s="117">
        <f>IF(P4229="NA","NA",IF(P4229&lt;&gt;"",TEXT(P4229-N4229,"[h].mm"),""))</f>
        <v/>
      </c>
      <c r="W4229" s="118">
        <f>IF(AND(R4229="",S4229=""),"",R4229+S4229)</f>
        <v/>
      </c>
      <c r="X4229" s="116">
        <f>IF(O4229&lt;&gt;"",DATE(YEAR(O4229), MONTH(O4229), DAY(O4229)),"")</f>
        <v/>
      </c>
      <c r="Y4229" s="122" t="n"/>
      <c r="Z4229" s="123" t="n"/>
      <c r="AA4229" s="117">
        <f>IF(F4229="Re-assigned","NA",IF(W4229="","",IF(W4229&gt;=VLOOKUP(D4229,SLAMatrix,3,FALSE),"Yes",IF(W4229&lt;VLOOKUP(D4229,SLAMatrix,2,FALSE),"No","Internal"))))</f>
        <v/>
      </c>
      <c r="AB4229" s="123" t="n"/>
      <c r="AC4229" s="123" t="n"/>
      <c r="AD4229" s="119" t="n"/>
      <c r="AE4229" s="125" t="n"/>
      <c r="AF4229" s="124">
        <f>MONTH(O4229)</f>
        <v/>
      </c>
      <c r="AG4229" s="124">
        <f>VLOOKUP(IFERROR(MID(AE4229,1,(FIND(",",AE4229,1)-1)),AE4229),Facility_Region_Mapping,2,FALSE)</f>
        <v/>
      </c>
      <c r="AH4229" s="124" t="n"/>
      <c r="AI4229" s="124">
        <f>IF(C4229&lt;&gt;"",IF(M4229="ESM User",getInterfaceName($C4229),"NA"),"")</f>
        <v/>
      </c>
      <c r="AJ4229" s="116">
        <f>IF(Q4229&lt;&gt;"",DATE(YEAR(Q4229), MONTH(Q4229), DAY(Q4229)),"")</f>
        <v/>
      </c>
      <c r="AK4229" s="130">
        <f>IF(Q4229&lt;&gt;0,Q4229-N4229,TODAY()-N4229)</f>
        <v/>
      </c>
      <c r="AL4229" s="112">
        <f>IF(F4229="Re-assigned",0,IF(H4229="Closed",0,IF(H4229="Service Restored",0,IF(H4229="",0,1))))</f>
        <v/>
      </c>
      <c r="AM4229" s="124">
        <f>IF(AL4229=0,"",IF(AK4229&gt;20.99,"Aged","Non-Aged"))</f>
        <v/>
      </c>
      <c r="AN4229" s="112">
        <f>IF(Q4229&lt;&gt;"",MONTH(Q4229),"")</f>
        <v/>
      </c>
      <c r="AO4229" s="112">
        <f>IFERROR(VALUE(V4229),0)</f>
        <v/>
      </c>
    </row>
    <row customFormat="1" customHeight="1" ht="29.25" r="4230" s="112" spans="1:41">
      <c r="A4230" s="127" t="n"/>
      <c r="B4230" s="113" t="n"/>
      <c r="C4230" s="127" t="n"/>
      <c r="D4230" s="127" t="n"/>
      <c r="E4230" s="114">
        <f>IF(F4230 &lt;&gt; "",VLOOKUP(F4230,CategoryLookup,2,FALSE), "")</f>
        <v/>
      </c>
      <c r="F4230" s="126" t="n"/>
      <c r="G4230" s="127" t="n"/>
      <c r="H4230" s="127" t="n"/>
      <c r="I4230" s="127" t="n"/>
      <c r="J4230" s="127" t="n"/>
      <c r="K4230" s="127" t="n"/>
      <c r="L4230" s="127" t="n"/>
      <c r="M4230" s="127" t="n"/>
      <c r="N4230" s="120" t="n"/>
      <c r="O4230" s="120" t="n"/>
      <c r="P4230" s="120" t="n"/>
      <c r="Q4230" s="120" t="n"/>
      <c r="R4230" s="121" t="n"/>
      <c r="S4230" s="121" t="n"/>
      <c r="T4230" s="121" t="n"/>
      <c r="U4230" s="121" t="n"/>
      <c r="V4230" s="117">
        <f>IF(P4230="NA","NA",IF(P4230&lt;&gt;"",TEXT(P4230-N4230,"[h].mm"),""))</f>
        <v/>
      </c>
      <c r="W4230" s="118">
        <f>IF(AND(R4230="",S4230=""),"",R4230+S4230)</f>
        <v/>
      </c>
      <c r="X4230" s="116">
        <f>IF(O4230&lt;&gt;"",DATE(YEAR(O4230), MONTH(O4230), DAY(O4230)),"")</f>
        <v/>
      </c>
      <c r="Y4230" s="122" t="n"/>
      <c r="Z4230" s="123" t="n"/>
      <c r="AA4230" s="117">
        <f>IF(F4230="Re-assigned","NA",IF(W4230="","",IF(W4230&gt;=VLOOKUP(D4230,SLAMatrix,3,FALSE),"Yes",IF(W4230&lt;VLOOKUP(D4230,SLAMatrix,2,FALSE),"No","Internal"))))</f>
        <v/>
      </c>
      <c r="AB4230" s="123" t="n"/>
      <c r="AC4230" s="123" t="n"/>
      <c r="AD4230" s="119" t="n"/>
      <c r="AE4230" s="125" t="n"/>
      <c r="AF4230" s="124">
        <f>MONTH(O4230)</f>
        <v/>
      </c>
      <c r="AG4230" s="124">
        <f>VLOOKUP(IFERROR(MID(AE4230,1,(FIND(",",AE4230,1)-1)),AE4230),Facility_Region_Mapping,2,FALSE)</f>
        <v/>
      </c>
      <c r="AH4230" s="124" t="n"/>
      <c r="AI4230" s="124">
        <f>IF(C4230&lt;&gt;"",IF(M4230="ESM User",getInterfaceName($C4230),"NA"),"")</f>
        <v/>
      </c>
      <c r="AJ4230" s="116">
        <f>IF(Q4230&lt;&gt;"",DATE(YEAR(Q4230), MONTH(Q4230), DAY(Q4230)),"")</f>
        <v/>
      </c>
      <c r="AK4230" s="130">
        <f>IF(Q4230&lt;&gt;0,Q4230-N4230,TODAY()-N4230)</f>
        <v/>
      </c>
      <c r="AL4230" s="112">
        <f>IF(F4230="Re-assigned",0,IF(H4230="Closed",0,IF(H4230="Service Restored",0,IF(H4230="",0,1))))</f>
        <v/>
      </c>
      <c r="AM4230" s="124">
        <f>IF(AL4230=0,"",IF(AK4230&gt;20.99,"Aged","Non-Aged"))</f>
        <v/>
      </c>
      <c r="AN4230" s="112">
        <f>IF(Q4230&lt;&gt;"",MONTH(Q4230),"")</f>
        <v/>
      </c>
      <c r="AO4230" s="112">
        <f>IFERROR(VALUE(V4230),0)</f>
        <v/>
      </c>
    </row>
    <row customFormat="1" customHeight="1" ht="29.25" r="4231" s="112" spans="1:41">
      <c r="A4231" s="127" t="n"/>
      <c r="B4231" s="113" t="n"/>
      <c r="C4231" s="127" t="n"/>
      <c r="D4231" s="127" t="n"/>
      <c r="E4231" s="114">
        <f>IF(F4231 &lt;&gt; "",VLOOKUP(F4231,CategoryLookup,2,FALSE), "")</f>
        <v/>
      </c>
      <c r="F4231" s="126" t="n"/>
      <c r="G4231" s="127" t="n"/>
      <c r="H4231" s="127" t="n"/>
      <c r="I4231" s="127" t="n"/>
      <c r="J4231" s="127" t="n"/>
      <c r="K4231" s="127" t="n"/>
      <c r="L4231" s="127" t="n"/>
      <c r="M4231" s="127" t="n"/>
      <c r="N4231" s="120" t="n"/>
      <c r="O4231" s="120" t="n"/>
      <c r="P4231" s="120" t="n"/>
      <c r="Q4231" s="120" t="n"/>
      <c r="R4231" s="121" t="n"/>
      <c r="S4231" s="121" t="n"/>
      <c r="T4231" s="121" t="n"/>
      <c r="U4231" s="121" t="n"/>
      <c r="V4231" s="117">
        <f>IF(P4231="NA","NA",IF(P4231&lt;&gt;"",TEXT(P4231-N4231,"[h].mm"),""))</f>
        <v/>
      </c>
      <c r="W4231" s="118">
        <f>IF(AND(R4231="",S4231=""),"",R4231+S4231)</f>
        <v/>
      </c>
      <c r="X4231" s="116">
        <f>IF(O4231&lt;&gt;"",DATE(YEAR(O4231), MONTH(O4231), DAY(O4231)),"")</f>
        <v/>
      </c>
      <c r="Y4231" s="122" t="n"/>
      <c r="Z4231" s="123" t="n"/>
      <c r="AA4231" s="117">
        <f>IF(F4231="Re-assigned","NA",IF(W4231="","",IF(W4231&gt;=VLOOKUP(D4231,SLAMatrix,3,FALSE),"Yes",IF(W4231&lt;VLOOKUP(D4231,SLAMatrix,2,FALSE),"No","Internal"))))</f>
        <v/>
      </c>
      <c r="AB4231" s="123" t="n"/>
      <c r="AC4231" s="123" t="n"/>
      <c r="AD4231" s="119" t="n"/>
      <c r="AE4231" s="125" t="n"/>
      <c r="AF4231" s="124">
        <f>MONTH(O4231)</f>
        <v/>
      </c>
      <c r="AG4231" s="124">
        <f>VLOOKUP(IFERROR(MID(AE4231,1,(FIND(",",AE4231,1)-1)),AE4231),Facility_Region_Mapping,2,FALSE)</f>
        <v/>
      </c>
      <c r="AH4231" s="124" t="n"/>
      <c r="AI4231" s="124">
        <f>IF(C4231&lt;&gt;"",IF(M4231="ESM User",getInterfaceName($C4231),"NA"),"")</f>
        <v/>
      </c>
      <c r="AJ4231" s="116">
        <f>IF(Q4231&lt;&gt;"",DATE(YEAR(Q4231), MONTH(Q4231), DAY(Q4231)),"")</f>
        <v/>
      </c>
      <c r="AK4231" s="130">
        <f>IF(Q4231&lt;&gt;0,Q4231-N4231,TODAY()-N4231)</f>
        <v/>
      </c>
      <c r="AL4231" s="112">
        <f>IF(F4231="Re-assigned",0,IF(H4231="Closed",0,IF(H4231="Service Restored",0,IF(H4231="",0,1))))</f>
        <v/>
      </c>
      <c r="AM4231" s="124">
        <f>IF(AL4231=0,"",IF(AK4231&gt;20.99,"Aged","Non-Aged"))</f>
        <v/>
      </c>
      <c r="AN4231" s="112">
        <f>IF(Q4231&lt;&gt;"",MONTH(Q4231),"")</f>
        <v/>
      </c>
      <c r="AO4231" s="112">
        <f>IFERROR(VALUE(V4231),0)</f>
        <v/>
      </c>
    </row>
    <row customFormat="1" customHeight="1" ht="29.25" r="4232" s="112" spans="1:41">
      <c r="A4232" s="127" t="n"/>
      <c r="B4232" s="113" t="n"/>
      <c r="C4232" s="127" t="n"/>
      <c r="D4232" s="127" t="n"/>
      <c r="E4232" s="114">
        <f>IF(F4232 &lt;&gt; "",VLOOKUP(F4232,CategoryLookup,2,FALSE), "")</f>
        <v/>
      </c>
      <c r="F4232" s="126" t="n"/>
      <c r="G4232" s="127" t="n"/>
      <c r="H4232" s="127" t="n"/>
      <c r="I4232" s="127" t="n"/>
      <c r="J4232" s="127" t="n"/>
      <c r="K4232" s="127" t="n"/>
      <c r="L4232" s="127" t="n"/>
      <c r="M4232" s="127" t="n"/>
      <c r="N4232" s="120" t="n"/>
      <c r="O4232" s="120" t="n"/>
      <c r="P4232" s="120" t="n"/>
      <c r="Q4232" s="120" t="n"/>
      <c r="R4232" s="121" t="n"/>
      <c r="S4232" s="121" t="n"/>
      <c r="T4232" s="121" t="n"/>
      <c r="U4232" s="121" t="n"/>
      <c r="V4232" s="117">
        <f>IF(P4232="NA","NA",IF(P4232&lt;&gt;"",TEXT(P4232-N4232,"[h].mm"),""))</f>
        <v/>
      </c>
      <c r="W4232" s="118">
        <f>IF(AND(R4232="",S4232=""),"",R4232+S4232)</f>
        <v/>
      </c>
      <c r="X4232" s="116">
        <f>IF(O4232&lt;&gt;"",DATE(YEAR(O4232), MONTH(O4232), DAY(O4232)),"")</f>
        <v/>
      </c>
      <c r="Y4232" s="122" t="n"/>
      <c r="Z4232" s="123" t="n"/>
      <c r="AA4232" s="117">
        <f>IF(F4232="Re-assigned","NA",IF(W4232="","",IF(W4232&gt;=VLOOKUP(D4232,SLAMatrix,3,FALSE),"Yes",IF(W4232&lt;VLOOKUP(D4232,SLAMatrix,2,FALSE),"No","Internal"))))</f>
        <v/>
      </c>
      <c r="AB4232" s="123" t="n"/>
      <c r="AC4232" s="123" t="n"/>
      <c r="AD4232" s="119" t="n"/>
      <c r="AE4232" s="125" t="n"/>
      <c r="AF4232" s="124">
        <f>MONTH(O4232)</f>
        <v/>
      </c>
      <c r="AG4232" s="124">
        <f>VLOOKUP(IFERROR(MID(AE4232,1,(FIND(",",AE4232,1)-1)),AE4232),Facility_Region_Mapping,2,FALSE)</f>
        <v/>
      </c>
      <c r="AH4232" s="124" t="n"/>
      <c r="AI4232" s="124">
        <f>IF(C4232&lt;&gt;"",IF(M4232="ESM User",getInterfaceName($C4232),"NA"),"")</f>
        <v/>
      </c>
      <c r="AJ4232" s="116">
        <f>IF(Q4232&lt;&gt;"",DATE(YEAR(Q4232), MONTH(Q4232), DAY(Q4232)),"")</f>
        <v/>
      </c>
      <c r="AK4232" s="130">
        <f>IF(Q4232&lt;&gt;0,Q4232-N4232,TODAY()-N4232)</f>
        <v/>
      </c>
      <c r="AL4232" s="112">
        <f>IF(F4232="Re-assigned",0,IF(H4232="Closed",0,IF(H4232="Service Restored",0,IF(H4232="",0,1))))</f>
        <v/>
      </c>
      <c r="AM4232" s="124">
        <f>IF(AL4232=0,"",IF(AK4232&gt;20.99,"Aged","Non-Aged"))</f>
        <v/>
      </c>
      <c r="AN4232" s="112">
        <f>IF(Q4232&lt;&gt;"",MONTH(Q4232),"")</f>
        <v/>
      </c>
      <c r="AO4232" s="112">
        <f>IFERROR(VALUE(V4232),0)</f>
        <v/>
      </c>
    </row>
    <row customFormat="1" customHeight="1" ht="29.25" r="4233" s="112" spans="1:41">
      <c r="A4233" s="127" t="n"/>
      <c r="B4233" s="113" t="n"/>
      <c r="C4233" s="127" t="n"/>
      <c r="D4233" s="127" t="n"/>
      <c r="E4233" s="114">
        <f>IF(F4233 &lt;&gt; "",VLOOKUP(F4233,CategoryLookup,2,FALSE), "")</f>
        <v/>
      </c>
      <c r="F4233" s="126" t="n"/>
      <c r="G4233" s="127" t="n"/>
      <c r="H4233" s="127" t="n"/>
      <c r="I4233" s="127" t="n"/>
      <c r="J4233" s="127" t="n"/>
      <c r="K4233" s="127" t="n"/>
      <c r="L4233" s="127" t="n"/>
      <c r="M4233" s="127" t="n"/>
      <c r="N4233" s="120" t="n"/>
      <c r="O4233" s="120" t="n"/>
      <c r="P4233" s="120" t="n"/>
      <c r="Q4233" s="120" t="n"/>
      <c r="R4233" s="121" t="n"/>
      <c r="S4233" s="121" t="n"/>
      <c r="T4233" s="121" t="n"/>
      <c r="U4233" s="121" t="n"/>
      <c r="V4233" s="117">
        <f>IF(P4233="NA","NA",IF(P4233&lt;&gt;"",TEXT(P4233-N4233,"[h].mm"),""))</f>
        <v/>
      </c>
      <c r="W4233" s="118">
        <f>IF(AND(R4233="",S4233=""),"",R4233+S4233)</f>
        <v/>
      </c>
      <c r="X4233" s="116">
        <f>IF(O4233&lt;&gt;"",DATE(YEAR(O4233), MONTH(O4233), DAY(O4233)),"")</f>
        <v/>
      </c>
      <c r="Y4233" s="122" t="n"/>
      <c r="Z4233" s="123" t="n"/>
      <c r="AA4233" s="117">
        <f>IF(F4233="Re-assigned","NA",IF(W4233="","",IF(W4233&gt;=VLOOKUP(D4233,SLAMatrix,3,FALSE),"Yes",IF(W4233&lt;VLOOKUP(D4233,SLAMatrix,2,FALSE),"No","Internal"))))</f>
        <v/>
      </c>
      <c r="AB4233" s="123" t="n"/>
      <c r="AC4233" s="123" t="n"/>
      <c r="AD4233" s="119" t="n"/>
      <c r="AE4233" s="125" t="n"/>
      <c r="AF4233" s="124">
        <f>MONTH(O4233)</f>
        <v/>
      </c>
      <c r="AG4233" s="124">
        <f>VLOOKUP(IFERROR(MID(AE4233,1,(FIND(",",AE4233,1)-1)),AE4233),Facility_Region_Mapping,2,FALSE)</f>
        <v/>
      </c>
      <c r="AH4233" s="124" t="n"/>
      <c r="AI4233" s="124">
        <f>IF(C4233&lt;&gt;"",IF(M4233="ESM User",getInterfaceName($C4233),"NA"),"")</f>
        <v/>
      </c>
      <c r="AJ4233" s="116">
        <f>IF(Q4233&lt;&gt;"",DATE(YEAR(Q4233), MONTH(Q4233), DAY(Q4233)),"")</f>
        <v/>
      </c>
      <c r="AK4233" s="130">
        <f>IF(Q4233&lt;&gt;0,Q4233-N4233,TODAY()-N4233)</f>
        <v/>
      </c>
      <c r="AL4233" s="112">
        <f>IF(F4233="Re-assigned",0,IF(H4233="Closed",0,IF(H4233="Service Restored",0,IF(H4233="",0,1))))</f>
        <v/>
      </c>
      <c r="AM4233" s="124">
        <f>IF(AL4233=0,"",IF(AK4233&gt;20.99,"Aged","Non-Aged"))</f>
        <v/>
      </c>
      <c r="AN4233" s="112">
        <f>IF(Q4233&lt;&gt;"",MONTH(Q4233),"")</f>
        <v/>
      </c>
      <c r="AO4233" s="112">
        <f>IFERROR(VALUE(V4233),0)</f>
        <v/>
      </c>
    </row>
    <row customFormat="1" customHeight="1" ht="29.25" r="4234" s="112" spans="1:41">
      <c r="A4234" s="127" t="n"/>
      <c r="B4234" s="113" t="n"/>
      <c r="C4234" s="127" t="n"/>
      <c r="D4234" s="127" t="n"/>
      <c r="E4234" s="114">
        <f>IF(F4234 &lt;&gt; "",VLOOKUP(F4234,CategoryLookup,2,FALSE), "")</f>
        <v/>
      </c>
      <c r="F4234" s="126" t="n"/>
      <c r="G4234" s="127" t="n"/>
      <c r="H4234" s="127" t="n"/>
      <c r="I4234" s="127" t="n"/>
      <c r="J4234" s="127" t="n"/>
      <c r="K4234" s="127" t="n"/>
      <c r="L4234" s="127" t="n"/>
      <c r="M4234" s="127" t="n"/>
      <c r="N4234" s="120" t="n"/>
      <c r="O4234" s="120" t="n"/>
      <c r="P4234" s="120" t="n"/>
      <c r="Q4234" s="120" t="n"/>
      <c r="R4234" s="121" t="n"/>
      <c r="S4234" s="121" t="n"/>
      <c r="T4234" s="121" t="n"/>
      <c r="U4234" s="121" t="n"/>
      <c r="V4234" s="117">
        <f>IF(P4234="NA","NA",IF(P4234&lt;&gt;"",TEXT(P4234-N4234,"[h].mm"),""))</f>
        <v/>
      </c>
      <c r="W4234" s="118">
        <f>IF(AND(R4234="",S4234=""),"",R4234+S4234)</f>
        <v/>
      </c>
      <c r="X4234" s="116">
        <f>IF(O4234&lt;&gt;"",DATE(YEAR(O4234), MONTH(O4234), DAY(O4234)),"")</f>
        <v/>
      </c>
      <c r="Y4234" s="122" t="n"/>
      <c r="Z4234" s="123" t="n"/>
      <c r="AA4234" s="117">
        <f>IF(F4234="Re-assigned","NA",IF(W4234="","",IF(W4234&gt;=VLOOKUP(D4234,SLAMatrix,3,FALSE),"Yes",IF(W4234&lt;VLOOKUP(D4234,SLAMatrix,2,FALSE),"No","Internal"))))</f>
        <v/>
      </c>
      <c r="AB4234" s="123" t="n"/>
      <c r="AC4234" s="123" t="n"/>
      <c r="AD4234" s="119" t="n"/>
      <c r="AE4234" s="125" t="n"/>
      <c r="AF4234" s="124">
        <f>MONTH(O4234)</f>
        <v/>
      </c>
      <c r="AG4234" s="124">
        <f>VLOOKUP(IFERROR(MID(AE4234,1,(FIND(",",AE4234,1)-1)),AE4234),Facility_Region_Mapping,2,FALSE)</f>
        <v/>
      </c>
      <c r="AH4234" s="124" t="n"/>
      <c r="AI4234" s="124">
        <f>IF(C4234&lt;&gt;"",IF(M4234="ESM User",getInterfaceName($C4234),"NA"),"")</f>
        <v/>
      </c>
      <c r="AJ4234" s="116">
        <f>IF(Q4234&lt;&gt;"",DATE(YEAR(Q4234), MONTH(Q4234), DAY(Q4234)),"")</f>
        <v/>
      </c>
      <c r="AK4234" s="130">
        <f>IF(Q4234&lt;&gt;0,Q4234-N4234,TODAY()-N4234)</f>
        <v/>
      </c>
      <c r="AL4234" s="112">
        <f>IF(F4234="Re-assigned",0,IF(H4234="Closed",0,IF(H4234="Service Restored",0,IF(H4234="",0,1))))</f>
        <v/>
      </c>
      <c r="AM4234" s="124">
        <f>IF(AL4234=0,"",IF(AK4234&gt;20.99,"Aged","Non-Aged"))</f>
        <v/>
      </c>
      <c r="AN4234" s="112">
        <f>IF(Q4234&lt;&gt;"",MONTH(Q4234),"")</f>
        <v/>
      </c>
      <c r="AO4234" s="112">
        <f>IFERROR(VALUE(V4234),0)</f>
        <v/>
      </c>
    </row>
    <row customFormat="1" customHeight="1" ht="29.25" r="4235" s="112" spans="1:41">
      <c r="A4235" s="127" t="n"/>
      <c r="B4235" s="113" t="n"/>
      <c r="C4235" s="127" t="n"/>
      <c r="D4235" s="127" t="n"/>
      <c r="E4235" s="114">
        <f>IF(F4235 &lt;&gt; "",VLOOKUP(F4235,CategoryLookup,2,FALSE), "")</f>
        <v/>
      </c>
      <c r="F4235" s="126" t="n"/>
      <c r="G4235" s="127" t="n"/>
      <c r="H4235" s="127" t="n"/>
      <c r="I4235" s="127" t="n"/>
      <c r="J4235" s="127" t="n"/>
      <c r="K4235" s="127" t="n"/>
      <c r="L4235" s="127" t="n"/>
      <c r="M4235" s="127" t="n"/>
      <c r="N4235" s="120" t="n"/>
      <c r="O4235" s="120" t="n"/>
      <c r="P4235" s="120" t="n"/>
      <c r="Q4235" s="120" t="n"/>
      <c r="R4235" s="121" t="n"/>
      <c r="S4235" s="121" t="n"/>
      <c r="T4235" s="121" t="n"/>
      <c r="U4235" s="121" t="n"/>
      <c r="V4235" s="117">
        <f>IF(P4235="NA","NA",IF(P4235&lt;&gt;"",TEXT(P4235-N4235,"[h].mm"),""))</f>
        <v/>
      </c>
      <c r="W4235" s="118">
        <f>IF(AND(R4235="",S4235=""),"",R4235+S4235)</f>
        <v/>
      </c>
      <c r="X4235" s="116">
        <f>IF(O4235&lt;&gt;"",DATE(YEAR(O4235), MONTH(O4235), DAY(O4235)),"")</f>
        <v/>
      </c>
      <c r="Y4235" s="122" t="n"/>
      <c r="Z4235" s="123" t="n"/>
      <c r="AA4235" s="117">
        <f>IF(F4235="Re-assigned","NA",IF(W4235="","",IF(W4235&gt;=VLOOKUP(D4235,SLAMatrix,3,FALSE),"Yes",IF(W4235&lt;VLOOKUP(D4235,SLAMatrix,2,FALSE),"No","Internal"))))</f>
        <v/>
      </c>
      <c r="AB4235" s="123" t="n"/>
      <c r="AC4235" s="123" t="n"/>
      <c r="AD4235" s="119" t="n"/>
      <c r="AE4235" s="125" t="n"/>
      <c r="AF4235" s="124">
        <f>MONTH(O4235)</f>
        <v/>
      </c>
      <c r="AG4235" s="124">
        <f>VLOOKUP(IFERROR(MID(AE4235,1,(FIND(",",AE4235,1)-1)),AE4235),Facility_Region_Mapping,2,FALSE)</f>
        <v/>
      </c>
      <c r="AH4235" s="124" t="n"/>
      <c r="AI4235" s="124">
        <f>IF(C4235&lt;&gt;"",IF(M4235="ESM User",getInterfaceName($C4235),"NA"),"")</f>
        <v/>
      </c>
      <c r="AJ4235" s="116">
        <f>IF(Q4235&lt;&gt;"",DATE(YEAR(Q4235), MONTH(Q4235), DAY(Q4235)),"")</f>
        <v/>
      </c>
      <c r="AK4235" s="130">
        <f>IF(Q4235&lt;&gt;0,Q4235-N4235,TODAY()-N4235)</f>
        <v/>
      </c>
      <c r="AL4235" s="112">
        <f>IF(F4235="Re-assigned",0,IF(H4235="Closed",0,IF(H4235="Service Restored",0,IF(H4235="",0,1))))</f>
        <v/>
      </c>
      <c r="AM4235" s="124">
        <f>IF(AL4235=0,"",IF(AK4235&gt;20.99,"Aged","Non-Aged"))</f>
        <v/>
      </c>
      <c r="AN4235" s="112">
        <f>IF(Q4235&lt;&gt;"",MONTH(Q4235),"")</f>
        <v/>
      </c>
      <c r="AO4235" s="112">
        <f>IFERROR(VALUE(V4235),0)</f>
        <v/>
      </c>
    </row>
    <row customFormat="1" customHeight="1" ht="29.25" r="4236" s="112" spans="1:41">
      <c r="A4236" s="127" t="n"/>
      <c r="B4236" s="113" t="n"/>
      <c r="C4236" s="127" t="n"/>
      <c r="D4236" s="127" t="n"/>
      <c r="E4236" s="114">
        <f>IF(F4236 &lt;&gt; "",VLOOKUP(F4236,CategoryLookup,2,FALSE), "")</f>
        <v/>
      </c>
      <c r="F4236" s="126" t="n"/>
      <c r="G4236" s="127" t="n"/>
      <c r="H4236" s="127" t="n"/>
      <c r="I4236" s="127" t="n"/>
      <c r="J4236" s="127" t="n"/>
      <c r="K4236" s="127" t="n"/>
      <c r="L4236" s="127" t="n"/>
      <c r="M4236" s="127" t="n"/>
      <c r="N4236" s="120" t="n"/>
      <c r="O4236" s="120" t="n"/>
      <c r="P4236" s="120" t="n"/>
      <c r="Q4236" s="120" t="n"/>
      <c r="R4236" s="121" t="n"/>
      <c r="S4236" s="121" t="n"/>
      <c r="T4236" s="121" t="n"/>
      <c r="U4236" s="121" t="n"/>
      <c r="V4236" s="117">
        <f>IF(P4236="NA","NA",IF(P4236&lt;&gt;"",TEXT(P4236-N4236,"[h].mm"),""))</f>
        <v/>
      </c>
      <c r="W4236" s="118">
        <f>IF(AND(R4236="",S4236=""),"",R4236+S4236)</f>
        <v/>
      </c>
      <c r="X4236" s="116">
        <f>IF(O4236&lt;&gt;"",DATE(YEAR(O4236), MONTH(O4236), DAY(O4236)),"")</f>
        <v/>
      </c>
      <c r="Y4236" s="122" t="n"/>
      <c r="Z4236" s="123" t="n"/>
      <c r="AA4236" s="117">
        <f>IF(F4236="Re-assigned","NA",IF(W4236="","",IF(W4236&gt;=VLOOKUP(D4236,SLAMatrix,3,FALSE),"Yes",IF(W4236&lt;VLOOKUP(D4236,SLAMatrix,2,FALSE),"No","Internal"))))</f>
        <v/>
      </c>
      <c r="AB4236" s="123" t="n"/>
      <c r="AC4236" s="123" t="n"/>
      <c r="AD4236" s="119" t="n"/>
      <c r="AE4236" s="125" t="n"/>
      <c r="AF4236" s="124">
        <f>MONTH(O4236)</f>
        <v/>
      </c>
      <c r="AG4236" s="124">
        <f>VLOOKUP(IFERROR(MID(AE4236,1,(FIND(",",AE4236,1)-1)),AE4236),Facility_Region_Mapping,2,FALSE)</f>
        <v/>
      </c>
      <c r="AH4236" s="124" t="n"/>
      <c r="AI4236" s="124">
        <f>IF(C4236&lt;&gt;"",IF(M4236="ESM User",getInterfaceName($C4236),"NA"),"")</f>
        <v/>
      </c>
      <c r="AJ4236" s="116">
        <f>IF(Q4236&lt;&gt;"",DATE(YEAR(Q4236), MONTH(Q4236), DAY(Q4236)),"")</f>
        <v/>
      </c>
      <c r="AK4236" s="130">
        <f>IF(Q4236&lt;&gt;0,Q4236-N4236,TODAY()-N4236)</f>
        <v/>
      </c>
      <c r="AL4236" s="112">
        <f>IF(F4236="Re-assigned",0,IF(H4236="Closed",0,IF(H4236="Service Restored",0,IF(H4236="",0,1))))</f>
        <v/>
      </c>
      <c r="AM4236" s="124">
        <f>IF(AL4236=0,"",IF(AK4236&gt;20.99,"Aged","Non-Aged"))</f>
        <v/>
      </c>
      <c r="AN4236" s="112">
        <f>IF(Q4236&lt;&gt;"",MONTH(Q4236),"")</f>
        <v/>
      </c>
      <c r="AO4236" s="112">
        <f>IFERROR(VALUE(V4236),0)</f>
        <v/>
      </c>
    </row>
    <row customFormat="1" customHeight="1" ht="29.25" r="4237" s="112" spans="1:41">
      <c r="A4237" s="127" t="n"/>
      <c r="B4237" s="113" t="n"/>
      <c r="C4237" s="127" t="n"/>
      <c r="D4237" s="127" t="n"/>
      <c r="E4237" s="114">
        <f>IF(F4237 &lt;&gt; "",VLOOKUP(F4237,CategoryLookup,2,FALSE), "")</f>
        <v/>
      </c>
      <c r="F4237" s="126" t="n"/>
      <c r="G4237" s="127" t="n"/>
      <c r="H4237" s="127" t="n"/>
      <c r="I4237" s="127" t="n"/>
      <c r="J4237" s="127" t="n"/>
      <c r="K4237" s="127" t="n"/>
      <c r="L4237" s="127" t="n"/>
      <c r="M4237" s="127" t="n"/>
      <c r="N4237" s="120" t="n"/>
      <c r="O4237" s="120" t="n"/>
      <c r="P4237" s="120" t="n"/>
      <c r="Q4237" s="120" t="n"/>
      <c r="R4237" s="121" t="n"/>
      <c r="S4237" s="121" t="n"/>
      <c r="T4237" s="121" t="n"/>
      <c r="U4237" s="121" t="n"/>
      <c r="V4237" s="117">
        <f>IF(P4237="NA","NA",IF(P4237&lt;&gt;"",TEXT(P4237-N4237,"[h].mm"),""))</f>
        <v/>
      </c>
      <c r="W4237" s="118">
        <f>IF(AND(R4237="",S4237=""),"",R4237+S4237)</f>
        <v/>
      </c>
      <c r="X4237" s="116">
        <f>IF(O4237&lt;&gt;"",DATE(YEAR(O4237), MONTH(O4237), DAY(O4237)),"")</f>
        <v/>
      </c>
      <c r="Y4237" s="122" t="n"/>
      <c r="Z4237" s="123" t="n"/>
      <c r="AA4237" s="117">
        <f>IF(F4237="Re-assigned","NA",IF(W4237="","",IF(W4237&gt;=VLOOKUP(D4237,SLAMatrix,3,FALSE),"Yes",IF(W4237&lt;VLOOKUP(D4237,SLAMatrix,2,FALSE),"No","Internal"))))</f>
        <v/>
      </c>
      <c r="AB4237" s="123" t="n"/>
      <c r="AC4237" s="123" t="n"/>
      <c r="AD4237" s="119" t="n"/>
      <c r="AE4237" s="125" t="n"/>
      <c r="AF4237" s="124">
        <f>MONTH(O4237)</f>
        <v/>
      </c>
      <c r="AG4237" s="124">
        <f>VLOOKUP(IFERROR(MID(AE4237,1,(FIND(",",AE4237,1)-1)),AE4237),Facility_Region_Mapping,2,FALSE)</f>
        <v/>
      </c>
      <c r="AH4237" s="124" t="n"/>
      <c r="AI4237" s="124">
        <f>IF(C4237&lt;&gt;"",IF(M4237="ESM User",getInterfaceName($C4237),"NA"),"")</f>
        <v/>
      </c>
      <c r="AJ4237" s="116">
        <f>IF(Q4237&lt;&gt;"",DATE(YEAR(Q4237), MONTH(Q4237), DAY(Q4237)),"")</f>
        <v/>
      </c>
      <c r="AK4237" s="130">
        <f>IF(Q4237&lt;&gt;0,Q4237-N4237,TODAY()-N4237)</f>
        <v/>
      </c>
      <c r="AL4237" s="112">
        <f>IF(F4237="Re-assigned",0,IF(H4237="Closed",0,IF(H4237="Service Restored",0,IF(H4237="",0,1))))</f>
        <v/>
      </c>
      <c r="AM4237" s="124">
        <f>IF(AL4237=0,"",IF(AK4237&gt;20.99,"Aged","Non-Aged"))</f>
        <v/>
      </c>
      <c r="AN4237" s="112">
        <f>IF(Q4237&lt;&gt;"",MONTH(Q4237),"")</f>
        <v/>
      </c>
      <c r="AO4237" s="112">
        <f>IFERROR(VALUE(V4237),0)</f>
        <v/>
      </c>
    </row>
    <row customFormat="1" customHeight="1" ht="29.25" r="4238" s="112" spans="1:41">
      <c r="A4238" s="127" t="n"/>
      <c r="B4238" s="113" t="n"/>
      <c r="C4238" s="127" t="n"/>
      <c r="D4238" s="127" t="n"/>
      <c r="E4238" s="114">
        <f>IF(F4238 &lt;&gt; "",VLOOKUP(F4238,CategoryLookup,2,FALSE), "")</f>
        <v/>
      </c>
      <c r="F4238" s="126" t="n"/>
      <c r="G4238" s="127" t="n"/>
      <c r="H4238" s="127" t="n"/>
      <c r="I4238" s="127" t="n"/>
      <c r="J4238" s="127" t="n"/>
      <c r="K4238" s="127" t="n"/>
      <c r="L4238" s="127" t="n"/>
      <c r="M4238" s="127" t="n"/>
      <c r="N4238" s="120" t="n"/>
      <c r="O4238" s="120" t="n"/>
      <c r="P4238" s="120" t="n"/>
      <c r="Q4238" s="120" t="n"/>
      <c r="R4238" s="121" t="n"/>
      <c r="S4238" s="121" t="n"/>
      <c r="T4238" s="121" t="n"/>
      <c r="U4238" s="121" t="n"/>
      <c r="V4238" s="117">
        <f>IF(P4238="NA","NA",IF(P4238&lt;&gt;"",TEXT(P4238-N4238,"[h].mm"),""))</f>
        <v/>
      </c>
      <c r="W4238" s="118">
        <f>IF(AND(R4238="",S4238=""),"",R4238+S4238)</f>
        <v/>
      </c>
      <c r="X4238" s="116">
        <f>IF(O4238&lt;&gt;"",DATE(YEAR(O4238), MONTH(O4238), DAY(O4238)),"")</f>
        <v/>
      </c>
      <c r="Y4238" s="122" t="n"/>
      <c r="Z4238" s="123" t="n"/>
      <c r="AA4238" s="117">
        <f>IF(F4238="Re-assigned","NA",IF(W4238="","",IF(W4238&gt;=VLOOKUP(D4238,SLAMatrix,3,FALSE),"Yes",IF(W4238&lt;VLOOKUP(D4238,SLAMatrix,2,FALSE),"No","Internal"))))</f>
        <v/>
      </c>
      <c r="AB4238" s="123" t="n"/>
      <c r="AC4238" s="123" t="n"/>
      <c r="AD4238" s="119" t="n"/>
      <c r="AE4238" s="125" t="n"/>
      <c r="AF4238" s="124">
        <f>MONTH(O4238)</f>
        <v/>
      </c>
      <c r="AG4238" s="124">
        <f>VLOOKUP(IFERROR(MID(AE4238,1,(FIND(",",AE4238,1)-1)),AE4238),Facility_Region_Mapping,2,FALSE)</f>
        <v/>
      </c>
      <c r="AH4238" s="124" t="n"/>
      <c r="AI4238" s="124">
        <f>IF(C4238&lt;&gt;"",IF(M4238="ESM User",getInterfaceName($C4238),"NA"),"")</f>
        <v/>
      </c>
      <c r="AJ4238" s="116">
        <f>IF(Q4238&lt;&gt;"",DATE(YEAR(Q4238), MONTH(Q4238), DAY(Q4238)),"")</f>
        <v/>
      </c>
      <c r="AK4238" s="130">
        <f>IF(Q4238&lt;&gt;0,Q4238-N4238,TODAY()-N4238)</f>
        <v/>
      </c>
      <c r="AL4238" s="112">
        <f>IF(F4238="Re-assigned",0,IF(H4238="Closed",0,IF(H4238="Service Restored",0,IF(H4238="",0,1))))</f>
        <v/>
      </c>
      <c r="AM4238" s="124">
        <f>IF(AL4238=0,"",IF(AK4238&gt;20.99,"Aged","Non-Aged"))</f>
        <v/>
      </c>
      <c r="AN4238" s="112">
        <f>IF(Q4238&lt;&gt;"",MONTH(Q4238),"")</f>
        <v/>
      </c>
      <c r="AO4238" s="112">
        <f>IFERROR(VALUE(V4238),0)</f>
        <v/>
      </c>
    </row>
    <row customFormat="1" customHeight="1" ht="29.25" r="4239" s="112" spans="1:41">
      <c r="A4239" s="127" t="n"/>
      <c r="B4239" s="113" t="n"/>
      <c r="C4239" s="127" t="n"/>
      <c r="D4239" s="127" t="n"/>
      <c r="E4239" s="114">
        <f>IF(F4239 &lt;&gt; "",VLOOKUP(F4239,CategoryLookup,2,FALSE), "")</f>
        <v/>
      </c>
      <c r="F4239" s="126" t="n"/>
      <c r="G4239" s="127" t="n"/>
      <c r="H4239" s="127" t="n"/>
      <c r="I4239" s="127" t="n"/>
      <c r="J4239" s="127" t="n"/>
      <c r="K4239" s="127" t="n"/>
      <c r="L4239" s="127" t="n"/>
      <c r="M4239" s="127" t="n"/>
      <c r="N4239" s="120" t="n"/>
      <c r="O4239" s="120" t="n"/>
      <c r="P4239" s="120" t="n"/>
      <c r="Q4239" s="120" t="n"/>
      <c r="R4239" s="121" t="n"/>
      <c r="S4239" s="121" t="n"/>
      <c r="T4239" s="121" t="n"/>
      <c r="U4239" s="121" t="n"/>
      <c r="V4239" s="117">
        <f>IF(P4239="NA","NA",IF(P4239&lt;&gt;"",TEXT(P4239-N4239,"[h].mm"),""))</f>
        <v/>
      </c>
      <c r="W4239" s="118">
        <f>IF(AND(R4239="",S4239=""),"",R4239+S4239)</f>
        <v/>
      </c>
      <c r="X4239" s="116">
        <f>IF(O4239&lt;&gt;"",DATE(YEAR(O4239), MONTH(O4239), DAY(O4239)),"")</f>
        <v/>
      </c>
      <c r="Y4239" s="122" t="n"/>
      <c r="Z4239" s="123" t="n"/>
      <c r="AA4239" s="117">
        <f>IF(F4239="Re-assigned","NA",IF(W4239="","",IF(W4239&gt;=VLOOKUP(D4239,SLAMatrix,3,FALSE),"Yes",IF(W4239&lt;VLOOKUP(D4239,SLAMatrix,2,FALSE),"No","Internal"))))</f>
        <v/>
      </c>
      <c r="AB4239" s="123" t="n"/>
      <c r="AC4239" s="123" t="n"/>
      <c r="AD4239" s="119" t="n"/>
      <c r="AE4239" s="125" t="n"/>
      <c r="AF4239" s="124">
        <f>MONTH(O4239)</f>
        <v/>
      </c>
      <c r="AG4239" s="124">
        <f>VLOOKUP(IFERROR(MID(AE4239,1,(FIND(",",AE4239,1)-1)),AE4239),Facility_Region_Mapping,2,FALSE)</f>
        <v/>
      </c>
      <c r="AH4239" s="124" t="n"/>
      <c r="AI4239" s="124">
        <f>IF(C4239&lt;&gt;"",IF(M4239="ESM User",getInterfaceName($C4239),"NA"),"")</f>
        <v/>
      </c>
      <c r="AJ4239" s="116">
        <f>IF(Q4239&lt;&gt;"",DATE(YEAR(Q4239), MONTH(Q4239), DAY(Q4239)),"")</f>
        <v/>
      </c>
      <c r="AK4239" s="130">
        <f>IF(Q4239&lt;&gt;0,Q4239-N4239,TODAY()-N4239)</f>
        <v/>
      </c>
      <c r="AL4239" s="112">
        <f>IF(F4239="Re-assigned",0,IF(H4239="Closed",0,IF(H4239="Service Restored",0,IF(H4239="",0,1))))</f>
        <v/>
      </c>
      <c r="AM4239" s="124">
        <f>IF(AL4239=0,"",IF(AK4239&gt;20.99,"Aged","Non-Aged"))</f>
        <v/>
      </c>
      <c r="AN4239" s="112">
        <f>IF(Q4239&lt;&gt;"",MONTH(Q4239),"")</f>
        <v/>
      </c>
      <c r="AO4239" s="112">
        <f>IFERROR(VALUE(V4239),0)</f>
        <v/>
      </c>
    </row>
    <row customFormat="1" customHeight="1" ht="29.25" r="4240" s="112" spans="1:41">
      <c r="A4240" s="127" t="n"/>
      <c r="B4240" s="113" t="n"/>
      <c r="C4240" s="127" t="n"/>
      <c r="D4240" s="127" t="n"/>
      <c r="E4240" s="114">
        <f>IF(F4240 &lt;&gt; "",VLOOKUP(F4240,CategoryLookup,2,FALSE), "")</f>
        <v/>
      </c>
      <c r="F4240" s="126" t="n"/>
      <c r="G4240" s="127" t="n"/>
      <c r="H4240" s="127" t="n"/>
      <c r="I4240" s="127" t="n"/>
      <c r="J4240" s="127" t="n"/>
      <c r="K4240" s="127" t="n"/>
      <c r="L4240" s="127" t="n"/>
      <c r="M4240" s="127" t="n"/>
      <c r="N4240" s="120" t="n"/>
      <c r="O4240" s="120" t="n"/>
      <c r="P4240" s="120" t="n"/>
      <c r="Q4240" s="120" t="n"/>
      <c r="R4240" s="121" t="n"/>
      <c r="S4240" s="121" t="n"/>
      <c r="T4240" s="121" t="n"/>
      <c r="U4240" s="121" t="n"/>
      <c r="V4240" s="117">
        <f>IF(P4240="NA","NA",IF(P4240&lt;&gt;"",TEXT(P4240-N4240,"[h].mm"),""))</f>
        <v/>
      </c>
      <c r="W4240" s="118">
        <f>IF(AND(R4240="",S4240=""),"",R4240+S4240)</f>
        <v/>
      </c>
      <c r="X4240" s="116">
        <f>IF(O4240&lt;&gt;"",DATE(YEAR(O4240), MONTH(O4240), DAY(O4240)),"")</f>
        <v/>
      </c>
      <c r="Y4240" s="122" t="n"/>
      <c r="Z4240" s="123" t="n"/>
      <c r="AA4240" s="117">
        <f>IF(F4240="Re-assigned","NA",IF(W4240="","",IF(W4240&gt;=VLOOKUP(D4240,SLAMatrix,3,FALSE),"Yes",IF(W4240&lt;VLOOKUP(D4240,SLAMatrix,2,FALSE),"No","Internal"))))</f>
        <v/>
      </c>
      <c r="AB4240" s="123" t="n"/>
      <c r="AC4240" s="123" t="n"/>
      <c r="AD4240" s="119" t="n"/>
      <c r="AE4240" s="125" t="n"/>
      <c r="AF4240" s="124">
        <f>MONTH(O4240)</f>
        <v/>
      </c>
      <c r="AG4240" s="124">
        <f>VLOOKUP(IFERROR(MID(AE4240,1,(FIND(",",AE4240,1)-1)),AE4240),Facility_Region_Mapping,2,FALSE)</f>
        <v/>
      </c>
      <c r="AH4240" s="124" t="n"/>
      <c r="AI4240" s="124">
        <f>IF(C4240&lt;&gt;"",IF(M4240="ESM User",getInterfaceName($C4240),"NA"),"")</f>
        <v/>
      </c>
      <c r="AJ4240" s="116">
        <f>IF(Q4240&lt;&gt;"",DATE(YEAR(Q4240), MONTH(Q4240), DAY(Q4240)),"")</f>
        <v/>
      </c>
      <c r="AK4240" s="130">
        <f>IF(Q4240&lt;&gt;0,Q4240-N4240,TODAY()-N4240)</f>
        <v/>
      </c>
      <c r="AL4240" s="112">
        <f>IF(F4240="Re-assigned",0,IF(H4240="Closed",0,IF(H4240="Service Restored",0,IF(H4240="",0,1))))</f>
        <v/>
      </c>
      <c r="AM4240" s="124">
        <f>IF(AL4240=0,"",IF(AK4240&gt;20.99,"Aged","Non-Aged"))</f>
        <v/>
      </c>
      <c r="AN4240" s="112">
        <f>IF(Q4240&lt;&gt;"",MONTH(Q4240),"")</f>
        <v/>
      </c>
      <c r="AO4240" s="112">
        <f>IFERROR(VALUE(V4240),0)</f>
        <v/>
      </c>
    </row>
    <row customFormat="1" customHeight="1" ht="29.25" r="4241" s="112" spans="1:41">
      <c r="A4241" s="127" t="n"/>
      <c r="B4241" s="113" t="n"/>
      <c r="C4241" s="127" t="n"/>
      <c r="D4241" s="127" t="n"/>
      <c r="E4241" s="114">
        <f>IF(F4241 &lt;&gt; "",VLOOKUP(F4241,CategoryLookup,2,FALSE), "")</f>
        <v/>
      </c>
      <c r="F4241" s="126" t="n"/>
      <c r="G4241" s="127" t="n"/>
      <c r="H4241" s="127" t="n"/>
      <c r="I4241" s="127" t="n"/>
      <c r="J4241" s="127" t="n"/>
      <c r="K4241" s="127" t="n"/>
      <c r="L4241" s="127" t="n"/>
      <c r="M4241" s="127" t="n"/>
      <c r="N4241" s="120" t="n"/>
      <c r="O4241" s="120" t="n"/>
      <c r="P4241" s="120" t="n"/>
      <c r="Q4241" s="120" t="n"/>
      <c r="R4241" s="121" t="n"/>
      <c r="S4241" s="121" t="n"/>
      <c r="T4241" s="121" t="n"/>
      <c r="U4241" s="121" t="n"/>
      <c r="V4241" s="117">
        <f>IF(P4241="NA","NA",IF(P4241&lt;&gt;"",TEXT(P4241-N4241,"[h].mm"),""))</f>
        <v/>
      </c>
      <c r="W4241" s="118">
        <f>IF(AND(R4241="",S4241=""),"",R4241+S4241)</f>
        <v/>
      </c>
      <c r="X4241" s="116">
        <f>IF(O4241&lt;&gt;"",DATE(YEAR(O4241), MONTH(O4241), DAY(O4241)),"")</f>
        <v/>
      </c>
      <c r="Y4241" s="122" t="n"/>
      <c r="Z4241" s="123" t="n"/>
      <c r="AA4241" s="117">
        <f>IF(F4241="Re-assigned","NA",IF(W4241="","",IF(W4241&gt;=VLOOKUP(D4241,SLAMatrix,3,FALSE),"Yes",IF(W4241&lt;VLOOKUP(D4241,SLAMatrix,2,FALSE),"No","Internal"))))</f>
        <v/>
      </c>
      <c r="AB4241" s="123" t="n"/>
      <c r="AC4241" s="123" t="n"/>
      <c r="AD4241" s="119" t="n"/>
      <c r="AE4241" s="125" t="n"/>
      <c r="AF4241" s="124">
        <f>MONTH(O4241)</f>
        <v/>
      </c>
      <c r="AG4241" s="124">
        <f>VLOOKUP(IFERROR(MID(AE4241,1,(FIND(",",AE4241,1)-1)),AE4241),Facility_Region_Mapping,2,FALSE)</f>
        <v/>
      </c>
      <c r="AH4241" s="124" t="n"/>
      <c r="AI4241" s="124">
        <f>IF(C4241&lt;&gt;"",IF(M4241="ESM User",getInterfaceName($C4241),"NA"),"")</f>
        <v/>
      </c>
      <c r="AJ4241" s="116">
        <f>IF(Q4241&lt;&gt;"",DATE(YEAR(Q4241), MONTH(Q4241), DAY(Q4241)),"")</f>
        <v/>
      </c>
      <c r="AK4241" s="130">
        <f>IF(Q4241&lt;&gt;0,Q4241-N4241,TODAY()-N4241)</f>
        <v/>
      </c>
      <c r="AL4241" s="112">
        <f>IF(F4241="Re-assigned",0,IF(H4241="Closed",0,IF(H4241="Service Restored",0,IF(H4241="",0,1))))</f>
        <v/>
      </c>
      <c r="AM4241" s="124">
        <f>IF(AL4241=0,"",IF(AK4241&gt;20.99,"Aged","Non-Aged"))</f>
        <v/>
      </c>
      <c r="AN4241" s="112">
        <f>IF(Q4241&lt;&gt;"",MONTH(Q4241),"")</f>
        <v/>
      </c>
      <c r="AO4241" s="112">
        <f>IFERROR(VALUE(V4241),0)</f>
        <v/>
      </c>
    </row>
    <row customFormat="1" customHeight="1" ht="29.25" r="4242" s="112" spans="1:41">
      <c r="A4242" s="127" t="n"/>
      <c r="B4242" s="113" t="n"/>
      <c r="C4242" s="127" t="n"/>
      <c r="D4242" s="127" t="n"/>
      <c r="E4242" s="114">
        <f>IF(F4242 &lt;&gt; "",VLOOKUP(F4242,CategoryLookup,2,FALSE), "")</f>
        <v/>
      </c>
      <c r="F4242" s="126" t="n"/>
      <c r="G4242" s="127" t="n"/>
      <c r="H4242" s="127" t="n"/>
      <c r="I4242" s="127" t="n"/>
      <c r="J4242" s="127" t="n"/>
      <c r="K4242" s="127" t="n"/>
      <c r="L4242" s="127" t="n"/>
      <c r="M4242" s="127" t="n"/>
      <c r="N4242" s="120" t="n"/>
      <c r="O4242" s="120" t="n"/>
      <c r="P4242" s="120" t="n"/>
      <c r="Q4242" s="120" t="n"/>
      <c r="R4242" s="121" t="n"/>
      <c r="S4242" s="121" t="n"/>
      <c r="T4242" s="121" t="n"/>
      <c r="U4242" s="121" t="n"/>
      <c r="V4242" s="117">
        <f>IF(P4242="NA","NA",IF(P4242&lt;&gt;"",TEXT(P4242-N4242,"[h].mm"),""))</f>
        <v/>
      </c>
      <c r="W4242" s="118">
        <f>IF(AND(R4242="",S4242=""),"",R4242+S4242)</f>
        <v/>
      </c>
      <c r="X4242" s="116">
        <f>IF(O4242&lt;&gt;"",DATE(YEAR(O4242), MONTH(O4242), DAY(O4242)),"")</f>
        <v/>
      </c>
      <c r="Y4242" s="122" t="n"/>
      <c r="Z4242" s="123" t="n"/>
      <c r="AA4242" s="117">
        <f>IF(F4242="Re-assigned","NA",IF(W4242="","",IF(W4242&gt;=VLOOKUP(D4242,SLAMatrix,3,FALSE),"Yes",IF(W4242&lt;VLOOKUP(D4242,SLAMatrix,2,FALSE),"No","Internal"))))</f>
        <v/>
      </c>
      <c r="AB4242" s="123" t="n"/>
      <c r="AC4242" s="123" t="n"/>
      <c r="AD4242" s="119" t="n"/>
      <c r="AE4242" s="125" t="n"/>
      <c r="AF4242" s="124">
        <f>MONTH(O4242)</f>
        <v/>
      </c>
      <c r="AG4242" s="124">
        <f>VLOOKUP(IFERROR(MID(AE4242,1,(FIND(",",AE4242,1)-1)),AE4242),Facility_Region_Mapping,2,FALSE)</f>
        <v/>
      </c>
      <c r="AH4242" s="124" t="n"/>
      <c r="AI4242" s="124">
        <f>IF(C4242&lt;&gt;"",IF(M4242="ESM User",getInterfaceName($C4242),"NA"),"")</f>
        <v/>
      </c>
      <c r="AJ4242" s="116">
        <f>IF(Q4242&lt;&gt;"",DATE(YEAR(Q4242), MONTH(Q4242), DAY(Q4242)),"")</f>
        <v/>
      </c>
      <c r="AK4242" s="130">
        <f>IF(Q4242&lt;&gt;0,Q4242-N4242,TODAY()-N4242)</f>
        <v/>
      </c>
      <c r="AL4242" s="112">
        <f>IF(F4242="Re-assigned",0,IF(H4242="Closed",0,IF(H4242="Service Restored",0,IF(H4242="",0,1))))</f>
        <v/>
      </c>
      <c r="AM4242" s="124">
        <f>IF(AL4242=0,"",IF(AK4242&gt;20.99,"Aged","Non-Aged"))</f>
        <v/>
      </c>
      <c r="AN4242" s="112">
        <f>IF(Q4242&lt;&gt;"",MONTH(Q4242),"")</f>
        <v/>
      </c>
      <c r="AO4242" s="112">
        <f>IFERROR(VALUE(V4242),0)</f>
        <v/>
      </c>
    </row>
    <row customFormat="1" customHeight="1" ht="29.25" r="4243" s="112" spans="1:41">
      <c r="A4243" s="127" t="n"/>
      <c r="B4243" s="113" t="n"/>
      <c r="C4243" s="127" t="n"/>
      <c r="D4243" s="127" t="n"/>
      <c r="E4243" s="114">
        <f>IF(F4243 &lt;&gt; "",VLOOKUP(F4243,CategoryLookup,2,FALSE), "")</f>
        <v/>
      </c>
      <c r="F4243" s="126" t="n"/>
      <c r="G4243" s="127" t="n"/>
      <c r="H4243" s="127" t="n"/>
      <c r="I4243" s="127" t="n"/>
      <c r="J4243" s="127" t="n"/>
      <c r="K4243" s="127" t="n"/>
      <c r="L4243" s="127" t="n"/>
      <c r="M4243" s="127" t="n"/>
      <c r="N4243" s="120" t="n"/>
      <c r="O4243" s="120" t="n"/>
      <c r="P4243" s="120" t="n"/>
      <c r="Q4243" s="120" t="n"/>
      <c r="R4243" s="121" t="n"/>
      <c r="S4243" s="121" t="n"/>
      <c r="T4243" s="121" t="n"/>
      <c r="U4243" s="121" t="n"/>
      <c r="V4243" s="117">
        <f>IF(P4243="NA","NA",IF(P4243&lt;&gt;"",TEXT(P4243-N4243,"[h].mm"),""))</f>
        <v/>
      </c>
      <c r="W4243" s="118">
        <f>IF(AND(R4243="",S4243=""),"",R4243+S4243)</f>
        <v/>
      </c>
      <c r="X4243" s="116">
        <f>IF(O4243&lt;&gt;"",DATE(YEAR(O4243), MONTH(O4243), DAY(O4243)),"")</f>
        <v/>
      </c>
      <c r="Y4243" s="122" t="n"/>
      <c r="Z4243" s="123" t="n"/>
      <c r="AA4243" s="117">
        <f>IF(F4243="Re-assigned","NA",IF(W4243="","",IF(W4243&gt;=VLOOKUP(D4243,SLAMatrix,3,FALSE),"Yes",IF(W4243&lt;VLOOKUP(D4243,SLAMatrix,2,FALSE),"No","Internal"))))</f>
        <v/>
      </c>
      <c r="AB4243" s="123" t="n"/>
      <c r="AC4243" s="123" t="n"/>
      <c r="AD4243" s="119" t="n"/>
      <c r="AE4243" s="125" t="n"/>
      <c r="AF4243" s="124">
        <f>MONTH(O4243)</f>
        <v/>
      </c>
      <c r="AG4243" s="124">
        <f>VLOOKUP(IFERROR(MID(AE4243,1,(FIND(",",AE4243,1)-1)),AE4243),Facility_Region_Mapping,2,FALSE)</f>
        <v/>
      </c>
      <c r="AH4243" s="124" t="n"/>
      <c r="AI4243" s="124">
        <f>IF(C4243&lt;&gt;"",IF(M4243="ESM User",getInterfaceName($C4243),"NA"),"")</f>
        <v/>
      </c>
      <c r="AJ4243" s="116">
        <f>IF(Q4243&lt;&gt;"",DATE(YEAR(Q4243), MONTH(Q4243), DAY(Q4243)),"")</f>
        <v/>
      </c>
      <c r="AK4243" s="130">
        <f>IF(Q4243&lt;&gt;0,Q4243-N4243,TODAY()-N4243)</f>
        <v/>
      </c>
      <c r="AL4243" s="112">
        <f>IF(F4243="Re-assigned",0,IF(H4243="Closed",0,IF(H4243="Service Restored",0,IF(H4243="",0,1))))</f>
        <v/>
      </c>
      <c r="AM4243" s="124">
        <f>IF(AL4243=0,"",IF(AK4243&gt;20.99,"Aged","Non-Aged"))</f>
        <v/>
      </c>
      <c r="AN4243" s="112">
        <f>IF(Q4243&lt;&gt;"",MONTH(Q4243),"")</f>
        <v/>
      </c>
      <c r="AO4243" s="112">
        <f>IFERROR(VALUE(V4243),0)</f>
        <v/>
      </c>
    </row>
    <row customFormat="1" customHeight="1" ht="29.25" r="4244" s="112" spans="1:41">
      <c r="A4244" s="127" t="n"/>
      <c r="B4244" s="113" t="n"/>
      <c r="C4244" s="127" t="n"/>
      <c r="D4244" s="127" t="n"/>
      <c r="E4244" s="114">
        <f>IF(F4244 &lt;&gt; "",VLOOKUP(F4244,CategoryLookup,2,FALSE), "")</f>
        <v/>
      </c>
      <c r="F4244" s="126" t="n"/>
      <c r="G4244" s="127" t="n"/>
      <c r="H4244" s="127" t="n"/>
      <c r="I4244" s="127" t="n"/>
      <c r="J4244" s="127" t="n"/>
      <c r="K4244" s="127" t="n"/>
      <c r="L4244" s="127" t="n"/>
      <c r="M4244" s="127" t="n"/>
      <c r="N4244" s="120" t="n"/>
      <c r="O4244" s="120" t="n"/>
      <c r="P4244" s="120" t="n"/>
      <c r="Q4244" s="120" t="n"/>
      <c r="R4244" s="121" t="n"/>
      <c r="S4244" s="121" t="n"/>
      <c r="T4244" s="121" t="n"/>
      <c r="U4244" s="121" t="n"/>
      <c r="V4244" s="117">
        <f>IF(P4244="NA","NA",IF(P4244&lt;&gt;"",TEXT(P4244-N4244,"[h].mm"),""))</f>
        <v/>
      </c>
      <c r="W4244" s="118">
        <f>IF(AND(R4244="",S4244=""),"",R4244+S4244)</f>
        <v/>
      </c>
      <c r="X4244" s="116">
        <f>IF(O4244&lt;&gt;"",DATE(YEAR(O4244), MONTH(O4244), DAY(O4244)),"")</f>
        <v/>
      </c>
      <c r="Y4244" s="122" t="n"/>
      <c r="Z4244" s="123" t="n"/>
      <c r="AA4244" s="117">
        <f>IF(F4244="Re-assigned","NA",IF(W4244="","",IF(W4244&gt;=VLOOKUP(D4244,SLAMatrix,3,FALSE),"Yes",IF(W4244&lt;VLOOKUP(D4244,SLAMatrix,2,FALSE),"No","Internal"))))</f>
        <v/>
      </c>
      <c r="AB4244" s="123" t="n"/>
      <c r="AC4244" s="123" t="n"/>
      <c r="AD4244" s="119" t="n"/>
      <c r="AE4244" s="125" t="n"/>
      <c r="AF4244" s="124">
        <f>MONTH(O4244)</f>
        <v/>
      </c>
      <c r="AG4244" s="124">
        <f>VLOOKUP(IFERROR(MID(AE4244,1,(FIND(",",AE4244,1)-1)),AE4244),Facility_Region_Mapping,2,FALSE)</f>
        <v/>
      </c>
      <c r="AH4244" s="124" t="n"/>
      <c r="AI4244" s="124">
        <f>IF(C4244&lt;&gt;"",IF(M4244="ESM User",getInterfaceName($C4244),"NA"),"")</f>
        <v/>
      </c>
      <c r="AJ4244" s="116">
        <f>IF(Q4244&lt;&gt;"",DATE(YEAR(Q4244), MONTH(Q4244), DAY(Q4244)),"")</f>
        <v/>
      </c>
      <c r="AK4244" s="130">
        <f>IF(Q4244&lt;&gt;0,Q4244-N4244,TODAY()-N4244)</f>
        <v/>
      </c>
      <c r="AL4244" s="112">
        <f>IF(F4244="Re-assigned",0,IF(H4244="Closed",0,IF(H4244="Service Restored",0,IF(H4244="",0,1))))</f>
        <v/>
      </c>
      <c r="AM4244" s="124">
        <f>IF(AL4244=0,"",IF(AK4244&gt;20.99,"Aged","Non-Aged"))</f>
        <v/>
      </c>
      <c r="AN4244" s="112">
        <f>IF(Q4244&lt;&gt;"",MONTH(Q4244),"")</f>
        <v/>
      </c>
      <c r="AO4244" s="112">
        <f>IFERROR(VALUE(V4244),0)</f>
        <v/>
      </c>
    </row>
    <row customFormat="1" customHeight="1" ht="29.25" r="4245" s="112" spans="1:41">
      <c r="A4245" s="127" t="n"/>
      <c r="B4245" s="113" t="n"/>
      <c r="C4245" s="127" t="n"/>
      <c r="D4245" s="127" t="n"/>
      <c r="E4245" s="114">
        <f>IF(F4245 &lt;&gt; "",VLOOKUP(F4245,CategoryLookup,2,FALSE), "")</f>
        <v/>
      </c>
      <c r="F4245" s="126" t="n"/>
      <c r="G4245" s="127" t="n"/>
      <c r="H4245" s="127" t="n"/>
      <c r="I4245" s="127" t="n"/>
      <c r="J4245" s="127" t="n"/>
      <c r="K4245" s="127" t="n"/>
      <c r="L4245" s="127" t="n"/>
      <c r="M4245" s="127" t="n"/>
      <c r="N4245" s="120" t="n"/>
      <c r="O4245" s="120" t="n"/>
      <c r="P4245" s="120" t="n"/>
      <c r="Q4245" s="120" t="n"/>
      <c r="R4245" s="121" t="n"/>
      <c r="S4245" s="121" t="n"/>
      <c r="T4245" s="121" t="n"/>
      <c r="U4245" s="121" t="n"/>
      <c r="V4245" s="117">
        <f>IF(P4245="NA","NA",IF(P4245&lt;&gt;"",TEXT(P4245-N4245,"[h].mm"),""))</f>
        <v/>
      </c>
      <c r="W4245" s="118">
        <f>IF(AND(R4245="",S4245=""),"",R4245+S4245)</f>
        <v/>
      </c>
      <c r="X4245" s="116">
        <f>IF(O4245&lt;&gt;"",DATE(YEAR(O4245), MONTH(O4245), DAY(O4245)),"")</f>
        <v/>
      </c>
      <c r="Y4245" s="122" t="n"/>
      <c r="Z4245" s="123" t="n"/>
      <c r="AA4245" s="117">
        <f>IF(F4245="Re-assigned","NA",IF(W4245="","",IF(W4245&gt;=VLOOKUP(D4245,SLAMatrix,3,FALSE),"Yes",IF(W4245&lt;VLOOKUP(D4245,SLAMatrix,2,FALSE),"No","Internal"))))</f>
        <v/>
      </c>
      <c r="AB4245" s="123" t="n"/>
      <c r="AC4245" s="123" t="n"/>
      <c r="AD4245" s="119" t="n"/>
      <c r="AE4245" s="125" t="n"/>
      <c r="AF4245" s="124">
        <f>MONTH(O4245)</f>
        <v/>
      </c>
      <c r="AG4245" s="124">
        <f>VLOOKUP(IFERROR(MID(AE4245,1,(FIND(",",AE4245,1)-1)),AE4245),Facility_Region_Mapping,2,FALSE)</f>
        <v/>
      </c>
      <c r="AH4245" s="124" t="n"/>
      <c r="AI4245" s="124">
        <f>IF(C4245&lt;&gt;"",IF(M4245="ESM User",getInterfaceName($C4245),"NA"),"")</f>
        <v/>
      </c>
      <c r="AJ4245" s="116">
        <f>IF(Q4245&lt;&gt;"",DATE(YEAR(Q4245), MONTH(Q4245), DAY(Q4245)),"")</f>
        <v/>
      </c>
      <c r="AK4245" s="130">
        <f>IF(Q4245&lt;&gt;0,Q4245-N4245,TODAY()-N4245)</f>
        <v/>
      </c>
      <c r="AL4245" s="112">
        <f>IF(F4245="Re-assigned",0,IF(H4245="Closed",0,IF(H4245="Service Restored",0,IF(H4245="",0,1))))</f>
        <v/>
      </c>
      <c r="AM4245" s="124">
        <f>IF(AL4245=0,"",IF(AK4245&gt;20.99,"Aged","Non-Aged"))</f>
        <v/>
      </c>
      <c r="AN4245" s="112">
        <f>IF(Q4245&lt;&gt;"",MONTH(Q4245),"")</f>
        <v/>
      </c>
      <c r="AO4245" s="112">
        <f>IFERROR(VALUE(V4245),0)</f>
        <v/>
      </c>
    </row>
    <row customFormat="1" customHeight="1" ht="29.25" r="4246" s="112" spans="1:41">
      <c r="A4246" s="127" t="n"/>
      <c r="B4246" s="113" t="n"/>
      <c r="C4246" s="127" t="n"/>
      <c r="D4246" s="127" t="n"/>
      <c r="E4246" s="114">
        <f>IF(F4246 &lt;&gt; "",VLOOKUP(F4246,CategoryLookup,2,FALSE), "")</f>
        <v/>
      </c>
      <c r="F4246" s="126" t="n"/>
      <c r="G4246" s="127" t="n"/>
      <c r="H4246" s="127" t="n"/>
      <c r="I4246" s="127" t="n"/>
      <c r="J4246" s="127" t="n"/>
      <c r="K4246" s="127" t="n"/>
      <c r="L4246" s="127" t="n"/>
      <c r="M4246" s="127" t="n"/>
      <c r="N4246" s="120" t="n"/>
      <c r="O4246" s="120" t="n"/>
      <c r="P4246" s="120" t="n"/>
      <c r="Q4246" s="120" t="n"/>
      <c r="R4246" s="121" t="n"/>
      <c r="S4246" s="121" t="n"/>
      <c r="T4246" s="121" t="n"/>
      <c r="U4246" s="121" t="n"/>
      <c r="V4246" s="117">
        <f>IF(P4246="NA","NA",IF(P4246&lt;&gt;"",TEXT(P4246-N4246,"[h].mm"),""))</f>
        <v/>
      </c>
      <c r="W4246" s="118">
        <f>IF(AND(R4246="",S4246=""),"",R4246+S4246)</f>
        <v/>
      </c>
      <c r="X4246" s="116">
        <f>IF(O4246&lt;&gt;"",DATE(YEAR(O4246), MONTH(O4246), DAY(O4246)),"")</f>
        <v/>
      </c>
      <c r="Y4246" s="122" t="n"/>
      <c r="Z4246" s="123" t="n"/>
      <c r="AA4246" s="117">
        <f>IF(F4246="Re-assigned","NA",IF(W4246="","",IF(W4246&gt;=VLOOKUP(D4246,SLAMatrix,3,FALSE),"Yes",IF(W4246&lt;VLOOKUP(D4246,SLAMatrix,2,FALSE),"No","Internal"))))</f>
        <v/>
      </c>
      <c r="AB4246" s="123" t="n"/>
      <c r="AC4246" s="123" t="n"/>
      <c r="AD4246" s="119" t="n"/>
      <c r="AE4246" s="125" t="n"/>
      <c r="AF4246" s="124">
        <f>MONTH(O4246)</f>
        <v/>
      </c>
      <c r="AG4246" s="124">
        <f>VLOOKUP(IFERROR(MID(AE4246,1,(FIND(",",AE4246,1)-1)),AE4246),Facility_Region_Mapping,2,FALSE)</f>
        <v/>
      </c>
      <c r="AH4246" s="124" t="n"/>
      <c r="AI4246" s="124">
        <f>IF(C4246&lt;&gt;"",IF(M4246="ESM User",getInterfaceName($C4246),"NA"),"")</f>
        <v/>
      </c>
      <c r="AJ4246" s="116">
        <f>IF(Q4246&lt;&gt;"",DATE(YEAR(Q4246), MONTH(Q4246), DAY(Q4246)),"")</f>
        <v/>
      </c>
      <c r="AK4246" s="130">
        <f>IF(Q4246&lt;&gt;0,Q4246-N4246,TODAY()-N4246)</f>
        <v/>
      </c>
      <c r="AL4246" s="112">
        <f>IF(F4246="Re-assigned",0,IF(H4246="Closed",0,IF(H4246="Service Restored",0,IF(H4246="",0,1))))</f>
        <v/>
      </c>
      <c r="AM4246" s="124">
        <f>IF(AL4246=0,"",IF(AK4246&gt;20.99,"Aged","Non-Aged"))</f>
        <v/>
      </c>
      <c r="AN4246" s="112">
        <f>IF(Q4246&lt;&gt;"",MONTH(Q4246),"")</f>
        <v/>
      </c>
      <c r="AO4246" s="112">
        <f>IFERROR(VALUE(V4246),0)</f>
        <v/>
      </c>
    </row>
    <row customFormat="1" customHeight="1" ht="29.25" r="4247" s="112" spans="1:41">
      <c r="A4247" s="127" t="n"/>
      <c r="B4247" s="113" t="n"/>
      <c r="C4247" s="127" t="n"/>
      <c r="D4247" s="127" t="n"/>
      <c r="E4247" s="114">
        <f>IF(F4247 &lt;&gt; "",VLOOKUP(F4247,CategoryLookup,2,FALSE), "")</f>
        <v/>
      </c>
      <c r="F4247" s="126" t="n"/>
      <c r="G4247" s="127" t="n"/>
      <c r="H4247" s="127" t="n"/>
      <c r="I4247" s="127" t="n"/>
      <c r="J4247" s="127" t="n"/>
      <c r="K4247" s="127" t="n"/>
      <c r="L4247" s="127" t="n"/>
      <c r="M4247" s="127" t="n"/>
      <c r="N4247" s="120" t="n"/>
      <c r="O4247" s="120" t="n"/>
      <c r="P4247" s="120" t="n"/>
      <c r="Q4247" s="120" t="n"/>
      <c r="R4247" s="121" t="n"/>
      <c r="S4247" s="121" t="n"/>
      <c r="T4247" s="121" t="n"/>
      <c r="U4247" s="121" t="n"/>
      <c r="V4247" s="117">
        <f>IF(P4247="NA","NA",IF(P4247&lt;&gt;"",TEXT(P4247-N4247,"[h].mm"),""))</f>
        <v/>
      </c>
      <c r="W4247" s="118">
        <f>IF(AND(R4247="",S4247=""),"",R4247+S4247)</f>
        <v/>
      </c>
      <c r="X4247" s="116">
        <f>IF(O4247&lt;&gt;"",DATE(YEAR(O4247), MONTH(O4247), DAY(O4247)),"")</f>
        <v/>
      </c>
      <c r="Y4247" s="122" t="n"/>
      <c r="Z4247" s="123" t="n"/>
      <c r="AA4247" s="117">
        <f>IF(F4247="Re-assigned","NA",IF(W4247="","",IF(W4247&gt;=VLOOKUP(D4247,SLAMatrix,3,FALSE),"Yes",IF(W4247&lt;VLOOKUP(D4247,SLAMatrix,2,FALSE),"No","Internal"))))</f>
        <v/>
      </c>
      <c r="AB4247" s="123" t="n"/>
      <c r="AC4247" s="123" t="n"/>
      <c r="AD4247" s="119" t="n"/>
      <c r="AE4247" s="125" t="n"/>
      <c r="AF4247" s="124">
        <f>MONTH(O4247)</f>
        <v/>
      </c>
      <c r="AG4247" s="124">
        <f>VLOOKUP(IFERROR(MID(AE4247,1,(FIND(",",AE4247,1)-1)),AE4247),Facility_Region_Mapping,2,FALSE)</f>
        <v/>
      </c>
      <c r="AH4247" s="124" t="n"/>
      <c r="AI4247" s="124">
        <f>IF(C4247&lt;&gt;"",IF(M4247="ESM User",getInterfaceName($C4247),"NA"),"")</f>
        <v/>
      </c>
      <c r="AJ4247" s="116">
        <f>IF(Q4247&lt;&gt;"",DATE(YEAR(Q4247), MONTH(Q4247), DAY(Q4247)),"")</f>
        <v/>
      </c>
      <c r="AK4247" s="130">
        <f>IF(Q4247&lt;&gt;0,Q4247-N4247,TODAY()-N4247)</f>
        <v/>
      </c>
      <c r="AL4247" s="112">
        <f>IF(F4247="Re-assigned",0,IF(H4247="Closed",0,IF(H4247="Service Restored",0,IF(H4247="",0,1))))</f>
        <v/>
      </c>
      <c r="AM4247" s="124">
        <f>IF(AL4247=0,"",IF(AK4247&gt;20.99,"Aged","Non-Aged"))</f>
        <v/>
      </c>
      <c r="AN4247" s="112">
        <f>IF(Q4247&lt;&gt;"",MONTH(Q4247),"")</f>
        <v/>
      </c>
      <c r="AO4247" s="112">
        <f>IFERROR(VALUE(V4247),0)</f>
        <v/>
      </c>
    </row>
    <row customFormat="1" customHeight="1" ht="29.25" r="4248" s="112" spans="1:41">
      <c r="A4248" s="127" t="n"/>
      <c r="B4248" s="113" t="n"/>
      <c r="C4248" s="127" t="n"/>
      <c r="D4248" s="127" t="n"/>
      <c r="E4248" s="114">
        <f>IF(F4248 &lt;&gt; "",VLOOKUP(F4248,CategoryLookup,2,FALSE), "")</f>
        <v/>
      </c>
      <c r="F4248" s="126" t="n"/>
      <c r="G4248" s="127" t="n"/>
      <c r="H4248" s="127" t="n"/>
      <c r="I4248" s="127" t="n"/>
      <c r="J4248" s="127" t="n"/>
      <c r="K4248" s="127" t="n"/>
      <c r="L4248" s="127" t="n"/>
      <c r="M4248" s="127" t="n"/>
      <c r="N4248" s="120" t="n"/>
      <c r="O4248" s="120" t="n"/>
      <c r="P4248" s="120" t="n"/>
      <c r="Q4248" s="120" t="n"/>
      <c r="R4248" s="121" t="n"/>
      <c r="S4248" s="121" t="n"/>
      <c r="T4248" s="121" t="n"/>
      <c r="U4248" s="121" t="n"/>
      <c r="V4248" s="117">
        <f>IF(P4248="NA","NA",IF(P4248&lt;&gt;"",TEXT(P4248-N4248,"[h].mm"),""))</f>
        <v/>
      </c>
      <c r="W4248" s="118">
        <f>IF(AND(R4248="",S4248=""),"",R4248+S4248)</f>
        <v/>
      </c>
      <c r="X4248" s="116">
        <f>IF(O4248&lt;&gt;"",DATE(YEAR(O4248), MONTH(O4248), DAY(O4248)),"")</f>
        <v/>
      </c>
      <c r="Y4248" s="122" t="n"/>
      <c r="Z4248" s="123" t="n"/>
      <c r="AA4248" s="117">
        <f>IF(F4248="Re-assigned","NA",IF(W4248="","",IF(W4248&gt;=VLOOKUP(D4248,SLAMatrix,3,FALSE),"Yes",IF(W4248&lt;VLOOKUP(D4248,SLAMatrix,2,FALSE),"No","Internal"))))</f>
        <v/>
      </c>
      <c r="AB4248" s="123" t="n"/>
      <c r="AC4248" s="123" t="n"/>
      <c r="AD4248" s="119" t="n"/>
      <c r="AE4248" s="125" t="n"/>
      <c r="AF4248" s="124">
        <f>MONTH(O4248)</f>
        <v/>
      </c>
      <c r="AG4248" s="124">
        <f>VLOOKUP(IFERROR(MID(AE4248,1,(FIND(",",AE4248,1)-1)),AE4248),Facility_Region_Mapping,2,FALSE)</f>
        <v/>
      </c>
      <c r="AH4248" s="124" t="n"/>
      <c r="AI4248" s="124">
        <f>IF(C4248&lt;&gt;"",IF(M4248="ESM User",getInterfaceName($C4248),"NA"),"")</f>
        <v/>
      </c>
      <c r="AJ4248" s="116">
        <f>IF(Q4248&lt;&gt;"",DATE(YEAR(Q4248), MONTH(Q4248), DAY(Q4248)),"")</f>
        <v/>
      </c>
      <c r="AK4248" s="130">
        <f>IF(Q4248&lt;&gt;0,Q4248-N4248,TODAY()-N4248)</f>
        <v/>
      </c>
      <c r="AL4248" s="112">
        <f>IF(F4248="Re-assigned",0,IF(H4248="Closed",0,IF(H4248="Service Restored",0,IF(H4248="",0,1))))</f>
        <v/>
      </c>
      <c r="AM4248" s="124">
        <f>IF(AL4248=0,"",IF(AK4248&gt;20.99,"Aged","Non-Aged"))</f>
        <v/>
      </c>
      <c r="AN4248" s="112">
        <f>IF(Q4248&lt;&gt;"",MONTH(Q4248),"")</f>
        <v/>
      </c>
      <c r="AO4248" s="112">
        <f>IFERROR(VALUE(V4248),0)</f>
        <v/>
      </c>
    </row>
    <row customFormat="1" customHeight="1" ht="29.25" r="4249" s="112" spans="1:41">
      <c r="A4249" s="127" t="n"/>
      <c r="B4249" s="113" t="n"/>
      <c r="C4249" s="127" t="n"/>
      <c r="D4249" s="127" t="n"/>
      <c r="E4249" s="114">
        <f>IF(F4249 &lt;&gt; "",VLOOKUP(F4249,CategoryLookup,2,FALSE), "")</f>
        <v/>
      </c>
      <c r="F4249" s="126" t="n"/>
      <c r="G4249" s="127" t="n"/>
      <c r="H4249" s="127" t="n"/>
      <c r="I4249" s="127" t="n"/>
      <c r="J4249" s="127" t="n"/>
      <c r="K4249" s="127" t="n"/>
      <c r="L4249" s="127" t="n"/>
      <c r="M4249" s="127" t="n"/>
      <c r="N4249" s="120" t="n"/>
      <c r="O4249" s="120" t="n"/>
      <c r="P4249" s="120" t="n"/>
      <c r="Q4249" s="120" t="n"/>
      <c r="R4249" s="121" t="n"/>
      <c r="S4249" s="121" t="n"/>
      <c r="T4249" s="121" t="n"/>
      <c r="U4249" s="121" t="n"/>
      <c r="V4249" s="117">
        <f>IF(P4249="NA","NA",IF(P4249&lt;&gt;"",TEXT(P4249-N4249,"[h].mm"),""))</f>
        <v/>
      </c>
      <c r="W4249" s="118">
        <f>IF(AND(R4249="",S4249=""),"",R4249+S4249)</f>
        <v/>
      </c>
      <c r="X4249" s="116">
        <f>IF(O4249&lt;&gt;"",DATE(YEAR(O4249), MONTH(O4249), DAY(O4249)),"")</f>
        <v/>
      </c>
      <c r="Y4249" s="122" t="n"/>
      <c r="Z4249" s="123" t="n"/>
      <c r="AA4249" s="117">
        <f>IF(F4249="Re-assigned","NA",IF(W4249="","",IF(W4249&gt;=VLOOKUP(D4249,SLAMatrix,3,FALSE),"Yes",IF(W4249&lt;VLOOKUP(D4249,SLAMatrix,2,FALSE),"No","Internal"))))</f>
        <v/>
      </c>
      <c r="AB4249" s="123" t="n"/>
      <c r="AC4249" s="123" t="n"/>
      <c r="AD4249" s="119" t="n"/>
      <c r="AE4249" s="125" t="n"/>
      <c r="AF4249" s="124">
        <f>MONTH(O4249)</f>
        <v/>
      </c>
      <c r="AG4249" s="124">
        <f>VLOOKUP(IFERROR(MID(AE4249,1,(FIND(",",AE4249,1)-1)),AE4249),Facility_Region_Mapping,2,FALSE)</f>
        <v/>
      </c>
      <c r="AH4249" s="124" t="n"/>
      <c r="AI4249" s="124">
        <f>IF(C4249&lt;&gt;"",IF(M4249="ESM User",getInterfaceName($C4249),"NA"),"")</f>
        <v/>
      </c>
      <c r="AJ4249" s="116">
        <f>IF(Q4249&lt;&gt;"",DATE(YEAR(Q4249), MONTH(Q4249), DAY(Q4249)),"")</f>
        <v/>
      </c>
      <c r="AK4249" s="130">
        <f>IF(Q4249&lt;&gt;0,Q4249-N4249,TODAY()-N4249)</f>
        <v/>
      </c>
      <c r="AL4249" s="112">
        <f>IF(F4249="Re-assigned",0,IF(H4249="Closed",0,IF(H4249="Service Restored",0,IF(H4249="",0,1))))</f>
        <v/>
      </c>
      <c r="AM4249" s="124">
        <f>IF(AL4249=0,"",IF(AK4249&gt;20.99,"Aged","Non-Aged"))</f>
        <v/>
      </c>
      <c r="AN4249" s="112">
        <f>IF(Q4249&lt;&gt;"",MONTH(Q4249),"")</f>
        <v/>
      </c>
      <c r="AO4249" s="112">
        <f>IFERROR(VALUE(V4249),0)</f>
        <v/>
      </c>
    </row>
    <row customFormat="1" customHeight="1" ht="29.25" r="4250" s="112" spans="1:41">
      <c r="A4250" s="127" t="n"/>
      <c r="B4250" s="113" t="n"/>
      <c r="C4250" s="127" t="n"/>
      <c r="D4250" s="127" t="n"/>
      <c r="E4250" s="114">
        <f>IF(F4250 &lt;&gt; "",VLOOKUP(F4250,CategoryLookup,2,FALSE), "")</f>
        <v/>
      </c>
      <c r="F4250" s="126" t="n"/>
      <c r="G4250" s="127" t="n"/>
      <c r="H4250" s="127" t="n"/>
      <c r="I4250" s="127" t="n"/>
      <c r="J4250" s="127" t="n"/>
      <c r="K4250" s="127" t="n"/>
      <c r="L4250" s="127" t="n"/>
      <c r="M4250" s="127" t="n"/>
      <c r="N4250" s="120" t="n"/>
      <c r="O4250" s="120" t="n"/>
      <c r="P4250" s="120" t="n"/>
      <c r="Q4250" s="120" t="n"/>
      <c r="R4250" s="121" t="n"/>
      <c r="S4250" s="121" t="n"/>
      <c r="T4250" s="121" t="n"/>
      <c r="U4250" s="121" t="n"/>
      <c r="V4250" s="117">
        <f>IF(P4250="NA","NA",IF(P4250&lt;&gt;"",TEXT(P4250-N4250,"[h].mm"),""))</f>
        <v/>
      </c>
      <c r="W4250" s="118">
        <f>IF(AND(R4250="",S4250=""),"",R4250+S4250)</f>
        <v/>
      </c>
      <c r="X4250" s="116">
        <f>IF(O4250&lt;&gt;"",DATE(YEAR(O4250), MONTH(O4250), DAY(O4250)),"")</f>
        <v/>
      </c>
      <c r="Y4250" s="122" t="n"/>
      <c r="Z4250" s="123" t="n"/>
      <c r="AA4250" s="117">
        <f>IF(F4250="Re-assigned","NA",IF(W4250="","",IF(W4250&gt;=VLOOKUP(D4250,SLAMatrix,3,FALSE),"Yes",IF(W4250&lt;VLOOKUP(D4250,SLAMatrix,2,FALSE),"No","Internal"))))</f>
        <v/>
      </c>
      <c r="AB4250" s="123" t="n"/>
      <c r="AC4250" s="123" t="n"/>
      <c r="AD4250" s="119" t="n"/>
      <c r="AE4250" s="125" t="n"/>
      <c r="AF4250" s="124">
        <f>MONTH(O4250)</f>
        <v/>
      </c>
      <c r="AG4250" s="124">
        <f>VLOOKUP(IFERROR(MID(AE4250,1,(FIND(",",AE4250,1)-1)),AE4250),Facility_Region_Mapping,2,FALSE)</f>
        <v/>
      </c>
      <c r="AH4250" s="124" t="n"/>
      <c r="AI4250" s="124">
        <f>IF(C4250&lt;&gt;"",IF(M4250="ESM User",getInterfaceName($C4250),"NA"),"")</f>
        <v/>
      </c>
      <c r="AJ4250" s="116">
        <f>IF(Q4250&lt;&gt;"",DATE(YEAR(Q4250), MONTH(Q4250), DAY(Q4250)),"")</f>
        <v/>
      </c>
      <c r="AK4250" s="130">
        <f>IF(Q4250&lt;&gt;0,Q4250-N4250,TODAY()-N4250)</f>
        <v/>
      </c>
      <c r="AL4250" s="112">
        <f>IF(F4250="Re-assigned",0,IF(H4250="Closed",0,IF(H4250="Service Restored",0,IF(H4250="",0,1))))</f>
        <v/>
      </c>
      <c r="AM4250" s="124">
        <f>IF(AL4250=0,"",IF(AK4250&gt;20.99,"Aged","Non-Aged"))</f>
        <v/>
      </c>
      <c r="AN4250" s="112">
        <f>IF(Q4250&lt;&gt;"",MONTH(Q4250),"")</f>
        <v/>
      </c>
      <c r="AO4250" s="112">
        <f>IFERROR(VALUE(V4250),0)</f>
        <v/>
      </c>
    </row>
    <row customFormat="1" customHeight="1" ht="29.25" r="4251" s="112" spans="1:41">
      <c r="A4251" s="127" t="n"/>
      <c r="B4251" s="113" t="n"/>
      <c r="C4251" s="127" t="n"/>
      <c r="D4251" s="127" t="n"/>
      <c r="E4251" s="114">
        <f>IF(F4251 &lt;&gt; "",VLOOKUP(F4251,CategoryLookup,2,FALSE), "")</f>
        <v/>
      </c>
      <c r="F4251" s="126" t="n"/>
      <c r="G4251" s="127" t="n"/>
      <c r="H4251" s="127" t="n"/>
      <c r="I4251" s="127" t="n"/>
      <c r="J4251" s="127" t="n"/>
      <c r="K4251" s="127" t="n"/>
      <c r="L4251" s="127" t="n"/>
      <c r="M4251" s="127" t="n"/>
      <c r="N4251" s="120" t="n"/>
      <c r="O4251" s="120" t="n"/>
      <c r="P4251" s="120" t="n"/>
      <c r="Q4251" s="120" t="n"/>
      <c r="R4251" s="121" t="n"/>
      <c r="S4251" s="121" t="n"/>
      <c r="T4251" s="121" t="n"/>
      <c r="U4251" s="121" t="n"/>
      <c r="V4251" s="117">
        <f>IF(P4251="NA","NA",IF(P4251&lt;&gt;"",TEXT(P4251-N4251,"[h].mm"),""))</f>
        <v/>
      </c>
      <c r="W4251" s="118">
        <f>IF(AND(R4251="",S4251=""),"",R4251+S4251)</f>
        <v/>
      </c>
      <c r="X4251" s="116">
        <f>IF(O4251&lt;&gt;"",DATE(YEAR(O4251), MONTH(O4251), DAY(O4251)),"")</f>
        <v/>
      </c>
      <c r="Y4251" s="122" t="n"/>
      <c r="Z4251" s="123" t="n"/>
      <c r="AA4251" s="117">
        <f>IF(F4251="Re-assigned","NA",IF(W4251="","",IF(W4251&gt;=VLOOKUP(D4251,SLAMatrix,3,FALSE),"Yes",IF(W4251&lt;VLOOKUP(D4251,SLAMatrix,2,FALSE),"No","Internal"))))</f>
        <v/>
      </c>
      <c r="AB4251" s="123" t="n"/>
      <c r="AC4251" s="123" t="n"/>
      <c r="AD4251" s="119" t="n"/>
      <c r="AE4251" s="125" t="n"/>
      <c r="AF4251" s="124">
        <f>MONTH(O4251)</f>
        <v/>
      </c>
      <c r="AG4251" s="124">
        <f>VLOOKUP(IFERROR(MID(AE4251,1,(FIND(",",AE4251,1)-1)),AE4251),Facility_Region_Mapping,2,FALSE)</f>
        <v/>
      </c>
      <c r="AH4251" s="124" t="n"/>
      <c r="AI4251" s="124">
        <f>IF(C4251&lt;&gt;"",IF(M4251="ESM User",getInterfaceName($C4251),"NA"),"")</f>
        <v/>
      </c>
      <c r="AJ4251" s="116">
        <f>IF(Q4251&lt;&gt;"",DATE(YEAR(Q4251), MONTH(Q4251), DAY(Q4251)),"")</f>
        <v/>
      </c>
      <c r="AK4251" s="130">
        <f>IF(Q4251&lt;&gt;0,Q4251-N4251,TODAY()-N4251)</f>
        <v/>
      </c>
      <c r="AL4251" s="112">
        <f>IF(F4251="Re-assigned",0,IF(H4251="Closed",0,IF(H4251="Service Restored",0,IF(H4251="",0,1))))</f>
        <v/>
      </c>
      <c r="AM4251" s="124">
        <f>IF(AL4251=0,"",IF(AK4251&gt;20.99,"Aged","Non-Aged"))</f>
        <v/>
      </c>
      <c r="AN4251" s="112">
        <f>IF(Q4251&lt;&gt;"",MONTH(Q4251),"")</f>
        <v/>
      </c>
      <c r="AO4251" s="112">
        <f>IFERROR(VALUE(V4251),0)</f>
        <v/>
      </c>
    </row>
    <row customFormat="1" customHeight="1" ht="29.25" r="4252" s="112" spans="1:41">
      <c r="A4252" s="127" t="n"/>
      <c r="B4252" s="113" t="n"/>
      <c r="C4252" s="127" t="n"/>
      <c r="D4252" s="127" t="n"/>
      <c r="E4252" s="114">
        <f>IF(F4252 &lt;&gt; "",VLOOKUP(F4252,CategoryLookup,2,FALSE), "")</f>
        <v/>
      </c>
      <c r="F4252" s="126" t="n"/>
      <c r="G4252" s="127" t="n"/>
      <c r="H4252" s="127" t="n"/>
      <c r="I4252" s="127" t="n"/>
      <c r="J4252" s="127" t="n"/>
      <c r="K4252" s="127" t="n"/>
      <c r="L4252" s="127" t="n"/>
      <c r="M4252" s="127" t="n"/>
      <c r="N4252" s="120" t="n"/>
      <c r="O4252" s="120" t="n"/>
      <c r="P4252" s="120" t="n"/>
      <c r="Q4252" s="120" t="n"/>
      <c r="R4252" s="121" t="n"/>
      <c r="S4252" s="121" t="n"/>
      <c r="T4252" s="121" t="n"/>
      <c r="U4252" s="121" t="n"/>
      <c r="V4252" s="117">
        <f>IF(P4252="NA","NA",IF(P4252&lt;&gt;"",TEXT(P4252-N4252,"[h].mm"),""))</f>
        <v/>
      </c>
      <c r="W4252" s="118">
        <f>IF(AND(R4252="",S4252=""),"",R4252+S4252)</f>
        <v/>
      </c>
      <c r="X4252" s="116">
        <f>IF(O4252&lt;&gt;"",DATE(YEAR(O4252), MONTH(O4252), DAY(O4252)),"")</f>
        <v/>
      </c>
      <c r="Y4252" s="122" t="n"/>
      <c r="Z4252" s="123" t="n"/>
      <c r="AA4252" s="117">
        <f>IF(F4252="Re-assigned","NA",IF(W4252="","",IF(W4252&gt;=VLOOKUP(D4252,SLAMatrix,3,FALSE),"Yes",IF(W4252&lt;VLOOKUP(D4252,SLAMatrix,2,FALSE),"No","Internal"))))</f>
        <v/>
      </c>
      <c r="AB4252" s="123" t="n"/>
      <c r="AC4252" s="123" t="n"/>
      <c r="AD4252" s="119" t="n"/>
      <c r="AE4252" s="125" t="n"/>
      <c r="AF4252" s="124">
        <f>MONTH(O4252)</f>
        <v/>
      </c>
      <c r="AG4252" s="124">
        <f>VLOOKUP(IFERROR(MID(AE4252,1,(FIND(",",AE4252,1)-1)),AE4252),Facility_Region_Mapping,2,FALSE)</f>
        <v/>
      </c>
      <c r="AH4252" s="124" t="n"/>
      <c r="AI4252" s="124">
        <f>IF(C4252&lt;&gt;"",IF(M4252="ESM User",getInterfaceName($C4252),"NA"),"")</f>
        <v/>
      </c>
      <c r="AJ4252" s="116">
        <f>IF(Q4252&lt;&gt;"",DATE(YEAR(Q4252), MONTH(Q4252), DAY(Q4252)),"")</f>
        <v/>
      </c>
      <c r="AK4252" s="130">
        <f>IF(Q4252&lt;&gt;0,Q4252-N4252,TODAY()-N4252)</f>
        <v/>
      </c>
      <c r="AL4252" s="112">
        <f>IF(F4252="Re-assigned",0,IF(H4252="Closed",0,IF(H4252="Service Restored",0,IF(H4252="",0,1))))</f>
        <v/>
      </c>
      <c r="AM4252" s="124">
        <f>IF(AL4252=0,"",IF(AK4252&gt;20.99,"Aged","Non-Aged"))</f>
        <v/>
      </c>
      <c r="AN4252" s="112">
        <f>IF(Q4252&lt;&gt;"",MONTH(Q4252),"")</f>
        <v/>
      </c>
      <c r="AO4252" s="112">
        <f>IFERROR(VALUE(V4252),0)</f>
        <v/>
      </c>
    </row>
    <row customFormat="1" customHeight="1" ht="29.25" r="4253" s="112" spans="1:41">
      <c r="A4253" s="127" t="n"/>
      <c r="B4253" s="113" t="n"/>
      <c r="C4253" s="127" t="n"/>
      <c r="D4253" s="127" t="n"/>
      <c r="E4253" s="114">
        <f>IF(F4253 &lt;&gt; "",VLOOKUP(F4253,CategoryLookup,2,FALSE), "")</f>
        <v/>
      </c>
      <c r="F4253" s="126" t="n"/>
      <c r="G4253" s="127" t="n"/>
      <c r="H4253" s="127" t="n"/>
      <c r="I4253" s="127" t="n"/>
      <c r="J4253" s="127" t="n"/>
      <c r="K4253" s="127" t="n"/>
      <c r="L4253" s="127" t="n"/>
      <c r="M4253" s="127" t="n"/>
      <c r="N4253" s="120" t="n"/>
      <c r="O4253" s="120" t="n"/>
      <c r="P4253" s="120" t="n"/>
      <c r="Q4253" s="120" t="n"/>
      <c r="R4253" s="121" t="n"/>
      <c r="S4253" s="121" t="n"/>
      <c r="T4253" s="121" t="n"/>
      <c r="U4253" s="121" t="n"/>
      <c r="V4253" s="117">
        <f>IF(P4253="NA","NA",IF(P4253&lt;&gt;"",TEXT(P4253-N4253,"[h].mm"),""))</f>
        <v/>
      </c>
      <c r="W4253" s="118">
        <f>IF(AND(R4253="",S4253=""),"",R4253+S4253)</f>
        <v/>
      </c>
      <c r="X4253" s="116">
        <f>IF(O4253&lt;&gt;"",DATE(YEAR(O4253), MONTH(O4253), DAY(O4253)),"")</f>
        <v/>
      </c>
      <c r="Y4253" s="122" t="n"/>
      <c r="Z4253" s="123" t="n"/>
      <c r="AA4253" s="117">
        <f>IF(F4253="Re-assigned","NA",IF(W4253="","",IF(W4253&gt;=VLOOKUP(D4253,SLAMatrix,3,FALSE),"Yes",IF(W4253&lt;VLOOKUP(D4253,SLAMatrix,2,FALSE),"No","Internal"))))</f>
        <v/>
      </c>
      <c r="AB4253" s="123" t="n"/>
      <c r="AC4253" s="123" t="n"/>
      <c r="AD4253" s="119" t="n"/>
      <c r="AE4253" s="125" t="n"/>
      <c r="AF4253" s="124">
        <f>MONTH(O4253)</f>
        <v/>
      </c>
      <c r="AG4253" s="124">
        <f>VLOOKUP(IFERROR(MID(AE4253,1,(FIND(",",AE4253,1)-1)),AE4253),Facility_Region_Mapping,2,FALSE)</f>
        <v/>
      </c>
      <c r="AH4253" s="124" t="n"/>
      <c r="AI4253" s="124">
        <f>IF(C4253&lt;&gt;"",IF(M4253="ESM User",getInterfaceName($C4253),"NA"),"")</f>
        <v/>
      </c>
      <c r="AJ4253" s="116">
        <f>IF(Q4253&lt;&gt;"",DATE(YEAR(Q4253), MONTH(Q4253), DAY(Q4253)),"")</f>
        <v/>
      </c>
      <c r="AK4253" s="130">
        <f>IF(Q4253&lt;&gt;0,Q4253-N4253,TODAY()-N4253)</f>
        <v/>
      </c>
      <c r="AL4253" s="112">
        <f>IF(F4253="Re-assigned",0,IF(H4253="Closed",0,IF(H4253="Service Restored",0,IF(H4253="",0,1))))</f>
        <v/>
      </c>
      <c r="AM4253" s="124">
        <f>IF(AL4253=0,"",IF(AK4253&gt;20.99,"Aged","Non-Aged"))</f>
        <v/>
      </c>
      <c r="AN4253" s="112">
        <f>IF(Q4253&lt;&gt;"",MONTH(Q4253),"")</f>
        <v/>
      </c>
      <c r="AO4253" s="112">
        <f>IFERROR(VALUE(V4253),0)</f>
        <v/>
      </c>
    </row>
    <row customFormat="1" customHeight="1" ht="29.25" r="4254" s="112" spans="1:41">
      <c r="A4254" s="127" t="n"/>
      <c r="B4254" s="113" t="n"/>
      <c r="C4254" s="127" t="n"/>
      <c r="D4254" s="127" t="n"/>
      <c r="E4254" s="114">
        <f>IF(F4254 &lt;&gt; "",VLOOKUP(F4254,CategoryLookup,2,FALSE), "")</f>
        <v/>
      </c>
      <c r="F4254" s="126" t="n"/>
      <c r="G4254" s="127" t="n"/>
      <c r="H4254" s="127" t="n"/>
      <c r="I4254" s="127" t="n"/>
      <c r="J4254" s="127" t="n"/>
      <c r="K4254" s="127" t="n"/>
      <c r="L4254" s="127" t="n"/>
      <c r="M4254" s="127" t="n"/>
      <c r="N4254" s="120" t="n"/>
      <c r="O4254" s="120" t="n"/>
      <c r="P4254" s="120" t="n"/>
      <c r="Q4254" s="120" t="n"/>
      <c r="R4254" s="121" t="n"/>
      <c r="S4254" s="121" t="n"/>
      <c r="T4254" s="121" t="n"/>
      <c r="U4254" s="121" t="n"/>
      <c r="V4254" s="117">
        <f>IF(P4254="NA","NA",IF(P4254&lt;&gt;"",TEXT(P4254-N4254,"[h].mm"),""))</f>
        <v/>
      </c>
      <c r="W4254" s="118">
        <f>IF(AND(R4254="",S4254=""),"",R4254+S4254)</f>
        <v/>
      </c>
      <c r="X4254" s="116">
        <f>IF(O4254&lt;&gt;"",DATE(YEAR(O4254), MONTH(O4254), DAY(O4254)),"")</f>
        <v/>
      </c>
      <c r="Y4254" s="122" t="n"/>
      <c r="Z4254" s="123" t="n"/>
      <c r="AA4254" s="117">
        <f>IF(F4254="Re-assigned","NA",IF(W4254="","",IF(W4254&gt;=VLOOKUP(D4254,SLAMatrix,3,FALSE),"Yes",IF(W4254&lt;VLOOKUP(D4254,SLAMatrix,2,FALSE),"No","Internal"))))</f>
        <v/>
      </c>
      <c r="AB4254" s="123" t="n"/>
      <c r="AC4254" s="123" t="n"/>
      <c r="AD4254" s="119" t="n"/>
      <c r="AE4254" s="125" t="n"/>
      <c r="AF4254" s="124">
        <f>MONTH(O4254)</f>
        <v/>
      </c>
      <c r="AG4254" s="124">
        <f>VLOOKUP(IFERROR(MID(AE4254,1,(FIND(",",AE4254,1)-1)),AE4254),Facility_Region_Mapping,2,FALSE)</f>
        <v/>
      </c>
      <c r="AH4254" s="124" t="n"/>
      <c r="AI4254" s="124">
        <f>IF(C4254&lt;&gt;"",IF(M4254="ESM User",getInterfaceName($C4254),"NA"),"")</f>
        <v/>
      </c>
      <c r="AJ4254" s="116">
        <f>IF(Q4254&lt;&gt;"",DATE(YEAR(Q4254), MONTH(Q4254), DAY(Q4254)),"")</f>
        <v/>
      </c>
      <c r="AK4254" s="130">
        <f>IF(Q4254&lt;&gt;0,Q4254-N4254,TODAY()-N4254)</f>
        <v/>
      </c>
      <c r="AL4254" s="112">
        <f>IF(F4254="Re-assigned",0,IF(H4254="Closed",0,IF(H4254="Service Restored",0,IF(H4254="",0,1))))</f>
        <v/>
      </c>
      <c r="AM4254" s="124">
        <f>IF(AL4254=0,"",IF(AK4254&gt;20.99,"Aged","Non-Aged"))</f>
        <v/>
      </c>
      <c r="AN4254" s="112">
        <f>IF(Q4254&lt;&gt;"",MONTH(Q4254),"")</f>
        <v/>
      </c>
      <c r="AO4254" s="112">
        <f>IFERROR(VALUE(V4254),0)</f>
        <v/>
      </c>
    </row>
    <row customFormat="1" customHeight="1" ht="29.25" r="4255" s="112" spans="1:41">
      <c r="A4255" s="127" t="n"/>
      <c r="B4255" s="113" t="n"/>
      <c r="C4255" s="127" t="n"/>
      <c r="D4255" s="127" t="n"/>
      <c r="E4255" s="114">
        <f>IF(F4255 &lt;&gt; "",VLOOKUP(F4255,CategoryLookup,2,FALSE), "")</f>
        <v/>
      </c>
      <c r="F4255" s="126" t="n"/>
      <c r="G4255" s="127" t="n"/>
      <c r="H4255" s="127" t="n"/>
      <c r="I4255" s="127" t="n"/>
      <c r="J4255" s="127" t="n"/>
      <c r="K4255" s="127" t="n"/>
      <c r="L4255" s="127" t="n"/>
      <c r="M4255" s="127" t="n"/>
      <c r="N4255" s="120" t="n"/>
      <c r="O4255" s="120" t="n"/>
      <c r="P4255" s="120" t="n"/>
      <c r="Q4255" s="120" t="n"/>
      <c r="R4255" s="121" t="n"/>
      <c r="S4255" s="121" t="n"/>
      <c r="T4255" s="121" t="n"/>
      <c r="U4255" s="121" t="n"/>
      <c r="V4255" s="117">
        <f>IF(P4255="NA","NA",IF(P4255&lt;&gt;"",TEXT(P4255-N4255,"[h].mm"),""))</f>
        <v/>
      </c>
      <c r="W4255" s="118">
        <f>IF(AND(R4255="",S4255=""),"",R4255+S4255)</f>
        <v/>
      </c>
      <c r="X4255" s="116">
        <f>IF(O4255&lt;&gt;"",DATE(YEAR(O4255), MONTH(O4255), DAY(O4255)),"")</f>
        <v/>
      </c>
      <c r="Y4255" s="122" t="n"/>
      <c r="Z4255" s="123" t="n"/>
      <c r="AA4255" s="117">
        <f>IF(F4255="Re-assigned","NA",IF(W4255="","",IF(W4255&gt;=VLOOKUP(D4255,SLAMatrix,3,FALSE),"Yes",IF(W4255&lt;VLOOKUP(D4255,SLAMatrix,2,FALSE),"No","Internal"))))</f>
        <v/>
      </c>
      <c r="AB4255" s="123" t="n"/>
      <c r="AC4255" s="123" t="n"/>
      <c r="AD4255" s="119" t="n"/>
      <c r="AE4255" s="125" t="n"/>
      <c r="AF4255" s="124">
        <f>MONTH(O4255)</f>
        <v/>
      </c>
      <c r="AG4255" s="124">
        <f>VLOOKUP(IFERROR(MID(AE4255,1,(FIND(",",AE4255,1)-1)),AE4255),Facility_Region_Mapping,2,FALSE)</f>
        <v/>
      </c>
      <c r="AH4255" s="124" t="n"/>
      <c r="AI4255" s="124">
        <f>IF(C4255&lt;&gt;"",IF(M4255="ESM User",getInterfaceName($C4255),"NA"),"")</f>
        <v/>
      </c>
      <c r="AJ4255" s="116">
        <f>IF(Q4255&lt;&gt;"",DATE(YEAR(Q4255), MONTH(Q4255), DAY(Q4255)),"")</f>
        <v/>
      </c>
      <c r="AK4255" s="130">
        <f>IF(Q4255&lt;&gt;0,Q4255-N4255,TODAY()-N4255)</f>
        <v/>
      </c>
      <c r="AL4255" s="112">
        <f>IF(F4255="Re-assigned",0,IF(H4255="Closed",0,IF(H4255="Service Restored",0,IF(H4255="",0,1))))</f>
        <v/>
      </c>
      <c r="AM4255" s="124">
        <f>IF(AL4255=0,"",IF(AK4255&gt;20.99,"Aged","Non-Aged"))</f>
        <v/>
      </c>
      <c r="AN4255" s="112">
        <f>IF(Q4255&lt;&gt;"",MONTH(Q4255),"")</f>
        <v/>
      </c>
      <c r="AO4255" s="112">
        <f>IFERROR(VALUE(V4255),0)</f>
        <v/>
      </c>
    </row>
    <row customFormat="1" customHeight="1" ht="29.25" r="4256" s="112" spans="1:41">
      <c r="A4256" s="127" t="n"/>
      <c r="B4256" s="113" t="n"/>
      <c r="C4256" s="127" t="n"/>
      <c r="D4256" s="127" t="n"/>
      <c r="E4256" s="114">
        <f>IF(F4256 &lt;&gt; "",VLOOKUP(F4256,CategoryLookup,2,FALSE), "")</f>
        <v/>
      </c>
      <c r="F4256" s="126" t="n"/>
      <c r="G4256" s="127" t="n"/>
      <c r="H4256" s="127" t="n"/>
      <c r="I4256" s="127" t="n"/>
      <c r="J4256" s="127" t="n"/>
      <c r="K4256" s="127" t="n"/>
      <c r="L4256" s="127" t="n"/>
      <c r="M4256" s="127" t="n"/>
      <c r="N4256" s="120" t="n"/>
      <c r="O4256" s="120" t="n"/>
      <c r="P4256" s="120" t="n"/>
      <c r="Q4256" s="120" t="n"/>
      <c r="R4256" s="121" t="n"/>
      <c r="S4256" s="121" t="n"/>
      <c r="T4256" s="121" t="n"/>
      <c r="U4256" s="121" t="n"/>
      <c r="V4256" s="117">
        <f>IF(P4256="NA","NA",IF(P4256&lt;&gt;"",TEXT(P4256-N4256,"[h].mm"),""))</f>
        <v/>
      </c>
      <c r="W4256" s="118">
        <f>IF(AND(R4256="",S4256=""),"",R4256+S4256)</f>
        <v/>
      </c>
      <c r="X4256" s="116">
        <f>IF(O4256&lt;&gt;"",DATE(YEAR(O4256), MONTH(O4256), DAY(O4256)),"")</f>
        <v/>
      </c>
      <c r="Y4256" s="122" t="n"/>
      <c r="Z4256" s="123" t="n"/>
      <c r="AA4256" s="117">
        <f>IF(F4256="Re-assigned","NA",IF(W4256="","",IF(W4256&gt;=VLOOKUP(D4256,SLAMatrix,3,FALSE),"Yes",IF(W4256&lt;VLOOKUP(D4256,SLAMatrix,2,FALSE),"No","Internal"))))</f>
        <v/>
      </c>
      <c r="AB4256" s="123" t="n"/>
      <c r="AC4256" s="123" t="n"/>
      <c r="AD4256" s="119" t="n"/>
      <c r="AE4256" s="125" t="n"/>
      <c r="AF4256" s="124">
        <f>MONTH(O4256)</f>
        <v/>
      </c>
      <c r="AG4256" s="124">
        <f>VLOOKUP(IFERROR(MID(AE4256,1,(FIND(",",AE4256,1)-1)),AE4256),Facility_Region_Mapping,2,FALSE)</f>
        <v/>
      </c>
      <c r="AH4256" s="124" t="n"/>
      <c r="AI4256" s="124">
        <f>IF(C4256&lt;&gt;"",IF(M4256="ESM User",getInterfaceName($C4256),"NA"),"")</f>
        <v/>
      </c>
      <c r="AJ4256" s="116">
        <f>IF(Q4256&lt;&gt;"",DATE(YEAR(Q4256), MONTH(Q4256), DAY(Q4256)),"")</f>
        <v/>
      </c>
      <c r="AK4256" s="130">
        <f>IF(Q4256&lt;&gt;0,Q4256-N4256,TODAY()-N4256)</f>
        <v/>
      </c>
      <c r="AL4256" s="112">
        <f>IF(F4256="Re-assigned",0,IF(H4256="Closed",0,IF(H4256="Service Restored",0,IF(H4256="",0,1))))</f>
        <v/>
      </c>
      <c r="AM4256" s="124">
        <f>IF(AL4256=0,"",IF(AK4256&gt;20.99,"Aged","Non-Aged"))</f>
        <v/>
      </c>
      <c r="AN4256" s="112">
        <f>IF(Q4256&lt;&gt;"",MONTH(Q4256),"")</f>
        <v/>
      </c>
      <c r="AO4256" s="112">
        <f>IFERROR(VALUE(V4256),0)</f>
        <v/>
      </c>
    </row>
    <row customFormat="1" customHeight="1" ht="29.25" r="4257" s="112" spans="1:41">
      <c r="A4257" s="127" t="n"/>
      <c r="B4257" s="113" t="n"/>
      <c r="C4257" s="127" t="n"/>
      <c r="D4257" s="127" t="n"/>
      <c r="E4257" s="114">
        <f>IF(F4257 &lt;&gt; "",VLOOKUP(F4257,CategoryLookup,2,FALSE), "")</f>
        <v/>
      </c>
      <c r="F4257" s="126" t="n"/>
      <c r="G4257" s="127" t="n"/>
      <c r="H4257" s="127" t="n"/>
      <c r="I4257" s="127" t="n"/>
      <c r="J4257" s="127" t="n"/>
      <c r="K4257" s="127" t="n"/>
      <c r="L4257" s="127" t="n"/>
      <c r="M4257" s="127" t="n"/>
      <c r="N4257" s="120" t="n"/>
      <c r="O4257" s="120" t="n"/>
      <c r="P4257" s="120" t="n"/>
      <c r="Q4257" s="120" t="n"/>
      <c r="R4257" s="121" t="n"/>
      <c r="S4257" s="121" t="n"/>
      <c r="T4257" s="121" t="n"/>
      <c r="U4257" s="121" t="n"/>
      <c r="V4257" s="117">
        <f>IF(P4257="NA","NA",IF(P4257&lt;&gt;"",TEXT(P4257-N4257,"[h].mm"),""))</f>
        <v/>
      </c>
      <c r="W4257" s="118">
        <f>IF(AND(R4257="",S4257=""),"",R4257+S4257)</f>
        <v/>
      </c>
      <c r="X4257" s="116">
        <f>IF(O4257&lt;&gt;"",DATE(YEAR(O4257), MONTH(O4257), DAY(O4257)),"")</f>
        <v/>
      </c>
      <c r="Y4257" s="122" t="n"/>
      <c r="Z4257" s="123" t="n"/>
      <c r="AA4257" s="117">
        <f>IF(F4257="Re-assigned","NA",IF(W4257="","",IF(W4257&gt;=VLOOKUP(D4257,SLAMatrix,3,FALSE),"Yes",IF(W4257&lt;VLOOKUP(D4257,SLAMatrix,2,FALSE),"No","Internal"))))</f>
        <v/>
      </c>
      <c r="AB4257" s="123" t="n"/>
      <c r="AC4257" s="123" t="n"/>
      <c r="AD4257" s="119" t="n"/>
      <c r="AE4257" s="125" t="n"/>
      <c r="AF4257" s="124">
        <f>MONTH(O4257)</f>
        <v/>
      </c>
      <c r="AG4257" s="124">
        <f>VLOOKUP(IFERROR(MID(AE4257,1,(FIND(",",AE4257,1)-1)),AE4257),Facility_Region_Mapping,2,FALSE)</f>
        <v/>
      </c>
      <c r="AH4257" s="124" t="n"/>
      <c r="AI4257" s="124">
        <f>IF(C4257&lt;&gt;"",IF(M4257="ESM User",getInterfaceName($C4257),"NA"),"")</f>
        <v/>
      </c>
      <c r="AJ4257" s="116">
        <f>IF(Q4257&lt;&gt;"",DATE(YEAR(Q4257), MONTH(Q4257), DAY(Q4257)),"")</f>
        <v/>
      </c>
      <c r="AK4257" s="130">
        <f>IF(Q4257&lt;&gt;0,Q4257-N4257,TODAY()-N4257)</f>
        <v/>
      </c>
      <c r="AL4257" s="112">
        <f>IF(F4257="Re-assigned",0,IF(H4257="Closed",0,IF(H4257="Service Restored",0,IF(H4257="",0,1))))</f>
        <v/>
      </c>
      <c r="AM4257" s="124">
        <f>IF(AL4257=0,"",IF(AK4257&gt;20.99,"Aged","Non-Aged"))</f>
        <v/>
      </c>
      <c r="AN4257" s="112">
        <f>IF(Q4257&lt;&gt;"",MONTH(Q4257),"")</f>
        <v/>
      </c>
      <c r="AO4257" s="112">
        <f>IFERROR(VALUE(V4257),0)</f>
        <v/>
      </c>
    </row>
    <row customFormat="1" customHeight="1" ht="29.25" r="4258" s="112" spans="1:41">
      <c r="A4258" s="127" t="n"/>
      <c r="B4258" s="113" t="n"/>
      <c r="C4258" s="127" t="n"/>
      <c r="D4258" s="127" t="n"/>
      <c r="E4258" s="114">
        <f>IF(F4258 &lt;&gt; "",VLOOKUP(F4258,CategoryLookup,2,FALSE), "")</f>
        <v/>
      </c>
      <c r="F4258" s="126" t="n"/>
      <c r="G4258" s="127" t="n"/>
      <c r="H4258" s="127" t="n"/>
      <c r="I4258" s="127" t="n"/>
      <c r="J4258" s="127" t="n"/>
      <c r="K4258" s="127" t="n"/>
      <c r="L4258" s="127" t="n"/>
      <c r="M4258" s="127" t="n"/>
      <c r="N4258" s="120" t="n"/>
      <c r="O4258" s="120" t="n"/>
      <c r="P4258" s="120" t="n"/>
      <c r="Q4258" s="120" t="n"/>
      <c r="R4258" s="121" t="n"/>
      <c r="S4258" s="121" t="n"/>
      <c r="T4258" s="121" t="n"/>
      <c r="U4258" s="121" t="n"/>
      <c r="V4258" s="117">
        <f>IF(P4258="NA","NA",IF(P4258&lt;&gt;"",TEXT(P4258-N4258,"[h].mm"),""))</f>
        <v/>
      </c>
      <c r="W4258" s="118">
        <f>IF(AND(R4258="",S4258=""),"",R4258+S4258)</f>
        <v/>
      </c>
      <c r="X4258" s="116">
        <f>IF(O4258&lt;&gt;"",DATE(YEAR(O4258), MONTH(O4258), DAY(O4258)),"")</f>
        <v/>
      </c>
      <c r="Y4258" s="122" t="n"/>
      <c r="Z4258" s="123" t="n"/>
      <c r="AA4258" s="117">
        <f>IF(F4258="Re-assigned","NA",IF(W4258="","",IF(W4258&gt;=VLOOKUP(D4258,SLAMatrix,3,FALSE),"Yes",IF(W4258&lt;VLOOKUP(D4258,SLAMatrix,2,FALSE),"No","Internal"))))</f>
        <v/>
      </c>
      <c r="AB4258" s="123" t="n"/>
      <c r="AC4258" s="123" t="n"/>
      <c r="AD4258" s="119" t="n"/>
      <c r="AE4258" s="125" t="n"/>
      <c r="AF4258" s="124">
        <f>MONTH(O4258)</f>
        <v/>
      </c>
      <c r="AG4258" s="124">
        <f>VLOOKUP(IFERROR(MID(AE4258,1,(FIND(",",AE4258,1)-1)),AE4258),Facility_Region_Mapping,2,FALSE)</f>
        <v/>
      </c>
      <c r="AH4258" s="124" t="n"/>
      <c r="AI4258" s="124">
        <f>IF(C4258&lt;&gt;"",IF(M4258="ESM User",getInterfaceName($C4258),"NA"),"")</f>
        <v/>
      </c>
      <c r="AJ4258" s="116">
        <f>IF(Q4258&lt;&gt;"",DATE(YEAR(Q4258), MONTH(Q4258), DAY(Q4258)),"")</f>
        <v/>
      </c>
      <c r="AK4258" s="130">
        <f>IF(Q4258&lt;&gt;0,Q4258-N4258,TODAY()-N4258)</f>
        <v/>
      </c>
      <c r="AL4258" s="112">
        <f>IF(F4258="Re-assigned",0,IF(H4258="Closed",0,IF(H4258="Service Restored",0,IF(H4258="",0,1))))</f>
        <v/>
      </c>
      <c r="AM4258" s="124">
        <f>IF(AL4258=0,"",IF(AK4258&gt;20.99,"Aged","Non-Aged"))</f>
        <v/>
      </c>
      <c r="AN4258" s="112">
        <f>IF(Q4258&lt;&gt;"",MONTH(Q4258),"")</f>
        <v/>
      </c>
      <c r="AO4258" s="112">
        <f>IFERROR(VALUE(V4258),0)</f>
        <v/>
      </c>
    </row>
    <row customFormat="1" customHeight="1" ht="29.25" r="4259" s="112" spans="1:41">
      <c r="A4259" s="127" t="n"/>
      <c r="B4259" s="113" t="n"/>
      <c r="C4259" s="127" t="n"/>
      <c r="D4259" s="127" t="n"/>
      <c r="E4259" s="114">
        <f>IF(F4259 &lt;&gt; "",VLOOKUP(F4259,CategoryLookup,2,FALSE), "")</f>
        <v/>
      </c>
      <c r="F4259" s="126" t="n"/>
      <c r="G4259" s="127" t="n"/>
      <c r="H4259" s="127" t="n"/>
      <c r="I4259" s="127" t="n"/>
      <c r="J4259" s="127" t="n"/>
      <c r="K4259" s="127" t="n"/>
      <c r="L4259" s="127" t="n"/>
      <c r="M4259" s="127" t="n"/>
      <c r="N4259" s="120" t="n"/>
      <c r="O4259" s="120" t="n"/>
      <c r="P4259" s="120" t="n"/>
      <c r="Q4259" s="120" t="n"/>
      <c r="R4259" s="121" t="n"/>
      <c r="S4259" s="121" t="n"/>
      <c r="T4259" s="121" t="n"/>
      <c r="U4259" s="121" t="n"/>
      <c r="V4259" s="117">
        <f>IF(P4259="NA","NA",IF(P4259&lt;&gt;"",TEXT(P4259-N4259,"[h].mm"),""))</f>
        <v/>
      </c>
      <c r="W4259" s="118">
        <f>IF(AND(R4259="",S4259=""),"",R4259+S4259)</f>
        <v/>
      </c>
      <c r="X4259" s="116">
        <f>IF(O4259&lt;&gt;"",DATE(YEAR(O4259), MONTH(O4259), DAY(O4259)),"")</f>
        <v/>
      </c>
      <c r="Y4259" s="122" t="n"/>
      <c r="Z4259" s="123" t="n"/>
      <c r="AA4259" s="117">
        <f>IF(F4259="Re-assigned","NA",IF(W4259="","",IF(W4259&gt;=VLOOKUP(D4259,SLAMatrix,3,FALSE),"Yes",IF(W4259&lt;VLOOKUP(D4259,SLAMatrix,2,FALSE),"No","Internal"))))</f>
        <v/>
      </c>
      <c r="AB4259" s="123" t="n"/>
      <c r="AC4259" s="123" t="n"/>
      <c r="AD4259" s="119" t="n"/>
      <c r="AE4259" s="125" t="n"/>
      <c r="AF4259" s="124">
        <f>MONTH(O4259)</f>
        <v/>
      </c>
      <c r="AG4259" s="124">
        <f>VLOOKUP(IFERROR(MID(AE4259,1,(FIND(",",AE4259,1)-1)),AE4259),Facility_Region_Mapping,2,FALSE)</f>
        <v/>
      </c>
      <c r="AH4259" s="124" t="n"/>
      <c r="AI4259" s="124">
        <f>IF(C4259&lt;&gt;"",IF(M4259="ESM User",getInterfaceName($C4259),"NA"),"")</f>
        <v/>
      </c>
      <c r="AJ4259" s="116">
        <f>IF(Q4259&lt;&gt;"",DATE(YEAR(Q4259), MONTH(Q4259), DAY(Q4259)),"")</f>
        <v/>
      </c>
      <c r="AK4259" s="130">
        <f>IF(Q4259&lt;&gt;0,Q4259-N4259,TODAY()-N4259)</f>
        <v/>
      </c>
      <c r="AL4259" s="112">
        <f>IF(F4259="Re-assigned",0,IF(H4259="Closed",0,IF(H4259="Service Restored",0,IF(H4259="",0,1))))</f>
        <v/>
      </c>
      <c r="AM4259" s="124">
        <f>IF(AL4259=0,"",IF(AK4259&gt;20.99,"Aged","Non-Aged"))</f>
        <v/>
      </c>
      <c r="AN4259" s="112">
        <f>IF(Q4259&lt;&gt;"",MONTH(Q4259),"")</f>
        <v/>
      </c>
      <c r="AO4259" s="112">
        <f>IFERROR(VALUE(V4259),0)</f>
        <v/>
      </c>
    </row>
    <row customFormat="1" customHeight="1" ht="29.25" r="4260" s="112" spans="1:41">
      <c r="A4260" s="127" t="n"/>
      <c r="B4260" s="113" t="n"/>
      <c r="C4260" s="127" t="n"/>
      <c r="D4260" s="127" t="n"/>
      <c r="E4260" s="114">
        <f>IF(F4260 &lt;&gt; "",VLOOKUP(F4260,CategoryLookup,2,FALSE), "")</f>
        <v/>
      </c>
      <c r="F4260" s="126" t="n"/>
      <c r="G4260" s="127" t="n"/>
      <c r="H4260" s="127" t="n"/>
      <c r="I4260" s="127" t="n"/>
      <c r="J4260" s="127" t="n"/>
      <c r="K4260" s="127" t="n"/>
      <c r="L4260" s="127" t="n"/>
      <c r="M4260" s="127" t="n"/>
      <c r="N4260" s="120" t="n"/>
      <c r="O4260" s="120" t="n"/>
      <c r="P4260" s="120" t="n"/>
      <c r="Q4260" s="120" t="n"/>
      <c r="R4260" s="121" t="n"/>
      <c r="S4260" s="121" t="n"/>
      <c r="T4260" s="121" t="n"/>
      <c r="U4260" s="121" t="n"/>
      <c r="V4260" s="117">
        <f>IF(P4260="NA","NA",IF(P4260&lt;&gt;"",TEXT(P4260-N4260,"[h].mm"),""))</f>
        <v/>
      </c>
      <c r="W4260" s="118">
        <f>IF(AND(R4260="",S4260=""),"",R4260+S4260)</f>
        <v/>
      </c>
      <c r="X4260" s="116">
        <f>IF(O4260&lt;&gt;"",DATE(YEAR(O4260), MONTH(O4260), DAY(O4260)),"")</f>
        <v/>
      </c>
      <c r="Y4260" s="122" t="n"/>
      <c r="Z4260" s="123" t="n"/>
      <c r="AA4260" s="117">
        <f>IF(F4260="Re-assigned","NA",IF(W4260="","",IF(W4260&gt;=VLOOKUP(D4260,SLAMatrix,3,FALSE),"Yes",IF(W4260&lt;VLOOKUP(D4260,SLAMatrix,2,FALSE),"No","Internal"))))</f>
        <v/>
      </c>
      <c r="AB4260" s="123" t="n"/>
      <c r="AC4260" s="123" t="n"/>
      <c r="AD4260" s="119" t="n"/>
      <c r="AE4260" s="125" t="n"/>
      <c r="AF4260" s="124">
        <f>MONTH(O4260)</f>
        <v/>
      </c>
      <c r="AG4260" s="124">
        <f>VLOOKUP(IFERROR(MID(AE4260,1,(FIND(",",AE4260,1)-1)),AE4260),Facility_Region_Mapping,2,FALSE)</f>
        <v/>
      </c>
      <c r="AH4260" s="124" t="n"/>
      <c r="AI4260" s="124">
        <f>IF(C4260&lt;&gt;"",IF(M4260="ESM User",getInterfaceName($C4260),"NA"),"")</f>
        <v/>
      </c>
      <c r="AJ4260" s="116">
        <f>IF(Q4260&lt;&gt;"",DATE(YEAR(Q4260), MONTH(Q4260), DAY(Q4260)),"")</f>
        <v/>
      </c>
      <c r="AK4260" s="130">
        <f>IF(Q4260&lt;&gt;0,Q4260-N4260,TODAY()-N4260)</f>
        <v/>
      </c>
      <c r="AL4260" s="112">
        <f>IF(F4260="Re-assigned",0,IF(H4260="Closed",0,IF(H4260="Service Restored",0,IF(H4260="",0,1))))</f>
        <v/>
      </c>
      <c r="AM4260" s="124">
        <f>IF(AL4260=0,"",IF(AK4260&gt;20.99,"Aged","Non-Aged"))</f>
        <v/>
      </c>
      <c r="AN4260" s="112">
        <f>IF(Q4260&lt;&gt;"",MONTH(Q4260),"")</f>
        <v/>
      </c>
      <c r="AO4260" s="112">
        <f>IFERROR(VALUE(V4260),0)</f>
        <v/>
      </c>
    </row>
    <row customFormat="1" customHeight="1" ht="29.25" r="4261" s="112" spans="1:41">
      <c r="A4261" s="127" t="n"/>
      <c r="B4261" s="113" t="n"/>
      <c r="C4261" s="127" t="n"/>
      <c r="D4261" s="127" t="n"/>
      <c r="E4261" s="114">
        <f>IF(F4261 &lt;&gt; "",VLOOKUP(F4261,CategoryLookup,2,FALSE), "")</f>
        <v/>
      </c>
      <c r="F4261" s="126" t="n"/>
      <c r="G4261" s="127" t="n"/>
      <c r="H4261" s="127" t="n"/>
      <c r="I4261" s="127" t="n"/>
      <c r="J4261" s="127" t="n"/>
      <c r="K4261" s="127" t="n"/>
      <c r="L4261" s="127" t="n"/>
      <c r="M4261" s="127" t="n"/>
      <c r="N4261" s="120" t="n"/>
      <c r="O4261" s="120" t="n"/>
      <c r="P4261" s="120" t="n"/>
      <c r="Q4261" s="120" t="n"/>
      <c r="R4261" s="121" t="n"/>
      <c r="S4261" s="121" t="n"/>
      <c r="T4261" s="121" t="n"/>
      <c r="U4261" s="121" t="n"/>
      <c r="V4261" s="117">
        <f>IF(P4261="NA","NA",IF(P4261&lt;&gt;"",TEXT(P4261-N4261,"[h].mm"),""))</f>
        <v/>
      </c>
      <c r="W4261" s="118">
        <f>IF(AND(R4261="",S4261=""),"",R4261+S4261)</f>
        <v/>
      </c>
      <c r="X4261" s="116">
        <f>IF(O4261&lt;&gt;"",DATE(YEAR(O4261), MONTH(O4261), DAY(O4261)),"")</f>
        <v/>
      </c>
      <c r="Y4261" s="122" t="n"/>
      <c r="Z4261" s="123" t="n"/>
      <c r="AA4261" s="117">
        <f>IF(F4261="Re-assigned","NA",IF(W4261="","",IF(W4261&gt;=VLOOKUP(D4261,SLAMatrix,3,FALSE),"Yes",IF(W4261&lt;VLOOKUP(D4261,SLAMatrix,2,FALSE),"No","Internal"))))</f>
        <v/>
      </c>
      <c r="AB4261" s="123" t="n"/>
      <c r="AC4261" s="123" t="n"/>
      <c r="AD4261" s="119" t="n"/>
      <c r="AE4261" s="125" t="n"/>
      <c r="AF4261" s="124">
        <f>MONTH(O4261)</f>
        <v/>
      </c>
      <c r="AG4261" s="124">
        <f>VLOOKUP(IFERROR(MID(AE4261,1,(FIND(",",AE4261,1)-1)),AE4261),Facility_Region_Mapping,2,FALSE)</f>
        <v/>
      </c>
      <c r="AH4261" s="124" t="n"/>
      <c r="AI4261" s="124">
        <f>IF(C4261&lt;&gt;"",IF(M4261="ESM User",getInterfaceName($C4261),"NA"),"")</f>
        <v/>
      </c>
      <c r="AJ4261" s="116">
        <f>IF(Q4261&lt;&gt;"",DATE(YEAR(Q4261), MONTH(Q4261), DAY(Q4261)),"")</f>
        <v/>
      </c>
      <c r="AK4261" s="130">
        <f>IF(Q4261&lt;&gt;0,Q4261-N4261,TODAY()-N4261)</f>
        <v/>
      </c>
      <c r="AL4261" s="112">
        <f>IF(F4261="Re-assigned",0,IF(H4261="Closed",0,IF(H4261="Service Restored",0,IF(H4261="",0,1))))</f>
        <v/>
      </c>
      <c r="AM4261" s="124">
        <f>IF(AL4261=0,"",IF(AK4261&gt;20.99,"Aged","Non-Aged"))</f>
        <v/>
      </c>
      <c r="AN4261" s="112">
        <f>IF(Q4261&lt;&gt;"",MONTH(Q4261),"")</f>
        <v/>
      </c>
      <c r="AO4261" s="112">
        <f>IFERROR(VALUE(V4261),0)</f>
        <v/>
      </c>
    </row>
    <row customFormat="1" customHeight="1" ht="29.25" r="4262" s="112" spans="1:41">
      <c r="A4262" s="127" t="n"/>
      <c r="B4262" s="113" t="n"/>
      <c r="C4262" s="127" t="n"/>
      <c r="D4262" s="127" t="n"/>
      <c r="E4262" s="114">
        <f>IF(F4262 &lt;&gt; "",VLOOKUP(F4262,CategoryLookup,2,FALSE), "")</f>
        <v/>
      </c>
      <c r="F4262" s="126" t="n"/>
      <c r="G4262" s="127" t="n"/>
      <c r="H4262" s="127" t="n"/>
      <c r="I4262" s="127" t="n"/>
      <c r="J4262" s="127" t="n"/>
      <c r="K4262" s="127" t="n"/>
      <c r="L4262" s="127" t="n"/>
      <c r="M4262" s="127" t="n"/>
      <c r="N4262" s="120" t="n"/>
      <c r="O4262" s="120" t="n"/>
      <c r="P4262" s="120" t="n"/>
      <c r="Q4262" s="120" t="n"/>
      <c r="R4262" s="121" t="n"/>
      <c r="S4262" s="121" t="n"/>
      <c r="T4262" s="121" t="n"/>
      <c r="U4262" s="121" t="n"/>
      <c r="V4262" s="117">
        <f>IF(P4262="NA","NA",IF(P4262&lt;&gt;"",TEXT(P4262-N4262,"[h].mm"),""))</f>
        <v/>
      </c>
      <c r="W4262" s="118">
        <f>IF(AND(R4262="",S4262=""),"",R4262+S4262)</f>
        <v/>
      </c>
      <c r="X4262" s="116">
        <f>IF(O4262&lt;&gt;"",DATE(YEAR(O4262), MONTH(O4262), DAY(O4262)),"")</f>
        <v/>
      </c>
      <c r="Y4262" s="122" t="n"/>
      <c r="Z4262" s="123" t="n"/>
      <c r="AA4262" s="117">
        <f>IF(F4262="Re-assigned","NA",IF(W4262="","",IF(W4262&gt;=VLOOKUP(D4262,SLAMatrix,3,FALSE),"Yes",IF(W4262&lt;VLOOKUP(D4262,SLAMatrix,2,FALSE),"No","Internal"))))</f>
        <v/>
      </c>
      <c r="AB4262" s="123" t="n"/>
      <c r="AC4262" s="123" t="n"/>
      <c r="AD4262" s="119" t="n"/>
      <c r="AE4262" s="125" t="n"/>
      <c r="AF4262" s="124">
        <f>MONTH(O4262)</f>
        <v/>
      </c>
      <c r="AG4262" s="124">
        <f>VLOOKUP(IFERROR(MID(AE4262,1,(FIND(",",AE4262,1)-1)),AE4262),Facility_Region_Mapping,2,FALSE)</f>
        <v/>
      </c>
      <c r="AH4262" s="124" t="n"/>
      <c r="AI4262" s="124">
        <f>IF(C4262&lt;&gt;"",IF(M4262="ESM User",getInterfaceName($C4262),"NA"),"")</f>
        <v/>
      </c>
      <c r="AJ4262" s="116">
        <f>IF(Q4262&lt;&gt;"",DATE(YEAR(Q4262), MONTH(Q4262), DAY(Q4262)),"")</f>
        <v/>
      </c>
      <c r="AK4262" s="130">
        <f>IF(Q4262&lt;&gt;0,Q4262-N4262,TODAY()-N4262)</f>
        <v/>
      </c>
      <c r="AL4262" s="112">
        <f>IF(F4262="Re-assigned",0,IF(H4262="Closed",0,IF(H4262="Service Restored",0,IF(H4262="",0,1))))</f>
        <v/>
      </c>
      <c r="AM4262" s="124">
        <f>IF(AL4262=0,"",IF(AK4262&gt;20.99,"Aged","Non-Aged"))</f>
        <v/>
      </c>
      <c r="AN4262" s="112">
        <f>IF(Q4262&lt;&gt;"",MONTH(Q4262),"")</f>
        <v/>
      </c>
      <c r="AO4262" s="112">
        <f>IFERROR(VALUE(V4262),0)</f>
        <v/>
      </c>
    </row>
    <row customFormat="1" customHeight="1" ht="29.25" r="4263" s="112" spans="1:41">
      <c r="A4263" s="127" t="n"/>
      <c r="B4263" s="113" t="n"/>
      <c r="C4263" s="127" t="n"/>
      <c r="D4263" s="127" t="n"/>
      <c r="E4263" s="114">
        <f>IF(F4263 &lt;&gt; "",VLOOKUP(F4263,CategoryLookup,2,FALSE), "")</f>
        <v/>
      </c>
      <c r="F4263" s="126" t="n"/>
      <c r="G4263" s="127" t="n"/>
      <c r="H4263" s="127" t="n"/>
      <c r="I4263" s="127" t="n"/>
      <c r="J4263" s="127" t="n"/>
      <c r="K4263" s="127" t="n"/>
      <c r="L4263" s="127" t="n"/>
      <c r="M4263" s="127" t="n"/>
      <c r="N4263" s="120" t="n"/>
      <c r="O4263" s="120" t="n"/>
      <c r="P4263" s="120" t="n"/>
      <c r="Q4263" s="120" t="n"/>
      <c r="R4263" s="121" t="n"/>
      <c r="S4263" s="121" t="n"/>
      <c r="T4263" s="121" t="n"/>
      <c r="U4263" s="121" t="n"/>
      <c r="V4263" s="117">
        <f>IF(P4263="NA","NA",IF(P4263&lt;&gt;"",TEXT(P4263-N4263,"[h].mm"),""))</f>
        <v/>
      </c>
      <c r="W4263" s="118">
        <f>IF(AND(R4263="",S4263=""),"",R4263+S4263)</f>
        <v/>
      </c>
      <c r="X4263" s="116">
        <f>IF(O4263&lt;&gt;"",DATE(YEAR(O4263), MONTH(O4263), DAY(O4263)),"")</f>
        <v/>
      </c>
      <c r="Y4263" s="122" t="n"/>
      <c r="Z4263" s="123" t="n"/>
      <c r="AA4263" s="117">
        <f>IF(F4263="Re-assigned","NA",IF(W4263="","",IF(W4263&gt;=VLOOKUP(D4263,SLAMatrix,3,FALSE),"Yes",IF(W4263&lt;VLOOKUP(D4263,SLAMatrix,2,FALSE),"No","Internal"))))</f>
        <v/>
      </c>
      <c r="AB4263" s="123" t="n"/>
      <c r="AC4263" s="123" t="n"/>
      <c r="AD4263" s="119" t="n"/>
      <c r="AE4263" s="125" t="n"/>
      <c r="AF4263" s="124">
        <f>MONTH(O4263)</f>
        <v/>
      </c>
      <c r="AG4263" s="124">
        <f>VLOOKUP(IFERROR(MID(AE4263,1,(FIND(",",AE4263,1)-1)),AE4263),Facility_Region_Mapping,2,FALSE)</f>
        <v/>
      </c>
      <c r="AH4263" s="124" t="n"/>
      <c r="AI4263" s="124">
        <f>IF(C4263&lt;&gt;"",IF(M4263="ESM User",getInterfaceName($C4263),"NA"),"")</f>
        <v/>
      </c>
      <c r="AJ4263" s="116">
        <f>IF(Q4263&lt;&gt;"",DATE(YEAR(Q4263), MONTH(Q4263), DAY(Q4263)),"")</f>
        <v/>
      </c>
      <c r="AK4263" s="130">
        <f>IF(Q4263&lt;&gt;0,Q4263-N4263,TODAY()-N4263)</f>
        <v/>
      </c>
      <c r="AL4263" s="112">
        <f>IF(F4263="Re-assigned",0,IF(H4263="Closed",0,IF(H4263="Service Restored",0,IF(H4263="",0,1))))</f>
        <v/>
      </c>
      <c r="AM4263" s="124">
        <f>IF(AL4263=0,"",IF(AK4263&gt;20.99,"Aged","Non-Aged"))</f>
        <v/>
      </c>
      <c r="AN4263" s="112">
        <f>IF(Q4263&lt;&gt;"",MONTH(Q4263),"")</f>
        <v/>
      </c>
      <c r="AO4263" s="112">
        <f>IFERROR(VALUE(V4263),0)</f>
        <v/>
      </c>
    </row>
    <row customFormat="1" customHeight="1" ht="29.25" r="4264" s="112" spans="1:41">
      <c r="A4264" s="127" t="n"/>
      <c r="B4264" s="113" t="n"/>
      <c r="C4264" s="127" t="n"/>
      <c r="D4264" s="127" t="n"/>
      <c r="E4264" s="114">
        <f>IF(F4264 &lt;&gt; "",VLOOKUP(F4264,CategoryLookup,2,FALSE), "")</f>
        <v/>
      </c>
      <c r="F4264" s="126" t="n"/>
      <c r="G4264" s="127" t="n"/>
      <c r="H4264" s="127" t="n"/>
      <c r="I4264" s="127" t="n"/>
      <c r="J4264" s="127" t="n"/>
      <c r="K4264" s="127" t="n"/>
      <c r="L4264" s="127" t="n"/>
      <c r="M4264" s="127" t="n"/>
      <c r="N4264" s="120" t="n"/>
      <c r="O4264" s="120" t="n"/>
      <c r="P4264" s="120" t="n"/>
      <c r="Q4264" s="120" t="n"/>
      <c r="R4264" s="121" t="n"/>
      <c r="S4264" s="121" t="n"/>
      <c r="T4264" s="121" t="n"/>
      <c r="U4264" s="121" t="n"/>
      <c r="V4264" s="117">
        <f>IF(P4264="NA","NA",IF(P4264&lt;&gt;"",TEXT(P4264-N4264,"[h].mm"),""))</f>
        <v/>
      </c>
      <c r="W4264" s="118">
        <f>IF(AND(R4264="",S4264=""),"",R4264+S4264)</f>
        <v/>
      </c>
      <c r="X4264" s="116">
        <f>IF(O4264&lt;&gt;"",DATE(YEAR(O4264), MONTH(O4264), DAY(O4264)),"")</f>
        <v/>
      </c>
      <c r="Y4264" s="122" t="n"/>
      <c r="Z4264" s="123" t="n"/>
      <c r="AA4264" s="117">
        <f>IF(F4264="Re-assigned","NA",IF(W4264="","",IF(W4264&gt;=VLOOKUP(D4264,SLAMatrix,3,FALSE),"Yes",IF(W4264&lt;VLOOKUP(D4264,SLAMatrix,2,FALSE),"No","Internal"))))</f>
        <v/>
      </c>
      <c r="AB4264" s="123" t="n"/>
      <c r="AC4264" s="123" t="n"/>
      <c r="AD4264" s="119" t="n"/>
      <c r="AE4264" s="125" t="n"/>
      <c r="AF4264" s="124">
        <f>MONTH(O4264)</f>
        <v/>
      </c>
      <c r="AG4264" s="124">
        <f>VLOOKUP(IFERROR(MID(AE4264,1,(FIND(",",AE4264,1)-1)),AE4264),Facility_Region_Mapping,2,FALSE)</f>
        <v/>
      </c>
      <c r="AH4264" s="124" t="n"/>
      <c r="AI4264" s="124">
        <f>IF(C4264&lt;&gt;"",IF(M4264="ESM User",getInterfaceName($C4264),"NA"),"")</f>
        <v/>
      </c>
      <c r="AJ4264" s="116">
        <f>IF(Q4264&lt;&gt;"",DATE(YEAR(Q4264), MONTH(Q4264), DAY(Q4264)),"")</f>
        <v/>
      </c>
      <c r="AK4264" s="130">
        <f>IF(Q4264&lt;&gt;0,Q4264-N4264,TODAY()-N4264)</f>
        <v/>
      </c>
      <c r="AL4264" s="112">
        <f>IF(F4264="Re-assigned",0,IF(H4264="Closed",0,IF(H4264="Service Restored",0,IF(H4264="",0,1))))</f>
        <v/>
      </c>
      <c r="AM4264" s="124">
        <f>IF(AL4264=0,"",IF(AK4264&gt;20.99,"Aged","Non-Aged"))</f>
        <v/>
      </c>
      <c r="AN4264" s="112">
        <f>IF(Q4264&lt;&gt;"",MONTH(Q4264),"")</f>
        <v/>
      </c>
      <c r="AO4264" s="112">
        <f>IFERROR(VALUE(V4264),0)</f>
        <v/>
      </c>
    </row>
    <row customFormat="1" customHeight="1" ht="29.25" r="4265" s="112" spans="1:41">
      <c r="A4265" s="127" t="n"/>
      <c r="B4265" s="113" t="n"/>
      <c r="C4265" s="127" t="n"/>
      <c r="D4265" s="127" t="n"/>
      <c r="E4265" s="114">
        <f>IF(F4265 &lt;&gt; "",VLOOKUP(F4265,CategoryLookup,2,FALSE), "")</f>
        <v/>
      </c>
      <c r="F4265" s="126" t="n"/>
      <c r="G4265" s="127" t="n"/>
      <c r="H4265" s="127" t="n"/>
      <c r="I4265" s="127" t="n"/>
      <c r="J4265" s="127" t="n"/>
      <c r="K4265" s="127" t="n"/>
      <c r="L4265" s="127" t="n"/>
      <c r="M4265" s="127" t="n"/>
      <c r="N4265" s="120" t="n"/>
      <c r="O4265" s="120" t="n"/>
      <c r="P4265" s="120" t="n"/>
      <c r="Q4265" s="120" t="n"/>
      <c r="R4265" s="121" t="n"/>
      <c r="S4265" s="121" t="n"/>
      <c r="T4265" s="121" t="n"/>
      <c r="U4265" s="121" t="n"/>
      <c r="V4265" s="117">
        <f>IF(P4265="NA","NA",IF(P4265&lt;&gt;"",TEXT(P4265-N4265,"[h].mm"),""))</f>
        <v/>
      </c>
      <c r="W4265" s="118">
        <f>IF(AND(R4265="",S4265=""),"",R4265+S4265)</f>
        <v/>
      </c>
      <c r="X4265" s="116">
        <f>IF(O4265&lt;&gt;"",DATE(YEAR(O4265), MONTH(O4265), DAY(O4265)),"")</f>
        <v/>
      </c>
      <c r="Y4265" s="122" t="n"/>
      <c r="Z4265" s="123" t="n"/>
      <c r="AA4265" s="117">
        <f>IF(F4265="Re-assigned","NA",IF(W4265="","",IF(W4265&gt;=VLOOKUP(D4265,SLAMatrix,3,FALSE),"Yes",IF(W4265&lt;VLOOKUP(D4265,SLAMatrix,2,FALSE),"No","Internal"))))</f>
        <v/>
      </c>
      <c r="AB4265" s="123" t="n"/>
      <c r="AC4265" s="123" t="n"/>
      <c r="AD4265" s="119" t="n"/>
      <c r="AE4265" s="125" t="n"/>
      <c r="AF4265" s="124">
        <f>MONTH(O4265)</f>
        <v/>
      </c>
      <c r="AG4265" s="124">
        <f>VLOOKUP(IFERROR(MID(AE4265,1,(FIND(",",AE4265,1)-1)),AE4265),Facility_Region_Mapping,2,FALSE)</f>
        <v/>
      </c>
      <c r="AH4265" s="124" t="n"/>
      <c r="AI4265" s="124">
        <f>IF(C4265&lt;&gt;"",IF(M4265="ESM User",getInterfaceName($C4265),"NA"),"")</f>
        <v/>
      </c>
      <c r="AJ4265" s="116">
        <f>IF(Q4265&lt;&gt;"",DATE(YEAR(Q4265), MONTH(Q4265), DAY(Q4265)),"")</f>
        <v/>
      </c>
      <c r="AK4265" s="130">
        <f>IF(Q4265&lt;&gt;0,Q4265-N4265,TODAY()-N4265)</f>
        <v/>
      </c>
      <c r="AL4265" s="112">
        <f>IF(F4265="Re-assigned",0,IF(H4265="Closed",0,IF(H4265="Service Restored",0,IF(H4265="",0,1))))</f>
        <v/>
      </c>
      <c r="AM4265" s="124">
        <f>IF(AL4265=0,"",IF(AK4265&gt;20.99,"Aged","Non-Aged"))</f>
        <v/>
      </c>
      <c r="AN4265" s="112">
        <f>IF(Q4265&lt;&gt;"",MONTH(Q4265),"")</f>
        <v/>
      </c>
      <c r="AO4265" s="112">
        <f>IFERROR(VALUE(V4265),0)</f>
        <v/>
      </c>
    </row>
    <row customFormat="1" customHeight="1" ht="29.25" r="4266" s="112" spans="1:41">
      <c r="A4266" s="127" t="n"/>
      <c r="B4266" s="113" t="n"/>
      <c r="C4266" s="127" t="n"/>
      <c r="D4266" s="127" t="n"/>
      <c r="E4266" s="114">
        <f>IF(F4266 &lt;&gt; "",VLOOKUP(F4266,CategoryLookup,2,FALSE), "")</f>
        <v/>
      </c>
      <c r="F4266" s="126" t="n"/>
      <c r="G4266" s="127" t="n"/>
      <c r="H4266" s="127" t="n"/>
      <c r="I4266" s="127" t="n"/>
      <c r="J4266" s="127" t="n"/>
      <c r="K4266" s="127" t="n"/>
      <c r="L4266" s="127" t="n"/>
      <c r="M4266" s="127" t="n"/>
      <c r="N4266" s="120" t="n"/>
      <c r="O4266" s="120" t="n"/>
      <c r="P4266" s="120" t="n"/>
      <c r="Q4266" s="120" t="n"/>
      <c r="R4266" s="121" t="n"/>
      <c r="S4266" s="121" t="n"/>
      <c r="T4266" s="121" t="n"/>
      <c r="U4266" s="121" t="n"/>
      <c r="V4266" s="117">
        <f>IF(P4266="NA","NA",IF(P4266&lt;&gt;"",TEXT(P4266-N4266,"[h].mm"),""))</f>
        <v/>
      </c>
      <c r="W4266" s="118">
        <f>IF(AND(R4266="",S4266=""),"",R4266+S4266)</f>
        <v/>
      </c>
      <c r="X4266" s="116">
        <f>IF(O4266&lt;&gt;"",DATE(YEAR(O4266), MONTH(O4266), DAY(O4266)),"")</f>
        <v/>
      </c>
      <c r="Y4266" s="122" t="n"/>
      <c r="Z4266" s="123" t="n"/>
      <c r="AA4266" s="117">
        <f>IF(F4266="Re-assigned","NA",IF(W4266="","",IF(W4266&gt;=VLOOKUP(D4266,SLAMatrix,3,FALSE),"Yes",IF(W4266&lt;VLOOKUP(D4266,SLAMatrix,2,FALSE),"No","Internal"))))</f>
        <v/>
      </c>
      <c r="AB4266" s="123" t="n"/>
      <c r="AC4266" s="123" t="n"/>
      <c r="AD4266" s="119" t="n"/>
      <c r="AE4266" s="125" t="n"/>
      <c r="AF4266" s="124">
        <f>MONTH(O4266)</f>
        <v/>
      </c>
      <c r="AG4266" s="124">
        <f>VLOOKUP(IFERROR(MID(AE4266,1,(FIND(",",AE4266,1)-1)),AE4266),Facility_Region_Mapping,2,FALSE)</f>
        <v/>
      </c>
      <c r="AH4266" s="124" t="n"/>
      <c r="AI4266" s="124">
        <f>IF(C4266&lt;&gt;"",IF(M4266="ESM User",getInterfaceName($C4266),"NA"),"")</f>
        <v/>
      </c>
      <c r="AJ4266" s="116">
        <f>IF(Q4266&lt;&gt;"",DATE(YEAR(Q4266), MONTH(Q4266), DAY(Q4266)),"")</f>
        <v/>
      </c>
      <c r="AK4266" s="130">
        <f>IF(Q4266&lt;&gt;0,Q4266-N4266,TODAY()-N4266)</f>
        <v/>
      </c>
      <c r="AL4266" s="112">
        <f>IF(F4266="Re-assigned",0,IF(H4266="Closed",0,IF(H4266="Service Restored",0,IF(H4266="",0,1))))</f>
        <v/>
      </c>
      <c r="AM4266" s="124">
        <f>IF(AL4266=0,"",IF(AK4266&gt;20.99,"Aged","Non-Aged"))</f>
        <v/>
      </c>
      <c r="AN4266" s="112">
        <f>IF(Q4266&lt;&gt;"",MONTH(Q4266),"")</f>
        <v/>
      </c>
      <c r="AO4266" s="112">
        <f>IFERROR(VALUE(V4266),0)</f>
        <v/>
      </c>
    </row>
    <row customFormat="1" customHeight="1" ht="29.25" r="4267" s="112" spans="1:41">
      <c r="A4267" s="127" t="n"/>
      <c r="B4267" s="113" t="n"/>
      <c r="C4267" s="127" t="n"/>
      <c r="D4267" s="127" t="n"/>
      <c r="E4267" s="114">
        <f>IF(F4267 &lt;&gt; "",VLOOKUP(F4267,CategoryLookup,2,FALSE), "")</f>
        <v/>
      </c>
      <c r="F4267" s="126" t="n"/>
      <c r="G4267" s="127" t="n"/>
      <c r="H4267" s="127" t="n"/>
      <c r="I4267" s="127" t="n"/>
      <c r="J4267" s="127" t="n"/>
      <c r="K4267" s="127" t="n"/>
      <c r="L4267" s="127" t="n"/>
      <c r="M4267" s="127" t="n"/>
      <c r="N4267" s="120" t="n"/>
      <c r="O4267" s="120" t="n"/>
      <c r="P4267" s="120" t="n"/>
      <c r="Q4267" s="120" t="n"/>
      <c r="R4267" s="121" t="n"/>
      <c r="S4267" s="121" t="n"/>
      <c r="T4267" s="121" t="n"/>
      <c r="U4267" s="121" t="n"/>
      <c r="V4267" s="117">
        <f>IF(P4267="NA","NA",IF(P4267&lt;&gt;"",TEXT(P4267-N4267,"[h].mm"),""))</f>
        <v/>
      </c>
      <c r="W4267" s="118">
        <f>IF(AND(R4267="",S4267=""),"",R4267+S4267)</f>
        <v/>
      </c>
      <c r="X4267" s="116">
        <f>IF(O4267&lt;&gt;"",DATE(YEAR(O4267), MONTH(O4267), DAY(O4267)),"")</f>
        <v/>
      </c>
      <c r="Y4267" s="122" t="n"/>
      <c r="Z4267" s="123" t="n"/>
      <c r="AA4267" s="117">
        <f>IF(F4267="Re-assigned","NA",IF(W4267="","",IF(W4267&gt;=VLOOKUP(D4267,SLAMatrix,3,FALSE),"Yes",IF(W4267&lt;VLOOKUP(D4267,SLAMatrix,2,FALSE),"No","Internal"))))</f>
        <v/>
      </c>
      <c r="AB4267" s="123" t="n"/>
      <c r="AC4267" s="123" t="n"/>
      <c r="AD4267" s="119" t="n"/>
      <c r="AE4267" s="125" t="n"/>
      <c r="AF4267" s="124">
        <f>MONTH(O4267)</f>
        <v/>
      </c>
      <c r="AG4267" s="124">
        <f>VLOOKUP(IFERROR(MID(AE4267,1,(FIND(",",AE4267,1)-1)),AE4267),Facility_Region_Mapping,2,FALSE)</f>
        <v/>
      </c>
      <c r="AH4267" s="124" t="n"/>
      <c r="AI4267" s="124">
        <f>IF(C4267&lt;&gt;"",IF(M4267="ESM User",getInterfaceName($C4267),"NA"),"")</f>
        <v/>
      </c>
      <c r="AJ4267" s="116">
        <f>IF(Q4267&lt;&gt;"",DATE(YEAR(Q4267), MONTH(Q4267), DAY(Q4267)),"")</f>
        <v/>
      </c>
      <c r="AK4267" s="130">
        <f>IF(Q4267&lt;&gt;0,Q4267-N4267,TODAY()-N4267)</f>
        <v/>
      </c>
      <c r="AL4267" s="112">
        <f>IF(F4267="Re-assigned",0,IF(H4267="Closed",0,IF(H4267="Service Restored",0,IF(H4267="",0,1))))</f>
        <v/>
      </c>
      <c r="AM4267" s="124">
        <f>IF(AL4267=0,"",IF(AK4267&gt;20.99,"Aged","Non-Aged"))</f>
        <v/>
      </c>
      <c r="AN4267" s="112">
        <f>IF(Q4267&lt;&gt;"",MONTH(Q4267),"")</f>
        <v/>
      </c>
      <c r="AO4267" s="112">
        <f>IFERROR(VALUE(V4267),0)</f>
        <v/>
      </c>
    </row>
    <row customFormat="1" customHeight="1" ht="29.25" r="4268" s="112" spans="1:41">
      <c r="A4268" s="127" t="n"/>
      <c r="B4268" s="113" t="n"/>
      <c r="C4268" s="127" t="n"/>
      <c r="D4268" s="127" t="n"/>
      <c r="E4268" s="114">
        <f>IF(F4268 &lt;&gt; "",VLOOKUP(F4268,CategoryLookup,2,FALSE), "")</f>
        <v/>
      </c>
      <c r="F4268" s="126" t="n"/>
      <c r="G4268" s="127" t="n"/>
      <c r="H4268" s="127" t="n"/>
      <c r="I4268" s="127" t="n"/>
      <c r="J4268" s="127" t="n"/>
      <c r="K4268" s="127" t="n"/>
      <c r="L4268" s="127" t="n"/>
      <c r="M4268" s="127" t="n"/>
      <c r="N4268" s="120" t="n"/>
      <c r="O4268" s="120" t="n"/>
      <c r="P4268" s="120" t="n"/>
      <c r="Q4268" s="120" t="n"/>
      <c r="R4268" s="121" t="n"/>
      <c r="S4268" s="121" t="n"/>
      <c r="T4268" s="121" t="n"/>
      <c r="U4268" s="121" t="n"/>
      <c r="V4268" s="117">
        <f>IF(P4268="NA","NA",IF(P4268&lt;&gt;"",TEXT(P4268-N4268,"[h].mm"),""))</f>
        <v/>
      </c>
      <c r="W4268" s="118">
        <f>IF(AND(R4268="",S4268=""),"",R4268+S4268)</f>
        <v/>
      </c>
      <c r="X4268" s="116">
        <f>IF(O4268&lt;&gt;"",DATE(YEAR(O4268), MONTH(O4268), DAY(O4268)),"")</f>
        <v/>
      </c>
      <c r="Y4268" s="122" t="n"/>
      <c r="Z4268" s="123" t="n"/>
      <c r="AA4268" s="117">
        <f>IF(F4268="Re-assigned","NA",IF(W4268="","",IF(W4268&gt;=VLOOKUP(D4268,SLAMatrix,3,FALSE),"Yes",IF(W4268&lt;VLOOKUP(D4268,SLAMatrix,2,FALSE),"No","Internal"))))</f>
        <v/>
      </c>
      <c r="AB4268" s="123" t="n"/>
      <c r="AC4268" s="123" t="n"/>
      <c r="AD4268" s="119" t="n"/>
      <c r="AE4268" s="125" t="n"/>
      <c r="AF4268" s="124">
        <f>MONTH(O4268)</f>
        <v/>
      </c>
      <c r="AG4268" s="124">
        <f>VLOOKUP(IFERROR(MID(AE4268,1,(FIND(",",AE4268,1)-1)),AE4268),Facility_Region_Mapping,2,FALSE)</f>
        <v/>
      </c>
      <c r="AH4268" s="124" t="n"/>
      <c r="AI4268" s="124">
        <f>IF(C4268&lt;&gt;"",IF(M4268="ESM User",getInterfaceName($C4268),"NA"),"")</f>
        <v/>
      </c>
      <c r="AJ4268" s="116">
        <f>IF(Q4268&lt;&gt;"",DATE(YEAR(Q4268), MONTH(Q4268), DAY(Q4268)),"")</f>
        <v/>
      </c>
      <c r="AK4268" s="130">
        <f>IF(Q4268&lt;&gt;0,Q4268-N4268,TODAY()-N4268)</f>
        <v/>
      </c>
      <c r="AL4268" s="112">
        <f>IF(F4268="Re-assigned",0,IF(H4268="Closed",0,IF(H4268="Service Restored",0,IF(H4268="",0,1))))</f>
        <v/>
      </c>
      <c r="AM4268" s="124">
        <f>IF(AL4268=0,"",IF(AK4268&gt;20.99,"Aged","Non-Aged"))</f>
        <v/>
      </c>
      <c r="AN4268" s="112">
        <f>IF(Q4268&lt;&gt;"",MONTH(Q4268),"")</f>
        <v/>
      </c>
      <c r="AO4268" s="112">
        <f>IFERROR(VALUE(V4268),0)</f>
        <v/>
      </c>
    </row>
    <row customFormat="1" customHeight="1" ht="29.25" r="4269" s="112" spans="1:41">
      <c r="A4269" s="127" t="n"/>
      <c r="B4269" s="113" t="n"/>
      <c r="C4269" s="127" t="n"/>
      <c r="D4269" s="127" t="n"/>
      <c r="E4269" s="114">
        <f>IF(F4269 &lt;&gt; "",VLOOKUP(F4269,CategoryLookup,2,FALSE), "")</f>
        <v/>
      </c>
      <c r="F4269" s="126" t="n"/>
      <c r="G4269" s="127" t="n"/>
      <c r="H4269" s="127" t="n"/>
      <c r="I4269" s="127" t="n"/>
      <c r="J4269" s="127" t="n"/>
      <c r="K4269" s="127" t="n"/>
      <c r="L4269" s="127" t="n"/>
      <c r="M4269" s="127" t="n"/>
      <c r="N4269" s="120" t="n"/>
      <c r="O4269" s="120" t="n"/>
      <c r="P4269" s="120" t="n"/>
      <c r="Q4269" s="120" t="n"/>
      <c r="R4269" s="121" t="n"/>
      <c r="S4269" s="121" t="n"/>
      <c r="T4269" s="121" t="n"/>
      <c r="U4269" s="121" t="n"/>
      <c r="V4269" s="117">
        <f>IF(P4269="NA","NA",IF(P4269&lt;&gt;"",TEXT(P4269-N4269,"[h].mm"),""))</f>
        <v/>
      </c>
      <c r="W4269" s="118">
        <f>IF(AND(R4269="",S4269=""),"",R4269+S4269)</f>
        <v/>
      </c>
      <c r="X4269" s="116">
        <f>IF(O4269&lt;&gt;"",DATE(YEAR(O4269), MONTH(O4269), DAY(O4269)),"")</f>
        <v/>
      </c>
      <c r="Y4269" s="122" t="n"/>
      <c r="Z4269" s="123" t="n"/>
      <c r="AA4269" s="117">
        <f>IF(F4269="Re-assigned","NA",IF(W4269="","",IF(W4269&gt;=VLOOKUP(D4269,SLAMatrix,3,FALSE),"Yes",IF(W4269&lt;VLOOKUP(D4269,SLAMatrix,2,FALSE),"No","Internal"))))</f>
        <v/>
      </c>
      <c r="AB4269" s="123" t="n"/>
      <c r="AC4269" s="123" t="n"/>
      <c r="AD4269" s="119" t="n"/>
      <c r="AE4269" s="125" t="n"/>
      <c r="AF4269" s="124">
        <f>MONTH(O4269)</f>
        <v/>
      </c>
      <c r="AG4269" s="124">
        <f>VLOOKUP(IFERROR(MID(AE4269,1,(FIND(",",AE4269,1)-1)),AE4269),Facility_Region_Mapping,2,FALSE)</f>
        <v/>
      </c>
      <c r="AH4269" s="124" t="n"/>
      <c r="AI4269" s="124">
        <f>IF(C4269&lt;&gt;"",IF(M4269="ESM User",getInterfaceName($C4269),"NA"),"")</f>
        <v/>
      </c>
      <c r="AJ4269" s="116">
        <f>IF(Q4269&lt;&gt;"",DATE(YEAR(Q4269), MONTH(Q4269), DAY(Q4269)),"")</f>
        <v/>
      </c>
      <c r="AK4269" s="130">
        <f>IF(Q4269&lt;&gt;0,Q4269-N4269,TODAY()-N4269)</f>
        <v/>
      </c>
      <c r="AL4269" s="112">
        <f>IF(F4269="Re-assigned",0,IF(H4269="Closed",0,IF(H4269="Service Restored",0,IF(H4269="",0,1))))</f>
        <v/>
      </c>
      <c r="AM4269" s="124">
        <f>IF(AL4269=0,"",IF(AK4269&gt;20.99,"Aged","Non-Aged"))</f>
        <v/>
      </c>
      <c r="AN4269" s="112">
        <f>IF(Q4269&lt;&gt;"",MONTH(Q4269),"")</f>
        <v/>
      </c>
      <c r="AO4269" s="112">
        <f>IFERROR(VALUE(V4269),0)</f>
        <v/>
      </c>
    </row>
    <row customFormat="1" customHeight="1" ht="29.25" r="4270" s="112" spans="1:41">
      <c r="A4270" s="127" t="n"/>
      <c r="B4270" s="113" t="n"/>
      <c r="C4270" s="127" t="n"/>
      <c r="D4270" s="127" t="n"/>
      <c r="E4270" s="114">
        <f>IF(F4270 &lt;&gt; "",VLOOKUP(F4270,CategoryLookup,2,FALSE), "")</f>
        <v/>
      </c>
      <c r="F4270" s="126" t="n"/>
      <c r="G4270" s="127" t="n"/>
      <c r="H4270" s="127" t="n"/>
      <c r="I4270" s="127" t="n"/>
      <c r="J4270" s="127" t="n"/>
      <c r="K4270" s="127" t="n"/>
      <c r="L4270" s="127" t="n"/>
      <c r="M4270" s="127" t="n"/>
      <c r="N4270" s="120" t="n"/>
      <c r="O4270" s="120" t="n"/>
      <c r="P4270" s="120" t="n"/>
      <c r="Q4270" s="120" t="n"/>
      <c r="R4270" s="121" t="n"/>
      <c r="S4270" s="121" t="n"/>
      <c r="T4270" s="121" t="n"/>
      <c r="U4270" s="121" t="n"/>
      <c r="V4270" s="117">
        <f>IF(P4270="NA","NA",IF(P4270&lt;&gt;"",TEXT(P4270-N4270,"[h].mm"),""))</f>
        <v/>
      </c>
      <c r="W4270" s="118">
        <f>IF(AND(R4270="",S4270=""),"",R4270+S4270)</f>
        <v/>
      </c>
      <c r="X4270" s="116">
        <f>IF(O4270&lt;&gt;"",DATE(YEAR(O4270), MONTH(O4270), DAY(O4270)),"")</f>
        <v/>
      </c>
      <c r="Y4270" s="122" t="n"/>
      <c r="Z4270" s="123" t="n"/>
      <c r="AA4270" s="117">
        <f>IF(F4270="Re-assigned","NA",IF(W4270="","",IF(W4270&gt;=VLOOKUP(D4270,SLAMatrix,3,FALSE),"Yes",IF(W4270&lt;VLOOKUP(D4270,SLAMatrix,2,FALSE),"No","Internal"))))</f>
        <v/>
      </c>
      <c r="AB4270" s="123" t="n"/>
      <c r="AC4270" s="123" t="n"/>
      <c r="AD4270" s="119" t="n"/>
      <c r="AE4270" s="125" t="n"/>
      <c r="AF4270" s="124">
        <f>MONTH(O4270)</f>
        <v/>
      </c>
      <c r="AG4270" s="124">
        <f>VLOOKUP(IFERROR(MID(AE4270,1,(FIND(",",AE4270,1)-1)),AE4270),Facility_Region_Mapping,2,FALSE)</f>
        <v/>
      </c>
      <c r="AH4270" s="124" t="n"/>
      <c r="AI4270" s="124">
        <f>IF(C4270&lt;&gt;"",IF(M4270="ESM User",getInterfaceName($C4270),"NA"),"")</f>
        <v/>
      </c>
      <c r="AJ4270" s="116">
        <f>IF(Q4270&lt;&gt;"",DATE(YEAR(Q4270), MONTH(Q4270), DAY(Q4270)),"")</f>
        <v/>
      </c>
      <c r="AK4270" s="130">
        <f>IF(Q4270&lt;&gt;0,Q4270-N4270,TODAY()-N4270)</f>
        <v/>
      </c>
      <c r="AL4270" s="112">
        <f>IF(F4270="Re-assigned",0,IF(H4270="Closed",0,IF(H4270="Service Restored",0,IF(H4270="",0,1))))</f>
        <v/>
      </c>
      <c r="AM4270" s="124">
        <f>IF(AL4270=0,"",IF(AK4270&gt;20.99,"Aged","Non-Aged"))</f>
        <v/>
      </c>
      <c r="AN4270" s="112">
        <f>IF(Q4270&lt;&gt;"",MONTH(Q4270),"")</f>
        <v/>
      </c>
      <c r="AO4270" s="112">
        <f>IFERROR(VALUE(V4270),0)</f>
        <v/>
      </c>
    </row>
    <row customFormat="1" customHeight="1" ht="29.25" r="4271" s="112" spans="1:41">
      <c r="A4271" s="127" t="n"/>
      <c r="B4271" s="113" t="n"/>
      <c r="C4271" s="127" t="n"/>
      <c r="D4271" s="127" t="n"/>
      <c r="E4271" s="114">
        <f>IF(F4271 &lt;&gt; "",VLOOKUP(F4271,CategoryLookup,2,FALSE), "")</f>
        <v/>
      </c>
      <c r="F4271" s="126" t="n"/>
      <c r="G4271" s="127" t="n"/>
      <c r="H4271" s="127" t="n"/>
      <c r="I4271" s="127" t="n"/>
      <c r="J4271" s="127" t="n"/>
      <c r="K4271" s="127" t="n"/>
      <c r="L4271" s="127" t="n"/>
      <c r="M4271" s="127" t="n"/>
      <c r="N4271" s="120" t="n"/>
      <c r="O4271" s="120" t="n"/>
      <c r="P4271" s="120" t="n"/>
      <c r="Q4271" s="120" t="n"/>
      <c r="R4271" s="121" t="n"/>
      <c r="S4271" s="121" t="n"/>
      <c r="T4271" s="121" t="n"/>
      <c r="U4271" s="121" t="n"/>
      <c r="V4271" s="117">
        <f>IF(P4271="NA","NA",IF(P4271&lt;&gt;"",TEXT(P4271-N4271,"[h].mm"),""))</f>
        <v/>
      </c>
      <c r="W4271" s="118">
        <f>IF(AND(R4271="",S4271=""),"",R4271+S4271)</f>
        <v/>
      </c>
      <c r="X4271" s="116">
        <f>IF(O4271&lt;&gt;"",DATE(YEAR(O4271), MONTH(O4271), DAY(O4271)),"")</f>
        <v/>
      </c>
      <c r="Y4271" s="122" t="n"/>
      <c r="Z4271" s="123" t="n"/>
      <c r="AA4271" s="117">
        <f>IF(F4271="Re-assigned","NA",IF(W4271="","",IF(W4271&gt;=VLOOKUP(D4271,SLAMatrix,3,FALSE),"Yes",IF(W4271&lt;VLOOKUP(D4271,SLAMatrix,2,FALSE),"No","Internal"))))</f>
        <v/>
      </c>
      <c r="AB4271" s="123" t="n"/>
      <c r="AC4271" s="123" t="n"/>
      <c r="AD4271" s="119" t="n"/>
      <c r="AE4271" s="125" t="n"/>
      <c r="AF4271" s="124">
        <f>MONTH(O4271)</f>
        <v/>
      </c>
      <c r="AG4271" s="124">
        <f>VLOOKUP(IFERROR(MID(AE4271,1,(FIND(",",AE4271,1)-1)),AE4271),Facility_Region_Mapping,2,FALSE)</f>
        <v/>
      </c>
      <c r="AH4271" s="124" t="n"/>
      <c r="AI4271" s="124">
        <f>IF(C4271&lt;&gt;"",IF(M4271="ESM User",getInterfaceName($C4271),"NA"),"")</f>
        <v/>
      </c>
      <c r="AJ4271" s="116">
        <f>IF(Q4271&lt;&gt;"",DATE(YEAR(Q4271), MONTH(Q4271), DAY(Q4271)),"")</f>
        <v/>
      </c>
      <c r="AK4271" s="130">
        <f>IF(Q4271&lt;&gt;0,Q4271-N4271,TODAY()-N4271)</f>
        <v/>
      </c>
      <c r="AL4271" s="112">
        <f>IF(F4271="Re-assigned",0,IF(H4271="Closed",0,IF(H4271="Service Restored",0,IF(H4271="",0,1))))</f>
        <v/>
      </c>
      <c r="AM4271" s="124">
        <f>IF(AL4271=0,"",IF(AK4271&gt;20.99,"Aged","Non-Aged"))</f>
        <v/>
      </c>
      <c r="AN4271" s="112">
        <f>IF(Q4271&lt;&gt;"",MONTH(Q4271),"")</f>
        <v/>
      </c>
      <c r="AO4271" s="112">
        <f>IFERROR(VALUE(V4271),0)</f>
        <v/>
      </c>
    </row>
    <row customFormat="1" customHeight="1" ht="29.25" r="4272" s="112" spans="1:41">
      <c r="A4272" s="127" t="n"/>
      <c r="B4272" s="113" t="n"/>
      <c r="C4272" s="127" t="n"/>
      <c r="D4272" s="127" t="n"/>
      <c r="E4272" s="114">
        <f>IF(F4272 &lt;&gt; "",VLOOKUP(F4272,CategoryLookup,2,FALSE), "")</f>
        <v/>
      </c>
      <c r="F4272" s="126" t="n"/>
      <c r="G4272" s="127" t="n"/>
      <c r="H4272" s="127" t="n"/>
      <c r="I4272" s="127" t="n"/>
      <c r="J4272" s="127" t="n"/>
      <c r="K4272" s="127" t="n"/>
      <c r="L4272" s="127" t="n"/>
      <c r="M4272" s="127" t="n"/>
      <c r="N4272" s="120" t="n"/>
      <c r="O4272" s="120" t="n"/>
      <c r="P4272" s="120" t="n"/>
      <c r="Q4272" s="120" t="n"/>
      <c r="R4272" s="121" t="n"/>
      <c r="S4272" s="121" t="n"/>
      <c r="T4272" s="121" t="n"/>
      <c r="U4272" s="121" t="n"/>
      <c r="V4272" s="117">
        <f>IF(P4272="NA","NA",IF(P4272&lt;&gt;"",TEXT(P4272-N4272,"[h].mm"),""))</f>
        <v/>
      </c>
      <c r="W4272" s="118">
        <f>IF(AND(R4272="",S4272=""),"",R4272+S4272)</f>
        <v/>
      </c>
      <c r="X4272" s="116">
        <f>IF(O4272&lt;&gt;"",DATE(YEAR(O4272), MONTH(O4272), DAY(O4272)),"")</f>
        <v/>
      </c>
      <c r="Y4272" s="122" t="n"/>
      <c r="Z4272" s="123" t="n"/>
      <c r="AA4272" s="117">
        <f>IF(F4272="Re-assigned","NA",IF(W4272="","",IF(W4272&gt;=VLOOKUP(D4272,SLAMatrix,3,FALSE),"Yes",IF(W4272&lt;VLOOKUP(D4272,SLAMatrix,2,FALSE),"No","Internal"))))</f>
        <v/>
      </c>
      <c r="AB4272" s="123" t="n"/>
      <c r="AC4272" s="123" t="n"/>
      <c r="AD4272" s="119" t="n"/>
      <c r="AE4272" s="125" t="n"/>
      <c r="AF4272" s="124">
        <f>MONTH(O4272)</f>
        <v/>
      </c>
      <c r="AG4272" s="124">
        <f>VLOOKUP(IFERROR(MID(AE4272,1,(FIND(",",AE4272,1)-1)),AE4272),Facility_Region_Mapping,2,FALSE)</f>
        <v/>
      </c>
      <c r="AH4272" s="124" t="n"/>
      <c r="AI4272" s="124">
        <f>IF(C4272&lt;&gt;"",IF(M4272="ESM User",getInterfaceName($C4272),"NA"),"")</f>
        <v/>
      </c>
      <c r="AJ4272" s="116">
        <f>IF(Q4272&lt;&gt;"",DATE(YEAR(Q4272), MONTH(Q4272), DAY(Q4272)),"")</f>
        <v/>
      </c>
      <c r="AK4272" s="130">
        <f>IF(Q4272&lt;&gt;0,Q4272-N4272,TODAY()-N4272)</f>
        <v/>
      </c>
      <c r="AL4272" s="112">
        <f>IF(F4272="Re-assigned",0,IF(H4272="Closed",0,IF(H4272="Service Restored",0,IF(H4272="",0,1))))</f>
        <v/>
      </c>
      <c r="AM4272" s="124">
        <f>IF(AL4272=0,"",IF(AK4272&gt;20.99,"Aged","Non-Aged"))</f>
        <v/>
      </c>
      <c r="AN4272" s="112">
        <f>IF(Q4272&lt;&gt;"",MONTH(Q4272),"")</f>
        <v/>
      </c>
      <c r="AO4272" s="112">
        <f>IFERROR(VALUE(V4272),0)</f>
        <v/>
      </c>
    </row>
    <row customFormat="1" customHeight="1" ht="29.25" r="4273" s="112" spans="1:41">
      <c r="A4273" s="127" t="n"/>
      <c r="B4273" s="113" t="n"/>
      <c r="C4273" s="127" t="n"/>
      <c r="D4273" s="127" t="n"/>
      <c r="E4273" s="114">
        <f>IF(F4273 &lt;&gt; "",VLOOKUP(F4273,CategoryLookup,2,FALSE), "")</f>
        <v/>
      </c>
      <c r="F4273" s="126" t="n"/>
      <c r="G4273" s="127" t="n"/>
      <c r="H4273" s="127" t="n"/>
      <c r="I4273" s="127" t="n"/>
      <c r="J4273" s="127" t="n"/>
      <c r="K4273" s="127" t="n"/>
      <c r="L4273" s="127" t="n"/>
      <c r="M4273" s="127" t="n"/>
      <c r="N4273" s="120" t="n"/>
      <c r="O4273" s="120" t="n"/>
      <c r="P4273" s="120" t="n"/>
      <c r="Q4273" s="120" t="n"/>
      <c r="R4273" s="121" t="n"/>
      <c r="S4273" s="121" t="n"/>
      <c r="T4273" s="121" t="n"/>
      <c r="U4273" s="121" t="n"/>
      <c r="V4273" s="117">
        <f>IF(P4273="NA","NA",IF(P4273&lt;&gt;"",TEXT(P4273-N4273,"[h].mm"),""))</f>
        <v/>
      </c>
      <c r="W4273" s="118">
        <f>IF(AND(R4273="",S4273=""),"",R4273+S4273)</f>
        <v/>
      </c>
      <c r="X4273" s="116">
        <f>IF(O4273&lt;&gt;"",DATE(YEAR(O4273), MONTH(O4273), DAY(O4273)),"")</f>
        <v/>
      </c>
      <c r="Y4273" s="122" t="n"/>
      <c r="Z4273" s="123" t="n"/>
      <c r="AA4273" s="117">
        <f>IF(F4273="Re-assigned","NA",IF(W4273="","",IF(W4273&gt;=VLOOKUP(D4273,SLAMatrix,3,FALSE),"Yes",IF(W4273&lt;VLOOKUP(D4273,SLAMatrix,2,FALSE),"No","Internal"))))</f>
        <v/>
      </c>
      <c r="AB4273" s="123" t="n"/>
      <c r="AC4273" s="123" t="n"/>
      <c r="AD4273" s="119" t="n"/>
      <c r="AE4273" s="125" t="n"/>
      <c r="AF4273" s="124">
        <f>MONTH(O4273)</f>
        <v/>
      </c>
      <c r="AG4273" s="124">
        <f>VLOOKUP(IFERROR(MID(AE4273,1,(FIND(",",AE4273,1)-1)),AE4273),Facility_Region_Mapping,2,FALSE)</f>
        <v/>
      </c>
      <c r="AH4273" s="124" t="n"/>
      <c r="AI4273" s="124">
        <f>IF(C4273&lt;&gt;"",IF(M4273="ESM User",getInterfaceName($C4273),"NA"),"")</f>
        <v/>
      </c>
      <c r="AJ4273" s="116">
        <f>IF(Q4273&lt;&gt;"",DATE(YEAR(Q4273), MONTH(Q4273), DAY(Q4273)),"")</f>
        <v/>
      </c>
      <c r="AK4273" s="130">
        <f>IF(Q4273&lt;&gt;0,Q4273-N4273,TODAY()-N4273)</f>
        <v/>
      </c>
      <c r="AL4273" s="112">
        <f>IF(F4273="Re-assigned",0,IF(H4273="Closed",0,IF(H4273="Service Restored",0,IF(H4273="",0,1))))</f>
        <v/>
      </c>
      <c r="AM4273" s="124">
        <f>IF(AL4273=0,"",IF(AK4273&gt;20.99,"Aged","Non-Aged"))</f>
        <v/>
      </c>
      <c r="AN4273" s="112">
        <f>IF(Q4273&lt;&gt;"",MONTH(Q4273),"")</f>
        <v/>
      </c>
      <c r="AO4273" s="112">
        <f>IFERROR(VALUE(V4273),0)</f>
        <v/>
      </c>
    </row>
    <row customFormat="1" customHeight="1" ht="29.25" r="4274" s="112" spans="1:41">
      <c r="A4274" s="127" t="n"/>
      <c r="B4274" s="113" t="n"/>
      <c r="C4274" s="127" t="n"/>
      <c r="D4274" s="127" t="n"/>
      <c r="E4274" s="114">
        <f>IF(F4274 &lt;&gt; "",VLOOKUP(F4274,CategoryLookup,2,FALSE), "")</f>
        <v/>
      </c>
      <c r="F4274" s="126" t="n"/>
      <c r="G4274" s="127" t="n"/>
      <c r="H4274" s="127" t="n"/>
      <c r="I4274" s="127" t="n"/>
      <c r="J4274" s="127" t="n"/>
      <c r="K4274" s="127" t="n"/>
      <c r="L4274" s="127" t="n"/>
      <c r="M4274" s="127" t="n"/>
      <c r="N4274" s="120" t="n"/>
      <c r="O4274" s="120" t="n"/>
      <c r="P4274" s="120" t="n"/>
      <c r="Q4274" s="120" t="n"/>
      <c r="R4274" s="121" t="n"/>
      <c r="S4274" s="121" t="n"/>
      <c r="T4274" s="121" t="n"/>
      <c r="U4274" s="121" t="n"/>
      <c r="V4274" s="117">
        <f>IF(P4274="NA","NA",IF(P4274&lt;&gt;"",TEXT(P4274-N4274,"[h].mm"),""))</f>
        <v/>
      </c>
      <c r="W4274" s="118">
        <f>IF(AND(R4274="",S4274=""),"",R4274+S4274)</f>
        <v/>
      </c>
      <c r="X4274" s="116">
        <f>IF(O4274&lt;&gt;"",DATE(YEAR(O4274), MONTH(O4274), DAY(O4274)),"")</f>
        <v/>
      </c>
      <c r="Y4274" s="122" t="n"/>
      <c r="Z4274" s="123" t="n"/>
      <c r="AA4274" s="117">
        <f>IF(F4274="Re-assigned","NA",IF(W4274="","",IF(W4274&gt;=VLOOKUP(D4274,SLAMatrix,3,FALSE),"Yes",IF(W4274&lt;VLOOKUP(D4274,SLAMatrix,2,FALSE),"No","Internal"))))</f>
        <v/>
      </c>
      <c r="AB4274" s="123" t="n"/>
      <c r="AC4274" s="123" t="n"/>
      <c r="AD4274" s="119" t="n"/>
      <c r="AE4274" s="125" t="n"/>
      <c r="AF4274" s="124">
        <f>MONTH(O4274)</f>
        <v/>
      </c>
      <c r="AG4274" s="124">
        <f>VLOOKUP(IFERROR(MID(AE4274,1,(FIND(",",AE4274,1)-1)),AE4274),Facility_Region_Mapping,2,FALSE)</f>
        <v/>
      </c>
      <c r="AH4274" s="124" t="n"/>
      <c r="AI4274" s="124">
        <f>IF(C4274&lt;&gt;"",IF(M4274="ESM User",getInterfaceName($C4274),"NA"),"")</f>
        <v/>
      </c>
      <c r="AJ4274" s="116">
        <f>IF(Q4274&lt;&gt;"",DATE(YEAR(Q4274), MONTH(Q4274), DAY(Q4274)),"")</f>
        <v/>
      </c>
      <c r="AK4274" s="130">
        <f>IF(Q4274&lt;&gt;0,Q4274-N4274,TODAY()-N4274)</f>
        <v/>
      </c>
      <c r="AL4274" s="112">
        <f>IF(F4274="Re-assigned",0,IF(H4274="Closed",0,IF(H4274="Service Restored",0,IF(H4274="",0,1))))</f>
        <v/>
      </c>
      <c r="AM4274" s="124">
        <f>IF(AL4274=0,"",IF(AK4274&gt;20.99,"Aged","Non-Aged"))</f>
        <v/>
      </c>
      <c r="AN4274" s="112">
        <f>IF(Q4274&lt;&gt;"",MONTH(Q4274),"")</f>
        <v/>
      </c>
      <c r="AO4274" s="112">
        <f>IFERROR(VALUE(V4274),0)</f>
        <v/>
      </c>
    </row>
    <row customFormat="1" customHeight="1" ht="29.25" r="4275" s="112" spans="1:41">
      <c r="A4275" s="127" t="n"/>
      <c r="B4275" s="113" t="n"/>
      <c r="C4275" s="127" t="n"/>
      <c r="D4275" s="127" t="n"/>
      <c r="E4275" s="114">
        <f>IF(F4275 &lt;&gt; "",VLOOKUP(F4275,CategoryLookup,2,FALSE), "")</f>
        <v/>
      </c>
      <c r="F4275" s="126" t="n"/>
      <c r="G4275" s="127" t="n"/>
      <c r="H4275" s="127" t="n"/>
      <c r="I4275" s="127" t="n"/>
      <c r="J4275" s="127" t="n"/>
      <c r="K4275" s="127" t="n"/>
      <c r="L4275" s="127" t="n"/>
      <c r="M4275" s="127" t="n"/>
      <c r="N4275" s="120" t="n"/>
      <c r="O4275" s="120" t="n"/>
      <c r="P4275" s="120" t="n"/>
      <c r="Q4275" s="120" t="n"/>
      <c r="R4275" s="121" t="n"/>
      <c r="S4275" s="121" t="n"/>
      <c r="T4275" s="121" t="n"/>
      <c r="U4275" s="121" t="n"/>
      <c r="V4275" s="117">
        <f>IF(P4275="NA","NA",IF(P4275&lt;&gt;"",TEXT(P4275-N4275,"[h].mm"),""))</f>
        <v/>
      </c>
      <c r="W4275" s="118">
        <f>IF(AND(R4275="",S4275=""),"",R4275+S4275)</f>
        <v/>
      </c>
      <c r="X4275" s="116">
        <f>IF(O4275&lt;&gt;"",DATE(YEAR(O4275), MONTH(O4275), DAY(O4275)),"")</f>
        <v/>
      </c>
      <c r="Y4275" s="122" t="n"/>
      <c r="Z4275" s="123" t="n"/>
      <c r="AA4275" s="117">
        <f>IF(F4275="Re-assigned","NA",IF(W4275="","",IF(W4275&gt;=VLOOKUP(D4275,SLAMatrix,3,FALSE),"Yes",IF(W4275&lt;VLOOKUP(D4275,SLAMatrix,2,FALSE),"No","Internal"))))</f>
        <v/>
      </c>
      <c r="AB4275" s="123" t="n"/>
      <c r="AC4275" s="123" t="n"/>
      <c r="AD4275" s="119" t="n"/>
      <c r="AE4275" s="125" t="n"/>
      <c r="AF4275" s="124">
        <f>MONTH(O4275)</f>
        <v/>
      </c>
      <c r="AG4275" s="124">
        <f>VLOOKUP(IFERROR(MID(AE4275,1,(FIND(",",AE4275,1)-1)),AE4275),Facility_Region_Mapping,2,FALSE)</f>
        <v/>
      </c>
      <c r="AH4275" s="124" t="n"/>
      <c r="AI4275" s="124">
        <f>IF(C4275&lt;&gt;"",IF(M4275="ESM User",getInterfaceName($C4275),"NA"),"")</f>
        <v/>
      </c>
      <c r="AJ4275" s="116">
        <f>IF(Q4275&lt;&gt;"",DATE(YEAR(Q4275), MONTH(Q4275), DAY(Q4275)),"")</f>
        <v/>
      </c>
      <c r="AK4275" s="130">
        <f>IF(Q4275&lt;&gt;0,Q4275-N4275,TODAY()-N4275)</f>
        <v/>
      </c>
      <c r="AL4275" s="112">
        <f>IF(F4275="Re-assigned",0,IF(H4275="Closed",0,IF(H4275="Service Restored",0,IF(H4275="",0,1))))</f>
        <v/>
      </c>
      <c r="AM4275" s="124">
        <f>IF(AL4275=0,"",IF(AK4275&gt;20.99,"Aged","Non-Aged"))</f>
        <v/>
      </c>
      <c r="AN4275" s="112">
        <f>IF(Q4275&lt;&gt;"",MONTH(Q4275),"")</f>
        <v/>
      </c>
      <c r="AO4275" s="112">
        <f>IFERROR(VALUE(V4275),0)</f>
        <v/>
      </c>
    </row>
    <row customFormat="1" customHeight="1" ht="29.25" r="4276" s="112" spans="1:41">
      <c r="A4276" s="127" t="n"/>
      <c r="B4276" s="113" t="n"/>
      <c r="C4276" s="127" t="n"/>
      <c r="D4276" s="127" t="n"/>
      <c r="E4276" s="114">
        <f>IF(F4276 &lt;&gt; "",VLOOKUP(F4276,CategoryLookup,2,FALSE), "")</f>
        <v/>
      </c>
      <c r="F4276" s="126" t="n"/>
      <c r="G4276" s="127" t="n"/>
      <c r="H4276" s="127" t="n"/>
      <c r="I4276" s="127" t="n"/>
      <c r="J4276" s="127" t="n"/>
      <c r="K4276" s="127" t="n"/>
      <c r="L4276" s="127" t="n"/>
      <c r="M4276" s="127" t="n"/>
      <c r="N4276" s="120" t="n"/>
      <c r="O4276" s="120" t="n"/>
      <c r="P4276" s="120" t="n"/>
      <c r="Q4276" s="120" t="n"/>
      <c r="R4276" s="121" t="n"/>
      <c r="S4276" s="121" t="n"/>
      <c r="T4276" s="121" t="n"/>
      <c r="U4276" s="121" t="n"/>
      <c r="V4276" s="117">
        <f>IF(P4276="NA","NA",IF(P4276&lt;&gt;"",TEXT(P4276-N4276,"[h].mm"),""))</f>
        <v/>
      </c>
      <c r="W4276" s="118">
        <f>IF(AND(R4276="",S4276=""),"",R4276+S4276)</f>
        <v/>
      </c>
      <c r="X4276" s="116">
        <f>IF(O4276&lt;&gt;"",DATE(YEAR(O4276), MONTH(O4276), DAY(O4276)),"")</f>
        <v/>
      </c>
      <c r="Y4276" s="122" t="n"/>
      <c r="Z4276" s="123" t="n"/>
      <c r="AA4276" s="117">
        <f>IF(F4276="Re-assigned","NA",IF(W4276="","",IF(W4276&gt;=VLOOKUP(D4276,SLAMatrix,3,FALSE),"Yes",IF(W4276&lt;VLOOKUP(D4276,SLAMatrix,2,FALSE),"No","Internal"))))</f>
        <v/>
      </c>
      <c r="AB4276" s="123" t="n"/>
      <c r="AC4276" s="123" t="n"/>
      <c r="AD4276" s="119" t="n"/>
      <c r="AE4276" s="125" t="n"/>
      <c r="AF4276" s="124">
        <f>MONTH(O4276)</f>
        <v/>
      </c>
      <c r="AG4276" s="124">
        <f>VLOOKUP(IFERROR(MID(AE4276,1,(FIND(",",AE4276,1)-1)),AE4276),Facility_Region_Mapping,2,FALSE)</f>
        <v/>
      </c>
      <c r="AH4276" s="124" t="n"/>
      <c r="AI4276" s="124">
        <f>IF(C4276&lt;&gt;"",IF(M4276="ESM User",getInterfaceName($C4276),"NA"),"")</f>
        <v/>
      </c>
      <c r="AJ4276" s="116">
        <f>IF(Q4276&lt;&gt;"",DATE(YEAR(Q4276), MONTH(Q4276), DAY(Q4276)),"")</f>
        <v/>
      </c>
      <c r="AK4276" s="130">
        <f>IF(Q4276&lt;&gt;0,Q4276-N4276,TODAY()-N4276)</f>
        <v/>
      </c>
      <c r="AL4276" s="112">
        <f>IF(F4276="Re-assigned",0,IF(H4276="Closed",0,IF(H4276="Service Restored",0,IF(H4276="",0,1))))</f>
        <v/>
      </c>
      <c r="AM4276" s="124">
        <f>IF(AL4276=0,"",IF(AK4276&gt;20.99,"Aged","Non-Aged"))</f>
        <v/>
      </c>
      <c r="AN4276" s="112">
        <f>IF(Q4276&lt;&gt;"",MONTH(Q4276),"")</f>
        <v/>
      </c>
      <c r="AO4276" s="112">
        <f>IFERROR(VALUE(V4276),0)</f>
        <v/>
      </c>
    </row>
    <row customFormat="1" customHeight="1" ht="29.25" r="4277" s="112" spans="1:41">
      <c r="A4277" s="127" t="n"/>
      <c r="B4277" s="113" t="n"/>
      <c r="C4277" s="127" t="n"/>
      <c r="D4277" s="127" t="n"/>
      <c r="E4277" s="114">
        <f>IF(F4277 &lt;&gt; "",VLOOKUP(F4277,CategoryLookup,2,FALSE), "")</f>
        <v/>
      </c>
      <c r="F4277" s="126" t="n"/>
      <c r="G4277" s="127" t="n"/>
      <c r="H4277" s="127" t="n"/>
      <c r="I4277" s="127" t="n"/>
      <c r="J4277" s="127" t="n"/>
      <c r="K4277" s="127" t="n"/>
      <c r="L4277" s="127" t="n"/>
      <c r="M4277" s="127" t="n"/>
      <c r="N4277" s="120" t="n"/>
      <c r="O4277" s="120" t="n"/>
      <c r="P4277" s="120" t="n"/>
      <c r="Q4277" s="120" t="n"/>
      <c r="R4277" s="121" t="n"/>
      <c r="S4277" s="121" t="n"/>
      <c r="T4277" s="121" t="n"/>
      <c r="U4277" s="121" t="n"/>
      <c r="V4277" s="117">
        <f>IF(P4277="NA","NA",IF(P4277&lt;&gt;"",TEXT(P4277-N4277,"[h].mm"),""))</f>
        <v/>
      </c>
      <c r="W4277" s="118">
        <f>IF(AND(R4277="",S4277=""),"",R4277+S4277)</f>
        <v/>
      </c>
      <c r="X4277" s="116">
        <f>IF(O4277&lt;&gt;"",DATE(YEAR(O4277), MONTH(O4277), DAY(O4277)),"")</f>
        <v/>
      </c>
      <c r="Y4277" s="122" t="n"/>
      <c r="Z4277" s="123" t="n"/>
      <c r="AA4277" s="117">
        <f>IF(F4277="Re-assigned","NA",IF(W4277="","",IF(W4277&gt;=VLOOKUP(D4277,SLAMatrix,3,FALSE),"Yes",IF(W4277&lt;VLOOKUP(D4277,SLAMatrix,2,FALSE),"No","Internal"))))</f>
        <v/>
      </c>
      <c r="AB4277" s="123" t="n"/>
      <c r="AC4277" s="123" t="n"/>
      <c r="AD4277" s="119" t="n"/>
      <c r="AE4277" s="125" t="n"/>
      <c r="AF4277" s="124">
        <f>MONTH(O4277)</f>
        <v/>
      </c>
      <c r="AG4277" s="124">
        <f>VLOOKUP(IFERROR(MID(AE4277,1,(FIND(",",AE4277,1)-1)),AE4277),Facility_Region_Mapping,2,FALSE)</f>
        <v/>
      </c>
      <c r="AH4277" s="124" t="n"/>
      <c r="AI4277" s="124">
        <f>IF(C4277&lt;&gt;"",IF(M4277="ESM User",getInterfaceName($C4277),"NA"),"")</f>
        <v/>
      </c>
      <c r="AJ4277" s="116">
        <f>IF(Q4277&lt;&gt;"",DATE(YEAR(Q4277), MONTH(Q4277), DAY(Q4277)),"")</f>
        <v/>
      </c>
      <c r="AK4277" s="130">
        <f>IF(Q4277&lt;&gt;0,Q4277-N4277,TODAY()-N4277)</f>
        <v/>
      </c>
      <c r="AL4277" s="112">
        <f>IF(F4277="Re-assigned",0,IF(H4277="Closed",0,IF(H4277="Service Restored",0,IF(H4277="",0,1))))</f>
        <v/>
      </c>
      <c r="AM4277" s="124">
        <f>IF(AL4277=0,"",IF(AK4277&gt;20.99,"Aged","Non-Aged"))</f>
        <v/>
      </c>
      <c r="AN4277" s="112">
        <f>IF(Q4277&lt;&gt;"",MONTH(Q4277),"")</f>
        <v/>
      </c>
      <c r="AO4277" s="112">
        <f>IFERROR(VALUE(V4277),0)</f>
        <v/>
      </c>
    </row>
    <row customFormat="1" customHeight="1" ht="29.25" r="4278" s="112" spans="1:41">
      <c r="A4278" s="127" t="n"/>
      <c r="B4278" s="113" t="n"/>
      <c r="C4278" s="127" t="n"/>
      <c r="D4278" s="127" t="n"/>
      <c r="E4278" s="114">
        <f>IF(F4278 &lt;&gt; "",VLOOKUP(F4278,CategoryLookup,2,FALSE), "")</f>
        <v/>
      </c>
      <c r="F4278" s="126" t="n"/>
      <c r="G4278" s="127" t="n"/>
      <c r="H4278" s="127" t="n"/>
      <c r="I4278" s="127" t="n"/>
      <c r="J4278" s="127" t="n"/>
      <c r="K4278" s="127" t="n"/>
      <c r="L4278" s="127" t="n"/>
      <c r="M4278" s="127" t="n"/>
      <c r="N4278" s="120" t="n"/>
      <c r="O4278" s="120" t="n"/>
      <c r="P4278" s="120" t="n"/>
      <c r="Q4278" s="120" t="n"/>
      <c r="R4278" s="121" t="n"/>
      <c r="S4278" s="121" t="n"/>
      <c r="T4278" s="121" t="n"/>
      <c r="U4278" s="121" t="n"/>
      <c r="V4278" s="117">
        <f>IF(P4278="NA","NA",IF(P4278&lt;&gt;"",TEXT(P4278-N4278,"[h].mm"),""))</f>
        <v/>
      </c>
      <c r="W4278" s="118">
        <f>IF(AND(R4278="",S4278=""),"",R4278+S4278)</f>
        <v/>
      </c>
      <c r="X4278" s="116">
        <f>IF(O4278&lt;&gt;"",DATE(YEAR(O4278), MONTH(O4278), DAY(O4278)),"")</f>
        <v/>
      </c>
      <c r="Y4278" s="122" t="n"/>
      <c r="Z4278" s="123" t="n"/>
      <c r="AA4278" s="117">
        <f>IF(F4278="Re-assigned","NA",IF(W4278="","",IF(W4278&gt;=VLOOKUP(D4278,SLAMatrix,3,FALSE),"Yes",IF(W4278&lt;VLOOKUP(D4278,SLAMatrix,2,FALSE),"No","Internal"))))</f>
        <v/>
      </c>
      <c r="AB4278" s="123" t="n"/>
      <c r="AC4278" s="123" t="n"/>
      <c r="AD4278" s="119" t="n"/>
      <c r="AE4278" s="125" t="n"/>
      <c r="AF4278" s="124">
        <f>MONTH(O4278)</f>
        <v/>
      </c>
      <c r="AG4278" s="124">
        <f>VLOOKUP(IFERROR(MID(AE4278,1,(FIND(",",AE4278,1)-1)),AE4278),Facility_Region_Mapping,2,FALSE)</f>
        <v/>
      </c>
      <c r="AH4278" s="124" t="n"/>
      <c r="AI4278" s="124">
        <f>IF(C4278&lt;&gt;"",IF(M4278="ESM User",getInterfaceName($C4278),"NA"),"")</f>
        <v/>
      </c>
      <c r="AJ4278" s="116">
        <f>IF(Q4278&lt;&gt;"",DATE(YEAR(Q4278), MONTH(Q4278), DAY(Q4278)),"")</f>
        <v/>
      </c>
      <c r="AK4278" s="130">
        <f>IF(Q4278&lt;&gt;0,Q4278-N4278,TODAY()-N4278)</f>
        <v/>
      </c>
      <c r="AL4278" s="112">
        <f>IF(F4278="Re-assigned",0,IF(H4278="Closed",0,IF(H4278="Service Restored",0,IF(H4278="",0,1))))</f>
        <v/>
      </c>
      <c r="AM4278" s="124">
        <f>IF(AL4278=0,"",IF(AK4278&gt;20.99,"Aged","Non-Aged"))</f>
        <v/>
      </c>
      <c r="AN4278" s="112">
        <f>IF(Q4278&lt;&gt;"",MONTH(Q4278),"")</f>
        <v/>
      </c>
      <c r="AO4278" s="112">
        <f>IFERROR(VALUE(V4278),0)</f>
        <v/>
      </c>
    </row>
    <row customFormat="1" customHeight="1" ht="29.25" r="4279" s="112" spans="1:41">
      <c r="A4279" s="127" t="n"/>
      <c r="B4279" s="113" t="n"/>
      <c r="C4279" s="127" t="n"/>
      <c r="D4279" s="127" t="n"/>
      <c r="E4279" s="114">
        <f>IF(F4279 &lt;&gt; "",VLOOKUP(F4279,CategoryLookup,2,FALSE), "")</f>
        <v/>
      </c>
      <c r="F4279" s="126" t="n"/>
      <c r="G4279" s="127" t="n"/>
      <c r="H4279" s="127" t="n"/>
      <c r="I4279" s="127" t="n"/>
      <c r="J4279" s="127" t="n"/>
      <c r="K4279" s="127" t="n"/>
      <c r="L4279" s="127" t="n"/>
      <c r="M4279" s="127" t="n"/>
      <c r="N4279" s="120" t="n"/>
      <c r="O4279" s="120" t="n"/>
      <c r="P4279" s="120" t="n"/>
      <c r="Q4279" s="120" t="n"/>
      <c r="R4279" s="121" t="n"/>
      <c r="S4279" s="121" t="n"/>
      <c r="T4279" s="121" t="n"/>
      <c r="U4279" s="121" t="n"/>
      <c r="V4279" s="117">
        <f>IF(P4279="NA","NA",IF(P4279&lt;&gt;"",TEXT(P4279-N4279,"[h].mm"),""))</f>
        <v/>
      </c>
      <c r="W4279" s="118">
        <f>IF(AND(R4279="",S4279=""),"",R4279+S4279)</f>
        <v/>
      </c>
      <c r="X4279" s="116">
        <f>IF(O4279&lt;&gt;"",DATE(YEAR(O4279), MONTH(O4279), DAY(O4279)),"")</f>
        <v/>
      </c>
      <c r="Y4279" s="122" t="n"/>
      <c r="Z4279" s="123" t="n"/>
      <c r="AA4279" s="117">
        <f>IF(F4279="Re-assigned","NA",IF(W4279="","",IF(W4279&gt;=VLOOKUP(D4279,SLAMatrix,3,FALSE),"Yes",IF(W4279&lt;VLOOKUP(D4279,SLAMatrix,2,FALSE),"No","Internal"))))</f>
        <v/>
      </c>
      <c r="AB4279" s="123" t="n"/>
      <c r="AC4279" s="123" t="n"/>
      <c r="AD4279" s="119" t="n"/>
      <c r="AE4279" s="125" t="n"/>
      <c r="AF4279" s="124">
        <f>MONTH(O4279)</f>
        <v/>
      </c>
      <c r="AG4279" s="124">
        <f>VLOOKUP(IFERROR(MID(AE4279,1,(FIND(",",AE4279,1)-1)),AE4279),Facility_Region_Mapping,2,FALSE)</f>
        <v/>
      </c>
      <c r="AH4279" s="124" t="n"/>
      <c r="AI4279" s="124">
        <f>IF(C4279&lt;&gt;"",IF(M4279="ESM User",getInterfaceName($C4279),"NA"),"")</f>
        <v/>
      </c>
      <c r="AJ4279" s="116">
        <f>IF(Q4279&lt;&gt;"",DATE(YEAR(Q4279), MONTH(Q4279), DAY(Q4279)),"")</f>
        <v/>
      </c>
      <c r="AK4279" s="130">
        <f>IF(Q4279&lt;&gt;0,Q4279-N4279,TODAY()-N4279)</f>
        <v/>
      </c>
      <c r="AL4279" s="112">
        <f>IF(F4279="Re-assigned",0,IF(H4279="Closed",0,IF(H4279="Service Restored",0,IF(H4279="",0,1))))</f>
        <v/>
      </c>
      <c r="AM4279" s="124">
        <f>IF(AL4279=0,"",IF(AK4279&gt;20.99,"Aged","Non-Aged"))</f>
        <v/>
      </c>
      <c r="AN4279" s="112">
        <f>IF(Q4279&lt;&gt;"",MONTH(Q4279),"")</f>
        <v/>
      </c>
      <c r="AO4279" s="112">
        <f>IFERROR(VALUE(V4279),0)</f>
        <v/>
      </c>
    </row>
    <row customFormat="1" customHeight="1" ht="29.25" r="4280" s="112" spans="1:41">
      <c r="A4280" s="127" t="n"/>
      <c r="B4280" s="113" t="n"/>
      <c r="C4280" s="127" t="n"/>
      <c r="D4280" s="127" t="n"/>
      <c r="E4280" s="114">
        <f>IF(F4280 &lt;&gt; "",VLOOKUP(F4280,CategoryLookup,2,FALSE), "")</f>
        <v/>
      </c>
      <c r="F4280" s="126" t="n"/>
      <c r="G4280" s="127" t="n"/>
      <c r="H4280" s="127" t="n"/>
      <c r="I4280" s="127" t="n"/>
      <c r="J4280" s="127" t="n"/>
      <c r="K4280" s="127" t="n"/>
      <c r="L4280" s="127" t="n"/>
      <c r="M4280" s="127" t="n"/>
      <c r="N4280" s="120" t="n"/>
      <c r="O4280" s="120" t="n"/>
      <c r="P4280" s="120" t="n"/>
      <c r="Q4280" s="120" t="n"/>
      <c r="R4280" s="121" t="n"/>
      <c r="S4280" s="121" t="n"/>
      <c r="T4280" s="121" t="n"/>
      <c r="U4280" s="121" t="n"/>
      <c r="V4280" s="117">
        <f>IF(P4280="NA","NA",IF(P4280&lt;&gt;"",TEXT(P4280-N4280,"[h].mm"),""))</f>
        <v/>
      </c>
      <c r="W4280" s="118">
        <f>IF(AND(R4280="",S4280=""),"",R4280+S4280)</f>
        <v/>
      </c>
      <c r="X4280" s="116">
        <f>IF(O4280&lt;&gt;"",DATE(YEAR(O4280), MONTH(O4280), DAY(O4280)),"")</f>
        <v/>
      </c>
      <c r="Y4280" s="122" t="n"/>
      <c r="Z4280" s="123" t="n"/>
      <c r="AA4280" s="117">
        <f>IF(F4280="Re-assigned","NA",IF(W4280="","",IF(W4280&gt;=VLOOKUP(D4280,SLAMatrix,3,FALSE),"Yes",IF(W4280&lt;VLOOKUP(D4280,SLAMatrix,2,FALSE),"No","Internal"))))</f>
        <v/>
      </c>
      <c r="AB4280" s="123" t="n"/>
      <c r="AC4280" s="123" t="n"/>
      <c r="AD4280" s="119" t="n"/>
      <c r="AE4280" s="125" t="n"/>
      <c r="AF4280" s="124">
        <f>MONTH(O4280)</f>
        <v/>
      </c>
      <c r="AG4280" s="124">
        <f>VLOOKUP(IFERROR(MID(AE4280,1,(FIND(",",AE4280,1)-1)),AE4280),Facility_Region_Mapping,2,FALSE)</f>
        <v/>
      </c>
      <c r="AH4280" s="124" t="n"/>
      <c r="AI4280" s="124">
        <f>IF(C4280&lt;&gt;"",IF(M4280="ESM User",getInterfaceName($C4280),"NA"),"")</f>
        <v/>
      </c>
      <c r="AJ4280" s="116">
        <f>IF(Q4280&lt;&gt;"",DATE(YEAR(Q4280), MONTH(Q4280), DAY(Q4280)),"")</f>
        <v/>
      </c>
      <c r="AK4280" s="130">
        <f>IF(Q4280&lt;&gt;0,Q4280-N4280,TODAY()-N4280)</f>
        <v/>
      </c>
      <c r="AL4280" s="112">
        <f>IF(F4280="Re-assigned",0,IF(H4280="Closed",0,IF(H4280="Service Restored",0,IF(H4280="",0,1))))</f>
        <v/>
      </c>
      <c r="AM4280" s="124">
        <f>IF(AL4280=0,"",IF(AK4280&gt;20.99,"Aged","Non-Aged"))</f>
        <v/>
      </c>
      <c r="AN4280" s="112">
        <f>IF(Q4280&lt;&gt;"",MONTH(Q4280),"")</f>
        <v/>
      </c>
      <c r="AO4280" s="112">
        <f>IFERROR(VALUE(V4280),0)</f>
        <v/>
      </c>
    </row>
    <row customFormat="1" customHeight="1" ht="29.25" r="4281" s="112" spans="1:41">
      <c r="A4281" s="127" t="n"/>
      <c r="B4281" s="113" t="n"/>
      <c r="C4281" s="127" t="n"/>
      <c r="D4281" s="127" t="n"/>
      <c r="E4281" s="114">
        <f>IF(F4281 &lt;&gt; "",VLOOKUP(F4281,CategoryLookup,2,FALSE), "")</f>
        <v/>
      </c>
      <c r="F4281" s="126" t="n"/>
      <c r="G4281" s="127" t="n"/>
      <c r="H4281" s="127" t="n"/>
      <c r="I4281" s="127" t="n"/>
      <c r="J4281" s="127" t="n"/>
      <c r="K4281" s="127" t="n"/>
      <c r="L4281" s="127" t="n"/>
      <c r="M4281" s="127" t="n"/>
      <c r="N4281" s="120" t="n"/>
      <c r="O4281" s="120" t="n"/>
      <c r="P4281" s="120" t="n"/>
      <c r="Q4281" s="120" t="n"/>
      <c r="R4281" s="121" t="n"/>
      <c r="S4281" s="121" t="n"/>
      <c r="T4281" s="121" t="n"/>
      <c r="U4281" s="121" t="n"/>
      <c r="V4281" s="117">
        <f>IF(P4281="NA","NA",IF(P4281&lt;&gt;"",TEXT(P4281-N4281,"[h].mm"),""))</f>
        <v/>
      </c>
      <c r="W4281" s="118">
        <f>IF(AND(R4281="",S4281=""),"",R4281+S4281)</f>
        <v/>
      </c>
      <c r="X4281" s="116">
        <f>IF(O4281&lt;&gt;"",DATE(YEAR(O4281), MONTH(O4281), DAY(O4281)),"")</f>
        <v/>
      </c>
      <c r="Y4281" s="122" t="n"/>
      <c r="Z4281" s="123" t="n"/>
      <c r="AA4281" s="117">
        <f>IF(F4281="Re-assigned","NA",IF(W4281="","",IF(W4281&gt;=VLOOKUP(D4281,SLAMatrix,3,FALSE),"Yes",IF(W4281&lt;VLOOKUP(D4281,SLAMatrix,2,FALSE),"No","Internal"))))</f>
        <v/>
      </c>
      <c r="AB4281" s="123" t="n"/>
      <c r="AC4281" s="123" t="n"/>
      <c r="AD4281" s="119" t="n"/>
      <c r="AE4281" s="125" t="n"/>
      <c r="AF4281" s="124">
        <f>MONTH(O4281)</f>
        <v/>
      </c>
      <c r="AG4281" s="124">
        <f>VLOOKUP(IFERROR(MID(AE4281,1,(FIND(",",AE4281,1)-1)),AE4281),Facility_Region_Mapping,2,FALSE)</f>
        <v/>
      </c>
      <c r="AH4281" s="124" t="n"/>
      <c r="AI4281" s="124">
        <f>IF(C4281&lt;&gt;"",IF(M4281="ESM User",getInterfaceName($C4281),"NA"),"")</f>
        <v/>
      </c>
      <c r="AJ4281" s="116">
        <f>IF(Q4281&lt;&gt;"",DATE(YEAR(Q4281), MONTH(Q4281), DAY(Q4281)),"")</f>
        <v/>
      </c>
      <c r="AK4281" s="130">
        <f>IF(Q4281&lt;&gt;0,Q4281-N4281,TODAY()-N4281)</f>
        <v/>
      </c>
      <c r="AL4281" s="112">
        <f>IF(F4281="Re-assigned",0,IF(H4281="Closed",0,IF(H4281="Service Restored",0,IF(H4281="",0,1))))</f>
        <v/>
      </c>
      <c r="AM4281" s="124">
        <f>IF(AL4281=0,"",IF(AK4281&gt;20.99,"Aged","Non-Aged"))</f>
        <v/>
      </c>
      <c r="AN4281" s="112">
        <f>IF(Q4281&lt;&gt;"",MONTH(Q4281),"")</f>
        <v/>
      </c>
      <c r="AO4281" s="112">
        <f>IFERROR(VALUE(V4281),0)</f>
        <v/>
      </c>
    </row>
    <row customFormat="1" customHeight="1" ht="29.25" r="4282" s="112" spans="1:41">
      <c r="A4282" s="127" t="n"/>
      <c r="B4282" s="113" t="n"/>
      <c r="C4282" s="127" t="n"/>
      <c r="D4282" s="127" t="n"/>
      <c r="E4282" s="114">
        <f>IF(F4282 &lt;&gt; "",VLOOKUP(F4282,CategoryLookup,2,FALSE), "")</f>
        <v/>
      </c>
      <c r="F4282" s="126" t="n"/>
      <c r="G4282" s="127" t="n"/>
      <c r="H4282" s="127" t="n"/>
      <c r="I4282" s="127" t="n"/>
      <c r="J4282" s="127" t="n"/>
      <c r="K4282" s="127" t="n"/>
      <c r="L4282" s="127" t="n"/>
      <c r="M4282" s="127" t="n"/>
      <c r="N4282" s="120" t="n"/>
      <c r="O4282" s="120" t="n"/>
      <c r="P4282" s="120" t="n"/>
      <c r="Q4282" s="120" t="n"/>
      <c r="R4282" s="121" t="n"/>
      <c r="S4282" s="121" t="n"/>
      <c r="T4282" s="121" t="n"/>
      <c r="U4282" s="121" t="n"/>
      <c r="V4282" s="117">
        <f>IF(P4282="NA","NA",IF(P4282&lt;&gt;"",TEXT(P4282-N4282,"[h].mm"),""))</f>
        <v/>
      </c>
      <c r="W4282" s="118">
        <f>IF(AND(R4282="",S4282=""),"",R4282+S4282)</f>
        <v/>
      </c>
      <c r="X4282" s="116">
        <f>IF(O4282&lt;&gt;"",DATE(YEAR(O4282), MONTH(O4282), DAY(O4282)),"")</f>
        <v/>
      </c>
      <c r="Y4282" s="122" t="n"/>
      <c r="Z4282" s="123" t="n"/>
      <c r="AA4282" s="117">
        <f>IF(F4282="Re-assigned","NA",IF(W4282="","",IF(W4282&gt;=VLOOKUP(D4282,SLAMatrix,3,FALSE),"Yes",IF(W4282&lt;VLOOKUP(D4282,SLAMatrix,2,FALSE),"No","Internal"))))</f>
        <v/>
      </c>
      <c r="AB4282" s="123" t="n"/>
      <c r="AC4282" s="123" t="n"/>
      <c r="AD4282" s="119" t="n"/>
      <c r="AE4282" s="125" t="n"/>
      <c r="AF4282" s="124">
        <f>MONTH(O4282)</f>
        <v/>
      </c>
      <c r="AG4282" s="124">
        <f>VLOOKUP(IFERROR(MID(AE4282,1,(FIND(",",AE4282,1)-1)),AE4282),Facility_Region_Mapping,2,FALSE)</f>
        <v/>
      </c>
      <c r="AH4282" s="124" t="n"/>
      <c r="AI4282" s="124">
        <f>IF(C4282&lt;&gt;"",IF(M4282="ESM User",getInterfaceName($C4282),"NA"),"")</f>
        <v/>
      </c>
      <c r="AJ4282" s="116">
        <f>IF(Q4282&lt;&gt;"",DATE(YEAR(Q4282), MONTH(Q4282), DAY(Q4282)),"")</f>
        <v/>
      </c>
      <c r="AK4282" s="130">
        <f>IF(Q4282&lt;&gt;0,Q4282-N4282,TODAY()-N4282)</f>
        <v/>
      </c>
      <c r="AL4282" s="112">
        <f>IF(F4282="Re-assigned",0,IF(H4282="Closed",0,IF(H4282="Service Restored",0,IF(H4282="",0,1))))</f>
        <v/>
      </c>
      <c r="AM4282" s="124">
        <f>IF(AL4282=0,"",IF(AK4282&gt;20.99,"Aged","Non-Aged"))</f>
        <v/>
      </c>
      <c r="AN4282" s="112">
        <f>IF(Q4282&lt;&gt;"",MONTH(Q4282),"")</f>
        <v/>
      </c>
      <c r="AO4282" s="112">
        <f>IFERROR(VALUE(V4282),0)</f>
        <v/>
      </c>
    </row>
    <row customFormat="1" customHeight="1" ht="29.25" r="4283" s="112" spans="1:41">
      <c r="A4283" s="127" t="n"/>
      <c r="B4283" s="113" t="n"/>
      <c r="C4283" s="127" t="n"/>
      <c r="D4283" s="127" t="n"/>
      <c r="E4283" s="114">
        <f>IF(F4283 &lt;&gt; "",VLOOKUP(F4283,CategoryLookup,2,FALSE), "")</f>
        <v/>
      </c>
      <c r="F4283" s="126" t="n"/>
      <c r="G4283" s="127" t="n"/>
      <c r="H4283" s="127" t="n"/>
      <c r="I4283" s="127" t="n"/>
      <c r="J4283" s="127" t="n"/>
      <c r="K4283" s="127" t="n"/>
      <c r="L4283" s="127" t="n"/>
      <c r="M4283" s="127" t="n"/>
      <c r="N4283" s="120" t="n"/>
      <c r="O4283" s="120" t="n"/>
      <c r="P4283" s="120" t="n"/>
      <c r="Q4283" s="120" t="n"/>
      <c r="R4283" s="121" t="n"/>
      <c r="S4283" s="121" t="n"/>
      <c r="T4283" s="121" t="n"/>
      <c r="U4283" s="121" t="n"/>
      <c r="V4283" s="117">
        <f>IF(P4283="NA","NA",IF(P4283&lt;&gt;"",TEXT(P4283-N4283,"[h].mm"),""))</f>
        <v/>
      </c>
      <c r="W4283" s="118">
        <f>IF(AND(R4283="",S4283=""),"",R4283+S4283)</f>
        <v/>
      </c>
      <c r="X4283" s="116">
        <f>IF(O4283&lt;&gt;"",DATE(YEAR(O4283), MONTH(O4283), DAY(O4283)),"")</f>
        <v/>
      </c>
      <c r="Y4283" s="122" t="n"/>
      <c r="Z4283" s="123" t="n"/>
      <c r="AA4283" s="117">
        <f>IF(F4283="Re-assigned","NA",IF(W4283="","",IF(W4283&gt;=VLOOKUP(D4283,SLAMatrix,3,FALSE),"Yes",IF(W4283&lt;VLOOKUP(D4283,SLAMatrix,2,FALSE),"No","Internal"))))</f>
        <v/>
      </c>
      <c r="AB4283" s="123" t="n"/>
      <c r="AC4283" s="123" t="n"/>
      <c r="AD4283" s="119" t="n"/>
      <c r="AE4283" s="125" t="n"/>
      <c r="AF4283" s="124">
        <f>MONTH(O4283)</f>
        <v/>
      </c>
      <c r="AG4283" s="124">
        <f>VLOOKUP(IFERROR(MID(AE4283,1,(FIND(",",AE4283,1)-1)),AE4283),Facility_Region_Mapping,2,FALSE)</f>
        <v/>
      </c>
      <c r="AH4283" s="124" t="n"/>
      <c r="AI4283" s="124">
        <f>IF(C4283&lt;&gt;"",IF(M4283="ESM User",getInterfaceName($C4283),"NA"),"")</f>
        <v/>
      </c>
      <c r="AJ4283" s="116">
        <f>IF(Q4283&lt;&gt;"",DATE(YEAR(Q4283), MONTH(Q4283), DAY(Q4283)),"")</f>
        <v/>
      </c>
      <c r="AK4283" s="130">
        <f>IF(Q4283&lt;&gt;0,Q4283-N4283,TODAY()-N4283)</f>
        <v/>
      </c>
      <c r="AL4283" s="112">
        <f>IF(F4283="Re-assigned",0,IF(H4283="Closed",0,IF(H4283="Service Restored",0,IF(H4283="",0,1))))</f>
        <v/>
      </c>
      <c r="AM4283" s="124">
        <f>IF(AL4283=0,"",IF(AK4283&gt;20.99,"Aged","Non-Aged"))</f>
        <v/>
      </c>
      <c r="AN4283" s="112">
        <f>IF(Q4283&lt;&gt;"",MONTH(Q4283),"")</f>
        <v/>
      </c>
      <c r="AO4283" s="112">
        <f>IFERROR(VALUE(V4283),0)</f>
        <v/>
      </c>
    </row>
    <row customFormat="1" customHeight="1" ht="29.25" r="4284" s="112" spans="1:41">
      <c r="A4284" s="127" t="n"/>
      <c r="B4284" s="113" t="n"/>
      <c r="C4284" s="127" t="n"/>
      <c r="D4284" s="127" t="n"/>
      <c r="E4284" s="114">
        <f>IF(F4284 &lt;&gt; "",VLOOKUP(F4284,CategoryLookup,2,FALSE), "")</f>
        <v/>
      </c>
      <c r="F4284" s="126" t="n"/>
      <c r="G4284" s="127" t="n"/>
      <c r="H4284" s="127" t="n"/>
      <c r="I4284" s="127" t="n"/>
      <c r="J4284" s="127" t="n"/>
      <c r="K4284" s="127" t="n"/>
      <c r="L4284" s="127" t="n"/>
      <c r="M4284" s="127" t="n"/>
      <c r="N4284" s="120" t="n"/>
      <c r="O4284" s="120" t="n"/>
      <c r="P4284" s="120" t="n"/>
      <c r="Q4284" s="120" t="n"/>
      <c r="R4284" s="121" t="n"/>
      <c r="S4284" s="121" t="n"/>
      <c r="T4284" s="121" t="n"/>
      <c r="U4284" s="121" t="n"/>
      <c r="V4284" s="117">
        <f>IF(P4284="NA","NA",IF(P4284&lt;&gt;"",TEXT(P4284-N4284,"[h].mm"),""))</f>
        <v/>
      </c>
      <c r="W4284" s="118">
        <f>IF(AND(R4284="",S4284=""),"",R4284+S4284)</f>
        <v/>
      </c>
      <c r="X4284" s="116">
        <f>IF(O4284&lt;&gt;"",DATE(YEAR(O4284), MONTH(O4284), DAY(O4284)),"")</f>
        <v/>
      </c>
      <c r="Y4284" s="122" t="n"/>
      <c r="Z4284" s="123" t="n"/>
      <c r="AA4284" s="117">
        <f>IF(F4284="Re-assigned","NA",IF(W4284="","",IF(W4284&gt;=VLOOKUP(D4284,SLAMatrix,3,FALSE),"Yes",IF(W4284&lt;VLOOKUP(D4284,SLAMatrix,2,FALSE),"No","Internal"))))</f>
        <v/>
      </c>
      <c r="AB4284" s="123" t="n"/>
      <c r="AC4284" s="123" t="n"/>
      <c r="AD4284" s="119" t="n"/>
      <c r="AE4284" s="125" t="n"/>
      <c r="AF4284" s="124">
        <f>MONTH(O4284)</f>
        <v/>
      </c>
      <c r="AG4284" s="124">
        <f>VLOOKUP(IFERROR(MID(AE4284,1,(FIND(",",AE4284,1)-1)),AE4284),Facility_Region_Mapping,2,FALSE)</f>
        <v/>
      </c>
      <c r="AH4284" s="124" t="n"/>
      <c r="AI4284" s="124">
        <f>IF(C4284&lt;&gt;"",IF(M4284="ESM User",getInterfaceName($C4284),"NA"),"")</f>
        <v/>
      </c>
      <c r="AJ4284" s="116">
        <f>IF(Q4284&lt;&gt;"",DATE(YEAR(Q4284), MONTH(Q4284), DAY(Q4284)),"")</f>
        <v/>
      </c>
      <c r="AK4284" s="130">
        <f>IF(Q4284&lt;&gt;0,Q4284-N4284,TODAY()-N4284)</f>
        <v/>
      </c>
      <c r="AL4284" s="112">
        <f>IF(F4284="Re-assigned",0,IF(H4284="Closed",0,IF(H4284="Service Restored",0,IF(H4284="",0,1))))</f>
        <v/>
      </c>
      <c r="AM4284" s="124">
        <f>IF(AL4284=0,"",IF(AK4284&gt;20.99,"Aged","Non-Aged"))</f>
        <v/>
      </c>
      <c r="AN4284" s="112">
        <f>IF(Q4284&lt;&gt;"",MONTH(Q4284),"")</f>
        <v/>
      </c>
      <c r="AO4284" s="112">
        <f>IFERROR(VALUE(V4284),0)</f>
        <v/>
      </c>
    </row>
    <row customFormat="1" customHeight="1" ht="29.25" r="4285" s="112" spans="1:41">
      <c r="A4285" s="127" t="n"/>
      <c r="B4285" s="113" t="n"/>
      <c r="C4285" s="127" t="n"/>
      <c r="D4285" s="127" t="n"/>
      <c r="E4285" s="114">
        <f>IF(F4285 &lt;&gt; "",VLOOKUP(F4285,CategoryLookup,2,FALSE), "")</f>
        <v/>
      </c>
      <c r="F4285" s="126" t="n"/>
      <c r="G4285" s="127" t="n"/>
      <c r="H4285" s="127" t="n"/>
      <c r="I4285" s="127" t="n"/>
      <c r="J4285" s="127" t="n"/>
      <c r="K4285" s="127" t="n"/>
      <c r="L4285" s="127" t="n"/>
      <c r="M4285" s="127" t="n"/>
      <c r="N4285" s="120" t="n"/>
      <c r="O4285" s="120" t="n"/>
      <c r="P4285" s="120" t="n"/>
      <c r="Q4285" s="120" t="n"/>
      <c r="R4285" s="121" t="n"/>
      <c r="S4285" s="121" t="n"/>
      <c r="T4285" s="121" t="n"/>
      <c r="U4285" s="121" t="n"/>
      <c r="V4285" s="117">
        <f>IF(P4285="NA","NA",IF(P4285&lt;&gt;"",TEXT(P4285-N4285,"[h].mm"),""))</f>
        <v/>
      </c>
      <c r="W4285" s="118">
        <f>IF(AND(R4285="",S4285=""),"",R4285+S4285)</f>
        <v/>
      </c>
      <c r="X4285" s="116">
        <f>IF(O4285&lt;&gt;"",DATE(YEAR(O4285), MONTH(O4285), DAY(O4285)),"")</f>
        <v/>
      </c>
      <c r="Y4285" s="122" t="n"/>
      <c r="Z4285" s="123" t="n"/>
      <c r="AA4285" s="117">
        <f>IF(F4285="Re-assigned","NA",IF(W4285="","",IF(W4285&gt;=VLOOKUP(D4285,SLAMatrix,3,FALSE),"Yes",IF(W4285&lt;VLOOKUP(D4285,SLAMatrix,2,FALSE),"No","Internal"))))</f>
        <v/>
      </c>
      <c r="AB4285" s="123" t="n"/>
      <c r="AC4285" s="123" t="n"/>
      <c r="AD4285" s="119" t="n"/>
      <c r="AE4285" s="125" t="n"/>
      <c r="AF4285" s="124">
        <f>MONTH(O4285)</f>
        <v/>
      </c>
      <c r="AG4285" s="124">
        <f>VLOOKUP(IFERROR(MID(AE4285,1,(FIND(",",AE4285,1)-1)),AE4285),Facility_Region_Mapping,2,FALSE)</f>
        <v/>
      </c>
      <c r="AH4285" s="124" t="n"/>
      <c r="AI4285" s="124">
        <f>IF(C4285&lt;&gt;"",IF(M4285="ESM User",getInterfaceName($C4285),"NA"),"")</f>
        <v/>
      </c>
      <c r="AJ4285" s="116">
        <f>IF(Q4285&lt;&gt;"",DATE(YEAR(Q4285), MONTH(Q4285), DAY(Q4285)),"")</f>
        <v/>
      </c>
      <c r="AK4285" s="130">
        <f>IF(Q4285&lt;&gt;0,Q4285-N4285,TODAY()-N4285)</f>
        <v/>
      </c>
      <c r="AL4285" s="112">
        <f>IF(F4285="Re-assigned",0,IF(H4285="Closed",0,IF(H4285="Service Restored",0,IF(H4285="",0,1))))</f>
        <v/>
      </c>
      <c r="AM4285" s="124">
        <f>IF(AL4285=0,"",IF(AK4285&gt;20.99,"Aged","Non-Aged"))</f>
        <v/>
      </c>
      <c r="AN4285" s="112">
        <f>IF(Q4285&lt;&gt;"",MONTH(Q4285),"")</f>
        <v/>
      </c>
      <c r="AO4285" s="112">
        <f>IFERROR(VALUE(V4285),0)</f>
        <v/>
      </c>
    </row>
    <row customFormat="1" customHeight="1" ht="29.25" r="4286" s="112" spans="1:41">
      <c r="A4286" s="127" t="n"/>
      <c r="B4286" s="113" t="n"/>
      <c r="C4286" s="127" t="n"/>
      <c r="D4286" s="127" t="n"/>
      <c r="E4286" s="114">
        <f>IF(F4286 &lt;&gt; "",VLOOKUP(F4286,CategoryLookup,2,FALSE), "")</f>
        <v/>
      </c>
      <c r="F4286" s="126" t="n"/>
      <c r="G4286" s="127" t="n"/>
      <c r="H4286" s="127" t="n"/>
      <c r="I4286" s="127" t="n"/>
      <c r="J4286" s="127" t="n"/>
      <c r="K4286" s="127" t="n"/>
      <c r="L4286" s="127" t="n"/>
      <c r="M4286" s="127" t="n"/>
      <c r="N4286" s="120" t="n"/>
      <c r="O4286" s="120" t="n"/>
      <c r="P4286" s="120" t="n"/>
      <c r="Q4286" s="120" t="n"/>
      <c r="R4286" s="121" t="n"/>
      <c r="S4286" s="121" t="n"/>
      <c r="T4286" s="121" t="n"/>
      <c r="U4286" s="121" t="n"/>
      <c r="V4286" s="117">
        <f>IF(P4286="NA","NA",IF(P4286&lt;&gt;"",TEXT(P4286-N4286,"[h].mm"),""))</f>
        <v/>
      </c>
      <c r="W4286" s="118">
        <f>IF(AND(R4286="",S4286=""),"",R4286+S4286)</f>
        <v/>
      </c>
      <c r="X4286" s="116">
        <f>IF(O4286&lt;&gt;"",DATE(YEAR(O4286), MONTH(O4286), DAY(O4286)),"")</f>
        <v/>
      </c>
      <c r="Y4286" s="122" t="n"/>
      <c r="Z4286" s="123" t="n"/>
      <c r="AA4286" s="117">
        <f>IF(F4286="Re-assigned","NA",IF(W4286="","",IF(W4286&gt;=VLOOKUP(D4286,SLAMatrix,3,FALSE),"Yes",IF(W4286&lt;VLOOKUP(D4286,SLAMatrix,2,FALSE),"No","Internal"))))</f>
        <v/>
      </c>
      <c r="AB4286" s="123" t="n"/>
      <c r="AC4286" s="123" t="n"/>
      <c r="AD4286" s="119" t="n"/>
      <c r="AE4286" s="125" t="n"/>
      <c r="AF4286" s="124">
        <f>MONTH(O4286)</f>
        <v/>
      </c>
      <c r="AG4286" s="124">
        <f>VLOOKUP(IFERROR(MID(AE4286,1,(FIND(",",AE4286,1)-1)),AE4286),Facility_Region_Mapping,2,FALSE)</f>
        <v/>
      </c>
      <c r="AH4286" s="124" t="n"/>
      <c r="AI4286" s="124">
        <f>IF(C4286&lt;&gt;"",IF(M4286="ESM User",getInterfaceName($C4286),"NA"),"")</f>
        <v/>
      </c>
      <c r="AJ4286" s="116">
        <f>IF(Q4286&lt;&gt;"",DATE(YEAR(Q4286), MONTH(Q4286), DAY(Q4286)),"")</f>
        <v/>
      </c>
      <c r="AK4286" s="130">
        <f>IF(Q4286&lt;&gt;0,Q4286-N4286,TODAY()-N4286)</f>
        <v/>
      </c>
      <c r="AL4286" s="112">
        <f>IF(F4286="Re-assigned",0,IF(H4286="Closed",0,IF(H4286="Service Restored",0,IF(H4286="",0,1))))</f>
        <v/>
      </c>
      <c r="AM4286" s="124">
        <f>IF(AL4286=0,"",IF(AK4286&gt;20.99,"Aged","Non-Aged"))</f>
        <v/>
      </c>
      <c r="AN4286" s="112">
        <f>IF(Q4286&lt;&gt;"",MONTH(Q4286),"")</f>
        <v/>
      </c>
      <c r="AO4286" s="112">
        <f>IFERROR(VALUE(V4286),0)</f>
        <v/>
      </c>
    </row>
    <row customFormat="1" customHeight="1" ht="29.25" r="4287" s="112" spans="1:41">
      <c r="A4287" s="127" t="n"/>
      <c r="B4287" s="113" t="n"/>
      <c r="C4287" s="127" t="n"/>
      <c r="D4287" s="127" t="n"/>
      <c r="E4287" s="114">
        <f>IF(F4287 &lt;&gt; "",VLOOKUP(F4287,CategoryLookup,2,FALSE), "")</f>
        <v/>
      </c>
      <c r="F4287" s="126" t="n"/>
      <c r="G4287" s="127" t="n"/>
      <c r="H4287" s="127" t="n"/>
      <c r="I4287" s="127" t="n"/>
      <c r="J4287" s="127" t="n"/>
      <c r="K4287" s="127" t="n"/>
      <c r="L4287" s="127" t="n"/>
      <c r="M4287" s="127" t="n"/>
      <c r="N4287" s="120" t="n"/>
      <c r="O4287" s="120" t="n"/>
      <c r="P4287" s="120" t="n"/>
      <c r="Q4287" s="120" t="n"/>
      <c r="R4287" s="121" t="n"/>
      <c r="S4287" s="121" t="n"/>
      <c r="T4287" s="121" t="n"/>
      <c r="U4287" s="121" t="n"/>
      <c r="V4287" s="117">
        <f>IF(P4287="NA","NA",IF(P4287&lt;&gt;"",TEXT(P4287-N4287,"[h].mm"),""))</f>
        <v/>
      </c>
      <c r="W4287" s="118">
        <f>IF(AND(R4287="",S4287=""),"",R4287+S4287)</f>
        <v/>
      </c>
      <c r="X4287" s="116">
        <f>IF(O4287&lt;&gt;"",DATE(YEAR(O4287), MONTH(O4287), DAY(O4287)),"")</f>
        <v/>
      </c>
      <c r="Y4287" s="122" t="n"/>
      <c r="Z4287" s="123" t="n"/>
      <c r="AA4287" s="117">
        <f>IF(F4287="Re-assigned","NA",IF(W4287="","",IF(W4287&gt;=VLOOKUP(D4287,SLAMatrix,3,FALSE),"Yes",IF(W4287&lt;VLOOKUP(D4287,SLAMatrix,2,FALSE),"No","Internal"))))</f>
        <v/>
      </c>
      <c r="AB4287" s="123" t="n"/>
      <c r="AC4287" s="123" t="n"/>
      <c r="AD4287" s="119" t="n"/>
      <c r="AE4287" s="125" t="n"/>
      <c r="AF4287" s="124">
        <f>MONTH(O4287)</f>
        <v/>
      </c>
      <c r="AG4287" s="124">
        <f>VLOOKUP(IFERROR(MID(AE4287,1,(FIND(",",AE4287,1)-1)),AE4287),Facility_Region_Mapping,2,FALSE)</f>
        <v/>
      </c>
      <c r="AH4287" s="124" t="n"/>
      <c r="AI4287" s="124">
        <f>IF(C4287&lt;&gt;"",IF(M4287="ESM User",getInterfaceName($C4287),"NA"),"")</f>
        <v/>
      </c>
      <c r="AJ4287" s="116">
        <f>IF(Q4287&lt;&gt;"",DATE(YEAR(Q4287), MONTH(Q4287), DAY(Q4287)),"")</f>
        <v/>
      </c>
      <c r="AK4287" s="130">
        <f>IF(Q4287&lt;&gt;0,Q4287-N4287,TODAY()-N4287)</f>
        <v/>
      </c>
      <c r="AL4287" s="112">
        <f>IF(F4287="Re-assigned",0,IF(H4287="Closed",0,IF(H4287="Service Restored",0,IF(H4287="",0,1))))</f>
        <v/>
      </c>
      <c r="AM4287" s="124">
        <f>IF(AL4287=0,"",IF(AK4287&gt;20.99,"Aged","Non-Aged"))</f>
        <v/>
      </c>
      <c r="AN4287" s="112">
        <f>IF(Q4287&lt;&gt;"",MONTH(Q4287),"")</f>
        <v/>
      </c>
      <c r="AO4287" s="112">
        <f>IFERROR(VALUE(V4287),0)</f>
        <v/>
      </c>
    </row>
    <row customFormat="1" customHeight="1" ht="29.25" r="4288" s="112" spans="1:41">
      <c r="A4288" s="127" t="n"/>
      <c r="B4288" s="113" t="n"/>
      <c r="C4288" s="127" t="n"/>
      <c r="D4288" s="127" t="n"/>
      <c r="E4288" s="114">
        <f>IF(F4288 &lt;&gt; "",VLOOKUP(F4288,CategoryLookup,2,FALSE), "")</f>
        <v/>
      </c>
      <c r="F4288" s="126" t="n"/>
      <c r="G4288" s="127" t="n"/>
      <c r="H4288" s="127" t="n"/>
      <c r="I4288" s="127" t="n"/>
      <c r="J4288" s="127" t="n"/>
      <c r="K4288" s="127" t="n"/>
      <c r="L4288" s="127" t="n"/>
      <c r="M4288" s="127" t="n"/>
      <c r="N4288" s="120" t="n"/>
      <c r="O4288" s="120" t="n"/>
      <c r="P4288" s="120" t="n"/>
      <c r="Q4288" s="120" t="n"/>
      <c r="R4288" s="121" t="n"/>
      <c r="S4288" s="121" t="n"/>
      <c r="T4288" s="121" t="n"/>
      <c r="U4288" s="121" t="n"/>
      <c r="V4288" s="117">
        <f>IF(P4288="NA","NA",IF(P4288&lt;&gt;"",TEXT(P4288-N4288,"[h].mm"),""))</f>
        <v/>
      </c>
      <c r="W4288" s="118">
        <f>IF(AND(R4288="",S4288=""),"",R4288+S4288)</f>
        <v/>
      </c>
      <c r="X4288" s="116">
        <f>IF(O4288&lt;&gt;"",DATE(YEAR(O4288), MONTH(O4288), DAY(O4288)),"")</f>
        <v/>
      </c>
      <c r="Y4288" s="122" t="n"/>
      <c r="Z4288" s="123" t="n"/>
      <c r="AA4288" s="117">
        <f>IF(F4288="Re-assigned","NA",IF(W4288="","",IF(W4288&gt;=VLOOKUP(D4288,SLAMatrix,3,FALSE),"Yes",IF(W4288&lt;VLOOKUP(D4288,SLAMatrix,2,FALSE),"No","Internal"))))</f>
        <v/>
      </c>
      <c r="AB4288" s="123" t="n"/>
      <c r="AC4288" s="123" t="n"/>
      <c r="AD4288" s="119" t="n"/>
      <c r="AE4288" s="125" t="n"/>
      <c r="AF4288" s="124">
        <f>MONTH(O4288)</f>
        <v/>
      </c>
      <c r="AG4288" s="124">
        <f>VLOOKUP(IFERROR(MID(AE4288,1,(FIND(",",AE4288,1)-1)),AE4288),Facility_Region_Mapping,2,FALSE)</f>
        <v/>
      </c>
      <c r="AH4288" s="124" t="n"/>
      <c r="AI4288" s="124">
        <f>IF(C4288&lt;&gt;"",IF(M4288="ESM User",getInterfaceName($C4288),"NA"),"")</f>
        <v/>
      </c>
      <c r="AJ4288" s="116">
        <f>IF(Q4288&lt;&gt;"",DATE(YEAR(Q4288), MONTH(Q4288), DAY(Q4288)),"")</f>
        <v/>
      </c>
      <c r="AK4288" s="130">
        <f>IF(Q4288&lt;&gt;0,Q4288-N4288,TODAY()-N4288)</f>
        <v/>
      </c>
      <c r="AL4288" s="112">
        <f>IF(F4288="Re-assigned",0,IF(H4288="Closed",0,IF(H4288="Service Restored",0,IF(H4288="",0,1))))</f>
        <v/>
      </c>
      <c r="AM4288" s="124">
        <f>IF(AL4288=0,"",IF(AK4288&gt;20.99,"Aged","Non-Aged"))</f>
        <v/>
      </c>
      <c r="AN4288" s="112">
        <f>IF(Q4288&lt;&gt;"",MONTH(Q4288),"")</f>
        <v/>
      </c>
      <c r="AO4288" s="112">
        <f>IFERROR(VALUE(V4288),0)</f>
        <v/>
      </c>
    </row>
    <row customFormat="1" customHeight="1" ht="29.25" r="4289" s="112" spans="1:41">
      <c r="A4289" s="127" t="n"/>
      <c r="B4289" s="113" t="n"/>
      <c r="C4289" s="127" t="n"/>
      <c r="D4289" s="127" t="n"/>
      <c r="E4289" s="114">
        <f>IF(F4289 &lt;&gt; "",VLOOKUP(F4289,CategoryLookup,2,FALSE), "")</f>
        <v/>
      </c>
      <c r="F4289" s="126" t="n"/>
      <c r="G4289" s="127" t="n"/>
      <c r="H4289" s="127" t="n"/>
      <c r="I4289" s="127" t="n"/>
      <c r="J4289" s="127" t="n"/>
      <c r="K4289" s="127" t="n"/>
      <c r="L4289" s="127" t="n"/>
      <c r="M4289" s="127" t="n"/>
      <c r="N4289" s="120" t="n"/>
      <c r="O4289" s="120" t="n"/>
      <c r="P4289" s="120" t="n"/>
      <c r="Q4289" s="120" t="n"/>
      <c r="R4289" s="121" t="n"/>
      <c r="S4289" s="121" t="n"/>
      <c r="T4289" s="121" t="n"/>
      <c r="U4289" s="121" t="n"/>
      <c r="V4289" s="117">
        <f>IF(P4289="NA","NA",IF(P4289&lt;&gt;"",TEXT(P4289-N4289,"[h].mm"),""))</f>
        <v/>
      </c>
      <c r="W4289" s="118">
        <f>IF(AND(R4289="",S4289=""),"",R4289+S4289)</f>
        <v/>
      </c>
      <c r="X4289" s="116">
        <f>IF(O4289&lt;&gt;"",DATE(YEAR(O4289), MONTH(O4289), DAY(O4289)),"")</f>
        <v/>
      </c>
      <c r="Y4289" s="122" t="n"/>
      <c r="Z4289" s="123" t="n"/>
      <c r="AA4289" s="117">
        <f>IF(F4289="Re-assigned","NA",IF(W4289="","",IF(W4289&gt;=VLOOKUP(D4289,SLAMatrix,3,FALSE),"Yes",IF(W4289&lt;VLOOKUP(D4289,SLAMatrix,2,FALSE),"No","Internal"))))</f>
        <v/>
      </c>
      <c r="AB4289" s="123" t="n"/>
      <c r="AC4289" s="123" t="n"/>
      <c r="AD4289" s="119" t="n"/>
      <c r="AE4289" s="125" t="n"/>
      <c r="AF4289" s="124">
        <f>MONTH(O4289)</f>
        <v/>
      </c>
      <c r="AG4289" s="124">
        <f>VLOOKUP(IFERROR(MID(AE4289,1,(FIND(",",AE4289,1)-1)),AE4289),Facility_Region_Mapping,2,FALSE)</f>
        <v/>
      </c>
      <c r="AH4289" s="124" t="n"/>
      <c r="AI4289" s="124">
        <f>IF(C4289&lt;&gt;"",IF(M4289="ESM User",getInterfaceName($C4289),"NA"),"")</f>
        <v/>
      </c>
      <c r="AJ4289" s="116">
        <f>IF(Q4289&lt;&gt;"",DATE(YEAR(Q4289), MONTH(Q4289), DAY(Q4289)),"")</f>
        <v/>
      </c>
      <c r="AK4289" s="130">
        <f>IF(Q4289&lt;&gt;0,Q4289-N4289,TODAY()-N4289)</f>
        <v/>
      </c>
      <c r="AL4289" s="112">
        <f>IF(F4289="Re-assigned",0,IF(H4289="Closed",0,IF(H4289="Service Restored",0,IF(H4289="",0,1))))</f>
        <v/>
      </c>
      <c r="AM4289" s="124">
        <f>IF(AL4289=0,"",IF(AK4289&gt;20.99,"Aged","Non-Aged"))</f>
        <v/>
      </c>
      <c r="AN4289" s="112">
        <f>IF(Q4289&lt;&gt;"",MONTH(Q4289),"")</f>
        <v/>
      </c>
      <c r="AO4289" s="112">
        <f>IFERROR(VALUE(V4289),0)</f>
        <v/>
      </c>
    </row>
    <row customFormat="1" customHeight="1" ht="29.25" r="4290" s="112" spans="1:41">
      <c r="A4290" s="127" t="n"/>
      <c r="B4290" s="113" t="n"/>
      <c r="C4290" s="127" t="n"/>
      <c r="D4290" s="127" t="n"/>
      <c r="E4290" s="114">
        <f>IF(F4290 &lt;&gt; "",VLOOKUP(F4290,CategoryLookup,2,FALSE), "")</f>
        <v/>
      </c>
      <c r="F4290" s="126" t="n"/>
      <c r="G4290" s="127" t="n"/>
      <c r="H4290" s="127" t="n"/>
      <c r="I4290" s="127" t="n"/>
      <c r="J4290" s="127" t="n"/>
      <c r="K4290" s="127" t="n"/>
      <c r="L4290" s="127" t="n"/>
      <c r="M4290" s="127" t="n"/>
      <c r="N4290" s="120" t="n"/>
      <c r="O4290" s="120" t="n"/>
      <c r="P4290" s="120" t="n"/>
      <c r="Q4290" s="120" t="n"/>
      <c r="R4290" s="121" t="n"/>
      <c r="S4290" s="121" t="n"/>
      <c r="T4290" s="121" t="n"/>
      <c r="U4290" s="121" t="n"/>
      <c r="V4290" s="117">
        <f>IF(P4290="NA","NA",IF(P4290&lt;&gt;"",TEXT(P4290-N4290,"[h].mm"),""))</f>
        <v/>
      </c>
      <c r="W4290" s="118">
        <f>IF(AND(R4290="",S4290=""),"",R4290+S4290)</f>
        <v/>
      </c>
      <c r="X4290" s="116">
        <f>IF(O4290&lt;&gt;"",DATE(YEAR(O4290), MONTH(O4290), DAY(O4290)),"")</f>
        <v/>
      </c>
      <c r="Y4290" s="122" t="n"/>
      <c r="Z4290" s="123" t="n"/>
      <c r="AA4290" s="117">
        <f>IF(F4290="Re-assigned","NA",IF(W4290="","",IF(W4290&gt;=VLOOKUP(D4290,SLAMatrix,3,FALSE),"Yes",IF(W4290&lt;VLOOKUP(D4290,SLAMatrix,2,FALSE),"No","Internal"))))</f>
        <v/>
      </c>
      <c r="AB4290" s="123" t="n"/>
      <c r="AC4290" s="123" t="n"/>
      <c r="AD4290" s="119" t="n"/>
      <c r="AE4290" s="125" t="n"/>
      <c r="AF4290" s="124">
        <f>MONTH(O4290)</f>
        <v/>
      </c>
      <c r="AG4290" s="124">
        <f>VLOOKUP(IFERROR(MID(AE4290,1,(FIND(",",AE4290,1)-1)),AE4290),Facility_Region_Mapping,2,FALSE)</f>
        <v/>
      </c>
      <c r="AH4290" s="124" t="n"/>
      <c r="AI4290" s="124">
        <f>IF(C4290&lt;&gt;"",IF(M4290="ESM User",getInterfaceName($C4290),"NA"),"")</f>
        <v/>
      </c>
      <c r="AJ4290" s="116">
        <f>IF(Q4290&lt;&gt;"",DATE(YEAR(Q4290), MONTH(Q4290), DAY(Q4290)),"")</f>
        <v/>
      </c>
      <c r="AK4290" s="130">
        <f>IF(Q4290&lt;&gt;0,Q4290-N4290,TODAY()-N4290)</f>
        <v/>
      </c>
      <c r="AL4290" s="112">
        <f>IF(F4290="Re-assigned",0,IF(H4290="Closed",0,IF(H4290="Service Restored",0,IF(H4290="",0,1))))</f>
        <v/>
      </c>
      <c r="AM4290" s="124">
        <f>IF(AL4290=0,"",IF(AK4290&gt;20.99,"Aged","Non-Aged"))</f>
        <v/>
      </c>
      <c r="AN4290" s="112">
        <f>IF(Q4290&lt;&gt;"",MONTH(Q4290),"")</f>
        <v/>
      </c>
      <c r="AO4290" s="112">
        <f>IFERROR(VALUE(V4290),0)</f>
        <v/>
      </c>
    </row>
    <row customFormat="1" customHeight="1" ht="29.25" r="4291" s="112" spans="1:41">
      <c r="A4291" s="127" t="n"/>
      <c r="B4291" s="113" t="n"/>
      <c r="C4291" s="127" t="n"/>
      <c r="D4291" s="127" t="n"/>
      <c r="E4291" s="114">
        <f>IF(F4291 &lt;&gt; "",VLOOKUP(F4291,CategoryLookup,2,FALSE), "")</f>
        <v/>
      </c>
      <c r="F4291" s="126" t="n"/>
      <c r="G4291" s="127" t="n"/>
      <c r="H4291" s="127" t="n"/>
      <c r="I4291" s="127" t="n"/>
      <c r="J4291" s="127" t="n"/>
      <c r="K4291" s="127" t="n"/>
      <c r="L4291" s="127" t="n"/>
      <c r="M4291" s="127" t="n"/>
      <c r="N4291" s="120" t="n"/>
      <c r="O4291" s="120" t="n"/>
      <c r="P4291" s="120" t="n"/>
      <c r="Q4291" s="120" t="n"/>
      <c r="R4291" s="121" t="n"/>
      <c r="S4291" s="121" t="n"/>
      <c r="T4291" s="121" t="n"/>
      <c r="U4291" s="121" t="n"/>
      <c r="V4291" s="117">
        <f>IF(P4291="NA","NA",IF(P4291&lt;&gt;"",TEXT(P4291-N4291,"[h].mm"),""))</f>
        <v/>
      </c>
      <c r="W4291" s="118">
        <f>IF(AND(R4291="",S4291=""),"",R4291+S4291)</f>
        <v/>
      </c>
      <c r="X4291" s="116">
        <f>IF(O4291&lt;&gt;"",DATE(YEAR(O4291), MONTH(O4291), DAY(O4291)),"")</f>
        <v/>
      </c>
      <c r="Y4291" s="122" t="n"/>
      <c r="Z4291" s="123" t="n"/>
      <c r="AA4291" s="117">
        <f>IF(F4291="Re-assigned","NA",IF(W4291="","",IF(W4291&gt;=VLOOKUP(D4291,SLAMatrix,3,FALSE),"Yes",IF(W4291&lt;VLOOKUP(D4291,SLAMatrix,2,FALSE),"No","Internal"))))</f>
        <v/>
      </c>
      <c r="AB4291" s="123" t="n"/>
      <c r="AC4291" s="123" t="n"/>
      <c r="AD4291" s="119" t="n"/>
      <c r="AE4291" s="125" t="n"/>
      <c r="AF4291" s="124">
        <f>MONTH(O4291)</f>
        <v/>
      </c>
      <c r="AG4291" s="124">
        <f>VLOOKUP(IFERROR(MID(AE4291,1,(FIND(",",AE4291,1)-1)),AE4291),Facility_Region_Mapping,2,FALSE)</f>
        <v/>
      </c>
      <c r="AH4291" s="124" t="n"/>
      <c r="AI4291" s="124">
        <f>IF(C4291&lt;&gt;"",IF(M4291="ESM User",getInterfaceName($C4291),"NA"),"")</f>
        <v/>
      </c>
      <c r="AJ4291" s="116">
        <f>IF(Q4291&lt;&gt;"",DATE(YEAR(Q4291), MONTH(Q4291), DAY(Q4291)),"")</f>
        <v/>
      </c>
      <c r="AK4291" s="130">
        <f>IF(Q4291&lt;&gt;0,Q4291-N4291,TODAY()-N4291)</f>
        <v/>
      </c>
      <c r="AL4291" s="112">
        <f>IF(F4291="Re-assigned",0,IF(H4291="Closed",0,IF(H4291="Service Restored",0,IF(H4291="",0,1))))</f>
        <v/>
      </c>
      <c r="AM4291" s="124">
        <f>IF(AL4291=0,"",IF(AK4291&gt;20.99,"Aged","Non-Aged"))</f>
        <v/>
      </c>
      <c r="AN4291" s="112">
        <f>IF(Q4291&lt;&gt;"",MONTH(Q4291),"")</f>
        <v/>
      </c>
      <c r="AO4291" s="112">
        <f>IFERROR(VALUE(V4291),0)</f>
        <v/>
      </c>
    </row>
    <row customFormat="1" customHeight="1" ht="29.25" r="4292" s="112" spans="1:41">
      <c r="A4292" s="127" t="n"/>
      <c r="B4292" s="113" t="n"/>
      <c r="C4292" s="127" t="n"/>
      <c r="D4292" s="127" t="n"/>
      <c r="E4292" s="114">
        <f>IF(F4292 &lt;&gt; "",VLOOKUP(F4292,CategoryLookup,2,FALSE), "")</f>
        <v/>
      </c>
      <c r="F4292" s="126" t="n"/>
      <c r="G4292" s="127" t="n"/>
      <c r="H4292" s="127" t="n"/>
      <c r="I4292" s="127" t="n"/>
      <c r="J4292" s="127" t="n"/>
      <c r="K4292" s="127" t="n"/>
      <c r="L4292" s="127" t="n"/>
      <c r="M4292" s="127" t="n"/>
      <c r="N4292" s="120" t="n"/>
      <c r="O4292" s="120" t="n"/>
      <c r="P4292" s="120" t="n"/>
      <c r="Q4292" s="120" t="n"/>
      <c r="R4292" s="121" t="n"/>
      <c r="S4292" s="121" t="n"/>
      <c r="T4292" s="121" t="n"/>
      <c r="U4292" s="121" t="n"/>
      <c r="V4292" s="117">
        <f>IF(P4292="NA","NA",IF(P4292&lt;&gt;"",TEXT(P4292-N4292,"[h].mm"),""))</f>
        <v/>
      </c>
      <c r="W4292" s="118">
        <f>IF(AND(R4292="",S4292=""),"",R4292+S4292)</f>
        <v/>
      </c>
      <c r="X4292" s="116">
        <f>IF(O4292&lt;&gt;"",DATE(YEAR(O4292), MONTH(O4292), DAY(O4292)),"")</f>
        <v/>
      </c>
      <c r="Y4292" s="122" t="n"/>
      <c r="Z4292" s="123" t="n"/>
      <c r="AA4292" s="117">
        <f>IF(F4292="Re-assigned","NA",IF(W4292="","",IF(W4292&gt;=VLOOKUP(D4292,SLAMatrix,3,FALSE),"Yes",IF(W4292&lt;VLOOKUP(D4292,SLAMatrix,2,FALSE),"No","Internal"))))</f>
        <v/>
      </c>
      <c r="AB4292" s="123" t="n"/>
      <c r="AC4292" s="123" t="n"/>
      <c r="AD4292" s="119" t="n"/>
      <c r="AE4292" s="125" t="n"/>
      <c r="AF4292" s="124">
        <f>MONTH(O4292)</f>
        <v/>
      </c>
      <c r="AG4292" s="124">
        <f>VLOOKUP(IFERROR(MID(AE4292,1,(FIND(",",AE4292,1)-1)),AE4292),Facility_Region_Mapping,2,FALSE)</f>
        <v/>
      </c>
      <c r="AH4292" s="124" t="n"/>
      <c r="AI4292" s="124">
        <f>IF(C4292&lt;&gt;"",IF(M4292="ESM User",getInterfaceName($C4292),"NA"),"")</f>
        <v/>
      </c>
      <c r="AJ4292" s="116">
        <f>IF(Q4292&lt;&gt;"",DATE(YEAR(Q4292), MONTH(Q4292), DAY(Q4292)),"")</f>
        <v/>
      </c>
      <c r="AK4292" s="130">
        <f>IF(Q4292&lt;&gt;0,Q4292-N4292,TODAY()-N4292)</f>
        <v/>
      </c>
      <c r="AL4292" s="112">
        <f>IF(F4292="Re-assigned",0,IF(H4292="Closed",0,IF(H4292="Service Restored",0,IF(H4292="",0,1))))</f>
        <v/>
      </c>
      <c r="AM4292" s="124">
        <f>IF(AL4292=0,"",IF(AK4292&gt;20.99,"Aged","Non-Aged"))</f>
        <v/>
      </c>
      <c r="AN4292" s="112">
        <f>IF(Q4292&lt;&gt;"",MONTH(Q4292),"")</f>
        <v/>
      </c>
      <c r="AO4292" s="112">
        <f>IFERROR(VALUE(V4292),0)</f>
        <v/>
      </c>
    </row>
    <row customFormat="1" customHeight="1" ht="29.25" r="4293" s="112" spans="1:41">
      <c r="A4293" s="127" t="n"/>
      <c r="B4293" s="113" t="n"/>
      <c r="C4293" s="127" t="n"/>
      <c r="D4293" s="127" t="n"/>
      <c r="E4293" s="114">
        <f>IF(F4293 &lt;&gt; "",VLOOKUP(F4293,CategoryLookup,2,FALSE), "")</f>
        <v/>
      </c>
      <c r="F4293" s="126" t="n"/>
      <c r="G4293" s="127" t="n"/>
      <c r="H4293" s="127" t="n"/>
      <c r="I4293" s="127" t="n"/>
      <c r="J4293" s="127" t="n"/>
      <c r="K4293" s="127" t="n"/>
      <c r="L4293" s="127" t="n"/>
      <c r="M4293" s="127" t="n"/>
      <c r="N4293" s="120" t="n"/>
      <c r="O4293" s="120" t="n"/>
      <c r="P4293" s="120" t="n"/>
      <c r="Q4293" s="120" t="n"/>
      <c r="R4293" s="121" t="n"/>
      <c r="S4293" s="121" t="n"/>
      <c r="T4293" s="121" t="n"/>
      <c r="U4293" s="121" t="n"/>
      <c r="V4293" s="117">
        <f>IF(P4293="NA","NA",IF(P4293&lt;&gt;"",TEXT(P4293-N4293,"[h].mm"),""))</f>
        <v/>
      </c>
      <c r="W4293" s="118">
        <f>IF(AND(R4293="",S4293=""),"",R4293+S4293)</f>
        <v/>
      </c>
      <c r="X4293" s="116">
        <f>IF(O4293&lt;&gt;"",DATE(YEAR(O4293), MONTH(O4293), DAY(O4293)),"")</f>
        <v/>
      </c>
      <c r="Y4293" s="122" t="n"/>
      <c r="Z4293" s="123" t="n"/>
      <c r="AA4293" s="117">
        <f>IF(F4293="Re-assigned","NA",IF(W4293="","",IF(W4293&gt;=VLOOKUP(D4293,SLAMatrix,3,FALSE),"Yes",IF(W4293&lt;VLOOKUP(D4293,SLAMatrix,2,FALSE),"No","Internal"))))</f>
        <v/>
      </c>
      <c r="AB4293" s="123" t="n"/>
      <c r="AC4293" s="123" t="n"/>
      <c r="AD4293" s="119" t="n"/>
      <c r="AE4293" s="125" t="n"/>
      <c r="AF4293" s="124">
        <f>MONTH(O4293)</f>
        <v/>
      </c>
      <c r="AG4293" s="124">
        <f>VLOOKUP(IFERROR(MID(AE4293,1,(FIND(",",AE4293,1)-1)),AE4293),Facility_Region_Mapping,2,FALSE)</f>
        <v/>
      </c>
      <c r="AH4293" s="124" t="n"/>
      <c r="AI4293" s="124">
        <f>IF(C4293&lt;&gt;"",IF(M4293="ESM User",getInterfaceName($C4293),"NA"),"")</f>
        <v/>
      </c>
      <c r="AJ4293" s="116">
        <f>IF(Q4293&lt;&gt;"",DATE(YEAR(Q4293), MONTH(Q4293), DAY(Q4293)),"")</f>
        <v/>
      </c>
      <c r="AK4293" s="130">
        <f>IF(Q4293&lt;&gt;0,Q4293-N4293,TODAY()-N4293)</f>
        <v/>
      </c>
      <c r="AL4293" s="112">
        <f>IF(F4293="Re-assigned",0,IF(H4293="Closed",0,IF(H4293="Service Restored",0,IF(H4293="",0,1))))</f>
        <v/>
      </c>
      <c r="AM4293" s="124">
        <f>IF(AL4293=0,"",IF(AK4293&gt;20.99,"Aged","Non-Aged"))</f>
        <v/>
      </c>
      <c r="AN4293" s="112">
        <f>IF(Q4293&lt;&gt;"",MONTH(Q4293),"")</f>
        <v/>
      </c>
      <c r="AO4293" s="112">
        <f>IFERROR(VALUE(V4293),0)</f>
        <v/>
      </c>
    </row>
    <row customFormat="1" customHeight="1" ht="29.25" r="4294" s="112" spans="1:41">
      <c r="A4294" s="127" t="n"/>
      <c r="B4294" s="113" t="n"/>
      <c r="C4294" s="127" t="n"/>
      <c r="D4294" s="127" t="n"/>
      <c r="E4294" s="114">
        <f>IF(F4294 &lt;&gt; "",VLOOKUP(F4294,CategoryLookup,2,FALSE), "")</f>
        <v/>
      </c>
      <c r="F4294" s="126" t="n"/>
      <c r="G4294" s="127" t="n"/>
      <c r="H4294" s="127" t="n"/>
      <c r="I4294" s="127" t="n"/>
      <c r="J4294" s="127" t="n"/>
      <c r="K4294" s="127" t="n"/>
      <c r="L4294" s="127" t="n"/>
      <c r="M4294" s="127" t="n"/>
      <c r="N4294" s="120" t="n"/>
      <c r="O4294" s="120" t="n"/>
      <c r="P4294" s="120" t="n"/>
      <c r="Q4294" s="120" t="n"/>
      <c r="R4294" s="121" t="n"/>
      <c r="S4294" s="121" t="n"/>
      <c r="T4294" s="121" t="n"/>
      <c r="U4294" s="121" t="n"/>
      <c r="V4294" s="117">
        <f>IF(P4294="NA","NA",IF(P4294&lt;&gt;"",TEXT(P4294-N4294,"[h].mm"),""))</f>
        <v/>
      </c>
      <c r="W4294" s="118">
        <f>IF(AND(R4294="",S4294=""),"",R4294+S4294)</f>
        <v/>
      </c>
      <c r="X4294" s="116">
        <f>IF(O4294&lt;&gt;"",DATE(YEAR(O4294), MONTH(O4294), DAY(O4294)),"")</f>
        <v/>
      </c>
      <c r="Y4294" s="122" t="n"/>
      <c r="Z4294" s="123" t="n"/>
      <c r="AA4294" s="117">
        <f>IF(F4294="Re-assigned","NA",IF(W4294="","",IF(W4294&gt;=VLOOKUP(D4294,SLAMatrix,3,FALSE),"Yes",IF(W4294&lt;VLOOKUP(D4294,SLAMatrix,2,FALSE),"No","Internal"))))</f>
        <v/>
      </c>
      <c r="AB4294" s="123" t="n"/>
      <c r="AC4294" s="123" t="n"/>
      <c r="AD4294" s="119" t="n"/>
      <c r="AE4294" s="125" t="n"/>
      <c r="AF4294" s="124">
        <f>MONTH(O4294)</f>
        <v/>
      </c>
      <c r="AG4294" s="124">
        <f>VLOOKUP(IFERROR(MID(AE4294,1,(FIND(",",AE4294,1)-1)),AE4294),Facility_Region_Mapping,2,FALSE)</f>
        <v/>
      </c>
      <c r="AH4294" s="124" t="n"/>
      <c r="AI4294" s="124">
        <f>IF(C4294&lt;&gt;"",IF(M4294="ESM User",getInterfaceName($C4294),"NA"),"")</f>
        <v/>
      </c>
      <c r="AJ4294" s="116">
        <f>IF(Q4294&lt;&gt;"",DATE(YEAR(Q4294), MONTH(Q4294), DAY(Q4294)),"")</f>
        <v/>
      </c>
      <c r="AK4294" s="130">
        <f>IF(Q4294&lt;&gt;0,Q4294-N4294,TODAY()-N4294)</f>
        <v/>
      </c>
      <c r="AL4294" s="112">
        <f>IF(F4294="Re-assigned",0,IF(H4294="Closed",0,IF(H4294="Service Restored",0,IF(H4294="",0,1))))</f>
        <v/>
      </c>
      <c r="AM4294" s="124">
        <f>IF(AL4294=0,"",IF(AK4294&gt;20.99,"Aged","Non-Aged"))</f>
        <v/>
      </c>
      <c r="AN4294" s="112">
        <f>IF(Q4294&lt;&gt;"",MONTH(Q4294),"")</f>
        <v/>
      </c>
      <c r="AO4294" s="112">
        <f>IFERROR(VALUE(V4294),0)</f>
        <v/>
      </c>
    </row>
    <row customFormat="1" customHeight="1" ht="29.25" r="4295" s="112" spans="1:41">
      <c r="A4295" s="127" t="n"/>
      <c r="B4295" s="113" t="n"/>
      <c r="C4295" s="127" t="n"/>
      <c r="D4295" s="127" t="n"/>
      <c r="E4295" s="114">
        <f>IF(F4295 &lt;&gt; "",VLOOKUP(F4295,CategoryLookup,2,FALSE), "")</f>
        <v/>
      </c>
      <c r="F4295" s="126" t="n"/>
      <c r="G4295" s="127" t="n"/>
      <c r="H4295" s="127" t="n"/>
      <c r="I4295" s="127" t="n"/>
      <c r="J4295" s="127" t="n"/>
      <c r="K4295" s="127" t="n"/>
      <c r="L4295" s="127" t="n"/>
      <c r="M4295" s="127" t="n"/>
      <c r="N4295" s="120" t="n"/>
      <c r="O4295" s="120" t="n"/>
      <c r="P4295" s="120" t="n"/>
      <c r="Q4295" s="120" t="n"/>
      <c r="R4295" s="121" t="n"/>
      <c r="S4295" s="121" t="n"/>
      <c r="T4295" s="121" t="n"/>
      <c r="U4295" s="121" t="n"/>
      <c r="V4295" s="117">
        <f>IF(P4295="NA","NA",IF(P4295&lt;&gt;"",TEXT(P4295-N4295,"[h].mm"),""))</f>
        <v/>
      </c>
      <c r="W4295" s="118">
        <f>IF(AND(R4295="",S4295=""),"",R4295+S4295)</f>
        <v/>
      </c>
      <c r="X4295" s="116">
        <f>IF(O4295&lt;&gt;"",DATE(YEAR(O4295), MONTH(O4295), DAY(O4295)),"")</f>
        <v/>
      </c>
      <c r="Y4295" s="122" t="n"/>
      <c r="Z4295" s="123" t="n"/>
      <c r="AA4295" s="117">
        <f>IF(F4295="Re-assigned","NA",IF(W4295="","",IF(W4295&gt;=VLOOKUP(D4295,SLAMatrix,3,FALSE),"Yes",IF(W4295&lt;VLOOKUP(D4295,SLAMatrix,2,FALSE),"No","Internal"))))</f>
        <v/>
      </c>
      <c r="AB4295" s="123" t="n"/>
      <c r="AC4295" s="123" t="n"/>
      <c r="AD4295" s="119" t="n"/>
      <c r="AE4295" s="125" t="n"/>
      <c r="AF4295" s="124">
        <f>MONTH(O4295)</f>
        <v/>
      </c>
      <c r="AG4295" s="124">
        <f>VLOOKUP(IFERROR(MID(AE4295,1,(FIND(",",AE4295,1)-1)),AE4295),Facility_Region_Mapping,2,FALSE)</f>
        <v/>
      </c>
      <c r="AH4295" s="124" t="n"/>
      <c r="AI4295" s="124">
        <f>IF(C4295&lt;&gt;"",IF(M4295="ESM User",getInterfaceName($C4295),"NA"),"")</f>
        <v/>
      </c>
      <c r="AJ4295" s="116">
        <f>IF(Q4295&lt;&gt;"",DATE(YEAR(Q4295), MONTH(Q4295), DAY(Q4295)),"")</f>
        <v/>
      </c>
      <c r="AK4295" s="130">
        <f>IF(Q4295&lt;&gt;0,Q4295-N4295,TODAY()-N4295)</f>
        <v/>
      </c>
      <c r="AL4295" s="112">
        <f>IF(F4295="Re-assigned",0,IF(H4295="Closed",0,IF(H4295="Service Restored",0,IF(H4295="",0,1))))</f>
        <v/>
      </c>
      <c r="AM4295" s="124">
        <f>IF(AL4295=0,"",IF(AK4295&gt;20.99,"Aged","Non-Aged"))</f>
        <v/>
      </c>
      <c r="AN4295" s="112">
        <f>IF(Q4295&lt;&gt;"",MONTH(Q4295),"")</f>
        <v/>
      </c>
      <c r="AO4295" s="112">
        <f>IFERROR(VALUE(V4295),0)</f>
        <v/>
      </c>
    </row>
    <row customFormat="1" customHeight="1" ht="29.25" r="4296" s="112" spans="1:41">
      <c r="A4296" s="127" t="n"/>
      <c r="B4296" s="113" t="n"/>
      <c r="C4296" s="127" t="n"/>
      <c r="D4296" s="127" t="n"/>
      <c r="E4296" s="114">
        <f>IF(F4296 &lt;&gt; "",VLOOKUP(F4296,CategoryLookup,2,FALSE), "")</f>
        <v/>
      </c>
      <c r="F4296" s="126" t="n"/>
      <c r="G4296" s="127" t="n"/>
      <c r="H4296" s="127" t="n"/>
      <c r="I4296" s="127" t="n"/>
      <c r="J4296" s="127" t="n"/>
      <c r="K4296" s="127" t="n"/>
      <c r="L4296" s="127" t="n"/>
      <c r="M4296" s="127" t="n"/>
      <c r="N4296" s="120" t="n"/>
      <c r="O4296" s="120" t="n"/>
      <c r="P4296" s="120" t="n"/>
      <c r="Q4296" s="120" t="n"/>
      <c r="R4296" s="121" t="n"/>
      <c r="S4296" s="121" t="n"/>
      <c r="T4296" s="121" t="n"/>
      <c r="U4296" s="121" t="n"/>
      <c r="V4296" s="117">
        <f>IF(P4296="NA","NA",IF(P4296&lt;&gt;"",TEXT(P4296-N4296,"[h].mm"),""))</f>
        <v/>
      </c>
      <c r="W4296" s="118">
        <f>IF(AND(R4296="",S4296=""),"",R4296+S4296)</f>
        <v/>
      </c>
      <c r="X4296" s="116">
        <f>IF(O4296&lt;&gt;"",DATE(YEAR(O4296), MONTH(O4296), DAY(O4296)),"")</f>
        <v/>
      </c>
      <c r="Y4296" s="122" t="n"/>
      <c r="Z4296" s="123" t="n"/>
      <c r="AA4296" s="117">
        <f>IF(F4296="Re-assigned","NA",IF(W4296="","",IF(W4296&gt;=VLOOKUP(D4296,SLAMatrix,3,FALSE),"Yes",IF(W4296&lt;VLOOKUP(D4296,SLAMatrix,2,FALSE),"No","Internal"))))</f>
        <v/>
      </c>
      <c r="AB4296" s="123" t="n"/>
      <c r="AC4296" s="123" t="n"/>
      <c r="AD4296" s="119" t="n"/>
      <c r="AE4296" s="125" t="n"/>
      <c r="AF4296" s="124">
        <f>MONTH(O4296)</f>
        <v/>
      </c>
      <c r="AG4296" s="124">
        <f>VLOOKUP(IFERROR(MID(AE4296,1,(FIND(",",AE4296,1)-1)),AE4296),Facility_Region_Mapping,2,FALSE)</f>
        <v/>
      </c>
      <c r="AH4296" s="124" t="n"/>
      <c r="AI4296" s="124">
        <f>IF(C4296&lt;&gt;"",IF(M4296="ESM User",getInterfaceName($C4296),"NA"),"")</f>
        <v/>
      </c>
      <c r="AJ4296" s="116">
        <f>IF(Q4296&lt;&gt;"",DATE(YEAR(Q4296), MONTH(Q4296), DAY(Q4296)),"")</f>
        <v/>
      </c>
      <c r="AK4296" s="130">
        <f>IF(Q4296&lt;&gt;0,Q4296-N4296,TODAY()-N4296)</f>
        <v/>
      </c>
      <c r="AL4296" s="112">
        <f>IF(F4296="Re-assigned",0,IF(H4296="Closed",0,IF(H4296="Service Restored",0,IF(H4296="",0,1))))</f>
        <v/>
      </c>
      <c r="AM4296" s="124">
        <f>IF(AL4296=0,"",IF(AK4296&gt;20.99,"Aged","Non-Aged"))</f>
        <v/>
      </c>
      <c r="AN4296" s="112">
        <f>IF(Q4296&lt;&gt;"",MONTH(Q4296),"")</f>
        <v/>
      </c>
      <c r="AO4296" s="112">
        <f>IFERROR(VALUE(V4296),0)</f>
        <v/>
      </c>
    </row>
    <row customFormat="1" customHeight="1" ht="29.25" r="4297" s="112" spans="1:41">
      <c r="A4297" s="127" t="n"/>
      <c r="B4297" s="113" t="n"/>
      <c r="C4297" s="127" t="n"/>
      <c r="D4297" s="127" t="n"/>
      <c r="E4297" s="114">
        <f>IF(F4297 &lt;&gt; "",VLOOKUP(F4297,CategoryLookup,2,FALSE), "")</f>
        <v/>
      </c>
      <c r="F4297" s="126" t="n"/>
      <c r="G4297" s="127" t="n"/>
      <c r="H4297" s="127" t="n"/>
      <c r="I4297" s="127" t="n"/>
      <c r="J4297" s="127" t="n"/>
      <c r="K4297" s="127" t="n"/>
      <c r="L4297" s="127" t="n"/>
      <c r="M4297" s="127" t="n"/>
      <c r="N4297" s="120" t="n"/>
      <c r="O4297" s="120" t="n"/>
      <c r="P4297" s="120" t="n"/>
      <c r="Q4297" s="120" t="n"/>
      <c r="R4297" s="121" t="n"/>
      <c r="S4297" s="121" t="n"/>
      <c r="T4297" s="121" t="n"/>
      <c r="U4297" s="121" t="n"/>
      <c r="V4297" s="117">
        <f>IF(P4297="NA","NA",IF(P4297&lt;&gt;"",TEXT(P4297-N4297,"[h].mm"),""))</f>
        <v/>
      </c>
      <c r="W4297" s="118">
        <f>IF(AND(R4297="",S4297=""),"",R4297+S4297)</f>
        <v/>
      </c>
      <c r="X4297" s="116">
        <f>IF(O4297&lt;&gt;"",DATE(YEAR(O4297), MONTH(O4297), DAY(O4297)),"")</f>
        <v/>
      </c>
      <c r="Y4297" s="122" t="n"/>
      <c r="Z4297" s="123" t="n"/>
      <c r="AA4297" s="117">
        <f>IF(F4297="Re-assigned","NA",IF(W4297="","",IF(W4297&gt;=VLOOKUP(D4297,SLAMatrix,3,FALSE),"Yes",IF(W4297&lt;VLOOKUP(D4297,SLAMatrix,2,FALSE),"No","Internal"))))</f>
        <v/>
      </c>
      <c r="AB4297" s="123" t="n"/>
      <c r="AC4297" s="123" t="n"/>
      <c r="AD4297" s="119" t="n"/>
      <c r="AE4297" s="125" t="n"/>
      <c r="AF4297" s="124">
        <f>MONTH(O4297)</f>
        <v/>
      </c>
      <c r="AG4297" s="124">
        <f>VLOOKUP(IFERROR(MID(AE4297,1,(FIND(",",AE4297,1)-1)),AE4297),Facility_Region_Mapping,2,FALSE)</f>
        <v/>
      </c>
      <c r="AH4297" s="124" t="n"/>
      <c r="AI4297" s="124">
        <f>IF(C4297&lt;&gt;"",IF(M4297="ESM User",getInterfaceName($C4297),"NA"),"")</f>
        <v/>
      </c>
      <c r="AJ4297" s="116">
        <f>IF(Q4297&lt;&gt;"",DATE(YEAR(Q4297), MONTH(Q4297), DAY(Q4297)),"")</f>
        <v/>
      </c>
      <c r="AK4297" s="130">
        <f>IF(Q4297&lt;&gt;0,Q4297-N4297,TODAY()-N4297)</f>
        <v/>
      </c>
      <c r="AL4297" s="112">
        <f>IF(F4297="Re-assigned",0,IF(H4297="Closed",0,IF(H4297="Service Restored",0,IF(H4297="",0,1))))</f>
        <v/>
      </c>
      <c r="AM4297" s="124">
        <f>IF(AL4297=0,"",IF(AK4297&gt;20.99,"Aged","Non-Aged"))</f>
        <v/>
      </c>
      <c r="AN4297" s="112">
        <f>IF(Q4297&lt;&gt;"",MONTH(Q4297),"")</f>
        <v/>
      </c>
      <c r="AO4297" s="112">
        <f>IFERROR(VALUE(V4297),0)</f>
        <v/>
      </c>
    </row>
    <row customFormat="1" customHeight="1" ht="29.25" r="4298" s="112" spans="1:41">
      <c r="A4298" s="127" t="n"/>
      <c r="B4298" s="113" t="n"/>
      <c r="C4298" s="127" t="n"/>
      <c r="D4298" s="127" t="n"/>
      <c r="E4298" s="114">
        <f>IF(F4298 &lt;&gt; "",VLOOKUP(F4298,CategoryLookup,2,FALSE), "")</f>
        <v/>
      </c>
      <c r="F4298" s="126" t="n"/>
      <c r="G4298" s="127" t="n"/>
      <c r="H4298" s="127" t="n"/>
      <c r="I4298" s="127" t="n"/>
      <c r="J4298" s="127" t="n"/>
      <c r="K4298" s="127" t="n"/>
      <c r="L4298" s="127" t="n"/>
      <c r="M4298" s="127" t="n"/>
      <c r="N4298" s="120" t="n"/>
      <c r="O4298" s="120" t="n"/>
      <c r="P4298" s="120" t="n"/>
      <c r="Q4298" s="120" t="n"/>
      <c r="R4298" s="121" t="n"/>
      <c r="S4298" s="121" t="n"/>
      <c r="T4298" s="121" t="n"/>
      <c r="U4298" s="121" t="n"/>
      <c r="V4298" s="117">
        <f>IF(P4298="NA","NA",IF(P4298&lt;&gt;"",TEXT(P4298-N4298,"[h].mm"),""))</f>
        <v/>
      </c>
      <c r="W4298" s="118">
        <f>IF(AND(R4298="",S4298=""),"",R4298+S4298)</f>
        <v/>
      </c>
      <c r="X4298" s="116">
        <f>IF(O4298&lt;&gt;"",DATE(YEAR(O4298), MONTH(O4298), DAY(O4298)),"")</f>
        <v/>
      </c>
      <c r="Y4298" s="122" t="n"/>
      <c r="Z4298" s="123" t="n"/>
      <c r="AA4298" s="117">
        <f>IF(F4298="Re-assigned","NA",IF(W4298="","",IF(W4298&gt;=VLOOKUP(D4298,SLAMatrix,3,FALSE),"Yes",IF(W4298&lt;VLOOKUP(D4298,SLAMatrix,2,FALSE),"No","Internal"))))</f>
        <v/>
      </c>
      <c r="AB4298" s="123" t="n"/>
      <c r="AC4298" s="123" t="n"/>
      <c r="AD4298" s="119" t="n"/>
      <c r="AE4298" s="125" t="n"/>
      <c r="AF4298" s="124">
        <f>MONTH(O4298)</f>
        <v/>
      </c>
      <c r="AG4298" s="124">
        <f>VLOOKUP(IFERROR(MID(AE4298,1,(FIND(",",AE4298,1)-1)),AE4298),Facility_Region_Mapping,2,FALSE)</f>
        <v/>
      </c>
      <c r="AH4298" s="124" t="n"/>
      <c r="AI4298" s="124">
        <f>IF(C4298&lt;&gt;"",IF(M4298="ESM User",getInterfaceName($C4298),"NA"),"")</f>
        <v/>
      </c>
      <c r="AJ4298" s="116">
        <f>IF(Q4298&lt;&gt;"",DATE(YEAR(Q4298), MONTH(Q4298), DAY(Q4298)),"")</f>
        <v/>
      </c>
      <c r="AK4298" s="130">
        <f>IF(Q4298&lt;&gt;0,Q4298-N4298,TODAY()-N4298)</f>
        <v/>
      </c>
      <c r="AL4298" s="112">
        <f>IF(F4298="Re-assigned",0,IF(H4298="Closed",0,IF(H4298="Service Restored",0,IF(H4298="",0,1))))</f>
        <v/>
      </c>
      <c r="AM4298" s="124">
        <f>IF(AL4298=0,"",IF(AK4298&gt;20.99,"Aged","Non-Aged"))</f>
        <v/>
      </c>
      <c r="AN4298" s="112">
        <f>IF(Q4298&lt;&gt;"",MONTH(Q4298),"")</f>
        <v/>
      </c>
      <c r="AO4298" s="112">
        <f>IFERROR(VALUE(V4298),0)</f>
        <v/>
      </c>
    </row>
    <row customFormat="1" customHeight="1" ht="29.25" r="4299" s="112" spans="1:41">
      <c r="A4299" s="127" t="n"/>
      <c r="B4299" s="113" t="n"/>
      <c r="C4299" s="127" t="n"/>
      <c r="D4299" s="127" t="n"/>
      <c r="E4299" s="114">
        <f>IF(F4299 &lt;&gt; "",VLOOKUP(F4299,CategoryLookup,2,FALSE), "")</f>
        <v/>
      </c>
      <c r="F4299" s="126" t="n"/>
      <c r="G4299" s="127" t="n"/>
      <c r="H4299" s="127" t="n"/>
      <c r="I4299" s="127" t="n"/>
      <c r="J4299" s="127" t="n"/>
      <c r="K4299" s="127" t="n"/>
      <c r="L4299" s="127" t="n"/>
      <c r="M4299" s="127" t="n"/>
      <c r="N4299" s="120" t="n"/>
      <c r="O4299" s="120" t="n"/>
      <c r="P4299" s="120" t="n"/>
      <c r="Q4299" s="120" t="n"/>
      <c r="R4299" s="121" t="n"/>
      <c r="S4299" s="121" t="n"/>
      <c r="T4299" s="121" t="n"/>
      <c r="U4299" s="121" t="n"/>
      <c r="V4299" s="117">
        <f>IF(P4299="NA","NA",IF(P4299&lt;&gt;"",TEXT(P4299-N4299,"[h].mm"),""))</f>
        <v/>
      </c>
      <c r="W4299" s="118">
        <f>IF(AND(R4299="",S4299=""),"",R4299+S4299)</f>
        <v/>
      </c>
      <c r="X4299" s="116">
        <f>IF(O4299&lt;&gt;"",DATE(YEAR(O4299), MONTH(O4299), DAY(O4299)),"")</f>
        <v/>
      </c>
      <c r="Y4299" s="122" t="n"/>
      <c r="Z4299" s="123" t="n"/>
      <c r="AA4299" s="117">
        <f>IF(F4299="Re-assigned","NA",IF(W4299="","",IF(W4299&gt;=VLOOKUP(D4299,SLAMatrix,3,FALSE),"Yes",IF(W4299&lt;VLOOKUP(D4299,SLAMatrix,2,FALSE),"No","Internal"))))</f>
        <v/>
      </c>
      <c r="AB4299" s="123" t="n"/>
      <c r="AC4299" s="123" t="n"/>
      <c r="AD4299" s="119" t="n"/>
      <c r="AE4299" s="125" t="n"/>
      <c r="AF4299" s="124">
        <f>MONTH(O4299)</f>
        <v/>
      </c>
      <c r="AG4299" s="124">
        <f>VLOOKUP(IFERROR(MID(AE4299,1,(FIND(",",AE4299,1)-1)),AE4299),Facility_Region_Mapping,2,FALSE)</f>
        <v/>
      </c>
      <c r="AH4299" s="124" t="n"/>
      <c r="AI4299" s="124">
        <f>IF(C4299&lt;&gt;"",IF(M4299="ESM User",getInterfaceName($C4299),"NA"),"")</f>
        <v/>
      </c>
      <c r="AJ4299" s="116">
        <f>IF(Q4299&lt;&gt;"",DATE(YEAR(Q4299), MONTH(Q4299), DAY(Q4299)),"")</f>
        <v/>
      </c>
      <c r="AK4299" s="130">
        <f>IF(Q4299&lt;&gt;0,Q4299-N4299,TODAY()-N4299)</f>
        <v/>
      </c>
      <c r="AL4299" s="112">
        <f>IF(F4299="Re-assigned",0,IF(H4299="Closed",0,IF(H4299="Service Restored",0,IF(H4299="",0,1))))</f>
        <v/>
      </c>
      <c r="AM4299" s="124">
        <f>IF(AL4299=0,"",IF(AK4299&gt;20.99,"Aged","Non-Aged"))</f>
        <v/>
      </c>
      <c r="AN4299" s="112">
        <f>IF(Q4299&lt;&gt;"",MONTH(Q4299),"")</f>
        <v/>
      </c>
      <c r="AO4299" s="112">
        <f>IFERROR(VALUE(V4299),0)</f>
        <v/>
      </c>
    </row>
    <row customFormat="1" customHeight="1" ht="29.25" r="4300" s="112" spans="1:41">
      <c r="A4300" s="127" t="n"/>
      <c r="B4300" s="113" t="n"/>
      <c r="C4300" s="127" t="n"/>
      <c r="D4300" s="127" t="n"/>
      <c r="E4300" s="114">
        <f>IF(F4300 &lt;&gt; "",VLOOKUP(F4300,CategoryLookup,2,FALSE), "")</f>
        <v/>
      </c>
      <c r="F4300" s="126" t="n"/>
      <c r="G4300" s="127" t="n"/>
      <c r="H4300" s="127" t="n"/>
      <c r="I4300" s="127" t="n"/>
      <c r="J4300" s="127" t="n"/>
      <c r="K4300" s="127" t="n"/>
      <c r="L4300" s="127" t="n"/>
      <c r="M4300" s="127" t="n"/>
      <c r="N4300" s="120" t="n"/>
      <c r="O4300" s="120" t="n"/>
      <c r="P4300" s="120" t="n"/>
      <c r="Q4300" s="120" t="n"/>
      <c r="R4300" s="121" t="n"/>
      <c r="S4300" s="121" t="n"/>
      <c r="T4300" s="121" t="n"/>
      <c r="U4300" s="121" t="n"/>
      <c r="V4300" s="117">
        <f>IF(P4300="NA","NA",IF(P4300&lt;&gt;"",TEXT(P4300-N4300,"[h].mm"),""))</f>
        <v/>
      </c>
      <c r="W4300" s="118">
        <f>IF(AND(R4300="",S4300=""),"",R4300+S4300)</f>
        <v/>
      </c>
      <c r="X4300" s="116">
        <f>IF(O4300&lt;&gt;"",DATE(YEAR(O4300), MONTH(O4300), DAY(O4300)),"")</f>
        <v/>
      </c>
      <c r="Y4300" s="122" t="n"/>
      <c r="Z4300" s="123" t="n"/>
      <c r="AA4300" s="117">
        <f>IF(F4300="Re-assigned","NA",IF(W4300="","",IF(W4300&gt;=VLOOKUP(D4300,SLAMatrix,3,FALSE),"Yes",IF(W4300&lt;VLOOKUP(D4300,SLAMatrix,2,FALSE),"No","Internal"))))</f>
        <v/>
      </c>
      <c r="AB4300" s="123" t="n"/>
      <c r="AC4300" s="123" t="n"/>
      <c r="AD4300" s="119" t="n"/>
      <c r="AE4300" s="125" t="n"/>
      <c r="AF4300" s="124">
        <f>MONTH(O4300)</f>
        <v/>
      </c>
      <c r="AG4300" s="124">
        <f>VLOOKUP(IFERROR(MID(AE4300,1,(FIND(",",AE4300,1)-1)),AE4300),Facility_Region_Mapping,2,FALSE)</f>
        <v/>
      </c>
      <c r="AH4300" s="124" t="n"/>
      <c r="AI4300" s="124">
        <f>IF(C4300&lt;&gt;"",IF(M4300="ESM User",getInterfaceName($C4300),"NA"),"")</f>
        <v/>
      </c>
      <c r="AJ4300" s="116">
        <f>IF(Q4300&lt;&gt;"",DATE(YEAR(Q4300), MONTH(Q4300), DAY(Q4300)),"")</f>
        <v/>
      </c>
      <c r="AK4300" s="130">
        <f>IF(Q4300&lt;&gt;0,Q4300-N4300,TODAY()-N4300)</f>
        <v/>
      </c>
      <c r="AL4300" s="112">
        <f>IF(F4300="Re-assigned",0,IF(H4300="Closed",0,IF(H4300="Service Restored",0,IF(H4300="",0,1))))</f>
        <v/>
      </c>
      <c r="AM4300" s="124">
        <f>IF(AL4300=0,"",IF(AK4300&gt;20.99,"Aged","Non-Aged"))</f>
        <v/>
      </c>
      <c r="AN4300" s="112">
        <f>IF(Q4300&lt;&gt;"",MONTH(Q4300),"")</f>
        <v/>
      </c>
      <c r="AO4300" s="112">
        <f>IFERROR(VALUE(V4300),0)</f>
        <v/>
      </c>
    </row>
    <row customFormat="1" customHeight="1" ht="29.25" r="4301" s="112" spans="1:41">
      <c r="A4301" s="127" t="n"/>
      <c r="B4301" s="113" t="n"/>
      <c r="C4301" s="127" t="n"/>
      <c r="D4301" s="127" t="n"/>
      <c r="E4301" s="114">
        <f>IF(F4301 &lt;&gt; "",VLOOKUP(F4301,CategoryLookup,2,FALSE), "")</f>
        <v/>
      </c>
      <c r="F4301" s="126" t="n"/>
      <c r="G4301" s="127" t="n"/>
      <c r="H4301" s="127" t="n"/>
      <c r="I4301" s="127" t="n"/>
      <c r="J4301" s="127" t="n"/>
      <c r="K4301" s="127" t="n"/>
      <c r="L4301" s="127" t="n"/>
      <c r="M4301" s="127" t="n"/>
      <c r="N4301" s="120" t="n"/>
      <c r="O4301" s="120" t="n"/>
      <c r="P4301" s="120" t="n"/>
      <c r="Q4301" s="120" t="n"/>
      <c r="R4301" s="121" t="n"/>
      <c r="S4301" s="121" t="n"/>
      <c r="T4301" s="121" t="n"/>
      <c r="U4301" s="121" t="n"/>
      <c r="V4301" s="117">
        <f>IF(P4301="NA","NA",IF(P4301&lt;&gt;"",TEXT(P4301-N4301,"[h].mm"),""))</f>
        <v/>
      </c>
      <c r="W4301" s="118">
        <f>IF(AND(R4301="",S4301=""),"",R4301+S4301)</f>
        <v/>
      </c>
      <c r="X4301" s="116">
        <f>IF(O4301&lt;&gt;"",DATE(YEAR(O4301), MONTH(O4301), DAY(O4301)),"")</f>
        <v/>
      </c>
      <c r="Y4301" s="122" t="n"/>
      <c r="Z4301" s="123" t="n"/>
      <c r="AA4301" s="117">
        <f>IF(F4301="Re-assigned","NA",IF(W4301="","",IF(W4301&gt;=VLOOKUP(D4301,SLAMatrix,3,FALSE),"Yes",IF(W4301&lt;VLOOKUP(D4301,SLAMatrix,2,FALSE),"No","Internal"))))</f>
        <v/>
      </c>
      <c r="AB4301" s="123" t="n"/>
      <c r="AC4301" s="123" t="n"/>
      <c r="AD4301" s="119" t="n"/>
      <c r="AE4301" s="125" t="n"/>
      <c r="AF4301" s="124">
        <f>MONTH(O4301)</f>
        <v/>
      </c>
      <c r="AG4301" s="124">
        <f>VLOOKUP(IFERROR(MID(AE4301,1,(FIND(",",AE4301,1)-1)),AE4301),Facility_Region_Mapping,2,FALSE)</f>
        <v/>
      </c>
      <c r="AH4301" s="124" t="n"/>
      <c r="AI4301" s="124">
        <f>IF(C4301&lt;&gt;"",IF(M4301="ESM User",getInterfaceName($C4301),"NA"),"")</f>
        <v/>
      </c>
      <c r="AJ4301" s="116">
        <f>IF(Q4301&lt;&gt;"",DATE(YEAR(Q4301), MONTH(Q4301), DAY(Q4301)),"")</f>
        <v/>
      </c>
      <c r="AK4301" s="130">
        <f>IF(Q4301&lt;&gt;0,Q4301-N4301,TODAY()-N4301)</f>
        <v/>
      </c>
      <c r="AL4301" s="112">
        <f>IF(F4301="Re-assigned",0,IF(H4301="Closed",0,IF(H4301="Service Restored",0,IF(H4301="",0,1))))</f>
        <v/>
      </c>
      <c r="AM4301" s="124">
        <f>IF(AL4301=0,"",IF(AK4301&gt;20.99,"Aged","Non-Aged"))</f>
        <v/>
      </c>
      <c r="AN4301" s="112">
        <f>IF(Q4301&lt;&gt;"",MONTH(Q4301),"")</f>
        <v/>
      </c>
      <c r="AO4301" s="112">
        <f>IFERROR(VALUE(V4301),0)</f>
        <v/>
      </c>
    </row>
    <row customFormat="1" customHeight="1" ht="29.25" r="4302" s="112" spans="1:41">
      <c r="A4302" s="127" t="n"/>
      <c r="B4302" s="113" t="n"/>
      <c r="C4302" s="127" t="n"/>
      <c r="D4302" s="127" t="n"/>
      <c r="E4302" s="114">
        <f>IF(F4302 &lt;&gt; "",VLOOKUP(F4302,CategoryLookup,2,FALSE), "")</f>
        <v/>
      </c>
      <c r="F4302" s="126" t="n"/>
      <c r="G4302" s="127" t="n"/>
      <c r="H4302" s="127" t="n"/>
      <c r="I4302" s="127" t="n"/>
      <c r="J4302" s="127" t="n"/>
      <c r="K4302" s="127" t="n"/>
      <c r="L4302" s="127" t="n"/>
      <c r="M4302" s="127" t="n"/>
      <c r="N4302" s="120" t="n"/>
      <c r="O4302" s="120" t="n"/>
      <c r="P4302" s="120" t="n"/>
      <c r="Q4302" s="120" t="n"/>
      <c r="R4302" s="121" t="n"/>
      <c r="S4302" s="121" t="n"/>
      <c r="T4302" s="121" t="n"/>
      <c r="U4302" s="121" t="n"/>
      <c r="V4302" s="117">
        <f>IF(P4302="NA","NA",IF(P4302&lt;&gt;"",TEXT(P4302-N4302,"[h].mm"),""))</f>
        <v/>
      </c>
      <c r="W4302" s="118">
        <f>IF(AND(R4302="",S4302=""),"",R4302+S4302)</f>
        <v/>
      </c>
      <c r="X4302" s="116">
        <f>IF(O4302&lt;&gt;"",DATE(YEAR(O4302), MONTH(O4302), DAY(O4302)),"")</f>
        <v/>
      </c>
      <c r="Y4302" s="122" t="n"/>
      <c r="Z4302" s="123" t="n"/>
      <c r="AA4302" s="117">
        <f>IF(F4302="Re-assigned","NA",IF(W4302="","",IF(W4302&gt;=VLOOKUP(D4302,SLAMatrix,3,FALSE),"Yes",IF(W4302&lt;VLOOKUP(D4302,SLAMatrix,2,FALSE),"No","Internal"))))</f>
        <v/>
      </c>
      <c r="AB4302" s="123" t="n"/>
      <c r="AC4302" s="123" t="n"/>
      <c r="AD4302" s="119" t="n"/>
      <c r="AE4302" s="125" t="n"/>
      <c r="AF4302" s="124">
        <f>MONTH(O4302)</f>
        <v/>
      </c>
      <c r="AG4302" s="124">
        <f>VLOOKUP(IFERROR(MID(AE4302,1,(FIND(",",AE4302,1)-1)),AE4302),Facility_Region_Mapping,2,FALSE)</f>
        <v/>
      </c>
      <c r="AH4302" s="124" t="n"/>
      <c r="AI4302" s="124">
        <f>IF(C4302&lt;&gt;"",IF(M4302="ESM User",getInterfaceName($C4302),"NA"),"")</f>
        <v/>
      </c>
      <c r="AJ4302" s="116">
        <f>IF(Q4302&lt;&gt;"",DATE(YEAR(Q4302), MONTH(Q4302), DAY(Q4302)),"")</f>
        <v/>
      </c>
      <c r="AK4302" s="130">
        <f>IF(Q4302&lt;&gt;0,Q4302-N4302,TODAY()-N4302)</f>
        <v/>
      </c>
      <c r="AL4302" s="112">
        <f>IF(F4302="Re-assigned",0,IF(H4302="Closed",0,IF(H4302="Service Restored",0,IF(H4302="",0,1))))</f>
        <v/>
      </c>
      <c r="AM4302" s="124">
        <f>IF(AL4302=0,"",IF(AK4302&gt;20.99,"Aged","Non-Aged"))</f>
        <v/>
      </c>
      <c r="AN4302" s="112">
        <f>IF(Q4302&lt;&gt;"",MONTH(Q4302),"")</f>
        <v/>
      </c>
      <c r="AO4302" s="112">
        <f>IFERROR(VALUE(V4302),0)</f>
        <v/>
      </c>
    </row>
    <row customFormat="1" customHeight="1" ht="29.25" r="4303" s="112" spans="1:41">
      <c r="A4303" s="127" t="n"/>
      <c r="B4303" s="113" t="n"/>
      <c r="C4303" s="127" t="n"/>
      <c r="D4303" s="127" t="n"/>
      <c r="E4303" s="114">
        <f>IF(F4303 &lt;&gt; "",VLOOKUP(F4303,CategoryLookup,2,FALSE), "")</f>
        <v/>
      </c>
      <c r="F4303" s="126" t="n"/>
      <c r="G4303" s="127" t="n"/>
      <c r="H4303" s="127" t="n"/>
      <c r="I4303" s="127" t="n"/>
      <c r="J4303" s="127" t="n"/>
      <c r="K4303" s="127" t="n"/>
      <c r="L4303" s="127" t="n"/>
      <c r="M4303" s="127" t="n"/>
      <c r="N4303" s="120" t="n"/>
      <c r="O4303" s="120" t="n"/>
      <c r="P4303" s="120" t="n"/>
      <c r="Q4303" s="120" t="n"/>
      <c r="R4303" s="121" t="n"/>
      <c r="S4303" s="121" t="n"/>
      <c r="T4303" s="121" t="n"/>
      <c r="U4303" s="121" t="n"/>
      <c r="V4303" s="117">
        <f>IF(P4303="NA","NA",IF(P4303&lt;&gt;"",TEXT(P4303-N4303,"[h].mm"),""))</f>
        <v/>
      </c>
      <c r="W4303" s="118">
        <f>IF(AND(R4303="",S4303=""),"",R4303+S4303)</f>
        <v/>
      </c>
      <c r="X4303" s="116">
        <f>IF(O4303&lt;&gt;"",DATE(YEAR(O4303), MONTH(O4303), DAY(O4303)),"")</f>
        <v/>
      </c>
      <c r="Y4303" s="122" t="n"/>
      <c r="Z4303" s="123" t="n"/>
      <c r="AA4303" s="117">
        <f>IF(F4303="Re-assigned","NA",IF(W4303="","",IF(W4303&gt;=VLOOKUP(D4303,SLAMatrix,3,FALSE),"Yes",IF(W4303&lt;VLOOKUP(D4303,SLAMatrix,2,FALSE),"No","Internal"))))</f>
        <v/>
      </c>
      <c r="AB4303" s="123" t="n"/>
      <c r="AC4303" s="123" t="n"/>
      <c r="AD4303" s="119" t="n"/>
      <c r="AE4303" s="125" t="n"/>
      <c r="AF4303" s="124">
        <f>MONTH(O4303)</f>
        <v/>
      </c>
      <c r="AG4303" s="124">
        <f>VLOOKUP(IFERROR(MID(AE4303,1,(FIND(",",AE4303,1)-1)),AE4303),Facility_Region_Mapping,2,FALSE)</f>
        <v/>
      </c>
      <c r="AH4303" s="124" t="n"/>
      <c r="AI4303" s="124">
        <f>IF(C4303&lt;&gt;"",IF(M4303="ESM User",getInterfaceName($C4303),"NA"),"")</f>
        <v/>
      </c>
      <c r="AJ4303" s="116">
        <f>IF(Q4303&lt;&gt;"",DATE(YEAR(Q4303), MONTH(Q4303), DAY(Q4303)),"")</f>
        <v/>
      </c>
      <c r="AK4303" s="130">
        <f>IF(Q4303&lt;&gt;0,Q4303-N4303,TODAY()-N4303)</f>
        <v/>
      </c>
      <c r="AL4303" s="112">
        <f>IF(F4303="Re-assigned",0,IF(H4303="Closed",0,IF(H4303="Service Restored",0,IF(H4303="",0,1))))</f>
        <v/>
      </c>
      <c r="AM4303" s="124">
        <f>IF(AL4303=0,"",IF(AK4303&gt;20.99,"Aged","Non-Aged"))</f>
        <v/>
      </c>
      <c r="AN4303" s="112">
        <f>IF(Q4303&lt;&gt;"",MONTH(Q4303),"")</f>
        <v/>
      </c>
      <c r="AO4303" s="112">
        <f>IFERROR(VALUE(V4303),0)</f>
        <v/>
      </c>
    </row>
    <row customFormat="1" customHeight="1" ht="29.25" r="4304" s="112" spans="1:41">
      <c r="A4304" s="127" t="n"/>
      <c r="B4304" s="113" t="n"/>
      <c r="C4304" s="127" t="n"/>
      <c r="D4304" s="127" t="n"/>
      <c r="E4304" s="114">
        <f>IF(F4304 &lt;&gt; "",VLOOKUP(F4304,CategoryLookup,2,FALSE), "")</f>
        <v/>
      </c>
      <c r="F4304" s="126" t="n"/>
      <c r="G4304" s="127" t="n"/>
      <c r="H4304" s="127" t="n"/>
      <c r="I4304" s="127" t="n"/>
      <c r="J4304" s="127" t="n"/>
      <c r="K4304" s="127" t="n"/>
      <c r="L4304" s="127" t="n"/>
      <c r="M4304" s="127" t="n"/>
      <c r="N4304" s="120" t="n"/>
      <c r="O4304" s="120" t="n"/>
      <c r="P4304" s="120" t="n"/>
      <c r="Q4304" s="120" t="n"/>
      <c r="R4304" s="121" t="n"/>
      <c r="S4304" s="121" t="n"/>
      <c r="T4304" s="121" t="n"/>
      <c r="U4304" s="121" t="n"/>
      <c r="V4304" s="117">
        <f>IF(P4304="NA","NA",IF(P4304&lt;&gt;"",TEXT(P4304-N4304,"[h].mm"),""))</f>
        <v/>
      </c>
      <c r="W4304" s="118">
        <f>IF(AND(R4304="",S4304=""),"",R4304+S4304)</f>
        <v/>
      </c>
      <c r="X4304" s="116">
        <f>IF(O4304&lt;&gt;"",DATE(YEAR(O4304), MONTH(O4304), DAY(O4304)),"")</f>
        <v/>
      </c>
      <c r="Y4304" s="122" t="n"/>
      <c r="Z4304" s="123" t="n"/>
      <c r="AA4304" s="117">
        <f>IF(F4304="Re-assigned","NA",IF(W4304="","",IF(W4304&gt;=VLOOKUP(D4304,SLAMatrix,3,FALSE),"Yes",IF(W4304&lt;VLOOKUP(D4304,SLAMatrix,2,FALSE),"No","Internal"))))</f>
        <v/>
      </c>
      <c r="AB4304" s="123" t="n"/>
      <c r="AC4304" s="123" t="n"/>
      <c r="AD4304" s="119" t="n"/>
      <c r="AE4304" s="125" t="n"/>
      <c r="AF4304" s="124">
        <f>MONTH(O4304)</f>
        <v/>
      </c>
      <c r="AG4304" s="124">
        <f>VLOOKUP(IFERROR(MID(AE4304,1,(FIND(",",AE4304,1)-1)),AE4304),Facility_Region_Mapping,2,FALSE)</f>
        <v/>
      </c>
      <c r="AH4304" s="124" t="n"/>
      <c r="AI4304" s="124">
        <f>IF(C4304&lt;&gt;"",IF(M4304="ESM User",getInterfaceName($C4304),"NA"),"")</f>
        <v/>
      </c>
      <c r="AJ4304" s="116">
        <f>IF(Q4304&lt;&gt;"",DATE(YEAR(Q4304), MONTH(Q4304), DAY(Q4304)),"")</f>
        <v/>
      </c>
      <c r="AK4304" s="130">
        <f>IF(Q4304&lt;&gt;0,Q4304-N4304,TODAY()-N4304)</f>
        <v/>
      </c>
      <c r="AL4304" s="112">
        <f>IF(F4304="Re-assigned",0,IF(H4304="Closed",0,IF(H4304="Service Restored",0,IF(H4304="",0,1))))</f>
        <v/>
      </c>
      <c r="AM4304" s="124">
        <f>IF(AL4304=0,"",IF(AK4304&gt;20.99,"Aged","Non-Aged"))</f>
        <v/>
      </c>
      <c r="AN4304" s="112">
        <f>IF(Q4304&lt;&gt;"",MONTH(Q4304),"")</f>
        <v/>
      </c>
      <c r="AO4304" s="112">
        <f>IFERROR(VALUE(V4304),0)</f>
        <v/>
      </c>
    </row>
    <row customFormat="1" customHeight="1" ht="29.25" r="4305" s="112" spans="1:41">
      <c r="A4305" s="127" t="n"/>
      <c r="B4305" s="113" t="n"/>
      <c r="C4305" s="127" t="n"/>
      <c r="D4305" s="127" t="n"/>
      <c r="E4305" s="114">
        <f>IF(F4305 &lt;&gt; "",VLOOKUP(F4305,CategoryLookup,2,FALSE), "")</f>
        <v/>
      </c>
      <c r="F4305" s="126" t="n"/>
      <c r="G4305" s="127" t="n"/>
      <c r="H4305" s="127" t="n"/>
      <c r="I4305" s="127" t="n"/>
      <c r="J4305" s="127" t="n"/>
      <c r="K4305" s="127" t="n"/>
      <c r="L4305" s="127" t="n"/>
      <c r="M4305" s="127" t="n"/>
      <c r="N4305" s="120" t="n"/>
      <c r="O4305" s="120" t="n"/>
      <c r="P4305" s="120" t="n"/>
      <c r="Q4305" s="120" t="n"/>
      <c r="R4305" s="121" t="n"/>
      <c r="S4305" s="121" t="n"/>
      <c r="T4305" s="121" t="n"/>
      <c r="U4305" s="121" t="n"/>
      <c r="V4305" s="117">
        <f>IF(P4305="NA","NA",IF(P4305&lt;&gt;"",TEXT(P4305-N4305,"[h].mm"),""))</f>
        <v/>
      </c>
      <c r="W4305" s="118">
        <f>IF(AND(R4305="",S4305=""),"",R4305+S4305)</f>
        <v/>
      </c>
      <c r="X4305" s="116">
        <f>IF(O4305&lt;&gt;"",DATE(YEAR(O4305), MONTH(O4305), DAY(O4305)),"")</f>
        <v/>
      </c>
      <c r="Y4305" s="122" t="n"/>
      <c r="Z4305" s="123" t="n"/>
      <c r="AA4305" s="117">
        <f>IF(F4305="Re-assigned","NA",IF(W4305="","",IF(W4305&gt;=VLOOKUP(D4305,SLAMatrix,3,FALSE),"Yes",IF(W4305&lt;VLOOKUP(D4305,SLAMatrix,2,FALSE),"No","Internal"))))</f>
        <v/>
      </c>
      <c r="AB4305" s="123" t="n"/>
      <c r="AC4305" s="123" t="n"/>
      <c r="AD4305" s="119" t="n"/>
      <c r="AE4305" s="125" t="n"/>
      <c r="AF4305" s="124">
        <f>MONTH(O4305)</f>
        <v/>
      </c>
      <c r="AG4305" s="124">
        <f>VLOOKUP(IFERROR(MID(AE4305,1,(FIND(",",AE4305,1)-1)),AE4305),Facility_Region_Mapping,2,FALSE)</f>
        <v/>
      </c>
      <c r="AH4305" s="124" t="n"/>
      <c r="AI4305" s="124">
        <f>IF(C4305&lt;&gt;"",IF(M4305="ESM User",getInterfaceName($C4305),"NA"),"")</f>
        <v/>
      </c>
      <c r="AJ4305" s="116">
        <f>IF(Q4305&lt;&gt;"",DATE(YEAR(Q4305), MONTH(Q4305), DAY(Q4305)),"")</f>
        <v/>
      </c>
      <c r="AK4305" s="130">
        <f>IF(Q4305&lt;&gt;0,Q4305-N4305,TODAY()-N4305)</f>
        <v/>
      </c>
      <c r="AL4305" s="112">
        <f>IF(F4305="Re-assigned",0,IF(H4305="Closed",0,IF(H4305="Service Restored",0,IF(H4305="",0,1))))</f>
        <v/>
      </c>
      <c r="AM4305" s="124">
        <f>IF(AL4305=0,"",IF(AK4305&gt;20.99,"Aged","Non-Aged"))</f>
        <v/>
      </c>
      <c r="AN4305" s="112">
        <f>IF(Q4305&lt;&gt;"",MONTH(Q4305),"")</f>
        <v/>
      </c>
      <c r="AO4305" s="112">
        <f>IFERROR(VALUE(V4305),0)</f>
        <v/>
      </c>
    </row>
    <row customFormat="1" customHeight="1" ht="29.25" r="4306" s="112" spans="1:41">
      <c r="A4306" s="127" t="n"/>
      <c r="B4306" s="113" t="n"/>
      <c r="C4306" s="127" t="n"/>
      <c r="D4306" s="127" t="n"/>
      <c r="E4306" s="114">
        <f>IF(F4306 &lt;&gt; "",VLOOKUP(F4306,CategoryLookup,2,FALSE), "")</f>
        <v/>
      </c>
      <c r="F4306" s="126" t="n"/>
      <c r="G4306" s="127" t="n"/>
      <c r="H4306" s="127" t="n"/>
      <c r="I4306" s="127" t="n"/>
      <c r="J4306" s="127" t="n"/>
      <c r="K4306" s="127" t="n"/>
      <c r="L4306" s="127" t="n"/>
      <c r="M4306" s="127" t="n"/>
      <c r="N4306" s="120" t="n"/>
      <c r="O4306" s="120" t="n"/>
      <c r="P4306" s="120" t="n"/>
      <c r="Q4306" s="120" t="n"/>
      <c r="R4306" s="121" t="n"/>
      <c r="S4306" s="121" t="n"/>
      <c r="T4306" s="121" t="n"/>
      <c r="U4306" s="121" t="n"/>
      <c r="V4306" s="117">
        <f>IF(P4306="NA","NA",IF(P4306&lt;&gt;"",TEXT(P4306-N4306,"[h].mm"),""))</f>
        <v/>
      </c>
      <c r="W4306" s="118">
        <f>IF(AND(R4306="",S4306=""),"",R4306+S4306)</f>
        <v/>
      </c>
      <c r="X4306" s="116">
        <f>IF(O4306&lt;&gt;"",DATE(YEAR(O4306), MONTH(O4306), DAY(O4306)),"")</f>
        <v/>
      </c>
      <c r="Y4306" s="122" t="n"/>
      <c r="Z4306" s="123" t="n"/>
      <c r="AA4306" s="117">
        <f>IF(F4306="Re-assigned","NA",IF(W4306="","",IF(W4306&gt;=VLOOKUP(D4306,SLAMatrix,3,FALSE),"Yes",IF(W4306&lt;VLOOKUP(D4306,SLAMatrix,2,FALSE),"No","Internal"))))</f>
        <v/>
      </c>
      <c r="AB4306" s="123" t="n"/>
      <c r="AC4306" s="123" t="n"/>
      <c r="AD4306" s="119" t="n"/>
      <c r="AE4306" s="125" t="n"/>
      <c r="AF4306" s="124">
        <f>MONTH(O4306)</f>
        <v/>
      </c>
      <c r="AG4306" s="124">
        <f>VLOOKUP(IFERROR(MID(AE4306,1,(FIND(",",AE4306,1)-1)),AE4306),Facility_Region_Mapping,2,FALSE)</f>
        <v/>
      </c>
      <c r="AH4306" s="124" t="n"/>
      <c r="AI4306" s="124">
        <f>IF(C4306&lt;&gt;"",IF(M4306="ESM User",getInterfaceName($C4306),"NA"),"")</f>
        <v/>
      </c>
      <c r="AJ4306" s="116">
        <f>IF(Q4306&lt;&gt;"",DATE(YEAR(Q4306), MONTH(Q4306), DAY(Q4306)),"")</f>
        <v/>
      </c>
      <c r="AK4306" s="130">
        <f>IF(Q4306&lt;&gt;0,Q4306-N4306,TODAY()-N4306)</f>
        <v/>
      </c>
      <c r="AL4306" s="112">
        <f>IF(F4306="Re-assigned",0,IF(H4306="Closed",0,IF(H4306="Service Restored",0,IF(H4306="",0,1))))</f>
        <v/>
      </c>
      <c r="AM4306" s="124">
        <f>IF(AL4306=0,"",IF(AK4306&gt;20.99,"Aged","Non-Aged"))</f>
        <v/>
      </c>
      <c r="AN4306" s="112">
        <f>IF(Q4306&lt;&gt;"",MONTH(Q4306),"")</f>
        <v/>
      </c>
      <c r="AO4306" s="112">
        <f>IFERROR(VALUE(V4306),0)</f>
        <v/>
      </c>
    </row>
    <row customFormat="1" customHeight="1" ht="29.25" r="4307" s="112" spans="1:41">
      <c r="A4307" s="127" t="n"/>
      <c r="B4307" s="113" t="n"/>
      <c r="C4307" s="127" t="n"/>
      <c r="D4307" s="127" t="n"/>
      <c r="E4307" s="114">
        <f>IF(F4307 &lt;&gt; "",VLOOKUP(F4307,CategoryLookup,2,FALSE), "")</f>
        <v/>
      </c>
      <c r="F4307" s="126" t="n"/>
      <c r="G4307" s="127" t="n"/>
      <c r="H4307" s="127" t="n"/>
      <c r="I4307" s="127" t="n"/>
      <c r="J4307" s="127" t="n"/>
      <c r="K4307" s="127" t="n"/>
      <c r="L4307" s="127" t="n"/>
      <c r="M4307" s="127" t="n"/>
      <c r="N4307" s="120" t="n"/>
      <c r="O4307" s="120" t="n"/>
      <c r="P4307" s="120" t="n"/>
      <c r="Q4307" s="120" t="n"/>
      <c r="R4307" s="121" t="n"/>
      <c r="S4307" s="121" t="n"/>
      <c r="T4307" s="121" t="n"/>
      <c r="U4307" s="121" t="n"/>
      <c r="V4307" s="117">
        <f>IF(P4307="NA","NA",IF(P4307&lt;&gt;"",TEXT(P4307-N4307,"[h].mm"),""))</f>
        <v/>
      </c>
      <c r="W4307" s="118">
        <f>IF(AND(R4307="",S4307=""),"",R4307+S4307)</f>
        <v/>
      </c>
      <c r="X4307" s="116">
        <f>IF(O4307&lt;&gt;"",DATE(YEAR(O4307), MONTH(O4307), DAY(O4307)),"")</f>
        <v/>
      </c>
      <c r="Y4307" s="122" t="n"/>
      <c r="Z4307" s="123" t="n"/>
      <c r="AA4307" s="117">
        <f>IF(F4307="Re-assigned","NA",IF(W4307="","",IF(W4307&gt;=VLOOKUP(D4307,SLAMatrix,3,FALSE),"Yes",IF(W4307&lt;VLOOKUP(D4307,SLAMatrix,2,FALSE),"No","Internal"))))</f>
        <v/>
      </c>
      <c r="AB4307" s="123" t="n"/>
      <c r="AC4307" s="123" t="n"/>
      <c r="AD4307" s="119" t="n"/>
      <c r="AE4307" s="125" t="n"/>
      <c r="AF4307" s="124">
        <f>MONTH(O4307)</f>
        <v/>
      </c>
      <c r="AG4307" s="124">
        <f>VLOOKUP(IFERROR(MID(AE4307,1,(FIND(",",AE4307,1)-1)),AE4307),Facility_Region_Mapping,2,FALSE)</f>
        <v/>
      </c>
      <c r="AH4307" s="124" t="n"/>
      <c r="AI4307" s="124">
        <f>IF(C4307&lt;&gt;"",IF(M4307="ESM User",getInterfaceName($C4307),"NA"),"")</f>
        <v/>
      </c>
      <c r="AJ4307" s="116">
        <f>IF(Q4307&lt;&gt;"",DATE(YEAR(Q4307), MONTH(Q4307), DAY(Q4307)),"")</f>
        <v/>
      </c>
      <c r="AK4307" s="130">
        <f>IF(Q4307&lt;&gt;0,Q4307-N4307,TODAY()-N4307)</f>
        <v/>
      </c>
      <c r="AL4307" s="112">
        <f>IF(F4307="Re-assigned",0,IF(H4307="Closed",0,IF(H4307="Service Restored",0,IF(H4307="",0,1))))</f>
        <v/>
      </c>
      <c r="AM4307" s="124">
        <f>IF(AL4307=0,"",IF(AK4307&gt;20.99,"Aged","Non-Aged"))</f>
        <v/>
      </c>
      <c r="AN4307" s="112">
        <f>IF(Q4307&lt;&gt;"",MONTH(Q4307),"")</f>
        <v/>
      </c>
      <c r="AO4307" s="112">
        <f>IFERROR(VALUE(V4307),0)</f>
        <v/>
      </c>
    </row>
    <row customFormat="1" customHeight="1" ht="29.25" r="4308" s="112" spans="1:41">
      <c r="A4308" s="127" t="n"/>
      <c r="B4308" s="113" t="n"/>
      <c r="C4308" s="127" t="n"/>
      <c r="D4308" s="127" t="n"/>
      <c r="E4308" s="114">
        <f>IF(F4308 &lt;&gt; "",VLOOKUP(F4308,CategoryLookup,2,FALSE), "")</f>
        <v/>
      </c>
      <c r="F4308" s="126" t="n"/>
      <c r="G4308" s="127" t="n"/>
      <c r="H4308" s="127" t="n"/>
      <c r="I4308" s="127" t="n"/>
      <c r="J4308" s="127" t="n"/>
      <c r="K4308" s="127" t="n"/>
      <c r="L4308" s="127" t="n"/>
      <c r="M4308" s="127" t="n"/>
      <c r="N4308" s="120" t="n"/>
      <c r="O4308" s="120" t="n"/>
      <c r="P4308" s="120" t="n"/>
      <c r="Q4308" s="120" t="n"/>
      <c r="R4308" s="121" t="n"/>
      <c r="S4308" s="121" t="n"/>
      <c r="T4308" s="121" t="n"/>
      <c r="U4308" s="121" t="n"/>
      <c r="V4308" s="117">
        <f>IF(P4308="NA","NA",IF(P4308&lt;&gt;"",TEXT(P4308-N4308,"[h].mm"),""))</f>
        <v/>
      </c>
      <c r="W4308" s="118">
        <f>IF(AND(R4308="",S4308=""),"",R4308+S4308)</f>
        <v/>
      </c>
      <c r="X4308" s="116">
        <f>IF(O4308&lt;&gt;"",DATE(YEAR(O4308), MONTH(O4308), DAY(O4308)),"")</f>
        <v/>
      </c>
      <c r="Y4308" s="122" t="n"/>
      <c r="Z4308" s="123" t="n"/>
      <c r="AA4308" s="117">
        <f>IF(F4308="Re-assigned","NA",IF(W4308="","",IF(W4308&gt;=VLOOKUP(D4308,SLAMatrix,3,FALSE),"Yes",IF(W4308&lt;VLOOKUP(D4308,SLAMatrix,2,FALSE),"No","Internal"))))</f>
        <v/>
      </c>
      <c r="AB4308" s="123" t="n"/>
      <c r="AC4308" s="123" t="n"/>
      <c r="AD4308" s="119" t="n"/>
      <c r="AE4308" s="125" t="n"/>
      <c r="AF4308" s="124">
        <f>MONTH(O4308)</f>
        <v/>
      </c>
      <c r="AG4308" s="124">
        <f>VLOOKUP(IFERROR(MID(AE4308,1,(FIND(",",AE4308,1)-1)),AE4308),Facility_Region_Mapping,2,FALSE)</f>
        <v/>
      </c>
      <c r="AH4308" s="124" t="n"/>
      <c r="AI4308" s="124">
        <f>IF(C4308&lt;&gt;"",IF(M4308="ESM User",getInterfaceName($C4308),"NA"),"")</f>
        <v/>
      </c>
      <c r="AJ4308" s="116">
        <f>IF(Q4308&lt;&gt;"",DATE(YEAR(Q4308), MONTH(Q4308), DAY(Q4308)),"")</f>
        <v/>
      </c>
      <c r="AK4308" s="130">
        <f>IF(Q4308&lt;&gt;0,Q4308-N4308,TODAY()-N4308)</f>
        <v/>
      </c>
      <c r="AL4308" s="112">
        <f>IF(F4308="Re-assigned",0,IF(H4308="Closed",0,IF(H4308="Service Restored",0,IF(H4308="",0,1))))</f>
        <v/>
      </c>
      <c r="AM4308" s="124">
        <f>IF(AL4308=0,"",IF(AK4308&gt;20.99,"Aged","Non-Aged"))</f>
        <v/>
      </c>
      <c r="AN4308" s="112">
        <f>IF(Q4308&lt;&gt;"",MONTH(Q4308),"")</f>
        <v/>
      </c>
      <c r="AO4308" s="112">
        <f>IFERROR(VALUE(V4308),0)</f>
        <v/>
      </c>
    </row>
    <row customFormat="1" customHeight="1" ht="29.25" r="4309" s="112" spans="1:41">
      <c r="A4309" s="127" t="n"/>
      <c r="B4309" s="113" t="n"/>
      <c r="C4309" s="127" t="n"/>
      <c r="D4309" s="127" t="n"/>
      <c r="E4309" s="114">
        <f>IF(F4309 &lt;&gt; "",VLOOKUP(F4309,CategoryLookup,2,FALSE), "")</f>
        <v/>
      </c>
      <c r="F4309" s="126" t="n"/>
      <c r="G4309" s="127" t="n"/>
      <c r="H4309" s="127" t="n"/>
      <c r="I4309" s="127" t="n"/>
      <c r="J4309" s="127" t="n"/>
      <c r="K4309" s="127" t="n"/>
      <c r="L4309" s="127" t="n"/>
      <c r="M4309" s="127" t="n"/>
      <c r="N4309" s="120" t="n"/>
      <c r="O4309" s="120" t="n"/>
      <c r="P4309" s="120" t="n"/>
      <c r="Q4309" s="120" t="n"/>
      <c r="R4309" s="121" t="n"/>
      <c r="S4309" s="121" t="n"/>
      <c r="T4309" s="121" t="n"/>
      <c r="U4309" s="121" t="n"/>
      <c r="V4309" s="117">
        <f>IF(P4309="NA","NA",IF(P4309&lt;&gt;"",TEXT(P4309-N4309,"[h].mm"),""))</f>
        <v/>
      </c>
      <c r="W4309" s="118">
        <f>IF(AND(R4309="",S4309=""),"",R4309+S4309)</f>
        <v/>
      </c>
      <c r="X4309" s="116">
        <f>IF(O4309&lt;&gt;"",DATE(YEAR(O4309), MONTH(O4309), DAY(O4309)),"")</f>
        <v/>
      </c>
      <c r="Y4309" s="122" t="n"/>
      <c r="Z4309" s="123" t="n"/>
      <c r="AA4309" s="117">
        <f>IF(F4309="Re-assigned","NA",IF(W4309="","",IF(W4309&gt;=VLOOKUP(D4309,SLAMatrix,3,FALSE),"Yes",IF(W4309&lt;VLOOKUP(D4309,SLAMatrix,2,FALSE),"No","Internal"))))</f>
        <v/>
      </c>
      <c r="AB4309" s="123" t="n"/>
      <c r="AC4309" s="123" t="n"/>
      <c r="AD4309" s="119" t="n"/>
      <c r="AE4309" s="125" t="n"/>
      <c r="AF4309" s="124">
        <f>MONTH(O4309)</f>
        <v/>
      </c>
      <c r="AG4309" s="124">
        <f>VLOOKUP(IFERROR(MID(AE4309,1,(FIND(",",AE4309,1)-1)),AE4309),Facility_Region_Mapping,2,FALSE)</f>
        <v/>
      </c>
      <c r="AH4309" s="124" t="n"/>
      <c r="AI4309" s="124">
        <f>IF(C4309&lt;&gt;"",IF(M4309="ESM User",getInterfaceName($C4309),"NA"),"")</f>
        <v/>
      </c>
      <c r="AJ4309" s="116">
        <f>IF(Q4309&lt;&gt;"",DATE(YEAR(Q4309), MONTH(Q4309), DAY(Q4309)),"")</f>
        <v/>
      </c>
      <c r="AK4309" s="130">
        <f>IF(Q4309&lt;&gt;0,Q4309-N4309,TODAY()-N4309)</f>
        <v/>
      </c>
      <c r="AL4309" s="112">
        <f>IF(F4309="Re-assigned",0,IF(H4309="Closed",0,IF(H4309="Service Restored",0,IF(H4309="",0,1))))</f>
        <v/>
      </c>
      <c r="AM4309" s="124">
        <f>IF(AL4309=0,"",IF(AK4309&gt;20.99,"Aged","Non-Aged"))</f>
        <v/>
      </c>
      <c r="AN4309" s="112">
        <f>IF(Q4309&lt;&gt;"",MONTH(Q4309),"")</f>
        <v/>
      </c>
      <c r="AO4309" s="112">
        <f>IFERROR(VALUE(V4309),0)</f>
        <v/>
      </c>
    </row>
    <row customFormat="1" customHeight="1" ht="29.25" r="4310" s="112" spans="1:41">
      <c r="A4310" s="127" t="n"/>
      <c r="B4310" s="113" t="n"/>
      <c r="C4310" s="127" t="n"/>
      <c r="D4310" s="127" t="n"/>
      <c r="E4310" s="114">
        <f>IF(F4310 &lt;&gt; "",VLOOKUP(F4310,CategoryLookup,2,FALSE), "")</f>
        <v/>
      </c>
      <c r="F4310" s="126" t="n"/>
      <c r="G4310" s="127" t="n"/>
      <c r="H4310" s="127" t="n"/>
      <c r="I4310" s="127" t="n"/>
      <c r="J4310" s="127" t="n"/>
      <c r="K4310" s="127" t="n"/>
      <c r="L4310" s="127" t="n"/>
      <c r="M4310" s="127" t="n"/>
      <c r="N4310" s="120" t="n"/>
      <c r="O4310" s="120" t="n"/>
      <c r="P4310" s="120" t="n"/>
      <c r="Q4310" s="120" t="n"/>
      <c r="R4310" s="121" t="n"/>
      <c r="S4310" s="121" t="n"/>
      <c r="T4310" s="121" t="n"/>
      <c r="U4310" s="121" t="n"/>
      <c r="V4310" s="117">
        <f>IF(P4310="NA","NA",IF(P4310&lt;&gt;"",TEXT(P4310-N4310,"[h].mm"),""))</f>
        <v/>
      </c>
      <c r="W4310" s="118">
        <f>IF(AND(R4310="",S4310=""),"",R4310+S4310)</f>
        <v/>
      </c>
      <c r="X4310" s="116">
        <f>IF(O4310&lt;&gt;"",DATE(YEAR(O4310), MONTH(O4310), DAY(O4310)),"")</f>
        <v/>
      </c>
      <c r="Y4310" s="122" t="n"/>
      <c r="Z4310" s="123" t="n"/>
      <c r="AA4310" s="117">
        <f>IF(F4310="Re-assigned","NA",IF(W4310="","",IF(W4310&gt;=VLOOKUP(D4310,SLAMatrix,3,FALSE),"Yes",IF(W4310&lt;VLOOKUP(D4310,SLAMatrix,2,FALSE),"No","Internal"))))</f>
        <v/>
      </c>
      <c r="AB4310" s="123" t="n"/>
      <c r="AC4310" s="123" t="n"/>
      <c r="AD4310" s="119" t="n"/>
      <c r="AE4310" s="125" t="n"/>
      <c r="AF4310" s="124">
        <f>MONTH(O4310)</f>
        <v/>
      </c>
      <c r="AG4310" s="124">
        <f>VLOOKUP(IFERROR(MID(AE4310,1,(FIND(",",AE4310,1)-1)),AE4310),Facility_Region_Mapping,2,FALSE)</f>
        <v/>
      </c>
      <c r="AH4310" s="124" t="n"/>
      <c r="AI4310" s="124">
        <f>IF(C4310&lt;&gt;"",IF(M4310="ESM User",getInterfaceName($C4310),"NA"),"")</f>
        <v/>
      </c>
      <c r="AJ4310" s="116">
        <f>IF(Q4310&lt;&gt;"",DATE(YEAR(Q4310), MONTH(Q4310), DAY(Q4310)),"")</f>
        <v/>
      </c>
      <c r="AK4310" s="130">
        <f>IF(Q4310&lt;&gt;0,Q4310-N4310,TODAY()-N4310)</f>
        <v/>
      </c>
      <c r="AL4310" s="112">
        <f>IF(F4310="Re-assigned",0,IF(H4310="Closed",0,IF(H4310="Service Restored",0,IF(H4310="",0,1))))</f>
        <v/>
      </c>
      <c r="AM4310" s="124">
        <f>IF(AL4310=0,"",IF(AK4310&gt;20.99,"Aged","Non-Aged"))</f>
        <v/>
      </c>
      <c r="AN4310" s="112">
        <f>IF(Q4310&lt;&gt;"",MONTH(Q4310),"")</f>
        <v/>
      </c>
      <c r="AO4310" s="112">
        <f>IFERROR(VALUE(V4310),0)</f>
        <v/>
      </c>
    </row>
    <row customFormat="1" customHeight="1" ht="29.25" r="4311" s="112" spans="1:41">
      <c r="A4311" s="127" t="n"/>
      <c r="B4311" s="113" t="n"/>
      <c r="C4311" s="127" t="n"/>
      <c r="D4311" s="127" t="n"/>
      <c r="E4311" s="114">
        <f>IF(F4311 &lt;&gt; "",VLOOKUP(F4311,CategoryLookup,2,FALSE), "")</f>
        <v/>
      </c>
      <c r="F4311" s="126" t="n"/>
      <c r="G4311" s="127" t="n"/>
      <c r="H4311" s="127" t="n"/>
      <c r="I4311" s="127" t="n"/>
      <c r="J4311" s="127" t="n"/>
      <c r="K4311" s="127" t="n"/>
      <c r="L4311" s="127" t="n"/>
      <c r="M4311" s="127" t="n"/>
      <c r="N4311" s="120" t="n"/>
      <c r="O4311" s="120" t="n"/>
      <c r="P4311" s="120" t="n"/>
      <c r="Q4311" s="120" t="n"/>
      <c r="R4311" s="121" t="n"/>
      <c r="S4311" s="121" t="n"/>
      <c r="T4311" s="121" t="n"/>
      <c r="U4311" s="121" t="n"/>
      <c r="V4311" s="117">
        <f>IF(P4311="NA","NA",IF(P4311&lt;&gt;"",TEXT(P4311-N4311,"[h].mm"),""))</f>
        <v/>
      </c>
      <c r="W4311" s="118">
        <f>IF(AND(R4311="",S4311=""),"",R4311+S4311)</f>
        <v/>
      </c>
      <c r="X4311" s="116">
        <f>IF(O4311&lt;&gt;"",DATE(YEAR(O4311), MONTH(O4311), DAY(O4311)),"")</f>
        <v/>
      </c>
      <c r="Y4311" s="122" t="n"/>
      <c r="Z4311" s="123" t="n"/>
      <c r="AA4311" s="117">
        <f>IF(F4311="Re-assigned","NA",IF(W4311="","",IF(W4311&gt;=VLOOKUP(D4311,SLAMatrix,3,FALSE),"Yes",IF(W4311&lt;VLOOKUP(D4311,SLAMatrix,2,FALSE),"No","Internal"))))</f>
        <v/>
      </c>
      <c r="AB4311" s="123" t="n"/>
      <c r="AC4311" s="123" t="n"/>
      <c r="AD4311" s="119" t="n"/>
      <c r="AE4311" s="125" t="n"/>
      <c r="AF4311" s="124">
        <f>MONTH(O4311)</f>
        <v/>
      </c>
      <c r="AG4311" s="124">
        <f>VLOOKUP(IFERROR(MID(AE4311,1,(FIND(",",AE4311,1)-1)),AE4311),Facility_Region_Mapping,2,FALSE)</f>
        <v/>
      </c>
      <c r="AH4311" s="124" t="n"/>
      <c r="AI4311" s="124">
        <f>IF(C4311&lt;&gt;"",IF(M4311="ESM User",getInterfaceName($C4311),"NA"),"")</f>
        <v/>
      </c>
      <c r="AJ4311" s="116">
        <f>IF(Q4311&lt;&gt;"",DATE(YEAR(Q4311), MONTH(Q4311), DAY(Q4311)),"")</f>
        <v/>
      </c>
      <c r="AK4311" s="130">
        <f>IF(Q4311&lt;&gt;0,Q4311-N4311,TODAY()-N4311)</f>
        <v/>
      </c>
      <c r="AL4311" s="112">
        <f>IF(F4311="Re-assigned",0,IF(H4311="Closed",0,IF(H4311="Service Restored",0,IF(H4311="",0,1))))</f>
        <v/>
      </c>
      <c r="AM4311" s="124">
        <f>IF(AL4311=0,"",IF(AK4311&gt;20.99,"Aged","Non-Aged"))</f>
        <v/>
      </c>
      <c r="AN4311" s="112">
        <f>IF(Q4311&lt;&gt;"",MONTH(Q4311),"")</f>
        <v/>
      </c>
      <c r="AO4311" s="112">
        <f>IFERROR(VALUE(V4311),0)</f>
        <v/>
      </c>
    </row>
    <row customFormat="1" customHeight="1" ht="29.25" r="4312" s="112" spans="1:41">
      <c r="A4312" s="127" t="n"/>
      <c r="B4312" s="113" t="n"/>
      <c r="C4312" s="127" t="n"/>
      <c r="D4312" s="127" t="n"/>
      <c r="E4312" s="114">
        <f>IF(F4312 &lt;&gt; "",VLOOKUP(F4312,CategoryLookup,2,FALSE), "")</f>
        <v/>
      </c>
      <c r="F4312" s="126" t="n"/>
      <c r="G4312" s="127" t="n"/>
      <c r="H4312" s="127" t="n"/>
      <c r="I4312" s="127" t="n"/>
      <c r="J4312" s="127" t="n"/>
      <c r="K4312" s="127" t="n"/>
      <c r="L4312" s="127" t="n"/>
      <c r="M4312" s="127" t="n"/>
      <c r="N4312" s="120" t="n"/>
      <c r="O4312" s="120" t="n"/>
      <c r="P4312" s="120" t="n"/>
      <c r="Q4312" s="120" t="n"/>
      <c r="R4312" s="121" t="n"/>
      <c r="S4312" s="121" t="n"/>
      <c r="T4312" s="121" t="n"/>
      <c r="U4312" s="121" t="n"/>
      <c r="V4312" s="117">
        <f>IF(P4312="NA","NA",IF(P4312&lt;&gt;"",TEXT(P4312-N4312,"[h].mm"),""))</f>
        <v/>
      </c>
      <c r="W4312" s="118">
        <f>IF(AND(R4312="",S4312=""),"",R4312+S4312)</f>
        <v/>
      </c>
      <c r="X4312" s="116">
        <f>IF(O4312&lt;&gt;"",DATE(YEAR(O4312), MONTH(O4312), DAY(O4312)),"")</f>
        <v/>
      </c>
      <c r="Y4312" s="122" t="n"/>
      <c r="Z4312" s="123" t="n"/>
      <c r="AA4312" s="117">
        <f>IF(F4312="Re-assigned","NA",IF(W4312="","",IF(W4312&gt;=VLOOKUP(D4312,SLAMatrix,3,FALSE),"Yes",IF(W4312&lt;VLOOKUP(D4312,SLAMatrix,2,FALSE),"No","Internal"))))</f>
        <v/>
      </c>
      <c r="AB4312" s="123" t="n"/>
      <c r="AC4312" s="123" t="n"/>
      <c r="AD4312" s="119" t="n"/>
      <c r="AE4312" s="125" t="n"/>
      <c r="AF4312" s="124">
        <f>MONTH(O4312)</f>
        <v/>
      </c>
      <c r="AG4312" s="124">
        <f>VLOOKUP(IFERROR(MID(AE4312,1,(FIND(",",AE4312,1)-1)),AE4312),Facility_Region_Mapping,2,FALSE)</f>
        <v/>
      </c>
      <c r="AH4312" s="124" t="n"/>
      <c r="AI4312" s="124">
        <f>IF(C4312&lt;&gt;"",IF(M4312="ESM User",getInterfaceName($C4312),"NA"),"")</f>
        <v/>
      </c>
      <c r="AJ4312" s="116">
        <f>IF(Q4312&lt;&gt;"",DATE(YEAR(Q4312), MONTH(Q4312), DAY(Q4312)),"")</f>
        <v/>
      </c>
      <c r="AK4312" s="130">
        <f>IF(Q4312&lt;&gt;0,Q4312-N4312,TODAY()-N4312)</f>
        <v/>
      </c>
      <c r="AL4312" s="112">
        <f>IF(F4312="Re-assigned",0,IF(H4312="Closed",0,IF(H4312="Service Restored",0,IF(H4312="",0,1))))</f>
        <v/>
      </c>
      <c r="AM4312" s="124">
        <f>IF(AL4312=0,"",IF(AK4312&gt;20.99,"Aged","Non-Aged"))</f>
        <v/>
      </c>
      <c r="AN4312" s="112">
        <f>IF(Q4312&lt;&gt;"",MONTH(Q4312),"")</f>
        <v/>
      </c>
      <c r="AO4312" s="112">
        <f>IFERROR(VALUE(V4312),0)</f>
        <v/>
      </c>
    </row>
    <row customFormat="1" customHeight="1" ht="29.25" r="4313" s="112" spans="1:41">
      <c r="A4313" s="127" t="n"/>
      <c r="B4313" s="113" t="n"/>
      <c r="C4313" s="127" t="n"/>
      <c r="D4313" s="127" t="n"/>
      <c r="E4313" s="114">
        <f>IF(F4313 &lt;&gt; "",VLOOKUP(F4313,CategoryLookup,2,FALSE), "")</f>
        <v/>
      </c>
      <c r="F4313" s="126" t="n"/>
      <c r="G4313" s="127" t="n"/>
      <c r="H4313" s="127" t="n"/>
      <c r="I4313" s="127" t="n"/>
      <c r="J4313" s="127" t="n"/>
      <c r="K4313" s="127" t="n"/>
      <c r="L4313" s="127" t="n"/>
      <c r="M4313" s="127" t="n"/>
      <c r="N4313" s="120" t="n"/>
      <c r="O4313" s="120" t="n"/>
      <c r="P4313" s="120" t="n"/>
      <c r="Q4313" s="120" t="n"/>
      <c r="R4313" s="121" t="n"/>
      <c r="S4313" s="121" t="n"/>
      <c r="T4313" s="121" t="n"/>
      <c r="U4313" s="121" t="n"/>
      <c r="V4313" s="117">
        <f>IF(P4313="NA","NA",IF(P4313&lt;&gt;"",TEXT(P4313-N4313,"[h].mm"),""))</f>
        <v/>
      </c>
      <c r="W4313" s="118">
        <f>IF(AND(R4313="",S4313=""),"",R4313+S4313)</f>
        <v/>
      </c>
      <c r="X4313" s="116">
        <f>IF(O4313&lt;&gt;"",DATE(YEAR(O4313), MONTH(O4313), DAY(O4313)),"")</f>
        <v/>
      </c>
      <c r="Y4313" s="122" t="n"/>
      <c r="Z4313" s="123" t="n"/>
      <c r="AA4313" s="117">
        <f>IF(F4313="Re-assigned","NA",IF(W4313="","",IF(W4313&gt;=VLOOKUP(D4313,SLAMatrix,3,FALSE),"Yes",IF(W4313&lt;VLOOKUP(D4313,SLAMatrix,2,FALSE),"No","Internal"))))</f>
        <v/>
      </c>
      <c r="AB4313" s="123" t="n"/>
      <c r="AC4313" s="123" t="n"/>
      <c r="AD4313" s="119" t="n"/>
      <c r="AE4313" s="125" t="n"/>
      <c r="AF4313" s="124">
        <f>MONTH(O4313)</f>
        <v/>
      </c>
      <c r="AG4313" s="124">
        <f>VLOOKUP(IFERROR(MID(AE4313,1,(FIND(",",AE4313,1)-1)),AE4313),Facility_Region_Mapping,2,FALSE)</f>
        <v/>
      </c>
      <c r="AH4313" s="124" t="n"/>
      <c r="AI4313" s="124">
        <f>IF(C4313&lt;&gt;"",IF(M4313="ESM User",getInterfaceName($C4313),"NA"),"")</f>
        <v/>
      </c>
      <c r="AJ4313" s="116">
        <f>IF(Q4313&lt;&gt;"",DATE(YEAR(Q4313), MONTH(Q4313), DAY(Q4313)),"")</f>
        <v/>
      </c>
      <c r="AK4313" s="130">
        <f>IF(Q4313&lt;&gt;0,Q4313-N4313,TODAY()-N4313)</f>
        <v/>
      </c>
      <c r="AL4313" s="112">
        <f>IF(F4313="Re-assigned",0,IF(H4313="Closed",0,IF(H4313="Service Restored",0,IF(H4313="",0,1))))</f>
        <v/>
      </c>
      <c r="AM4313" s="124">
        <f>IF(AL4313=0,"",IF(AK4313&gt;20.99,"Aged","Non-Aged"))</f>
        <v/>
      </c>
      <c r="AN4313" s="112">
        <f>IF(Q4313&lt;&gt;"",MONTH(Q4313),"")</f>
        <v/>
      </c>
      <c r="AO4313" s="112">
        <f>IFERROR(VALUE(V4313),0)</f>
        <v/>
      </c>
    </row>
    <row customFormat="1" customHeight="1" ht="29.25" r="4314" s="112" spans="1:41">
      <c r="A4314" s="127" t="n"/>
      <c r="B4314" s="113" t="n"/>
      <c r="C4314" s="127" t="n"/>
      <c r="D4314" s="127" t="n"/>
      <c r="E4314" s="114">
        <f>IF(F4314 &lt;&gt; "",VLOOKUP(F4314,CategoryLookup,2,FALSE), "")</f>
        <v/>
      </c>
      <c r="F4314" s="126" t="n"/>
      <c r="G4314" s="127" t="n"/>
      <c r="H4314" s="127" t="n"/>
      <c r="I4314" s="127" t="n"/>
      <c r="J4314" s="127" t="n"/>
      <c r="K4314" s="127" t="n"/>
      <c r="L4314" s="127" t="n"/>
      <c r="M4314" s="127" t="n"/>
      <c r="N4314" s="120" t="n"/>
      <c r="O4314" s="120" t="n"/>
      <c r="P4314" s="120" t="n"/>
      <c r="Q4314" s="120" t="n"/>
      <c r="R4314" s="121" t="n"/>
      <c r="S4314" s="121" t="n"/>
      <c r="T4314" s="121" t="n"/>
      <c r="U4314" s="121" t="n"/>
      <c r="V4314" s="117">
        <f>IF(P4314="NA","NA",IF(P4314&lt;&gt;"",TEXT(P4314-N4314,"[h].mm"),""))</f>
        <v/>
      </c>
      <c r="W4314" s="118">
        <f>IF(AND(R4314="",S4314=""),"",R4314+S4314)</f>
        <v/>
      </c>
      <c r="X4314" s="116">
        <f>IF(O4314&lt;&gt;"",DATE(YEAR(O4314), MONTH(O4314), DAY(O4314)),"")</f>
        <v/>
      </c>
      <c r="Y4314" s="122" t="n"/>
      <c r="Z4314" s="123" t="n"/>
      <c r="AA4314" s="117">
        <f>IF(F4314="Re-assigned","NA",IF(W4314="","",IF(W4314&gt;=VLOOKUP(D4314,SLAMatrix,3,FALSE),"Yes",IF(W4314&lt;VLOOKUP(D4314,SLAMatrix,2,FALSE),"No","Internal"))))</f>
        <v/>
      </c>
      <c r="AB4314" s="123" t="n"/>
      <c r="AC4314" s="123" t="n"/>
      <c r="AD4314" s="119" t="n"/>
      <c r="AE4314" s="125" t="n"/>
      <c r="AF4314" s="124">
        <f>MONTH(O4314)</f>
        <v/>
      </c>
      <c r="AG4314" s="124">
        <f>VLOOKUP(IFERROR(MID(AE4314,1,(FIND(",",AE4314,1)-1)),AE4314),Facility_Region_Mapping,2,FALSE)</f>
        <v/>
      </c>
      <c r="AH4314" s="124" t="n"/>
      <c r="AI4314" s="124">
        <f>IF(C4314&lt;&gt;"",IF(M4314="ESM User",getInterfaceName($C4314),"NA"),"")</f>
        <v/>
      </c>
      <c r="AJ4314" s="116">
        <f>IF(Q4314&lt;&gt;"",DATE(YEAR(Q4314), MONTH(Q4314), DAY(Q4314)),"")</f>
        <v/>
      </c>
      <c r="AK4314" s="130">
        <f>IF(Q4314&lt;&gt;0,Q4314-N4314,TODAY()-N4314)</f>
        <v/>
      </c>
      <c r="AL4314" s="112">
        <f>IF(F4314="Re-assigned",0,IF(H4314="Closed",0,IF(H4314="Service Restored",0,IF(H4314="",0,1))))</f>
        <v/>
      </c>
      <c r="AM4314" s="124">
        <f>IF(AL4314=0,"",IF(AK4314&gt;20.99,"Aged","Non-Aged"))</f>
        <v/>
      </c>
      <c r="AN4314" s="112">
        <f>IF(Q4314&lt;&gt;"",MONTH(Q4314),"")</f>
        <v/>
      </c>
      <c r="AO4314" s="112">
        <f>IFERROR(VALUE(V4314),0)</f>
        <v/>
      </c>
    </row>
    <row customFormat="1" customHeight="1" ht="29.25" r="4315" s="112" spans="1:41">
      <c r="A4315" s="127" t="n"/>
      <c r="B4315" s="113" t="n"/>
      <c r="C4315" s="127" t="n"/>
      <c r="D4315" s="127" t="n"/>
      <c r="E4315" s="114">
        <f>IF(F4315 &lt;&gt; "",VLOOKUP(F4315,CategoryLookup,2,FALSE), "")</f>
        <v/>
      </c>
      <c r="F4315" s="126" t="n"/>
      <c r="G4315" s="127" t="n"/>
      <c r="H4315" s="127" t="n"/>
      <c r="I4315" s="127" t="n"/>
      <c r="J4315" s="127" t="n"/>
      <c r="K4315" s="127" t="n"/>
      <c r="L4315" s="127" t="n"/>
      <c r="M4315" s="127" t="n"/>
      <c r="N4315" s="120" t="n"/>
      <c r="O4315" s="120" t="n"/>
      <c r="P4315" s="120" t="n"/>
      <c r="Q4315" s="120" t="n"/>
      <c r="R4315" s="121" t="n"/>
      <c r="S4315" s="121" t="n"/>
      <c r="T4315" s="121" t="n"/>
      <c r="U4315" s="121" t="n"/>
      <c r="V4315" s="117">
        <f>IF(P4315="NA","NA",IF(P4315&lt;&gt;"",TEXT(P4315-N4315,"[h].mm"),""))</f>
        <v/>
      </c>
      <c r="W4315" s="118">
        <f>IF(AND(R4315="",S4315=""),"",R4315+S4315)</f>
        <v/>
      </c>
      <c r="X4315" s="116">
        <f>IF(O4315&lt;&gt;"",DATE(YEAR(O4315), MONTH(O4315), DAY(O4315)),"")</f>
        <v/>
      </c>
      <c r="Y4315" s="122" t="n"/>
      <c r="Z4315" s="123" t="n"/>
      <c r="AA4315" s="117">
        <f>IF(F4315="Re-assigned","NA",IF(W4315="","",IF(W4315&gt;=VLOOKUP(D4315,SLAMatrix,3,FALSE),"Yes",IF(W4315&lt;VLOOKUP(D4315,SLAMatrix,2,FALSE),"No","Internal"))))</f>
        <v/>
      </c>
      <c r="AB4315" s="123" t="n"/>
      <c r="AC4315" s="123" t="n"/>
      <c r="AD4315" s="119" t="n"/>
      <c r="AE4315" s="125" t="n"/>
      <c r="AF4315" s="124">
        <f>MONTH(O4315)</f>
        <v/>
      </c>
      <c r="AG4315" s="124">
        <f>VLOOKUP(IFERROR(MID(AE4315,1,(FIND(",",AE4315,1)-1)),AE4315),Facility_Region_Mapping,2,FALSE)</f>
        <v/>
      </c>
      <c r="AH4315" s="124" t="n"/>
      <c r="AI4315" s="124">
        <f>IF(C4315&lt;&gt;"",IF(M4315="ESM User",getInterfaceName($C4315),"NA"),"")</f>
        <v/>
      </c>
      <c r="AJ4315" s="116">
        <f>IF(Q4315&lt;&gt;"",DATE(YEAR(Q4315), MONTH(Q4315), DAY(Q4315)),"")</f>
        <v/>
      </c>
      <c r="AK4315" s="130">
        <f>IF(Q4315&lt;&gt;0,Q4315-N4315,TODAY()-N4315)</f>
        <v/>
      </c>
      <c r="AL4315" s="112">
        <f>IF(F4315="Re-assigned",0,IF(H4315="Closed",0,IF(H4315="Service Restored",0,IF(H4315="",0,1))))</f>
        <v/>
      </c>
      <c r="AM4315" s="124">
        <f>IF(AL4315=0,"",IF(AK4315&gt;20.99,"Aged","Non-Aged"))</f>
        <v/>
      </c>
      <c r="AN4315" s="112">
        <f>IF(Q4315&lt;&gt;"",MONTH(Q4315),"")</f>
        <v/>
      </c>
      <c r="AO4315" s="112">
        <f>IFERROR(VALUE(V4315),0)</f>
        <v/>
      </c>
    </row>
    <row customFormat="1" customHeight="1" ht="29.25" r="4316" s="112" spans="1:41">
      <c r="A4316" s="127" t="n"/>
      <c r="B4316" s="113" t="n"/>
      <c r="C4316" s="127" t="n"/>
      <c r="D4316" s="127" t="n"/>
      <c r="E4316" s="114">
        <f>IF(F4316 &lt;&gt; "",VLOOKUP(F4316,CategoryLookup,2,FALSE), "")</f>
        <v/>
      </c>
      <c r="F4316" s="126" t="n"/>
      <c r="G4316" s="127" t="n"/>
      <c r="H4316" s="127" t="n"/>
      <c r="I4316" s="127" t="n"/>
      <c r="J4316" s="127" t="n"/>
      <c r="K4316" s="127" t="n"/>
      <c r="L4316" s="127" t="n"/>
      <c r="M4316" s="127" t="n"/>
      <c r="N4316" s="120" t="n"/>
      <c r="O4316" s="120" t="n"/>
      <c r="P4316" s="120" t="n"/>
      <c r="Q4316" s="120" t="n"/>
      <c r="R4316" s="121" t="n"/>
      <c r="S4316" s="121" t="n"/>
      <c r="T4316" s="121" t="n"/>
      <c r="U4316" s="121" t="n"/>
      <c r="V4316" s="117">
        <f>IF(P4316="NA","NA",IF(P4316&lt;&gt;"",TEXT(P4316-N4316,"[h].mm"),""))</f>
        <v/>
      </c>
      <c r="W4316" s="118">
        <f>IF(AND(R4316="",S4316=""),"",R4316+S4316)</f>
        <v/>
      </c>
      <c r="X4316" s="116">
        <f>IF(O4316&lt;&gt;"",DATE(YEAR(O4316), MONTH(O4316), DAY(O4316)),"")</f>
        <v/>
      </c>
      <c r="Y4316" s="122" t="n"/>
      <c r="Z4316" s="123" t="n"/>
      <c r="AA4316" s="117">
        <f>IF(F4316="Re-assigned","NA",IF(W4316="","",IF(W4316&gt;=VLOOKUP(D4316,SLAMatrix,3,FALSE),"Yes",IF(W4316&lt;VLOOKUP(D4316,SLAMatrix,2,FALSE),"No","Internal"))))</f>
        <v/>
      </c>
      <c r="AB4316" s="123" t="n"/>
      <c r="AC4316" s="123" t="n"/>
      <c r="AD4316" s="119" t="n"/>
      <c r="AE4316" s="125" t="n"/>
      <c r="AF4316" s="124">
        <f>MONTH(O4316)</f>
        <v/>
      </c>
      <c r="AG4316" s="124">
        <f>VLOOKUP(IFERROR(MID(AE4316,1,(FIND(",",AE4316,1)-1)),AE4316),Facility_Region_Mapping,2,FALSE)</f>
        <v/>
      </c>
      <c r="AH4316" s="124" t="n"/>
      <c r="AI4316" s="124">
        <f>IF(C4316&lt;&gt;"",IF(M4316="ESM User",getInterfaceName($C4316),"NA"),"")</f>
        <v/>
      </c>
      <c r="AJ4316" s="116">
        <f>IF(Q4316&lt;&gt;"",DATE(YEAR(Q4316), MONTH(Q4316), DAY(Q4316)),"")</f>
        <v/>
      </c>
      <c r="AK4316" s="130">
        <f>IF(Q4316&lt;&gt;0,Q4316-N4316,TODAY()-N4316)</f>
        <v/>
      </c>
      <c r="AL4316" s="112">
        <f>IF(F4316="Re-assigned",0,IF(H4316="Closed",0,IF(H4316="Service Restored",0,IF(H4316="",0,1))))</f>
        <v/>
      </c>
      <c r="AM4316" s="124">
        <f>IF(AL4316=0,"",IF(AK4316&gt;20.99,"Aged","Non-Aged"))</f>
        <v/>
      </c>
      <c r="AN4316" s="112">
        <f>IF(Q4316&lt;&gt;"",MONTH(Q4316),"")</f>
        <v/>
      </c>
      <c r="AO4316" s="112">
        <f>IFERROR(VALUE(V4316),0)</f>
        <v/>
      </c>
    </row>
    <row customFormat="1" customHeight="1" ht="29.25" r="4317" s="112" spans="1:41">
      <c r="A4317" s="127" t="n"/>
      <c r="B4317" s="113" t="n"/>
      <c r="C4317" s="127" t="n"/>
      <c r="D4317" s="127" t="n"/>
      <c r="E4317" s="114">
        <f>IF(F4317 &lt;&gt; "",VLOOKUP(F4317,CategoryLookup,2,FALSE), "")</f>
        <v/>
      </c>
      <c r="F4317" s="126" t="n"/>
      <c r="G4317" s="127" t="n"/>
      <c r="H4317" s="127" t="n"/>
      <c r="I4317" s="127" t="n"/>
      <c r="J4317" s="127" t="n"/>
      <c r="K4317" s="127" t="n"/>
      <c r="L4317" s="127" t="n"/>
      <c r="M4317" s="127" t="n"/>
      <c r="N4317" s="120" t="n"/>
      <c r="O4317" s="120" t="n"/>
      <c r="P4317" s="120" t="n"/>
      <c r="Q4317" s="120" t="n"/>
      <c r="R4317" s="121" t="n"/>
      <c r="S4317" s="121" t="n"/>
      <c r="T4317" s="121" t="n"/>
      <c r="U4317" s="121" t="n"/>
      <c r="V4317" s="117">
        <f>IF(P4317="NA","NA",IF(P4317&lt;&gt;"",TEXT(P4317-N4317,"[h].mm"),""))</f>
        <v/>
      </c>
      <c r="W4317" s="118">
        <f>IF(AND(R4317="",S4317=""),"",R4317+S4317)</f>
        <v/>
      </c>
      <c r="X4317" s="116">
        <f>IF(O4317&lt;&gt;"",DATE(YEAR(O4317), MONTH(O4317), DAY(O4317)),"")</f>
        <v/>
      </c>
      <c r="Y4317" s="122" t="n"/>
      <c r="Z4317" s="123" t="n"/>
      <c r="AA4317" s="117">
        <f>IF(F4317="Re-assigned","NA",IF(W4317="","",IF(W4317&gt;=VLOOKUP(D4317,SLAMatrix,3,FALSE),"Yes",IF(W4317&lt;VLOOKUP(D4317,SLAMatrix,2,FALSE),"No","Internal"))))</f>
        <v/>
      </c>
      <c r="AB4317" s="123" t="n"/>
      <c r="AC4317" s="123" t="n"/>
      <c r="AD4317" s="119" t="n"/>
      <c r="AE4317" s="125" t="n"/>
      <c r="AF4317" s="124">
        <f>MONTH(O4317)</f>
        <v/>
      </c>
      <c r="AG4317" s="124">
        <f>VLOOKUP(IFERROR(MID(AE4317,1,(FIND(",",AE4317,1)-1)),AE4317),Facility_Region_Mapping,2,FALSE)</f>
        <v/>
      </c>
      <c r="AH4317" s="124" t="n"/>
      <c r="AI4317" s="124">
        <f>IF(C4317&lt;&gt;"",IF(M4317="ESM User",getInterfaceName($C4317),"NA"),"")</f>
        <v/>
      </c>
      <c r="AJ4317" s="116">
        <f>IF(Q4317&lt;&gt;"",DATE(YEAR(Q4317), MONTH(Q4317), DAY(Q4317)),"")</f>
        <v/>
      </c>
      <c r="AK4317" s="130">
        <f>IF(Q4317&lt;&gt;0,Q4317-N4317,TODAY()-N4317)</f>
        <v/>
      </c>
      <c r="AL4317" s="112">
        <f>IF(F4317="Re-assigned",0,IF(H4317="Closed",0,IF(H4317="Service Restored",0,IF(H4317="",0,1))))</f>
        <v/>
      </c>
      <c r="AM4317" s="124">
        <f>IF(AL4317=0,"",IF(AK4317&gt;20.99,"Aged","Non-Aged"))</f>
        <v/>
      </c>
      <c r="AN4317" s="112">
        <f>IF(Q4317&lt;&gt;"",MONTH(Q4317),"")</f>
        <v/>
      </c>
      <c r="AO4317" s="112">
        <f>IFERROR(VALUE(V4317),0)</f>
        <v/>
      </c>
    </row>
    <row customFormat="1" customHeight="1" ht="29.25" r="4318" s="112" spans="1:41">
      <c r="A4318" s="127" t="n"/>
      <c r="B4318" s="113" t="n"/>
      <c r="C4318" s="127" t="n"/>
      <c r="D4318" s="127" t="n"/>
      <c r="E4318" s="114">
        <f>IF(F4318 &lt;&gt; "",VLOOKUP(F4318,CategoryLookup,2,FALSE), "")</f>
        <v/>
      </c>
      <c r="F4318" s="126" t="n"/>
      <c r="G4318" s="127" t="n"/>
      <c r="H4318" s="127" t="n"/>
      <c r="I4318" s="127" t="n"/>
      <c r="J4318" s="127" t="n"/>
      <c r="K4318" s="127" t="n"/>
      <c r="L4318" s="127" t="n"/>
      <c r="M4318" s="127" t="n"/>
      <c r="N4318" s="120" t="n"/>
      <c r="O4318" s="120" t="n"/>
      <c r="P4318" s="120" t="n"/>
      <c r="Q4318" s="120" t="n"/>
      <c r="R4318" s="121" t="n"/>
      <c r="S4318" s="121" t="n"/>
      <c r="T4318" s="121" t="n"/>
      <c r="U4318" s="121" t="n"/>
      <c r="V4318" s="117">
        <f>IF(P4318="NA","NA",IF(P4318&lt;&gt;"",TEXT(P4318-N4318,"[h].mm"),""))</f>
        <v/>
      </c>
      <c r="W4318" s="118">
        <f>IF(AND(R4318="",S4318=""),"",R4318+S4318)</f>
        <v/>
      </c>
      <c r="X4318" s="116">
        <f>IF(O4318&lt;&gt;"",DATE(YEAR(O4318), MONTH(O4318), DAY(O4318)),"")</f>
        <v/>
      </c>
      <c r="Y4318" s="122" t="n"/>
      <c r="Z4318" s="123" t="n"/>
      <c r="AA4318" s="117">
        <f>IF(F4318="Re-assigned","NA",IF(W4318="","",IF(W4318&gt;=VLOOKUP(D4318,SLAMatrix,3,FALSE),"Yes",IF(W4318&lt;VLOOKUP(D4318,SLAMatrix,2,FALSE),"No","Internal"))))</f>
        <v/>
      </c>
      <c r="AB4318" s="123" t="n"/>
      <c r="AC4318" s="123" t="n"/>
      <c r="AD4318" s="119" t="n"/>
      <c r="AE4318" s="125" t="n"/>
      <c r="AF4318" s="124">
        <f>MONTH(O4318)</f>
        <v/>
      </c>
      <c r="AG4318" s="124">
        <f>VLOOKUP(IFERROR(MID(AE4318,1,(FIND(",",AE4318,1)-1)),AE4318),Facility_Region_Mapping,2,FALSE)</f>
        <v/>
      </c>
      <c r="AH4318" s="124" t="n"/>
      <c r="AI4318" s="124">
        <f>IF(C4318&lt;&gt;"",IF(M4318="ESM User",getInterfaceName($C4318),"NA"),"")</f>
        <v/>
      </c>
      <c r="AJ4318" s="116">
        <f>IF(Q4318&lt;&gt;"",DATE(YEAR(Q4318), MONTH(Q4318), DAY(Q4318)),"")</f>
        <v/>
      </c>
      <c r="AK4318" s="130">
        <f>IF(Q4318&lt;&gt;0,Q4318-N4318,TODAY()-N4318)</f>
        <v/>
      </c>
      <c r="AL4318" s="112">
        <f>IF(F4318="Re-assigned",0,IF(H4318="Closed",0,IF(H4318="Service Restored",0,IF(H4318="",0,1))))</f>
        <v/>
      </c>
      <c r="AM4318" s="124">
        <f>IF(AL4318=0,"",IF(AK4318&gt;20.99,"Aged","Non-Aged"))</f>
        <v/>
      </c>
      <c r="AN4318" s="112">
        <f>IF(Q4318&lt;&gt;"",MONTH(Q4318),"")</f>
        <v/>
      </c>
      <c r="AO4318" s="112">
        <f>IFERROR(VALUE(V4318),0)</f>
        <v/>
      </c>
    </row>
    <row customFormat="1" customHeight="1" ht="29.25" r="4319" s="112" spans="1:41">
      <c r="A4319" s="127" t="n"/>
      <c r="B4319" s="113" t="n"/>
      <c r="C4319" s="127" t="n"/>
      <c r="D4319" s="127" t="n"/>
      <c r="E4319" s="114">
        <f>IF(F4319 &lt;&gt; "",VLOOKUP(F4319,CategoryLookup,2,FALSE), "")</f>
        <v/>
      </c>
      <c r="F4319" s="126" t="n"/>
      <c r="G4319" s="127" t="n"/>
      <c r="H4319" s="127" t="n"/>
      <c r="I4319" s="127" t="n"/>
      <c r="J4319" s="127" t="n"/>
      <c r="K4319" s="127" t="n"/>
      <c r="L4319" s="127" t="n"/>
      <c r="M4319" s="127" t="n"/>
      <c r="N4319" s="120" t="n"/>
      <c r="O4319" s="120" t="n"/>
      <c r="P4319" s="120" t="n"/>
      <c r="Q4319" s="120" t="n"/>
      <c r="R4319" s="121" t="n"/>
      <c r="S4319" s="121" t="n"/>
      <c r="T4319" s="121" t="n"/>
      <c r="U4319" s="121" t="n"/>
      <c r="V4319" s="117">
        <f>IF(P4319="NA","NA",IF(P4319&lt;&gt;"",TEXT(P4319-N4319,"[h].mm"),""))</f>
        <v/>
      </c>
      <c r="W4319" s="118">
        <f>IF(AND(R4319="",S4319=""),"",R4319+S4319)</f>
        <v/>
      </c>
      <c r="X4319" s="116">
        <f>IF(O4319&lt;&gt;"",DATE(YEAR(O4319), MONTH(O4319), DAY(O4319)),"")</f>
        <v/>
      </c>
      <c r="Y4319" s="122" t="n"/>
      <c r="Z4319" s="123" t="n"/>
      <c r="AA4319" s="117">
        <f>IF(F4319="Re-assigned","NA",IF(W4319="","",IF(W4319&gt;=VLOOKUP(D4319,SLAMatrix,3,FALSE),"Yes",IF(W4319&lt;VLOOKUP(D4319,SLAMatrix,2,FALSE),"No","Internal"))))</f>
        <v/>
      </c>
      <c r="AB4319" s="123" t="n"/>
      <c r="AC4319" s="123" t="n"/>
      <c r="AD4319" s="119" t="n"/>
      <c r="AE4319" s="125" t="n"/>
      <c r="AF4319" s="124">
        <f>MONTH(O4319)</f>
        <v/>
      </c>
      <c r="AG4319" s="124">
        <f>VLOOKUP(IFERROR(MID(AE4319,1,(FIND(",",AE4319,1)-1)),AE4319),Facility_Region_Mapping,2,FALSE)</f>
        <v/>
      </c>
      <c r="AH4319" s="124" t="n"/>
      <c r="AI4319" s="124">
        <f>IF(C4319&lt;&gt;"",IF(M4319="ESM User",getInterfaceName($C4319),"NA"),"")</f>
        <v/>
      </c>
      <c r="AJ4319" s="116">
        <f>IF(Q4319&lt;&gt;"",DATE(YEAR(Q4319), MONTH(Q4319), DAY(Q4319)),"")</f>
        <v/>
      </c>
      <c r="AK4319" s="130">
        <f>IF(Q4319&lt;&gt;0,Q4319-N4319,TODAY()-N4319)</f>
        <v/>
      </c>
      <c r="AL4319" s="112">
        <f>IF(F4319="Re-assigned",0,IF(H4319="Closed",0,IF(H4319="Service Restored",0,IF(H4319="",0,1))))</f>
        <v/>
      </c>
      <c r="AM4319" s="124">
        <f>IF(AL4319=0,"",IF(AK4319&gt;20.99,"Aged","Non-Aged"))</f>
        <v/>
      </c>
      <c r="AN4319" s="112">
        <f>IF(Q4319&lt;&gt;"",MONTH(Q4319),"")</f>
        <v/>
      </c>
      <c r="AO4319" s="112">
        <f>IFERROR(VALUE(V4319),0)</f>
        <v/>
      </c>
    </row>
    <row customFormat="1" customHeight="1" ht="29.25" r="4320" s="112" spans="1:41">
      <c r="A4320" s="127" t="n"/>
      <c r="B4320" s="113" t="n"/>
      <c r="C4320" s="127" t="n"/>
      <c r="D4320" s="127" t="n"/>
      <c r="E4320" s="114">
        <f>IF(F4320 &lt;&gt; "",VLOOKUP(F4320,CategoryLookup,2,FALSE), "")</f>
        <v/>
      </c>
      <c r="F4320" s="126" t="n"/>
      <c r="G4320" s="127" t="n"/>
      <c r="H4320" s="127" t="n"/>
      <c r="I4320" s="127" t="n"/>
      <c r="J4320" s="127" t="n"/>
      <c r="K4320" s="127" t="n"/>
      <c r="L4320" s="127" t="n"/>
      <c r="M4320" s="127" t="n"/>
      <c r="N4320" s="120" t="n"/>
      <c r="O4320" s="120" t="n"/>
      <c r="P4320" s="120" t="n"/>
      <c r="Q4320" s="120" t="n"/>
      <c r="R4320" s="121" t="n"/>
      <c r="S4320" s="121" t="n"/>
      <c r="T4320" s="121" t="n"/>
      <c r="U4320" s="121" t="n"/>
      <c r="V4320" s="117">
        <f>IF(P4320="NA","NA",IF(P4320&lt;&gt;"",TEXT(P4320-N4320,"[h].mm"),""))</f>
        <v/>
      </c>
      <c r="W4320" s="118">
        <f>IF(AND(R4320="",S4320=""),"",R4320+S4320)</f>
        <v/>
      </c>
      <c r="X4320" s="116">
        <f>IF(O4320&lt;&gt;"",DATE(YEAR(O4320), MONTH(O4320), DAY(O4320)),"")</f>
        <v/>
      </c>
      <c r="Y4320" s="122" t="n"/>
      <c r="Z4320" s="123" t="n"/>
      <c r="AA4320" s="117">
        <f>IF(F4320="Re-assigned","NA",IF(W4320="","",IF(W4320&gt;=VLOOKUP(D4320,SLAMatrix,3,FALSE),"Yes",IF(W4320&lt;VLOOKUP(D4320,SLAMatrix,2,FALSE),"No","Internal"))))</f>
        <v/>
      </c>
      <c r="AB4320" s="123" t="n"/>
      <c r="AC4320" s="123" t="n"/>
      <c r="AD4320" s="119" t="n"/>
      <c r="AE4320" s="125" t="n"/>
      <c r="AF4320" s="124">
        <f>MONTH(O4320)</f>
        <v/>
      </c>
      <c r="AG4320" s="124">
        <f>VLOOKUP(IFERROR(MID(AE4320,1,(FIND(",",AE4320,1)-1)),AE4320),Facility_Region_Mapping,2,FALSE)</f>
        <v/>
      </c>
      <c r="AH4320" s="124" t="n"/>
      <c r="AI4320" s="124">
        <f>IF(C4320&lt;&gt;"",IF(M4320="ESM User",getInterfaceName($C4320),"NA"),"")</f>
        <v/>
      </c>
      <c r="AJ4320" s="116">
        <f>IF(Q4320&lt;&gt;"",DATE(YEAR(Q4320), MONTH(Q4320), DAY(Q4320)),"")</f>
        <v/>
      </c>
      <c r="AK4320" s="130">
        <f>IF(Q4320&lt;&gt;0,Q4320-N4320,TODAY()-N4320)</f>
        <v/>
      </c>
      <c r="AL4320" s="112">
        <f>IF(F4320="Re-assigned",0,IF(H4320="Closed",0,IF(H4320="Service Restored",0,IF(H4320="",0,1))))</f>
        <v/>
      </c>
      <c r="AM4320" s="124">
        <f>IF(AL4320=0,"",IF(AK4320&gt;20.99,"Aged","Non-Aged"))</f>
        <v/>
      </c>
      <c r="AN4320" s="112">
        <f>IF(Q4320&lt;&gt;"",MONTH(Q4320),"")</f>
        <v/>
      </c>
      <c r="AO4320" s="112">
        <f>IFERROR(VALUE(V4320),0)</f>
        <v/>
      </c>
    </row>
    <row customFormat="1" customHeight="1" ht="29.25" r="4321" s="112" spans="1:41">
      <c r="A4321" s="127" t="n"/>
      <c r="B4321" s="113" t="n"/>
      <c r="C4321" s="127" t="n"/>
      <c r="D4321" s="127" t="n"/>
      <c r="E4321" s="114">
        <f>IF(F4321 &lt;&gt; "",VLOOKUP(F4321,CategoryLookup,2,FALSE), "")</f>
        <v/>
      </c>
      <c r="F4321" s="126" t="n"/>
      <c r="G4321" s="127" t="n"/>
      <c r="H4321" s="127" t="n"/>
      <c r="I4321" s="127" t="n"/>
      <c r="J4321" s="127" t="n"/>
      <c r="K4321" s="127" t="n"/>
      <c r="L4321" s="127" t="n"/>
      <c r="M4321" s="127" t="n"/>
      <c r="N4321" s="120" t="n"/>
      <c r="O4321" s="120" t="n"/>
      <c r="P4321" s="120" t="n"/>
      <c r="Q4321" s="120" t="n"/>
      <c r="R4321" s="121" t="n"/>
      <c r="S4321" s="121" t="n"/>
      <c r="T4321" s="121" t="n"/>
      <c r="U4321" s="121" t="n"/>
      <c r="V4321" s="117">
        <f>IF(P4321="NA","NA",IF(P4321&lt;&gt;"",TEXT(P4321-N4321,"[h].mm"),""))</f>
        <v/>
      </c>
      <c r="W4321" s="118">
        <f>IF(AND(R4321="",S4321=""),"",R4321+S4321)</f>
        <v/>
      </c>
      <c r="X4321" s="116">
        <f>IF(O4321&lt;&gt;"",DATE(YEAR(O4321), MONTH(O4321), DAY(O4321)),"")</f>
        <v/>
      </c>
      <c r="Y4321" s="122" t="n"/>
      <c r="Z4321" s="123" t="n"/>
      <c r="AA4321" s="117">
        <f>IF(F4321="Re-assigned","NA",IF(W4321="","",IF(W4321&gt;=VLOOKUP(D4321,SLAMatrix,3,FALSE),"Yes",IF(W4321&lt;VLOOKUP(D4321,SLAMatrix,2,FALSE),"No","Internal"))))</f>
        <v/>
      </c>
      <c r="AB4321" s="123" t="n"/>
      <c r="AC4321" s="123" t="n"/>
      <c r="AD4321" s="119" t="n"/>
      <c r="AE4321" s="125" t="n"/>
      <c r="AF4321" s="124">
        <f>MONTH(O4321)</f>
        <v/>
      </c>
      <c r="AG4321" s="124">
        <f>VLOOKUP(IFERROR(MID(AE4321,1,(FIND(",",AE4321,1)-1)),AE4321),Facility_Region_Mapping,2,FALSE)</f>
        <v/>
      </c>
      <c r="AH4321" s="124" t="n"/>
      <c r="AI4321" s="124">
        <f>IF(C4321&lt;&gt;"",IF(M4321="ESM User",getInterfaceName($C4321),"NA"),"")</f>
        <v/>
      </c>
      <c r="AJ4321" s="116">
        <f>IF(Q4321&lt;&gt;"",DATE(YEAR(Q4321), MONTH(Q4321), DAY(Q4321)),"")</f>
        <v/>
      </c>
      <c r="AK4321" s="130">
        <f>IF(Q4321&lt;&gt;0,Q4321-N4321,TODAY()-N4321)</f>
        <v/>
      </c>
      <c r="AL4321" s="112">
        <f>IF(F4321="Re-assigned",0,IF(H4321="Closed",0,IF(H4321="Service Restored",0,IF(H4321="",0,1))))</f>
        <v/>
      </c>
      <c r="AM4321" s="124">
        <f>IF(AL4321=0,"",IF(AK4321&gt;20.99,"Aged","Non-Aged"))</f>
        <v/>
      </c>
      <c r="AN4321" s="112">
        <f>IF(Q4321&lt;&gt;"",MONTH(Q4321),"")</f>
        <v/>
      </c>
      <c r="AO4321" s="112">
        <f>IFERROR(VALUE(V4321),0)</f>
        <v/>
      </c>
    </row>
    <row customFormat="1" customHeight="1" ht="29.25" r="4322" s="112" spans="1:41">
      <c r="A4322" s="127" t="n"/>
      <c r="B4322" s="113" t="n"/>
      <c r="C4322" s="127" t="n"/>
      <c r="D4322" s="127" t="n"/>
      <c r="E4322" s="114">
        <f>IF(F4322 &lt;&gt; "",VLOOKUP(F4322,CategoryLookup,2,FALSE), "")</f>
        <v/>
      </c>
      <c r="F4322" s="126" t="n"/>
      <c r="G4322" s="127" t="n"/>
      <c r="H4322" s="127" t="n"/>
      <c r="I4322" s="127" t="n"/>
      <c r="J4322" s="127" t="n"/>
      <c r="K4322" s="127" t="n"/>
      <c r="L4322" s="127" t="n"/>
      <c r="M4322" s="127" t="n"/>
      <c r="N4322" s="120" t="n"/>
      <c r="O4322" s="120" t="n"/>
      <c r="P4322" s="120" t="n"/>
      <c r="Q4322" s="120" t="n"/>
      <c r="R4322" s="121" t="n"/>
      <c r="S4322" s="121" t="n"/>
      <c r="T4322" s="121" t="n"/>
      <c r="U4322" s="121" t="n"/>
      <c r="V4322" s="117">
        <f>IF(P4322="NA","NA",IF(P4322&lt;&gt;"",TEXT(P4322-N4322,"[h].mm"),""))</f>
        <v/>
      </c>
      <c r="W4322" s="118">
        <f>IF(AND(R4322="",S4322=""),"",R4322+S4322)</f>
        <v/>
      </c>
      <c r="X4322" s="116">
        <f>IF(O4322&lt;&gt;"",DATE(YEAR(O4322), MONTH(O4322), DAY(O4322)),"")</f>
        <v/>
      </c>
      <c r="Y4322" s="122" t="n"/>
      <c r="Z4322" s="123" t="n"/>
      <c r="AA4322" s="117">
        <f>IF(F4322="Re-assigned","NA",IF(W4322="","",IF(W4322&gt;=VLOOKUP(D4322,SLAMatrix,3,FALSE),"Yes",IF(W4322&lt;VLOOKUP(D4322,SLAMatrix,2,FALSE),"No","Internal"))))</f>
        <v/>
      </c>
      <c r="AB4322" s="123" t="n"/>
      <c r="AC4322" s="123" t="n"/>
      <c r="AD4322" s="119" t="n"/>
      <c r="AE4322" s="125" t="n"/>
      <c r="AF4322" s="124">
        <f>MONTH(O4322)</f>
        <v/>
      </c>
      <c r="AG4322" s="124">
        <f>VLOOKUP(IFERROR(MID(AE4322,1,(FIND(",",AE4322,1)-1)),AE4322),Facility_Region_Mapping,2,FALSE)</f>
        <v/>
      </c>
      <c r="AH4322" s="124" t="n"/>
      <c r="AI4322" s="124">
        <f>IF(C4322&lt;&gt;"",IF(M4322="ESM User",getInterfaceName($C4322),"NA"),"")</f>
        <v/>
      </c>
      <c r="AJ4322" s="116">
        <f>IF(Q4322&lt;&gt;"",DATE(YEAR(Q4322), MONTH(Q4322), DAY(Q4322)),"")</f>
        <v/>
      </c>
      <c r="AK4322" s="130">
        <f>IF(Q4322&lt;&gt;0,Q4322-N4322,TODAY()-N4322)</f>
        <v/>
      </c>
      <c r="AL4322" s="112">
        <f>IF(F4322="Re-assigned",0,IF(H4322="Closed",0,IF(H4322="Service Restored",0,IF(H4322="",0,1))))</f>
        <v/>
      </c>
      <c r="AM4322" s="124">
        <f>IF(AL4322=0,"",IF(AK4322&gt;20.99,"Aged","Non-Aged"))</f>
        <v/>
      </c>
      <c r="AN4322" s="112">
        <f>IF(Q4322&lt;&gt;"",MONTH(Q4322),"")</f>
        <v/>
      </c>
      <c r="AO4322" s="112">
        <f>IFERROR(VALUE(V4322),0)</f>
        <v/>
      </c>
    </row>
    <row customFormat="1" customHeight="1" ht="29.25" r="4323" s="112" spans="1:41">
      <c r="A4323" s="127" t="n"/>
      <c r="B4323" s="113" t="n"/>
      <c r="C4323" s="127" t="n"/>
      <c r="D4323" s="127" t="n"/>
      <c r="E4323" s="114">
        <f>IF(F4323 &lt;&gt; "",VLOOKUP(F4323,CategoryLookup,2,FALSE), "")</f>
        <v/>
      </c>
      <c r="F4323" s="126" t="n"/>
      <c r="G4323" s="127" t="n"/>
      <c r="H4323" s="127" t="n"/>
      <c r="I4323" s="127" t="n"/>
      <c r="J4323" s="127" t="n"/>
      <c r="K4323" s="127" t="n"/>
      <c r="L4323" s="127" t="n"/>
      <c r="M4323" s="127" t="n"/>
      <c r="N4323" s="120" t="n"/>
      <c r="O4323" s="120" t="n"/>
      <c r="P4323" s="120" t="n"/>
      <c r="Q4323" s="120" t="n"/>
      <c r="R4323" s="121" t="n"/>
      <c r="S4323" s="121" t="n"/>
      <c r="T4323" s="121" t="n"/>
      <c r="U4323" s="121" t="n"/>
      <c r="V4323" s="117">
        <f>IF(P4323="NA","NA",IF(P4323&lt;&gt;"",TEXT(P4323-N4323,"[h].mm"),""))</f>
        <v/>
      </c>
      <c r="W4323" s="118">
        <f>IF(AND(R4323="",S4323=""),"",R4323+S4323)</f>
        <v/>
      </c>
      <c r="X4323" s="116">
        <f>IF(O4323&lt;&gt;"",DATE(YEAR(O4323), MONTH(O4323), DAY(O4323)),"")</f>
        <v/>
      </c>
      <c r="Y4323" s="122" t="n"/>
      <c r="Z4323" s="123" t="n"/>
      <c r="AA4323" s="117">
        <f>IF(F4323="Re-assigned","NA",IF(W4323="","",IF(W4323&gt;=VLOOKUP(D4323,SLAMatrix,3,FALSE),"Yes",IF(W4323&lt;VLOOKUP(D4323,SLAMatrix,2,FALSE),"No","Internal"))))</f>
        <v/>
      </c>
      <c r="AB4323" s="123" t="n"/>
      <c r="AC4323" s="123" t="n"/>
      <c r="AD4323" s="119" t="n"/>
      <c r="AE4323" s="125" t="n"/>
      <c r="AF4323" s="124">
        <f>MONTH(O4323)</f>
        <v/>
      </c>
      <c r="AG4323" s="124">
        <f>VLOOKUP(IFERROR(MID(AE4323,1,(FIND(",",AE4323,1)-1)),AE4323),Facility_Region_Mapping,2,FALSE)</f>
        <v/>
      </c>
      <c r="AH4323" s="124" t="n"/>
      <c r="AI4323" s="124">
        <f>IF(C4323&lt;&gt;"",IF(M4323="ESM User",getInterfaceName($C4323),"NA"),"")</f>
        <v/>
      </c>
      <c r="AJ4323" s="116">
        <f>IF(Q4323&lt;&gt;"",DATE(YEAR(Q4323), MONTH(Q4323), DAY(Q4323)),"")</f>
        <v/>
      </c>
      <c r="AK4323" s="130">
        <f>IF(Q4323&lt;&gt;0,Q4323-N4323,TODAY()-N4323)</f>
        <v/>
      </c>
      <c r="AL4323" s="112">
        <f>IF(F4323="Re-assigned",0,IF(H4323="Closed",0,IF(H4323="Service Restored",0,IF(H4323="",0,1))))</f>
        <v/>
      </c>
      <c r="AM4323" s="124">
        <f>IF(AL4323=0,"",IF(AK4323&gt;20.99,"Aged","Non-Aged"))</f>
        <v/>
      </c>
      <c r="AN4323" s="112">
        <f>IF(Q4323&lt;&gt;"",MONTH(Q4323),"")</f>
        <v/>
      </c>
      <c r="AO4323" s="112">
        <f>IFERROR(VALUE(V4323),0)</f>
        <v/>
      </c>
    </row>
    <row customFormat="1" customHeight="1" ht="29.25" r="4324" s="112" spans="1:41">
      <c r="A4324" s="127" t="n"/>
      <c r="B4324" s="113" t="n"/>
      <c r="C4324" s="127" t="n"/>
      <c r="D4324" s="127" t="n"/>
      <c r="E4324" s="114">
        <f>IF(F4324 &lt;&gt; "",VLOOKUP(F4324,CategoryLookup,2,FALSE), "")</f>
        <v/>
      </c>
      <c r="F4324" s="126" t="n"/>
      <c r="G4324" s="127" t="n"/>
      <c r="H4324" s="127" t="n"/>
      <c r="I4324" s="127" t="n"/>
      <c r="J4324" s="127" t="n"/>
      <c r="K4324" s="127" t="n"/>
      <c r="L4324" s="127" t="n"/>
      <c r="M4324" s="127" t="n"/>
      <c r="N4324" s="120" t="n"/>
      <c r="O4324" s="120" t="n"/>
      <c r="P4324" s="120" t="n"/>
      <c r="Q4324" s="120" t="n"/>
      <c r="R4324" s="121" t="n"/>
      <c r="S4324" s="121" t="n"/>
      <c r="T4324" s="121" t="n"/>
      <c r="U4324" s="121" t="n"/>
      <c r="V4324" s="117">
        <f>IF(P4324="NA","NA",IF(P4324&lt;&gt;"",TEXT(P4324-N4324,"[h].mm"),""))</f>
        <v/>
      </c>
      <c r="W4324" s="118">
        <f>IF(AND(R4324="",S4324=""),"",R4324+S4324)</f>
        <v/>
      </c>
      <c r="X4324" s="116">
        <f>IF(O4324&lt;&gt;"",DATE(YEAR(O4324), MONTH(O4324), DAY(O4324)),"")</f>
        <v/>
      </c>
      <c r="Y4324" s="122" t="n"/>
      <c r="Z4324" s="123" t="n"/>
      <c r="AA4324" s="117">
        <f>IF(F4324="Re-assigned","NA",IF(W4324="","",IF(W4324&gt;=VLOOKUP(D4324,SLAMatrix,3,FALSE),"Yes",IF(W4324&lt;VLOOKUP(D4324,SLAMatrix,2,FALSE),"No","Internal"))))</f>
        <v/>
      </c>
      <c r="AB4324" s="123" t="n"/>
      <c r="AC4324" s="123" t="n"/>
      <c r="AD4324" s="119" t="n"/>
      <c r="AE4324" s="125" t="n"/>
      <c r="AF4324" s="124">
        <f>MONTH(O4324)</f>
        <v/>
      </c>
      <c r="AG4324" s="124">
        <f>VLOOKUP(IFERROR(MID(AE4324,1,(FIND(",",AE4324,1)-1)),AE4324),Facility_Region_Mapping,2,FALSE)</f>
        <v/>
      </c>
      <c r="AH4324" s="124" t="n"/>
      <c r="AI4324" s="124">
        <f>IF(C4324&lt;&gt;"",IF(M4324="ESM User",getInterfaceName($C4324),"NA"),"")</f>
        <v/>
      </c>
      <c r="AJ4324" s="116">
        <f>IF(Q4324&lt;&gt;"",DATE(YEAR(Q4324), MONTH(Q4324), DAY(Q4324)),"")</f>
        <v/>
      </c>
      <c r="AK4324" s="130">
        <f>IF(Q4324&lt;&gt;0,Q4324-N4324,TODAY()-N4324)</f>
        <v/>
      </c>
      <c r="AL4324" s="112">
        <f>IF(F4324="Re-assigned",0,IF(H4324="Closed",0,IF(H4324="Service Restored",0,IF(H4324="",0,1))))</f>
        <v/>
      </c>
      <c r="AM4324" s="124">
        <f>IF(AL4324=0,"",IF(AK4324&gt;20.99,"Aged","Non-Aged"))</f>
        <v/>
      </c>
      <c r="AN4324" s="112">
        <f>IF(Q4324&lt;&gt;"",MONTH(Q4324),"")</f>
        <v/>
      </c>
      <c r="AO4324" s="112">
        <f>IFERROR(VALUE(V4324),0)</f>
        <v/>
      </c>
    </row>
    <row customFormat="1" customHeight="1" ht="29.25" r="4325" s="112" spans="1:41">
      <c r="A4325" s="127" t="n"/>
      <c r="B4325" s="113" t="n"/>
      <c r="C4325" s="127" t="n"/>
      <c r="D4325" s="127" t="n"/>
      <c r="E4325" s="114">
        <f>IF(F4325 &lt;&gt; "",VLOOKUP(F4325,CategoryLookup,2,FALSE), "")</f>
        <v/>
      </c>
      <c r="F4325" s="126" t="n"/>
      <c r="G4325" s="127" t="n"/>
      <c r="H4325" s="127" t="n"/>
      <c r="I4325" s="127" t="n"/>
      <c r="J4325" s="127" t="n"/>
      <c r="K4325" s="127" t="n"/>
      <c r="L4325" s="127" t="n"/>
      <c r="M4325" s="127" t="n"/>
      <c r="N4325" s="120" t="n"/>
      <c r="O4325" s="120" t="n"/>
      <c r="P4325" s="120" t="n"/>
      <c r="Q4325" s="120" t="n"/>
      <c r="R4325" s="121" t="n"/>
      <c r="S4325" s="121" t="n"/>
      <c r="T4325" s="121" t="n"/>
      <c r="U4325" s="121" t="n"/>
      <c r="V4325" s="117">
        <f>IF(P4325="NA","NA",IF(P4325&lt;&gt;"",TEXT(P4325-N4325,"[h].mm"),""))</f>
        <v/>
      </c>
      <c r="W4325" s="118">
        <f>IF(AND(R4325="",S4325=""),"",R4325+S4325)</f>
        <v/>
      </c>
      <c r="X4325" s="116">
        <f>IF(O4325&lt;&gt;"",DATE(YEAR(O4325), MONTH(O4325), DAY(O4325)),"")</f>
        <v/>
      </c>
      <c r="Y4325" s="122" t="n"/>
      <c r="Z4325" s="123" t="n"/>
      <c r="AA4325" s="117">
        <f>IF(F4325="Re-assigned","NA",IF(W4325="","",IF(W4325&gt;=VLOOKUP(D4325,SLAMatrix,3,FALSE),"Yes",IF(W4325&lt;VLOOKUP(D4325,SLAMatrix,2,FALSE),"No","Internal"))))</f>
        <v/>
      </c>
      <c r="AB4325" s="123" t="n"/>
      <c r="AC4325" s="123" t="n"/>
      <c r="AD4325" s="119" t="n"/>
      <c r="AE4325" s="125" t="n"/>
      <c r="AF4325" s="124">
        <f>MONTH(O4325)</f>
        <v/>
      </c>
      <c r="AG4325" s="124">
        <f>VLOOKUP(IFERROR(MID(AE4325,1,(FIND(",",AE4325,1)-1)),AE4325),Facility_Region_Mapping,2,FALSE)</f>
        <v/>
      </c>
      <c r="AH4325" s="124" t="n"/>
      <c r="AI4325" s="124">
        <f>IF(C4325&lt;&gt;"",IF(M4325="ESM User",getInterfaceName($C4325),"NA"),"")</f>
        <v/>
      </c>
      <c r="AJ4325" s="116">
        <f>IF(Q4325&lt;&gt;"",DATE(YEAR(Q4325), MONTH(Q4325), DAY(Q4325)),"")</f>
        <v/>
      </c>
      <c r="AK4325" s="130">
        <f>IF(Q4325&lt;&gt;0,Q4325-N4325,TODAY()-N4325)</f>
        <v/>
      </c>
      <c r="AL4325" s="112">
        <f>IF(F4325="Re-assigned",0,IF(H4325="Closed",0,IF(H4325="Service Restored",0,IF(H4325="",0,1))))</f>
        <v/>
      </c>
      <c r="AM4325" s="124">
        <f>IF(AL4325=0,"",IF(AK4325&gt;20.99,"Aged","Non-Aged"))</f>
        <v/>
      </c>
      <c r="AN4325" s="112">
        <f>IF(Q4325&lt;&gt;"",MONTH(Q4325),"")</f>
        <v/>
      </c>
      <c r="AO4325" s="112">
        <f>IFERROR(VALUE(V4325),0)</f>
        <v/>
      </c>
    </row>
    <row customFormat="1" customHeight="1" ht="29.25" r="4326" s="112" spans="1:41">
      <c r="A4326" s="127" t="n"/>
      <c r="B4326" s="113" t="n"/>
      <c r="C4326" s="127" t="n"/>
      <c r="D4326" s="127" t="n"/>
      <c r="E4326" s="114">
        <f>IF(F4326 &lt;&gt; "",VLOOKUP(F4326,CategoryLookup,2,FALSE), "")</f>
        <v/>
      </c>
      <c r="F4326" s="126" t="n"/>
      <c r="G4326" s="127" t="n"/>
      <c r="H4326" s="127" t="n"/>
      <c r="I4326" s="127" t="n"/>
      <c r="J4326" s="127" t="n"/>
      <c r="K4326" s="127" t="n"/>
      <c r="L4326" s="127" t="n"/>
      <c r="M4326" s="127" t="n"/>
      <c r="N4326" s="120" t="n"/>
      <c r="O4326" s="120" t="n"/>
      <c r="P4326" s="120" t="n"/>
      <c r="Q4326" s="120" t="n"/>
      <c r="R4326" s="121" t="n"/>
      <c r="S4326" s="121" t="n"/>
      <c r="T4326" s="121" t="n"/>
      <c r="U4326" s="121" t="n"/>
      <c r="V4326" s="117">
        <f>IF(P4326="NA","NA",IF(P4326&lt;&gt;"",TEXT(P4326-N4326,"[h].mm"),""))</f>
        <v/>
      </c>
      <c r="W4326" s="118">
        <f>IF(AND(R4326="",S4326=""),"",R4326+S4326)</f>
        <v/>
      </c>
      <c r="X4326" s="116">
        <f>IF(O4326&lt;&gt;"",DATE(YEAR(O4326), MONTH(O4326), DAY(O4326)),"")</f>
        <v/>
      </c>
      <c r="Y4326" s="122" t="n"/>
      <c r="Z4326" s="123" t="n"/>
      <c r="AA4326" s="117">
        <f>IF(F4326="Re-assigned","NA",IF(W4326="","",IF(W4326&gt;=VLOOKUP(D4326,SLAMatrix,3,FALSE),"Yes",IF(W4326&lt;VLOOKUP(D4326,SLAMatrix,2,FALSE),"No","Internal"))))</f>
        <v/>
      </c>
      <c r="AB4326" s="123" t="n"/>
      <c r="AC4326" s="123" t="n"/>
      <c r="AD4326" s="119" t="n"/>
      <c r="AE4326" s="125" t="n"/>
      <c r="AF4326" s="124">
        <f>MONTH(O4326)</f>
        <v/>
      </c>
      <c r="AG4326" s="124">
        <f>VLOOKUP(IFERROR(MID(AE4326,1,(FIND(",",AE4326,1)-1)),AE4326),Facility_Region_Mapping,2,FALSE)</f>
        <v/>
      </c>
      <c r="AH4326" s="124" t="n"/>
      <c r="AI4326" s="124">
        <f>IF(C4326&lt;&gt;"",IF(M4326="ESM User",getInterfaceName($C4326),"NA"),"")</f>
        <v/>
      </c>
      <c r="AJ4326" s="116">
        <f>IF(Q4326&lt;&gt;"",DATE(YEAR(Q4326), MONTH(Q4326), DAY(Q4326)),"")</f>
        <v/>
      </c>
      <c r="AK4326" s="130">
        <f>IF(Q4326&lt;&gt;0,Q4326-N4326,TODAY()-N4326)</f>
        <v/>
      </c>
      <c r="AL4326" s="112">
        <f>IF(F4326="Re-assigned",0,IF(H4326="Closed",0,IF(H4326="Service Restored",0,IF(H4326="",0,1))))</f>
        <v/>
      </c>
      <c r="AM4326" s="124">
        <f>IF(AL4326=0,"",IF(AK4326&gt;20.99,"Aged","Non-Aged"))</f>
        <v/>
      </c>
      <c r="AN4326" s="112">
        <f>IF(Q4326&lt;&gt;"",MONTH(Q4326),"")</f>
        <v/>
      </c>
      <c r="AO4326" s="112">
        <f>IFERROR(VALUE(V4326),0)</f>
        <v/>
      </c>
    </row>
    <row customFormat="1" customHeight="1" ht="29.25" r="4327" s="112" spans="1:41">
      <c r="A4327" s="127" t="n"/>
      <c r="B4327" s="113" t="n"/>
      <c r="C4327" s="127" t="n"/>
      <c r="D4327" s="127" t="n"/>
      <c r="E4327" s="114">
        <f>IF(F4327 &lt;&gt; "",VLOOKUP(F4327,CategoryLookup,2,FALSE), "")</f>
        <v/>
      </c>
      <c r="F4327" s="126" t="n"/>
      <c r="G4327" s="127" t="n"/>
      <c r="H4327" s="127" t="n"/>
      <c r="I4327" s="127" t="n"/>
      <c r="J4327" s="127" t="n"/>
      <c r="K4327" s="127" t="n"/>
      <c r="L4327" s="127" t="n"/>
      <c r="M4327" s="127" t="n"/>
      <c r="N4327" s="120" t="n"/>
      <c r="O4327" s="120" t="n"/>
      <c r="P4327" s="120" t="n"/>
      <c r="Q4327" s="120" t="n"/>
      <c r="R4327" s="121" t="n"/>
      <c r="S4327" s="121" t="n"/>
      <c r="T4327" s="121" t="n"/>
      <c r="U4327" s="121" t="n"/>
      <c r="V4327" s="117">
        <f>IF(P4327="NA","NA",IF(P4327&lt;&gt;"",TEXT(P4327-N4327,"[h].mm"),""))</f>
        <v/>
      </c>
      <c r="W4327" s="118">
        <f>IF(AND(R4327="",S4327=""),"",R4327+S4327)</f>
        <v/>
      </c>
      <c r="X4327" s="116">
        <f>IF(O4327&lt;&gt;"",DATE(YEAR(O4327), MONTH(O4327), DAY(O4327)),"")</f>
        <v/>
      </c>
      <c r="Y4327" s="122" t="n"/>
      <c r="Z4327" s="123" t="n"/>
      <c r="AA4327" s="117">
        <f>IF(F4327="Re-assigned","NA",IF(W4327="","",IF(W4327&gt;=VLOOKUP(D4327,SLAMatrix,3,FALSE),"Yes",IF(W4327&lt;VLOOKUP(D4327,SLAMatrix,2,FALSE),"No","Internal"))))</f>
        <v/>
      </c>
      <c r="AB4327" s="123" t="n"/>
      <c r="AC4327" s="123" t="n"/>
      <c r="AD4327" s="119" t="n"/>
      <c r="AE4327" s="125" t="n"/>
      <c r="AF4327" s="124">
        <f>MONTH(O4327)</f>
        <v/>
      </c>
      <c r="AG4327" s="124">
        <f>VLOOKUP(IFERROR(MID(AE4327,1,(FIND(",",AE4327,1)-1)),AE4327),Facility_Region_Mapping,2,FALSE)</f>
        <v/>
      </c>
      <c r="AH4327" s="124" t="n"/>
      <c r="AI4327" s="124">
        <f>IF(C4327&lt;&gt;"",IF(M4327="ESM User",getInterfaceName($C4327),"NA"),"")</f>
        <v/>
      </c>
      <c r="AJ4327" s="116">
        <f>IF(Q4327&lt;&gt;"",DATE(YEAR(Q4327), MONTH(Q4327), DAY(Q4327)),"")</f>
        <v/>
      </c>
      <c r="AK4327" s="130">
        <f>IF(Q4327&lt;&gt;0,Q4327-N4327,TODAY()-N4327)</f>
        <v/>
      </c>
      <c r="AL4327" s="112">
        <f>IF(F4327="Re-assigned",0,IF(H4327="Closed",0,IF(H4327="Service Restored",0,IF(H4327="",0,1))))</f>
        <v/>
      </c>
      <c r="AM4327" s="124">
        <f>IF(AL4327=0,"",IF(AK4327&gt;20.99,"Aged","Non-Aged"))</f>
        <v/>
      </c>
      <c r="AN4327" s="112">
        <f>IF(Q4327&lt;&gt;"",MONTH(Q4327),"")</f>
        <v/>
      </c>
      <c r="AO4327" s="112">
        <f>IFERROR(VALUE(V4327),0)</f>
        <v/>
      </c>
    </row>
    <row customFormat="1" customHeight="1" ht="29.25" r="4328" s="112" spans="1:41">
      <c r="A4328" s="127" t="n"/>
      <c r="B4328" s="113" t="n"/>
      <c r="C4328" s="127" t="n"/>
      <c r="D4328" s="127" t="n"/>
      <c r="E4328" s="114">
        <f>IF(F4328 &lt;&gt; "",VLOOKUP(F4328,CategoryLookup,2,FALSE), "")</f>
        <v/>
      </c>
      <c r="F4328" s="126" t="n"/>
      <c r="G4328" s="127" t="n"/>
      <c r="H4328" s="127" t="n"/>
      <c r="I4328" s="127" t="n"/>
      <c r="J4328" s="127" t="n"/>
      <c r="K4328" s="127" t="n"/>
      <c r="L4328" s="127" t="n"/>
      <c r="M4328" s="127" t="n"/>
      <c r="N4328" s="120" t="n"/>
      <c r="O4328" s="120" t="n"/>
      <c r="P4328" s="120" t="n"/>
      <c r="Q4328" s="120" t="n"/>
      <c r="R4328" s="121" t="n"/>
      <c r="S4328" s="121" t="n"/>
      <c r="T4328" s="121" t="n"/>
      <c r="U4328" s="121" t="n"/>
      <c r="V4328" s="117">
        <f>IF(P4328="NA","NA",IF(P4328&lt;&gt;"",TEXT(P4328-N4328,"[h].mm"),""))</f>
        <v/>
      </c>
      <c r="W4328" s="118">
        <f>IF(AND(R4328="",S4328=""),"",R4328+S4328)</f>
        <v/>
      </c>
      <c r="X4328" s="116">
        <f>IF(O4328&lt;&gt;"",DATE(YEAR(O4328), MONTH(O4328), DAY(O4328)),"")</f>
        <v/>
      </c>
      <c r="Y4328" s="122" t="n"/>
      <c r="Z4328" s="123" t="n"/>
      <c r="AA4328" s="117">
        <f>IF(F4328="Re-assigned","NA",IF(W4328="","",IF(W4328&gt;=VLOOKUP(D4328,SLAMatrix,3,FALSE),"Yes",IF(W4328&lt;VLOOKUP(D4328,SLAMatrix,2,FALSE),"No","Internal"))))</f>
        <v/>
      </c>
      <c r="AB4328" s="123" t="n"/>
      <c r="AC4328" s="123" t="n"/>
      <c r="AD4328" s="119" t="n"/>
      <c r="AE4328" s="125" t="n"/>
      <c r="AF4328" s="124">
        <f>MONTH(O4328)</f>
        <v/>
      </c>
      <c r="AG4328" s="124">
        <f>VLOOKUP(IFERROR(MID(AE4328,1,(FIND(",",AE4328,1)-1)),AE4328),Facility_Region_Mapping,2,FALSE)</f>
        <v/>
      </c>
      <c r="AH4328" s="124" t="n"/>
      <c r="AI4328" s="124">
        <f>IF(C4328&lt;&gt;"",IF(M4328="ESM User",getInterfaceName($C4328),"NA"),"")</f>
        <v/>
      </c>
      <c r="AJ4328" s="116">
        <f>IF(Q4328&lt;&gt;"",DATE(YEAR(Q4328), MONTH(Q4328), DAY(Q4328)),"")</f>
        <v/>
      </c>
      <c r="AK4328" s="130">
        <f>IF(Q4328&lt;&gt;0,Q4328-N4328,TODAY()-N4328)</f>
        <v/>
      </c>
      <c r="AL4328" s="112">
        <f>IF(F4328="Re-assigned",0,IF(H4328="Closed",0,IF(H4328="Service Restored",0,IF(H4328="",0,1))))</f>
        <v/>
      </c>
      <c r="AM4328" s="124">
        <f>IF(AL4328=0,"",IF(AK4328&gt;20.99,"Aged","Non-Aged"))</f>
        <v/>
      </c>
      <c r="AN4328" s="112">
        <f>IF(Q4328&lt;&gt;"",MONTH(Q4328),"")</f>
        <v/>
      </c>
      <c r="AO4328" s="112">
        <f>IFERROR(VALUE(V4328),0)</f>
        <v/>
      </c>
    </row>
    <row customFormat="1" customHeight="1" ht="29.25" r="4329" s="112" spans="1:41">
      <c r="A4329" s="127" t="n"/>
      <c r="B4329" s="113" t="n"/>
      <c r="C4329" s="127" t="n"/>
      <c r="D4329" s="127" t="n"/>
      <c r="E4329" s="114">
        <f>IF(F4329 &lt;&gt; "",VLOOKUP(F4329,CategoryLookup,2,FALSE), "")</f>
        <v/>
      </c>
      <c r="F4329" s="126" t="n"/>
      <c r="G4329" s="127" t="n"/>
      <c r="H4329" s="127" t="n"/>
      <c r="I4329" s="127" t="n"/>
      <c r="J4329" s="127" t="n"/>
      <c r="K4329" s="127" t="n"/>
      <c r="L4329" s="127" t="n"/>
      <c r="M4329" s="127" t="n"/>
      <c r="N4329" s="120" t="n"/>
      <c r="O4329" s="120" t="n"/>
      <c r="P4329" s="120" t="n"/>
      <c r="Q4329" s="120" t="n"/>
      <c r="R4329" s="121" t="n"/>
      <c r="S4329" s="121" t="n"/>
      <c r="T4329" s="121" t="n"/>
      <c r="U4329" s="121" t="n"/>
      <c r="V4329" s="117">
        <f>IF(P4329="NA","NA",IF(P4329&lt;&gt;"",TEXT(P4329-N4329,"[h].mm"),""))</f>
        <v/>
      </c>
      <c r="W4329" s="118">
        <f>IF(AND(R4329="",S4329=""),"",R4329+S4329)</f>
        <v/>
      </c>
      <c r="X4329" s="116">
        <f>IF(O4329&lt;&gt;"",DATE(YEAR(O4329), MONTH(O4329), DAY(O4329)),"")</f>
        <v/>
      </c>
      <c r="Y4329" s="122" t="n"/>
      <c r="Z4329" s="123" t="n"/>
      <c r="AA4329" s="117">
        <f>IF(F4329="Re-assigned","NA",IF(W4329="","",IF(W4329&gt;=VLOOKUP(D4329,SLAMatrix,3,FALSE),"Yes",IF(W4329&lt;VLOOKUP(D4329,SLAMatrix,2,FALSE),"No","Internal"))))</f>
        <v/>
      </c>
      <c r="AB4329" s="123" t="n"/>
      <c r="AC4329" s="123" t="n"/>
      <c r="AD4329" s="119" t="n"/>
      <c r="AE4329" s="125" t="n"/>
      <c r="AF4329" s="124">
        <f>MONTH(O4329)</f>
        <v/>
      </c>
      <c r="AG4329" s="124">
        <f>VLOOKUP(IFERROR(MID(AE4329,1,(FIND(",",AE4329,1)-1)),AE4329),Facility_Region_Mapping,2,FALSE)</f>
        <v/>
      </c>
      <c r="AH4329" s="124" t="n"/>
      <c r="AI4329" s="124">
        <f>IF(C4329&lt;&gt;"",IF(M4329="ESM User",getInterfaceName($C4329),"NA"),"")</f>
        <v/>
      </c>
      <c r="AJ4329" s="116">
        <f>IF(Q4329&lt;&gt;"",DATE(YEAR(Q4329), MONTH(Q4329), DAY(Q4329)),"")</f>
        <v/>
      </c>
      <c r="AK4329" s="130">
        <f>IF(Q4329&lt;&gt;0,Q4329-N4329,TODAY()-N4329)</f>
        <v/>
      </c>
      <c r="AL4329" s="112">
        <f>IF(F4329="Re-assigned",0,IF(H4329="Closed",0,IF(H4329="Service Restored",0,IF(H4329="",0,1))))</f>
        <v/>
      </c>
      <c r="AM4329" s="124">
        <f>IF(AL4329=0,"",IF(AK4329&gt;20.99,"Aged","Non-Aged"))</f>
        <v/>
      </c>
      <c r="AN4329" s="112">
        <f>IF(Q4329&lt;&gt;"",MONTH(Q4329),"")</f>
        <v/>
      </c>
      <c r="AO4329" s="112">
        <f>IFERROR(VALUE(V4329),0)</f>
        <v/>
      </c>
    </row>
    <row customFormat="1" customHeight="1" ht="29.25" r="4330" s="112" spans="1:41">
      <c r="A4330" s="127" t="n"/>
      <c r="B4330" s="113" t="n"/>
      <c r="C4330" s="127" t="n"/>
      <c r="D4330" s="127" t="n"/>
      <c r="E4330" s="114">
        <f>IF(F4330 &lt;&gt; "",VLOOKUP(F4330,CategoryLookup,2,FALSE), "")</f>
        <v/>
      </c>
      <c r="F4330" s="126" t="n"/>
      <c r="G4330" s="127" t="n"/>
      <c r="H4330" s="127" t="n"/>
      <c r="I4330" s="127" t="n"/>
      <c r="J4330" s="127" t="n"/>
      <c r="K4330" s="127" t="n"/>
      <c r="L4330" s="127" t="n"/>
      <c r="M4330" s="127" t="n"/>
      <c r="N4330" s="120" t="n"/>
      <c r="O4330" s="120" t="n"/>
      <c r="P4330" s="120" t="n"/>
      <c r="Q4330" s="120" t="n"/>
      <c r="R4330" s="121" t="n"/>
      <c r="S4330" s="121" t="n"/>
      <c r="T4330" s="121" t="n"/>
      <c r="U4330" s="121" t="n"/>
      <c r="V4330" s="117">
        <f>IF(P4330="NA","NA",IF(P4330&lt;&gt;"",TEXT(P4330-N4330,"[h].mm"),""))</f>
        <v/>
      </c>
      <c r="W4330" s="118">
        <f>IF(AND(R4330="",S4330=""),"",R4330+S4330)</f>
        <v/>
      </c>
      <c r="X4330" s="116">
        <f>IF(O4330&lt;&gt;"",DATE(YEAR(O4330), MONTH(O4330), DAY(O4330)),"")</f>
        <v/>
      </c>
      <c r="Y4330" s="122" t="n"/>
      <c r="Z4330" s="123" t="n"/>
      <c r="AA4330" s="117">
        <f>IF(F4330="Re-assigned","NA",IF(W4330="","",IF(W4330&gt;=VLOOKUP(D4330,SLAMatrix,3,FALSE),"Yes",IF(W4330&lt;VLOOKUP(D4330,SLAMatrix,2,FALSE),"No","Internal"))))</f>
        <v/>
      </c>
      <c r="AB4330" s="123" t="n"/>
      <c r="AC4330" s="123" t="n"/>
      <c r="AD4330" s="119" t="n"/>
      <c r="AE4330" s="125" t="n"/>
      <c r="AF4330" s="124">
        <f>MONTH(O4330)</f>
        <v/>
      </c>
      <c r="AG4330" s="124">
        <f>VLOOKUP(IFERROR(MID(AE4330,1,(FIND(",",AE4330,1)-1)),AE4330),Facility_Region_Mapping,2,FALSE)</f>
        <v/>
      </c>
      <c r="AH4330" s="124" t="n"/>
      <c r="AI4330" s="124">
        <f>IF(C4330&lt;&gt;"",IF(M4330="ESM User",getInterfaceName($C4330),"NA"),"")</f>
        <v/>
      </c>
      <c r="AJ4330" s="116">
        <f>IF(Q4330&lt;&gt;"",DATE(YEAR(Q4330), MONTH(Q4330), DAY(Q4330)),"")</f>
        <v/>
      </c>
      <c r="AK4330" s="130">
        <f>IF(Q4330&lt;&gt;0,Q4330-N4330,TODAY()-N4330)</f>
        <v/>
      </c>
      <c r="AL4330" s="112">
        <f>IF(F4330="Re-assigned",0,IF(H4330="Closed",0,IF(H4330="Service Restored",0,IF(H4330="",0,1))))</f>
        <v/>
      </c>
      <c r="AM4330" s="124">
        <f>IF(AL4330=0,"",IF(AK4330&gt;20.99,"Aged","Non-Aged"))</f>
        <v/>
      </c>
      <c r="AN4330" s="112">
        <f>IF(Q4330&lt;&gt;"",MONTH(Q4330),"")</f>
        <v/>
      </c>
      <c r="AO4330" s="112">
        <f>IFERROR(VALUE(V4330),0)</f>
        <v/>
      </c>
    </row>
    <row customFormat="1" customHeight="1" ht="29.25" r="4331" s="112" spans="1:41">
      <c r="A4331" s="127" t="n"/>
      <c r="B4331" s="113" t="n"/>
      <c r="C4331" s="127" t="n"/>
      <c r="D4331" s="127" t="n"/>
      <c r="E4331" s="114">
        <f>IF(F4331 &lt;&gt; "",VLOOKUP(F4331,CategoryLookup,2,FALSE), "")</f>
        <v/>
      </c>
      <c r="F4331" s="126" t="n"/>
      <c r="G4331" s="127" t="n"/>
      <c r="H4331" s="127" t="n"/>
      <c r="I4331" s="127" t="n"/>
      <c r="J4331" s="127" t="n"/>
      <c r="K4331" s="127" t="n"/>
      <c r="L4331" s="127" t="n"/>
      <c r="M4331" s="127" t="n"/>
      <c r="N4331" s="120" t="n"/>
      <c r="O4331" s="120" t="n"/>
      <c r="P4331" s="120" t="n"/>
      <c r="Q4331" s="120" t="n"/>
      <c r="R4331" s="121" t="n"/>
      <c r="S4331" s="121" t="n"/>
      <c r="T4331" s="121" t="n"/>
      <c r="U4331" s="121" t="n"/>
      <c r="V4331" s="117">
        <f>IF(P4331="NA","NA",IF(P4331&lt;&gt;"",TEXT(P4331-N4331,"[h].mm"),""))</f>
        <v/>
      </c>
      <c r="W4331" s="118">
        <f>IF(AND(R4331="",S4331=""),"",R4331+S4331)</f>
        <v/>
      </c>
      <c r="X4331" s="116">
        <f>IF(O4331&lt;&gt;"",DATE(YEAR(O4331), MONTH(O4331), DAY(O4331)),"")</f>
        <v/>
      </c>
      <c r="Y4331" s="122" t="n"/>
      <c r="Z4331" s="123" t="n"/>
      <c r="AA4331" s="117">
        <f>IF(F4331="Re-assigned","NA",IF(W4331="","",IF(W4331&gt;=VLOOKUP(D4331,SLAMatrix,3,FALSE),"Yes",IF(W4331&lt;VLOOKUP(D4331,SLAMatrix,2,FALSE),"No","Internal"))))</f>
        <v/>
      </c>
      <c r="AB4331" s="123" t="n"/>
      <c r="AC4331" s="123" t="n"/>
      <c r="AD4331" s="119" t="n"/>
      <c r="AE4331" s="125" t="n"/>
      <c r="AF4331" s="124">
        <f>MONTH(O4331)</f>
        <v/>
      </c>
      <c r="AG4331" s="124">
        <f>VLOOKUP(IFERROR(MID(AE4331,1,(FIND(",",AE4331,1)-1)),AE4331),Facility_Region_Mapping,2,FALSE)</f>
        <v/>
      </c>
      <c r="AH4331" s="124" t="n"/>
      <c r="AI4331" s="124">
        <f>IF(C4331&lt;&gt;"",IF(M4331="ESM User",getInterfaceName($C4331),"NA"),"")</f>
        <v/>
      </c>
      <c r="AJ4331" s="116">
        <f>IF(Q4331&lt;&gt;"",DATE(YEAR(Q4331), MONTH(Q4331), DAY(Q4331)),"")</f>
        <v/>
      </c>
      <c r="AK4331" s="130">
        <f>IF(Q4331&lt;&gt;0,Q4331-N4331,TODAY()-N4331)</f>
        <v/>
      </c>
      <c r="AL4331" s="112">
        <f>IF(F4331="Re-assigned",0,IF(H4331="Closed",0,IF(H4331="Service Restored",0,IF(H4331="",0,1))))</f>
        <v/>
      </c>
      <c r="AM4331" s="124">
        <f>IF(AL4331=0,"",IF(AK4331&gt;20.99,"Aged","Non-Aged"))</f>
        <v/>
      </c>
      <c r="AN4331" s="112">
        <f>IF(Q4331&lt;&gt;"",MONTH(Q4331),"")</f>
        <v/>
      </c>
      <c r="AO4331" s="112">
        <f>IFERROR(VALUE(V4331),0)</f>
        <v/>
      </c>
    </row>
    <row customFormat="1" customHeight="1" ht="29.25" r="4332" s="112" spans="1:41">
      <c r="A4332" s="127" t="n"/>
      <c r="B4332" s="113" t="n"/>
      <c r="C4332" s="127" t="n"/>
      <c r="D4332" s="127" t="n"/>
      <c r="E4332" s="114">
        <f>IF(F4332 &lt;&gt; "",VLOOKUP(F4332,CategoryLookup,2,FALSE), "")</f>
        <v/>
      </c>
      <c r="F4332" s="126" t="n"/>
      <c r="G4332" s="127" t="n"/>
      <c r="H4332" s="127" t="n"/>
      <c r="I4332" s="127" t="n"/>
      <c r="J4332" s="127" t="n"/>
      <c r="K4332" s="127" t="n"/>
      <c r="L4332" s="127" t="n"/>
      <c r="M4332" s="127" t="n"/>
      <c r="N4332" s="120" t="n"/>
      <c r="O4332" s="120" t="n"/>
      <c r="P4332" s="120" t="n"/>
      <c r="Q4332" s="120" t="n"/>
      <c r="R4332" s="121" t="n"/>
      <c r="S4332" s="121" t="n"/>
      <c r="T4332" s="121" t="n"/>
      <c r="U4332" s="121" t="n"/>
      <c r="V4332" s="117">
        <f>IF(P4332="NA","NA",IF(P4332&lt;&gt;"",TEXT(P4332-N4332,"[h].mm"),""))</f>
        <v/>
      </c>
      <c r="W4332" s="118">
        <f>IF(AND(R4332="",S4332=""),"",R4332+S4332)</f>
        <v/>
      </c>
      <c r="X4332" s="116">
        <f>IF(O4332&lt;&gt;"",DATE(YEAR(O4332), MONTH(O4332), DAY(O4332)),"")</f>
        <v/>
      </c>
      <c r="Y4332" s="122" t="n"/>
      <c r="Z4332" s="123" t="n"/>
      <c r="AA4332" s="117">
        <f>IF(F4332="Re-assigned","NA",IF(W4332="","",IF(W4332&gt;=VLOOKUP(D4332,SLAMatrix,3,FALSE),"Yes",IF(W4332&lt;VLOOKUP(D4332,SLAMatrix,2,FALSE),"No","Internal"))))</f>
        <v/>
      </c>
      <c r="AB4332" s="123" t="n"/>
      <c r="AC4332" s="123" t="n"/>
      <c r="AD4332" s="119" t="n"/>
      <c r="AE4332" s="125" t="n"/>
      <c r="AF4332" s="124">
        <f>MONTH(O4332)</f>
        <v/>
      </c>
      <c r="AG4332" s="124">
        <f>VLOOKUP(IFERROR(MID(AE4332,1,(FIND(",",AE4332,1)-1)),AE4332),Facility_Region_Mapping,2,FALSE)</f>
        <v/>
      </c>
      <c r="AH4332" s="124" t="n"/>
      <c r="AI4332" s="124">
        <f>IF(C4332&lt;&gt;"",IF(M4332="ESM User",getInterfaceName($C4332),"NA"),"")</f>
        <v/>
      </c>
      <c r="AJ4332" s="116">
        <f>IF(Q4332&lt;&gt;"",DATE(YEAR(Q4332), MONTH(Q4332), DAY(Q4332)),"")</f>
        <v/>
      </c>
      <c r="AK4332" s="130">
        <f>IF(Q4332&lt;&gt;0,Q4332-N4332,TODAY()-N4332)</f>
        <v/>
      </c>
      <c r="AL4332" s="112">
        <f>IF(F4332="Re-assigned",0,IF(H4332="Closed",0,IF(H4332="Service Restored",0,IF(H4332="",0,1))))</f>
        <v/>
      </c>
      <c r="AM4332" s="124">
        <f>IF(AL4332=0,"",IF(AK4332&gt;20.99,"Aged","Non-Aged"))</f>
        <v/>
      </c>
      <c r="AN4332" s="112">
        <f>IF(Q4332&lt;&gt;"",MONTH(Q4332),"")</f>
        <v/>
      </c>
      <c r="AO4332" s="112">
        <f>IFERROR(VALUE(V4332),0)</f>
        <v/>
      </c>
    </row>
    <row customFormat="1" customHeight="1" ht="29.25" r="4333" s="112" spans="1:41">
      <c r="A4333" s="127" t="n"/>
      <c r="B4333" s="113" t="n"/>
      <c r="C4333" s="127" t="n"/>
      <c r="D4333" s="127" t="n"/>
      <c r="E4333" s="114">
        <f>IF(F4333 &lt;&gt; "",VLOOKUP(F4333,CategoryLookup,2,FALSE), "")</f>
        <v/>
      </c>
      <c r="F4333" s="126" t="n"/>
      <c r="G4333" s="127" t="n"/>
      <c r="H4333" s="127" t="n"/>
      <c r="I4333" s="127" t="n"/>
      <c r="J4333" s="127" t="n"/>
      <c r="K4333" s="127" t="n"/>
      <c r="L4333" s="127" t="n"/>
      <c r="M4333" s="127" t="n"/>
      <c r="N4333" s="120" t="n"/>
      <c r="O4333" s="120" t="n"/>
      <c r="P4333" s="120" t="n"/>
      <c r="Q4333" s="120" t="n"/>
      <c r="R4333" s="121" t="n"/>
      <c r="S4333" s="121" t="n"/>
      <c r="T4333" s="121" t="n"/>
      <c r="U4333" s="121" t="n"/>
      <c r="V4333" s="117">
        <f>IF(P4333="NA","NA",IF(P4333&lt;&gt;"",TEXT(P4333-N4333,"[h].mm"),""))</f>
        <v/>
      </c>
      <c r="W4333" s="118">
        <f>IF(AND(R4333="",S4333=""),"",R4333+S4333)</f>
        <v/>
      </c>
      <c r="X4333" s="116">
        <f>IF(O4333&lt;&gt;"",DATE(YEAR(O4333), MONTH(O4333), DAY(O4333)),"")</f>
        <v/>
      </c>
      <c r="Y4333" s="122" t="n"/>
      <c r="Z4333" s="123" t="n"/>
      <c r="AA4333" s="117">
        <f>IF(F4333="Re-assigned","NA",IF(W4333="","",IF(W4333&gt;=VLOOKUP(D4333,SLAMatrix,3,FALSE),"Yes",IF(W4333&lt;VLOOKUP(D4333,SLAMatrix,2,FALSE),"No","Internal"))))</f>
        <v/>
      </c>
      <c r="AB4333" s="123" t="n"/>
      <c r="AC4333" s="123" t="n"/>
      <c r="AD4333" s="119" t="n"/>
      <c r="AE4333" s="125" t="n"/>
      <c r="AF4333" s="124">
        <f>MONTH(O4333)</f>
        <v/>
      </c>
      <c r="AG4333" s="124">
        <f>VLOOKUP(IFERROR(MID(AE4333,1,(FIND(",",AE4333,1)-1)),AE4333),Facility_Region_Mapping,2,FALSE)</f>
        <v/>
      </c>
      <c r="AH4333" s="124" t="n"/>
      <c r="AI4333" s="124">
        <f>IF(C4333&lt;&gt;"",IF(M4333="ESM User",getInterfaceName($C4333),"NA"),"")</f>
        <v/>
      </c>
      <c r="AJ4333" s="116">
        <f>IF(Q4333&lt;&gt;"",DATE(YEAR(Q4333), MONTH(Q4333), DAY(Q4333)),"")</f>
        <v/>
      </c>
      <c r="AK4333" s="130">
        <f>IF(Q4333&lt;&gt;0,Q4333-N4333,TODAY()-N4333)</f>
        <v/>
      </c>
      <c r="AL4333" s="112">
        <f>IF(F4333="Re-assigned",0,IF(H4333="Closed",0,IF(H4333="Service Restored",0,IF(H4333="",0,1))))</f>
        <v/>
      </c>
      <c r="AM4333" s="124">
        <f>IF(AL4333=0,"",IF(AK4333&gt;20.99,"Aged","Non-Aged"))</f>
        <v/>
      </c>
      <c r="AN4333" s="112">
        <f>IF(Q4333&lt;&gt;"",MONTH(Q4333),"")</f>
        <v/>
      </c>
      <c r="AO4333" s="112">
        <f>IFERROR(VALUE(V4333),0)</f>
        <v/>
      </c>
    </row>
    <row customFormat="1" customHeight="1" ht="29.25" r="4334" s="112" spans="1:41">
      <c r="A4334" s="127" t="n"/>
      <c r="B4334" s="113" t="n"/>
      <c r="C4334" s="127" t="n"/>
      <c r="D4334" s="127" t="n"/>
      <c r="E4334" s="114">
        <f>IF(F4334 &lt;&gt; "",VLOOKUP(F4334,CategoryLookup,2,FALSE), "")</f>
        <v/>
      </c>
      <c r="F4334" s="126" t="n"/>
      <c r="G4334" s="127" t="n"/>
      <c r="H4334" s="127" t="n"/>
      <c r="I4334" s="127" t="n"/>
      <c r="J4334" s="127" t="n"/>
      <c r="K4334" s="127" t="n"/>
      <c r="L4334" s="127" t="n"/>
      <c r="M4334" s="127" t="n"/>
      <c r="N4334" s="120" t="n"/>
      <c r="O4334" s="120" t="n"/>
      <c r="P4334" s="120" t="n"/>
      <c r="Q4334" s="120" t="n"/>
      <c r="R4334" s="121" t="n"/>
      <c r="S4334" s="121" t="n"/>
      <c r="T4334" s="121" t="n"/>
      <c r="U4334" s="121" t="n"/>
      <c r="V4334" s="117">
        <f>IF(P4334="NA","NA",IF(P4334&lt;&gt;"",TEXT(P4334-N4334,"[h].mm"),""))</f>
        <v/>
      </c>
      <c r="W4334" s="118">
        <f>IF(AND(R4334="",S4334=""),"",R4334+S4334)</f>
        <v/>
      </c>
      <c r="X4334" s="116">
        <f>IF(O4334&lt;&gt;"",DATE(YEAR(O4334), MONTH(O4334), DAY(O4334)),"")</f>
        <v/>
      </c>
      <c r="Y4334" s="122" t="n"/>
      <c r="Z4334" s="123" t="n"/>
      <c r="AA4334" s="117">
        <f>IF(F4334="Re-assigned","NA",IF(W4334="","",IF(W4334&gt;=VLOOKUP(D4334,SLAMatrix,3,FALSE),"Yes",IF(W4334&lt;VLOOKUP(D4334,SLAMatrix,2,FALSE),"No","Internal"))))</f>
        <v/>
      </c>
      <c r="AB4334" s="123" t="n"/>
      <c r="AC4334" s="123" t="n"/>
      <c r="AD4334" s="119" t="n"/>
      <c r="AE4334" s="125" t="n"/>
      <c r="AF4334" s="124">
        <f>MONTH(O4334)</f>
        <v/>
      </c>
      <c r="AG4334" s="124">
        <f>VLOOKUP(IFERROR(MID(AE4334,1,(FIND(",",AE4334,1)-1)),AE4334),Facility_Region_Mapping,2,FALSE)</f>
        <v/>
      </c>
      <c r="AH4334" s="124" t="n"/>
      <c r="AI4334" s="124">
        <f>IF(C4334&lt;&gt;"",IF(M4334="ESM User",getInterfaceName($C4334),"NA"),"")</f>
        <v/>
      </c>
      <c r="AJ4334" s="116">
        <f>IF(Q4334&lt;&gt;"",DATE(YEAR(Q4334), MONTH(Q4334), DAY(Q4334)),"")</f>
        <v/>
      </c>
      <c r="AK4334" s="130">
        <f>IF(Q4334&lt;&gt;0,Q4334-N4334,TODAY()-N4334)</f>
        <v/>
      </c>
      <c r="AL4334" s="112">
        <f>IF(F4334="Re-assigned",0,IF(H4334="Closed",0,IF(H4334="Service Restored",0,IF(H4334="",0,1))))</f>
        <v/>
      </c>
      <c r="AM4334" s="124">
        <f>IF(AL4334=0,"",IF(AK4334&gt;20.99,"Aged","Non-Aged"))</f>
        <v/>
      </c>
      <c r="AN4334" s="112">
        <f>IF(Q4334&lt;&gt;"",MONTH(Q4334),"")</f>
        <v/>
      </c>
      <c r="AO4334" s="112">
        <f>IFERROR(VALUE(V4334),0)</f>
        <v/>
      </c>
    </row>
    <row customFormat="1" customHeight="1" ht="29.25" r="4335" s="112" spans="1:41">
      <c r="A4335" s="127" t="n"/>
      <c r="B4335" s="113" t="n"/>
      <c r="C4335" s="127" t="n"/>
      <c r="D4335" s="127" t="n"/>
      <c r="E4335" s="114">
        <f>IF(F4335 &lt;&gt; "",VLOOKUP(F4335,CategoryLookup,2,FALSE), "")</f>
        <v/>
      </c>
      <c r="F4335" s="126" t="n"/>
      <c r="G4335" s="127" t="n"/>
      <c r="H4335" s="127" t="n"/>
      <c r="I4335" s="127" t="n"/>
      <c r="J4335" s="127" t="n"/>
      <c r="K4335" s="127" t="n"/>
      <c r="L4335" s="127" t="n"/>
      <c r="M4335" s="127" t="n"/>
      <c r="N4335" s="120" t="n"/>
      <c r="O4335" s="120" t="n"/>
      <c r="P4335" s="120" t="n"/>
      <c r="Q4335" s="120" t="n"/>
      <c r="R4335" s="121" t="n"/>
      <c r="S4335" s="121" t="n"/>
      <c r="T4335" s="121" t="n"/>
      <c r="U4335" s="121" t="n"/>
      <c r="V4335" s="117">
        <f>IF(P4335="NA","NA",IF(P4335&lt;&gt;"",TEXT(P4335-N4335,"[h].mm"),""))</f>
        <v/>
      </c>
      <c r="W4335" s="118">
        <f>IF(AND(R4335="",S4335=""),"",R4335+S4335)</f>
        <v/>
      </c>
      <c r="X4335" s="116">
        <f>IF(O4335&lt;&gt;"",DATE(YEAR(O4335), MONTH(O4335), DAY(O4335)),"")</f>
        <v/>
      </c>
      <c r="Y4335" s="122" t="n"/>
      <c r="Z4335" s="123" t="n"/>
      <c r="AA4335" s="117">
        <f>IF(F4335="Re-assigned","NA",IF(W4335="","",IF(W4335&gt;=VLOOKUP(D4335,SLAMatrix,3,FALSE),"Yes",IF(W4335&lt;VLOOKUP(D4335,SLAMatrix,2,FALSE),"No","Internal"))))</f>
        <v/>
      </c>
      <c r="AB4335" s="123" t="n"/>
      <c r="AC4335" s="123" t="n"/>
      <c r="AD4335" s="119" t="n"/>
      <c r="AE4335" s="125" t="n"/>
      <c r="AF4335" s="124">
        <f>MONTH(O4335)</f>
        <v/>
      </c>
      <c r="AG4335" s="124">
        <f>VLOOKUP(IFERROR(MID(AE4335,1,(FIND(",",AE4335,1)-1)),AE4335),Facility_Region_Mapping,2,FALSE)</f>
        <v/>
      </c>
      <c r="AH4335" s="124" t="n"/>
      <c r="AI4335" s="124">
        <f>IF(C4335&lt;&gt;"",IF(M4335="ESM User",getInterfaceName($C4335),"NA"),"")</f>
        <v/>
      </c>
      <c r="AJ4335" s="116">
        <f>IF(Q4335&lt;&gt;"",DATE(YEAR(Q4335), MONTH(Q4335), DAY(Q4335)),"")</f>
        <v/>
      </c>
      <c r="AK4335" s="130">
        <f>IF(Q4335&lt;&gt;0,Q4335-N4335,TODAY()-N4335)</f>
        <v/>
      </c>
      <c r="AL4335" s="112">
        <f>IF(F4335="Re-assigned",0,IF(H4335="Closed",0,IF(H4335="Service Restored",0,IF(H4335="",0,1))))</f>
        <v/>
      </c>
      <c r="AM4335" s="124">
        <f>IF(AL4335=0,"",IF(AK4335&gt;20.99,"Aged","Non-Aged"))</f>
        <v/>
      </c>
      <c r="AN4335" s="112">
        <f>IF(Q4335&lt;&gt;"",MONTH(Q4335),"")</f>
        <v/>
      </c>
      <c r="AO4335" s="112">
        <f>IFERROR(VALUE(V4335),0)</f>
        <v/>
      </c>
    </row>
    <row customFormat="1" customHeight="1" ht="29.25" r="4336" s="112" spans="1:41">
      <c r="A4336" s="127" t="n"/>
      <c r="B4336" s="113" t="n"/>
      <c r="C4336" s="127" t="n"/>
      <c r="D4336" s="127" t="n"/>
      <c r="E4336" s="114">
        <f>IF(F4336 &lt;&gt; "",VLOOKUP(F4336,CategoryLookup,2,FALSE), "")</f>
        <v/>
      </c>
      <c r="F4336" s="126" t="n"/>
      <c r="G4336" s="127" t="n"/>
      <c r="H4336" s="127" t="n"/>
      <c r="I4336" s="127" t="n"/>
      <c r="J4336" s="127" t="n"/>
      <c r="K4336" s="127" t="n"/>
      <c r="L4336" s="127" t="n"/>
      <c r="M4336" s="127" t="n"/>
      <c r="N4336" s="120" t="n"/>
      <c r="O4336" s="120" t="n"/>
      <c r="P4336" s="120" t="n"/>
      <c r="Q4336" s="120" t="n"/>
      <c r="R4336" s="121" t="n"/>
      <c r="S4336" s="121" t="n"/>
      <c r="T4336" s="121" t="n"/>
      <c r="U4336" s="121" t="n"/>
      <c r="V4336" s="117">
        <f>IF(P4336="NA","NA",IF(P4336&lt;&gt;"",TEXT(P4336-N4336,"[h].mm"),""))</f>
        <v/>
      </c>
      <c r="W4336" s="118">
        <f>IF(AND(R4336="",S4336=""),"",R4336+S4336)</f>
        <v/>
      </c>
      <c r="X4336" s="116">
        <f>IF(O4336&lt;&gt;"",DATE(YEAR(O4336), MONTH(O4336), DAY(O4336)),"")</f>
        <v/>
      </c>
      <c r="Y4336" s="122" t="n"/>
      <c r="Z4336" s="123" t="n"/>
      <c r="AA4336" s="117">
        <f>IF(F4336="Re-assigned","NA",IF(W4336="","",IF(W4336&gt;=VLOOKUP(D4336,SLAMatrix,3,FALSE),"Yes",IF(W4336&lt;VLOOKUP(D4336,SLAMatrix,2,FALSE),"No","Internal"))))</f>
        <v/>
      </c>
      <c r="AB4336" s="123" t="n"/>
      <c r="AC4336" s="123" t="n"/>
      <c r="AD4336" s="119" t="n"/>
      <c r="AE4336" s="125" t="n"/>
      <c r="AF4336" s="124">
        <f>MONTH(O4336)</f>
        <v/>
      </c>
      <c r="AG4336" s="124">
        <f>VLOOKUP(IFERROR(MID(AE4336,1,(FIND(",",AE4336,1)-1)),AE4336),Facility_Region_Mapping,2,FALSE)</f>
        <v/>
      </c>
      <c r="AH4336" s="124" t="n"/>
      <c r="AI4336" s="124">
        <f>IF(C4336&lt;&gt;"",IF(M4336="ESM User",getInterfaceName($C4336),"NA"),"")</f>
        <v/>
      </c>
      <c r="AJ4336" s="116">
        <f>IF(Q4336&lt;&gt;"",DATE(YEAR(Q4336), MONTH(Q4336), DAY(Q4336)),"")</f>
        <v/>
      </c>
      <c r="AK4336" s="130">
        <f>IF(Q4336&lt;&gt;0,Q4336-N4336,TODAY()-N4336)</f>
        <v/>
      </c>
      <c r="AL4336" s="112">
        <f>IF(F4336="Re-assigned",0,IF(H4336="Closed",0,IF(H4336="Service Restored",0,IF(H4336="",0,1))))</f>
        <v/>
      </c>
      <c r="AM4336" s="124">
        <f>IF(AL4336=0,"",IF(AK4336&gt;20.99,"Aged","Non-Aged"))</f>
        <v/>
      </c>
      <c r="AN4336" s="112">
        <f>IF(Q4336&lt;&gt;"",MONTH(Q4336),"")</f>
        <v/>
      </c>
      <c r="AO4336" s="112">
        <f>IFERROR(VALUE(V4336),0)</f>
        <v/>
      </c>
    </row>
    <row customFormat="1" customHeight="1" ht="29.25" r="4337" s="112" spans="1:41">
      <c r="A4337" s="127" t="n"/>
      <c r="B4337" s="113" t="n"/>
      <c r="C4337" s="127" t="n"/>
      <c r="D4337" s="127" t="n"/>
      <c r="E4337" s="114">
        <f>IF(F4337 &lt;&gt; "",VLOOKUP(F4337,CategoryLookup,2,FALSE), "")</f>
        <v/>
      </c>
      <c r="F4337" s="126" t="n"/>
      <c r="G4337" s="127" t="n"/>
      <c r="H4337" s="127" t="n"/>
      <c r="I4337" s="127" t="n"/>
      <c r="J4337" s="127" t="n"/>
      <c r="K4337" s="127" t="n"/>
      <c r="L4337" s="127" t="n"/>
      <c r="M4337" s="127" t="n"/>
      <c r="N4337" s="120" t="n"/>
      <c r="O4337" s="120" t="n"/>
      <c r="P4337" s="120" t="n"/>
      <c r="Q4337" s="120" t="n"/>
      <c r="R4337" s="121" t="n"/>
      <c r="S4337" s="121" t="n"/>
      <c r="T4337" s="121" t="n"/>
      <c r="U4337" s="121" t="n"/>
      <c r="V4337" s="117">
        <f>IF(P4337="NA","NA",IF(P4337&lt;&gt;"",TEXT(P4337-N4337,"[h].mm"),""))</f>
        <v/>
      </c>
      <c r="W4337" s="118">
        <f>IF(AND(R4337="",S4337=""),"",R4337+S4337)</f>
        <v/>
      </c>
      <c r="X4337" s="116">
        <f>IF(O4337&lt;&gt;"",DATE(YEAR(O4337), MONTH(O4337), DAY(O4337)),"")</f>
        <v/>
      </c>
      <c r="Y4337" s="122" t="n"/>
      <c r="Z4337" s="123" t="n"/>
      <c r="AA4337" s="117">
        <f>IF(F4337="Re-assigned","NA",IF(W4337="","",IF(W4337&gt;=VLOOKUP(D4337,SLAMatrix,3,FALSE),"Yes",IF(W4337&lt;VLOOKUP(D4337,SLAMatrix,2,FALSE),"No","Internal"))))</f>
        <v/>
      </c>
      <c r="AB4337" s="123" t="n"/>
      <c r="AC4337" s="123" t="n"/>
      <c r="AD4337" s="119" t="n"/>
      <c r="AE4337" s="125" t="n"/>
      <c r="AF4337" s="124">
        <f>MONTH(O4337)</f>
        <v/>
      </c>
      <c r="AG4337" s="124">
        <f>VLOOKUP(IFERROR(MID(AE4337,1,(FIND(",",AE4337,1)-1)),AE4337),Facility_Region_Mapping,2,FALSE)</f>
        <v/>
      </c>
      <c r="AH4337" s="124" t="n"/>
      <c r="AI4337" s="124">
        <f>IF(C4337&lt;&gt;"",IF(M4337="ESM User",getInterfaceName($C4337),"NA"),"")</f>
        <v/>
      </c>
      <c r="AJ4337" s="116">
        <f>IF(Q4337&lt;&gt;"",DATE(YEAR(Q4337), MONTH(Q4337), DAY(Q4337)),"")</f>
        <v/>
      </c>
      <c r="AK4337" s="130">
        <f>IF(Q4337&lt;&gt;0,Q4337-N4337,TODAY()-N4337)</f>
        <v/>
      </c>
      <c r="AL4337" s="112">
        <f>IF(F4337="Re-assigned",0,IF(H4337="Closed",0,IF(H4337="Service Restored",0,IF(H4337="",0,1))))</f>
        <v/>
      </c>
      <c r="AM4337" s="124">
        <f>IF(AL4337=0,"",IF(AK4337&gt;20.99,"Aged","Non-Aged"))</f>
        <v/>
      </c>
      <c r="AN4337" s="112">
        <f>IF(Q4337&lt;&gt;"",MONTH(Q4337),"")</f>
        <v/>
      </c>
      <c r="AO4337" s="112">
        <f>IFERROR(VALUE(V4337),0)</f>
        <v/>
      </c>
    </row>
    <row customFormat="1" customHeight="1" ht="29.25" r="4338" s="112" spans="1:41">
      <c r="A4338" s="127" t="n"/>
      <c r="B4338" s="113" t="n"/>
      <c r="C4338" s="127" t="n"/>
      <c r="D4338" s="127" t="n"/>
      <c r="E4338" s="114">
        <f>IF(F4338 &lt;&gt; "",VLOOKUP(F4338,CategoryLookup,2,FALSE), "")</f>
        <v/>
      </c>
      <c r="F4338" s="126" t="n"/>
      <c r="G4338" s="127" t="n"/>
      <c r="H4338" s="127" t="n"/>
      <c r="I4338" s="127" t="n"/>
      <c r="J4338" s="127" t="n"/>
      <c r="K4338" s="127" t="n"/>
      <c r="L4338" s="127" t="n"/>
      <c r="M4338" s="127" t="n"/>
      <c r="N4338" s="120" t="n"/>
      <c r="O4338" s="120" t="n"/>
      <c r="P4338" s="120" t="n"/>
      <c r="Q4338" s="120" t="n"/>
      <c r="R4338" s="121" t="n"/>
      <c r="S4338" s="121" t="n"/>
      <c r="T4338" s="121" t="n"/>
      <c r="U4338" s="121" t="n"/>
      <c r="V4338" s="117">
        <f>IF(P4338="NA","NA",IF(P4338&lt;&gt;"",TEXT(P4338-N4338,"[h].mm"),""))</f>
        <v/>
      </c>
      <c r="W4338" s="118">
        <f>IF(AND(R4338="",S4338=""),"",R4338+S4338)</f>
        <v/>
      </c>
      <c r="X4338" s="116">
        <f>IF(O4338&lt;&gt;"",DATE(YEAR(O4338), MONTH(O4338), DAY(O4338)),"")</f>
        <v/>
      </c>
      <c r="Y4338" s="122" t="n"/>
      <c r="Z4338" s="123" t="n"/>
      <c r="AA4338" s="117">
        <f>IF(F4338="Re-assigned","NA",IF(W4338="","",IF(W4338&gt;=VLOOKUP(D4338,SLAMatrix,3,FALSE),"Yes",IF(W4338&lt;VLOOKUP(D4338,SLAMatrix,2,FALSE),"No","Internal"))))</f>
        <v/>
      </c>
      <c r="AB4338" s="123" t="n"/>
      <c r="AC4338" s="123" t="n"/>
      <c r="AD4338" s="119" t="n"/>
      <c r="AE4338" s="125" t="n"/>
      <c r="AF4338" s="124">
        <f>MONTH(O4338)</f>
        <v/>
      </c>
      <c r="AG4338" s="124">
        <f>VLOOKUP(IFERROR(MID(AE4338,1,(FIND(",",AE4338,1)-1)),AE4338),Facility_Region_Mapping,2,FALSE)</f>
        <v/>
      </c>
      <c r="AH4338" s="124" t="n"/>
      <c r="AI4338" s="124">
        <f>IF(C4338&lt;&gt;"",IF(M4338="ESM User",getInterfaceName($C4338),"NA"),"")</f>
        <v/>
      </c>
      <c r="AJ4338" s="116">
        <f>IF(Q4338&lt;&gt;"",DATE(YEAR(Q4338), MONTH(Q4338), DAY(Q4338)),"")</f>
        <v/>
      </c>
      <c r="AK4338" s="130">
        <f>IF(Q4338&lt;&gt;0,Q4338-N4338,TODAY()-N4338)</f>
        <v/>
      </c>
      <c r="AL4338" s="112">
        <f>IF(F4338="Re-assigned",0,IF(H4338="Closed",0,IF(H4338="Service Restored",0,IF(H4338="",0,1))))</f>
        <v/>
      </c>
      <c r="AM4338" s="124">
        <f>IF(AL4338=0,"",IF(AK4338&gt;20.99,"Aged","Non-Aged"))</f>
        <v/>
      </c>
      <c r="AN4338" s="112">
        <f>IF(Q4338&lt;&gt;"",MONTH(Q4338),"")</f>
        <v/>
      </c>
      <c r="AO4338" s="112">
        <f>IFERROR(VALUE(V4338),0)</f>
        <v/>
      </c>
    </row>
    <row customFormat="1" customHeight="1" ht="29.25" r="4339" s="112" spans="1:41">
      <c r="A4339" s="127" t="n"/>
      <c r="B4339" s="113" t="n"/>
      <c r="C4339" s="127" t="n"/>
      <c r="D4339" s="127" t="n"/>
      <c r="E4339" s="114">
        <f>IF(F4339 &lt;&gt; "",VLOOKUP(F4339,CategoryLookup,2,FALSE), "")</f>
        <v/>
      </c>
      <c r="F4339" s="126" t="n"/>
      <c r="G4339" s="127" t="n"/>
      <c r="H4339" s="127" t="n"/>
      <c r="I4339" s="127" t="n"/>
      <c r="J4339" s="127" t="n"/>
      <c r="K4339" s="127" t="n"/>
      <c r="L4339" s="127" t="n"/>
      <c r="M4339" s="127" t="n"/>
      <c r="N4339" s="120" t="n"/>
      <c r="O4339" s="120" t="n"/>
      <c r="P4339" s="120" t="n"/>
      <c r="Q4339" s="120" t="n"/>
      <c r="R4339" s="121" t="n"/>
      <c r="S4339" s="121" t="n"/>
      <c r="T4339" s="121" t="n"/>
      <c r="U4339" s="121" t="n"/>
      <c r="V4339" s="117">
        <f>IF(P4339="NA","NA",IF(P4339&lt;&gt;"",TEXT(P4339-N4339,"[h].mm"),""))</f>
        <v/>
      </c>
      <c r="W4339" s="118">
        <f>IF(AND(R4339="",S4339=""),"",R4339+S4339)</f>
        <v/>
      </c>
      <c r="X4339" s="116">
        <f>IF(O4339&lt;&gt;"",DATE(YEAR(O4339), MONTH(O4339), DAY(O4339)),"")</f>
        <v/>
      </c>
      <c r="Y4339" s="122" t="n"/>
      <c r="Z4339" s="123" t="n"/>
      <c r="AA4339" s="117">
        <f>IF(F4339="Re-assigned","NA",IF(W4339="","",IF(W4339&gt;=VLOOKUP(D4339,SLAMatrix,3,FALSE),"Yes",IF(W4339&lt;VLOOKUP(D4339,SLAMatrix,2,FALSE),"No","Internal"))))</f>
        <v/>
      </c>
      <c r="AB4339" s="123" t="n"/>
      <c r="AC4339" s="123" t="n"/>
      <c r="AD4339" s="119" t="n"/>
      <c r="AE4339" s="125" t="n"/>
      <c r="AF4339" s="124">
        <f>MONTH(O4339)</f>
        <v/>
      </c>
      <c r="AG4339" s="124">
        <f>VLOOKUP(IFERROR(MID(AE4339,1,(FIND(",",AE4339,1)-1)),AE4339),Facility_Region_Mapping,2,FALSE)</f>
        <v/>
      </c>
      <c r="AH4339" s="124" t="n"/>
      <c r="AI4339" s="124">
        <f>IF(C4339&lt;&gt;"",IF(M4339="ESM User",getInterfaceName($C4339),"NA"),"")</f>
        <v/>
      </c>
      <c r="AJ4339" s="116">
        <f>IF(Q4339&lt;&gt;"",DATE(YEAR(Q4339), MONTH(Q4339), DAY(Q4339)),"")</f>
        <v/>
      </c>
      <c r="AK4339" s="130">
        <f>IF(Q4339&lt;&gt;0,Q4339-N4339,TODAY()-N4339)</f>
        <v/>
      </c>
      <c r="AL4339" s="112">
        <f>IF(F4339="Re-assigned",0,IF(H4339="Closed",0,IF(H4339="Service Restored",0,IF(H4339="",0,1))))</f>
        <v/>
      </c>
      <c r="AM4339" s="124">
        <f>IF(AL4339=0,"",IF(AK4339&gt;20.99,"Aged","Non-Aged"))</f>
        <v/>
      </c>
      <c r="AN4339" s="112">
        <f>IF(Q4339&lt;&gt;"",MONTH(Q4339),"")</f>
        <v/>
      </c>
      <c r="AO4339" s="112">
        <f>IFERROR(VALUE(V4339),0)</f>
        <v/>
      </c>
    </row>
    <row customFormat="1" customHeight="1" ht="29.25" r="4340" s="112" spans="1:41">
      <c r="A4340" s="127" t="n"/>
      <c r="B4340" s="113" t="n"/>
      <c r="C4340" s="127" t="n"/>
      <c r="D4340" s="127" t="n"/>
      <c r="E4340" s="114">
        <f>IF(F4340 &lt;&gt; "",VLOOKUP(F4340,CategoryLookup,2,FALSE), "")</f>
        <v/>
      </c>
      <c r="F4340" s="126" t="n"/>
      <c r="G4340" s="127" t="n"/>
      <c r="H4340" s="127" t="n"/>
      <c r="I4340" s="127" t="n"/>
      <c r="J4340" s="127" t="n"/>
      <c r="K4340" s="127" t="n"/>
      <c r="L4340" s="127" t="n"/>
      <c r="M4340" s="127" t="n"/>
      <c r="N4340" s="120" t="n"/>
      <c r="O4340" s="120" t="n"/>
      <c r="P4340" s="120" t="n"/>
      <c r="Q4340" s="120" t="n"/>
      <c r="R4340" s="121" t="n"/>
      <c r="S4340" s="121" t="n"/>
      <c r="T4340" s="121" t="n"/>
      <c r="U4340" s="121" t="n"/>
      <c r="V4340" s="117">
        <f>IF(P4340="NA","NA",IF(P4340&lt;&gt;"",TEXT(P4340-N4340,"[h].mm"),""))</f>
        <v/>
      </c>
      <c r="W4340" s="118">
        <f>IF(AND(R4340="",S4340=""),"",R4340+S4340)</f>
        <v/>
      </c>
      <c r="X4340" s="116">
        <f>IF(O4340&lt;&gt;"",DATE(YEAR(O4340), MONTH(O4340), DAY(O4340)),"")</f>
        <v/>
      </c>
      <c r="Y4340" s="122" t="n"/>
      <c r="Z4340" s="123" t="n"/>
      <c r="AA4340" s="117">
        <f>IF(F4340="Re-assigned","NA",IF(W4340="","",IF(W4340&gt;=VLOOKUP(D4340,SLAMatrix,3,FALSE),"Yes",IF(W4340&lt;VLOOKUP(D4340,SLAMatrix,2,FALSE),"No","Internal"))))</f>
        <v/>
      </c>
      <c r="AB4340" s="123" t="n"/>
      <c r="AC4340" s="123" t="n"/>
      <c r="AD4340" s="119" t="n"/>
      <c r="AE4340" s="125" t="n"/>
      <c r="AF4340" s="124">
        <f>MONTH(O4340)</f>
        <v/>
      </c>
      <c r="AG4340" s="124">
        <f>VLOOKUP(IFERROR(MID(AE4340,1,(FIND(",",AE4340,1)-1)),AE4340),Facility_Region_Mapping,2,FALSE)</f>
        <v/>
      </c>
      <c r="AH4340" s="124" t="n"/>
      <c r="AI4340" s="124">
        <f>IF(C4340&lt;&gt;"",IF(M4340="ESM User",getInterfaceName($C4340),"NA"),"")</f>
        <v/>
      </c>
      <c r="AJ4340" s="116">
        <f>IF(Q4340&lt;&gt;"",DATE(YEAR(Q4340), MONTH(Q4340), DAY(Q4340)),"")</f>
        <v/>
      </c>
      <c r="AK4340" s="130">
        <f>IF(Q4340&lt;&gt;0,Q4340-N4340,TODAY()-N4340)</f>
        <v/>
      </c>
      <c r="AL4340" s="112">
        <f>IF(F4340="Re-assigned",0,IF(H4340="Closed",0,IF(H4340="Service Restored",0,IF(H4340="",0,1))))</f>
        <v/>
      </c>
      <c r="AM4340" s="124">
        <f>IF(AL4340=0,"",IF(AK4340&gt;20.99,"Aged","Non-Aged"))</f>
        <v/>
      </c>
      <c r="AN4340" s="112">
        <f>IF(Q4340&lt;&gt;"",MONTH(Q4340),"")</f>
        <v/>
      </c>
      <c r="AO4340" s="112">
        <f>IFERROR(VALUE(V4340),0)</f>
        <v/>
      </c>
    </row>
    <row customFormat="1" customHeight="1" ht="29.25" r="4341" s="112" spans="1:41">
      <c r="A4341" s="127" t="n"/>
      <c r="B4341" s="113" t="n"/>
      <c r="C4341" s="127" t="n"/>
      <c r="D4341" s="127" t="n"/>
      <c r="E4341" s="114">
        <f>IF(F4341 &lt;&gt; "",VLOOKUP(F4341,CategoryLookup,2,FALSE), "")</f>
        <v/>
      </c>
      <c r="F4341" s="126" t="n"/>
      <c r="G4341" s="127" t="n"/>
      <c r="H4341" s="127" t="n"/>
      <c r="I4341" s="127" t="n"/>
      <c r="J4341" s="127" t="n"/>
      <c r="K4341" s="127" t="n"/>
      <c r="L4341" s="127" t="n"/>
      <c r="M4341" s="127" t="n"/>
      <c r="N4341" s="120" t="n"/>
      <c r="O4341" s="120" t="n"/>
      <c r="P4341" s="120" t="n"/>
      <c r="Q4341" s="120" t="n"/>
      <c r="R4341" s="121" t="n"/>
      <c r="S4341" s="121" t="n"/>
      <c r="T4341" s="121" t="n"/>
      <c r="U4341" s="121" t="n"/>
      <c r="V4341" s="117">
        <f>IF(P4341="NA","NA",IF(P4341&lt;&gt;"",TEXT(P4341-N4341,"[h].mm"),""))</f>
        <v/>
      </c>
      <c r="W4341" s="118">
        <f>IF(AND(R4341="",S4341=""),"",R4341+S4341)</f>
        <v/>
      </c>
      <c r="X4341" s="116">
        <f>IF(O4341&lt;&gt;"",DATE(YEAR(O4341), MONTH(O4341), DAY(O4341)),"")</f>
        <v/>
      </c>
      <c r="Y4341" s="122" t="n"/>
      <c r="Z4341" s="123" t="n"/>
      <c r="AA4341" s="117">
        <f>IF(F4341="Re-assigned","NA",IF(W4341="","",IF(W4341&gt;=VLOOKUP(D4341,SLAMatrix,3,FALSE),"Yes",IF(W4341&lt;VLOOKUP(D4341,SLAMatrix,2,FALSE),"No","Internal"))))</f>
        <v/>
      </c>
      <c r="AB4341" s="123" t="n"/>
      <c r="AC4341" s="123" t="n"/>
      <c r="AD4341" s="119" t="n"/>
      <c r="AE4341" s="125" t="n"/>
      <c r="AF4341" s="124">
        <f>MONTH(O4341)</f>
        <v/>
      </c>
      <c r="AG4341" s="124">
        <f>VLOOKUP(IFERROR(MID(AE4341,1,(FIND(",",AE4341,1)-1)),AE4341),Facility_Region_Mapping,2,FALSE)</f>
        <v/>
      </c>
      <c r="AH4341" s="124" t="n"/>
      <c r="AI4341" s="124">
        <f>IF(C4341&lt;&gt;"",IF(M4341="ESM User",getInterfaceName($C4341),"NA"),"")</f>
        <v/>
      </c>
      <c r="AJ4341" s="116">
        <f>IF(Q4341&lt;&gt;"",DATE(YEAR(Q4341), MONTH(Q4341), DAY(Q4341)),"")</f>
        <v/>
      </c>
      <c r="AK4341" s="130">
        <f>IF(Q4341&lt;&gt;0,Q4341-N4341,TODAY()-N4341)</f>
        <v/>
      </c>
      <c r="AL4341" s="112">
        <f>IF(F4341="Re-assigned",0,IF(H4341="Closed",0,IF(H4341="Service Restored",0,IF(H4341="",0,1))))</f>
        <v/>
      </c>
      <c r="AM4341" s="124">
        <f>IF(AL4341=0,"",IF(AK4341&gt;20.99,"Aged","Non-Aged"))</f>
        <v/>
      </c>
      <c r="AN4341" s="112">
        <f>IF(Q4341&lt;&gt;"",MONTH(Q4341),"")</f>
        <v/>
      </c>
      <c r="AO4341" s="112">
        <f>IFERROR(VALUE(V4341),0)</f>
        <v/>
      </c>
    </row>
    <row customFormat="1" customHeight="1" ht="29.25" r="4342" s="112" spans="1:41">
      <c r="A4342" s="127" t="n"/>
      <c r="B4342" s="113" t="n"/>
      <c r="C4342" s="127" t="n"/>
      <c r="D4342" s="127" t="n"/>
      <c r="E4342" s="114">
        <f>IF(F4342 &lt;&gt; "",VLOOKUP(F4342,CategoryLookup,2,FALSE), "")</f>
        <v/>
      </c>
      <c r="F4342" s="126" t="n"/>
      <c r="G4342" s="127" t="n"/>
      <c r="H4342" s="127" t="n"/>
      <c r="I4342" s="127" t="n"/>
      <c r="J4342" s="127" t="n"/>
      <c r="K4342" s="127" t="n"/>
      <c r="L4342" s="127" t="n"/>
      <c r="M4342" s="127" t="n"/>
      <c r="N4342" s="120" t="n"/>
      <c r="O4342" s="120" t="n"/>
      <c r="P4342" s="120" t="n"/>
      <c r="Q4342" s="120" t="n"/>
      <c r="R4342" s="121" t="n"/>
      <c r="S4342" s="121" t="n"/>
      <c r="T4342" s="121" t="n"/>
      <c r="U4342" s="121" t="n"/>
      <c r="V4342" s="117">
        <f>IF(P4342="NA","NA",IF(P4342&lt;&gt;"",TEXT(P4342-N4342,"[h].mm"),""))</f>
        <v/>
      </c>
      <c r="W4342" s="118">
        <f>IF(AND(R4342="",S4342=""),"",R4342+S4342)</f>
        <v/>
      </c>
      <c r="X4342" s="116">
        <f>IF(O4342&lt;&gt;"",DATE(YEAR(O4342), MONTH(O4342), DAY(O4342)),"")</f>
        <v/>
      </c>
      <c r="Y4342" s="122" t="n"/>
      <c r="Z4342" s="123" t="n"/>
      <c r="AA4342" s="117">
        <f>IF(F4342="Re-assigned","NA",IF(W4342="","",IF(W4342&gt;=VLOOKUP(D4342,SLAMatrix,3,FALSE),"Yes",IF(W4342&lt;VLOOKUP(D4342,SLAMatrix,2,FALSE),"No","Internal"))))</f>
        <v/>
      </c>
      <c r="AB4342" s="123" t="n"/>
      <c r="AC4342" s="123" t="n"/>
      <c r="AD4342" s="119" t="n"/>
      <c r="AE4342" s="125" t="n"/>
      <c r="AF4342" s="124">
        <f>MONTH(O4342)</f>
        <v/>
      </c>
      <c r="AG4342" s="124">
        <f>VLOOKUP(IFERROR(MID(AE4342,1,(FIND(",",AE4342,1)-1)),AE4342),Facility_Region_Mapping,2,FALSE)</f>
        <v/>
      </c>
      <c r="AH4342" s="124" t="n"/>
      <c r="AI4342" s="124">
        <f>IF(C4342&lt;&gt;"",IF(M4342="ESM User",getInterfaceName($C4342),"NA"),"")</f>
        <v/>
      </c>
      <c r="AJ4342" s="116">
        <f>IF(Q4342&lt;&gt;"",DATE(YEAR(Q4342), MONTH(Q4342), DAY(Q4342)),"")</f>
        <v/>
      </c>
      <c r="AK4342" s="130">
        <f>IF(Q4342&lt;&gt;0,Q4342-N4342,TODAY()-N4342)</f>
        <v/>
      </c>
      <c r="AL4342" s="112">
        <f>IF(F4342="Re-assigned",0,IF(H4342="Closed",0,IF(H4342="Service Restored",0,IF(H4342="",0,1))))</f>
        <v/>
      </c>
      <c r="AM4342" s="124">
        <f>IF(AL4342=0,"",IF(AK4342&gt;20.99,"Aged","Non-Aged"))</f>
        <v/>
      </c>
      <c r="AN4342" s="112">
        <f>IF(Q4342&lt;&gt;"",MONTH(Q4342),"")</f>
        <v/>
      </c>
      <c r="AO4342" s="112">
        <f>IFERROR(VALUE(V4342),0)</f>
        <v/>
      </c>
    </row>
    <row customFormat="1" customHeight="1" ht="29.25" r="4343" s="112" spans="1:41">
      <c r="A4343" s="127" t="n"/>
      <c r="B4343" s="113" t="n"/>
      <c r="C4343" s="127" t="n"/>
      <c r="D4343" s="127" t="n"/>
      <c r="E4343" s="114">
        <f>IF(F4343 &lt;&gt; "",VLOOKUP(F4343,CategoryLookup,2,FALSE), "")</f>
        <v/>
      </c>
      <c r="F4343" s="126" t="n"/>
      <c r="G4343" s="127" t="n"/>
      <c r="H4343" s="127" t="n"/>
      <c r="I4343" s="127" t="n"/>
      <c r="J4343" s="127" t="n"/>
      <c r="K4343" s="127" t="n"/>
      <c r="L4343" s="127" t="n"/>
      <c r="M4343" s="127" t="n"/>
      <c r="N4343" s="120" t="n"/>
      <c r="O4343" s="120" t="n"/>
      <c r="P4343" s="120" t="n"/>
      <c r="Q4343" s="120" t="n"/>
      <c r="R4343" s="121" t="n"/>
      <c r="S4343" s="121" t="n"/>
      <c r="T4343" s="121" t="n"/>
      <c r="U4343" s="121" t="n"/>
      <c r="V4343" s="117">
        <f>IF(P4343="NA","NA",IF(P4343&lt;&gt;"",TEXT(P4343-N4343,"[h].mm"),""))</f>
        <v/>
      </c>
      <c r="W4343" s="118">
        <f>IF(AND(R4343="",S4343=""),"",R4343+S4343)</f>
        <v/>
      </c>
      <c r="X4343" s="116">
        <f>IF(O4343&lt;&gt;"",DATE(YEAR(O4343), MONTH(O4343), DAY(O4343)),"")</f>
        <v/>
      </c>
      <c r="Y4343" s="122" t="n"/>
      <c r="Z4343" s="123" t="n"/>
      <c r="AA4343" s="117">
        <f>IF(F4343="Re-assigned","NA",IF(W4343="","",IF(W4343&gt;=VLOOKUP(D4343,SLAMatrix,3,FALSE),"Yes",IF(W4343&lt;VLOOKUP(D4343,SLAMatrix,2,FALSE),"No","Internal"))))</f>
        <v/>
      </c>
      <c r="AB4343" s="123" t="n"/>
      <c r="AC4343" s="123" t="n"/>
      <c r="AD4343" s="119" t="n"/>
      <c r="AE4343" s="125" t="n"/>
      <c r="AF4343" s="124">
        <f>MONTH(O4343)</f>
        <v/>
      </c>
      <c r="AG4343" s="124">
        <f>VLOOKUP(IFERROR(MID(AE4343,1,(FIND(",",AE4343,1)-1)),AE4343),Facility_Region_Mapping,2,FALSE)</f>
        <v/>
      </c>
      <c r="AH4343" s="124" t="n"/>
      <c r="AI4343" s="124">
        <f>IF(C4343&lt;&gt;"",IF(M4343="ESM User",getInterfaceName($C4343),"NA"),"")</f>
        <v/>
      </c>
      <c r="AJ4343" s="116">
        <f>IF(Q4343&lt;&gt;"",DATE(YEAR(Q4343), MONTH(Q4343), DAY(Q4343)),"")</f>
        <v/>
      </c>
      <c r="AK4343" s="130">
        <f>IF(Q4343&lt;&gt;0,Q4343-N4343,TODAY()-N4343)</f>
        <v/>
      </c>
      <c r="AL4343" s="112">
        <f>IF(F4343="Re-assigned",0,IF(H4343="Closed",0,IF(H4343="Service Restored",0,IF(H4343="",0,1))))</f>
        <v/>
      </c>
      <c r="AM4343" s="124">
        <f>IF(AL4343=0,"",IF(AK4343&gt;20.99,"Aged","Non-Aged"))</f>
        <v/>
      </c>
      <c r="AN4343" s="112">
        <f>IF(Q4343&lt;&gt;"",MONTH(Q4343),"")</f>
        <v/>
      </c>
      <c r="AO4343" s="112">
        <f>IFERROR(VALUE(V4343),0)</f>
        <v/>
      </c>
    </row>
    <row customFormat="1" customHeight="1" ht="29.25" r="4344" s="112" spans="1:41">
      <c r="A4344" s="127" t="n"/>
      <c r="B4344" s="113" t="n"/>
      <c r="C4344" s="127" t="n"/>
      <c r="D4344" s="127" t="n"/>
      <c r="E4344" s="114">
        <f>IF(F4344 &lt;&gt; "",VLOOKUP(F4344,CategoryLookup,2,FALSE), "")</f>
        <v/>
      </c>
      <c r="F4344" s="126" t="n"/>
      <c r="G4344" s="127" t="n"/>
      <c r="H4344" s="127" t="n"/>
      <c r="I4344" s="127" t="n"/>
      <c r="J4344" s="127" t="n"/>
      <c r="K4344" s="127" t="n"/>
      <c r="L4344" s="127" t="n"/>
      <c r="M4344" s="127" t="n"/>
      <c r="N4344" s="120" t="n"/>
      <c r="O4344" s="120" t="n"/>
      <c r="P4344" s="120" t="n"/>
      <c r="Q4344" s="120" t="n"/>
      <c r="R4344" s="121" t="n"/>
      <c r="S4344" s="121" t="n"/>
      <c r="T4344" s="121" t="n"/>
      <c r="U4344" s="121" t="n"/>
      <c r="V4344" s="117">
        <f>IF(P4344="NA","NA",IF(P4344&lt;&gt;"",TEXT(P4344-N4344,"[h].mm"),""))</f>
        <v/>
      </c>
      <c r="W4344" s="118">
        <f>IF(AND(R4344="",S4344=""),"",R4344+S4344)</f>
        <v/>
      </c>
      <c r="X4344" s="116">
        <f>IF(O4344&lt;&gt;"",DATE(YEAR(O4344), MONTH(O4344), DAY(O4344)),"")</f>
        <v/>
      </c>
      <c r="Y4344" s="122" t="n"/>
      <c r="Z4344" s="123" t="n"/>
      <c r="AA4344" s="117">
        <f>IF(F4344="Re-assigned","NA",IF(W4344="","",IF(W4344&gt;=VLOOKUP(D4344,SLAMatrix,3,FALSE),"Yes",IF(W4344&lt;VLOOKUP(D4344,SLAMatrix,2,FALSE),"No","Internal"))))</f>
        <v/>
      </c>
      <c r="AB4344" s="123" t="n"/>
      <c r="AC4344" s="123" t="n"/>
      <c r="AD4344" s="119" t="n"/>
      <c r="AE4344" s="125" t="n"/>
      <c r="AF4344" s="124">
        <f>MONTH(O4344)</f>
        <v/>
      </c>
      <c r="AG4344" s="124">
        <f>VLOOKUP(IFERROR(MID(AE4344,1,(FIND(",",AE4344,1)-1)),AE4344),Facility_Region_Mapping,2,FALSE)</f>
        <v/>
      </c>
      <c r="AH4344" s="124" t="n"/>
      <c r="AI4344" s="124">
        <f>IF(C4344&lt;&gt;"",IF(M4344="ESM User",getInterfaceName($C4344),"NA"),"")</f>
        <v/>
      </c>
      <c r="AJ4344" s="116">
        <f>IF(Q4344&lt;&gt;"",DATE(YEAR(Q4344), MONTH(Q4344), DAY(Q4344)),"")</f>
        <v/>
      </c>
      <c r="AK4344" s="130">
        <f>IF(Q4344&lt;&gt;0,Q4344-N4344,TODAY()-N4344)</f>
        <v/>
      </c>
      <c r="AL4344" s="112">
        <f>IF(F4344="Re-assigned",0,IF(H4344="Closed",0,IF(H4344="Service Restored",0,IF(H4344="",0,1))))</f>
        <v/>
      </c>
      <c r="AM4344" s="124">
        <f>IF(AL4344=0,"",IF(AK4344&gt;20.99,"Aged","Non-Aged"))</f>
        <v/>
      </c>
      <c r="AN4344" s="112">
        <f>IF(Q4344&lt;&gt;"",MONTH(Q4344),"")</f>
        <v/>
      </c>
      <c r="AO4344" s="112">
        <f>IFERROR(VALUE(V4344),0)</f>
        <v/>
      </c>
    </row>
    <row customFormat="1" customHeight="1" ht="29.25" r="4345" s="112" spans="1:41">
      <c r="A4345" s="127" t="n"/>
      <c r="B4345" s="113" t="n"/>
      <c r="C4345" s="127" t="n"/>
      <c r="D4345" s="127" t="n"/>
      <c r="E4345" s="114">
        <f>IF(F4345 &lt;&gt; "",VLOOKUP(F4345,CategoryLookup,2,FALSE), "")</f>
        <v/>
      </c>
      <c r="F4345" s="126" t="n"/>
      <c r="G4345" s="127" t="n"/>
      <c r="H4345" s="127" t="n"/>
      <c r="I4345" s="127" t="n"/>
      <c r="J4345" s="127" t="n"/>
      <c r="K4345" s="127" t="n"/>
      <c r="L4345" s="127" t="n"/>
      <c r="M4345" s="127" t="n"/>
      <c r="N4345" s="120" t="n"/>
      <c r="O4345" s="120" t="n"/>
      <c r="P4345" s="120" t="n"/>
      <c r="Q4345" s="120" t="n"/>
      <c r="R4345" s="121" t="n"/>
      <c r="S4345" s="121" t="n"/>
      <c r="T4345" s="121" t="n"/>
      <c r="U4345" s="121" t="n"/>
      <c r="V4345" s="117">
        <f>IF(P4345="NA","NA",IF(P4345&lt;&gt;"",TEXT(P4345-N4345,"[h].mm"),""))</f>
        <v/>
      </c>
      <c r="W4345" s="118">
        <f>IF(AND(R4345="",S4345=""),"",R4345+S4345)</f>
        <v/>
      </c>
      <c r="X4345" s="116">
        <f>IF(O4345&lt;&gt;"",DATE(YEAR(O4345), MONTH(O4345), DAY(O4345)),"")</f>
        <v/>
      </c>
      <c r="Y4345" s="122" t="n"/>
      <c r="Z4345" s="123" t="n"/>
      <c r="AA4345" s="117">
        <f>IF(F4345="Re-assigned","NA",IF(W4345="","",IF(W4345&gt;=VLOOKUP(D4345,SLAMatrix,3,FALSE),"Yes",IF(W4345&lt;VLOOKUP(D4345,SLAMatrix,2,FALSE),"No","Internal"))))</f>
        <v/>
      </c>
      <c r="AB4345" s="123" t="n"/>
      <c r="AC4345" s="123" t="n"/>
      <c r="AD4345" s="119" t="n"/>
      <c r="AE4345" s="125" t="n"/>
      <c r="AF4345" s="124">
        <f>MONTH(O4345)</f>
        <v/>
      </c>
      <c r="AG4345" s="124">
        <f>VLOOKUP(IFERROR(MID(AE4345,1,(FIND(",",AE4345,1)-1)),AE4345),Facility_Region_Mapping,2,FALSE)</f>
        <v/>
      </c>
      <c r="AH4345" s="124" t="n"/>
      <c r="AI4345" s="124">
        <f>IF(C4345&lt;&gt;"",IF(M4345="ESM User",getInterfaceName($C4345),"NA"),"")</f>
        <v/>
      </c>
      <c r="AJ4345" s="116">
        <f>IF(Q4345&lt;&gt;"",DATE(YEAR(Q4345), MONTH(Q4345), DAY(Q4345)),"")</f>
        <v/>
      </c>
      <c r="AK4345" s="130">
        <f>IF(Q4345&lt;&gt;0,Q4345-N4345,TODAY()-N4345)</f>
        <v/>
      </c>
      <c r="AL4345" s="112">
        <f>IF(F4345="Re-assigned",0,IF(H4345="Closed",0,IF(H4345="Service Restored",0,IF(H4345="",0,1))))</f>
        <v/>
      </c>
      <c r="AM4345" s="124">
        <f>IF(AL4345=0,"",IF(AK4345&gt;20.99,"Aged","Non-Aged"))</f>
        <v/>
      </c>
      <c r="AN4345" s="112">
        <f>IF(Q4345&lt;&gt;"",MONTH(Q4345),"")</f>
        <v/>
      </c>
      <c r="AO4345" s="112">
        <f>IFERROR(VALUE(V4345),0)</f>
        <v/>
      </c>
    </row>
    <row customFormat="1" customHeight="1" ht="29.25" r="4346" s="112" spans="1:41">
      <c r="A4346" s="127" t="n"/>
      <c r="B4346" s="113" t="n"/>
      <c r="C4346" s="127" t="n"/>
      <c r="D4346" s="127" t="n"/>
      <c r="E4346" s="114">
        <f>IF(F4346 &lt;&gt; "",VLOOKUP(F4346,CategoryLookup,2,FALSE), "")</f>
        <v/>
      </c>
      <c r="F4346" s="126" t="n"/>
      <c r="G4346" s="127" t="n"/>
      <c r="H4346" s="127" t="n"/>
      <c r="I4346" s="127" t="n"/>
      <c r="J4346" s="127" t="n"/>
      <c r="K4346" s="127" t="n"/>
      <c r="L4346" s="127" t="n"/>
      <c r="M4346" s="127" t="n"/>
      <c r="N4346" s="120" t="n"/>
      <c r="O4346" s="120" t="n"/>
      <c r="P4346" s="120" t="n"/>
      <c r="Q4346" s="120" t="n"/>
      <c r="R4346" s="121" t="n"/>
      <c r="S4346" s="121" t="n"/>
      <c r="T4346" s="121" t="n"/>
      <c r="U4346" s="121" t="n"/>
      <c r="V4346" s="117">
        <f>IF(P4346="NA","NA",IF(P4346&lt;&gt;"",TEXT(P4346-N4346,"[h].mm"),""))</f>
        <v/>
      </c>
      <c r="W4346" s="118">
        <f>IF(AND(R4346="",S4346=""),"",R4346+S4346)</f>
        <v/>
      </c>
      <c r="X4346" s="116">
        <f>IF(O4346&lt;&gt;"",DATE(YEAR(O4346), MONTH(O4346), DAY(O4346)),"")</f>
        <v/>
      </c>
      <c r="Y4346" s="122" t="n"/>
      <c r="Z4346" s="123" t="n"/>
      <c r="AA4346" s="117">
        <f>IF(F4346="Re-assigned","NA",IF(W4346="","",IF(W4346&gt;=VLOOKUP(D4346,SLAMatrix,3,FALSE),"Yes",IF(W4346&lt;VLOOKUP(D4346,SLAMatrix,2,FALSE),"No","Internal"))))</f>
        <v/>
      </c>
      <c r="AB4346" s="123" t="n"/>
      <c r="AC4346" s="123" t="n"/>
      <c r="AD4346" s="119" t="n"/>
      <c r="AE4346" s="125" t="n"/>
      <c r="AF4346" s="124">
        <f>MONTH(O4346)</f>
        <v/>
      </c>
      <c r="AG4346" s="124">
        <f>VLOOKUP(IFERROR(MID(AE4346,1,(FIND(",",AE4346,1)-1)),AE4346),Facility_Region_Mapping,2,FALSE)</f>
        <v/>
      </c>
      <c r="AH4346" s="124" t="n"/>
      <c r="AI4346" s="124">
        <f>IF(C4346&lt;&gt;"",IF(M4346="ESM User",getInterfaceName($C4346),"NA"),"")</f>
        <v/>
      </c>
      <c r="AJ4346" s="116">
        <f>IF(Q4346&lt;&gt;"",DATE(YEAR(Q4346), MONTH(Q4346), DAY(Q4346)),"")</f>
        <v/>
      </c>
      <c r="AK4346" s="130">
        <f>IF(Q4346&lt;&gt;0,Q4346-N4346,TODAY()-N4346)</f>
        <v/>
      </c>
      <c r="AL4346" s="112">
        <f>IF(F4346="Re-assigned",0,IF(H4346="Closed",0,IF(H4346="Service Restored",0,IF(H4346="",0,1))))</f>
        <v/>
      </c>
      <c r="AM4346" s="124">
        <f>IF(AL4346=0,"",IF(AK4346&gt;20.99,"Aged","Non-Aged"))</f>
        <v/>
      </c>
      <c r="AN4346" s="112">
        <f>IF(Q4346&lt;&gt;"",MONTH(Q4346),"")</f>
        <v/>
      </c>
      <c r="AO4346" s="112">
        <f>IFERROR(VALUE(V4346),0)</f>
        <v/>
      </c>
    </row>
    <row customFormat="1" customHeight="1" ht="29.25" r="4347" s="112" spans="1:41">
      <c r="A4347" s="127" t="n"/>
      <c r="B4347" s="113" t="n"/>
      <c r="C4347" s="127" t="n"/>
      <c r="D4347" s="127" t="n"/>
      <c r="E4347" s="114">
        <f>IF(F4347 &lt;&gt; "",VLOOKUP(F4347,CategoryLookup,2,FALSE), "")</f>
        <v/>
      </c>
      <c r="F4347" s="126" t="n"/>
      <c r="G4347" s="127" t="n"/>
      <c r="H4347" s="127" t="n"/>
      <c r="I4347" s="127" t="n"/>
      <c r="J4347" s="127" t="n"/>
      <c r="K4347" s="127" t="n"/>
      <c r="L4347" s="127" t="n"/>
      <c r="M4347" s="127" t="n"/>
      <c r="N4347" s="120" t="n"/>
      <c r="O4347" s="120" t="n"/>
      <c r="P4347" s="120" t="n"/>
      <c r="Q4347" s="120" t="n"/>
      <c r="R4347" s="121" t="n"/>
      <c r="S4347" s="121" t="n"/>
      <c r="T4347" s="121" t="n"/>
      <c r="U4347" s="121" t="n"/>
      <c r="V4347" s="117">
        <f>IF(P4347="NA","NA",IF(P4347&lt;&gt;"",TEXT(P4347-N4347,"[h].mm"),""))</f>
        <v/>
      </c>
      <c r="W4347" s="118">
        <f>IF(AND(R4347="",S4347=""),"",R4347+S4347)</f>
        <v/>
      </c>
      <c r="X4347" s="116">
        <f>IF(O4347&lt;&gt;"",DATE(YEAR(O4347), MONTH(O4347), DAY(O4347)),"")</f>
        <v/>
      </c>
      <c r="Y4347" s="122" t="n"/>
      <c r="Z4347" s="123" t="n"/>
      <c r="AA4347" s="117">
        <f>IF(F4347="Re-assigned","NA",IF(W4347="","",IF(W4347&gt;=VLOOKUP(D4347,SLAMatrix,3,FALSE),"Yes",IF(W4347&lt;VLOOKUP(D4347,SLAMatrix,2,FALSE),"No","Internal"))))</f>
        <v/>
      </c>
      <c r="AB4347" s="123" t="n"/>
      <c r="AC4347" s="123" t="n"/>
      <c r="AD4347" s="119" t="n"/>
      <c r="AE4347" s="125" t="n"/>
      <c r="AF4347" s="124">
        <f>MONTH(O4347)</f>
        <v/>
      </c>
      <c r="AG4347" s="124">
        <f>VLOOKUP(IFERROR(MID(AE4347,1,(FIND(",",AE4347,1)-1)),AE4347),Facility_Region_Mapping,2,FALSE)</f>
        <v/>
      </c>
      <c r="AH4347" s="124" t="n"/>
      <c r="AI4347" s="124">
        <f>IF(C4347&lt;&gt;"",IF(M4347="ESM User",getInterfaceName($C4347),"NA"),"")</f>
        <v/>
      </c>
      <c r="AJ4347" s="116">
        <f>IF(Q4347&lt;&gt;"",DATE(YEAR(Q4347), MONTH(Q4347), DAY(Q4347)),"")</f>
        <v/>
      </c>
      <c r="AK4347" s="130">
        <f>IF(Q4347&lt;&gt;0,Q4347-N4347,TODAY()-N4347)</f>
        <v/>
      </c>
      <c r="AL4347" s="112">
        <f>IF(F4347="Re-assigned",0,IF(H4347="Closed",0,IF(H4347="Service Restored",0,IF(H4347="",0,1))))</f>
        <v/>
      </c>
      <c r="AM4347" s="124">
        <f>IF(AL4347=0,"",IF(AK4347&gt;20.99,"Aged","Non-Aged"))</f>
        <v/>
      </c>
      <c r="AN4347" s="112">
        <f>IF(Q4347&lt;&gt;"",MONTH(Q4347),"")</f>
        <v/>
      </c>
      <c r="AO4347" s="112">
        <f>IFERROR(VALUE(V4347),0)</f>
        <v/>
      </c>
    </row>
    <row customFormat="1" customHeight="1" ht="29.25" r="4348" s="112" spans="1:41">
      <c r="A4348" s="127" t="n"/>
      <c r="B4348" s="113" t="n"/>
      <c r="C4348" s="127" t="n"/>
      <c r="D4348" s="127" t="n"/>
      <c r="E4348" s="114">
        <f>IF(F4348 &lt;&gt; "",VLOOKUP(F4348,CategoryLookup,2,FALSE), "")</f>
        <v/>
      </c>
      <c r="F4348" s="126" t="n"/>
      <c r="G4348" s="127" t="n"/>
      <c r="H4348" s="127" t="n"/>
      <c r="I4348" s="127" t="n"/>
      <c r="J4348" s="127" t="n"/>
      <c r="K4348" s="127" t="n"/>
      <c r="L4348" s="127" t="n"/>
      <c r="M4348" s="127" t="n"/>
      <c r="N4348" s="120" t="n"/>
      <c r="O4348" s="120" t="n"/>
      <c r="P4348" s="120" t="n"/>
      <c r="Q4348" s="120" t="n"/>
      <c r="R4348" s="121" t="n"/>
      <c r="S4348" s="121" t="n"/>
      <c r="T4348" s="121" t="n"/>
      <c r="U4348" s="121" t="n"/>
      <c r="V4348" s="117">
        <f>IF(P4348="NA","NA",IF(P4348&lt;&gt;"",TEXT(P4348-N4348,"[h].mm"),""))</f>
        <v/>
      </c>
      <c r="W4348" s="118">
        <f>IF(AND(R4348="",S4348=""),"",R4348+S4348)</f>
        <v/>
      </c>
      <c r="X4348" s="116">
        <f>IF(O4348&lt;&gt;"",DATE(YEAR(O4348), MONTH(O4348), DAY(O4348)),"")</f>
        <v/>
      </c>
      <c r="Y4348" s="122" t="n"/>
      <c r="Z4348" s="123" t="n"/>
      <c r="AA4348" s="117">
        <f>IF(F4348="Re-assigned","NA",IF(W4348="","",IF(W4348&gt;=VLOOKUP(D4348,SLAMatrix,3,FALSE),"Yes",IF(W4348&lt;VLOOKUP(D4348,SLAMatrix,2,FALSE),"No","Internal"))))</f>
        <v/>
      </c>
      <c r="AB4348" s="123" t="n"/>
      <c r="AC4348" s="123" t="n"/>
      <c r="AD4348" s="119" t="n"/>
      <c r="AE4348" s="125" t="n"/>
      <c r="AF4348" s="124">
        <f>MONTH(O4348)</f>
        <v/>
      </c>
      <c r="AG4348" s="124">
        <f>VLOOKUP(IFERROR(MID(AE4348,1,(FIND(",",AE4348,1)-1)),AE4348),Facility_Region_Mapping,2,FALSE)</f>
        <v/>
      </c>
      <c r="AH4348" s="124" t="n"/>
      <c r="AI4348" s="124">
        <f>IF(C4348&lt;&gt;"",IF(M4348="ESM User",getInterfaceName($C4348),"NA"),"")</f>
        <v/>
      </c>
      <c r="AJ4348" s="116">
        <f>IF(Q4348&lt;&gt;"",DATE(YEAR(Q4348), MONTH(Q4348), DAY(Q4348)),"")</f>
        <v/>
      </c>
      <c r="AK4348" s="130">
        <f>IF(Q4348&lt;&gt;0,Q4348-N4348,TODAY()-N4348)</f>
        <v/>
      </c>
      <c r="AL4348" s="112">
        <f>IF(F4348="Re-assigned",0,IF(H4348="Closed",0,IF(H4348="Service Restored",0,IF(H4348="",0,1))))</f>
        <v/>
      </c>
      <c r="AM4348" s="124">
        <f>IF(AL4348=0,"",IF(AK4348&gt;20.99,"Aged","Non-Aged"))</f>
        <v/>
      </c>
      <c r="AN4348" s="112">
        <f>IF(Q4348&lt;&gt;"",MONTH(Q4348),"")</f>
        <v/>
      </c>
      <c r="AO4348" s="112">
        <f>IFERROR(VALUE(V4348),0)</f>
        <v/>
      </c>
    </row>
    <row customFormat="1" customHeight="1" ht="29.25" r="4349" s="112" spans="1:41">
      <c r="A4349" s="127" t="n"/>
      <c r="B4349" s="113" t="n"/>
      <c r="C4349" s="127" t="n"/>
      <c r="D4349" s="127" t="n"/>
      <c r="E4349" s="114">
        <f>IF(F4349 &lt;&gt; "",VLOOKUP(F4349,CategoryLookup,2,FALSE), "")</f>
        <v/>
      </c>
      <c r="F4349" s="126" t="n"/>
      <c r="G4349" s="127" t="n"/>
      <c r="H4349" s="127" t="n"/>
      <c r="I4349" s="127" t="n"/>
      <c r="J4349" s="127" t="n"/>
      <c r="K4349" s="127" t="n"/>
      <c r="L4349" s="127" t="n"/>
      <c r="M4349" s="127" t="n"/>
      <c r="N4349" s="120" t="n"/>
      <c r="O4349" s="120" t="n"/>
      <c r="P4349" s="120" t="n"/>
      <c r="Q4349" s="120" t="n"/>
      <c r="R4349" s="121" t="n"/>
      <c r="S4349" s="121" t="n"/>
      <c r="T4349" s="121" t="n"/>
      <c r="U4349" s="121" t="n"/>
      <c r="V4349" s="117">
        <f>IF(P4349="NA","NA",IF(P4349&lt;&gt;"",TEXT(P4349-N4349,"[h].mm"),""))</f>
        <v/>
      </c>
      <c r="W4349" s="118">
        <f>IF(AND(R4349="",S4349=""),"",R4349+S4349)</f>
        <v/>
      </c>
      <c r="X4349" s="116">
        <f>IF(O4349&lt;&gt;"",DATE(YEAR(O4349), MONTH(O4349), DAY(O4349)),"")</f>
        <v/>
      </c>
      <c r="Y4349" s="122" t="n"/>
      <c r="Z4349" s="123" t="n"/>
      <c r="AA4349" s="117">
        <f>IF(F4349="Re-assigned","NA",IF(W4349="","",IF(W4349&gt;=VLOOKUP(D4349,SLAMatrix,3,FALSE),"Yes",IF(W4349&lt;VLOOKUP(D4349,SLAMatrix,2,FALSE),"No","Internal"))))</f>
        <v/>
      </c>
      <c r="AB4349" s="123" t="n"/>
      <c r="AC4349" s="123" t="n"/>
      <c r="AD4349" s="119" t="n"/>
      <c r="AE4349" s="125" t="n"/>
      <c r="AF4349" s="124">
        <f>MONTH(O4349)</f>
        <v/>
      </c>
      <c r="AG4349" s="124">
        <f>VLOOKUP(IFERROR(MID(AE4349,1,(FIND(",",AE4349,1)-1)),AE4349),Facility_Region_Mapping,2,FALSE)</f>
        <v/>
      </c>
      <c r="AH4349" s="124" t="n"/>
      <c r="AI4349" s="124">
        <f>IF(C4349&lt;&gt;"",IF(M4349="ESM User",getInterfaceName($C4349),"NA"),"")</f>
        <v/>
      </c>
      <c r="AJ4349" s="116">
        <f>IF(Q4349&lt;&gt;"",DATE(YEAR(Q4349), MONTH(Q4349), DAY(Q4349)),"")</f>
        <v/>
      </c>
      <c r="AK4349" s="130">
        <f>IF(Q4349&lt;&gt;0,Q4349-N4349,TODAY()-N4349)</f>
        <v/>
      </c>
      <c r="AL4349" s="112">
        <f>IF(F4349="Re-assigned",0,IF(H4349="Closed",0,IF(H4349="Service Restored",0,IF(H4349="",0,1))))</f>
        <v/>
      </c>
      <c r="AM4349" s="124">
        <f>IF(AL4349=0,"",IF(AK4349&gt;20.99,"Aged","Non-Aged"))</f>
        <v/>
      </c>
      <c r="AN4349" s="112">
        <f>IF(Q4349&lt;&gt;"",MONTH(Q4349),"")</f>
        <v/>
      </c>
      <c r="AO4349" s="112">
        <f>IFERROR(VALUE(V4349),0)</f>
        <v/>
      </c>
    </row>
    <row customFormat="1" customHeight="1" ht="29.25" r="4350" s="112" spans="1:41">
      <c r="A4350" s="127" t="n"/>
      <c r="B4350" s="113" t="n"/>
      <c r="C4350" s="127" t="n"/>
      <c r="D4350" s="127" t="n"/>
      <c r="E4350" s="114">
        <f>IF(F4350 &lt;&gt; "",VLOOKUP(F4350,CategoryLookup,2,FALSE), "")</f>
        <v/>
      </c>
      <c r="F4350" s="126" t="n"/>
      <c r="G4350" s="127" t="n"/>
      <c r="H4350" s="127" t="n"/>
      <c r="I4350" s="127" t="n"/>
      <c r="J4350" s="127" t="n"/>
      <c r="K4350" s="127" t="n"/>
      <c r="L4350" s="127" t="n"/>
      <c r="M4350" s="127" t="n"/>
      <c r="N4350" s="120" t="n"/>
      <c r="O4350" s="120" t="n"/>
      <c r="P4350" s="120" t="n"/>
      <c r="Q4350" s="120" t="n"/>
      <c r="R4350" s="121" t="n"/>
      <c r="S4350" s="121" t="n"/>
      <c r="T4350" s="121" t="n"/>
      <c r="U4350" s="121" t="n"/>
      <c r="V4350" s="117">
        <f>IF(P4350="NA","NA",IF(P4350&lt;&gt;"",TEXT(P4350-N4350,"[h].mm"),""))</f>
        <v/>
      </c>
      <c r="W4350" s="118">
        <f>IF(AND(R4350="",S4350=""),"",R4350+S4350)</f>
        <v/>
      </c>
      <c r="X4350" s="116">
        <f>IF(O4350&lt;&gt;"",DATE(YEAR(O4350), MONTH(O4350), DAY(O4350)),"")</f>
        <v/>
      </c>
      <c r="Y4350" s="122" t="n"/>
      <c r="Z4350" s="123" t="n"/>
      <c r="AA4350" s="117">
        <f>IF(F4350="Re-assigned","NA",IF(W4350="","",IF(W4350&gt;=VLOOKUP(D4350,SLAMatrix,3,FALSE),"Yes",IF(W4350&lt;VLOOKUP(D4350,SLAMatrix,2,FALSE),"No","Internal"))))</f>
        <v/>
      </c>
      <c r="AB4350" s="123" t="n"/>
      <c r="AC4350" s="123" t="n"/>
      <c r="AD4350" s="119" t="n"/>
      <c r="AE4350" s="125" t="n"/>
      <c r="AF4350" s="124">
        <f>MONTH(O4350)</f>
        <v/>
      </c>
      <c r="AG4350" s="124">
        <f>VLOOKUP(IFERROR(MID(AE4350,1,(FIND(",",AE4350,1)-1)),AE4350),Facility_Region_Mapping,2,FALSE)</f>
        <v/>
      </c>
      <c r="AH4350" s="124" t="n"/>
      <c r="AI4350" s="124">
        <f>IF(C4350&lt;&gt;"",IF(M4350="ESM User",getInterfaceName($C4350),"NA"),"")</f>
        <v/>
      </c>
      <c r="AJ4350" s="116">
        <f>IF(Q4350&lt;&gt;"",DATE(YEAR(Q4350), MONTH(Q4350), DAY(Q4350)),"")</f>
        <v/>
      </c>
      <c r="AK4350" s="130">
        <f>IF(Q4350&lt;&gt;0,Q4350-N4350,TODAY()-N4350)</f>
        <v/>
      </c>
      <c r="AL4350" s="112">
        <f>IF(F4350="Re-assigned",0,IF(H4350="Closed",0,IF(H4350="Service Restored",0,IF(H4350="",0,1))))</f>
        <v/>
      </c>
      <c r="AM4350" s="124">
        <f>IF(AL4350=0,"",IF(AK4350&gt;20.99,"Aged","Non-Aged"))</f>
        <v/>
      </c>
      <c r="AN4350" s="112">
        <f>IF(Q4350&lt;&gt;"",MONTH(Q4350),"")</f>
        <v/>
      </c>
      <c r="AO4350" s="112">
        <f>IFERROR(VALUE(V4350),0)</f>
        <v/>
      </c>
    </row>
    <row customFormat="1" customHeight="1" ht="29.25" r="4351" s="112" spans="1:41">
      <c r="A4351" s="127" t="n"/>
      <c r="B4351" s="113" t="n"/>
      <c r="C4351" s="127" t="n"/>
      <c r="D4351" s="127" t="n"/>
      <c r="E4351" s="114">
        <f>IF(F4351 &lt;&gt; "",VLOOKUP(F4351,CategoryLookup,2,FALSE), "")</f>
        <v/>
      </c>
      <c r="F4351" s="126" t="n"/>
      <c r="G4351" s="127" t="n"/>
      <c r="H4351" s="127" t="n"/>
      <c r="I4351" s="127" t="n"/>
      <c r="J4351" s="127" t="n"/>
      <c r="K4351" s="127" t="n"/>
      <c r="L4351" s="127" t="n"/>
      <c r="M4351" s="127" t="n"/>
      <c r="N4351" s="120" t="n"/>
      <c r="O4351" s="120" t="n"/>
      <c r="P4351" s="120" t="n"/>
      <c r="Q4351" s="120" t="n"/>
      <c r="R4351" s="121" t="n"/>
      <c r="S4351" s="121" t="n"/>
      <c r="T4351" s="121" t="n"/>
      <c r="U4351" s="121" t="n"/>
      <c r="V4351" s="117">
        <f>IF(P4351="NA","NA",IF(P4351&lt;&gt;"",TEXT(P4351-N4351,"[h].mm"),""))</f>
        <v/>
      </c>
      <c r="W4351" s="118">
        <f>IF(AND(R4351="",S4351=""),"",R4351+S4351)</f>
        <v/>
      </c>
      <c r="X4351" s="116">
        <f>IF(O4351&lt;&gt;"",DATE(YEAR(O4351), MONTH(O4351), DAY(O4351)),"")</f>
        <v/>
      </c>
      <c r="Y4351" s="122" t="n"/>
      <c r="Z4351" s="123" t="n"/>
      <c r="AA4351" s="117">
        <f>IF(F4351="Re-assigned","NA",IF(W4351="","",IF(W4351&gt;=VLOOKUP(D4351,SLAMatrix,3,FALSE),"Yes",IF(W4351&lt;VLOOKUP(D4351,SLAMatrix,2,FALSE),"No","Internal"))))</f>
        <v/>
      </c>
      <c r="AB4351" s="123" t="n"/>
      <c r="AC4351" s="123" t="n"/>
      <c r="AD4351" s="119" t="n"/>
      <c r="AE4351" s="125" t="n"/>
      <c r="AF4351" s="124">
        <f>MONTH(O4351)</f>
        <v/>
      </c>
      <c r="AG4351" s="124">
        <f>VLOOKUP(IFERROR(MID(AE4351,1,(FIND(",",AE4351,1)-1)),AE4351),Facility_Region_Mapping,2,FALSE)</f>
        <v/>
      </c>
      <c r="AH4351" s="124" t="n"/>
      <c r="AI4351" s="124">
        <f>IF(C4351&lt;&gt;"",IF(M4351="ESM User",getInterfaceName($C4351),"NA"),"")</f>
        <v/>
      </c>
      <c r="AJ4351" s="116">
        <f>IF(Q4351&lt;&gt;"",DATE(YEAR(Q4351), MONTH(Q4351), DAY(Q4351)),"")</f>
        <v/>
      </c>
      <c r="AK4351" s="130">
        <f>IF(Q4351&lt;&gt;0,Q4351-N4351,TODAY()-N4351)</f>
        <v/>
      </c>
      <c r="AL4351" s="112">
        <f>IF(F4351="Re-assigned",0,IF(H4351="Closed",0,IF(H4351="Service Restored",0,IF(H4351="",0,1))))</f>
        <v/>
      </c>
      <c r="AM4351" s="124">
        <f>IF(AL4351=0,"",IF(AK4351&gt;20.99,"Aged","Non-Aged"))</f>
        <v/>
      </c>
      <c r="AN4351" s="112">
        <f>IF(Q4351&lt;&gt;"",MONTH(Q4351),"")</f>
        <v/>
      </c>
      <c r="AO4351" s="112">
        <f>IFERROR(VALUE(V4351),0)</f>
        <v/>
      </c>
    </row>
    <row customFormat="1" customHeight="1" ht="29.25" r="4352" s="112" spans="1:41">
      <c r="A4352" s="127" t="n"/>
      <c r="B4352" s="113" t="n"/>
      <c r="C4352" s="127" t="n"/>
      <c r="D4352" s="127" t="n"/>
      <c r="E4352" s="114">
        <f>IF(F4352 &lt;&gt; "",VLOOKUP(F4352,CategoryLookup,2,FALSE), "")</f>
        <v/>
      </c>
      <c r="F4352" s="126" t="n"/>
      <c r="G4352" s="127" t="n"/>
      <c r="H4352" s="127" t="n"/>
      <c r="I4352" s="127" t="n"/>
      <c r="J4352" s="127" t="n"/>
      <c r="K4352" s="127" t="n"/>
      <c r="L4352" s="127" t="n"/>
      <c r="M4352" s="127" t="n"/>
      <c r="N4352" s="120" t="n"/>
      <c r="O4352" s="120" t="n"/>
      <c r="P4352" s="120" t="n"/>
      <c r="Q4352" s="120" t="n"/>
      <c r="R4352" s="121" t="n"/>
      <c r="S4352" s="121" t="n"/>
      <c r="T4352" s="121" t="n"/>
      <c r="U4352" s="121" t="n"/>
      <c r="V4352" s="117">
        <f>IF(P4352="NA","NA",IF(P4352&lt;&gt;"",TEXT(P4352-N4352,"[h].mm"),""))</f>
        <v/>
      </c>
      <c r="W4352" s="118">
        <f>IF(AND(R4352="",S4352=""),"",R4352+S4352)</f>
        <v/>
      </c>
      <c r="X4352" s="116">
        <f>IF(O4352&lt;&gt;"",DATE(YEAR(O4352), MONTH(O4352), DAY(O4352)),"")</f>
        <v/>
      </c>
      <c r="Y4352" s="122" t="n"/>
      <c r="Z4352" s="123" t="n"/>
      <c r="AA4352" s="117">
        <f>IF(F4352="Re-assigned","NA",IF(W4352="","",IF(W4352&gt;=VLOOKUP(D4352,SLAMatrix,3,FALSE),"Yes",IF(W4352&lt;VLOOKUP(D4352,SLAMatrix,2,FALSE),"No","Internal"))))</f>
        <v/>
      </c>
      <c r="AB4352" s="123" t="n"/>
      <c r="AC4352" s="123" t="n"/>
      <c r="AD4352" s="119" t="n"/>
      <c r="AE4352" s="125" t="n"/>
      <c r="AF4352" s="124">
        <f>MONTH(O4352)</f>
        <v/>
      </c>
      <c r="AG4352" s="124">
        <f>VLOOKUP(IFERROR(MID(AE4352,1,(FIND(",",AE4352,1)-1)),AE4352),Facility_Region_Mapping,2,FALSE)</f>
        <v/>
      </c>
      <c r="AH4352" s="124" t="n"/>
      <c r="AI4352" s="124">
        <f>IF(C4352&lt;&gt;"",IF(M4352="ESM User",getInterfaceName($C4352),"NA"),"")</f>
        <v/>
      </c>
      <c r="AJ4352" s="116">
        <f>IF(Q4352&lt;&gt;"",DATE(YEAR(Q4352), MONTH(Q4352), DAY(Q4352)),"")</f>
        <v/>
      </c>
      <c r="AK4352" s="130">
        <f>IF(Q4352&lt;&gt;0,Q4352-N4352,TODAY()-N4352)</f>
        <v/>
      </c>
      <c r="AL4352" s="112">
        <f>IF(F4352="Re-assigned",0,IF(H4352="Closed",0,IF(H4352="Service Restored",0,IF(H4352="",0,1))))</f>
        <v/>
      </c>
      <c r="AM4352" s="124">
        <f>IF(AL4352=0,"",IF(AK4352&gt;20.99,"Aged","Non-Aged"))</f>
        <v/>
      </c>
      <c r="AN4352" s="112">
        <f>IF(Q4352&lt;&gt;"",MONTH(Q4352),"")</f>
        <v/>
      </c>
      <c r="AO4352" s="112">
        <f>IFERROR(VALUE(V4352),0)</f>
        <v/>
      </c>
    </row>
    <row customFormat="1" customHeight="1" ht="29.25" r="4353" s="112" spans="1:41">
      <c r="A4353" s="127" t="n"/>
      <c r="B4353" s="113" t="n"/>
      <c r="C4353" s="127" t="n"/>
      <c r="D4353" s="127" t="n"/>
      <c r="E4353" s="114">
        <f>IF(F4353 &lt;&gt; "",VLOOKUP(F4353,CategoryLookup,2,FALSE), "")</f>
        <v/>
      </c>
      <c r="F4353" s="126" t="n"/>
      <c r="G4353" s="127" t="n"/>
      <c r="H4353" s="127" t="n"/>
      <c r="I4353" s="127" t="n"/>
      <c r="J4353" s="127" t="n"/>
      <c r="K4353" s="127" t="n"/>
      <c r="L4353" s="127" t="n"/>
      <c r="M4353" s="127" t="n"/>
      <c r="N4353" s="120" t="n"/>
      <c r="O4353" s="120" t="n"/>
      <c r="P4353" s="120" t="n"/>
      <c r="Q4353" s="120" t="n"/>
      <c r="R4353" s="121" t="n"/>
      <c r="S4353" s="121" t="n"/>
      <c r="T4353" s="121" t="n"/>
      <c r="U4353" s="121" t="n"/>
      <c r="V4353" s="117">
        <f>IF(P4353="NA","NA",IF(P4353&lt;&gt;"",TEXT(P4353-N4353,"[h].mm"),""))</f>
        <v/>
      </c>
      <c r="W4353" s="118">
        <f>IF(AND(R4353="",S4353=""),"",R4353+S4353)</f>
        <v/>
      </c>
      <c r="X4353" s="116">
        <f>IF(O4353&lt;&gt;"",DATE(YEAR(O4353), MONTH(O4353), DAY(O4353)),"")</f>
        <v/>
      </c>
      <c r="Y4353" s="122" t="n"/>
      <c r="Z4353" s="123" t="n"/>
      <c r="AA4353" s="117">
        <f>IF(F4353="Re-assigned","NA",IF(W4353="","",IF(W4353&gt;=VLOOKUP(D4353,SLAMatrix,3,FALSE),"Yes",IF(W4353&lt;VLOOKUP(D4353,SLAMatrix,2,FALSE),"No","Internal"))))</f>
        <v/>
      </c>
      <c r="AB4353" s="123" t="n"/>
      <c r="AC4353" s="123" t="n"/>
      <c r="AD4353" s="119" t="n"/>
      <c r="AE4353" s="125" t="n"/>
      <c r="AF4353" s="124">
        <f>MONTH(O4353)</f>
        <v/>
      </c>
      <c r="AG4353" s="124">
        <f>VLOOKUP(IFERROR(MID(AE4353,1,(FIND(",",AE4353,1)-1)),AE4353),Facility_Region_Mapping,2,FALSE)</f>
        <v/>
      </c>
      <c r="AH4353" s="124" t="n"/>
      <c r="AI4353" s="124">
        <f>IF(C4353&lt;&gt;"",IF(M4353="ESM User",getInterfaceName($C4353),"NA"),"")</f>
        <v/>
      </c>
      <c r="AJ4353" s="116">
        <f>IF(Q4353&lt;&gt;"",DATE(YEAR(Q4353), MONTH(Q4353), DAY(Q4353)),"")</f>
        <v/>
      </c>
      <c r="AK4353" s="130">
        <f>IF(Q4353&lt;&gt;0,Q4353-N4353,TODAY()-N4353)</f>
        <v/>
      </c>
      <c r="AL4353" s="112">
        <f>IF(F4353="Re-assigned",0,IF(H4353="Closed",0,IF(H4353="Service Restored",0,IF(H4353="",0,1))))</f>
        <v/>
      </c>
      <c r="AM4353" s="124">
        <f>IF(AL4353=0,"",IF(AK4353&gt;20.99,"Aged","Non-Aged"))</f>
        <v/>
      </c>
      <c r="AN4353" s="112">
        <f>IF(Q4353&lt;&gt;"",MONTH(Q4353),"")</f>
        <v/>
      </c>
      <c r="AO4353" s="112">
        <f>IFERROR(VALUE(V4353),0)</f>
        <v/>
      </c>
    </row>
    <row customFormat="1" customHeight="1" ht="29.25" r="4354" s="112" spans="1:41">
      <c r="A4354" s="127" t="n"/>
      <c r="B4354" s="113" t="n"/>
      <c r="C4354" s="127" t="n"/>
      <c r="D4354" s="127" t="n"/>
      <c r="E4354" s="114">
        <f>IF(F4354 &lt;&gt; "",VLOOKUP(F4354,CategoryLookup,2,FALSE), "")</f>
        <v/>
      </c>
      <c r="F4354" s="126" t="n"/>
      <c r="G4354" s="127" t="n"/>
      <c r="H4354" s="127" t="n"/>
      <c r="I4354" s="127" t="n"/>
      <c r="J4354" s="127" t="n"/>
      <c r="K4354" s="127" t="n"/>
      <c r="L4354" s="127" t="n"/>
      <c r="M4354" s="127" t="n"/>
      <c r="N4354" s="120" t="n"/>
      <c r="O4354" s="120" t="n"/>
      <c r="P4354" s="120" t="n"/>
      <c r="Q4354" s="120" t="n"/>
      <c r="R4354" s="121" t="n"/>
      <c r="S4354" s="121" t="n"/>
      <c r="T4354" s="121" t="n"/>
      <c r="U4354" s="121" t="n"/>
      <c r="V4354" s="117">
        <f>IF(P4354="NA","NA",IF(P4354&lt;&gt;"",TEXT(P4354-N4354,"[h].mm"),""))</f>
        <v/>
      </c>
      <c r="W4354" s="118">
        <f>IF(AND(R4354="",S4354=""),"",R4354+S4354)</f>
        <v/>
      </c>
      <c r="X4354" s="116">
        <f>IF(O4354&lt;&gt;"",DATE(YEAR(O4354), MONTH(O4354), DAY(O4354)),"")</f>
        <v/>
      </c>
      <c r="Y4354" s="122" t="n"/>
      <c r="Z4354" s="123" t="n"/>
      <c r="AA4354" s="117">
        <f>IF(F4354="Re-assigned","NA",IF(W4354="","",IF(W4354&gt;=VLOOKUP(D4354,SLAMatrix,3,FALSE),"Yes",IF(W4354&lt;VLOOKUP(D4354,SLAMatrix,2,FALSE),"No","Internal"))))</f>
        <v/>
      </c>
      <c r="AB4354" s="123" t="n"/>
      <c r="AC4354" s="123" t="n"/>
      <c r="AD4354" s="119" t="n"/>
      <c r="AE4354" s="125" t="n"/>
      <c r="AF4354" s="124">
        <f>MONTH(O4354)</f>
        <v/>
      </c>
      <c r="AG4354" s="124">
        <f>VLOOKUP(IFERROR(MID(AE4354,1,(FIND(",",AE4354,1)-1)),AE4354),Facility_Region_Mapping,2,FALSE)</f>
        <v/>
      </c>
      <c r="AH4354" s="124" t="n"/>
      <c r="AI4354" s="124">
        <f>IF(C4354&lt;&gt;"",IF(M4354="ESM User",getInterfaceName($C4354),"NA"),"")</f>
        <v/>
      </c>
      <c r="AJ4354" s="116">
        <f>IF(Q4354&lt;&gt;"",DATE(YEAR(Q4354), MONTH(Q4354), DAY(Q4354)),"")</f>
        <v/>
      </c>
      <c r="AK4354" s="130">
        <f>IF(Q4354&lt;&gt;0,Q4354-N4354,TODAY()-N4354)</f>
        <v/>
      </c>
      <c r="AL4354" s="112">
        <f>IF(F4354="Re-assigned",0,IF(H4354="Closed",0,IF(H4354="Service Restored",0,IF(H4354="",0,1))))</f>
        <v/>
      </c>
      <c r="AM4354" s="124">
        <f>IF(AL4354=0,"",IF(AK4354&gt;20.99,"Aged","Non-Aged"))</f>
        <v/>
      </c>
      <c r="AN4354" s="112">
        <f>IF(Q4354&lt;&gt;"",MONTH(Q4354),"")</f>
        <v/>
      </c>
      <c r="AO4354" s="112">
        <f>IFERROR(VALUE(V4354),0)</f>
        <v/>
      </c>
    </row>
    <row customFormat="1" customHeight="1" ht="29.25" r="4355" s="112" spans="1:41">
      <c r="A4355" s="127" t="n"/>
      <c r="B4355" s="113" t="n"/>
      <c r="C4355" s="127" t="n"/>
      <c r="D4355" s="127" t="n"/>
      <c r="E4355" s="114">
        <f>IF(F4355 &lt;&gt; "",VLOOKUP(F4355,CategoryLookup,2,FALSE), "")</f>
        <v/>
      </c>
      <c r="F4355" s="126" t="n"/>
      <c r="G4355" s="127" t="n"/>
      <c r="H4355" s="127" t="n"/>
      <c r="I4355" s="127" t="n"/>
      <c r="J4355" s="127" t="n"/>
      <c r="K4355" s="127" t="n"/>
      <c r="L4355" s="127" t="n"/>
      <c r="M4355" s="127" t="n"/>
      <c r="N4355" s="120" t="n"/>
      <c r="O4355" s="120" t="n"/>
      <c r="P4355" s="120" t="n"/>
      <c r="Q4355" s="120" t="n"/>
      <c r="R4355" s="121" t="n"/>
      <c r="S4355" s="121" t="n"/>
      <c r="T4355" s="121" t="n"/>
      <c r="U4355" s="121" t="n"/>
      <c r="V4355" s="117">
        <f>IF(P4355="NA","NA",IF(P4355&lt;&gt;"",TEXT(P4355-N4355,"[h].mm"),""))</f>
        <v/>
      </c>
      <c r="W4355" s="118">
        <f>IF(AND(R4355="",S4355=""),"",R4355+S4355)</f>
        <v/>
      </c>
      <c r="X4355" s="116">
        <f>IF(O4355&lt;&gt;"",DATE(YEAR(O4355), MONTH(O4355), DAY(O4355)),"")</f>
        <v/>
      </c>
      <c r="Y4355" s="122" t="n"/>
      <c r="Z4355" s="123" t="n"/>
      <c r="AA4355" s="117">
        <f>IF(F4355="Re-assigned","NA",IF(W4355="","",IF(W4355&gt;=VLOOKUP(D4355,SLAMatrix,3,FALSE),"Yes",IF(W4355&lt;VLOOKUP(D4355,SLAMatrix,2,FALSE),"No","Internal"))))</f>
        <v/>
      </c>
      <c r="AB4355" s="123" t="n"/>
      <c r="AC4355" s="123" t="n"/>
      <c r="AD4355" s="119" t="n"/>
      <c r="AE4355" s="125" t="n"/>
      <c r="AF4355" s="124">
        <f>MONTH(O4355)</f>
        <v/>
      </c>
      <c r="AG4355" s="124">
        <f>VLOOKUP(IFERROR(MID(AE4355,1,(FIND(",",AE4355,1)-1)),AE4355),Facility_Region_Mapping,2,FALSE)</f>
        <v/>
      </c>
      <c r="AH4355" s="124" t="n"/>
      <c r="AI4355" s="124">
        <f>IF(C4355&lt;&gt;"",IF(M4355="ESM User",getInterfaceName($C4355),"NA"),"")</f>
        <v/>
      </c>
      <c r="AJ4355" s="116">
        <f>IF(Q4355&lt;&gt;"",DATE(YEAR(Q4355), MONTH(Q4355), DAY(Q4355)),"")</f>
        <v/>
      </c>
      <c r="AK4355" s="130">
        <f>IF(Q4355&lt;&gt;0,Q4355-N4355,TODAY()-N4355)</f>
        <v/>
      </c>
      <c r="AL4355" s="112">
        <f>IF(F4355="Re-assigned",0,IF(H4355="Closed",0,IF(H4355="Service Restored",0,IF(H4355="",0,1))))</f>
        <v/>
      </c>
      <c r="AM4355" s="124">
        <f>IF(AL4355=0,"",IF(AK4355&gt;20.99,"Aged","Non-Aged"))</f>
        <v/>
      </c>
      <c r="AN4355" s="112">
        <f>IF(Q4355&lt;&gt;"",MONTH(Q4355),"")</f>
        <v/>
      </c>
      <c r="AO4355" s="112">
        <f>IFERROR(VALUE(V4355),0)</f>
        <v/>
      </c>
    </row>
    <row customFormat="1" customHeight="1" ht="29.25" r="4356" s="112" spans="1:41">
      <c r="A4356" s="127" t="n"/>
      <c r="B4356" s="113" t="n"/>
      <c r="C4356" s="127" t="n"/>
      <c r="D4356" s="127" t="n"/>
      <c r="E4356" s="114">
        <f>IF(F4356 &lt;&gt; "",VLOOKUP(F4356,CategoryLookup,2,FALSE), "")</f>
        <v/>
      </c>
      <c r="F4356" s="126" t="n"/>
      <c r="G4356" s="127" t="n"/>
      <c r="H4356" s="127" t="n"/>
      <c r="I4356" s="127" t="n"/>
      <c r="J4356" s="127" t="n"/>
      <c r="K4356" s="127" t="n"/>
      <c r="L4356" s="127" t="n"/>
      <c r="M4356" s="127" t="n"/>
      <c r="N4356" s="120" t="n"/>
      <c r="O4356" s="120" t="n"/>
      <c r="P4356" s="120" t="n"/>
      <c r="Q4356" s="120" t="n"/>
      <c r="R4356" s="121" t="n"/>
      <c r="S4356" s="121" t="n"/>
      <c r="T4356" s="121" t="n"/>
      <c r="U4356" s="121" t="n"/>
      <c r="V4356" s="117">
        <f>IF(P4356="NA","NA",IF(P4356&lt;&gt;"",TEXT(P4356-N4356,"[h].mm"),""))</f>
        <v/>
      </c>
      <c r="W4356" s="118">
        <f>IF(AND(R4356="",S4356=""),"",R4356+S4356)</f>
        <v/>
      </c>
      <c r="X4356" s="116">
        <f>IF(O4356&lt;&gt;"",DATE(YEAR(O4356), MONTH(O4356), DAY(O4356)),"")</f>
        <v/>
      </c>
      <c r="Y4356" s="122" t="n"/>
      <c r="Z4356" s="123" t="n"/>
      <c r="AA4356" s="117">
        <f>IF(F4356="Re-assigned","NA",IF(W4356="","",IF(W4356&gt;=VLOOKUP(D4356,SLAMatrix,3,FALSE),"Yes",IF(W4356&lt;VLOOKUP(D4356,SLAMatrix,2,FALSE),"No","Internal"))))</f>
        <v/>
      </c>
      <c r="AB4356" s="123" t="n"/>
      <c r="AC4356" s="123" t="n"/>
      <c r="AD4356" s="119" t="n"/>
      <c r="AE4356" s="125" t="n"/>
      <c r="AF4356" s="124">
        <f>MONTH(O4356)</f>
        <v/>
      </c>
      <c r="AG4356" s="124">
        <f>VLOOKUP(IFERROR(MID(AE4356,1,(FIND(",",AE4356,1)-1)),AE4356),Facility_Region_Mapping,2,FALSE)</f>
        <v/>
      </c>
      <c r="AH4356" s="124" t="n"/>
      <c r="AI4356" s="124">
        <f>IF(C4356&lt;&gt;"",IF(M4356="ESM User",getInterfaceName($C4356),"NA"),"")</f>
        <v/>
      </c>
      <c r="AJ4356" s="116">
        <f>IF(Q4356&lt;&gt;"",DATE(YEAR(Q4356), MONTH(Q4356), DAY(Q4356)),"")</f>
        <v/>
      </c>
      <c r="AK4356" s="130">
        <f>IF(Q4356&lt;&gt;0,Q4356-N4356,TODAY()-N4356)</f>
        <v/>
      </c>
      <c r="AL4356" s="112">
        <f>IF(F4356="Re-assigned",0,IF(H4356="Closed",0,IF(H4356="Service Restored",0,IF(H4356="",0,1))))</f>
        <v/>
      </c>
      <c r="AM4356" s="124">
        <f>IF(AL4356=0,"",IF(AK4356&gt;20.99,"Aged","Non-Aged"))</f>
        <v/>
      </c>
      <c r="AN4356" s="112">
        <f>IF(Q4356&lt;&gt;"",MONTH(Q4356),"")</f>
        <v/>
      </c>
      <c r="AO4356" s="112">
        <f>IFERROR(VALUE(V4356),0)</f>
        <v/>
      </c>
    </row>
    <row customFormat="1" customHeight="1" ht="29.25" r="4357" s="112" spans="1:41">
      <c r="A4357" s="127" t="n"/>
      <c r="B4357" s="113" t="n"/>
      <c r="C4357" s="127" t="n"/>
      <c r="D4357" s="127" t="n"/>
      <c r="E4357" s="114">
        <f>IF(F4357 &lt;&gt; "",VLOOKUP(F4357,CategoryLookup,2,FALSE), "")</f>
        <v/>
      </c>
      <c r="F4357" s="126" t="n"/>
      <c r="G4357" s="127" t="n"/>
      <c r="H4357" s="127" t="n"/>
      <c r="I4357" s="127" t="n"/>
      <c r="J4357" s="127" t="n"/>
      <c r="K4357" s="127" t="n"/>
      <c r="L4357" s="127" t="n"/>
      <c r="M4357" s="127" t="n"/>
      <c r="N4357" s="120" t="n"/>
      <c r="O4357" s="120" t="n"/>
      <c r="P4357" s="120" t="n"/>
      <c r="Q4357" s="120" t="n"/>
      <c r="R4357" s="121" t="n"/>
      <c r="S4357" s="121" t="n"/>
      <c r="T4357" s="121" t="n"/>
      <c r="U4357" s="121" t="n"/>
      <c r="V4357" s="117">
        <f>IF(P4357="NA","NA",IF(P4357&lt;&gt;"",TEXT(P4357-N4357,"[h].mm"),""))</f>
        <v/>
      </c>
      <c r="W4357" s="118">
        <f>IF(AND(R4357="",S4357=""),"",R4357+S4357)</f>
        <v/>
      </c>
      <c r="X4357" s="116">
        <f>IF(O4357&lt;&gt;"",DATE(YEAR(O4357), MONTH(O4357), DAY(O4357)),"")</f>
        <v/>
      </c>
      <c r="Y4357" s="122" t="n"/>
      <c r="Z4357" s="123" t="n"/>
      <c r="AA4357" s="117">
        <f>IF(F4357="Re-assigned","NA",IF(W4357="","",IF(W4357&gt;=VLOOKUP(D4357,SLAMatrix,3,FALSE),"Yes",IF(W4357&lt;VLOOKUP(D4357,SLAMatrix,2,FALSE),"No","Internal"))))</f>
        <v/>
      </c>
      <c r="AB4357" s="123" t="n"/>
      <c r="AC4357" s="123" t="n"/>
      <c r="AD4357" s="119" t="n"/>
      <c r="AE4357" s="125" t="n"/>
      <c r="AF4357" s="124">
        <f>MONTH(O4357)</f>
        <v/>
      </c>
      <c r="AG4357" s="124">
        <f>VLOOKUP(IFERROR(MID(AE4357,1,(FIND(",",AE4357,1)-1)),AE4357),Facility_Region_Mapping,2,FALSE)</f>
        <v/>
      </c>
      <c r="AH4357" s="124" t="n"/>
      <c r="AI4357" s="124">
        <f>IF(C4357&lt;&gt;"",IF(M4357="ESM User",getInterfaceName($C4357),"NA"),"")</f>
        <v/>
      </c>
      <c r="AJ4357" s="116">
        <f>IF(Q4357&lt;&gt;"",DATE(YEAR(Q4357), MONTH(Q4357), DAY(Q4357)),"")</f>
        <v/>
      </c>
      <c r="AK4357" s="130">
        <f>IF(Q4357&lt;&gt;0,Q4357-N4357,TODAY()-N4357)</f>
        <v/>
      </c>
      <c r="AL4357" s="112">
        <f>IF(F4357="Re-assigned",0,IF(H4357="Closed",0,IF(H4357="Service Restored",0,IF(H4357="",0,1))))</f>
        <v/>
      </c>
      <c r="AM4357" s="124">
        <f>IF(AL4357=0,"",IF(AK4357&gt;20.99,"Aged","Non-Aged"))</f>
        <v/>
      </c>
      <c r="AN4357" s="112">
        <f>IF(Q4357&lt;&gt;"",MONTH(Q4357),"")</f>
        <v/>
      </c>
      <c r="AO4357" s="112">
        <f>IFERROR(VALUE(V4357),0)</f>
        <v/>
      </c>
    </row>
    <row customFormat="1" customHeight="1" ht="29.25" r="4358" s="112" spans="1:41">
      <c r="A4358" s="127" t="n"/>
      <c r="B4358" s="113" t="n"/>
      <c r="C4358" s="127" t="n"/>
      <c r="D4358" s="127" t="n"/>
      <c r="E4358" s="114">
        <f>IF(F4358 &lt;&gt; "",VLOOKUP(F4358,CategoryLookup,2,FALSE), "")</f>
        <v/>
      </c>
      <c r="F4358" s="126" t="n"/>
      <c r="G4358" s="127" t="n"/>
      <c r="H4358" s="127" t="n"/>
      <c r="I4358" s="127" t="n"/>
      <c r="J4358" s="127" t="n"/>
      <c r="K4358" s="127" t="n"/>
      <c r="L4358" s="127" t="n"/>
      <c r="M4358" s="127" t="n"/>
      <c r="N4358" s="120" t="n"/>
      <c r="O4358" s="120" t="n"/>
      <c r="P4358" s="120" t="n"/>
      <c r="Q4358" s="120" t="n"/>
      <c r="R4358" s="121" t="n"/>
      <c r="S4358" s="121" t="n"/>
      <c r="T4358" s="121" t="n"/>
      <c r="U4358" s="121" t="n"/>
      <c r="V4358" s="117">
        <f>IF(P4358="NA","NA",IF(P4358&lt;&gt;"",TEXT(P4358-N4358,"[h].mm"),""))</f>
        <v/>
      </c>
      <c r="W4358" s="118">
        <f>IF(AND(R4358="",S4358=""),"",R4358+S4358)</f>
        <v/>
      </c>
      <c r="X4358" s="116">
        <f>IF(O4358&lt;&gt;"",DATE(YEAR(O4358), MONTH(O4358), DAY(O4358)),"")</f>
        <v/>
      </c>
      <c r="Y4358" s="122" t="n"/>
      <c r="Z4358" s="123" t="n"/>
      <c r="AA4358" s="117">
        <f>IF(F4358="Re-assigned","NA",IF(W4358="","",IF(W4358&gt;=VLOOKUP(D4358,SLAMatrix,3,FALSE),"Yes",IF(W4358&lt;VLOOKUP(D4358,SLAMatrix,2,FALSE),"No","Internal"))))</f>
        <v/>
      </c>
      <c r="AB4358" s="123" t="n"/>
      <c r="AC4358" s="123" t="n"/>
      <c r="AD4358" s="119" t="n"/>
      <c r="AE4358" s="125" t="n"/>
      <c r="AF4358" s="124">
        <f>MONTH(O4358)</f>
        <v/>
      </c>
      <c r="AG4358" s="124">
        <f>VLOOKUP(IFERROR(MID(AE4358,1,(FIND(",",AE4358,1)-1)),AE4358),Facility_Region_Mapping,2,FALSE)</f>
        <v/>
      </c>
      <c r="AH4358" s="124" t="n"/>
      <c r="AI4358" s="124">
        <f>IF(C4358&lt;&gt;"",IF(M4358="ESM User",getInterfaceName($C4358),"NA"),"")</f>
        <v/>
      </c>
      <c r="AJ4358" s="116">
        <f>IF(Q4358&lt;&gt;"",DATE(YEAR(Q4358), MONTH(Q4358), DAY(Q4358)),"")</f>
        <v/>
      </c>
      <c r="AK4358" s="130">
        <f>IF(Q4358&lt;&gt;0,Q4358-N4358,TODAY()-N4358)</f>
        <v/>
      </c>
      <c r="AL4358" s="112">
        <f>IF(F4358="Re-assigned",0,IF(H4358="Closed",0,IF(H4358="Service Restored",0,IF(H4358="",0,1))))</f>
        <v/>
      </c>
      <c r="AM4358" s="124">
        <f>IF(AL4358=0,"",IF(AK4358&gt;20.99,"Aged","Non-Aged"))</f>
        <v/>
      </c>
      <c r="AN4358" s="112">
        <f>IF(Q4358&lt;&gt;"",MONTH(Q4358),"")</f>
        <v/>
      </c>
      <c r="AO4358" s="112">
        <f>IFERROR(VALUE(V4358),0)</f>
        <v/>
      </c>
    </row>
    <row customFormat="1" customHeight="1" ht="29.25" r="4359" s="112" spans="1:41">
      <c r="A4359" s="127" t="n"/>
      <c r="B4359" s="113" t="n"/>
      <c r="C4359" s="127" t="n"/>
      <c r="D4359" s="127" t="n"/>
      <c r="E4359" s="114">
        <f>IF(F4359 &lt;&gt; "",VLOOKUP(F4359,CategoryLookup,2,FALSE), "")</f>
        <v/>
      </c>
      <c r="F4359" s="126" t="n"/>
      <c r="G4359" s="127" t="n"/>
      <c r="H4359" s="127" t="n"/>
      <c r="I4359" s="127" t="n"/>
      <c r="J4359" s="127" t="n"/>
      <c r="K4359" s="127" t="n"/>
      <c r="L4359" s="127" t="n"/>
      <c r="M4359" s="127" t="n"/>
      <c r="N4359" s="120" t="n"/>
      <c r="O4359" s="120" t="n"/>
      <c r="P4359" s="120" t="n"/>
      <c r="Q4359" s="120" t="n"/>
      <c r="R4359" s="121" t="n"/>
      <c r="S4359" s="121" t="n"/>
      <c r="T4359" s="121" t="n"/>
      <c r="U4359" s="121" t="n"/>
      <c r="V4359" s="117">
        <f>IF(P4359="NA","NA",IF(P4359&lt;&gt;"",TEXT(P4359-N4359,"[h].mm"),""))</f>
        <v/>
      </c>
      <c r="W4359" s="118">
        <f>IF(AND(R4359="",S4359=""),"",R4359+S4359)</f>
        <v/>
      </c>
      <c r="X4359" s="116">
        <f>IF(O4359&lt;&gt;"",DATE(YEAR(O4359), MONTH(O4359), DAY(O4359)),"")</f>
        <v/>
      </c>
      <c r="Y4359" s="122" t="n"/>
      <c r="Z4359" s="123" t="n"/>
      <c r="AA4359" s="117">
        <f>IF(F4359="Re-assigned","NA",IF(W4359="","",IF(W4359&gt;=VLOOKUP(D4359,SLAMatrix,3,FALSE),"Yes",IF(W4359&lt;VLOOKUP(D4359,SLAMatrix,2,FALSE),"No","Internal"))))</f>
        <v/>
      </c>
      <c r="AB4359" s="123" t="n"/>
      <c r="AC4359" s="123" t="n"/>
      <c r="AD4359" s="119" t="n"/>
      <c r="AE4359" s="125" t="n"/>
      <c r="AF4359" s="124">
        <f>MONTH(O4359)</f>
        <v/>
      </c>
      <c r="AG4359" s="124">
        <f>VLOOKUP(IFERROR(MID(AE4359,1,(FIND(",",AE4359,1)-1)),AE4359),Facility_Region_Mapping,2,FALSE)</f>
        <v/>
      </c>
      <c r="AH4359" s="124" t="n"/>
      <c r="AI4359" s="124">
        <f>IF(C4359&lt;&gt;"",IF(M4359="ESM User",getInterfaceName($C4359),"NA"),"")</f>
        <v/>
      </c>
      <c r="AJ4359" s="116">
        <f>IF(Q4359&lt;&gt;"",DATE(YEAR(Q4359), MONTH(Q4359), DAY(Q4359)),"")</f>
        <v/>
      </c>
      <c r="AK4359" s="130">
        <f>IF(Q4359&lt;&gt;0,Q4359-N4359,TODAY()-N4359)</f>
        <v/>
      </c>
      <c r="AL4359" s="112">
        <f>IF(F4359="Re-assigned",0,IF(H4359="Closed",0,IF(H4359="Service Restored",0,IF(H4359="",0,1))))</f>
        <v/>
      </c>
      <c r="AM4359" s="124">
        <f>IF(AL4359=0,"",IF(AK4359&gt;20.99,"Aged","Non-Aged"))</f>
        <v/>
      </c>
      <c r="AN4359" s="112">
        <f>IF(Q4359&lt;&gt;"",MONTH(Q4359),"")</f>
        <v/>
      </c>
      <c r="AO4359" s="112">
        <f>IFERROR(VALUE(V4359),0)</f>
        <v/>
      </c>
    </row>
    <row customFormat="1" customHeight="1" ht="29.25" r="4360" s="112" spans="1:41">
      <c r="A4360" s="127" t="n"/>
      <c r="B4360" s="113" t="n"/>
      <c r="C4360" s="127" t="n"/>
      <c r="D4360" s="127" t="n"/>
      <c r="E4360" s="114">
        <f>IF(F4360 &lt;&gt; "",VLOOKUP(F4360,CategoryLookup,2,FALSE), "")</f>
        <v/>
      </c>
      <c r="F4360" s="126" t="n"/>
      <c r="G4360" s="127" t="n"/>
      <c r="H4360" s="127" t="n"/>
      <c r="I4360" s="127" t="n"/>
      <c r="J4360" s="127" t="n"/>
      <c r="K4360" s="127" t="n"/>
      <c r="L4360" s="127" t="n"/>
      <c r="M4360" s="127" t="n"/>
      <c r="N4360" s="120" t="n"/>
      <c r="O4360" s="120" t="n"/>
      <c r="P4360" s="120" t="n"/>
      <c r="Q4360" s="120" t="n"/>
      <c r="R4360" s="121" t="n"/>
      <c r="S4360" s="121" t="n"/>
      <c r="T4360" s="121" t="n"/>
      <c r="U4360" s="121" t="n"/>
      <c r="V4360" s="117">
        <f>IF(P4360="NA","NA",IF(P4360&lt;&gt;"",TEXT(P4360-N4360,"[h].mm"),""))</f>
        <v/>
      </c>
      <c r="W4360" s="118">
        <f>IF(AND(R4360="",S4360=""),"",R4360+S4360)</f>
        <v/>
      </c>
      <c r="X4360" s="116">
        <f>IF(O4360&lt;&gt;"",DATE(YEAR(O4360), MONTH(O4360), DAY(O4360)),"")</f>
        <v/>
      </c>
      <c r="Y4360" s="122" t="n"/>
      <c r="Z4360" s="123" t="n"/>
      <c r="AA4360" s="117">
        <f>IF(F4360="Re-assigned","NA",IF(W4360="","",IF(W4360&gt;=VLOOKUP(D4360,SLAMatrix,3,FALSE),"Yes",IF(W4360&lt;VLOOKUP(D4360,SLAMatrix,2,FALSE),"No","Internal"))))</f>
        <v/>
      </c>
      <c r="AB4360" s="123" t="n"/>
      <c r="AC4360" s="123" t="n"/>
      <c r="AD4360" s="119" t="n"/>
      <c r="AE4360" s="125" t="n"/>
      <c r="AF4360" s="124">
        <f>MONTH(O4360)</f>
        <v/>
      </c>
      <c r="AG4360" s="124">
        <f>VLOOKUP(IFERROR(MID(AE4360,1,(FIND(",",AE4360,1)-1)),AE4360),Facility_Region_Mapping,2,FALSE)</f>
        <v/>
      </c>
      <c r="AH4360" s="124" t="n"/>
      <c r="AI4360" s="124">
        <f>IF(C4360&lt;&gt;"",IF(M4360="ESM User",getInterfaceName($C4360),"NA"),"")</f>
        <v/>
      </c>
      <c r="AJ4360" s="116">
        <f>IF(Q4360&lt;&gt;"",DATE(YEAR(Q4360), MONTH(Q4360), DAY(Q4360)),"")</f>
        <v/>
      </c>
      <c r="AK4360" s="130">
        <f>IF(Q4360&lt;&gt;0,Q4360-N4360,TODAY()-N4360)</f>
        <v/>
      </c>
      <c r="AL4360" s="112">
        <f>IF(F4360="Re-assigned",0,IF(H4360="Closed",0,IF(H4360="Service Restored",0,IF(H4360="",0,1))))</f>
        <v/>
      </c>
      <c r="AM4360" s="124">
        <f>IF(AL4360=0,"",IF(AK4360&gt;20.99,"Aged","Non-Aged"))</f>
        <v/>
      </c>
      <c r="AN4360" s="112">
        <f>IF(Q4360&lt;&gt;"",MONTH(Q4360),"")</f>
        <v/>
      </c>
      <c r="AO4360" s="112">
        <f>IFERROR(VALUE(V4360),0)</f>
        <v/>
      </c>
    </row>
    <row customFormat="1" customHeight="1" ht="29.25" r="4361" s="112" spans="1:41">
      <c r="A4361" s="127" t="n"/>
      <c r="B4361" s="113" t="n"/>
      <c r="C4361" s="127" t="n"/>
      <c r="D4361" s="127" t="n"/>
      <c r="E4361" s="114">
        <f>IF(F4361 &lt;&gt; "",VLOOKUP(F4361,CategoryLookup,2,FALSE), "")</f>
        <v/>
      </c>
      <c r="F4361" s="126" t="n"/>
      <c r="G4361" s="127" t="n"/>
      <c r="H4361" s="127" t="n"/>
      <c r="I4361" s="127" t="n"/>
      <c r="J4361" s="127" t="n"/>
      <c r="K4361" s="127" t="n"/>
      <c r="L4361" s="127" t="n"/>
      <c r="M4361" s="127" t="n"/>
      <c r="N4361" s="120" t="n"/>
      <c r="O4361" s="120" t="n"/>
      <c r="P4361" s="120" t="n"/>
      <c r="Q4361" s="120" t="n"/>
      <c r="R4361" s="121" t="n"/>
      <c r="S4361" s="121" t="n"/>
      <c r="T4361" s="121" t="n"/>
      <c r="U4361" s="121" t="n"/>
      <c r="V4361" s="117">
        <f>IF(P4361="NA","NA",IF(P4361&lt;&gt;"",TEXT(P4361-N4361,"[h].mm"),""))</f>
        <v/>
      </c>
      <c r="W4361" s="118">
        <f>IF(AND(R4361="",S4361=""),"",R4361+S4361)</f>
        <v/>
      </c>
      <c r="X4361" s="116">
        <f>IF(O4361&lt;&gt;"",DATE(YEAR(O4361), MONTH(O4361), DAY(O4361)),"")</f>
        <v/>
      </c>
      <c r="Y4361" s="122" t="n"/>
      <c r="Z4361" s="123" t="n"/>
      <c r="AA4361" s="117">
        <f>IF(F4361="Re-assigned","NA",IF(W4361="","",IF(W4361&gt;=VLOOKUP(D4361,SLAMatrix,3,FALSE),"Yes",IF(W4361&lt;VLOOKUP(D4361,SLAMatrix,2,FALSE),"No","Internal"))))</f>
        <v/>
      </c>
      <c r="AB4361" s="123" t="n"/>
      <c r="AC4361" s="123" t="n"/>
      <c r="AD4361" s="119" t="n"/>
      <c r="AE4361" s="125" t="n"/>
      <c r="AF4361" s="124">
        <f>MONTH(O4361)</f>
        <v/>
      </c>
      <c r="AG4361" s="124">
        <f>VLOOKUP(IFERROR(MID(AE4361,1,(FIND(",",AE4361,1)-1)),AE4361),Facility_Region_Mapping,2,FALSE)</f>
        <v/>
      </c>
      <c r="AH4361" s="124" t="n"/>
      <c r="AI4361" s="124">
        <f>IF(C4361&lt;&gt;"",IF(M4361="ESM User",getInterfaceName($C4361),"NA"),"")</f>
        <v/>
      </c>
      <c r="AJ4361" s="116">
        <f>IF(Q4361&lt;&gt;"",DATE(YEAR(Q4361), MONTH(Q4361), DAY(Q4361)),"")</f>
        <v/>
      </c>
      <c r="AK4361" s="130">
        <f>IF(Q4361&lt;&gt;0,Q4361-N4361,TODAY()-N4361)</f>
        <v/>
      </c>
      <c r="AL4361" s="112">
        <f>IF(F4361="Re-assigned",0,IF(H4361="Closed",0,IF(H4361="Service Restored",0,IF(H4361="",0,1))))</f>
        <v/>
      </c>
      <c r="AM4361" s="124">
        <f>IF(AL4361=0,"",IF(AK4361&gt;20.99,"Aged","Non-Aged"))</f>
        <v/>
      </c>
      <c r="AN4361" s="112">
        <f>IF(Q4361&lt;&gt;"",MONTH(Q4361),"")</f>
        <v/>
      </c>
      <c r="AO4361" s="112">
        <f>IFERROR(VALUE(V4361),0)</f>
        <v/>
      </c>
    </row>
    <row customFormat="1" customHeight="1" ht="29.25" r="4362" s="112" spans="1:41">
      <c r="A4362" s="127" t="n"/>
      <c r="B4362" s="113" t="n"/>
      <c r="C4362" s="127" t="n"/>
      <c r="D4362" s="127" t="n"/>
      <c r="E4362" s="114">
        <f>IF(F4362 &lt;&gt; "",VLOOKUP(F4362,CategoryLookup,2,FALSE), "")</f>
        <v/>
      </c>
      <c r="F4362" s="126" t="n"/>
      <c r="G4362" s="127" t="n"/>
      <c r="H4362" s="127" t="n"/>
      <c r="I4362" s="127" t="n"/>
      <c r="J4362" s="127" t="n"/>
      <c r="K4362" s="127" t="n"/>
      <c r="L4362" s="127" t="n"/>
      <c r="M4362" s="127" t="n"/>
      <c r="N4362" s="120" t="n"/>
      <c r="O4362" s="120" t="n"/>
      <c r="P4362" s="120" t="n"/>
      <c r="Q4362" s="120" t="n"/>
      <c r="R4362" s="121" t="n"/>
      <c r="S4362" s="121" t="n"/>
      <c r="T4362" s="121" t="n"/>
      <c r="U4362" s="121" t="n"/>
      <c r="V4362" s="117">
        <f>IF(P4362="NA","NA",IF(P4362&lt;&gt;"",TEXT(P4362-N4362,"[h].mm"),""))</f>
        <v/>
      </c>
      <c r="W4362" s="118">
        <f>IF(AND(R4362="",S4362=""),"",R4362+S4362)</f>
        <v/>
      </c>
      <c r="X4362" s="116">
        <f>IF(O4362&lt;&gt;"",DATE(YEAR(O4362), MONTH(O4362), DAY(O4362)),"")</f>
        <v/>
      </c>
      <c r="Y4362" s="122" t="n"/>
      <c r="Z4362" s="123" t="n"/>
      <c r="AA4362" s="117">
        <f>IF(F4362="Re-assigned","NA",IF(W4362="","",IF(W4362&gt;=VLOOKUP(D4362,SLAMatrix,3,FALSE),"Yes",IF(W4362&lt;VLOOKUP(D4362,SLAMatrix,2,FALSE),"No","Internal"))))</f>
        <v/>
      </c>
      <c r="AB4362" s="123" t="n"/>
      <c r="AC4362" s="123" t="n"/>
      <c r="AD4362" s="119" t="n"/>
      <c r="AE4362" s="125" t="n"/>
      <c r="AF4362" s="124">
        <f>MONTH(O4362)</f>
        <v/>
      </c>
      <c r="AG4362" s="124">
        <f>VLOOKUP(IFERROR(MID(AE4362,1,(FIND(",",AE4362,1)-1)),AE4362),Facility_Region_Mapping,2,FALSE)</f>
        <v/>
      </c>
      <c r="AH4362" s="124" t="n"/>
      <c r="AI4362" s="124">
        <f>IF(C4362&lt;&gt;"",IF(M4362="ESM User",getInterfaceName($C4362),"NA"),"")</f>
        <v/>
      </c>
      <c r="AJ4362" s="116">
        <f>IF(Q4362&lt;&gt;"",DATE(YEAR(Q4362), MONTH(Q4362), DAY(Q4362)),"")</f>
        <v/>
      </c>
      <c r="AK4362" s="130">
        <f>IF(Q4362&lt;&gt;0,Q4362-N4362,TODAY()-N4362)</f>
        <v/>
      </c>
      <c r="AL4362" s="112">
        <f>IF(F4362="Re-assigned",0,IF(H4362="Closed",0,IF(H4362="Service Restored",0,IF(H4362="",0,1))))</f>
        <v/>
      </c>
      <c r="AM4362" s="124">
        <f>IF(AL4362=0,"",IF(AK4362&gt;20.99,"Aged","Non-Aged"))</f>
        <v/>
      </c>
      <c r="AN4362" s="112">
        <f>IF(Q4362&lt;&gt;"",MONTH(Q4362),"")</f>
        <v/>
      </c>
      <c r="AO4362" s="112">
        <f>IFERROR(VALUE(V4362),0)</f>
        <v/>
      </c>
    </row>
    <row customFormat="1" customHeight="1" ht="29.25" r="4363" s="112" spans="1:41">
      <c r="A4363" s="127" t="n"/>
      <c r="B4363" s="113" t="n"/>
      <c r="C4363" s="127" t="n"/>
      <c r="D4363" s="127" t="n"/>
      <c r="E4363" s="114">
        <f>IF(F4363 &lt;&gt; "",VLOOKUP(F4363,CategoryLookup,2,FALSE), "")</f>
        <v/>
      </c>
      <c r="F4363" s="126" t="n"/>
      <c r="G4363" s="127" t="n"/>
      <c r="H4363" s="127" t="n"/>
      <c r="I4363" s="127" t="n"/>
      <c r="J4363" s="127" t="n"/>
      <c r="K4363" s="127" t="n"/>
      <c r="L4363" s="127" t="n"/>
      <c r="M4363" s="127" t="n"/>
      <c r="N4363" s="120" t="n"/>
      <c r="O4363" s="120" t="n"/>
      <c r="P4363" s="120" t="n"/>
      <c r="Q4363" s="120" t="n"/>
      <c r="R4363" s="121" t="n"/>
      <c r="S4363" s="121" t="n"/>
      <c r="T4363" s="121" t="n"/>
      <c r="U4363" s="121" t="n"/>
      <c r="V4363" s="117">
        <f>IF(P4363="NA","NA",IF(P4363&lt;&gt;"",TEXT(P4363-N4363,"[h].mm"),""))</f>
        <v/>
      </c>
      <c r="W4363" s="118">
        <f>IF(AND(R4363="",S4363=""),"",R4363+S4363)</f>
        <v/>
      </c>
      <c r="X4363" s="116">
        <f>IF(O4363&lt;&gt;"",DATE(YEAR(O4363), MONTH(O4363), DAY(O4363)),"")</f>
        <v/>
      </c>
      <c r="Y4363" s="122" t="n"/>
      <c r="Z4363" s="123" t="n"/>
      <c r="AA4363" s="117">
        <f>IF(F4363="Re-assigned","NA",IF(W4363="","",IF(W4363&gt;=VLOOKUP(D4363,SLAMatrix,3,FALSE),"Yes",IF(W4363&lt;VLOOKUP(D4363,SLAMatrix,2,FALSE),"No","Internal"))))</f>
        <v/>
      </c>
      <c r="AB4363" s="123" t="n"/>
      <c r="AC4363" s="123" t="n"/>
      <c r="AD4363" s="119" t="n"/>
      <c r="AE4363" s="125" t="n"/>
      <c r="AF4363" s="124">
        <f>MONTH(O4363)</f>
        <v/>
      </c>
      <c r="AG4363" s="124">
        <f>VLOOKUP(IFERROR(MID(AE4363,1,(FIND(",",AE4363,1)-1)),AE4363),Facility_Region_Mapping,2,FALSE)</f>
        <v/>
      </c>
      <c r="AH4363" s="124" t="n"/>
      <c r="AI4363" s="124">
        <f>IF(C4363&lt;&gt;"",IF(M4363="ESM User",getInterfaceName($C4363),"NA"),"")</f>
        <v/>
      </c>
      <c r="AJ4363" s="116">
        <f>IF(Q4363&lt;&gt;"",DATE(YEAR(Q4363), MONTH(Q4363), DAY(Q4363)),"")</f>
        <v/>
      </c>
      <c r="AK4363" s="130">
        <f>IF(Q4363&lt;&gt;0,Q4363-N4363,TODAY()-N4363)</f>
        <v/>
      </c>
      <c r="AL4363" s="112">
        <f>IF(F4363="Re-assigned",0,IF(H4363="Closed",0,IF(H4363="Service Restored",0,IF(H4363="",0,1))))</f>
        <v/>
      </c>
      <c r="AM4363" s="124">
        <f>IF(AL4363=0,"",IF(AK4363&gt;20.99,"Aged","Non-Aged"))</f>
        <v/>
      </c>
      <c r="AN4363" s="112">
        <f>IF(Q4363&lt;&gt;"",MONTH(Q4363),"")</f>
        <v/>
      </c>
      <c r="AO4363" s="112">
        <f>IFERROR(VALUE(V4363),0)</f>
        <v/>
      </c>
    </row>
    <row customFormat="1" customHeight="1" ht="29.25" r="4364" s="112" spans="1:41">
      <c r="A4364" s="127" t="n"/>
      <c r="B4364" s="113" t="n"/>
      <c r="C4364" s="127" t="n"/>
      <c r="D4364" s="127" t="n"/>
      <c r="E4364" s="114">
        <f>IF(F4364 &lt;&gt; "",VLOOKUP(F4364,CategoryLookup,2,FALSE), "")</f>
        <v/>
      </c>
      <c r="F4364" s="126" t="n"/>
      <c r="G4364" s="127" t="n"/>
      <c r="H4364" s="127" t="n"/>
      <c r="I4364" s="127" t="n"/>
      <c r="J4364" s="127" t="n"/>
      <c r="K4364" s="127" t="n"/>
      <c r="L4364" s="127" t="n"/>
      <c r="M4364" s="127" t="n"/>
      <c r="N4364" s="120" t="n"/>
      <c r="O4364" s="120" t="n"/>
      <c r="P4364" s="120" t="n"/>
      <c r="Q4364" s="120" t="n"/>
      <c r="R4364" s="121" t="n"/>
      <c r="S4364" s="121" t="n"/>
      <c r="T4364" s="121" t="n"/>
      <c r="U4364" s="121" t="n"/>
      <c r="V4364" s="117">
        <f>IF(P4364="NA","NA",IF(P4364&lt;&gt;"",TEXT(P4364-N4364,"[h].mm"),""))</f>
        <v/>
      </c>
      <c r="W4364" s="118">
        <f>IF(AND(R4364="",S4364=""),"",R4364+S4364)</f>
        <v/>
      </c>
      <c r="X4364" s="116">
        <f>IF(O4364&lt;&gt;"",DATE(YEAR(O4364), MONTH(O4364), DAY(O4364)),"")</f>
        <v/>
      </c>
      <c r="Y4364" s="122" t="n"/>
      <c r="Z4364" s="123" t="n"/>
      <c r="AA4364" s="117">
        <f>IF(F4364="Re-assigned","NA",IF(W4364="","",IF(W4364&gt;=VLOOKUP(D4364,SLAMatrix,3,FALSE),"Yes",IF(W4364&lt;VLOOKUP(D4364,SLAMatrix,2,FALSE),"No","Internal"))))</f>
        <v/>
      </c>
      <c r="AB4364" s="123" t="n"/>
      <c r="AC4364" s="123" t="n"/>
      <c r="AD4364" s="119" t="n"/>
      <c r="AE4364" s="125" t="n"/>
      <c r="AF4364" s="124">
        <f>MONTH(O4364)</f>
        <v/>
      </c>
      <c r="AG4364" s="124">
        <f>VLOOKUP(IFERROR(MID(AE4364,1,(FIND(",",AE4364,1)-1)),AE4364),Facility_Region_Mapping,2,FALSE)</f>
        <v/>
      </c>
      <c r="AH4364" s="124" t="n"/>
      <c r="AI4364" s="124">
        <f>IF(C4364&lt;&gt;"",IF(M4364="ESM User",getInterfaceName($C4364),"NA"),"")</f>
        <v/>
      </c>
      <c r="AJ4364" s="116">
        <f>IF(Q4364&lt;&gt;"",DATE(YEAR(Q4364), MONTH(Q4364), DAY(Q4364)),"")</f>
        <v/>
      </c>
      <c r="AK4364" s="130">
        <f>IF(Q4364&lt;&gt;0,Q4364-N4364,TODAY()-N4364)</f>
        <v/>
      </c>
      <c r="AL4364" s="112">
        <f>IF(F4364="Re-assigned",0,IF(H4364="Closed",0,IF(H4364="Service Restored",0,IF(H4364="",0,1))))</f>
        <v/>
      </c>
      <c r="AM4364" s="124">
        <f>IF(AL4364=0,"",IF(AK4364&gt;20.99,"Aged","Non-Aged"))</f>
        <v/>
      </c>
      <c r="AN4364" s="112">
        <f>IF(Q4364&lt;&gt;"",MONTH(Q4364),"")</f>
        <v/>
      </c>
      <c r="AO4364" s="112">
        <f>IFERROR(VALUE(V4364),0)</f>
        <v/>
      </c>
    </row>
    <row customFormat="1" customHeight="1" ht="29.25" r="4365" s="112" spans="1:41">
      <c r="A4365" s="127" t="n"/>
      <c r="B4365" s="113" t="n"/>
      <c r="C4365" s="127" t="n"/>
      <c r="D4365" s="127" t="n"/>
      <c r="E4365" s="114">
        <f>IF(F4365 &lt;&gt; "",VLOOKUP(F4365,CategoryLookup,2,FALSE), "")</f>
        <v/>
      </c>
      <c r="F4365" s="126" t="n"/>
      <c r="G4365" s="127" t="n"/>
      <c r="H4365" s="127" t="n"/>
      <c r="I4365" s="127" t="n"/>
      <c r="J4365" s="127" t="n"/>
      <c r="K4365" s="127" t="n"/>
      <c r="L4365" s="127" t="n"/>
      <c r="M4365" s="127" t="n"/>
      <c r="N4365" s="120" t="n"/>
      <c r="O4365" s="120" t="n"/>
      <c r="P4365" s="120" t="n"/>
      <c r="Q4365" s="120" t="n"/>
      <c r="R4365" s="121" t="n"/>
      <c r="S4365" s="121" t="n"/>
      <c r="T4365" s="121" t="n"/>
      <c r="U4365" s="121" t="n"/>
      <c r="V4365" s="117">
        <f>IF(P4365="NA","NA",IF(P4365&lt;&gt;"",TEXT(P4365-N4365,"[h].mm"),""))</f>
        <v/>
      </c>
      <c r="W4365" s="118">
        <f>IF(AND(R4365="",S4365=""),"",R4365+S4365)</f>
        <v/>
      </c>
      <c r="X4365" s="116">
        <f>IF(O4365&lt;&gt;"",DATE(YEAR(O4365), MONTH(O4365), DAY(O4365)),"")</f>
        <v/>
      </c>
      <c r="Y4365" s="122" t="n"/>
      <c r="Z4365" s="123" t="n"/>
      <c r="AA4365" s="117">
        <f>IF(F4365="Re-assigned","NA",IF(W4365="","",IF(W4365&gt;=VLOOKUP(D4365,SLAMatrix,3,FALSE),"Yes",IF(W4365&lt;VLOOKUP(D4365,SLAMatrix,2,FALSE),"No","Internal"))))</f>
        <v/>
      </c>
      <c r="AB4365" s="123" t="n"/>
      <c r="AC4365" s="123" t="n"/>
      <c r="AD4365" s="119" t="n"/>
      <c r="AE4365" s="125" t="n"/>
      <c r="AF4365" s="124">
        <f>MONTH(O4365)</f>
        <v/>
      </c>
      <c r="AG4365" s="124">
        <f>VLOOKUP(IFERROR(MID(AE4365,1,(FIND(",",AE4365,1)-1)),AE4365),Facility_Region_Mapping,2,FALSE)</f>
        <v/>
      </c>
      <c r="AH4365" s="124" t="n"/>
      <c r="AI4365" s="124">
        <f>IF(C4365&lt;&gt;"",IF(M4365="ESM User",getInterfaceName($C4365),"NA"),"")</f>
        <v/>
      </c>
      <c r="AJ4365" s="116">
        <f>IF(Q4365&lt;&gt;"",DATE(YEAR(Q4365), MONTH(Q4365), DAY(Q4365)),"")</f>
        <v/>
      </c>
      <c r="AK4365" s="130">
        <f>IF(Q4365&lt;&gt;0,Q4365-N4365,TODAY()-N4365)</f>
        <v/>
      </c>
      <c r="AL4365" s="112">
        <f>IF(F4365="Re-assigned",0,IF(H4365="Closed",0,IF(H4365="Service Restored",0,IF(H4365="",0,1))))</f>
        <v/>
      </c>
      <c r="AM4365" s="124">
        <f>IF(AL4365=0,"",IF(AK4365&gt;20.99,"Aged","Non-Aged"))</f>
        <v/>
      </c>
      <c r="AN4365" s="112">
        <f>IF(Q4365&lt;&gt;"",MONTH(Q4365),"")</f>
        <v/>
      </c>
      <c r="AO4365" s="112">
        <f>IFERROR(VALUE(V4365),0)</f>
        <v/>
      </c>
    </row>
    <row customFormat="1" customHeight="1" ht="29.25" r="4366" s="112" spans="1:41">
      <c r="A4366" s="127" t="n"/>
      <c r="B4366" s="113" t="n"/>
      <c r="C4366" s="127" t="n"/>
      <c r="D4366" s="127" t="n"/>
      <c r="E4366" s="114">
        <f>IF(F4366 &lt;&gt; "",VLOOKUP(F4366,CategoryLookup,2,FALSE), "")</f>
        <v/>
      </c>
      <c r="F4366" s="126" t="n"/>
      <c r="G4366" s="127" t="n"/>
      <c r="H4366" s="127" t="n"/>
      <c r="I4366" s="127" t="n"/>
      <c r="J4366" s="127" t="n"/>
      <c r="K4366" s="127" t="n"/>
      <c r="L4366" s="127" t="n"/>
      <c r="M4366" s="127" t="n"/>
      <c r="N4366" s="120" t="n"/>
      <c r="O4366" s="120" t="n"/>
      <c r="P4366" s="120" t="n"/>
      <c r="Q4366" s="120" t="n"/>
      <c r="R4366" s="121" t="n"/>
      <c r="S4366" s="121" t="n"/>
      <c r="T4366" s="121" t="n"/>
      <c r="U4366" s="121" t="n"/>
      <c r="V4366" s="117">
        <f>IF(P4366="NA","NA",IF(P4366&lt;&gt;"",TEXT(P4366-N4366,"[h].mm"),""))</f>
        <v/>
      </c>
      <c r="W4366" s="118">
        <f>IF(AND(R4366="",S4366=""),"",R4366+S4366)</f>
        <v/>
      </c>
      <c r="X4366" s="116">
        <f>IF(O4366&lt;&gt;"",DATE(YEAR(O4366), MONTH(O4366), DAY(O4366)),"")</f>
        <v/>
      </c>
      <c r="Y4366" s="122" t="n"/>
      <c r="Z4366" s="123" t="n"/>
      <c r="AA4366" s="117">
        <f>IF(F4366="Re-assigned","NA",IF(W4366="","",IF(W4366&gt;=VLOOKUP(D4366,SLAMatrix,3,FALSE),"Yes",IF(W4366&lt;VLOOKUP(D4366,SLAMatrix,2,FALSE),"No","Internal"))))</f>
        <v/>
      </c>
      <c r="AB4366" s="123" t="n"/>
      <c r="AC4366" s="123" t="n"/>
      <c r="AD4366" s="119" t="n"/>
      <c r="AE4366" s="125" t="n"/>
      <c r="AF4366" s="124">
        <f>MONTH(O4366)</f>
        <v/>
      </c>
      <c r="AG4366" s="124">
        <f>VLOOKUP(IFERROR(MID(AE4366,1,(FIND(",",AE4366,1)-1)),AE4366),Facility_Region_Mapping,2,FALSE)</f>
        <v/>
      </c>
      <c r="AH4366" s="124" t="n"/>
      <c r="AI4366" s="124">
        <f>IF(C4366&lt;&gt;"",IF(M4366="ESM User",getInterfaceName($C4366),"NA"),"")</f>
        <v/>
      </c>
      <c r="AJ4366" s="116">
        <f>IF(Q4366&lt;&gt;"",DATE(YEAR(Q4366), MONTH(Q4366), DAY(Q4366)),"")</f>
        <v/>
      </c>
      <c r="AK4366" s="130">
        <f>IF(Q4366&lt;&gt;0,Q4366-N4366,TODAY()-N4366)</f>
        <v/>
      </c>
      <c r="AL4366" s="112">
        <f>IF(F4366="Re-assigned",0,IF(H4366="Closed",0,IF(H4366="Service Restored",0,IF(H4366="",0,1))))</f>
        <v/>
      </c>
      <c r="AM4366" s="124">
        <f>IF(AL4366=0,"",IF(AK4366&gt;20.99,"Aged","Non-Aged"))</f>
        <v/>
      </c>
      <c r="AN4366" s="112">
        <f>IF(Q4366&lt;&gt;"",MONTH(Q4366),"")</f>
        <v/>
      </c>
      <c r="AO4366" s="112">
        <f>IFERROR(VALUE(V4366),0)</f>
        <v/>
      </c>
    </row>
    <row customFormat="1" customHeight="1" ht="29.25" r="4367" s="112" spans="1:41">
      <c r="A4367" s="127" t="n"/>
      <c r="B4367" s="113" t="n"/>
      <c r="C4367" s="127" t="n"/>
      <c r="D4367" s="127" t="n"/>
      <c r="E4367" s="114">
        <f>IF(F4367 &lt;&gt; "",VLOOKUP(F4367,CategoryLookup,2,FALSE), "")</f>
        <v/>
      </c>
      <c r="F4367" s="126" t="n"/>
      <c r="G4367" s="127" t="n"/>
      <c r="H4367" s="127" t="n"/>
      <c r="I4367" s="127" t="n"/>
      <c r="J4367" s="127" t="n"/>
      <c r="K4367" s="127" t="n"/>
      <c r="L4367" s="127" t="n"/>
      <c r="M4367" s="127" t="n"/>
      <c r="N4367" s="120" t="n"/>
      <c r="O4367" s="120" t="n"/>
      <c r="P4367" s="120" t="n"/>
      <c r="Q4367" s="120" t="n"/>
      <c r="R4367" s="121" t="n"/>
      <c r="S4367" s="121" t="n"/>
      <c r="T4367" s="121" t="n"/>
      <c r="U4367" s="121" t="n"/>
      <c r="V4367" s="117">
        <f>IF(P4367="NA","NA",IF(P4367&lt;&gt;"",TEXT(P4367-N4367,"[h].mm"),""))</f>
        <v/>
      </c>
      <c r="W4367" s="118">
        <f>IF(AND(R4367="",S4367=""),"",R4367+S4367)</f>
        <v/>
      </c>
      <c r="X4367" s="116">
        <f>IF(O4367&lt;&gt;"",DATE(YEAR(O4367), MONTH(O4367), DAY(O4367)),"")</f>
        <v/>
      </c>
      <c r="Y4367" s="122" t="n"/>
      <c r="Z4367" s="123" t="n"/>
      <c r="AA4367" s="117">
        <f>IF(F4367="Re-assigned","NA",IF(W4367="","",IF(W4367&gt;=VLOOKUP(D4367,SLAMatrix,3,FALSE),"Yes",IF(W4367&lt;VLOOKUP(D4367,SLAMatrix,2,FALSE),"No","Internal"))))</f>
        <v/>
      </c>
      <c r="AB4367" s="123" t="n"/>
      <c r="AC4367" s="123" t="n"/>
      <c r="AD4367" s="119" t="n"/>
      <c r="AE4367" s="125" t="n"/>
      <c r="AF4367" s="124">
        <f>MONTH(O4367)</f>
        <v/>
      </c>
      <c r="AG4367" s="124">
        <f>VLOOKUP(IFERROR(MID(AE4367,1,(FIND(",",AE4367,1)-1)),AE4367),Facility_Region_Mapping,2,FALSE)</f>
        <v/>
      </c>
      <c r="AH4367" s="124" t="n"/>
      <c r="AI4367" s="124">
        <f>IF(C4367&lt;&gt;"",IF(M4367="ESM User",getInterfaceName($C4367),"NA"),"")</f>
        <v/>
      </c>
      <c r="AJ4367" s="116">
        <f>IF(Q4367&lt;&gt;"",DATE(YEAR(Q4367), MONTH(Q4367), DAY(Q4367)),"")</f>
        <v/>
      </c>
      <c r="AK4367" s="130">
        <f>IF(Q4367&lt;&gt;0,Q4367-N4367,TODAY()-N4367)</f>
        <v/>
      </c>
      <c r="AL4367" s="112">
        <f>IF(F4367="Re-assigned",0,IF(H4367="Closed",0,IF(H4367="Service Restored",0,IF(H4367="",0,1))))</f>
        <v/>
      </c>
      <c r="AM4367" s="124">
        <f>IF(AL4367=0,"",IF(AK4367&gt;20.99,"Aged","Non-Aged"))</f>
        <v/>
      </c>
      <c r="AN4367" s="112">
        <f>IF(Q4367&lt;&gt;"",MONTH(Q4367),"")</f>
        <v/>
      </c>
      <c r="AO4367" s="112">
        <f>IFERROR(VALUE(V4367),0)</f>
        <v/>
      </c>
    </row>
    <row customFormat="1" customHeight="1" ht="29.25" r="4368" s="112" spans="1:41">
      <c r="A4368" s="127" t="n"/>
      <c r="B4368" s="113" t="n"/>
      <c r="C4368" s="127" t="n"/>
      <c r="D4368" s="127" t="n"/>
      <c r="E4368" s="114">
        <f>IF(F4368 &lt;&gt; "",VLOOKUP(F4368,CategoryLookup,2,FALSE), "")</f>
        <v/>
      </c>
      <c r="F4368" s="126" t="n"/>
      <c r="G4368" s="127" t="n"/>
      <c r="H4368" s="127" t="n"/>
      <c r="I4368" s="127" t="n"/>
      <c r="J4368" s="127" t="n"/>
      <c r="K4368" s="127" t="n"/>
      <c r="L4368" s="127" t="n"/>
      <c r="M4368" s="127" t="n"/>
      <c r="N4368" s="120" t="n"/>
      <c r="O4368" s="120" t="n"/>
      <c r="P4368" s="120" t="n"/>
      <c r="Q4368" s="120" t="n"/>
      <c r="R4368" s="121" t="n"/>
      <c r="S4368" s="121" t="n"/>
      <c r="T4368" s="121" t="n"/>
      <c r="U4368" s="121" t="n"/>
      <c r="V4368" s="117">
        <f>IF(P4368="NA","NA",IF(P4368&lt;&gt;"",TEXT(P4368-N4368,"[h].mm"),""))</f>
        <v/>
      </c>
      <c r="W4368" s="118">
        <f>IF(AND(R4368="",S4368=""),"",R4368+S4368)</f>
        <v/>
      </c>
      <c r="X4368" s="116">
        <f>IF(O4368&lt;&gt;"",DATE(YEAR(O4368), MONTH(O4368), DAY(O4368)),"")</f>
        <v/>
      </c>
      <c r="Y4368" s="122" t="n"/>
      <c r="Z4368" s="123" t="n"/>
      <c r="AA4368" s="117">
        <f>IF(F4368="Re-assigned","NA",IF(W4368="","",IF(W4368&gt;=VLOOKUP(D4368,SLAMatrix,3,FALSE),"Yes",IF(W4368&lt;VLOOKUP(D4368,SLAMatrix,2,FALSE),"No","Internal"))))</f>
        <v/>
      </c>
      <c r="AB4368" s="123" t="n"/>
      <c r="AC4368" s="123" t="n"/>
      <c r="AD4368" s="119" t="n"/>
      <c r="AE4368" s="125" t="n"/>
      <c r="AF4368" s="124">
        <f>MONTH(O4368)</f>
        <v/>
      </c>
      <c r="AG4368" s="124">
        <f>VLOOKUP(IFERROR(MID(AE4368,1,(FIND(",",AE4368,1)-1)),AE4368),Facility_Region_Mapping,2,FALSE)</f>
        <v/>
      </c>
      <c r="AH4368" s="124" t="n"/>
      <c r="AI4368" s="124">
        <f>IF(C4368&lt;&gt;"",IF(M4368="ESM User",getInterfaceName($C4368),"NA"),"")</f>
        <v/>
      </c>
      <c r="AJ4368" s="116">
        <f>IF(Q4368&lt;&gt;"",DATE(YEAR(Q4368), MONTH(Q4368), DAY(Q4368)),"")</f>
        <v/>
      </c>
      <c r="AK4368" s="130">
        <f>IF(Q4368&lt;&gt;0,Q4368-N4368,TODAY()-N4368)</f>
        <v/>
      </c>
      <c r="AL4368" s="112">
        <f>IF(F4368="Re-assigned",0,IF(H4368="Closed",0,IF(H4368="Service Restored",0,IF(H4368="",0,1))))</f>
        <v/>
      </c>
      <c r="AM4368" s="124">
        <f>IF(AL4368=0,"",IF(AK4368&gt;20.99,"Aged","Non-Aged"))</f>
        <v/>
      </c>
      <c r="AN4368" s="112">
        <f>IF(Q4368&lt;&gt;"",MONTH(Q4368),"")</f>
        <v/>
      </c>
      <c r="AO4368" s="112">
        <f>IFERROR(VALUE(V4368),0)</f>
        <v/>
      </c>
    </row>
    <row customFormat="1" customHeight="1" ht="29.25" r="4369" s="112" spans="1:41">
      <c r="A4369" s="127" t="n"/>
      <c r="B4369" s="113" t="n"/>
      <c r="C4369" s="127" t="n"/>
      <c r="D4369" s="127" t="n"/>
      <c r="E4369" s="114">
        <f>IF(F4369 &lt;&gt; "",VLOOKUP(F4369,CategoryLookup,2,FALSE), "")</f>
        <v/>
      </c>
      <c r="F4369" s="126" t="n"/>
      <c r="G4369" s="127" t="n"/>
      <c r="H4369" s="127" t="n"/>
      <c r="I4369" s="127" t="n"/>
      <c r="J4369" s="127" t="n"/>
      <c r="K4369" s="127" t="n"/>
      <c r="L4369" s="127" t="n"/>
      <c r="M4369" s="127" t="n"/>
      <c r="N4369" s="120" t="n"/>
      <c r="O4369" s="120" t="n"/>
      <c r="P4369" s="120" t="n"/>
      <c r="Q4369" s="120" t="n"/>
      <c r="R4369" s="121" t="n"/>
      <c r="S4369" s="121" t="n"/>
      <c r="T4369" s="121" t="n"/>
      <c r="U4369" s="121" t="n"/>
      <c r="V4369" s="117">
        <f>IF(P4369="NA","NA",IF(P4369&lt;&gt;"",TEXT(P4369-N4369,"[h].mm"),""))</f>
        <v/>
      </c>
      <c r="W4369" s="118">
        <f>IF(AND(R4369="",S4369=""),"",R4369+S4369)</f>
        <v/>
      </c>
      <c r="X4369" s="116">
        <f>IF(O4369&lt;&gt;"",DATE(YEAR(O4369), MONTH(O4369), DAY(O4369)),"")</f>
        <v/>
      </c>
      <c r="Y4369" s="122" t="n"/>
      <c r="Z4369" s="123" t="n"/>
      <c r="AA4369" s="117">
        <f>IF(F4369="Re-assigned","NA",IF(W4369="","",IF(W4369&gt;=VLOOKUP(D4369,SLAMatrix,3,FALSE),"Yes",IF(W4369&lt;VLOOKUP(D4369,SLAMatrix,2,FALSE),"No","Internal"))))</f>
        <v/>
      </c>
      <c r="AB4369" s="123" t="n"/>
      <c r="AC4369" s="123" t="n"/>
      <c r="AD4369" s="119" t="n"/>
      <c r="AE4369" s="125" t="n"/>
      <c r="AF4369" s="124">
        <f>MONTH(O4369)</f>
        <v/>
      </c>
      <c r="AG4369" s="124">
        <f>VLOOKUP(IFERROR(MID(AE4369,1,(FIND(",",AE4369,1)-1)),AE4369),Facility_Region_Mapping,2,FALSE)</f>
        <v/>
      </c>
      <c r="AH4369" s="124" t="n"/>
      <c r="AI4369" s="124">
        <f>IF(C4369&lt;&gt;"",IF(M4369="ESM User",getInterfaceName($C4369),"NA"),"")</f>
        <v/>
      </c>
      <c r="AJ4369" s="116">
        <f>IF(Q4369&lt;&gt;"",DATE(YEAR(Q4369), MONTH(Q4369), DAY(Q4369)),"")</f>
        <v/>
      </c>
      <c r="AK4369" s="130">
        <f>IF(Q4369&lt;&gt;0,Q4369-N4369,TODAY()-N4369)</f>
        <v/>
      </c>
      <c r="AL4369" s="112">
        <f>IF(F4369="Re-assigned",0,IF(H4369="Closed",0,IF(H4369="Service Restored",0,IF(H4369="",0,1))))</f>
        <v/>
      </c>
      <c r="AM4369" s="124">
        <f>IF(AL4369=0,"",IF(AK4369&gt;20.99,"Aged","Non-Aged"))</f>
        <v/>
      </c>
      <c r="AN4369" s="112">
        <f>IF(Q4369&lt;&gt;"",MONTH(Q4369),"")</f>
        <v/>
      </c>
      <c r="AO4369" s="112">
        <f>IFERROR(VALUE(V4369),0)</f>
        <v/>
      </c>
    </row>
    <row customFormat="1" customHeight="1" ht="29.25" r="4370" s="112" spans="1:41">
      <c r="A4370" s="127" t="n"/>
      <c r="B4370" s="113" t="n"/>
      <c r="C4370" s="127" t="n"/>
      <c r="D4370" s="127" t="n"/>
      <c r="E4370" s="114">
        <f>IF(F4370 &lt;&gt; "",VLOOKUP(F4370,CategoryLookup,2,FALSE), "")</f>
        <v/>
      </c>
      <c r="F4370" s="126" t="n"/>
      <c r="G4370" s="127" t="n"/>
      <c r="H4370" s="127" t="n"/>
      <c r="I4370" s="127" t="n"/>
      <c r="J4370" s="127" t="n"/>
      <c r="K4370" s="127" t="n"/>
      <c r="L4370" s="127" t="n"/>
      <c r="M4370" s="127" t="n"/>
      <c r="N4370" s="120" t="n"/>
      <c r="O4370" s="120" t="n"/>
      <c r="P4370" s="120" t="n"/>
      <c r="Q4370" s="120" t="n"/>
      <c r="R4370" s="121" t="n"/>
      <c r="S4370" s="121" t="n"/>
      <c r="T4370" s="121" t="n"/>
      <c r="U4370" s="121" t="n"/>
      <c r="V4370" s="117">
        <f>IF(P4370="NA","NA",IF(P4370&lt;&gt;"",TEXT(P4370-N4370,"[h].mm"),""))</f>
        <v/>
      </c>
      <c r="W4370" s="118">
        <f>IF(AND(R4370="",S4370=""),"",R4370+S4370)</f>
        <v/>
      </c>
      <c r="X4370" s="116">
        <f>IF(O4370&lt;&gt;"",DATE(YEAR(O4370), MONTH(O4370), DAY(O4370)),"")</f>
        <v/>
      </c>
      <c r="Y4370" s="122" t="n"/>
      <c r="Z4370" s="123" t="n"/>
      <c r="AA4370" s="117">
        <f>IF(F4370="Re-assigned","NA",IF(W4370="","",IF(W4370&gt;=VLOOKUP(D4370,SLAMatrix,3,FALSE),"Yes",IF(W4370&lt;VLOOKUP(D4370,SLAMatrix,2,FALSE),"No","Internal"))))</f>
        <v/>
      </c>
      <c r="AB4370" s="123" t="n"/>
      <c r="AC4370" s="123" t="n"/>
      <c r="AD4370" s="119" t="n"/>
      <c r="AE4370" s="125" t="n"/>
      <c r="AF4370" s="124">
        <f>MONTH(O4370)</f>
        <v/>
      </c>
      <c r="AG4370" s="124">
        <f>VLOOKUP(IFERROR(MID(AE4370,1,(FIND(",",AE4370,1)-1)),AE4370),Facility_Region_Mapping,2,FALSE)</f>
        <v/>
      </c>
      <c r="AH4370" s="124" t="n"/>
      <c r="AI4370" s="124">
        <f>IF(C4370&lt;&gt;"",IF(M4370="ESM User",getInterfaceName($C4370),"NA"),"")</f>
        <v/>
      </c>
      <c r="AJ4370" s="116">
        <f>IF(Q4370&lt;&gt;"",DATE(YEAR(Q4370), MONTH(Q4370), DAY(Q4370)),"")</f>
        <v/>
      </c>
      <c r="AK4370" s="130">
        <f>IF(Q4370&lt;&gt;0,Q4370-N4370,TODAY()-N4370)</f>
        <v/>
      </c>
      <c r="AL4370" s="112">
        <f>IF(F4370="Re-assigned",0,IF(H4370="Closed",0,IF(H4370="Service Restored",0,IF(H4370="",0,1))))</f>
        <v/>
      </c>
      <c r="AM4370" s="124">
        <f>IF(AL4370=0,"",IF(AK4370&gt;20.99,"Aged","Non-Aged"))</f>
        <v/>
      </c>
      <c r="AN4370" s="112">
        <f>IF(Q4370&lt;&gt;"",MONTH(Q4370),"")</f>
        <v/>
      </c>
      <c r="AO4370" s="112">
        <f>IFERROR(VALUE(V4370),0)</f>
        <v/>
      </c>
    </row>
    <row customFormat="1" customHeight="1" ht="29.25" r="4371" s="112" spans="1:41">
      <c r="A4371" s="127" t="n"/>
      <c r="B4371" s="113" t="n"/>
      <c r="C4371" s="127" t="n"/>
      <c r="D4371" s="127" t="n"/>
      <c r="E4371" s="114">
        <f>IF(F4371 &lt;&gt; "",VLOOKUP(F4371,CategoryLookup,2,FALSE), "")</f>
        <v/>
      </c>
      <c r="F4371" s="126" t="n"/>
      <c r="G4371" s="127" t="n"/>
      <c r="H4371" s="127" t="n"/>
      <c r="I4371" s="127" t="n"/>
      <c r="J4371" s="127" t="n"/>
      <c r="K4371" s="127" t="n"/>
      <c r="L4371" s="127" t="n"/>
      <c r="M4371" s="127" t="n"/>
      <c r="N4371" s="120" t="n"/>
      <c r="O4371" s="120" t="n"/>
      <c r="P4371" s="120" t="n"/>
      <c r="Q4371" s="120" t="n"/>
      <c r="R4371" s="121" t="n"/>
      <c r="S4371" s="121" t="n"/>
      <c r="T4371" s="121" t="n"/>
      <c r="U4371" s="121" t="n"/>
      <c r="V4371" s="117">
        <f>IF(P4371="NA","NA",IF(P4371&lt;&gt;"",TEXT(P4371-N4371,"[h].mm"),""))</f>
        <v/>
      </c>
      <c r="W4371" s="118">
        <f>IF(AND(R4371="",S4371=""),"",R4371+S4371)</f>
        <v/>
      </c>
      <c r="X4371" s="116">
        <f>IF(O4371&lt;&gt;"",DATE(YEAR(O4371), MONTH(O4371), DAY(O4371)),"")</f>
        <v/>
      </c>
      <c r="Y4371" s="122" t="n"/>
      <c r="Z4371" s="123" t="n"/>
      <c r="AA4371" s="117">
        <f>IF(F4371="Re-assigned","NA",IF(W4371="","",IF(W4371&gt;=VLOOKUP(D4371,SLAMatrix,3,FALSE),"Yes",IF(W4371&lt;VLOOKUP(D4371,SLAMatrix,2,FALSE),"No","Internal"))))</f>
        <v/>
      </c>
      <c r="AB4371" s="123" t="n"/>
      <c r="AC4371" s="123" t="n"/>
      <c r="AD4371" s="119" t="n"/>
      <c r="AE4371" s="125" t="n"/>
      <c r="AF4371" s="124">
        <f>MONTH(O4371)</f>
        <v/>
      </c>
      <c r="AG4371" s="124">
        <f>VLOOKUP(IFERROR(MID(AE4371,1,(FIND(",",AE4371,1)-1)),AE4371),Facility_Region_Mapping,2,FALSE)</f>
        <v/>
      </c>
      <c r="AH4371" s="124" t="n"/>
      <c r="AI4371" s="124">
        <f>IF(C4371&lt;&gt;"",IF(M4371="ESM User",getInterfaceName($C4371),"NA"),"")</f>
        <v/>
      </c>
      <c r="AJ4371" s="116">
        <f>IF(Q4371&lt;&gt;"",DATE(YEAR(Q4371), MONTH(Q4371), DAY(Q4371)),"")</f>
        <v/>
      </c>
      <c r="AK4371" s="130">
        <f>IF(Q4371&lt;&gt;0,Q4371-N4371,TODAY()-N4371)</f>
        <v/>
      </c>
      <c r="AL4371" s="112">
        <f>IF(F4371="Re-assigned",0,IF(H4371="Closed",0,IF(H4371="Service Restored",0,IF(H4371="",0,1))))</f>
        <v/>
      </c>
      <c r="AM4371" s="124">
        <f>IF(AL4371=0,"",IF(AK4371&gt;20.99,"Aged","Non-Aged"))</f>
        <v/>
      </c>
      <c r="AN4371" s="112">
        <f>IF(Q4371&lt;&gt;"",MONTH(Q4371),"")</f>
        <v/>
      </c>
      <c r="AO4371" s="112">
        <f>IFERROR(VALUE(V4371),0)</f>
        <v/>
      </c>
    </row>
    <row customFormat="1" customHeight="1" ht="29.25" r="4372" s="112" spans="1:41">
      <c r="A4372" s="127" t="n"/>
      <c r="B4372" s="113" t="n"/>
      <c r="C4372" s="127" t="n"/>
      <c r="D4372" s="127" t="n"/>
      <c r="E4372" s="114">
        <f>IF(F4372 &lt;&gt; "",VLOOKUP(F4372,CategoryLookup,2,FALSE), "")</f>
        <v/>
      </c>
      <c r="F4372" s="126" t="n"/>
      <c r="G4372" s="127" t="n"/>
      <c r="H4372" s="127" t="n"/>
      <c r="I4372" s="127" t="n"/>
      <c r="J4372" s="127" t="n"/>
      <c r="K4372" s="127" t="n"/>
      <c r="L4372" s="127" t="n"/>
      <c r="M4372" s="127" t="n"/>
      <c r="N4372" s="120" t="n"/>
      <c r="O4372" s="120" t="n"/>
      <c r="P4372" s="120" t="n"/>
      <c r="Q4372" s="120" t="n"/>
      <c r="R4372" s="121" t="n"/>
      <c r="S4372" s="121" t="n"/>
      <c r="T4372" s="121" t="n"/>
      <c r="U4372" s="121" t="n"/>
      <c r="V4372" s="117">
        <f>IF(P4372="NA","NA",IF(P4372&lt;&gt;"",TEXT(P4372-N4372,"[h].mm"),""))</f>
        <v/>
      </c>
      <c r="W4372" s="118">
        <f>IF(AND(R4372="",S4372=""),"",R4372+S4372)</f>
        <v/>
      </c>
      <c r="X4372" s="116">
        <f>IF(O4372&lt;&gt;"",DATE(YEAR(O4372), MONTH(O4372), DAY(O4372)),"")</f>
        <v/>
      </c>
      <c r="Y4372" s="122" t="n"/>
      <c r="Z4372" s="123" t="n"/>
      <c r="AA4372" s="117">
        <f>IF(F4372="Re-assigned","NA",IF(W4372="","",IF(W4372&gt;=VLOOKUP(D4372,SLAMatrix,3,FALSE),"Yes",IF(W4372&lt;VLOOKUP(D4372,SLAMatrix,2,FALSE),"No","Internal"))))</f>
        <v/>
      </c>
      <c r="AB4372" s="123" t="n"/>
      <c r="AC4372" s="123" t="n"/>
      <c r="AD4372" s="119" t="n"/>
      <c r="AE4372" s="125" t="n"/>
      <c r="AF4372" s="124">
        <f>MONTH(O4372)</f>
        <v/>
      </c>
      <c r="AG4372" s="124">
        <f>VLOOKUP(IFERROR(MID(AE4372,1,(FIND(",",AE4372,1)-1)),AE4372),Facility_Region_Mapping,2,FALSE)</f>
        <v/>
      </c>
      <c r="AH4372" s="124" t="n"/>
      <c r="AI4372" s="124">
        <f>IF(C4372&lt;&gt;"",IF(M4372="ESM User",getInterfaceName($C4372),"NA"),"")</f>
        <v/>
      </c>
      <c r="AJ4372" s="116">
        <f>IF(Q4372&lt;&gt;"",DATE(YEAR(Q4372), MONTH(Q4372), DAY(Q4372)),"")</f>
        <v/>
      </c>
      <c r="AK4372" s="130">
        <f>IF(Q4372&lt;&gt;0,Q4372-N4372,TODAY()-N4372)</f>
        <v/>
      </c>
      <c r="AL4372" s="112">
        <f>IF(F4372="Re-assigned",0,IF(H4372="Closed",0,IF(H4372="Service Restored",0,IF(H4372="",0,1))))</f>
        <v/>
      </c>
      <c r="AM4372" s="124">
        <f>IF(AL4372=0,"",IF(AK4372&gt;20.99,"Aged","Non-Aged"))</f>
        <v/>
      </c>
      <c r="AN4372" s="112">
        <f>IF(Q4372&lt;&gt;"",MONTH(Q4372),"")</f>
        <v/>
      </c>
      <c r="AO4372" s="112">
        <f>IFERROR(VALUE(V4372),0)</f>
        <v/>
      </c>
    </row>
    <row customFormat="1" customHeight="1" ht="29.25" r="4373" s="112" spans="1:41">
      <c r="A4373" s="127" t="n"/>
      <c r="B4373" s="113" t="n"/>
      <c r="C4373" s="127" t="n"/>
      <c r="D4373" s="127" t="n"/>
      <c r="E4373" s="114">
        <f>IF(F4373 &lt;&gt; "",VLOOKUP(F4373,CategoryLookup,2,FALSE), "")</f>
        <v/>
      </c>
      <c r="F4373" s="126" t="n"/>
      <c r="G4373" s="127" t="n"/>
      <c r="H4373" s="127" t="n"/>
      <c r="I4373" s="127" t="n"/>
      <c r="J4373" s="127" t="n"/>
      <c r="K4373" s="127" t="n"/>
      <c r="L4373" s="127" t="n"/>
      <c r="M4373" s="127" t="n"/>
      <c r="N4373" s="120" t="n"/>
      <c r="O4373" s="120" t="n"/>
      <c r="P4373" s="120" t="n"/>
      <c r="Q4373" s="120" t="n"/>
      <c r="R4373" s="121" t="n"/>
      <c r="S4373" s="121" t="n"/>
      <c r="T4373" s="121" t="n"/>
      <c r="U4373" s="121" t="n"/>
      <c r="V4373" s="117">
        <f>IF(P4373="NA","NA",IF(P4373&lt;&gt;"",TEXT(P4373-N4373,"[h].mm"),""))</f>
        <v/>
      </c>
      <c r="W4373" s="118">
        <f>IF(AND(R4373="",S4373=""),"",R4373+S4373)</f>
        <v/>
      </c>
      <c r="X4373" s="116">
        <f>IF(O4373&lt;&gt;"",DATE(YEAR(O4373), MONTH(O4373), DAY(O4373)),"")</f>
        <v/>
      </c>
      <c r="Y4373" s="122" t="n"/>
      <c r="Z4373" s="123" t="n"/>
      <c r="AA4373" s="117">
        <f>IF(F4373="Re-assigned","NA",IF(W4373="","",IF(W4373&gt;=VLOOKUP(D4373,SLAMatrix,3,FALSE),"Yes",IF(W4373&lt;VLOOKUP(D4373,SLAMatrix,2,FALSE),"No","Internal"))))</f>
        <v/>
      </c>
      <c r="AB4373" s="123" t="n"/>
      <c r="AC4373" s="123" t="n"/>
      <c r="AD4373" s="119" t="n"/>
      <c r="AE4373" s="125" t="n"/>
      <c r="AF4373" s="124">
        <f>MONTH(O4373)</f>
        <v/>
      </c>
      <c r="AG4373" s="124">
        <f>VLOOKUP(IFERROR(MID(AE4373,1,(FIND(",",AE4373,1)-1)),AE4373),Facility_Region_Mapping,2,FALSE)</f>
        <v/>
      </c>
      <c r="AH4373" s="124" t="n"/>
      <c r="AI4373" s="124">
        <f>IF(C4373&lt;&gt;"",IF(M4373="ESM User",getInterfaceName($C4373),"NA"),"")</f>
        <v/>
      </c>
      <c r="AJ4373" s="116">
        <f>IF(Q4373&lt;&gt;"",DATE(YEAR(Q4373), MONTH(Q4373), DAY(Q4373)),"")</f>
        <v/>
      </c>
      <c r="AK4373" s="130">
        <f>IF(Q4373&lt;&gt;0,Q4373-N4373,TODAY()-N4373)</f>
        <v/>
      </c>
      <c r="AL4373" s="112">
        <f>IF(F4373="Re-assigned",0,IF(H4373="Closed",0,IF(H4373="Service Restored",0,IF(H4373="",0,1))))</f>
        <v/>
      </c>
      <c r="AM4373" s="124">
        <f>IF(AL4373=0,"",IF(AK4373&gt;20.99,"Aged","Non-Aged"))</f>
        <v/>
      </c>
      <c r="AN4373" s="112">
        <f>IF(Q4373&lt;&gt;"",MONTH(Q4373),"")</f>
        <v/>
      </c>
      <c r="AO4373" s="112">
        <f>IFERROR(VALUE(V4373),0)</f>
        <v/>
      </c>
    </row>
    <row customFormat="1" customHeight="1" ht="29.25" r="4374" s="112" spans="1:41">
      <c r="A4374" s="127" t="n"/>
      <c r="B4374" s="113" t="n"/>
      <c r="C4374" s="127" t="n"/>
      <c r="D4374" s="127" t="n"/>
      <c r="E4374" s="114">
        <f>IF(F4374 &lt;&gt; "",VLOOKUP(F4374,CategoryLookup,2,FALSE), "")</f>
        <v/>
      </c>
      <c r="F4374" s="126" t="n"/>
      <c r="G4374" s="127" t="n"/>
      <c r="H4374" s="127" t="n"/>
      <c r="I4374" s="127" t="n"/>
      <c r="J4374" s="127" t="n"/>
      <c r="K4374" s="127" t="n"/>
      <c r="L4374" s="127" t="n"/>
      <c r="M4374" s="127" t="n"/>
      <c r="N4374" s="120" t="n"/>
      <c r="O4374" s="120" t="n"/>
      <c r="P4374" s="120" t="n"/>
      <c r="Q4374" s="120" t="n"/>
      <c r="R4374" s="121" t="n"/>
      <c r="S4374" s="121" t="n"/>
      <c r="T4374" s="121" t="n"/>
      <c r="U4374" s="121" t="n"/>
      <c r="V4374" s="117">
        <f>IF(P4374="NA","NA",IF(P4374&lt;&gt;"",TEXT(P4374-N4374,"[h].mm"),""))</f>
        <v/>
      </c>
      <c r="W4374" s="118">
        <f>IF(AND(R4374="",S4374=""),"",R4374+S4374)</f>
        <v/>
      </c>
      <c r="X4374" s="116">
        <f>IF(O4374&lt;&gt;"",DATE(YEAR(O4374), MONTH(O4374), DAY(O4374)),"")</f>
        <v/>
      </c>
      <c r="Y4374" s="122" t="n"/>
      <c r="Z4374" s="123" t="n"/>
      <c r="AA4374" s="117">
        <f>IF(F4374="Re-assigned","NA",IF(W4374="","",IF(W4374&gt;=VLOOKUP(D4374,SLAMatrix,3,FALSE),"Yes",IF(W4374&lt;VLOOKUP(D4374,SLAMatrix,2,FALSE),"No","Internal"))))</f>
        <v/>
      </c>
      <c r="AB4374" s="123" t="n"/>
      <c r="AC4374" s="123" t="n"/>
      <c r="AD4374" s="119" t="n"/>
      <c r="AE4374" s="125" t="n"/>
      <c r="AF4374" s="124">
        <f>MONTH(O4374)</f>
        <v/>
      </c>
      <c r="AG4374" s="124">
        <f>VLOOKUP(IFERROR(MID(AE4374,1,(FIND(",",AE4374,1)-1)),AE4374),Facility_Region_Mapping,2,FALSE)</f>
        <v/>
      </c>
      <c r="AH4374" s="124" t="n"/>
      <c r="AI4374" s="124">
        <f>IF(C4374&lt;&gt;"",IF(M4374="ESM User",getInterfaceName($C4374),"NA"),"")</f>
        <v/>
      </c>
      <c r="AJ4374" s="116">
        <f>IF(Q4374&lt;&gt;"",DATE(YEAR(Q4374), MONTH(Q4374), DAY(Q4374)),"")</f>
        <v/>
      </c>
      <c r="AK4374" s="130">
        <f>IF(Q4374&lt;&gt;0,Q4374-N4374,TODAY()-N4374)</f>
        <v/>
      </c>
      <c r="AL4374" s="112">
        <f>IF(F4374="Re-assigned",0,IF(H4374="Closed",0,IF(H4374="Service Restored",0,IF(H4374="",0,1))))</f>
        <v/>
      </c>
      <c r="AM4374" s="124">
        <f>IF(AL4374=0,"",IF(AK4374&gt;20.99,"Aged","Non-Aged"))</f>
        <v/>
      </c>
      <c r="AN4374" s="112">
        <f>IF(Q4374&lt;&gt;"",MONTH(Q4374),"")</f>
        <v/>
      </c>
      <c r="AO4374" s="112">
        <f>IFERROR(VALUE(V4374),0)</f>
        <v/>
      </c>
    </row>
    <row customFormat="1" customHeight="1" ht="29.25" r="4375" s="112" spans="1:41">
      <c r="A4375" s="127" t="n"/>
      <c r="B4375" s="113" t="n"/>
      <c r="C4375" s="127" t="n"/>
      <c r="D4375" s="127" t="n"/>
      <c r="E4375" s="114">
        <f>IF(F4375 &lt;&gt; "",VLOOKUP(F4375,CategoryLookup,2,FALSE), "")</f>
        <v/>
      </c>
      <c r="F4375" s="126" t="n"/>
      <c r="G4375" s="127" t="n"/>
      <c r="H4375" s="127" t="n"/>
      <c r="I4375" s="127" t="n"/>
      <c r="J4375" s="127" t="n"/>
      <c r="K4375" s="127" t="n"/>
      <c r="L4375" s="127" t="n"/>
      <c r="M4375" s="127" t="n"/>
      <c r="N4375" s="120" t="n"/>
      <c r="O4375" s="120" t="n"/>
      <c r="P4375" s="120" t="n"/>
      <c r="Q4375" s="120" t="n"/>
      <c r="R4375" s="121" t="n"/>
      <c r="S4375" s="121" t="n"/>
      <c r="T4375" s="121" t="n"/>
      <c r="U4375" s="121" t="n"/>
      <c r="V4375" s="117">
        <f>IF(P4375="NA","NA",IF(P4375&lt;&gt;"",TEXT(P4375-N4375,"[h].mm"),""))</f>
        <v/>
      </c>
      <c r="W4375" s="118">
        <f>IF(AND(R4375="",S4375=""),"",R4375+S4375)</f>
        <v/>
      </c>
      <c r="X4375" s="116">
        <f>IF(O4375&lt;&gt;"",DATE(YEAR(O4375), MONTH(O4375), DAY(O4375)),"")</f>
        <v/>
      </c>
      <c r="Y4375" s="122" t="n"/>
      <c r="Z4375" s="123" t="n"/>
      <c r="AA4375" s="117">
        <f>IF(F4375="Re-assigned","NA",IF(W4375="","",IF(W4375&gt;=VLOOKUP(D4375,SLAMatrix,3,FALSE),"Yes",IF(W4375&lt;VLOOKUP(D4375,SLAMatrix,2,FALSE),"No","Internal"))))</f>
        <v/>
      </c>
      <c r="AB4375" s="123" t="n"/>
      <c r="AC4375" s="123" t="n"/>
      <c r="AD4375" s="119" t="n"/>
      <c r="AE4375" s="125" t="n"/>
      <c r="AF4375" s="124">
        <f>MONTH(O4375)</f>
        <v/>
      </c>
      <c r="AG4375" s="124">
        <f>VLOOKUP(IFERROR(MID(AE4375,1,(FIND(",",AE4375,1)-1)),AE4375),Facility_Region_Mapping,2,FALSE)</f>
        <v/>
      </c>
      <c r="AH4375" s="124" t="n"/>
      <c r="AI4375" s="124">
        <f>IF(C4375&lt;&gt;"",IF(M4375="ESM User",getInterfaceName($C4375),"NA"),"")</f>
        <v/>
      </c>
      <c r="AJ4375" s="116">
        <f>IF(Q4375&lt;&gt;"",DATE(YEAR(Q4375), MONTH(Q4375), DAY(Q4375)),"")</f>
        <v/>
      </c>
      <c r="AK4375" s="130">
        <f>IF(Q4375&lt;&gt;0,Q4375-N4375,TODAY()-N4375)</f>
        <v/>
      </c>
      <c r="AL4375" s="112">
        <f>IF(F4375="Re-assigned",0,IF(H4375="Closed",0,IF(H4375="Service Restored",0,IF(H4375="",0,1))))</f>
        <v/>
      </c>
      <c r="AM4375" s="124">
        <f>IF(AL4375=0,"",IF(AK4375&gt;20.99,"Aged","Non-Aged"))</f>
        <v/>
      </c>
      <c r="AN4375" s="112">
        <f>IF(Q4375&lt;&gt;"",MONTH(Q4375),"")</f>
        <v/>
      </c>
      <c r="AO4375" s="112">
        <f>IFERROR(VALUE(V4375),0)</f>
        <v/>
      </c>
    </row>
    <row customFormat="1" customHeight="1" ht="29.25" r="4376" s="112" spans="1:41">
      <c r="A4376" s="127" t="n"/>
      <c r="B4376" s="113" t="n"/>
      <c r="C4376" s="127" t="n"/>
      <c r="D4376" s="127" t="n"/>
      <c r="E4376" s="114">
        <f>IF(F4376 &lt;&gt; "",VLOOKUP(F4376,CategoryLookup,2,FALSE), "")</f>
        <v/>
      </c>
      <c r="F4376" s="126" t="n"/>
      <c r="G4376" s="127" t="n"/>
      <c r="H4376" s="127" t="n"/>
      <c r="I4376" s="127" t="n"/>
      <c r="J4376" s="127" t="n"/>
      <c r="K4376" s="127" t="n"/>
      <c r="L4376" s="127" t="n"/>
      <c r="M4376" s="127" t="n"/>
      <c r="N4376" s="120" t="n"/>
      <c r="O4376" s="120" t="n"/>
      <c r="P4376" s="120" t="n"/>
      <c r="Q4376" s="120" t="n"/>
      <c r="R4376" s="121" t="n"/>
      <c r="S4376" s="121" t="n"/>
      <c r="T4376" s="121" t="n"/>
      <c r="U4376" s="121" t="n"/>
      <c r="V4376" s="117">
        <f>IF(P4376="NA","NA",IF(P4376&lt;&gt;"",TEXT(P4376-N4376,"[h].mm"),""))</f>
        <v/>
      </c>
      <c r="W4376" s="118">
        <f>IF(AND(R4376="",S4376=""),"",R4376+S4376)</f>
        <v/>
      </c>
      <c r="X4376" s="116">
        <f>IF(O4376&lt;&gt;"",DATE(YEAR(O4376), MONTH(O4376), DAY(O4376)),"")</f>
        <v/>
      </c>
      <c r="Y4376" s="122" t="n"/>
      <c r="Z4376" s="123" t="n"/>
      <c r="AA4376" s="117">
        <f>IF(F4376="Re-assigned","NA",IF(W4376="","",IF(W4376&gt;=VLOOKUP(D4376,SLAMatrix,3,FALSE),"Yes",IF(W4376&lt;VLOOKUP(D4376,SLAMatrix,2,FALSE),"No","Internal"))))</f>
        <v/>
      </c>
      <c r="AB4376" s="123" t="n"/>
      <c r="AC4376" s="123" t="n"/>
      <c r="AD4376" s="119" t="n"/>
      <c r="AE4376" s="125" t="n"/>
      <c r="AF4376" s="124">
        <f>MONTH(O4376)</f>
        <v/>
      </c>
      <c r="AG4376" s="124">
        <f>VLOOKUP(IFERROR(MID(AE4376,1,(FIND(",",AE4376,1)-1)),AE4376),Facility_Region_Mapping,2,FALSE)</f>
        <v/>
      </c>
      <c r="AH4376" s="124" t="n"/>
      <c r="AI4376" s="124">
        <f>IF(C4376&lt;&gt;"",IF(M4376="ESM User",getInterfaceName($C4376),"NA"),"")</f>
        <v/>
      </c>
      <c r="AJ4376" s="116">
        <f>IF(Q4376&lt;&gt;"",DATE(YEAR(Q4376), MONTH(Q4376), DAY(Q4376)),"")</f>
        <v/>
      </c>
      <c r="AK4376" s="130">
        <f>IF(Q4376&lt;&gt;0,Q4376-N4376,TODAY()-N4376)</f>
        <v/>
      </c>
      <c r="AL4376" s="112">
        <f>IF(F4376="Re-assigned",0,IF(H4376="Closed",0,IF(H4376="Service Restored",0,IF(H4376="",0,1))))</f>
        <v/>
      </c>
      <c r="AM4376" s="124">
        <f>IF(AL4376=0,"",IF(AK4376&gt;20.99,"Aged","Non-Aged"))</f>
        <v/>
      </c>
      <c r="AN4376" s="112">
        <f>IF(Q4376&lt;&gt;"",MONTH(Q4376),"")</f>
        <v/>
      </c>
      <c r="AO4376" s="112">
        <f>IFERROR(VALUE(V4376),0)</f>
        <v/>
      </c>
    </row>
    <row customFormat="1" customHeight="1" ht="29.25" r="4377" s="112" spans="1:41">
      <c r="A4377" s="127" t="n"/>
      <c r="B4377" s="113" t="n"/>
      <c r="C4377" s="127" t="n"/>
      <c r="D4377" s="127" t="n"/>
      <c r="E4377" s="114">
        <f>IF(F4377 &lt;&gt; "",VLOOKUP(F4377,CategoryLookup,2,FALSE), "")</f>
        <v/>
      </c>
      <c r="F4377" s="126" t="n"/>
      <c r="G4377" s="127" t="n"/>
      <c r="H4377" s="127" t="n"/>
      <c r="I4377" s="127" t="n"/>
      <c r="J4377" s="127" t="n"/>
      <c r="K4377" s="127" t="n"/>
      <c r="L4377" s="127" t="n"/>
      <c r="M4377" s="127" t="n"/>
      <c r="N4377" s="120" t="n"/>
      <c r="O4377" s="120" t="n"/>
      <c r="P4377" s="120" t="n"/>
      <c r="Q4377" s="120" t="n"/>
      <c r="R4377" s="121" t="n"/>
      <c r="S4377" s="121" t="n"/>
      <c r="T4377" s="121" t="n"/>
      <c r="U4377" s="121" t="n"/>
      <c r="V4377" s="117">
        <f>IF(P4377="NA","NA",IF(P4377&lt;&gt;"",TEXT(P4377-N4377,"[h].mm"),""))</f>
        <v/>
      </c>
      <c r="W4377" s="118">
        <f>IF(AND(R4377="",S4377=""),"",R4377+S4377)</f>
        <v/>
      </c>
      <c r="X4377" s="116">
        <f>IF(O4377&lt;&gt;"",DATE(YEAR(O4377), MONTH(O4377), DAY(O4377)),"")</f>
        <v/>
      </c>
      <c r="Y4377" s="122" t="n"/>
      <c r="Z4377" s="123" t="n"/>
      <c r="AA4377" s="117">
        <f>IF(F4377="Re-assigned","NA",IF(W4377="","",IF(W4377&gt;=VLOOKUP(D4377,SLAMatrix,3,FALSE),"Yes",IF(W4377&lt;VLOOKUP(D4377,SLAMatrix,2,FALSE),"No","Internal"))))</f>
        <v/>
      </c>
      <c r="AB4377" s="123" t="n"/>
      <c r="AC4377" s="123" t="n"/>
      <c r="AD4377" s="119" t="n"/>
      <c r="AE4377" s="125" t="n"/>
      <c r="AF4377" s="124">
        <f>MONTH(O4377)</f>
        <v/>
      </c>
      <c r="AG4377" s="124">
        <f>VLOOKUP(IFERROR(MID(AE4377,1,(FIND(",",AE4377,1)-1)),AE4377),Facility_Region_Mapping,2,FALSE)</f>
        <v/>
      </c>
      <c r="AH4377" s="124" t="n"/>
      <c r="AI4377" s="124">
        <f>IF(C4377&lt;&gt;"",IF(M4377="ESM User",getInterfaceName($C4377),"NA"),"")</f>
        <v/>
      </c>
      <c r="AJ4377" s="116">
        <f>IF(Q4377&lt;&gt;"",DATE(YEAR(Q4377), MONTH(Q4377), DAY(Q4377)),"")</f>
        <v/>
      </c>
      <c r="AK4377" s="130">
        <f>IF(Q4377&lt;&gt;0,Q4377-N4377,TODAY()-N4377)</f>
        <v/>
      </c>
      <c r="AL4377" s="112">
        <f>IF(F4377="Re-assigned",0,IF(H4377="Closed",0,IF(H4377="Service Restored",0,IF(H4377="",0,1))))</f>
        <v/>
      </c>
      <c r="AM4377" s="124">
        <f>IF(AL4377=0,"",IF(AK4377&gt;20.99,"Aged","Non-Aged"))</f>
        <v/>
      </c>
      <c r="AN4377" s="112">
        <f>IF(Q4377&lt;&gt;"",MONTH(Q4377),"")</f>
        <v/>
      </c>
      <c r="AO4377" s="112">
        <f>IFERROR(VALUE(V4377),0)</f>
        <v/>
      </c>
    </row>
    <row customFormat="1" customHeight="1" ht="29.25" r="4378" s="112" spans="1:41">
      <c r="A4378" s="127" t="n"/>
      <c r="B4378" s="113" t="n"/>
      <c r="C4378" s="127" t="n"/>
      <c r="D4378" s="127" t="n"/>
      <c r="E4378" s="114">
        <f>IF(F4378 &lt;&gt; "",VLOOKUP(F4378,CategoryLookup,2,FALSE), "")</f>
        <v/>
      </c>
      <c r="F4378" s="126" t="n"/>
      <c r="G4378" s="127" t="n"/>
      <c r="H4378" s="127" t="n"/>
      <c r="I4378" s="127" t="n"/>
      <c r="J4378" s="127" t="n"/>
      <c r="K4378" s="127" t="n"/>
      <c r="L4378" s="127" t="n"/>
      <c r="M4378" s="127" t="n"/>
      <c r="N4378" s="120" t="n"/>
      <c r="O4378" s="120" t="n"/>
      <c r="P4378" s="120" t="n"/>
      <c r="Q4378" s="120" t="n"/>
      <c r="R4378" s="121" t="n"/>
      <c r="S4378" s="121" t="n"/>
      <c r="T4378" s="121" t="n"/>
      <c r="U4378" s="121" t="n"/>
      <c r="V4378" s="117">
        <f>IF(P4378="NA","NA",IF(P4378&lt;&gt;"",TEXT(P4378-N4378,"[h].mm"),""))</f>
        <v/>
      </c>
      <c r="W4378" s="118">
        <f>IF(AND(R4378="",S4378=""),"",R4378+S4378)</f>
        <v/>
      </c>
      <c r="X4378" s="116">
        <f>IF(O4378&lt;&gt;"",DATE(YEAR(O4378), MONTH(O4378), DAY(O4378)),"")</f>
        <v/>
      </c>
      <c r="Y4378" s="122" t="n"/>
      <c r="Z4378" s="123" t="n"/>
      <c r="AA4378" s="117">
        <f>IF(F4378="Re-assigned","NA",IF(W4378="","",IF(W4378&gt;=VLOOKUP(D4378,SLAMatrix,3,FALSE),"Yes",IF(W4378&lt;VLOOKUP(D4378,SLAMatrix,2,FALSE),"No","Internal"))))</f>
        <v/>
      </c>
      <c r="AB4378" s="123" t="n"/>
      <c r="AC4378" s="123" t="n"/>
      <c r="AD4378" s="119" t="n"/>
      <c r="AE4378" s="125" t="n"/>
      <c r="AF4378" s="124">
        <f>MONTH(O4378)</f>
        <v/>
      </c>
      <c r="AG4378" s="124">
        <f>VLOOKUP(IFERROR(MID(AE4378,1,(FIND(",",AE4378,1)-1)),AE4378),Facility_Region_Mapping,2,FALSE)</f>
        <v/>
      </c>
      <c r="AH4378" s="124" t="n"/>
      <c r="AI4378" s="124">
        <f>IF(C4378&lt;&gt;"",IF(M4378="ESM User",getInterfaceName($C4378),"NA"),"")</f>
        <v/>
      </c>
      <c r="AJ4378" s="116">
        <f>IF(Q4378&lt;&gt;"",DATE(YEAR(Q4378), MONTH(Q4378), DAY(Q4378)),"")</f>
        <v/>
      </c>
      <c r="AK4378" s="130">
        <f>IF(Q4378&lt;&gt;0,Q4378-N4378,TODAY()-N4378)</f>
        <v/>
      </c>
      <c r="AL4378" s="112">
        <f>IF(F4378="Re-assigned",0,IF(H4378="Closed",0,IF(H4378="Service Restored",0,IF(H4378="",0,1))))</f>
        <v/>
      </c>
      <c r="AM4378" s="124">
        <f>IF(AL4378=0,"",IF(AK4378&gt;20.99,"Aged","Non-Aged"))</f>
        <v/>
      </c>
      <c r="AN4378" s="112">
        <f>IF(Q4378&lt;&gt;"",MONTH(Q4378),"")</f>
        <v/>
      </c>
      <c r="AO4378" s="112">
        <f>IFERROR(VALUE(V4378),0)</f>
        <v/>
      </c>
    </row>
    <row customFormat="1" customHeight="1" ht="29.25" r="4379" s="112" spans="1:41">
      <c r="A4379" s="127" t="n"/>
      <c r="B4379" s="113" t="n"/>
      <c r="C4379" s="127" t="n"/>
      <c r="D4379" s="127" t="n"/>
      <c r="E4379" s="114">
        <f>IF(F4379 &lt;&gt; "",VLOOKUP(F4379,CategoryLookup,2,FALSE), "")</f>
        <v/>
      </c>
      <c r="F4379" s="126" t="n"/>
      <c r="G4379" s="127" t="n"/>
      <c r="H4379" s="127" t="n"/>
      <c r="I4379" s="127" t="n"/>
      <c r="J4379" s="127" t="n"/>
      <c r="K4379" s="127" t="n"/>
      <c r="L4379" s="127" t="n"/>
      <c r="M4379" s="127" t="n"/>
      <c r="N4379" s="120" t="n"/>
      <c r="O4379" s="120" t="n"/>
      <c r="P4379" s="120" t="n"/>
      <c r="Q4379" s="120" t="n"/>
      <c r="R4379" s="121" t="n"/>
      <c r="S4379" s="121" t="n"/>
      <c r="T4379" s="121" t="n"/>
      <c r="U4379" s="121" t="n"/>
      <c r="V4379" s="117">
        <f>IF(P4379="NA","NA",IF(P4379&lt;&gt;"",TEXT(P4379-N4379,"[h].mm"),""))</f>
        <v/>
      </c>
      <c r="W4379" s="118">
        <f>IF(AND(R4379="",S4379=""),"",R4379+S4379)</f>
        <v/>
      </c>
      <c r="X4379" s="116">
        <f>IF(O4379&lt;&gt;"",DATE(YEAR(O4379), MONTH(O4379), DAY(O4379)),"")</f>
        <v/>
      </c>
      <c r="Y4379" s="122" t="n"/>
      <c r="Z4379" s="123" t="n"/>
      <c r="AA4379" s="117">
        <f>IF(F4379="Re-assigned","NA",IF(W4379="","",IF(W4379&gt;=VLOOKUP(D4379,SLAMatrix,3,FALSE),"Yes",IF(W4379&lt;VLOOKUP(D4379,SLAMatrix,2,FALSE),"No","Internal"))))</f>
        <v/>
      </c>
      <c r="AB4379" s="123" t="n"/>
      <c r="AC4379" s="123" t="n"/>
      <c r="AD4379" s="119" t="n"/>
      <c r="AE4379" s="125" t="n"/>
      <c r="AF4379" s="124">
        <f>MONTH(O4379)</f>
        <v/>
      </c>
      <c r="AG4379" s="124">
        <f>VLOOKUP(IFERROR(MID(AE4379,1,(FIND(",",AE4379,1)-1)),AE4379),Facility_Region_Mapping,2,FALSE)</f>
        <v/>
      </c>
      <c r="AH4379" s="124" t="n"/>
      <c r="AI4379" s="124">
        <f>IF(C4379&lt;&gt;"",IF(M4379="ESM User",getInterfaceName($C4379),"NA"),"")</f>
        <v/>
      </c>
      <c r="AJ4379" s="116">
        <f>IF(Q4379&lt;&gt;"",DATE(YEAR(Q4379), MONTH(Q4379), DAY(Q4379)),"")</f>
        <v/>
      </c>
      <c r="AK4379" s="130">
        <f>IF(Q4379&lt;&gt;0,Q4379-N4379,TODAY()-N4379)</f>
        <v/>
      </c>
      <c r="AL4379" s="112">
        <f>IF(F4379="Re-assigned",0,IF(H4379="Closed",0,IF(H4379="Service Restored",0,IF(H4379="",0,1))))</f>
        <v/>
      </c>
      <c r="AM4379" s="124">
        <f>IF(AL4379=0,"",IF(AK4379&gt;20.99,"Aged","Non-Aged"))</f>
        <v/>
      </c>
      <c r="AN4379" s="112">
        <f>IF(Q4379&lt;&gt;"",MONTH(Q4379),"")</f>
        <v/>
      </c>
      <c r="AO4379" s="112">
        <f>IFERROR(VALUE(V4379),0)</f>
        <v/>
      </c>
    </row>
    <row customFormat="1" customHeight="1" ht="29.25" r="4380" s="112" spans="1:41">
      <c r="A4380" s="127" t="n"/>
      <c r="B4380" s="113" t="n"/>
      <c r="C4380" s="127" t="n"/>
      <c r="D4380" s="127" t="n"/>
      <c r="E4380" s="114">
        <f>IF(F4380 &lt;&gt; "",VLOOKUP(F4380,CategoryLookup,2,FALSE), "")</f>
        <v/>
      </c>
      <c r="F4380" s="126" t="n"/>
      <c r="G4380" s="127" t="n"/>
      <c r="H4380" s="127" t="n"/>
      <c r="I4380" s="127" t="n"/>
      <c r="J4380" s="127" t="n"/>
      <c r="K4380" s="127" t="n"/>
      <c r="L4380" s="127" t="n"/>
      <c r="M4380" s="127" t="n"/>
      <c r="N4380" s="120" t="n"/>
      <c r="O4380" s="120" t="n"/>
      <c r="P4380" s="120" t="n"/>
      <c r="Q4380" s="120" t="n"/>
      <c r="R4380" s="121" t="n"/>
      <c r="S4380" s="121" t="n"/>
      <c r="T4380" s="121" t="n"/>
      <c r="U4380" s="121" t="n"/>
      <c r="V4380" s="117">
        <f>IF(P4380="NA","NA",IF(P4380&lt;&gt;"",TEXT(P4380-N4380,"[h].mm"),""))</f>
        <v/>
      </c>
      <c r="W4380" s="118">
        <f>IF(AND(R4380="",S4380=""),"",R4380+S4380)</f>
        <v/>
      </c>
      <c r="X4380" s="116">
        <f>IF(O4380&lt;&gt;"",DATE(YEAR(O4380), MONTH(O4380), DAY(O4380)),"")</f>
        <v/>
      </c>
      <c r="Y4380" s="122" t="n"/>
      <c r="Z4380" s="123" t="n"/>
      <c r="AA4380" s="117">
        <f>IF(F4380="Re-assigned","NA",IF(W4380="","",IF(W4380&gt;=VLOOKUP(D4380,SLAMatrix,3,FALSE),"Yes",IF(W4380&lt;VLOOKUP(D4380,SLAMatrix,2,FALSE),"No","Internal"))))</f>
        <v/>
      </c>
      <c r="AB4380" s="123" t="n"/>
      <c r="AC4380" s="123" t="n"/>
      <c r="AD4380" s="119" t="n"/>
      <c r="AE4380" s="125" t="n"/>
      <c r="AF4380" s="124">
        <f>MONTH(O4380)</f>
        <v/>
      </c>
      <c r="AG4380" s="124">
        <f>VLOOKUP(IFERROR(MID(AE4380,1,(FIND(",",AE4380,1)-1)),AE4380),Facility_Region_Mapping,2,FALSE)</f>
        <v/>
      </c>
      <c r="AH4380" s="124" t="n"/>
      <c r="AI4380" s="124">
        <f>IF(C4380&lt;&gt;"",IF(M4380="ESM User",getInterfaceName($C4380),"NA"),"")</f>
        <v/>
      </c>
      <c r="AJ4380" s="116">
        <f>IF(Q4380&lt;&gt;"",DATE(YEAR(Q4380), MONTH(Q4380), DAY(Q4380)),"")</f>
        <v/>
      </c>
      <c r="AK4380" s="130">
        <f>IF(Q4380&lt;&gt;0,Q4380-N4380,TODAY()-N4380)</f>
        <v/>
      </c>
      <c r="AL4380" s="112">
        <f>IF(F4380="Re-assigned",0,IF(H4380="Closed",0,IF(H4380="Service Restored",0,IF(H4380="",0,1))))</f>
        <v/>
      </c>
      <c r="AM4380" s="124">
        <f>IF(AL4380=0,"",IF(AK4380&gt;20.99,"Aged","Non-Aged"))</f>
        <v/>
      </c>
      <c r="AN4380" s="112">
        <f>IF(Q4380&lt;&gt;"",MONTH(Q4380),"")</f>
        <v/>
      </c>
      <c r="AO4380" s="112">
        <f>IFERROR(VALUE(V4380),0)</f>
        <v/>
      </c>
    </row>
    <row customFormat="1" customHeight="1" ht="29.25" r="4381" s="112" spans="1:41">
      <c r="A4381" s="127" t="n"/>
      <c r="B4381" s="113" t="n"/>
      <c r="C4381" s="127" t="n"/>
      <c r="D4381" s="127" t="n"/>
      <c r="E4381" s="114">
        <f>IF(F4381 &lt;&gt; "",VLOOKUP(F4381,CategoryLookup,2,FALSE), "")</f>
        <v/>
      </c>
      <c r="F4381" s="126" t="n"/>
      <c r="G4381" s="127" t="n"/>
      <c r="H4381" s="127" t="n"/>
      <c r="I4381" s="127" t="n"/>
      <c r="J4381" s="127" t="n"/>
      <c r="K4381" s="127" t="n"/>
      <c r="L4381" s="127" t="n"/>
      <c r="M4381" s="127" t="n"/>
      <c r="N4381" s="120" t="n"/>
      <c r="O4381" s="120" t="n"/>
      <c r="P4381" s="120" t="n"/>
      <c r="Q4381" s="120" t="n"/>
      <c r="R4381" s="121" t="n"/>
      <c r="S4381" s="121" t="n"/>
      <c r="T4381" s="121" t="n"/>
      <c r="U4381" s="121" t="n"/>
      <c r="V4381" s="117">
        <f>IF(P4381="NA","NA",IF(P4381&lt;&gt;"",TEXT(P4381-N4381,"[h].mm"),""))</f>
        <v/>
      </c>
      <c r="W4381" s="118">
        <f>IF(AND(R4381="",S4381=""),"",R4381+S4381)</f>
        <v/>
      </c>
      <c r="X4381" s="116">
        <f>IF(O4381&lt;&gt;"",DATE(YEAR(O4381), MONTH(O4381), DAY(O4381)),"")</f>
        <v/>
      </c>
      <c r="Y4381" s="122" t="n"/>
      <c r="Z4381" s="123" t="n"/>
      <c r="AA4381" s="117">
        <f>IF(F4381="Re-assigned","NA",IF(W4381="","",IF(W4381&gt;=VLOOKUP(D4381,SLAMatrix,3,FALSE),"Yes",IF(W4381&lt;VLOOKUP(D4381,SLAMatrix,2,FALSE),"No","Internal"))))</f>
        <v/>
      </c>
      <c r="AB4381" s="123" t="n"/>
      <c r="AC4381" s="123" t="n"/>
      <c r="AD4381" s="119" t="n"/>
      <c r="AE4381" s="125" t="n"/>
      <c r="AF4381" s="124">
        <f>MONTH(O4381)</f>
        <v/>
      </c>
      <c r="AG4381" s="124">
        <f>VLOOKUP(IFERROR(MID(AE4381,1,(FIND(",",AE4381,1)-1)),AE4381),Facility_Region_Mapping,2,FALSE)</f>
        <v/>
      </c>
      <c r="AH4381" s="124" t="n"/>
      <c r="AI4381" s="124">
        <f>IF(C4381&lt;&gt;"",IF(M4381="ESM User",getInterfaceName($C4381),"NA"),"")</f>
        <v/>
      </c>
      <c r="AJ4381" s="116">
        <f>IF(Q4381&lt;&gt;"",DATE(YEAR(Q4381), MONTH(Q4381), DAY(Q4381)),"")</f>
        <v/>
      </c>
      <c r="AK4381" s="130">
        <f>IF(Q4381&lt;&gt;0,Q4381-N4381,TODAY()-N4381)</f>
        <v/>
      </c>
      <c r="AL4381" s="112">
        <f>IF(F4381="Re-assigned",0,IF(H4381="Closed",0,IF(H4381="Service Restored",0,IF(H4381="",0,1))))</f>
        <v/>
      </c>
      <c r="AM4381" s="124">
        <f>IF(AL4381=0,"",IF(AK4381&gt;20.99,"Aged","Non-Aged"))</f>
        <v/>
      </c>
      <c r="AN4381" s="112">
        <f>IF(Q4381&lt;&gt;"",MONTH(Q4381),"")</f>
        <v/>
      </c>
      <c r="AO4381" s="112">
        <f>IFERROR(VALUE(V4381),0)</f>
        <v/>
      </c>
    </row>
    <row customFormat="1" customHeight="1" ht="29.25" r="4382" s="112" spans="1:41">
      <c r="A4382" s="127" t="n"/>
      <c r="B4382" s="113" t="n"/>
      <c r="C4382" s="127" t="n"/>
      <c r="D4382" s="127" t="n"/>
      <c r="E4382" s="114">
        <f>IF(F4382 &lt;&gt; "",VLOOKUP(F4382,CategoryLookup,2,FALSE), "")</f>
        <v/>
      </c>
      <c r="F4382" s="126" t="n"/>
      <c r="G4382" s="127" t="n"/>
      <c r="H4382" s="127" t="n"/>
      <c r="I4382" s="127" t="n"/>
      <c r="J4382" s="127" t="n"/>
      <c r="K4382" s="127" t="n"/>
      <c r="L4382" s="127" t="n"/>
      <c r="M4382" s="127" t="n"/>
      <c r="N4382" s="120" t="n"/>
      <c r="O4382" s="120" t="n"/>
      <c r="P4382" s="120" t="n"/>
      <c r="Q4382" s="120" t="n"/>
      <c r="R4382" s="121" t="n"/>
      <c r="S4382" s="121" t="n"/>
      <c r="T4382" s="121" t="n"/>
      <c r="U4382" s="121" t="n"/>
      <c r="V4382" s="117">
        <f>IF(P4382="NA","NA",IF(P4382&lt;&gt;"",TEXT(P4382-N4382,"[h].mm"),""))</f>
        <v/>
      </c>
      <c r="W4382" s="118">
        <f>IF(AND(R4382="",S4382=""),"",R4382+S4382)</f>
        <v/>
      </c>
      <c r="X4382" s="116">
        <f>IF(O4382&lt;&gt;"",DATE(YEAR(O4382), MONTH(O4382), DAY(O4382)),"")</f>
        <v/>
      </c>
      <c r="Y4382" s="122" t="n"/>
      <c r="Z4382" s="123" t="n"/>
      <c r="AA4382" s="117">
        <f>IF(F4382="Re-assigned","NA",IF(W4382="","",IF(W4382&gt;=VLOOKUP(D4382,SLAMatrix,3,FALSE),"Yes",IF(W4382&lt;VLOOKUP(D4382,SLAMatrix,2,FALSE),"No","Internal"))))</f>
        <v/>
      </c>
      <c r="AB4382" s="123" t="n"/>
      <c r="AC4382" s="123" t="n"/>
      <c r="AD4382" s="119" t="n"/>
      <c r="AE4382" s="125" t="n"/>
      <c r="AF4382" s="124">
        <f>MONTH(O4382)</f>
        <v/>
      </c>
      <c r="AG4382" s="124">
        <f>VLOOKUP(IFERROR(MID(AE4382,1,(FIND(",",AE4382,1)-1)),AE4382),Facility_Region_Mapping,2,FALSE)</f>
        <v/>
      </c>
      <c r="AH4382" s="124" t="n"/>
      <c r="AI4382" s="124">
        <f>IF(C4382&lt;&gt;"",IF(M4382="ESM User",getInterfaceName($C4382),"NA"),"")</f>
        <v/>
      </c>
      <c r="AJ4382" s="116">
        <f>IF(Q4382&lt;&gt;"",DATE(YEAR(Q4382), MONTH(Q4382), DAY(Q4382)),"")</f>
        <v/>
      </c>
      <c r="AK4382" s="130">
        <f>IF(Q4382&lt;&gt;0,Q4382-N4382,TODAY()-N4382)</f>
        <v/>
      </c>
      <c r="AL4382" s="112">
        <f>IF(F4382="Re-assigned",0,IF(H4382="Closed",0,IF(H4382="Service Restored",0,IF(H4382="",0,1))))</f>
        <v/>
      </c>
      <c r="AM4382" s="124">
        <f>IF(AL4382=0,"",IF(AK4382&gt;20.99,"Aged","Non-Aged"))</f>
        <v/>
      </c>
      <c r="AN4382" s="112">
        <f>IF(Q4382&lt;&gt;"",MONTH(Q4382),"")</f>
        <v/>
      </c>
      <c r="AO4382" s="112">
        <f>IFERROR(VALUE(V4382),0)</f>
        <v/>
      </c>
    </row>
    <row customFormat="1" customHeight="1" ht="29.25" r="4383" s="112" spans="1:41">
      <c r="A4383" s="127" t="n"/>
      <c r="B4383" s="113" t="n"/>
      <c r="C4383" s="127" t="n"/>
      <c r="D4383" s="127" t="n"/>
      <c r="E4383" s="114">
        <f>IF(F4383 &lt;&gt; "",VLOOKUP(F4383,CategoryLookup,2,FALSE), "")</f>
        <v/>
      </c>
      <c r="F4383" s="126" t="n"/>
      <c r="G4383" s="127" t="n"/>
      <c r="H4383" s="127" t="n"/>
      <c r="I4383" s="127" t="n"/>
      <c r="J4383" s="127" t="n"/>
      <c r="K4383" s="127" t="n"/>
      <c r="L4383" s="127" t="n"/>
      <c r="M4383" s="127" t="n"/>
      <c r="N4383" s="120" t="n"/>
      <c r="O4383" s="120" t="n"/>
      <c r="P4383" s="120" t="n"/>
      <c r="Q4383" s="120" t="n"/>
      <c r="R4383" s="121" t="n"/>
      <c r="S4383" s="121" t="n"/>
      <c r="T4383" s="121" t="n"/>
      <c r="U4383" s="121" t="n"/>
      <c r="V4383" s="117">
        <f>IF(P4383="NA","NA",IF(P4383&lt;&gt;"",TEXT(P4383-N4383,"[h].mm"),""))</f>
        <v/>
      </c>
      <c r="W4383" s="118">
        <f>IF(AND(R4383="",S4383=""),"",R4383+S4383)</f>
        <v/>
      </c>
      <c r="X4383" s="116">
        <f>IF(O4383&lt;&gt;"",DATE(YEAR(O4383), MONTH(O4383), DAY(O4383)),"")</f>
        <v/>
      </c>
      <c r="Y4383" s="122" t="n"/>
      <c r="Z4383" s="123" t="n"/>
      <c r="AA4383" s="117">
        <f>IF(F4383="Re-assigned","NA",IF(W4383="","",IF(W4383&gt;=VLOOKUP(D4383,SLAMatrix,3,FALSE),"Yes",IF(W4383&lt;VLOOKUP(D4383,SLAMatrix,2,FALSE),"No","Internal"))))</f>
        <v/>
      </c>
      <c r="AB4383" s="123" t="n"/>
      <c r="AC4383" s="123" t="n"/>
      <c r="AD4383" s="119" t="n"/>
      <c r="AE4383" s="125" t="n"/>
      <c r="AF4383" s="124">
        <f>MONTH(O4383)</f>
        <v/>
      </c>
      <c r="AG4383" s="124">
        <f>VLOOKUP(IFERROR(MID(AE4383,1,(FIND(",",AE4383,1)-1)),AE4383),Facility_Region_Mapping,2,FALSE)</f>
        <v/>
      </c>
      <c r="AH4383" s="124" t="n"/>
      <c r="AI4383" s="124">
        <f>IF(C4383&lt;&gt;"",IF(M4383="ESM User",getInterfaceName($C4383),"NA"),"")</f>
        <v/>
      </c>
      <c r="AJ4383" s="116">
        <f>IF(Q4383&lt;&gt;"",DATE(YEAR(Q4383), MONTH(Q4383), DAY(Q4383)),"")</f>
        <v/>
      </c>
      <c r="AK4383" s="130">
        <f>IF(Q4383&lt;&gt;0,Q4383-N4383,TODAY()-N4383)</f>
        <v/>
      </c>
      <c r="AL4383" s="112">
        <f>IF(F4383="Re-assigned",0,IF(H4383="Closed",0,IF(H4383="Service Restored",0,IF(H4383="",0,1))))</f>
        <v/>
      </c>
      <c r="AM4383" s="124">
        <f>IF(AL4383=0,"",IF(AK4383&gt;20.99,"Aged","Non-Aged"))</f>
        <v/>
      </c>
      <c r="AN4383" s="112">
        <f>IF(Q4383&lt;&gt;"",MONTH(Q4383),"")</f>
        <v/>
      </c>
      <c r="AO4383" s="112">
        <f>IFERROR(VALUE(V4383),0)</f>
        <v/>
      </c>
    </row>
    <row customFormat="1" customHeight="1" ht="29.25" r="4384" s="112" spans="1:41">
      <c r="A4384" s="127" t="n"/>
      <c r="B4384" s="113" t="n"/>
      <c r="C4384" s="127" t="n"/>
      <c r="D4384" s="127" t="n"/>
      <c r="E4384" s="114">
        <f>IF(F4384 &lt;&gt; "",VLOOKUP(F4384,CategoryLookup,2,FALSE), "")</f>
        <v/>
      </c>
      <c r="F4384" s="126" t="n"/>
      <c r="G4384" s="127" t="n"/>
      <c r="H4384" s="127" t="n"/>
      <c r="I4384" s="127" t="n"/>
      <c r="J4384" s="127" t="n"/>
      <c r="K4384" s="127" t="n"/>
      <c r="L4384" s="127" t="n"/>
      <c r="M4384" s="127" t="n"/>
      <c r="N4384" s="120" t="n"/>
      <c r="O4384" s="120" t="n"/>
      <c r="P4384" s="120" t="n"/>
      <c r="Q4384" s="120" t="n"/>
      <c r="R4384" s="121" t="n"/>
      <c r="S4384" s="121" t="n"/>
      <c r="T4384" s="121" t="n"/>
      <c r="U4384" s="121" t="n"/>
      <c r="V4384" s="117">
        <f>IF(P4384="NA","NA",IF(P4384&lt;&gt;"",TEXT(P4384-N4384,"[h].mm"),""))</f>
        <v/>
      </c>
      <c r="W4384" s="118">
        <f>IF(AND(R4384="",S4384=""),"",R4384+S4384)</f>
        <v/>
      </c>
      <c r="X4384" s="116">
        <f>IF(O4384&lt;&gt;"",DATE(YEAR(O4384), MONTH(O4384), DAY(O4384)),"")</f>
        <v/>
      </c>
      <c r="Y4384" s="122" t="n"/>
      <c r="Z4384" s="123" t="n"/>
      <c r="AA4384" s="117">
        <f>IF(F4384="Re-assigned","NA",IF(W4384="","",IF(W4384&gt;=VLOOKUP(D4384,SLAMatrix,3,FALSE),"Yes",IF(W4384&lt;VLOOKUP(D4384,SLAMatrix,2,FALSE),"No","Internal"))))</f>
        <v/>
      </c>
      <c r="AB4384" s="123" t="n"/>
      <c r="AC4384" s="123" t="n"/>
      <c r="AD4384" s="119" t="n"/>
      <c r="AE4384" s="125" t="n"/>
      <c r="AF4384" s="124">
        <f>MONTH(O4384)</f>
        <v/>
      </c>
      <c r="AG4384" s="124">
        <f>VLOOKUP(IFERROR(MID(AE4384,1,(FIND(",",AE4384,1)-1)),AE4384),Facility_Region_Mapping,2,FALSE)</f>
        <v/>
      </c>
      <c r="AH4384" s="124" t="n"/>
      <c r="AI4384" s="124">
        <f>IF(C4384&lt;&gt;"",IF(M4384="ESM User",getInterfaceName($C4384),"NA"),"")</f>
        <v/>
      </c>
      <c r="AJ4384" s="116">
        <f>IF(Q4384&lt;&gt;"",DATE(YEAR(Q4384), MONTH(Q4384), DAY(Q4384)),"")</f>
        <v/>
      </c>
      <c r="AK4384" s="130">
        <f>IF(Q4384&lt;&gt;0,Q4384-N4384,TODAY()-N4384)</f>
        <v/>
      </c>
      <c r="AL4384" s="112">
        <f>IF(F4384="Re-assigned",0,IF(H4384="Closed",0,IF(H4384="Service Restored",0,IF(H4384="",0,1))))</f>
        <v/>
      </c>
      <c r="AM4384" s="124">
        <f>IF(AL4384=0,"",IF(AK4384&gt;20.99,"Aged","Non-Aged"))</f>
        <v/>
      </c>
      <c r="AN4384" s="112">
        <f>IF(Q4384&lt;&gt;"",MONTH(Q4384),"")</f>
        <v/>
      </c>
      <c r="AO4384" s="112">
        <f>IFERROR(VALUE(V4384),0)</f>
        <v/>
      </c>
    </row>
    <row customFormat="1" customHeight="1" ht="29.25" r="4385" s="112" spans="1:41">
      <c r="A4385" s="127" t="n"/>
      <c r="B4385" s="113" t="n"/>
      <c r="C4385" s="127" t="n"/>
      <c r="D4385" s="127" t="n"/>
      <c r="E4385" s="114">
        <f>IF(F4385 &lt;&gt; "",VLOOKUP(F4385,CategoryLookup,2,FALSE), "")</f>
        <v/>
      </c>
      <c r="F4385" s="126" t="n"/>
      <c r="G4385" s="127" t="n"/>
      <c r="H4385" s="127" t="n"/>
      <c r="I4385" s="127" t="n"/>
      <c r="J4385" s="127" t="n"/>
      <c r="K4385" s="127" t="n"/>
      <c r="L4385" s="127" t="n"/>
      <c r="M4385" s="127" t="n"/>
      <c r="N4385" s="120" t="n"/>
      <c r="O4385" s="120" t="n"/>
      <c r="P4385" s="120" t="n"/>
      <c r="Q4385" s="120" t="n"/>
      <c r="R4385" s="121" t="n"/>
      <c r="S4385" s="121" t="n"/>
      <c r="T4385" s="121" t="n"/>
      <c r="U4385" s="121" t="n"/>
      <c r="V4385" s="117">
        <f>IF(P4385="NA","NA",IF(P4385&lt;&gt;"",TEXT(P4385-N4385,"[h].mm"),""))</f>
        <v/>
      </c>
      <c r="W4385" s="118">
        <f>IF(AND(R4385="",S4385=""),"",R4385+S4385)</f>
        <v/>
      </c>
      <c r="X4385" s="116">
        <f>IF(O4385&lt;&gt;"",DATE(YEAR(O4385), MONTH(O4385), DAY(O4385)),"")</f>
        <v/>
      </c>
      <c r="Y4385" s="122" t="n"/>
      <c r="Z4385" s="123" t="n"/>
      <c r="AA4385" s="117">
        <f>IF(F4385="Re-assigned","NA",IF(W4385="","",IF(W4385&gt;=VLOOKUP(D4385,SLAMatrix,3,FALSE),"Yes",IF(W4385&lt;VLOOKUP(D4385,SLAMatrix,2,FALSE),"No","Internal"))))</f>
        <v/>
      </c>
      <c r="AB4385" s="123" t="n"/>
      <c r="AC4385" s="123" t="n"/>
      <c r="AD4385" s="119" t="n"/>
      <c r="AE4385" s="125" t="n"/>
      <c r="AF4385" s="124">
        <f>MONTH(O4385)</f>
        <v/>
      </c>
      <c r="AG4385" s="124">
        <f>VLOOKUP(IFERROR(MID(AE4385,1,(FIND(",",AE4385,1)-1)),AE4385),Facility_Region_Mapping,2,FALSE)</f>
        <v/>
      </c>
      <c r="AH4385" s="124" t="n"/>
      <c r="AI4385" s="124">
        <f>IF(C4385&lt;&gt;"",IF(M4385="ESM User",getInterfaceName($C4385),"NA"),"")</f>
        <v/>
      </c>
      <c r="AJ4385" s="116">
        <f>IF(Q4385&lt;&gt;"",DATE(YEAR(Q4385), MONTH(Q4385), DAY(Q4385)),"")</f>
        <v/>
      </c>
      <c r="AK4385" s="130">
        <f>IF(Q4385&lt;&gt;0,Q4385-N4385,TODAY()-N4385)</f>
        <v/>
      </c>
      <c r="AL4385" s="112">
        <f>IF(F4385="Re-assigned",0,IF(H4385="Closed",0,IF(H4385="Service Restored",0,IF(H4385="",0,1))))</f>
        <v/>
      </c>
      <c r="AM4385" s="124">
        <f>IF(AL4385=0,"",IF(AK4385&gt;20.99,"Aged","Non-Aged"))</f>
        <v/>
      </c>
      <c r="AN4385" s="112">
        <f>IF(Q4385&lt;&gt;"",MONTH(Q4385),"")</f>
        <v/>
      </c>
      <c r="AO4385" s="112">
        <f>IFERROR(VALUE(V4385),0)</f>
        <v/>
      </c>
    </row>
    <row customFormat="1" customHeight="1" ht="29.25" r="4386" s="112" spans="1:41">
      <c r="A4386" s="127" t="n"/>
      <c r="B4386" s="113" t="n"/>
      <c r="C4386" s="127" t="n"/>
      <c r="D4386" s="127" t="n"/>
      <c r="E4386" s="114">
        <f>IF(F4386 &lt;&gt; "",VLOOKUP(F4386,CategoryLookup,2,FALSE), "")</f>
        <v/>
      </c>
      <c r="F4386" s="126" t="n"/>
      <c r="G4386" s="127" t="n"/>
      <c r="H4386" s="127" t="n"/>
      <c r="I4386" s="127" t="n"/>
      <c r="J4386" s="127" t="n"/>
      <c r="K4386" s="127" t="n"/>
      <c r="L4386" s="127" t="n"/>
      <c r="M4386" s="127" t="n"/>
      <c r="N4386" s="120" t="n"/>
      <c r="O4386" s="120" t="n"/>
      <c r="P4386" s="120" t="n"/>
      <c r="Q4386" s="120" t="n"/>
      <c r="R4386" s="121" t="n"/>
      <c r="S4386" s="121" t="n"/>
      <c r="T4386" s="121" t="n"/>
      <c r="U4386" s="121" t="n"/>
      <c r="V4386" s="117">
        <f>IF(P4386="NA","NA",IF(P4386&lt;&gt;"",TEXT(P4386-N4386,"[h].mm"),""))</f>
        <v/>
      </c>
      <c r="W4386" s="118">
        <f>IF(AND(R4386="",S4386=""),"",R4386+S4386)</f>
        <v/>
      </c>
      <c r="X4386" s="116">
        <f>IF(O4386&lt;&gt;"",DATE(YEAR(O4386), MONTH(O4386), DAY(O4386)),"")</f>
        <v/>
      </c>
      <c r="Y4386" s="122" t="n"/>
      <c r="Z4386" s="123" t="n"/>
      <c r="AA4386" s="117">
        <f>IF(F4386="Re-assigned","NA",IF(W4386="","",IF(W4386&gt;=VLOOKUP(D4386,SLAMatrix,3,FALSE),"Yes",IF(W4386&lt;VLOOKUP(D4386,SLAMatrix,2,FALSE),"No","Internal"))))</f>
        <v/>
      </c>
      <c r="AB4386" s="123" t="n"/>
      <c r="AC4386" s="123" t="n"/>
      <c r="AD4386" s="119" t="n"/>
      <c r="AE4386" s="125" t="n"/>
      <c r="AF4386" s="124">
        <f>MONTH(O4386)</f>
        <v/>
      </c>
      <c r="AG4386" s="124">
        <f>VLOOKUP(IFERROR(MID(AE4386,1,(FIND(",",AE4386,1)-1)),AE4386),Facility_Region_Mapping,2,FALSE)</f>
        <v/>
      </c>
      <c r="AH4386" s="124" t="n"/>
      <c r="AI4386" s="124">
        <f>IF(C4386&lt;&gt;"",IF(M4386="ESM User",getInterfaceName($C4386),"NA"),"")</f>
        <v/>
      </c>
      <c r="AJ4386" s="116">
        <f>IF(Q4386&lt;&gt;"",DATE(YEAR(Q4386), MONTH(Q4386), DAY(Q4386)),"")</f>
        <v/>
      </c>
      <c r="AK4386" s="130">
        <f>IF(Q4386&lt;&gt;0,Q4386-N4386,TODAY()-N4386)</f>
        <v/>
      </c>
      <c r="AL4386" s="112">
        <f>IF(F4386="Re-assigned",0,IF(H4386="Closed",0,IF(H4386="Service Restored",0,IF(H4386="",0,1))))</f>
        <v/>
      </c>
      <c r="AM4386" s="124">
        <f>IF(AL4386=0,"",IF(AK4386&gt;20.99,"Aged","Non-Aged"))</f>
        <v/>
      </c>
      <c r="AN4386" s="112">
        <f>IF(Q4386&lt;&gt;"",MONTH(Q4386),"")</f>
        <v/>
      </c>
      <c r="AO4386" s="112">
        <f>IFERROR(VALUE(V4386),0)</f>
        <v/>
      </c>
    </row>
    <row customFormat="1" customHeight="1" ht="29.25" r="4387" s="112" spans="1:41">
      <c r="A4387" s="127" t="n"/>
      <c r="B4387" s="113" t="n"/>
      <c r="C4387" s="127" t="n"/>
      <c r="D4387" s="127" t="n"/>
      <c r="E4387" s="114">
        <f>IF(F4387 &lt;&gt; "",VLOOKUP(F4387,CategoryLookup,2,FALSE), "")</f>
        <v/>
      </c>
      <c r="F4387" s="126" t="n"/>
      <c r="G4387" s="127" t="n"/>
      <c r="H4387" s="127" t="n"/>
      <c r="I4387" s="127" t="n"/>
      <c r="J4387" s="127" t="n"/>
      <c r="K4387" s="127" t="n"/>
      <c r="L4387" s="127" t="n"/>
      <c r="M4387" s="127" t="n"/>
      <c r="N4387" s="120" t="n"/>
      <c r="O4387" s="120" t="n"/>
      <c r="P4387" s="120" t="n"/>
      <c r="Q4387" s="120" t="n"/>
      <c r="R4387" s="121" t="n"/>
      <c r="S4387" s="121" t="n"/>
      <c r="T4387" s="121" t="n"/>
      <c r="U4387" s="121" t="n"/>
      <c r="V4387" s="117">
        <f>IF(P4387="NA","NA",IF(P4387&lt;&gt;"",TEXT(P4387-N4387,"[h].mm"),""))</f>
        <v/>
      </c>
      <c r="W4387" s="118">
        <f>IF(AND(R4387="",S4387=""),"",R4387+S4387)</f>
        <v/>
      </c>
      <c r="X4387" s="116">
        <f>IF(O4387&lt;&gt;"",DATE(YEAR(O4387), MONTH(O4387), DAY(O4387)),"")</f>
        <v/>
      </c>
      <c r="Y4387" s="122" t="n"/>
      <c r="Z4387" s="123" t="n"/>
      <c r="AA4387" s="117">
        <f>IF(F4387="Re-assigned","NA",IF(W4387="","",IF(W4387&gt;=VLOOKUP(D4387,SLAMatrix,3,FALSE),"Yes",IF(W4387&lt;VLOOKUP(D4387,SLAMatrix,2,FALSE),"No","Internal"))))</f>
        <v/>
      </c>
      <c r="AB4387" s="123" t="n"/>
      <c r="AC4387" s="123" t="n"/>
      <c r="AD4387" s="119" t="n"/>
      <c r="AE4387" s="125" t="n"/>
      <c r="AF4387" s="124">
        <f>MONTH(O4387)</f>
        <v/>
      </c>
      <c r="AG4387" s="124">
        <f>VLOOKUP(IFERROR(MID(AE4387,1,(FIND(",",AE4387,1)-1)),AE4387),Facility_Region_Mapping,2,FALSE)</f>
        <v/>
      </c>
      <c r="AH4387" s="124" t="n"/>
      <c r="AI4387" s="124">
        <f>IF(C4387&lt;&gt;"",IF(M4387="ESM User",getInterfaceName($C4387),"NA"),"")</f>
        <v/>
      </c>
      <c r="AJ4387" s="116">
        <f>IF(Q4387&lt;&gt;"",DATE(YEAR(Q4387), MONTH(Q4387), DAY(Q4387)),"")</f>
        <v/>
      </c>
      <c r="AK4387" s="130">
        <f>IF(Q4387&lt;&gt;0,Q4387-N4387,TODAY()-N4387)</f>
        <v/>
      </c>
      <c r="AL4387" s="112">
        <f>IF(F4387="Re-assigned",0,IF(H4387="Closed",0,IF(H4387="Service Restored",0,IF(H4387="",0,1))))</f>
        <v/>
      </c>
      <c r="AM4387" s="124">
        <f>IF(AL4387=0,"",IF(AK4387&gt;20.99,"Aged","Non-Aged"))</f>
        <v/>
      </c>
      <c r="AN4387" s="112">
        <f>IF(Q4387&lt;&gt;"",MONTH(Q4387),"")</f>
        <v/>
      </c>
      <c r="AO4387" s="112">
        <f>IFERROR(VALUE(V4387),0)</f>
        <v/>
      </c>
    </row>
    <row customFormat="1" customHeight="1" ht="29.25" r="4388" s="112" spans="1:41">
      <c r="A4388" s="127" t="n"/>
      <c r="B4388" s="113" t="n"/>
      <c r="C4388" s="127" t="n"/>
      <c r="D4388" s="127" t="n"/>
      <c r="E4388" s="114">
        <f>IF(F4388 &lt;&gt; "",VLOOKUP(F4388,CategoryLookup,2,FALSE), "")</f>
        <v/>
      </c>
      <c r="F4388" s="126" t="n"/>
      <c r="G4388" s="127" t="n"/>
      <c r="H4388" s="127" t="n"/>
      <c r="I4388" s="127" t="n"/>
      <c r="J4388" s="127" t="n"/>
      <c r="K4388" s="127" t="n"/>
      <c r="L4388" s="127" t="n"/>
      <c r="M4388" s="127" t="n"/>
      <c r="N4388" s="120" t="n"/>
      <c r="O4388" s="120" t="n"/>
      <c r="P4388" s="120" t="n"/>
      <c r="Q4388" s="120" t="n"/>
      <c r="R4388" s="121" t="n"/>
      <c r="S4388" s="121" t="n"/>
      <c r="T4388" s="121" t="n"/>
      <c r="U4388" s="121" t="n"/>
      <c r="V4388" s="117">
        <f>IF(P4388="NA","NA",IF(P4388&lt;&gt;"",TEXT(P4388-N4388,"[h].mm"),""))</f>
        <v/>
      </c>
      <c r="W4388" s="118">
        <f>IF(AND(R4388="",S4388=""),"",R4388+S4388)</f>
        <v/>
      </c>
      <c r="X4388" s="116">
        <f>IF(O4388&lt;&gt;"",DATE(YEAR(O4388), MONTH(O4388), DAY(O4388)),"")</f>
        <v/>
      </c>
      <c r="Y4388" s="122" t="n"/>
      <c r="Z4388" s="123" t="n"/>
      <c r="AA4388" s="117">
        <f>IF(F4388="Re-assigned","NA",IF(W4388="","",IF(W4388&gt;=VLOOKUP(D4388,SLAMatrix,3,FALSE),"Yes",IF(W4388&lt;VLOOKUP(D4388,SLAMatrix,2,FALSE),"No","Internal"))))</f>
        <v/>
      </c>
      <c r="AB4388" s="123" t="n"/>
      <c r="AC4388" s="123" t="n"/>
      <c r="AD4388" s="119" t="n"/>
      <c r="AE4388" s="125" t="n"/>
      <c r="AF4388" s="124">
        <f>MONTH(O4388)</f>
        <v/>
      </c>
      <c r="AG4388" s="124">
        <f>VLOOKUP(IFERROR(MID(AE4388,1,(FIND(",",AE4388,1)-1)),AE4388),Facility_Region_Mapping,2,FALSE)</f>
        <v/>
      </c>
      <c r="AH4388" s="124" t="n"/>
      <c r="AI4388" s="124">
        <f>IF(C4388&lt;&gt;"",IF(M4388="ESM User",getInterfaceName($C4388),"NA"),"")</f>
        <v/>
      </c>
      <c r="AJ4388" s="116">
        <f>IF(Q4388&lt;&gt;"",DATE(YEAR(Q4388), MONTH(Q4388), DAY(Q4388)),"")</f>
        <v/>
      </c>
      <c r="AK4388" s="130">
        <f>IF(Q4388&lt;&gt;0,Q4388-N4388,TODAY()-N4388)</f>
        <v/>
      </c>
      <c r="AL4388" s="112">
        <f>IF(F4388="Re-assigned",0,IF(H4388="Closed",0,IF(H4388="Service Restored",0,IF(H4388="",0,1))))</f>
        <v/>
      </c>
      <c r="AM4388" s="124">
        <f>IF(AL4388=0,"",IF(AK4388&gt;20.99,"Aged","Non-Aged"))</f>
        <v/>
      </c>
      <c r="AN4388" s="112">
        <f>IF(Q4388&lt;&gt;"",MONTH(Q4388),"")</f>
        <v/>
      </c>
      <c r="AO4388" s="112">
        <f>IFERROR(VALUE(V4388),0)</f>
        <v/>
      </c>
    </row>
    <row customFormat="1" customHeight="1" ht="29.25" r="4389" s="112" spans="1:41">
      <c r="A4389" s="127" t="n"/>
      <c r="B4389" s="113" t="n"/>
      <c r="C4389" s="127" t="n"/>
      <c r="D4389" s="127" t="n"/>
      <c r="E4389" s="114">
        <f>IF(F4389 &lt;&gt; "",VLOOKUP(F4389,CategoryLookup,2,FALSE), "")</f>
        <v/>
      </c>
      <c r="F4389" s="126" t="n"/>
      <c r="G4389" s="127" t="n"/>
      <c r="H4389" s="127" t="n"/>
      <c r="I4389" s="127" t="n"/>
      <c r="J4389" s="127" t="n"/>
      <c r="K4389" s="127" t="n"/>
      <c r="L4389" s="127" t="n"/>
      <c r="M4389" s="127" t="n"/>
      <c r="N4389" s="120" t="n"/>
      <c r="O4389" s="120" t="n"/>
      <c r="P4389" s="120" t="n"/>
      <c r="Q4389" s="120" t="n"/>
      <c r="R4389" s="121" t="n"/>
      <c r="S4389" s="121" t="n"/>
      <c r="T4389" s="121" t="n"/>
      <c r="U4389" s="121" t="n"/>
      <c r="V4389" s="117">
        <f>IF(P4389="NA","NA",IF(P4389&lt;&gt;"",TEXT(P4389-N4389,"[h].mm"),""))</f>
        <v/>
      </c>
      <c r="W4389" s="118">
        <f>IF(AND(R4389="",S4389=""),"",R4389+S4389)</f>
        <v/>
      </c>
      <c r="X4389" s="116">
        <f>IF(O4389&lt;&gt;"",DATE(YEAR(O4389), MONTH(O4389), DAY(O4389)),"")</f>
        <v/>
      </c>
      <c r="Y4389" s="122" t="n"/>
      <c r="Z4389" s="123" t="n"/>
      <c r="AA4389" s="117">
        <f>IF(F4389="Re-assigned","NA",IF(W4389="","",IF(W4389&gt;=VLOOKUP(D4389,SLAMatrix,3,FALSE),"Yes",IF(W4389&lt;VLOOKUP(D4389,SLAMatrix,2,FALSE),"No","Internal"))))</f>
        <v/>
      </c>
      <c r="AB4389" s="123" t="n"/>
      <c r="AC4389" s="123" t="n"/>
      <c r="AD4389" s="119" t="n"/>
      <c r="AE4389" s="125" t="n"/>
      <c r="AF4389" s="124">
        <f>MONTH(O4389)</f>
        <v/>
      </c>
      <c r="AG4389" s="124">
        <f>VLOOKUP(IFERROR(MID(AE4389,1,(FIND(",",AE4389,1)-1)),AE4389),Facility_Region_Mapping,2,FALSE)</f>
        <v/>
      </c>
      <c r="AH4389" s="124" t="n"/>
      <c r="AI4389" s="124">
        <f>IF(C4389&lt;&gt;"",IF(M4389="ESM User",getInterfaceName($C4389),"NA"),"")</f>
        <v/>
      </c>
      <c r="AJ4389" s="116">
        <f>IF(Q4389&lt;&gt;"",DATE(YEAR(Q4389), MONTH(Q4389), DAY(Q4389)),"")</f>
        <v/>
      </c>
      <c r="AK4389" s="130">
        <f>IF(Q4389&lt;&gt;0,Q4389-N4389,TODAY()-N4389)</f>
        <v/>
      </c>
      <c r="AL4389" s="112">
        <f>IF(F4389="Re-assigned",0,IF(H4389="Closed",0,IF(H4389="Service Restored",0,IF(H4389="",0,1))))</f>
        <v/>
      </c>
      <c r="AM4389" s="124">
        <f>IF(AL4389=0,"",IF(AK4389&gt;20.99,"Aged","Non-Aged"))</f>
        <v/>
      </c>
      <c r="AN4389" s="112">
        <f>IF(Q4389&lt;&gt;"",MONTH(Q4389),"")</f>
        <v/>
      </c>
      <c r="AO4389" s="112">
        <f>IFERROR(VALUE(V4389),0)</f>
        <v/>
      </c>
    </row>
    <row customFormat="1" customHeight="1" ht="29.25" r="4390" s="112" spans="1:41">
      <c r="A4390" s="127" t="n"/>
      <c r="B4390" s="113" t="n"/>
      <c r="C4390" s="127" t="n"/>
      <c r="D4390" s="127" t="n"/>
      <c r="E4390" s="114">
        <f>IF(F4390 &lt;&gt; "",VLOOKUP(F4390,CategoryLookup,2,FALSE), "")</f>
        <v/>
      </c>
      <c r="F4390" s="126" t="n"/>
      <c r="G4390" s="127" t="n"/>
      <c r="H4390" s="127" t="n"/>
      <c r="I4390" s="127" t="n"/>
      <c r="J4390" s="127" t="n"/>
      <c r="K4390" s="127" t="n"/>
      <c r="L4390" s="127" t="n"/>
      <c r="M4390" s="127" t="n"/>
      <c r="N4390" s="120" t="n"/>
      <c r="O4390" s="120" t="n"/>
      <c r="P4390" s="120" t="n"/>
      <c r="Q4390" s="120" t="n"/>
      <c r="R4390" s="121" t="n"/>
      <c r="S4390" s="121" t="n"/>
      <c r="T4390" s="121" t="n"/>
      <c r="U4390" s="121" t="n"/>
      <c r="V4390" s="117">
        <f>IF(P4390="NA","NA",IF(P4390&lt;&gt;"",TEXT(P4390-N4390,"[h].mm"),""))</f>
        <v/>
      </c>
      <c r="W4390" s="118">
        <f>IF(AND(R4390="",S4390=""),"",R4390+S4390)</f>
        <v/>
      </c>
      <c r="X4390" s="116">
        <f>IF(O4390&lt;&gt;"",DATE(YEAR(O4390), MONTH(O4390), DAY(O4390)),"")</f>
        <v/>
      </c>
      <c r="Y4390" s="122" t="n"/>
      <c r="Z4390" s="123" t="n"/>
      <c r="AA4390" s="117">
        <f>IF(F4390="Re-assigned","NA",IF(W4390="","",IF(W4390&gt;=VLOOKUP(D4390,SLAMatrix,3,FALSE),"Yes",IF(W4390&lt;VLOOKUP(D4390,SLAMatrix,2,FALSE),"No","Internal"))))</f>
        <v/>
      </c>
      <c r="AB4390" s="123" t="n"/>
      <c r="AC4390" s="123" t="n"/>
      <c r="AD4390" s="119" t="n"/>
      <c r="AE4390" s="125" t="n"/>
      <c r="AF4390" s="124">
        <f>MONTH(O4390)</f>
        <v/>
      </c>
      <c r="AG4390" s="124">
        <f>VLOOKUP(IFERROR(MID(AE4390,1,(FIND(",",AE4390,1)-1)),AE4390),Facility_Region_Mapping,2,FALSE)</f>
        <v/>
      </c>
      <c r="AH4390" s="124" t="n"/>
      <c r="AI4390" s="124">
        <f>IF(C4390&lt;&gt;"",IF(M4390="ESM User",getInterfaceName($C4390),"NA"),"")</f>
        <v/>
      </c>
      <c r="AJ4390" s="116">
        <f>IF(Q4390&lt;&gt;"",DATE(YEAR(Q4390), MONTH(Q4390), DAY(Q4390)),"")</f>
        <v/>
      </c>
      <c r="AK4390" s="130">
        <f>IF(Q4390&lt;&gt;0,Q4390-N4390,TODAY()-N4390)</f>
        <v/>
      </c>
      <c r="AL4390" s="112">
        <f>IF(F4390="Re-assigned",0,IF(H4390="Closed",0,IF(H4390="Service Restored",0,IF(H4390="",0,1))))</f>
        <v/>
      </c>
      <c r="AM4390" s="124">
        <f>IF(AL4390=0,"",IF(AK4390&gt;20.99,"Aged","Non-Aged"))</f>
        <v/>
      </c>
      <c r="AN4390" s="112">
        <f>IF(Q4390&lt;&gt;"",MONTH(Q4390),"")</f>
        <v/>
      </c>
      <c r="AO4390" s="112">
        <f>IFERROR(VALUE(V4390),0)</f>
        <v/>
      </c>
    </row>
    <row customFormat="1" customHeight="1" ht="29.25" r="4391" s="112" spans="1:41">
      <c r="A4391" s="127" t="n"/>
      <c r="B4391" s="113" t="n"/>
      <c r="C4391" s="127" t="n"/>
      <c r="D4391" s="127" t="n"/>
      <c r="E4391" s="114">
        <f>IF(F4391 &lt;&gt; "",VLOOKUP(F4391,CategoryLookup,2,FALSE), "")</f>
        <v/>
      </c>
      <c r="F4391" s="126" t="n"/>
      <c r="G4391" s="127" t="n"/>
      <c r="H4391" s="127" t="n"/>
      <c r="I4391" s="127" t="n"/>
      <c r="J4391" s="127" t="n"/>
      <c r="K4391" s="127" t="n"/>
      <c r="L4391" s="127" t="n"/>
      <c r="M4391" s="127" t="n"/>
      <c r="N4391" s="120" t="n"/>
      <c r="O4391" s="120" t="n"/>
      <c r="P4391" s="120" t="n"/>
      <c r="Q4391" s="120" t="n"/>
      <c r="R4391" s="121" t="n"/>
      <c r="S4391" s="121" t="n"/>
      <c r="T4391" s="121" t="n"/>
      <c r="U4391" s="121" t="n"/>
      <c r="V4391" s="117">
        <f>IF(P4391="NA","NA",IF(P4391&lt;&gt;"",TEXT(P4391-N4391,"[h].mm"),""))</f>
        <v/>
      </c>
      <c r="W4391" s="118">
        <f>IF(AND(R4391="",S4391=""),"",R4391+S4391)</f>
        <v/>
      </c>
      <c r="X4391" s="116">
        <f>IF(O4391&lt;&gt;"",DATE(YEAR(O4391), MONTH(O4391), DAY(O4391)),"")</f>
        <v/>
      </c>
      <c r="Y4391" s="122" t="n"/>
      <c r="Z4391" s="123" t="n"/>
      <c r="AA4391" s="117">
        <f>IF(F4391="Re-assigned","NA",IF(W4391="","",IF(W4391&gt;=VLOOKUP(D4391,SLAMatrix,3,FALSE),"Yes",IF(W4391&lt;VLOOKUP(D4391,SLAMatrix,2,FALSE),"No","Internal"))))</f>
        <v/>
      </c>
      <c r="AB4391" s="123" t="n"/>
      <c r="AC4391" s="123" t="n"/>
      <c r="AD4391" s="119" t="n"/>
      <c r="AE4391" s="125" t="n"/>
      <c r="AF4391" s="124">
        <f>MONTH(O4391)</f>
        <v/>
      </c>
      <c r="AG4391" s="124">
        <f>VLOOKUP(IFERROR(MID(AE4391,1,(FIND(",",AE4391,1)-1)),AE4391),Facility_Region_Mapping,2,FALSE)</f>
        <v/>
      </c>
      <c r="AH4391" s="124" t="n"/>
      <c r="AI4391" s="124">
        <f>IF(C4391&lt;&gt;"",IF(M4391="ESM User",getInterfaceName($C4391),"NA"),"")</f>
        <v/>
      </c>
      <c r="AJ4391" s="116">
        <f>IF(Q4391&lt;&gt;"",DATE(YEAR(Q4391), MONTH(Q4391), DAY(Q4391)),"")</f>
        <v/>
      </c>
      <c r="AK4391" s="130">
        <f>IF(Q4391&lt;&gt;0,Q4391-N4391,TODAY()-N4391)</f>
        <v/>
      </c>
      <c r="AL4391" s="112">
        <f>IF(F4391="Re-assigned",0,IF(H4391="Closed",0,IF(H4391="Service Restored",0,IF(H4391="",0,1))))</f>
        <v/>
      </c>
      <c r="AM4391" s="124">
        <f>IF(AL4391=0,"",IF(AK4391&gt;20.99,"Aged","Non-Aged"))</f>
        <v/>
      </c>
      <c r="AN4391" s="112">
        <f>IF(Q4391&lt;&gt;"",MONTH(Q4391),"")</f>
        <v/>
      </c>
      <c r="AO4391" s="112">
        <f>IFERROR(VALUE(V4391),0)</f>
        <v/>
      </c>
    </row>
    <row customFormat="1" customHeight="1" ht="29.25" r="4392" s="112" spans="1:41">
      <c r="A4392" s="127" t="n"/>
      <c r="B4392" s="113" t="n"/>
      <c r="C4392" s="127" t="n"/>
      <c r="D4392" s="127" t="n"/>
      <c r="E4392" s="114">
        <f>IF(F4392 &lt;&gt; "",VLOOKUP(F4392,CategoryLookup,2,FALSE), "")</f>
        <v/>
      </c>
      <c r="F4392" s="126" t="n"/>
      <c r="G4392" s="127" t="n"/>
      <c r="H4392" s="127" t="n"/>
      <c r="I4392" s="127" t="n"/>
      <c r="J4392" s="127" t="n"/>
      <c r="K4392" s="127" t="n"/>
      <c r="L4392" s="127" t="n"/>
      <c r="M4392" s="127" t="n"/>
      <c r="N4392" s="120" t="n"/>
      <c r="O4392" s="120" t="n"/>
      <c r="P4392" s="120" t="n"/>
      <c r="Q4392" s="120" t="n"/>
      <c r="R4392" s="121" t="n"/>
      <c r="S4392" s="121" t="n"/>
      <c r="T4392" s="121" t="n"/>
      <c r="U4392" s="121" t="n"/>
      <c r="V4392" s="117">
        <f>IF(P4392="NA","NA",IF(P4392&lt;&gt;"",TEXT(P4392-N4392,"[h].mm"),""))</f>
        <v/>
      </c>
      <c r="W4392" s="118">
        <f>IF(AND(R4392="",S4392=""),"",R4392+S4392)</f>
        <v/>
      </c>
      <c r="X4392" s="116">
        <f>IF(O4392&lt;&gt;"",DATE(YEAR(O4392), MONTH(O4392), DAY(O4392)),"")</f>
        <v/>
      </c>
      <c r="Y4392" s="122" t="n"/>
      <c r="Z4392" s="123" t="n"/>
      <c r="AA4392" s="117">
        <f>IF(F4392="Re-assigned","NA",IF(W4392="","",IF(W4392&gt;=VLOOKUP(D4392,SLAMatrix,3,FALSE),"Yes",IF(W4392&lt;VLOOKUP(D4392,SLAMatrix,2,FALSE),"No","Internal"))))</f>
        <v/>
      </c>
      <c r="AB4392" s="123" t="n"/>
      <c r="AC4392" s="123" t="n"/>
      <c r="AD4392" s="119" t="n"/>
      <c r="AE4392" s="125" t="n"/>
      <c r="AF4392" s="124">
        <f>MONTH(O4392)</f>
        <v/>
      </c>
      <c r="AG4392" s="124">
        <f>VLOOKUP(IFERROR(MID(AE4392,1,(FIND(",",AE4392,1)-1)),AE4392),Facility_Region_Mapping,2,FALSE)</f>
        <v/>
      </c>
      <c r="AH4392" s="124" t="n"/>
      <c r="AI4392" s="124">
        <f>IF(C4392&lt;&gt;"",IF(M4392="ESM User",getInterfaceName($C4392),"NA"),"")</f>
        <v/>
      </c>
      <c r="AJ4392" s="116">
        <f>IF(Q4392&lt;&gt;"",DATE(YEAR(Q4392), MONTH(Q4392), DAY(Q4392)),"")</f>
        <v/>
      </c>
      <c r="AK4392" s="130">
        <f>IF(Q4392&lt;&gt;0,Q4392-N4392,TODAY()-N4392)</f>
        <v/>
      </c>
      <c r="AL4392" s="112">
        <f>IF(F4392="Re-assigned",0,IF(H4392="Closed",0,IF(H4392="Service Restored",0,IF(H4392="",0,1))))</f>
        <v/>
      </c>
      <c r="AM4392" s="124">
        <f>IF(AL4392=0,"",IF(AK4392&gt;20.99,"Aged","Non-Aged"))</f>
        <v/>
      </c>
      <c r="AN4392" s="112">
        <f>IF(Q4392&lt;&gt;"",MONTH(Q4392),"")</f>
        <v/>
      </c>
      <c r="AO4392" s="112">
        <f>IFERROR(VALUE(V4392),0)</f>
        <v/>
      </c>
    </row>
    <row customFormat="1" customHeight="1" ht="29.25" r="4393" s="112" spans="1:41">
      <c r="A4393" s="127" t="n"/>
      <c r="B4393" s="113" t="n"/>
      <c r="C4393" s="127" t="n"/>
      <c r="D4393" s="127" t="n"/>
      <c r="E4393" s="114">
        <f>IF(F4393 &lt;&gt; "",VLOOKUP(F4393,CategoryLookup,2,FALSE), "")</f>
        <v/>
      </c>
      <c r="F4393" s="126" t="n"/>
      <c r="G4393" s="127" t="n"/>
      <c r="H4393" s="127" t="n"/>
      <c r="I4393" s="127" t="n"/>
      <c r="J4393" s="127" t="n"/>
      <c r="K4393" s="127" t="n"/>
      <c r="L4393" s="127" t="n"/>
      <c r="M4393" s="127" t="n"/>
      <c r="N4393" s="120" t="n"/>
      <c r="O4393" s="120" t="n"/>
      <c r="P4393" s="120" t="n"/>
      <c r="Q4393" s="120" t="n"/>
      <c r="R4393" s="121" t="n"/>
      <c r="S4393" s="121" t="n"/>
      <c r="T4393" s="121" t="n"/>
      <c r="U4393" s="121" t="n"/>
      <c r="V4393" s="117">
        <f>IF(P4393="NA","NA",IF(P4393&lt;&gt;"",TEXT(P4393-N4393,"[h].mm"),""))</f>
        <v/>
      </c>
      <c r="W4393" s="118">
        <f>IF(AND(R4393="",S4393=""),"",R4393+S4393)</f>
        <v/>
      </c>
      <c r="X4393" s="116">
        <f>IF(O4393&lt;&gt;"",DATE(YEAR(O4393), MONTH(O4393), DAY(O4393)),"")</f>
        <v/>
      </c>
      <c r="Y4393" s="122" t="n"/>
      <c r="Z4393" s="123" t="n"/>
      <c r="AA4393" s="117">
        <f>IF(F4393="Re-assigned","NA",IF(W4393="","",IF(W4393&gt;=VLOOKUP(D4393,SLAMatrix,3,FALSE),"Yes",IF(W4393&lt;VLOOKUP(D4393,SLAMatrix,2,FALSE),"No","Internal"))))</f>
        <v/>
      </c>
      <c r="AB4393" s="123" t="n"/>
      <c r="AC4393" s="123" t="n"/>
      <c r="AD4393" s="119" t="n"/>
      <c r="AE4393" s="125" t="n"/>
      <c r="AF4393" s="124">
        <f>MONTH(O4393)</f>
        <v/>
      </c>
      <c r="AG4393" s="124">
        <f>VLOOKUP(IFERROR(MID(AE4393,1,(FIND(",",AE4393,1)-1)),AE4393),Facility_Region_Mapping,2,FALSE)</f>
        <v/>
      </c>
      <c r="AH4393" s="124" t="n"/>
      <c r="AI4393" s="124">
        <f>IF(C4393&lt;&gt;"",IF(M4393="ESM User",getInterfaceName($C4393),"NA"),"")</f>
        <v/>
      </c>
      <c r="AJ4393" s="116">
        <f>IF(Q4393&lt;&gt;"",DATE(YEAR(Q4393), MONTH(Q4393), DAY(Q4393)),"")</f>
        <v/>
      </c>
      <c r="AK4393" s="130">
        <f>IF(Q4393&lt;&gt;0,Q4393-N4393,TODAY()-N4393)</f>
        <v/>
      </c>
      <c r="AL4393" s="112">
        <f>IF(F4393="Re-assigned",0,IF(H4393="Closed",0,IF(H4393="Service Restored",0,IF(H4393="",0,1))))</f>
        <v/>
      </c>
      <c r="AM4393" s="124">
        <f>IF(AL4393=0,"",IF(AK4393&gt;20.99,"Aged","Non-Aged"))</f>
        <v/>
      </c>
      <c r="AN4393" s="112">
        <f>IF(Q4393&lt;&gt;"",MONTH(Q4393),"")</f>
        <v/>
      </c>
      <c r="AO4393" s="112">
        <f>IFERROR(VALUE(V4393),0)</f>
        <v/>
      </c>
    </row>
    <row customFormat="1" customHeight="1" ht="29.25" r="4394" s="112" spans="1:41">
      <c r="A4394" s="127" t="n"/>
      <c r="B4394" s="113" t="n"/>
      <c r="C4394" s="127" t="n"/>
      <c r="D4394" s="127" t="n"/>
      <c r="E4394" s="114">
        <f>IF(F4394 &lt;&gt; "",VLOOKUP(F4394,CategoryLookup,2,FALSE), "")</f>
        <v/>
      </c>
      <c r="F4394" s="126" t="n"/>
      <c r="G4394" s="127" t="n"/>
      <c r="H4394" s="127" t="n"/>
      <c r="I4394" s="127" t="n"/>
      <c r="J4394" s="127" t="n"/>
      <c r="K4394" s="127" t="n"/>
      <c r="L4394" s="127" t="n"/>
      <c r="M4394" s="127" t="n"/>
      <c r="N4394" s="120" t="n"/>
      <c r="O4394" s="120" t="n"/>
      <c r="P4394" s="120" t="n"/>
      <c r="Q4394" s="120" t="n"/>
      <c r="R4394" s="121" t="n"/>
      <c r="S4394" s="121" t="n"/>
      <c r="T4394" s="121" t="n"/>
      <c r="U4394" s="121" t="n"/>
      <c r="V4394" s="117">
        <f>IF(P4394="NA","NA",IF(P4394&lt;&gt;"",TEXT(P4394-N4394,"[h].mm"),""))</f>
        <v/>
      </c>
      <c r="W4394" s="118">
        <f>IF(AND(R4394="",S4394=""),"",R4394+S4394)</f>
        <v/>
      </c>
      <c r="X4394" s="116">
        <f>IF(O4394&lt;&gt;"",DATE(YEAR(O4394), MONTH(O4394), DAY(O4394)),"")</f>
        <v/>
      </c>
      <c r="Y4394" s="122" t="n"/>
      <c r="Z4394" s="123" t="n"/>
      <c r="AA4394" s="117">
        <f>IF(F4394="Re-assigned","NA",IF(W4394="","",IF(W4394&gt;=VLOOKUP(D4394,SLAMatrix,3,FALSE),"Yes",IF(W4394&lt;VLOOKUP(D4394,SLAMatrix,2,FALSE),"No","Internal"))))</f>
        <v/>
      </c>
      <c r="AB4394" s="123" t="n"/>
      <c r="AC4394" s="123" t="n"/>
      <c r="AD4394" s="119" t="n"/>
      <c r="AE4394" s="125" t="n"/>
      <c r="AF4394" s="124">
        <f>MONTH(O4394)</f>
        <v/>
      </c>
      <c r="AG4394" s="124">
        <f>VLOOKUP(IFERROR(MID(AE4394,1,(FIND(",",AE4394,1)-1)),AE4394),Facility_Region_Mapping,2,FALSE)</f>
        <v/>
      </c>
      <c r="AH4394" s="124" t="n"/>
      <c r="AI4394" s="124">
        <f>IF(C4394&lt;&gt;"",IF(M4394="ESM User",getInterfaceName($C4394),"NA"),"")</f>
        <v/>
      </c>
      <c r="AJ4394" s="116">
        <f>IF(Q4394&lt;&gt;"",DATE(YEAR(Q4394), MONTH(Q4394), DAY(Q4394)),"")</f>
        <v/>
      </c>
      <c r="AK4394" s="130">
        <f>IF(Q4394&lt;&gt;0,Q4394-N4394,TODAY()-N4394)</f>
        <v/>
      </c>
      <c r="AL4394" s="112">
        <f>IF(F4394="Re-assigned",0,IF(H4394="Closed",0,IF(H4394="Service Restored",0,IF(H4394="",0,1))))</f>
        <v/>
      </c>
      <c r="AM4394" s="124">
        <f>IF(AL4394=0,"",IF(AK4394&gt;20.99,"Aged","Non-Aged"))</f>
        <v/>
      </c>
      <c r="AN4394" s="112">
        <f>IF(Q4394&lt;&gt;"",MONTH(Q4394),"")</f>
        <v/>
      </c>
      <c r="AO4394" s="112">
        <f>IFERROR(VALUE(V4394),0)</f>
        <v/>
      </c>
    </row>
    <row customFormat="1" customHeight="1" ht="29.25" r="4395" s="112" spans="1:41">
      <c r="A4395" s="127" t="n"/>
      <c r="B4395" s="113" t="n"/>
      <c r="C4395" s="127" t="n"/>
      <c r="D4395" s="127" t="n"/>
      <c r="E4395" s="114">
        <f>IF(F4395 &lt;&gt; "",VLOOKUP(F4395,CategoryLookup,2,FALSE), "")</f>
        <v/>
      </c>
      <c r="F4395" s="126" t="n"/>
      <c r="G4395" s="127" t="n"/>
      <c r="H4395" s="127" t="n"/>
      <c r="I4395" s="127" t="n"/>
      <c r="J4395" s="127" t="n"/>
      <c r="K4395" s="127" t="n"/>
      <c r="L4395" s="127" t="n"/>
      <c r="M4395" s="127" t="n"/>
      <c r="N4395" s="120" t="n"/>
      <c r="O4395" s="120" t="n"/>
      <c r="P4395" s="120" t="n"/>
      <c r="Q4395" s="120" t="n"/>
      <c r="R4395" s="121" t="n"/>
      <c r="S4395" s="121" t="n"/>
      <c r="T4395" s="121" t="n"/>
      <c r="U4395" s="121" t="n"/>
      <c r="V4395" s="117">
        <f>IF(P4395="NA","NA",IF(P4395&lt;&gt;"",TEXT(P4395-N4395,"[h].mm"),""))</f>
        <v/>
      </c>
      <c r="W4395" s="118">
        <f>IF(AND(R4395="",S4395=""),"",R4395+S4395)</f>
        <v/>
      </c>
      <c r="X4395" s="116">
        <f>IF(O4395&lt;&gt;"",DATE(YEAR(O4395), MONTH(O4395), DAY(O4395)),"")</f>
        <v/>
      </c>
      <c r="Y4395" s="122" t="n"/>
      <c r="Z4395" s="123" t="n"/>
      <c r="AA4395" s="117">
        <f>IF(F4395="Re-assigned","NA",IF(W4395="","",IF(W4395&gt;=VLOOKUP(D4395,SLAMatrix,3,FALSE),"Yes",IF(W4395&lt;VLOOKUP(D4395,SLAMatrix,2,FALSE),"No","Internal"))))</f>
        <v/>
      </c>
      <c r="AB4395" s="123" t="n"/>
      <c r="AC4395" s="123" t="n"/>
      <c r="AD4395" s="119" t="n"/>
      <c r="AE4395" s="125" t="n"/>
      <c r="AF4395" s="124">
        <f>MONTH(O4395)</f>
        <v/>
      </c>
      <c r="AG4395" s="124">
        <f>VLOOKUP(IFERROR(MID(AE4395,1,(FIND(",",AE4395,1)-1)),AE4395),Facility_Region_Mapping,2,FALSE)</f>
        <v/>
      </c>
      <c r="AH4395" s="124" t="n"/>
      <c r="AI4395" s="124">
        <f>IF(C4395&lt;&gt;"",IF(M4395="ESM User",getInterfaceName($C4395),"NA"),"")</f>
        <v/>
      </c>
      <c r="AJ4395" s="116">
        <f>IF(Q4395&lt;&gt;"",DATE(YEAR(Q4395), MONTH(Q4395), DAY(Q4395)),"")</f>
        <v/>
      </c>
      <c r="AK4395" s="130">
        <f>IF(Q4395&lt;&gt;0,Q4395-N4395,TODAY()-N4395)</f>
        <v/>
      </c>
      <c r="AL4395" s="112">
        <f>IF(F4395="Re-assigned",0,IF(H4395="Closed",0,IF(H4395="Service Restored",0,IF(H4395="",0,1))))</f>
        <v/>
      </c>
      <c r="AM4395" s="124">
        <f>IF(AL4395=0,"",IF(AK4395&gt;20.99,"Aged","Non-Aged"))</f>
        <v/>
      </c>
      <c r="AN4395" s="112">
        <f>IF(Q4395&lt;&gt;"",MONTH(Q4395),"")</f>
        <v/>
      </c>
      <c r="AO4395" s="112">
        <f>IFERROR(VALUE(V4395),0)</f>
        <v/>
      </c>
    </row>
    <row customFormat="1" customHeight="1" ht="29.25" r="4396" s="112" spans="1:41">
      <c r="A4396" s="127" t="n"/>
      <c r="B4396" s="113" t="n"/>
      <c r="C4396" s="127" t="n"/>
      <c r="D4396" s="127" t="n"/>
      <c r="E4396" s="114">
        <f>IF(F4396 &lt;&gt; "",VLOOKUP(F4396,CategoryLookup,2,FALSE), "")</f>
        <v/>
      </c>
      <c r="F4396" s="126" t="n"/>
      <c r="G4396" s="127" t="n"/>
      <c r="H4396" s="127" t="n"/>
      <c r="I4396" s="127" t="n"/>
      <c r="J4396" s="127" t="n"/>
      <c r="K4396" s="127" t="n"/>
      <c r="L4396" s="127" t="n"/>
      <c r="M4396" s="127" t="n"/>
      <c r="N4396" s="120" t="n"/>
      <c r="O4396" s="120" t="n"/>
      <c r="P4396" s="120" t="n"/>
      <c r="Q4396" s="120" t="n"/>
      <c r="R4396" s="121" t="n"/>
      <c r="S4396" s="121" t="n"/>
      <c r="T4396" s="121" t="n"/>
      <c r="U4396" s="121" t="n"/>
      <c r="V4396" s="117">
        <f>IF(P4396="NA","NA",IF(P4396&lt;&gt;"",TEXT(P4396-N4396,"[h].mm"),""))</f>
        <v/>
      </c>
      <c r="W4396" s="118">
        <f>IF(AND(R4396="",S4396=""),"",R4396+S4396)</f>
        <v/>
      </c>
      <c r="X4396" s="116">
        <f>IF(O4396&lt;&gt;"",DATE(YEAR(O4396), MONTH(O4396), DAY(O4396)),"")</f>
        <v/>
      </c>
      <c r="Y4396" s="122" t="n"/>
      <c r="Z4396" s="123" t="n"/>
      <c r="AA4396" s="117">
        <f>IF(F4396="Re-assigned","NA",IF(W4396="","",IF(W4396&gt;=VLOOKUP(D4396,SLAMatrix,3,FALSE),"Yes",IF(W4396&lt;VLOOKUP(D4396,SLAMatrix,2,FALSE),"No","Internal"))))</f>
        <v/>
      </c>
      <c r="AB4396" s="123" t="n"/>
      <c r="AC4396" s="123" t="n"/>
      <c r="AD4396" s="119" t="n"/>
      <c r="AE4396" s="125" t="n"/>
      <c r="AF4396" s="124">
        <f>MONTH(O4396)</f>
        <v/>
      </c>
      <c r="AG4396" s="124">
        <f>VLOOKUP(IFERROR(MID(AE4396,1,(FIND(",",AE4396,1)-1)),AE4396),Facility_Region_Mapping,2,FALSE)</f>
        <v/>
      </c>
      <c r="AH4396" s="124" t="n"/>
      <c r="AI4396" s="124">
        <f>IF(C4396&lt;&gt;"",IF(M4396="ESM User",getInterfaceName($C4396),"NA"),"")</f>
        <v/>
      </c>
      <c r="AJ4396" s="116">
        <f>IF(Q4396&lt;&gt;"",DATE(YEAR(Q4396), MONTH(Q4396), DAY(Q4396)),"")</f>
        <v/>
      </c>
      <c r="AK4396" s="130">
        <f>IF(Q4396&lt;&gt;0,Q4396-N4396,TODAY()-N4396)</f>
        <v/>
      </c>
      <c r="AL4396" s="112">
        <f>IF(F4396="Re-assigned",0,IF(H4396="Closed",0,IF(H4396="Service Restored",0,IF(H4396="",0,1))))</f>
        <v/>
      </c>
      <c r="AM4396" s="124">
        <f>IF(AL4396=0,"",IF(AK4396&gt;20.99,"Aged","Non-Aged"))</f>
        <v/>
      </c>
      <c r="AN4396" s="112">
        <f>IF(Q4396&lt;&gt;"",MONTH(Q4396),"")</f>
        <v/>
      </c>
      <c r="AO4396" s="112">
        <f>IFERROR(VALUE(V4396),0)</f>
        <v/>
      </c>
    </row>
    <row customFormat="1" customHeight="1" ht="29.25" r="4397" s="112" spans="1:41">
      <c r="A4397" s="127" t="n"/>
      <c r="B4397" s="113" t="n"/>
      <c r="C4397" s="127" t="n"/>
      <c r="D4397" s="127" t="n"/>
      <c r="E4397" s="114">
        <f>IF(F4397 &lt;&gt; "",VLOOKUP(F4397,CategoryLookup,2,FALSE), "")</f>
        <v/>
      </c>
      <c r="F4397" s="126" t="n"/>
      <c r="G4397" s="127" t="n"/>
      <c r="H4397" s="127" t="n"/>
      <c r="I4397" s="127" t="n"/>
      <c r="J4397" s="127" t="n"/>
      <c r="K4397" s="127" t="n"/>
      <c r="L4397" s="127" t="n"/>
      <c r="M4397" s="127" t="n"/>
      <c r="N4397" s="120" t="n"/>
      <c r="O4397" s="120" t="n"/>
      <c r="P4397" s="120" t="n"/>
      <c r="Q4397" s="120" t="n"/>
      <c r="R4397" s="121" t="n"/>
      <c r="S4397" s="121" t="n"/>
      <c r="T4397" s="121" t="n"/>
      <c r="U4397" s="121" t="n"/>
      <c r="V4397" s="117">
        <f>IF(P4397="NA","NA",IF(P4397&lt;&gt;"",TEXT(P4397-N4397,"[h].mm"),""))</f>
        <v/>
      </c>
      <c r="W4397" s="118">
        <f>IF(AND(R4397="",S4397=""),"",R4397+S4397)</f>
        <v/>
      </c>
      <c r="X4397" s="116">
        <f>IF(O4397&lt;&gt;"",DATE(YEAR(O4397), MONTH(O4397), DAY(O4397)),"")</f>
        <v/>
      </c>
      <c r="Y4397" s="122" t="n"/>
      <c r="Z4397" s="123" t="n"/>
      <c r="AA4397" s="117">
        <f>IF(F4397="Re-assigned","NA",IF(W4397="","",IF(W4397&gt;=VLOOKUP(D4397,SLAMatrix,3,FALSE),"Yes",IF(W4397&lt;VLOOKUP(D4397,SLAMatrix,2,FALSE),"No","Internal"))))</f>
        <v/>
      </c>
      <c r="AB4397" s="123" t="n"/>
      <c r="AC4397" s="123" t="n"/>
      <c r="AD4397" s="119" t="n"/>
      <c r="AE4397" s="125" t="n"/>
      <c r="AF4397" s="124">
        <f>MONTH(O4397)</f>
        <v/>
      </c>
      <c r="AG4397" s="124">
        <f>VLOOKUP(IFERROR(MID(AE4397,1,(FIND(",",AE4397,1)-1)),AE4397),Facility_Region_Mapping,2,FALSE)</f>
        <v/>
      </c>
      <c r="AH4397" s="124" t="n"/>
      <c r="AI4397" s="124">
        <f>IF(C4397&lt;&gt;"",IF(M4397="ESM User",getInterfaceName($C4397),"NA"),"")</f>
        <v/>
      </c>
      <c r="AJ4397" s="116">
        <f>IF(Q4397&lt;&gt;"",DATE(YEAR(Q4397), MONTH(Q4397), DAY(Q4397)),"")</f>
        <v/>
      </c>
      <c r="AK4397" s="130">
        <f>IF(Q4397&lt;&gt;0,Q4397-N4397,TODAY()-N4397)</f>
        <v/>
      </c>
      <c r="AL4397" s="112">
        <f>IF(F4397="Re-assigned",0,IF(H4397="Closed",0,IF(H4397="Service Restored",0,IF(H4397="",0,1))))</f>
        <v/>
      </c>
      <c r="AM4397" s="124">
        <f>IF(AL4397=0,"",IF(AK4397&gt;20.99,"Aged","Non-Aged"))</f>
        <v/>
      </c>
      <c r="AN4397" s="112">
        <f>IF(Q4397&lt;&gt;"",MONTH(Q4397),"")</f>
        <v/>
      </c>
      <c r="AO4397" s="112">
        <f>IFERROR(VALUE(V4397),0)</f>
        <v/>
      </c>
    </row>
    <row customFormat="1" customHeight="1" ht="29.25" r="4398" s="112" spans="1:41">
      <c r="A4398" s="127" t="n"/>
      <c r="B4398" s="113" t="n"/>
      <c r="C4398" s="127" t="n"/>
      <c r="D4398" s="127" t="n"/>
      <c r="E4398" s="114">
        <f>IF(F4398 &lt;&gt; "",VLOOKUP(F4398,CategoryLookup,2,FALSE), "")</f>
        <v/>
      </c>
      <c r="F4398" s="126" t="n"/>
      <c r="G4398" s="127" t="n"/>
      <c r="H4398" s="127" t="n"/>
      <c r="I4398" s="127" t="n"/>
      <c r="J4398" s="127" t="n"/>
      <c r="K4398" s="127" t="n"/>
      <c r="L4398" s="127" t="n"/>
      <c r="M4398" s="127" t="n"/>
      <c r="N4398" s="120" t="n"/>
      <c r="O4398" s="120" t="n"/>
      <c r="P4398" s="120" t="n"/>
      <c r="Q4398" s="120" t="n"/>
      <c r="R4398" s="121" t="n"/>
      <c r="S4398" s="121" t="n"/>
      <c r="T4398" s="121" t="n"/>
      <c r="U4398" s="121" t="n"/>
      <c r="V4398" s="117">
        <f>IF(P4398="NA","NA",IF(P4398&lt;&gt;"",TEXT(P4398-N4398,"[h].mm"),""))</f>
        <v/>
      </c>
      <c r="W4398" s="118">
        <f>IF(AND(R4398="",S4398=""),"",R4398+S4398)</f>
        <v/>
      </c>
      <c r="X4398" s="116">
        <f>IF(O4398&lt;&gt;"",DATE(YEAR(O4398), MONTH(O4398), DAY(O4398)),"")</f>
        <v/>
      </c>
      <c r="Y4398" s="122" t="n"/>
      <c r="Z4398" s="123" t="n"/>
      <c r="AA4398" s="117">
        <f>IF(F4398="Re-assigned","NA",IF(W4398="","",IF(W4398&gt;=VLOOKUP(D4398,SLAMatrix,3,FALSE),"Yes",IF(W4398&lt;VLOOKUP(D4398,SLAMatrix,2,FALSE),"No","Internal"))))</f>
        <v/>
      </c>
      <c r="AB4398" s="123" t="n"/>
      <c r="AC4398" s="123" t="n"/>
      <c r="AD4398" s="119" t="n"/>
      <c r="AE4398" s="125" t="n"/>
      <c r="AF4398" s="124">
        <f>MONTH(O4398)</f>
        <v/>
      </c>
      <c r="AG4398" s="124">
        <f>VLOOKUP(IFERROR(MID(AE4398,1,(FIND(",",AE4398,1)-1)),AE4398),Facility_Region_Mapping,2,FALSE)</f>
        <v/>
      </c>
      <c r="AH4398" s="124" t="n"/>
      <c r="AI4398" s="124">
        <f>IF(C4398&lt;&gt;"",IF(M4398="ESM User",getInterfaceName($C4398),"NA"),"")</f>
        <v/>
      </c>
      <c r="AJ4398" s="116">
        <f>IF(Q4398&lt;&gt;"",DATE(YEAR(Q4398), MONTH(Q4398), DAY(Q4398)),"")</f>
        <v/>
      </c>
      <c r="AK4398" s="130">
        <f>IF(Q4398&lt;&gt;0,Q4398-N4398,TODAY()-N4398)</f>
        <v/>
      </c>
      <c r="AL4398" s="112">
        <f>IF(F4398="Re-assigned",0,IF(H4398="Closed",0,IF(H4398="Service Restored",0,IF(H4398="",0,1))))</f>
        <v/>
      </c>
      <c r="AM4398" s="124">
        <f>IF(AL4398=0,"",IF(AK4398&gt;20.99,"Aged","Non-Aged"))</f>
        <v/>
      </c>
      <c r="AN4398" s="112">
        <f>IF(Q4398&lt;&gt;"",MONTH(Q4398),"")</f>
        <v/>
      </c>
      <c r="AO4398" s="112">
        <f>IFERROR(VALUE(V4398),0)</f>
        <v/>
      </c>
    </row>
    <row customFormat="1" customHeight="1" ht="29.25" r="4399" s="112" spans="1:41">
      <c r="A4399" s="127" t="n"/>
      <c r="B4399" s="113" t="n"/>
      <c r="C4399" s="127" t="n"/>
      <c r="D4399" s="127" t="n"/>
      <c r="E4399" s="114">
        <f>IF(F4399 &lt;&gt; "",VLOOKUP(F4399,CategoryLookup,2,FALSE), "")</f>
        <v/>
      </c>
      <c r="F4399" s="126" t="n"/>
      <c r="G4399" s="127" t="n"/>
      <c r="H4399" s="127" t="n"/>
      <c r="I4399" s="127" t="n"/>
      <c r="J4399" s="127" t="n"/>
      <c r="K4399" s="127" t="n"/>
      <c r="L4399" s="127" t="n"/>
      <c r="M4399" s="127" t="n"/>
      <c r="N4399" s="120" t="n"/>
      <c r="O4399" s="120" t="n"/>
      <c r="P4399" s="120" t="n"/>
      <c r="Q4399" s="120" t="n"/>
      <c r="R4399" s="121" t="n"/>
      <c r="S4399" s="121" t="n"/>
      <c r="T4399" s="121" t="n"/>
      <c r="U4399" s="121" t="n"/>
      <c r="V4399" s="117">
        <f>IF(P4399="NA","NA",IF(P4399&lt;&gt;"",TEXT(P4399-N4399,"[h].mm"),""))</f>
        <v/>
      </c>
      <c r="W4399" s="118">
        <f>IF(AND(R4399="",S4399=""),"",R4399+S4399)</f>
        <v/>
      </c>
      <c r="X4399" s="116">
        <f>IF(O4399&lt;&gt;"",DATE(YEAR(O4399), MONTH(O4399), DAY(O4399)),"")</f>
        <v/>
      </c>
      <c r="Y4399" s="122" t="n"/>
      <c r="Z4399" s="123" t="n"/>
      <c r="AA4399" s="117">
        <f>IF(F4399="Re-assigned","NA",IF(W4399="","",IF(W4399&gt;=VLOOKUP(D4399,SLAMatrix,3,FALSE),"Yes",IF(W4399&lt;VLOOKUP(D4399,SLAMatrix,2,FALSE),"No","Internal"))))</f>
        <v/>
      </c>
      <c r="AB4399" s="123" t="n"/>
      <c r="AC4399" s="123" t="n"/>
      <c r="AD4399" s="119" t="n"/>
      <c r="AE4399" s="125" t="n"/>
      <c r="AF4399" s="124">
        <f>MONTH(O4399)</f>
        <v/>
      </c>
      <c r="AG4399" s="124">
        <f>VLOOKUP(IFERROR(MID(AE4399,1,(FIND(",",AE4399,1)-1)),AE4399),Facility_Region_Mapping,2,FALSE)</f>
        <v/>
      </c>
      <c r="AH4399" s="124" t="n"/>
      <c r="AI4399" s="124">
        <f>IF(C4399&lt;&gt;"",IF(M4399="ESM User",getInterfaceName($C4399),"NA"),"")</f>
        <v/>
      </c>
      <c r="AJ4399" s="116">
        <f>IF(Q4399&lt;&gt;"",DATE(YEAR(Q4399), MONTH(Q4399), DAY(Q4399)),"")</f>
        <v/>
      </c>
      <c r="AK4399" s="130">
        <f>IF(Q4399&lt;&gt;0,Q4399-N4399,TODAY()-N4399)</f>
        <v/>
      </c>
      <c r="AL4399" s="112">
        <f>IF(F4399="Re-assigned",0,IF(H4399="Closed",0,IF(H4399="Service Restored",0,IF(H4399="",0,1))))</f>
        <v/>
      </c>
      <c r="AM4399" s="124">
        <f>IF(AL4399=0,"",IF(AK4399&gt;20.99,"Aged","Non-Aged"))</f>
        <v/>
      </c>
      <c r="AN4399" s="112">
        <f>IF(Q4399&lt;&gt;"",MONTH(Q4399),"")</f>
        <v/>
      </c>
      <c r="AO4399" s="112">
        <f>IFERROR(VALUE(V4399),0)</f>
        <v/>
      </c>
    </row>
    <row customFormat="1" customHeight="1" ht="29.25" r="4400" s="112" spans="1:41">
      <c r="A4400" s="127" t="n"/>
      <c r="B4400" s="113" t="n"/>
      <c r="C4400" s="127" t="n"/>
      <c r="D4400" s="127" t="n"/>
      <c r="E4400" s="114">
        <f>IF(F4400 &lt;&gt; "",VLOOKUP(F4400,CategoryLookup,2,FALSE), "")</f>
        <v/>
      </c>
      <c r="F4400" s="126" t="n"/>
      <c r="G4400" s="127" t="n"/>
      <c r="H4400" s="127" t="n"/>
      <c r="I4400" s="127" t="n"/>
      <c r="J4400" s="127" t="n"/>
      <c r="K4400" s="127" t="n"/>
      <c r="L4400" s="127" t="n"/>
      <c r="M4400" s="127" t="n"/>
      <c r="N4400" s="120" t="n"/>
      <c r="O4400" s="120" t="n"/>
      <c r="P4400" s="120" t="n"/>
      <c r="Q4400" s="120" t="n"/>
      <c r="R4400" s="121" t="n"/>
      <c r="S4400" s="121" t="n"/>
      <c r="T4400" s="121" t="n"/>
      <c r="U4400" s="121" t="n"/>
      <c r="V4400" s="117">
        <f>IF(P4400="NA","NA",IF(P4400&lt;&gt;"",TEXT(P4400-N4400,"[h].mm"),""))</f>
        <v/>
      </c>
      <c r="W4400" s="118">
        <f>IF(AND(R4400="",S4400=""),"",R4400+S4400)</f>
        <v/>
      </c>
      <c r="X4400" s="116">
        <f>IF(O4400&lt;&gt;"",DATE(YEAR(O4400), MONTH(O4400), DAY(O4400)),"")</f>
        <v/>
      </c>
      <c r="Y4400" s="122" t="n"/>
      <c r="Z4400" s="123" t="n"/>
      <c r="AA4400" s="117">
        <f>IF(F4400="Re-assigned","NA",IF(W4400="","",IF(W4400&gt;=VLOOKUP(D4400,SLAMatrix,3,FALSE),"Yes",IF(W4400&lt;VLOOKUP(D4400,SLAMatrix,2,FALSE),"No","Internal"))))</f>
        <v/>
      </c>
      <c r="AB4400" s="123" t="n"/>
      <c r="AC4400" s="123" t="n"/>
      <c r="AD4400" s="119" t="n"/>
      <c r="AE4400" s="125" t="n"/>
      <c r="AF4400" s="124">
        <f>MONTH(O4400)</f>
        <v/>
      </c>
      <c r="AG4400" s="124">
        <f>VLOOKUP(IFERROR(MID(AE4400,1,(FIND(",",AE4400,1)-1)),AE4400),Facility_Region_Mapping,2,FALSE)</f>
        <v/>
      </c>
      <c r="AH4400" s="124" t="n"/>
      <c r="AI4400" s="124">
        <f>IF(C4400&lt;&gt;"",IF(M4400="ESM User",getInterfaceName($C4400),"NA"),"")</f>
        <v/>
      </c>
      <c r="AJ4400" s="116">
        <f>IF(Q4400&lt;&gt;"",DATE(YEAR(Q4400), MONTH(Q4400), DAY(Q4400)),"")</f>
        <v/>
      </c>
      <c r="AK4400" s="130">
        <f>IF(Q4400&lt;&gt;0,Q4400-N4400,TODAY()-N4400)</f>
        <v/>
      </c>
      <c r="AL4400" s="112">
        <f>IF(F4400="Re-assigned",0,IF(H4400="Closed",0,IF(H4400="Service Restored",0,IF(H4400="",0,1))))</f>
        <v/>
      </c>
      <c r="AM4400" s="124">
        <f>IF(AL4400=0,"",IF(AK4400&gt;20.99,"Aged","Non-Aged"))</f>
        <v/>
      </c>
      <c r="AN4400" s="112">
        <f>IF(Q4400&lt;&gt;"",MONTH(Q4400),"")</f>
        <v/>
      </c>
      <c r="AO4400" s="112">
        <f>IFERROR(VALUE(V4400),0)</f>
        <v/>
      </c>
    </row>
    <row customFormat="1" customHeight="1" ht="29.25" r="4401" s="112" spans="1:41">
      <c r="A4401" s="127" t="n"/>
      <c r="B4401" s="113" t="n"/>
      <c r="C4401" s="127" t="n"/>
      <c r="D4401" s="127" t="n"/>
      <c r="E4401" s="114">
        <f>IF(F4401 &lt;&gt; "",VLOOKUP(F4401,CategoryLookup,2,FALSE), "")</f>
        <v/>
      </c>
      <c r="F4401" s="126" t="n"/>
      <c r="G4401" s="127" t="n"/>
      <c r="H4401" s="127" t="n"/>
      <c r="I4401" s="127" t="n"/>
      <c r="J4401" s="127" t="n"/>
      <c r="K4401" s="127" t="n"/>
      <c r="L4401" s="127" t="n"/>
      <c r="M4401" s="127" t="n"/>
      <c r="N4401" s="120" t="n"/>
      <c r="O4401" s="120" t="n"/>
      <c r="P4401" s="120" t="n"/>
      <c r="Q4401" s="120" t="n"/>
      <c r="R4401" s="121" t="n"/>
      <c r="S4401" s="121" t="n"/>
      <c r="T4401" s="121" t="n"/>
      <c r="U4401" s="121" t="n"/>
      <c r="V4401" s="117">
        <f>IF(P4401="NA","NA",IF(P4401&lt;&gt;"",TEXT(P4401-N4401,"[h].mm"),""))</f>
        <v/>
      </c>
      <c r="W4401" s="118">
        <f>IF(AND(R4401="",S4401=""),"",R4401+S4401)</f>
        <v/>
      </c>
      <c r="X4401" s="116">
        <f>IF(O4401&lt;&gt;"",DATE(YEAR(O4401), MONTH(O4401), DAY(O4401)),"")</f>
        <v/>
      </c>
      <c r="Y4401" s="122" t="n"/>
      <c r="Z4401" s="123" t="n"/>
      <c r="AA4401" s="117">
        <f>IF(F4401="Re-assigned","NA",IF(W4401="","",IF(W4401&gt;=VLOOKUP(D4401,SLAMatrix,3,FALSE),"Yes",IF(W4401&lt;VLOOKUP(D4401,SLAMatrix,2,FALSE),"No","Internal"))))</f>
        <v/>
      </c>
      <c r="AB4401" s="123" t="n"/>
      <c r="AC4401" s="123" t="n"/>
      <c r="AD4401" s="119" t="n"/>
      <c r="AE4401" s="125" t="n"/>
      <c r="AF4401" s="124">
        <f>MONTH(O4401)</f>
        <v/>
      </c>
      <c r="AG4401" s="124">
        <f>VLOOKUP(IFERROR(MID(AE4401,1,(FIND(",",AE4401,1)-1)),AE4401),Facility_Region_Mapping,2,FALSE)</f>
        <v/>
      </c>
      <c r="AH4401" s="124" t="n"/>
      <c r="AI4401" s="124">
        <f>IF(C4401&lt;&gt;"",IF(M4401="ESM User",getInterfaceName($C4401),"NA"),"")</f>
        <v/>
      </c>
      <c r="AJ4401" s="116">
        <f>IF(Q4401&lt;&gt;"",DATE(YEAR(Q4401), MONTH(Q4401), DAY(Q4401)),"")</f>
        <v/>
      </c>
      <c r="AK4401" s="130">
        <f>IF(Q4401&lt;&gt;0,Q4401-N4401,TODAY()-N4401)</f>
        <v/>
      </c>
      <c r="AL4401" s="112">
        <f>IF(F4401="Re-assigned",0,IF(H4401="Closed",0,IF(H4401="Service Restored",0,IF(H4401="",0,1))))</f>
        <v/>
      </c>
      <c r="AM4401" s="124">
        <f>IF(AL4401=0,"",IF(AK4401&gt;20.99,"Aged","Non-Aged"))</f>
        <v/>
      </c>
      <c r="AN4401" s="112">
        <f>IF(Q4401&lt;&gt;"",MONTH(Q4401),"")</f>
        <v/>
      </c>
      <c r="AO4401" s="112">
        <f>IFERROR(VALUE(V4401),0)</f>
        <v/>
      </c>
    </row>
    <row customFormat="1" customHeight="1" ht="29.25" r="4402" s="112" spans="1:41">
      <c r="A4402" s="127" t="n"/>
      <c r="B4402" s="113" t="n"/>
      <c r="C4402" s="127" t="n"/>
      <c r="D4402" s="127" t="n"/>
      <c r="E4402" s="114">
        <f>IF(F4402 &lt;&gt; "",VLOOKUP(F4402,CategoryLookup,2,FALSE), "")</f>
        <v/>
      </c>
      <c r="F4402" s="126" t="n"/>
      <c r="G4402" s="127" t="n"/>
      <c r="H4402" s="127" t="n"/>
      <c r="I4402" s="127" t="n"/>
      <c r="J4402" s="127" t="n"/>
      <c r="K4402" s="127" t="n"/>
      <c r="L4402" s="127" t="n"/>
      <c r="M4402" s="127" t="n"/>
      <c r="N4402" s="120" t="n"/>
      <c r="O4402" s="120" t="n"/>
      <c r="P4402" s="120" t="n"/>
      <c r="Q4402" s="120" t="n"/>
      <c r="R4402" s="121" t="n"/>
      <c r="S4402" s="121" t="n"/>
      <c r="T4402" s="121" t="n"/>
      <c r="U4402" s="121" t="n"/>
      <c r="V4402" s="117">
        <f>IF(P4402="NA","NA",IF(P4402&lt;&gt;"",TEXT(P4402-N4402,"[h].mm"),""))</f>
        <v/>
      </c>
      <c r="W4402" s="118">
        <f>IF(AND(R4402="",S4402=""),"",R4402+S4402)</f>
        <v/>
      </c>
      <c r="X4402" s="116">
        <f>IF(O4402&lt;&gt;"",DATE(YEAR(O4402), MONTH(O4402), DAY(O4402)),"")</f>
        <v/>
      </c>
      <c r="Y4402" s="122" t="n"/>
      <c r="Z4402" s="123" t="n"/>
      <c r="AA4402" s="117">
        <f>IF(F4402="Re-assigned","NA",IF(W4402="","",IF(W4402&gt;=VLOOKUP(D4402,SLAMatrix,3,FALSE),"Yes",IF(W4402&lt;VLOOKUP(D4402,SLAMatrix,2,FALSE),"No","Internal"))))</f>
        <v/>
      </c>
      <c r="AB4402" s="123" t="n"/>
      <c r="AC4402" s="123" t="n"/>
      <c r="AD4402" s="119" t="n"/>
      <c r="AE4402" s="125" t="n"/>
      <c r="AF4402" s="124">
        <f>MONTH(O4402)</f>
        <v/>
      </c>
      <c r="AG4402" s="124">
        <f>VLOOKUP(IFERROR(MID(AE4402,1,(FIND(",",AE4402,1)-1)),AE4402),Facility_Region_Mapping,2,FALSE)</f>
        <v/>
      </c>
      <c r="AH4402" s="124" t="n"/>
      <c r="AI4402" s="124">
        <f>IF(C4402&lt;&gt;"",IF(M4402="ESM User",getInterfaceName($C4402),"NA"),"")</f>
        <v/>
      </c>
      <c r="AJ4402" s="116">
        <f>IF(Q4402&lt;&gt;"",DATE(YEAR(Q4402), MONTH(Q4402), DAY(Q4402)),"")</f>
        <v/>
      </c>
      <c r="AK4402" s="130">
        <f>IF(Q4402&lt;&gt;0,Q4402-N4402,TODAY()-N4402)</f>
        <v/>
      </c>
      <c r="AL4402" s="112">
        <f>IF(F4402="Re-assigned",0,IF(H4402="Closed",0,IF(H4402="Service Restored",0,IF(H4402="",0,1))))</f>
        <v/>
      </c>
      <c r="AM4402" s="124">
        <f>IF(AL4402=0,"",IF(AK4402&gt;20.99,"Aged","Non-Aged"))</f>
        <v/>
      </c>
      <c r="AN4402" s="112">
        <f>IF(Q4402&lt;&gt;"",MONTH(Q4402),"")</f>
        <v/>
      </c>
      <c r="AO4402" s="112">
        <f>IFERROR(VALUE(V4402),0)</f>
        <v/>
      </c>
    </row>
    <row customFormat="1" customHeight="1" ht="29.25" r="4403" s="112" spans="1:41">
      <c r="A4403" s="127" t="n"/>
      <c r="B4403" s="113" t="n"/>
      <c r="C4403" s="127" t="n"/>
      <c r="D4403" s="127" t="n"/>
      <c r="E4403" s="114">
        <f>IF(F4403 &lt;&gt; "",VLOOKUP(F4403,CategoryLookup,2,FALSE), "")</f>
        <v/>
      </c>
      <c r="F4403" s="126" t="n"/>
      <c r="G4403" s="127" t="n"/>
      <c r="H4403" s="127" t="n"/>
      <c r="I4403" s="127" t="n"/>
      <c r="J4403" s="127" t="n"/>
      <c r="K4403" s="127" t="n"/>
      <c r="L4403" s="127" t="n"/>
      <c r="M4403" s="127" t="n"/>
      <c r="N4403" s="120" t="n"/>
      <c r="O4403" s="120" t="n"/>
      <c r="P4403" s="120" t="n"/>
      <c r="Q4403" s="120" t="n"/>
      <c r="R4403" s="121" t="n"/>
      <c r="S4403" s="121" t="n"/>
      <c r="T4403" s="121" t="n"/>
      <c r="U4403" s="121" t="n"/>
      <c r="V4403" s="117">
        <f>IF(P4403="NA","NA",IF(P4403&lt;&gt;"",TEXT(P4403-N4403,"[h].mm"),""))</f>
        <v/>
      </c>
      <c r="W4403" s="118">
        <f>IF(AND(R4403="",S4403=""),"",R4403+S4403)</f>
        <v/>
      </c>
      <c r="X4403" s="116">
        <f>IF(O4403&lt;&gt;"",DATE(YEAR(O4403), MONTH(O4403), DAY(O4403)),"")</f>
        <v/>
      </c>
      <c r="Y4403" s="122" t="n"/>
      <c r="Z4403" s="123" t="n"/>
      <c r="AA4403" s="117">
        <f>IF(F4403="Re-assigned","NA",IF(W4403="","",IF(W4403&gt;=VLOOKUP(D4403,SLAMatrix,3,FALSE),"Yes",IF(W4403&lt;VLOOKUP(D4403,SLAMatrix,2,FALSE),"No","Internal"))))</f>
        <v/>
      </c>
      <c r="AB4403" s="123" t="n"/>
      <c r="AC4403" s="123" t="n"/>
      <c r="AD4403" s="119" t="n"/>
      <c r="AE4403" s="125" t="n"/>
      <c r="AF4403" s="124">
        <f>MONTH(O4403)</f>
        <v/>
      </c>
      <c r="AG4403" s="124">
        <f>VLOOKUP(IFERROR(MID(AE4403,1,(FIND(",",AE4403,1)-1)),AE4403),Facility_Region_Mapping,2,FALSE)</f>
        <v/>
      </c>
      <c r="AH4403" s="124" t="n"/>
      <c r="AI4403" s="124">
        <f>IF(C4403&lt;&gt;"",IF(M4403="ESM User",getInterfaceName($C4403),"NA"),"")</f>
        <v/>
      </c>
      <c r="AJ4403" s="116">
        <f>IF(Q4403&lt;&gt;"",DATE(YEAR(Q4403), MONTH(Q4403), DAY(Q4403)),"")</f>
        <v/>
      </c>
      <c r="AK4403" s="130">
        <f>IF(Q4403&lt;&gt;0,Q4403-N4403,TODAY()-N4403)</f>
        <v/>
      </c>
      <c r="AL4403" s="112">
        <f>IF(F4403="Re-assigned",0,IF(H4403="Closed",0,IF(H4403="Service Restored",0,IF(H4403="",0,1))))</f>
        <v/>
      </c>
      <c r="AM4403" s="124">
        <f>IF(AL4403=0,"",IF(AK4403&gt;20.99,"Aged","Non-Aged"))</f>
        <v/>
      </c>
      <c r="AN4403" s="112">
        <f>IF(Q4403&lt;&gt;"",MONTH(Q4403),"")</f>
        <v/>
      </c>
      <c r="AO4403" s="112">
        <f>IFERROR(VALUE(V4403),0)</f>
        <v/>
      </c>
    </row>
    <row customFormat="1" customHeight="1" ht="29.25" r="4404" s="112" spans="1:41">
      <c r="A4404" s="127" t="n"/>
      <c r="B4404" s="113" t="n"/>
      <c r="C4404" s="127" t="n"/>
      <c r="D4404" s="127" t="n"/>
      <c r="E4404" s="114">
        <f>IF(F4404 &lt;&gt; "",VLOOKUP(F4404,CategoryLookup,2,FALSE), "")</f>
        <v/>
      </c>
      <c r="F4404" s="126" t="n"/>
      <c r="G4404" s="127" t="n"/>
      <c r="H4404" s="127" t="n"/>
      <c r="I4404" s="127" t="n"/>
      <c r="J4404" s="127" t="n"/>
      <c r="K4404" s="127" t="n"/>
      <c r="L4404" s="127" t="n"/>
      <c r="M4404" s="127" t="n"/>
      <c r="N4404" s="120" t="n"/>
      <c r="O4404" s="120" t="n"/>
      <c r="P4404" s="120" t="n"/>
      <c r="Q4404" s="120" t="n"/>
      <c r="R4404" s="121" t="n"/>
      <c r="S4404" s="121" t="n"/>
      <c r="T4404" s="121" t="n"/>
      <c r="U4404" s="121" t="n"/>
      <c r="V4404" s="117">
        <f>IF(P4404="NA","NA",IF(P4404&lt;&gt;"",TEXT(P4404-N4404,"[h].mm"),""))</f>
        <v/>
      </c>
      <c r="W4404" s="118">
        <f>IF(AND(R4404="",S4404=""),"",R4404+S4404)</f>
        <v/>
      </c>
      <c r="X4404" s="116">
        <f>IF(O4404&lt;&gt;"",DATE(YEAR(O4404), MONTH(O4404), DAY(O4404)),"")</f>
        <v/>
      </c>
      <c r="Y4404" s="122" t="n"/>
      <c r="Z4404" s="123" t="n"/>
      <c r="AA4404" s="117">
        <f>IF(F4404="Re-assigned","NA",IF(W4404="","",IF(W4404&gt;=VLOOKUP(D4404,SLAMatrix,3,FALSE),"Yes",IF(W4404&lt;VLOOKUP(D4404,SLAMatrix,2,FALSE),"No","Internal"))))</f>
        <v/>
      </c>
      <c r="AB4404" s="123" t="n"/>
      <c r="AC4404" s="123" t="n"/>
      <c r="AD4404" s="119" t="n"/>
      <c r="AE4404" s="125" t="n"/>
      <c r="AF4404" s="124">
        <f>MONTH(O4404)</f>
        <v/>
      </c>
      <c r="AG4404" s="124">
        <f>VLOOKUP(IFERROR(MID(AE4404,1,(FIND(",",AE4404,1)-1)),AE4404),Facility_Region_Mapping,2,FALSE)</f>
        <v/>
      </c>
      <c r="AH4404" s="124" t="n"/>
      <c r="AI4404" s="124">
        <f>IF(C4404&lt;&gt;"",IF(M4404="ESM User",getInterfaceName($C4404),"NA"),"")</f>
        <v/>
      </c>
      <c r="AJ4404" s="116">
        <f>IF(Q4404&lt;&gt;"",DATE(YEAR(Q4404), MONTH(Q4404), DAY(Q4404)),"")</f>
        <v/>
      </c>
      <c r="AK4404" s="130">
        <f>IF(Q4404&lt;&gt;0,Q4404-N4404,TODAY()-N4404)</f>
        <v/>
      </c>
      <c r="AL4404" s="112">
        <f>IF(F4404="Re-assigned",0,IF(H4404="Closed",0,IF(H4404="Service Restored",0,IF(H4404="",0,1))))</f>
        <v/>
      </c>
      <c r="AM4404" s="124">
        <f>IF(AL4404=0,"",IF(AK4404&gt;20.99,"Aged","Non-Aged"))</f>
        <v/>
      </c>
      <c r="AN4404" s="112">
        <f>IF(Q4404&lt;&gt;"",MONTH(Q4404),"")</f>
        <v/>
      </c>
      <c r="AO4404" s="112">
        <f>IFERROR(VALUE(V4404),0)</f>
        <v/>
      </c>
    </row>
    <row customFormat="1" customHeight="1" ht="29.25" r="4405" s="112" spans="1:41">
      <c r="A4405" s="127" t="n"/>
      <c r="B4405" s="113" t="n"/>
      <c r="C4405" s="127" t="n"/>
      <c r="D4405" s="127" t="n"/>
      <c r="E4405" s="114">
        <f>IF(F4405 &lt;&gt; "",VLOOKUP(F4405,CategoryLookup,2,FALSE), "")</f>
        <v/>
      </c>
      <c r="F4405" s="126" t="n"/>
      <c r="G4405" s="127" t="n"/>
      <c r="H4405" s="127" t="n"/>
      <c r="I4405" s="127" t="n"/>
      <c r="J4405" s="127" t="n"/>
      <c r="K4405" s="127" t="n"/>
      <c r="L4405" s="127" t="n"/>
      <c r="M4405" s="127" t="n"/>
      <c r="N4405" s="120" t="n"/>
      <c r="O4405" s="120" t="n"/>
      <c r="P4405" s="120" t="n"/>
      <c r="Q4405" s="120" t="n"/>
      <c r="R4405" s="121" t="n"/>
      <c r="S4405" s="121" t="n"/>
      <c r="T4405" s="121" t="n"/>
      <c r="U4405" s="121" t="n"/>
      <c r="V4405" s="117">
        <f>IF(P4405="NA","NA",IF(P4405&lt;&gt;"",TEXT(P4405-N4405,"[h].mm"),""))</f>
        <v/>
      </c>
      <c r="W4405" s="118">
        <f>IF(AND(R4405="",S4405=""),"",R4405+S4405)</f>
        <v/>
      </c>
      <c r="X4405" s="116">
        <f>IF(O4405&lt;&gt;"",DATE(YEAR(O4405), MONTH(O4405), DAY(O4405)),"")</f>
        <v/>
      </c>
      <c r="Y4405" s="122" t="n"/>
      <c r="Z4405" s="123" t="n"/>
      <c r="AA4405" s="117">
        <f>IF(F4405="Re-assigned","NA",IF(W4405="","",IF(W4405&gt;=VLOOKUP(D4405,SLAMatrix,3,FALSE),"Yes",IF(W4405&lt;VLOOKUP(D4405,SLAMatrix,2,FALSE),"No","Internal"))))</f>
        <v/>
      </c>
      <c r="AB4405" s="123" t="n"/>
      <c r="AC4405" s="123" t="n"/>
      <c r="AD4405" s="119" t="n"/>
      <c r="AE4405" s="125" t="n"/>
      <c r="AF4405" s="124">
        <f>MONTH(O4405)</f>
        <v/>
      </c>
      <c r="AG4405" s="124">
        <f>VLOOKUP(IFERROR(MID(AE4405,1,(FIND(",",AE4405,1)-1)),AE4405),Facility_Region_Mapping,2,FALSE)</f>
        <v/>
      </c>
      <c r="AH4405" s="124" t="n"/>
      <c r="AI4405" s="124">
        <f>IF(C4405&lt;&gt;"",IF(M4405="ESM User",getInterfaceName($C4405),"NA"),"")</f>
        <v/>
      </c>
      <c r="AJ4405" s="116">
        <f>IF(Q4405&lt;&gt;"",DATE(YEAR(Q4405), MONTH(Q4405), DAY(Q4405)),"")</f>
        <v/>
      </c>
      <c r="AK4405" s="130">
        <f>IF(Q4405&lt;&gt;0,Q4405-N4405,TODAY()-N4405)</f>
        <v/>
      </c>
      <c r="AL4405" s="112">
        <f>IF(F4405="Re-assigned",0,IF(H4405="Closed",0,IF(H4405="Service Restored",0,IF(H4405="",0,1))))</f>
        <v/>
      </c>
      <c r="AM4405" s="124">
        <f>IF(AL4405=0,"",IF(AK4405&gt;20.99,"Aged","Non-Aged"))</f>
        <v/>
      </c>
      <c r="AN4405" s="112">
        <f>IF(Q4405&lt;&gt;"",MONTH(Q4405),"")</f>
        <v/>
      </c>
      <c r="AO4405" s="112">
        <f>IFERROR(VALUE(V4405),0)</f>
        <v/>
      </c>
    </row>
    <row customFormat="1" customHeight="1" ht="29.25" r="4406" s="112" spans="1:41">
      <c r="A4406" s="127" t="n"/>
      <c r="B4406" s="113" t="n"/>
      <c r="C4406" s="127" t="n"/>
      <c r="D4406" s="127" t="n"/>
      <c r="E4406" s="114">
        <f>IF(F4406 &lt;&gt; "",VLOOKUP(F4406,CategoryLookup,2,FALSE), "")</f>
        <v/>
      </c>
      <c r="F4406" s="126" t="n"/>
      <c r="G4406" s="127" t="n"/>
      <c r="H4406" s="127" t="n"/>
      <c r="I4406" s="127" t="n"/>
      <c r="J4406" s="127" t="n"/>
      <c r="K4406" s="127" t="n"/>
      <c r="L4406" s="127" t="n"/>
      <c r="M4406" s="127" t="n"/>
      <c r="N4406" s="120" t="n"/>
      <c r="O4406" s="120" t="n"/>
      <c r="P4406" s="120" t="n"/>
      <c r="Q4406" s="120" t="n"/>
      <c r="R4406" s="121" t="n"/>
      <c r="S4406" s="121" t="n"/>
      <c r="T4406" s="121" t="n"/>
      <c r="U4406" s="121" t="n"/>
      <c r="V4406" s="117">
        <f>IF(P4406="NA","NA",IF(P4406&lt;&gt;"",TEXT(P4406-N4406,"[h].mm"),""))</f>
        <v/>
      </c>
      <c r="W4406" s="118">
        <f>IF(AND(R4406="",S4406=""),"",R4406+S4406)</f>
        <v/>
      </c>
      <c r="X4406" s="116">
        <f>IF(O4406&lt;&gt;"",DATE(YEAR(O4406), MONTH(O4406), DAY(O4406)),"")</f>
        <v/>
      </c>
      <c r="Y4406" s="122" t="n"/>
      <c r="Z4406" s="123" t="n"/>
      <c r="AA4406" s="117">
        <f>IF(F4406="Re-assigned","NA",IF(W4406="","",IF(W4406&gt;=VLOOKUP(D4406,SLAMatrix,3,FALSE),"Yes",IF(W4406&lt;VLOOKUP(D4406,SLAMatrix,2,FALSE),"No","Internal"))))</f>
        <v/>
      </c>
      <c r="AB4406" s="123" t="n"/>
      <c r="AC4406" s="123" t="n"/>
      <c r="AD4406" s="119" t="n"/>
      <c r="AE4406" s="125" t="n"/>
      <c r="AF4406" s="124">
        <f>MONTH(O4406)</f>
        <v/>
      </c>
      <c r="AG4406" s="124">
        <f>VLOOKUP(IFERROR(MID(AE4406,1,(FIND(",",AE4406,1)-1)),AE4406),Facility_Region_Mapping,2,FALSE)</f>
        <v/>
      </c>
      <c r="AH4406" s="124" t="n"/>
      <c r="AI4406" s="124">
        <f>IF(C4406&lt;&gt;"",IF(M4406="ESM User",getInterfaceName($C4406),"NA"),"")</f>
        <v/>
      </c>
      <c r="AJ4406" s="116">
        <f>IF(Q4406&lt;&gt;"",DATE(YEAR(Q4406), MONTH(Q4406), DAY(Q4406)),"")</f>
        <v/>
      </c>
      <c r="AK4406" s="130">
        <f>IF(Q4406&lt;&gt;0,Q4406-N4406,TODAY()-N4406)</f>
        <v/>
      </c>
      <c r="AL4406" s="112">
        <f>IF(F4406="Re-assigned",0,IF(H4406="Closed",0,IF(H4406="Service Restored",0,IF(H4406="",0,1))))</f>
        <v/>
      </c>
      <c r="AM4406" s="124">
        <f>IF(AL4406=0,"",IF(AK4406&gt;20.99,"Aged","Non-Aged"))</f>
        <v/>
      </c>
      <c r="AN4406" s="112">
        <f>IF(Q4406&lt;&gt;"",MONTH(Q4406),"")</f>
        <v/>
      </c>
      <c r="AO4406" s="112">
        <f>IFERROR(VALUE(V4406),0)</f>
        <v/>
      </c>
    </row>
    <row customFormat="1" customHeight="1" ht="29.25" r="4407" s="112" spans="1:41">
      <c r="A4407" s="127" t="n"/>
      <c r="B4407" s="113" t="n"/>
      <c r="C4407" s="127" t="n"/>
      <c r="D4407" s="127" t="n"/>
      <c r="E4407" s="114">
        <f>IF(F4407 &lt;&gt; "",VLOOKUP(F4407,CategoryLookup,2,FALSE), "")</f>
        <v/>
      </c>
      <c r="F4407" s="126" t="n"/>
      <c r="G4407" s="127" t="n"/>
      <c r="H4407" s="127" t="n"/>
      <c r="I4407" s="127" t="n"/>
      <c r="J4407" s="127" t="n"/>
      <c r="K4407" s="127" t="n"/>
      <c r="L4407" s="127" t="n"/>
      <c r="M4407" s="127" t="n"/>
      <c r="N4407" s="120" t="n"/>
      <c r="O4407" s="120" t="n"/>
      <c r="P4407" s="120" t="n"/>
      <c r="Q4407" s="120" t="n"/>
      <c r="R4407" s="121" t="n"/>
      <c r="S4407" s="121" t="n"/>
      <c r="T4407" s="121" t="n"/>
      <c r="U4407" s="121" t="n"/>
      <c r="V4407" s="117">
        <f>IF(P4407="NA","NA",IF(P4407&lt;&gt;"",TEXT(P4407-N4407,"[h].mm"),""))</f>
        <v/>
      </c>
      <c r="W4407" s="118">
        <f>IF(AND(R4407="",S4407=""),"",R4407+S4407)</f>
        <v/>
      </c>
      <c r="X4407" s="116">
        <f>IF(O4407&lt;&gt;"",DATE(YEAR(O4407), MONTH(O4407), DAY(O4407)),"")</f>
        <v/>
      </c>
      <c r="Y4407" s="122" t="n"/>
      <c r="Z4407" s="123" t="n"/>
      <c r="AA4407" s="117">
        <f>IF(F4407="Re-assigned","NA",IF(W4407="","",IF(W4407&gt;=VLOOKUP(D4407,SLAMatrix,3,FALSE),"Yes",IF(W4407&lt;VLOOKUP(D4407,SLAMatrix,2,FALSE),"No","Internal"))))</f>
        <v/>
      </c>
      <c r="AB4407" s="123" t="n"/>
      <c r="AC4407" s="123" t="n"/>
      <c r="AD4407" s="119" t="n"/>
      <c r="AE4407" s="125" t="n"/>
      <c r="AF4407" s="124">
        <f>MONTH(O4407)</f>
        <v/>
      </c>
      <c r="AG4407" s="124">
        <f>VLOOKUP(IFERROR(MID(AE4407,1,(FIND(",",AE4407,1)-1)),AE4407),Facility_Region_Mapping,2,FALSE)</f>
        <v/>
      </c>
      <c r="AH4407" s="124" t="n"/>
      <c r="AI4407" s="124">
        <f>IF(C4407&lt;&gt;"",IF(M4407="ESM User",getInterfaceName($C4407),"NA"),"")</f>
        <v/>
      </c>
      <c r="AJ4407" s="116">
        <f>IF(Q4407&lt;&gt;"",DATE(YEAR(Q4407), MONTH(Q4407), DAY(Q4407)),"")</f>
        <v/>
      </c>
      <c r="AK4407" s="130">
        <f>IF(Q4407&lt;&gt;0,Q4407-N4407,TODAY()-N4407)</f>
        <v/>
      </c>
      <c r="AL4407" s="112">
        <f>IF(F4407="Re-assigned",0,IF(H4407="Closed",0,IF(H4407="Service Restored",0,IF(H4407="",0,1))))</f>
        <v/>
      </c>
      <c r="AM4407" s="124">
        <f>IF(AL4407=0,"",IF(AK4407&gt;20.99,"Aged","Non-Aged"))</f>
        <v/>
      </c>
      <c r="AN4407" s="112">
        <f>IF(Q4407&lt;&gt;"",MONTH(Q4407),"")</f>
        <v/>
      </c>
      <c r="AO4407" s="112">
        <f>IFERROR(VALUE(V4407),0)</f>
        <v/>
      </c>
    </row>
    <row customFormat="1" customHeight="1" ht="29.25" r="4408" s="112" spans="1:41">
      <c r="A4408" s="127" t="n"/>
      <c r="B4408" s="113" t="n"/>
      <c r="C4408" s="127" t="n"/>
      <c r="D4408" s="127" t="n"/>
      <c r="E4408" s="114">
        <f>IF(F4408 &lt;&gt; "",VLOOKUP(F4408,CategoryLookup,2,FALSE), "")</f>
        <v/>
      </c>
      <c r="F4408" s="126" t="n"/>
      <c r="G4408" s="127" t="n"/>
      <c r="H4408" s="127" t="n"/>
      <c r="I4408" s="127" t="n"/>
      <c r="J4408" s="127" t="n"/>
      <c r="K4408" s="127" t="n"/>
      <c r="L4408" s="127" t="n"/>
      <c r="M4408" s="127" t="n"/>
      <c r="N4408" s="120" t="n"/>
      <c r="O4408" s="120" t="n"/>
      <c r="P4408" s="120" t="n"/>
      <c r="Q4408" s="120" t="n"/>
      <c r="R4408" s="121" t="n"/>
      <c r="S4408" s="121" t="n"/>
      <c r="T4408" s="121" t="n"/>
      <c r="U4408" s="121" t="n"/>
      <c r="V4408" s="117">
        <f>IF(P4408="NA","NA",IF(P4408&lt;&gt;"",TEXT(P4408-N4408,"[h].mm"),""))</f>
        <v/>
      </c>
      <c r="W4408" s="118">
        <f>IF(AND(R4408="",S4408=""),"",R4408+S4408)</f>
        <v/>
      </c>
      <c r="X4408" s="116">
        <f>IF(O4408&lt;&gt;"",DATE(YEAR(O4408), MONTH(O4408), DAY(O4408)),"")</f>
        <v/>
      </c>
      <c r="Y4408" s="122" t="n"/>
      <c r="Z4408" s="123" t="n"/>
      <c r="AA4408" s="117">
        <f>IF(F4408="Re-assigned","NA",IF(W4408="","",IF(W4408&gt;=VLOOKUP(D4408,SLAMatrix,3,FALSE),"Yes",IF(W4408&lt;VLOOKUP(D4408,SLAMatrix,2,FALSE),"No","Internal"))))</f>
        <v/>
      </c>
      <c r="AB4408" s="123" t="n"/>
      <c r="AC4408" s="123" t="n"/>
      <c r="AD4408" s="119" t="n"/>
      <c r="AE4408" s="125" t="n"/>
      <c r="AF4408" s="124">
        <f>MONTH(O4408)</f>
        <v/>
      </c>
      <c r="AG4408" s="124">
        <f>VLOOKUP(IFERROR(MID(AE4408,1,(FIND(",",AE4408,1)-1)),AE4408),Facility_Region_Mapping,2,FALSE)</f>
        <v/>
      </c>
      <c r="AH4408" s="124" t="n"/>
      <c r="AI4408" s="124">
        <f>IF(C4408&lt;&gt;"",IF(M4408="ESM User",getInterfaceName($C4408),"NA"),"")</f>
        <v/>
      </c>
      <c r="AJ4408" s="116">
        <f>IF(Q4408&lt;&gt;"",DATE(YEAR(Q4408), MONTH(Q4408), DAY(Q4408)),"")</f>
        <v/>
      </c>
      <c r="AK4408" s="130">
        <f>IF(Q4408&lt;&gt;0,Q4408-N4408,TODAY()-N4408)</f>
        <v/>
      </c>
      <c r="AL4408" s="112">
        <f>IF(F4408="Re-assigned",0,IF(H4408="Closed",0,IF(H4408="Service Restored",0,IF(H4408="",0,1))))</f>
        <v/>
      </c>
      <c r="AM4408" s="124">
        <f>IF(AL4408=0,"",IF(AK4408&gt;20.99,"Aged","Non-Aged"))</f>
        <v/>
      </c>
      <c r="AN4408" s="112">
        <f>IF(Q4408&lt;&gt;"",MONTH(Q4408),"")</f>
        <v/>
      </c>
      <c r="AO4408" s="112">
        <f>IFERROR(VALUE(V4408),0)</f>
        <v/>
      </c>
    </row>
    <row customFormat="1" customHeight="1" ht="29.25" r="4409" s="112" spans="1:41">
      <c r="A4409" s="127" t="n"/>
      <c r="B4409" s="113" t="n"/>
      <c r="C4409" s="127" t="n"/>
      <c r="D4409" s="127" t="n"/>
      <c r="E4409" s="114">
        <f>IF(F4409 &lt;&gt; "",VLOOKUP(F4409,CategoryLookup,2,FALSE), "")</f>
        <v/>
      </c>
      <c r="F4409" s="126" t="n"/>
      <c r="G4409" s="127" t="n"/>
      <c r="H4409" s="127" t="n"/>
      <c r="I4409" s="127" t="n"/>
      <c r="J4409" s="127" t="n"/>
      <c r="K4409" s="127" t="n"/>
      <c r="L4409" s="127" t="n"/>
      <c r="M4409" s="127" t="n"/>
      <c r="N4409" s="120" t="n"/>
      <c r="O4409" s="120" t="n"/>
      <c r="P4409" s="120" t="n"/>
      <c r="Q4409" s="120" t="n"/>
      <c r="R4409" s="121" t="n"/>
      <c r="S4409" s="121" t="n"/>
      <c r="T4409" s="121" t="n"/>
      <c r="U4409" s="121" t="n"/>
      <c r="V4409" s="117">
        <f>IF(P4409="NA","NA",IF(P4409&lt;&gt;"",TEXT(P4409-N4409,"[h].mm"),""))</f>
        <v/>
      </c>
      <c r="W4409" s="118">
        <f>IF(AND(R4409="",S4409=""),"",R4409+S4409)</f>
        <v/>
      </c>
      <c r="X4409" s="116">
        <f>IF(O4409&lt;&gt;"",DATE(YEAR(O4409), MONTH(O4409), DAY(O4409)),"")</f>
        <v/>
      </c>
      <c r="Y4409" s="122" t="n"/>
      <c r="Z4409" s="123" t="n"/>
      <c r="AA4409" s="117">
        <f>IF(F4409="Re-assigned","NA",IF(W4409="","",IF(W4409&gt;=VLOOKUP(D4409,SLAMatrix,3,FALSE),"Yes",IF(W4409&lt;VLOOKUP(D4409,SLAMatrix,2,FALSE),"No","Internal"))))</f>
        <v/>
      </c>
      <c r="AB4409" s="123" t="n"/>
      <c r="AC4409" s="123" t="n"/>
      <c r="AD4409" s="119" t="n"/>
      <c r="AE4409" s="125" t="n"/>
      <c r="AF4409" s="124">
        <f>MONTH(O4409)</f>
        <v/>
      </c>
      <c r="AG4409" s="124">
        <f>VLOOKUP(IFERROR(MID(AE4409,1,(FIND(",",AE4409,1)-1)),AE4409),Facility_Region_Mapping,2,FALSE)</f>
        <v/>
      </c>
      <c r="AH4409" s="124" t="n"/>
      <c r="AI4409" s="124">
        <f>IF(C4409&lt;&gt;"",IF(M4409="ESM User",getInterfaceName($C4409),"NA"),"")</f>
        <v/>
      </c>
      <c r="AJ4409" s="116">
        <f>IF(Q4409&lt;&gt;"",DATE(YEAR(Q4409), MONTH(Q4409), DAY(Q4409)),"")</f>
        <v/>
      </c>
      <c r="AK4409" s="130">
        <f>IF(Q4409&lt;&gt;0,Q4409-N4409,TODAY()-N4409)</f>
        <v/>
      </c>
      <c r="AL4409" s="112">
        <f>IF(F4409="Re-assigned",0,IF(H4409="Closed",0,IF(H4409="Service Restored",0,IF(H4409="",0,1))))</f>
        <v/>
      </c>
      <c r="AM4409" s="124">
        <f>IF(AL4409=0,"",IF(AK4409&gt;20.99,"Aged","Non-Aged"))</f>
        <v/>
      </c>
      <c r="AN4409" s="112">
        <f>IF(Q4409&lt;&gt;"",MONTH(Q4409),"")</f>
        <v/>
      </c>
      <c r="AO4409" s="112">
        <f>IFERROR(VALUE(V4409),0)</f>
        <v/>
      </c>
    </row>
    <row customFormat="1" customHeight="1" ht="29.25" r="4410" s="112" spans="1:41">
      <c r="A4410" s="127" t="n"/>
      <c r="B4410" s="113" t="n"/>
      <c r="C4410" s="127" t="n"/>
      <c r="D4410" s="127" t="n"/>
      <c r="E4410" s="114">
        <f>IF(F4410 &lt;&gt; "",VLOOKUP(F4410,CategoryLookup,2,FALSE), "")</f>
        <v/>
      </c>
      <c r="F4410" s="126" t="n"/>
      <c r="G4410" s="127" t="n"/>
      <c r="H4410" s="127" t="n"/>
      <c r="I4410" s="127" t="n"/>
      <c r="J4410" s="127" t="n"/>
      <c r="K4410" s="127" t="n"/>
      <c r="L4410" s="127" t="n"/>
      <c r="M4410" s="127" t="n"/>
      <c r="N4410" s="120" t="n"/>
      <c r="O4410" s="120" t="n"/>
      <c r="P4410" s="120" t="n"/>
      <c r="Q4410" s="120" t="n"/>
      <c r="R4410" s="121" t="n"/>
      <c r="S4410" s="121" t="n"/>
      <c r="T4410" s="121" t="n"/>
      <c r="U4410" s="121" t="n"/>
      <c r="V4410" s="117">
        <f>IF(P4410="NA","NA",IF(P4410&lt;&gt;"",TEXT(P4410-N4410,"[h].mm"),""))</f>
        <v/>
      </c>
      <c r="W4410" s="118">
        <f>IF(AND(R4410="",S4410=""),"",R4410+S4410)</f>
        <v/>
      </c>
      <c r="X4410" s="116">
        <f>IF(O4410&lt;&gt;"",DATE(YEAR(O4410), MONTH(O4410), DAY(O4410)),"")</f>
        <v/>
      </c>
      <c r="Y4410" s="122" t="n"/>
      <c r="Z4410" s="123" t="n"/>
      <c r="AA4410" s="117">
        <f>IF(F4410="Re-assigned","NA",IF(W4410="","",IF(W4410&gt;=VLOOKUP(D4410,SLAMatrix,3,FALSE),"Yes",IF(W4410&lt;VLOOKUP(D4410,SLAMatrix,2,FALSE),"No","Internal"))))</f>
        <v/>
      </c>
      <c r="AB4410" s="123" t="n"/>
      <c r="AC4410" s="123" t="n"/>
      <c r="AD4410" s="119" t="n"/>
      <c r="AE4410" s="125" t="n"/>
      <c r="AF4410" s="124">
        <f>MONTH(O4410)</f>
        <v/>
      </c>
      <c r="AG4410" s="124">
        <f>VLOOKUP(IFERROR(MID(AE4410,1,(FIND(",",AE4410,1)-1)),AE4410),Facility_Region_Mapping,2,FALSE)</f>
        <v/>
      </c>
      <c r="AH4410" s="124" t="n"/>
      <c r="AI4410" s="124">
        <f>IF(C4410&lt;&gt;"",IF(M4410="ESM User",getInterfaceName($C4410),"NA"),"")</f>
        <v/>
      </c>
      <c r="AJ4410" s="116">
        <f>IF(Q4410&lt;&gt;"",DATE(YEAR(Q4410), MONTH(Q4410), DAY(Q4410)),"")</f>
        <v/>
      </c>
      <c r="AK4410" s="130">
        <f>IF(Q4410&lt;&gt;0,Q4410-N4410,TODAY()-N4410)</f>
        <v/>
      </c>
      <c r="AL4410" s="112">
        <f>IF(F4410="Re-assigned",0,IF(H4410="Closed",0,IF(H4410="Service Restored",0,IF(H4410="",0,1))))</f>
        <v/>
      </c>
      <c r="AM4410" s="124">
        <f>IF(AL4410=0,"",IF(AK4410&gt;20.99,"Aged","Non-Aged"))</f>
        <v/>
      </c>
      <c r="AN4410" s="112">
        <f>IF(Q4410&lt;&gt;"",MONTH(Q4410),"")</f>
        <v/>
      </c>
      <c r="AO4410" s="112">
        <f>IFERROR(VALUE(V4410),0)</f>
        <v/>
      </c>
    </row>
    <row customFormat="1" customHeight="1" ht="29.25" r="4411" s="112" spans="1:41">
      <c r="A4411" s="127" t="n"/>
      <c r="B4411" s="113" t="n"/>
      <c r="C4411" s="127" t="n"/>
      <c r="D4411" s="127" t="n"/>
      <c r="E4411" s="114">
        <f>IF(F4411 &lt;&gt; "",VLOOKUP(F4411,CategoryLookup,2,FALSE), "")</f>
        <v/>
      </c>
      <c r="F4411" s="126" t="n"/>
      <c r="G4411" s="127" t="n"/>
      <c r="H4411" s="127" t="n"/>
      <c r="I4411" s="127" t="n"/>
      <c r="J4411" s="127" t="n"/>
      <c r="K4411" s="127" t="n"/>
      <c r="L4411" s="127" t="n"/>
      <c r="M4411" s="127" t="n"/>
      <c r="N4411" s="120" t="n"/>
      <c r="O4411" s="120" t="n"/>
      <c r="P4411" s="120" t="n"/>
      <c r="Q4411" s="120" t="n"/>
      <c r="R4411" s="121" t="n"/>
      <c r="S4411" s="121" t="n"/>
      <c r="T4411" s="121" t="n"/>
      <c r="U4411" s="121" t="n"/>
      <c r="V4411" s="117">
        <f>IF(P4411="NA","NA",IF(P4411&lt;&gt;"",TEXT(P4411-N4411,"[h].mm"),""))</f>
        <v/>
      </c>
      <c r="W4411" s="118">
        <f>IF(AND(R4411="",S4411=""),"",R4411+S4411)</f>
        <v/>
      </c>
      <c r="X4411" s="116">
        <f>IF(O4411&lt;&gt;"",DATE(YEAR(O4411), MONTH(O4411), DAY(O4411)),"")</f>
        <v/>
      </c>
      <c r="Y4411" s="122" t="n"/>
      <c r="Z4411" s="123" t="n"/>
      <c r="AA4411" s="117">
        <f>IF(F4411="Re-assigned","NA",IF(W4411="","",IF(W4411&gt;=VLOOKUP(D4411,SLAMatrix,3,FALSE),"Yes",IF(W4411&lt;VLOOKUP(D4411,SLAMatrix,2,FALSE),"No","Internal"))))</f>
        <v/>
      </c>
      <c r="AB4411" s="123" t="n"/>
      <c r="AC4411" s="123" t="n"/>
      <c r="AD4411" s="119" t="n"/>
      <c r="AE4411" s="125" t="n"/>
      <c r="AF4411" s="124">
        <f>MONTH(O4411)</f>
        <v/>
      </c>
      <c r="AG4411" s="124">
        <f>VLOOKUP(IFERROR(MID(AE4411,1,(FIND(",",AE4411,1)-1)),AE4411),Facility_Region_Mapping,2,FALSE)</f>
        <v/>
      </c>
      <c r="AH4411" s="124" t="n"/>
      <c r="AI4411" s="124">
        <f>IF(C4411&lt;&gt;"",IF(M4411="ESM User",getInterfaceName($C4411),"NA"),"")</f>
        <v/>
      </c>
      <c r="AJ4411" s="116">
        <f>IF(Q4411&lt;&gt;"",DATE(YEAR(Q4411), MONTH(Q4411), DAY(Q4411)),"")</f>
        <v/>
      </c>
      <c r="AK4411" s="130">
        <f>IF(Q4411&lt;&gt;0,Q4411-N4411,TODAY()-N4411)</f>
        <v/>
      </c>
      <c r="AL4411" s="112">
        <f>IF(F4411="Re-assigned",0,IF(H4411="Closed",0,IF(H4411="Service Restored",0,IF(H4411="",0,1))))</f>
        <v/>
      </c>
      <c r="AM4411" s="124">
        <f>IF(AL4411=0,"",IF(AK4411&gt;20.99,"Aged","Non-Aged"))</f>
        <v/>
      </c>
      <c r="AN4411" s="112">
        <f>IF(Q4411&lt;&gt;"",MONTH(Q4411),"")</f>
        <v/>
      </c>
      <c r="AO4411" s="112">
        <f>IFERROR(VALUE(V4411),0)</f>
        <v/>
      </c>
    </row>
    <row customFormat="1" customHeight="1" ht="29.25" r="4412" s="112" spans="1:41">
      <c r="A4412" s="127" t="n"/>
      <c r="B4412" s="113" t="n"/>
      <c r="C4412" s="127" t="n"/>
      <c r="D4412" s="127" t="n"/>
      <c r="E4412" s="114">
        <f>IF(F4412 &lt;&gt; "",VLOOKUP(F4412,CategoryLookup,2,FALSE), "")</f>
        <v/>
      </c>
      <c r="F4412" s="126" t="n"/>
      <c r="G4412" s="127" t="n"/>
      <c r="H4412" s="127" t="n"/>
      <c r="I4412" s="127" t="n"/>
      <c r="J4412" s="127" t="n"/>
      <c r="K4412" s="127" t="n"/>
      <c r="L4412" s="127" t="n"/>
      <c r="M4412" s="127" t="n"/>
      <c r="N4412" s="120" t="n"/>
      <c r="O4412" s="120" t="n"/>
      <c r="P4412" s="120" t="n"/>
      <c r="Q4412" s="120" t="n"/>
      <c r="R4412" s="121" t="n"/>
      <c r="S4412" s="121" t="n"/>
      <c r="T4412" s="121" t="n"/>
      <c r="U4412" s="121" t="n"/>
      <c r="V4412" s="117">
        <f>IF(P4412="NA","NA",IF(P4412&lt;&gt;"",TEXT(P4412-N4412,"[h].mm"),""))</f>
        <v/>
      </c>
      <c r="W4412" s="118">
        <f>IF(AND(R4412="",S4412=""),"",R4412+S4412)</f>
        <v/>
      </c>
      <c r="X4412" s="116">
        <f>IF(O4412&lt;&gt;"",DATE(YEAR(O4412), MONTH(O4412), DAY(O4412)),"")</f>
        <v/>
      </c>
      <c r="Y4412" s="122" t="n"/>
      <c r="Z4412" s="123" t="n"/>
      <c r="AA4412" s="117">
        <f>IF(F4412="Re-assigned","NA",IF(W4412="","",IF(W4412&gt;=VLOOKUP(D4412,SLAMatrix,3,FALSE),"Yes",IF(W4412&lt;VLOOKUP(D4412,SLAMatrix,2,FALSE),"No","Internal"))))</f>
        <v/>
      </c>
      <c r="AB4412" s="123" t="n"/>
      <c r="AC4412" s="123" t="n"/>
      <c r="AD4412" s="119" t="n"/>
      <c r="AE4412" s="125" t="n"/>
      <c r="AF4412" s="124">
        <f>MONTH(O4412)</f>
        <v/>
      </c>
      <c r="AG4412" s="124">
        <f>VLOOKUP(IFERROR(MID(AE4412,1,(FIND(",",AE4412,1)-1)),AE4412),Facility_Region_Mapping,2,FALSE)</f>
        <v/>
      </c>
      <c r="AH4412" s="124" t="n"/>
      <c r="AI4412" s="124">
        <f>IF(C4412&lt;&gt;"",IF(M4412="ESM User",getInterfaceName($C4412),"NA"),"")</f>
        <v/>
      </c>
      <c r="AJ4412" s="116">
        <f>IF(Q4412&lt;&gt;"",DATE(YEAR(Q4412), MONTH(Q4412), DAY(Q4412)),"")</f>
        <v/>
      </c>
      <c r="AK4412" s="130">
        <f>IF(Q4412&lt;&gt;0,Q4412-N4412,TODAY()-N4412)</f>
        <v/>
      </c>
      <c r="AL4412" s="112">
        <f>IF(F4412="Re-assigned",0,IF(H4412="Closed",0,IF(H4412="Service Restored",0,IF(H4412="",0,1))))</f>
        <v/>
      </c>
      <c r="AM4412" s="124">
        <f>IF(AL4412=0,"",IF(AK4412&gt;20.99,"Aged","Non-Aged"))</f>
        <v/>
      </c>
      <c r="AN4412" s="112">
        <f>IF(Q4412&lt;&gt;"",MONTH(Q4412),"")</f>
        <v/>
      </c>
      <c r="AO4412" s="112">
        <f>IFERROR(VALUE(V4412),0)</f>
        <v/>
      </c>
    </row>
    <row customFormat="1" customHeight="1" ht="29.25" r="4413" s="112" spans="1:41">
      <c r="A4413" s="127" t="n"/>
      <c r="B4413" s="113" t="n"/>
      <c r="C4413" s="127" t="n"/>
      <c r="D4413" s="127" t="n"/>
      <c r="E4413" s="114">
        <f>IF(F4413 &lt;&gt; "",VLOOKUP(F4413,CategoryLookup,2,FALSE), "")</f>
        <v/>
      </c>
      <c r="F4413" s="126" t="n"/>
      <c r="G4413" s="127" t="n"/>
      <c r="H4413" s="127" t="n"/>
      <c r="I4413" s="127" t="n"/>
      <c r="J4413" s="127" t="n"/>
      <c r="K4413" s="127" t="n"/>
      <c r="L4413" s="127" t="n"/>
      <c r="M4413" s="127" t="n"/>
      <c r="N4413" s="120" t="n"/>
      <c r="O4413" s="120" t="n"/>
      <c r="P4413" s="120" t="n"/>
      <c r="Q4413" s="120" t="n"/>
      <c r="R4413" s="121" t="n"/>
      <c r="S4413" s="121" t="n"/>
      <c r="T4413" s="121" t="n"/>
      <c r="U4413" s="121" t="n"/>
      <c r="V4413" s="117">
        <f>IF(P4413="NA","NA",IF(P4413&lt;&gt;"",TEXT(P4413-N4413,"[h].mm"),""))</f>
        <v/>
      </c>
      <c r="W4413" s="118">
        <f>IF(AND(R4413="",S4413=""),"",R4413+S4413)</f>
        <v/>
      </c>
      <c r="X4413" s="116">
        <f>IF(O4413&lt;&gt;"",DATE(YEAR(O4413), MONTH(O4413), DAY(O4413)),"")</f>
        <v/>
      </c>
      <c r="Y4413" s="122" t="n"/>
      <c r="Z4413" s="123" t="n"/>
      <c r="AA4413" s="117">
        <f>IF(F4413="Re-assigned","NA",IF(W4413="","",IF(W4413&gt;=VLOOKUP(D4413,SLAMatrix,3,FALSE),"Yes",IF(W4413&lt;VLOOKUP(D4413,SLAMatrix,2,FALSE),"No","Internal"))))</f>
        <v/>
      </c>
      <c r="AB4413" s="123" t="n"/>
      <c r="AC4413" s="123" t="n"/>
      <c r="AD4413" s="119" t="n"/>
      <c r="AE4413" s="125" t="n"/>
      <c r="AF4413" s="124">
        <f>MONTH(O4413)</f>
        <v/>
      </c>
      <c r="AG4413" s="124">
        <f>VLOOKUP(IFERROR(MID(AE4413,1,(FIND(",",AE4413,1)-1)),AE4413),Facility_Region_Mapping,2,FALSE)</f>
        <v/>
      </c>
      <c r="AH4413" s="124" t="n"/>
      <c r="AI4413" s="124">
        <f>IF(C4413&lt;&gt;"",IF(M4413="ESM User",getInterfaceName($C4413),"NA"),"")</f>
        <v/>
      </c>
      <c r="AJ4413" s="116">
        <f>IF(Q4413&lt;&gt;"",DATE(YEAR(Q4413), MONTH(Q4413), DAY(Q4413)),"")</f>
        <v/>
      </c>
      <c r="AK4413" s="130">
        <f>IF(Q4413&lt;&gt;0,Q4413-N4413,TODAY()-N4413)</f>
        <v/>
      </c>
      <c r="AL4413" s="112">
        <f>IF(F4413="Re-assigned",0,IF(H4413="Closed",0,IF(H4413="Service Restored",0,IF(H4413="",0,1))))</f>
        <v/>
      </c>
      <c r="AM4413" s="124">
        <f>IF(AL4413=0,"",IF(AK4413&gt;20.99,"Aged","Non-Aged"))</f>
        <v/>
      </c>
      <c r="AN4413" s="112">
        <f>IF(Q4413&lt;&gt;"",MONTH(Q4413),"")</f>
        <v/>
      </c>
      <c r="AO4413" s="112">
        <f>IFERROR(VALUE(V4413),0)</f>
        <v/>
      </c>
    </row>
    <row customFormat="1" customHeight="1" ht="29.25" r="4414" s="112" spans="1:41">
      <c r="A4414" s="127" t="n"/>
      <c r="B4414" s="113" t="n"/>
      <c r="C4414" s="127" t="n"/>
      <c r="D4414" s="127" t="n"/>
      <c r="E4414" s="114">
        <f>IF(F4414 &lt;&gt; "",VLOOKUP(F4414,CategoryLookup,2,FALSE), "")</f>
        <v/>
      </c>
      <c r="F4414" s="126" t="n"/>
      <c r="G4414" s="127" t="n"/>
      <c r="H4414" s="127" t="n"/>
      <c r="I4414" s="127" t="n"/>
      <c r="J4414" s="127" t="n"/>
      <c r="K4414" s="127" t="n"/>
      <c r="L4414" s="127" t="n"/>
      <c r="M4414" s="127" t="n"/>
      <c r="N4414" s="120" t="n"/>
      <c r="O4414" s="120" t="n"/>
      <c r="P4414" s="120" t="n"/>
      <c r="Q4414" s="120" t="n"/>
      <c r="R4414" s="121" t="n"/>
      <c r="S4414" s="121" t="n"/>
      <c r="T4414" s="121" t="n"/>
      <c r="U4414" s="121" t="n"/>
      <c r="V4414" s="117">
        <f>IF(P4414="NA","NA",IF(P4414&lt;&gt;"",TEXT(P4414-N4414,"[h].mm"),""))</f>
        <v/>
      </c>
      <c r="W4414" s="118">
        <f>IF(AND(R4414="",S4414=""),"",R4414+S4414)</f>
        <v/>
      </c>
      <c r="X4414" s="116">
        <f>IF(O4414&lt;&gt;"",DATE(YEAR(O4414), MONTH(O4414), DAY(O4414)),"")</f>
        <v/>
      </c>
      <c r="Y4414" s="122" t="n"/>
      <c r="Z4414" s="123" t="n"/>
      <c r="AA4414" s="117">
        <f>IF(F4414="Re-assigned","NA",IF(W4414="","",IF(W4414&gt;=VLOOKUP(D4414,SLAMatrix,3,FALSE),"Yes",IF(W4414&lt;VLOOKUP(D4414,SLAMatrix,2,FALSE),"No","Internal"))))</f>
        <v/>
      </c>
      <c r="AB4414" s="123" t="n"/>
      <c r="AC4414" s="123" t="n"/>
      <c r="AD4414" s="119" t="n"/>
      <c r="AE4414" s="125" t="n"/>
      <c r="AF4414" s="124">
        <f>MONTH(O4414)</f>
        <v/>
      </c>
      <c r="AG4414" s="124">
        <f>VLOOKUP(IFERROR(MID(AE4414,1,(FIND(",",AE4414,1)-1)),AE4414),Facility_Region_Mapping,2,FALSE)</f>
        <v/>
      </c>
      <c r="AH4414" s="124" t="n"/>
      <c r="AI4414" s="124">
        <f>IF(C4414&lt;&gt;"",IF(M4414="ESM User",getInterfaceName($C4414),"NA"),"")</f>
        <v/>
      </c>
      <c r="AJ4414" s="116">
        <f>IF(Q4414&lt;&gt;"",DATE(YEAR(Q4414), MONTH(Q4414), DAY(Q4414)),"")</f>
        <v/>
      </c>
      <c r="AK4414" s="130">
        <f>IF(Q4414&lt;&gt;0,Q4414-N4414,TODAY()-N4414)</f>
        <v/>
      </c>
      <c r="AL4414" s="112">
        <f>IF(F4414="Re-assigned",0,IF(H4414="Closed",0,IF(H4414="Service Restored",0,IF(H4414="",0,1))))</f>
        <v/>
      </c>
      <c r="AM4414" s="124">
        <f>IF(AL4414=0,"",IF(AK4414&gt;20.99,"Aged","Non-Aged"))</f>
        <v/>
      </c>
      <c r="AN4414" s="112">
        <f>IF(Q4414&lt;&gt;"",MONTH(Q4414),"")</f>
        <v/>
      </c>
      <c r="AO4414" s="112">
        <f>IFERROR(VALUE(V4414),0)</f>
        <v/>
      </c>
    </row>
    <row customFormat="1" customHeight="1" ht="29.25" r="4415" s="112" spans="1:41">
      <c r="A4415" s="127" t="n"/>
      <c r="B4415" s="113" t="n"/>
      <c r="C4415" s="127" t="n"/>
      <c r="D4415" s="127" t="n"/>
      <c r="E4415" s="114">
        <f>IF(F4415 &lt;&gt; "",VLOOKUP(F4415,CategoryLookup,2,FALSE), "")</f>
        <v/>
      </c>
      <c r="F4415" s="126" t="n"/>
      <c r="G4415" s="127" t="n"/>
      <c r="H4415" s="127" t="n"/>
      <c r="I4415" s="127" t="n"/>
      <c r="J4415" s="127" t="n"/>
      <c r="K4415" s="127" t="n"/>
      <c r="L4415" s="127" t="n"/>
      <c r="M4415" s="127" t="n"/>
      <c r="N4415" s="120" t="n"/>
      <c r="O4415" s="120" t="n"/>
      <c r="P4415" s="120" t="n"/>
      <c r="Q4415" s="120" t="n"/>
      <c r="R4415" s="121" t="n"/>
      <c r="S4415" s="121" t="n"/>
      <c r="T4415" s="121" t="n"/>
      <c r="U4415" s="121" t="n"/>
      <c r="V4415" s="117">
        <f>IF(P4415="NA","NA",IF(P4415&lt;&gt;"",TEXT(P4415-N4415,"[h].mm"),""))</f>
        <v/>
      </c>
      <c r="W4415" s="118">
        <f>IF(AND(R4415="",S4415=""),"",R4415+S4415)</f>
        <v/>
      </c>
      <c r="X4415" s="116">
        <f>IF(O4415&lt;&gt;"",DATE(YEAR(O4415), MONTH(O4415), DAY(O4415)),"")</f>
        <v/>
      </c>
      <c r="Y4415" s="122" t="n"/>
      <c r="Z4415" s="123" t="n"/>
      <c r="AA4415" s="117">
        <f>IF(F4415="Re-assigned","NA",IF(W4415="","",IF(W4415&gt;=VLOOKUP(D4415,SLAMatrix,3,FALSE),"Yes",IF(W4415&lt;VLOOKUP(D4415,SLAMatrix,2,FALSE),"No","Internal"))))</f>
        <v/>
      </c>
      <c r="AB4415" s="123" t="n"/>
      <c r="AC4415" s="123" t="n"/>
      <c r="AD4415" s="119" t="n"/>
      <c r="AE4415" s="125" t="n"/>
      <c r="AF4415" s="124">
        <f>MONTH(O4415)</f>
        <v/>
      </c>
      <c r="AG4415" s="124">
        <f>VLOOKUP(IFERROR(MID(AE4415,1,(FIND(",",AE4415,1)-1)),AE4415),Facility_Region_Mapping,2,FALSE)</f>
        <v/>
      </c>
      <c r="AH4415" s="124" t="n"/>
      <c r="AI4415" s="124">
        <f>IF(C4415&lt;&gt;"",IF(M4415="ESM User",getInterfaceName($C4415),"NA"),"")</f>
        <v/>
      </c>
      <c r="AJ4415" s="116">
        <f>IF(Q4415&lt;&gt;"",DATE(YEAR(Q4415), MONTH(Q4415), DAY(Q4415)),"")</f>
        <v/>
      </c>
      <c r="AK4415" s="130">
        <f>IF(Q4415&lt;&gt;0,Q4415-N4415,TODAY()-N4415)</f>
        <v/>
      </c>
      <c r="AL4415" s="112">
        <f>IF(F4415="Re-assigned",0,IF(H4415="Closed",0,IF(H4415="Service Restored",0,IF(H4415="",0,1))))</f>
        <v/>
      </c>
      <c r="AM4415" s="124">
        <f>IF(AL4415=0,"",IF(AK4415&gt;20.99,"Aged","Non-Aged"))</f>
        <v/>
      </c>
      <c r="AN4415" s="112">
        <f>IF(Q4415&lt;&gt;"",MONTH(Q4415),"")</f>
        <v/>
      </c>
      <c r="AO4415" s="112">
        <f>IFERROR(VALUE(V4415),0)</f>
        <v/>
      </c>
    </row>
    <row customFormat="1" customHeight="1" ht="29.25" r="4416" s="112" spans="1:41">
      <c r="A4416" s="127" t="n"/>
      <c r="B4416" s="113" t="n"/>
      <c r="C4416" s="127" t="n"/>
      <c r="D4416" s="127" t="n"/>
      <c r="E4416" s="114">
        <f>IF(F4416 &lt;&gt; "",VLOOKUP(F4416,CategoryLookup,2,FALSE), "")</f>
        <v/>
      </c>
      <c r="F4416" s="126" t="n"/>
      <c r="G4416" s="127" t="n"/>
      <c r="H4416" s="127" t="n"/>
      <c r="I4416" s="127" t="n"/>
      <c r="J4416" s="127" t="n"/>
      <c r="K4416" s="127" t="n"/>
      <c r="L4416" s="127" t="n"/>
      <c r="M4416" s="127" t="n"/>
      <c r="N4416" s="120" t="n"/>
      <c r="O4416" s="120" t="n"/>
      <c r="P4416" s="120" t="n"/>
      <c r="Q4416" s="120" t="n"/>
      <c r="R4416" s="121" t="n"/>
      <c r="S4416" s="121" t="n"/>
      <c r="T4416" s="121" t="n"/>
      <c r="U4416" s="121" t="n"/>
      <c r="V4416" s="117">
        <f>IF(P4416="NA","NA",IF(P4416&lt;&gt;"",TEXT(P4416-N4416,"[h].mm"),""))</f>
        <v/>
      </c>
      <c r="W4416" s="118">
        <f>IF(AND(R4416="",S4416=""),"",R4416+S4416)</f>
        <v/>
      </c>
      <c r="X4416" s="116">
        <f>IF(O4416&lt;&gt;"",DATE(YEAR(O4416), MONTH(O4416), DAY(O4416)),"")</f>
        <v/>
      </c>
      <c r="Y4416" s="122" t="n"/>
      <c r="Z4416" s="123" t="n"/>
      <c r="AA4416" s="117">
        <f>IF(F4416="Re-assigned","NA",IF(W4416="","",IF(W4416&gt;=VLOOKUP(D4416,SLAMatrix,3,FALSE),"Yes",IF(W4416&lt;VLOOKUP(D4416,SLAMatrix,2,FALSE),"No","Internal"))))</f>
        <v/>
      </c>
      <c r="AB4416" s="123" t="n"/>
      <c r="AC4416" s="123" t="n"/>
      <c r="AD4416" s="119" t="n"/>
      <c r="AE4416" s="125" t="n"/>
      <c r="AF4416" s="124">
        <f>MONTH(O4416)</f>
        <v/>
      </c>
      <c r="AG4416" s="124">
        <f>VLOOKUP(IFERROR(MID(AE4416,1,(FIND(",",AE4416,1)-1)),AE4416),Facility_Region_Mapping,2,FALSE)</f>
        <v/>
      </c>
      <c r="AH4416" s="124" t="n"/>
      <c r="AI4416" s="124">
        <f>IF(C4416&lt;&gt;"",IF(M4416="ESM User",getInterfaceName($C4416),"NA"),"")</f>
        <v/>
      </c>
      <c r="AJ4416" s="116">
        <f>IF(Q4416&lt;&gt;"",DATE(YEAR(Q4416), MONTH(Q4416), DAY(Q4416)),"")</f>
        <v/>
      </c>
      <c r="AK4416" s="130">
        <f>IF(Q4416&lt;&gt;0,Q4416-N4416,TODAY()-N4416)</f>
        <v/>
      </c>
      <c r="AL4416" s="112">
        <f>IF(F4416="Re-assigned",0,IF(H4416="Closed",0,IF(H4416="Service Restored",0,IF(H4416="",0,1))))</f>
        <v/>
      </c>
      <c r="AM4416" s="124">
        <f>IF(AL4416=0,"",IF(AK4416&gt;20.99,"Aged","Non-Aged"))</f>
        <v/>
      </c>
      <c r="AN4416" s="112">
        <f>IF(Q4416&lt;&gt;"",MONTH(Q4416),"")</f>
        <v/>
      </c>
      <c r="AO4416" s="112">
        <f>IFERROR(VALUE(V4416),0)</f>
        <v/>
      </c>
    </row>
    <row customFormat="1" customHeight="1" ht="29.25" r="4417" s="112" spans="1:41">
      <c r="A4417" s="127" t="n"/>
      <c r="B4417" s="113" t="n"/>
      <c r="C4417" s="127" t="n"/>
      <c r="D4417" s="127" t="n"/>
      <c r="E4417" s="114">
        <f>IF(F4417 &lt;&gt; "",VLOOKUP(F4417,CategoryLookup,2,FALSE), "")</f>
        <v/>
      </c>
      <c r="F4417" s="126" t="n"/>
      <c r="G4417" s="127" t="n"/>
      <c r="H4417" s="127" t="n"/>
      <c r="I4417" s="127" t="n"/>
      <c r="J4417" s="127" t="n"/>
      <c r="K4417" s="127" t="n"/>
      <c r="L4417" s="127" t="n"/>
      <c r="M4417" s="127" t="n"/>
      <c r="N4417" s="120" t="n"/>
      <c r="O4417" s="120" t="n"/>
      <c r="P4417" s="120" t="n"/>
      <c r="Q4417" s="120" t="n"/>
      <c r="R4417" s="121" t="n"/>
      <c r="S4417" s="121" t="n"/>
      <c r="T4417" s="121" t="n"/>
      <c r="U4417" s="121" t="n"/>
      <c r="V4417" s="117">
        <f>IF(P4417="NA","NA",IF(P4417&lt;&gt;"",TEXT(P4417-N4417,"[h].mm"),""))</f>
        <v/>
      </c>
      <c r="W4417" s="118">
        <f>IF(AND(R4417="",S4417=""),"",R4417+S4417)</f>
        <v/>
      </c>
      <c r="X4417" s="116">
        <f>IF(O4417&lt;&gt;"",DATE(YEAR(O4417), MONTH(O4417), DAY(O4417)),"")</f>
        <v/>
      </c>
      <c r="Y4417" s="122" t="n"/>
      <c r="Z4417" s="123" t="n"/>
      <c r="AA4417" s="117">
        <f>IF(F4417="Re-assigned","NA",IF(W4417="","",IF(W4417&gt;=VLOOKUP(D4417,SLAMatrix,3,FALSE),"Yes",IF(W4417&lt;VLOOKUP(D4417,SLAMatrix,2,FALSE),"No","Internal"))))</f>
        <v/>
      </c>
      <c r="AB4417" s="123" t="n"/>
      <c r="AC4417" s="123" t="n"/>
      <c r="AD4417" s="119" t="n"/>
      <c r="AE4417" s="125" t="n"/>
      <c r="AF4417" s="124">
        <f>MONTH(O4417)</f>
        <v/>
      </c>
      <c r="AG4417" s="124">
        <f>VLOOKUP(IFERROR(MID(AE4417,1,(FIND(",",AE4417,1)-1)),AE4417),Facility_Region_Mapping,2,FALSE)</f>
        <v/>
      </c>
      <c r="AH4417" s="124" t="n"/>
      <c r="AI4417" s="124">
        <f>IF(C4417&lt;&gt;"",IF(M4417="ESM User",getInterfaceName($C4417),"NA"),"")</f>
        <v/>
      </c>
      <c r="AJ4417" s="116">
        <f>IF(Q4417&lt;&gt;"",DATE(YEAR(Q4417), MONTH(Q4417), DAY(Q4417)),"")</f>
        <v/>
      </c>
      <c r="AK4417" s="130">
        <f>IF(Q4417&lt;&gt;0,Q4417-N4417,TODAY()-N4417)</f>
        <v/>
      </c>
      <c r="AL4417" s="112">
        <f>IF(F4417="Re-assigned",0,IF(H4417="Closed",0,IF(H4417="Service Restored",0,IF(H4417="",0,1))))</f>
        <v/>
      </c>
      <c r="AM4417" s="124">
        <f>IF(AL4417=0,"",IF(AK4417&gt;20.99,"Aged","Non-Aged"))</f>
        <v/>
      </c>
      <c r="AN4417" s="112">
        <f>IF(Q4417&lt;&gt;"",MONTH(Q4417),"")</f>
        <v/>
      </c>
      <c r="AO4417" s="112">
        <f>IFERROR(VALUE(V4417),0)</f>
        <v/>
      </c>
    </row>
    <row customFormat="1" customHeight="1" ht="29.25" r="4418" s="112" spans="1:41">
      <c r="A4418" s="127" t="n"/>
      <c r="B4418" s="113" t="n"/>
      <c r="C4418" s="127" t="n"/>
      <c r="D4418" s="127" t="n"/>
      <c r="E4418" s="114">
        <f>IF(F4418 &lt;&gt; "",VLOOKUP(F4418,CategoryLookup,2,FALSE), "")</f>
        <v/>
      </c>
      <c r="F4418" s="126" t="n"/>
      <c r="G4418" s="127" t="n"/>
      <c r="H4418" s="127" t="n"/>
      <c r="I4418" s="127" t="n"/>
      <c r="J4418" s="127" t="n"/>
      <c r="K4418" s="127" t="n"/>
      <c r="L4418" s="127" t="n"/>
      <c r="M4418" s="127" t="n"/>
      <c r="N4418" s="120" t="n"/>
      <c r="O4418" s="120" t="n"/>
      <c r="P4418" s="120" t="n"/>
      <c r="Q4418" s="120" t="n"/>
      <c r="R4418" s="121" t="n"/>
      <c r="S4418" s="121" t="n"/>
      <c r="T4418" s="121" t="n"/>
      <c r="U4418" s="121" t="n"/>
      <c r="V4418" s="117">
        <f>IF(P4418="NA","NA",IF(P4418&lt;&gt;"",TEXT(P4418-N4418,"[h].mm"),""))</f>
        <v/>
      </c>
      <c r="W4418" s="118">
        <f>IF(AND(R4418="",S4418=""),"",R4418+S4418)</f>
        <v/>
      </c>
      <c r="X4418" s="116">
        <f>IF(O4418&lt;&gt;"",DATE(YEAR(O4418), MONTH(O4418), DAY(O4418)),"")</f>
        <v/>
      </c>
      <c r="Y4418" s="122" t="n"/>
      <c r="Z4418" s="123" t="n"/>
      <c r="AA4418" s="117">
        <f>IF(F4418="Re-assigned","NA",IF(W4418="","",IF(W4418&gt;=VLOOKUP(D4418,SLAMatrix,3,FALSE),"Yes",IF(W4418&lt;VLOOKUP(D4418,SLAMatrix,2,FALSE),"No","Internal"))))</f>
        <v/>
      </c>
      <c r="AB4418" s="123" t="n"/>
      <c r="AC4418" s="123" t="n"/>
      <c r="AD4418" s="119" t="n"/>
      <c r="AE4418" s="125" t="n"/>
      <c r="AF4418" s="124">
        <f>MONTH(O4418)</f>
        <v/>
      </c>
      <c r="AG4418" s="124">
        <f>VLOOKUP(IFERROR(MID(AE4418,1,(FIND(",",AE4418,1)-1)),AE4418),Facility_Region_Mapping,2,FALSE)</f>
        <v/>
      </c>
      <c r="AH4418" s="124" t="n"/>
      <c r="AI4418" s="124">
        <f>IF(C4418&lt;&gt;"",IF(M4418="ESM User",getInterfaceName($C4418),"NA"),"")</f>
        <v/>
      </c>
      <c r="AJ4418" s="116">
        <f>IF(Q4418&lt;&gt;"",DATE(YEAR(Q4418), MONTH(Q4418), DAY(Q4418)),"")</f>
        <v/>
      </c>
      <c r="AK4418" s="130">
        <f>IF(Q4418&lt;&gt;0,Q4418-N4418,TODAY()-N4418)</f>
        <v/>
      </c>
      <c r="AL4418" s="112">
        <f>IF(F4418="Re-assigned",0,IF(H4418="Closed",0,IF(H4418="Service Restored",0,IF(H4418="",0,1))))</f>
        <v/>
      </c>
      <c r="AM4418" s="124">
        <f>IF(AL4418=0,"",IF(AK4418&gt;20.99,"Aged","Non-Aged"))</f>
        <v/>
      </c>
      <c r="AN4418" s="112">
        <f>IF(Q4418&lt;&gt;"",MONTH(Q4418),"")</f>
        <v/>
      </c>
      <c r="AO4418" s="112">
        <f>IFERROR(VALUE(V4418),0)</f>
        <v/>
      </c>
    </row>
    <row customFormat="1" customHeight="1" ht="29.25" r="4419" s="112" spans="1:41">
      <c r="A4419" s="127" t="n"/>
      <c r="B4419" s="113" t="n"/>
      <c r="C4419" s="127" t="n"/>
      <c r="D4419" s="127" t="n"/>
      <c r="E4419" s="114">
        <f>IF(F4419 &lt;&gt; "",VLOOKUP(F4419,CategoryLookup,2,FALSE), "")</f>
        <v/>
      </c>
      <c r="F4419" s="126" t="n"/>
      <c r="G4419" s="127" t="n"/>
      <c r="H4419" s="127" t="n"/>
      <c r="I4419" s="127" t="n"/>
      <c r="J4419" s="127" t="n"/>
      <c r="K4419" s="127" t="n"/>
      <c r="L4419" s="127" t="n"/>
      <c r="M4419" s="127" t="n"/>
      <c r="N4419" s="120" t="n"/>
      <c r="O4419" s="120" t="n"/>
      <c r="P4419" s="120" t="n"/>
      <c r="Q4419" s="120" t="n"/>
      <c r="R4419" s="121" t="n"/>
      <c r="S4419" s="121" t="n"/>
      <c r="T4419" s="121" t="n"/>
      <c r="U4419" s="121" t="n"/>
      <c r="V4419" s="117">
        <f>IF(P4419="NA","NA",IF(P4419&lt;&gt;"",TEXT(P4419-N4419,"[h].mm"),""))</f>
        <v/>
      </c>
      <c r="W4419" s="118">
        <f>IF(AND(R4419="",S4419=""),"",R4419+S4419)</f>
        <v/>
      </c>
      <c r="X4419" s="116">
        <f>IF(O4419&lt;&gt;"",DATE(YEAR(O4419), MONTH(O4419), DAY(O4419)),"")</f>
        <v/>
      </c>
      <c r="Y4419" s="122" t="n"/>
      <c r="Z4419" s="123" t="n"/>
      <c r="AA4419" s="117">
        <f>IF(F4419="Re-assigned","NA",IF(W4419="","",IF(W4419&gt;=VLOOKUP(D4419,SLAMatrix,3,FALSE),"Yes",IF(W4419&lt;VLOOKUP(D4419,SLAMatrix,2,FALSE),"No","Internal"))))</f>
        <v/>
      </c>
      <c r="AB4419" s="123" t="n"/>
      <c r="AC4419" s="123" t="n"/>
      <c r="AD4419" s="119" t="n"/>
      <c r="AE4419" s="125" t="n"/>
      <c r="AF4419" s="124">
        <f>MONTH(O4419)</f>
        <v/>
      </c>
      <c r="AG4419" s="124">
        <f>VLOOKUP(IFERROR(MID(AE4419,1,(FIND(",",AE4419,1)-1)),AE4419),Facility_Region_Mapping,2,FALSE)</f>
        <v/>
      </c>
      <c r="AH4419" s="124" t="n"/>
      <c r="AI4419" s="124">
        <f>IF(C4419&lt;&gt;"",IF(M4419="ESM User",getInterfaceName($C4419),"NA"),"")</f>
        <v/>
      </c>
      <c r="AJ4419" s="116">
        <f>IF(Q4419&lt;&gt;"",DATE(YEAR(Q4419), MONTH(Q4419), DAY(Q4419)),"")</f>
        <v/>
      </c>
      <c r="AK4419" s="130">
        <f>IF(Q4419&lt;&gt;0,Q4419-N4419,TODAY()-N4419)</f>
        <v/>
      </c>
      <c r="AL4419" s="112">
        <f>IF(F4419="Re-assigned",0,IF(H4419="Closed",0,IF(H4419="Service Restored",0,IF(H4419="",0,1))))</f>
        <v/>
      </c>
      <c r="AM4419" s="124">
        <f>IF(AL4419=0,"",IF(AK4419&gt;20.99,"Aged","Non-Aged"))</f>
        <v/>
      </c>
      <c r="AN4419" s="112">
        <f>IF(Q4419&lt;&gt;"",MONTH(Q4419),"")</f>
        <v/>
      </c>
      <c r="AO4419" s="112">
        <f>IFERROR(VALUE(V4419),0)</f>
        <v/>
      </c>
    </row>
    <row customFormat="1" customHeight="1" ht="29.25" r="4420" s="112" spans="1:41">
      <c r="A4420" s="127" t="n"/>
      <c r="B4420" s="113" t="n"/>
      <c r="C4420" s="127" t="n"/>
      <c r="D4420" s="127" t="n"/>
      <c r="E4420" s="114">
        <f>IF(F4420 &lt;&gt; "",VLOOKUP(F4420,CategoryLookup,2,FALSE), "")</f>
        <v/>
      </c>
      <c r="F4420" s="126" t="n"/>
      <c r="G4420" s="127" t="n"/>
      <c r="H4420" s="127" t="n"/>
      <c r="I4420" s="127" t="n"/>
      <c r="J4420" s="127" t="n"/>
      <c r="K4420" s="127" t="n"/>
      <c r="L4420" s="127" t="n"/>
      <c r="M4420" s="127" t="n"/>
      <c r="N4420" s="120" t="n"/>
      <c r="O4420" s="120" t="n"/>
      <c r="P4420" s="120" t="n"/>
      <c r="Q4420" s="120" t="n"/>
      <c r="R4420" s="121" t="n"/>
      <c r="S4420" s="121" t="n"/>
      <c r="T4420" s="121" t="n"/>
      <c r="U4420" s="121" t="n"/>
      <c r="V4420" s="117">
        <f>IF(P4420="NA","NA",IF(P4420&lt;&gt;"",TEXT(P4420-N4420,"[h].mm"),""))</f>
        <v/>
      </c>
      <c r="W4420" s="118">
        <f>IF(AND(R4420="",S4420=""),"",R4420+S4420)</f>
        <v/>
      </c>
      <c r="X4420" s="116">
        <f>IF(O4420&lt;&gt;"",DATE(YEAR(O4420), MONTH(O4420), DAY(O4420)),"")</f>
        <v/>
      </c>
      <c r="Y4420" s="122" t="n"/>
      <c r="Z4420" s="123" t="n"/>
      <c r="AA4420" s="117">
        <f>IF(F4420="Re-assigned","NA",IF(W4420="","",IF(W4420&gt;=VLOOKUP(D4420,SLAMatrix,3,FALSE),"Yes",IF(W4420&lt;VLOOKUP(D4420,SLAMatrix,2,FALSE),"No","Internal"))))</f>
        <v/>
      </c>
      <c r="AB4420" s="123" t="n"/>
      <c r="AC4420" s="123" t="n"/>
      <c r="AD4420" s="119" t="n"/>
      <c r="AE4420" s="125" t="n"/>
      <c r="AF4420" s="124">
        <f>MONTH(O4420)</f>
        <v/>
      </c>
      <c r="AG4420" s="124">
        <f>VLOOKUP(IFERROR(MID(AE4420,1,(FIND(",",AE4420,1)-1)),AE4420),Facility_Region_Mapping,2,FALSE)</f>
        <v/>
      </c>
      <c r="AH4420" s="124" t="n"/>
      <c r="AI4420" s="124">
        <f>IF(C4420&lt;&gt;"",IF(M4420="ESM User",getInterfaceName($C4420),"NA"),"")</f>
        <v/>
      </c>
      <c r="AJ4420" s="116">
        <f>IF(Q4420&lt;&gt;"",DATE(YEAR(Q4420), MONTH(Q4420), DAY(Q4420)),"")</f>
        <v/>
      </c>
      <c r="AK4420" s="130">
        <f>IF(Q4420&lt;&gt;0,Q4420-N4420,TODAY()-N4420)</f>
        <v/>
      </c>
      <c r="AL4420" s="112">
        <f>IF(F4420="Re-assigned",0,IF(H4420="Closed",0,IF(H4420="Service Restored",0,IF(H4420="",0,1))))</f>
        <v/>
      </c>
      <c r="AM4420" s="124">
        <f>IF(AL4420=0,"",IF(AK4420&gt;20.99,"Aged","Non-Aged"))</f>
        <v/>
      </c>
      <c r="AN4420" s="112">
        <f>IF(Q4420&lt;&gt;"",MONTH(Q4420),"")</f>
        <v/>
      </c>
      <c r="AO4420" s="112">
        <f>IFERROR(VALUE(V4420),0)</f>
        <v/>
      </c>
    </row>
    <row customFormat="1" customHeight="1" ht="29.25" r="4421" s="112" spans="1:41">
      <c r="A4421" s="127" t="n"/>
      <c r="B4421" s="113" t="n"/>
      <c r="C4421" s="127" t="n"/>
      <c r="D4421" s="127" t="n"/>
      <c r="E4421" s="114">
        <f>IF(F4421 &lt;&gt; "",VLOOKUP(F4421,CategoryLookup,2,FALSE), "")</f>
        <v/>
      </c>
      <c r="F4421" s="126" t="n"/>
      <c r="G4421" s="127" t="n"/>
      <c r="H4421" s="127" t="n"/>
      <c r="I4421" s="127" t="n"/>
      <c r="J4421" s="127" t="n"/>
      <c r="K4421" s="127" t="n"/>
      <c r="L4421" s="127" t="n"/>
      <c r="M4421" s="127" t="n"/>
      <c r="N4421" s="120" t="n"/>
      <c r="O4421" s="120" t="n"/>
      <c r="P4421" s="120" t="n"/>
      <c r="Q4421" s="120" t="n"/>
      <c r="R4421" s="121" t="n"/>
      <c r="S4421" s="121" t="n"/>
      <c r="T4421" s="121" t="n"/>
      <c r="U4421" s="121" t="n"/>
      <c r="V4421" s="117">
        <f>IF(P4421="NA","NA",IF(P4421&lt;&gt;"",TEXT(P4421-N4421,"[h].mm"),""))</f>
        <v/>
      </c>
      <c r="W4421" s="118">
        <f>IF(AND(R4421="",S4421=""),"",R4421+S4421)</f>
        <v/>
      </c>
      <c r="X4421" s="116">
        <f>IF(O4421&lt;&gt;"",DATE(YEAR(O4421), MONTH(O4421), DAY(O4421)),"")</f>
        <v/>
      </c>
      <c r="Y4421" s="122" t="n"/>
      <c r="Z4421" s="123" t="n"/>
      <c r="AA4421" s="117">
        <f>IF(F4421="Re-assigned","NA",IF(W4421="","",IF(W4421&gt;=VLOOKUP(D4421,SLAMatrix,3,FALSE),"Yes",IF(W4421&lt;VLOOKUP(D4421,SLAMatrix,2,FALSE),"No","Internal"))))</f>
        <v/>
      </c>
      <c r="AB4421" s="123" t="n"/>
      <c r="AC4421" s="123" t="n"/>
      <c r="AD4421" s="119" t="n"/>
      <c r="AE4421" s="125" t="n"/>
      <c r="AF4421" s="124">
        <f>MONTH(O4421)</f>
        <v/>
      </c>
      <c r="AG4421" s="124">
        <f>VLOOKUP(IFERROR(MID(AE4421,1,(FIND(",",AE4421,1)-1)),AE4421),Facility_Region_Mapping,2,FALSE)</f>
        <v/>
      </c>
      <c r="AH4421" s="124" t="n"/>
      <c r="AI4421" s="124">
        <f>IF(C4421&lt;&gt;"",IF(M4421="ESM User",getInterfaceName($C4421),"NA"),"")</f>
        <v/>
      </c>
      <c r="AJ4421" s="116">
        <f>IF(Q4421&lt;&gt;"",DATE(YEAR(Q4421), MONTH(Q4421), DAY(Q4421)),"")</f>
        <v/>
      </c>
      <c r="AK4421" s="130">
        <f>IF(Q4421&lt;&gt;0,Q4421-N4421,TODAY()-N4421)</f>
        <v/>
      </c>
      <c r="AL4421" s="112">
        <f>IF(F4421="Re-assigned",0,IF(H4421="Closed",0,IF(H4421="Service Restored",0,IF(H4421="",0,1))))</f>
        <v/>
      </c>
      <c r="AM4421" s="124">
        <f>IF(AL4421=0,"",IF(AK4421&gt;20.99,"Aged","Non-Aged"))</f>
        <v/>
      </c>
      <c r="AN4421" s="112">
        <f>IF(Q4421&lt;&gt;"",MONTH(Q4421),"")</f>
        <v/>
      </c>
      <c r="AO4421" s="112">
        <f>IFERROR(VALUE(V4421),0)</f>
        <v/>
      </c>
    </row>
    <row customFormat="1" customHeight="1" ht="29.25" r="4422" s="112" spans="1:41">
      <c r="A4422" s="127" t="n"/>
      <c r="B4422" s="113" t="n"/>
      <c r="C4422" s="127" t="n"/>
      <c r="D4422" s="127" t="n"/>
      <c r="E4422" s="114">
        <f>IF(F4422 &lt;&gt; "",VLOOKUP(F4422,CategoryLookup,2,FALSE), "")</f>
        <v/>
      </c>
      <c r="F4422" s="126" t="n"/>
      <c r="G4422" s="127" t="n"/>
      <c r="H4422" s="127" t="n"/>
      <c r="I4422" s="127" t="n"/>
      <c r="J4422" s="127" t="n"/>
      <c r="K4422" s="127" t="n"/>
      <c r="L4422" s="127" t="n"/>
      <c r="M4422" s="127" t="n"/>
      <c r="N4422" s="120" t="n"/>
      <c r="O4422" s="120" t="n"/>
      <c r="P4422" s="120" t="n"/>
      <c r="Q4422" s="120" t="n"/>
      <c r="R4422" s="121" t="n"/>
      <c r="S4422" s="121" t="n"/>
      <c r="T4422" s="121" t="n"/>
      <c r="U4422" s="121" t="n"/>
      <c r="V4422" s="117">
        <f>IF(P4422="NA","NA",IF(P4422&lt;&gt;"",TEXT(P4422-N4422,"[h].mm"),""))</f>
        <v/>
      </c>
      <c r="W4422" s="118">
        <f>IF(AND(R4422="",S4422=""),"",R4422+S4422)</f>
        <v/>
      </c>
      <c r="X4422" s="116">
        <f>IF(O4422&lt;&gt;"",DATE(YEAR(O4422), MONTH(O4422), DAY(O4422)),"")</f>
        <v/>
      </c>
      <c r="Y4422" s="122" t="n"/>
      <c r="Z4422" s="123" t="n"/>
      <c r="AA4422" s="117">
        <f>IF(F4422="Re-assigned","NA",IF(W4422="","",IF(W4422&gt;=VLOOKUP(D4422,SLAMatrix,3,FALSE),"Yes",IF(W4422&lt;VLOOKUP(D4422,SLAMatrix,2,FALSE),"No","Internal"))))</f>
        <v/>
      </c>
      <c r="AB4422" s="123" t="n"/>
      <c r="AC4422" s="123" t="n"/>
      <c r="AD4422" s="119" t="n"/>
      <c r="AE4422" s="125" t="n"/>
      <c r="AF4422" s="124">
        <f>MONTH(O4422)</f>
        <v/>
      </c>
      <c r="AG4422" s="124">
        <f>VLOOKUP(IFERROR(MID(AE4422,1,(FIND(",",AE4422,1)-1)),AE4422),Facility_Region_Mapping,2,FALSE)</f>
        <v/>
      </c>
      <c r="AH4422" s="124" t="n"/>
      <c r="AI4422" s="124">
        <f>IF(C4422&lt;&gt;"",IF(M4422="ESM User",getInterfaceName($C4422),"NA"),"")</f>
        <v/>
      </c>
      <c r="AJ4422" s="116">
        <f>IF(Q4422&lt;&gt;"",DATE(YEAR(Q4422), MONTH(Q4422), DAY(Q4422)),"")</f>
        <v/>
      </c>
      <c r="AK4422" s="130">
        <f>IF(Q4422&lt;&gt;0,Q4422-N4422,TODAY()-N4422)</f>
        <v/>
      </c>
      <c r="AL4422" s="112">
        <f>IF(F4422="Re-assigned",0,IF(H4422="Closed",0,IF(H4422="Service Restored",0,IF(H4422="",0,1))))</f>
        <v/>
      </c>
      <c r="AM4422" s="124">
        <f>IF(AL4422=0,"",IF(AK4422&gt;20.99,"Aged","Non-Aged"))</f>
        <v/>
      </c>
      <c r="AN4422" s="112">
        <f>IF(Q4422&lt;&gt;"",MONTH(Q4422),"")</f>
        <v/>
      </c>
      <c r="AO4422" s="112">
        <f>IFERROR(VALUE(V4422),0)</f>
        <v/>
      </c>
    </row>
    <row customFormat="1" customHeight="1" ht="29.25" r="4423" s="112" spans="1:41">
      <c r="A4423" s="127" t="n"/>
      <c r="B4423" s="113" t="n"/>
      <c r="C4423" s="127" t="n"/>
      <c r="D4423" s="127" t="n"/>
      <c r="E4423" s="114">
        <f>IF(F4423 &lt;&gt; "",VLOOKUP(F4423,CategoryLookup,2,FALSE), "")</f>
        <v/>
      </c>
      <c r="F4423" s="126" t="n"/>
      <c r="G4423" s="127" t="n"/>
      <c r="H4423" s="127" t="n"/>
      <c r="I4423" s="127" t="n"/>
      <c r="J4423" s="127" t="n"/>
      <c r="K4423" s="127" t="n"/>
      <c r="L4423" s="127" t="n"/>
      <c r="M4423" s="127" t="n"/>
      <c r="N4423" s="120" t="n"/>
      <c r="O4423" s="120" t="n"/>
      <c r="P4423" s="120" t="n"/>
      <c r="Q4423" s="120" t="n"/>
      <c r="R4423" s="121" t="n"/>
      <c r="S4423" s="121" t="n"/>
      <c r="T4423" s="121" t="n"/>
      <c r="U4423" s="121" t="n"/>
      <c r="V4423" s="117">
        <f>IF(P4423="NA","NA",IF(P4423&lt;&gt;"",TEXT(P4423-N4423,"[h].mm"),""))</f>
        <v/>
      </c>
      <c r="W4423" s="118">
        <f>IF(AND(R4423="",S4423=""),"",R4423+S4423)</f>
        <v/>
      </c>
      <c r="X4423" s="116">
        <f>IF(O4423&lt;&gt;"",DATE(YEAR(O4423), MONTH(O4423), DAY(O4423)),"")</f>
        <v/>
      </c>
      <c r="Y4423" s="122" t="n"/>
      <c r="Z4423" s="123" t="n"/>
      <c r="AA4423" s="117">
        <f>IF(F4423="Re-assigned","NA",IF(W4423="","",IF(W4423&gt;=VLOOKUP(D4423,SLAMatrix,3,FALSE),"Yes",IF(W4423&lt;VLOOKUP(D4423,SLAMatrix,2,FALSE),"No","Internal"))))</f>
        <v/>
      </c>
      <c r="AB4423" s="123" t="n"/>
      <c r="AC4423" s="123" t="n"/>
      <c r="AD4423" s="119" t="n"/>
      <c r="AE4423" s="125" t="n"/>
      <c r="AF4423" s="124">
        <f>MONTH(O4423)</f>
        <v/>
      </c>
      <c r="AG4423" s="124">
        <f>VLOOKUP(IFERROR(MID(AE4423,1,(FIND(",",AE4423,1)-1)),AE4423),Facility_Region_Mapping,2,FALSE)</f>
        <v/>
      </c>
      <c r="AH4423" s="124" t="n"/>
      <c r="AI4423" s="124">
        <f>IF(C4423&lt;&gt;"",IF(M4423="ESM User",getInterfaceName($C4423),"NA"),"")</f>
        <v/>
      </c>
      <c r="AJ4423" s="116">
        <f>IF(Q4423&lt;&gt;"",DATE(YEAR(Q4423), MONTH(Q4423), DAY(Q4423)),"")</f>
        <v/>
      </c>
      <c r="AK4423" s="130">
        <f>IF(Q4423&lt;&gt;0,Q4423-N4423,TODAY()-N4423)</f>
        <v/>
      </c>
      <c r="AL4423" s="112">
        <f>IF(F4423="Re-assigned",0,IF(H4423="Closed",0,IF(H4423="Service Restored",0,IF(H4423="",0,1))))</f>
        <v/>
      </c>
      <c r="AM4423" s="124">
        <f>IF(AL4423=0,"",IF(AK4423&gt;20.99,"Aged","Non-Aged"))</f>
        <v/>
      </c>
      <c r="AN4423" s="112">
        <f>IF(Q4423&lt;&gt;"",MONTH(Q4423),"")</f>
        <v/>
      </c>
      <c r="AO4423" s="112">
        <f>IFERROR(VALUE(V4423),0)</f>
        <v/>
      </c>
    </row>
    <row customFormat="1" customHeight="1" ht="29.25" r="4424" s="112" spans="1:41">
      <c r="A4424" s="127" t="n"/>
      <c r="B4424" s="113" t="n"/>
      <c r="C4424" s="127" t="n"/>
      <c r="D4424" s="127" t="n"/>
      <c r="E4424" s="114">
        <f>IF(F4424 &lt;&gt; "",VLOOKUP(F4424,CategoryLookup,2,FALSE), "")</f>
        <v/>
      </c>
      <c r="F4424" s="126" t="n"/>
      <c r="G4424" s="127" t="n"/>
      <c r="H4424" s="127" t="n"/>
      <c r="I4424" s="127" t="n"/>
      <c r="J4424" s="127" t="n"/>
      <c r="K4424" s="127" t="n"/>
      <c r="L4424" s="127" t="n"/>
      <c r="M4424" s="127" t="n"/>
      <c r="N4424" s="120" t="n"/>
      <c r="O4424" s="120" t="n"/>
      <c r="P4424" s="120" t="n"/>
      <c r="Q4424" s="120" t="n"/>
      <c r="R4424" s="121" t="n"/>
      <c r="S4424" s="121" t="n"/>
      <c r="T4424" s="121" t="n"/>
      <c r="U4424" s="121" t="n"/>
      <c r="V4424" s="117">
        <f>IF(P4424="NA","NA",IF(P4424&lt;&gt;"",TEXT(P4424-N4424,"[h].mm"),""))</f>
        <v/>
      </c>
      <c r="W4424" s="118">
        <f>IF(AND(R4424="",S4424=""),"",R4424+S4424)</f>
        <v/>
      </c>
      <c r="X4424" s="116">
        <f>IF(O4424&lt;&gt;"",DATE(YEAR(O4424), MONTH(O4424), DAY(O4424)),"")</f>
        <v/>
      </c>
      <c r="Y4424" s="122" t="n"/>
      <c r="Z4424" s="123" t="n"/>
      <c r="AA4424" s="117">
        <f>IF(F4424="Re-assigned","NA",IF(W4424="","",IF(W4424&gt;=VLOOKUP(D4424,SLAMatrix,3,FALSE),"Yes",IF(W4424&lt;VLOOKUP(D4424,SLAMatrix,2,FALSE),"No","Internal"))))</f>
        <v/>
      </c>
      <c r="AB4424" s="123" t="n"/>
      <c r="AC4424" s="123" t="n"/>
      <c r="AD4424" s="119" t="n"/>
      <c r="AE4424" s="125" t="n"/>
      <c r="AF4424" s="124">
        <f>MONTH(O4424)</f>
        <v/>
      </c>
      <c r="AG4424" s="124">
        <f>VLOOKUP(IFERROR(MID(AE4424,1,(FIND(",",AE4424,1)-1)),AE4424),Facility_Region_Mapping,2,FALSE)</f>
        <v/>
      </c>
      <c r="AH4424" s="124" t="n"/>
      <c r="AI4424" s="124">
        <f>IF(C4424&lt;&gt;"",IF(M4424="ESM User",getInterfaceName($C4424),"NA"),"")</f>
        <v/>
      </c>
      <c r="AJ4424" s="116">
        <f>IF(Q4424&lt;&gt;"",DATE(YEAR(Q4424), MONTH(Q4424), DAY(Q4424)),"")</f>
        <v/>
      </c>
      <c r="AK4424" s="130">
        <f>IF(Q4424&lt;&gt;0,Q4424-N4424,TODAY()-N4424)</f>
        <v/>
      </c>
      <c r="AL4424" s="112">
        <f>IF(F4424="Re-assigned",0,IF(H4424="Closed",0,IF(H4424="Service Restored",0,IF(H4424="",0,1))))</f>
        <v/>
      </c>
      <c r="AM4424" s="124">
        <f>IF(AL4424=0,"",IF(AK4424&gt;20.99,"Aged","Non-Aged"))</f>
        <v/>
      </c>
      <c r="AN4424" s="112">
        <f>IF(Q4424&lt;&gt;"",MONTH(Q4424),"")</f>
        <v/>
      </c>
      <c r="AO4424" s="112">
        <f>IFERROR(VALUE(V4424),0)</f>
        <v/>
      </c>
    </row>
    <row customFormat="1" customHeight="1" ht="29.25" r="4425" s="112" spans="1:41">
      <c r="A4425" s="127" t="n"/>
      <c r="B4425" s="113" t="n"/>
      <c r="C4425" s="127" t="n"/>
      <c r="D4425" s="127" t="n"/>
      <c r="E4425" s="114">
        <f>IF(F4425 &lt;&gt; "",VLOOKUP(F4425,CategoryLookup,2,FALSE), "")</f>
        <v/>
      </c>
      <c r="F4425" s="126" t="n"/>
      <c r="G4425" s="127" t="n"/>
      <c r="H4425" s="127" t="n"/>
      <c r="I4425" s="127" t="n"/>
      <c r="J4425" s="127" t="n"/>
      <c r="K4425" s="127" t="n"/>
      <c r="L4425" s="127" t="n"/>
      <c r="M4425" s="127" t="n"/>
      <c r="N4425" s="120" t="n"/>
      <c r="O4425" s="120" t="n"/>
      <c r="P4425" s="120" t="n"/>
      <c r="Q4425" s="120" t="n"/>
      <c r="R4425" s="121" t="n"/>
      <c r="S4425" s="121" t="n"/>
      <c r="T4425" s="121" t="n"/>
      <c r="U4425" s="121" t="n"/>
      <c r="V4425" s="117">
        <f>IF(P4425="NA","NA",IF(P4425&lt;&gt;"",TEXT(P4425-N4425,"[h].mm"),""))</f>
        <v/>
      </c>
      <c r="W4425" s="118">
        <f>IF(AND(R4425="",S4425=""),"",R4425+S4425)</f>
        <v/>
      </c>
      <c r="X4425" s="116">
        <f>IF(O4425&lt;&gt;"",DATE(YEAR(O4425), MONTH(O4425), DAY(O4425)),"")</f>
        <v/>
      </c>
      <c r="Y4425" s="122" t="n"/>
      <c r="Z4425" s="123" t="n"/>
      <c r="AA4425" s="117">
        <f>IF(F4425="Re-assigned","NA",IF(W4425="","",IF(W4425&gt;=VLOOKUP(D4425,SLAMatrix,3,FALSE),"Yes",IF(W4425&lt;VLOOKUP(D4425,SLAMatrix,2,FALSE),"No","Internal"))))</f>
        <v/>
      </c>
      <c r="AB4425" s="123" t="n"/>
      <c r="AC4425" s="123" t="n"/>
      <c r="AD4425" s="119" t="n"/>
      <c r="AE4425" s="125" t="n"/>
      <c r="AF4425" s="124">
        <f>MONTH(O4425)</f>
        <v/>
      </c>
      <c r="AG4425" s="124">
        <f>VLOOKUP(IFERROR(MID(AE4425,1,(FIND(",",AE4425,1)-1)),AE4425),Facility_Region_Mapping,2,FALSE)</f>
        <v/>
      </c>
      <c r="AH4425" s="124" t="n"/>
      <c r="AI4425" s="124">
        <f>IF(C4425&lt;&gt;"",IF(M4425="ESM User",getInterfaceName($C4425),"NA"),"")</f>
        <v/>
      </c>
      <c r="AJ4425" s="116">
        <f>IF(Q4425&lt;&gt;"",DATE(YEAR(Q4425), MONTH(Q4425), DAY(Q4425)),"")</f>
        <v/>
      </c>
      <c r="AK4425" s="130">
        <f>IF(Q4425&lt;&gt;0,Q4425-N4425,TODAY()-N4425)</f>
        <v/>
      </c>
      <c r="AL4425" s="112">
        <f>IF(F4425="Re-assigned",0,IF(H4425="Closed",0,IF(H4425="Service Restored",0,IF(H4425="",0,1))))</f>
        <v/>
      </c>
      <c r="AM4425" s="124">
        <f>IF(AL4425=0,"",IF(AK4425&gt;20.99,"Aged","Non-Aged"))</f>
        <v/>
      </c>
      <c r="AN4425" s="112">
        <f>IF(Q4425&lt;&gt;"",MONTH(Q4425),"")</f>
        <v/>
      </c>
      <c r="AO4425" s="112">
        <f>IFERROR(VALUE(V4425),0)</f>
        <v/>
      </c>
    </row>
    <row customFormat="1" customHeight="1" ht="29.25" r="4426" s="112" spans="1:41">
      <c r="A4426" s="127" t="n"/>
      <c r="B4426" s="113" t="n"/>
      <c r="C4426" s="127" t="n"/>
      <c r="D4426" s="127" t="n"/>
      <c r="E4426" s="114">
        <f>IF(F4426 &lt;&gt; "",VLOOKUP(F4426,CategoryLookup,2,FALSE), "")</f>
        <v/>
      </c>
      <c r="F4426" s="126" t="n"/>
      <c r="G4426" s="127" t="n"/>
      <c r="H4426" s="127" t="n"/>
      <c r="I4426" s="127" t="n"/>
      <c r="J4426" s="127" t="n"/>
      <c r="K4426" s="127" t="n"/>
      <c r="L4426" s="127" t="n"/>
      <c r="M4426" s="127" t="n"/>
      <c r="N4426" s="120" t="n"/>
      <c r="O4426" s="120" t="n"/>
      <c r="P4426" s="120" t="n"/>
      <c r="Q4426" s="120" t="n"/>
      <c r="R4426" s="121" t="n"/>
      <c r="S4426" s="121" t="n"/>
      <c r="T4426" s="121" t="n"/>
      <c r="U4426" s="121" t="n"/>
      <c r="V4426" s="117">
        <f>IF(P4426="NA","NA",IF(P4426&lt;&gt;"",TEXT(P4426-N4426,"[h].mm"),""))</f>
        <v/>
      </c>
      <c r="W4426" s="118">
        <f>IF(AND(R4426="",S4426=""),"",R4426+S4426)</f>
        <v/>
      </c>
      <c r="X4426" s="116">
        <f>IF(O4426&lt;&gt;"",DATE(YEAR(O4426), MONTH(O4426), DAY(O4426)),"")</f>
        <v/>
      </c>
      <c r="Y4426" s="122" t="n"/>
      <c r="Z4426" s="123" t="n"/>
      <c r="AA4426" s="117">
        <f>IF(F4426="Re-assigned","NA",IF(W4426="","",IF(W4426&gt;=VLOOKUP(D4426,SLAMatrix,3,FALSE),"Yes",IF(W4426&lt;VLOOKUP(D4426,SLAMatrix,2,FALSE),"No","Internal"))))</f>
        <v/>
      </c>
      <c r="AB4426" s="123" t="n"/>
      <c r="AC4426" s="123" t="n"/>
      <c r="AD4426" s="119" t="n"/>
      <c r="AE4426" s="125" t="n"/>
      <c r="AF4426" s="124">
        <f>MONTH(O4426)</f>
        <v/>
      </c>
      <c r="AG4426" s="124">
        <f>VLOOKUP(IFERROR(MID(AE4426,1,(FIND(",",AE4426,1)-1)),AE4426),Facility_Region_Mapping,2,FALSE)</f>
        <v/>
      </c>
      <c r="AH4426" s="124" t="n"/>
      <c r="AI4426" s="124">
        <f>IF(C4426&lt;&gt;"",IF(M4426="ESM User",getInterfaceName($C4426),"NA"),"")</f>
        <v/>
      </c>
      <c r="AJ4426" s="116">
        <f>IF(Q4426&lt;&gt;"",DATE(YEAR(Q4426), MONTH(Q4426), DAY(Q4426)),"")</f>
        <v/>
      </c>
      <c r="AK4426" s="130">
        <f>IF(Q4426&lt;&gt;0,Q4426-N4426,TODAY()-N4426)</f>
        <v/>
      </c>
      <c r="AL4426" s="112">
        <f>IF(F4426="Re-assigned",0,IF(H4426="Closed",0,IF(H4426="Service Restored",0,IF(H4426="",0,1))))</f>
        <v/>
      </c>
      <c r="AM4426" s="124">
        <f>IF(AL4426=0,"",IF(AK4426&gt;20.99,"Aged","Non-Aged"))</f>
        <v/>
      </c>
      <c r="AN4426" s="112">
        <f>IF(Q4426&lt;&gt;"",MONTH(Q4426),"")</f>
        <v/>
      </c>
      <c r="AO4426" s="112">
        <f>IFERROR(VALUE(V4426),0)</f>
        <v/>
      </c>
    </row>
    <row customFormat="1" customHeight="1" ht="29.25" r="4427" s="112" spans="1:41">
      <c r="A4427" s="127" t="n"/>
      <c r="B4427" s="113" t="n"/>
      <c r="C4427" s="127" t="n"/>
      <c r="D4427" s="127" t="n"/>
      <c r="E4427" s="114">
        <f>IF(F4427 &lt;&gt; "",VLOOKUP(F4427,CategoryLookup,2,FALSE), "")</f>
        <v/>
      </c>
      <c r="F4427" s="126" t="n"/>
      <c r="G4427" s="127" t="n"/>
      <c r="H4427" s="127" t="n"/>
      <c r="I4427" s="127" t="n"/>
      <c r="J4427" s="127" t="n"/>
      <c r="K4427" s="127" t="n"/>
      <c r="L4427" s="127" t="n"/>
      <c r="M4427" s="127" t="n"/>
      <c r="N4427" s="120" t="n"/>
      <c r="O4427" s="120" t="n"/>
      <c r="P4427" s="120" t="n"/>
      <c r="Q4427" s="120" t="n"/>
      <c r="R4427" s="121" t="n"/>
      <c r="S4427" s="121" t="n"/>
      <c r="T4427" s="121" t="n"/>
      <c r="U4427" s="121" t="n"/>
      <c r="V4427" s="117">
        <f>IF(P4427="NA","NA",IF(P4427&lt;&gt;"",TEXT(P4427-N4427,"[h].mm"),""))</f>
        <v/>
      </c>
      <c r="W4427" s="118">
        <f>IF(AND(R4427="",S4427=""),"",R4427+S4427)</f>
        <v/>
      </c>
      <c r="X4427" s="116">
        <f>IF(O4427&lt;&gt;"",DATE(YEAR(O4427), MONTH(O4427), DAY(O4427)),"")</f>
        <v/>
      </c>
      <c r="Y4427" s="122" t="n"/>
      <c r="Z4427" s="123" t="n"/>
      <c r="AA4427" s="117">
        <f>IF(F4427="Re-assigned","NA",IF(W4427="","",IF(W4427&gt;=VLOOKUP(D4427,SLAMatrix,3,FALSE),"Yes",IF(W4427&lt;VLOOKUP(D4427,SLAMatrix,2,FALSE),"No","Internal"))))</f>
        <v/>
      </c>
      <c r="AB4427" s="123" t="n"/>
      <c r="AC4427" s="123" t="n"/>
      <c r="AD4427" s="119" t="n"/>
      <c r="AE4427" s="125" t="n"/>
      <c r="AF4427" s="124">
        <f>MONTH(O4427)</f>
        <v/>
      </c>
      <c r="AG4427" s="124">
        <f>VLOOKUP(IFERROR(MID(AE4427,1,(FIND(",",AE4427,1)-1)),AE4427),Facility_Region_Mapping,2,FALSE)</f>
        <v/>
      </c>
      <c r="AH4427" s="124" t="n"/>
      <c r="AI4427" s="124">
        <f>IF(C4427&lt;&gt;"",IF(M4427="ESM User",getInterfaceName($C4427),"NA"),"")</f>
        <v/>
      </c>
      <c r="AJ4427" s="116">
        <f>IF(Q4427&lt;&gt;"",DATE(YEAR(Q4427), MONTH(Q4427), DAY(Q4427)),"")</f>
        <v/>
      </c>
      <c r="AK4427" s="130">
        <f>IF(Q4427&lt;&gt;0,Q4427-N4427,TODAY()-N4427)</f>
        <v/>
      </c>
      <c r="AL4427" s="112">
        <f>IF(F4427="Re-assigned",0,IF(H4427="Closed",0,IF(H4427="Service Restored",0,IF(H4427="",0,1))))</f>
        <v/>
      </c>
      <c r="AM4427" s="124">
        <f>IF(AL4427=0,"",IF(AK4427&gt;20.99,"Aged","Non-Aged"))</f>
        <v/>
      </c>
      <c r="AN4427" s="112">
        <f>IF(Q4427&lt;&gt;"",MONTH(Q4427),"")</f>
        <v/>
      </c>
      <c r="AO4427" s="112">
        <f>IFERROR(VALUE(V4427),0)</f>
        <v/>
      </c>
    </row>
    <row customFormat="1" customHeight="1" ht="29.25" r="4428" s="112" spans="1:41">
      <c r="A4428" s="127" t="n"/>
      <c r="B4428" s="113" t="n"/>
      <c r="C4428" s="127" t="n"/>
      <c r="D4428" s="127" t="n"/>
      <c r="E4428" s="114">
        <f>IF(F4428 &lt;&gt; "",VLOOKUP(F4428,CategoryLookup,2,FALSE), "")</f>
        <v/>
      </c>
      <c r="F4428" s="126" t="n"/>
      <c r="G4428" s="127" t="n"/>
      <c r="H4428" s="127" t="n"/>
      <c r="I4428" s="127" t="n"/>
      <c r="J4428" s="127" t="n"/>
      <c r="K4428" s="127" t="n"/>
      <c r="L4428" s="127" t="n"/>
      <c r="M4428" s="127" t="n"/>
      <c r="N4428" s="120" t="n"/>
      <c r="O4428" s="120" t="n"/>
      <c r="P4428" s="120" t="n"/>
      <c r="Q4428" s="120" t="n"/>
      <c r="R4428" s="121" t="n"/>
      <c r="S4428" s="121" t="n"/>
      <c r="T4428" s="121" t="n"/>
      <c r="U4428" s="121" t="n"/>
      <c r="V4428" s="117">
        <f>IF(P4428="NA","NA",IF(P4428&lt;&gt;"",TEXT(P4428-N4428,"[h].mm"),""))</f>
        <v/>
      </c>
      <c r="W4428" s="118">
        <f>IF(AND(R4428="",S4428=""),"",R4428+S4428)</f>
        <v/>
      </c>
      <c r="X4428" s="116">
        <f>IF(O4428&lt;&gt;"",DATE(YEAR(O4428), MONTH(O4428), DAY(O4428)),"")</f>
        <v/>
      </c>
      <c r="Y4428" s="122" t="n"/>
      <c r="Z4428" s="123" t="n"/>
      <c r="AA4428" s="117">
        <f>IF(F4428="Re-assigned","NA",IF(W4428="","",IF(W4428&gt;=VLOOKUP(D4428,SLAMatrix,3,FALSE),"Yes",IF(W4428&lt;VLOOKUP(D4428,SLAMatrix,2,FALSE),"No","Internal"))))</f>
        <v/>
      </c>
      <c r="AB4428" s="123" t="n"/>
      <c r="AC4428" s="123" t="n"/>
      <c r="AD4428" s="119" t="n"/>
      <c r="AE4428" s="125" t="n"/>
      <c r="AF4428" s="124">
        <f>MONTH(O4428)</f>
        <v/>
      </c>
      <c r="AG4428" s="124">
        <f>VLOOKUP(IFERROR(MID(AE4428,1,(FIND(",",AE4428,1)-1)),AE4428),Facility_Region_Mapping,2,FALSE)</f>
        <v/>
      </c>
      <c r="AH4428" s="124" t="n"/>
      <c r="AI4428" s="124">
        <f>IF(C4428&lt;&gt;"",IF(M4428="ESM User",getInterfaceName($C4428),"NA"),"")</f>
        <v/>
      </c>
      <c r="AJ4428" s="116">
        <f>IF(Q4428&lt;&gt;"",DATE(YEAR(Q4428), MONTH(Q4428), DAY(Q4428)),"")</f>
        <v/>
      </c>
      <c r="AK4428" s="130">
        <f>IF(Q4428&lt;&gt;0,Q4428-N4428,TODAY()-N4428)</f>
        <v/>
      </c>
      <c r="AL4428" s="112">
        <f>IF(F4428="Re-assigned",0,IF(H4428="Closed",0,IF(H4428="Service Restored",0,IF(H4428="",0,1))))</f>
        <v/>
      </c>
      <c r="AM4428" s="124">
        <f>IF(AL4428=0,"",IF(AK4428&gt;20.99,"Aged","Non-Aged"))</f>
        <v/>
      </c>
      <c r="AN4428" s="112">
        <f>IF(Q4428&lt;&gt;"",MONTH(Q4428),"")</f>
        <v/>
      </c>
      <c r="AO4428" s="112">
        <f>IFERROR(VALUE(V4428),0)</f>
        <v/>
      </c>
    </row>
    <row customFormat="1" customHeight="1" ht="29.25" r="4429" s="112" spans="1:41">
      <c r="A4429" s="127" t="n"/>
      <c r="B4429" s="113" t="n"/>
      <c r="C4429" s="127" t="n"/>
      <c r="D4429" s="127" t="n"/>
      <c r="E4429" s="114">
        <f>IF(F4429 &lt;&gt; "",VLOOKUP(F4429,CategoryLookup,2,FALSE), "")</f>
        <v/>
      </c>
      <c r="F4429" s="126" t="n"/>
      <c r="G4429" s="127" t="n"/>
      <c r="H4429" s="127" t="n"/>
      <c r="I4429" s="127" t="n"/>
      <c r="J4429" s="127" t="n"/>
      <c r="K4429" s="127" t="n"/>
      <c r="L4429" s="127" t="n"/>
      <c r="M4429" s="127" t="n"/>
      <c r="N4429" s="120" t="n"/>
      <c r="O4429" s="120" t="n"/>
      <c r="P4429" s="120" t="n"/>
      <c r="Q4429" s="120" t="n"/>
      <c r="R4429" s="121" t="n"/>
      <c r="S4429" s="121" t="n"/>
      <c r="T4429" s="121" t="n"/>
      <c r="U4429" s="121" t="n"/>
      <c r="V4429" s="117">
        <f>IF(P4429="NA","NA",IF(P4429&lt;&gt;"",TEXT(P4429-N4429,"[h].mm"),""))</f>
        <v/>
      </c>
      <c r="W4429" s="118">
        <f>IF(AND(R4429="",S4429=""),"",R4429+S4429)</f>
        <v/>
      </c>
      <c r="X4429" s="116">
        <f>IF(O4429&lt;&gt;"",DATE(YEAR(O4429), MONTH(O4429), DAY(O4429)),"")</f>
        <v/>
      </c>
      <c r="Y4429" s="122" t="n"/>
      <c r="Z4429" s="123" t="n"/>
      <c r="AA4429" s="117">
        <f>IF(F4429="Re-assigned","NA",IF(W4429="","",IF(W4429&gt;=VLOOKUP(D4429,SLAMatrix,3,FALSE),"Yes",IF(W4429&lt;VLOOKUP(D4429,SLAMatrix,2,FALSE),"No","Internal"))))</f>
        <v/>
      </c>
      <c r="AB4429" s="123" t="n"/>
      <c r="AC4429" s="123" t="n"/>
      <c r="AD4429" s="119" t="n"/>
      <c r="AE4429" s="125" t="n"/>
      <c r="AF4429" s="124">
        <f>MONTH(O4429)</f>
        <v/>
      </c>
      <c r="AG4429" s="124">
        <f>VLOOKUP(IFERROR(MID(AE4429,1,(FIND(",",AE4429,1)-1)),AE4429),Facility_Region_Mapping,2,FALSE)</f>
        <v/>
      </c>
      <c r="AH4429" s="124" t="n"/>
      <c r="AI4429" s="124">
        <f>IF(C4429&lt;&gt;"",IF(M4429="ESM User",getInterfaceName($C4429),"NA"),"")</f>
        <v/>
      </c>
      <c r="AJ4429" s="116">
        <f>IF(Q4429&lt;&gt;"",DATE(YEAR(Q4429), MONTH(Q4429), DAY(Q4429)),"")</f>
        <v/>
      </c>
      <c r="AK4429" s="130">
        <f>IF(Q4429&lt;&gt;0,Q4429-N4429,TODAY()-N4429)</f>
        <v/>
      </c>
      <c r="AL4429" s="112">
        <f>IF(F4429="Re-assigned",0,IF(H4429="Closed",0,IF(H4429="Service Restored",0,IF(H4429="",0,1))))</f>
        <v/>
      </c>
      <c r="AM4429" s="124">
        <f>IF(AL4429=0,"",IF(AK4429&gt;20.99,"Aged","Non-Aged"))</f>
        <v/>
      </c>
      <c r="AN4429" s="112">
        <f>IF(Q4429&lt;&gt;"",MONTH(Q4429),"")</f>
        <v/>
      </c>
      <c r="AO4429" s="112">
        <f>IFERROR(VALUE(V4429),0)</f>
        <v/>
      </c>
    </row>
    <row customFormat="1" customHeight="1" ht="29.25" r="4430" s="112" spans="1:41">
      <c r="A4430" s="127" t="n"/>
      <c r="B4430" s="113" t="n"/>
      <c r="C4430" s="127" t="n"/>
      <c r="D4430" s="127" t="n"/>
      <c r="E4430" s="114">
        <f>IF(F4430 &lt;&gt; "",VLOOKUP(F4430,CategoryLookup,2,FALSE), "")</f>
        <v/>
      </c>
      <c r="F4430" s="126" t="n"/>
      <c r="G4430" s="127" t="n"/>
      <c r="H4430" s="127" t="n"/>
      <c r="I4430" s="127" t="n"/>
      <c r="J4430" s="127" t="n"/>
      <c r="K4430" s="127" t="n"/>
      <c r="L4430" s="127" t="n"/>
      <c r="M4430" s="127" t="n"/>
      <c r="N4430" s="120" t="n"/>
      <c r="O4430" s="120" t="n"/>
      <c r="P4430" s="120" t="n"/>
      <c r="Q4430" s="120" t="n"/>
      <c r="R4430" s="121" t="n"/>
      <c r="S4430" s="121" t="n"/>
      <c r="T4430" s="121" t="n"/>
      <c r="U4430" s="121" t="n"/>
      <c r="V4430" s="117">
        <f>IF(P4430="NA","NA",IF(P4430&lt;&gt;"",TEXT(P4430-N4430,"[h].mm"),""))</f>
        <v/>
      </c>
      <c r="W4430" s="118">
        <f>IF(AND(R4430="",S4430=""),"",R4430+S4430)</f>
        <v/>
      </c>
      <c r="X4430" s="116">
        <f>IF(O4430&lt;&gt;"",DATE(YEAR(O4430), MONTH(O4430), DAY(O4430)),"")</f>
        <v/>
      </c>
      <c r="Y4430" s="122" t="n"/>
      <c r="Z4430" s="123" t="n"/>
      <c r="AA4430" s="117">
        <f>IF(F4430="Re-assigned","NA",IF(W4430="","",IF(W4430&gt;=VLOOKUP(D4430,SLAMatrix,3,FALSE),"Yes",IF(W4430&lt;VLOOKUP(D4430,SLAMatrix,2,FALSE),"No","Internal"))))</f>
        <v/>
      </c>
      <c r="AB4430" s="123" t="n"/>
      <c r="AC4430" s="123" t="n"/>
      <c r="AD4430" s="119" t="n"/>
      <c r="AE4430" s="125" t="n"/>
      <c r="AF4430" s="124">
        <f>MONTH(O4430)</f>
        <v/>
      </c>
      <c r="AG4430" s="124">
        <f>VLOOKUP(IFERROR(MID(AE4430,1,(FIND(",",AE4430,1)-1)),AE4430),Facility_Region_Mapping,2,FALSE)</f>
        <v/>
      </c>
      <c r="AH4430" s="124" t="n"/>
      <c r="AI4430" s="124">
        <f>IF(C4430&lt;&gt;"",IF(M4430="ESM User",getInterfaceName($C4430),"NA"),"")</f>
        <v/>
      </c>
      <c r="AJ4430" s="116">
        <f>IF(Q4430&lt;&gt;"",DATE(YEAR(Q4430), MONTH(Q4430), DAY(Q4430)),"")</f>
        <v/>
      </c>
      <c r="AK4430" s="130">
        <f>IF(Q4430&lt;&gt;0,Q4430-N4430,TODAY()-N4430)</f>
        <v/>
      </c>
      <c r="AL4430" s="112">
        <f>IF(F4430="Re-assigned",0,IF(H4430="Closed",0,IF(H4430="Service Restored",0,IF(H4430="",0,1))))</f>
        <v/>
      </c>
      <c r="AM4430" s="124">
        <f>IF(AL4430=0,"",IF(AK4430&gt;20.99,"Aged","Non-Aged"))</f>
        <v/>
      </c>
      <c r="AN4430" s="112">
        <f>IF(Q4430&lt;&gt;"",MONTH(Q4430),"")</f>
        <v/>
      </c>
      <c r="AO4430" s="112">
        <f>IFERROR(VALUE(V4430),0)</f>
        <v/>
      </c>
    </row>
    <row customFormat="1" customHeight="1" ht="29.25" r="4431" s="112" spans="1:41">
      <c r="A4431" s="127" t="n"/>
      <c r="B4431" s="113" t="n"/>
      <c r="C4431" s="127" t="n"/>
      <c r="D4431" s="127" t="n"/>
      <c r="E4431" s="114">
        <f>IF(F4431 &lt;&gt; "",VLOOKUP(F4431,CategoryLookup,2,FALSE), "")</f>
        <v/>
      </c>
      <c r="F4431" s="126" t="n"/>
      <c r="G4431" s="127" t="n"/>
      <c r="H4431" s="127" t="n"/>
      <c r="I4431" s="127" t="n"/>
      <c r="J4431" s="127" t="n"/>
      <c r="K4431" s="127" t="n"/>
      <c r="L4431" s="127" t="n"/>
      <c r="M4431" s="127" t="n"/>
      <c r="N4431" s="120" t="n"/>
      <c r="O4431" s="120" t="n"/>
      <c r="P4431" s="120" t="n"/>
      <c r="Q4431" s="120" t="n"/>
      <c r="R4431" s="121" t="n"/>
      <c r="S4431" s="121" t="n"/>
      <c r="T4431" s="121" t="n"/>
      <c r="U4431" s="121" t="n"/>
      <c r="V4431" s="117">
        <f>IF(P4431="NA","NA",IF(P4431&lt;&gt;"",TEXT(P4431-N4431,"[h].mm"),""))</f>
        <v/>
      </c>
      <c r="W4431" s="118">
        <f>IF(AND(R4431="",S4431=""),"",R4431+S4431)</f>
        <v/>
      </c>
      <c r="X4431" s="116">
        <f>IF(O4431&lt;&gt;"",DATE(YEAR(O4431), MONTH(O4431), DAY(O4431)),"")</f>
        <v/>
      </c>
      <c r="Y4431" s="122" t="n"/>
      <c r="Z4431" s="123" t="n"/>
      <c r="AA4431" s="117">
        <f>IF(F4431="Re-assigned","NA",IF(W4431="","",IF(W4431&gt;=VLOOKUP(D4431,SLAMatrix,3,FALSE),"Yes",IF(W4431&lt;VLOOKUP(D4431,SLAMatrix,2,FALSE),"No","Internal"))))</f>
        <v/>
      </c>
      <c r="AB4431" s="123" t="n"/>
      <c r="AC4431" s="123" t="n"/>
      <c r="AD4431" s="119" t="n"/>
      <c r="AE4431" s="125" t="n"/>
      <c r="AF4431" s="124">
        <f>MONTH(O4431)</f>
        <v/>
      </c>
      <c r="AG4431" s="124">
        <f>VLOOKUP(IFERROR(MID(AE4431,1,(FIND(",",AE4431,1)-1)),AE4431),Facility_Region_Mapping,2,FALSE)</f>
        <v/>
      </c>
      <c r="AH4431" s="124" t="n"/>
      <c r="AI4431" s="124">
        <f>IF(C4431&lt;&gt;"",IF(M4431="ESM User",getInterfaceName($C4431),"NA"),"")</f>
        <v/>
      </c>
      <c r="AJ4431" s="116">
        <f>IF(Q4431&lt;&gt;"",DATE(YEAR(Q4431), MONTH(Q4431), DAY(Q4431)),"")</f>
        <v/>
      </c>
      <c r="AK4431" s="130">
        <f>IF(Q4431&lt;&gt;0,Q4431-N4431,TODAY()-N4431)</f>
        <v/>
      </c>
      <c r="AL4431" s="112">
        <f>IF(F4431="Re-assigned",0,IF(H4431="Closed",0,IF(H4431="Service Restored",0,IF(H4431="",0,1))))</f>
        <v/>
      </c>
      <c r="AM4431" s="124">
        <f>IF(AL4431=0,"",IF(AK4431&gt;20.99,"Aged","Non-Aged"))</f>
        <v/>
      </c>
      <c r="AN4431" s="112">
        <f>IF(Q4431&lt;&gt;"",MONTH(Q4431),"")</f>
        <v/>
      </c>
      <c r="AO4431" s="112">
        <f>IFERROR(VALUE(V4431),0)</f>
        <v/>
      </c>
    </row>
    <row customFormat="1" customHeight="1" ht="29.25" r="4432" s="112" spans="1:41">
      <c r="A4432" s="127" t="n"/>
      <c r="B4432" s="113" t="n"/>
      <c r="C4432" s="127" t="n"/>
      <c r="D4432" s="127" t="n"/>
      <c r="E4432" s="114">
        <f>IF(F4432 &lt;&gt; "",VLOOKUP(F4432,CategoryLookup,2,FALSE), "")</f>
        <v/>
      </c>
      <c r="F4432" s="126" t="n"/>
      <c r="G4432" s="127" t="n"/>
      <c r="H4432" s="127" t="n"/>
      <c r="I4432" s="127" t="n"/>
      <c r="J4432" s="127" t="n"/>
      <c r="K4432" s="127" t="n"/>
      <c r="L4432" s="127" t="n"/>
      <c r="M4432" s="127" t="n"/>
      <c r="N4432" s="120" t="n"/>
      <c r="O4432" s="120" t="n"/>
      <c r="P4432" s="120" t="n"/>
      <c r="Q4432" s="120" t="n"/>
      <c r="R4432" s="121" t="n"/>
      <c r="S4432" s="121" t="n"/>
      <c r="T4432" s="121" t="n"/>
      <c r="U4432" s="121" t="n"/>
      <c r="V4432" s="117">
        <f>IF(P4432="NA","NA",IF(P4432&lt;&gt;"",TEXT(P4432-N4432,"[h].mm"),""))</f>
        <v/>
      </c>
      <c r="W4432" s="118">
        <f>IF(AND(R4432="",S4432=""),"",R4432+S4432)</f>
        <v/>
      </c>
      <c r="X4432" s="116">
        <f>IF(O4432&lt;&gt;"",DATE(YEAR(O4432), MONTH(O4432), DAY(O4432)),"")</f>
        <v/>
      </c>
      <c r="Y4432" s="122" t="n"/>
      <c r="Z4432" s="123" t="n"/>
      <c r="AA4432" s="117">
        <f>IF(F4432="Re-assigned","NA",IF(W4432="","",IF(W4432&gt;=VLOOKUP(D4432,SLAMatrix,3,FALSE),"Yes",IF(W4432&lt;VLOOKUP(D4432,SLAMatrix,2,FALSE),"No","Internal"))))</f>
        <v/>
      </c>
      <c r="AB4432" s="123" t="n"/>
      <c r="AC4432" s="123" t="n"/>
      <c r="AD4432" s="119" t="n"/>
      <c r="AE4432" s="125" t="n"/>
      <c r="AF4432" s="124">
        <f>MONTH(O4432)</f>
        <v/>
      </c>
      <c r="AG4432" s="124">
        <f>VLOOKUP(IFERROR(MID(AE4432,1,(FIND(",",AE4432,1)-1)),AE4432),Facility_Region_Mapping,2,FALSE)</f>
        <v/>
      </c>
      <c r="AH4432" s="124" t="n"/>
      <c r="AI4432" s="124">
        <f>IF(C4432&lt;&gt;"",IF(M4432="ESM User",getInterfaceName($C4432),"NA"),"")</f>
        <v/>
      </c>
      <c r="AJ4432" s="116">
        <f>IF(Q4432&lt;&gt;"",DATE(YEAR(Q4432), MONTH(Q4432), DAY(Q4432)),"")</f>
        <v/>
      </c>
      <c r="AK4432" s="130">
        <f>IF(Q4432&lt;&gt;0,Q4432-N4432,TODAY()-N4432)</f>
        <v/>
      </c>
      <c r="AL4432" s="112">
        <f>IF(F4432="Re-assigned",0,IF(H4432="Closed",0,IF(H4432="Service Restored",0,IF(H4432="",0,1))))</f>
        <v/>
      </c>
      <c r="AM4432" s="124">
        <f>IF(AL4432=0,"",IF(AK4432&gt;20.99,"Aged","Non-Aged"))</f>
        <v/>
      </c>
      <c r="AN4432" s="112">
        <f>IF(Q4432&lt;&gt;"",MONTH(Q4432),"")</f>
        <v/>
      </c>
      <c r="AO4432" s="112">
        <f>IFERROR(VALUE(V4432),0)</f>
        <v/>
      </c>
    </row>
    <row customFormat="1" customHeight="1" ht="29.25" r="4433" s="112" spans="1:41">
      <c r="A4433" s="127" t="n"/>
      <c r="B4433" s="113" t="n"/>
      <c r="C4433" s="127" t="n"/>
      <c r="D4433" s="127" t="n"/>
      <c r="E4433" s="114">
        <f>IF(F4433 &lt;&gt; "",VLOOKUP(F4433,CategoryLookup,2,FALSE), "")</f>
        <v/>
      </c>
      <c r="F4433" s="126" t="n"/>
      <c r="G4433" s="127" t="n"/>
      <c r="H4433" s="127" t="n"/>
      <c r="I4433" s="127" t="n"/>
      <c r="J4433" s="127" t="n"/>
      <c r="K4433" s="127" t="n"/>
      <c r="L4433" s="127" t="n"/>
      <c r="M4433" s="127" t="n"/>
      <c r="N4433" s="120" t="n"/>
      <c r="O4433" s="120" t="n"/>
      <c r="P4433" s="120" t="n"/>
      <c r="Q4433" s="120" t="n"/>
      <c r="R4433" s="121" t="n"/>
      <c r="S4433" s="121" t="n"/>
      <c r="T4433" s="121" t="n"/>
      <c r="U4433" s="121" t="n"/>
      <c r="V4433" s="117">
        <f>IF(P4433="NA","NA",IF(P4433&lt;&gt;"",TEXT(P4433-N4433,"[h].mm"),""))</f>
        <v/>
      </c>
      <c r="W4433" s="118">
        <f>IF(AND(R4433="",S4433=""),"",R4433+S4433)</f>
        <v/>
      </c>
      <c r="X4433" s="116">
        <f>IF(O4433&lt;&gt;"",DATE(YEAR(O4433), MONTH(O4433), DAY(O4433)),"")</f>
        <v/>
      </c>
      <c r="Y4433" s="122" t="n"/>
      <c r="Z4433" s="123" t="n"/>
      <c r="AA4433" s="117">
        <f>IF(F4433="Re-assigned","NA",IF(W4433="","",IF(W4433&gt;=VLOOKUP(D4433,SLAMatrix,3,FALSE),"Yes",IF(W4433&lt;VLOOKUP(D4433,SLAMatrix,2,FALSE),"No","Internal"))))</f>
        <v/>
      </c>
      <c r="AB4433" s="123" t="n"/>
      <c r="AC4433" s="123" t="n"/>
      <c r="AD4433" s="119" t="n"/>
      <c r="AE4433" s="125" t="n"/>
      <c r="AF4433" s="124">
        <f>MONTH(O4433)</f>
        <v/>
      </c>
      <c r="AG4433" s="124">
        <f>VLOOKUP(IFERROR(MID(AE4433,1,(FIND(",",AE4433,1)-1)),AE4433),Facility_Region_Mapping,2,FALSE)</f>
        <v/>
      </c>
      <c r="AH4433" s="124" t="n"/>
      <c r="AI4433" s="124">
        <f>IF(C4433&lt;&gt;"",IF(M4433="ESM User",getInterfaceName($C4433),"NA"),"")</f>
        <v/>
      </c>
      <c r="AJ4433" s="116">
        <f>IF(Q4433&lt;&gt;"",DATE(YEAR(Q4433), MONTH(Q4433), DAY(Q4433)),"")</f>
        <v/>
      </c>
      <c r="AK4433" s="130">
        <f>IF(Q4433&lt;&gt;0,Q4433-N4433,TODAY()-N4433)</f>
        <v/>
      </c>
      <c r="AL4433" s="112">
        <f>IF(F4433="Re-assigned",0,IF(H4433="Closed",0,IF(H4433="Service Restored",0,IF(H4433="",0,1))))</f>
        <v/>
      </c>
      <c r="AM4433" s="124">
        <f>IF(AL4433=0,"",IF(AK4433&gt;20.99,"Aged","Non-Aged"))</f>
        <v/>
      </c>
      <c r="AN4433" s="112">
        <f>IF(Q4433&lt;&gt;"",MONTH(Q4433),"")</f>
        <v/>
      </c>
      <c r="AO4433" s="112">
        <f>IFERROR(VALUE(V4433),0)</f>
        <v/>
      </c>
    </row>
    <row customFormat="1" customHeight="1" ht="29.25" r="4434" s="112" spans="1:41">
      <c r="A4434" s="127" t="n"/>
      <c r="B4434" s="113" t="n"/>
      <c r="C4434" s="127" t="n"/>
      <c r="D4434" s="127" t="n"/>
      <c r="E4434" s="114">
        <f>IF(F4434 &lt;&gt; "",VLOOKUP(F4434,CategoryLookup,2,FALSE), "")</f>
        <v/>
      </c>
      <c r="F4434" s="126" t="n"/>
      <c r="G4434" s="127" t="n"/>
      <c r="H4434" s="127" t="n"/>
      <c r="I4434" s="127" t="n"/>
      <c r="J4434" s="127" t="n"/>
      <c r="K4434" s="127" t="n"/>
      <c r="L4434" s="127" t="n"/>
      <c r="M4434" s="127" t="n"/>
      <c r="N4434" s="120" t="n"/>
      <c r="O4434" s="120" t="n"/>
      <c r="P4434" s="120" t="n"/>
      <c r="Q4434" s="120" t="n"/>
      <c r="R4434" s="121" t="n"/>
      <c r="S4434" s="121" t="n"/>
      <c r="T4434" s="121" t="n"/>
      <c r="U4434" s="121" t="n"/>
      <c r="V4434" s="117">
        <f>IF(P4434="NA","NA",IF(P4434&lt;&gt;"",TEXT(P4434-N4434,"[h].mm"),""))</f>
        <v/>
      </c>
      <c r="W4434" s="118">
        <f>IF(AND(R4434="",S4434=""),"",R4434+S4434)</f>
        <v/>
      </c>
      <c r="X4434" s="116">
        <f>IF(O4434&lt;&gt;"",DATE(YEAR(O4434), MONTH(O4434), DAY(O4434)),"")</f>
        <v/>
      </c>
      <c r="Y4434" s="122" t="n"/>
      <c r="Z4434" s="123" t="n"/>
      <c r="AA4434" s="117">
        <f>IF(F4434="Re-assigned","NA",IF(W4434="","",IF(W4434&gt;=VLOOKUP(D4434,SLAMatrix,3,FALSE),"Yes",IF(W4434&lt;VLOOKUP(D4434,SLAMatrix,2,FALSE),"No","Internal"))))</f>
        <v/>
      </c>
      <c r="AB4434" s="123" t="n"/>
      <c r="AC4434" s="123" t="n"/>
      <c r="AD4434" s="119" t="n"/>
      <c r="AE4434" s="125" t="n"/>
      <c r="AF4434" s="124">
        <f>MONTH(O4434)</f>
        <v/>
      </c>
      <c r="AG4434" s="124">
        <f>VLOOKUP(IFERROR(MID(AE4434,1,(FIND(",",AE4434,1)-1)),AE4434),Facility_Region_Mapping,2,FALSE)</f>
        <v/>
      </c>
      <c r="AH4434" s="124" t="n"/>
      <c r="AI4434" s="124">
        <f>IF(C4434&lt;&gt;"",IF(M4434="ESM User",getInterfaceName($C4434),"NA"),"")</f>
        <v/>
      </c>
      <c r="AJ4434" s="116">
        <f>IF(Q4434&lt;&gt;"",DATE(YEAR(Q4434), MONTH(Q4434), DAY(Q4434)),"")</f>
        <v/>
      </c>
      <c r="AK4434" s="130">
        <f>IF(Q4434&lt;&gt;0,Q4434-N4434,TODAY()-N4434)</f>
        <v/>
      </c>
      <c r="AL4434" s="112">
        <f>IF(F4434="Re-assigned",0,IF(H4434="Closed",0,IF(H4434="Service Restored",0,IF(H4434="",0,1))))</f>
        <v/>
      </c>
      <c r="AM4434" s="124">
        <f>IF(AL4434=0,"",IF(AK4434&gt;20.99,"Aged","Non-Aged"))</f>
        <v/>
      </c>
      <c r="AN4434" s="112">
        <f>IF(Q4434&lt;&gt;"",MONTH(Q4434),"")</f>
        <v/>
      </c>
      <c r="AO4434" s="112">
        <f>IFERROR(VALUE(V4434),0)</f>
        <v/>
      </c>
    </row>
    <row customFormat="1" customHeight="1" ht="29.25" r="4435" s="112" spans="1:41">
      <c r="A4435" s="127" t="n"/>
      <c r="B4435" s="113" t="n"/>
      <c r="C4435" s="127" t="n"/>
      <c r="D4435" s="127" t="n"/>
      <c r="E4435" s="114">
        <f>IF(F4435 &lt;&gt; "",VLOOKUP(F4435,CategoryLookup,2,FALSE), "")</f>
        <v/>
      </c>
      <c r="F4435" s="126" t="n"/>
      <c r="G4435" s="127" t="n"/>
      <c r="H4435" s="127" t="n"/>
      <c r="I4435" s="127" t="n"/>
      <c r="J4435" s="127" t="n"/>
      <c r="K4435" s="127" t="n"/>
      <c r="L4435" s="127" t="n"/>
      <c r="M4435" s="127" t="n"/>
      <c r="N4435" s="120" t="n"/>
      <c r="O4435" s="120" t="n"/>
      <c r="P4435" s="120" t="n"/>
      <c r="Q4435" s="120" t="n"/>
      <c r="R4435" s="121" t="n"/>
      <c r="S4435" s="121" t="n"/>
      <c r="T4435" s="121" t="n"/>
      <c r="U4435" s="121" t="n"/>
      <c r="V4435" s="117">
        <f>IF(P4435="NA","NA",IF(P4435&lt;&gt;"",TEXT(P4435-N4435,"[h].mm"),""))</f>
        <v/>
      </c>
      <c r="W4435" s="118">
        <f>IF(AND(R4435="",S4435=""),"",R4435+S4435)</f>
        <v/>
      </c>
      <c r="X4435" s="116">
        <f>IF(O4435&lt;&gt;"",DATE(YEAR(O4435), MONTH(O4435), DAY(O4435)),"")</f>
        <v/>
      </c>
      <c r="Y4435" s="122" t="n"/>
      <c r="Z4435" s="123" t="n"/>
      <c r="AA4435" s="117">
        <f>IF(F4435="Re-assigned","NA",IF(W4435="","",IF(W4435&gt;=VLOOKUP(D4435,SLAMatrix,3,FALSE),"Yes",IF(W4435&lt;VLOOKUP(D4435,SLAMatrix,2,FALSE),"No","Internal"))))</f>
        <v/>
      </c>
      <c r="AB4435" s="123" t="n"/>
      <c r="AC4435" s="123" t="n"/>
      <c r="AD4435" s="119" t="n"/>
      <c r="AE4435" s="125" t="n"/>
      <c r="AF4435" s="124">
        <f>MONTH(O4435)</f>
        <v/>
      </c>
      <c r="AG4435" s="124">
        <f>VLOOKUP(IFERROR(MID(AE4435,1,(FIND(",",AE4435,1)-1)),AE4435),Facility_Region_Mapping,2,FALSE)</f>
        <v/>
      </c>
      <c r="AH4435" s="124" t="n"/>
      <c r="AI4435" s="124">
        <f>IF(C4435&lt;&gt;"",IF(M4435="ESM User",getInterfaceName($C4435),"NA"),"")</f>
        <v/>
      </c>
      <c r="AJ4435" s="116">
        <f>IF(Q4435&lt;&gt;"",DATE(YEAR(Q4435), MONTH(Q4435), DAY(Q4435)),"")</f>
        <v/>
      </c>
      <c r="AK4435" s="130">
        <f>IF(Q4435&lt;&gt;0,Q4435-N4435,TODAY()-N4435)</f>
        <v/>
      </c>
      <c r="AL4435" s="112">
        <f>IF(F4435="Re-assigned",0,IF(H4435="Closed",0,IF(H4435="Service Restored",0,IF(H4435="",0,1))))</f>
        <v/>
      </c>
      <c r="AM4435" s="124">
        <f>IF(AL4435=0,"",IF(AK4435&gt;20.99,"Aged","Non-Aged"))</f>
        <v/>
      </c>
      <c r="AN4435" s="112">
        <f>IF(Q4435&lt;&gt;"",MONTH(Q4435),"")</f>
        <v/>
      </c>
      <c r="AO4435" s="112">
        <f>IFERROR(VALUE(V4435),0)</f>
        <v/>
      </c>
    </row>
    <row customFormat="1" customHeight="1" ht="29.25" r="4436" s="112" spans="1:41">
      <c r="A4436" s="127" t="n"/>
      <c r="B4436" s="113" t="n"/>
      <c r="C4436" s="127" t="n"/>
      <c r="D4436" s="127" t="n"/>
      <c r="E4436" s="114">
        <f>IF(F4436 &lt;&gt; "",VLOOKUP(F4436,CategoryLookup,2,FALSE), "")</f>
        <v/>
      </c>
      <c r="F4436" s="126" t="n"/>
      <c r="G4436" s="127" t="n"/>
      <c r="H4436" s="127" t="n"/>
      <c r="I4436" s="127" t="n"/>
      <c r="J4436" s="127" t="n"/>
      <c r="K4436" s="127" t="n"/>
      <c r="L4436" s="127" t="n"/>
      <c r="M4436" s="127" t="n"/>
      <c r="N4436" s="120" t="n"/>
      <c r="O4436" s="120" t="n"/>
      <c r="P4436" s="120" t="n"/>
      <c r="Q4436" s="120" t="n"/>
      <c r="R4436" s="121" t="n"/>
      <c r="S4436" s="121" t="n"/>
      <c r="T4436" s="121" t="n"/>
      <c r="U4436" s="121" t="n"/>
      <c r="V4436" s="117">
        <f>IF(P4436="NA","NA",IF(P4436&lt;&gt;"",TEXT(P4436-N4436,"[h].mm"),""))</f>
        <v/>
      </c>
      <c r="W4436" s="118">
        <f>IF(AND(R4436="",S4436=""),"",R4436+S4436)</f>
        <v/>
      </c>
      <c r="X4436" s="116">
        <f>IF(O4436&lt;&gt;"",DATE(YEAR(O4436), MONTH(O4436), DAY(O4436)),"")</f>
        <v/>
      </c>
      <c r="Y4436" s="122" t="n"/>
      <c r="Z4436" s="123" t="n"/>
      <c r="AA4436" s="117">
        <f>IF(F4436="Re-assigned","NA",IF(W4436="","",IF(W4436&gt;=VLOOKUP(D4436,SLAMatrix,3,FALSE),"Yes",IF(W4436&lt;VLOOKUP(D4436,SLAMatrix,2,FALSE),"No","Internal"))))</f>
        <v/>
      </c>
      <c r="AB4436" s="123" t="n"/>
      <c r="AC4436" s="123" t="n"/>
      <c r="AD4436" s="119" t="n"/>
      <c r="AE4436" s="125" t="n"/>
      <c r="AF4436" s="124">
        <f>MONTH(O4436)</f>
        <v/>
      </c>
      <c r="AG4436" s="124">
        <f>VLOOKUP(IFERROR(MID(AE4436,1,(FIND(",",AE4436,1)-1)),AE4436),Facility_Region_Mapping,2,FALSE)</f>
        <v/>
      </c>
      <c r="AH4436" s="124" t="n"/>
      <c r="AI4436" s="124">
        <f>IF(C4436&lt;&gt;"",IF(M4436="ESM User",getInterfaceName($C4436),"NA"),"")</f>
        <v/>
      </c>
      <c r="AJ4436" s="116">
        <f>IF(Q4436&lt;&gt;"",DATE(YEAR(Q4436), MONTH(Q4436), DAY(Q4436)),"")</f>
        <v/>
      </c>
      <c r="AK4436" s="130">
        <f>IF(Q4436&lt;&gt;0,Q4436-N4436,TODAY()-N4436)</f>
        <v/>
      </c>
      <c r="AL4436" s="112">
        <f>IF(F4436="Re-assigned",0,IF(H4436="Closed",0,IF(H4436="Service Restored",0,IF(H4436="",0,1))))</f>
        <v/>
      </c>
      <c r="AM4436" s="124">
        <f>IF(AL4436=0,"",IF(AK4436&gt;20.99,"Aged","Non-Aged"))</f>
        <v/>
      </c>
      <c r="AN4436" s="112">
        <f>IF(Q4436&lt;&gt;"",MONTH(Q4436),"")</f>
        <v/>
      </c>
      <c r="AO4436" s="112">
        <f>IFERROR(VALUE(V4436),0)</f>
        <v/>
      </c>
    </row>
    <row customFormat="1" customHeight="1" ht="29.25" r="4437" s="112" spans="1:41">
      <c r="A4437" s="127" t="n"/>
      <c r="B4437" s="113" t="n"/>
      <c r="C4437" s="127" t="n"/>
      <c r="D4437" s="127" t="n"/>
      <c r="E4437" s="114">
        <f>IF(F4437 &lt;&gt; "",VLOOKUP(F4437,CategoryLookup,2,FALSE), "")</f>
        <v/>
      </c>
      <c r="F4437" s="126" t="n"/>
      <c r="G4437" s="127" t="n"/>
      <c r="H4437" s="127" t="n"/>
      <c r="I4437" s="127" t="n"/>
      <c r="J4437" s="127" t="n"/>
      <c r="K4437" s="127" t="n"/>
      <c r="L4437" s="127" t="n"/>
      <c r="M4437" s="127" t="n"/>
      <c r="N4437" s="120" t="n"/>
      <c r="O4437" s="120" t="n"/>
      <c r="P4437" s="120" t="n"/>
      <c r="Q4437" s="120" t="n"/>
      <c r="R4437" s="121" t="n"/>
      <c r="S4437" s="121" t="n"/>
      <c r="T4437" s="121" t="n"/>
      <c r="U4437" s="121" t="n"/>
      <c r="V4437" s="117">
        <f>IF(P4437="NA","NA",IF(P4437&lt;&gt;"",TEXT(P4437-N4437,"[h].mm"),""))</f>
        <v/>
      </c>
      <c r="W4437" s="118">
        <f>IF(AND(R4437="",S4437=""),"",R4437+S4437)</f>
        <v/>
      </c>
      <c r="X4437" s="116">
        <f>IF(O4437&lt;&gt;"",DATE(YEAR(O4437), MONTH(O4437), DAY(O4437)),"")</f>
        <v/>
      </c>
      <c r="Y4437" s="122" t="n"/>
      <c r="Z4437" s="123" t="n"/>
      <c r="AA4437" s="117">
        <f>IF(F4437="Re-assigned","NA",IF(W4437="","",IF(W4437&gt;=VLOOKUP(D4437,SLAMatrix,3,FALSE),"Yes",IF(W4437&lt;VLOOKUP(D4437,SLAMatrix,2,FALSE),"No","Internal"))))</f>
        <v/>
      </c>
      <c r="AB4437" s="123" t="n"/>
      <c r="AC4437" s="123" t="n"/>
      <c r="AD4437" s="119" t="n"/>
      <c r="AE4437" s="125" t="n"/>
      <c r="AF4437" s="124">
        <f>MONTH(O4437)</f>
        <v/>
      </c>
      <c r="AG4437" s="124">
        <f>VLOOKUP(IFERROR(MID(AE4437,1,(FIND(",",AE4437,1)-1)),AE4437),Facility_Region_Mapping,2,FALSE)</f>
        <v/>
      </c>
      <c r="AH4437" s="124" t="n"/>
      <c r="AI4437" s="124">
        <f>IF(C4437&lt;&gt;"",IF(M4437="ESM User",getInterfaceName($C4437),"NA"),"")</f>
        <v/>
      </c>
      <c r="AJ4437" s="116">
        <f>IF(Q4437&lt;&gt;"",DATE(YEAR(Q4437), MONTH(Q4437), DAY(Q4437)),"")</f>
        <v/>
      </c>
      <c r="AK4437" s="130">
        <f>IF(Q4437&lt;&gt;0,Q4437-N4437,TODAY()-N4437)</f>
        <v/>
      </c>
      <c r="AL4437" s="112">
        <f>IF(F4437="Re-assigned",0,IF(H4437="Closed",0,IF(H4437="Service Restored",0,IF(H4437="",0,1))))</f>
        <v/>
      </c>
      <c r="AM4437" s="124">
        <f>IF(AL4437=0,"",IF(AK4437&gt;20.99,"Aged","Non-Aged"))</f>
        <v/>
      </c>
      <c r="AN4437" s="112">
        <f>IF(Q4437&lt;&gt;"",MONTH(Q4437),"")</f>
        <v/>
      </c>
      <c r="AO4437" s="112">
        <f>IFERROR(VALUE(V4437),0)</f>
        <v/>
      </c>
    </row>
    <row customFormat="1" customHeight="1" ht="29.25" r="4438" s="112" spans="1:41">
      <c r="A4438" s="127" t="n"/>
      <c r="B4438" s="113" t="n"/>
      <c r="C4438" s="127" t="n"/>
      <c r="D4438" s="127" t="n"/>
      <c r="E4438" s="114">
        <f>IF(F4438 &lt;&gt; "",VLOOKUP(F4438,CategoryLookup,2,FALSE), "")</f>
        <v/>
      </c>
      <c r="F4438" s="126" t="n"/>
      <c r="G4438" s="127" t="n"/>
      <c r="H4438" s="127" t="n"/>
      <c r="I4438" s="127" t="n"/>
      <c r="J4438" s="127" t="n"/>
      <c r="K4438" s="127" t="n"/>
      <c r="L4438" s="127" t="n"/>
      <c r="M4438" s="127" t="n"/>
      <c r="N4438" s="120" t="n"/>
      <c r="O4438" s="120" t="n"/>
      <c r="P4438" s="120" t="n"/>
      <c r="Q4438" s="120" t="n"/>
      <c r="R4438" s="121" t="n"/>
      <c r="S4438" s="121" t="n"/>
      <c r="T4438" s="121" t="n"/>
      <c r="U4438" s="121" t="n"/>
      <c r="V4438" s="117">
        <f>IF(P4438="NA","NA",IF(P4438&lt;&gt;"",TEXT(P4438-N4438,"[h].mm"),""))</f>
        <v/>
      </c>
      <c r="W4438" s="118">
        <f>IF(AND(R4438="",S4438=""),"",R4438+S4438)</f>
        <v/>
      </c>
      <c r="X4438" s="116">
        <f>IF(O4438&lt;&gt;"",DATE(YEAR(O4438), MONTH(O4438), DAY(O4438)),"")</f>
        <v/>
      </c>
      <c r="Y4438" s="122" t="n"/>
      <c r="Z4438" s="123" t="n"/>
      <c r="AA4438" s="117">
        <f>IF(F4438="Re-assigned","NA",IF(W4438="","",IF(W4438&gt;=VLOOKUP(D4438,SLAMatrix,3,FALSE),"Yes",IF(W4438&lt;VLOOKUP(D4438,SLAMatrix,2,FALSE),"No","Internal"))))</f>
        <v/>
      </c>
      <c r="AB4438" s="123" t="n"/>
      <c r="AC4438" s="123" t="n"/>
      <c r="AD4438" s="119" t="n"/>
      <c r="AE4438" s="125" t="n"/>
      <c r="AF4438" s="124">
        <f>MONTH(O4438)</f>
        <v/>
      </c>
      <c r="AG4438" s="124">
        <f>VLOOKUP(IFERROR(MID(AE4438,1,(FIND(",",AE4438,1)-1)),AE4438),Facility_Region_Mapping,2,FALSE)</f>
        <v/>
      </c>
      <c r="AH4438" s="124" t="n"/>
      <c r="AI4438" s="124">
        <f>IF(C4438&lt;&gt;"",IF(M4438="ESM User",getInterfaceName($C4438),"NA"),"")</f>
        <v/>
      </c>
      <c r="AJ4438" s="116">
        <f>IF(Q4438&lt;&gt;"",DATE(YEAR(Q4438), MONTH(Q4438), DAY(Q4438)),"")</f>
        <v/>
      </c>
      <c r="AK4438" s="130">
        <f>IF(Q4438&lt;&gt;0,Q4438-N4438,TODAY()-N4438)</f>
        <v/>
      </c>
      <c r="AL4438" s="112">
        <f>IF(F4438="Re-assigned",0,IF(H4438="Closed",0,IF(H4438="Service Restored",0,IF(H4438="",0,1))))</f>
        <v/>
      </c>
      <c r="AM4438" s="124">
        <f>IF(AL4438=0,"",IF(AK4438&gt;20.99,"Aged","Non-Aged"))</f>
        <v/>
      </c>
      <c r="AN4438" s="112">
        <f>IF(Q4438&lt;&gt;"",MONTH(Q4438),"")</f>
        <v/>
      </c>
      <c r="AO4438" s="112">
        <f>IFERROR(VALUE(V4438),0)</f>
        <v/>
      </c>
    </row>
    <row customFormat="1" customHeight="1" ht="29.25" r="4439" s="112" spans="1:41">
      <c r="A4439" s="127" t="n"/>
      <c r="B4439" s="113" t="n"/>
      <c r="C4439" s="127" t="n"/>
      <c r="D4439" s="127" t="n"/>
      <c r="E4439" s="114">
        <f>IF(F4439 &lt;&gt; "",VLOOKUP(F4439,CategoryLookup,2,FALSE), "")</f>
        <v/>
      </c>
      <c r="F4439" s="126" t="n"/>
      <c r="G4439" s="127" t="n"/>
      <c r="H4439" s="127" t="n"/>
      <c r="I4439" s="127" t="n"/>
      <c r="J4439" s="127" t="n"/>
      <c r="K4439" s="127" t="n"/>
      <c r="L4439" s="127" t="n"/>
      <c r="M4439" s="127" t="n"/>
      <c r="N4439" s="120" t="n"/>
      <c r="O4439" s="120" t="n"/>
      <c r="P4439" s="120" t="n"/>
      <c r="Q4439" s="120" t="n"/>
      <c r="R4439" s="121" t="n"/>
      <c r="S4439" s="121" t="n"/>
      <c r="T4439" s="121" t="n"/>
      <c r="U4439" s="121" t="n"/>
      <c r="V4439" s="117">
        <f>IF(P4439="NA","NA",IF(P4439&lt;&gt;"",TEXT(P4439-N4439,"[h].mm"),""))</f>
        <v/>
      </c>
      <c r="W4439" s="118">
        <f>IF(AND(R4439="",S4439=""),"",R4439+S4439)</f>
        <v/>
      </c>
      <c r="X4439" s="116">
        <f>IF(O4439&lt;&gt;"",DATE(YEAR(O4439), MONTH(O4439), DAY(O4439)),"")</f>
        <v/>
      </c>
      <c r="Y4439" s="122" t="n"/>
      <c r="Z4439" s="123" t="n"/>
      <c r="AA4439" s="117">
        <f>IF(F4439="Re-assigned","NA",IF(W4439="","",IF(W4439&gt;=VLOOKUP(D4439,SLAMatrix,3,FALSE),"Yes",IF(W4439&lt;VLOOKUP(D4439,SLAMatrix,2,FALSE),"No","Internal"))))</f>
        <v/>
      </c>
      <c r="AB4439" s="123" t="n"/>
      <c r="AC4439" s="123" t="n"/>
      <c r="AD4439" s="119" t="n"/>
      <c r="AE4439" s="125" t="n"/>
      <c r="AF4439" s="124">
        <f>MONTH(O4439)</f>
        <v/>
      </c>
      <c r="AG4439" s="124">
        <f>VLOOKUP(IFERROR(MID(AE4439,1,(FIND(",",AE4439,1)-1)),AE4439),Facility_Region_Mapping,2,FALSE)</f>
        <v/>
      </c>
      <c r="AH4439" s="124" t="n"/>
      <c r="AI4439" s="124">
        <f>IF(C4439&lt;&gt;"",IF(M4439="ESM User",getInterfaceName($C4439),"NA"),"")</f>
        <v/>
      </c>
      <c r="AJ4439" s="116">
        <f>IF(Q4439&lt;&gt;"",DATE(YEAR(Q4439), MONTH(Q4439), DAY(Q4439)),"")</f>
        <v/>
      </c>
      <c r="AK4439" s="130">
        <f>IF(Q4439&lt;&gt;0,Q4439-N4439,TODAY()-N4439)</f>
        <v/>
      </c>
      <c r="AL4439" s="112">
        <f>IF(F4439="Re-assigned",0,IF(H4439="Closed",0,IF(H4439="Service Restored",0,IF(H4439="",0,1))))</f>
        <v/>
      </c>
      <c r="AM4439" s="124">
        <f>IF(AL4439=0,"",IF(AK4439&gt;20.99,"Aged","Non-Aged"))</f>
        <v/>
      </c>
      <c r="AN4439" s="112">
        <f>IF(Q4439&lt;&gt;"",MONTH(Q4439),"")</f>
        <v/>
      </c>
      <c r="AO4439" s="112">
        <f>IFERROR(VALUE(V4439),0)</f>
        <v/>
      </c>
    </row>
    <row customFormat="1" customHeight="1" ht="29.25" r="4440" s="112" spans="1:41">
      <c r="A4440" s="127" t="n"/>
      <c r="B4440" s="113" t="n"/>
      <c r="C4440" s="127" t="n"/>
      <c r="D4440" s="127" t="n"/>
      <c r="E4440" s="114">
        <f>IF(F4440 &lt;&gt; "",VLOOKUP(F4440,CategoryLookup,2,FALSE), "")</f>
        <v/>
      </c>
      <c r="F4440" s="126" t="n"/>
      <c r="G4440" s="127" t="n"/>
      <c r="H4440" s="127" t="n"/>
      <c r="I4440" s="127" t="n"/>
      <c r="J4440" s="127" t="n"/>
      <c r="K4440" s="127" t="n"/>
      <c r="L4440" s="127" t="n"/>
      <c r="M4440" s="127" t="n"/>
      <c r="N4440" s="120" t="n"/>
      <c r="O4440" s="120" t="n"/>
      <c r="P4440" s="120" t="n"/>
      <c r="Q4440" s="120" t="n"/>
      <c r="R4440" s="121" t="n"/>
      <c r="S4440" s="121" t="n"/>
      <c r="T4440" s="121" t="n"/>
      <c r="U4440" s="121" t="n"/>
      <c r="V4440" s="117">
        <f>IF(P4440="NA","NA",IF(P4440&lt;&gt;"",TEXT(P4440-N4440,"[h].mm"),""))</f>
        <v/>
      </c>
      <c r="W4440" s="118">
        <f>IF(AND(R4440="",S4440=""),"",R4440+S4440)</f>
        <v/>
      </c>
      <c r="X4440" s="116">
        <f>IF(O4440&lt;&gt;"",DATE(YEAR(O4440), MONTH(O4440), DAY(O4440)),"")</f>
        <v/>
      </c>
      <c r="Y4440" s="122" t="n"/>
      <c r="Z4440" s="123" t="n"/>
      <c r="AA4440" s="117">
        <f>IF(F4440="Re-assigned","NA",IF(W4440="","",IF(W4440&gt;=VLOOKUP(D4440,SLAMatrix,3,FALSE),"Yes",IF(W4440&lt;VLOOKUP(D4440,SLAMatrix,2,FALSE),"No","Internal"))))</f>
        <v/>
      </c>
      <c r="AB4440" s="123" t="n"/>
      <c r="AC4440" s="123" t="n"/>
      <c r="AD4440" s="119" t="n"/>
      <c r="AE4440" s="125" t="n"/>
      <c r="AF4440" s="124">
        <f>MONTH(O4440)</f>
        <v/>
      </c>
      <c r="AG4440" s="124">
        <f>VLOOKUP(IFERROR(MID(AE4440,1,(FIND(",",AE4440,1)-1)),AE4440),Facility_Region_Mapping,2,FALSE)</f>
        <v/>
      </c>
      <c r="AH4440" s="124" t="n"/>
      <c r="AI4440" s="124">
        <f>IF(C4440&lt;&gt;"",IF(M4440="ESM User",getInterfaceName($C4440),"NA"),"")</f>
        <v/>
      </c>
      <c r="AJ4440" s="116">
        <f>IF(Q4440&lt;&gt;"",DATE(YEAR(Q4440), MONTH(Q4440), DAY(Q4440)),"")</f>
        <v/>
      </c>
      <c r="AK4440" s="130">
        <f>IF(Q4440&lt;&gt;0,Q4440-N4440,TODAY()-N4440)</f>
        <v/>
      </c>
      <c r="AL4440" s="112">
        <f>IF(F4440="Re-assigned",0,IF(H4440="Closed",0,IF(H4440="Service Restored",0,IF(H4440="",0,1))))</f>
        <v/>
      </c>
      <c r="AM4440" s="124">
        <f>IF(AL4440=0,"",IF(AK4440&gt;20.99,"Aged","Non-Aged"))</f>
        <v/>
      </c>
      <c r="AN4440" s="112">
        <f>IF(Q4440&lt;&gt;"",MONTH(Q4440),"")</f>
        <v/>
      </c>
      <c r="AO4440" s="112">
        <f>IFERROR(VALUE(V4440),0)</f>
        <v/>
      </c>
    </row>
    <row customFormat="1" customHeight="1" ht="29.25" r="4441" s="112" spans="1:41">
      <c r="A4441" s="127" t="n"/>
      <c r="B4441" s="113" t="n"/>
      <c r="C4441" s="127" t="n"/>
      <c r="D4441" s="127" t="n"/>
      <c r="E4441" s="114">
        <f>IF(F4441 &lt;&gt; "",VLOOKUP(F4441,CategoryLookup,2,FALSE), "")</f>
        <v/>
      </c>
      <c r="F4441" s="126" t="n"/>
      <c r="G4441" s="127" t="n"/>
      <c r="H4441" s="127" t="n"/>
      <c r="I4441" s="127" t="n"/>
      <c r="J4441" s="127" t="n"/>
      <c r="K4441" s="127" t="n"/>
      <c r="L4441" s="127" t="n"/>
      <c r="M4441" s="127" t="n"/>
      <c r="N4441" s="120" t="n"/>
      <c r="O4441" s="120" t="n"/>
      <c r="P4441" s="120" t="n"/>
      <c r="Q4441" s="120" t="n"/>
      <c r="R4441" s="121" t="n"/>
      <c r="S4441" s="121" t="n"/>
      <c r="T4441" s="121" t="n"/>
      <c r="U4441" s="121" t="n"/>
      <c r="V4441" s="117">
        <f>IF(P4441="NA","NA",IF(P4441&lt;&gt;"",TEXT(P4441-N4441,"[h].mm"),""))</f>
        <v/>
      </c>
      <c r="W4441" s="118">
        <f>IF(AND(R4441="",S4441=""),"",R4441+S4441)</f>
        <v/>
      </c>
      <c r="X4441" s="116">
        <f>IF(O4441&lt;&gt;"",DATE(YEAR(O4441), MONTH(O4441), DAY(O4441)),"")</f>
        <v/>
      </c>
      <c r="Y4441" s="122" t="n"/>
      <c r="Z4441" s="123" t="n"/>
      <c r="AA4441" s="117">
        <f>IF(F4441="Re-assigned","NA",IF(W4441="","",IF(W4441&gt;=VLOOKUP(D4441,SLAMatrix,3,FALSE),"Yes",IF(W4441&lt;VLOOKUP(D4441,SLAMatrix,2,FALSE),"No","Internal"))))</f>
        <v/>
      </c>
      <c r="AB4441" s="123" t="n"/>
      <c r="AC4441" s="123" t="n"/>
      <c r="AD4441" s="119" t="n"/>
      <c r="AE4441" s="125" t="n"/>
      <c r="AF4441" s="124">
        <f>MONTH(O4441)</f>
        <v/>
      </c>
      <c r="AG4441" s="124">
        <f>VLOOKUP(IFERROR(MID(AE4441,1,(FIND(",",AE4441,1)-1)),AE4441),Facility_Region_Mapping,2,FALSE)</f>
        <v/>
      </c>
      <c r="AH4441" s="124" t="n"/>
      <c r="AI4441" s="124">
        <f>IF(C4441&lt;&gt;"",IF(M4441="ESM User",getInterfaceName($C4441),"NA"),"")</f>
        <v/>
      </c>
      <c r="AJ4441" s="116">
        <f>IF(Q4441&lt;&gt;"",DATE(YEAR(Q4441), MONTH(Q4441), DAY(Q4441)),"")</f>
        <v/>
      </c>
      <c r="AK4441" s="130">
        <f>IF(Q4441&lt;&gt;0,Q4441-N4441,TODAY()-N4441)</f>
        <v/>
      </c>
      <c r="AL4441" s="112">
        <f>IF(F4441="Re-assigned",0,IF(H4441="Closed",0,IF(H4441="Service Restored",0,IF(H4441="",0,1))))</f>
        <v/>
      </c>
      <c r="AM4441" s="124">
        <f>IF(AL4441=0,"",IF(AK4441&gt;20.99,"Aged","Non-Aged"))</f>
        <v/>
      </c>
      <c r="AN4441" s="112">
        <f>IF(Q4441&lt;&gt;"",MONTH(Q4441),"")</f>
        <v/>
      </c>
      <c r="AO4441" s="112">
        <f>IFERROR(VALUE(V4441),0)</f>
        <v/>
      </c>
    </row>
    <row customFormat="1" customHeight="1" ht="29.25" r="4442" s="112" spans="1:41">
      <c r="A4442" s="127" t="n"/>
      <c r="B4442" s="113" t="n"/>
      <c r="C4442" s="127" t="n"/>
      <c r="D4442" s="127" t="n"/>
      <c r="E4442" s="114">
        <f>IF(F4442 &lt;&gt; "",VLOOKUP(F4442,CategoryLookup,2,FALSE), "")</f>
        <v/>
      </c>
      <c r="F4442" s="126" t="n"/>
      <c r="G4442" s="127" t="n"/>
      <c r="H4442" s="127" t="n"/>
      <c r="I4442" s="127" t="n"/>
      <c r="J4442" s="127" t="n"/>
      <c r="K4442" s="127" t="n"/>
      <c r="L4442" s="127" t="n"/>
      <c r="M4442" s="127" t="n"/>
      <c r="N4442" s="120" t="n"/>
      <c r="O4442" s="120" t="n"/>
      <c r="P4442" s="120" t="n"/>
      <c r="Q4442" s="120" t="n"/>
      <c r="R4442" s="121" t="n"/>
      <c r="S4442" s="121" t="n"/>
      <c r="T4442" s="121" t="n"/>
      <c r="U4442" s="121" t="n"/>
      <c r="V4442" s="117">
        <f>IF(P4442="NA","NA",IF(P4442&lt;&gt;"",TEXT(P4442-N4442,"[h].mm"),""))</f>
        <v/>
      </c>
      <c r="W4442" s="118">
        <f>IF(AND(R4442="",S4442=""),"",R4442+S4442)</f>
        <v/>
      </c>
      <c r="X4442" s="116">
        <f>IF(O4442&lt;&gt;"",DATE(YEAR(O4442), MONTH(O4442), DAY(O4442)),"")</f>
        <v/>
      </c>
      <c r="Y4442" s="122" t="n"/>
      <c r="Z4442" s="123" t="n"/>
      <c r="AA4442" s="117">
        <f>IF(F4442="Re-assigned","NA",IF(W4442="","",IF(W4442&gt;=VLOOKUP(D4442,SLAMatrix,3,FALSE),"Yes",IF(W4442&lt;VLOOKUP(D4442,SLAMatrix,2,FALSE),"No","Internal"))))</f>
        <v/>
      </c>
      <c r="AB4442" s="123" t="n"/>
      <c r="AC4442" s="123" t="n"/>
      <c r="AD4442" s="119" t="n"/>
      <c r="AE4442" s="125" t="n"/>
      <c r="AF4442" s="124">
        <f>MONTH(O4442)</f>
        <v/>
      </c>
      <c r="AG4442" s="124">
        <f>VLOOKUP(IFERROR(MID(AE4442,1,(FIND(",",AE4442,1)-1)),AE4442),Facility_Region_Mapping,2,FALSE)</f>
        <v/>
      </c>
      <c r="AH4442" s="124" t="n"/>
      <c r="AI4442" s="124">
        <f>IF(C4442&lt;&gt;"",IF(M4442="ESM User",getInterfaceName($C4442),"NA"),"")</f>
        <v/>
      </c>
      <c r="AJ4442" s="116">
        <f>IF(Q4442&lt;&gt;"",DATE(YEAR(Q4442), MONTH(Q4442), DAY(Q4442)),"")</f>
        <v/>
      </c>
      <c r="AK4442" s="130">
        <f>IF(Q4442&lt;&gt;0,Q4442-N4442,TODAY()-N4442)</f>
        <v/>
      </c>
      <c r="AL4442" s="112">
        <f>IF(F4442="Re-assigned",0,IF(H4442="Closed",0,IF(H4442="Service Restored",0,IF(H4442="",0,1))))</f>
        <v/>
      </c>
      <c r="AM4442" s="124">
        <f>IF(AL4442=0,"",IF(AK4442&gt;20.99,"Aged","Non-Aged"))</f>
        <v/>
      </c>
      <c r="AN4442" s="112">
        <f>IF(Q4442&lt;&gt;"",MONTH(Q4442),"")</f>
        <v/>
      </c>
      <c r="AO4442" s="112">
        <f>IFERROR(VALUE(V4442),0)</f>
        <v/>
      </c>
    </row>
    <row customFormat="1" customHeight="1" ht="29.25" r="4443" s="112" spans="1:41">
      <c r="A4443" s="127" t="n"/>
      <c r="B4443" s="113" t="n"/>
      <c r="C4443" s="127" t="n"/>
      <c r="D4443" s="127" t="n"/>
      <c r="E4443" s="114">
        <f>IF(F4443 &lt;&gt; "",VLOOKUP(F4443,CategoryLookup,2,FALSE), "")</f>
        <v/>
      </c>
      <c r="F4443" s="126" t="n"/>
      <c r="G4443" s="127" t="n"/>
      <c r="H4443" s="127" t="n"/>
      <c r="I4443" s="127" t="n"/>
      <c r="J4443" s="127" t="n"/>
      <c r="K4443" s="127" t="n"/>
      <c r="L4443" s="127" t="n"/>
      <c r="M4443" s="127" t="n"/>
      <c r="N4443" s="120" t="n"/>
      <c r="O4443" s="120" t="n"/>
      <c r="P4443" s="120" t="n"/>
      <c r="Q4443" s="120" t="n"/>
      <c r="R4443" s="121" t="n"/>
      <c r="S4443" s="121" t="n"/>
      <c r="T4443" s="121" t="n"/>
      <c r="U4443" s="121" t="n"/>
      <c r="V4443" s="117">
        <f>IF(P4443="NA","NA",IF(P4443&lt;&gt;"",TEXT(P4443-N4443,"[h].mm"),""))</f>
        <v/>
      </c>
      <c r="W4443" s="118">
        <f>IF(AND(R4443="",S4443=""),"",R4443+S4443)</f>
        <v/>
      </c>
      <c r="X4443" s="116">
        <f>IF(O4443&lt;&gt;"",DATE(YEAR(O4443), MONTH(O4443), DAY(O4443)),"")</f>
        <v/>
      </c>
      <c r="Y4443" s="122" t="n"/>
      <c r="Z4443" s="123" t="n"/>
      <c r="AA4443" s="117">
        <f>IF(F4443="Re-assigned","NA",IF(W4443="","",IF(W4443&gt;=VLOOKUP(D4443,SLAMatrix,3,FALSE),"Yes",IF(W4443&lt;VLOOKUP(D4443,SLAMatrix,2,FALSE),"No","Internal"))))</f>
        <v/>
      </c>
      <c r="AB4443" s="123" t="n"/>
      <c r="AC4443" s="123" t="n"/>
      <c r="AD4443" s="119" t="n"/>
      <c r="AE4443" s="125" t="n"/>
      <c r="AF4443" s="124">
        <f>MONTH(O4443)</f>
        <v/>
      </c>
      <c r="AG4443" s="124">
        <f>VLOOKUP(IFERROR(MID(AE4443,1,(FIND(",",AE4443,1)-1)),AE4443),Facility_Region_Mapping,2,FALSE)</f>
        <v/>
      </c>
      <c r="AH4443" s="124" t="n"/>
      <c r="AI4443" s="124">
        <f>IF(C4443&lt;&gt;"",IF(M4443="ESM User",getInterfaceName($C4443),"NA"),"")</f>
        <v/>
      </c>
      <c r="AJ4443" s="116">
        <f>IF(Q4443&lt;&gt;"",DATE(YEAR(Q4443), MONTH(Q4443), DAY(Q4443)),"")</f>
        <v/>
      </c>
      <c r="AK4443" s="130">
        <f>IF(Q4443&lt;&gt;0,Q4443-N4443,TODAY()-N4443)</f>
        <v/>
      </c>
      <c r="AL4443" s="112">
        <f>IF(F4443="Re-assigned",0,IF(H4443="Closed",0,IF(H4443="Service Restored",0,IF(H4443="",0,1))))</f>
        <v/>
      </c>
      <c r="AM4443" s="124">
        <f>IF(AL4443=0,"",IF(AK4443&gt;20.99,"Aged","Non-Aged"))</f>
        <v/>
      </c>
      <c r="AN4443" s="112">
        <f>IF(Q4443&lt;&gt;"",MONTH(Q4443),"")</f>
        <v/>
      </c>
      <c r="AO4443" s="112">
        <f>IFERROR(VALUE(V4443),0)</f>
        <v/>
      </c>
    </row>
    <row customFormat="1" customHeight="1" ht="29.25" r="4444" s="112" spans="1:41">
      <c r="A4444" s="127" t="n"/>
      <c r="B4444" s="113" t="n"/>
      <c r="C4444" s="127" t="n"/>
      <c r="D4444" s="127" t="n"/>
      <c r="E4444" s="114">
        <f>IF(F4444 &lt;&gt; "",VLOOKUP(F4444,CategoryLookup,2,FALSE), "")</f>
        <v/>
      </c>
      <c r="F4444" s="126" t="n"/>
      <c r="G4444" s="127" t="n"/>
      <c r="H4444" s="127" t="n"/>
      <c r="I4444" s="127" t="n"/>
      <c r="J4444" s="127" t="n"/>
      <c r="K4444" s="127" t="n"/>
      <c r="L4444" s="127" t="n"/>
      <c r="M4444" s="127" t="n"/>
      <c r="N4444" s="120" t="n"/>
      <c r="O4444" s="120" t="n"/>
      <c r="P4444" s="120" t="n"/>
      <c r="Q4444" s="120" t="n"/>
      <c r="R4444" s="121" t="n"/>
      <c r="S4444" s="121" t="n"/>
      <c r="T4444" s="121" t="n"/>
      <c r="U4444" s="121" t="n"/>
      <c r="V4444" s="117">
        <f>IF(P4444="NA","NA",IF(P4444&lt;&gt;"",TEXT(P4444-N4444,"[h].mm"),""))</f>
        <v/>
      </c>
      <c r="W4444" s="118">
        <f>IF(AND(R4444="",S4444=""),"",R4444+S4444)</f>
        <v/>
      </c>
      <c r="X4444" s="116">
        <f>IF(O4444&lt;&gt;"",DATE(YEAR(O4444), MONTH(O4444), DAY(O4444)),"")</f>
        <v/>
      </c>
      <c r="Y4444" s="122" t="n"/>
      <c r="Z4444" s="123" t="n"/>
      <c r="AA4444" s="117">
        <f>IF(F4444="Re-assigned","NA",IF(W4444="","",IF(W4444&gt;=VLOOKUP(D4444,SLAMatrix,3,FALSE),"Yes",IF(W4444&lt;VLOOKUP(D4444,SLAMatrix,2,FALSE),"No","Internal"))))</f>
        <v/>
      </c>
      <c r="AB4444" s="123" t="n"/>
      <c r="AC4444" s="123" t="n"/>
      <c r="AD4444" s="119" t="n"/>
      <c r="AE4444" s="125" t="n"/>
      <c r="AF4444" s="124">
        <f>MONTH(O4444)</f>
        <v/>
      </c>
      <c r="AG4444" s="124">
        <f>VLOOKUP(IFERROR(MID(AE4444,1,(FIND(",",AE4444,1)-1)),AE4444),Facility_Region_Mapping,2,FALSE)</f>
        <v/>
      </c>
      <c r="AH4444" s="124" t="n"/>
      <c r="AI4444" s="124">
        <f>IF(C4444&lt;&gt;"",IF(M4444="ESM User",getInterfaceName($C4444),"NA"),"")</f>
        <v/>
      </c>
      <c r="AJ4444" s="116">
        <f>IF(Q4444&lt;&gt;"",DATE(YEAR(Q4444), MONTH(Q4444), DAY(Q4444)),"")</f>
        <v/>
      </c>
      <c r="AK4444" s="130">
        <f>IF(Q4444&lt;&gt;0,Q4444-N4444,TODAY()-N4444)</f>
        <v/>
      </c>
      <c r="AL4444" s="112">
        <f>IF(F4444="Re-assigned",0,IF(H4444="Closed",0,IF(H4444="Service Restored",0,IF(H4444="",0,1))))</f>
        <v/>
      </c>
      <c r="AM4444" s="124">
        <f>IF(AL4444=0,"",IF(AK4444&gt;20.99,"Aged","Non-Aged"))</f>
        <v/>
      </c>
      <c r="AN4444" s="112">
        <f>IF(Q4444&lt;&gt;"",MONTH(Q4444),"")</f>
        <v/>
      </c>
      <c r="AO4444" s="112">
        <f>IFERROR(VALUE(V4444),0)</f>
        <v/>
      </c>
    </row>
    <row customFormat="1" customHeight="1" ht="29.25" r="4445" s="112" spans="1:41">
      <c r="A4445" s="127" t="n"/>
      <c r="B4445" s="113" t="n"/>
      <c r="C4445" s="127" t="n"/>
      <c r="D4445" s="127" t="n"/>
      <c r="E4445" s="114">
        <f>IF(F4445 &lt;&gt; "",VLOOKUP(F4445,CategoryLookup,2,FALSE), "")</f>
        <v/>
      </c>
      <c r="F4445" s="126" t="n"/>
      <c r="G4445" s="127" t="n"/>
      <c r="H4445" s="127" t="n"/>
      <c r="I4445" s="127" t="n"/>
      <c r="J4445" s="127" t="n"/>
      <c r="K4445" s="127" t="n"/>
      <c r="L4445" s="127" t="n"/>
      <c r="M4445" s="127" t="n"/>
      <c r="N4445" s="120" t="n"/>
      <c r="O4445" s="120" t="n"/>
      <c r="P4445" s="120" t="n"/>
      <c r="Q4445" s="120" t="n"/>
      <c r="R4445" s="121" t="n"/>
      <c r="S4445" s="121" t="n"/>
      <c r="T4445" s="121" t="n"/>
      <c r="U4445" s="121" t="n"/>
      <c r="V4445" s="117">
        <f>IF(P4445="NA","NA",IF(P4445&lt;&gt;"",TEXT(P4445-N4445,"[h].mm"),""))</f>
        <v/>
      </c>
      <c r="W4445" s="118">
        <f>IF(AND(R4445="",S4445=""),"",R4445+S4445)</f>
        <v/>
      </c>
      <c r="X4445" s="116">
        <f>IF(O4445&lt;&gt;"",DATE(YEAR(O4445), MONTH(O4445), DAY(O4445)),"")</f>
        <v/>
      </c>
      <c r="Y4445" s="122" t="n"/>
      <c r="Z4445" s="123" t="n"/>
      <c r="AA4445" s="117">
        <f>IF(F4445="Re-assigned","NA",IF(W4445="","",IF(W4445&gt;=VLOOKUP(D4445,SLAMatrix,3,FALSE),"Yes",IF(W4445&lt;VLOOKUP(D4445,SLAMatrix,2,FALSE),"No","Internal"))))</f>
        <v/>
      </c>
      <c r="AB4445" s="123" t="n"/>
      <c r="AC4445" s="123" t="n"/>
      <c r="AD4445" s="119" t="n"/>
      <c r="AE4445" s="125" t="n"/>
      <c r="AF4445" s="124">
        <f>MONTH(O4445)</f>
        <v/>
      </c>
      <c r="AG4445" s="124">
        <f>VLOOKUP(IFERROR(MID(AE4445,1,(FIND(",",AE4445,1)-1)),AE4445),Facility_Region_Mapping,2,FALSE)</f>
        <v/>
      </c>
      <c r="AH4445" s="124" t="n"/>
      <c r="AI4445" s="124">
        <f>IF(C4445&lt;&gt;"",IF(M4445="ESM User",getInterfaceName($C4445),"NA"),"")</f>
        <v/>
      </c>
      <c r="AJ4445" s="116">
        <f>IF(Q4445&lt;&gt;"",DATE(YEAR(Q4445), MONTH(Q4445), DAY(Q4445)),"")</f>
        <v/>
      </c>
      <c r="AK4445" s="130">
        <f>IF(Q4445&lt;&gt;0,Q4445-N4445,TODAY()-N4445)</f>
        <v/>
      </c>
      <c r="AL4445" s="112">
        <f>IF(F4445="Re-assigned",0,IF(H4445="Closed",0,IF(H4445="Service Restored",0,IF(H4445="",0,1))))</f>
        <v/>
      </c>
      <c r="AM4445" s="124">
        <f>IF(AL4445=0,"",IF(AK4445&gt;20.99,"Aged","Non-Aged"))</f>
        <v/>
      </c>
      <c r="AN4445" s="112">
        <f>IF(Q4445&lt;&gt;"",MONTH(Q4445),"")</f>
        <v/>
      </c>
      <c r="AO4445" s="112">
        <f>IFERROR(VALUE(V4445),0)</f>
        <v/>
      </c>
    </row>
    <row customFormat="1" customHeight="1" ht="29.25" r="4446" s="112" spans="1:41">
      <c r="A4446" s="127" t="n"/>
      <c r="B4446" s="113" t="n"/>
      <c r="C4446" s="127" t="n"/>
      <c r="D4446" s="127" t="n"/>
      <c r="E4446" s="114">
        <f>IF(F4446 &lt;&gt; "",VLOOKUP(F4446,CategoryLookup,2,FALSE), "")</f>
        <v/>
      </c>
      <c r="F4446" s="126" t="n"/>
      <c r="G4446" s="127" t="n"/>
      <c r="H4446" s="127" t="n"/>
      <c r="I4446" s="127" t="n"/>
      <c r="J4446" s="127" t="n"/>
      <c r="K4446" s="127" t="n"/>
      <c r="L4446" s="127" t="n"/>
      <c r="M4446" s="127" t="n"/>
      <c r="N4446" s="120" t="n"/>
      <c r="O4446" s="120" t="n"/>
      <c r="P4446" s="120" t="n"/>
      <c r="Q4446" s="120" t="n"/>
      <c r="R4446" s="121" t="n"/>
      <c r="S4446" s="121" t="n"/>
      <c r="T4446" s="121" t="n"/>
      <c r="U4446" s="121" t="n"/>
      <c r="V4446" s="117">
        <f>IF(P4446="NA","NA",IF(P4446&lt;&gt;"",TEXT(P4446-N4446,"[h].mm"),""))</f>
        <v/>
      </c>
      <c r="W4446" s="118">
        <f>IF(AND(R4446="",S4446=""),"",R4446+S4446)</f>
        <v/>
      </c>
      <c r="X4446" s="116">
        <f>IF(O4446&lt;&gt;"",DATE(YEAR(O4446), MONTH(O4446), DAY(O4446)),"")</f>
        <v/>
      </c>
      <c r="Y4446" s="122" t="n"/>
      <c r="Z4446" s="123" t="n"/>
      <c r="AA4446" s="117">
        <f>IF(F4446="Re-assigned","NA",IF(W4446="","",IF(W4446&gt;=VLOOKUP(D4446,SLAMatrix,3,FALSE),"Yes",IF(W4446&lt;VLOOKUP(D4446,SLAMatrix,2,FALSE),"No","Internal"))))</f>
        <v/>
      </c>
      <c r="AB4446" s="123" t="n"/>
      <c r="AC4446" s="123" t="n"/>
      <c r="AD4446" s="119" t="n"/>
      <c r="AE4446" s="125" t="n"/>
      <c r="AF4446" s="124">
        <f>MONTH(O4446)</f>
        <v/>
      </c>
      <c r="AG4446" s="124">
        <f>VLOOKUP(IFERROR(MID(AE4446,1,(FIND(",",AE4446,1)-1)),AE4446),Facility_Region_Mapping,2,FALSE)</f>
        <v/>
      </c>
      <c r="AH4446" s="124" t="n"/>
      <c r="AI4446" s="124">
        <f>IF(C4446&lt;&gt;"",IF(M4446="ESM User",getInterfaceName($C4446),"NA"),"")</f>
        <v/>
      </c>
      <c r="AJ4446" s="116">
        <f>IF(Q4446&lt;&gt;"",DATE(YEAR(Q4446), MONTH(Q4446), DAY(Q4446)),"")</f>
        <v/>
      </c>
      <c r="AK4446" s="130">
        <f>IF(Q4446&lt;&gt;0,Q4446-N4446,TODAY()-N4446)</f>
        <v/>
      </c>
      <c r="AL4446" s="112">
        <f>IF(F4446="Re-assigned",0,IF(H4446="Closed",0,IF(H4446="Service Restored",0,IF(H4446="",0,1))))</f>
        <v/>
      </c>
      <c r="AM4446" s="124">
        <f>IF(AL4446=0,"",IF(AK4446&gt;20.99,"Aged","Non-Aged"))</f>
        <v/>
      </c>
      <c r="AN4446" s="112">
        <f>IF(Q4446&lt;&gt;"",MONTH(Q4446),"")</f>
        <v/>
      </c>
      <c r="AO4446" s="112">
        <f>IFERROR(VALUE(V4446),0)</f>
        <v/>
      </c>
    </row>
    <row customFormat="1" customHeight="1" ht="29.25" r="4447" s="112" spans="1:41">
      <c r="A4447" s="127" t="n"/>
      <c r="B4447" s="113" t="n"/>
      <c r="C4447" s="127" t="n"/>
      <c r="D4447" s="127" t="n"/>
      <c r="E4447" s="114">
        <f>IF(F4447 &lt;&gt; "",VLOOKUP(F4447,CategoryLookup,2,FALSE), "")</f>
        <v/>
      </c>
      <c r="F4447" s="126" t="n"/>
      <c r="G4447" s="127" t="n"/>
      <c r="H4447" s="127" t="n"/>
      <c r="I4447" s="127" t="n"/>
      <c r="J4447" s="127" t="n"/>
      <c r="K4447" s="127" t="n"/>
      <c r="L4447" s="127" t="n"/>
      <c r="M4447" s="127" t="n"/>
      <c r="N4447" s="120" t="n"/>
      <c r="O4447" s="120" t="n"/>
      <c r="P4447" s="120" t="n"/>
      <c r="Q4447" s="120" t="n"/>
      <c r="R4447" s="121" t="n"/>
      <c r="S4447" s="121" t="n"/>
      <c r="T4447" s="121" t="n"/>
      <c r="U4447" s="121" t="n"/>
      <c r="V4447" s="117">
        <f>IF(P4447="NA","NA",IF(P4447&lt;&gt;"",TEXT(P4447-N4447,"[h].mm"),""))</f>
        <v/>
      </c>
      <c r="W4447" s="118">
        <f>IF(AND(R4447="",S4447=""),"",R4447+S4447)</f>
        <v/>
      </c>
      <c r="X4447" s="116">
        <f>IF(O4447&lt;&gt;"",DATE(YEAR(O4447), MONTH(O4447), DAY(O4447)),"")</f>
        <v/>
      </c>
      <c r="Y4447" s="122" t="n"/>
      <c r="Z4447" s="123" t="n"/>
      <c r="AA4447" s="117">
        <f>IF(F4447="Re-assigned","NA",IF(W4447="","",IF(W4447&gt;=VLOOKUP(D4447,SLAMatrix,3,FALSE),"Yes",IF(W4447&lt;VLOOKUP(D4447,SLAMatrix,2,FALSE),"No","Internal"))))</f>
        <v/>
      </c>
      <c r="AB4447" s="123" t="n"/>
      <c r="AC4447" s="123" t="n"/>
      <c r="AD4447" s="119" t="n"/>
      <c r="AE4447" s="125" t="n"/>
      <c r="AF4447" s="124">
        <f>MONTH(O4447)</f>
        <v/>
      </c>
      <c r="AG4447" s="124">
        <f>VLOOKUP(IFERROR(MID(AE4447,1,(FIND(",",AE4447,1)-1)),AE4447),Facility_Region_Mapping,2,FALSE)</f>
        <v/>
      </c>
      <c r="AH4447" s="124" t="n"/>
      <c r="AI4447" s="124">
        <f>IF(C4447&lt;&gt;"",IF(M4447="ESM User",getInterfaceName($C4447),"NA"),"")</f>
        <v/>
      </c>
      <c r="AJ4447" s="116">
        <f>IF(Q4447&lt;&gt;"",DATE(YEAR(Q4447), MONTH(Q4447), DAY(Q4447)),"")</f>
        <v/>
      </c>
      <c r="AK4447" s="130">
        <f>IF(Q4447&lt;&gt;0,Q4447-N4447,TODAY()-N4447)</f>
        <v/>
      </c>
      <c r="AL4447" s="112">
        <f>IF(F4447="Re-assigned",0,IF(H4447="Closed",0,IF(H4447="Service Restored",0,IF(H4447="",0,1))))</f>
        <v/>
      </c>
      <c r="AM4447" s="124">
        <f>IF(AL4447=0,"",IF(AK4447&gt;20.99,"Aged","Non-Aged"))</f>
        <v/>
      </c>
      <c r="AN4447" s="112">
        <f>IF(Q4447&lt;&gt;"",MONTH(Q4447),"")</f>
        <v/>
      </c>
      <c r="AO4447" s="112">
        <f>IFERROR(VALUE(V4447),0)</f>
        <v/>
      </c>
    </row>
    <row customFormat="1" customHeight="1" ht="29.25" r="4448" s="112" spans="1:41">
      <c r="A4448" s="127" t="n"/>
      <c r="B4448" s="113" t="n"/>
      <c r="C4448" s="127" t="n"/>
      <c r="D4448" s="127" t="n"/>
      <c r="E4448" s="114">
        <f>IF(F4448 &lt;&gt; "",VLOOKUP(F4448,CategoryLookup,2,FALSE), "")</f>
        <v/>
      </c>
      <c r="F4448" s="126" t="n"/>
      <c r="G4448" s="127" t="n"/>
      <c r="H4448" s="127" t="n"/>
      <c r="I4448" s="127" t="n"/>
      <c r="J4448" s="127" t="n"/>
      <c r="K4448" s="127" t="n"/>
      <c r="L4448" s="127" t="n"/>
      <c r="M4448" s="127" t="n"/>
      <c r="N4448" s="120" t="n"/>
      <c r="O4448" s="120" t="n"/>
      <c r="P4448" s="120" t="n"/>
      <c r="Q4448" s="120" t="n"/>
      <c r="R4448" s="121" t="n"/>
      <c r="S4448" s="121" t="n"/>
      <c r="T4448" s="121" t="n"/>
      <c r="U4448" s="121" t="n"/>
      <c r="V4448" s="117">
        <f>IF(P4448="NA","NA",IF(P4448&lt;&gt;"",TEXT(P4448-N4448,"[h].mm"),""))</f>
        <v/>
      </c>
      <c r="W4448" s="118">
        <f>IF(AND(R4448="",S4448=""),"",R4448+S4448)</f>
        <v/>
      </c>
      <c r="X4448" s="116">
        <f>IF(O4448&lt;&gt;"",DATE(YEAR(O4448), MONTH(O4448), DAY(O4448)),"")</f>
        <v/>
      </c>
      <c r="Y4448" s="122" t="n"/>
      <c r="Z4448" s="123" t="n"/>
      <c r="AA4448" s="117">
        <f>IF(F4448="Re-assigned","NA",IF(W4448="","",IF(W4448&gt;=VLOOKUP(D4448,SLAMatrix,3,FALSE),"Yes",IF(W4448&lt;VLOOKUP(D4448,SLAMatrix,2,FALSE),"No","Internal"))))</f>
        <v/>
      </c>
      <c r="AB4448" s="123" t="n"/>
      <c r="AC4448" s="123" t="n"/>
      <c r="AD4448" s="119" t="n"/>
      <c r="AE4448" s="125" t="n"/>
      <c r="AF4448" s="124">
        <f>MONTH(O4448)</f>
        <v/>
      </c>
      <c r="AG4448" s="124">
        <f>VLOOKUP(IFERROR(MID(AE4448,1,(FIND(",",AE4448,1)-1)),AE4448),Facility_Region_Mapping,2,FALSE)</f>
        <v/>
      </c>
      <c r="AH4448" s="124" t="n"/>
      <c r="AI4448" s="124">
        <f>IF(C4448&lt;&gt;"",IF(M4448="ESM User",getInterfaceName($C4448),"NA"),"")</f>
        <v/>
      </c>
      <c r="AJ4448" s="116">
        <f>IF(Q4448&lt;&gt;"",DATE(YEAR(Q4448), MONTH(Q4448), DAY(Q4448)),"")</f>
        <v/>
      </c>
      <c r="AK4448" s="130">
        <f>IF(Q4448&lt;&gt;0,Q4448-N4448,TODAY()-N4448)</f>
        <v/>
      </c>
      <c r="AL4448" s="112">
        <f>IF(F4448="Re-assigned",0,IF(H4448="Closed",0,IF(H4448="Service Restored",0,IF(H4448="",0,1))))</f>
        <v/>
      </c>
      <c r="AM4448" s="124">
        <f>IF(AL4448=0,"",IF(AK4448&gt;20.99,"Aged","Non-Aged"))</f>
        <v/>
      </c>
      <c r="AN4448" s="112">
        <f>IF(Q4448&lt;&gt;"",MONTH(Q4448),"")</f>
        <v/>
      </c>
      <c r="AO4448" s="112">
        <f>IFERROR(VALUE(V4448),0)</f>
        <v/>
      </c>
    </row>
    <row customFormat="1" customHeight="1" ht="29.25" r="4449" s="112" spans="1:41">
      <c r="A4449" s="127" t="n"/>
      <c r="B4449" s="113" t="n"/>
      <c r="C4449" s="127" t="n"/>
      <c r="D4449" s="127" t="n"/>
      <c r="E4449" s="114">
        <f>IF(F4449 &lt;&gt; "",VLOOKUP(F4449,CategoryLookup,2,FALSE), "")</f>
        <v/>
      </c>
      <c r="F4449" s="126" t="n"/>
      <c r="G4449" s="127" t="n"/>
      <c r="H4449" s="127" t="n"/>
      <c r="I4449" s="127" t="n"/>
      <c r="J4449" s="127" t="n"/>
      <c r="K4449" s="127" t="n"/>
      <c r="L4449" s="127" t="n"/>
      <c r="M4449" s="127" t="n"/>
      <c r="N4449" s="120" t="n"/>
      <c r="O4449" s="120" t="n"/>
      <c r="P4449" s="120" t="n"/>
      <c r="Q4449" s="120" t="n"/>
      <c r="R4449" s="121" t="n"/>
      <c r="S4449" s="121" t="n"/>
      <c r="T4449" s="121" t="n"/>
      <c r="U4449" s="121" t="n"/>
      <c r="V4449" s="117">
        <f>IF(P4449="NA","NA",IF(P4449&lt;&gt;"",TEXT(P4449-N4449,"[h].mm"),""))</f>
        <v/>
      </c>
      <c r="W4449" s="118">
        <f>IF(AND(R4449="",S4449=""),"",R4449+S4449)</f>
        <v/>
      </c>
      <c r="X4449" s="116">
        <f>IF(O4449&lt;&gt;"",DATE(YEAR(O4449), MONTH(O4449), DAY(O4449)),"")</f>
        <v/>
      </c>
      <c r="Y4449" s="122" t="n"/>
      <c r="Z4449" s="123" t="n"/>
      <c r="AA4449" s="117">
        <f>IF(F4449="Re-assigned","NA",IF(W4449="","",IF(W4449&gt;=VLOOKUP(D4449,SLAMatrix,3,FALSE),"Yes",IF(W4449&lt;VLOOKUP(D4449,SLAMatrix,2,FALSE),"No","Internal"))))</f>
        <v/>
      </c>
      <c r="AB4449" s="123" t="n"/>
      <c r="AC4449" s="123" t="n"/>
      <c r="AD4449" s="119" t="n"/>
      <c r="AE4449" s="125" t="n"/>
      <c r="AF4449" s="124">
        <f>MONTH(O4449)</f>
        <v/>
      </c>
      <c r="AG4449" s="124">
        <f>VLOOKUP(IFERROR(MID(AE4449,1,(FIND(",",AE4449,1)-1)),AE4449),Facility_Region_Mapping,2,FALSE)</f>
        <v/>
      </c>
      <c r="AH4449" s="124" t="n"/>
      <c r="AI4449" s="124">
        <f>IF(C4449&lt;&gt;"",IF(M4449="ESM User",getInterfaceName($C4449),"NA"),"")</f>
        <v/>
      </c>
      <c r="AJ4449" s="116">
        <f>IF(Q4449&lt;&gt;"",DATE(YEAR(Q4449), MONTH(Q4449), DAY(Q4449)),"")</f>
        <v/>
      </c>
      <c r="AK4449" s="130">
        <f>IF(Q4449&lt;&gt;0,Q4449-N4449,TODAY()-N4449)</f>
        <v/>
      </c>
      <c r="AL4449" s="112">
        <f>IF(F4449="Re-assigned",0,IF(H4449="Closed",0,IF(H4449="Service Restored",0,IF(H4449="",0,1))))</f>
        <v/>
      </c>
      <c r="AM4449" s="124">
        <f>IF(AL4449=0,"",IF(AK4449&gt;20.99,"Aged","Non-Aged"))</f>
        <v/>
      </c>
      <c r="AN4449" s="112">
        <f>IF(Q4449&lt;&gt;"",MONTH(Q4449),"")</f>
        <v/>
      </c>
      <c r="AO4449" s="112">
        <f>IFERROR(VALUE(V4449),0)</f>
        <v/>
      </c>
    </row>
    <row customFormat="1" customHeight="1" ht="29.25" r="4450" s="112" spans="1:41">
      <c r="A4450" s="127" t="n"/>
      <c r="B4450" s="113" t="n"/>
      <c r="C4450" s="127" t="n"/>
      <c r="D4450" s="127" t="n"/>
      <c r="E4450" s="114">
        <f>IF(F4450 &lt;&gt; "",VLOOKUP(F4450,CategoryLookup,2,FALSE), "")</f>
        <v/>
      </c>
      <c r="F4450" s="126" t="n"/>
      <c r="G4450" s="127" t="n"/>
      <c r="H4450" s="127" t="n"/>
      <c r="I4450" s="127" t="n"/>
      <c r="J4450" s="127" t="n"/>
      <c r="K4450" s="127" t="n"/>
      <c r="L4450" s="127" t="n"/>
      <c r="M4450" s="127" t="n"/>
      <c r="N4450" s="120" t="n"/>
      <c r="O4450" s="120" t="n"/>
      <c r="P4450" s="120" t="n"/>
      <c r="Q4450" s="120" t="n"/>
      <c r="R4450" s="121" t="n"/>
      <c r="S4450" s="121" t="n"/>
      <c r="T4450" s="121" t="n"/>
      <c r="U4450" s="121" t="n"/>
      <c r="V4450" s="117">
        <f>IF(P4450="NA","NA",IF(P4450&lt;&gt;"",TEXT(P4450-N4450,"[h].mm"),""))</f>
        <v/>
      </c>
      <c r="W4450" s="118">
        <f>IF(AND(R4450="",S4450=""),"",R4450+S4450)</f>
        <v/>
      </c>
      <c r="X4450" s="116">
        <f>IF(O4450&lt;&gt;"",DATE(YEAR(O4450), MONTH(O4450), DAY(O4450)),"")</f>
        <v/>
      </c>
      <c r="Y4450" s="122" t="n"/>
      <c r="Z4450" s="123" t="n"/>
      <c r="AA4450" s="117">
        <f>IF(F4450="Re-assigned","NA",IF(W4450="","",IF(W4450&gt;=VLOOKUP(D4450,SLAMatrix,3,FALSE),"Yes",IF(W4450&lt;VLOOKUP(D4450,SLAMatrix,2,FALSE),"No","Internal"))))</f>
        <v/>
      </c>
      <c r="AB4450" s="123" t="n"/>
      <c r="AC4450" s="123" t="n"/>
      <c r="AD4450" s="119" t="n"/>
      <c r="AE4450" s="125" t="n"/>
      <c r="AF4450" s="124">
        <f>MONTH(O4450)</f>
        <v/>
      </c>
      <c r="AG4450" s="124">
        <f>VLOOKUP(IFERROR(MID(AE4450,1,(FIND(",",AE4450,1)-1)),AE4450),Facility_Region_Mapping,2,FALSE)</f>
        <v/>
      </c>
      <c r="AH4450" s="124" t="n"/>
      <c r="AI4450" s="124">
        <f>IF(C4450&lt;&gt;"",IF(M4450="ESM User",getInterfaceName($C4450),"NA"),"")</f>
        <v/>
      </c>
      <c r="AJ4450" s="116">
        <f>IF(Q4450&lt;&gt;"",DATE(YEAR(Q4450), MONTH(Q4450), DAY(Q4450)),"")</f>
        <v/>
      </c>
      <c r="AK4450" s="130">
        <f>IF(Q4450&lt;&gt;0,Q4450-N4450,TODAY()-N4450)</f>
        <v/>
      </c>
      <c r="AL4450" s="112">
        <f>IF(F4450="Re-assigned",0,IF(H4450="Closed",0,IF(H4450="Service Restored",0,IF(H4450="",0,1))))</f>
        <v/>
      </c>
      <c r="AM4450" s="124">
        <f>IF(AL4450=0,"",IF(AK4450&gt;20.99,"Aged","Non-Aged"))</f>
        <v/>
      </c>
      <c r="AN4450" s="112">
        <f>IF(Q4450&lt;&gt;"",MONTH(Q4450),"")</f>
        <v/>
      </c>
      <c r="AO4450" s="112">
        <f>IFERROR(VALUE(V4450),0)</f>
        <v/>
      </c>
    </row>
    <row customFormat="1" customHeight="1" ht="29.25" r="4451" s="112" spans="1:41">
      <c r="A4451" s="127" t="n"/>
      <c r="B4451" s="113" t="n"/>
      <c r="C4451" s="127" t="n"/>
      <c r="D4451" s="127" t="n"/>
      <c r="E4451" s="114">
        <f>IF(F4451 &lt;&gt; "",VLOOKUP(F4451,CategoryLookup,2,FALSE), "")</f>
        <v/>
      </c>
      <c r="F4451" s="126" t="n"/>
      <c r="G4451" s="127" t="n"/>
      <c r="H4451" s="127" t="n"/>
      <c r="I4451" s="127" t="n"/>
      <c r="J4451" s="127" t="n"/>
      <c r="K4451" s="127" t="n"/>
      <c r="L4451" s="127" t="n"/>
      <c r="M4451" s="127" t="n"/>
      <c r="N4451" s="120" t="n"/>
      <c r="O4451" s="120" t="n"/>
      <c r="P4451" s="120" t="n"/>
      <c r="Q4451" s="120" t="n"/>
      <c r="R4451" s="121" t="n"/>
      <c r="S4451" s="121" t="n"/>
      <c r="T4451" s="121" t="n"/>
      <c r="U4451" s="121" t="n"/>
      <c r="V4451" s="117">
        <f>IF(P4451="NA","NA",IF(P4451&lt;&gt;"",TEXT(P4451-N4451,"[h].mm"),""))</f>
        <v/>
      </c>
      <c r="W4451" s="118">
        <f>IF(AND(R4451="",S4451=""),"",R4451+S4451)</f>
        <v/>
      </c>
      <c r="X4451" s="116">
        <f>IF(O4451&lt;&gt;"",DATE(YEAR(O4451), MONTH(O4451), DAY(O4451)),"")</f>
        <v/>
      </c>
      <c r="Y4451" s="122" t="n"/>
      <c r="Z4451" s="123" t="n"/>
      <c r="AA4451" s="117">
        <f>IF(F4451="Re-assigned","NA",IF(W4451="","",IF(W4451&gt;=VLOOKUP(D4451,SLAMatrix,3,FALSE),"Yes",IF(W4451&lt;VLOOKUP(D4451,SLAMatrix,2,FALSE),"No","Internal"))))</f>
        <v/>
      </c>
      <c r="AB4451" s="123" t="n"/>
      <c r="AC4451" s="123" t="n"/>
      <c r="AD4451" s="119" t="n"/>
      <c r="AE4451" s="125" t="n"/>
      <c r="AF4451" s="124">
        <f>MONTH(O4451)</f>
        <v/>
      </c>
      <c r="AG4451" s="124">
        <f>VLOOKUP(IFERROR(MID(AE4451,1,(FIND(",",AE4451,1)-1)),AE4451),Facility_Region_Mapping,2,FALSE)</f>
        <v/>
      </c>
      <c r="AH4451" s="124" t="n"/>
      <c r="AI4451" s="124">
        <f>IF(C4451&lt;&gt;"",IF(M4451="ESM User",getInterfaceName($C4451),"NA"),"")</f>
        <v/>
      </c>
      <c r="AJ4451" s="116">
        <f>IF(Q4451&lt;&gt;"",DATE(YEAR(Q4451), MONTH(Q4451), DAY(Q4451)),"")</f>
        <v/>
      </c>
      <c r="AK4451" s="130">
        <f>IF(Q4451&lt;&gt;0,Q4451-N4451,TODAY()-N4451)</f>
        <v/>
      </c>
      <c r="AL4451" s="112">
        <f>IF(F4451="Re-assigned",0,IF(H4451="Closed",0,IF(H4451="Service Restored",0,IF(H4451="",0,1))))</f>
        <v/>
      </c>
      <c r="AM4451" s="124">
        <f>IF(AL4451=0,"",IF(AK4451&gt;20.99,"Aged","Non-Aged"))</f>
        <v/>
      </c>
      <c r="AN4451" s="112">
        <f>IF(Q4451&lt;&gt;"",MONTH(Q4451),"")</f>
        <v/>
      </c>
      <c r="AO4451" s="112">
        <f>IFERROR(VALUE(V4451),0)</f>
        <v/>
      </c>
    </row>
    <row customFormat="1" customHeight="1" ht="29.25" r="4452" s="112" spans="1:41">
      <c r="A4452" s="127" t="n"/>
      <c r="B4452" s="113" t="n"/>
      <c r="C4452" s="127" t="n"/>
      <c r="D4452" s="127" t="n"/>
      <c r="E4452" s="114">
        <f>IF(F4452 &lt;&gt; "",VLOOKUP(F4452,CategoryLookup,2,FALSE), "")</f>
        <v/>
      </c>
      <c r="F4452" s="126" t="n"/>
      <c r="G4452" s="127" t="n"/>
      <c r="H4452" s="127" t="n"/>
      <c r="I4452" s="127" t="n"/>
      <c r="J4452" s="127" t="n"/>
      <c r="K4452" s="127" t="n"/>
      <c r="L4452" s="127" t="n"/>
      <c r="M4452" s="127" t="n"/>
      <c r="N4452" s="120" t="n"/>
      <c r="O4452" s="120" t="n"/>
      <c r="P4452" s="120" t="n"/>
      <c r="Q4452" s="120" t="n"/>
      <c r="R4452" s="121" t="n"/>
      <c r="S4452" s="121" t="n"/>
      <c r="T4452" s="121" t="n"/>
      <c r="U4452" s="121" t="n"/>
      <c r="V4452" s="117">
        <f>IF(P4452="NA","NA",IF(P4452&lt;&gt;"",TEXT(P4452-N4452,"[h].mm"),""))</f>
        <v/>
      </c>
      <c r="W4452" s="118">
        <f>IF(AND(R4452="",S4452=""),"",R4452+S4452)</f>
        <v/>
      </c>
      <c r="X4452" s="116">
        <f>IF(O4452&lt;&gt;"",DATE(YEAR(O4452), MONTH(O4452), DAY(O4452)),"")</f>
        <v/>
      </c>
      <c r="Y4452" s="122" t="n"/>
      <c r="Z4452" s="123" t="n"/>
      <c r="AA4452" s="117">
        <f>IF(F4452="Re-assigned","NA",IF(W4452="","",IF(W4452&gt;=VLOOKUP(D4452,SLAMatrix,3,FALSE),"Yes",IF(W4452&lt;VLOOKUP(D4452,SLAMatrix,2,FALSE),"No","Internal"))))</f>
        <v/>
      </c>
      <c r="AB4452" s="123" t="n"/>
      <c r="AC4452" s="123" t="n"/>
      <c r="AD4452" s="119" t="n"/>
      <c r="AE4452" s="125" t="n"/>
      <c r="AF4452" s="124">
        <f>MONTH(O4452)</f>
        <v/>
      </c>
      <c r="AG4452" s="124">
        <f>VLOOKUP(IFERROR(MID(AE4452,1,(FIND(",",AE4452,1)-1)),AE4452),Facility_Region_Mapping,2,FALSE)</f>
        <v/>
      </c>
      <c r="AH4452" s="124" t="n"/>
      <c r="AI4452" s="124">
        <f>IF(C4452&lt;&gt;"",IF(M4452="ESM User",getInterfaceName($C4452),"NA"),"")</f>
        <v/>
      </c>
      <c r="AJ4452" s="116">
        <f>IF(Q4452&lt;&gt;"",DATE(YEAR(Q4452), MONTH(Q4452), DAY(Q4452)),"")</f>
        <v/>
      </c>
      <c r="AK4452" s="130">
        <f>IF(Q4452&lt;&gt;0,Q4452-N4452,TODAY()-N4452)</f>
        <v/>
      </c>
      <c r="AL4452" s="112">
        <f>IF(F4452="Re-assigned",0,IF(H4452="Closed",0,IF(H4452="Service Restored",0,IF(H4452="",0,1))))</f>
        <v/>
      </c>
      <c r="AM4452" s="124">
        <f>IF(AL4452=0,"",IF(AK4452&gt;20.99,"Aged","Non-Aged"))</f>
        <v/>
      </c>
      <c r="AN4452" s="112">
        <f>IF(Q4452&lt;&gt;"",MONTH(Q4452),"")</f>
        <v/>
      </c>
      <c r="AO4452" s="112">
        <f>IFERROR(VALUE(V4452),0)</f>
        <v/>
      </c>
    </row>
    <row customFormat="1" customHeight="1" ht="29.25" r="4453" s="112" spans="1:41">
      <c r="A4453" s="127" t="n"/>
      <c r="B4453" s="113" t="n"/>
      <c r="C4453" s="127" t="n"/>
      <c r="D4453" s="127" t="n"/>
      <c r="E4453" s="114">
        <f>IF(F4453 &lt;&gt; "",VLOOKUP(F4453,CategoryLookup,2,FALSE), "")</f>
        <v/>
      </c>
      <c r="F4453" s="126" t="n"/>
      <c r="G4453" s="127" t="n"/>
      <c r="H4453" s="127" t="n"/>
      <c r="I4453" s="127" t="n"/>
      <c r="J4453" s="127" t="n"/>
      <c r="K4453" s="127" t="n"/>
      <c r="L4453" s="127" t="n"/>
      <c r="M4453" s="127" t="n"/>
      <c r="N4453" s="120" t="n"/>
      <c r="O4453" s="120" t="n"/>
      <c r="P4453" s="120" t="n"/>
      <c r="Q4453" s="120" t="n"/>
      <c r="R4453" s="121" t="n"/>
      <c r="S4453" s="121" t="n"/>
      <c r="T4453" s="121" t="n"/>
      <c r="U4453" s="121" t="n"/>
      <c r="V4453" s="117">
        <f>IF(P4453="NA","NA",IF(P4453&lt;&gt;"",TEXT(P4453-N4453,"[h].mm"),""))</f>
        <v/>
      </c>
      <c r="W4453" s="118">
        <f>IF(AND(R4453="",S4453=""),"",R4453+S4453)</f>
        <v/>
      </c>
      <c r="X4453" s="116">
        <f>IF(O4453&lt;&gt;"",DATE(YEAR(O4453), MONTH(O4453), DAY(O4453)),"")</f>
        <v/>
      </c>
      <c r="Y4453" s="122" t="n"/>
      <c r="Z4453" s="123" t="n"/>
      <c r="AA4453" s="117">
        <f>IF(F4453="Re-assigned","NA",IF(W4453="","",IF(W4453&gt;=VLOOKUP(D4453,SLAMatrix,3,FALSE),"Yes",IF(W4453&lt;VLOOKUP(D4453,SLAMatrix,2,FALSE),"No","Internal"))))</f>
        <v/>
      </c>
      <c r="AB4453" s="123" t="n"/>
      <c r="AC4453" s="123" t="n"/>
      <c r="AD4453" s="119" t="n"/>
      <c r="AE4453" s="125" t="n"/>
      <c r="AF4453" s="124">
        <f>MONTH(O4453)</f>
        <v/>
      </c>
      <c r="AG4453" s="124">
        <f>VLOOKUP(IFERROR(MID(AE4453,1,(FIND(",",AE4453,1)-1)),AE4453),Facility_Region_Mapping,2,FALSE)</f>
        <v/>
      </c>
      <c r="AH4453" s="124" t="n"/>
      <c r="AI4453" s="124">
        <f>IF(C4453&lt;&gt;"",IF(M4453="ESM User",getInterfaceName($C4453),"NA"),"")</f>
        <v/>
      </c>
      <c r="AJ4453" s="116">
        <f>IF(Q4453&lt;&gt;"",DATE(YEAR(Q4453), MONTH(Q4453), DAY(Q4453)),"")</f>
        <v/>
      </c>
      <c r="AK4453" s="130">
        <f>IF(Q4453&lt;&gt;0,Q4453-N4453,TODAY()-N4453)</f>
        <v/>
      </c>
      <c r="AL4453" s="112">
        <f>IF(F4453="Re-assigned",0,IF(H4453="Closed",0,IF(H4453="Service Restored",0,IF(H4453="",0,1))))</f>
        <v/>
      </c>
      <c r="AM4453" s="124">
        <f>IF(AL4453=0,"",IF(AK4453&gt;20.99,"Aged","Non-Aged"))</f>
        <v/>
      </c>
      <c r="AN4453" s="112">
        <f>IF(Q4453&lt;&gt;"",MONTH(Q4453),"")</f>
        <v/>
      </c>
      <c r="AO4453" s="112">
        <f>IFERROR(VALUE(V4453),0)</f>
        <v/>
      </c>
    </row>
    <row customFormat="1" customHeight="1" ht="29.25" r="4454" s="112" spans="1:41">
      <c r="A4454" s="127" t="n"/>
      <c r="B4454" s="113" t="n"/>
      <c r="C4454" s="127" t="n"/>
      <c r="D4454" s="127" t="n"/>
      <c r="E4454" s="114">
        <f>IF(F4454 &lt;&gt; "",VLOOKUP(F4454,CategoryLookup,2,FALSE), "")</f>
        <v/>
      </c>
      <c r="F4454" s="126" t="n"/>
      <c r="G4454" s="127" t="n"/>
      <c r="H4454" s="127" t="n"/>
      <c r="I4454" s="127" t="n"/>
      <c r="J4454" s="127" t="n"/>
      <c r="K4454" s="127" t="n"/>
      <c r="L4454" s="127" t="n"/>
      <c r="M4454" s="127" t="n"/>
      <c r="N4454" s="120" t="n"/>
      <c r="O4454" s="120" t="n"/>
      <c r="P4454" s="120" t="n"/>
      <c r="Q4454" s="120" t="n"/>
      <c r="R4454" s="121" t="n"/>
      <c r="S4454" s="121" t="n"/>
      <c r="T4454" s="121" t="n"/>
      <c r="U4454" s="121" t="n"/>
      <c r="V4454" s="117">
        <f>IF(P4454="NA","NA",IF(P4454&lt;&gt;"",TEXT(P4454-N4454,"[h].mm"),""))</f>
        <v/>
      </c>
      <c r="W4454" s="118">
        <f>IF(AND(R4454="",S4454=""),"",R4454+S4454)</f>
        <v/>
      </c>
      <c r="X4454" s="116">
        <f>IF(O4454&lt;&gt;"",DATE(YEAR(O4454), MONTH(O4454), DAY(O4454)),"")</f>
        <v/>
      </c>
      <c r="Y4454" s="122" t="n"/>
      <c r="Z4454" s="123" t="n"/>
      <c r="AA4454" s="117">
        <f>IF(F4454="Re-assigned","NA",IF(W4454="","",IF(W4454&gt;=VLOOKUP(D4454,SLAMatrix,3,FALSE),"Yes",IF(W4454&lt;VLOOKUP(D4454,SLAMatrix,2,FALSE),"No","Internal"))))</f>
        <v/>
      </c>
      <c r="AB4454" s="123" t="n"/>
      <c r="AC4454" s="123" t="n"/>
      <c r="AD4454" s="119" t="n"/>
      <c r="AE4454" s="125" t="n"/>
      <c r="AF4454" s="124">
        <f>MONTH(O4454)</f>
        <v/>
      </c>
      <c r="AG4454" s="124">
        <f>VLOOKUP(IFERROR(MID(AE4454,1,(FIND(",",AE4454,1)-1)),AE4454),Facility_Region_Mapping,2,FALSE)</f>
        <v/>
      </c>
      <c r="AH4454" s="124" t="n"/>
      <c r="AI4454" s="124">
        <f>IF(C4454&lt;&gt;"",IF(M4454="ESM User",getInterfaceName($C4454),"NA"),"")</f>
        <v/>
      </c>
      <c r="AJ4454" s="116">
        <f>IF(Q4454&lt;&gt;"",DATE(YEAR(Q4454), MONTH(Q4454), DAY(Q4454)),"")</f>
        <v/>
      </c>
      <c r="AK4454" s="130">
        <f>IF(Q4454&lt;&gt;0,Q4454-N4454,TODAY()-N4454)</f>
        <v/>
      </c>
      <c r="AL4454" s="112">
        <f>IF(F4454="Re-assigned",0,IF(H4454="Closed",0,IF(H4454="Service Restored",0,IF(H4454="",0,1))))</f>
        <v/>
      </c>
      <c r="AM4454" s="124">
        <f>IF(AL4454=0,"",IF(AK4454&gt;20.99,"Aged","Non-Aged"))</f>
        <v/>
      </c>
      <c r="AN4454" s="112">
        <f>IF(Q4454&lt;&gt;"",MONTH(Q4454),"")</f>
        <v/>
      </c>
      <c r="AO4454" s="112">
        <f>IFERROR(VALUE(V4454),0)</f>
        <v/>
      </c>
    </row>
    <row customFormat="1" customHeight="1" ht="29.25" r="4455" s="112" spans="1:41">
      <c r="A4455" s="127" t="n"/>
      <c r="B4455" s="113" t="n"/>
      <c r="C4455" s="127" t="n"/>
      <c r="D4455" s="127" t="n"/>
      <c r="E4455" s="114">
        <f>IF(F4455 &lt;&gt; "",VLOOKUP(F4455,CategoryLookup,2,FALSE), "")</f>
        <v/>
      </c>
      <c r="F4455" s="126" t="n"/>
      <c r="G4455" s="127" t="n"/>
      <c r="H4455" s="127" t="n"/>
      <c r="I4455" s="127" t="n"/>
      <c r="J4455" s="127" t="n"/>
      <c r="K4455" s="127" t="n"/>
      <c r="L4455" s="127" t="n"/>
      <c r="M4455" s="127" t="n"/>
      <c r="N4455" s="120" t="n"/>
      <c r="O4455" s="120" t="n"/>
      <c r="P4455" s="120" t="n"/>
      <c r="Q4455" s="120" t="n"/>
      <c r="R4455" s="121" t="n"/>
      <c r="S4455" s="121" t="n"/>
      <c r="T4455" s="121" t="n"/>
      <c r="U4455" s="121" t="n"/>
      <c r="V4455" s="117">
        <f>IF(P4455="NA","NA",IF(P4455&lt;&gt;"",TEXT(P4455-N4455,"[h].mm"),""))</f>
        <v/>
      </c>
      <c r="W4455" s="118">
        <f>IF(AND(R4455="",S4455=""),"",R4455+S4455)</f>
        <v/>
      </c>
      <c r="X4455" s="116">
        <f>IF(O4455&lt;&gt;"",DATE(YEAR(O4455), MONTH(O4455), DAY(O4455)),"")</f>
        <v/>
      </c>
      <c r="Y4455" s="122" t="n"/>
      <c r="Z4455" s="123" t="n"/>
      <c r="AA4455" s="117">
        <f>IF(F4455="Re-assigned","NA",IF(W4455="","",IF(W4455&gt;=VLOOKUP(D4455,SLAMatrix,3,FALSE),"Yes",IF(W4455&lt;VLOOKUP(D4455,SLAMatrix,2,FALSE),"No","Internal"))))</f>
        <v/>
      </c>
      <c r="AB4455" s="123" t="n"/>
      <c r="AC4455" s="123" t="n"/>
      <c r="AD4455" s="119" t="n"/>
      <c r="AE4455" s="125" t="n"/>
      <c r="AF4455" s="124">
        <f>MONTH(O4455)</f>
        <v/>
      </c>
      <c r="AG4455" s="124">
        <f>VLOOKUP(IFERROR(MID(AE4455,1,(FIND(",",AE4455,1)-1)),AE4455),Facility_Region_Mapping,2,FALSE)</f>
        <v/>
      </c>
      <c r="AH4455" s="124" t="n"/>
      <c r="AI4455" s="124">
        <f>IF(C4455&lt;&gt;"",IF(M4455="ESM User",getInterfaceName($C4455),"NA"),"")</f>
        <v/>
      </c>
      <c r="AJ4455" s="116">
        <f>IF(Q4455&lt;&gt;"",DATE(YEAR(Q4455), MONTH(Q4455), DAY(Q4455)),"")</f>
        <v/>
      </c>
      <c r="AK4455" s="130">
        <f>IF(Q4455&lt;&gt;0,Q4455-N4455,TODAY()-N4455)</f>
        <v/>
      </c>
      <c r="AL4455" s="112">
        <f>IF(F4455="Re-assigned",0,IF(H4455="Closed",0,IF(H4455="Service Restored",0,IF(H4455="",0,1))))</f>
        <v/>
      </c>
      <c r="AM4455" s="124">
        <f>IF(AL4455=0,"",IF(AK4455&gt;20.99,"Aged","Non-Aged"))</f>
        <v/>
      </c>
      <c r="AN4455" s="112">
        <f>IF(Q4455&lt;&gt;"",MONTH(Q4455),"")</f>
        <v/>
      </c>
      <c r="AO4455" s="112">
        <f>IFERROR(VALUE(V4455),0)</f>
        <v/>
      </c>
    </row>
    <row customFormat="1" customHeight="1" ht="29.25" r="4456" s="112" spans="1:41">
      <c r="A4456" s="127" t="n"/>
      <c r="B4456" s="113" t="n"/>
      <c r="C4456" s="127" t="n"/>
      <c r="D4456" s="127" t="n"/>
      <c r="E4456" s="114">
        <f>IF(F4456 &lt;&gt; "",VLOOKUP(F4456,CategoryLookup,2,FALSE), "")</f>
        <v/>
      </c>
      <c r="F4456" s="126" t="n"/>
      <c r="G4456" s="127" t="n"/>
      <c r="H4456" s="127" t="n"/>
      <c r="I4456" s="127" t="n"/>
      <c r="J4456" s="127" t="n"/>
      <c r="K4456" s="127" t="n"/>
      <c r="L4456" s="127" t="n"/>
      <c r="M4456" s="127" t="n"/>
      <c r="N4456" s="120" t="n"/>
      <c r="O4456" s="120" t="n"/>
      <c r="P4456" s="120" t="n"/>
      <c r="Q4456" s="120" t="n"/>
      <c r="R4456" s="121" t="n"/>
      <c r="S4456" s="121" t="n"/>
      <c r="T4456" s="121" t="n"/>
      <c r="U4456" s="121" t="n"/>
      <c r="V4456" s="117">
        <f>IF(P4456="NA","NA",IF(P4456&lt;&gt;"",TEXT(P4456-N4456,"[h].mm"),""))</f>
        <v/>
      </c>
      <c r="W4456" s="118">
        <f>IF(AND(R4456="",S4456=""),"",R4456+S4456)</f>
        <v/>
      </c>
      <c r="X4456" s="116">
        <f>IF(O4456&lt;&gt;"",DATE(YEAR(O4456), MONTH(O4456), DAY(O4456)),"")</f>
        <v/>
      </c>
      <c r="Y4456" s="122" t="n"/>
      <c r="Z4456" s="123" t="n"/>
      <c r="AA4456" s="117">
        <f>IF(F4456="Re-assigned","NA",IF(W4456="","",IF(W4456&gt;=VLOOKUP(D4456,SLAMatrix,3,FALSE),"Yes",IF(W4456&lt;VLOOKUP(D4456,SLAMatrix,2,FALSE),"No","Internal"))))</f>
        <v/>
      </c>
      <c r="AB4456" s="123" t="n"/>
      <c r="AC4456" s="123" t="n"/>
      <c r="AD4456" s="119" t="n"/>
      <c r="AE4456" s="125" t="n"/>
      <c r="AF4456" s="124">
        <f>MONTH(O4456)</f>
        <v/>
      </c>
      <c r="AG4456" s="124">
        <f>VLOOKUP(IFERROR(MID(AE4456,1,(FIND(",",AE4456,1)-1)),AE4456),Facility_Region_Mapping,2,FALSE)</f>
        <v/>
      </c>
      <c r="AH4456" s="124" t="n"/>
      <c r="AI4456" s="124">
        <f>IF(C4456&lt;&gt;"",IF(M4456="ESM User",getInterfaceName($C4456),"NA"),"")</f>
        <v/>
      </c>
      <c r="AJ4456" s="116">
        <f>IF(Q4456&lt;&gt;"",DATE(YEAR(Q4456), MONTH(Q4456), DAY(Q4456)),"")</f>
        <v/>
      </c>
      <c r="AK4456" s="130">
        <f>IF(Q4456&lt;&gt;0,Q4456-N4456,TODAY()-N4456)</f>
        <v/>
      </c>
      <c r="AL4456" s="112">
        <f>IF(F4456="Re-assigned",0,IF(H4456="Closed",0,IF(H4456="Service Restored",0,IF(H4456="",0,1))))</f>
        <v/>
      </c>
      <c r="AM4456" s="124">
        <f>IF(AL4456=0,"",IF(AK4456&gt;20.99,"Aged","Non-Aged"))</f>
        <v/>
      </c>
      <c r="AN4456" s="112">
        <f>IF(Q4456&lt;&gt;"",MONTH(Q4456),"")</f>
        <v/>
      </c>
      <c r="AO4456" s="112">
        <f>IFERROR(VALUE(V4456),0)</f>
        <v/>
      </c>
    </row>
    <row customFormat="1" customHeight="1" ht="29.25" r="4457" s="112" spans="1:41">
      <c r="A4457" s="127" t="n"/>
      <c r="B4457" s="113" t="n"/>
      <c r="C4457" s="127" t="n"/>
      <c r="D4457" s="127" t="n"/>
      <c r="E4457" s="114">
        <f>IF(F4457 &lt;&gt; "",VLOOKUP(F4457,CategoryLookup,2,FALSE), "")</f>
        <v/>
      </c>
      <c r="F4457" s="126" t="n"/>
      <c r="G4457" s="127" t="n"/>
      <c r="H4457" s="127" t="n"/>
      <c r="I4457" s="127" t="n"/>
      <c r="J4457" s="127" t="n"/>
      <c r="K4457" s="127" t="n"/>
      <c r="L4457" s="127" t="n"/>
      <c r="M4457" s="127" t="n"/>
      <c r="N4457" s="120" t="n"/>
      <c r="O4457" s="120" t="n"/>
      <c r="P4457" s="120" t="n"/>
      <c r="Q4457" s="120" t="n"/>
      <c r="R4457" s="121" t="n"/>
      <c r="S4457" s="121" t="n"/>
      <c r="T4457" s="121" t="n"/>
      <c r="U4457" s="121" t="n"/>
      <c r="V4457" s="117">
        <f>IF(P4457="NA","NA",IF(P4457&lt;&gt;"",TEXT(P4457-N4457,"[h].mm"),""))</f>
        <v/>
      </c>
      <c r="W4457" s="118">
        <f>IF(AND(R4457="",S4457=""),"",R4457+S4457)</f>
        <v/>
      </c>
      <c r="X4457" s="116">
        <f>IF(O4457&lt;&gt;"",DATE(YEAR(O4457), MONTH(O4457), DAY(O4457)),"")</f>
        <v/>
      </c>
      <c r="Y4457" s="122" t="n"/>
      <c r="Z4457" s="123" t="n"/>
      <c r="AA4457" s="117">
        <f>IF(F4457="Re-assigned","NA",IF(W4457="","",IF(W4457&gt;=VLOOKUP(D4457,SLAMatrix,3,FALSE),"Yes",IF(W4457&lt;VLOOKUP(D4457,SLAMatrix,2,FALSE),"No","Internal"))))</f>
        <v/>
      </c>
      <c r="AB4457" s="123" t="n"/>
      <c r="AC4457" s="123" t="n"/>
      <c r="AD4457" s="119" t="n"/>
      <c r="AE4457" s="125" t="n"/>
      <c r="AF4457" s="124">
        <f>MONTH(O4457)</f>
        <v/>
      </c>
      <c r="AG4457" s="124">
        <f>VLOOKUP(IFERROR(MID(AE4457,1,(FIND(",",AE4457,1)-1)),AE4457),Facility_Region_Mapping,2,FALSE)</f>
        <v/>
      </c>
      <c r="AH4457" s="124" t="n"/>
      <c r="AI4457" s="124">
        <f>IF(C4457&lt;&gt;"",IF(M4457="ESM User",getInterfaceName($C4457),"NA"),"")</f>
        <v/>
      </c>
      <c r="AJ4457" s="116">
        <f>IF(Q4457&lt;&gt;"",DATE(YEAR(Q4457), MONTH(Q4457), DAY(Q4457)),"")</f>
        <v/>
      </c>
      <c r="AK4457" s="130">
        <f>IF(Q4457&lt;&gt;0,Q4457-N4457,TODAY()-N4457)</f>
        <v/>
      </c>
      <c r="AL4457" s="112">
        <f>IF(F4457="Re-assigned",0,IF(H4457="Closed",0,IF(H4457="Service Restored",0,IF(H4457="",0,1))))</f>
        <v/>
      </c>
      <c r="AM4457" s="124">
        <f>IF(AL4457=0,"",IF(AK4457&gt;20.99,"Aged","Non-Aged"))</f>
        <v/>
      </c>
      <c r="AN4457" s="112">
        <f>IF(Q4457&lt;&gt;"",MONTH(Q4457),"")</f>
        <v/>
      </c>
      <c r="AO4457" s="112">
        <f>IFERROR(VALUE(V4457),0)</f>
        <v/>
      </c>
    </row>
    <row customFormat="1" customHeight="1" ht="29.25" r="4458" s="112" spans="1:41">
      <c r="A4458" s="127" t="n"/>
      <c r="B4458" s="113" t="n"/>
      <c r="C4458" s="127" t="n"/>
      <c r="D4458" s="127" t="n"/>
      <c r="E4458" s="114">
        <f>IF(F4458 &lt;&gt; "",VLOOKUP(F4458,CategoryLookup,2,FALSE), "")</f>
        <v/>
      </c>
      <c r="F4458" s="126" t="n"/>
      <c r="G4458" s="127" t="n"/>
      <c r="H4458" s="127" t="n"/>
      <c r="I4458" s="127" t="n"/>
      <c r="J4458" s="127" t="n"/>
      <c r="K4458" s="127" t="n"/>
      <c r="L4458" s="127" t="n"/>
      <c r="M4458" s="127" t="n"/>
      <c r="N4458" s="120" t="n"/>
      <c r="O4458" s="120" t="n"/>
      <c r="P4458" s="120" t="n"/>
      <c r="Q4458" s="120" t="n"/>
      <c r="R4458" s="121" t="n"/>
      <c r="S4458" s="121" t="n"/>
      <c r="T4458" s="121" t="n"/>
      <c r="U4458" s="121" t="n"/>
      <c r="V4458" s="117">
        <f>IF(P4458="NA","NA",IF(P4458&lt;&gt;"",TEXT(P4458-N4458,"[h].mm"),""))</f>
        <v/>
      </c>
      <c r="W4458" s="118">
        <f>IF(AND(R4458="",S4458=""),"",R4458+S4458)</f>
        <v/>
      </c>
      <c r="X4458" s="116">
        <f>IF(O4458&lt;&gt;"",DATE(YEAR(O4458), MONTH(O4458), DAY(O4458)),"")</f>
        <v/>
      </c>
      <c r="Y4458" s="122" t="n"/>
      <c r="Z4458" s="123" t="n"/>
      <c r="AA4458" s="117">
        <f>IF(F4458="Re-assigned","NA",IF(W4458="","",IF(W4458&gt;=VLOOKUP(D4458,SLAMatrix,3,FALSE),"Yes",IF(W4458&lt;VLOOKUP(D4458,SLAMatrix,2,FALSE),"No","Internal"))))</f>
        <v/>
      </c>
      <c r="AB4458" s="123" t="n"/>
      <c r="AC4458" s="123" t="n"/>
      <c r="AD4458" s="119" t="n"/>
      <c r="AE4458" s="125" t="n"/>
      <c r="AF4458" s="124">
        <f>MONTH(O4458)</f>
        <v/>
      </c>
      <c r="AG4458" s="124">
        <f>VLOOKUP(IFERROR(MID(AE4458,1,(FIND(",",AE4458,1)-1)),AE4458),Facility_Region_Mapping,2,FALSE)</f>
        <v/>
      </c>
      <c r="AH4458" s="124" t="n"/>
      <c r="AI4458" s="124">
        <f>IF(C4458&lt;&gt;"",IF(M4458="ESM User",getInterfaceName($C4458),"NA"),"")</f>
        <v/>
      </c>
      <c r="AJ4458" s="116">
        <f>IF(Q4458&lt;&gt;"",DATE(YEAR(Q4458), MONTH(Q4458), DAY(Q4458)),"")</f>
        <v/>
      </c>
      <c r="AK4458" s="130">
        <f>IF(Q4458&lt;&gt;0,Q4458-N4458,TODAY()-N4458)</f>
        <v/>
      </c>
      <c r="AL4458" s="112">
        <f>IF(F4458="Re-assigned",0,IF(H4458="Closed",0,IF(H4458="Service Restored",0,IF(H4458="",0,1))))</f>
        <v/>
      </c>
      <c r="AM4458" s="124">
        <f>IF(AL4458=0,"",IF(AK4458&gt;20.99,"Aged","Non-Aged"))</f>
        <v/>
      </c>
      <c r="AN4458" s="112">
        <f>IF(Q4458&lt;&gt;"",MONTH(Q4458),"")</f>
        <v/>
      </c>
      <c r="AO4458" s="112">
        <f>IFERROR(VALUE(V4458),0)</f>
        <v/>
      </c>
    </row>
    <row customFormat="1" customHeight="1" ht="29.25" r="4459" s="112" spans="1:41">
      <c r="A4459" s="127" t="n"/>
      <c r="B4459" s="113" t="n"/>
      <c r="C4459" s="127" t="n"/>
      <c r="D4459" s="127" t="n"/>
      <c r="E4459" s="114">
        <f>IF(F4459 &lt;&gt; "",VLOOKUP(F4459,CategoryLookup,2,FALSE), "")</f>
        <v/>
      </c>
      <c r="F4459" s="126" t="n"/>
      <c r="G4459" s="127" t="n"/>
      <c r="H4459" s="127" t="n"/>
      <c r="I4459" s="127" t="n"/>
      <c r="J4459" s="127" t="n"/>
      <c r="K4459" s="127" t="n"/>
      <c r="L4459" s="127" t="n"/>
      <c r="M4459" s="127" t="n"/>
      <c r="N4459" s="120" t="n"/>
      <c r="O4459" s="120" t="n"/>
      <c r="P4459" s="120" t="n"/>
      <c r="Q4459" s="120" t="n"/>
      <c r="R4459" s="121" t="n"/>
      <c r="S4459" s="121" t="n"/>
      <c r="T4459" s="121" t="n"/>
      <c r="U4459" s="121" t="n"/>
      <c r="V4459" s="117">
        <f>IF(P4459="NA","NA",IF(P4459&lt;&gt;"",TEXT(P4459-N4459,"[h].mm"),""))</f>
        <v/>
      </c>
      <c r="W4459" s="118">
        <f>IF(AND(R4459="",S4459=""),"",R4459+S4459)</f>
        <v/>
      </c>
      <c r="X4459" s="116">
        <f>IF(O4459&lt;&gt;"",DATE(YEAR(O4459), MONTH(O4459), DAY(O4459)),"")</f>
        <v/>
      </c>
      <c r="Y4459" s="122" t="n"/>
      <c r="Z4459" s="123" t="n"/>
      <c r="AA4459" s="117">
        <f>IF(F4459="Re-assigned","NA",IF(W4459="","",IF(W4459&gt;=VLOOKUP(D4459,SLAMatrix,3,FALSE),"Yes",IF(W4459&lt;VLOOKUP(D4459,SLAMatrix,2,FALSE),"No","Internal"))))</f>
        <v/>
      </c>
      <c r="AB4459" s="123" t="n"/>
      <c r="AC4459" s="123" t="n"/>
      <c r="AD4459" s="119" t="n"/>
      <c r="AE4459" s="125" t="n"/>
      <c r="AF4459" s="124">
        <f>MONTH(O4459)</f>
        <v/>
      </c>
      <c r="AG4459" s="124">
        <f>VLOOKUP(IFERROR(MID(AE4459,1,(FIND(",",AE4459,1)-1)),AE4459),Facility_Region_Mapping,2,FALSE)</f>
        <v/>
      </c>
      <c r="AH4459" s="124" t="n"/>
      <c r="AI4459" s="124">
        <f>IF(C4459&lt;&gt;"",IF(M4459="ESM User",getInterfaceName($C4459),"NA"),"")</f>
        <v/>
      </c>
      <c r="AJ4459" s="116">
        <f>IF(Q4459&lt;&gt;"",DATE(YEAR(Q4459), MONTH(Q4459), DAY(Q4459)),"")</f>
        <v/>
      </c>
      <c r="AK4459" s="130">
        <f>IF(Q4459&lt;&gt;0,Q4459-N4459,TODAY()-N4459)</f>
        <v/>
      </c>
      <c r="AL4459" s="112">
        <f>IF(F4459="Re-assigned",0,IF(H4459="Closed",0,IF(H4459="Service Restored",0,IF(H4459="",0,1))))</f>
        <v/>
      </c>
      <c r="AM4459" s="124">
        <f>IF(AL4459=0,"",IF(AK4459&gt;20.99,"Aged","Non-Aged"))</f>
        <v/>
      </c>
      <c r="AN4459" s="112">
        <f>IF(Q4459&lt;&gt;"",MONTH(Q4459),"")</f>
        <v/>
      </c>
      <c r="AO4459" s="112">
        <f>IFERROR(VALUE(V4459),0)</f>
        <v/>
      </c>
    </row>
    <row customFormat="1" customHeight="1" ht="29.25" r="4460" s="112" spans="1:41">
      <c r="A4460" s="127" t="n"/>
      <c r="B4460" s="113" t="n"/>
      <c r="C4460" s="127" t="n"/>
      <c r="D4460" s="127" t="n"/>
      <c r="E4460" s="114">
        <f>IF(F4460 &lt;&gt; "",VLOOKUP(F4460,CategoryLookup,2,FALSE), "")</f>
        <v/>
      </c>
      <c r="F4460" s="126" t="n"/>
      <c r="G4460" s="127" t="n"/>
      <c r="H4460" s="127" t="n"/>
      <c r="I4460" s="127" t="n"/>
      <c r="J4460" s="127" t="n"/>
      <c r="K4460" s="127" t="n"/>
      <c r="L4460" s="127" t="n"/>
      <c r="M4460" s="127" t="n"/>
      <c r="N4460" s="120" t="n"/>
      <c r="O4460" s="120" t="n"/>
      <c r="P4460" s="120" t="n"/>
      <c r="Q4460" s="120" t="n"/>
      <c r="R4460" s="121" t="n"/>
      <c r="S4460" s="121" t="n"/>
      <c r="T4460" s="121" t="n"/>
      <c r="U4460" s="121" t="n"/>
      <c r="V4460" s="117">
        <f>IF(P4460="NA","NA",IF(P4460&lt;&gt;"",TEXT(P4460-N4460,"[h].mm"),""))</f>
        <v/>
      </c>
      <c r="W4460" s="118">
        <f>IF(AND(R4460="",S4460=""),"",R4460+S4460)</f>
        <v/>
      </c>
      <c r="X4460" s="116">
        <f>IF(O4460&lt;&gt;"",DATE(YEAR(O4460), MONTH(O4460), DAY(O4460)),"")</f>
        <v/>
      </c>
      <c r="Y4460" s="122" t="n"/>
      <c r="Z4460" s="123" t="n"/>
      <c r="AA4460" s="117">
        <f>IF(F4460="Re-assigned","NA",IF(W4460="","",IF(W4460&gt;=VLOOKUP(D4460,SLAMatrix,3,FALSE),"Yes",IF(W4460&lt;VLOOKUP(D4460,SLAMatrix,2,FALSE),"No","Internal"))))</f>
        <v/>
      </c>
      <c r="AB4460" s="123" t="n"/>
      <c r="AC4460" s="123" t="n"/>
      <c r="AD4460" s="119" t="n"/>
      <c r="AE4460" s="125" t="n"/>
      <c r="AF4460" s="124">
        <f>MONTH(O4460)</f>
        <v/>
      </c>
      <c r="AG4460" s="124">
        <f>VLOOKUP(IFERROR(MID(AE4460,1,(FIND(",",AE4460,1)-1)),AE4460),Facility_Region_Mapping,2,FALSE)</f>
        <v/>
      </c>
      <c r="AH4460" s="124" t="n"/>
      <c r="AI4460" s="124">
        <f>IF(C4460&lt;&gt;"",IF(M4460="ESM User",getInterfaceName($C4460),"NA"),"")</f>
        <v/>
      </c>
      <c r="AJ4460" s="116">
        <f>IF(Q4460&lt;&gt;"",DATE(YEAR(Q4460), MONTH(Q4460), DAY(Q4460)),"")</f>
        <v/>
      </c>
      <c r="AK4460" s="130">
        <f>IF(Q4460&lt;&gt;0,Q4460-N4460,TODAY()-N4460)</f>
        <v/>
      </c>
      <c r="AL4460" s="112">
        <f>IF(F4460="Re-assigned",0,IF(H4460="Closed",0,IF(H4460="Service Restored",0,IF(H4460="",0,1))))</f>
        <v/>
      </c>
      <c r="AM4460" s="124">
        <f>IF(AL4460=0,"",IF(AK4460&gt;20.99,"Aged","Non-Aged"))</f>
        <v/>
      </c>
      <c r="AN4460" s="112">
        <f>IF(Q4460&lt;&gt;"",MONTH(Q4460),"")</f>
        <v/>
      </c>
      <c r="AO4460" s="112">
        <f>IFERROR(VALUE(V4460),0)</f>
        <v/>
      </c>
    </row>
    <row customFormat="1" customHeight="1" ht="29.25" r="4461" s="112" spans="1:41">
      <c r="A4461" s="127" t="n"/>
      <c r="B4461" s="113" t="n"/>
      <c r="C4461" s="127" t="n"/>
      <c r="D4461" s="127" t="n"/>
      <c r="E4461" s="114">
        <f>IF(F4461 &lt;&gt; "",VLOOKUP(F4461,CategoryLookup,2,FALSE), "")</f>
        <v/>
      </c>
      <c r="F4461" s="126" t="n"/>
      <c r="G4461" s="127" t="n"/>
      <c r="H4461" s="127" t="n"/>
      <c r="I4461" s="127" t="n"/>
      <c r="J4461" s="127" t="n"/>
      <c r="K4461" s="127" t="n"/>
      <c r="L4461" s="127" t="n"/>
      <c r="M4461" s="127" t="n"/>
      <c r="N4461" s="120" t="n"/>
      <c r="O4461" s="120" t="n"/>
      <c r="P4461" s="120" t="n"/>
      <c r="Q4461" s="120" t="n"/>
      <c r="R4461" s="121" t="n"/>
      <c r="S4461" s="121" t="n"/>
      <c r="T4461" s="121" t="n"/>
      <c r="U4461" s="121" t="n"/>
      <c r="V4461" s="117">
        <f>IF(P4461="NA","NA",IF(P4461&lt;&gt;"",TEXT(P4461-N4461,"[h].mm"),""))</f>
        <v/>
      </c>
      <c r="W4461" s="118">
        <f>IF(AND(R4461="",S4461=""),"",R4461+S4461)</f>
        <v/>
      </c>
      <c r="X4461" s="116">
        <f>IF(O4461&lt;&gt;"",DATE(YEAR(O4461), MONTH(O4461), DAY(O4461)),"")</f>
        <v/>
      </c>
      <c r="Y4461" s="122" t="n"/>
      <c r="Z4461" s="123" t="n"/>
      <c r="AA4461" s="117">
        <f>IF(F4461="Re-assigned","NA",IF(W4461="","",IF(W4461&gt;=VLOOKUP(D4461,SLAMatrix,3,FALSE),"Yes",IF(W4461&lt;VLOOKUP(D4461,SLAMatrix,2,FALSE),"No","Internal"))))</f>
        <v/>
      </c>
      <c r="AB4461" s="123" t="n"/>
      <c r="AC4461" s="123" t="n"/>
      <c r="AD4461" s="119" t="n"/>
      <c r="AE4461" s="125" t="n"/>
      <c r="AF4461" s="124">
        <f>MONTH(O4461)</f>
        <v/>
      </c>
      <c r="AG4461" s="124">
        <f>VLOOKUP(IFERROR(MID(AE4461,1,(FIND(",",AE4461,1)-1)),AE4461),Facility_Region_Mapping,2,FALSE)</f>
        <v/>
      </c>
      <c r="AH4461" s="124" t="n"/>
      <c r="AI4461" s="124">
        <f>IF(C4461&lt;&gt;"",IF(M4461="ESM User",getInterfaceName($C4461),"NA"),"")</f>
        <v/>
      </c>
      <c r="AJ4461" s="116">
        <f>IF(Q4461&lt;&gt;"",DATE(YEAR(Q4461), MONTH(Q4461), DAY(Q4461)),"")</f>
        <v/>
      </c>
      <c r="AK4461" s="130">
        <f>IF(Q4461&lt;&gt;0,Q4461-N4461,TODAY()-N4461)</f>
        <v/>
      </c>
      <c r="AL4461" s="112">
        <f>IF(F4461="Re-assigned",0,IF(H4461="Closed",0,IF(H4461="Service Restored",0,IF(H4461="",0,1))))</f>
        <v/>
      </c>
      <c r="AM4461" s="124">
        <f>IF(AL4461=0,"",IF(AK4461&gt;20.99,"Aged","Non-Aged"))</f>
        <v/>
      </c>
      <c r="AN4461" s="112">
        <f>IF(Q4461&lt;&gt;"",MONTH(Q4461),"")</f>
        <v/>
      </c>
      <c r="AO4461" s="112">
        <f>IFERROR(VALUE(V4461),0)</f>
        <v/>
      </c>
    </row>
    <row customFormat="1" customHeight="1" ht="29.25" r="4462" s="112" spans="1:41">
      <c r="A4462" s="127" t="n"/>
      <c r="B4462" s="113" t="n"/>
      <c r="C4462" s="127" t="n"/>
      <c r="D4462" s="127" t="n"/>
      <c r="E4462" s="114">
        <f>IF(F4462 &lt;&gt; "",VLOOKUP(F4462,CategoryLookup,2,FALSE), "")</f>
        <v/>
      </c>
      <c r="F4462" s="126" t="n"/>
      <c r="G4462" s="127" t="n"/>
      <c r="H4462" s="127" t="n"/>
      <c r="I4462" s="127" t="n"/>
      <c r="J4462" s="127" t="n"/>
      <c r="K4462" s="127" t="n"/>
      <c r="L4462" s="127" t="n"/>
      <c r="M4462" s="127" t="n"/>
      <c r="N4462" s="120" t="n"/>
      <c r="O4462" s="120" t="n"/>
      <c r="P4462" s="120" t="n"/>
      <c r="Q4462" s="120" t="n"/>
      <c r="R4462" s="121" t="n"/>
      <c r="S4462" s="121" t="n"/>
      <c r="T4462" s="121" t="n"/>
      <c r="U4462" s="121" t="n"/>
      <c r="V4462" s="117">
        <f>IF(P4462="NA","NA",IF(P4462&lt;&gt;"",TEXT(P4462-N4462,"[h].mm"),""))</f>
        <v/>
      </c>
      <c r="W4462" s="118">
        <f>IF(AND(R4462="",S4462=""),"",R4462+S4462)</f>
        <v/>
      </c>
      <c r="X4462" s="116">
        <f>IF(O4462&lt;&gt;"",DATE(YEAR(O4462), MONTH(O4462), DAY(O4462)),"")</f>
        <v/>
      </c>
      <c r="Y4462" s="122" t="n"/>
      <c r="Z4462" s="123" t="n"/>
      <c r="AA4462" s="117">
        <f>IF(F4462="Re-assigned","NA",IF(W4462="","",IF(W4462&gt;=VLOOKUP(D4462,SLAMatrix,3,FALSE),"Yes",IF(W4462&lt;VLOOKUP(D4462,SLAMatrix,2,FALSE),"No","Internal"))))</f>
        <v/>
      </c>
      <c r="AB4462" s="123" t="n"/>
      <c r="AC4462" s="123" t="n"/>
      <c r="AD4462" s="119" t="n"/>
      <c r="AE4462" s="125" t="n"/>
      <c r="AF4462" s="124">
        <f>MONTH(O4462)</f>
        <v/>
      </c>
      <c r="AG4462" s="124">
        <f>VLOOKUP(IFERROR(MID(AE4462,1,(FIND(",",AE4462,1)-1)),AE4462),Facility_Region_Mapping,2,FALSE)</f>
        <v/>
      </c>
      <c r="AH4462" s="124" t="n"/>
      <c r="AI4462" s="124">
        <f>IF(C4462&lt;&gt;"",IF(M4462="ESM User",getInterfaceName($C4462),"NA"),"")</f>
        <v/>
      </c>
      <c r="AJ4462" s="116">
        <f>IF(Q4462&lt;&gt;"",DATE(YEAR(Q4462), MONTH(Q4462), DAY(Q4462)),"")</f>
        <v/>
      </c>
      <c r="AK4462" s="130">
        <f>IF(Q4462&lt;&gt;0,Q4462-N4462,TODAY()-N4462)</f>
        <v/>
      </c>
      <c r="AL4462" s="112">
        <f>IF(F4462="Re-assigned",0,IF(H4462="Closed",0,IF(H4462="Service Restored",0,IF(H4462="",0,1))))</f>
        <v/>
      </c>
      <c r="AM4462" s="124">
        <f>IF(AL4462=0,"",IF(AK4462&gt;20.99,"Aged","Non-Aged"))</f>
        <v/>
      </c>
      <c r="AN4462" s="112">
        <f>IF(Q4462&lt;&gt;"",MONTH(Q4462),"")</f>
        <v/>
      </c>
      <c r="AO4462" s="112">
        <f>IFERROR(VALUE(V4462),0)</f>
        <v/>
      </c>
    </row>
    <row customFormat="1" customHeight="1" ht="29.25" r="4463" s="112" spans="1:41">
      <c r="A4463" s="127" t="n"/>
      <c r="B4463" s="113" t="n"/>
      <c r="C4463" s="127" t="n"/>
      <c r="D4463" s="127" t="n"/>
      <c r="E4463" s="114">
        <f>IF(F4463 &lt;&gt; "",VLOOKUP(F4463,CategoryLookup,2,FALSE), "")</f>
        <v/>
      </c>
      <c r="F4463" s="126" t="n"/>
      <c r="G4463" s="127" t="n"/>
      <c r="H4463" s="127" t="n"/>
      <c r="I4463" s="127" t="n"/>
      <c r="J4463" s="127" t="n"/>
      <c r="K4463" s="127" t="n"/>
      <c r="L4463" s="127" t="n"/>
      <c r="M4463" s="127" t="n"/>
      <c r="N4463" s="120" t="n"/>
      <c r="O4463" s="120" t="n"/>
      <c r="P4463" s="120" t="n"/>
      <c r="Q4463" s="120" t="n"/>
      <c r="R4463" s="121" t="n"/>
      <c r="S4463" s="121" t="n"/>
      <c r="T4463" s="121" t="n"/>
      <c r="U4463" s="121" t="n"/>
      <c r="V4463" s="117">
        <f>IF(P4463="NA","NA",IF(P4463&lt;&gt;"",TEXT(P4463-N4463,"[h].mm"),""))</f>
        <v/>
      </c>
      <c r="W4463" s="118">
        <f>IF(AND(R4463="",S4463=""),"",R4463+S4463)</f>
        <v/>
      </c>
      <c r="X4463" s="116">
        <f>IF(O4463&lt;&gt;"",DATE(YEAR(O4463), MONTH(O4463), DAY(O4463)),"")</f>
        <v/>
      </c>
      <c r="Y4463" s="122" t="n"/>
      <c r="Z4463" s="123" t="n"/>
      <c r="AA4463" s="117">
        <f>IF(F4463="Re-assigned","NA",IF(W4463="","",IF(W4463&gt;=VLOOKUP(D4463,SLAMatrix,3,FALSE),"Yes",IF(W4463&lt;VLOOKUP(D4463,SLAMatrix,2,FALSE),"No","Internal"))))</f>
        <v/>
      </c>
      <c r="AB4463" s="123" t="n"/>
      <c r="AC4463" s="123" t="n"/>
      <c r="AD4463" s="119" t="n"/>
      <c r="AE4463" s="125" t="n"/>
      <c r="AF4463" s="124">
        <f>MONTH(O4463)</f>
        <v/>
      </c>
      <c r="AG4463" s="124">
        <f>VLOOKUP(IFERROR(MID(AE4463,1,(FIND(",",AE4463,1)-1)),AE4463),Facility_Region_Mapping,2,FALSE)</f>
        <v/>
      </c>
      <c r="AH4463" s="124" t="n"/>
      <c r="AI4463" s="124">
        <f>IF(C4463&lt;&gt;"",IF(M4463="ESM User",getInterfaceName($C4463),"NA"),"")</f>
        <v/>
      </c>
      <c r="AJ4463" s="116">
        <f>IF(Q4463&lt;&gt;"",DATE(YEAR(Q4463), MONTH(Q4463), DAY(Q4463)),"")</f>
        <v/>
      </c>
      <c r="AK4463" s="130">
        <f>IF(Q4463&lt;&gt;0,Q4463-N4463,TODAY()-N4463)</f>
        <v/>
      </c>
      <c r="AL4463" s="112">
        <f>IF(F4463="Re-assigned",0,IF(H4463="Closed",0,IF(H4463="Service Restored",0,IF(H4463="",0,1))))</f>
        <v/>
      </c>
      <c r="AM4463" s="124">
        <f>IF(AL4463=0,"",IF(AK4463&gt;20.99,"Aged","Non-Aged"))</f>
        <v/>
      </c>
      <c r="AN4463" s="112">
        <f>IF(Q4463&lt;&gt;"",MONTH(Q4463),"")</f>
        <v/>
      </c>
      <c r="AO4463" s="112">
        <f>IFERROR(VALUE(V4463),0)</f>
        <v/>
      </c>
    </row>
    <row customFormat="1" customHeight="1" ht="29.25" r="4464" s="112" spans="1:41">
      <c r="A4464" s="127" t="n"/>
      <c r="B4464" s="113" t="n"/>
      <c r="C4464" s="127" t="n"/>
      <c r="D4464" s="127" t="n"/>
      <c r="E4464" s="114">
        <f>IF(F4464 &lt;&gt; "",VLOOKUP(F4464,CategoryLookup,2,FALSE), "")</f>
        <v/>
      </c>
      <c r="F4464" s="126" t="n"/>
      <c r="G4464" s="127" t="n"/>
      <c r="H4464" s="127" t="n"/>
      <c r="I4464" s="127" t="n"/>
      <c r="J4464" s="127" t="n"/>
      <c r="K4464" s="127" t="n"/>
      <c r="L4464" s="127" t="n"/>
      <c r="M4464" s="127" t="n"/>
      <c r="N4464" s="120" t="n"/>
      <c r="O4464" s="120" t="n"/>
      <c r="P4464" s="120" t="n"/>
      <c r="Q4464" s="120" t="n"/>
      <c r="R4464" s="121" t="n"/>
      <c r="S4464" s="121" t="n"/>
      <c r="T4464" s="121" t="n"/>
      <c r="U4464" s="121" t="n"/>
      <c r="V4464" s="117">
        <f>IF(P4464="NA","NA",IF(P4464&lt;&gt;"",TEXT(P4464-N4464,"[h].mm"),""))</f>
        <v/>
      </c>
      <c r="W4464" s="118">
        <f>IF(AND(R4464="",S4464=""),"",R4464+S4464)</f>
        <v/>
      </c>
      <c r="X4464" s="116">
        <f>IF(O4464&lt;&gt;"",DATE(YEAR(O4464), MONTH(O4464), DAY(O4464)),"")</f>
        <v/>
      </c>
      <c r="Y4464" s="122" t="n"/>
      <c r="Z4464" s="123" t="n"/>
      <c r="AA4464" s="117">
        <f>IF(F4464="Re-assigned","NA",IF(W4464="","",IF(W4464&gt;=VLOOKUP(D4464,SLAMatrix,3,FALSE),"Yes",IF(W4464&lt;VLOOKUP(D4464,SLAMatrix,2,FALSE),"No","Internal"))))</f>
        <v/>
      </c>
      <c r="AB4464" s="123" t="n"/>
      <c r="AC4464" s="123" t="n"/>
      <c r="AD4464" s="119" t="n"/>
      <c r="AE4464" s="125" t="n"/>
      <c r="AF4464" s="124">
        <f>MONTH(O4464)</f>
        <v/>
      </c>
      <c r="AG4464" s="124">
        <f>VLOOKUP(IFERROR(MID(AE4464,1,(FIND(",",AE4464,1)-1)),AE4464),Facility_Region_Mapping,2,FALSE)</f>
        <v/>
      </c>
      <c r="AH4464" s="124" t="n"/>
      <c r="AI4464" s="124">
        <f>IF(C4464&lt;&gt;"",IF(M4464="ESM User",getInterfaceName($C4464),"NA"),"")</f>
        <v/>
      </c>
      <c r="AJ4464" s="116">
        <f>IF(Q4464&lt;&gt;"",DATE(YEAR(Q4464), MONTH(Q4464), DAY(Q4464)),"")</f>
        <v/>
      </c>
      <c r="AK4464" s="130">
        <f>IF(Q4464&lt;&gt;0,Q4464-N4464,TODAY()-N4464)</f>
        <v/>
      </c>
      <c r="AL4464" s="112">
        <f>IF(F4464="Re-assigned",0,IF(H4464="Closed",0,IF(H4464="Service Restored",0,IF(H4464="",0,1))))</f>
        <v/>
      </c>
      <c r="AM4464" s="124">
        <f>IF(AL4464=0,"",IF(AK4464&gt;20.99,"Aged","Non-Aged"))</f>
        <v/>
      </c>
      <c r="AN4464" s="112">
        <f>IF(Q4464&lt;&gt;"",MONTH(Q4464),"")</f>
        <v/>
      </c>
      <c r="AO4464" s="112">
        <f>IFERROR(VALUE(V4464),0)</f>
        <v/>
      </c>
    </row>
    <row customFormat="1" customHeight="1" ht="29.25" r="4465" s="112" spans="1:41">
      <c r="A4465" s="127" t="n"/>
      <c r="B4465" s="113" t="n"/>
      <c r="C4465" s="127" t="n"/>
      <c r="D4465" s="127" t="n"/>
      <c r="E4465" s="114">
        <f>IF(F4465 &lt;&gt; "",VLOOKUP(F4465,CategoryLookup,2,FALSE), "")</f>
        <v/>
      </c>
      <c r="F4465" s="126" t="n"/>
      <c r="G4465" s="127" t="n"/>
      <c r="H4465" s="127" t="n"/>
      <c r="I4465" s="127" t="n"/>
      <c r="J4465" s="127" t="n"/>
      <c r="K4465" s="127" t="n"/>
      <c r="L4465" s="127" t="n"/>
      <c r="M4465" s="127" t="n"/>
      <c r="N4465" s="120" t="n"/>
      <c r="O4465" s="120" t="n"/>
      <c r="P4465" s="120" t="n"/>
      <c r="Q4465" s="120" t="n"/>
      <c r="R4465" s="121" t="n"/>
      <c r="S4465" s="121" t="n"/>
      <c r="T4465" s="121" t="n"/>
      <c r="U4465" s="121" t="n"/>
      <c r="V4465" s="117">
        <f>IF(P4465="NA","NA",IF(P4465&lt;&gt;"",TEXT(P4465-N4465,"[h].mm"),""))</f>
        <v/>
      </c>
      <c r="W4465" s="118">
        <f>IF(AND(R4465="",S4465=""),"",R4465+S4465)</f>
        <v/>
      </c>
      <c r="X4465" s="116">
        <f>IF(O4465&lt;&gt;"",DATE(YEAR(O4465), MONTH(O4465), DAY(O4465)),"")</f>
        <v/>
      </c>
      <c r="Y4465" s="122" t="n"/>
      <c r="Z4465" s="123" t="n"/>
      <c r="AA4465" s="117">
        <f>IF(F4465="Re-assigned","NA",IF(W4465="","",IF(W4465&gt;=VLOOKUP(D4465,SLAMatrix,3,FALSE),"Yes",IF(W4465&lt;VLOOKUP(D4465,SLAMatrix,2,FALSE),"No","Internal"))))</f>
        <v/>
      </c>
      <c r="AB4465" s="123" t="n"/>
      <c r="AC4465" s="123" t="n"/>
      <c r="AD4465" s="119" t="n"/>
      <c r="AE4465" s="125" t="n"/>
      <c r="AF4465" s="124">
        <f>MONTH(O4465)</f>
        <v/>
      </c>
      <c r="AG4465" s="124">
        <f>VLOOKUP(IFERROR(MID(AE4465,1,(FIND(",",AE4465,1)-1)),AE4465),Facility_Region_Mapping,2,FALSE)</f>
        <v/>
      </c>
      <c r="AH4465" s="124" t="n"/>
      <c r="AI4465" s="124">
        <f>IF(C4465&lt;&gt;"",IF(M4465="ESM User",getInterfaceName($C4465),"NA"),"")</f>
        <v/>
      </c>
      <c r="AJ4465" s="116">
        <f>IF(Q4465&lt;&gt;"",DATE(YEAR(Q4465), MONTH(Q4465), DAY(Q4465)),"")</f>
        <v/>
      </c>
      <c r="AK4465" s="130">
        <f>IF(Q4465&lt;&gt;0,Q4465-N4465,TODAY()-N4465)</f>
        <v/>
      </c>
      <c r="AL4465" s="112">
        <f>IF(F4465="Re-assigned",0,IF(H4465="Closed",0,IF(H4465="Service Restored",0,IF(H4465="",0,1))))</f>
        <v/>
      </c>
      <c r="AM4465" s="124">
        <f>IF(AL4465=0,"",IF(AK4465&gt;20.99,"Aged","Non-Aged"))</f>
        <v/>
      </c>
      <c r="AN4465" s="112">
        <f>IF(Q4465&lt;&gt;"",MONTH(Q4465),"")</f>
        <v/>
      </c>
      <c r="AO4465" s="112">
        <f>IFERROR(VALUE(V4465),0)</f>
        <v/>
      </c>
    </row>
    <row customFormat="1" customHeight="1" ht="29.25" r="4466" s="112" spans="1:41">
      <c r="A4466" s="127" t="n"/>
      <c r="B4466" s="113" t="n"/>
      <c r="C4466" s="127" t="n"/>
      <c r="D4466" s="127" t="n"/>
      <c r="E4466" s="114">
        <f>IF(F4466 &lt;&gt; "",VLOOKUP(F4466,CategoryLookup,2,FALSE), "")</f>
        <v/>
      </c>
      <c r="F4466" s="126" t="n"/>
      <c r="G4466" s="127" t="n"/>
      <c r="H4466" s="127" t="n"/>
      <c r="I4466" s="127" t="n"/>
      <c r="J4466" s="127" t="n"/>
      <c r="K4466" s="127" t="n"/>
      <c r="L4466" s="127" t="n"/>
      <c r="M4466" s="127" t="n"/>
      <c r="N4466" s="120" t="n"/>
      <c r="O4466" s="120" t="n"/>
      <c r="P4466" s="120" t="n"/>
      <c r="Q4466" s="120" t="n"/>
      <c r="R4466" s="121" t="n"/>
      <c r="S4466" s="121" t="n"/>
      <c r="T4466" s="121" t="n"/>
      <c r="U4466" s="121" t="n"/>
      <c r="V4466" s="117">
        <f>IF(P4466="NA","NA",IF(P4466&lt;&gt;"",TEXT(P4466-N4466,"[h].mm"),""))</f>
        <v/>
      </c>
      <c r="W4466" s="118">
        <f>IF(AND(R4466="",S4466=""),"",R4466+S4466)</f>
        <v/>
      </c>
      <c r="X4466" s="116">
        <f>IF(O4466&lt;&gt;"",DATE(YEAR(O4466), MONTH(O4466), DAY(O4466)),"")</f>
        <v/>
      </c>
      <c r="Y4466" s="122" t="n"/>
      <c r="Z4466" s="123" t="n"/>
      <c r="AA4466" s="117">
        <f>IF(F4466="Re-assigned","NA",IF(W4466="","",IF(W4466&gt;=VLOOKUP(D4466,SLAMatrix,3,FALSE),"Yes",IF(W4466&lt;VLOOKUP(D4466,SLAMatrix,2,FALSE),"No","Internal"))))</f>
        <v/>
      </c>
      <c r="AB4466" s="123" t="n"/>
      <c r="AC4466" s="123" t="n"/>
      <c r="AD4466" s="119" t="n"/>
      <c r="AE4466" s="125" t="n"/>
      <c r="AF4466" s="124">
        <f>MONTH(O4466)</f>
        <v/>
      </c>
      <c r="AG4466" s="124">
        <f>VLOOKUP(IFERROR(MID(AE4466,1,(FIND(",",AE4466,1)-1)),AE4466),Facility_Region_Mapping,2,FALSE)</f>
        <v/>
      </c>
      <c r="AH4466" s="124" t="n"/>
      <c r="AI4466" s="124">
        <f>IF(C4466&lt;&gt;"",IF(M4466="ESM User",getInterfaceName($C4466),"NA"),"")</f>
        <v/>
      </c>
      <c r="AJ4466" s="116">
        <f>IF(Q4466&lt;&gt;"",DATE(YEAR(Q4466), MONTH(Q4466), DAY(Q4466)),"")</f>
        <v/>
      </c>
      <c r="AK4466" s="130">
        <f>IF(Q4466&lt;&gt;0,Q4466-N4466,TODAY()-N4466)</f>
        <v/>
      </c>
      <c r="AL4466" s="112">
        <f>IF(F4466="Re-assigned",0,IF(H4466="Closed",0,IF(H4466="Service Restored",0,IF(H4466="",0,1))))</f>
        <v/>
      </c>
      <c r="AM4466" s="124">
        <f>IF(AL4466=0,"",IF(AK4466&gt;20.99,"Aged","Non-Aged"))</f>
        <v/>
      </c>
      <c r="AN4466" s="112">
        <f>IF(Q4466&lt;&gt;"",MONTH(Q4466),"")</f>
        <v/>
      </c>
      <c r="AO4466" s="112">
        <f>IFERROR(VALUE(V4466),0)</f>
        <v/>
      </c>
    </row>
    <row customFormat="1" customHeight="1" ht="29.25" r="4467" s="112" spans="1:41">
      <c r="A4467" s="127" t="n"/>
      <c r="B4467" s="113" t="n"/>
      <c r="C4467" s="127" t="n"/>
      <c r="D4467" s="127" t="n"/>
      <c r="E4467" s="114">
        <f>IF(F4467 &lt;&gt; "",VLOOKUP(F4467,CategoryLookup,2,FALSE), "")</f>
        <v/>
      </c>
      <c r="F4467" s="126" t="n"/>
      <c r="G4467" s="127" t="n"/>
      <c r="H4467" s="127" t="n"/>
      <c r="I4467" s="127" t="n"/>
      <c r="J4467" s="127" t="n"/>
      <c r="K4467" s="127" t="n"/>
      <c r="L4467" s="127" t="n"/>
      <c r="M4467" s="127" t="n"/>
      <c r="N4467" s="120" t="n"/>
      <c r="O4467" s="120" t="n"/>
      <c r="P4467" s="120" t="n"/>
      <c r="Q4467" s="120" t="n"/>
      <c r="R4467" s="121" t="n"/>
      <c r="S4467" s="121" t="n"/>
      <c r="T4467" s="121" t="n"/>
      <c r="U4467" s="121" t="n"/>
      <c r="V4467" s="117">
        <f>IF(P4467="NA","NA",IF(P4467&lt;&gt;"",TEXT(P4467-N4467,"[h].mm"),""))</f>
        <v/>
      </c>
      <c r="W4467" s="118">
        <f>IF(AND(R4467="",S4467=""),"",R4467+S4467)</f>
        <v/>
      </c>
      <c r="X4467" s="116">
        <f>IF(O4467&lt;&gt;"",DATE(YEAR(O4467), MONTH(O4467), DAY(O4467)),"")</f>
        <v/>
      </c>
      <c r="Y4467" s="122" t="n"/>
      <c r="Z4467" s="123" t="n"/>
      <c r="AA4467" s="117">
        <f>IF(F4467="Re-assigned","NA",IF(W4467="","",IF(W4467&gt;=VLOOKUP(D4467,SLAMatrix,3,FALSE),"Yes",IF(W4467&lt;VLOOKUP(D4467,SLAMatrix,2,FALSE),"No","Internal"))))</f>
        <v/>
      </c>
      <c r="AB4467" s="123" t="n"/>
      <c r="AC4467" s="123" t="n"/>
      <c r="AD4467" s="119" t="n"/>
      <c r="AE4467" s="125" t="n"/>
      <c r="AF4467" s="124">
        <f>MONTH(O4467)</f>
        <v/>
      </c>
      <c r="AG4467" s="124">
        <f>VLOOKUP(IFERROR(MID(AE4467,1,(FIND(",",AE4467,1)-1)),AE4467),Facility_Region_Mapping,2,FALSE)</f>
        <v/>
      </c>
      <c r="AH4467" s="124" t="n"/>
      <c r="AI4467" s="124">
        <f>IF(C4467&lt;&gt;"",IF(M4467="ESM User",getInterfaceName($C4467),"NA"),"")</f>
        <v/>
      </c>
      <c r="AJ4467" s="116">
        <f>IF(Q4467&lt;&gt;"",DATE(YEAR(Q4467), MONTH(Q4467), DAY(Q4467)),"")</f>
        <v/>
      </c>
      <c r="AK4467" s="130">
        <f>IF(Q4467&lt;&gt;0,Q4467-N4467,TODAY()-N4467)</f>
        <v/>
      </c>
      <c r="AL4467" s="112">
        <f>IF(F4467="Re-assigned",0,IF(H4467="Closed",0,IF(H4467="Service Restored",0,IF(H4467="",0,1))))</f>
        <v/>
      </c>
      <c r="AM4467" s="124">
        <f>IF(AL4467=0,"",IF(AK4467&gt;20.99,"Aged","Non-Aged"))</f>
        <v/>
      </c>
      <c r="AN4467" s="112">
        <f>IF(Q4467&lt;&gt;"",MONTH(Q4467),"")</f>
        <v/>
      </c>
      <c r="AO4467" s="112">
        <f>IFERROR(VALUE(V4467),0)</f>
        <v/>
      </c>
    </row>
    <row customFormat="1" customHeight="1" ht="29.25" r="4468" s="112" spans="1:41">
      <c r="A4468" s="127" t="n"/>
      <c r="B4468" s="113" t="n"/>
      <c r="C4468" s="127" t="n"/>
      <c r="D4468" s="127" t="n"/>
      <c r="E4468" s="114">
        <f>IF(F4468 &lt;&gt; "",VLOOKUP(F4468,CategoryLookup,2,FALSE), "")</f>
        <v/>
      </c>
      <c r="F4468" s="126" t="n"/>
      <c r="G4468" s="127" t="n"/>
      <c r="H4468" s="127" t="n"/>
      <c r="I4468" s="127" t="n"/>
      <c r="J4468" s="127" t="n"/>
      <c r="K4468" s="127" t="n"/>
      <c r="L4468" s="127" t="n"/>
      <c r="M4468" s="127" t="n"/>
      <c r="N4468" s="120" t="n"/>
      <c r="O4468" s="120" t="n"/>
      <c r="P4468" s="120" t="n"/>
      <c r="Q4468" s="120" t="n"/>
      <c r="R4468" s="121" t="n"/>
      <c r="S4468" s="121" t="n"/>
      <c r="T4468" s="121" t="n"/>
      <c r="U4468" s="121" t="n"/>
      <c r="V4468" s="117">
        <f>IF(P4468="NA","NA",IF(P4468&lt;&gt;"",TEXT(P4468-N4468,"[h].mm"),""))</f>
        <v/>
      </c>
      <c r="W4468" s="118">
        <f>IF(AND(R4468="",S4468=""),"",R4468+S4468)</f>
        <v/>
      </c>
      <c r="X4468" s="116">
        <f>IF(O4468&lt;&gt;"",DATE(YEAR(O4468), MONTH(O4468), DAY(O4468)),"")</f>
        <v/>
      </c>
      <c r="Y4468" s="122" t="n"/>
      <c r="Z4468" s="123" t="n"/>
      <c r="AA4468" s="117">
        <f>IF(F4468="Re-assigned","NA",IF(W4468="","",IF(W4468&gt;=VLOOKUP(D4468,SLAMatrix,3,FALSE),"Yes",IF(W4468&lt;VLOOKUP(D4468,SLAMatrix,2,FALSE),"No","Internal"))))</f>
        <v/>
      </c>
      <c r="AB4468" s="123" t="n"/>
      <c r="AC4468" s="123" t="n"/>
      <c r="AD4468" s="119" t="n"/>
      <c r="AE4468" s="125" t="n"/>
      <c r="AF4468" s="124">
        <f>MONTH(O4468)</f>
        <v/>
      </c>
      <c r="AG4468" s="124">
        <f>VLOOKUP(IFERROR(MID(AE4468,1,(FIND(",",AE4468,1)-1)),AE4468),Facility_Region_Mapping,2,FALSE)</f>
        <v/>
      </c>
      <c r="AH4468" s="124" t="n"/>
      <c r="AI4468" s="124">
        <f>IF(C4468&lt;&gt;"",IF(M4468="ESM User",getInterfaceName($C4468),"NA"),"")</f>
        <v/>
      </c>
      <c r="AJ4468" s="116">
        <f>IF(Q4468&lt;&gt;"",DATE(YEAR(Q4468), MONTH(Q4468), DAY(Q4468)),"")</f>
        <v/>
      </c>
      <c r="AK4468" s="130">
        <f>IF(Q4468&lt;&gt;0,Q4468-N4468,TODAY()-N4468)</f>
        <v/>
      </c>
      <c r="AL4468" s="112">
        <f>IF(F4468="Re-assigned",0,IF(H4468="Closed",0,IF(H4468="Service Restored",0,IF(H4468="",0,1))))</f>
        <v/>
      </c>
      <c r="AM4468" s="124">
        <f>IF(AL4468=0,"",IF(AK4468&gt;20.99,"Aged","Non-Aged"))</f>
        <v/>
      </c>
      <c r="AN4468" s="112">
        <f>IF(Q4468&lt;&gt;"",MONTH(Q4468),"")</f>
        <v/>
      </c>
      <c r="AO4468" s="112">
        <f>IFERROR(VALUE(V4468),0)</f>
        <v/>
      </c>
    </row>
    <row customFormat="1" customHeight="1" ht="29.25" r="4469" s="112" spans="1:41">
      <c r="A4469" s="127" t="n"/>
      <c r="B4469" s="113" t="n"/>
      <c r="C4469" s="127" t="n"/>
      <c r="D4469" s="127" t="n"/>
      <c r="E4469" s="114">
        <f>IF(F4469 &lt;&gt; "",VLOOKUP(F4469,CategoryLookup,2,FALSE), "")</f>
        <v/>
      </c>
      <c r="F4469" s="126" t="n"/>
      <c r="G4469" s="127" t="n"/>
      <c r="H4469" s="127" t="n"/>
      <c r="I4469" s="127" t="n"/>
      <c r="J4469" s="127" t="n"/>
      <c r="K4469" s="127" t="n"/>
      <c r="L4469" s="127" t="n"/>
      <c r="M4469" s="127" t="n"/>
      <c r="N4469" s="120" t="n"/>
      <c r="O4469" s="120" t="n"/>
      <c r="P4469" s="120" t="n"/>
      <c r="Q4469" s="120" t="n"/>
      <c r="R4469" s="121" t="n"/>
      <c r="S4469" s="121" t="n"/>
      <c r="T4469" s="121" t="n"/>
      <c r="U4469" s="121" t="n"/>
      <c r="V4469" s="117">
        <f>IF(P4469="NA","NA",IF(P4469&lt;&gt;"",TEXT(P4469-N4469,"[h].mm"),""))</f>
        <v/>
      </c>
      <c r="W4469" s="118">
        <f>IF(AND(R4469="",S4469=""),"",R4469+S4469)</f>
        <v/>
      </c>
      <c r="X4469" s="116">
        <f>IF(O4469&lt;&gt;"",DATE(YEAR(O4469), MONTH(O4469), DAY(O4469)),"")</f>
        <v/>
      </c>
      <c r="Y4469" s="122" t="n"/>
      <c r="Z4469" s="123" t="n"/>
      <c r="AA4469" s="117">
        <f>IF(F4469="Re-assigned","NA",IF(W4469="","",IF(W4469&gt;=VLOOKUP(D4469,SLAMatrix,3,FALSE),"Yes",IF(W4469&lt;VLOOKUP(D4469,SLAMatrix,2,FALSE),"No","Internal"))))</f>
        <v/>
      </c>
      <c r="AB4469" s="123" t="n"/>
      <c r="AC4469" s="123" t="n"/>
      <c r="AD4469" s="119" t="n"/>
      <c r="AE4469" s="125" t="n"/>
      <c r="AF4469" s="124">
        <f>MONTH(O4469)</f>
        <v/>
      </c>
      <c r="AG4469" s="124">
        <f>VLOOKUP(IFERROR(MID(AE4469,1,(FIND(",",AE4469,1)-1)),AE4469),Facility_Region_Mapping,2,FALSE)</f>
        <v/>
      </c>
      <c r="AH4469" s="124" t="n"/>
      <c r="AI4469" s="124">
        <f>IF(C4469&lt;&gt;"",IF(M4469="ESM User",getInterfaceName($C4469),"NA"),"")</f>
        <v/>
      </c>
      <c r="AJ4469" s="116">
        <f>IF(Q4469&lt;&gt;"",DATE(YEAR(Q4469), MONTH(Q4469), DAY(Q4469)),"")</f>
        <v/>
      </c>
      <c r="AK4469" s="130">
        <f>IF(Q4469&lt;&gt;0,Q4469-N4469,TODAY()-N4469)</f>
        <v/>
      </c>
      <c r="AL4469" s="112">
        <f>IF(F4469="Re-assigned",0,IF(H4469="Closed",0,IF(H4469="Service Restored",0,IF(H4469="",0,1))))</f>
        <v/>
      </c>
      <c r="AM4469" s="124">
        <f>IF(AL4469=0,"",IF(AK4469&gt;20.99,"Aged","Non-Aged"))</f>
        <v/>
      </c>
      <c r="AN4469" s="112">
        <f>IF(Q4469&lt;&gt;"",MONTH(Q4469),"")</f>
        <v/>
      </c>
      <c r="AO4469" s="112">
        <f>IFERROR(VALUE(V4469),0)</f>
        <v/>
      </c>
    </row>
    <row customFormat="1" customHeight="1" ht="29.25" r="4470" s="112" spans="1:41">
      <c r="A4470" s="127" t="n"/>
      <c r="B4470" s="113" t="n"/>
      <c r="C4470" s="127" t="n"/>
      <c r="D4470" s="127" t="n"/>
      <c r="E4470" s="114">
        <f>IF(F4470 &lt;&gt; "",VLOOKUP(F4470,CategoryLookup,2,FALSE), "")</f>
        <v/>
      </c>
      <c r="F4470" s="126" t="n"/>
      <c r="G4470" s="127" t="n"/>
      <c r="H4470" s="127" t="n"/>
      <c r="I4470" s="127" t="n"/>
      <c r="J4470" s="127" t="n"/>
      <c r="K4470" s="127" t="n"/>
      <c r="L4470" s="127" t="n"/>
      <c r="M4470" s="127" t="n"/>
      <c r="N4470" s="120" t="n"/>
      <c r="O4470" s="120" t="n"/>
      <c r="P4470" s="120" t="n"/>
      <c r="Q4470" s="120" t="n"/>
      <c r="R4470" s="121" t="n"/>
      <c r="S4470" s="121" t="n"/>
      <c r="T4470" s="121" t="n"/>
      <c r="U4470" s="121" t="n"/>
      <c r="V4470" s="117">
        <f>IF(P4470="NA","NA",IF(P4470&lt;&gt;"",TEXT(P4470-N4470,"[h].mm"),""))</f>
        <v/>
      </c>
      <c r="W4470" s="118">
        <f>IF(AND(R4470="",S4470=""),"",R4470+S4470)</f>
        <v/>
      </c>
      <c r="X4470" s="116">
        <f>IF(O4470&lt;&gt;"",DATE(YEAR(O4470), MONTH(O4470), DAY(O4470)),"")</f>
        <v/>
      </c>
      <c r="Y4470" s="122" t="n"/>
      <c r="Z4470" s="123" t="n"/>
      <c r="AA4470" s="117">
        <f>IF(F4470="Re-assigned","NA",IF(W4470="","",IF(W4470&gt;=VLOOKUP(D4470,SLAMatrix,3,FALSE),"Yes",IF(W4470&lt;VLOOKUP(D4470,SLAMatrix,2,FALSE),"No","Internal"))))</f>
        <v/>
      </c>
      <c r="AB4470" s="123" t="n"/>
      <c r="AC4470" s="123" t="n"/>
      <c r="AD4470" s="119" t="n"/>
      <c r="AE4470" s="125" t="n"/>
      <c r="AF4470" s="124">
        <f>MONTH(O4470)</f>
        <v/>
      </c>
      <c r="AG4470" s="124">
        <f>VLOOKUP(IFERROR(MID(AE4470,1,(FIND(",",AE4470,1)-1)),AE4470),Facility_Region_Mapping,2,FALSE)</f>
        <v/>
      </c>
      <c r="AH4470" s="124" t="n"/>
      <c r="AI4470" s="124">
        <f>IF(C4470&lt;&gt;"",IF(M4470="ESM User",getInterfaceName($C4470),"NA"),"")</f>
        <v/>
      </c>
      <c r="AJ4470" s="116">
        <f>IF(Q4470&lt;&gt;"",DATE(YEAR(Q4470), MONTH(Q4470), DAY(Q4470)),"")</f>
        <v/>
      </c>
      <c r="AK4470" s="130">
        <f>IF(Q4470&lt;&gt;0,Q4470-N4470,TODAY()-N4470)</f>
        <v/>
      </c>
      <c r="AL4470" s="112">
        <f>IF(F4470="Re-assigned",0,IF(H4470="Closed",0,IF(H4470="Service Restored",0,IF(H4470="",0,1))))</f>
        <v/>
      </c>
      <c r="AM4470" s="124">
        <f>IF(AL4470=0,"",IF(AK4470&gt;20.99,"Aged","Non-Aged"))</f>
        <v/>
      </c>
      <c r="AN4470" s="112">
        <f>IF(Q4470&lt;&gt;"",MONTH(Q4470),"")</f>
        <v/>
      </c>
      <c r="AO4470" s="112">
        <f>IFERROR(VALUE(V4470),0)</f>
        <v/>
      </c>
    </row>
    <row customFormat="1" customHeight="1" ht="29.25" r="4471" s="112" spans="1:41">
      <c r="A4471" s="127" t="n"/>
      <c r="B4471" s="113" t="n"/>
      <c r="C4471" s="127" t="n"/>
      <c r="D4471" s="127" t="n"/>
      <c r="E4471" s="114">
        <f>IF(F4471 &lt;&gt; "",VLOOKUP(F4471,CategoryLookup,2,FALSE), "")</f>
        <v/>
      </c>
      <c r="F4471" s="126" t="n"/>
      <c r="G4471" s="127" t="n"/>
      <c r="H4471" s="127" t="n"/>
      <c r="I4471" s="127" t="n"/>
      <c r="J4471" s="127" t="n"/>
      <c r="K4471" s="127" t="n"/>
      <c r="L4471" s="127" t="n"/>
      <c r="M4471" s="127" t="n"/>
      <c r="N4471" s="120" t="n"/>
      <c r="O4471" s="120" t="n"/>
      <c r="P4471" s="120" t="n"/>
      <c r="Q4471" s="120" t="n"/>
      <c r="R4471" s="121" t="n"/>
      <c r="S4471" s="121" t="n"/>
      <c r="T4471" s="121" t="n"/>
      <c r="U4471" s="121" t="n"/>
      <c r="V4471" s="117">
        <f>IF(P4471="NA","NA",IF(P4471&lt;&gt;"",TEXT(P4471-N4471,"[h].mm"),""))</f>
        <v/>
      </c>
      <c r="W4471" s="118">
        <f>IF(AND(R4471="",S4471=""),"",R4471+S4471)</f>
        <v/>
      </c>
      <c r="X4471" s="116">
        <f>IF(O4471&lt;&gt;"",DATE(YEAR(O4471), MONTH(O4471), DAY(O4471)),"")</f>
        <v/>
      </c>
      <c r="Y4471" s="122" t="n"/>
      <c r="Z4471" s="123" t="n"/>
      <c r="AA4471" s="117">
        <f>IF(F4471="Re-assigned","NA",IF(W4471="","",IF(W4471&gt;=VLOOKUP(D4471,SLAMatrix,3,FALSE),"Yes",IF(W4471&lt;VLOOKUP(D4471,SLAMatrix,2,FALSE),"No","Internal"))))</f>
        <v/>
      </c>
      <c r="AB4471" s="123" t="n"/>
      <c r="AC4471" s="123" t="n"/>
      <c r="AD4471" s="119" t="n"/>
      <c r="AE4471" s="125" t="n"/>
      <c r="AF4471" s="124">
        <f>MONTH(O4471)</f>
        <v/>
      </c>
      <c r="AG4471" s="124">
        <f>VLOOKUP(IFERROR(MID(AE4471,1,(FIND(",",AE4471,1)-1)),AE4471),Facility_Region_Mapping,2,FALSE)</f>
        <v/>
      </c>
      <c r="AH4471" s="124" t="n"/>
      <c r="AI4471" s="124">
        <f>IF(C4471&lt;&gt;"",IF(M4471="ESM User",getInterfaceName($C4471),"NA"),"")</f>
        <v/>
      </c>
      <c r="AJ4471" s="116">
        <f>IF(Q4471&lt;&gt;"",DATE(YEAR(Q4471), MONTH(Q4471), DAY(Q4471)),"")</f>
        <v/>
      </c>
      <c r="AK4471" s="130">
        <f>IF(Q4471&lt;&gt;0,Q4471-N4471,TODAY()-N4471)</f>
        <v/>
      </c>
      <c r="AL4471" s="112">
        <f>IF(F4471="Re-assigned",0,IF(H4471="Closed",0,IF(H4471="Service Restored",0,IF(H4471="",0,1))))</f>
        <v/>
      </c>
      <c r="AM4471" s="124">
        <f>IF(AL4471=0,"",IF(AK4471&gt;20.99,"Aged","Non-Aged"))</f>
        <v/>
      </c>
      <c r="AN4471" s="112">
        <f>IF(Q4471&lt;&gt;"",MONTH(Q4471),"")</f>
        <v/>
      </c>
      <c r="AO4471" s="112">
        <f>IFERROR(VALUE(V4471),0)</f>
        <v/>
      </c>
    </row>
    <row customFormat="1" customHeight="1" ht="29.25" r="4472" s="112" spans="1:41">
      <c r="A4472" s="127" t="n"/>
      <c r="B4472" s="113" t="n"/>
      <c r="C4472" s="127" t="n"/>
      <c r="D4472" s="127" t="n"/>
      <c r="E4472" s="114">
        <f>IF(F4472 &lt;&gt; "",VLOOKUP(F4472,CategoryLookup,2,FALSE), "")</f>
        <v/>
      </c>
      <c r="F4472" s="126" t="n"/>
      <c r="G4472" s="127" t="n"/>
      <c r="H4472" s="127" t="n"/>
      <c r="I4472" s="127" t="n"/>
      <c r="J4472" s="127" t="n"/>
      <c r="K4472" s="127" t="n"/>
      <c r="L4472" s="127" t="n"/>
      <c r="M4472" s="127" t="n"/>
      <c r="N4472" s="120" t="n"/>
      <c r="O4472" s="120" t="n"/>
      <c r="P4472" s="120" t="n"/>
      <c r="Q4472" s="120" t="n"/>
      <c r="R4472" s="121" t="n"/>
      <c r="S4472" s="121" t="n"/>
      <c r="T4472" s="121" t="n"/>
      <c r="U4472" s="121" t="n"/>
      <c r="V4472" s="117">
        <f>IF(P4472="NA","NA",IF(P4472&lt;&gt;"",TEXT(P4472-N4472,"[h].mm"),""))</f>
        <v/>
      </c>
      <c r="W4472" s="118">
        <f>IF(AND(R4472="",S4472=""),"",R4472+S4472)</f>
        <v/>
      </c>
      <c r="X4472" s="116">
        <f>IF(O4472&lt;&gt;"",DATE(YEAR(O4472), MONTH(O4472), DAY(O4472)),"")</f>
        <v/>
      </c>
      <c r="Y4472" s="122" t="n"/>
      <c r="Z4472" s="123" t="n"/>
      <c r="AA4472" s="117">
        <f>IF(F4472="Re-assigned","NA",IF(W4472="","",IF(W4472&gt;=VLOOKUP(D4472,SLAMatrix,3,FALSE),"Yes",IF(W4472&lt;VLOOKUP(D4472,SLAMatrix,2,FALSE),"No","Internal"))))</f>
        <v/>
      </c>
      <c r="AB4472" s="123" t="n"/>
      <c r="AC4472" s="123" t="n"/>
      <c r="AD4472" s="119" t="n"/>
      <c r="AE4472" s="125" t="n"/>
      <c r="AF4472" s="124">
        <f>MONTH(O4472)</f>
        <v/>
      </c>
      <c r="AG4472" s="124">
        <f>VLOOKUP(IFERROR(MID(AE4472,1,(FIND(",",AE4472,1)-1)),AE4472),Facility_Region_Mapping,2,FALSE)</f>
        <v/>
      </c>
      <c r="AH4472" s="124" t="n"/>
      <c r="AI4472" s="124">
        <f>IF(C4472&lt;&gt;"",IF(M4472="ESM User",getInterfaceName($C4472),"NA"),"")</f>
        <v/>
      </c>
      <c r="AJ4472" s="116">
        <f>IF(Q4472&lt;&gt;"",DATE(YEAR(Q4472), MONTH(Q4472), DAY(Q4472)),"")</f>
        <v/>
      </c>
      <c r="AK4472" s="130">
        <f>IF(Q4472&lt;&gt;0,Q4472-N4472,TODAY()-N4472)</f>
        <v/>
      </c>
      <c r="AL4472" s="112">
        <f>IF(F4472="Re-assigned",0,IF(H4472="Closed",0,IF(H4472="Service Restored",0,IF(H4472="",0,1))))</f>
        <v/>
      </c>
      <c r="AM4472" s="124">
        <f>IF(AL4472=0,"",IF(AK4472&gt;20.99,"Aged","Non-Aged"))</f>
        <v/>
      </c>
      <c r="AN4472" s="112">
        <f>IF(Q4472&lt;&gt;"",MONTH(Q4472),"")</f>
        <v/>
      </c>
      <c r="AO4472" s="112">
        <f>IFERROR(VALUE(V4472),0)</f>
        <v/>
      </c>
    </row>
    <row customFormat="1" customHeight="1" ht="29.25" r="4473" s="112" spans="1:41">
      <c r="A4473" s="127" t="n"/>
      <c r="B4473" s="113" t="n"/>
      <c r="C4473" s="127" t="n"/>
      <c r="D4473" s="127" t="n"/>
      <c r="E4473" s="114">
        <f>IF(F4473 &lt;&gt; "",VLOOKUP(F4473,CategoryLookup,2,FALSE), "")</f>
        <v/>
      </c>
      <c r="F4473" s="126" t="n"/>
      <c r="G4473" s="127" t="n"/>
      <c r="H4473" s="127" t="n"/>
      <c r="I4473" s="127" t="n"/>
      <c r="J4473" s="127" t="n"/>
      <c r="K4473" s="127" t="n"/>
      <c r="L4473" s="127" t="n"/>
      <c r="M4473" s="127" t="n"/>
      <c r="N4473" s="120" t="n"/>
      <c r="O4473" s="120" t="n"/>
      <c r="P4473" s="120" t="n"/>
      <c r="Q4473" s="120" t="n"/>
      <c r="R4473" s="121" t="n"/>
      <c r="S4473" s="121" t="n"/>
      <c r="T4473" s="121" t="n"/>
      <c r="U4473" s="121" t="n"/>
      <c r="V4473" s="117">
        <f>IF(P4473="NA","NA",IF(P4473&lt;&gt;"",TEXT(P4473-N4473,"[h].mm"),""))</f>
        <v/>
      </c>
      <c r="W4473" s="118">
        <f>IF(AND(R4473="",S4473=""),"",R4473+S4473)</f>
        <v/>
      </c>
      <c r="X4473" s="116">
        <f>IF(O4473&lt;&gt;"",DATE(YEAR(O4473), MONTH(O4473), DAY(O4473)),"")</f>
        <v/>
      </c>
      <c r="Y4473" s="122" t="n"/>
      <c r="Z4473" s="123" t="n"/>
      <c r="AA4473" s="117">
        <f>IF(F4473="Re-assigned","NA",IF(W4473="","",IF(W4473&gt;=VLOOKUP(D4473,SLAMatrix,3,FALSE),"Yes",IF(W4473&lt;VLOOKUP(D4473,SLAMatrix,2,FALSE),"No","Internal"))))</f>
        <v/>
      </c>
      <c r="AB4473" s="123" t="n"/>
      <c r="AC4473" s="123" t="n"/>
      <c r="AD4473" s="119" t="n"/>
      <c r="AE4473" s="125" t="n"/>
      <c r="AF4473" s="124">
        <f>MONTH(O4473)</f>
        <v/>
      </c>
      <c r="AG4473" s="124">
        <f>VLOOKUP(IFERROR(MID(AE4473,1,(FIND(",",AE4473,1)-1)),AE4473),Facility_Region_Mapping,2,FALSE)</f>
        <v/>
      </c>
      <c r="AH4473" s="124" t="n"/>
      <c r="AI4473" s="124">
        <f>IF(C4473&lt;&gt;"",IF(M4473="ESM User",getInterfaceName($C4473),"NA"),"")</f>
        <v/>
      </c>
      <c r="AJ4473" s="116">
        <f>IF(Q4473&lt;&gt;"",DATE(YEAR(Q4473), MONTH(Q4473), DAY(Q4473)),"")</f>
        <v/>
      </c>
      <c r="AK4473" s="130">
        <f>IF(Q4473&lt;&gt;0,Q4473-N4473,TODAY()-N4473)</f>
        <v/>
      </c>
      <c r="AL4473" s="112">
        <f>IF(F4473="Re-assigned",0,IF(H4473="Closed",0,IF(H4473="Service Restored",0,IF(H4473="",0,1))))</f>
        <v/>
      </c>
      <c r="AM4473" s="124">
        <f>IF(AL4473=0,"",IF(AK4473&gt;20.99,"Aged","Non-Aged"))</f>
        <v/>
      </c>
      <c r="AN4473" s="112">
        <f>IF(Q4473&lt;&gt;"",MONTH(Q4473),"")</f>
        <v/>
      </c>
      <c r="AO4473" s="112">
        <f>IFERROR(VALUE(V4473),0)</f>
        <v/>
      </c>
    </row>
    <row customFormat="1" customHeight="1" ht="29.25" r="4474" s="112" spans="1:41">
      <c r="A4474" s="127" t="n"/>
      <c r="B4474" s="113" t="n"/>
      <c r="C4474" s="127" t="n"/>
      <c r="D4474" s="127" t="n"/>
      <c r="E4474" s="114">
        <f>IF(F4474 &lt;&gt; "",VLOOKUP(F4474,CategoryLookup,2,FALSE), "")</f>
        <v/>
      </c>
      <c r="F4474" s="126" t="n"/>
      <c r="G4474" s="127" t="n"/>
      <c r="H4474" s="127" t="n"/>
      <c r="I4474" s="127" t="n"/>
      <c r="J4474" s="127" t="n"/>
      <c r="K4474" s="127" t="n"/>
      <c r="L4474" s="127" t="n"/>
      <c r="M4474" s="127" t="n"/>
      <c r="N4474" s="120" t="n"/>
      <c r="O4474" s="120" t="n"/>
      <c r="P4474" s="120" t="n"/>
      <c r="Q4474" s="120" t="n"/>
      <c r="R4474" s="121" t="n"/>
      <c r="S4474" s="121" t="n"/>
      <c r="T4474" s="121" t="n"/>
      <c r="U4474" s="121" t="n"/>
      <c r="V4474" s="117">
        <f>IF(P4474="NA","NA",IF(P4474&lt;&gt;"",TEXT(P4474-N4474,"[h].mm"),""))</f>
        <v/>
      </c>
      <c r="W4474" s="118">
        <f>IF(AND(R4474="",S4474=""),"",R4474+S4474)</f>
        <v/>
      </c>
      <c r="X4474" s="116">
        <f>IF(O4474&lt;&gt;"",DATE(YEAR(O4474), MONTH(O4474), DAY(O4474)),"")</f>
        <v/>
      </c>
      <c r="Y4474" s="122" t="n"/>
      <c r="Z4474" s="123" t="n"/>
      <c r="AA4474" s="117">
        <f>IF(F4474="Re-assigned","NA",IF(W4474="","",IF(W4474&gt;=VLOOKUP(D4474,SLAMatrix,3,FALSE),"Yes",IF(W4474&lt;VLOOKUP(D4474,SLAMatrix,2,FALSE),"No","Internal"))))</f>
        <v/>
      </c>
      <c r="AB4474" s="123" t="n"/>
      <c r="AC4474" s="123" t="n"/>
      <c r="AD4474" s="119" t="n"/>
      <c r="AE4474" s="125" t="n"/>
      <c r="AF4474" s="124">
        <f>MONTH(O4474)</f>
        <v/>
      </c>
      <c r="AG4474" s="124">
        <f>VLOOKUP(IFERROR(MID(AE4474,1,(FIND(",",AE4474,1)-1)),AE4474),Facility_Region_Mapping,2,FALSE)</f>
        <v/>
      </c>
      <c r="AH4474" s="124" t="n"/>
      <c r="AI4474" s="124">
        <f>IF(C4474&lt;&gt;"",IF(M4474="ESM User",getInterfaceName($C4474),"NA"),"")</f>
        <v/>
      </c>
      <c r="AJ4474" s="116">
        <f>IF(Q4474&lt;&gt;"",DATE(YEAR(Q4474), MONTH(Q4474), DAY(Q4474)),"")</f>
        <v/>
      </c>
      <c r="AK4474" s="130">
        <f>IF(Q4474&lt;&gt;0,Q4474-N4474,TODAY()-N4474)</f>
        <v/>
      </c>
      <c r="AL4474" s="112">
        <f>IF(F4474="Re-assigned",0,IF(H4474="Closed",0,IF(H4474="Service Restored",0,IF(H4474="",0,1))))</f>
        <v/>
      </c>
      <c r="AM4474" s="124">
        <f>IF(AL4474=0,"",IF(AK4474&gt;20.99,"Aged","Non-Aged"))</f>
        <v/>
      </c>
      <c r="AN4474" s="112">
        <f>IF(Q4474&lt;&gt;"",MONTH(Q4474),"")</f>
        <v/>
      </c>
      <c r="AO4474" s="112">
        <f>IFERROR(VALUE(V4474),0)</f>
        <v/>
      </c>
    </row>
    <row customFormat="1" customHeight="1" ht="29.25" r="4475" s="112" spans="1:41">
      <c r="A4475" s="127" t="n"/>
      <c r="B4475" s="113" t="n"/>
      <c r="C4475" s="127" t="n"/>
      <c r="D4475" s="127" t="n"/>
      <c r="E4475" s="114">
        <f>IF(F4475 &lt;&gt; "",VLOOKUP(F4475,CategoryLookup,2,FALSE), "")</f>
        <v/>
      </c>
      <c r="F4475" s="126" t="n"/>
      <c r="G4475" s="127" t="n"/>
      <c r="H4475" s="127" t="n"/>
      <c r="I4475" s="127" t="n"/>
      <c r="J4475" s="127" t="n"/>
      <c r="K4475" s="127" t="n"/>
      <c r="L4475" s="127" t="n"/>
      <c r="M4475" s="127" t="n"/>
      <c r="N4475" s="120" t="n"/>
      <c r="O4475" s="120" t="n"/>
      <c r="P4475" s="120" t="n"/>
      <c r="Q4475" s="120" t="n"/>
      <c r="R4475" s="121" t="n"/>
      <c r="S4475" s="121" t="n"/>
      <c r="T4475" s="121" t="n"/>
      <c r="U4475" s="121" t="n"/>
      <c r="V4475" s="117">
        <f>IF(P4475="NA","NA",IF(P4475&lt;&gt;"",TEXT(P4475-N4475,"[h].mm"),""))</f>
        <v/>
      </c>
      <c r="W4475" s="118">
        <f>IF(AND(R4475="",S4475=""),"",R4475+S4475)</f>
        <v/>
      </c>
      <c r="X4475" s="116">
        <f>IF(O4475&lt;&gt;"",DATE(YEAR(O4475), MONTH(O4475), DAY(O4475)),"")</f>
        <v/>
      </c>
      <c r="Y4475" s="122" t="n"/>
      <c r="Z4475" s="123" t="n"/>
      <c r="AA4475" s="117">
        <f>IF(F4475="Re-assigned","NA",IF(W4475="","",IF(W4475&gt;=VLOOKUP(D4475,SLAMatrix,3,FALSE),"Yes",IF(W4475&lt;VLOOKUP(D4475,SLAMatrix,2,FALSE),"No","Internal"))))</f>
        <v/>
      </c>
      <c r="AB4475" s="123" t="n"/>
      <c r="AC4475" s="123" t="n"/>
      <c r="AD4475" s="119" t="n"/>
      <c r="AE4475" s="125" t="n"/>
      <c r="AF4475" s="124">
        <f>MONTH(O4475)</f>
        <v/>
      </c>
      <c r="AG4475" s="124">
        <f>VLOOKUP(IFERROR(MID(AE4475,1,(FIND(",",AE4475,1)-1)),AE4475),Facility_Region_Mapping,2,FALSE)</f>
        <v/>
      </c>
      <c r="AH4475" s="124" t="n"/>
      <c r="AI4475" s="124">
        <f>IF(C4475&lt;&gt;"",IF(M4475="ESM User",getInterfaceName($C4475),"NA"),"")</f>
        <v/>
      </c>
      <c r="AJ4475" s="116">
        <f>IF(Q4475&lt;&gt;"",DATE(YEAR(Q4475), MONTH(Q4475), DAY(Q4475)),"")</f>
        <v/>
      </c>
      <c r="AK4475" s="130">
        <f>IF(Q4475&lt;&gt;0,Q4475-N4475,TODAY()-N4475)</f>
        <v/>
      </c>
      <c r="AL4475" s="112">
        <f>IF(F4475="Re-assigned",0,IF(H4475="Closed",0,IF(H4475="Service Restored",0,IF(H4475="",0,1))))</f>
        <v/>
      </c>
      <c r="AM4475" s="124">
        <f>IF(AL4475=0,"",IF(AK4475&gt;20.99,"Aged","Non-Aged"))</f>
        <v/>
      </c>
      <c r="AN4475" s="112">
        <f>IF(Q4475&lt;&gt;"",MONTH(Q4475),"")</f>
        <v/>
      </c>
      <c r="AO4475" s="112">
        <f>IFERROR(VALUE(V4475),0)</f>
        <v/>
      </c>
    </row>
    <row customFormat="1" customHeight="1" ht="29.25" r="4476" s="112" spans="1:41">
      <c r="A4476" s="127" t="n"/>
      <c r="B4476" s="113" t="n"/>
      <c r="C4476" s="127" t="n"/>
      <c r="D4476" s="127" t="n"/>
      <c r="E4476" s="114">
        <f>IF(F4476 &lt;&gt; "",VLOOKUP(F4476,CategoryLookup,2,FALSE), "")</f>
        <v/>
      </c>
      <c r="F4476" s="126" t="n"/>
      <c r="G4476" s="127" t="n"/>
      <c r="H4476" s="127" t="n"/>
      <c r="I4476" s="127" t="n"/>
      <c r="J4476" s="127" t="n"/>
      <c r="K4476" s="127" t="n"/>
      <c r="L4476" s="127" t="n"/>
      <c r="M4476" s="127" t="n"/>
      <c r="N4476" s="120" t="n"/>
      <c r="O4476" s="120" t="n"/>
      <c r="P4476" s="120" t="n"/>
      <c r="Q4476" s="120" t="n"/>
      <c r="R4476" s="121" t="n"/>
      <c r="S4476" s="121" t="n"/>
      <c r="T4476" s="121" t="n"/>
      <c r="U4476" s="121" t="n"/>
      <c r="V4476" s="117">
        <f>IF(P4476="NA","NA",IF(P4476&lt;&gt;"",TEXT(P4476-N4476,"[h].mm"),""))</f>
        <v/>
      </c>
      <c r="W4476" s="118">
        <f>IF(AND(R4476="",S4476=""),"",R4476+S4476)</f>
        <v/>
      </c>
      <c r="X4476" s="116">
        <f>IF(O4476&lt;&gt;"",DATE(YEAR(O4476), MONTH(O4476), DAY(O4476)),"")</f>
        <v/>
      </c>
      <c r="Y4476" s="122" t="n"/>
      <c r="Z4476" s="123" t="n"/>
      <c r="AA4476" s="117">
        <f>IF(F4476="Re-assigned","NA",IF(W4476="","",IF(W4476&gt;=VLOOKUP(D4476,SLAMatrix,3,FALSE),"Yes",IF(W4476&lt;VLOOKUP(D4476,SLAMatrix,2,FALSE),"No","Internal"))))</f>
        <v/>
      </c>
      <c r="AB4476" s="123" t="n"/>
      <c r="AC4476" s="123" t="n"/>
      <c r="AD4476" s="119" t="n"/>
      <c r="AE4476" s="125" t="n"/>
      <c r="AF4476" s="124">
        <f>MONTH(O4476)</f>
        <v/>
      </c>
      <c r="AG4476" s="124">
        <f>VLOOKUP(IFERROR(MID(AE4476,1,(FIND(",",AE4476,1)-1)),AE4476),Facility_Region_Mapping,2,FALSE)</f>
        <v/>
      </c>
      <c r="AH4476" s="124" t="n"/>
      <c r="AI4476" s="124">
        <f>IF(C4476&lt;&gt;"",IF(M4476="ESM User",getInterfaceName($C4476),"NA"),"")</f>
        <v/>
      </c>
      <c r="AJ4476" s="116">
        <f>IF(Q4476&lt;&gt;"",DATE(YEAR(Q4476), MONTH(Q4476), DAY(Q4476)),"")</f>
        <v/>
      </c>
      <c r="AK4476" s="130">
        <f>IF(Q4476&lt;&gt;0,Q4476-N4476,TODAY()-N4476)</f>
        <v/>
      </c>
      <c r="AL4476" s="112">
        <f>IF(F4476="Re-assigned",0,IF(H4476="Closed",0,IF(H4476="Service Restored",0,IF(H4476="",0,1))))</f>
        <v/>
      </c>
      <c r="AM4476" s="124">
        <f>IF(AL4476=0,"",IF(AK4476&gt;20.99,"Aged","Non-Aged"))</f>
        <v/>
      </c>
      <c r="AN4476" s="112">
        <f>IF(Q4476&lt;&gt;"",MONTH(Q4476),"")</f>
        <v/>
      </c>
      <c r="AO4476" s="112">
        <f>IFERROR(VALUE(V4476),0)</f>
        <v/>
      </c>
    </row>
    <row customFormat="1" customHeight="1" ht="29.25" r="4477" s="112" spans="1:41">
      <c r="A4477" s="127" t="n"/>
      <c r="B4477" s="113" t="n"/>
      <c r="C4477" s="127" t="n"/>
      <c r="D4477" s="127" t="n"/>
      <c r="E4477" s="114">
        <f>IF(F4477 &lt;&gt; "",VLOOKUP(F4477,CategoryLookup,2,FALSE), "")</f>
        <v/>
      </c>
      <c r="F4477" s="126" t="n"/>
      <c r="G4477" s="127" t="n"/>
      <c r="H4477" s="127" t="n"/>
      <c r="I4477" s="127" t="n"/>
      <c r="J4477" s="127" t="n"/>
      <c r="K4477" s="127" t="n"/>
      <c r="L4477" s="127" t="n"/>
      <c r="M4477" s="127" t="n"/>
      <c r="N4477" s="120" t="n"/>
      <c r="O4477" s="120" t="n"/>
      <c r="P4477" s="120" t="n"/>
      <c r="Q4477" s="120" t="n"/>
      <c r="R4477" s="121" t="n"/>
      <c r="S4477" s="121" t="n"/>
      <c r="T4477" s="121" t="n"/>
      <c r="U4477" s="121" t="n"/>
      <c r="V4477" s="117">
        <f>IF(P4477="NA","NA",IF(P4477&lt;&gt;"",TEXT(P4477-N4477,"[h].mm"),""))</f>
        <v/>
      </c>
      <c r="W4477" s="118">
        <f>IF(AND(R4477="",S4477=""),"",R4477+S4477)</f>
        <v/>
      </c>
      <c r="X4477" s="116">
        <f>IF(O4477&lt;&gt;"",DATE(YEAR(O4477), MONTH(O4477), DAY(O4477)),"")</f>
        <v/>
      </c>
      <c r="Y4477" s="122" t="n"/>
      <c r="Z4477" s="123" t="n"/>
      <c r="AA4477" s="117">
        <f>IF(F4477="Re-assigned","NA",IF(W4477="","",IF(W4477&gt;=VLOOKUP(D4477,SLAMatrix,3,FALSE),"Yes",IF(W4477&lt;VLOOKUP(D4477,SLAMatrix,2,FALSE),"No","Internal"))))</f>
        <v/>
      </c>
      <c r="AB4477" s="123" t="n"/>
      <c r="AC4477" s="123" t="n"/>
      <c r="AD4477" s="119" t="n"/>
      <c r="AE4477" s="125" t="n"/>
      <c r="AF4477" s="124">
        <f>MONTH(O4477)</f>
        <v/>
      </c>
      <c r="AG4477" s="124">
        <f>VLOOKUP(IFERROR(MID(AE4477,1,(FIND(",",AE4477,1)-1)),AE4477),Facility_Region_Mapping,2,FALSE)</f>
        <v/>
      </c>
      <c r="AH4477" s="124" t="n"/>
      <c r="AI4477" s="124">
        <f>IF(C4477&lt;&gt;"",IF(M4477="ESM User",getInterfaceName($C4477),"NA"),"")</f>
        <v/>
      </c>
      <c r="AJ4477" s="116">
        <f>IF(Q4477&lt;&gt;"",DATE(YEAR(Q4477), MONTH(Q4477), DAY(Q4477)),"")</f>
        <v/>
      </c>
      <c r="AK4477" s="130">
        <f>IF(Q4477&lt;&gt;0,Q4477-N4477,TODAY()-N4477)</f>
        <v/>
      </c>
      <c r="AL4477" s="112">
        <f>IF(F4477="Re-assigned",0,IF(H4477="Closed",0,IF(H4477="Service Restored",0,IF(H4477="",0,1))))</f>
        <v/>
      </c>
      <c r="AM4477" s="124">
        <f>IF(AL4477=0,"",IF(AK4477&gt;20.99,"Aged","Non-Aged"))</f>
        <v/>
      </c>
      <c r="AN4477" s="112">
        <f>IF(Q4477&lt;&gt;"",MONTH(Q4477),"")</f>
        <v/>
      </c>
      <c r="AO4477" s="112">
        <f>IFERROR(VALUE(V4477),0)</f>
        <v/>
      </c>
    </row>
    <row customFormat="1" customHeight="1" ht="29.25" r="4478" s="112" spans="1:41">
      <c r="A4478" s="127" t="n"/>
      <c r="B4478" s="113" t="n"/>
      <c r="C4478" s="127" t="n"/>
      <c r="D4478" s="127" t="n"/>
      <c r="E4478" s="114">
        <f>IF(F4478 &lt;&gt; "",VLOOKUP(F4478,CategoryLookup,2,FALSE), "")</f>
        <v/>
      </c>
      <c r="F4478" s="126" t="n"/>
      <c r="G4478" s="127" t="n"/>
      <c r="H4478" s="127" t="n"/>
      <c r="I4478" s="127" t="n"/>
      <c r="J4478" s="127" t="n"/>
      <c r="K4478" s="127" t="n"/>
      <c r="L4478" s="127" t="n"/>
      <c r="M4478" s="127" t="n"/>
      <c r="N4478" s="120" t="n"/>
      <c r="O4478" s="120" t="n"/>
      <c r="P4478" s="120" t="n"/>
      <c r="Q4478" s="120" t="n"/>
      <c r="R4478" s="121" t="n"/>
      <c r="S4478" s="121" t="n"/>
      <c r="T4478" s="121" t="n"/>
      <c r="U4478" s="121" t="n"/>
      <c r="V4478" s="117">
        <f>IF(P4478="NA","NA",IF(P4478&lt;&gt;"",TEXT(P4478-N4478,"[h].mm"),""))</f>
        <v/>
      </c>
      <c r="W4478" s="118">
        <f>IF(AND(R4478="",S4478=""),"",R4478+S4478)</f>
        <v/>
      </c>
      <c r="X4478" s="116">
        <f>IF(O4478&lt;&gt;"",DATE(YEAR(O4478), MONTH(O4478), DAY(O4478)),"")</f>
        <v/>
      </c>
      <c r="Y4478" s="122" t="n"/>
      <c r="Z4478" s="123" t="n"/>
      <c r="AA4478" s="117">
        <f>IF(F4478="Re-assigned","NA",IF(W4478="","",IF(W4478&gt;=VLOOKUP(D4478,SLAMatrix,3,FALSE),"Yes",IF(W4478&lt;VLOOKUP(D4478,SLAMatrix,2,FALSE),"No","Internal"))))</f>
        <v/>
      </c>
      <c r="AB4478" s="123" t="n"/>
      <c r="AC4478" s="123" t="n"/>
      <c r="AD4478" s="119" t="n"/>
      <c r="AE4478" s="125" t="n"/>
      <c r="AF4478" s="124">
        <f>MONTH(O4478)</f>
        <v/>
      </c>
      <c r="AG4478" s="124">
        <f>VLOOKUP(IFERROR(MID(AE4478,1,(FIND(",",AE4478,1)-1)),AE4478),Facility_Region_Mapping,2,FALSE)</f>
        <v/>
      </c>
      <c r="AH4478" s="124" t="n"/>
      <c r="AI4478" s="124">
        <f>IF(C4478&lt;&gt;"",IF(M4478="ESM User",getInterfaceName($C4478),"NA"),"")</f>
        <v/>
      </c>
      <c r="AJ4478" s="116">
        <f>IF(Q4478&lt;&gt;"",DATE(YEAR(Q4478), MONTH(Q4478), DAY(Q4478)),"")</f>
        <v/>
      </c>
      <c r="AK4478" s="130">
        <f>IF(Q4478&lt;&gt;0,Q4478-N4478,TODAY()-N4478)</f>
        <v/>
      </c>
      <c r="AL4478" s="112">
        <f>IF(F4478="Re-assigned",0,IF(H4478="Closed",0,IF(H4478="Service Restored",0,IF(H4478="",0,1))))</f>
        <v/>
      </c>
      <c r="AM4478" s="124">
        <f>IF(AL4478=0,"",IF(AK4478&gt;20.99,"Aged","Non-Aged"))</f>
        <v/>
      </c>
      <c r="AN4478" s="112">
        <f>IF(Q4478&lt;&gt;"",MONTH(Q4478),"")</f>
        <v/>
      </c>
      <c r="AO4478" s="112">
        <f>IFERROR(VALUE(V4478),0)</f>
        <v/>
      </c>
    </row>
    <row customFormat="1" customHeight="1" ht="29.25" r="4479" s="112" spans="1:41">
      <c r="A4479" s="127" t="n"/>
      <c r="B4479" s="113" t="n"/>
      <c r="C4479" s="127" t="n"/>
      <c r="D4479" s="127" t="n"/>
      <c r="E4479" s="114">
        <f>IF(F4479 &lt;&gt; "",VLOOKUP(F4479,CategoryLookup,2,FALSE), "")</f>
        <v/>
      </c>
      <c r="F4479" s="126" t="n"/>
      <c r="G4479" s="127" t="n"/>
      <c r="H4479" s="127" t="n"/>
      <c r="I4479" s="127" t="n"/>
      <c r="J4479" s="127" t="n"/>
      <c r="K4479" s="127" t="n"/>
      <c r="L4479" s="127" t="n"/>
      <c r="M4479" s="127" t="n"/>
      <c r="N4479" s="120" t="n"/>
      <c r="O4479" s="120" t="n"/>
      <c r="P4479" s="120" t="n"/>
      <c r="Q4479" s="120" t="n"/>
      <c r="R4479" s="121" t="n"/>
      <c r="S4479" s="121" t="n"/>
      <c r="T4479" s="121" t="n"/>
      <c r="U4479" s="121" t="n"/>
      <c r="V4479" s="117">
        <f>IF(P4479="NA","NA",IF(P4479&lt;&gt;"",TEXT(P4479-N4479,"[h].mm"),""))</f>
        <v/>
      </c>
      <c r="W4479" s="118">
        <f>IF(AND(R4479="",S4479=""),"",R4479+S4479)</f>
        <v/>
      </c>
      <c r="X4479" s="116">
        <f>IF(O4479&lt;&gt;"",DATE(YEAR(O4479), MONTH(O4479), DAY(O4479)),"")</f>
        <v/>
      </c>
      <c r="Y4479" s="122" t="n"/>
      <c r="Z4479" s="123" t="n"/>
      <c r="AA4479" s="117">
        <f>IF(F4479="Re-assigned","NA",IF(W4479="","",IF(W4479&gt;=VLOOKUP(D4479,SLAMatrix,3,FALSE),"Yes",IF(W4479&lt;VLOOKUP(D4479,SLAMatrix,2,FALSE),"No","Internal"))))</f>
        <v/>
      </c>
      <c r="AB4479" s="123" t="n"/>
      <c r="AC4479" s="123" t="n"/>
      <c r="AD4479" s="119" t="n"/>
      <c r="AE4479" s="125" t="n"/>
      <c r="AF4479" s="124">
        <f>MONTH(O4479)</f>
        <v/>
      </c>
      <c r="AG4479" s="124">
        <f>VLOOKUP(IFERROR(MID(AE4479,1,(FIND(",",AE4479,1)-1)),AE4479),Facility_Region_Mapping,2,FALSE)</f>
        <v/>
      </c>
      <c r="AH4479" s="124" t="n"/>
      <c r="AI4479" s="124">
        <f>IF(C4479&lt;&gt;"",IF(M4479="ESM User",getInterfaceName($C4479),"NA"),"")</f>
        <v/>
      </c>
      <c r="AJ4479" s="116">
        <f>IF(Q4479&lt;&gt;"",DATE(YEAR(Q4479), MONTH(Q4479), DAY(Q4479)),"")</f>
        <v/>
      </c>
      <c r="AK4479" s="130">
        <f>IF(Q4479&lt;&gt;0,Q4479-N4479,TODAY()-N4479)</f>
        <v/>
      </c>
      <c r="AL4479" s="112">
        <f>IF(F4479="Re-assigned",0,IF(H4479="Closed",0,IF(H4479="Service Restored",0,IF(H4479="",0,1))))</f>
        <v/>
      </c>
      <c r="AM4479" s="124">
        <f>IF(AL4479=0,"",IF(AK4479&gt;20.99,"Aged","Non-Aged"))</f>
        <v/>
      </c>
      <c r="AN4479" s="112">
        <f>IF(Q4479&lt;&gt;"",MONTH(Q4479),"")</f>
        <v/>
      </c>
      <c r="AO4479" s="112">
        <f>IFERROR(VALUE(V4479),0)</f>
        <v/>
      </c>
    </row>
    <row customFormat="1" customHeight="1" ht="29.25" r="4480" s="112" spans="1:41">
      <c r="A4480" s="127" t="n"/>
      <c r="B4480" s="113" t="n"/>
      <c r="C4480" s="127" t="n"/>
      <c r="D4480" s="127" t="n"/>
      <c r="E4480" s="114">
        <f>IF(F4480 &lt;&gt; "",VLOOKUP(F4480,CategoryLookup,2,FALSE), "")</f>
        <v/>
      </c>
      <c r="F4480" s="126" t="n"/>
      <c r="G4480" s="127" t="n"/>
      <c r="H4480" s="127" t="n"/>
      <c r="I4480" s="127" t="n"/>
      <c r="J4480" s="127" t="n"/>
      <c r="K4480" s="127" t="n"/>
      <c r="L4480" s="127" t="n"/>
      <c r="M4480" s="127" t="n"/>
      <c r="N4480" s="120" t="n"/>
      <c r="O4480" s="120" t="n"/>
      <c r="P4480" s="120" t="n"/>
      <c r="Q4480" s="120" t="n"/>
      <c r="R4480" s="121" t="n"/>
      <c r="S4480" s="121" t="n"/>
      <c r="T4480" s="121" t="n"/>
      <c r="U4480" s="121" t="n"/>
      <c r="V4480" s="117">
        <f>IF(P4480="NA","NA",IF(P4480&lt;&gt;"",TEXT(P4480-N4480,"[h].mm"),""))</f>
        <v/>
      </c>
      <c r="W4480" s="118">
        <f>IF(AND(R4480="",S4480=""),"",R4480+S4480)</f>
        <v/>
      </c>
      <c r="X4480" s="116">
        <f>IF(O4480&lt;&gt;"",DATE(YEAR(O4480), MONTH(O4480), DAY(O4480)),"")</f>
        <v/>
      </c>
      <c r="Y4480" s="122" t="n"/>
      <c r="Z4480" s="123" t="n"/>
      <c r="AA4480" s="117">
        <f>IF(F4480="Re-assigned","NA",IF(W4480="","",IF(W4480&gt;=VLOOKUP(D4480,SLAMatrix,3,FALSE),"Yes",IF(W4480&lt;VLOOKUP(D4480,SLAMatrix,2,FALSE),"No","Internal"))))</f>
        <v/>
      </c>
      <c r="AB4480" s="123" t="n"/>
      <c r="AC4480" s="123" t="n"/>
      <c r="AD4480" s="119" t="n"/>
      <c r="AE4480" s="125" t="n"/>
      <c r="AF4480" s="124">
        <f>MONTH(O4480)</f>
        <v/>
      </c>
      <c r="AG4480" s="124">
        <f>VLOOKUP(IFERROR(MID(AE4480,1,(FIND(",",AE4480,1)-1)),AE4480),Facility_Region_Mapping,2,FALSE)</f>
        <v/>
      </c>
      <c r="AH4480" s="124" t="n"/>
      <c r="AI4480" s="124">
        <f>IF(C4480&lt;&gt;"",IF(M4480="ESM User",getInterfaceName($C4480),"NA"),"")</f>
        <v/>
      </c>
      <c r="AJ4480" s="116">
        <f>IF(Q4480&lt;&gt;"",DATE(YEAR(Q4480), MONTH(Q4480), DAY(Q4480)),"")</f>
        <v/>
      </c>
      <c r="AK4480" s="130">
        <f>IF(Q4480&lt;&gt;0,Q4480-N4480,TODAY()-N4480)</f>
        <v/>
      </c>
      <c r="AL4480" s="112">
        <f>IF(F4480="Re-assigned",0,IF(H4480="Closed",0,IF(H4480="Service Restored",0,IF(H4480="",0,1))))</f>
        <v/>
      </c>
      <c r="AM4480" s="124">
        <f>IF(AL4480=0,"",IF(AK4480&gt;20.99,"Aged","Non-Aged"))</f>
        <v/>
      </c>
      <c r="AN4480" s="112">
        <f>IF(Q4480&lt;&gt;"",MONTH(Q4480),"")</f>
        <v/>
      </c>
      <c r="AO4480" s="112">
        <f>IFERROR(VALUE(V4480),0)</f>
        <v/>
      </c>
    </row>
    <row customFormat="1" customHeight="1" ht="29.25" r="4481" s="112" spans="1:41">
      <c r="A4481" s="127" t="n"/>
      <c r="B4481" s="113" t="n"/>
      <c r="C4481" s="127" t="n"/>
      <c r="D4481" s="127" t="n"/>
      <c r="E4481" s="114">
        <f>IF(F4481 &lt;&gt; "",VLOOKUP(F4481,CategoryLookup,2,FALSE), "")</f>
        <v/>
      </c>
      <c r="F4481" s="126" t="n"/>
      <c r="G4481" s="127" t="n"/>
      <c r="H4481" s="127" t="n"/>
      <c r="I4481" s="127" t="n"/>
      <c r="J4481" s="127" t="n"/>
      <c r="K4481" s="127" t="n"/>
      <c r="L4481" s="127" t="n"/>
      <c r="M4481" s="127" t="n"/>
      <c r="N4481" s="120" t="n"/>
      <c r="O4481" s="120" t="n"/>
      <c r="P4481" s="120" t="n"/>
      <c r="Q4481" s="120" t="n"/>
      <c r="R4481" s="121" t="n"/>
      <c r="S4481" s="121" t="n"/>
      <c r="T4481" s="121" t="n"/>
      <c r="U4481" s="121" t="n"/>
      <c r="V4481" s="117">
        <f>IF(P4481="NA","NA",IF(P4481&lt;&gt;"",TEXT(P4481-N4481,"[h].mm"),""))</f>
        <v/>
      </c>
      <c r="W4481" s="118">
        <f>IF(AND(R4481="",S4481=""),"",R4481+S4481)</f>
        <v/>
      </c>
      <c r="X4481" s="116">
        <f>IF(O4481&lt;&gt;"",DATE(YEAR(O4481), MONTH(O4481), DAY(O4481)),"")</f>
        <v/>
      </c>
      <c r="Y4481" s="122" t="n"/>
      <c r="Z4481" s="123" t="n"/>
      <c r="AA4481" s="117">
        <f>IF(F4481="Re-assigned","NA",IF(W4481="","",IF(W4481&gt;=VLOOKUP(D4481,SLAMatrix,3,FALSE),"Yes",IF(W4481&lt;VLOOKUP(D4481,SLAMatrix,2,FALSE),"No","Internal"))))</f>
        <v/>
      </c>
      <c r="AB4481" s="123" t="n"/>
      <c r="AC4481" s="123" t="n"/>
      <c r="AD4481" s="119" t="n"/>
      <c r="AE4481" s="125" t="n"/>
      <c r="AF4481" s="124">
        <f>MONTH(O4481)</f>
        <v/>
      </c>
      <c r="AG4481" s="124">
        <f>VLOOKUP(IFERROR(MID(AE4481,1,(FIND(",",AE4481,1)-1)),AE4481),Facility_Region_Mapping,2,FALSE)</f>
        <v/>
      </c>
      <c r="AH4481" s="124" t="n"/>
      <c r="AI4481" s="124">
        <f>IF(C4481&lt;&gt;"",IF(M4481="ESM User",getInterfaceName($C4481),"NA"),"")</f>
        <v/>
      </c>
      <c r="AJ4481" s="116">
        <f>IF(Q4481&lt;&gt;"",DATE(YEAR(Q4481), MONTH(Q4481), DAY(Q4481)),"")</f>
        <v/>
      </c>
      <c r="AK4481" s="130">
        <f>IF(Q4481&lt;&gt;0,Q4481-N4481,TODAY()-N4481)</f>
        <v/>
      </c>
      <c r="AL4481" s="112">
        <f>IF(F4481="Re-assigned",0,IF(H4481="Closed",0,IF(H4481="Service Restored",0,IF(H4481="",0,1))))</f>
        <v/>
      </c>
      <c r="AM4481" s="124">
        <f>IF(AL4481=0,"",IF(AK4481&gt;20.99,"Aged","Non-Aged"))</f>
        <v/>
      </c>
      <c r="AN4481" s="112">
        <f>IF(Q4481&lt;&gt;"",MONTH(Q4481),"")</f>
        <v/>
      </c>
      <c r="AO4481" s="112">
        <f>IFERROR(VALUE(V4481),0)</f>
        <v/>
      </c>
    </row>
    <row customFormat="1" customHeight="1" ht="29.25" r="4482" s="112" spans="1:41">
      <c r="A4482" s="127" t="n"/>
      <c r="B4482" s="113" t="n"/>
      <c r="C4482" s="127" t="n"/>
      <c r="D4482" s="127" t="n"/>
      <c r="E4482" s="114">
        <f>IF(F4482 &lt;&gt; "",VLOOKUP(F4482,CategoryLookup,2,FALSE), "")</f>
        <v/>
      </c>
      <c r="F4482" s="126" t="n"/>
      <c r="G4482" s="127" t="n"/>
      <c r="H4482" s="127" t="n"/>
      <c r="I4482" s="127" t="n"/>
      <c r="J4482" s="127" t="n"/>
      <c r="K4482" s="127" t="n"/>
      <c r="L4482" s="127" t="n"/>
      <c r="M4482" s="127" t="n"/>
      <c r="N4482" s="120" t="n"/>
      <c r="O4482" s="120" t="n"/>
      <c r="P4482" s="120" t="n"/>
      <c r="Q4482" s="120" t="n"/>
      <c r="R4482" s="121" t="n"/>
      <c r="S4482" s="121" t="n"/>
      <c r="T4482" s="121" t="n"/>
      <c r="U4482" s="121" t="n"/>
      <c r="V4482" s="117">
        <f>IF(P4482="NA","NA",IF(P4482&lt;&gt;"",TEXT(P4482-N4482,"[h].mm"),""))</f>
        <v/>
      </c>
      <c r="W4482" s="118">
        <f>IF(AND(R4482="",S4482=""),"",R4482+S4482)</f>
        <v/>
      </c>
      <c r="X4482" s="116">
        <f>IF(O4482&lt;&gt;"",DATE(YEAR(O4482), MONTH(O4482), DAY(O4482)),"")</f>
        <v/>
      </c>
      <c r="Y4482" s="122" t="n"/>
      <c r="Z4482" s="123" t="n"/>
      <c r="AA4482" s="117">
        <f>IF(F4482="Re-assigned","NA",IF(W4482="","",IF(W4482&gt;=VLOOKUP(D4482,SLAMatrix,3,FALSE),"Yes",IF(W4482&lt;VLOOKUP(D4482,SLAMatrix,2,FALSE),"No","Internal"))))</f>
        <v/>
      </c>
      <c r="AB4482" s="123" t="n"/>
      <c r="AC4482" s="123" t="n"/>
      <c r="AD4482" s="119" t="n"/>
      <c r="AE4482" s="125" t="n"/>
      <c r="AF4482" s="124">
        <f>MONTH(O4482)</f>
        <v/>
      </c>
      <c r="AG4482" s="124">
        <f>VLOOKUP(IFERROR(MID(AE4482,1,(FIND(",",AE4482,1)-1)),AE4482),Facility_Region_Mapping,2,FALSE)</f>
        <v/>
      </c>
      <c r="AH4482" s="124" t="n"/>
      <c r="AI4482" s="124">
        <f>IF(C4482&lt;&gt;"",IF(M4482="ESM User",getInterfaceName($C4482),"NA"),"")</f>
        <v/>
      </c>
      <c r="AJ4482" s="116">
        <f>IF(Q4482&lt;&gt;"",DATE(YEAR(Q4482), MONTH(Q4482), DAY(Q4482)),"")</f>
        <v/>
      </c>
      <c r="AK4482" s="130">
        <f>IF(Q4482&lt;&gt;0,Q4482-N4482,TODAY()-N4482)</f>
        <v/>
      </c>
      <c r="AL4482" s="112">
        <f>IF(F4482="Re-assigned",0,IF(H4482="Closed",0,IF(H4482="Service Restored",0,IF(H4482="",0,1))))</f>
        <v/>
      </c>
      <c r="AM4482" s="124">
        <f>IF(AL4482=0,"",IF(AK4482&gt;20.99,"Aged","Non-Aged"))</f>
        <v/>
      </c>
      <c r="AN4482" s="112">
        <f>IF(Q4482&lt;&gt;"",MONTH(Q4482),"")</f>
        <v/>
      </c>
      <c r="AO4482" s="112">
        <f>IFERROR(VALUE(V4482),0)</f>
        <v/>
      </c>
    </row>
    <row customFormat="1" customHeight="1" ht="29.25" r="4483" s="112" spans="1:41">
      <c r="A4483" s="127" t="n"/>
      <c r="B4483" s="113" t="n"/>
      <c r="C4483" s="127" t="n"/>
      <c r="D4483" s="127" t="n"/>
      <c r="E4483" s="114">
        <f>IF(F4483 &lt;&gt; "",VLOOKUP(F4483,CategoryLookup,2,FALSE), "")</f>
        <v/>
      </c>
      <c r="F4483" s="126" t="n"/>
      <c r="G4483" s="127" t="n"/>
      <c r="H4483" s="127" t="n"/>
      <c r="I4483" s="127" t="n"/>
      <c r="J4483" s="127" t="n"/>
      <c r="K4483" s="127" t="n"/>
      <c r="L4483" s="127" t="n"/>
      <c r="M4483" s="127" t="n"/>
      <c r="N4483" s="120" t="n"/>
      <c r="O4483" s="120" t="n"/>
      <c r="P4483" s="120" t="n"/>
      <c r="Q4483" s="120" t="n"/>
      <c r="R4483" s="121" t="n"/>
      <c r="S4483" s="121" t="n"/>
      <c r="T4483" s="121" t="n"/>
      <c r="U4483" s="121" t="n"/>
      <c r="V4483" s="117">
        <f>IF(P4483="NA","NA",IF(P4483&lt;&gt;"",TEXT(P4483-N4483,"[h].mm"),""))</f>
        <v/>
      </c>
      <c r="W4483" s="118">
        <f>IF(AND(R4483="",S4483=""),"",R4483+S4483)</f>
        <v/>
      </c>
      <c r="X4483" s="116">
        <f>IF(O4483&lt;&gt;"",DATE(YEAR(O4483), MONTH(O4483), DAY(O4483)),"")</f>
        <v/>
      </c>
      <c r="Y4483" s="122" t="n"/>
      <c r="Z4483" s="123" t="n"/>
      <c r="AA4483" s="117">
        <f>IF(F4483="Re-assigned","NA",IF(W4483="","",IF(W4483&gt;=VLOOKUP(D4483,SLAMatrix,3,FALSE),"Yes",IF(W4483&lt;VLOOKUP(D4483,SLAMatrix,2,FALSE),"No","Internal"))))</f>
        <v/>
      </c>
      <c r="AB4483" s="123" t="n"/>
      <c r="AC4483" s="123" t="n"/>
      <c r="AD4483" s="119" t="n"/>
      <c r="AE4483" s="125" t="n"/>
      <c r="AF4483" s="124">
        <f>MONTH(O4483)</f>
        <v/>
      </c>
      <c r="AG4483" s="124">
        <f>VLOOKUP(IFERROR(MID(AE4483,1,(FIND(",",AE4483,1)-1)),AE4483),Facility_Region_Mapping,2,FALSE)</f>
        <v/>
      </c>
      <c r="AH4483" s="124" t="n"/>
      <c r="AI4483" s="124">
        <f>IF(C4483&lt;&gt;"",IF(M4483="ESM User",getInterfaceName($C4483),"NA"),"")</f>
        <v/>
      </c>
      <c r="AJ4483" s="116">
        <f>IF(Q4483&lt;&gt;"",DATE(YEAR(Q4483), MONTH(Q4483), DAY(Q4483)),"")</f>
        <v/>
      </c>
      <c r="AK4483" s="130">
        <f>IF(Q4483&lt;&gt;0,Q4483-N4483,TODAY()-N4483)</f>
        <v/>
      </c>
      <c r="AL4483" s="112">
        <f>IF(F4483="Re-assigned",0,IF(H4483="Closed",0,IF(H4483="Service Restored",0,IF(H4483="",0,1))))</f>
        <v/>
      </c>
      <c r="AM4483" s="124">
        <f>IF(AL4483=0,"",IF(AK4483&gt;20.99,"Aged","Non-Aged"))</f>
        <v/>
      </c>
      <c r="AN4483" s="112">
        <f>IF(Q4483&lt;&gt;"",MONTH(Q4483),"")</f>
        <v/>
      </c>
      <c r="AO4483" s="112">
        <f>IFERROR(VALUE(V4483),0)</f>
        <v/>
      </c>
    </row>
    <row customFormat="1" customHeight="1" ht="29.25" r="4484" s="112" spans="1:41">
      <c r="A4484" s="127" t="n"/>
      <c r="B4484" s="113" t="n"/>
      <c r="C4484" s="127" t="n"/>
      <c r="D4484" s="127" t="n"/>
      <c r="E4484" s="114">
        <f>IF(F4484 &lt;&gt; "",VLOOKUP(F4484,CategoryLookup,2,FALSE), "")</f>
        <v/>
      </c>
      <c r="F4484" s="126" t="n"/>
      <c r="G4484" s="127" t="n"/>
      <c r="H4484" s="127" t="n"/>
      <c r="I4484" s="127" t="n"/>
      <c r="J4484" s="127" t="n"/>
      <c r="K4484" s="127" t="n"/>
      <c r="L4484" s="127" t="n"/>
      <c r="M4484" s="127" t="n"/>
      <c r="N4484" s="120" t="n"/>
      <c r="O4484" s="120" t="n"/>
      <c r="P4484" s="120" t="n"/>
      <c r="Q4484" s="120" t="n"/>
      <c r="R4484" s="121" t="n"/>
      <c r="S4484" s="121" t="n"/>
      <c r="T4484" s="121" t="n"/>
      <c r="U4484" s="121" t="n"/>
      <c r="V4484" s="117">
        <f>IF(P4484="NA","NA",IF(P4484&lt;&gt;"",TEXT(P4484-N4484,"[h].mm"),""))</f>
        <v/>
      </c>
      <c r="W4484" s="118">
        <f>IF(AND(R4484="",S4484=""),"",R4484+S4484)</f>
        <v/>
      </c>
      <c r="X4484" s="116">
        <f>IF(O4484&lt;&gt;"",DATE(YEAR(O4484), MONTH(O4484), DAY(O4484)),"")</f>
        <v/>
      </c>
      <c r="Y4484" s="122" t="n"/>
      <c r="Z4484" s="123" t="n"/>
      <c r="AA4484" s="117">
        <f>IF(F4484="Re-assigned","NA",IF(W4484="","",IF(W4484&gt;=VLOOKUP(D4484,SLAMatrix,3,FALSE),"Yes",IF(W4484&lt;VLOOKUP(D4484,SLAMatrix,2,FALSE),"No","Internal"))))</f>
        <v/>
      </c>
      <c r="AB4484" s="123" t="n"/>
      <c r="AC4484" s="123" t="n"/>
      <c r="AD4484" s="119" t="n"/>
      <c r="AE4484" s="125" t="n"/>
      <c r="AF4484" s="124">
        <f>MONTH(O4484)</f>
        <v/>
      </c>
      <c r="AG4484" s="124">
        <f>VLOOKUP(IFERROR(MID(AE4484,1,(FIND(",",AE4484,1)-1)),AE4484),Facility_Region_Mapping,2,FALSE)</f>
        <v/>
      </c>
      <c r="AH4484" s="124" t="n"/>
      <c r="AI4484" s="124">
        <f>IF(C4484&lt;&gt;"",IF(M4484="ESM User",getInterfaceName($C4484),"NA"),"")</f>
        <v/>
      </c>
      <c r="AJ4484" s="116">
        <f>IF(Q4484&lt;&gt;"",DATE(YEAR(Q4484), MONTH(Q4484), DAY(Q4484)),"")</f>
        <v/>
      </c>
      <c r="AK4484" s="130">
        <f>IF(Q4484&lt;&gt;0,Q4484-N4484,TODAY()-N4484)</f>
        <v/>
      </c>
      <c r="AL4484" s="112">
        <f>IF(F4484="Re-assigned",0,IF(H4484="Closed",0,IF(H4484="Service Restored",0,IF(H4484="",0,1))))</f>
        <v/>
      </c>
      <c r="AM4484" s="124">
        <f>IF(AL4484=0,"",IF(AK4484&gt;20.99,"Aged","Non-Aged"))</f>
        <v/>
      </c>
      <c r="AN4484" s="112">
        <f>IF(Q4484&lt;&gt;"",MONTH(Q4484),"")</f>
        <v/>
      </c>
      <c r="AO4484" s="112">
        <f>IFERROR(VALUE(V4484),0)</f>
        <v/>
      </c>
    </row>
    <row customFormat="1" customHeight="1" ht="29.25" r="4485" s="112" spans="1:41">
      <c r="A4485" s="127" t="n"/>
      <c r="B4485" s="113" t="n"/>
      <c r="C4485" s="127" t="n"/>
      <c r="D4485" s="127" t="n"/>
      <c r="E4485" s="114">
        <f>IF(F4485 &lt;&gt; "",VLOOKUP(F4485,CategoryLookup,2,FALSE), "")</f>
        <v/>
      </c>
      <c r="F4485" s="126" t="n"/>
      <c r="G4485" s="127" t="n"/>
      <c r="H4485" s="127" t="n"/>
      <c r="I4485" s="127" t="n"/>
      <c r="J4485" s="127" t="n"/>
      <c r="K4485" s="127" t="n"/>
      <c r="L4485" s="127" t="n"/>
      <c r="M4485" s="127" t="n"/>
      <c r="N4485" s="120" t="n"/>
      <c r="O4485" s="120" t="n"/>
      <c r="P4485" s="120" t="n"/>
      <c r="Q4485" s="120" t="n"/>
      <c r="R4485" s="121" t="n"/>
      <c r="S4485" s="121" t="n"/>
      <c r="T4485" s="121" t="n"/>
      <c r="U4485" s="121" t="n"/>
      <c r="V4485" s="117">
        <f>IF(P4485="NA","NA",IF(P4485&lt;&gt;"",TEXT(P4485-N4485,"[h].mm"),""))</f>
        <v/>
      </c>
      <c r="W4485" s="118">
        <f>IF(AND(R4485="",S4485=""),"",R4485+S4485)</f>
        <v/>
      </c>
      <c r="X4485" s="116">
        <f>IF(O4485&lt;&gt;"",DATE(YEAR(O4485), MONTH(O4485), DAY(O4485)),"")</f>
        <v/>
      </c>
      <c r="Y4485" s="122" t="n"/>
      <c r="Z4485" s="123" t="n"/>
      <c r="AA4485" s="117">
        <f>IF(F4485="Re-assigned","NA",IF(W4485="","",IF(W4485&gt;=VLOOKUP(D4485,SLAMatrix,3,FALSE),"Yes",IF(W4485&lt;VLOOKUP(D4485,SLAMatrix,2,FALSE),"No","Internal"))))</f>
        <v/>
      </c>
      <c r="AB4485" s="123" t="n"/>
      <c r="AC4485" s="123" t="n"/>
      <c r="AD4485" s="119" t="n"/>
      <c r="AE4485" s="125" t="n"/>
      <c r="AF4485" s="124">
        <f>MONTH(O4485)</f>
        <v/>
      </c>
      <c r="AG4485" s="124">
        <f>VLOOKUP(IFERROR(MID(AE4485,1,(FIND(",",AE4485,1)-1)),AE4485),Facility_Region_Mapping,2,FALSE)</f>
        <v/>
      </c>
      <c r="AH4485" s="124" t="n"/>
      <c r="AI4485" s="124">
        <f>IF(C4485&lt;&gt;"",IF(M4485="ESM User",getInterfaceName($C4485),"NA"),"")</f>
        <v/>
      </c>
      <c r="AJ4485" s="116">
        <f>IF(Q4485&lt;&gt;"",DATE(YEAR(Q4485), MONTH(Q4485), DAY(Q4485)),"")</f>
        <v/>
      </c>
      <c r="AK4485" s="130">
        <f>IF(Q4485&lt;&gt;0,Q4485-N4485,TODAY()-N4485)</f>
        <v/>
      </c>
      <c r="AL4485" s="112">
        <f>IF(F4485="Re-assigned",0,IF(H4485="Closed",0,IF(H4485="Service Restored",0,IF(H4485="",0,1))))</f>
        <v/>
      </c>
      <c r="AM4485" s="124">
        <f>IF(AL4485=0,"",IF(AK4485&gt;20.99,"Aged","Non-Aged"))</f>
        <v/>
      </c>
      <c r="AN4485" s="112">
        <f>IF(Q4485&lt;&gt;"",MONTH(Q4485),"")</f>
        <v/>
      </c>
      <c r="AO4485" s="112">
        <f>IFERROR(VALUE(V4485),0)</f>
        <v/>
      </c>
    </row>
    <row customFormat="1" customHeight="1" ht="29.25" r="4486" s="112" spans="1:41">
      <c r="A4486" s="127" t="n"/>
      <c r="B4486" s="113" t="n"/>
      <c r="C4486" s="127" t="n"/>
      <c r="D4486" s="127" t="n"/>
      <c r="E4486" s="114">
        <f>IF(F4486 &lt;&gt; "",VLOOKUP(F4486,CategoryLookup,2,FALSE), "")</f>
        <v/>
      </c>
      <c r="F4486" s="126" t="n"/>
      <c r="G4486" s="127" t="n"/>
      <c r="H4486" s="127" t="n"/>
      <c r="I4486" s="127" t="n"/>
      <c r="J4486" s="127" t="n"/>
      <c r="K4486" s="127" t="n"/>
      <c r="L4486" s="127" t="n"/>
      <c r="M4486" s="127" t="n"/>
      <c r="N4486" s="120" t="n"/>
      <c r="O4486" s="120" t="n"/>
      <c r="P4486" s="120" t="n"/>
      <c r="Q4486" s="120" t="n"/>
      <c r="R4486" s="121" t="n"/>
      <c r="S4486" s="121" t="n"/>
      <c r="T4486" s="121" t="n"/>
      <c r="U4486" s="121" t="n"/>
      <c r="V4486" s="117">
        <f>IF(P4486="NA","NA",IF(P4486&lt;&gt;"",TEXT(P4486-N4486,"[h].mm"),""))</f>
        <v/>
      </c>
      <c r="W4486" s="118">
        <f>IF(AND(R4486="",S4486=""),"",R4486+S4486)</f>
        <v/>
      </c>
      <c r="X4486" s="116">
        <f>IF(O4486&lt;&gt;"",DATE(YEAR(O4486), MONTH(O4486), DAY(O4486)),"")</f>
        <v/>
      </c>
      <c r="Y4486" s="122" t="n"/>
      <c r="Z4486" s="123" t="n"/>
      <c r="AA4486" s="117">
        <f>IF(F4486="Re-assigned","NA",IF(W4486="","",IF(W4486&gt;=VLOOKUP(D4486,SLAMatrix,3,FALSE),"Yes",IF(W4486&lt;VLOOKUP(D4486,SLAMatrix,2,FALSE),"No","Internal"))))</f>
        <v/>
      </c>
      <c r="AB4486" s="123" t="n"/>
      <c r="AC4486" s="123" t="n"/>
      <c r="AD4486" s="119" t="n"/>
      <c r="AE4486" s="125" t="n"/>
      <c r="AF4486" s="124">
        <f>MONTH(O4486)</f>
        <v/>
      </c>
      <c r="AG4486" s="124">
        <f>VLOOKUP(IFERROR(MID(AE4486,1,(FIND(",",AE4486,1)-1)),AE4486),Facility_Region_Mapping,2,FALSE)</f>
        <v/>
      </c>
      <c r="AH4486" s="124" t="n"/>
      <c r="AI4486" s="124">
        <f>IF(C4486&lt;&gt;"",IF(M4486="ESM User",getInterfaceName($C4486),"NA"),"")</f>
        <v/>
      </c>
      <c r="AJ4486" s="116">
        <f>IF(Q4486&lt;&gt;"",DATE(YEAR(Q4486), MONTH(Q4486), DAY(Q4486)),"")</f>
        <v/>
      </c>
      <c r="AK4486" s="130">
        <f>IF(Q4486&lt;&gt;0,Q4486-N4486,TODAY()-N4486)</f>
        <v/>
      </c>
      <c r="AL4486" s="112">
        <f>IF(F4486="Re-assigned",0,IF(H4486="Closed",0,IF(H4486="Service Restored",0,IF(H4486="",0,1))))</f>
        <v/>
      </c>
      <c r="AM4486" s="124">
        <f>IF(AL4486=0,"",IF(AK4486&gt;20.99,"Aged","Non-Aged"))</f>
        <v/>
      </c>
      <c r="AN4486" s="112">
        <f>IF(Q4486&lt;&gt;"",MONTH(Q4486),"")</f>
        <v/>
      </c>
      <c r="AO4486" s="112">
        <f>IFERROR(VALUE(V4486),0)</f>
        <v/>
      </c>
    </row>
    <row customFormat="1" customHeight="1" ht="29.25" r="4487" s="112" spans="1:41">
      <c r="A4487" s="127" t="n"/>
      <c r="B4487" s="113" t="n"/>
      <c r="C4487" s="127" t="n"/>
      <c r="D4487" s="127" t="n"/>
      <c r="E4487" s="114">
        <f>IF(F4487 &lt;&gt; "",VLOOKUP(F4487,CategoryLookup,2,FALSE), "")</f>
        <v/>
      </c>
      <c r="F4487" s="126" t="n"/>
      <c r="G4487" s="127" t="n"/>
      <c r="H4487" s="127" t="n"/>
      <c r="I4487" s="127" t="n"/>
      <c r="J4487" s="127" t="n"/>
      <c r="K4487" s="127" t="n"/>
      <c r="L4487" s="127" t="n"/>
      <c r="M4487" s="127" t="n"/>
      <c r="N4487" s="120" t="n"/>
      <c r="O4487" s="120" t="n"/>
      <c r="P4487" s="120" t="n"/>
      <c r="Q4487" s="120" t="n"/>
      <c r="R4487" s="121" t="n"/>
      <c r="S4487" s="121" t="n"/>
      <c r="T4487" s="121" t="n"/>
      <c r="U4487" s="121" t="n"/>
      <c r="V4487" s="117">
        <f>IF(P4487="NA","NA",IF(P4487&lt;&gt;"",TEXT(P4487-N4487,"[h].mm"),""))</f>
        <v/>
      </c>
      <c r="W4487" s="118">
        <f>IF(AND(R4487="",S4487=""),"",R4487+S4487)</f>
        <v/>
      </c>
      <c r="X4487" s="116">
        <f>IF(O4487&lt;&gt;"",DATE(YEAR(O4487), MONTH(O4487), DAY(O4487)),"")</f>
        <v/>
      </c>
      <c r="Y4487" s="122" t="n"/>
      <c r="Z4487" s="123" t="n"/>
      <c r="AA4487" s="117">
        <f>IF(F4487="Re-assigned","NA",IF(W4487="","",IF(W4487&gt;=VLOOKUP(D4487,SLAMatrix,3,FALSE),"Yes",IF(W4487&lt;VLOOKUP(D4487,SLAMatrix,2,FALSE),"No","Internal"))))</f>
        <v/>
      </c>
      <c r="AB4487" s="123" t="n"/>
      <c r="AC4487" s="123" t="n"/>
      <c r="AD4487" s="119" t="n"/>
      <c r="AE4487" s="125" t="n"/>
      <c r="AF4487" s="124">
        <f>MONTH(O4487)</f>
        <v/>
      </c>
      <c r="AG4487" s="124">
        <f>VLOOKUP(IFERROR(MID(AE4487,1,(FIND(",",AE4487,1)-1)),AE4487),Facility_Region_Mapping,2,FALSE)</f>
        <v/>
      </c>
      <c r="AH4487" s="124" t="n"/>
      <c r="AI4487" s="124">
        <f>IF(C4487&lt;&gt;"",IF(M4487="ESM User",getInterfaceName($C4487),"NA"),"")</f>
        <v/>
      </c>
      <c r="AJ4487" s="116">
        <f>IF(Q4487&lt;&gt;"",DATE(YEAR(Q4487), MONTH(Q4487), DAY(Q4487)),"")</f>
        <v/>
      </c>
      <c r="AK4487" s="130">
        <f>IF(Q4487&lt;&gt;0,Q4487-N4487,TODAY()-N4487)</f>
        <v/>
      </c>
      <c r="AL4487" s="112">
        <f>IF(F4487="Re-assigned",0,IF(H4487="Closed",0,IF(H4487="Service Restored",0,IF(H4487="",0,1))))</f>
        <v/>
      </c>
      <c r="AM4487" s="124">
        <f>IF(AL4487=0,"",IF(AK4487&gt;20.99,"Aged","Non-Aged"))</f>
        <v/>
      </c>
      <c r="AN4487" s="112">
        <f>IF(Q4487&lt;&gt;"",MONTH(Q4487),"")</f>
        <v/>
      </c>
      <c r="AO4487" s="112">
        <f>IFERROR(VALUE(V4487),0)</f>
        <v/>
      </c>
    </row>
    <row customFormat="1" customHeight="1" ht="29.25" r="4488" s="112" spans="1:41">
      <c r="A4488" s="127" t="n"/>
      <c r="B4488" s="113" t="n"/>
      <c r="C4488" s="127" t="n"/>
      <c r="D4488" s="127" t="n"/>
      <c r="E4488" s="114">
        <f>IF(F4488 &lt;&gt; "",VLOOKUP(F4488,CategoryLookup,2,FALSE), "")</f>
        <v/>
      </c>
      <c r="F4488" s="126" t="n"/>
      <c r="G4488" s="127" t="n"/>
      <c r="H4488" s="127" t="n"/>
      <c r="I4488" s="127" t="n"/>
      <c r="J4488" s="127" t="n"/>
      <c r="K4488" s="127" t="n"/>
      <c r="L4488" s="127" t="n"/>
      <c r="M4488" s="127" t="n"/>
      <c r="N4488" s="120" t="n"/>
      <c r="O4488" s="120" t="n"/>
      <c r="P4488" s="120" t="n"/>
      <c r="Q4488" s="120" t="n"/>
      <c r="R4488" s="121" t="n"/>
      <c r="S4488" s="121" t="n"/>
      <c r="T4488" s="121" t="n"/>
      <c r="U4488" s="121" t="n"/>
      <c r="V4488" s="117">
        <f>IF(P4488="NA","NA",IF(P4488&lt;&gt;"",TEXT(P4488-N4488,"[h].mm"),""))</f>
        <v/>
      </c>
      <c r="W4488" s="118">
        <f>IF(AND(R4488="",S4488=""),"",R4488+S4488)</f>
        <v/>
      </c>
      <c r="X4488" s="116">
        <f>IF(O4488&lt;&gt;"",DATE(YEAR(O4488), MONTH(O4488), DAY(O4488)),"")</f>
        <v/>
      </c>
      <c r="Y4488" s="122" t="n"/>
      <c r="Z4488" s="123" t="n"/>
      <c r="AA4488" s="117">
        <f>IF(F4488="Re-assigned","NA",IF(W4488="","",IF(W4488&gt;=VLOOKUP(D4488,SLAMatrix,3,FALSE),"Yes",IF(W4488&lt;VLOOKUP(D4488,SLAMatrix,2,FALSE),"No","Internal"))))</f>
        <v/>
      </c>
      <c r="AB4488" s="123" t="n"/>
      <c r="AC4488" s="123" t="n"/>
      <c r="AD4488" s="119" t="n"/>
      <c r="AE4488" s="125" t="n"/>
      <c r="AF4488" s="124">
        <f>MONTH(O4488)</f>
        <v/>
      </c>
      <c r="AG4488" s="124">
        <f>VLOOKUP(IFERROR(MID(AE4488,1,(FIND(",",AE4488,1)-1)),AE4488),Facility_Region_Mapping,2,FALSE)</f>
        <v/>
      </c>
      <c r="AH4488" s="124" t="n"/>
      <c r="AI4488" s="124">
        <f>IF(C4488&lt;&gt;"",IF(M4488="ESM User",getInterfaceName($C4488),"NA"),"")</f>
        <v/>
      </c>
      <c r="AJ4488" s="116">
        <f>IF(Q4488&lt;&gt;"",DATE(YEAR(Q4488), MONTH(Q4488), DAY(Q4488)),"")</f>
        <v/>
      </c>
      <c r="AK4488" s="130">
        <f>IF(Q4488&lt;&gt;0,Q4488-N4488,TODAY()-N4488)</f>
        <v/>
      </c>
      <c r="AL4488" s="112">
        <f>IF(F4488="Re-assigned",0,IF(H4488="Closed",0,IF(H4488="Service Restored",0,IF(H4488="",0,1))))</f>
        <v/>
      </c>
      <c r="AM4488" s="124">
        <f>IF(AL4488=0,"",IF(AK4488&gt;20.99,"Aged","Non-Aged"))</f>
        <v/>
      </c>
      <c r="AN4488" s="112">
        <f>IF(Q4488&lt;&gt;"",MONTH(Q4488),"")</f>
        <v/>
      </c>
      <c r="AO4488" s="112">
        <f>IFERROR(VALUE(V4488),0)</f>
        <v/>
      </c>
    </row>
    <row customFormat="1" customHeight="1" ht="29.25" r="4489" s="112" spans="1:41">
      <c r="A4489" s="127" t="n"/>
      <c r="B4489" s="113" t="n"/>
      <c r="C4489" s="127" t="n"/>
      <c r="D4489" s="127" t="n"/>
      <c r="E4489" s="114">
        <f>IF(F4489 &lt;&gt; "",VLOOKUP(F4489,CategoryLookup,2,FALSE), "")</f>
        <v/>
      </c>
      <c r="F4489" s="126" t="n"/>
      <c r="G4489" s="127" t="n"/>
      <c r="H4489" s="127" t="n"/>
      <c r="I4489" s="127" t="n"/>
      <c r="J4489" s="127" t="n"/>
      <c r="K4489" s="127" t="n"/>
      <c r="L4489" s="127" t="n"/>
      <c r="M4489" s="127" t="n"/>
      <c r="N4489" s="120" t="n"/>
      <c r="O4489" s="120" t="n"/>
      <c r="P4489" s="120" t="n"/>
      <c r="Q4489" s="120" t="n"/>
      <c r="R4489" s="121" t="n"/>
      <c r="S4489" s="121" t="n"/>
      <c r="T4489" s="121" t="n"/>
      <c r="U4489" s="121" t="n"/>
      <c r="V4489" s="117">
        <f>IF(P4489="NA","NA",IF(P4489&lt;&gt;"",TEXT(P4489-N4489,"[h].mm"),""))</f>
        <v/>
      </c>
      <c r="W4489" s="118">
        <f>IF(AND(R4489="",S4489=""),"",R4489+S4489)</f>
        <v/>
      </c>
      <c r="X4489" s="116">
        <f>IF(O4489&lt;&gt;"",DATE(YEAR(O4489), MONTH(O4489), DAY(O4489)),"")</f>
        <v/>
      </c>
      <c r="Y4489" s="122" t="n"/>
      <c r="Z4489" s="123" t="n"/>
      <c r="AA4489" s="117">
        <f>IF(F4489="Re-assigned","NA",IF(W4489="","",IF(W4489&gt;=VLOOKUP(D4489,SLAMatrix,3,FALSE),"Yes",IF(W4489&lt;VLOOKUP(D4489,SLAMatrix,2,FALSE),"No","Internal"))))</f>
        <v/>
      </c>
      <c r="AB4489" s="123" t="n"/>
      <c r="AC4489" s="123" t="n"/>
      <c r="AD4489" s="119" t="n"/>
      <c r="AE4489" s="125" t="n"/>
      <c r="AF4489" s="124">
        <f>MONTH(O4489)</f>
        <v/>
      </c>
      <c r="AG4489" s="124">
        <f>VLOOKUP(IFERROR(MID(AE4489,1,(FIND(",",AE4489,1)-1)),AE4489),Facility_Region_Mapping,2,FALSE)</f>
        <v/>
      </c>
      <c r="AH4489" s="124" t="n"/>
      <c r="AI4489" s="124">
        <f>IF(C4489&lt;&gt;"",IF(M4489="ESM User",getInterfaceName($C4489),"NA"),"")</f>
        <v/>
      </c>
      <c r="AJ4489" s="116">
        <f>IF(Q4489&lt;&gt;"",DATE(YEAR(Q4489), MONTH(Q4489), DAY(Q4489)),"")</f>
        <v/>
      </c>
      <c r="AK4489" s="130">
        <f>IF(Q4489&lt;&gt;0,Q4489-N4489,TODAY()-N4489)</f>
        <v/>
      </c>
      <c r="AL4489" s="112">
        <f>IF(F4489="Re-assigned",0,IF(H4489="Closed",0,IF(H4489="Service Restored",0,IF(H4489="",0,1))))</f>
        <v/>
      </c>
      <c r="AM4489" s="124">
        <f>IF(AL4489=0,"",IF(AK4489&gt;20.99,"Aged","Non-Aged"))</f>
        <v/>
      </c>
      <c r="AN4489" s="112">
        <f>IF(Q4489&lt;&gt;"",MONTH(Q4489),"")</f>
        <v/>
      </c>
      <c r="AO4489" s="112">
        <f>IFERROR(VALUE(V4489),0)</f>
        <v/>
      </c>
    </row>
    <row customFormat="1" customHeight="1" ht="29.25" r="4490" s="112" spans="1:41">
      <c r="A4490" s="127" t="n"/>
      <c r="B4490" s="113" t="n"/>
      <c r="C4490" s="127" t="n"/>
      <c r="D4490" s="127" t="n"/>
      <c r="E4490" s="114">
        <f>IF(F4490 &lt;&gt; "",VLOOKUP(F4490,CategoryLookup,2,FALSE), "")</f>
        <v/>
      </c>
      <c r="F4490" s="126" t="n"/>
      <c r="G4490" s="127" t="n"/>
      <c r="H4490" s="127" t="n"/>
      <c r="I4490" s="127" t="n"/>
      <c r="J4490" s="127" t="n"/>
      <c r="K4490" s="127" t="n"/>
      <c r="L4490" s="127" t="n"/>
      <c r="M4490" s="127" t="n"/>
      <c r="N4490" s="120" t="n"/>
      <c r="O4490" s="120" t="n"/>
      <c r="P4490" s="120" t="n"/>
      <c r="Q4490" s="120" t="n"/>
      <c r="R4490" s="121" t="n"/>
      <c r="S4490" s="121" t="n"/>
      <c r="T4490" s="121" t="n"/>
      <c r="U4490" s="121" t="n"/>
      <c r="V4490" s="117">
        <f>IF(P4490="NA","NA",IF(P4490&lt;&gt;"",TEXT(P4490-N4490,"[h].mm"),""))</f>
        <v/>
      </c>
      <c r="W4490" s="118">
        <f>IF(AND(R4490="",S4490=""),"",R4490+S4490)</f>
        <v/>
      </c>
      <c r="X4490" s="116">
        <f>IF(O4490&lt;&gt;"",DATE(YEAR(O4490), MONTH(O4490), DAY(O4490)),"")</f>
        <v/>
      </c>
      <c r="Y4490" s="122" t="n"/>
      <c r="Z4490" s="123" t="n"/>
      <c r="AA4490" s="117">
        <f>IF(F4490="Re-assigned","NA",IF(W4490="","",IF(W4490&gt;=VLOOKUP(D4490,SLAMatrix,3,FALSE),"Yes",IF(W4490&lt;VLOOKUP(D4490,SLAMatrix,2,FALSE),"No","Internal"))))</f>
        <v/>
      </c>
      <c r="AB4490" s="123" t="n"/>
      <c r="AC4490" s="123" t="n"/>
      <c r="AD4490" s="119" t="n"/>
      <c r="AE4490" s="125" t="n"/>
      <c r="AF4490" s="124">
        <f>MONTH(O4490)</f>
        <v/>
      </c>
      <c r="AG4490" s="124">
        <f>VLOOKUP(IFERROR(MID(AE4490,1,(FIND(",",AE4490,1)-1)),AE4490),Facility_Region_Mapping,2,FALSE)</f>
        <v/>
      </c>
      <c r="AH4490" s="124" t="n"/>
      <c r="AI4490" s="124">
        <f>IF(C4490&lt;&gt;"",IF(M4490="ESM User",getInterfaceName($C4490),"NA"),"")</f>
        <v/>
      </c>
      <c r="AJ4490" s="116">
        <f>IF(Q4490&lt;&gt;"",DATE(YEAR(Q4490), MONTH(Q4490), DAY(Q4490)),"")</f>
        <v/>
      </c>
      <c r="AK4490" s="130">
        <f>IF(Q4490&lt;&gt;0,Q4490-N4490,TODAY()-N4490)</f>
        <v/>
      </c>
      <c r="AL4490" s="112">
        <f>IF(F4490="Re-assigned",0,IF(H4490="Closed",0,IF(H4490="Service Restored",0,IF(H4490="",0,1))))</f>
        <v/>
      </c>
      <c r="AM4490" s="124">
        <f>IF(AL4490=0,"",IF(AK4490&gt;20.99,"Aged","Non-Aged"))</f>
        <v/>
      </c>
      <c r="AN4490" s="112">
        <f>IF(Q4490&lt;&gt;"",MONTH(Q4490),"")</f>
        <v/>
      </c>
      <c r="AO4490" s="112">
        <f>IFERROR(VALUE(V4490),0)</f>
        <v/>
      </c>
    </row>
    <row customFormat="1" customHeight="1" ht="29.25" r="4491" s="112" spans="1:41">
      <c r="A4491" s="127" t="n"/>
      <c r="B4491" s="113" t="n"/>
      <c r="C4491" s="127" t="n"/>
      <c r="D4491" s="127" t="n"/>
      <c r="E4491" s="114">
        <f>IF(F4491 &lt;&gt; "",VLOOKUP(F4491,CategoryLookup,2,FALSE), "")</f>
        <v/>
      </c>
      <c r="F4491" s="126" t="n"/>
      <c r="G4491" s="127" t="n"/>
      <c r="H4491" s="127" t="n"/>
      <c r="I4491" s="127" t="n"/>
      <c r="J4491" s="127" t="n"/>
      <c r="K4491" s="127" t="n"/>
      <c r="L4491" s="127" t="n"/>
      <c r="M4491" s="127" t="n"/>
      <c r="N4491" s="120" t="n"/>
      <c r="O4491" s="120" t="n"/>
      <c r="P4491" s="120" t="n"/>
      <c r="Q4491" s="120" t="n"/>
      <c r="R4491" s="121" t="n"/>
      <c r="S4491" s="121" t="n"/>
      <c r="T4491" s="121" t="n"/>
      <c r="U4491" s="121" t="n"/>
      <c r="V4491" s="117">
        <f>IF(P4491="NA","NA",IF(P4491&lt;&gt;"",TEXT(P4491-N4491,"[h].mm"),""))</f>
        <v/>
      </c>
      <c r="W4491" s="118">
        <f>IF(AND(R4491="",S4491=""),"",R4491+S4491)</f>
        <v/>
      </c>
      <c r="X4491" s="116">
        <f>IF(O4491&lt;&gt;"",DATE(YEAR(O4491), MONTH(O4491), DAY(O4491)),"")</f>
        <v/>
      </c>
      <c r="Y4491" s="122" t="n"/>
      <c r="Z4491" s="123" t="n"/>
      <c r="AA4491" s="117">
        <f>IF(F4491="Re-assigned","NA",IF(W4491="","",IF(W4491&gt;=VLOOKUP(D4491,SLAMatrix,3,FALSE),"Yes",IF(W4491&lt;VLOOKUP(D4491,SLAMatrix,2,FALSE),"No","Internal"))))</f>
        <v/>
      </c>
      <c r="AB4491" s="123" t="n"/>
      <c r="AC4491" s="123" t="n"/>
      <c r="AD4491" s="119" t="n"/>
      <c r="AE4491" s="125" t="n"/>
      <c r="AF4491" s="124">
        <f>MONTH(O4491)</f>
        <v/>
      </c>
      <c r="AG4491" s="124">
        <f>VLOOKUP(IFERROR(MID(AE4491,1,(FIND(",",AE4491,1)-1)),AE4491),Facility_Region_Mapping,2,FALSE)</f>
        <v/>
      </c>
      <c r="AH4491" s="124" t="n"/>
      <c r="AI4491" s="124">
        <f>IF(C4491&lt;&gt;"",IF(M4491="ESM User",getInterfaceName($C4491),"NA"),"")</f>
        <v/>
      </c>
      <c r="AJ4491" s="116">
        <f>IF(Q4491&lt;&gt;"",DATE(YEAR(Q4491), MONTH(Q4491), DAY(Q4491)),"")</f>
        <v/>
      </c>
      <c r="AK4491" s="130">
        <f>IF(Q4491&lt;&gt;0,Q4491-N4491,TODAY()-N4491)</f>
        <v/>
      </c>
      <c r="AL4491" s="112">
        <f>IF(F4491="Re-assigned",0,IF(H4491="Closed",0,IF(H4491="Service Restored",0,IF(H4491="",0,1))))</f>
        <v/>
      </c>
      <c r="AM4491" s="124">
        <f>IF(AL4491=0,"",IF(AK4491&gt;20.99,"Aged","Non-Aged"))</f>
        <v/>
      </c>
      <c r="AN4491" s="112">
        <f>IF(Q4491&lt;&gt;"",MONTH(Q4491),"")</f>
        <v/>
      </c>
      <c r="AO4491" s="112">
        <f>IFERROR(VALUE(V4491),0)</f>
        <v/>
      </c>
    </row>
    <row customFormat="1" customHeight="1" ht="29.25" r="4492" s="112" spans="1:41">
      <c r="A4492" s="127" t="n"/>
      <c r="B4492" s="113" t="n"/>
      <c r="C4492" s="127" t="n"/>
      <c r="D4492" s="127" t="n"/>
      <c r="E4492" s="114">
        <f>IF(F4492 &lt;&gt; "",VLOOKUP(F4492,CategoryLookup,2,FALSE), "")</f>
        <v/>
      </c>
      <c r="F4492" s="126" t="n"/>
      <c r="G4492" s="127" t="n"/>
      <c r="H4492" s="127" t="n"/>
      <c r="I4492" s="127" t="n"/>
      <c r="J4492" s="127" t="n"/>
      <c r="K4492" s="127" t="n"/>
      <c r="L4492" s="127" t="n"/>
      <c r="M4492" s="127" t="n"/>
      <c r="N4492" s="120" t="n"/>
      <c r="O4492" s="120" t="n"/>
      <c r="P4492" s="120" t="n"/>
      <c r="Q4492" s="120" t="n"/>
      <c r="R4492" s="121" t="n"/>
      <c r="S4492" s="121" t="n"/>
      <c r="T4492" s="121" t="n"/>
      <c r="U4492" s="121" t="n"/>
      <c r="V4492" s="117">
        <f>IF(P4492="NA","NA",IF(P4492&lt;&gt;"",TEXT(P4492-N4492,"[h].mm"),""))</f>
        <v/>
      </c>
      <c r="W4492" s="118">
        <f>IF(AND(R4492="",S4492=""),"",R4492+S4492)</f>
        <v/>
      </c>
      <c r="X4492" s="116">
        <f>IF(O4492&lt;&gt;"",DATE(YEAR(O4492), MONTH(O4492), DAY(O4492)),"")</f>
        <v/>
      </c>
      <c r="Y4492" s="122" t="n"/>
      <c r="Z4492" s="123" t="n"/>
      <c r="AA4492" s="117">
        <f>IF(F4492="Re-assigned","NA",IF(W4492="","",IF(W4492&gt;=VLOOKUP(D4492,SLAMatrix,3,FALSE),"Yes",IF(W4492&lt;VLOOKUP(D4492,SLAMatrix,2,FALSE),"No","Internal"))))</f>
        <v/>
      </c>
      <c r="AB4492" s="123" t="n"/>
      <c r="AC4492" s="123" t="n"/>
      <c r="AD4492" s="119" t="n"/>
      <c r="AE4492" s="125" t="n"/>
      <c r="AF4492" s="124">
        <f>MONTH(O4492)</f>
        <v/>
      </c>
      <c r="AG4492" s="124">
        <f>VLOOKUP(IFERROR(MID(AE4492,1,(FIND(",",AE4492,1)-1)),AE4492),Facility_Region_Mapping,2,FALSE)</f>
        <v/>
      </c>
      <c r="AH4492" s="124" t="n"/>
      <c r="AI4492" s="124">
        <f>IF(C4492&lt;&gt;"",IF(M4492="ESM User",getInterfaceName($C4492),"NA"),"")</f>
        <v/>
      </c>
      <c r="AJ4492" s="116">
        <f>IF(Q4492&lt;&gt;"",DATE(YEAR(Q4492), MONTH(Q4492), DAY(Q4492)),"")</f>
        <v/>
      </c>
      <c r="AK4492" s="130">
        <f>IF(Q4492&lt;&gt;0,Q4492-N4492,TODAY()-N4492)</f>
        <v/>
      </c>
      <c r="AL4492" s="112">
        <f>IF(F4492="Re-assigned",0,IF(H4492="Closed",0,IF(H4492="Service Restored",0,IF(H4492="",0,1))))</f>
        <v/>
      </c>
      <c r="AM4492" s="124">
        <f>IF(AL4492=0,"",IF(AK4492&gt;20.99,"Aged","Non-Aged"))</f>
        <v/>
      </c>
      <c r="AN4492" s="112">
        <f>IF(Q4492&lt;&gt;"",MONTH(Q4492),"")</f>
        <v/>
      </c>
      <c r="AO4492" s="112">
        <f>IFERROR(VALUE(V4492),0)</f>
        <v/>
      </c>
    </row>
    <row customFormat="1" customHeight="1" ht="29.25" r="4493" s="112" spans="1:41">
      <c r="A4493" s="127" t="n"/>
      <c r="B4493" s="113" t="n"/>
      <c r="C4493" s="127" t="n"/>
      <c r="D4493" s="127" t="n"/>
      <c r="E4493" s="114">
        <f>IF(F4493 &lt;&gt; "",VLOOKUP(F4493,CategoryLookup,2,FALSE), "")</f>
        <v/>
      </c>
      <c r="F4493" s="126" t="n"/>
      <c r="G4493" s="127" t="n"/>
      <c r="H4493" s="127" t="n"/>
      <c r="I4493" s="127" t="n"/>
      <c r="J4493" s="127" t="n"/>
      <c r="K4493" s="127" t="n"/>
      <c r="L4493" s="127" t="n"/>
      <c r="M4493" s="127" t="n"/>
      <c r="N4493" s="120" t="n"/>
      <c r="O4493" s="120" t="n"/>
      <c r="P4493" s="120" t="n"/>
      <c r="Q4493" s="120" t="n"/>
      <c r="R4493" s="121" t="n"/>
      <c r="S4493" s="121" t="n"/>
      <c r="T4493" s="121" t="n"/>
      <c r="U4493" s="121" t="n"/>
      <c r="V4493" s="117">
        <f>IF(P4493="NA","NA",IF(P4493&lt;&gt;"",TEXT(P4493-N4493,"[h].mm"),""))</f>
        <v/>
      </c>
      <c r="W4493" s="118">
        <f>IF(AND(R4493="",S4493=""),"",R4493+S4493)</f>
        <v/>
      </c>
      <c r="X4493" s="116">
        <f>IF(O4493&lt;&gt;"",DATE(YEAR(O4493), MONTH(O4493), DAY(O4493)),"")</f>
        <v/>
      </c>
      <c r="Y4493" s="122" t="n"/>
      <c r="Z4493" s="123" t="n"/>
      <c r="AA4493" s="117">
        <f>IF(F4493="Re-assigned","NA",IF(W4493="","",IF(W4493&gt;=VLOOKUP(D4493,SLAMatrix,3,FALSE),"Yes",IF(W4493&lt;VLOOKUP(D4493,SLAMatrix,2,FALSE),"No","Internal"))))</f>
        <v/>
      </c>
      <c r="AB4493" s="123" t="n"/>
      <c r="AC4493" s="123" t="n"/>
      <c r="AD4493" s="119" t="n"/>
      <c r="AE4493" s="125" t="n"/>
      <c r="AF4493" s="124">
        <f>MONTH(O4493)</f>
        <v/>
      </c>
      <c r="AG4493" s="124">
        <f>VLOOKUP(IFERROR(MID(AE4493,1,(FIND(",",AE4493,1)-1)),AE4493),Facility_Region_Mapping,2,FALSE)</f>
        <v/>
      </c>
      <c r="AH4493" s="124" t="n"/>
      <c r="AI4493" s="124">
        <f>IF(C4493&lt;&gt;"",IF(M4493="ESM User",getInterfaceName($C4493),"NA"),"")</f>
        <v/>
      </c>
      <c r="AJ4493" s="116">
        <f>IF(Q4493&lt;&gt;"",DATE(YEAR(Q4493), MONTH(Q4493), DAY(Q4493)),"")</f>
        <v/>
      </c>
      <c r="AK4493" s="130">
        <f>IF(Q4493&lt;&gt;0,Q4493-N4493,TODAY()-N4493)</f>
        <v/>
      </c>
      <c r="AL4493" s="112">
        <f>IF(F4493="Re-assigned",0,IF(H4493="Closed",0,IF(H4493="Service Restored",0,IF(H4493="",0,1))))</f>
        <v/>
      </c>
      <c r="AM4493" s="124">
        <f>IF(AL4493=0,"",IF(AK4493&gt;20.99,"Aged","Non-Aged"))</f>
        <v/>
      </c>
      <c r="AN4493" s="112">
        <f>IF(Q4493&lt;&gt;"",MONTH(Q4493),"")</f>
        <v/>
      </c>
      <c r="AO4493" s="112">
        <f>IFERROR(VALUE(V4493),0)</f>
        <v/>
      </c>
    </row>
    <row customFormat="1" customHeight="1" ht="29.25" r="4494" s="112" spans="1:41">
      <c r="A4494" s="127" t="n"/>
      <c r="B4494" s="113" t="n"/>
      <c r="C4494" s="127" t="n"/>
      <c r="D4494" s="127" t="n"/>
      <c r="E4494" s="114">
        <f>IF(F4494 &lt;&gt; "",VLOOKUP(F4494,CategoryLookup,2,FALSE), "")</f>
        <v/>
      </c>
      <c r="F4494" s="126" t="n"/>
      <c r="G4494" s="127" t="n"/>
      <c r="H4494" s="127" t="n"/>
      <c r="I4494" s="127" t="n"/>
      <c r="J4494" s="127" t="n"/>
      <c r="K4494" s="127" t="n"/>
      <c r="L4494" s="127" t="n"/>
      <c r="M4494" s="127" t="n"/>
      <c r="N4494" s="120" t="n"/>
      <c r="O4494" s="120" t="n"/>
      <c r="P4494" s="120" t="n"/>
      <c r="Q4494" s="120" t="n"/>
      <c r="R4494" s="121" t="n"/>
      <c r="S4494" s="121" t="n"/>
      <c r="T4494" s="121" t="n"/>
      <c r="U4494" s="121" t="n"/>
      <c r="V4494" s="117">
        <f>IF(P4494="NA","NA",IF(P4494&lt;&gt;"",TEXT(P4494-N4494,"[h].mm"),""))</f>
        <v/>
      </c>
      <c r="W4494" s="118">
        <f>IF(AND(R4494="",S4494=""),"",R4494+S4494)</f>
        <v/>
      </c>
      <c r="X4494" s="116">
        <f>IF(O4494&lt;&gt;"",DATE(YEAR(O4494), MONTH(O4494), DAY(O4494)),"")</f>
        <v/>
      </c>
      <c r="Y4494" s="122" t="n"/>
      <c r="Z4494" s="123" t="n"/>
      <c r="AA4494" s="117">
        <f>IF(F4494="Re-assigned","NA",IF(W4494="","",IF(W4494&gt;=VLOOKUP(D4494,SLAMatrix,3,FALSE),"Yes",IF(W4494&lt;VLOOKUP(D4494,SLAMatrix,2,FALSE),"No","Internal"))))</f>
        <v/>
      </c>
      <c r="AB4494" s="123" t="n"/>
      <c r="AC4494" s="123" t="n"/>
      <c r="AD4494" s="119" t="n"/>
      <c r="AE4494" s="125" t="n"/>
      <c r="AF4494" s="124">
        <f>MONTH(O4494)</f>
        <v/>
      </c>
      <c r="AG4494" s="124">
        <f>VLOOKUP(IFERROR(MID(AE4494,1,(FIND(",",AE4494,1)-1)),AE4494),Facility_Region_Mapping,2,FALSE)</f>
        <v/>
      </c>
      <c r="AH4494" s="124" t="n"/>
      <c r="AI4494" s="124">
        <f>IF(C4494&lt;&gt;"",IF(M4494="ESM User",getInterfaceName($C4494),"NA"),"")</f>
        <v/>
      </c>
      <c r="AJ4494" s="116">
        <f>IF(Q4494&lt;&gt;"",DATE(YEAR(Q4494), MONTH(Q4494), DAY(Q4494)),"")</f>
        <v/>
      </c>
      <c r="AK4494" s="130">
        <f>IF(Q4494&lt;&gt;0,Q4494-N4494,TODAY()-N4494)</f>
        <v/>
      </c>
      <c r="AL4494" s="112">
        <f>IF(F4494="Re-assigned",0,IF(H4494="Closed",0,IF(H4494="Service Restored",0,IF(H4494="",0,1))))</f>
        <v/>
      </c>
      <c r="AM4494" s="124">
        <f>IF(AL4494=0,"",IF(AK4494&gt;20.99,"Aged","Non-Aged"))</f>
        <v/>
      </c>
      <c r="AN4494" s="112">
        <f>IF(Q4494&lt;&gt;"",MONTH(Q4494),"")</f>
        <v/>
      </c>
      <c r="AO4494" s="112">
        <f>IFERROR(VALUE(V4494),0)</f>
        <v/>
      </c>
    </row>
    <row customFormat="1" customHeight="1" ht="29.25" r="4495" s="112" spans="1:41">
      <c r="A4495" s="127" t="n"/>
      <c r="B4495" s="113" t="n"/>
      <c r="C4495" s="127" t="n"/>
      <c r="D4495" s="127" t="n"/>
      <c r="E4495" s="114">
        <f>IF(F4495 &lt;&gt; "",VLOOKUP(F4495,CategoryLookup,2,FALSE), "")</f>
        <v/>
      </c>
      <c r="F4495" s="126" t="n"/>
      <c r="G4495" s="127" t="n"/>
      <c r="H4495" s="127" t="n"/>
      <c r="I4495" s="127" t="n"/>
      <c r="J4495" s="127" t="n"/>
      <c r="K4495" s="127" t="n"/>
      <c r="L4495" s="127" t="n"/>
      <c r="M4495" s="127" t="n"/>
      <c r="N4495" s="120" t="n"/>
      <c r="O4495" s="120" t="n"/>
      <c r="P4495" s="120" t="n"/>
      <c r="Q4495" s="120" t="n"/>
      <c r="R4495" s="121" t="n"/>
      <c r="S4495" s="121" t="n"/>
      <c r="T4495" s="121" t="n"/>
      <c r="U4495" s="121" t="n"/>
      <c r="V4495" s="117">
        <f>IF(P4495="NA","NA",IF(P4495&lt;&gt;"",TEXT(P4495-N4495,"[h].mm"),""))</f>
        <v/>
      </c>
      <c r="W4495" s="118">
        <f>IF(AND(R4495="",S4495=""),"",R4495+S4495)</f>
        <v/>
      </c>
      <c r="X4495" s="116">
        <f>IF(O4495&lt;&gt;"",DATE(YEAR(O4495), MONTH(O4495), DAY(O4495)),"")</f>
        <v/>
      </c>
      <c r="Y4495" s="122" t="n"/>
      <c r="Z4495" s="123" t="n"/>
      <c r="AA4495" s="117">
        <f>IF(F4495="Re-assigned","NA",IF(W4495="","",IF(W4495&gt;=VLOOKUP(D4495,SLAMatrix,3,FALSE),"Yes",IF(W4495&lt;VLOOKUP(D4495,SLAMatrix,2,FALSE),"No","Internal"))))</f>
        <v/>
      </c>
      <c r="AB4495" s="123" t="n"/>
      <c r="AC4495" s="123" t="n"/>
      <c r="AD4495" s="119" t="n"/>
      <c r="AE4495" s="125" t="n"/>
      <c r="AF4495" s="124">
        <f>MONTH(O4495)</f>
        <v/>
      </c>
      <c r="AG4495" s="124">
        <f>VLOOKUP(IFERROR(MID(AE4495,1,(FIND(",",AE4495,1)-1)),AE4495),Facility_Region_Mapping,2,FALSE)</f>
        <v/>
      </c>
      <c r="AH4495" s="124" t="n"/>
      <c r="AI4495" s="124">
        <f>IF(C4495&lt;&gt;"",IF(M4495="ESM User",getInterfaceName($C4495),"NA"),"")</f>
        <v/>
      </c>
      <c r="AJ4495" s="116">
        <f>IF(Q4495&lt;&gt;"",DATE(YEAR(Q4495), MONTH(Q4495), DAY(Q4495)),"")</f>
        <v/>
      </c>
      <c r="AK4495" s="130">
        <f>IF(Q4495&lt;&gt;0,Q4495-N4495,TODAY()-N4495)</f>
        <v/>
      </c>
      <c r="AL4495" s="112">
        <f>IF(F4495="Re-assigned",0,IF(H4495="Closed",0,IF(H4495="Service Restored",0,IF(H4495="",0,1))))</f>
        <v/>
      </c>
      <c r="AM4495" s="124">
        <f>IF(AL4495=0,"",IF(AK4495&gt;20.99,"Aged","Non-Aged"))</f>
        <v/>
      </c>
      <c r="AN4495" s="112">
        <f>IF(Q4495&lt;&gt;"",MONTH(Q4495),"")</f>
        <v/>
      </c>
      <c r="AO4495" s="112">
        <f>IFERROR(VALUE(V4495),0)</f>
        <v/>
      </c>
    </row>
    <row customFormat="1" customHeight="1" ht="29.25" r="4496" s="112" spans="1:41">
      <c r="A4496" s="127" t="n"/>
      <c r="B4496" s="113" t="n"/>
      <c r="C4496" s="127" t="n"/>
      <c r="D4496" s="127" t="n"/>
      <c r="E4496" s="114">
        <f>IF(F4496 &lt;&gt; "",VLOOKUP(F4496,CategoryLookup,2,FALSE), "")</f>
        <v/>
      </c>
      <c r="F4496" s="126" t="n"/>
      <c r="G4496" s="127" t="n"/>
      <c r="H4496" s="127" t="n"/>
      <c r="I4496" s="127" t="n"/>
      <c r="J4496" s="127" t="n"/>
      <c r="K4496" s="127" t="n"/>
      <c r="L4496" s="127" t="n"/>
      <c r="M4496" s="127" t="n"/>
      <c r="N4496" s="120" t="n"/>
      <c r="O4496" s="120" t="n"/>
      <c r="P4496" s="120" t="n"/>
      <c r="Q4496" s="120" t="n"/>
      <c r="R4496" s="121" t="n"/>
      <c r="S4496" s="121" t="n"/>
      <c r="T4496" s="121" t="n"/>
      <c r="U4496" s="121" t="n"/>
      <c r="V4496" s="117">
        <f>IF(P4496="NA","NA",IF(P4496&lt;&gt;"",TEXT(P4496-N4496,"[h].mm"),""))</f>
        <v/>
      </c>
      <c r="W4496" s="118">
        <f>IF(AND(R4496="",S4496=""),"",R4496+S4496)</f>
        <v/>
      </c>
      <c r="X4496" s="116">
        <f>IF(O4496&lt;&gt;"",DATE(YEAR(O4496), MONTH(O4496), DAY(O4496)),"")</f>
        <v/>
      </c>
      <c r="Y4496" s="122" t="n"/>
      <c r="Z4496" s="123" t="n"/>
      <c r="AA4496" s="117">
        <f>IF(F4496="Re-assigned","NA",IF(W4496="","",IF(W4496&gt;=VLOOKUP(D4496,SLAMatrix,3,FALSE),"Yes",IF(W4496&lt;VLOOKUP(D4496,SLAMatrix,2,FALSE),"No","Internal"))))</f>
        <v/>
      </c>
      <c r="AB4496" s="123" t="n"/>
      <c r="AC4496" s="123" t="n"/>
      <c r="AD4496" s="119" t="n"/>
      <c r="AE4496" s="125" t="n"/>
      <c r="AF4496" s="124">
        <f>MONTH(O4496)</f>
        <v/>
      </c>
      <c r="AG4496" s="124">
        <f>VLOOKUP(IFERROR(MID(AE4496,1,(FIND(",",AE4496,1)-1)),AE4496),Facility_Region_Mapping,2,FALSE)</f>
        <v/>
      </c>
      <c r="AH4496" s="124" t="n"/>
      <c r="AI4496" s="124">
        <f>IF(C4496&lt;&gt;"",IF(M4496="ESM User",getInterfaceName($C4496),"NA"),"")</f>
        <v/>
      </c>
      <c r="AJ4496" s="116">
        <f>IF(Q4496&lt;&gt;"",DATE(YEAR(Q4496), MONTH(Q4496), DAY(Q4496)),"")</f>
        <v/>
      </c>
      <c r="AK4496" s="130">
        <f>IF(Q4496&lt;&gt;0,Q4496-N4496,TODAY()-N4496)</f>
        <v/>
      </c>
      <c r="AL4496" s="112">
        <f>IF(F4496="Re-assigned",0,IF(H4496="Closed",0,IF(H4496="Service Restored",0,IF(H4496="",0,1))))</f>
        <v/>
      </c>
      <c r="AM4496" s="124">
        <f>IF(AL4496=0,"",IF(AK4496&gt;20.99,"Aged","Non-Aged"))</f>
        <v/>
      </c>
      <c r="AN4496" s="112">
        <f>IF(Q4496&lt;&gt;"",MONTH(Q4496),"")</f>
        <v/>
      </c>
      <c r="AO4496" s="112">
        <f>IFERROR(VALUE(V4496),0)</f>
        <v/>
      </c>
    </row>
    <row customFormat="1" customHeight="1" ht="29.25" r="4497" s="112" spans="1:41">
      <c r="A4497" s="127" t="n"/>
      <c r="B4497" s="113" t="n"/>
      <c r="C4497" s="127" t="n"/>
      <c r="D4497" s="127" t="n"/>
      <c r="E4497" s="114">
        <f>IF(F4497 &lt;&gt; "",VLOOKUP(F4497,CategoryLookup,2,FALSE), "")</f>
        <v/>
      </c>
      <c r="F4497" s="126" t="n"/>
      <c r="G4497" s="127" t="n"/>
      <c r="H4497" s="127" t="n"/>
      <c r="I4497" s="127" t="n"/>
      <c r="J4497" s="127" t="n"/>
      <c r="K4497" s="127" t="n"/>
      <c r="L4497" s="127" t="n"/>
      <c r="M4497" s="127" t="n"/>
      <c r="N4497" s="120" t="n"/>
      <c r="O4497" s="120" t="n"/>
      <c r="P4497" s="120" t="n"/>
      <c r="Q4497" s="120" t="n"/>
      <c r="R4497" s="121" t="n"/>
      <c r="S4497" s="121" t="n"/>
      <c r="T4497" s="121" t="n"/>
      <c r="U4497" s="121" t="n"/>
      <c r="V4497" s="117">
        <f>IF(P4497="NA","NA",IF(P4497&lt;&gt;"",TEXT(P4497-N4497,"[h].mm"),""))</f>
        <v/>
      </c>
      <c r="W4497" s="118">
        <f>IF(AND(R4497="",S4497=""),"",R4497+S4497)</f>
        <v/>
      </c>
      <c r="X4497" s="116">
        <f>IF(O4497&lt;&gt;"",DATE(YEAR(O4497), MONTH(O4497), DAY(O4497)),"")</f>
        <v/>
      </c>
      <c r="Y4497" s="122" t="n"/>
      <c r="Z4497" s="123" t="n"/>
      <c r="AA4497" s="117">
        <f>IF(F4497="Re-assigned","NA",IF(W4497="","",IF(W4497&gt;=VLOOKUP(D4497,SLAMatrix,3,FALSE),"Yes",IF(W4497&lt;VLOOKUP(D4497,SLAMatrix,2,FALSE),"No","Internal"))))</f>
        <v/>
      </c>
      <c r="AB4497" s="123" t="n"/>
      <c r="AC4497" s="123" t="n"/>
      <c r="AD4497" s="119" t="n"/>
      <c r="AE4497" s="125" t="n"/>
      <c r="AF4497" s="124">
        <f>MONTH(O4497)</f>
        <v/>
      </c>
      <c r="AG4497" s="124">
        <f>VLOOKUP(IFERROR(MID(AE4497,1,(FIND(",",AE4497,1)-1)),AE4497),Facility_Region_Mapping,2,FALSE)</f>
        <v/>
      </c>
      <c r="AH4497" s="124" t="n"/>
      <c r="AI4497" s="124">
        <f>IF(C4497&lt;&gt;"",IF(M4497="ESM User",getInterfaceName($C4497),"NA"),"")</f>
        <v/>
      </c>
      <c r="AJ4497" s="116">
        <f>IF(Q4497&lt;&gt;"",DATE(YEAR(Q4497), MONTH(Q4497), DAY(Q4497)),"")</f>
        <v/>
      </c>
      <c r="AK4497" s="130">
        <f>IF(Q4497&lt;&gt;0,Q4497-N4497,TODAY()-N4497)</f>
        <v/>
      </c>
      <c r="AL4497" s="112">
        <f>IF(F4497="Re-assigned",0,IF(H4497="Closed",0,IF(H4497="Service Restored",0,IF(H4497="",0,1))))</f>
        <v/>
      </c>
      <c r="AM4497" s="124">
        <f>IF(AL4497=0,"",IF(AK4497&gt;20.99,"Aged","Non-Aged"))</f>
        <v/>
      </c>
      <c r="AN4497" s="112">
        <f>IF(Q4497&lt;&gt;"",MONTH(Q4497),"")</f>
        <v/>
      </c>
      <c r="AO4497" s="112">
        <f>IFERROR(VALUE(V4497),0)</f>
        <v/>
      </c>
    </row>
    <row customFormat="1" customHeight="1" ht="29.25" r="4498" s="112" spans="1:41">
      <c r="A4498" s="127" t="n"/>
      <c r="B4498" s="113" t="n"/>
      <c r="C4498" s="127" t="n"/>
      <c r="D4498" s="127" t="n"/>
      <c r="E4498" s="114">
        <f>IF(F4498 &lt;&gt; "",VLOOKUP(F4498,CategoryLookup,2,FALSE), "")</f>
        <v/>
      </c>
      <c r="F4498" s="126" t="n"/>
      <c r="G4498" s="127" t="n"/>
      <c r="H4498" s="127" t="n"/>
      <c r="I4498" s="127" t="n"/>
      <c r="J4498" s="127" t="n"/>
      <c r="K4498" s="127" t="n"/>
      <c r="L4498" s="127" t="n"/>
      <c r="M4498" s="127" t="n"/>
      <c r="N4498" s="120" t="n"/>
      <c r="O4498" s="120" t="n"/>
      <c r="P4498" s="120" t="n"/>
      <c r="Q4498" s="120" t="n"/>
      <c r="R4498" s="121" t="n"/>
      <c r="S4498" s="121" t="n"/>
      <c r="T4498" s="121" t="n"/>
      <c r="U4498" s="121" t="n"/>
      <c r="V4498" s="117">
        <f>IF(P4498="NA","NA",IF(P4498&lt;&gt;"",TEXT(P4498-N4498,"[h].mm"),""))</f>
        <v/>
      </c>
      <c r="W4498" s="118">
        <f>IF(AND(R4498="",S4498=""),"",R4498+S4498)</f>
        <v/>
      </c>
      <c r="X4498" s="116">
        <f>IF(O4498&lt;&gt;"",DATE(YEAR(O4498), MONTH(O4498), DAY(O4498)),"")</f>
        <v/>
      </c>
      <c r="Y4498" s="122" t="n"/>
      <c r="Z4498" s="123" t="n"/>
      <c r="AA4498" s="117">
        <f>IF(F4498="Re-assigned","NA",IF(W4498="","",IF(W4498&gt;=VLOOKUP(D4498,SLAMatrix,3,FALSE),"Yes",IF(W4498&lt;VLOOKUP(D4498,SLAMatrix,2,FALSE),"No","Internal"))))</f>
        <v/>
      </c>
      <c r="AB4498" s="123" t="n"/>
      <c r="AC4498" s="123" t="n"/>
      <c r="AD4498" s="119" t="n"/>
      <c r="AE4498" s="125" t="n"/>
      <c r="AF4498" s="124">
        <f>MONTH(O4498)</f>
        <v/>
      </c>
      <c r="AG4498" s="124">
        <f>VLOOKUP(IFERROR(MID(AE4498,1,(FIND(",",AE4498,1)-1)),AE4498),Facility_Region_Mapping,2,FALSE)</f>
        <v/>
      </c>
      <c r="AH4498" s="124" t="n"/>
      <c r="AI4498" s="124">
        <f>IF(C4498&lt;&gt;"",IF(M4498="ESM User",getInterfaceName($C4498),"NA"),"")</f>
        <v/>
      </c>
      <c r="AJ4498" s="116">
        <f>IF(Q4498&lt;&gt;"",DATE(YEAR(Q4498), MONTH(Q4498), DAY(Q4498)),"")</f>
        <v/>
      </c>
      <c r="AK4498" s="130">
        <f>IF(Q4498&lt;&gt;0,Q4498-N4498,TODAY()-N4498)</f>
        <v/>
      </c>
      <c r="AL4498" s="112">
        <f>IF(F4498="Re-assigned",0,IF(H4498="Closed",0,IF(H4498="Service Restored",0,IF(H4498="",0,1))))</f>
        <v/>
      </c>
      <c r="AM4498" s="124">
        <f>IF(AL4498=0,"",IF(AK4498&gt;20.99,"Aged","Non-Aged"))</f>
        <v/>
      </c>
      <c r="AN4498" s="112">
        <f>IF(Q4498&lt;&gt;"",MONTH(Q4498),"")</f>
        <v/>
      </c>
      <c r="AO4498" s="112">
        <f>IFERROR(VALUE(V4498),0)</f>
        <v/>
      </c>
    </row>
    <row customFormat="1" customHeight="1" ht="29.25" r="4499" s="112" spans="1:41">
      <c r="A4499" s="127" t="n"/>
      <c r="B4499" s="113" t="n"/>
      <c r="C4499" s="127" t="n"/>
      <c r="D4499" s="127" t="n"/>
      <c r="E4499" s="114">
        <f>IF(F4499 &lt;&gt; "",VLOOKUP(F4499,CategoryLookup,2,FALSE), "")</f>
        <v/>
      </c>
      <c r="F4499" s="126" t="n"/>
      <c r="G4499" s="127" t="n"/>
      <c r="H4499" s="127" t="n"/>
      <c r="I4499" s="127" t="n"/>
      <c r="J4499" s="127" t="n"/>
      <c r="K4499" s="127" t="n"/>
      <c r="L4499" s="127" t="n"/>
      <c r="M4499" s="127" t="n"/>
      <c r="N4499" s="120" t="n"/>
      <c r="O4499" s="120" t="n"/>
      <c r="P4499" s="120" t="n"/>
      <c r="Q4499" s="120" t="n"/>
      <c r="R4499" s="121" t="n"/>
      <c r="S4499" s="121" t="n"/>
      <c r="T4499" s="121" t="n"/>
      <c r="U4499" s="121" t="n"/>
      <c r="V4499" s="117">
        <f>IF(P4499="NA","NA",IF(P4499&lt;&gt;"",TEXT(P4499-N4499,"[h].mm"),""))</f>
        <v/>
      </c>
      <c r="W4499" s="118">
        <f>IF(AND(R4499="",S4499=""),"",R4499+S4499)</f>
        <v/>
      </c>
      <c r="X4499" s="116">
        <f>IF(O4499&lt;&gt;"",DATE(YEAR(O4499), MONTH(O4499), DAY(O4499)),"")</f>
        <v/>
      </c>
      <c r="Y4499" s="122" t="n"/>
      <c r="Z4499" s="123" t="n"/>
      <c r="AA4499" s="117">
        <f>IF(F4499="Re-assigned","NA",IF(W4499="","",IF(W4499&gt;=VLOOKUP(D4499,SLAMatrix,3,FALSE),"Yes",IF(W4499&lt;VLOOKUP(D4499,SLAMatrix,2,FALSE),"No","Internal"))))</f>
        <v/>
      </c>
      <c r="AB4499" s="123" t="n"/>
      <c r="AC4499" s="123" t="n"/>
      <c r="AD4499" s="119" t="n"/>
      <c r="AE4499" s="125" t="n"/>
      <c r="AF4499" s="124">
        <f>MONTH(O4499)</f>
        <v/>
      </c>
      <c r="AG4499" s="124">
        <f>VLOOKUP(IFERROR(MID(AE4499,1,(FIND(",",AE4499,1)-1)),AE4499),Facility_Region_Mapping,2,FALSE)</f>
        <v/>
      </c>
      <c r="AH4499" s="124" t="n"/>
      <c r="AI4499" s="124">
        <f>IF(C4499&lt;&gt;"",IF(M4499="ESM User",getInterfaceName($C4499),"NA"),"")</f>
        <v/>
      </c>
      <c r="AJ4499" s="116">
        <f>IF(Q4499&lt;&gt;"",DATE(YEAR(Q4499), MONTH(Q4499), DAY(Q4499)),"")</f>
        <v/>
      </c>
      <c r="AK4499" s="130">
        <f>IF(Q4499&lt;&gt;0,Q4499-N4499,TODAY()-N4499)</f>
        <v/>
      </c>
      <c r="AL4499" s="112">
        <f>IF(F4499="Re-assigned",0,IF(H4499="Closed",0,IF(H4499="Service Restored",0,IF(H4499="",0,1))))</f>
        <v/>
      </c>
      <c r="AM4499" s="124">
        <f>IF(AL4499=0,"",IF(AK4499&gt;20.99,"Aged","Non-Aged"))</f>
        <v/>
      </c>
      <c r="AN4499" s="112">
        <f>IF(Q4499&lt;&gt;"",MONTH(Q4499),"")</f>
        <v/>
      </c>
      <c r="AO4499" s="112">
        <f>IFERROR(VALUE(V4499),0)</f>
        <v/>
      </c>
    </row>
    <row customFormat="1" customHeight="1" ht="29.25" r="4500" s="112" spans="1:41">
      <c r="A4500" s="127" t="n"/>
      <c r="B4500" s="113" t="n"/>
      <c r="C4500" s="127" t="n"/>
      <c r="D4500" s="127" t="n"/>
      <c r="E4500" s="114">
        <f>IF(F4500 &lt;&gt; "",VLOOKUP(F4500,CategoryLookup,2,FALSE), "")</f>
        <v/>
      </c>
      <c r="F4500" s="126" t="n"/>
      <c r="G4500" s="127" t="n"/>
      <c r="H4500" s="127" t="n"/>
      <c r="I4500" s="127" t="n"/>
      <c r="J4500" s="127" t="n"/>
      <c r="K4500" s="127" t="n"/>
      <c r="L4500" s="127" t="n"/>
      <c r="M4500" s="127" t="n"/>
      <c r="N4500" s="120" t="n"/>
      <c r="O4500" s="120" t="n"/>
      <c r="P4500" s="120" t="n"/>
      <c r="Q4500" s="120" t="n"/>
      <c r="R4500" s="121" t="n"/>
      <c r="S4500" s="121" t="n"/>
      <c r="T4500" s="121" t="n"/>
      <c r="U4500" s="121" t="n"/>
      <c r="V4500" s="117">
        <f>IF(P4500="NA","NA",IF(P4500&lt;&gt;"",TEXT(P4500-N4500,"[h].mm"),""))</f>
        <v/>
      </c>
      <c r="W4500" s="118">
        <f>IF(AND(R4500="",S4500=""),"",R4500+S4500)</f>
        <v/>
      </c>
      <c r="X4500" s="116">
        <f>IF(O4500&lt;&gt;"",DATE(YEAR(O4500), MONTH(O4500), DAY(O4500)),"")</f>
        <v/>
      </c>
      <c r="Y4500" s="122" t="n"/>
      <c r="Z4500" s="123" t="n"/>
      <c r="AA4500" s="117">
        <f>IF(F4500="Re-assigned","NA",IF(W4500="","",IF(W4500&gt;=VLOOKUP(D4500,SLAMatrix,3,FALSE),"Yes",IF(W4500&lt;VLOOKUP(D4500,SLAMatrix,2,FALSE),"No","Internal"))))</f>
        <v/>
      </c>
      <c r="AB4500" s="123" t="n"/>
      <c r="AC4500" s="123" t="n"/>
      <c r="AD4500" s="119" t="n"/>
      <c r="AE4500" s="125" t="n"/>
      <c r="AF4500" s="124">
        <f>MONTH(O4500)</f>
        <v/>
      </c>
      <c r="AG4500" s="124">
        <f>VLOOKUP(IFERROR(MID(AE4500,1,(FIND(",",AE4500,1)-1)),AE4500),Facility_Region_Mapping,2,FALSE)</f>
        <v/>
      </c>
      <c r="AH4500" s="124" t="n"/>
      <c r="AI4500" s="124">
        <f>IF(C4500&lt;&gt;"",IF(M4500="ESM User",getInterfaceName($C4500),"NA"),"")</f>
        <v/>
      </c>
      <c r="AJ4500" s="116">
        <f>IF(Q4500&lt;&gt;"",DATE(YEAR(Q4500), MONTH(Q4500), DAY(Q4500)),"")</f>
        <v/>
      </c>
      <c r="AK4500" s="130">
        <f>IF(Q4500&lt;&gt;0,Q4500-N4500,TODAY()-N4500)</f>
        <v/>
      </c>
      <c r="AL4500" s="112">
        <f>IF(F4500="Re-assigned",0,IF(H4500="Closed",0,IF(H4500="Service Restored",0,IF(H4500="",0,1))))</f>
        <v/>
      </c>
      <c r="AM4500" s="124">
        <f>IF(AL4500=0,"",IF(AK4500&gt;20.99,"Aged","Non-Aged"))</f>
        <v/>
      </c>
      <c r="AN4500" s="112">
        <f>IF(Q4500&lt;&gt;"",MONTH(Q4500),"")</f>
        <v/>
      </c>
      <c r="AO4500" s="112">
        <f>IFERROR(VALUE(V4500),0)</f>
        <v/>
      </c>
    </row>
    <row customFormat="1" customHeight="1" ht="29.25" r="4501" s="112" spans="1:41">
      <c r="A4501" s="127" t="n"/>
      <c r="B4501" s="113" t="n"/>
      <c r="C4501" s="127" t="n"/>
      <c r="D4501" s="127" t="n"/>
      <c r="E4501" s="114">
        <f>IF(F4501 &lt;&gt; "",VLOOKUP(F4501,CategoryLookup,2,FALSE), "")</f>
        <v/>
      </c>
      <c r="F4501" s="126" t="n"/>
      <c r="G4501" s="127" t="n"/>
      <c r="H4501" s="127" t="n"/>
      <c r="I4501" s="127" t="n"/>
      <c r="J4501" s="127" t="n"/>
      <c r="K4501" s="127" t="n"/>
      <c r="L4501" s="127" t="n"/>
      <c r="M4501" s="127" t="n"/>
      <c r="N4501" s="120" t="n"/>
      <c r="O4501" s="120" t="n"/>
      <c r="P4501" s="120" t="n"/>
      <c r="Q4501" s="120" t="n"/>
      <c r="R4501" s="121" t="n"/>
      <c r="S4501" s="121" t="n"/>
      <c r="T4501" s="121" t="n"/>
      <c r="U4501" s="121" t="n"/>
      <c r="V4501" s="117">
        <f>IF(P4501="NA","NA",IF(P4501&lt;&gt;"",TEXT(P4501-N4501,"[h].mm"),""))</f>
        <v/>
      </c>
      <c r="W4501" s="118">
        <f>IF(AND(R4501="",S4501=""),"",R4501+S4501)</f>
        <v/>
      </c>
      <c r="X4501" s="116">
        <f>IF(O4501&lt;&gt;"",DATE(YEAR(O4501), MONTH(O4501), DAY(O4501)),"")</f>
        <v/>
      </c>
      <c r="Y4501" s="122" t="n"/>
      <c r="Z4501" s="123" t="n"/>
      <c r="AA4501" s="117">
        <f>IF(F4501="Re-assigned","NA",IF(W4501="","",IF(W4501&gt;=VLOOKUP(D4501,SLAMatrix,3,FALSE),"Yes",IF(W4501&lt;VLOOKUP(D4501,SLAMatrix,2,FALSE),"No","Internal"))))</f>
        <v/>
      </c>
      <c r="AB4501" s="123" t="n"/>
      <c r="AC4501" s="123" t="n"/>
      <c r="AD4501" s="119" t="n"/>
      <c r="AE4501" s="125" t="n"/>
      <c r="AF4501" s="124">
        <f>MONTH(O4501)</f>
        <v/>
      </c>
      <c r="AG4501" s="124">
        <f>VLOOKUP(IFERROR(MID(AE4501,1,(FIND(",",AE4501,1)-1)),AE4501),Facility_Region_Mapping,2,FALSE)</f>
        <v/>
      </c>
      <c r="AH4501" s="124" t="n"/>
      <c r="AI4501" s="124">
        <f>IF(C4501&lt;&gt;"",IF(M4501="ESM User",getInterfaceName($C4501),"NA"),"")</f>
        <v/>
      </c>
      <c r="AJ4501" s="116">
        <f>IF(Q4501&lt;&gt;"",DATE(YEAR(Q4501), MONTH(Q4501), DAY(Q4501)),"")</f>
        <v/>
      </c>
      <c r="AK4501" s="130">
        <f>IF(Q4501&lt;&gt;0,Q4501-N4501,TODAY()-N4501)</f>
        <v/>
      </c>
      <c r="AL4501" s="112">
        <f>IF(F4501="Re-assigned",0,IF(H4501="Closed",0,IF(H4501="Service Restored",0,IF(H4501="",0,1))))</f>
        <v/>
      </c>
      <c r="AM4501" s="124">
        <f>IF(AL4501=0,"",IF(AK4501&gt;20.99,"Aged","Non-Aged"))</f>
        <v/>
      </c>
      <c r="AN4501" s="112">
        <f>IF(Q4501&lt;&gt;"",MONTH(Q4501),"")</f>
        <v/>
      </c>
      <c r="AO4501" s="112">
        <f>IFERROR(VALUE(V4501),0)</f>
        <v/>
      </c>
    </row>
    <row customFormat="1" customHeight="1" ht="29.25" r="4502" s="112" spans="1:41">
      <c r="A4502" s="127" t="n"/>
      <c r="B4502" s="113" t="n"/>
      <c r="C4502" s="127" t="n"/>
      <c r="D4502" s="127" t="n"/>
      <c r="E4502" s="114">
        <f>IF(F4502 &lt;&gt; "",VLOOKUP(F4502,CategoryLookup,2,FALSE), "")</f>
        <v/>
      </c>
      <c r="F4502" s="126" t="n"/>
      <c r="G4502" s="127" t="n"/>
      <c r="H4502" s="127" t="n"/>
      <c r="I4502" s="127" t="n"/>
      <c r="J4502" s="127" t="n"/>
      <c r="K4502" s="127" t="n"/>
      <c r="L4502" s="127" t="n"/>
      <c r="M4502" s="127" t="n"/>
      <c r="N4502" s="120" t="n"/>
      <c r="O4502" s="120" t="n"/>
      <c r="P4502" s="120" t="n"/>
      <c r="Q4502" s="120" t="n"/>
      <c r="R4502" s="121" t="n"/>
      <c r="S4502" s="121" t="n"/>
      <c r="T4502" s="121" t="n"/>
      <c r="U4502" s="121" t="n"/>
      <c r="V4502" s="117">
        <f>IF(P4502="NA","NA",IF(P4502&lt;&gt;"",TEXT(P4502-N4502,"[h].mm"),""))</f>
        <v/>
      </c>
      <c r="W4502" s="118">
        <f>IF(AND(R4502="",S4502=""),"",R4502+S4502)</f>
        <v/>
      </c>
      <c r="X4502" s="116">
        <f>IF(O4502&lt;&gt;"",DATE(YEAR(O4502), MONTH(O4502), DAY(O4502)),"")</f>
        <v/>
      </c>
      <c r="Y4502" s="122" t="n"/>
      <c r="Z4502" s="123" t="n"/>
      <c r="AA4502" s="117">
        <f>IF(F4502="Re-assigned","NA",IF(W4502="","",IF(W4502&gt;=VLOOKUP(D4502,SLAMatrix,3,FALSE),"Yes",IF(W4502&lt;VLOOKUP(D4502,SLAMatrix,2,FALSE),"No","Internal"))))</f>
        <v/>
      </c>
      <c r="AB4502" s="123" t="n"/>
      <c r="AC4502" s="123" t="n"/>
      <c r="AD4502" s="119" t="n"/>
      <c r="AE4502" s="125" t="n"/>
      <c r="AF4502" s="124">
        <f>MONTH(O4502)</f>
        <v/>
      </c>
      <c r="AG4502" s="124">
        <f>VLOOKUP(IFERROR(MID(AE4502,1,(FIND(",",AE4502,1)-1)),AE4502),Facility_Region_Mapping,2,FALSE)</f>
        <v/>
      </c>
      <c r="AH4502" s="124" t="n"/>
      <c r="AI4502" s="124">
        <f>IF(C4502&lt;&gt;"",IF(M4502="ESM User",getInterfaceName($C4502),"NA"),"")</f>
        <v/>
      </c>
      <c r="AJ4502" s="116">
        <f>IF(Q4502&lt;&gt;"",DATE(YEAR(Q4502), MONTH(Q4502), DAY(Q4502)),"")</f>
        <v/>
      </c>
      <c r="AK4502" s="130">
        <f>IF(Q4502&lt;&gt;0,Q4502-N4502,TODAY()-N4502)</f>
        <v/>
      </c>
      <c r="AL4502" s="112">
        <f>IF(F4502="Re-assigned",0,IF(H4502="Closed",0,IF(H4502="Service Restored",0,IF(H4502="",0,1))))</f>
        <v/>
      </c>
      <c r="AM4502" s="124">
        <f>IF(AL4502=0,"",IF(AK4502&gt;20.99,"Aged","Non-Aged"))</f>
        <v/>
      </c>
      <c r="AN4502" s="112">
        <f>IF(Q4502&lt;&gt;"",MONTH(Q4502),"")</f>
        <v/>
      </c>
      <c r="AO4502" s="112">
        <f>IFERROR(VALUE(V4502),0)</f>
        <v/>
      </c>
    </row>
    <row customFormat="1" customHeight="1" ht="29.25" r="4503" s="112" spans="1:41">
      <c r="A4503" s="127" t="n"/>
      <c r="B4503" s="113" t="n"/>
      <c r="C4503" s="127" t="n"/>
      <c r="D4503" s="127" t="n"/>
      <c r="E4503" s="114">
        <f>IF(F4503 &lt;&gt; "",VLOOKUP(F4503,CategoryLookup,2,FALSE), "")</f>
        <v/>
      </c>
      <c r="F4503" s="126" t="n"/>
      <c r="G4503" s="127" t="n"/>
      <c r="H4503" s="127" t="n"/>
      <c r="I4503" s="127" t="n"/>
      <c r="J4503" s="127" t="n"/>
      <c r="K4503" s="127" t="n"/>
      <c r="L4503" s="127" t="n"/>
      <c r="M4503" s="127" t="n"/>
      <c r="N4503" s="120" t="n"/>
      <c r="O4503" s="120" t="n"/>
      <c r="P4503" s="120" t="n"/>
      <c r="Q4503" s="120" t="n"/>
      <c r="R4503" s="121" t="n"/>
      <c r="S4503" s="121" t="n"/>
      <c r="T4503" s="121" t="n"/>
      <c r="U4503" s="121" t="n"/>
      <c r="V4503" s="117">
        <f>IF(P4503="NA","NA",IF(P4503&lt;&gt;"",TEXT(P4503-N4503,"[h].mm"),""))</f>
        <v/>
      </c>
      <c r="W4503" s="118">
        <f>IF(AND(R4503="",S4503=""),"",R4503+S4503)</f>
        <v/>
      </c>
      <c r="X4503" s="116">
        <f>IF(O4503&lt;&gt;"",DATE(YEAR(O4503), MONTH(O4503), DAY(O4503)),"")</f>
        <v/>
      </c>
      <c r="Y4503" s="122" t="n"/>
      <c r="Z4503" s="123" t="n"/>
      <c r="AA4503" s="117">
        <f>IF(F4503="Re-assigned","NA",IF(W4503="","",IF(W4503&gt;=VLOOKUP(D4503,SLAMatrix,3,FALSE),"Yes",IF(W4503&lt;VLOOKUP(D4503,SLAMatrix,2,FALSE),"No","Internal"))))</f>
        <v/>
      </c>
      <c r="AB4503" s="123" t="n"/>
      <c r="AC4503" s="123" t="n"/>
      <c r="AD4503" s="119" t="n"/>
      <c r="AE4503" s="125" t="n"/>
      <c r="AF4503" s="124">
        <f>MONTH(O4503)</f>
        <v/>
      </c>
      <c r="AG4503" s="124">
        <f>VLOOKUP(IFERROR(MID(AE4503,1,(FIND(",",AE4503,1)-1)),AE4503),Facility_Region_Mapping,2,FALSE)</f>
        <v/>
      </c>
      <c r="AH4503" s="124" t="n"/>
      <c r="AI4503" s="124">
        <f>IF(C4503&lt;&gt;"",IF(M4503="ESM User",getInterfaceName($C4503),"NA"),"")</f>
        <v/>
      </c>
      <c r="AJ4503" s="116">
        <f>IF(Q4503&lt;&gt;"",DATE(YEAR(Q4503), MONTH(Q4503), DAY(Q4503)),"")</f>
        <v/>
      </c>
      <c r="AK4503" s="130">
        <f>IF(Q4503&lt;&gt;0,Q4503-N4503,TODAY()-N4503)</f>
        <v/>
      </c>
      <c r="AL4503" s="112">
        <f>IF(F4503="Re-assigned",0,IF(H4503="Closed",0,IF(H4503="Service Restored",0,IF(H4503="",0,1))))</f>
        <v/>
      </c>
      <c r="AM4503" s="124">
        <f>IF(AL4503=0,"",IF(AK4503&gt;20.99,"Aged","Non-Aged"))</f>
        <v/>
      </c>
      <c r="AN4503" s="112">
        <f>IF(Q4503&lt;&gt;"",MONTH(Q4503),"")</f>
        <v/>
      </c>
      <c r="AO4503" s="112">
        <f>IFERROR(VALUE(V4503),0)</f>
        <v/>
      </c>
    </row>
    <row customFormat="1" customHeight="1" ht="29.25" r="4504" s="112" spans="1:41">
      <c r="A4504" s="127" t="n"/>
      <c r="B4504" s="113" t="n"/>
      <c r="C4504" s="127" t="n"/>
      <c r="D4504" s="127" t="n"/>
      <c r="E4504" s="114">
        <f>IF(F4504 &lt;&gt; "",VLOOKUP(F4504,CategoryLookup,2,FALSE), "")</f>
        <v/>
      </c>
      <c r="F4504" s="126" t="n"/>
      <c r="G4504" s="127" t="n"/>
      <c r="H4504" s="127" t="n"/>
      <c r="I4504" s="127" t="n"/>
      <c r="J4504" s="127" t="n"/>
      <c r="K4504" s="127" t="n"/>
      <c r="L4504" s="127" t="n"/>
      <c r="M4504" s="127" t="n"/>
      <c r="N4504" s="120" t="n"/>
      <c r="O4504" s="120" t="n"/>
      <c r="P4504" s="120" t="n"/>
      <c r="Q4504" s="120" t="n"/>
      <c r="R4504" s="121" t="n"/>
      <c r="S4504" s="121" t="n"/>
      <c r="T4504" s="121" t="n"/>
      <c r="U4504" s="121" t="n"/>
      <c r="V4504" s="117">
        <f>IF(P4504="NA","NA",IF(P4504&lt;&gt;"",TEXT(P4504-N4504,"[h].mm"),""))</f>
        <v/>
      </c>
      <c r="W4504" s="118">
        <f>IF(AND(R4504="",S4504=""),"",R4504+S4504)</f>
        <v/>
      </c>
      <c r="X4504" s="116">
        <f>IF(O4504&lt;&gt;"",DATE(YEAR(O4504), MONTH(O4504), DAY(O4504)),"")</f>
        <v/>
      </c>
      <c r="Y4504" s="122" t="n"/>
      <c r="Z4504" s="123" t="n"/>
      <c r="AA4504" s="117">
        <f>IF(F4504="Re-assigned","NA",IF(W4504="","",IF(W4504&gt;=VLOOKUP(D4504,SLAMatrix,3,FALSE),"Yes",IF(W4504&lt;VLOOKUP(D4504,SLAMatrix,2,FALSE),"No","Internal"))))</f>
        <v/>
      </c>
      <c r="AB4504" s="123" t="n"/>
      <c r="AC4504" s="123" t="n"/>
      <c r="AD4504" s="119" t="n"/>
      <c r="AE4504" s="125" t="n"/>
      <c r="AF4504" s="124">
        <f>MONTH(O4504)</f>
        <v/>
      </c>
      <c r="AG4504" s="124">
        <f>VLOOKUP(IFERROR(MID(AE4504,1,(FIND(",",AE4504,1)-1)),AE4504),Facility_Region_Mapping,2,FALSE)</f>
        <v/>
      </c>
      <c r="AH4504" s="124" t="n"/>
      <c r="AI4504" s="124">
        <f>IF(C4504&lt;&gt;"",IF(M4504="ESM User",getInterfaceName($C4504),"NA"),"")</f>
        <v/>
      </c>
      <c r="AJ4504" s="116">
        <f>IF(Q4504&lt;&gt;"",DATE(YEAR(Q4504), MONTH(Q4504), DAY(Q4504)),"")</f>
        <v/>
      </c>
      <c r="AK4504" s="130">
        <f>IF(Q4504&lt;&gt;0,Q4504-N4504,TODAY()-N4504)</f>
        <v/>
      </c>
      <c r="AL4504" s="112">
        <f>IF(F4504="Re-assigned",0,IF(H4504="Closed",0,IF(H4504="Service Restored",0,IF(H4504="",0,1))))</f>
        <v/>
      </c>
      <c r="AM4504" s="124">
        <f>IF(AL4504=0,"",IF(AK4504&gt;20.99,"Aged","Non-Aged"))</f>
        <v/>
      </c>
      <c r="AN4504" s="112">
        <f>IF(Q4504&lt;&gt;"",MONTH(Q4504),"")</f>
        <v/>
      </c>
      <c r="AO4504" s="112">
        <f>IFERROR(VALUE(V4504),0)</f>
        <v/>
      </c>
    </row>
    <row customFormat="1" customHeight="1" ht="29.25" r="4505" s="112" spans="1:41">
      <c r="A4505" s="127" t="n"/>
      <c r="B4505" s="113" t="n"/>
      <c r="C4505" s="127" t="n"/>
      <c r="D4505" s="127" t="n"/>
      <c r="E4505" s="114">
        <f>IF(F4505 &lt;&gt; "",VLOOKUP(F4505,CategoryLookup,2,FALSE), "")</f>
        <v/>
      </c>
      <c r="F4505" s="126" t="n"/>
      <c r="G4505" s="127" t="n"/>
      <c r="H4505" s="127" t="n"/>
      <c r="I4505" s="127" t="n"/>
      <c r="J4505" s="127" t="n"/>
      <c r="K4505" s="127" t="n"/>
      <c r="L4505" s="127" t="n"/>
      <c r="M4505" s="127" t="n"/>
      <c r="N4505" s="120" t="n"/>
      <c r="O4505" s="120" t="n"/>
      <c r="P4505" s="120" t="n"/>
      <c r="Q4505" s="120" t="n"/>
      <c r="R4505" s="121" t="n"/>
      <c r="S4505" s="121" t="n"/>
      <c r="T4505" s="121" t="n"/>
      <c r="U4505" s="121" t="n"/>
      <c r="V4505" s="117">
        <f>IF(P4505="NA","NA",IF(P4505&lt;&gt;"",TEXT(P4505-N4505,"[h].mm"),""))</f>
        <v/>
      </c>
      <c r="W4505" s="118">
        <f>IF(AND(R4505="",S4505=""),"",R4505+S4505)</f>
        <v/>
      </c>
      <c r="X4505" s="116">
        <f>IF(O4505&lt;&gt;"",DATE(YEAR(O4505), MONTH(O4505), DAY(O4505)),"")</f>
        <v/>
      </c>
      <c r="Y4505" s="122" t="n"/>
      <c r="Z4505" s="123" t="n"/>
      <c r="AA4505" s="117">
        <f>IF(F4505="Re-assigned","NA",IF(W4505="","",IF(W4505&gt;=VLOOKUP(D4505,SLAMatrix,3,FALSE),"Yes",IF(W4505&lt;VLOOKUP(D4505,SLAMatrix,2,FALSE),"No","Internal"))))</f>
        <v/>
      </c>
      <c r="AB4505" s="123" t="n"/>
      <c r="AC4505" s="123" t="n"/>
      <c r="AD4505" s="119" t="n"/>
      <c r="AE4505" s="125" t="n"/>
      <c r="AF4505" s="124">
        <f>MONTH(O4505)</f>
        <v/>
      </c>
      <c r="AG4505" s="124">
        <f>VLOOKUP(IFERROR(MID(AE4505,1,(FIND(",",AE4505,1)-1)),AE4505),Facility_Region_Mapping,2,FALSE)</f>
        <v/>
      </c>
      <c r="AH4505" s="124" t="n"/>
      <c r="AI4505" s="124">
        <f>IF(C4505&lt;&gt;"",IF(M4505="ESM User",getInterfaceName($C4505),"NA"),"")</f>
        <v/>
      </c>
      <c r="AJ4505" s="116">
        <f>IF(Q4505&lt;&gt;"",DATE(YEAR(Q4505), MONTH(Q4505), DAY(Q4505)),"")</f>
        <v/>
      </c>
      <c r="AK4505" s="130">
        <f>IF(Q4505&lt;&gt;0,Q4505-N4505,TODAY()-N4505)</f>
        <v/>
      </c>
      <c r="AL4505" s="112">
        <f>IF(F4505="Re-assigned",0,IF(H4505="Closed",0,IF(H4505="Service Restored",0,IF(H4505="",0,1))))</f>
        <v/>
      </c>
      <c r="AM4505" s="124">
        <f>IF(AL4505=0,"",IF(AK4505&gt;20.99,"Aged","Non-Aged"))</f>
        <v/>
      </c>
      <c r="AN4505" s="112">
        <f>IF(Q4505&lt;&gt;"",MONTH(Q4505),"")</f>
        <v/>
      </c>
      <c r="AO4505" s="112">
        <f>IFERROR(VALUE(V4505),0)</f>
        <v/>
      </c>
    </row>
    <row customFormat="1" customHeight="1" ht="29.25" r="4506" s="112" spans="1:41">
      <c r="A4506" s="127" t="n"/>
      <c r="B4506" s="113" t="n"/>
      <c r="C4506" s="127" t="n"/>
      <c r="D4506" s="127" t="n"/>
      <c r="E4506" s="114">
        <f>IF(F4506 &lt;&gt; "",VLOOKUP(F4506,CategoryLookup,2,FALSE), "")</f>
        <v/>
      </c>
      <c r="F4506" s="126" t="n"/>
      <c r="G4506" s="127" t="n"/>
      <c r="H4506" s="127" t="n"/>
      <c r="I4506" s="127" t="n"/>
      <c r="J4506" s="127" t="n"/>
      <c r="K4506" s="127" t="n"/>
      <c r="L4506" s="127" t="n"/>
      <c r="M4506" s="127" t="n"/>
      <c r="N4506" s="120" t="n"/>
      <c r="O4506" s="120" t="n"/>
      <c r="P4506" s="120" t="n"/>
      <c r="Q4506" s="120" t="n"/>
      <c r="R4506" s="121" t="n"/>
      <c r="S4506" s="121" t="n"/>
      <c r="T4506" s="121" t="n"/>
      <c r="U4506" s="121" t="n"/>
      <c r="V4506" s="117">
        <f>IF(P4506="NA","NA",IF(P4506&lt;&gt;"",TEXT(P4506-N4506,"[h].mm"),""))</f>
        <v/>
      </c>
      <c r="W4506" s="118">
        <f>IF(AND(R4506="",S4506=""),"",R4506+S4506)</f>
        <v/>
      </c>
      <c r="X4506" s="116">
        <f>IF(O4506&lt;&gt;"",DATE(YEAR(O4506), MONTH(O4506), DAY(O4506)),"")</f>
        <v/>
      </c>
      <c r="Y4506" s="122" t="n"/>
      <c r="Z4506" s="123" t="n"/>
      <c r="AA4506" s="117">
        <f>IF(F4506="Re-assigned","NA",IF(W4506="","",IF(W4506&gt;=VLOOKUP(D4506,SLAMatrix,3,FALSE),"Yes",IF(W4506&lt;VLOOKUP(D4506,SLAMatrix,2,FALSE),"No","Internal"))))</f>
        <v/>
      </c>
      <c r="AB4506" s="123" t="n"/>
      <c r="AC4506" s="123" t="n"/>
      <c r="AD4506" s="119" t="n"/>
      <c r="AE4506" s="125" t="n"/>
      <c r="AF4506" s="124">
        <f>MONTH(O4506)</f>
        <v/>
      </c>
      <c r="AG4506" s="124">
        <f>VLOOKUP(IFERROR(MID(AE4506,1,(FIND(",",AE4506,1)-1)),AE4506),Facility_Region_Mapping,2,FALSE)</f>
        <v/>
      </c>
      <c r="AH4506" s="124" t="n"/>
      <c r="AI4506" s="124">
        <f>IF(C4506&lt;&gt;"",IF(M4506="ESM User",getInterfaceName($C4506),"NA"),"")</f>
        <v/>
      </c>
      <c r="AJ4506" s="116">
        <f>IF(Q4506&lt;&gt;"",DATE(YEAR(Q4506), MONTH(Q4506), DAY(Q4506)),"")</f>
        <v/>
      </c>
      <c r="AK4506" s="130">
        <f>IF(Q4506&lt;&gt;0,Q4506-N4506,TODAY()-N4506)</f>
        <v/>
      </c>
      <c r="AL4506" s="112">
        <f>IF(F4506="Re-assigned",0,IF(H4506="Closed",0,IF(H4506="Service Restored",0,IF(H4506="",0,1))))</f>
        <v/>
      </c>
      <c r="AM4506" s="124">
        <f>IF(AL4506=0,"",IF(AK4506&gt;20.99,"Aged","Non-Aged"))</f>
        <v/>
      </c>
      <c r="AN4506" s="112">
        <f>IF(Q4506&lt;&gt;"",MONTH(Q4506),"")</f>
        <v/>
      </c>
      <c r="AO4506" s="112">
        <f>IFERROR(VALUE(V4506),0)</f>
        <v/>
      </c>
    </row>
    <row customFormat="1" customHeight="1" ht="29.25" r="4507" s="112" spans="1:41">
      <c r="A4507" s="127" t="n"/>
      <c r="B4507" s="113" t="n"/>
      <c r="C4507" s="127" t="n"/>
      <c r="D4507" s="127" t="n"/>
      <c r="E4507" s="114">
        <f>IF(F4507 &lt;&gt; "",VLOOKUP(F4507,CategoryLookup,2,FALSE), "")</f>
        <v/>
      </c>
      <c r="F4507" s="126" t="n"/>
      <c r="G4507" s="127" t="n"/>
      <c r="H4507" s="127" t="n"/>
      <c r="I4507" s="127" t="n"/>
      <c r="J4507" s="127" t="n"/>
      <c r="K4507" s="127" t="n"/>
      <c r="L4507" s="127" t="n"/>
      <c r="M4507" s="127" t="n"/>
      <c r="N4507" s="120" t="n"/>
      <c r="O4507" s="120" t="n"/>
      <c r="P4507" s="120" t="n"/>
      <c r="Q4507" s="120" t="n"/>
      <c r="R4507" s="121" t="n"/>
      <c r="S4507" s="121" t="n"/>
      <c r="T4507" s="121" t="n"/>
      <c r="U4507" s="121" t="n"/>
      <c r="V4507" s="117">
        <f>IF(P4507="NA","NA",IF(P4507&lt;&gt;"",TEXT(P4507-N4507,"[h].mm"),""))</f>
        <v/>
      </c>
      <c r="W4507" s="118">
        <f>IF(AND(R4507="",S4507=""),"",R4507+S4507)</f>
        <v/>
      </c>
      <c r="X4507" s="116">
        <f>IF(O4507&lt;&gt;"",DATE(YEAR(O4507), MONTH(O4507), DAY(O4507)),"")</f>
        <v/>
      </c>
      <c r="Y4507" s="122" t="n"/>
      <c r="Z4507" s="123" t="n"/>
      <c r="AA4507" s="117">
        <f>IF(F4507="Re-assigned","NA",IF(W4507="","",IF(W4507&gt;=VLOOKUP(D4507,SLAMatrix,3,FALSE),"Yes",IF(W4507&lt;VLOOKUP(D4507,SLAMatrix,2,FALSE),"No","Internal"))))</f>
        <v/>
      </c>
      <c r="AB4507" s="123" t="n"/>
      <c r="AC4507" s="123" t="n"/>
      <c r="AD4507" s="119" t="n"/>
      <c r="AE4507" s="125" t="n"/>
      <c r="AF4507" s="124">
        <f>MONTH(O4507)</f>
        <v/>
      </c>
      <c r="AG4507" s="124">
        <f>VLOOKUP(IFERROR(MID(AE4507,1,(FIND(",",AE4507,1)-1)),AE4507),Facility_Region_Mapping,2,FALSE)</f>
        <v/>
      </c>
      <c r="AH4507" s="124" t="n"/>
      <c r="AI4507" s="124">
        <f>IF(C4507&lt;&gt;"",IF(M4507="ESM User",getInterfaceName($C4507),"NA"),"")</f>
        <v/>
      </c>
      <c r="AJ4507" s="116">
        <f>IF(Q4507&lt;&gt;"",DATE(YEAR(Q4507), MONTH(Q4507), DAY(Q4507)),"")</f>
        <v/>
      </c>
      <c r="AK4507" s="130">
        <f>IF(Q4507&lt;&gt;0,Q4507-N4507,TODAY()-N4507)</f>
        <v/>
      </c>
      <c r="AL4507" s="112">
        <f>IF(F4507="Re-assigned",0,IF(H4507="Closed",0,IF(H4507="Service Restored",0,IF(H4507="",0,1))))</f>
        <v/>
      </c>
      <c r="AM4507" s="124">
        <f>IF(AL4507=0,"",IF(AK4507&gt;20.99,"Aged","Non-Aged"))</f>
        <v/>
      </c>
      <c r="AN4507" s="112">
        <f>IF(Q4507&lt;&gt;"",MONTH(Q4507),"")</f>
        <v/>
      </c>
      <c r="AO4507" s="112">
        <f>IFERROR(VALUE(V4507),0)</f>
        <v/>
      </c>
    </row>
    <row customFormat="1" customHeight="1" ht="29.25" r="4508" s="112" spans="1:41">
      <c r="A4508" s="127" t="n"/>
      <c r="B4508" s="113" t="n"/>
      <c r="C4508" s="127" t="n"/>
      <c r="D4508" s="127" t="n"/>
      <c r="E4508" s="114">
        <f>IF(F4508 &lt;&gt; "",VLOOKUP(F4508,CategoryLookup,2,FALSE), "")</f>
        <v/>
      </c>
      <c r="F4508" s="126" t="n"/>
      <c r="G4508" s="127" t="n"/>
      <c r="H4508" s="127" t="n"/>
      <c r="I4508" s="127" t="n"/>
      <c r="J4508" s="127" t="n"/>
      <c r="K4508" s="127" t="n"/>
      <c r="L4508" s="127" t="n"/>
      <c r="M4508" s="127" t="n"/>
      <c r="N4508" s="120" t="n"/>
      <c r="O4508" s="120" t="n"/>
      <c r="P4508" s="120" t="n"/>
      <c r="Q4508" s="120" t="n"/>
      <c r="R4508" s="121" t="n"/>
      <c r="S4508" s="121" t="n"/>
      <c r="T4508" s="121" t="n"/>
      <c r="U4508" s="121" t="n"/>
      <c r="V4508" s="117">
        <f>IF(P4508="NA","NA",IF(P4508&lt;&gt;"",TEXT(P4508-N4508,"[h].mm"),""))</f>
        <v/>
      </c>
      <c r="W4508" s="118">
        <f>IF(AND(R4508="",S4508=""),"",R4508+S4508)</f>
        <v/>
      </c>
      <c r="X4508" s="116">
        <f>IF(O4508&lt;&gt;"",DATE(YEAR(O4508), MONTH(O4508), DAY(O4508)),"")</f>
        <v/>
      </c>
      <c r="Y4508" s="122" t="n"/>
      <c r="Z4508" s="123" t="n"/>
      <c r="AA4508" s="117">
        <f>IF(F4508="Re-assigned","NA",IF(W4508="","",IF(W4508&gt;=VLOOKUP(D4508,SLAMatrix,3,FALSE),"Yes",IF(W4508&lt;VLOOKUP(D4508,SLAMatrix,2,FALSE),"No","Internal"))))</f>
        <v/>
      </c>
      <c r="AB4508" s="123" t="n"/>
      <c r="AC4508" s="123" t="n"/>
      <c r="AD4508" s="119" t="n"/>
      <c r="AE4508" s="125" t="n"/>
      <c r="AF4508" s="124">
        <f>MONTH(O4508)</f>
        <v/>
      </c>
      <c r="AG4508" s="124">
        <f>VLOOKUP(IFERROR(MID(AE4508,1,(FIND(",",AE4508,1)-1)),AE4508),Facility_Region_Mapping,2,FALSE)</f>
        <v/>
      </c>
      <c r="AH4508" s="124" t="n"/>
      <c r="AI4508" s="124">
        <f>IF(C4508&lt;&gt;"",IF(M4508="ESM User",getInterfaceName($C4508),"NA"),"")</f>
        <v/>
      </c>
      <c r="AJ4508" s="116">
        <f>IF(Q4508&lt;&gt;"",DATE(YEAR(Q4508), MONTH(Q4508), DAY(Q4508)),"")</f>
        <v/>
      </c>
      <c r="AK4508" s="130">
        <f>IF(Q4508&lt;&gt;0,Q4508-N4508,TODAY()-N4508)</f>
        <v/>
      </c>
      <c r="AL4508" s="112">
        <f>IF(F4508="Re-assigned",0,IF(H4508="Closed",0,IF(H4508="Service Restored",0,IF(H4508="",0,1))))</f>
        <v/>
      </c>
      <c r="AM4508" s="124">
        <f>IF(AL4508=0,"",IF(AK4508&gt;20.99,"Aged","Non-Aged"))</f>
        <v/>
      </c>
      <c r="AN4508" s="112">
        <f>IF(Q4508&lt;&gt;"",MONTH(Q4508),"")</f>
        <v/>
      </c>
      <c r="AO4508" s="112">
        <f>IFERROR(VALUE(V4508),0)</f>
        <v/>
      </c>
    </row>
    <row customFormat="1" customHeight="1" ht="29.25" r="4509" s="112" spans="1:41">
      <c r="A4509" s="127" t="n"/>
      <c r="B4509" s="113" t="n"/>
      <c r="C4509" s="127" t="n"/>
      <c r="D4509" s="127" t="n"/>
      <c r="E4509" s="114">
        <f>IF(F4509 &lt;&gt; "",VLOOKUP(F4509,CategoryLookup,2,FALSE), "")</f>
        <v/>
      </c>
      <c r="F4509" s="126" t="n"/>
      <c r="G4509" s="127" t="n"/>
      <c r="H4509" s="127" t="n"/>
      <c r="I4509" s="127" t="n"/>
      <c r="J4509" s="127" t="n"/>
      <c r="K4509" s="127" t="n"/>
      <c r="L4509" s="127" t="n"/>
      <c r="M4509" s="127" t="n"/>
      <c r="N4509" s="120" t="n"/>
      <c r="O4509" s="120" t="n"/>
      <c r="P4509" s="120" t="n"/>
      <c r="Q4509" s="120" t="n"/>
      <c r="R4509" s="121" t="n"/>
      <c r="S4509" s="121" t="n"/>
      <c r="T4509" s="121" t="n"/>
      <c r="U4509" s="121" t="n"/>
      <c r="V4509" s="117">
        <f>IF(P4509="NA","NA",IF(P4509&lt;&gt;"",TEXT(P4509-N4509,"[h].mm"),""))</f>
        <v/>
      </c>
      <c r="W4509" s="118">
        <f>IF(AND(R4509="",S4509=""),"",R4509+S4509)</f>
        <v/>
      </c>
      <c r="X4509" s="116">
        <f>IF(O4509&lt;&gt;"",DATE(YEAR(O4509), MONTH(O4509), DAY(O4509)),"")</f>
        <v/>
      </c>
      <c r="Y4509" s="122" t="n"/>
      <c r="Z4509" s="123" t="n"/>
      <c r="AA4509" s="117">
        <f>IF(F4509="Re-assigned","NA",IF(W4509="","",IF(W4509&gt;=VLOOKUP(D4509,SLAMatrix,3,FALSE),"Yes",IF(W4509&lt;VLOOKUP(D4509,SLAMatrix,2,FALSE),"No","Internal"))))</f>
        <v/>
      </c>
      <c r="AB4509" s="123" t="n"/>
      <c r="AC4509" s="123" t="n"/>
      <c r="AD4509" s="119" t="n"/>
      <c r="AE4509" s="125" t="n"/>
      <c r="AF4509" s="124">
        <f>MONTH(O4509)</f>
        <v/>
      </c>
      <c r="AG4509" s="124">
        <f>VLOOKUP(IFERROR(MID(AE4509,1,(FIND(",",AE4509,1)-1)),AE4509),Facility_Region_Mapping,2,FALSE)</f>
        <v/>
      </c>
      <c r="AH4509" s="124" t="n"/>
      <c r="AI4509" s="124">
        <f>IF(C4509&lt;&gt;"",IF(M4509="ESM User",getInterfaceName($C4509),"NA"),"")</f>
        <v/>
      </c>
      <c r="AJ4509" s="116">
        <f>IF(Q4509&lt;&gt;"",DATE(YEAR(Q4509), MONTH(Q4509), DAY(Q4509)),"")</f>
        <v/>
      </c>
      <c r="AK4509" s="130">
        <f>IF(Q4509&lt;&gt;0,Q4509-N4509,TODAY()-N4509)</f>
        <v/>
      </c>
      <c r="AL4509" s="112">
        <f>IF(F4509="Re-assigned",0,IF(H4509="Closed",0,IF(H4509="Service Restored",0,IF(H4509="",0,1))))</f>
        <v/>
      </c>
      <c r="AM4509" s="124">
        <f>IF(AL4509=0,"",IF(AK4509&gt;20.99,"Aged","Non-Aged"))</f>
        <v/>
      </c>
      <c r="AN4509" s="112">
        <f>IF(Q4509&lt;&gt;"",MONTH(Q4509),"")</f>
        <v/>
      </c>
      <c r="AO4509" s="112">
        <f>IFERROR(VALUE(V4509),0)</f>
        <v/>
      </c>
    </row>
    <row customFormat="1" customHeight="1" ht="29.25" r="4510" s="112" spans="1:41">
      <c r="A4510" s="127" t="n"/>
      <c r="B4510" s="113" t="n"/>
      <c r="C4510" s="127" t="n"/>
      <c r="D4510" s="127" t="n"/>
      <c r="E4510" s="114">
        <f>IF(F4510 &lt;&gt; "",VLOOKUP(F4510,CategoryLookup,2,FALSE), "")</f>
        <v/>
      </c>
      <c r="F4510" s="126" t="n"/>
      <c r="G4510" s="127" t="n"/>
      <c r="H4510" s="127" t="n"/>
      <c r="I4510" s="127" t="n"/>
      <c r="J4510" s="127" t="n"/>
      <c r="K4510" s="127" t="n"/>
      <c r="L4510" s="127" t="n"/>
      <c r="M4510" s="127" t="n"/>
      <c r="N4510" s="120" t="n"/>
      <c r="O4510" s="120" t="n"/>
      <c r="P4510" s="120" t="n"/>
      <c r="Q4510" s="120" t="n"/>
      <c r="R4510" s="121" t="n"/>
      <c r="S4510" s="121" t="n"/>
      <c r="T4510" s="121" t="n"/>
      <c r="U4510" s="121" t="n"/>
      <c r="V4510" s="117">
        <f>IF(P4510="NA","NA",IF(P4510&lt;&gt;"",TEXT(P4510-N4510,"[h].mm"),""))</f>
        <v/>
      </c>
      <c r="W4510" s="118">
        <f>IF(AND(R4510="",S4510=""),"",R4510+S4510)</f>
        <v/>
      </c>
      <c r="X4510" s="116">
        <f>IF(O4510&lt;&gt;"",DATE(YEAR(O4510), MONTH(O4510), DAY(O4510)),"")</f>
        <v/>
      </c>
      <c r="Y4510" s="122" t="n"/>
      <c r="Z4510" s="123" t="n"/>
      <c r="AA4510" s="117">
        <f>IF(F4510="Re-assigned","NA",IF(W4510="","",IF(W4510&gt;=VLOOKUP(D4510,SLAMatrix,3,FALSE),"Yes",IF(W4510&lt;VLOOKUP(D4510,SLAMatrix,2,FALSE),"No","Internal"))))</f>
        <v/>
      </c>
      <c r="AB4510" s="123" t="n"/>
      <c r="AC4510" s="123" t="n"/>
      <c r="AD4510" s="119" t="n"/>
      <c r="AE4510" s="125" t="n"/>
      <c r="AF4510" s="124">
        <f>MONTH(O4510)</f>
        <v/>
      </c>
      <c r="AG4510" s="124">
        <f>VLOOKUP(IFERROR(MID(AE4510,1,(FIND(",",AE4510,1)-1)),AE4510),Facility_Region_Mapping,2,FALSE)</f>
        <v/>
      </c>
      <c r="AH4510" s="124" t="n"/>
      <c r="AI4510" s="124">
        <f>IF(C4510&lt;&gt;"",IF(M4510="ESM User",getInterfaceName($C4510),"NA"),"")</f>
        <v/>
      </c>
      <c r="AJ4510" s="116">
        <f>IF(Q4510&lt;&gt;"",DATE(YEAR(Q4510), MONTH(Q4510), DAY(Q4510)),"")</f>
        <v/>
      </c>
      <c r="AK4510" s="130">
        <f>IF(Q4510&lt;&gt;0,Q4510-N4510,TODAY()-N4510)</f>
        <v/>
      </c>
      <c r="AL4510" s="112">
        <f>IF(F4510="Re-assigned",0,IF(H4510="Closed",0,IF(H4510="Service Restored",0,IF(H4510="",0,1))))</f>
        <v/>
      </c>
      <c r="AM4510" s="124">
        <f>IF(AL4510=0,"",IF(AK4510&gt;20.99,"Aged","Non-Aged"))</f>
        <v/>
      </c>
      <c r="AN4510" s="112">
        <f>IF(Q4510&lt;&gt;"",MONTH(Q4510),"")</f>
        <v/>
      </c>
      <c r="AO4510" s="112">
        <f>IFERROR(VALUE(V4510),0)</f>
        <v/>
      </c>
    </row>
    <row customFormat="1" customHeight="1" ht="29.25" r="4511" s="112" spans="1:41">
      <c r="A4511" s="127" t="n"/>
      <c r="B4511" s="113" t="n"/>
      <c r="C4511" s="127" t="n"/>
      <c r="D4511" s="127" t="n"/>
      <c r="E4511" s="114">
        <f>IF(F4511 &lt;&gt; "",VLOOKUP(F4511,CategoryLookup,2,FALSE), "")</f>
        <v/>
      </c>
      <c r="F4511" s="126" t="n"/>
      <c r="G4511" s="127" t="n"/>
      <c r="H4511" s="127" t="n"/>
      <c r="I4511" s="127" t="n"/>
      <c r="J4511" s="127" t="n"/>
      <c r="K4511" s="127" t="n"/>
      <c r="L4511" s="127" t="n"/>
      <c r="M4511" s="127" t="n"/>
      <c r="N4511" s="120" t="n"/>
      <c r="O4511" s="120" t="n"/>
      <c r="P4511" s="120" t="n"/>
      <c r="Q4511" s="120" t="n"/>
      <c r="R4511" s="121" t="n"/>
      <c r="S4511" s="121" t="n"/>
      <c r="T4511" s="121" t="n"/>
      <c r="U4511" s="121" t="n"/>
      <c r="V4511" s="117">
        <f>IF(P4511="NA","NA",IF(P4511&lt;&gt;"",TEXT(P4511-N4511,"[h].mm"),""))</f>
        <v/>
      </c>
      <c r="W4511" s="118">
        <f>IF(AND(R4511="",S4511=""),"",R4511+S4511)</f>
        <v/>
      </c>
      <c r="X4511" s="116">
        <f>IF(O4511&lt;&gt;"",DATE(YEAR(O4511), MONTH(O4511), DAY(O4511)),"")</f>
        <v/>
      </c>
      <c r="Y4511" s="122" t="n"/>
      <c r="Z4511" s="123" t="n"/>
      <c r="AA4511" s="117">
        <f>IF(F4511="Re-assigned","NA",IF(W4511="","",IF(W4511&gt;=VLOOKUP(D4511,SLAMatrix,3,FALSE),"Yes",IF(W4511&lt;VLOOKUP(D4511,SLAMatrix,2,FALSE),"No","Internal"))))</f>
        <v/>
      </c>
      <c r="AB4511" s="123" t="n"/>
      <c r="AC4511" s="123" t="n"/>
      <c r="AD4511" s="119" t="n"/>
      <c r="AE4511" s="125" t="n"/>
      <c r="AF4511" s="124">
        <f>MONTH(O4511)</f>
        <v/>
      </c>
      <c r="AG4511" s="124">
        <f>VLOOKUP(IFERROR(MID(AE4511,1,(FIND(",",AE4511,1)-1)),AE4511),Facility_Region_Mapping,2,FALSE)</f>
        <v/>
      </c>
      <c r="AH4511" s="124" t="n"/>
      <c r="AI4511" s="124">
        <f>IF(C4511&lt;&gt;"",IF(M4511="ESM User",getInterfaceName($C4511),"NA"),"")</f>
        <v/>
      </c>
      <c r="AJ4511" s="116">
        <f>IF(Q4511&lt;&gt;"",DATE(YEAR(Q4511), MONTH(Q4511), DAY(Q4511)),"")</f>
        <v/>
      </c>
      <c r="AK4511" s="130">
        <f>IF(Q4511&lt;&gt;0,Q4511-N4511,TODAY()-N4511)</f>
        <v/>
      </c>
      <c r="AL4511" s="112">
        <f>IF(F4511="Re-assigned",0,IF(H4511="Closed",0,IF(H4511="Service Restored",0,IF(H4511="",0,1))))</f>
        <v/>
      </c>
      <c r="AM4511" s="124">
        <f>IF(AL4511=0,"",IF(AK4511&gt;20.99,"Aged","Non-Aged"))</f>
        <v/>
      </c>
      <c r="AN4511" s="112">
        <f>IF(Q4511&lt;&gt;"",MONTH(Q4511),"")</f>
        <v/>
      </c>
      <c r="AO4511" s="112">
        <f>IFERROR(VALUE(V4511),0)</f>
        <v/>
      </c>
    </row>
    <row customFormat="1" customHeight="1" ht="29.25" r="4512" s="112" spans="1:41">
      <c r="A4512" s="127" t="n"/>
      <c r="B4512" s="113" t="n"/>
      <c r="C4512" s="127" t="n"/>
      <c r="D4512" s="127" t="n"/>
      <c r="E4512" s="114">
        <f>IF(F4512 &lt;&gt; "",VLOOKUP(F4512,CategoryLookup,2,FALSE), "")</f>
        <v/>
      </c>
      <c r="F4512" s="126" t="n"/>
      <c r="G4512" s="127" t="n"/>
      <c r="H4512" s="127" t="n"/>
      <c r="I4512" s="127" t="n"/>
      <c r="J4512" s="127" t="n"/>
      <c r="K4512" s="127" t="n"/>
      <c r="L4512" s="127" t="n"/>
      <c r="M4512" s="127" t="n"/>
      <c r="N4512" s="120" t="n"/>
      <c r="O4512" s="120" t="n"/>
      <c r="P4512" s="120" t="n"/>
      <c r="Q4512" s="120" t="n"/>
      <c r="R4512" s="121" t="n"/>
      <c r="S4512" s="121" t="n"/>
      <c r="T4512" s="121" t="n"/>
      <c r="U4512" s="121" t="n"/>
      <c r="V4512" s="117">
        <f>IF(P4512="NA","NA",IF(P4512&lt;&gt;"",TEXT(P4512-N4512,"[h].mm"),""))</f>
        <v/>
      </c>
      <c r="W4512" s="118">
        <f>IF(AND(R4512="",S4512=""),"",R4512+S4512)</f>
        <v/>
      </c>
      <c r="X4512" s="116">
        <f>IF(O4512&lt;&gt;"",DATE(YEAR(O4512), MONTH(O4512), DAY(O4512)),"")</f>
        <v/>
      </c>
      <c r="Y4512" s="122" t="n"/>
      <c r="Z4512" s="123" t="n"/>
      <c r="AA4512" s="117">
        <f>IF(F4512="Re-assigned","NA",IF(W4512="","",IF(W4512&gt;=VLOOKUP(D4512,SLAMatrix,3,FALSE),"Yes",IF(W4512&lt;VLOOKUP(D4512,SLAMatrix,2,FALSE),"No","Internal"))))</f>
        <v/>
      </c>
      <c r="AB4512" s="123" t="n"/>
      <c r="AC4512" s="123" t="n"/>
      <c r="AD4512" s="119" t="n"/>
      <c r="AE4512" s="125" t="n"/>
      <c r="AF4512" s="124">
        <f>MONTH(O4512)</f>
        <v/>
      </c>
      <c r="AG4512" s="124">
        <f>VLOOKUP(IFERROR(MID(AE4512,1,(FIND(",",AE4512,1)-1)),AE4512),Facility_Region_Mapping,2,FALSE)</f>
        <v/>
      </c>
      <c r="AH4512" s="124" t="n"/>
      <c r="AI4512" s="124">
        <f>IF(C4512&lt;&gt;"",IF(M4512="ESM User",getInterfaceName($C4512),"NA"),"")</f>
        <v/>
      </c>
      <c r="AJ4512" s="116">
        <f>IF(Q4512&lt;&gt;"",DATE(YEAR(Q4512), MONTH(Q4512), DAY(Q4512)),"")</f>
        <v/>
      </c>
      <c r="AK4512" s="130">
        <f>IF(Q4512&lt;&gt;0,Q4512-N4512,TODAY()-N4512)</f>
        <v/>
      </c>
      <c r="AL4512" s="112">
        <f>IF(F4512="Re-assigned",0,IF(H4512="Closed",0,IF(H4512="Service Restored",0,IF(H4512="",0,1))))</f>
        <v/>
      </c>
      <c r="AM4512" s="124">
        <f>IF(AL4512=0,"",IF(AK4512&gt;20.99,"Aged","Non-Aged"))</f>
        <v/>
      </c>
      <c r="AN4512" s="112">
        <f>IF(Q4512&lt;&gt;"",MONTH(Q4512),"")</f>
        <v/>
      </c>
      <c r="AO4512" s="112">
        <f>IFERROR(VALUE(V4512),0)</f>
        <v/>
      </c>
    </row>
    <row customFormat="1" customHeight="1" ht="29.25" r="4513" s="112" spans="1:41">
      <c r="A4513" s="127" t="n"/>
      <c r="B4513" s="113" t="n"/>
      <c r="C4513" s="127" t="n"/>
      <c r="D4513" s="127" t="n"/>
      <c r="E4513" s="114">
        <f>IF(F4513 &lt;&gt; "",VLOOKUP(F4513,CategoryLookup,2,FALSE), "")</f>
        <v/>
      </c>
      <c r="F4513" s="126" t="n"/>
      <c r="G4513" s="127" t="n"/>
      <c r="H4513" s="127" t="n"/>
      <c r="I4513" s="127" t="n"/>
      <c r="J4513" s="127" t="n"/>
      <c r="K4513" s="127" t="n"/>
      <c r="L4513" s="127" t="n"/>
      <c r="M4513" s="127" t="n"/>
      <c r="N4513" s="120" t="n"/>
      <c r="O4513" s="120" t="n"/>
      <c r="P4513" s="120" t="n"/>
      <c r="Q4513" s="120" t="n"/>
      <c r="R4513" s="121" t="n"/>
      <c r="S4513" s="121" t="n"/>
      <c r="T4513" s="121" t="n"/>
      <c r="U4513" s="121" t="n"/>
      <c r="V4513" s="117">
        <f>IF(P4513="NA","NA",IF(P4513&lt;&gt;"",TEXT(P4513-N4513,"[h].mm"),""))</f>
        <v/>
      </c>
      <c r="W4513" s="118">
        <f>IF(AND(R4513="",S4513=""),"",R4513+S4513)</f>
        <v/>
      </c>
      <c r="X4513" s="116">
        <f>IF(O4513&lt;&gt;"",DATE(YEAR(O4513), MONTH(O4513), DAY(O4513)),"")</f>
        <v/>
      </c>
      <c r="Y4513" s="122" t="n"/>
      <c r="Z4513" s="123" t="n"/>
      <c r="AA4513" s="117">
        <f>IF(F4513="Re-assigned","NA",IF(W4513="","",IF(W4513&gt;=VLOOKUP(D4513,SLAMatrix,3,FALSE),"Yes",IF(W4513&lt;VLOOKUP(D4513,SLAMatrix,2,FALSE),"No","Internal"))))</f>
        <v/>
      </c>
      <c r="AB4513" s="123" t="n"/>
      <c r="AC4513" s="123" t="n"/>
      <c r="AD4513" s="119" t="n"/>
      <c r="AE4513" s="125" t="n"/>
      <c r="AF4513" s="124">
        <f>MONTH(O4513)</f>
        <v/>
      </c>
      <c r="AG4513" s="124">
        <f>VLOOKUP(IFERROR(MID(AE4513,1,(FIND(",",AE4513,1)-1)),AE4513),Facility_Region_Mapping,2,FALSE)</f>
        <v/>
      </c>
      <c r="AH4513" s="124" t="n"/>
      <c r="AI4513" s="124">
        <f>IF(C4513&lt;&gt;"",IF(M4513="ESM User",getInterfaceName($C4513),"NA"),"")</f>
        <v/>
      </c>
      <c r="AJ4513" s="116">
        <f>IF(Q4513&lt;&gt;"",DATE(YEAR(Q4513), MONTH(Q4513), DAY(Q4513)),"")</f>
        <v/>
      </c>
      <c r="AK4513" s="130">
        <f>IF(Q4513&lt;&gt;0,Q4513-N4513,TODAY()-N4513)</f>
        <v/>
      </c>
      <c r="AL4513" s="112">
        <f>IF(F4513="Re-assigned",0,IF(H4513="Closed",0,IF(H4513="Service Restored",0,IF(H4513="",0,1))))</f>
        <v/>
      </c>
      <c r="AM4513" s="124">
        <f>IF(AL4513=0,"",IF(AK4513&gt;20.99,"Aged","Non-Aged"))</f>
        <v/>
      </c>
      <c r="AN4513" s="112">
        <f>IF(Q4513&lt;&gt;"",MONTH(Q4513),"")</f>
        <v/>
      </c>
      <c r="AO4513" s="112">
        <f>IFERROR(VALUE(V4513),0)</f>
        <v/>
      </c>
    </row>
    <row customFormat="1" customHeight="1" ht="29.25" r="4514" s="112" spans="1:41">
      <c r="A4514" s="127" t="n"/>
      <c r="B4514" s="113" t="n"/>
      <c r="C4514" s="127" t="n"/>
      <c r="D4514" s="127" t="n"/>
      <c r="E4514" s="114">
        <f>IF(F4514 &lt;&gt; "",VLOOKUP(F4514,CategoryLookup,2,FALSE), "")</f>
        <v/>
      </c>
      <c r="F4514" s="126" t="n"/>
      <c r="G4514" s="127" t="n"/>
      <c r="H4514" s="127" t="n"/>
      <c r="I4514" s="127" t="n"/>
      <c r="J4514" s="127" t="n"/>
      <c r="K4514" s="127" t="n"/>
      <c r="L4514" s="127" t="n"/>
      <c r="M4514" s="127" t="n"/>
      <c r="N4514" s="120" t="n"/>
      <c r="O4514" s="120" t="n"/>
      <c r="P4514" s="120" t="n"/>
      <c r="Q4514" s="120" t="n"/>
      <c r="R4514" s="121" t="n"/>
      <c r="S4514" s="121" t="n"/>
      <c r="T4514" s="121" t="n"/>
      <c r="U4514" s="121" t="n"/>
      <c r="V4514" s="117">
        <f>IF(P4514="NA","NA",IF(P4514&lt;&gt;"",TEXT(P4514-N4514,"[h].mm"),""))</f>
        <v/>
      </c>
      <c r="W4514" s="118">
        <f>IF(AND(R4514="",S4514=""),"",R4514+S4514)</f>
        <v/>
      </c>
      <c r="X4514" s="116">
        <f>IF(O4514&lt;&gt;"",DATE(YEAR(O4514), MONTH(O4514), DAY(O4514)),"")</f>
        <v/>
      </c>
      <c r="Y4514" s="122" t="n"/>
      <c r="Z4514" s="123" t="n"/>
      <c r="AA4514" s="117">
        <f>IF(F4514="Re-assigned","NA",IF(W4514="","",IF(W4514&gt;=VLOOKUP(D4514,SLAMatrix,3,FALSE),"Yes",IF(W4514&lt;VLOOKUP(D4514,SLAMatrix,2,FALSE),"No","Internal"))))</f>
        <v/>
      </c>
      <c r="AB4514" s="123" t="n"/>
      <c r="AC4514" s="123" t="n"/>
      <c r="AD4514" s="119" t="n"/>
      <c r="AE4514" s="125" t="n"/>
      <c r="AF4514" s="124">
        <f>MONTH(O4514)</f>
        <v/>
      </c>
      <c r="AG4514" s="124">
        <f>VLOOKUP(IFERROR(MID(AE4514,1,(FIND(",",AE4514,1)-1)),AE4514),Facility_Region_Mapping,2,FALSE)</f>
        <v/>
      </c>
      <c r="AH4514" s="124" t="n"/>
      <c r="AI4514" s="124">
        <f>IF(C4514&lt;&gt;"",IF(M4514="ESM User",getInterfaceName($C4514),"NA"),"")</f>
        <v/>
      </c>
      <c r="AJ4514" s="116">
        <f>IF(Q4514&lt;&gt;"",DATE(YEAR(Q4514), MONTH(Q4514), DAY(Q4514)),"")</f>
        <v/>
      </c>
      <c r="AK4514" s="130">
        <f>IF(Q4514&lt;&gt;0,Q4514-N4514,TODAY()-N4514)</f>
        <v/>
      </c>
      <c r="AL4514" s="112">
        <f>IF(F4514="Re-assigned",0,IF(H4514="Closed",0,IF(H4514="Service Restored",0,IF(H4514="",0,1))))</f>
        <v/>
      </c>
      <c r="AM4514" s="124">
        <f>IF(AL4514=0,"",IF(AK4514&gt;20.99,"Aged","Non-Aged"))</f>
        <v/>
      </c>
      <c r="AN4514" s="112">
        <f>IF(Q4514&lt;&gt;"",MONTH(Q4514),"")</f>
        <v/>
      </c>
      <c r="AO4514" s="112">
        <f>IFERROR(VALUE(V4514),0)</f>
        <v/>
      </c>
    </row>
    <row customFormat="1" customHeight="1" ht="29.25" r="4515" s="112" spans="1:41">
      <c r="A4515" s="127" t="n"/>
      <c r="B4515" s="113" t="n"/>
      <c r="C4515" s="127" t="n"/>
      <c r="D4515" s="127" t="n"/>
      <c r="E4515" s="114">
        <f>IF(F4515 &lt;&gt; "",VLOOKUP(F4515,CategoryLookup,2,FALSE), "")</f>
        <v/>
      </c>
      <c r="F4515" s="126" t="n"/>
      <c r="G4515" s="127" t="n"/>
      <c r="H4515" s="127" t="n"/>
      <c r="I4515" s="127" t="n"/>
      <c r="J4515" s="127" t="n"/>
      <c r="K4515" s="127" t="n"/>
      <c r="L4515" s="127" t="n"/>
      <c r="M4515" s="127" t="n"/>
      <c r="N4515" s="120" t="n"/>
      <c r="O4515" s="120" t="n"/>
      <c r="P4515" s="120" t="n"/>
      <c r="Q4515" s="120" t="n"/>
      <c r="R4515" s="121" t="n"/>
      <c r="S4515" s="121" t="n"/>
      <c r="T4515" s="121" t="n"/>
      <c r="U4515" s="121" t="n"/>
      <c r="V4515" s="117">
        <f>IF(P4515="NA","NA",IF(P4515&lt;&gt;"",TEXT(P4515-N4515,"[h].mm"),""))</f>
        <v/>
      </c>
      <c r="W4515" s="118">
        <f>IF(AND(R4515="",S4515=""),"",R4515+S4515)</f>
        <v/>
      </c>
      <c r="X4515" s="116">
        <f>IF(O4515&lt;&gt;"",DATE(YEAR(O4515), MONTH(O4515), DAY(O4515)),"")</f>
        <v/>
      </c>
      <c r="Y4515" s="122" t="n"/>
      <c r="Z4515" s="123" t="n"/>
      <c r="AA4515" s="117">
        <f>IF(F4515="Re-assigned","NA",IF(W4515="","",IF(W4515&gt;=VLOOKUP(D4515,SLAMatrix,3,FALSE),"Yes",IF(W4515&lt;VLOOKUP(D4515,SLAMatrix,2,FALSE),"No","Internal"))))</f>
        <v/>
      </c>
      <c r="AB4515" s="123" t="n"/>
      <c r="AC4515" s="123" t="n"/>
      <c r="AD4515" s="119" t="n"/>
      <c r="AE4515" s="125" t="n"/>
      <c r="AF4515" s="124">
        <f>MONTH(O4515)</f>
        <v/>
      </c>
      <c r="AG4515" s="124">
        <f>VLOOKUP(IFERROR(MID(AE4515,1,(FIND(",",AE4515,1)-1)),AE4515),Facility_Region_Mapping,2,FALSE)</f>
        <v/>
      </c>
      <c r="AH4515" s="124" t="n"/>
      <c r="AI4515" s="124">
        <f>IF(C4515&lt;&gt;"",IF(M4515="ESM User",getInterfaceName($C4515),"NA"),"")</f>
        <v/>
      </c>
      <c r="AJ4515" s="116">
        <f>IF(Q4515&lt;&gt;"",DATE(YEAR(Q4515), MONTH(Q4515), DAY(Q4515)),"")</f>
        <v/>
      </c>
      <c r="AK4515" s="130">
        <f>IF(Q4515&lt;&gt;0,Q4515-N4515,TODAY()-N4515)</f>
        <v/>
      </c>
      <c r="AL4515" s="112">
        <f>IF(F4515="Re-assigned",0,IF(H4515="Closed",0,IF(H4515="Service Restored",0,IF(H4515="",0,1))))</f>
        <v/>
      </c>
      <c r="AM4515" s="124">
        <f>IF(AL4515=0,"",IF(AK4515&gt;20.99,"Aged","Non-Aged"))</f>
        <v/>
      </c>
      <c r="AN4515" s="112">
        <f>IF(Q4515&lt;&gt;"",MONTH(Q4515),"")</f>
        <v/>
      </c>
      <c r="AO4515" s="112">
        <f>IFERROR(VALUE(V4515),0)</f>
        <v/>
      </c>
    </row>
    <row customFormat="1" customHeight="1" ht="29.25" r="4516" s="112" spans="1:41">
      <c r="A4516" s="127" t="n"/>
      <c r="B4516" s="113" t="n"/>
      <c r="C4516" s="127" t="n"/>
      <c r="D4516" s="127" t="n"/>
      <c r="E4516" s="114">
        <f>IF(F4516 &lt;&gt; "",VLOOKUP(F4516,CategoryLookup,2,FALSE), "")</f>
        <v/>
      </c>
      <c r="F4516" s="126" t="n"/>
      <c r="G4516" s="127" t="n"/>
      <c r="H4516" s="127" t="n"/>
      <c r="I4516" s="127" t="n"/>
      <c r="J4516" s="127" t="n"/>
      <c r="K4516" s="127" t="n"/>
      <c r="L4516" s="127" t="n"/>
      <c r="M4516" s="127" t="n"/>
      <c r="N4516" s="120" t="n"/>
      <c r="O4516" s="120" t="n"/>
      <c r="P4516" s="120" t="n"/>
      <c r="Q4516" s="120" t="n"/>
      <c r="R4516" s="121" t="n"/>
      <c r="S4516" s="121" t="n"/>
      <c r="T4516" s="121" t="n"/>
      <c r="U4516" s="121" t="n"/>
      <c r="V4516" s="117">
        <f>IF(P4516="NA","NA",IF(P4516&lt;&gt;"",TEXT(P4516-N4516,"[h].mm"),""))</f>
        <v/>
      </c>
      <c r="W4516" s="118">
        <f>IF(AND(R4516="",S4516=""),"",R4516+S4516)</f>
        <v/>
      </c>
      <c r="X4516" s="116">
        <f>IF(O4516&lt;&gt;"",DATE(YEAR(O4516), MONTH(O4516), DAY(O4516)),"")</f>
        <v/>
      </c>
      <c r="Y4516" s="122" t="n"/>
      <c r="Z4516" s="123" t="n"/>
      <c r="AA4516" s="117">
        <f>IF(F4516="Re-assigned","NA",IF(W4516="","",IF(W4516&gt;=VLOOKUP(D4516,SLAMatrix,3,FALSE),"Yes",IF(W4516&lt;VLOOKUP(D4516,SLAMatrix,2,FALSE),"No","Internal"))))</f>
        <v/>
      </c>
      <c r="AB4516" s="123" t="n"/>
      <c r="AC4516" s="123" t="n"/>
      <c r="AD4516" s="119" t="n"/>
      <c r="AE4516" s="125" t="n"/>
      <c r="AF4516" s="124">
        <f>MONTH(O4516)</f>
        <v/>
      </c>
      <c r="AG4516" s="124">
        <f>VLOOKUP(IFERROR(MID(AE4516,1,(FIND(",",AE4516,1)-1)),AE4516),Facility_Region_Mapping,2,FALSE)</f>
        <v/>
      </c>
      <c r="AH4516" s="124" t="n"/>
      <c r="AI4516" s="124">
        <f>IF(C4516&lt;&gt;"",IF(M4516="ESM User",getInterfaceName($C4516),"NA"),"")</f>
        <v/>
      </c>
      <c r="AJ4516" s="116">
        <f>IF(Q4516&lt;&gt;"",DATE(YEAR(Q4516), MONTH(Q4516), DAY(Q4516)),"")</f>
        <v/>
      </c>
      <c r="AK4516" s="130">
        <f>IF(Q4516&lt;&gt;0,Q4516-N4516,TODAY()-N4516)</f>
        <v/>
      </c>
      <c r="AL4516" s="112">
        <f>IF(F4516="Re-assigned",0,IF(H4516="Closed",0,IF(H4516="Service Restored",0,IF(H4516="",0,1))))</f>
        <v/>
      </c>
      <c r="AM4516" s="124">
        <f>IF(AL4516=0,"",IF(AK4516&gt;20.99,"Aged","Non-Aged"))</f>
        <v/>
      </c>
      <c r="AN4516" s="112">
        <f>IF(Q4516&lt;&gt;"",MONTH(Q4516),"")</f>
        <v/>
      </c>
      <c r="AO4516" s="112">
        <f>IFERROR(VALUE(V4516),0)</f>
        <v/>
      </c>
    </row>
    <row customFormat="1" customHeight="1" ht="29.25" r="4517" s="112" spans="1:41">
      <c r="A4517" s="127" t="n"/>
      <c r="B4517" s="113" t="n"/>
      <c r="C4517" s="127" t="n"/>
      <c r="D4517" s="127" t="n"/>
      <c r="E4517" s="114">
        <f>IF(F4517 &lt;&gt; "",VLOOKUP(F4517,CategoryLookup,2,FALSE), "")</f>
        <v/>
      </c>
      <c r="F4517" s="126" t="n"/>
      <c r="G4517" s="127" t="n"/>
      <c r="H4517" s="127" t="n"/>
      <c r="I4517" s="127" t="n"/>
      <c r="J4517" s="127" t="n"/>
      <c r="K4517" s="127" t="n"/>
      <c r="L4517" s="127" t="n"/>
      <c r="M4517" s="127" t="n"/>
      <c r="N4517" s="120" t="n"/>
      <c r="O4517" s="120" t="n"/>
      <c r="P4517" s="120" t="n"/>
      <c r="Q4517" s="120" t="n"/>
      <c r="R4517" s="121" t="n"/>
      <c r="S4517" s="121" t="n"/>
      <c r="T4517" s="121" t="n"/>
      <c r="U4517" s="121" t="n"/>
      <c r="V4517" s="117">
        <f>IF(P4517="NA","NA",IF(P4517&lt;&gt;"",TEXT(P4517-N4517,"[h].mm"),""))</f>
        <v/>
      </c>
      <c r="W4517" s="118">
        <f>IF(AND(R4517="",S4517=""),"",R4517+S4517)</f>
        <v/>
      </c>
      <c r="X4517" s="116">
        <f>IF(O4517&lt;&gt;"",DATE(YEAR(O4517), MONTH(O4517), DAY(O4517)),"")</f>
        <v/>
      </c>
      <c r="Y4517" s="122" t="n"/>
      <c r="Z4517" s="123" t="n"/>
      <c r="AA4517" s="117">
        <f>IF(F4517="Re-assigned","NA",IF(W4517="","",IF(W4517&gt;=VLOOKUP(D4517,SLAMatrix,3,FALSE),"Yes",IF(W4517&lt;VLOOKUP(D4517,SLAMatrix,2,FALSE),"No","Internal"))))</f>
        <v/>
      </c>
      <c r="AB4517" s="123" t="n"/>
      <c r="AC4517" s="123" t="n"/>
      <c r="AD4517" s="119" t="n"/>
      <c r="AE4517" s="125" t="n"/>
      <c r="AF4517" s="124">
        <f>MONTH(O4517)</f>
        <v/>
      </c>
      <c r="AG4517" s="124">
        <f>VLOOKUP(IFERROR(MID(AE4517,1,(FIND(",",AE4517,1)-1)),AE4517),Facility_Region_Mapping,2,FALSE)</f>
        <v/>
      </c>
      <c r="AH4517" s="124" t="n"/>
      <c r="AI4517" s="124">
        <f>IF(C4517&lt;&gt;"",IF(M4517="ESM User",getInterfaceName($C4517),"NA"),"")</f>
        <v/>
      </c>
      <c r="AJ4517" s="116">
        <f>IF(Q4517&lt;&gt;"",DATE(YEAR(Q4517), MONTH(Q4517), DAY(Q4517)),"")</f>
        <v/>
      </c>
      <c r="AK4517" s="130">
        <f>IF(Q4517&lt;&gt;0,Q4517-N4517,TODAY()-N4517)</f>
        <v/>
      </c>
      <c r="AL4517" s="112">
        <f>IF(F4517="Re-assigned",0,IF(H4517="Closed",0,IF(H4517="Service Restored",0,IF(H4517="",0,1))))</f>
        <v/>
      </c>
      <c r="AM4517" s="124">
        <f>IF(AL4517=0,"",IF(AK4517&gt;20.99,"Aged","Non-Aged"))</f>
        <v/>
      </c>
      <c r="AN4517" s="112">
        <f>IF(Q4517&lt;&gt;"",MONTH(Q4517),"")</f>
        <v/>
      </c>
      <c r="AO4517" s="112">
        <f>IFERROR(VALUE(V4517),0)</f>
        <v/>
      </c>
    </row>
    <row customFormat="1" customHeight="1" ht="29.25" r="4518" s="112" spans="1:41">
      <c r="A4518" s="127" t="n"/>
      <c r="B4518" s="113" t="n"/>
      <c r="C4518" s="127" t="n"/>
      <c r="D4518" s="127" t="n"/>
      <c r="E4518" s="114">
        <f>IF(F4518 &lt;&gt; "",VLOOKUP(F4518,CategoryLookup,2,FALSE), "")</f>
        <v/>
      </c>
      <c r="F4518" s="126" t="n"/>
      <c r="G4518" s="127" t="n"/>
      <c r="H4518" s="127" t="n"/>
      <c r="I4518" s="127" t="n"/>
      <c r="J4518" s="127" t="n"/>
      <c r="K4518" s="127" t="n"/>
      <c r="L4518" s="127" t="n"/>
      <c r="M4518" s="127" t="n"/>
      <c r="N4518" s="120" t="n"/>
      <c r="O4518" s="120" t="n"/>
      <c r="P4518" s="120" t="n"/>
      <c r="Q4518" s="120" t="n"/>
      <c r="R4518" s="121" t="n"/>
      <c r="S4518" s="121" t="n"/>
      <c r="T4518" s="121" t="n"/>
      <c r="U4518" s="121" t="n"/>
      <c r="V4518" s="117">
        <f>IF(P4518="NA","NA",IF(P4518&lt;&gt;"",TEXT(P4518-N4518,"[h].mm"),""))</f>
        <v/>
      </c>
      <c r="W4518" s="118">
        <f>IF(AND(R4518="",S4518=""),"",R4518+S4518)</f>
        <v/>
      </c>
      <c r="X4518" s="116">
        <f>IF(O4518&lt;&gt;"",DATE(YEAR(O4518), MONTH(O4518), DAY(O4518)),"")</f>
        <v/>
      </c>
      <c r="Y4518" s="122" t="n"/>
      <c r="Z4518" s="123" t="n"/>
      <c r="AA4518" s="117">
        <f>IF(F4518="Re-assigned","NA",IF(W4518="","",IF(W4518&gt;=VLOOKUP(D4518,SLAMatrix,3,FALSE),"Yes",IF(W4518&lt;VLOOKUP(D4518,SLAMatrix,2,FALSE),"No","Internal"))))</f>
        <v/>
      </c>
      <c r="AB4518" s="123" t="n"/>
      <c r="AC4518" s="123" t="n"/>
      <c r="AD4518" s="119" t="n"/>
      <c r="AE4518" s="125" t="n"/>
      <c r="AF4518" s="124">
        <f>MONTH(O4518)</f>
        <v/>
      </c>
      <c r="AG4518" s="124">
        <f>VLOOKUP(IFERROR(MID(AE4518,1,(FIND(",",AE4518,1)-1)),AE4518),Facility_Region_Mapping,2,FALSE)</f>
        <v/>
      </c>
      <c r="AH4518" s="124" t="n"/>
      <c r="AI4518" s="124">
        <f>IF(C4518&lt;&gt;"",IF(M4518="ESM User",getInterfaceName($C4518),"NA"),"")</f>
        <v/>
      </c>
      <c r="AJ4518" s="116">
        <f>IF(Q4518&lt;&gt;"",DATE(YEAR(Q4518), MONTH(Q4518), DAY(Q4518)),"")</f>
        <v/>
      </c>
      <c r="AK4518" s="130">
        <f>IF(Q4518&lt;&gt;0,Q4518-N4518,TODAY()-N4518)</f>
        <v/>
      </c>
      <c r="AL4518" s="112">
        <f>IF(F4518="Re-assigned",0,IF(H4518="Closed",0,IF(H4518="Service Restored",0,IF(H4518="",0,1))))</f>
        <v/>
      </c>
      <c r="AM4518" s="124">
        <f>IF(AL4518=0,"",IF(AK4518&gt;20.99,"Aged","Non-Aged"))</f>
        <v/>
      </c>
      <c r="AN4518" s="112">
        <f>IF(Q4518&lt;&gt;"",MONTH(Q4518),"")</f>
        <v/>
      </c>
      <c r="AO4518" s="112">
        <f>IFERROR(VALUE(V4518),0)</f>
        <v/>
      </c>
    </row>
    <row customFormat="1" customHeight="1" ht="29.25" r="4519" s="112" spans="1:41">
      <c r="A4519" s="127" t="n"/>
      <c r="B4519" s="113" t="n"/>
      <c r="C4519" s="127" t="n"/>
      <c r="D4519" s="127" t="n"/>
      <c r="E4519" s="114">
        <f>IF(F4519 &lt;&gt; "",VLOOKUP(F4519,CategoryLookup,2,FALSE), "")</f>
        <v/>
      </c>
      <c r="F4519" s="126" t="n"/>
      <c r="G4519" s="127" t="n"/>
      <c r="H4519" s="127" t="n"/>
      <c r="I4519" s="127" t="n"/>
      <c r="J4519" s="127" t="n"/>
      <c r="K4519" s="127" t="n"/>
      <c r="L4519" s="127" t="n"/>
      <c r="M4519" s="127" t="n"/>
      <c r="N4519" s="120" t="n"/>
      <c r="O4519" s="120" t="n"/>
      <c r="P4519" s="120" t="n"/>
      <c r="Q4519" s="120" t="n"/>
      <c r="R4519" s="121" t="n"/>
      <c r="S4519" s="121" t="n"/>
      <c r="T4519" s="121" t="n"/>
      <c r="U4519" s="121" t="n"/>
      <c r="V4519" s="117">
        <f>IF(P4519="NA","NA",IF(P4519&lt;&gt;"",TEXT(P4519-N4519,"[h].mm"),""))</f>
        <v/>
      </c>
      <c r="W4519" s="118">
        <f>IF(AND(R4519="",S4519=""),"",R4519+S4519)</f>
        <v/>
      </c>
      <c r="X4519" s="116">
        <f>IF(O4519&lt;&gt;"",DATE(YEAR(O4519), MONTH(O4519), DAY(O4519)),"")</f>
        <v/>
      </c>
      <c r="Y4519" s="122" t="n"/>
      <c r="Z4519" s="123" t="n"/>
      <c r="AA4519" s="117">
        <f>IF(F4519="Re-assigned","NA",IF(W4519="","",IF(W4519&gt;=VLOOKUP(D4519,SLAMatrix,3,FALSE),"Yes",IF(W4519&lt;VLOOKUP(D4519,SLAMatrix,2,FALSE),"No","Internal"))))</f>
        <v/>
      </c>
      <c r="AB4519" s="123" t="n"/>
      <c r="AC4519" s="123" t="n"/>
      <c r="AD4519" s="119" t="n"/>
      <c r="AE4519" s="125" t="n"/>
      <c r="AF4519" s="124">
        <f>MONTH(O4519)</f>
        <v/>
      </c>
      <c r="AG4519" s="124">
        <f>VLOOKUP(IFERROR(MID(AE4519,1,(FIND(",",AE4519,1)-1)),AE4519),Facility_Region_Mapping,2,FALSE)</f>
        <v/>
      </c>
      <c r="AH4519" s="124" t="n"/>
      <c r="AI4519" s="124">
        <f>IF(C4519&lt;&gt;"",IF(M4519="ESM User",getInterfaceName($C4519),"NA"),"")</f>
        <v/>
      </c>
      <c r="AJ4519" s="116">
        <f>IF(Q4519&lt;&gt;"",DATE(YEAR(Q4519), MONTH(Q4519), DAY(Q4519)),"")</f>
        <v/>
      </c>
      <c r="AK4519" s="130">
        <f>IF(Q4519&lt;&gt;0,Q4519-N4519,TODAY()-N4519)</f>
        <v/>
      </c>
      <c r="AL4519" s="112">
        <f>IF(F4519="Re-assigned",0,IF(H4519="Closed",0,IF(H4519="Service Restored",0,IF(H4519="",0,1))))</f>
        <v/>
      </c>
      <c r="AM4519" s="124">
        <f>IF(AL4519=0,"",IF(AK4519&gt;20.99,"Aged","Non-Aged"))</f>
        <v/>
      </c>
      <c r="AN4519" s="112">
        <f>IF(Q4519&lt;&gt;"",MONTH(Q4519),"")</f>
        <v/>
      </c>
      <c r="AO4519" s="112">
        <f>IFERROR(VALUE(V4519),0)</f>
        <v/>
      </c>
    </row>
    <row customFormat="1" customHeight="1" ht="29.25" r="4520" s="112" spans="1:41">
      <c r="A4520" s="127" t="n"/>
      <c r="B4520" s="113" t="n"/>
      <c r="C4520" s="127" t="n"/>
      <c r="D4520" s="127" t="n"/>
      <c r="E4520" s="114">
        <f>IF(F4520 &lt;&gt; "",VLOOKUP(F4520,CategoryLookup,2,FALSE), "")</f>
        <v/>
      </c>
      <c r="F4520" s="126" t="n"/>
      <c r="G4520" s="127" t="n"/>
      <c r="H4520" s="127" t="n"/>
      <c r="I4520" s="127" t="n"/>
      <c r="J4520" s="127" t="n"/>
      <c r="K4520" s="127" t="n"/>
      <c r="L4520" s="127" t="n"/>
      <c r="M4520" s="127" t="n"/>
      <c r="N4520" s="120" t="n"/>
      <c r="O4520" s="120" t="n"/>
      <c r="P4520" s="120" t="n"/>
      <c r="Q4520" s="120" t="n"/>
      <c r="R4520" s="121" t="n"/>
      <c r="S4520" s="121" t="n"/>
      <c r="T4520" s="121" t="n"/>
      <c r="U4520" s="121" t="n"/>
      <c r="V4520" s="117">
        <f>IF(P4520="NA","NA",IF(P4520&lt;&gt;"",TEXT(P4520-N4520,"[h].mm"),""))</f>
        <v/>
      </c>
      <c r="W4520" s="118">
        <f>IF(AND(R4520="",S4520=""),"",R4520+S4520)</f>
        <v/>
      </c>
      <c r="X4520" s="116">
        <f>IF(O4520&lt;&gt;"",DATE(YEAR(O4520), MONTH(O4520), DAY(O4520)),"")</f>
        <v/>
      </c>
      <c r="Y4520" s="122" t="n"/>
      <c r="Z4520" s="123" t="n"/>
      <c r="AA4520" s="117">
        <f>IF(F4520="Re-assigned","NA",IF(W4520="","",IF(W4520&gt;=VLOOKUP(D4520,SLAMatrix,3,FALSE),"Yes",IF(W4520&lt;VLOOKUP(D4520,SLAMatrix,2,FALSE),"No","Internal"))))</f>
        <v/>
      </c>
      <c r="AB4520" s="123" t="n"/>
      <c r="AC4520" s="123" t="n"/>
      <c r="AD4520" s="119" t="n"/>
      <c r="AE4520" s="125" t="n"/>
      <c r="AF4520" s="124">
        <f>MONTH(O4520)</f>
        <v/>
      </c>
      <c r="AG4520" s="124">
        <f>VLOOKUP(IFERROR(MID(AE4520,1,(FIND(",",AE4520,1)-1)),AE4520),Facility_Region_Mapping,2,FALSE)</f>
        <v/>
      </c>
      <c r="AH4520" s="124" t="n"/>
      <c r="AI4520" s="124">
        <f>IF(C4520&lt;&gt;"",IF(M4520="ESM User",getInterfaceName($C4520),"NA"),"")</f>
        <v/>
      </c>
      <c r="AJ4520" s="116">
        <f>IF(Q4520&lt;&gt;"",DATE(YEAR(Q4520), MONTH(Q4520), DAY(Q4520)),"")</f>
        <v/>
      </c>
      <c r="AK4520" s="130">
        <f>IF(Q4520&lt;&gt;0,Q4520-N4520,TODAY()-N4520)</f>
        <v/>
      </c>
      <c r="AL4520" s="112">
        <f>IF(F4520="Re-assigned",0,IF(H4520="Closed",0,IF(H4520="Service Restored",0,IF(H4520="",0,1))))</f>
        <v/>
      </c>
      <c r="AM4520" s="124">
        <f>IF(AL4520=0,"",IF(AK4520&gt;20.99,"Aged","Non-Aged"))</f>
        <v/>
      </c>
      <c r="AN4520" s="112">
        <f>IF(Q4520&lt;&gt;"",MONTH(Q4520),"")</f>
        <v/>
      </c>
      <c r="AO4520" s="112">
        <f>IFERROR(VALUE(V4520),0)</f>
        <v/>
      </c>
    </row>
    <row customFormat="1" customHeight="1" ht="29.25" r="4521" s="112" spans="1:41">
      <c r="A4521" s="127" t="n"/>
      <c r="B4521" s="113" t="n"/>
      <c r="C4521" s="127" t="n"/>
      <c r="D4521" s="127" t="n"/>
      <c r="E4521" s="114">
        <f>IF(F4521 &lt;&gt; "",VLOOKUP(F4521,CategoryLookup,2,FALSE), "")</f>
        <v/>
      </c>
      <c r="F4521" s="126" t="n"/>
      <c r="G4521" s="127" t="n"/>
      <c r="H4521" s="127" t="n"/>
      <c r="I4521" s="127" t="n"/>
      <c r="J4521" s="127" t="n"/>
      <c r="K4521" s="127" t="n"/>
      <c r="L4521" s="127" t="n"/>
      <c r="M4521" s="127" t="n"/>
      <c r="N4521" s="120" t="n"/>
      <c r="O4521" s="120" t="n"/>
      <c r="P4521" s="120" t="n"/>
      <c r="Q4521" s="120" t="n"/>
      <c r="R4521" s="121" t="n"/>
      <c r="S4521" s="121" t="n"/>
      <c r="T4521" s="121" t="n"/>
      <c r="U4521" s="121" t="n"/>
      <c r="V4521" s="117">
        <f>IF(P4521="NA","NA",IF(P4521&lt;&gt;"",TEXT(P4521-N4521,"[h].mm"),""))</f>
        <v/>
      </c>
      <c r="W4521" s="118">
        <f>IF(AND(R4521="",S4521=""),"",R4521+S4521)</f>
        <v/>
      </c>
      <c r="X4521" s="116">
        <f>IF(O4521&lt;&gt;"",DATE(YEAR(O4521), MONTH(O4521), DAY(O4521)),"")</f>
        <v/>
      </c>
      <c r="Y4521" s="122" t="n"/>
      <c r="Z4521" s="123" t="n"/>
      <c r="AA4521" s="117">
        <f>IF(F4521="Re-assigned","NA",IF(W4521="","",IF(W4521&gt;=VLOOKUP(D4521,SLAMatrix,3,FALSE),"Yes",IF(W4521&lt;VLOOKUP(D4521,SLAMatrix,2,FALSE),"No","Internal"))))</f>
        <v/>
      </c>
      <c r="AB4521" s="123" t="n"/>
      <c r="AC4521" s="123" t="n"/>
      <c r="AD4521" s="119" t="n"/>
      <c r="AE4521" s="125" t="n"/>
      <c r="AF4521" s="124">
        <f>MONTH(O4521)</f>
        <v/>
      </c>
      <c r="AG4521" s="124">
        <f>VLOOKUP(IFERROR(MID(AE4521,1,(FIND(",",AE4521,1)-1)),AE4521),Facility_Region_Mapping,2,FALSE)</f>
        <v/>
      </c>
      <c r="AH4521" s="124" t="n"/>
      <c r="AI4521" s="124">
        <f>IF(C4521&lt;&gt;"",IF(M4521="ESM User",getInterfaceName($C4521),"NA"),"")</f>
        <v/>
      </c>
      <c r="AJ4521" s="116">
        <f>IF(Q4521&lt;&gt;"",DATE(YEAR(Q4521), MONTH(Q4521), DAY(Q4521)),"")</f>
        <v/>
      </c>
      <c r="AK4521" s="130">
        <f>IF(Q4521&lt;&gt;0,Q4521-N4521,TODAY()-N4521)</f>
        <v/>
      </c>
      <c r="AL4521" s="112">
        <f>IF(F4521="Re-assigned",0,IF(H4521="Closed",0,IF(H4521="Service Restored",0,IF(H4521="",0,1))))</f>
        <v/>
      </c>
      <c r="AM4521" s="124">
        <f>IF(AL4521=0,"",IF(AK4521&gt;20.99,"Aged","Non-Aged"))</f>
        <v/>
      </c>
      <c r="AN4521" s="112">
        <f>IF(Q4521&lt;&gt;"",MONTH(Q4521),"")</f>
        <v/>
      </c>
      <c r="AO4521" s="112">
        <f>IFERROR(VALUE(V4521),0)</f>
        <v/>
      </c>
    </row>
    <row customFormat="1" customHeight="1" ht="29.25" r="4522" s="112" spans="1:41">
      <c r="A4522" s="127" t="n"/>
      <c r="B4522" s="113" t="n"/>
      <c r="C4522" s="127" t="n"/>
      <c r="D4522" s="127" t="n"/>
      <c r="E4522" s="114">
        <f>IF(F4522 &lt;&gt; "",VLOOKUP(F4522,CategoryLookup,2,FALSE), "")</f>
        <v/>
      </c>
      <c r="F4522" s="126" t="n"/>
      <c r="G4522" s="127" t="n"/>
      <c r="H4522" s="127" t="n"/>
      <c r="I4522" s="127" t="n"/>
      <c r="J4522" s="127" t="n"/>
      <c r="K4522" s="127" t="n"/>
      <c r="L4522" s="127" t="n"/>
      <c r="M4522" s="127" t="n"/>
      <c r="N4522" s="120" t="n"/>
      <c r="O4522" s="120" t="n"/>
      <c r="P4522" s="120" t="n"/>
      <c r="Q4522" s="120" t="n"/>
      <c r="R4522" s="121" t="n"/>
      <c r="S4522" s="121" t="n"/>
      <c r="T4522" s="121" t="n"/>
      <c r="U4522" s="121" t="n"/>
      <c r="V4522" s="117">
        <f>IF(P4522="NA","NA",IF(P4522&lt;&gt;"",TEXT(P4522-N4522,"[h].mm"),""))</f>
        <v/>
      </c>
      <c r="W4522" s="118">
        <f>IF(AND(R4522="",S4522=""),"",R4522+S4522)</f>
        <v/>
      </c>
      <c r="X4522" s="116">
        <f>IF(O4522&lt;&gt;"",DATE(YEAR(O4522), MONTH(O4522), DAY(O4522)),"")</f>
        <v/>
      </c>
      <c r="Y4522" s="122" t="n"/>
      <c r="Z4522" s="123" t="n"/>
      <c r="AA4522" s="117">
        <f>IF(F4522="Re-assigned","NA",IF(W4522="","",IF(W4522&gt;=VLOOKUP(D4522,SLAMatrix,3,FALSE),"Yes",IF(W4522&lt;VLOOKUP(D4522,SLAMatrix,2,FALSE),"No","Internal"))))</f>
        <v/>
      </c>
      <c r="AB4522" s="123" t="n"/>
      <c r="AC4522" s="123" t="n"/>
      <c r="AD4522" s="119" t="n"/>
      <c r="AE4522" s="125" t="n"/>
      <c r="AF4522" s="124">
        <f>MONTH(O4522)</f>
        <v/>
      </c>
      <c r="AG4522" s="124">
        <f>VLOOKUP(IFERROR(MID(AE4522,1,(FIND(",",AE4522,1)-1)),AE4522),Facility_Region_Mapping,2,FALSE)</f>
        <v/>
      </c>
      <c r="AH4522" s="124" t="n"/>
      <c r="AI4522" s="124">
        <f>IF(C4522&lt;&gt;"",IF(M4522="ESM User",getInterfaceName($C4522),"NA"),"")</f>
        <v/>
      </c>
      <c r="AJ4522" s="116">
        <f>IF(Q4522&lt;&gt;"",DATE(YEAR(Q4522), MONTH(Q4522), DAY(Q4522)),"")</f>
        <v/>
      </c>
      <c r="AK4522" s="130">
        <f>IF(Q4522&lt;&gt;0,Q4522-N4522,TODAY()-N4522)</f>
        <v/>
      </c>
      <c r="AL4522" s="112">
        <f>IF(F4522="Re-assigned",0,IF(H4522="Closed",0,IF(H4522="Service Restored",0,IF(H4522="",0,1))))</f>
        <v/>
      </c>
      <c r="AM4522" s="124">
        <f>IF(AL4522=0,"",IF(AK4522&gt;20.99,"Aged","Non-Aged"))</f>
        <v/>
      </c>
      <c r="AN4522" s="112">
        <f>IF(Q4522&lt;&gt;"",MONTH(Q4522),"")</f>
        <v/>
      </c>
      <c r="AO4522" s="112">
        <f>IFERROR(VALUE(V4522),0)</f>
        <v/>
      </c>
    </row>
    <row customFormat="1" customHeight="1" ht="29.25" r="4523" s="112" spans="1:41">
      <c r="A4523" s="127" t="n"/>
      <c r="B4523" s="113" t="n"/>
      <c r="C4523" s="127" t="n"/>
      <c r="D4523" s="127" t="n"/>
      <c r="E4523" s="114">
        <f>IF(F4523 &lt;&gt; "",VLOOKUP(F4523,CategoryLookup,2,FALSE), "")</f>
        <v/>
      </c>
      <c r="F4523" s="126" t="n"/>
      <c r="G4523" s="127" t="n"/>
      <c r="H4523" s="127" t="n"/>
      <c r="I4523" s="127" t="n"/>
      <c r="J4523" s="127" t="n"/>
      <c r="K4523" s="127" t="n"/>
      <c r="L4523" s="127" t="n"/>
      <c r="M4523" s="127" t="n"/>
      <c r="N4523" s="120" t="n"/>
      <c r="O4523" s="120" t="n"/>
      <c r="P4523" s="120" t="n"/>
      <c r="Q4523" s="120" t="n"/>
      <c r="R4523" s="121" t="n"/>
      <c r="S4523" s="121" t="n"/>
      <c r="T4523" s="121" t="n"/>
      <c r="U4523" s="121" t="n"/>
      <c r="V4523" s="117">
        <f>IF(P4523="NA","NA",IF(P4523&lt;&gt;"",TEXT(P4523-N4523,"[h].mm"),""))</f>
        <v/>
      </c>
      <c r="W4523" s="118">
        <f>IF(AND(R4523="",S4523=""),"",R4523+S4523)</f>
        <v/>
      </c>
      <c r="X4523" s="116">
        <f>IF(O4523&lt;&gt;"",DATE(YEAR(O4523), MONTH(O4523), DAY(O4523)),"")</f>
        <v/>
      </c>
      <c r="Y4523" s="122" t="n"/>
      <c r="Z4523" s="123" t="n"/>
      <c r="AA4523" s="117">
        <f>IF(F4523="Re-assigned","NA",IF(W4523="","",IF(W4523&gt;=VLOOKUP(D4523,SLAMatrix,3,FALSE),"Yes",IF(W4523&lt;VLOOKUP(D4523,SLAMatrix,2,FALSE),"No","Internal"))))</f>
        <v/>
      </c>
      <c r="AB4523" s="123" t="n"/>
      <c r="AC4523" s="123" t="n"/>
      <c r="AD4523" s="119" t="n"/>
      <c r="AE4523" s="125" t="n"/>
      <c r="AF4523" s="124">
        <f>MONTH(O4523)</f>
        <v/>
      </c>
      <c r="AG4523" s="124">
        <f>VLOOKUP(IFERROR(MID(AE4523,1,(FIND(",",AE4523,1)-1)),AE4523),Facility_Region_Mapping,2,FALSE)</f>
        <v/>
      </c>
      <c r="AH4523" s="124" t="n"/>
      <c r="AI4523" s="124">
        <f>IF(C4523&lt;&gt;"",IF(M4523="ESM User",getInterfaceName($C4523),"NA"),"")</f>
        <v/>
      </c>
      <c r="AJ4523" s="116">
        <f>IF(Q4523&lt;&gt;"",DATE(YEAR(Q4523), MONTH(Q4523), DAY(Q4523)),"")</f>
        <v/>
      </c>
      <c r="AK4523" s="130">
        <f>IF(Q4523&lt;&gt;0,Q4523-N4523,TODAY()-N4523)</f>
        <v/>
      </c>
      <c r="AL4523" s="112">
        <f>IF(F4523="Re-assigned",0,IF(H4523="Closed",0,IF(H4523="Service Restored",0,IF(H4523="",0,1))))</f>
        <v/>
      </c>
      <c r="AM4523" s="124">
        <f>IF(AL4523=0,"",IF(AK4523&gt;20.99,"Aged","Non-Aged"))</f>
        <v/>
      </c>
      <c r="AN4523" s="112">
        <f>IF(Q4523&lt;&gt;"",MONTH(Q4523),"")</f>
        <v/>
      </c>
      <c r="AO4523" s="112">
        <f>IFERROR(VALUE(V4523),0)</f>
        <v/>
      </c>
    </row>
    <row customFormat="1" customHeight="1" ht="29.25" r="4524" s="112" spans="1:41">
      <c r="A4524" s="127" t="n"/>
      <c r="B4524" s="113" t="n"/>
      <c r="C4524" s="127" t="n"/>
      <c r="D4524" s="127" t="n"/>
      <c r="E4524" s="114">
        <f>IF(F4524 &lt;&gt; "",VLOOKUP(F4524,CategoryLookup,2,FALSE), "")</f>
        <v/>
      </c>
      <c r="F4524" s="126" t="n"/>
      <c r="G4524" s="127" t="n"/>
      <c r="H4524" s="127" t="n"/>
      <c r="I4524" s="127" t="n"/>
      <c r="J4524" s="127" t="n"/>
      <c r="K4524" s="127" t="n"/>
      <c r="L4524" s="127" t="n"/>
      <c r="M4524" s="127" t="n"/>
      <c r="N4524" s="120" t="n"/>
      <c r="O4524" s="120" t="n"/>
      <c r="P4524" s="120" t="n"/>
      <c r="Q4524" s="120" t="n"/>
      <c r="R4524" s="121" t="n"/>
      <c r="S4524" s="121" t="n"/>
      <c r="T4524" s="121" t="n"/>
      <c r="U4524" s="121" t="n"/>
      <c r="V4524" s="117">
        <f>IF(P4524="NA","NA",IF(P4524&lt;&gt;"",TEXT(P4524-N4524,"[h].mm"),""))</f>
        <v/>
      </c>
      <c r="W4524" s="118">
        <f>IF(AND(R4524="",S4524=""),"",R4524+S4524)</f>
        <v/>
      </c>
      <c r="X4524" s="116">
        <f>IF(O4524&lt;&gt;"",DATE(YEAR(O4524), MONTH(O4524), DAY(O4524)),"")</f>
        <v/>
      </c>
      <c r="Y4524" s="122" t="n"/>
      <c r="Z4524" s="123" t="n"/>
      <c r="AA4524" s="117">
        <f>IF(F4524="Re-assigned","NA",IF(W4524="","",IF(W4524&gt;=VLOOKUP(D4524,SLAMatrix,3,FALSE),"Yes",IF(W4524&lt;VLOOKUP(D4524,SLAMatrix,2,FALSE),"No","Internal"))))</f>
        <v/>
      </c>
      <c r="AB4524" s="123" t="n"/>
      <c r="AC4524" s="123" t="n"/>
      <c r="AD4524" s="119" t="n"/>
      <c r="AE4524" s="125" t="n"/>
      <c r="AF4524" s="124">
        <f>MONTH(O4524)</f>
        <v/>
      </c>
      <c r="AG4524" s="124">
        <f>VLOOKUP(IFERROR(MID(AE4524,1,(FIND(",",AE4524,1)-1)),AE4524),Facility_Region_Mapping,2,FALSE)</f>
        <v/>
      </c>
      <c r="AH4524" s="124" t="n"/>
      <c r="AI4524" s="124">
        <f>IF(C4524&lt;&gt;"",IF(M4524="ESM User",getInterfaceName($C4524),"NA"),"")</f>
        <v/>
      </c>
      <c r="AJ4524" s="116">
        <f>IF(Q4524&lt;&gt;"",DATE(YEAR(Q4524), MONTH(Q4524), DAY(Q4524)),"")</f>
        <v/>
      </c>
      <c r="AK4524" s="130">
        <f>IF(Q4524&lt;&gt;0,Q4524-N4524,TODAY()-N4524)</f>
        <v/>
      </c>
      <c r="AL4524" s="112">
        <f>IF(F4524="Re-assigned",0,IF(H4524="Closed",0,IF(H4524="Service Restored",0,IF(H4524="",0,1))))</f>
        <v/>
      </c>
      <c r="AM4524" s="124">
        <f>IF(AL4524=0,"",IF(AK4524&gt;20.99,"Aged","Non-Aged"))</f>
        <v/>
      </c>
      <c r="AN4524" s="112">
        <f>IF(Q4524&lt;&gt;"",MONTH(Q4524),"")</f>
        <v/>
      </c>
      <c r="AO4524" s="112">
        <f>IFERROR(VALUE(V4524),0)</f>
        <v/>
      </c>
    </row>
    <row customFormat="1" customHeight="1" ht="29.25" r="4525" s="112" spans="1:41">
      <c r="A4525" s="127" t="n"/>
      <c r="B4525" s="113" t="n"/>
      <c r="C4525" s="127" t="n"/>
      <c r="D4525" s="127" t="n"/>
      <c r="E4525" s="114">
        <f>IF(F4525 &lt;&gt; "",VLOOKUP(F4525,CategoryLookup,2,FALSE), "")</f>
        <v/>
      </c>
      <c r="F4525" s="126" t="n"/>
      <c r="G4525" s="127" t="n"/>
      <c r="H4525" s="127" t="n"/>
      <c r="I4525" s="127" t="n"/>
      <c r="J4525" s="127" t="n"/>
      <c r="K4525" s="127" t="n"/>
      <c r="L4525" s="127" t="n"/>
      <c r="M4525" s="127" t="n"/>
      <c r="N4525" s="120" t="n"/>
      <c r="O4525" s="120" t="n"/>
      <c r="P4525" s="120" t="n"/>
      <c r="Q4525" s="120" t="n"/>
      <c r="R4525" s="121" t="n"/>
      <c r="S4525" s="121" t="n"/>
      <c r="T4525" s="121" t="n"/>
      <c r="U4525" s="121" t="n"/>
      <c r="V4525" s="117">
        <f>IF(P4525="NA","NA",IF(P4525&lt;&gt;"",TEXT(P4525-N4525,"[h].mm"),""))</f>
        <v/>
      </c>
      <c r="W4525" s="118">
        <f>IF(AND(R4525="",S4525=""),"",R4525+S4525)</f>
        <v/>
      </c>
      <c r="X4525" s="116">
        <f>IF(O4525&lt;&gt;"",DATE(YEAR(O4525), MONTH(O4525), DAY(O4525)),"")</f>
        <v/>
      </c>
      <c r="Y4525" s="122" t="n"/>
      <c r="Z4525" s="123" t="n"/>
      <c r="AA4525" s="117">
        <f>IF(F4525="Re-assigned","NA",IF(W4525="","",IF(W4525&gt;=VLOOKUP(D4525,SLAMatrix,3,FALSE),"Yes",IF(W4525&lt;VLOOKUP(D4525,SLAMatrix,2,FALSE),"No","Internal"))))</f>
        <v/>
      </c>
      <c r="AB4525" s="123" t="n"/>
      <c r="AC4525" s="123" t="n"/>
      <c r="AD4525" s="119" t="n"/>
      <c r="AE4525" s="125" t="n"/>
      <c r="AF4525" s="124">
        <f>MONTH(O4525)</f>
        <v/>
      </c>
      <c r="AG4525" s="124">
        <f>VLOOKUP(IFERROR(MID(AE4525,1,(FIND(",",AE4525,1)-1)),AE4525),Facility_Region_Mapping,2,FALSE)</f>
        <v/>
      </c>
      <c r="AH4525" s="124" t="n"/>
      <c r="AI4525" s="124">
        <f>IF(C4525&lt;&gt;"",IF(M4525="ESM User",getInterfaceName($C4525),"NA"),"")</f>
        <v/>
      </c>
      <c r="AJ4525" s="116">
        <f>IF(Q4525&lt;&gt;"",DATE(YEAR(Q4525), MONTH(Q4525), DAY(Q4525)),"")</f>
        <v/>
      </c>
      <c r="AK4525" s="130">
        <f>IF(Q4525&lt;&gt;0,Q4525-N4525,TODAY()-N4525)</f>
        <v/>
      </c>
      <c r="AL4525" s="112">
        <f>IF(F4525="Re-assigned",0,IF(H4525="Closed",0,IF(H4525="Service Restored",0,IF(H4525="",0,1))))</f>
        <v/>
      </c>
      <c r="AM4525" s="124">
        <f>IF(AL4525=0,"",IF(AK4525&gt;20.99,"Aged","Non-Aged"))</f>
        <v/>
      </c>
      <c r="AN4525" s="112">
        <f>IF(Q4525&lt;&gt;"",MONTH(Q4525),"")</f>
        <v/>
      </c>
      <c r="AO4525" s="112">
        <f>IFERROR(VALUE(V4525),0)</f>
        <v/>
      </c>
    </row>
    <row customFormat="1" customHeight="1" ht="29.25" r="4526" s="112" spans="1:41">
      <c r="A4526" s="127" t="n"/>
      <c r="B4526" s="113" t="n"/>
      <c r="C4526" s="127" t="n"/>
      <c r="D4526" s="127" t="n"/>
      <c r="E4526" s="114">
        <f>IF(F4526 &lt;&gt; "",VLOOKUP(F4526,CategoryLookup,2,FALSE), "")</f>
        <v/>
      </c>
      <c r="F4526" s="126" t="n"/>
      <c r="G4526" s="127" t="n"/>
      <c r="H4526" s="127" t="n"/>
      <c r="I4526" s="127" t="n"/>
      <c r="J4526" s="127" t="n"/>
      <c r="K4526" s="127" t="n"/>
      <c r="L4526" s="127" t="n"/>
      <c r="M4526" s="127" t="n"/>
      <c r="N4526" s="120" t="n"/>
      <c r="O4526" s="120" t="n"/>
      <c r="P4526" s="120" t="n"/>
      <c r="Q4526" s="120" t="n"/>
      <c r="R4526" s="121" t="n"/>
      <c r="S4526" s="121" t="n"/>
      <c r="T4526" s="121" t="n"/>
      <c r="U4526" s="121" t="n"/>
      <c r="V4526" s="117">
        <f>IF(P4526="NA","NA",IF(P4526&lt;&gt;"",TEXT(P4526-N4526,"[h].mm"),""))</f>
        <v/>
      </c>
      <c r="W4526" s="118">
        <f>IF(AND(R4526="",S4526=""),"",R4526+S4526)</f>
        <v/>
      </c>
      <c r="X4526" s="116">
        <f>IF(O4526&lt;&gt;"",DATE(YEAR(O4526), MONTH(O4526), DAY(O4526)),"")</f>
        <v/>
      </c>
      <c r="Y4526" s="122" t="n"/>
      <c r="Z4526" s="123" t="n"/>
      <c r="AA4526" s="117">
        <f>IF(F4526="Re-assigned","NA",IF(W4526="","",IF(W4526&gt;=VLOOKUP(D4526,SLAMatrix,3,FALSE),"Yes",IF(W4526&lt;VLOOKUP(D4526,SLAMatrix,2,FALSE),"No","Internal"))))</f>
        <v/>
      </c>
      <c r="AB4526" s="123" t="n"/>
      <c r="AC4526" s="123" t="n"/>
      <c r="AD4526" s="119" t="n"/>
      <c r="AE4526" s="125" t="n"/>
      <c r="AF4526" s="124">
        <f>MONTH(O4526)</f>
        <v/>
      </c>
      <c r="AG4526" s="124">
        <f>VLOOKUP(IFERROR(MID(AE4526,1,(FIND(",",AE4526,1)-1)),AE4526),Facility_Region_Mapping,2,FALSE)</f>
        <v/>
      </c>
      <c r="AH4526" s="124" t="n"/>
      <c r="AI4526" s="124">
        <f>IF(C4526&lt;&gt;"",IF(M4526="ESM User",getInterfaceName($C4526),"NA"),"")</f>
        <v/>
      </c>
      <c r="AJ4526" s="116">
        <f>IF(Q4526&lt;&gt;"",DATE(YEAR(Q4526), MONTH(Q4526), DAY(Q4526)),"")</f>
        <v/>
      </c>
      <c r="AK4526" s="130">
        <f>IF(Q4526&lt;&gt;0,Q4526-N4526,TODAY()-N4526)</f>
        <v/>
      </c>
      <c r="AL4526" s="112">
        <f>IF(F4526="Re-assigned",0,IF(H4526="Closed",0,IF(H4526="Service Restored",0,IF(H4526="",0,1))))</f>
        <v/>
      </c>
      <c r="AM4526" s="124">
        <f>IF(AL4526=0,"",IF(AK4526&gt;20.99,"Aged","Non-Aged"))</f>
        <v/>
      </c>
      <c r="AN4526" s="112">
        <f>IF(Q4526&lt;&gt;"",MONTH(Q4526),"")</f>
        <v/>
      </c>
      <c r="AO4526" s="112">
        <f>IFERROR(VALUE(V4526),0)</f>
        <v/>
      </c>
    </row>
    <row customFormat="1" customHeight="1" ht="29.25" r="4527" s="112" spans="1:41">
      <c r="A4527" s="127" t="n"/>
      <c r="B4527" s="113" t="n"/>
      <c r="C4527" s="127" t="n"/>
      <c r="D4527" s="127" t="n"/>
      <c r="E4527" s="114">
        <f>IF(F4527 &lt;&gt; "",VLOOKUP(F4527,CategoryLookup,2,FALSE), "")</f>
        <v/>
      </c>
      <c r="F4527" s="126" t="n"/>
      <c r="G4527" s="127" t="n"/>
      <c r="H4527" s="127" t="n"/>
      <c r="I4527" s="127" t="n"/>
      <c r="J4527" s="127" t="n"/>
      <c r="K4527" s="127" t="n"/>
      <c r="L4527" s="127" t="n"/>
      <c r="M4527" s="127" t="n"/>
      <c r="N4527" s="120" t="n"/>
      <c r="O4527" s="120" t="n"/>
      <c r="P4527" s="120" t="n"/>
      <c r="Q4527" s="120" t="n"/>
      <c r="R4527" s="121" t="n"/>
      <c r="S4527" s="121" t="n"/>
      <c r="T4527" s="121" t="n"/>
      <c r="U4527" s="121" t="n"/>
      <c r="V4527" s="117">
        <f>IF(P4527="NA","NA",IF(P4527&lt;&gt;"",TEXT(P4527-N4527,"[h].mm"),""))</f>
        <v/>
      </c>
      <c r="W4527" s="118">
        <f>IF(AND(R4527="",S4527=""),"",R4527+S4527)</f>
        <v/>
      </c>
      <c r="X4527" s="116">
        <f>IF(O4527&lt;&gt;"",DATE(YEAR(O4527), MONTH(O4527), DAY(O4527)),"")</f>
        <v/>
      </c>
      <c r="Y4527" s="122" t="n"/>
      <c r="Z4527" s="123" t="n"/>
      <c r="AA4527" s="117">
        <f>IF(F4527="Re-assigned","NA",IF(W4527="","",IF(W4527&gt;=VLOOKUP(D4527,SLAMatrix,3,FALSE),"Yes",IF(W4527&lt;VLOOKUP(D4527,SLAMatrix,2,FALSE),"No","Internal"))))</f>
        <v/>
      </c>
      <c r="AB4527" s="123" t="n"/>
      <c r="AC4527" s="123" t="n"/>
      <c r="AD4527" s="119" t="n"/>
      <c r="AE4527" s="125" t="n"/>
      <c r="AF4527" s="124">
        <f>MONTH(O4527)</f>
        <v/>
      </c>
      <c r="AG4527" s="124">
        <f>VLOOKUP(IFERROR(MID(AE4527,1,(FIND(",",AE4527,1)-1)),AE4527),Facility_Region_Mapping,2,FALSE)</f>
        <v/>
      </c>
      <c r="AH4527" s="124" t="n"/>
      <c r="AI4527" s="124">
        <f>IF(C4527&lt;&gt;"",IF(M4527="ESM User",getInterfaceName($C4527),"NA"),"")</f>
        <v/>
      </c>
      <c r="AJ4527" s="116">
        <f>IF(Q4527&lt;&gt;"",DATE(YEAR(Q4527), MONTH(Q4527), DAY(Q4527)),"")</f>
        <v/>
      </c>
      <c r="AK4527" s="130">
        <f>IF(Q4527&lt;&gt;0,Q4527-N4527,TODAY()-N4527)</f>
        <v/>
      </c>
      <c r="AL4527" s="112">
        <f>IF(F4527="Re-assigned",0,IF(H4527="Closed",0,IF(H4527="Service Restored",0,IF(H4527="",0,1))))</f>
        <v/>
      </c>
      <c r="AM4527" s="124">
        <f>IF(AL4527=0,"",IF(AK4527&gt;20.99,"Aged","Non-Aged"))</f>
        <v/>
      </c>
      <c r="AN4527" s="112">
        <f>IF(Q4527&lt;&gt;"",MONTH(Q4527),"")</f>
        <v/>
      </c>
      <c r="AO4527" s="112">
        <f>IFERROR(VALUE(V4527),0)</f>
        <v/>
      </c>
    </row>
    <row customFormat="1" customHeight="1" ht="29.25" r="4528" s="112" spans="1:41">
      <c r="A4528" s="127" t="n"/>
      <c r="B4528" s="113" t="n"/>
      <c r="C4528" s="127" t="n"/>
      <c r="D4528" s="127" t="n"/>
      <c r="E4528" s="114">
        <f>IF(F4528 &lt;&gt; "",VLOOKUP(F4528,CategoryLookup,2,FALSE), "")</f>
        <v/>
      </c>
      <c r="F4528" s="126" t="n"/>
      <c r="G4528" s="127" t="n"/>
      <c r="H4528" s="127" t="n"/>
      <c r="I4528" s="127" t="n"/>
      <c r="J4528" s="127" t="n"/>
      <c r="K4528" s="127" t="n"/>
      <c r="L4528" s="127" t="n"/>
      <c r="M4528" s="127" t="n"/>
      <c r="N4528" s="120" t="n"/>
      <c r="O4528" s="120" t="n"/>
      <c r="P4528" s="120" t="n"/>
      <c r="Q4528" s="120" t="n"/>
      <c r="R4528" s="121" t="n"/>
      <c r="S4528" s="121" t="n"/>
      <c r="T4528" s="121" t="n"/>
      <c r="U4528" s="121" t="n"/>
      <c r="V4528" s="117">
        <f>IF(P4528="NA","NA",IF(P4528&lt;&gt;"",TEXT(P4528-N4528,"[h].mm"),""))</f>
        <v/>
      </c>
      <c r="W4528" s="118">
        <f>IF(AND(R4528="",S4528=""),"",R4528+S4528)</f>
        <v/>
      </c>
      <c r="X4528" s="116">
        <f>IF(O4528&lt;&gt;"",DATE(YEAR(O4528), MONTH(O4528), DAY(O4528)),"")</f>
        <v/>
      </c>
      <c r="Y4528" s="122" t="n"/>
      <c r="Z4528" s="123" t="n"/>
      <c r="AA4528" s="117">
        <f>IF(F4528="Re-assigned","NA",IF(W4528="","",IF(W4528&gt;=VLOOKUP(D4528,SLAMatrix,3,FALSE),"Yes",IF(W4528&lt;VLOOKUP(D4528,SLAMatrix,2,FALSE),"No","Internal"))))</f>
        <v/>
      </c>
      <c r="AB4528" s="123" t="n"/>
      <c r="AC4528" s="123" t="n"/>
      <c r="AD4528" s="119" t="n"/>
      <c r="AE4528" s="125" t="n"/>
      <c r="AF4528" s="124">
        <f>MONTH(O4528)</f>
        <v/>
      </c>
      <c r="AG4528" s="124">
        <f>VLOOKUP(IFERROR(MID(AE4528,1,(FIND(",",AE4528,1)-1)),AE4528),Facility_Region_Mapping,2,FALSE)</f>
        <v/>
      </c>
      <c r="AH4528" s="124" t="n"/>
      <c r="AI4528" s="124">
        <f>IF(C4528&lt;&gt;"",IF(M4528="ESM User",getInterfaceName($C4528),"NA"),"")</f>
        <v/>
      </c>
      <c r="AJ4528" s="116">
        <f>IF(Q4528&lt;&gt;"",DATE(YEAR(Q4528), MONTH(Q4528), DAY(Q4528)),"")</f>
        <v/>
      </c>
      <c r="AK4528" s="130">
        <f>IF(Q4528&lt;&gt;0,Q4528-N4528,TODAY()-N4528)</f>
        <v/>
      </c>
      <c r="AL4528" s="112">
        <f>IF(F4528="Re-assigned",0,IF(H4528="Closed",0,IF(H4528="Service Restored",0,IF(H4528="",0,1))))</f>
        <v/>
      </c>
      <c r="AM4528" s="124">
        <f>IF(AL4528=0,"",IF(AK4528&gt;20.99,"Aged","Non-Aged"))</f>
        <v/>
      </c>
      <c r="AN4528" s="112">
        <f>IF(Q4528&lt;&gt;"",MONTH(Q4528),"")</f>
        <v/>
      </c>
      <c r="AO4528" s="112">
        <f>IFERROR(VALUE(V4528),0)</f>
        <v/>
      </c>
    </row>
    <row customFormat="1" customHeight="1" ht="29.25" r="4529" s="112" spans="1:41">
      <c r="A4529" s="127" t="n"/>
      <c r="B4529" s="113" t="n"/>
      <c r="C4529" s="127" t="n"/>
      <c r="D4529" s="127" t="n"/>
      <c r="E4529" s="114">
        <f>IF(F4529 &lt;&gt; "",VLOOKUP(F4529,CategoryLookup,2,FALSE), "")</f>
        <v/>
      </c>
      <c r="F4529" s="126" t="n"/>
      <c r="G4529" s="127" t="n"/>
      <c r="H4529" s="127" t="n"/>
      <c r="I4529" s="127" t="n"/>
      <c r="J4529" s="127" t="n"/>
      <c r="K4529" s="127" t="n"/>
      <c r="L4529" s="127" t="n"/>
      <c r="M4529" s="127" t="n"/>
      <c r="N4529" s="120" t="n"/>
      <c r="O4529" s="120" t="n"/>
      <c r="P4529" s="120" t="n"/>
      <c r="Q4529" s="120" t="n"/>
      <c r="R4529" s="121" t="n"/>
      <c r="S4529" s="121" t="n"/>
      <c r="T4529" s="121" t="n"/>
      <c r="U4529" s="121" t="n"/>
      <c r="V4529" s="117">
        <f>IF(P4529="NA","NA",IF(P4529&lt;&gt;"",TEXT(P4529-N4529,"[h].mm"),""))</f>
        <v/>
      </c>
      <c r="W4529" s="118">
        <f>IF(AND(R4529="",S4529=""),"",R4529+S4529)</f>
        <v/>
      </c>
      <c r="X4529" s="116">
        <f>IF(O4529&lt;&gt;"",DATE(YEAR(O4529), MONTH(O4529), DAY(O4529)),"")</f>
        <v/>
      </c>
      <c r="Y4529" s="122" t="n"/>
      <c r="Z4529" s="123" t="n"/>
      <c r="AA4529" s="117">
        <f>IF(F4529="Re-assigned","NA",IF(W4529="","",IF(W4529&gt;=VLOOKUP(D4529,SLAMatrix,3,FALSE),"Yes",IF(W4529&lt;VLOOKUP(D4529,SLAMatrix,2,FALSE),"No","Internal"))))</f>
        <v/>
      </c>
      <c r="AB4529" s="123" t="n"/>
      <c r="AC4529" s="123" t="n"/>
      <c r="AD4529" s="119" t="n"/>
      <c r="AE4529" s="125" t="n"/>
      <c r="AF4529" s="124">
        <f>MONTH(O4529)</f>
        <v/>
      </c>
      <c r="AG4529" s="124">
        <f>VLOOKUP(IFERROR(MID(AE4529,1,(FIND(",",AE4529,1)-1)),AE4529),Facility_Region_Mapping,2,FALSE)</f>
        <v/>
      </c>
      <c r="AH4529" s="124" t="n"/>
      <c r="AI4529" s="124">
        <f>IF(C4529&lt;&gt;"",IF(M4529="ESM User",getInterfaceName($C4529),"NA"),"")</f>
        <v/>
      </c>
      <c r="AJ4529" s="116">
        <f>IF(Q4529&lt;&gt;"",DATE(YEAR(Q4529), MONTH(Q4529), DAY(Q4529)),"")</f>
        <v/>
      </c>
      <c r="AK4529" s="130">
        <f>IF(Q4529&lt;&gt;0,Q4529-N4529,TODAY()-N4529)</f>
        <v/>
      </c>
      <c r="AL4529" s="112">
        <f>IF(F4529="Re-assigned",0,IF(H4529="Closed",0,IF(H4529="Service Restored",0,IF(H4529="",0,1))))</f>
        <v/>
      </c>
      <c r="AM4529" s="124">
        <f>IF(AL4529=0,"",IF(AK4529&gt;20.99,"Aged","Non-Aged"))</f>
        <v/>
      </c>
      <c r="AN4529" s="112">
        <f>IF(Q4529&lt;&gt;"",MONTH(Q4529),"")</f>
        <v/>
      </c>
      <c r="AO4529" s="112">
        <f>IFERROR(VALUE(V4529),0)</f>
        <v/>
      </c>
    </row>
    <row customFormat="1" customHeight="1" ht="29.25" r="4530" s="112" spans="1:41">
      <c r="A4530" s="127" t="n"/>
      <c r="B4530" s="113" t="n"/>
      <c r="C4530" s="127" t="n"/>
      <c r="D4530" s="127" t="n"/>
      <c r="E4530" s="114">
        <f>IF(F4530 &lt;&gt; "",VLOOKUP(F4530,CategoryLookup,2,FALSE), "")</f>
        <v/>
      </c>
      <c r="F4530" s="126" t="n"/>
      <c r="G4530" s="127" t="n"/>
      <c r="H4530" s="127" t="n"/>
      <c r="I4530" s="127" t="n"/>
      <c r="J4530" s="127" t="n"/>
      <c r="K4530" s="127" t="n"/>
      <c r="L4530" s="127" t="n"/>
      <c r="M4530" s="127" t="n"/>
      <c r="N4530" s="120" t="n"/>
      <c r="O4530" s="120" t="n"/>
      <c r="P4530" s="120" t="n"/>
      <c r="Q4530" s="120" t="n"/>
      <c r="R4530" s="121" t="n"/>
      <c r="S4530" s="121" t="n"/>
      <c r="T4530" s="121" t="n"/>
      <c r="U4530" s="121" t="n"/>
      <c r="V4530" s="117">
        <f>IF(P4530="NA","NA",IF(P4530&lt;&gt;"",TEXT(P4530-N4530,"[h].mm"),""))</f>
        <v/>
      </c>
      <c r="W4530" s="118">
        <f>IF(AND(R4530="",S4530=""),"",R4530+S4530)</f>
        <v/>
      </c>
      <c r="X4530" s="116">
        <f>IF(O4530&lt;&gt;"",DATE(YEAR(O4530), MONTH(O4530), DAY(O4530)),"")</f>
        <v/>
      </c>
      <c r="Y4530" s="122" t="n"/>
      <c r="Z4530" s="123" t="n"/>
      <c r="AA4530" s="117">
        <f>IF(F4530="Re-assigned","NA",IF(W4530="","",IF(W4530&gt;=VLOOKUP(D4530,SLAMatrix,3,FALSE),"Yes",IF(W4530&lt;VLOOKUP(D4530,SLAMatrix,2,FALSE),"No","Internal"))))</f>
        <v/>
      </c>
      <c r="AB4530" s="123" t="n"/>
      <c r="AC4530" s="123" t="n"/>
      <c r="AD4530" s="119" t="n"/>
      <c r="AE4530" s="125" t="n"/>
      <c r="AF4530" s="124">
        <f>MONTH(O4530)</f>
        <v/>
      </c>
      <c r="AG4530" s="124">
        <f>VLOOKUP(IFERROR(MID(AE4530,1,(FIND(",",AE4530,1)-1)),AE4530),Facility_Region_Mapping,2,FALSE)</f>
        <v/>
      </c>
      <c r="AH4530" s="124" t="n"/>
      <c r="AI4530" s="124">
        <f>IF(C4530&lt;&gt;"",IF(M4530="ESM User",getInterfaceName($C4530),"NA"),"")</f>
        <v/>
      </c>
      <c r="AJ4530" s="116">
        <f>IF(Q4530&lt;&gt;"",DATE(YEAR(Q4530), MONTH(Q4530), DAY(Q4530)),"")</f>
        <v/>
      </c>
      <c r="AK4530" s="130">
        <f>IF(Q4530&lt;&gt;0,Q4530-N4530,TODAY()-N4530)</f>
        <v/>
      </c>
      <c r="AL4530" s="112">
        <f>IF(F4530="Re-assigned",0,IF(H4530="Closed",0,IF(H4530="Service Restored",0,IF(H4530="",0,1))))</f>
        <v/>
      </c>
      <c r="AM4530" s="124">
        <f>IF(AL4530=0,"",IF(AK4530&gt;20.99,"Aged","Non-Aged"))</f>
        <v/>
      </c>
      <c r="AN4530" s="112">
        <f>IF(Q4530&lt;&gt;"",MONTH(Q4530),"")</f>
        <v/>
      </c>
      <c r="AO4530" s="112">
        <f>IFERROR(VALUE(V4530),0)</f>
        <v/>
      </c>
    </row>
    <row customFormat="1" customHeight="1" ht="29.25" r="4531" s="112" spans="1:41">
      <c r="A4531" s="127" t="n"/>
      <c r="B4531" s="113" t="n"/>
      <c r="C4531" s="127" t="n"/>
      <c r="D4531" s="127" t="n"/>
      <c r="E4531" s="114">
        <f>IF(F4531 &lt;&gt; "",VLOOKUP(F4531,CategoryLookup,2,FALSE), "")</f>
        <v/>
      </c>
      <c r="F4531" s="126" t="n"/>
      <c r="G4531" s="127" t="n"/>
      <c r="H4531" s="127" t="n"/>
      <c r="I4531" s="127" t="n"/>
      <c r="J4531" s="127" t="n"/>
      <c r="K4531" s="127" t="n"/>
      <c r="L4531" s="127" t="n"/>
      <c r="M4531" s="127" t="n"/>
      <c r="N4531" s="120" t="n"/>
      <c r="O4531" s="120" t="n"/>
      <c r="P4531" s="120" t="n"/>
      <c r="Q4531" s="120" t="n"/>
      <c r="R4531" s="121" t="n"/>
      <c r="S4531" s="121" t="n"/>
      <c r="T4531" s="121" t="n"/>
      <c r="U4531" s="121" t="n"/>
      <c r="V4531" s="117">
        <f>IF(P4531="NA","NA",IF(P4531&lt;&gt;"",TEXT(P4531-N4531,"[h].mm"),""))</f>
        <v/>
      </c>
      <c r="W4531" s="118">
        <f>IF(AND(R4531="",S4531=""),"",R4531+S4531)</f>
        <v/>
      </c>
      <c r="X4531" s="116">
        <f>IF(O4531&lt;&gt;"",DATE(YEAR(O4531), MONTH(O4531), DAY(O4531)),"")</f>
        <v/>
      </c>
      <c r="Y4531" s="122" t="n"/>
      <c r="Z4531" s="123" t="n"/>
      <c r="AA4531" s="117">
        <f>IF(F4531="Re-assigned","NA",IF(W4531="","",IF(W4531&gt;=VLOOKUP(D4531,SLAMatrix,3,FALSE),"Yes",IF(W4531&lt;VLOOKUP(D4531,SLAMatrix,2,FALSE),"No","Internal"))))</f>
        <v/>
      </c>
      <c r="AB4531" s="123" t="n"/>
      <c r="AC4531" s="123" t="n"/>
      <c r="AD4531" s="119" t="n"/>
      <c r="AE4531" s="125" t="n"/>
      <c r="AF4531" s="124">
        <f>MONTH(O4531)</f>
        <v/>
      </c>
      <c r="AG4531" s="124">
        <f>VLOOKUP(IFERROR(MID(AE4531,1,(FIND(",",AE4531,1)-1)),AE4531),Facility_Region_Mapping,2,FALSE)</f>
        <v/>
      </c>
      <c r="AH4531" s="124" t="n"/>
      <c r="AI4531" s="124">
        <f>IF(C4531&lt;&gt;"",IF(M4531="ESM User",getInterfaceName($C4531),"NA"),"")</f>
        <v/>
      </c>
      <c r="AJ4531" s="116">
        <f>IF(Q4531&lt;&gt;"",DATE(YEAR(Q4531), MONTH(Q4531), DAY(Q4531)),"")</f>
        <v/>
      </c>
      <c r="AK4531" s="130">
        <f>IF(Q4531&lt;&gt;0,Q4531-N4531,TODAY()-N4531)</f>
        <v/>
      </c>
      <c r="AL4531" s="112">
        <f>IF(F4531="Re-assigned",0,IF(H4531="Closed",0,IF(H4531="Service Restored",0,IF(H4531="",0,1))))</f>
        <v/>
      </c>
      <c r="AM4531" s="124">
        <f>IF(AL4531=0,"",IF(AK4531&gt;20.99,"Aged","Non-Aged"))</f>
        <v/>
      </c>
      <c r="AN4531" s="112">
        <f>IF(Q4531&lt;&gt;"",MONTH(Q4531),"")</f>
        <v/>
      </c>
      <c r="AO4531" s="112">
        <f>IFERROR(VALUE(V4531),0)</f>
        <v/>
      </c>
    </row>
    <row customFormat="1" customHeight="1" ht="29.25" r="4532" s="112" spans="1:41">
      <c r="A4532" s="127" t="n"/>
      <c r="B4532" s="113" t="n"/>
      <c r="C4532" s="127" t="n"/>
      <c r="D4532" s="127" t="n"/>
      <c r="E4532" s="114">
        <f>IF(F4532 &lt;&gt; "",VLOOKUP(F4532,CategoryLookup,2,FALSE), "")</f>
        <v/>
      </c>
      <c r="F4532" s="126" t="n"/>
      <c r="G4532" s="127" t="n"/>
      <c r="H4532" s="127" t="n"/>
      <c r="I4532" s="127" t="n"/>
      <c r="J4532" s="127" t="n"/>
      <c r="K4532" s="127" t="n"/>
      <c r="L4532" s="127" t="n"/>
      <c r="M4532" s="127" t="n"/>
      <c r="N4532" s="120" t="n"/>
      <c r="O4532" s="120" t="n"/>
      <c r="P4532" s="120" t="n"/>
      <c r="Q4532" s="120" t="n"/>
      <c r="R4532" s="121" t="n"/>
      <c r="S4532" s="121" t="n"/>
      <c r="T4532" s="121" t="n"/>
      <c r="U4532" s="121" t="n"/>
      <c r="V4532" s="117">
        <f>IF(P4532="NA","NA",IF(P4532&lt;&gt;"",TEXT(P4532-N4532,"[h].mm"),""))</f>
        <v/>
      </c>
      <c r="W4532" s="118">
        <f>IF(AND(R4532="",S4532=""),"",R4532+S4532)</f>
        <v/>
      </c>
      <c r="X4532" s="116">
        <f>IF(O4532&lt;&gt;"",DATE(YEAR(O4532), MONTH(O4532), DAY(O4532)),"")</f>
        <v/>
      </c>
      <c r="Y4532" s="122" t="n"/>
      <c r="Z4532" s="123" t="n"/>
      <c r="AA4532" s="117">
        <f>IF(F4532="Re-assigned","NA",IF(W4532="","",IF(W4532&gt;=VLOOKUP(D4532,SLAMatrix,3,FALSE),"Yes",IF(W4532&lt;VLOOKUP(D4532,SLAMatrix,2,FALSE),"No","Internal"))))</f>
        <v/>
      </c>
      <c r="AB4532" s="123" t="n"/>
      <c r="AC4532" s="123" t="n"/>
      <c r="AD4532" s="119" t="n"/>
      <c r="AE4532" s="125" t="n"/>
      <c r="AF4532" s="124">
        <f>MONTH(O4532)</f>
        <v/>
      </c>
      <c r="AG4532" s="124">
        <f>VLOOKUP(IFERROR(MID(AE4532,1,(FIND(",",AE4532,1)-1)),AE4532),Facility_Region_Mapping,2,FALSE)</f>
        <v/>
      </c>
      <c r="AH4532" s="124" t="n"/>
      <c r="AI4532" s="124">
        <f>IF(C4532&lt;&gt;"",IF(M4532="ESM User",getInterfaceName($C4532),"NA"),"")</f>
        <v/>
      </c>
      <c r="AJ4532" s="116">
        <f>IF(Q4532&lt;&gt;"",DATE(YEAR(Q4532), MONTH(Q4532), DAY(Q4532)),"")</f>
        <v/>
      </c>
      <c r="AK4532" s="130">
        <f>IF(Q4532&lt;&gt;0,Q4532-N4532,TODAY()-N4532)</f>
        <v/>
      </c>
      <c r="AL4532" s="112">
        <f>IF(F4532="Re-assigned",0,IF(H4532="Closed",0,IF(H4532="Service Restored",0,IF(H4532="",0,1))))</f>
        <v/>
      </c>
      <c r="AM4532" s="124">
        <f>IF(AL4532=0,"",IF(AK4532&gt;20.99,"Aged","Non-Aged"))</f>
        <v/>
      </c>
      <c r="AN4532" s="112">
        <f>IF(Q4532&lt;&gt;"",MONTH(Q4532),"")</f>
        <v/>
      </c>
      <c r="AO4532" s="112">
        <f>IFERROR(VALUE(V4532),0)</f>
        <v/>
      </c>
    </row>
    <row customFormat="1" customHeight="1" ht="29.25" r="4533" s="112" spans="1:41">
      <c r="A4533" s="127" t="n"/>
      <c r="B4533" s="113" t="n"/>
      <c r="C4533" s="127" t="n"/>
      <c r="D4533" s="127" t="n"/>
      <c r="E4533" s="114">
        <f>IF(F4533 &lt;&gt; "",VLOOKUP(F4533,CategoryLookup,2,FALSE), "")</f>
        <v/>
      </c>
      <c r="F4533" s="126" t="n"/>
      <c r="G4533" s="127" t="n"/>
      <c r="H4533" s="127" t="n"/>
      <c r="I4533" s="127" t="n"/>
      <c r="J4533" s="127" t="n"/>
      <c r="K4533" s="127" t="n"/>
      <c r="L4533" s="127" t="n"/>
      <c r="M4533" s="127" t="n"/>
      <c r="N4533" s="120" t="n"/>
      <c r="O4533" s="120" t="n"/>
      <c r="P4533" s="120" t="n"/>
      <c r="Q4533" s="120" t="n"/>
      <c r="R4533" s="121" t="n"/>
      <c r="S4533" s="121" t="n"/>
      <c r="T4533" s="121" t="n"/>
      <c r="U4533" s="121" t="n"/>
      <c r="V4533" s="117">
        <f>IF(P4533="NA","NA",IF(P4533&lt;&gt;"",TEXT(P4533-N4533,"[h].mm"),""))</f>
        <v/>
      </c>
      <c r="W4533" s="118">
        <f>IF(AND(R4533="",S4533=""),"",R4533+S4533)</f>
        <v/>
      </c>
      <c r="X4533" s="116">
        <f>IF(O4533&lt;&gt;"",DATE(YEAR(O4533), MONTH(O4533), DAY(O4533)),"")</f>
        <v/>
      </c>
      <c r="Y4533" s="122" t="n"/>
      <c r="Z4533" s="123" t="n"/>
      <c r="AA4533" s="117">
        <f>IF(F4533="Re-assigned","NA",IF(W4533="","",IF(W4533&gt;=VLOOKUP(D4533,SLAMatrix,3,FALSE),"Yes",IF(W4533&lt;VLOOKUP(D4533,SLAMatrix,2,FALSE),"No","Internal"))))</f>
        <v/>
      </c>
      <c r="AB4533" s="123" t="n"/>
      <c r="AC4533" s="123" t="n"/>
      <c r="AD4533" s="119" t="n"/>
      <c r="AE4533" s="125" t="n"/>
      <c r="AF4533" s="124">
        <f>MONTH(O4533)</f>
        <v/>
      </c>
      <c r="AG4533" s="124">
        <f>VLOOKUP(IFERROR(MID(AE4533,1,(FIND(",",AE4533,1)-1)),AE4533),Facility_Region_Mapping,2,FALSE)</f>
        <v/>
      </c>
      <c r="AH4533" s="124" t="n"/>
      <c r="AI4533" s="124">
        <f>IF(C4533&lt;&gt;"",IF(M4533="ESM User",getInterfaceName($C4533),"NA"),"")</f>
        <v/>
      </c>
      <c r="AJ4533" s="116">
        <f>IF(Q4533&lt;&gt;"",DATE(YEAR(Q4533), MONTH(Q4533), DAY(Q4533)),"")</f>
        <v/>
      </c>
      <c r="AK4533" s="130">
        <f>IF(Q4533&lt;&gt;0,Q4533-N4533,TODAY()-N4533)</f>
        <v/>
      </c>
      <c r="AL4533" s="112">
        <f>IF(F4533="Re-assigned",0,IF(H4533="Closed",0,IF(H4533="Service Restored",0,IF(H4533="",0,1))))</f>
        <v/>
      </c>
      <c r="AM4533" s="124">
        <f>IF(AL4533=0,"",IF(AK4533&gt;20.99,"Aged","Non-Aged"))</f>
        <v/>
      </c>
      <c r="AN4533" s="112">
        <f>IF(Q4533&lt;&gt;"",MONTH(Q4533),"")</f>
        <v/>
      </c>
      <c r="AO4533" s="112">
        <f>IFERROR(VALUE(V4533),0)</f>
        <v/>
      </c>
    </row>
    <row customFormat="1" customHeight="1" ht="29.25" r="4534" s="112" spans="1:41">
      <c r="A4534" s="127" t="n"/>
      <c r="B4534" s="113" t="n"/>
      <c r="C4534" s="127" t="n"/>
      <c r="D4534" s="127" t="n"/>
      <c r="E4534" s="114">
        <f>IF(F4534 &lt;&gt; "",VLOOKUP(F4534,CategoryLookup,2,FALSE), "")</f>
        <v/>
      </c>
      <c r="F4534" s="126" t="n"/>
      <c r="G4534" s="127" t="n"/>
      <c r="H4534" s="127" t="n"/>
      <c r="I4534" s="127" t="n"/>
      <c r="J4534" s="127" t="n"/>
      <c r="K4534" s="127" t="n"/>
      <c r="L4534" s="127" t="n"/>
      <c r="M4534" s="127" t="n"/>
      <c r="N4534" s="120" t="n"/>
      <c r="O4534" s="120" t="n"/>
      <c r="P4534" s="120" t="n"/>
      <c r="Q4534" s="120" t="n"/>
      <c r="R4534" s="121" t="n"/>
      <c r="S4534" s="121" t="n"/>
      <c r="T4534" s="121" t="n"/>
      <c r="U4534" s="121" t="n"/>
      <c r="V4534" s="117">
        <f>IF(P4534="NA","NA",IF(P4534&lt;&gt;"",TEXT(P4534-N4534,"[h].mm"),""))</f>
        <v/>
      </c>
      <c r="W4534" s="118">
        <f>IF(AND(R4534="",S4534=""),"",R4534+S4534)</f>
        <v/>
      </c>
      <c r="X4534" s="116">
        <f>IF(O4534&lt;&gt;"",DATE(YEAR(O4534), MONTH(O4534), DAY(O4534)),"")</f>
        <v/>
      </c>
      <c r="Y4534" s="122" t="n"/>
      <c r="Z4534" s="123" t="n"/>
      <c r="AA4534" s="117">
        <f>IF(F4534="Re-assigned","NA",IF(W4534="","",IF(W4534&gt;=VLOOKUP(D4534,SLAMatrix,3,FALSE),"Yes",IF(W4534&lt;VLOOKUP(D4534,SLAMatrix,2,FALSE),"No","Internal"))))</f>
        <v/>
      </c>
      <c r="AB4534" s="123" t="n"/>
      <c r="AC4534" s="123" t="n"/>
      <c r="AD4534" s="119" t="n"/>
      <c r="AE4534" s="125" t="n"/>
      <c r="AF4534" s="124">
        <f>MONTH(O4534)</f>
        <v/>
      </c>
      <c r="AG4534" s="124">
        <f>VLOOKUP(IFERROR(MID(AE4534,1,(FIND(",",AE4534,1)-1)),AE4534),Facility_Region_Mapping,2,FALSE)</f>
        <v/>
      </c>
      <c r="AH4534" s="124" t="n"/>
      <c r="AI4534" s="124">
        <f>IF(C4534&lt;&gt;"",IF(M4534="ESM User",getInterfaceName($C4534),"NA"),"")</f>
        <v/>
      </c>
      <c r="AJ4534" s="116">
        <f>IF(Q4534&lt;&gt;"",DATE(YEAR(Q4534), MONTH(Q4534), DAY(Q4534)),"")</f>
        <v/>
      </c>
      <c r="AK4534" s="130">
        <f>IF(Q4534&lt;&gt;0,Q4534-N4534,TODAY()-N4534)</f>
        <v/>
      </c>
      <c r="AL4534" s="112">
        <f>IF(F4534="Re-assigned",0,IF(H4534="Closed",0,IF(H4534="Service Restored",0,IF(H4534="",0,1))))</f>
        <v/>
      </c>
      <c r="AM4534" s="124">
        <f>IF(AL4534=0,"",IF(AK4534&gt;20.99,"Aged","Non-Aged"))</f>
        <v/>
      </c>
      <c r="AN4534" s="112">
        <f>IF(Q4534&lt;&gt;"",MONTH(Q4534),"")</f>
        <v/>
      </c>
      <c r="AO4534" s="112">
        <f>IFERROR(VALUE(V4534),0)</f>
        <v/>
      </c>
    </row>
    <row customFormat="1" customHeight="1" ht="29.25" r="4535" s="112" spans="1:41">
      <c r="A4535" s="127" t="n"/>
      <c r="B4535" s="113" t="n"/>
      <c r="C4535" s="127" t="n"/>
      <c r="D4535" s="127" t="n"/>
      <c r="E4535" s="114">
        <f>IF(F4535 &lt;&gt; "",VLOOKUP(F4535,CategoryLookup,2,FALSE), "")</f>
        <v/>
      </c>
      <c r="F4535" s="126" t="n"/>
      <c r="G4535" s="127" t="n"/>
      <c r="H4535" s="127" t="n"/>
      <c r="I4535" s="127" t="n"/>
      <c r="J4535" s="127" t="n"/>
      <c r="K4535" s="127" t="n"/>
      <c r="L4535" s="127" t="n"/>
      <c r="M4535" s="127" t="n"/>
      <c r="N4535" s="120" t="n"/>
      <c r="O4535" s="120" t="n"/>
      <c r="P4535" s="120" t="n"/>
      <c r="Q4535" s="120" t="n"/>
      <c r="R4535" s="121" t="n"/>
      <c r="S4535" s="121" t="n"/>
      <c r="T4535" s="121" t="n"/>
      <c r="U4535" s="121" t="n"/>
      <c r="V4535" s="117">
        <f>IF(P4535="NA","NA",IF(P4535&lt;&gt;"",TEXT(P4535-N4535,"[h].mm"),""))</f>
        <v/>
      </c>
      <c r="W4535" s="118">
        <f>IF(AND(R4535="",S4535=""),"",R4535+S4535)</f>
        <v/>
      </c>
      <c r="X4535" s="116">
        <f>IF(O4535&lt;&gt;"",DATE(YEAR(O4535), MONTH(O4535), DAY(O4535)),"")</f>
        <v/>
      </c>
      <c r="Y4535" s="122" t="n"/>
      <c r="Z4535" s="123" t="n"/>
      <c r="AA4535" s="117">
        <f>IF(F4535="Re-assigned","NA",IF(W4535="","",IF(W4535&gt;=VLOOKUP(D4535,SLAMatrix,3,FALSE),"Yes",IF(W4535&lt;VLOOKUP(D4535,SLAMatrix,2,FALSE),"No","Internal"))))</f>
        <v/>
      </c>
      <c r="AB4535" s="123" t="n"/>
      <c r="AC4535" s="123" t="n"/>
      <c r="AD4535" s="119" t="n"/>
      <c r="AE4535" s="125" t="n"/>
      <c r="AF4535" s="124">
        <f>MONTH(O4535)</f>
        <v/>
      </c>
      <c r="AG4535" s="124">
        <f>VLOOKUP(IFERROR(MID(AE4535,1,(FIND(",",AE4535,1)-1)),AE4535),Facility_Region_Mapping,2,FALSE)</f>
        <v/>
      </c>
      <c r="AH4535" s="124" t="n"/>
      <c r="AI4535" s="124">
        <f>IF(C4535&lt;&gt;"",IF(M4535="ESM User",getInterfaceName($C4535),"NA"),"")</f>
        <v/>
      </c>
      <c r="AJ4535" s="116">
        <f>IF(Q4535&lt;&gt;"",DATE(YEAR(Q4535), MONTH(Q4535), DAY(Q4535)),"")</f>
        <v/>
      </c>
      <c r="AK4535" s="130">
        <f>IF(Q4535&lt;&gt;0,Q4535-N4535,TODAY()-N4535)</f>
        <v/>
      </c>
      <c r="AL4535" s="112">
        <f>IF(F4535="Re-assigned",0,IF(H4535="Closed",0,IF(H4535="Service Restored",0,IF(H4535="",0,1))))</f>
        <v/>
      </c>
      <c r="AM4535" s="124">
        <f>IF(AL4535=0,"",IF(AK4535&gt;20.99,"Aged","Non-Aged"))</f>
        <v/>
      </c>
      <c r="AN4535" s="112">
        <f>IF(Q4535&lt;&gt;"",MONTH(Q4535),"")</f>
        <v/>
      </c>
      <c r="AO4535" s="112">
        <f>IFERROR(VALUE(V4535),0)</f>
        <v/>
      </c>
    </row>
    <row customFormat="1" customHeight="1" ht="29.25" r="4536" s="112" spans="1:41">
      <c r="A4536" s="127" t="n"/>
      <c r="B4536" s="113" t="n"/>
      <c r="C4536" s="127" t="n"/>
      <c r="D4536" s="127" t="n"/>
      <c r="E4536" s="114">
        <f>IF(F4536 &lt;&gt; "",VLOOKUP(F4536,CategoryLookup,2,FALSE), "")</f>
        <v/>
      </c>
      <c r="F4536" s="126" t="n"/>
      <c r="G4536" s="127" t="n"/>
      <c r="H4536" s="127" t="n"/>
      <c r="I4536" s="127" t="n"/>
      <c r="J4536" s="127" t="n"/>
      <c r="K4536" s="127" t="n"/>
      <c r="L4536" s="127" t="n"/>
      <c r="M4536" s="127" t="n"/>
      <c r="N4536" s="120" t="n"/>
      <c r="O4536" s="120" t="n"/>
      <c r="P4536" s="120" t="n"/>
      <c r="Q4536" s="120" t="n"/>
      <c r="R4536" s="121" t="n"/>
      <c r="S4536" s="121" t="n"/>
      <c r="T4536" s="121" t="n"/>
      <c r="U4536" s="121" t="n"/>
      <c r="V4536" s="117">
        <f>IF(P4536="NA","NA",IF(P4536&lt;&gt;"",TEXT(P4536-N4536,"[h].mm"),""))</f>
        <v/>
      </c>
      <c r="W4536" s="118">
        <f>IF(AND(R4536="",S4536=""),"",R4536+S4536)</f>
        <v/>
      </c>
      <c r="X4536" s="116">
        <f>IF(O4536&lt;&gt;"",DATE(YEAR(O4536), MONTH(O4536), DAY(O4536)),"")</f>
        <v/>
      </c>
      <c r="Y4536" s="122" t="n"/>
      <c r="Z4536" s="123" t="n"/>
      <c r="AA4536" s="117">
        <f>IF(F4536="Re-assigned","NA",IF(W4536="","",IF(W4536&gt;=VLOOKUP(D4536,SLAMatrix,3,FALSE),"Yes",IF(W4536&lt;VLOOKUP(D4536,SLAMatrix,2,FALSE),"No","Internal"))))</f>
        <v/>
      </c>
      <c r="AB4536" s="123" t="n"/>
      <c r="AC4536" s="123" t="n"/>
      <c r="AD4536" s="119" t="n"/>
      <c r="AE4536" s="125" t="n"/>
      <c r="AF4536" s="124">
        <f>MONTH(O4536)</f>
        <v/>
      </c>
      <c r="AG4536" s="124">
        <f>VLOOKUP(IFERROR(MID(AE4536,1,(FIND(",",AE4536,1)-1)),AE4536),Facility_Region_Mapping,2,FALSE)</f>
        <v/>
      </c>
      <c r="AH4536" s="124" t="n"/>
      <c r="AI4536" s="124">
        <f>IF(C4536&lt;&gt;"",IF(M4536="ESM User",getInterfaceName($C4536),"NA"),"")</f>
        <v/>
      </c>
      <c r="AJ4536" s="116">
        <f>IF(Q4536&lt;&gt;"",DATE(YEAR(Q4536), MONTH(Q4536), DAY(Q4536)),"")</f>
        <v/>
      </c>
      <c r="AK4536" s="130">
        <f>IF(Q4536&lt;&gt;0,Q4536-N4536,TODAY()-N4536)</f>
        <v/>
      </c>
      <c r="AL4536" s="112">
        <f>IF(F4536="Re-assigned",0,IF(H4536="Closed",0,IF(H4536="Service Restored",0,IF(H4536="",0,1))))</f>
        <v/>
      </c>
      <c r="AM4536" s="124">
        <f>IF(AL4536=0,"",IF(AK4536&gt;20.99,"Aged","Non-Aged"))</f>
        <v/>
      </c>
      <c r="AN4536" s="112">
        <f>IF(Q4536&lt;&gt;"",MONTH(Q4536),"")</f>
        <v/>
      </c>
      <c r="AO4536" s="112">
        <f>IFERROR(VALUE(V4536),0)</f>
        <v/>
      </c>
    </row>
    <row customFormat="1" customHeight="1" ht="29.25" r="4537" s="112" spans="1:41">
      <c r="A4537" s="127" t="n"/>
      <c r="B4537" s="113" t="n"/>
      <c r="C4537" s="127" t="n"/>
      <c r="D4537" s="127" t="n"/>
      <c r="E4537" s="114">
        <f>IF(F4537 &lt;&gt; "",VLOOKUP(F4537,CategoryLookup,2,FALSE), "")</f>
        <v/>
      </c>
      <c r="F4537" s="126" t="n"/>
      <c r="G4537" s="127" t="n"/>
      <c r="H4537" s="127" t="n"/>
      <c r="I4537" s="127" t="n"/>
      <c r="J4537" s="127" t="n"/>
      <c r="K4537" s="127" t="n"/>
      <c r="L4537" s="127" t="n"/>
      <c r="M4537" s="127" t="n"/>
      <c r="N4537" s="120" t="n"/>
      <c r="O4537" s="120" t="n"/>
      <c r="P4537" s="120" t="n"/>
      <c r="Q4537" s="120" t="n"/>
      <c r="R4537" s="121" t="n"/>
      <c r="S4537" s="121" t="n"/>
      <c r="T4537" s="121" t="n"/>
      <c r="U4537" s="121" t="n"/>
      <c r="V4537" s="117">
        <f>IF(P4537="NA","NA",IF(P4537&lt;&gt;"",TEXT(P4537-N4537,"[h].mm"),""))</f>
        <v/>
      </c>
      <c r="W4537" s="118">
        <f>IF(AND(R4537="",S4537=""),"",R4537+S4537)</f>
        <v/>
      </c>
      <c r="X4537" s="116">
        <f>IF(O4537&lt;&gt;"",DATE(YEAR(O4537), MONTH(O4537), DAY(O4537)),"")</f>
        <v/>
      </c>
      <c r="Y4537" s="122" t="n"/>
      <c r="Z4537" s="123" t="n"/>
      <c r="AA4537" s="117">
        <f>IF(F4537="Re-assigned","NA",IF(W4537="","",IF(W4537&gt;=VLOOKUP(D4537,SLAMatrix,3,FALSE),"Yes",IF(W4537&lt;VLOOKUP(D4537,SLAMatrix,2,FALSE),"No","Internal"))))</f>
        <v/>
      </c>
      <c r="AB4537" s="123" t="n"/>
      <c r="AC4537" s="123" t="n"/>
      <c r="AD4537" s="119" t="n"/>
      <c r="AE4537" s="125" t="n"/>
      <c r="AF4537" s="124">
        <f>MONTH(O4537)</f>
        <v/>
      </c>
      <c r="AG4537" s="124">
        <f>VLOOKUP(IFERROR(MID(AE4537,1,(FIND(",",AE4537,1)-1)),AE4537),Facility_Region_Mapping,2,FALSE)</f>
        <v/>
      </c>
      <c r="AH4537" s="124" t="n"/>
      <c r="AI4537" s="124">
        <f>IF(C4537&lt;&gt;"",IF(M4537="ESM User",getInterfaceName($C4537),"NA"),"")</f>
        <v/>
      </c>
      <c r="AJ4537" s="116">
        <f>IF(Q4537&lt;&gt;"",DATE(YEAR(Q4537), MONTH(Q4537), DAY(Q4537)),"")</f>
        <v/>
      </c>
      <c r="AK4537" s="130">
        <f>IF(Q4537&lt;&gt;0,Q4537-N4537,TODAY()-N4537)</f>
        <v/>
      </c>
      <c r="AL4537" s="112">
        <f>IF(F4537="Re-assigned",0,IF(H4537="Closed",0,IF(H4537="Service Restored",0,IF(H4537="",0,1))))</f>
        <v/>
      </c>
      <c r="AM4537" s="124">
        <f>IF(AL4537=0,"",IF(AK4537&gt;20.99,"Aged","Non-Aged"))</f>
        <v/>
      </c>
      <c r="AN4537" s="112">
        <f>IF(Q4537&lt;&gt;"",MONTH(Q4537),"")</f>
        <v/>
      </c>
      <c r="AO4537" s="112">
        <f>IFERROR(VALUE(V4537),0)</f>
        <v/>
      </c>
    </row>
    <row customFormat="1" customHeight="1" ht="29.25" r="4538" s="112" spans="1:41">
      <c r="A4538" s="127" t="n"/>
      <c r="B4538" s="113" t="n"/>
      <c r="C4538" s="127" t="n"/>
      <c r="D4538" s="127" t="n"/>
      <c r="E4538" s="114">
        <f>IF(F4538 &lt;&gt; "",VLOOKUP(F4538,CategoryLookup,2,FALSE), "")</f>
        <v/>
      </c>
      <c r="F4538" s="126" t="n"/>
      <c r="G4538" s="127" t="n"/>
      <c r="H4538" s="127" t="n"/>
      <c r="I4538" s="127" t="n"/>
      <c r="J4538" s="127" t="n"/>
      <c r="K4538" s="127" t="n"/>
      <c r="L4538" s="127" t="n"/>
      <c r="M4538" s="127" t="n"/>
      <c r="N4538" s="120" t="n"/>
      <c r="O4538" s="120" t="n"/>
      <c r="P4538" s="120" t="n"/>
      <c r="Q4538" s="120" t="n"/>
      <c r="R4538" s="121" t="n"/>
      <c r="S4538" s="121" t="n"/>
      <c r="T4538" s="121" t="n"/>
      <c r="U4538" s="121" t="n"/>
      <c r="V4538" s="117">
        <f>IF(P4538="NA","NA",IF(P4538&lt;&gt;"",TEXT(P4538-N4538,"[h].mm"),""))</f>
        <v/>
      </c>
      <c r="W4538" s="118">
        <f>IF(AND(R4538="",S4538=""),"",R4538+S4538)</f>
        <v/>
      </c>
      <c r="X4538" s="116">
        <f>IF(O4538&lt;&gt;"",DATE(YEAR(O4538), MONTH(O4538), DAY(O4538)),"")</f>
        <v/>
      </c>
      <c r="Y4538" s="122" t="n"/>
      <c r="Z4538" s="123" t="n"/>
      <c r="AA4538" s="117">
        <f>IF(F4538="Re-assigned","NA",IF(W4538="","",IF(W4538&gt;=VLOOKUP(D4538,SLAMatrix,3,FALSE),"Yes",IF(W4538&lt;VLOOKUP(D4538,SLAMatrix,2,FALSE),"No","Internal"))))</f>
        <v/>
      </c>
      <c r="AB4538" s="123" t="n"/>
      <c r="AC4538" s="123" t="n"/>
      <c r="AD4538" s="119" t="n"/>
      <c r="AE4538" s="125" t="n"/>
      <c r="AF4538" s="124">
        <f>MONTH(O4538)</f>
        <v/>
      </c>
      <c r="AG4538" s="124">
        <f>VLOOKUP(IFERROR(MID(AE4538,1,(FIND(",",AE4538,1)-1)),AE4538),Facility_Region_Mapping,2,FALSE)</f>
        <v/>
      </c>
      <c r="AH4538" s="124" t="n"/>
      <c r="AI4538" s="124">
        <f>IF(C4538&lt;&gt;"",IF(M4538="ESM User",getInterfaceName($C4538),"NA"),"")</f>
        <v/>
      </c>
      <c r="AJ4538" s="116">
        <f>IF(Q4538&lt;&gt;"",DATE(YEAR(Q4538), MONTH(Q4538), DAY(Q4538)),"")</f>
        <v/>
      </c>
      <c r="AK4538" s="130">
        <f>IF(Q4538&lt;&gt;0,Q4538-N4538,TODAY()-N4538)</f>
        <v/>
      </c>
      <c r="AL4538" s="112">
        <f>IF(F4538="Re-assigned",0,IF(H4538="Closed",0,IF(H4538="Service Restored",0,IF(H4538="",0,1))))</f>
        <v/>
      </c>
      <c r="AM4538" s="124">
        <f>IF(AL4538=0,"",IF(AK4538&gt;20.99,"Aged","Non-Aged"))</f>
        <v/>
      </c>
      <c r="AN4538" s="112">
        <f>IF(Q4538&lt;&gt;"",MONTH(Q4538),"")</f>
        <v/>
      </c>
      <c r="AO4538" s="112">
        <f>IFERROR(VALUE(V4538),0)</f>
        <v/>
      </c>
    </row>
    <row customFormat="1" customHeight="1" ht="29.25" r="4539" s="112" spans="1:41">
      <c r="A4539" s="127" t="n"/>
      <c r="B4539" s="113" t="n"/>
      <c r="C4539" s="127" t="n"/>
      <c r="D4539" s="127" t="n"/>
      <c r="E4539" s="114">
        <f>IF(F4539 &lt;&gt; "",VLOOKUP(F4539,CategoryLookup,2,FALSE), "")</f>
        <v/>
      </c>
      <c r="F4539" s="126" t="n"/>
      <c r="G4539" s="127" t="n"/>
      <c r="H4539" s="127" t="n"/>
      <c r="I4539" s="127" t="n"/>
      <c r="J4539" s="127" t="n"/>
      <c r="K4539" s="127" t="n"/>
      <c r="L4539" s="127" t="n"/>
      <c r="M4539" s="127" t="n"/>
      <c r="N4539" s="120" t="n"/>
      <c r="O4539" s="120" t="n"/>
      <c r="P4539" s="120" t="n"/>
      <c r="Q4539" s="120" t="n"/>
      <c r="R4539" s="121" t="n"/>
      <c r="S4539" s="121" t="n"/>
      <c r="T4539" s="121" t="n"/>
      <c r="U4539" s="121" t="n"/>
      <c r="V4539" s="117">
        <f>IF(P4539="NA","NA",IF(P4539&lt;&gt;"",TEXT(P4539-N4539,"[h].mm"),""))</f>
        <v/>
      </c>
      <c r="W4539" s="118">
        <f>IF(AND(R4539="",S4539=""),"",R4539+S4539)</f>
        <v/>
      </c>
      <c r="X4539" s="116">
        <f>IF(O4539&lt;&gt;"",DATE(YEAR(O4539), MONTH(O4539), DAY(O4539)),"")</f>
        <v/>
      </c>
      <c r="Y4539" s="122" t="n"/>
      <c r="Z4539" s="123" t="n"/>
      <c r="AA4539" s="117">
        <f>IF(F4539="Re-assigned","NA",IF(W4539="","",IF(W4539&gt;=VLOOKUP(D4539,SLAMatrix,3,FALSE),"Yes",IF(W4539&lt;VLOOKUP(D4539,SLAMatrix,2,FALSE),"No","Internal"))))</f>
        <v/>
      </c>
      <c r="AB4539" s="123" t="n"/>
      <c r="AC4539" s="123" t="n"/>
      <c r="AD4539" s="119" t="n"/>
      <c r="AE4539" s="125" t="n"/>
      <c r="AF4539" s="124">
        <f>MONTH(O4539)</f>
        <v/>
      </c>
      <c r="AG4539" s="124">
        <f>VLOOKUP(IFERROR(MID(AE4539,1,(FIND(",",AE4539,1)-1)),AE4539),Facility_Region_Mapping,2,FALSE)</f>
        <v/>
      </c>
      <c r="AH4539" s="124" t="n"/>
      <c r="AI4539" s="124">
        <f>IF(C4539&lt;&gt;"",IF(M4539="ESM User",getInterfaceName($C4539),"NA"),"")</f>
        <v/>
      </c>
      <c r="AJ4539" s="116">
        <f>IF(Q4539&lt;&gt;"",DATE(YEAR(Q4539), MONTH(Q4539), DAY(Q4539)),"")</f>
        <v/>
      </c>
      <c r="AK4539" s="130">
        <f>IF(Q4539&lt;&gt;0,Q4539-N4539,TODAY()-N4539)</f>
        <v/>
      </c>
      <c r="AL4539" s="112">
        <f>IF(F4539="Re-assigned",0,IF(H4539="Closed",0,IF(H4539="Service Restored",0,IF(H4539="",0,1))))</f>
        <v/>
      </c>
      <c r="AM4539" s="124">
        <f>IF(AL4539=0,"",IF(AK4539&gt;20.99,"Aged","Non-Aged"))</f>
        <v/>
      </c>
      <c r="AN4539" s="112">
        <f>IF(Q4539&lt;&gt;"",MONTH(Q4539),"")</f>
        <v/>
      </c>
      <c r="AO4539" s="112">
        <f>IFERROR(VALUE(V4539),0)</f>
        <v/>
      </c>
    </row>
    <row customFormat="1" customHeight="1" ht="29.25" r="4540" s="112" spans="1:41">
      <c r="A4540" s="127" t="n"/>
      <c r="B4540" s="113" t="n"/>
      <c r="C4540" s="127" t="n"/>
      <c r="D4540" s="127" t="n"/>
      <c r="E4540" s="114">
        <f>IF(F4540 &lt;&gt; "",VLOOKUP(F4540,CategoryLookup,2,FALSE), "")</f>
        <v/>
      </c>
      <c r="F4540" s="126" t="n"/>
      <c r="G4540" s="127" t="n"/>
      <c r="H4540" s="127" t="n"/>
      <c r="I4540" s="127" t="n"/>
      <c r="J4540" s="127" t="n"/>
      <c r="K4540" s="127" t="n"/>
      <c r="L4540" s="127" t="n"/>
      <c r="M4540" s="127" t="n"/>
      <c r="N4540" s="120" t="n"/>
      <c r="O4540" s="120" t="n"/>
      <c r="P4540" s="120" t="n"/>
      <c r="Q4540" s="120" t="n"/>
      <c r="R4540" s="121" t="n"/>
      <c r="S4540" s="121" t="n"/>
      <c r="T4540" s="121" t="n"/>
      <c r="U4540" s="121" t="n"/>
      <c r="V4540" s="117">
        <f>IF(P4540="NA","NA",IF(P4540&lt;&gt;"",TEXT(P4540-N4540,"[h].mm"),""))</f>
        <v/>
      </c>
      <c r="W4540" s="118">
        <f>IF(AND(R4540="",S4540=""),"",R4540+S4540)</f>
        <v/>
      </c>
      <c r="X4540" s="116">
        <f>IF(O4540&lt;&gt;"",DATE(YEAR(O4540), MONTH(O4540), DAY(O4540)),"")</f>
        <v/>
      </c>
      <c r="Y4540" s="122" t="n"/>
      <c r="Z4540" s="123" t="n"/>
      <c r="AA4540" s="117">
        <f>IF(F4540="Re-assigned","NA",IF(W4540="","",IF(W4540&gt;=VLOOKUP(D4540,SLAMatrix,3,FALSE),"Yes",IF(W4540&lt;VLOOKUP(D4540,SLAMatrix,2,FALSE),"No","Internal"))))</f>
        <v/>
      </c>
      <c r="AB4540" s="123" t="n"/>
      <c r="AC4540" s="123" t="n"/>
      <c r="AD4540" s="119" t="n"/>
      <c r="AE4540" s="125" t="n"/>
      <c r="AF4540" s="124">
        <f>MONTH(O4540)</f>
        <v/>
      </c>
      <c r="AG4540" s="124">
        <f>VLOOKUP(IFERROR(MID(AE4540,1,(FIND(",",AE4540,1)-1)),AE4540),Facility_Region_Mapping,2,FALSE)</f>
        <v/>
      </c>
      <c r="AH4540" s="124" t="n"/>
      <c r="AI4540" s="124">
        <f>IF(C4540&lt;&gt;"",IF(M4540="ESM User",getInterfaceName($C4540),"NA"),"")</f>
        <v/>
      </c>
      <c r="AJ4540" s="116">
        <f>IF(Q4540&lt;&gt;"",DATE(YEAR(Q4540), MONTH(Q4540), DAY(Q4540)),"")</f>
        <v/>
      </c>
      <c r="AK4540" s="130">
        <f>IF(Q4540&lt;&gt;0,Q4540-N4540,TODAY()-N4540)</f>
        <v/>
      </c>
      <c r="AL4540" s="112">
        <f>IF(F4540="Re-assigned",0,IF(H4540="Closed",0,IF(H4540="Service Restored",0,IF(H4540="",0,1))))</f>
        <v/>
      </c>
      <c r="AM4540" s="124">
        <f>IF(AL4540=0,"",IF(AK4540&gt;20.99,"Aged","Non-Aged"))</f>
        <v/>
      </c>
      <c r="AN4540" s="112">
        <f>IF(Q4540&lt;&gt;"",MONTH(Q4540),"")</f>
        <v/>
      </c>
      <c r="AO4540" s="112">
        <f>IFERROR(VALUE(V4540),0)</f>
        <v/>
      </c>
    </row>
    <row customFormat="1" customHeight="1" ht="29.25" r="4541" s="112" spans="1:41">
      <c r="A4541" s="127" t="n"/>
      <c r="B4541" s="113" t="n"/>
      <c r="C4541" s="127" t="n"/>
      <c r="D4541" s="127" t="n"/>
      <c r="E4541" s="114">
        <f>IF(F4541 &lt;&gt; "",VLOOKUP(F4541,CategoryLookup,2,FALSE), "")</f>
        <v/>
      </c>
      <c r="F4541" s="126" t="n"/>
      <c r="G4541" s="127" t="n"/>
      <c r="H4541" s="127" t="n"/>
      <c r="I4541" s="127" t="n"/>
      <c r="J4541" s="127" t="n"/>
      <c r="K4541" s="127" t="n"/>
      <c r="L4541" s="127" t="n"/>
      <c r="M4541" s="127" t="n"/>
      <c r="N4541" s="120" t="n"/>
      <c r="O4541" s="120" t="n"/>
      <c r="P4541" s="120" t="n"/>
      <c r="Q4541" s="120" t="n"/>
      <c r="R4541" s="121" t="n"/>
      <c r="S4541" s="121" t="n"/>
      <c r="T4541" s="121" t="n"/>
      <c r="U4541" s="121" t="n"/>
      <c r="V4541" s="117">
        <f>IF(P4541="NA","NA",IF(P4541&lt;&gt;"",TEXT(P4541-N4541,"[h].mm"),""))</f>
        <v/>
      </c>
      <c r="W4541" s="118">
        <f>IF(AND(R4541="",S4541=""),"",R4541+S4541)</f>
        <v/>
      </c>
      <c r="X4541" s="116">
        <f>IF(O4541&lt;&gt;"",DATE(YEAR(O4541), MONTH(O4541), DAY(O4541)),"")</f>
        <v/>
      </c>
      <c r="Y4541" s="122" t="n"/>
      <c r="Z4541" s="123" t="n"/>
      <c r="AA4541" s="117">
        <f>IF(F4541="Re-assigned","NA",IF(W4541="","",IF(W4541&gt;=VLOOKUP(D4541,SLAMatrix,3,FALSE),"Yes",IF(W4541&lt;VLOOKUP(D4541,SLAMatrix,2,FALSE),"No","Internal"))))</f>
        <v/>
      </c>
      <c r="AB4541" s="123" t="n"/>
      <c r="AC4541" s="123" t="n"/>
      <c r="AD4541" s="119" t="n"/>
      <c r="AE4541" s="125" t="n"/>
      <c r="AF4541" s="124">
        <f>MONTH(O4541)</f>
        <v/>
      </c>
      <c r="AG4541" s="124">
        <f>VLOOKUP(IFERROR(MID(AE4541,1,(FIND(",",AE4541,1)-1)),AE4541),Facility_Region_Mapping,2,FALSE)</f>
        <v/>
      </c>
      <c r="AH4541" s="124" t="n"/>
      <c r="AI4541" s="124">
        <f>IF(C4541&lt;&gt;"",IF(M4541="ESM User",getInterfaceName($C4541),"NA"),"")</f>
        <v/>
      </c>
      <c r="AJ4541" s="116">
        <f>IF(Q4541&lt;&gt;"",DATE(YEAR(Q4541), MONTH(Q4541), DAY(Q4541)),"")</f>
        <v/>
      </c>
      <c r="AK4541" s="130">
        <f>IF(Q4541&lt;&gt;0,Q4541-N4541,TODAY()-N4541)</f>
        <v/>
      </c>
      <c r="AL4541" s="112">
        <f>IF(F4541="Re-assigned",0,IF(H4541="Closed",0,IF(H4541="Service Restored",0,IF(H4541="",0,1))))</f>
        <v/>
      </c>
      <c r="AM4541" s="124">
        <f>IF(AL4541=0,"",IF(AK4541&gt;20.99,"Aged","Non-Aged"))</f>
        <v/>
      </c>
      <c r="AN4541" s="112">
        <f>IF(Q4541&lt;&gt;"",MONTH(Q4541),"")</f>
        <v/>
      </c>
      <c r="AO4541" s="112">
        <f>IFERROR(VALUE(V4541),0)</f>
        <v/>
      </c>
    </row>
    <row customFormat="1" customHeight="1" ht="29.25" r="4542" s="112" spans="1:41">
      <c r="A4542" s="127" t="n"/>
      <c r="B4542" s="113" t="n"/>
      <c r="C4542" s="127" t="n"/>
      <c r="D4542" s="127" t="n"/>
      <c r="E4542" s="114">
        <f>IF(F4542 &lt;&gt; "",VLOOKUP(F4542,CategoryLookup,2,FALSE), "")</f>
        <v/>
      </c>
      <c r="F4542" s="126" t="n"/>
      <c r="G4542" s="127" t="n"/>
      <c r="H4542" s="127" t="n"/>
      <c r="I4542" s="127" t="n"/>
      <c r="J4542" s="127" t="n"/>
      <c r="K4542" s="127" t="n"/>
      <c r="L4542" s="127" t="n"/>
      <c r="M4542" s="127" t="n"/>
      <c r="N4542" s="120" t="n"/>
      <c r="O4542" s="120" t="n"/>
      <c r="P4542" s="120" t="n"/>
      <c r="Q4542" s="120" t="n"/>
      <c r="R4542" s="121" t="n"/>
      <c r="S4542" s="121" t="n"/>
      <c r="T4542" s="121" t="n"/>
      <c r="U4542" s="121" t="n"/>
      <c r="V4542" s="117">
        <f>IF(P4542="NA","NA",IF(P4542&lt;&gt;"",TEXT(P4542-N4542,"[h].mm"),""))</f>
        <v/>
      </c>
      <c r="W4542" s="118">
        <f>IF(AND(R4542="",S4542=""),"",R4542+S4542)</f>
        <v/>
      </c>
      <c r="X4542" s="116">
        <f>IF(O4542&lt;&gt;"",DATE(YEAR(O4542), MONTH(O4542), DAY(O4542)),"")</f>
        <v/>
      </c>
      <c r="Y4542" s="122" t="n"/>
      <c r="Z4542" s="123" t="n"/>
      <c r="AA4542" s="117">
        <f>IF(F4542="Re-assigned","NA",IF(W4542="","",IF(W4542&gt;=VLOOKUP(D4542,SLAMatrix,3,FALSE),"Yes",IF(W4542&lt;VLOOKUP(D4542,SLAMatrix,2,FALSE),"No","Internal"))))</f>
        <v/>
      </c>
      <c r="AB4542" s="123" t="n"/>
      <c r="AC4542" s="123" t="n"/>
      <c r="AD4542" s="119" t="n"/>
      <c r="AE4542" s="125" t="n"/>
      <c r="AF4542" s="124">
        <f>MONTH(O4542)</f>
        <v/>
      </c>
      <c r="AG4542" s="124">
        <f>VLOOKUP(IFERROR(MID(AE4542,1,(FIND(",",AE4542,1)-1)),AE4542),Facility_Region_Mapping,2,FALSE)</f>
        <v/>
      </c>
      <c r="AH4542" s="124" t="n"/>
      <c r="AI4542" s="124">
        <f>IF(C4542&lt;&gt;"",IF(M4542="ESM User",getInterfaceName($C4542),"NA"),"")</f>
        <v/>
      </c>
      <c r="AJ4542" s="116">
        <f>IF(Q4542&lt;&gt;"",DATE(YEAR(Q4542), MONTH(Q4542), DAY(Q4542)),"")</f>
        <v/>
      </c>
      <c r="AK4542" s="130">
        <f>IF(Q4542&lt;&gt;0,Q4542-N4542,TODAY()-N4542)</f>
        <v/>
      </c>
      <c r="AL4542" s="112">
        <f>IF(F4542="Re-assigned",0,IF(H4542="Closed",0,IF(H4542="Service Restored",0,IF(H4542="",0,1))))</f>
        <v/>
      </c>
      <c r="AM4542" s="124">
        <f>IF(AL4542=0,"",IF(AK4542&gt;20.99,"Aged","Non-Aged"))</f>
        <v/>
      </c>
      <c r="AN4542" s="112">
        <f>IF(Q4542&lt;&gt;"",MONTH(Q4542),"")</f>
        <v/>
      </c>
      <c r="AO4542" s="112">
        <f>IFERROR(VALUE(V4542),0)</f>
        <v/>
      </c>
    </row>
    <row customFormat="1" customHeight="1" ht="29.25" r="4543" s="112" spans="1:41">
      <c r="A4543" s="127" t="n"/>
      <c r="B4543" s="113" t="n"/>
      <c r="C4543" s="127" t="n"/>
      <c r="D4543" s="127" t="n"/>
      <c r="E4543" s="114">
        <f>IF(F4543 &lt;&gt; "",VLOOKUP(F4543,CategoryLookup,2,FALSE), "")</f>
        <v/>
      </c>
      <c r="F4543" s="126" t="n"/>
      <c r="G4543" s="127" t="n"/>
      <c r="H4543" s="127" t="n"/>
      <c r="I4543" s="127" t="n"/>
      <c r="J4543" s="127" t="n"/>
      <c r="K4543" s="127" t="n"/>
      <c r="L4543" s="127" t="n"/>
      <c r="M4543" s="127" t="n"/>
      <c r="N4543" s="120" t="n"/>
      <c r="O4543" s="120" t="n"/>
      <c r="P4543" s="120" t="n"/>
      <c r="Q4543" s="120" t="n"/>
      <c r="R4543" s="121" t="n"/>
      <c r="S4543" s="121" t="n"/>
      <c r="T4543" s="121" t="n"/>
      <c r="U4543" s="121" t="n"/>
      <c r="V4543" s="117">
        <f>IF(P4543="NA","NA",IF(P4543&lt;&gt;"",TEXT(P4543-N4543,"[h].mm"),""))</f>
        <v/>
      </c>
      <c r="W4543" s="118">
        <f>IF(AND(R4543="",S4543=""),"",R4543+S4543)</f>
        <v/>
      </c>
      <c r="X4543" s="116">
        <f>IF(O4543&lt;&gt;"",DATE(YEAR(O4543), MONTH(O4543), DAY(O4543)),"")</f>
        <v/>
      </c>
      <c r="Y4543" s="122" t="n"/>
      <c r="Z4543" s="123" t="n"/>
      <c r="AA4543" s="117">
        <f>IF(F4543="Re-assigned","NA",IF(W4543="","",IF(W4543&gt;=VLOOKUP(D4543,SLAMatrix,3,FALSE),"Yes",IF(W4543&lt;VLOOKUP(D4543,SLAMatrix,2,FALSE),"No","Internal"))))</f>
        <v/>
      </c>
      <c r="AB4543" s="123" t="n"/>
      <c r="AC4543" s="123" t="n"/>
      <c r="AD4543" s="119" t="n"/>
      <c r="AE4543" s="125" t="n"/>
      <c r="AF4543" s="124">
        <f>MONTH(O4543)</f>
        <v/>
      </c>
      <c r="AG4543" s="124">
        <f>VLOOKUP(IFERROR(MID(AE4543,1,(FIND(",",AE4543,1)-1)),AE4543),Facility_Region_Mapping,2,FALSE)</f>
        <v/>
      </c>
      <c r="AH4543" s="124" t="n"/>
      <c r="AI4543" s="124">
        <f>IF(C4543&lt;&gt;"",IF(M4543="ESM User",getInterfaceName($C4543),"NA"),"")</f>
        <v/>
      </c>
      <c r="AJ4543" s="116">
        <f>IF(Q4543&lt;&gt;"",DATE(YEAR(Q4543), MONTH(Q4543), DAY(Q4543)),"")</f>
        <v/>
      </c>
      <c r="AK4543" s="130">
        <f>IF(Q4543&lt;&gt;0,Q4543-N4543,TODAY()-N4543)</f>
        <v/>
      </c>
      <c r="AL4543" s="112">
        <f>IF(F4543="Re-assigned",0,IF(H4543="Closed",0,IF(H4543="Service Restored",0,IF(H4543="",0,1))))</f>
        <v/>
      </c>
      <c r="AM4543" s="124">
        <f>IF(AL4543=0,"",IF(AK4543&gt;20.99,"Aged","Non-Aged"))</f>
        <v/>
      </c>
      <c r="AN4543" s="112">
        <f>IF(Q4543&lt;&gt;"",MONTH(Q4543),"")</f>
        <v/>
      </c>
      <c r="AO4543" s="112">
        <f>IFERROR(VALUE(V4543),0)</f>
        <v/>
      </c>
    </row>
    <row customFormat="1" customHeight="1" ht="29.25" r="4544" s="112" spans="1:41">
      <c r="A4544" s="127" t="n"/>
      <c r="B4544" s="113" t="n"/>
      <c r="C4544" s="127" t="n"/>
      <c r="D4544" s="127" t="n"/>
      <c r="E4544" s="114">
        <f>IF(F4544 &lt;&gt; "",VLOOKUP(F4544,CategoryLookup,2,FALSE), "")</f>
        <v/>
      </c>
      <c r="F4544" s="126" t="n"/>
      <c r="G4544" s="127" t="n"/>
      <c r="H4544" s="127" t="n"/>
      <c r="I4544" s="127" t="n"/>
      <c r="J4544" s="127" t="n"/>
      <c r="K4544" s="127" t="n"/>
      <c r="L4544" s="127" t="n"/>
      <c r="M4544" s="127" t="n"/>
      <c r="N4544" s="120" t="n"/>
      <c r="O4544" s="120" t="n"/>
      <c r="P4544" s="120" t="n"/>
      <c r="Q4544" s="120" t="n"/>
      <c r="R4544" s="121" t="n"/>
      <c r="S4544" s="121" t="n"/>
      <c r="T4544" s="121" t="n"/>
      <c r="U4544" s="121" t="n"/>
      <c r="V4544" s="117">
        <f>IF(P4544="NA","NA",IF(P4544&lt;&gt;"",TEXT(P4544-N4544,"[h].mm"),""))</f>
        <v/>
      </c>
      <c r="W4544" s="118">
        <f>IF(AND(R4544="",S4544=""),"",R4544+S4544)</f>
        <v/>
      </c>
      <c r="X4544" s="116">
        <f>IF(O4544&lt;&gt;"",DATE(YEAR(O4544), MONTH(O4544), DAY(O4544)),"")</f>
        <v/>
      </c>
      <c r="Y4544" s="122" t="n"/>
      <c r="Z4544" s="123" t="n"/>
      <c r="AA4544" s="117">
        <f>IF(F4544="Re-assigned","NA",IF(W4544="","",IF(W4544&gt;=VLOOKUP(D4544,SLAMatrix,3,FALSE),"Yes",IF(W4544&lt;VLOOKUP(D4544,SLAMatrix,2,FALSE),"No","Internal"))))</f>
        <v/>
      </c>
      <c r="AB4544" s="123" t="n"/>
      <c r="AC4544" s="123" t="n"/>
      <c r="AD4544" s="119" t="n"/>
      <c r="AE4544" s="125" t="n"/>
      <c r="AF4544" s="124">
        <f>MONTH(O4544)</f>
        <v/>
      </c>
      <c r="AG4544" s="124">
        <f>VLOOKUP(IFERROR(MID(AE4544,1,(FIND(",",AE4544,1)-1)),AE4544),Facility_Region_Mapping,2,FALSE)</f>
        <v/>
      </c>
      <c r="AH4544" s="124" t="n"/>
      <c r="AI4544" s="124">
        <f>IF(C4544&lt;&gt;"",IF(M4544="ESM User",getInterfaceName($C4544),"NA"),"")</f>
        <v/>
      </c>
      <c r="AJ4544" s="116">
        <f>IF(Q4544&lt;&gt;"",DATE(YEAR(Q4544), MONTH(Q4544), DAY(Q4544)),"")</f>
        <v/>
      </c>
      <c r="AK4544" s="130">
        <f>IF(Q4544&lt;&gt;0,Q4544-N4544,TODAY()-N4544)</f>
        <v/>
      </c>
      <c r="AL4544" s="112">
        <f>IF(F4544="Re-assigned",0,IF(H4544="Closed",0,IF(H4544="Service Restored",0,IF(H4544="",0,1))))</f>
        <v/>
      </c>
      <c r="AM4544" s="124">
        <f>IF(AL4544=0,"",IF(AK4544&gt;20.99,"Aged","Non-Aged"))</f>
        <v/>
      </c>
      <c r="AN4544" s="112">
        <f>IF(Q4544&lt;&gt;"",MONTH(Q4544),"")</f>
        <v/>
      </c>
      <c r="AO4544" s="112">
        <f>IFERROR(VALUE(V4544),0)</f>
        <v/>
      </c>
    </row>
    <row customFormat="1" customHeight="1" ht="29.25" r="4545" s="112" spans="1:41">
      <c r="A4545" s="127" t="n"/>
      <c r="B4545" s="113" t="n"/>
      <c r="C4545" s="127" t="n"/>
      <c r="D4545" s="127" t="n"/>
      <c r="E4545" s="114">
        <f>IF(F4545 &lt;&gt; "",VLOOKUP(F4545,CategoryLookup,2,FALSE), "")</f>
        <v/>
      </c>
      <c r="F4545" s="126" t="n"/>
      <c r="G4545" s="127" t="n"/>
      <c r="H4545" s="127" t="n"/>
      <c r="I4545" s="127" t="n"/>
      <c r="J4545" s="127" t="n"/>
      <c r="K4545" s="127" t="n"/>
      <c r="L4545" s="127" t="n"/>
      <c r="M4545" s="127" t="n"/>
      <c r="N4545" s="120" t="n"/>
      <c r="O4545" s="120" t="n"/>
      <c r="P4545" s="120" t="n"/>
      <c r="Q4545" s="120" t="n"/>
      <c r="R4545" s="121" t="n"/>
      <c r="S4545" s="121" t="n"/>
      <c r="T4545" s="121" t="n"/>
      <c r="U4545" s="121" t="n"/>
      <c r="V4545" s="117">
        <f>IF(P4545="NA","NA",IF(P4545&lt;&gt;"",TEXT(P4545-N4545,"[h].mm"),""))</f>
        <v/>
      </c>
      <c r="W4545" s="118">
        <f>IF(AND(R4545="",S4545=""),"",R4545+S4545)</f>
        <v/>
      </c>
      <c r="X4545" s="116">
        <f>IF(O4545&lt;&gt;"",DATE(YEAR(O4545), MONTH(O4545), DAY(O4545)),"")</f>
        <v/>
      </c>
      <c r="Y4545" s="122" t="n"/>
      <c r="Z4545" s="123" t="n"/>
      <c r="AA4545" s="117">
        <f>IF(F4545="Re-assigned","NA",IF(W4545="","",IF(W4545&gt;=VLOOKUP(D4545,SLAMatrix,3,FALSE),"Yes",IF(W4545&lt;VLOOKUP(D4545,SLAMatrix,2,FALSE),"No","Internal"))))</f>
        <v/>
      </c>
      <c r="AB4545" s="123" t="n"/>
      <c r="AC4545" s="123" t="n"/>
      <c r="AD4545" s="119" t="n"/>
      <c r="AE4545" s="125" t="n"/>
      <c r="AF4545" s="124">
        <f>MONTH(O4545)</f>
        <v/>
      </c>
      <c r="AG4545" s="124">
        <f>VLOOKUP(IFERROR(MID(AE4545,1,(FIND(",",AE4545,1)-1)),AE4545),Facility_Region_Mapping,2,FALSE)</f>
        <v/>
      </c>
      <c r="AH4545" s="124" t="n"/>
      <c r="AI4545" s="124">
        <f>IF(C4545&lt;&gt;"",IF(M4545="ESM User",getInterfaceName($C4545),"NA"),"")</f>
        <v/>
      </c>
      <c r="AJ4545" s="116">
        <f>IF(Q4545&lt;&gt;"",DATE(YEAR(Q4545), MONTH(Q4545), DAY(Q4545)),"")</f>
        <v/>
      </c>
      <c r="AK4545" s="130">
        <f>IF(Q4545&lt;&gt;0,Q4545-N4545,TODAY()-N4545)</f>
        <v/>
      </c>
      <c r="AL4545" s="112">
        <f>IF(F4545="Re-assigned",0,IF(H4545="Closed",0,IF(H4545="Service Restored",0,IF(H4545="",0,1))))</f>
        <v/>
      </c>
      <c r="AM4545" s="124">
        <f>IF(AL4545=0,"",IF(AK4545&gt;20.99,"Aged","Non-Aged"))</f>
        <v/>
      </c>
      <c r="AN4545" s="112">
        <f>IF(Q4545&lt;&gt;"",MONTH(Q4545),"")</f>
        <v/>
      </c>
      <c r="AO4545" s="112">
        <f>IFERROR(VALUE(V4545),0)</f>
        <v/>
      </c>
    </row>
    <row customFormat="1" customHeight="1" ht="29.25" r="4546" s="112" spans="1:41">
      <c r="A4546" s="127" t="n"/>
      <c r="B4546" s="113" t="n"/>
      <c r="C4546" s="127" t="n"/>
      <c r="D4546" s="127" t="n"/>
      <c r="E4546" s="114">
        <f>IF(F4546 &lt;&gt; "",VLOOKUP(F4546,CategoryLookup,2,FALSE), "")</f>
        <v/>
      </c>
      <c r="F4546" s="126" t="n"/>
      <c r="G4546" s="127" t="n"/>
      <c r="H4546" s="127" t="n"/>
      <c r="I4546" s="127" t="n"/>
      <c r="J4546" s="127" t="n"/>
      <c r="K4546" s="127" t="n"/>
      <c r="L4546" s="127" t="n"/>
      <c r="M4546" s="127" t="n"/>
      <c r="N4546" s="120" t="n"/>
      <c r="O4546" s="120" t="n"/>
      <c r="P4546" s="120" t="n"/>
      <c r="Q4546" s="120" t="n"/>
      <c r="R4546" s="121" t="n"/>
      <c r="S4546" s="121" t="n"/>
      <c r="T4546" s="121" t="n"/>
      <c r="U4546" s="121" t="n"/>
      <c r="V4546" s="117">
        <f>IF(P4546="NA","NA",IF(P4546&lt;&gt;"",TEXT(P4546-N4546,"[h].mm"),""))</f>
        <v/>
      </c>
      <c r="W4546" s="118">
        <f>IF(AND(R4546="",S4546=""),"",R4546+S4546)</f>
        <v/>
      </c>
      <c r="X4546" s="116">
        <f>IF(O4546&lt;&gt;"",DATE(YEAR(O4546), MONTH(O4546), DAY(O4546)),"")</f>
        <v/>
      </c>
      <c r="Y4546" s="122" t="n"/>
      <c r="Z4546" s="123" t="n"/>
      <c r="AA4546" s="117">
        <f>IF(F4546="Re-assigned","NA",IF(W4546="","",IF(W4546&gt;=VLOOKUP(D4546,SLAMatrix,3,FALSE),"Yes",IF(W4546&lt;VLOOKUP(D4546,SLAMatrix,2,FALSE),"No","Internal"))))</f>
        <v/>
      </c>
      <c r="AB4546" s="123" t="n"/>
      <c r="AC4546" s="123" t="n"/>
      <c r="AD4546" s="119" t="n"/>
      <c r="AE4546" s="125" t="n"/>
      <c r="AF4546" s="124">
        <f>MONTH(O4546)</f>
        <v/>
      </c>
      <c r="AG4546" s="124">
        <f>VLOOKUP(IFERROR(MID(AE4546,1,(FIND(",",AE4546,1)-1)),AE4546),Facility_Region_Mapping,2,FALSE)</f>
        <v/>
      </c>
      <c r="AH4546" s="124" t="n"/>
      <c r="AI4546" s="124">
        <f>IF(C4546&lt;&gt;"",IF(M4546="ESM User",getInterfaceName($C4546),"NA"),"")</f>
        <v/>
      </c>
      <c r="AJ4546" s="116">
        <f>IF(Q4546&lt;&gt;"",DATE(YEAR(Q4546), MONTH(Q4546), DAY(Q4546)),"")</f>
        <v/>
      </c>
      <c r="AK4546" s="130">
        <f>IF(Q4546&lt;&gt;0,Q4546-N4546,TODAY()-N4546)</f>
        <v/>
      </c>
      <c r="AL4546" s="112">
        <f>IF(F4546="Re-assigned",0,IF(H4546="Closed",0,IF(H4546="Service Restored",0,IF(H4546="",0,1))))</f>
        <v/>
      </c>
      <c r="AM4546" s="124">
        <f>IF(AL4546=0,"",IF(AK4546&gt;20.99,"Aged","Non-Aged"))</f>
        <v/>
      </c>
      <c r="AN4546" s="112">
        <f>IF(Q4546&lt;&gt;"",MONTH(Q4546),"")</f>
        <v/>
      </c>
      <c r="AO4546" s="112">
        <f>IFERROR(VALUE(V4546),0)</f>
        <v/>
      </c>
    </row>
    <row customFormat="1" customHeight="1" ht="29.25" r="4547" s="112" spans="1:41">
      <c r="A4547" s="127" t="n"/>
      <c r="B4547" s="113" t="n"/>
      <c r="C4547" s="127" t="n"/>
      <c r="D4547" s="127" t="n"/>
      <c r="E4547" s="114">
        <f>IF(F4547 &lt;&gt; "",VLOOKUP(F4547,CategoryLookup,2,FALSE), "")</f>
        <v/>
      </c>
      <c r="F4547" s="126" t="n"/>
      <c r="G4547" s="127" t="n"/>
      <c r="H4547" s="127" t="n"/>
      <c r="I4547" s="127" t="n"/>
      <c r="J4547" s="127" t="n"/>
      <c r="K4547" s="127" t="n"/>
      <c r="L4547" s="127" t="n"/>
      <c r="M4547" s="127" t="n"/>
      <c r="N4547" s="120" t="n"/>
      <c r="O4547" s="120" t="n"/>
      <c r="P4547" s="120" t="n"/>
      <c r="Q4547" s="120" t="n"/>
      <c r="R4547" s="121" t="n"/>
      <c r="S4547" s="121" t="n"/>
      <c r="T4547" s="121" t="n"/>
      <c r="U4547" s="121" t="n"/>
      <c r="V4547" s="117">
        <f>IF(P4547="NA","NA",IF(P4547&lt;&gt;"",TEXT(P4547-N4547,"[h].mm"),""))</f>
        <v/>
      </c>
      <c r="W4547" s="118">
        <f>IF(AND(R4547="",S4547=""),"",R4547+S4547)</f>
        <v/>
      </c>
      <c r="X4547" s="116">
        <f>IF(O4547&lt;&gt;"",DATE(YEAR(O4547), MONTH(O4547), DAY(O4547)),"")</f>
        <v/>
      </c>
      <c r="Y4547" s="122" t="n"/>
      <c r="Z4547" s="123" t="n"/>
      <c r="AA4547" s="117">
        <f>IF(F4547="Re-assigned","NA",IF(W4547="","",IF(W4547&gt;=VLOOKUP(D4547,SLAMatrix,3,FALSE),"Yes",IF(W4547&lt;VLOOKUP(D4547,SLAMatrix,2,FALSE),"No","Internal"))))</f>
        <v/>
      </c>
      <c r="AB4547" s="123" t="n"/>
      <c r="AC4547" s="123" t="n"/>
      <c r="AD4547" s="119" t="n"/>
      <c r="AE4547" s="125" t="n"/>
      <c r="AF4547" s="124">
        <f>MONTH(O4547)</f>
        <v/>
      </c>
      <c r="AG4547" s="124">
        <f>VLOOKUP(IFERROR(MID(AE4547,1,(FIND(",",AE4547,1)-1)),AE4547),Facility_Region_Mapping,2,FALSE)</f>
        <v/>
      </c>
      <c r="AH4547" s="124" t="n"/>
      <c r="AI4547" s="124">
        <f>IF(C4547&lt;&gt;"",IF(M4547="ESM User",getInterfaceName($C4547),"NA"),"")</f>
        <v/>
      </c>
      <c r="AJ4547" s="116">
        <f>IF(Q4547&lt;&gt;"",DATE(YEAR(Q4547), MONTH(Q4547), DAY(Q4547)),"")</f>
        <v/>
      </c>
      <c r="AK4547" s="130">
        <f>IF(Q4547&lt;&gt;0,Q4547-N4547,TODAY()-N4547)</f>
        <v/>
      </c>
      <c r="AL4547" s="112">
        <f>IF(F4547="Re-assigned",0,IF(H4547="Closed",0,IF(H4547="Service Restored",0,IF(H4547="",0,1))))</f>
        <v/>
      </c>
      <c r="AM4547" s="124">
        <f>IF(AL4547=0,"",IF(AK4547&gt;20.99,"Aged","Non-Aged"))</f>
        <v/>
      </c>
      <c r="AN4547" s="112">
        <f>IF(Q4547&lt;&gt;"",MONTH(Q4547),"")</f>
        <v/>
      </c>
      <c r="AO4547" s="112">
        <f>IFERROR(VALUE(V4547),0)</f>
        <v/>
      </c>
    </row>
    <row customFormat="1" customHeight="1" ht="29.25" r="4548" s="112" spans="1:41">
      <c r="A4548" s="127" t="n"/>
      <c r="B4548" s="113" t="n"/>
      <c r="C4548" s="127" t="n"/>
      <c r="D4548" s="127" t="n"/>
      <c r="E4548" s="114">
        <f>IF(F4548 &lt;&gt; "",VLOOKUP(F4548,CategoryLookup,2,FALSE), "")</f>
        <v/>
      </c>
      <c r="F4548" s="126" t="n"/>
      <c r="G4548" s="127" t="n"/>
      <c r="H4548" s="127" t="n"/>
      <c r="I4548" s="127" t="n"/>
      <c r="J4548" s="127" t="n"/>
      <c r="K4548" s="127" t="n"/>
      <c r="L4548" s="127" t="n"/>
      <c r="M4548" s="127" t="n"/>
      <c r="N4548" s="120" t="n"/>
      <c r="O4548" s="120" t="n"/>
      <c r="P4548" s="120" t="n"/>
      <c r="Q4548" s="120" t="n"/>
      <c r="R4548" s="121" t="n"/>
      <c r="S4548" s="121" t="n"/>
      <c r="T4548" s="121" t="n"/>
      <c r="U4548" s="121" t="n"/>
      <c r="V4548" s="117">
        <f>IF(P4548="NA","NA",IF(P4548&lt;&gt;"",TEXT(P4548-N4548,"[h].mm"),""))</f>
        <v/>
      </c>
      <c r="W4548" s="118">
        <f>IF(AND(R4548="",S4548=""),"",R4548+S4548)</f>
        <v/>
      </c>
      <c r="X4548" s="116">
        <f>IF(O4548&lt;&gt;"",DATE(YEAR(O4548), MONTH(O4548), DAY(O4548)),"")</f>
        <v/>
      </c>
      <c r="Y4548" s="122" t="n"/>
      <c r="Z4548" s="123" t="n"/>
      <c r="AA4548" s="117">
        <f>IF(F4548="Re-assigned","NA",IF(W4548="","",IF(W4548&gt;=VLOOKUP(D4548,SLAMatrix,3,FALSE),"Yes",IF(W4548&lt;VLOOKUP(D4548,SLAMatrix,2,FALSE),"No","Internal"))))</f>
        <v/>
      </c>
      <c r="AB4548" s="123" t="n"/>
      <c r="AC4548" s="123" t="n"/>
      <c r="AD4548" s="119" t="n"/>
      <c r="AE4548" s="125" t="n"/>
      <c r="AF4548" s="124">
        <f>MONTH(O4548)</f>
        <v/>
      </c>
      <c r="AG4548" s="124">
        <f>VLOOKUP(IFERROR(MID(AE4548,1,(FIND(",",AE4548,1)-1)),AE4548),Facility_Region_Mapping,2,FALSE)</f>
        <v/>
      </c>
      <c r="AH4548" s="124" t="n"/>
      <c r="AI4548" s="124">
        <f>IF(C4548&lt;&gt;"",IF(M4548="ESM User",getInterfaceName($C4548),"NA"),"")</f>
        <v/>
      </c>
      <c r="AJ4548" s="116">
        <f>IF(Q4548&lt;&gt;"",DATE(YEAR(Q4548), MONTH(Q4548), DAY(Q4548)),"")</f>
        <v/>
      </c>
      <c r="AK4548" s="130">
        <f>IF(Q4548&lt;&gt;0,Q4548-N4548,TODAY()-N4548)</f>
        <v/>
      </c>
      <c r="AL4548" s="112">
        <f>IF(F4548="Re-assigned",0,IF(H4548="Closed",0,IF(H4548="Service Restored",0,IF(H4548="",0,1))))</f>
        <v/>
      </c>
      <c r="AM4548" s="124">
        <f>IF(AL4548=0,"",IF(AK4548&gt;20.99,"Aged","Non-Aged"))</f>
        <v/>
      </c>
      <c r="AN4548" s="112">
        <f>IF(Q4548&lt;&gt;"",MONTH(Q4548),"")</f>
        <v/>
      </c>
      <c r="AO4548" s="112">
        <f>IFERROR(VALUE(V4548),0)</f>
        <v/>
      </c>
    </row>
    <row customFormat="1" customHeight="1" ht="29.25" r="4549" s="112" spans="1:41">
      <c r="A4549" s="127" t="n"/>
      <c r="B4549" s="113" t="n"/>
      <c r="C4549" s="127" t="n"/>
      <c r="D4549" s="127" t="n"/>
      <c r="E4549" s="114">
        <f>IF(F4549 &lt;&gt; "",VLOOKUP(F4549,CategoryLookup,2,FALSE), "")</f>
        <v/>
      </c>
      <c r="F4549" s="126" t="n"/>
      <c r="G4549" s="127" t="n"/>
      <c r="H4549" s="127" t="n"/>
      <c r="I4549" s="127" t="n"/>
      <c r="J4549" s="127" t="n"/>
      <c r="K4549" s="127" t="n"/>
      <c r="L4549" s="127" t="n"/>
      <c r="M4549" s="127" t="n"/>
      <c r="N4549" s="120" t="n"/>
      <c r="O4549" s="120" t="n"/>
      <c r="P4549" s="120" t="n"/>
      <c r="Q4549" s="120" t="n"/>
      <c r="R4549" s="121" t="n"/>
      <c r="S4549" s="121" t="n"/>
      <c r="T4549" s="121" t="n"/>
      <c r="U4549" s="121" t="n"/>
      <c r="V4549" s="117">
        <f>IF(P4549="NA","NA",IF(P4549&lt;&gt;"",TEXT(P4549-N4549,"[h].mm"),""))</f>
        <v/>
      </c>
      <c r="W4549" s="118">
        <f>IF(AND(R4549="",S4549=""),"",R4549+S4549)</f>
        <v/>
      </c>
      <c r="X4549" s="116">
        <f>IF(O4549&lt;&gt;"",DATE(YEAR(O4549), MONTH(O4549), DAY(O4549)),"")</f>
        <v/>
      </c>
      <c r="Y4549" s="122" t="n"/>
      <c r="Z4549" s="123" t="n"/>
      <c r="AA4549" s="117">
        <f>IF(F4549="Re-assigned","NA",IF(W4549="","",IF(W4549&gt;=VLOOKUP(D4549,SLAMatrix,3,FALSE),"Yes",IF(W4549&lt;VLOOKUP(D4549,SLAMatrix,2,FALSE),"No","Internal"))))</f>
        <v/>
      </c>
      <c r="AB4549" s="123" t="n"/>
      <c r="AC4549" s="123" t="n"/>
      <c r="AD4549" s="119" t="n"/>
      <c r="AE4549" s="125" t="n"/>
      <c r="AF4549" s="124">
        <f>MONTH(O4549)</f>
        <v/>
      </c>
      <c r="AG4549" s="124">
        <f>VLOOKUP(IFERROR(MID(AE4549,1,(FIND(",",AE4549,1)-1)),AE4549),Facility_Region_Mapping,2,FALSE)</f>
        <v/>
      </c>
      <c r="AH4549" s="124" t="n"/>
      <c r="AI4549" s="124">
        <f>IF(C4549&lt;&gt;"",IF(M4549="ESM User",getInterfaceName($C4549),"NA"),"")</f>
        <v/>
      </c>
      <c r="AJ4549" s="116">
        <f>IF(Q4549&lt;&gt;"",DATE(YEAR(Q4549), MONTH(Q4549), DAY(Q4549)),"")</f>
        <v/>
      </c>
      <c r="AK4549" s="130">
        <f>IF(Q4549&lt;&gt;0,Q4549-N4549,TODAY()-N4549)</f>
        <v/>
      </c>
      <c r="AL4549" s="112">
        <f>IF(F4549="Re-assigned",0,IF(H4549="Closed",0,IF(H4549="Service Restored",0,IF(H4549="",0,1))))</f>
        <v/>
      </c>
      <c r="AM4549" s="124">
        <f>IF(AL4549=0,"",IF(AK4549&gt;20.99,"Aged","Non-Aged"))</f>
        <v/>
      </c>
      <c r="AN4549" s="112">
        <f>IF(Q4549&lt;&gt;"",MONTH(Q4549),"")</f>
        <v/>
      </c>
      <c r="AO4549" s="112">
        <f>IFERROR(VALUE(V4549),0)</f>
        <v/>
      </c>
    </row>
    <row customFormat="1" customHeight="1" ht="29.25" r="4550" s="112" spans="1:41">
      <c r="A4550" s="127" t="n"/>
      <c r="B4550" s="113" t="n"/>
      <c r="C4550" s="127" t="n"/>
      <c r="D4550" s="127" t="n"/>
      <c r="E4550" s="114">
        <f>IF(F4550 &lt;&gt; "",VLOOKUP(F4550,CategoryLookup,2,FALSE), "")</f>
        <v/>
      </c>
      <c r="F4550" s="126" t="n"/>
      <c r="G4550" s="127" t="n"/>
      <c r="H4550" s="127" t="n"/>
      <c r="I4550" s="127" t="n"/>
      <c r="J4550" s="127" t="n"/>
      <c r="K4550" s="127" t="n"/>
      <c r="L4550" s="127" t="n"/>
      <c r="M4550" s="127" t="n"/>
      <c r="N4550" s="120" t="n"/>
      <c r="O4550" s="120" t="n"/>
      <c r="P4550" s="120" t="n"/>
      <c r="Q4550" s="120" t="n"/>
      <c r="R4550" s="121" t="n"/>
      <c r="S4550" s="121" t="n"/>
      <c r="T4550" s="121" t="n"/>
      <c r="U4550" s="121" t="n"/>
      <c r="V4550" s="117">
        <f>IF(P4550="NA","NA",IF(P4550&lt;&gt;"",TEXT(P4550-N4550,"[h].mm"),""))</f>
        <v/>
      </c>
      <c r="W4550" s="118">
        <f>IF(AND(R4550="",S4550=""),"",R4550+S4550)</f>
        <v/>
      </c>
      <c r="X4550" s="116">
        <f>IF(O4550&lt;&gt;"",DATE(YEAR(O4550), MONTH(O4550), DAY(O4550)),"")</f>
        <v/>
      </c>
      <c r="Y4550" s="122" t="n"/>
      <c r="Z4550" s="123" t="n"/>
      <c r="AA4550" s="117">
        <f>IF(F4550="Re-assigned","NA",IF(W4550="","",IF(W4550&gt;=VLOOKUP(D4550,SLAMatrix,3,FALSE),"Yes",IF(W4550&lt;VLOOKUP(D4550,SLAMatrix,2,FALSE),"No","Internal"))))</f>
        <v/>
      </c>
      <c r="AB4550" s="123" t="n"/>
      <c r="AC4550" s="123" t="n"/>
      <c r="AD4550" s="119" t="n"/>
      <c r="AE4550" s="125" t="n"/>
      <c r="AF4550" s="124">
        <f>MONTH(O4550)</f>
        <v/>
      </c>
      <c r="AG4550" s="124">
        <f>VLOOKUP(IFERROR(MID(AE4550,1,(FIND(",",AE4550,1)-1)),AE4550),Facility_Region_Mapping,2,FALSE)</f>
        <v/>
      </c>
      <c r="AH4550" s="124" t="n"/>
      <c r="AI4550" s="124">
        <f>IF(C4550&lt;&gt;"",IF(M4550="ESM User",getInterfaceName($C4550),"NA"),"")</f>
        <v/>
      </c>
      <c r="AJ4550" s="116">
        <f>IF(Q4550&lt;&gt;"",DATE(YEAR(Q4550), MONTH(Q4550), DAY(Q4550)),"")</f>
        <v/>
      </c>
      <c r="AK4550" s="130">
        <f>IF(Q4550&lt;&gt;0,Q4550-N4550,TODAY()-N4550)</f>
        <v/>
      </c>
      <c r="AL4550" s="112">
        <f>IF(F4550="Re-assigned",0,IF(H4550="Closed",0,IF(H4550="Service Restored",0,IF(H4550="",0,1))))</f>
        <v/>
      </c>
      <c r="AM4550" s="124">
        <f>IF(AL4550=0,"",IF(AK4550&gt;20.99,"Aged","Non-Aged"))</f>
        <v/>
      </c>
      <c r="AN4550" s="112">
        <f>IF(Q4550&lt;&gt;"",MONTH(Q4550),"")</f>
        <v/>
      </c>
      <c r="AO4550" s="112">
        <f>IFERROR(VALUE(V4550),0)</f>
        <v/>
      </c>
    </row>
    <row customFormat="1" customHeight="1" ht="29.25" r="4551" s="112" spans="1:41">
      <c r="A4551" s="127" t="n"/>
      <c r="B4551" s="113" t="n"/>
      <c r="C4551" s="127" t="n"/>
      <c r="D4551" s="127" t="n"/>
      <c r="E4551" s="114">
        <f>IF(F4551 &lt;&gt; "",VLOOKUP(F4551,CategoryLookup,2,FALSE), "")</f>
        <v/>
      </c>
      <c r="F4551" s="126" t="n"/>
      <c r="G4551" s="127" t="n"/>
      <c r="H4551" s="127" t="n"/>
      <c r="I4551" s="127" t="n"/>
      <c r="J4551" s="127" t="n"/>
      <c r="K4551" s="127" t="n"/>
      <c r="L4551" s="127" t="n"/>
      <c r="M4551" s="127" t="n"/>
      <c r="N4551" s="120" t="n"/>
      <c r="O4551" s="120" t="n"/>
      <c r="P4551" s="120" t="n"/>
      <c r="Q4551" s="120" t="n"/>
      <c r="R4551" s="121" t="n"/>
      <c r="S4551" s="121" t="n"/>
      <c r="T4551" s="121" t="n"/>
      <c r="U4551" s="121" t="n"/>
      <c r="V4551" s="117">
        <f>IF(P4551="NA","NA",IF(P4551&lt;&gt;"",TEXT(P4551-N4551,"[h].mm"),""))</f>
        <v/>
      </c>
      <c r="W4551" s="118">
        <f>IF(AND(R4551="",S4551=""),"",R4551+S4551)</f>
        <v/>
      </c>
      <c r="X4551" s="116">
        <f>IF(O4551&lt;&gt;"",DATE(YEAR(O4551), MONTH(O4551), DAY(O4551)),"")</f>
        <v/>
      </c>
      <c r="Y4551" s="122" t="n"/>
      <c r="Z4551" s="123" t="n"/>
      <c r="AA4551" s="117">
        <f>IF(F4551="Re-assigned","NA",IF(W4551="","",IF(W4551&gt;=VLOOKUP(D4551,SLAMatrix,3,FALSE),"Yes",IF(W4551&lt;VLOOKUP(D4551,SLAMatrix,2,FALSE),"No","Internal"))))</f>
        <v/>
      </c>
      <c r="AB4551" s="123" t="n"/>
      <c r="AC4551" s="123" t="n"/>
      <c r="AD4551" s="119" t="n"/>
      <c r="AE4551" s="125" t="n"/>
      <c r="AF4551" s="124">
        <f>MONTH(O4551)</f>
        <v/>
      </c>
      <c r="AG4551" s="124">
        <f>VLOOKUP(IFERROR(MID(AE4551,1,(FIND(",",AE4551,1)-1)),AE4551),Facility_Region_Mapping,2,FALSE)</f>
        <v/>
      </c>
      <c r="AH4551" s="124" t="n"/>
      <c r="AI4551" s="124">
        <f>IF(C4551&lt;&gt;"",IF(M4551="ESM User",getInterfaceName($C4551),"NA"),"")</f>
        <v/>
      </c>
      <c r="AJ4551" s="116">
        <f>IF(Q4551&lt;&gt;"",DATE(YEAR(Q4551), MONTH(Q4551), DAY(Q4551)),"")</f>
        <v/>
      </c>
      <c r="AK4551" s="130">
        <f>IF(Q4551&lt;&gt;0,Q4551-N4551,TODAY()-N4551)</f>
        <v/>
      </c>
      <c r="AL4551" s="112">
        <f>IF(F4551="Re-assigned",0,IF(H4551="Closed",0,IF(H4551="Service Restored",0,IF(H4551="",0,1))))</f>
        <v/>
      </c>
      <c r="AM4551" s="124">
        <f>IF(AL4551=0,"",IF(AK4551&gt;20.99,"Aged","Non-Aged"))</f>
        <v/>
      </c>
      <c r="AN4551" s="112">
        <f>IF(Q4551&lt;&gt;"",MONTH(Q4551),"")</f>
        <v/>
      </c>
      <c r="AO4551" s="112">
        <f>IFERROR(VALUE(V4551),0)</f>
        <v/>
      </c>
    </row>
    <row customFormat="1" customHeight="1" ht="29.25" r="4552" s="112" spans="1:41">
      <c r="A4552" s="127" t="n"/>
      <c r="B4552" s="113" t="n"/>
      <c r="C4552" s="127" t="n"/>
      <c r="D4552" s="127" t="n"/>
      <c r="E4552" s="114">
        <f>IF(F4552 &lt;&gt; "",VLOOKUP(F4552,CategoryLookup,2,FALSE), "")</f>
        <v/>
      </c>
      <c r="F4552" s="126" t="n"/>
      <c r="G4552" s="127" t="n"/>
      <c r="H4552" s="127" t="n"/>
      <c r="I4552" s="127" t="n"/>
      <c r="J4552" s="127" t="n"/>
      <c r="K4552" s="127" t="n"/>
      <c r="L4552" s="127" t="n"/>
      <c r="M4552" s="127" t="n"/>
      <c r="N4552" s="120" t="n"/>
      <c r="O4552" s="120" t="n"/>
      <c r="P4552" s="120" t="n"/>
      <c r="Q4552" s="120" t="n"/>
      <c r="R4552" s="121" t="n"/>
      <c r="S4552" s="121" t="n"/>
      <c r="T4552" s="121" t="n"/>
      <c r="U4552" s="121" t="n"/>
      <c r="V4552" s="117">
        <f>IF(P4552="NA","NA",IF(P4552&lt;&gt;"",TEXT(P4552-N4552,"[h].mm"),""))</f>
        <v/>
      </c>
      <c r="W4552" s="118">
        <f>IF(AND(R4552="",S4552=""),"",R4552+S4552)</f>
        <v/>
      </c>
      <c r="X4552" s="116">
        <f>IF(O4552&lt;&gt;"",DATE(YEAR(O4552), MONTH(O4552), DAY(O4552)),"")</f>
        <v/>
      </c>
      <c r="Y4552" s="122" t="n"/>
      <c r="Z4552" s="123" t="n"/>
      <c r="AA4552" s="117">
        <f>IF(F4552="Re-assigned","NA",IF(W4552="","",IF(W4552&gt;=VLOOKUP(D4552,SLAMatrix,3,FALSE),"Yes",IF(W4552&lt;VLOOKUP(D4552,SLAMatrix,2,FALSE),"No","Internal"))))</f>
        <v/>
      </c>
      <c r="AB4552" s="123" t="n"/>
      <c r="AC4552" s="123" t="n"/>
      <c r="AD4552" s="119" t="n"/>
      <c r="AE4552" s="125" t="n"/>
      <c r="AF4552" s="124">
        <f>MONTH(O4552)</f>
        <v/>
      </c>
      <c r="AG4552" s="124">
        <f>VLOOKUP(IFERROR(MID(AE4552,1,(FIND(",",AE4552,1)-1)),AE4552),Facility_Region_Mapping,2,FALSE)</f>
        <v/>
      </c>
      <c r="AH4552" s="124" t="n"/>
      <c r="AI4552" s="124">
        <f>IF(C4552&lt;&gt;"",IF(M4552="ESM User",getInterfaceName($C4552),"NA"),"")</f>
        <v/>
      </c>
      <c r="AJ4552" s="116">
        <f>IF(Q4552&lt;&gt;"",DATE(YEAR(Q4552), MONTH(Q4552), DAY(Q4552)),"")</f>
        <v/>
      </c>
      <c r="AK4552" s="130">
        <f>IF(Q4552&lt;&gt;0,Q4552-N4552,TODAY()-N4552)</f>
        <v/>
      </c>
      <c r="AL4552" s="112">
        <f>IF(F4552="Re-assigned",0,IF(H4552="Closed",0,IF(H4552="Service Restored",0,IF(H4552="",0,1))))</f>
        <v/>
      </c>
      <c r="AM4552" s="124">
        <f>IF(AL4552=0,"",IF(AK4552&gt;20.99,"Aged","Non-Aged"))</f>
        <v/>
      </c>
      <c r="AN4552" s="112">
        <f>IF(Q4552&lt;&gt;"",MONTH(Q4552),"")</f>
        <v/>
      </c>
      <c r="AO4552" s="112">
        <f>IFERROR(VALUE(V4552),0)</f>
        <v/>
      </c>
    </row>
    <row customFormat="1" customHeight="1" ht="29.25" r="4553" s="112" spans="1:41">
      <c r="A4553" s="127" t="n"/>
      <c r="B4553" s="113" t="n"/>
      <c r="C4553" s="127" t="n"/>
      <c r="D4553" s="127" t="n"/>
      <c r="E4553" s="114">
        <f>IF(F4553 &lt;&gt; "",VLOOKUP(F4553,CategoryLookup,2,FALSE), "")</f>
        <v/>
      </c>
      <c r="F4553" s="126" t="n"/>
      <c r="G4553" s="127" t="n"/>
      <c r="H4553" s="127" t="n"/>
      <c r="I4553" s="127" t="n"/>
      <c r="J4553" s="127" t="n"/>
      <c r="K4553" s="127" t="n"/>
      <c r="L4553" s="127" t="n"/>
      <c r="M4553" s="127" t="n"/>
      <c r="N4553" s="120" t="n"/>
      <c r="O4553" s="120" t="n"/>
      <c r="P4553" s="120" t="n"/>
      <c r="Q4553" s="120" t="n"/>
      <c r="R4553" s="121" t="n"/>
      <c r="S4553" s="121" t="n"/>
      <c r="T4553" s="121" t="n"/>
      <c r="U4553" s="121" t="n"/>
      <c r="V4553" s="117">
        <f>IF(P4553="NA","NA",IF(P4553&lt;&gt;"",TEXT(P4553-N4553,"[h].mm"),""))</f>
        <v/>
      </c>
      <c r="W4553" s="118">
        <f>IF(AND(R4553="",S4553=""),"",R4553+S4553)</f>
        <v/>
      </c>
      <c r="X4553" s="116">
        <f>IF(O4553&lt;&gt;"",DATE(YEAR(O4553), MONTH(O4553), DAY(O4553)),"")</f>
        <v/>
      </c>
      <c r="Y4553" s="122" t="n"/>
      <c r="Z4553" s="123" t="n"/>
      <c r="AA4553" s="117">
        <f>IF(F4553="Re-assigned","NA",IF(W4553="","",IF(W4553&gt;=VLOOKUP(D4553,SLAMatrix,3,FALSE),"Yes",IF(W4553&lt;VLOOKUP(D4553,SLAMatrix,2,FALSE),"No","Internal"))))</f>
        <v/>
      </c>
      <c r="AB4553" s="123" t="n"/>
      <c r="AC4553" s="123" t="n"/>
      <c r="AD4553" s="119" t="n"/>
      <c r="AE4553" s="125" t="n"/>
      <c r="AF4553" s="124">
        <f>MONTH(O4553)</f>
        <v/>
      </c>
      <c r="AG4553" s="124">
        <f>VLOOKUP(IFERROR(MID(AE4553,1,(FIND(",",AE4553,1)-1)),AE4553),Facility_Region_Mapping,2,FALSE)</f>
        <v/>
      </c>
      <c r="AH4553" s="124" t="n"/>
      <c r="AI4553" s="124">
        <f>IF(C4553&lt;&gt;"",IF(M4553="ESM User",getInterfaceName($C4553),"NA"),"")</f>
        <v/>
      </c>
      <c r="AJ4553" s="116">
        <f>IF(Q4553&lt;&gt;"",DATE(YEAR(Q4553), MONTH(Q4553), DAY(Q4553)),"")</f>
        <v/>
      </c>
      <c r="AK4553" s="130">
        <f>IF(Q4553&lt;&gt;0,Q4553-N4553,TODAY()-N4553)</f>
        <v/>
      </c>
      <c r="AL4553" s="112">
        <f>IF(F4553="Re-assigned",0,IF(H4553="Closed",0,IF(H4553="Service Restored",0,IF(H4553="",0,1))))</f>
        <v/>
      </c>
      <c r="AM4553" s="124">
        <f>IF(AL4553=0,"",IF(AK4553&gt;20.99,"Aged","Non-Aged"))</f>
        <v/>
      </c>
      <c r="AN4553" s="112">
        <f>IF(Q4553&lt;&gt;"",MONTH(Q4553),"")</f>
        <v/>
      </c>
      <c r="AO4553" s="112">
        <f>IFERROR(VALUE(V4553),0)</f>
        <v/>
      </c>
    </row>
    <row customFormat="1" customHeight="1" ht="29.25" r="4554" s="112" spans="1:41">
      <c r="A4554" s="127" t="n"/>
      <c r="B4554" s="113" t="n"/>
      <c r="C4554" s="127" t="n"/>
      <c r="D4554" s="127" t="n"/>
      <c r="E4554" s="114">
        <f>IF(F4554 &lt;&gt; "",VLOOKUP(F4554,CategoryLookup,2,FALSE), "")</f>
        <v/>
      </c>
      <c r="F4554" s="126" t="n"/>
      <c r="G4554" s="127" t="n"/>
      <c r="H4554" s="127" t="n"/>
      <c r="I4554" s="127" t="n"/>
      <c r="J4554" s="127" t="n"/>
      <c r="K4554" s="127" t="n"/>
      <c r="L4554" s="127" t="n"/>
      <c r="M4554" s="127" t="n"/>
      <c r="N4554" s="120" t="n"/>
      <c r="O4554" s="120" t="n"/>
      <c r="P4554" s="120" t="n"/>
      <c r="Q4554" s="120" t="n"/>
      <c r="R4554" s="121" t="n"/>
      <c r="S4554" s="121" t="n"/>
      <c r="T4554" s="121" t="n"/>
      <c r="U4554" s="121" t="n"/>
      <c r="V4554" s="117">
        <f>IF(P4554="NA","NA",IF(P4554&lt;&gt;"",TEXT(P4554-N4554,"[h].mm"),""))</f>
        <v/>
      </c>
      <c r="W4554" s="118">
        <f>IF(AND(R4554="",S4554=""),"",R4554+S4554)</f>
        <v/>
      </c>
      <c r="X4554" s="116">
        <f>IF(O4554&lt;&gt;"",DATE(YEAR(O4554), MONTH(O4554), DAY(O4554)),"")</f>
        <v/>
      </c>
      <c r="Y4554" s="122" t="n"/>
      <c r="Z4554" s="123" t="n"/>
      <c r="AA4554" s="117">
        <f>IF(F4554="Re-assigned","NA",IF(W4554="","",IF(W4554&gt;=VLOOKUP(D4554,SLAMatrix,3,FALSE),"Yes",IF(W4554&lt;VLOOKUP(D4554,SLAMatrix,2,FALSE),"No","Internal"))))</f>
        <v/>
      </c>
      <c r="AB4554" s="123" t="n"/>
      <c r="AC4554" s="123" t="n"/>
      <c r="AD4554" s="119" t="n"/>
      <c r="AE4554" s="125" t="n"/>
      <c r="AF4554" s="124">
        <f>MONTH(O4554)</f>
        <v/>
      </c>
      <c r="AG4554" s="124">
        <f>VLOOKUP(IFERROR(MID(AE4554,1,(FIND(",",AE4554,1)-1)),AE4554),Facility_Region_Mapping,2,FALSE)</f>
        <v/>
      </c>
      <c r="AH4554" s="124" t="n"/>
      <c r="AI4554" s="124">
        <f>IF(C4554&lt;&gt;"",IF(M4554="ESM User",getInterfaceName($C4554),"NA"),"")</f>
        <v/>
      </c>
      <c r="AJ4554" s="116">
        <f>IF(Q4554&lt;&gt;"",DATE(YEAR(Q4554), MONTH(Q4554), DAY(Q4554)),"")</f>
        <v/>
      </c>
      <c r="AK4554" s="130">
        <f>IF(Q4554&lt;&gt;0,Q4554-N4554,TODAY()-N4554)</f>
        <v/>
      </c>
      <c r="AL4554" s="112">
        <f>IF(F4554="Re-assigned",0,IF(H4554="Closed",0,IF(H4554="Service Restored",0,IF(H4554="",0,1))))</f>
        <v/>
      </c>
      <c r="AM4554" s="124">
        <f>IF(AL4554=0,"",IF(AK4554&gt;20.99,"Aged","Non-Aged"))</f>
        <v/>
      </c>
      <c r="AN4554" s="112">
        <f>IF(Q4554&lt;&gt;"",MONTH(Q4554),"")</f>
        <v/>
      </c>
      <c r="AO4554" s="112">
        <f>IFERROR(VALUE(V4554),0)</f>
        <v/>
      </c>
    </row>
    <row customFormat="1" customHeight="1" ht="29.25" r="4555" s="112" spans="1:41">
      <c r="A4555" s="127" t="n"/>
      <c r="B4555" s="113" t="n"/>
      <c r="C4555" s="127" t="n"/>
      <c r="D4555" s="127" t="n"/>
      <c r="E4555" s="114">
        <f>IF(F4555 &lt;&gt; "",VLOOKUP(F4555,CategoryLookup,2,FALSE), "")</f>
        <v/>
      </c>
      <c r="F4555" s="126" t="n"/>
      <c r="G4555" s="127" t="n"/>
      <c r="H4555" s="127" t="n"/>
      <c r="I4555" s="127" t="n"/>
      <c r="J4555" s="127" t="n"/>
      <c r="K4555" s="127" t="n"/>
      <c r="L4555" s="127" t="n"/>
      <c r="M4555" s="127" t="n"/>
      <c r="N4555" s="120" t="n"/>
      <c r="O4555" s="120" t="n"/>
      <c r="P4555" s="120" t="n"/>
      <c r="Q4555" s="120" t="n"/>
      <c r="R4555" s="121" t="n"/>
      <c r="S4555" s="121" t="n"/>
      <c r="T4555" s="121" t="n"/>
      <c r="U4555" s="121" t="n"/>
      <c r="V4555" s="117">
        <f>IF(P4555="NA","NA",IF(P4555&lt;&gt;"",TEXT(P4555-N4555,"[h].mm"),""))</f>
        <v/>
      </c>
      <c r="W4555" s="118">
        <f>IF(AND(R4555="",S4555=""),"",R4555+S4555)</f>
        <v/>
      </c>
      <c r="X4555" s="116">
        <f>IF(O4555&lt;&gt;"",DATE(YEAR(O4555), MONTH(O4555), DAY(O4555)),"")</f>
        <v/>
      </c>
      <c r="Y4555" s="122" t="n"/>
      <c r="Z4555" s="123" t="n"/>
      <c r="AA4555" s="117">
        <f>IF(F4555="Re-assigned","NA",IF(W4555="","",IF(W4555&gt;=VLOOKUP(D4555,SLAMatrix,3,FALSE),"Yes",IF(W4555&lt;VLOOKUP(D4555,SLAMatrix,2,FALSE),"No","Internal"))))</f>
        <v/>
      </c>
      <c r="AB4555" s="123" t="n"/>
      <c r="AC4555" s="123" t="n"/>
      <c r="AD4555" s="119" t="n"/>
      <c r="AE4555" s="125" t="n"/>
      <c r="AF4555" s="124">
        <f>MONTH(O4555)</f>
        <v/>
      </c>
      <c r="AG4555" s="124">
        <f>VLOOKUP(IFERROR(MID(AE4555,1,(FIND(",",AE4555,1)-1)),AE4555),Facility_Region_Mapping,2,FALSE)</f>
        <v/>
      </c>
      <c r="AH4555" s="124" t="n"/>
      <c r="AI4555" s="124">
        <f>IF(C4555&lt;&gt;"",IF(M4555="ESM User",getInterfaceName($C4555),"NA"),"")</f>
        <v/>
      </c>
      <c r="AJ4555" s="116">
        <f>IF(Q4555&lt;&gt;"",DATE(YEAR(Q4555), MONTH(Q4555), DAY(Q4555)),"")</f>
        <v/>
      </c>
      <c r="AK4555" s="130">
        <f>IF(Q4555&lt;&gt;0,Q4555-N4555,TODAY()-N4555)</f>
        <v/>
      </c>
      <c r="AL4555" s="112">
        <f>IF(F4555="Re-assigned",0,IF(H4555="Closed",0,IF(H4555="Service Restored",0,IF(H4555="",0,1))))</f>
        <v/>
      </c>
      <c r="AM4555" s="124">
        <f>IF(AL4555=0,"",IF(AK4555&gt;20.99,"Aged","Non-Aged"))</f>
        <v/>
      </c>
      <c r="AN4555" s="112">
        <f>IF(Q4555&lt;&gt;"",MONTH(Q4555),"")</f>
        <v/>
      </c>
      <c r="AO4555" s="112">
        <f>IFERROR(VALUE(V4555),0)</f>
        <v/>
      </c>
    </row>
    <row customFormat="1" customHeight="1" ht="29.25" r="4556" s="112" spans="1:41">
      <c r="A4556" s="127" t="n"/>
      <c r="B4556" s="113" t="n"/>
      <c r="C4556" s="127" t="n"/>
      <c r="D4556" s="127" t="n"/>
      <c r="E4556" s="114">
        <f>IF(F4556 &lt;&gt; "",VLOOKUP(F4556,CategoryLookup,2,FALSE), "")</f>
        <v/>
      </c>
      <c r="F4556" s="126" t="n"/>
      <c r="G4556" s="127" t="n"/>
      <c r="H4556" s="127" t="n"/>
      <c r="I4556" s="127" t="n"/>
      <c r="J4556" s="127" t="n"/>
      <c r="K4556" s="127" t="n"/>
      <c r="L4556" s="127" t="n"/>
      <c r="M4556" s="127" t="n"/>
      <c r="N4556" s="120" t="n"/>
      <c r="O4556" s="120" t="n"/>
      <c r="P4556" s="120" t="n"/>
      <c r="Q4556" s="120" t="n"/>
      <c r="R4556" s="121" t="n"/>
      <c r="S4556" s="121" t="n"/>
      <c r="T4556" s="121" t="n"/>
      <c r="U4556" s="121" t="n"/>
      <c r="V4556" s="117">
        <f>IF(P4556="NA","NA",IF(P4556&lt;&gt;"",TEXT(P4556-N4556,"[h].mm"),""))</f>
        <v/>
      </c>
      <c r="W4556" s="118">
        <f>IF(AND(R4556="",S4556=""),"",R4556+S4556)</f>
        <v/>
      </c>
      <c r="X4556" s="116">
        <f>IF(O4556&lt;&gt;"",DATE(YEAR(O4556), MONTH(O4556), DAY(O4556)),"")</f>
        <v/>
      </c>
      <c r="Y4556" s="122" t="n"/>
      <c r="Z4556" s="123" t="n"/>
      <c r="AA4556" s="117">
        <f>IF(F4556="Re-assigned","NA",IF(W4556="","",IF(W4556&gt;=VLOOKUP(D4556,SLAMatrix,3,FALSE),"Yes",IF(W4556&lt;VLOOKUP(D4556,SLAMatrix,2,FALSE),"No","Internal"))))</f>
        <v/>
      </c>
      <c r="AB4556" s="123" t="n"/>
      <c r="AC4556" s="123" t="n"/>
      <c r="AD4556" s="119" t="n"/>
      <c r="AE4556" s="125" t="n"/>
      <c r="AF4556" s="124">
        <f>MONTH(O4556)</f>
        <v/>
      </c>
      <c r="AG4556" s="124">
        <f>VLOOKUP(IFERROR(MID(AE4556,1,(FIND(",",AE4556,1)-1)),AE4556),Facility_Region_Mapping,2,FALSE)</f>
        <v/>
      </c>
      <c r="AH4556" s="124" t="n"/>
      <c r="AI4556" s="124">
        <f>IF(C4556&lt;&gt;"",IF(M4556="ESM User",getInterfaceName($C4556),"NA"),"")</f>
        <v/>
      </c>
      <c r="AJ4556" s="116">
        <f>IF(Q4556&lt;&gt;"",DATE(YEAR(Q4556), MONTH(Q4556), DAY(Q4556)),"")</f>
        <v/>
      </c>
      <c r="AK4556" s="130">
        <f>IF(Q4556&lt;&gt;0,Q4556-N4556,TODAY()-N4556)</f>
        <v/>
      </c>
      <c r="AL4556" s="112">
        <f>IF(F4556="Re-assigned",0,IF(H4556="Closed",0,IF(H4556="Service Restored",0,IF(H4556="",0,1))))</f>
        <v/>
      </c>
      <c r="AM4556" s="124">
        <f>IF(AL4556=0,"",IF(AK4556&gt;20.99,"Aged","Non-Aged"))</f>
        <v/>
      </c>
      <c r="AN4556" s="112">
        <f>IF(Q4556&lt;&gt;"",MONTH(Q4556),"")</f>
        <v/>
      </c>
      <c r="AO4556" s="112">
        <f>IFERROR(VALUE(V4556),0)</f>
        <v/>
      </c>
    </row>
    <row customFormat="1" customHeight="1" ht="29.25" r="4557" s="112" spans="1:41">
      <c r="A4557" s="127" t="n"/>
      <c r="B4557" s="113" t="n"/>
      <c r="C4557" s="127" t="n"/>
      <c r="D4557" s="127" t="n"/>
      <c r="E4557" s="114">
        <f>IF(F4557 &lt;&gt; "",VLOOKUP(F4557,CategoryLookup,2,FALSE), "")</f>
        <v/>
      </c>
      <c r="F4557" s="126" t="n"/>
      <c r="G4557" s="127" t="n"/>
      <c r="H4557" s="127" t="n"/>
      <c r="I4557" s="127" t="n"/>
      <c r="J4557" s="127" t="n"/>
      <c r="K4557" s="127" t="n"/>
      <c r="L4557" s="127" t="n"/>
      <c r="M4557" s="127" t="n"/>
      <c r="N4557" s="120" t="n"/>
      <c r="O4557" s="120" t="n"/>
      <c r="P4557" s="120" t="n"/>
      <c r="Q4557" s="120" t="n"/>
      <c r="R4557" s="121" t="n"/>
      <c r="S4557" s="121" t="n"/>
      <c r="T4557" s="121" t="n"/>
      <c r="U4557" s="121" t="n"/>
      <c r="V4557" s="117">
        <f>IF(P4557="NA","NA",IF(P4557&lt;&gt;"",TEXT(P4557-N4557,"[h].mm"),""))</f>
        <v/>
      </c>
      <c r="W4557" s="118">
        <f>IF(AND(R4557="",S4557=""),"",R4557+S4557)</f>
        <v/>
      </c>
      <c r="X4557" s="116">
        <f>IF(O4557&lt;&gt;"",DATE(YEAR(O4557), MONTH(O4557), DAY(O4557)),"")</f>
        <v/>
      </c>
      <c r="Y4557" s="122" t="n"/>
      <c r="Z4557" s="123" t="n"/>
      <c r="AA4557" s="117">
        <f>IF(F4557="Re-assigned","NA",IF(W4557="","",IF(W4557&gt;=VLOOKUP(D4557,SLAMatrix,3,FALSE),"Yes",IF(W4557&lt;VLOOKUP(D4557,SLAMatrix,2,FALSE),"No","Internal"))))</f>
        <v/>
      </c>
      <c r="AB4557" s="123" t="n"/>
      <c r="AC4557" s="123" t="n"/>
      <c r="AD4557" s="119" t="n"/>
      <c r="AE4557" s="125" t="n"/>
      <c r="AF4557" s="124">
        <f>MONTH(O4557)</f>
        <v/>
      </c>
      <c r="AG4557" s="124">
        <f>VLOOKUP(IFERROR(MID(AE4557,1,(FIND(",",AE4557,1)-1)),AE4557),Facility_Region_Mapping,2,FALSE)</f>
        <v/>
      </c>
      <c r="AH4557" s="124" t="n"/>
      <c r="AI4557" s="124">
        <f>IF(C4557&lt;&gt;"",IF(M4557="ESM User",getInterfaceName($C4557),"NA"),"")</f>
        <v/>
      </c>
      <c r="AJ4557" s="116">
        <f>IF(Q4557&lt;&gt;"",DATE(YEAR(Q4557), MONTH(Q4557), DAY(Q4557)),"")</f>
        <v/>
      </c>
      <c r="AK4557" s="130">
        <f>IF(Q4557&lt;&gt;0,Q4557-N4557,TODAY()-N4557)</f>
        <v/>
      </c>
      <c r="AL4557" s="112">
        <f>IF(F4557="Re-assigned",0,IF(H4557="Closed",0,IF(H4557="Service Restored",0,IF(H4557="",0,1))))</f>
        <v/>
      </c>
      <c r="AM4557" s="124">
        <f>IF(AL4557=0,"",IF(AK4557&gt;20.99,"Aged","Non-Aged"))</f>
        <v/>
      </c>
      <c r="AN4557" s="112">
        <f>IF(Q4557&lt;&gt;"",MONTH(Q4557),"")</f>
        <v/>
      </c>
      <c r="AO4557" s="112">
        <f>IFERROR(VALUE(V4557),0)</f>
        <v/>
      </c>
    </row>
    <row customFormat="1" customHeight="1" ht="29.25" r="4558" s="112" spans="1:41">
      <c r="A4558" s="127" t="n"/>
      <c r="B4558" s="113" t="n"/>
      <c r="C4558" s="127" t="n"/>
      <c r="D4558" s="127" t="n"/>
      <c r="E4558" s="114">
        <f>IF(F4558 &lt;&gt; "",VLOOKUP(F4558,CategoryLookup,2,FALSE), "")</f>
        <v/>
      </c>
      <c r="F4558" s="126" t="n"/>
      <c r="G4558" s="127" t="n"/>
      <c r="H4558" s="127" t="n"/>
      <c r="I4558" s="127" t="n"/>
      <c r="J4558" s="127" t="n"/>
      <c r="K4558" s="127" t="n"/>
      <c r="L4558" s="127" t="n"/>
      <c r="M4558" s="127" t="n"/>
      <c r="N4558" s="120" t="n"/>
      <c r="O4558" s="120" t="n"/>
      <c r="P4558" s="120" t="n"/>
      <c r="Q4558" s="120" t="n"/>
      <c r="R4558" s="121" t="n"/>
      <c r="S4558" s="121" t="n"/>
      <c r="T4558" s="121" t="n"/>
      <c r="U4558" s="121" t="n"/>
      <c r="V4558" s="117">
        <f>IF(P4558="NA","NA",IF(P4558&lt;&gt;"",TEXT(P4558-N4558,"[h].mm"),""))</f>
        <v/>
      </c>
      <c r="W4558" s="118">
        <f>IF(AND(R4558="",S4558=""),"",R4558+S4558)</f>
        <v/>
      </c>
      <c r="X4558" s="116">
        <f>IF(O4558&lt;&gt;"",DATE(YEAR(O4558), MONTH(O4558), DAY(O4558)),"")</f>
        <v/>
      </c>
      <c r="Y4558" s="122" t="n"/>
      <c r="Z4558" s="123" t="n"/>
      <c r="AA4558" s="117">
        <f>IF(F4558="Re-assigned","NA",IF(W4558="","",IF(W4558&gt;=VLOOKUP(D4558,SLAMatrix,3,FALSE),"Yes",IF(W4558&lt;VLOOKUP(D4558,SLAMatrix,2,FALSE),"No","Internal"))))</f>
        <v/>
      </c>
      <c r="AB4558" s="123" t="n"/>
      <c r="AC4558" s="123" t="n"/>
      <c r="AD4558" s="119" t="n"/>
      <c r="AE4558" s="125" t="n"/>
      <c r="AF4558" s="124">
        <f>MONTH(O4558)</f>
        <v/>
      </c>
      <c r="AG4558" s="124">
        <f>VLOOKUP(IFERROR(MID(AE4558,1,(FIND(",",AE4558,1)-1)),AE4558),Facility_Region_Mapping,2,FALSE)</f>
        <v/>
      </c>
      <c r="AH4558" s="124" t="n"/>
      <c r="AI4558" s="124">
        <f>IF(C4558&lt;&gt;"",IF(M4558="ESM User",getInterfaceName($C4558),"NA"),"")</f>
        <v/>
      </c>
      <c r="AJ4558" s="116">
        <f>IF(Q4558&lt;&gt;"",DATE(YEAR(Q4558), MONTH(Q4558), DAY(Q4558)),"")</f>
        <v/>
      </c>
      <c r="AK4558" s="130">
        <f>IF(Q4558&lt;&gt;0,Q4558-N4558,TODAY()-N4558)</f>
        <v/>
      </c>
      <c r="AL4558" s="112">
        <f>IF(F4558="Re-assigned",0,IF(H4558="Closed",0,IF(H4558="Service Restored",0,IF(H4558="",0,1))))</f>
        <v/>
      </c>
      <c r="AM4558" s="124">
        <f>IF(AL4558=0,"",IF(AK4558&gt;20.99,"Aged","Non-Aged"))</f>
        <v/>
      </c>
      <c r="AN4558" s="112">
        <f>IF(Q4558&lt;&gt;"",MONTH(Q4558),"")</f>
        <v/>
      </c>
      <c r="AO4558" s="112">
        <f>IFERROR(VALUE(V4558),0)</f>
        <v/>
      </c>
    </row>
    <row customFormat="1" customHeight="1" ht="29.25" r="4559" s="112" spans="1:41">
      <c r="A4559" s="127" t="n"/>
      <c r="B4559" s="113" t="n"/>
      <c r="C4559" s="127" t="n"/>
      <c r="D4559" s="127" t="n"/>
      <c r="E4559" s="114">
        <f>IF(F4559 &lt;&gt; "",VLOOKUP(F4559,CategoryLookup,2,FALSE), "")</f>
        <v/>
      </c>
      <c r="F4559" s="126" t="n"/>
      <c r="G4559" s="127" t="n"/>
      <c r="H4559" s="127" t="n"/>
      <c r="I4559" s="127" t="n"/>
      <c r="J4559" s="127" t="n"/>
      <c r="K4559" s="127" t="n"/>
      <c r="L4559" s="127" t="n"/>
      <c r="M4559" s="127" t="n"/>
      <c r="N4559" s="120" t="n"/>
      <c r="O4559" s="120" t="n"/>
      <c r="P4559" s="120" t="n"/>
      <c r="Q4559" s="120" t="n"/>
      <c r="R4559" s="121" t="n"/>
      <c r="S4559" s="121" t="n"/>
      <c r="T4559" s="121" t="n"/>
      <c r="U4559" s="121" t="n"/>
      <c r="V4559" s="117">
        <f>IF(P4559="NA","NA",IF(P4559&lt;&gt;"",TEXT(P4559-N4559,"[h].mm"),""))</f>
        <v/>
      </c>
      <c r="W4559" s="118">
        <f>IF(AND(R4559="",S4559=""),"",R4559+S4559)</f>
        <v/>
      </c>
      <c r="X4559" s="116">
        <f>IF(O4559&lt;&gt;"",DATE(YEAR(O4559), MONTH(O4559), DAY(O4559)),"")</f>
        <v/>
      </c>
      <c r="Y4559" s="122" t="n"/>
      <c r="Z4559" s="123" t="n"/>
      <c r="AA4559" s="117">
        <f>IF(F4559="Re-assigned","NA",IF(W4559="","",IF(W4559&gt;=VLOOKUP(D4559,SLAMatrix,3,FALSE),"Yes",IF(W4559&lt;VLOOKUP(D4559,SLAMatrix,2,FALSE),"No","Internal"))))</f>
        <v/>
      </c>
      <c r="AB4559" s="123" t="n"/>
      <c r="AC4559" s="123" t="n"/>
      <c r="AD4559" s="119" t="n"/>
      <c r="AE4559" s="125" t="n"/>
      <c r="AF4559" s="124">
        <f>MONTH(O4559)</f>
        <v/>
      </c>
      <c r="AG4559" s="124">
        <f>VLOOKUP(IFERROR(MID(AE4559,1,(FIND(",",AE4559,1)-1)),AE4559),Facility_Region_Mapping,2,FALSE)</f>
        <v/>
      </c>
      <c r="AH4559" s="124" t="n"/>
      <c r="AI4559" s="124">
        <f>IF(C4559&lt;&gt;"",IF(M4559="ESM User",getInterfaceName($C4559),"NA"),"")</f>
        <v/>
      </c>
      <c r="AJ4559" s="116">
        <f>IF(Q4559&lt;&gt;"",DATE(YEAR(Q4559), MONTH(Q4559), DAY(Q4559)),"")</f>
        <v/>
      </c>
      <c r="AK4559" s="130">
        <f>IF(Q4559&lt;&gt;0,Q4559-N4559,TODAY()-N4559)</f>
        <v/>
      </c>
      <c r="AL4559" s="112">
        <f>IF(F4559="Re-assigned",0,IF(H4559="Closed",0,IF(H4559="Service Restored",0,IF(H4559="",0,1))))</f>
        <v/>
      </c>
      <c r="AM4559" s="124">
        <f>IF(AL4559=0,"",IF(AK4559&gt;20.99,"Aged","Non-Aged"))</f>
        <v/>
      </c>
      <c r="AN4559" s="112">
        <f>IF(Q4559&lt;&gt;"",MONTH(Q4559),"")</f>
        <v/>
      </c>
      <c r="AO4559" s="112">
        <f>IFERROR(VALUE(V4559),0)</f>
        <v/>
      </c>
    </row>
    <row customFormat="1" customHeight="1" ht="29.25" r="4560" s="112" spans="1:41">
      <c r="A4560" s="127" t="n"/>
      <c r="B4560" s="113" t="n"/>
      <c r="C4560" s="127" t="n"/>
      <c r="D4560" s="127" t="n"/>
      <c r="E4560" s="114">
        <f>IF(F4560 &lt;&gt; "",VLOOKUP(F4560,CategoryLookup,2,FALSE), "")</f>
        <v/>
      </c>
      <c r="F4560" s="126" t="n"/>
      <c r="G4560" s="127" t="n"/>
      <c r="H4560" s="127" t="n"/>
      <c r="I4560" s="127" t="n"/>
      <c r="J4560" s="127" t="n"/>
      <c r="K4560" s="127" t="n"/>
      <c r="L4560" s="127" t="n"/>
      <c r="M4560" s="127" t="n"/>
      <c r="N4560" s="120" t="n"/>
      <c r="O4560" s="120" t="n"/>
      <c r="P4560" s="120" t="n"/>
      <c r="Q4560" s="120" t="n"/>
      <c r="R4560" s="121" t="n"/>
      <c r="S4560" s="121" t="n"/>
      <c r="T4560" s="121" t="n"/>
      <c r="U4560" s="121" t="n"/>
      <c r="V4560" s="117">
        <f>IF(P4560="NA","NA",IF(P4560&lt;&gt;"",TEXT(P4560-N4560,"[h].mm"),""))</f>
        <v/>
      </c>
      <c r="W4560" s="118">
        <f>IF(AND(R4560="",S4560=""),"",R4560+S4560)</f>
        <v/>
      </c>
      <c r="X4560" s="116">
        <f>IF(O4560&lt;&gt;"",DATE(YEAR(O4560), MONTH(O4560), DAY(O4560)),"")</f>
        <v/>
      </c>
      <c r="Y4560" s="122" t="n"/>
      <c r="Z4560" s="123" t="n"/>
      <c r="AA4560" s="117">
        <f>IF(F4560="Re-assigned","NA",IF(W4560="","",IF(W4560&gt;=VLOOKUP(D4560,SLAMatrix,3,FALSE),"Yes",IF(W4560&lt;VLOOKUP(D4560,SLAMatrix,2,FALSE),"No","Internal"))))</f>
        <v/>
      </c>
      <c r="AB4560" s="123" t="n"/>
      <c r="AC4560" s="123" t="n"/>
      <c r="AD4560" s="119" t="n"/>
      <c r="AE4560" s="125" t="n"/>
      <c r="AF4560" s="124">
        <f>MONTH(O4560)</f>
        <v/>
      </c>
      <c r="AG4560" s="124">
        <f>VLOOKUP(IFERROR(MID(AE4560,1,(FIND(",",AE4560,1)-1)),AE4560),Facility_Region_Mapping,2,FALSE)</f>
        <v/>
      </c>
      <c r="AH4560" s="124" t="n"/>
      <c r="AI4560" s="124">
        <f>IF(C4560&lt;&gt;"",IF(M4560="ESM User",getInterfaceName($C4560),"NA"),"")</f>
        <v/>
      </c>
      <c r="AJ4560" s="116">
        <f>IF(Q4560&lt;&gt;"",DATE(YEAR(Q4560), MONTH(Q4560), DAY(Q4560)),"")</f>
        <v/>
      </c>
      <c r="AK4560" s="130">
        <f>IF(Q4560&lt;&gt;0,Q4560-N4560,TODAY()-N4560)</f>
        <v/>
      </c>
      <c r="AL4560" s="112">
        <f>IF(F4560="Re-assigned",0,IF(H4560="Closed",0,IF(H4560="Service Restored",0,IF(H4560="",0,1))))</f>
        <v/>
      </c>
      <c r="AM4560" s="124">
        <f>IF(AL4560=0,"",IF(AK4560&gt;20.99,"Aged","Non-Aged"))</f>
        <v/>
      </c>
      <c r="AN4560" s="112">
        <f>IF(Q4560&lt;&gt;"",MONTH(Q4560),"")</f>
        <v/>
      </c>
      <c r="AO4560" s="112">
        <f>IFERROR(VALUE(V4560),0)</f>
        <v/>
      </c>
    </row>
    <row customFormat="1" customHeight="1" ht="29.25" r="4561" s="112" spans="1:41">
      <c r="A4561" s="127" t="n"/>
      <c r="B4561" s="113" t="n"/>
      <c r="C4561" s="127" t="n"/>
      <c r="D4561" s="127" t="n"/>
      <c r="E4561" s="114">
        <f>IF(F4561 &lt;&gt; "",VLOOKUP(F4561,CategoryLookup,2,FALSE), "")</f>
        <v/>
      </c>
      <c r="F4561" s="126" t="n"/>
      <c r="G4561" s="127" t="n"/>
      <c r="H4561" s="127" t="n"/>
      <c r="I4561" s="127" t="n"/>
      <c r="J4561" s="127" t="n"/>
      <c r="K4561" s="127" t="n"/>
      <c r="L4561" s="127" t="n"/>
      <c r="M4561" s="127" t="n"/>
      <c r="N4561" s="120" t="n"/>
      <c r="O4561" s="120" t="n"/>
      <c r="P4561" s="120" t="n"/>
      <c r="Q4561" s="120" t="n"/>
      <c r="R4561" s="121" t="n"/>
      <c r="S4561" s="121" t="n"/>
      <c r="T4561" s="121" t="n"/>
      <c r="U4561" s="121" t="n"/>
      <c r="V4561" s="117">
        <f>IF(P4561="NA","NA",IF(P4561&lt;&gt;"",TEXT(P4561-N4561,"[h].mm"),""))</f>
        <v/>
      </c>
      <c r="W4561" s="118">
        <f>IF(AND(R4561="",S4561=""),"",R4561+S4561)</f>
        <v/>
      </c>
      <c r="X4561" s="116">
        <f>IF(O4561&lt;&gt;"",DATE(YEAR(O4561), MONTH(O4561), DAY(O4561)),"")</f>
        <v/>
      </c>
      <c r="Y4561" s="122" t="n"/>
      <c r="Z4561" s="123" t="n"/>
      <c r="AA4561" s="117">
        <f>IF(F4561="Re-assigned","NA",IF(W4561="","",IF(W4561&gt;=VLOOKUP(D4561,SLAMatrix,3,FALSE),"Yes",IF(W4561&lt;VLOOKUP(D4561,SLAMatrix,2,FALSE),"No","Internal"))))</f>
        <v/>
      </c>
      <c r="AB4561" s="123" t="n"/>
      <c r="AC4561" s="123" t="n"/>
      <c r="AD4561" s="119" t="n"/>
      <c r="AE4561" s="125" t="n"/>
      <c r="AF4561" s="124">
        <f>MONTH(O4561)</f>
        <v/>
      </c>
      <c r="AG4561" s="124">
        <f>VLOOKUP(IFERROR(MID(AE4561,1,(FIND(",",AE4561,1)-1)),AE4561),Facility_Region_Mapping,2,FALSE)</f>
        <v/>
      </c>
      <c r="AH4561" s="124" t="n"/>
      <c r="AI4561" s="124">
        <f>IF(C4561&lt;&gt;"",IF(M4561="ESM User",getInterfaceName($C4561),"NA"),"")</f>
        <v/>
      </c>
      <c r="AJ4561" s="116">
        <f>IF(Q4561&lt;&gt;"",DATE(YEAR(Q4561), MONTH(Q4561), DAY(Q4561)),"")</f>
        <v/>
      </c>
      <c r="AK4561" s="130">
        <f>IF(Q4561&lt;&gt;0,Q4561-N4561,TODAY()-N4561)</f>
        <v/>
      </c>
      <c r="AL4561" s="112">
        <f>IF(F4561="Re-assigned",0,IF(H4561="Closed",0,IF(H4561="Service Restored",0,IF(H4561="",0,1))))</f>
        <v/>
      </c>
      <c r="AM4561" s="124">
        <f>IF(AL4561=0,"",IF(AK4561&gt;20.99,"Aged","Non-Aged"))</f>
        <v/>
      </c>
      <c r="AN4561" s="112">
        <f>IF(Q4561&lt;&gt;"",MONTH(Q4561),"")</f>
        <v/>
      </c>
      <c r="AO4561" s="112">
        <f>IFERROR(VALUE(V4561),0)</f>
        <v/>
      </c>
    </row>
    <row customFormat="1" customHeight="1" ht="29.25" r="4562" s="112" spans="1:41">
      <c r="A4562" s="127" t="n"/>
      <c r="B4562" s="113" t="n"/>
      <c r="C4562" s="127" t="n"/>
      <c r="D4562" s="127" t="n"/>
      <c r="E4562" s="114">
        <f>IF(F4562 &lt;&gt; "",VLOOKUP(F4562,CategoryLookup,2,FALSE), "")</f>
        <v/>
      </c>
      <c r="F4562" s="126" t="n"/>
      <c r="G4562" s="127" t="n"/>
      <c r="H4562" s="127" t="n"/>
      <c r="I4562" s="127" t="n"/>
      <c r="J4562" s="127" t="n"/>
      <c r="K4562" s="127" t="n"/>
      <c r="L4562" s="127" t="n"/>
      <c r="M4562" s="127" t="n"/>
      <c r="N4562" s="120" t="n"/>
      <c r="O4562" s="120" t="n"/>
      <c r="P4562" s="120" t="n"/>
      <c r="Q4562" s="120" t="n"/>
      <c r="R4562" s="121" t="n"/>
      <c r="S4562" s="121" t="n"/>
      <c r="T4562" s="121" t="n"/>
      <c r="U4562" s="121" t="n"/>
      <c r="V4562" s="117">
        <f>IF(P4562="NA","NA",IF(P4562&lt;&gt;"",TEXT(P4562-N4562,"[h].mm"),""))</f>
        <v/>
      </c>
      <c r="W4562" s="118">
        <f>IF(AND(R4562="",S4562=""),"",R4562+S4562)</f>
        <v/>
      </c>
      <c r="X4562" s="116">
        <f>IF(O4562&lt;&gt;"",DATE(YEAR(O4562), MONTH(O4562), DAY(O4562)),"")</f>
        <v/>
      </c>
      <c r="Y4562" s="122" t="n"/>
      <c r="Z4562" s="123" t="n"/>
      <c r="AA4562" s="117">
        <f>IF(F4562="Re-assigned","NA",IF(W4562="","",IF(W4562&gt;=VLOOKUP(D4562,SLAMatrix,3,FALSE),"Yes",IF(W4562&lt;VLOOKUP(D4562,SLAMatrix,2,FALSE),"No","Internal"))))</f>
        <v/>
      </c>
      <c r="AB4562" s="123" t="n"/>
      <c r="AC4562" s="123" t="n"/>
      <c r="AD4562" s="119" t="n"/>
      <c r="AE4562" s="125" t="n"/>
      <c r="AF4562" s="124">
        <f>MONTH(O4562)</f>
        <v/>
      </c>
      <c r="AG4562" s="124">
        <f>VLOOKUP(IFERROR(MID(AE4562,1,(FIND(",",AE4562,1)-1)),AE4562),Facility_Region_Mapping,2,FALSE)</f>
        <v/>
      </c>
      <c r="AH4562" s="124" t="n"/>
      <c r="AI4562" s="124">
        <f>IF(C4562&lt;&gt;"",IF(M4562="ESM User",getInterfaceName($C4562),"NA"),"")</f>
        <v/>
      </c>
      <c r="AJ4562" s="116">
        <f>IF(Q4562&lt;&gt;"",DATE(YEAR(Q4562), MONTH(Q4562), DAY(Q4562)),"")</f>
        <v/>
      </c>
      <c r="AK4562" s="130">
        <f>IF(Q4562&lt;&gt;0,Q4562-N4562,TODAY()-N4562)</f>
        <v/>
      </c>
      <c r="AL4562" s="112">
        <f>IF(F4562="Re-assigned",0,IF(H4562="Closed",0,IF(H4562="Service Restored",0,IF(H4562="",0,1))))</f>
        <v/>
      </c>
      <c r="AM4562" s="124">
        <f>IF(AL4562=0,"",IF(AK4562&gt;20.99,"Aged","Non-Aged"))</f>
        <v/>
      </c>
      <c r="AN4562" s="112">
        <f>IF(Q4562&lt;&gt;"",MONTH(Q4562),"")</f>
        <v/>
      </c>
      <c r="AO4562" s="112">
        <f>IFERROR(VALUE(V4562),0)</f>
        <v/>
      </c>
    </row>
    <row customFormat="1" customHeight="1" ht="29.25" r="4563" s="112" spans="1:41">
      <c r="A4563" s="127" t="n"/>
      <c r="B4563" s="113" t="n"/>
      <c r="C4563" s="127" t="n"/>
      <c r="D4563" s="127" t="n"/>
      <c r="E4563" s="114">
        <f>IF(F4563 &lt;&gt; "",VLOOKUP(F4563,CategoryLookup,2,FALSE), "")</f>
        <v/>
      </c>
      <c r="F4563" s="126" t="n"/>
      <c r="G4563" s="127" t="n"/>
      <c r="H4563" s="127" t="n"/>
      <c r="I4563" s="127" t="n"/>
      <c r="J4563" s="127" t="n"/>
      <c r="K4563" s="127" t="n"/>
      <c r="L4563" s="127" t="n"/>
      <c r="M4563" s="127" t="n"/>
      <c r="N4563" s="120" t="n"/>
      <c r="O4563" s="120" t="n"/>
      <c r="P4563" s="120" t="n"/>
      <c r="Q4563" s="120" t="n"/>
      <c r="R4563" s="121" t="n"/>
      <c r="S4563" s="121" t="n"/>
      <c r="T4563" s="121" t="n"/>
      <c r="U4563" s="121" t="n"/>
      <c r="V4563" s="117">
        <f>IF(P4563="NA","NA",IF(P4563&lt;&gt;"",TEXT(P4563-N4563,"[h].mm"),""))</f>
        <v/>
      </c>
      <c r="W4563" s="118">
        <f>IF(AND(R4563="",S4563=""),"",R4563+S4563)</f>
        <v/>
      </c>
      <c r="X4563" s="116">
        <f>IF(O4563&lt;&gt;"",DATE(YEAR(O4563), MONTH(O4563), DAY(O4563)),"")</f>
        <v/>
      </c>
      <c r="Y4563" s="122" t="n"/>
      <c r="Z4563" s="123" t="n"/>
      <c r="AA4563" s="117">
        <f>IF(F4563="Re-assigned","NA",IF(W4563="","",IF(W4563&gt;=VLOOKUP(D4563,SLAMatrix,3,FALSE),"Yes",IF(W4563&lt;VLOOKUP(D4563,SLAMatrix,2,FALSE),"No","Internal"))))</f>
        <v/>
      </c>
      <c r="AB4563" s="123" t="n"/>
      <c r="AC4563" s="123" t="n"/>
      <c r="AD4563" s="119" t="n"/>
      <c r="AE4563" s="125" t="n"/>
      <c r="AF4563" s="124">
        <f>MONTH(O4563)</f>
        <v/>
      </c>
      <c r="AG4563" s="124">
        <f>VLOOKUP(IFERROR(MID(AE4563,1,(FIND(",",AE4563,1)-1)),AE4563),Facility_Region_Mapping,2,FALSE)</f>
        <v/>
      </c>
      <c r="AH4563" s="124" t="n"/>
      <c r="AI4563" s="124">
        <f>IF(C4563&lt;&gt;"",IF(M4563="ESM User",getInterfaceName($C4563),"NA"),"")</f>
        <v/>
      </c>
      <c r="AJ4563" s="116">
        <f>IF(Q4563&lt;&gt;"",DATE(YEAR(Q4563), MONTH(Q4563), DAY(Q4563)),"")</f>
        <v/>
      </c>
      <c r="AK4563" s="130">
        <f>IF(Q4563&lt;&gt;0,Q4563-N4563,TODAY()-N4563)</f>
        <v/>
      </c>
      <c r="AL4563" s="112">
        <f>IF(F4563="Re-assigned",0,IF(H4563="Closed",0,IF(H4563="Service Restored",0,IF(H4563="",0,1))))</f>
        <v/>
      </c>
      <c r="AM4563" s="124">
        <f>IF(AL4563=0,"",IF(AK4563&gt;20.99,"Aged","Non-Aged"))</f>
        <v/>
      </c>
      <c r="AN4563" s="112">
        <f>IF(Q4563&lt;&gt;"",MONTH(Q4563),"")</f>
        <v/>
      </c>
      <c r="AO4563" s="112">
        <f>IFERROR(VALUE(V4563),0)</f>
        <v/>
      </c>
    </row>
    <row customFormat="1" customHeight="1" ht="29.25" r="4564" s="112" spans="1:41">
      <c r="A4564" s="127" t="n"/>
      <c r="B4564" s="113" t="n"/>
      <c r="C4564" s="127" t="n"/>
      <c r="D4564" s="127" t="n"/>
      <c r="E4564" s="114">
        <f>IF(F4564 &lt;&gt; "",VLOOKUP(F4564,CategoryLookup,2,FALSE), "")</f>
        <v/>
      </c>
      <c r="F4564" s="126" t="n"/>
      <c r="G4564" s="127" t="n"/>
      <c r="H4564" s="127" t="n"/>
      <c r="I4564" s="127" t="n"/>
      <c r="J4564" s="127" t="n"/>
      <c r="K4564" s="127" t="n"/>
      <c r="L4564" s="127" t="n"/>
      <c r="M4564" s="127" t="n"/>
      <c r="N4564" s="120" t="n"/>
      <c r="O4564" s="120" t="n"/>
      <c r="P4564" s="120" t="n"/>
      <c r="Q4564" s="120" t="n"/>
      <c r="R4564" s="121" t="n"/>
      <c r="S4564" s="121" t="n"/>
      <c r="T4564" s="121" t="n"/>
      <c r="U4564" s="121" t="n"/>
      <c r="V4564" s="117">
        <f>IF(P4564="NA","NA",IF(P4564&lt;&gt;"",TEXT(P4564-N4564,"[h].mm"),""))</f>
        <v/>
      </c>
      <c r="W4564" s="118">
        <f>IF(AND(R4564="",S4564=""),"",R4564+S4564)</f>
        <v/>
      </c>
      <c r="X4564" s="116">
        <f>IF(O4564&lt;&gt;"",DATE(YEAR(O4564), MONTH(O4564), DAY(O4564)),"")</f>
        <v/>
      </c>
      <c r="Y4564" s="122" t="n"/>
      <c r="Z4564" s="123" t="n"/>
      <c r="AA4564" s="117">
        <f>IF(F4564="Re-assigned","NA",IF(W4564="","",IF(W4564&gt;=VLOOKUP(D4564,SLAMatrix,3,FALSE),"Yes",IF(W4564&lt;VLOOKUP(D4564,SLAMatrix,2,FALSE),"No","Internal"))))</f>
        <v/>
      </c>
      <c r="AB4564" s="123" t="n"/>
      <c r="AC4564" s="123" t="n"/>
      <c r="AD4564" s="119" t="n"/>
      <c r="AE4564" s="125" t="n"/>
      <c r="AF4564" s="124">
        <f>MONTH(O4564)</f>
        <v/>
      </c>
      <c r="AG4564" s="124">
        <f>VLOOKUP(IFERROR(MID(AE4564,1,(FIND(",",AE4564,1)-1)),AE4564),Facility_Region_Mapping,2,FALSE)</f>
        <v/>
      </c>
      <c r="AH4564" s="124" t="n"/>
      <c r="AI4564" s="124">
        <f>IF(C4564&lt;&gt;"",IF(M4564="ESM User",getInterfaceName($C4564),"NA"),"")</f>
        <v/>
      </c>
      <c r="AJ4564" s="116">
        <f>IF(Q4564&lt;&gt;"",DATE(YEAR(Q4564), MONTH(Q4564), DAY(Q4564)),"")</f>
        <v/>
      </c>
      <c r="AK4564" s="130">
        <f>IF(Q4564&lt;&gt;0,Q4564-N4564,TODAY()-N4564)</f>
        <v/>
      </c>
      <c r="AL4564" s="112">
        <f>IF(F4564="Re-assigned",0,IF(H4564="Closed",0,IF(H4564="Service Restored",0,IF(H4564="",0,1))))</f>
        <v/>
      </c>
      <c r="AM4564" s="124">
        <f>IF(AL4564=0,"",IF(AK4564&gt;20.99,"Aged","Non-Aged"))</f>
        <v/>
      </c>
      <c r="AN4564" s="112">
        <f>IF(Q4564&lt;&gt;"",MONTH(Q4564),"")</f>
        <v/>
      </c>
      <c r="AO4564" s="112">
        <f>IFERROR(VALUE(V4564),0)</f>
        <v/>
      </c>
    </row>
    <row customFormat="1" customHeight="1" ht="29.25" r="4565" s="112" spans="1:41">
      <c r="A4565" s="127" t="n"/>
      <c r="B4565" s="113" t="n"/>
      <c r="C4565" s="127" t="n"/>
      <c r="D4565" s="127" t="n"/>
      <c r="E4565" s="114">
        <f>IF(F4565 &lt;&gt; "",VLOOKUP(F4565,CategoryLookup,2,FALSE), "")</f>
        <v/>
      </c>
      <c r="F4565" s="126" t="n"/>
      <c r="G4565" s="127" t="n"/>
      <c r="H4565" s="127" t="n"/>
      <c r="I4565" s="127" t="n"/>
      <c r="J4565" s="127" t="n"/>
      <c r="K4565" s="127" t="n"/>
      <c r="L4565" s="127" t="n"/>
      <c r="M4565" s="127" t="n"/>
      <c r="N4565" s="120" t="n"/>
      <c r="O4565" s="120" t="n"/>
      <c r="P4565" s="120" t="n"/>
      <c r="Q4565" s="120" t="n"/>
      <c r="R4565" s="121" t="n"/>
      <c r="S4565" s="121" t="n"/>
      <c r="T4565" s="121" t="n"/>
      <c r="U4565" s="121" t="n"/>
      <c r="V4565" s="117">
        <f>IF(P4565="NA","NA",IF(P4565&lt;&gt;"",TEXT(P4565-N4565,"[h].mm"),""))</f>
        <v/>
      </c>
      <c r="W4565" s="118">
        <f>IF(AND(R4565="",S4565=""),"",R4565+S4565)</f>
        <v/>
      </c>
      <c r="X4565" s="116">
        <f>IF(O4565&lt;&gt;"",DATE(YEAR(O4565), MONTH(O4565), DAY(O4565)),"")</f>
        <v/>
      </c>
      <c r="Y4565" s="122" t="n"/>
      <c r="Z4565" s="123" t="n"/>
      <c r="AA4565" s="117">
        <f>IF(F4565="Re-assigned","NA",IF(W4565="","",IF(W4565&gt;=VLOOKUP(D4565,SLAMatrix,3,FALSE),"Yes",IF(W4565&lt;VLOOKUP(D4565,SLAMatrix,2,FALSE),"No","Internal"))))</f>
        <v/>
      </c>
      <c r="AB4565" s="123" t="n"/>
      <c r="AC4565" s="123" t="n"/>
      <c r="AD4565" s="119" t="n"/>
      <c r="AE4565" s="125" t="n"/>
      <c r="AF4565" s="124">
        <f>MONTH(O4565)</f>
        <v/>
      </c>
      <c r="AG4565" s="124">
        <f>VLOOKUP(IFERROR(MID(AE4565,1,(FIND(",",AE4565,1)-1)),AE4565),Facility_Region_Mapping,2,FALSE)</f>
        <v/>
      </c>
      <c r="AH4565" s="124" t="n"/>
      <c r="AI4565" s="124">
        <f>IF(C4565&lt;&gt;"",IF(M4565="ESM User",getInterfaceName($C4565),"NA"),"")</f>
        <v/>
      </c>
      <c r="AJ4565" s="116">
        <f>IF(Q4565&lt;&gt;"",DATE(YEAR(Q4565), MONTH(Q4565), DAY(Q4565)),"")</f>
        <v/>
      </c>
      <c r="AK4565" s="130">
        <f>IF(Q4565&lt;&gt;0,Q4565-N4565,TODAY()-N4565)</f>
        <v/>
      </c>
      <c r="AL4565" s="112">
        <f>IF(F4565="Re-assigned",0,IF(H4565="Closed",0,IF(H4565="Service Restored",0,IF(H4565="",0,1))))</f>
        <v/>
      </c>
      <c r="AM4565" s="124">
        <f>IF(AL4565=0,"",IF(AK4565&gt;20.99,"Aged","Non-Aged"))</f>
        <v/>
      </c>
      <c r="AN4565" s="112">
        <f>IF(Q4565&lt;&gt;"",MONTH(Q4565),"")</f>
        <v/>
      </c>
      <c r="AO4565" s="112">
        <f>IFERROR(VALUE(V4565),0)</f>
        <v/>
      </c>
    </row>
    <row customFormat="1" customHeight="1" ht="29.25" r="4566" s="112" spans="1:41">
      <c r="A4566" s="127" t="n"/>
      <c r="B4566" s="113" t="n"/>
      <c r="C4566" s="127" t="n"/>
      <c r="D4566" s="127" t="n"/>
      <c r="E4566" s="114">
        <f>IF(F4566 &lt;&gt; "",VLOOKUP(F4566,CategoryLookup,2,FALSE), "")</f>
        <v/>
      </c>
      <c r="F4566" s="126" t="n"/>
      <c r="G4566" s="127" t="n"/>
      <c r="H4566" s="127" t="n"/>
      <c r="I4566" s="127" t="n"/>
      <c r="J4566" s="127" t="n"/>
      <c r="K4566" s="127" t="n"/>
      <c r="L4566" s="127" t="n"/>
      <c r="M4566" s="127" t="n"/>
      <c r="N4566" s="120" t="n"/>
      <c r="O4566" s="120" t="n"/>
      <c r="P4566" s="120" t="n"/>
      <c r="Q4566" s="120" t="n"/>
      <c r="R4566" s="121" t="n"/>
      <c r="S4566" s="121" t="n"/>
      <c r="T4566" s="121" t="n"/>
      <c r="U4566" s="121" t="n"/>
      <c r="V4566" s="117">
        <f>IF(P4566="NA","NA",IF(P4566&lt;&gt;"",TEXT(P4566-N4566,"[h].mm"),""))</f>
        <v/>
      </c>
      <c r="W4566" s="118">
        <f>IF(AND(R4566="",S4566=""),"",R4566+S4566)</f>
        <v/>
      </c>
      <c r="X4566" s="116">
        <f>IF(O4566&lt;&gt;"",DATE(YEAR(O4566), MONTH(O4566), DAY(O4566)),"")</f>
        <v/>
      </c>
      <c r="Y4566" s="122" t="n"/>
      <c r="Z4566" s="123" t="n"/>
      <c r="AA4566" s="117">
        <f>IF(F4566="Re-assigned","NA",IF(W4566="","",IF(W4566&gt;=VLOOKUP(D4566,SLAMatrix,3,FALSE),"Yes",IF(W4566&lt;VLOOKUP(D4566,SLAMatrix,2,FALSE),"No","Internal"))))</f>
        <v/>
      </c>
      <c r="AB4566" s="123" t="n"/>
      <c r="AC4566" s="123" t="n"/>
      <c r="AD4566" s="119" t="n"/>
      <c r="AE4566" s="125" t="n"/>
      <c r="AF4566" s="124">
        <f>MONTH(O4566)</f>
        <v/>
      </c>
      <c r="AG4566" s="124">
        <f>VLOOKUP(IFERROR(MID(AE4566,1,(FIND(",",AE4566,1)-1)),AE4566),Facility_Region_Mapping,2,FALSE)</f>
        <v/>
      </c>
      <c r="AH4566" s="124" t="n"/>
      <c r="AI4566" s="124">
        <f>IF(C4566&lt;&gt;"",IF(M4566="ESM User",getInterfaceName($C4566),"NA"),"")</f>
        <v/>
      </c>
      <c r="AJ4566" s="116">
        <f>IF(Q4566&lt;&gt;"",DATE(YEAR(Q4566), MONTH(Q4566), DAY(Q4566)),"")</f>
        <v/>
      </c>
      <c r="AK4566" s="130">
        <f>IF(Q4566&lt;&gt;0,Q4566-N4566,TODAY()-N4566)</f>
        <v/>
      </c>
      <c r="AL4566" s="112">
        <f>IF(F4566="Re-assigned",0,IF(H4566="Closed",0,IF(H4566="Service Restored",0,IF(H4566="",0,1))))</f>
        <v/>
      </c>
      <c r="AM4566" s="124">
        <f>IF(AL4566=0,"",IF(AK4566&gt;20.99,"Aged","Non-Aged"))</f>
        <v/>
      </c>
      <c r="AN4566" s="112">
        <f>IF(Q4566&lt;&gt;"",MONTH(Q4566),"")</f>
        <v/>
      </c>
      <c r="AO4566" s="112">
        <f>IFERROR(VALUE(V4566),0)</f>
        <v/>
      </c>
    </row>
    <row customFormat="1" customHeight="1" ht="29.25" r="4567" s="112" spans="1:41">
      <c r="A4567" s="127" t="n"/>
      <c r="B4567" s="113" t="n"/>
      <c r="C4567" s="127" t="n"/>
      <c r="D4567" s="127" t="n"/>
      <c r="E4567" s="114">
        <f>IF(F4567 &lt;&gt; "",VLOOKUP(F4567,CategoryLookup,2,FALSE), "")</f>
        <v/>
      </c>
      <c r="F4567" s="126" t="n"/>
      <c r="G4567" s="127" t="n"/>
      <c r="H4567" s="127" t="n"/>
      <c r="I4567" s="127" t="n"/>
      <c r="J4567" s="127" t="n"/>
      <c r="K4567" s="127" t="n"/>
      <c r="L4567" s="127" t="n"/>
      <c r="M4567" s="127" t="n"/>
      <c r="N4567" s="120" t="n"/>
      <c r="O4567" s="120" t="n"/>
      <c r="P4567" s="120" t="n"/>
      <c r="Q4567" s="120" t="n"/>
      <c r="R4567" s="121" t="n"/>
      <c r="S4567" s="121" t="n"/>
      <c r="T4567" s="121" t="n"/>
      <c r="U4567" s="121" t="n"/>
      <c r="V4567" s="117">
        <f>IF(P4567="NA","NA",IF(P4567&lt;&gt;"",TEXT(P4567-N4567,"[h].mm"),""))</f>
        <v/>
      </c>
      <c r="W4567" s="118">
        <f>IF(AND(R4567="",S4567=""),"",R4567+S4567)</f>
        <v/>
      </c>
      <c r="X4567" s="116">
        <f>IF(O4567&lt;&gt;"",DATE(YEAR(O4567), MONTH(O4567), DAY(O4567)),"")</f>
        <v/>
      </c>
      <c r="Y4567" s="122" t="n"/>
      <c r="Z4567" s="123" t="n"/>
      <c r="AA4567" s="117">
        <f>IF(F4567="Re-assigned","NA",IF(W4567="","",IF(W4567&gt;=VLOOKUP(D4567,SLAMatrix,3,FALSE),"Yes",IF(W4567&lt;VLOOKUP(D4567,SLAMatrix,2,FALSE),"No","Internal"))))</f>
        <v/>
      </c>
      <c r="AB4567" s="123" t="n"/>
      <c r="AC4567" s="123" t="n"/>
      <c r="AD4567" s="119" t="n"/>
      <c r="AE4567" s="125" t="n"/>
      <c r="AF4567" s="124">
        <f>MONTH(O4567)</f>
        <v/>
      </c>
      <c r="AG4567" s="124">
        <f>VLOOKUP(IFERROR(MID(AE4567,1,(FIND(",",AE4567,1)-1)),AE4567),Facility_Region_Mapping,2,FALSE)</f>
        <v/>
      </c>
      <c r="AH4567" s="124" t="n"/>
      <c r="AI4567" s="124">
        <f>IF(C4567&lt;&gt;"",IF(M4567="ESM User",getInterfaceName($C4567),"NA"),"")</f>
        <v/>
      </c>
      <c r="AJ4567" s="116">
        <f>IF(Q4567&lt;&gt;"",DATE(YEAR(Q4567), MONTH(Q4567), DAY(Q4567)),"")</f>
        <v/>
      </c>
      <c r="AK4567" s="130">
        <f>IF(Q4567&lt;&gt;0,Q4567-N4567,TODAY()-N4567)</f>
        <v/>
      </c>
      <c r="AL4567" s="112">
        <f>IF(F4567="Re-assigned",0,IF(H4567="Closed",0,IF(H4567="Service Restored",0,IF(H4567="",0,1))))</f>
        <v/>
      </c>
      <c r="AM4567" s="124">
        <f>IF(AL4567=0,"",IF(AK4567&gt;20.99,"Aged","Non-Aged"))</f>
        <v/>
      </c>
      <c r="AN4567" s="112">
        <f>IF(Q4567&lt;&gt;"",MONTH(Q4567),"")</f>
        <v/>
      </c>
      <c r="AO4567" s="112">
        <f>IFERROR(VALUE(V4567),0)</f>
        <v/>
      </c>
    </row>
    <row customFormat="1" customHeight="1" ht="29.25" r="4568" s="112" spans="1:41">
      <c r="A4568" s="127" t="n"/>
      <c r="B4568" s="113" t="n"/>
      <c r="C4568" s="127" t="n"/>
      <c r="D4568" s="127" t="n"/>
      <c r="E4568" s="114">
        <f>IF(F4568 &lt;&gt; "",VLOOKUP(F4568,CategoryLookup,2,FALSE), "")</f>
        <v/>
      </c>
      <c r="F4568" s="126" t="n"/>
      <c r="G4568" s="127" t="n"/>
      <c r="H4568" s="127" t="n"/>
      <c r="I4568" s="127" t="n"/>
      <c r="J4568" s="127" t="n"/>
      <c r="K4568" s="127" t="n"/>
      <c r="L4568" s="127" t="n"/>
      <c r="M4568" s="127" t="n"/>
      <c r="N4568" s="120" t="n"/>
      <c r="O4568" s="120" t="n"/>
      <c r="P4568" s="120" t="n"/>
      <c r="Q4568" s="120" t="n"/>
      <c r="R4568" s="121" t="n"/>
      <c r="S4568" s="121" t="n"/>
      <c r="T4568" s="121" t="n"/>
      <c r="U4568" s="121" t="n"/>
      <c r="V4568" s="117">
        <f>IF(P4568="NA","NA",IF(P4568&lt;&gt;"",TEXT(P4568-N4568,"[h].mm"),""))</f>
        <v/>
      </c>
      <c r="W4568" s="118">
        <f>IF(AND(R4568="",S4568=""),"",R4568+S4568)</f>
        <v/>
      </c>
      <c r="X4568" s="116">
        <f>IF(O4568&lt;&gt;"",DATE(YEAR(O4568), MONTH(O4568), DAY(O4568)),"")</f>
        <v/>
      </c>
      <c r="Y4568" s="122" t="n"/>
      <c r="Z4568" s="123" t="n"/>
      <c r="AA4568" s="117">
        <f>IF(F4568="Re-assigned","NA",IF(W4568="","",IF(W4568&gt;=VLOOKUP(D4568,SLAMatrix,3,FALSE),"Yes",IF(W4568&lt;VLOOKUP(D4568,SLAMatrix,2,FALSE),"No","Internal"))))</f>
        <v/>
      </c>
      <c r="AB4568" s="123" t="n"/>
      <c r="AC4568" s="123" t="n"/>
      <c r="AD4568" s="119" t="n"/>
      <c r="AE4568" s="125" t="n"/>
      <c r="AF4568" s="124">
        <f>MONTH(O4568)</f>
        <v/>
      </c>
      <c r="AG4568" s="124">
        <f>VLOOKUP(IFERROR(MID(AE4568,1,(FIND(",",AE4568,1)-1)),AE4568),Facility_Region_Mapping,2,FALSE)</f>
        <v/>
      </c>
      <c r="AH4568" s="124" t="n"/>
      <c r="AI4568" s="124">
        <f>IF(C4568&lt;&gt;"",IF(M4568="ESM User",getInterfaceName($C4568),"NA"),"")</f>
        <v/>
      </c>
      <c r="AJ4568" s="116">
        <f>IF(Q4568&lt;&gt;"",DATE(YEAR(Q4568), MONTH(Q4568), DAY(Q4568)),"")</f>
        <v/>
      </c>
      <c r="AK4568" s="130">
        <f>IF(Q4568&lt;&gt;0,Q4568-N4568,TODAY()-N4568)</f>
        <v/>
      </c>
      <c r="AL4568" s="112">
        <f>IF(F4568="Re-assigned",0,IF(H4568="Closed",0,IF(H4568="Service Restored",0,IF(H4568="",0,1))))</f>
        <v/>
      </c>
      <c r="AM4568" s="124">
        <f>IF(AL4568=0,"",IF(AK4568&gt;20.99,"Aged","Non-Aged"))</f>
        <v/>
      </c>
      <c r="AN4568" s="112">
        <f>IF(Q4568&lt;&gt;"",MONTH(Q4568),"")</f>
        <v/>
      </c>
      <c r="AO4568" s="112">
        <f>IFERROR(VALUE(V4568),0)</f>
        <v/>
      </c>
    </row>
    <row customFormat="1" customHeight="1" ht="29.25" r="4569" s="112" spans="1:41">
      <c r="A4569" s="127" t="n"/>
      <c r="B4569" s="113" t="n"/>
      <c r="C4569" s="127" t="n"/>
      <c r="D4569" s="127" t="n"/>
      <c r="E4569" s="114">
        <f>IF(F4569 &lt;&gt; "",VLOOKUP(F4569,CategoryLookup,2,FALSE), "")</f>
        <v/>
      </c>
      <c r="F4569" s="126" t="n"/>
      <c r="G4569" s="127" t="n"/>
      <c r="H4569" s="127" t="n"/>
      <c r="I4569" s="127" t="n"/>
      <c r="J4569" s="127" t="n"/>
      <c r="K4569" s="127" t="n"/>
      <c r="L4569" s="127" t="n"/>
      <c r="M4569" s="127" t="n"/>
      <c r="N4569" s="120" t="n"/>
      <c r="O4569" s="120" t="n"/>
      <c r="P4569" s="120" t="n"/>
      <c r="Q4569" s="120" t="n"/>
      <c r="R4569" s="121" t="n"/>
      <c r="S4569" s="121" t="n"/>
      <c r="T4569" s="121" t="n"/>
      <c r="U4569" s="121" t="n"/>
      <c r="V4569" s="117">
        <f>IF(P4569="NA","NA",IF(P4569&lt;&gt;"",TEXT(P4569-N4569,"[h].mm"),""))</f>
        <v/>
      </c>
      <c r="W4569" s="118">
        <f>IF(AND(R4569="",S4569=""),"",R4569+S4569)</f>
        <v/>
      </c>
      <c r="X4569" s="116">
        <f>IF(O4569&lt;&gt;"",DATE(YEAR(O4569), MONTH(O4569), DAY(O4569)),"")</f>
        <v/>
      </c>
      <c r="Y4569" s="122" t="n"/>
      <c r="Z4569" s="123" t="n"/>
      <c r="AA4569" s="117">
        <f>IF(F4569="Re-assigned","NA",IF(W4569="","",IF(W4569&gt;=VLOOKUP(D4569,SLAMatrix,3,FALSE),"Yes",IF(W4569&lt;VLOOKUP(D4569,SLAMatrix,2,FALSE),"No","Internal"))))</f>
        <v/>
      </c>
      <c r="AB4569" s="123" t="n"/>
      <c r="AC4569" s="123" t="n"/>
      <c r="AD4569" s="119" t="n"/>
      <c r="AE4569" s="125" t="n"/>
      <c r="AF4569" s="124">
        <f>MONTH(O4569)</f>
        <v/>
      </c>
      <c r="AG4569" s="124">
        <f>VLOOKUP(IFERROR(MID(AE4569,1,(FIND(",",AE4569,1)-1)),AE4569),Facility_Region_Mapping,2,FALSE)</f>
        <v/>
      </c>
      <c r="AH4569" s="124" t="n"/>
      <c r="AI4569" s="124">
        <f>IF(C4569&lt;&gt;"",IF(M4569="ESM User",getInterfaceName($C4569),"NA"),"")</f>
        <v/>
      </c>
      <c r="AJ4569" s="116">
        <f>IF(Q4569&lt;&gt;"",DATE(YEAR(Q4569), MONTH(Q4569), DAY(Q4569)),"")</f>
        <v/>
      </c>
      <c r="AK4569" s="130">
        <f>IF(Q4569&lt;&gt;0,Q4569-N4569,TODAY()-N4569)</f>
        <v/>
      </c>
      <c r="AL4569" s="112">
        <f>IF(F4569="Re-assigned",0,IF(H4569="Closed",0,IF(H4569="Service Restored",0,IF(H4569="",0,1))))</f>
        <v/>
      </c>
      <c r="AM4569" s="124">
        <f>IF(AL4569=0,"",IF(AK4569&gt;20.99,"Aged","Non-Aged"))</f>
        <v/>
      </c>
      <c r="AN4569" s="112">
        <f>IF(Q4569&lt;&gt;"",MONTH(Q4569),"")</f>
        <v/>
      </c>
      <c r="AO4569" s="112">
        <f>IFERROR(VALUE(V4569),0)</f>
        <v/>
      </c>
    </row>
    <row customFormat="1" customHeight="1" ht="29.25" r="4570" s="112" spans="1:41">
      <c r="A4570" s="127" t="n"/>
      <c r="B4570" s="113" t="n"/>
      <c r="C4570" s="127" t="n"/>
      <c r="D4570" s="127" t="n"/>
      <c r="E4570" s="114">
        <f>IF(F4570 &lt;&gt; "",VLOOKUP(F4570,CategoryLookup,2,FALSE), "")</f>
        <v/>
      </c>
      <c r="F4570" s="126" t="n"/>
      <c r="G4570" s="127" t="n"/>
      <c r="H4570" s="127" t="n"/>
      <c r="I4570" s="127" t="n"/>
      <c r="J4570" s="127" t="n"/>
      <c r="K4570" s="127" t="n"/>
      <c r="L4570" s="127" t="n"/>
      <c r="M4570" s="127" t="n"/>
      <c r="N4570" s="120" t="n"/>
      <c r="O4570" s="120" t="n"/>
      <c r="P4570" s="120" t="n"/>
      <c r="Q4570" s="120" t="n"/>
      <c r="R4570" s="121" t="n"/>
      <c r="S4570" s="121" t="n"/>
      <c r="T4570" s="121" t="n"/>
      <c r="U4570" s="121" t="n"/>
      <c r="V4570" s="117">
        <f>IF(P4570="NA","NA",IF(P4570&lt;&gt;"",TEXT(P4570-N4570,"[h].mm"),""))</f>
        <v/>
      </c>
      <c r="W4570" s="118">
        <f>IF(AND(R4570="",S4570=""),"",R4570+S4570)</f>
        <v/>
      </c>
      <c r="X4570" s="116">
        <f>IF(O4570&lt;&gt;"",DATE(YEAR(O4570), MONTH(O4570), DAY(O4570)),"")</f>
        <v/>
      </c>
      <c r="Y4570" s="122" t="n"/>
      <c r="Z4570" s="123" t="n"/>
      <c r="AA4570" s="117">
        <f>IF(F4570="Re-assigned","NA",IF(W4570="","",IF(W4570&gt;=VLOOKUP(D4570,SLAMatrix,3,FALSE),"Yes",IF(W4570&lt;VLOOKUP(D4570,SLAMatrix,2,FALSE),"No","Internal"))))</f>
        <v/>
      </c>
      <c r="AB4570" s="123" t="n"/>
      <c r="AC4570" s="123" t="n"/>
      <c r="AD4570" s="119" t="n"/>
      <c r="AE4570" s="125" t="n"/>
      <c r="AF4570" s="124">
        <f>MONTH(O4570)</f>
        <v/>
      </c>
      <c r="AG4570" s="124">
        <f>VLOOKUP(IFERROR(MID(AE4570,1,(FIND(",",AE4570,1)-1)),AE4570),Facility_Region_Mapping,2,FALSE)</f>
        <v/>
      </c>
      <c r="AH4570" s="124" t="n"/>
      <c r="AI4570" s="124">
        <f>IF(C4570&lt;&gt;"",IF(M4570="ESM User",getInterfaceName($C4570),"NA"),"")</f>
        <v/>
      </c>
      <c r="AJ4570" s="116">
        <f>IF(Q4570&lt;&gt;"",DATE(YEAR(Q4570), MONTH(Q4570), DAY(Q4570)),"")</f>
        <v/>
      </c>
      <c r="AK4570" s="130">
        <f>IF(Q4570&lt;&gt;0,Q4570-N4570,TODAY()-N4570)</f>
        <v/>
      </c>
      <c r="AL4570" s="112">
        <f>IF(F4570="Re-assigned",0,IF(H4570="Closed",0,IF(H4570="Service Restored",0,IF(H4570="",0,1))))</f>
        <v/>
      </c>
      <c r="AM4570" s="124">
        <f>IF(AL4570=0,"",IF(AK4570&gt;20.99,"Aged","Non-Aged"))</f>
        <v/>
      </c>
      <c r="AN4570" s="112">
        <f>IF(Q4570&lt;&gt;"",MONTH(Q4570),"")</f>
        <v/>
      </c>
      <c r="AO4570" s="112">
        <f>IFERROR(VALUE(V4570),0)</f>
        <v/>
      </c>
    </row>
    <row customFormat="1" customHeight="1" ht="29.25" r="4571" s="112" spans="1:41">
      <c r="A4571" s="127" t="n"/>
      <c r="B4571" s="113" t="n"/>
      <c r="C4571" s="127" t="n"/>
      <c r="D4571" s="127" t="n"/>
      <c r="E4571" s="114">
        <f>IF(F4571 &lt;&gt; "",VLOOKUP(F4571,CategoryLookup,2,FALSE), "")</f>
        <v/>
      </c>
      <c r="F4571" s="126" t="n"/>
      <c r="G4571" s="127" t="n"/>
      <c r="H4571" s="127" t="n"/>
      <c r="I4571" s="127" t="n"/>
      <c r="J4571" s="127" t="n"/>
      <c r="K4571" s="127" t="n"/>
      <c r="L4571" s="127" t="n"/>
      <c r="M4571" s="127" t="n"/>
      <c r="N4571" s="120" t="n"/>
      <c r="O4571" s="120" t="n"/>
      <c r="P4571" s="120" t="n"/>
      <c r="Q4571" s="120" t="n"/>
      <c r="R4571" s="121" t="n"/>
      <c r="S4571" s="121" t="n"/>
      <c r="T4571" s="121" t="n"/>
      <c r="U4571" s="121" t="n"/>
      <c r="V4571" s="117">
        <f>IF(P4571="NA","NA",IF(P4571&lt;&gt;"",TEXT(P4571-N4571,"[h].mm"),""))</f>
        <v/>
      </c>
      <c r="W4571" s="118">
        <f>IF(AND(R4571="",S4571=""),"",R4571+S4571)</f>
        <v/>
      </c>
      <c r="X4571" s="116">
        <f>IF(O4571&lt;&gt;"",DATE(YEAR(O4571), MONTH(O4571), DAY(O4571)),"")</f>
        <v/>
      </c>
      <c r="Y4571" s="122" t="n"/>
      <c r="Z4571" s="123" t="n"/>
      <c r="AA4571" s="117">
        <f>IF(F4571="Re-assigned","NA",IF(W4571="","",IF(W4571&gt;=VLOOKUP(D4571,SLAMatrix,3,FALSE),"Yes",IF(W4571&lt;VLOOKUP(D4571,SLAMatrix,2,FALSE),"No","Internal"))))</f>
        <v/>
      </c>
      <c r="AB4571" s="123" t="n"/>
      <c r="AC4571" s="123" t="n"/>
      <c r="AD4571" s="119" t="n"/>
      <c r="AE4571" s="125" t="n"/>
      <c r="AF4571" s="124">
        <f>MONTH(O4571)</f>
        <v/>
      </c>
      <c r="AG4571" s="124">
        <f>VLOOKUP(IFERROR(MID(AE4571,1,(FIND(",",AE4571,1)-1)),AE4571),Facility_Region_Mapping,2,FALSE)</f>
        <v/>
      </c>
      <c r="AH4571" s="124" t="n"/>
      <c r="AI4571" s="124">
        <f>IF(C4571&lt;&gt;"",IF(M4571="ESM User",getInterfaceName($C4571),"NA"),"")</f>
        <v/>
      </c>
      <c r="AJ4571" s="116">
        <f>IF(Q4571&lt;&gt;"",DATE(YEAR(Q4571), MONTH(Q4571), DAY(Q4571)),"")</f>
        <v/>
      </c>
      <c r="AK4571" s="130">
        <f>IF(Q4571&lt;&gt;0,Q4571-N4571,TODAY()-N4571)</f>
        <v/>
      </c>
      <c r="AL4571" s="112">
        <f>IF(F4571="Re-assigned",0,IF(H4571="Closed",0,IF(H4571="Service Restored",0,IF(H4571="",0,1))))</f>
        <v/>
      </c>
      <c r="AM4571" s="124">
        <f>IF(AL4571=0,"",IF(AK4571&gt;20.99,"Aged","Non-Aged"))</f>
        <v/>
      </c>
      <c r="AN4571" s="112">
        <f>IF(Q4571&lt;&gt;"",MONTH(Q4571),"")</f>
        <v/>
      </c>
      <c r="AO4571" s="112">
        <f>IFERROR(VALUE(V4571),0)</f>
        <v/>
      </c>
    </row>
    <row customFormat="1" customHeight="1" ht="29.25" r="4572" s="112" spans="1:41">
      <c r="A4572" s="127" t="n"/>
      <c r="B4572" s="113" t="n"/>
      <c r="C4572" s="127" t="n"/>
      <c r="D4572" s="127" t="n"/>
      <c r="E4572" s="114">
        <f>IF(F4572 &lt;&gt; "",VLOOKUP(F4572,CategoryLookup,2,FALSE), "")</f>
        <v/>
      </c>
      <c r="F4572" s="126" t="n"/>
      <c r="G4572" s="127" t="n"/>
      <c r="H4572" s="127" t="n"/>
      <c r="I4572" s="127" t="n"/>
      <c r="J4572" s="127" t="n"/>
      <c r="K4572" s="127" t="n"/>
      <c r="L4572" s="127" t="n"/>
      <c r="M4572" s="127" t="n"/>
      <c r="N4572" s="120" t="n"/>
      <c r="O4572" s="120" t="n"/>
      <c r="P4572" s="120" t="n"/>
      <c r="Q4572" s="120" t="n"/>
      <c r="R4572" s="121" t="n"/>
      <c r="S4572" s="121" t="n"/>
      <c r="T4572" s="121" t="n"/>
      <c r="U4572" s="121" t="n"/>
      <c r="V4572" s="117">
        <f>IF(P4572="NA","NA",IF(P4572&lt;&gt;"",TEXT(P4572-N4572,"[h].mm"),""))</f>
        <v/>
      </c>
      <c r="W4572" s="118">
        <f>IF(AND(R4572="",S4572=""),"",R4572+S4572)</f>
        <v/>
      </c>
      <c r="X4572" s="116">
        <f>IF(O4572&lt;&gt;"",DATE(YEAR(O4572), MONTH(O4572), DAY(O4572)),"")</f>
        <v/>
      </c>
      <c r="Y4572" s="122" t="n"/>
      <c r="Z4572" s="123" t="n"/>
      <c r="AA4572" s="117">
        <f>IF(F4572="Re-assigned","NA",IF(W4572="","",IF(W4572&gt;=VLOOKUP(D4572,SLAMatrix,3,FALSE),"Yes",IF(W4572&lt;VLOOKUP(D4572,SLAMatrix,2,FALSE),"No","Internal"))))</f>
        <v/>
      </c>
      <c r="AB4572" s="123" t="n"/>
      <c r="AC4572" s="123" t="n"/>
      <c r="AD4572" s="119" t="n"/>
      <c r="AE4572" s="125" t="n"/>
      <c r="AF4572" s="124">
        <f>MONTH(O4572)</f>
        <v/>
      </c>
      <c r="AG4572" s="124">
        <f>VLOOKUP(IFERROR(MID(AE4572,1,(FIND(",",AE4572,1)-1)),AE4572),Facility_Region_Mapping,2,FALSE)</f>
        <v/>
      </c>
      <c r="AH4572" s="124" t="n"/>
      <c r="AI4572" s="124">
        <f>IF(C4572&lt;&gt;"",IF(M4572="ESM User",getInterfaceName($C4572),"NA"),"")</f>
        <v/>
      </c>
      <c r="AJ4572" s="116">
        <f>IF(Q4572&lt;&gt;"",DATE(YEAR(Q4572), MONTH(Q4572), DAY(Q4572)),"")</f>
        <v/>
      </c>
      <c r="AK4572" s="130">
        <f>IF(Q4572&lt;&gt;0,Q4572-N4572,TODAY()-N4572)</f>
        <v/>
      </c>
      <c r="AL4572" s="112">
        <f>IF(F4572="Re-assigned",0,IF(H4572="Closed",0,IF(H4572="Service Restored",0,IF(H4572="",0,1))))</f>
        <v/>
      </c>
      <c r="AM4572" s="124">
        <f>IF(AL4572=0,"",IF(AK4572&gt;20.99,"Aged","Non-Aged"))</f>
        <v/>
      </c>
      <c r="AN4572" s="112">
        <f>IF(Q4572&lt;&gt;"",MONTH(Q4572),"")</f>
        <v/>
      </c>
      <c r="AO4572" s="112">
        <f>IFERROR(VALUE(V4572),0)</f>
        <v/>
      </c>
    </row>
    <row customFormat="1" customHeight="1" ht="29.25" r="4573" s="112" spans="1:41">
      <c r="A4573" s="127" t="n"/>
      <c r="B4573" s="113" t="n"/>
      <c r="C4573" s="127" t="n"/>
      <c r="D4573" s="127" t="n"/>
      <c r="E4573" s="114">
        <f>IF(F4573 &lt;&gt; "",VLOOKUP(F4573,CategoryLookup,2,FALSE), "")</f>
        <v/>
      </c>
      <c r="F4573" s="126" t="n"/>
      <c r="G4573" s="127" t="n"/>
      <c r="H4573" s="127" t="n"/>
      <c r="I4573" s="127" t="n"/>
      <c r="J4573" s="127" t="n"/>
      <c r="K4573" s="127" t="n"/>
      <c r="L4573" s="127" t="n"/>
      <c r="M4573" s="127" t="n"/>
      <c r="N4573" s="120" t="n"/>
      <c r="O4573" s="120" t="n"/>
      <c r="P4573" s="120" t="n"/>
      <c r="Q4573" s="120" t="n"/>
      <c r="R4573" s="121" t="n"/>
      <c r="S4573" s="121" t="n"/>
      <c r="T4573" s="121" t="n"/>
      <c r="U4573" s="121" t="n"/>
      <c r="V4573" s="117">
        <f>IF(P4573="NA","NA",IF(P4573&lt;&gt;"",TEXT(P4573-N4573,"[h].mm"),""))</f>
        <v/>
      </c>
      <c r="W4573" s="118">
        <f>IF(AND(R4573="",S4573=""),"",R4573+S4573)</f>
        <v/>
      </c>
      <c r="X4573" s="116">
        <f>IF(O4573&lt;&gt;"",DATE(YEAR(O4573), MONTH(O4573), DAY(O4573)),"")</f>
        <v/>
      </c>
      <c r="Y4573" s="122" t="n"/>
      <c r="Z4573" s="123" t="n"/>
      <c r="AA4573" s="117">
        <f>IF(F4573="Re-assigned","NA",IF(W4573="","",IF(W4573&gt;=VLOOKUP(D4573,SLAMatrix,3,FALSE),"Yes",IF(W4573&lt;VLOOKUP(D4573,SLAMatrix,2,FALSE),"No","Internal"))))</f>
        <v/>
      </c>
      <c r="AB4573" s="123" t="n"/>
      <c r="AC4573" s="123" t="n"/>
      <c r="AD4573" s="119" t="n"/>
      <c r="AE4573" s="125" t="n"/>
      <c r="AF4573" s="124">
        <f>MONTH(O4573)</f>
        <v/>
      </c>
      <c r="AG4573" s="124">
        <f>VLOOKUP(IFERROR(MID(AE4573,1,(FIND(",",AE4573,1)-1)),AE4573),Facility_Region_Mapping,2,FALSE)</f>
        <v/>
      </c>
      <c r="AH4573" s="124" t="n"/>
      <c r="AI4573" s="124">
        <f>IF(C4573&lt;&gt;"",IF(M4573="ESM User",getInterfaceName($C4573),"NA"),"")</f>
        <v/>
      </c>
      <c r="AJ4573" s="116">
        <f>IF(Q4573&lt;&gt;"",DATE(YEAR(Q4573), MONTH(Q4573), DAY(Q4573)),"")</f>
        <v/>
      </c>
      <c r="AK4573" s="130">
        <f>IF(Q4573&lt;&gt;0,Q4573-N4573,TODAY()-N4573)</f>
        <v/>
      </c>
      <c r="AL4573" s="112">
        <f>IF(F4573="Re-assigned",0,IF(H4573="Closed",0,IF(H4573="Service Restored",0,IF(H4573="",0,1))))</f>
        <v/>
      </c>
      <c r="AM4573" s="124">
        <f>IF(AL4573=0,"",IF(AK4573&gt;20.99,"Aged","Non-Aged"))</f>
        <v/>
      </c>
      <c r="AN4573" s="112">
        <f>IF(Q4573&lt;&gt;"",MONTH(Q4573),"")</f>
        <v/>
      </c>
      <c r="AO4573" s="112">
        <f>IFERROR(VALUE(V4573),0)</f>
        <v/>
      </c>
    </row>
    <row customFormat="1" customHeight="1" ht="29.25" r="4574" s="112" spans="1:41">
      <c r="A4574" s="127" t="n"/>
      <c r="B4574" s="113" t="n"/>
      <c r="C4574" s="127" t="n"/>
      <c r="D4574" s="127" t="n"/>
      <c r="E4574" s="114">
        <f>IF(F4574 &lt;&gt; "",VLOOKUP(F4574,CategoryLookup,2,FALSE), "")</f>
        <v/>
      </c>
      <c r="F4574" s="126" t="n"/>
      <c r="G4574" s="127" t="n"/>
      <c r="H4574" s="127" t="n"/>
      <c r="I4574" s="127" t="n"/>
      <c r="J4574" s="127" t="n"/>
      <c r="K4574" s="127" t="n"/>
      <c r="L4574" s="127" t="n"/>
      <c r="M4574" s="127" t="n"/>
      <c r="N4574" s="120" t="n"/>
      <c r="O4574" s="120" t="n"/>
      <c r="P4574" s="120" t="n"/>
      <c r="Q4574" s="120" t="n"/>
      <c r="R4574" s="121" t="n"/>
      <c r="S4574" s="121" t="n"/>
      <c r="T4574" s="121" t="n"/>
      <c r="U4574" s="121" t="n"/>
      <c r="V4574" s="117">
        <f>IF(P4574="NA","NA",IF(P4574&lt;&gt;"",TEXT(P4574-N4574,"[h].mm"),""))</f>
        <v/>
      </c>
      <c r="W4574" s="118">
        <f>IF(AND(R4574="",S4574=""),"",R4574+S4574)</f>
        <v/>
      </c>
      <c r="X4574" s="116">
        <f>IF(O4574&lt;&gt;"",DATE(YEAR(O4574), MONTH(O4574), DAY(O4574)),"")</f>
        <v/>
      </c>
      <c r="Y4574" s="122" t="n"/>
      <c r="Z4574" s="123" t="n"/>
      <c r="AA4574" s="117">
        <f>IF(F4574="Re-assigned","NA",IF(W4574="","",IF(W4574&gt;=VLOOKUP(D4574,SLAMatrix,3,FALSE),"Yes",IF(W4574&lt;VLOOKUP(D4574,SLAMatrix,2,FALSE),"No","Internal"))))</f>
        <v/>
      </c>
      <c r="AB4574" s="123" t="n"/>
      <c r="AC4574" s="123" t="n"/>
      <c r="AD4574" s="119" t="n"/>
      <c r="AE4574" s="125" t="n"/>
      <c r="AF4574" s="124">
        <f>MONTH(O4574)</f>
        <v/>
      </c>
      <c r="AG4574" s="124">
        <f>VLOOKUP(IFERROR(MID(AE4574,1,(FIND(",",AE4574,1)-1)),AE4574),Facility_Region_Mapping,2,FALSE)</f>
        <v/>
      </c>
      <c r="AH4574" s="124" t="n"/>
      <c r="AI4574" s="124">
        <f>IF(C4574&lt;&gt;"",IF(M4574="ESM User",getInterfaceName($C4574),"NA"),"")</f>
        <v/>
      </c>
      <c r="AJ4574" s="116">
        <f>IF(Q4574&lt;&gt;"",DATE(YEAR(Q4574), MONTH(Q4574), DAY(Q4574)),"")</f>
        <v/>
      </c>
      <c r="AK4574" s="130">
        <f>IF(Q4574&lt;&gt;0,Q4574-N4574,TODAY()-N4574)</f>
        <v/>
      </c>
      <c r="AL4574" s="112">
        <f>IF(F4574="Re-assigned",0,IF(H4574="Closed",0,IF(H4574="Service Restored",0,IF(H4574="",0,1))))</f>
        <v/>
      </c>
      <c r="AM4574" s="124">
        <f>IF(AL4574=0,"",IF(AK4574&gt;20.99,"Aged","Non-Aged"))</f>
        <v/>
      </c>
      <c r="AN4574" s="112">
        <f>IF(Q4574&lt;&gt;"",MONTH(Q4574),"")</f>
        <v/>
      </c>
      <c r="AO4574" s="112">
        <f>IFERROR(VALUE(V4574),0)</f>
        <v/>
      </c>
    </row>
    <row customFormat="1" customHeight="1" ht="29.25" r="4575" s="112" spans="1:41">
      <c r="A4575" s="127" t="n"/>
      <c r="B4575" s="113" t="n"/>
      <c r="C4575" s="127" t="n"/>
      <c r="D4575" s="127" t="n"/>
      <c r="E4575" s="114">
        <f>IF(F4575 &lt;&gt; "",VLOOKUP(F4575,CategoryLookup,2,FALSE), "")</f>
        <v/>
      </c>
      <c r="F4575" s="126" t="n"/>
      <c r="G4575" s="127" t="n"/>
      <c r="H4575" s="127" t="n"/>
      <c r="I4575" s="127" t="n"/>
      <c r="J4575" s="127" t="n"/>
      <c r="K4575" s="127" t="n"/>
      <c r="L4575" s="127" t="n"/>
      <c r="M4575" s="127" t="n"/>
      <c r="N4575" s="120" t="n"/>
      <c r="O4575" s="120" t="n"/>
      <c r="P4575" s="120" t="n"/>
      <c r="Q4575" s="120" t="n"/>
      <c r="R4575" s="121" t="n"/>
      <c r="S4575" s="121" t="n"/>
      <c r="T4575" s="121" t="n"/>
      <c r="U4575" s="121" t="n"/>
      <c r="V4575" s="117">
        <f>IF(P4575="NA","NA",IF(P4575&lt;&gt;"",TEXT(P4575-N4575,"[h].mm"),""))</f>
        <v/>
      </c>
      <c r="W4575" s="118">
        <f>IF(AND(R4575="",S4575=""),"",R4575+S4575)</f>
        <v/>
      </c>
      <c r="X4575" s="116">
        <f>IF(O4575&lt;&gt;"",DATE(YEAR(O4575), MONTH(O4575), DAY(O4575)),"")</f>
        <v/>
      </c>
      <c r="Y4575" s="122" t="n"/>
      <c r="Z4575" s="123" t="n"/>
      <c r="AA4575" s="117">
        <f>IF(F4575="Re-assigned","NA",IF(W4575="","",IF(W4575&gt;=VLOOKUP(D4575,SLAMatrix,3,FALSE),"Yes",IF(W4575&lt;VLOOKUP(D4575,SLAMatrix,2,FALSE),"No","Internal"))))</f>
        <v/>
      </c>
      <c r="AB4575" s="123" t="n"/>
      <c r="AC4575" s="123" t="n"/>
      <c r="AD4575" s="119" t="n"/>
      <c r="AE4575" s="125" t="n"/>
      <c r="AF4575" s="124">
        <f>MONTH(O4575)</f>
        <v/>
      </c>
      <c r="AG4575" s="124">
        <f>VLOOKUP(IFERROR(MID(AE4575,1,(FIND(",",AE4575,1)-1)),AE4575),Facility_Region_Mapping,2,FALSE)</f>
        <v/>
      </c>
      <c r="AH4575" s="124" t="n"/>
      <c r="AI4575" s="124">
        <f>IF(C4575&lt;&gt;"",IF(M4575="ESM User",getInterfaceName($C4575),"NA"),"")</f>
        <v/>
      </c>
      <c r="AJ4575" s="116">
        <f>IF(Q4575&lt;&gt;"",DATE(YEAR(Q4575), MONTH(Q4575), DAY(Q4575)),"")</f>
        <v/>
      </c>
      <c r="AK4575" s="130">
        <f>IF(Q4575&lt;&gt;0,Q4575-N4575,TODAY()-N4575)</f>
        <v/>
      </c>
      <c r="AL4575" s="112">
        <f>IF(F4575="Re-assigned",0,IF(H4575="Closed",0,IF(H4575="Service Restored",0,IF(H4575="",0,1))))</f>
        <v/>
      </c>
      <c r="AM4575" s="124">
        <f>IF(AL4575=0,"",IF(AK4575&gt;20.99,"Aged","Non-Aged"))</f>
        <v/>
      </c>
      <c r="AN4575" s="112">
        <f>IF(Q4575&lt;&gt;"",MONTH(Q4575),"")</f>
        <v/>
      </c>
      <c r="AO4575" s="112">
        <f>IFERROR(VALUE(V4575),0)</f>
        <v/>
      </c>
    </row>
    <row customFormat="1" customHeight="1" ht="29.25" r="4576" s="112" spans="1:41">
      <c r="A4576" s="127" t="n"/>
      <c r="B4576" s="113" t="n"/>
      <c r="C4576" s="127" t="n"/>
      <c r="D4576" s="127" t="n"/>
      <c r="E4576" s="114">
        <f>IF(F4576 &lt;&gt; "",VLOOKUP(F4576,CategoryLookup,2,FALSE), "")</f>
        <v/>
      </c>
      <c r="F4576" s="126" t="n"/>
      <c r="G4576" s="127" t="n"/>
      <c r="H4576" s="127" t="n"/>
      <c r="I4576" s="127" t="n"/>
      <c r="J4576" s="127" t="n"/>
      <c r="K4576" s="127" t="n"/>
      <c r="L4576" s="127" t="n"/>
      <c r="M4576" s="127" t="n"/>
      <c r="N4576" s="120" t="n"/>
      <c r="O4576" s="120" t="n"/>
      <c r="P4576" s="120" t="n"/>
      <c r="Q4576" s="120" t="n"/>
      <c r="R4576" s="121" t="n"/>
      <c r="S4576" s="121" t="n"/>
      <c r="T4576" s="121" t="n"/>
      <c r="U4576" s="121" t="n"/>
      <c r="V4576" s="117">
        <f>IF(P4576="NA","NA",IF(P4576&lt;&gt;"",TEXT(P4576-N4576,"[h].mm"),""))</f>
        <v/>
      </c>
      <c r="W4576" s="118">
        <f>IF(AND(R4576="",S4576=""),"",R4576+S4576)</f>
        <v/>
      </c>
      <c r="X4576" s="116">
        <f>IF(O4576&lt;&gt;"",DATE(YEAR(O4576), MONTH(O4576), DAY(O4576)),"")</f>
        <v/>
      </c>
      <c r="Y4576" s="122" t="n"/>
      <c r="Z4576" s="123" t="n"/>
      <c r="AA4576" s="117">
        <f>IF(F4576="Re-assigned","NA",IF(W4576="","",IF(W4576&gt;=VLOOKUP(D4576,SLAMatrix,3,FALSE),"Yes",IF(W4576&lt;VLOOKUP(D4576,SLAMatrix,2,FALSE),"No","Internal"))))</f>
        <v/>
      </c>
      <c r="AB4576" s="123" t="n"/>
      <c r="AC4576" s="123" t="n"/>
      <c r="AD4576" s="119" t="n"/>
      <c r="AE4576" s="125" t="n"/>
      <c r="AF4576" s="124">
        <f>MONTH(O4576)</f>
        <v/>
      </c>
      <c r="AG4576" s="124">
        <f>VLOOKUP(IFERROR(MID(AE4576,1,(FIND(",",AE4576,1)-1)),AE4576),Facility_Region_Mapping,2,FALSE)</f>
        <v/>
      </c>
      <c r="AH4576" s="124" t="n"/>
      <c r="AI4576" s="124">
        <f>IF(C4576&lt;&gt;"",IF(M4576="ESM User",getInterfaceName($C4576),"NA"),"")</f>
        <v/>
      </c>
      <c r="AJ4576" s="116">
        <f>IF(Q4576&lt;&gt;"",DATE(YEAR(Q4576), MONTH(Q4576), DAY(Q4576)),"")</f>
        <v/>
      </c>
      <c r="AK4576" s="130">
        <f>IF(Q4576&lt;&gt;0,Q4576-N4576,TODAY()-N4576)</f>
        <v/>
      </c>
      <c r="AL4576" s="112">
        <f>IF(F4576="Re-assigned",0,IF(H4576="Closed",0,IF(H4576="Service Restored",0,IF(H4576="",0,1))))</f>
        <v/>
      </c>
      <c r="AM4576" s="124">
        <f>IF(AL4576=0,"",IF(AK4576&gt;20.99,"Aged","Non-Aged"))</f>
        <v/>
      </c>
      <c r="AN4576" s="112">
        <f>IF(Q4576&lt;&gt;"",MONTH(Q4576),"")</f>
        <v/>
      </c>
      <c r="AO4576" s="112">
        <f>IFERROR(VALUE(V4576),0)</f>
        <v/>
      </c>
    </row>
    <row customFormat="1" customHeight="1" ht="29.25" r="4577" s="112" spans="1:41">
      <c r="A4577" s="127" t="n"/>
      <c r="B4577" s="113" t="n"/>
      <c r="C4577" s="127" t="n"/>
      <c r="D4577" s="127" t="n"/>
      <c r="E4577" s="114">
        <f>IF(F4577 &lt;&gt; "",VLOOKUP(F4577,CategoryLookup,2,FALSE), "")</f>
        <v/>
      </c>
      <c r="F4577" s="126" t="n"/>
      <c r="G4577" s="127" t="n"/>
      <c r="H4577" s="127" t="n"/>
      <c r="I4577" s="127" t="n"/>
      <c r="J4577" s="127" t="n"/>
      <c r="K4577" s="127" t="n"/>
      <c r="L4577" s="127" t="n"/>
      <c r="M4577" s="127" t="n"/>
      <c r="N4577" s="120" t="n"/>
      <c r="O4577" s="120" t="n"/>
      <c r="P4577" s="120" t="n"/>
      <c r="Q4577" s="120" t="n"/>
      <c r="R4577" s="121" t="n"/>
      <c r="S4577" s="121" t="n"/>
      <c r="T4577" s="121" t="n"/>
      <c r="U4577" s="121" t="n"/>
      <c r="V4577" s="117">
        <f>IF(P4577="NA","NA",IF(P4577&lt;&gt;"",TEXT(P4577-N4577,"[h].mm"),""))</f>
        <v/>
      </c>
      <c r="W4577" s="118">
        <f>IF(AND(R4577="",S4577=""),"",R4577+S4577)</f>
        <v/>
      </c>
      <c r="X4577" s="116">
        <f>IF(O4577&lt;&gt;"",DATE(YEAR(O4577), MONTH(O4577), DAY(O4577)),"")</f>
        <v/>
      </c>
      <c r="Y4577" s="122" t="n"/>
      <c r="Z4577" s="123" t="n"/>
      <c r="AA4577" s="117">
        <f>IF(F4577="Re-assigned","NA",IF(W4577="","",IF(W4577&gt;=VLOOKUP(D4577,SLAMatrix,3,FALSE),"Yes",IF(W4577&lt;VLOOKUP(D4577,SLAMatrix,2,FALSE),"No","Internal"))))</f>
        <v/>
      </c>
      <c r="AB4577" s="123" t="n"/>
      <c r="AC4577" s="123" t="n"/>
      <c r="AD4577" s="119" t="n"/>
      <c r="AE4577" s="125" t="n"/>
      <c r="AF4577" s="124">
        <f>MONTH(O4577)</f>
        <v/>
      </c>
      <c r="AG4577" s="124">
        <f>VLOOKUP(IFERROR(MID(AE4577,1,(FIND(",",AE4577,1)-1)),AE4577),Facility_Region_Mapping,2,FALSE)</f>
        <v/>
      </c>
      <c r="AH4577" s="124" t="n"/>
      <c r="AI4577" s="124">
        <f>IF(C4577&lt;&gt;"",IF(M4577="ESM User",getInterfaceName($C4577),"NA"),"")</f>
        <v/>
      </c>
      <c r="AJ4577" s="116">
        <f>IF(Q4577&lt;&gt;"",DATE(YEAR(Q4577), MONTH(Q4577), DAY(Q4577)),"")</f>
        <v/>
      </c>
      <c r="AK4577" s="130">
        <f>IF(Q4577&lt;&gt;0,Q4577-N4577,TODAY()-N4577)</f>
        <v/>
      </c>
      <c r="AL4577" s="112">
        <f>IF(F4577="Re-assigned",0,IF(H4577="Closed",0,IF(H4577="Service Restored",0,IF(H4577="",0,1))))</f>
        <v/>
      </c>
      <c r="AM4577" s="124">
        <f>IF(AL4577=0,"",IF(AK4577&gt;20.99,"Aged","Non-Aged"))</f>
        <v/>
      </c>
      <c r="AN4577" s="112">
        <f>IF(Q4577&lt;&gt;"",MONTH(Q4577),"")</f>
        <v/>
      </c>
      <c r="AO4577" s="112">
        <f>IFERROR(VALUE(V4577),0)</f>
        <v/>
      </c>
    </row>
    <row customFormat="1" customHeight="1" ht="29.25" r="4578" s="112" spans="1:41">
      <c r="A4578" s="127" t="n"/>
      <c r="B4578" s="113" t="n"/>
      <c r="C4578" s="127" t="n"/>
      <c r="D4578" s="127" t="n"/>
      <c r="E4578" s="114">
        <f>IF(F4578 &lt;&gt; "",VLOOKUP(F4578,CategoryLookup,2,FALSE), "")</f>
        <v/>
      </c>
      <c r="F4578" s="126" t="n"/>
      <c r="G4578" s="127" t="n"/>
      <c r="H4578" s="127" t="n"/>
      <c r="I4578" s="127" t="n"/>
      <c r="J4578" s="127" t="n"/>
      <c r="K4578" s="127" t="n"/>
      <c r="L4578" s="127" t="n"/>
      <c r="M4578" s="127" t="n"/>
      <c r="N4578" s="120" t="n"/>
      <c r="O4578" s="120" t="n"/>
      <c r="P4578" s="120" t="n"/>
      <c r="Q4578" s="120" t="n"/>
      <c r="R4578" s="121" t="n"/>
      <c r="S4578" s="121" t="n"/>
      <c r="T4578" s="121" t="n"/>
      <c r="U4578" s="121" t="n"/>
      <c r="V4578" s="117">
        <f>IF(P4578="NA","NA",IF(P4578&lt;&gt;"",TEXT(P4578-N4578,"[h].mm"),""))</f>
        <v/>
      </c>
      <c r="W4578" s="118">
        <f>IF(AND(R4578="",S4578=""),"",R4578+S4578)</f>
        <v/>
      </c>
      <c r="X4578" s="116">
        <f>IF(O4578&lt;&gt;"",DATE(YEAR(O4578), MONTH(O4578), DAY(O4578)),"")</f>
        <v/>
      </c>
      <c r="Y4578" s="122" t="n"/>
      <c r="Z4578" s="123" t="n"/>
      <c r="AA4578" s="117">
        <f>IF(F4578="Re-assigned","NA",IF(W4578="","",IF(W4578&gt;=VLOOKUP(D4578,SLAMatrix,3,FALSE),"Yes",IF(W4578&lt;VLOOKUP(D4578,SLAMatrix,2,FALSE),"No","Internal"))))</f>
        <v/>
      </c>
      <c r="AB4578" s="123" t="n"/>
      <c r="AC4578" s="123" t="n"/>
      <c r="AD4578" s="119" t="n"/>
      <c r="AE4578" s="125" t="n"/>
      <c r="AF4578" s="124">
        <f>MONTH(O4578)</f>
        <v/>
      </c>
      <c r="AG4578" s="124">
        <f>VLOOKUP(IFERROR(MID(AE4578,1,(FIND(",",AE4578,1)-1)),AE4578),Facility_Region_Mapping,2,FALSE)</f>
        <v/>
      </c>
      <c r="AH4578" s="124" t="n"/>
      <c r="AI4578" s="124">
        <f>IF(C4578&lt;&gt;"",IF(M4578="ESM User",getInterfaceName($C4578),"NA"),"")</f>
        <v/>
      </c>
      <c r="AJ4578" s="116">
        <f>IF(Q4578&lt;&gt;"",DATE(YEAR(Q4578), MONTH(Q4578), DAY(Q4578)),"")</f>
        <v/>
      </c>
      <c r="AK4578" s="130">
        <f>IF(Q4578&lt;&gt;0,Q4578-N4578,TODAY()-N4578)</f>
        <v/>
      </c>
      <c r="AL4578" s="112">
        <f>IF(F4578="Re-assigned",0,IF(H4578="Closed",0,IF(H4578="Service Restored",0,IF(H4578="",0,1))))</f>
        <v/>
      </c>
      <c r="AM4578" s="124">
        <f>IF(AL4578=0,"",IF(AK4578&gt;20.99,"Aged","Non-Aged"))</f>
        <v/>
      </c>
      <c r="AN4578" s="112">
        <f>IF(Q4578&lt;&gt;"",MONTH(Q4578),"")</f>
        <v/>
      </c>
      <c r="AO4578" s="112">
        <f>IFERROR(VALUE(V4578),0)</f>
        <v/>
      </c>
    </row>
    <row customFormat="1" customHeight="1" ht="29.25" r="4579" s="112" spans="1:41">
      <c r="A4579" s="127" t="n"/>
      <c r="B4579" s="113" t="n"/>
      <c r="C4579" s="127" t="n"/>
      <c r="D4579" s="127" t="n"/>
      <c r="E4579" s="114">
        <f>IF(F4579 &lt;&gt; "",VLOOKUP(F4579,CategoryLookup,2,FALSE), "")</f>
        <v/>
      </c>
      <c r="F4579" s="126" t="n"/>
      <c r="G4579" s="127" t="n"/>
      <c r="H4579" s="127" t="n"/>
      <c r="I4579" s="127" t="n"/>
      <c r="J4579" s="127" t="n"/>
      <c r="K4579" s="127" t="n"/>
      <c r="L4579" s="127" t="n"/>
      <c r="M4579" s="127" t="n"/>
      <c r="N4579" s="120" t="n"/>
      <c r="O4579" s="120" t="n"/>
      <c r="P4579" s="120" t="n"/>
      <c r="Q4579" s="120" t="n"/>
      <c r="R4579" s="121" t="n"/>
      <c r="S4579" s="121" t="n"/>
      <c r="T4579" s="121" t="n"/>
      <c r="U4579" s="121" t="n"/>
      <c r="V4579" s="117">
        <f>IF(P4579="NA","NA",IF(P4579&lt;&gt;"",TEXT(P4579-N4579,"[h].mm"),""))</f>
        <v/>
      </c>
      <c r="W4579" s="118">
        <f>IF(AND(R4579="",S4579=""),"",R4579+S4579)</f>
        <v/>
      </c>
      <c r="X4579" s="116">
        <f>IF(O4579&lt;&gt;"",DATE(YEAR(O4579), MONTH(O4579), DAY(O4579)),"")</f>
        <v/>
      </c>
      <c r="Y4579" s="122" t="n"/>
      <c r="Z4579" s="123" t="n"/>
      <c r="AA4579" s="117">
        <f>IF(F4579="Re-assigned","NA",IF(W4579="","",IF(W4579&gt;=VLOOKUP(D4579,SLAMatrix,3,FALSE),"Yes",IF(W4579&lt;VLOOKUP(D4579,SLAMatrix,2,FALSE),"No","Internal"))))</f>
        <v/>
      </c>
      <c r="AB4579" s="123" t="n"/>
      <c r="AC4579" s="123" t="n"/>
      <c r="AD4579" s="119" t="n"/>
      <c r="AE4579" s="125" t="n"/>
      <c r="AF4579" s="124">
        <f>MONTH(O4579)</f>
        <v/>
      </c>
      <c r="AG4579" s="124">
        <f>VLOOKUP(IFERROR(MID(AE4579,1,(FIND(",",AE4579,1)-1)),AE4579),Facility_Region_Mapping,2,FALSE)</f>
        <v/>
      </c>
      <c r="AH4579" s="124" t="n"/>
      <c r="AI4579" s="124">
        <f>IF(C4579&lt;&gt;"",IF(M4579="ESM User",getInterfaceName($C4579),"NA"),"")</f>
        <v/>
      </c>
      <c r="AJ4579" s="116">
        <f>IF(Q4579&lt;&gt;"",DATE(YEAR(Q4579), MONTH(Q4579), DAY(Q4579)),"")</f>
        <v/>
      </c>
      <c r="AK4579" s="130">
        <f>IF(Q4579&lt;&gt;0,Q4579-N4579,TODAY()-N4579)</f>
        <v/>
      </c>
      <c r="AL4579" s="112">
        <f>IF(F4579="Re-assigned",0,IF(H4579="Closed",0,IF(H4579="Service Restored",0,IF(H4579="",0,1))))</f>
        <v/>
      </c>
      <c r="AM4579" s="124">
        <f>IF(AL4579=0,"",IF(AK4579&gt;20.99,"Aged","Non-Aged"))</f>
        <v/>
      </c>
      <c r="AN4579" s="112">
        <f>IF(Q4579&lt;&gt;"",MONTH(Q4579),"")</f>
        <v/>
      </c>
      <c r="AO4579" s="112">
        <f>IFERROR(VALUE(V4579),0)</f>
        <v/>
      </c>
    </row>
    <row customFormat="1" customHeight="1" ht="29.25" r="4580" s="112" spans="1:41">
      <c r="A4580" s="127" t="n"/>
      <c r="B4580" s="113" t="n"/>
      <c r="C4580" s="127" t="n"/>
      <c r="D4580" s="127" t="n"/>
      <c r="E4580" s="114">
        <f>IF(F4580 &lt;&gt; "",VLOOKUP(F4580,CategoryLookup,2,FALSE), "")</f>
        <v/>
      </c>
      <c r="F4580" s="126" t="n"/>
      <c r="G4580" s="127" t="n"/>
      <c r="H4580" s="127" t="n"/>
      <c r="I4580" s="127" t="n"/>
      <c r="J4580" s="127" t="n"/>
      <c r="K4580" s="127" t="n"/>
      <c r="L4580" s="127" t="n"/>
      <c r="M4580" s="127" t="n"/>
      <c r="N4580" s="120" t="n"/>
      <c r="O4580" s="120" t="n"/>
      <c r="P4580" s="120" t="n"/>
      <c r="Q4580" s="120" t="n"/>
      <c r="R4580" s="121" t="n"/>
      <c r="S4580" s="121" t="n"/>
      <c r="T4580" s="121" t="n"/>
      <c r="U4580" s="121" t="n"/>
      <c r="V4580" s="117">
        <f>IF(P4580="NA","NA",IF(P4580&lt;&gt;"",TEXT(P4580-N4580,"[h].mm"),""))</f>
        <v/>
      </c>
      <c r="W4580" s="118">
        <f>IF(AND(R4580="",S4580=""),"",R4580+S4580)</f>
        <v/>
      </c>
      <c r="X4580" s="116">
        <f>IF(O4580&lt;&gt;"",DATE(YEAR(O4580), MONTH(O4580), DAY(O4580)),"")</f>
        <v/>
      </c>
      <c r="Y4580" s="122" t="n"/>
      <c r="Z4580" s="123" t="n"/>
      <c r="AA4580" s="117">
        <f>IF(F4580="Re-assigned","NA",IF(W4580="","",IF(W4580&gt;=VLOOKUP(D4580,SLAMatrix,3,FALSE),"Yes",IF(W4580&lt;VLOOKUP(D4580,SLAMatrix,2,FALSE),"No","Internal"))))</f>
        <v/>
      </c>
      <c r="AB4580" s="123" t="n"/>
      <c r="AC4580" s="123" t="n"/>
      <c r="AD4580" s="119" t="n"/>
      <c r="AE4580" s="125" t="n"/>
      <c r="AF4580" s="124">
        <f>MONTH(O4580)</f>
        <v/>
      </c>
      <c r="AG4580" s="124">
        <f>VLOOKUP(IFERROR(MID(AE4580,1,(FIND(",",AE4580,1)-1)),AE4580),Facility_Region_Mapping,2,FALSE)</f>
        <v/>
      </c>
      <c r="AH4580" s="124" t="n"/>
      <c r="AI4580" s="124">
        <f>IF(C4580&lt;&gt;"",IF(M4580="ESM User",getInterfaceName($C4580),"NA"),"")</f>
        <v/>
      </c>
      <c r="AJ4580" s="116">
        <f>IF(Q4580&lt;&gt;"",DATE(YEAR(Q4580), MONTH(Q4580), DAY(Q4580)),"")</f>
        <v/>
      </c>
      <c r="AK4580" s="130">
        <f>IF(Q4580&lt;&gt;0,Q4580-N4580,TODAY()-N4580)</f>
        <v/>
      </c>
      <c r="AL4580" s="112">
        <f>IF(F4580="Re-assigned",0,IF(H4580="Closed",0,IF(H4580="Service Restored",0,IF(H4580="",0,1))))</f>
        <v/>
      </c>
      <c r="AM4580" s="124">
        <f>IF(AL4580=0,"",IF(AK4580&gt;20.99,"Aged","Non-Aged"))</f>
        <v/>
      </c>
      <c r="AN4580" s="112">
        <f>IF(Q4580&lt;&gt;"",MONTH(Q4580),"")</f>
        <v/>
      </c>
      <c r="AO4580" s="112">
        <f>IFERROR(VALUE(V4580),0)</f>
        <v/>
      </c>
    </row>
    <row customFormat="1" customHeight="1" ht="29.25" r="4581" s="112" spans="1:41">
      <c r="A4581" s="127" t="n"/>
      <c r="B4581" s="113" t="n"/>
      <c r="C4581" s="127" t="n"/>
      <c r="D4581" s="127" t="n"/>
      <c r="E4581" s="114">
        <f>IF(F4581 &lt;&gt; "",VLOOKUP(F4581,CategoryLookup,2,FALSE), "")</f>
        <v/>
      </c>
      <c r="F4581" s="126" t="n"/>
      <c r="G4581" s="127" t="n"/>
      <c r="H4581" s="127" t="n"/>
      <c r="I4581" s="127" t="n"/>
      <c r="J4581" s="127" t="n"/>
      <c r="K4581" s="127" t="n"/>
      <c r="L4581" s="127" t="n"/>
      <c r="M4581" s="127" t="n"/>
      <c r="N4581" s="120" t="n"/>
      <c r="O4581" s="120" t="n"/>
      <c r="P4581" s="120" t="n"/>
      <c r="Q4581" s="120" t="n"/>
      <c r="R4581" s="121" t="n"/>
      <c r="S4581" s="121" t="n"/>
      <c r="T4581" s="121" t="n"/>
      <c r="U4581" s="121" t="n"/>
      <c r="V4581" s="117">
        <f>IF(P4581="NA","NA",IF(P4581&lt;&gt;"",TEXT(P4581-N4581,"[h].mm"),""))</f>
        <v/>
      </c>
      <c r="W4581" s="118">
        <f>IF(AND(R4581="",S4581=""),"",R4581+S4581)</f>
        <v/>
      </c>
      <c r="X4581" s="116">
        <f>IF(O4581&lt;&gt;"",DATE(YEAR(O4581), MONTH(O4581), DAY(O4581)),"")</f>
        <v/>
      </c>
      <c r="Y4581" s="122" t="n"/>
      <c r="Z4581" s="123" t="n"/>
      <c r="AA4581" s="117">
        <f>IF(F4581="Re-assigned","NA",IF(W4581="","",IF(W4581&gt;=VLOOKUP(D4581,SLAMatrix,3,FALSE),"Yes",IF(W4581&lt;VLOOKUP(D4581,SLAMatrix,2,FALSE),"No","Internal"))))</f>
        <v/>
      </c>
      <c r="AB4581" s="123" t="n"/>
      <c r="AC4581" s="123" t="n"/>
      <c r="AD4581" s="119" t="n"/>
      <c r="AE4581" s="125" t="n"/>
      <c r="AF4581" s="124">
        <f>MONTH(O4581)</f>
        <v/>
      </c>
      <c r="AG4581" s="124">
        <f>VLOOKUP(IFERROR(MID(AE4581,1,(FIND(",",AE4581,1)-1)),AE4581),Facility_Region_Mapping,2,FALSE)</f>
        <v/>
      </c>
      <c r="AH4581" s="124" t="n"/>
      <c r="AI4581" s="124">
        <f>IF(C4581&lt;&gt;"",IF(M4581="ESM User",getInterfaceName($C4581),"NA"),"")</f>
        <v/>
      </c>
      <c r="AJ4581" s="116">
        <f>IF(Q4581&lt;&gt;"",DATE(YEAR(Q4581), MONTH(Q4581), DAY(Q4581)),"")</f>
        <v/>
      </c>
      <c r="AK4581" s="130">
        <f>IF(Q4581&lt;&gt;0,Q4581-N4581,TODAY()-N4581)</f>
        <v/>
      </c>
      <c r="AL4581" s="112">
        <f>IF(F4581="Re-assigned",0,IF(H4581="Closed",0,IF(H4581="Service Restored",0,IF(H4581="",0,1))))</f>
        <v/>
      </c>
      <c r="AM4581" s="124">
        <f>IF(AL4581=0,"",IF(AK4581&gt;20.99,"Aged","Non-Aged"))</f>
        <v/>
      </c>
      <c r="AN4581" s="112">
        <f>IF(Q4581&lt;&gt;"",MONTH(Q4581),"")</f>
        <v/>
      </c>
      <c r="AO4581" s="112">
        <f>IFERROR(VALUE(V4581),0)</f>
        <v/>
      </c>
    </row>
    <row customFormat="1" customHeight="1" ht="29.25" r="4582" s="112" spans="1:41">
      <c r="A4582" s="127" t="n"/>
      <c r="B4582" s="113" t="n"/>
      <c r="C4582" s="127" t="n"/>
      <c r="D4582" s="127" t="n"/>
      <c r="E4582" s="114">
        <f>IF(F4582 &lt;&gt; "",VLOOKUP(F4582,CategoryLookup,2,FALSE), "")</f>
        <v/>
      </c>
      <c r="F4582" s="126" t="n"/>
      <c r="G4582" s="127" t="n"/>
      <c r="H4582" s="127" t="n"/>
      <c r="I4582" s="127" t="n"/>
      <c r="J4582" s="127" t="n"/>
      <c r="K4582" s="127" t="n"/>
      <c r="L4582" s="127" t="n"/>
      <c r="M4582" s="127" t="n"/>
      <c r="N4582" s="120" t="n"/>
      <c r="O4582" s="120" t="n"/>
      <c r="P4582" s="120" t="n"/>
      <c r="Q4582" s="120" t="n"/>
      <c r="R4582" s="121" t="n"/>
      <c r="S4582" s="121" t="n"/>
      <c r="T4582" s="121" t="n"/>
      <c r="U4582" s="121" t="n"/>
      <c r="V4582" s="117">
        <f>IF(P4582="NA","NA",IF(P4582&lt;&gt;"",TEXT(P4582-N4582,"[h].mm"),""))</f>
        <v/>
      </c>
      <c r="W4582" s="118">
        <f>IF(AND(R4582="",S4582=""),"",R4582+S4582)</f>
        <v/>
      </c>
      <c r="X4582" s="116">
        <f>IF(O4582&lt;&gt;"",DATE(YEAR(O4582), MONTH(O4582), DAY(O4582)),"")</f>
        <v/>
      </c>
      <c r="Y4582" s="122" t="n"/>
      <c r="Z4582" s="123" t="n"/>
      <c r="AA4582" s="117">
        <f>IF(F4582="Re-assigned","NA",IF(W4582="","",IF(W4582&gt;=VLOOKUP(D4582,SLAMatrix,3,FALSE),"Yes",IF(W4582&lt;VLOOKUP(D4582,SLAMatrix,2,FALSE),"No","Internal"))))</f>
        <v/>
      </c>
      <c r="AB4582" s="123" t="n"/>
      <c r="AC4582" s="123" t="n"/>
      <c r="AD4582" s="119" t="n"/>
      <c r="AE4582" s="125" t="n"/>
      <c r="AF4582" s="124">
        <f>MONTH(O4582)</f>
        <v/>
      </c>
      <c r="AG4582" s="124">
        <f>VLOOKUP(IFERROR(MID(AE4582,1,(FIND(",",AE4582,1)-1)),AE4582),Facility_Region_Mapping,2,FALSE)</f>
        <v/>
      </c>
      <c r="AH4582" s="124" t="n"/>
      <c r="AI4582" s="124">
        <f>IF(C4582&lt;&gt;"",IF(M4582="ESM User",getInterfaceName($C4582),"NA"),"")</f>
        <v/>
      </c>
      <c r="AJ4582" s="116">
        <f>IF(Q4582&lt;&gt;"",DATE(YEAR(Q4582), MONTH(Q4582), DAY(Q4582)),"")</f>
        <v/>
      </c>
      <c r="AK4582" s="130">
        <f>IF(Q4582&lt;&gt;0,Q4582-N4582,TODAY()-N4582)</f>
        <v/>
      </c>
      <c r="AL4582" s="112">
        <f>IF(F4582="Re-assigned",0,IF(H4582="Closed",0,IF(H4582="Service Restored",0,IF(H4582="",0,1))))</f>
        <v/>
      </c>
      <c r="AM4582" s="124">
        <f>IF(AL4582=0,"",IF(AK4582&gt;20.99,"Aged","Non-Aged"))</f>
        <v/>
      </c>
      <c r="AN4582" s="112">
        <f>IF(Q4582&lt;&gt;"",MONTH(Q4582),"")</f>
        <v/>
      </c>
      <c r="AO4582" s="112">
        <f>IFERROR(VALUE(V4582),0)</f>
        <v/>
      </c>
    </row>
    <row customFormat="1" customHeight="1" ht="29.25" r="4583" s="112" spans="1:41">
      <c r="A4583" s="127" t="n"/>
      <c r="B4583" s="113" t="n"/>
      <c r="C4583" s="127" t="n"/>
      <c r="D4583" s="127" t="n"/>
      <c r="E4583" s="114">
        <f>IF(F4583 &lt;&gt; "",VLOOKUP(F4583,CategoryLookup,2,FALSE), "")</f>
        <v/>
      </c>
      <c r="F4583" s="126" t="n"/>
      <c r="G4583" s="127" t="n"/>
      <c r="H4583" s="127" t="n"/>
      <c r="I4583" s="127" t="n"/>
      <c r="J4583" s="127" t="n"/>
      <c r="K4583" s="127" t="n"/>
      <c r="L4583" s="127" t="n"/>
      <c r="M4583" s="127" t="n"/>
      <c r="N4583" s="120" t="n"/>
      <c r="O4583" s="120" t="n"/>
      <c r="P4583" s="120" t="n"/>
      <c r="Q4583" s="120" t="n"/>
      <c r="R4583" s="121" t="n"/>
      <c r="S4583" s="121" t="n"/>
      <c r="T4583" s="121" t="n"/>
      <c r="U4583" s="121" t="n"/>
      <c r="V4583" s="117">
        <f>IF(P4583="NA","NA",IF(P4583&lt;&gt;"",TEXT(P4583-N4583,"[h].mm"),""))</f>
        <v/>
      </c>
      <c r="W4583" s="118">
        <f>IF(AND(R4583="",S4583=""),"",R4583+S4583)</f>
        <v/>
      </c>
      <c r="X4583" s="116">
        <f>IF(O4583&lt;&gt;"",DATE(YEAR(O4583), MONTH(O4583), DAY(O4583)),"")</f>
        <v/>
      </c>
      <c r="Y4583" s="122" t="n"/>
      <c r="Z4583" s="123" t="n"/>
      <c r="AA4583" s="117">
        <f>IF(F4583="Re-assigned","NA",IF(W4583="","",IF(W4583&gt;=VLOOKUP(D4583,SLAMatrix,3,FALSE),"Yes",IF(W4583&lt;VLOOKUP(D4583,SLAMatrix,2,FALSE),"No","Internal"))))</f>
        <v/>
      </c>
      <c r="AB4583" s="123" t="n"/>
      <c r="AC4583" s="123" t="n"/>
      <c r="AD4583" s="119" t="n"/>
      <c r="AE4583" s="125" t="n"/>
      <c r="AF4583" s="124">
        <f>MONTH(O4583)</f>
        <v/>
      </c>
      <c r="AG4583" s="124">
        <f>VLOOKUP(IFERROR(MID(AE4583,1,(FIND(",",AE4583,1)-1)),AE4583),Facility_Region_Mapping,2,FALSE)</f>
        <v/>
      </c>
      <c r="AH4583" s="124" t="n"/>
      <c r="AI4583" s="124">
        <f>IF(C4583&lt;&gt;"",IF(M4583="ESM User",getInterfaceName($C4583),"NA"),"")</f>
        <v/>
      </c>
      <c r="AJ4583" s="116">
        <f>IF(Q4583&lt;&gt;"",DATE(YEAR(Q4583), MONTH(Q4583), DAY(Q4583)),"")</f>
        <v/>
      </c>
      <c r="AK4583" s="130">
        <f>IF(Q4583&lt;&gt;0,Q4583-N4583,TODAY()-N4583)</f>
        <v/>
      </c>
      <c r="AL4583" s="112">
        <f>IF(F4583="Re-assigned",0,IF(H4583="Closed",0,IF(H4583="Service Restored",0,IF(H4583="",0,1))))</f>
        <v/>
      </c>
      <c r="AM4583" s="124">
        <f>IF(AL4583=0,"",IF(AK4583&gt;20.99,"Aged","Non-Aged"))</f>
        <v/>
      </c>
      <c r="AN4583" s="112">
        <f>IF(Q4583&lt;&gt;"",MONTH(Q4583),"")</f>
        <v/>
      </c>
      <c r="AO4583" s="112">
        <f>IFERROR(VALUE(V4583),0)</f>
        <v/>
      </c>
    </row>
    <row customFormat="1" customHeight="1" ht="29.25" r="4584" s="112" spans="1:41">
      <c r="A4584" s="127" t="n"/>
      <c r="B4584" s="113" t="n"/>
      <c r="C4584" s="127" t="n"/>
      <c r="D4584" s="127" t="n"/>
      <c r="E4584" s="114">
        <f>IF(F4584 &lt;&gt; "",VLOOKUP(F4584,CategoryLookup,2,FALSE), "")</f>
        <v/>
      </c>
      <c r="F4584" s="126" t="n"/>
      <c r="G4584" s="127" t="n"/>
      <c r="H4584" s="127" t="n"/>
      <c r="I4584" s="127" t="n"/>
      <c r="J4584" s="127" t="n"/>
      <c r="K4584" s="127" t="n"/>
      <c r="L4584" s="127" t="n"/>
      <c r="M4584" s="127" t="n"/>
      <c r="N4584" s="120" t="n"/>
      <c r="O4584" s="120" t="n"/>
      <c r="P4584" s="120" t="n"/>
      <c r="Q4584" s="120" t="n"/>
      <c r="R4584" s="121" t="n"/>
      <c r="S4584" s="121" t="n"/>
      <c r="T4584" s="121" t="n"/>
      <c r="U4584" s="121" t="n"/>
      <c r="V4584" s="117">
        <f>IF(P4584="NA","NA",IF(P4584&lt;&gt;"",TEXT(P4584-N4584,"[h].mm"),""))</f>
        <v/>
      </c>
      <c r="W4584" s="118">
        <f>IF(AND(R4584="",S4584=""),"",R4584+S4584)</f>
        <v/>
      </c>
      <c r="X4584" s="116">
        <f>IF(O4584&lt;&gt;"",DATE(YEAR(O4584), MONTH(O4584), DAY(O4584)),"")</f>
        <v/>
      </c>
      <c r="Y4584" s="122" t="n"/>
      <c r="Z4584" s="123" t="n"/>
      <c r="AA4584" s="117">
        <f>IF(F4584="Re-assigned","NA",IF(W4584="","",IF(W4584&gt;=VLOOKUP(D4584,SLAMatrix,3,FALSE),"Yes",IF(W4584&lt;VLOOKUP(D4584,SLAMatrix,2,FALSE),"No","Internal"))))</f>
        <v/>
      </c>
      <c r="AB4584" s="123" t="n"/>
      <c r="AC4584" s="123" t="n"/>
      <c r="AD4584" s="119" t="n"/>
      <c r="AE4584" s="125" t="n"/>
      <c r="AF4584" s="124">
        <f>MONTH(O4584)</f>
        <v/>
      </c>
      <c r="AG4584" s="124">
        <f>VLOOKUP(IFERROR(MID(AE4584,1,(FIND(",",AE4584,1)-1)),AE4584),Facility_Region_Mapping,2,FALSE)</f>
        <v/>
      </c>
      <c r="AH4584" s="124" t="n"/>
      <c r="AI4584" s="124">
        <f>IF(C4584&lt;&gt;"",IF(M4584="ESM User",getInterfaceName($C4584),"NA"),"")</f>
        <v/>
      </c>
      <c r="AJ4584" s="116">
        <f>IF(Q4584&lt;&gt;"",DATE(YEAR(Q4584), MONTH(Q4584), DAY(Q4584)),"")</f>
        <v/>
      </c>
      <c r="AK4584" s="130">
        <f>IF(Q4584&lt;&gt;0,Q4584-N4584,TODAY()-N4584)</f>
        <v/>
      </c>
      <c r="AL4584" s="112">
        <f>IF(F4584="Re-assigned",0,IF(H4584="Closed",0,IF(H4584="Service Restored",0,IF(H4584="",0,1))))</f>
        <v/>
      </c>
      <c r="AM4584" s="124">
        <f>IF(AL4584=0,"",IF(AK4584&gt;20.99,"Aged","Non-Aged"))</f>
        <v/>
      </c>
      <c r="AN4584" s="112">
        <f>IF(Q4584&lt;&gt;"",MONTH(Q4584),"")</f>
        <v/>
      </c>
      <c r="AO4584" s="112">
        <f>IFERROR(VALUE(V4584),0)</f>
        <v/>
      </c>
    </row>
    <row customFormat="1" customHeight="1" ht="29.25" r="4585" s="112" spans="1:41">
      <c r="A4585" s="127" t="n"/>
      <c r="B4585" s="113" t="n"/>
      <c r="C4585" s="127" t="n"/>
      <c r="D4585" s="127" t="n"/>
      <c r="E4585" s="114">
        <f>IF(F4585 &lt;&gt; "",VLOOKUP(F4585,CategoryLookup,2,FALSE), "")</f>
        <v/>
      </c>
      <c r="F4585" s="126" t="n"/>
      <c r="G4585" s="127" t="n"/>
      <c r="H4585" s="127" t="n"/>
      <c r="I4585" s="127" t="n"/>
      <c r="J4585" s="127" t="n"/>
      <c r="K4585" s="127" t="n"/>
      <c r="L4585" s="127" t="n"/>
      <c r="M4585" s="127" t="n"/>
      <c r="N4585" s="120" t="n"/>
      <c r="O4585" s="120" t="n"/>
      <c r="P4585" s="120" t="n"/>
      <c r="Q4585" s="120" t="n"/>
      <c r="R4585" s="121" t="n"/>
      <c r="S4585" s="121" t="n"/>
      <c r="T4585" s="121" t="n"/>
      <c r="U4585" s="121" t="n"/>
      <c r="V4585" s="117">
        <f>IF(P4585="NA","NA",IF(P4585&lt;&gt;"",TEXT(P4585-N4585,"[h].mm"),""))</f>
        <v/>
      </c>
      <c r="W4585" s="118">
        <f>IF(AND(R4585="",S4585=""),"",R4585+S4585)</f>
        <v/>
      </c>
      <c r="X4585" s="116">
        <f>IF(O4585&lt;&gt;"",DATE(YEAR(O4585), MONTH(O4585), DAY(O4585)),"")</f>
        <v/>
      </c>
      <c r="Y4585" s="122" t="n"/>
      <c r="Z4585" s="123" t="n"/>
      <c r="AA4585" s="117">
        <f>IF(F4585="Re-assigned","NA",IF(W4585="","",IF(W4585&gt;=VLOOKUP(D4585,SLAMatrix,3,FALSE),"Yes",IF(W4585&lt;VLOOKUP(D4585,SLAMatrix,2,FALSE),"No","Internal"))))</f>
        <v/>
      </c>
      <c r="AB4585" s="123" t="n"/>
      <c r="AC4585" s="123" t="n"/>
      <c r="AD4585" s="119" t="n"/>
      <c r="AE4585" s="125" t="n"/>
      <c r="AF4585" s="124">
        <f>MONTH(O4585)</f>
        <v/>
      </c>
      <c r="AG4585" s="124">
        <f>VLOOKUP(IFERROR(MID(AE4585,1,(FIND(",",AE4585,1)-1)),AE4585),Facility_Region_Mapping,2,FALSE)</f>
        <v/>
      </c>
      <c r="AH4585" s="124" t="n"/>
      <c r="AI4585" s="124">
        <f>IF(C4585&lt;&gt;"",IF(M4585="ESM User",getInterfaceName($C4585),"NA"),"")</f>
        <v/>
      </c>
      <c r="AJ4585" s="116">
        <f>IF(Q4585&lt;&gt;"",DATE(YEAR(Q4585), MONTH(Q4585), DAY(Q4585)),"")</f>
        <v/>
      </c>
      <c r="AK4585" s="130">
        <f>IF(Q4585&lt;&gt;0,Q4585-N4585,TODAY()-N4585)</f>
        <v/>
      </c>
      <c r="AL4585" s="112">
        <f>IF(F4585="Re-assigned",0,IF(H4585="Closed",0,IF(H4585="Service Restored",0,IF(H4585="",0,1))))</f>
        <v/>
      </c>
      <c r="AM4585" s="124">
        <f>IF(AL4585=0,"",IF(AK4585&gt;20.99,"Aged","Non-Aged"))</f>
        <v/>
      </c>
      <c r="AN4585" s="112">
        <f>IF(Q4585&lt;&gt;"",MONTH(Q4585),"")</f>
        <v/>
      </c>
      <c r="AO4585" s="112">
        <f>IFERROR(VALUE(V4585),0)</f>
        <v/>
      </c>
    </row>
    <row customFormat="1" customHeight="1" ht="29.25" r="4586" s="112" spans="1:41">
      <c r="A4586" s="127" t="n"/>
      <c r="B4586" s="113" t="n"/>
      <c r="C4586" s="127" t="n"/>
      <c r="D4586" s="127" t="n"/>
      <c r="E4586" s="114">
        <f>IF(F4586 &lt;&gt; "",VLOOKUP(F4586,CategoryLookup,2,FALSE), "")</f>
        <v/>
      </c>
      <c r="F4586" s="126" t="n"/>
      <c r="G4586" s="127" t="n"/>
      <c r="H4586" s="127" t="n"/>
      <c r="I4586" s="127" t="n"/>
      <c r="J4586" s="127" t="n"/>
      <c r="K4586" s="127" t="n"/>
      <c r="L4586" s="127" t="n"/>
      <c r="M4586" s="127" t="n"/>
      <c r="N4586" s="120" t="n"/>
      <c r="O4586" s="120" t="n"/>
      <c r="P4586" s="120" t="n"/>
      <c r="Q4586" s="120" t="n"/>
      <c r="R4586" s="121" t="n"/>
      <c r="S4586" s="121" t="n"/>
      <c r="T4586" s="121" t="n"/>
      <c r="U4586" s="121" t="n"/>
      <c r="V4586" s="117">
        <f>IF(P4586="NA","NA",IF(P4586&lt;&gt;"",TEXT(P4586-N4586,"[h].mm"),""))</f>
        <v/>
      </c>
      <c r="W4586" s="118">
        <f>IF(AND(R4586="",S4586=""),"",R4586+S4586)</f>
        <v/>
      </c>
      <c r="X4586" s="116">
        <f>IF(O4586&lt;&gt;"",DATE(YEAR(O4586), MONTH(O4586), DAY(O4586)),"")</f>
        <v/>
      </c>
      <c r="Y4586" s="122" t="n"/>
      <c r="Z4586" s="123" t="n"/>
      <c r="AA4586" s="117">
        <f>IF(F4586="Re-assigned","NA",IF(W4586="","",IF(W4586&gt;=VLOOKUP(D4586,SLAMatrix,3,FALSE),"Yes",IF(W4586&lt;VLOOKUP(D4586,SLAMatrix,2,FALSE),"No","Internal"))))</f>
        <v/>
      </c>
      <c r="AB4586" s="123" t="n"/>
      <c r="AC4586" s="123" t="n"/>
      <c r="AD4586" s="119" t="n"/>
      <c r="AE4586" s="125" t="n"/>
      <c r="AF4586" s="124">
        <f>MONTH(O4586)</f>
        <v/>
      </c>
      <c r="AG4586" s="124">
        <f>VLOOKUP(IFERROR(MID(AE4586,1,(FIND(",",AE4586,1)-1)),AE4586),Facility_Region_Mapping,2,FALSE)</f>
        <v/>
      </c>
      <c r="AH4586" s="124" t="n"/>
      <c r="AI4586" s="124">
        <f>IF(C4586&lt;&gt;"",IF(M4586="ESM User",getInterfaceName($C4586),"NA"),"")</f>
        <v/>
      </c>
      <c r="AJ4586" s="116">
        <f>IF(Q4586&lt;&gt;"",DATE(YEAR(Q4586), MONTH(Q4586), DAY(Q4586)),"")</f>
        <v/>
      </c>
      <c r="AK4586" s="130">
        <f>IF(Q4586&lt;&gt;0,Q4586-N4586,TODAY()-N4586)</f>
        <v/>
      </c>
      <c r="AL4586" s="112">
        <f>IF(F4586="Re-assigned",0,IF(H4586="Closed",0,IF(H4586="Service Restored",0,IF(H4586="",0,1))))</f>
        <v/>
      </c>
      <c r="AM4586" s="124">
        <f>IF(AL4586=0,"",IF(AK4586&gt;20.99,"Aged","Non-Aged"))</f>
        <v/>
      </c>
      <c r="AN4586" s="112">
        <f>IF(Q4586&lt;&gt;"",MONTH(Q4586),"")</f>
        <v/>
      </c>
      <c r="AO4586" s="112">
        <f>IFERROR(VALUE(V4586),0)</f>
        <v/>
      </c>
    </row>
    <row customFormat="1" customHeight="1" ht="29.25" r="4587" s="112" spans="1:41">
      <c r="A4587" s="127" t="n"/>
      <c r="B4587" s="113" t="n"/>
      <c r="C4587" s="127" t="n"/>
      <c r="D4587" s="127" t="n"/>
      <c r="E4587" s="114">
        <f>IF(F4587 &lt;&gt; "",VLOOKUP(F4587,CategoryLookup,2,FALSE), "")</f>
        <v/>
      </c>
      <c r="F4587" s="126" t="n"/>
      <c r="G4587" s="127" t="n"/>
      <c r="H4587" s="127" t="n"/>
      <c r="I4587" s="127" t="n"/>
      <c r="J4587" s="127" t="n"/>
      <c r="K4587" s="127" t="n"/>
      <c r="L4587" s="127" t="n"/>
      <c r="M4587" s="127" t="n"/>
      <c r="N4587" s="120" t="n"/>
      <c r="O4587" s="120" t="n"/>
      <c r="P4587" s="120" t="n"/>
      <c r="Q4587" s="120" t="n"/>
      <c r="R4587" s="121" t="n"/>
      <c r="S4587" s="121" t="n"/>
      <c r="T4587" s="121" t="n"/>
      <c r="U4587" s="121" t="n"/>
      <c r="V4587" s="117">
        <f>IF(P4587="NA","NA",IF(P4587&lt;&gt;"",TEXT(P4587-N4587,"[h].mm"),""))</f>
        <v/>
      </c>
      <c r="W4587" s="118">
        <f>IF(AND(R4587="",S4587=""),"",R4587+S4587)</f>
        <v/>
      </c>
      <c r="X4587" s="116">
        <f>IF(O4587&lt;&gt;"",DATE(YEAR(O4587), MONTH(O4587), DAY(O4587)),"")</f>
        <v/>
      </c>
      <c r="Y4587" s="122" t="n"/>
      <c r="Z4587" s="123" t="n"/>
      <c r="AA4587" s="117">
        <f>IF(F4587="Re-assigned","NA",IF(W4587="","",IF(W4587&gt;=VLOOKUP(D4587,SLAMatrix,3,FALSE),"Yes",IF(W4587&lt;VLOOKUP(D4587,SLAMatrix,2,FALSE),"No","Internal"))))</f>
        <v/>
      </c>
      <c r="AB4587" s="123" t="n"/>
      <c r="AC4587" s="123" t="n"/>
      <c r="AD4587" s="119" t="n"/>
      <c r="AE4587" s="125" t="n"/>
      <c r="AF4587" s="124">
        <f>MONTH(O4587)</f>
        <v/>
      </c>
      <c r="AG4587" s="124">
        <f>VLOOKUP(IFERROR(MID(AE4587,1,(FIND(",",AE4587,1)-1)),AE4587),Facility_Region_Mapping,2,FALSE)</f>
        <v/>
      </c>
      <c r="AH4587" s="124" t="n"/>
      <c r="AI4587" s="124">
        <f>IF(C4587&lt;&gt;"",IF(M4587="ESM User",getInterfaceName($C4587),"NA"),"")</f>
        <v/>
      </c>
      <c r="AJ4587" s="116">
        <f>IF(Q4587&lt;&gt;"",DATE(YEAR(Q4587), MONTH(Q4587), DAY(Q4587)),"")</f>
        <v/>
      </c>
      <c r="AK4587" s="130">
        <f>IF(Q4587&lt;&gt;0,Q4587-N4587,TODAY()-N4587)</f>
        <v/>
      </c>
      <c r="AL4587" s="112">
        <f>IF(F4587="Re-assigned",0,IF(H4587="Closed",0,IF(H4587="Service Restored",0,IF(H4587="",0,1))))</f>
        <v/>
      </c>
      <c r="AM4587" s="124">
        <f>IF(AL4587=0,"",IF(AK4587&gt;20.99,"Aged","Non-Aged"))</f>
        <v/>
      </c>
      <c r="AN4587" s="112">
        <f>IF(Q4587&lt;&gt;"",MONTH(Q4587),"")</f>
        <v/>
      </c>
      <c r="AO4587" s="112">
        <f>IFERROR(VALUE(V4587),0)</f>
        <v/>
      </c>
    </row>
    <row customFormat="1" customHeight="1" ht="29.25" r="4588" s="112" spans="1:41">
      <c r="A4588" s="127" t="n"/>
      <c r="B4588" s="113" t="n"/>
      <c r="C4588" s="127" t="n"/>
      <c r="D4588" s="127" t="n"/>
      <c r="E4588" s="114">
        <f>IF(F4588 &lt;&gt; "",VLOOKUP(F4588,CategoryLookup,2,FALSE), "")</f>
        <v/>
      </c>
      <c r="F4588" s="126" t="n"/>
      <c r="G4588" s="127" t="n"/>
      <c r="H4588" s="127" t="n"/>
      <c r="I4588" s="127" t="n"/>
      <c r="J4588" s="127" t="n"/>
      <c r="K4588" s="127" t="n"/>
      <c r="L4588" s="127" t="n"/>
      <c r="M4588" s="127" t="n"/>
      <c r="N4588" s="120" t="n"/>
      <c r="O4588" s="120" t="n"/>
      <c r="P4588" s="120" t="n"/>
      <c r="Q4588" s="120" t="n"/>
      <c r="R4588" s="121" t="n"/>
      <c r="S4588" s="121" t="n"/>
      <c r="T4588" s="121" t="n"/>
      <c r="U4588" s="121" t="n"/>
      <c r="V4588" s="117">
        <f>IF(P4588="NA","NA",IF(P4588&lt;&gt;"",TEXT(P4588-N4588,"[h].mm"),""))</f>
        <v/>
      </c>
      <c r="W4588" s="118">
        <f>IF(AND(R4588="",S4588=""),"",R4588+S4588)</f>
        <v/>
      </c>
      <c r="X4588" s="116">
        <f>IF(O4588&lt;&gt;"",DATE(YEAR(O4588), MONTH(O4588), DAY(O4588)),"")</f>
        <v/>
      </c>
      <c r="Y4588" s="122" t="n"/>
      <c r="Z4588" s="123" t="n"/>
      <c r="AA4588" s="117">
        <f>IF(F4588="Re-assigned","NA",IF(W4588="","",IF(W4588&gt;=VLOOKUP(D4588,SLAMatrix,3,FALSE),"Yes",IF(W4588&lt;VLOOKUP(D4588,SLAMatrix,2,FALSE),"No","Internal"))))</f>
        <v/>
      </c>
      <c r="AB4588" s="123" t="n"/>
      <c r="AC4588" s="123" t="n"/>
      <c r="AD4588" s="119" t="n"/>
      <c r="AE4588" s="125" t="n"/>
      <c r="AF4588" s="124">
        <f>MONTH(O4588)</f>
        <v/>
      </c>
      <c r="AG4588" s="124">
        <f>VLOOKUP(IFERROR(MID(AE4588,1,(FIND(",",AE4588,1)-1)),AE4588),Facility_Region_Mapping,2,FALSE)</f>
        <v/>
      </c>
      <c r="AH4588" s="124" t="n"/>
      <c r="AI4588" s="124">
        <f>IF(C4588&lt;&gt;"",IF(M4588="ESM User",getInterfaceName($C4588),"NA"),"")</f>
        <v/>
      </c>
      <c r="AJ4588" s="116">
        <f>IF(Q4588&lt;&gt;"",DATE(YEAR(Q4588), MONTH(Q4588), DAY(Q4588)),"")</f>
        <v/>
      </c>
      <c r="AK4588" s="130">
        <f>IF(Q4588&lt;&gt;0,Q4588-N4588,TODAY()-N4588)</f>
        <v/>
      </c>
      <c r="AL4588" s="112">
        <f>IF(F4588="Re-assigned",0,IF(H4588="Closed",0,IF(H4588="Service Restored",0,IF(H4588="",0,1))))</f>
        <v/>
      </c>
      <c r="AM4588" s="124">
        <f>IF(AL4588=0,"",IF(AK4588&gt;20.99,"Aged","Non-Aged"))</f>
        <v/>
      </c>
      <c r="AN4588" s="112">
        <f>IF(Q4588&lt;&gt;"",MONTH(Q4588),"")</f>
        <v/>
      </c>
      <c r="AO4588" s="112">
        <f>IFERROR(VALUE(V4588),0)</f>
        <v/>
      </c>
    </row>
    <row customFormat="1" customHeight="1" ht="29.25" r="4589" s="112" spans="1:41">
      <c r="A4589" s="127" t="n"/>
      <c r="B4589" s="113" t="n"/>
      <c r="C4589" s="127" t="n"/>
      <c r="D4589" s="127" t="n"/>
      <c r="E4589" s="114">
        <f>IF(F4589 &lt;&gt; "",VLOOKUP(F4589,CategoryLookup,2,FALSE), "")</f>
        <v/>
      </c>
      <c r="F4589" s="126" t="n"/>
      <c r="G4589" s="127" t="n"/>
      <c r="H4589" s="127" t="n"/>
      <c r="I4589" s="127" t="n"/>
      <c r="J4589" s="127" t="n"/>
      <c r="K4589" s="127" t="n"/>
      <c r="L4589" s="127" t="n"/>
      <c r="M4589" s="127" t="n"/>
      <c r="N4589" s="120" t="n"/>
      <c r="O4589" s="120" t="n"/>
      <c r="P4589" s="120" t="n"/>
      <c r="Q4589" s="120" t="n"/>
      <c r="R4589" s="121" t="n"/>
      <c r="S4589" s="121" t="n"/>
      <c r="T4589" s="121" t="n"/>
      <c r="U4589" s="121" t="n"/>
      <c r="V4589" s="117">
        <f>IF(P4589="NA","NA",IF(P4589&lt;&gt;"",TEXT(P4589-N4589,"[h].mm"),""))</f>
        <v/>
      </c>
      <c r="W4589" s="118">
        <f>IF(AND(R4589="",S4589=""),"",R4589+S4589)</f>
        <v/>
      </c>
      <c r="X4589" s="116">
        <f>IF(O4589&lt;&gt;"",DATE(YEAR(O4589), MONTH(O4589), DAY(O4589)),"")</f>
        <v/>
      </c>
      <c r="Y4589" s="122" t="n"/>
      <c r="Z4589" s="123" t="n"/>
      <c r="AA4589" s="117">
        <f>IF(F4589="Re-assigned","NA",IF(W4589="","",IF(W4589&gt;=VLOOKUP(D4589,SLAMatrix,3,FALSE),"Yes",IF(W4589&lt;VLOOKUP(D4589,SLAMatrix,2,FALSE),"No","Internal"))))</f>
        <v/>
      </c>
      <c r="AB4589" s="123" t="n"/>
      <c r="AC4589" s="123" t="n"/>
      <c r="AD4589" s="119" t="n"/>
      <c r="AE4589" s="125" t="n"/>
      <c r="AF4589" s="124">
        <f>MONTH(O4589)</f>
        <v/>
      </c>
      <c r="AG4589" s="124">
        <f>VLOOKUP(IFERROR(MID(AE4589,1,(FIND(",",AE4589,1)-1)),AE4589),Facility_Region_Mapping,2,FALSE)</f>
        <v/>
      </c>
      <c r="AH4589" s="124" t="n"/>
      <c r="AI4589" s="124">
        <f>IF(C4589&lt;&gt;"",IF(M4589="ESM User",getInterfaceName($C4589),"NA"),"")</f>
        <v/>
      </c>
      <c r="AJ4589" s="116">
        <f>IF(Q4589&lt;&gt;"",DATE(YEAR(Q4589), MONTH(Q4589), DAY(Q4589)),"")</f>
        <v/>
      </c>
      <c r="AK4589" s="130">
        <f>IF(Q4589&lt;&gt;0,Q4589-N4589,TODAY()-N4589)</f>
        <v/>
      </c>
      <c r="AL4589" s="112">
        <f>IF(F4589="Re-assigned",0,IF(H4589="Closed",0,IF(H4589="Service Restored",0,IF(H4589="",0,1))))</f>
        <v/>
      </c>
      <c r="AM4589" s="124">
        <f>IF(AL4589=0,"",IF(AK4589&gt;20.99,"Aged","Non-Aged"))</f>
        <v/>
      </c>
      <c r="AN4589" s="112">
        <f>IF(Q4589&lt;&gt;"",MONTH(Q4589),"")</f>
        <v/>
      </c>
      <c r="AO4589" s="112">
        <f>IFERROR(VALUE(V4589),0)</f>
        <v/>
      </c>
    </row>
    <row customFormat="1" customHeight="1" ht="29.25" r="4590" s="112" spans="1:41">
      <c r="A4590" s="127" t="n"/>
      <c r="B4590" s="113" t="n"/>
      <c r="C4590" s="127" t="n"/>
      <c r="D4590" s="127" t="n"/>
      <c r="E4590" s="114">
        <f>IF(F4590 &lt;&gt; "",VLOOKUP(F4590,CategoryLookup,2,FALSE), "")</f>
        <v/>
      </c>
      <c r="F4590" s="126" t="n"/>
      <c r="G4590" s="127" t="n"/>
      <c r="H4590" s="127" t="n"/>
      <c r="I4590" s="127" t="n"/>
      <c r="J4590" s="127" t="n"/>
      <c r="K4590" s="127" t="n"/>
      <c r="L4590" s="127" t="n"/>
      <c r="M4590" s="127" t="n"/>
      <c r="N4590" s="120" t="n"/>
      <c r="O4590" s="120" t="n"/>
      <c r="P4590" s="120" t="n"/>
      <c r="Q4590" s="120" t="n"/>
      <c r="R4590" s="121" t="n"/>
      <c r="S4590" s="121" t="n"/>
      <c r="T4590" s="121" t="n"/>
      <c r="U4590" s="121" t="n"/>
      <c r="V4590" s="117">
        <f>IF(P4590="NA","NA",IF(P4590&lt;&gt;"",TEXT(P4590-N4590,"[h].mm"),""))</f>
        <v/>
      </c>
      <c r="W4590" s="118">
        <f>IF(AND(R4590="",S4590=""),"",R4590+S4590)</f>
        <v/>
      </c>
      <c r="X4590" s="116">
        <f>IF(O4590&lt;&gt;"",DATE(YEAR(O4590), MONTH(O4590), DAY(O4590)),"")</f>
        <v/>
      </c>
      <c r="Y4590" s="122" t="n"/>
      <c r="Z4590" s="123" t="n"/>
      <c r="AA4590" s="117">
        <f>IF(F4590="Re-assigned","NA",IF(W4590="","",IF(W4590&gt;=VLOOKUP(D4590,SLAMatrix,3,FALSE),"Yes",IF(W4590&lt;VLOOKUP(D4590,SLAMatrix,2,FALSE),"No","Internal"))))</f>
        <v/>
      </c>
      <c r="AB4590" s="123" t="n"/>
      <c r="AC4590" s="123" t="n"/>
      <c r="AD4590" s="119" t="n"/>
      <c r="AE4590" s="125" t="n"/>
      <c r="AF4590" s="124">
        <f>MONTH(O4590)</f>
        <v/>
      </c>
      <c r="AG4590" s="124">
        <f>VLOOKUP(IFERROR(MID(AE4590,1,(FIND(",",AE4590,1)-1)),AE4590),Facility_Region_Mapping,2,FALSE)</f>
        <v/>
      </c>
      <c r="AH4590" s="124" t="n"/>
      <c r="AI4590" s="124">
        <f>IF(C4590&lt;&gt;"",IF(M4590="ESM User",getInterfaceName($C4590),"NA"),"")</f>
        <v/>
      </c>
      <c r="AJ4590" s="116">
        <f>IF(Q4590&lt;&gt;"",DATE(YEAR(Q4590), MONTH(Q4590), DAY(Q4590)),"")</f>
        <v/>
      </c>
      <c r="AK4590" s="130">
        <f>IF(Q4590&lt;&gt;0,Q4590-N4590,TODAY()-N4590)</f>
        <v/>
      </c>
      <c r="AL4590" s="112">
        <f>IF(F4590="Re-assigned",0,IF(H4590="Closed",0,IF(H4590="Service Restored",0,IF(H4590="",0,1))))</f>
        <v/>
      </c>
      <c r="AM4590" s="124">
        <f>IF(AL4590=0,"",IF(AK4590&gt;20.99,"Aged","Non-Aged"))</f>
        <v/>
      </c>
      <c r="AN4590" s="112">
        <f>IF(Q4590&lt;&gt;"",MONTH(Q4590),"")</f>
        <v/>
      </c>
      <c r="AO4590" s="112">
        <f>IFERROR(VALUE(V4590),0)</f>
        <v/>
      </c>
    </row>
    <row customFormat="1" customHeight="1" ht="29.25" r="4591" s="112" spans="1:41">
      <c r="A4591" s="127" t="n"/>
      <c r="B4591" s="113" t="n"/>
      <c r="C4591" s="127" t="n"/>
      <c r="D4591" s="127" t="n"/>
      <c r="E4591" s="114">
        <f>IF(F4591 &lt;&gt; "",VLOOKUP(F4591,CategoryLookup,2,FALSE), "")</f>
        <v/>
      </c>
      <c r="F4591" s="126" t="n"/>
      <c r="G4591" s="127" t="n"/>
      <c r="H4591" s="127" t="n"/>
      <c r="I4591" s="127" t="n"/>
      <c r="J4591" s="127" t="n"/>
      <c r="K4591" s="127" t="n"/>
      <c r="L4591" s="127" t="n"/>
      <c r="M4591" s="127" t="n"/>
      <c r="N4591" s="120" t="n"/>
      <c r="O4591" s="120" t="n"/>
      <c r="P4591" s="120" t="n"/>
      <c r="Q4591" s="120" t="n"/>
      <c r="R4591" s="121" t="n"/>
      <c r="S4591" s="121" t="n"/>
      <c r="T4591" s="121" t="n"/>
      <c r="U4591" s="121" t="n"/>
      <c r="V4591" s="117">
        <f>IF(P4591="NA","NA",IF(P4591&lt;&gt;"",TEXT(P4591-N4591,"[h].mm"),""))</f>
        <v/>
      </c>
      <c r="W4591" s="118">
        <f>IF(AND(R4591="",S4591=""),"",R4591+S4591)</f>
        <v/>
      </c>
      <c r="X4591" s="116">
        <f>IF(O4591&lt;&gt;"",DATE(YEAR(O4591), MONTH(O4591), DAY(O4591)),"")</f>
        <v/>
      </c>
      <c r="Y4591" s="122" t="n"/>
      <c r="Z4591" s="123" t="n"/>
      <c r="AA4591" s="117">
        <f>IF(F4591="Re-assigned","NA",IF(W4591="","",IF(W4591&gt;=VLOOKUP(D4591,SLAMatrix,3,FALSE),"Yes",IF(W4591&lt;VLOOKUP(D4591,SLAMatrix,2,FALSE),"No","Internal"))))</f>
        <v/>
      </c>
      <c r="AB4591" s="123" t="n"/>
      <c r="AC4591" s="123" t="n"/>
      <c r="AD4591" s="119" t="n"/>
      <c r="AE4591" s="125" t="n"/>
      <c r="AF4591" s="124">
        <f>MONTH(O4591)</f>
        <v/>
      </c>
      <c r="AG4591" s="124">
        <f>VLOOKUP(IFERROR(MID(AE4591,1,(FIND(",",AE4591,1)-1)),AE4591),Facility_Region_Mapping,2,FALSE)</f>
        <v/>
      </c>
      <c r="AH4591" s="124" t="n"/>
      <c r="AI4591" s="124">
        <f>IF(C4591&lt;&gt;"",IF(M4591="ESM User",getInterfaceName($C4591),"NA"),"")</f>
        <v/>
      </c>
      <c r="AJ4591" s="116">
        <f>IF(Q4591&lt;&gt;"",DATE(YEAR(Q4591), MONTH(Q4591), DAY(Q4591)),"")</f>
        <v/>
      </c>
      <c r="AK4591" s="130">
        <f>IF(Q4591&lt;&gt;0,Q4591-N4591,TODAY()-N4591)</f>
        <v/>
      </c>
      <c r="AL4591" s="112">
        <f>IF(F4591="Re-assigned",0,IF(H4591="Closed",0,IF(H4591="Service Restored",0,IF(H4591="",0,1))))</f>
        <v/>
      </c>
      <c r="AM4591" s="124">
        <f>IF(AL4591=0,"",IF(AK4591&gt;20.99,"Aged","Non-Aged"))</f>
        <v/>
      </c>
      <c r="AN4591" s="112">
        <f>IF(Q4591&lt;&gt;"",MONTH(Q4591),"")</f>
        <v/>
      </c>
      <c r="AO4591" s="112">
        <f>IFERROR(VALUE(V4591),0)</f>
        <v/>
      </c>
    </row>
    <row customFormat="1" customHeight="1" ht="29.25" r="4592" s="112" spans="1:41">
      <c r="A4592" s="127" t="n"/>
      <c r="B4592" s="113" t="n"/>
      <c r="C4592" s="127" t="n"/>
      <c r="D4592" s="127" t="n"/>
      <c r="E4592" s="114">
        <f>IF(F4592 &lt;&gt; "",VLOOKUP(F4592,CategoryLookup,2,FALSE), "")</f>
        <v/>
      </c>
      <c r="F4592" s="126" t="n"/>
      <c r="G4592" s="127" t="n"/>
      <c r="H4592" s="127" t="n"/>
      <c r="I4592" s="127" t="n"/>
      <c r="J4592" s="127" t="n"/>
      <c r="K4592" s="127" t="n"/>
      <c r="L4592" s="127" t="n"/>
      <c r="M4592" s="127" t="n"/>
      <c r="N4592" s="120" t="n"/>
      <c r="O4592" s="120" t="n"/>
      <c r="P4592" s="120" t="n"/>
      <c r="Q4592" s="120" t="n"/>
      <c r="R4592" s="121" t="n"/>
      <c r="S4592" s="121" t="n"/>
      <c r="T4592" s="121" t="n"/>
      <c r="U4592" s="121" t="n"/>
      <c r="V4592" s="117">
        <f>IF(P4592="NA","NA",IF(P4592&lt;&gt;"",TEXT(P4592-N4592,"[h].mm"),""))</f>
        <v/>
      </c>
      <c r="W4592" s="118">
        <f>IF(AND(R4592="",S4592=""),"",R4592+S4592)</f>
        <v/>
      </c>
      <c r="X4592" s="116">
        <f>IF(O4592&lt;&gt;"",DATE(YEAR(O4592), MONTH(O4592), DAY(O4592)),"")</f>
        <v/>
      </c>
      <c r="Y4592" s="122" t="n"/>
      <c r="Z4592" s="123" t="n"/>
      <c r="AA4592" s="117">
        <f>IF(F4592="Re-assigned","NA",IF(W4592="","",IF(W4592&gt;=VLOOKUP(D4592,SLAMatrix,3,FALSE),"Yes",IF(W4592&lt;VLOOKUP(D4592,SLAMatrix,2,FALSE),"No","Internal"))))</f>
        <v/>
      </c>
      <c r="AB4592" s="123" t="n"/>
      <c r="AC4592" s="123" t="n"/>
      <c r="AD4592" s="119" t="n"/>
      <c r="AE4592" s="125" t="n"/>
      <c r="AF4592" s="124">
        <f>MONTH(O4592)</f>
        <v/>
      </c>
      <c r="AG4592" s="124">
        <f>VLOOKUP(IFERROR(MID(AE4592,1,(FIND(",",AE4592,1)-1)),AE4592),Facility_Region_Mapping,2,FALSE)</f>
        <v/>
      </c>
      <c r="AH4592" s="124" t="n"/>
      <c r="AI4592" s="124">
        <f>IF(C4592&lt;&gt;"",IF(M4592="ESM User",getInterfaceName($C4592),"NA"),"")</f>
        <v/>
      </c>
      <c r="AJ4592" s="116">
        <f>IF(Q4592&lt;&gt;"",DATE(YEAR(Q4592), MONTH(Q4592), DAY(Q4592)),"")</f>
        <v/>
      </c>
      <c r="AK4592" s="130">
        <f>IF(Q4592&lt;&gt;0,Q4592-N4592,TODAY()-N4592)</f>
        <v/>
      </c>
      <c r="AL4592" s="112">
        <f>IF(F4592="Re-assigned",0,IF(H4592="Closed",0,IF(H4592="Service Restored",0,IF(H4592="",0,1))))</f>
        <v/>
      </c>
      <c r="AM4592" s="124">
        <f>IF(AL4592=0,"",IF(AK4592&gt;20.99,"Aged","Non-Aged"))</f>
        <v/>
      </c>
      <c r="AN4592" s="112">
        <f>IF(Q4592&lt;&gt;"",MONTH(Q4592),"")</f>
        <v/>
      </c>
      <c r="AO4592" s="112">
        <f>IFERROR(VALUE(V4592),0)</f>
        <v/>
      </c>
    </row>
    <row customFormat="1" customHeight="1" ht="29.25" r="4593" s="112" spans="1:41">
      <c r="A4593" s="127" t="n"/>
      <c r="B4593" s="113" t="n"/>
      <c r="C4593" s="127" t="n"/>
      <c r="D4593" s="127" t="n"/>
      <c r="E4593" s="114">
        <f>IF(F4593 &lt;&gt; "",VLOOKUP(F4593,CategoryLookup,2,FALSE), "")</f>
        <v/>
      </c>
      <c r="F4593" s="126" t="n"/>
      <c r="G4593" s="127" t="n"/>
      <c r="H4593" s="127" t="n"/>
      <c r="I4593" s="127" t="n"/>
      <c r="J4593" s="127" t="n"/>
      <c r="K4593" s="127" t="n"/>
      <c r="L4593" s="127" t="n"/>
      <c r="M4593" s="127" t="n"/>
      <c r="N4593" s="120" t="n"/>
      <c r="O4593" s="120" t="n"/>
      <c r="P4593" s="120" t="n"/>
      <c r="Q4593" s="120" t="n"/>
      <c r="R4593" s="121" t="n"/>
      <c r="S4593" s="121" t="n"/>
      <c r="T4593" s="121" t="n"/>
      <c r="U4593" s="121" t="n"/>
      <c r="V4593" s="117">
        <f>IF(P4593="NA","NA",IF(P4593&lt;&gt;"",TEXT(P4593-N4593,"[h].mm"),""))</f>
        <v/>
      </c>
      <c r="W4593" s="118">
        <f>IF(AND(R4593="",S4593=""),"",R4593+S4593)</f>
        <v/>
      </c>
      <c r="X4593" s="116">
        <f>IF(O4593&lt;&gt;"",DATE(YEAR(O4593), MONTH(O4593), DAY(O4593)),"")</f>
        <v/>
      </c>
      <c r="Y4593" s="122" t="n"/>
      <c r="Z4593" s="123" t="n"/>
      <c r="AA4593" s="117">
        <f>IF(F4593="Re-assigned","NA",IF(W4593="","",IF(W4593&gt;=VLOOKUP(D4593,SLAMatrix,3,FALSE),"Yes",IF(W4593&lt;VLOOKUP(D4593,SLAMatrix,2,FALSE),"No","Internal"))))</f>
        <v/>
      </c>
      <c r="AB4593" s="123" t="n"/>
      <c r="AC4593" s="123" t="n"/>
      <c r="AD4593" s="119" t="n"/>
      <c r="AE4593" s="125" t="n"/>
      <c r="AF4593" s="124">
        <f>MONTH(O4593)</f>
        <v/>
      </c>
      <c r="AG4593" s="124">
        <f>VLOOKUP(IFERROR(MID(AE4593,1,(FIND(",",AE4593,1)-1)),AE4593),Facility_Region_Mapping,2,FALSE)</f>
        <v/>
      </c>
      <c r="AH4593" s="124" t="n"/>
      <c r="AI4593" s="124">
        <f>IF(C4593&lt;&gt;"",IF(M4593="ESM User",getInterfaceName($C4593),"NA"),"")</f>
        <v/>
      </c>
      <c r="AJ4593" s="116">
        <f>IF(Q4593&lt;&gt;"",DATE(YEAR(Q4593), MONTH(Q4593), DAY(Q4593)),"")</f>
        <v/>
      </c>
      <c r="AK4593" s="130">
        <f>IF(Q4593&lt;&gt;0,Q4593-N4593,TODAY()-N4593)</f>
        <v/>
      </c>
      <c r="AL4593" s="112">
        <f>IF(F4593="Re-assigned",0,IF(H4593="Closed",0,IF(H4593="Service Restored",0,IF(H4593="",0,1))))</f>
        <v/>
      </c>
      <c r="AM4593" s="124">
        <f>IF(AL4593=0,"",IF(AK4593&gt;20.99,"Aged","Non-Aged"))</f>
        <v/>
      </c>
      <c r="AN4593" s="112">
        <f>IF(Q4593&lt;&gt;"",MONTH(Q4593),"")</f>
        <v/>
      </c>
      <c r="AO4593" s="112">
        <f>IFERROR(VALUE(V4593),0)</f>
        <v/>
      </c>
    </row>
    <row customFormat="1" customHeight="1" ht="29.25" r="4594" s="112" spans="1:41">
      <c r="A4594" s="127" t="n"/>
      <c r="B4594" s="113" t="n"/>
      <c r="C4594" s="127" t="n"/>
      <c r="D4594" s="127" t="n"/>
      <c r="E4594" s="114">
        <f>IF(F4594 &lt;&gt; "",VLOOKUP(F4594,CategoryLookup,2,FALSE), "")</f>
        <v/>
      </c>
      <c r="F4594" s="126" t="n"/>
      <c r="G4594" s="127" t="n"/>
      <c r="H4594" s="127" t="n"/>
      <c r="I4594" s="127" t="n"/>
      <c r="J4594" s="127" t="n"/>
      <c r="K4594" s="127" t="n"/>
      <c r="L4594" s="127" t="n"/>
      <c r="M4594" s="127" t="n"/>
      <c r="N4594" s="120" t="n"/>
      <c r="O4594" s="120" t="n"/>
      <c r="P4594" s="120" t="n"/>
      <c r="Q4594" s="120" t="n"/>
      <c r="R4594" s="121" t="n"/>
      <c r="S4594" s="121" t="n"/>
      <c r="T4594" s="121" t="n"/>
      <c r="U4594" s="121" t="n"/>
      <c r="V4594" s="117">
        <f>IF(P4594="NA","NA",IF(P4594&lt;&gt;"",TEXT(P4594-N4594,"[h].mm"),""))</f>
        <v/>
      </c>
      <c r="W4594" s="118">
        <f>IF(AND(R4594="",S4594=""),"",R4594+S4594)</f>
        <v/>
      </c>
      <c r="X4594" s="116">
        <f>IF(O4594&lt;&gt;"",DATE(YEAR(O4594), MONTH(O4594), DAY(O4594)),"")</f>
        <v/>
      </c>
      <c r="Y4594" s="122" t="n"/>
      <c r="Z4594" s="123" t="n"/>
      <c r="AA4594" s="117">
        <f>IF(F4594="Re-assigned","NA",IF(W4594="","",IF(W4594&gt;=VLOOKUP(D4594,SLAMatrix,3,FALSE),"Yes",IF(W4594&lt;VLOOKUP(D4594,SLAMatrix,2,FALSE),"No","Internal"))))</f>
        <v/>
      </c>
      <c r="AB4594" s="123" t="n"/>
      <c r="AC4594" s="123" t="n"/>
      <c r="AD4594" s="119" t="n"/>
      <c r="AE4594" s="125" t="n"/>
      <c r="AF4594" s="124">
        <f>MONTH(O4594)</f>
        <v/>
      </c>
      <c r="AG4594" s="124">
        <f>VLOOKUP(IFERROR(MID(AE4594,1,(FIND(",",AE4594,1)-1)),AE4594),Facility_Region_Mapping,2,FALSE)</f>
        <v/>
      </c>
      <c r="AH4594" s="124" t="n"/>
      <c r="AI4594" s="124">
        <f>IF(C4594&lt;&gt;"",IF(M4594="ESM User",getInterfaceName($C4594),"NA"),"")</f>
        <v/>
      </c>
      <c r="AJ4594" s="116">
        <f>IF(Q4594&lt;&gt;"",DATE(YEAR(Q4594), MONTH(Q4594), DAY(Q4594)),"")</f>
        <v/>
      </c>
      <c r="AK4594" s="130">
        <f>IF(Q4594&lt;&gt;0,Q4594-N4594,TODAY()-N4594)</f>
        <v/>
      </c>
      <c r="AL4594" s="112">
        <f>IF(F4594="Re-assigned",0,IF(H4594="Closed",0,IF(H4594="Service Restored",0,IF(H4594="",0,1))))</f>
        <v/>
      </c>
      <c r="AM4594" s="124">
        <f>IF(AL4594=0,"",IF(AK4594&gt;20.99,"Aged","Non-Aged"))</f>
        <v/>
      </c>
      <c r="AN4594" s="112">
        <f>IF(Q4594&lt;&gt;"",MONTH(Q4594),"")</f>
        <v/>
      </c>
      <c r="AO4594" s="112">
        <f>IFERROR(VALUE(V4594),0)</f>
        <v/>
      </c>
    </row>
    <row customFormat="1" customHeight="1" ht="29.25" r="4595" s="112" spans="1:41">
      <c r="A4595" s="127" t="n"/>
      <c r="B4595" s="113" t="n"/>
      <c r="C4595" s="127" t="n"/>
      <c r="D4595" s="127" t="n"/>
      <c r="E4595" s="114">
        <f>IF(F4595 &lt;&gt; "",VLOOKUP(F4595,CategoryLookup,2,FALSE), "")</f>
        <v/>
      </c>
      <c r="F4595" s="126" t="n"/>
      <c r="G4595" s="127" t="n"/>
      <c r="H4595" s="127" t="n"/>
      <c r="I4595" s="127" t="n"/>
      <c r="J4595" s="127" t="n"/>
      <c r="K4595" s="127" t="n"/>
      <c r="L4595" s="127" t="n"/>
      <c r="M4595" s="127" t="n"/>
      <c r="N4595" s="120" t="n"/>
      <c r="O4595" s="120" t="n"/>
      <c r="P4595" s="120" t="n"/>
      <c r="Q4595" s="120" t="n"/>
      <c r="R4595" s="121" t="n"/>
      <c r="S4595" s="121" t="n"/>
      <c r="T4595" s="121" t="n"/>
      <c r="U4595" s="121" t="n"/>
      <c r="V4595" s="117">
        <f>IF(P4595="NA","NA",IF(P4595&lt;&gt;"",TEXT(P4595-N4595,"[h].mm"),""))</f>
        <v/>
      </c>
      <c r="W4595" s="118">
        <f>IF(AND(R4595="",S4595=""),"",R4595+S4595)</f>
        <v/>
      </c>
      <c r="X4595" s="116">
        <f>IF(O4595&lt;&gt;"",DATE(YEAR(O4595), MONTH(O4595), DAY(O4595)),"")</f>
        <v/>
      </c>
      <c r="Y4595" s="122" t="n"/>
      <c r="Z4595" s="123" t="n"/>
      <c r="AA4595" s="117">
        <f>IF(F4595="Re-assigned","NA",IF(W4595="","",IF(W4595&gt;=VLOOKUP(D4595,SLAMatrix,3,FALSE),"Yes",IF(W4595&lt;VLOOKUP(D4595,SLAMatrix,2,FALSE),"No","Internal"))))</f>
        <v/>
      </c>
      <c r="AB4595" s="123" t="n"/>
      <c r="AC4595" s="123" t="n"/>
      <c r="AD4595" s="119" t="n"/>
      <c r="AE4595" s="125" t="n"/>
      <c r="AF4595" s="124">
        <f>MONTH(O4595)</f>
        <v/>
      </c>
      <c r="AG4595" s="124">
        <f>VLOOKUP(IFERROR(MID(AE4595,1,(FIND(",",AE4595,1)-1)),AE4595),Facility_Region_Mapping,2,FALSE)</f>
        <v/>
      </c>
      <c r="AH4595" s="124" t="n"/>
      <c r="AI4595" s="124">
        <f>IF(C4595&lt;&gt;"",IF(M4595="ESM User",getInterfaceName($C4595),"NA"),"")</f>
        <v/>
      </c>
      <c r="AJ4595" s="116">
        <f>IF(Q4595&lt;&gt;"",DATE(YEAR(Q4595), MONTH(Q4595), DAY(Q4595)),"")</f>
        <v/>
      </c>
      <c r="AK4595" s="130">
        <f>IF(Q4595&lt;&gt;0,Q4595-N4595,TODAY()-N4595)</f>
        <v/>
      </c>
      <c r="AL4595" s="112">
        <f>IF(F4595="Re-assigned",0,IF(H4595="Closed",0,IF(H4595="Service Restored",0,IF(H4595="",0,1))))</f>
        <v/>
      </c>
      <c r="AM4595" s="124">
        <f>IF(AL4595=0,"",IF(AK4595&gt;20.99,"Aged","Non-Aged"))</f>
        <v/>
      </c>
      <c r="AN4595" s="112">
        <f>IF(Q4595&lt;&gt;"",MONTH(Q4595),"")</f>
        <v/>
      </c>
      <c r="AO4595" s="112">
        <f>IFERROR(VALUE(V4595),0)</f>
        <v/>
      </c>
    </row>
    <row customFormat="1" customHeight="1" ht="29.25" r="4596" s="112" spans="1:41">
      <c r="A4596" s="127" t="n"/>
      <c r="B4596" s="113" t="n"/>
      <c r="C4596" s="127" t="n"/>
      <c r="D4596" s="127" t="n"/>
      <c r="E4596" s="114">
        <f>IF(F4596 &lt;&gt; "",VLOOKUP(F4596,CategoryLookup,2,FALSE), "")</f>
        <v/>
      </c>
      <c r="F4596" s="126" t="n"/>
      <c r="G4596" s="127" t="n"/>
      <c r="H4596" s="127" t="n"/>
      <c r="I4596" s="127" t="n"/>
      <c r="J4596" s="127" t="n"/>
      <c r="K4596" s="127" t="n"/>
      <c r="L4596" s="127" t="n"/>
      <c r="M4596" s="127" t="n"/>
      <c r="N4596" s="120" t="n"/>
      <c r="O4596" s="120" t="n"/>
      <c r="P4596" s="120" t="n"/>
      <c r="Q4596" s="120" t="n"/>
      <c r="R4596" s="121" t="n"/>
      <c r="S4596" s="121" t="n"/>
      <c r="T4596" s="121" t="n"/>
      <c r="U4596" s="121" t="n"/>
      <c r="V4596" s="117">
        <f>IF(P4596="NA","NA",IF(P4596&lt;&gt;"",TEXT(P4596-N4596,"[h].mm"),""))</f>
        <v/>
      </c>
      <c r="W4596" s="118">
        <f>IF(AND(R4596="",S4596=""),"",R4596+S4596)</f>
        <v/>
      </c>
      <c r="X4596" s="116">
        <f>IF(O4596&lt;&gt;"",DATE(YEAR(O4596), MONTH(O4596), DAY(O4596)),"")</f>
        <v/>
      </c>
      <c r="Y4596" s="122" t="n"/>
      <c r="Z4596" s="123" t="n"/>
      <c r="AA4596" s="117">
        <f>IF(F4596="Re-assigned","NA",IF(W4596="","",IF(W4596&gt;=VLOOKUP(D4596,SLAMatrix,3,FALSE),"Yes",IF(W4596&lt;VLOOKUP(D4596,SLAMatrix,2,FALSE),"No","Internal"))))</f>
        <v/>
      </c>
      <c r="AB4596" s="123" t="n"/>
      <c r="AC4596" s="123" t="n"/>
      <c r="AD4596" s="119" t="n"/>
      <c r="AE4596" s="125" t="n"/>
      <c r="AF4596" s="124">
        <f>MONTH(O4596)</f>
        <v/>
      </c>
      <c r="AG4596" s="124">
        <f>VLOOKUP(IFERROR(MID(AE4596,1,(FIND(",",AE4596,1)-1)),AE4596),Facility_Region_Mapping,2,FALSE)</f>
        <v/>
      </c>
      <c r="AH4596" s="124" t="n"/>
      <c r="AI4596" s="124">
        <f>IF(C4596&lt;&gt;"",IF(M4596="ESM User",getInterfaceName($C4596),"NA"),"")</f>
        <v/>
      </c>
      <c r="AJ4596" s="116">
        <f>IF(Q4596&lt;&gt;"",DATE(YEAR(Q4596), MONTH(Q4596), DAY(Q4596)),"")</f>
        <v/>
      </c>
      <c r="AK4596" s="130">
        <f>IF(Q4596&lt;&gt;0,Q4596-N4596,TODAY()-N4596)</f>
        <v/>
      </c>
      <c r="AL4596" s="112">
        <f>IF(F4596="Re-assigned",0,IF(H4596="Closed",0,IF(H4596="Service Restored",0,IF(H4596="",0,1))))</f>
        <v/>
      </c>
      <c r="AM4596" s="124">
        <f>IF(AL4596=0,"",IF(AK4596&gt;20.99,"Aged","Non-Aged"))</f>
        <v/>
      </c>
      <c r="AN4596" s="112">
        <f>IF(Q4596&lt;&gt;"",MONTH(Q4596),"")</f>
        <v/>
      </c>
      <c r="AO4596" s="112">
        <f>IFERROR(VALUE(V4596),0)</f>
        <v/>
      </c>
    </row>
    <row customFormat="1" customHeight="1" ht="29.25" r="4597" s="112" spans="1:41">
      <c r="A4597" s="127" t="n"/>
      <c r="B4597" s="113" t="n"/>
      <c r="C4597" s="127" t="n"/>
      <c r="D4597" s="127" t="n"/>
      <c r="E4597" s="114">
        <f>IF(F4597 &lt;&gt; "",VLOOKUP(F4597,CategoryLookup,2,FALSE), "")</f>
        <v/>
      </c>
      <c r="F4597" s="126" t="n"/>
      <c r="G4597" s="127" t="n"/>
      <c r="H4597" s="127" t="n"/>
      <c r="I4597" s="127" t="n"/>
      <c r="J4597" s="127" t="n"/>
      <c r="K4597" s="127" t="n"/>
      <c r="L4597" s="127" t="n"/>
      <c r="M4597" s="127" t="n"/>
      <c r="N4597" s="120" t="n"/>
      <c r="O4597" s="120" t="n"/>
      <c r="P4597" s="120" t="n"/>
      <c r="Q4597" s="120" t="n"/>
      <c r="R4597" s="121" t="n"/>
      <c r="S4597" s="121" t="n"/>
      <c r="T4597" s="121" t="n"/>
      <c r="U4597" s="121" t="n"/>
      <c r="V4597" s="117">
        <f>IF(P4597="NA","NA",IF(P4597&lt;&gt;"",TEXT(P4597-N4597,"[h].mm"),""))</f>
        <v/>
      </c>
      <c r="W4597" s="118">
        <f>IF(AND(R4597="",S4597=""),"",R4597+S4597)</f>
        <v/>
      </c>
      <c r="X4597" s="116">
        <f>IF(O4597&lt;&gt;"",DATE(YEAR(O4597), MONTH(O4597), DAY(O4597)),"")</f>
        <v/>
      </c>
      <c r="Y4597" s="122" t="n"/>
      <c r="Z4597" s="123" t="n"/>
      <c r="AA4597" s="117">
        <f>IF(F4597="Re-assigned","NA",IF(W4597="","",IF(W4597&gt;=VLOOKUP(D4597,SLAMatrix,3,FALSE),"Yes",IF(W4597&lt;VLOOKUP(D4597,SLAMatrix,2,FALSE),"No","Internal"))))</f>
        <v/>
      </c>
      <c r="AB4597" s="123" t="n"/>
      <c r="AC4597" s="123" t="n"/>
      <c r="AD4597" s="119" t="n"/>
      <c r="AE4597" s="125" t="n"/>
      <c r="AF4597" s="124">
        <f>MONTH(O4597)</f>
        <v/>
      </c>
      <c r="AG4597" s="124">
        <f>VLOOKUP(IFERROR(MID(AE4597,1,(FIND(",",AE4597,1)-1)),AE4597),Facility_Region_Mapping,2,FALSE)</f>
        <v/>
      </c>
      <c r="AH4597" s="124" t="n"/>
      <c r="AI4597" s="124">
        <f>IF(C4597&lt;&gt;"",IF(M4597="ESM User",getInterfaceName($C4597),"NA"),"")</f>
        <v/>
      </c>
      <c r="AJ4597" s="116">
        <f>IF(Q4597&lt;&gt;"",DATE(YEAR(Q4597), MONTH(Q4597), DAY(Q4597)),"")</f>
        <v/>
      </c>
      <c r="AK4597" s="130">
        <f>IF(Q4597&lt;&gt;0,Q4597-N4597,TODAY()-N4597)</f>
        <v/>
      </c>
      <c r="AL4597" s="112">
        <f>IF(F4597="Re-assigned",0,IF(H4597="Closed",0,IF(H4597="Service Restored",0,IF(H4597="",0,1))))</f>
        <v/>
      </c>
      <c r="AM4597" s="124">
        <f>IF(AL4597=0,"",IF(AK4597&gt;20.99,"Aged","Non-Aged"))</f>
        <v/>
      </c>
      <c r="AN4597" s="112">
        <f>IF(Q4597&lt;&gt;"",MONTH(Q4597),"")</f>
        <v/>
      </c>
      <c r="AO4597" s="112">
        <f>IFERROR(VALUE(V4597),0)</f>
        <v/>
      </c>
    </row>
    <row customFormat="1" customHeight="1" ht="29.25" r="4598" s="112" spans="1:41">
      <c r="A4598" s="127" t="n"/>
      <c r="B4598" s="113" t="n"/>
      <c r="C4598" s="127" t="n"/>
      <c r="D4598" s="127" t="n"/>
      <c r="E4598" s="114">
        <f>IF(F4598 &lt;&gt; "",VLOOKUP(F4598,CategoryLookup,2,FALSE), "")</f>
        <v/>
      </c>
      <c r="F4598" s="126" t="n"/>
      <c r="G4598" s="127" t="n"/>
      <c r="H4598" s="127" t="n"/>
      <c r="I4598" s="127" t="n"/>
      <c r="J4598" s="127" t="n"/>
      <c r="K4598" s="127" t="n"/>
      <c r="L4598" s="127" t="n"/>
      <c r="M4598" s="127" t="n"/>
      <c r="N4598" s="120" t="n"/>
      <c r="O4598" s="120" t="n"/>
      <c r="P4598" s="120" t="n"/>
      <c r="Q4598" s="120" t="n"/>
      <c r="R4598" s="121" t="n"/>
      <c r="S4598" s="121" t="n"/>
      <c r="T4598" s="121" t="n"/>
      <c r="U4598" s="121" t="n"/>
      <c r="V4598" s="117">
        <f>IF(P4598="NA","NA",IF(P4598&lt;&gt;"",TEXT(P4598-N4598,"[h].mm"),""))</f>
        <v/>
      </c>
      <c r="W4598" s="118">
        <f>IF(AND(R4598="",S4598=""),"",R4598+S4598)</f>
        <v/>
      </c>
      <c r="X4598" s="116">
        <f>IF(O4598&lt;&gt;"",DATE(YEAR(O4598), MONTH(O4598), DAY(O4598)),"")</f>
        <v/>
      </c>
      <c r="Y4598" s="122" t="n"/>
      <c r="Z4598" s="123" t="n"/>
      <c r="AA4598" s="117">
        <f>IF(F4598="Re-assigned","NA",IF(W4598="","",IF(W4598&gt;=VLOOKUP(D4598,SLAMatrix,3,FALSE),"Yes",IF(W4598&lt;VLOOKUP(D4598,SLAMatrix,2,FALSE),"No","Internal"))))</f>
        <v/>
      </c>
      <c r="AB4598" s="123" t="n"/>
      <c r="AC4598" s="123" t="n"/>
      <c r="AD4598" s="119" t="n"/>
      <c r="AE4598" s="125" t="n"/>
      <c r="AF4598" s="124">
        <f>MONTH(O4598)</f>
        <v/>
      </c>
      <c r="AG4598" s="124">
        <f>VLOOKUP(IFERROR(MID(AE4598,1,(FIND(",",AE4598,1)-1)),AE4598),Facility_Region_Mapping,2,FALSE)</f>
        <v/>
      </c>
      <c r="AH4598" s="124" t="n"/>
      <c r="AI4598" s="124">
        <f>IF(C4598&lt;&gt;"",IF(M4598="ESM User",getInterfaceName($C4598),"NA"),"")</f>
        <v/>
      </c>
      <c r="AJ4598" s="116">
        <f>IF(Q4598&lt;&gt;"",DATE(YEAR(Q4598), MONTH(Q4598), DAY(Q4598)),"")</f>
        <v/>
      </c>
      <c r="AK4598" s="130">
        <f>IF(Q4598&lt;&gt;0,Q4598-N4598,TODAY()-N4598)</f>
        <v/>
      </c>
      <c r="AL4598" s="112">
        <f>IF(F4598="Re-assigned",0,IF(H4598="Closed",0,IF(H4598="Service Restored",0,IF(H4598="",0,1))))</f>
        <v/>
      </c>
      <c r="AM4598" s="124">
        <f>IF(AL4598=0,"",IF(AK4598&gt;20.99,"Aged","Non-Aged"))</f>
        <v/>
      </c>
      <c r="AN4598" s="112">
        <f>IF(Q4598&lt;&gt;"",MONTH(Q4598),"")</f>
        <v/>
      </c>
      <c r="AO4598" s="112">
        <f>IFERROR(VALUE(V4598),0)</f>
        <v/>
      </c>
    </row>
    <row customFormat="1" customHeight="1" ht="29.25" r="4599" s="112" spans="1:41">
      <c r="A4599" s="127" t="n"/>
      <c r="B4599" s="113" t="n"/>
      <c r="C4599" s="127" t="n"/>
      <c r="D4599" s="127" t="n"/>
      <c r="E4599" s="114">
        <f>IF(F4599 &lt;&gt; "",VLOOKUP(F4599,CategoryLookup,2,FALSE), "")</f>
        <v/>
      </c>
      <c r="F4599" s="126" t="n"/>
      <c r="G4599" s="127" t="n"/>
      <c r="H4599" s="127" t="n"/>
      <c r="I4599" s="127" t="n"/>
      <c r="J4599" s="127" t="n"/>
      <c r="K4599" s="127" t="n"/>
      <c r="L4599" s="127" t="n"/>
      <c r="M4599" s="127" t="n"/>
      <c r="N4599" s="120" t="n"/>
      <c r="O4599" s="120" t="n"/>
      <c r="P4599" s="120" t="n"/>
      <c r="Q4599" s="120" t="n"/>
      <c r="R4599" s="121" t="n"/>
      <c r="S4599" s="121" t="n"/>
      <c r="T4599" s="121" t="n"/>
      <c r="U4599" s="121" t="n"/>
      <c r="V4599" s="117">
        <f>IF(P4599="NA","NA",IF(P4599&lt;&gt;"",TEXT(P4599-N4599,"[h].mm"),""))</f>
        <v/>
      </c>
      <c r="W4599" s="118">
        <f>IF(AND(R4599="",S4599=""),"",R4599+S4599)</f>
        <v/>
      </c>
      <c r="X4599" s="116">
        <f>IF(O4599&lt;&gt;"",DATE(YEAR(O4599), MONTH(O4599), DAY(O4599)),"")</f>
        <v/>
      </c>
      <c r="Y4599" s="122" t="n"/>
      <c r="Z4599" s="123" t="n"/>
      <c r="AA4599" s="117">
        <f>IF(F4599="Re-assigned","NA",IF(W4599="","",IF(W4599&gt;=VLOOKUP(D4599,SLAMatrix,3,FALSE),"Yes",IF(W4599&lt;VLOOKUP(D4599,SLAMatrix,2,FALSE),"No","Internal"))))</f>
        <v/>
      </c>
      <c r="AB4599" s="123" t="n"/>
      <c r="AC4599" s="123" t="n"/>
      <c r="AD4599" s="119" t="n"/>
      <c r="AE4599" s="125" t="n"/>
      <c r="AF4599" s="124">
        <f>MONTH(O4599)</f>
        <v/>
      </c>
      <c r="AG4599" s="124">
        <f>VLOOKUP(IFERROR(MID(AE4599,1,(FIND(",",AE4599,1)-1)),AE4599),Facility_Region_Mapping,2,FALSE)</f>
        <v/>
      </c>
      <c r="AH4599" s="124" t="n"/>
      <c r="AI4599" s="124">
        <f>IF(C4599&lt;&gt;"",IF(M4599="ESM User",getInterfaceName($C4599),"NA"),"")</f>
        <v/>
      </c>
      <c r="AJ4599" s="116">
        <f>IF(Q4599&lt;&gt;"",DATE(YEAR(Q4599), MONTH(Q4599), DAY(Q4599)),"")</f>
        <v/>
      </c>
      <c r="AK4599" s="130">
        <f>IF(Q4599&lt;&gt;0,Q4599-N4599,TODAY()-N4599)</f>
        <v/>
      </c>
      <c r="AL4599" s="112">
        <f>IF(F4599="Re-assigned",0,IF(H4599="Closed",0,IF(H4599="Service Restored",0,IF(H4599="",0,1))))</f>
        <v/>
      </c>
      <c r="AM4599" s="124">
        <f>IF(AL4599=0,"",IF(AK4599&gt;20.99,"Aged","Non-Aged"))</f>
        <v/>
      </c>
      <c r="AN4599" s="112">
        <f>IF(Q4599&lt;&gt;"",MONTH(Q4599),"")</f>
        <v/>
      </c>
      <c r="AO4599" s="112">
        <f>IFERROR(VALUE(V4599),0)</f>
        <v/>
      </c>
    </row>
    <row customFormat="1" customHeight="1" ht="29.25" r="4600" s="112" spans="1:41">
      <c r="A4600" s="127" t="n"/>
      <c r="B4600" s="113" t="n"/>
      <c r="C4600" s="127" t="n"/>
      <c r="D4600" s="127" t="n"/>
      <c r="E4600" s="114">
        <f>IF(F4600 &lt;&gt; "",VLOOKUP(F4600,CategoryLookup,2,FALSE), "")</f>
        <v/>
      </c>
      <c r="F4600" s="126" t="n"/>
      <c r="G4600" s="127" t="n"/>
      <c r="H4600" s="127" t="n"/>
      <c r="I4600" s="127" t="n"/>
      <c r="J4600" s="127" t="n"/>
      <c r="K4600" s="127" t="n"/>
      <c r="L4600" s="127" t="n"/>
      <c r="M4600" s="127" t="n"/>
      <c r="N4600" s="120" t="n"/>
      <c r="O4600" s="120" t="n"/>
      <c r="P4600" s="120" t="n"/>
      <c r="Q4600" s="120" t="n"/>
      <c r="R4600" s="121" t="n"/>
      <c r="S4600" s="121" t="n"/>
      <c r="T4600" s="121" t="n"/>
      <c r="U4600" s="121" t="n"/>
      <c r="V4600" s="117">
        <f>IF(P4600="NA","NA",IF(P4600&lt;&gt;"",TEXT(P4600-N4600,"[h].mm"),""))</f>
        <v/>
      </c>
      <c r="W4600" s="118">
        <f>IF(AND(R4600="",S4600=""),"",R4600+S4600)</f>
        <v/>
      </c>
      <c r="X4600" s="116">
        <f>IF(O4600&lt;&gt;"",DATE(YEAR(O4600), MONTH(O4600), DAY(O4600)),"")</f>
        <v/>
      </c>
      <c r="Y4600" s="122" t="n"/>
      <c r="Z4600" s="123" t="n"/>
      <c r="AA4600" s="117">
        <f>IF(F4600="Re-assigned","NA",IF(W4600="","",IF(W4600&gt;=VLOOKUP(D4600,SLAMatrix,3,FALSE),"Yes",IF(W4600&lt;VLOOKUP(D4600,SLAMatrix,2,FALSE),"No","Internal"))))</f>
        <v/>
      </c>
      <c r="AB4600" s="123" t="n"/>
      <c r="AC4600" s="123" t="n"/>
      <c r="AD4600" s="119" t="n"/>
      <c r="AE4600" s="125" t="n"/>
      <c r="AF4600" s="124">
        <f>MONTH(O4600)</f>
        <v/>
      </c>
      <c r="AG4600" s="124">
        <f>VLOOKUP(IFERROR(MID(AE4600,1,(FIND(",",AE4600,1)-1)),AE4600),Facility_Region_Mapping,2,FALSE)</f>
        <v/>
      </c>
      <c r="AH4600" s="124" t="n"/>
      <c r="AI4600" s="124">
        <f>IF(C4600&lt;&gt;"",IF(M4600="ESM User",getInterfaceName($C4600),"NA"),"")</f>
        <v/>
      </c>
      <c r="AJ4600" s="116">
        <f>IF(Q4600&lt;&gt;"",DATE(YEAR(Q4600), MONTH(Q4600), DAY(Q4600)),"")</f>
        <v/>
      </c>
      <c r="AK4600" s="130">
        <f>IF(Q4600&lt;&gt;0,Q4600-N4600,TODAY()-N4600)</f>
        <v/>
      </c>
      <c r="AL4600" s="112">
        <f>IF(F4600="Re-assigned",0,IF(H4600="Closed",0,IF(H4600="Service Restored",0,IF(H4600="",0,1))))</f>
        <v/>
      </c>
      <c r="AM4600" s="124">
        <f>IF(AL4600=0,"",IF(AK4600&gt;20.99,"Aged","Non-Aged"))</f>
        <v/>
      </c>
      <c r="AN4600" s="112">
        <f>IF(Q4600&lt;&gt;"",MONTH(Q4600),"")</f>
        <v/>
      </c>
      <c r="AO4600" s="112">
        <f>IFERROR(VALUE(V4600),0)</f>
        <v/>
      </c>
    </row>
    <row customFormat="1" customHeight="1" ht="29.25" r="4601" s="112" spans="1:41">
      <c r="A4601" s="127" t="n"/>
      <c r="B4601" s="113" t="n"/>
      <c r="C4601" s="127" t="n"/>
      <c r="D4601" s="127" t="n"/>
      <c r="E4601" s="114">
        <f>IF(F4601 &lt;&gt; "",VLOOKUP(F4601,CategoryLookup,2,FALSE), "")</f>
        <v/>
      </c>
      <c r="F4601" s="126" t="n"/>
      <c r="G4601" s="127" t="n"/>
      <c r="H4601" s="127" t="n"/>
      <c r="I4601" s="127" t="n"/>
      <c r="J4601" s="127" t="n"/>
      <c r="K4601" s="127" t="n"/>
      <c r="L4601" s="127" t="n"/>
      <c r="M4601" s="127" t="n"/>
      <c r="N4601" s="120" t="n"/>
      <c r="O4601" s="120" t="n"/>
      <c r="P4601" s="120" t="n"/>
      <c r="Q4601" s="120" t="n"/>
      <c r="R4601" s="121" t="n"/>
      <c r="S4601" s="121" t="n"/>
      <c r="T4601" s="121" t="n"/>
      <c r="U4601" s="121" t="n"/>
      <c r="V4601" s="117">
        <f>IF(P4601="NA","NA",IF(P4601&lt;&gt;"",TEXT(P4601-N4601,"[h].mm"),""))</f>
        <v/>
      </c>
      <c r="W4601" s="118">
        <f>IF(AND(R4601="",S4601=""),"",R4601+S4601)</f>
        <v/>
      </c>
      <c r="X4601" s="116">
        <f>IF(O4601&lt;&gt;"",DATE(YEAR(O4601), MONTH(O4601), DAY(O4601)),"")</f>
        <v/>
      </c>
      <c r="Y4601" s="122" t="n"/>
      <c r="Z4601" s="123" t="n"/>
      <c r="AA4601" s="117">
        <f>IF(F4601="Re-assigned","NA",IF(W4601="","",IF(W4601&gt;=VLOOKUP(D4601,SLAMatrix,3,FALSE),"Yes",IF(W4601&lt;VLOOKUP(D4601,SLAMatrix,2,FALSE),"No","Internal"))))</f>
        <v/>
      </c>
      <c r="AB4601" s="123" t="n"/>
      <c r="AC4601" s="123" t="n"/>
      <c r="AD4601" s="119" t="n"/>
      <c r="AE4601" s="125" t="n"/>
      <c r="AF4601" s="124">
        <f>MONTH(O4601)</f>
        <v/>
      </c>
      <c r="AG4601" s="124">
        <f>VLOOKUP(IFERROR(MID(AE4601,1,(FIND(",",AE4601,1)-1)),AE4601),Facility_Region_Mapping,2,FALSE)</f>
        <v/>
      </c>
      <c r="AH4601" s="124" t="n"/>
      <c r="AI4601" s="124">
        <f>IF(C4601&lt;&gt;"",IF(M4601="ESM User",getInterfaceName($C4601),"NA"),"")</f>
        <v/>
      </c>
      <c r="AJ4601" s="116">
        <f>IF(Q4601&lt;&gt;"",DATE(YEAR(Q4601), MONTH(Q4601), DAY(Q4601)),"")</f>
        <v/>
      </c>
      <c r="AK4601" s="130">
        <f>IF(Q4601&lt;&gt;0,Q4601-N4601,TODAY()-N4601)</f>
        <v/>
      </c>
      <c r="AL4601" s="112">
        <f>IF(F4601="Re-assigned",0,IF(H4601="Closed",0,IF(H4601="Service Restored",0,IF(H4601="",0,1))))</f>
        <v/>
      </c>
      <c r="AM4601" s="124">
        <f>IF(AL4601=0,"",IF(AK4601&gt;20.99,"Aged","Non-Aged"))</f>
        <v/>
      </c>
      <c r="AN4601" s="112">
        <f>IF(Q4601&lt;&gt;"",MONTH(Q4601),"")</f>
        <v/>
      </c>
      <c r="AO4601" s="112">
        <f>IFERROR(VALUE(V4601),0)</f>
        <v/>
      </c>
    </row>
    <row customFormat="1" customHeight="1" ht="29.25" r="4602" s="112" spans="1:41">
      <c r="A4602" s="127" t="n"/>
      <c r="B4602" s="113" t="n"/>
      <c r="C4602" s="127" t="n"/>
      <c r="D4602" s="127" t="n"/>
      <c r="E4602" s="114">
        <f>IF(F4602 &lt;&gt; "",VLOOKUP(F4602,CategoryLookup,2,FALSE), "")</f>
        <v/>
      </c>
      <c r="F4602" s="126" t="n"/>
      <c r="G4602" s="127" t="n"/>
      <c r="H4602" s="127" t="n"/>
      <c r="I4602" s="127" t="n"/>
      <c r="J4602" s="127" t="n"/>
      <c r="K4602" s="127" t="n"/>
      <c r="L4602" s="127" t="n"/>
      <c r="M4602" s="127" t="n"/>
      <c r="N4602" s="120" t="n"/>
      <c r="O4602" s="120" t="n"/>
      <c r="P4602" s="120" t="n"/>
      <c r="Q4602" s="120" t="n"/>
      <c r="R4602" s="121" t="n"/>
      <c r="S4602" s="121" t="n"/>
      <c r="T4602" s="121" t="n"/>
      <c r="U4602" s="121" t="n"/>
      <c r="V4602" s="117">
        <f>IF(P4602="NA","NA",IF(P4602&lt;&gt;"",TEXT(P4602-N4602,"[h].mm"),""))</f>
        <v/>
      </c>
      <c r="W4602" s="118">
        <f>IF(AND(R4602="",S4602=""),"",R4602+S4602)</f>
        <v/>
      </c>
      <c r="X4602" s="116">
        <f>IF(O4602&lt;&gt;"",DATE(YEAR(O4602), MONTH(O4602), DAY(O4602)),"")</f>
        <v/>
      </c>
      <c r="Y4602" s="122" t="n"/>
      <c r="Z4602" s="123" t="n"/>
      <c r="AA4602" s="117">
        <f>IF(F4602="Re-assigned","NA",IF(W4602="","",IF(W4602&gt;=VLOOKUP(D4602,SLAMatrix,3,FALSE),"Yes",IF(W4602&lt;VLOOKUP(D4602,SLAMatrix,2,FALSE),"No","Internal"))))</f>
        <v/>
      </c>
      <c r="AB4602" s="123" t="n"/>
      <c r="AC4602" s="123" t="n"/>
      <c r="AD4602" s="119" t="n"/>
      <c r="AE4602" s="125" t="n"/>
      <c r="AF4602" s="124">
        <f>MONTH(O4602)</f>
        <v/>
      </c>
      <c r="AG4602" s="124">
        <f>VLOOKUP(IFERROR(MID(AE4602,1,(FIND(",",AE4602,1)-1)),AE4602),Facility_Region_Mapping,2,FALSE)</f>
        <v/>
      </c>
      <c r="AH4602" s="124" t="n"/>
      <c r="AI4602" s="124">
        <f>IF(C4602&lt;&gt;"",IF(M4602="ESM User",getInterfaceName($C4602),"NA"),"")</f>
        <v/>
      </c>
      <c r="AJ4602" s="116">
        <f>IF(Q4602&lt;&gt;"",DATE(YEAR(Q4602), MONTH(Q4602), DAY(Q4602)),"")</f>
        <v/>
      </c>
      <c r="AK4602" s="130">
        <f>IF(Q4602&lt;&gt;0,Q4602-N4602,TODAY()-N4602)</f>
        <v/>
      </c>
      <c r="AL4602" s="112">
        <f>IF(F4602="Re-assigned",0,IF(H4602="Closed",0,IF(H4602="Service Restored",0,IF(H4602="",0,1))))</f>
        <v/>
      </c>
      <c r="AM4602" s="124">
        <f>IF(AL4602=0,"",IF(AK4602&gt;20.99,"Aged","Non-Aged"))</f>
        <v/>
      </c>
      <c r="AN4602" s="112">
        <f>IF(Q4602&lt;&gt;"",MONTH(Q4602),"")</f>
        <v/>
      </c>
      <c r="AO4602" s="112">
        <f>IFERROR(VALUE(V4602),0)</f>
        <v/>
      </c>
    </row>
    <row customFormat="1" customHeight="1" ht="29.25" r="4603" s="112" spans="1:41">
      <c r="A4603" s="127" t="n"/>
      <c r="B4603" s="113" t="n"/>
      <c r="C4603" s="127" t="n"/>
      <c r="D4603" s="127" t="n"/>
      <c r="E4603" s="114">
        <f>IF(F4603 &lt;&gt; "",VLOOKUP(F4603,CategoryLookup,2,FALSE), "")</f>
        <v/>
      </c>
      <c r="F4603" s="126" t="n"/>
      <c r="G4603" s="127" t="n"/>
      <c r="H4603" s="127" t="n"/>
      <c r="I4603" s="127" t="n"/>
      <c r="J4603" s="127" t="n"/>
      <c r="K4603" s="127" t="n"/>
      <c r="L4603" s="127" t="n"/>
      <c r="M4603" s="127" t="n"/>
      <c r="N4603" s="120" t="n"/>
      <c r="O4603" s="120" t="n"/>
      <c r="P4603" s="120" t="n"/>
      <c r="Q4603" s="120" t="n"/>
      <c r="R4603" s="121" t="n"/>
      <c r="S4603" s="121" t="n"/>
      <c r="T4603" s="121" t="n"/>
      <c r="U4603" s="121" t="n"/>
      <c r="V4603" s="117">
        <f>IF(P4603="NA","NA",IF(P4603&lt;&gt;"",TEXT(P4603-N4603,"[h].mm"),""))</f>
        <v/>
      </c>
      <c r="W4603" s="118">
        <f>IF(AND(R4603="",S4603=""),"",R4603+S4603)</f>
        <v/>
      </c>
      <c r="X4603" s="116">
        <f>IF(O4603&lt;&gt;"",DATE(YEAR(O4603), MONTH(O4603), DAY(O4603)),"")</f>
        <v/>
      </c>
      <c r="Y4603" s="122" t="n"/>
      <c r="Z4603" s="123" t="n"/>
      <c r="AA4603" s="117">
        <f>IF(F4603="Re-assigned","NA",IF(W4603="","",IF(W4603&gt;=VLOOKUP(D4603,SLAMatrix,3,FALSE),"Yes",IF(W4603&lt;VLOOKUP(D4603,SLAMatrix,2,FALSE),"No","Internal"))))</f>
        <v/>
      </c>
      <c r="AB4603" s="123" t="n"/>
      <c r="AC4603" s="123" t="n"/>
      <c r="AD4603" s="119" t="n"/>
      <c r="AE4603" s="125" t="n"/>
      <c r="AF4603" s="124">
        <f>MONTH(O4603)</f>
        <v/>
      </c>
      <c r="AG4603" s="124">
        <f>VLOOKUP(IFERROR(MID(AE4603,1,(FIND(",",AE4603,1)-1)),AE4603),Facility_Region_Mapping,2,FALSE)</f>
        <v/>
      </c>
      <c r="AH4603" s="124" t="n"/>
      <c r="AI4603" s="124">
        <f>IF(C4603&lt;&gt;"",IF(M4603="ESM User",getInterfaceName($C4603),"NA"),"")</f>
        <v/>
      </c>
      <c r="AJ4603" s="116">
        <f>IF(Q4603&lt;&gt;"",DATE(YEAR(Q4603), MONTH(Q4603), DAY(Q4603)),"")</f>
        <v/>
      </c>
      <c r="AK4603" s="130">
        <f>IF(Q4603&lt;&gt;0,Q4603-N4603,TODAY()-N4603)</f>
        <v/>
      </c>
      <c r="AL4603" s="112">
        <f>IF(F4603="Re-assigned",0,IF(H4603="Closed",0,IF(H4603="Service Restored",0,IF(H4603="",0,1))))</f>
        <v/>
      </c>
      <c r="AM4603" s="124">
        <f>IF(AL4603=0,"",IF(AK4603&gt;20.99,"Aged","Non-Aged"))</f>
        <v/>
      </c>
      <c r="AN4603" s="112">
        <f>IF(Q4603&lt;&gt;"",MONTH(Q4603),"")</f>
        <v/>
      </c>
      <c r="AO4603" s="112">
        <f>IFERROR(VALUE(V4603),0)</f>
        <v/>
      </c>
    </row>
    <row customFormat="1" customHeight="1" ht="29.25" r="4604" s="112" spans="1:41">
      <c r="A4604" s="127" t="n"/>
      <c r="B4604" s="113" t="n"/>
      <c r="C4604" s="127" t="n"/>
      <c r="D4604" s="127" t="n"/>
      <c r="E4604" s="114">
        <f>IF(F4604 &lt;&gt; "",VLOOKUP(F4604,CategoryLookup,2,FALSE), "")</f>
        <v/>
      </c>
      <c r="F4604" s="126" t="n"/>
      <c r="G4604" s="127" t="n"/>
      <c r="H4604" s="127" t="n"/>
      <c r="I4604" s="127" t="n"/>
      <c r="J4604" s="127" t="n"/>
      <c r="K4604" s="127" t="n"/>
      <c r="L4604" s="127" t="n"/>
      <c r="M4604" s="127" t="n"/>
      <c r="N4604" s="120" t="n"/>
      <c r="O4604" s="120" t="n"/>
      <c r="P4604" s="120" t="n"/>
      <c r="Q4604" s="120" t="n"/>
      <c r="R4604" s="121" t="n"/>
      <c r="S4604" s="121" t="n"/>
      <c r="T4604" s="121" t="n"/>
      <c r="U4604" s="121" t="n"/>
      <c r="V4604" s="117">
        <f>IF(P4604="NA","NA",IF(P4604&lt;&gt;"",TEXT(P4604-N4604,"[h].mm"),""))</f>
        <v/>
      </c>
      <c r="W4604" s="118">
        <f>IF(AND(R4604="",S4604=""),"",R4604+S4604)</f>
        <v/>
      </c>
      <c r="X4604" s="116">
        <f>IF(O4604&lt;&gt;"",DATE(YEAR(O4604), MONTH(O4604), DAY(O4604)),"")</f>
        <v/>
      </c>
      <c r="Y4604" s="122" t="n"/>
      <c r="Z4604" s="123" t="n"/>
      <c r="AA4604" s="117">
        <f>IF(F4604="Re-assigned","NA",IF(W4604="","",IF(W4604&gt;=VLOOKUP(D4604,SLAMatrix,3,FALSE),"Yes",IF(W4604&lt;VLOOKUP(D4604,SLAMatrix,2,FALSE),"No","Internal"))))</f>
        <v/>
      </c>
      <c r="AB4604" s="123" t="n"/>
      <c r="AC4604" s="123" t="n"/>
      <c r="AD4604" s="119" t="n"/>
      <c r="AE4604" s="125" t="n"/>
      <c r="AF4604" s="124">
        <f>MONTH(O4604)</f>
        <v/>
      </c>
      <c r="AG4604" s="124">
        <f>VLOOKUP(IFERROR(MID(AE4604,1,(FIND(",",AE4604,1)-1)),AE4604),Facility_Region_Mapping,2,FALSE)</f>
        <v/>
      </c>
      <c r="AH4604" s="124" t="n"/>
      <c r="AI4604" s="124">
        <f>IF(C4604&lt;&gt;"",IF(M4604="ESM User",getInterfaceName($C4604),"NA"),"")</f>
        <v/>
      </c>
      <c r="AJ4604" s="116">
        <f>IF(Q4604&lt;&gt;"",DATE(YEAR(Q4604), MONTH(Q4604), DAY(Q4604)),"")</f>
        <v/>
      </c>
      <c r="AK4604" s="130">
        <f>IF(Q4604&lt;&gt;0,Q4604-N4604,TODAY()-N4604)</f>
        <v/>
      </c>
      <c r="AL4604" s="112">
        <f>IF(F4604="Re-assigned",0,IF(H4604="Closed",0,IF(H4604="Service Restored",0,IF(H4604="",0,1))))</f>
        <v/>
      </c>
      <c r="AM4604" s="124">
        <f>IF(AL4604=0,"",IF(AK4604&gt;20.99,"Aged","Non-Aged"))</f>
        <v/>
      </c>
      <c r="AN4604" s="112">
        <f>IF(Q4604&lt;&gt;"",MONTH(Q4604),"")</f>
        <v/>
      </c>
      <c r="AO4604" s="112">
        <f>IFERROR(VALUE(V4604),0)</f>
        <v/>
      </c>
    </row>
    <row customFormat="1" customHeight="1" ht="29.25" r="4605" s="112" spans="1:41">
      <c r="A4605" s="127" t="n"/>
      <c r="B4605" s="113" t="n"/>
      <c r="C4605" s="127" t="n"/>
      <c r="D4605" s="127" t="n"/>
      <c r="E4605" s="114">
        <f>IF(F4605 &lt;&gt; "",VLOOKUP(F4605,CategoryLookup,2,FALSE), "")</f>
        <v/>
      </c>
      <c r="F4605" s="126" t="n"/>
      <c r="G4605" s="127" t="n"/>
      <c r="H4605" s="127" t="n"/>
      <c r="I4605" s="127" t="n"/>
      <c r="J4605" s="127" t="n"/>
      <c r="K4605" s="127" t="n"/>
      <c r="L4605" s="127" t="n"/>
      <c r="M4605" s="127" t="n"/>
      <c r="N4605" s="120" t="n"/>
      <c r="O4605" s="120" t="n"/>
      <c r="P4605" s="120" t="n"/>
      <c r="Q4605" s="120" t="n"/>
      <c r="R4605" s="121" t="n"/>
      <c r="S4605" s="121" t="n"/>
      <c r="T4605" s="121" t="n"/>
      <c r="U4605" s="121" t="n"/>
      <c r="V4605" s="117">
        <f>IF(P4605="NA","NA",IF(P4605&lt;&gt;"",TEXT(P4605-N4605,"[h].mm"),""))</f>
        <v/>
      </c>
      <c r="W4605" s="118">
        <f>IF(AND(R4605="",S4605=""),"",R4605+S4605)</f>
        <v/>
      </c>
      <c r="X4605" s="116">
        <f>IF(O4605&lt;&gt;"",DATE(YEAR(O4605), MONTH(O4605), DAY(O4605)),"")</f>
        <v/>
      </c>
      <c r="Y4605" s="122" t="n"/>
      <c r="Z4605" s="123" t="n"/>
      <c r="AA4605" s="117">
        <f>IF(F4605="Re-assigned","NA",IF(W4605="","",IF(W4605&gt;=VLOOKUP(D4605,SLAMatrix,3,FALSE),"Yes",IF(W4605&lt;VLOOKUP(D4605,SLAMatrix,2,FALSE),"No","Internal"))))</f>
        <v/>
      </c>
      <c r="AB4605" s="123" t="n"/>
      <c r="AC4605" s="123" t="n"/>
      <c r="AD4605" s="119" t="n"/>
      <c r="AE4605" s="125" t="n"/>
      <c r="AF4605" s="124">
        <f>MONTH(O4605)</f>
        <v/>
      </c>
      <c r="AG4605" s="124">
        <f>VLOOKUP(IFERROR(MID(AE4605,1,(FIND(",",AE4605,1)-1)),AE4605),Facility_Region_Mapping,2,FALSE)</f>
        <v/>
      </c>
      <c r="AH4605" s="124" t="n"/>
      <c r="AI4605" s="124">
        <f>IF(C4605&lt;&gt;"",IF(M4605="ESM User",getInterfaceName($C4605),"NA"),"")</f>
        <v/>
      </c>
      <c r="AJ4605" s="116">
        <f>IF(Q4605&lt;&gt;"",DATE(YEAR(Q4605), MONTH(Q4605), DAY(Q4605)),"")</f>
        <v/>
      </c>
      <c r="AK4605" s="130">
        <f>IF(Q4605&lt;&gt;0,Q4605-N4605,TODAY()-N4605)</f>
        <v/>
      </c>
      <c r="AL4605" s="112">
        <f>IF(F4605="Re-assigned",0,IF(H4605="Closed",0,IF(H4605="Service Restored",0,IF(H4605="",0,1))))</f>
        <v/>
      </c>
      <c r="AM4605" s="124">
        <f>IF(AL4605=0,"",IF(AK4605&gt;20.99,"Aged","Non-Aged"))</f>
        <v/>
      </c>
      <c r="AN4605" s="112">
        <f>IF(Q4605&lt;&gt;"",MONTH(Q4605),"")</f>
        <v/>
      </c>
      <c r="AO4605" s="112">
        <f>IFERROR(VALUE(V4605),0)</f>
        <v/>
      </c>
    </row>
    <row customFormat="1" customHeight="1" ht="29.25" r="4606" s="112" spans="1:41">
      <c r="A4606" s="127" t="n"/>
      <c r="B4606" s="113" t="n"/>
      <c r="C4606" s="127" t="n"/>
      <c r="D4606" s="127" t="n"/>
      <c r="E4606" s="114">
        <f>IF(F4606 &lt;&gt; "",VLOOKUP(F4606,CategoryLookup,2,FALSE), "")</f>
        <v/>
      </c>
      <c r="F4606" s="126" t="n"/>
      <c r="G4606" s="127" t="n"/>
      <c r="H4606" s="127" t="n"/>
      <c r="I4606" s="127" t="n"/>
      <c r="J4606" s="127" t="n"/>
      <c r="K4606" s="127" t="n"/>
      <c r="L4606" s="127" t="n"/>
      <c r="M4606" s="127" t="n"/>
      <c r="N4606" s="120" t="n"/>
      <c r="O4606" s="120" t="n"/>
      <c r="P4606" s="120" t="n"/>
      <c r="Q4606" s="120" t="n"/>
      <c r="R4606" s="121" t="n"/>
      <c r="S4606" s="121" t="n"/>
      <c r="T4606" s="121" t="n"/>
      <c r="U4606" s="121" t="n"/>
      <c r="V4606" s="117">
        <f>IF(P4606="NA","NA",IF(P4606&lt;&gt;"",TEXT(P4606-N4606,"[h].mm"),""))</f>
        <v/>
      </c>
      <c r="W4606" s="118">
        <f>IF(AND(R4606="",S4606=""),"",R4606+S4606)</f>
        <v/>
      </c>
      <c r="X4606" s="116">
        <f>IF(O4606&lt;&gt;"",DATE(YEAR(O4606), MONTH(O4606), DAY(O4606)),"")</f>
        <v/>
      </c>
      <c r="Y4606" s="122" t="n"/>
      <c r="Z4606" s="123" t="n"/>
      <c r="AA4606" s="117">
        <f>IF(F4606="Re-assigned","NA",IF(W4606="","",IF(W4606&gt;=VLOOKUP(D4606,SLAMatrix,3,FALSE),"Yes",IF(W4606&lt;VLOOKUP(D4606,SLAMatrix,2,FALSE),"No","Internal"))))</f>
        <v/>
      </c>
      <c r="AB4606" s="123" t="n"/>
      <c r="AC4606" s="123" t="n"/>
      <c r="AD4606" s="119" t="n"/>
      <c r="AE4606" s="125" t="n"/>
      <c r="AF4606" s="124">
        <f>MONTH(O4606)</f>
        <v/>
      </c>
      <c r="AG4606" s="124">
        <f>VLOOKUP(IFERROR(MID(AE4606,1,(FIND(",",AE4606,1)-1)),AE4606),Facility_Region_Mapping,2,FALSE)</f>
        <v/>
      </c>
      <c r="AH4606" s="124" t="n"/>
      <c r="AI4606" s="124">
        <f>IF(C4606&lt;&gt;"",IF(M4606="ESM User",getInterfaceName($C4606),"NA"),"")</f>
        <v/>
      </c>
      <c r="AJ4606" s="116">
        <f>IF(Q4606&lt;&gt;"",DATE(YEAR(Q4606), MONTH(Q4606), DAY(Q4606)),"")</f>
        <v/>
      </c>
      <c r="AK4606" s="130">
        <f>IF(Q4606&lt;&gt;0,Q4606-N4606,TODAY()-N4606)</f>
        <v/>
      </c>
      <c r="AL4606" s="112">
        <f>IF(F4606="Re-assigned",0,IF(H4606="Closed",0,IF(H4606="Service Restored",0,IF(H4606="",0,1))))</f>
        <v/>
      </c>
      <c r="AM4606" s="124">
        <f>IF(AL4606=0,"",IF(AK4606&gt;20.99,"Aged","Non-Aged"))</f>
        <v/>
      </c>
      <c r="AN4606" s="112">
        <f>IF(Q4606&lt;&gt;"",MONTH(Q4606),"")</f>
        <v/>
      </c>
      <c r="AO4606" s="112">
        <f>IFERROR(VALUE(V4606),0)</f>
        <v/>
      </c>
    </row>
    <row customFormat="1" customHeight="1" ht="29.25" r="4607" s="112" spans="1:41">
      <c r="A4607" s="127" t="n"/>
      <c r="B4607" s="113" t="n"/>
      <c r="C4607" s="127" t="n"/>
      <c r="D4607" s="127" t="n"/>
      <c r="E4607" s="114">
        <f>IF(F4607 &lt;&gt; "",VLOOKUP(F4607,CategoryLookup,2,FALSE), "")</f>
        <v/>
      </c>
      <c r="F4607" s="126" t="n"/>
      <c r="G4607" s="127" t="n"/>
      <c r="H4607" s="127" t="n"/>
      <c r="I4607" s="127" t="n"/>
      <c r="J4607" s="127" t="n"/>
      <c r="K4607" s="127" t="n"/>
      <c r="L4607" s="127" t="n"/>
      <c r="M4607" s="127" t="n"/>
      <c r="N4607" s="120" t="n"/>
      <c r="O4607" s="120" t="n"/>
      <c r="P4607" s="120" t="n"/>
      <c r="Q4607" s="120" t="n"/>
      <c r="R4607" s="121" t="n"/>
      <c r="S4607" s="121" t="n"/>
      <c r="T4607" s="121" t="n"/>
      <c r="U4607" s="121" t="n"/>
      <c r="V4607" s="117">
        <f>IF(P4607="NA","NA",IF(P4607&lt;&gt;"",TEXT(P4607-N4607,"[h].mm"),""))</f>
        <v/>
      </c>
      <c r="W4607" s="118">
        <f>IF(AND(R4607="",S4607=""),"",R4607+S4607)</f>
        <v/>
      </c>
      <c r="X4607" s="116">
        <f>IF(O4607&lt;&gt;"",DATE(YEAR(O4607), MONTH(O4607), DAY(O4607)),"")</f>
        <v/>
      </c>
      <c r="Y4607" s="122" t="n"/>
      <c r="Z4607" s="123" t="n"/>
      <c r="AA4607" s="117">
        <f>IF(F4607="Re-assigned","NA",IF(W4607="","",IF(W4607&gt;=VLOOKUP(D4607,SLAMatrix,3,FALSE),"Yes",IF(W4607&lt;VLOOKUP(D4607,SLAMatrix,2,FALSE),"No","Internal"))))</f>
        <v/>
      </c>
      <c r="AB4607" s="123" t="n"/>
      <c r="AC4607" s="123" t="n"/>
      <c r="AD4607" s="119" t="n"/>
      <c r="AE4607" s="125" t="n"/>
      <c r="AF4607" s="124">
        <f>MONTH(O4607)</f>
        <v/>
      </c>
      <c r="AG4607" s="124">
        <f>VLOOKUP(IFERROR(MID(AE4607,1,(FIND(",",AE4607,1)-1)),AE4607),Facility_Region_Mapping,2,FALSE)</f>
        <v/>
      </c>
      <c r="AH4607" s="124" t="n"/>
      <c r="AI4607" s="124">
        <f>IF(C4607&lt;&gt;"",IF(M4607="ESM User",getInterfaceName($C4607),"NA"),"")</f>
        <v/>
      </c>
      <c r="AJ4607" s="116">
        <f>IF(Q4607&lt;&gt;"",DATE(YEAR(Q4607), MONTH(Q4607), DAY(Q4607)),"")</f>
        <v/>
      </c>
      <c r="AK4607" s="130">
        <f>IF(Q4607&lt;&gt;0,Q4607-N4607,TODAY()-N4607)</f>
        <v/>
      </c>
      <c r="AL4607" s="112">
        <f>IF(F4607="Re-assigned",0,IF(H4607="Closed",0,IF(H4607="Service Restored",0,IF(H4607="",0,1))))</f>
        <v/>
      </c>
      <c r="AM4607" s="124">
        <f>IF(AL4607=0,"",IF(AK4607&gt;20.99,"Aged","Non-Aged"))</f>
        <v/>
      </c>
      <c r="AN4607" s="112">
        <f>IF(Q4607&lt;&gt;"",MONTH(Q4607),"")</f>
        <v/>
      </c>
      <c r="AO4607" s="112">
        <f>IFERROR(VALUE(V4607),0)</f>
        <v/>
      </c>
    </row>
    <row customFormat="1" customHeight="1" ht="29.25" r="4608" s="112" spans="1:41">
      <c r="A4608" s="127" t="n"/>
      <c r="B4608" s="113" t="n"/>
      <c r="C4608" s="127" t="n"/>
      <c r="D4608" s="127" t="n"/>
      <c r="E4608" s="114">
        <f>IF(F4608 &lt;&gt; "",VLOOKUP(F4608,CategoryLookup,2,FALSE), "")</f>
        <v/>
      </c>
      <c r="F4608" s="126" t="n"/>
      <c r="G4608" s="127" t="n"/>
      <c r="H4608" s="127" t="n"/>
      <c r="I4608" s="127" t="n"/>
      <c r="J4608" s="127" t="n"/>
      <c r="K4608" s="127" t="n"/>
      <c r="L4608" s="127" t="n"/>
      <c r="M4608" s="127" t="n"/>
      <c r="N4608" s="120" t="n"/>
      <c r="O4608" s="120" t="n"/>
      <c r="P4608" s="120" t="n"/>
      <c r="Q4608" s="120" t="n"/>
      <c r="R4608" s="121" t="n"/>
      <c r="S4608" s="121" t="n"/>
      <c r="T4608" s="121" t="n"/>
      <c r="U4608" s="121" t="n"/>
      <c r="V4608" s="117">
        <f>IF(P4608="NA","NA",IF(P4608&lt;&gt;"",TEXT(P4608-N4608,"[h].mm"),""))</f>
        <v/>
      </c>
      <c r="W4608" s="118">
        <f>IF(AND(R4608="",S4608=""),"",R4608+S4608)</f>
        <v/>
      </c>
      <c r="X4608" s="116">
        <f>IF(O4608&lt;&gt;"",DATE(YEAR(O4608), MONTH(O4608), DAY(O4608)),"")</f>
        <v/>
      </c>
      <c r="Y4608" s="122" t="n"/>
      <c r="Z4608" s="123" t="n"/>
      <c r="AA4608" s="117">
        <f>IF(F4608="Re-assigned","NA",IF(W4608="","",IF(W4608&gt;=VLOOKUP(D4608,SLAMatrix,3,FALSE),"Yes",IF(W4608&lt;VLOOKUP(D4608,SLAMatrix,2,FALSE),"No","Internal"))))</f>
        <v/>
      </c>
      <c r="AB4608" s="123" t="n"/>
      <c r="AC4608" s="123" t="n"/>
      <c r="AD4608" s="119" t="n"/>
      <c r="AE4608" s="125" t="n"/>
      <c r="AF4608" s="124">
        <f>MONTH(O4608)</f>
        <v/>
      </c>
      <c r="AG4608" s="124">
        <f>VLOOKUP(IFERROR(MID(AE4608,1,(FIND(",",AE4608,1)-1)),AE4608),Facility_Region_Mapping,2,FALSE)</f>
        <v/>
      </c>
      <c r="AH4608" s="124" t="n"/>
      <c r="AI4608" s="124">
        <f>IF(C4608&lt;&gt;"",IF(M4608="ESM User",getInterfaceName($C4608),"NA"),"")</f>
        <v/>
      </c>
      <c r="AJ4608" s="116">
        <f>IF(Q4608&lt;&gt;"",DATE(YEAR(Q4608), MONTH(Q4608), DAY(Q4608)),"")</f>
        <v/>
      </c>
      <c r="AK4608" s="130">
        <f>IF(Q4608&lt;&gt;0,Q4608-N4608,TODAY()-N4608)</f>
        <v/>
      </c>
      <c r="AL4608" s="112">
        <f>IF(F4608="Re-assigned",0,IF(H4608="Closed",0,IF(H4608="Service Restored",0,IF(H4608="",0,1))))</f>
        <v/>
      </c>
      <c r="AM4608" s="124">
        <f>IF(AL4608=0,"",IF(AK4608&gt;20.99,"Aged","Non-Aged"))</f>
        <v/>
      </c>
      <c r="AN4608" s="112">
        <f>IF(Q4608&lt;&gt;"",MONTH(Q4608),"")</f>
        <v/>
      </c>
      <c r="AO4608" s="112">
        <f>IFERROR(VALUE(V4608),0)</f>
        <v/>
      </c>
    </row>
    <row customFormat="1" customHeight="1" ht="29.25" r="4609" s="112" spans="1:41">
      <c r="A4609" s="127" t="n"/>
      <c r="B4609" s="113" t="n"/>
      <c r="C4609" s="127" t="n"/>
      <c r="D4609" s="127" t="n"/>
      <c r="E4609" s="114">
        <f>IF(F4609 &lt;&gt; "",VLOOKUP(F4609,CategoryLookup,2,FALSE), "")</f>
        <v/>
      </c>
      <c r="F4609" s="126" t="n"/>
      <c r="G4609" s="127" t="n"/>
      <c r="H4609" s="127" t="n"/>
      <c r="I4609" s="127" t="n"/>
      <c r="J4609" s="127" t="n"/>
      <c r="K4609" s="127" t="n"/>
      <c r="L4609" s="127" t="n"/>
      <c r="M4609" s="127" t="n"/>
      <c r="N4609" s="120" t="n"/>
      <c r="O4609" s="120" t="n"/>
      <c r="P4609" s="120" t="n"/>
      <c r="Q4609" s="120" t="n"/>
      <c r="R4609" s="121" t="n"/>
      <c r="S4609" s="121" t="n"/>
      <c r="T4609" s="121" t="n"/>
      <c r="U4609" s="121" t="n"/>
      <c r="V4609" s="117">
        <f>IF(P4609="NA","NA",IF(P4609&lt;&gt;"",TEXT(P4609-N4609,"[h].mm"),""))</f>
        <v/>
      </c>
      <c r="W4609" s="118">
        <f>IF(AND(R4609="",S4609=""),"",R4609+S4609)</f>
        <v/>
      </c>
      <c r="X4609" s="116">
        <f>IF(O4609&lt;&gt;"",DATE(YEAR(O4609), MONTH(O4609), DAY(O4609)),"")</f>
        <v/>
      </c>
      <c r="Y4609" s="122" t="n"/>
      <c r="Z4609" s="123" t="n"/>
      <c r="AA4609" s="117">
        <f>IF(F4609="Re-assigned","NA",IF(W4609="","",IF(W4609&gt;=VLOOKUP(D4609,SLAMatrix,3,FALSE),"Yes",IF(W4609&lt;VLOOKUP(D4609,SLAMatrix,2,FALSE),"No","Internal"))))</f>
        <v/>
      </c>
      <c r="AB4609" s="123" t="n"/>
      <c r="AC4609" s="123" t="n"/>
      <c r="AD4609" s="119" t="n"/>
      <c r="AE4609" s="125" t="n"/>
      <c r="AF4609" s="124">
        <f>MONTH(O4609)</f>
        <v/>
      </c>
      <c r="AG4609" s="124">
        <f>VLOOKUP(IFERROR(MID(AE4609,1,(FIND(",",AE4609,1)-1)),AE4609),Facility_Region_Mapping,2,FALSE)</f>
        <v/>
      </c>
      <c r="AH4609" s="124" t="n"/>
      <c r="AI4609" s="124">
        <f>IF(C4609&lt;&gt;"",IF(M4609="ESM User",getInterfaceName($C4609),"NA"),"")</f>
        <v/>
      </c>
      <c r="AJ4609" s="116">
        <f>IF(Q4609&lt;&gt;"",DATE(YEAR(Q4609), MONTH(Q4609), DAY(Q4609)),"")</f>
        <v/>
      </c>
      <c r="AK4609" s="130">
        <f>IF(Q4609&lt;&gt;0,Q4609-N4609,TODAY()-N4609)</f>
        <v/>
      </c>
      <c r="AL4609" s="112">
        <f>IF(F4609="Re-assigned",0,IF(H4609="Closed",0,IF(H4609="Service Restored",0,IF(H4609="",0,1))))</f>
        <v/>
      </c>
      <c r="AM4609" s="124">
        <f>IF(AL4609=0,"",IF(AK4609&gt;20.99,"Aged","Non-Aged"))</f>
        <v/>
      </c>
      <c r="AN4609" s="112">
        <f>IF(Q4609&lt;&gt;"",MONTH(Q4609),"")</f>
        <v/>
      </c>
      <c r="AO4609" s="112">
        <f>IFERROR(VALUE(V4609),0)</f>
        <v/>
      </c>
    </row>
    <row customFormat="1" customHeight="1" ht="29.25" r="4610" s="112" spans="1:41">
      <c r="A4610" s="127" t="n"/>
      <c r="B4610" s="113" t="n"/>
      <c r="C4610" s="127" t="n"/>
      <c r="D4610" s="127" t="n"/>
      <c r="E4610" s="114">
        <f>IF(F4610 &lt;&gt; "",VLOOKUP(F4610,CategoryLookup,2,FALSE), "")</f>
        <v/>
      </c>
      <c r="F4610" s="126" t="n"/>
      <c r="G4610" s="127" t="n"/>
      <c r="H4610" s="127" t="n"/>
      <c r="I4610" s="127" t="n"/>
      <c r="J4610" s="127" t="n"/>
      <c r="K4610" s="127" t="n"/>
      <c r="L4610" s="127" t="n"/>
      <c r="M4610" s="127" t="n"/>
      <c r="N4610" s="120" t="n"/>
      <c r="O4610" s="120" t="n"/>
      <c r="P4610" s="120" t="n"/>
      <c r="Q4610" s="120" t="n"/>
      <c r="R4610" s="121" t="n"/>
      <c r="S4610" s="121" t="n"/>
      <c r="T4610" s="121" t="n"/>
      <c r="U4610" s="121" t="n"/>
      <c r="V4610" s="117">
        <f>IF(P4610="NA","NA",IF(P4610&lt;&gt;"",TEXT(P4610-N4610,"[h].mm"),""))</f>
        <v/>
      </c>
      <c r="W4610" s="118">
        <f>IF(AND(R4610="",S4610=""),"",R4610+S4610)</f>
        <v/>
      </c>
      <c r="X4610" s="116">
        <f>IF(O4610&lt;&gt;"",DATE(YEAR(O4610), MONTH(O4610), DAY(O4610)),"")</f>
        <v/>
      </c>
      <c r="Y4610" s="122" t="n"/>
      <c r="Z4610" s="123" t="n"/>
      <c r="AA4610" s="117">
        <f>IF(F4610="Re-assigned","NA",IF(W4610="","",IF(W4610&gt;=VLOOKUP(D4610,SLAMatrix,3,FALSE),"Yes",IF(W4610&lt;VLOOKUP(D4610,SLAMatrix,2,FALSE),"No","Internal"))))</f>
        <v/>
      </c>
      <c r="AB4610" s="123" t="n"/>
      <c r="AC4610" s="123" t="n"/>
      <c r="AD4610" s="119" t="n"/>
      <c r="AE4610" s="125" t="n"/>
      <c r="AF4610" s="124">
        <f>MONTH(O4610)</f>
        <v/>
      </c>
      <c r="AG4610" s="124">
        <f>VLOOKUP(IFERROR(MID(AE4610,1,(FIND(",",AE4610,1)-1)),AE4610),Facility_Region_Mapping,2,FALSE)</f>
        <v/>
      </c>
      <c r="AH4610" s="124" t="n"/>
      <c r="AI4610" s="124">
        <f>IF(C4610&lt;&gt;"",IF(M4610="ESM User",getInterfaceName($C4610),"NA"),"")</f>
        <v/>
      </c>
      <c r="AJ4610" s="116">
        <f>IF(Q4610&lt;&gt;"",DATE(YEAR(Q4610), MONTH(Q4610), DAY(Q4610)),"")</f>
        <v/>
      </c>
      <c r="AK4610" s="130">
        <f>IF(Q4610&lt;&gt;0,Q4610-N4610,TODAY()-N4610)</f>
        <v/>
      </c>
      <c r="AL4610" s="112">
        <f>IF(F4610="Re-assigned",0,IF(H4610="Closed",0,IF(H4610="Service Restored",0,IF(H4610="",0,1))))</f>
        <v/>
      </c>
      <c r="AM4610" s="124">
        <f>IF(AL4610=0,"",IF(AK4610&gt;20.99,"Aged","Non-Aged"))</f>
        <v/>
      </c>
      <c r="AN4610" s="112">
        <f>IF(Q4610&lt;&gt;"",MONTH(Q4610),"")</f>
        <v/>
      </c>
      <c r="AO4610" s="112">
        <f>IFERROR(VALUE(V4610),0)</f>
        <v/>
      </c>
    </row>
    <row customFormat="1" customHeight="1" ht="29.25" r="4611" s="112" spans="1:41">
      <c r="A4611" s="127" t="n"/>
      <c r="B4611" s="113" t="n"/>
      <c r="C4611" s="127" t="n"/>
      <c r="D4611" s="127" t="n"/>
      <c r="E4611" s="114">
        <f>IF(F4611 &lt;&gt; "",VLOOKUP(F4611,CategoryLookup,2,FALSE), "")</f>
        <v/>
      </c>
      <c r="F4611" s="126" t="n"/>
      <c r="G4611" s="127" t="n"/>
      <c r="H4611" s="127" t="n"/>
      <c r="I4611" s="127" t="n"/>
      <c r="J4611" s="127" t="n"/>
      <c r="K4611" s="127" t="n"/>
      <c r="L4611" s="127" t="n"/>
      <c r="M4611" s="127" t="n"/>
      <c r="N4611" s="120" t="n"/>
      <c r="O4611" s="120" t="n"/>
      <c r="P4611" s="120" t="n"/>
      <c r="Q4611" s="120" t="n"/>
      <c r="R4611" s="121" t="n"/>
      <c r="S4611" s="121" t="n"/>
      <c r="T4611" s="121" t="n"/>
      <c r="U4611" s="121" t="n"/>
      <c r="V4611" s="117">
        <f>IF(P4611="NA","NA",IF(P4611&lt;&gt;"",TEXT(P4611-N4611,"[h].mm"),""))</f>
        <v/>
      </c>
      <c r="W4611" s="118">
        <f>IF(AND(R4611="",S4611=""),"",R4611+S4611)</f>
        <v/>
      </c>
      <c r="X4611" s="116">
        <f>IF(O4611&lt;&gt;"",DATE(YEAR(O4611), MONTH(O4611), DAY(O4611)),"")</f>
        <v/>
      </c>
      <c r="Y4611" s="122" t="n"/>
      <c r="Z4611" s="123" t="n"/>
      <c r="AA4611" s="117">
        <f>IF(F4611="Re-assigned","NA",IF(W4611="","",IF(W4611&gt;=VLOOKUP(D4611,SLAMatrix,3,FALSE),"Yes",IF(W4611&lt;VLOOKUP(D4611,SLAMatrix,2,FALSE),"No","Internal"))))</f>
        <v/>
      </c>
      <c r="AB4611" s="123" t="n"/>
      <c r="AC4611" s="123" t="n"/>
      <c r="AD4611" s="119" t="n"/>
      <c r="AE4611" s="125" t="n"/>
      <c r="AF4611" s="124">
        <f>MONTH(O4611)</f>
        <v/>
      </c>
      <c r="AG4611" s="124">
        <f>VLOOKUP(IFERROR(MID(AE4611,1,(FIND(",",AE4611,1)-1)),AE4611),Facility_Region_Mapping,2,FALSE)</f>
        <v/>
      </c>
      <c r="AH4611" s="124" t="n"/>
      <c r="AI4611" s="124">
        <f>IF(C4611&lt;&gt;"",IF(M4611="ESM User",getInterfaceName($C4611),"NA"),"")</f>
        <v/>
      </c>
      <c r="AJ4611" s="116">
        <f>IF(Q4611&lt;&gt;"",DATE(YEAR(Q4611), MONTH(Q4611), DAY(Q4611)),"")</f>
        <v/>
      </c>
      <c r="AK4611" s="130">
        <f>IF(Q4611&lt;&gt;0,Q4611-N4611,TODAY()-N4611)</f>
        <v/>
      </c>
      <c r="AL4611" s="112">
        <f>IF(F4611="Re-assigned",0,IF(H4611="Closed",0,IF(H4611="Service Restored",0,IF(H4611="",0,1))))</f>
        <v/>
      </c>
      <c r="AM4611" s="124">
        <f>IF(AL4611=0,"",IF(AK4611&gt;20.99,"Aged","Non-Aged"))</f>
        <v/>
      </c>
      <c r="AN4611" s="112">
        <f>IF(Q4611&lt;&gt;"",MONTH(Q4611),"")</f>
        <v/>
      </c>
      <c r="AO4611" s="112">
        <f>IFERROR(VALUE(V4611),0)</f>
        <v/>
      </c>
    </row>
    <row customFormat="1" customHeight="1" ht="29.25" r="4612" s="112" spans="1:41">
      <c r="A4612" s="127" t="n"/>
      <c r="B4612" s="113" t="n"/>
      <c r="C4612" s="127" t="n"/>
      <c r="D4612" s="127" t="n"/>
      <c r="E4612" s="114">
        <f>IF(F4612 &lt;&gt; "",VLOOKUP(F4612,CategoryLookup,2,FALSE), "")</f>
        <v/>
      </c>
      <c r="F4612" s="126" t="n"/>
      <c r="G4612" s="127" t="n"/>
      <c r="H4612" s="127" t="n"/>
      <c r="I4612" s="127" t="n"/>
      <c r="J4612" s="127" t="n"/>
      <c r="K4612" s="127" t="n"/>
      <c r="L4612" s="127" t="n"/>
      <c r="M4612" s="127" t="n"/>
      <c r="N4612" s="120" t="n"/>
      <c r="O4612" s="120" t="n"/>
      <c r="P4612" s="120" t="n"/>
      <c r="Q4612" s="120" t="n"/>
      <c r="R4612" s="121" t="n"/>
      <c r="S4612" s="121" t="n"/>
      <c r="T4612" s="121" t="n"/>
      <c r="U4612" s="121" t="n"/>
      <c r="V4612" s="117">
        <f>IF(P4612="NA","NA",IF(P4612&lt;&gt;"",TEXT(P4612-N4612,"[h].mm"),""))</f>
        <v/>
      </c>
      <c r="W4612" s="118">
        <f>IF(AND(R4612="",S4612=""),"",R4612+S4612)</f>
        <v/>
      </c>
      <c r="X4612" s="116">
        <f>IF(O4612&lt;&gt;"",DATE(YEAR(O4612), MONTH(O4612), DAY(O4612)),"")</f>
        <v/>
      </c>
      <c r="Y4612" s="122" t="n"/>
      <c r="Z4612" s="123" t="n"/>
      <c r="AA4612" s="117">
        <f>IF(F4612="Re-assigned","NA",IF(W4612="","",IF(W4612&gt;=VLOOKUP(D4612,SLAMatrix,3,FALSE),"Yes",IF(W4612&lt;VLOOKUP(D4612,SLAMatrix,2,FALSE),"No","Internal"))))</f>
        <v/>
      </c>
      <c r="AB4612" s="123" t="n"/>
      <c r="AC4612" s="123" t="n"/>
      <c r="AD4612" s="119" t="n"/>
      <c r="AE4612" s="125" t="n"/>
      <c r="AF4612" s="124">
        <f>MONTH(O4612)</f>
        <v/>
      </c>
      <c r="AG4612" s="124">
        <f>VLOOKUP(IFERROR(MID(AE4612,1,(FIND(",",AE4612,1)-1)),AE4612),Facility_Region_Mapping,2,FALSE)</f>
        <v/>
      </c>
      <c r="AH4612" s="124" t="n"/>
      <c r="AI4612" s="124">
        <f>IF(C4612&lt;&gt;"",IF(M4612="ESM User",getInterfaceName($C4612),"NA"),"")</f>
        <v/>
      </c>
      <c r="AJ4612" s="116">
        <f>IF(Q4612&lt;&gt;"",DATE(YEAR(Q4612), MONTH(Q4612), DAY(Q4612)),"")</f>
        <v/>
      </c>
      <c r="AK4612" s="130">
        <f>IF(Q4612&lt;&gt;0,Q4612-N4612,TODAY()-N4612)</f>
        <v/>
      </c>
      <c r="AL4612" s="112">
        <f>IF(F4612="Re-assigned",0,IF(H4612="Closed",0,IF(H4612="Service Restored",0,IF(H4612="",0,1))))</f>
        <v/>
      </c>
      <c r="AM4612" s="124">
        <f>IF(AL4612=0,"",IF(AK4612&gt;20.99,"Aged","Non-Aged"))</f>
        <v/>
      </c>
      <c r="AN4612" s="112">
        <f>IF(Q4612&lt;&gt;"",MONTH(Q4612),"")</f>
        <v/>
      </c>
      <c r="AO4612" s="112">
        <f>IFERROR(VALUE(V4612),0)</f>
        <v/>
      </c>
    </row>
    <row customFormat="1" customHeight="1" ht="29.25" r="4613" s="112" spans="1:41">
      <c r="A4613" s="127" t="n"/>
      <c r="B4613" s="113" t="n"/>
      <c r="C4613" s="127" t="n"/>
      <c r="D4613" s="127" t="n"/>
      <c r="E4613" s="114">
        <f>IF(F4613 &lt;&gt; "",VLOOKUP(F4613,CategoryLookup,2,FALSE), "")</f>
        <v/>
      </c>
      <c r="F4613" s="126" t="n"/>
      <c r="G4613" s="127" t="n"/>
      <c r="H4613" s="127" t="n"/>
      <c r="I4613" s="127" t="n"/>
      <c r="J4613" s="127" t="n"/>
      <c r="K4613" s="127" t="n"/>
      <c r="L4613" s="127" t="n"/>
      <c r="M4613" s="127" t="n"/>
      <c r="N4613" s="120" t="n"/>
      <c r="O4613" s="120" t="n"/>
      <c r="P4613" s="120" t="n"/>
      <c r="Q4613" s="120" t="n"/>
      <c r="R4613" s="121" t="n"/>
      <c r="S4613" s="121" t="n"/>
      <c r="T4613" s="121" t="n"/>
      <c r="U4613" s="121" t="n"/>
      <c r="V4613" s="117">
        <f>IF(P4613="NA","NA",IF(P4613&lt;&gt;"",TEXT(P4613-N4613,"[h].mm"),""))</f>
        <v/>
      </c>
      <c r="W4613" s="118">
        <f>IF(AND(R4613="",S4613=""),"",R4613+S4613)</f>
        <v/>
      </c>
      <c r="X4613" s="116">
        <f>IF(O4613&lt;&gt;"",DATE(YEAR(O4613), MONTH(O4613), DAY(O4613)),"")</f>
        <v/>
      </c>
      <c r="Y4613" s="122" t="n"/>
      <c r="Z4613" s="123" t="n"/>
      <c r="AA4613" s="117">
        <f>IF(F4613="Re-assigned","NA",IF(W4613="","",IF(W4613&gt;=VLOOKUP(D4613,SLAMatrix,3,FALSE),"Yes",IF(W4613&lt;VLOOKUP(D4613,SLAMatrix,2,FALSE),"No","Internal"))))</f>
        <v/>
      </c>
      <c r="AB4613" s="123" t="n"/>
      <c r="AC4613" s="123" t="n"/>
      <c r="AD4613" s="119" t="n"/>
      <c r="AE4613" s="125" t="n"/>
      <c r="AF4613" s="124">
        <f>MONTH(O4613)</f>
        <v/>
      </c>
      <c r="AG4613" s="124">
        <f>VLOOKUP(IFERROR(MID(AE4613,1,(FIND(",",AE4613,1)-1)),AE4613),Facility_Region_Mapping,2,FALSE)</f>
        <v/>
      </c>
      <c r="AH4613" s="124" t="n"/>
      <c r="AI4613" s="124">
        <f>IF(C4613&lt;&gt;"",IF(M4613="ESM User",getInterfaceName($C4613),"NA"),"")</f>
        <v/>
      </c>
      <c r="AJ4613" s="116">
        <f>IF(Q4613&lt;&gt;"",DATE(YEAR(Q4613), MONTH(Q4613), DAY(Q4613)),"")</f>
        <v/>
      </c>
      <c r="AK4613" s="130">
        <f>IF(Q4613&lt;&gt;0,Q4613-N4613,TODAY()-N4613)</f>
        <v/>
      </c>
      <c r="AL4613" s="112">
        <f>IF(F4613="Re-assigned",0,IF(H4613="Closed",0,IF(H4613="Service Restored",0,IF(H4613="",0,1))))</f>
        <v/>
      </c>
      <c r="AM4613" s="124">
        <f>IF(AL4613=0,"",IF(AK4613&gt;20.99,"Aged","Non-Aged"))</f>
        <v/>
      </c>
      <c r="AN4613" s="112">
        <f>IF(Q4613&lt;&gt;"",MONTH(Q4613),"")</f>
        <v/>
      </c>
      <c r="AO4613" s="112">
        <f>IFERROR(VALUE(V4613),0)</f>
        <v/>
      </c>
    </row>
    <row customFormat="1" customHeight="1" ht="29.25" r="4614" s="112" spans="1:41">
      <c r="A4614" s="127" t="n"/>
      <c r="B4614" s="113" t="n"/>
      <c r="C4614" s="127" t="n"/>
      <c r="D4614" s="127" t="n"/>
      <c r="E4614" s="114">
        <f>IF(F4614 &lt;&gt; "",VLOOKUP(F4614,CategoryLookup,2,FALSE), "")</f>
        <v/>
      </c>
      <c r="F4614" s="126" t="n"/>
      <c r="G4614" s="127" t="n"/>
      <c r="H4614" s="127" t="n"/>
      <c r="I4614" s="127" t="n"/>
      <c r="J4614" s="127" t="n"/>
      <c r="K4614" s="127" t="n"/>
      <c r="L4614" s="127" t="n"/>
      <c r="M4614" s="127" t="n"/>
      <c r="N4614" s="120" t="n"/>
      <c r="O4614" s="120" t="n"/>
      <c r="P4614" s="120" t="n"/>
      <c r="Q4614" s="120" t="n"/>
      <c r="R4614" s="121" t="n"/>
      <c r="S4614" s="121" t="n"/>
      <c r="T4614" s="121" t="n"/>
      <c r="U4614" s="121" t="n"/>
      <c r="V4614" s="117">
        <f>IF(P4614="NA","NA",IF(P4614&lt;&gt;"",TEXT(P4614-N4614,"[h].mm"),""))</f>
        <v/>
      </c>
      <c r="W4614" s="118">
        <f>IF(AND(R4614="",S4614=""),"",R4614+S4614)</f>
        <v/>
      </c>
      <c r="X4614" s="116">
        <f>IF(O4614&lt;&gt;"",DATE(YEAR(O4614), MONTH(O4614), DAY(O4614)),"")</f>
        <v/>
      </c>
      <c r="Y4614" s="122" t="n"/>
      <c r="Z4614" s="123" t="n"/>
      <c r="AA4614" s="117">
        <f>IF(F4614="Re-assigned","NA",IF(W4614="","",IF(W4614&gt;=VLOOKUP(D4614,SLAMatrix,3,FALSE),"Yes",IF(W4614&lt;VLOOKUP(D4614,SLAMatrix,2,FALSE),"No","Internal"))))</f>
        <v/>
      </c>
      <c r="AB4614" s="123" t="n"/>
      <c r="AC4614" s="123" t="n"/>
      <c r="AD4614" s="119" t="n"/>
      <c r="AE4614" s="125" t="n"/>
      <c r="AF4614" s="124">
        <f>MONTH(O4614)</f>
        <v/>
      </c>
      <c r="AG4614" s="124">
        <f>VLOOKUP(IFERROR(MID(AE4614,1,(FIND(",",AE4614,1)-1)),AE4614),Facility_Region_Mapping,2,FALSE)</f>
        <v/>
      </c>
      <c r="AH4614" s="124" t="n"/>
      <c r="AI4614" s="124">
        <f>IF(C4614&lt;&gt;"",IF(M4614="ESM User",getInterfaceName($C4614),"NA"),"")</f>
        <v/>
      </c>
      <c r="AJ4614" s="116">
        <f>IF(Q4614&lt;&gt;"",DATE(YEAR(Q4614), MONTH(Q4614), DAY(Q4614)),"")</f>
        <v/>
      </c>
      <c r="AK4614" s="130">
        <f>IF(Q4614&lt;&gt;0,Q4614-N4614,TODAY()-N4614)</f>
        <v/>
      </c>
      <c r="AL4614" s="112">
        <f>IF(F4614="Re-assigned",0,IF(H4614="Closed",0,IF(H4614="Service Restored",0,IF(H4614="",0,1))))</f>
        <v/>
      </c>
      <c r="AM4614" s="124">
        <f>IF(AL4614=0,"",IF(AK4614&gt;20.99,"Aged","Non-Aged"))</f>
        <v/>
      </c>
      <c r="AN4614" s="112">
        <f>IF(Q4614&lt;&gt;"",MONTH(Q4614),"")</f>
        <v/>
      </c>
      <c r="AO4614" s="112">
        <f>IFERROR(VALUE(V4614),0)</f>
        <v/>
      </c>
    </row>
    <row customFormat="1" customHeight="1" ht="29.25" r="4615" s="112" spans="1:41">
      <c r="A4615" s="127" t="n"/>
      <c r="B4615" s="113" t="n"/>
      <c r="C4615" s="127" t="n"/>
      <c r="D4615" s="127" t="n"/>
      <c r="E4615" s="114">
        <f>IF(F4615 &lt;&gt; "",VLOOKUP(F4615,CategoryLookup,2,FALSE), "")</f>
        <v/>
      </c>
      <c r="F4615" s="126" t="n"/>
      <c r="G4615" s="127" t="n"/>
      <c r="H4615" s="127" t="n"/>
      <c r="I4615" s="127" t="n"/>
      <c r="J4615" s="127" t="n"/>
      <c r="K4615" s="127" t="n"/>
      <c r="L4615" s="127" t="n"/>
      <c r="M4615" s="127" t="n"/>
      <c r="N4615" s="120" t="n"/>
      <c r="O4615" s="120" t="n"/>
      <c r="P4615" s="120" t="n"/>
      <c r="Q4615" s="120" t="n"/>
      <c r="R4615" s="121" t="n"/>
      <c r="S4615" s="121" t="n"/>
      <c r="T4615" s="121" t="n"/>
      <c r="U4615" s="121" t="n"/>
      <c r="V4615" s="117">
        <f>IF(P4615="NA","NA",IF(P4615&lt;&gt;"",TEXT(P4615-N4615,"[h].mm"),""))</f>
        <v/>
      </c>
      <c r="W4615" s="118">
        <f>IF(AND(R4615="",S4615=""),"",R4615+S4615)</f>
        <v/>
      </c>
      <c r="X4615" s="116">
        <f>IF(O4615&lt;&gt;"",DATE(YEAR(O4615), MONTH(O4615), DAY(O4615)),"")</f>
        <v/>
      </c>
      <c r="Y4615" s="122" t="n"/>
      <c r="Z4615" s="123" t="n"/>
      <c r="AA4615" s="117">
        <f>IF(F4615="Re-assigned","NA",IF(W4615="","",IF(W4615&gt;=VLOOKUP(D4615,SLAMatrix,3,FALSE),"Yes",IF(W4615&lt;VLOOKUP(D4615,SLAMatrix,2,FALSE),"No","Internal"))))</f>
        <v/>
      </c>
      <c r="AB4615" s="123" t="n"/>
      <c r="AC4615" s="123" t="n"/>
      <c r="AD4615" s="119" t="n"/>
      <c r="AE4615" s="125" t="n"/>
      <c r="AF4615" s="124">
        <f>MONTH(O4615)</f>
        <v/>
      </c>
      <c r="AG4615" s="124">
        <f>VLOOKUP(IFERROR(MID(AE4615,1,(FIND(",",AE4615,1)-1)),AE4615),Facility_Region_Mapping,2,FALSE)</f>
        <v/>
      </c>
      <c r="AH4615" s="124" t="n"/>
      <c r="AI4615" s="124">
        <f>IF(C4615&lt;&gt;"",IF(M4615="ESM User",getInterfaceName($C4615),"NA"),"")</f>
        <v/>
      </c>
      <c r="AJ4615" s="116">
        <f>IF(Q4615&lt;&gt;"",DATE(YEAR(Q4615), MONTH(Q4615), DAY(Q4615)),"")</f>
        <v/>
      </c>
      <c r="AK4615" s="130">
        <f>IF(Q4615&lt;&gt;0,Q4615-N4615,TODAY()-N4615)</f>
        <v/>
      </c>
      <c r="AL4615" s="112">
        <f>IF(F4615="Re-assigned",0,IF(H4615="Closed",0,IF(H4615="Service Restored",0,IF(H4615="",0,1))))</f>
        <v/>
      </c>
      <c r="AM4615" s="124">
        <f>IF(AL4615=0,"",IF(AK4615&gt;20.99,"Aged","Non-Aged"))</f>
        <v/>
      </c>
      <c r="AN4615" s="112">
        <f>IF(Q4615&lt;&gt;"",MONTH(Q4615),"")</f>
        <v/>
      </c>
      <c r="AO4615" s="112">
        <f>IFERROR(VALUE(V4615),0)</f>
        <v/>
      </c>
    </row>
    <row customFormat="1" customHeight="1" ht="29.25" r="4616" s="112" spans="1:41">
      <c r="A4616" s="127" t="n"/>
      <c r="B4616" s="113" t="n"/>
      <c r="C4616" s="127" t="n"/>
      <c r="D4616" s="127" t="n"/>
      <c r="E4616" s="114">
        <f>IF(F4616 &lt;&gt; "",VLOOKUP(F4616,CategoryLookup,2,FALSE), "")</f>
        <v/>
      </c>
      <c r="F4616" s="126" t="n"/>
      <c r="G4616" s="127" t="n"/>
      <c r="H4616" s="127" t="n"/>
      <c r="I4616" s="127" t="n"/>
      <c r="J4616" s="127" t="n"/>
      <c r="K4616" s="127" t="n"/>
      <c r="L4616" s="127" t="n"/>
      <c r="M4616" s="127" t="n"/>
      <c r="N4616" s="120" t="n"/>
      <c r="O4616" s="120" t="n"/>
      <c r="P4616" s="120" t="n"/>
      <c r="Q4616" s="120" t="n"/>
      <c r="R4616" s="121" t="n"/>
      <c r="S4616" s="121" t="n"/>
      <c r="T4616" s="121" t="n"/>
      <c r="U4616" s="121" t="n"/>
      <c r="V4616" s="117">
        <f>IF(P4616="NA","NA",IF(P4616&lt;&gt;"",TEXT(P4616-N4616,"[h].mm"),""))</f>
        <v/>
      </c>
      <c r="W4616" s="118">
        <f>IF(AND(R4616="",S4616=""),"",R4616+S4616)</f>
        <v/>
      </c>
      <c r="X4616" s="116">
        <f>IF(O4616&lt;&gt;"",DATE(YEAR(O4616), MONTH(O4616), DAY(O4616)),"")</f>
        <v/>
      </c>
      <c r="Y4616" s="122" t="n"/>
      <c r="Z4616" s="123" t="n"/>
      <c r="AA4616" s="117">
        <f>IF(F4616="Re-assigned","NA",IF(W4616="","",IF(W4616&gt;=VLOOKUP(D4616,SLAMatrix,3,FALSE),"Yes",IF(W4616&lt;VLOOKUP(D4616,SLAMatrix,2,FALSE),"No","Internal"))))</f>
        <v/>
      </c>
      <c r="AB4616" s="123" t="n"/>
      <c r="AC4616" s="123" t="n"/>
      <c r="AD4616" s="119" t="n"/>
      <c r="AE4616" s="125" t="n"/>
      <c r="AF4616" s="124">
        <f>MONTH(O4616)</f>
        <v/>
      </c>
      <c r="AG4616" s="124">
        <f>VLOOKUP(IFERROR(MID(AE4616,1,(FIND(",",AE4616,1)-1)),AE4616),Facility_Region_Mapping,2,FALSE)</f>
        <v/>
      </c>
      <c r="AH4616" s="124" t="n"/>
      <c r="AI4616" s="124">
        <f>IF(C4616&lt;&gt;"",IF(M4616="ESM User",getInterfaceName($C4616),"NA"),"")</f>
        <v/>
      </c>
      <c r="AJ4616" s="116">
        <f>IF(Q4616&lt;&gt;"",DATE(YEAR(Q4616), MONTH(Q4616), DAY(Q4616)),"")</f>
        <v/>
      </c>
      <c r="AK4616" s="130">
        <f>IF(Q4616&lt;&gt;0,Q4616-N4616,TODAY()-N4616)</f>
        <v/>
      </c>
      <c r="AL4616" s="112">
        <f>IF(F4616="Re-assigned",0,IF(H4616="Closed",0,IF(H4616="Service Restored",0,IF(H4616="",0,1))))</f>
        <v/>
      </c>
      <c r="AM4616" s="124">
        <f>IF(AL4616=0,"",IF(AK4616&gt;20.99,"Aged","Non-Aged"))</f>
        <v/>
      </c>
      <c r="AN4616" s="112">
        <f>IF(Q4616&lt;&gt;"",MONTH(Q4616),"")</f>
        <v/>
      </c>
      <c r="AO4616" s="112">
        <f>IFERROR(VALUE(V4616),0)</f>
        <v/>
      </c>
    </row>
    <row customFormat="1" customHeight="1" ht="29.25" r="4617" s="112" spans="1:41">
      <c r="A4617" s="127" t="n"/>
      <c r="B4617" s="113" t="n"/>
      <c r="C4617" s="127" t="n"/>
      <c r="D4617" s="127" t="n"/>
      <c r="E4617" s="114">
        <f>IF(F4617 &lt;&gt; "",VLOOKUP(F4617,CategoryLookup,2,FALSE), "")</f>
        <v/>
      </c>
      <c r="F4617" s="126" t="n"/>
      <c r="G4617" s="127" t="n"/>
      <c r="H4617" s="127" t="n"/>
      <c r="I4617" s="127" t="n"/>
      <c r="J4617" s="127" t="n"/>
      <c r="K4617" s="127" t="n"/>
      <c r="L4617" s="127" t="n"/>
      <c r="M4617" s="127" t="n"/>
      <c r="N4617" s="120" t="n"/>
      <c r="O4617" s="120" t="n"/>
      <c r="P4617" s="120" t="n"/>
      <c r="Q4617" s="120" t="n"/>
      <c r="R4617" s="121" t="n"/>
      <c r="S4617" s="121" t="n"/>
      <c r="T4617" s="121" t="n"/>
      <c r="U4617" s="121" t="n"/>
      <c r="V4617" s="117">
        <f>IF(P4617="NA","NA",IF(P4617&lt;&gt;"",TEXT(P4617-N4617,"[h].mm"),""))</f>
        <v/>
      </c>
      <c r="W4617" s="118">
        <f>IF(AND(R4617="",S4617=""),"",R4617+S4617)</f>
        <v/>
      </c>
      <c r="X4617" s="116">
        <f>IF(O4617&lt;&gt;"",DATE(YEAR(O4617), MONTH(O4617), DAY(O4617)),"")</f>
        <v/>
      </c>
      <c r="Y4617" s="122" t="n"/>
      <c r="Z4617" s="123" t="n"/>
      <c r="AA4617" s="117">
        <f>IF(F4617="Re-assigned","NA",IF(W4617="","",IF(W4617&gt;=VLOOKUP(D4617,SLAMatrix,3,FALSE),"Yes",IF(W4617&lt;VLOOKUP(D4617,SLAMatrix,2,FALSE),"No","Internal"))))</f>
        <v/>
      </c>
      <c r="AB4617" s="123" t="n"/>
      <c r="AC4617" s="123" t="n"/>
      <c r="AD4617" s="119" t="n"/>
      <c r="AE4617" s="125" t="n"/>
      <c r="AF4617" s="124">
        <f>MONTH(O4617)</f>
        <v/>
      </c>
      <c r="AG4617" s="124">
        <f>VLOOKUP(IFERROR(MID(AE4617,1,(FIND(",",AE4617,1)-1)),AE4617),Facility_Region_Mapping,2,FALSE)</f>
        <v/>
      </c>
      <c r="AH4617" s="124" t="n"/>
      <c r="AI4617" s="124">
        <f>IF(C4617&lt;&gt;"",IF(M4617="ESM User",getInterfaceName($C4617),"NA"),"")</f>
        <v/>
      </c>
      <c r="AJ4617" s="116">
        <f>IF(Q4617&lt;&gt;"",DATE(YEAR(Q4617), MONTH(Q4617), DAY(Q4617)),"")</f>
        <v/>
      </c>
      <c r="AK4617" s="130">
        <f>IF(Q4617&lt;&gt;0,Q4617-N4617,TODAY()-N4617)</f>
        <v/>
      </c>
      <c r="AL4617" s="112">
        <f>IF(F4617="Re-assigned",0,IF(H4617="Closed",0,IF(H4617="Service Restored",0,IF(H4617="",0,1))))</f>
        <v/>
      </c>
      <c r="AM4617" s="124">
        <f>IF(AL4617=0,"",IF(AK4617&gt;20.99,"Aged","Non-Aged"))</f>
        <v/>
      </c>
      <c r="AN4617" s="112">
        <f>IF(Q4617&lt;&gt;"",MONTH(Q4617),"")</f>
        <v/>
      </c>
      <c r="AO4617" s="112">
        <f>IFERROR(VALUE(V4617),0)</f>
        <v/>
      </c>
    </row>
    <row customFormat="1" customHeight="1" ht="29.25" r="4618" s="112" spans="1:41">
      <c r="A4618" s="127" t="n"/>
      <c r="B4618" s="113" t="n"/>
      <c r="C4618" s="127" t="n"/>
      <c r="D4618" s="127" t="n"/>
      <c r="E4618" s="114">
        <f>IF(F4618 &lt;&gt; "",VLOOKUP(F4618,CategoryLookup,2,FALSE), "")</f>
        <v/>
      </c>
      <c r="F4618" s="126" t="n"/>
      <c r="G4618" s="127" t="n"/>
      <c r="H4618" s="127" t="n"/>
      <c r="I4618" s="127" t="n"/>
      <c r="J4618" s="127" t="n"/>
      <c r="K4618" s="127" t="n"/>
      <c r="L4618" s="127" t="n"/>
      <c r="M4618" s="127" t="n"/>
      <c r="N4618" s="120" t="n"/>
      <c r="O4618" s="120" t="n"/>
      <c r="P4618" s="120" t="n"/>
      <c r="Q4618" s="120" t="n"/>
      <c r="R4618" s="121" t="n"/>
      <c r="S4618" s="121" t="n"/>
      <c r="T4618" s="121" t="n"/>
      <c r="U4618" s="121" t="n"/>
      <c r="V4618" s="117">
        <f>IF(P4618="NA","NA",IF(P4618&lt;&gt;"",TEXT(P4618-N4618,"[h].mm"),""))</f>
        <v/>
      </c>
      <c r="W4618" s="118">
        <f>IF(AND(R4618="",S4618=""),"",R4618+S4618)</f>
        <v/>
      </c>
      <c r="X4618" s="116">
        <f>IF(O4618&lt;&gt;"",DATE(YEAR(O4618), MONTH(O4618), DAY(O4618)),"")</f>
        <v/>
      </c>
      <c r="Y4618" s="122" t="n"/>
      <c r="Z4618" s="123" t="n"/>
      <c r="AA4618" s="117">
        <f>IF(F4618="Re-assigned","NA",IF(W4618="","",IF(W4618&gt;=VLOOKUP(D4618,SLAMatrix,3,FALSE),"Yes",IF(W4618&lt;VLOOKUP(D4618,SLAMatrix,2,FALSE),"No","Internal"))))</f>
        <v/>
      </c>
      <c r="AB4618" s="123" t="n"/>
      <c r="AC4618" s="123" t="n"/>
      <c r="AD4618" s="119" t="n"/>
      <c r="AE4618" s="125" t="n"/>
      <c r="AF4618" s="124">
        <f>MONTH(O4618)</f>
        <v/>
      </c>
      <c r="AG4618" s="124">
        <f>VLOOKUP(IFERROR(MID(AE4618,1,(FIND(",",AE4618,1)-1)),AE4618),Facility_Region_Mapping,2,FALSE)</f>
        <v/>
      </c>
      <c r="AH4618" s="124" t="n"/>
      <c r="AI4618" s="124">
        <f>IF(C4618&lt;&gt;"",IF(M4618="ESM User",getInterfaceName($C4618),"NA"),"")</f>
        <v/>
      </c>
      <c r="AJ4618" s="116">
        <f>IF(Q4618&lt;&gt;"",DATE(YEAR(Q4618), MONTH(Q4618), DAY(Q4618)),"")</f>
        <v/>
      </c>
      <c r="AK4618" s="130">
        <f>IF(Q4618&lt;&gt;0,Q4618-N4618,TODAY()-N4618)</f>
        <v/>
      </c>
      <c r="AL4618" s="112">
        <f>IF(F4618="Re-assigned",0,IF(H4618="Closed",0,IF(H4618="Service Restored",0,IF(H4618="",0,1))))</f>
        <v/>
      </c>
      <c r="AM4618" s="124">
        <f>IF(AL4618=0,"",IF(AK4618&gt;20.99,"Aged","Non-Aged"))</f>
        <v/>
      </c>
      <c r="AN4618" s="112">
        <f>IF(Q4618&lt;&gt;"",MONTH(Q4618),"")</f>
        <v/>
      </c>
      <c r="AO4618" s="112">
        <f>IFERROR(VALUE(V4618),0)</f>
        <v/>
      </c>
    </row>
    <row customFormat="1" customHeight="1" ht="29.25" r="4619" s="112" spans="1:41">
      <c r="A4619" s="127" t="n"/>
      <c r="B4619" s="113" t="n"/>
      <c r="C4619" s="127" t="n"/>
      <c r="D4619" s="127" t="n"/>
      <c r="E4619" s="114">
        <f>IF(F4619 &lt;&gt; "",VLOOKUP(F4619,CategoryLookup,2,FALSE), "")</f>
        <v/>
      </c>
      <c r="F4619" s="126" t="n"/>
      <c r="G4619" s="127" t="n"/>
      <c r="H4619" s="127" t="n"/>
      <c r="I4619" s="127" t="n"/>
      <c r="J4619" s="127" t="n"/>
      <c r="K4619" s="127" t="n"/>
      <c r="L4619" s="127" t="n"/>
      <c r="M4619" s="127" t="n"/>
      <c r="N4619" s="120" t="n"/>
      <c r="O4619" s="120" t="n"/>
      <c r="P4619" s="120" t="n"/>
      <c r="Q4619" s="120" t="n"/>
      <c r="R4619" s="121" t="n"/>
      <c r="S4619" s="121" t="n"/>
      <c r="T4619" s="121" t="n"/>
      <c r="U4619" s="121" t="n"/>
      <c r="V4619" s="117">
        <f>IF(P4619="NA","NA",IF(P4619&lt;&gt;"",TEXT(P4619-N4619,"[h].mm"),""))</f>
        <v/>
      </c>
      <c r="W4619" s="118">
        <f>IF(AND(R4619="",S4619=""),"",R4619+S4619)</f>
        <v/>
      </c>
      <c r="X4619" s="116">
        <f>IF(O4619&lt;&gt;"",DATE(YEAR(O4619), MONTH(O4619), DAY(O4619)),"")</f>
        <v/>
      </c>
      <c r="Y4619" s="122" t="n"/>
      <c r="Z4619" s="123" t="n"/>
      <c r="AA4619" s="117">
        <f>IF(F4619="Re-assigned","NA",IF(W4619="","",IF(W4619&gt;=VLOOKUP(D4619,SLAMatrix,3,FALSE),"Yes",IF(W4619&lt;VLOOKUP(D4619,SLAMatrix,2,FALSE),"No","Internal"))))</f>
        <v/>
      </c>
      <c r="AB4619" s="123" t="n"/>
      <c r="AC4619" s="123" t="n"/>
      <c r="AD4619" s="119" t="n"/>
      <c r="AE4619" s="125" t="n"/>
      <c r="AF4619" s="124">
        <f>MONTH(O4619)</f>
        <v/>
      </c>
      <c r="AG4619" s="124">
        <f>VLOOKUP(IFERROR(MID(AE4619,1,(FIND(",",AE4619,1)-1)),AE4619),Facility_Region_Mapping,2,FALSE)</f>
        <v/>
      </c>
      <c r="AH4619" s="124" t="n"/>
      <c r="AI4619" s="124">
        <f>IF(C4619&lt;&gt;"",IF(M4619="ESM User",getInterfaceName($C4619),"NA"),"")</f>
        <v/>
      </c>
      <c r="AJ4619" s="116">
        <f>IF(Q4619&lt;&gt;"",DATE(YEAR(Q4619), MONTH(Q4619), DAY(Q4619)),"")</f>
        <v/>
      </c>
      <c r="AK4619" s="130">
        <f>IF(Q4619&lt;&gt;0,Q4619-N4619,TODAY()-N4619)</f>
        <v/>
      </c>
      <c r="AL4619" s="112">
        <f>IF(F4619="Re-assigned",0,IF(H4619="Closed",0,IF(H4619="Service Restored",0,IF(H4619="",0,1))))</f>
        <v/>
      </c>
      <c r="AM4619" s="124">
        <f>IF(AL4619=0,"",IF(AK4619&gt;20.99,"Aged","Non-Aged"))</f>
        <v/>
      </c>
      <c r="AN4619" s="112">
        <f>IF(Q4619&lt;&gt;"",MONTH(Q4619),"")</f>
        <v/>
      </c>
      <c r="AO4619" s="112">
        <f>IFERROR(VALUE(V4619),0)</f>
        <v/>
      </c>
    </row>
    <row customFormat="1" customHeight="1" ht="29.25" r="4620" s="112" spans="1:41">
      <c r="A4620" s="127" t="n"/>
      <c r="B4620" s="113" t="n"/>
      <c r="C4620" s="127" t="n"/>
      <c r="D4620" s="127" t="n"/>
      <c r="E4620" s="114">
        <f>IF(F4620 &lt;&gt; "",VLOOKUP(F4620,CategoryLookup,2,FALSE), "")</f>
        <v/>
      </c>
      <c r="F4620" s="126" t="n"/>
      <c r="G4620" s="127" t="n"/>
      <c r="H4620" s="127" t="n"/>
      <c r="I4620" s="127" t="n"/>
      <c r="J4620" s="127" t="n"/>
      <c r="K4620" s="127" t="n"/>
      <c r="L4620" s="127" t="n"/>
      <c r="M4620" s="127" t="n"/>
      <c r="N4620" s="120" t="n"/>
      <c r="O4620" s="120" t="n"/>
      <c r="P4620" s="120" t="n"/>
      <c r="Q4620" s="120" t="n"/>
      <c r="R4620" s="121" t="n"/>
      <c r="S4620" s="121" t="n"/>
      <c r="T4620" s="121" t="n"/>
      <c r="U4620" s="121" t="n"/>
      <c r="V4620" s="117">
        <f>IF(P4620="NA","NA",IF(P4620&lt;&gt;"",TEXT(P4620-N4620,"[h].mm"),""))</f>
        <v/>
      </c>
      <c r="W4620" s="118">
        <f>IF(AND(R4620="",S4620=""),"",R4620+S4620)</f>
        <v/>
      </c>
      <c r="X4620" s="116">
        <f>IF(O4620&lt;&gt;"",DATE(YEAR(O4620), MONTH(O4620), DAY(O4620)),"")</f>
        <v/>
      </c>
      <c r="Y4620" s="122" t="n"/>
      <c r="Z4620" s="123" t="n"/>
      <c r="AA4620" s="117">
        <f>IF(F4620="Re-assigned","NA",IF(W4620="","",IF(W4620&gt;=VLOOKUP(D4620,SLAMatrix,3,FALSE),"Yes",IF(W4620&lt;VLOOKUP(D4620,SLAMatrix,2,FALSE),"No","Internal"))))</f>
        <v/>
      </c>
      <c r="AB4620" s="123" t="n"/>
      <c r="AC4620" s="123" t="n"/>
      <c r="AD4620" s="119" t="n"/>
      <c r="AE4620" s="125" t="n"/>
      <c r="AF4620" s="124">
        <f>MONTH(O4620)</f>
        <v/>
      </c>
      <c r="AG4620" s="124">
        <f>VLOOKUP(IFERROR(MID(AE4620,1,(FIND(",",AE4620,1)-1)),AE4620),Facility_Region_Mapping,2,FALSE)</f>
        <v/>
      </c>
      <c r="AH4620" s="124" t="n"/>
      <c r="AI4620" s="124">
        <f>IF(C4620&lt;&gt;"",IF(M4620="ESM User",getInterfaceName($C4620),"NA"),"")</f>
        <v/>
      </c>
      <c r="AJ4620" s="116">
        <f>IF(Q4620&lt;&gt;"",DATE(YEAR(Q4620), MONTH(Q4620), DAY(Q4620)),"")</f>
        <v/>
      </c>
      <c r="AK4620" s="130">
        <f>IF(Q4620&lt;&gt;0,Q4620-N4620,TODAY()-N4620)</f>
        <v/>
      </c>
      <c r="AL4620" s="112">
        <f>IF(F4620="Re-assigned",0,IF(H4620="Closed",0,IF(H4620="Service Restored",0,IF(H4620="",0,1))))</f>
        <v/>
      </c>
      <c r="AM4620" s="124">
        <f>IF(AL4620=0,"",IF(AK4620&gt;20.99,"Aged","Non-Aged"))</f>
        <v/>
      </c>
      <c r="AN4620" s="112">
        <f>IF(Q4620&lt;&gt;"",MONTH(Q4620),"")</f>
        <v/>
      </c>
      <c r="AO4620" s="112">
        <f>IFERROR(VALUE(V4620),0)</f>
        <v/>
      </c>
    </row>
    <row customFormat="1" customHeight="1" ht="29.25" r="4621" s="112" spans="1:41">
      <c r="A4621" s="127" t="n"/>
      <c r="B4621" s="113" t="n"/>
      <c r="C4621" s="127" t="n"/>
      <c r="D4621" s="127" t="n"/>
      <c r="E4621" s="114">
        <f>IF(F4621 &lt;&gt; "",VLOOKUP(F4621,CategoryLookup,2,FALSE), "")</f>
        <v/>
      </c>
      <c r="F4621" s="126" t="n"/>
      <c r="G4621" s="127" t="n"/>
      <c r="H4621" s="127" t="n"/>
      <c r="I4621" s="127" t="n"/>
      <c r="J4621" s="127" t="n"/>
      <c r="K4621" s="127" t="n"/>
      <c r="L4621" s="127" t="n"/>
      <c r="M4621" s="127" t="n"/>
      <c r="N4621" s="120" t="n"/>
      <c r="O4621" s="120" t="n"/>
      <c r="P4621" s="120" t="n"/>
      <c r="Q4621" s="120" t="n"/>
      <c r="R4621" s="121" t="n"/>
      <c r="S4621" s="121" t="n"/>
      <c r="T4621" s="121" t="n"/>
      <c r="U4621" s="121" t="n"/>
      <c r="V4621" s="117">
        <f>IF(P4621="NA","NA",IF(P4621&lt;&gt;"",TEXT(P4621-N4621,"[h].mm"),""))</f>
        <v/>
      </c>
      <c r="W4621" s="118">
        <f>IF(AND(R4621="",S4621=""),"",R4621+S4621)</f>
        <v/>
      </c>
      <c r="X4621" s="116">
        <f>IF(O4621&lt;&gt;"",DATE(YEAR(O4621), MONTH(O4621), DAY(O4621)),"")</f>
        <v/>
      </c>
      <c r="Y4621" s="122" t="n"/>
      <c r="Z4621" s="123" t="n"/>
      <c r="AA4621" s="117">
        <f>IF(F4621="Re-assigned","NA",IF(W4621="","",IF(W4621&gt;=VLOOKUP(D4621,SLAMatrix,3,FALSE),"Yes",IF(W4621&lt;VLOOKUP(D4621,SLAMatrix,2,FALSE),"No","Internal"))))</f>
        <v/>
      </c>
      <c r="AB4621" s="123" t="n"/>
      <c r="AC4621" s="123" t="n"/>
      <c r="AD4621" s="119" t="n"/>
      <c r="AE4621" s="125" t="n"/>
      <c r="AF4621" s="124">
        <f>MONTH(O4621)</f>
        <v/>
      </c>
      <c r="AG4621" s="124">
        <f>VLOOKUP(IFERROR(MID(AE4621,1,(FIND(",",AE4621,1)-1)),AE4621),Facility_Region_Mapping,2,FALSE)</f>
        <v/>
      </c>
      <c r="AH4621" s="124" t="n"/>
      <c r="AI4621" s="124">
        <f>IF(C4621&lt;&gt;"",IF(M4621="ESM User",getInterfaceName($C4621),"NA"),"")</f>
        <v/>
      </c>
      <c r="AJ4621" s="116">
        <f>IF(Q4621&lt;&gt;"",DATE(YEAR(Q4621), MONTH(Q4621), DAY(Q4621)),"")</f>
        <v/>
      </c>
      <c r="AK4621" s="130">
        <f>IF(Q4621&lt;&gt;0,Q4621-N4621,TODAY()-N4621)</f>
        <v/>
      </c>
      <c r="AL4621" s="112">
        <f>IF(F4621="Re-assigned",0,IF(H4621="Closed",0,IF(H4621="Service Restored",0,IF(H4621="",0,1))))</f>
        <v/>
      </c>
      <c r="AM4621" s="124">
        <f>IF(AL4621=0,"",IF(AK4621&gt;20.99,"Aged","Non-Aged"))</f>
        <v/>
      </c>
      <c r="AN4621" s="112">
        <f>IF(Q4621&lt;&gt;"",MONTH(Q4621),"")</f>
        <v/>
      </c>
      <c r="AO4621" s="112">
        <f>IFERROR(VALUE(V4621),0)</f>
        <v/>
      </c>
    </row>
    <row customFormat="1" customHeight="1" ht="29.25" r="4622" s="112" spans="1:41">
      <c r="A4622" s="127" t="n"/>
      <c r="B4622" s="113" t="n"/>
      <c r="C4622" s="127" t="n"/>
      <c r="D4622" s="127" t="n"/>
      <c r="E4622" s="114">
        <f>IF(F4622 &lt;&gt; "",VLOOKUP(F4622,CategoryLookup,2,FALSE), "")</f>
        <v/>
      </c>
      <c r="F4622" s="126" t="n"/>
      <c r="G4622" s="127" t="n"/>
      <c r="H4622" s="127" t="n"/>
      <c r="I4622" s="127" t="n"/>
      <c r="J4622" s="127" t="n"/>
      <c r="K4622" s="127" t="n"/>
      <c r="L4622" s="127" t="n"/>
      <c r="M4622" s="127" t="n"/>
      <c r="N4622" s="120" t="n"/>
      <c r="O4622" s="120" t="n"/>
      <c r="P4622" s="120" t="n"/>
      <c r="Q4622" s="120" t="n"/>
      <c r="R4622" s="121" t="n"/>
      <c r="S4622" s="121" t="n"/>
      <c r="T4622" s="121" t="n"/>
      <c r="U4622" s="121" t="n"/>
      <c r="V4622" s="117">
        <f>IF(P4622="NA","NA",IF(P4622&lt;&gt;"",TEXT(P4622-N4622,"[h].mm"),""))</f>
        <v/>
      </c>
      <c r="W4622" s="118">
        <f>IF(AND(R4622="",S4622=""),"",R4622+S4622)</f>
        <v/>
      </c>
      <c r="X4622" s="116">
        <f>IF(O4622&lt;&gt;"",DATE(YEAR(O4622), MONTH(O4622), DAY(O4622)),"")</f>
        <v/>
      </c>
      <c r="Y4622" s="122" t="n"/>
      <c r="Z4622" s="123" t="n"/>
      <c r="AA4622" s="117">
        <f>IF(F4622="Re-assigned","NA",IF(W4622="","",IF(W4622&gt;=VLOOKUP(D4622,SLAMatrix,3,FALSE),"Yes",IF(W4622&lt;VLOOKUP(D4622,SLAMatrix,2,FALSE),"No","Internal"))))</f>
        <v/>
      </c>
      <c r="AB4622" s="123" t="n"/>
      <c r="AC4622" s="123" t="n"/>
      <c r="AD4622" s="119" t="n"/>
      <c r="AE4622" s="125" t="n"/>
      <c r="AF4622" s="124">
        <f>MONTH(O4622)</f>
        <v/>
      </c>
      <c r="AG4622" s="124">
        <f>VLOOKUP(IFERROR(MID(AE4622,1,(FIND(",",AE4622,1)-1)),AE4622),Facility_Region_Mapping,2,FALSE)</f>
        <v/>
      </c>
      <c r="AH4622" s="124" t="n"/>
      <c r="AI4622" s="124">
        <f>IF(C4622&lt;&gt;"",IF(M4622="ESM User",getInterfaceName($C4622),"NA"),"")</f>
        <v/>
      </c>
      <c r="AJ4622" s="116">
        <f>IF(Q4622&lt;&gt;"",DATE(YEAR(Q4622), MONTH(Q4622), DAY(Q4622)),"")</f>
        <v/>
      </c>
      <c r="AK4622" s="130">
        <f>IF(Q4622&lt;&gt;0,Q4622-N4622,TODAY()-N4622)</f>
        <v/>
      </c>
      <c r="AL4622" s="112">
        <f>IF(F4622="Re-assigned",0,IF(H4622="Closed",0,IF(H4622="Service Restored",0,IF(H4622="",0,1))))</f>
        <v/>
      </c>
      <c r="AM4622" s="124">
        <f>IF(AL4622=0,"",IF(AK4622&gt;20.99,"Aged","Non-Aged"))</f>
        <v/>
      </c>
      <c r="AN4622" s="112">
        <f>IF(Q4622&lt;&gt;"",MONTH(Q4622),"")</f>
        <v/>
      </c>
      <c r="AO4622" s="112">
        <f>IFERROR(VALUE(V4622),0)</f>
        <v/>
      </c>
    </row>
    <row customFormat="1" customHeight="1" ht="29.25" r="4623" s="112" spans="1:41">
      <c r="A4623" s="127" t="n"/>
      <c r="B4623" s="113" t="n"/>
      <c r="C4623" s="127" t="n"/>
      <c r="D4623" s="127" t="n"/>
      <c r="E4623" s="114">
        <f>IF(F4623 &lt;&gt; "",VLOOKUP(F4623,CategoryLookup,2,FALSE), "")</f>
        <v/>
      </c>
      <c r="F4623" s="126" t="n"/>
      <c r="G4623" s="127" t="n"/>
      <c r="H4623" s="127" t="n"/>
      <c r="I4623" s="127" t="n"/>
      <c r="J4623" s="127" t="n"/>
      <c r="K4623" s="127" t="n"/>
      <c r="L4623" s="127" t="n"/>
      <c r="M4623" s="127" t="n"/>
      <c r="N4623" s="120" t="n"/>
      <c r="O4623" s="120" t="n"/>
      <c r="P4623" s="120" t="n"/>
      <c r="Q4623" s="120" t="n"/>
      <c r="R4623" s="121" t="n"/>
      <c r="S4623" s="121" t="n"/>
      <c r="T4623" s="121" t="n"/>
      <c r="U4623" s="121" t="n"/>
      <c r="V4623" s="117">
        <f>IF(P4623="NA","NA",IF(P4623&lt;&gt;"",TEXT(P4623-N4623,"[h].mm"),""))</f>
        <v/>
      </c>
      <c r="W4623" s="118">
        <f>IF(AND(R4623="",S4623=""),"",R4623+S4623)</f>
        <v/>
      </c>
      <c r="X4623" s="116">
        <f>IF(O4623&lt;&gt;"",DATE(YEAR(O4623), MONTH(O4623), DAY(O4623)),"")</f>
        <v/>
      </c>
      <c r="Y4623" s="122" t="n"/>
      <c r="Z4623" s="123" t="n"/>
      <c r="AA4623" s="117">
        <f>IF(F4623="Re-assigned","NA",IF(W4623="","",IF(W4623&gt;=VLOOKUP(D4623,SLAMatrix,3,FALSE),"Yes",IF(W4623&lt;VLOOKUP(D4623,SLAMatrix,2,FALSE),"No","Internal"))))</f>
        <v/>
      </c>
      <c r="AB4623" s="123" t="n"/>
      <c r="AC4623" s="123" t="n"/>
      <c r="AD4623" s="119" t="n"/>
      <c r="AE4623" s="125" t="n"/>
      <c r="AF4623" s="124">
        <f>MONTH(O4623)</f>
        <v/>
      </c>
      <c r="AG4623" s="124">
        <f>VLOOKUP(IFERROR(MID(AE4623,1,(FIND(",",AE4623,1)-1)),AE4623),Facility_Region_Mapping,2,FALSE)</f>
        <v/>
      </c>
      <c r="AH4623" s="124" t="n"/>
      <c r="AI4623" s="124">
        <f>IF(C4623&lt;&gt;"",IF(M4623="ESM User",getInterfaceName($C4623),"NA"),"")</f>
        <v/>
      </c>
      <c r="AJ4623" s="116">
        <f>IF(Q4623&lt;&gt;"",DATE(YEAR(Q4623), MONTH(Q4623), DAY(Q4623)),"")</f>
        <v/>
      </c>
      <c r="AK4623" s="130">
        <f>IF(Q4623&lt;&gt;0,Q4623-N4623,TODAY()-N4623)</f>
        <v/>
      </c>
      <c r="AL4623" s="112">
        <f>IF(F4623="Re-assigned",0,IF(H4623="Closed",0,IF(H4623="Service Restored",0,IF(H4623="",0,1))))</f>
        <v/>
      </c>
      <c r="AM4623" s="124">
        <f>IF(AL4623=0,"",IF(AK4623&gt;20.99,"Aged","Non-Aged"))</f>
        <v/>
      </c>
      <c r="AN4623" s="112">
        <f>IF(Q4623&lt;&gt;"",MONTH(Q4623),"")</f>
        <v/>
      </c>
      <c r="AO4623" s="112">
        <f>IFERROR(VALUE(V4623),0)</f>
        <v/>
      </c>
    </row>
    <row customFormat="1" customHeight="1" ht="29.25" r="4624" s="112" spans="1:41">
      <c r="A4624" s="127" t="n"/>
      <c r="B4624" s="113" t="n"/>
      <c r="C4624" s="127" t="n"/>
      <c r="D4624" s="127" t="n"/>
      <c r="E4624" s="114">
        <f>IF(F4624 &lt;&gt; "",VLOOKUP(F4624,CategoryLookup,2,FALSE), "")</f>
        <v/>
      </c>
      <c r="F4624" s="126" t="n"/>
      <c r="G4624" s="127" t="n"/>
      <c r="H4624" s="127" t="n"/>
      <c r="I4624" s="127" t="n"/>
      <c r="J4624" s="127" t="n"/>
      <c r="K4624" s="127" t="n"/>
      <c r="L4624" s="127" t="n"/>
      <c r="M4624" s="127" t="n"/>
      <c r="N4624" s="120" t="n"/>
      <c r="O4624" s="120" t="n"/>
      <c r="P4624" s="120" t="n"/>
      <c r="Q4624" s="120" t="n"/>
      <c r="R4624" s="121" t="n"/>
      <c r="S4624" s="121" t="n"/>
      <c r="T4624" s="121" t="n"/>
      <c r="U4624" s="121" t="n"/>
      <c r="V4624" s="117">
        <f>IF(P4624="NA","NA",IF(P4624&lt;&gt;"",TEXT(P4624-N4624,"[h].mm"),""))</f>
        <v/>
      </c>
      <c r="W4624" s="118">
        <f>IF(AND(R4624="",S4624=""),"",R4624+S4624)</f>
        <v/>
      </c>
      <c r="X4624" s="116">
        <f>IF(O4624&lt;&gt;"",DATE(YEAR(O4624), MONTH(O4624), DAY(O4624)),"")</f>
        <v/>
      </c>
      <c r="Y4624" s="122" t="n"/>
      <c r="Z4624" s="123" t="n"/>
      <c r="AA4624" s="117">
        <f>IF(F4624="Re-assigned","NA",IF(W4624="","",IF(W4624&gt;=VLOOKUP(D4624,SLAMatrix,3,FALSE),"Yes",IF(W4624&lt;VLOOKUP(D4624,SLAMatrix,2,FALSE),"No","Internal"))))</f>
        <v/>
      </c>
      <c r="AB4624" s="123" t="n"/>
      <c r="AC4624" s="123" t="n"/>
      <c r="AD4624" s="119" t="n"/>
      <c r="AE4624" s="125" t="n"/>
      <c r="AF4624" s="124">
        <f>MONTH(O4624)</f>
        <v/>
      </c>
      <c r="AG4624" s="124">
        <f>VLOOKUP(IFERROR(MID(AE4624,1,(FIND(",",AE4624,1)-1)),AE4624),Facility_Region_Mapping,2,FALSE)</f>
        <v/>
      </c>
      <c r="AH4624" s="124" t="n"/>
      <c r="AI4624" s="124">
        <f>IF(C4624&lt;&gt;"",IF(M4624="ESM User",getInterfaceName($C4624),"NA"),"")</f>
        <v/>
      </c>
      <c r="AJ4624" s="116">
        <f>IF(Q4624&lt;&gt;"",DATE(YEAR(Q4624), MONTH(Q4624), DAY(Q4624)),"")</f>
        <v/>
      </c>
      <c r="AK4624" s="130">
        <f>IF(Q4624&lt;&gt;0,Q4624-N4624,TODAY()-N4624)</f>
        <v/>
      </c>
      <c r="AL4624" s="112">
        <f>IF(F4624="Re-assigned",0,IF(H4624="Closed",0,IF(H4624="Service Restored",0,IF(H4624="",0,1))))</f>
        <v/>
      </c>
      <c r="AM4624" s="124">
        <f>IF(AL4624=0,"",IF(AK4624&gt;20.99,"Aged","Non-Aged"))</f>
        <v/>
      </c>
      <c r="AN4624" s="112">
        <f>IF(Q4624&lt;&gt;"",MONTH(Q4624),"")</f>
        <v/>
      </c>
      <c r="AO4624" s="112">
        <f>IFERROR(VALUE(V4624),0)</f>
        <v/>
      </c>
    </row>
    <row customFormat="1" customHeight="1" ht="29.25" r="4625" s="112" spans="1:41">
      <c r="A4625" s="127" t="n"/>
      <c r="B4625" s="113" t="n"/>
      <c r="C4625" s="127" t="n"/>
      <c r="D4625" s="127" t="n"/>
      <c r="E4625" s="114">
        <f>IF(F4625 &lt;&gt; "",VLOOKUP(F4625,CategoryLookup,2,FALSE), "")</f>
        <v/>
      </c>
      <c r="F4625" s="126" t="n"/>
      <c r="G4625" s="127" t="n"/>
      <c r="H4625" s="127" t="n"/>
      <c r="I4625" s="127" t="n"/>
      <c r="J4625" s="127" t="n"/>
      <c r="K4625" s="127" t="n"/>
      <c r="L4625" s="127" t="n"/>
      <c r="M4625" s="127" t="n"/>
      <c r="N4625" s="120" t="n"/>
      <c r="O4625" s="120" t="n"/>
      <c r="P4625" s="120" t="n"/>
      <c r="Q4625" s="120" t="n"/>
      <c r="R4625" s="121" t="n"/>
      <c r="S4625" s="121" t="n"/>
      <c r="T4625" s="121" t="n"/>
      <c r="U4625" s="121" t="n"/>
      <c r="V4625" s="117">
        <f>IF(P4625="NA","NA",IF(P4625&lt;&gt;"",TEXT(P4625-N4625,"[h].mm"),""))</f>
        <v/>
      </c>
      <c r="W4625" s="118">
        <f>IF(AND(R4625="",S4625=""),"",R4625+S4625)</f>
        <v/>
      </c>
      <c r="X4625" s="116">
        <f>IF(O4625&lt;&gt;"",DATE(YEAR(O4625), MONTH(O4625), DAY(O4625)),"")</f>
        <v/>
      </c>
      <c r="Y4625" s="122" t="n"/>
      <c r="Z4625" s="123" t="n"/>
      <c r="AA4625" s="117">
        <f>IF(F4625="Re-assigned","NA",IF(W4625="","",IF(W4625&gt;=VLOOKUP(D4625,SLAMatrix,3,FALSE),"Yes",IF(W4625&lt;VLOOKUP(D4625,SLAMatrix,2,FALSE),"No","Internal"))))</f>
        <v/>
      </c>
      <c r="AB4625" s="123" t="n"/>
      <c r="AC4625" s="123" t="n"/>
      <c r="AD4625" s="119" t="n"/>
      <c r="AE4625" s="125" t="n"/>
      <c r="AF4625" s="124">
        <f>MONTH(O4625)</f>
        <v/>
      </c>
      <c r="AG4625" s="124">
        <f>VLOOKUP(IFERROR(MID(AE4625,1,(FIND(",",AE4625,1)-1)),AE4625),Facility_Region_Mapping,2,FALSE)</f>
        <v/>
      </c>
      <c r="AH4625" s="124" t="n"/>
      <c r="AI4625" s="124">
        <f>IF(C4625&lt;&gt;"",IF(M4625="ESM User",getInterfaceName($C4625),"NA"),"")</f>
        <v/>
      </c>
      <c r="AJ4625" s="116">
        <f>IF(Q4625&lt;&gt;"",DATE(YEAR(Q4625), MONTH(Q4625), DAY(Q4625)),"")</f>
        <v/>
      </c>
      <c r="AK4625" s="130">
        <f>IF(Q4625&lt;&gt;0,Q4625-N4625,TODAY()-N4625)</f>
        <v/>
      </c>
      <c r="AL4625" s="112">
        <f>IF(F4625="Re-assigned",0,IF(H4625="Closed",0,IF(H4625="Service Restored",0,IF(H4625="",0,1))))</f>
        <v/>
      </c>
      <c r="AM4625" s="124">
        <f>IF(AL4625=0,"",IF(AK4625&gt;20.99,"Aged","Non-Aged"))</f>
        <v/>
      </c>
      <c r="AN4625" s="112">
        <f>IF(Q4625&lt;&gt;"",MONTH(Q4625),"")</f>
        <v/>
      </c>
      <c r="AO4625" s="112">
        <f>IFERROR(VALUE(V4625),0)</f>
        <v/>
      </c>
    </row>
    <row customFormat="1" customHeight="1" ht="29.25" r="4626" s="112" spans="1:41">
      <c r="A4626" s="127" t="n"/>
      <c r="B4626" s="113" t="n"/>
      <c r="C4626" s="127" t="n"/>
      <c r="D4626" s="127" t="n"/>
      <c r="E4626" s="114">
        <f>IF(F4626 &lt;&gt; "",VLOOKUP(F4626,CategoryLookup,2,FALSE), "")</f>
        <v/>
      </c>
      <c r="F4626" s="126" t="n"/>
      <c r="G4626" s="127" t="n"/>
      <c r="H4626" s="127" t="n"/>
      <c r="I4626" s="127" t="n"/>
      <c r="J4626" s="127" t="n"/>
      <c r="K4626" s="127" t="n"/>
      <c r="L4626" s="127" t="n"/>
      <c r="M4626" s="127" t="n"/>
      <c r="N4626" s="120" t="n"/>
      <c r="O4626" s="120" t="n"/>
      <c r="P4626" s="120" t="n"/>
      <c r="Q4626" s="120" t="n"/>
      <c r="R4626" s="121" t="n"/>
      <c r="S4626" s="121" t="n"/>
      <c r="T4626" s="121" t="n"/>
      <c r="U4626" s="121" t="n"/>
      <c r="V4626" s="117">
        <f>IF(P4626="NA","NA",IF(P4626&lt;&gt;"",TEXT(P4626-N4626,"[h].mm"),""))</f>
        <v/>
      </c>
      <c r="W4626" s="118">
        <f>IF(AND(R4626="",S4626=""),"",R4626+S4626)</f>
        <v/>
      </c>
      <c r="X4626" s="116">
        <f>IF(O4626&lt;&gt;"",DATE(YEAR(O4626), MONTH(O4626), DAY(O4626)),"")</f>
        <v/>
      </c>
      <c r="Y4626" s="122" t="n"/>
      <c r="Z4626" s="123" t="n"/>
      <c r="AA4626" s="117">
        <f>IF(F4626="Re-assigned","NA",IF(W4626="","",IF(W4626&gt;=VLOOKUP(D4626,SLAMatrix,3,FALSE),"Yes",IF(W4626&lt;VLOOKUP(D4626,SLAMatrix,2,FALSE),"No","Internal"))))</f>
        <v/>
      </c>
      <c r="AB4626" s="123" t="n"/>
      <c r="AC4626" s="123" t="n"/>
      <c r="AD4626" s="119" t="n"/>
      <c r="AE4626" s="125" t="n"/>
      <c r="AF4626" s="124">
        <f>MONTH(O4626)</f>
        <v/>
      </c>
      <c r="AG4626" s="124">
        <f>VLOOKUP(IFERROR(MID(AE4626,1,(FIND(",",AE4626,1)-1)),AE4626),Facility_Region_Mapping,2,FALSE)</f>
        <v/>
      </c>
      <c r="AH4626" s="124" t="n"/>
      <c r="AI4626" s="124">
        <f>IF(C4626&lt;&gt;"",IF(M4626="ESM User",getInterfaceName($C4626),"NA"),"")</f>
        <v/>
      </c>
      <c r="AJ4626" s="116">
        <f>IF(Q4626&lt;&gt;"",DATE(YEAR(Q4626), MONTH(Q4626), DAY(Q4626)),"")</f>
        <v/>
      </c>
      <c r="AK4626" s="130">
        <f>IF(Q4626&lt;&gt;0,Q4626-N4626,TODAY()-N4626)</f>
        <v/>
      </c>
      <c r="AL4626" s="112">
        <f>IF(F4626="Re-assigned",0,IF(H4626="Closed",0,IF(H4626="Service Restored",0,IF(H4626="",0,1))))</f>
        <v/>
      </c>
      <c r="AM4626" s="124">
        <f>IF(AL4626=0,"",IF(AK4626&gt;20.99,"Aged","Non-Aged"))</f>
        <v/>
      </c>
      <c r="AN4626" s="112">
        <f>IF(Q4626&lt;&gt;"",MONTH(Q4626),"")</f>
        <v/>
      </c>
      <c r="AO4626" s="112">
        <f>IFERROR(VALUE(V4626),0)</f>
        <v/>
      </c>
    </row>
    <row customFormat="1" customHeight="1" ht="29.25" r="4627" s="112" spans="1:41">
      <c r="A4627" s="127" t="n"/>
      <c r="B4627" s="113" t="n"/>
      <c r="C4627" s="127" t="n"/>
      <c r="D4627" s="127" t="n"/>
      <c r="E4627" s="114">
        <f>IF(F4627 &lt;&gt; "",VLOOKUP(F4627,CategoryLookup,2,FALSE), "")</f>
        <v/>
      </c>
      <c r="F4627" s="126" t="n"/>
      <c r="G4627" s="127" t="n"/>
      <c r="H4627" s="127" t="n"/>
      <c r="I4627" s="127" t="n"/>
      <c r="J4627" s="127" t="n"/>
      <c r="K4627" s="127" t="n"/>
      <c r="L4627" s="127" t="n"/>
      <c r="M4627" s="127" t="n"/>
      <c r="N4627" s="120" t="n"/>
      <c r="O4627" s="120" t="n"/>
      <c r="P4627" s="120" t="n"/>
      <c r="Q4627" s="120" t="n"/>
      <c r="R4627" s="121" t="n"/>
      <c r="S4627" s="121" t="n"/>
      <c r="T4627" s="121" t="n"/>
      <c r="U4627" s="121" t="n"/>
      <c r="V4627" s="117">
        <f>IF(P4627="NA","NA",IF(P4627&lt;&gt;"",TEXT(P4627-N4627,"[h].mm"),""))</f>
        <v/>
      </c>
      <c r="W4627" s="118">
        <f>IF(AND(R4627="",S4627=""),"",R4627+S4627)</f>
        <v/>
      </c>
      <c r="X4627" s="116">
        <f>IF(O4627&lt;&gt;"",DATE(YEAR(O4627), MONTH(O4627), DAY(O4627)),"")</f>
        <v/>
      </c>
      <c r="Y4627" s="122" t="n"/>
      <c r="Z4627" s="123" t="n"/>
      <c r="AA4627" s="117">
        <f>IF(F4627="Re-assigned","NA",IF(W4627="","",IF(W4627&gt;=VLOOKUP(D4627,SLAMatrix,3,FALSE),"Yes",IF(W4627&lt;VLOOKUP(D4627,SLAMatrix,2,FALSE),"No","Internal"))))</f>
        <v/>
      </c>
      <c r="AB4627" s="123" t="n"/>
      <c r="AC4627" s="123" t="n"/>
      <c r="AD4627" s="119" t="n"/>
      <c r="AE4627" s="125" t="n"/>
      <c r="AF4627" s="124">
        <f>MONTH(O4627)</f>
        <v/>
      </c>
      <c r="AG4627" s="124">
        <f>VLOOKUP(IFERROR(MID(AE4627,1,(FIND(",",AE4627,1)-1)),AE4627),Facility_Region_Mapping,2,FALSE)</f>
        <v/>
      </c>
      <c r="AH4627" s="124" t="n"/>
      <c r="AI4627" s="124">
        <f>IF(C4627&lt;&gt;"",IF(M4627="ESM User",getInterfaceName($C4627),"NA"),"")</f>
        <v/>
      </c>
      <c r="AJ4627" s="116">
        <f>IF(Q4627&lt;&gt;"",DATE(YEAR(Q4627), MONTH(Q4627), DAY(Q4627)),"")</f>
        <v/>
      </c>
      <c r="AK4627" s="130">
        <f>IF(Q4627&lt;&gt;0,Q4627-N4627,TODAY()-N4627)</f>
        <v/>
      </c>
      <c r="AL4627" s="112">
        <f>IF(F4627="Re-assigned",0,IF(H4627="Closed",0,IF(H4627="Service Restored",0,IF(H4627="",0,1))))</f>
        <v/>
      </c>
      <c r="AM4627" s="124">
        <f>IF(AL4627=0,"",IF(AK4627&gt;20.99,"Aged","Non-Aged"))</f>
        <v/>
      </c>
      <c r="AN4627" s="112">
        <f>IF(Q4627&lt;&gt;"",MONTH(Q4627),"")</f>
        <v/>
      </c>
      <c r="AO4627" s="112">
        <f>IFERROR(VALUE(V4627),0)</f>
        <v/>
      </c>
    </row>
    <row customFormat="1" customHeight="1" ht="29.25" r="4628" s="112" spans="1:41">
      <c r="A4628" s="127" t="n"/>
      <c r="B4628" s="113" t="n"/>
      <c r="C4628" s="127" t="n"/>
      <c r="D4628" s="127" t="n"/>
      <c r="E4628" s="114">
        <f>IF(F4628 &lt;&gt; "",VLOOKUP(F4628,CategoryLookup,2,FALSE), "")</f>
        <v/>
      </c>
      <c r="F4628" s="126" t="n"/>
      <c r="G4628" s="127" t="n"/>
      <c r="H4628" s="127" t="n"/>
      <c r="I4628" s="127" t="n"/>
      <c r="J4628" s="127" t="n"/>
      <c r="K4628" s="127" t="n"/>
      <c r="L4628" s="127" t="n"/>
      <c r="M4628" s="127" t="n"/>
      <c r="N4628" s="120" t="n"/>
      <c r="O4628" s="120" t="n"/>
      <c r="P4628" s="120" t="n"/>
      <c r="Q4628" s="120" t="n"/>
      <c r="R4628" s="121" t="n"/>
      <c r="S4628" s="121" t="n"/>
      <c r="T4628" s="121" t="n"/>
      <c r="U4628" s="121" t="n"/>
      <c r="V4628" s="117">
        <f>IF(P4628="NA","NA",IF(P4628&lt;&gt;"",TEXT(P4628-N4628,"[h].mm"),""))</f>
        <v/>
      </c>
      <c r="W4628" s="118">
        <f>IF(AND(R4628="",S4628=""),"",R4628+S4628)</f>
        <v/>
      </c>
      <c r="X4628" s="116">
        <f>IF(O4628&lt;&gt;"",DATE(YEAR(O4628), MONTH(O4628), DAY(O4628)),"")</f>
        <v/>
      </c>
      <c r="Y4628" s="122" t="n"/>
      <c r="Z4628" s="123" t="n"/>
      <c r="AA4628" s="117">
        <f>IF(F4628="Re-assigned","NA",IF(W4628="","",IF(W4628&gt;=VLOOKUP(D4628,SLAMatrix,3,FALSE),"Yes",IF(W4628&lt;VLOOKUP(D4628,SLAMatrix,2,FALSE),"No","Internal"))))</f>
        <v/>
      </c>
      <c r="AB4628" s="123" t="n"/>
      <c r="AC4628" s="123" t="n"/>
      <c r="AD4628" s="119" t="n"/>
      <c r="AE4628" s="125" t="n"/>
      <c r="AF4628" s="124">
        <f>MONTH(O4628)</f>
        <v/>
      </c>
      <c r="AG4628" s="124">
        <f>VLOOKUP(IFERROR(MID(AE4628,1,(FIND(",",AE4628,1)-1)),AE4628),Facility_Region_Mapping,2,FALSE)</f>
        <v/>
      </c>
      <c r="AH4628" s="124" t="n"/>
      <c r="AI4628" s="124">
        <f>IF(C4628&lt;&gt;"",IF(M4628="ESM User",getInterfaceName($C4628),"NA"),"")</f>
        <v/>
      </c>
      <c r="AJ4628" s="116">
        <f>IF(Q4628&lt;&gt;"",DATE(YEAR(Q4628), MONTH(Q4628), DAY(Q4628)),"")</f>
        <v/>
      </c>
      <c r="AK4628" s="130">
        <f>IF(Q4628&lt;&gt;0,Q4628-N4628,TODAY()-N4628)</f>
        <v/>
      </c>
      <c r="AL4628" s="112">
        <f>IF(F4628="Re-assigned",0,IF(H4628="Closed",0,IF(H4628="Service Restored",0,IF(H4628="",0,1))))</f>
        <v/>
      </c>
      <c r="AM4628" s="124">
        <f>IF(AL4628=0,"",IF(AK4628&gt;20.99,"Aged","Non-Aged"))</f>
        <v/>
      </c>
      <c r="AN4628" s="112">
        <f>IF(Q4628&lt;&gt;"",MONTH(Q4628),"")</f>
        <v/>
      </c>
      <c r="AO4628" s="112">
        <f>IFERROR(VALUE(V4628),0)</f>
        <v/>
      </c>
    </row>
    <row customFormat="1" customHeight="1" ht="29.25" r="4629" s="112" spans="1:41">
      <c r="A4629" s="127" t="n"/>
      <c r="B4629" s="113" t="n"/>
      <c r="C4629" s="127" t="n"/>
      <c r="D4629" s="127" t="n"/>
      <c r="E4629" s="114">
        <f>IF(F4629 &lt;&gt; "",VLOOKUP(F4629,CategoryLookup,2,FALSE), "")</f>
        <v/>
      </c>
      <c r="F4629" s="126" t="n"/>
      <c r="G4629" s="127" t="n"/>
      <c r="H4629" s="127" t="n"/>
      <c r="I4629" s="127" t="n"/>
      <c r="J4629" s="127" t="n"/>
      <c r="K4629" s="127" t="n"/>
      <c r="L4629" s="127" t="n"/>
      <c r="M4629" s="127" t="n"/>
      <c r="N4629" s="120" t="n"/>
      <c r="O4629" s="120" t="n"/>
      <c r="P4629" s="120" t="n"/>
      <c r="Q4629" s="120" t="n"/>
      <c r="R4629" s="121" t="n"/>
      <c r="S4629" s="121" t="n"/>
      <c r="T4629" s="121" t="n"/>
      <c r="U4629" s="121" t="n"/>
      <c r="V4629" s="117">
        <f>IF(P4629="NA","NA",IF(P4629&lt;&gt;"",TEXT(P4629-N4629,"[h].mm"),""))</f>
        <v/>
      </c>
      <c r="W4629" s="118">
        <f>IF(AND(R4629="",S4629=""),"",R4629+S4629)</f>
        <v/>
      </c>
      <c r="X4629" s="116">
        <f>IF(O4629&lt;&gt;"",DATE(YEAR(O4629), MONTH(O4629), DAY(O4629)),"")</f>
        <v/>
      </c>
      <c r="Y4629" s="122" t="n"/>
      <c r="Z4629" s="123" t="n"/>
      <c r="AA4629" s="117">
        <f>IF(F4629="Re-assigned","NA",IF(W4629="","",IF(W4629&gt;=VLOOKUP(D4629,SLAMatrix,3,FALSE),"Yes",IF(W4629&lt;VLOOKUP(D4629,SLAMatrix,2,FALSE),"No","Internal"))))</f>
        <v/>
      </c>
      <c r="AB4629" s="123" t="n"/>
      <c r="AC4629" s="123" t="n"/>
      <c r="AD4629" s="119" t="n"/>
      <c r="AE4629" s="125" t="n"/>
      <c r="AF4629" s="124">
        <f>MONTH(O4629)</f>
        <v/>
      </c>
      <c r="AG4629" s="124">
        <f>VLOOKUP(IFERROR(MID(AE4629,1,(FIND(",",AE4629,1)-1)),AE4629),Facility_Region_Mapping,2,FALSE)</f>
        <v/>
      </c>
      <c r="AH4629" s="124" t="n"/>
      <c r="AI4629" s="124">
        <f>IF(C4629&lt;&gt;"",IF(M4629="ESM User",getInterfaceName($C4629),"NA"),"")</f>
        <v/>
      </c>
      <c r="AJ4629" s="116">
        <f>IF(Q4629&lt;&gt;"",DATE(YEAR(Q4629), MONTH(Q4629), DAY(Q4629)),"")</f>
        <v/>
      </c>
      <c r="AK4629" s="130">
        <f>IF(Q4629&lt;&gt;0,Q4629-N4629,TODAY()-N4629)</f>
        <v/>
      </c>
      <c r="AL4629" s="112">
        <f>IF(F4629="Re-assigned",0,IF(H4629="Closed",0,IF(H4629="Service Restored",0,IF(H4629="",0,1))))</f>
        <v/>
      </c>
      <c r="AM4629" s="124">
        <f>IF(AL4629=0,"",IF(AK4629&gt;20.99,"Aged","Non-Aged"))</f>
        <v/>
      </c>
      <c r="AN4629" s="112">
        <f>IF(Q4629&lt;&gt;"",MONTH(Q4629),"")</f>
        <v/>
      </c>
      <c r="AO4629" s="112">
        <f>IFERROR(VALUE(V4629),0)</f>
        <v/>
      </c>
    </row>
    <row customFormat="1" customHeight="1" ht="29.25" r="4630" s="112" spans="1:41">
      <c r="A4630" s="127" t="n"/>
      <c r="B4630" s="113" t="n"/>
      <c r="C4630" s="127" t="n"/>
      <c r="D4630" s="127" t="n"/>
      <c r="E4630" s="114">
        <f>IF(F4630 &lt;&gt; "",VLOOKUP(F4630,CategoryLookup,2,FALSE), "")</f>
        <v/>
      </c>
      <c r="F4630" s="126" t="n"/>
      <c r="G4630" s="127" t="n"/>
      <c r="H4630" s="127" t="n"/>
      <c r="I4630" s="127" t="n"/>
      <c r="J4630" s="127" t="n"/>
      <c r="K4630" s="127" t="n"/>
      <c r="L4630" s="127" t="n"/>
      <c r="M4630" s="127" t="n"/>
      <c r="N4630" s="120" t="n"/>
      <c r="O4630" s="120" t="n"/>
      <c r="P4630" s="120" t="n"/>
      <c r="Q4630" s="120" t="n"/>
      <c r="R4630" s="121" t="n"/>
      <c r="S4630" s="121" t="n"/>
      <c r="T4630" s="121" t="n"/>
      <c r="U4630" s="121" t="n"/>
      <c r="V4630" s="117">
        <f>IF(P4630="NA","NA",IF(P4630&lt;&gt;"",TEXT(P4630-N4630,"[h].mm"),""))</f>
        <v/>
      </c>
      <c r="W4630" s="118">
        <f>IF(AND(R4630="",S4630=""),"",R4630+S4630)</f>
        <v/>
      </c>
      <c r="X4630" s="116">
        <f>IF(O4630&lt;&gt;"",DATE(YEAR(O4630), MONTH(O4630), DAY(O4630)),"")</f>
        <v/>
      </c>
      <c r="Y4630" s="122" t="n"/>
      <c r="Z4630" s="123" t="n"/>
      <c r="AA4630" s="117">
        <f>IF(F4630="Re-assigned","NA",IF(W4630="","",IF(W4630&gt;=VLOOKUP(D4630,SLAMatrix,3,FALSE),"Yes",IF(W4630&lt;VLOOKUP(D4630,SLAMatrix,2,FALSE),"No","Internal"))))</f>
        <v/>
      </c>
      <c r="AB4630" s="123" t="n"/>
      <c r="AC4630" s="123" t="n"/>
      <c r="AD4630" s="119" t="n"/>
      <c r="AE4630" s="125" t="n"/>
      <c r="AF4630" s="124">
        <f>MONTH(O4630)</f>
        <v/>
      </c>
      <c r="AG4630" s="124">
        <f>VLOOKUP(IFERROR(MID(AE4630,1,(FIND(",",AE4630,1)-1)),AE4630),Facility_Region_Mapping,2,FALSE)</f>
        <v/>
      </c>
      <c r="AH4630" s="124" t="n"/>
      <c r="AI4630" s="124">
        <f>IF(C4630&lt;&gt;"",IF(M4630="ESM User",getInterfaceName($C4630),"NA"),"")</f>
        <v/>
      </c>
      <c r="AJ4630" s="116">
        <f>IF(Q4630&lt;&gt;"",DATE(YEAR(Q4630), MONTH(Q4630), DAY(Q4630)),"")</f>
        <v/>
      </c>
      <c r="AK4630" s="130">
        <f>IF(Q4630&lt;&gt;0,Q4630-N4630,TODAY()-N4630)</f>
        <v/>
      </c>
      <c r="AL4630" s="112">
        <f>IF(F4630="Re-assigned",0,IF(H4630="Closed",0,IF(H4630="Service Restored",0,IF(H4630="",0,1))))</f>
        <v/>
      </c>
      <c r="AM4630" s="124">
        <f>IF(AL4630=0,"",IF(AK4630&gt;20.99,"Aged","Non-Aged"))</f>
        <v/>
      </c>
      <c r="AN4630" s="112">
        <f>IF(Q4630&lt;&gt;"",MONTH(Q4630),"")</f>
        <v/>
      </c>
      <c r="AO4630" s="112">
        <f>IFERROR(VALUE(V4630),0)</f>
        <v/>
      </c>
    </row>
    <row customFormat="1" customHeight="1" ht="29.25" r="4631" s="112" spans="1:41">
      <c r="A4631" s="127" t="n"/>
      <c r="B4631" s="113" t="n"/>
      <c r="C4631" s="127" t="n"/>
      <c r="D4631" s="127" t="n"/>
      <c r="E4631" s="114">
        <f>IF(F4631 &lt;&gt; "",VLOOKUP(F4631,CategoryLookup,2,FALSE), "")</f>
        <v/>
      </c>
      <c r="F4631" s="126" t="n"/>
      <c r="G4631" s="127" t="n"/>
      <c r="H4631" s="127" t="n"/>
      <c r="I4631" s="127" t="n"/>
      <c r="J4631" s="127" t="n"/>
      <c r="K4631" s="127" t="n"/>
      <c r="L4631" s="127" t="n"/>
      <c r="M4631" s="127" t="n"/>
      <c r="N4631" s="120" t="n"/>
      <c r="O4631" s="120" t="n"/>
      <c r="P4631" s="120" t="n"/>
      <c r="Q4631" s="120" t="n"/>
      <c r="R4631" s="121" t="n"/>
      <c r="S4631" s="121" t="n"/>
      <c r="T4631" s="121" t="n"/>
      <c r="U4631" s="121" t="n"/>
      <c r="V4631" s="117">
        <f>IF(P4631="NA","NA",IF(P4631&lt;&gt;"",TEXT(P4631-N4631,"[h].mm"),""))</f>
        <v/>
      </c>
      <c r="W4631" s="118">
        <f>IF(AND(R4631="",S4631=""),"",R4631+S4631)</f>
        <v/>
      </c>
      <c r="X4631" s="116">
        <f>IF(O4631&lt;&gt;"",DATE(YEAR(O4631), MONTH(O4631), DAY(O4631)),"")</f>
        <v/>
      </c>
      <c r="Y4631" s="122" t="n"/>
      <c r="Z4631" s="123" t="n"/>
      <c r="AA4631" s="117">
        <f>IF(F4631="Re-assigned","NA",IF(W4631="","",IF(W4631&gt;=VLOOKUP(D4631,SLAMatrix,3,FALSE),"Yes",IF(W4631&lt;VLOOKUP(D4631,SLAMatrix,2,FALSE),"No","Internal"))))</f>
        <v/>
      </c>
      <c r="AB4631" s="123" t="n"/>
      <c r="AC4631" s="123" t="n"/>
      <c r="AD4631" s="119" t="n"/>
      <c r="AE4631" s="125" t="n"/>
      <c r="AF4631" s="124">
        <f>MONTH(O4631)</f>
        <v/>
      </c>
      <c r="AG4631" s="124">
        <f>VLOOKUP(IFERROR(MID(AE4631,1,(FIND(",",AE4631,1)-1)),AE4631),Facility_Region_Mapping,2,FALSE)</f>
        <v/>
      </c>
      <c r="AH4631" s="124" t="n"/>
      <c r="AI4631" s="124">
        <f>IF(C4631&lt;&gt;"",IF(M4631="ESM User",getInterfaceName($C4631),"NA"),"")</f>
        <v/>
      </c>
      <c r="AJ4631" s="116">
        <f>IF(Q4631&lt;&gt;"",DATE(YEAR(Q4631), MONTH(Q4631), DAY(Q4631)),"")</f>
        <v/>
      </c>
      <c r="AK4631" s="130">
        <f>IF(Q4631&lt;&gt;0,Q4631-N4631,TODAY()-N4631)</f>
        <v/>
      </c>
      <c r="AL4631" s="112">
        <f>IF(F4631="Re-assigned",0,IF(H4631="Closed",0,IF(H4631="Service Restored",0,IF(H4631="",0,1))))</f>
        <v/>
      </c>
      <c r="AM4631" s="124">
        <f>IF(AL4631=0,"",IF(AK4631&gt;20.99,"Aged","Non-Aged"))</f>
        <v/>
      </c>
      <c r="AN4631" s="112">
        <f>IF(Q4631&lt;&gt;"",MONTH(Q4631),"")</f>
        <v/>
      </c>
      <c r="AO4631" s="112">
        <f>IFERROR(VALUE(V4631),0)</f>
        <v/>
      </c>
    </row>
    <row customFormat="1" customHeight="1" ht="29.25" r="4632" s="112" spans="1:41">
      <c r="A4632" s="127" t="n"/>
      <c r="B4632" s="113" t="n"/>
      <c r="C4632" s="127" t="n"/>
      <c r="D4632" s="127" t="n"/>
      <c r="E4632" s="114">
        <f>IF(F4632 &lt;&gt; "",VLOOKUP(F4632,CategoryLookup,2,FALSE), "")</f>
        <v/>
      </c>
      <c r="F4632" s="126" t="n"/>
      <c r="G4632" s="127" t="n"/>
      <c r="H4632" s="127" t="n"/>
      <c r="I4632" s="127" t="n"/>
      <c r="J4632" s="127" t="n"/>
      <c r="K4632" s="127" t="n"/>
      <c r="L4632" s="127" t="n"/>
      <c r="M4632" s="127" t="n"/>
      <c r="N4632" s="120" t="n"/>
      <c r="O4632" s="120" t="n"/>
      <c r="P4632" s="120" t="n"/>
      <c r="Q4632" s="120" t="n"/>
      <c r="R4632" s="121" t="n"/>
      <c r="S4632" s="121" t="n"/>
      <c r="T4632" s="121" t="n"/>
      <c r="U4632" s="121" t="n"/>
      <c r="V4632" s="117">
        <f>IF(P4632="NA","NA",IF(P4632&lt;&gt;"",TEXT(P4632-N4632,"[h].mm"),""))</f>
        <v/>
      </c>
      <c r="W4632" s="118">
        <f>IF(AND(R4632="",S4632=""),"",R4632+S4632)</f>
        <v/>
      </c>
      <c r="X4632" s="116">
        <f>IF(O4632&lt;&gt;"",DATE(YEAR(O4632), MONTH(O4632), DAY(O4632)),"")</f>
        <v/>
      </c>
      <c r="Y4632" s="122" t="n"/>
      <c r="Z4632" s="123" t="n"/>
      <c r="AA4632" s="117">
        <f>IF(F4632="Re-assigned","NA",IF(W4632="","",IF(W4632&gt;=VLOOKUP(D4632,SLAMatrix,3,FALSE),"Yes",IF(W4632&lt;VLOOKUP(D4632,SLAMatrix,2,FALSE),"No","Internal"))))</f>
        <v/>
      </c>
      <c r="AB4632" s="123" t="n"/>
      <c r="AC4632" s="123" t="n"/>
      <c r="AD4632" s="119" t="n"/>
      <c r="AE4632" s="125" t="n"/>
      <c r="AF4632" s="124">
        <f>MONTH(O4632)</f>
        <v/>
      </c>
      <c r="AG4632" s="124">
        <f>VLOOKUP(IFERROR(MID(AE4632,1,(FIND(",",AE4632,1)-1)),AE4632),Facility_Region_Mapping,2,FALSE)</f>
        <v/>
      </c>
      <c r="AH4632" s="124" t="n"/>
      <c r="AI4632" s="124">
        <f>IF(C4632&lt;&gt;"",IF(M4632="ESM User",getInterfaceName($C4632),"NA"),"")</f>
        <v/>
      </c>
      <c r="AJ4632" s="116">
        <f>IF(Q4632&lt;&gt;"",DATE(YEAR(Q4632), MONTH(Q4632), DAY(Q4632)),"")</f>
        <v/>
      </c>
      <c r="AK4632" s="130">
        <f>IF(Q4632&lt;&gt;0,Q4632-N4632,TODAY()-N4632)</f>
        <v/>
      </c>
      <c r="AL4632" s="112">
        <f>IF(F4632="Re-assigned",0,IF(H4632="Closed",0,IF(H4632="Service Restored",0,IF(H4632="",0,1))))</f>
        <v/>
      </c>
      <c r="AM4632" s="124">
        <f>IF(AL4632=0,"",IF(AK4632&gt;20.99,"Aged","Non-Aged"))</f>
        <v/>
      </c>
      <c r="AN4632" s="112">
        <f>IF(Q4632&lt;&gt;"",MONTH(Q4632),"")</f>
        <v/>
      </c>
      <c r="AO4632" s="112">
        <f>IFERROR(VALUE(V4632),0)</f>
        <v/>
      </c>
    </row>
    <row customFormat="1" customHeight="1" ht="29.25" r="4633" s="112" spans="1:41">
      <c r="A4633" s="127" t="n"/>
      <c r="B4633" s="113" t="n"/>
      <c r="C4633" s="127" t="n"/>
      <c r="D4633" s="127" t="n"/>
      <c r="E4633" s="114">
        <f>IF(F4633 &lt;&gt; "",VLOOKUP(F4633,CategoryLookup,2,FALSE), "")</f>
        <v/>
      </c>
      <c r="F4633" s="126" t="n"/>
      <c r="G4633" s="127" t="n"/>
      <c r="H4633" s="127" t="n"/>
      <c r="I4633" s="127" t="n"/>
      <c r="J4633" s="127" t="n"/>
      <c r="K4633" s="127" t="n"/>
      <c r="L4633" s="127" t="n"/>
      <c r="M4633" s="127" t="n"/>
      <c r="N4633" s="120" t="n"/>
      <c r="O4633" s="120" t="n"/>
      <c r="P4633" s="120" t="n"/>
      <c r="Q4633" s="120" t="n"/>
      <c r="R4633" s="121" t="n"/>
      <c r="S4633" s="121" t="n"/>
      <c r="T4633" s="121" t="n"/>
      <c r="U4633" s="121" t="n"/>
      <c r="V4633" s="117">
        <f>IF(P4633="NA","NA",IF(P4633&lt;&gt;"",TEXT(P4633-N4633,"[h].mm"),""))</f>
        <v/>
      </c>
      <c r="W4633" s="118">
        <f>IF(AND(R4633="",S4633=""),"",R4633+S4633)</f>
        <v/>
      </c>
      <c r="X4633" s="116">
        <f>IF(O4633&lt;&gt;"",DATE(YEAR(O4633), MONTH(O4633), DAY(O4633)),"")</f>
        <v/>
      </c>
      <c r="Y4633" s="122" t="n"/>
      <c r="Z4633" s="123" t="n"/>
      <c r="AA4633" s="117">
        <f>IF(F4633="Re-assigned","NA",IF(W4633="","",IF(W4633&gt;=VLOOKUP(D4633,SLAMatrix,3,FALSE),"Yes",IF(W4633&lt;VLOOKUP(D4633,SLAMatrix,2,FALSE),"No","Internal"))))</f>
        <v/>
      </c>
      <c r="AB4633" s="123" t="n"/>
      <c r="AC4633" s="123" t="n"/>
      <c r="AD4633" s="119" t="n"/>
      <c r="AE4633" s="125" t="n"/>
      <c r="AF4633" s="124">
        <f>MONTH(O4633)</f>
        <v/>
      </c>
      <c r="AG4633" s="124">
        <f>VLOOKUP(IFERROR(MID(AE4633,1,(FIND(",",AE4633,1)-1)),AE4633),Facility_Region_Mapping,2,FALSE)</f>
        <v/>
      </c>
      <c r="AH4633" s="124" t="n"/>
      <c r="AI4633" s="124">
        <f>IF(C4633&lt;&gt;"",IF(M4633="ESM User",getInterfaceName($C4633),"NA"),"")</f>
        <v/>
      </c>
      <c r="AJ4633" s="116">
        <f>IF(Q4633&lt;&gt;"",DATE(YEAR(Q4633), MONTH(Q4633), DAY(Q4633)),"")</f>
        <v/>
      </c>
      <c r="AK4633" s="130">
        <f>IF(Q4633&lt;&gt;0,Q4633-N4633,TODAY()-N4633)</f>
        <v/>
      </c>
      <c r="AL4633" s="112">
        <f>IF(F4633="Re-assigned",0,IF(H4633="Closed",0,IF(H4633="Service Restored",0,IF(H4633="",0,1))))</f>
        <v/>
      </c>
      <c r="AM4633" s="124">
        <f>IF(AL4633=0,"",IF(AK4633&gt;20.99,"Aged","Non-Aged"))</f>
        <v/>
      </c>
      <c r="AN4633" s="112">
        <f>IF(Q4633&lt;&gt;"",MONTH(Q4633),"")</f>
        <v/>
      </c>
      <c r="AO4633" s="112">
        <f>IFERROR(VALUE(V4633),0)</f>
        <v/>
      </c>
    </row>
    <row customFormat="1" customHeight="1" ht="29.25" r="4634" s="112" spans="1:41">
      <c r="A4634" s="127" t="n"/>
      <c r="B4634" s="113" t="n"/>
      <c r="C4634" s="127" t="n"/>
      <c r="D4634" s="127" t="n"/>
      <c r="E4634" s="114">
        <f>IF(F4634 &lt;&gt; "",VLOOKUP(F4634,CategoryLookup,2,FALSE), "")</f>
        <v/>
      </c>
      <c r="F4634" s="126" t="n"/>
      <c r="G4634" s="127" t="n"/>
      <c r="H4634" s="127" t="n"/>
      <c r="I4634" s="127" t="n"/>
      <c r="J4634" s="127" t="n"/>
      <c r="K4634" s="127" t="n"/>
      <c r="L4634" s="127" t="n"/>
      <c r="M4634" s="127" t="n"/>
      <c r="N4634" s="120" t="n"/>
      <c r="O4634" s="120" t="n"/>
      <c r="P4634" s="120" t="n"/>
      <c r="Q4634" s="120" t="n"/>
      <c r="R4634" s="121" t="n"/>
      <c r="S4634" s="121" t="n"/>
      <c r="T4634" s="121" t="n"/>
      <c r="U4634" s="121" t="n"/>
      <c r="V4634" s="117">
        <f>IF(P4634="NA","NA",IF(P4634&lt;&gt;"",TEXT(P4634-N4634,"[h].mm"),""))</f>
        <v/>
      </c>
      <c r="W4634" s="118">
        <f>IF(AND(R4634="",S4634=""),"",R4634+S4634)</f>
        <v/>
      </c>
      <c r="X4634" s="116">
        <f>IF(O4634&lt;&gt;"",DATE(YEAR(O4634), MONTH(O4634), DAY(O4634)),"")</f>
        <v/>
      </c>
      <c r="Y4634" s="122" t="n"/>
      <c r="Z4634" s="123" t="n"/>
      <c r="AA4634" s="117">
        <f>IF(F4634="Re-assigned","NA",IF(W4634="","",IF(W4634&gt;=VLOOKUP(D4634,SLAMatrix,3,FALSE),"Yes",IF(W4634&lt;VLOOKUP(D4634,SLAMatrix,2,FALSE),"No","Internal"))))</f>
        <v/>
      </c>
      <c r="AB4634" s="123" t="n"/>
      <c r="AC4634" s="123" t="n"/>
      <c r="AD4634" s="119" t="n"/>
      <c r="AE4634" s="125" t="n"/>
      <c r="AF4634" s="124">
        <f>MONTH(O4634)</f>
        <v/>
      </c>
      <c r="AG4634" s="124">
        <f>VLOOKUP(IFERROR(MID(AE4634,1,(FIND(",",AE4634,1)-1)),AE4634),Facility_Region_Mapping,2,FALSE)</f>
        <v/>
      </c>
      <c r="AH4634" s="124" t="n"/>
      <c r="AI4634" s="124">
        <f>IF(C4634&lt;&gt;"",IF(M4634="ESM User",getInterfaceName($C4634),"NA"),"")</f>
        <v/>
      </c>
      <c r="AJ4634" s="116">
        <f>IF(Q4634&lt;&gt;"",DATE(YEAR(Q4634), MONTH(Q4634), DAY(Q4634)),"")</f>
        <v/>
      </c>
      <c r="AK4634" s="130">
        <f>IF(Q4634&lt;&gt;0,Q4634-N4634,TODAY()-N4634)</f>
        <v/>
      </c>
      <c r="AL4634" s="112">
        <f>IF(F4634="Re-assigned",0,IF(H4634="Closed",0,IF(H4634="Service Restored",0,IF(H4634="",0,1))))</f>
        <v/>
      </c>
      <c r="AM4634" s="124">
        <f>IF(AL4634=0,"",IF(AK4634&gt;20.99,"Aged","Non-Aged"))</f>
        <v/>
      </c>
      <c r="AN4634" s="112">
        <f>IF(Q4634&lt;&gt;"",MONTH(Q4634),"")</f>
        <v/>
      </c>
      <c r="AO4634" s="112">
        <f>IFERROR(VALUE(V4634),0)</f>
        <v/>
      </c>
    </row>
    <row customFormat="1" customHeight="1" ht="29.25" r="4635" s="112" spans="1:41">
      <c r="A4635" s="127" t="n"/>
      <c r="B4635" s="113" t="n"/>
      <c r="C4635" s="127" t="n"/>
      <c r="D4635" s="127" t="n"/>
      <c r="E4635" s="114">
        <f>IF(F4635 &lt;&gt; "",VLOOKUP(F4635,CategoryLookup,2,FALSE), "")</f>
        <v/>
      </c>
      <c r="F4635" s="126" t="n"/>
      <c r="G4635" s="127" t="n"/>
      <c r="H4635" s="127" t="n"/>
      <c r="I4635" s="127" t="n"/>
      <c r="J4635" s="127" t="n"/>
      <c r="K4635" s="127" t="n"/>
      <c r="L4635" s="127" t="n"/>
      <c r="M4635" s="127" t="n"/>
      <c r="N4635" s="120" t="n"/>
      <c r="O4635" s="120" t="n"/>
      <c r="P4635" s="120" t="n"/>
      <c r="Q4635" s="120" t="n"/>
      <c r="R4635" s="121" t="n"/>
      <c r="S4635" s="121" t="n"/>
      <c r="T4635" s="121" t="n"/>
      <c r="U4635" s="121" t="n"/>
      <c r="V4635" s="117">
        <f>IF(P4635="NA","NA",IF(P4635&lt;&gt;"",TEXT(P4635-N4635,"[h].mm"),""))</f>
        <v/>
      </c>
      <c r="W4635" s="118">
        <f>IF(AND(R4635="",S4635=""),"",R4635+S4635)</f>
        <v/>
      </c>
      <c r="X4635" s="116">
        <f>IF(O4635&lt;&gt;"",DATE(YEAR(O4635), MONTH(O4635), DAY(O4635)),"")</f>
        <v/>
      </c>
      <c r="Y4635" s="122" t="n"/>
      <c r="Z4635" s="123" t="n"/>
      <c r="AA4635" s="117">
        <f>IF(F4635="Re-assigned","NA",IF(W4635="","",IF(W4635&gt;=VLOOKUP(D4635,SLAMatrix,3,FALSE),"Yes",IF(W4635&lt;VLOOKUP(D4635,SLAMatrix,2,FALSE),"No","Internal"))))</f>
        <v/>
      </c>
      <c r="AB4635" s="123" t="n"/>
      <c r="AC4635" s="123" t="n"/>
      <c r="AD4635" s="119" t="n"/>
      <c r="AE4635" s="125" t="n"/>
      <c r="AF4635" s="124">
        <f>MONTH(O4635)</f>
        <v/>
      </c>
      <c r="AG4635" s="124">
        <f>VLOOKUP(IFERROR(MID(AE4635,1,(FIND(",",AE4635,1)-1)),AE4635),Facility_Region_Mapping,2,FALSE)</f>
        <v/>
      </c>
      <c r="AH4635" s="124" t="n"/>
      <c r="AI4635" s="124">
        <f>IF(C4635&lt;&gt;"",IF(M4635="ESM User",getInterfaceName($C4635),"NA"),"")</f>
        <v/>
      </c>
      <c r="AJ4635" s="116">
        <f>IF(Q4635&lt;&gt;"",DATE(YEAR(Q4635), MONTH(Q4635), DAY(Q4635)),"")</f>
        <v/>
      </c>
      <c r="AK4635" s="130">
        <f>IF(Q4635&lt;&gt;0,Q4635-N4635,TODAY()-N4635)</f>
        <v/>
      </c>
      <c r="AL4635" s="112">
        <f>IF(F4635="Re-assigned",0,IF(H4635="Closed",0,IF(H4635="Service Restored",0,IF(H4635="",0,1))))</f>
        <v/>
      </c>
      <c r="AM4635" s="124">
        <f>IF(AL4635=0,"",IF(AK4635&gt;20.99,"Aged","Non-Aged"))</f>
        <v/>
      </c>
      <c r="AN4635" s="112">
        <f>IF(Q4635&lt;&gt;"",MONTH(Q4635),"")</f>
        <v/>
      </c>
      <c r="AO4635" s="112">
        <f>IFERROR(VALUE(V4635),0)</f>
        <v/>
      </c>
    </row>
    <row customFormat="1" customHeight="1" ht="29.25" r="4636" s="112" spans="1:41">
      <c r="A4636" s="127" t="n"/>
      <c r="B4636" s="113" t="n"/>
      <c r="C4636" s="127" t="n"/>
      <c r="D4636" s="127" t="n"/>
      <c r="E4636" s="114">
        <f>IF(F4636 &lt;&gt; "",VLOOKUP(F4636,CategoryLookup,2,FALSE), "")</f>
        <v/>
      </c>
      <c r="F4636" s="126" t="n"/>
      <c r="G4636" s="127" t="n"/>
      <c r="H4636" s="127" t="n"/>
      <c r="I4636" s="127" t="n"/>
      <c r="J4636" s="127" t="n"/>
      <c r="K4636" s="127" t="n"/>
      <c r="L4636" s="127" t="n"/>
      <c r="M4636" s="127" t="n"/>
      <c r="N4636" s="120" t="n"/>
      <c r="O4636" s="120" t="n"/>
      <c r="P4636" s="120" t="n"/>
      <c r="Q4636" s="120" t="n"/>
      <c r="R4636" s="121" t="n"/>
      <c r="S4636" s="121" t="n"/>
      <c r="T4636" s="121" t="n"/>
      <c r="U4636" s="121" t="n"/>
      <c r="V4636" s="117">
        <f>IF(P4636="NA","NA",IF(P4636&lt;&gt;"",TEXT(P4636-N4636,"[h].mm"),""))</f>
        <v/>
      </c>
      <c r="W4636" s="118">
        <f>IF(AND(R4636="",S4636=""),"",R4636+S4636)</f>
        <v/>
      </c>
      <c r="X4636" s="116">
        <f>IF(O4636&lt;&gt;"",DATE(YEAR(O4636), MONTH(O4636), DAY(O4636)),"")</f>
        <v/>
      </c>
      <c r="Y4636" s="122" t="n"/>
      <c r="Z4636" s="123" t="n"/>
      <c r="AA4636" s="117">
        <f>IF(F4636="Re-assigned","NA",IF(W4636="","",IF(W4636&gt;=VLOOKUP(D4636,SLAMatrix,3,FALSE),"Yes",IF(W4636&lt;VLOOKUP(D4636,SLAMatrix,2,FALSE),"No","Internal"))))</f>
        <v/>
      </c>
      <c r="AB4636" s="123" t="n"/>
      <c r="AC4636" s="123" t="n"/>
      <c r="AD4636" s="119" t="n"/>
      <c r="AE4636" s="125" t="n"/>
      <c r="AF4636" s="124">
        <f>MONTH(O4636)</f>
        <v/>
      </c>
      <c r="AG4636" s="124">
        <f>VLOOKUP(IFERROR(MID(AE4636,1,(FIND(",",AE4636,1)-1)),AE4636),Facility_Region_Mapping,2,FALSE)</f>
        <v/>
      </c>
      <c r="AH4636" s="124" t="n"/>
      <c r="AI4636" s="124">
        <f>IF(C4636&lt;&gt;"",IF(M4636="ESM User",getInterfaceName($C4636),"NA"),"")</f>
        <v/>
      </c>
      <c r="AJ4636" s="116">
        <f>IF(Q4636&lt;&gt;"",DATE(YEAR(Q4636), MONTH(Q4636), DAY(Q4636)),"")</f>
        <v/>
      </c>
      <c r="AK4636" s="130">
        <f>IF(Q4636&lt;&gt;0,Q4636-N4636,TODAY()-N4636)</f>
        <v/>
      </c>
      <c r="AL4636" s="112">
        <f>IF(F4636="Re-assigned",0,IF(H4636="Closed",0,IF(H4636="Service Restored",0,IF(H4636="",0,1))))</f>
        <v/>
      </c>
      <c r="AM4636" s="124">
        <f>IF(AL4636=0,"",IF(AK4636&gt;20.99,"Aged","Non-Aged"))</f>
        <v/>
      </c>
      <c r="AN4636" s="112">
        <f>IF(Q4636&lt;&gt;"",MONTH(Q4636),"")</f>
        <v/>
      </c>
      <c r="AO4636" s="112">
        <f>IFERROR(VALUE(V4636),0)</f>
        <v/>
      </c>
    </row>
    <row customFormat="1" customHeight="1" ht="29.25" r="4637" s="112" spans="1:41">
      <c r="A4637" s="127" t="n"/>
      <c r="B4637" s="113" t="n"/>
      <c r="C4637" s="127" t="n"/>
      <c r="D4637" s="127" t="n"/>
      <c r="E4637" s="114">
        <f>IF(F4637 &lt;&gt; "",VLOOKUP(F4637,CategoryLookup,2,FALSE), "")</f>
        <v/>
      </c>
      <c r="F4637" s="126" t="n"/>
      <c r="G4637" s="127" t="n"/>
      <c r="H4637" s="127" t="n"/>
      <c r="I4637" s="127" t="n"/>
      <c r="J4637" s="127" t="n"/>
      <c r="K4637" s="127" t="n"/>
      <c r="L4637" s="127" t="n"/>
      <c r="M4637" s="127" t="n"/>
      <c r="N4637" s="120" t="n"/>
      <c r="O4637" s="120" t="n"/>
      <c r="P4637" s="120" t="n"/>
      <c r="Q4637" s="120" t="n"/>
      <c r="R4637" s="121" t="n"/>
      <c r="S4637" s="121" t="n"/>
      <c r="T4637" s="121" t="n"/>
      <c r="U4637" s="121" t="n"/>
      <c r="V4637" s="117">
        <f>IF(P4637="NA","NA",IF(P4637&lt;&gt;"",TEXT(P4637-N4637,"[h].mm"),""))</f>
        <v/>
      </c>
      <c r="W4637" s="118">
        <f>IF(AND(R4637="",S4637=""),"",R4637+S4637)</f>
        <v/>
      </c>
      <c r="X4637" s="116">
        <f>IF(O4637&lt;&gt;"",DATE(YEAR(O4637), MONTH(O4637), DAY(O4637)),"")</f>
        <v/>
      </c>
      <c r="Y4637" s="122" t="n"/>
      <c r="Z4637" s="123" t="n"/>
      <c r="AA4637" s="117">
        <f>IF(F4637="Re-assigned","NA",IF(W4637="","",IF(W4637&gt;=VLOOKUP(D4637,SLAMatrix,3,FALSE),"Yes",IF(W4637&lt;VLOOKUP(D4637,SLAMatrix,2,FALSE),"No","Internal"))))</f>
        <v/>
      </c>
      <c r="AB4637" s="123" t="n"/>
      <c r="AC4637" s="123" t="n"/>
      <c r="AD4637" s="119" t="n"/>
      <c r="AE4637" s="125" t="n"/>
      <c r="AF4637" s="124">
        <f>MONTH(O4637)</f>
        <v/>
      </c>
      <c r="AG4637" s="124">
        <f>VLOOKUP(IFERROR(MID(AE4637,1,(FIND(",",AE4637,1)-1)),AE4637),Facility_Region_Mapping,2,FALSE)</f>
        <v/>
      </c>
      <c r="AH4637" s="124" t="n"/>
      <c r="AI4637" s="124">
        <f>IF(C4637&lt;&gt;"",IF(M4637="ESM User",getInterfaceName($C4637),"NA"),"")</f>
        <v/>
      </c>
      <c r="AJ4637" s="116">
        <f>IF(Q4637&lt;&gt;"",DATE(YEAR(Q4637), MONTH(Q4637), DAY(Q4637)),"")</f>
        <v/>
      </c>
      <c r="AK4637" s="130">
        <f>IF(Q4637&lt;&gt;0,Q4637-N4637,TODAY()-N4637)</f>
        <v/>
      </c>
      <c r="AL4637" s="112">
        <f>IF(F4637="Re-assigned",0,IF(H4637="Closed",0,IF(H4637="Service Restored",0,IF(H4637="",0,1))))</f>
        <v/>
      </c>
      <c r="AM4637" s="124">
        <f>IF(AL4637=0,"",IF(AK4637&gt;20.99,"Aged","Non-Aged"))</f>
        <v/>
      </c>
      <c r="AN4637" s="112">
        <f>IF(Q4637&lt;&gt;"",MONTH(Q4637),"")</f>
        <v/>
      </c>
      <c r="AO4637" s="112">
        <f>IFERROR(VALUE(V4637),0)</f>
        <v/>
      </c>
    </row>
    <row customFormat="1" customHeight="1" ht="29.25" r="4638" s="112" spans="1:41">
      <c r="A4638" s="127" t="n"/>
      <c r="B4638" s="113" t="n"/>
      <c r="C4638" s="127" t="n"/>
      <c r="D4638" s="127" t="n"/>
      <c r="E4638" s="114">
        <f>IF(F4638 &lt;&gt; "",VLOOKUP(F4638,CategoryLookup,2,FALSE), "")</f>
        <v/>
      </c>
      <c r="F4638" s="126" t="n"/>
      <c r="G4638" s="127" t="n"/>
      <c r="H4638" s="127" t="n"/>
      <c r="I4638" s="127" t="n"/>
      <c r="J4638" s="127" t="n"/>
      <c r="K4638" s="127" t="n"/>
      <c r="L4638" s="127" t="n"/>
      <c r="M4638" s="127" t="n"/>
      <c r="N4638" s="120" t="n"/>
      <c r="O4638" s="120" t="n"/>
      <c r="P4638" s="120" t="n"/>
      <c r="Q4638" s="120" t="n"/>
      <c r="R4638" s="121" t="n"/>
      <c r="S4638" s="121" t="n"/>
      <c r="T4638" s="121" t="n"/>
      <c r="U4638" s="121" t="n"/>
      <c r="V4638" s="117">
        <f>IF(P4638="NA","NA",IF(P4638&lt;&gt;"",TEXT(P4638-N4638,"[h].mm"),""))</f>
        <v/>
      </c>
      <c r="W4638" s="118">
        <f>IF(AND(R4638="",S4638=""),"",R4638+S4638)</f>
        <v/>
      </c>
      <c r="X4638" s="116">
        <f>IF(O4638&lt;&gt;"",DATE(YEAR(O4638), MONTH(O4638), DAY(O4638)),"")</f>
        <v/>
      </c>
      <c r="Y4638" s="122" t="n"/>
      <c r="Z4638" s="123" t="n"/>
      <c r="AA4638" s="117">
        <f>IF(F4638="Re-assigned","NA",IF(W4638="","",IF(W4638&gt;=VLOOKUP(D4638,SLAMatrix,3,FALSE),"Yes",IF(W4638&lt;VLOOKUP(D4638,SLAMatrix,2,FALSE),"No","Internal"))))</f>
        <v/>
      </c>
      <c r="AB4638" s="123" t="n"/>
      <c r="AC4638" s="123" t="n"/>
      <c r="AD4638" s="119" t="n"/>
      <c r="AE4638" s="125" t="n"/>
      <c r="AF4638" s="124">
        <f>MONTH(O4638)</f>
        <v/>
      </c>
      <c r="AG4638" s="124">
        <f>VLOOKUP(IFERROR(MID(AE4638,1,(FIND(",",AE4638,1)-1)),AE4638),Facility_Region_Mapping,2,FALSE)</f>
        <v/>
      </c>
      <c r="AH4638" s="124" t="n"/>
      <c r="AI4638" s="124">
        <f>IF(C4638&lt;&gt;"",IF(M4638="ESM User",getInterfaceName($C4638),"NA"),"")</f>
        <v/>
      </c>
      <c r="AJ4638" s="116">
        <f>IF(Q4638&lt;&gt;"",DATE(YEAR(Q4638), MONTH(Q4638), DAY(Q4638)),"")</f>
        <v/>
      </c>
      <c r="AK4638" s="130">
        <f>IF(Q4638&lt;&gt;0,Q4638-N4638,TODAY()-N4638)</f>
        <v/>
      </c>
      <c r="AL4638" s="112">
        <f>IF(F4638="Re-assigned",0,IF(H4638="Closed",0,IF(H4638="Service Restored",0,IF(H4638="",0,1))))</f>
        <v/>
      </c>
      <c r="AM4638" s="124">
        <f>IF(AL4638=0,"",IF(AK4638&gt;20.99,"Aged","Non-Aged"))</f>
        <v/>
      </c>
      <c r="AN4638" s="112">
        <f>IF(Q4638&lt;&gt;"",MONTH(Q4638),"")</f>
        <v/>
      </c>
      <c r="AO4638" s="112">
        <f>IFERROR(VALUE(V4638),0)</f>
        <v/>
      </c>
    </row>
    <row customFormat="1" customHeight="1" ht="29.25" r="4639" s="112" spans="1:41">
      <c r="A4639" s="127" t="n"/>
      <c r="B4639" s="113" t="n"/>
      <c r="C4639" s="127" t="n"/>
      <c r="D4639" s="127" t="n"/>
      <c r="E4639" s="114">
        <f>IF(F4639 &lt;&gt; "",VLOOKUP(F4639,CategoryLookup,2,FALSE), "")</f>
        <v/>
      </c>
      <c r="F4639" s="126" t="n"/>
      <c r="G4639" s="127" t="n"/>
      <c r="H4639" s="127" t="n"/>
      <c r="I4639" s="127" t="n"/>
      <c r="J4639" s="127" t="n"/>
      <c r="K4639" s="127" t="n"/>
      <c r="L4639" s="127" t="n"/>
      <c r="M4639" s="127" t="n"/>
      <c r="N4639" s="120" t="n"/>
      <c r="O4639" s="120" t="n"/>
      <c r="P4639" s="120" t="n"/>
      <c r="Q4639" s="120" t="n"/>
      <c r="R4639" s="121" t="n"/>
      <c r="S4639" s="121" t="n"/>
      <c r="T4639" s="121" t="n"/>
      <c r="U4639" s="121" t="n"/>
      <c r="V4639" s="117">
        <f>IF(P4639="NA","NA",IF(P4639&lt;&gt;"",TEXT(P4639-N4639,"[h].mm"),""))</f>
        <v/>
      </c>
      <c r="W4639" s="118">
        <f>IF(AND(R4639="",S4639=""),"",R4639+S4639)</f>
        <v/>
      </c>
      <c r="X4639" s="116">
        <f>IF(O4639&lt;&gt;"",DATE(YEAR(O4639), MONTH(O4639), DAY(O4639)),"")</f>
        <v/>
      </c>
      <c r="Y4639" s="122" t="n"/>
      <c r="Z4639" s="123" t="n"/>
      <c r="AA4639" s="117">
        <f>IF(F4639="Re-assigned","NA",IF(W4639="","",IF(W4639&gt;=VLOOKUP(D4639,SLAMatrix,3,FALSE),"Yes",IF(W4639&lt;VLOOKUP(D4639,SLAMatrix,2,FALSE),"No","Internal"))))</f>
        <v/>
      </c>
      <c r="AB4639" s="123" t="n"/>
      <c r="AC4639" s="123" t="n"/>
      <c r="AD4639" s="119" t="n"/>
      <c r="AE4639" s="125" t="n"/>
      <c r="AF4639" s="124">
        <f>MONTH(O4639)</f>
        <v/>
      </c>
      <c r="AG4639" s="124">
        <f>VLOOKUP(IFERROR(MID(AE4639,1,(FIND(",",AE4639,1)-1)),AE4639),Facility_Region_Mapping,2,FALSE)</f>
        <v/>
      </c>
      <c r="AH4639" s="124" t="n"/>
      <c r="AI4639" s="124">
        <f>IF(C4639&lt;&gt;"",IF(M4639="ESM User",getInterfaceName($C4639),"NA"),"")</f>
        <v/>
      </c>
      <c r="AJ4639" s="116">
        <f>IF(Q4639&lt;&gt;"",DATE(YEAR(Q4639), MONTH(Q4639), DAY(Q4639)),"")</f>
        <v/>
      </c>
      <c r="AK4639" s="130">
        <f>IF(Q4639&lt;&gt;0,Q4639-N4639,TODAY()-N4639)</f>
        <v/>
      </c>
      <c r="AL4639" s="112">
        <f>IF(F4639="Re-assigned",0,IF(H4639="Closed",0,IF(H4639="Service Restored",0,IF(H4639="",0,1))))</f>
        <v/>
      </c>
      <c r="AM4639" s="124">
        <f>IF(AL4639=0,"",IF(AK4639&gt;20.99,"Aged","Non-Aged"))</f>
        <v/>
      </c>
      <c r="AN4639" s="112">
        <f>IF(Q4639&lt;&gt;"",MONTH(Q4639),"")</f>
        <v/>
      </c>
      <c r="AO4639" s="112">
        <f>IFERROR(VALUE(V4639),0)</f>
        <v/>
      </c>
    </row>
    <row customFormat="1" customHeight="1" ht="29.25" r="4640" s="112" spans="1:41">
      <c r="A4640" s="127" t="n"/>
      <c r="B4640" s="113" t="n"/>
      <c r="C4640" s="127" t="n"/>
      <c r="D4640" s="127" t="n"/>
      <c r="E4640" s="114">
        <f>IF(F4640 &lt;&gt; "",VLOOKUP(F4640,CategoryLookup,2,FALSE), "")</f>
        <v/>
      </c>
      <c r="F4640" s="126" t="n"/>
      <c r="G4640" s="127" t="n"/>
      <c r="H4640" s="127" t="n"/>
      <c r="I4640" s="127" t="n"/>
      <c r="J4640" s="127" t="n"/>
      <c r="K4640" s="127" t="n"/>
      <c r="L4640" s="127" t="n"/>
      <c r="M4640" s="127" t="n"/>
      <c r="N4640" s="120" t="n"/>
      <c r="O4640" s="120" t="n"/>
      <c r="P4640" s="120" t="n"/>
      <c r="Q4640" s="120" t="n"/>
      <c r="R4640" s="121" t="n"/>
      <c r="S4640" s="121" t="n"/>
      <c r="T4640" s="121" t="n"/>
      <c r="U4640" s="121" t="n"/>
      <c r="V4640" s="117">
        <f>IF(P4640="NA","NA",IF(P4640&lt;&gt;"",TEXT(P4640-N4640,"[h].mm"),""))</f>
        <v/>
      </c>
      <c r="W4640" s="118">
        <f>IF(AND(R4640="",S4640=""),"",R4640+S4640)</f>
        <v/>
      </c>
      <c r="X4640" s="116">
        <f>IF(O4640&lt;&gt;"",DATE(YEAR(O4640), MONTH(O4640), DAY(O4640)),"")</f>
        <v/>
      </c>
      <c r="Y4640" s="122" t="n"/>
      <c r="Z4640" s="123" t="n"/>
      <c r="AA4640" s="117">
        <f>IF(F4640="Re-assigned","NA",IF(W4640="","",IF(W4640&gt;=VLOOKUP(D4640,SLAMatrix,3,FALSE),"Yes",IF(W4640&lt;VLOOKUP(D4640,SLAMatrix,2,FALSE),"No","Internal"))))</f>
        <v/>
      </c>
      <c r="AB4640" s="123" t="n"/>
      <c r="AC4640" s="123" t="n"/>
      <c r="AD4640" s="119" t="n"/>
      <c r="AE4640" s="125" t="n"/>
      <c r="AF4640" s="124">
        <f>MONTH(O4640)</f>
        <v/>
      </c>
      <c r="AG4640" s="124">
        <f>VLOOKUP(IFERROR(MID(AE4640,1,(FIND(",",AE4640,1)-1)),AE4640),Facility_Region_Mapping,2,FALSE)</f>
        <v/>
      </c>
      <c r="AH4640" s="124" t="n"/>
      <c r="AI4640" s="124">
        <f>IF(C4640&lt;&gt;"",IF(M4640="ESM User",getInterfaceName($C4640),"NA"),"")</f>
        <v/>
      </c>
      <c r="AJ4640" s="116">
        <f>IF(Q4640&lt;&gt;"",DATE(YEAR(Q4640), MONTH(Q4640), DAY(Q4640)),"")</f>
        <v/>
      </c>
      <c r="AK4640" s="130">
        <f>IF(Q4640&lt;&gt;0,Q4640-N4640,TODAY()-N4640)</f>
        <v/>
      </c>
      <c r="AL4640" s="112">
        <f>IF(F4640="Re-assigned",0,IF(H4640="Closed",0,IF(H4640="Service Restored",0,IF(H4640="",0,1))))</f>
        <v/>
      </c>
      <c r="AM4640" s="124">
        <f>IF(AL4640=0,"",IF(AK4640&gt;20.99,"Aged","Non-Aged"))</f>
        <v/>
      </c>
      <c r="AN4640" s="112">
        <f>IF(Q4640&lt;&gt;"",MONTH(Q4640),"")</f>
        <v/>
      </c>
      <c r="AO4640" s="112">
        <f>IFERROR(VALUE(V4640),0)</f>
        <v/>
      </c>
    </row>
    <row customFormat="1" customHeight="1" ht="29.25" r="4641" s="112" spans="1:41">
      <c r="A4641" s="127" t="n"/>
      <c r="B4641" s="113" t="n"/>
      <c r="C4641" s="127" t="n"/>
      <c r="D4641" s="127" t="n"/>
      <c r="E4641" s="114">
        <f>IF(F4641 &lt;&gt; "",VLOOKUP(F4641,CategoryLookup,2,FALSE), "")</f>
        <v/>
      </c>
      <c r="F4641" s="126" t="n"/>
      <c r="G4641" s="127" t="n"/>
      <c r="H4641" s="127" t="n"/>
      <c r="I4641" s="127" t="n"/>
      <c r="J4641" s="127" t="n"/>
      <c r="K4641" s="127" t="n"/>
      <c r="L4641" s="127" t="n"/>
      <c r="M4641" s="127" t="n"/>
      <c r="N4641" s="120" t="n"/>
      <c r="O4641" s="120" t="n"/>
      <c r="P4641" s="120" t="n"/>
      <c r="Q4641" s="120" t="n"/>
      <c r="R4641" s="121" t="n"/>
      <c r="S4641" s="121" t="n"/>
      <c r="T4641" s="121" t="n"/>
      <c r="U4641" s="121" t="n"/>
      <c r="V4641" s="117">
        <f>IF(P4641="NA","NA",IF(P4641&lt;&gt;"",TEXT(P4641-N4641,"[h].mm"),""))</f>
        <v/>
      </c>
      <c r="W4641" s="118">
        <f>IF(AND(R4641="",S4641=""),"",R4641+S4641)</f>
        <v/>
      </c>
      <c r="X4641" s="116">
        <f>IF(O4641&lt;&gt;"",DATE(YEAR(O4641), MONTH(O4641), DAY(O4641)),"")</f>
        <v/>
      </c>
      <c r="Y4641" s="122" t="n"/>
      <c r="Z4641" s="123" t="n"/>
      <c r="AA4641" s="117">
        <f>IF(F4641="Re-assigned","NA",IF(W4641="","",IF(W4641&gt;=VLOOKUP(D4641,SLAMatrix,3,FALSE),"Yes",IF(W4641&lt;VLOOKUP(D4641,SLAMatrix,2,FALSE),"No","Internal"))))</f>
        <v/>
      </c>
      <c r="AB4641" s="123" t="n"/>
      <c r="AC4641" s="123" t="n"/>
      <c r="AD4641" s="119" t="n"/>
      <c r="AE4641" s="125" t="n"/>
      <c r="AF4641" s="124">
        <f>MONTH(O4641)</f>
        <v/>
      </c>
      <c r="AG4641" s="124">
        <f>VLOOKUP(IFERROR(MID(AE4641,1,(FIND(",",AE4641,1)-1)),AE4641),Facility_Region_Mapping,2,FALSE)</f>
        <v/>
      </c>
      <c r="AH4641" s="124" t="n"/>
      <c r="AI4641" s="124">
        <f>IF(C4641&lt;&gt;"",IF(M4641="ESM User",getInterfaceName($C4641),"NA"),"")</f>
        <v/>
      </c>
      <c r="AJ4641" s="116">
        <f>IF(Q4641&lt;&gt;"",DATE(YEAR(Q4641), MONTH(Q4641), DAY(Q4641)),"")</f>
        <v/>
      </c>
      <c r="AK4641" s="130">
        <f>IF(Q4641&lt;&gt;0,Q4641-N4641,TODAY()-N4641)</f>
        <v/>
      </c>
      <c r="AL4641" s="112">
        <f>IF(F4641="Re-assigned",0,IF(H4641="Closed",0,IF(H4641="Service Restored",0,IF(H4641="",0,1))))</f>
        <v/>
      </c>
      <c r="AM4641" s="124">
        <f>IF(AL4641=0,"",IF(AK4641&gt;20.99,"Aged","Non-Aged"))</f>
        <v/>
      </c>
      <c r="AN4641" s="112">
        <f>IF(Q4641&lt;&gt;"",MONTH(Q4641),"")</f>
        <v/>
      </c>
      <c r="AO4641" s="112">
        <f>IFERROR(VALUE(V4641),0)</f>
        <v/>
      </c>
    </row>
    <row customFormat="1" customHeight="1" ht="29.25" r="4642" s="112" spans="1:41">
      <c r="A4642" s="127" t="n"/>
      <c r="B4642" s="113" t="n"/>
      <c r="C4642" s="127" t="n"/>
      <c r="D4642" s="127" t="n"/>
      <c r="E4642" s="114">
        <f>IF(F4642 &lt;&gt; "",VLOOKUP(F4642,CategoryLookup,2,FALSE), "")</f>
        <v/>
      </c>
      <c r="F4642" s="126" t="n"/>
      <c r="G4642" s="127" t="n"/>
      <c r="H4642" s="127" t="n"/>
      <c r="I4642" s="127" t="n"/>
      <c r="J4642" s="127" t="n"/>
      <c r="K4642" s="127" t="n"/>
      <c r="L4642" s="127" t="n"/>
      <c r="M4642" s="127" t="n"/>
      <c r="N4642" s="120" t="n"/>
      <c r="O4642" s="120" t="n"/>
      <c r="P4642" s="120" t="n"/>
      <c r="Q4642" s="120" t="n"/>
      <c r="R4642" s="121" t="n"/>
      <c r="S4642" s="121" t="n"/>
      <c r="T4642" s="121" t="n"/>
      <c r="U4642" s="121" t="n"/>
      <c r="V4642" s="117">
        <f>IF(P4642="NA","NA",IF(P4642&lt;&gt;"",TEXT(P4642-N4642,"[h].mm"),""))</f>
        <v/>
      </c>
      <c r="W4642" s="118">
        <f>IF(AND(R4642="",S4642=""),"",R4642+S4642)</f>
        <v/>
      </c>
      <c r="X4642" s="116">
        <f>IF(O4642&lt;&gt;"",DATE(YEAR(O4642), MONTH(O4642), DAY(O4642)),"")</f>
        <v/>
      </c>
      <c r="Y4642" s="122" t="n"/>
      <c r="Z4642" s="123" t="n"/>
      <c r="AA4642" s="117">
        <f>IF(F4642="Re-assigned","NA",IF(W4642="","",IF(W4642&gt;=VLOOKUP(D4642,SLAMatrix,3,FALSE),"Yes",IF(W4642&lt;VLOOKUP(D4642,SLAMatrix,2,FALSE),"No","Internal"))))</f>
        <v/>
      </c>
      <c r="AB4642" s="123" t="n"/>
      <c r="AC4642" s="123" t="n"/>
      <c r="AD4642" s="119" t="n"/>
      <c r="AE4642" s="125" t="n"/>
      <c r="AF4642" s="124">
        <f>MONTH(O4642)</f>
        <v/>
      </c>
      <c r="AG4642" s="124">
        <f>VLOOKUP(IFERROR(MID(AE4642,1,(FIND(",",AE4642,1)-1)),AE4642),Facility_Region_Mapping,2,FALSE)</f>
        <v/>
      </c>
      <c r="AH4642" s="124" t="n"/>
      <c r="AI4642" s="124">
        <f>IF(C4642&lt;&gt;"",IF(M4642="ESM User",getInterfaceName($C4642),"NA"),"")</f>
        <v/>
      </c>
      <c r="AJ4642" s="116">
        <f>IF(Q4642&lt;&gt;"",DATE(YEAR(Q4642), MONTH(Q4642), DAY(Q4642)),"")</f>
        <v/>
      </c>
      <c r="AK4642" s="130">
        <f>IF(Q4642&lt;&gt;0,Q4642-N4642,TODAY()-N4642)</f>
        <v/>
      </c>
      <c r="AL4642" s="112">
        <f>IF(F4642="Re-assigned",0,IF(H4642="Closed",0,IF(H4642="Service Restored",0,IF(H4642="",0,1))))</f>
        <v/>
      </c>
      <c r="AM4642" s="124">
        <f>IF(AL4642=0,"",IF(AK4642&gt;20.99,"Aged","Non-Aged"))</f>
        <v/>
      </c>
      <c r="AN4642" s="112">
        <f>IF(Q4642&lt;&gt;"",MONTH(Q4642),"")</f>
        <v/>
      </c>
      <c r="AO4642" s="112">
        <f>IFERROR(VALUE(V4642),0)</f>
        <v/>
      </c>
    </row>
    <row customFormat="1" customHeight="1" ht="29.25" r="4643" s="112" spans="1:41">
      <c r="A4643" s="127" t="n"/>
      <c r="B4643" s="113" t="n"/>
      <c r="C4643" s="127" t="n"/>
      <c r="D4643" s="127" t="n"/>
      <c r="E4643" s="114">
        <f>IF(F4643 &lt;&gt; "",VLOOKUP(F4643,CategoryLookup,2,FALSE), "")</f>
        <v/>
      </c>
      <c r="F4643" s="126" t="n"/>
      <c r="G4643" s="127" t="n"/>
      <c r="H4643" s="127" t="n"/>
      <c r="I4643" s="127" t="n"/>
      <c r="J4643" s="127" t="n"/>
      <c r="K4643" s="127" t="n"/>
      <c r="L4643" s="127" t="n"/>
      <c r="M4643" s="127" t="n"/>
      <c r="N4643" s="120" t="n"/>
      <c r="O4643" s="120" t="n"/>
      <c r="P4643" s="120" t="n"/>
      <c r="Q4643" s="120" t="n"/>
      <c r="R4643" s="121" t="n"/>
      <c r="S4643" s="121" t="n"/>
      <c r="T4643" s="121" t="n"/>
      <c r="U4643" s="121" t="n"/>
      <c r="V4643" s="117">
        <f>IF(P4643="NA","NA",IF(P4643&lt;&gt;"",TEXT(P4643-N4643,"[h].mm"),""))</f>
        <v/>
      </c>
      <c r="W4643" s="118">
        <f>IF(AND(R4643="",S4643=""),"",R4643+S4643)</f>
        <v/>
      </c>
      <c r="X4643" s="116">
        <f>IF(O4643&lt;&gt;"",DATE(YEAR(O4643), MONTH(O4643), DAY(O4643)),"")</f>
        <v/>
      </c>
      <c r="Y4643" s="122" t="n"/>
      <c r="Z4643" s="123" t="n"/>
      <c r="AA4643" s="117">
        <f>IF(F4643="Re-assigned","NA",IF(W4643="","",IF(W4643&gt;=VLOOKUP(D4643,SLAMatrix,3,FALSE),"Yes",IF(W4643&lt;VLOOKUP(D4643,SLAMatrix,2,FALSE),"No","Internal"))))</f>
        <v/>
      </c>
      <c r="AB4643" s="123" t="n"/>
      <c r="AC4643" s="123" t="n"/>
      <c r="AD4643" s="119" t="n"/>
      <c r="AE4643" s="125" t="n"/>
      <c r="AF4643" s="124">
        <f>MONTH(O4643)</f>
        <v/>
      </c>
      <c r="AG4643" s="124">
        <f>VLOOKUP(IFERROR(MID(AE4643,1,(FIND(",",AE4643,1)-1)),AE4643),Facility_Region_Mapping,2,FALSE)</f>
        <v/>
      </c>
      <c r="AH4643" s="124" t="n"/>
      <c r="AI4643" s="124">
        <f>IF(C4643&lt;&gt;"",IF(M4643="ESM User",getInterfaceName($C4643),"NA"),"")</f>
        <v/>
      </c>
      <c r="AJ4643" s="116">
        <f>IF(Q4643&lt;&gt;"",DATE(YEAR(Q4643), MONTH(Q4643), DAY(Q4643)),"")</f>
        <v/>
      </c>
      <c r="AK4643" s="130">
        <f>IF(Q4643&lt;&gt;0,Q4643-N4643,TODAY()-N4643)</f>
        <v/>
      </c>
      <c r="AL4643" s="112">
        <f>IF(F4643="Re-assigned",0,IF(H4643="Closed",0,IF(H4643="Service Restored",0,IF(H4643="",0,1))))</f>
        <v/>
      </c>
      <c r="AM4643" s="124">
        <f>IF(AL4643=0,"",IF(AK4643&gt;20.99,"Aged","Non-Aged"))</f>
        <v/>
      </c>
      <c r="AN4643" s="112">
        <f>IF(Q4643&lt;&gt;"",MONTH(Q4643),"")</f>
        <v/>
      </c>
      <c r="AO4643" s="112">
        <f>IFERROR(VALUE(V4643),0)</f>
        <v/>
      </c>
    </row>
    <row customFormat="1" customHeight="1" ht="29.25" r="4644" s="112" spans="1:41">
      <c r="A4644" s="127" t="n"/>
      <c r="B4644" s="113" t="n"/>
      <c r="C4644" s="127" t="n"/>
      <c r="D4644" s="127" t="n"/>
      <c r="E4644" s="114">
        <f>IF(F4644 &lt;&gt; "",VLOOKUP(F4644,CategoryLookup,2,FALSE), "")</f>
        <v/>
      </c>
      <c r="F4644" s="126" t="n"/>
      <c r="G4644" s="127" t="n"/>
      <c r="H4644" s="127" t="n"/>
      <c r="I4644" s="127" t="n"/>
      <c r="J4644" s="127" t="n"/>
      <c r="K4644" s="127" t="n"/>
      <c r="L4644" s="127" t="n"/>
      <c r="M4644" s="127" t="n"/>
      <c r="N4644" s="120" t="n"/>
      <c r="O4644" s="120" t="n"/>
      <c r="P4644" s="120" t="n"/>
      <c r="Q4644" s="120" t="n"/>
      <c r="R4644" s="121" t="n"/>
      <c r="S4644" s="121" t="n"/>
      <c r="T4644" s="121" t="n"/>
      <c r="U4644" s="121" t="n"/>
      <c r="V4644" s="117">
        <f>IF(P4644="NA","NA",IF(P4644&lt;&gt;"",TEXT(P4644-N4644,"[h].mm"),""))</f>
        <v/>
      </c>
      <c r="W4644" s="118">
        <f>IF(AND(R4644="",S4644=""),"",R4644+S4644)</f>
        <v/>
      </c>
      <c r="X4644" s="116">
        <f>IF(O4644&lt;&gt;"",DATE(YEAR(O4644), MONTH(O4644), DAY(O4644)),"")</f>
        <v/>
      </c>
      <c r="Y4644" s="122" t="n"/>
      <c r="Z4644" s="123" t="n"/>
      <c r="AA4644" s="117">
        <f>IF(F4644="Re-assigned","NA",IF(W4644="","",IF(W4644&gt;=VLOOKUP(D4644,SLAMatrix,3,FALSE),"Yes",IF(W4644&lt;VLOOKUP(D4644,SLAMatrix,2,FALSE),"No","Internal"))))</f>
        <v/>
      </c>
      <c r="AB4644" s="123" t="n"/>
      <c r="AC4644" s="123" t="n"/>
      <c r="AD4644" s="119" t="n"/>
      <c r="AE4644" s="125" t="n"/>
      <c r="AF4644" s="124">
        <f>MONTH(O4644)</f>
        <v/>
      </c>
      <c r="AG4644" s="124">
        <f>VLOOKUP(IFERROR(MID(AE4644,1,(FIND(",",AE4644,1)-1)),AE4644),Facility_Region_Mapping,2,FALSE)</f>
        <v/>
      </c>
      <c r="AH4644" s="124" t="n"/>
      <c r="AI4644" s="124">
        <f>IF(C4644&lt;&gt;"",IF(M4644="ESM User",getInterfaceName($C4644),"NA"),"")</f>
        <v/>
      </c>
      <c r="AJ4644" s="116">
        <f>IF(Q4644&lt;&gt;"",DATE(YEAR(Q4644), MONTH(Q4644), DAY(Q4644)),"")</f>
        <v/>
      </c>
      <c r="AK4644" s="130">
        <f>IF(Q4644&lt;&gt;0,Q4644-N4644,TODAY()-N4644)</f>
        <v/>
      </c>
      <c r="AL4644" s="112">
        <f>IF(F4644="Re-assigned",0,IF(H4644="Closed",0,IF(H4644="Service Restored",0,IF(H4644="",0,1))))</f>
        <v/>
      </c>
      <c r="AM4644" s="124">
        <f>IF(AL4644=0,"",IF(AK4644&gt;20.99,"Aged","Non-Aged"))</f>
        <v/>
      </c>
      <c r="AN4644" s="112">
        <f>IF(Q4644&lt;&gt;"",MONTH(Q4644),"")</f>
        <v/>
      </c>
      <c r="AO4644" s="112">
        <f>IFERROR(VALUE(V4644),0)</f>
        <v/>
      </c>
    </row>
    <row customFormat="1" customHeight="1" ht="29.25" r="4645" s="112" spans="1:41">
      <c r="A4645" s="127" t="n"/>
      <c r="B4645" s="113" t="n"/>
      <c r="C4645" s="127" t="n"/>
      <c r="D4645" s="127" t="n"/>
      <c r="E4645" s="114">
        <f>IF(F4645 &lt;&gt; "",VLOOKUP(F4645,CategoryLookup,2,FALSE), "")</f>
        <v/>
      </c>
      <c r="F4645" s="126" t="n"/>
      <c r="G4645" s="127" t="n"/>
      <c r="H4645" s="127" t="n"/>
      <c r="I4645" s="127" t="n"/>
      <c r="J4645" s="127" t="n"/>
      <c r="K4645" s="127" t="n"/>
      <c r="L4645" s="127" t="n"/>
      <c r="M4645" s="127" t="n"/>
      <c r="N4645" s="120" t="n"/>
      <c r="O4645" s="120" t="n"/>
      <c r="P4645" s="120" t="n"/>
      <c r="Q4645" s="120" t="n"/>
      <c r="R4645" s="121" t="n"/>
      <c r="S4645" s="121" t="n"/>
      <c r="T4645" s="121" t="n"/>
      <c r="U4645" s="121" t="n"/>
      <c r="V4645" s="117">
        <f>IF(P4645="NA","NA",IF(P4645&lt;&gt;"",TEXT(P4645-N4645,"[h].mm"),""))</f>
        <v/>
      </c>
      <c r="W4645" s="118">
        <f>IF(AND(R4645="",S4645=""),"",R4645+S4645)</f>
        <v/>
      </c>
      <c r="X4645" s="116">
        <f>IF(O4645&lt;&gt;"",DATE(YEAR(O4645), MONTH(O4645), DAY(O4645)),"")</f>
        <v/>
      </c>
      <c r="Y4645" s="122" t="n"/>
      <c r="Z4645" s="123" t="n"/>
      <c r="AA4645" s="117">
        <f>IF(F4645="Re-assigned","NA",IF(W4645="","",IF(W4645&gt;=VLOOKUP(D4645,SLAMatrix,3,FALSE),"Yes",IF(W4645&lt;VLOOKUP(D4645,SLAMatrix,2,FALSE),"No","Internal"))))</f>
        <v/>
      </c>
      <c r="AB4645" s="123" t="n"/>
      <c r="AC4645" s="123" t="n"/>
      <c r="AD4645" s="119" t="n"/>
      <c r="AE4645" s="125" t="n"/>
      <c r="AF4645" s="124">
        <f>MONTH(O4645)</f>
        <v/>
      </c>
      <c r="AG4645" s="124">
        <f>VLOOKUP(IFERROR(MID(AE4645,1,(FIND(",",AE4645,1)-1)),AE4645),Facility_Region_Mapping,2,FALSE)</f>
        <v/>
      </c>
      <c r="AH4645" s="124" t="n"/>
      <c r="AI4645" s="124">
        <f>IF(C4645&lt;&gt;"",IF(M4645="ESM User",getInterfaceName($C4645),"NA"),"")</f>
        <v/>
      </c>
      <c r="AJ4645" s="116">
        <f>IF(Q4645&lt;&gt;"",DATE(YEAR(Q4645), MONTH(Q4645), DAY(Q4645)),"")</f>
        <v/>
      </c>
      <c r="AK4645" s="130">
        <f>IF(Q4645&lt;&gt;0,Q4645-N4645,TODAY()-N4645)</f>
        <v/>
      </c>
      <c r="AL4645" s="112">
        <f>IF(F4645="Re-assigned",0,IF(H4645="Closed",0,IF(H4645="Service Restored",0,IF(H4645="",0,1))))</f>
        <v/>
      </c>
      <c r="AM4645" s="124">
        <f>IF(AL4645=0,"",IF(AK4645&gt;20.99,"Aged","Non-Aged"))</f>
        <v/>
      </c>
      <c r="AN4645" s="112">
        <f>IF(Q4645&lt;&gt;"",MONTH(Q4645),"")</f>
        <v/>
      </c>
      <c r="AO4645" s="112">
        <f>IFERROR(VALUE(V4645),0)</f>
        <v/>
      </c>
    </row>
    <row customFormat="1" customHeight="1" ht="29.25" r="4646" s="112" spans="1:41">
      <c r="A4646" s="127" t="n"/>
      <c r="B4646" s="113" t="n"/>
      <c r="C4646" s="127" t="n"/>
      <c r="D4646" s="127" t="n"/>
      <c r="E4646" s="114">
        <f>IF(F4646 &lt;&gt; "",VLOOKUP(F4646,CategoryLookup,2,FALSE), "")</f>
        <v/>
      </c>
      <c r="F4646" s="126" t="n"/>
      <c r="G4646" s="127" t="n"/>
      <c r="H4646" s="127" t="n"/>
      <c r="I4646" s="127" t="n"/>
      <c r="J4646" s="127" t="n"/>
      <c r="K4646" s="127" t="n"/>
      <c r="L4646" s="127" t="n"/>
      <c r="M4646" s="127" t="n"/>
      <c r="N4646" s="120" t="n"/>
      <c r="O4646" s="120" t="n"/>
      <c r="P4646" s="120" t="n"/>
      <c r="Q4646" s="120" t="n"/>
      <c r="R4646" s="121" t="n"/>
      <c r="S4646" s="121" t="n"/>
      <c r="T4646" s="121" t="n"/>
      <c r="U4646" s="121" t="n"/>
      <c r="V4646" s="117">
        <f>IF(P4646="NA","NA",IF(P4646&lt;&gt;"",TEXT(P4646-N4646,"[h].mm"),""))</f>
        <v/>
      </c>
      <c r="W4646" s="118">
        <f>IF(AND(R4646="",S4646=""),"",R4646+S4646)</f>
        <v/>
      </c>
      <c r="X4646" s="116">
        <f>IF(O4646&lt;&gt;"",DATE(YEAR(O4646), MONTH(O4646), DAY(O4646)),"")</f>
        <v/>
      </c>
      <c r="Y4646" s="122" t="n"/>
      <c r="Z4646" s="123" t="n"/>
      <c r="AA4646" s="117">
        <f>IF(F4646="Re-assigned","NA",IF(W4646="","",IF(W4646&gt;=VLOOKUP(D4646,SLAMatrix,3,FALSE),"Yes",IF(W4646&lt;VLOOKUP(D4646,SLAMatrix,2,FALSE),"No","Internal"))))</f>
        <v/>
      </c>
      <c r="AB4646" s="123" t="n"/>
      <c r="AC4646" s="123" t="n"/>
      <c r="AD4646" s="119" t="n"/>
      <c r="AE4646" s="125" t="n"/>
      <c r="AF4646" s="124">
        <f>MONTH(O4646)</f>
        <v/>
      </c>
      <c r="AG4646" s="124">
        <f>VLOOKUP(IFERROR(MID(AE4646,1,(FIND(",",AE4646,1)-1)),AE4646),Facility_Region_Mapping,2,FALSE)</f>
        <v/>
      </c>
      <c r="AH4646" s="124" t="n"/>
      <c r="AI4646" s="124">
        <f>IF(C4646&lt;&gt;"",IF(M4646="ESM User",getInterfaceName($C4646),"NA"),"")</f>
        <v/>
      </c>
      <c r="AJ4646" s="116">
        <f>IF(Q4646&lt;&gt;"",DATE(YEAR(Q4646), MONTH(Q4646), DAY(Q4646)),"")</f>
        <v/>
      </c>
      <c r="AK4646" s="130">
        <f>IF(Q4646&lt;&gt;0,Q4646-N4646,TODAY()-N4646)</f>
        <v/>
      </c>
      <c r="AL4646" s="112">
        <f>IF(F4646="Re-assigned",0,IF(H4646="Closed",0,IF(H4646="Service Restored",0,IF(H4646="",0,1))))</f>
        <v/>
      </c>
      <c r="AM4646" s="124">
        <f>IF(AL4646=0,"",IF(AK4646&gt;20.99,"Aged","Non-Aged"))</f>
        <v/>
      </c>
      <c r="AN4646" s="112">
        <f>IF(Q4646&lt;&gt;"",MONTH(Q4646),"")</f>
        <v/>
      </c>
      <c r="AO4646" s="112">
        <f>IFERROR(VALUE(V4646),0)</f>
        <v/>
      </c>
    </row>
    <row customFormat="1" customHeight="1" ht="29.25" r="4647" s="112" spans="1:41">
      <c r="A4647" s="127" t="n"/>
      <c r="B4647" s="113" t="n"/>
      <c r="C4647" s="127" t="n"/>
      <c r="D4647" s="127" t="n"/>
      <c r="E4647" s="114">
        <f>IF(F4647 &lt;&gt; "",VLOOKUP(F4647,CategoryLookup,2,FALSE), "")</f>
        <v/>
      </c>
      <c r="F4647" s="126" t="n"/>
      <c r="G4647" s="127" t="n"/>
      <c r="H4647" s="127" t="n"/>
      <c r="I4647" s="127" t="n"/>
      <c r="J4647" s="127" t="n"/>
      <c r="K4647" s="127" t="n"/>
      <c r="L4647" s="127" t="n"/>
      <c r="M4647" s="127" t="n"/>
      <c r="N4647" s="120" t="n"/>
      <c r="O4647" s="120" t="n"/>
      <c r="P4647" s="120" t="n"/>
      <c r="Q4647" s="120" t="n"/>
      <c r="R4647" s="121" t="n"/>
      <c r="S4647" s="121" t="n"/>
      <c r="T4647" s="121" t="n"/>
      <c r="U4647" s="121" t="n"/>
      <c r="V4647" s="117">
        <f>IF(P4647="NA","NA",IF(P4647&lt;&gt;"",TEXT(P4647-N4647,"[h].mm"),""))</f>
        <v/>
      </c>
      <c r="W4647" s="118">
        <f>IF(AND(R4647="",S4647=""),"",R4647+S4647)</f>
        <v/>
      </c>
      <c r="X4647" s="116">
        <f>IF(O4647&lt;&gt;"",DATE(YEAR(O4647), MONTH(O4647), DAY(O4647)),"")</f>
        <v/>
      </c>
      <c r="Y4647" s="122" t="n"/>
      <c r="Z4647" s="123" t="n"/>
      <c r="AA4647" s="117">
        <f>IF(F4647="Re-assigned","NA",IF(W4647="","",IF(W4647&gt;=VLOOKUP(D4647,SLAMatrix,3,FALSE),"Yes",IF(W4647&lt;VLOOKUP(D4647,SLAMatrix,2,FALSE),"No","Internal"))))</f>
        <v/>
      </c>
      <c r="AB4647" s="123" t="n"/>
      <c r="AC4647" s="123" t="n"/>
      <c r="AD4647" s="119" t="n"/>
      <c r="AE4647" s="125" t="n"/>
      <c r="AF4647" s="124">
        <f>MONTH(O4647)</f>
        <v/>
      </c>
      <c r="AG4647" s="124">
        <f>VLOOKUP(IFERROR(MID(AE4647,1,(FIND(",",AE4647,1)-1)),AE4647),Facility_Region_Mapping,2,FALSE)</f>
        <v/>
      </c>
      <c r="AH4647" s="124" t="n"/>
      <c r="AI4647" s="124">
        <f>IF(C4647&lt;&gt;"",IF(M4647="ESM User",getInterfaceName($C4647),"NA"),"")</f>
        <v/>
      </c>
      <c r="AJ4647" s="116">
        <f>IF(Q4647&lt;&gt;"",DATE(YEAR(Q4647), MONTH(Q4647), DAY(Q4647)),"")</f>
        <v/>
      </c>
      <c r="AK4647" s="130">
        <f>IF(Q4647&lt;&gt;0,Q4647-N4647,TODAY()-N4647)</f>
        <v/>
      </c>
      <c r="AL4647" s="112">
        <f>IF(F4647="Re-assigned",0,IF(H4647="Closed",0,IF(H4647="Service Restored",0,IF(H4647="",0,1))))</f>
        <v/>
      </c>
      <c r="AM4647" s="124">
        <f>IF(AL4647=0,"",IF(AK4647&gt;20.99,"Aged","Non-Aged"))</f>
        <v/>
      </c>
      <c r="AN4647" s="112">
        <f>IF(Q4647&lt;&gt;"",MONTH(Q4647),"")</f>
        <v/>
      </c>
      <c r="AO4647" s="112">
        <f>IFERROR(VALUE(V4647),0)</f>
        <v/>
      </c>
    </row>
    <row customFormat="1" customHeight="1" ht="29.25" r="4648" s="112" spans="1:41">
      <c r="A4648" s="127" t="n"/>
      <c r="B4648" s="113" t="n"/>
      <c r="C4648" s="127" t="n"/>
      <c r="D4648" s="127" t="n"/>
      <c r="E4648" s="114">
        <f>IF(F4648 &lt;&gt; "",VLOOKUP(F4648,CategoryLookup,2,FALSE), "")</f>
        <v/>
      </c>
      <c r="F4648" s="126" t="n"/>
      <c r="G4648" s="127" t="n"/>
      <c r="H4648" s="127" t="n"/>
      <c r="I4648" s="127" t="n"/>
      <c r="J4648" s="127" t="n"/>
      <c r="K4648" s="127" t="n"/>
      <c r="L4648" s="127" t="n"/>
      <c r="M4648" s="127" t="n"/>
      <c r="N4648" s="120" t="n"/>
      <c r="O4648" s="120" t="n"/>
      <c r="P4648" s="120" t="n"/>
      <c r="Q4648" s="120" t="n"/>
      <c r="R4648" s="121" t="n"/>
      <c r="S4648" s="121" t="n"/>
      <c r="T4648" s="121" t="n"/>
      <c r="U4648" s="121" t="n"/>
      <c r="V4648" s="117">
        <f>IF(P4648="NA","NA",IF(P4648&lt;&gt;"",TEXT(P4648-N4648,"[h].mm"),""))</f>
        <v/>
      </c>
      <c r="W4648" s="118">
        <f>IF(AND(R4648="",S4648=""),"",R4648+S4648)</f>
        <v/>
      </c>
      <c r="X4648" s="116">
        <f>IF(O4648&lt;&gt;"",DATE(YEAR(O4648), MONTH(O4648), DAY(O4648)),"")</f>
        <v/>
      </c>
      <c r="Y4648" s="122" t="n"/>
      <c r="Z4648" s="123" t="n"/>
      <c r="AA4648" s="117">
        <f>IF(F4648="Re-assigned","NA",IF(W4648="","",IF(W4648&gt;=VLOOKUP(D4648,SLAMatrix,3,FALSE),"Yes",IF(W4648&lt;VLOOKUP(D4648,SLAMatrix,2,FALSE),"No","Internal"))))</f>
        <v/>
      </c>
      <c r="AB4648" s="123" t="n"/>
      <c r="AC4648" s="123" t="n"/>
      <c r="AD4648" s="119" t="n"/>
      <c r="AE4648" s="125" t="n"/>
      <c r="AF4648" s="124">
        <f>MONTH(O4648)</f>
        <v/>
      </c>
      <c r="AG4648" s="124">
        <f>VLOOKUP(IFERROR(MID(AE4648,1,(FIND(",",AE4648,1)-1)),AE4648),Facility_Region_Mapping,2,FALSE)</f>
        <v/>
      </c>
      <c r="AH4648" s="124" t="n"/>
      <c r="AI4648" s="124">
        <f>IF(C4648&lt;&gt;"",IF(M4648="ESM User",getInterfaceName($C4648),"NA"),"")</f>
        <v/>
      </c>
      <c r="AJ4648" s="116">
        <f>IF(Q4648&lt;&gt;"",DATE(YEAR(Q4648), MONTH(Q4648), DAY(Q4648)),"")</f>
        <v/>
      </c>
      <c r="AK4648" s="130">
        <f>IF(Q4648&lt;&gt;0,Q4648-N4648,TODAY()-N4648)</f>
        <v/>
      </c>
      <c r="AL4648" s="112">
        <f>IF(F4648="Re-assigned",0,IF(H4648="Closed",0,IF(H4648="Service Restored",0,IF(H4648="",0,1))))</f>
        <v/>
      </c>
      <c r="AM4648" s="124">
        <f>IF(AL4648=0,"",IF(AK4648&gt;20.99,"Aged","Non-Aged"))</f>
        <v/>
      </c>
      <c r="AN4648" s="112">
        <f>IF(Q4648&lt;&gt;"",MONTH(Q4648),"")</f>
        <v/>
      </c>
      <c r="AO4648" s="112">
        <f>IFERROR(VALUE(V4648),0)</f>
        <v/>
      </c>
    </row>
    <row customFormat="1" customHeight="1" ht="29.25" r="4649" s="112" spans="1:41">
      <c r="A4649" s="127" t="n"/>
      <c r="B4649" s="113" t="n"/>
      <c r="C4649" s="127" t="n"/>
      <c r="D4649" s="127" t="n"/>
      <c r="E4649" s="114">
        <f>IF(F4649 &lt;&gt; "",VLOOKUP(F4649,CategoryLookup,2,FALSE), "")</f>
        <v/>
      </c>
      <c r="F4649" s="126" t="n"/>
      <c r="G4649" s="127" t="n"/>
      <c r="H4649" s="127" t="n"/>
      <c r="I4649" s="127" t="n"/>
      <c r="J4649" s="127" t="n"/>
      <c r="K4649" s="127" t="n"/>
      <c r="L4649" s="127" t="n"/>
      <c r="M4649" s="127" t="n"/>
      <c r="N4649" s="120" t="n"/>
      <c r="O4649" s="120" t="n"/>
      <c r="P4649" s="120" t="n"/>
      <c r="Q4649" s="120" t="n"/>
      <c r="R4649" s="121" t="n"/>
      <c r="S4649" s="121" t="n"/>
      <c r="T4649" s="121" t="n"/>
      <c r="U4649" s="121" t="n"/>
      <c r="V4649" s="117">
        <f>IF(P4649="NA","NA",IF(P4649&lt;&gt;"",TEXT(P4649-N4649,"[h].mm"),""))</f>
        <v/>
      </c>
      <c r="W4649" s="118">
        <f>IF(AND(R4649="",S4649=""),"",R4649+S4649)</f>
        <v/>
      </c>
      <c r="X4649" s="116">
        <f>IF(O4649&lt;&gt;"",DATE(YEAR(O4649), MONTH(O4649), DAY(O4649)),"")</f>
        <v/>
      </c>
      <c r="Y4649" s="122" t="n"/>
      <c r="Z4649" s="123" t="n"/>
      <c r="AA4649" s="117">
        <f>IF(F4649="Re-assigned","NA",IF(W4649="","",IF(W4649&gt;=VLOOKUP(D4649,SLAMatrix,3,FALSE),"Yes",IF(W4649&lt;VLOOKUP(D4649,SLAMatrix,2,FALSE),"No","Internal"))))</f>
        <v/>
      </c>
      <c r="AB4649" s="123" t="n"/>
      <c r="AC4649" s="123" t="n"/>
      <c r="AD4649" s="119" t="n"/>
      <c r="AE4649" s="125" t="n"/>
      <c r="AF4649" s="124">
        <f>MONTH(O4649)</f>
        <v/>
      </c>
      <c r="AG4649" s="124">
        <f>VLOOKUP(IFERROR(MID(AE4649,1,(FIND(",",AE4649,1)-1)),AE4649),Facility_Region_Mapping,2,FALSE)</f>
        <v/>
      </c>
      <c r="AH4649" s="124" t="n"/>
      <c r="AI4649" s="124">
        <f>IF(C4649&lt;&gt;"",IF(M4649="ESM User",getInterfaceName($C4649),"NA"),"")</f>
        <v/>
      </c>
      <c r="AJ4649" s="116">
        <f>IF(Q4649&lt;&gt;"",DATE(YEAR(Q4649), MONTH(Q4649), DAY(Q4649)),"")</f>
        <v/>
      </c>
      <c r="AK4649" s="130">
        <f>IF(Q4649&lt;&gt;0,Q4649-N4649,TODAY()-N4649)</f>
        <v/>
      </c>
      <c r="AL4649" s="112">
        <f>IF(F4649="Re-assigned",0,IF(H4649="Closed",0,IF(H4649="Service Restored",0,IF(H4649="",0,1))))</f>
        <v/>
      </c>
      <c r="AM4649" s="124">
        <f>IF(AL4649=0,"",IF(AK4649&gt;20.99,"Aged","Non-Aged"))</f>
        <v/>
      </c>
      <c r="AN4649" s="112">
        <f>IF(Q4649&lt;&gt;"",MONTH(Q4649),"")</f>
        <v/>
      </c>
      <c r="AO4649" s="112">
        <f>IFERROR(VALUE(V4649),0)</f>
        <v/>
      </c>
    </row>
    <row customFormat="1" customHeight="1" ht="29.25" r="4650" s="112" spans="1:41">
      <c r="A4650" s="127" t="n"/>
      <c r="B4650" s="113" t="n"/>
      <c r="C4650" s="127" t="n"/>
      <c r="D4650" s="127" t="n"/>
      <c r="E4650" s="114">
        <f>IF(F4650 &lt;&gt; "",VLOOKUP(F4650,CategoryLookup,2,FALSE), "")</f>
        <v/>
      </c>
      <c r="F4650" s="126" t="n"/>
      <c r="G4650" s="127" t="n"/>
      <c r="H4650" s="127" t="n"/>
      <c r="I4650" s="127" t="n"/>
      <c r="J4650" s="127" t="n"/>
      <c r="K4650" s="127" t="n"/>
      <c r="L4650" s="127" t="n"/>
      <c r="M4650" s="127" t="n"/>
      <c r="N4650" s="120" t="n"/>
      <c r="O4650" s="120" t="n"/>
      <c r="P4650" s="120" t="n"/>
      <c r="Q4650" s="120" t="n"/>
      <c r="R4650" s="121" t="n"/>
      <c r="S4650" s="121" t="n"/>
      <c r="T4650" s="121" t="n"/>
      <c r="U4650" s="121" t="n"/>
      <c r="V4650" s="117">
        <f>IF(P4650="NA","NA",IF(P4650&lt;&gt;"",TEXT(P4650-N4650,"[h].mm"),""))</f>
        <v/>
      </c>
      <c r="W4650" s="118">
        <f>IF(AND(R4650="",S4650=""),"",R4650+S4650)</f>
        <v/>
      </c>
      <c r="X4650" s="116">
        <f>IF(O4650&lt;&gt;"",DATE(YEAR(O4650), MONTH(O4650), DAY(O4650)),"")</f>
        <v/>
      </c>
      <c r="Y4650" s="122" t="n"/>
      <c r="Z4650" s="123" t="n"/>
      <c r="AA4650" s="117">
        <f>IF(F4650="Re-assigned","NA",IF(W4650="","",IF(W4650&gt;=VLOOKUP(D4650,SLAMatrix,3,FALSE),"Yes",IF(W4650&lt;VLOOKUP(D4650,SLAMatrix,2,FALSE),"No","Internal"))))</f>
        <v/>
      </c>
      <c r="AB4650" s="123" t="n"/>
      <c r="AC4650" s="123" t="n"/>
      <c r="AD4650" s="119" t="n"/>
      <c r="AE4650" s="125" t="n"/>
      <c r="AF4650" s="124">
        <f>MONTH(O4650)</f>
        <v/>
      </c>
      <c r="AG4650" s="124">
        <f>VLOOKUP(IFERROR(MID(AE4650,1,(FIND(",",AE4650,1)-1)),AE4650),Facility_Region_Mapping,2,FALSE)</f>
        <v/>
      </c>
      <c r="AH4650" s="124" t="n"/>
      <c r="AI4650" s="124">
        <f>IF(C4650&lt;&gt;"",IF(M4650="ESM User",getInterfaceName($C4650),"NA"),"")</f>
        <v/>
      </c>
      <c r="AJ4650" s="116">
        <f>IF(Q4650&lt;&gt;"",DATE(YEAR(Q4650), MONTH(Q4650), DAY(Q4650)),"")</f>
        <v/>
      </c>
      <c r="AK4650" s="130">
        <f>IF(Q4650&lt;&gt;0,Q4650-N4650,TODAY()-N4650)</f>
        <v/>
      </c>
      <c r="AL4650" s="112">
        <f>IF(F4650="Re-assigned",0,IF(H4650="Closed",0,IF(H4650="Service Restored",0,IF(H4650="",0,1))))</f>
        <v/>
      </c>
      <c r="AM4650" s="124">
        <f>IF(AL4650=0,"",IF(AK4650&gt;20.99,"Aged","Non-Aged"))</f>
        <v/>
      </c>
      <c r="AN4650" s="112">
        <f>IF(Q4650&lt;&gt;"",MONTH(Q4650),"")</f>
        <v/>
      </c>
      <c r="AO4650" s="112">
        <f>IFERROR(VALUE(V4650),0)</f>
        <v/>
      </c>
    </row>
    <row customFormat="1" customHeight="1" ht="29.25" r="4651" s="112" spans="1:41">
      <c r="A4651" s="127" t="n"/>
      <c r="B4651" s="113" t="n"/>
      <c r="C4651" s="127" t="n"/>
      <c r="D4651" s="127" t="n"/>
      <c r="E4651" s="114">
        <f>IF(F4651 &lt;&gt; "",VLOOKUP(F4651,CategoryLookup,2,FALSE), "")</f>
        <v/>
      </c>
      <c r="F4651" s="126" t="n"/>
      <c r="G4651" s="127" t="n"/>
      <c r="H4651" s="127" t="n"/>
      <c r="I4651" s="127" t="n"/>
      <c r="J4651" s="127" t="n"/>
      <c r="K4651" s="127" t="n"/>
      <c r="L4651" s="127" t="n"/>
      <c r="M4651" s="127" t="n"/>
      <c r="N4651" s="120" t="n"/>
      <c r="O4651" s="120" t="n"/>
      <c r="P4651" s="120" t="n"/>
      <c r="Q4651" s="120" t="n"/>
      <c r="R4651" s="121" t="n"/>
      <c r="S4651" s="121" t="n"/>
      <c r="T4651" s="121" t="n"/>
      <c r="U4651" s="121" t="n"/>
      <c r="V4651" s="117">
        <f>IF(P4651="NA","NA",IF(P4651&lt;&gt;"",TEXT(P4651-N4651,"[h].mm"),""))</f>
        <v/>
      </c>
      <c r="W4651" s="118">
        <f>IF(AND(R4651="",S4651=""),"",R4651+S4651)</f>
        <v/>
      </c>
      <c r="X4651" s="116">
        <f>IF(O4651&lt;&gt;"",DATE(YEAR(O4651), MONTH(O4651), DAY(O4651)),"")</f>
        <v/>
      </c>
      <c r="Y4651" s="122" t="n"/>
      <c r="Z4651" s="123" t="n"/>
      <c r="AA4651" s="117">
        <f>IF(F4651="Re-assigned","NA",IF(W4651="","",IF(W4651&gt;=VLOOKUP(D4651,SLAMatrix,3,FALSE),"Yes",IF(W4651&lt;VLOOKUP(D4651,SLAMatrix,2,FALSE),"No","Internal"))))</f>
        <v/>
      </c>
      <c r="AB4651" s="123" t="n"/>
      <c r="AC4651" s="123" t="n"/>
      <c r="AD4651" s="119" t="n"/>
      <c r="AE4651" s="125" t="n"/>
      <c r="AF4651" s="124">
        <f>MONTH(O4651)</f>
        <v/>
      </c>
      <c r="AG4651" s="124">
        <f>VLOOKUP(IFERROR(MID(AE4651,1,(FIND(",",AE4651,1)-1)),AE4651),Facility_Region_Mapping,2,FALSE)</f>
        <v/>
      </c>
      <c r="AH4651" s="124" t="n"/>
      <c r="AI4651" s="124">
        <f>IF(C4651&lt;&gt;"",IF(M4651="ESM User",getInterfaceName($C4651),"NA"),"")</f>
        <v/>
      </c>
      <c r="AJ4651" s="116">
        <f>IF(Q4651&lt;&gt;"",DATE(YEAR(Q4651), MONTH(Q4651), DAY(Q4651)),"")</f>
        <v/>
      </c>
      <c r="AK4651" s="130">
        <f>IF(Q4651&lt;&gt;0,Q4651-N4651,TODAY()-N4651)</f>
        <v/>
      </c>
      <c r="AL4651" s="112">
        <f>IF(F4651="Re-assigned",0,IF(H4651="Closed",0,IF(H4651="Service Restored",0,IF(H4651="",0,1))))</f>
        <v/>
      </c>
      <c r="AM4651" s="124">
        <f>IF(AL4651=0,"",IF(AK4651&gt;20.99,"Aged","Non-Aged"))</f>
        <v/>
      </c>
      <c r="AN4651" s="112">
        <f>IF(Q4651&lt;&gt;"",MONTH(Q4651),"")</f>
        <v/>
      </c>
      <c r="AO4651" s="112">
        <f>IFERROR(VALUE(V4651),0)</f>
        <v/>
      </c>
    </row>
    <row customFormat="1" customHeight="1" ht="29.25" r="4652" s="112" spans="1:41">
      <c r="A4652" s="127" t="n"/>
      <c r="B4652" s="113" t="n"/>
      <c r="C4652" s="127" t="n"/>
      <c r="D4652" s="127" t="n"/>
      <c r="E4652" s="114">
        <f>IF(F4652 &lt;&gt; "",VLOOKUP(F4652,CategoryLookup,2,FALSE), "")</f>
        <v/>
      </c>
      <c r="F4652" s="126" t="n"/>
      <c r="G4652" s="127" t="n"/>
      <c r="H4652" s="127" t="n"/>
      <c r="I4652" s="127" t="n"/>
      <c r="J4652" s="127" t="n"/>
      <c r="K4652" s="127" t="n"/>
      <c r="L4652" s="127" t="n"/>
      <c r="M4652" s="127" t="n"/>
      <c r="N4652" s="120" t="n"/>
      <c r="O4652" s="120" t="n"/>
      <c r="P4652" s="120" t="n"/>
      <c r="Q4652" s="120" t="n"/>
      <c r="R4652" s="121" t="n"/>
      <c r="S4652" s="121" t="n"/>
      <c r="T4652" s="121" t="n"/>
      <c r="U4652" s="121" t="n"/>
      <c r="V4652" s="117">
        <f>IF(P4652="NA","NA",IF(P4652&lt;&gt;"",TEXT(P4652-N4652,"[h].mm"),""))</f>
        <v/>
      </c>
      <c r="W4652" s="118">
        <f>IF(AND(R4652="",S4652=""),"",R4652+S4652)</f>
        <v/>
      </c>
      <c r="X4652" s="116">
        <f>IF(O4652&lt;&gt;"",DATE(YEAR(O4652), MONTH(O4652), DAY(O4652)),"")</f>
        <v/>
      </c>
      <c r="Y4652" s="122" t="n"/>
      <c r="Z4652" s="123" t="n"/>
      <c r="AA4652" s="117">
        <f>IF(F4652="Re-assigned","NA",IF(W4652="","",IF(W4652&gt;=VLOOKUP(D4652,SLAMatrix,3,FALSE),"Yes",IF(W4652&lt;VLOOKUP(D4652,SLAMatrix,2,FALSE),"No","Internal"))))</f>
        <v/>
      </c>
      <c r="AB4652" s="123" t="n"/>
      <c r="AC4652" s="123" t="n"/>
      <c r="AD4652" s="119" t="n"/>
      <c r="AE4652" s="125" t="n"/>
      <c r="AF4652" s="124">
        <f>MONTH(O4652)</f>
        <v/>
      </c>
      <c r="AG4652" s="124">
        <f>VLOOKUP(IFERROR(MID(AE4652,1,(FIND(",",AE4652,1)-1)),AE4652),Facility_Region_Mapping,2,FALSE)</f>
        <v/>
      </c>
      <c r="AH4652" s="124" t="n"/>
      <c r="AI4652" s="124">
        <f>IF(C4652&lt;&gt;"",IF(M4652="ESM User",getInterfaceName($C4652),"NA"),"")</f>
        <v/>
      </c>
      <c r="AJ4652" s="116">
        <f>IF(Q4652&lt;&gt;"",DATE(YEAR(Q4652), MONTH(Q4652), DAY(Q4652)),"")</f>
        <v/>
      </c>
      <c r="AK4652" s="130">
        <f>IF(Q4652&lt;&gt;0,Q4652-N4652,TODAY()-N4652)</f>
        <v/>
      </c>
      <c r="AL4652" s="112">
        <f>IF(F4652="Re-assigned",0,IF(H4652="Closed",0,IF(H4652="Service Restored",0,IF(H4652="",0,1))))</f>
        <v/>
      </c>
      <c r="AM4652" s="124">
        <f>IF(AL4652=0,"",IF(AK4652&gt;20.99,"Aged","Non-Aged"))</f>
        <v/>
      </c>
      <c r="AN4652" s="112">
        <f>IF(Q4652&lt;&gt;"",MONTH(Q4652),"")</f>
        <v/>
      </c>
      <c r="AO4652" s="112">
        <f>IFERROR(VALUE(V4652),0)</f>
        <v/>
      </c>
    </row>
    <row customFormat="1" customHeight="1" ht="29.25" r="4653" s="112" spans="1:41">
      <c r="A4653" s="127" t="n"/>
      <c r="B4653" s="113" t="n"/>
      <c r="C4653" s="127" t="n"/>
      <c r="D4653" s="127" t="n"/>
      <c r="E4653" s="114">
        <f>IF(F4653 &lt;&gt; "",VLOOKUP(F4653,CategoryLookup,2,FALSE), "")</f>
        <v/>
      </c>
      <c r="F4653" s="126" t="n"/>
      <c r="G4653" s="127" t="n"/>
      <c r="H4653" s="127" t="n"/>
      <c r="I4653" s="127" t="n"/>
      <c r="J4653" s="127" t="n"/>
      <c r="K4653" s="127" t="n"/>
      <c r="L4653" s="127" t="n"/>
      <c r="M4653" s="127" t="n"/>
      <c r="N4653" s="120" t="n"/>
      <c r="O4653" s="120" t="n"/>
      <c r="P4653" s="120" t="n"/>
      <c r="Q4653" s="120" t="n"/>
      <c r="R4653" s="121" t="n"/>
      <c r="S4653" s="121" t="n"/>
      <c r="T4653" s="121" t="n"/>
      <c r="U4653" s="121" t="n"/>
      <c r="V4653" s="117">
        <f>IF(P4653="NA","NA",IF(P4653&lt;&gt;"",TEXT(P4653-N4653,"[h].mm"),""))</f>
        <v/>
      </c>
      <c r="W4653" s="118">
        <f>IF(AND(R4653="",S4653=""),"",R4653+S4653)</f>
        <v/>
      </c>
      <c r="X4653" s="116">
        <f>IF(O4653&lt;&gt;"",DATE(YEAR(O4653), MONTH(O4653), DAY(O4653)),"")</f>
        <v/>
      </c>
      <c r="Y4653" s="122" t="n"/>
      <c r="Z4653" s="123" t="n"/>
      <c r="AA4653" s="117">
        <f>IF(F4653="Re-assigned","NA",IF(W4653="","",IF(W4653&gt;=VLOOKUP(D4653,SLAMatrix,3,FALSE),"Yes",IF(W4653&lt;VLOOKUP(D4653,SLAMatrix,2,FALSE),"No","Internal"))))</f>
        <v/>
      </c>
      <c r="AB4653" s="123" t="n"/>
      <c r="AC4653" s="123" t="n"/>
      <c r="AD4653" s="119" t="n"/>
      <c r="AE4653" s="125" t="n"/>
      <c r="AF4653" s="124">
        <f>MONTH(O4653)</f>
        <v/>
      </c>
      <c r="AG4653" s="124">
        <f>VLOOKUP(IFERROR(MID(AE4653,1,(FIND(",",AE4653,1)-1)),AE4653),Facility_Region_Mapping,2,FALSE)</f>
        <v/>
      </c>
      <c r="AH4653" s="124" t="n"/>
      <c r="AI4653" s="124">
        <f>IF(C4653&lt;&gt;"",IF(M4653="ESM User",getInterfaceName($C4653),"NA"),"")</f>
        <v/>
      </c>
      <c r="AJ4653" s="116">
        <f>IF(Q4653&lt;&gt;"",DATE(YEAR(Q4653), MONTH(Q4653), DAY(Q4653)),"")</f>
        <v/>
      </c>
      <c r="AK4653" s="130">
        <f>IF(Q4653&lt;&gt;0,Q4653-N4653,TODAY()-N4653)</f>
        <v/>
      </c>
      <c r="AL4653" s="112">
        <f>IF(F4653="Re-assigned",0,IF(H4653="Closed",0,IF(H4653="Service Restored",0,IF(H4653="",0,1))))</f>
        <v/>
      </c>
      <c r="AM4653" s="124">
        <f>IF(AL4653=0,"",IF(AK4653&gt;20.99,"Aged","Non-Aged"))</f>
        <v/>
      </c>
      <c r="AN4653" s="112">
        <f>IF(Q4653&lt;&gt;"",MONTH(Q4653),"")</f>
        <v/>
      </c>
      <c r="AO4653" s="112">
        <f>IFERROR(VALUE(V4653),0)</f>
        <v/>
      </c>
    </row>
    <row customFormat="1" customHeight="1" ht="29.25" r="4654" s="112" spans="1:41">
      <c r="A4654" s="127" t="n"/>
      <c r="B4654" s="113" t="n"/>
      <c r="C4654" s="127" t="n"/>
      <c r="D4654" s="127" t="n"/>
      <c r="E4654" s="114">
        <f>IF(F4654 &lt;&gt; "",VLOOKUP(F4654,CategoryLookup,2,FALSE), "")</f>
        <v/>
      </c>
      <c r="F4654" s="126" t="n"/>
      <c r="G4654" s="127" t="n"/>
      <c r="H4654" s="127" t="n"/>
      <c r="I4654" s="127" t="n"/>
      <c r="J4654" s="127" t="n"/>
      <c r="K4654" s="127" t="n"/>
      <c r="L4654" s="127" t="n"/>
      <c r="M4654" s="127" t="n"/>
      <c r="N4654" s="120" t="n"/>
      <c r="O4654" s="120" t="n"/>
      <c r="P4654" s="120" t="n"/>
      <c r="Q4654" s="120" t="n"/>
      <c r="R4654" s="121" t="n"/>
      <c r="S4654" s="121" t="n"/>
      <c r="T4654" s="121" t="n"/>
      <c r="U4654" s="121" t="n"/>
      <c r="V4654" s="117">
        <f>IF(P4654="NA","NA",IF(P4654&lt;&gt;"",TEXT(P4654-N4654,"[h].mm"),""))</f>
        <v/>
      </c>
      <c r="W4654" s="118">
        <f>IF(AND(R4654="",S4654=""),"",R4654+S4654)</f>
        <v/>
      </c>
      <c r="X4654" s="116">
        <f>IF(O4654&lt;&gt;"",DATE(YEAR(O4654), MONTH(O4654), DAY(O4654)),"")</f>
        <v/>
      </c>
      <c r="Y4654" s="122" t="n"/>
      <c r="Z4654" s="123" t="n"/>
      <c r="AA4654" s="117">
        <f>IF(F4654="Re-assigned","NA",IF(W4654="","",IF(W4654&gt;=VLOOKUP(D4654,SLAMatrix,3,FALSE),"Yes",IF(W4654&lt;VLOOKUP(D4654,SLAMatrix,2,FALSE),"No","Internal"))))</f>
        <v/>
      </c>
      <c r="AB4654" s="123" t="n"/>
      <c r="AC4654" s="123" t="n"/>
      <c r="AD4654" s="119" t="n"/>
      <c r="AE4654" s="125" t="n"/>
      <c r="AF4654" s="124">
        <f>MONTH(O4654)</f>
        <v/>
      </c>
      <c r="AG4654" s="124">
        <f>VLOOKUP(IFERROR(MID(AE4654,1,(FIND(",",AE4654,1)-1)),AE4654),Facility_Region_Mapping,2,FALSE)</f>
        <v/>
      </c>
      <c r="AH4654" s="124" t="n"/>
      <c r="AI4654" s="124">
        <f>IF(C4654&lt;&gt;"",IF(M4654="ESM User",getInterfaceName($C4654),"NA"),"")</f>
        <v/>
      </c>
      <c r="AJ4654" s="116">
        <f>IF(Q4654&lt;&gt;"",DATE(YEAR(Q4654), MONTH(Q4654), DAY(Q4654)),"")</f>
        <v/>
      </c>
      <c r="AK4654" s="130">
        <f>IF(Q4654&lt;&gt;0,Q4654-N4654,TODAY()-N4654)</f>
        <v/>
      </c>
      <c r="AL4654" s="112">
        <f>IF(F4654="Re-assigned",0,IF(H4654="Closed",0,IF(H4654="Service Restored",0,IF(H4654="",0,1))))</f>
        <v/>
      </c>
      <c r="AM4654" s="124">
        <f>IF(AL4654=0,"",IF(AK4654&gt;20.99,"Aged","Non-Aged"))</f>
        <v/>
      </c>
      <c r="AN4654" s="112">
        <f>IF(Q4654&lt;&gt;"",MONTH(Q4654),"")</f>
        <v/>
      </c>
      <c r="AO4654" s="112">
        <f>IFERROR(VALUE(V4654),0)</f>
        <v/>
      </c>
    </row>
    <row customFormat="1" customHeight="1" ht="29.25" r="4655" s="112" spans="1:41">
      <c r="A4655" s="127" t="n"/>
      <c r="B4655" s="113" t="n"/>
      <c r="C4655" s="127" t="n"/>
      <c r="D4655" s="127" t="n"/>
      <c r="E4655" s="114">
        <f>IF(F4655 &lt;&gt; "",VLOOKUP(F4655,CategoryLookup,2,FALSE), "")</f>
        <v/>
      </c>
      <c r="F4655" s="126" t="n"/>
      <c r="G4655" s="127" t="n"/>
      <c r="H4655" s="127" t="n"/>
      <c r="I4655" s="127" t="n"/>
      <c r="J4655" s="127" t="n"/>
      <c r="K4655" s="127" t="n"/>
      <c r="L4655" s="127" t="n"/>
      <c r="M4655" s="127" t="n"/>
      <c r="N4655" s="120" t="n"/>
      <c r="O4655" s="120" t="n"/>
      <c r="P4655" s="120" t="n"/>
      <c r="Q4655" s="120" t="n"/>
      <c r="R4655" s="121" t="n"/>
      <c r="S4655" s="121" t="n"/>
      <c r="T4655" s="121" t="n"/>
      <c r="U4655" s="121" t="n"/>
      <c r="V4655" s="117">
        <f>IF(P4655="NA","NA",IF(P4655&lt;&gt;"",TEXT(P4655-N4655,"[h].mm"),""))</f>
        <v/>
      </c>
      <c r="W4655" s="118">
        <f>IF(AND(R4655="",S4655=""),"",R4655+S4655)</f>
        <v/>
      </c>
      <c r="X4655" s="116">
        <f>IF(O4655&lt;&gt;"",DATE(YEAR(O4655), MONTH(O4655), DAY(O4655)),"")</f>
        <v/>
      </c>
      <c r="Y4655" s="122" t="n"/>
      <c r="Z4655" s="123" t="n"/>
      <c r="AA4655" s="117">
        <f>IF(F4655="Re-assigned","NA",IF(W4655="","",IF(W4655&gt;=VLOOKUP(D4655,SLAMatrix,3,FALSE),"Yes",IF(W4655&lt;VLOOKUP(D4655,SLAMatrix,2,FALSE),"No","Internal"))))</f>
        <v/>
      </c>
      <c r="AB4655" s="123" t="n"/>
      <c r="AC4655" s="123" t="n"/>
      <c r="AD4655" s="119" t="n"/>
      <c r="AE4655" s="125" t="n"/>
      <c r="AF4655" s="124">
        <f>MONTH(O4655)</f>
        <v/>
      </c>
      <c r="AG4655" s="124">
        <f>VLOOKUP(IFERROR(MID(AE4655,1,(FIND(",",AE4655,1)-1)),AE4655),Facility_Region_Mapping,2,FALSE)</f>
        <v/>
      </c>
      <c r="AH4655" s="124" t="n"/>
      <c r="AI4655" s="124">
        <f>IF(C4655&lt;&gt;"",IF(M4655="ESM User",getInterfaceName($C4655),"NA"),"")</f>
        <v/>
      </c>
      <c r="AJ4655" s="116">
        <f>IF(Q4655&lt;&gt;"",DATE(YEAR(Q4655), MONTH(Q4655), DAY(Q4655)),"")</f>
        <v/>
      </c>
      <c r="AK4655" s="130">
        <f>IF(Q4655&lt;&gt;0,Q4655-N4655,TODAY()-N4655)</f>
        <v/>
      </c>
      <c r="AL4655" s="112">
        <f>IF(F4655="Re-assigned",0,IF(H4655="Closed",0,IF(H4655="Service Restored",0,IF(H4655="",0,1))))</f>
        <v/>
      </c>
      <c r="AM4655" s="124">
        <f>IF(AL4655=0,"",IF(AK4655&gt;20.99,"Aged","Non-Aged"))</f>
        <v/>
      </c>
      <c r="AN4655" s="112">
        <f>IF(Q4655&lt;&gt;"",MONTH(Q4655),"")</f>
        <v/>
      </c>
      <c r="AO4655" s="112">
        <f>IFERROR(VALUE(V4655),0)</f>
        <v/>
      </c>
    </row>
    <row customFormat="1" customHeight="1" ht="29.25" r="4656" s="112" spans="1:41">
      <c r="A4656" s="127" t="n"/>
      <c r="B4656" s="113" t="n"/>
      <c r="C4656" s="127" t="n"/>
      <c r="D4656" s="127" t="n"/>
      <c r="E4656" s="114">
        <f>IF(F4656 &lt;&gt; "",VLOOKUP(F4656,CategoryLookup,2,FALSE), "")</f>
        <v/>
      </c>
      <c r="F4656" s="126" t="n"/>
      <c r="G4656" s="127" t="n"/>
      <c r="H4656" s="127" t="n"/>
      <c r="I4656" s="127" t="n"/>
      <c r="J4656" s="127" t="n"/>
      <c r="K4656" s="127" t="n"/>
      <c r="L4656" s="127" t="n"/>
      <c r="M4656" s="127" t="n"/>
      <c r="N4656" s="120" t="n"/>
      <c r="O4656" s="120" t="n"/>
      <c r="P4656" s="120" t="n"/>
      <c r="Q4656" s="120" t="n"/>
      <c r="R4656" s="121" t="n"/>
      <c r="S4656" s="121" t="n"/>
      <c r="T4656" s="121" t="n"/>
      <c r="U4656" s="121" t="n"/>
      <c r="V4656" s="117">
        <f>IF(P4656="NA","NA",IF(P4656&lt;&gt;"",TEXT(P4656-N4656,"[h].mm"),""))</f>
        <v/>
      </c>
      <c r="W4656" s="118">
        <f>IF(AND(R4656="",S4656=""),"",R4656+S4656)</f>
        <v/>
      </c>
      <c r="X4656" s="116">
        <f>IF(O4656&lt;&gt;"",DATE(YEAR(O4656), MONTH(O4656), DAY(O4656)),"")</f>
        <v/>
      </c>
      <c r="Y4656" s="122" t="n"/>
      <c r="Z4656" s="123" t="n"/>
      <c r="AA4656" s="117">
        <f>IF(F4656="Re-assigned","NA",IF(W4656="","",IF(W4656&gt;=VLOOKUP(D4656,SLAMatrix,3,FALSE),"Yes",IF(W4656&lt;VLOOKUP(D4656,SLAMatrix,2,FALSE),"No","Internal"))))</f>
        <v/>
      </c>
      <c r="AB4656" s="123" t="n"/>
      <c r="AC4656" s="123" t="n"/>
      <c r="AD4656" s="119" t="n"/>
      <c r="AE4656" s="125" t="n"/>
      <c r="AF4656" s="124">
        <f>MONTH(O4656)</f>
        <v/>
      </c>
      <c r="AG4656" s="124">
        <f>VLOOKUP(IFERROR(MID(AE4656,1,(FIND(",",AE4656,1)-1)),AE4656),Facility_Region_Mapping,2,FALSE)</f>
        <v/>
      </c>
      <c r="AH4656" s="124" t="n"/>
      <c r="AI4656" s="124">
        <f>IF(C4656&lt;&gt;"",IF(M4656="ESM User",getInterfaceName($C4656),"NA"),"")</f>
        <v/>
      </c>
      <c r="AJ4656" s="116">
        <f>IF(Q4656&lt;&gt;"",DATE(YEAR(Q4656), MONTH(Q4656), DAY(Q4656)),"")</f>
        <v/>
      </c>
      <c r="AK4656" s="130">
        <f>IF(Q4656&lt;&gt;0,Q4656-N4656,TODAY()-N4656)</f>
        <v/>
      </c>
      <c r="AL4656" s="112">
        <f>IF(F4656="Re-assigned",0,IF(H4656="Closed",0,IF(H4656="Service Restored",0,IF(H4656="",0,1))))</f>
        <v/>
      </c>
      <c r="AM4656" s="124">
        <f>IF(AL4656=0,"",IF(AK4656&gt;20.99,"Aged","Non-Aged"))</f>
        <v/>
      </c>
      <c r="AN4656" s="112">
        <f>IF(Q4656&lt;&gt;"",MONTH(Q4656),"")</f>
        <v/>
      </c>
      <c r="AO4656" s="112">
        <f>IFERROR(VALUE(V4656),0)</f>
        <v/>
      </c>
    </row>
    <row customFormat="1" customHeight="1" ht="29.25" r="4657" s="112" spans="1:41">
      <c r="A4657" s="127" t="n"/>
      <c r="B4657" s="113" t="n"/>
      <c r="C4657" s="127" t="n"/>
      <c r="D4657" s="127" t="n"/>
      <c r="E4657" s="114">
        <f>IF(F4657 &lt;&gt; "",VLOOKUP(F4657,CategoryLookup,2,FALSE), "")</f>
        <v/>
      </c>
      <c r="F4657" s="126" t="n"/>
      <c r="G4657" s="127" t="n"/>
      <c r="H4657" s="127" t="n"/>
      <c r="I4657" s="127" t="n"/>
      <c r="J4657" s="127" t="n"/>
      <c r="K4657" s="127" t="n"/>
      <c r="L4657" s="127" t="n"/>
      <c r="M4657" s="127" t="n"/>
      <c r="N4657" s="120" t="n"/>
      <c r="O4657" s="120" t="n"/>
      <c r="P4657" s="120" t="n"/>
      <c r="Q4657" s="120" t="n"/>
      <c r="R4657" s="121" t="n"/>
      <c r="S4657" s="121" t="n"/>
      <c r="T4657" s="121" t="n"/>
      <c r="U4657" s="121" t="n"/>
      <c r="V4657" s="117">
        <f>IF(P4657="NA","NA",IF(P4657&lt;&gt;"",TEXT(P4657-N4657,"[h].mm"),""))</f>
        <v/>
      </c>
      <c r="W4657" s="118">
        <f>IF(AND(R4657="",S4657=""),"",R4657+S4657)</f>
        <v/>
      </c>
      <c r="X4657" s="116">
        <f>IF(O4657&lt;&gt;"",DATE(YEAR(O4657), MONTH(O4657), DAY(O4657)),"")</f>
        <v/>
      </c>
      <c r="Y4657" s="122" t="n"/>
      <c r="Z4657" s="123" t="n"/>
      <c r="AA4657" s="117">
        <f>IF(F4657="Re-assigned","NA",IF(W4657="","",IF(W4657&gt;=VLOOKUP(D4657,SLAMatrix,3,FALSE),"Yes",IF(W4657&lt;VLOOKUP(D4657,SLAMatrix,2,FALSE),"No","Internal"))))</f>
        <v/>
      </c>
      <c r="AB4657" s="123" t="n"/>
      <c r="AC4657" s="123" t="n"/>
      <c r="AD4657" s="119" t="n"/>
      <c r="AE4657" s="125" t="n"/>
      <c r="AF4657" s="124">
        <f>MONTH(O4657)</f>
        <v/>
      </c>
      <c r="AG4657" s="124">
        <f>VLOOKUP(IFERROR(MID(AE4657,1,(FIND(",",AE4657,1)-1)),AE4657),Facility_Region_Mapping,2,FALSE)</f>
        <v/>
      </c>
      <c r="AH4657" s="124" t="n"/>
      <c r="AI4657" s="124">
        <f>IF(C4657&lt;&gt;"",IF(M4657="ESM User",getInterfaceName($C4657),"NA"),"")</f>
        <v/>
      </c>
      <c r="AJ4657" s="116">
        <f>IF(Q4657&lt;&gt;"",DATE(YEAR(Q4657), MONTH(Q4657), DAY(Q4657)),"")</f>
        <v/>
      </c>
      <c r="AK4657" s="130">
        <f>IF(Q4657&lt;&gt;0,Q4657-N4657,TODAY()-N4657)</f>
        <v/>
      </c>
      <c r="AL4657" s="112">
        <f>IF(F4657="Re-assigned",0,IF(H4657="Closed",0,IF(H4657="Service Restored",0,IF(H4657="",0,1))))</f>
        <v/>
      </c>
      <c r="AM4657" s="124">
        <f>IF(AL4657=0,"",IF(AK4657&gt;20.99,"Aged","Non-Aged"))</f>
        <v/>
      </c>
      <c r="AN4657" s="112">
        <f>IF(Q4657&lt;&gt;"",MONTH(Q4657),"")</f>
        <v/>
      </c>
      <c r="AO4657" s="112">
        <f>IFERROR(VALUE(V4657),0)</f>
        <v/>
      </c>
    </row>
    <row customFormat="1" customHeight="1" ht="29.25" r="4658" s="112" spans="1:41">
      <c r="A4658" s="127" t="n"/>
      <c r="B4658" s="113" t="n"/>
      <c r="C4658" s="127" t="n"/>
      <c r="D4658" s="127" t="n"/>
      <c r="E4658" s="114">
        <f>IF(F4658 &lt;&gt; "",VLOOKUP(F4658,CategoryLookup,2,FALSE), "")</f>
        <v/>
      </c>
      <c r="F4658" s="126" t="n"/>
      <c r="G4658" s="127" t="n"/>
      <c r="H4658" s="127" t="n"/>
      <c r="I4658" s="127" t="n"/>
      <c r="J4658" s="127" t="n"/>
      <c r="K4658" s="127" t="n"/>
      <c r="L4658" s="127" t="n"/>
      <c r="M4658" s="127" t="n"/>
      <c r="N4658" s="120" t="n"/>
      <c r="O4658" s="120" t="n"/>
      <c r="P4658" s="120" t="n"/>
      <c r="Q4658" s="120" t="n"/>
      <c r="R4658" s="121" t="n"/>
      <c r="S4658" s="121" t="n"/>
      <c r="T4658" s="121" t="n"/>
      <c r="U4658" s="121" t="n"/>
      <c r="V4658" s="117">
        <f>IF(P4658="NA","NA",IF(P4658&lt;&gt;"",TEXT(P4658-N4658,"[h].mm"),""))</f>
        <v/>
      </c>
      <c r="W4658" s="118">
        <f>IF(AND(R4658="",S4658=""),"",R4658+S4658)</f>
        <v/>
      </c>
      <c r="X4658" s="116">
        <f>IF(O4658&lt;&gt;"",DATE(YEAR(O4658), MONTH(O4658), DAY(O4658)),"")</f>
        <v/>
      </c>
      <c r="Y4658" s="122" t="n"/>
      <c r="Z4658" s="123" t="n"/>
      <c r="AA4658" s="117">
        <f>IF(F4658="Re-assigned","NA",IF(W4658="","",IF(W4658&gt;=VLOOKUP(D4658,SLAMatrix,3,FALSE),"Yes",IF(W4658&lt;VLOOKUP(D4658,SLAMatrix,2,FALSE),"No","Internal"))))</f>
        <v/>
      </c>
      <c r="AB4658" s="123" t="n"/>
      <c r="AC4658" s="123" t="n"/>
      <c r="AD4658" s="119" t="n"/>
      <c r="AE4658" s="125" t="n"/>
      <c r="AF4658" s="124">
        <f>MONTH(O4658)</f>
        <v/>
      </c>
      <c r="AG4658" s="124">
        <f>VLOOKUP(IFERROR(MID(AE4658,1,(FIND(",",AE4658,1)-1)),AE4658),Facility_Region_Mapping,2,FALSE)</f>
        <v/>
      </c>
      <c r="AH4658" s="124" t="n"/>
      <c r="AI4658" s="124">
        <f>IF(C4658&lt;&gt;"",IF(M4658="ESM User",getInterfaceName($C4658),"NA"),"")</f>
        <v/>
      </c>
      <c r="AJ4658" s="116">
        <f>IF(Q4658&lt;&gt;"",DATE(YEAR(Q4658), MONTH(Q4658), DAY(Q4658)),"")</f>
        <v/>
      </c>
      <c r="AK4658" s="130">
        <f>IF(Q4658&lt;&gt;0,Q4658-N4658,TODAY()-N4658)</f>
        <v/>
      </c>
      <c r="AL4658" s="112">
        <f>IF(F4658="Re-assigned",0,IF(H4658="Closed",0,IF(H4658="Service Restored",0,IF(H4658="",0,1))))</f>
        <v/>
      </c>
      <c r="AM4658" s="124">
        <f>IF(AL4658=0,"",IF(AK4658&gt;20.99,"Aged","Non-Aged"))</f>
        <v/>
      </c>
      <c r="AN4658" s="112">
        <f>IF(Q4658&lt;&gt;"",MONTH(Q4658),"")</f>
        <v/>
      </c>
      <c r="AO4658" s="112">
        <f>IFERROR(VALUE(V4658),0)</f>
        <v/>
      </c>
    </row>
    <row customFormat="1" customHeight="1" ht="29.25" r="4659" s="112" spans="1:41">
      <c r="A4659" s="127" t="n"/>
      <c r="B4659" s="113" t="n"/>
      <c r="C4659" s="127" t="n"/>
      <c r="D4659" s="127" t="n"/>
      <c r="E4659" s="114">
        <f>IF(F4659 &lt;&gt; "",VLOOKUP(F4659,CategoryLookup,2,FALSE), "")</f>
        <v/>
      </c>
      <c r="F4659" s="126" t="n"/>
      <c r="G4659" s="127" t="n"/>
      <c r="H4659" s="127" t="n"/>
      <c r="I4659" s="127" t="n"/>
      <c r="J4659" s="127" t="n"/>
      <c r="K4659" s="127" t="n"/>
      <c r="L4659" s="127" t="n"/>
      <c r="M4659" s="127" t="n"/>
      <c r="N4659" s="120" t="n"/>
      <c r="O4659" s="120" t="n"/>
      <c r="P4659" s="120" t="n"/>
      <c r="Q4659" s="120" t="n"/>
      <c r="R4659" s="121" t="n"/>
      <c r="S4659" s="121" t="n"/>
      <c r="T4659" s="121" t="n"/>
      <c r="U4659" s="121" t="n"/>
      <c r="V4659" s="117">
        <f>IF(P4659="NA","NA",IF(P4659&lt;&gt;"",TEXT(P4659-N4659,"[h].mm"),""))</f>
        <v/>
      </c>
      <c r="W4659" s="118">
        <f>IF(AND(R4659="",S4659=""),"",R4659+S4659)</f>
        <v/>
      </c>
      <c r="X4659" s="116">
        <f>IF(O4659&lt;&gt;"",DATE(YEAR(O4659), MONTH(O4659), DAY(O4659)),"")</f>
        <v/>
      </c>
      <c r="Y4659" s="122" t="n"/>
      <c r="Z4659" s="123" t="n"/>
      <c r="AA4659" s="117">
        <f>IF(F4659="Re-assigned","NA",IF(W4659="","",IF(W4659&gt;=VLOOKUP(D4659,SLAMatrix,3,FALSE),"Yes",IF(W4659&lt;VLOOKUP(D4659,SLAMatrix,2,FALSE),"No","Internal"))))</f>
        <v/>
      </c>
      <c r="AB4659" s="123" t="n"/>
      <c r="AC4659" s="123" t="n"/>
      <c r="AD4659" s="119" t="n"/>
      <c r="AE4659" s="125" t="n"/>
      <c r="AF4659" s="124">
        <f>MONTH(O4659)</f>
        <v/>
      </c>
      <c r="AG4659" s="124">
        <f>VLOOKUP(IFERROR(MID(AE4659,1,(FIND(",",AE4659,1)-1)),AE4659),Facility_Region_Mapping,2,FALSE)</f>
        <v/>
      </c>
      <c r="AH4659" s="124" t="n"/>
      <c r="AI4659" s="124">
        <f>IF(C4659&lt;&gt;"",IF(M4659="ESM User",getInterfaceName($C4659),"NA"),"")</f>
        <v/>
      </c>
      <c r="AJ4659" s="116">
        <f>IF(Q4659&lt;&gt;"",DATE(YEAR(Q4659), MONTH(Q4659), DAY(Q4659)),"")</f>
        <v/>
      </c>
      <c r="AK4659" s="130">
        <f>IF(Q4659&lt;&gt;0,Q4659-N4659,TODAY()-N4659)</f>
        <v/>
      </c>
      <c r="AL4659" s="112">
        <f>IF(F4659="Re-assigned",0,IF(H4659="Closed",0,IF(H4659="Service Restored",0,IF(H4659="",0,1))))</f>
        <v/>
      </c>
      <c r="AM4659" s="124">
        <f>IF(AL4659=0,"",IF(AK4659&gt;20.99,"Aged","Non-Aged"))</f>
        <v/>
      </c>
      <c r="AN4659" s="112">
        <f>IF(Q4659&lt;&gt;"",MONTH(Q4659),"")</f>
        <v/>
      </c>
      <c r="AO4659" s="112">
        <f>IFERROR(VALUE(V4659),0)</f>
        <v/>
      </c>
    </row>
    <row customFormat="1" customHeight="1" ht="29.25" r="4660" s="112" spans="1:41">
      <c r="A4660" s="127" t="n"/>
      <c r="B4660" s="113" t="n"/>
      <c r="C4660" s="127" t="n"/>
      <c r="D4660" s="127" t="n"/>
      <c r="E4660" s="114">
        <f>IF(F4660 &lt;&gt; "",VLOOKUP(F4660,CategoryLookup,2,FALSE), "")</f>
        <v/>
      </c>
      <c r="F4660" s="126" t="n"/>
      <c r="G4660" s="127" t="n"/>
      <c r="H4660" s="127" t="n"/>
      <c r="I4660" s="127" t="n"/>
      <c r="J4660" s="127" t="n"/>
      <c r="K4660" s="127" t="n"/>
      <c r="L4660" s="127" t="n"/>
      <c r="M4660" s="127" t="n"/>
      <c r="N4660" s="120" t="n"/>
      <c r="O4660" s="120" t="n"/>
      <c r="P4660" s="120" t="n"/>
      <c r="Q4660" s="120" t="n"/>
      <c r="R4660" s="121" t="n"/>
      <c r="S4660" s="121" t="n"/>
      <c r="T4660" s="121" t="n"/>
      <c r="U4660" s="121" t="n"/>
      <c r="V4660" s="117">
        <f>IF(P4660="NA","NA",IF(P4660&lt;&gt;"",TEXT(P4660-N4660,"[h].mm"),""))</f>
        <v/>
      </c>
      <c r="W4660" s="118">
        <f>IF(AND(R4660="",S4660=""),"",R4660+S4660)</f>
        <v/>
      </c>
      <c r="X4660" s="116">
        <f>IF(O4660&lt;&gt;"",DATE(YEAR(O4660), MONTH(O4660), DAY(O4660)),"")</f>
        <v/>
      </c>
      <c r="Y4660" s="122" t="n"/>
      <c r="Z4660" s="123" t="n"/>
      <c r="AA4660" s="117">
        <f>IF(F4660="Re-assigned","NA",IF(W4660="","",IF(W4660&gt;=VLOOKUP(D4660,SLAMatrix,3,FALSE),"Yes",IF(W4660&lt;VLOOKUP(D4660,SLAMatrix,2,FALSE),"No","Internal"))))</f>
        <v/>
      </c>
      <c r="AB4660" s="123" t="n"/>
      <c r="AC4660" s="123" t="n"/>
      <c r="AD4660" s="119" t="n"/>
      <c r="AE4660" s="125" t="n"/>
      <c r="AF4660" s="124">
        <f>MONTH(O4660)</f>
        <v/>
      </c>
      <c r="AG4660" s="124">
        <f>VLOOKUP(IFERROR(MID(AE4660,1,(FIND(",",AE4660,1)-1)),AE4660),Facility_Region_Mapping,2,FALSE)</f>
        <v/>
      </c>
      <c r="AH4660" s="124" t="n"/>
      <c r="AI4660" s="124">
        <f>IF(C4660&lt;&gt;"",IF(M4660="ESM User",getInterfaceName($C4660),"NA"),"")</f>
        <v/>
      </c>
      <c r="AJ4660" s="116">
        <f>IF(Q4660&lt;&gt;"",DATE(YEAR(Q4660), MONTH(Q4660), DAY(Q4660)),"")</f>
        <v/>
      </c>
      <c r="AK4660" s="130">
        <f>IF(Q4660&lt;&gt;0,Q4660-N4660,TODAY()-N4660)</f>
        <v/>
      </c>
      <c r="AL4660" s="112">
        <f>IF(F4660="Re-assigned",0,IF(H4660="Closed",0,IF(H4660="Service Restored",0,IF(H4660="",0,1))))</f>
        <v/>
      </c>
      <c r="AM4660" s="124">
        <f>IF(AL4660=0,"",IF(AK4660&gt;20.99,"Aged","Non-Aged"))</f>
        <v/>
      </c>
      <c r="AN4660" s="112">
        <f>IF(Q4660&lt;&gt;"",MONTH(Q4660),"")</f>
        <v/>
      </c>
      <c r="AO4660" s="112">
        <f>IFERROR(VALUE(V4660),0)</f>
        <v/>
      </c>
    </row>
    <row customFormat="1" customHeight="1" ht="29.25" r="4661" s="112" spans="1:41">
      <c r="A4661" s="127" t="n"/>
      <c r="B4661" s="113" t="n"/>
      <c r="C4661" s="127" t="n"/>
      <c r="D4661" s="127" t="n"/>
      <c r="E4661" s="114">
        <f>IF(F4661 &lt;&gt; "",VLOOKUP(F4661,CategoryLookup,2,FALSE), "")</f>
        <v/>
      </c>
      <c r="F4661" s="126" t="n"/>
      <c r="G4661" s="127" t="n"/>
      <c r="H4661" s="127" t="n"/>
      <c r="I4661" s="127" t="n"/>
      <c r="J4661" s="127" t="n"/>
      <c r="K4661" s="127" t="n"/>
      <c r="L4661" s="127" t="n"/>
      <c r="M4661" s="127" t="n"/>
      <c r="N4661" s="120" t="n"/>
      <c r="O4661" s="120" t="n"/>
      <c r="P4661" s="120" t="n"/>
      <c r="Q4661" s="120" t="n"/>
      <c r="R4661" s="121" t="n"/>
      <c r="S4661" s="121" t="n"/>
      <c r="T4661" s="121" t="n"/>
      <c r="U4661" s="121" t="n"/>
      <c r="V4661" s="117">
        <f>IF(P4661="NA","NA",IF(P4661&lt;&gt;"",TEXT(P4661-N4661,"[h].mm"),""))</f>
        <v/>
      </c>
      <c r="W4661" s="118">
        <f>IF(AND(R4661="",S4661=""),"",R4661+S4661)</f>
        <v/>
      </c>
      <c r="X4661" s="116">
        <f>IF(O4661&lt;&gt;"",DATE(YEAR(O4661), MONTH(O4661), DAY(O4661)),"")</f>
        <v/>
      </c>
      <c r="Y4661" s="122" t="n"/>
      <c r="Z4661" s="123" t="n"/>
      <c r="AA4661" s="117">
        <f>IF(F4661="Re-assigned","NA",IF(W4661="","",IF(W4661&gt;=VLOOKUP(D4661,SLAMatrix,3,FALSE),"Yes",IF(W4661&lt;VLOOKUP(D4661,SLAMatrix,2,FALSE),"No","Internal"))))</f>
        <v/>
      </c>
      <c r="AB4661" s="123" t="n"/>
      <c r="AC4661" s="123" t="n"/>
      <c r="AD4661" s="119" t="n"/>
      <c r="AE4661" s="125" t="n"/>
      <c r="AF4661" s="124">
        <f>MONTH(O4661)</f>
        <v/>
      </c>
      <c r="AG4661" s="124">
        <f>VLOOKUP(IFERROR(MID(AE4661,1,(FIND(",",AE4661,1)-1)),AE4661),Facility_Region_Mapping,2,FALSE)</f>
        <v/>
      </c>
      <c r="AH4661" s="124" t="n"/>
      <c r="AI4661" s="124">
        <f>IF(C4661&lt;&gt;"",IF(M4661="ESM User",getInterfaceName($C4661),"NA"),"")</f>
        <v/>
      </c>
      <c r="AJ4661" s="116">
        <f>IF(Q4661&lt;&gt;"",DATE(YEAR(Q4661), MONTH(Q4661), DAY(Q4661)),"")</f>
        <v/>
      </c>
      <c r="AK4661" s="130">
        <f>IF(Q4661&lt;&gt;0,Q4661-N4661,TODAY()-N4661)</f>
        <v/>
      </c>
      <c r="AL4661" s="112">
        <f>IF(F4661="Re-assigned",0,IF(H4661="Closed",0,IF(H4661="Service Restored",0,IF(H4661="",0,1))))</f>
        <v/>
      </c>
      <c r="AM4661" s="124">
        <f>IF(AL4661=0,"",IF(AK4661&gt;20.99,"Aged","Non-Aged"))</f>
        <v/>
      </c>
      <c r="AN4661" s="112">
        <f>IF(Q4661&lt;&gt;"",MONTH(Q4661),"")</f>
        <v/>
      </c>
      <c r="AO4661" s="112">
        <f>IFERROR(VALUE(V4661),0)</f>
        <v/>
      </c>
    </row>
    <row customFormat="1" customHeight="1" ht="29.25" r="4662" s="112" spans="1:41">
      <c r="A4662" s="127" t="n"/>
      <c r="B4662" s="113" t="n"/>
      <c r="C4662" s="127" t="n"/>
      <c r="D4662" s="127" t="n"/>
      <c r="E4662" s="114">
        <f>IF(F4662 &lt;&gt; "",VLOOKUP(F4662,CategoryLookup,2,FALSE), "")</f>
        <v/>
      </c>
      <c r="F4662" s="126" t="n"/>
      <c r="G4662" s="127" t="n"/>
      <c r="H4662" s="127" t="n"/>
      <c r="I4662" s="127" t="n"/>
      <c r="J4662" s="127" t="n"/>
      <c r="K4662" s="127" t="n"/>
      <c r="L4662" s="127" t="n"/>
      <c r="M4662" s="127" t="n"/>
      <c r="N4662" s="120" t="n"/>
      <c r="O4662" s="120" t="n"/>
      <c r="P4662" s="120" t="n"/>
      <c r="Q4662" s="120" t="n"/>
      <c r="R4662" s="121" t="n"/>
      <c r="S4662" s="121" t="n"/>
      <c r="T4662" s="121" t="n"/>
      <c r="U4662" s="121" t="n"/>
      <c r="V4662" s="117">
        <f>IF(P4662="NA","NA",IF(P4662&lt;&gt;"",TEXT(P4662-N4662,"[h].mm"),""))</f>
        <v/>
      </c>
      <c r="W4662" s="118">
        <f>IF(AND(R4662="",S4662=""),"",R4662+S4662)</f>
        <v/>
      </c>
      <c r="X4662" s="116">
        <f>IF(O4662&lt;&gt;"",DATE(YEAR(O4662), MONTH(O4662), DAY(O4662)),"")</f>
        <v/>
      </c>
      <c r="Y4662" s="122" t="n"/>
      <c r="Z4662" s="123" t="n"/>
      <c r="AA4662" s="117">
        <f>IF(F4662="Re-assigned","NA",IF(W4662="","",IF(W4662&gt;=VLOOKUP(D4662,SLAMatrix,3,FALSE),"Yes",IF(W4662&lt;VLOOKUP(D4662,SLAMatrix,2,FALSE),"No","Internal"))))</f>
        <v/>
      </c>
      <c r="AB4662" s="123" t="n"/>
      <c r="AC4662" s="123" t="n"/>
      <c r="AD4662" s="119" t="n"/>
      <c r="AE4662" s="125" t="n"/>
      <c r="AF4662" s="124">
        <f>MONTH(O4662)</f>
        <v/>
      </c>
      <c r="AG4662" s="124">
        <f>VLOOKUP(IFERROR(MID(AE4662,1,(FIND(",",AE4662,1)-1)),AE4662),Facility_Region_Mapping,2,FALSE)</f>
        <v/>
      </c>
      <c r="AH4662" s="124" t="n"/>
      <c r="AI4662" s="124">
        <f>IF(C4662&lt;&gt;"",IF(M4662="ESM User",getInterfaceName($C4662),"NA"),"")</f>
        <v/>
      </c>
      <c r="AJ4662" s="116">
        <f>IF(Q4662&lt;&gt;"",DATE(YEAR(Q4662), MONTH(Q4662), DAY(Q4662)),"")</f>
        <v/>
      </c>
      <c r="AK4662" s="130">
        <f>IF(Q4662&lt;&gt;0,Q4662-N4662,TODAY()-N4662)</f>
        <v/>
      </c>
      <c r="AL4662" s="112">
        <f>IF(F4662="Re-assigned",0,IF(H4662="Closed",0,IF(H4662="Service Restored",0,IF(H4662="",0,1))))</f>
        <v/>
      </c>
      <c r="AM4662" s="124">
        <f>IF(AL4662=0,"",IF(AK4662&gt;20.99,"Aged","Non-Aged"))</f>
        <v/>
      </c>
      <c r="AN4662" s="112">
        <f>IF(Q4662&lt;&gt;"",MONTH(Q4662),"")</f>
        <v/>
      </c>
      <c r="AO4662" s="112">
        <f>IFERROR(VALUE(V4662),0)</f>
        <v/>
      </c>
    </row>
    <row customFormat="1" customHeight="1" ht="29.25" r="4663" s="112" spans="1:41">
      <c r="A4663" s="127" t="n"/>
      <c r="B4663" s="113" t="n"/>
      <c r="C4663" s="127" t="n"/>
      <c r="D4663" s="127" t="n"/>
      <c r="E4663" s="114">
        <f>IF(F4663 &lt;&gt; "",VLOOKUP(F4663,CategoryLookup,2,FALSE), "")</f>
        <v/>
      </c>
      <c r="F4663" s="126" t="n"/>
      <c r="G4663" s="127" t="n"/>
      <c r="H4663" s="127" t="n"/>
      <c r="I4663" s="127" t="n"/>
      <c r="J4663" s="127" t="n"/>
      <c r="K4663" s="127" t="n"/>
      <c r="L4663" s="127" t="n"/>
      <c r="M4663" s="127" t="n"/>
      <c r="N4663" s="120" t="n"/>
      <c r="O4663" s="120" t="n"/>
      <c r="P4663" s="120" t="n"/>
      <c r="Q4663" s="120" t="n"/>
      <c r="R4663" s="121" t="n"/>
      <c r="S4663" s="121" t="n"/>
      <c r="T4663" s="121" t="n"/>
      <c r="U4663" s="121" t="n"/>
      <c r="V4663" s="117">
        <f>IF(P4663="NA","NA",IF(P4663&lt;&gt;"",TEXT(P4663-N4663,"[h].mm"),""))</f>
        <v/>
      </c>
      <c r="W4663" s="118">
        <f>IF(AND(R4663="",S4663=""),"",R4663+S4663)</f>
        <v/>
      </c>
      <c r="X4663" s="116">
        <f>IF(O4663&lt;&gt;"",DATE(YEAR(O4663), MONTH(O4663), DAY(O4663)),"")</f>
        <v/>
      </c>
      <c r="Y4663" s="122" t="n"/>
      <c r="Z4663" s="123" t="n"/>
      <c r="AA4663" s="117">
        <f>IF(F4663="Re-assigned","NA",IF(W4663="","",IF(W4663&gt;=VLOOKUP(D4663,SLAMatrix,3,FALSE),"Yes",IF(W4663&lt;VLOOKUP(D4663,SLAMatrix,2,FALSE),"No","Internal"))))</f>
        <v/>
      </c>
      <c r="AB4663" s="123" t="n"/>
      <c r="AC4663" s="123" t="n"/>
      <c r="AD4663" s="119" t="n"/>
      <c r="AE4663" s="125" t="n"/>
      <c r="AF4663" s="124">
        <f>MONTH(O4663)</f>
        <v/>
      </c>
      <c r="AG4663" s="124">
        <f>VLOOKUP(IFERROR(MID(AE4663,1,(FIND(",",AE4663,1)-1)),AE4663),Facility_Region_Mapping,2,FALSE)</f>
        <v/>
      </c>
      <c r="AH4663" s="124" t="n"/>
      <c r="AI4663" s="124">
        <f>IF(C4663&lt;&gt;"",IF(M4663="ESM User",getInterfaceName($C4663),"NA"),"")</f>
        <v/>
      </c>
      <c r="AJ4663" s="116">
        <f>IF(Q4663&lt;&gt;"",DATE(YEAR(Q4663), MONTH(Q4663), DAY(Q4663)),"")</f>
        <v/>
      </c>
      <c r="AK4663" s="130">
        <f>IF(Q4663&lt;&gt;0,Q4663-N4663,TODAY()-N4663)</f>
        <v/>
      </c>
      <c r="AL4663" s="112">
        <f>IF(F4663="Re-assigned",0,IF(H4663="Closed",0,IF(H4663="Service Restored",0,IF(H4663="",0,1))))</f>
        <v/>
      </c>
      <c r="AM4663" s="124">
        <f>IF(AL4663=0,"",IF(AK4663&gt;20.99,"Aged","Non-Aged"))</f>
        <v/>
      </c>
      <c r="AN4663" s="112">
        <f>IF(Q4663&lt;&gt;"",MONTH(Q4663),"")</f>
        <v/>
      </c>
      <c r="AO4663" s="112">
        <f>IFERROR(VALUE(V4663),0)</f>
        <v/>
      </c>
    </row>
    <row customFormat="1" customHeight="1" ht="29.25" r="4664" s="112" spans="1:41">
      <c r="A4664" s="127" t="n"/>
      <c r="B4664" s="113" t="n"/>
      <c r="C4664" s="127" t="n"/>
      <c r="D4664" s="127" t="n"/>
      <c r="E4664" s="114">
        <f>IF(F4664 &lt;&gt; "",VLOOKUP(F4664,CategoryLookup,2,FALSE), "")</f>
        <v/>
      </c>
      <c r="F4664" s="126" t="n"/>
      <c r="G4664" s="127" t="n"/>
      <c r="H4664" s="127" t="n"/>
      <c r="I4664" s="127" t="n"/>
      <c r="J4664" s="127" t="n"/>
      <c r="K4664" s="127" t="n"/>
      <c r="L4664" s="127" t="n"/>
      <c r="M4664" s="127" t="n"/>
      <c r="N4664" s="120" t="n"/>
      <c r="O4664" s="120" t="n"/>
      <c r="P4664" s="120" t="n"/>
      <c r="Q4664" s="120" t="n"/>
      <c r="R4664" s="121" t="n"/>
      <c r="S4664" s="121" t="n"/>
      <c r="T4664" s="121" t="n"/>
      <c r="U4664" s="121" t="n"/>
      <c r="V4664" s="117">
        <f>IF(P4664="NA","NA",IF(P4664&lt;&gt;"",TEXT(P4664-N4664,"[h].mm"),""))</f>
        <v/>
      </c>
      <c r="W4664" s="118">
        <f>IF(AND(R4664="",S4664=""),"",R4664+S4664)</f>
        <v/>
      </c>
      <c r="X4664" s="116">
        <f>IF(O4664&lt;&gt;"",DATE(YEAR(O4664), MONTH(O4664), DAY(O4664)),"")</f>
        <v/>
      </c>
      <c r="Y4664" s="122" t="n"/>
      <c r="Z4664" s="123" t="n"/>
      <c r="AA4664" s="117">
        <f>IF(F4664="Re-assigned","NA",IF(W4664="","",IF(W4664&gt;=VLOOKUP(D4664,SLAMatrix,3,FALSE),"Yes",IF(W4664&lt;VLOOKUP(D4664,SLAMatrix,2,FALSE),"No","Internal"))))</f>
        <v/>
      </c>
      <c r="AB4664" s="123" t="n"/>
      <c r="AC4664" s="123" t="n"/>
      <c r="AD4664" s="119" t="n"/>
      <c r="AE4664" s="125" t="n"/>
      <c r="AF4664" s="124">
        <f>MONTH(O4664)</f>
        <v/>
      </c>
      <c r="AG4664" s="124">
        <f>VLOOKUP(IFERROR(MID(AE4664,1,(FIND(",",AE4664,1)-1)),AE4664),Facility_Region_Mapping,2,FALSE)</f>
        <v/>
      </c>
      <c r="AH4664" s="124" t="n"/>
      <c r="AI4664" s="124">
        <f>IF(C4664&lt;&gt;"",IF(M4664="ESM User",getInterfaceName($C4664),"NA"),"")</f>
        <v/>
      </c>
      <c r="AJ4664" s="116">
        <f>IF(Q4664&lt;&gt;"",DATE(YEAR(Q4664), MONTH(Q4664), DAY(Q4664)),"")</f>
        <v/>
      </c>
      <c r="AK4664" s="130">
        <f>IF(Q4664&lt;&gt;0,Q4664-N4664,TODAY()-N4664)</f>
        <v/>
      </c>
      <c r="AL4664" s="112">
        <f>IF(F4664="Re-assigned",0,IF(H4664="Closed",0,IF(H4664="Service Restored",0,IF(H4664="",0,1))))</f>
        <v/>
      </c>
      <c r="AM4664" s="124">
        <f>IF(AL4664=0,"",IF(AK4664&gt;20.99,"Aged","Non-Aged"))</f>
        <v/>
      </c>
      <c r="AN4664" s="112">
        <f>IF(Q4664&lt;&gt;"",MONTH(Q4664),"")</f>
        <v/>
      </c>
      <c r="AO4664" s="112">
        <f>IFERROR(VALUE(V4664),0)</f>
        <v/>
      </c>
    </row>
    <row customFormat="1" customHeight="1" ht="29.25" r="4665" s="112" spans="1:41">
      <c r="A4665" s="127" t="n"/>
      <c r="B4665" s="113" t="n"/>
      <c r="C4665" s="127" t="n"/>
      <c r="D4665" s="127" t="n"/>
      <c r="E4665" s="114">
        <f>IF(F4665 &lt;&gt; "",VLOOKUP(F4665,CategoryLookup,2,FALSE), "")</f>
        <v/>
      </c>
      <c r="F4665" s="126" t="n"/>
      <c r="G4665" s="127" t="n"/>
      <c r="H4665" s="127" t="n"/>
      <c r="I4665" s="127" t="n"/>
      <c r="J4665" s="127" t="n"/>
      <c r="K4665" s="127" t="n"/>
      <c r="L4665" s="127" t="n"/>
      <c r="M4665" s="127" t="n"/>
      <c r="N4665" s="120" t="n"/>
      <c r="O4665" s="120" t="n"/>
      <c r="P4665" s="120" t="n"/>
      <c r="Q4665" s="120" t="n"/>
      <c r="R4665" s="121" t="n"/>
      <c r="S4665" s="121" t="n"/>
      <c r="T4665" s="121" t="n"/>
      <c r="U4665" s="121" t="n"/>
      <c r="V4665" s="117">
        <f>IF(P4665="NA","NA",IF(P4665&lt;&gt;"",TEXT(P4665-N4665,"[h].mm"),""))</f>
        <v/>
      </c>
      <c r="W4665" s="118">
        <f>IF(AND(R4665="",S4665=""),"",R4665+S4665)</f>
        <v/>
      </c>
      <c r="X4665" s="116">
        <f>IF(O4665&lt;&gt;"",DATE(YEAR(O4665), MONTH(O4665), DAY(O4665)),"")</f>
        <v/>
      </c>
      <c r="Y4665" s="122" t="n"/>
      <c r="Z4665" s="123" t="n"/>
      <c r="AA4665" s="117">
        <f>IF(F4665="Re-assigned","NA",IF(W4665="","",IF(W4665&gt;=VLOOKUP(D4665,SLAMatrix,3,FALSE),"Yes",IF(W4665&lt;VLOOKUP(D4665,SLAMatrix,2,FALSE),"No","Internal"))))</f>
        <v/>
      </c>
      <c r="AB4665" s="123" t="n"/>
      <c r="AC4665" s="123" t="n"/>
      <c r="AD4665" s="119" t="n"/>
      <c r="AE4665" s="125" t="n"/>
      <c r="AF4665" s="124">
        <f>MONTH(O4665)</f>
        <v/>
      </c>
      <c r="AG4665" s="124">
        <f>VLOOKUP(IFERROR(MID(AE4665,1,(FIND(",",AE4665,1)-1)),AE4665),Facility_Region_Mapping,2,FALSE)</f>
        <v/>
      </c>
      <c r="AH4665" s="124" t="n"/>
      <c r="AI4665" s="124">
        <f>IF(C4665&lt;&gt;"",IF(M4665="ESM User",getInterfaceName($C4665),"NA"),"")</f>
        <v/>
      </c>
      <c r="AJ4665" s="116">
        <f>IF(Q4665&lt;&gt;"",DATE(YEAR(Q4665), MONTH(Q4665), DAY(Q4665)),"")</f>
        <v/>
      </c>
      <c r="AK4665" s="130">
        <f>IF(Q4665&lt;&gt;0,Q4665-N4665,TODAY()-N4665)</f>
        <v/>
      </c>
      <c r="AL4665" s="112">
        <f>IF(F4665="Re-assigned",0,IF(H4665="Closed",0,IF(H4665="Service Restored",0,IF(H4665="",0,1))))</f>
        <v/>
      </c>
      <c r="AM4665" s="124">
        <f>IF(AL4665=0,"",IF(AK4665&gt;20.99,"Aged","Non-Aged"))</f>
        <v/>
      </c>
      <c r="AN4665" s="112">
        <f>IF(Q4665&lt;&gt;"",MONTH(Q4665),"")</f>
        <v/>
      </c>
      <c r="AO4665" s="112">
        <f>IFERROR(VALUE(V4665),0)</f>
        <v/>
      </c>
    </row>
    <row customFormat="1" customHeight="1" ht="29.25" r="4666" s="112" spans="1:41">
      <c r="A4666" s="127" t="n"/>
      <c r="B4666" s="113" t="n"/>
      <c r="C4666" s="127" t="n"/>
      <c r="D4666" s="127" t="n"/>
      <c r="E4666" s="114">
        <f>IF(F4666 &lt;&gt; "",VLOOKUP(F4666,CategoryLookup,2,FALSE), "")</f>
        <v/>
      </c>
      <c r="F4666" s="126" t="n"/>
      <c r="G4666" s="127" t="n"/>
      <c r="H4666" s="127" t="n"/>
      <c r="I4666" s="127" t="n"/>
      <c r="J4666" s="127" t="n"/>
      <c r="K4666" s="127" t="n"/>
      <c r="L4666" s="127" t="n"/>
      <c r="M4666" s="127" t="n"/>
      <c r="N4666" s="120" t="n"/>
      <c r="O4666" s="120" t="n"/>
      <c r="P4666" s="120" t="n"/>
      <c r="Q4666" s="120" t="n"/>
      <c r="R4666" s="121" t="n"/>
      <c r="S4666" s="121" t="n"/>
      <c r="T4666" s="121" t="n"/>
      <c r="U4666" s="121" t="n"/>
      <c r="V4666" s="117">
        <f>IF(P4666="NA","NA",IF(P4666&lt;&gt;"",TEXT(P4666-N4666,"[h].mm"),""))</f>
        <v/>
      </c>
      <c r="W4666" s="118">
        <f>IF(AND(R4666="",S4666=""),"",R4666+S4666)</f>
        <v/>
      </c>
      <c r="X4666" s="116">
        <f>IF(O4666&lt;&gt;"",DATE(YEAR(O4666), MONTH(O4666), DAY(O4666)),"")</f>
        <v/>
      </c>
      <c r="Y4666" s="122" t="n"/>
      <c r="Z4666" s="123" t="n"/>
      <c r="AA4666" s="117">
        <f>IF(F4666="Re-assigned","NA",IF(W4666="","",IF(W4666&gt;=VLOOKUP(D4666,SLAMatrix,3,FALSE),"Yes",IF(W4666&lt;VLOOKUP(D4666,SLAMatrix,2,FALSE),"No","Internal"))))</f>
        <v/>
      </c>
      <c r="AB4666" s="123" t="n"/>
      <c r="AC4666" s="123" t="n"/>
      <c r="AD4666" s="119" t="n"/>
      <c r="AE4666" s="125" t="n"/>
      <c r="AF4666" s="124">
        <f>MONTH(O4666)</f>
        <v/>
      </c>
      <c r="AG4666" s="124">
        <f>VLOOKUP(IFERROR(MID(AE4666,1,(FIND(",",AE4666,1)-1)),AE4666),Facility_Region_Mapping,2,FALSE)</f>
        <v/>
      </c>
      <c r="AH4666" s="124" t="n"/>
      <c r="AI4666" s="124">
        <f>IF(C4666&lt;&gt;"",IF(M4666="ESM User",getInterfaceName($C4666),"NA"),"")</f>
        <v/>
      </c>
      <c r="AJ4666" s="116">
        <f>IF(Q4666&lt;&gt;"",DATE(YEAR(Q4666), MONTH(Q4666), DAY(Q4666)),"")</f>
        <v/>
      </c>
      <c r="AK4666" s="130">
        <f>IF(Q4666&lt;&gt;0,Q4666-N4666,TODAY()-N4666)</f>
        <v/>
      </c>
      <c r="AL4666" s="112">
        <f>IF(F4666="Re-assigned",0,IF(H4666="Closed",0,IF(H4666="Service Restored",0,IF(H4666="",0,1))))</f>
        <v/>
      </c>
      <c r="AM4666" s="124">
        <f>IF(AL4666=0,"",IF(AK4666&gt;20.99,"Aged","Non-Aged"))</f>
        <v/>
      </c>
      <c r="AN4666" s="112">
        <f>IF(Q4666&lt;&gt;"",MONTH(Q4666),"")</f>
        <v/>
      </c>
      <c r="AO4666" s="112">
        <f>IFERROR(VALUE(V4666),0)</f>
        <v/>
      </c>
    </row>
    <row customFormat="1" customHeight="1" ht="29.25" r="4667" s="112" spans="1:41">
      <c r="A4667" s="127" t="n"/>
      <c r="B4667" s="113" t="n"/>
      <c r="C4667" s="127" t="n"/>
      <c r="D4667" s="127" t="n"/>
      <c r="E4667" s="114">
        <f>IF(F4667 &lt;&gt; "",VLOOKUP(F4667,CategoryLookup,2,FALSE), "")</f>
        <v/>
      </c>
      <c r="F4667" s="126" t="n"/>
      <c r="G4667" s="127" t="n"/>
      <c r="H4667" s="127" t="n"/>
      <c r="I4667" s="127" t="n"/>
      <c r="J4667" s="127" t="n"/>
      <c r="K4667" s="127" t="n"/>
      <c r="L4667" s="127" t="n"/>
      <c r="M4667" s="127" t="n"/>
      <c r="N4667" s="120" t="n"/>
      <c r="O4667" s="120" t="n"/>
      <c r="P4667" s="120" t="n"/>
      <c r="Q4667" s="120" t="n"/>
      <c r="R4667" s="121" t="n"/>
      <c r="S4667" s="121" t="n"/>
      <c r="T4667" s="121" t="n"/>
      <c r="U4667" s="121" t="n"/>
      <c r="V4667" s="117">
        <f>IF(P4667="NA","NA",IF(P4667&lt;&gt;"",TEXT(P4667-N4667,"[h].mm"),""))</f>
        <v/>
      </c>
      <c r="W4667" s="118">
        <f>IF(AND(R4667="",S4667=""),"",R4667+S4667)</f>
        <v/>
      </c>
      <c r="X4667" s="116">
        <f>IF(O4667&lt;&gt;"",DATE(YEAR(O4667), MONTH(O4667), DAY(O4667)),"")</f>
        <v/>
      </c>
      <c r="Y4667" s="122" t="n"/>
      <c r="Z4667" s="123" t="n"/>
      <c r="AA4667" s="117">
        <f>IF(F4667="Re-assigned","NA",IF(W4667="","",IF(W4667&gt;=VLOOKUP(D4667,SLAMatrix,3,FALSE),"Yes",IF(W4667&lt;VLOOKUP(D4667,SLAMatrix,2,FALSE),"No","Internal"))))</f>
        <v/>
      </c>
      <c r="AB4667" s="123" t="n"/>
      <c r="AC4667" s="123" t="n"/>
      <c r="AD4667" s="119" t="n"/>
      <c r="AE4667" s="125" t="n"/>
      <c r="AF4667" s="124">
        <f>MONTH(O4667)</f>
        <v/>
      </c>
      <c r="AG4667" s="124">
        <f>VLOOKUP(IFERROR(MID(AE4667,1,(FIND(",",AE4667,1)-1)),AE4667),Facility_Region_Mapping,2,FALSE)</f>
        <v/>
      </c>
      <c r="AH4667" s="124" t="n"/>
      <c r="AI4667" s="124">
        <f>IF(C4667&lt;&gt;"",IF(M4667="ESM User",getInterfaceName($C4667),"NA"),"")</f>
        <v/>
      </c>
      <c r="AJ4667" s="116">
        <f>IF(Q4667&lt;&gt;"",DATE(YEAR(Q4667), MONTH(Q4667), DAY(Q4667)),"")</f>
        <v/>
      </c>
      <c r="AK4667" s="130">
        <f>IF(Q4667&lt;&gt;0,Q4667-N4667,TODAY()-N4667)</f>
        <v/>
      </c>
      <c r="AL4667" s="112">
        <f>IF(F4667="Re-assigned",0,IF(H4667="Closed",0,IF(H4667="Service Restored",0,IF(H4667="",0,1))))</f>
        <v/>
      </c>
      <c r="AM4667" s="124">
        <f>IF(AL4667=0,"",IF(AK4667&gt;20.99,"Aged","Non-Aged"))</f>
        <v/>
      </c>
      <c r="AN4667" s="112">
        <f>IF(Q4667&lt;&gt;"",MONTH(Q4667),"")</f>
        <v/>
      </c>
      <c r="AO4667" s="112">
        <f>IFERROR(VALUE(V4667),0)</f>
        <v/>
      </c>
    </row>
    <row customFormat="1" customHeight="1" ht="29.25" r="4668" s="112" spans="1:41">
      <c r="A4668" s="127" t="n"/>
      <c r="B4668" s="113" t="n"/>
      <c r="C4668" s="127" t="n"/>
      <c r="D4668" s="127" t="n"/>
      <c r="E4668" s="114">
        <f>IF(F4668 &lt;&gt; "",VLOOKUP(F4668,CategoryLookup,2,FALSE), "")</f>
        <v/>
      </c>
      <c r="F4668" s="126" t="n"/>
      <c r="G4668" s="127" t="n"/>
      <c r="H4668" s="127" t="n"/>
      <c r="I4668" s="127" t="n"/>
      <c r="J4668" s="127" t="n"/>
      <c r="K4668" s="127" t="n"/>
      <c r="L4668" s="127" t="n"/>
      <c r="M4668" s="127" t="n"/>
      <c r="N4668" s="120" t="n"/>
      <c r="O4668" s="120" t="n"/>
      <c r="P4668" s="120" t="n"/>
      <c r="Q4668" s="120" t="n"/>
      <c r="R4668" s="121" t="n"/>
      <c r="S4668" s="121" t="n"/>
      <c r="T4668" s="121" t="n"/>
      <c r="U4668" s="121" t="n"/>
      <c r="V4668" s="117">
        <f>IF(P4668="NA","NA",IF(P4668&lt;&gt;"",TEXT(P4668-N4668,"[h].mm"),""))</f>
        <v/>
      </c>
      <c r="W4668" s="118">
        <f>IF(AND(R4668="",S4668=""),"",R4668+S4668)</f>
        <v/>
      </c>
      <c r="X4668" s="116">
        <f>IF(O4668&lt;&gt;"",DATE(YEAR(O4668), MONTH(O4668), DAY(O4668)),"")</f>
        <v/>
      </c>
      <c r="Y4668" s="122" t="n"/>
      <c r="Z4668" s="123" t="n"/>
      <c r="AA4668" s="117">
        <f>IF(F4668="Re-assigned","NA",IF(W4668="","",IF(W4668&gt;=VLOOKUP(D4668,SLAMatrix,3,FALSE),"Yes",IF(W4668&lt;VLOOKUP(D4668,SLAMatrix,2,FALSE),"No","Internal"))))</f>
        <v/>
      </c>
      <c r="AB4668" s="123" t="n"/>
      <c r="AC4668" s="123" t="n"/>
      <c r="AD4668" s="119" t="n"/>
      <c r="AE4668" s="125" t="n"/>
      <c r="AF4668" s="124">
        <f>MONTH(O4668)</f>
        <v/>
      </c>
      <c r="AG4668" s="124">
        <f>VLOOKUP(IFERROR(MID(AE4668,1,(FIND(",",AE4668,1)-1)),AE4668),Facility_Region_Mapping,2,FALSE)</f>
        <v/>
      </c>
      <c r="AH4668" s="124" t="n"/>
      <c r="AI4668" s="124">
        <f>IF(C4668&lt;&gt;"",IF(M4668="ESM User",getInterfaceName($C4668),"NA"),"")</f>
        <v/>
      </c>
      <c r="AJ4668" s="116">
        <f>IF(Q4668&lt;&gt;"",DATE(YEAR(Q4668), MONTH(Q4668), DAY(Q4668)),"")</f>
        <v/>
      </c>
      <c r="AK4668" s="130">
        <f>IF(Q4668&lt;&gt;0,Q4668-N4668,TODAY()-N4668)</f>
        <v/>
      </c>
      <c r="AL4668" s="112">
        <f>IF(F4668="Re-assigned",0,IF(H4668="Closed",0,IF(H4668="Service Restored",0,IF(H4668="",0,1))))</f>
        <v/>
      </c>
      <c r="AM4668" s="124">
        <f>IF(AL4668=0,"",IF(AK4668&gt;20.99,"Aged","Non-Aged"))</f>
        <v/>
      </c>
      <c r="AN4668" s="112">
        <f>IF(Q4668&lt;&gt;"",MONTH(Q4668),"")</f>
        <v/>
      </c>
      <c r="AO4668" s="112">
        <f>IFERROR(VALUE(V4668),0)</f>
        <v/>
      </c>
    </row>
    <row customFormat="1" customHeight="1" ht="29.25" r="4669" s="112" spans="1:41">
      <c r="A4669" s="127" t="n"/>
      <c r="B4669" s="113" t="n"/>
      <c r="C4669" s="127" t="n"/>
      <c r="D4669" s="127" t="n"/>
      <c r="E4669" s="114">
        <f>IF(F4669 &lt;&gt; "",VLOOKUP(F4669,CategoryLookup,2,FALSE), "")</f>
        <v/>
      </c>
      <c r="F4669" s="126" t="n"/>
      <c r="G4669" s="127" t="n"/>
      <c r="H4669" s="127" t="n"/>
      <c r="I4669" s="127" t="n"/>
      <c r="J4669" s="127" t="n"/>
      <c r="K4669" s="127" t="n"/>
      <c r="L4669" s="127" t="n"/>
      <c r="M4669" s="127" t="n"/>
      <c r="N4669" s="120" t="n"/>
      <c r="O4669" s="120" t="n"/>
      <c r="P4669" s="120" t="n"/>
      <c r="Q4669" s="120" t="n"/>
      <c r="R4669" s="121" t="n"/>
      <c r="S4669" s="121" t="n"/>
      <c r="T4669" s="121" t="n"/>
      <c r="U4669" s="121" t="n"/>
      <c r="V4669" s="117">
        <f>IF(P4669="NA","NA",IF(P4669&lt;&gt;"",TEXT(P4669-N4669,"[h].mm"),""))</f>
        <v/>
      </c>
      <c r="W4669" s="118">
        <f>IF(AND(R4669="",S4669=""),"",R4669+S4669)</f>
        <v/>
      </c>
      <c r="X4669" s="116">
        <f>IF(O4669&lt;&gt;"",DATE(YEAR(O4669), MONTH(O4669), DAY(O4669)),"")</f>
        <v/>
      </c>
      <c r="Y4669" s="122" t="n"/>
      <c r="Z4669" s="123" t="n"/>
      <c r="AA4669" s="117">
        <f>IF(F4669="Re-assigned","NA",IF(W4669="","",IF(W4669&gt;=VLOOKUP(D4669,SLAMatrix,3,FALSE),"Yes",IF(W4669&lt;VLOOKUP(D4669,SLAMatrix,2,FALSE),"No","Internal"))))</f>
        <v/>
      </c>
      <c r="AB4669" s="123" t="n"/>
      <c r="AC4669" s="123" t="n"/>
      <c r="AD4669" s="119" t="n"/>
      <c r="AE4669" s="125" t="n"/>
      <c r="AF4669" s="124">
        <f>MONTH(O4669)</f>
        <v/>
      </c>
      <c r="AG4669" s="124">
        <f>VLOOKUP(IFERROR(MID(AE4669,1,(FIND(",",AE4669,1)-1)),AE4669),Facility_Region_Mapping,2,FALSE)</f>
        <v/>
      </c>
      <c r="AH4669" s="124" t="n"/>
      <c r="AI4669" s="124">
        <f>IF(C4669&lt;&gt;"",IF(M4669="ESM User",getInterfaceName($C4669),"NA"),"")</f>
        <v/>
      </c>
      <c r="AJ4669" s="116">
        <f>IF(Q4669&lt;&gt;"",DATE(YEAR(Q4669), MONTH(Q4669), DAY(Q4669)),"")</f>
        <v/>
      </c>
      <c r="AK4669" s="130">
        <f>IF(Q4669&lt;&gt;0,Q4669-N4669,TODAY()-N4669)</f>
        <v/>
      </c>
      <c r="AL4669" s="112">
        <f>IF(F4669="Re-assigned",0,IF(H4669="Closed",0,IF(H4669="Service Restored",0,IF(H4669="",0,1))))</f>
        <v/>
      </c>
      <c r="AM4669" s="124">
        <f>IF(AL4669=0,"",IF(AK4669&gt;20.99,"Aged","Non-Aged"))</f>
        <v/>
      </c>
      <c r="AN4669" s="112">
        <f>IF(Q4669&lt;&gt;"",MONTH(Q4669),"")</f>
        <v/>
      </c>
      <c r="AO4669" s="112">
        <f>IFERROR(VALUE(V4669),0)</f>
        <v/>
      </c>
    </row>
    <row customFormat="1" customHeight="1" ht="29.25" r="4670" s="112" spans="1:41">
      <c r="A4670" s="127" t="n"/>
      <c r="B4670" s="113" t="n"/>
      <c r="C4670" s="127" t="n"/>
      <c r="D4670" s="127" t="n"/>
      <c r="E4670" s="114">
        <f>IF(F4670 &lt;&gt; "",VLOOKUP(F4670,CategoryLookup,2,FALSE), "")</f>
        <v/>
      </c>
      <c r="F4670" s="126" t="n"/>
      <c r="G4670" s="127" t="n"/>
      <c r="H4670" s="127" t="n"/>
      <c r="I4670" s="127" t="n"/>
      <c r="J4670" s="127" t="n"/>
      <c r="K4670" s="127" t="n"/>
      <c r="L4670" s="127" t="n"/>
      <c r="M4670" s="127" t="n"/>
      <c r="N4670" s="120" t="n"/>
      <c r="O4670" s="120" t="n"/>
      <c r="P4670" s="120" t="n"/>
      <c r="Q4670" s="120" t="n"/>
      <c r="R4670" s="121" t="n"/>
      <c r="S4670" s="121" t="n"/>
      <c r="T4670" s="121" t="n"/>
      <c r="U4670" s="121" t="n"/>
      <c r="V4670" s="117">
        <f>IF(P4670="NA","NA",IF(P4670&lt;&gt;"",TEXT(P4670-N4670,"[h].mm"),""))</f>
        <v/>
      </c>
      <c r="W4670" s="118">
        <f>IF(AND(R4670="",S4670=""),"",R4670+S4670)</f>
        <v/>
      </c>
      <c r="X4670" s="116">
        <f>IF(O4670&lt;&gt;"",DATE(YEAR(O4670), MONTH(O4670), DAY(O4670)),"")</f>
        <v/>
      </c>
      <c r="Y4670" s="122" t="n"/>
      <c r="Z4670" s="123" t="n"/>
      <c r="AA4670" s="117">
        <f>IF(F4670="Re-assigned","NA",IF(W4670="","",IF(W4670&gt;=VLOOKUP(D4670,SLAMatrix,3,FALSE),"Yes",IF(W4670&lt;VLOOKUP(D4670,SLAMatrix,2,FALSE),"No","Internal"))))</f>
        <v/>
      </c>
      <c r="AB4670" s="123" t="n"/>
      <c r="AC4670" s="123" t="n"/>
      <c r="AD4670" s="119" t="n"/>
      <c r="AE4670" s="125" t="n"/>
      <c r="AF4670" s="124">
        <f>MONTH(O4670)</f>
        <v/>
      </c>
      <c r="AG4670" s="124">
        <f>VLOOKUP(IFERROR(MID(AE4670,1,(FIND(",",AE4670,1)-1)),AE4670),Facility_Region_Mapping,2,FALSE)</f>
        <v/>
      </c>
      <c r="AH4670" s="124" t="n"/>
      <c r="AI4670" s="124">
        <f>IF(C4670&lt;&gt;"",IF(M4670="ESM User",getInterfaceName($C4670),"NA"),"")</f>
        <v/>
      </c>
      <c r="AJ4670" s="116">
        <f>IF(Q4670&lt;&gt;"",DATE(YEAR(Q4670), MONTH(Q4670), DAY(Q4670)),"")</f>
        <v/>
      </c>
      <c r="AK4670" s="130">
        <f>IF(Q4670&lt;&gt;0,Q4670-N4670,TODAY()-N4670)</f>
        <v/>
      </c>
      <c r="AL4670" s="112">
        <f>IF(F4670="Re-assigned",0,IF(H4670="Closed",0,IF(H4670="Service Restored",0,IF(H4670="",0,1))))</f>
        <v/>
      </c>
      <c r="AM4670" s="124">
        <f>IF(AL4670=0,"",IF(AK4670&gt;20.99,"Aged","Non-Aged"))</f>
        <v/>
      </c>
      <c r="AN4670" s="112">
        <f>IF(Q4670&lt;&gt;"",MONTH(Q4670),"")</f>
        <v/>
      </c>
      <c r="AO4670" s="112">
        <f>IFERROR(VALUE(V4670),0)</f>
        <v/>
      </c>
    </row>
    <row customFormat="1" customHeight="1" ht="29.25" r="4671" s="112" spans="1:41">
      <c r="A4671" s="127" t="n"/>
      <c r="B4671" s="113" t="n"/>
      <c r="C4671" s="127" t="n"/>
      <c r="D4671" s="127" t="n"/>
      <c r="E4671" s="114">
        <f>IF(F4671 &lt;&gt; "",VLOOKUP(F4671,CategoryLookup,2,FALSE), "")</f>
        <v/>
      </c>
      <c r="F4671" s="126" t="n"/>
      <c r="G4671" s="127" t="n"/>
      <c r="H4671" s="127" t="n"/>
      <c r="I4671" s="127" t="n"/>
      <c r="J4671" s="127" t="n"/>
      <c r="K4671" s="127" t="n"/>
      <c r="L4671" s="127" t="n"/>
      <c r="M4671" s="127" t="n"/>
      <c r="N4671" s="120" t="n"/>
      <c r="O4671" s="120" t="n"/>
      <c r="P4671" s="120" t="n"/>
      <c r="Q4671" s="120" t="n"/>
      <c r="R4671" s="121" t="n"/>
      <c r="S4671" s="121" t="n"/>
      <c r="T4671" s="121" t="n"/>
      <c r="U4671" s="121" t="n"/>
      <c r="V4671" s="117">
        <f>IF(P4671="NA","NA",IF(P4671&lt;&gt;"",TEXT(P4671-N4671,"[h].mm"),""))</f>
        <v/>
      </c>
      <c r="W4671" s="118">
        <f>IF(AND(R4671="",S4671=""),"",R4671+S4671)</f>
        <v/>
      </c>
      <c r="X4671" s="116">
        <f>IF(O4671&lt;&gt;"",DATE(YEAR(O4671), MONTH(O4671), DAY(O4671)),"")</f>
        <v/>
      </c>
      <c r="Y4671" s="122" t="n"/>
      <c r="Z4671" s="123" t="n"/>
      <c r="AA4671" s="117">
        <f>IF(F4671="Re-assigned","NA",IF(W4671="","",IF(W4671&gt;=VLOOKUP(D4671,SLAMatrix,3,FALSE),"Yes",IF(W4671&lt;VLOOKUP(D4671,SLAMatrix,2,FALSE),"No","Internal"))))</f>
        <v/>
      </c>
      <c r="AB4671" s="123" t="n"/>
      <c r="AC4671" s="123" t="n"/>
      <c r="AD4671" s="119" t="n"/>
      <c r="AE4671" s="125" t="n"/>
      <c r="AF4671" s="124">
        <f>MONTH(O4671)</f>
        <v/>
      </c>
      <c r="AG4671" s="124">
        <f>VLOOKUP(IFERROR(MID(AE4671,1,(FIND(",",AE4671,1)-1)),AE4671),Facility_Region_Mapping,2,FALSE)</f>
        <v/>
      </c>
      <c r="AH4671" s="124" t="n"/>
      <c r="AI4671" s="124">
        <f>IF(C4671&lt;&gt;"",IF(M4671="ESM User",getInterfaceName($C4671),"NA"),"")</f>
        <v/>
      </c>
      <c r="AJ4671" s="116">
        <f>IF(Q4671&lt;&gt;"",DATE(YEAR(Q4671), MONTH(Q4671), DAY(Q4671)),"")</f>
        <v/>
      </c>
      <c r="AK4671" s="130">
        <f>IF(Q4671&lt;&gt;0,Q4671-N4671,TODAY()-N4671)</f>
        <v/>
      </c>
      <c r="AL4671" s="112">
        <f>IF(F4671="Re-assigned",0,IF(H4671="Closed",0,IF(H4671="Service Restored",0,IF(H4671="",0,1))))</f>
        <v/>
      </c>
      <c r="AM4671" s="124">
        <f>IF(AL4671=0,"",IF(AK4671&gt;20.99,"Aged","Non-Aged"))</f>
        <v/>
      </c>
      <c r="AN4671" s="112">
        <f>IF(Q4671&lt;&gt;"",MONTH(Q4671),"")</f>
        <v/>
      </c>
      <c r="AO4671" s="112">
        <f>IFERROR(VALUE(V4671),0)</f>
        <v/>
      </c>
    </row>
    <row customFormat="1" customHeight="1" ht="29.25" r="4672" s="112" spans="1:41">
      <c r="A4672" s="127" t="n"/>
      <c r="B4672" s="113" t="n"/>
      <c r="C4672" s="127" t="n"/>
      <c r="D4672" s="127" t="n"/>
      <c r="E4672" s="114">
        <f>IF(F4672 &lt;&gt; "",VLOOKUP(F4672,CategoryLookup,2,FALSE), "")</f>
        <v/>
      </c>
      <c r="F4672" s="126" t="n"/>
      <c r="G4672" s="127" t="n"/>
      <c r="H4672" s="127" t="n"/>
      <c r="I4672" s="127" t="n"/>
      <c r="J4672" s="127" t="n"/>
      <c r="K4672" s="127" t="n"/>
      <c r="L4672" s="127" t="n"/>
      <c r="M4672" s="127" t="n"/>
      <c r="N4672" s="120" t="n"/>
      <c r="O4672" s="120" t="n"/>
      <c r="P4672" s="120" t="n"/>
      <c r="Q4672" s="120" t="n"/>
      <c r="R4672" s="121" t="n"/>
      <c r="S4672" s="121" t="n"/>
      <c r="T4672" s="121" t="n"/>
      <c r="U4672" s="121" t="n"/>
      <c r="V4672" s="117">
        <f>IF(P4672="NA","NA",IF(P4672&lt;&gt;"",TEXT(P4672-N4672,"[h].mm"),""))</f>
        <v/>
      </c>
      <c r="W4672" s="118">
        <f>IF(AND(R4672="",S4672=""),"",R4672+S4672)</f>
        <v/>
      </c>
      <c r="X4672" s="116">
        <f>IF(O4672&lt;&gt;"",DATE(YEAR(O4672), MONTH(O4672), DAY(O4672)),"")</f>
        <v/>
      </c>
      <c r="Y4672" s="122" t="n"/>
      <c r="Z4672" s="123" t="n"/>
      <c r="AA4672" s="117">
        <f>IF(F4672="Re-assigned","NA",IF(W4672="","",IF(W4672&gt;=VLOOKUP(D4672,SLAMatrix,3,FALSE),"Yes",IF(W4672&lt;VLOOKUP(D4672,SLAMatrix,2,FALSE),"No","Internal"))))</f>
        <v/>
      </c>
      <c r="AB4672" s="123" t="n"/>
      <c r="AC4672" s="123" t="n"/>
      <c r="AD4672" s="119" t="n"/>
      <c r="AE4672" s="125" t="n"/>
      <c r="AF4672" s="124">
        <f>MONTH(O4672)</f>
        <v/>
      </c>
      <c r="AG4672" s="124">
        <f>VLOOKUP(IFERROR(MID(AE4672,1,(FIND(",",AE4672,1)-1)),AE4672),Facility_Region_Mapping,2,FALSE)</f>
        <v/>
      </c>
      <c r="AH4672" s="124" t="n"/>
      <c r="AI4672" s="124">
        <f>IF(C4672&lt;&gt;"",IF(M4672="ESM User",getInterfaceName($C4672),"NA"),"")</f>
        <v/>
      </c>
      <c r="AJ4672" s="116">
        <f>IF(Q4672&lt;&gt;"",DATE(YEAR(Q4672), MONTH(Q4672), DAY(Q4672)),"")</f>
        <v/>
      </c>
      <c r="AK4672" s="130">
        <f>IF(Q4672&lt;&gt;0,Q4672-N4672,TODAY()-N4672)</f>
        <v/>
      </c>
      <c r="AL4672" s="112">
        <f>IF(F4672="Re-assigned",0,IF(H4672="Closed",0,IF(H4672="Service Restored",0,IF(H4672="",0,1))))</f>
        <v/>
      </c>
      <c r="AM4672" s="124">
        <f>IF(AL4672=0,"",IF(AK4672&gt;20.99,"Aged","Non-Aged"))</f>
        <v/>
      </c>
      <c r="AN4672" s="112">
        <f>IF(Q4672&lt;&gt;"",MONTH(Q4672),"")</f>
        <v/>
      </c>
      <c r="AO4672" s="112">
        <f>IFERROR(VALUE(V4672),0)</f>
        <v/>
      </c>
    </row>
    <row customFormat="1" customHeight="1" ht="29.25" r="4673" s="112" spans="1:41">
      <c r="A4673" s="127" t="n"/>
      <c r="B4673" s="113" t="n"/>
      <c r="C4673" s="127" t="n"/>
      <c r="D4673" s="127" t="n"/>
      <c r="E4673" s="114">
        <f>IF(F4673 &lt;&gt; "",VLOOKUP(F4673,CategoryLookup,2,FALSE), "")</f>
        <v/>
      </c>
      <c r="F4673" s="126" t="n"/>
      <c r="G4673" s="127" t="n"/>
      <c r="H4673" s="127" t="n"/>
      <c r="I4673" s="127" t="n"/>
      <c r="J4673" s="127" t="n"/>
      <c r="K4673" s="127" t="n"/>
      <c r="L4673" s="127" t="n"/>
      <c r="M4673" s="127" t="n"/>
      <c r="N4673" s="120" t="n"/>
      <c r="O4673" s="120" t="n"/>
      <c r="P4673" s="120" t="n"/>
      <c r="Q4673" s="120" t="n"/>
      <c r="R4673" s="121" t="n"/>
      <c r="S4673" s="121" t="n"/>
      <c r="T4673" s="121" t="n"/>
      <c r="U4673" s="121" t="n"/>
      <c r="V4673" s="117">
        <f>IF(P4673="NA","NA",IF(P4673&lt;&gt;"",TEXT(P4673-N4673,"[h].mm"),""))</f>
        <v/>
      </c>
      <c r="W4673" s="118">
        <f>IF(AND(R4673="",S4673=""),"",R4673+S4673)</f>
        <v/>
      </c>
      <c r="X4673" s="116">
        <f>IF(O4673&lt;&gt;"",DATE(YEAR(O4673), MONTH(O4673), DAY(O4673)),"")</f>
        <v/>
      </c>
      <c r="Y4673" s="122" t="n"/>
      <c r="Z4673" s="123" t="n"/>
      <c r="AA4673" s="117">
        <f>IF(F4673="Re-assigned","NA",IF(W4673="","",IF(W4673&gt;=VLOOKUP(D4673,SLAMatrix,3,FALSE),"Yes",IF(W4673&lt;VLOOKUP(D4673,SLAMatrix,2,FALSE),"No","Internal"))))</f>
        <v/>
      </c>
      <c r="AB4673" s="123" t="n"/>
      <c r="AC4673" s="123" t="n"/>
      <c r="AD4673" s="119" t="n"/>
      <c r="AE4673" s="125" t="n"/>
      <c r="AF4673" s="124">
        <f>MONTH(O4673)</f>
        <v/>
      </c>
      <c r="AG4673" s="124">
        <f>VLOOKUP(IFERROR(MID(AE4673,1,(FIND(",",AE4673,1)-1)),AE4673),Facility_Region_Mapping,2,FALSE)</f>
        <v/>
      </c>
      <c r="AH4673" s="124" t="n"/>
      <c r="AI4673" s="124">
        <f>IF(C4673&lt;&gt;"",IF(M4673="ESM User",getInterfaceName($C4673),"NA"),"")</f>
        <v/>
      </c>
      <c r="AJ4673" s="116">
        <f>IF(Q4673&lt;&gt;"",DATE(YEAR(Q4673), MONTH(Q4673), DAY(Q4673)),"")</f>
        <v/>
      </c>
      <c r="AK4673" s="130">
        <f>IF(Q4673&lt;&gt;0,Q4673-N4673,TODAY()-N4673)</f>
        <v/>
      </c>
      <c r="AL4673" s="112">
        <f>IF(F4673="Re-assigned",0,IF(H4673="Closed",0,IF(H4673="Service Restored",0,IF(H4673="",0,1))))</f>
        <v/>
      </c>
      <c r="AM4673" s="124">
        <f>IF(AL4673=0,"",IF(AK4673&gt;20.99,"Aged","Non-Aged"))</f>
        <v/>
      </c>
      <c r="AN4673" s="112">
        <f>IF(Q4673&lt;&gt;"",MONTH(Q4673),"")</f>
        <v/>
      </c>
      <c r="AO4673" s="112">
        <f>IFERROR(VALUE(V4673),0)</f>
        <v/>
      </c>
    </row>
    <row customFormat="1" customHeight="1" ht="29.25" r="4674" s="112" spans="1:41">
      <c r="A4674" s="127" t="n"/>
      <c r="B4674" s="113" t="n"/>
      <c r="C4674" s="127" t="n"/>
      <c r="D4674" s="127" t="n"/>
      <c r="E4674" s="114">
        <f>IF(F4674 &lt;&gt; "",VLOOKUP(F4674,CategoryLookup,2,FALSE), "")</f>
        <v/>
      </c>
      <c r="F4674" s="126" t="n"/>
      <c r="G4674" s="127" t="n"/>
      <c r="H4674" s="127" t="n"/>
      <c r="I4674" s="127" t="n"/>
      <c r="J4674" s="127" t="n"/>
      <c r="K4674" s="127" t="n"/>
      <c r="L4674" s="127" t="n"/>
      <c r="M4674" s="127" t="n"/>
      <c r="N4674" s="120" t="n"/>
      <c r="O4674" s="120" t="n"/>
      <c r="P4674" s="120" t="n"/>
      <c r="Q4674" s="120" t="n"/>
      <c r="R4674" s="121" t="n"/>
      <c r="S4674" s="121" t="n"/>
      <c r="T4674" s="121" t="n"/>
      <c r="U4674" s="121" t="n"/>
      <c r="V4674" s="117">
        <f>IF(P4674="NA","NA",IF(P4674&lt;&gt;"",TEXT(P4674-N4674,"[h].mm"),""))</f>
        <v/>
      </c>
      <c r="W4674" s="118">
        <f>IF(AND(R4674="",S4674=""),"",R4674+S4674)</f>
        <v/>
      </c>
      <c r="X4674" s="116">
        <f>IF(O4674&lt;&gt;"",DATE(YEAR(O4674), MONTH(O4674), DAY(O4674)),"")</f>
        <v/>
      </c>
      <c r="Y4674" s="122" t="n"/>
      <c r="Z4674" s="123" t="n"/>
      <c r="AA4674" s="117">
        <f>IF(F4674="Re-assigned","NA",IF(W4674="","",IF(W4674&gt;=VLOOKUP(D4674,SLAMatrix,3,FALSE),"Yes",IF(W4674&lt;VLOOKUP(D4674,SLAMatrix,2,FALSE),"No","Internal"))))</f>
        <v/>
      </c>
      <c r="AB4674" s="123" t="n"/>
      <c r="AC4674" s="123" t="n"/>
      <c r="AD4674" s="119" t="n"/>
      <c r="AE4674" s="125" t="n"/>
      <c r="AF4674" s="124">
        <f>MONTH(O4674)</f>
        <v/>
      </c>
      <c r="AG4674" s="124">
        <f>VLOOKUP(IFERROR(MID(AE4674,1,(FIND(",",AE4674,1)-1)),AE4674),Facility_Region_Mapping,2,FALSE)</f>
        <v/>
      </c>
      <c r="AH4674" s="124" t="n"/>
      <c r="AI4674" s="124">
        <f>IF(C4674&lt;&gt;"",IF(M4674="ESM User",getInterfaceName($C4674),"NA"),"")</f>
        <v/>
      </c>
      <c r="AJ4674" s="116">
        <f>IF(Q4674&lt;&gt;"",DATE(YEAR(Q4674), MONTH(Q4674), DAY(Q4674)),"")</f>
        <v/>
      </c>
      <c r="AK4674" s="130">
        <f>IF(Q4674&lt;&gt;0,Q4674-N4674,TODAY()-N4674)</f>
        <v/>
      </c>
      <c r="AL4674" s="112">
        <f>IF(F4674="Re-assigned",0,IF(H4674="Closed",0,IF(H4674="Service Restored",0,IF(H4674="",0,1))))</f>
        <v/>
      </c>
      <c r="AM4674" s="124">
        <f>IF(AL4674=0,"",IF(AK4674&gt;20.99,"Aged","Non-Aged"))</f>
        <v/>
      </c>
      <c r="AN4674" s="112">
        <f>IF(Q4674&lt;&gt;"",MONTH(Q4674),"")</f>
        <v/>
      </c>
      <c r="AO4674" s="112">
        <f>IFERROR(VALUE(V4674),0)</f>
        <v/>
      </c>
    </row>
    <row customFormat="1" customHeight="1" ht="29.25" r="4675" s="112" spans="1:41">
      <c r="A4675" s="127" t="n"/>
      <c r="B4675" s="113" t="n"/>
      <c r="C4675" s="127" t="n"/>
      <c r="D4675" s="127" t="n"/>
      <c r="E4675" s="114">
        <f>IF(F4675 &lt;&gt; "",VLOOKUP(F4675,CategoryLookup,2,FALSE), "")</f>
        <v/>
      </c>
      <c r="F4675" s="126" t="n"/>
      <c r="G4675" s="127" t="n"/>
      <c r="H4675" s="127" t="n"/>
      <c r="I4675" s="127" t="n"/>
      <c r="J4675" s="127" t="n"/>
      <c r="K4675" s="127" t="n"/>
      <c r="L4675" s="127" t="n"/>
      <c r="M4675" s="127" t="n"/>
      <c r="N4675" s="120" t="n"/>
      <c r="O4675" s="120" t="n"/>
      <c r="P4675" s="120" t="n"/>
      <c r="Q4675" s="120" t="n"/>
      <c r="R4675" s="121" t="n"/>
      <c r="S4675" s="121" t="n"/>
      <c r="T4675" s="121" t="n"/>
      <c r="U4675" s="121" t="n"/>
      <c r="V4675" s="117">
        <f>IF(P4675="NA","NA",IF(P4675&lt;&gt;"",TEXT(P4675-N4675,"[h].mm"),""))</f>
        <v/>
      </c>
      <c r="W4675" s="118">
        <f>IF(AND(R4675="",S4675=""),"",R4675+S4675)</f>
        <v/>
      </c>
      <c r="X4675" s="116">
        <f>IF(O4675&lt;&gt;"",DATE(YEAR(O4675), MONTH(O4675), DAY(O4675)),"")</f>
        <v/>
      </c>
      <c r="Y4675" s="122" t="n"/>
      <c r="Z4675" s="123" t="n"/>
      <c r="AA4675" s="117">
        <f>IF(F4675="Re-assigned","NA",IF(W4675="","",IF(W4675&gt;=VLOOKUP(D4675,SLAMatrix,3,FALSE),"Yes",IF(W4675&lt;VLOOKUP(D4675,SLAMatrix,2,FALSE),"No","Internal"))))</f>
        <v/>
      </c>
      <c r="AB4675" s="123" t="n"/>
      <c r="AC4675" s="123" t="n"/>
      <c r="AD4675" s="119" t="n"/>
      <c r="AE4675" s="125" t="n"/>
      <c r="AF4675" s="124">
        <f>MONTH(O4675)</f>
        <v/>
      </c>
      <c r="AG4675" s="124">
        <f>VLOOKUP(IFERROR(MID(AE4675,1,(FIND(",",AE4675,1)-1)),AE4675),Facility_Region_Mapping,2,FALSE)</f>
        <v/>
      </c>
      <c r="AH4675" s="124" t="n"/>
      <c r="AI4675" s="124">
        <f>IF(C4675&lt;&gt;"",IF(M4675="ESM User",getInterfaceName($C4675),"NA"),"")</f>
        <v/>
      </c>
      <c r="AJ4675" s="116">
        <f>IF(Q4675&lt;&gt;"",DATE(YEAR(Q4675), MONTH(Q4675), DAY(Q4675)),"")</f>
        <v/>
      </c>
      <c r="AK4675" s="130">
        <f>IF(Q4675&lt;&gt;0,Q4675-N4675,TODAY()-N4675)</f>
        <v/>
      </c>
      <c r="AL4675" s="112">
        <f>IF(F4675="Re-assigned",0,IF(H4675="Closed",0,IF(H4675="Service Restored",0,IF(H4675="",0,1))))</f>
        <v/>
      </c>
      <c r="AM4675" s="124">
        <f>IF(AL4675=0,"",IF(AK4675&gt;20.99,"Aged","Non-Aged"))</f>
        <v/>
      </c>
      <c r="AN4675" s="112">
        <f>IF(Q4675&lt;&gt;"",MONTH(Q4675),"")</f>
        <v/>
      </c>
      <c r="AO4675" s="112">
        <f>IFERROR(VALUE(V4675),0)</f>
        <v/>
      </c>
    </row>
    <row customFormat="1" customHeight="1" ht="29.25" r="4676" s="112" spans="1:41">
      <c r="A4676" s="127" t="n"/>
      <c r="B4676" s="113" t="n"/>
      <c r="C4676" s="127" t="n"/>
      <c r="D4676" s="127" t="n"/>
      <c r="E4676" s="114">
        <f>IF(F4676 &lt;&gt; "",VLOOKUP(F4676,CategoryLookup,2,FALSE), "")</f>
        <v/>
      </c>
      <c r="F4676" s="126" t="n"/>
      <c r="G4676" s="127" t="n"/>
      <c r="H4676" s="127" t="n"/>
      <c r="I4676" s="127" t="n"/>
      <c r="J4676" s="127" t="n"/>
      <c r="K4676" s="127" t="n"/>
      <c r="L4676" s="127" t="n"/>
      <c r="M4676" s="127" t="n"/>
      <c r="N4676" s="120" t="n"/>
      <c r="O4676" s="120" t="n"/>
      <c r="P4676" s="120" t="n"/>
      <c r="Q4676" s="120" t="n"/>
      <c r="R4676" s="121" t="n"/>
      <c r="S4676" s="121" t="n"/>
      <c r="T4676" s="121" t="n"/>
      <c r="U4676" s="121" t="n"/>
      <c r="V4676" s="117">
        <f>IF(P4676="NA","NA",IF(P4676&lt;&gt;"",TEXT(P4676-N4676,"[h].mm"),""))</f>
        <v/>
      </c>
      <c r="W4676" s="118">
        <f>IF(AND(R4676="",S4676=""),"",R4676+S4676)</f>
        <v/>
      </c>
      <c r="X4676" s="116">
        <f>IF(O4676&lt;&gt;"",DATE(YEAR(O4676), MONTH(O4676), DAY(O4676)),"")</f>
        <v/>
      </c>
      <c r="Y4676" s="122" t="n"/>
      <c r="Z4676" s="123" t="n"/>
      <c r="AA4676" s="117">
        <f>IF(F4676="Re-assigned","NA",IF(W4676="","",IF(W4676&gt;=VLOOKUP(D4676,SLAMatrix,3,FALSE),"Yes",IF(W4676&lt;VLOOKUP(D4676,SLAMatrix,2,FALSE),"No","Internal"))))</f>
        <v/>
      </c>
      <c r="AB4676" s="123" t="n"/>
      <c r="AC4676" s="123" t="n"/>
      <c r="AD4676" s="119" t="n"/>
      <c r="AE4676" s="125" t="n"/>
      <c r="AF4676" s="124">
        <f>MONTH(O4676)</f>
        <v/>
      </c>
      <c r="AG4676" s="124">
        <f>VLOOKUP(IFERROR(MID(AE4676,1,(FIND(",",AE4676,1)-1)),AE4676),Facility_Region_Mapping,2,FALSE)</f>
        <v/>
      </c>
      <c r="AH4676" s="124" t="n"/>
      <c r="AI4676" s="124">
        <f>IF(C4676&lt;&gt;"",IF(M4676="ESM User",getInterfaceName($C4676),"NA"),"")</f>
        <v/>
      </c>
      <c r="AJ4676" s="116">
        <f>IF(Q4676&lt;&gt;"",DATE(YEAR(Q4676), MONTH(Q4676), DAY(Q4676)),"")</f>
        <v/>
      </c>
      <c r="AK4676" s="130">
        <f>IF(Q4676&lt;&gt;0,Q4676-N4676,TODAY()-N4676)</f>
        <v/>
      </c>
      <c r="AL4676" s="112">
        <f>IF(F4676="Re-assigned",0,IF(H4676="Closed",0,IF(H4676="Service Restored",0,IF(H4676="",0,1))))</f>
        <v/>
      </c>
      <c r="AM4676" s="124">
        <f>IF(AL4676=0,"",IF(AK4676&gt;20.99,"Aged","Non-Aged"))</f>
        <v/>
      </c>
      <c r="AN4676" s="112">
        <f>IF(Q4676&lt;&gt;"",MONTH(Q4676),"")</f>
        <v/>
      </c>
      <c r="AO4676" s="112">
        <f>IFERROR(VALUE(V4676),0)</f>
        <v/>
      </c>
    </row>
    <row customFormat="1" customHeight="1" ht="29.25" r="4677" s="112" spans="1:41">
      <c r="A4677" s="127" t="n"/>
      <c r="B4677" s="113" t="n"/>
      <c r="C4677" s="127" t="n"/>
      <c r="D4677" s="127" t="n"/>
      <c r="E4677" s="114">
        <f>IF(F4677 &lt;&gt; "",VLOOKUP(F4677,CategoryLookup,2,FALSE), "")</f>
        <v/>
      </c>
      <c r="F4677" s="126" t="n"/>
      <c r="G4677" s="127" t="n"/>
      <c r="H4677" s="127" t="n"/>
      <c r="I4677" s="127" t="n"/>
      <c r="J4677" s="127" t="n"/>
      <c r="K4677" s="127" t="n"/>
      <c r="L4677" s="127" t="n"/>
      <c r="M4677" s="127" t="n"/>
      <c r="N4677" s="120" t="n"/>
      <c r="O4677" s="120" t="n"/>
      <c r="P4677" s="120" t="n"/>
      <c r="Q4677" s="120" t="n"/>
      <c r="R4677" s="121" t="n"/>
      <c r="S4677" s="121" t="n"/>
      <c r="T4677" s="121" t="n"/>
      <c r="U4677" s="121" t="n"/>
      <c r="V4677" s="117">
        <f>IF(P4677="NA","NA",IF(P4677&lt;&gt;"",TEXT(P4677-N4677,"[h].mm"),""))</f>
        <v/>
      </c>
      <c r="W4677" s="118">
        <f>IF(AND(R4677="",S4677=""),"",R4677+S4677)</f>
        <v/>
      </c>
      <c r="X4677" s="116">
        <f>IF(O4677&lt;&gt;"",DATE(YEAR(O4677), MONTH(O4677), DAY(O4677)),"")</f>
        <v/>
      </c>
      <c r="Y4677" s="122" t="n"/>
      <c r="Z4677" s="123" t="n"/>
      <c r="AA4677" s="117">
        <f>IF(F4677="Re-assigned","NA",IF(W4677="","",IF(W4677&gt;=VLOOKUP(D4677,SLAMatrix,3,FALSE),"Yes",IF(W4677&lt;VLOOKUP(D4677,SLAMatrix,2,FALSE),"No","Internal"))))</f>
        <v/>
      </c>
      <c r="AB4677" s="123" t="n"/>
      <c r="AC4677" s="123" t="n"/>
      <c r="AD4677" s="119" t="n"/>
      <c r="AE4677" s="125" t="n"/>
      <c r="AF4677" s="124">
        <f>MONTH(O4677)</f>
        <v/>
      </c>
      <c r="AG4677" s="124">
        <f>VLOOKUP(IFERROR(MID(AE4677,1,(FIND(",",AE4677,1)-1)),AE4677),Facility_Region_Mapping,2,FALSE)</f>
        <v/>
      </c>
      <c r="AH4677" s="124" t="n"/>
      <c r="AI4677" s="124">
        <f>IF(C4677&lt;&gt;"",IF(M4677="ESM User",getInterfaceName($C4677),"NA"),"")</f>
        <v/>
      </c>
      <c r="AJ4677" s="116">
        <f>IF(Q4677&lt;&gt;"",DATE(YEAR(Q4677), MONTH(Q4677), DAY(Q4677)),"")</f>
        <v/>
      </c>
      <c r="AK4677" s="130">
        <f>IF(Q4677&lt;&gt;0,Q4677-N4677,TODAY()-N4677)</f>
        <v/>
      </c>
      <c r="AL4677" s="112">
        <f>IF(F4677="Re-assigned",0,IF(H4677="Closed",0,IF(H4677="Service Restored",0,IF(H4677="",0,1))))</f>
        <v/>
      </c>
      <c r="AM4677" s="124">
        <f>IF(AL4677=0,"",IF(AK4677&gt;20.99,"Aged","Non-Aged"))</f>
        <v/>
      </c>
      <c r="AN4677" s="112">
        <f>IF(Q4677&lt;&gt;"",MONTH(Q4677),"")</f>
        <v/>
      </c>
      <c r="AO4677" s="112">
        <f>IFERROR(VALUE(V4677),0)</f>
        <v/>
      </c>
    </row>
    <row customFormat="1" customHeight="1" ht="29.25" r="4678" s="112" spans="1:41">
      <c r="A4678" s="127" t="n"/>
      <c r="B4678" s="113" t="n"/>
      <c r="C4678" s="127" t="n"/>
      <c r="D4678" s="127" t="n"/>
      <c r="E4678" s="114">
        <f>IF(F4678 &lt;&gt; "",VLOOKUP(F4678,CategoryLookup,2,FALSE), "")</f>
        <v/>
      </c>
      <c r="F4678" s="126" t="n"/>
      <c r="G4678" s="127" t="n"/>
      <c r="H4678" s="127" t="n"/>
      <c r="I4678" s="127" t="n"/>
      <c r="J4678" s="127" t="n"/>
      <c r="K4678" s="127" t="n"/>
      <c r="L4678" s="127" t="n"/>
      <c r="M4678" s="127" t="n"/>
      <c r="N4678" s="120" t="n"/>
      <c r="O4678" s="120" t="n"/>
      <c r="P4678" s="120" t="n"/>
      <c r="Q4678" s="120" t="n"/>
      <c r="R4678" s="121" t="n"/>
      <c r="S4678" s="121" t="n"/>
      <c r="T4678" s="121" t="n"/>
      <c r="U4678" s="121" t="n"/>
      <c r="V4678" s="117">
        <f>IF(P4678="NA","NA",IF(P4678&lt;&gt;"",TEXT(P4678-N4678,"[h].mm"),""))</f>
        <v/>
      </c>
      <c r="W4678" s="118">
        <f>IF(AND(R4678="",S4678=""),"",R4678+S4678)</f>
        <v/>
      </c>
      <c r="X4678" s="116">
        <f>IF(O4678&lt;&gt;"",DATE(YEAR(O4678), MONTH(O4678), DAY(O4678)),"")</f>
        <v/>
      </c>
      <c r="Y4678" s="122" t="n"/>
      <c r="Z4678" s="123" t="n"/>
      <c r="AA4678" s="117">
        <f>IF(F4678="Re-assigned","NA",IF(W4678="","",IF(W4678&gt;=VLOOKUP(D4678,SLAMatrix,3,FALSE),"Yes",IF(W4678&lt;VLOOKUP(D4678,SLAMatrix,2,FALSE),"No","Internal"))))</f>
        <v/>
      </c>
      <c r="AB4678" s="123" t="n"/>
      <c r="AC4678" s="123" t="n"/>
      <c r="AD4678" s="119" t="n"/>
      <c r="AE4678" s="125" t="n"/>
      <c r="AF4678" s="124">
        <f>MONTH(O4678)</f>
        <v/>
      </c>
      <c r="AG4678" s="124">
        <f>VLOOKUP(IFERROR(MID(AE4678,1,(FIND(",",AE4678,1)-1)),AE4678),Facility_Region_Mapping,2,FALSE)</f>
        <v/>
      </c>
      <c r="AH4678" s="124" t="n"/>
      <c r="AI4678" s="124">
        <f>IF(C4678&lt;&gt;"",IF(M4678="ESM User",getInterfaceName($C4678),"NA"),"")</f>
        <v/>
      </c>
      <c r="AJ4678" s="116">
        <f>IF(Q4678&lt;&gt;"",DATE(YEAR(Q4678), MONTH(Q4678), DAY(Q4678)),"")</f>
        <v/>
      </c>
      <c r="AK4678" s="130">
        <f>IF(Q4678&lt;&gt;0,Q4678-N4678,TODAY()-N4678)</f>
        <v/>
      </c>
      <c r="AL4678" s="112">
        <f>IF(F4678="Re-assigned",0,IF(H4678="Closed",0,IF(H4678="Service Restored",0,IF(H4678="",0,1))))</f>
        <v/>
      </c>
      <c r="AM4678" s="124">
        <f>IF(AL4678=0,"",IF(AK4678&gt;20.99,"Aged","Non-Aged"))</f>
        <v/>
      </c>
      <c r="AN4678" s="112">
        <f>IF(Q4678&lt;&gt;"",MONTH(Q4678),"")</f>
        <v/>
      </c>
      <c r="AO4678" s="112">
        <f>IFERROR(VALUE(V4678),0)</f>
        <v/>
      </c>
    </row>
    <row customFormat="1" customHeight="1" ht="29.25" r="4679" s="112" spans="1:41">
      <c r="A4679" s="127" t="n"/>
      <c r="B4679" s="113" t="n"/>
      <c r="C4679" s="127" t="n"/>
      <c r="D4679" s="127" t="n"/>
      <c r="E4679" s="114">
        <f>IF(F4679 &lt;&gt; "",VLOOKUP(F4679,CategoryLookup,2,FALSE), "")</f>
        <v/>
      </c>
      <c r="F4679" s="126" t="n"/>
      <c r="G4679" s="127" t="n"/>
      <c r="H4679" s="127" t="n"/>
      <c r="I4679" s="127" t="n"/>
      <c r="J4679" s="127" t="n"/>
      <c r="K4679" s="127" t="n"/>
      <c r="L4679" s="127" t="n"/>
      <c r="M4679" s="127" t="n"/>
      <c r="N4679" s="120" t="n"/>
      <c r="O4679" s="120" t="n"/>
      <c r="P4679" s="120" t="n"/>
      <c r="Q4679" s="120" t="n"/>
      <c r="R4679" s="121" t="n"/>
      <c r="S4679" s="121" t="n"/>
      <c r="T4679" s="121" t="n"/>
      <c r="U4679" s="121" t="n"/>
      <c r="V4679" s="117">
        <f>IF(P4679="NA","NA",IF(P4679&lt;&gt;"",TEXT(P4679-N4679,"[h].mm"),""))</f>
        <v/>
      </c>
      <c r="W4679" s="118">
        <f>IF(AND(R4679="",S4679=""),"",R4679+S4679)</f>
        <v/>
      </c>
      <c r="X4679" s="116">
        <f>IF(O4679&lt;&gt;"",DATE(YEAR(O4679), MONTH(O4679), DAY(O4679)),"")</f>
        <v/>
      </c>
      <c r="Y4679" s="122" t="n"/>
      <c r="Z4679" s="123" t="n"/>
      <c r="AA4679" s="117">
        <f>IF(F4679="Re-assigned","NA",IF(W4679="","",IF(W4679&gt;=VLOOKUP(D4679,SLAMatrix,3,FALSE),"Yes",IF(W4679&lt;VLOOKUP(D4679,SLAMatrix,2,FALSE),"No","Internal"))))</f>
        <v/>
      </c>
      <c r="AB4679" s="123" t="n"/>
      <c r="AC4679" s="123" t="n"/>
      <c r="AD4679" s="119" t="n"/>
      <c r="AE4679" s="125" t="n"/>
      <c r="AF4679" s="124">
        <f>MONTH(O4679)</f>
        <v/>
      </c>
      <c r="AG4679" s="124">
        <f>VLOOKUP(IFERROR(MID(AE4679,1,(FIND(",",AE4679,1)-1)),AE4679),Facility_Region_Mapping,2,FALSE)</f>
        <v/>
      </c>
      <c r="AH4679" s="124" t="n"/>
      <c r="AI4679" s="124">
        <f>IF(C4679&lt;&gt;"",IF(M4679="ESM User",getInterfaceName($C4679),"NA"),"")</f>
        <v/>
      </c>
      <c r="AJ4679" s="116">
        <f>IF(Q4679&lt;&gt;"",DATE(YEAR(Q4679), MONTH(Q4679), DAY(Q4679)),"")</f>
        <v/>
      </c>
      <c r="AK4679" s="130">
        <f>IF(Q4679&lt;&gt;0,Q4679-N4679,TODAY()-N4679)</f>
        <v/>
      </c>
      <c r="AL4679" s="112">
        <f>IF(F4679="Re-assigned",0,IF(H4679="Closed",0,IF(H4679="Service Restored",0,IF(H4679="",0,1))))</f>
        <v/>
      </c>
      <c r="AM4679" s="124">
        <f>IF(AL4679=0,"",IF(AK4679&gt;20.99,"Aged","Non-Aged"))</f>
        <v/>
      </c>
      <c r="AN4679" s="112">
        <f>IF(Q4679&lt;&gt;"",MONTH(Q4679),"")</f>
        <v/>
      </c>
      <c r="AO4679" s="112">
        <f>IFERROR(VALUE(V4679),0)</f>
        <v/>
      </c>
    </row>
    <row customFormat="1" customHeight="1" ht="29.25" r="4680" s="112" spans="1:41">
      <c r="A4680" s="127" t="n"/>
      <c r="B4680" s="113" t="n"/>
      <c r="C4680" s="127" t="n"/>
      <c r="D4680" s="127" t="n"/>
      <c r="E4680" s="114">
        <f>IF(F4680 &lt;&gt; "",VLOOKUP(F4680,CategoryLookup,2,FALSE), "")</f>
        <v/>
      </c>
      <c r="F4680" s="126" t="n"/>
      <c r="G4680" s="127" t="n"/>
      <c r="H4680" s="127" t="n"/>
      <c r="I4680" s="127" t="n"/>
      <c r="J4680" s="127" t="n"/>
      <c r="K4680" s="127" t="n"/>
      <c r="L4680" s="127" t="n"/>
      <c r="M4680" s="127" t="n"/>
      <c r="N4680" s="120" t="n"/>
      <c r="O4680" s="120" t="n"/>
      <c r="P4680" s="120" t="n"/>
      <c r="Q4680" s="120" t="n"/>
      <c r="R4680" s="121" t="n"/>
      <c r="S4680" s="121" t="n"/>
      <c r="T4680" s="121" t="n"/>
      <c r="U4680" s="121" t="n"/>
      <c r="V4680" s="117">
        <f>IF(P4680="NA","NA",IF(P4680&lt;&gt;"",TEXT(P4680-N4680,"[h].mm"),""))</f>
        <v/>
      </c>
      <c r="W4680" s="118">
        <f>IF(AND(R4680="",S4680=""),"",R4680+S4680)</f>
        <v/>
      </c>
      <c r="X4680" s="116">
        <f>IF(O4680&lt;&gt;"",DATE(YEAR(O4680), MONTH(O4680), DAY(O4680)),"")</f>
        <v/>
      </c>
      <c r="Y4680" s="122" t="n"/>
      <c r="Z4680" s="123" t="n"/>
      <c r="AA4680" s="117">
        <f>IF(F4680="Re-assigned","NA",IF(W4680="","",IF(W4680&gt;=VLOOKUP(D4680,SLAMatrix,3,FALSE),"Yes",IF(W4680&lt;VLOOKUP(D4680,SLAMatrix,2,FALSE),"No","Internal"))))</f>
        <v/>
      </c>
      <c r="AB4680" s="123" t="n"/>
      <c r="AC4680" s="123" t="n"/>
      <c r="AD4680" s="119" t="n"/>
      <c r="AE4680" s="125" t="n"/>
      <c r="AF4680" s="124">
        <f>MONTH(O4680)</f>
        <v/>
      </c>
      <c r="AG4680" s="124">
        <f>VLOOKUP(IFERROR(MID(AE4680,1,(FIND(",",AE4680,1)-1)),AE4680),Facility_Region_Mapping,2,FALSE)</f>
        <v/>
      </c>
      <c r="AH4680" s="124" t="n"/>
      <c r="AI4680" s="124">
        <f>IF(C4680&lt;&gt;"",IF(M4680="ESM User",getInterfaceName($C4680),"NA"),"")</f>
        <v/>
      </c>
      <c r="AJ4680" s="116">
        <f>IF(Q4680&lt;&gt;"",DATE(YEAR(Q4680), MONTH(Q4680), DAY(Q4680)),"")</f>
        <v/>
      </c>
      <c r="AK4680" s="130">
        <f>IF(Q4680&lt;&gt;0,Q4680-N4680,TODAY()-N4680)</f>
        <v/>
      </c>
      <c r="AL4680" s="112">
        <f>IF(F4680="Re-assigned",0,IF(H4680="Closed",0,IF(H4680="Service Restored",0,IF(H4680="",0,1))))</f>
        <v/>
      </c>
      <c r="AM4680" s="124">
        <f>IF(AL4680=0,"",IF(AK4680&gt;20.99,"Aged","Non-Aged"))</f>
        <v/>
      </c>
      <c r="AN4680" s="112">
        <f>IF(Q4680&lt;&gt;"",MONTH(Q4680),"")</f>
        <v/>
      </c>
      <c r="AO4680" s="112">
        <f>IFERROR(VALUE(V4680),0)</f>
        <v/>
      </c>
    </row>
    <row customFormat="1" customHeight="1" ht="29.25" r="4681" s="112" spans="1:41">
      <c r="A4681" s="127" t="n"/>
      <c r="B4681" s="113" t="n"/>
      <c r="C4681" s="127" t="n"/>
      <c r="D4681" s="127" t="n"/>
      <c r="E4681" s="114">
        <f>IF(F4681 &lt;&gt; "",VLOOKUP(F4681,CategoryLookup,2,FALSE), "")</f>
        <v/>
      </c>
      <c r="F4681" s="126" t="n"/>
      <c r="G4681" s="127" t="n"/>
      <c r="H4681" s="127" t="n"/>
      <c r="I4681" s="127" t="n"/>
      <c r="J4681" s="127" t="n"/>
      <c r="K4681" s="127" t="n"/>
      <c r="L4681" s="127" t="n"/>
      <c r="M4681" s="127" t="n"/>
      <c r="N4681" s="120" t="n"/>
      <c r="O4681" s="120" t="n"/>
      <c r="P4681" s="120" t="n"/>
      <c r="Q4681" s="120" t="n"/>
      <c r="R4681" s="121" t="n"/>
      <c r="S4681" s="121" t="n"/>
      <c r="T4681" s="121" t="n"/>
      <c r="U4681" s="121" t="n"/>
      <c r="V4681" s="117">
        <f>IF(P4681="NA","NA",IF(P4681&lt;&gt;"",TEXT(P4681-N4681,"[h].mm"),""))</f>
        <v/>
      </c>
      <c r="W4681" s="118">
        <f>IF(AND(R4681="",S4681=""),"",R4681+S4681)</f>
        <v/>
      </c>
      <c r="X4681" s="116">
        <f>IF(O4681&lt;&gt;"",DATE(YEAR(O4681), MONTH(O4681), DAY(O4681)),"")</f>
        <v/>
      </c>
      <c r="Y4681" s="122" t="n"/>
      <c r="Z4681" s="123" t="n"/>
      <c r="AA4681" s="117">
        <f>IF(F4681="Re-assigned","NA",IF(W4681="","",IF(W4681&gt;=VLOOKUP(D4681,SLAMatrix,3,FALSE),"Yes",IF(W4681&lt;VLOOKUP(D4681,SLAMatrix,2,FALSE),"No","Internal"))))</f>
        <v/>
      </c>
      <c r="AB4681" s="123" t="n"/>
      <c r="AC4681" s="123" t="n"/>
      <c r="AD4681" s="119" t="n"/>
      <c r="AE4681" s="125" t="n"/>
      <c r="AF4681" s="124">
        <f>MONTH(O4681)</f>
        <v/>
      </c>
      <c r="AG4681" s="124">
        <f>VLOOKUP(IFERROR(MID(AE4681,1,(FIND(",",AE4681,1)-1)),AE4681),Facility_Region_Mapping,2,FALSE)</f>
        <v/>
      </c>
      <c r="AH4681" s="124" t="n"/>
      <c r="AI4681" s="124">
        <f>IF(C4681&lt;&gt;"",IF(M4681="ESM User",getInterfaceName($C4681),"NA"),"")</f>
        <v/>
      </c>
      <c r="AJ4681" s="116">
        <f>IF(Q4681&lt;&gt;"",DATE(YEAR(Q4681), MONTH(Q4681), DAY(Q4681)),"")</f>
        <v/>
      </c>
      <c r="AK4681" s="130">
        <f>IF(Q4681&lt;&gt;0,Q4681-N4681,TODAY()-N4681)</f>
        <v/>
      </c>
      <c r="AL4681" s="112">
        <f>IF(F4681="Re-assigned",0,IF(H4681="Closed",0,IF(H4681="Service Restored",0,IF(H4681="",0,1))))</f>
        <v/>
      </c>
      <c r="AM4681" s="124">
        <f>IF(AL4681=0,"",IF(AK4681&gt;20.99,"Aged","Non-Aged"))</f>
        <v/>
      </c>
      <c r="AN4681" s="112">
        <f>IF(Q4681&lt;&gt;"",MONTH(Q4681),"")</f>
        <v/>
      </c>
      <c r="AO4681" s="112">
        <f>IFERROR(VALUE(V4681),0)</f>
        <v/>
      </c>
    </row>
    <row customFormat="1" customHeight="1" ht="29.25" r="4682" s="112" spans="1:41">
      <c r="A4682" s="127" t="n"/>
      <c r="B4682" s="113" t="n"/>
      <c r="C4682" s="127" t="n"/>
      <c r="D4682" s="127" t="n"/>
      <c r="E4682" s="114">
        <f>IF(F4682 &lt;&gt; "",VLOOKUP(F4682,CategoryLookup,2,FALSE), "")</f>
        <v/>
      </c>
      <c r="F4682" s="126" t="n"/>
      <c r="G4682" s="127" t="n"/>
      <c r="H4682" s="127" t="n"/>
      <c r="I4682" s="127" t="n"/>
      <c r="J4682" s="127" t="n"/>
      <c r="K4682" s="127" t="n"/>
      <c r="L4682" s="127" t="n"/>
      <c r="M4682" s="127" t="n"/>
      <c r="N4682" s="120" t="n"/>
      <c r="O4682" s="120" t="n"/>
      <c r="P4682" s="120" t="n"/>
      <c r="Q4682" s="120" t="n"/>
      <c r="R4682" s="121" t="n"/>
      <c r="S4682" s="121" t="n"/>
      <c r="T4682" s="121" t="n"/>
      <c r="U4682" s="121" t="n"/>
      <c r="V4682" s="117">
        <f>IF(P4682="NA","NA",IF(P4682&lt;&gt;"",TEXT(P4682-N4682,"[h].mm"),""))</f>
        <v/>
      </c>
      <c r="W4682" s="118">
        <f>IF(AND(R4682="",S4682=""),"",R4682+S4682)</f>
        <v/>
      </c>
      <c r="X4682" s="116">
        <f>IF(O4682&lt;&gt;"",DATE(YEAR(O4682), MONTH(O4682), DAY(O4682)),"")</f>
        <v/>
      </c>
      <c r="Y4682" s="122" t="n"/>
      <c r="Z4682" s="123" t="n"/>
      <c r="AA4682" s="117">
        <f>IF(F4682="Re-assigned","NA",IF(W4682="","",IF(W4682&gt;=VLOOKUP(D4682,SLAMatrix,3,FALSE),"Yes",IF(W4682&lt;VLOOKUP(D4682,SLAMatrix,2,FALSE),"No","Internal"))))</f>
        <v/>
      </c>
      <c r="AB4682" s="123" t="n"/>
      <c r="AC4682" s="123" t="n"/>
      <c r="AD4682" s="119" t="n"/>
      <c r="AE4682" s="125" t="n"/>
      <c r="AF4682" s="124">
        <f>MONTH(O4682)</f>
        <v/>
      </c>
      <c r="AG4682" s="124">
        <f>VLOOKUP(IFERROR(MID(AE4682,1,(FIND(",",AE4682,1)-1)),AE4682),Facility_Region_Mapping,2,FALSE)</f>
        <v/>
      </c>
      <c r="AH4682" s="124" t="n"/>
      <c r="AI4682" s="124">
        <f>IF(C4682&lt;&gt;"",IF(M4682="ESM User",getInterfaceName($C4682),"NA"),"")</f>
        <v/>
      </c>
      <c r="AJ4682" s="116">
        <f>IF(Q4682&lt;&gt;"",DATE(YEAR(Q4682), MONTH(Q4682), DAY(Q4682)),"")</f>
        <v/>
      </c>
      <c r="AK4682" s="130">
        <f>IF(Q4682&lt;&gt;0,Q4682-N4682,TODAY()-N4682)</f>
        <v/>
      </c>
      <c r="AL4682" s="112">
        <f>IF(F4682="Re-assigned",0,IF(H4682="Closed",0,IF(H4682="Service Restored",0,IF(H4682="",0,1))))</f>
        <v/>
      </c>
      <c r="AM4682" s="124">
        <f>IF(AL4682=0,"",IF(AK4682&gt;20.99,"Aged","Non-Aged"))</f>
        <v/>
      </c>
      <c r="AN4682" s="112">
        <f>IF(Q4682&lt;&gt;"",MONTH(Q4682),"")</f>
        <v/>
      </c>
      <c r="AO4682" s="112">
        <f>IFERROR(VALUE(V4682),0)</f>
        <v/>
      </c>
    </row>
    <row customFormat="1" customHeight="1" ht="29.25" r="4683" s="112" spans="1:41">
      <c r="A4683" s="127" t="n"/>
      <c r="B4683" s="113" t="n"/>
      <c r="C4683" s="127" t="n"/>
      <c r="D4683" s="127" t="n"/>
      <c r="E4683" s="114">
        <f>IF(F4683 &lt;&gt; "",VLOOKUP(F4683,CategoryLookup,2,FALSE), "")</f>
        <v/>
      </c>
      <c r="F4683" s="126" t="n"/>
      <c r="G4683" s="127" t="n"/>
      <c r="H4683" s="127" t="n"/>
      <c r="I4683" s="127" t="n"/>
      <c r="J4683" s="127" t="n"/>
      <c r="K4683" s="127" t="n"/>
      <c r="L4683" s="127" t="n"/>
      <c r="M4683" s="127" t="n"/>
      <c r="N4683" s="120" t="n"/>
      <c r="O4683" s="120" t="n"/>
      <c r="P4683" s="120" t="n"/>
      <c r="Q4683" s="120" t="n"/>
      <c r="R4683" s="121" t="n"/>
      <c r="S4683" s="121" t="n"/>
      <c r="T4683" s="121" t="n"/>
      <c r="U4683" s="121" t="n"/>
      <c r="V4683" s="117">
        <f>IF(P4683="NA","NA",IF(P4683&lt;&gt;"",TEXT(P4683-N4683,"[h].mm"),""))</f>
        <v/>
      </c>
      <c r="W4683" s="118">
        <f>IF(AND(R4683="",S4683=""),"",R4683+S4683)</f>
        <v/>
      </c>
      <c r="X4683" s="116">
        <f>IF(O4683&lt;&gt;"",DATE(YEAR(O4683), MONTH(O4683), DAY(O4683)),"")</f>
        <v/>
      </c>
      <c r="Y4683" s="122" t="n"/>
      <c r="Z4683" s="123" t="n"/>
      <c r="AA4683" s="117">
        <f>IF(F4683="Re-assigned","NA",IF(W4683="","",IF(W4683&gt;=VLOOKUP(D4683,SLAMatrix,3,FALSE),"Yes",IF(W4683&lt;VLOOKUP(D4683,SLAMatrix,2,FALSE),"No","Internal"))))</f>
        <v/>
      </c>
      <c r="AB4683" s="123" t="n"/>
      <c r="AC4683" s="123" t="n"/>
      <c r="AD4683" s="119" t="n"/>
      <c r="AE4683" s="125" t="n"/>
      <c r="AF4683" s="124">
        <f>MONTH(O4683)</f>
        <v/>
      </c>
      <c r="AG4683" s="124">
        <f>VLOOKUP(IFERROR(MID(AE4683,1,(FIND(",",AE4683,1)-1)),AE4683),Facility_Region_Mapping,2,FALSE)</f>
        <v/>
      </c>
      <c r="AH4683" s="124" t="n"/>
      <c r="AI4683" s="124">
        <f>IF(C4683&lt;&gt;"",IF(M4683="ESM User",getInterfaceName($C4683),"NA"),"")</f>
        <v/>
      </c>
      <c r="AJ4683" s="116">
        <f>IF(Q4683&lt;&gt;"",DATE(YEAR(Q4683), MONTH(Q4683), DAY(Q4683)),"")</f>
        <v/>
      </c>
      <c r="AK4683" s="130">
        <f>IF(Q4683&lt;&gt;0,Q4683-N4683,TODAY()-N4683)</f>
        <v/>
      </c>
      <c r="AL4683" s="112">
        <f>IF(F4683="Re-assigned",0,IF(H4683="Closed",0,IF(H4683="Service Restored",0,IF(H4683="",0,1))))</f>
        <v/>
      </c>
      <c r="AM4683" s="124">
        <f>IF(AL4683=0,"",IF(AK4683&gt;20.99,"Aged","Non-Aged"))</f>
        <v/>
      </c>
      <c r="AN4683" s="112">
        <f>IF(Q4683&lt;&gt;"",MONTH(Q4683),"")</f>
        <v/>
      </c>
      <c r="AO4683" s="112">
        <f>IFERROR(VALUE(V4683),0)</f>
        <v/>
      </c>
    </row>
    <row customFormat="1" customHeight="1" ht="29.25" r="4684" s="112" spans="1:41">
      <c r="A4684" s="127" t="n"/>
      <c r="B4684" s="113" t="n"/>
      <c r="C4684" s="127" t="n"/>
      <c r="D4684" s="127" t="n"/>
      <c r="E4684" s="114">
        <f>IF(F4684 &lt;&gt; "",VLOOKUP(F4684,CategoryLookup,2,FALSE), "")</f>
        <v/>
      </c>
      <c r="F4684" s="126" t="n"/>
      <c r="G4684" s="127" t="n"/>
      <c r="H4684" s="127" t="n"/>
      <c r="I4684" s="127" t="n"/>
      <c r="J4684" s="127" t="n"/>
      <c r="K4684" s="127" t="n"/>
      <c r="L4684" s="127" t="n"/>
      <c r="M4684" s="127" t="n"/>
      <c r="N4684" s="120" t="n"/>
      <c r="O4684" s="120" t="n"/>
      <c r="P4684" s="120" t="n"/>
      <c r="Q4684" s="120" t="n"/>
      <c r="R4684" s="121" t="n"/>
      <c r="S4684" s="121" t="n"/>
      <c r="T4684" s="121" t="n"/>
      <c r="U4684" s="121" t="n"/>
      <c r="V4684" s="117">
        <f>IF(P4684="NA","NA",IF(P4684&lt;&gt;"",TEXT(P4684-N4684,"[h].mm"),""))</f>
        <v/>
      </c>
      <c r="W4684" s="118">
        <f>IF(AND(R4684="",S4684=""),"",R4684+S4684)</f>
        <v/>
      </c>
      <c r="X4684" s="116">
        <f>IF(O4684&lt;&gt;"",DATE(YEAR(O4684), MONTH(O4684), DAY(O4684)),"")</f>
        <v/>
      </c>
      <c r="Y4684" s="122" t="n"/>
      <c r="Z4684" s="123" t="n"/>
      <c r="AA4684" s="117">
        <f>IF(F4684="Re-assigned","NA",IF(W4684="","",IF(W4684&gt;=VLOOKUP(D4684,SLAMatrix,3,FALSE),"Yes",IF(W4684&lt;VLOOKUP(D4684,SLAMatrix,2,FALSE),"No","Internal"))))</f>
        <v/>
      </c>
      <c r="AB4684" s="123" t="n"/>
      <c r="AC4684" s="123" t="n"/>
      <c r="AD4684" s="119" t="n"/>
      <c r="AE4684" s="125" t="n"/>
      <c r="AF4684" s="124">
        <f>MONTH(O4684)</f>
        <v/>
      </c>
      <c r="AG4684" s="124">
        <f>VLOOKUP(IFERROR(MID(AE4684,1,(FIND(",",AE4684,1)-1)),AE4684),Facility_Region_Mapping,2,FALSE)</f>
        <v/>
      </c>
      <c r="AH4684" s="124" t="n"/>
      <c r="AI4684" s="124">
        <f>IF(C4684&lt;&gt;"",IF(M4684="ESM User",getInterfaceName($C4684),"NA"),"")</f>
        <v/>
      </c>
      <c r="AJ4684" s="116">
        <f>IF(Q4684&lt;&gt;"",DATE(YEAR(Q4684), MONTH(Q4684), DAY(Q4684)),"")</f>
        <v/>
      </c>
      <c r="AK4684" s="130">
        <f>IF(Q4684&lt;&gt;0,Q4684-N4684,TODAY()-N4684)</f>
        <v/>
      </c>
      <c r="AL4684" s="112">
        <f>IF(F4684="Re-assigned",0,IF(H4684="Closed",0,IF(H4684="Service Restored",0,IF(H4684="",0,1))))</f>
        <v/>
      </c>
      <c r="AM4684" s="124">
        <f>IF(AL4684=0,"",IF(AK4684&gt;20.99,"Aged","Non-Aged"))</f>
        <v/>
      </c>
      <c r="AN4684" s="112">
        <f>IF(Q4684&lt;&gt;"",MONTH(Q4684),"")</f>
        <v/>
      </c>
      <c r="AO4684" s="112">
        <f>IFERROR(VALUE(V4684),0)</f>
        <v/>
      </c>
    </row>
    <row customFormat="1" customHeight="1" ht="29.25" r="4685" s="112" spans="1:41">
      <c r="A4685" s="127" t="n"/>
      <c r="B4685" s="113" t="n"/>
      <c r="C4685" s="127" t="n"/>
      <c r="D4685" s="127" t="n"/>
      <c r="E4685" s="114">
        <f>IF(F4685 &lt;&gt; "",VLOOKUP(F4685,CategoryLookup,2,FALSE), "")</f>
        <v/>
      </c>
      <c r="F4685" s="126" t="n"/>
      <c r="G4685" s="127" t="n"/>
      <c r="H4685" s="127" t="n"/>
      <c r="I4685" s="127" t="n"/>
      <c r="J4685" s="127" t="n"/>
      <c r="K4685" s="127" t="n"/>
      <c r="L4685" s="127" t="n"/>
      <c r="M4685" s="127" t="n"/>
      <c r="N4685" s="120" t="n"/>
      <c r="O4685" s="120" t="n"/>
      <c r="P4685" s="120" t="n"/>
      <c r="Q4685" s="120" t="n"/>
      <c r="R4685" s="121" t="n"/>
      <c r="S4685" s="121" t="n"/>
      <c r="T4685" s="121" t="n"/>
      <c r="U4685" s="121" t="n"/>
      <c r="V4685" s="117">
        <f>IF(P4685="NA","NA",IF(P4685&lt;&gt;"",TEXT(P4685-N4685,"[h].mm"),""))</f>
        <v/>
      </c>
      <c r="W4685" s="118">
        <f>IF(AND(R4685="",S4685=""),"",R4685+S4685)</f>
        <v/>
      </c>
      <c r="X4685" s="116">
        <f>IF(O4685&lt;&gt;"",DATE(YEAR(O4685), MONTH(O4685), DAY(O4685)),"")</f>
        <v/>
      </c>
      <c r="Y4685" s="122" t="n"/>
      <c r="Z4685" s="123" t="n"/>
      <c r="AA4685" s="117">
        <f>IF(F4685="Re-assigned","NA",IF(W4685="","",IF(W4685&gt;=VLOOKUP(D4685,SLAMatrix,3,FALSE),"Yes",IF(W4685&lt;VLOOKUP(D4685,SLAMatrix,2,FALSE),"No","Internal"))))</f>
        <v/>
      </c>
      <c r="AB4685" s="123" t="n"/>
      <c r="AC4685" s="123" t="n"/>
      <c r="AD4685" s="119" t="n"/>
      <c r="AE4685" s="125" t="n"/>
      <c r="AF4685" s="124">
        <f>MONTH(O4685)</f>
        <v/>
      </c>
      <c r="AG4685" s="124">
        <f>VLOOKUP(IFERROR(MID(AE4685,1,(FIND(",",AE4685,1)-1)),AE4685),Facility_Region_Mapping,2,FALSE)</f>
        <v/>
      </c>
      <c r="AH4685" s="124" t="n"/>
      <c r="AI4685" s="124">
        <f>IF(C4685&lt;&gt;"",IF(M4685="ESM User",getInterfaceName($C4685),"NA"),"")</f>
        <v/>
      </c>
      <c r="AJ4685" s="116">
        <f>IF(Q4685&lt;&gt;"",DATE(YEAR(Q4685), MONTH(Q4685), DAY(Q4685)),"")</f>
        <v/>
      </c>
      <c r="AK4685" s="130">
        <f>IF(Q4685&lt;&gt;0,Q4685-N4685,TODAY()-N4685)</f>
        <v/>
      </c>
      <c r="AL4685" s="112">
        <f>IF(F4685="Re-assigned",0,IF(H4685="Closed",0,IF(H4685="Service Restored",0,IF(H4685="",0,1))))</f>
        <v/>
      </c>
      <c r="AM4685" s="124">
        <f>IF(AL4685=0,"",IF(AK4685&gt;20.99,"Aged","Non-Aged"))</f>
        <v/>
      </c>
      <c r="AN4685" s="112">
        <f>IF(Q4685&lt;&gt;"",MONTH(Q4685),"")</f>
        <v/>
      </c>
      <c r="AO4685" s="112">
        <f>IFERROR(VALUE(V4685),0)</f>
        <v/>
      </c>
    </row>
    <row customFormat="1" customHeight="1" ht="29.25" r="4686" s="112" spans="1:41">
      <c r="A4686" s="127" t="n"/>
      <c r="B4686" s="113" t="n"/>
      <c r="C4686" s="127" t="n"/>
      <c r="D4686" s="127" t="n"/>
      <c r="E4686" s="114">
        <f>IF(F4686 &lt;&gt; "",VLOOKUP(F4686,CategoryLookup,2,FALSE), "")</f>
        <v/>
      </c>
      <c r="F4686" s="126" t="n"/>
      <c r="G4686" s="127" t="n"/>
      <c r="H4686" s="127" t="n"/>
      <c r="I4686" s="127" t="n"/>
      <c r="J4686" s="127" t="n"/>
      <c r="K4686" s="127" t="n"/>
      <c r="L4686" s="127" t="n"/>
      <c r="M4686" s="127" t="n"/>
      <c r="N4686" s="120" t="n"/>
      <c r="O4686" s="120" t="n"/>
      <c r="P4686" s="120" t="n"/>
      <c r="Q4686" s="120" t="n"/>
      <c r="R4686" s="121" t="n"/>
      <c r="S4686" s="121" t="n"/>
      <c r="T4686" s="121" t="n"/>
      <c r="U4686" s="121" t="n"/>
      <c r="V4686" s="117">
        <f>IF(P4686="NA","NA",IF(P4686&lt;&gt;"",TEXT(P4686-N4686,"[h].mm"),""))</f>
        <v/>
      </c>
      <c r="W4686" s="118">
        <f>IF(AND(R4686="",S4686=""),"",R4686+S4686)</f>
        <v/>
      </c>
      <c r="X4686" s="116">
        <f>IF(O4686&lt;&gt;"",DATE(YEAR(O4686), MONTH(O4686), DAY(O4686)),"")</f>
        <v/>
      </c>
      <c r="Y4686" s="122" t="n"/>
      <c r="Z4686" s="123" t="n"/>
      <c r="AA4686" s="117">
        <f>IF(F4686="Re-assigned","NA",IF(W4686="","",IF(W4686&gt;=VLOOKUP(D4686,SLAMatrix,3,FALSE),"Yes",IF(W4686&lt;VLOOKUP(D4686,SLAMatrix,2,FALSE),"No","Internal"))))</f>
        <v/>
      </c>
      <c r="AB4686" s="123" t="n"/>
      <c r="AC4686" s="123" t="n"/>
      <c r="AD4686" s="119" t="n"/>
      <c r="AE4686" s="125" t="n"/>
      <c r="AF4686" s="124">
        <f>MONTH(O4686)</f>
        <v/>
      </c>
      <c r="AG4686" s="124">
        <f>VLOOKUP(IFERROR(MID(AE4686,1,(FIND(",",AE4686,1)-1)),AE4686),Facility_Region_Mapping,2,FALSE)</f>
        <v/>
      </c>
      <c r="AH4686" s="124" t="n"/>
      <c r="AI4686" s="124">
        <f>IF(C4686&lt;&gt;"",IF(M4686="ESM User",getInterfaceName($C4686),"NA"),"")</f>
        <v/>
      </c>
      <c r="AJ4686" s="116">
        <f>IF(Q4686&lt;&gt;"",DATE(YEAR(Q4686), MONTH(Q4686), DAY(Q4686)),"")</f>
        <v/>
      </c>
      <c r="AK4686" s="130">
        <f>IF(Q4686&lt;&gt;0,Q4686-N4686,TODAY()-N4686)</f>
        <v/>
      </c>
      <c r="AL4686" s="112">
        <f>IF(F4686="Re-assigned",0,IF(H4686="Closed",0,IF(H4686="Service Restored",0,IF(H4686="",0,1))))</f>
        <v/>
      </c>
      <c r="AM4686" s="124">
        <f>IF(AL4686=0,"",IF(AK4686&gt;20.99,"Aged","Non-Aged"))</f>
        <v/>
      </c>
      <c r="AN4686" s="112">
        <f>IF(Q4686&lt;&gt;"",MONTH(Q4686),"")</f>
        <v/>
      </c>
      <c r="AO4686" s="112">
        <f>IFERROR(VALUE(V4686),0)</f>
        <v/>
      </c>
    </row>
    <row customFormat="1" customHeight="1" ht="29.25" r="4687" s="112" spans="1:41">
      <c r="A4687" s="127" t="n"/>
      <c r="B4687" s="113" t="n"/>
      <c r="C4687" s="127" t="n"/>
      <c r="D4687" s="127" t="n"/>
      <c r="E4687" s="114">
        <f>IF(F4687 &lt;&gt; "",VLOOKUP(F4687,CategoryLookup,2,FALSE), "")</f>
        <v/>
      </c>
      <c r="F4687" s="126" t="n"/>
      <c r="G4687" s="127" t="n"/>
      <c r="H4687" s="127" t="n"/>
      <c r="I4687" s="127" t="n"/>
      <c r="J4687" s="127" t="n"/>
      <c r="K4687" s="127" t="n"/>
      <c r="L4687" s="127" t="n"/>
      <c r="M4687" s="127" t="n"/>
      <c r="N4687" s="120" t="n"/>
      <c r="O4687" s="120" t="n"/>
      <c r="P4687" s="120" t="n"/>
      <c r="Q4687" s="120" t="n"/>
      <c r="R4687" s="121" t="n"/>
      <c r="S4687" s="121" t="n"/>
      <c r="T4687" s="121" t="n"/>
      <c r="U4687" s="121" t="n"/>
      <c r="V4687" s="117">
        <f>IF(P4687="NA","NA",IF(P4687&lt;&gt;"",TEXT(P4687-N4687,"[h].mm"),""))</f>
        <v/>
      </c>
      <c r="W4687" s="118">
        <f>IF(AND(R4687="",S4687=""),"",R4687+S4687)</f>
        <v/>
      </c>
      <c r="X4687" s="116">
        <f>IF(O4687&lt;&gt;"",DATE(YEAR(O4687), MONTH(O4687), DAY(O4687)),"")</f>
        <v/>
      </c>
      <c r="Y4687" s="122" t="n"/>
      <c r="Z4687" s="123" t="n"/>
      <c r="AA4687" s="117">
        <f>IF(F4687="Re-assigned","NA",IF(W4687="","",IF(W4687&gt;=VLOOKUP(D4687,SLAMatrix,3,FALSE),"Yes",IF(W4687&lt;VLOOKUP(D4687,SLAMatrix,2,FALSE),"No","Internal"))))</f>
        <v/>
      </c>
      <c r="AB4687" s="123" t="n"/>
      <c r="AC4687" s="123" t="n"/>
      <c r="AD4687" s="119" t="n"/>
      <c r="AE4687" s="125" t="n"/>
      <c r="AF4687" s="124">
        <f>MONTH(O4687)</f>
        <v/>
      </c>
      <c r="AG4687" s="124">
        <f>VLOOKUP(IFERROR(MID(AE4687,1,(FIND(",",AE4687,1)-1)),AE4687),Facility_Region_Mapping,2,FALSE)</f>
        <v/>
      </c>
      <c r="AH4687" s="124" t="n"/>
      <c r="AI4687" s="124">
        <f>IF(C4687&lt;&gt;"",IF(M4687="ESM User",getInterfaceName($C4687),"NA"),"")</f>
        <v/>
      </c>
      <c r="AJ4687" s="116">
        <f>IF(Q4687&lt;&gt;"",DATE(YEAR(Q4687), MONTH(Q4687), DAY(Q4687)),"")</f>
        <v/>
      </c>
      <c r="AK4687" s="130">
        <f>IF(Q4687&lt;&gt;0,Q4687-N4687,TODAY()-N4687)</f>
        <v/>
      </c>
      <c r="AL4687" s="112">
        <f>IF(F4687="Re-assigned",0,IF(H4687="Closed",0,IF(H4687="Service Restored",0,IF(H4687="",0,1))))</f>
        <v/>
      </c>
      <c r="AM4687" s="124">
        <f>IF(AL4687=0,"",IF(AK4687&gt;20.99,"Aged","Non-Aged"))</f>
        <v/>
      </c>
      <c r="AN4687" s="112">
        <f>IF(Q4687&lt;&gt;"",MONTH(Q4687),"")</f>
        <v/>
      </c>
      <c r="AO4687" s="112">
        <f>IFERROR(VALUE(V4687),0)</f>
        <v/>
      </c>
    </row>
    <row customFormat="1" customHeight="1" ht="29.25" r="4688" s="112" spans="1:41">
      <c r="A4688" s="127" t="n"/>
      <c r="B4688" s="113" t="n"/>
      <c r="C4688" s="127" t="n"/>
      <c r="D4688" s="127" t="n"/>
      <c r="E4688" s="114">
        <f>IF(F4688 &lt;&gt; "",VLOOKUP(F4688,CategoryLookup,2,FALSE), "")</f>
        <v/>
      </c>
      <c r="F4688" s="126" t="n"/>
      <c r="G4688" s="127" t="n"/>
      <c r="H4688" s="127" t="n"/>
      <c r="I4688" s="127" t="n"/>
      <c r="J4688" s="127" t="n"/>
      <c r="K4688" s="127" t="n"/>
      <c r="L4688" s="127" t="n"/>
      <c r="M4688" s="127" t="n"/>
      <c r="N4688" s="120" t="n"/>
      <c r="O4688" s="120" t="n"/>
      <c r="P4688" s="120" t="n"/>
      <c r="Q4688" s="120" t="n"/>
      <c r="R4688" s="121" t="n"/>
      <c r="S4688" s="121" t="n"/>
      <c r="T4688" s="121" t="n"/>
      <c r="U4688" s="121" t="n"/>
      <c r="V4688" s="117">
        <f>IF(P4688="NA","NA",IF(P4688&lt;&gt;"",TEXT(P4688-N4688,"[h].mm"),""))</f>
        <v/>
      </c>
      <c r="W4688" s="118">
        <f>IF(AND(R4688="",S4688=""),"",R4688+S4688)</f>
        <v/>
      </c>
      <c r="X4688" s="116">
        <f>IF(O4688&lt;&gt;"",DATE(YEAR(O4688), MONTH(O4688), DAY(O4688)),"")</f>
        <v/>
      </c>
      <c r="Y4688" s="122" t="n"/>
      <c r="Z4688" s="123" t="n"/>
      <c r="AA4688" s="117">
        <f>IF(F4688="Re-assigned","NA",IF(W4688="","",IF(W4688&gt;=VLOOKUP(D4688,SLAMatrix,3,FALSE),"Yes",IF(W4688&lt;VLOOKUP(D4688,SLAMatrix,2,FALSE),"No","Internal"))))</f>
        <v/>
      </c>
      <c r="AB4688" s="123" t="n"/>
      <c r="AC4688" s="123" t="n"/>
      <c r="AD4688" s="119" t="n"/>
      <c r="AE4688" s="125" t="n"/>
      <c r="AF4688" s="124">
        <f>MONTH(O4688)</f>
        <v/>
      </c>
      <c r="AG4688" s="124">
        <f>VLOOKUP(IFERROR(MID(AE4688,1,(FIND(",",AE4688,1)-1)),AE4688),Facility_Region_Mapping,2,FALSE)</f>
        <v/>
      </c>
      <c r="AH4688" s="124" t="n"/>
      <c r="AI4688" s="124">
        <f>IF(C4688&lt;&gt;"",IF(M4688="ESM User",getInterfaceName($C4688),"NA"),"")</f>
        <v/>
      </c>
      <c r="AJ4688" s="116">
        <f>IF(Q4688&lt;&gt;"",DATE(YEAR(Q4688), MONTH(Q4688), DAY(Q4688)),"")</f>
        <v/>
      </c>
      <c r="AK4688" s="130">
        <f>IF(Q4688&lt;&gt;0,Q4688-N4688,TODAY()-N4688)</f>
        <v/>
      </c>
      <c r="AL4688" s="112">
        <f>IF(F4688="Re-assigned",0,IF(H4688="Closed",0,IF(H4688="Service Restored",0,IF(H4688="",0,1))))</f>
        <v/>
      </c>
      <c r="AM4688" s="124">
        <f>IF(AL4688=0,"",IF(AK4688&gt;20.99,"Aged","Non-Aged"))</f>
        <v/>
      </c>
      <c r="AN4688" s="112">
        <f>IF(Q4688&lt;&gt;"",MONTH(Q4688),"")</f>
        <v/>
      </c>
      <c r="AO4688" s="112">
        <f>IFERROR(VALUE(V4688),0)</f>
        <v/>
      </c>
    </row>
    <row customFormat="1" customHeight="1" ht="29.25" r="4689" s="112" spans="1:41">
      <c r="A4689" s="127" t="n"/>
      <c r="B4689" s="113" t="n"/>
      <c r="C4689" s="127" t="n"/>
      <c r="D4689" s="127" t="n"/>
      <c r="E4689" s="114">
        <f>IF(F4689 &lt;&gt; "",VLOOKUP(F4689,CategoryLookup,2,FALSE), "")</f>
        <v/>
      </c>
      <c r="F4689" s="126" t="n"/>
      <c r="G4689" s="127" t="n"/>
      <c r="H4689" s="127" t="n"/>
      <c r="I4689" s="127" t="n"/>
      <c r="J4689" s="127" t="n"/>
      <c r="K4689" s="127" t="n"/>
      <c r="L4689" s="127" t="n"/>
      <c r="M4689" s="127" t="n"/>
      <c r="N4689" s="120" t="n"/>
      <c r="O4689" s="120" t="n"/>
      <c r="P4689" s="120" t="n"/>
      <c r="Q4689" s="120" t="n"/>
      <c r="R4689" s="121" t="n"/>
      <c r="S4689" s="121" t="n"/>
      <c r="T4689" s="121" t="n"/>
      <c r="U4689" s="121" t="n"/>
      <c r="V4689" s="117">
        <f>IF(P4689="NA","NA",IF(P4689&lt;&gt;"",TEXT(P4689-N4689,"[h].mm"),""))</f>
        <v/>
      </c>
      <c r="W4689" s="118">
        <f>IF(AND(R4689="",S4689=""),"",R4689+S4689)</f>
        <v/>
      </c>
      <c r="X4689" s="116">
        <f>IF(O4689&lt;&gt;"",DATE(YEAR(O4689), MONTH(O4689), DAY(O4689)),"")</f>
        <v/>
      </c>
      <c r="Y4689" s="122" t="n"/>
      <c r="Z4689" s="123" t="n"/>
      <c r="AA4689" s="117">
        <f>IF(F4689="Re-assigned","NA",IF(W4689="","",IF(W4689&gt;=VLOOKUP(D4689,SLAMatrix,3,FALSE),"Yes",IF(W4689&lt;VLOOKUP(D4689,SLAMatrix,2,FALSE),"No","Internal"))))</f>
        <v/>
      </c>
      <c r="AB4689" s="123" t="n"/>
      <c r="AC4689" s="123" t="n"/>
      <c r="AD4689" s="119" t="n"/>
      <c r="AE4689" s="125" t="n"/>
      <c r="AF4689" s="124">
        <f>MONTH(O4689)</f>
        <v/>
      </c>
      <c r="AG4689" s="124">
        <f>VLOOKUP(IFERROR(MID(AE4689,1,(FIND(",",AE4689,1)-1)),AE4689),Facility_Region_Mapping,2,FALSE)</f>
        <v/>
      </c>
      <c r="AH4689" s="124" t="n"/>
      <c r="AI4689" s="124">
        <f>IF(C4689&lt;&gt;"",IF(M4689="ESM User",getInterfaceName($C4689),"NA"),"")</f>
        <v/>
      </c>
      <c r="AJ4689" s="116">
        <f>IF(Q4689&lt;&gt;"",DATE(YEAR(Q4689), MONTH(Q4689), DAY(Q4689)),"")</f>
        <v/>
      </c>
      <c r="AK4689" s="130">
        <f>IF(Q4689&lt;&gt;0,Q4689-N4689,TODAY()-N4689)</f>
        <v/>
      </c>
      <c r="AL4689" s="112">
        <f>IF(F4689="Re-assigned",0,IF(H4689="Closed",0,IF(H4689="Service Restored",0,IF(H4689="",0,1))))</f>
        <v/>
      </c>
      <c r="AM4689" s="124">
        <f>IF(AL4689=0,"",IF(AK4689&gt;20.99,"Aged","Non-Aged"))</f>
        <v/>
      </c>
      <c r="AN4689" s="112">
        <f>IF(Q4689&lt;&gt;"",MONTH(Q4689),"")</f>
        <v/>
      </c>
      <c r="AO4689" s="112">
        <f>IFERROR(VALUE(V4689),0)</f>
        <v/>
      </c>
    </row>
    <row customFormat="1" customHeight="1" ht="29.25" r="4690" s="112" spans="1:41">
      <c r="A4690" s="127" t="n"/>
      <c r="B4690" s="113" t="n"/>
      <c r="C4690" s="127" t="n"/>
      <c r="D4690" s="127" t="n"/>
      <c r="E4690" s="114">
        <f>IF(F4690 &lt;&gt; "",VLOOKUP(F4690,CategoryLookup,2,FALSE), "")</f>
        <v/>
      </c>
      <c r="F4690" s="126" t="n"/>
      <c r="G4690" s="127" t="n"/>
      <c r="H4690" s="127" t="n"/>
      <c r="I4690" s="127" t="n"/>
      <c r="J4690" s="127" t="n"/>
      <c r="K4690" s="127" t="n"/>
      <c r="L4690" s="127" t="n"/>
      <c r="M4690" s="127" t="n"/>
      <c r="N4690" s="120" t="n"/>
      <c r="O4690" s="120" t="n"/>
      <c r="P4690" s="120" t="n"/>
      <c r="Q4690" s="120" t="n"/>
      <c r="R4690" s="121" t="n"/>
      <c r="S4690" s="121" t="n"/>
      <c r="T4690" s="121" t="n"/>
      <c r="U4690" s="121" t="n"/>
      <c r="V4690" s="117">
        <f>IF(P4690="NA","NA",IF(P4690&lt;&gt;"",TEXT(P4690-N4690,"[h].mm"),""))</f>
        <v/>
      </c>
      <c r="W4690" s="118">
        <f>IF(AND(R4690="",S4690=""),"",R4690+S4690)</f>
        <v/>
      </c>
      <c r="X4690" s="116">
        <f>IF(O4690&lt;&gt;"",DATE(YEAR(O4690), MONTH(O4690), DAY(O4690)),"")</f>
        <v/>
      </c>
      <c r="Y4690" s="122" t="n"/>
      <c r="Z4690" s="123" t="n"/>
      <c r="AA4690" s="117">
        <f>IF(F4690="Re-assigned","NA",IF(W4690="","",IF(W4690&gt;=VLOOKUP(D4690,SLAMatrix,3,FALSE),"Yes",IF(W4690&lt;VLOOKUP(D4690,SLAMatrix,2,FALSE),"No","Internal"))))</f>
        <v/>
      </c>
      <c r="AB4690" s="123" t="n"/>
      <c r="AC4690" s="123" t="n"/>
      <c r="AD4690" s="119" t="n"/>
      <c r="AE4690" s="125" t="n"/>
      <c r="AF4690" s="124">
        <f>MONTH(O4690)</f>
        <v/>
      </c>
      <c r="AG4690" s="124">
        <f>VLOOKUP(IFERROR(MID(AE4690,1,(FIND(",",AE4690,1)-1)),AE4690),Facility_Region_Mapping,2,FALSE)</f>
        <v/>
      </c>
      <c r="AH4690" s="124" t="n"/>
      <c r="AI4690" s="124">
        <f>IF(C4690&lt;&gt;"",IF(M4690="ESM User",getInterfaceName($C4690),"NA"),"")</f>
        <v/>
      </c>
      <c r="AJ4690" s="116">
        <f>IF(Q4690&lt;&gt;"",DATE(YEAR(Q4690), MONTH(Q4690), DAY(Q4690)),"")</f>
        <v/>
      </c>
      <c r="AK4690" s="130">
        <f>IF(Q4690&lt;&gt;0,Q4690-N4690,TODAY()-N4690)</f>
        <v/>
      </c>
      <c r="AL4690" s="112">
        <f>IF(F4690="Re-assigned",0,IF(H4690="Closed",0,IF(H4690="Service Restored",0,IF(H4690="",0,1))))</f>
        <v/>
      </c>
      <c r="AM4690" s="124">
        <f>IF(AL4690=0,"",IF(AK4690&gt;20.99,"Aged","Non-Aged"))</f>
        <v/>
      </c>
      <c r="AN4690" s="112">
        <f>IF(Q4690&lt;&gt;"",MONTH(Q4690),"")</f>
        <v/>
      </c>
      <c r="AO4690" s="112">
        <f>IFERROR(VALUE(V4690),0)</f>
        <v/>
      </c>
    </row>
    <row customFormat="1" customHeight="1" ht="29.25" r="4691" s="112" spans="1:41">
      <c r="A4691" s="127" t="n"/>
      <c r="B4691" s="113" t="n"/>
      <c r="C4691" s="127" t="n"/>
      <c r="D4691" s="127" t="n"/>
      <c r="E4691" s="114">
        <f>IF(F4691 &lt;&gt; "",VLOOKUP(F4691,CategoryLookup,2,FALSE), "")</f>
        <v/>
      </c>
      <c r="F4691" s="126" t="n"/>
      <c r="G4691" s="127" t="n"/>
      <c r="H4691" s="127" t="n"/>
      <c r="I4691" s="127" t="n"/>
      <c r="J4691" s="127" t="n"/>
      <c r="K4691" s="127" t="n"/>
      <c r="L4691" s="127" t="n"/>
      <c r="M4691" s="127" t="n"/>
      <c r="N4691" s="120" t="n"/>
      <c r="O4691" s="120" t="n"/>
      <c r="P4691" s="120" t="n"/>
      <c r="Q4691" s="120" t="n"/>
      <c r="R4691" s="121" t="n"/>
      <c r="S4691" s="121" t="n"/>
      <c r="T4691" s="121" t="n"/>
      <c r="U4691" s="121" t="n"/>
      <c r="V4691" s="117">
        <f>IF(P4691="NA","NA",IF(P4691&lt;&gt;"",TEXT(P4691-N4691,"[h].mm"),""))</f>
        <v/>
      </c>
      <c r="W4691" s="118">
        <f>IF(AND(R4691="",S4691=""),"",R4691+S4691)</f>
        <v/>
      </c>
      <c r="X4691" s="116">
        <f>IF(O4691&lt;&gt;"",DATE(YEAR(O4691), MONTH(O4691), DAY(O4691)),"")</f>
        <v/>
      </c>
      <c r="Y4691" s="122" t="n"/>
      <c r="Z4691" s="123" t="n"/>
      <c r="AA4691" s="117">
        <f>IF(F4691="Re-assigned","NA",IF(W4691="","",IF(W4691&gt;=VLOOKUP(D4691,SLAMatrix,3,FALSE),"Yes",IF(W4691&lt;VLOOKUP(D4691,SLAMatrix,2,FALSE),"No","Internal"))))</f>
        <v/>
      </c>
      <c r="AB4691" s="123" t="n"/>
      <c r="AC4691" s="123" t="n"/>
      <c r="AD4691" s="119" t="n"/>
      <c r="AE4691" s="125" t="n"/>
      <c r="AF4691" s="124">
        <f>MONTH(O4691)</f>
        <v/>
      </c>
      <c r="AG4691" s="124">
        <f>VLOOKUP(IFERROR(MID(AE4691,1,(FIND(",",AE4691,1)-1)),AE4691),Facility_Region_Mapping,2,FALSE)</f>
        <v/>
      </c>
      <c r="AH4691" s="124" t="n"/>
      <c r="AI4691" s="124">
        <f>IF(C4691&lt;&gt;"",IF(M4691="ESM User",getInterfaceName($C4691),"NA"),"")</f>
        <v/>
      </c>
      <c r="AJ4691" s="116">
        <f>IF(Q4691&lt;&gt;"",DATE(YEAR(Q4691), MONTH(Q4691), DAY(Q4691)),"")</f>
        <v/>
      </c>
      <c r="AK4691" s="130">
        <f>IF(Q4691&lt;&gt;0,Q4691-N4691,TODAY()-N4691)</f>
        <v/>
      </c>
      <c r="AL4691" s="112">
        <f>IF(F4691="Re-assigned",0,IF(H4691="Closed",0,IF(H4691="Service Restored",0,IF(H4691="",0,1))))</f>
        <v/>
      </c>
      <c r="AM4691" s="124">
        <f>IF(AL4691=0,"",IF(AK4691&gt;20.99,"Aged","Non-Aged"))</f>
        <v/>
      </c>
      <c r="AN4691" s="112">
        <f>IF(Q4691&lt;&gt;"",MONTH(Q4691),"")</f>
        <v/>
      </c>
      <c r="AO4691" s="112">
        <f>IFERROR(VALUE(V4691),0)</f>
        <v/>
      </c>
    </row>
    <row customFormat="1" customHeight="1" ht="29.25" r="4692" s="112" spans="1:41">
      <c r="A4692" s="127" t="n"/>
      <c r="B4692" s="113" t="n"/>
      <c r="C4692" s="127" t="n"/>
      <c r="D4692" s="127" t="n"/>
      <c r="E4692" s="114">
        <f>IF(F4692 &lt;&gt; "",VLOOKUP(F4692,CategoryLookup,2,FALSE), "")</f>
        <v/>
      </c>
      <c r="F4692" s="126" t="n"/>
      <c r="G4692" s="127" t="n"/>
      <c r="H4692" s="127" t="n"/>
      <c r="I4692" s="127" t="n"/>
      <c r="J4692" s="127" t="n"/>
      <c r="K4692" s="127" t="n"/>
      <c r="L4692" s="127" t="n"/>
      <c r="M4692" s="127" t="n"/>
      <c r="N4692" s="120" t="n"/>
      <c r="O4692" s="120" t="n"/>
      <c r="P4692" s="120" t="n"/>
      <c r="Q4692" s="120" t="n"/>
      <c r="R4692" s="121" t="n"/>
      <c r="S4692" s="121" t="n"/>
      <c r="T4692" s="121" t="n"/>
      <c r="U4692" s="121" t="n"/>
      <c r="V4692" s="117">
        <f>IF(P4692="NA","NA",IF(P4692&lt;&gt;"",TEXT(P4692-N4692,"[h].mm"),""))</f>
        <v/>
      </c>
      <c r="W4692" s="118">
        <f>IF(AND(R4692="",S4692=""),"",R4692+S4692)</f>
        <v/>
      </c>
      <c r="X4692" s="116">
        <f>IF(O4692&lt;&gt;"",DATE(YEAR(O4692), MONTH(O4692), DAY(O4692)),"")</f>
        <v/>
      </c>
      <c r="Y4692" s="122" t="n"/>
      <c r="Z4692" s="123" t="n"/>
      <c r="AA4692" s="117">
        <f>IF(F4692="Re-assigned","NA",IF(W4692="","",IF(W4692&gt;=VLOOKUP(D4692,SLAMatrix,3,FALSE),"Yes",IF(W4692&lt;VLOOKUP(D4692,SLAMatrix,2,FALSE),"No","Internal"))))</f>
        <v/>
      </c>
      <c r="AB4692" s="123" t="n"/>
      <c r="AC4692" s="123" t="n"/>
      <c r="AD4692" s="119" t="n"/>
      <c r="AE4692" s="125" t="n"/>
      <c r="AF4692" s="124">
        <f>MONTH(O4692)</f>
        <v/>
      </c>
      <c r="AG4692" s="124">
        <f>VLOOKUP(IFERROR(MID(AE4692,1,(FIND(",",AE4692,1)-1)),AE4692),Facility_Region_Mapping,2,FALSE)</f>
        <v/>
      </c>
      <c r="AH4692" s="124" t="n"/>
      <c r="AI4692" s="124">
        <f>IF(C4692&lt;&gt;"",IF(M4692="ESM User",getInterfaceName($C4692),"NA"),"")</f>
        <v/>
      </c>
      <c r="AJ4692" s="116">
        <f>IF(Q4692&lt;&gt;"",DATE(YEAR(Q4692), MONTH(Q4692), DAY(Q4692)),"")</f>
        <v/>
      </c>
      <c r="AK4692" s="130">
        <f>IF(Q4692&lt;&gt;0,Q4692-N4692,TODAY()-N4692)</f>
        <v/>
      </c>
      <c r="AL4692" s="112">
        <f>IF(F4692="Re-assigned",0,IF(H4692="Closed",0,IF(H4692="Service Restored",0,IF(H4692="",0,1))))</f>
        <v/>
      </c>
      <c r="AM4692" s="124">
        <f>IF(AL4692=0,"",IF(AK4692&gt;20.99,"Aged","Non-Aged"))</f>
        <v/>
      </c>
      <c r="AN4692" s="112">
        <f>IF(Q4692&lt;&gt;"",MONTH(Q4692),"")</f>
        <v/>
      </c>
      <c r="AO4692" s="112">
        <f>IFERROR(VALUE(V4692),0)</f>
        <v/>
      </c>
    </row>
    <row customFormat="1" customHeight="1" ht="29.25" r="4693" s="112" spans="1:41">
      <c r="A4693" s="127" t="n"/>
      <c r="B4693" s="113" t="n"/>
      <c r="C4693" s="127" t="n"/>
      <c r="D4693" s="127" t="n"/>
      <c r="E4693" s="114">
        <f>IF(F4693 &lt;&gt; "",VLOOKUP(F4693,CategoryLookup,2,FALSE), "")</f>
        <v/>
      </c>
      <c r="F4693" s="126" t="n"/>
      <c r="G4693" s="127" t="n"/>
      <c r="H4693" s="127" t="n"/>
      <c r="I4693" s="127" t="n"/>
      <c r="J4693" s="127" t="n"/>
      <c r="K4693" s="127" t="n"/>
      <c r="L4693" s="127" t="n"/>
      <c r="M4693" s="127" t="n"/>
      <c r="N4693" s="120" t="n"/>
      <c r="O4693" s="120" t="n"/>
      <c r="P4693" s="120" t="n"/>
      <c r="Q4693" s="120" t="n"/>
      <c r="R4693" s="121" t="n"/>
      <c r="S4693" s="121" t="n"/>
      <c r="T4693" s="121" t="n"/>
      <c r="U4693" s="121" t="n"/>
      <c r="V4693" s="117">
        <f>IF(P4693="NA","NA",IF(P4693&lt;&gt;"",TEXT(P4693-N4693,"[h].mm"),""))</f>
        <v/>
      </c>
      <c r="W4693" s="118">
        <f>IF(AND(R4693="",S4693=""),"",R4693+S4693)</f>
        <v/>
      </c>
      <c r="X4693" s="116">
        <f>IF(O4693&lt;&gt;"",DATE(YEAR(O4693), MONTH(O4693), DAY(O4693)),"")</f>
        <v/>
      </c>
      <c r="Y4693" s="122" t="n"/>
      <c r="Z4693" s="123" t="n"/>
      <c r="AA4693" s="117">
        <f>IF(F4693="Re-assigned","NA",IF(W4693="","",IF(W4693&gt;=VLOOKUP(D4693,SLAMatrix,3,FALSE),"Yes",IF(W4693&lt;VLOOKUP(D4693,SLAMatrix,2,FALSE),"No","Internal"))))</f>
        <v/>
      </c>
      <c r="AB4693" s="123" t="n"/>
      <c r="AC4693" s="123" t="n"/>
      <c r="AD4693" s="119" t="n"/>
      <c r="AE4693" s="125" t="n"/>
      <c r="AF4693" s="124">
        <f>MONTH(O4693)</f>
        <v/>
      </c>
      <c r="AG4693" s="124">
        <f>VLOOKUP(IFERROR(MID(AE4693,1,(FIND(",",AE4693,1)-1)),AE4693),Facility_Region_Mapping,2,FALSE)</f>
        <v/>
      </c>
      <c r="AH4693" s="124" t="n"/>
      <c r="AI4693" s="124">
        <f>IF(C4693&lt;&gt;"",IF(M4693="ESM User",getInterfaceName($C4693),"NA"),"")</f>
        <v/>
      </c>
      <c r="AJ4693" s="116">
        <f>IF(Q4693&lt;&gt;"",DATE(YEAR(Q4693), MONTH(Q4693), DAY(Q4693)),"")</f>
        <v/>
      </c>
      <c r="AK4693" s="130">
        <f>IF(Q4693&lt;&gt;0,Q4693-N4693,TODAY()-N4693)</f>
        <v/>
      </c>
      <c r="AL4693" s="112">
        <f>IF(F4693="Re-assigned",0,IF(H4693="Closed",0,IF(H4693="Service Restored",0,IF(H4693="",0,1))))</f>
        <v/>
      </c>
      <c r="AM4693" s="124">
        <f>IF(AL4693=0,"",IF(AK4693&gt;20.99,"Aged","Non-Aged"))</f>
        <v/>
      </c>
      <c r="AN4693" s="112">
        <f>IF(Q4693&lt;&gt;"",MONTH(Q4693),"")</f>
        <v/>
      </c>
      <c r="AO4693" s="112">
        <f>IFERROR(VALUE(V4693),0)</f>
        <v/>
      </c>
    </row>
    <row customFormat="1" customHeight="1" ht="29.25" r="4694" s="112" spans="1:41">
      <c r="A4694" s="127" t="n"/>
      <c r="B4694" s="113" t="n"/>
      <c r="C4694" s="127" t="n"/>
      <c r="D4694" s="127" t="n"/>
      <c r="E4694" s="114">
        <f>IF(F4694 &lt;&gt; "",VLOOKUP(F4694,CategoryLookup,2,FALSE), "")</f>
        <v/>
      </c>
      <c r="F4694" s="126" t="n"/>
      <c r="G4694" s="127" t="n"/>
      <c r="H4694" s="127" t="n"/>
      <c r="I4694" s="127" t="n"/>
      <c r="J4694" s="127" t="n"/>
      <c r="K4694" s="127" t="n"/>
      <c r="L4694" s="127" t="n"/>
      <c r="M4694" s="127" t="n"/>
      <c r="N4694" s="120" t="n"/>
      <c r="O4694" s="120" t="n"/>
      <c r="P4694" s="120" t="n"/>
      <c r="Q4694" s="120" t="n"/>
      <c r="R4694" s="121" t="n"/>
      <c r="S4694" s="121" t="n"/>
      <c r="T4694" s="121" t="n"/>
      <c r="U4694" s="121" t="n"/>
      <c r="V4694" s="117">
        <f>IF(P4694="NA","NA",IF(P4694&lt;&gt;"",TEXT(P4694-N4694,"[h].mm"),""))</f>
        <v/>
      </c>
      <c r="W4694" s="118">
        <f>IF(AND(R4694="",S4694=""),"",R4694+S4694)</f>
        <v/>
      </c>
      <c r="X4694" s="116">
        <f>IF(O4694&lt;&gt;"",DATE(YEAR(O4694), MONTH(O4694), DAY(O4694)),"")</f>
        <v/>
      </c>
      <c r="Y4694" s="122" t="n"/>
      <c r="Z4694" s="123" t="n"/>
      <c r="AA4694" s="117">
        <f>IF(F4694="Re-assigned","NA",IF(W4694="","",IF(W4694&gt;=VLOOKUP(D4694,SLAMatrix,3,FALSE),"Yes",IF(W4694&lt;VLOOKUP(D4694,SLAMatrix,2,FALSE),"No","Internal"))))</f>
        <v/>
      </c>
      <c r="AB4694" s="123" t="n"/>
      <c r="AC4694" s="123" t="n"/>
      <c r="AD4694" s="119" t="n"/>
      <c r="AE4694" s="125" t="n"/>
      <c r="AF4694" s="124">
        <f>MONTH(O4694)</f>
        <v/>
      </c>
      <c r="AG4694" s="124">
        <f>VLOOKUP(IFERROR(MID(AE4694,1,(FIND(",",AE4694,1)-1)),AE4694),Facility_Region_Mapping,2,FALSE)</f>
        <v/>
      </c>
      <c r="AH4694" s="124" t="n"/>
      <c r="AI4694" s="124">
        <f>IF(C4694&lt;&gt;"",IF(M4694="ESM User",getInterfaceName($C4694),"NA"),"")</f>
        <v/>
      </c>
      <c r="AJ4694" s="116">
        <f>IF(Q4694&lt;&gt;"",DATE(YEAR(Q4694), MONTH(Q4694), DAY(Q4694)),"")</f>
        <v/>
      </c>
      <c r="AK4694" s="130">
        <f>IF(Q4694&lt;&gt;0,Q4694-N4694,TODAY()-N4694)</f>
        <v/>
      </c>
      <c r="AL4694" s="112">
        <f>IF(F4694="Re-assigned",0,IF(H4694="Closed",0,IF(H4694="Service Restored",0,IF(H4694="",0,1))))</f>
        <v/>
      </c>
      <c r="AM4694" s="124">
        <f>IF(AL4694=0,"",IF(AK4694&gt;20.99,"Aged","Non-Aged"))</f>
        <v/>
      </c>
      <c r="AN4694" s="112">
        <f>IF(Q4694&lt;&gt;"",MONTH(Q4694),"")</f>
        <v/>
      </c>
      <c r="AO4694" s="112">
        <f>IFERROR(VALUE(V4694),0)</f>
        <v/>
      </c>
    </row>
    <row customFormat="1" customHeight="1" ht="29.25" r="4695" s="112" spans="1:41">
      <c r="A4695" s="127" t="n"/>
      <c r="B4695" s="113" t="n"/>
      <c r="C4695" s="127" t="n"/>
      <c r="D4695" s="127" t="n"/>
      <c r="E4695" s="114">
        <f>IF(F4695 &lt;&gt; "",VLOOKUP(F4695,CategoryLookup,2,FALSE), "")</f>
        <v/>
      </c>
      <c r="F4695" s="126" t="n"/>
      <c r="G4695" s="127" t="n"/>
      <c r="H4695" s="127" t="n"/>
      <c r="I4695" s="127" t="n"/>
      <c r="J4695" s="127" t="n"/>
      <c r="K4695" s="127" t="n"/>
      <c r="L4695" s="127" t="n"/>
      <c r="M4695" s="127" t="n"/>
      <c r="N4695" s="120" t="n"/>
      <c r="O4695" s="120" t="n"/>
      <c r="P4695" s="120" t="n"/>
      <c r="Q4695" s="120" t="n"/>
      <c r="R4695" s="121" t="n"/>
      <c r="S4695" s="121" t="n"/>
      <c r="T4695" s="121" t="n"/>
      <c r="U4695" s="121" t="n"/>
      <c r="V4695" s="117">
        <f>IF(P4695="NA","NA",IF(P4695&lt;&gt;"",TEXT(P4695-N4695,"[h].mm"),""))</f>
        <v/>
      </c>
      <c r="W4695" s="118">
        <f>IF(AND(R4695="",S4695=""),"",R4695+S4695)</f>
        <v/>
      </c>
      <c r="X4695" s="116">
        <f>IF(O4695&lt;&gt;"",DATE(YEAR(O4695), MONTH(O4695), DAY(O4695)),"")</f>
        <v/>
      </c>
      <c r="Y4695" s="122" t="n"/>
      <c r="Z4695" s="123" t="n"/>
      <c r="AA4695" s="117">
        <f>IF(F4695="Re-assigned","NA",IF(W4695="","",IF(W4695&gt;=VLOOKUP(D4695,SLAMatrix,3,FALSE),"Yes",IF(W4695&lt;VLOOKUP(D4695,SLAMatrix,2,FALSE),"No","Internal"))))</f>
        <v/>
      </c>
      <c r="AB4695" s="123" t="n"/>
      <c r="AC4695" s="123" t="n"/>
      <c r="AD4695" s="119" t="n"/>
      <c r="AE4695" s="125" t="n"/>
      <c r="AF4695" s="124">
        <f>MONTH(O4695)</f>
        <v/>
      </c>
      <c r="AG4695" s="124">
        <f>VLOOKUP(IFERROR(MID(AE4695,1,(FIND(",",AE4695,1)-1)),AE4695),Facility_Region_Mapping,2,FALSE)</f>
        <v/>
      </c>
      <c r="AH4695" s="124" t="n"/>
      <c r="AI4695" s="124">
        <f>IF(C4695&lt;&gt;"",IF(M4695="ESM User",getInterfaceName($C4695),"NA"),"")</f>
        <v/>
      </c>
      <c r="AJ4695" s="116">
        <f>IF(Q4695&lt;&gt;"",DATE(YEAR(Q4695), MONTH(Q4695), DAY(Q4695)),"")</f>
        <v/>
      </c>
      <c r="AK4695" s="130">
        <f>IF(Q4695&lt;&gt;0,Q4695-N4695,TODAY()-N4695)</f>
        <v/>
      </c>
      <c r="AL4695" s="112">
        <f>IF(F4695="Re-assigned",0,IF(H4695="Closed",0,IF(H4695="Service Restored",0,IF(H4695="",0,1))))</f>
        <v/>
      </c>
      <c r="AM4695" s="124">
        <f>IF(AL4695=0,"",IF(AK4695&gt;20.99,"Aged","Non-Aged"))</f>
        <v/>
      </c>
      <c r="AN4695" s="112">
        <f>IF(Q4695&lt;&gt;"",MONTH(Q4695),"")</f>
        <v/>
      </c>
      <c r="AO4695" s="112">
        <f>IFERROR(VALUE(V4695),0)</f>
        <v/>
      </c>
    </row>
    <row customFormat="1" customHeight="1" ht="29.25" r="4696" s="112" spans="1:41">
      <c r="A4696" s="127" t="n"/>
      <c r="B4696" s="113" t="n"/>
      <c r="C4696" s="127" t="n"/>
      <c r="D4696" s="127" t="n"/>
      <c r="E4696" s="114">
        <f>IF(F4696 &lt;&gt; "",VLOOKUP(F4696,CategoryLookup,2,FALSE), "")</f>
        <v/>
      </c>
      <c r="F4696" s="126" t="n"/>
      <c r="G4696" s="127" t="n"/>
      <c r="H4696" s="127" t="n"/>
      <c r="I4696" s="127" t="n"/>
      <c r="J4696" s="127" t="n"/>
      <c r="K4696" s="127" t="n"/>
      <c r="L4696" s="127" t="n"/>
      <c r="M4696" s="127" t="n"/>
      <c r="N4696" s="120" t="n"/>
      <c r="O4696" s="120" t="n"/>
      <c r="P4696" s="120" t="n"/>
      <c r="Q4696" s="120" t="n"/>
      <c r="R4696" s="121" t="n"/>
      <c r="S4696" s="121" t="n"/>
      <c r="T4696" s="121" t="n"/>
      <c r="U4696" s="121" t="n"/>
      <c r="V4696" s="117">
        <f>IF(P4696="NA","NA",IF(P4696&lt;&gt;"",TEXT(P4696-N4696,"[h].mm"),""))</f>
        <v/>
      </c>
      <c r="W4696" s="118">
        <f>IF(AND(R4696="",S4696=""),"",R4696+S4696)</f>
        <v/>
      </c>
      <c r="X4696" s="116">
        <f>IF(O4696&lt;&gt;"",DATE(YEAR(O4696), MONTH(O4696), DAY(O4696)),"")</f>
        <v/>
      </c>
      <c r="Y4696" s="122" t="n"/>
      <c r="Z4696" s="123" t="n"/>
      <c r="AA4696" s="117">
        <f>IF(F4696="Re-assigned","NA",IF(W4696="","",IF(W4696&gt;=VLOOKUP(D4696,SLAMatrix,3,FALSE),"Yes",IF(W4696&lt;VLOOKUP(D4696,SLAMatrix,2,FALSE),"No","Internal"))))</f>
        <v/>
      </c>
      <c r="AB4696" s="123" t="n"/>
      <c r="AC4696" s="123" t="n"/>
      <c r="AD4696" s="119" t="n"/>
      <c r="AE4696" s="125" t="n"/>
      <c r="AF4696" s="124">
        <f>MONTH(O4696)</f>
        <v/>
      </c>
      <c r="AG4696" s="124">
        <f>VLOOKUP(IFERROR(MID(AE4696,1,(FIND(",",AE4696,1)-1)),AE4696),Facility_Region_Mapping,2,FALSE)</f>
        <v/>
      </c>
      <c r="AH4696" s="124" t="n"/>
      <c r="AI4696" s="124">
        <f>IF(C4696&lt;&gt;"",IF(M4696="ESM User",getInterfaceName($C4696),"NA"),"")</f>
        <v/>
      </c>
      <c r="AJ4696" s="116">
        <f>IF(Q4696&lt;&gt;"",DATE(YEAR(Q4696), MONTH(Q4696), DAY(Q4696)),"")</f>
        <v/>
      </c>
      <c r="AK4696" s="130">
        <f>IF(Q4696&lt;&gt;0,Q4696-N4696,TODAY()-N4696)</f>
        <v/>
      </c>
      <c r="AL4696" s="112">
        <f>IF(F4696="Re-assigned",0,IF(H4696="Closed",0,IF(H4696="Service Restored",0,IF(H4696="",0,1))))</f>
        <v/>
      </c>
      <c r="AM4696" s="124">
        <f>IF(AL4696=0,"",IF(AK4696&gt;20.99,"Aged","Non-Aged"))</f>
        <v/>
      </c>
      <c r="AN4696" s="112">
        <f>IF(Q4696&lt;&gt;"",MONTH(Q4696),"")</f>
        <v/>
      </c>
      <c r="AO4696" s="112">
        <f>IFERROR(VALUE(V4696),0)</f>
        <v/>
      </c>
    </row>
    <row customFormat="1" customHeight="1" ht="29.25" r="4697" s="112" spans="1:41">
      <c r="A4697" s="127" t="n"/>
      <c r="B4697" s="113" t="n"/>
      <c r="C4697" s="127" t="n"/>
      <c r="D4697" s="127" t="n"/>
      <c r="E4697" s="114">
        <f>IF(F4697 &lt;&gt; "",VLOOKUP(F4697,CategoryLookup,2,FALSE), "")</f>
        <v/>
      </c>
      <c r="F4697" s="126" t="n"/>
      <c r="G4697" s="127" t="n"/>
      <c r="H4697" s="127" t="n"/>
      <c r="I4697" s="127" t="n"/>
      <c r="J4697" s="127" t="n"/>
      <c r="K4697" s="127" t="n"/>
      <c r="L4697" s="127" t="n"/>
      <c r="M4697" s="127" t="n"/>
      <c r="N4697" s="120" t="n"/>
      <c r="O4697" s="120" t="n"/>
      <c r="P4697" s="120" t="n"/>
      <c r="Q4697" s="120" t="n"/>
      <c r="R4697" s="121" t="n"/>
      <c r="S4697" s="121" t="n"/>
      <c r="T4697" s="121" t="n"/>
      <c r="U4697" s="121" t="n"/>
      <c r="V4697" s="117">
        <f>IF(P4697="NA","NA",IF(P4697&lt;&gt;"",TEXT(P4697-N4697,"[h].mm"),""))</f>
        <v/>
      </c>
      <c r="W4697" s="118">
        <f>IF(AND(R4697="",S4697=""),"",R4697+S4697)</f>
        <v/>
      </c>
      <c r="X4697" s="116">
        <f>IF(O4697&lt;&gt;"",DATE(YEAR(O4697), MONTH(O4697), DAY(O4697)),"")</f>
        <v/>
      </c>
      <c r="Y4697" s="122" t="n"/>
      <c r="Z4697" s="123" t="n"/>
      <c r="AA4697" s="117">
        <f>IF(F4697="Re-assigned","NA",IF(W4697="","",IF(W4697&gt;=VLOOKUP(D4697,SLAMatrix,3,FALSE),"Yes",IF(W4697&lt;VLOOKUP(D4697,SLAMatrix,2,FALSE),"No","Internal"))))</f>
        <v/>
      </c>
      <c r="AB4697" s="123" t="n"/>
      <c r="AC4697" s="123" t="n"/>
      <c r="AD4697" s="119" t="n"/>
      <c r="AE4697" s="125" t="n"/>
      <c r="AF4697" s="124">
        <f>MONTH(O4697)</f>
        <v/>
      </c>
      <c r="AG4697" s="124">
        <f>VLOOKUP(IFERROR(MID(AE4697,1,(FIND(",",AE4697,1)-1)),AE4697),Facility_Region_Mapping,2,FALSE)</f>
        <v/>
      </c>
      <c r="AH4697" s="124" t="n"/>
      <c r="AI4697" s="124">
        <f>IF(C4697&lt;&gt;"",IF(M4697="ESM User",getInterfaceName($C4697),"NA"),"")</f>
        <v/>
      </c>
      <c r="AJ4697" s="116">
        <f>IF(Q4697&lt;&gt;"",DATE(YEAR(Q4697), MONTH(Q4697), DAY(Q4697)),"")</f>
        <v/>
      </c>
      <c r="AK4697" s="130">
        <f>IF(Q4697&lt;&gt;0,Q4697-N4697,TODAY()-N4697)</f>
        <v/>
      </c>
      <c r="AL4697" s="112">
        <f>IF(F4697="Re-assigned",0,IF(H4697="Closed",0,IF(H4697="Service Restored",0,IF(H4697="",0,1))))</f>
        <v/>
      </c>
      <c r="AM4697" s="124">
        <f>IF(AL4697=0,"",IF(AK4697&gt;20.99,"Aged","Non-Aged"))</f>
        <v/>
      </c>
      <c r="AN4697" s="112">
        <f>IF(Q4697&lt;&gt;"",MONTH(Q4697),"")</f>
        <v/>
      </c>
      <c r="AO4697" s="112">
        <f>IFERROR(VALUE(V4697),0)</f>
        <v/>
      </c>
    </row>
    <row customFormat="1" customHeight="1" ht="29.25" r="4698" s="112" spans="1:41">
      <c r="A4698" s="127" t="n"/>
      <c r="B4698" s="113" t="n"/>
      <c r="C4698" s="127" t="n"/>
      <c r="D4698" s="127" t="n"/>
      <c r="E4698" s="114">
        <f>IF(F4698 &lt;&gt; "",VLOOKUP(F4698,CategoryLookup,2,FALSE), "")</f>
        <v/>
      </c>
      <c r="F4698" s="126" t="n"/>
      <c r="G4698" s="127" t="n"/>
      <c r="H4698" s="127" t="n"/>
      <c r="I4698" s="127" t="n"/>
      <c r="J4698" s="127" t="n"/>
      <c r="K4698" s="127" t="n"/>
      <c r="L4698" s="127" t="n"/>
      <c r="M4698" s="127" t="n"/>
      <c r="N4698" s="120" t="n"/>
      <c r="O4698" s="120" t="n"/>
      <c r="P4698" s="120" t="n"/>
      <c r="Q4698" s="120" t="n"/>
      <c r="R4698" s="121" t="n"/>
      <c r="S4698" s="121" t="n"/>
      <c r="T4698" s="121" t="n"/>
      <c r="U4698" s="121" t="n"/>
      <c r="V4698" s="117">
        <f>IF(P4698="NA","NA",IF(P4698&lt;&gt;"",TEXT(P4698-N4698,"[h].mm"),""))</f>
        <v/>
      </c>
      <c r="W4698" s="118">
        <f>IF(AND(R4698="",S4698=""),"",R4698+S4698)</f>
        <v/>
      </c>
      <c r="X4698" s="116">
        <f>IF(O4698&lt;&gt;"",DATE(YEAR(O4698), MONTH(O4698), DAY(O4698)),"")</f>
        <v/>
      </c>
      <c r="Y4698" s="122" t="n"/>
      <c r="Z4698" s="123" t="n"/>
      <c r="AA4698" s="117">
        <f>IF(F4698="Re-assigned","NA",IF(W4698="","",IF(W4698&gt;=VLOOKUP(D4698,SLAMatrix,3,FALSE),"Yes",IF(W4698&lt;VLOOKUP(D4698,SLAMatrix,2,FALSE),"No","Internal"))))</f>
        <v/>
      </c>
      <c r="AB4698" s="123" t="n"/>
      <c r="AC4698" s="123" t="n"/>
      <c r="AD4698" s="119" t="n"/>
      <c r="AE4698" s="125" t="n"/>
      <c r="AF4698" s="124">
        <f>MONTH(O4698)</f>
        <v/>
      </c>
      <c r="AG4698" s="124">
        <f>VLOOKUP(IFERROR(MID(AE4698,1,(FIND(",",AE4698,1)-1)),AE4698),Facility_Region_Mapping,2,FALSE)</f>
        <v/>
      </c>
      <c r="AH4698" s="124" t="n"/>
      <c r="AI4698" s="124">
        <f>IF(C4698&lt;&gt;"",IF(M4698="ESM User",getInterfaceName($C4698),"NA"),"")</f>
        <v/>
      </c>
      <c r="AJ4698" s="116">
        <f>IF(Q4698&lt;&gt;"",DATE(YEAR(Q4698), MONTH(Q4698), DAY(Q4698)),"")</f>
        <v/>
      </c>
      <c r="AK4698" s="130">
        <f>IF(Q4698&lt;&gt;0,Q4698-N4698,TODAY()-N4698)</f>
        <v/>
      </c>
      <c r="AL4698" s="112">
        <f>IF(F4698="Re-assigned",0,IF(H4698="Closed",0,IF(H4698="Service Restored",0,IF(H4698="",0,1))))</f>
        <v/>
      </c>
      <c r="AM4698" s="124">
        <f>IF(AL4698=0,"",IF(AK4698&gt;20.99,"Aged","Non-Aged"))</f>
        <v/>
      </c>
      <c r="AN4698" s="112">
        <f>IF(Q4698&lt;&gt;"",MONTH(Q4698),"")</f>
        <v/>
      </c>
      <c r="AO4698" s="112">
        <f>IFERROR(VALUE(V4698),0)</f>
        <v/>
      </c>
    </row>
    <row customFormat="1" customHeight="1" ht="29.25" r="4699" s="112" spans="1:41">
      <c r="A4699" s="127" t="n"/>
      <c r="B4699" s="113" t="n"/>
      <c r="C4699" s="127" t="n"/>
      <c r="D4699" s="127" t="n"/>
      <c r="E4699" s="114">
        <f>IF(F4699 &lt;&gt; "",VLOOKUP(F4699,CategoryLookup,2,FALSE), "")</f>
        <v/>
      </c>
      <c r="F4699" s="126" t="n"/>
      <c r="G4699" s="127" t="n"/>
      <c r="H4699" s="127" t="n"/>
      <c r="I4699" s="127" t="n"/>
      <c r="J4699" s="127" t="n"/>
      <c r="K4699" s="127" t="n"/>
      <c r="L4699" s="127" t="n"/>
      <c r="M4699" s="127" t="n"/>
      <c r="N4699" s="120" t="n"/>
      <c r="O4699" s="120" t="n"/>
      <c r="P4699" s="120" t="n"/>
      <c r="Q4699" s="120" t="n"/>
      <c r="R4699" s="121" t="n"/>
      <c r="S4699" s="121" t="n"/>
      <c r="T4699" s="121" t="n"/>
      <c r="U4699" s="121" t="n"/>
      <c r="V4699" s="117">
        <f>IF(P4699="NA","NA",IF(P4699&lt;&gt;"",TEXT(P4699-N4699,"[h].mm"),""))</f>
        <v/>
      </c>
      <c r="W4699" s="118">
        <f>IF(AND(R4699="",S4699=""),"",R4699+S4699)</f>
        <v/>
      </c>
      <c r="X4699" s="116">
        <f>IF(O4699&lt;&gt;"",DATE(YEAR(O4699), MONTH(O4699), DAY(O4699)),"")</f>
        <v/>
      </c>
      <c r="Y4699" s="122" t="n"/>
      <c r="Z4699" s="123" t="n"/>
      <c r="AA4699" s="117">
        <f>IF(F4699="Re-assigned","NA",IF(W4699="","",IF(W4699&gt;=VLOOKUP(D4699,SLAMatrix,3,FALSE),"Yes",IF(W4699&lt;VLOOKUP(D4699,SLAMatrix,2,FALSE),"No","Internal"))))</f>
        <v/>
      </c>
      <c r="AB4699" s="123" t="n"/>
      <c r="AC4699" s="123" t="n"/>
      <c r="AD4699" s="119" t="n"/>
      <c r="AE4699" s="125" t="n"/>
      <c r="AF4699" s="124">
        <f>MONTH(O4699)</f>
        <v/>
      </c>
      <c r="AG4699" s="124">
        <f>VLOOKUP(IFERROR(MID(AE4699,1,(FIND(",",AE4699,1)-1)),AE4699),Facility_Region_Mapping,2,FALSE)</f>
        <v/>
      </c>
      <c r="AH4699" s="124" t="n"/>
      <c r="AI4699" s="124">
        <f>IF(C4699&lt;&gt;"",IF(M4699="ESM User",getInterfaceName($C4699),"NA"),"")</f>
        <v/>
      </c>
      <c r="AJ4699" s="116">
        <f>IF(Q4699&lt;&gt;"",DATE(YEAR(Q4699), MONTH(Q4699), DAY(Q4699)),"")</f>
        <v/>
      </c>
      <c r="AK4699" s="130">
        <f>IF(Q4699&lt;&gt;0,Q4699-N4699,TODAY()-N4699)</f>
        <v/>
      </c>
      <c r="AL4699" s="112">
        <f>IF(F4699="Re-assigned",0,IF(H4699="Closed",0,IF(H4699="Service Restored",0,IF(H4699="",0,1))))</f>
        <v/>
      </c>
      <c r="AM4699" s="124">
        <f>IF(AL4699=0,"",IF(AK4699&gt;20.99,"Aged","Non-Aged"))</f>
        <v/>
      </c>
      <c r="AN4699" s="112">
        <f>IF(Q4699&lt;&gt;"",MONTH(Q4699),"")</f>
        <v/>
      </c>
      <c r="AO4699" s="112">
        <f>IFERROR(VALUE(V4699),0)</f>
        <v/>
      </c>
    </row>
    <row customFormat="1" customHeight="1" ht="29.25" r="4700" s="112" spans="1:41">
      <c r="A4700" s="127" t="n"/>
      <c r="B4700" s="113" t="n"/>
      <c r="C4700" s="127" t="n"/>
      <c r="D4700" s="127" t="n"/>
      <c r="E4700" s="114">
        <f>IF(F4700 &lt;&gt; "",VLOOKUP(F4700,CategoryLookup,2,FALSE), "")</f>
        <v/>
      </c>
      <c r="F4700" s="126" t="n"/>
      <c r="G4700" s="127" t="n"/>
      <c r="H4700" s="127" t="n"/>
      <c r="I4700" s="127" t="n"/>
      <c r="J4700" s="127" t="n"/>
      <c r="K4700" s="127" t="n"/>
      <c r="L4700" s="127" t="n"/>
      <c r="M4700" s="127" t="n"/>
      <c r="N4700" s="120" t="n"/>
      <c r="O4700" s="120" t="n"/>
      <c r="P4700" s="120" t="n"/>
      <c r="Q4700" s="120" t="n"/>
      <c r="R4700" s="121" t="n"/>
      <c r="S4700" s="121" t="n"/>
      <c r="T4700" s="121" t="n"/>
      <c r="U4700" s="121" t="n"/>
      <c r="V4700" s="117">
        <f>IF(P4700="NA","NA",IF(P4700&lt;&gt;"",TEXT(P4700-N4700,"[h].mm"),""))</f>
        <v/>
      </c>
      <c r="W4700" s="118">
        <f>IF(AND(R4700="",S4700=""),"",R4700+S4700)</f>
        <v/>
      </c>
      <c r="X4700" s="116">
        <f>IF(O4700&lt;&gt;"",DATE(YEAR(O4700), MONTH(O4700), DAY(O4700)),"")</f>
        <v/>
      </c>
      <c r="Y4700" s="122" t="n"/>
      <c r="Z4700" s="123" t="n"/>
      <c r="AA4700" s="117">
        <f>IF(F4700="Re-assigned","NA",IF(W4700="","",IF(W4700&gt;=VLOOKUP(D4700,SLAMatrix,3,FALSE),"Yes",IF(W4700&lt;VLOOKUP(D4700,SLAMatrix,2,FALSE),"No","Internal"))))</f>
        <v/>
      </c>
      <c r="AB4700" s="123" t="n"/>
      <c r="AC4700" s="123" t="n"/>
      <c r="AD4700" s="119" t="n"/>
      <c r="AE4700" s="125" t="n"/>
      <c r="AF4700" s="124">
        <f>MONTH(O4700)</f>
        <v/>
      </c>
      <c r="AG4700" s="124">
        <f>VLOOKUP(IFERROR(MID(AE4700,1,(FIND(",",AE4700,1)-1)),AE4700),Facility_Region_Mapping,2,FALSE)</f>
        <v/>
      </c>
      <c r="AH4700" s="124" t="n"/>
      <c r="AI4700" s="124">
        <f>IF(C4700&lt;&gt;"",IF(M4700="ESM User",getInterfaceName($C4700),"NA"),"")</f>
        <v/>
      </c>
      <c r="AJ4700" s="116">
        <f>IF(Q4700&lt;&gt;"",DATE(YEAR(Q4700), MONTH(Q4700), DAY(Q4700)),"")</f>
        <v/>
      </c>
      <c r="AK4700" s="130">
        <f>IF(Q4700&lt;&gt;0,Q4700-N4700,TODAY()-N4700)</f>
        <v/>
      </c>
      <c r="AL4700" s="112">
        <f>IF(F4700="Re-assigned",0,IF(H4700="Closed",0,IF(H4700="Service Restored",0,IF(H4700="",0,1))))</f>
        <v/>
      </c>
      <c r="AM4700" s="124">
        <f>IF(AL4700=0,"",IF(AK4700&gt;20.99,"Aged","Non-Aged"))</f>
        <v/>
      </c>
      <c r="AN4700" s="112">
        <f>IF(Q4700&lt;&gt;"",MONTH(Q4700),"")</f>
        <v/>
      </c>
      <c r="AO4700" s="112">
        <f>IFERROR(VALUE(V4700),0)</f>
        <v/>
      </c>
    </row>
    <row customFormat="1" customHeight="1" ht="29.25" r="4701" s="112" spans="1:41">
      <c r="A4701" s="127" t="n"/>
      <c r="B4701" s="113" t="n"/>
      <c r="C4701" s="127" t="n"/>
      <c r="D4701" s="127" t="n"/>
      <c r="E4701" s="114">
        <f>IF(F4701 &lt;&gt; "",VLOOKUP(F4701,CategoryLookup,2,FALSE), "")</f>
        <v/>
      </c>
      <c r="F4701" s="126" t="n"/>
      <c r="G4701" s="127" t="n"/>
      <c r="H4701" s="127" t="n"/>
      <c r="I4701" s="127" t="n"/>
      <c r="J4701" s="127" t="n"/>
      <c r="K4701" s="127" t="n"/>
      <c r="L4701" s="127" t="n"/>
      <c r="M4701" s="127" t="n"/>
      <c r="N4701" s="120" t="n"/>
      <c r="O4701" s="120" t="n"/>
      <c r="P4701" s="120" t="n"/>
      <c r="Q4701" s="120" t="n"/>
      <c r="R4701" s="121" t="n"/>
      <c r="S4701" s="121" t="n"/>
      <c r="T4701" s="121" t="n"/>
      <c r="U4701" s="121" t="n"/>
      <c r="V4701" s="117">
        <f>IF(P4701="NA","NA",IF(P4701&lt;&gt;"",TEXT(P4701-N4701,"[h].mm"),""))</f>
        <v/>
      </c>
      <c r="W4701" s="118">
        <f>IF(AND(R4701="",S4701=""),"",R4701+S4701)</f>
        <v/>
      </c>
      <c r="X4701" s="116">
        <f>IF(O4701&lt;&gt;"",DATE(YEAR(O4701), MONTH(O4701), DAY(O4701)),"")</f>
        <v/>
      </c>
      <c r="Y4701" s="122" t="n"/>
      <c r="Z4701" s="123" t="n"/>
      <c r="AA4701" s="117">
        <f>IF(F4701="Re-assigned","NA",IF(W4701="","",IF(W4701&gt;=VLOOKUP(D4701,SLAMatrix,3,FALSE),"Yes",IF(W4701&lt;VLOOKUP(D4701,SLAMatrix,2,FALSE),"No","Internal"))))</f>
        <v/>
      </c>
      <c r="AB4701" s="123" t="n"/>
      <c r="AC4701" s="123" t="n"/>
      <c r="AD4701" s="119" t="n"/>
      <c r="AE4701" s="125" t="n"/>
      <c r="AF4701" s="124">
        <f>MONTH(O4701)</f>
        <v/>
      </c>
      <c r="AG4701" s="124">
        <f>VLOOKUP(IFERROR(MID(AE4701,1,(FIND(",",AE4701,1)-1)),AE4701),Facility_Region_Mapping,2,FALSE)</f>
        <v/>
      </c>
      <c r="AH4701" s="124" t="n"/>
      <c r="AI4701" s="124">
        <f>IF(C4701&lt;&gt;"",IF(M4701="ESM User",getInterfaceName($C4701),"NA"),"")</f>
        <v/>
      </c>
      <c r="AJ4701" s="116">
        <f>IF(Q4701&lt;&gt;"",DATE(YEAR(Q4701), MONTH(Q4701), DAY(Q4701)),"")</f>
        <v/>
      </c>
      <c r="AK4701" s="130">
        <f>IF(Q4701&lt;&gt;0,Q4701-N4701,TODAY()-N4701)</f>
        <v/>
      </c>
      <c r="AL4701" s="112">
        <f>IF(F4701="Re-assigned",0,IF(H4701="Closed",0,IF(H4701="Service Restored",0,IF(H4701="",0,1))))</f>
        <v/>
      </c>
      <c r="AM4701" s="124">
        <f>IF(AL4701=0,"",IF(AK4701&gt;20.99,"Aged","Non-Aged"))</f>
        <v/>
      </c>
      <c r="AN4701" s="112">
        <f>IF(Q4701&lt;&gt;"",MONTH(Q4701),"")</f>
        <v/>
      </c>
      <c r="AO4701" s="112">
        <f>IFERROR(VALUE(V4701),0)</f>
        <v/>
      </c>
    </row>
    <row customFormat="1" customHeight="1" ht="29.25" r="4702" s="112" spans="1:41">
      <c r="A4702" s="127" t="n"/>
      <c r="B4702" s="113" t="n"/>
      <c r="C4702" s="127" t="n"/>
      <c r="D4702" s="127" t="n"/>
      <c r="E4702" s="114">
        <f>IF(F4702 &lt;&gt; "",VLOOKUP(F4702,CategoryLookup,2,FALSE), "")</f>
        <v/>
      </c>
      <c r="F4702" s="126" t="n"/>
      <c r="G4702" s="127" t="n"/>
      <c r="H4702" s="127" t="n"/>
      <c r="I4702" s="127" t="n"/>
      <c r="J4702" s="127" t="n"/>
      <c r="K4702" s="127" t="n"/>
      <c r="L4702" s="127" t="n"/>
      <c r="M4702" s="127" t="n"/>
      <c r="N4702" s="120" t="n"/>
      <c r="O4702" s="120" t="n"/>
      <c r="P4702" s="120" t="n"/>
      <c r="Q4702" s="120" t="n"/>
      <c r="R4702" s="121" t="n"/>
      <c r="S4702" s="121" t="n"/>
      <c r="T4702" s="121" t="n"/>
      <c r="U4702" s="121" t="n"/>
      <c r="V4702" s="117">
        <f>IF(P4702="NA","NA",IF(P4702&lt;&gt;"",TEXT(P4702-N4702,"[h].mm"),""))</f>
        <v/>
      </c>
      <c r="W4702" s="118">
        <f>IF(AND(R4702="",S4702=""),"",R4702+S4702)</f>
        <v/>
      </c>
      <c r="X4702" s="116">
        <f>IF(O4702&lt;&gt;"",DATE(YEAR(O4702), MONTH(O4702), DAY(O4702)),"")</f>
        <v/>
      </c>
      <c r="Y4702" s="122" t="n"/>
      <c r="Z4702" s="123" t="n"/>
      <c r="AA4702" s="117">
        <f>IF(F4702="Re-assigned","NA",IF(W4702="","",IF(W4702&gt;=VLOOKUP(D4702,SLAMatrix,3,FALSE),"Yes",IF(W4702&lt;VLOOKUP(D4702,SLAMatrix,2,FALSE),"No","Internal"))))</f>
        <v/>
      </c>
      <c r="AB4702" s="123" t="n"/>
      <c r="AC4702" s="123" t="n"/>
      <c r="AD4702" s="119" t="n"/>
      <c r="AE4702" s="125" t="n"/>
      <c r="AF4702" s="124">
        <f>MONTH(O4702)</f>
        <v/>
      </c>
      <c r="AG4702" s="124">
        <f>VLOOKUP(IFERROR(MID(AE4702,1,(FIND(",",AE4702,1)-1)),AE4702),Facility_Region_Mapping,2,FALSE)</f>
        <v/>
      </c>
      <c r="AH4702" s="124" t="n"/>
      <c r="AI4702" s="124">
        <f>IF(C4702&lt;&gt;"",IF(M4702="ESM User",getInterfaceName($C4702),"NA"),"")</f>
        <v/>
      </c>
      <c r="AJ4702" s="116">
        <f>IF(Q4702&lt;&gt;"",DATE(YEAR(Q4702), MONTH(Q4702), DAY(Q4702)),"")</f>
        <v/>
      </c>
      <c r="AK4702" s="130">
        <f>IF(Q4702&lt;&gt;0,Q4702-N4702,TODAY()-N4702)</f>
        <v/>
      </c>
      <c r="AL4702" s="112">
        <f>IF(F4702="Re-assigned",0,IF(H4702="Closed",0,IF(H4702="Service Restored",0,IF(H4702="",0,1))))</f>
        <v/>
      </c>
      <c r="AM4702" s="124">
        <f>IF(AL4702=0,"",IF(AK4702&gt;20.99,"Aged","Non-Aged"))</f>
        <v/>
      </c>
      <c r="AN4702" s="112">
        <f>IF(Q4702&lt;&gt;"",MONTH(Q4702),"")</f>
        <v/>
      </c>
      <c r="AO4702" s="112">
        <f>IFERROR(VALUE(V4702),0)</f>
        <v/>
      </c>
    </row>
    <row customFormat="1" customHeight="1" ht="29.25" r="4703" s="112" spans="1:41">
      <c r="A4703" s="127" t="n"/>
      <c r="B4703" s="113" t="n"/>
      <c r="C4703" s="127" t="n"/>
      <c r="D4703" s="127" t="n"/>
      <c r="E4703" s="114">
        <f>IF(F4703 &lt;&gt; "",VLOOKUP(F4703,CategoryLookup,2,FALSE), "")</f>
        <v/>
      </c>
      <c r="F4703" s="126" t="n"/>
      <c r="G4703" s="127" t="n"/>
      <c r="H4703" s="127" t="n"/>
      <c r="I4703" s="127" t="n"/>
      <c r="J4703" s="127" t="n"/>
      <c r="K4703" s="127" t="n"/>
      <c r="L4703" s="127" t="n"/>
      <c r="M4703" s="127" t="n"/>
      <c r="N4703" s="120" t="n"/>
      <c r="O4703" s="120" t="n"/>
      <c r="P4703" s="120" t="n"/>
      <c r="Q4703" s="120" t="n"/>
      <c r="R4703" s="121" t="n"/>
      <c r="S4703" s="121" t="n"/>
      <c r="T4703" s="121" t="n"/>
      <c r="U4703" s="121" t="n"/>
      <c r="V4703" s="117">
        <f>IF(P4703="NA","NA",IF(P4703&lt;&gt;"",TEXT(P4703-N4703,"[h].mm"),""))</f>
        <v/>
      </c>
      <c r="W4703" s="118">
        <f>IF(AND(R4703="",S4703=""),"",R4703+S4703)</f>
        <v/>
      </c>
      <c r="X4703" s="116">
        <f>IF(O4703&lt;&gt;"",DATE(YEAR(O4703), MONTH(O4703), DAY(O4703)),"")</f>
        <v/>
      </c>
      <c r="Y4703" s="122" t="n"/>
      <c r="Z4703" s="123" t="n"/>
      <c r="AA4703" s="117">
        <f>IF(F4703="Re-assigned","NA",IF(W4703="","",IF(W4703&gt;=VLOOKUP(D4703,SLAMatrix,3,FALSE),"Yes",IF(W4703&lt;VLOOKUP(D4703,SLAMatrix,2,FALSE),"No","Internal"))))</f>
        <v/>
      </c>
      <c r="AB4703" s="123" t="n"/>
      <c r="AC4703" s="123" t="n"/>
      <c r="AD4703" s="119" t="n"/>
      <c r="AE4703" s="125" t="n"/>
      <c r="AF4703" s="124">
        <f>MONTH(O4703)</f>
        <v/>
      </c>
      <c r="AG4703" s="124">
        <f>VLOOKUP(IFERROR(MID(AE4703,1,(FIND(",",AE4703,1)-1)),AE4703),Facility_Region_Mapping,2,FALSE)</f>
        <v/>
      </c>
      <c r="AH4703" s="124" t="n"/>
      <c r="AI4703" s="124">
        <f>IF(C4703&lt;&gt;"",IF(M4703="ESM User",getInterfaceName($C4703),"NA"),"")</f>
        <v/>
      </c>
      <c r="AJ4703" s="116">
        <f>IF(Q4703&lt;&gt;"",DATE(YEAR(Q4703), MONTH(Q4703), DAY(Q4703)),"")</f>
        <v/>
      </c>
      <c r="AK4703" s="130">
        <f>IF(Q4703&lt;&gt;0,Q4703-N4703,TODAY()-N4703)</f>
        <v/>
      </c>
      <c r="AL4703" s="112">
        <f>IF(F4703="Re-assigned",0,IF(H4703="Closed",0,IF(H4703="Service Restored",0,IF(H4703="",0,1))))</f>
        <v/>
      </c>
      <c r="AM4703" s="124">
        <f>IF(AL4703=0,"",IF(AK4703&gt;20.99,"Aged","Non-Aged"))</f>
        <v/>
      </c>
      <c r="AN4703" s="112">
        <f>IF(Q4703&lt;&gt;"",MONTH(Q4703),"")</f>
        <v/>
      </c>
      <c r="AO4703" s="112">
        <f>IFERROR(VALUE(V4703),0)</f>
        <v/>
      </c>
    </row>
    <row customFormat="1" customHeight="1" ht="29.25" r="4704" s="112" spans="1:41">
      <c r="A4704" s="127" t="n"/>
      <c r="B4704" s="113" t="n"/>
      <c r="C4704" s="127" t="n"/>
      <c r="D4704" s="127" t="n"/>
      <c r="E4704" s="114">
        <f>IF(F4704 &lt;&gt; "",VLOOKUP(F4704,CategoryLookup,2,FALSE), "")</f>
        <v/>
      </c>
      <c r="F4704" s="126" t="n"/>
      <c r="G4704" s="127" t="n"/>
      <c r="H4704" s="127" t="n"/>
      <c r="I4704" s="127" t="n"/>
      <c r="J4704" s="127" t="n"/>
      <c r="K4704" s="127" t="n"/>
      <c r="L4704" s="127" t="n"/>
      <c r="M4704" s="127" t="n"/>
      <c r="N4704" s="120" t="n"/>
      <c r="O4704" s="120" t="n"/>
      <c r="P4704" s="120" t="n"/>
      <c r="Q4704" s="120" t="n"/>
      <c r="R4704" s="121" t="n"/>
      <c r="S4704" s="121" t="n"/>
      <c r="T4704" s="121" t="n"/>
      <c r="U4704" s="121" t="n"/>
      <c r="V4704" s="117">
        <f>IF(P4704="NA","NA",IF(P4704&lt;&gt;"",TEXT(P4704-N4704,"[h].mm"),""))</f>
        <v/>
      </c>
      <c r="W4704" s="118">
        <f>IF(AND(R4704="",S4704=""),"",R4704+S4704)</f>
        <v/>
      </c>
      <c r="X4704" s="116">
        <f>IF(O4704&lt;&gt;"",DATE(YEAR(O4704), MONTH(O4704), DAY(O4704)),"")</f>
        <v/>
      </c>
      <c r="Y4704" s="122" t="n"/>
      <c r="Z4704" s="123" t="n"/>
      <c r="AA4704" s="117">
        <f>IF(F4704="Re-assigned","NA",IF(W4704="","",IF(W4704&gt;=VLOOKUP(D4704,SLAMatrix,3,FALSE),"Yes",IF(W4704&lt;VLOOKUP(D4704,SLAMatrix,2,FALSE),"No","Internal"))))</f>
        <v/>
      </c>
      <c r="AB4704" s="123" t="n"/>
      <c r="AC4704" s="123" t="n"/>
      <c r="AD4704" s="119" t="n"/>
      <c r="AE4704" s="125" t="n"/>
      <c r="AF4704" s="124">
        <f>MONTH(O4704)</f>
        <v/>
      </c>
      <c r="AG4704" s="124">
        <f>VLOOKUP(IFERROR(MID(AE4704,1,(FIND(",",AE4704,1)-1)),AE4704),Facility_Region_Mapping,2,FALSE)</f>
        <v/>
      </c>
      <c r="AH4704" s="124" t="n"/>
      <c r="AI4704" s="124">
        <f>IF(C4704&lt;&gt;"",IF(M4704="ESM User",getInterfaceName($C4704),"NA"),"")</f>
        <v/>
      </c>
      <c r="AJ4704" s="116">
        <f>IF(Q4704&lt;&gt;"",DATE(YEAR(Q4704), MONTH(Q4704), DAY(Q4704)),"")</f>
        <v/>
      </c>
      <c r="AK4704" s="130">
        <f>IF(Q4704&lt;&gt;0,Q4704-N4704,TODAY()-N4704)</f>
        <v/>
      </c>
      <c r="AL4704" s="112">
        <f>IF(F4704="Re-assigned",0,IF(H4704="Closed",0,IF(H4704="Service Restored",0,IF(H4704="",0,1))))</f>
        <v/>
      </c>
      <c r="AM4704" s="124">
        <f>IF(AL4704=0,"",IF(AK4704&gt;20.99,"Aged","Non-Aged"))</f>
        <v/>
      </c>
      <c r="AN4704" s="112">
        <f>IF(Q4704&lt;&gt;"",MONTH(Q4704),"")</f>
        <v/>
      </c>
      <c r="AO4704" s="112">
        <f>IFERROR(VALUE(V4704),0)</f>
        <v/>
      </c>
    </row>
    <row customFormat="1" customHeight="1" ht="29.25" r="4705" s="112" spans="1:41">
      <c r="A4705" s="127" t="n"/>
      <c r="B4705" s="113" t="n"/>
      <c r="C4705" s="127" t="n"/>
      <c r="D4705" s="127" t="n"/>
      <c r="E4705" s="114">
        <f>IF(F4705 &lt;&gt; "",VLOOKUP(F4705,CategoryLookup,2,FALSE), "")</f>
        <v/>
      </c>
      <c r="F4705" s="126" t="n"/>
      <c r="G4705" s="127" t="n"/>
      <c r="H4705" s="127" t="n"/>
      <c r="I4705" s="127" t="n"/>
      <c r="J4705" s="127" t="n"/>
      <c r="K4705" s="127" t="n"/>
      <c r="L4705" s="127" t="n"/>
      <c r="M4705" s="127" t="n"/>
      <c r="N4705" s="120" t="n"/>
      <c r="O4705" s="120" t="n"/>
      <c r="P4705" s="120" t="n"/>
      <c r="Q4705" s="120" t="n"/>
      <c r="R4705" s="121" t="n"/>
      <c r="S4705" s="121" t="n"/>
      <c r="T4705" s="121" t="n"/>
      <c r="U4705" s="121" t="n"/>
      <c r="V4705" s="117">
        <f>IF(P4705="NA","NA",IF(P4705&lt;&gt;"",TEXT(P4705-N4705,"[h].mm"),""))</f>
        <v/>
      </c>
      <c r="W4705" s="118">
        <f>IF(AND(R4705="",S4705=""),"",R4705+S4705)</f>
        <v/>
      </c>
      <c r="X4705" s="116">
        <f>IF(O4705&lt;&gt;"",DATE(YEAR(O4705), MONTH(O4705), DAY(O4705)),"")</f>
        <v/>
      </c>
      <c r="Y4705" s="122" t="n"/>
      <c r="Z4705" s="123" t="n"/>
      <c r="AA4705" s="117">
        <f>IF(F4705="Re-assigned","NA",IF(W4705="","",IF(W4705&gt;=VLOOKUP(D4705,SLAMatrix,3,FALSE),"Yes",IF(W4705&lt;VLOOKUP(D4705,SLAMatrix,2,FALSE),"No","Internal"))))</f>
        <v/>
      </c>
      <c r="AB4705" s="123" t="n"/>
      <c r="AC4705" s="123" t="n"/>
      <c r="AD4705" s="119" t="n"/>
      <c r="AE4705" s="125" t="n"/>
      <c r="AF4705" s="124">
        <f>MONTH(O4705)</f>
        <v/>
      </c>
      <c r="AG4705" s="124">
        <f>VLOOKUP(IFERROR(MID(AE4705,1,(FIND(",",AE4705,1)-1)),AE4705),Facility_Region_Mapping,2,FALSE)</f>
        <v/>
      </c>
      <c r="AH4705" s="124" t="n"/>
      <c r="AI4705" s="124">
        <f>IF(C4705&lt;&gt;"",IF(M4705="ESM User",getInterfaceName($C4705),"NA"),"")</f>
        <v/>
      </c>
      <c r="AJ4705" s="116">
        <f>IF(Q4705&lt;&gt;"",DATE(YEAR(Q4705), MONTH(Q4705), DAY(Q4705)),"")</f>
        <v/>
      </c>
      <c r="AK4705" s="130">
        <f>IF(Q4705&lt;&gt;0,Q4705-N4705,TODAY()-N4705)</f>
        <v/>
      </c>
      <c r="AL4705" s="112">
        <f>IF(F4705="Re-assigned",0,IF(H4705="Closed",0,IF(H4705="Service Restored",0,IF(H4705="",0,1))))</f>
        <v/>
      </c>
      <c r="AM4705" s="124">
        <f>IF(AL4705=0,"",IF(AK4705&gt;20.99,"Aged","Non-Aged"))</f>
        <v/>
      </c>
      <c r="AN4705" s="112">
        <f>IF(Q4705&lt;&gt;"",MONTH(Q4705),"")</f>
        <v/>
      </c>
      <c r="AO4705" s="112">
        <f>IFERROR(VALUE(V4705),0)</f>
        <v/>
      </c>
    </row>
    <row customFormat="1" customHeight="1" ht="29.25" r="4706" s="112" spans="1:41">
      <c r="A4706" s="127" t="n"/>
      <c r="B4706" s="113" t="n"/>
      <c r="C4706" s="127" t="n"/>
      <c r="D4706" s="127" t="n"/>
      <c r="E4706" s="114">
        <f>IF(F4706 &lt;&gt; "",VLOOKUP(F4706,CategoryLookup,2,FALSE), "")</f>
        <v/>
      </c>
      <c r="F4706" s="126" t="n"/>
      <c r="G4706" s="127" t="n"/>
      <c r="H4706" s="127" t="n"/>
      <c r="I4706" s="127" t="n"/>
      <c r="J4706" s="127" t="n"/>
      <c r="K4706" s="127" t="n"/>
      <c r="L4706" s="127" t="n"/>
      <c r="M4706" s="127" t="n"/>
      <c r="N4706" s="120" t="n"/>
      <c r="O4706" s="120" t="n"/>
      <c r="P4706" s="120" t="n"/>
      <c r="Q4706" s="120" t="n"/>
      <c r="R4706" s="121" t="n"/>
      <c r="S4706" s="121" t="n"/>
      <c r="T4706" s="121" t="n"/>
      <c r="U4706" s="121" t="n"/>
      <c r="V4706" s="117">
        <f>IF(P4706="NA","NA",IF(P4706&lt;&gt;"",TEXT(P4706-N4706,"[h].mm"),""))</f>
        <v/>
      </c>
      <c r="W4706" s="118">
        <f>IF(AND(R4706="",S4706=""),"",R4706+S4706)</f>
        <v/>
      </c>
      <c r="X4706" s="116">
        <f>IF(O4706&lt;&gt;"",DATE(YEAR(O4706), MONTH(O4706), DAY(O4706)),"")</f>
        <v/>
      </c>
      <c r="Y4706" s="122" t="n"/>
      <c r="Z4706" s="123" t="n"/>
      <c r="AA4706" s="117">
        <f>IF(F4706="Re-assigned","NA",IF(W4706="","",IF(W4706&gt;=VLOOKUP(D4706,SLAMatrix,3,FALSE),"Yes",IF(W4706&lt;VLOOKUP(D4706,SLAMatrix,2,FALSE),"No","Internal"))))</f>
        <v/>
      </c>
      <c r="AB4706" s="123" t="n"/>
      <c r="AC4706" s="123" t="n"/>
      <c r="AD4706" s="119" t="n"/>
      <c r="AE4706" s="125" t="n"/>
      <c r="AF4706" s="124">
        <f>MONTH(O4706)</f>
        <v/>
      </c>
      <c r="AG4706" s="124">
        <f>VLOOKUP(IFERROR(MID(AE4706,1,(FIND(",",AE4706,1)-1)),AE4706),Facility_Region_Mapping,2,FALSE)</f>
        <v/>
      </c>
      <c r="AH4706" s="124" t="n"/>
      <c r="AI4706" s="124">
        <f>IF(C4706&lt;&gt;"",IF(M4706="ESM User",getInterfaceName($C4706),"NA"),"")</f>
        <v/>
      </c>
      <c r="AJ4706" s="116">
        <f>IF(Q4706&lt;&gt;"",DATE(YEAR(Q4706), MONTH(Q4706), DAY(Q4706)),"")</f>
        <v/>
      </c>
      <c r="AK4706" s="130">
        <f>IF(Q4706&lt;&gt;0,Q4706-N4706,TODAY()-N4706)</f>
        <v/>
      </c>
      <c r="AL4706" s="112">
        <f>IF(F4706="Re-assigned",0,IF(H4706="Closed",0,IF(H4706="Service Restored",0,IF(H4706="",0,1))))</f>
        <v/>
      </c>
      <c r="AM4706" s="124">
        <f>IF(AL4706=0,"",IF(AK4706&gt;20.99,"Aged","Non-Aged"))</f>
        <v/>
      </c>
      <c r="AN4706" s="112">
        <f>IF(Q4706&lt;&gt;"",MONTH(Q4706),"")</f>
        <v/>
      </c>
      <c r="AO4706" s="112">
        <f>IFERROR(VALUE(V4706),0)</f>
        <v/>
      </c>
    </row>
    <row customFormat="1" customHeight="1" ht="29.25" r="4707" s="112" spans="1:41">
      <c r="A4707" s="127" t="n"/>
      <c r="B4707" s="113" t="n"/>
      <c r="C4707" s="127" t="n"/>
      <c r="D4707" s="127" t="n"/>
      <c r="E4707" s="114">
        <f>IF(F4707 &lt;&gt; "",VLOOKUP(F4707,CategoryLookup,2,FALSE), "")</f>
        <v/>
      </c>
      <c r="F4707" s="126" t="n"/>
      <c r="G4707" s="127" t="n"/>
      <c r="H4707" s="127" t="n"/>
      <c r="I4707" s="127" t="n"/>
      <c r="J4707" s="127" t="n"/>
      <c r="K4707" s="127" t="n"/>
      <c r="L4707" s="127" t="n"/>
      <c r="M4707" s="127" t="n"/>
      <c r="N4707" s="120" t="n"/>
      <c r="O4707" s="120" t="n"/>
      <c r="P4707" s="120" t="n"/>
      <c r="Q4707" s="120" t="n"/>
      <c r="R4707" s="121" t="n"/>
      <c r="S4707" s="121" t="n"/>
      <c r="T4707" s="121" t="n"/>
      <c r="U4707" s="121" t="n"/>
      <c r="V4707" s="117">
        <f>IF(P4707="NA","NA",IF(P4707&lt;&gt;"",TEXT(P4707-N4707,"[h].mm"),""))</f>
        <v/>
      </c>
      <c r="W4707" s="118">
        <f>IF(AND(R4707="",S4707=""),"",R4707+S4707)</f>
        <v/>
      </c>
      <c r="X4707" s="116">
        <f>IF(O4707&lt;&gt;"",DATE(YEAR(O4707), MONTH(O4707), DAY(O4707)),"")</f>
        <v/>
      </c>
      <c r="Y4707" s="122" t="n"/>
      <c r="Z4707" s="123" t="n"/>
      <c r="AA4707" s="117">
        <f>IF(F4707="Re-assigned","NA",IF(W4707="","",IF(W4707&gt;=VLOOKUP(D4707,SLAMatrix,3,FALSE),"Yes",IF(W4707&lt;VLOOKUP(D4707,SLAMatrix,2,FALSE),"No","Internal"))))</f>
        <v/>
      </c>
      <c r="AB4707" s="123" t="n"/>
      <c r="AC4707" s="123" t="n"/>
      <c r="AD4707" s="119" t="n"/>
      <c r="AE4707" s="125" t="n"/>
      <c r="AF4707" s="124">
        <f>MONTH(O4707)</f>
        <v/>
      </c>
      <c r="AG4707" s="124">
        <f>VLOOKUP(IFERROR(MID(AE4707,1,(FIND(",",AE4707,1)-1)),AE4707),Facility_Region_Mapping,2,FALSE)</f>
        <v/>
      </c>
      <c r="AH4707" s="124" t="n"/>
      <c r="AI4707" s="124">
        <f>IF(C4707&lt;&gt;"",IF(M4707="ESM User",getInterfaceName($C4707),"NA"),"")</f>
        <v/>
      </c>
      <c r="AJ4707" s="116">
        <f>IF(Q4707&lt;&gt;"",DATE(YEAR(Q4707), MONTH(Q4707), DAY(Q4707)),"")</f>
        <v/>
      </c>
      <c r="AK4707" s="130">
        <f>IF(Q4707&lt;&gt;0,Q4707-N4707,TODAY()-N4707)</f>
        <v/>
      </c>
      <c r="AL4707" s="112">
        <f>IF(F4707="Re-assigned",0,IF(H4707="Closed",0,IF(H4707="Service Restored",0,IF(H4707="",0,1))))</f>
        <v/>
      </c>
      <c r="AM4707" s="124">
        <f>IF(AL4707=0,"",IF(AK4707&gt;20.99,"Aged","Non-Aged"))</f>
        <v/>
      </c>
      <c r="AN4707" s="112">
        <f>IF(Q4707&lt;&gt;"",MONTH(Q4707),"")</f>
        <v/>
      </c>
      <c r="AO4707" s="112">
        <f>IFERROR(VALUE(V4707),0)</f>
        <v/>
      </c>
    </row>
    <row customFormat="1" customHeight="1" ht="29.25" r="4708" s="112" spans="1:41">
      <c r="A4708" s="127" t="n"/>
      <c r="B4708" s="113" t="n"/>
      <c r="C4708" s="127" t="n"/>
      <c r="D4708" s="127" t="n"/>
      <c r="E4708" s="114">
        <f>IF(F4708 &lt;&gt; "",VLOOKUP(F4708,CategoryLookup,2,FALSE), "")</f>
        <v/>
      </c>
      <c r="F4708" s="126" t="n"/>
      <c r="G4708" s="127" t="n"/>
      <c r="H4708" s="127" t="n"/>
      <c r="I4708" s="127" t="n"/>
      <c r="J4708" s="127" t="n"/>
      <c r="K4708" s="127" t="n"/>
      <c r="L4708" s="127" t="n"/>
      <c r="M4708" s="127" t="n"/>
      <c r="N4708" s="120" t="n"/>
      <c r="O4708" s="120" t="n"/>
      <c r="P4708" s="120" t="n"/>
      <c r="Q4708" s="120" t="n"/>
      <c r="R4708" s="121" t="n"/>
      <c r="S4708" s="121" t="n"/>
      <c r="T4708" s="121" t="n"/>
      <c r="U4708" s="121" t="n"/>
      <c r="V4708" s="117">
        <f>IF(P4708="NA","NA",IF(P4708&lt;&gt;"",TEXT(P4708-N4708,"[h].mm"),""))</f>
        <v/>
      </c>
      <c r="W4708" s="118">
        <f>IF(AND(R4708="",S4708=""),"",R4708+S4708)</f>
        <v/>
      </c>
      <c r="X4708" s="116">
        <f>IF(O4708&lt;&gt;"",DATE(YEAR(O4708), MONTH(O4708), DAY(O4708)),"")</f>
        <v/>
      </c>
      <c r="Y4708" s="122" t="n"/>
      <c r="Z4708" s="123" t="n"/>
      <c r="AA4708" s="117">
        <f>IF(F4708="Re-assigned","NA",IF(W4708="","",IF(W4708&gt;=VLOOKUP(D4708,SLAMatrix,3,FALSE),"Yes",IF(W4708&lt;VLOOKUP(D4708,SLAMatrix,2,FALSE),"No","Internal"))))</f>
        <v/>
      </c>
      <c r="AB4708" s="123" t="n"/>
      <c r="AC4708" s="123" t="n"/>
      <c r="AD4708" s="119" t="n"/>
      <c r="AE4708" s="125" t="n"/>
      <c r="AF4708" s="124">
        <f>MONTH(O4708)</f>
        <v/>
      </c>
      <c r="AG4708" s="124">
        <f>VLOOKUP(IFERROR(MID(AE4708,1,(FIND(",",AE4708,1)-1)),AE4708),Facility_Region_Mapping,2,FALSE)</f>
        <v/>
      </c>
      <c r="AH4708" s="124" t="n"/>
      <c r="AI4708" s="124">
        <f>IF(C4708&lt;&gt;"",IF(M4708="ESM User",getInterfaceName($C4708),"NA"),"")</f>
        <v/>
      </c>
      <c r="AJ4708" s="116">
        <f>IF(Q4708&lt;&gt;"",DATE(YEAR(Q4708), MONTH(Q4708), DAY(Q4708)),"")</f>
        <v/>
      </c>
      <c r="AK4708" s="130">
        <f>IF(Q4708&lt;&gt;0,Q4708-N4708,TODAY()-N4708)</f>
        <v/>
      </c>
      <c r="AL4708" s="112">
        <f>IF(F4708="Re-assigned",0,IF(H4708="Closed",0,IF(H4708="Service Restored",0,IF(H4708="",0,1))))</f>
        <v/>
      </c>
      <c r="AM4708" s="124">
        <f>IF(AL4708=0,"",IF(AK4708&gt;20.99,"Aged","Non-Aged"))</f>
        <v/>
      </c>
      <c r="AN4708" s="112">
        <f>IF(Q4708&lt;&gt;"",MONTH(Q4708),"")</f>
        <v/>
      </c>
      <c r="AO4708" s="112">
        <f>IFERROR(VALUE(V4708),0)</f>
        <v/>
      </c>
    </row>
    <row customFormat="1" customHeight="1" ht="29.25" r="4709" s="112" spans="1:41">
      <c r="A4709" s="127" t="n"/>
      <c r="B4709" s="113" t="n"/>
      <c r="C4709" s="127" t="n"/>
      <c r="D4709" s="127" t="n"/>
      <c r="E4709" s="114">
        <f>IF(F4709 &lt;&gt; "",VLOOKUP(F4709,CategoryLookup,2,FALSE), "")</f>
        <v/>
      </c>
      <c r="F4709" s="126" t="n"/>
      <c r="G4709" s="127" t="n"/>
      <c r="H4709" s="127" t="n"/>
      <c r="I4709" s="127" t="n"/>
      <c r="J4709" s="127" t="n"/>
      <c r="K4709" s="127" t="n"/>
      <c r="L4709" s="127" t="n"/>
      <c r="M4709" s="127" t="n"/>
      <c r="N4709" s="120" t="n"/>
      <c r="O4709" s="120" t="n"/>
      <c r="P4709" s="120" t="n"/>
      <c r="Q4709" s="120" t="n"/>
      <c r="R4709" s="121" t="n"/>
      <c r="S4709" s="121" t="n"/>
      <c r="T4709" s="121" t="n"/>
      <c r="U4709" s="121" t="n"/>
      <c r="V4709" s="117">
        <f>IF(P4709="NA","NA",IF(P4709&lt;&gt;"",TEXT(P4709-N4709,"[h].mm"),""))</f>
        <v/>
      </c>
      <c r="W4709" s="118">
        <f>IF(AND(R4709="",S4709=""),"",R4709+S4709)</f>
        <v/>
      </c>
      <c r="X4709" s="116">
        <f>IF(O4709&lt;&gt;"",DATE(YEAR(O4709), MONTH(O4709), DAY(O4709)),"")</f>
        <v/>
      </c>
      <c r="Y4709" s="122" t="n"/>
      <c r="Z4709" s="123" t="n"/>
      <c r="AA4709" s="117">
        <f>IF(F4709="Re-assigned","NA",IF(W4709="","",IF(W4709&gt;=VLOOKUP(D4709,SLAMatrix,3,FALSE),"Yes",IF(W4709&lt;VLOOKUP(D4709,SLAMatrix,2,FALSE),"No","Internal"))))</f>
        <v/>
      </c>
      <c r="AB4709" s="123" t="n"/>
      <c r="AC4709" s="123" t="n"/>
      <c r="AD4709" s="119" t="n"/>
      <c r="AE4709" s="125" t="n"/>
      <c r="AF4709" s="124">
        <f>MONTH(O4709)</f>
        <v/>
      </c>
      <c r="AG4709" s="124">
        <f>VLOOKUP(IFERROR(MID(AE4709,1,(FIND(",",AE4709,1)-1)),AE4709),Facility_Region_Mapping,2,FALSE)</f>
        <v/>
      </c>
      <c r="AH4709" s="124" t="n"/>
      <c r="AI4709" s="124">
        <f>IF(C4709&lt;&gt;"",IF(M4709="ESM User",getInterfaceName($C4709),"NA"),"")</f>
        <v/>
      </c>
      <c r="AJ4709" s="116">
        <f>IF(Q4709&lt;&gt;"",DATE(YEAR(Q4709), MONTH(Q4709), DAY(Q4709)),"")</f>
        <v/>
      </c>
      <c r="AK4709" s="130">
        <f>IF(Q4709&lt;&gt;0,Q4709-N4709,TODAY()-N4709)</f>
        <v/>
      </c>
      <c r="AL4709" s="112">
        <f>IF(F4709="Re-assigned",0,IF(H4709="Closed",0,IF(H4709="Service Restored",0,IF(H4709="",0,1))))</f>
        <v/>
      </c>
      <c r="AM4709" s="124">
        <f>IF(AL4709=0,"",IF(AK4709&gt;20.99,"Aged","Non-Aged"))</f>
        <v/>
      </c>
      <c r="AN4709" s="112">
        <f>IF(Q4709&lt;&gt;"",MONTH(Q4709),"")</f>
        <v/>
      </c>
      <c r="AO4709" s="112">
        <f>IFERROR(VALUE(V4709),0)</f>
        <v/>
      </c>
    </row>
    <row customFormat="1" customHeight="1" ht="29.25" r="4710" s="112" spans="1:41">
      <c r="A4710" s="127" t="n"/>
      <c r="B4710" s="113" t="n"/>
      <c r="C4710" s="127" t="n"/>
      <c r="D4710" s="127" t="n"/>
      <c r="E4710" s="114">
        <f>IF(F4710 &lt;&gt; "",VLOOKUP(F4710,CategoryLookup,2,FALSE), "")</f>
        <v/>
      </c>
      <c r="F4710" s="126" t="n"/>
      <c r="G4710" s="127" t="n"/>
      <c r="H4710" s="127" t="n"/>
      <c r="I4710" s="127" t="n"/>
      <c r="J4710" s="127" t="n"/>
      <c r="K4710" s="127" t="n"/>
      <c r="L4710" s="127" t="n"/>
      <c r="M4710" s="127" t="n"/>
      <c r="N4710" s="120" t="n"/>
      <c r="O4710" s="120" t="n"/>
      <c r="P4710" s="120" t="n"/>
      <c r="Q4710" s="120" t="n"/>
      <c r="R4710" s="121" t="n"/>
      <c r="S4710" s="121" t="n"/>
      <c r="T4710" s="121" t="n"/>
      <c r="U4710" s="121" t="n"/>
      <c r="V4710" s="117">
        <f>IF(P4710="NA","NA",IF(P4710&lt;&gt;"",TEXT(P4710-N4710,"[h].mm"),""))</f>
        <v/>
      </c>
      <c r="W4710" s="118">
        <f>IF(AND(R4710="",S4710=""),"",R4710+S4710)</f>
        <v/>
      </c>
      <c r="X4710" s="116">
        <f>IF(O4710&lt;&gt;"",DATE(YEAR(O4710), MONTH(O4710), DAY(O4710)),"")</f>
        <v/>
      </c>
      <c r="Y4710" s="122" t="n"/>
      <c r="Z4710" s="123" t="n"/>
      <c r="AA4710" s="117">
        <f>IF(F4710="Re-assigned","NA",IF(W4710="","",IF(W4710&gt;=VLOOKUP(D4710,SLAMatrix,3,FALSE),"Yes",IF(W4710&lt;VLOOKUP(D4710,SLAMatrix,2,FALSE),"No","Internal"))))</f>
        <v/>
      </c>
      <c r="AB4710" s="123" t="n"/>
      <c r="AC4710" s="123" t="n"/>
      <c r="AD4710" s="119" t="n"/>
      <c r="AE4710" s="125" t="n"/>
      <c r="AF4710" s="124">
        <f>MONTH(O4710)</f>
        <v/>
      </c>
      <c r="AG4710" s="124">
        <f>VLOOKUP(IFERROR(MID(AE4710,1,(FIND(",",AE4710,1)-1)),AE4710),Facility_Region_Mapping,2,FALSE)</f>
        <v/>
      </c>
      <c r="AH4710" s="124" t="n"/>
      <c r="AI4710" s="124">
        <f>IF(C4710&lt;&gt;"",IF(M4710="ESM User",getInterfaceName($C4710),"NA"),"")</f>
        <v/>
      </c>
      <c r="AJ4710" s="116">
        <f>IF(Q4710&lt;&gt;"",DATE(YEAR(Q4710), MONTH(Q4710), DAY(Q4710)),"")</f>
        <v/>
      </c>
      <c r="AK4710" s="130">
        <f>IF(Q4710&lt;&gt;0,Q4710-N4710,TODAY()-N4710)</f>
        <v/>
      </c>
      <c r="AL4710" s="112">
        <f>IF(F4710="Re-assigned",0,IF(H4710="Closed",0,IF(H4710="Service Restored",0,IF(H4710="",0,1))))</f>
        <v/>
      </c>
      <c r="AM4710" s="124">
        <f>IF(AL4710=0,"",IF(AK4710&gt;20.99,"Aged","Non-Aged"))</f>
        <v/>
      </c>
      <c r="AN4710" s="112">
        <f>IF(Q4710&lt;&gt;"",MONTH(Q4710),"")</f>
        <v/>
      </c>
      <c r="AO4710" s="112">
        <f>IFERROR(VALUE(V4710),0)</f>
        <v/>
      </c>
    </row>
    <row customFormat="1" customHeight="1" ht="29.25" r="4711" s="112" spans="1:41">
      <c r="A4711" s="127" t="n"/>
      <c r="B4711" s="113" t="n"/>
      <c r="C4711" s="127" t="n"/>
      <c r="D4711" s="127" t="n"/>
      <c r="E4711" s="114">
        <f>IF(F4711 &lt;&gt; "",VLOOKUP(F4711,CategoryLookup,2,FALSE), "")</f>
        <v/>
      </c>
      <c r="F4711" s="126" t="n"/>
      <c r="G4711" s="127" t="n"/>
      <c r="H4711" s="127" t="n"/>
      <c r="I4711" s="127" t="n"/>
      <c r="J4711" s="127" t="n"/>
      <c r="K4711" s="127" t="n"/>
      <c r="L4711" s="127" t="n"/>
      <c r="M4711" s="127" t="n"/>
      <c r="N4711" s="120" t="n"/>
      <c r="O4711" s="120" t="n"/>
      <c r="P4711" s="120" t="n"/>
      <c r="Q4711" s="120" t="n"/>
      <c r="R4711" s="121" t="n"/>
      <c r="S4711" s="121" t="n"/>
      <c r="T4711" s="121" t="n"/>
      <c r="U4711" s="121" t="n"/>
      <c r="V4711" s="117">
        <f>IF(P4711="NA","NA",IF(P4711&lt;&gt;"",TEXT(P4711-N4711,"[h].mm"),""))</f>
        <v/>
      </c>
      <c r="W4711" s="118">
        <f>IF(AND(R4711="",S4711=""),"",R4711+S4711)</f>
        <v/>
      </c>
      <c r="X4711" s="116">
        <f>IF(O4711&lt;&gt;"",DATE(YEAR(O4711), MONTH(O4711), DAY(O4711)),"")</f>
        <v/>
      </c>
      <c r="Y4711" s="122" t="n"/>
      <c r="Z4711" s="123" t="n"/>
      <c r="AA4711" s="117">
        <f>IF(F4711="Re-assigned","NA",IF(W4711="","",IF(W4711&gt;=VLOOKUP(D4711,SLAMatrix,3,FALSE),"Yes",IF(W4711&lt;VLOOKUP(D4711,SLAMatrix,2,FALSE),"No","Internal"))))</f>
        <v/>
      </c>
      <c r="AB4711" s="123" t="n"/>
      <c r="AC4711" s="123" t="n"/>
      <c r="AD4711" s="119" t="n"/>
      <c r="AE4711" s="125" t="n"/>
      <c r="AF4711" s="124">
        <f>MONTH(O4711)</f>
        <v/>
      </c>
      <c r="AG4711" s="124">
        <f>VLOOKUP(IFERROR(MID(AE4711,1,(FIND(",",AE4711,1)-1)),AE4711),Facility_Region_Mapping,2,FALSE)</f>
        <v/>
      </c>
      <c r="AH4711" s="124" t="n"/>
      <c r="AI4711" s="124">
        <f>IF(C4711&lt;&gt;"",IF(M4711="ESM User",getInterfaceName($C4711),"NA"),"")</f>
        <v/>
      </c>
      <c r="AJ4711" s="116">
        <f>IF(Q4711&lt;&gt;"",DATE(YEAR(Q4711), MONTH(Q4711), DAY(Q4711)),"")</f>
        <v/>
      </c>
      <c r="AK4711" s="130">
        <f>IF(Q4711&lt;&gt;0,Q4711-N4711,TODAY()-N4711)</f>
        <v/>
      </c>
      <c r="AL4711" s="112">
        <f>IF(F4711="Re-assigned",0,IF(H4711="Closed",0,IF(H4711="Service Restored",0,IF(H4711="",0,1))))</f>
        <v/>
      </c>
      <c r="AM4711" s="124">
        <f>IF(AL4711=0,"",IF(AK4711&gt;20.99,"Aged","Non-Aged"))</f>
        <v/>
      </c>
      <c r="AN4711" s="112">
        <f>IF(Q4711&lt;&gt;"",MONTH(Q4711),"")</f>
        <v/>
      </c>
      <c r="AO4711" s="112">
        <f>IFERROR(VALUE(V4711),0)</f>
        <v/>
      </c>
    </row>
    <row customFormat="1" customHeight="1" ht="29.25" r="4712" s="112" spans="1:41">
      <c r="A4712" s="127" t="n"/>
      <c r="B4712" s="113" t="n"/>
      <c r="C4712" s="127" t="n"/>
      <c r="D4712" s="127" t="n"/>
      <c r="E4712" s="114">
        <f>IF(F4712 &lt;&gt; "",VLOOKUP(F4712,CategoryLookup,2,FALSE), "")</f>
        <v/>
      </c>
      <c r="F4712" s="126" t="n"/>
      <c r="G4712" s="127" t="n"/>
      <c r="H4712" s="127" t="n"/>
      <c r="I4712" s="127" t="n"/>
      <c r="J4712" s="127" t="n"/>
      <c r="K4712" s="127" t="n"/>
      <c r="L4712" s="127" t="n"/>
      <c r="M4712" s="127" t="n"/>
      <c r="N4712" s="120" t="n"/>
      <c r="O4712" s="120" t="n"/>
      <c r="P4712" s="120" t="n"/>
      <c r="Q4712" s="120" t="n"/>
      <c r="R4712" s="121" t="n"/>
      <c r="S4712" s="121" t="n"/>
      <c r="T4712" s="121" t="n"/>
      <c r="U4712" s="121" t="n"/>
      <c r="V4712" s="117">
        <f>IF(P4712="NA","NA",IF(P4712&lt;&gt;"",TEXT(P4712-N4712,"[h].mm"),""))</f>
        <v/>
      </c>
      <c r="W4712" s="118">
        <f>IF(AND(R4712="",S4712=""),"",R4712+S4712)</f>
        <v/>
      </c>
      <c r="X4712" s="116">
        <f>IF(O4712&lt;&gt;"",DATE(YEAR(O4712), MONTH(O4712), DAY(O4712)),"")</f>
        <v/>
      </c>
      <c r="Y4712" s="122" t="n"/>
      <c r="Z4712" s="123" t="n"/>
      <c r="AA4712" s="117">
        <f>IF(F4712="Re-assigned","NA",IF(W4712="","",IF(W4712&gt;=VLOOKUP(D4712,SLAMatrix,3,FALSE),"Yes",IF(W4712&lt;VLOOKUP(D4712,SLAMatrix,2,FALSE),"No","Internal"))))</f>
        <v/>
      </c>
      <c r="AB4712" s="123" t="n"/>
      <c r="AC4712" s="123" t="n"/>
      <c r="AD4712" s="119" t="n"/>
      <c r="AE4712" s="125" t="n"/>
      <c r="AF4712" s="124">
        <f>MONTH(O4712)</f>
        <v/>
      </c>
      <c r="AG4712" s="124">
        <f>VLOOKUP(IFERROR(MID(AE4712,1,(FIND(",",AE4712,1)-1)),AE4712),Facility_Region_Mapping,2,FALSE)</f>
        <v/>
      </c>
      <c r="AH4712" s="124" t="n"/>
      <c r="AI4712" s="124">
        <f>IF(C4712&lt;&gt;"",IF(M4712="ESM User",getInterfaceName($C4712),"NA"),"")</f>
        <v/>
      </c>
      <c r="AJ4712" s="116">
        <f>IF(Q4712&lt;&gt;"",DATE(YEAR(Q4712), MONTH(Q4712), DAY(Q4712)),"")</f>
        <v/>
      </c>
      <c r="AK4712" s="130">
        <f>IF(Q4712&lt;&gt;0,Q4712-N4712,TODAY()-N4712)</f>
        <v/>
      </c>
      <c r="AL4712" s="112">
        <f>IF(F4712="Re-assigned",0,IF(H4712="Closed",0,IF(H4712="Service Restored",0,IF(H4712="",0,1))))</f>
        <v/>
      </c>
      <c r="AM4712" s="124">
        <f>IF(AL4712=0,"",IF(AK4712&gt;20.99,"Aged","Non-Aged"))</f>
        <v/>
      </c>
      <c r="AN4712" s="112">
        <f>IF(Q4712&lt;&gt;"",MONTH(Q4712),"")</f>
        <v/>
      </c>
      <c r="AO4712" s="112">
        <f>IFERROR(VALUE(V4712),0)</f>
        <v/>
      </c>
    </row>
    <row customFormat="1" customHeight="1" ht="29.25" r="4713" s="112" spans="1:41">
      <c r="A4713" s="127" t="n"/>
      <c r="B4713" s="113" t="n"/>
      <c r="C4713" s="127" t="n"/>
      <c r="D4713" s="127" t="n"/>
      <c r="E4713" s="114">
        <f>IF(F4713 &lt;&gt; "",VLOOKUP(F4713,CategoryLookup,2,FALSE), "")</f>
        <v/>
      </c>
      <c r="F4713" s="126" t="n"/>
      <c r="G4713" s="127" t="n"/>
      <c r="H4713" s="127" t="n"/>
      <c r="I4713" s="127" t="n"/>
      <c r="J4713" s="127" t="n"/>
      <c r="K4713" s="127" t="n"/>
      <c r="L4713" s="127" t="n"/>
      <c r="M4713" s="127" t="n"/>
      <c r="N4713" s="120" t="n"/>
      <c r="O4713" s="120" t="n"/>
      <c r="P4713" s="120" t="n"/>
      <c r="Q4713" s="120" t="n"/>
      <c r="R4713" s="121" t="n"/>
      <c r="S4713" s="121" t="n"/>
      <c r="T4713" s="121" t="n"/>
      <c r="U4713" s="121" t="n"/>
      <c r="V4713" s="117">
        <f>IF(P4713="NA","NA",IF(P4713&lt;&gt;"",TEXT(P4713-N4713,"[h].mm"),""))</f>
        <v/>
      </c>
      <c r="W4713" s="118">
        <f>IF(AND(R4713="",S4713=""),"",R4713+S4713)</f>
        <v/>
      </c>
      <c r="X4713" s="116">
        <f>IF(O4713&lt;&gt;"",DATE(YEAR(O4713), MONTH(O4713), DAY(O4713)),"")</f>
        <v/>
      </c>
      <c r="Y4713" s="122" t="n"/>
      <c r="Z4713" s="123" t="n"/>
      <c r="AA4713" s="117">
        <f>IF(F4713="Re-assigned","NA",IF(W4713="","",IF(W4713&gt;=VLOOKUP(D4713,SLAMatrix,3,FALSE),"Yes",IF(W4713&lt;VLOOKUP(D4713,SLAMatrix,2,FALSE),"No","Internal"))))</f>
        <v/>
      </c>
      <c r="AB4713" s="123" t="n"/>
      <c r="AC4713" s="123" t="n"/>
      <c r="AD4713" s="119" t="n"/>
      <c r="AE4713" s="125" t="n"/>
      <c r="AF4713" s="124">
        <f>MONTH(O4713)</f>
        <v/>
      </c>
      <c r="AG4713" s="124">
        <f>VLOOKUP(IFERROR(MID(AE4713,1,(FIND(",",AE4713,1)-1)),AE4713),Facility_Region_Mapping,2,FALSE)</f>
        <v/>
      </c>
      <c r="AH4713" s="124" t="n"/>
      <c r="AI4713" s="124">
        <f>IF(C4713&lt;&gt;"",IF(M4713="ESM User",getInterfaceName($C4713),"NA"),"")</f>
        <v/>
      </c>
      <c r="AJ4713" s="116">
        <f>IF(Q4713&lt;&gt;"",DATE(YEAR(Q4713), MONTH(Q4713), DAY(Q4713)),"")</f>
        <v/>
      </c>
      <c r="AK4713" s="130">
        <f>IF(Q4713&lt;&gt;0,Q4713-N4713,TODAY()-N4713)</f>
        <v/>
      </c>
      <c r="AL4713" s="112">
        <f>IF(F4713="Re-assigned",0,IF(H4713="Closed",0,IF(H4713="Service Restored",0,IF(H4713="",0,1))))</f>
        <v/>
      </c>
      <c r="AM4713" s="124">
        <f>IF(AL4713=0,"",IF(AK4713&gt;20.99,"Aged","Non-Aged"))</f>
        <v/>
      </c>
      <c r="AN4713" s="112">
        <f>IF(Q4713&lt;&gt;"",MONTH(Q4713),"")</f>
        <v/>
      </c>
      <c r="AO4713" s="112">
        <f>IFERROR(VALUE(V4713),0)</f>
        <v/>
      </c>
    </row>
    <row customFormat="1" customHeight="1" ht="29.25" r="4714" s="112" spans="1:41">
      <c r="A4714" s="127" t="n"/>
      <c r="B4714" s="113" t="n"/>
      <c r="C4714" s="127" t="n"/>
      <c r="D4714" s="127" t="n"/>
      <c r="E4714" s="114">
        <f>IF(F4714 &lt;&gt; "",VLOOKUP(F4714,CategoryLookup,2,FALSE), "")</f>
        <v/>
      </c>
      <c r="F4714" s="126" t="n"/>
      <c r="G4714" s="127" t="n"/>
      <c r="H4714" s="127" t="n"/>
      <c r="I4714" s="127" t="n"/>
      <c r="J4714" s="127" t="n"/>
      <c r="K4714" s="127" t="n"/>
      <c r="L4714" s="127" t="n"/>
      <c r="M4714" s="127" t="n"/>
      <c r="N4714" s="120" t="n"/>
      <c r="O4714" s="120" t="n"/>
      <c r="P4714" s="120" t="n"/>
      <c r="Q4714" s="120" t="n"/>
      <c r="R4714" s="121" t="n"/>
      <c r="S4714" s="121" t="n"/>
      <c r="T4714" s="121" t="n"/>
      <c r="U4714" s="121" t="n"/>
      <c r="V4714" s="117">
        <f>IF(P4714="NA","NA",IF(P4714&lt;&gt;"",TEXT(P4714-N4714,"[h].mm"),""))</f>
        <v/>
      </c>
      <c r="W4714" s="118">
        <f>IF(AND(R4714="",S4714=""),"",R4714+S4714)</f>
        <v/>
      </c>
      <c r="X4714" s="116">
        <f>IF(O4714&lt;&gt;"",DATE(YEAR(O4714), MONTH(O4714), DAY(O4714)),"")</f>
        <v/>
      </c>
      <c r="Y4714" s="122" t="n"/>
      <c r="Z4714" s="123" t="n"/>
      <c r="AA4714" s="117">
        <f>IF(F4714="Re-assigned","NA",IF(W4714="","",IF(W4714&gt;=VLOOKUP(D4714,SLAMatrix,3,FALSE),"Yes",IF(W4714&lt;VLOOKUP(D4714,SLAMatrix,2,FALSE),"No","Internal"))))</f>
        <v/>
      </c>
      <c r="AB4714" s="123" t="n"/>
      <c r="AC4714" s="123" t="n"/>
      <c r="AD4714" s="119" t="n"/>
      <c r="AE4714" s="125" t="n"/>
      <c r="AF4714" s="124">
        <f>MONTH(O4714)</f>
        <v/>
      </c>
      <c r="AG4714" s="124">
        <f>VLOOKUP(IFERROR(MID(AE4714,1,(FIND(",",AE4714,1)-1)),AE4714),Facility_Region_Mapping,2,FALSE)</f>
        <v/>
      </c>
      <c r="AH4714" s="124" t="n"/>
      <c r="AI4714" s="124">
        <f>IF(C4714&lt;&gt;"",IF(M4714="ESM User",getInterfaceName($C4714),"NA"),"")</f>
        <v/>
      </c>
      <c r="AJ4714" s="116">
        <f>IF(Q4714&lt;&gt;"",DATE(YEAR(Q4714), MONTH(Q4714), DAY(Q4714)),"")</f>
        <v/>
      </c>
      <c r="AK4714" s="130">
        <f>IF(Q4714&lt;&gt;0,Q4714-N4714,TODAY()-N4714)</f>
        <v/>
      </c>
      <c r="AL4714" s="112">
        <f>IF(F4714="Re-assigned",0,IF(H4714="Closed",0,IF(H4714="Service Restored",0,IF(H4714="",0,1))))</f>
        <v/>
      </c>
      <c r="AM4714" s="124">
        <f>IF(AL4714=0,"",IF(AK4714&gt;20.99,"Aged","Non-Aged"))</f>
        <v/>
      </c>
      <c r="AN4714" s="112">
        <f>IF(Q4714&lt;&gt;"",MONTH(Q4714),"")</f>
        <v/>
      </c>
      <c r="AO4714" s="112">
        <f>IFERROR(VALUE(V4714),0)</f>
        <v/>
      </c>
    </row>
    <row customFormat="1" customHeight="1" ht="29.25" r="4715" s="112" spans="1:41">
      <c r="A4715" s="127" t="n"/>
      <c r="B4715" s="113" t="n"/>
      <c r="C4715" s="127" t="n"/>
      <c r="D4715" s="127" t="n"/>
      <c r="E4715" s="114">
        <f>IF(F4715 &lt;&gt; "",VLOOKUP(F4715,CategoryLookup,2,FALSE), "")</f>
        <v/>
      </c>
      <c r="F4715" s="126" t="n"/>
      <c r="G4715" s="127" t="n"/>
      <c r="H4715" s="127" t="n"/>
      <c r="I4715" s="127" t="n"/>
      <c r="J4715" s="127" t="n"/>
      <c r="K4715" s="127" t="n"/>
      <c r="L4715" s="127" t="n"/>
      <c r="M4715" s="127" t="n"/>
      <c r="N4715" s="120" t="n"/>
      <c r="O4715" s="120" t="n"/>
      <c r="P4715" s="120" t="n"/>
      <c r="Q4715" s="120" t="n"/>
      <c r="R4715" s="121" t="n"/>
      <c r="S4715" s="121" t="n"/>
      <c r="T4715" s="121" t="n"/>
      <c r="U4715" s="121" t="n"/>
      <c r="V4715" s="117">
        <f>IF(P4715="NA","NA",IF(P4715&lt;&gt;"",TEXT(P4715-N4715,"[h].mm"),""))</f>
        <v/>
      </c>
      <c r="W4715" s="118">
        <f>IF(AND(R4715="",S4715=""),"",R4715+S4715)</f>
        <v/>
      </c>
      <c r="X4715" s="116">
        <f>IF(O4715&lt;&gt;"",DATE(YEAR(O4715), MONTH(O4715), DAY(O4715)),"")</f>
        <v/>
      </c>
      <c r="Y4715" s="122" t="n"/>
      <c r="Z4715" s="123" t="n"/>
      <c r="AA4715" s="117">
        <f>IF(F4715="Re-assigned","NA",IF(W4715="","",IF(W4715&gt;=VLOOKUP(D4715,SLAMatrix,3,FALSE),"Yes",IF(W4715&lt;VLOOKUP(D4715,SLAMatrix,2,FALSE),"No","Internal"))))</f>
        <v/>
      </c>
      <c r="AB4715" s="123" t="n"/>
      <c r="AC4715" s="123" t="n"/>
      <c r="AD4715" s="119" t="n"/>
      <c r="AE4715" s="125" t="n"/>
      <c r="AF4715" s="124">
        <f>MONTH(O4715)</f>
        <v/>
      </c>
      <c r="AG4715" s="124">
        <f>VLOOKUP(IFERROR(MID(AE4715,1,(FIND(",",AE4715,1)-1)),AE4715),Facility_Region_Mapping,2,FALSE)</f>
        <v/>
      </c>
      <c r="AH4715" s="124" t="n"/>
      <c r="AI4715" s="124">
        <f>IF(C4715&lt;&gt;"",IF(M4715="ESM User",getInterfaceName($C4715),"NA"),"")</f>
        <v/>
      </c>
      <c r="AJ4715" s="116">
        <f>IF(Q4715&lt;&gt;"",DATE(YEAR(Q4715), MONTH(Q4715), DAY(Q4715)),"")</f>
        <v/>
      </c>
      <c r="AK4715" s="130">
        <f>IF(Q4715&lt;&gt;0,Q4715-N4715,TODAY()-N4715)</f>
        <v/>
      </c>
      <c r="AL4715" s="112">
        <f>IF(F4715="Re-assigned",0,IF(H4715="Closed",0,IF(H4715="Service Restored",0,IF(H4715="",0,1))))</f>
        <v/>
      </c>
      <c r="AM4715" s="124">
        <f>IF(AL4715=0,"",IF(AK4715&gt;20.99,"Aged","Non-Aged"))</f>
        <v/>
      </c>
      <c r="AN4715" s="112">
        <f>IF(Q4715&lt;&gt;"",MONTH(Q4715),"")</f>
        <v/>
      </c>
      <c r="AO4715" s="112">
        <f>IFERROR(VALUE(V4715),0)</f>
        <v/>
      </c>
    </row>
    <row customFormat="1" customHeight="1" ht="29.25" r="4716" s="112" spans="1:41">
      <c r="A4716" s="127" t="n"/>
      <c r="B4716" s="113" t="n"/>
      <c r="C4716" s="127" t="n"/>
      <c r="D4716" s="127" t="n"/>
      <c r="E4716" s="114">
        <f>IF(F4716 &lt;&gt; "",VLOOKUP(F4716,CategoryLookup,2,FALSE), "")</f>
        <v/>
      </c>
      <c r="F4716" s="126" t="n"/>
      <c r="G4716" s="127" t="n"/>
      <c r="H4716" s="127" t="n"/>
      <c r="I4716" s="127" t="n"/>
      <c r="J4716" s="127" t="n"/>
      <c r="K4716" s="127" t="n"/>
      <c r="L4716" s="127" t="n"/>
      <c r="M4716" s="127" t="n"/>
      <c r="N4716" s="120" t="n"/>
      <c r="O4716" s="120" t="n"/>
      <c r="P4716" s="120" t="n"/>
      <c r="Q4716" s="120" t="n"/>
      <c r="R4716" s="121" t="n"/>
      <c r="S4716" s="121" t="n"/>
      <c r="T4716" s="121" t="n"/>
      <c r="U4716" s="121" t="n"/>
      <c r="V4716" s="117">
        <f>IF(P4716="NA","NA",IF(P4716&lt;&gt;"",TEXT(P4716-N4716,"[h].mm"),""))</f>
        <v/>
      </c>
      <c r="W4716" s="118">
        <f>IF(AND(R4716="",S4716=""),"",R4716+S4716)</f>
        <v/>
      </c>
      <c r="X4716" s="116">
        <f>IF(O4716&lt;&gt;"",DATE(YEAR(O4716), MONTH(O4716), DAY(O4716)),"")</f>
        <v/>
      </c>
      <c r="Y4716" s="122" t="n"/>
      <c r="Z4716" s="123" t="n"/>
      <c r="AA4716" s="117">
        <f>IF(F4716="Re-assigned","NA",IF(W4716="","",IF(W4716&gt;=VLOOKUP(D4716,SLAMatrix,3,FALSE),"Yes",IF(W4716&lt;VLOOKUP(D4716,SLAMatrix,2,FALSE),"No","Internal"))))</f>
        <v/>
      </c>
      <c r="AB4716" s="123" t="n"/>
      <c r="AC4716" s="123" t="n"/>
      <c r="AD4716" s="119" t="n"/>
      <c r="AE4716" s="125" t="n"/>
      <c r="AF4716" s="124">
        <f>MONTH(O4716)</f>
        <v/>
      </c>
      <c r="AG4716" s="124">
        <f>VLOOKUP(IFERROR(MID(AE4716,1,(FIND(",",AE4716,1)-1)),AE4716),Facility_Region_Mapping,2,FALSE)</f>
        <v/>
      </c>
      <c r="AH4716" s="124" t="n"/>
      <c r="AI4716" s="124">
        <f>IF(C4716&lt;&gt;"",IF(M4716="ESM User",getInterfaceName($C4716),"NA"),"")</f>
        <v/>
      </c>
      <c r="AJ4716" s="116">
        <f>IF(Q4716&lt;&gt;"",DATE(YEAR(Q4716), MONTH(Q4716), DAY(Q4716)),"")</f>
        <v/>
      </c>
      <c r="AK4716" s="130">
        <f>IF(Q4716&lt;&gt;0,Q4716-N4716,TODAY()-N4716)</f>
        <v/>
      </c>
      <c r="AL4716" s="112">
        <f>IF(F4716="Re-assigned",0,IF(H4716="Closed",0,IF(H4716="Service Restored",0,IF(H4716="",0,1))))</f>
        <v/>
      </c>
      <c r="AM4716" s="124">
        <f>IF(AL4716=0,"",IF(AK4716&gt;20.99,"Aged","Non-Aged"))</f>
        <v/>
      </c>
      <c r="AN4716" s="112">
        <f>IF(Q4716&lt;&gt;"",MONTH(Q4716),"")</f>
        <v/>
      </c>
      <c r="AO4716" s="112">
        <f>IFERROR(VALUE(V4716),0)</f>
        <v/>
      </c>
    </row>
    <row customFormat="1" customHeight="1" ht="29.25" r="4717" s="112" spans="1:41">
      <c r="A4717" s="127" t="n"/>
      <c r="B4717" s="113" t="n"/>
      <c r="C4717" s="127" t="n"/>
      <c r="D4717" s="127" t="n"/>
      <c r="E4717" s="114">
        <f>IF(F4717 &lt;&gt; "",VLOOKUP(F4717,CategoryLookup,2,FALSE), "")</f>
        <v/>
      </c>
      <c r="F4717" s="126" t="n"/>
      <c r="G4717" s="127" t="n"/>
      <c r="H4717" s="127" t="n"/>
      <c r="I4717" s="127" t="n"/>
      <c r="J4717" s="127" t="n"/>
      <c r="K4717" s="127" t="n"/>
      <c r="L4717" s="127" t="n"/>
      <c r="M4717" s="127" t="n"/>
      <c r="N4717" s="120" t="n"/>
      <c r="O4717" s="120" t="n"/>
      <c r="P4717" s="120" t="n"/>
      <c r="Q4717" s="120" t="n"/>
      <c r="R4717" s="121" t="n"/>
      <c r="S4717" s="121" t="n"/>
      <c r="T4717" s="121" t="n"/>
      <c r="U4717" s="121" t="n"/>
      <c r="V4717" s="117">
        <f>IF(P4717="NA","NA",IF(P4717&lt;&gt;"",TEXT(P4717-N4717,"[h].mm"),""))</f>
        <v/>
      </c>
      <c r="W4717" s="118">
        <f>IF(AND(R4717="",S4717=""),"",R4717+S4717)</f>
        <v/>
      </c>
      <c r="X4717" s="116">
        <f>IF(O4717&lt;&gt;"",DATE(YEAR(O4717), MONTH(O4717), DAY(O4717)),"")</f>
        <v/>
      </c>
      <c r="Y4717" s="122" t="n"/>
      <c r="Z4717" s="123" t="n"/>
      <c r="AA4717" s="117">
        <f>IF(F4717="Re-assigned","NA",IF(W4717="","",IF(W4717&gt;=VLOOKUP(D4717,SLAMatrix,3,FALSE),"Yes",IF(W4717&lt;VLOOKUP(D4717,SLAMatrix,2,FALSE),"No","Internal"))))</f>
        <v/>
      </c>
      <c r="AB4717" s="123" t="n"/>
      <c r="AC4717" s="123" t="n"/>
      <c r="AD4717" s="119" t="n"/>
      <c r="AE4717" s="125" t="n"/>
      <c r="AF4717" s="124">
        <f>MONTH(O4717)</f>
        <v/>
      </c>
      <c r="AG4717" s="124">
        <f>VLOOKUP(IFERROR(MID(AE4717,1,(FIND(",",AE4717,1)-1)),AE4717),Facility_Region_Mapping,2,FALSE)</f>
        <v/>
      </c>
      <c r="AH4717" s="124" t="n"/>
      <c r="AI4717" s="124">
        <f>IF(C4717&lt;&gt;"",IF(M4717="ESM User",getInterfaceName($C4717),"NA"),"")</f>
        <v/>
      </c>
      <c r="AJ4717" s="116">
        <f>IF(Q4717&lt;&gt;"",DATE(YEAR(Q4717), MONTH(Q4717), DAY(Q4717)),"")</f>
        <v/>
      </c>
      <c r="AK4717" s="130">
        <f>IF(Q4717&lt;&gt;0,Q4717-N4717,TODAY()-N4717)</f>
        <v/>
      </c>
      <c r="AL4717" s="112">
        <f>IF(F4717="Re-assigned",0,IF(H4717="Closed",0,IF(H4717="Service Restored",0,IF(H4717="",0,1))))</f>
        <v/>
      </c>
      <c r="AM4717" s="124">
        <f>IF(AL4717=0,"",IF(AK4717&gt;20.99,"Aged","Non-Aged"))</f>
        <v/>
      </c>
      <c r="AN4717" s="112">
        <f>IF(Q4717&lt;&gt;"",MONTH(Q4717),"")</f>
        <v/>
      </c>
      <c r="AO4717" s="112">
        <f>IFERROR(VALUE(V4717),0)</f>
        <v/>
      </c>
    </row>
    <row customFormat="1" customHeight="1" ht="29.25" r="4718" s="112" spans="1:41">
      <c r="A4718" s="127" t="n"/>
      <c r="B4718" s="113" t="n"/>
      <c r="C4718" s="127" t="n"/>
      <c r="D4718" s="127" t="n"/>
      <c r="E4718" s="114">
        <f>IF(F4718 &lt;&gt; "",VLOOKUP(F4718,CategoryLookup,2,FALSE), "")</f>
        <v/>
      </c>
      <c r="F4718" s="126" t="n"/>
      <c r="G4718" s="127" t="n"/>
      <c r="H4718" s="127" t="n"/>
      <c r="I4718" s="127" t="n"/>
      <c r="J4718" s="127" t="n"/>
      <c r="K4718" s="127" t="n"/>
      <c r="L4718" s="127" t="n"/>
      <c r="M4718" s="127" t="n"/>
      <c r="N4718" s="120" t="n"/>
      <c r="O4718" s="120" t="n"/>
      <c r="P4718" s="120" t="n"/>
      <c r="Q4718" s="120" t="n"/>
      <c r="R4718" s="121" t="n"/>
      <c r="S4718" s="121" t="n"/>
      <c r="T4718" s="121" t="n"/>
      <c r="U4718" s="121" t="n"/>
      <c r="V4718" s="117">
        <f>IF(P4718="NA","NA",IF(P4718&lt;&gt;"",TEXT(P4718-N4718,"[h].mm"),""))</f>
        <v/>
      </c>
      <c r="W4718" s="118">
        <f>IF(AND(R4718="",S4718=""),"",R4718+S4718)</f>
        <v/>
      </c>
      <c r="X4718" s="116">
        <f>IF(O4718&lt;&gt;"",DATE(YEAR(O4718), MONTH(O4718), DAY(O4718)),"")</f>
        <v/>
      </c>
      <c r="Y4718" s="122" t="n"/>
      <c r="Z4718" s="123" t="n"/>
      <c r="AA4718" s="117">
        <f>IF(F4718="Re-assigned","NA",IF(W4718="","",IF(W4718&gt;=VLOOKUP(D4718,SLAMatrix,3,FALSE),"Yes",IF(W4718&lt;VLOOKUP(D4718,SLAMatrix,2,FALSE),"No","Internal"))))</f>
        <v/>
      </c>
      <c r="AB4718" s="123" t="n"/>
      <c r="AC4718" s="123" t="n"/>
      <c r="AD4718" s="119" t="n"/>
      <c r="AE4718" s="125" t="n"/>
      <c r="AF4718" s="124">
        <f>MONTH(O4718)</f>
        <v/>
      </c>
      <c r="AG4718" s="124">
        <f>VLOOKUP(IFERROR(MID(AE4718,1,(FIND(",",AE4718,1)-1)),AE4718),Facility_Region_Mapping,2,FALSE)</f>
        <v/>
      </c>
      <c r="AH4718" s="124" t="n"/>
      <c r="AI4718" s="124">
        <f>IF(C4718&lt;&gt;"",IF(M4718="ESM User",getInterfaceName($C4718),"NA"),"")</f>
        <v/>
      </c>
      <c r="AJ4718" s="116">
        <f>IF(Q4718&lt;&gt;"",DATE(YEAR(Q4718), MONTH(Q4718), DAY(Q4718)),"")</f>
        <v/>
      </c>
      <c r="AK4718" s="130">
        <f>IF(Q4718&lt;&gt;0,Q4718-N4718,TODAY()-N4718)</f>
        <v/>
      </c>
      <c r="AL4718" s="112">
        <f>IF(F4718="Re-assigned",0,IF(H4718="Closed",0,IF(H4718="Service Restored",0,IF(H4718="",0,1))))</f>
        <v/>
      </c>
      <c r="AM4718" s="124">
        <f>IF(AL4718=0,"",IF(AK4718&gt;20.99,"Aged","Non-Aged"))</f>
        <v/>
      </c>
      <c r="AN4718" s="112">
        <f>IF(Q4718&lt;&gt;"",MONTH(Q4718),"")</f>
        <v/>
      </c>
      <c r="AO4718" s="112">
        <f>IFERROR(VALUE(V4718),0)</f>
        <v/>
      </c>
    </row>
    <row customFormat="1" customHeight="1" ht="29.25" r="4719" s="112" spans="1:41">
      <c r="A4719" s="127" t="n"/>
      <c r="B4719" s="113" t="n"/>
      <c r="C4719" s="127" t="n"/>
      <c r="D4719" s="127" t="n"/>
      <c r="E4719" s="114">
        <f>IF(F4719 &lt;&gt; "",VLOOKUP(F4719,CategoryLookup,2,FALSE), "")</f>
        <v/>
      </c>
      <c r="F4719" s="126" t="n"/>
      <c r="G4719" s="127" t="n"/>
      <c r="H4719" s="127" t="n"/>
      <c r="I4719" s="127" t="n"/>
      <c r="J4719" s="127" t="n"/>
      <c r="K4719" s="127" t="n"/>
      <c r="L4719" s="127" t="n"/>
      <c r="M4719" s="127" t="n"/>
      <c r="N4719" s="120" t="n"/>
      <c r="O4719" s="120" t="n"/>
      <c r="P4719" s="120" t="n"/>
      <c r="Q4719" s="120" t="n"/>
      <c r="R4719" s="121" t="n"/>
      <c r="S4719" s="121" t="n"/>
      <c r="T4719" s="121" t="n"/>
      <c r="U4719" s="121" t="n"/>
      <c r="V4719" s="117">
        <f>IF(P4719="NA","NA",IF(P4719&lt;&gt;"",TEXT(P4719-N4719,"[h].mm"),""))</f>
        <v/>
      </c>
      <c r="W4719" s="118">
        <f>IF(AND(R4719="",S4719=""),"",R4719+S4719)</f>
        <v/>
      </c>
      <c r="X4719" s="116">
        <f>IF(O4719&lt;&gt;"",DATE(YEAR(O4719), MONTH(O4719), DAY(O4719)),"")</f>
        <v/>
      </c>
      <c r="Y4719" s="122" t="n"/>
      <c r="Z4719" s="123" t="n"/>
      <c r="AA4719" s="117">
        <f>IF(F4719="Re-assigned","NA",IF(W4719="","",IF(W4719&gt;=VLOOKUP(D4719,SLAMatrix,3,FALSE),"Yes",IF(W4719&lt;VLOOKUP(D4719,SLAMatrix,2,FALSE),"No","Internal"))))</f>
        <v/>
      </c>
      <c r="AB4719" s="123" t="n"/>
      <c r="AC4719" s="123" t="n"/>
      <c r="AD4719" s="119" t="n"/>
      <c r="AE4719" s="125" t="n"/>
      <c r="AF4719" s="124">
        <f>MONTH(O4719)</f>
        <v/>
      </c>
      <c r="AG4719" s="124">
        <f>VLOOKUP(IFERROR(MID(AE4719,1,(FIND(",",AE4719,1)-1)),AE4719),Facility_Region_Mapping,2,FALSE)</f>
        <v/>
      </c>
      <c r="AH4719" s="124" t="n"/>
      <c r="AI4719" s="124">
        <f>IF(C4719&lt;&gt;"",IF(M4719="ESM User",getInterfaceName($C4719),"NA"),"")</f>
        <v/>
      </c>
      <c r="AJ4719" s="116">
        <f>IF(Q4719&lt;&gt;"",DATE(YEAR(Q4719), MONTH(Q4719), DAY(Q4719)),"")</f>
        <v/>
      </c>
      <c r="AK4719" s="130">
        <f>IF(Q4719&lt;&gt;0,Q4719-N4719,TODAY()-N4719)</f>
        <v/>
      </c>
      <c r="AL4719" s="112">
        <f>IF(F4719="Re-assigned",0,IF(H4719="Closed",0,IF(H4719="Service Restored",0,IF(H4719="",0,1))))</f>
        <v/>
      </c>
      <c r="AM4719" s="124">
        <f>IF(AL4719=0,"",IF(AK4719&gt;20.99,"Aged","Non-Aged"))</f>
        <v/>
      </c>
      <c r="AN4719" s="112">
        <f>IF(Q4719&lt;&gt;"",MONTH(Q4719),"")</f>
        <v/>
      </c>
      <c r="AO4719" s="112">
        <f>IFERROR(VALUE(V4719),0)</f>
        <v/>
      </c>
    </row>
    <row customFormat="1" customHeight="1" ht="29.25" r="4720" s="112" spans="1:41">
      <c r="A4720" s="127" t="n"/>
      <c r="B4720" s="113" t="n"/>
      <c r="C4720" s="127" t="n"/>
      <c r="D4720" s="127" t="n"/>
      <c r="E4720" s="114">
        <f>IF(F4720 &lt;&gt; "",VLOOKUP(F4720,CategoryLookup,2,FALSE), "")</f>
        <v/>
      </c>
      <c r="F4720" s="126" t="n"/>
      <c r="G4720" s="127" t="n"/>
      <c r="H4720" s="127" t="n"/>
      <c r="I4720" s="127" t="n"/>
      <c r="J4720" s="127" t="n"/>
      <c r="K4720" s="127" t="n"/>
      <c r="L4720" s="127" t="n"/>
      <c r="M4720" s="127" t="n"/>
      <c r="N4720" s="120" t="n"/>
      <c r="O4720" s="120" t="n"/>
      <c r="P4720" s="120" t="n"/>
      <c r="Q4720" s="120" t="n"/>
      <c r="R4720" s="121" t="n"/>
      <c r="S4720" s="121" t="n"/>
      <c r="T4720" s="121" t="n"/>
      <c r="U4720" s="121" t="n"/>
      <c r="V4720" s="117">
        <f>IF(P4720="NA","NA",IF(P4720&lt;&gt;"",TEXT(P4720-N4720,"[h].mm"),""))</f>
        <v/>
      </c>
      <c r="W4720" s="118">
        <f>IF(AND(R4720="",S4720=""),"",R4720+S4720)</f>
        <v/>
      </c>
      <c r="X4720" s="116">
        <f>IF(O4720&lt;&gt;"",DATE(YEAR(O4720), MONTH(O4720), DAY(O4720)),"")</f>
        <v/>
      </c>
      <c r="Y4720" s="122" t="n"/>
      <c r="Z4720" s="123" t="n"/>
      <c r="AA4720" s="117">
        <f>IF(F4720="Re-assigned","NA",IF(W4720="","",IF(W4720&gt;=VLOOKUP(D4720,SLAMatrix,3,FALSE),"Yes",IF(W4720&lt;VLOOKUP(D4720,SLAMatrix,2,FALSE),"No","Internal"))))</f>
        <v/>
      </c>
      <c r="AB4720" s="123" t="n"/>
      <c r="AC4720" s="123" t="n"/>
      <c r="AD4720" s="119" t="n"/>
      <c r="AE4720" s="125" t="n"/>
      <c r="AF4720" s="124">
        <f>MONTH(O4720)</f>
        <v/>
      </c>
      <c r="AG4720" s="124">
        <f>VLOOKUP(IFERROR(MID(AE4720,1,(FIND(",",AE4720,1)-1)),AE4720),Facility_Region_Mapping,2,FALSE)</f>
        <v/>
      </c>
      <c r="AH4720" s="124" t="n"/>
      <c r="AI4720" s="124">
        <f>IF(C4720&lt;&gt;"",IF(M4720="ESM User",getInterfaceName($C4720),"NA"),"")</f>
        <v/>
      </c>
      <c r="AJ4720" s="116">
        <f>IF(Q4720&lt;&gt;"",DATE(YEAR(Q4720), MONTH(Q4720), DAY(Q4720)),"")</f>
        <v/>
      </c>
      <c r="AK4720" s="130">
        <f>IF(Q4720&lt;&gt;0,Q4720-N4720,TODAY()-N4720)</f>
        <v/>
      </c>
      <c r="AL4720" s="112">
        <f>IF(F4720="Re-assigned",0,IF(H4720="Closed",0,IF(H4720="Service Restored",0,IF(H4720="",0,1))))</f>
        <v/>
      </c>
      <c r="AM4720" s="124">
        <f>IF(AL4720=0,"",IF(AK4720&gt;20.99,"Aged","Non-Aged"))</f>
        <v/>
      </c>
      <c r="AN4720" s="112">
        <f>IF(Q4720&lt;&gt;"",MONTH(Q4720),"")</f>
        <v/>
      </c>
      <c r="AO4720" s="112">
        <f>IFERROR(VALUE(V4720),0)</f>
        <v/>
      </c>
    </row>
    <row customFormat="1" customHeight="1" ht="29.25" r="4721" s="112" spans="1:41">
      <c r="A4721" s="127" t="n"/>
      <c r="B4721" s="113" t="n"/>
      <c r="C4721" s="127" t="n"/>
      <c r="D4721" s="127" t="n"/>
      <c r="E4721" s="114">
        <f>IF(F4721 &lt;&gt; "",VLOOKUP(F4721,CategoryLookup,2,FALSE), "")</f>
        <v/>
      </c>
      <c r="F4721" s="126" t="n"/>
      <c r="G4721" s="127" t="n"/>
      <c r="H4721" s="127" t="n"/>
      <c r="I4721" s="127" t="n"/>
      <c r="J4721" s="127" t="n"/>
      <c r="K4721" s="127" t="n"/>
      <c r="L4721" s="127" t="n"/>
      <c r="M4721" s="127" t="n"/>
      <c r="N4721" s="120" t="n"/>
      <c r="O4721" s="120" t="n"/>
      <c r="P4721" s="120" t="n"/>
      <c r="Q4721" s="120" t="n"/>
      <c r="R4721" s="121" t="n"/>
      <c r="S4721" s="121" t="n"/>
      <c r="T4721" s="121" t="n"/>
      <c r="U4721" s="121" t="n"/>
      <c r="V4721" s="117">
        <f>IF(P4721="NA","NA",IF(P4721&lt;&gt;"",TEXT(P4721-N4721,"[h].mm"),""))</f>
        <v/>
      </c>
      <c r="W4721" s="118">
        <f>IF(AND(R4721="",S4721=""),"",R4721+S4721)</f>
        <v/>
      </c>
      <c r="X4721" s="116">
        <f>IF(O4721&lt;&gt;"",DATE(YEAR(O4721), MONTH(O4721), DAY(O4721)),"")</f>
        <v/>
      </c>
      <c r="Y4721" s="122" t="n"/>
      <c r="Z4721" s="123" t="n"/>
      <c r="AA4721" s="117">
        <f>IF(F4721="Re-assigned","NA",IF(W4721="","",IF(W4721&gt;=VLOOKUP(D4721,SLAMatrix,3,FALSE),"Yes",IF(W4721&lt;VLOOKUP(D4721,SLAMatrix,2,FALSE),"No","Internal"))))</f>
        <v/>
      </c>
      <c r="AB4721" s="123" t="n"/>
      <c r="AC4721" s="123" t="n"/>
      <c r="AD4721" s="119" t="n"/>
      <c r="AE4721" s="125" t="n"/>
      <c r="AF4721" s="124">
        <f>MONTH(O4721)</f>
        <v/>
      </c>
      <c r="AG4721" s="124">
        <f>VLOOKUP(IFERROR(MID(AE4721,1,(FIND(",",AE4721,1)-1)),AE4721),Facility_Region_Mapping,2,FALSE)</f>
        <v/>
      </c>
      <c r="AH4721" s="124" t="n"/>
      <c r="AI4721" s="124">
        <f>IF(C4721&lt;&gt;"",IF(M4721="ESM User",getInterfaceName($C4721),"NA"),"")</f>
        <v/>
      </c>
      <c r="AJ4721" s="116">
        <f>IF(Q4721&lt;&gt;"",DATE(YEAR(Q4721), MONTH(Q4721), DAY(Q4721)),"")</f>
        <v/>
      </c>
      <c r="AK4721" s="130">
        <f>IF(Q4721&lt;&gt;0,Q4721-N4721,TODAY()-N4721)</f>
        <v/>
      </c>
      <c r="AL4721" s="112">
        <f>IF(F4721="Re-assigned",0,IF(H4721="Closed",0,IF(H4721="Service Restored",0,IF(H4721="",0,1))))</f>
        <v/>
      </c>
      <c r="AM4721" s="124">
        <f>IF(AL4721=0,"",IF(AK4721&gt;20.99,"Aged","Non-Aged"))</f>
        <v/>
      </c>
      <c r="AN4721" s="112">
        <f>IF(Q4721&lt;&gt;"",MONTH(Q4721),"")</f>
        <v/>
      </c>
      <c r="AO4721" s="112">
        <f>IFERROR(VALUE(V4721),0)</f>
        <v/>
      </c>
    </row>
    <row customFormat="1" customHeight="1" ht="29.25" r="4722" s="112" spans="1:41">
      <c r="A4722" s="127" t="n"/>
      <c r="B4722" s="113" t="n"/>
      <c r="C4722" s="127" t="n"/>
      <c r="D4722" s="127" t="n"/>
      <c r="E4722" s="114">
        <f>IF(F4722 &lt;&gt; "",VLOOKUP(F4722,CategoryLookup,2,FALSE), "")</f>
        <v/>
      </c>
      <c r="F4722" s="126" t="n"/>
      <c r="G4722" s="127" t="n"/>
      <c r="H4722" s="127" t="n"/>
      <c r="I4722" s="127" t="n"/>
      <c r="J4722" s="127" t="n"/>
      <c r="K4722" s="127" t="n"/>
      <c r="L4722" s="127" t="n"/>
      <c r="M4722" s="127" t="n"/>
      <c r="N4722" s="120" t="n"/>
      <c r="O4722" s="120" t="n"/>
      <c r="P4722" s="120" t="n"/>
      <c r="Q4722" s="120" t="n"/>
      <c r="R4722" s="121" t="n"/>
      <c r="S4722" s="121" t="n"/>
      <c r="T4722" s="121" t="n"/>
      <c r="U4722" s="121" t="n"/>
      <c r="V4722" s="117">
        <f>IF(P4722="NA","NA",IF(P4722&lt;&gt;"",TEXT(P4722-N4722,"[h].mm"),""))</f>
        <v/>
      </c>
      <c r="W4722" s="118">
        <f>IF(AND(R4722="",S4722=""),"",R4722+S4722)</f>
        <v/>
      </c>
      <c r="X4722" s="116">
        <f>IF(O4722&lt;&gt;"",DATE(YEAR(O4722), MONTH(O4722), DAY(O4722)),"")</f>
        <v/>
      </c>
      <c r="Y4722" s="122" t="n"/>
      <c r="Z4722" s="123" t="n"/>
      <c r="AA4722" s="117">
        <f>IF(F4722="Re-assigned","NA",IF(W4722="","",IF(W4722&gt;=VLOOKUP(D4722,SLAMatrix,3,FALSE),"Yes",IF(W4722&lt;VLOOKUP(D4722,SLAMatrix,2,FALSE),"No","Internal"))))</f>
        <v/>
      </c>
      <c r="AB4722" s="123" t="n"/>
      <c r="AC4722" s="123" t="n"/>
      <c r="AD4722" s="119" t="n"/>
      <c r="AE4722" s="125" t="n"/>
      <c r="AF4722" s="124">
        <f>MONTH(O4722)</f>
        <v/>
      </c>
      <c r="AG4722" s="124">
        <f>VLOOKUP(IFERROR(MID(AE4722,1,(FIND(",",AE4722,1)-1)),AE4722),Facility_Region_Mapping,2,FALSE)</f>
        <v/>
      </c>
      <c r="AH4722" s="124" t="n"/>
      <c r="AI4722" s="124">
        <f>IF(C4722&lt;&gt;"",IF(M4722="ESM User",getInterfaceName($C4722),"NA"),"")</f>
        <v/>
      </c>
      <c r="AJ4722" s="116">
        <f>IF(Q4722&lt;&gt;"",DATE(YEAR(Q4722), MONTH(Q4722), DAY(Q4722)),"")</f>
        <v/>
      </c>
      <c r="AK4722" s="130">
        <f>IF(Q4722&lt;&gt;0,Q4722-N4722,TODAY()-N4722)</f>
        <v/>
      </c>
      <c r="AL4722" s="112">
        <f>IF(F4722="Re-assigned",0,IF(H4722="Closed",0,IF(H4722="Service Restored",0,IF(H4722="",0,1))))</f>
        <v/>
      </c>
      <c r="AM4722" s="124">
        <f>IF(AL4722=0,"",IF(AK4722&gt;20.99,"Aged","Non-Aged"))</f>
        <v/>
      </c>
      <c r="AN4722" s="112">
        <f>IF(Q4722&lt;&gt;"",MONTH(Q4722),"")</f>
        <v/>
      </c>
      <c r="AO4722" s="112">
        <f>IFERROR(VALUE(V4722),0)</f>
        <v/>
      </c>
    </row>
    <row customFormat="1" customHeight="1" ht="29.25" r="4723" s="112" spans="1:41">
      <c r="A4723" s="127" t="n"/>
      <c r="B4723" s="113" t="n"/>
      <c r="C4723" s="127" t="n"/>
      <c r="D4723" s="127" t="n"/>
      <c r="E4723" s="114">
        <f>IF(F4723 &lt;&gt; "",VLOOKUP(F4723,CategoryLookup,2,FALSE), "")</f>
        <v/>
      </c>
      <c r="F4723" s="126" t="n"/>
      <c r="G4723" s="127" t="n"/>
      <c r="H4723" s="127" t="n"/>
      <c r="I4723" s="127" t="n"/>
      <c r="J4723" s="127" t="n"/>
      <c r="K4723" s="127" t="n"/>
      <c r="L4723" s="127" t="n"/>
      <c r="M4723" s="127" t="n"/>
      <c r="N4723" s="120" t="n"/>
      <c r="O4723" s="120" t="n"/>
      <c r="P4723" s="120" t="n"/>
      <c r="Q4723" s="120" t="n"/>
      <c r="R4723" s="121" t="n"/>
      <c r="S4723" s="121" t="n"/>
      <c r="T4723" s="121" t="n"/>
      <c r="U4723" s="121" t="n"/>
      <c r="V4723" s="117">
        <f>IF(P4723="NA","NA",IF(P4723&lt;&gt;"",TEXT(P4723-N4723,"[h].mm"),""))</f>
        <v/>
      </c>
      <c r="W4723" s="118">
        <f>IF(AND(R4723="",S4723=""),"",R4723+S4723)</f>
        <v/>
      </c>
      <c r="X4723" s="116">
        <f>IF(O4723&lt;&gt;"",DATE(YEAR(O4723), MONTH(O4723), DAY(O4723)),"")</f>
        <v/>
      </c>
      <c r="Y4723" s="122" t="n"/>
      <c r="Z4723" s="123" t="n"/>
      <c r="AA4723" s="117">
        <f>IF(F4723="Re-assigned","NA",IF(W4723="","",IF(W4723&gt;=VLOOKUP(D4723,SLAMatrix,3,FALSE),"Yes",IF(W4723&lt;VLOOKUP(D4723,SLAMatrix,2,FALSE),"No","Internal"))))</f>
        <v/>
      </c>
      <c r="AB4723" s="123" t="n"/>
      <c r="AC4723" s="123" t="n"/>
      <c r="AD4723" s="119" t="n"/>
      <c r="AE4723" s="125" t="n"/>
      <c r="AF4723" s="124">
        <f>MONTH(O4723)</f>
        <v/>
      </c>
      <c r="AG4723" s="124">
        <f>VLOOKUP(IFERROR(MID(AE4723,1,(FIND(",",AE4723,1)-1)),AE4723),Facility_Region_Mapping,2,FALSE)</f>
        <v/>
      </c>
      <c r="AH4723" s="124" t="n"/>
      <c r="AI4723" s="124">
        <f>IF(C4723&lt;&gt;"",IF(M4723="ESM User",getInterfaceName($C4723),"NA"),"")</f>
        <v/>
      </c>
      <c r="AJ4723" s="116">
        <f>IF(Q4723&lt;&gt;"",DATE(YEAR(Q4723), MONTH(Q4723), DAY(Q4723)),"")</f>
        <v/>
      </c>
      <c r="AK4723" s="130">
        <f>IF(Q4723&lt;&gt;0,Q4723-N4723,TODAY()-N4723)</f>
        <v/>
      </c>
      <c r="AL4723" s="112">
        <f>IF(F4723="Re-assigned",0,IF(H4723="Closed",0,IF(H4723="Service Restored",0,IF(H4723="",0,1))))</f>
        <v/>
      </c>
      <c r="AM4723" s="124">
        <f>IF(AL4723=0,"",IF(AK4723&gt;20.99,"Aged","Non-Aged"))</f>
        <v/>
      </c>
      <c r="AN4723" s="112">
        <f>IF(Q4723&lt;&gt;"",MONTH(Q4723),"")</f>
        <v/>
      </c>
      <c r="AO4723" s="112">
        <f>IFERROR(VALUE(V4723),0)</f>
        <v/>
      </c>
    </row>
    <row customFormat="1" customHeight="1" ht="29.25" r="4724" s="112" spans="1:41">
      <c r="A4724" s="127" t="n"/>
      <c r="B4724" s="113" t="n"/>
      <c r="C4724" s="127" t="n"/>
      <c r="D4724" s="127" t="n"/>
      <c r="E4724" s="114">
        <f>IF(F4724 &lt;&gt; "",VLOOKUP(F4724,CategoryLookup,2,FALSE), "")</f>
        <v/>
      </c>
      <c r="F4724" s="126" t="n"/>
      <c r="G4724" s="127" t="n"/>
      <c r="H4724" s="127" t="n"/>
      <c r="I4724" s="127" t="n"/>
      <c r="J4724" s="127" t="n"/>
      <c r="K4724" s="127" t="n"/>
      <c r="L4724" s="127" t="n"/>
      <c r="M4724" s="127" t="n"/>
      <c r="N4724" s="120" t="n"/>
      <c r="O4724" s="120" t="n"/>
      <c r="P4724" s="120" t="n"/>
      <c r="Q4724" s="120" t="n"/>
      <c r="R4724" s="121" t="n"/>
      <c r="S4724" s="121" t="n"/>
      <c r="T4724" s="121" t="n"/>
      <c r="U4724" s="121" t="n"/>
      <c r="V4724" s="117">
        <f>IF(P4724="NA","NA",IF(P4724&lt;&gt;"",TEXT(P4724-N4724,"[h].mm"),""))</f>
        <v/>
      </c>
      <c r="W4724" s="118">
        <f>IF(AND(R4724="",S4724=""),"",R4724+S4724)</f>
        <v/>
      </c>
      <c r="X4724" s="116">
        <f>IF(O4724&lt;&gt;"",DATE(YEAR(O4724), MONTH(O4724), DAY(O4724)),"")</f>
        <v/>
      </c>
      <c r="Y4724" s="122" t="n"/>
      <c r="Z4724" s="123" t="n"/>
      <c r="AA4724" s="117">
        <f>IF(F4724="Re-assigned","NA",IF(W4724="","",IF(W4724&gt;=VLOOKUP(D4724,SLAMatrix,3,FALSE),"Yes",IF(W4724&lt;VLOOKUP(D4724,SLAMatrix,2,FALSE),"No","Internal"))))</f>
        <v/>
      </c>
      <c r="AB4724" s="123" t="n"/>
      <c r="AC4724" s="123" t="n"/>
      <c r="AD4724" s="119" t="n"/>
      <c r="AE4724" s="125" t="n"/>
      <c r="AF4724" s="124">
        <f>MONTH(O4724)</f>
        <v/>
      </c>
      <c r="AG4724" s="124">
        <f>VLOOKUP(IFERROR(MID(AE4724,1,(FIND(",",AE4724,1)-1)),AE4724),Facility_Region_Mapping,2,FALSE)</f>
        <v/>
      </c>
      <c r="AH4724" s="124" t="n"/>
      <c r="AI4724" s="124">
        <f>IF(C4724&lt;&gt;"",IF(M4724="ESM User",getInterfaceName($C4724),"NA"),"")</f>
        <v/>
      </c>
      <c r="AJ4724" s="116">
        <f>IF(Q4724&lt;&gt;"",DATE(YEAR(Q4724), MONTH(Q4724), DAY(Q4724)),"")</f>
        <v/>
      </c>
      <c r="AK4724" s="130">
        <f>IF(Q4724&lt;&gt;0,Q4724-N4724,TODAY()-N4724)</f>
        <v/>
      </c>
      <c r="AL4724" s="112">
        <f>IF(F4724="Re-assigned",0,IF(H4724="Closed",0,IF(H4724="Service Restored",0,IF(H4724="",0,1))))</f>
        <v/>
      </c>
      <c r="AM4724" s="124">
        <f>IF(AL4724=0,"",IF(AK4724&gt;20.99,"Aged","Non-Aged"))</f>
        <v/>
      </c>
      <c r="AN4724" s="112">
        <f>IF(Q4724&lt;&gt;"",MONTH(Q4724),"")</f>
        <v/>
      </c>
      <c r="AO4724" s="112">
        <f>IFERROR(VALUE(V4724),0)</f>
        <v/>
      </c>
    </row>
    <row customFormat="1" customHeight="1" ht="29.25" r="4725" s="112" spans="1:41">
      <c r="A4725" s="127" t="n"/>
      <c r="B4725" s="113" t="n"/>
      <c r="C4725" s="127" t="n"/>
      <c r="D4725" s="127" t="n"/>
      <c r="E4725" s="114">
        <f>IF(F4725 &lt;&gt; "",VLOOKUP(F4725,CategoryLookup,2,FALSE), "")</f>
        <v/>
      </c>
      <c r="F4725" s="126" t="n"/>
      <c r="G4725" s="127" t="n"/>
      <c r="H4725" s="127" t="n"/>
      <c r="I4725" s="127" t="n"/>
      <c r="J4725" s="127" t="n"/>
      <c r="K4725" s="127" t="n"/>
      <c r="L4725" s="127" t="n"/>
      <c r="M4725" s="127" t="n"/>
      <c r="N4725" s="120" t="n"/>
      <c r="O4725" s="120" t="n"/>
      <c r="P4725" s="120" t="n"/>
      <c r="Q4725" s="120" t="n"/>
      <c r="R4725" s="121" t="n"/>
      <c r="S4725" s="121" t="n"/>
      <c r="T4725" s="121" t="n"/>
      <c r="U4725" s="121" t="n"/>
      <c r="V4725" s="117">
        <f>IF(P4725="NA","NA",IF(P4725&lt;&gt;"",TEXT(P4725-N4725,"[h].mm"),""))</f>
        <v/>
      </c>
      <c r="W4725" s="118">
        <f>IF(AND(R4725="",S4725=""),"",R4725+S4725)</f>
        <v/>
      </c>
      <c r="X4725" s="116">
        <f>IF(O4725&lt;&gt;"",DATE(YEAR(O4725), MONTH(O4725), DAY(O4725)),"")</f>
        <v/>
      </c>
      <c r="Y4725" s="122" t="n"/>
      <c r="Z4725" s="123" t="n"/>
      <c r="AA4725" s="117">
        <f>IF(F4725="Re-assigned","NA",IF(W4725="","",IF(W4725&gt;=VLOOKUP(D4725,SLAMatrix,3,FALSE),"Yes",IF(W4725&lt;VLOOKUP(D4725,SLAMatrix,2,FALSE),"No","Internal"))))</f>
        <v/>
      </c>
      <c r="AB4725" s="123" t="n"/>
      <c r="AC4725" s="123" t="n"/>
      <c r="AD4725" s="119" t="n"/>
      <c r="AE4725" s="125" t="n"/>
      <c r="AF4725" s="124">
        <f>MONTH(O4725)</f>
        <v/>
      </c>
      <c r="AG4725" s="124">
        <f>VLOOKUP(IFERROR(MID(AE4725,1,(FIND(",",AE4725,1)-1)),AE4725),Facility_Region_Mapping,2,FALSE)</f>
        <v/>
      </c>
      <c r="AH4725" s="124" t="n"/>
      <c r="AI4725" s="124">
        <f>IF(C4725&lt;&gt;"",IF(M4725="ESM User",getInterfaceName($C4725),"NA"),"")</f>
        <v/>
      </c>
      <c r="AJ4725" s="116">
        <f>IF(Q4725&lt;&gt;"",DATE(YEAR(Q4725), MONTH(Q4725), DAY(Q4725)),"")</f>
        <v/>
      </c>
      <c r="AK4725" s="130">
        <f>IF(Q4725&lt;&gt;0,Q4725-N4725,TODAY()-N4725)</f>
        <v/>
      </c>
      <c r="AL4725" s="112">
        <f>IF(F4725="Re-assigned",0,IF(H4725="Closed",0,IF(H4725="Service Restored",0,IF(H4725="",0,1))))</f>
        <v/>
      </c>
      <c r="AM4725" s="124">
        <f>IF(AL4725=0,"",IF(AK4725&gt;20.99,"Aged","Non-Aged"))</f>
        <v/>
      </c>
      <c r="AN4725" s="112">
        <f>IF(Q4725&lt;&gt;"",MONTH(Q4725),"")</f>
        <v/>
      </c>
      <c r="AO4725" s="112">
        <f>IFERROR(VALUE(V4725),0)</f>
        <v/>
      </c>
    </row>
    <row customFormat="1" customHeight="1" ht="29.25" r="4726" s="112" spans="1:41">
      <c r="A4726" s="127" t="n"/>
      <c r="B4726" s="113" t="n"/>
      <c r="C4726" s="127" t="n"/>
      <c r="D4726" s="127" t="n"/>
      <c r="E4726" s="114">
        <f>IF(F4726 &lt;&gt; "",VLOOKUP(F4726,CategoryLookup,2,FALSE), "")</f>
        <v/>
      </c>
      <c r="F4726" s="126" t="n"/>
      <c r="G4726" s="127" t="n"/>
      <c r="H4726" s="127" t="n"/>
      <c r="I4726" s="127" t="n"/>
      <c r="J4726" s="127" t="n"/>
      <c r="K4726" s="127" t="n"/>
      <c r="L4726" s="127" t="n"/>
      <c r="M4726" s="127" t="n"/>
      <c r="N4726" s="120" t="n"/>
      <c r="O4726" s="120" t="n"/>
      <c r="P4726" s="120" t="n"/>
      <c r="Q4726" s="120" t="n"/>
      <c r="R4726" s="121" t="n"/>
      <c r="S4726" s="121" t="n"/>
      <c r="T4726" s="121" t="n"/>
      <c r="U4726" s="121" t="n"/>
      <c r="V4726" s="117">
        <f>IF(P4726="NA","NA",IF(P4726&lt;&gt;"",TEXT(P4726-N4726,"[h].mm"),""))</f>
        <v/>
      </c>
      <c r="W4726" s="118">
        <f>IF(AND(R4726="",S4726=""),"",R4726+S4726)</f>
        <v/>
      </c>
      <c r="X4726" s="116">
        <f>IF(O4726&lt;&gt;"",DATE(YEAR(O4726), MONTH(O4726), DAY(O4726)),"")</f>
        <v/>
      </c>
      <c r="Y4726" s="122" t="n"/>
      <c r="Z4726" s="123" t="n"/>
      <c r="AA4726" s="117">
        <f>IF(F4726="Re-assigned","NA",IF(W4726="","",IF(W4726&gt;=VLOOKUP(D4726,SLAMatrix,3,FALSE),"Yes",IF(W4726&lt;VLOOKUP(D4726,SLAMatrix,2,FALSE),"No","Internal"))))</f>
        <v/>
      </c>
      <c r="AB4726" s="123" t="n"/>
      <c r="AC4726" s="123" t="n"/>
      <c r="AD4726" s="119" t="n"/>
      <c r="AE4726" s="125" t="n"/>
      <c r="AF4726" s="124">
        <f>MONTH(O4726)</f>
        <v/>
      </c>
      <c r="AG4726" s="124">
        <f>VLOOKUP(IFERROR(MID(AE4726,1,(FIND(",",AE4726,1)-1)),AE4726),Facility_Region_Mapping,2,FALSE)</f>
        <v/>
      </c>
      <c r="AH4726" s="124" t="n"/>
      <c r="AI4726" s="124">
        <f>IF(C4726&lt;&gt;"",IF(M4726="ESM User",getInterfaceName($C4726),"NA"),"")</f>
        <v/>
      </c>
      <c r="AJ4726" s="116">
        <f>IF(Q4726&lt;&gt;"",DATE(YEAR(Q4726), MONTH(Q4726), DAY(Q4726)),"")</f>
        <v/>
      </c>
      <c r="AK4726" s="130">
        <f>IF(Q4726&lt;&gt;0,Q4726-N4726,TODAY()-N4726)</f>
        <v/>
      </c>
      <c r="AL4726" s="112">
        <f>IF(F4726="Re-assigned",0,IF(H4726="Closed",0,IF(H4726="Service Restored",0,IF(H4726="",0,1))))</f>
        <v/>
      </c>
      <c r="AM4726" s="124">
        <f>IF(AL4726=0,"",IF(AK4726&gt;20.99,"Aged","Non-Aged"))</f>
        <v/>
      </c>
      <c r="AN4726" s="112">
        <f>IF(Q4726&lt;&gt;"",MONTH(Q4726),"")</f>
        <v/>
      </c>
      <c r="AO4726" s="112">
        <f>IFERROR(VALUE(V4726),0)</f>
        <v/>
      </c>
    </row>
    <row customFormat="1" customHeight="1" ht="29.25" r="4727" s="112" spans="1:41">
      <c r="A4727" s="127" t="n"/>
      <c r="B4727" s="113" t="n"/>
      <c r="C4727" s="127" t="n"/>
      <c r="D4727" s="127" t="n"/>
      <c r="E4727" s="114">
        <f>IF(F4727 &lt;&gt; "",VLOOKUP(F4727,CategoryLookup,2,FALSE), "")</f>
        <v/>
      </c>
      <c r="F4727" s="126" t="n"/>
      <c r="G4727" s="127" t="n"/>
      <c r="H4727" s="127" t="n"/>
      <c r="I4727" s="127" t="n"/>
      <c r="J4727" s="127" t="n"/>
      <c r="K4727" s="127" t="n"/>
      <c r="L4727" s="127" t="n"/>
      <c r="M4727" s="127" t="n"/>
      <c r="N4727" s="120" t="n"/>
      <c r="O4727" s="120" t="n"/>
      <c r="P4727" s="120" t="n"/>
      <c r="Q4727" s="120" t="n"/>
      <c r="R4727" s="121" t="n"/>
      <c r="S4727" s="121" t="n"/>
      <c r="T4727" s="121" t="n"/>
      <c r="U4727" s="121" t="n"/>
      <c r="V4727" s="117">
        <f>IF(P4727="NA","NA",IF(P4727&lt;&gt;"",TEXT(P4727-N4727,"[h].mm"),""))</f>
        <v/>
      </c>
      <c r="W4727" s="118">
        <f>IF(AND(R4727="",S4727=""),"",R4727+S4727)</f>
        <v/>
      </c>
      <c r="X4727" s="116">
        <f>IF(O4727&lt;&gt;"",DATE(YEAR(O4727), MONTH(O4727), DAY(O4727)),"")</f>
        <v/>
      </c>
      <c r="Y4727" s="122" t="n"/>
      <c r="Z4727" s="123" t="n"/>
      <c r="AA4727" s="117">
        <f>IF(F4727="Re-assigned","NA",IF(W4727="","",IF(W4727&gt;=VLOOKUP(D4727,SLAMatrix,3,FALSE),"Yes",IF(W4727&lt;VLOOKUP(D4727,SLAMatrix,2,FALSE),"No","Internal"))))</f>
        <v/>
      </c>
      <c r="AB4727" s="123" t="n"/>
      <c r="AC4727" s="123" t="n"/>
      <c r="AD4727" s="119" t="n"/>
      <c r="AE4727" s="125" t="n"/>
      <c r="AF4727" s="124">
        <f>MONTH(O4727)</f>
        <v/>
      </c>
      <c r="AG4727" s="124">
        <f>VLOOKUP(IFERROR(MID(AE4727,1,(FIND(",",AE4727,1)-1)),AE4727),Facility_Region_Mapping,2,FALSE)</f>
        <v/>
      </c>
      <c r="AH4727" s="124" t="n"/>
      <c r="AI4727" s="124">
        <f>IF(C4727&lt;&gt;"",IF(M4727="ESM User",getInterfaceName($C4727),"NA"),"")</f>
        <v/>
      </c>
      <c r="AJ4727" s="116">
        <f>IF(Q4727&lt;&gt;"",DATE(YEAR(Q4727), MONTH(Q4727), DAY(Q4727)),"")</f>
        <v/>
      </c>
      <c r="AK4727" s="130">
        <f>IF(Q4727&lt;&gt;0,Q4727-N4727,TODAY()-N4727)</f>
        <v/>
      </c>
      <c r="AL4727" s="112">
        <f>IF(F4727="Re-assigned",0,IF(H4727="Closed",0,IF(H4727="Service Restored",0,IF(H4727="",0,1))))</f>
        <v/>
      </c>
      <c r="AM4727" s="124">
        <f>IF(AL4727=0,"",IF(AK4727&gt;20.99,"Aged","Non-Aged"))</f>
        <v/>
      </c>
      <c r="AN4727" s="112">
        <f>IF(Q4727&lt;&gt;"",MONTH(Q4727),"")</f>
        <v/>
      </c>
      <c r="AO4727" s="112">
        <f>IFERROR(VALUE(V4727),0)</f>
        <v/>
      </c>
    </row>
    <row customFormat="1" customHeight="1" ht="29.25" r="4728" s="112" spans="1:41">
      <c r="A4728" s="127" t="n"/>
      <c r="B4728" s="113" t="n"/>
      <c r="C4728" s="127" t="n"/>
      <c r="D4728" s="127" t="n"/>
      <c r="E4728" s="114">
        <f>IF(F4728 &lt;&gt; "",VLOOKUP(F4728,CategoryLookup,2,FALSE), "")</f>
        <v/>
      </c>
      <c r="F4728" s="126" t="n"/>
      <c r="G4728" s="127" t="n"/>
      <c r="H4728" s="127" t="n"/>
      <c r="I4728" s="127" t="n"/>
      <c r="J4728" s="127" t="n"/>
      <c r="K4728" s="127" t="n"/>
      <c r="L4728" s="127" t="n"/>
      <c r="M4728" s="127" t="n"/>
      <c r="N4728" s="120" t="n"/>
      <c r="O4728" s="120" t="n"/>
      <c r="P4728" s="120" t="n"/>
      <c r="Q4728" s="120" t="n"/>
      <c r="R4728" s="121" t="n"/>
      <c r="S4728" s="121" t="n"/>
      <c r="T4728" s="121" t="n"/>
      <c r="U4728" s="121" t="n"/>
      <c r="V4728" s="117">
        <f>IF(P4728="NA","NA",IF(P4728&lt;&gt;"",TEXT(P4728-N4728,"[h].mm"),""))</f>
        <v/>
      </c>
      <c r="W4728" s="118">
        <f>IF(AND(R4728="",S4728=""),"",R4728+S4728)</f>
        <v/>
      </c>
      <c r="X4728" s="116">
        <f>IF(O4728&lt;&gt;"",DATE(YEAR(O4728), MONTH(O4728), DAY(O4728)),"")</f>
        <v/>
      </c>
      <c r="Y4728" s="122" t="n"/>
      <c r="Z4728" s="123" t="n"/>
      <c r="AA4728" s="117">
        <f>IF(F4728="Re-assigned","NA",IF(W4728="","",IF(W4728&gt;=VLOOKUP(D4728,SLAMatrix,3,FALSE),"Yes",IF(W4728&lt;VLOOKUP(D4728,SLAMatrix,2,FALSE),"No","Internal"))))</f>
        <v/>
      </c>
      <c r="AB4728" s="123" t="n"/>
      <c r="AC4728" s="123" t="n"/>
      <c r="AD4728" s="119" t="n"/>
      <c r="AE4728" s="125" t="n"/>
      <c r="AF4728" s="124">
        <f>MONTH(O4728)</f>
        <v/>
      </c>
      <c r="AG4728" s="124">
        <f>VLOOKUP(IFERROR(MID(AE4728,1,(FIND(",",AE4728,1)-1)),AE4728),Facility_Region_Mapping,2,FALSE)</f>
        <v/>
      </c>
      <c r="AH4728" s="124" t="n"/>
      <c r="AI4728" s="124">
        <f>IF(C4728&lt;&gt;"",IF(M4728="ESM User",getInterfaceName($C4728),"NA"),"")</f>
        <v/>
      </c>
      <c r="AJ4728" s="116">
        <f>IF(Q4728&lt;&gt;"",DATE(YEAR(Q4728), MONTH(Q4728), DAY(Q4728)),"")</f>
        <v/>
      </c>
      <c r="AK4728" s="130">
        <f>IF(Q4728&lt;&gt;0,Q4728-N4728,TODAY()-N4728)</f>
        <v/>
      </c>
      <c r="AL4728" s="112">
        <f>IF(F4728="Re-assigned",0,IF(H4728="Closed",0,IF(H4728="Service Restored",0,IF(H4728="",0,1))))</f>
        <v/>
      </c>
      <c r="AM4728" s="124">
        <f>IF(AL4728=0,"",IF(AK4728&gt;20.99,"Aged","Non-Aged"))</f>
        <v/>
      </c>
      <c r="AN4728" s="112">
        <f>IF(Q4728&lt;&gt;"",MONTH(Q4728),"")</f>
        <v/>
      </c>
      <c r="AO4728" s="112">
        <f>IFERROR(VALUE(V4728),0)</f>
        <v/>
      </c>
    </row>
    <row customFormat="1" customHeight="1" ht="29.25" r="4729" s="112" spans="1:41">
      <c r="A4729" s="127" t="n"/>
      <c r="B4729" s="113" t="n"/>
      <c r="C4729" s="127" t="n"/>
      <c r="D4729" s="127" t="n"/>
      <c r="E4729" s="114">
        <f>IF(F4729 &lt;&gt; "",VLOOKUP(F4729,CategoryLookup,2,FALSE), "")</f>
        <v/>
      </c>
      <c r="F4729" s="126" t="n"/>
      <c r="G4729" s="127" t="n"/>
      <c r="H4729" s="127" t="n"/>
      <c r="I4729" s="127" t="n"/>
      <c r="J4729" s="127" t="n"/>
      <c r="K4729" s="127" t="n"/>
      <c r="L4729" s="127" t="n"/>
      <c r="M4729" s="127" t="n"/>
      <c r="N4729" s="120" t="n"/>
      <c r="O4729" s="120" t="n"/>
      <c r="P4729" s="120" t="n"/>
      <c r="Q4729" s="120" t="n"/>
      <c r="R4729" s="121" t="n"/>
      <c r="S4729" s="121" t="n"/>
      <c r="T4729" s="121" t="n"/>
      <c r="U4729" s="121" t="n"/>
      <c r="V4729" s="117">
        <f>IF(P4729="NA","NA",IF(P4729&lt;&gt;"",TEXT(P4729-N4729,"[h].mm"),""))</f>
        <v/>
      </c>
      <c r="W4729" s="118">
        <f>IF(AND(R4729="",S4729=""),"",R4729+S4729)</f>
        <v/>
      </c>
      <c r="X4729" s="116">
        <f>IF(O4729&lt;&gt;"",DATE(YEAR(O4729), MONTH(O4729), DAY(O4729)),"")</f>
        <v/>
      </c>
      <c r="Y4729" s="122" t="n"/>
      <c r="Z4729" s="123" t="n"/>
      <c r="AA4729" s="117">
        <f>IF(F4729="Re-assigned","NA",IF(W4729="","",IF(W4729&gt;=VLOOKUP(D4729,SLAMatrix,3,FALSE),"Yes",IF(W4729&lt;VLOOKUP(D4729,SLAMatrix,2,FALSE),"No","Internal"))))</f>
        <v/>
      </c>
      <c r="AB4729" s="123" t="n"/>
      <c r="AC4729" s="123" t="n"/>
      <c r="AD4729" s="119" t="n"/>
      <c r="AE4729" s="125" t="n"/>
      <c r="AF4729" s="124">
        <f>MONTH(O4729)</f>
        <v/>
      </c>
      <c r="AG4729" s="124">
        <f>VLOOKUP(IFERROR(MID(AE4729,1,(FIND(",",AE4729,1)-1)),AE4729),Facility_Region_Mapping,2,FALSE)</f>
        <v/>
      </c>
      <c r="AH4729" s="124" t="n"/>
      <c r="AI4729" s="124">
        <f>IF(C4729&lt;&gt;"",IF(M4729="ESM User",getInterfaceName($C4729),"NA"),"")</f>
        <v/>
      </c>
      <c r="AJ4729" s="116">
        <f>IF(Q4729&lt;&gt;"",DATE(YEAR(Q4729), MONTH(Q4729), DAY(Q4729)),"")</f>
        <v/>
      </c>
      <c r="AK4729" s="130">
        <f>IF(Q4729&lt;&gt;0,Q4729-N4729,TODAY()-N4729)</f>
        <v/>
      </c>
      <c r="AL4729" s="112">
        <f>IF(F4729="Re-assigned",0,IF(H4729="Closed",0,IF(H4729="Service Restored",0,IF(H4729="",0,1))))</f>
        <v/>
      </c>
      <c r="AM4729" s="124">
        <f>IF(AL4729=0,"",IF(AK4729&gt;20.99,"Aged","Non-Aged"))</f>
        <v/>
      </c>
      <c r="AN4729" s="112">
        <f>IF(Q4729&lt;&gt;"",MONTH(Q4729),"")</f>
        <v/>
      </c>
      <c r="AO4729" s="112">
        <f>IFERROR(VALUE(V4729),0)</f>
        <v/>
      </c>
    </row>
    <row customFormat="1" customHeight="1" ht="29.25" r="4730" s="112" spans="1:41">
      <c r="A4730" s="127" t="n"/>
      <c r="B4730" s="113" t="n"/>
      <c r="C4730" s="127" t="n"/>
      <c r="D4730" s="127" t="n"/>
      <c r="E4730" s="114">
        <f>IF(F4730 &lt;&gt; "",VLOOKUP(F4730,CategoryLookup,2,FALSE), "")</f>
        <v/>
      </c>
      <c r="F4730" s="126" t="n"/>
      <c r="G4730" s="127" t="n"/>
      <c r="H4730" s="127" t="n"/>
      <c r="I4730" s="127" t="n"/>
      <c r="J4730" s="127" t="n"/>
      <c r="K4730" s="127" t="n"/>
      <c r="L4730" s="127" t="n"/>
      <c r="M4730" s="127" t="n"/>
      <c r="N4730" s="120" t="n"/>
      <c r="O4730" s="120" t="n"/>
      <c r="P4730" s="120" t="n"/>
      <c r="Q4730" s="120" t="n"/>
      <c r="R4730" s="121" t="n"/>
      <c r="S4730" s="121" t="n"/>
      <c r="T4730" s="121" t="n"/>
      <c r="U4730" s="121" t="n"/>
      <c r="V4730" s="117">
        <f>IF(P4730="NA","NA",IF(P4730&lt;&gt;"",TEXT(P4730-N4730,"[h].mm"),""))</f>
        <v/>
      </c>
      <c r="W4730" s="118">
        <f>IF(AND(R4730="",S4730=""),"",R4730+S4730)</f>
        <v/>
      </c>
      <c r="X4730" s="116">
        <f>IF(O4730&lt;&gt;"",DATE(YEAR(O4730), MONTH(O4730), DAY(O4730)),"")</f>
        <v/>
      </c>
      <c r="Y4730" s="122" t="n"/>
      <c r="Z4730" s="123" t="n"/>
      <c r="AA4730" s="117">
        <f>IF(F4730="Re-assigned","NA",IF(W4730="","",IF(W4730&gt;=VLOOKUP(D4730,SLAMatrix,3,FALSE),"Yes",IF(W4730&lt;VLOOKUP(D4730,SLAMatrix,2,FALSE),"No","Internal"))))</f>
        <v/>
      </c>
      <c r="AB4730" s="123" t="n"/>
      <c r="AC4730" s="123" t="n"/>
      <c r="AD4730" s="119" t="n"/>
      <c r="AE4730" s="125" t="n"/>
      <c r="AF4730" s="124">
        <f>MONTH(O4730)</f>
        <v/>
      </c>
      <c r="AG4730" s="124">
        <f>VLOOKUP(IFERROR(MID(AE4730,1,(FIND(",",AE4730,1)-1)),AE4730),Facility_Region_Mapping,2,FALSE)</f>
        <v/>
      </c>
      <c r="AH4730" s="124" t="n"/>
      <c r="AI4730" s="124">
        <f>IF(C4730&lt;&gt;"",IF(M4730="ESM User",getInterfaceName($C4730),"NA"),"")</f>
        <v/>
      </c>
      <c r="AJ4730" s="116">
        <f>IF(Q4730&lt;&gt;"",DATE(YEAR(Q4730), MONTH(Q4730), DAY(Q4730)),"")</f>
        <v/>
      </c>
      <c r="AK4730" s="130">
        <f>IF(Q4730&lt;&gt;0,Q4730-N4730,TODAY()-N4730)</f>
        <v/>
      </c>
      <c r="AL4730" s="112">
        <f>IF(F4730="Re-assigned",0,IF(H4730="Closed",0,IF(H4730="Service Restored",0,IF(H4730="",0,1))))</f>
        <v/>
      </c>
      <c r="AM4730" s="124">
        <f>IF(AL4730=0,"",IF(AK4730&gt;20.99,"Aged","Non-Aged"))</f>
        <v/>
      </c>
      <c r="AN4730" s="112">
        <f>IF(Q4730&lt;&gt;"",MONTH(Q4730),"")</f>
        <v/>
      </c>
      <c r="AO4730" s="112">
        <f>IFERROR(VALUE(V4730),0)</f>
        <v/>
      </c>
    </row>
    <row customFormat="1" customHeight="1" ht="29.25" r="4731" s="112" spans="1:41">
      <c r="A4731" s="127" t="n"/>
      <c r="B4731" s="113" t="n"/>
      <c r="C4731" s="127" t="n"/>
      <c r="D4731" s="127" t="n"/>
      <c r="E4731" s="114">
        <f>IF(F4731 &lt;&gt; "",VLOOKUP(F4731,CategoryLookup,2,FALSE), "")</f>
        <v/>
      </c>
      <c r="F4731" s="126" t="n"/>
      <c r="G4731" s="127" t="n"/>
      <c r="H4731" s="127" t="n"/>
      <c r="I4731" s="127" t="n"/>
      <c r="J4731" s="127" t="n"/>
      <c r="K4731" s="127" t="n"/>
      <c r="L4731" s="127" t="n"/>
      <c r="M4731" s="127" t="n"/>
      <c r="N4731" s="120" t="n"/>
      <c r="O4731" s="120" t="n"/>
      <c r="P4731" s="120" t="n"/>
      <c r="Q4731" s="120" t="n"/>
      <c r="R4731" s="121" t="n"/>
      <c r="S4731" s="121" t="n"/>
      <c r="T4731" s="121" t="n"/>
      <c r="U4731" s="121" t="n"/>
      <c r="V4731" s="117">
        <f>IF(P4731="NA","NA",IF(P4731&lt;&gt;"",TEXT(P4731-N4731,"[h].mm"),""))</f>
        <v/>
      </c>
      <c r="W4731" s="118">
        <f>IF(AND(R4731="",S4731=""),"",R4731+S4731)</f>
        <v/>
      </c>
      <c r="X4731" s="116">
        <f>IF(O4731&lt;&gt;"",DATE(YEAR(O4731), MONTH(O4731), DAY(O4731)),"")</f>
        <v/>
      </c>
      <c r="Y4731" s="122" t="n"/>
      <c r="Z4731" s="123" t="n"/>
      <c r="AA4731" s="117">
        <f>IF(F4731="Re-assigned","NA",IF(W4731="","",IF(W4731&gt;=VLOOKUP(D4731,SLAMatrix,3,FALSE),"Yes",IF(W4731&lt;VLOOKUP(D4731,SLAMatrix,2,FALSE),"No","Internal"))))</f>
        <v/>
      </c>
      <c r="AB4731" s="123" t="n"/>
      <c r="AC4731" s="123" t="n"/>
      <c r="AD4731" s="119" t="n"/>
      <c r="AE4731" s="125" t="n"/>
      <c r="AF4731" s="124">
        <f>MONTH(O4731)</f>
        <v/>
      </c>
      <c r="AG4731" s="124">
        <f>VLOOKUP(IFERROR(MID(AE4731,1,(FIND(",",AE4731,1)-1)),AE4731),Facility_Region_Mapping,2,FALSE)</f>
        <v/>
      </c>
      <c r="AH4731" s="124" t="n"/>
      <c r="AI4731" s="124">
        <f>IF(C4731&lt;&gt;"",IF(M4731="ESM User",getInterfaceName($C4731),"NA"),"")</f>
        <v/>
      </c>
      <c r="AJ4731" s="116">
        <f>IF(Q4731&lt;&gt;"",DATE(YEAR(Q4731), MONTH(Q4731), DAY(Q4731)),"")</f>
        <v/>
      </c>
      <c r="AK4731" s="130">
        <f>IF(Q4731&lt;&gt;0,Q4731-N4731,TODAY()-N4731)</f>
        <v/>
      </c>
      <c r="AL4731" s="112">
        <f>IF(F4731="Re-assigned",0,IF(H4731="Closed",0,IF(H4731="Service Restored",0,IF(H4731="",0,1))))</f>
        <v/>
      </c>
      <c r="AM4731" s="124">
        <f>IF(AL4731=0,"",IF(AK4731&gt;20.99,"Aged","Non-Aged"))</f>
        <v/>
      </c>
      <c r="AN4731" s="112">
        <f>IF(Q4731&lt;&gt;"",MONTH(Q4731),"")</f>
        <v/>
      </c>
      <c r="AO4731" s="112">
        <f>IFERROR(VALUE(V4731),0)</f>
        <v/>
      </c>
    </row>
    <row customFormat="1" customHeight="1" ht="29.25" r="4732" s="112" spans="1:41">
      <c r="A4732" s="127" t="n"/>
      <c r="B4732" s="113" t="n"/>
      <c r="C4732" s="127" t="n"/>
      <c r="D4732" s="127" t="n"/>
      <c r="E4732" s="114">
        <f>IF(F4732 &lt;&gt; "",VLOOKUP(F4732,CategoryLookup,2,FALSE), "")</f>
        <v/>
      </c>
      <c r="F4732" s="126" t="n"/>
      <c r="G4732" s="127" t="n"/>
      <c r="H4732" s="127" t="n"/>
      <c r="I4732" s="127" t="n"/>
      <c r="J4732" s="127" t="n"/>
      <c r="K4732" s="127" t="n"/>
      <c r="L4732" s="127" t="n"/>
      <c r="M4732" s="127" t="n"/>
      <c r="N4732" s="120" t="n"/>
      <c r="O4732" s="120" t="n"/>
      <c r="P4732" s="120" t="n"/>
      <c r="Q4732" s="120" t="n"/>
      <c r="R4732" s="121" t="n"/>
      <c r="S4732" s="121" t="n"/>
      <c r="T4732" s="121" t="n"/>
      <c r="U4732" s="121" t="n"/>
      <c r="V4732" s="117">
        <f>IF(P4732="NA","NA",IF(P4732&lt;&gt;"",TEXT(P4732-N4732,"[h].mm"),""))</f>
        <v/>
      </c>
      <c r="W4732" s="118">
        <f>IF(AND(R4732="",S4732=""),"",R4732+S4732)</f>
        <v/>
      </c>
      <c r="X4732" s="116">
        <f>IF(O4732&lt;&gt;"",DATE(YEAR(O4732), MONTH(O4732), DAY(O4732)),"")</f>
        <v/>
      </c>
      <c r="Y4732" s="122" t="n"/>
      <c r="Z4732" s="123" t="n"/>
      <c r="AA4732" s="117">
        <f>IF(F4732="Re-assigned","NA",IF(W4732="","",IF(W4732&gt;=VLOOKUP(D4732,SLAMatrix,3,FALSE),"Yes",IF(W4732&lt;VLOOKUP(D4732,SLAMatrix,2,FALSE),"No","Internal"))))</f>
        <v/>
      </c>
      <c r="AB4732" s="123" t="n"/>
      <c r="AC4732" s="123" t="n"/>
      <c r="AD4732" s="119" t="n"/>
      <c r="AE4732" s="125" t="n"/>
      <c r="AF4732" s="124">
        <f>MONTH(O4732)</f>
        <v/>
      </c>
      <c r="AG4732" s="124">
        <f>VLOOKUP(IFERROR(MID(AE4732,1,(FIND(",",AE4732,1)-1)),AE4732),Facility_Region_Mapping,2,FALSE)</f>
        <v/>
      </c>
      <c r="AH4732" s="124" t="n"/>
      <c r="AI4732" s="124">
        <f>IF(C4732&lt;&gt;"",IF(M4732="ESM User",getInterfaceName($C4732),"NA"),"")</f>
        <v/>
      </c>
      <c r="AJ4732" s="116">
        <f>IF(Q4732&lt;&gt;"",DATE(YEAR(Q4732), MONTH(Q4732), DAY(Q4732)),"")</f>
        <v/>
      </c>
      <c r="AK4732" s="130">
        <f>IF(Q4732&lt;&gt;0,Q4732-N4732,TODAY()-N4732)</f>
        <v/>
      </c>
      <c r="AL4732" s="112">
        <f>IF(F4732="Re-assigned",0,IF(H4732="Closed",0,IF(H4732="Service Restored",0,IF(H4732="",0,1))))</f>
        <v/>
      </c>
      <c r="AM4732" s="124">
        <f>IF(AL4732=0,"",IF(AK4732&gt;20.99,"Aged","Non-Aged"))</f>
        <v/>
      </c>
      <c r="AN4732" s="112">
        <f>IF(Q4732&lt;&gt;"",MONTH(Q4732),"")</f>
        <v/>
      </c>
      <c r="AO4732" s="112">
        <f>IFERROR(VALUE(V4732),0)</f>
        <v/>
      </c>
    </row>
    <row customFormat="1" customHeight="1" ht="29.25" r="4733" s="112" spans="1:41">
      <c r="A4733" s="127" t="n"/>
      <c r="B4733" s="113" t="n"/>
      <c r="C4733" s="127" t="n"/>
      <c r="D4733" s="127" t="n"/>
      <c r="E4733" s="114">
        <f>IF(F4733 &lt;&gt; "",VLOOKUP(F4733,CategoryLookup,2,FALSE), "")</f>
        <v/>
      </c>
      <c r="F4733" s="126" t="n"/>
      <c r="G4733" s="127" t="n"/>
      <c r="H4733" s="127" t="n"/>
      <c r="I4733" s="127" t="n"/>
      <c r="J4733" s="127" t="n"/>
      <c r="K4733" s="127" t="n"/>
      <c r="L4733" s="127" t="n"/>
      <c r="M4733" s="127" t="n"/>
      <c r="N4733" s="120" t="n"/>
      <c r="O4733" s="120" t="n"/>
      <c r="P4733" s="120" t="n"/>
      <c r="Q4733" s="120" t="n"/>
      <c r="R4733" s="121" t="n"/>
      <c r="S4733" s="121" t="n"/>
      <c r="T4733" s="121" t="n"/>
      <c r="U4733" s="121" t="n"/>
      <c r="V4733" s="117">
        <f>IF(P4733="NA","NA",IF(P4733&lt;&gt;"",TEXT(P4733-N4733,"[h].mm"),""))</f>
        <v/>
      </c>
      <c r="W4733" s="118">
        <f>IF(AND(R4733="",S4733=""),"",R4733+S4733)</f>
        <v/>
      </c>
      <c r="X4733" s="116">
        <f>IF(O4733&lt;&gt;"",DATE(YEAR(O4733), MONTH(O4733), DAY(O4733)),"")</f>
        <v/>
      </c>
      <c r="Y4733" s="122" t="n"/>
      <c r="Z4733" s="123" t="n"/>
      <c r="AA4733" s="117">
        <f>IF(F4733="Re-assigned","NA",IF(W4733="","",IF(W4733&gt;=VLOOKUP(D4733,SLAMatrix,3,FALSE),"Yes",IF(W4733&lt;VLOOKUP(D4733,SLAMatrix,2,FALSE),"No","Internal"))))</f>
        <v/>
      </c>
      <c r="AB4733" s="123" t="n"/>
      <c r="AC4733" s="123" t="n"/>
      <c r="AD4733" s="119" t="n"/>
      <c r="AE4733" s="125" t="n"/>
      <c r="AF4733" s="124">
        <f>MONTH(O4733)</f>
        <v/>
      </c>
      <c r="AG4733" s="124">
        <f>VLOOKUP(IFERROR(MID(AE4733,1,(FIND(",",AE4733,1)-1)),AE4733),Facility_Region_Mapping,2,FALSE)</f>
        <v/>
      </c>
      <c r="AH4733" s="124" t="n"/>
      <c r="AI4733" s="124">
        <f>IF(C4733&lt;&gt;"",IF(M4733="ESM User",getInterfaceName($C4733),"NA"),"")</f>
        <v/>
      </c>
      <c r="AJ4733" s="116">
        <f>IF(Q4733&lt;&gt;"",DATE(YEAR(Q4733), MONTH(Q4733), DAY(Q4733)),"")</f>
        <v/>
      </c>
      <c r="AK4733" s="130">
        <f>IF(Q4733&lt;&gt;0,Q4733-N4733,TODAY()-N4733)</f>
        <v/>
      </c>
      <c r="AL4733" s="112">
        <f>IF(F4733="Re-assigned",0,IF(H4733="Closed",0,IF(H4733="Service Restored",0,IF(H4733="",0,1))))</f>
        <v/>
      </c>
      <c r="AM4733" s="124">
        <f>IF(AL4733=0,"",IF(AK4733&gt;20.99,"Aged","Non-Aged"))</f>
        <v/>
      </c>
      <c r="AN4733" s="112">
        <f>IF(Q4733&lt;&gt;"",MONTH(Q4733),"")</f>
        <v/>
      </c>
      <c r="AO4733" s="112">
        <f>IFERROR(VALUE(V4733),0)</f>
        <v/>
      </c>
    </row>
    <row customFormat="1" customHeight="1" ht="29.25" r="4734" s="112" spans="1:41">
      <c r="A4734" s="127" t="n"/>
      <c r="B4734" s="113" t="n"/>
      <c r="C4734" s="127" t="n"/>
      <c r="D4734" s="127" t="n"/>
      <c r="E4734" s="114">
        <f>IF(F4734 &lt;&gt; "",VLOOKUP(F4734,CategoryLookup,2,FALSE), "")</f>
        <v/>
      </c>
      <c r="F4734" s="126" t="n"/>
      <c r="G4734" s="127" t="n"/>
      <c r="H4734" s="127" t="n"/>
      <c r="I4734" s="127" t="n"/>
      <c r="J4734" s="127" t="n"/>
      <c r="K4734" s="127" t="n"/>
      <c r="L4734" s="127" t="n"/>
      <c r="M4734" s="127" t="n"/>
      <c r="N4734" s="120" t="n"/>
      <c r="O4734" s="120" t="n"/>
      <c r="P4734" s="120" t="n"/>
      <c r="Q4734" s="120" t="n"/>
      <c r="R4734" s="121" t="n"/>
      <c r="S4734" s="121" t="n"/>
      <c r="T4734" s="121" t="n"/>
      <c r="U4734" s="121" t="n"/>
      <c r="V4734" s="117">
        <f>IF(P4734="NA","NA",IF(P4734&lt;&gt;"",TEXT(P4734-N4734,"[h].mm"),""))</f>
        <v/>
      </c>
      <c r="W4734" s="118">
        <f>IF(AND(R4734="",S4734=""),"",R4734+S4734)</f>
        <v/>
      </c>
      <c r="X4734" s="116">
        <f>IF(O4734&lt;&gt;"",DATE(YEAR(O4734), MONTH(O4734), DAY(O4734)),"")</f>
        <v/>
      </c>
      <c r="Y4734" s="122" t="n"/>
      <c r="Z4734" s="123" t="n"/>
      <c r="AA4734" s="117">
        <f>IF(F4734="Re-assigned","NA",IF(W4734="","",IF(W4734&gt;=VLOOKUP(D4734,SLAMatrix,3,FALSE),"Yes",IF(W4734&lt;VLOOKUP(D4734,SLAMatrix,2,FALSE),"No","Internal"))))</f>
        <v/>
      </c>
      <c r="AB4734" s="123" t="n"/>
      <c r="AC4734" s="123" t="n"/>
      <c r="AD4734" s="119" t="n"/>
      <c r="AE4734" s="125" t="n"/>
      <c r="AF4734" s="124">
        <f>MONTH(O4734)</f>
        <v/>
      </c>
      <c r="AG4734" s="124">
        <f>VLOOKUP(IFERROR(MID(AE4734,1,(FIND(",",AE4734,1)-1)),AE4734),Facility_Region_Mapping,2,FALSE)</f>
        <v/>
      </c>
      <c r="AH4734" s="124" t="n"/>
      <c r="AI4734" s="124">
        <f>IF(C4734&lt;&gt;"",IF(M4734="ESM User",getInterfaceName($C4734),"NA"),"")</f>
        <v/>
      </c>
      <c r="AJ4734" s="116">
        <f>IF(Q4734&lt;&gt;"",DATE(YEAR(Q4734), MONTH(Q4734), DAY(Q4734)),"")</f>
        <v/>
      </c>
      <c r="AK4734" s="130">
        <f>IF(Q4734&lt;&gt;0,Q4734-N4734,TODAY()-N4734)</f>
        <v/>
      </c>
      <c r="AL4734" s="112">
        <f>IF(F4734="Re-assigned",0,IF(H4734="Closed",0,IF(H4734="Service Restored",0,IF(H4734="",0,1))))</f>
        <v/>
      </c>
      <c r="AM4734" s="124">
        <f>IF(AL4734=0,"",IF(AK4734&gt;20.99,"Aged","Non-Aged"))</f>
        <v/>
      </c>
      <c r="AN4734" s="112">
        <f>IF(Q4734&lt;&gt;"",MONTH(Q4734),"")</f>
        <v/>
      </c>
      <c r="AO4734" s="112">
        <f>IFERROR(VALUE(V4734),0)</f>
        <v/>
      </c>
    </row>
    <row customFormat="1" customHeight="1" ht="29.25" r="4735" s="112" spans="1:41">
      <c r="A4735" s="127" t="n"/>
      <c r="B4735" s="113" t="n"/>
      <c r="C4735" s="127" t="n"/>
      <c r="D4735" s="127" t="n"/>
      <c r="E4735" s="114">
        <f>IF(F4735 &lt;&gt; "",VLOOKUP(F4735,CategoryLookup,2,FALSE), "")</f>
        <v/>
      </c>
      <c r="F4735" s="126" t="n"/>
      <c r="G4735" s="127" t="n"/>
      <c r="H4735" s="127" t="n"/>
      <c r="I4735" s="127" t="n"/>
      <c r="J4735" s="127" t="n"/>
      <c r="K4735" s="127" t="n"/>
      <c r="L4735" s="127" t="n"/>
      <c r="M4735" s="127" t="n"/>
      <c r="N4735" s="120" t="n"/>
      <c r="O4735" s="120" t="n"/>
      <c r="P4735" s="120" t="n"/>
      <c r="Q4735" s="120" t="n"/>
      <c r="R4735" s="121" t="n"/>
      <c r="S4735" s="121" t="n"/>
      <c r="T4735" s="121" t="n"/>
      <c r="U4735" s="121" t="n"/>
      <c r="V4735" s="117">
        <f>IF(P4735="NA","NA",IF(P4735&lt;&gt;"",TEXT(P4735-N4735,"[h].mm"),""))</f>
        <v/>
      </c>
      <c r="W4735" s="118">
        <f>IF(AND(R4735="",S4735=""),"",R4735+S4735)</f>
        <v/>
      </c>
      <c r="X4735" s="116">
        <f>IF(O4735&lt;&gt;"",DATE(YEAR(O4735), MONTH(O4735), DAY(O4735)),"")</f>
        <v/>
      </c>
      <c r="Y4735" s="122" t="n"/>
      <c r="Z4735" s="123" t="n"/>
      <c r="AA4735" s="117">
        <f>IF(F4735="Re-assigned","NA",IF(W4735="","",IF(W4735&gt;=VLOOKUP(D4735,SLAMatrix,3,FALSE),"Yes",IF(W4735&lt;VLOOKUP(D4735,SLAMatrix,2,FALSE),"No","Internal"))))</f>
        <v/>
      </c>
      <c r="AB4735" s="123" t="n"/>
      <c r="AC4735" s="123" t="n"/>
      <c r="AD4735" s="119" t="n"/>
      <c r="AE4735" s="125" t="n"/>
      <c r="AF4735" s="124">
        <f>MONTH(O4735)</f>
        <v/>
      </c>
      <c r="AG4735" s="124">
        <f>VLOOKUP(IFERROR(MID(AE4735,1,(FIND(",",AE4735,1)-1)),AE4735),Facility_Region_Mapping,2,FALSE)</f>
        <v/>
      </c>
      <c r="AH4735" s="124" t="n"/>
      <c r="AI4735" s="124">
        <f>IF(C4735&lt;&gt;"",IF(M4735="ESM User",getInterfaceName($C4735),"NA"),"")</f>
        <v/>
      </c>
      <c r="AJ4735" s="116">
        <f>IF(Q4735&lt;&gt;"",DATE(YEAR(Q4735), MONTH(Q4735), DAY(Q4735)),"")</f>
        <v/>
      </c>
      <c r="AK4735" s="130">
        <f>IF(Q4735&lt;&gt;0,Q4735-N4735,TODAY()-N4735)</f>
        <v/>
      </c>
      <c r="AL4735" s="112">
        <f>IF(F4735="Re-assigned",0,IF(H4735="Closed",0,IF(H4735="Service Restored",0,IF(H4735="",0,1))))</f>
        <v/>
      </c>
      <c r="AM4735" s="124">
        <f>IF(AL4735=0,"",IF(AK4735&gt;20.99,"Aged","Non-Aged"))</f>
        <v/>
      </c>
      <c r="AN4735" s="112">
        <f>IF(Q4735&lt;&gt;"",MONTH(Q4735),"")</f>
        <v/>
      </c>
      <c r="AO4735" s="112">
        <f>IFERROR(VALUE(V4735),0)</f>
        <v/>
      </c>
    </row>
    <row customFormat="1" customHeight="1" ht="29.25" r="4736" s="112" spans="1:41">
      <c r="A4736" s="127" t="n"/>
      <c r="B4736" s="113" t="n"/>
      <c r="C4736" s="127" t="n"/>
      <c r="D4736" s="127" t="n"/>
      <c r="E4736" s="114">
        <f>IF(F4736 &lt;&gt; "",VLOOKUP(F4736,CategoryLookup,2,FALSE), "")</f>
        <v/>
      </c>
      <c r="F4736" s="126" t="n"/>
      <c r="G4736" s="127" t="n"/>
      <c r="H4736" s="127" t="n"/>
      <c r="I4736" s="127" t="n"/>
      <c r="J4736" s="127" t="n"/>
      <c r="K4736" s="127" t="n"/>
      <c r="L4736" s="127" t="n"/>
      <c r="M4736" s="127" t="n"/>
      <c r="N4736" s="120" t="n"/>
      <c r="O4736" s="120" t="n"/>
      <c r="P4736" s="120" t="n"/>
      <c r="Q4736" s="120" t="n"/>
      <c r="R4736" s="121" t="n"/>
      <c r="S4736" s="121" t="n"/>
      <c r="T4736" s="121" t="n"/>
      <c r="U4736" s="121" t="n"/>
      <c r="V4736" s="117">
        <f>IF(P4736="NA","NA",IF(P4736&lt;&gt;"",TEXT(P4736-N4736,"[h].mm"),""))</f>
        <v/>
      </c>
      <c r="W4736" s="118">
        <f>IF(AND(R4736="",S4736=""),"",R4736+S4736)</f>
        <v/>
      </c>
      <c r="X4736" s="116">
        <f>IF(O4736&lt;&gt;"",DATE(YEAR(O4736), MONTH(O4736), DAY(O4736)),"")</f>
        <v/>
      </c>
      <c r="Y4736" s="122" t="n"/>
      <c r="Z4736" s="123" t="n"/>
      <c r="AA4736" s="117">
        <f>IF(F4736="Re-assigned","NA",IF(W4736="","",IF(W4736&gt;=VLOOKUP(D4736,SLAMatrix,3,FALSE),"Yes",IF(W4736&lt;VLOOKUP(D4736,SLAMatrix,2,FALSE),"No","Internal"))))</f>
        <v/>
      </c>
      <c r="AB4736" s="123" t="n"/>
      <c r="AC4736" s="123" t="n"/>
      <c r="AD4736" s="119" t="n"/>
      <c r="AE4736" s="125" t="n"/>
      <c r="AF4736" s="124">
        <f>MONTH(O4736)</f>
        <v/>
      </c>
      <c r="AG4736" s="124">
        <f>VLOOKUP(IFERROR(MID(AE4736,1,(FIND(",",AE4736,1)-1)),AE4736),Facility_Region_Mapping,2,FALSE)</f>
        <v/>
      </c>
      <c r="AH4736" s="124" t="n"/>
      <c r="AI4736" s="124">
        <f>IF(C4736&lt;&gt;"",IF(M4736="ESM User",getInterfaceName($C4736),"NA"),"")</f>
        <v/>
      </c>
      <c r="AJ4736" s="116">
        <f>IF(Q4736&lt;&gt;"",DATE(YEAR(Q4736), MONTH(Q4736), DAY(Q4736)),"")</f>
        <v/>
      </c>
      <c r="AK4736" s="130">
        <f>IF(Q4736&lt;&gt;0,Q4736-N4736,TODAY()-N4736)</f>
        <v/>
      </c>
      <c r="AL4736" s="112">
        <f>IF(F4736="Re-assigned",0,IF(H4736="Closed",0,IF(H4736="Service Restored",0,IF(H4736="",0,1))))</f>
        <v/>
      </c>
      <c r="AM4736" s="124">
        <f>IF(AL4736=0,"",IF(AK4736&gt;20.99,"Aged","Non-Aged"))</f>
        <v/>
      </c>
      <c r="AN4736" s="112">
        <f>IF(Q4736&lt;&gt;"",MONTH(Q4736),"")</f>
        <v/>
      </c>
      <c r="AO4736" s="112">
        <f>IFERROR(VALUE(V4736),0)</f>
        <v/>
      </c>
    </row>
    <row customFormat="1" customHeight="1" ht="29.25" r="4737" s="112" spans="1:41">
      <c r="A4737" s="127" t="n"/>
      <c r="B4737" s="113" t="n"/>
      <c r="C4737" s="127" t="n"/>
      <c r="D4737" s="127" t="n"/>
      <c r="E4737" s="114">
        <f>IF(F4737 &lt;&gt; "",VLOOKUP(F4737,CategoryLookup,2,FALSE), "")</f>
        <v/>
      </c>
      <c r="F4737" s="126" t="n"/>
      <c r="G4737" s="127" t="n"/>
      <c r="H4737" s="127" t="n"/>
      <c r="I4737" s="127" t="n"/>
      <c r="J4737" s="127" t="n"/>
      <c r="K4737" s="127" t="n"/>
      <c r="L4737" s="127" t="n"/>
      <c r="M4737" s="127" t="n"/>
      <c r="N4737" s="120" t="n"/>
      <c r="O4737" s="120" t="n"/>
      <c r="P4737" s="120" t="n"/>
      <c r="Q4737" s="120" t="n"/>
      <c r="R4737" s="121" t="n"/>
      <c r="S4737" s="121" t="n"/>
      <c r="T4737" s="121" t="n"/>
      <c r="U4737" s="121" t="n"/>
      <c r="V4737" s="117">
        <f>IF(P4737="NA","NA",IF(P4737&lt;&gt;"",TEXT(P4737-N4737,"[h].mm"),""))</f>
        <v/>
      </c>
      <c r="W4737" s="118">
        <f>IF(AND(R4737="",S4737=""),"",R4737+S4737)</f>
        <v/>
      </c>
      <c r="X4737" s="116">
        <f>IF(O4737&lt;&gt;"",DATE(YEAR(O4737), MONTH(O4737), DAY(O4737)),"")</f>
        <v/>
      </c>
      <c r="Y4737" s="122" t="n"/>
      <c r="Z4737" s="123" t="n"/>
      <c r="AA4737" s="117">
        <f>IF(F4737="Re-assigned","NA",IF(W4737="","",IF(W4737&gt;=VLOOKUP(D4737,SLAMatrix,3,FALSE),"Yes",IF(W4737&lt;VLOOKUP(D4737,SLAMatrix,2,FALSE),"No","Internal"))))</f>
        <v/>
      </c>
      <c r="AB4737" s="123" t="n"/>
      <c r="AC4737" s="123" t="n"/>
      <c r="AD4737" s="119" t="n"/>
      <c r="AE4737" s="125" t="n"/>
      <c r="AF4737" s="124">
        <f>MONTH(O4737)</f>
        <v/>
      </c>
      <c r="AG4737" s="124">
        <f>VLOOKUP(IFERROR(MID(AE4737,1,(FIND(",",AE4737,1)-1)),AE4737),Facility_Region_Mapping,2,FALSE)</f>
        <v/>
      </c>
      <c r="AH4737" s="124" t="n"/>
      <c r="AI4737" s="124">
        <f>IF(C4737&lt;&gt;"",IF(M4737="ESM User",getInterfaceName($C4737),"NA"),"")</f>
        <v/>
      </c>
      <c r="AJ4737" s="116">
        <f>IF(Q4737&lt;&gt;"",DATE(YEAR(Q4737), MONTH(Q4737), DAY(Q4737)),"")</f>
        <v/>
      </c>
      <c r="AK4737" s="130">
        <f>IF(Q4737&lt;&gt;0,Q4737-N4737,TODAY()-N4737)</f>
        <v/>
      </c>
      <c r="AL4737" s="112">
        <f>IF(F4737="Re-assigned",0,IF(H4737="Closed",0,IF(H4737="Service Restored",0,IF(H4737="",0,1))))</f>
        <v/>
      </c>
      <c r="AM4737" s="124">
        <f>IF(AL4737=0,"",IF(AK4737&gt;20.99,"Aged","Non-Aged"))</f>
        <v/>
      </c>
      <c r="AN4737" s="112">
        <f>IF(Q4737&lt;&gt;"",MONTH(Q4737),"")</f>
        <v/>
      </c>
      <c r="AO4737" s="112">
        <f>IFERROR(VALUE(V4737),0)</f>
        <v/>
      </c>
    </row>
    <row customFormat="1" customHeight="1" ht="29.25" r="4738" s="112" spans="1:41">
      <c r="A4738" s="127" t="n"/>
      <c r="B4738" s="113" t="n"/>
      <c r="C4738" s="127" t="n"/>
      <c r="D4738" s="127" t="n"/>
      <c r="E4738" s="114">
        <f>IF(F4738 &lt;&gt; "",VLOOKUP(F4738,CategoryLookup,2,FALSE), "")</f>
        <v/>
      </c>
      <c r="F4738" s="126" t="n"/>
      <c r="G4738" s="127" t="n"/>
      <c r="H4738" s="127" t="n"/>
      <c r="I4738" s="127" t="n"/>
      <c r="J4738" s="127" t="n"/>
      <c r="K4738" s="127" t="n"/>
      <c r="L4738" s="127" t="n"/>
      <c r="M4738" s="127" t="n"/>
      <c r="N4738" s="120" t="n"/>
      <c r="O4738" s="120" t="n"/>
      <c r="P4738" s="120" t="n"/>
      <c r="Q4738" s="120" t="n"/>
      <c r="R4738" s="121" t="n"/>
      <c r="S4738" s="121" t="n"/>
      <c r="T4738" s="121" t="n"/>
      <c r="U4738" s="121" t="n"/>
      <c r="V4738" s="117">
        <f>IF(P4738="NA","NA",IF(P4738&lt;&gt;"",TEXT(P4738-N4738,"[h].mm"),""))</f>
        <v/>
      </c>
      <c r="W4738" s="118">
        <f>IF(AND(R4738="",S4738=""),"",R4738+S4738)</f>
        <v/>
      </c>
      <c r="X4738" s="116">
        <f>IF(O4738&lt;&gt;"",DATE(YEAR(O4738), MONTH(O4738), DAY(O4738)),"")</f>
        <v/>
      </c>
      <c r="Y4738" s="122" t="n"/>
      <c r="Z4738" s="123" t="n"/>
      <c r="AA4738" s="117">
        <f>IF(F4738="Re-assigned","NA",IF(W4738="","",IF(W4738&gt;=VLOOKUP(D4738,SLAMatrix,3,FALSE),"Yes",IF(W4738&lt;VLOOKUP(D4738,SLAMatrix,2,FALSE),"No","Internal"))))</f>
        <v/>
      </c>
      <c r="AB4738" s="123" t="n"/>
      <c r="AC4738" s="123" t="n"/>
      <c r="AD4738" s="119" t="n"/>
      <c r="AE4738" s="125" t="n"/>
      <c r="AF4738" s="124">
        <f>MONTH(O4738)</f>
        <v/>
      </c>
      <c r="AG4738" s="124">
        <f>VLOOKUP(IFERROR(MID(AE4738,1,(FIND(",",AE4738,1)-1)),AE4738),Facility_Region_Mapping,2,FALSE)</f>
        <v/>
      </c>
      <c r="AH4738" s="124" t="n"/>
      <c r="AI4738" s="124">
        <f>IF(C4738&lt;&gt;"",IF(M4738="ESM User",getInterfaceName($C4738),"NA"),"")</f>
        <v/>
      </c>
      <c r="AJ4738" s="116">
        <f>IF(Q4738&lt;&gt;"",DATE(YEAR(Q4738), MONTH(Q4738), DAY(Q4738)),"")</f>
        <v/>
      </c>
      <c r="AK4738" s="130">
        <f>IF(Q4738&lt;&gt;0,Q4738-N4738,TODAY()-N4738)</f>
        <v/>
      </c>
      <c r="AL4738" s="112">
        <f>IF(F4738="Re-assigned",0,IF(H4738="Closed",0,IF(H4738="Service Restored",0,IF(H4738="",0,1))))</f>
        <v/>
      </c>
      <c r="AM4738" s="124">
        <f>IF(AL4738=0,"",IF(AK4738&gt;20.99,"Aged","Non-Aged"))</f>
        <v/>
      </c>
      <c r="AN4738" s="112">
        <f>IF(Q4738&lt;&gt;"",MONTH(Q4738),"")</f>
        <v/>
      </c>
      <c r="AO4738" s="112">
        <f>IFERROR(VALUE(V4738),0)</f>
        <v/>
      </c>
    </row>
    <row customFormat="1" customHeight="1" ht="29.25" r="4739" s="112" spans="1:41">
      <c r="A4739" s="127" t="n"/>
      <c r="B4739" s="113" t="n"/>
      <c r="C4739" s="127" t="n"/>
      <c r="D4739" s="127" t="n"/>
      <c r="E4739" s="114">
        <f>IF(F4739 &lt;&gt; "",VLOOKUP(F4739,CategoryLookup,2,FALSE), "")</f>
        <v/>
      </c>
      <c r="F4739" s="126" t="n"/>
      <c r="G4739" s="127" t="n"/>
      <c r="H4739" s="127" t="n"/>
      <c r="I4739" s="127" t="n"/>
      <c r="J4739" s="127" t="n"/>
      <c r="K4739" s="127" t="n"/>
      <c r="L4739" s="127" t="n"/>
      <c r="M4739" s="127" t="n"/>
      <c r="N4739" s="120" t="n"/>
      <c r="O4739" s="120" t="n"/>
      <c r="P4739" s="120" t="n"/>
      <c r="Q4739" s="120" t="n"/>
      <c r="R4739" s="121" t="n"/>
      <c r="S4739" s="121" t="n"/>
      <c r="T4739" s="121" t="n"/>
      <c r="U4739" s="121" t="n"/>
      <c r="V4739" s="117">
        <f>IF(P4739="NA","NA",IF(P4739&lt;&gt;"",TEXT(P4739-N4739,"[h].mm"),""))</f>
        <v/>
      </c>
      <c r="W4739" s="118">
        <f>IF(AND(R4739="",S4739=""),"",R4739+S4739)</f>
        <v/>
      </c>
      <c r="X4739" s="116">
        <f>IF(O4739&lt;&gt;"",DATE(YEAR(O4739), MONTH(O4739), DAY(O4739)),"")</f>
        <v/>
      </c>
      <c r="Y4739" s="122" t="n"/>
      <c r="Z4739" s="123" t="n"/>
      <c r="AA4739" s="117">
        <f>IF(F4739="Re-assigned","NA",IF(W4739="","",IF(W4739&gt;=VLOOKUP(D4739,SLAMatrix,3,FALSE),"Yes",IF(W4739&lt;VLOOKUP(D4739,SLAMatrix,2,FALSE),"No","Internal"))))</f>
        <v/>
      </c>
      <c r="AB4739" s="123" t="n"/>
      <c r="AC4739" s="123" t="n"/>
      <c r="AD4739" s="119" t="n"/>
      <c r="AE4739" s="125" t="n"/>
      <c r="AF4739" s="124">
        <f>MONTH(O4739)</f>
        <v/>
      </c>
      <c r="AG4739" s="124">
        <f>VLOOKUP(IFERROR(MID(AE4739,1,(FIND(",",AE4739,1)-1)),AE4739),Facility_Region_Mapping,2,FALSE)</f>
        <v/>
      </c>
      <c r="AH4739" s="124" t="n"/>
      <c r="AI4739" s="124">
        <f>IF(C4739&lt;&gt;"",IF(M4739="ESM User",getInterfaceName($C4739),"NA"),"")</f>
        <v/>
      </c>
      <c r="AJ4739" s="116">
        <f>IF(Q4739&lt;&gt;"",DATE(YEAR(Q4739), MONTH(Q4739), DAY(Q4739)),"")</f>
        <v/>
      </c>
      <c r="AK4739" s="130">
        <f>IF(Q4739&lt;&gt;0,Q4739-N4739,TODAY()-N4739)</f>
        <v/>
      </c>
      <c r="AL4739" s="112">
        <f>IF(F4739="Re-assigned",0,IF(H4739="Closed",0,IF(H4739="Service Restored",0,IF(H4739="",0,1))))</f>
        <v/>
      </c>
      <c r="AM4739" s="124">
        <f>IF(AL4739=0,"",IF(AK4739&gt;20.99,"Aged","Non-Aged"))</f>
        <v/>
      </c>
      <c r="AN4739" s="112">
        <f>IF(Q4739&lt;&gt;"",MONTH(Q4739),"")</f>
        <v/>
      </c>
      <c r="AO4739" s="112">
        <f>IFERROR(VALUE(V4739),0)</f>
        <v/>
      </c>
    </row>
    <row customFormat="1" customHeight="1" ht="29.25" r="4740" s="112" spans="1:41">
      <c r="A4740" s="127" t="n"/>
      <c r="B4740" s="113" t="n"/>
      <c r="C4740" s="127" t="n"/>
      <c r="D4740" s="127" t="n"/>
      <c r="E4740" s="114">
        <f>IF(F4740 &lt;&gt; "",VLOOKUP(F4740,CategoryLookup,2,FALSE), "")</f>
        <v/>
      </c>
      <c r="F4740" s="126" t="n"/>
      <c r="G4740" s="127" t="n"/>
      <c r="H4740" s="127" t="n"/>
      <c r="I4740" s="127" t="n"/>
      <c r="J4740" s="127" t="n"/>
      <c r="K4740" s="127" t="n"/>
      <c r="L4740" s="127" t="n"/>
      <c r="M4740" s="127" t="n"/>
      <c r="N4740" s="120" t="n"/>
      <c r="O4740" s="120" t="n"/>
      <c r="P4740" s="120" t="n"/>
      <c r="Q4740" s="120" t="n"/>
      <c r="R4740" s="121" t="n"/>
      <c r="S4740" s="121" t="n"/>
      <c r="T4740" s="121" t="n"/>
      <c r="U4740" s="121" t="n"/>
      <c r="V4740" s="117">
        <f>IF(P4740="NA","NA",IF(P4740&lt;&gt;"",TEXT(P4740-N4740,"[h].mm"),""))</f>
        <v/>
      </c>
      <c r="W4740" s="118">
        <f>IF(AND(R4740="",S4740=""),"",R4740+S4740)</f>
        <v/>
      </c>
      <c r="X4740" s="116">
        <f>IF(O4740&lt;&gt;"",DATE(YEAR(O4740), MONTH(O4740), DAY(O4740)),"")</f>
        <v/>
      </c>
      <c r="Y4740" s="122" t="n"/>
      <c r="Z4740" s="123" t="n"/>
      <c r="AA4740" s="117">
        <f>IF(F4740="Re-assigned","NA",IF(W4740="","",IF(W4740&gt;=VLOOKUP(D4740,SLAMatrix,3,FALSE),"Yes",IF(W4740&lt;VLOOKUP(D4740,SLAMatrix,2,FALSE),"No","Internal"))))</f>
        <v/>
      </c>
      <c r="AB4740" s="123" t="n"/>
      <c r="AC4740" s="123" t="n"/>
      <c r="AD4740" s="119" t="n"/>
      <c r="AE4740" s="125" t="n"/>
      <c r="AF4740" s="124">
        <f>MONTH(O4740)</f>
        <v/>
      </c>
      <c r="AG4740" s="124">
        <f>VLOOKUP(IFERROR(MID(AE4740,1,(FIND(",",AE4740,1)-1)),AE4740),Facility_Region_Mapping,2,FALSE)</f>
        <v/>
      </c>
      <c r="AH4740" s="124" t="n"/>
      <c r="AI4740" s="124">
        <f>IF(C4740&lt;&gt;"",IF(M4740="ESM User",getInterfaceName($C4740),"NA"),"")</f>
        <v/>
      </c>
      <c r="AJ4740" s="116">
        <f>IF(Q4740&lt;&gt;"",DATE(YEAR(Q4740), MONTH(Q4740), DAY(Q4740)),"")</f>
        <v/>
      </c>
      <c r="AK4740" s="130">
        <f>IF(Q4740&lt;&gt;0,Q4740-N4740,TODAY()-N4740)</f>
        <v/>
      </c>
      <c r="AL4740" s="112">
        <f>IF(F4740="Re-assigned",0,IF(H4740="Closed",0,IF(H4740="Service Restored",0,IF(H4740="",0,1))))</f>
        <v/>
      </c>
      <c r="AM4740" s="124">
        <f>IF(AL4740=0,"",IF(AK4740&gt;20.99,"Aged","Non-Aged"))</f>
        <v/>
      </c>
      <c r="AN4740" s="112">
        <f>IF(Q4740&lt;&gt;"",MONTH(Q4740),"")</f>
        <v/>
      </c>
      <c r="AO4740" s="112">
        <f>IFERROR(VALUE(V4740),0)</f>
        <v/>
      </c>
    </row>
    <row customFormat="1" customHeight="1" ht="29.25" r="4741" s="112" spans="1:41">
      <c r="A4741" s="127" t="n"/>
      <c r="B4741" s="113" t="n"/>
      <c r="C4741" s="127" t="n"/>
      <c r="D4741" s="127" t="n"/>
      <c r="E4741" s="114">
        <f>IF(F4741 &lt;&gt; "",VLOOKUP(F4741,CategoryLookup,2,FALSE), "")</f>
        <v/>
      </c>
      <c r="F4741" s="126" t="n"/>
      <c r="G4741" s="127" t="n"/>
      <c r="H4741" s="127" t="n"/>
      <c r="I4741" s="127" t="n"/>
      <c r="J4741" s="127" t="n"/>
      <c r="K4741" s="127" t="n"/>
      <c r="L4741" s="127" t="n"/>
      <c r="M4741" s="127" t="n"/>
      <c r="N4741" s="120" t="n"/>
      <c r="O4741" s="120" t="n"/>
      <c r="P4741" s="120" t="n"/>
      <c r="Q4741" s="120" t="n"/>
      <c r="R4741" s="121" t="n"/>
      <c r="S4741" s="121" t="n"/>
      <c r="T4741" s="121" t="n"/>
      <c r="U4741" s="121" t="n"/>
      <c r="V4741" s="117">
        <f>IF(P4741="NA","NA",IF(P4741&lt;&gt;"",TEXT(P4741-N4741,"[h].mm"),""))</f>
        <v/>
      </c>
      <c r="W4741" s="118">
        <f>IF(AND(R4741="",S4741=""),"",R4741+S4741)</f>
        <v/>
      </c>
      <c r="X4741" s="116">
        <f>IF(O4741&lt;&gt;"",DATE(YEAR(O4741), MONTH(O4741), DAY(O4741)),"")</f>
        <v/>
      </c>
      <c r="Y4741" s="122" t="n"/>
      <c r="Z4741" s="123" t="n"/>
      <c r="AA4741" s="117">
        <f>IF(F4741="Re-assigned","NA",IF(W4741="","",IF(W4741&gt;=VLOOKUP(D4741,SLAMatrix,3,FALSE),"Yes",IF(W4741&lt;VLOOKUP(D4741,SLAMatrix,2,FALSE),"No","Internal"))))</f>
        <v/>
      </c>
      <c r="AB4741" s="123" t="n"/>
      <c r="AC4741" s="123" t="n"/>
      <c r="AD4741" s="119" t="n"/>
      <c r="AE4741" s="125" t="n"/>
      <c r="AF4741" s="124">
        <f>MONTH(O4741)</f>
        <v/>
      </c>
      <c r="AG4741" s="124">
        <f>VLOOKUP(IFERROR(MID(AE4741,1,(FIND(",",AE4741,1)-1)),AE4741),Facility_Region_Mapping,2,FALSE)</f>
        <v/>
      </c>
      <c r="AH4741" s="124" t="n"/>
      <c r="AI4741" s="124">
        <f>IF(C4741&lt;&gt;"",IF(M4741="ESM User",getInterfaceName($C4741),"NA"),"")</f>
        <v/>
      </c>
      <c r="AJ4741" s="116">
        <f>IF(Q4741&lt;&gt;"",DATE(YEAR(Q4741), MONTH(Q4741), DAY(Q4741)),"")</f>
        <v/>
      </c>
      <c r="AK4741" s="130">
        <f>IF(Q4741&lt;&gt;0,Q4741-N4741,TODAY()-N4741)</f>
        <v/>
      </c>
      <c r="AL4741" s="112">
        <f>IF(F4741="Re-assigned",0,IF(H4741="Closed",0,IF(H4741="Service Restored",0,IF(H4741="",0,1))))</f>
        <v/>
      </c>
      <c r="AM4741" s="124">
        <f>IF(AL4741=0,"",IF(AK4741&gt;20.99,"Aged","Non-Aged"))</f>
        <v/>
      </c>
      <c r="AN4741" s="112">
        <f>IF(Q4741&lt;&gt;"",MONTH(Q4741),"")</f>
        <v/>
      </c>
      <c r="AO4741" s="112">
        <f>IFERROR(VALUE(V4741),0)</f>
        <v/>
      </c>
    </row>
    <row customFormat="1" customHeight="1" ht="29.25" r="4742" s="112" spans="1:41">
      <c r="A4742" s="127" t="n"/>
      <c r="B4742" s="113" t="n"/>
      <c r="C4742" s="127" t="n"/>
      <c r="D4742" s="127" t="n"/>
      <c r="E4742" s="114">
        <f>IF(F4742 &lt;&gt; "",VLOOKUP(F4742,CategoryLookup,2,FALSE), "")</f>
        <v/>
      </c>
      <c r="F4742" s="126" t="n"/>
      <c r="G4742" s="127" t="n"/>
      <c r="H4742" s="127" t="n"/>
      <c r="I4742" s="127" t="n"/>
      <c r="J4742" s="127" t="n"/>
      <c r="K4742" s="127" t="n"/>
      <c r="L4742" s="127" t="n"/>
      <c r="M4742" s="127" t="n"/>
      <c r="N4742" s="120" t="n"/>
      <c r="O4742" s="120" t="n"/>
      <c r="P4742" s="120" t="n"/>
      <c r="Q4742" s="120" t="n"/>
      <c r="R4742" s="121" t="n"/>
      <c r="S4742" s="121" t="n"/>
      <c r="T4742" s="121" t="n"/>
      <c r="U4742" s="121" t="n"/>
      <c r="V4742" s="117">
        <f>IF(P4742="NA","NA",IF(P4742&lt;&gt;"",TEXT(P4742-N4742,"[h].mm"),""))</f>
        <v/>
      </c>
      <c r="W4742" s="118">
        <f>IF(AND(R4742="",S4742=""),"",R4742+S4742)</f>
        <v/>
      </c>
      <c r="X4742" s="116">
        <f>IF(O4742&lt;&gt;"",DATE(YEAR(O4742), MONTH(O4742), DAY(O4742)),"")</f>
        <v/>
      </c>
      <c r="Y4742" s="122" t="n"/>
      <c r="Z4742" s="123" t="n"/>
      <c r="AA4742" s="117">
        <f>IF(F4742="Re-assigned","NA",IF(W4742="","",IF(W4742&gt;=VLOOKUP(D4742,SLAMatrix,3,FALSE),"Yes",IF(W4742&lt;VLOOKUP(D4742,SLAMatrix,2,FALSE),"No","Internal"))))</f>
        <v/>
      </c>
      <c r="AB4742" s="123" t="n"/>
      <c r="AC4742" s="123" t="n"/>
      <c r="AD4742" s="119" t="n"/>
      <c r="AE4742" s="125" t="n"/>
      <c r="AF4742" s="124">
        <f>MONTH(O4742)</f>
        <v/>
      </c>
      <c r="AG4742" s="124">
        <f>VLOOKUP(IFERROR(MID(AE4742,1,(FIND(",",AE4742,1)-1)),AE4742),Facility_Region_Mapping,2,FALSE)</f>
        <v/>
      </c>
      <c r="AH4742" s="124" t="n"/>
      <c r="AI4742" s="124">
        <f>IF(C4742&lt;&gt;"",IF(M4742="ESM User",getInterfaceName($C4742),"NA"),"")</f>
        <v/>
      </c>
      <c r="AJ4742" s="116">
        <f>IF(Q4742&lt;&gt;"",DATE(YEAR(Q4742), MONTH(Q4742), DAY(Q4742)),"")</f>
        <v/>
      </c>
      <c r="AK4742" s="130">
        <f>IF(Q4742&lt;&gt;0,Q4742-N4742,TODAY()-N4742)</f>
        <v/>
      </c>
      <c r="AL4742" s="112">
        <f>IF(F4742="Re-assigned",0,IF(H4742="Closed",0,IF(H4742="Service Restored",0,IF(H4742="",0,1))))</f>
        <v/>
      </c>
      <c r="AM4742" s="124">
        <f>IF(AL4742=0,"",IF(AK4742&gt;20.99,"Aged","Non-Aged"))</f>
        <v/>
      </c>
      <c r="AN4742" s="112">
        <f>IF(Q4742&lt;&gt;"",MONTH(Q4742),"")</f>
        <v/>
      </c>
      <c r="AO4742" s="112">
        <f>IFERROR(VALUE(V4742),0)</f>
        <v/>
      </c>
    </row>
    <row customFormat="1" customHeight="1" ht="29.25" r="4743" s="112" spans="1:41">
      <c r="A4743" s="127" t="n"/>
      <c r="B4743" s="113" t="n"/>
      <c r="C4743" s="127" t="n"/>
      <c r="D4743" s="127" t="n"/>
      <c r="E4743" s="114">
        <f>IF(F4743 &lt;&gt; "",VLOOKUP(F4743,CategoryLookup,2,FALSE), "")</f>
        <v/>
      </c>
      <c r="F4743" s="126" t="n"/>
      <c r="G4743" s="127" t="n"/>
      <c r="H4743" s="127" t="n"/>
      <c r="I4743" s="127" t="n"/>
      <c r="J4743" s="127" t="n"/>
      <c r="K4743" s="127" t="n"/>
      <c r="L4743" s="127" t="n"/>
      <c r="M4743" s="127" t="n"/>
      <c r="N4743" s="120" t="n"/>
      <c r="O4743" s="120" t="n"/>
      <c r="P4743" s="120" t="n"/>
      <c r="Q4743" s="120" t="n"/>
      <c r="R4743" s="121" t="n"/>
      <c r="S4743" s="121" t="n"/>
      <c r="T4743" s="121" t="n"/>
      <c r="U4743" s="121" t="n"/>
      <c r="V4743" s="117">
        <f>IF(P4743="NA","NA",IF(P4743&lt;&gt;"",TEXT(P4743-N4743,"[h].mm"),""))</f>
        <v/>
      </c>
      <c r="W4743" s="118">
        <f>IF(AND(R4743="",S4743=""),"",R4743+S4743)</f>
        <v/>
      </c>
      <c r="X4743" s="116">
        <f>IF(O4743&lt;&gt;"",DATE(YEAR(O4743), MONTH(O4743), DAY(O4743)),"")</f>
        <v/>
      </c>
      <c r="Y4743" s="122" t="n"/>
      <c r="Z4743" s="123" t="n"/>
      <c r="AA4743" s="117">
        <f>IF(F4743="Re-assigned","NA",IF(W4743="","",IF(W4743&gt;=VLOOKUP(D4743,SLAMatrix,3,FALSE),"Yes",IF(W4743&lt;VLOOKUP(D4743,SLAMatrix,2,FALSE),"No","Internal"))))</f>
        <v/>
      </c>
      <c r="AB4743" s="123" t="n"/>
      <c r="AC4743" s="123" t="n"/>
      <c r="AD4743" s="119" t="n"/>
      <c r="AE4743" s="125" t="n"/>
      <c r="AF4743" s="124">
        <f>MONTH(O4743)</f>
        <v/>
      </c>
      <c r="AG4743" s="124">
        <f>VLOOKUP(IFERROR(MID(AE4743,1,(FIND(",",AE4743,1)-1)),AE4743),Facility_Region_Mapping,2,FALSE)</f>
        <v/>
      </c>
      <c r="AH4743" s="124" t="n"/>
      <c r="AI4743" s="124">
        <f>IF(C4743&lt;&gt;"",IF(M4743="ESM User",getInterfaceName($C4743),"NA"),"")</f>
        <v/>
      </c>
      <c r="AJ4743" s="116">
        <f>IF(Q4743&lt;&gt;"",DATE(YEAR(Q4743), MONTH(Q4743), DAY(Q4743)),"")</f>
        <v/>
      </c>
      <c r="AK4743" s="130">
        <f>IF(Q4743&lt;&gt;0,Q4743-N4743,TODAY()-N4743)</f>
        <v/>
      </c>
      <c r="AL4743" s="112">
        <f>IF(F4743="Re-assigned",0,IF(H4743="Closed",0,IF(H4743="Service Restored",0,IF(H4743="",0,1))))</f>
        <v/>
      </c>
      <c r="AM4743" s="124">
        <f>IF(AL4743=0,"",IF(AK4743&gt;20.99,"Aged","Non-Aged"))</f>
        <v/>
      </c>
      <c r="AN4743" s="112">
        <f>IF(Q4743&lt;&gt;"",MONTH(Q4743),"")</f>
        <v/>
      </c>
      <c r="AO4743" s="112">
        <f>IFERROR(VALUE(V4743),0)</f>
        <v/>
      </c>
    </row>
    <row customFormat="1" customHeight="1" ht="29.25" r="4744" s="112" spans="1:41">
      <c r="A4744" s="127" t="n"/>
      <c r="B4744" s="113" t="n"/>
      <c r="C4744" s="127" t="n"/>
      <c r="D4744" s="127" t="n"/>
      <c r="E4744" s="114">
        <f>IF(F4744 &lt;&gt; "",VLOOKUP(F4744,CategoryLookup,2,FALSE), "")</f>
        <v/>
      </c>
      <c r="F4744" s="126" t="n"/>
      <c r="G4744" s="127" t="n"/>
      <c r="H4744" s="127" t="n"/>
      <c r="I4744" s="127" t="n"/>
      <c r="J4744" s="127" t="n"/>
      <c r="K4744" s="127" t="n"/>
      <c r="L4744" s="127" t="n"/>
      <c r="M4744" s="127" t="n"/>
      <c r="N4744" s="120" t="n"/>
      <c r="O4744" s="120" t="n"/>
      <c r="P4744" s="120" t="n"/>
      <c r="Q4744" s="120" t="n"/>
      <c r="R4744" s="121" t="n"/>
      <c r="S4744" s="121" t="n"/>
      <c r="T4744" s="121" t="n"/>
      <c r="U4744" s="121" t="n"/>
      <c r="V4744" s="117">
        <f>IF(P4744="NA","NA",IF(P4744&lt;&gt;"",TEXT(P4744-N4744,"[h].mm"),""))</f>
        <v/>
      </c>
      <c r="W4744" s="118">
        <f>IF(AND(R4744="",S4744=""),"",R4744+S4744)</f>
        <v/>
      </c>
      <c r="X4744" s="116">
        <f>IF(O4744&lt;&gt;"",DATE(YEAR(O4744), MONTH(O4744), DAY(O4744)),"")</f>
        <v/>
      </c>
      <c r="Y4744" s="122" t="n"/>
      <c r="Z4744" s="123" t="n"/>
      <c r="AA4744" s="117">
        <f>IF(F4744="Re-assigned","NA",IF(W4744="","",IF(W4744&gt;=VLOOKUP(D4744,SLAMatrix,3,FALSE),"Yes",IF(W4744&lt;VLOOKUP(D4744,SLAMatrix,2,FALSE),"No","Internal"))))</f>
        <v/>
      </c>
      <c r="AB4744" s="123" t="n"/>
      <c r="AC4744" s="123" t="n"/>
      <c r="AD4744" s="119" t="n"/>
      <c r="AE4744" s="125" t="n"/>
      <c r="AF4744" s="124">
        <f>MONTH(O4744)</f>
        <v/>
      </c>
      <c r="AG4744" s="124">
        <f>VLOOKUP(IFERROR(MID(AE4744,1,(FIND(",",AE4744,1)-1)),AE4744),Facility_Region_Mapping,2,FALSE)</f>
        <v/>
      </c>
      <c r="AH4744" s="124" t="n"/>
      <c r="AI4744" s="124">
        <f>IF(C4744&lt;&gt;"",IF(M4744="ESM User",getInterfaceName($C4744),"NA"),"")</f>
        <v/>
      </c>
      <c r="AJ4744" s="116">
        <f>IF(Q4744&lt;&gt;"",DATE(YEAR(Q4744), MONTH(Q4744), DAY(Q4744)),"")</f>
        <v/>
      </c>
      <c r="AK4744" s="130">
        <f>IF(Q4744&lt;&gt;0,Q4744-N4744,TODAY()-N4744)</f>
        <v/>
      </c>
      <c r="AL4744" s="112">
        <f>IF(F4744="Re-assigned",0,IF(H4744="Closed",0,IF(H4744="Service Restored",0,IF(H4744="",0,1))))</f>
        <v/>
      </c>
      <c r="AM4744" s="124">
        <f>IF(AL4744=0,"",IF(AK4744&gt;20.99,"Aged","Non-Aged"))</f>
        <v/>
      </c>
      <c r="AN4744" s="112">
        <f>IF(Q4744&lt;&gt;"",MONTH(Q4744),"")</f>
        <v/>
      </c>
      <c r="AO4744" s="112">
        <f>IFERROR(VALUE(V4744),0)</f>
        <v/>
      </c>
    </row>
    <row customFormat="1" customHeight="1" ht="29.25" r="4745" s="112" spans="1:41">
      <c r="A4745" s="127" t="n"/>
      <c r="B4745" s="113" t="n"/>
      <c r="C4745" s="127" t="n"/>
      <c r="D4745" s="127" t="n"/>
      <c r="E4745" s="114">
        <f>IF(F4745 &lt;&gt; "",VLOOKUP(F4745,CategoryLookup,2,FALSE), "")</f>
        <v/>
      </c>
      <c r="F4745" s="126" t="n"/>
      <c r="G4745" s="127" t="n"/>
      <c r="H4745" s="127" t="n"/>
      <c r="I4745" s="127" t="n"/>
      <c r="J4745" s="127" t="n"/>
      <c r="K4745" s="127" t="n"/>
      <c r="L4745" s="127" t="n"/>
      <c r="M4745" s="127" t="n"/>
      <c r="N4745" s="120" t="n"/>
      <c r="O4745" s="120" t="n"/>
      <c r="P4745" s="120" t="n"/>
      <c r="Q4745" s="120" t="n"/>
      <c r="R4745" s="121" t="n"/>
      <c r="S4745" s="121" t="n"/>
      <c r="T4745" s="121" t="n"/>
      <c r="U4745" s="121" t="n"/>
      <c r="V4745" s="117">
        <f>IF(P4745="NA","NA",IF(P4745&lt;&gt;"",TEXT(P4745-N4745,"[h].mm"),""))</f>
        <v/>
      </c>
      <c r="W4745" s="118">
        <f>IF(AND(R4745="",S4745=""),"",R4745+S4745)</f>
        <v/>
      </c>
      <c r="X4745" s="116">
        <f>IF(O4745&lt;&gt;"",DATE(YEAR(O4745), MONTH(O4745), DAY(O4745)),"")</f>
        <v/>
      </c>
      <c r="Y4745" s="122" t="n"/>
      <c r="Z4745" s="123" t="n"/>
      <c r="AA4745" s="117">
        <f>IF(F4745="Re-assigned","NA",IF(W4745="","",IF(W4745&gt;=VLOOKUP(D4745,SLAMatrix,3,FALSE),"Yes",IF(W4745&lt;VLOOKUP(D4745,SLAMatrix,2,FALSE),"No","Internal"))))</f>
        <v/>
      </c>
      <c r="AB4745" s="123" t="n"/>
      <c r="AC4745" s="123" t="n"/>
      <c r="AD4745" s="119" t="n"/>
      <c r="AE4745" s="125" t="n"/>
      <c r="AF4745" s="124">
        <f>MONTH(O4745)</f>
        <v/>
      </c>
      <c r="AG4745" s="124">
        <f>VLOOKUP(IFERROR(MID(AE4745,1,(FIND(",",AE4745,1)-1)),AE4745),Facility_Region_Mapping,2,FALSE)</f>
        <v/>
      </c>
      <c r="AH4745" s="124" t="n"/>
      <c r="AI4745" s="124">
        <f>IF(C4745&lt;&gt;"",IF(M4745="ESM User",getInterfaceName($C4745),"NA"),"")</f>
        <v/>
      </c>
      <c r="AJ4745" s="116">
        <f>IF(Q4745&lt;&gt;"",DATE(YEAR(Q4745), MONTH(Q4745), DAY(Q4745)),"")</f>
        <v/>
      </c>
      <c r="AK4745" s="130">
        <f>IF(Q4745&lt;&gt;0,Q4745-N4745,TODAY()-N4745)</f>
        <v/>
      </c>
      <c r="AL4745" s="112">
        <f>IF(F4745="Re-assigned",0,IF(H4745="Closed",0,IF(H4745="Service Restored",0,IF(H4745="",0,1))))</f>
        <v/>
      </c>
      <c r="AM4745" s="124">
        <f>IF(AL4745=0,"",IF(AK4745&gt;20.99,"Aged","Non-Aged"))</f>
        <v/>
      </c>
      <c r="AN4745" s="112">
        <f>IF(Q4745&lt;&gt;"",MONTH(Q4745),"")</f>
        <v/>
      </c>
      <c r="AO4745" s="112">
        <f>IFERROR(VALUE(V4745),0)</f>
        <v/>
      </c>
    </row>
    <row customFormat="1" customHeight="1" ht="29.25" r="4746" s="112" spans="1:41">
      <c r="A4746" s="127" t="n"/>
      <c r="B4746" s="113" t="n"/>
      <c r="C4746" s="127" t="n"/>
      <c r="D4746" s="127" t="n"/>
      <c r="E4746" s="114">
        <f>IF(F4746 &lt;&gt; "",VLOOKUP(F4746,CategoryLookup,2,FALSE), "")</f>
        <v/>
      </c>
      <c r="F4746" s="126" t="n"/>
      <c r="G4746" s="127" t="n"/>
      <c r="H4746" s="127" t="n"/>
      <c r="I4746" s="127" t="n"/>
      <c r="J4746" s="127" t="n"/>
      <c r="K4746" s="127" t="n"/>
      <c r="L4746" s="127" t="n"/>
      <c r="M4746" s="127" t="n"/>
      <c r="N4746" s="120" t="n"/>
      <c r="O4746" s="120" t="n"/>
      <c r="P4746" s="120" t="n"/>
      <c r="Q4746" s="120" t="n"/>
      <c r="R4746" s="121" t="n"/>
      <c r="S4746" s="121" t="n"/>
      <c r="T4746" s="121" t="n"/>
      <c r="U4746" s="121" t="n"/>
      <c r="V4746" s="117">
        <f>IF(P4746="NA","NA",IF(P4746&lt;&gt;"",TEXT(P4746-N4746,"[h].mm"),""))</f>
        <v/>
      </c>
      <c r="W4746" s="118">
        <f>IF(AND(R4746="",S4746=""),"",R4746+S4746)</f>
        <v/>
      </c>
      <c r="X4746" s="116">
        <f>IF(O4746&lt;&gt;"",DATE(YEAR(O4746), MONTH(O4746), DAY(O4746)),"")</f>
        <v/>
      </c>
      <c r="Y4746" s="122" t="n"/>
      <c r="Z4746" s="123" t="n"/>
      <c r="AA4746" s="117">
        <f>IF(F4746="Re-assigned","NA",IF(W4746="","",IF(W4746&gt;=VLOOKUP(D4746,SLAMatrix,3,FALSE),"Yes",IF(W4746&lt;VLOOKUP(D4746,SLAMatrix,2,FALSE),"No","Internal"))))</f>
        <v/>
      </c>
      <c r="AB4746" s="123" t="n"/>
      <c r="AC4746" s="123" t="n"/>
      <c r="AD4746" s="119" t="n"/>
      <c r="AE4746" s="125" t="n"/>
      <c r="AF4746" s="124">
        <f>MONTH(O4746)</f>
        <v/>
      </c>
      <c r="AG4746" s="124">
        <f>VLOOKUP(IFERROR(MID(AE4746,1,(FIND(",",AE4746,1)-1)),AE4746),Facility_Region_Mapping,2,FALSE)</f>
        <v/>
      </c>
      <c r="AH4746" s="124" t="n"/>
      <c r="AI4746" s="124">
        <f>IF(C4746&lt;&gt;"",IF(M4746="ESM User",getInterfaceName($C4746),"NA"),"")</f>
        <v/>
      </c>
      <c r="AJ4746" s="116">
        <f>IF(Q4746&lt;&gt;"",DATE(YEAR(Q4746), MONTH(Q4746), DAY(Q4746)),"")</f>
        <v/>
      </c>
      <c r="AK4746" s="130">
        <f>IF(Q4746&lt;&gt;0,Q4746-N4746,TODAY()-N4746)</f>
        <v/>
      </c>
      <c r="AL4746" s="112">
        <f>IF(F4746="Re-assigned",0,IF(H4746="Closed",0,IF(H4746="Service Restored",0,IF(H4746="",0,1))))</f>
        <v/>
      </c>
      <c r="AM4746" s="124">
        <f>IF(AL4746=0,"",IF(AK4746&gt;20.99,"Aged","Non-Aged"))</f>
        <v/>
      </c>
      <c r="AN4746" s="112">
        <f>IF(Q4746&lt;&gt;"",MONTH(Q4746),"")</f>
        <v/>
      </c>
      <c r="AO4746" s="112">
        <f>IFERROR(VALUE(V4746),0)</f>
        <v/>
      </c>
    </row>
    <row customFormat="1" customHeight="1" ht="29.25" r="4747" s="112" spans="1:41">
      <c r="A4747" s="127" t="n"/>
      <c r="B4747" s="113" t="n"/>
      <c r="C4747" s="127" t="n"/>
      <c r="D4747" s="127" t="n"/>
      <c r="E4747" s="114">
        <f>IF(F4747 &lt;&gt; "",VLOOKUP(F4747,CategoryLookup,2,FALSE), "")</f>
        <v/>
      </c>
      <c r="F4747" s="126" t="n"/>
      <c r="G4747" s="127" t="n"/>
      <c r="H4747" s="127" t="n"/>
      <c r="I4747" s="127" t="n"/>
      <c r="J4747" s="127" t="n"/>
      <c r="K4747" s="127" t="n"/>
      <c r="L4747" s="127" t="n"/>
      <c r="M4747" s="127" t="n"/>
      <c r="N4747" s="120" t="n"/>
      <c r="O4747" s="120" t="n"/>
      <c r="P4747" s="120" t="n"/>
      <c r="Q4747" s="120" t="n"/>
      <c r="R4747" s="121" t="n"/>
      <c r="S4747" s="121" t="n"/>
      <c r="T4747" s="121" t="n"/>
      <c r="U4747" s="121" t="n"/>
      <c r="V4747" s="117">
        <f>IF(P4747="NA","NA",IF(P4747&lt;&gt;"",TEXT(P4747-N4747,"[h].mm"),""))</f>
        <v/>
      </c>
      <c r="W4747" s="118">
        <f>IF(AND(R4747="",S4747=""),"",R4747+S4747)</f>
        <v/>
      </c>
      <c r="X4747" s="116">
        <f>IF(O4747&lt;&gt;"",DATE(YEAR(O4747), MONTH(O4747), DAY(O4747)),"")</f>
        <v/>
      </c>
      <c r="Y4747" s="122" t="n"/>
      <c r="Z4747" s="123" t="n"/>
      <c r="AA4747" s="117">
        <f>IF(F4747="Re-assigned","NA",IF(W4747="","",IF(W4747&gt;=VLOOKUP(D4747,SLAMatrix,3,FALSE),"Yes",IF(W4747&lt;VLOOKUP(D4747,SLAMatrix,2,FALSE),"No","Internal"))))</f>
        <v/>
      </c>
      <c r="AB4747" s="123" t="n"/>
      <c r="AC4747" s="123" t="n"/>
      <c r="AD4747" s="119" t="n"/>
      <c r="AE4747" s="125" t="n"/>
      <c r="AF4747" s="124">
        <f>MONTH(O4747)</f>
        <v/>
      </c>
      <c r="AG4747" s="124">
        <f>VLOOKUP(IFERROR(MID(AE4747,1,(FIND(",",AE4747,1)-1)),AE4747),Facility_Region_Mapping,2,FALSE)</f>
        <v/>
      </c>
      <c r="AH4747" s="124" t="n"/>
      <c r="AI4747" s="124">
        <f>IF(C4747&lt;&gt;"",IF(M4747="ESM User",getInterfaceName($C4747),"NA"),"")</f>
        <v/>
      </c>
      <c r="AJ4747" s="116">
        <f>IF(Q4747&lt;&gt;"",DATE(YEAR(Q4747), MONTH(Q4747), DAY(Q4747)),"")</f>
        <v/>
      </c>
      <c r="AK4747" s="130">
        <f>IF(Q4747&lt;&gt;0,Q4747-N4747,TODAY()-N4747)</f>
        <v/>
      </c>
      <c r="AL4747" s="112">
        <f>IF(F4747="Re-assigned",0,IF(H4747="Closed",0,IF(H4747="Service Restored",0,IF(H4747="",0,1))))</f>
        <v/>
      </c>
      <c r="AM4747" s="124">
        <f>IF(AL4747=0,"",IF(AK4747&gt;20.99,"Aged","Non-Aged"))</f>
        <v/>
      </c>
      <c r="AN4747" s="112">
        <f>IF(Q4747&lt;&gt;"",MONTH(Q4747),"")</f>
        <v/>
      </c>
      <c r="AO4747" s="112">
        <f>IFERROR(VALUE(V4747),0)</f>
        <v/>
      </c>
    </row>
    <row customFormat="1" customHeight="1" ht="29.25" r="4748" s="112" spans="1:41">
      <c r="A4748" s="127" t="n"/>
      <c r="B4748" s="113" t="n"/>
      <c r="C4748" s="127" t="n"/>
      <c r="D4748" s="127" t="n"/>
      <c r="E4748" s="114">
        <f>IF(F4748 &lt;&gt; "",VLOOKUP(F4748,CategoryLookup,2,FALSE), "")</f>
        <v/>
      </c>
      <c r="F4748" s="126" t="n"/>
      <c r="G4748" s="127" t="n"/>
      <c r="H4748" s="127" t="n"/>
      <c r="I4748" s="127" t="n"/>
      <c r="J4748" s="127" t="n"/>
      <c r="K4748" s="127" t="n"/>
      <c r="L4748" s="127" t="n"/>
      <c r="M4748" s="127" t="n"/>
      <c r="N4748" s="120" t="n"/>
      <c r="O4748" s="120" t="n"/>
      <c r="P4748" s="120" t="n"/>
      <c r="Q4748" s="120" t="n"/>
      <c r="R4748" s="121" t="n"/>
      <c r="S4748" s="121" t="n"/>
      <c r="T4748" s="121" t="n"/>
      <c r="U4748" s="121" t="n"/>
      <c r="V4748" s="117">
        <f>IF(P4748="NA","NA",IF(P4748&lt;&gt;"",TEXT(P4748-N4748,"[h].mm"),""))</f>
        <v/>
      </c>
      <c r="W4748" s="118">
        <f>IF(AND(R4748="",S4748=""),"",R4748+S4748)</f>
        <v/>
      </c>
      <c r="X4748" s="116">
        <f>IF(O4748&lt;&gt;"",DATE(YEAR(O4748), MONTH(O4748), DAY(O4748)),"")</f>
        <v/>
      </c>
      <c r="Y4748" s="122" t="n"/>
      <c r="Z4748" s="123" t="n"/>
      <c r="AA4748" s="117">
        <f>IF(F4748="Re-assigned","NA",IF(W4748="","",IF(W4748&gt;=VLOOKUP(D4748,SLAMatrix,3,FALSE),"Yes",IF(W4748&lt;VLOOKUP(D4748,SLAMatrix,2,FALSE),"No","Internal"))))</f>
        <v/>
      </c>
      <c r="AB4748" s="123" t="n"/>
      <c r="AC4748" s="123" t="n"/>
      <c r="AD4748" s="119" t="n"/>
      <c r="AE4748" s="125" t="n"/>
      <c r="AF4748" s="124">
        <f>MONTH(O4748)</f>
        <v/>
      </c>
      <c r="AG4748" s="124">
        <f>VLOOKUP(IFERROR(MID(AE4748,1,(FIND(",",AE4748,1)-1)),AE4748),Facility_Region_Mapping,2,FALSE)</f>
        <v/>
      </c>
      <c r="AH4748" s="124" t="n"/>
      <c r="AI4748" s="124">
        <f>IF(C4748&lt;&gt;"",IF(M4748="ESM User",getInterfaceName($C4748),"NA"),"")</f>
        <v/>
      </c>
      <c r="AJ4748" s="116">
        <f>IF(Q4748&lt;&gt;"",DATE(YEAR(Q4748), MONTH(Q4748), DAY(Q4748)),"")</f>
        <v/>
      </c>
      <c r="AK4748" s="130">
        <f>IF(Q4748&lt;&gt;0,Q4748-N4748,TODAY()-N4748)</f>
        <v/>
      </c>
      <c r="AL4748" s="112">
        <f>IF(F4748="Re-assigned",0,IF(H4748="Closed",0,IF(H4748="Service Restored",0,IF(H4748="",0,1))))</f>
        <v/>
      </c>
      <c r="AM4748" s="124">
        <f>IF(AL4748=0,"",IF(AK4748&gt;20.99,"Aged","Non-Aged"))</f>
        <v/>
      </c>
      <c r="AN4748" s="112">
        <f>IF(Q4748&lt;&gt;"",MONTH(Q4748),"")</f>
        <v/>
      </c>
      <c r="AO4748" s="112">
        <f>IFERROR(VALUE(V4748),0)</f>
        <v/>
      </c>
    </row>
    <row customFormat="1" customHeight="1" ht="29.25" r="4749" s="112" spans="1:41">
      <c r="A4749" s="127" t="n"/>
      <c r="B4749" s="113" t="n"/>
      <c r="C4749" s="127" t="n"/>
      <c r="D4749" s="127" t="n"/>
      <c r="E4749" s="114">
        <f>IF(F4749 &lt;&gt; "",VLOOKUP(F4749,CategoryLookup,2,FALSE), "")</f>
        <v/>
      </c>
      <c r="F4749" s="126" t="n"/>
      <c r="G4749" s="127" t="n"/>
      <c r="H4749" s="127" t="n"/>
      <c r="I4749" s="127" t="n"/>
      <c r="J4749" s="127" t="n"/>
      <c r="K4749" s="127" t="n"/>
      <c r="L4749" s="127" t="n"/>
      <c r="M4749" s="127" t="n"/>
      <c r="N4749" s="120" t="n"/>
      <c r="O4749" s="120" t="n"/>
      <c r="P4749" s="120" t="n"/>
      <c r="Q4749" s="120" t="n"/>
      <c r="R4749" s="121" t="n"/>
      <c r="S4749" s="121" t="n"/>
      <c r="T4749" s="121" t="n"/>
      <c r="U4749" s="121" t="n"/>
      <c r="V4749" s="117">
        <f>IF(P4749="NA","NA",IF(P4749&lt;&gt;"",TEXT(P4749-N4749,"[h].mm"),""))</f>
        <v/>
      </c>
      <c r="W4749" s="118">
        <f>IF(AND(R4749="",S4749=""),"",R4749+S4749)</f>
        <v/>
      </c>
      <c r="X4749" s="116">
        <f>IF(O4749&lt;&gt;"",DATE(YEAR(O4749), MONTH(O4749), DAY(O4749)),"")</f>
        <v/>
      </c>
      <c r="Y4749" s="122" t="n"/>
      <c r="Z4749" s="123" t="n"/>
      <c r="AA4749" s="117">
        <f>IF(F4749="Re-assigned","NA",IF(W4749="","",IF(W4749&gt;=VLOOKUP(D4749,SLAMatrix,3,FALSE),"Yes",IF(W4749&lt;VLOOKUP(D4749,SLAMatrix,2,FALSE),"No","Internal"))))</f>
        <v/>
      </c>
      <c r="AB4749" s="123" t="n"/>
      <c r="AC4749" s="123" t="n"/>
      <c r="AD4749" s="119" t="n"/>
      <c r="AE4749" s="125" t="n"/>
      <c r="AF4749" s="124">
        <f>MONTH(O4749)</f>
        <v/>
      </c>
      <c r="AG4749" s="124">
        <f>VLOOKUP(IFERROR(MID(AE4749,1,(FIND(",",AE4749,1)-1)),AE4749),Facility_Region_Mapping,2,FALSE)</f>
        <v/>
      </c>
      <c r="AH4749" s="124" t="n"/>
      <c r="AI4749" s="124">
        <f>IF(C4749&lt;&gt;"",IF(M4749="ESM User",getInterfaceName($C4749),"NA"),"")</f>
        <v/>
      </c>
      <c r="AJ4749" s="116">
        <f>IF(Q4749&lt;&gt;"",DATE(YEAR(Q4749), MONTH(Q4749), DAY(Q4749)),"")</f>
        <v/>
      </c>
      <c r="AK4749" s="130">
        <f>IF(Q4749&lt;&gt;0,Q4749-N4749,TODAY()-N4749)</f>
        <v/>
      </c>
      <c r="AL4749" s="112">
        <f>IF(F4749="Re-assigned",0,IF(H4749="Closed",0,IF(H4749="Service Restored",0,IF(H4749="",0,1))))</f>
        <v/>
      </c>
      <c r="AM4749" s="124">
        <f>IF(AL4749=0,"",IF(AK4749&gt;20.99,"Aged","Non-Aged"))</f>
        <v/>
      </c>
      <c r="AN4749" s="112">
        <f>IF(Q4749&lt;&gt;"",MONTH(Q4749),"")</f>
        <v/>
      </c>
      <c r="AO4749" s="112">
        <f>IFERROR(VALUE(V4749),0)</f>
        <v/>
      </c>
    </row>
    <row customFormat="1" customHeight="1" ht="29.25" r="4750" s="112" spans="1:41">
      <c r="A4750" s="127" t="n"/>
      <c r="B4750" s="113" t="n"/>
      <c r="C4750" s="127" t="n"/>
      <c r="D4750" s="127" t="n"/>
      <c r="E4750" s="114">
        <f>IF(F4750 &lt;&gt; "",VLOOKUP(F4750,CategoryLookup,2,FALSE), "")</f>
        <v/>
      </c>
      <c r="F4750" s="126" t="n"/>
      <c r="G4750" s="127" t="n"/>
      <c r="H4750" s="127" t="n"/>
      <c r="I4750" s="127" t="n"/>
      <c r="J4750" s="127" t="n"/>
      <c r="K4750" s="127" t="n"/>
      <c r="L4750" s="127" t="n"/>
      <c r="M4750" s="127" t="n"/>
      <c r="N4750" s="120" t="n"/>
      <c r="O4750" s="120" t="n"/>
      <c r="P4750" s="120" t="n"/>
      <c r="Q4750" s="120" t="n"/>
      <c r="R4750" s="121" t="n"/>
      <c r="S4750" s="121" t="n"/>
      <c r="T4750" s="121" t="n"/>
      <c r="U4750" s="121" t="n"/>
      <c r="V4750" s="117">
        <f>IF(P4750="NA","NA",IF(P4750&lt;&gt;"",TEXT(P4750-N4750,"[h].mm"),""))</f>
        <v/>
      </c>
      <c r="W4750" s="118">
        <f>IF(AND(R4750="",S4750=""),"",R4750+S4750)</f>
        <v/>
      </c>
      <c r="X4750" s="116">
        <f>IF(O4750&lt;&gt;"",DATE(YEAR(O4750), MONTH(O4750), DAY(O4750)),"")</f>
        <v/>
      </c>
      <c r="Y4750" s="122" t="n"/>
      <c r="Z4750" s="123" t="n"/>
      <c r="AA4750" s="117">
        <f>IF(F4750="Re-assigned","NA",IF(W4750="","",IF(W4750&gt;=VLOOKUP(D4750,SLAMatrix,3,FALSE),"Yes",IF(W4750&lt;VLOOKUP(D4750,SLAMatrix,2,FALSE),"No","Internal"))))</f>
        <v/>
      </c>
      <c r="AB4750" s="123" t="n"/>
      <c r="AC4750" s="123" t="n"/>
      <c r="AD4750" s="119" t="n"/>
      <c r="AE4750" s="125" t="n"/>
      <c r="AF4750" s="124">
        <f>MONTH(O4750)</f>
        <v/>
      </c>
      <c r="AG4750" s="124">
        <f>VLOOKUP(IFERROR(MID(AE4750,1,(FIND(",",AE4750,1)-1)),AE4750),Facility_Region_Mapping,2,FALSE)</f>
        <v/>
      </c>
      <c r="AH4750" s="124" t="n"/>
      <c r="AI4750" s="124">
        <f>IF(C4750&lt;&gt;"",IF(M4750="ESM User",getInterfaceName($C4750),"NA"),"")</f>
        <v/>
      </c>
      <c r="AJ4750" s="116">
        <f>IF(Q4750&lt;&gt;"",DATE(YEAR(Q4750), MONTH(Q4750), DAY(Q4750)),"")</f>
        <v/>
      </c>
      <c r="AK4750" s="130">
        <f>IF(Q4750&lt;&gt;0,Q4750-N4750,TODAY()-N4750)</f>
        <v/>
      </c>
      <c r="AL4750" s="112">
        <f>IF(F4750="Re-assigned",0,IF(H4750="Closed",0,IF(H4750="Service Restored",0,IF(H4750="",0,1))))</f>
        <v/>
      </c>
      <c r="AM4750" s="124">
        <f>IF(AL4750=0,"",IF(AK4750&gt;20.99,"Aged","Non-Aged"))</f>
        <v/>
      </c>
      <c r="AN4750" s="112">
        <f>IF(Q4750&lt;&gt;"",MONTH(Q4750),"")</f>
        <v/>
      </c>
      <c r="AO4750" s="112">
        <f>IFERROR(VALUE(V4750),0)</f>
        <v/>
      </c>
    </row>
    <row customFormat="1" customHeight="1" ht="29.25" r="4751" s="112" spans="1:41">
      <c r="A4751" s="127" t="n"/>
      <c r="B4751" s="113" t="n"/>
      <c r="C4751" s="127" t="n"/>
      <c r="D4751" s="127" t="n"/>
      <c r="E4751" s="114">
        <f>IF(F4751 &lt;&gt; "",VLOOKUP(F4751,CategoryLookup,2,FALSE), "")</f>
        <v/>
      </c>
      <c r="F4751" s="126" t="n"/>
      <c r="G4751" s="127" t="n"/>
      <c r="H4751" s="127" t="n"/>
      <c r="I4751" s="127" t="n"/>
      <c r="J4751" s="127" t="n"/>
      <c r="K4751" s="127" t="n"/>
      <c r="L4751" s="127" t="n"/>
      <c r="M4751" s="127" t="n"/>
      <c r="N4751" s="120" t="n"/>
      <c r="O4751" s="120" t="n"/>
      <c r="P4751" s="120" t="n"/>
      <c r="Q4751" s="120" t="n"/>
      <c r="R4751" s="121" t="n"/>
      <c r="S4751" s="121" t="n"/>
      <c r="T4751" s="121" t="n"/>
      <c r="U4751" s="121" t="n"/>
      <c r="V4751" s="117">
        <f>IF(P4751="NA","NA",IF(P4751&lt;&gt;"",TEXT(P4751-N4751,"[h].mm"),""))</f>
        <v/>
      </c>
      <c r="W4751" s="118">
        <f>IF(AND(R4751="",S4751=""),"",R4751+S4751)</f>
        <v/>
      </c>
      <c r="X4751" s="116">
        <f>IF(O4751&lt;&gt;"",DATE(YEAR(O4751), MONTH(O4751), DAY(O4751)),"")</f>
        <v/>
      </c>
      <c r="Y4751" s="122" t="n"/>
      <c r="Z4751" s="123" t="n"/>
      <c r="AA4751" s="117">
        <f>IF(F4751="Re-assigned","NA",IF(W4751="","",IF(W4751&gt;=VLOOKUP(D4751,SLAMatrix,3,FALSE),"Yes",IF(W4751&lt;VLOOKUP(D4751,SLAMatrix,2,FALSE),"No","Internal"))))</f>
        <v/>
      </c>
      <c r="AB4751" s="123" t="n"/>
      <c r="AC4751" s="123" t="n"/>
      <c r="AD4751" s="119" t="n"/>
      <c r="AE4751" s="125" t="n"/>
      <c r="AF4751" s="124">
        <f>MONTH(O4751)</f>
        <v/>
      </c>
      <c r="AG4751" s="124">
        <f>VLOOKUP(IFERROR(MID(AE4751,1,(FIND(",",AE4751,1)-1)),AE4751),Facility_Region_Mapping,2,FALSE)</f>
        <v/>
      </c>
      <c r="AH4751" s="124" t="n"/>
      <c r="AI4751" s="124">
        <f>IF(C4751&lt;&gt;"",IF(M4751="ESM User",getInterfaceName($C4751),"NA"),"")</f>
        <v/>
      </c>
      <c r="AJ4751" s="116">
        <f>IF(Q4751&lt;&gt;"",DATE(YEAR(Q4751), MONTH(Q4751), DAY(Q4751)),"")</f>
        <v/>
      </c>
      <c r="AK4751" s="130">
        <f>IF(Q4751&lt;&gt;0,Q4751-N4751,TODAY()-N4751)</f>
        <v/>
      </c>
      <c r="AL4751" s="112">
        <f>IF(F4751="Re-assigned",0,IF(H4751="Closed",0,IF(H4751="Service Restored",0,IF(H4751="",0,1))))</f>
        <v/>
      </c>
      <c r="AM4751" s="124">
        <f>IF(AL4751=0,"",IF(AK4751&gt;20.99,"Aged","Non-Aged"))</f>
        <v/>
      </c>
      <c r="AN4751" s="112">
        <f>IF(Q4751&lt;&gt;"",MONTH(Q4751),"")</f>
        <v/>
      </c>
      <c r="AO4751" s="112">
        <f>IFERROR(VALUE(V4751),0)</f>
        <v/>
      </c>
    </row>
    <row customFormat="1" customHeight="1" ht="29.25" r="4752" s="112" spans="1:41">
      <c r="A4752" s="127" t="n"/>
      <c r="B4752" s="113" t="n"/>
      <c r="C4752" s="127" t="n"/>
      <c r="D4752" s="127" t="n"/>
      <c r="E4752" s="114">
        <f>IF(F4752 &lt;&gt; "",VLOOKUP(F4752,CategoryLookup,2,FALSE), "")</f>
        <v/>
      </c>
      <c r="F4752" s="126" t="n"/>
      <c r="G4752" s="127" t="n"/>
      <c r="H4752" s="127" t="n"/>
      <c r="I4752" s="127" t="n"/>
      <c r="J4752" s="127" t="n"/>
      <c r="K4752" s="127" t="n"/>
      <c r="L4752" s="127" t="n"/>
      <c r="M4752" s="127" t="n"/>
      <c r="N4752" s="120" t="n"/>
      <c r="O4752" s="120" t="n"/>
      <c r="P4752" s="120" t="n"/>
      <c r="Q4752" s="120" t="n"/>
      <c r="R4752" s="121" t="n"/>
      <c r="S4752" s="121" t="n"/>
      <c r="T4752" s="121" t="n"/>
      <c r="U4752" s="121" t="n"/>
      <c r="V4752" s="117">
        <f>IF(P4752="NA","NA",IF(P4752&lt;&gt;"",TEXT(P4752-N4752,"[h].mm"),""))</f>
        <v/>
      </c>
      <c r="W4752" s="118">
        <f>IF(AND(R4752="",S4752=""),"",R4752+S4752)</f>
        <v/>
      </c>
      <c r="X4752" s="116">
        <f>IF(O4752&lt;&gt;"",DATE(YEAR(O4752), MONTH(O4752), DAY(O4752)),"")</f>
        <v/>
      </c>
      <c r="Y4752" s="122" t="n"/>
      <c r="Z4752" s="123" t="n"/>
      <c r="AA4752" s="117">
        <f>IF(F4752="Re-assigned","NA",IF(W4752="","",IF(W4752&gt;=VLOOKUP(D4752,SLAMatrix,3,FALSE),"Yes",IF(W4752&lt;VLOOKUP(D4752,SLAMatrix,2,FALSE),"No","Internal"))))</f>
        <v/>
      </c>
      <c r="AB4752" s="123" t="n"/>
      <c r="AC4752" s="123" t="n"/>
      <c r="AD4752" s="119" t="n"/>
      <c r="AE4752" s="125" t="n"/>
      <c r="AF4752" s="124">
        <f>MONTH(O4752)</f>
        <v/>
      </c>
      <c r="AG4752" s="124">
        <f>VLOOKUP(IFERROR(MID(AE4752,1,(FIND(",",AE4752,1)-1)),AE4752),Facility_Region_Mapping,2,FALSE)</f>
        <v/>
      </c>
      <c r="AH4752" s="124" t="n"/>
      <c r="AI4752" s="124">
        <f>IF(C4752&lt;&gt;"",IF(M4752="ESM User",getInterfaceName($C4752),"NA"),"")</f>
        <v/>
      </c>
      <c r="AJ4752" s="116">
        <f>IF(Q4752&lt;&gt;"",DATE(YEAR(Q4752), MONTH(Q4752), DAY(Q4752)),"")</f>
        <v/>
      </c>
      <c r="AK4752" s="130">
        <f>IF(Q4752&lt;&gt;0,Q4752-N4752,TODAY()-N4752)</f>
        <v/>
      </c>
      <c r="AL4752" s="112">
        <f>IF(F4752="Re-assigned",0,IF(H4752="Closed",0,IF(H4752="Service Restored",0,IF(H4752="",0,1))))</f>
        <v/>
      </c>
      <c r="AM4752" s="124">
        <f>IF(AL4752=0,"",IF(AK4752&gt;20.99,"Aged","Non-Aged"))</f>
        <v/>
      </c>
      <c r="AN4752" s="112">
        <f>IF(Q4752&lt;&gt;"",MONTH(Q4752),"")</f>
        <v/>
      </c>
      <c r="AO4752" s="112">
        <f>IFERROR(VALUE(V4752),0)</f>
        <v/>
      </c>
    </row>
    <row customFormat="1" customHeight="1" ht="29.25" r="4753" s="112" spans="1:41">
      <c r="A4753" s="127" t="n"/>
      <c r="B4753" s="113" t="n"/>
      <c r="C4753" s="127" t="n"/>
      <c r="D4753" s="127" t="n"/>
      <c r="E4753" s="114">
        <f>IF(F4753 &lt;&gt; "",VLOOKUP(F4753,CategoryLookup,2,FALSE), "")</f>
        <v/>
      </c>
      <c r="F4753" s="126" t="n"/>
      <c r="G4753" s="127" t="n"/>
      <c r="H4753" s="127" t="n"/>
      <c r="I4753" s="127" t="n"/>
      <c r="J4753" s="127" t="n"/>
      <c r="K4753" s="127" t="n"/>
      <c r="L4753" s="127" t="n"/>
      <c r="M4753" s="127" t="n"/>
      <c r="N4753" s="120" t="n"/>
      <c r="O4753" s="120" t="n"/>
      <c r="P4753" s="120" t="n"/>
      <c r="Q4753" s="120" t="n"/>
      <c r="R4753" s="121" t="n"/>
      <c r="S4753" s="121" t="n"/>
      <c r="T4753" s="121" t="n"/>
      <c r="U4753" s="121" t="n"/>
      <c r="V4753" s="117">
        <f>IF(P4753="NA","NA",IF(P4753&lt;&gt;"",TEXT(P4753-N4753,"[h].mm"),""))</f>
        <v/>
      </c>
      <c r="W4753" s="118">
        <f>IF(AND(R4753="",S4753=""),"",R4753+S4753)</f>
        <v/>
      </c>
      <c r="X4753" s="116">
        <f>IF(O4753&lt;&gt;"",DATE(YEAR(O4753), MONTH(O4753), DAY(O4753)),"")</f>
        <v/>
      </c>
      <c r="Y4753" s="122" t="n"/>
      <c r="Z4753" s="123" t="n"/>
      <c r="AA4753" s="117">
        <f>IF(F4753="Re-assigned","NA",IF(W4753="","",IF(W4753&gt;=VLOOKUP(D4753,SLAMatrix,3,FALSE),"Yes",IF(W4753&lt;VLOOKUP(D4753,SLAMatrix,2,FALSE),"No","Internal"))))</f>
        <v/>
      </c>
      <c r="AB4753" s="123" t="n"/>
      <c r="AC4753" s="123" t="n"/>
      <c r="AD4753" s="119" t="n"/>
      <c r="AE4753" s="125" t="n"/>
      <c r="AF4753" s="124">
        <f>MONTH(O4753)</f>
        <v/>
      </c>
      <c r="AG4753" s="124">
        <f>VLOOKUP(IFERROR(MID(AE4753,1,(FIND(",",AE4753,1)-1)),AE4753),Facility_Region_Mapping,2,FALSE)</f>
        <v/>
      </c>
      <c r="AH4753" s="124" t="n"/>
      <c r="AI4753" s="124">
        <f>IF(C4753&lt;&gt;"",IF(M4753="ESM User",getInterfaceName($C4753),"NA"),"")</f>
        <v/>
      </c>
      <c r="AJ4753" s="116">
        <f>IF(Q4753&lt;&gt;"",DATE(YEAR(Q4753), MONTH(Q4753), DAY(Q4753)),"")</f>
        <v/>
      </c>
      <c r="AK4753" s="130">
        <f>IF(Q4753&lt;&gt;0,Q4753-N4753,TODAY()-N4753)</f>
        <v/>
      </c>
      <c r="AL4753" s="112">
        <f>IF(F4753="Re-assigned",0,IF(H4753="Closed",0,IF(H4753="Service Restored",0,IF(H4753="",0,1))))</f>
        <v/>
      </c>
      <c r="AM4753" s="124">
        <f>IF(AL4753=0,"",IF(AK4753&gt;20.99,"Aged","Non-Aged"))</f>
        <v/>
      </c>
      <c r="AN4753" s="112">
        <f>IF(Q4753&lt;&gt;"",MONTH(Q4753),"")</f>
        <v/>
      </c>
      <c r="AO4753" s="112">
        <f>IFERROR(VALUE(V4753),0)</f>
        <v/>
      </c>
    </row>
    <row customFormat="1" customHeight="1" ht="29.25" r="4754" s="112" spans="1:41">
      <c r="A4754" s="127" t="n"/>
      <c r="B4754" s="113" t="n"/>
      <c r="C4754" s="127" t="n"/>
      <c r="D4754" s="127" t="n"/>
      <c r="E4754" s="114">
        <f>IF(F4754 &lt;&gt; "",VLOOKUP(F4754,CategoryLookup,2,FALSE), "")</f>
        <v/>
      </c>
      <c r="F4754" s="126" t="n"/>
      <c r="G4754" s="127" t="n"/>
      <c r="H4754" s="127" t="n"/>
      <c r="I4754" s="127" t="n"/>
      <c r="J4754" s="127" t="n"/>
      <c r="K4754" s="127" t="n"/>
      <c r="L4754" s="127" t="n"/>
      <c r="M4754" s="127" t="n"/>
      <c r="N4754" s="120" t="n"/>
      <c r="O4754" s="120" t="n"/>
      <c r="P4754" s="120" t="n"/>
      <c r="Q4754" s="120" t="n"/>
      <c r="R4754" s="121" t="n"/>
      <c r="S4754" s="121" t="n"/>
      <c r="T4754" s="121" t="n"/>
      <c r="U4754" s="121" t="n"/>
      <c r="V4754" s="117">
        <f>IF(P4754="NA","NA",IF(P4754&lt;&gt;"",TEXT(P4754-N4754,"[h].mm"),""))</f>
        <v/>
      </c>
      <c r="W4754" s="118">
        <f>IF(AND(R4754="",S4754=""),"",R4754+S4754)</f>
        <v/>
      </c>
      <c r="X4754" s="116">
        <f>IF(O4754&lt;&gt;"",DATE(YEAR(O4754), MONTH(O4754), DAY(O4754)),"")</f>
        <v/>
      </c>
      <c r="Y4754" s="122" t="n"/>
      <c r="Z4754" s="123" t="n"/>
      <c r="AA4754" s="117">
        <f>IF(F4754="Re-assigned","NA",IF(W4754="","",IF(W4754&gt;=VLOOKUP(D4754,SLAMatrix,3,FALSE),"Yes",IF(W4754&lt;VLOOKUP(D4754,SLAMatrix,2,FALSE),"No","Internal"))))</f>
        <v/>
      </c>
      <c r="AB4754" s="123" t="n"/>
      <c r="AC4754" s="123" t="n"/>
      <c r="AD4754" s="119" t="n"/>
      <c r="AE4754" s="125" t="n"/>
      <c r="AF4754" s="124">
        <f>MONTH(O4754)</f>
        <v/>
      </c>
      <c r="AG4754" s="124">
        <f>VLOOKUP(IFERROR(MID(AE4754,1,(FIND(",",AE4754,1)-1)),AE4754),Facility_Region_Mapping,2,FALSE)</f>
        <v/>
      </c>
      <c r="AH4754" s="124" t="n"/>
      <c r="AI4754" s="124">
        <f>IF(C4754&lt;&gt;"",IF(M4754="ESM User",getInterfaceName($C4754),"NA"),"")</f>
        <v/>
      </c>
      <c r="AJ4754" s="116">
        <f>IF(Q4754&lt;&gt;"",DATE(YEAR(Q4754), MONTH(Q4754), DAY(Q4754)),"")</f>
        <v/>
      </c>
      <c r="AK4754" s="130">
        <f>IF(Q4754&lt;&gt;0,Q4754-N4754,TODAY()-N4754)</f>
        <v/>
      </c>
      <c r="AL4754" s="112">
        <f>IF(F4754="Re-assigned",0,IF(H4754="Closed",0,IF(H4754="Service Restored",0,IF(H4754="",0,1))))</f>
        <v/>
      </c>
      <c r="AM4754" s="124">
        <f>IF(AL4754=0,"",IF(AK4754&gt;20.99,"Aged","Non-Aged"))</f>
        <v/>
      </c>
      <c r="AN4754" s="112">
        <f>IF(Q4754&lt;&gt;"",MONTH(Q4754),"")</f>
        <v/>
      </c>
      <c r="AO4754" s="112">
        <f>IFERROR(VALUE(V4754),0)</f>
        <v/>
      </c>
    </row>
    <row customFormat="1" customHeight="1" ht="29.25" r="4755" s="112" spans="1:41">
      <c r="A4755" s="127" t="n"/>
      <c r="B4755" s="113" t="n"/>
      <c r="C4755" s="127" t="n"/>
      <c r="D4755" s="127" t="n"/>
      <c r="E4755" s="114">
        <f>IF(F4755 &lt;&gt; "",VLOOKUP(F4755,CategoryLookup,2,FALSE), "")</f>
        <v/>
      </c>
      <c r="F4755" s="126" t="n"/>
      <c r="G4755" s="127" t="n"/>
      <c r="H4755" s="127" t="n"/>
      <c r="I4755" s="127" t="n"/>
      <c r="J4755" s="127" t="n"/>
      <c r="K4755" s="127" t="n"/>
      <c r="L4755" s="127" t="n"/>
      <c r="M4755" s="127" t="n"/>
      <c r="N4755" s="120" t="n"/>
      <c r="O4755" s="120" t="n"/>
      <c r="P4755" s="120" t="n"/>
      <c r="Q4755" s="120" t="n"/>
      <c r="R4755" s="121" t="n"/>
      <c r="S4755" s="121" t="n"/>
      <c r="T4755" s="121" t="n"/>
      <c r="U4755" s="121" t="n"/>
      <c r="V4755" s="117">
        <f>IF(P4755="NA","NA",IF(P4755&lt;&gt;"",TEXT(P4755-N4755,"[h].mm"),""))</f>
        <v/>
      </c>
      <c r="W4755" s="118">
        <f>IF(AND(R4755="",S4755=""),"",R4755+S4755)</f>
        <v/>
      </c>
      <c r="X4755" s="116">
        <f>IF(O4755&lt;&gt;"",DATE(YEAR(O4755), MONTH(O4755), DAY(O4755)),"")</f>
        <v/>
      </c>
      <c r="Y4755" s="122" t="n"/>
      <c r="Z4755" s="123" t="n"/>
      <c r="AA4755" s="117">
        <f>IF(F4755="Re-assigned","NA",IF(W4755="","",IF(W4755&gt;=VLOOKUP(D4755,SLAMatrix,3,FALSE),"Yes",IF(W4755&lt;VLOOKUP(D4755,SLAMatrix,2,FALSE),"No","Internal"))))</f>
        <v/>
      </c>
      <c r="AB4755" s="123" t="n"/>
      <c r="AC4755" s="123" t="n"/>
      <c r="AD4755" s="119" t="n"/>
      <c r="AE4755" s="125" t="n"/>
      <c r="AF4755" s="124">
        <f>MONTH(O4755)</f>
        <v/>
      </c>
      <c r="AG4755" s="124">
        <f>VLOOKUP(IFERROR(MID(AE4755,1,(FIND(",",AE4755,1)-1)),AE4755),Facility_Region_Mapping,2,FALSE)</f>
        <v/>
      </c>
      <c r="AH4755" s="124" t="n"/>
      <c r="AI4755" s="124">
        <f>IF(C4755&lt;&gt;"",IF(M4755="ESM User",getInterfaceName($C4755),"NA"),"")</f>
        <v/>
      </c>
      <c r="AJ4755" s="116">
        <f>IF(Q4755&lt;&gt;"",DATE(YEAR(Q4755), MONTH(Q4755), DAY(Q4755)),"")</f>
        <v/>
      </c>
      <c r="AK4755" s="130">
        <f>IF(Q4755&lt;&gt;0,Q4755-N4755,TODAY()-N4755)</f>
        <v/>
      </c>
      <c r="AL4755" s="112">
        <f>IF(F4755="Re-assigned",0,IF(H4755="Closed",0,IF(H4755="Service Restored",0,IF(H4755="",0,1))))</f>
        <v/>
      </c>
      <c r="AM4755" s="124">
        <f>IF(AL4755=0,"",IF(AK4755&gt;20.99,"Aged","Non-Aged"))</f>
        <v/>
      </c>
      <c r="AN4755" s="112">
        <f>IF(Q4755&lt;&gt;"",MONTH(Q4755),"")</f>
        <v/>
      </c>
      <c r="AO4755" s="112">
        <f>IFERROR(VALUE(V4755),0)</f>
        <v/>
      </c>
    </row>
    <row customFormat="1" customHeight="1" ht="29.25" r="4756" s="112" spans="1:41">
      <c r="A4756" s="127" t="n"/>
      <c r="B4756" s="113" t="n"/>
      <c r="C4756" s="127" t="n"/>
      <c r="D4756" s="127" t="n"/>
      <c r="E4756" s="114">
        <f>IF(F4756 &lt;&gt; "",VLOOKUP(F4756,CategoryLookup,2,FALSE), "")</f>
        <v/>
      </c>
      <c r="F4756" s="126" t="n"/>
      <c r="G4756" s="127" t="n"/>
      <c r="H4756" s="127" t="n"/>
      <c r="I4756" s="127" t="n"/>
      <c r="J4756" s="127" t="n"/>
      <c r="K4756" s="127" t="n"/>
      <c r="L4756" s="127" t="n"/>
      <c r="M4756" s="127" t="n"/>
      <c r="N4756" s="120" t="n"/>
      <c r="O4756" s="120" t="n"/>
      <c r="P4756" s="120" t="n"/>
      <c r="Q4756" s="120" t="n"/>
      <c r="R4756" s="121" t="n"/>
      <c r="S4756" s="121" t="n"/>
      <c r="T4756" s="121" t="n"/>
      <c r="U4756" s="121" t="n"/>
      <c r="V4756" s="117">
        <f>IF(P4756="NA","NA",IF(P4756&lt;&gt;"",TEXT(P4756-N4756,"[h].mm"),""))</f>
        <v/>
      </c>
      <c r="W4756" s="118">
        <f>IF(AND(R4756="",S4756=""),"",R4756+S4756)</f>
        <v/>
      </c>
      <c r="X4756" s="116">
        <f>IF(O4756&lt;&gt;"",DATE(YEAR(O4756), MONTH(O4756), DAY(O4756)),"")</f>
        <v/>
      </c>
      <c r="Y4756" s="122" t="n"/>
      <c r="Z4756" s="123" t="n"/>
      <c r="AA4756" s="117">
        <f>IF(F4756="Re-assigned","NA",IF(W4756="","",IF(W4756&gt;=VLOOKUP(D4756,SLAMatrix,3,FALSE),"Yes",IF(W4756&lt;VLOOKUP(D4756,SLAMatrix,2,FALSE),"No","Internal"))))</f>
        <v/>
      </c>
      <c r="AB4756" s="123" t="n"/>
      <c r="AC4756" s="123" t="n"/>
      <c r="AD4756" s="119" t="n"/>
      <c r="AE4756" s="125" t="n"/>
      <c r="AF4756" s="124">
        <f>MONTH(O4756)</f>
        <v/>
      </c>
      <c r="AG4756" s="124">
        <f>VLOOKUP(IFERROR(MID(AE4756,1,(FIND(",",AE4756,1)-1)),AE4756),Facility_Region_Mapping,2,FALSE)</f>
        <v/>
      </c>
      <c r="AH4756" s="124" t="n"/>
      <c r="AI4756" s="124">
        <f>IF(C4756&lt;&gt;"",IF(M4756="ESM User",getInterfaceName($C4756),"NA"),"")</f>
        <v/>
      </c>
      <c r="AJ4756" s="116">
        <f>IF(Q4756&lt;&gt;"",DATE(YEAR(Q4756), MONTH(Q4756), DAY(Q4756)),"")</f>
        <v/>
      </c>
      <c r="AK4756" s="130">
        <f>IF(Q4756&lt;&gt;0,Q4756-N4756,TODAY()-N4756)</f>
        <v/>
      </c>
      <c r="AL4756" s="112">
        <f>IF(F4756="Re-assigned",0,IF(H4756="Closed",0,IF(H4756="Service Restored",0,IF(H4756="",0,1))))</f>
        <v/>
      </c>
      <c r="AM4756" s="124">
        <f>IF(AL4756=0,"",IF(AK4756&gt;20.99,"Aged","Non-Aged"))</f>
        <v/>
      </c>
      <c r="AN4756" s="112">
        <f>IF(Q4756&lt;&gt;"",MONTH(Q4756),"")</f>
        <v/>
      </c>
      <c r="AO4756" s="112">
        <f>IFERROR(VALUE(V4756),0)</f>
        <v/>
      </c>
    </row>
    <row customFormat="1" customHeight="1" ht="29.25" r="4757" s="112" spans="1:41">
      <c r="A4757" s="127" t="n"/>
      <c r="B4757" s="113" t="n"/>
      <c r="C4757" s="127" t="n"/>
      <c r="D4757" s="127" t="n"/>
      <c r="E4757" s="114">
        <f>IF(F4757 &lt;&gt; "",VLOOKUP(F4757,CategoryLookup,2,FALSE), "")</f>
        <v/>
      </c>
      <c r="F4757" s="126" t="n"/>
      <c r="G4757" s="127" t="n"/>
      <c r="H4757" s="127" t="n"/>
      <c r="I4757" s="127" t="n"/>
      <c r="J4757" s="127" t="n"/>
      <c r="K4757" s="127" t="n"/>
      <c r="L4757" s="127" t="n"/>
      <c r="M4757" s="127" t="n"/>
      <c r="N4757" s="120" t="n"/>
      <c r="O4757" s="120" t="n"/>
      <c r="P4757" s="120" t="n"/>
      <c r="Q4757" s="120" t="n"/>
      <c r="R4757" s="121" t="n"/>
      <c r="S4757" s="121" t="n"/>
      <c r="T4757" s="121" t="n"/>
      <c r="U4757" s="121" t="n"/>
      <c r="V4757" s="117">
        <f>IF(P4757="NA","NA",IF(P4757&lt;&gt;"",TEXT(P4757-N4757,"[h].mm"),""))</f>
        <v/>
      </c>
      <c r="W4757" s="118">
        <f>IF(AND(R4757="",S4757=""),"",R4757+S4757)</f>
        <v/>
      </c>
      <c r="X4757" s="116">
        <f>IF(O4757&lt;&gt;"",DATE(YEAR(O4757), MONTH(O4757), DAY(O4757)),"")</f>
        <v/>
      </c>
      <c r="Y4757" s="122" t="n"/>
      <c r="Z4757" s="123" t="n"/>
      <c r="AA4757" s="117">
        <f>IF(F4757="Re-assigned","NA",IF(W4757="","",IF(W4757&gt;=VLOOKUP(D4757,SLAMatrix,3,FALSE),"Yes",IF(W4757&lt;VLOOKUP(D4757,SLAMatrix,2,FALSE),"No","Internal"))))</f>
        <v/>
      </c>
      <c r="AB4757" s="123" t="n"/>
      <c r="AC4757" s="123" t="n"/>
      <c r="AD4757" s="119" t="n"/>
      <c r="AE4757" s="125" t="n"/>
      <c r="AF4757" s="124">
        <f>MONTH(O4757)</f>
        <v/>
      </c>
      <c r="AG4757" s="124">
        <f>VLOOKUP(IFERROR(MID(AE4757,1,(FIND(",",AE4757,1)-1)),AE4757),Facility_Region_Mapping,2,FALSE)</f>
        <v/>
      </c>
      <c r="AH4757" s="124" t="n"/>
      <c r="AI4757" s="124">
        <f>IF(C4757&lt;&gt;"",IF(M4757="ESM User",getInterfaceName($C4757),"NA"),"")</f>
        <v/>
      </c>
      <c r="AJ4757" s="116">
        <f>IF(Q4757&lt;&gt;"",DATE(YEAR(Q4757), MONTH(Q4757), DAY(Q4757)),"")</f>
        <v/>
      </c>
      <c r="AK4757" s="130">
        <f>IF(Q4757&lt;&gt;0,Q4757-N4757,TODAY()-N4757)</f>
        <v/>
      </c>
      <c r="AL4757" s="112">
        <f>IF(F4757="Re-assigned",0,IF(H4757="Closed",0,IF(H4757="Service Restored",0,IF(H4757="",0,1))))</f>
        <v/>
      </c>
      <c r="AM4757" s="124">
        <f>IF(AL4757=0,"",IF(AK4757&gt;20.99,"Aged","Non-Aged"))</f>
        <v/>
      </c>
      <c r="AN4757" s="112">
        <f>IF(Q4757&lt;&gt;"",MONTH(Q4757),"")</f>
        <v/>
      </c>
      <c r="AO4757" s="112">
        <f>IFERROR(VALUE(V4757),0)</f>
        <v/>
      </c>
    </row>
    <row customFormat="1" customHeight="1" ht="29.25" r="4758" s="112" spans="1:41">
      <c r="A4758" s="127" t="n"/>
      <c r="B4758" s="113" t="n"/>
      <c r="C4758" s="127" t="n"/>
      <c r="D4758" s="127" t="n"/>
      <c r="E4758" s="114">
        <f>IF(F4758 &lt;&gt; "",VLOOKUP(F4758,CategoryLookup,2,FALSE), "")</f>
        <v/>
      </c>
      <c r="F4758" s="126" t="n"/>
      <c r="G4758" s="127" t="n"/>
      <c r="H4758" s="127" t="n"/>
      <c r="I4758" s="127" t="n"/>
      <c r="J4758" s="127" t="n"/>
      <c r="K4758" s="127" t="n"/>
      <c r="L4758" s="127" t="n"/>
      <c r="M4758" s="127" t="n"/>
      <c r="N4758" s="120" t="n"/>
      <c r="O4758" s="120" t="n"/>
      <c r="P4758" s="120" t="n"/>
      <c r="Q4758" s="120" t="n"/>
      <c r="R4758" s="121" t="n"/>
      <c r="S4758" s="121" t="n"/>
      <c r="T4758" s="121" t="n"/>
      <c r="U4758" s="121" t="n"/>
      <c r="V4758" s="117">
        <f>IF(P4758="NA","NA",IF(P4758&lt;&gt;"",TEXT(P4758-N4758,"[h].mm"),""))</f>
        <v/>
      </c>
      <c r="W4758" s="118">
        <f>IF(AND(R4758="",S4758=""),"",R4758+S4758)</f>
        <v/>
      </c>
      <c r="X4758" s="116">
        <f>IF(O4758&lt;&gt;"",DATE(YEAR(O4758), MONTH(O4758), DAY(O4758)),"")</f>
        <v/>
      </c>
      <c r="Y4758" s="122" t="n"/>
      <c r="Z4758" s="123" t="n"/>
      <c r="AA4758" s="117">
        <f>IF(F4758="Re-assigned","NA",IF(W4758="","",IF(W4758&gt;=VLOOKUP(D4758,SLAMatrix,3,FALSE),"Yes",IF(W4758&lt;VLOOKUP(D4758,SLAMatrix,2,FALSE),"No","Internal"))))</f>
        <v/>
      </c>
      <c r="AB4758" s="123" t="n"/>
      <c r="AC4758" s="123" t="n"/>
      <c r="AD4758" s="119" t="n"/>
      <c r="AE4758" s="125" t="n"/>
      <c r="AF4758" s="124">
        <f>MONTH(O4758)</f>
        <v/>
      </c>
      <c r="AG4758" s="124">
        <f>VLOOKUP(IFERROR(MID(AE4758,1,(FIND(",",AE4758,1)-1)),AE4758),Facility_Region_Mapping,2,FALSE)</f>
        <v/>
      </c>
      <c r="AH4758" s="124" t="n"/>
      <c r="AI4758" s="124">
        <f>IF(C4758&lt;&gt;"",IF(M4758="ESM User",getInterfaceName($C4758),"NA"),"")</f>
        <v/>
      </c>
      <c r="AJ4758" s="116">
        <f>IF(Q4758&lt;&gt;"",DATE(YEAR(Q4758), MONTH(Q4758), DAY(Q4758)),"")</f>
        <v/>
      </c>
      <c r="AK4758" s="130">
        <f>IF(Q4758&lt;&gt;0,Q4758-N4758,TODAY()-N4758)</f>
        <v/>
      </c>
      <c r="AL4758" s="112">
        <f>IF(F4758="Re-assigned",0,IF(H4758="Closed",0,IF(H4758="Service Restored",0,IF(H4758="",0,1))))</f>
        <v/>
      </c>
      <c r="AM4758" s="124">
        <f>IF(AL4758=0,"",IF(AK4758&gt;20.99,"Aged","Non-Aged"))</f>
        <v/>
      </c>
      <c r="AN4758" s="112">
        <f>IF(Q4758&lt;&gt;"",MONTH(Q4758),"")</f>
        <v/>
      </c>
      <c r="AO4758" s="112">
        <f>IFERROR(VALUE(V4758),0)</f>
        <v/>
      </c>
    </row>
    <row customFormat="1" customHeight="1" ht="29.25" r="4759" s="112" spans="1:41">
      <c r="A4759" s="127" t="n"/>
      <c r="B4759" s="113" t="n"/>
      <c r="C4759" s="127" t="n"/>
      <c r="D4759" s="127" t="n"/>
      <c r="E4759" s="114">
        <f>IF(F4759 &lt;&gt; "",VLOOKUP(F4759,CategoryLookup,2,FALSE), "")</f>
        <v/>
      </c>
      <c r="F4759" s="126" t="n"/>
      <c r="G4759" s="127" t="n"/>
      <c r="H4759" s="127" t="n"/>
      <c r="I4759" s="127" t="n"/>
      <c r="J4759" s="127" t="n"/>
      <c r="K4759" s="127" t="n"/>
      <c r="L4759" s="127" t="n"/>
      <c r="M4759" s="127" t="n"/>
      <c r="N4759" s="120" t="n"/>
      <c r="O4759" s="120" t="n"/>
      <c r="P4759" s="120" t="n"/>
      <c r="Q4759" s="120" t="n"/>
      <c r="R4759" s="121" t="n"/>
      <c r="S4759" s="121" t="n"/>
      <c r="T4759" s="121" t="n"/>
      <c r="U4759" s="121" t="n"/>
      <c r="V4759" s="117">
        <f>IF(P4759="NA","NA",IF(P4759&lt;&gt;"",TEXT(P4759-N4759,"[h].mm"),""))</f>
        <v/>
      </c>
      <c r="W4759" s="118">
        <f>IF(AND(R4759="",S4759=""),"",R4759+S4759)</f>
        <v/>
      </c>
      <c r="X4759" s="116">
        <f>IF(O4759&lt;&gt;"",DATE(YEAR(O4759), MONTH(O4759), DAY(O4759)),"")</f>
        <v/>
      </c>
      <c r="Y4759" s="122" t="n"/>
      <c r="Z4759" s="123" t="n"/>
      <c r="AA4759" s="117">
        <f>IF(F4759="Re-assigned","NA",IF(W4759="","",IF(W4759&gt;=VLOOKUP(D4759,SLAMatrix,3,FALSE),"Yes",IF(W4759&lt;VLOOKUP(D4759,SLAMatrix,2,FALSE),"No","Internal"))))</f>
        <v/>
      </c>
      <c r="AB4759" s="123" t="n"/>
      <c r="AC4759" s="123" t="n"/>
      <c r="AD4759" s="119" t="n"/>
      <c r="AE4759" s="125" t="n"/>
      <c r="AF4759" s="124">
        <f>MONTH(O4759)</f>
        <v/>
      </c>
      <c r="AG4759" s="124">
        <f>VLOOKUP(IFERROR(MID(AE4759,1,(FIND(",",AE4759,1)-1)),AE4759),Facility_Region_Mapping,2,FALSE)</f>
        <v/>
      </c>
      <c r="AH4759" s="124" t="n"/>
      <c r="AI4759" s="124">
        <f>IF(C4759&lt;&gt;"",IF(M4759="ESM User",getInterfaceName($C4759),"NA"),"")</f>
        <v/>
      </c>
      <c r="AJ4759" s="116">
        <f>IF(Q4759&lt;&gt;"",DATE(YEAR(Q4759), MONTH(Q4759), DAY(Q4759)),"")</f>
        <v/>
      </c>
      <c r="AK4759" s="130">
        <f>IF(Q4759&lt;&gt;0,Q4759-N4759,TODAY()-N4759)</f>
        <v/>
      </c>
      <c r="AL4759" s="112">
        <f>IF(F4759="Re-assigned",0,IF(H4759="Closed",0,IF(H4759="Service Restored",0,IF(H4759="",0,1))))</f>
        <v/>
      </c>
      <c r="AM4759" s="124">
        <f>IF(AL4759=0,"",IF(AK4759&gt;20.99,"Aged","Non-Aged"))</f>
        <v/>
      </c>
      <c r="AN4759" s="112">
        <f>IF(Q4759&lt;&gt;"",MONTH(Q4759),"")</f>
        <v/>
      </c>
      <c r="AO4759" s="112">
        <f>IFERROR(VALUE(V4759),0)</f>
        <v/>
      </c>
    </row>
    <row customFormat="1" customHeight="1" ht="29.25" r="4760" s="112" spans="1:41">
      <c r="A4760" s="127" t="n"/>
      <c r="B4760" s="113" t="n"/>
      <c r="C4760" s="127" t="n"/>
      <c r="D4760" s="127" t="n"/>
      <c r="E4760" s="114">
        <f>IF(F4760 &lt;&gt; "",VLOOKUP(F4760,CategoryLookup,2,FALSE), "")</f>
        <v/>
      </c>
      <c r="F4760" s="126" t="n"/>
      <c r="G4760" s="127" t="n"/>
      <c r="H4760" s="127" t="n"/>
      <c r="I4760" s="127" t="n"/>
      <c r="J4760" s="127" t="n"/>
      <c r="K4760" s="127" t="n"/>
      <c r="L4760" s="127" t="n"/>
      <c r="M4760" s="127" t="n"/>
      <c r="N4760" s="120" t="n"/>
      <c r="O4760" s="120" t="n"/>
      <c r="P4760" s="120" t="n"/>
      <c r="Q4760" s="120" t="n"/>
      <c r="R4760" s="121" t="n"/>
      <c r="S4760" s="121" t="n"/>
      <c r="T4760" s="121" t="n"/>
      <c r="U4760" s="121" t="n"/>
      <c r="V4760" s="117">
        <f>IF(P4760="NA","NA",IF(P4760&lt;&gt;"",TEXT(P4760-N4760,"[h].mm"),""))</f>
        <v/>
      </c>
      <c r="W4760" s="118">
        <f>IF(AND(R4760="",S4760=""),"",R4760+S4760)</f>
        <v/>
      </c>
      <c r="X4760" s="116">
        <f>IF(O4760&lt;&gt;"",DATE(YEAR(O4760), MONTH(O4760), DAY(O4760)),"")</f>
        <v/>
      </c>
      <c r="Y4760" s="122" t="n"/>
      <c r="Z4760" s="123" t="n"/>
      <c r="AA4760" s="117">
        <f>IF(F4760="Re-assigned","NA",IF(W4760="","",IF(W4760&gt;=VLOOKUP(D4760,SLAMatrix,3,FALSE),"Yes",IF(W4760&lt;VLOOKUP(D4760,SLAMatrix,2,FALSE),"No","Internal"))))</f>
        <v/>
      </c>
      <c r="AB4760" s="123" t="n"/>
      <c r="AC4760" s="123" t="n"/>
      <c r="AD4760" s="119" t="n"/>
      <c r="AE4760" s="125" t="n"/>
      <c r="AF4760" s="124">
        <f>MONTH(O4760)</f>
        <v/>
      </c>
      <c r="AG4760" s="124">
        <f>VLOOKUP(IFERROR(MID(AE4760,1,(FIND(",",AE4760,1)-1)),AE4760),Facility_Region_Mapping,2,FALSE)</f>
        <v/>
      </c>
      <c r="AH4760" s="124" t="n"/>
      <c r="AI4760" s="124">
        <f>IF(C4760&lt;&gt;"",IF(M4760="ESM User",getInterfaceName($C4760),"NA"),"")</f>
        <v/>
      </c>
      <c r="AJ4760" s="116">
        <f>IF(Q4760&lt;&gt;"",DATE(YEAR(Q4760), MONTH(Q4760), DAY(Q4760)),"")</f>
        <v/>
      </c>
      <c r="AK4760" s="130">
        <f>IF(Q4760&lt;&gt;0,Q4760-N4760,TODAY()-N4760)</f>
        <v/>
      </c>
      <c r="AL4760" s="112">
        <f>IF(F4760="Re-assigned",0,IF(H4760="Closed",0,IF(H4760="Service Restored",0,IF(H4760="",0,1))))</f>
        <v/>
      </c>
      <c r="AM4760" s="124">
        <f>IF(AL4760=0,"",IF(AK4760&gt;20.99,"Aged","Non-Aged"))</f>
        <v/>
      </c>
      <c r="AN4760" s="112">
        <f>IF(Q4760&lt;&gt;"",MONTH(Q4760),"")</f>
        <v/>
      </c>
      <c r="AO4760" s="112">
        <f>IFERROR(VALUE(V4760),0)</f>
        <v/>
      </c>
    </row>
    <row customFormat="1" customHeight="1" ht="29.25" r="4761" s="112" spans="1:41">
      <c r="A4761" s="127" t="n"/>
      <c r="B4761" s="113" t="n"/>
      <c r="C4761" s="127" t="n"/>
      <c r="D4761" s="127" t="n"/>
      <c r="E4761" s="114">
        <f>IF(F4761 &lt;&gt; "",VLOOKUP(F4761,CategoryLookup,2,FALSE), "")</f>
        <v/>
      </c>
      <c r="F4761" s="126" t="n"/>
      <c r="G4761" s="127" t="n"/>
      <c r="H4761" s="127" t="n"/>
      <c r="I4761" s="127" t="n"/>
      <c r="J4761" s="127" t="n"/>
      <c r="K4761" s="127" t="n"/>
      <c r="L4761" s="127" t="n"/>
      <c r="M4761" s="127" t="n"/>
      <c r="N4761" s="120" t="n"/>
      <c r="O4761" s="120" t="n"/>
      <c r="P4761" s="120" t="n"/>
      <c r="Q4761" s="120" t="n"/>
      <c r="R4761" s="121" t="n"/>
      <c r="S4761" s="121" t="n"/>
      <c r="T4761" s="121" t="n"/>
      <c r="U4761" s="121" t="n"/>
      <c r="V4761" s="117">
        <f>IF(P4761="NA","NA",IF(P4761&lt;&gt;"",TEXT(P4761-N4761,"[h].mm"),""))</f>
        <v/>
      </c>
      <c r="W4761" s="118">
        <f>IF(AND(R4761="",S4761=""),"",R4761+S4761)</f>
        <v/>
      </c>
      <c r="X4761" s="116">
        <f>IF(O4761&lt;&gt;"",DATE(YEAR(O4761), MONTH(O4761), DAY(O4761)),"")</f>
        <v/>
      </c>
      <c r="Y4761" s="122" t="n"/>
      <c r="Z4761" s="123" t="n"/>
      <c r="AA4761" s="117">
        <f>IF(F4761="Re-assigned","NA",IF(W4761="","",IF(W4761&gt;=VLOOKUP(D4761,SLAMatrix,3,FALSE),"Yes",IF(W4761&lt;VLOOKUP(D4761,SLAMatrix,2,FALSE),"No","Internal"))))</f>
        <v/>
      </c>
      <c r="AB4761" s="123" t="n"/>
      <c r="AC4761" s="123" t="n"/>
      <c r="AD4761" s="119" t="n"/>
      <c r="AE4761" s="125" t="n"/>
      <c r="AF4761" s="124">
        <f>MONTH(O4761)</f>
        <v/>
      </c>
      <c r="AG4761" s="124">
        <f>VLOOKUP(IFERROR(MID(AE4761,1,(FIND(",",AE4761,1)-1)),AE4761),Facility_Region_Mapping,2,FALSE)</f>
        <v/>
      </c>
      <c r="AH4761" s="124" t="n"/>
      <c r="AI4761" s="124">
        <f>IF(C4761&lt;&gt;"",IF(M4761="ESM User",getInterfaceName($C4761),"NA"),"")</f>
        <v/>
      </c>
      <c r="AJ4761" s="116">
        <f>IF(Q4761&lt;&gt;"",DATE(YEAR(Q4761), MONTH(Q4761), DAY(Q4761)),"")</f>
        <v/>
      </c>
      <c r="AK4761" s="130">
        <f>IF(Q4761&lt;&gt;0,Q4761-N4761,TODAY()-N4761)</f>
        <v/>
      </c>
      <c r="AL4761" s="112">
        <f>IF(F4761="Re-assigned",0,IF(H4761="Closed",0,IF(H4761="Service Restored",0,IF(H4761="",0,1))))</f>
        <v/>
      </c>
      <c r="AM4761" s="124">
        <f>IF(AL4761=0,"",IF(AK4761&gt;20.99,"Aged","Non-Aged"))</f>
        <v/>
      </c>
      <c r="AN4761" s="112">
        <f>IF(Q4761&lt;&gt;"",MONTH(Q4761),"")</f>
        <v/>
      </c>
      <c r="AO4761" s="112">
        <f>IFERROR(VALUE(V4761),0)</f>
        <v/>
      </c>
    </row>
    <row customFormat="1" customHeight="1" ht="29.25" r="4762" s="112" spans="1:41">
      <c r="A4762" s="127" t="n"/>
      <c r="B4762" s="113" t="n"/>
      <c r="C4762" s="127" t="n"/>
      <c r="D4762" s="127" t="n"/>
      <c r="E4762" s="114">
        <f>IF(F4762 &lt;&gt; "",VLOOKUP(F4762,CategoryLookup,2,FALSE), "")</f>
        <v/>
      </c>
      <c r="F4762" s="126" t="n"/>
      <c r="G4762" s="127" t="n"/>
      <c r="H4762" s="127" t="n"/>
      <c r="I4762" s="127" t="n"/>
      <c r="J4762" s="127" t="n"/>
      <c r="K4762" s="127" t="n"/>
      <c r="L4762" s="127" t="n"/>
      <c r="M4762" s="127" t="n"/>
      <c r="N4762" s="120" t="n"/>
      <c r="O4762" s="120" t="n"/>
      <c r="P4762" s="120" t="n"/>
      <c r="Q4762" s="120" t="n"/>
      <c r="R4762" s="121" t="n"/>
      <c r="S4762" s="121" t="n"/>
      <c r="T4762" s="121" t="n"/>
      <c r="U4762" s="121" t="n"/>
      <c r="V4762" s="117">
        <f>IF(P4762="NA","NA",IF(P4762&lt;&gt;"",TEXT(P4762-N4762,"[h].mm"),""))</f>
        <v/>
      </c>
      <c r="W4762" s="118">
        <f>IF(AND(R4762="",S4762=""),"",R4762+S4762)</f>
        <v/>
      </c>
      <c r="X4762" s="116">
        <f>IF(O4762&lt;&gt;"",DATE(YEAR(O4762), MONTH(O4762), DAY(O4762)),"")</f>
        <v/>
      </c>
      <c r="Y4762" s="122" t="n"/>
      <c r="Z4762" s="123" t="n"/>
      <c r="AA4762" s="117">
        <f>IF(F4762="Re-assigned","NA",IF(W4762="","",IF(W4762&gt;=VLOOKUP(D4762,SLAMatrix,3,FALSE),"Yes",IF(W4762&lt;VLOOKUP(D4762,SLAMatrix,2,FALSE),"No","Internal"))))</f>
        <v/>
      </c>
      <c r="AB4762" s="123" t="n"/>
      <c r="AC4762" s="123" t="n"/>
      <c r="AD4762" s="119" t="n"/>
      <c r="AE4762" s="125" t="n"/>
      <c r="AF4762" s="124">
        <f>MONTH(O4762)</f>
        <v/>
      </c>
      <c r="AG4762" s="124">
        <f>VLOOKUP(IFERROR(MID(AE4762,1,(FIND(",",AE4762,1)-1)),AE4762),Facility_Region_Mapping,2,FALSE)</f>
        <v/>
      </c>
      <c r="AH4762" s="124" t="n"/>
      <c r="AI4762" s="124">
        <f>IF(C4762&lt;&gt;"",IF(M4762="ESM User",getInterfaceName($C4762),"NA"),"")</f>
        <v/>
      </c>
      <c r="AJ4762" s="116">
        <f>IF(Q4762&lt;&gt;"",DATE(YEAR(Q4762), MONTH(Q4762), DAY(Q4762)),"")</f>
        <v/>
      </c>
      <c r="AK4762" s="130">
        <f>IF(Q4762&lt;&gt;0,Q4762-N4762,TODAY()-N4762)</f>
        <v/>
      </c>
      <c r="AL4762" s="112">
        <f>IF(F4762="Re-assigned",0,IF(H4762="Closed",0,IF(H4762="Service Restored",0,IF(H4762="",0,1))))</f>
        <v/>
      </c>
      <c r="AM4762" s="124">
        <f>IF(AL4762=0,"",IF(AK4762&gt;20.99,"Aged","Non-Aged"))</f>
        <v/>
      </c>
      <c r="AN4762" s="112">
        <f>IF(Q4762&lt;&gt;"",MONTH(Q4762),"")</f>
        <v/>
      </c>
      <c r="AO4762" s="112">
        <f>IFERROR(VALUE(V4762),0)</f>
        <v/>
      </c>
    </row>
    <row customFormat="1" customHeight="1" ht="29.25" r="4763" s="112" spans="1:41">
      <c r="A4763" s="127" t="n"/>
      <c r="B4763" s="113" t="n"/>
      <c r="C4763" s="127" t="n"/>
      <c r="D4763" s="127" t="n"/>
      <c r="E4763" s="114">
        <f>IF(F4763 &lt;&gt; "",VLOOKUP(F4763,CategoryLookup,2,FALSE), "")</f>
        <v/>
      </c>
      <c r="F4763" s="126" t="n"/>
      <c r="G4763" s="127" t="n"/>
      <c r="H4763" s="127" t="n"/>
      <c r="I4763" s="127" t="n"/>
      <c r="J4763" s="127" t="n"/>
      <c r="K4763" s="127" t="n"/>
      <c r="L4763" s="127" t="n"/>
      <c r="M4763" s="127" t="n"/>
      <c r="N4763" s="120" t="n"/>
      <c r="O4763" s="120" t="n"/>
      <c r="P4763" s="120" t="n"/>
      <c r="Q4763" s="120" t="n"/>
      <c r="R4763" s="121" t="n"/>
      <c r="S4763" s="121" t="n"/>
      <c r="T4763" s="121" t="n"/>
      <c r="U4763" s="121" t="n"/>
      <c r="V4763" s="117">
        <f>IF(P4763="NA","NA",IF(P4763&lt;&gt;"",TEXT(P4763-N4763,"[h].mm"),""))</f>
        <v/>
      </c>
      <c r="W4763" s="118">
        <f>IF(AND(R4763="",S4763=""),"",R4763+S4763)</f>
        <v/>
      </c>
      <c r="X4763" s="116">
        <f>IF(O4763&lt;&gt;"",DATE(YEAR(O4763), MONTH(O4763), DAY(O4763)),"")</f>
        <v/>
      </c>
      <c r="Y4763" s="122" t="n"/>
      <c r="Z4763" s="123" t="n"/>
      <c r="AA4763" s="117">
        <f>IF(F4763="Re-assigned","NA",IF(W4763="","",IF(W4763&gt;=VLOOKUP(D4763,SLAMatrix,3,FALSE),"Yes",IF(W4763&lt;VLOOKUP(D4763,SLAMatrix,2,FALSE),"No","Internal"))))</f>
        <v/>
      </c>
      <c r="AB4763" s="123" t="n"/>
      <c r="AC4763" s="123" t="n"/>
      <c r="AD4763" s="119" t="n"/>
      <c r="AE4763" s="125" t="n"/>
      <c r="AF4763" s="124">
        <f>MONTH(O4763)</f>
        <v/>
      </c>
      <c r="AG4763" s="124">
        <f>VLOOKUP(IFERROR(MID(AE4763,1,(FIND(",",AE4763,1)-1)),AE4763),Facility_Region_Mapping,2,FALSE)</f>
        <v/>
      </c>
      <c r="AH4763" s="124" t="n"/>
      <c r="AI4763" s="124">
        <f>IF(C4763&lt;&gt;"",IF(M4763="ESM User",getInterfaceName($C4763),"NA"),"")</f>
        <v/>
      </c>
      <c r="AJ4763" s="116">
        <f>IF(Q4763&lt;&gt;"",DATE(YEAR(Q4763), MONTH(Q4763), DAY(Q4763)),"")</f>
        <v/>
      </c>
      <c r="AK4763" s="130">
        <f>IF(Q4763&lt;&gt;0,Q4763-N4763,TODAY()-N4763)</f>
        <v/>
      </c>
      <c r="AL4763" s="112">
        <f>IF(F4763="Re-assigned",0,IF(H4763="Closed",0,IF(H4763="Service Restored",0,IF(H4763="",0,1))))</f>
        <v/>
      </c>
      <c r="AM4763" s="124">
        <f>IF(AL4763=0,"",IF(AK4763&gt;20.99,"Aged","Non-Aged"))</f>
        <v/>
      </c>
      <c r="AN4763" s="112">
        <f>IF(Q4763&lt;&gt;"",MONTH(Q4763),"")</f>
        <v/>
      </c>
      <c r="AO4763" s="112">
        <f>IFERROR(VALUE(V4763),0)</f>
        <v/>
      </c>
    </row>
    <row customFormat="1" customHeight="1" ht="29.25" r="4764" s="112" spans="1:41">
      <c r="A4764" s="127" t="n"/>
      <c r="B4764" s="113" t="n"/>
      <c r="C4764" s="127" t="n"/>
      <c r="D4764" s="127" t="n"/>
      <c r="E4764" s="114">
        <f>IF(F4764 &lt;&gt; "",VLOOKUP(F4764,CategoryLookup,2,FALSE), "")</f>
        <v/>
      </c>
      <c r="F4764" s="126" t="n"/>
      <c r="G4764" s="127" t="n"/>
      <c r="H4764" s="127" t="n"/>
      <c r="I4764" s="127" t="n"/>
      <c r="J4764" s="127" t="n"/>
      <c r="K4764" s="127" t="n"/>
      <c r="L4764" s="127" t="n"/>
      <c r="M4764" s="127" t="n"/>
      <c r="N4764" s="120" t="n"/>
      <c r="O4764" s="120" t="n"/>
      <c r="P4764" s="120" t="n"/>
      <c r="Q4764" s="120" t="n"/>
      <c r="R4764" s="121" t="n"/>
      <c r="S4764" s="121" t="n"/>
      <c r="T4764" s="121" t="n"/>
      <c r="U4764" s="121" t="n"/>
      <c r="V4764" s="117">
        <f>IF(P4764="NA","NA",IF(P4764&lt;&gt;"",TEXT(P4764-N4764,"[h].mm"),""))</f>
        <v/>
      </c>
      <c r="W4764" s="118">
        <f>IF(AND(R4764="",S4764=""),"",R4764+S4764)</f>
        <v/>
      </c>
      <c r="X4764" s="116">
        <f>IF(O4764&lt;&gt;"",DATE(YEAR(O4764), MONTH(O4764), DAY(O4764)),"")</f>
        <v/>
      </c>
      <c r="Y4764" s="122" t="n"/>
      <c r="Z4764" s="123" t="n"/>
      <c r="AA4764" s="117">
        <f>IF(F4764="Re-assigned","NA",IF(W4764="","",IF(W4764&gt;=VLOOKUP(D4764,SLAMatrix,3,FALSE),"Yes",IF(W4764&lt;VLOOKUP(D4764,SLAMatrix,2,FALSE),"No","Internal"))))</f>
        <v/>
      </c>
      <c r="AB4764" s="123" t="n"/>
      <c r="AC4764" s="123" t="n"/>
      <c r="AD4764" s="119" t="n"/>
      <c r="AE4764" s="125" t="n"/>
      <c r="AF4764" s="124">
        <f>MONTH(O4764)</f>
        <v/>
      </c>
      <c r="AG4764" s="124">
        <f>VLOOKUP(IFERROR(MID(AE4764,1,(FIND(",",AE4764,1)-1)),AE4764),Facility_Region_Mapping,2,FALSE)</f>
        <v/>
      </c>
      <c r="AH4764" s="124" t="n"/>
      <c r="AI4764" s="124">
        <f>IF(C4764&lt;&gt;"",IF(M4764="ESM User",getInterfaceName($C4764),"NA"),"")</f>
        <v/>
      </c>
      <c r="AJ4764" s="116">
        <f>IF(Q4764&lt;&gt;"",DATE(YEAR(Q4764), MONTH(Q4764), DAY(Q4764)),"")</f>
        <v/>
      </c>
      <c r="AK4764" s="130">
        <f>IF(Q4764&lt;&gt;0,Q4764-N4764,TODAY()-N4764)</f>
        <v/>
      </c>
      <c r="AL4764" s="112">
        <f>IF(F4764="Re-assigned",0,IF(H4764="Closed",0,IF(H4764="Service Restored",0,IF(H4764="",0,1))))</f>
        <v/>
      </c>
      <c r="AM4764" s="124">
        <f>IF(AL4764=0,"",IF(AK4764&gt;20.99,"Aged","Non-Aged"))</f>
        <v/>
      </c>
      <c r="AN4764" s="112">
        <f>IF(Q4764&lt;&gt;"",MONTH(Q4764),"")</f>
        <v/>
      </c>
      <c r="AO4764" s="112">
        <f>IFERROR(VALUE(V4764),0)</f>
        <v/>
      </c>
    </row>
    <row customFormat="1" customHeight="1" ht="29.25" r="4765" s="112" spans="1:41">
      <c r="A4765" s="127" t="n"/>
      <c r="B4765" s="113" t="n"/>
      <c r="C4765" s="127" t="n"/>
      <c r="D4765" s="127" t="n"/>
      <c r="E4765" s="114">
        <f>IF(F4765 &lt;&gt; "",VLOOKUP(F4765,CategoryLookup,2,FALSE), "")</f>
        <v/>
      </c>
      <c r="F4765" s="126" t="n"/>
      <c r="G4765" s="127" t="n"/>
      <c r="H4765" s="127" t="n"/>
      <c r="I4765" s="127" t="n"/>
      <c r="J4765" s="127" t="n"/>
      <c r="K4765" s="127" t="n"/>
      <c r="L4765" s="127" t="n"/>
      <c r="M4765" s="127" t="n"/>
      <c r="N4765" s="120" t="n"/>
      <c r="O4765" s="120" t="n"/>
      <c r="P4765" s="120" t="n"/>
      <c r="Q4765" s="120" t="n"/>
      <c r="R4765" s="121" t="n"/>
      <c r="S4765" s="121" t="n"/>
      <c r="T4765" s="121" t="n"/>
      <c r="U4765" s="121" t="n"/>
      <c r="V4765" s="117">
        <f>IF(P4765="NA","NA",IF(P4765&lt;&gt;"",TEXT(P4765-N4765,"[h].mm"),""))</f>
        <v/>
      </c>
      <c r="W4765" s="118">
        <f>IF(AND(R4765="",S4765=""),"",R4765+S4765)</f>
        <v/>
      </c>
      <c r="X4765" s="116">
        <f>IF(O4765&lt;&gt;"",DATE(YEAR(O4765), MONTH(O4765), DAY(O4765)),"")</f>
        <v/>
      </c>
      <c r="Y4765" s="122" t="n"/>
      <c r="Z4765" s="123" t="n"/>
      <c r="AA4765" s="117">
        <f>IF(F4765="Re-assigned","NA",IF(W4765="","",IF(W4765&gt;=VLOOKUP(D4765,SLAMatrix,3,FALSE),"Yes",IF(W4765&lt;VLOOKUP(D4765,SLAMatrix,2,FALSE),"No","Internal"))))</f>
        <v/>
      </c>
      <c r="AB4765" s="123" t="n"/>
      <c r="AC4765" s="123" t="n"/>
      <c r="AD4765" s="119" t="n"/>
      <c r="AE4765" s="125" t="n"/>
      <c r="AF4765" s="124">
        <f>MONTH(O4765)</f>
        <v/>
      </c>
      <c r="AG4765" s="124">
        <f>VLOOKUP(IFERROR(MID(AE4765,1,(FIND(",",AE4765,1)-1)),AE4765),Facility_Region_Mapping,2,FALSE)</f>
        <v/>
      </c>
      <c r="AH4765" s="124" t="n"/>
      <c r="AI4765" s="124">
        <f>IF(C4765&lt;&gt;"",IF(M4765="ESM User",getInterfaceName($C4765),"NA"),"")</f>
        <v/>
      </c>
      <c r="AJ4765" s="116">
        <f>IF(Q4765&lt;&gt;"",DATE(YEAR(Q4765), MONTH(Q4765), DAY(Q4765)),"")</f>
        <v/>
      </c>
      <c r="AK4765" s="130">
        <f>IF(Q4765&lt;&gt;0,Q4765-N4765,TODAY()-N4765)</f>
        <v/>
      </c>
      <c r="AL4765" s="112">
        <f>IF(F4765="Re-assigned",0,IF(H4765="Closed",0,IF(H4765="Service Restored",0,IF(H4765="",0,1))))</f>
        <v/>
      </c>
      <c r="AM4765" s="124">
        <f>IF(AL4765=0,"",IF(AK4765&gt;20.99,"Aged","Non-Aged"))</f>
        <v/>
      </c>
      <c r="AN4765" s="112">
        <f>IF(Q4765&lt;&gt;"",MONTH(Q4765),"")</f>
        <v/>
      </c>
      <c r="AO4765" s="112">
        <f>IFERROR(VALUE(V4765),0)</f>
        <v/>
      </c>
    </row>
    <row customFormat="1" customHeight="1" ht="29.25" r="4766" s="112" spans="1:41">
      <c r="A4766" s="127" t="n"/>
      <c r="B4766" s="113" t="n"/>
      <c r="C4766" s="127" t="n"/>
      <c r="D4766" s="127" t="n"/>
      <c r="E4766" s="114">
        <f>IF(F4766 &lt;&gt; "",VLOOKUP(F4766,CategoryLookup,2,FALSE), "")</f>
        <v/>
      </c>
      <c r="F4766" s="126" t="n"/>
      <c r="G4766" s="127" t="n"/>
      <c r="H4766" s="127" t="n"/>
      <c r="I4766" s="127" t="n"/>
      <c r="J4766" s="127" t="n"/>
      <c r="K4766" s="127" t="n"/>
      <c r="L4766" s="127" t="n"/>
      <c r="M4766" s="127" t="n"/>
      <c r="N4766" s="120" t="n"/>
      <c r="O4766" s="120" t="n"/>
      <c r="P4766" s="120" t="n"/>
      <c r="Q4766" s="120" t="n"/>
      <c r="R4766" s="121" t="n"/>
      <c r="S4766" s="121" t="n"/>
      <c r="T4766" s="121" t="n"/>
      <c r="U4766" s="121" t="n"/>
      <c r="V4766" s="117">
        <f>IF(P4766="NA","NA",IF(P4766&lt;&gt;"",TEXT(P4766-N4766,"[h].mm"),""))</f>
        <v/>
      </c>
      <c r="W4766" s="118">
        <f>IF(AND(R4766="",S4766=""),"",R4766+S4766)</f>
        <v/>
      </c>
      <c r="X4766" s="116">
        <f>IF(O4766&lt;&gt;"",DATE(YEAR(O4766), MONTH(O4766), DAY(O4766)),"")</f>
        <v/>
      </c>
      <c r="Y4766" s="122" t="n"/>
      <c r="Z4766" s="123" t="n"/>
      <c r="AA4766" s="117">
        <f>IF(F4766="Re-assigned","NA",IF(W4766="","",IF(W4766&gt;=VLOOKUP(D4766,SLAMatrix,3,FALSE),"Yes",IF(W4766&lt;VLOOKUP(D4766,SLAMatrix,2,FALSE),"No","Internal"))))</f>
        <v/>
      </c>
      <c r="AB4766" s="123" t="n"/>
      <c r="AC4766" s="123" t="n"/>
      <c r="AD4766" s="119" t="n"/>
      <c r="AE4766" s="125" t="n"/>
      <c r="AF4766" s="124">
        <f>MONTH(O4766)</f>
        <v/>
      </c>
      <c r="AG4766" s="124">
        <f>VLOOKUP(IFERROR(MID(AE4766,1,(FIND(",",AE4766,1)-1)),AE4766),Facility_Region_Mapping,2,FALSE)</f>
        <v/>
      </c>
      <c r="AH4766" s="124" t="n"/>
      <c r="AI4766" s="124">
        <f>IF(C4766&lt;&gt;"",IF(M4766="ESM User",getInterfaceName($C4766),"NA"),"")</f>
        <v/>
      </c>
      <c r="AJ4766" s="116">
        <f>IF(Q4766&lt;&gt;"",DATE(YEAR(Q4766), MONTH(Q4766), DAY(Q4766)),"")</f>
        <v/>
      </c>
      <c r="AK4766" s="130">
        <f>IF(Q4766&lt;&gt;0,Q4766-N4766,TODAY()-N4766)</f>
        <v/>
      </c>
      <c r="AL4766" s="112">
        <f>IF(F4766="Re-assigned",0,IF(H4766="Closed",0,IF(H4766="Service Restored",0,IF(H4766="",0,1))))</f>
        <v/>
      </c>
      <c r="AM4766" s="124">
        <f>IF(AL4766=0,"",IF(AK4766&gt;20.99,"Aged","Non-Aged"))</f>
        <v/>
      </c>
      <c r="AN4766" s="112">
        <f>IF(Q4766&lt;&gt;"",MONTH(Q4766),"")</f>
        <v/>
      </c>
      <c r="AO4766" s="112">
        <f>IFERROR(VALUE(V4766),0)</f>
        <v/>
      </c>
    </row>
    <row customFormat="1" customHeight="1" ht="29.25" r="4767" s="112" spans="1:41">
      <c r="A4767" s="127" t="n"/>
      <c r="B4767" s="113" t="n"/>
      <c r="C4767" s="127" t="n"/>
      <c r="D4767" s="127" t="n"/>
      <c r="E4767" s="114">
        <f>IF(F4767 &lt;&gt; "",VLOOKUP(F4767,CategoryLookup,2,FALSE), "")</f>
        <v/>
      </c>
      <c r="F4767" s="126" t="n"/>
      <c r="G4767" s="127" t="n"/>
      <c r="H4767" s="127" t="n"/>
      <c r="I4767" s="127" t="n"/>
      <c r="J4767" s="127" t="n"/>
      <c r="K4767" s="127" t="n"/>
      <c r="L4767" s="127" t="n"/>
      <c r="M4767" s="127" t="n"/>
      <c r="N4767" s="120" t="n"/>
      <c r="O4767" s="120" t="n"/>
      <c r="P4767" s="120" t="n"/>
      <c r="Q4767" s="120" t="n"/>
      <c r="R4767" s="121" t="n"/>
      <c r="S4767" s="121" t="n"/>
      <c r="T4767" s="121" t="n"/>
      <c r="U4767" s="121" t="n"/>
      <c r="V4767" s="117">
        <f>IF(P4767="NA","NA",IF(P4767&lt;&gt;"",TEXT(P4767-N4767,"[h].mm"),""))</f>
        <v/>
      </c>
      <c r="W4767" s="118">
        <f>IF(AND(R4767="",S4767=""),"",R4767+S4767)</f>
        <v/>
      </c>
      <c r="X4767" s="116">
        <f>IF(O4767&lt;&gt;"",DATE(YEAR(O4767), MONTH(O4767), DAY(O4767)),"")</f>
        <v/>
      </c>
      <c r="Y4767" s="122" t="n"/>
      <c r="Z4767" s="123" t="n"/>
      <c r="AA4767" s="117">
        <f>IF(F4767="Re-assigned","NA",IF(W4767="","",IF(W4767&gt;=VLOOKUP(D4767,SLAMatrix,3,FALSE),"Yes",IF(W4767&lt;VLOOKUP(D4767,SLAMatrix,2,FALSE),"No","Internal"))))</f>
        <v/>
      </c>
      <c r="AB4767" s="123" t="n"/>
      <c r="AC4767" s="123" t="n"/>
      <c r="AD4767" s="119" t="n"/>
      <c r="AE4767" s="125" t="n"/>
      <c r="AF4767" s="124">
        <f>MONTH(O4767)</f>
        <v/>
      </c>
      <c r="AG4767" s="124">
        <f>VLOOKUP(IFERROR(MID(AE4767,1,(FIND(",",AE4767,1)-1)),AE4767),Facility_Region_Mapping,2,FALSE)</f>
        <v/>
      </c>
      <c r="AH4767" s="124" t="n"/>
      <c r="AI4767" s="124">
        <f>IF(C4767&lt;&gt;"",IF(M4767="ESM User",getInterfaceName($C4767),"NA"),"")</f>
        <v/>
      </c>
      <c r="AJ4767" s="116">
        <f>IF(Q4767&lt;&gt;"",DATE(YEAR(Q4767), MONTH(Q4767), DAY(Q4767)),"")</f>
        <v/>
      </c>
      <c r="AK4767" s="130">
        <f>IF(Q4767&lt;&gt;0,Q4767-N4767,TODAY()-N4767)</f>
        <v/>
      </c>
      <c r="AL4767" s="112">
        <f>IF(F4767="Re-assigned",0,IF(H4767="Closed",0,IF(H4767="Service Restored",0,IF(H4767="",0,1))))</f>
        <v/>
      </c>
      <c r="AM4767" s="124">
        <f>IF(AL4767=0,"",IF(AK4767&gt;20.99,"Aged","Non-Aged"))</f>
        <v/>
      </c>
      <c r="AN4767" s="112">
        <f>IF(Q4767&lt;&gt;"",MONTH(Q4767),"")</f>
        <v/>
      </c>
      <c r="AO4767" s="112">
        <f>IFERROR(VALUE(V4767),0)</f>
        <v/>
      </c>
    </row>
    <row customFormat="1" customHeight="1" ht="29.25" r="4768" s="112" spans="1:41">
      <c r="A4768" s="127" t="n"/>
      <c r="B4768" s="113" t="n"/>
      <c r="C4768" s="127" t="n"/>
      <c r="D4768" s="127" t="n"/>
      <c r="E4768" s="114">
        <f>IF(F4768 &lt;&gt; "",VLOOKUP(F4768,CategoryLookup,2,FALSE), "")</f>
        <v/>
      </c>
      <c r="F4768" s="126" t="n"/>
      <c r="G4768" s="127" t="n"/>
      <c r="H4768" s="127" t="n"/>
      <c r="I4768" s="127" t="n"/>
      <c r="J4768" s="127" t="n"/>
      <c r="K4768" s="127" t="n"/>
      <c r="L4768" s="127" t="n"/>
      <c r="M4768" s="127" t="n"/>
      <c r="N4768" s="120" t="n"/>
      <c r="O4768" s="120" t="n"/>
      <c r="P4768" s="120" t="n"/>
      <c r="Q4768" s="120" t="n"/>
      <c r="R4768" s="121" t="n"/>
      <c r="S4768" s="121" t="n"/>
      <c r="T4768" s="121" t="n"/>
      <c r="U4768" s="121" t="n"/>
      <c r="V4768" s="117">
        <f>IF(P4768="NA","NA",IF(P4768&lt;&gt;"",TEXT(P4768-N4768,"[h].mm"),""))</f>
        <v/>
      </c>
      <c r="W4768" s="118">
        <f>IF(AND(R4768="",S4768=""),"",R4768+S4768)</f>
        <v/>
      </c>
      <c r="X4768" s="116">
        <f>IF(O4768&lt;&gt;"",DATE(YEAR(O4768), MONTH(O4768), DAY(O4768)),"")</f>
        <v/>
      </c>
      <c r="Y4768" s="122" t="n"/>
      <c r="Z4768" s="123" t="n"/>
      <c r="AA4768" s="117">
        <f>IF(F4768="Re-assigned","NA",IF(W4768="","",IF(W4768&gt;=VLOOKUP(D4768,SLAMatrix,3,FALSE),"Yes",IF(W4768&lt;VLOOKUP(D4768,SLAMatrix,2,FALSE),"No","Internal"))))</f>
        <v/>
      </c>
      <c r="AB4768" s="123" t="n"/>
      <c r="AC4768" s="123" t="n"/>
      <c r="AD4768" s="119" t="n"/>
      <c r="AE4768" s="125" t="n"/>
      <c r="AF4768" s="124">
        <f>MONTH(O4768)</f>
        <v/>
      </c>
      <c r="AG4768" s="124">
        <f>VLOOKUP(IFERROR(MID(AE4768,1,(FIND(",",AE4768,1)-1)),AE4768),Facility_Region_Mapping,2,FALSE)</f>
        <v/>
      </c>
      <c r="AH4768" s="124" t="n"/>
      <c r="AI4768" s="124">
        <f>IF(C4768&lt;&gt;"",IF(M4768="ESM User",getInterfaceName($C4768),"NA"),"")</f>
        <v/>
      </c>
      <c r="AJ4768" s="116">
        <f>IF(Q4768&lt;&gt;"",DATE(YEAR(Q4768), MONTH(Q4768), DAY(Q4768)),"")</f>
        <v/>
      </c>
      <c r="AK4768" s="130">
        <f>IF(Q4768&lt;&gt;0,Q4768-N4768,TODAY()-N4768)</f>
        <v/>
      </c>
      <c r="AL4768" s="112">
        <f>IF(F4768="Re-assigned",0,IF(H4768="Closed",0,IF(H4768="Service Restored",0,IF(H4768="",0,1))))</f>
        <v/>
      </c>
      <c r="AM4768" s="124">
        <f>IF(AL4768=0,"",IF(AK4768&gt;20.99,"Aged","Non-Aged"))</f>
        <v/>
      </c>
      <c r="AN4768" s="112">
        <f>IF(Q4768&lt;&gt;"",MONTH(Q4768),"")</f>
        <v/>
      </c>
      <c r="AO4768" s="112">
        <f>IFERROR(VALUE(V4768),0)</f>
        <v/>
      </c>
    </row>
    <row customFormat="1" customHeight="1" ht="29.25" r="4769" s="112" spans="1:41">
      <c r="A4769" s="127" t="n"/>
      <c r="B4769" s="113" t="n"/>
      <c r="C4769" s="127" t="n"/>
      <c r="D4769" s="127" t="n"/>
      <c r="E4769" s="114">
        <f>IF(F4769 &lt;&gt; "",VLOOKUP(F4769,CategoryLookup,2,FALSE), "")</f>
        <v/>
      </c>
      <c r="F4769" s="126" t="n"/>
      <c r="G4769" s="127" t="n"/>
      <c r="H4769" s="127" t="n"/>
      <c r="I4769" s="127" t="n"/>
      <c r="J4769" s="127" t="n"/>
      <c r="K4769" s="127" t="n"/>
      <c r="L4769" s="127" t="n"/>
      <c r="M4769" s="127" t="n"/>
      <c r="N4769" s="120" t="n"/>
      <c r="O4769" s="120" t="n"/>
      <c r="P4769" s="120" t="n"/>
      <c r="Q4769" s="120" t="n"/>
      <c r="R4769" s="121" t="n"/>
      <c r="S4769" s="121" t="n"/>
      <c r="T4769" s="121" t="n"/>
      <c r="U4769" s="121" t="n"/>
      <c r="V4769" s="117">
        <f>IF(P4769="NA","NA",IF(P4769&lt;&gt;"",TEXT(P4769-N4769,"[h].mm"),""))</f>
        <v/>
      </c>
      <c r="W4769" s="118">
        <f>IF(AND(R4769="",S4769=""),"",R4769+S4769)</f>
        <v/>
      </c>
      <c r="X4769" s="116">
        <f>IF(O4769&lt;&gt;"",DATE(YEAR(O4769), MONTH(O4769), DAY(O4769)),"")</f>
        <v/>
      </c>
      <c r="Y4769" s="122" t="n"/>
      <c r="Z4769" s="123" t="n"/>
      <c r="AA4769" s="117">
        <f>IF(F4769="Re-assigned","NA",IF(W4769="","",IF(W4769&gt;=VLOOKUP(D4769,SLAMatrix,3,FALSE),"Yes",IF(W4769&lt;VLOOKUP(D4769,SLAMatrix,2,FALSE),"No","Internal"))))</f>
        <v/>
      </c>
      <c r="AB4769" s="123" t="n"/>
      <c r="AC4769" s="123" t="n"/>
      <c r="AD4769" s="119" t="n"/>
      <c r="AE4769" s="125" t="n"/>
      <c r="AF4769" s="124">
        <f>MONTH(O4769)</f>
        <v/>
      </c>
      <c r="AG4769" s="124">
        <f>VLOOKUP(IFERROR(MID(AE4769,1,(FIND(",",AE4769,1)-1)),AE4769),Facility_Region_Mapping,2,FALSE)</f>
        <v/>
      </c>
      <c r="AH4769" s="124" t="n"/>
      <c r="AI4769" s="124">
        <f>IF(C4769&lt;&gt;"",IF(M4769="ESM User",getInterfaceName($C4769),"NA"),"")</f>
        <v/>
      </c>
      <c r="AJ4769" s="116">
        <f>IF(Q4769&lt;&gt;"",DATE(YEAR(Q4769), MONTH(Q4769), DAY(Q4769)),"")</f>
        <v/>
      </c>
      <c r="AK4769" s="130">
        <f>IF(Q4769&lt;&gt;0,Q4769-N4769,TODAY()-N4769)</f>
        <v/>
      </c>
      <c r="AL4769" s="112">
        <f>IF(F4769="Re-assigned",0,IF(H4769="Closed",0,IF(H4769="Service Restored",0,IF(H4769="",0,1))))</f>
        <v/>
      </c>
      <c r="AM4769" s="124">
        <f>IF(AL4769=0,"",IF(AK4769&gt;20.99,"Aged","Non-Aged"))</f>
        <v/>
      </c>
      <c r="AN4769" s="112">
        <f>IF(Q4769&lt;&gt;"",MONTH(Q4769),"")</f>
        <v/>
      </c>
      <c r="AO4769" s="112">
        <f>IFERROR(VALUE(V4769),0)</f>
        <v/>
      </c>
    </row>
    <row customFormat="1" customHeight="1" ht="29.25" r="4770" s="112" spans="1:41">
      <c r="A4770" s="127" t="n"/>
      <c r="B4770" s="113" t="n"/>
      <c r="C4770" s="127" t="n"/>
      <c r="D4770" s="127" t="n"/>
      <c r="E4770" s="114">
        <f>IF(F4770 &lt;&gt; "",VLOOKUP(F4770,CategoryLookup,2,FALSE), "")</f>
        <v/>
      </c>
      <c r="F4770" s="126" t="n"/>
      <c r="G4770" s="127" t="n"/>
      <c r="H4770" s="127" t="n"/>
      <c r="I4770" s="127" t="n"/>
      <c r="J4770" s="127" t="n"/>
      <c r="K4770" s="127" t="n"/>
      <c r="L4770" s="127" t="n"/>
      <c r="M4770" s="127" t="n"/>
      <c r="N4770" s="120" t="n"/>
      <c r="O4770" s="120" t="n"/>
      <c r="P4770" s="120" t="n"/>
      <c r="Q4770" s="120" t="n"/>
      <c r="R4770" s="121" t="n"/>
      <c r="S4770" s="121" t="n"/>
      <c r="T4770" s="121" t="n"/>
      <c r="U4770" s="121" t="n"/>
      <c r="V4770" s="117">
        <f>IF(P4770="NA","NA",IF(P4770&lt;&gt;"",TEXT(P4770-N4770,"[h].mm"),""))</f>
        <v/>
      </c>
      <c r="W4770" s="118">
        <f>IF(AND(R4770="",S4770=""),"",R4770+S4770)</f>
        <v/>
      </c>
      <c r="X4770" s="116">
        <f>IF(O4770&lt;&gt;"",DATE(YEAR(O4770), MONTH(O4770), DAY(O4770)),"")</f>
        <v/>
      </c>
      <c r="Y4770" s="122" t="n"/>
      <c r="Z4770" s="123" t="n"/>
      <c r="AA4770" s="117">
        <f>IF(F4770="Re-assigned","NA",IF(W4770="","",IF(W4770&gt;=VLOOKUP(D4770,SLAMatrix,3,FALSE),"Yes",IF(W4770&lt;VLOOKUP(D4770,SLAMatrix,2,FALSE),"No","Internal"))))</f>
        <v/>
      </c>
      <c r="AB4770" s="123" t="n"/>
      <c r="AC4770" s="123" t="n"/>
      <c r="AD4770" s="119" t="n"/>
      <c r="AE4770" s="125" t="n"/>
      <c r="AF4770" s="124">
        <f>MONTH(O4770)</f>
        <v/>
      </c>
      <c r="AG4770" s="124">
        <f>VLOOKUP(IFERROR(MID(AE4770,1,(FIND(",",AE4770,1)-1)),AE4770),Facility_Region_Mapping,2,FALSE)</f>
        <v/>
      </c>
      <c r="AH4770" s="124" t="n"/>
      <c r="AI4770" s="124">
        <f>IF(C4770&lt;&gt;"",IF(M4770="ESM User",getInterfaceName($C4770),"NA"),"")</f>
        <v/>
      </c>
      <c r="AJ4770" s="116">
        <f>IF(Q4770&lt;&gt;"",DATE(YEAR(Q4770), MONTH(Q4770), DAY(Q4770)),"")</f>
        <v/>
      </c>
      <c r="AK4770" s="130">
        <f>IF(Q4770&lt;&gt;0,Q4770-N4770,TODAY()-N4770)</f>
        <v/>
      </c>
      <c r="AL4770" s="112">
        <f>IF(F4770="Re-assigned",0,IF(H4770="Closed",0,IF(H4770="Service Restored",0,IF(H4770="",0,1))))</f>
        <v/>
      </c>
      <c r="AM4770" s="124">
        <f>IF(AL4770=0,"",IF(AK4770&gt;20.99,"Aged","Non-Aged"))</f>
        <v/>
      </c>
      <c r="AN4770" s="112">
        <f>IF(Q4770&lt;&gt;"",MONTH(Q4770),"")</f>
        <v/>
      </c>
      <c r="AO4770" s="112">
        <f>IFERROR(VALUE(V4770),0)</f>
        <v/>
      </c>
    </row>
    <row customFormat="1" customHeight="1" ht="29.25" r="4771" s="112" spans="1:41">
      <c r="A4771" s="127" t="n"/>
      <c r="B4771" s="113" t="n"/>
      <c r="C4771" s="127" t="n"/>
      <c r="D4771" s="127" t="n"/>
      <c r="E4771" s="114">
        <f>IF(F4771 &lt;&gt; "",VLOOKUP(F4771,CategoryLookup,2,FALSE), "")</f>
        <v/>
      </c>
      <c r="F4771" s="126" t="n"/>
      <c r="G4771" s="127" t="n"/>
      <c r="H4771" s="127" t="n"/>
      <c r="I4771" s="127" t="n"/>
      <c r="J4771" s="127" t="n"/>
      <c r="K4771" s="127" t="n"/>
      <c r="L4771" s="127" t="n"/>
      <c r="M4771" s="127" t="n"/>
      <c r="N4771" s="120" t="n"/>
      <c r="O4771" s="120" t="n"/>
      <c r="P4771" s="120" t="n"/>
      <c r="Q4771" s="120" t="n"/>
      <c r="R4771" s="121" t="n"/>
      <c r="S4771" s="121" t="n"/>
      <c r="T4771" s="121" t="n"/>
      <c r="U4771" s="121" t="n"/>
      <c r="V4771" s="117">
        <f>IF(P4771="NA","NA",IF(P4771&lt;&gt;"",TEXT(P4771-N4771,"[h].mm"),""))</f>
        <v/>
      </c>
      <c r="W4771" s="118">
        <f>IF(AND(R4771="",S4771=""),"",R4771+S4771)</f>
        <v/>
      </c>
      <c r="X4771" s="116">
        <f>IF(O4771&lt;&gt;"",DATE(YEAR(O4771), MONTH(O4771), DAY(O4771)),"")</f>
        <v/>
      </c>
      <c r="Y4771" s="122" t="n"/>
      <c r="Z4771" s="123" t="n"/>
      <c r="AA4771" s="117">
        <f>IF(F4771="Re-assigned","NA",IF(W4771="","",IF(W4771&gt;=VLOOKUP(D4771,SLAMatrix,3,FALSE),"Yes",IF(W4771&lt;VLOOKUP(D4771,SLAMatrix,2,FALSE),"No","Internal"))))</f>
        <v/>
      </c>
      <c r="AB4771" s="123" t="n"/>
      <c r="AC4771" s="123" t="n"/>
      <c r="AD4771" s="119" t="n"/>
      <c r="AE4771" s="125" t="n"/>
      <c r="AF4771" s="124">
        <f>MONTH(O4771)</f>
        <v/>
      </c>
      <c r="AG4771" s="124">
        <f>VLOOKUP(IFERROR(MID(AE4771,1,(FIND(",",AE4771,1)-1)),AE4771),Facility_Region_Mapping,2,FALSE)</f>
        <v/>
      </c>
      <c r="AH4771" s="124" t="n"/>
      <c r="AI4771" s="124">
        <f>IF(C4771&lt;&gt;"",IF(M4771="ESM User",getInterfaceName($C4771),"NA"),"")</f>
        <v/>
      </c>
      <c r="AJ4771" s="116">
        <f>IF(Q4771&lt;&gt;"",DATE(YEAR(Q4771), MONTH(Q4771), DAY(Q4771)),"")</f>
        <v/>
      </c>
      <c r="AK4771" s="130">
        <f>IF(Q4771&lt;&gt;0,Q4771-N4771,TODAY()-N4771)</f>
        <v/>
      </c>
      <c r="AL4771" s="112">
        <f>IF(F4771="Re-assigned",0,IF(H4771="Closed",0,IF(H4771="Service Restored",0,IF(H4771="",0,1))))</f>
        <v/>
      </c>
      <c r="AM4771" s="124">
        <f>IF(AL4771=0,"",IF(AK4771&gt;20.99,"Aged","Non-Aged"))</f>
        <v/>
      </c>
      <c r="AN4771" s="112">
        <f>IF(Q4771&lt;&gt;"",MONTH(Q4771),"")</f>
        <v/>
      </c>
      <c r="AO4771" s="112">
        <f>IFERROR(VALUE(V4771),0)</f>
        <v/>
      </c>
    </row>
    <row customFormat="1" customHeight="1" ht="29.25" r="4772" s="112" spans="1:41">
      <c r="A4772" s="127" t="n"/>
      <c r="B4772" s="113" t="n"/>
      <c r="C4772" s="127" t="n"/>
      <c r="D4772" s="127" t="n"/>
      <c r="E4772" s="114">
        <f>IF(F4772 &lt;&gt; "",VLOOKUP(F4772,CategoryLookup,2,FALSE), "")</f>
        <v/>
      </c>
      <c r="F4772" s="126" t="n"/>
      <c r="G4772" s="127" t="n"/>
      <c r="H4772" s="127" t="n"/>
      <c r="I4772" s="127" t="n"/>
      <c r="J4772" s="127" t="n"/>
      <c r="K4772" s="127" t="n"/>
      <c r="L4772" s="127" t="n"/>
      <c r="M4772" s="127" t="n"/>
      <c r="N4772" s="120" t="n"/>
      <c r="O4772" s="120" t="n"/>
      <c r="P4772" s="120" t="n"/>
      <c r="Q4772" s="120" t="n"/>
      <c r="R4772" s="121" t="n"/>
      <c r="S4772" s="121" t="n"/>
      <c r="T4772" s="121" t="n"/>
      <c r="U4772" s="121" t="n"/>
      <c r="V4772" s="117">
        <f>IF(P4772="NA","NA",IF(P4772&lt;&gt;"",TEXT(P4772-N4772,"[h].mm"),""))</f>
        <v/>
      </c>
      <c r="W4772" s="118">
        <f>IF(AND(R4772="",S4772=""),"",R4772+S4772)</f>
        <v/>
      </c>
      <c r="X4772" s="116">
        <f>IF(O4772&lt;&gt;"",DATE(YEAR(O4772), MONTH(O4772), DAY(O4772)),"")</f>
        <v/>
      </c>
      <c r="Y4772" s="122" t="n"/>
      <c r="Z4772" s="123" t="n"/>
      <c r="AA4772" s="117">
        <f>IF(F4772="Re-assigned","NA",IF(W4772="","",IF(W4772&gt;=VLOOKUP(D4772,SLAMatrix,3,FALSE),"Yes",IF(W4772&lt;VLOOKUP(D4772,SLAMatrix,2,FALSE),"No","Internal"))))</f>
        <v/>
      </c>
      <c r="AB4772" s="123" t="n"/>
      <c r="AC4772" s="123" t="n"/>
      <c r="AD4772" s="119" t="n"/>
      <c r="AE4772" s="125" t="n"/>
      <c r="AF4772" s="124">
        <f>MONTH(O4772)</f>
        <v/>
      </c>
      <c r="AG4772" s="124">
        <f>VLOOKUP(IFERROR(MID(AE4772,1,(FIND(",",AE4772,1)-1)),AE4772),Facility_Region_Mapping,2,FALSE)</f>
        <v/>
      </c>
      <c r="AH4772" s="124" t="n"/>
      <c r="AI4772" s="124">
        <f>IF(C4772&lt;&gt;"",IF(M4772="ESM User",getInterfaceName($C4772),"NA"),"")</f>
        <v/>
      </c>
      <c r="AJ4772" s="116">
        <f>IF(Q4772&lt;&gt;"",DATE(YEAR(Q4772), MONTH(Q4772), DAY(Q4772)),"")</f>
        <v/>
      </c>
      <c r="AK4772" s="130">
        <f>IF(Q4772&lt;&gt;0,Q4772-N4772,TODAY()-N4772)</f>
        <v/>
      </c>
      <c r="AL4772" s="112">
        <f>IF(F4772="Re-assigned",0,IF(H4772="Closed",0,IF(H4772="Service Restored",0,IF(H4772="",0,1))))</f>
        <v/>
      </c>
      <c r="AM4772" s="124">
        <f>IF(AL4772=0,"",IF(AK4772&gt;20.99,"Aged","Non-Aged"))</f>
        <v/>
      </c>
      <c r="AN4772" s="112">
        <f>IF(Q4772&lt;&gt;"",MONTH(Q4772),"")</f>
        <v/>
      </c>
      <c r="AO4772" s="112">
        <f>IFERROR(VALUE(V4772),0)</f>
        <v/>
      </c>
    </row>
    <row customFormat="1" customHeight="1" ht="29.25" r="4773" s="112" spans="1:41">
      <c r="A4773" s="127" t="n"/>
      <c r="B4773" s="113" t="n"/>
      <c r="C4773" s="127" t="n"/>
      <c r="D4773" s="127" t="n"/>
      <c r="E4773" s="114">
        <f>IF(F4773 &lt;&gt; "",VLOOKUP(F4773,CategoryLookup,2,FALSE), "")</f>
        <v/>
      </c>
      <c r="F4773" s="126" t="n"/>
      <c r="G4773" s="127" t="n"/>
      <c r="H4773" s="127" t="n"/>
      <c r="I4773" s="127" t="n"/>
      <c r="J4773" s="127" t="n"/>
      <c r="K4773" s="127" t="n"/>
      <c r="L4773" s="127" t="n"/>
      <c r="M4773" s="127" t="n"/>
      <c r="N4773" s="120" t="n"/>
      <c r="O4773" s="120" t="n"/>
      <c r="P4773" s="120" t="n"/>
      <c r="Q4773" s="120" t="n"/>
      <c r="R4773" s="121" t="n"/>
      <c r="S4773" s="121" t="n"/>
      <c r="T4773" s="121" t="n"/>
      <c r="U4773" s="121" t="n"/>
      <c r="V4773" s="117">
        <f>IF(P4773="NA","NA",IF(P4773&lt;&gt;"",TEXT(P4773-N4773,"[h].mm"),""))</f>
        <v/>
      </c>
      <c r="W4773" s="118">
        <f>IF(AND(R4773="",S4773=""),"",R4773+S4773)</f>
        <v/>
      </c>
      <c r="X4773" s="116">
        <f>IF(O4773&lt;&gt;"",DATE(YEAR(O4773), MONTH(O4773), DAY(O4773)),"")</f>
        <v/>
      </c>
      <c r="Y4773" s="122" t="n"/>
      <c r="Z4773" s="123" t="n"/>
      <c r="AA4773" s="117">
        <f>IF(F4773="Re-assigned","NA",IF(W4773="","",IF(W4773&gt;=VLOOKUP(D4773,SLAMatrix,3,FALSE),"Yes",IF(W4773&lt;VLOOKUP(D4773,SLAMatrix,2,FALSE),"No","Internal"))))</f>
        <v/>
      </c>
      <c r="AB4773" s="123" t="n"/>
      <c r="AC4773" s="123" t="n"/>
      <c r="AD4773" s="119" t="n"/>
      <c r="AE4773" s="125" t="n"/>
      <c r="AF4773" s="124">
        <f>MONTH(O4773)</f>
        <v/>
      </c>
      <c r="AG4773" s="124">
        <f>VLOOKUP(IFERROR(MID(AE4773,1,(FIND(",",AE4773,1)-1)),AE4773),Facility_Region_Mapping,2,FALSE)</f>
        <v/>
      </c>
      <c r="AH4773" s="124" t="n"/>
      <c r="AI4773" s="124">
        <f>IF(C4773&lt;&gt;"",IF(M4773="ESM User",getInterfaceName($C4773),"NA"),"")</f>
        <v/>
      </c>
      <c r="AJ4773" s="116">
        <f>IF(Q4773&lt;&gt;"",DATE(YEAR(Q4773), MONTH(Q4773), DAY(Q4773)),"")</f>
        <v/>
      </c>
      <c r="AK4773" s="130">
        <f>IF(Q4773&lt;&gt;0,Q4773-N4773,TODAY()-N4773)</f>
        <v/>
      </c>
      <c r="AL4773" s="112">
        <f>IF(F4773="Re-assigned",0,IF(H4773="Closed",0,IF(H4773="Service Restored",0,IF(H4773="",0,1))))</f>
        <v/>
      </c>
      <c r="AM4773" s="124">
        <f>IF(AL4773=0,"",IF(AK4773&gt;20.99,"Aged","Non-Aged"))</f>
        <v/>
      </c>
      <c r="AN4773" s="112">
        <f>IF(Q4773&lt;&gt;"",MONTH(Q4773),"")</f>
        <v/>
      </c>
      <c r="AO4773" s="112">
        <f>IFERROR(VALUE(V4773),0)</f>
        <v/>
      </c>
    </row>
    <row customFormat="1" customHeight="1" ht="29.25" r="4774" s="112" spans="1:41">
      <c r="A4774" s="127" t="n"/>
      <c r="B4774" s="113" t="n"/>
      <c r="C4774" s="127" t="n"/>
      <c r="D4774" s="127" t="n"/>
      <c r="E4774" s="114">
        <f>IF(F4774 &lt;&gt; "",VLOOKUP(F4774,CategoryLookup,2,FALSE), "")</f>
        <v/>
      </c>
      <c r="F4774" s="126" t="n"/>
      <c r="G4774" s="127" t="n"/>
      <c r="H4774" s="127" t="n"/>
      <c r="I4774" s="127" t="n"/>
      <c r="J4774" s="127" t="n"/>
      <c r="K4774" s="127" t="n"/>
      <c r="L4774" s="127" t="n"/>
      <c r="M4774" s="127" t="n"/>
      <c r="N4774" s="120" t="n"/>
      <c r="O4774" s="120" t="n"/>
      <c r="P4774" s="120" t="n"/>
      <c r="Q4774" s="120" t="n"/>
      <c r="R4774" s="121" t="n"/>
      <c r="S4774" s="121" t="n"/>
      <c r="T4774" s="121" t="n"/>
      <c r="U4774" s="121" t="n"/>
      <c r="V4774" s="117">
        <f>IF(P4774="NA","NA",IF(P4774&lt;&gt;"",TEXT(P4774-N4774,"[h].mm"),""))</f>
        <v/>
      </c>
      <c r="W4774" s="118">
        <f>IF(AND(R4774="",S4774=""),"",R4774+S4774)</f>
        <v/>
      </c>
      <c r="X4774" s="116">
        <f>IF(O4774&lt;&gt;"",DATE(YEAR(O4774), MONTH(O4774), DAY(O4774)),"")</f>
        <v/>
      </c>
      <c r="Y4774" s="122" t="n"/>
      <c r="Z4774" s="123" t="n"/>
      <c r="AA4774" s="117">
        <f>IF(F4774="Re-assigned","NA",IF(W4774="","",IF(W4774&gt;=VLOOKUP(D4774,SLAMatrix,3,FALSE),"Yes",IF(W4774&lt;VLOOKUP(D4774,SLAMatrix,2,FALSE),"No","Internal"))))</f>
        <v/>
      </c>
      <c r="AB4774" s="123" t="n"/>
      <c r="AC4774" s="123" t="n"/>
      <c r="AD4774" s="119" t="n"/>
      <c r="AE4774" s="125" t="n"/>
      <c r="AF4774" s="124">
        <f>MONTH(O4774)</f>
        <v/>
      </c>
      <c r="AG4774" s="124">
        <f>VLOOKUP(IFERROR(MID(AE4774,1,(FIND(",",AE4774,1)-1)),AE4774),Facility_Region_Mapping,2,FALSE)</f>
        <v/>
      </c>
      <c r="AH4774" s="124" t="n"/>
      <c r="AI4774" s="124">
        <f>IF(C4774&lt;&gt;"",IF(M4774="ESM User",getInterfaceName($C4774),"NA"),"")</f>
        <v/>
      </c>
      <c r="AJ4774" s="116">
        <f>IF(Q4774&lt;&gt;"",DATE(YEAR(Q4774), MONTH(Q4774), DAY(Q4774)),"")</f>
        <v/>
      </c>
      <c r="AK4774" s="130">
        <f>IF(Q4774&lt;&gt;0,Q4774-N4774,TODAY()-N4774)</f>
        <v/>
      </c>
      <c r="AL4774" s="112">
        <f>IF(F4774="Re-assigned",0,IF(H4774="Closed",0,IF(H4774="Service Restored",0,IF(H4774="",0,1))))</f>
        <v/>
      </c>
      <c r="AM4774" s="124">
        <f>IF(AL4774=0,"",IF(AK4774&gt;20.99,"Aged","Non-Aged"))</f>
        <v/>
      </c>
      <c r="AN4774" s="112">
        <f>IF(Q4774&lt;&gt;"",MONTH(Q4774),"")</f>
        <v/>
      </c>
      <c r="AO4774" s="112">
        <f>IFERROR(VALUE(V4774),0)</f>
        <v/>
      </c>
    </row>
    <row customFormat="1" customHeight="1" ht="29.25" r="4775" s="112" spans="1:41">
      <c r="A4775" s="127" t="n"/>
      <c r="B4775" s="113" t="n"/>
      <c r="C4775" s="127" t="n"/>
      <c r="D4775" s="127" t="n"/>
      <c r="E4775" s="114">
        <f>IF(F4775 &lt;&gt; "",VLOOKUP(F4775,CategoryLookup,2,FALSE), "")</f>
        <v/>
      </c>
      <c r="F4775" s="126" t="n"/>
      <c r="G4775" s="127" t="n"/>
      <c r="H4775" s="127" t="n"/>
      <c r="I4775" s="127" t="n"/>
      <c r="J4775" s="127" t="n"/>
      <c r="K4775" s="127" t="n"/>
      <c r="L4775" s="127" t="n"/>
      <c r="M4775" s="127" t="n"/>
      <c r="N4775" s="120" t="n"/>
      <c r="O4775" s="120" t="n"/>
      <c r="P4775" s="120" t="n"/>
      <c r="Q4775" s="120" t="n"/>
      <c r="R4775" s="121" t="n"/>
      <c r="S4775" s="121" t="n"/>
      <c r="T4775" s="121" t="n"/>
      <c r="U4775" s="121" t="n"/>
      <c r="V4775" s="117">
        <f>IF(P4775="NA","NA",IF(P4775&lt;&gt;"",TEXT(P4775-N4775,"[h].mm"),""))</f>
        <v/>
      </c>
      <c r="W4775" s="118">
        <f>IF(AND(R4775="",S4775=""),"",R4775+S4775)</f>
        <v/>
      </c>
      <c r="X4775" s="116">
        <f>IF(O4775&lt;&gt;"",DATE(YEAR(O4775), MONTH(O4775), DAY(O4775)),"")</f>
        <v/>
      </c>
      <c r="Y4775" s="122" t="n"/>
      <c r="Z4775" s="123" t="n"/>
      <c r="AA4775" s="117">
        <f>IF(F4775="Re-assigned","NA",IF(W4775="","",IF(W4775&gt;=VLOOKUP(D4775,SLAMatrix,3,FALSE),"Yes",IF(W4775&lt;VLOOKUP(D4775,SLAMatrix,2,FALSE),"No","Internal"))))</f>
        <v/>
      </c>
      <c r="AB4775" s="123" t="n"/>
      <c r="AC4775" s="123" t="n"/>
      <c r="AD4775" s="119" t="n"/>
      <c r="AE4775" s="125" t="n"/>
      <c r="AF4775" s="124">
        <f>MONTH(O4775)</f>
        <v/>
      </c>
      <c r="AG4775" s="124">
        <f>VLOOKUP(IFERROR(MID(AE4775,1,(FIND(",",AE4775,1)-1)),AE4775),Facility_Region_Mapping,2,FALSE)</f>
        <v/>
      </c>
      <c r="AH4775" s="124" t="n"/>
      <c r="AI4775" s="124">
        <f>IF(C4775&lt;&gt;"",IF(M4775="ESM User",getInterfaceName($C4775),"NA"),"")</f>
        <v/>
      </c>
      <c r="AJ4775" s="116">
        <f>IF(Q4775&lt;&gt;"",DATE(YEAR(Q4775), MONTH(Q4775), DAY(Q4775)),"")</f>
        <v/>
      </c>
      <c r="AK4775" s="130">
        <f>IF(Q4775&lt;&gt;0,Q4775-N4775,TODAY()-N4775)</f>
        <v/>
      </c>
      <c r="AL4775" s="112">
        <f>IF(F4775="Re-assigned",0,IF(H4775="Closed",0,IF(H4775="Service Restored",0,IF(H4775="",0,1))))</f>
        <v/>
      </c>
      <c r="AM4775" s="124">
        <f>IF(AL4775=0,"",IF(AK4775&gt;20.99,"Aged","Non-Aged"))</f>
        <v/>
      </c>
      <c r="AN4775" s="112">
        <f>IF(Q4775&lt;&gt;"",MONTH(Q4775),"")</f>
        <v/>
      </c>
      <c r="AO4775" s="112">
        <f>IFERROR(VALUE(V4775),0)</f>
        <v/>
      </c>
    </row>
    <row customFormat="1" customHeight="1" ht="29.25" r="4776" s="112" spans="1:41">
      <c r="A4776" s="127" t="n"/>
      <c r="B4776" s="113" t="n"/>
      <c r="C4776" s="127" t="n"/>
      <c r="D4776" s="127" t="n"/>
      <c r="E4776" s="114">
        <f>IF(F4776 &lt;&gt; "",VLOOKUP(F4776,CategoryLookup,2,FALSE), "")</f>
        <v/>
      </c>
      <c r="F4776" s="126" t="n"/>
      <c r="G4776" s="127" t="n"/>
      <c r="H4776" s="127" t="n"/>
      <c r="I4776" s="127" t="n"/>
      <c r="J4776" s="127" t="n"/>
      <c r="K4776" s="127" t="n"/>
      <c r="L4776" s="127" t="n"/>
      <c r="M4776" s="127" t="n"/>
      <c r="N4776" s="120" t="n"/>
      <c r="O4776" s="120" t="n"/>
      <c r="P4776" s="120" t="n"/>
      <c r="Q4776" s="120" t="n"/>
      <c r="R4776" s="121" t="n"/>
      <c r="S4776" s="121" t="n"/>
      <c r="T4776" s="121" t="n"/>
      <c r="U4776" s="121" t="n"/>
      <c r="V4776" s="117">
        <f>IF(P4776="NA","NA",IF(P4776&lt;&gt;"",TEXT(P4776-N4776,"[h].mm"),""))</f>
        <v/>
      </c>
      <c r="W4776" s="118">
        <f>IF(AND(R4776="",S4776=""),"",R4776+S4776)</f>
        <v/>
      </c>
      <c r="X4776" s="116">
        <f>IF(O4776&lt;&gt;"",DATE(YEAR(O4776), MONTH(O4776), DAY(O4776)),"")</f>
        <v/>
      </c>
      <c r="Y4776" s="122" t="n"/>
      <c r="Z4776" s="123" t="n"/>
      <c r="AA4776" s="117">
        <f>IF(F4776="Re-assigned","NA",IF(W4776="","",IF(W4776&gt;=VLOOKUP(D4776,SLAMatrix,3,FALSE),"Yes",IF(W4776&lt;VLOOKUP(D4776,SLAMatrix,2,FALSE),"No","Internal"))))</f>
        <v/>
      </c>
      <c r="AB4776" s="123" t="n"/>
      <c r="AC4776" s="123" t="n"/>
      <c r="AD4776" s="119" t="n"/>
      <c r="AE4776" s="125" t="n"/>
      <c r="AF4776" s="124">
        <f>MONTH(O4776)</f>
        <v/>
      </c>
      <c r="AG4776" s="124">
        <f>VLOOKUP(IFERROR(MID(AE4776,1,(FIND(",",AE4776,1)-1)),AE4776),Facility_Region_Mapping,2,FALSE)</f>
        <v/>
      </c>
      <c r="AH4776" s="124" t="n"/>
      <c r="AI4776" s="124">
        <f>IF(C4776&lt;&gt;"",IF(M4776="ESM User",getInterfaceName($C4776),"NA"),"")</f>
        <v/>
      </c>
      <c r="AJ4776" s="116">
        <f>IF(Q4776&lt;&gt;"",DATE(YEAR(Q4776), MONTH(Q4776), DAY(Q4776)),"")</f>
        <v/>
      </c>
      <c r="AK4776" s="130">
        <f>IF(Q4776&lt;&gt;0,Q4776-N4776,TODAY()-N4776)</f>
        <v/>
      </c>
      <c r="AL4776" s="112">
        <f>IF(F4776="Re-assigned",0,IF(H4776="Closed",0,IF(H4776="Service Restored",0,IF(H4776="",0,1))))</f>
        <v/>
      </c>
      <c r="AM4776" s="124">
        <f>IF(AL4776=0,"",IF(AK4776&gt;20.99,"Aged","Non-Aged"))</f>
        <v/>
      </c>
      <c r="AN4776" s="112">
        <f>IF(Q4776&lt;&gt;"",MONTH(Q4776),"")</f>
        <v/>
      </c>
      <c r="AO4776" s="112">
        <f>IFERROR(VALUE(V4776),0)</f>
        <v/>
      </c>
    </row>
    <row customFormat="1" customHeight="1" ht="29.25" r="4777" s="112" spans="1:41">
      <c r="A4777" s="127" t="n"/>
      <c r="B4777" s="113" t="n"/>
      <c r="C4777" s="127" t="n"/>
      <c r="D4777" s="127" t="n"/>
      <c r="E4777" s="114">
        <f>IF(F4777 &lt;&gt; "",VLOOKUP(F4777,CategoryLookup,2,FALSE), "")</f>
        <v/>
      </c>
      <c r="F4777" s="126" t="n"/>
      <c r="G4777" s="127" t="n"/>
      <c r="H4777" s="127" t="n"/>
      <c r="I4777" s="127" t="n"/>
      <c r="J4777" s="127" t="n"/>
      <c r="K4777" s="127" t="n"/>
      <c r="L4777" s="127" t="n"/>
      <c r="M4777" s="127" t="n"/>
      <c r="N4777" s="120" t="n"/>
      <c r="O4777" s="120" t="n"/>
      <c r="P4777" s="120" t="n"/>
      <c r="Q4777" s="120" t="n"/>
      <c r="R4777" s="121" t="n"/>
      <c r="S4777" s="121" t="n"/>
      <c r="T4777" s="121" t="n"/>
      <c r="U4777" s="121" t="n"/>
      <c r="V4777" s="117">
        <f>IF(P4777="NA","NA",IF(P4777&lt;&gt;"",TEXT(P4777-N4777,"[h].mm"),""))</f>
        <v/>
      </c>
      <c r="W4777" s="118">
        <f>IF(AND(R4777="",S4777=""),"",R4777+S4777)</f>
        <v/>
      </c>
      <c r="X4777" s="116">
        <f>IF(O4777&lt;&gt;"",DATE(YEAR(O4777), MONTH(O4777), DAY(O4777)),"")</f>
        <v/>
      </c>
      <c r="Y4777" s="122" t="n"/>
      <c r="Z4777" s="123" t="n"/>
      <c r="AA4777" s="117">
        <f>IF(F4777="Re-assigned","NA",IF(W4777="","",IF(W4777&gt;=VLOOKUP(D4777,SLAMatrix,3,FALSE),"Yes",IF(W4777&lt;VLOOKUP(D4777,SLAMatrix,2,FALSE),"No","Internal"))))</f>
        <v/>
      </c>
      <c r="AB4777" s="123" t="n"/>
      <c r="AC4777" s="123" t="n"/>
      <c r="AD4777" s="119" t="n"/>
      <c r="AE4777" s="125" t="n"/>
      <c r="AF4777" s="124">
        <f>MONTH(O4777)</f>
        <v/>
      </c>
      <c r="AG4777" s="124">
        <f>VLOOKUP(IFERROR(MID(AE4777,1,(FIND(",",AE4777,1)-1)),AE4777),Facility_Region_Mapping,2,FALSE)</f>
        <v/>
      </c>
      <c r="AH4777" s="124" t="n"/>
      <c r="AI4777" s="124">
        <f>IF(C4777&lt;&gt;"",IF(M4777="ESM User",getInterfaceName($C4777),"NA"),"")</f>
        <v/>
      </c>
      <c r="AJ4777" s="116">
        <f>IF(Q4777&lt;&gt;"",DATE(YEAR(Q4777), MONTH(Q4777), DAY(Q4777)),"")</f>
        <v/>
      </c>
      <c r="AK4777" s="130">
        <f>IF(Q4777&lt;&gt;0,Q4777-N4777,TODAY()-N4777)</f>
        <v/>
      </c>
      <c r="AL4777" s="112">
        <f>IF(F4777="Re-assigned",0,IF(H4777="Closed",0,IF(H4777="Service Restored",0,IF(H4777="",0,1))))</f>
        <v/>
      </c>
      <c r="AM4777" s="124">
        <f>IF(AL4777=0,"",IF(AK4777&gt;20.99,"Aged","Non-Aged"))</f>
        <v/>
      </c>
      <c r="AN4777" s="112">
        <f>IF(Q4777&lt;&gt;"",MONTH(Q4777),"")</f>
        <v/>
      </c>
      <c r="AO4777" s="112">
        <f>IFERROR(VALUE(V4777),0)</f>
        <v/>
      </c>
    </row>
    <row customFormat="1" customHeight="1" ht="29.25" r="4778" s="112" spans="1:41">
      <c r="A4778" s="127" t="n"/>
      <c r="B4778" s="113" t="n"/>
      <c r="C4778" s="127" t="n"/>
      <c r="D4778" s="127" t="n"/>
      <c r="E4778" s="114">
        <f>IF(F4778 &lt;&gt; "",VLOOKUP(F4778,CategoryLookup,2,FALSE), "")</f>
        <v/>
      </c>
      <c r="F4778" s="126" t="n"/>
      <c r="G4778" s="127" t="n"/>
      <c r="H4778" s="127" t="n"/>
      <c r="I4778" s="127" t="n"/>
      <c r="J4778" s="127" t="n"/>
      <c r="K4778" s="127" t="n"/>
      <c r="L4778" s="127" t="n"/>
      <c r="M4778" s="127" t="n"/>
      <c r="N4778" s="120" t="n"/>
      <c r="O4778" s="120" t="n"/>
      <c r="P4778" s="120" t="n"/>
      <c r="Q4778" s="120" t="n"/>
      <c r="R4778" s="121" t="n"/>
      <c r="S4778" s="121" t="n"/>
      <c r="T4778" s="121" t="n"/>
      <c r="U4778" s="121" t="n"/>
      <c r="V4778" s="117">
        <f>IF(P4778="NA","NA",IF(P4778&lt;&gt;"",TEXT(P4778-N4778,"[h].mm"),""))</f>
        <v/>
      </c>
      <c r="W4778" s="118">
        <f>IF(AND(R4778="",S4778=""),"",R4778+S4778)</f>
        <v/>
      </c>
      <c r="X4778" s="116">
        <f>IF(O4778&lt;&gt;"",DATE(YEAR(O4778), MONTH(O4778), DAY(O4778)),"")</f>
        <v/>
      </c>
      <c r="Y4778" s="122" t="n"/>
      <c r="Z4778" s="123" t="n"/>
      <c r="AA4778" s="117">
        <f>IF(F4778="Re-assigned","NA",IF(W4778="","",IF(W4778&gt;=VLOOKUP(D4778,SLAMatrix,3,FALSE),"Yes",IF(W4778&lt;VLOOKUP(D4778,SLAMatrix,2,FALSE),"No","Internal"))))</f>
        <v/>
      </c>
      <c r="AB4778" s="123" t="n"/>
      <c r="AC4778" s="123" t="n"/>
      <c r="AD4778" s="119" t="n"/>
      <c r="AE4778" s="125" t="n"/>
      <c r="AF4778" s="124">
        <f>MONTH(O4778)</f>
        <v/>
      </c>
      <c r="AG4778" s="124">
        <f>VLOOKUP(IFERROR(MID(AE4778,1,(FIND(",",AE4778,1)-1)),AE4778),Facility_Region_Mapping,2,FALSE)</f>
        <v/>
      </c>
      <c r="AH4778" s="124" t="n"/>
      <c r="AI4778" s="124">
        <f>IF(C4778&lt;&gt;"",IF(M4778="ESM User",getInterfaceName($C4778),"NA"),"")</f>
        <v/>
      </c>
      <c r="AJ4778" s="116">
        <f>IF(Q4778&lt;&gt;"",DATE(YEAR(Q4778), MONTH(Q4778), DAY(Q4778)),"")</f>
        <v/>
      </c>
      <c r="AK4778" s="130">
        <f>IF(Q4778&lt;&gt;0,Q4778-N4778,TODAY()-N4778)</f>
        <v/>
      </c>
      <c r="AL4778" s="112">
        <f>IF(F4778="Re-assigned",0,IF(H4778="Closed",0,IF(H4778="Service Restored",0,IF(H4778="",0,1))))</f>
        <v/>
      </c>
      <c r="AM4778" s="124">
        <f>IF(AL4778=0,"",IF(AK4778&gt;20.99,"Aged","Non-Aged"))</f>
        <v/>
      </c>
      <c r="AN4778" s="112">
        <f>IF(Q4778&lt;&gt;"",MONTH(Q4778),"")</f>
        <v/>
      </c>
      <c r="AO4778" s="112">
        <f>IFERROR(VALUE(V4778),0)</f>
        <v/>
      </c>
    </row>
    <row customFormat="1" customHeight="1" ht="29.25" r="4779" s="112" spans="1:41">
      <c r="A4779" s="127" t="n"/>
      <c r="B4779" s="113" t="n"/>
      <c r="C4779" s="127" t="n"/>
      <c r="D4779" s="127" t="n"/>
      <c r="E4779" s="114">
        <f>IF(F4779 &lt;&gt; "",VLOOKUP(F4779,CategoryLookup,2,FALSE), "")</f>
        <v/>
      </c>
      <c r="F4779" s="126" t="n"/>
      <c r="G4779" s="127" t="n"/>
      <c r="H4779" s="127" t="n"/>
      <c r="I4779" s="127" t="n"/>
      <c r="J4779" s="127" t="n"/>
      <c r="K4779" s="127" t="n"/>
      <c r="L4779" s="127" t="n"/>
      <c r="M4779" s="127" t="n"/>
      <c r="N4779" s="120" t="n"/>
      <c r="O4779" s="120" t="n"/>
      <c r="P4779" s="120" t="n"/>
      <c r="Q4779" s="120" t="n"/>
      <c r="R4779" s="121" t="n"/>
      <c r="S4779" s="121" t="n"/>
      <c r="T4779" s="121" t="n"/>
      <c r="U4779" s="121" t="n"/>
      <c r="V4779" s="117">
        <f>IF(P4779="NA","NA",IF(P4779&lt;&gt;"",TEXT(P4779-N4779,"[h].mm"),""))</f>
        <v/>
      </c>
      <c r="W4779" s="118">
        <f>IF(AND(R4779="",S4779=""),"",R4779+S4779)</f>
        <v/>
      </c>
      <c r="X4779" s="116">
        <f>IF(O4779&lt;&gt;"",DATE(YEAR(O4779), MONTH(O4779), DAY(O4779)),"")</f>
        <v/>
      </c>
      <c r="Y4779" s="122" t="n"/>
      <c r="Z4779" s="123" t="n"/>
      <c r="AA4779" s="117">
        <f>IF(F4779="Re-assigned","NA",IF(W4779="","",IF(W4779&gt;=VLOOKUP(D4779,SLAMatrix,3,FALSE),"Yes",IF(W4779&lt;VLOOKUP(D4779,SLAMatrix,2,FALSE),"No","Internal"))))</f>
        <v/>
      </c>
      <c r="AB4779" s="123" t="n"/>
      <c r="AC4779" s="123" t="n"/>
      <c r="AD4779" s="119" t="n"/>
      <c r="AE4779" s="125" t="n"/>
      <c r="AF4779" s="124">
        <f>MONTH(O4779)</f>
        <v/>
      </c>
      <c r="AG4779" s="124">
        <f>VLOOKUP(IFERROR(MID(AE4779,1,(FIND(",",AE4779,1)-1)),AE4779),Facility_Region_Mapping,2,FALSE)</f>
        <v/>
      </c>
      <c r="AH4779" s="124" t="n"/>
      <c r="AI4779" s="124">
        <f>IF(C4779&lt;&gt;"",IF(M4779="ESM User",getInterfaceName($C4779),"NA"),"")</f>
        <v/>
      </c>
      <c r="AJ4779" s="116">
        <f>IF(Q4779&lt;&gt;"",DATE(YEAR(Q4779), MONTH(Q4779), DAY(Q4779)),"")</f>
        <v/>
      </c>
      <c r="AK4779" s="130">
        <f>IF(Q4779&lt;&gt;0,Q4779-N4779,TODAY()-N4779)</f>
        <v/>
      </c>
      <c r="AL4779" s="112">
        <f>IF(F4779="Re-assigned",0,IF(H4779="Closed",0,IF(H4779="Service Restored",0,IF(H4779="",0,1))))</f>
        <v/>
      </c>
      <c r="AM4779" s="124">
        <f>IF(AL4779=0,"",IF(AK4779&gt;20.99,"Aged","Non-Aged"))</f>
        <v/>
      </c>
      <c r="AN4779" s="112">
        <f>IF(Q4779&lt;&gt;"",MONTH(Q4779),"")</f>
        <v/>
      </c>
      <c r="AO4779" s="112">
        <f>IFERROR(VALUE(V4779),0)</f>
        <v/>
      </c>
    </row>
    <row customFormat="1" customHeight="1" ht="29.25" r="4780" s="112" spans="1:41">
      <c r="A4780" s="127" t="n"/>
      <c r="B4780" s="113" t="n"/>
      <c r="C4780" s="127" t="n"/>
      <c r="D4780" s="127" t="n"/>
      <c r="E4780" s="114">
        <f>IF(F4780 &lt;&gt; "",VLOOKUP(F4780,CategoryLookup,2,FALSE), "")</f>
        <v/>
      </c>
      <c r="F4780" s="126" t="n"/>
      <c r="G4780" s="127" t="n"/>
      <c r="H4780" s="127" t="n"/>
      <c r="I4780" s="127" t="n"/>
      <c r="J4780" s="127" t="n"/>
      <c r="K4780" s="127" t="n"/>
      <c r="L4780" s="127" t="n"/>
      <c r="M4780" s="127" t="n"/>
      <c r="N4780" s="120" t="n"/>
      <c r="O4780" s="120" t="n"/>
      <c r="P4780" s="120" t="n"/>
      <c r="Q4780" s="120" t="n"/>
      <c r="R4780" s="121" t="n"/>
      <c r="S4780" s="121" t="n"/>
      <c r="T4780" s="121" t="n"/>
      <c r="U4780" s="121" t="n"/>
      <c r="V4780" s="117">
        <f>IF(P4780="NA","NA",IF(P4780&lt;&gt;"",TEXT(P4780-N4780,"[h].mm"),""))</f>
        <v/>
      </c>
      <c r="W4780" s="118">
        <f>IF(AND(R4780="",S4780=""),"",R4780+S4780)</f>
        <v/>
      </c>
      <c r="X4780" s="116">
        <f>IF(O4780&lt;&gt;"",DATE(YEAR(O4780), MONTH(O4780), DAY(O4780)),"")</f>
        <v/>
      </c>
      <c r="Y4780" s="122" t="n"/>
      <c r="Z4780" s="123" t="n"/>
      <c r="AA4780" s="117">
        <f>IF(F4780="Re-assigned","NA",IF(W4780="","",IF(W4780&gt;=VLOOKUP(D4780,SLAMatrix,3,FALSE),"Yes",IF(W4780&lt;VLOOKUP(D4780,SLAMatrix,2,FALSE),"No","Internal"))))</f>
        <v/>
      </c>
      <c r="AB4780" s="123" t="n"/>
      <c r="AC4780" s="123" t="n"/>
      <c r="AD4780" s="119" t="n"/>
      <c r="AE4780" s="125" t="n"/>
      <c r="AF4780" s="124">
        <f>MONTH(O4780)</f>
        <v/>
      </c>
      <c r="AG4780" s="124">
        <f>VLOOKUP(IFERROR(MID(AE4780,1,(FIND(",",AE4780,1)-1)),AE4780),Facility_Region_Mapping,2,FALSE)</f>
        <v/>
      </c>
      <c r="AH4780" s="124" t="n"/>
      <c r="AI4780" s="124">
        <f>IF(C4780&lt;&gt;"",IF(M4780="ESM User",getInterfaceName($C4780),"NA"),"")</f>
        <v/>
      </c>
      <c r="AJ4780" s="116">
        <f>IF(Q4780&lt;&gt;"",DATE(YEAR(Q4780), MONTH(Q4780), DAY(Q4780)),"")</f>
        <v/>
      </c>
      <c r="AK4780" s="130">
        <f>IF(Q4780&lt;&gt;0,Q4780-N4780,TODAY()-N4780)</f>
        <v/>
      </c>
      <c r="AL4780" s="112">
        <f>IF(F4780="Re-assigned",0,IF(H4780="Closed",0,IF(H4780="Service Restored",0,IF(H4780="",0,1))))</f>
        <v/>
      </c>
      <c r="AM4780" s="124">
        <f>IF(AL4780=0,"",IF(AK4780&gt;20.99,"Aged","Non-Aged"))</f>
        <v/>
      </c>
      <c r="AN4780" s="112">
        <f>IF(Q4780&lt;&gt;"",MONTH(Q4780),"")</f>
        <v/>
      </c>
      <c r="AO4780" s="112">
        <f>IFERROR(VALUE(V4780),0)</f>
        <v/>
      </c>
    </row>
    <row customFormat="1" customHeight="1" ht="29.25" r="4781" s="112" spans="1:41">
      <c r="A4781" s="127" t="n"/>
      <c r="B4781" s="113" t="n"/>
      <c r="C4781" s="127" t="n"/>
      <c r="D4781" s="127" t="n"/>
      <c r="E4781" s="114">
        <f>IF(F4781 &lt;&gt; "",VLOOKUP(F4781,CategoryLookup,2,FALSE), "")</f>
        <v/>
      </c>
      <c r="F4781" s="126" t="n"/>
      <c r="G4781" s="127" t="n"/>
      <c r="H4781" s="127" t="n"/>
      <c r="I4781" s="127" t="n"/>
      <c r="J4781" s="127" t="n"/>
      <c r="K4781" s="127" t="n"/>
      <c r="L4781" s="127" t="n"/>
      <c r="M4781" s="127" t="n"/>
      <c r="N4781" s="120" t="n"/>
      <c r="O4781" s="120" t="n"/>
      <c r="P4781" s="120" t="n"/>
      <c r="Q4781" s="120" t="n"/>
      <c r="R4781" s="121" t="n"/>
      <c r="S4781" s="121" t="n"/>
      <c r="T4781" s="121" t="n"/>
      <c r="U4781" s="121" t="n"/>
      <c r="V4781" s="117">
        <f>IF(P4781="NA","NA",IF(P4781&lt;&gt;"",TEXT(P4781-N4781,"[h].mm"),""))</f>
        <v/>
      </c>
      <c r="W4781" s="118">
        <f>IF(AND(R4781="",S4781=""),"",R4781+S4781)</f>
        <v/>
      </c>
      <c r="X4781" s="116">
        <f>IF(O4781&lt;&gt;"",DATE(YEAR(O4781), MONTH(O4781), DAY(O4781)),"")</f>
        <v/>
      </c>
      <c r="Y4781" s="122" t="n"/>
      <c r="Z4781" s="123" t="n"/>
      <c r="AA4781" s="117">
        <f>IF(F4781="Re-assigned","NA",IF(W4781="","",IF(W4781&gt;=VLOOKUP(D4781,SLAMatrix,3,FALSE),"Yes",IF(W4781&lt;VLOOKUP(D4781,SLAMatrix,2,FALSE),"No","Internal"))))</f>
        <v/>
      </c>
      <c r="AB4781" s="123" t="n"/>
      <c r="AC4781" s="123" t="n"/>
      <c r="AD4781" s="119" t="n"/>
      <c r="AE4781" s="125" t="n"/>
      <c r="AF4781" s="124">
        <f>MONTH(O4781)</f>
        <v/>
      </c>
      <c r="AG4781" s="124">
        <f>VLOOKUP(IFERROR(MID(AE4781,1,(FIND(",",AE4781,1)-1)),AE4781),Facility_Region_Mapping,2,FALSE)</f>
        <v/>
      </c>
      <c r="AH4781" s="124" t="n"/>
      <c r="AI4781" s="124">
        <f>IF(C4781&lt;&gt;"",IF(M4781="ESM User",getInterfaceName($C4781),"NA"),"")</f>
        <v/>
      </c>
      <c r="AJ4781" s="116">
        <f>IF(Q4781&lt;&gt;"",DATE(YEAR(Q4781), MONTH(Q4781), DAY(Q4781)),"")</f>
        <v/>
      </c>
      <c r="AK4781" s="130">
        <f>IF(Q4781&lt;&gt;0,Q4781-N4781,TODAY()-N4781)</f>
        <v/>
      </c>
      <c r="AL4781" s="112">
        <f>IF(F4781="Re-assigned",0,IF(H4781="Closed",0,IF(H4781="Service Restored",0,IF(H4781="",0,1))))</f>
        <v/>
      </c>
      <c r="AM4781" s="124">
        <f>IF(AL4781=0,"",IF(AK4781&gt;20.99,"Aged","Non-Aged"))</f>
        <v/>
      </c>
      <c r="AN4781" s="112">
        <f>IF(Q4781&lt;&gt;"",MONTH(Q4781),"")</f>
        <v/>
      </c>
      <c r="AO4781" s="112">
        <f>IFERROR(VALUE(V4781),0)</f>
        <v/>
      </c>
    </row>
    <row customFormat="1" customHeight="1" ht="29.25" r="4782" s="112" spans="1:41">
      <c r="A4782" s="127" t="n"/>
      <c r="B4782" s="113" t="n"/>
      <c r="C4782" s="127" t="n"/>
      <c r="D4782" s="127" t="n"/>
      <c r="E4782" s="114">
        <f>IF(F4782 &lt;&gt; "",VLOOKUP(F4782,CategoryLookup,2,FALSE), "")</f>
        <v/>
      </c>
      <c r="F4782" s="126" t="n"/>
      <c r="G4782" s="127" t="n"/>
      <c r="H4782" s="127" t="n"/>
      <c r="I4782" s="127" t="n"/>
      <c r="J4782" s="127" t="n"/>
      <c r="K4782" s="127" t="n"/>
      <c r="L4782" s="127" t="n"/>
      <c r="M4782" s="127" t="n"/>
      <c r="N4782" s="120" t="n"/>
      <c r="O4782" s="120" t="n"/>
      <c r="P4782" s="120" t="n"/>
      <c r="Q4782" s="120" t="n"/>
      <c r="R4782" s="121" t="n"/>
      <c r="S4782" s="121" t="n"/>
      <c r="T4782" s="121" t="n"/>
      <c r="U4782" s="121" t="n"/>
      <c r="V4782" s="117">
        <f>IF(P4782="NA","NA",IF(P4782&lt;&gt;"",TEXT(P4782-N4782,"[h].mm"),""))</f>
        <v/>
      </c>
      <c r="W4782" s="118">
        <f>IF(AND(R4782="",S4782=""),"",R4782+S4782)</f>
        <v/>
      </c>
      <c r="X4782" s="116">
        <f>IF(O4782&lt;&gt;"",DATE(YEAR(O4782), MONTH(O4782), DAY(O4782)),"")</f>
        <v/>
      </c>
      <c r="Y4782" s="122" t="n"/>
      <c r="Z4782" s="123" t="n"/>
      <c r="AA4782" s="117">
        <f>IF(F4782="Re-assigned","NA",IF(W4782="","",IF(W4782&gt;=VLOOKUP(D4782,SLAMatrix,3,FALSE),"Yes",IF(W4782&lt;VLOOKUP(D4782,SLAMatrix,2,FALSE),"No","Internal"))))</f>
        <v/>
      </c>
      <c r="AB4782" s="123" t="n"/>
      <c r="AC4782" s="123" t="n"/>
      <c r="AD4782" s="119" t="n"/>
      <c r="AE4782" s="125" t="n"/>
      <c r="AF4782" s="124">
        <f>MONTH(O4782)</f>
        <v/>
      </c>
      <c r="AG4782" s="124">
        <f>VLOOKUP(IFERROR(MID(AE4782,1,(FIND(",",AE4782,1)-1)),AE4782),Facility_Region_Mapping,2,FALSE)</f>
        <v/>
      </c>
      <c r="AH4782" s="124" t="n"/>
      <c r="AI4782" s="124">
        <f>IF(C4782&lt;&gt;"",IF(M4782="ESM User",getInterfaceName($C4782),"NA"),"")</f>
        <v/>
      </c>
      <c r="AJ4782" s="116">
        <f>IF(Q4782&lt;&gt;"",DATE(YEAR(Q4782), MONTH(Q4782), DAY(Q4782)),"")</f>
        <v/>
      </c>
      <c r="AK4782" s="130">
        <f>IF(Q4782&lt;&gt;0,Q4782-N4782,TODAY()-N4782)</f>
        <v/>
      </c>
      <c r="AL4782" s="112">
        <f>IF(F4782="Re-assigned",0,IF(H4782="Closed",0,IF(H4782="Service Restored",0,IF(H4782="",0,1))))</f>
        <v/>
      </c>
      <c r="AM4782" s="124">
        <f>IF(AL4782=0,"",IF(AK4782&gt;20.99,"Aged","Non-Aged"))</f>
        <v/>
      </c>
      <c r="AN4782" s="112">
        <f>IF(Q4782&lt;&gt;"",MONTH(Q4782),"")</f>
        <v/>
      </c>
      <c r="AO4782" s="112">
        <f>IFERROR(VALUE(V4782),0)</f>
        <v/>
      </c>
    </row>
    <row customFormat="1" customHeight="1" ht="29.25" r="4783" s="112" spans="1:41">
      <c r="A4783" s="127" t="n"/>
      <c r="B4783" s="113" t="n"/>
      <c r="C4783" s="127" t="n"/>
      <c r="D4783" s="127" t="n"/>
      <c r="E4783" s="114">
        <f>IF(F4783 &lt;&gt; "",VLOOKUP(F4783,CategoryLookup,2,FALSE), "")</f>
        <v/>
      </c>
      <c r="F4783" s="126" t="n"/>
      <c r="G4783" s="127" t="n"/>
      <c r="H4783" s="127" t="n"/>
      <c r="I4783" s="127" t="n"/>
      <c r="J4783" s="127" t="n"/>
      <c r="K4783" s="127" t="n"/>
      <c r="L4783" s="127" t="n"/>
      <c r="M4783" s="127" t="n"/>
      <c r="N4783" s="120" t="n"/>
      <c r="O4783" s="120" t="n"/>
      <c r="P4783" s="120" t="n"/>
      <c r="Q4783" s="120" t="n"/>
      <c r="R4783" s="121" t="n"/>
      <c r="S4783" s="121" t="n"/>
      <c r="T4783" s="121" t="n"/>
      <c r="U4783" s="121" t="n"/>
      <c r="V4783" s="117">
        <f>IF(P4783="NA","NA",IF(P4783&lt;&gt;"",TEXT(P4783-N4783,"[h].mm"),""))</f>
        <v/>
      </c>
      <c r="W4783" s="118">
        <f>IF(AND(R4783="",S4783=""),"",R4783+S4783)</f>
        <v/>
      </c>
      <c r="X4783" s="116">
        <f>IF(O4783&lt;&gt;"",DATE(YEAR(O4783), MONTH(O4783), DAY(O4783)),"")</f>
        <v/>
      </c>
      <c r="Y4783" s="122" t="n"/>
      <c r="Z4783" s="123" t="n"/>
      <c r="AA4783" s="117">
        <f>IF(F4783="Re-assigned","NA",IF(W4783="","",IF(W4783&gt;=VLOOKUP(D4783,SLAMatrix,3,FALSE),"Yes",IF(W4783&lt;VLOOKUP(D4783,SLAMatrix,2,FALSE),"No","Internal"))))</f>
        <v/>
      </c>
      <c r="AB4783" s="123" t="n"/>
      <c r="AC4783" s="123" t="n"/>
      <c r="AD4783" s="119" t="n"/>
      <c r="AE4783" s="125" t="n"/>
      <c r="AF4783" s="124">
        <f>MONTH(O4783)</f>
        <v/>
      </c>
      <c r="AG4783" s="124">
        <f>VLOOKUP(IFERROR(MID(AE4783,1,(FIND(",",AE4783,1)-1)),AE4783),Facility_Region_Mapping,2,FALSE)</f>
        <v/>
      </c>
      <c r="AH4783" s="124" t="n"/>
      <c r="AI4783" s="124">
        <f>IF(C4783&lt;&gt;"",IF(M4783="ESM User",getInterfaceName($C4783),"NA"),"")</f>
        <v/>
      </c>
      <c r="AJ4783" s="116">
        <f>IF(Q4783&lt;&gt;"",DATE(YEAR(Q4783), MONTH(Q4783), DAY(Q4783)),"")</f>
        <v/>
      </c>
      <c r="AK4783" s="130">
        <f>IF(Q4783&lt;&gt;0,Q4783-N4783,TODAY()-N4783)</f>
        <v/>
      </c>
      <c r="AL4783" s="112">
        <f>IF(F4783="Re-assigned",0,IF(H4783="Closed",0,IF(H4783="Service Restored",0,IF(H4783="",0,1))))</f>
        <v/>
      </c>
      <c r="AM4783" s="124">
        <f>IF(AL4783=0,"",IF(AK4783&gt;20.99,"Aged","Non-Aged"))</f>
        <v/>
      </c>
      <c r="AN4783" s="112">
        <f>IF(Q4783&lt;&gt;"",MONTH(Q4783),"")</f>
        <v/>
      </c>
      <c r="AO4783" s="112">
        <f>IFERROR(VALUE(V4783),0)</f>
        <v/>
      </c>
    </row>
    <row customFormat="1" customHeight="1" ht="29.25" r="4784" s="112" spans="1:41">
      <c r="A4784" s="127" t="n"/>
      <c r="B4784" s="113" t="n"/>
      <c r="C4784" s="127" t="n"/>
      <c r="D4784" s="127" t="n"/>
      <c r="E4784" s="114">
        <f>IF(F4784 &lt;&gt; "",VLOOKUP(F4784,CategoryLookup,2,FALSE), "")</f>
        <v/>
      </c>
      <c r="F4784" s="126" t="n"/>
      <c r="G4784" s="127" t="n"/>
      <c r="H4784" s="127" t="n"/>
      <c r="I4784" s="127" t="n"/>
      <c r="J4784" s="127" t="n"/>
      <c r="K4784" s="127" t="n"/>
      <c r="L4784" s="127" t="n"/>
      <c r="M4784" s="127" t="n"/>
      <c r="N4784" s="120" t="n"/>
      <c r="O4784" s="120" t="n"/>
      <c r="P4784" s="120" t="n"/>
      <c r="Q4784" s="120" t="n"/>
      <c r="R4784" s="121" t="n"/>
      <c r="S4784" s="121" t="n"/>
      <c r="T4784" s="121" t="n"/>
      <c r="U4784" s="121" t="n"/>
      <c r="V4784" s="117">
        <f>IF(P4784="NA","NA",IF(P4784&lt;&gt;"",TEXT(P4784-N4784,"[h].mm"),""))</f>
        <v/>
      </c>
      <c r="W4784" s="118">
        <f>IF(AND(R4784="",S4784=""),"",R4784+S4784)</f>
        <v/>
      </c>
      <c r="X4784" s="116">
        <f>IF(O4784&lt;&gt;"",DATE(YEAR(O4784), MONTH(O4784), DAY(O4784)),"")</f>
        <v/>
      </c>
      <c r="Y4784" s="122" t="n"/>
      <c r="Z4784" s="123" t="n"/>
      <c r="AA4784" s="117">
        <f>IF(F4784="Re-assigned","NA",IF(W4784="","",IF(W4784&gt;=VLOOKUP(D4784,SLAMatrix,3,FALSE),"Yes",IF(W4784&lt;VLOOKUP(D4784,SLAMatrix,2,FALSE),"No","Internal"))))</f>
        <v/>
      </c>
      <c r="AB4784" s="123" t="n"/>
      <c r="AC4784" s="123" t="n"/>
      <c r="AD4784" s="119" t="n"/>
      <c r="AE4784" s="125" t="n"/>
      <c r="AF4784" s="124">
        <f>MONTH(O4784)</f>
        <v/>
      </c>
      <c r="AG4784" s="124">
        <f>VLOOKUP(IFERROR(MID(AE4784,1,(FIND(",",AE4784,1)-1)),AE4784),Facility_Region_Mapping,2,FALSE)</f>
        <v/>
      </c>
      <c r="AH4784" s="124" t="n"/>
      <c r="AI4784" s="124">
        <f>IF(C4784&lt;&gt;"",IF(M4784="ESM User",getInterfaceName($C4784),"NA"),"")</f>
        <v/>
      </c>
      <c r="AJ4784" s="116">
        <f>IF(Q4784&lt;&gt;"",DATE(YEAR(Q4784), MONTH(Q4784), DAY(Q4784)),"")</f>
        <v/>
      </c>
      <c r="AK4784" s="130">
        <f>IF(Q4784&lt;&gt;0,Q4784-N4784,TODAY()-N4784)</f>
        <v/>
      </c>
      <c r="AL4784" s="112">
        <f>IF(F4784="Re-assigned",0,IF(H4784="Closed",0,IF(H4784="Service Restored",0,IF(H4784="",0,1))))</f>
        <v/>
      </c>
      <c r="AM4784" s="124">
        <f>IF(AL4784=0,"",IF(AK4784&gt;20.99,"Aged","Non-Aged"))</f>
        <v/>
      </c>
      <c r="AN4784" s="112">
        <f>IF(Q4784&lt;&gt;"",MONTH(Q4784),"")</f>
        <v/>
      </c>
      <c r="AO4784" s="112">
        <f>IFERROR(VALUE(V4784),0)</f>
        <v/>
      </c>
    </row>
    <row customFormat="1" customHeight="1" ht="29.25" r="4785" s="112" spans="1:41">
      <c r="A4785" s="127" t="n"/>
      <c r="B4785" s="113" t="n"/>
      <c r="C4785" s="127" t="n"/>
      <c r="D4785" s="127" t="n"/>
      <c r="E4785" s="114">
        <f>IF(F4785 &lt;&gt; "",VLOOKUP(F4785,CategoryLookup,2,FALSE), "")</f>
        <v/>
      </c>
      <c r="F4785" s="126" t="n"/>
      <c r="G4785" s="127" t="n"/>
      <c r="H4785" s="127" t="n"/>
      <c r="I4785" s="127" t="n"/>
      <c r="J4785" s="127" t="n"/>
      <c r="K4785" s="127" t="n"/>
      <c r="L4785" s="127" t="n"/>
      <c r="M4785" s="127" t="n"/>
      <c r="N4785" s="120" t="n"/>
      <c r="O4785" s="120" t="n"/>
      <c r="P4785" s="120" t="n"/>
      <c r="Q4785" s="120" t="n"/>
      <c r="R4785" s="121" t="n"/>
      <c r="S4785" s="121" t="n"/>
      <c r="T4785" s="121" t="n"/>
      <c r="U4785" s="121" t="n"/>
      <c r="V4785" s="117">
        <f>IF(P4785="NA","NA",IF(P4785&lt;&gt;"",TEXT(P4785-N4785,"[h].mm"),""))</f>
        <v/>
      </c>
      <c r="W4785" s="118">
        <f>IF(AND(R4785="",S4785=""),"",R4785+S4785)</f>
        <v/>
      </c>
      <c r="X4785" s="116">
        <f>IF(O4785&lt;&gt;"",DATE(YEAR(O4785), MONTH(O4785), DAY(O4785)),"")</f>
        <v/>
      </c>
      <c r="Y4785" s="122" t="n"/>
      <c r="Z4785" s="123" t="n"/>
      <c r="AA4785" s="117">
        <f>IF(F4785="Re-assigned","NA",IF(W4785="","",IF(W4785&gt;=VLOOKUP(D4785,SLAMatrix,3,FALSE),"Yes",IF(W4785&lt;VLOOKUP(D4785,SLAMatrix,2,FALSE),"No","Internal"))))</f>
        <v/>
      </c>
      <c r="AB4785" s="123" t="n"/>
      <c r="AC4785" s="123" t="n"/>
      <c r="AD4785" s="119" t="n"/>
      <c r="AE4785" s="125" t="n"/>
      <c r="AF4785" s="124">
        <f>MONTH(O4785)</f>
        <v/>
      </c>
      <c r="AG4785" s="124">
        <f>VLOOKUP(IFERROR(MID(AE4785,1,(FIND(",",AE4785,1)-1)),AE4785),Facility_Region_Mapping,2,FALSE)</f>
        <v/>
      </c>
      <c r="AH4785" s="124" t="n"/>
      <c r="AI4785" s="124">
        <f>IF(C4785&lt;&gt;"",IF(M4785="ESM User",getInterfaceName($C4785),"NA"),"")</f>
        <v/>
      </c>
      <c r="AJ4785" s="116">
        <f>IF(Q4785&lt;&gt;"",DATE(YEAR(Q4785), MONTH(Q4785), DAY(Q4785)),"")</f>
        <v/>
      </c>
      <c r="AK4785" s="130">
        <f>IF(Q4785&lt;&gt;0,Q4785-N4785,TODAY()-N4785)</f>
        <v/>
      </c>
      <c r="AL4785" s="112">
        <f>IF(F4785="Re-assigned",0,IF(H4785="Closed",0,IF(H4785="Service Restored",0,IF(H4785="",0,1))))</f>
        <v/>
      </c>
      <c r="AM4785" s="124">
        <f>IF(AL4785=0,"",IF(AK4785&gt;20.99,"Aged","Non-Aged"))</f>
        <v/>
      </c>
      <c r="AN4785" s="112">
        <f>IF(Q4785&lt;&gt;"",MONTH(Q4785),"")</f>
        <v/>
      </c>
      <c r="AO4785" s="112">
        <f>IFERROR(VALUE(V4785),0)</f>
        <v/>
      </c>
    </row>
    <row customFormat="1" customHeight="1" ht="29.25" r="4786" s="112" spans="1:41">
      <c r="A4786" s="127" t="n"/>
      <c r="B4786" s="113" t="n"/>
      <c r="C4786" s="127" t="n"/>
      <c r="D4786" s="127" t="n"/>
      <c r="E4786" s="114">
        <f>IF(F4786 &lt;&gt; "",VLOOKUP(F4786,CategoryLookup,2,FALSE), "")</f>
        <v/>
      </c>
      <c r="F4786" s="126" t="n"/>
      <c r="G4786" s="127" t="n"/>
      <c r="H4786" s="127" t="n"/>
      <c r="I4786" s="127" t="n"/>
      <c r="J4786" s="127" t="n"/>
      <c r="K4786" s="127" t="n"/>
      <c r="L4786" s="127" t="n"/>
      <c r="M4786" s="127" t="n"/>
      <c r="N4786" s="120" t="n"/>
      <c r="O4786" s="120" t="n"/>
      <c r="P4786" s="120" t="n"/>
      <c r="Q4786" s="120" t="n"/>
      <c r="R4786" s="121" t="n"/>
      <c r="S4786" s="121" t="n"/>
      <c r="T4786" s="121" t="n"/>
      <c r="U4786" s="121" t="n"/>
      <c r="V4786" s="117">
        <f>IF(P4786="NA","NA",IF(P4786&lt;&gt;"",TEXT(P4786-N4786,"[h].mm"),""))</f>
        <v/>
      </c>
      <c r="W4786" s="118">
        <f>IF(AND(R4786="",S4786=""),"",R4786+S4786)</f>
        <v/>
      </c>
      <c r="X4786" s="116">
        <f>IF(O4786&lt;&gt;"",DATE(YEAR(O4786), MONTH(O4786), DAY(O4786)),"")</f>
        <v/>
      </c>
      <c r="Y4786" s="122" t="n"/>
      <c r="Z4786" s="123" t="n"/>
      <c r="AA4786" s="117">
        <f>IF(F4786="Re-assigned","NA",IF(W4786="","",IF(W4786&gt;=VLOOKUP(D4786,SLAMatrix,3,FALSE),"Yes",IF(W4786&lt;VLOOKUP(D4786,SLAMatrix,2,FALSE),"No","Internal"))))</f>
        <v/>
      </c>
      <c r="AB4786" s="123" t="n"/>
      <c r="AC4786" s="123" t="n"/>
      <c r="AD4786" s="119" t="n"/>
      <c r="AE4786" s="125" t="n"/>
      <c r="AF4786" s="124">
        <f>MONTH(O4786)</f>
        <v/>
      </c>
      <c r="AG4786" s="124">
        <f>VLOOKUP(IFERROR(MID(AE4786,1,(FIND(",",AE4786,1)-1)),AE4786),Facility_Region_Mapping,2,FALSE)</f>
        <v/>
      </c>
      <c r="AH4786" s="124" t="n"/>
      <c r="AI4786" s="124">
        <f>IF(C4786&lt;&gt;"",IF(M4786="ESM User",getInterfaceName($C4786),"NA"),"")</f>
        <v/>
      </c>
      <c r="AJ4786" s="116">
        <f>IF(Q4786&lt;&gt;"",DATE(YEAR(Q4786), MONTH(Q4786), DAY(Q4786)),"")</f>
        <v/>
      </c>
      <c r="AK4786" s="130">
        <f>IF(Q4786&lt;&gt;0,Q4786-N4786,TODAY()-N4786)</f>
        <v/>
      </c>
      <c r="AL4786" s="112">
        <f>IF(F4786="Re-assigned",0,IF(H4786="Closed",0,IF(H4786="Service Restored",0,IF(H4786="",0,1))))</f>
        <v/>
      </c>
      <c r="AM4786" s="124">
        <f>IF(AL4786=0,"",IF(AK4786&gt;20.99,"Aged","Non-Aged"))</f>
        <v/>
      </c>
      <c r="AN4786" s="112">
        <f>IF(Q4786&lt;&gt;"",MONTH(Q4786),"")</f>
        <v/>
      </c>
      <c r="AO4786" s="112">
        <f>IFERROR(VALUE(V4786),0)</f>
        <v/>
      </c>
    </row>
    <row customFormat="1" customHeight="1" ht="29.25" r="4787" s="112" spans="1:41">
      <c r="A4787" s="127" t="n"/>
      <c r="B4787" s="113" t="n"/>
      <c r="C4787" s="127" t="n"/>
      <c r="D4787" s="127" t="n"/>
      <c r="E4787" s="114">
        <f>IF(F4787 &lt;&gt; "",VLOOKUP(F4787,CategoryLookup,2,FALSE), "")</f>
        <v/>
      </c>
      <c r="F4787" s="126" t="n"/>
      <c r="G4787" s="127" t="n"/>
      <c r="H4787" s="127" t="n"/>
      <c r="I4787" s="127" t="n"/>
      <c r="J4787" s="127" t="n"/>
      <c r="K4787" s="127" t="n"/>
      <c r="L4787" s="127" t="n"/>
      <c r="M4787" s="127" t="n"/>
      <c r="N4787" s="120" t="n"/>
      <c r="O4787" s="120" t="n"/>
      <c r="P4787" s="120" t="n"/>
      <c r="Q4787" s="120" t="n"/>
      <c r="R4787" s="121" t="n"/>
      <c r="S4787" s="121" t="n"/>
      <c r="T4787" s="121" t="n"/>
      <c r="U4787" s="121" t="n"/>
      <c r="V4787" s="117">
        <f>IF(P4787="NA","NA",IF(P4787&lt;&gt;"",TEXT(P4787-N4787,"[h].mm"),""))</f>
        <v/>
      </c>
      <c r="W4787" s="118">
        <f>IF(AND(R4787="",S4787=""),"",R4787+S4787)</f>
        <v/>
      </c>
      <c r="X4787" s="116">
        <f>IF(O4787&lt;&gt;"",DATE(YEAR(O4787), MONTH(O4787), DAY(O4787)),"")</f>
        <v/>
      </c>
      <c r="Y4787" s="122" t="n"/>
      <c r="Z4787" s="123" t="n"/>
      <c r="AA4787" s="117">
        <f>IF(F4787="Re-assigned","NA",IF(W4787="","",IF(W4787&gt;=VLOOKUP(D4787,SLAMatrix,3,FALSE),"Yes",IF(W4787&lt;VLOOKUP(D4787,SLAMatrix,2,FALSE),"No","Internal"))))</f>
        <v/>
      </c>
      <c r="AB4787" s="123" t="n"/>
      <c r="AC4787" s="123" t="n"/>
      <c r="AD4787" s="119" t="n"/>
      <c r="AE4787" s="125" t="n"/>
      <c r="AF4787" s="124">
        <f>MONTH(O4787)</f>
        <v/>
      </c>
      <c r="AG4787" s="124">
        <f>VLOOKUP(IFERROR(MID(AE4787,1,(FIND(",",AE4787,1)-1)),AE4787),Facility_Region_Mapping,2,FALSE)</f>
        <v/>
      </c>
      <c r="AH4787" s="124" t="n"/>
      <c r="AI4787" s="124">
        <f>IF(C4787&lt;&gt;"",IF(M4787="ESM User",getInterfaceName($C4787),"NA"),"")</f>
        <v/>
      </c>
      <c r="AJ4787" s="116">
        <f>IF(Q4787&lt;&gt;"",DATE(YEAR(Q4787), MONTH(Q4787), DAY(Q4787)),"")</f>
        <v/>
      </c>
      <c r="AK4787" s="130">
        <f>IF(Q4787&lt;&gt;0,Q4787-N4787,TODAY()-N4787)</f>
        <v/>
      </c>
      <c r="AL4787" s="112">
        <f>IF(F4787="Re-assigned",0,IF(H4787="Closed",0,IF(H4787="Service Restored",0,IF(H4787="",0,1))))</f>
        <v/>
      </c>
      <c r="AM4787" s="124">
        <f>IF(AL4787=0,"",IF(AK4787&gt;20.99,"Aged","Non-Aged"))</f>
        <v/>
      </c>
      <c r="AN4787" s="112">
        <f>IF(Q4787&lt;&gt;"",MONTH(Q4787),"")</f>
        <v/>
      </c>
      <c r="AO4787" s="112">
        <f>IFERROR(VALUE(V4787),0)</f>
        <v/>
      </c>
    </row>
    <row customFormat="1" customHeight="1" ht="29.25" r="4788" s="112" spans="1:41">
      <c r="A4788" s="127" t="n"/>
      <c r="B4788" s="113" t="n"/>
      <c r="C4788" s="127" t="n"/>
      <c r="D4788" s="127" t="n"/>
      <c r="E4788" s="114">
        <f>IF(F4788 &lt;&gt; "",VLOOKUP(F4788,CategoryLookup,2,FALSE), "")</f>
        <v/>
      </c>
      <c r="F4788" s="126" t="n"/>
      <c r="G4788" s="127" t="n"/>
      <c r="H4788" s="127" t="n"/>
      <c r="I4788" s="127" t="n"/>
      <c r="J4788" s="127" t="n"/>
      <c r="K4788" s="127" t="n"/>
      <c r="L4788" s="127" t="n"/>
      <c r="M4788" s="127" t="n"/>
      <c r="N4788" s="120" t="n"/>
      <c r="O4788" s="120" t="n"/>
      <c r="P4788" s="120" t="n"/>
      <c r="Q4788" s="120" t="n"/>
      <c r="R4788" s="121" t="n"/>
      <c r="S4788" s="121" t="n"/>
      <c r="T4788" s="121" t="n"/>
      <c r="U4788" s="121" t="n"/>
      <c r="V4788" s="117">
        <f>IF(P4788="NA","NA",IF(P4788&lt;&gt;"",TEXT(P4788-N4788,"[h].mm"),""))</f>
        <v/>
      </c>
      <c r="W4788" s="118">
        <f>IF(AND(R4788="",S4788=""),"",R4788+S4788)</f>
        <v/>
      </c>
      <c r="X4788" s="116">
        <f>IF(O4788&lt;&gt;"",DATE(YEAR(O4788), MONTH(O4788), DAY(O4788)),"")</f>
        <v/>
      </c>
      <c r="Y4788" s="122" t="n"/>
      <c r="Z4788" s="123" t="n"/>
      <c r="AA4788" s="117">
        <f>IF(F4788="Re-assigned","NA",IF(W4788="","",IF(W4788&gt;=VLOOKUP(D4788,SLAMatrix,3,FALSE),"Yes",IF(W4788&lt;VLOOKUP(D4788,SLAMatrix,2,FALSE),"No","Internal"))))</f>
        <v/>
      </c>
      <c r="AB4788" s="123" t="n"/>
      <c r="AC4788" s="123" t="n"/>
      <c r="AD4788" s="119" t="n"/>
      <c r="AE4788" s="125" t="n"/>
      <c r="AF4788" s="124">
        <f>MONTH(O4788)</f>
        <v/>
      </c>
      <c r="AG4788" s="124">
        <f>VLOOKUP(IFERROR(MID(AE4788,1,(FIND(",",AE4788,1)-1)),AE4788),Facility_Region_Mapping,2,FALSE)</f>
        <v/>
      </c>
      <c r="AH4788" s="124" t="n"/>
      <c r="AI4788" s="124">
        <f>IF(C4788&lt;&gt;"",IF(M4788="ESM User",getInterfaceName($C4788),"NA"),"")</f>
        <v/>
      </c>
      <c r="AJ4788" s="116">
        <f>IF(Q4788&lt;&gt;"",DATE(YEAR(Q4788), MONTH(Q4788), DAY(Q4788)),"")</f>
        <v/>
      </c>
      <c r="AK4788" s="130">
        <f>IF(Q4788&lt;&gt;0,Q4788-N4788,TODAY()-N4788)</f>
        <v/>
      </c>
      <c r="AL4788" s="112">
        <f>IF(F4788="Re-assigned",0,IF(H4788="Closed",0,IF(H4788="Service Restored",0,IF(H4788="",0,1))))</f>
        <v/>
      </c>
      <c r="AM4788" s="124">
        <f>IF(AL4788=0,"",IF(AK4788&gt;20.99,"Aged","Non-Aged"))</f>
        <v/>
      </c>
      <c r="AN4788" s="112">
        <f>IF(Q4788&lt;&gt;"",MONTH(Q4788),"")</f>
        <v/>
      </c>
      <c r="AO4788" s="112">
        <f>IFERROR(VALUE(V4788),0)</f>
        <v/>
      </c>
    </row>
    <row customFormat="1" customHeight="1" ht="29.25" r="4789" s="112" spans="1:41">
      <c r="A4789" s="127" t="n"/>
      <c r="B4789" s="113" t="n"/>
      <c r="C4789" s="127" t="n"/>
      <c r="D4789" s="127" t="n"/>
      <c r="E4789" s="114">
        <f>IF(F4789 &lt;&gt; "",VLOOKUP(F4789,CategoryLookup,2,FALSE), "")</f>
        <v/>
      </c>
      <c r="F4789" s="126" t="n"/>
      <c r="G4789" s="127" t="n"/>
      <c r="H4789" s="127" t="n"/>
      <c r="I4789" s="127" t="n"/>
      <c r="J4789" s="127" t="n"/>
      <c r="K4789" s="127" t="n"/>
      <c r="L4789" s="127" t="n"/>
      <c r="M4789" s="127" t="n"/>
      <c r="N4789" s="120" t="n"/>
      <c r="O4789" s="120" t="n"/>
      <c r="P4789" s="120" t="n"/>
      <c r="Q4789" s="120" t="n"/>
      <c r="R4789" s="121" t="n"/>
      <c r="S4789" s="121" t="n"/>
      <c r="T4789" s="121" t="n"/>
      <c r="U4789" s="121" t="n"/>
      <c r="V4789" s="117">
        <f>IF(P4789="NA","NA",IF(P4789&lt;&gt;"",TEXT(P4789-N4789,"[h].mm"),""))</f>
        <v/>
      </c>
      <c r="W4789" s="118">
        <f>IF(AND(R4789="",S4789=""),"",R4789+S4789)</f>
        <v/>
      </c>
      <c r="X4789" s="116">
        <f>IF(O4789&lt;&gt;"",DATE(YEAR(O4789), MONTH(O4789), DAY(O4789)),"")</f>
        <v/>
      </c>
      <c r="Y4789" s="122" t="n"/>
      <c r="Z4789" s="123" t="n"/>
      <c r="AA4789" s="117">
        <f>IF(F4789="Re-assigned","NA",IF(W4789="","",IF(W4789&gt;=VLOOKUP(D4789,SLAMatrix,3,FALSE),"Yes",IF(W4789&lt;VLOOKUP(D4789,SLAMatrix,2,FALSE),"No","Internal"))))</f>
        <v/>
      </c>
      <c r="AB4789" s="123" t="n"/>
      <c r="AC4789" s="123" t="n"/>
      <c r="AD4789" s="119" t="n"/>
      <c r="AE4789" s="125" t="n"/>
      <c r="AF4789" s="124">
        <f>MONTH(O4789)</f>
        <v/>
      </c>
      <c r="AG4789" s="124">
        <f>VLOOKUP(IFERROR(MID(AE4789,1,(FIND(",",AE4789,1)-1)),AE4789),Facility_Region_Mapping,2,FALSE)</f>
        <v/>
      </c>
      <c r="AH4789" s="124" t="n"/>
      <c r="AI4789" s="124">
        <f>IF(C4789&lt;&gt;"",IF(M4789="ESM User",getInterfaceName($C4789),"NA"),"")</f>
        <v/>
      </c>
      <c r="AJ4789" s="116">
        <f>IF(Q4789&lt;&gt;"",DATE(YEAR(Q4789), MONTH(Q4789), DAY(Q4789)),"")</f>
        <v/>
      </c>
      <c r="AK4789" s="130">
        <f>IF(Q4789&lt;&gt;0,Q4789-N4789,TODAY()-N4789)</f>
        <v/>
      </c>
      <c r="AL4789" s="112">
        <f>IF(F4789="Re-assigned",0,IF(H4789="Closed",0,IF(H4789="Service Restored",0,IF(H4789="",0,1))))</f>
        <v/>
      </c>
      <c r="AM4789" s="124">
        <f>IF(AL4789=0,"",IF(AK4789&gt;20.99,"Aged","Non-Aged"))</f>
        <v/>
      </c>
      <c r="AN4789" s="112">
        <f>IF(Q4789&lt;&gt;"",MONTH(Q4789),"")</f>
        <v/>
      </c>
      <c r="AO4789" s="112">
        <f>IFERROR(VALUE(V4789),0)</f>
        <v/>
      </c>
    </row>
    <row customFormat="1" customHeight="1" ht="29.25" r="4790" s="112" spans="1:41">
      <c r="A4790" s="127" t="n"/>
      <c r="B4790" s="113" t="n"/>
      <c r="C4790" s="127" t="n"/>
      <c r="D4790" s="127" t="n"/>
      <c r="E4790" s="114">
        <f>IF(F4790 &lt;&gt; "",VLOOKUP(F4790,CategoryLookup,2,FALSE), "")</f>
        <v/>
      </c>
      <c r="F4790" s="126" t="n"/>
      <c r="G4790" s="127" t="n"/>
      <c r="H4790" s="127" t="n"/>
      <c r="I4790" s="127" t="n"/>
      <c r="J4790" s="127" t="n"/>
      <c r="K4790" s="127" t="n"/>
      <c r="L4790" s="127" t="n"/>
      <c r="M4790" s="127" t="n"/>
      <c r="N4790" s="120" t="n"/>
      <c r="O4790" s="120" t="n"/>
      <c r="P4790" s="120" t="n"/>
      <c r="Q4790" s="120" t="n"/>
      <c r="R4790" s="121" t="n"/>
      <c r="S4790" s="121" t="n"/>
      <c r="T4790" s="121" t="n"/>
      <c r="U4790" s="121" t="n"/>
      <c r="V4790" s="117">
        <f>IF(P4790="NA","NA",IF(P4790&lt;&gt;"",TEXT(P4790-N4790,"[h].mm"),""))</f>
        <v/>
      </c>
      <c r="W4790" s="118">
        <f>IF(AND(R4790="",S4790=""),"",R4790+S4790)</f>
        <v/>
      </c>
      <c r="X4790" s="116">
        <f>IF(O4790&lt;&gt;"",DATE(YEAR(O4790), MONTH(O4790), DAY(O4790)),"")</f>
        <v/>
      </c>
      <c r="Y4790" s="122" t="n"/>
      <c r="Z4790" s="123" t="n"/>
      <c r="AA4790" s="117">
        <f>IF(F4790="Re-assigned","NA",IF(W4790="","",IF(W4790&gt;=VLOOKUP(D4790,SLAMatrix,3,FALSE),"Yes",IF(W4790&lt;VLOOKUP(D4790,SLAMatrix,2,FALSE),"No","Internal"))))</f>
        <v/>
      </c>
      <c r="AB4790" s="123" t="n"/>
      <c r="AC4790" s="123" t="n"/>
      <c r="AD4790" s="119" t="n"/>
      <c r="AE4790" s="125" t="n"/>
      <c r="AF4790" s="124">
        <f>MONTH(O4790)</f>
        <v/>
      </c>
      <c r="AG4790" s="124">
        <f>VLOOKUP(IFERROR(MID(AE4790,1,(FIND(",",AE4790,1)-1)),AE4790),Facility_Region_Mapping,2,FALSE)</f>
        <v/>
      </c>
      <c r="AH4790" s="124" t="n"/>
      <c r="AI4790" s="124">
        <f>IF(C4790&lt;&gt;"",IF(M4790="ESM User",getInterfaceName($C4790),"NA"),"")</f>
        <v/>
      </c>
      <c r="AJ4790" s="116">
        <f>IF(Q4790&lt;&gt;"",DATE(YEAR(Q4790), MONTH(Q4790), DAY(Q4790)),"")</f>
        <v/>
      </c>
      <c r="AK4790" s="130">
        <f>IF(Q4790&lt;&gt;0,Q4790-N4790,TODAY()-N4790)</f>
        <v/>
      </c>
      <c r="AL4790" s="112">
        <f>IF(F4790="Re-assigned",0,IF(H4790="Closed",0,IF(H4790="Service Restored",0,IF(H4790="",0,1))))</f>
        <v/>
      </c>
      <c r="AM4790" s="124">
        <f>IF(AL4790=0,"",IF(AK4790&gt;20.99,"Aged","Non-Aged"))</f>
        <v/>
      </c>
      <c r="AN4790" s="112">
        <f>IF(Q4790&lt;&gt;"",MONTH(Q4790),"")</f>
        <v/>
      </c>
      <c r="AO4790" s="112">
        <f>IFERROR(VALUE(V4790),0)</f>
        <v/>
      </c>
    </row>
    <row customFormat="1" customHeight="1" ht="29.25" r="4791" s="112" spans="1:41">
      <c r="A4791" s="127" t="n"/>
      <c r="B4791" s="113" t="n"/>
      <c r="C4791" s="127" t="n"/>
      <c r="D4791" s="127" t="n"/>
      <c r="E4791" s="114">
        <f>IF(F4791 &lt;&gt; "",VLOOKUP(F4791,CategoryLookup,2,FALSE), "")</f>
        <v/>
      </c>
      <c r="F4791" s="126" t="n"/>
      <c r="G4791" s="127" t="n"/>
      <c r="H4791" s="127" t="n"/>
      <c r="I4791" s="127" t="n"/>
      <c r="J4791" s="127" t="n"/>
      <c r="K4791" s="127" t="n"/>
      <c r="L4791" s="127" t="n"/>
      <c r="M4791" s="127" t="n"/>
      <c r="N4791" s="120" t="n"/>
      <c r="O4791" s="120" t="n"/>
      <c r="P4791" s="120" t="n"/>
      <c r="Q4791" s="120" t="n"/>
      <c r="R4791" s="121" t="n"/>
      <c r="S4791" s="121" t="n"/>
      <c r="T4791" s="121" t="n"/>
      <c r="U4791" s="121" t="n"/>
      <c r="V4791" s="117">
        <f>IF(P4791="NA","NA",IF(P4791&lt;&gt;"",TEXT(P4791-N4791,"[h].mm"),""))</f>
        <v/>
      </c>
      <c r="W4791" s="118">
        <f>IF(AND(R4791="",S4791=""),"",R4791+S4791)</f>
        <v/>
      </c>
      <c r="X4791" s="116">
        <f>IF(O4791&lt;&gt;"",DATE(YEAR(O4791), MONTH(O4791), DAY(O4791)),"")</f>
        <v/>
      </c>
      <c r="Y4791" s="122" t="n"/>
      <c r="Z4791" s="123" t="n"/>
      <c r="AA4791" s="117">
        <f>IF(F4791="Re-assigned","NA",IF(W4791="","",IF(W4791&gt;=VLOOKUP(D4791,SLAMatrix,3,FALSE),"Yes",IF(W4791&lt;VLOOKUP(D4791,SLAMatrix,2,FALSE),"No","Internal"))))</f>
        <v/>
      </c>
      <c r="AB4791" s="123" t="n"/>
      <c r="AC4791" s="123" t="n"/>
      <c r="AD4791" s="119" t="n"/>
      <c r="AE4791" s="125" t="n"/>
      <c r="AF4791" s="124">
        <f>MONTH(O4791)</f>
        <v/>
      </c>
      <c r="AG4791" s="124">
        <f>VLOOKUP(IFERROR(MID(AE4791,1,(FIND(",",AE4791,1)-1)),AE4791),Facility_Region_Mapping,2,FALSE)</f>
        <v/>
      </c>
      <c r="AH4791" s="124" t="n"/>
      <c r="AI4791" s="124">
        <f>IF(C4791&lt;&gt;"",IF(M4791="ESM User",getInterfaceName($C4791),"NA"),"")</f>
        <v/>
      </c>
      <c r="AJ4791" s="116">
        <f>IF(Q4791&lt;&gt;"",DATE(YEAR(Q4791), MONTH(Q4791), DAY(Q4791)),"")</f>
        <v/>
      </c>
      <c r="AK4791" s="130">
        <f>IF(Q4791&lt;&gt;0,Q4791-N4791,TODAY()-N4791)</f>
        <v/>
      </c>
      <c r="AL4791" s="112">
        <f>IF(F4791="Re-assigned",0,IF(H4791="Closed",0,IF(H4791="Service Restored",0,IF(H4791="",0,1))))</f>
        <v/>
      </c>
      <c r="AM4791" s="124">
        <f>IF(AL4791=0,"",IF(AK4791&gt;20.99,"Aged","Non-Aged"))</f>
        <v/>
      </c>
      <c r="AN4791" s="112">
        <f>IF(Q4791&lt;&gt;"",MONTH(Q4791),"")</f>
        <v/>
      </c>
      <c r="AO4791" s="112">
        <f>IFERROR(VALUE(V4791),0)</f>
        <v/>
      </c>
    </row>
    <row customFormat="1" customHeight="1" ht="29.25" r="4792" s="112" spans="1:41">
      <c r="A4792" s="127" t="n"/>
      <c r="B4792" s="113" t="n"/>
      <c r="C4792" s="127" t="n"/>
      <c r="D4792" s="127" t="n"/>
      <c r="E4792" s="114">
        <f>IF(F4792 &lt;&gt; "",VLOOKUP(F4792,CategoryLookup,2,FALSE), "")</f>
        <v/>
      </c>
      <c r="F4792" s="126" t="n"/>
      <c r="G4792" s="127" t="n"/>
      <c r="H4792" s="127" t="n"/>
      <c r="I4792" s="127" t="n"/>
      <c r="J4792" s="127" t="n"/>
      <c r="K4792" s="127" t="n"/>
      <c r="L4792" s="127" t="n"/>
      <c r="M4792" s="127" t="n"/>
      <c r="N4792" s="120" t="n"/>
      <c r="O4792" s="120" t="n"/>
      <c r="P4792" s="120" t="n"/>
      <c r="Q4792" s="120" t="n"/>
      <c r="R4792" s="121" t="n"/>
      <c r="S4792" s="121" t="n"/>
      <c r="T4792" s="121" t="n"/>
      <c r="U4792" s="121" t="n"/>
      <c r="V4792" s="117">
        <f>IF(P4792="NA","NA",IF(P4792&lt;&gt;"",TEXT(P4792-N4792,"[h].mm"),""))</f>
        <v/>
      </c>
      <c r="W4792" s="118">
        <f>IF(AND(R4792="",S4792=""),"",R4792+S4792)</f>
        <v/>
      </c>
      <c r="X4792" s="116">
        <f>IF(O4792&lt;&gt;"",DATE(YEAR(O4792), MONTH(O4792), DAY(O4792)),"")</f>
        <v/>
      </c>
      <c r="Y4792" s="122" t="n"/>
      <c r="Z4792" s="123" t="n"/>
      <c r="AA4792" s="117">
        <f>IF(F4792="Re-assigned","NA",IF(W4792="","",IF(W4792&gt;=VLOOKUP(D4792,SLAMatrix,3,FALSE),"Yes",IF(W4792&lt;VLOOKUP(D4792,SLAMatrix,2,FALSE),"No","Internal"))))</f>
        <v/>
      </c>
      <c r="AB4792" s="123" t="n"/>
      <c r="AC4792" s="123" t="n"/>
      <c r="AD4792" s="119" t="n"/>
      <c r="AE4792" s="125" t="n"/>
      <c r="AF4792" s="124">
        <f>MONTH(O4792)</f>
        <v/>
      </c>
      <c r="AG4792" s="124">
        <f>VLOOKUP(IFERROR(MID(AE4792,1,(FIND(",",AE4792,1)-1)),AE4792),Facility_Region_Mapping,2,FALSE)</f>
        <v/>
      </c>
      <c r="AH4792" s="124" t="n"/>
      <c r="AI4792" s="124">
        <f>IF(C4792&lt;&gt;"",IF(M4792="ESM User",getInterfaceName($C4792),"NA"),"")</f>
        <v/>
      </c>
      <c r="AJ4792" s="116">
        <f>IF(Q4792&lt;&gt;"",DATE(YEAR(Q4792), MONTH(Q4792), DAY(Q4792)),"")</f>
        <v/>
      </c>
      <c r="AK4792" s="130">
        <f>IF(Q4792&lt;&gt;0,Q4792-N4792,TODAY()-N4792)</f>
        <v/>
      </c>
      <c r="AL4792" s="112">
        <f>IF(F4792="Re-assigned",0,IF(H4792="Closed",0,IF(H4792="Service Restored",0,IF(H4792="",0,1))))</f>
        <v/>
      </c>
      <c r="AM4792" s="124">
        <f>IF(AL4792=0,"",IF(AK4792&gt;20.99,"Aged","Non-Aged"))</f>
        <v/>
      </c>
      <c r="AN4792" s="112">
        <f>IF(Q4792&lt;&gt;"",MONTH(Q4792),"")</f>
        <v/>
      </c>
      <c r="AO4792" s="112">
        <f>IFERROR(VALUE(V4792),0)</f>
        <v/>
      </c>
    </row>
    <row customFormat="1" customHeight="1" ht="29.25" r="4793" s="112" spans="1:41">
      <c r="A4793" s="127" t="n"/>
      <c r="B4793" s="113" t="n"/>
      <c r="C4793" s="127" t="n"/>
      <c r="D4793" s="127" t="n"/>
      <c r="E4793" s="114">
        <f>IF(F4793 &lt;&gt; "",VLOOKUP(F4793,CategoryLookup,2,FALSE), "")</f>
        <v/>
      </c>
      <c r="F4793" s="126" t="n"/>
      <c r="G4793" s="127" t="n"/>
      <c r="H4793" s="127" t="n"/>
      <c r="I4793" s="127" t="n"/>
      <c r="J4793" s="127" t="n"/>
      <c r="K4793" s="127" t="n"/>
      <c r="L4793" s="127" t="n"/>
      <c r="M4793" s="127" t="n"/>
      <c r="N4793" s="120" t="n"/>
      <c r="O4793" s="120" t="n"/>
      <c r="P4793" s="120" t="n"/>
      <c r="Q4793" s="120" t="n"/>
      <c r="R4793" s="121" t="n"/>
      <c r="S4793" s="121" t="n"/>
      <c r="T4793" s="121" t="n"/>
      <c r="U4793" s="121" t="n"/>
      <c r="V4793" s="117">
        <f>IF(P4793="NA","NA",IF(P4793&lt;&gt;"",TEXT(P4793-N4793,"[h].mm"),""))</f>
        <v/>
      </c>
      <c r="W4793" s="118">
        <f>IF(AND(R4793="",S4793=""),"",R4793+S4793)</f>
        <v/>
      </c>
      <c r="X4793" s="116">
        <f>IF(O4793&lt;&gt;"",DATE(YEAR(O4793), MONTH(O4793), DAY(O4793)),"")</f>
        <v/>
      </c>
      <c r="Y4793" s="122" t="n"/>
      <c r="Z4793" s="123" t="n"/>
      <c r="AA4793" s="117">
        <f>IF(F4793="Re-assigned","NA",IF(W4793="","",IF(W4793&gt;=VLOOKUP(D4793,SLAMatrix,3,FALSE),"Yes",IF(W4793&lt;VLOOKUP(D4793,SLAMatrix,2,FALSE),"No","Internal"))))</f>
        <v/>
      </c>
      <c r="AB4793" s="123" t="n"/>
      <c r="AC4793" s="123" t="n"/>
      <c r="AD4793" s="119" t="n"/>
      <c r="AE4793" s="125" t="n"/>
      <c r="AF4793" s="124">
        <f>MONTH(O4793)</f>
        <v/>
      </c>
      <c r="AG4793" s="124">
        <f>VLOOKUP(IFERROR(MID(AE4793,1,(FIND(",",AE4793,1)-1)),AE4793),Facility_Region_Mapping,2,FALSE)</f>
        <v/>
      </c>
      <c r="AH4793" s="124" t="n"/>
      <c r="AI4793" s="124">
        <f>IF(C4793&lt;&gt;"",IF(M4793="ESM User",getInterfaceName($C4793),"NA"),"")</f>
        <v/>
      </c>
      <c r="AJ4793" s="116">
        <f>IF(Q4793&lt;&gt;"",DATE(YEAR(Q4793), MONTH(Q4793), DAY(Q4793)),"")</f>
        <v/>
      </c>
      <c r="AK4793" s="130">
        <f>IF(Q4793&lt;&gt;0,Q4793-N4793,TODAY()-N4793)</f>
        <v/>
      </c>
      <c r="AL4793" s="112">
        <f>IF(F4793="Re-assigned",0,IF(H4793="Closed",0,IF(H4793="Service Restored",0,IF(H4793="",0,1))))</f>
        <v/>
      </c>
      <c r="AM4793" s="124">
        <f>IF(AL4793=0,"",IF(AK4793&gt;20.99,"Aged","Non-Aged"))</f>
        <v/>
      </c>
      <c r="AN4793" s="112">
        <f>IF(Q4793&lt;&gt;"",MONTH(Q4793),"")</f>
        <v/>
      </c>
      <c r="AO4793" s="112">
        <f>IFERROR(VALUE(V4793),0)</f>
        <v/>
      </c>
    </row>
    <row customFormat="1" customHeight="1" ht="29.25" r="4794" s="112" spans="1:41">
      <c r="A4794" s="127" t="n"/>
      <c r="B4794" s="113" t="n"/>
      <c r="C4794" s="127" t="n"/>
      <c r="D4794" s="127" t="n"/>
      <c r="E4794" s="114">
        <f>IF(F4794 &lt;&gt; "",VLOOKUP(F4794,CategoryLookup,2,FALSE), "")</f>
        <v/>
      </c>
      <c r="F4794" s="126" t="n"/>
      <c r="G4794" s="127" t="n"/>
      <c r="H4794" s="127" t="n"/>
      <c r="I4794" s="127" t="n"/>
      <c r="J4794" s="127" t="n"/>
      <c r="K4794" s="127" t="n"/>
      <c r="L4794" s="127" t="n"/>
      <c r="M4794" s="127" t="n"/>
      <c r="N4794" s="120" t="n"/>
      <c r="O4794" s="120" t="n"/>
      <c r="P4794" s="120" t="n"/>
      <c r="Q4794" s="120" t="n"/>
      <c r="R4794" s="121" t="n"/>
      <c r="S4794" s="121" t="n"/>
      <c r="T4794" s="121" t="n"/>
      <c r="U4794" s="121" t="n"/>
      <c r="V4794" s="117">
        <f>IF(P4794="NA","NA",IF(P4794&lt;&gt;"",TEXT(P4794-N4794,"[h].mm"),""))</f>
        <v/>
      </c>
      <c r="W4794" s="118">
        <f>IF(AND(R4794="",S4794=""),"",R4794+S4794)</f>
        <v/>
      </c>
      <c r="X4794" s="116">
        <f>IF(O4794&lt;&gt;"",DATE(YEAR(O4794), MONTH(O4794), DAY(O4794)),"")</f>
        <v/>
      </c>
      <c r="Y4794" s="122" t="n"/>
      <c r="Z4794" s="123" t="n"/>
      <c r="AA4794" s="117">
        <f>IF(F4794="Re-assigned","NA",IF(W4794="","",IF(W4794&gt;=VLOOKUP(D4794,SLAMatrix,3,FALSE),"Yes",IF(W4794&lt;VLOOKUP(D4794,SLAMatrix,2,FALSE),"No","Internal"))))</f>
        <v/>
      </c>
      <c r="AB4794" s="123" t="n"/>
      <c r="AC4794" s="123" t="n"/>
      <c r="AD4794" s="119" t="n"/>
      <c r="AE4794" s="125" t="n"/>
      <c r="AF4794" s="124">
        <f>MONTH(O4794)</f>
        <v/>
      </c>
      <c r="AG4794" s="124">
        <f>VLOOKUP(IFERROR(MID(AE4794,1,(FIND(",",AE4794,1)-1)),AE4794),Facility_Region_Mapping,2,FALSE)</f>
        <v/>
      </c>
      <c r="AH4794" s="124" t="n"/>
      <c r="AI4794" s="124">
        <f>IF(C4794&lt;&gt;"",IF(M4794="ESM User",getInterfaceName($C4794),"NA"),"")</f>
        <v/>
      </c>
      <c r="AJ4794" s="116">
        <f>IF(Q4794&lt;&gt;"",DATE(YEAR(Q4794), MONTH(Q4794), DAY(Q4794)),"")</f>
        <v/>
      </c>
      <c r="AK4794" s="130">
        <f>IF(Q4794&lt;&gt;0,Q4794-N4794,TODAY()-N4794)</f>
        <v/>
      </c>
      <c r="AL4794" s="112">
        <f>IF(F4794="Re-assigned",0,IF(H4794="Closed",0,IF(H4794="Service Restored",0,IF(H4794="",0,1))))</f>
        <v/>
      </c>
      <c r="AM4794" s="124">
        <f>IF(AL4794=0,"",IF(AK4794&gt;20.99,"Aged","Non-Aged"))</f>
        <v/>
      </c>
      <c r="AN4794" s="112">
        <f>IF(Q4794&lt;&gt;"",MONTH(Q4794),"")</f>
        <v/>
      </c>
      <c r="AO4794" s="112">
        <f>IFERROR(VALUE(V4794),0)</f>
        <v/>
      </c>
    </row>
    <row customFormat="1" customHeight="1" ht="29.25" r="4795" s="112" spans="1:41">
      <c r="A4795" s="127" t="n"/>
      <c r="B4795" s="113" t="n"/>
      <c r="C4795" s="127" t="n"/>
      <c r="D4795" s="127" t="n"/>
      <c r="E4795" s="114">
        <f>IF(F4795 &lt;&gt; "",VLOOKUP(F4795,CategoryLookup,2,FALSE), "")</f>
        <v/>
      </c>
      <c r="F4795" s="126" t="n"/>
      <c r="G4795" s="127" t="n"/>
      <c r="H4795" s="127" t="n"/>
      <c r="I4795" s="127" t="n"/>
      <c r="J4795" s="127" t="n"/>
      <c r="K4795" s="127" t="n"/>
      <c r="L4795" s="127" t="n"/>
      <c r="M4795" s="127" t="n"/>
      <c r="N4795" s="120" t="n"/>
      <c r="O4795" s="120" t="n"/>
      <c r="P4795" s="120" t="n"/>
      <c r="Q4795" s="120" t="n"/>
      <c r="R4795" s="121" t="n"/>
      <c r="S4795" s="121" t="n"/>
      <c r="T4795" s="121" t="n"/>
      <c r="U4795" s="121" t="n"/>
      <c r="V4795" s="117">
        <f>IF(P4795="NA","NA",IF(P4795&lt;&gt;"",TEXT(P4795-N4795,"[h].mm"),""))</f>
        <v/>
      </c>
      <c r="W4795" s="118">
        <f>IF(AND(R4795="",S4795=""),"",R4795+S4795)</f>
        <v/>
      </c>
      <c r="X4795" s="116">
        <f>IF(O4795&lt;&gt;"",DATE(YEAR(O4795), MONTH(O4795), DAY(O4795)),"")</f>
        <v/>
      </c>
      <c r="Y4795" s="122" t="n"/>
      <c r="Z4795" s="123" t="n"/>
      <c r="AA4795" s="117">
        <f>IF(F4795="Re-assigned","NA",IF(W4795="","",IF(W4795&gt;=VLOOKUP(D4795,SLAMatrix,3,FALSE),"Yes",IF(W4795&lt;VLOOKUP(D4795,SLAMatrix,2,FALSE),"No","Internal"))))</f>
        <v/>
      </c>
      <c r="AB4795" s="123" t="n"/>
      <c r="AC4795" s="123" t="n"/>
      <c r="AD4795" s="119" t="n"/>
      <c r="AE4795" s="125" t="n"/>
      <c r="AF4795" s="124">
        <f>MONTH(O4795)</f>
        <v/>
      </c>
      <c r="AG4795" s="124">
        <f>VLOOKUP(IFERROR(MID(AE4795,1,(FIND(",",AE4795,1)-1)),AE4795),Facility_Region_Mapping,2,FALSE)</f>
        <v/>
      </c>
      <c r="AH4795" s="124" t="n"/>
      <c r="AI4795" s="124">
        <f>IF(C4795&lt;&gt;"",IF(M4795="ESM User",getInterfaceName($C4795),"NA"),"")</f>
        <v/>
      </c>
      <c r="AJ4795" s="116">
        <f>IF(Q4795&lt;&gt;"",DATE(YEAR(Q4795), MONTH(Q4795), DAY(Q4795)),"")</f>
        <v/>
      </c>
      <c r="AK4795" s="130">
        <f>IF(Q4795&lt;&gt;0,Q4795-N4795,TODAY()-N4795)</f>
        <v/>
      </c>
      <c r="AL4795" s="112">
        <f>IF(F4795="Re-assigned",0,IF(H4795="Closed",0,IF(H4795="Service Restored",0,IF(H4795="",0,1))))</f>
        <v/>
      </c>
      <c r="AM4795" s="124">
        <f>IF(AL4795=0,"",IF(AK4795&gt;20.99,"Aged","Non-Aged"))</f>
        <v/>
      </c>
      <c r="AN4795" s="112">
        <f>IF(Q4795&lt;&gt;"",MONTH(Q4795),"")</f>
        <v/>
      </c>
      <c r="AO4795" s="112">
        <f>IFERROR(VALUE(V4795),0)</f>
        <v/>
      </c>
    </row>
    <row customFormat="1" customHeight="1" ht="29.25" r="4796" s="112" spans="1:41">
      <c r="A4796" s="127" t="n"/>
      <c r="B4796" s="113" t="n"/>
      <c r="C4796" s="127" t="n"/>
      <c r="D4796" s="127" t="n"/>
      <c r="E4796" s="114">
        <f>IF(F4796 &lt;&gt; "",VLOOKUP(F4796,CategoryLookup,2,FALSE), "")</f>
        <v/>
      </c>
      <c r="F4796" s="126" t="n"/>
      <c r="G4796" s="127" t="n"/>
      <c r="H4796" s="127" t="n"/>
      <c r="I4796" s="127" t="n"/>
      <c r="J4796" s="127" t="n"/>
      <c r="K4796" s="127" t="n"/>
      <c r="L4796" s="127" t="n"/>
      <c r="M4796" s="127" t="n"/>
      <c r="N4796" s="120" t="n"/>
      <c r="O4796" s="120" t="n"/>
      <c r="P4796" s="120" t="n"/>
      <c r="Q4796" s="120" t="n"/>
      <c r="R4796" s="121" t="n"/>
      <c r="S4796" s="121" t="n"/>
      <c r="T4796" s="121" t="n"/>
      <c r="U4796" s="121" t="n"/>
      <c r="V4796" s="117">
        <f>IF(P4796="NA","NA",IF(P4796&lt;&gt;"",TEXT(P4796-N4796,"[h].mm"),""))</f>
        <v/>
      </c>
      <c r="W4796" s="118">
        <f>IF(AND(R4796="",S4796=""),"",R4796+S4796)</f>
        <v/>
      </c>
      <c r="X4796" s="116">
        <f>IF(O4796&lt;&gt;"",DATE(YEAR(O4796), MONTH(O4796), DAY(O4796)),"")</f>
        <v/>
      </c>
      <c r="Y4796" s="122" t="n"/>
      <c r="Z4796" s="123" t="n"/>
      <c r="AA4796" s="117">
        <f>IF(F4796="Re-assigned","NA",IF(W4796="","",IF(W4796&gt;=VLOOKUP(D4796,SLAMatrix,3,FALSE),"Yes",IF(W4796&lt;VLOOKUP(D4796,SLAMatrix,2,FALSE),"No","Internal"))))</f>
        <v/>
      </c>
      <c r="AB4796" s="123" t="n"/>
      <c r="AC4796" s="123" t="n"/>
      <c r="AD4796" s="119" t="n"/>
      <c r="AE4796" s="125" t="n"/>
      <c r="AF4796" s="124">
        <f>MONTH(O4796)</f>
        <v/>
      </c>
      <c r="AG4796" s="124">
        <f>VLOOKUP(IFERROR(MID(AE4796,1,(FIND(",",AE4796,1)-1)),AE4796),Facility_Region_Mapping,2,FALSE)</f>
        <v/>
      </c>
      <c r="AH4796" s="124" t="n"/>
      <c r="AI4796" s="124">
        <f>IF(C4796&lt;&gt;"",IF(M4796="ESM User",getInterfaceName($C4796),"NA"),"")</f>
        <v/>
      </c>
      <c r="AJ4796" s="116">
        <f>IF(Q4796&lt;&gt;"",DATE(YEAR(Q4796), MONTH(Q4796), DAY(Q4796)),"")</f>
        <v/>
      </c>
      <c r="AK4796" s="130">
        <f>IF(Q4796&lt;&gt;0,Q4796-N4796,TODAY()-N4796)</f>
        <v/>
      </c>
      <c r="AL4796" s="112">
        <f>IF(F4796="Re-assigned",0,IF(H4796="Closed",0,IF(H4796="Service Restored",0,IF(H4796="",0,1))))</f>
        <v/>
      </c>
      <c r="AM4796" s="124">
        <f>IF(AL4796=0,"",IF(AK4796&gt;20.99,"Aged","Non-Aged"))</f>
        <v/>
      </c>
      <c r="AN4796" s="112">
        <f>IF(Q4796&lt;&gt;"",MONTH(Q4796),"")</f>
        <v/>
      </c>
      <c r="AO4796" s="112">
        <f>IFERROR(VALUE(V4796),0)</f>
        <v/>
      </c>
    </row>
    <row customFormat="1" customHeight="1" ht="29.25" r="4797" s="112" spans="1:41">
      <c r="A4797" s="127" t="n"/>
      <c r="B4797" s="113" t="n"/>
      <c r="C4797" s="127" t="n"/>
      <c r="D4797" s="127" t="n"/>
      <c r="E4797" s="114">
        <f>IF(F4797 &lt;&gt; "",VLOOKUP(F4797,CategoryLookup,2,FALSE), "")</f>
        <v/>
      </c>
      <c r="F4797" s="126" t="n"/>
      <c r="G4797" s="127" t="n"/>
      <c r="H4797" s="127" t="n"/>
      <c r="I4797" s="127" t="n"/>
      <c r="J4797" s="127" t="n"/>
      <c r="K4797" s="127" t="n"/>
      <c r="L4797" s="127" t="n"/>
      <c r="M4797" s="127" t="n"/>
      <c r="N4797" s="120" t="n"/>
      <c r="O4797" s="120" t="n"/>
      <c r="P4797" s="120" t="n"/>
      <c r="Q4797" s="120" t="n"/>
      <c r="R4797" s="121" t="n"/>
      <c r="S4797" s="121" t="n"/>
      <c r="T4797" s="121" t="n"/>
      <c r="U4797" s="121" t="n"/>
      <c r="V4797" s="117">
        <f>IF(P4797="NA","NA",IF(P4797&lt;&gt;"",TEXT(P4797-N4797,"[h].mm"),""))</f>
        <v/>
      </c>
      <c r="W4797" s="118">
        <f>IF(AND(R4797="",S4797=""),"",R4797+S4797)</f>
        <v/>
      </c>
      <c r="X4797" s="116">
        <f>IF(O4797&lt;&gt;"",DATE(YEAR(O4797), MONTH(O4797), DAY(O4797)),"")</f>
        <v/>
      </c>
      <c r="Y4797" s="122" t="n"/>
      <c r="Z4797" s="123" t="n"/>
      <c r="AA4797" s="117">
        <f>IF(F4797="Re-assigned","NA",IF(W4797="","",IF(W4797&gt;=VLOOKUP(D4797,SLAMatrix,3,FALSE),"Yes",IF(W4797&lt;VLOOKUP(D4797,SLAMatrix,2,FALSE),"No","Internal"))))</f>
        <v/>
      </c>
      <c r="AB4797" s="123" t="n"/>
      <c r="AC4797" s="123" t="n"/>
      <c r="AD4797" s="119" t="n"/>
      <c r="AE4797" s="125" t="n"/>
      <c r="AF4797" s="124">
        <f>MONTH(O4797)</f>
        <v/>
      </c>
      <c r="AG4797" s="124">
        <f>VLOOKUP(IFERROR(MID(AE4797,1,(FIND(",",AE4797,1)-1)),AE4797),Facility_Region_Mapping,2,FALSE)</f>
        <v/>
      </c>
      <c r="AH4797" s="124" t="n"/>
      <c r="AI4797" s="124">
        <f>IF(C4797&lt;&gt;"",IF(M4797="ESM User",getInterfaceName($C4797),"NA"),"")</f>
        <v/>
      </c>
      <c r="AJ4797" s="116">
        <f>IF(Q4797&lt;&gt;"",DATE(YEAR(Q4797), MONTH(Q4797), DAY(Q4797)),"")</f>
        <v/>
      </c>
      <c r="AK4797" s="130">
        <f>IF(Q4797&lt;&gt;0,Q4797-N4797,TODAY()-N4797)</f>
        <v/>
      </c>
      <c r="AL4797" s="112">
        <f>IF(F4797="Re-assigned",0,IF(H4797="Closed",0,IF(H4797="Service Restored",0,IF(H4797="",0,1))))</f>
        <v/>
      </c>
      <c r="AM4797" s="124">
        <f>IF(AL4797=0,"",IF(AK4797&gt;20.99,"Aged","Non-Aged"))</f>
        <v/>
      </c>
      <c r="AN4797" s="112">
        <f>IF(Q4797&lt;&gt;"",MONTH(Q4797),"")</f>
        <v/>
      </c>
      <c r="AO4797" s="112">
        <f>IFERROR(VALUE(V4797),0)</f>
        <v/>
      </c>
    </row>
    <row customFormat="1" customHeight="1" ht="29.25" r="4798" s="112" spans="1:41">
      <c r="A4798" s="127" t="n"/>
      <c r="B4798" s="113" t="n"/>
      <c r="C4798" s="127" t="n"/>
      <c r="D4798" s="127" t="n"/>
      <c r="E4798" s="114">
        <f>IF(F4798 &lt;&gt; "",VLOOKUP(F4798,CategoryLookup,2,FALSE), "")</f>
        <v/>
      </c>
      <c r="F4798" s="126" t="n"/>
      <c r="G4798" s="127" t="n"/>
      <c r="H4798" s="127" t="n"/>
      <c r="I4798" s="127" t="n"/>
      <c r="J4798" s="127" t="n"/>
      <c r="K4798" s="127" t="n"/>
      <c r="L4798" s="127" t="n"/>
      <c r="M4798" s="127" t="n"/>
      <c r="N4798" s="120" t="n"/>
      <c r="O4798" s="120" t="n"/>
      <c r="P4798" s="120" t="n"/>
      <c r="Q4798" s="120" t="n"/>
      <c r="R4798" s="121" t="n"/>
      <c r="S4798" s="121" t="n"/>
      <c r="T4798" s="121" t="n"/>
      <c r="U4798" s="121" t="n"/>
      <c r="V4798" s="117">
        <f>IF(P4798="NA","NA",IF(P4798&lt;&gt;"",TEXT(P4798-N4798,"[h].mm"),""))</f>
        <v/>
      </c>
      <c r="W4798" s="118">
        <f>IF(AND(R4798="",S4798=""),"",R4798+S4798)</f>
        <v/>
      </c>
      <c r="X4798" s="116">
        <f>IF(O4798&lt;&gt;"",DATE(YEAR(O4798), MONTH(O4798), DAY(O4798)),"")</f>
        <v/>
      </c>
      <c r="Y4798" s="122" t="n"/>
      <c r="Z4798" s="123" t="n"/>
      <c r="AA4798" s="117">
        <f>IF(F4798="Re-assigned","NA",IF(W4798="","",IF(W4798&gt;=VLOOKUP(D4798,SLAMatrix,3,FALSE),"Yes",IF(W4798&lt;VLOOKUP(D4798,SLAMatrix,2,FALSE),"No","Internal"))))</f>
        <v/>
      </c>
      <c r="AB4798" s="123" t="n"/>
      <c r="AC4798" s="123" t="n"/>
      <c r="AD4798" s="119" t="n"/>
      <c r="AE4798" s="125" t="n"/>
      <c r="AF4798" s="124">
        <f>MONTH(O4798)</f>
        <v/>
      </c>
      <c r="AG4798" s="124">
        <f>VLOOKUP(IFERROR(MID(AE4798,1,(FIND(",",AE4798,1)-1)),AE4798),Facility_Region_Mapping,2,FALSE)</f>
        <v/>
      </c>
      <c r="AH4798" s="124" t="n"/>
      <c r="AI4798" s="124">
        <f>IF(C4798&lt;&gt;"",IF(M4798="ESM User",getInterfaceName($C4798),"NA"),"")</f>
        <v/>
      </c>
      <c r="AJ4798" s="116">
        <f>IF(Q4798&lt;&gt;"",DATE(YEAR(Q4798), MONTH(Q4798), DAY(Q4798)),"")</f>
        <v/>
      </c>
      <c r="AK4798" s="130">
        <f>IF(Q4798&lt;&gt;0,Q4798-N4798,TODAY()-N4798)</f>
        <v/>
      </c>
      <c r="AL4798" s="112">
        <f>IF(F4798="Re-assigned",0,IF(H4798="Closed",0,IF(H4798="Service Restored",0,IF(H4798="",0,1))))</f>
        <v/>
      </c>
      <c r="AM4798" s="124">
        <f>IF(AL4798=0,"",IF(AK4798&gt;20.99,"Aged","Non-Aged"))</f>
        <v/>
      </c>
      <c r="AN4798" s="112">
        <f>IF(Q4798&lt;&gt;"",MONTH(Q4798),"")</f>
        <v/>
      </c>
      <c r="AO4798" s="112">
        <f>IFERROR(VALUE(V4798),0)</f>
        <v/>
      </c>
    </row>
    <row customFormat="1" customHeight="1" ht="29.25" r="4799" s="112" spans="1:41">
      <c r="A4799" s="127" t="n"/>
      <c r="B4799" s="113" t="n"/>
      <c r="C4799" s="127" t="n"/>
      <c r="D4799" s="127" t="n"/>
      <c r="E4799" s="114">
        <f>IF(F4799 &lt;&gt; "",VLOOKUP(F4799,CategoryLookup,2,FALSE), "")</f>
        <v/>
      </c>
      <c r="F4799" s="126" t="n"/>
      <c r="G4799" s="127" t="n"/>
      <c r="H4799" s="127" t="n"/>
      <c r="I4799" s="127" t="n"/>
      <c r="J4799" s="127" t="n"/>
      <c r="K4799" s="127" t="n"/>
      <c r="L4799" s="127" t="n"/>
      <c r="M4799" s="127" t="n"/>
      <c r="N4799" s="120" t="n"/>
      <c r="O4799" s="120" t="n"/>
      <c r="P4799" s="120" t="n"/>
      <c r="Q4799" s="120" t="n"/>
      <c r="R4799" s="121" t="n"/>
      <c r="S4799" s="121" t="n"/>
      <c r="T4799" s="121" t="n"/>
      <c r="U4799" s="121" t="n"/>
      <c r="V4799" s="117">
        <f>IF(P4799="NA","NA",IF(P4799&lt;&gt;"",TEXT(P4799-N4799,"[h].mm"),""))</f>
        <v/>
      </c>
      <c r="W4799" s="118">
        <f>IF(AND(R4799="",S4799=""),"",R4799+S4799)</f>
        <v/>
      </c>
      <c r="X4799" s="116">
        <f>IF(O4799&lt;&gt;"",DATE(YEAR(O4799), MONTH(O4799), DAY(O4799)),"")</f>
        <v/>
      </c>
      <c r="Y4799" s="122" t="n"/>
      <c r="Z4799" s="123" t="n"/>
      <c r="AA4799" s="117">
        <f>IF(F4799="Re-assigned","NA",IF(W4799="","",IF(W4799&gt;=VLOOKUP(D4799,SLAMatrix,3,FALSE),"Yes",IF(W4799&lt;VLOOKUP(D4799,SLAMatrix,2,FALSE),"No","Internal"))))</f>
        <v/>
      </c>
      <c r="AB4799" s="123" t="n"/>
      <c r="AC4799" s="123" t="n"/>
      <c r="AD4799" s="119" t="n"/>
      <c r="AE4799" s="125" t="n"/>
      <c r="AF4799" s="124">
        <f>MONTH(O4799)</f>
        <v/>
      </c>
      <c r="AG4799" s="124">
        <f>VLOOKUP(IFERROR(MID(AE4799,1,(FIND(",",AE4799,1)-1)),AE4799),Facility_Region_Mapping,2,FALSE)</f>
        <v/>
      </c>
      <c r="AH4799" s="124" t="n"/>
      <c r="AI4799" s="124">
        <f>IF(C4799&lt;&gt;"",IF(M4799="ESM User",getInterfaceName($C4799),"NA"),"")</f>
        <v/>
      </c>
      <c r="AJ4799" s="116">
        <f>IF(Q4799&lt;&gt;"",DATE(YEAR(Q4799), MONTH(Q4799), DAY(Q4799)),"")</f>
        <v/>
      </c>
      <c r="AK4799" s="130">
        <f>IF(Q4799&lt;&gt;0,Q4799-N4799,TODAY()-N4799)</f>
        <v/>
      </c>
      <c r="AL4799" s="112">
        <f>IF(F4799="Re-assigned",0,IF(H4799="Closed",0,IF(H4799="Service Restored",0,IF(H4799="",0,1))))</f>
        <v/>
      </c>
      <c r="AM4799" s="124">
        <f>IF(AL4799=0,"",IF(AK4799&gt;20.99,"Aged","Non-Aged"))</f>
        <v/>
      </c>
      <c r="AN4799" s="112">
        <f>IF(Q4799&lt;&gt;"",MONTH(Q4799),"")</f>
        <v/>
      </c>
      <c r="AO4799" s="112">
        <f>IFERROR(VALUE(V4799),0)</f>
        <v/>
      </c>
    </row>
    <row customFormat="1" customHeight="1" ht="29.25" r="4800" s="112" spans="1:41">
      <c r="A4800" s="127" t="n"/>
      <c r="B4800" s="113" t="n"/>
      <c r="C4800" s="127" t="n"/>
      <c r="D4800" s="127" t="n"/>
      <c r="E4800" s="114">
        <f>IF(F4800 &lt;&gt; "",VLOOKUP(F4800,CategoryLookup,2,FALSE), "")</f>
        <v/>
      </c>
      <c r="F4800" s="126" t="n"/>
      <c r="G4800" s="127" t="n"/>
      <c r="H4800" s="127" t="n"/>
      <c r="I4800" s="127" t="n"/>
      <c r="J4800" s="127" t="n"/>
      <c r="K4800" s="127" t="n"/>
      <c r="L4800" s="127" t="n"/>
      <c r="M4800" s="127" t="n"/>
      <c r="N4800" s="120" t="n"/>
      <c r="O4800" s="120" t="n"/>
      <c r="P4800" s="120" t="n"/>
      <c r="Q4800" s="120" t="n"/>
      <c r="R4800" s="121" t="n"/>
      <c r="S4800" s="121" t="n"/>
      <c r="T4800" s="121" t="n"/>
      <c r="U4800" s="121" t="n"/>
      <c r="V4800" s="117">
        <f>IF(P4800="NA","NA",IF(P4800&lt;&gt;"",TEXT(P4800-N4800,"[h].mm"),""))</f>
        <v/>
      </c>
      <c r="W4800" s="118">
        <f>IF(AND(R4800="",S4800=""),"",R4800+S4800)</f>
        <v/>
      </c>
      <c r="X4800" s="116">
        <f>IF(O4800&lt;&gt;"",DATE(YEAR(O4800), MONTH(O4800), DAY(O4800)),"")</f>
        <v/>
      </c>
      <c r="Y4800" s="122" t="n"/>
      <c r="Z4800" s="123" t="n"/>
      <c r="AA4800" s="117">
        <f>IF(F4800="Re-assigned","NA",IF(W4800="","",IF(W4800&gt;=VLOOKUP(D4800,SLAMatrix,3,FALSE),"Yes",IF(W4800&lt;VLOOKUP(D4800,SLAMatrix,2,FALSE),"No","Internal"))))</f>
        <v/>
      </c>
      <c r="AB4800" s="123" t="n"/>
      <c r="AC4800" s="123" t="n"/>
      <c r="AD4800" s="119" t="n"/>
      <c r="AE4800" s="125" t="n"/>
      <c r="AF4800" s="124">
        <f>MONTH(O4800)</f>
        <v/>
      </c>
      <c r="AG4800" s="124">
        <f>VLOOKUP(IFERROR(MID(AE4800,1,(FIND(",",AE4800,1)-1)),AE4800),Facility_Region_Mapping,2,FALSE)</f>
        <v/>
      </c>
      <c r="AH4800" s="124" t="n"/>
      <c r="AI4800" s="124">
        <f>IF(C4800&lt;&gt;"",IF(M4800="ESM User",getInterfaceName($C4800),"NA"),"")</f>
        <v/>
      </c>
      <c r="AJ4800" s="116">
        <f>IF(Q4800&lt;&gt;"",DATE(YEAR(Q4800), MONTH(Q4800), DAY(Q4800)),"")</f>
        <v/>
      </c>
      <c r="AK4800" s="130">
        <f>IF(Q4800&lt;&gt;0,Q4800-N4800,TODAY()-N4800)</f>
        <v/>
      </c>
      <c r="AL4800" s="112">
        <f>IF(F4800="Re-assigned",0,IF(H4800="Closed",0,IF(H4800="Service Restored",0,IF(H4800="",0,1))))</f>
        <v/>
      </c>
      <c r="AM4800" s="124">
        <f>IF(AL4800=0,"",IF(AK4800&gt;20.99,"Aged","Non-Aged"))</f>
        <v/>
      </c>
      <c r="AN4800" s="112">
        <f>IF(Q4800&lt;&gt;"",MONTH(Q4800),"")</f>
        <v/>
      </c>
      <c r="AO4800" s="112">
        <f>IFERROR(VALUE(V4800),0)</f>
        <v/>
      </c>
    </row>
    <row customFormat="1" customHeight="1" ht="29.25" r="4801" s="112" spans="1:41">
      <c r="A4801" s="127" t="n"/>
      <c r="B4801" s="113" t="n"/>
      <c r="C4801" s="127" t="n"/>
      <c r="D4801" s="127" t="n"/>
      <c r="E4801" s="114">
        <f>IF(F4801 &lt;&gt; "",VLOOKUP(F4801,CategoryLookup,2,FALSE), "")</f>
        <v/>
      </c>
      <c r="F4801" s="126" t="n"/>
      <c r="G4801" s="127" t="n"/>
      <c r="H4801" s="127" t="n"/>
      <c r="I4801" s="127" t="n"/>
      <c r="J4801" s="127" t="n"/>
      <c r="K4801" s="127" t="n"/>
      <c r="L4801" s="127" t="n"/>
      <c r="M4801" s="127" t="n"/>
      <c r="N4801" s="120" t="n"/>
      <c r="O4801" s="120" t="n"/>
      <c r="P4801" s="120" t="n"/>
      <c r="Q4801" s="120" t="n"/>
      <c r="R4801" s="121" t="n"/>
      <c r="S4801" s="121" t="n"/>
      <c r="T4801" s="121" t="n"/>
      <c r="U4801" s="121" t="n"/>
      <c r="V4801" s="117">
        <f>IF(P4801="NA","NA",IF(P4801&lt;&gt;"",TEXT(P4801-N4801,"[h].mm"),""))</f>
        <v/>
      </c>
      <c r="W4801" s="118">
        <f>IF(AND(R4801="",S4801=""),"",R4801+S4801)</f>
        <v/>
      </c>
      <c r="X4801" s="116">
        <f>IF(O4801&lt;&gt;"",DATE(YEAR(O4801), MONTH(O4801), DAY(O4801)),"")</f>
        <v/>
      </c>
      <c r="Y4801" s="122" t="n"/>
      <c r="Z4801" s="123" t="n"/>
      <c r="AA4801" s="117">
        <f>IF(F4801="Re-assigned","NA",IF(W4801="","",IF(W4801&gt;=VLOOKUP(D4801,SLAMatrix,3,FALSE),"Yes",IF(W4801&lt;VLOOKUP(D4801,SLAMatrix,2,FALSE),"No","Internal"))))</f>
        <v/>
      </c>
      <c r="AB4801" s="123" t="n"/>
      <c r="AC4801" s="123" t="n"/>
      <c r="AD4801" s="119" t="n"/>
      <c r="AE4801" s="125" t="n"/>
      <c r="AF4801" s="124">
        <f>MONTH(O4801)</f>
        <v/>
      </c>
      <c r="AG4801" s="124">
        <f>VLOOKUP(IFERROR(MID(AE4801,1,(FIND(",",AE4801,1)-1)),AE4801),Facility_Region_Mapping,2,FALSE)</f>
        <v/>
      </c>
      <c r="AH4801" s="124" t="n"/>
      <c r="AI4801" s="124">
        <f>IF(C4801&lt;&gt;"",IF(M4801="ESM User",getInterfaceName($C4801),"NA"),"")</f>
        <v/>
      </c>
      <c r="AJ4801" s="116">
        <f>IF(Q4801&lt;&gt;"",DATE(YEAR(Q4801), MONTH(Q4801), DAY(Q4801)),"")</f>
        <v/>
      </c>
      <c r="AK4801" s="130">
        <f>IF(Q4801&lt;&gt;0,Q4801-N4801,TODAY()-N4801)</f>
        <v/>
      </c>
      <c r="AL4801" s="112">
        <f>IF(F4801="Re-assigned",0,IF(H4801="Closed",0,IF(H4801="Service Restored",0,IF(H4801="",0,1))))</f>
        <v/>
      </c>
      <c r="AM4801" s="124">
        <f>IF(AL4801=0,"",IF(AK4801&gt;20.99,"Aged","Non-Aged"))</f>
        <v/>
      </c>
      <c r="AN4801" s="112">
        <f>IF(Q4801&lt;&gt;"",MONTH(Q4801),"")</f>
        <v/>
      </c>
      <c r="AO4801" s="112">
        <f>IFERROR(VALUE(V4801),0)</f>
        <v/>
      </c>
    </row>
    <row customFormat="1" customHeight="1" ht="29.25" r="4802" s="112" spans="1:41">
      <c r="A4802" s="127" t="n"/>
      <c r="B4802" s="113" t="n"/>
      <c r="C4802" s="127" t="n"/>
      <c r="D4802" s="127" t="n"/>
      <c r="E4802" s="114">
        <f>IF(F4802 &lt;&gt; "",VLOOKUP(F4802,CategoryLookup,2,FALSE), "")</f>
        <v/>
      </c>
      <c r="F4802" s="126" t="n"/>
      <c r="G4802" s="127" t="n"/>
      <c r="H4802" s="127" t="n"/>
      <c r="I4802" s="127" t="n"/>
      <c r="J4802" s="127" t="n"/>
      <c r="K4802" s="127" t="n"/>
      <c r="L4802" s="127" t="n"/>
      <c r="M4802" s="127" t="n"/>
      <c r="N4802" s="120" t="n"/>
      <c r="O4802" s="120" t="n"/>
      <c r="P4802" s="120" t="n"/>
      <c r="Q4802" s="120" t="n"/>
      <c r="R4802" s="121" t="n"/>
      <c r="S4802" s="121" t="n"/>
      <c r="T4802" s="121" t="n"/>
      <c r="U4802" s="121" t="n"/>
      <c r="V4802" s="117">
        <f>IF(P4802="NA","NA",IF(P4802&lt;&gt;"",TEXT(P4802-N4802,"[h].mm"),""))</f>
        <v/>
      </c>
      <c r="W4802" s="118">
        <f>IF(AND(R4802="",S4802=""),"",R4802+S4802)</f>
        <v/>
      </c>
      <c r="X4802" s="116">
        <f>IF(O4802&lt;&gt;"",DATE(YEAR(O4802), MONTH(O4802), DAY(O4802)),"")</f>
        <v/>
      </c>
      <c r="Y4802" s="122" t="n"/>
      <c r="Z4802" s="123" t="n"/>
      <c r="AA4802" s="117">
        <f>IF(F4802="Re-assigned","NA",IF(W4802="","",IF(W4802&gt;=VLOOKUP(D4802,SLAMatrix,3,FALSE),"Yes",IF(W4802&lt;VLOOKUP(D4802,SLAMatrix,2,FALSE),"No","Internal"))))</f>
        <v/>
      </c>
      <c r="AB4802" s="123" t="n"/>
      <c r="AC4802" s="123" t="n"/>
      <c r="AD4802" s="119" t="n"/>
      <c r="AE4802" s="125" t="n"/>
      <c r="AF4802" s="124">
        <f>MONTH(O4802)</f>
        <v/>
      </c>
      <c r="AG4802" s="124">
        <f>VLOOKUP(IFERROR(MID(AE4802,1,(FIND(",",AE4802,1)-1)),AE4802),Facility_Region_Mapping,2,FALSE)</f>
        <v/>
      </c>
      <c r="AH4802" s="124" t="n"/>
      <c r="AI4802" s="124">
        <f>IF(C4802&lt;&gt;"",IF(M4802="ESM User",getInterfaceName($C4802),"NA"),"")</f>
        <v/>
      </c>
      <c r="AJ4802" s="116">
        <f>IF(Q4802&lt;&gt;"",DATE(YEAR(Q4802), MONTH(Q4802), DAY(Q4802)),"")</f>
        <v/>
      </c>
      <c r="AK4802" s="130">
        <f>IF(Q4802&lt;&gt;0,Q4802-N4802,TODAY()-N4802)</f>
        <v/>
      </c>
      <c r="AL4802" s="112">
        <f>IF(F4802="Re-assigned",0,IF(H4802="Closed",0,IF(H4802="Service Restored",0,IF(H4802="",0,1))))</f>
        <v/>
      </c>
      <c r="AM4802" s="124">
        <f>IF(AL4802=0,"",IF(AK4802&gt;20.99,"Aged","Non-Aged"))</f>
        <v/>
      </c>
      <c r="AN4802" s="112">
        <f>IF(Q4802&lt;&gt;"",MONTH(Q4802),"")</f>
        <v/>
      </c>
      <c r="AO4802" s="112">
        <f>IFERROR(VALUE(V4802),0)</f>
        <v/>
      </c>
    </row>
    <row customFormat="1" customHeight="1" ht="29.25" r="4803" s="112" spans="1:41">
      <c r="A4803" s="127" t="n"/>
      <c r="B4803" s="113" t="n"/>
      <c r="C4803" s="127" t="n"/>
      <c r="D4803" s="127" t="n"/>
      <c r="E4803" s="114">
        <f>IF(F4803 &lt;&gt; "",VLOOKUP(F4803,CategoryLookup,2,FALSE), "")</f>
        <v/>
      </c>
      <c r="F4803" s="126" t="n"/>
      <c r="G4803" s="127" t="n"/>
      <c r="H4803" s="127" t="n"/>
      <c r="I4803" s="127" t="n"/>
      <c r="J4803" s="127" t="n"/>
      <c r="K4803" s="127" t="n"/>
      <c r="L4803" s="127" t="n"/>
      <c r="M4803" s="127" t="n"/>
      <c r="N4803" s="120" t="n"/>
      <c r="O4803" s="120" t="n"/>
      <c r="P4803" s="120" t="n"/>
      <c r="Q4803" s="120" t="n"/>
      <c r="R4803" s="121" t="n"/>
      <c r="S4803" s="121" t="n"/>
      <c r="T4803" s="121" t="n"/>
      <c r="U4803" s="121" t="n"/>
      <c r="V4803" s="117">
        <f>IF(P4803="NA","NA",IF(P4803&lt;&gt;"",TEXT(P4803-N4803,"[h].mm"),""))</f>
        <v/>
      </c>
      <c r="W4803" s="118">
        <f>IF(AND(R4803="",S4803=""),"",R4803+S4803)</f>
        <v/>
      </c>
      <c r="X4803" s="116">
        <f>IF(O4803&lt;&gt;"",DATE(YEAR(O4803), MONTH(O4803), DAY(O4803)),"")</f>
        <v/>
      </c>
      <c r="Y4803" s="122" t="n"/>
      <c r="Z4803" s="123" t="n"/>
      <c r="AA4803" s="117">
        <f>IF(F4803="Re-assigned","NA",IF(W4803="","",IF(W4803&gt;=VLOOKUP(D4803,SLAMatrix,3,FALSE),"Yes",IF(W4803&lt;VLOOKUP(D4803,SLAMatrix,2,FALSE),"No","Internal"))))</f>
        <v/>
      </c>
      <c r="AB4803" s="123" t="n"/>
      <c r="AC4803" s="123" t="n"/>
      <c r="AD4803" s="119" t="n"/>
      <c r="AE4803" s="125" t="n"/>
      <c r="AF4803" s="124">
        <f>MONTH(O4803)</f>
        <v/>
      </c>
      <c r="AG4803" s="124">
        <f>VLOOKUP(IFERROR(MID(AE4803,1,(FIND(",",AE4803,1)-1)),AE4803),Facility_Region_Mapping,2,FALSE)</f>
        <v/>
      </c>
      <c r="AH4803" s="124" t="n"/>
      <c r="AI4803" s="124">
        <f>IF(C4803&lt;&gt;"",IF(M4803="ESM User",getInterfaceName($C4803),"NA"),"")</f>
        <v/>
      </c>
      <c r="AJ4803" s="116">
        <f>IF(Q4803&lt;&gt;"",DATE(YEAR(Q4803), MONTH(Q4803), DAY(Q4803)),"")</f>
        <v/>
      </c>
      <c r="AK4803" s="130">
        <f>IF(Q4803&lt;&gt;0,Q4803-N4803,TODAY()-N4803)</f>
        <v/>
      </c>
      <c r="AL4803" s="112">
        <f>IF(F4803="Re-assigned",0,IF(H4803="Closed",0,IF(H4803="Service Restored",0,IF(H4803="",0,1))))</f>
        <v/>
      </c>
      <c r="AM4803" s="124">
        <f>IF(AL4803=0,"",IF(AK4803&gt;20.99,"Aged","Non-Aged"))</f>
        <v/>
      </c>
      <c r="AN4803" s="112">
        <f>IF(Q4803&lt;&gt;"",MONTH(Q4803),"")</f>
        <v/>
      </c>
      <c r="AO4803" s="112">
        <f>IFERROR(VALUE(V4803),0)</f>
        <v/>
      </c>
    </row>
    <row customFormat="1" customHeight="1" ht="29.25" r="4804" s="112" spans="1:41">
      <c r="A4804" s="127" t="n"/>
      <c r="B4804" s="113" t="n"/>
      <c r="C4804" s="127" t="n"/>
      <c r="D4804" s="127" t="n"/>
      <c r="E4804" s="114">
        <f>IF(F4804 &lt;&gt; "",VLOOKUP(F4804,CategoryLookup,2,FALSE), "")</f>
        <v/>
      </c>
      <c r="F4804" s="126" t="n"/>
      <c r="G4804" s="127" t="n"/>
      <c r="H4804" s="127" t="n"/>
      <c r="I4804" s="127" t="n"/>
      <c r="J4804" s="127" t="n"/>
      <c r="K4804" s="127" t="n"/>
      <c r="L4804" s="127" t="n"/>
      <c r="M4804" s="127" t="n"/>
      <c r="N4804" s="120" t="n"/>
      <c r="O4804" s="120" t="n"/>
      <c r="P4804" s="120" t="n"/>
      <c r="Q4804" s="120" t="n"/>
      <c r="R4804" s="121" t="n"/>
      <c r="S4804" s="121" t="n"/>
      <c r="T4804" s="121" t="n"/>
      <c r="U4804" s="121" t="n"/>
      <c r="V4804" s="117">
        <f>IF(P4804="NA","NA",IF(P4804&lt;&gt;"",TEXT(P4804-N4804,"[h].mm"),""))</f>
        <v/>
      </c>
      <c r="W4804" s="118">
        <f>IF(AND(R4804="",S4804=""),"",R4804+S4804)</f>
        <v/>
      </c>
      <c r="X4804" s="116">
        <f>IF(O4804&lt;&gt;"",DATE(YEAR(O4804), MONTH(O4804), DAY(O4804)),"")</f>
        <v/>
      </c>
      <c r="Y4804" s="122" t="n"/>
      <c r="Z4804" s="123" t="n"/>
      <c r="AA4804" s="117">
        <f>IF(F4804="Re-assigned","NA",IF(W4804="","",IF(W4804&gt;=VLOOKUP(D4804,SLAMatrix,3,FALSE),"Yes",IF(W4804&lt;VLOOKUP(D4804,SLAMatrix,2,FALSE),"No","Internal"))))</f>
        <v/>
      </c>
      <c r="AB4804" s="123" t="n"/>
      <c r="AC4804" s="123" t="n"/>
      <c r="AD4804" s="119" t="n"/>
      <c r="AE4804" s="125" t="n"/>
      <c r="AF4804" s="124">
        <f>MONTH(O4804)</f>
        <v/>
      </c>
      <c r="AG4804" s="124">
        <f>VLOOKUP(IFERROR(MID(AE4804,1,(FIND(",",AE4804,1)-1)),AE4804),Facility_Region_Mapping,2,FALSE)</f>
        <v/>
      </c>
      <c r="AH4804" s="124" t="n"/>
      <c r="AI4804" s="124">
        <f>IF(C4804&lt;&gt;"",IF(M4804="ESM User",getInterfaceName($C4804),"NA"),"")</f>
        <v/>
      </c>
      <c r="AJ4804" s="116">
        <f>IF(Q4804&lt;&gt;"",DATE(YEAR(Q4804), MONTH(Q4804), DAY(Q4804)),"")</f>
        <v/>
      </c>
      <c r="AK4804" s="130">
        <f>IF(Q4804&lt;&gt;0,Q4804-N4804,TODAY()-N4804)</f>
        <v/>
      </c>
      <c r="AL4804" s="112">
        <f>IF(F4804="Re-assigned",0,IF(H4804="Closed",0,IF(H4804="Service Restored",0,IF(H4804="",0,1))))</f>
        <v/>
      </c>
      <c r="AM4804" s="124">
        <f>IF(AL4804=0,"",IF(AK4804&gt;20.99,"Aged","Non-Aged"))</f>
        <v/>
      </c>
      <c r="AN4804" s="112">
        <f>IF(Q4804&lt;&gt;"",MONTH(Q4804),"")</f>
        <v/>
      </c>
      <c r="AO4804" s="112">
        <f>IFERROR(VALUE(V4804),0)</f>
        <v/>
      </c>
    </row>
    <row customFormat="1" customHeight="1" ht="29.25" r="4805" s="112" spans="1:41">
      <c r="A4805" s="127" t="n"/>
      <c r="B4805" s="113" t="n"/>
      <c r="C4805" s="127" t="n"/>
      <c r="D4805" s="127" t="n"/>
      <c r="E4805" s="114">
        <f>IF(F4805 &lt;&gt; "",VLOOKUP(F4805,CategoryLookup,2,FALSE), "")</f>
        <v/>
      </c>
      <c r="F4805" s="126" t="n"/>
      <c r="G4805" s="127" t="n"/>
      <c r="H4805" s="127" t="n"/>
      <c r="I4805" s="127" t="n"/>
      <c r="J4805" s="127" t="n"/>
      <c r="K4805" s="127" t="n"/>
      <c r="L4805" s="127" t="n"/>
      <c r="M4805" s="127" t="n"/>
      <c r="N4805" s="120" t="n"/>
      <c r="O4805" s="120" t="n"/>
      <c r="P4805" s="120" t="n"/>
      <c r="Q4805" s="120" t="n"/>
      <c r="R4805" s="121" t="n"/>
      <c r="S4805" s="121" t="n"/>
      <c r="T4805" s="121" t="n"/>
      <c r="U4805" s="121" t="n"/>
      <c r="V4805" s="117">
        <f>IF(P4805="NA","NA",IF(P4805&lt;&gt;"",TEXT(P4805-N4805,"[h].mm"),""))</f>
        <v/>
      </c>
      <c r="W4805" s="118">
        <f>IF(AND(R4805="",S4805=""),"",R4805+S4805)</f>
        <v/>
      </c>
      <c r="X4805" s="116">
        <f>IF(O4805&lt;&gt;"",DATE(YEAR(O4805), MONTH(O4805), DAY(O4805)),"")</f>
        <v/>
      </c>
      <c r="Y4805" s="122" t="n"/>
      <c r="Z4805" s="123" t="n"/>
      <c r="AA4805" s="117">
        <f>IF(F4805="Re-assigned","NA",IF(W4805="","",IF(W4805&gt;=VLOOKUP(D4805,SLAMatrix,3,FALSE),"Yes",IF(W4805&lt;VLOOKUP(D4805,SLAMatrix,2,FALSE),"No","Internal"))))</f>
        <v/>
      </c>
      <c r="AB4805" s="123" t="n"/>
      <c r="AC4805" s="123" t="n"/>
      <c r="AD4805" s="119" t="n"/>
      <c r="AE4805" s="125" t="n"/>
      <c r="AF4805" s="124">
        <f>MONTH(O4805)</f>
        <v/>
      </c>
      <c r="AG4805" s="124">
        <f>VLOOKUP(IFERROR(MID(AE4805,1,(FIND(",",AE4805,1)-1)),AE4805),Facility_Region_Mapping,2,FALSE)</f>
        <v/>
      </c>
      <c r="AH4805" s="124" t="n"/>
      <c r="AI4805" s="124">
        <f>IF(C4805&lt;&gt;"",IF(M4805="ESM User",getInterfaceName($C4805),"NA"),"")</f>
        <v/>
      </c>
      <c r="AJ4805" s="116">
        <f>IF(Q4805&lt;&gt;"",DATE(YEAR(Q4805), MONTH(Q4805), DAY(Q4805)),"")</f>
        <v/>
      </c>
      <c r="AK4805" s="130">
        <f>IF(Q4805&lt;&gt;0,Q4805-N4805,TODAY()-N4805)</f>
        <v/>
      </c>
      <c r="AL4805" s="112">
        <f>IF(F4805="Re-assigned",0,IF(H4805="Closed",0,IF(H4805="Service Restored",0,IF(H4805="",0,1))))</f>
        <v/>
      </c>
      <c r="AM4805" s="124">
        <f>IF(AL4805=0,"",IF(AK4805&gt;20.99,"Aged","Non-Aged"))</f>
        <v/>
      </c>
      <c r="AN4805" s="112">
        <f>IF(Q4805&lt;&gt;"",MONTH(Q4805),"")</f>
        <v/>
      </c>
      <c r="AO4805" s="112">
        <f>IFERROR(VALUE(V4805),0)</f>
        <v/>
      </c>
    </row>
    <row customFormat="1" customHeight="1" ht="29.25" r="4806" s="112" spans="1:41">
      <c r="A4806" s="127" t="n"/>
      <c r="B4806" s="113" t="n"/>
      <c r="C4806" s="127" t="n"/>
      <c r="D4806" s="127" t="n"/>
      <c r="E4806" s="114">
        <f>IF(F4806 &lt;&gt; "",VLOOKUP(F4806,CategoryLookup,2,FALSE), "")</f>
        <v/>
      </c>
      <c r="F4806" s="126" t="n"/>
      <c r="G4806" s="127" t="n"/>
      <c r="H4806" s="127" t="n"/>
      <c r="I4806" s="127" t="n"/>
      <c r="J4806" s="127" t="n"/>
      <c r="K4806" s="127" t="n"/>
      <c r="L4806" s="127" t="n"/>
      <c r="M4806" s="127" t="n"/>
      <c r="N4806" s="120" t="n"/>
      <c r="O4806" s="120" t="n"/>
      <c r="P4806" s="120" t="n"/>
      <c r="Q4806" s="120" t="n"/>
      <c r="R4806" s="121" t="n"/>
      <c r="S4806" s="121" t="n"/>
      <c r="T4806" s="121" t="n"/>
      <c r="U4806" s="121" t="n"/>
      <c r="V4806" s="117">
        <f>IF(P4806="NA","NA",IF(P4806&lt;&gt;"",TEXT(P4806-N4806,"[h].mm"),""))</f>
        <v/>
      </c>
      <c r="W4806" s="118">
        <f>IF(AND(R4806="",S4806=""),"",R4806+S4806)</f>
        <v/>
      </c>
      <c r="X4806" s="116">
        <f>IF(O4806&lt;&gt;"",DATE(YEAR(O4806), MONTH(O4806), DAY(O4806)),"")</f>
        <v/>
      </c>
      <c r="Y4806" s="122" t="n"/>
      <c r="Z4806" s="123" t="n"/>
      <c r="AA4806" s="117">
        <f>IF(F4806="Re-assigned","NA",IF(W4806="","",IF(W4806&gt;=VLOOKUP(D4806,SLAMatrix,3,FALSE),"Yes",IF(W4806&lt;VLOOKUP(D4806,SLAMatrix,2,FALSE),"No","Internal"))))</f>
        <v/>
      </c>
      <c r="AB4806" s="123" t="n"/>
      <c r="AC4806" s="123" t="n"/>
      <c r="AD4806" s="119" t="n"/>
      <c r="AE4806" s="125" t="n"/>
      <c r="AF4806" s="124">
        <f>MONTH(O4806)</f>
        <v/>
      </c>
      <c r="AG4806" s="124">
        <f>VLOOKUP(IFERROR(MID(AE4806,1,(FIND(",",AE4806,1)-1)),AE4806),Facility_Region_Mapping,2,FALSE)</f>
        <v/>
      </c>
      <c r="AH4806" s="124" t="n"/>
      <c r="AI4806" s="124">
        <f>IF(C4806&lt;&gt;"",IF(M4806="ESM User",getInterfaceName($C4806),"NA"),"")</f>
        <v/>
      </c>
      <c r="AJ4806" s="116">
        <f>IF(Q4806&lt;&gt;"",DATE(YEAR(Q4806), MONTH(Q4806), DAY(Q4806)),"")</f>
        <v/>
      </c>
      <c r="AK4806" s="130">
        <f>IF(Q4806&lt;&gt;0,Q4806-N4806,TODAY()-N4806)</f>
        <v/>
      </c>
      <c r="AL4806" s="112">
        <f>IF(F4806="Re-assigned",0,IF(H4806="Closed",0,IF(H4806="Service Restored",0,IF(H4806="",0,1))))</f>
        <v/>
      </c>
      <c r="AM4806" s="124">
        <f>IF(AL4806=0,"",IF(AK4806&gt;20.99,"Aged","Non-Aged"))</f>
        <v/>
      </c>
      <c r="AN4806" s="112">
        <f>IF(Q4806&lt;&gt;"",MONTH(Q4806),"")</f>
        <v/>
      </c>
      <c r="AO4806" s="112">
        <f>IFERROR(VALUE(V4806),0)</f>
        <v/>
      </c>
    </row>
    <row customFormat="1" customHeight="1" ht="29.25" r="4807" s="112" spans="1:41">
      <c r="A4807" s="127" t="n"/>
      <c r="B4807" s="113" t="n"/>
      <c r="C4807" s="127" t="n"/>
      <c r="D4807" s="127" t="n"/>
      <c r="E4807" s="114">
        <f>IF(F4807 &lt;&gt; "",VLOOKUP(F4807,CategoryLookup,2,FALSE), "")</f>
        <v/>
      </c>
      <c r="F4807" s="126" t="n"/>
      <c r="G4807" s="127" t="n"/>
      <c r="H4807" s="127" t="n"/>
      <c r="I4807" s="127" t="n"/>
      <c r="J4807" s="127" t="n"/>
      <c r="K4807" s="127" t="n"/>
      <c r="L4807" s="127" t="n"/>
      <c r="M4807" s="127" t="n"/>
      <c r="N4807" s="120" t="n"/>
      <c r="O4807" s="120" t="n"/>
      <c r="P4807" s="120" t="n"/>
      <c r="Q4807" s="120" t="n"/>
      <c r="R4807" s="121" t="n"/>
      <c r="S4807" s="121" t="n"/>
      <c r="T4807" s="121" t="n"/>
      <c r="U4807" s="121" t="n"/>
      <c r="V4807" s="117">
        <f>IF(P4807="NA","NA",IF(P4807&lt;&gt;"",TEXT(P4807-N4807,"[h].mm"),""))</f>
        <v/>
      </c>
      <c r="W4807" s="118">
        <f>IF(AND(R4807="",S4807=""),"",R4807+S4807)</f>
        <v/>
      </c>
      <c r="X4807" s="116">
        <f>IF(O4807&lt;&gt;"",DATE(YEAR(O4807), MONTH(O4807), DAY(O4807)),"")</f>
        <v/>
      </c>
      <c r="Y4807" s="122" t="n"/>
      <c r="Z4807" s="123" t="n"/>
      <c r="AA4807" s="117">
        <f>IF(F4807="Re-assigned","NA",IF(W4807="","",IF(W4807&gt;=VLOOKUP(D4807,SLAMatrix,3,FALSE),"Yes",IF(W4807&lt;VLOOKUP(D4807,SLAMatrix,2,FALSE),"No","Internal"))))</f>
        <v/>
      </c>
      <c r="AB4807" s="123" t="n"/>
      <c r="AC4807" s="123" t="n"/>
      <c r="AD4807" s="119" t="n"/>
      <c r="AE4807" s="125" t="n"/>
      <c r="AF4807" s="124">
        <f>MONTH(O4807)</f>
        <v/>
      </c>
      <c r="AG4807" s="124">
        <f>VLOOKUP(IFERROR(MID(AE4807,1,(FIND(",",AE4807,1)-1)),AE4807),Facility_Region_Mapping,2,FALSE)</f>
        <v/>
      </c>
      <c r="AH4807" s="124" t="n"/>
      <c r="AI4807" s="124">
        <f>IF(C4807&lt;&gt;"",IF(M4807="ESM User",getInterfaceName($C4807),"NA"),"")</f>
        <v/>
      </c>
      <c r="AJ4807" s="116">
        <f>IF(Q4807&lt;&gt;"",DATE(YEAR(Q4807), MONTH(Q4807), DAY(Q4807)),"")</f>
        <v/>
      </c>
      <c r="AK4807" s="130">
        <f>IF(Q4807&lt;&gt;0,Q4807-N4807,TODAY()-N4807)</f>
        <v/>
      </c>
      <c r="AL4807" s="112">
        <f>IF(F4807="Re-assigned",0,IF(H4807="Closed",0,IF(H4807="Service Restored",0,IF(H4807="",0,1))))</f>
        <v/>
      </c>
      <c r="AM4807" s="124">
        <f>IF(AL4807=0,"",IF(AK4807&gt;20.99,"Aged","Non-Aged"))</f>
        <v/>
      </c>
      <c r="AN4807" s="112">
        <f>IF(Q4807&lt;&gt;"",MONTH(Q4807),"")</f>
        <v/>
      </c>
      <c r="AO4807" s="112">
        <f>IFERROR(VALUE(V4807),0)</f>
        <v/>
      </c>
    </row>
    <row customFormat="1" customHeight="1" ht="29.25" r="4808" s="112" spans="1:41">
      <c r="A4808" s="127" t="n"/>
      <c r="B4808" s="113" t="n"/>
      <c r="C4808" s="127" t="n"/>
      <c r="D4808" s="127" t="n"/>
      <c r="E4808" s="114">
        <f>IF(F4808 &lt;&gt; "",VLOOKUP(F4808,CategoryLookup,2,FALSE), "")</f>
        <v/>
      </c>
      <c r="F4808" s="126" t="n"/>
      <c r="G4808" s="127" t="n"/>
      <c r="H4808" s="127" t="n"/>
      <c r="I4808" s="127" t="n"/>
      <c r="J4808" s="127" t="n"/>
      <c r="K4808" s="127" t="n"/>
      <c r="L4808" s="127" t="n"/>
      <c r="M4808" s="127" t="n"/>
      <c r="N4808" s="120" t="n"/>
      <c r="O4808" s="120" t="n"/>
      <c r="P4808" s="120" t="n"/>
      <c r="Q4808" s="120" t="n"/>
      <c r="R4808" s="121" t="n"/>
      <c r="S4808" s="121" t="n"/>
      <c r="T4808" s="121" t="n"/>
      <c r="U4808" s="121" t="n"/>
      <c r="V4808" s="117">
        <f>IF(P4808="NA","NA",IF(P4808&lt;&gt;"",TEXT(P4808-N4808,"[h].mm"),""))</f>
        <v/>
      </c>
      <c r="W4808" s="118">
        <f>IF(AND(R4808="",S4808=""),"",R4808+S4808)</f>
        <v/>
      </c>
      <c r="X4808" s="116">
        <f>IF(O4808&lt;&gt;"",DATE(YEAR(O4808), MONTH(O4808), DAY(O4808)),"")</f>
        <v/>
      </c>
      <c r="Y4808" s="122" t="n"/>
      <c r="Z4808" s="123" t="n"/>
      <c r="AA4808" s="117">
        <f>IF(F4808="Re-assigned","NA",IF(W4808="","",IF(W4808&gt;=VLOOKUP(D4808,SLAMatrix,3,FALSE),"Yes",IF(W4808&lt;VLOOKUP(D4808,SLAMatrix,2,FALSE),"No","Internal"))))</f>
        <v/>
      </c>
      <c r="AB4808" s="123" t="n"/>
      <c r="AC4808" s="123" t="n"/>
      <c r="AD4808" s="119" t="n"/>
      <c r="AE4808" s="125" t="n"/>
      <c r="AF4808" s="124">
        <f>MONTH(O4808)</f>
        <v/>
      </c>
      <c r="AG4808" s="124">
        <f>VLOOKUP(IFERROR(MID(AE4808,1,(FIND(",",AE4808,1)-1)),AE4808),Facility_Region_Mapping,2,FALSE)</f>
        <v/>
      </c>
      <c r="AH4808" s="124" t="n"/>
      <c r="AI4808" s="124">
        <f>IF(C4808&lt;&gt;"",IF(M4808="ESM User",getInterfaceName($C4808),"NA"),"")</f>
        <v/>
      </c>
      <c r="AJ4808" s="116">
        <f>IF(Q4808&lt;&gt;"",DATE(YEAR(Q4808), MONTH(Q4808), DAY(Q4808)),"")</f>
        <v/>
      </c>
      <c r="AK4808" s="130">
        <f>IF(Q4808&lt;&gt;0,Q4808-N4808,TODAY()-N4808)</f>
        <v/>
      </c>
      <c r="AL4808" s="112">
        <f>IF(F4808="Re-assigned",0,IF(H4808="Closed",0,IF(H4808="Service Restored",0,IF(H4808="",0,1))))</f>
        <v/>
      </c>
      <c r="AM4808" s="124">
        <f>IF(AL4808=0,"",IF(AK4808&gt;20.99,"Aged","Non-Aged"))</f>
        <v/>
      </c>
      <c r="AN4808" s="112">
        <f>IF(Q4808&lt;&gt;"",MONTH(Q4808),"")</f>
        <v/>
      </c>
      <c r="AO4808" s="112">
        <f>IFERROR(VALUE(V4808),0)</f>
        <v/>
      </c>
    </row>
    <row customFormat="1" customHeight="1" ht="29.25" r="4809" s="112" spans="1:41">
      <c r="A4809" s="127" t="n"/>
      <c r="B4809" s="113" t="n"/>
      <c r="C4809" s="127" t="n"/>
      <c r="D4809" s="127" t="n"/>
      <c r="E4809" s="114">
        <f>IF(F4809 &lt;&gt; "",VLOOKUP(F4809,CategoryLookup,2,FALSE), "")</f>
        <v/>
      </c>
      <c r="F4809" s="126" t="n"/>
      <c r="G4809" s="127" t="n"/>
      <c r="H4809" s="127" t="n"/>
      <c r="I4809" s="127" t="n"/>
      <c r="J4809" s="127" t="n"/>
      <c r="K4809" s="127" t="n"/>
      <c r="L4809" s="127" t="n"/>
      <c r="M4809" s="127" t="n"/>
      <c r="N4809" s="120" t="n"/>
      <c r="O4809" s="120" t="n"/>
      <c r="P4809" s="120" t="n"/>
      <c r="Q4809" s="120" t="n"/>
      <c r="R4809" s="121" t="n"/>
      <c r="S4809" s="121" t="n"/>
      <c r="T4809" s="121" t="n"/>
      <c r="U4809" s="121" t="n"/>
      <c r="V4809" s="117">
        <f>IF(P4809="NA","NA",IF(P4809&lt;&gt;"",TEXT(P4809-N4809,"[h].mm"),""))</f>
        <v/>
      </c>
      <c r="W4809" s="118">
        <f>IF(AND(R4809="",S4809=""),"",R4809+S4809)</f>
        <v/>
      </c>
      <c r="X4809" s="116">
        <f>IF(O4809&lt;&gt;"",DATE(YEAR(O4809), MONTH(O4809), DAY(O4809)),"")</f>
        <v/>
      </c>
      <c r="Y4809" s="122" t="n"/>
      <c r="Z4809" s="123" t="n"/>
      <c r="AA4809" s="117">
        <f>IF(F4809="Re-assigned","NA",IF(W4809="","",IF(W4809&gt;=VLOOKUP(D4809,SLAMatrix,3,FALSE),"Yes",IF(W4809&lt;VLOOKUP(D4809,SLAMatrix,2,FALSE),"No","Internal"))))</f>
        <v/>
      </c>
      <c r="AB4809" s="123" t="n"/>
      <c r="AC4809" s="123" t="n"/>
      <c r="AD4809" s="119" t="n"/>
      <c r="AE4809" s="125" t="n"/>
      <c r="AF4809" s="124">
        <f>MONTH(O4809)</f>
        <v/>
      </c>
      <c r="AG4809" s="124">
        <f>VLOOKUP(IFERROR(MID(AE4809,1,(FIND(",",AE4809,1)-1)),AE4809),Facility_Region_Mapping,2,FALSE)</f>
        <v/>
      </c>
      <c r="AH4809" s="124" t="n"/>
      <c r="AI4809" s="124">
        <f>IF(C4809&lt;&gt;"",IF(M4809="ESM User",getInterfaceName($C4809),"NA"),"")</f>
        <v/>
      </c>
      <c r="AJ4809" s="116">
        <f>IF(Q4809&lt;&gt;"",DATE(YEAR(Q4809), MONTH(Q4809), DAY(Q4809)),"")</f>
        <v/>
      </c>
      <c r="AK4809" s="130">
        <f>IF(Q4809&lt;&gt;0,Q4809-N4809,TODAY()-N4809)</f>
        <v/>
      </c>
      <c r="AL4809" s="112">
        <f>IF(F4809="Re-assigned",0,IF(H4809="Closed",0,IF(H4809="Service Restored",0,IF(H4809="",0,1))))</f>
        <v/>
      </c>
      <c r="AM4809" s="124">
        <f>IF(AL4809=0,"",IF(AK4809&gt;20.99,"Aged","Non-Aged"))</f>
        <v/>
      </c>
      <c r="AN4809" s="112">
        <f>IF(Q4809&lt;&gt;"",MONTH(Q4809),"")</f>
        <v/>
      </c>
      <c r="AO4809" s="112">
        <f>IFERROR(VALUE(V4809),0)</f>
        <v/>
      </c>
    </row>
    <row customFormat="1" customHeight="1" ht="29.25" r="4810" s="112" spans="1:41">
      <c r="A4810" s="127" t="n"/>
      <c r="B4810" s="113" t="n"/>
      <c r="C4810" s="127" t="n"/>
      <c r="D4810" s="127" t="n"/>
      <c r="E4810" s="114">
        <f>IF(F4810 &lt;&gt; "",VLOOKUP(F4810,CategoryLookup,2,FALSE), "")</f>
        <v/>
      </c>
      <c r="F4810" s="126" t="n"/>
      <c r="G4810" s="127" t="n"/>
      <c r="H4810" s="127" t="n"/>
      <c r="I4810" s="127" t="n"/>
      <c r="J4810" s="127" t="n"/>
      <c r="K4810" s="127" t="n"/>
      <c r="L4810" s="127" t="n"/>
      <c r="M4810" s="127" t="n"/>
      <c r="N4810" s="120" t="n"/>
      <c r="O4810" s="120" t="n"/>
      <c r="P4810" s="120" t="n"/>
      <c r="Q4810" s="120" t="n"/>
      <c r="R4810" s="121" t="n"/>
      <c r="S4810" s="121" t="n"/>
      <c r="T4810" s="121" t="n"/>
      <c r="U4810" s="121" t="n"/>
      <c r="V4810" s="117">
        <f>IF(P4810="NA","NA",IF(P4810&lt;&gt;"",TEXT(P4810-N4810,"[h].mm"),""))</f>
        <v/>
      </c>
      <c r="W4810" s="118">
        <f>IF(AND(R4810="",S4810=""),"",R4810+S4810)</f>
        <v/>
      </c>
      <c r="X4810" s="116">
        <f>IF(O4810&lt;&gt;"",DATE(YEAR(O4810), MONTH(O4810), DAY(O4810)),"")</f>
        <v/>
      </c>
      <c r="Y4810" s="122" t="n"/>
      <c r="Z4810" s="123" t="n"/>
      <c r="AA4810" s="117">
        <f>IF(F4810="Re-assigned","NA",IF(W4810="","",IF(W4810&gt;=VLOOKUP(D4810,SLAMatrix,3,FALSE),"Yes",IF(W4810&lt;VLOOKUP(D4810,SLAMatrix,2,FALSE),"No","Internal"))))</f>
        <v/>
      </c>
      <c r="AB4810" s="123" t="n"/>
      <c r="AC4810" s="123" t="n"/>
      <c r="AD4810" s="119" t="n"/>
      <c r="AE4810" s="125" t="n"/>
      <c r="AF4810" s="124">
        <f>MONTH(O4810)</f>
        <v/>
      </c>
      <c r="AG4810" s="124">
        <f>VLOOKUP(IFERROR(MID(AE4810,1,(FIND(",",AE4810,1)-1)),AE4810),Facility_Region_Mapping,2,FALSE)</f>
        <v/>
      </c>
      <c r="AH4810" s="124" t="n"/>
      <c r="AI4810" s="124">
        <f>IF(C4810&lt;&gt;"",IF(M4810="ESM User",getInterfaceName($C4810),"NA"),"")</f>
        <v/>
      </c>
      <c r="AJ4810" s="116">
        <f>IF(Q4810&lt;&gt;"",DATE(YEAR(Q4810), MONTH(Q4810), DAY(Q4810)),"")</f>
        <v/>
      </c>
      <c r="AK4810" s="130">
        <f>IF(Q4810&lt;&gt;0,Q4810-N4810,TODAY()-N4810)</f>
        <v/>
      </c>
      <c r="AL4810" s="112">
        <f>IF(F4810="Re-assigned",0,IF(H4810="Closed",0,IF(H4810="Service Restored",0,IF(H4810="",0,1))))</f>
        <v/>
      </c>
      <c r="AM4810" s="124">
        <f>IF(AL4810=0,"",IF(AK4810&gt;20.99,"Aged","Non-Aged"))</f>
        <v/>
      </c>
      <c r="AN4810" s="112">
        <f>IF(Q4810&lt;&gt;"",MONTH(Q4810),"")</f>
        <v/>
      </c>
      <c r="AO4810" s="112">
        <f>IFERROR(VALUE(V4810),0)</f>
        <v/>
      </c>
    </row>
    <row customFormat="1" customHeight="1" ht="29.25" r="4811" s="112" spans="1:41">
      <c r="A4811" s="127" t="n"/>
      <c r="B4811" s="113" t="n"/>
      <c r="C4811" s="127" t="n"/>
      <c r="D4811" s="127" t="n"/>
      <c r="E4811" s="114">
        <f>IF(F4811 &lt;&gt; "",VLOOKUP(F4811,CategoryLookup,2,FALSE), "")</f>
        <v/>
      </c>
      <c r="F4811" s="126" t="n"/>
      <c r="G4811" s="127" t="n"/>
      <c r="H4811" s="127" t="n"/>
      <c r="I4811" s="127" t="n"/>
      <c r="J4811" s="127" t="n"/>
      <c r="K4811" s="127" t="n"/>
      <c r="L4811" s="127" t="n"/>
      <c r="M4811" s="127" t="n"/>
      <c r="N4811" s="120" t="n"/>
      <c r="O4811" s="120" t="n"/>
      <c r="P4811" s="120" t="n"/>
      <c r="Q4811" s="120" t="n"/>
      <c r="R4811" s="121" t="n"/>
      <c r="S4811" s="121" t="n"/>
      <c r="T4811" s="121" t="n"/>
      <c r="U4811" s="121" t="n"/>
      <c r="V4811" s="117">
        <f>IF(P4811="NA","NA",IF(P4811&lt;&gt;"",TEXT(P4811-N4811,"[h].mm"),""))</f>
        <v/>
      </c>
      <c r="W4811" s="118">
        <f>IF(AND(R4811="",S4811=""),"",R4811+S4811)</f>
        <v/>
      </c>
      <c r="X4811" s="116">
        <f>IF(O4811&lt;&gt;"",DATE(YEAR(O4811), MONTH(O4811), DAY(O4811)),"")</f>
        <v/>
      </c>
      <c r="Y4811" s="122" t="n"/>
      <c r="Z4811" s="123" t="n"/>
      <c r="AA4811" s="117">
        <f>IF(F4811="Re-assigned","NA",IF(W4811="","",IF(W4811&gt;=VLOOKUP(D4811,SLAMatrix,3,FALSE),"Yes",IF(W4811&lt;VLOOKUP(D4811,SLAMatrix,2,FALSE),"No","Internal"))))</f>
        <v/>
      </c>
      <c r="AB4811" s="123" t="n"/>
      <c r="AC4811" s="123" t="n"/>
      <c r="AD4811" s="119" t="n"/>
      <c r="AE4811" s="125" t="n"/>
      <c r="AF4811" s="124">
        <f>MONTH(O4811)</f>
        <v/>
      </c>
      <c r="AG4811" s="124">
        <f>VLOOKUP(IFERROR(MID(AE4811,1,(FIND(",",AE4811,1)-1)),AE4811),Facility_Region_Mapping,2,FALSE)</f>
        <v/>
      </c>
      <c r="AH4811" s="124" t="n"/>
      <c r="AI4811" s="124">
        <f>IF(C4811&lt;&gt;"",IF(M4811="ESM User",getInterfaceName($C4811),"NA"),"")</f>
        <v/>
      </c>
      <c r="AJ4811" s="116">
        <f>IF(Q4811&lt;&gt;"",DATE(YEAR(Q4811), MONTH(Q4811), DAY(Q4811)),"")</f>
        <v/>
      </c>
      <c r="AK4811" s="130">
        <f>IF(Q4811&lt;&gt;0,Q4811-N4811,TODAY()-N4811)</f>
        <v/>
      </c>
      <c r="AL4811" s="112">
        <f>IF(F4811="Re-assigned",0,IF(H4811="Closed",0,IF(H4811="Service Restored",0,IF(H4811="",0,1))))</f>
        <v/>
      </c>
      <c r="AM4811" s="124">
        <f>IF(AL4811=0,"",IF(AK4811&gt;20.99,"Aged","Non-Aged"))</f>
        <v/>
      </c>
      <c r="AN4811" s="112">
        <f>IF(Q4811&lt;&gt;"",MONTH(Q4811),"")</f>
        <v/>
      </c>
      <c r="AO4811" s="112">
        <f>IFERROR(VALUE(V4811),0)</f>
        <v/>
      </c>
    </row>
    <row customFormat="1" customHeight="1" ht="29.25" r="4812" s="112" spans="1:41">
      <c r="A4812" s="127" t="n"/>
      <c r="B4812" s="113" t="n"/>
      <c r="C4812" s="127" t="n"/>
      <c r="D4812" s="127" t="n"/>
      <c r="E4812" s="114">
        <f>IF(F4812 &lt;&gt; "",VLOOKUP(F4812,CategoryLookup,2,FALSE), "")</f>
        <v/>
      </c>
      <c r="F4812" s="126" t="n"/>
      <c r="G4812" s="127" t="n"/>
      <c r="H4812" s="127" t="n"/>
      <c r="I4812" s="127" t="n"/>
      <c r="J4812" s="127" t="n"/>
      <c r="K4812" s="127" t="n"/>
      <c r="L4812" s="127" t="n"/>
      <c r="M4812" s="127" t="n"/>
      <c r="N4812" s="120" t="n"/>
      <c r="O4812" s="120" t="n"/>
      <c r="P4812" s="120" t="n"/>
      <c r="Q4812" s="120" t="n"/>
      <c r="R4812" s="121" t="n"/>
      <c r="S4812" s="121" t="n"/>
      <c r="T4812" s="121" t="n"/>
      <c r="U4812" s="121" t="n"/>
      <c r="V4812" s="117">
        <f>IF(P4812="NA","NA",IF(P4812&lt;&gt;"",TEXT(P4812-N4812,"[h].mm"),""))</f>
        <v/>
      </c>
      <c r="W4812" s="118">
        <f>IF(AND(R4812="",S4812=""),"",R4812+S4812)</f>
        <v/>
      </c>
      <c r="X4812" s="116">
        <f>IF(O4812&lt;&gt;"",DATE(YEAR(O4812), MONTH(O4812), DAY(O4812)),"")</f>
        <v/>
      </c>
      <c r="Y4812" s="122" t="n"/>
      <c r="Z4812" s="123" t="n"/>
      <c r="AA4812" s="117">
        <f>IF(F4812="Re-assigned","NA",IF(W4812="","",IF(W4812&gt;=VLOOKUP(D4812,SLAMatrix,3,FALSE),"Yes",IF(W4812&lt;VLOOKUP(D4812,SLAMatrix,2,FALSE),"No","Internal"))))</f>
        <v/>
      </c>
      <c r="AB4812" s="123" t="n"/>
      <c r="AC4812" s="123" t="n"/>
      <c r="AD4812" s="119" t="n"/>
      <c r="AE4812" s="125" t="n"/>
      <c r="AF4812" s="124">
        <f>MONTH(O4812)</f>
        <v/>
      </c>
      <c r="AG4812" s="124">
        <f>VLOOKUP(IFERROR(MID(AE4812,1,(FIND(",",AE4812,1)-1)),AE4812),Facility_Region_Mapping,2,FALSE)</f>
        <v/>
      </c>
      <c r="AH4812" s="124" t="n"/>
      <c r="AI4812" s="124">
        <f>IF(C4812&lt;&gt;"",IF(M4812="ESM User",getInterfaceName($C4812),"NA"),"")</f>
        <v/>
      </c>
      <c r="AJ4812" s="116">
        <f>IF(Q4812&lt;&gt;"",DATE(YEAR(Q4812), MONTH(Q4812), DAY(Q4812)),"")</f>
        <v/>
      </c>
      <c r="AK4812" s="130">
        <f>IF(Q4812&lt;&gt;0,Q4812-N4812,TODAY()-N4812)</f>
        <v/>
      </c>
      <c r="AL4812" s="112">
        <f>IF(F4812="Re-assigned",0,IF(H4812="Closed",0,IF(H4812="Service Restored",0,IF(H4812="",0,1))))</f>
        <v/>
      </c>
      <c r="AM4812" s="124">
        <f>IF(AL4812=0,"",IF(AK4812&gt;20.99,"Aged","Non-Aged"))</f>
        <v/>
      </c>
      <c r="AN4812" s="112">
        <f>IF(Q4812&lt;&gt;"",MONTH(Q4812),"")</f>
        <v/>
      </c>
      <c r="AO4812" s="112">
        <f>IFERROR(VALUE(V4812),0)</f>
        <v/>
      </c>
    </row>
    <row customFormat="1" customHeight="1" ht="29.25" r="4813" s="112" spans="1:41">
      <c r="A4813" s="127" t="n"/>
      <c r="B4813" s="113" t="n"/>
      <c r="C4813" s="127" t="n"/>
      <c r="D4813" s="127" t="n"/>
      <c r="E4813" s="114">
        <f>IF(F4813 &lt;&gt; "",VLOOKUP(F4813,CategoryLookup,2,FALSE), "")</f>
        <v/>
      </c>
      <c r="F4813" s="126" t="n"/>
      <c r="G4813" s="127" t="n"/>
      <c r="H4813" s="127" t="n"/>
      <c r="I4813" s="127" t="n"/>
      <c r="J4813" s="127" t="n"/>
      <c r="K4813" s="127" t="n"/>
      <c r="L4813" s="127" t="n"/>
      <c r="M4813" s="127" t="n"/>
      <c r="N4813" s="120" t="n"/>
      <c r="O4813" s="120" t="n"/>
      <c r="P4813" s="120" t="n"/>
      <c r="Q4813" s="120" t="n"/>
      <c r="R4813" s="121" t="n"/>
      <c r="S4813" s="121" t="n"/>
      <c r="T4813" s="121" t="n"/>
      <c r="U4813" s="121" t="n"/>
      <c r="V4813" s="117">
        <f>IF(P4813="NA","NA",IF(P4813&lt;&gt;"",TEXT(P4813-N4813,"[h].mm"),""))</f>
        <v/>
      </c>
      <c r="W4813" s="118">
        <f>IF(AND(R4813="",S4813=""),"",R4813+S4813)</f>
        <v/>
      </c>
      <c r="X4813" s="116">
        <f>IF(O4813&lt;&gt;"",DATE(YEAR(O4813), MONTH(O4813), DAY(O4813)),"")</f>
        <v/>
      </c>
      <c r="Y4813" s="122" t="n"/>
      <c r="Z4813" s="123" t="n"/>
      <c r="AA4813" s="117">
        <f>IF(F4813="Re-assigned","NA",IF(W4813="","",IF(W4813&gt;=VLOOKUP(D4813,SLAMatrix,3,FALSE),"Yes",IF(W4813&lt;VLOOKUP(D4813,SLAMatrix,2,FALSE),"No","Internal"))))</f>
        <v/>
      </c>
      <c r="AB4813" s="123" t="n"/>
      <c r="AC4813" s="123" t="n"/>
      <c r="AD4813" s="119" t="n"/>
      <c r="AE4813" s="125" t="n"/>
      <c r="AF4813" s="124">
        <f>MONTH(O4813)</f>
        <v/>
      </c>
      <c r="AG4813" s="124">
        <f>VLOOKUP(IFERROR(MID(AE4813,1,(FIND(",",AE4813,1)-1)),AE4813),Facility_Region_Mapping,2,FALSE)</f>
        <v/>
      </c>
      <c r="AH4813" s="124" t="n"/>
      <c r="AI4813" s="124">
        <f>IF(C4813&lt;&gt;"",IF(M4813="ESM User",getInterfaceName($C4813),"NA"),"")</f>
        <v/>
      </c>
      <c r="AJ4813" s="116">
        <f>IF(Q4813&lt;&gt;"",DATE(YEAR(Q4813), MONTH(Q4813), DAY(Q4813)),"")</f>
        <v/>
      </c>
      <c r="AK4813" s="130">
        <f>IF(Q4813&lt;&gt;0,Q4813-N4813,TODAY()-N4813)</f>
        <v/>
      </c>
      <c r="AL4813" s="112">
        <f>IF(F4813="Re-assigned",0,IF(H4813="Closed",0,IF(H4813="Service Restored",0,IF(H4813="",0,1))))</f>
        <v/>
      </c>
      <c r="AM4813" s="124">
        <f>IF(AL4813=0,"",IF(AK4813&gt;20.99,"Aged","Non-Aged"))</f>
        <v/>
      </c>
      <c r="AN4813" s="112">
        <f>IF(Q4813&lt;&gt;"",MONTH(Q4813),"")</f>
        <v/>
      </c>
      <c r="AO4813" s="112">
        <f>IFERROR(VALUE(V4813),0)</f>
        <v/>
      </c>
    </row>
    <row customFormat="1" customHeight="1" ht="29.25" r="4814" s="112" spans="1:41">
      <c r="A4814" s="127" t="n"/>
      <c r="B4814" s="113" t="n"/>
      <c r="C4814" s="127" t="n"/>
      <c r="D4814" s="127" t="n"/>
      <c r="E4814" s="114">
        <f>IF(F4814 &lt;&gt; "",VLOOKUP(F4814,CategoryLookup,2,FALSE), "")</f>
        <v/>
      </c>
      <c r="F4814" s="126" t="n"/>
      <c r="G4814" s="127" t="n"/>
      <c r="H4814" s="127" t="n"/>
      <c r="I4814" s="127" t="n"/>
      <c r="J4814" s="127" t="n"/>
      <c r="K4814" s="127" t="n"/>
      <c r="L4814" s="127" t="n"/>
      <c r="M4814" s="127" t="n"/>
      <c r="N4814" s="120" t="n"/>
      <c r="O4814" s="120" t="n"/>
      <c r="P4814" s="120" t="n"/>
      <c r="Q4814" s="120" t="n"/>
      <c r="R4814" s="121" t="n"/>
      <c r="S4814" s="121" t="n"/>
      <c r="T4814" s="121" t="n"/>
      <c r="U4814" s="121" t="n"/>
      <c r="V4814" s="117">
        <f>IF(P4814="NA","NA",IF(P4814&lt;&gt;"",TEXT(P4814-N4814,"[h].mm"),""))</f>
        <v/>
      </c>
      <c r="W4814" s="118">
        <f>IF(AND(R4814="",S4814=""),"",R4814+S4814)</f>
        <v/>
      </c>
      <c r="X4814" s="116">
        <f>IF(O4814&lt;&gt;"",DATE(YEAR(O4814), MONTH(O4814), DAY(O4814)),"")</f>
        <v/>
      </c>
      <c r="Y4814" s="122" t="n"/>
      <c r="Z4814" s="123" t="n"/>
      <c r="AA4814" s="117">
        <f>IF(F4814="Re-assigned","NA",IF(W4814="","",IF(W4814&gt;=VLOOKUP(D4814,SLAMatrix,3,FALSE),"Yes",IF(W4814&lt;VLOOKUP(D4814,SLAMatrix,2,FALSE),"No","Internal"))))</f>
        <v/>
      </c>
      <c r="AB4814" s="123" t="n"/>
      <c r="AC4814" s="123" t="n"/>
      <c r="AD4814" s="119" t="n"/>
      <c r="AE4814" s="125" t="n"/>
      <c r="AF4814" s="124">
        <f>MONTH(O4814)</f>
        <v/>
      </c>
      <c r="AG4814" s="124">
        <f>VLOOKUP(IFERROR(MID(AE4814,1,(FIND(",",AE4814,1)-1)),AE4814),Facility_Region_Mapping,2,FALSE)</f>
        <v/>
      </c>
      <c r="AH4814" s="124" t="n"/>
      <c r="AI4814" s="124">
        <f>IF(C4814&lt;&gt;"",IF(M4814="ESM User",getInterfaceName($C4814),"NA"),"")</f>
        <v/>
      </c>
      <c r="AJ4814" s="116">
        <f>IF(Q4814&lt;&gt;"",DATE(YEAR(Q4814), MONTH(Q4814), DAY(Q4814)),"")</f>
        <v/>
      </c>
      <c r="AK4814" s="130">
        <f>IF(Q4814&lt;&gt;0,Q4814-N4814,TODAY()-N4814)</f>
        <v/>
      </c>
      <c r="AL4814" s="112">
        <f>IF(F4814="Re-assigned",0,IF(H4814="Closed",0,IF(H4814="Service Restored",0,IF(H4814="",0,1))))</f>
        <v/>
      </c>
      <c r="AM4814" s="124">
        <f>IF(AL4814=0,"",IF(AK4814&gt;20.99,"Aged","Non-Aged"))</f>
        <v/>
      </c>
      <c r="AN4814" s="112">
        <f>IF(Q4814&lt;&gt;"",MONTH(Q4814),"")</f>
        <v/>
      </c>
      <c r="AO4814" s="112">
        <f>IFERROR(VALUE(V4814),0)</f>
        <v/>
      </c>
    </row>
    <row customFormat="1" customHeight="1" ht="29.25" r="4815" s="112" spans="1:41">
      <c r="A4815" s="127" t="n"/>
      <c r="B4815" s="113" t="n"/>
      <c r="C4815" s="127" t="n"/>
      <c r="D4815" s="127" t="n"/>
      <c r="E4815" s="114">
        <f>IF(F4815 &lt;&gt; "",VLOOKUP(F4815,CategoryLookup,2,FALSE), "")</f>
        <v/>
      </c>
      <c r="F4815" s="126" t="n"/>
      <c r="G4815" s="127" t="n"/>
      <c r="H4815" s="127" t="n"/>
      <c r="I4815" s="127" t="n"/>
      <c r="J4815" s="127" t="n"/>
      <c r="K4815" s="127" t="n"/>
      <c r="L4815" s="127" t="n"/>
      <c r="M4815" s="127" t="n"/>
      <c r="N4815" s="120" t="n"/>
      <c r="O4815" s="120" t="n"/>
      <c r="P4815" s="120" t="n"/>
      <c r="Q4815" s="120" t="n"/>
      <c r="R4815" s="121" t="n"/>
      <c r="S4815" s="121" t="n"/>
      <c r="T4815" s="121" t="n"/>
      <c r="U4815" s="121" t="n"/>
      <c r="V4815" s="117">
        <f>IF(P4815="NA","NA",IF(P4815&lt;&gt;"",TEXT(P4815-N4815,"[h].mm"),""))</f>
        <v/>
      </c>
      <c r="W4815" s="118">
        <f>IF(AND(R4815="",S4815=""),"",R4815+S4815)</f>
        <v/>
      </c>
      <c r="X4815" s="116">
        <f>IF(O4815&lt;&gt;"",DATE(YEAR(O4815), MONTH(O4815), DAY(O4815)),"")</f>
        <v/>
      </c>
      <c r="Y4815" s="122" t="n"/>
      <c r="Z4815" s="123" t="n"/>
      <c r="AA4815" s="117">
        <f>IF(F4815="Re-assigned","NA",IF(W4815="","",IF(W4815&gt;=VLOOKUP(D4815,SLAMatrix,3,FALSE),"Yes",IF(W4815&lt;VLOOKUP(D4815,SLAMatrix,2,FALSE),"No","Internal"))))</f>
        <v/>
      </c>
      <c r="AB4815" s="123" t="n"/>
      <c r="AC4815" s="123" t="n"/>
      <c r="AD4815" s="119" t="n"/>
      <c r="AE4815" s="125" t="n"/>
      <c r="AF4815" s="124">
        <f>MONTH(O4815)</f>
        <v/>
      </c>
      <c r="AG4815" s="124">
        <f>VLOOKUP(IFERROR(MID(AE4815,1,(FIND(",",AE4815,1)-1)),AE4815),Facility_Region_Mapping,2,FALSE)</f>
        <v/>
      </c>
      <c r="AH4815" s="124" t="n"/>
      <c r="AI4815" s="124">
        <f>IF(C4815&lt;&gt;"",IF(M4815="ESM User",getInterfaceName($C4815),"NA"),"")</f>
        <v/>
      </c>
      <c r="AJ4815" s="116">
        <f>IF(Q4815&lt;&gt;"",DATE(YEAR(Q4815), MONTH(Q4815), DAY(Q4815)),"")</f>
        <v/>
      </c>
      <c r="AK4815" s="130">
        <f>IF(Q4815&lt;&gt;0,Q4815-N4815,TODAY()-N4815)</f>
        <v/>
      </c>
      <c r="AL4815" s="112">
        <f>IF(F4815="Re-assigned",0,IF(H4815="Closed",0,IF(H4815="Service Restored",0,IF(H4815="",0,1))))</f>
        <v/>
      </c>
      <c r="AM4815" s="124">
        <f>IF(AL4815=0,"",IF(AK4815&gt;20.99,"Aged","Non-Aged"))</f>
        <v/>
      </c>
      <c r="AN4815" s="112">
        <f>IF(Q4815&lt;&gt;"",MONTH(Q4815),"")</f>
        <v/>
      </c>
      <c r="AO4815" s="112">
        <f>IFERROR(VALUE(V4815),0)</f>
        <v/>
      </c>
    </row>
    <row customFormat="1" customHeight="1" ht="29.25" r="4816" s="112" spans="1:41">
      <c r="A4816" s="127" t="n"/>
      <c r="B4816" s="113" t="n"/>
      <c r="C4816" s="127" t="n"/>
      <c r="D4816" s="127" t="n"/>
      <c r="E4816" s="114">
        <f>IF(F4816 &lt;&gt; "",VLOOKUP(F4816,CategoryLookup,2,FALSE), "")</f>
        <v/>
      </c>
      <c r="F4816" s="126" t="n"/>
      <c r="G4816" s="127" t="n"/>
      <c r="H4816" s="127" t="n"/>
      <c r="I4816" s="127" t="n"/>
      <c r="J4816" s="127" t="n"/>
      <c r="K4816" s="127" t="n"/>
      <c r="L4816" s="127" t="n"/>
      <c r="M4816" s="127" t="n"/>
      <c r="N4816" s="120" t="n"/>
      <c r="O4816" s="120" t="n"/>
      <c r="P4816" s="120" t="n"/>
      <c r="Q4816" s="120" t="n"/>
      <c r="R4816" s="121" t="n"/>
      <c r="S4816" s="121" t="n"/>
      <c r="T4816" s="121" t="n"/>
      <c r="U4816" s="121" t="n"/>
      <c r="V4816" s="117">
        <f>IF(P4816="NA","NA",IF(P4816&lt;&gt;"",TEXT(P4816-N4816,"[h].mm"),""))</f>
        <v/>
      </c>
      <c r="W4816" s="118">
        <f>IF(AND(R4816="",S4816=""),"",R4816+S4816)</f>
        <v/>
      </c>
      <c r="X4816" s="116">
        <f>IF(O4816&lt;&gt;"",DATE(YEAR(O4816), MONTH(O4816), DAY(O4816)),"")</f>
        <v/>
      </c>
      <c r="Y4816" s="122" t="n"/>
      <c r="Z4816" s="123" t="n"/>
      <c r="AA4816" s="117">
        <f>IF(F4816="Re-assigned","NA",IF(W4816="","",IF(W4816&gt;=VLOOKUP(D4816,SLAMatrix,3,FALSE),"Yes",IF(W4816&lt;VLOOKUP(D4816,SLAMatrix,2,FALSE),"No","Internal"))))</f>
        <v/>
      </c>
      <c r="AB4816" s="123" t="n"/>
      <c r="AC4816" s="123" t="n"/>
      <c r="AD4816" s="119" t="n"/>
      <c r="AE4816" s="125" t="n"/>
      <c r="AF4816" s="124">
        <f>MONTH(O4816)</f>
        <v/>
      </c>
      <c r="AG4816" s="124">
        <f>VLOOKUP(IFERROR(MID(AE4816,1,(FIND(",",AE4816,1)-1)),AE4816),Facility_Region_Mapping,2,FALSE)</f>
        <v/>
      </c>
      <c r="AH4816" s="124" t="n"/>
      <c r="AI4816" s="124">
        <f>IF(C4816&lt;&gt;"",IF(M4816="ESM User",getInterfaceName($C4816),"NA"),"")</f>
        <v/>
      </c>
      <c r="AJ4816" s="116">
        <f>IF(Q4816&lt;&gt;"",DATE(YEAR(Q4816), MONTH(Q4816), DAY(Q4816)),"")</f>
        <v/>
      </c>
      <c r="AK4816" s="130">
        <f>IF(Q4816&lt;&gt;0,Q4816-N4816,TODAY()-N4816)</f>
        <v/>
      </c>
      <c r="AL4816" s="112">
        <f>IF(F4816="Re-assigned",0,IF(H4816="Closed",0,IF(H4816="Service Restored",0,IF(H4816="",0,1))))</f>
        <v/>
      </c>
      <c r="AM4816" s="124">
        <f>IF(AL4816=0,"",IF(AK4816&gt;20.99,"Aged","Non-Aged"))</f>
        <v/>
      </c>
      <c r="AN4816" s="112">
        <f>IF(Q4816&lt;&gt;"",MONTH(Q4816),"")</f>
        <v/>
      </c>
      <c r="AO4816" s="112">
        <f>IFERROR(VALUE(V4816),0)</f>
        <v/>
      </c>
    </row>
    <row customFormat="1" customHeight="1" ht="29.25" r="4817" s="112" spans="1:41">
      <c r="A4817" s="127" t="n"/>
      <c r="B4817" s="113" t="n"/>
      <c r="C4817" s="127" t="n"/>
      <c r="D4817" s="127" t="n"/>
      <c r="E4817" s="114">
        <f>IF(F4817 &lt;&gt; "",VLOOKUP(F4817,CategoryLookup,2,FALSE), "")</f>
        <v/>
      </c>
      <c r="F4817" s="126" t="n"/>
      <c r="G4817" s="127" t="n"/>
      <c r="H4817" s="127" t="n"/>
      <c r="I4817" s="127" t="n"/>
      <c r="J4817" s="127" t="n"/>
      <c r="K4817" s="127" t="n"/>
      <c r="L4817" s="127" t="n"/>
      <c r="M4817" s="127" t="n"/>
      <c r="N4817" s="120" t="n"/>
      <c r="O4817" s="120" t="n"/>
      <c r="P4817" s="120" t="n"/>
      <c r="Q4817" s="120" t="n"/>
      <c r="R4817" s="121" t="n"/>
      <c r="S4817" s="121" t="n"/>
      <c r="T4817" s="121" t="n"/>
      <c r="U4817" s="121" t="n"/>
      <c r="V4817" s="117">
        <f>IF(P4817="NA","NA",IF(P4817&lt;&gt;"",TEXT(P4817-N4817,"[h].mm"),""))</f>
        <v/>
      </c>
      <c r="W4817" s="118">
        <f>IF(AND(R4817="",S4817=""),"",R4817+S4817)</f>
        <v/>
      </c>
      <c r="X4817" s="116">
        <f>IF(O4817&lt;&gt;"",DATE(YEAR(O4817), MONTH(O4817), DAY(O4817)),"")</f>
        <v/>
      </c>
      <c r="Y4817" s="122" t="n"/>
      <c r="Z4817" s="123" t="n"/>
      <c r="AA4817" s="117">
        <f>IF(F4817="Re-assigned","NA",IF(W4817="","",IF(W4817&gt;=VLOOKUP(D4817,SLAMatrix,3,FALSE),"Yes",IF(W4817&lt;VLOOKUP(D4817,SLAMatrix,2,FALSE),"No","Internal"))))</f>
        <v/>
      </c>
      <c r="AB4817" s="123" t="n"/>
      <c r="AC4817" s="123" t="n"/>
      <c r="AD4817" s="119" t="n"/>
      <c r="AE4817" s="125" t="n"/>
      <c r="AF4817" s="124">
        <f>MONTH(O4817)</f>
        <v/>
      </c>
      <c r="AG4817" s="124">
        <f>VLOOKUP(IFERROR(MID(AE4817,1,(FIND(",",AE4817,1)-1)),AE4817),Facility_Region_Mapping,2,FALSE)</f>
        <v/>
      </c>
      <c r="AH4817" s="124" t="n"/>
      <c r="AI4817" s="124">
        <f>IF(C4817&lt;&gt;"",IF(M4817="ESM User",getInterfaceName($C4817),"NA"),"")</f>
        <v/>
      </c>
      <c r="AJ4817" s="116">
        <f>IF(Q4817&lt;&gt;"",DATE(YEAR(Q4817), MONTH(Q4817), DAY(Q4817)),"")</f>
        <v/>
      </c>
      <c r="AK4817" s="130">
        <f>IF(Q4817&lt;&gt;0,Q4817-N4817,TODAY()-N4817)</f>
        <v/>
      </c>
      <c r="AL4817" s="112">
        <f>IF(F4817="Re-assigned",0,IF(H4817="Closed",0,IF(H4817="Service Restored",0,IF(H4817="",0,1))))</f>
        <v/>
      </c>
      <c r="AM4817" s="124">
        <f>IF(AL4817=0,"",IF(AK4817&gt;20.99,"Aged","Non-Aged"))</f>
        <v/>
      </c>
      <c r="AN4817" s="112">
        <f>IF(Q4817&lt;&gt;"",MONTH(Q4817),"")</f>
        <v/>
      </c>
      <c r="AO4817" s="112">
        <f>IFERROR(VALUE(V4817),0)</f>
        <v/>
      </c>
    </row>
    <row customFormat="1" customHeight="1" ht="29.25" r="4818" s="112" spans="1:41">
      <c r="A4818" s="127" t="n"/>
      <c r="B4818" s="113" t="n"/>
      <c r="C4818" s="127" t="n"/>
      <c r="D4818" s="127" t="n"/>
      <c r="E4818" s="114">
        <f>IF(F4818 &lt;&gt; "",VLOOKUP(F4818,CategoryLookup,2,FALSE), "")</f>
        <v/>
      </c>
      <c r="F4818" s="126" t="n"/>
      <c r="G4818" s="127" t="n"/>
      <c r="H4818" s="127" t="n"/>
      <c r="I4818" s="127" t="n"/>
      <c r="J4818" s="127" t="n"/>
      <c r="K4818" s="127" t="n"/>
      <c r="L4818" s="127" t="n"/>
      <c r="M4818" s="127" t="n"/>
      <c r="N4818" s="120" t="n"/>
      <c r="O4818" s="120" t="n"/>
      <c r="P4818" s="120" t="n"/>
      <c r="Q4818" s="120" t="n"/>
      <c r="R4818" s="121" t="n"/>
      <c r="S4818" s="121" t="n"/>
      <c r="T4818" s="121" t="n"/>
      <c r="U4818" s="121" t="n"/>
      <c r="V4818" s="117">
        <f>IF(P4818="NA","NA",IF(P4818&lt;&gt;"",TEXT(P4818-N4818,"[h].mm"),""))</f>
        <v/>
      </c>
      <c r="W4818" s="118">
        <f>IF(AND(R4818="",S4818=""),"",R4818+S4818)</f>
        <v/>
      </c>
      <c r="X4818" s="116">
        <f>IF(O4818&lt;&gt;"",DATE(YEAR(O4818), MONTH(O4818), DAY(O4818)),"")</f>
        <v/>
      </c>
      <c r="Y4818" s="122" t="n"/>
      <c r="Z4818" s="123" t="n"/>
      <c r="AA4818" s="117">
        <f>IF(F4818="Re-assigned","NA",IF(W4818="","",IF(W4818&gt;=VLOOKUP(D4818,SLAMatrix,3,FALSE),"Yes",IF(W4818&lt;VLOOKUP(D4818,SLAMatrix,2,FALSE),"No","Internal"))))</f>
        <v/>
      </c>
      <c r="AB4818" s="123" t="n"/>
      <c r="AC4818" s="123" t="n"/>
      <c r="AD4818" s="119" t="n"/>
      <c r="AE4818" s="125" t="n"/>
      <c r="AF4818" s="124">
        <f>MONTH(O4818)</f>
        <v/>
      </c>
      <c r="AG4818" s="124">
        <f>VLOOKUP(IFERROR(MID(AE4818,1,(FIND(",",AE4818,1)-1)),AE4818),Facility_Region_Mapping,2,FALSE)</f>
        <v/>
      </c>
      <c r="AH4818" s="124" t="n"/>
      <c r="AI4818" s="124">
        <f>IF(C4818&lt;&gt;"",IF(M4818="ESM User",getInterfaceName($C4818),"NA"),"")</f>
        <v/>
      </c>
      <c r="AJ4818" s="116">
        <f>IF(Q4818&lt;&gt;"",DATE(YEAR(Q4818), MONTH(Q4818), DAY(Q4818)),"")</f>
        <v/>
      </c>
      <c r="AK4818" s="130">
        <f>IF(Q4818&lt;&gt;0,Q4818-N4818,TODAY()-N4818)</f>
        <v/>
      </c>
      <c r="AL4818" s="112">
        <f>IF(F4818="Re-assigned",0,IF(H4818="Closed",0,IF(H4818="Service Restored",0,IF(H4818="",0,1))))</f>
        <v/>
      </c>
      <c r="AM4818" s="124">
        <f>IF(AL4818=0,"",IF(AK4818&gt;20.99,"Aged","Non-Aged"))</f>
        <v/>
      </c>
      <c r="AN4818" s="112">
        <f>IF(Q4818&lt;&gt;"",MONTH(Q4818),"")</f>
        <v/>
      </c>
      <c r="AO4818" s="112">
        <f>IFERROR(VALUE(V4818),0)</f>
        <v/>
      </c>
    </row>
    <row customFormat="1" customHeight="1" ht="29.25" r="4819" s="112" spans="1:41">
      <c r="A4819" s="127" t="n"/>
      <c r="B4819" s="113" t="n"/>
      <c r="C4819" s="127" t="n"/>
      <c r="D4819" s="127" t="n"/>
      <c r="E4819" s="114">
        <f>IF(F4819 &lt;&gt; "",VLOOKUP(F4819,CategoryLookup,2,FALSE), "")</f>
        <v/>
      </c>
      <c r="F4819" s="126" t="n"/>
      <c r="G4819" s="127" t="n"/>
      <c r="H4819" s="127" t="n"/>
      <c r="I4819" s="127" t="n"/>
      <c r="J4819" s="127" t="n"/>
      <c r="K4819" s="127" t="n"/>
      <c r="L4819" s="127" t="n"/>
      <c r="M4819" s="127" t="n"/>
      <c r="N4819" s="120" t="n"/>
      <c r="O4819" s="120" t="n"/>
      <c r="P4819" s="120" t="n"/>
      <c r="Q4819" s="120" t="n"/>
      <c r="R4819" s="121" t="n"/>
      <c r="S4819" s="121" t="n"/>
      <c r="T4819" s="121" t="n"/>
      <c r="U4819" s="121" t="n"/>
      <c r="V4819" s="117">
        <f>IF(P4819="NA","NA",IF(P4819&lt;&gt;"",TEXT(P4819-N4819,"[h].mm"),""))</f>
        <v/>
      </c>
      <c r="W4819" s="118">
        <f>IF(AND(R4819="",S4819=""),"",R4819+S4819)</f>
        <v/>
      </c>
      <c r="X4819" s="116">
        <f>IF(O4819&lt;&gt;"",DATE(YEAR(O4819), MONTH(O4819), DAY(O4819)),"")</f>
        <v/>
      </c>
      <c r="Y4819" s="122" t="n"/>
      <c r="Z4819" s="123" t="n"/>
      <c r="AA4819" s="117">
        <f>IF(F4819="Re-assigned","NA",IF(W4819="","",IF(W4819&gt;=VLOOKUP(D4819,SLAMatrix,3,FALSE),"Yes",IF(W4819&lt;VLOOKUP(D4819,SLAMatrix,2,FALSE),"No","Internal"))))</f>
        <v/>
      </c>
      <c r="AB4819" s="123" t="n"/>
      <c r="AC4819" s="123" t="n"/>
      <c r="AD4819" s="119" t="n"/>
      <c r="AE4819" s="125" t="n"/>
      <c r="AF4819" s="124">
        <f>MONTH(O4819)</f>
        <v/>
      </c>
      <c r="AG4819" s="124">
        <f>VLOOKUP(IFERROR(MID(AE4819,1,(FIND(",",AE4819,1)-1)),AE4819),Facility_Region_Mapping,2,FALSE)</f>
        <v/>
      </c>
      <c r="AH4819" s="124" t="n"/>
      <c r="AI4819" s="124">
        <f>IF(C4819&lt;&gt;"",IF(M4819="ESM User",getInterfaceName($C4819),"NA"),"")</f>
        <v/>
      </c>
      <c r="AJ4819" s="116">
        <f>IF(Q4819&lt;&gt;"",DATE(YEAR(Q4819), MONTH(Q4819), DAY(Q4819)),"")</f>
        <v/>
      </c>
      <c r="AK4819" s="130">
        <f>IF(Q4819&lt;&gt;0,Q4819-N4819,TODAY()-N4819)</f>
        <v/>
      </c>
      <c r="AL4819" s="112">
        <f>IF(F4819="Re-assigned",0,IF(H4819="Closed",0,IF(H4819="Service Restored",0,IF(H4819="",0,1))))</f>
        <v/>
      </c>
      <c r="AM4819" s="124">
        <f>IF(AL4819=0,"",IF(AK4819&gt;20.99,"Aged","Non-Aged"))</f>
        <v/>
      </c>
      <c r="AN4819" s="112">
        <f>IF(Q4819&lt;&gt;"",MONTH(Q4819),"")</f>
        <v/>
      </c>
      <c r="AO4819" s="112">
        <f>IFERROR(VALUE(V4819),0)</f>
        <v/>
      </c>
    </row>
    <row customFormat="1" customHeight="1" ht="29.25" r="4820" s="112" spans="1:41">
      <c r="A4820" s="127" t="n"/>
      <c r="B4820" s="113" t="n"/>
      <c r="C4820" s="127" t="n"/>
      <c r="D4820" s="127" t="n"/>
      <c r="E4820" s="114">
        <f>IF(F4820 &lt;&gt; "",VLOOKUP(F4820,CategoryLookup,2,FALSE), "")</f>
        <v/>
      </c>
      <c r="F4820" s="126" t="n"/>
      <c r="G4820" s="127" t="n"/>
      <c r="H4820" s="127" t="n"/>
      <c r="I4820" s="127" t="n"/>
      <c r="J4820" s="127" t="n"/>
      <c r="K4820" s="127" t="n"/>
      <c r="L4820" s="127" t="n"/>
      <c r="M4820" s="127" t="n"/>
      <c r="N4820" s="120" t="n"/>
      <c r="O4820" s="120" t="n"/>
      <c r="P4820" s="120" t="n"/>
      <c r="Q4820" s="120" t="n"/>
      <c r="R4820" s="121" t="n"/>
      <c r="S4820" s="121" t="n"/>
      <c r="T4820" s="121" t="n"/>
      <c r="U4820" s="121" t="n"/>
      <c r="V4820" s="117">
        <f>IF(P4820="NA","NA",IF(P4820&lt;&gt;"",TEXT(P4820-N4820,"[h].mm"),""))</f>
        <v/>
      </c>
      <c r="W4820" s="118">
        <f>IF(AND(R4820="",S4820=""),"",R4820+S4820)</f>
        <v/>
      </c>
      <c r="X4820" s="116">
        <f>IF(O4820&lt;&gt;"",DATE(YEAR(O4820), MONTH(O4820), DAY(O4820)),"")</f>
        <v/>
      </c>
      <c r="Y4820" s="122" t="n"/>
      <c r="Z4820" s="123" t="n"/>
      <c r="AA4820" s="117">
        <f>IF(F4820="Re-assigned","NA",IF(W4820="","",IF(W4820&gt;=VLOOKUP(D4820,SLAMatrix,3,FALSE),"Yes",IF(W4820&lt;VLOOKUP(D4820,SLAMatrix,2,FALSE),"No","Internal"))))</f>
        <v/>
      </c>
      <c r="AB4820" s="123" t="n"/>
      <c r="AC4820" s="123" t="n"/>
      <c r="AD4820" s="119" t="n"/>
      <c r="AE4820" s="125" t="n"/>
      <c r="AF4820" s="124">
        <f>MONTH(O4820)</f>
        <v/>
      </c>
      <c r="AG4820" s="124">
        <f>VLOOKUP(IFERROR(MID(AE4820,1,(FIND(",",AE4820,1)-1)),AE4820),Facility_Region_Mapping,2,FALSE)</f>
        <v/>
      </c>
      <c r="AH4820" s="124" t="n"/>
      <c r="AI4820" s="124">
        <f>IF(C4820&lt;&gt;"",IF(M4820="ESM User",getInterfaceName($C4820),"NA"),"")</f>
        <v/>
      </c>
      <c r="AJ4820" s="116">
        <f>IF(Q4820&lt;&gt;"",DATE(YEAR(Q4820), MONTH(Q4820), DAY(Q4820)),"")</f>
        <v/>
      </c>
      <c r="AK4820" s="130">
        <f>IF(Q4820&lt;&gt;0,Q4820-N4820,TODAY()-N4820)</f>
        <v/>
      </c>
      <c r="AL4820" s="112">
        <f>IF(F4820="Re-assigned",0,IF(H4820="Closed",0,IF(H4820="Service Restored",0,IF(H4820="",0,1))))</f>
        <v/>
      </c>
      <c r="AM4820" s="124">
        <f>IF(AL4820=0,"",IF(AK4820&gt;20.99,"Aged","Non-Aged"))</f>
        <v/>
      </c>
      <c r="AN4820" s="112">
        <f>IF(Q4820&lt;&gt;"",MONTH(Q4820),"")</f>
        <v/>
      </c>
      <c r="AO4820" s="112">
        <f>IFERROR(VALUE(V4820),0)</f>
        <v/>
      </c>
    </row>
    <row customFormat="1" customHeight="1" ht="29.25" r="4821" s="112" spans="1:41">
      <c r="A4821" s="127" t="n"/>
      <c r="B4821" s="113" t="n"/>
      <c r="C4821" s="127" t="n"/>
      <c r="D4821" s="127" t="n"/>
      <c r="E4821" s="114">
        <f>IF(F4821 &lt;&gt; "",VLOOKUP(F4821,CategoryLookup,2,FALSE), "")</f>
        <v/>
      </c>
      <c r="F4821" s="126" t="n"/>
      <c r="G4821" s="127" t="n"/>
      <c r="H4821" s="127" t="n"/>
      <c r="I4821" s="127" t="n"/>
      <c r="J4821" s="127" t="n"/>
      <c r="K4821" s="127" t="n"/>
      <c r="L4821" s="127" t="n"/>
      <c r="M4821" s="127" t="n"/>
      <c r="N4821" s="120" t="n"/>
      <c r="O4821" s="120" t="n"/>
      <c r="P4821" s="120" t="n"/>
      <c r="Q4821" s="120" t="n"/>
      <c r="R4821" s="121" t="n"/>
      <c r="S4821" s="121" t="n"/>
      <c r="T4821" s="121" t="n"/>
      <c r="U4821" s="121" t="n"/>
      <c r="V4821" s="117">
        <f>IF(P4821="NA","NA",IF(P4821&lt;&gt;"",TEXT(P4821-N4821,"[h].mm"),""))</f>
        <v/>
      </c>
      <c r="W4821" s="118">
        <f>IF(AND(R4821="",S4821=""),"",R4821+S4821)</f>
        <v/>
      </c>
      <c r="X4821" s="116">
        <f>IF(O4821&lt;&gt;"",DATE(YEAR(O4821), MONTH(O4821), DAY(O4821)),"")</f>
        <v/>
      </c>
      <c r="Y4821" s="122" t="n"/>
      <c r="Z4821" s="123" t="n"/>
      <c r="AA4821" s="117">
        <f>IF(F4821="Re-assigned","NA",IF(W4821="","",IF(W4821&gt;=VLOOKUP(D4821,SLAMatrix,3,FALSE),"Yes",IF(W4821&lt;VLOOKUP(D4821,SLAMatrix,2,FALSE),"No","Internal"))))</f>
        <v/>
      </c>
      <c r="AB4821" s="123" t="n"/>
      <c r="AC4821" s="123" t="n"/>
      <c r="AD4821" s="119" t="n"/>
      <c r="AE4821" s="125" t="n"/>
      <c r="AF4821" s="124">
        <f>MONTH(O4821)</f>
        <v/>
      </c>
      <c r="AG4821" s="124">
        <f>VLOOKUP(IFERROR(MID(AE4821,1,(FIND(",",AE4821,1)-1)),AE4821),Facility_Region_Mapping,2,FALSE)</f>
        <v/>
      </c>
      <c r="AH4821" s="124" t="n"/>
      <c r="AI4821" s="124">
        <f>IF(C4821&lt;&gt;"",IF(M4821="ESM User",getInterfaceName($C4821),"NA"),"")</f>
        <v/>
      </c>
      <c r="AJ4821" s="116">
        <f>IF(Q4821&lt;&gt;"",DATE(YEAR(Q4821), MONTH(Q4821), DAY(Q4821)),"")</f>
        <v/>
      </c>
      <c r="AK4821" s="130">
        <f>IF(Q4821&lt;&gt;0,Q4821-N4821,TODAY()-N4821)</f>
        <v/>
      </c>
      <c r="AL4821" s="112">
        <f>IF(F4821="Re-assigned",0,IF(H4821="Closed",0,IF(H4821="Service Restored",0,IF(H4821="",0,1))))</f>
        <v/>
      </c>
      <c r="AM4821" s="124">
        <f>IF(AL4821=0,"",IF(AK4821&gt;20.99,"Aged","Non-Aged"))</f>
        <v/>
      </c>
      <c r="AN4821" s="112">
        <f>IF(Q4821&lt;&gt;"",MONTH(Q4821),"")</f>
        <v/>
      </c>
      <c r="AO4821" s="112">
        <f>IFERROR(VALUE(V4821),0)</f>
        <v/>
      </c>
    </row>
    <row customFormat="1" customHeight="1" ht="29.25" r="4822" s="112" spans="1:41">
      <c r="A4822" s="127" t="n"/>
      <c r="B4822" s="113" t="n"/>
      <c r="C4822" s="127" t="n"/>
      <c r="D4822" s="127" t="n"/>
      <c r="E4822" s="114">
        <f>IF(F4822 &lt;&gt; "",VLOOKUP(F4822,CategoryLookup,2,FALSE), "")</f>
        <v/>
      </c>
      <c r="F4822" s="126" t="n"/>
      <c r="G4822" s="127" t="n"/>
      <c r="H4822" s="127" t="n"/>
      <c r="I4822" s="127" t="n"/>
      <c r="J4822" s="127" t="n"/>
      <c r="K4822" s="127" t="n"/>
      <c r="L4822" s="127" t="n"/>
      <c r="M4822" s="127" t="n"/>
      <c r="N4822" s="120" t="n"/>
      <c r="O4822" s="120" t="n"/>
      <c r="P4822" s="120" t="n"/>
      <c r="Q4822" s="120" t="n"/>
      <c r="R4822" s="121" t="n"/>
      <c r="S4822" s="121" t="n"/>
      <c r="T4822" s="121" t="n"/>
      <c r="U4822" s="121" t="n"/>
      <c r="V4822" s="117">
        <f>IF(P4822="NA","NA",IF(P4822&lt;&gt;"",TEXT(P4822-N4822,"[h].mm"),""))</f>
        <v/>
      </c>
      <c r="W4822" s="118">
        <f>IF(AND(R4822="",S4822=""),"",R4822+S4822)</f>
        <v/>
      </c>
      <c r="X4822" s="116">
        <f>IF(O4822&lt;&gt;"",DATE(YEAR(O4822), MONTH(O4822), DAY(O4822)),"")</f>
        <v/>
      </c>
      <c r="Y4822" s="122" t="n"/>
      <c r="Z4822" s="123" t="n"/>
      <c r="AA4822" s="117">
        <f>IF(F4822="Re-assigned","NA",IF(W4822="","",IF(W4822&gt;=VLOOKUP(D4822,SLAMatrix,3,FALSE),"Yes",IF(W4822&lt;VLOOKUP(D4822,SLAMatrix,2,FALSE),"No","Internal"))))</f>
        <v/>
      </c>
      <c r="AB4822" s="123" t="n"/>
      <c r="AC4822" s="123" t="n"/>
      <c r="AD4822" s="119" t="n"/>
      <c r="AE4822" s="125" t="n"/>
      <c r="AF4822" s="124">
        <f>MONTH(O4822)</f>
        <v/>
      </c>
      <c r="AG4822" s="124">
        <f>VLOOKUP(IFERROR(MID(AE4822,1,(FIND(",",AE4822,1)-1)),AE4822),Facility_Region_Mapping,2,FALSE)</f>
        <v/>
      </c>
      <c r="AH4822" s="124" t="n"/>
      <c r="AI4822" s="124">
        <f>IF(C4822&lt;&gt;"",IF(M4822="ESM User",getInterfaceName($C4822),"NA"),"")</f>
        <v/>
      </c>
      <c r="AJ4822" s="116">
        <f>IF(Q4822&lt;&gt;"",DATE(YEAR(Q4822), MONTH(Q4822), DAY(Q4822)),"")</f>
        <v/>
      </c>
      <c r="AK4822" s="130">
        <f>IF(Q4822&lt;&gt;0,Q4822-N4822,TODAY()-N4822)</f>
        <v/>
      </c>
      <c r="AL4822" s="112">
        <f>IF(F4822="Re-assigned",0,IF(H4822="Closed",0,IF(H4822="Service Restored",0,IF(H4822="",0,1))))</f>
        <v/>
      </c>
      <c r="AM4822" s="124">
        <f>IF(AL4822=0,"",IF(AK4822&gt;20.99,"Aged","Non-Aged"))</f>
        <v/>
      </c>
      <c r="AN4822" s="112">
        <f>IF(Q4822&lt;&gt;"",MONTH(Q4822),"")</f>
        <v/>
      </c>
      <c r="AO4822" s="112">
        <f>IFERROR(VALUE(V4822),0)</f>
        <v/>
      </c>
    </row>
    <row customFormat="1" customHeight="1" ht="29.25" r="4823" s="112" spans="1:41">
      <c r="A4823" s="127" t="n"/>
      <c r="B4823" s="113" t="n"/>
      <c r="C4823" s="127" t="n"/>
      <c r="D4823" s="127" t="n"/>
      <c r="E4823" s="114">
        <f>IF(F4823 &lt;&gt; "",VLOOKUP(F4823,CategoryLookup,2,FALSE), "")</f>
        <v/>
      </c>
      <c r="F4823" s="126" t="n"/>
      <c r="G4823" s="127" t="n"/>
      <c r="H4823" s="127" t="n"/>
      <c r="I4823" s="127" t="n"/>
      <c r="J4823" s="127" t="n"/>
      <c r="K4823" s="127" t="n"/>
      <c r="L4823" s="127" t="n"/>
      <c r="M4823" s="127" t="n"/>
      <c r="N4823" s="120" t="n"/>
      <c r="O4823" s="120" t="n"/>
      <c r="P4823" s="120" t="n"/>
      <c r="Q4823" s="120" t="n"/>
      <c r="R4823" s="121" t="n"/>
      <c r="S4823" s="121" t="n"/>
      <c r="T4823" s="121" t="n"/>
      <c r="U4823" s="121" t="n"/>
      <c r="V4823" s="117">
        <f>IF(P4823="NA","NA",IF(P4823&lt;&gt;"",TEXT(P4823-N4823,"[h].mm"),""))</f>
        <v/>
      </c>
      <c r="W4823" s="118">
        <f>IF(AND(R4823="",S4823=""),"",R4823+S4823)</f>
        <v/>
      </c>
      <c r="X4823" s="116">
        <f>IF(O4823&lt;&gt;"",DATE(YEAR(O4823), MONTH(O4823), DAY(O4823)),"")</f>
        <v/>
      </c>
      <c r="Y4823" s="122" t="n"/>
      <c r="Z4823" s="123" t="n"/>
      <c r="AA4823" s="117">
        <f>IF(F4823="Re-assigned","NA",IF(W4823="","",IF(W4823&gt;=VLOOKUP(D4823,SLAMatrix,3,FALSE),"Yes",IF(W4823&lt;VLOOKUP(D4823,SLAMatrix,2,FALSE),"No","Internal"))))</f>
        <v/>
      </c>
      <c r="AB4823" s="123" t="n"/>
      <c r="AC4823" s="123" t="n"/>
      <c r="AD4823" s="119" t="n"/>
      <c r="AE4823" s="125" t="n"/>
      <c r="AF4823" s="124">
        <f>MONTH(O4823)</f>
        <v/>
      </c>
      <c r="AG4823" s="124">
        <f>VLOOKUP(IFERROR(MID(AE4823,1,(FIND(",",AE4823,1)-1)),AE4823),Facility_Region_Mapping,2,FALSE)</f>
        <v/>
      </c>
      <c r="AH4823" s="124" t="n"/>
      <c r="AI4823" s="124">
        <f>IF(C4823&lt;&gt;"",IF(M4823="ESM User",getInterfaceName($C4823),"NA"),"")</f>
        <v/>
      </c>
      <c r="AJ4823" s="116">
        <f>IF(Q4823&lt;&gt;"",DATE(YEAR(Q4823), MONTH(Q4823), DAY(Q4823)),"")</f>
        <v/>
      </c>
      <c r="AK4823" s="130">
        <f>IF(Q4823&lt;&gt;0,Q4823-N4823,TODAY()-N4823)</f>
        <v/>
      </c>
      <c r="AL4823" s="112">
        <f>IF(F4823="Re-assigned",0,IF(H4823="Closed",0,IF(H4823="Service Restored",0,IF(H4823="",0,1))))</f>
        <v/>
      </c>
      <c r="AM4823" s="124">
        <f>IF(AL4823=0,"",IF(AK4823&gt;20.99,"Aged","Non-Aged"))</f>
        <v/>
      </c>
      <c r="AN4823" s="112">
        <f>IF(Q4823&lt;&gt;"",MONTH(Q4823),"")</f>
        <v/>
      </c>
      <c r="AO4823" s="112">
        <f>IFERROR(VALUE(V4823),0)</f>
        <v/>
      </c>
    </row>
    <row customFormat="1" customHeight="1" ht="29.25" r="4824" s="112" spans="1:41">
      <c r="A4824" s="127" t="n"/>
      <c r="B4824" s="113" t="n"/>
      <c r="C4824" s="127" t="n"/>
      <c r="D4824" s="127" t="n"/>
      <c r="E4824" s="114">
        <f>IF(F4824 &lt;&gt; "",VLOOKUP(F4824,CategoryLookup,2,FALSE), "")</f>
        <v/>
      </c>
      <c r="F4824" s="126" t="n"/>
      <c r="G4824" s="127" t="n"/>
      <c r="H4824" s="127" t="n"/>
      <c r="I4824" s="127" t="n"/>
      <c r="J4824" s="127" t="n"/>
      <c r="K4824" s="127" t="n"/>
      <c r="L4824" s="127" t="n"/>
      <c r="M4824" s="127" t="n"/>
      <c r="N4824" s="120" t="n"/>
      <c r="O4824" s="120" t="n"/>
      <c r="P4824" s="120" t="n"/>
      <c r="Q4824" s="120" t="n"/>
      <c r="R4824" s="121" t="n"/>
      <c r="S4824" s="121" t="n"/>
      <c r="T4824" s="121" t="n"/>
      <c r="U4824" s="121" t="n"/>
      <c r="V4824" s="117">
        <f>IF(P4824="NA","NA",IF(P4824&lt;&gt;"",TEXT(P4824-N4824,"[h].mm"),""))</f>
        <v/>
      </c>
      <c r="W4824" s="118">
        <f>IF(AND(R4824="",S4824=""),"",R4824+S4824)</f>
        <v/>
      </c>
      <c r="X4824" s="116">
        <f>IF(O4824&lt;&gt;"",DATE(YEAR(O4824), MONTH(O4824), DAY(O4824)),"")</f>
        <v/>
      </c>
      <c r="Y4824" s="122" t="n"/>
      <c r="Z4824" s="123" t="n"/>
      <c r="AA4824" s="117">
        <f>IF(F4824="Re-assigned","NA",IF(W4824="","",IF(W4824&gt;=VLOOKUP(D4824,SLAMatrix,3,FALSE),"Yes",IF(W4824&lt;VLOOKUP(D4824,SLAMatrix,2,FALSE),"No","Internal"))))</f>
        <v/>
      </c>
      <c r="AB4824" s="123" t="n"/>
      <c r="AC4824" s="123" t="n"/>
      <c r="AD4824" s="119" t="n"/>
      <c r="AE4824" s="125" t="n"/>
      <c r="AF4824" s="124">
        <f>MONTH(O4824)</f>
        <v/>
      </c>
      <c r="AG4824" s="124">
        <f>VLOOKUP(IFERROR(MID(AE4824,1,(FIND(",",AE4824,1)-1)),AE4824),Facility_Region_Mapping,2,FALSE)</f>
        <v/>
      </c>
      <c r="AH4824" s="124" t="n"/>
      <c r="AI4824" s="124">
        <f>IF(C4824&lt;&gt;"",IF(M4824="ESM User",getInterfaceName($C4824),"NA"),"")</f>
        <v/>
      </c>
      <c r="AJ4824" s="116">
        <f>IF(Q4824&lt;&gt;"",DATE(YEAR(Q4824), MONTH(Q4824), DAY(Q4824)),"")</f>
        <v/>
      </c>
      <c r="AK4824" s="130">
        <f>IF(Q4824&lt;&gt;0,Q4824-N4824,TODAY()-N4824)</f>
        <v/>
      </c>
      <c r="AL4824" s="112">
        <f>IF(F4824="Re-assigned",0,IF(H4824="Closed",0,IF(H4824="Service Restored",0,IF(H4824="",0,1))))</f>
        <v/>
      </c>
      <c r="AM4824" s="124">
        <f>IF(AL4824=0,"",IF(AK4824&gt;20.99,"Aged","Non-Aged"))</f>
        <v/>
      </c>
      <c r="AN4824" s="112">
        <f>IF(Q4824&lt;&gt;"",MONTH(Q4824),"")</f>
        <v/>
      </c>
      <c r="AO4824" s="112">
        <f>IFERROR(VALUE(V4824),0)</f>
        <v/>
      </c>
    </row>
    <row customFormat="1" customHeight="1" ht="29.25" r="4825" s="112" spans="1:41">
      <c r="A4825" s="127" t="n"/>
      <c r="B4825" s="113" t="n"/>
      <c r="C4825" s="127" t="n"/>
      <c r="D4825" s="127" t="n"/>
      <c r="E4825" s="114">
        <f>IF(F4825 &lt;&gt; "",VLOOKUP(F4825,CategoryLookup,2,FALSE), "")</f>
        <v/>
      </c>
      <c r="F4825" s="126" t="n"/>
      <c r="G4825" s="127" t="n"/>
      <c r="H4825" s="127" t="n"/>
      <c r="I4825" s="127" t="n"/>
      <c r="J4825" s="127" t="n"/>
      <c r="K4825" s="127" t="n"/>
      <c r="L4825" s="127" t="n"/>
      <c r="M4825" s="127" t="n"/>
      <c r="N4825" s="120" t="n"/>
      <c r="O4825" s="120" t="n"/>
      <c r="P4825" s="120" t="n"/>
      <c r="Q4825" s="120" t="n"/>
      <c r="R4825" s="121" t="n"/>
      <c r="S4825" s="121" t="n"/>
      <c r="T4825" s="121" t="n"/>
      <c r="U4825" s="121" t="n"/>
      <c r="V4825" s="117">
        <f>IF(P4825="NA","NA",IF(P4825&lt;&gt;"",TEXT(P4825-N4825,"[h].mm"),""))</f>
        <v/>
      </c>
      <c r="W4825" s="118">
        <f>IF(AND(R4825="",S4825=""),"",R4825+S4825)</f>
        <v/>
      </c>
      <c r="X4825" s="116">
        <f>IF(O4825&lt;&gt;"",DATE(YEAR(O4825), MONTH(O4825), DAY(O4825)),"")</f>
        <v/>
      </c>
      <c r="Y4825" s="122" t="n"/>
      <c r="Z4825" s="123" t="n"/>
      <c r="AA4825" s="117">
        <f>IF(F4825="Re-assigned","NA",IF(W4825="","",IF(W4825&gt;=VLOOKUP(D4825,SLAMatrix,3,FALSE),"Yes",IF(W4825&lt;VLOOKUP(D4825,SLAMatrix,2,FALSE),"No","Internal"))))</f>
        <v/>
      </c>
      <c r="AB4825" s="123" t="n"/>
      <c r="AC4825" s="123" t="n"/>
      <c r="AD4825" s="119" t="n"/>
      <c r="AE4825" s="125" t="n"/>
      <c r="AF4825" s="124">
        <f>MONTH(O4825)</f>
        <v/>
      </c>
      <c r="AG4825" s="124">
        <f>VLOOKUP(IFERROR(MID(AE4825,1,(FIND(",",AE4825,1)-1)),AE4825),Facility_Region_Mapping,2,FALSE)</f>
        <v/>
      </c>
      <c r="AH4825" s="124" t="n"/>
      <c r="AI4825" s="124">
        <f>IF(C4825&lt;&gt;"",IF(M4825="ESM User",getInterfaceName($C4825),"NA"),"")</f>
        <v/>
      </c>
      <c r="AJ4825" s="116">
        <f>IF(Q4825&lt;&gt;"",DATE(YEAR(Q4825), MONTH(Q4825), DAY(Q4825)),"")</f>
        <v/>
      </c>
      <c r="AK4825" s="130">
        <f>IF(Q4825&lt;&gt;0,Q4825-N4825,TODAY()-N4825)</f>
        <v/>
      </c>
      <c r="AL4825" s="112">
        <f>IF(F4825="Re-assigned",0,IF(H4825="Closed",0,IF(H4825="Service Restored",0,IF(H4825="",0,1))))</f>
        <v/>
      </c>
      <c r="AM4825" s="124">
        <f>IF(AL4825=0,"",IF(AK4825&gt;20.99,"Aged","Non-Aged"))</f>
        <v/>
      </c>
      <c r="AN4825" s="112">
        <f>IF(Q4825&lt;&gt;"",MONTH(Q4825),"")</f>
        <v/>
      </c>
      <c r="AO4825" s="112">
        <f>IFERROR(VALUE(V4825),0)</f>
        <v/>
      </c>
    </row>
    <row customFormat="1" customHeight="1" ht="29.25" r="4826" s="112" spans="1:41">
      <c r="A4826" s="127" t="n"/>
      <c r="B4826" s="113" t="n"/>
      <c r="C4826" s="127" t="n"/>
      <c r="D4826" s="127" t="n"/>
      <c r="E4826" s="114">
        <f>IF(F4826 &lt;&gt; "",VLOOKUP(F4826,CategoryLookup,2,FALSE), "")</f>
        <v/>
      </c>
      <c r="F4826" s="126" t="n"/>
      <c r="G4826" s="127" t="n"/>
      <c r="H4826" s="127" t="n"/>
      <c r="I4826" s="127" t="n"/>
      <c r="J4826" s="127" t="n"/>
      <c r="K4826" s="127" t="n"/>
      <c r="L4826" s="127" t="n"/>
      <c r="M4826" s="127" t="n"/>
      <c r="N4826" s="120" t="n"/>
      <c r="O4826" s="120" t="n"/>
      <c r="P4826" s="120" t="n"/>
      <c r="Q4826" s="120" t="n"/>
      <c r="R4826" s="121" t="n"/>
      <c r="S4826" s="121" t="n"/>
      <c r="T4826" s="121" t="n"/>
      <c r="U4826" s="121" t="n"/>
      <c r="V4826" s="117">
        <f>IF(P4826="NA","NA",IF(P4826&lt;&gt;"",TEXT(P4826-N4826,"[h].mm"),""))</f>
        <v/>
      </c>
      <c r="W4826" s="118">
        <f>IF(AND(R4826="",S4826=""),"",R4826+S4826)</f>
        <v/>
      </c>
      <c r="X4826" s="116">
        <f>IF(O4826&lt;&gt;"",DATE(YEAR(O4826), MONTH(O4826), DAY(O4826)),"")</f>
        <v/>
      </c>
      <c r="Y4826" s="122" t="n"/>
      <c r="Z4826" s="123" t="n"/>
      <c r="AA4826" s="117">
        <f>IF(F4826="Re-assigned","NA",IF(W4826="","",IF(W4826&gt;=VLOOKUP(D4826,SLAMatrix,3,FALSE),"Yes",IF(W4826&lt;VLOOKUP(D4826,SLAMatrix,2,FALSE),"No","Internal"))))</f>
        <v/>
      </c>
      <c r="AB4826" s="123" t="n"/>
      <c r="AC4826" s="123" t="n"/>
      <c r="AD4826" s="119" t="n"/>
      <c r="AE4826" s="125" t="n"/>
      <c r="AF4826" s="124">
        <f>MONTH(O4826)</f>
        <v/>
      </c>
      <c r="AG4826" s="124">
        <f>VLOOKUP(IFERROR(MID(AE4826,1,(FIND(",",AE4826,1)-1)),AE4826),Facility_Region_Mapping,2,FALSE)</f>
        <v/>
      </c>
      <c r="AH4826" s="124" t="n"/>
      <c r="AI4826" s="124">
        <f>IF(C4826&lt;&gt;"",IF(M4826="ESM User",getInterfaceName($C4826),"NA"),"")</f>
        <v/>
      </c>
      <c r="AJ4826" s="116">
        <f>IF(Q4826&lt;&gt;"",DATE(YEAR(Q4826), MONTH(Q4826), DAY(Q4826)),"")</f>
        <v/>
      </c>
      <c r="AK4826" s="130">
        <f>IF(Q4826&lt;&gt;0,Q4826-N4826,TODAY()-N4826)</f>
        <v/>
      </c>
      <c r="AL4826" s="112">
        <f>IF(F4826="Re-assigned",0,IF(H4826="Closed",0,IF(H4826="Service Restored",0,IF(H4826="",0,1))))</f>
        <v/>
      </c>
      <c r="AM4826" s="124">
        <f>IF(AL4826=0,"",IF(AK4826&gt;20.99,"Aged","Non-Aged"))</f>
        <v/>
      </c>
      <c r="AN4826" s="112">
        <f>IF(Q4826&lt;&gt;"",MONTH(Q4826),"")</f>
        <v/>
      </c>
      <c r="AO4826" s="112">
        <f>IFERROR(VALUE(V4826),0)</f>
        <v/>
      </c>
    </row>
    <row customFormat="1" customHeight="1" ht="29.25" r="4827" s="112" spans="1:41">
      <c r="A4827" s="127" t="n"/>
      <c r="B4827" s="113" t="n"/>
      <c r="C4827" s="127" t="n"/>
      <c r="D4827" s="127" t="n"/>
      <c r="E4827" s="114">
        <f>IF(F4827 &lt;&gt; "",VLOOKUP(F4827,CategoryLookup,2,FALSE), "")</f>
        <v/>
      </c>
      <c r="F4827" s="126" t="n"/>
      <c r="G4827" s="127" t="n"/>
      <c r="H4827" s="127" t="n"/>
      <c r="I4827" s="127" t="n"/>
      <c r="J4827" s="127" t="n"/>
      <c r="K4827" s="127" t="n"/>
      <c r="L4827" s="127" t="n"/>
      <c r="M4827" s="127" t="n"/>
      <c r="N4827" s="120" t="n"/>
      <c r="O4827" s="120" t="n"/>
      <c r="P4827" s="120" t="n"/>
      <c r="Q4827" s="120" t="n"/>
      <c r="R4827" s="121" t="n"/>
      <c r="S4827" s="121" t="n"/>
      <c r="T4827" s="121" t="n"/>
      <c r="U4827" s="121" t="n"/>
      <c r="V4827" s="117">
        <f>IF(P4827="NA","NA",IF(P4827&lt;&gt;"",TEXT(P4827-N4827,"[h].mm"),""))</f>
        <v/>
      </c>
      <c r="W4827" s="118">
        <f>IF(AND(R4827="",S4827=""),"",R4827+S4827)</f>
        <v/>
      </c>
      <c r="X4827" s="116">
        <f>IF(O4827&lt;&gt;"",DATE(YEAR(O4827), MONTH(O4827), DAY(O4827)),"")</f>
        <v/>
      </c>
      <c r="Y4827" s="122" t="n"/>
      <c r="Z4827" s="123" t="n"/>
      <c r="AA4827" s="117">
        <f>IF(F4827="Re-assigned","NA",IF(W4827="","",IF(W4827&gt;=VLOOKUP(D4827,SLAMatrix,3,FALSE),"Yes",IF(W4827&lt;VLOOKUP(D4827,SLAMatrix,2,FALSE),"No","Internal"))))</f>
        <v/>
      </c>
      <c r="AB4827" s="123" t="n"/>
      <c r="AC4827" s="123" t="n"/>
      <c r="AD4827" s="119" t="n"/>
      <c r="AE4827" s="125" t="n"/>
      <c r="AF4827" s="124">
        <f>MONTH(O4827)</f>
        <v/>
      </c>
      <c r="AG4827" s="124">
        <f>VLOOKUP(IFERROR(MID(AE4827,1,(FIND(",",AE4827,1)-1)),AE4827),Facility_Region_Mapping,2,FALSE)</f>
        <v/>
      </c>
      <c r="AH4827" s="124" t="n"/>
      <c r="AI4827" s="124">
        <f>IF(C4827&lt;&gt;"",IF(M4827="ESM User",getInterfaceName($C4827),"NA"),"")</f>
        <v/>
      </c>
      <c r="AJ4827" s="116">
        <f>IF(Q4827&lt;&gt;"",DATE(YEAR(Q4827), MONTH(Q4827), DAY(Q4827)),"")</f>
        <v/>
      </c>
      <c r="AK4827" s="130">
        <f>IF(Q4827&lt;&gt;0,Q4827-N4827,TODAY()-N4827)</f>
        <v/>
      </c>
      <c r="AL4827" s="112">
        <f>IF(F4827="Re-assigned",0,IF(H4827="Closed",0,IF(H4827="Service Restored",0,IF(H4827="",0,1))))</f>
        <v/>
      </c>
      <c r="AM4827" s="124">
        <f>IF(AL4827=0,"",IF(AK4827&gt;20.99,"Aged","Non-Aged"))</f>
        <v/>
      </c>
      <c r="AN4827" s="112">
        <f>IF(Q4827&lt;&gt;"",MONTH(Q4827),"")</f>
        <v/>
      </c>
      <c r="AO4827" s="112">
        <f>IFERROR(VALUE(V4827),0)</f>
        <v/>
      </c>
    </row>
    <row customFormat="1" customHeight="1" ht="29.25" r="4828" s="112" spans="1:41">
      <c r="A4828" s="127" t="n"/>
      <c r="B4828" s="113" t="n"/>
      <c r="C4828" s="127" t="n"/>
      <c r="D4828" s="127" t="n"/>
      <c r="E4828" s="114">
        <f>IF(F4828 &lt;&gt; "",VLOOKUP(F4828,CategoryLookup,2,FALSE), "")</f>
        <v/>
      </c>
      <c r="F4828" s="126" t="n"/>
      <c r="G4828" s="127" t="n"/>
      <c r="H4828" s="127" t="n"/>
      <c r="I4828" s="127" t="n"/>
      <c r="J4828" s="127" t="n"/>
      <c r="K4828" s="127" t="n"/>
      <c r="L4828" s="127" t="n"/>
      <c r="M4828" s="127" t="n"/>
      <c r="N4828" s="120" t="n"/>
      <c r="O4828" s="120" t="n"/>
      <c r="P4828" s="120" t="n"/>
      <c r="Q4828" s="120" t="n"/>
      <c r="R4828" s="121" t="n"/>
      <c r="S4828" s="121" t="n"/>
      <c r="T4828" s="121" t="n"/>
      <c r="U4828" s="121" t="n"/>
      <c r="V4828" s="117">
        <f>IF(P4828="NA","NA",IF(P4828&lt;&gt;"",TEXT(P4828-N4828,"[h].mm"),""))</f>
        <v/>
      </c>
      <c r="W4828" s="118">
        <f>IF(AND(R4828="",S4828=""),"",R4828+S4828)</f>
        <v/>
      </c>
      <c r="X4828" s="116">
        <f>IF(O4828&lt;&gt;"",DATE(YEAR(O4828), MONTH(O4828), DAY(O4828)),"")</f>
        <v/>
      </c>
      <c r="Y4828" s="122" t="n"/>
      <c r="Z4828" s="123" t="n"/>
      <c r="AA4828" s="117">
        <f>IF(F4828="Re-assigned","NA",IF(W4828="","",IF(W4828&gt;=VLOOKUP(D4828,SLAMatrix,3,FALSE),"Yes",IF(W4828&lt;VLOOKUP(D4828,SLAMatrix,2,FALSE),"No","Internal"))))</f>
        <v/>
      </c>
      <c r="AB4828" s="123" t="n"/>
      <c r="AC4828" s="123" t="n"/>
      <c r="AD4828" s="119" t="n"/>
      <c r="AE4828" s="125" t="n"/>
      <c r="AF4828" s="124">
        <f>MONTH(O4828)</f>
        <v/>
      </c>
      <c r="AG4828" s="124">
        <f>VLOOKUP(IFERROR(MID(AE4828,1,(FIND(",",AE4828,1)-1)),AE4828),Facility_Region_Mapping,2,FALSE)</f>
        <v/>
      </c>
      <c r="AH4828" s="124" t="n"/>
      <c r="AI4828" s="124">
        <f>IF(C4828&lt;&gt;"",IF(M4828="ESM User",getInterfaceName($C4828),"NA"),"")</f>
        <v/>
      </c>
      <c r="AJ4828" s="116">
        <f>IF(Q4828&lt;&gt;"",DATE(YEAR(Q4828), MONTH(Q4828), DAY(Q4828)),"")</f>
        <v/>
      </c>
      <c r="AK4828" s="130">
        <f>IF(Q4828&lt;&gt;0,Q4828-N4828,TODAY()-N4828)</f>
        <v/>
      </c>
      <c r="AL4828" s="112">
        <f>IF(F4828="Re-assigned",0,IF(H4828="Closed",0,IF(H4828="Service Restored",0,IF(H4828="",0,1))))</f>
        <v/>
      </c>
      <c r="AM4828" s="124">
        <f>IF(AL4828=0,"",IF(AK4828&gt;20.99,"Aged","Non-Aged"))</f>
        <v/>
      </c>
      <c r="AN4828" s="112">
        <f>IF(Q4828&lt;&gt;"",MONTH(Q4828),"")</f>
        <v/>
      </c>
      <c r="AO4828" s="112">
        <f>IFERROR(VALUE(V4828),0)</f>
        <v/>
      </c>
    </row>
    <row customFormat="1" customHeight="1" ht="29.25" r="4829" s="112" spans="1:41">
      <c r="A4829" s="127" t="n"/>
      <c r="B4829" s="113" t="n"/>
      <c r="C4829" s="127" t="n"/>
      <c r="D4829" s="127" t="n"/>
      <c r="E4829" s="114">
        <f>IF(F4829 &lt;&gt; "",VLOOKUP(F4829,CategoryLookup,2,FALSE), "")</f>
        <v/>
      </c>
      <c r="F4829" s="126" t="n"/>
      <c r="G4829" s="127" t="n"/>
      <c r="H4829" s="127" t="n"/>
      <c r="I4829" s="127" t="n"/>
      <c r="J4829" s="127" t="n"/>
      <c r="K4829" s="127" t="n"/>
      <c r="L4829" s="127" t="n"/>
      <c r="M4829" s="127" t="n"/>
      <c r="N4829" s="120" t="n"/>
      <c r="O4829" s="120" t="n"/>
      <c r="P4829" s="120" t="n"/>
      <c r="Q4829" s="120" t="n"/>
      <c r="R4829" s="121" t="n"/>
      <c r="S4829" s="121" t="n"/>
      <c r="T4829" s="121" t="n"/>
      <c r="U4829" s="121" t="n"/>
      <c r="V4829" s="117">
        <f>IF(P4829="NA","NA",IF(P4829&lt;&gt;"",TEXT(P4829-N4829,"[h].mm"),""))</f>
        <v/>
      </c>
      <c r="W4829" s="118">
        <f>IF(AND(R4829="",S4829=""),"",R4829+S4829)</f>
        <v/>
      </c>
      <c r="X4829" s="116">
        <f>IF(O4829&lt;&gt;"",DATE(YEAR(O4829), MONTH(O4829), DAY(O4829)),"")</f>
        <v/>
      </c>
      <c r="Y4829" s="122" t="n"/>
      <c r="Z4829" s="123" t="n"/>
      <c r="AA4829" s="117">
        <f>IF(F4829="Re-assigned","NA",IF(W4829="","",IF(W4829&gt;=VLOOKUP(D4829,SLAMatrix,3,FALSE),"Yes",IF(W4829&lt;VLOOKUP(D4829,SLAMatrix,2,FALSE),"No","Internal"))))</f>
        <v/>
      </c>
      <c r="AB4829" s="123" t="n"/>
      <c r="AC4829" s="123" t="n"/>
      <c r="AD4829" s="119" t="n"/>
      <c r="AE4829" s="125" t="n"/>
      <c r="AF4829" s="124">
        <f>MONTH(O4829)</f>
        <v/>
      </c>
      <c r="AG4829" s="124">
        <f>VLOOKUP(IFERROR(MID(AE4829,1,(FIND(",",AE4829,1)-1)),AE4829),Facility_Region_Mapping,2,FALSE)</f>
        <v/>
      </c>
      <c r="AH4829" s="124" t="n"/>
      <c r="AI4829" s="124">
        <f>IF(C4829&lt;&gt;"",IF(M4829="ESM User",getInterfaceName($C4829),"NA"),"")</f>
        <v/>
      </c>
      <c r="AJ4829" s="116">
        <f>IF(Q4829&lt;&gt;"",DATE(YEAR(Q4829), MONTH(Q4829), DAY(Q4829)),"")</f>
        <v/>
      </c>
      <c r="AK4829" s="130">
        <f>IF(Q4829&lt;&gt;0,Q4829-N4829,TODAY()-N4829)</f>
        <v/>
      </c>
      <c r="AL4829" s="112">
        <f>IF(F4829="Re-assigned",0,IF(H4829="Closed",0,IF(H4829="Service Restored",0,IF(H4829="",0,1))))</f>
        <v/>
      </c>
      <c r="AM4829" s="124">
        <f>IF(AL4829=0,"",IF(AK4829&gt;20.99,"Aged","Non-Aged"))</f>
        <v/>
      </c>
      <c r="AN4829" s="112">
        <f>IF(Q4829&lt;&gt;"",MONTH(Q4829),"")</f>
        <v/>
      </c>
      <c r="AO4829" s="112">
        <f>IFERROR(VALUE(V4829),0)</f>
        <v/>
      </c>
    </row>
    <row customFormat="1" customHeight="1" ht="29.25" r="4830" s="112" spans="1:41">
      <c r="A4830" s="127" t="n"/>
      <c r="B4830" s="113" t="n"/>
      <c r="C4830" s="127" t="n"/>
      <c r="D4830" s="127" t="n"/>
      <c r="E4830" s="114">
        <f>IF(F4830 &lt;&gt; "",VLOOKUP(F4830,CategoryLookup,2,FALSE), "")</f>
        <v/>
      </c>
      <c r="F4830" s="126" t="n"/>
      <c r="G4830" s="127" t="n"/>
      <c r="H4830" s="127" t="n"/>
      <c r="I4830" s="127" t="n"/>
      <c r="J4830" s="127" t="n"/>
      <c r="K4830" s="127" t="n"/>
      <c r="L4830" s="127" t="n"/>
      <c r="M4830" s="127" t="n"/>
      <c r="N4830" s="120" t="n"/>
      <c r="O4830" s="120" t="n"/>
      <c r="P4830" s="120" t="n"/>
      <c r="Q4830" s="120" t="n"/>
      <c r="R4830" s="121" t="n"/>
      <c r="S4830" s="121" t="n"/>
      <c r="T4830" s="121" t="n"/>
      <c r="U4830" s="121" t="n"/>
      <c r="V4830" s="117">
        <f>IF(P4830="NA","NA",IF(P4830&lt;&gt;"",TEXT(P4830-N4830,"[h].mm"),""))</f>
        <v/>
      </c>
      <c r="W4830" s="118">
        <f>IF(AND(R4830="",S4830=""),"",R4830+S4830)</f>
        <v/>
      </c>
      <c r="X4830" s="116">
        <f>IF(O4830&lt;&gt;"",DATE(YEAR(O4830), MONTH(O4830), DAY(O4830)),"")</f>
        <v/>
      </c>
      <c r="Y4830" s="122" t="n"/>
      <c r="Z4830" s="123" t="n"/>
      <c r="AA4830" s="117">
        <f>IF(F4830="Re-assigned","NA",IF(W4830="","",IF(W4830&gt;=VLOOKUP(D4830,SLAMatrix,3,FALSE),"Yes",IF(W4830&lt;VLOOKUP(D4830,SLAMatrix,2,FALSE),"No","Internal"))))</f>
        <v/>
      </c>
      <c r="AB4830" s="123" t="n"/>
      <c r="AC4830" s="123" t="n"/>
      <c r="AD4830" s="119" t="n"/>
      <c r="AE4830" s="125" t="n"/>
      <c r="AF4830" s="124">
        <f>MONTH(O4830)</f>
        <v/>
      </c>
      <c r="AG4830" s="124">
        <f>VLOOKUP(IFERROR(MID(AE4830,1,(FIND(",",AE4830,1)-1)),AE4830),Facility_Region_Mapping,2,FALSE)</f>
        <v/>
      </c>
      <c r="AH4830" s="124" t="n"/>
      <c r="AI4830" s="124">
        <f>IF(C4830&lt;&gt;"",IF(M4830="ESM User",getInterfaceName($C4830),"NA"),"")</f>
        <v/>
      </c>
      <c r="AJ4830" s="116">
        <f>IF(Q4830&lt;&gt;"",DATE(YEAR(Q4830), MONTH(Q4830), DAY(Q4830)),"")</f>
        <v/>
      </c>
      <c r="AK4830" s="130">
        <f>IF(Q4830&lt;&gt;0,Q4830-N4830,TODAY()-N4830)</f>
        <v/>
      </c>
      <c r="AL4830" s="112">
        <f>IF(F4830="Re-assigned",0,IF(H4830="Closed",0,IF(H4830="Service Restored",0,IF(H4830="",0,1))))</f>
        <v/>
      </c>
      <c r="AM4830" s="124">
        <f>IF(AL4830=0,"",IF(AK4830&gt;20.99,"Aged","Non-Aged"))</f>
        <v/>
      </c>
      <c r="AN4830" s="112">
        <f>IF(Q4830&lt;&gt;"",MONTH(Q4830),"")</f>
        <v/>
      </c>
      <c r="AO4830" s="112">
        <f>IFERROR(VALUE(V4830),0)</f>
        <v/>
      </c>
    </row>
    <row customFormat="1" customHeight="1" ht="29.25" r="4831" s="112" spans="1:41">
      <c r="A4831" s="127" t="n"/>
      <c r="B4831" s="113" t="n"/>
      <c r="C4831" s="127" t="n"/>
      <c r="D4831" s="127" t="n"/>
      <c r="E4831" s="114">
        <f>IF(F4831 &lt;&gt; "",VLOOKUP(F4831,CategoryLookup,2,FALSE), "")</f>
        <v/>
      </c>
      <c r="F4831" s="126" t="n"/>
      <c r="G4831" s="127" t="n"/>
      <c r="H4831" s="127" t="n"/>
      <c r="I4831" s="127" t="n"/>
      <c r="J4831" s="127" t="n"/>
      <c r="K4831" s="127" t="n"/>
      <c r="L4831" s="127" t="n"/>
      <c r="M4831" s="127" t="n"/>
      <c r="N4831" s="120" t="n"/>
      <c r="O4831" s="120" t="n"/>
      <c r="P4831" s="120" t="n"/>
      <c r="Q4831" s="120" t="n"/>
      <c r="R4831" s="121" t="n"/>
      <c r="S4831" s="121" t="n"/>
      <c r="T4831" s="121" t="n"/>
      <c r="U4831" s="121" t="n"/>
      <c r="V4831" s="117">
        <f>IF(P4831="NA","NA",IF(P4831&lt;&gt;"",TEXT(P4831-N4831,"[h].mm"),""))</f>
        <v/>
      </c>
      <c r="W4831" s="118">
        <f>IF(AND(R4831="",S4831=""),"",R4831+S4831)</f>
        <v/>
      </c>
      <c r="X4831" s="116">
        <f>IF(O4831&lt;&gt;"",DATE(YEAR(O4831), MONTH(O4831), DAY(O4831)),"")</f>
        <v/>
      </c>
      <c r="Y4831" s="122" t="n"/>
      <c r="Z4831" s="123" t="n"/>
      <c r="AA4831" s="117">
        <f>IF(F4831="Re-assigned","NA",IF(W4831="","",IF(W4831&gt;=VLOOKUP(D4831,SLAMatrix,3,FALSE),"Yes",IF(W4831&lt;VLOOKUP(D4831,SLAMatrix,2,FALSE),"No","Internal"))))</f>
        <v/>
      </c>
      <c r="AB4831" s="123" t="n"/>
      <c r="AC4831" s="123" t="n"/>
      <c r="AD4831" s="119" t="n"/>
      <c r="AE4831" s="125" t="n"/>
      <c r="AF4831" s="124">
        <f>MONTH(O4831)</f>
        <v/>
      </c>
      <c r="AG4831" s="124">
        <f>VLOOKUP(IFERROR(MID(AE4831,1,(FIND(",",AE4831,1)-1)),AE4831),Facility_Region_Mapping,2,FALSE)</f>
        <v/>
      </c>
      <c r="AH4831" s="124" t="n"/>
      <c r="AI4831" s="124">
        <f>IF(C4831&lt;&gt;"",IF(M4831="ESM User",getInterfaceName($C4831),"NA"),"")</f>
        <v/>
      </c>
      <c r="AJ4831" s="116">
        <f>IF(Q4831&lt;&gt;"",DATE(YEAR(Q4831), MONTH(Q4831), DAY(Q4831)),"")</f>
        <v/>
      </c>
      <c r="AK4831" s="130">
        <f>IF(Q4831&lt;&gt;0,Q4831-N4831,TODAY()-N4831)</f>
        <v/>
      </c>
      <c r="AL4831" s="112">
        <f>IF(F4831="Re-assigned",0,IF(H4831="Closed",0,IF(H4831="Service Restored",0,IF(H4831="",0,1))))</f>
        <v/>
      </c>
      <c r="AM4831" s="124">
        <f>IF(AL4831=0,"",IF(AK4831&gt;20.99,"Aged","Non-Aged"))</f>
        <v/>
      </c>
      <c r="AN4831" s="112">
        <f>IF(Q4831&lt;&gt;"",MONTH(Q4831),"")</f>
        <v/>
      </c>
      <c r="AO4831" s="112">
        <f>IFERROR(VALUE(V4831),0)</f>
        <v/>
      </c>
    </row>
    <row customFormat="1" customHeight="1" ht="29.25" r="4832" s="112" spans="1:41">
      <c r="A4832" s="127" t="n"/>
      <c r="B4832" s="113" t="n"/>
      <c r="C4832" s="127" t="n"/>
      <c r="D4832" s="127" t="n"/>
      <c r="E4832" s="114">
        <f>IF(F4832 &lt;&gt; "",VLOOKUP(F4832,CategoryLookup,2,FALSE), "")</f>
        <v/>
      </c>
      <c r="F4832" s="126" t="n"/>
      <c r="G4832" s="127" t="n"/>
      <c r="H4832" s="127" t="n"/>
      <c r="I4832" s="127" t="n"/>
      <c r="J4832" s="127" t="n"/>
      <c r="K4832" s="127" t="n"/>
      <c r="L4832" s="127" t="n"/>
      <c r="M4832" s="127" t="n"/>
      <c r="N4832" s="120" t="n"/>
      <c r="O4832" s="120" t="n"/>
      <c r="P4832" s="120" t="n"/>
      <c r="Q4832" s="120" t="n"/>
      <c r="R4832" s="121" t="n"/>
      <c r="S4832" s="121" t="n"/>
      <c r="T4832" s="121" t="n"/>
      <c r="U4832" s="121" t="n"/>
      <c r="V4832" s="117">
        <f>IF(P4832="NA","NA",IF(P4832&lt;&gt;"",TEXT(P4832-N4832,"[h].mm"),""))</f>
        <v/>
      </c>
      <c r="W4832" s="118">
        <f>IF(AND(R4832="",S4832=""),"",R4832+S4832)</f>
        <v/>
      </c>
      <c r="X4832" s="116">
        <f>IF(O4832&lt;&gt;"",DATE(YEAR(O4832), MONTH(O4832), DAY(O4832)),"")</f>
        <v/>
      </c>
      <c r="Y4832" s="122" t="n"/>
      <c r="Z4832" s="123" t="n"/>
      <c r="AA4832" s="117">
        <f>IF(F4832="Re-assigned","NA",IF(W4832="","",IF(W4832&gt;=VLOOKUP(D4832,SLAMatrix,3,FALSE),"Yes",IF(W4832&lt;VLOOKUP(D4832,SLAMatrix,2,FALSE),"No","Internal"))))</f>
        <v/>
      </c>
      <c r="AB4832" s="123" t="n"/>
      <c r="AC4832" s="123" t="n"/>
      <c r="AD4832" s="119" t="n"/>
      <c r="AE4832" s="125" t="n"/>
      <c r="AF4832" s="124">
        <f>MONTH(O4832)</f>
        <v/>
      </c>
      <c r="AG4832" s="124">
        <f>VLOOKUP(IFERROR(MID(AE4832,1,(FIND(",",AE4832,1)-1)),AE4832),Facility_Region_Mapping,2,FALSE)</f>
        <v/>
      </c>
      <c r="AH4832" s="124" t="n"/>
      <c r="AI4832" s="124">
        <f>IF(C4832&lt;&gt;"",IF(M4832="ESM User",getInterfaceName($C4832),"NA"),"")</f>
        <v/>
      </c>
      <c r="AJ4832" s="116">
        <f>IF(Q4832&lt;&gt;"",DATE(YEAR(Q4832), MONTH(Q4832), DAY(Q4832)),"")</f>
        <v/>
      </c>
      <c r="AK4832" s="130">
        <f>IF(Q4832&lt;&gt;0,Q4832-N4832,TODAY()-N4832)</f>
        <v/>
      </c>
      <c r="AL4832" s="112">
        <f>IF(F4832="Re-assigned",0,IF(H4832="Closed",0,IF(H4832="Service Restored",0,IF(H4832="",0,1))))</f>
        <v/>
      </c>
      <c r="AM4832" s="124">
        <f>IF(AL4832=0,"",IF(AK4832&gt;20.99,"Aged","Non-Aged"))</f>
        <v/>
      </c>
      <c r="AN4832" s="112">
        <f>IF(Q4832&lt;&gt;"",MONTH(Q4832),"")</f>
        <v/>
      </c>
      <c r="AO4832" s="112">
        <f>IFERROR(VALUE(V4832),0)</f>
        <v/>
      </c>
    </row>
    <row customFormat="1" customHeight="1" ht="29.25" r="4833" s="112" spans="1:41">
      <c r="A4833" s="127" t="n"/>
      <c r="B4833" s="113" t="n"/>
      <c r="C4833" s="127" t="n"/>
      <c r="D4833" s="127" t="n"/>
      <c r="E4833" s="114">
        <f>IF(F4833 &lt;&gt; "",VLOOKUP(F4833,CategoryLookup,2,FALSE), "")</f>
        <v/>
      </c>
      <c r="F4833" s="126" t="n"/>
      <c r="G4833" s="127" t="n"/>
      <c r="H4833" s="127" t="n"/>
      <c r="I4833" s="127" t="n"/>
      <c r="J4833" s="127" t="n"/>
      <c r="K4833" s="127" t="n"/>
      <c r="L4833" s="127" t="n"/>
      <c r="M4833" s="127" t="n"/>
      <c r="N4833" s="120" t="n"/>
      <c r="O4833" s="120" t="n"/>
      <c r="P4833" s="120" t="n"/>
      <c r="Q4833" s="120" t="n"/>
      <c r="R4833" s="121" t="n"/>
      <c r="S4833" s="121" t="n"/>
      <c r="T4833" s="121" t="n"/>
      <c r="U4833" s="121" t="n"/>
      <c r="V4833" s="117">
        <f>IF(P4833="NA","NA",IF(P4833&lt;&gt;"",TEXT(P4833-N4833,"[h].mm"),""))</f>
        <v/>
      </c>
      <c r="W4833" s="118">
        <f>IF(AND(R4833="",S4833=""),"",R4833+S4833)</f>
        <v/>
      </c>
      <c r="X4833" s="116">
        <f>IF(O4833&lt;&gt;"",DATE(YEAR(O4833), MONTH(O4833), DAY(O4833)),"")</f>
        <v/>
      </c>
      <c r="Y4833" s="122" t="n"/>
      <c r="Z4833" s="123" t="n"/>
      <c r="AA4833" s="117">
        <f>IF(F4833="Re-assigned","NA",IF(W4833="","",IF(W4833&gt;=VLOOKUP(D4833,SLAMatrix,3,FALSE),"Yes",IF(W4833&lt;VLOOKUP(D4833,SLAMatrix,2,FALSE),"No","Internal"))))</f>
        <v/>
      </c>
      <c r="AB4833" s="123" t="n"/>
      <c r="AC4833" s="123" t="n"/>
      <c r="AD4833" s="119" t="n"/>
      <c r="AE4833" s="125" t="n"/>
      <c r="AF4833" s="124">
        <f>MONTH(O4833)</f>
        <v/>
      </c>
      <c r="AG4833" s="124">
        <f>VLOOKUP(IFERROR(MID(AE4833,1,(FIND(",",AE4833,1)-1)),AE4833),Facility_Region_Mapping,2,FALSE)</f>
        <v/>
      </c>
      <c r="AH4833" s="124" t="n"/>
      <c r="AI4833" s="124">
        <f>IF(C4833&lt;&gt;"",IF(M4833="ESM User",getInterfaceName($C4833),"NA"),"")</f>
        <v/>
      </c>
      <c r="AJ4833" s="116">
        <f>IF(Q4833&lt;&gt;"",DATE(YEAR(Q4833), MONTH(Q4833), DAY(Q4833)),"")</f>
        <v/>
      </c>
      <c r="AK4833" s="130">
        <f>IF(Q4833&lt;&gt;0,Q4833-N4833,TODAY()-N4833)</f>
        <v/>
      </c>
      <c r="AL4833" s="112">
        <f>IF(F4833="Re-assigned",0,IF(H4833="Closed",0,IF(H4833="Service Restored",0,IF(H4833="",0,1))))</f>
        <v/>
      </c>
      <c r="AM4833" s="124">
        <f>IF(AL4833=0,"",IF(AK4833&gt;20.99,"Aged","Non-Aged"))</f>
        <v/>
      </c>
      <c r="AN4833" s="112">
        <f>IF(Q4833&lt;&gt;"",MONTH(Q4833),"")</f>
        <v/>
      </c>
      <c r="AO4833" s="112">
        <f>IFERROR(VALUE(V4833),0)</f>
        <v/>
      </c>
    </row>
    <row customFormat="1" customHeight="1" ht="29.25" r="4834" s="112" spans="1:41">
      <c r="A4834" s="127" t="n"/>
      <c r="B4834" s="113" t="n"/>
      <c r="C4834" s="127" t="n"/>
      <c r="D4834" s="127" t="n"/>
      <c r="E4834" s="114">
        <f>IF(F4834 &lt;&gt; "",VLOOKUP(F4834,CategoryLookup,2,FALSE), "")</f>
        <v/>
      </c>
      <c r="F4834" s="126" t="n"/>
      <c r="G4834" s="127" t="n"/>
      <c r="H4834" s="127" t="n"/>
      <c r="I4834" s="127" t="n"/>
      <c r="J4834" s="127" t="n"/>
      <c r="K4834" s="127" t="n"/>
      <c r="L4834" s="127" t="n"/>
      <c r="M4834" s="127" t="n"/>
      <c r="N4834" s="120" t="n"/>
      <c r="O4834" s="120" t="n"/>
      <c r="P4834" s="120" t="n"/>
      <c r="Q4834" s="120" t="n"/>
      <c r="R4834" s="121" t="n"/>
      <c r="S4834" s="121" t="n"/>
      <c r="T4834" s="121" t="n"/>
      <c r="U4834" s="121" t="n"/>
      <c r="V4834" s="117">
        <f>IF(P4834="NA","NA",IF(P4834&lt;&gt;"",TEXT(P4834-N4834,"[h].mm"),""))</f>
        <v/>
      </c>
      <c r="W4834" s="118">
        <f>IF(AND(R4834="",S4834=""),"",R4834+S4834)</f>
        <v/>
      </c>
      <c r="X4834" s="116">
        <f>IF(O4834&lt;&gt;"",DATE(YEAR(O4834), MONTH(O4834), DAY(O4834)),"")</f>
        <v/>
      </c>
      <c r="Y4834" s="122" t="n"/>
      <c r="Z4834" s="123" t="n"/>
      <c r="AA4834" s="117">
        <f>IF(F4834="Re-assigned","NA",IF(W4834="","",IF(W4834&gt;=VLOOKUP(D4834,SLAMatrix,3,FALSE),"Yes",IF(W4834&lt;VLOOKUP(D4834,SLAMatrix,2,FALSE),"No","Internal"))))</f>
        <v/>
      </c>
      <c r="AB4834" s="123" t="n"/>
      <c r="AC4834" s="123" t="n"/>
      <c r="AD4834" s="119" t="n"/>
      <c r="AE4834" s="125" t="n"/>
      <c r="AF4834" s="124">
        <f>MONTH(O4834)</f>
        <v/>
      </c>
      <c r="AG4834" s="124">
        <f>VLOOKUP(IFERROR(MID(AE4834,1,(FIND(",",AE4834,1)-1)),AE4834),Facility_Region_Mapping,2,FALSE)</f>
        <v/>
      </c>
      <c r="AH4834" s="124" t="n"/>
      <c r="AI4834" s="124">
        <f>IF(C4834&lt;&gt;"",IF(M4834="ESM User",getInterfaceName($C4834),"NA"),"")</f>
        <v/>
      </c>
      <c r="AJ4834" s="116">
        <f>IF(Q4834&lt;&gt;"",DATE(YEAR(Q4834), MONTH(Q4834), DAY(Q4834)),"")</f>
        <v/>
      </c>
      <c r="AK4834" s="130">
        <f>IF(Q4834&lt;&gt;0,Q4834-N4834,TODAY()-N4834)</f>
        <v/>
      </c>
      <c r="AL4834" s="112">
        <f>IF(F4834="Re-assigned",0,IF(H4834="Closed",0,IF(H4834="Service Restored",0,IF(H4834="",0,1))))</f>
        <v/>
      </c>
      <c r="AM4834" s="124">
        <f>IF(AL4834=0,"",IF(AK4834&gt;20.99,"Aged","Non-Aged"))</f>
        <v/>
      </c>
      <c r="AN4834" s="112">
        <f>IF(Q4834&lt;&gt;"",MONTH(Q4834),"")</f>
        <v/>
      </c>
      <c r="AO4834" s="112">
        <f>IFERROR(VALUE(V4834),0)</f>
        <v/>
      </c>
    </row>
    <row customFormat="1" customHeight="1" ht="29.25" r="4835" s="112" spans="1:41">
      <c r="A4835" s="127" t="n"/>
      <c r="B4835" s="113" t="n"/>
      <c r="C4835" s="127" t="n"/>
      <c r="D4835" s="127" t="n"/>
      <c r="E4835" s="114">
        <f>IF(F4835 &lt;&gt; "",VLOOKUP(F4835,CategoryLookup,2,FALSE), "")</f>
        <v/>
      </c>
      <c r="F4835" s="126" t="n"/>
      <c r="G4835" s="127" t="n"/>
      <c r="H4835" s="127" t="n"/>
      <c r="I4835" s="127" t="n"/>
      <c r="J4835" s="127" t="n"/>
      <c r="K4835" s="127" t="n"/>
      <c r="L4835" s="127" t="n"/>
      <c r="M4835" s="127" t="n"/>
      <c r="N4835" s="120" t="n"/>
      <c r="O4835" s="120" t="n"/>
      <c r="P4835" s="120" t="n"/>
      <c r="Q4835" s="120" t="n"/>
      <c r="R4835" s="121" t="n"/>
      <c r="S4835" s="121" t="n"/>
      <c r="T4835" s="121" t="n"/>
      <c r="U4835" s="121" t="n"/>
      <c r="V4835" s="117">
        <f>IF(P4835="NA","NA",IF(P4835&lt;&gt;"",TEXT(P4835-N4835,"[h].mm"),""))</f>
        <v/>
      </c>
      <c r="W4835" s="118">
        <f>IF(AND(R4835="",S4835=""),"",R4835+S4835)</f>
        <v/>
      </c>
      <c r="X4835" s="116">
        <f>IF(O4835&lt;&gt;"",DATE(YEAR(O4835), MONTH(O4835), DAY(O4835)),"")</f>
        <v/>
      </c>
      <c r="Y4835" s="122" t="n"/>
      <c r="Z4835" s="123" t="n"/>
      <c r="AA4835" s="117">
        <f>IF(F4835="Re-assigned","NA",IF(W4835="","",IF(W4835&gt;=VLOOKUP(D4835,SLAMatrix,3,FALSE),"Yes",IF(W4835&lt;VLOOKUP(D4835,SLAMatrix,2,FALSE),"No","Internal"))))</f>
        <v/>
      </c>
      <c r="AB4835" s="123" t="n"/>
      <c r="AC4835" s="123" t="n"/>
      <c r="AD4835" s="119" t="n"/>
      <c r="AE4835" s="125" t="n"/>
      <c r="AF4835" s="124">
        <f>MONTH(O4835)</f>
        <v/>
      </c>
      <c r="AG4835" s="124">
        <f>VLOOKUP(IFERROR(MID(AE4835,1,(FIND(",",AE4835,1)-1)),AE4835),Facility_Region_Mapping,2,FALSE)</f>
        <v/>
      </c>
      <c r="AH4835" s="124" t="n"/>
      <c r="AI4835" s="124">
        <f>IF(C4835&lt;&gt;"",IF(M4835="ESM User",getInterfaceName($C4835),"NA"),"")</f>
        <v/>
      </c>
      <c r="AJ4835" s="116">
        <f>IF(Q4835&lt;&gt;"",DATE(YEAR(Q4835), MONTH(Q4835), DAY(Q4835)),"")</f>
        <v/>
      </c>
      <c r="AK4835" s="130">
        <f>IF(Q4835&lt;&gt;0,Q4835-N4835,TODAY()-N4835)</f>
        <v/>
      </c>
      <c r="AL4835" s="112">
        <f>IF(F4835="Re-assigned",0,IF(H4835="Closed",0,IF(H4835="Service Restored",0,IF(H4835="",0,1))))</f>
        <v/>
      </c>
      <c r="AM4835" s="124">
        <f>IF(AL4835=0,"",IF(AK4835&gt;20.99,"Aged","Non-Aged"))</f>
        <v/>
      </c>
      <c r="AN4835" s="112">
        <f>IF(Q4835&lt;&gt;"",MONTH(Q4835),"")</f>
        <v/>
      </c>
      <c r="AO4835" s="112">
        <f>IFERROR(VALUE(V4835),0)</f>
        <v/>
      </c>
    </row>
    <row customFormat="1" customHeight="1" ht="29.25" r="4836" s="112" spans="1:41">
      <c r="A4836" s="127" t="n"/>
      <c r="B4836" s="113" t="n"/>
      <c r="C4836" s="127" t="n"/>
      <c r="D4836" s="127" t="n"/>
      <c r="E4836" s="114">
        <f>IF(F4836 &lt;&gt; "",VLOOKUP(F4836,CategoryLookup,2,FALSE), "")</f>
        <v/>
      </c>
      <c r="F4836" s="126" t="n"/>
      <c r="G4836" s="127" t="n"/>
      <c r="H4836" s="127" t="n"/>
      <c r="I4836" s="127" t="n"/>
      <c r="J4836" s="127" t="n"/>
      <c r="K4836" s="127" t="n"/>
      <c r="L4836" s="127" t="n"/>
      <c r="M4836" s="127" t="n"/>
      <c r="N4836" s="120" t="n"/>
      <c r="O4836" s="120" t="n"/>
      <c r="P4836" s="120" t="n"/>
      <c r="Q4836" s="120" t="n"/>
      <c r="R4836" s="121" t="n"/>
      <c r="S4836" s="121" t="n"/>
      <c r="T4836" s="121" t="n"/>
      <c r="U4836" s="121" t="n"/>
      <c r="V4836" s="117">
        <f>IF(P4836="NA","NA",IF(P4836&lt;&gt;"",TEXT(P4836-N4836,"[h].mm"),""))</f>
        <v/>
      </c>
      <c r="W4836" s="118">
        <f>IF(AND(R4836="",S4836=""),"",R4836+S4836)</f>
        <v/>
      </c>
      <c r="X4836" s="116">
        <f>IF(O4836&lt;&gt;"",DATE(YEAR(O4836), MONTH(O4836), DAY(O4836)),"")</f>
        <v/>
      </c>
      <c r="Y4836" s="122" t="n"/>
      <c r="Z4836" s="123" t="n"/>
      <c r="AA4836" s="117">
        <f>IF(F4836="Re-assigned","NA",IF(W4836="","",IF(W4836&gt;=VLOOKUP(D4836,SLAMatrix,3,FALSE),"Yes",IF(W4836&lt;VLOOKUP(D4836,SLAMatrix,2,FALSE),"No","Internal"))))</f>
        <v/>
      </c>
      <c r="AB4836" s="123" t="n"/>
      <c r="AC4836" s="123" t="n"/>
      <c r="AD4836" s="119" t="n"/>
      <c r="AE4836" s="125" t="n"/>
      <c r="AF4836" s="124">
        <f>MONTH(O4836)</f>
        <v/>
      </c>
      <c r="AG4836" s="124">
        <f>VLOOKUP(IFERROR(MID(AE4836,1,(FIND(",",AE4836,1)-1)),AE4836),Facility_Region_Mapping,2,FALSE)</f>
        <v/>
      </c>
      <c r="AH4836" s="124" t="n"/>
      <c r="AI4836" s="124">
        <f>IF(C4836&lt;&gt;"",IF(M4836="ESM User",getInterfaceName($C4836),"NA"),"")</f>
        <v/>
      </c>
      <c r="AJ4836" s="116">
        <f>IF(Q4836&lt;&gt;"",DATE(YEAR(Q4836), MONTH(Q4836), DAY(Q4836)),"")</f>
        <v/>
      </c>
      <c r="AK4836" s="130">
        <f>IF(Q4836&lt;&gt;0,Q4836-N4836,TODAY()-N4836)</f>
        <v/>
      </c>
      <c r="AL4836" s="112">
        <f>IF(F4836="Re-assigned",0,IF(H4836="Closed",0,IF(H4836="Service Restored",0,IF(H4836="",0,1))))</f>
        <v/>
      </c>
      <c r="AM4836" s="124">
        <f>IF(AL4836=0,"",IF(AK4836&gt;20.99,"Aged","Non-Aged"))</f>
        <v/>
      </c>
      <c r="AN4836" s="112">
        <f>IF(Q4836&lt;&gt;"",MONTH(Q4836),"")</f>
        <v/>
      </c>
      <c r="AO4836" s="112">
        <f>IFERROR(VALUE(V4836),0)</f>
        <v/>
      </c>
    </row>
    <row customFormat="1" customHeight="1" ht="29.25" r="4837" s="112" spans="1:41">
      <c r="A4837" s="127" t="n"/>
      <c r="B4837" s="113" t="n"/>
      <c r="C4837" s="127" t="n"/>
      <c r="D4837" s="127" t="n"/>
      <c r="E4837" s="114">
        <f>IF(F4837 &lt;&gt; "",VLOOKUP(F4837,CategoryLookup,2,FALSE), "")</f>
        <v/>
      </c>
      <c r="F4837" s="126" t="n"/>
      <c r="G4837" s="127" t="n"/>
      <c r="H4837" s="127" t="n"/>
      <c r="I4837" s="127" t="n"/>
      <c r="J4837" s="127" t="n"/>
      <c r="K4837" s="127" t="n"/>
      <c r="L4837" s="127" t="n"/>
      <c r="M4837" s="127" t="n"/>
      <c r="N4837" s="120" t="n"/>
      <c r="O4837" s="120" t="n"/>
      <c r="P4837" s="120" t="n"/>
      <c r="Q4837" s="120" t="n"/>
      <c r="R4837" s="121" t="n"/>
      <c r="S4837" s="121" t="n"/>
      <c r="T4837" s="121" t="n"/>
      <c r="U4837" s="121" t="n"/>
      <c r="V4837" s="117">
        <f>IF(P4837="NA","NA",IF(P4837&lt;&gt;"",TEXT(P4837-N4837,"[h].mm"),""))</f>
        <v/>
      </c>
      <c r="W4837" s="118">
        <f>IF(AND(R4837="",S4837=""),"",R4837+S4837)</f>
        <v/>
      </c>
      <c r="X4837" s="116">
        <f>IF(O4837&lt;&gt;"",DATE(YEAR(O4837), MONTH(O4837), DAY(O4837)),"")</f>
        <v/>
      </c>
      <c r="Y4837" s="122" t="n"/>
      <c r="Z4837" s="123" t="n"/>
      <c r="AA4837" s="117">
        <f>IF(F4837="Re-assigned","NA",IF(W4837="","",IF(W4837&gt;=VLOOKUP(D4837,SLAMatrix,3,FALSE),"Yes",IF(W4837&lt;VLOOKUP(D4837,SLAMatrix,2,FALSE),"No","Internal"))))</f>
        <v/>
      </c>
      <c r="AB4837" s="123" t="n"/>
      <c r="AC4837" s="123" t="n"/>
      <c r="AD4837" s="119" t="n"/>
      <c r="AE4837" s="125" t="n"/>
      <c r="AF4837" s="124">
        <f>MONTH(O4837)</f>
        <v/>
      </c>
      <c r="AG4837" s="124">
        <f>VLOOKUP(IFERROR(MID(AE4837,1,(FIND(",",AE4837,1)-1)),AE4837),Facility_Region_Mapping,2,FALSE)</f>
        <v/>
      </c>
      <c r="AH4837" s="124" t="n"/>
      <c r="AI4837" s="124">
        <f>IF(C4837&lt;&gt;"",IF(M4837="ESM User",getInterfaceName($C4837),"NA"),"")</f>
        <v/>
      </c>
      <c r="AJ4837" s="116">
        <f>IF(Q4837&lt;&gt;"",DATE(YEAR(Q4837), MONTH(Q4837), DAY(Q4837)),"")</f>
        <v/>
      </c>
      <c r="AK4837" s="130">
        <f>IF(Q4837&lt;&gt;0,Q4837-N4837,TODAY()-N4837)</f>
        <v/>
      </c>
      <c r="AL4837" s="112">
        <f>IF(F4837="Re-assigned",0,IF(H4837="Closed",0,IF(H4837="Service Restored",0,IF(H4837="",0,1))))</f>
        <v/>
      </c>
      <c r="AM4837" s="124">
        <f>IF(AL4837=0,"",IF(AK4837&gt;20.99,"Aged","Non-Aged"))</f>
        <v/>
      </c>
      <c r="AN4837" s="112">
        <f>IF(Q4837&lt;&gt;"",MONTH(Q4837),"")</f>
        <v/>
      </c>
      <c r="AO4837" s="112">
        <f>IFERROR(VALUE(V4837),0)</f>
        <v/>
      </c>
    </row>
    <row customFormat="1" customHeight="1" ht="29.25" r="4838" s="112" spans="1:41">
      <c r="A4838" s="127" t="n"/>
      <c r="B4838" s="113" t="n"/>
      <c r="C4838" s="127" t="n"/>
      <c r="D4838" s="127" t="n"/>
      <c r="E4838" s="114">
        <f>IF(F4838 &lt;&gt; "",VLOOKUP(F4838,CategoryLookup,2,FALSE), "")</f>
        <v/>
      </c>
      <c r="F4838" s="126" t="n"/>
      <c r="G4838" s="127" t="n"/>
      <c r="H4838" s="127" t="n"/>
      <c r="I4838" s="127" t="n"/>
      <c r="J4838" s="127" t="n"/>
      <c r="K4838" s="127" t="n"/>
      <c r="L4838" s="127" t="n"/>
      <c r="M4838" s="127" t="n"/>
      <c r="N4838" s="120" t="n"/>
      <c r="O4838" s="120" t="n"/>
      <c r="P4838" s="120" t="n"/>
      <c r="Q4838" s="120" t="n"/>
      <c r="R4838" s="121" t="n"/>
      <c r="S4838" s="121" t="n"/>
      <c r="T4838" s="121" t="n"/>
      <c r="U4838" s="121" t="n"/>
      <c r="V4838" s="117">
        <f>IF(P4838="NA","NA",IF(P4838&lt;&gt;"",TEXT(P4838-N4838,"[h].mm"),""))</f>
        <v/>
      </c>
      <c r="W4838" s="118">
        <f>IF(AND(R4838="",S4838=""),"",R4838+S4838)</f>
        <v/>
      </c>
      <c r="X4838" s="116">
        <f>IF(O4838&lt;&gt;"",DATE(YEAR(O4838), MONTH(O4838), DAY(O4838)),"")</f>
        <v/>
      </c>
      <c r="Y4838" s="122" t="n"/>
      <c r="Z4838" s="123" t="n"/>
      <c r="AA4838" s="117">
        <f>IF(F4838="Re-assigned","NA",IF(W4838="","",IF(W4838&gt;=VLOOKUP(D4838,SLAMatrix,3,FALSE),"Yes",IF(W4838&lt;VLOOKUP(D4838,SLAMatrix,2,FALSE),"No","Internal"))))</f>
        <v/>
      </c>
      <c r="AB4838" s="123" t="n"/>
      <c r="AC4838" s="123" t="n"/>
      <c r="AD4838" s="119" t="n"/>
      <c r="AE4838" s="125" t="n"/>
      <c r="AF4838" s="124">
        <f>MONTH(O4838)</f>
        <v/>
      </c>
      <c r="AG4838" s="124">
        <f>VLOOKUP(IFERROR(MID(AE4838,1,(FIND(",",AE4838,1)-1)),AE4838),Facility_Region_Mapping,2,FALSE)</f>
        <v/>
      </c>
      <c r="AH4838" s="124" t="n"/>
      <c r="AI4838" s="124">
        <f>IF(C4838&lt;&gt;"",IF(M4838="ESM User",getInterfaceName($C4838),"NA"),"")</f>
        <v/>
      </c>
      <c r="AJ4838" s="116">
        <f>IF(Q4838&lt;&gt;"",DATE(YEAR(Q4838), MONTH(Q4838), DAY(Q4838)),"")</f>
        <v/>
      </c>
      <c r="AK4838" s="130">
        <f>IF(Q4838&lt;&gt;0,Q4838-N4838,TODAY()-N4838)</f>
        <v/>
      </c>
      <c r="AL4838" s="112">
        <f>IF(F4838="Re-assigned",0,IF(H4838="Closed",0,IF(H4838="Service Restored",0,IF(H4838="",0,1))))</f>
        <v/>
      </c>
      <c r="AM4838" s="124">
        <f>IF(AL4838=0,"",IF(AK4838&gt;20.99,"Aged","Non-Aged"))</f>
        <v/>
      </c>
      <c r="AN4838" s="112">
        <f>IF(Q4838&lt;&gt;"",MONTH(Q4838),"")</f>
        <v/>
      </c>
      <c r="AO4838" s="112">
        <f>IFERROR(VALUE(V4838),0)</f>
        <v/>
      </c>
    </row>
    <row customFormat="1" customHeight="1" ht="29.25" r="4839" s="112" spans="1:41">
      <c r="A4839" s="127" t="n"/>
      <c r="B4839" s="113" t="n"/>
      <c r="C4839" s="127" t="n"/>
      <c r="D4839" s="127" t="n"/>
      <c r="E4839" s="114">
        <f>IF(F4839 &lt;&gt; "",VLOOKUP(F4839,CategoryLookup,2,FALSE), "")</f>
        <v/>
      </c>
      <c r="F4839" s="126" t="n"/>
      <c r="G4839" s="127" t="n"/>
      <c r="H4839" s="127" t="n"/>
      <c r="I4839" s="127" t="n"/>
      <c r="J4839" s="127" t="n"/>
      <c r="K4839" s="127" t="n"/>
      <c r="L4839" s="127" t="n"/>
      <c r="M4839" s="127" t="n"/>
      <c r="N4839" s="120" t="n"/>
      <c r="O4839" s="120" t="n"/>
      <c r="P4839" s="120" t="n"/>
      <c r="Q4839" s="120" t="n"/>
      <c r="R4839" s="121" t="n"/>
      <c r="S4839" s="121" t="n"/>
      <c r="T4839" s="121" t="n"/>
      <c r="U4839" s="121" t="n"/>
      <c r="V4839" s="117">
        <f>IF(P4839="NA","NA",IF(P4839&lt;&gt;"",TEXT(P4839-N4839,"[h].mm"),""))</f>
        <v/>
      </c>
      <c r="W4839" s="118">
        <f>IF(AND(R4839="",S4839=""),"",R4839+S4839)</f>
        <v/>
      </c>
      <c r="X4839" s="116">
        <f>IF(O4839&lt;&gt;"",DATE(YEAR(O4839), MONTH(O4839), DAY(O4839)),"")</f>
        <v/>
      </c>
      <c r="Y4839" s="122" t="n"/>
      <c r="Z4839" s="123" t="n"/>
      <c r="AA4839" s="117">
        <f>IF(F4839="Re-assigned","NA",IF(W4839="","",IF(W4839&gt;=VLOOKUP(D4839,SLAMatrix,3,FALSE),"Yes",IF(W4839&lt;VLOOKUP(D4839,SLAMatrix,2,FALSE),"No","Internal"))))</f>
        <v/>
      </c>
      <c r="AB4839" s="123" t="n"/>
      <c r="AC4839" s="123" t="n"/>
      <c r="AD4839" s="119" t="n"/>
      <c r="AE4839" s="125" t="n"/>
      <c r="AF4839" s="124">
        <f>MONTH(O4839)</f>
        <v/>
      </c>
      <c r="AG4839" s="124">
        <f>VLOOKUP(IFERROR(MID(AE4839,1,(FIND(",",AE4839,1)-1)),AE4839),Facility_Region_Mapping,2,FALSE)</f>
        <v/>
      </c>
      <c r="AH4839" s="124" t="n"/>
      <c r="AI4839" s="124">
        <f>IF(C4839&lt;&gt;"",IF(M4839="ESM User",getInterfaceName($C4839),"NA"),"")</f>
        <v/>
      </c>
      <c r="AJ4839" s="116">
        <f>IF(Q4839&lt;&gt;"",DATE(YEAR(Q4839), MONTH(Q4839), DAY(Q4839)),"")</f>
        <v/>
      </c>
      <c r="AK4839" s="130">
        <f>IF(Q4839&lt;&gt;0,Q4839-N4839,TODAY()-N4839)</f>
        <v/>
      </c>
      <c r="AL4839" s="112">
        <f>IF(F4839="Re-assigned",0,IF(H4839="Closed",0,IF(H4839="Service Restored",0,IF(H4839="",0,1))))</f>
        <v/>
      </c>
      <c r="AM4839" s="124">
        <f>IF(AL4839=0,"",IF(AK4839&gt;20.99,"Aged","Non-Aged"))</f>
        <v/>
      </c>
      <c r="AN4839" s="112">
        <f>IF(Q4839&lt;&gt;"",MONTH(Q4839),"")</f>
        <v/>
      </c>
      <c r="AO4839" s="112">
        <f>IFERROR(VALUE(V4839),0)</f>
        <v/>
      </c>
    </row>
    <row customFormat="1" customHeight="1" ht="29.25" r="4840" s="112" spans="1:41">
      <c r="A4840" s="127" t="n"/>
      <c r="B4840" s="113" t="n"/>
      <c r="C4840" s="127" t="n"/>
      <c r="D4840" s="127" t="n"/>
      <c r="E4840" s="114">
        <f>IF(F4840 &lt;&gt; "",VLOOKUP(F4840,CategoryLookup,2,FALSE), "")</f>
        <v/>
      </c>
      <c r="F4840" s="126" t="n"/>
      <c r="G4840" s="127" t="n"/>
      <c r="H4840" s="127" t="n"/>
      <c r="I4840" s="127" t="n"/>
      <c r="J4840" s="127" t="n"/>
      <c r="K4840" s="127" t="n"/>
      <c r="L4840" s="127" t="n"/>
      <c r="M4840" s="127" t="n"/>
      <c r="N4840" s="120" t="n"/>
      <c r="O4840" s="120" t="n"/>
      <c r="P4840" s="120" t="n"/>
      <c r="Q4840" s="120" t="n"/>
      <c r="R4840" s="121" t="n"/>
      <c r="S4840" s="121" t="n"/>
      <c r="T4840" s="121" t="n"/>
      <c r="U4840" s="121" t="n"/>
      <c r="V4840" s="117">
        <f>IF(P4840="NA","NA",IF(P4840&lt;&gt;"",TEXT(P4840-N4840,"[h].mm"),""))</f>
        <v/>
      </c>
      <c r="W4840" s="118">
        <f>IF(AND(R4840="",S4840=""),"",R4840+S4840)</f>
        <v/>
      </c>
      <c r="X4840" s="116">
        <f>IF(O4840&lt;&gt;"",DATE(YEAR(O4840), MONTH(O4840), DAY(O4840)),"")</f>
        <v/>
      </c>
      <c r="Y4840" s="122" t="n"/>
      <c r="Z4840" s="123" t="n"/>
      <c r="AA4840" s="117">
        <f>IF(F4840="Re-assigned","NA",IF(W4840="","",IF(W4840&gt;=VLOOKUP(D4840,SLAMatrix,3,FALSE),"Yes",IF(W4840&lt;VLOOKUP(D4840,SLAMatrix,2,FALSE),"No","Internal"))))</f>
        <v/>
      </c>
      <c r="AB4840" s="123" t="n"/>
      <c r="AC4840" s="123" t="n"/>
      <c r="AD4840" s="119" t="n"/>
      <c r="AE4840" s="125" t="n"/>
      <c r="AF4840" s="124">
        <f>MONTH(O4840)</f>
        <v/>
      </c>
      <c r="AG4840" s="124">
        <f>VLOOKUP(IFERROR(MID(AE4840,1,(FIND(",",AE4840,1)-1)),AE4840),Facility_Region_Mapping,2,FALSE)</f>
        <v/>
      </c>
      <c r="AH4840" s="124" t="n"/>
      <c r="AI4840" s="124">
        <f>IF(C4840&lt;&gt;"",IF(M4840="ESM User",getInterfaceName($C4840),"NA"),"")</f>
        <v/>
      </c>
      <c r="AJ4840" s="116">
        <f>IF(Q4840&lt;&gt;"",DATE(YEAR(Q4840), MONTH(Q4840), DAY(Q4840)),"")</f>
        <v/>
      </c>
      <c r="AK4840" s="130">
        <f>IF(Q4840&lt;&gt;0,Q4840-N4840,TODAY()-N4840)</f>
        <v/>
      </c>
      <c r="AL4840" s="112">
        <f>IF(F4840="Re-assigned",0,IF(H4840="Closed",0,IF(H4840="Service Restored",0,IF(H4840="",0,1))))</f>
        <v/>
      </c>
      <c r="AM4840" s="124">
        <f>IF(AL4840=0,"",IF(AK4840&gt;20.99,"Aged","Non-Aged"))</f>
        <v/>
      </c>
      <c r="AN4840" s="112">
        <f>IF(Q4840&lt;&gt;"",MONTH(Q4840),"")</f>
        <v/>
      </c>
      <c r="AO4840" s="112">
        <f>IFERROR(VALUE(V4840),0)</f>
        <v/>
      </c>
    </row>
    <row customFormat="1" customHeight="1" ht="29.25" r="4841" s="112" spans="1:41">
      <c r="A4841" s="127" t="n"/>
      <c r="B4841" s="113" t="n"/>
      <c r="C4841" s="127" t="n"/>
      <c r="D4841" s="127" t="n"/>
      <c r="E4841" s="114">
        <f>IF(F4841 &lt;&gt; "",VLOOKUP(F4841,CategoryLookup,2,FALSE), "")</f>
        <v/>
      </c>
      <c r="F4841" s="126" t="n"/>
      <c r="G4841" s="127" t="n"/>
      <c r="H4841" s="127" t="n"/>
      <c r="I4841" s="127" t="n"/>
      <c r="J4841" s="127" t="n"/>
      <c r="K4841" s="127" t="n"/>
      <c r="L4841" s="127" t="n"/>
      <c r="M4841" s="127" t="n"/>
      <c r="N4841" s="120" t="n"/>
      <c r="O4841" s="120" t="n"/>
      <c r="P4841" s="120" t="n"/>
      <c r="Q4841" s="120" t="n"/>
      <c r="R4841" s="121" t="n"/>
      <c r="S4841" s="121" t="n"/>
      <c r="T4841" s="121" t="n"/>
      <c r="U4841" s="121" t="n"/>
      <c r="V4841" s="117">
        <f>IF(P4841="NA","NA",IF(P4841&lt;&gt;"",TEXT(P4841-N4841,"[h].mm"),""))</f>
        <v/>
      </c>
      <c r="W4841" s="118">
        <f>IF(AND(R4841="",S4841=""),"",R4841+S4841)</f>
        <v/>
      </c>
      <c r="X4841" s="116">
        <f>IF(O4841&lt;&gt;"",DATE(YEAR(O4841), MONTH(O4841), DAY(O4841)),"")</f>
        <v/>
      </c>
      <c r="Y4841" s="122" t="n"/>
      <c r="Z4841" s="123" t="n"/>
      <c r="AA4841" s="117">
        <f>IF(F4841="Re-assigned","NA",IF(W4841="","",IF(W4841&gt;=VLOOKUP(D4841,SLAMatrix,3,FALSE),"Yes",IF(W4841&lt;VLOOKUP(D4841,SLAMatrix,2,FALSE),"No","Internal"))))</f>
        <v/>
      </c>
      <c r="AB4841" s="123" t="n"/>
      <c r="AC4841" s="123" t="n"/>
      <c r="AD4841" s="119" t="n"/>
      <c r="AE4841" s="125" t="n"/>
      <c r="AF4841" s="124">
        <f>MONTH(O4841)</f>
        <v/>
      </c>
      <c r="AG4841" s="124">
        <f>VLOOKUP(IFERROR(MID(AE4841,1,(FIND(",",AE4841,1)-1)),AE4841),Facility_Region_Mapping,2,FALSE)</f>
        <v/>
      </c>
      <c r="AH4841" s="124" t="n"/>
      <c r="AI4841" s="124">
        <f>IF(C4841&lt;&gt;"",IF(M4841="ESM User",getInterfaceName($C4841),"NA"),"")</f>
        <v/>
      </c>
      <c r="AJ4841" s="116">
        <f>IF(Q4841&lt;&gt;"",DATE(YEAR(Q4841), MONTH(Q4841), DAY(Q4841)),"")</f>
        <v/>
      </c>
      <c r="AK4841" s="130">
        <f>IF(Q4841&lt;&gt;0,Q4841-N4841,TODAY()-N4841)</f>
        <v/>
      </c>
      <c r="AL4841" s="112">
        <f>IF(F4841="Re-assigned",0,IF(H4841="Closed",0,IF(H4841="Service Restored",0,IF(H4841="",0,1))))</f>
        <v/>
      </c>
      <c r="AM4841" s="124">
        <f>IF(AL4841=0,"",IF(AK4841&gt;20.99,"Aged","Non-Aged"))</f>
        <v/>
      </c>
      <c r="AN4841" s="112">
        <f>IF(Q4841&lt;&gt;"",MONTH(Q4841),"")</f>
        <v/>
      </c>
      <c r="AO4841" s="112">
        <f>IFERROR(VALUE(V4841),0)</f>
        <v/>
      </c>
    </row>
    <row customFormat="1" customHeight="1" ht="29.25" r="4842" s="112" spans="1:41">
      <c r="A4842" s="127" t="n"/>
      <c r="B4842" s="113" t="n"/>
      <c r="C4842" s="127" t="n"/>
      <c r="D4842" s="127" t="n"/>
      <c r="E4842" s="114">
        <f>IF(F4842 &lt;&gt; "",VLOOKUP(F4842,CategoryLookup,2,FALSE), "")</f>
        <v/>
      </c>
      <c r="F4842" s="126" t="n"/>
      <c r="G4842" s="127" t="n"/>
      <c r="H4842" s="127" t="n"/>
      <c r="I4842" s="127" t="n"/>
      <c r="J4842" s="127" t="n"/>
      <c r="K4842" s="127" t="n"/>
      <c r="L4842" s="127" t="n"/>
      <c r="M4842" s="127" t="n"/>
      <c r="N4842" s="120" t="n"/>
      <c r="O4842" s="120" t="n"/>
      <c r="P4842" s="120" t="n"/>
      <c r="Q4842" s="120" t="n"/>
      <c r="R4842" s="121" t="n"/>
      <c r="S4842" s="121" t="n"/>
      <c r="T4842" s="121" t="n"/>
      <c r="U4842" s="121" t="n"/>
      <c r="V4842" s="117">
        <f>IF(P4842="NA","NA",IF(P4842&lt;&gt;"",TEXT(P4842-N4842,"[h].mm"),""))</f>
        <v/>
      </c>
      <c r="W4842" s="118">
        <f>IF(AND(R4842="",S4842=""),"",R4842+S4842)</f>
        <v/>
      </c>
      <c r="X4842" s="116">
        <f>IF(O4842&lt;&gt;"",DATE(YEAR(O4842), MONTH(O4842), DAY(O4842)),"")</f>
        <v/>
      </c>
      <c r="Y4842" s="122" t="n"/>
      <c r="Z4842" s="123" t="n"/>
      <c r="AA4842" s="117">
        <f>IF(F4842="Re-assigned","NA",IF(W4842="","",IF(W4842&gt;=VLOOKUP(D4842,SLAMatrix,3,FALSE),"Yes",IF(W4842&lt;VLOOKUP(D4842,SLAMatrix,2,FALSE),"No","Internal"))))</f>
        <v/>
      </c>
      <c r="AB4842" s="123" t="n"/>
      <c r="AC4842" s="123" t="n"/>
      <c r="AD4842" s="119" t="n"/>
      <c r="AE4842" s="125" t="n"/>
      <c r="AF4842" s="124">
        <f>MONTH(O4842)</f>
        <v/>
      </c>
      <c r="AG4842" s="124">
        <f>VLOOKUP(IFERROR(MID(AE4842,1,(FIND(",",AE4842,1)-1)),AE4842),Facility_Region_Mapping,2,FALSE)</f>
        <v/>
      </c>
      <c r="AH4842" s="124" t="n"/>
      <c r="AI4842" s="124">
        <f>IF(C4842&lt;&gt;"",IF(M4842="ESM User",getInterfaceName($C4842),"NA"),"")</f>
        <v/>
      </c>
      <c r="AJ4842" s="116">
        <f>IF(Q4842&lt;&gt;"",DATE(YEAR(Q4842), MONTH(Q4842), DAY(Q4842)),"")</f>
        <v/>
      </c>
      <c r="AK4842" s="130">
        <f>IF(Q4842&lt;&gt;0,Q4842-N4842,TODAY()-N4842)</f>
        <v/>
      </c>
      <c r="AL4842" s="112">
        <f>IF(F4842="Re-assigned",0,IF(H4842="Closed",0,IF(H4842="Service Restored",0,IF(H4842="",0,1))))</f>
        <v/>
      </c>
      <c r="AM4842" s="124">
        <f>IF(AL4842=0,"",IF(AK4842&gt;20.99,"Aged","Non-Aged"))</f>
        <v/>
      </c>
      <c r="AN4842" s="112">
        <f>IF(Q4842&lt;&gt;"",MONTH(Q4842),"")</f>
        <v/>
      </c>
      <c r="AO4842" s="112">
        <f>IFERROR(VALUE(V4842),0)</f>
        <v/>
      </c>
    </row>
    <row customFormat="1" customHeight="1" ht="29.25" r="4843" s="112" spans="1:41">
      <c r="A4843" s="127" t="n"/>
      <c r="B4843" s="113" t="n"/>
      <c r="C4843" s="127" t="n"/>
      <c r="D4843" s="127" t="n"/>
      <c r="E4843" s="114">
        <f>IF(F4843 &lt;&gt; "",VLOOKUP(F4843,CategoryLookup,2,FALSE), "")</f>
        <v/>
      </c>
      <c r="F4843" s="126" t="n"/>
      <c r="G4843" s="127" t="n"/>
      <c r="H4843" s="127" t="n"/>
      <c r="I4843" s="127" t="n"/>
      <c r="J4843" s="127" t="n"/>
      <c r="K4843" s="127" t="n"/>
      <c r="L4843" s="127" t="n"/>
      <c r="M4843" s="127" t="n"/>
      <c r="N4843" s="120" t="n"/>
      <c r="O4843" s="120" t="n"/>
      <c r="P4843" s="120" t="n"/>
      <c r="Q4843" s="120" t="n"/>
      <c r="R4843" s="121" t="n"/>
      <c r="S4843" s="121" t="n"/>
      <c r="T4843" s="121" t="n"/>
      <c r="U4843" s="121" t="n"/>
      <c r="V4843" s="117">
        <f>IF(P4843="NA","NA",IF(P4843&lt;&gt;"",TEXT(P4843-N4843,"[h].mm"),""))</f>
        <v/>
      </c>
      <c r="W4843" s="118">
        <f>IF(AND(R4843="",S4843=""),"",R4843+S4843)</f>
        <v/>
      </c>
      <c r="X4843" s="116">
        <f>IF(O4843&lt;&gt;"",DATE(YEAR(O4843), MONTH(O4843), DAY(O4843)),"")</f>
        <v/>
      </c>
      <c r="Y4843" s="122" t="n"/>
      <c r="Z4843" s="123" t="n"/>
      <c r="AA4843" s="117">
        <f>IF(F4843="Re-assigned","NA",IF(W4843="","",IF(W4843&gt;=VLOOKUP(D4843,SLAMatrix,3,FALSE),"Yes",IF(W4843&lt;VLOOKUP(D4843,SLAMatrix,2,FALSE),"No","Internal"))))</f>
        <v/>
      </c>
      <c r="AB4843" s="123" t="n"/>
      <c r="AC4843" s="123" t="n"/>
      <c r="AD4843" s="119" t="n"/>
      <c r="AE4843" s="125" t="n"/>
      <c r="AF4843" s="124">
        <f>MONTH(O4843)</f>
        <v/>
      </c>
      <c r="AG4843" s="124">
        <f>VLOOKUP(IFERROR(MID(AE4843,1,(FIND(",",AE4843,1)-1)),AE4843),Facility_Region_Mapping,2,FALSE)</f>
        <v/>
      </c>
      <c r="AH4843" s="124" t="n"/>
      <c r="AI4843" s="124">
        <f>IF(C4843&lt;&gt;"",IF(M4843="ESM User",getInterfaceName($C4843),"NA"),"")</f>
        <v/>
      </c>
      <c r="AJ4843" s="116">
        <f>IF(Q4843&lt;&gt;"",DATE(YEAR(Q4843), MONTH(Q4843), DAY(Q4843)),"")</f>
        <v/>
      </c>
      <c r="AK4843" s="130">
        <f>IF(Q4843&lt;&gt;0,Q4843-N4843,TODAY()-N4843)</f>
        <v/>
      </c>
      <c r="AL4843" s="112">
        <f>IF(F4843="Re-assigned",0,IF(H4843="Closed",0,IF(H4843="Service Restored",0,IF(H4843="",0,1))))</f>
        <v/>
      </c>
      <c r="AM4843" s="124">
        <f>IF(AL4843=0,"",IF(AK4843&gt;20.99,"Aged","Non-Aged"))</f>
        <v/>
      </c>
      <c r="AN4843" s="112">
        <f>IF(Q4843&lt;&gt;"",MONTH(Q4843),"")</f>
        <v/>
      </c>
      <c r="AO4843" s="112">
        <f>IFERROR(VALUE(V4843),0)</f>
        <v/>
      </c>
    </row>
    <row customFormat="1" customHeight="1" ht="29.25" r="4844" s="112" spans="1:41">
      <c r="A4844" s="127" t="n"/>
      <c r="B4844" s="113" t="n"/>
      <c r="C4844" s="127" t="n"/>
      <c r="D4844" s="127" t="n"/>
      <c r="E4844" s="114">
        <f>IF(F4844 &lt;&gt; "",VLOOKUP(F4844,CategoryLookup,2,FALSE), "")</f>
        <v/>
      </c>
      <c r="F4844" s="126" t="n"/>
      <c r="G4844" s="127" t="n"/>
      <c r="H4844" s="127" t="n"/>
      <c r="I4844" s="127" t="n"/>
      <c r="J4844" s="127" t="n"/>
      <c r="K4844" s="127" t="n"/>
      <c r="L4844" s="127" t="n"/>
      <c r="M4844" s="127" t="n"/>
      <c r="N4844" s="120" t="n"/>
      <c r="O4844" s="120" t="n"/>
      <c r="P4844" s="120" t="n"/>
      <c r="Q4844" s="120" t="n"/>
      <c r="R4844" s="121" t="n"/>
      <c r="S4844" s="121" t="n"/>
      <c r="T4844" s="121" t="n"/>
      <c r="U4844" s="121" t="n"/>
      <c r="V4844" s="117">
        <f>IF(P4844="NA","NA",IF(P4844&lt;&gt;"",TEXT(P4844-N4844,"[h].mm"),""))</f>
        <v/>
      </c>
      <c r="W4844" s="118">
        <f>IF(AND(R4844="",S4844=""),"",R4844+S4844)</f>
        <v/>
      </c>
      <c r="X4844" s="116">
        <f>IF(O4844&lt;&gt;"",DATE(YEAR(O4844), MONTH(O4844), DAY(O4844)),"")</f>
        <v/>
      </c>
      <c r="Y4844" s="122" t="n"/>
      <c r="Z4844" s="123" t="n"/>
      <c r="AA4844" s="117">
        <f>IF(F4844="Re-assigned","NA",IF(W4844="","",IF(W4844&gt;=VLOOKUP(D4844,SLAMatrix,3,FALSE),"Yes",IF(W4844&lt;VLOOKUP(D4844,SLAMatrix,2,FALSE),"No","Internal"))))</f>
        <v/>
      </c>
      <c r="AB4844" s="123" t="n"/>
      <c r="AC4844" s="123" t="n"/>
      <c r="AD4844" s="119" t="n"/>
      <c r="AE4844" s="125" t="n"/>
      <c r="AF4844" s="124">
        <f>MONTH(O4844)</f>
        <v/>
      </c>
      <c r="AG4844" s="124">
        <f>VLOOKUP(IFERROR(MID(AE4844,1,(FIND(",",AE4844,1)-1)),AE4844),Facility_Region_Mapping,2,FALSE)</f>
        <v/>
      </c>
      <c r="AH4844" s="124" t="n"/>
      <c r="AI4844" s="124">
        <f>IF(C4844&lt;&gt;"",IF(M4844="ESM User",getInterfaceName($C4844),"NA"),"")</f>
        <v/>
      </c>
      <c r="AJ4844" s="116">
        <f>IF(Q4844&lt;&gt;"",DATE(YEAR(Q4844), MONTH(Q4844), DAY(Q4844)),"")</f>
        <v/>
      </c>
      <c r="AK4844" s="130">
        <f>IF(Q4844&lt;&gt;0,Q4844-N4844,TODAY()-N4844)</f>
        <v/>
      </c>
      <c r="AL4844" s="112">
        <f>IF(F4844="Re-assigned",0,IF(H4844="Closed",0,IF(H4844="Service Restored",0,IF(H4844="",0,1))))</f>
        <v/>
      </c>
      <c r="AM4844" s="124">
        <f>IF(AL4844=0,"",IF(AK4844&gt;20.99,"Aged","Non-Aged"))</f>
        <v/>
      </c>
      <c r="AN4844" s="112">
        <f>IF(Q4844&lt;&gt;"",MONTH(Q4844),"")</f>
        <v/>
      </c>
      <c r="AO4844" s="112">
        <f>IFERROR(VALUE(V4844),0)</f>
        <v/>
      </c>
    </row>
    <row customFormat="1" customHeight="1" ht="29.25" r="4845" s="112" spans="1:41">
      <c r="A4845" s="127" t="n"/>
      <c r="B4845" s="113" t="n"/>
      <c r="C4845" s="127" t="n"/>
      <c r="D4845" s="127" t="n"/>
      <c r="E4845" s="114">
        <f>IF(F4845 &lt;&gt; "",VLOOKUP(F4845,CategoryLookup,2,FALSE), "")</f>
        <v/>
      </c>
      <c r="F4845" s="126" t="n"/>
      <c r="G4845" s="127" t="n"/>
      <c r="H4845" s="127" t="n"/>
      <c r="I4845" s="127" t="n"/>
      <c r="J4845" s="127" t="n"/>
      <c r="K4845" s="127" t="n"/>
      <c r="L4845" s="127" t="n"/>
      <c r="M4845" s="127" t="n"/>
      <c r="N4845" s="120" t="n"/>
      <c r="O4845" s="120" t="n"/>
      <c r="P4845" s="120" t="n"/>
      <c r="Q4845" s="120" t="n"/>
      <c r="R4845" s="121" t="n"/>
      <c r="S4845" s="121" t="n"/>
      <c r="T4845" s="121" t="n"/>
      <c r="U4845" s="121" t="n"/>
      <c r="V4845" s="117">
        <f>IF(P4845="NA","NA",IF(P4845&lt;&gt;"",TEXT(P4845-N4845,"[h].mm"),""))</f>
        <v/>
      </c>
      <c r="W4845" s="118">
        <f>IF(AND(R4845="",S4845=""),"",R4845+S4845)</f>
        <v/>
      </c>
      <c r="X4845" s="116">
        <f>IF(O4845&lt;&gt;"",DATE(YEAR(O4845), MONTH(O4845), DAY(O4845)),"")</f>
        <v/>
      </c>
      <c r="Y4845" s="122" t="n"/>
      <c r="Z4845" s="123" t="n"/>
      <c r="AA4845" s="117">
        <f>IF(F4845="Re-assigned","NA",IF(W4845="","",IF(W4845&gt;=VLOOKUP(D4845,SLAMatrix,3,FALSE),"Yes",IF(W4845&lt;VLOOKUP(D4845,SLAMatrix,2,FALSE),"No","Internal"))))</f>
        <v/>
      </c>
      <c r="AB4845" s="123" t="n"/>
      <c r="AC4845" s="123" t="n"/>
      <c r="AD4845" s="119" t="n"/>
      <c r="AE4845" s="125" t="n"/>
      <c r="AF4845" s="124">
        <f>MONTH(O4845)</f>
        <v/>
      </c>
      <c r="AG4845" s="124">
        <f>VLOOKUP(IFERROR(MID(AE4845,1,(FIND(",",AE4845,1)-1)),AE4845),Facility_Region_Mapping,2,FALSE)</f>
        <v/>
      </c>
      <c r="AH4845" s="124" t="n"/>
      <c r="AI4845" s="124">
        <f>IF(C4845&lt;&gt;"",IF(M4845="ESM User",getInterfaceName($C4845),"NA"),"")</f>
        <v/>
      </c>
      <c r="AJ4845" s="116">
        <f>IF(Q4845&lt;&gt;"",DATE(YEAR(Q4845), MONTH(Q4845), DAY(Q4845)),"")</f>
        <v/>
      </c>
      <c r="AK4845" s="130">
        <f>IF(Q4845&lt;&gt;0,Q4845-N4845,TODAY()-N4845)</f>
        <v/>
      </c>
      <c r="AL4845" s="112">
        <f>IF(F4845="Re-assigned",0,IF(H4845="Closed",0,IF(H4845="Service Restored",0,IF(H4845="",0,1))))</f>
        <v/>
      </c>
      <c r="AM4845" s="124">
        <f>IF(AL4845=0,"",IF(AK4845&gt;20.99,"Aged","Non-Aged"))</f>
        <v/>
      </c>
      <c r="AN4845" s="112">
        <f>IF(Q4845&lt;&gt;"",MONTH(Q4845),"")</f>
        <v/>
      </c>
      <c r="AO4845" s="112">
        <f>IFERROR(VALUE(V4845),0)</f>
        <v/>
      </c>
    </row>
    <row customFormat="1" customHeight="1" ht="29.25" r="4846" s="112" spans="1:41">
      <c r="A4846" s="127" t="n"/>
      <c r="B4846" s="113" t="n"/>
      <c r="C4846" s="127" t="n"/>
      <c r="D4846" s="127" t="n"/>
      <c r="E4846" s="114">
        <f>IF(F4846 &lt;&gt; "",VLOOKUP(F4846,CategoryLookup,2,FALSE), "")</f>
        <v/>
      </c>
      <c r="F4846" s="126" t="n"/>
      <c r="G4846" s="127" t="n"/>
      <c r="H4846" s="127" t="n"/>
      <c r="I4846" s="127" t="n"/>
      <c r="J4846" s="127" t="n"/>
      <c r="K4846" s="127" t="n"/>
      <c r="L4846" s="127" t="n"/>
      <c r="M4846" s="127" t="n"/>
      <c r="N4846" s="120" t="n"/>
      <c r="O4846" s="120" t="n"/>
      <c r="P4846" s="120" t="n"/>
      <c r="Q4846" s="120" t="n"/>
      <c r="R4846" s="121" t="n"/>
      <c r="S4846" s="121" t="n"/>
      <c r="T4846" s="121" t="n"/>
      <c r="U4846" s="121" t="n"/>
      <c r="V4846" s="117">
        <f>IF(P4846="NA","NA",IF(P4846&lt;&gt;"",TEXT(P4846-N4846,"[h].mm"),""))</f>
        <v/>
      </c>
      <c r="W4846" s="118">
        <f>IF(AND(R4846="",S4846=""),"",R4846+S4846)</f>
        <v/>
      </c>
      <c r="X4846" s="116">
        <f>IF(O4846&lt;&gt;"",DATE(YEAR(O4846), MONTH(O4846), DAY(O4846)),"")</f>
        <v/>
      </c>
      <c r="Y4846" s="122" t="n"/>
      <c r="Z4846" s="123" t="n"/>
      <c r="AA4846" s="117">
        <f>IF(F4846="Re-assigned","NA",IF(W4846="","",IF(W4846&gt;=VLOOKUP(D4846,SLAMatrix,3,FALSE),"Yes",IF(W4846&lt;VLOOKUP(D4846,SLAMatrix,2,FALSE),"No","Internal"))))</f>
        <v/>
      </c>
      <c r="AB4846" s="123" t="n"/>
      <c r="AC4846" s="123" t="n"/>
      <c r="AD4846" s="119" t="n"/>
      <c r="AE4846" s="125" t="n"/>
      <c r="AF4846" s="124">
        <f>MONTH(O4846)</f>
        <v/>
      </c>
      <c r="AG4846" s="124">
        <f>VLOOKUP(IFERROR(MID(AE4846,1,(FIND(",",AE4846,1)-1)),AE4846),Facility_Region_Mapping,2,FALSE)</f>
        <v/>
      </c>
      <c r="AH4846" s="124" t="n"/>
      <c r="AI4846" s="124">
        <f>IF(C4846&lt;&gt;"",IF(M4846="ESM User",getInterfaceName($C4846),"NA"),"")</f>
        <v/>
      </c>
      <c r="AJ4846" s="116">
        <f>IF(Q4846&lt;&gt;"",DATE(YEAR(Q4846), MONTH(Q4846), DAY(Q4846)),"")</f>
        <v/>
      </c>
      <c r="AK4846" s="130">
        <f>IF(Q4846&lt;&gt;0,Q4846-N4846,TODAY()-N4846)</f>
        <v/>
      </c>
      <c r="AL4846" s="112">
        <f>IF(F4846="Re-assigned",0,IF(H4846="Closed",0,IF(H4846="Service Restored",0,IF(H4846="",0,1))))</f>
        <v/>
      </c>
      <c r="AM4846" s="124">
        <f>IF(AL4846=0,"",IF(AK4846&gt;20.99,"Aged","Non-Aged"))</f>
        <v/>
      </c>
      <c r="AN4846" s="112">
        <f>IF(Q4846&lt;&gt;"",MONTH(Q4846),"")</f>
        <v/>
      </c>
      <c r="AO4846" s="112">
        <f>IFERROR(VALUE(V4846),0)</f>
        <v/>
      </c>
    </row>
    <row customFormat="1" customHeight="1" ht="29.25" r="4847" s="112" spans="1:41">
      <c r="A4847" s="127" t="n"/>
      <c r="B4847" s="113" t="n"/>
      <c r="C4847" s="127" t="n"/>
      <c r="D4847" s="127" t="n"/>
      <c r="E4847" s="114">
        <f>IF(F4847 &lt;&gt; "",VLOOKUP(F4847,CategoryLookup,2,FALSE), "")</f>
        <v/>
      </c>
      <c r="F4847" s="126" t="n"/>
      <c r="G4847" s="127" t="n"/>
      <c r="H4847" s="127" t="n"/>
      <c r="I4847" s="127" t="n"/>
      <c r="J4847" s="127" t="n"/>
      <c r="K4847" s="127" t="n"/>
      <c r="L4847" s="127" t="n"/>
      <c r="M4847" s="127" t="n"/>
      <c r="N4847" s="120" t="n"/>
      <c r="O4847" s="120" t="n"/>
      <c r="P4847" s="120" t="n"/>
      <c r="Q4847" s="120" t="n"/>
      <c r="R4847" s="121" t="n"/>
      <c r="S4847" s="121" t="n"/>
      <c r="T4847" s="121" t="n"/>
      <c r="U4847" s="121" t="n"/>
      <c r="V4847" s="117">
        <f>IF(P4847="NA","NA",IF(P4847&lt;&gt;"",TEXT(P4847-N4847,"[h].mm"),""))</f>
        <v/>
      </c>
      <c r="W4847" s="118">
        <f>IF(AND(R4847="",S4847=""),"",R4847+S4847)</f>
        <v/>
      </c>
      <c r="X4847" s="116">
        <f>IF(O4847&lt;&gt;"",DATE(YEAR(O4847), MONTH(O4847), DAY(O4847)),"")</f>
        <v/>
      </c>
      <c r="Y4847" s="122" t="n"/>
      <c r="Z4847" s="123" t="n"/>
      <c r="AA4847" s="117">
        <f>IF(F4847="Re-assigned","NA",IF(W4847="","",IF(W4847&gt;=VLOOKUP(D4847,SLAMatrix,3,FALSE),"Yes",IF(W4847&lt;VLOOKUP(D4847,SLAMatrix,2,FALSE),"No","Internal"))))</f>
        <v/>
      </c>
      <c r="AB4847" s="123" t="n"/>
      <c r="AC4847" s="123" t="n"/>
      <c r="AD4847" s="119" t="n"/>
      <c r="AE4847" s="125" t="n"/>
      <c r="AF4847" s="124">
        <f>MONTH(O4847)</f>
        <v/>
      </c>
      <c r="AG4847" s="124">
        <f>VLOOKUP(IFERROR(MID(AE4847,1,(FIND(",",AE4847,1)-1)),AE4847),Facility_Region_Mapping,2,FALSE)</f>
        <v/>
      </c>
      <c r="AH4847" s="124" t="n"/>
      <c r="AI4847" s="124">
        <f>IF(C4847&lt;&gt;"",IF(M4847="ESM User",getInterfaceName($C4847),"NA"),"")</f>
        <v/>
      </c>
      <c r="AJ4847" s="116">
        <f>IF(Q4847&lt;&gt;"",DATE(YEAR(Q4847), MONTH(Q4847), DAY(Q4847)),"")</f>
        <v/>
      </c>
      <c r="AK4847" s="130">
        <f>IF(Q4847&lt;&gt;0,Q4847-N4847,TODAY()-N4847)</f>
        <v/>
      </c>
      <c r="AL4847" s="112">
        <f>IF(F4847="Re-assigned",0,IF(H4847="Closed",0,IF(H4847="Service Restored",0,IF(H4847="",0,1))))</f>
        <v/>
      </c>
      <c r="AM4847" s="124">
        <f>IF(AL4847=0,"",IF(AK4847&gt;20.99,"Aged","Non-Aged"))</f>
        <v/>
      </c>
      <c r="AN4847" s="112">
        <f>IF(Q4847&lt;&gt;"",MONTH(Q4847),"")</f>
        <v/>
      </c>
      <c r="AO4847" s="112">
        <f>IFERROR(VALUE(V4847),0)</f>
        <v/>
      </c>
    </row>
    <row customFormat="1" customHeight="1" ht="29.25" r="4848" s="112" spans="1:41">
      <c r="A4848" s="127" t="n"/>
      <c r="B4848" s="113" t="n"/>
      <c r="C4848" s="127" t="n"/>
      <c r="D4848" s="127" t="n"/>
      <c r="E4848" s="114">
        <f>IF(F4848 &lt;&gt; "",VLOOKUP(F4848,CategoryLookup,2,FALSE), "")</f>
        <v/>
      </c>
      <c r="F4848" s="126" t="n"/>
      <c r="G4848" s="127" t="n"/>
      <c r="H4848" s="127" t="n"/>
      <c r="I4848" s="127" t="n"/>
      <c r="J4848" s="127" t="n"/>
      <c r="K4848" s="127" t="n"/>
      <c r="L4848" s="127" t="n"/>
      <c r="M4848" s="127" t="n"/>
      <c r="N4848" s="120" t="n"/>
      <c r="O4848" s="120" t="n"/>
      <c r="P4848" s="120" t="n"/>
      <c r="Q4848" s="120" t="n"/>
      <c r="R4848" s="121" t="n"/>
      <c r="S4848" s="121" t="n"/>
      <c r="T4848" s="121" t="n"/>
      <c r="U4848" s="121" t="n"/>
      <c r="V4848" s="117">
        <f>IF(P4848="NA","NA",IF(P4848&lt;&gt;"",TEXT(P4848-N4848,"[h].mm"),""))</f>
        <v/>
      </c>
      <c r="W4848" s="118">
        <f>IF(AND(R4848="",S4848=""),"",R4848+S4848)</f>
        <v/>
      </c>
      <c r="X4848" s="116">
        <f>IF(O4848&lt;&gt;"",DATE(YEAR(O4848), MONTH(O4848), DAY(O4848)),"")</f>
        <v/>
      </c>
      <c r="Y4848" s="122" t="n"/>
      <c r="Z4848" s="123" t="n"/>
      <c r="AA4848" s="117">
        <f>IF(F4848="Re-assigned","NA",IF(W4848="","",IF(W4848&gt;=VLOOKUP(D4848,SLAMatrix,3,FALSE),"Yes",IF(W4848&lt;VLOOKUP(D4848,SLAMatrix,2,FALSE),"No","Internal"))))</f>
        <v/>
      </c>
      <c r="AB4848" s="123" t="n"/>
      <c r="AC4848" s="123" t="n"/>
      <c r="AD4848" s="119" t="n"/>
      <c r="AE4848" s="125" t="n"/>
      <c r="AF4848" s="124">
        <f>MONTH(O4848)</f>
        <v/>
      </c>
      <c r="AG4848" s="124">
        <f>VLOOKUP(IFERROR(MID(AE4848,1,(FIND(",",AE4848,1)-1)),AE4848),Facility_Region_Mapping,2,FALSE)</f>
        <v/>
      </c>
      <c r="AH4848" s="124" t="n"/>
      <c r="AI4848" s="124">
        <f>IF(C4848&lt;&gt;"",IF(M4848="ESM User",getInterfaceName($C4848),"NA"),"")</f>
        <v/>
      </c>
      <c r="AJ4848" s="116">
        <f>IF(Q4848&lt;&gt;"",DATE(YEAR(Q4848), MONTH(Q4848), DAY(Q4848)),"")</f>
        <v/>
      </c>
      <c r="AK4848" s="130">
        <f>IF(Q4848&lt;&gt;0,Q4848-N4848,TODAY()-N4848)</f>
        <v/>
      </c>
      <c r="AL4848" s="112">
        <f>IF(F4848="Re-assigned",0,IF(H4848="Closed",0,IF(H4848="Service Restored",0,IF(H4848="",0,1))))</f>
        <v/>
      </c>
      <c r="AM4848" s="124">
        <f>IF(AL4848=0,"",IF(AK4848&gt;20.99,"Aged","Non-Aged"))</f>
        <v/>
      </c>
      <c r="AN4848" s="112">
        <f>IF(Q4848&lt;&gt;"",MONTH(Q4848),"")</f>
        <v/>
      </c>
      <c r="AO4848" s="112">
        <f>IFERROR(VALUE(V4848),0)</f>
        <v/>
      </c>
    </row>
    <row customFormat="1" customHeight="1" ht="29.25" r="4849" s="112" spans="1:41">
      <c r="A4849" s="127" t="n"/>
      <c r="B4849" s="113" t="n"/>
      <c r="C4849" s="127" t="n"/>
      <c r="D4849" s="127" t="n"/>
      <c r="E4849" s="114">
        <f>IF(F4849 &lt;&gt; "",VLOOKUP(F4849,CategoryLookup,2,FALSE), "")</f>
        <v/>
      </c>
      <c r="F4849" s="126" t="n"/>
      <c r="G4849" s="127" t="n"/>
      <c r="H4849" s="127" t="n"/>
      <c r="I4849" s="127" t="n"/>
      <c r="J4849" s="127" t="n"/>
      <c r="K4849" s="127" t="n"/>
      <c r="L4849" s="127" t="n"/>
      <c r="M4849" s="127" t="n"/>
      <c r="N4849" s="120" t="n"/>
      <c r="O4849" s="120" t="n"/>
      <c r="P4849" s="120" t="n"/>
      <c r="Q4849" s="120" t="n"/>
      <c r="R4849" s="121" t="n"/>
      <c r="S4849" s="121" t="n"/>
      <c r="T4849" s="121" t="n"/>
      <c r="U4849" s="121" t="n"/>
      <c r="V4849" s="117">
        <f>IF(P4849="NA","NA",IF(P4849&lt;&gt;"",TEXT(P4849-N4849,"[h].mm"),""))</f>
        <v/>
      </c>
      <c r="W4849" s="118">
        <f>IF(AND(R4849="",S4849=""),"",R4849+S4849)</f>
        <v/>
      </c>
      <c r="X4849" s="116">
        <f>IF(O4849&lt;&gt;"",DATE(YEAR(O4849), MONTH(O4849), DAY(O4849)),"")</f>
        <v/>
      </c>
      <c r="Y4849" s="122" t="n"/>
      <c r="Z4849" s="123" t="n"/>
      <c r="AA4849" s="117">
        <f>IF(F4849="Re-assigned","NA",IF(W4849="","",IF(W4849&gt;=VLOOKUP(D4849,SLAMatrix,3,FALSE),"Yes",IF(W4849&lt;VLOOKUP(D4849,SLAMatrix,2,FALSE),"No","Internal"))))</f>
        <v/>
      </c>
      <c r="AB4849" s="123" t="n"/>
      <c r="AC4849" s="123" t="n"/>
      <c r="AD4849" s="119" t="n"/>
      <c r="AE4849" s="125" t="n"/>
      <c r="AF4849" s="124">
        <f>MONTH(O4849)</f>
        <v/>
      </c>
      <c r="AG4849" s="124">
        <f>VLOOKUP(IFERROR(MID(AE4849,1,(FIND(",",AE4849,1)-1)),AE4849),Facility_Region_Mapping,2,FALSE)</f>
        <v/>
      </c>
      <c r="AH4849" s="124" t="n"/>
      <c r="AI4849" s="124">
        <f>IF(C4849&lt;&gt;"",IF(M4849="ESM User",getInterfaceName($C4849),"NA"),"")</f>
        <v/>
      </c>
      <c r="AJ4849" s="116">
        <f>IF(Q4849&lt;&gt;"",DATE(YEAR(Q4849), MONTH(Q4849), DAY(Q4849)),"")</f>
        <v/>
      </c>
      <c r="AK4849" s="130">
        <f>IF(Q4849&lt;&gt;0,Q4849-N4849,TODAY()-N4849)</f>
        <v/>
      </c>
      <c r="AL4849" s="112">
        <f>IF(F4849="Re-assigned",0,IF(H4849="Closed",0,IF(H4849="Service Restored",0,IF(H4849="",0,1))))</f>
        <v/>
      </c>
      <c r="AM4849" s="124">
        <f>IF(AL4849=0,"",IF(AK4849&gt;20.99,"Aged","Non-Aged"))</f>
        <v/>
      </c>
      <c r="AN4849" s="112">
        <f>IF(Q4849&lt;&gt;"",MONTH(Q4849),"")</f>
        <v/>
      </c>
      <c r="AO4849" s="112">
        <f>IFERROR(VALUE(V4849),0)</f>
        <v/>
      </c>
    </row>
    <row customFormat="1" customHeight="1" ht="29.25" r="4850" s="112" spans="1:41">
      <c r="A4850" s="127" t="n"/>
      <c r="B4850" s="113" t="n"/>
      <c r="C4850" s="127" t="n"/>
      <c r="D4850" s="127" t="n"/>
      <c r="E4850" s="114">
        <f>IF(F4850 &lt;&gt; "",VLOOKUP(F4850,CategoryLookup,2,FALSE), "")</f>
        <v/>
      </c>
      <c r="F4850" s="126" t="n"/>
      <c r="G4850" s="127" t="n"/>
      <c r="H4850" s="127" t="n"/>
      <c r="I4850" s="127" t="n"/>
      <c r="J4850" s="127" t="n"/>
      <c r="K4850" s="127" t="n"/>
      <c r="L4850" s="127" t="n"/>
      <c r="M4850" s="127" t="n"/>
      <c r="N4850" s="120" t="n"/>
      <c r="O4850" s="120" t="n"/>
      <c r="P4850" s="120" t="n"/>
      <c r="Q4850" s="120" t="n"/>
      <c r="R4850" s="121" t="n"/>
      <c r="S4850" s="121" t="n"/>
      <c r="T4850" s="121" t="n"/>
      <c r="U4850" s="121" t="n"/>
      <c r="V4850" s="117">
        <f>IF(P4850="NA","NA",IF(P4850&lt;&gt;"",TEXT(P4850-N4850,"[h].mm"),""))</f>
        <v/>
      </c>
      <c r="W4850" s="118">
        <f>IF(AND(R4850="",S4850=""),"",R4850+S4850)</f>
        <v/>
      </c>
      <c r="X4850" s="116">
        <f>IF(O4850&lt;&gt;"",DATE(YEAR(O4850), MONTH(O4850), DAY(O4850)),"")</f>
        <v/>
      </c>
      <c r="Y4850" s="122" t="n"/>
      <c r="Z4850" s="123" t="n"/>
      <c r="AA4850" s="117">
        <f>IF(F4850="Re-assigned","NA",IF(W4850="","",IF(W4850&gt;=VLOOKUP(D4850,SLAMatrix,3,FALSE),"Yes",IF(W4850&lt;VLOOKUP(D4850,SLAMatrix,2,FALSE),"No","Internal"))))</f>
        <v/>
      </c>
      <c r="AB4850" s="123" t="n"/>
      <c r="AC4850" s="123" t="n"/>
      <c r="AD4850" s="119" t="n"/>
      <c r="AE4850" s="125" t="n"/>
      <c r="AF4850" s="124">
        <f>MONTH(O4850)</f>
        <v/>
      </c>
      <c r="AG4850" s="124">
        <f>VLOOKUP(IFERROR(MID(AE4850,1,(FIND(",",AE4850,1)-1)),AE4850),Facility_Region_Mapping,2,FALSE)</f>
        <v/>
      </c>
      <c r="AH4850" s="124" t="n"/>
      <c r="AI4850" s="124">
        <f>IF(C4850&lt;&gt;"",IF(M4850="ESM User",getInterfaceName($C4850),"NA"),"")</f>
        <v/>
      </c>
      <c r="AJ4850" s="116">
        <f>IF(Q4850&lt;&gt;"",DATE(YEAR(Q4850), MONTH(Q4850), DAY(Q4850)),"")</f>
        <v/>
      </c>
      <c r="AK4850" s="130">
        <f>IF(Q4850&lt;&gt;0,Q4850-N4850,TODAY()-N4850)</f>
        <v/>
      </c>
      <c r="AL4850" s="112">
        <f>IF(F4850="Re-assigned",0,IF(H4850="Closed",0,IF(H4850="Service Restored",0,IF(H4850="",0,1))))</f>
        <v/>
      </c>
      <c r="AM4850" s="124">
        <f>IF(AL4850=0,"",IF(AK4850&gt;20.99,"Aged","Non-Aged"))</f>
        <v/>
      </c>
      <c r="AN4850" s="112">
        <f>IF(Q4850&lt;&gt;"",MONTH(Q4850),"")</f>
        <v/>
      </c>
      <c r="AO4850" s="112">
        <f>IFERROR(VALUE(V4850),0)</f>
        <v/>
      </c>
    </row>
    <row customFormat="1" customHeight="1" ht="29.25" r="4851" s="112" spans="1:41">
      <c r="A4851" s="127" t="n"/>
      <c r="B4851" s="113" t="n"/>
      <c r="C4851" s="127" t="n"/>
      <c r="D4851" s="127" t="n"/>
      <c r="E4851" s="114">
        <f>IF(F4851 &lt;&gt; "",VLOOKUP(F4851,CategoryLookup,2,FALSE), "")</f>
        <v/>
      </c>
      <c r="F4851" s="126" t="n"/>
      <c r="G4851" s="127" t="n"/>
      <c r="H4851" s="127" t="n"/>
      <c r="I4851" s="127" t="n"/>
      <c r="J4851" s="127" t="n"/>
      <c r="K4851" s="127" t="n"/>
      <c r="L4851" s="127" t="n"/>
      <c r="M4851" s="127" t="n"/>
      <c r="N4851" s="120" t="n"/>
      <c r="O4851" s="120" t="n"/>
      <c r="P4851" s="120" t="n"/>
      <c r="Q4851" s="120" t="n"/>
      <c r="R4851" s="121" t="n"/>
      <c r="S4851" s="121" t="n"/>
      <c r="T4851" s="121" t="n"/>
      <c r="U4851" s="121" t="n"/>
      <c r="V4851" s="117">
        <f>IF(P4851="NA","NA",IF(P4851&lt;&gt;"",TEXT(P4851-N4851,"[h].mm"),""))</f>
        <v/>
      </c>
      <c r="W4851" s="118">
        <f>IF(AND(R4851="",S4851=""),"",R4851+S4851)</f>
        <v/>
      </c>
      <c r="X4851" s="116">
        <f>IF(O4851&lt;&gt;"",DATE(YEAR(O4851), MONTH(O4851), DAY(O4851)),"")</f>
        <v/>
      </c>
      <c r="Y4851" s="122" t="n"/>
      <c r="Z4851" s="123" t="n"/>
      <c r="AA4851" s="117">
        <f>IF(F4851="Re-assigned","NA",IF(W4851="","",IF(W4851&gt;=VLOOKUP(D4851,SLAMatrix,3,FALSE),"Yes",IF(W4851&lt;VLOOKUP(D4851,SLAMatrix,2,FALSE),"No","Internal"))))</f>
        <v/>
      </c>
      <c r="AB4851" s="123" t="n"/>
      <c r="AC4851" s="123" t="n"/>
      <c r="AD4851" s="119" t="n"/>
      <c r="AE4851" s="125" t="n"/>
      <c r="AF4851" s="124">
        <f>MONTH(O4851)</f>
        <v/>
      </c>
      <c r="AG4851" s="124">
        <f>VLOOKUP(IFERROR(MID(AE4851,1,(FIND(",",AE4851,1)-1)),AE4851),Facility_Region_Mapping,2,FALSE)</f>
        <v/>
      </c>
      <c r="AH4851" s="124" t="n"/>
      <c r="AI4851" s="124">
        <f>IF(C4851&lt;&gt;"",IF(M4851="ESM User",getInterfaceName($C4851),"NA"),"")</f>
        <v/>
      </c>
      <c r="AJ4851" s="116">
        <f>IF(Q4851&lt;&gt;"",DATE(YEAR(Q4851), MONTH(Q4851), DAY(Q4851)),"")</f>
        <v/>
      </c>
      <c r="AK4851" s="130">
        <f>IF(Q4851&lt;&gt;0,Q4851-N4851,TODAY()-N4851)</f>
        <v/>
      </c>
      <c r="AL4851" s="112">
        <f>IF(F4851="Re-assigned",0,IF(H4851="Closed",0,IF(H4851="Service Restored",0,IF(H4851="",0,1))))</f>
        <v/>
      </c>
      <c r="AM4851" s="124">
        <f>IF(AL4851=0,"",IF(AK4851&gt;20.99,"Aged","Non-Aged"))</f>
        <v/>
      </c>
      <c r="AN4851" s="112">
        <f>IF(Q4851&lt;&gt;"",MONTH(Q4851),"")</f>
        <v/>
      </c>
      <c r="AO4851" s="112">
        <f>IFERROR(VALUE(V4851),0)</f>
        <v/>
      </c>
    </row>
    <row customFormat="1" customHeight="1" ht="29.25" r="4852" s="112" spans="1:41">
      <c r="A4852" s="127" t="n"/>
      <c r="B4852" s="113" t="n"/>
      <c r="C4852" s="127" t="n"/>
      <c r="D4852" s="127" t="n"/>
      <c r="E4852" s="114">
        <f>IF(F4852 &lt;&gt; "",VLOOKUP(F4852,CategoryLookup,2,FALSE), "")</f>
        <v/>
      </c>
      <c r="F4852" s="126" t="n"/>
      <c r="G4852" s="127" t="n"/>
      <c r="H4852" s="127" t="n"/>
      <c r="I4852" s="127" t="n"/>
      <c r="J4852" s="127" t="n"/>
      <c r="K4852" s="127" t="n"/>
      <c r="L4852" s="127" t="n"/>
      <c r="M4852" s="127" t="n"/>
      <c r="N4852" s="120" t="n"/>
      <c r="O4852" s="120" t="n"/>
      <c r="P4852" s="120" t="n"/>
      <c r="Q4852" s="120" t="n"/>
      <c r="R4852" s="121" t="n"/>
      <c r="S4852" s="121" t="n"/>
      <c r="T4852" s="121" t="n"/>
      <c r="U4852" s="121" t="n"/>
      <c r="V4852" s="117">
        <f>IF(P4852="NA","NA",IF(P4852&lt;&gt;"",TEXT(P4852-N4852,"[h].mm"),""))</f>
        <v/>
      </c>
      <c r="W4852" s="118">
        <f>IF(AND(R4852="",S4852=""),"",R4852+S4852)</f>
        <v/>
      </c>
      <c r="X4852" s="116">
        <f>IF(O4852&lt;&gt;"",DATE(YEAR(O4852), MONTH(O4852), DAY(O4852)),"")</f>
        <v/>
      </c>
      <c r="Y4852" s="122" t="n"/>
      <c r="Z4852" s="123" t="n"/>
      <c r="AA4852" s="117">
        <f>IF(F4852="Re-assigned","NA",IF(W4852="","",IF(W4852&gt;=VLOOKUP(D4852,SLAMatrix,3,FALSE),"Yes",IF(W4852&lt;VLOOKUP(D4852,SLAMatrix,2,FALSE),"No","Internal"))))</f>
        <v/>
      </c>
      <c r="AB4852" s="123" t="n"/>
      <c r="AC4852" s="123" t="n"/>
      <c r="AD4852" s="119" t="n"/>
      <c r="AE4852" s="125" t="n"/>
      <c r="AF4852" s="124">
        <f>MONTH(O4852)</f>
        <v/>
      </c>
      <c r="AG4852" s="124">
        <f>VLOOKUP(IFERROR(MID(AE4852,1,(FIND(",",AE4852,1)-1)),AE4852),Facility_Region_Mapping,2,FALSE)</f>
        <v/>
      </c>
      <c r="AH4852" s="124" t="n"/>
      <c r="AI4852" s="124">
        <f>IF(C4852&lt;&gt;"",IF(M4852="ESM User",getInterfaceName($C4852),"NA"),"")</f>
        <v/>
      </c>
      <c r="AJ4852" s="116">
        <f>IF(Q4852&lt;&gt;"",DATE(YEAR(Q4852), MONTH(Q4852), DAY(Q4852)),"")</f>
        <v/>
      </c>
      <c r="AK4852" s="130">
        <f>IF(Q4852&lt;&gt;0,Q4852-N4852,TODAY()-N4852)</f>
        <v/>
      </c>
      <c r="AL4852" s="112">
        <f>IF(F4852="Re-assigned",0,IF(H4852="Closed",0,IF(H4852="Service Restored",0,IF(H4852="",0,1))))</f>
        <v/>
      </c>
      <c r="AM4852" s="124">
        <f>IF(AL4852=0,"",IF(AK4852&gt;20.99,"Aged","Non-Aged"))</f>
        <v/>
      </c>
      <c r="AN4852" s="112">
        <f>IF(Q4852&lt;&gt;"",MONTH(Q4852),"")</f>
        <v/>
      </c>
      <c r="AO4852" s="112">
        <f>IFERROR(VALUE(V4852),0)</f>
        <v/>
      </c>
    </row>
    <row customFormat="1" customHeight="1" ht="29.25" r="4853" s="112" spans="1:41">
      <c r="A4853" s="127" t="n"/>
      <c r="B4853" s="113" t="n"/>
      <c r="C4853" s="127" t="n"/>
      <c r="D4853" s="127" t="n"/>
      <c r="E4853" s="114">
        <f>IF(F4853 &lt;&gt; "",VLOOKUP(F4853,CategoryLookup,2,FALSE), "")</f>
        <v/>
      </c>
      <c r="F4853" s="126" t="n"/>
      <c r="G4853" s="127" t="n"/>
      <c r="H4853" s="127" t="n"/>
      <c r="I4853" s="127" t="n"/>
      <c r="J4853" s="127" t="n"/>
      <c r="K4853" s="127" t="n"/>
      <c r="L4853" s="127" t="n"/>
      <c r="M4853" s="127" t="n"/>
      <c r="N4853" s="120" t="n"/>
      <c r="O4853" s="120" t="n"/>
      <c r="P4853" s="120" t="n"/>
      <c r="Q4853" s="120" t="n"/>
      <c r="R4853" s="121" t="n"/>
      <c r="S4853" s="121" t="n"/>
      <c r="T4853" s="121" t="n"/>
      <c r="U4853" s="121" t="n"/>
      <c r="V4853" s="117">
        <f>IF(P4853="NA","NA",IF(P4853&lt;&gt;"",TEXT(P4853-N4853,"[h].mm"),""))</f>
        <v/>
      </c>
      <c r="W4853" s="118">
        <f>IF(AND(R4853="",S4853=""),"",R4853+S4853)</f>
        <v/>
      </c>
      <c r="X4853" s="116">
        <f>IF(O4853&lt;&gt;"",DATE(YEAR(O4853), MONTH(O4853), DAY(O4853)),"")</f>
        <v/>
      </c>
      <c r="Y4853" s="122" t="n"/>
      <c r="Z4853" s="123" t="n"/>
      <c r="AA4853" s="117">
        <f>IF(F4853="Re-assigned","NA",IF(W4853="","",IF(W4853&gt;=VLOOKUP(D4853,SLAMatrix,3,FALSE),"Yes",IF(W4853&lt;VLOOKUP(D4853,SLAMatrix,2,FALSE),"No","Internal"))))</f>
        <v/>
      </c>
      <c r="AB4853" s="123" t="n"/>
      <c r="AC4853" s="123" t="n"/>
      <c r="AD4853" s="119" t="n"/>
      <c r="AE4853" s="125" t="n"/>
      <c r="AF4853" s="124">
        <f>MONTH(O4853)</f>
        <v/>
      </c>
      <c r="AG4853" s="124">
        <f>VLOOKUP(IFERROR(MID(AE4853,1,(FIND(",",AE4853,1)-1)),AE4853),Facility_Region_Mapping,2,FALSE)</f>
        <v/>
      </c>
      <c r="AH4853" s="124" t="n"/>
      <c r="AI4853" s="124">
        <f>IF(C4853&lt;&gt;"",IF(M4853="ESM User",getInterfaceName($C4853),"NA"),"")</f>
        <v/>
      </c>
      <c r="AJ4853" s="116">
        <f>IF(Q4853&lt;&gt;"",DATE(YEAR(Q4853), MONTH(Q4853), DAY(Q4853)),"")</f>
        <v/>
      </c>
      <c r="AK4853" s="130">
        <f>IF(Q4853&lt;&gt;0,Q4853-N4853,TODAY()-N4853)</f>
        <v/>
      </c>
      <c r="AL4853" s="112">
        <f>IF(F4853="Re-assigned",0,IF(H4853="Closed",0,IF(H4853="Service Restored",0,IF(H4853="",0,1))))</f>
        <v/>
      </c>
      <c r="AM4853" s="124">
        <f>IF(AL4853=0,"",IF(AK4853&gt;20.99,"Aged","Non-Aged"))</f>
        <v/>
      </c>
      <c r="AN4853" s="112">
        <f>IF(Q4853&lt;&gt;"",MONTH(Q4853),"")</f>
        <v/>
      </c>
      <c r="AO4853" s="112">
        <f>IFERROR(VALUE(V4853),0)</f>
        <v/>
      </c>
    </row>
    <row customFormat="1" customHeight="1" ht="29.25" r="4854" s="112" spans="1:41">
      <c r="A4854" s="127" t="n"/>
      <c r="B4854" s="113" t="n"/>
      <c r="C4854" s="127" t="n"/>
      <c r="D4854" s="127" t="n"/>
      <c r="E4854" s="114">
        <f>IF(F4854 &lt;&gt; "",VLOOKUP(F4854,CategoryLookup,2,FALSE), "")</f>
        <v/>
      </c>
      <c r="F4854" s="126" t="n"/>
      <c r="G4854" s="127" t="n"/>
      <c r="H4854" s="127" t="n"/>
      <c r="I4854" s="127" t="n"/>
      <c r="J4854" s="127" t="n"/>
      <c r="K4854" s="127" t="n"/>
      <c r="L4854" s="127" t="n"/>
      <c r="M4854" s="127" t="n"/>
      <c r="N4854" s="120" t="n"/>
      <c r="O4854" s="120" t="n"/>
      <c r="P4854" s="120" t="n"/>
      <c r="Q4854" s="120" t="n"/>
      <c r="R4854" s="121" t="n"/>
      <c r="S4854" s="121" t="n"/>
      <c r="T4854" s="121" t="n"/>
      <c r="U4854" s="121" t="n"/>
      <c r="V4854" s="117">
        <f>IF(P4854="NA","NA",IF(P4854&lt;&gt;"",TEXT(P4854-N4854,"[h].mm"),""))</f>
        <v/>
      </c>
      <c r="W4854" s="118">
        <f>IF(AND(R4854="",S4854=""),"",R4854+S4854)</f>
        <v/>
      </c>
      <c r="X4854" s="116">
        <f>IF(O4854&lt;&gt;"",DATE(YEAR(O4854), MONTH(O4854), DAY(O4854)),"")</f>
        <v/>
      </c>
      <c r="Y4854" s="122" t="n"/>
      <c r="Z4854" s="123" t="n"/>
      <c r="AA4854" s="117">
        <f>IF(F4854="Re-assigned","NA",IF(W4854="","",IF(W4854&gt;=VLOOKUP(D4854,SLAMatrix,3,FALSE),"Yes",IF(W4854&lt;VLOOKUP(D4854,SLAMatrix,2,FALSE),"No","Internal"))))</f>
        <v/>
      </c>
      <c r="AB4854" s="123" t="n"/>
      <c r="AC4854" s="123" t="n"/>
      <c r="AD4854" s="119" t="n"/>
      <c r="AE4854" s="125" t="n"/>
      <c r="AF4854" s="124">
        <f>MONTH(O4854)</f>
        <v/>
      </c>
      <c r="AG4854" s="124">
        <f>VLOOKUP(IFERROR(MID(AE4854,1,(FIND(",",AE4854,1)-1)),AE4854),Facility_Region_Mapping,2,FALSE)</f>
        <v/>
      </c>
      <c r="AH4854" s="124" t="n"/>
      <c r="AI4854" s="124">
        <f>IF(C4854&lt;&gt;"",IF(M4854="ESM User",getInterfaceName($C4854),"NA"),"")</f>
        <v/>
      </c>
      <c r="AJ4854" s="116">
        <f>IF(Q4854&lt;&gt;"",DATE(YEAR(Q4854), MONTH(Q4854), DAY(Q4854)),"")</f>
        <v/>
      </c>
      <c r="AK4854" s="130">
        <f>IF(Q4854&lt;&gt;0,Q4854-N4854,TODAY()-N4854)</f>
        <v/>
      </c>
      <c r="AL4854" s="112">
        <f>IF(F4854="Re-assigned",0,IF(H4854="Closed",0,IF(H4854="Service Restored",0,IF(H4854="",0,1))))</f>
        <v/>
      </c>
      <c r="AM4854" s="124">
        <f>IF(AL4854=0,"",IF(AK4854&gt;20.99,"Aged","Non-Aged"))</f>
        <v/>
      </c>
      <c r="AN4854" s="112">
        <f>IF(Q4854&lt;&gt;"",MONTH(Q4854),"")</f>
        <v/>
      </c>
      <c r="AO4854" s="112">
        <f>IFERROR(VALUE(V4854),0)</f>
        <v/>
      </c>
    </row>
    <row customFormat="1" customHeight="1" ht="29.25" r="4855" s="112" spans="1:41">
      <c r="A4855" s="127" t="n"/>
      <c r="B4855" s="113" t="n"/>
      <c r="C4855" s="127" t="n"/>
      <c r="D4855" s="127" t="n"/>
      <c r="E4855" s="114">
        <f>IF(F4855 &lt;&gt; "",VLOOKUP(F4855,CategoryLookup,2,FALSE), "")</f>
        <v/>
      </c>
      <c r="F4855" s="126" t="n"/>
      <c r="G4855" s="127" t="n"/>
      <c r="H4855" s="127" t="n"/>
      <c r="I4855" s="127" t="n"/>
      <c r="J4855" s="127" t="n"/>
      <c r="K4855" s="127" t="n"/>
      <c r="L4855" s="127" t="n"/>
      <c r="M4855" s="127" t="n"/>
      <c r="N4855" s="120" t="n"/>
      <c r="O4855" s="120" t="n"/>
      <c r="P4855" s="120" t="n"/>
      <c r="Q4855" s="120" t="n"/>
      <c r="R4855" s="121" t="n"/>
      <c r="S4855" s="121" t="n"/>
      <c r="T4855" s="121" t="n"/>
      <c r="U4855" s="121" t="n"/>
      <c r="V4855" s="117">
        <f>IF(P4855="NA","NA",IF(P4855&lt;&gt;"",TEXT(P4855-N4855,"[h].mm"),""))</f>
        <v/>
      </c>
      <c r="W4855" s="118">
        <f>IF(AND(R4855="",S4855=""),"",R4855+S4855)</f>
        <v/>
      </c>
      <c r="X4855" s="116">
        <f>IF(O4855&lt;&gt;"",DATE(YEAR(O4855), MONTH(O4855), DAY(O4855)),"")</f>
        <v/>
      </c>
      <c r="Y4855" s="122" t="n"/>
      <c r="Z4855" s="123" t="n"/>
      <c r="AA4855" s="117">
        <f>IF(F4855="Re-assigned","NA",IF(W4855="","",IF(W4855&gt;=VLOOKUP(D4855,SLAMatrix,3,FALSE),"Yes",IF(W4855&lt;VLOOKUP(D4855,SLAMatrix,2,FALSE),"No","Internal"))))</f>
        <v/>
      </c>
      <c r="AB4855" s="123" t="n"/>
      <c r="AC4855" s="123" t="n"/>
      <c r="AD4855" s="119" t="n"/>
      <c r="AE4855" s="125" t="n"/>
      <c r="AF4855" s="124">
        <f>MONTH(O4855)</f>
        <v/>
      </c>
      <c r="AG4855" s="124">
        <f>VLOOKUP(IFERROR(MID(AE4855,1,(FIND(",",AE4855,1)-1)),AE4855),Facility_Region_Mapping,2,FALSE)</f>
        <v/>
      </c>
      <c r="AH4855" s="124" t="n"/>
      <c r="AI4855" s="124">
        <f>IF(C4855&lt;&gt;"",IF(M4855="ESM User",getInterfaceName($C4855),"NA"),"")</f>
        <v/>
      </c>
      <c r="AJ4855" s="116">
        <f>IF(Q4855&lt;&gt;"",DATE(YEAR(Q4855), MONTH(Q4855), DAY(Q4855)),"")</f>
        <v/>
      </c>
      <c r="AK4855" s="130">
        <f>IF(Q4855&lt;&gt;0,Q4855-N4855,TODAY()-N4855)</f>
        <v/>
      </c>
      <c r="AL4855" s="112">
        <f>IF(F4855="Re-assigned",0,IF(H4855="Closed",0,IF(H4855="Service Restored",0,IF(H4855="",0,1))))</f>
        <v/>
      </c>
      <c r="AM4855" s="124">
        <f>IF(AL4855=0,"",IF(AK4855&gt;20.99,"Aged","Non-Aged"))</f>
        <v/>
      </c>
      <c r="AN4855" s="112">
        <f>IF(Q4855&lt;&gt;"",MONTH(Q4855),"")</f>
        <v/>
      </c>
      <c r="AO4855" s="112">
        <f>IFERROR(VALUE(V4855),0)</f>
        <v/>
      </c>
    </row>
    <row customFormat="1" customHeight="1" ht="29.25" r="4856" s="112" spans="1:41">
      <c r="A4856" s="127" t="n"/>
      <c r="B4856" s="113" t="n"/>
      <c r="C4856" s="127" t="n"/>
      <c r="D4856" s="127" t="n"/>
      <c r="E4856" s="114">
        <f>IF(F4856 &lt;&gt; "",VLOOKUP(F4856,CategoryLookup,2,FALSE), "")</f>
        <v/>
      </c>
      <c r="F4856" s="126" t="n"/>
      <c r="G4856" s="127" t="n"/>
      <c r="H4856" s="127" t="n"/>
      <c r="I4856" s="127" t="n"/>
      <c r="J4856" s="127" t="n"/>
      <c r="K4856" s="127" t="n"/>
      <c r="L4856" s="127" t="n"/>
      <c r="M4856" s="127" t="n"/>
      <c r="N4856" s="120" t="n"/>
      <c r="O4856" s="120" t="n"/>
      <c r="P4856" s="120" t="n"/>
      <c r="Q4856" s="120" t="n"/>
      <c r="R4856" s="121" t="n"/>
      <c r="S4856" s="121" t="n"/>
      <c r="T4856" s="121" t="n"/>
      <c r="U4856" s="121" t="n"/>
      <c r="V4856" s="117">
        <f>IF(P4856="NA","NA",IF(P4856&lt;&gt;"",TEXT(P4856-N4856,"[h].mm"),""))</f>
        <v/>
      </c>
      <c r="W4856" s="118">
        <f>IF(AND(R4856="",S4856=""),"",R4856+S4856)</f>
        <v/>
      </c>
      <c r="X4856" s="116">
        <f>IF(O4856&lt;&gt;"",DATE(YEAR(O4856), MONTH(O4856), DAY(O4856)),"")</f>
        <v/>
      </c>
      <c r="Y4856" s="122" t="n"/>
      <c r="Z4856" s="123" t="n"/>
      <c r="AA4856" s="117">
        <f>IF(F4856="Re-assigned","NA",IF(W4856="","",IF(W4856&gt;=VLOOKUP(D4856,SLAMatrix,3,FALSE),"Yes",IF(W4856&lt;VLOOKUP(D4856,SLAMatrix,2,FALSE),"No","Internal"))))</f>
        <v/>
      </c>
      <c r="AB4856" s="123" t="n"/>
      <c r="AC4856" s="123" t="n"/>
      <c r="AD4856" s="119" t="n"/>
      <c r="AE4856" s="125" t="n"/>
      <c r="AF4856" s="124">
        <f>MONTH(O4856)</f>
        <v/>
      </c>
      <c r="AG4856" s="124">
        <f>VLOOKUP(IFERROR(MID(AE4856,1,(FIND(",",AE4856,1)-1)),AE4856),Facility_Region_Mapping,2,FALSE)</f>
        <v/>
      </c>
      <c r="AH4856" s="124" t="n"/>
      <c r="AI4856" s="124">
        <f>IF(C4856&lt;&gt;"",IF(M4856="ESM User",getInterfaceName($C4856),"NA"),"")</f>
        <v/>
      </c>
      <c r="AJ4856" s="116">
        <f>IF(Q4856&lt;&gt;"",DATE(YEAR(Q4856), MONTH(Q4856), DAY(Q4856)),"")</f>
        <v/>
      </c>
      <c r="AK4856" s="130">
        <f>IF(Q4856&lt;&gt;0,Q4856-N4856,TODAY()-N4856)</f>
        <v/>
      </c>
      <c r="AL4856" s="112">
        <f>IF(F4856="Re-assigned",0,IF(H4856="Closed",0,IF(H4856="Service Restored",0,IF(H4856="",0,1))))</f>
        <v/>
      </c>
      <c r="AM4856" s="124">
        <f>IF(AL4856=0,"",IF(AK4856&gt;20.99,"Aged","Non-Aged"))</f>
        <v/>
      </c>
      <c r="AN4856" s="112">
        <f>IF(Q4856&lt;&gt;"",MONTH(Q4856),"")</f>
        <v/>
      </c>
      <c r="AO4856" s="112">
        <f>IFERROR(VALUE(V4856),0)</f>
        <v/>
      </c>
    </row>
    <row customFormat="1" customHeight="1" ht="29.25" r="4857" s="112" spans="1:41">
      <c r="A4857" s="127" t="n"/>
      <c r="B4857" s="113" t="n"/>
      <c r="C4857" s="127" t="n"/>
      <c r="D4857" s="127" t="n"/>
      <c r="E4857" s="114">
        <f>IF(F4857 &lt;&gt; "",VLOOKUP(F4857,CategoryLookup,2,FALSE), "")</f>
        <v/>
      </c>
      <c r="F4857" s="126" t="n"/>
      <c r="G4857" s="127" t="n"/>
      <c r="H4857" s="127" t="n"/>
      <c r="I4857" s="127" t="n"/>
      <c r="J4857" s="127" t="n"/>
      <c r="K4857" s="127" t="n"/>
      <c r="L4857" s="127" t="n"/>
      <c r="M4857" s="127" t="n"/>
      <c r="N4857" s="120" t="n"/>
      <c r="O4857" s="120" t="n"/>
      <c r="P4857" s="120" t="n"/>
      <c r="Q4857" s="120" t="n"/>
      <c r="R4857" s="121" t="n"/>
      <c r="S4857" s="121" t="n"/>
      <c r="T4857" s="121" t="n"/>
      <c r="U4857" s="121" t="n"/>
      <c r="V4857" s="117">
        <f>IF(P4857="NA","NA",IF(P4857&lt;&gt;"",TEXT(P4857-N4857,"[h].mm"),""))</f>
        <v/>
      </c>
      <c r="W4857" s="118">
        <f>IF(AND(R4857="",S4857=""),"",R4857+S4857)</f>
        <v/>
      </c>
      <c r="X4857" s="116">
        <f>IF(O4857&lt;&gt;"",DATE(YEAR(O4857), MONTH(O4857), DAY(O4857)),"")</f>
        <v/>
      </c>
      <c r="Y4857" s="122" t="n"/>
      <c r="Z4857" s="123" t="n"/>
      <c r="AA4857" s="117">
        <f>IF(F4857="Re-assigned","NA",IF(W4857="","",IF(W4857&gt;=VLOOKUP(D4857,SLAMatrix,3,FALSE),"Yes",IF(W4857&lt;VLOOKUP(D4857,SLAMatrix,2,FALSE),"No","Internal"))))</f>
        <v/>
      </c>
      <c r="AB4857" s="123" t="n"/>
      <c r="AC4857" s="123" t="n"/>
      <c r="AD4857" s="119" t="n"/>
      <c r="AE4857" s="125" t="n"/>
      <c r="AF4857" s="124">
        <f>MONTH(O4857)</f>
        <v/>
      </c>
      <c r="AG4857" s="124">
        <f>VLOOKUP(IFERROR(MID(AE4857,1,(FIND(",",AE4857,1)-1)),AE4857),Facility_Region_Mapping,2,FALSE)</f>
        <v/>
      </c>
      <c r="AH4857" s="124" t="n"/>
      <c r="AI4857" s="124">
        <f>IF(C4857&lt;&gt;"",IF(M4857="ESM User",getInterfaceName($C4857),"NA"),"")</f>
        <v/>
      </c>
      <c r="AJ4857" s="116">
        <f>IF(Q4857&lt;&gt;"",DATE(YEAR(Q4857), MONTH(Q4857), DAY(Q4857)),"")</f>
        <v/>
      </c>
      <c r="AK4857" s="130">
        <f>IF(Q4857&lt;&gt;0,Q4857-N4857,TODAY()-N4857)</f>
        <v/>
      </c>
      <c r="AL4857" s="112">
        <f>IF(F4857="Re-assigned",0,IF(H4857="Closed",0,IF(H4857="Service Restored",0,IF(H4857="",0,1))))</f>
        <v/>
      </c>
      <c r="AM4857" s="124">
        <f>IF(AL4857=0,"",IF(AK4857&gt;20.99,"Aged","Non-Aged"))</f>
        <v/>
      </c>
      <c r="AN4857" s="112">
        <f>IF(Q4857&lt;&gt;"",MONTH(Q4857),"")</f>
        <v/>
      </c>
      <c r="AO4857" s="112">
        <f>IFERROR(VALUE(V4857),0)</f>
        <v/>
      </c>
    </row>
    <row customFormat="1" customHeight="1" ht="29.25" r="4858" s="112" spans="1:41">
      <c r="A4858" s="127" t="n"/>
      <c r="B4858" s="113" t="n"/>
      <c r="C4858" s="127" t="n"/>
      <c r="D4858" s="127" t="n"/>
      <c r="E4858" s="114">
        <f>IF(F4858 &lt;&gt; "",VLOOKUP(F4858,CategoryLookup,2,FALSE), "")</f>
        <v/>
      </c>
      <c r="F4858" s="126" t="n"/>
      <c r="G4858" s="127" t="n"/>
      <c r="H4858" s="127" t="n"/>
      <c r="I4858" s="127" t="n"/>
      <c r="J4858" s="127" t="n"/>
      <c r="K4858" s="127" t="n"/>
      <c r="L4858" s="127" t="n"/>
      <c r="M4858" s="127" t="n"/>
      <c r="N4858" s="120" t="n"/>
      <c r="O4858" s="120" t="n"/>
      <c r="P4858" s="120" t="n"/>
      <c r="Q4858" s="120" t="n"/>
      <c r="R4858" s="121" t="n"/>
      <c r="S4858" s="121" t="n"/>
      <c r="T4858" s="121" t="n"/>
      <c r="U4858" s="121" t="n"/>
      <c r="V4858" s="117">
        <f>IF(P4858="NA","NA",IF(P4858&lt;&gt;"",TEXT(P4858-N4858,"[h].mm"),""))</f>
        <v/>
      </c>
      <c r="W4858" s="118">
        <f>IF(AND(R4858="",S4858=""),"",R4858+S4858)</f>
        <v/>
      </c>
      <c r="X4858" s="116">
        <f>IF(O4858&lt;&gt;"",DATE(YEAR(O4858), MONTH(O4858), DAY(O4858)),"")</f>
        <v/>
      </c>
      <c r="Y4858" s="122" t="n"/>
      <c r="Z4858" s="123" t="n"/>
      <c r="AA4858" s="117">
        <f>IF(F4858="Re-assigned","NA",IF(W4858="","",IF(W4858&gt;=VLOOKUP(D4858,SLAMatrix,3,FALSE),"Yes",IF(W4858&lt;VLOOKUP(D4858,SLAMatrix,2,FALSE),"No","Internal"))))</f>
        <v/>
      </c>
      <c r="AB4858" s="123" t="n"/>
      <c r="AC4858" s="123" t="n"/>
      <c r="AD4858" s="119" t="n"/>
      <c r="AE4858" s="125" t="n"/>
      <c r="AF4858" s="124">
        <f>MONTH(O4858)</f>
        <v/>
      </c>
      <c r="AG4858" s="124">
        <f>VLOOKUP(IFERROR(MID(AE4858,1,(FIND(",",AE4858,1)-1)),AE4858),Facility_Region_Mapping,2,FALSE)</f>
        <v/>
      </c>
      <c r="AH4858" s="124" t="n"/>
      <c r="AI4858" s="124">
        <f>IF(C4858&lt;&gt;"",IF(M4858="ESM User",getInterfaceName($C4858),"NA"),"")</f>
        <v/>
      </c>
      <c r="AJ4858" s="116">
        <f>IF(Q4858&lt;&gt;"",DATE(YEAR(Q4858), MONTH(Q4858), DAY(Q4858)),"")</f>
        <v/>
      </c>
      <c r="AK4858" s="130">
        <f>IF(Q4858&lt;&gt;0,Q4858-N4858,TODAY()-N4858)</f>
        <v/>
      </c>
      <c r="AL4858" s="112">
        <f>IF(F4858="Re-assigned",0,IF(H4858="Closed",0,IF(H4858="Service Restored",0,IF(H4858="",0,1))))</f>
        <v/>
      </c>
      <c r="AM4858" s="124">
        <f>IF(AL4858=0,"",IF(AK4858&gt;20.99,"Aged","Non-Aged"))</f>
        <v/>
      </c>
      <c r="AN4858" s="112">
        <f>IF(Q4858&lt;&gt;"",MONTH(Q4858),"")</f>
        <v/>
      </c>
      <c r="AO4858" s="112">
        <f>IFERROR(VALUE(V4858),0)</f>
        <v/>
      </c>
    </row>
    <row customFormat="1" customHeight="1" ht="29.25" r="4859" s="112" spans="1:41">
      <c r="A4859" s="127" t="n"/>
      <c r="B4859" s="113" t="n"/>
      <c r="C4859" s="127" t="n"/>
      <c r="D4859" s="127" t="n"/>
      <c r="E4859" s="114">
        <f>IF(F4859 &lt;&gt; "",VLOOKUP(F4859,CategoryLookup,2,FALSE), "")</f>
        <v/>
      </c>
      <c r="F4859" s="126" t="n"/>
      <c r="G4859" s="127" t="n"/>
      <c r="H4859" s="127" t="n"/>
      <c r="I4859" s="127" t="n"/>
      <c r="J4859" s="127" t="n"/>
      <c r="K4859" s="127" t="n"/>
      <c r="L4859" s="127" t="n"/>
      <c r="M4859" s="127" t="n"/>
      <c r="N4859" s="120" t="n"/>
      <c r="O4859" s="120" t="n"/>
      <c r="P4859" s="120" t="n"/>
      <c r="Q4859" s="120" t="n"/>
      <c r="R4859" s="121" t="n"/>
      <c r="S4859" s="121" t="n"/>
      <c r="T4859" s="121" t="n"/>
      <c r="U4859" s="121" t="n"/>
      <c r="V4859" s="117">
        <f>IF(P4859="NA","NA",IF(P4859&lt;&gt;"",TEXT(P4859-N4859,"[h].mm"),""))</f>
        <v/>
      </c>
      <c r="W4859" s="118">
        <f>IF(AND(R4859="",S4859=""),"",R4859+S4859)</f>
        <v/>
      </c>
      <c r="X4859" s="116">
        <f>IF(O4859&lt;&gt;"",DATE(YEAR(O4859), MONTH(O4859), DAY(O4859)),"")</f>
        <v/>
      </c>
      <c r="Y4859" s="122" t="n"/>
      <c r="Z4859" s="123" t="n"/>
      <c r="AA4859" s="117">
        <f>IF(F4859="Re-assigned","NA",IF(W4859="","",IF(W4859&gt;=VLOOKUP(D4859,SLAMatrix,3,FALSE),"Yes",IF(W4859&lt;VLOOKUP(D4859,SLAMatrix,2,FALSE),"No","Internal"))))</f>
        <v/>
      </c>
      <c r="AB4859" s="123" t="n"/>
      <c r="AC4859" s="123" t="n"/>
      <c r="AD4859" s="119" t="n"/>
      <c r="AE4859" s="125" t="n"/>
      <c r="AF4859" s="124">
        <f>MONTH(O4859)</f>
        <v/>
      </c>
      <c r="AG4859" s="124">
        <f>VLOOKUP(IFERROR(MID(AE4859,1,(FIND(",",AE4859,1)-1)),AE4859),Facility_Region_Mapping,2,FALSE)</f>
        <v/>
      </c>
      <c r="AH4859" s="124" t="n"/>
      <c r="AI4859" s="124">
        <f>IF(C4859&lt;&gt;"",IF(M4859="ESM User",getInterfaceName($C4859),"NA"),"")</f>
        <v/>
      </c>
      <c r="AJ4859" s="116">
        <f>IF(Q4859&lt;&gt;"",DATE(YEAR(Q4859), MONTH(Q4859), DAY(Q4859)),"")</f>
        <v/>
      </c>
      <c r="AK4859" s="130">
        <f>IF(Q4859&lt;&gt;0,Q4859-N4859,TODAY()-N4859)</f>
        <v/>
      </c>
      <c r="AL4859" s="112">
        <f>IF(F4859="Re-assigned",0,IF(H4859="Closed",0,IF(H4859="Service Restored",0,IF(H4859="",0,1))))</f>
        <v/>
      </c>
      <c r="AM4859" s="124">
        <f>IF(AL4859=0,"",IF(AK4859&gt;20.99,"Aged","Non-Aged"))</f>
        <v/>
      </c>
      <c r="AN4859" s="112">
        <f>IF(Q4859&lt;&gt;"",MONTH(Q4859),"")</f>
        <v/>
      </c>
      <c r="AO4859" s="112">
        <f>IFERROR(VALUE(V4859),0)</f>
        <v/>
      </c>
    </row>
    <row customFormat="1" customHeight="1" ht="29.25" r="4860" s="112" spans="1:41">
      <c r="A4860" s="127" t="n"/>
      <c r="B4860" s="113" t="n"/>
      <c r="C4860" s="127" t="n"/>
      <c r="D4860" s="127" t="n"/>
      <c r="E4860" s="114">
        <f>IF(F4860 &lt;&gt; "",VLOOKUP(F4860,CategoryLookup,2,FALSE), "")</f>
        <v/>
      </c>
      <c r="F4860" s="126" t="n"/>
      <c r="G4860" s="127" t="n"/>
      <c r="H4860" s="127" t="n"/>
      <c r="I4860" s="127" t="n"/>
      <c r="J4860" s="127" t="n"/>
      <c r="K4860" s="127" t="n"/>
      <c r="L4860" s="127" t="n"/>
      <c r="M4860" s="127" t="n"/>
      <c r="N4860" s="120" t="n"/>
      <c r="O4860" s="120" t="n"/>
      <c r="P4860" s="120" t="n"/>
      <c r="Q4860" s="120" t="n"/>
      <c r="R4860" s="121" t="n"/>
      <c r="S4860" s="121" t="n"/>
      <c r="T4860" s="121" t="n"/>
      <c r="U4860" s="121" t="n"/>
      <c r="V4860" s="117">
        <f>IF(P4860="NA","NA",IF(P4860&lt;&gt;"",TEXT(P4860-N4860,"[h].mm"),""))</f>
        <v/>
      </c>
      <c r="W4860" s="118">
        <f>IF(AND(R4860="",S4860=""),"",R4860+S4860)</f>
        <v/>
      </c>
      <c r="X4860" s="116">
        <f>IF(O4860&lt;&gt;"",DATE(YEAR(O4860), MONTH(O4860), DAY(O4860)),"")</f>
        <v/>
      </c>
      <c r="Y4860" s="122" t="n"/>
      <c r="Z4860" s="123" t="n"/>
      <c r="AA4860" s="117">
        <f>IF(F4860="Re-assigned","NA",IF(W4860="","",IF(W4860&gt;=VLOOKUP(D4860,SLAMatrix,3,FALSE),"Yes",IF(W4860&lt;VLOOKUP(D4860,SLAMatrix,2,FALSE),"No","Internal"))))</f>
        <v/>
      </c>
      <c r="AB4860" s="123" t="n"/>
      <c r="AC4860" s="123" t="n"/>
      <c r="AD4860" s="119" t="n"/>
      <c r="AE4860" s="125" t="n"/>
      <c r="AF4860" s="124">
        <f>MONTH(O4860)</f>
        <v/>
      </c>
      <c r="AG4860" s="124">
        <f>VLOOKUP(IFERROR(MID(AE4860,1,(FIND(",",AE4860,1)-1)),AE4860),Facility_Region_Mapping,2,FALSE)</f>
        <v/>
      </c>
      <c r="AH4860" s="124" t="n"/>
      <c r="AI4860" s="124">
        <f>IF(C4860&lt;&gt;"",IF(M4860="ESM User",getInterfaceName($C4860),"NA"),"")</f>
        <v/>
      </c>
      <c r="AJ4860" s="116">
        <f>IF(Q4860&lt;&gt;"",DATE(YEAR(Q4860), MONTH(Q4860), DAY(Q4860)),"")</f>
        <v/>
      </c>
      <c r="AK4860" s="130">
        <f>IF(Q4860&lt;&gt;0,Q4860-N4860,TODAY()-N4860)</f>
        <v/>
      </c>
      <c r="AL4860" s="112">
        <f>IF(F4860="Re-assigned",0,IF(H4860="Closed",0,IF(H4860="Service Restored",0,IF(H4860="",0,1))))</f>
        <v/>
      </c>
      <c r="AM4860" s="124">
        <f>IF(AL4860=0,"",IF(AK4860&gt;20.99,"Aged","Non-Aged"))</f>
        <v/>
      </c>
      <c r="AN4860" s="112">
        <f>IF(Q4860&lt;&gt;"",MONTH(Q4860),"")</f>
        <v/>
      </c>
      <c r="AO4860" s="112">
        <f>IFERROR(VALUE(V4860),0)</f>
        <v/>
      </c>
    </row>
    <row customFormat="1" customHeight="1" ht="29.25" r="4861" s="112" spans="1:41">
      <c r="A4861" s="127" t="n"/>
      <c r="B4861" s="113" t="n"/>
      <c r="C4861" s="127" t="n"/>
      <c r="D4861" s="127" t="n"/>
      <c r="E4861" s="114">
        <f>IF(F4861 &lt;&gt; "",VLOOKUP(F4861,CategoryLookup,2,FALSE), "")</f>
        <v/>
      </c>
      <c r="F4861" s="126" t="n"/>
      <c r="G4861" s="127" t="n"/>
      <c r="H4861" s="127" t="n"/>
      <c r="I4861" s="127" t="n"/>
      <c r="J4861" s="127" t="n"/>
      <c r="K4861" s="127" t="n"/>
      <c r="L4861" s="127" t="n"/>
      <c r="M4861" s="127" t="n"/>
      <c r="N4861" s="120" t="n"/>
      <c r="O4861" s="120" t="n"/>
      <c r="P4861" s="120" t="n"/>
      <c r="Q4861" s="120" t="n"/>
      <c r="R4861" s="121" t="n"/>
      <c r="S4861" s="121" t="n"/>
      <c r="T4861" s="121" t="n"/>
      <c r="U4861" s="121" t="n"/>
      <c r="V4861" s="117">
        <f>IF(P4861="NA","NA",IF(P4861&lt;&gt;"",TEXT(P4861-N4861,"[h].mm"),""))</f>
        <v/>
      </c>
      <c r="W4861" s="118">
        <f>IF(AND(R4861="",S4861=""),"",R4861+S4861)</f>
        <v/>
      </c>
      <c r="X4861" s="116">
        <f>IF(O4861&lt;&gt;"",DATE(YEAR(O4861), MONTH(O4861), DAY(O4861)),"")</f>
        <v/>
      </c>
      <c r="Y4861" s="122" t="n"/>
      <c r="Z4861" s="123" t="n"/>
      <c r="AA4861" s="117">
        <f>IF(F4861="Re-assigned","NA",IF(W4861="","",IF(W4861&gt;=VLOOKUP(D4861,SLAMatrix,3,FALSE),"Yes",IF(W4861&lt;VLOOKUP(D4861,SLAMatrix,2,FALSE),"No","Internal"))))</f>
        <v/>
      </c>
      <c r="AB4861" s="123" t="n"/>
      <c r="AC4861" s="123" t="n"/>
      <c r="AD4861" s="119" t="n"/>
      <c r="AE4861" s="125" t="n"/>
      <c r="AF4861" s="124">
        <f>MONTH(O4861)</f>
        <v/>
      </c>
      <c r="AG4861" s="124">
        <f>VLOOKUP(IFERROR(MID(AE4861,1,(FIND(",",AE4861,1)-1)),AE4861),Facility_Region_Mapping,2,FALSE)</f>
        <v/>
      </c>
      <c r="AH4861" s="124" t="n"/>
      <c r="AI4861" s="124">
        <f>IF(C4861&lt;&gt;"",IF(M4861="ESM User",getInterfaceName($C4861),"NA"),"")</f>
        <v/>
      </c>
      <c r="AJ4861" s="116">
        <f>IF(Q4861&lt;&gt;"",DATE(YEAR(Q4861), MONTH(Q4861), DAY(Q4861)),"")</f>
        <v/>
      </c>
      <c r="AK4861" s="130">
        <f>IF(Q4861&lt;&gt;0,Q4861-N4861,TODAY()-N4861)</f>
        <v/>
      </c>
      <c r="AL4861" s="112">
        <f>IF(F4861="Re-assigned",0,IF(H4861="Closed",0,IF(H4861="Service Restored",0,IF(H4861="",0,1))))</f>
        <v/>
      </c>
      <c r="AM4861" s="124">
        <f>IF(AL4861=0,"",IF(AK4861&gt;20.99,"Aged","Non-Aged"))</f>
        <v/>
      </c>
      <c r="AN4861" s="112">
        <f>IF(Q4861&lt;&gt;"",MONTH(Q4861),"")</f>
        <v/>
      </c>
      <c r="AO4861" s="112">
        <f>IFERROR(VALUE(V4861),0)</f>
        <v/>
      </c>
    </row>
    <row customFormat="1" customHeight="1" ht="29.25" r="4862" s="112" spans="1:41">
      <c r="A4862" s="127" t="n"/>
      <c r="B4862" s="113" t="n"/>
      <c r="C4862" s="127" t="n"/>
      <c r="D4862" s="127" t="n"/>
      <c r="E4862" s="114">
        <f>IF(F4862 &lt;&gt; "",VLOOKUP(F4862,CategoryLookup,2,FALSE), "")</f>
        <v/>
      </c>
      <c r="F4862" s="126" t="n"/>
      <c r="G4862" s="127" t="n"/>
      <c r="H4862" s="127" t="n"/>
      <c r="I4862" s="127" t="n"/>
      <c r="J4862" s="127" t="n"/>
      <c r="K4862" s="127" t="n"/>
      <c r="L4862" s="127" t="n"/>
      <c r="M4862" s="127" t="n"/>
      <c r="N4862" s="120" t="n"/>
      <c r="O4862" s="120" t="n"/>
      <c r="P4862" s="120" t="n"/>
      <c r="Q4862" s="120" t="n"/>
      <c r="R4862" s="121" t="n"/>
      <c r="S4862" s="121" t="n"/>
      <c r="T4862" s="121" t="n"/>
      <c r="U4862" s="121" t="n"/>
      <c r="V4862" s="117">
        <f>IF(P4862="NA","NA",IF(P4862&lt;&gt;"",TEXT(P4862-N4862,"[h].mm"),""))</f>
        <v/>
      </c>
      <c r="W4862" s="118">
        <f>IF(AND(R4862="",S4862=""),"",R4862+S4862)</f>
        <v/>
      </c>
      <c r="X4862" s="116">
        <f>IF(O4862&lt;&gt;"",DATE(YEAR(O4862), MONTH(O4862), DAY(O4862)),"")</f>
        <v/>
      </c>
      <c r="Y4862" s="122" t="n"/>
      <c r="Z4862" s="123" t="n"/>
      <c r="AA4862" s="117">
        <f>IF(F4862="Re-assigned","NA",IF(W4862="","",IF(W4862&gt;=VLOOKUP(D4862,SLAMatrix,3,FALSE),"Yes",IF(W4862&lt;VLOOKUP(D4862,SLAMatrix,2,FALSE),"No","Internal"))))</f>
        <v/>
      </c>
      <c r="AB4862" s="123" t="n"/>
      <c r="AC4862" s="123" t="n"/>
      <c r="AD4862" s="119" t="n"/>
      <c r="AE4862" s="125" t="n"/>
      <c r="AF4862" s="124">
        <f>MONTH(O4862)</f>
        <v/>
      </c>
      <c r="AG4862" s="124">
        <f>VLOOKUP(IFERROR(MID(AE4862,1,(FIND(",",AE4862,1)-1)),AE4862),Facility_Region_Mapping,2,FALSE)</f>
        <v/>
      </c>
      <c r="AH4862" s="124" t="n"/>
      <c r="AI4862" s="124">
        <f>IF(C4862&lt;&gt;"",IF(M4862="ESM User",getInterfaceName($C4862),"NA"),"")</f>
        <v/>
      </c>
      <c r="AJ4862" s="116">
        <f>IF(Q4862&lt;&gt;"",DATE(YEAR(Q4862), MONTH(Q4862), DAY(Q4862)),"")</f>
        <v/>
      </c>
      <c r="AK4862" s="130">
        <f>IF(Q4862&lt;&gt;0,Q4862-N4862,TODAY()-N4862)</f>
        <v/>
      </c>
      <c r="AL4862" s="112">
        <f>IF(F4862="Re-assigned",0,IF(H4862="Closed",0,IF(H4862="Service Restored",0,IF(H4862="",0,1))))</f>
        <v/>
      </c>
      <c r="AM4862" s="124">
        <f>IF(AL4862=0,"",IF(AK4862&gt;20.99,"Aged","Non-Aged"))</f>
        <v/>
      </c>
      <c r="AN4862" s="112">
        <f>IF(Q4862&lt;&gt;"",MONTH(Q4862),"")</f>
        <v/>
      </c>
      <c r="AO4862" s="112">
        <f>IFERROR(VALUE(V4862),0)</f>
        <v/>
      </c>
    </row>
    <row customFormat="1" customHeight="1" ht="29.25" r="4863" s="112" spans="1:41">
      <c r="A4863" s="127" t="n"/>
      <c r="B4863" s="113" t="n"/>
      <c r="C4863" s="127" t="n"/>
      <c r="D4863" s="127" t="n"/>
      <c r="E4863" s="114">
        <f>IF(F4863 &lt;&gt; "",VLOOKUP(F4863,CategoryLookup,2,FALSE), "")</f>
        <v/>
      </c>
      <c r="F4863" s="126" t="n"/>
      <c r="G4863" s="127" t="n"/>
      <c r="H4863" s="127" t="n"/>
      <c r="I4863" s="127" t="n"/>
      <c r="J4863" s="127" t="n"/>
      <c r="K4863" s="127" t="n"/>
      <c r="L4863" s="127" t="n"/>
      <c r="M4863" s="127" t="n"/>
      <c r="N4863" s="120" t="n"/>
      <c r="O4863" s="120" t="n"/>
      <c r="P4863" s="120" t="n"/>
      <c r="Q4863" s="120" t="n"/>
      <c r="R4863" s="121" t="n"/>
      <c r="S4863" s="121" t="n"/>
      <c r="T4863" s="121" t="n"/>
      <c r="U4863" s="121" t="n"/>
      <c r="V4863" s="117">
        <f>IF(P4863="NA","NA",IF(P4863&lt;&gt;"",TEXT(P4863-N4863,"[h].mm"),""))</f>
        <v/>
      </c>
      <c r="W4863" s="118">
        <f>IF(AND(R4863="",S4863=""),"",R4863+S4863)</f>
        <v/>
      </c>
      <c r="X4863" s="116">
        <f>IF(O4863&lt;&gt;"",DATE(YEAR(O4863), MONTH(O4863), DAY(O4863)),"")</f>
        <v/>
      </c>
      <c r="Y4863" s="122" t="n"/>
      <c r="Z4863" s="123" t="n"/>
      <c r="AA4863" s="117">
        <f>IF(F4863="Re-assigned","NA",IF(W4863="","",IF(W4863&gt;=VLOOKUP(D4863,SLAMatrix,3,FALSE),"Yes",IF(W4863&lt;VLOOKUP(D4863,SLAMatrix,2,FALSE),"No","Internal"))))</f>
        <v/>
      </c>
      <c r="AB4863" s="123" t="n"/>
      <c r="AC4863" s="123" t="n"/>
      <c r="AD4863" s="119" t="n"/>
      <c r="AE4863" s="125" t="n"/>
      <c r="AF4863" s="124">
        <f>MONTH(O4863)</f>
        <v/>
      </c>
      <c r="AG4863" s="124">
        <f>VLOOKUP(IFERROR(MID(AE4863,1,(FIND(",",AE4863,1)-1)),AE4863),Facility_Region_Mapping,2,FALSE)</f>
        <v/>
      </c>
      <c r="AH4863" s="124" t="n"/>
      <c r="AI4863" s="124">
        <f>IF(C4863&lt;&gt;"",IF(M4863="ESM User",getInterfaceName($C4863),"NA"),"")</f>
        <v/>
      </c>
      <c r="AJ4863" s="116">
        <f>IF(Q4863&lt;&gt;"",DATE(YEAR(Q4863), MONTH(Q4863), DAY(Q4863)),"")</f>
        <v/>
      </c>
      <c r="AK4863" s="130">
        <f>IF(Q4863&lt;&gt;0,Q4863-N4863,TODAY()-N4863)</f>
        <v/>
      </c>
      <c r="AL4863" s="112">
        <f>IF(F4863="Re-assigned",0,IF(H4863="Closed",0,IF(H4863="Service Restored",0,IF(H4863="",0,1))))</f>
        <v/>
      </c>
      <c r="AM4863" s="124">
        <f>IF(AL4863=0,"",IF(AK4863&gt;20.99,"Aged","Non-Aged"))</f>
        <v/>
      </c>
      <c r="AN4863" s="112">
        <f>IF(Q4863&lt;&gt;"",MONTH(Q4863),"")</f>
        <v/>
      </c>
      <c r="AO4863" s="112">
        <f>IFERROR(VALUE(V4863),0)</f>
        <v/>
      </c>
    </row>
    <row customFormat="1" customHeight="1" ht="29.25" r="4864" s="112" spans="1:41">
      <c r="A4864" s="127" t="n"/>
      <c r="B4864" s="113" t="n"/>
      <c r="C4864" s="127" t="n"/>
      <c r="D4864" s="127" t="n"/>
      <c r="E4864" s="114">
        <f>IF(F4864 &lt;&gt; "",VLOOKUP(F4864,CategoryLookup,2,FALSE), "")</f>
        <v/>
      </c>
      <c r="F4864" s="126" t="n"/>
      <c r="G4864" s="127" t="n"/>
      <c r="H4864" s="127" t="n"/>
      <c r="I4864" s="127" t="n"/>
      <c r="J4864" s="127" t="n"/>
      <c r="K4864" s="127" t="n"/>
      <c r="L4864" s="127" t="n"/>
      <c r="M4864" s="127" t="n"/>
      <c r="N4864" s="120" t="n"/>
      <c r="O4864" s="120" t="n"/>
      <c r="P4864" s="120" t="n"/>
      <c r="Q4864" s="120" t="n"/>
      <c r="R4864" s="121" t="n"/>
      <c r="S4864" s="121" t="n"/>
      <c r="T4864" s="121" t="n"/>
      <c r="U4864" s="121" t="n"/>
      <c r="V4864" s="117">
        <f>IF(P4864="NA","NA",IF(P4864&lt;&gt;"",TEXT(P4864-N4864,"[h].mm"),""))</f>
        <v/>
      </c>
      <c r="W4864" s="118">
        <f>IF(AND(R4864="",S4864=""),"",R4864+S4864)</f>
        <v/>
      </c>
      <c r="X4864" s="116">
        <f>IF(O4864&lt;&gt;"",DATE(YEAR(O4864), MONTH(O4864), DAY(O4864)),"")</f>
        <v/>
      </c>
      <c r="Y4864" s="122" t="n"/>
      <c r="Z4864" s="123" t="n"/>
      <c r="AA4864" s="117">
        <f>IF(F4864="Re-assigned","NA",IF(W4864="","",IF(W4864&gt;=VLOOKUP(D4864,SLAMatrix,3,FALSE),"Yes",IF(W4864&lt;VLOOKUP(D4864,SLAMatrix,2,FALSE),"No","Internal"))))</f>
        <v/>
      </c>
      <c r="AB4864" s="123" t="n"/>
      <c r="AC4864" s="123" t="n"/>
      <c r="AD4864" s="119" t="n"/>
      <c r="AE4864" s="125" t="n"/>
      <c r="AF4864" s="124">
        <f>MONTH(O4864)</f>
        <v/>
      </c>
      <c r="AG4864" s="124">
        <f>VLOOKUP(IFERROR(MID(AE4864,1,(FIND(",",AE4864,1)-1)),AE4864),Facility_Region_Mapping,2,FALSE)</f>
        <v/>
      </c>
      <c r="AH4864" s="124" t="n"/>
      <c r="AI4864" s="124">
        <f>IF(C4864&lt;&gt;"",IF(M4864="ESM User",getInterfaceName($C4864),"NA"),"")</f>
        <v/>
      </c>
      <c r="AJ4864" s="116">
        <f>IF(Q4864&lt;&gt;"",DATE(YEAR(Q4864), MONTH(Q4864), DAY(Q4864)),"")</f>
        <v/>
      </c>
      <c r="AK4864" s="130">
        <f>IF(Q4864&lt;&gt;0,Q4864-N4864,TODAY()-N4864)</f>
        <v/>
      </c>
      <c r="AL4864" s="112">
        <f>IF(F4864="Re-assigned",0,IF(H4864="Closed",0,IF(H4864="Service Restored",0,IF(H4864="",0,1))))</f>
        <v/>
      </c>
      <c r="AM4864" s="124">
        <f>IF(AL4864=0,"",IF(AK4864&gt;20.99,"Aged","Non-Aged"))</f>
        <v/>
      </c>
      <c r="AN4864" s="112">
        <f>IF(Q4864&lt;&gt;"",MONTH(Q4864),"")</f>
        <v/>
      </c>
      <c r="AO4864" s="112">
        <f>IFERROR(VALUE(V4864),0)</f>
        <v/>
      </c>
    </row>
    <row customFormat="1" customHeight="1" ht="29.25" r="4865" s="112" spans="1:41">
      <c r="A4865" s="127" t="n"/>
      <c r="B4865" s="113" t="n"/>
      <c r="C4865" s="127" t="n"/>
      <c r="D4865" s="127" t="n"/>
      <c r="E4865" s="114">
        <f>IF(F4865 &lt;&gt; "",VLOOKUP(F4865,CategoryLookup,2,FALSE), "")</f>
        <v/>
      </c>
      <c r="F4865" s="126" t="n"/>
      <c r="G4865" s="127" t="n"/>
      <c r="H4865" s="127" t="n"/>
      <c r="I4865" s="127" t="n"/>
      <c r="J4865" s="127" t="n"/>
      <c r="K4865" s="127" t="n"/>
      <c r="L4865" s="127" t="n"/>
      <c r="M4865" s="127" t="n"/>
      <c r="N4865" s="120" t="n"/>
      <c r="O4865" s="120" t="n"/>
      <c r="P4865" s="120" t="n"/>
      <c r="Q4865" s="120" t="n"/>
      <c r="R4865" s="121" t="n"/>
      <c r="S4865" s="121" t="n"/>
      <c r="T4865" s="121" t="n"/>
      <c r="U4865" s="121" t="n"/>
      <c r="V4865" s="117">
        <f>IF(P4865="NA","NA",IF(P4865&lt;&gt;"",TEXT(P4865-N4865,"[h].mm"),""))</f>
        <v/>
      </c>
      <c r="W4865" s="118">
        <f>IF(AND(R4865="",S4865=""),"",R4865+S4865)</f>
        <v/>
      </c>
      <c r="X4865" s="116">
        <f>IF(O4865&lt;&gt;"",DATE(YEAR(O4865), MONTH(O4865), DAY(O4865)),"")</f>
        <v/>
      </c>
      <c r="Y4865" s="122" t="n"/>
      <c r="Z4865" s="123" t="n"/>
      <c r="AA4865" s="117">
        <f>IF(F4865="Re-assigned","NA",IF(W4865="","",IF(W4865&gt;=VLOOKUP(D4865,SLAMatrix,3,FALSE),"Yes",IF(W4865&lt;VLOOKUP(D4865,SLAMatrix,2,FALSE),"No","Internal"))))</f>
        <v/>
      </c>
      <c r="AB4865" s="123" t="n"/>
      <c r="AC4865" s="123" t="n"/>
      <c r="AD4865" s="119" t="n"/>
      <c r="AE4865" s="125" t="n"/>
      <c r="AF4865" s="124">
        <f>MONTH(O4865)</f>
        <v/>
      </c>
      <c r="AG4865" s="124">
        <f>VLOOKUP(IFERROR(MID(AE4865,1,(FIND(",",AE4865,1)-1)),AE4865),Facility_Region_Mapping,2,FALSE)</f>
        <v/>
      </c>
      <c r="AH4865" s="124" t="n"/>
      <c r="AI4865" s="124">
        <f>IF(C4865&lt;&gt;"",IF(M4865="ESM User",getInterfaceName($C4865),"NA"),"")</f>
        <v/>
      </c>
      <c r="AJ4865" s="116">
        <f>IF(Q4865&lt;&gt;"",DATE(YEAR(Q4865), MONTH(Q4865), DAY(Q4865)),"")</f>
        <v/>
      </c>
      <c r="AK4865" s="130">
        <f>IF(Q4865&lt;&gt;0,Q4865-N4865,TODAY()-N4865)</f>
        <v/>
      </c>
      <c r="AL4865" s="112">
        <f>IF(F4865="Re-assigned",0,IF(H4865="Closed",0,IF(H4865="Service Restored",0,IF(H4865="",0,1))))</f>
        <v/>
      </c>
      <c r="AM4865" s="124">
        <f>IF(AL4865=0,"",IF(AK4865&gt;20.99,"Aged","Non-Aged"))</f>
        <v/>
      </c>
      <c r="AN4865" s="112">
        <f>IF(Q4865&lt;&gt;"",MONTH(Q4865),"")</f>
        <v/>
      </c>
      <c r="AO4865" s="112">
        <f>IFERROR(VALUE(V4865),0)</f>
        <v/>
      </c>
    </row>
    <row customFormat="1" customHeight="1" ht="29.25" r="4866" s="112" spans="1:41">
      <c r="A4866" s="127" t="n"/>
      <c r="B4866" s="113" t="n"/>
      <c r="C4866" s="127" t="n"/>
      <c r="D4866" s="127" t="n"/>
      <c r="E4866" s="114">
        <f>IF(F4866 &lt;&gt; "",VLOOKUP(F4866,CategoryLookup,2,FALSE), "")</f>
        <v/>
      </c>
      <c r="F4866" s="126" t="n"/>
      <c r="G4866" s="127" t="n"/>
      <c r="H4866" s="127" t="n"/>
      <c r="I4866" s="127" t="n"/>
      <c r="J4866" s="127" t="n"/>
      <c r="K4866" s="127" t="n"/>
      <c r="L4866" s="127" t="n"/>
      <c r="M4866" s="127" t="n"/>
      <c r="N4866" s="120" t="n"/>
      <c r="O4866" s="120" t="n"/>
      <c r="P4866" s="120" t="n"/>
      <c r="Q4866" s="120" t="n"/>
      <c r="R4866" s="121" t="n"/>
      <c r="S4866" s="121" t="n"/>
      <c r="T4866" s="121" t="n"/>
      <c r="U4866" s="121" t="n"/>
      <c r="V4866" s="117">
        <f>IF(P4866="NA","NA",IF(P4866&lt;&gt;"",TEXT(P4866-N4866,"[h].mm"),""))</f>
        <v/>
      </c>
      <c r="W4866" s="118">
        <f>IF(AND(R4866="",S4866=""),"",R4866+S4866)</f>
        <v/>
      </c>
      <c r="X4866" s="116">
        <f>IF(O4866&lt;&gt;"",DATE(YEAR(O4866), MONTH(O4866), DAY(O4866)),"")</f>
        <v/>
      </c>
      <c r="Y4866" s="122" t="n"/>
      <c r="Z4866" s="123" t="n"/>
      <c r="AA4866" s="117">
        <f>IF(F4866="Re-assigned","NA",IF(W4866="","",IF(W4866&gt;=VLOOKUP(D4866,SLAMatrix,3,FALSE),"Yes",IF(W4866&lt;VLOOKUP(D4866,SLAMatrix,2,FALSE),"No","Internal"))))</f>
        <v/>
      </c>
      <c r="AB4866" s="123" t="n"/>
      <c r="AC4866" s="123" t="n"/>
      <c r="AD4866" s="119" t="n"/>
      <c r="AE4866" s="125" t="n"/>
      <c r="AF4866" s="124">
        <f>MONTH(O4866)</f>
        <v/>
      </c>
      <c r="AG4866" s="124">
        <f>VLOOKUP(IFERROR(MID(AE4866,1,(FIND(",",AE4866,1)-1)),AE4866),Facility_Region_Mapping,2,FALSE)</f>
        <v/>
      </c>
      <c r="AH4866" s="124" t="n"/>
      <c r="AI4866" s="124">
        <f>IF(C4866&lt;&gt;"",IF(M4866="ESM User",getInterfaceName($C4866),"NA"),"")</f>
        <v/>
      </c>
      <c r="AJ4866" s="116">
        <f>IF(Q4866&lt;&gt;"",DATE(YEAR(Q4866), MONTH(Q4866), DAY(Q4866)),"")</f>
        <v/>
      </c>
      <c r="AK4866" s="130">
        <f>IF(Q4866&lt;&gt;0,Q4866-N4866,TODAY()-N4866)</f>
        <v/>
      </c>
      <c r="AL4866" s="112">
        <f>IF(F4866="Re-assigned",0,IF(H4866="Closed",0,IF(H4866="Service Restored",0,IF(H4866="",0,1))))</f>
        <v/>
      </c>
      <c r="AM4866" s="124">
        <f>IF(AL4866=0,"",IF(AK4866&gt;20.99,"Aged","Non-Aged"))</f>
        <v/>
      </c>
      <c r="AN4866" s="112">
        <f>IF(Q4866&lt;&gt;"",MONTH(Q4866),"")</f>
        <v/>
      </c>
      <c r="AO4866" s="112">
        <f>IFERROR(VALUE(V4866),0)</f>
        <v/>
      </c>
    </row>
    <row customFormat="1" customHeight="1" ht="29.25" r="4867" s="112" spans="1:41">
      <c r="A4867" s="127" t="n"/>
      <c r="B4867" s="113" t="n"/>
      <c r="C4867" s="127" t="n"/>
      <c r="D4867" s="127" t="n"/>
      <c r="E4867" s="114">
        <f>IF(F4867 &lt;&gt; "",VLOOKUP(F4867,CategoryLookup,2,FALSE), "")</f>
        <v/>
      </c>
      <c r="F4867" s="126" t="n"/>
      <c r="G4867" s="127" t="n"/>
      <c r="H4867" s="127" t="n"/>
      <c r="I4867" s="127" t="n"/>
      <c r="J4867" s="127" t="n"/>
      <c r="K4867" s="127" t="n"/>
      <c r="L4867" s="127" t="n"/>
      <c r="M4867" s="127" t="n"/>
      <c r="N4867" s="120" t="n"/>
      <c r="O4867" s="120" t="n"/>
      <c r="P4867" s="120" t="n"/>
      <c r="Q4867" s="120" t="n"/>
      <c r="R4867" s="121" t="n"/>
      <c r="S4867" s="121" t="n"/>
      <c r="T4867" s="121" t="n"/>
      <c r="U4867" s="121" t="n"/>
      <c r="V4867" s="117">
        <f>IF(P4867="NA","NA",IF(P4867&lt;&gt;"",TEXT(P4867-N4867,"[h].mm"),""))</f>
        <v/>
      </c>
      <c r="W4867" s="118">
        <f>IF(AND(R4867="",S4867=""),"",R4867+S4867)</f>
        <v/>
      </c>
      <c r="X4867" s="116">
        <f>IF(O4867&lt;&gt;"",DATE(YEAR(O4867), MONTH(O4867), DAY(O4867)),"")</f>
        <v/>
      </c>
      <c r="Y4867" s="122" t="n"/>
      <c r="Z4867" s="123" t="n"/>
      <c r="AA4867" s="117">
        <f>IF(F4867="Re-assigned","NA",IF(W4867="","",IF(W4867&gt;=VLOOKUP(D4867,SLAMatrix,3,FALSE),"Yes",IF(W4867&lt;VLOOKUP(D4867,SLAMatrix,2,FALSE),"No","Internal"))))</f>
        <v/>
      </c>
      <c r="AB4867" s="123" t="n"/>
      <c r="AC4867" s="123" t="n"/>
      <c r="AD4867" s="119" t="n"/>
      <c r="AE4867" s="125" t="n"/>
      <c r="AF4867" s="124">
        <f>MONTH(O4867)</f>
        <v/>
      </c>
      <c r="AG4867" s="124">
        <f>VLOOKUP(IFERROR(MID(AE4867,1,(FIND(",",AE4867,1)-1)),AE4867),Facility_Region_Mapping,2,FALSE)</f>
        <v/>
      </c>
      <c r="AH4867" s="124" t="n"/>
      <c r="AI4867" s="124">
        <f>IF(C4867&lt;&gt;"",IF(M4867="ESM User",getInterfaceName($C4867),"NA"),"")</f>
        <v/>
      </c>
      <c r="AJ4867" s="116">
        <f>IF(Q4867&lt;&gt;"",DATE(YEAR(Q4867), MONTH(Q4867), DAY(Q4867)),"")</f>
        <v/>
      </c>
      <c r="AK4867" s="130">
        <f>IF(Q4867&lt;&gt;0,Q4867-N4867,TODAY()-N4867)</f>
        <v/>
      </c>
      <c r="AL4867" s="112">
        <f>IF(F4867="Re-assigned",0,IF(H4867="Closed",0,IF(H4867="Service Restored",0,IF(H4867="",0,1))))</f>
        <v/>
      </c>
      <c r="AM4867" s="124">
        <f>IF(AL4867=0,"",IF(AK4867&gt;20.99,"Aged","Non-Aged"))</f>
        <v/>
      </c>
      <c r="AN4867" s="112">
        <f>IF(Q4867&lt;&gt;"",MONTH(Q4867),"")</f>
        <v/>
      </c>
      <c r="AO4867" s="112">
        <f>IFERROR(VALUE(V4867),0)</f>
        <v/>
      </c>
    </row>
    <row customFormat="1" customHeight="1" ht="29.25" r="4868" s="112" spans="1:41">
      <c r="A4868" s="127" t="n"/>
      <c r="B4868" s="113" t="n"/>
      <c r="C4868" s="127" t="n"/>
      <c r="D4868" s="127" t="n"/>
      <c r="E4868" s="114">
        <f>IF(F4868 &lt;&gt; "",VLOOKUP(F4868,CategoryLookup,2,FALSE), "")</f>
        <v/>
      </c>
      <c r="F4868" s="126" t="n"/>
      <c r="G4868" s="127" t="n"/>
      <c r="H4868" s="127" t="n"/>
      <c r="I4868" s="127" t="n"/>
      <c r="J4868" s="127" t="n"/>
      <c r="K4868" s="127" t="n"/>
      <c r="L4868" s="127" t="n"/>
      <c r="M4868" s="127" t="n"/>
      <c r="N4868" s="120" t="n"/>
      <c r="O4868" s="120" t="n"/>
      <c r="P4868" s="120" t="n"/>
      <c r="Q4868" s="120" t="n"/>
      <c r="R4868" s="121" t="n"/>
      <c r="S4868" s="121" t="n"/>
      <c r="T4868" s="121" t="n"/>
      <c r="U4868" s="121" t="n"/>
      <c r="V4868" s="117">
        <f>IF(P4868="NA","NA",IF(P4868&lt;&gt;"",TEXT(P4868-N4868,"[h].mm"),""))</f>
        <v/>
      </c>
      <c r="W4868" s="118">
        <f>IF(AND(R4868="",S4868=""),"",R4868+S4868)</f>
        <v/>
      </c>
      <c r="X4868" s="116">
        <f>IF(O4868&lt;&gt;"",DATE(YEAR(O4868), MONTH(O4868), DAY(O4868)),"")</f>
        <v/>
      </c>
      <c r="Y4868" s="122" t="n"/>
      <c r="Z4868" s="123" t="n"/>
      <c r="AA4868" s="117">
        <f>IF(F4868="Re-assigned","NA",IF(W4868="","",IF(W4868&gt;=VLOOKUP(D4868,SLAMatrix,3,FALSE),"Yes",IF(W4868&lt;VLOOKUP(D4868,SLAMatrix,2,FALSE),"No","Internal"))))</f>
        <v/>
      </c>
      <c r="AB4868" s="123" t="n"/>
      <c r="AC4868" s="123" t="n"/>
      <c r="AD4868" s="119" t="n"/>
      <c r="AE4868" s="125" t="n"/>
      <c r="AF4868" s="124">
        <f>MONTH(O4868)</f>
        <v/>
      </c>
      <c r="AG4868" s="124">
        <f>VLOOKUP(IFERROR(MID(AE4868,1,(FIND(",",AE4868,1)-1)),AE4868),Facility_Region_Mapping,2,FALSE)</f>
        <v/>
      </c>
      <c r="AH4868" s="124" t="n"/>
      <c r="AI4868" s="124">
        <f>IF(C4868&lt;&gt;"",IF(M4868="ESM User",getInterfaceName($C4868),"NA"),"")</f>
        <v/>
      </c>
      <c r="AJ4868" s="116">
        <f>IF(Q4868&lt;&gt;"",DATE(YEAR(Q4868), MONTH(Q4868), DAY(Q4868)),"")</f>
        <v/>
      </c>
      <c r="AK4868" s="130">
        <f>IF(Q4868&lt;&gt;0,Q4868-N4868,TODAY()-N4868)</f>
        <v/>
      </c>
      <c r="AL4868" s="112">
        <f>IF(F4868="Re-assigned",0,IF(H4868="Closed",0,IF(H4868="Service Restored",0,IF(H4868="",0,1))))</f>
        <v/>
      </c>
      <c r="AM4868" s="124">
        <f>IF(AL4868=0,"",IF(AK4868&gt;20.99,"Aged","Non-Aged"))</f>
        <v/>
      </c>
      <c r="AN4868" s="112">
        <f>IF(Q4868&lt;&gt;"",MONTH(Q4868),"")</f>
        <v/>
      </c>
      <c r="AO4868" s="112">
        <f>IFERROR(VALUE(V4868),0)</f>
        <v/>
      </c>
    </row>
    <row customFormat="1" customHeight="1" ht="29.25" r="4869" s="112" spans="1:41">
      <c r="A4869" s="127" t="n"/>
      <c r="B4869" s="113" t="n"/>
      <c r="C4869" s="127" t="n"/>
      <c r="D4869" s="127" t="n"/>
      <c r="E4869" s="114">
        <f>IF(F4869 &lt;&gt; "",VLOOKUP(F4869,CategoryLookup,2,FALSE), "")</f>
        <v/>
      </c>
      <c r="F4869" s="126" t="n"/>
      <c r="G4869" s="127" t="n"/>
      <c r="H4869" s="127" t="n"/>
      <c r="I4869" s="127" t="n"/>
      <c r="J4869" s="127" t="n"/>
      <c r="K4869" s="127" t="n"/>
      <c r="L4869" s="127" t="n"/>
      <c r="M4869" s="127" t="n"/>
      <c r="N4869" s="120" t="n"/>
      <c r="O4869" s="120" t="n"/>
      <c r="P4869" s="120" t="n"/>
      <c r="Q4869" s="120" t="n"/>
      <c r="R4869" s="121" t="n"/>
      <c r="S4869" s="121" t="n"/>
      <c r="T4869" s="121" t="n"/>
      <c r="U4869" s="121" t="n"/>
      <c r="V4869" s="117">
        <f>IF(P4869="NA","NA",IF(P4869&lt;&gt;"",TEXT(P4869-N4869,"[h].mm"),""))</f>
        <v/>
      </c>
      <c r="W4869" s="118">
        <f>IF(AND(R4869="",S4869=""),"",R4869+S4869)</f>
        <v/>
      </c>
      <c r="X4869" s="116">
        <f>IF(O4869&lt;&gt;"",DATE(YEAR(O4869), MONTH(O4869), DAY(O4869)),"")</f>
        <v/>
      </c>
      <c r="Y4869" s="122" t="n"/>
      <c r="Z4869" s="123" t="n"/>
      <c r="AA4869" s="117">
        <f>IF(F4869="Re-assigned","NA",IF(W4869="","",IF(W4869&gt;=VLOOKUP(D4869,SLAMatrix,3,FALSE),"Yes",IF(W4869&lt;VLOOKUP(D4869,SLAMatrix,2,FALSE),"No","Internal"))))</f>
        <v/>
      </c>
      <c r="AB4869" s="123" t="n"/>
      <c r="AC4869" s="123" t="n"/>
      <c r="AD4869" s="119" t="n"/>
      <c r="AE4869" s="125" t="n"/>
      <c r="AF4869" s="124">
        <f>MONTH(O4869)</f>
        <v/>
      </c>
      <c r="AG4869" s="124">
        <f>VLOOKUP(IFERROR(MID(AE4869,1,(FIND(",",AE4869,1)-1)),AE4869),Facility_Region_Mapping,2,FALSE)</f>
        <v/>
      </c>
      <c r="AH4869" s="124" t="n"/>
      <c r="AI4869" s="124">
        <f>IF(C4869&lt;&gt;"",IF(M4869="ESM User",getInterfaceName($C4869),"NA"),"")</f>
        <v/>
      </c>
      <c r="AJ4869" s="116">
        <f>IF(Q4869&lt;&gt;"",DATE(YEAR(Q4869), MONTH(Q4869), DAY(Q4869)),"")</f>
        <v/>
      </c>
      <c r="AK4869" s="130">
        <f>IF(Q4869&lt;&gt;0,Q4869-N4869,TODAY()-N4869)</f>
        <v/>
      </c>
      <c r="AL4869" s="112">
        <f>IF(F4869="Re-assigned",0,IF(H4869="Closed",0,IF(H4869="Service Restored",0,IF(H4869="",0,1))))</f>
        <v/>
      </c>
      <c r="AM4869" s="124">
        <f>IF(AL4869=0,"",IF(AK4869&gt;20.99,"Aged","Non-Aged"))</f>
        <v/>
      </c>
      <c r="AN4869" s="112">
        <f>IF(Q4869&lt;&gt;"",MONTH(Q4869),"")</f>
        <v/>
      </c>
      <c r="AO4869" s="112">
        <f>IFERROR(VALUE(V4869),0)</f>
        <v/>
      </c>
    </row>
    <row customFormat="1" customHeight="1" ht="29.25" r="4870" s="112" spans="1:41">
      <c r="A4870" s="127" t="n"/>
      <c r="B4870" s="113" t="n"/>
      <c r="C4870" s="127" t="n"/>
      <c r="D4870" s="127" t="n"/>
      <c r="E4870" s="114">
        <f>IF(F4870 &lt;&gt; "",VLOOKUP(F4870,CategoryLookup,2,FALSE), "")</f>
        <v/>
      </c>
      <c r="F4870" s="126" t="n"/>
      <c r="G4870" s="127" t="n"/>
      <c r="H4870" s="127" t="n"/>
      <c r="I4870" s="127" t="n"/>
      <c r="J4870" s="127" t="n"/>
      <c r="K4870" s="127" t="n"/>
      <c r="L4870" s="127" t="n"/>
      <c r="M4870" s="127" t="n"/>
      <c r="N4870" s="120" t="n"/>
      <c r="O4870" s="120" t="n"/>
      <c r="P4870" s="120" t="n"/>
      <c r="Q4870" s="120" t="n"/>
      <c r="R4870" s="121" t="n"/>
      <c r="S4870" s="121" t="n"/>
      <c r="T4870" s="121" t="n"/>
      <c r="U4870" s="121" t="n"/>
      <c r="V4870" s="117">
        <f>IF(P4870="NA","NA",IF(P4870&lt;&gt;"",TEXT(P4870-N4870,"[h].mm"),""))</f>
        <v/>
      </c>
      <c r="W4870" s="118">
        <f>IF(AND(R4870="",S4870=""),"",R4870+S4870)</f>
        <v/>
      </c>
      <c r="X4870" s="116">
        <f>IF(O4870&lt;&gt;"",DATE(YEAR(O4870), MONTH(O4870), DAY(O4870)),"")</f>
        <v/>
      </c>
      <c r="Y4870" s="122" t="n"/>
      <c r="Z4870" s="123" t="n"/>
      <c r="AA4870" s="117">
        <f>IF(F4870="Re-assigned","NA",IF(W4870="","",IF(W4870&gt;=VLOOKUP(D4870,SLAMatrix,3,FALSE),"Yes",IF(W4870&lt;VLOOKUP(D4870,SLAMatrix,2,FALSE),"No","Internal"))))</f>
        <v/>
      </c>
      <c r="AB4870" s="123" t="n"/>
      <c r="AC4870" s="123" t="n"/>
      <c r="AD4870" s="119" t="n"/>
      <c r="AE4870" s="125" t="n"/>
      <c r="AF4870" s="124">
        <f>MONTH(O4870)</f>
        <v/>
      </c>
      <c r="AG4870" s="124">
        <f>VLOOKUP(IFERROR(MID(AE4870,1,(FIND(",",AE4870,1)-1)),AE4870),Facility_Region_Mapping,2,FALSE)</f>
        <v/>
      </c>
      <c r="AH4870" s="124" t="n"/>
      <c r="AI4870" s="124">
        <f>IF(C4870&lt;&gt;"",IF(M4870="ESM User",getInterfaceName($C4870),"NA"),"")</f>
        <v/>
      </c>
      <c r="AJ4870" s="116">
        <f>IF(Q4870&lt;&gt;"",DATE(YEAR(Q4870), MONTH(Q4870), DAY(Q4870)),"")</f>
        <v/>
      </c>
      <c r="AK4870" s="130">
        <f>IF(Q4870&lt;&gt;0,Q4870-N4870,TODAY()-N4870)</f>
        <v/>
      </c>
      <c r="AL4870" s="112">
        <f>IF(F4870="Re-assigned",0,IF(H4870="Closed",0,IF(H4870="Service Restored",0,IF(H4870="",0,1))))</f>
        <v/>
      </c>
      <c r="AM4870" s="124">
        <f>IF(AL4870=0,"",IF(AK4870&gt;20.99,"Aged","Non-Aged"))</f>
        <v/>
      </c>
      <c r="AN4870" s="112">
        <f>IF(Q4870&lt;&gt;"",MONTH(Q4870),"")</f>
        <v/>
      </c>
      <c r="AO4870" s="112">
        <f>IFERROR(VALUE(V4870),0)</f>
        <v/>
      </c>
    </row>
    <row customFormat="1" customHeight="1" ht="29.25" r="4871" s="112" spans="1:41">
      <c r="A4871" s="127" t="n"/>
      <c r="B4871" s="113" t="n"/>
      <c r="C4871" s="127" t="n"/>
      <c r="D4871" s="127" t="n"/>
      <c r="E4871" s="114">
        <f>IF(F4871 &lt;&gt; "",VLOOKUP(F4871,CategoryLookup,2,FALSE), "")</f>
        <v/>
      </c>
      <c r="F4871" s="126" t="n"/>
      <c r="G4871" s="127" t="n"/>
      <c r="H4871" s="127" t="n"/>
      <c r="I4871" s="127" t="n"/>
      <c r="J4871" s="127" t="n"/>
      <c r="K4871" s="127" t="n"/>
      <c r="L4871" s="127" t="n"/>
      <c r="M4871" s="127" t="n"/>
      <c r="N4871" s="120" t="n"/>
      <c r="O4871" s="120" t="n"/>
      <c r="P4871" s="120" t="n"/>
      <c r="Q4871" s="120" t="n"/>
      <c r="R4871" s="121" t="n"/>
      <c r="S4871" s="121" t="n"/>
      <c r="T4871" s="121" t="n"/>
      <c r="U4871" s="121" t="n"/>
      <c r="V4871" s="117">
        <f>IF(P4871="NA","NA",IF(P4871&lt;&gt;"",TEXT(P4871-N4871,"[h].mm"),""))</f>
        <v/>
      </c>
      <c r="W4871" s="118">
        <f>IF(AND(R4871="",S4871=""),"",R4871+S4871)</f>
        <v/>
      </c>
      <c r="X4871" s="116">
        <f>IF(O4871&lt;&gt;"",DATE(YEAR(O4871), MONTH(O4871), DAY(O4871)),"")</f>
        <v/>
      </c>
      <c r="Y4871" s="122" t="n"/>
      <c r="Z4871" s="123" t="n"/>
      <c r="AA4871" s="117">
        <f>IF(F4871="Re-assigned","NA",IF(W4871="","",IF(W4871&gt;=VLOOKUP(D4871,SLAMatrix,3,FALSE),"Yes",IF(W4871&lt;VLOOKUP(D4871,SLAMatrix,2,FALSE),"No","Internal"))))</f>
        <v/>
      </c>
      <c r="AB4871" s="123" t="n"/>
      <c r="AC4871" s="123" t="n"/>
      <c r="AD4871" s="119" t="n"/>
      <c r="AE4871" s="125" t="n"/>
      <c r="AF4871" s="124">
        <f>MONTH(O4871)</f>
        <v/>
      </c>
      <c r="AG4871" s="124">
        <f>VLOOKUP(IFERROR(MID(AE4871,1,(FIND(",",AE4871,1)-1)),AE4871),Facility_Region_Mapping,2,FALSE)</f>
        <v/>
      </c>
      <c r="AH4871" s="124" t="n"/>
      <c r="AI4871" s="124">
        <f>IF(C4871&lt;&gt;"",IF(M4871="ESM User",getInterfaceName($C4871),"NA"),"")</f>
        <v/>
      </c>
      <c r="AJ4871" s="116">
        <f>IF(Q4871&lt;&gt;"",DATE(YEAR(Q4871), MONTH(Q4871), DAY(Q4871)),"")</f>
        <v/>
      </c>
      <c r="AK4871" s="130">
        <f>IF(Q4871&lt;&gt;0,Q4871-N4871,TODAY()-N4871)</f>
        <v/>
      </c>
      <c r="AL4871" s="112">
        <f>IF(F4871="Re-assigned",0,IF(H4871="Closed",0,IF(H4871="Service Restored",0,IF(H4871="",0,1))))</f>
        <v/>
      </c>
      <c r="AM4871" s="124">
        <f>IF(AL4871=0,"",IF(AK4871&gt;20.99,"Aged","Non-Aged"))</f>
        <v/>
      </c>
      <c r="AN4871" s="112">
        <f>IF(Q4871&lt;&gt;"",MONTH(Q4871),"")</f>
        <v/>
      </c>
      <c r="AO4871" s="112">
        <f>IFERROR(VALUE(V4871),0)</f>
        <v/>
      </c>
    </row>
    <row customFormat="1" customHeight="1" ht="29.25" r="4872" s="112" spans="1:41">
      <c r="A4872" s="127" t="n"/>
      <c r="B4872" s="113" t="n"/>
      <c r="C4872" s="127" t="n"/>
      <c r="D4872" s="127" t="n"/>
      <c r="E4872" s="114">
        <f>IF(F4872 &lt;&gt; "",VLOOKUP(F4872,CategoryLookup,2,FALSE), "")</f>
        <v/>
      </c>
      <c r="F4872" s="126" t="n"/>
      <c r="G4872" s="127" t="n"/>
      <c r="H4872" s="127" t="n"/>
      <c r="I4872" s="127" t="n"/>
      <c r="J4872" s="127" t="n"/>
      <c r="K4872" s="127" t="n"/>
      <c r="L4872" s="127" t="n"/>
      <c r="M4872" s="127" t="n"/>
      <c r="N4872" s="120" t="n"/>
      <c r="O4872" s="120" t="n"/>
      <c r="P4872" s="120" t="n"/>
      <c r="Q4872" s="120" t="n"/>
      <c r="R4872" s="121" t="n"/>
      <c r="S4872" s="121" t="n"/>
      <c r="T4872" s="121" t="n"/>
      <c r="U4872" s="121" t="n"/>
      <c r="V4872" s="117">
        <f>IF(P4872="NA","NA",IF(P4872&lt;&gt;"",TEXT(P4872-N4872,"[h].mm"),""))</f>
        <v/>
      </c>
      <c r="W4872" s="118">
        <f>IF(AND(R4872="",S4872=""),"",R4872+S4872)</f>
        <v/>
      </c>
      <c r="X4872" s="116">
        <f>IF(O4872&lt;&gt;"",DATE(YEAR(O4872), MONTH(O4872), DAY(O4872)),"")</f>
        <v/>
      </c>
      <c r="Y4872" s="122" t="n"/>
      <c r="Z4872" s="123" t="n"/>
      <c r="AA4872" s="117">
        <f>IF(F4872="Re-assigned","NA",IF(W4872="","",IF(W4872&gt;=VLOOKUP(D4872,SLAMatrix,3,FALSE),"Yes",IF(W4872&lt;VLOOKUP(D4872,SLAMatrix,2,FALSE),"No","Internal"))))</f>
        <v/>
      </c>
      <c r="AB4872" s="123" t="n"/>
      <c r="AC4872" s="123" t="n"/>
      <c r="AD4872" s="119" t="n"/>
      <c r="AE4872" s="125" t="n"/>
      <c r="AF4872" s="124">
        <f>MONTH(O4872)</f>
        <v/>
      </c>
      <c r="AG4872" s="124">
        <f>VLOOKUP(IFERROR(MID(AE4872,1,(FIND(",",AE4872,1)-1)),AE4872),Facility_Region_Mapping,2,FALSE)</f>
        <v/>
      </c>
      <c r="AH4872" s="124" t="n"/>
      <c r="AI4872" s="124">
        <f>IF(C4872&lt;&gt;"",IF(M4872="ESM User",getInterfaceName($C4872),"NA"),"")</f>
        <v/>
      </c>
      <c r="AJ4872" s="116">
        <f>IF(Q4872&lt;&gt;"",DATE(YEAR(Q4872), MONTH(Q4872), DAY(Q4872)),"")</f>
        <v/>
      </c>
      <c r="AK4872" s="130">
        <f>IF(Q4872&lt;&gt;0,Q4872-N4872,TODAY()-N4872)</f>
        <v/>
      </c>
      <c r="AL4872" s="112">
        <f>IF(F4872="Re-assigned",0,IF(H4872="Closed",0,IF(H4872="Service Restored",0,IF(H4872="",0,1))))</f>
        <v/>
      </c>
      <c r="AM4872" s="124">
        <f>IF(AL4872=0,"",IF(AK4872&gt;20.99,"Aged","Non-Aged"))</f>
        <v/>
      </c>
      <c r="AN4872" s="112">
        <f>IF(Q4872&lt;&gt;"",MONTH(Q4872),"")</f>
        <v/>
      </c>
      <c r="AO4872" s="112">
        <f>IFERROR(VALUE(V4872),0)</f>
        <v/>
      </c>
    </row>
    <row customFormat="1" customHeight="1" ht="29.25" r="4873" s="112" spans="1:41">
      <c r="A4873" s="127" t="n"/>
      <c r="B4873" s="113" t="n"/>
      <c r="C4873" s="127" t="n"/>
      <c r="D4873" s="127" t="n"/>
      <c r="E4873" s="114">
        <f>IF(F4873 &lt;&gt; "",VLOOKUP(F4873,CategoryLookup,2,FALSE), "")</f>
        <v/>
      </c>
      <c r="F4873" s="126" t="n"/>
      <c r="G4873" s="127" t="n"/>
      <c r="H4873" s="127" t="n"/>
      <c r="I4873" s="127" t="n"/>
      <c r="J4873" s="127" t="n"/>
      <c r="K4873" s="127" t="n"/>
      <c r="L4873" s="127" t="n"/>
      <c r="M4873" s="127" t="n"/>
      <c r="N4873" s="120" t="n"/>
      <c r="O4873" s="120" t="n"/>
      <c r="P4873" s="120" t="n"/>
      <c r="Q4873" s="120" t="n"/>
      <c r="R4873" s="121" t="n"/>
      <c r="S4873" s="121" t="n"/>
      <c r="T4873" s="121" t="n"/>
      <c r="U4873" s="121" t="n"/>
      <c r="V4873" s="117">
        <f>IF(P4873="NA","NA",IF(P4873&lt;&gt;"",TEXT(P4873-N4873,"[h].mm"),""))</f>
        <v/>
      </c>
      <c r="W4873" s="118">
        <f>IF(AND(R4873="",S4873=""),"",R4873+S4873)</f>
        <v/>
      </c>
      <c r="X4873" s="116">
        <f>IF(O4873&lt;&gt;"",DATE(YEAR(O4873), MONTH(O4873), DAY(O4873)),"")</f>
        <v/>
      </c>
      <c r="Y4873" s="122" t="n"/>
      <c r="Z4873" s="123" t="n"/>
      <c r="AA4873" s="117">
        <f>IF(F4873="Re-assigned","NA",IF(W4873="","",IF(W4873&gt;=VLOOKUP(D4873,SLAMatrix,3,FALSE),"Yes",IF(W4873&lt;VLOOKUP(D4873,SLAMatrix,2,FALSE),"No","Internal"))))</f>
        <v/>
      </c>
      <c r="AB4873" s="123" t="n"/>
      <c r="AC4873" s="123" t="n"/>
      <c r="AD4873" s="119" t="n"/>
      <c r="AE4873" s="125" t="n"/>
      <c r="AF4873" s="124">
        <f>MONTH(O4873)</f>
        <v/>
      </c>
      <c r="AG4873" s="124">
        <f>VLOOKUP(IFERROR(MID(AE4873,1,(FIND(",",AE4873,1)-1)),AE4873),Facility_Region_Mapping,2,FALSE)</f>
        <v/>
      </c>
      <c r="AH4873" s="124" t="n"/>
      <c r="AI4873" s="124">
        <f>IF(C4873&lt;&gt;"",IF(M4873="ESM User",getInterfaceName($C4873),"NA"),"")</f>
        <v/>
      </c>
      <c r="AJ4873" s="116">
        <f>IF(Q4873&lt;&gt;"",DATE(YEAR(Q4873), MONTH(Q4873), DAY(Q4873)),"")</f>
        <v/>
      </c>
      <c r="AK4873" s="130">
        <f>IF(Q4873&lt;&gt;0,Q4873-N4873,TODAY()-N4873)</f>
        <v/>
      </c>
      <c r="AL4873" s="112">
        <f>IF(F4873="Re-assigned",0,IF(H4873="Closed",0,IF(H4873="Service Restored",0,IF(H4873="",0,1))))</f>
        <v/>
      </c>
      <c r="AM4873" s="124">
        <f>IF(AL4873=0,"",IF(AK4873&gt;20.99,"Aged","Non-Aged"))</f>
        <v/>
      </c>
      <c r="AN4873" s="112">
        <f>IF(Q4873&lt;&gt;"",MONTH(Q4873),"")</f>
        <v/>
      </c>
      <c r="AO4873" s="112">
        <f>IFERROR(VALUE(V4873),0)</f>
        <v/>
      </c>
    </row>
    <row customFormat="1" customHeight="1" ht="29.25" r="4874" s="112" spans="1:41">
      <c r="A4874" s="127" t="n"/>
      <c r="B4874" s="113" t="n"/>
      <c r="C4874" s="127" t="n"/>
      <c r="D4874" s="127" t="n"/>
      <c r="E4874" s="114">
        <f>IF(F4874 &lt;&gt; "",VLOOKUP(F4874,CategoryLookup,2,FALSE), "")</f>
        <v/>
      </c>
      <c r="F4874" s="126" t="n"/>
      <c r="G4874" s="127" t="n"/>
      <c r="H4874" s="127" t="n"/>
      <c r="I4874" s="127" t="n"/>
      <c r="J4874" s="127" t="n"/>
      <c r="K4874" s="127" t="n"/>
      <c r="L4874" s="127" t="n"/>
      <c r="M4874" s="127" t="n"/>
      <c r="N4874" s="120" t="n"/>
      <c r="O4874" s="120" t="n"/>
      <c r="P4874" s="120" t="n"/>
      <c r="Q4874" s="120" t="n"/>
      <c r="R4874" s="121" t="n"/>
      <c r="S4874" s="121" t="n"/>
      <c r="T4874" s="121" t="n"/>
      <c r="U4874" s="121" t="n"/>
      <c r="V4874" s="117">
        <f>IF(P4874="NA","NA",IF(P4874&lt;&gt;"",TEXT(P4874-N4874,"[h].mm"),""))</f>
        <v/>
      </c>
      <c r="W4874" s="118">
        <f>IF(AND(R4874="",S4874=""),"",R4874+S4874)</f>
        <v/>
      </c>
      <c r="X4874" s="116">
        <f>IF(O4874&lt;&gt;"",DATE(YEAR(O4874), MONTH(O4874), DAY(O4874)),"")</f>
        <v/>
      </c>
      <c r="Y4874" s="122" t="n"/>
      <c r="Z4874" s="123" t="n"/>
      <c r="AA4874" s="117">
        <f>IF(F4874="Re-assigned","NA",IF(W4874="","",IF(W4874&gt;=VLOOKUP(D4874,SLAMatrix,3,FALSE),"Yes",IF(W4874&lt;VLOOKUP(D4874,SLAMatrix,2,FALSE),"No","Internal"))))</f>
        <v/>
      </c>
      <c r="AB4874" s="123" t="n"/>
      <c r="AC4874" s="123" t="n"/>
      <c r="AD4874" s="119" t="n"/>
      <c r="AE4874" s="125" t="n"/>
      <c r="AF4874" s="124">
        <f>MONTH(O4874)</f>
        <v/>
      </c>
      <c r="AG4874" s="124">
        <f>VLOOKUP(IFERROR(MID(AE4874,1,(FIND(",",AE4874,1)-1)),AE4874),Facility_Region_Mapping,2,FALSE)</f>
        <v/>
      </c>
      <c r="AH4874" s="124" t="n"/>
      <c r="AI4874" s="124">
        <f>IF(C4874&lt;&gt;"",IF(M4874="ESM User",getInterfaceName($C4874),"NA"),"")</f>
        <v/>
      </c>
      <c r="AJ4874" s="116">
        <f>IF(Q4874&lt;&gt;"",DATE(YEAR(Q4874), MONTH(Q4874), DAY(Q4874)),"")</f>
        <v/>
      </c>
      <c r="AK4874" s="130">
        <f>IF(Q4874&lt;&gt;0,Q4874-N4874,TODAY()-N4874)</f>
        <v/>
      </c>
      <c r="AL4874" s="112">
        <f>IF(F4874="Re-assigned",0,IF(H4874="Closed",0,IF(H4874="Service Restored",0,IF(H4874="",0,1))))</f>
        <v/>
      </c>
      <c r="AM4874" s="124">
        <f>IF(AL4874=0,"",IF(AK4874&gt;20.99,"Aged","Non-Aged"))</f>
        <v/>
      </c>
      <c r="AN4874" s="112">
        <f>IF(Q4874&lt;&gt;"",MONTH(Q4874),"")</f>
        <v/>
      </c>
      <c r="AO4874" s="112">
        <f>IFERROR(VALUE(V4874),0)</f>
        <v/>
      </c>
    </row>
    <row customFormat="1" customHeight="1" ht="29.25" r="4875" s="112" spans="1:41">
      <c r="A4875" s="127" t="n"/>
      <c r="B4875" s="113" t="n"/>
      <c r="C4875" s="127" t="n"/>
      <c r="D4875" s="127" t="n"/>
      <c r="E4875" s="114">
        <f>IF(F4875 &lt;&gt; "",VLOOKUP(F4875,CategoryLookup,2,FALSE), "")</f>
        <v/>
      </c>
      <c r="F4875" s="126" t="n"/>
      <c r="G4875" s="127" t="n"/>
      <c r="H4875" s="127" t="n"/>
      <c r="I4875" s="127" t="n"/>
      <c r="J4875" s="127" t="n"/>
      <c r="K4875" s="127" t="n"/>
      <c r="L4875" s="127" t="n"/>
      <c r="M4875" s="127" t="n"/>
      <c r="N4875" s="120" t="n"/>
      <c r="O4875" s="120" t="n"/>
      <c r="P4875" s="120" t="n"/>
      <c r="Q4875" s="120" t="n"/>
      <c r="R4875" s="121" t="n"/>
      <c r="S4875" s="121" t="n"/>
      <c r="T4875" s="121" t="n"/>
      <c r="U4875" s="121" t="n"/>
      <c r="V4875" s="117">
        <f>IF(P4875="NA","NA",IF(P4875&lt;&gt;"",TEXT(P4875-N4875,"[h].mm"),""))</f>
        <v/>
      </c>
      <c r="W4875" s="118">
        <f>IF(AND(R4875="",S4875=""),"",R4875+S4875)</f>
        <v/>
      </c>
      <c r="X4875" s="116">
        <f>IF(O4875&lt;&gt;"",DATE(YEAR(O4875), MONTH(O4875), DAY(O4875)),"")</f>
        <v/>
      </c>
      <c r="Y4875" s="122" t="n"/>
      <c r="Z4875" s="123" t="n"/>
      <c r="AA4875" s="117">
        <f>IF(F4875="Re-assigned","NA",IF(W4875="","",IF(W4875&gt;=VLOOKUP(D4875,SLAMatrix,3,FALSE),"Yes",IF(W4875&lt;VLOOKUP(D4875,SLAMatrix,2,FALSE),"No","Internal"))))</f>
        <v/>
      </c>
      <c r="AB4875" s="123" t="n"/>
      <c r="AC4875" s="123" t="n"/>
      <c r="AD4875" s="119" t="n"/>
      <c r="AE4875" s="125" t="n"/>
      <c r="AF4875" s="124">
        <f>MONTH(O4875)</f>
        <v/>
      </c>
      <c r="AG4875" s="124">
        <f>VLOOKUP(IFERROR(MID(AE4875,1,(FIND(",",AE4875,1)-1)),AE4875),Facility_Region_Mapping,2,FALSE)</f>
        <v/>
      </c>
      <c r="AH4875" s="124" t="n"/>
      <c r="AI4875" s="124">
        <f>IF(C4875&lt;&gt;"",IF(M4875="ESM User",getInterfaceName($C4875),"NA"),"")</f>
        <v/>
      </c>
      <c r="AJ4875" s="116">
        <f>IF(Q4875&lt;&gt;"",DATE(YEAR(Q4875), MONTH(Q4875), DAY(Q4875)),"")</f>
        <v/>
      </c>
      <c r="AK4875" s="130">
        <f>IF(Q4875&lt;&gt;0,Q4875-N4875,TODAY()-N4875)</f>
        <v/>
      </c>
      <c r="AL4875" s="112">
        <f>IF(F4875="Re-assigned",0,IF(H4875="Closed",0,IF(H4875="Service Restored",0,IF(H4875="",0,1))))</f>
        <v/>
      </c>
      <c r="AM4875" s="124">
        <f>IF(AL4875=0,"",IF(AK4875&gt;20.99,"Aged","Non-Aged"))</f>
        <v/>
      </c>
      <c r="AN4875" s="112">
        <f>IF(Q4875&lt;&gt;"",MONTH(Q4875),"")</f>
        <v/>
      </c>
      <c r="AO4875" s="112">
        <f>IFERROR(VALUE(V4875),0)</f>
        <v/>
      </c>
    </row>
    <row customFormat="1" customHeight="1" ht="29.25" r="4876" s="112" spans="1:41">
      <c r="A4876" s="127" t="n"/>
      <c r="B4876" s="113" t="n"/>
      <c r="C4876" s="127" t="n"/>
      <c r="D4876" s="127" t="n"/>
      <c r="E4876" s="114">
        <f>IF(F4876 &lt;&gt; "",VLOOKUP(F4876,CategoryLookup,2,FALSE), "")</f>
        <v/>
      </c>
      <c r="F4876" s="126" t="n"/>
      <c r="G4876" s="127" t="n"/>
      <c r="H4876" s="127" t="n"/>
      <c r="I4876" s="127" t="n"/>
      <c r="J4876" s="127" t="n"/>
      <c r="K4876" s="127" t="n"/>
      <c r="L4876" s="127" t="n"/>
      <c r="M4876" s="127" t="n"/>
      <c r="N4876" s="120" t="n"/>
      <c r="O4876" s="120" t="n"/>
      <c r="P4876" s="120" t="n"/>
      <c r="Q4876" s="120" t="n"/>
      <c r="R4876" s="121" t="n"/>
      <c r="S4876" s="121" t="n"/>
      <c r="T4876" s="121" t="n"/>
      <c r="U4876" s="121" t="n"/>
      <c r="V4876" s="117">
        <f>IF(P4876="NA","NA",IF(P4876&lt;&gt;"",TEXT(P4876-N4876,"[h].mm"),""))</f>
        <v/>
      </c>
      <c r="W4876" s="118">
        <f>IF(AND(R4876="",S4876=""),"",R4876+S4876)</f>
        <v/>
      </c>
      <c r="X4876" s="116">
        <f>IF(O4876&lt;&gt;"",DATE(YEAR(O4876), MONTH(O4876), DAY(O4876)),"")</f>
        <v/>
      </c>
      <c r="Y4876" s="122" t="n"/>
      <c r="Z4876" s="123" t="n"/>
      <c r="AA4876" s="117">
        <f>IF(F4876="Re-assigned","NA",IF(W4876="","",IF(W4876&gt;=VLOOKUP(D4876,SLAMatrix,3,FALSE),"Yes",IF(W4876&lt;VLOOKUP(D4876,SLAMatrix,2,FALSE),"No","Internal"))))</f>
        <v/>
      </c>
      <c r="AB4876" s="123" t="n"/>
      <c r="AC4876" s="123" t="n"/>
      <c r="AD4876" s="119" t="n"/>
      <c r="AE4876" s="125" t="n"/>
      <c r="AF4876" s="124">
        <f>MONTH(O4876)</f>
        <v/>
      </c>
      <c r="AG4876" s="124">
        <f>VLOOKUP(IFERROR(MID(AE4876,1,(FIND(",",AE4876,1)-1)),AE4876),Facility_Region_Mapping,2,FALSE)</f>
        <v/>
      </c>
      <c r="AH4876" s="124" t="n"/>
      <c r="AI4876" s="124">
        <f>IF(C4876&lt;&gt;"",IF(M4876="ESM User",getInterfaceName($C4876),"NA"),"")</f>
        <v/>
      </c>
      <c r="AJ4876" s="116">
        <f>IF(Q4876&lt;&gt;"",DATE(YEAR(Q4876), MONTH(Q4876), DAY(Q4876)),"")</f>
        <v/>
      </c>
      <c r="AK4876" s="130">
        <f>IF(Q4876&lt;&gt;0,Q4876-N4876,TODAY()-N4876)</f>
        <v/>
      </c>
      <c r="AL4876" s="112">
        <f>IF(F4876="Re-assigned",0,IF(H4876="Closed",0,IF(H4876="Service Restored",0,IF(H4876="",0,1))))</f>
        <v/>
      </c>
      <c r="AM4876" s="124">
        <f>IF(AL4876=0,"",IF(AK4876&gt;20.99,"Aged","Non-Aged"))</f>
        <v/>
      </c>
      <c r="AN4876" s="112">
        <f>IF(Q4876&lt;&gt;"",MONTH(Q4876),"")</f>
        <v/>
      </c>
      <c r="AO4876" s="112">
        <f>IFERROR(VALUE(V4876),0)</f>
        <v/>
      </c>
    </row>
    <row customFormat="1" customHeight="1" ht="29.25" r="4877" s="112" spans="1:41">
      <c r="A4877" s="127" t="n"/>
      <c r="B4877" s="113" t="n"/>
      <c r="C4877" s="127" t="n"/>
      <c r="D4877" s="127" t="n"/>
      <c r="E4877" s="114">
        <f>IF(F4877 &lt;&gt; "",VLOOKUP(F4877,CategoryLookup,2,FALSE), "")</f>
        <v/>
      </c>
      <c r="F4877" s="126" t="n"/>
      <c r="G4877" s="127" t="n"/>
      <c r="H4877" s="127" t="n"/>
      <c r="I4877" s="127" t="n"/>
      <c r="J4877" s="127" t="n"/>
      <c r="K4877" s="127" t="n"/>
      <c r="L4877" s="127" t="n"/>
      <c r="M4877" s="127" t="n"/>
      <c r="N4877" s="120" t="n"/>
      <c r="O4877" s="120" t="n"/>
      <c r="P4877" s="120" t="n"/>
      <c r="Q4877" s="120" t="n"/>
      <c r="R4877" s="121" t="n"/>
      <c r="S4877" s="121" t="n"/>
      <c r="T4877" s="121" t="n"/>
      <c r="U4877" s="121" t="n"/>
      <c r="V4877" s="117">
        <f>IF(P4877="NA","NA",IF(P4877&lt;&gt;"",TEXT(P4877-N4877,"[h].mm"),""))</f>
        <v/>
      </c>
      <c r="W4877" s="118">
        <f>IF(AND(R4877="",S4877=""),"",R4877+S4877)</f>
        <v/>
      </c>
      <c r="X4877" s="116">
        <f>IF(O4877&lt;&gt;"",DATE(YEAR(O4877), MONTH(O4877), DAY(O4877)),"")</f>
        <v/>
      </c>
      <c r="Y4877" s="122" t="n"/>
      <c r="Z4877" s="123" t="n"/>
      <c r="AA4877" s="117">
        <f>IF(F4877="Re-assigned","NA",IF(W4877="","",IF(W4877&gt;=VLOOKUP(D4877,SLAMatrix,3,FALSE),"Yes",IF(W4877&lt;VLOOKUP(D4877,SLAMatrix,2,FALSE),"No","Internal"))))</f>
        <v/>
      </c>
      <c r="AB4877" s="123" t="n"/>
      <c r="AC4877" s="123" t="n"/>
      <c r="AD4877" s="119" t="n"/>
      <c r="AE4877" s="125" t="n"/>
      <c r="AF4877" s="124">
        <f>MONTH(O4877)</f>
        <v/>
      </c>
      <c r="AG4877" s="124">
        <f>VLOOKUP(IFERROR(MID(AE4877,1,(FIND(",",AE4877,1)-1)),AE4877),Facility_Region_Mapping,2,FALSE)</f>
        <v/>
      </c>
      <c r="AH4877" s="124" t="n"/>
      <c r="AI4877" s="124">
        <f>IF(C4877&lt;&gt;"",IF(M4877="ESM User",getInterfaceName($C4877),"NA"),"")</f>
        <v/>
      </c>
      <c r="AJ4877" s="116">
        <f>IF(Q4877&lt;&gt;"",DATE(YEAR(Q4877), MONTH(Q4877), DAY(Q4877)),"")</f>
        <v/>
      </c>
      <c r="AK4877" s="130">
        <f>IF(Q4877&lt;&gt;0,Q4877-N4877,TODAY()-N4877)</f>
        <v/>
      </c>
      <c r="AL4877" s="112">
        <f>IF(F4877="Re-assigned",0,IF(H4877="Closed",0,IF(H4877="Service Restored",0,IF(H4877="",0,1))))</f>
        <v/>
      </c>
      <c r="AM4877" s="124">
        <f>IF(AL4877=0,"",IF(AK4877&gt;20.99,"Aged","Non-Aged"))</f>
        <v/>
      </c>
      <c r="AN4877" s="112">
        <f>IF(Q4877&lt;&gt;"",MONTH(Q4877),"")</f>
        <v/>
      </c>
      <c r="AO4877" s="112">
        <f>IFERROR(VALUE(V4877),0)</f>
        <v/>
      </c>
    </row>
    <row customFormat="1" customHeight="1" ht="29.25" r="4878" s="112" spans="1:41">
      <c r="A4878" s="127" t="n"/>
      <c r="B4878" s="113" t="n"/>
      <c r="C4878" s="127" t="n"/>
      <c r="D4878" s="127" t="n"/>
      <c r="E4878" s="114">
        <f>IF(F4878 &lt;&gt; "",VLOOKUP(F4878,CategoryLookup,2,FALSE), "")</f>
        <v/>
      </c>
      <c r="F4878" s="126" t="n"/>
      <c r="G4878" s="127" t="n"/>
      <c r="H4878" s="127" t="n"/>
      <c r="I4878" s="127" t="n"/>
      <c r="J4878" s="127" t="n"/>
      <c r="K4878" s="127" t="n"/>
      <c r="L4878" s="127" t="n"/>
      <c r="M4878" s="127" t="n"/>
      <c r="N4878" s="120" t="n"/>
      <c r="O4878" s="120" t="n"/>
      <c r="P4878" s="120" t="n"/>
      <c r="Q4878" s="120" t="n"/>
      <c r="R4878" s="121" t="n"/>
      <c r="S4878" s="121" t="n"/>
      <c r="T4878" s="121" t="n"/>
      <c r="U4878" s="121" t="n"/>
      <c r="V4878" s="117">
        <f>IF(P4878="NA","NA",IF(P4878&lt;&gt;"",TEXT(P4878-N4878,"[h].mm"),""))</f>
        <v/>
      </c>
      <c r="W4878" s="118">
        <f>IF(AND(R4878="",S4878=""),"",R4878+S4878)</f>
        <v/>
      </c>
      <c r="X4878" s="116">
        <f>IF(O4878&lt;&gt;"",DATE(YEAR(O4878), MONTH(O4878), DAY(O4878)),"")</f>
        <v/>
      </c>
      <c r="Y4878" s="122" t="n"/>
      <c r="Z4878" s="123" t="n"/>
      <c r="AA4878" s="117">
        <f>IF(F4878="Re-assigned","NA",IF(W4878="","",IF(W4878&gt;=VLOOKUP(D4878,SLAMatrix,3,FALSE),"Yes",IF(W4878&lt;VLOOKUP(D4878,SLAMatrix,2,FALSE),"No","Internal"))))</f>
        <v/>
      </c>
      <c r="AB4878" s="123" t="n"/>
      <c r="AC4878" s="123" t="n"/>
      <c r="AD4878" s="119" t="n"/>
      <c r="AE4878" s="125" t="n"/>
      <c r="AF4878" s="124">
        <f>MONTH(O4878)</f>
        <v/>
      </c>
      <c r="AG4878" s="124">
        <f>VLOOKUP(IFERROR(MID(AE4878,1,(FIND(",",AE4878,1)-1)),AE4878),Facility_Region_Mapping,2,FALSE)</f>
        <v/>
      </c>
      <c r="AH4878" s="124" t="n"/>
      <c r="AI4878" s="124">
        <f>IF(C4878&lt;&gt;"",IF(M4878="ESM User",getInterfaceName($C4878),"NA"),"")</f>
        <v/>
      </c>
      <c r="AJ4878" s="116">
        <f>IF(Q4878&lt;&gt;"",DATE(YEAR(Q4878), MONTH(Q4878), DAY(Q4878)),"")</f>
        <v/>
      </c>
      <c r="AK4878" s="130">
        <f>IF(Q4878&lt;&gt;0,Q4878-N4878,TODAY()-N4878)</f>
        <v/>
      </c>
      <c r="AL4878" s="112">
        <f>IF(F4878="Re-assigned",0,IF(H4878="Closed",0,IF(H4878="Service Restored",0,IF(H4878="",0,1))))</f>
        <v/>
      </c>
      <c r="AM4878" s="124">
        <f>IF(AL4878=0,"",IF(AK4878&gt;20.99,"Aged","Non-Aged"))</f>
        <v/>
      </c>
      <c r="AN4878" s="112">
        <f>IF(Q4878&lt;&gt;"",MONTH(Q4878),"")</f>
        <v/>
      </c>
      <c r="AO4878" s="112">
        <f>IFERROR(VALUE(V4878),0)</f>
        <v/>
      </c>
    </row>
    <row customFormat="1" customHeight="1" ht="29.25" r="4879" s="112" spans="1:41">
      <c r="A4879" s="127" t="n"/>
      <c r="B4879" s="113" t="n"/>
      <c r="C4879" s="127" t="n"/>
      <c r="D4879" s="127" t="n"/>
      <c r="E4879" s="114">
        <f>IF(F4879 &lt;&gt; "",VLOOKUP(F4879,CategoryLookup,2,FALSE), "")</f>
        <v/>
      </c>
      <c r="F4879" s="126" t="n"/>
      <c r="G4879" s="127" t="n"/>
      <c r="H4879" s="127" t="n"/>
      <c r="I4879" s="127" t="n"/>
      <c r="J4879" s="127" t="n"/>
      <c r="K4879" s="127" t="n"/>
      <c r="L4879" s="127" t="n"/>
      <c r="M4879" s="127" t="n"/>
      <c r="N4879" s="120" t="n"/>
      <c r="O4879" s="120" t="n"/>
      <c r="P4879" s="120" t="n"/>
      <c r="Q4879" s="120" t="n"/>
      <c r="R4879" s="121" t="n"/>
      <c r="S4879" s="121" t="n"/>
      <c r="T4879" s="121" t="n"/>
      <c r="U4879" s="121" t="n"/>
      <c r="V4879" s="117">
        <f>IF(P4879="NA","NA",IF(P4879&lt;&gt;"",TEXT(P4879-N4879,"[h].mm"),""))</f>
        <v/>
      </c>
      <c r="W4879" s="118">
        <f>IF(AND(R4879="",S4879=""),"",R4879+S4879)</f>
        <v/>
      </c>
      <c r="X4879" s="116">
        <f>IF(O4879&lt;&gt;"",DATE(YEAR(O4879), MONTH(O4879), DAY(O4879)),"")</f>
        <v/>
      </c>
      <c r="Y4879" s="122" t="n"/>
      <c r="Z4879" s="123" t="n"/>
      <c r="AA4879" s="117">
        <f>IF(F4879="Re-assigned","NA",IF(W4879="","",IF(W4879&gt;=VLOOKUP(D4879,SLAMatrix,3,FALSE),"Yes",IF(W4879&lt;VLOOKUP(D4879,SLAMatrix,2,FALSE),"No","Internal"))))</f>
        <v/>
      </c>
      <c r="AB4879" s="123" t="n"/>
      <c r="AC4879" s="123" t="n"/>
      <c r="AD4879" s="119" t="n"/>
      <c r="AE4879" s="125" t="n"/>
      <c r="AF4879" s="124">
        <f>MONTH(O4879)</f>
        <v/>
      </c>
      <c r="AG4879" s="124">
        <f>VLOOKUP(IFERROR(MID(AE4879,1,(FIND(",",AE4879,1)-1)),AE4879),Facility_Region_Mapping,2,FALSE)</f>
        <v/>
      </c>
      <c r="AH4879" s="124" t="n"/>
      <c r="AI4879" s="124">
        <f>IF(C4879&lt;&gt;"",IF(M4879="ESM User",getInterfaceName($C4879),"NA"),"")</f>
        <v/>
      </c>
      <c r="AJ4879" s="116">
        <f>IF(Q4879&lt;&gt;"",DATE(YEAR(Q4879), MONTH(Q4879), DAY(Q4879)),"")</f>
        <v/>
      </c>
      <c r="AK4879" s="130">
        <f>IF(Q4879&lt;&gt;0,Q4879-N4879,TODAY()-N4879)</f>
        <v/>
      </c>
      <c r="AL4879" s="112">
        <f>IF(F4879="Re-assigned",0,IF(H4879="Closed",0,IF(H4879="Service Restored",0,IF(H4879="",0,1))))</f>
        <v/>
      </c>
      <c r="AM4879" s="124">
        <f>IF(AL4879=0,"",IF(AK4879&gt;20.99,"Aged","Non-Aged"))</f>
        <v/>
      </c>
      <c r="AN4879" s="112">
        <f>IF(Q4879&lt;&gt;"",MONTH(Q4879),"")</f>
        <v/>
      </c>
      <c r="AO4879" s="112">
        <f>IFERROR(VALUE(V4879),0)</f>
        <v/>
      </c>
    </row>
    <row customFormat="1" customHeight="1" ht="29.25" r="4880" s="112" spans="1:41">
      <c r="A4880" s="127" t="n"/>
      <c r="B4880" s="113" t="n"/>
      <c r="C4880" s="127" t="n"/>
      <c r="D4880" s="127" t="n"/>
      <c r="E4880" s="114">
        <f>IF(F4880 &lt;&gt; "",VLOOKUP(F4880,CategoryLookup,2,FALSE), "")</f>
        <v/>
      </c>
      <c r="F4880" s="126" t="n"/>
      <c r="G4880" s="127" t="n"/>
      <c r="H4880" s="127" t="n"/>
      <c r="I4880" s="127" t="n"/>
      <c r="J4880" s="127" t="n"/>
      <c r="K4880" s="127" t="n"/>
      <c r="L4880" s="127" t="n"/>
      <c r="M4880" s="127" t="n"/>
      <c r="N4880" s="120" t="n"/>
      <c r="O4880" s="120" t="n"/>
      <c r="P4880" s="120" t="n"/>
      <c r="Q4880" s="120" t="n"/>
      <c r="R4880" s="121" t="n"/>
      <c r="S4880" s="121" t="n"/>
      <c r="T4880" s="121" t="n"/>
      <c r="U4880" s="121" t="n"/>
      <c r="V4880" s="117">
        <f>IF(P4880="NA","NA",IF(P4880&lt;&gt;"",TEXT(P4880-N4880,"[h].mm"),""))</f>
        <v/>
      </c>
      <c r="W4880" s="118">
        <f>IF(AND(R4880="",S4880=""),"",R4880+S4880)</f>
        <v/>
      </c>
      <c r="X4880" s="116">
        <f>IF(O4880&lt;&gt;"",DATE(YEAR(O4880), MONTH(O4880), DAY(O4880)),"")</f>
        <v/>
      </c>
      <c r="Y4880" s="122" t="n"/>
      <c r="Z4880" s="123" t="n"/>
      <c r="AA4880" s="117">
        <f>IF(F4880="Re-assigned","NA",IF(W4880="","",IF(W4880&gt;=VLOOKUP(D4880,SLAMatrix,3,FALSE),"Yes",IF(W4880&lt;VLOOKUP(D4880,SLAMatrix,2,FALSE),"No","Internal"))))</f>
        <v/>
      </c>
      <c r="AB4880" s="123" t="n"/>
      <c r="AC4880" s="123" t="n"/>
      <c r="AD4880" s="119" t="n"/>
      <c r="AE4880" s="125" t="n"/>
      <c r="AF4880" s="124">
        <f>MONTH(O4880)</f>
        <v/>
      </c>
      <c r="AG4880" s="124">
        <f>VLOOKUP(IFERROR(MID(AE4880,1,(FIND(",",AE4880,1)-1)),AE4880),Facility_Region_Mapping,2,FALSE)</f>
        <v/>
      </c>
      <c r="AH4880" s="124" t="n"/>
      <c r="AI4880" s="124">
        <f>IF(C4880&lt;&gt;"",IF(M4880="ESM User",getInterfaceName($C4880),"NA"),"")</f>
        <v/>
      </c>
      <c r="AJ4880" s="116">
        <f>IF(Q4880&lt;&gt;"",DATE(YEAR(Q4880), MONTH(Q4880), DAY(Q4880)),"")</f>
        <v/>
      </c>
      <c r="AK4880" s="130">
        <f>IF(Q4880&lt;&gt;0,Q4880-N4880,TODAY()-N4880)</f>
        <v/>
      </c>
      <c r="AL4880" s="112">
        <f>IF(F4880="Re-assigned",0,IF(H4880="Closed",0,IF(H4880="Service Restored",0,IF(H4880="",0,1))))</f>
        <v/>
      </c>
      <c r="AM4880" s="124">
        <f>IF(AL4880=0,"",IF(AK4880&gt;20.99,"Aged","Non-Aged"))</f>
        <v/>
      </c>
      <c r="AN4880" s="112">
        <f>IF(Q4880&lt;&gt;"",MONTH(Q4880),"")</f>
        <v/>
      </c>
      <c r="AO4880" s="112">
        <f>IFERROR(VALUE(V4880),0)</f>
        <v/>
      </c>
    </row>
    <row customFormat="1" customHeight="1" ht="29.25" r="4881" s="112" spans="1:41">
      <c r="A4881" s="127" t="n"/>
      <c r="B4881" s="113" t="n"/>
      <c r="C4881" s="127" t="n"/>
      <c r="D4881" s="127" t="n"/>
      <c r="E4881" s="114">
        <f>IF(F4881 &lt;&gt; "",VLOOKUP(F4881,CategoryLookup,2,FALSE), "")</f>
        <v/>
      </c>
      <c r="F4881" s="126" t="n"/>
      <c r="G4881" s="127" t="n"/>
      <c r="H4881" s="127" t="n"/>
      <c r="I4881" s="127" t="n"/>
      <c r="J4881" s="127" t="n"/>
      <c r="K4881" s="127" t="n"/>
      <c r="L4881" s="127" t="n"/>
      <c r="M4881" s="127" t="n"/>
      <c r="N4881" s="120" t="n"/>
      <c r="O4881" s="120" t="n"/>
      <c r="P4881" s="120" t="n"/>
      <c r="Q4881" s="120" t="n"/>
      <c r="R4881" s="121" t="n"/>
      <c r="S4881" s="121" t="n"/>
      <c r="T4881" s="121" t="n"/>
      <c r="U4881" s="121" t="n"/>
      <c r="V4881" s="117">
        <f>IF(P4881="NA","NA",IF(P4881&lt;&gt;"",TEXT(P4881-N4881,"[h].mm"),""))</f>
        <v/>
      </c>
      <c r="W4881" s="118">
        <f>IF(AND(R4881="",S4881=""),"",R4881+S4881)</f>
        <v/>
      </c>
      <c r="X4881" s="116">
        <f>IF(O4881&lt;&gt;"",DATE(YEAR(O4881), MONTH(O4881), DAY(O4881)),"")</f>
        <v/>
      </c>
      <c r="Y4881" s="122" t="n"/>
      <c r="Z4881" s="123" t="n"/>
      <c r="AA4881" s="117">
        <f>IF(F4881="Re-assigned","NA",IF(W4881="","",IF(W4881&gt;=VLOOKUP(D4881,SLAMatrix,3,FALSE),"Yes",IF(W4881&lt;VLOOKUP(D4881,SLAMatrix,2,FALSE),"No","Internal"))))</f>
        <v/>
      </c>
      <c r="AB4881" s="123" t="n"/>
      <c r="AC4881" s="123" t="n"/>
      <c r="AD4881" s="119" t="n"/>
      <c r="AE4881" s="125" t="n"/>
      <c r="AF4881" s="124">
        <f>MONTH(O4881)</f>
        <v/>
      </c>
      <c r="AG4881" s="124">
        <f>VLOOKUP(IFERROR(MID(AE4881,1,(FIND(",",AE4881,1)-1)),AE4881),Facility_Region_Mapping,2,FALSE)</f>
        <v/>
      </c>
      <c r="AH4881" s="124" t="n"/>
      <c r="AI4881" s="124">
        <f>IF(C4881&lt;&gt;"",IF(M4881="ESM User",getInterfaceName($C4881),"NA"),"")</f>
        <v/>
      </c>
      <c r="AJ4881" s="116">
        <f>IF(Q4881&lt;&gt;"",DATE(YEAR(Q4881), MONTH(Q4881), DAY(Q4881)),"")</f>
        <v/>
      </c>
      <c r="AK4881" s="130">
        <f>IF(Q4881&lt;&gt;0,Q4881-N4881,TODAY()-N4881)</f>
        <v/>
      </c>
      <c r="AL4881" s="112">
        <f>IF(F4881="Re-assigned",0,IF(H4881="Closed",0,IF(H4881="Service Restored",0,IF(H4881="",0,1))))</f>
        <v/>
      </c>
      <c r="AM4881" s="124">
        <f>IF(AL4881=0,"",IF(AK4881&gt;20.99,"Aged","Non-Aged"))</f>
        <v/>
      </c>
      <c r="AN4881" s="112">
        <f>IF(Q4881&lt;&gt;"",MONTH(Q4881),"")</f>
        <v/>
      </c>
      <c r="AO4881" s="112">
        <f>IFERROR(VALUE(V4881),0)</f>
        <v/>
      </c>
    </row>
    <row customFormat="1" customHeight="1" ht="29.25" r="4882" s="112" spans="1:41">
      <c r="A4882" s="127" t="n"/>
      <c r="B4882" s="113" t="n"/>
      <c r="C4882" s="127" t="n"/>
      <c r="D4882" s="127" t="n"/>
      <c r="E4882" s="114">
        <f>IF(F4882 &lt;&gt; "",VLOOKUP(F4882,CategoryLookup,2,FALSE), "")</f>
        <v/>
      </c>
      <c r="F4882" s="126" t="n"/>
      <c r="G4882" s="127" t="n"/>
      <c r="H4882" s="127" t="n"/>
      <c r="I4882" s="127" t="n"/>
      <c r="J4882" s="127" t="n"/>
      <c r="K4882" s="127" t="n"/>
      <c r="L4882" s="127" t="n"/>
      <c r="M4882" s="127" t="n"/>
      <c r="N4882" s="120" t="n"/>
      <c r="O4882" s="120" t="n"/>
      <c r="P4882" s="120" t="n"/>
      <c r="Q4882" s="120" t="n"/>
      <c r="R4882" s="121" t="n"/>
      <c r="S4882" s="121" t="n"/>
      <c r="T4882" s="121" t="n"/>
      <c r="U4882" s="121" t="n"/>
      <c r="V4882" s="117">
        <f>IF(P4882="NA","NA",IF(P4882&lt;&gt;"",TEXT(P4882-N4882,"[h].mm"),""))</f>
        <v/>
      </c>
      <c r="W4882" s="118">
        <f>IF(AND(R4882="",S4882=""),"",R4882+S4882)</f>
        <v/>
      </c>
      <c r="X4882" s="116">
        <f>IF(O4882&lt;&gt;"",DATE(YEAR(O4882), MONTH(O4882), DAY(O4882)),"")</f>
        <v/>
      </c>
      <c r="Y4882" s="122" t="n"/>
      <c r="Z4882" s="123" t="n"/>
      <c r="AA4882" s="117">
        <f>IF(F4882="Re-assigned","NA",IF(W4882="","",IF(W4882&gt;=VLOOKUP(D4882,SLAMatrix,3,FALSE),"Yes",IF(W4882&lt;VLOOKUP(D4882,SLAMatrix,2,FALSE),"No","Internal"))))</f>
        <v/>
      </c>
      <c r="AB4882" s="123" t="n"/>
      <c r="AC4882" s="123" t="n"/>
      <c r="AD4882" s="119" t="n"/>
      <c r="AE4882" s="125" t="n"/>
      <c r="AF4882" s="124">
        <f>MONTH(O4882)</f>
        <v/>
      </c>
      <c r="AG4882" s="124">
        <f>VLOOKUP(IFERROR(MID(AE4882,1,(FIND(",",AE4882,1)-1)),AE4882),Facility_Region_Mapping,2,FALSE)</f>
        <v/>
      </c>
      <c r="AH4882" s="124" t="n"/>
      <c r="AI4882" s="124">
        <f>IF(C4882&lt;&gt;"",IF(M4882="ESM User",getInterfaceName($C4882),"NA"),"")</f>
        <v/>
      </c>
      <c r="AJ4882" s="116">
        <f>IF(Q4882&lt;&gt;"",DATE(YEAR(Q4882), MONTH(Q4882), DAY(Q4882)),"")</f>
        <v/>
      </c>
      <c r="AK4882" s="130">
        <f>IF(Q4882&lt;&gt;0,Q4882-N4882,TODAY()-N4882)</f>
        <v/>
      </c>
      <c r="AL4882" s="112">
        <f>IF(F4882="Re-assigned",0,IF(H4882="Closed",0,IF(H4882="Service Restored",0,IF(H4882="",0,1))))</f>
        <v/>
      </c>
      <c r="AM4882" s="124">
        <f>IF(AL4882=0,"",IF(AK4882&gt;20.99,"Aged","Non-Aged"))</f>
        <v/>
      </c>
      <c r="AN4882" s="112">
        <f>IF(Q4882&lt;&gt;"",MONTH(Q4882),"")</f>
        <v/>
      </c>
      <c r="AO4882" s="112">
        <f>IFERROR(VALUE(V4882),0)</f>
        <v/>
      </c>
    </row>
    <row customFormat="1" customHeight="1" ht="29.25" r="4883" s="112" spans="1:41">
      <c r="A4883" s="127" t="n"/>
      <c r="B4883" s="113" t="n"/>
      <c r="C4883" s="127" t="n"/>
      <c r="D4883" s="127" t="n"/>
      <c r="E4883" s="114">
        <f>IF(F4883 &lt;&gt; "",VLOOKUP(F4883,CategoryLookup,2,FALSE), "")</f>
        <v/>
      </c>
      <c r="F4883" s="126" t="n"/>
      <c r="G4883" s="127" t="n"/>
      <c r="H4883" s="127" t="n"/>
      <c r="I4883" s="127" t="n"/>
      <c r="J4883" s="127" t="n"/>
      <c r="K4883" s="127" t="n"/>
      <c r="L4883" s="127" t="n"/>
      <c r="M4883" s="127" t="n"/>
      <c r="N4883" s="120" t="n"/>
      <c r="O4883" s="120" t="n"/>
      <c r="P4883" s="120" t="n"/>
      <c r="Q4883" s="120" t="n"/>
      <c r="R4883" s="121" t="n"/>
      <c r="S4883" s="121" t="n"/>
      <c r="T4883" s="121" t="n"/>
      <c r="U4883" s="121" t="n"/>
      <c r="V4883" s="117">
        <f>IF(P4883="NA","NA",IF(P4883&lt;&gt;"",TEXT(P4883-N4883,"[h].mm"),""))</f>
        <v/>
      </c>
      <c r="W4883" s="118">
        <f>IF(AND(R4883="",S4883=""),"",R4883+S4883)</f>
        <v/>
      </c>
      <c r="X4883" s="116">
        <f>IF(O4883&lt;&gt;"",DATE(YEAR(O4883), MONTH(O4883), DAY(O4883)),"")</f>
        <v/>
      </c>
      <c r="Y4883" s="122" t="n"/>
      <c r="Z4883" s="123" t="n"/>
      <c r="AA4883" s="117">
        <f>IF(F4883="Re-assigned","NA",IF(W4883="","",IF(W4883&gt;=VLOOKUP(D4883,SLAMatrix,3,FALSE),"Yes",IF(W4883&lt;VLOOKUP(D4883,SLAMatrix,2,FALSE),"No","Internal"))))</f>
        <v/>
      </c>
      <c r="AB4883" s="123" t="n"/>
      <c r="AC4883" s="123" t="n"/>
      <c r="AD4883" s="119" t="n"/>
      <c r="AE4883" s="125" t="n"/>
      <c r="AF4883" s="124">
        <f>MONTH(O4883)</f>
        <v/>
      </c>
      <c r="AG4883" s="124">
        <f>VLOOKUP(IFERROR(MID(AE4883,1,(FIND(",",AE4883,1)-1)),AE4883),Facility_Region_Mapping,2,FALSE)</f>
        <v/>
      </c>
      <c r="AH4883" s="124" t="n"/>
      <c r="AI4883" s="124">
        <f>IF(C4883&lt;&gt;"",IF(M4883="ESM User",getInterfaceName($C4883),"NA"),"")</f>
        <v/>
      </c>
      <c r="AJ4883" s="116">
        <f>IF(Q4883&lt;&gt;"",DATE(YEAR(Q4883), MONTH(Q4883), DAY(Q4883)),"")</f>
        <v/>
      </c>
      <c r="AK4883" s="130">
        <f>IF(Q4883&lt;&gt;0,Q4883-N4883,TODAY()-N4883)</f>
        <v/>
      </c>
      <c r="AL4883" s="112">
        <f>IF(F4883="Re-assigned",0,IF(H4883="Closed",0,IF(H4883="Service Restored",0,IF(H4883="",0,1))))</f>
        <v/>
      </c>
      <c r="AM4883" s="124">
        <f>IF(AL4883=0,"",IF(AK4883&gt;20.99,"Aged","Non-Aged"))</f>
        <v/>
      </c>
      <c r="AN4883" s="112">
        <f>IF(Q4883&lt;&gt;"",MONTH(Q4883),"")</f>
        <v/>
      </c>
      <c r="AO4883" s="112">
        <f>IFERROR(VALUE(V4883),0)</f>
        <v/>
      </c>
    </row>
    <row customFormat="1" customHeight="1" ht="29.25" r="4884" s="112" spans="1:41">
      <c r="A4884" s="127" t="n"/>
      <c r="B4884" s="113" t="n"/>
      <c r="C4884" s="127" t="n"/>
      <c r="D4884" s="127" t="n"/>
      <c r="E4884" s="114">
        <f>IF(F4884 &lt;&gt; "",VLOOKUP(F4884,CategoryLookup,2,FALSE), "")</f>
        <v/>
      </c>
      <c r="F4884" s="126" t="n"/>
      <c r="G4884" s="127" t="n"/>
      <c r="H4884" s="127" t="n"/>
      <c r="I4884" s="127" t="n"/>
      <c r="J4884" s="127" t="n"/>
      <c r="K4884" s="127" t="n"/>
      <c r="L4884" s="127" t="n"/>
      <c r="M4884" s="127" t="n"/>
      <c r="N4884" s="120" t="n"/>
      <c r="O4884" s="120" t="n"/>
      <c r="P4884" s="120" t="n"/>
      <c r="Q4884" s="120" t="n"/>
      <c r="R4884" s="121" t="n"/>
      <c r="S4884" s="121" t="n"/>
      <c r="T4884" s="121" t="n"/>
      <c r="U4884" s="121" t="n"/>
      <c r="V4884" s="117">
        <f>IF(P4884="NA","NA",IF(P4884&lt;&gt;"",TEXT(P4884-N4884,"[h].mm"),""))</f>
        <v/>
      </c>
      <c r="W4884" s="118">
        <f>IF(AND(R4884="",S4884=""),"",R4884+S4884)</f>
        <v/>
      </c>
      <c r="X4884" s="116">
        <f>IF(O4884&lt;&gt;"",DATE(YEAR(O4884), MONTH(O4884), DAY(O4884)),"")</f>
        <v/>
      </c>
      <c r="Y4884" s="122" t="n"/>
      <c r="Z4884" s="123" t="n"/>
      <c r="AA4884" s="117">
        <f>IF(F4884="Re-assigned","NA",IF(W4884="","",IF(W4884&gt;=VLOOKUP(D4884,SLAMatrix,3,FALSE),"Yes",IF(W4884&lt;VLOOKUP(D4884,SLAMatrix,2,FALSE),"No","Internal"))))</f>
        <v/>
      </c>
      <c r="AB4884" s="123" t="n"/>
      <c r="AC4884" s="123" t="n"/>
      <c r="AD4884" s="119" t="n"/>
      <c r="AE4884" s="125" t="n"/>
      <c r="AF4884" s="124">
        <f>MONTH(O4884)</f>
        <v/>
      </c>
      <c r="AG4884" s="124">
        <f>VLOOKUP(IFERROR(MID(AE4884,1,(FIND(",",AE4884,1)-1)),AE4884),Facility_Region_Mapping,2,FALSE)</f>
        <v/>
      </c>
      <c r="AH4884" s="124" t="n"/>
      <c r="AI4884" s="124">
        <f>IF(C4884&lt;&gt;"",IF(M4884="ESM User",getInterfaceName($C4884),"NA"),"")</f>
        <v/>
      </c>
      <c r="AJ4884" s="116">
        <f>IF(Q4884&lt;&gt;"",DATE(YEAR(Q4884), MONTH(Q4884), DAY(Q4884)),"")</f>
        <v/>
      </c>
      <c r="AK4884" s="130">
        <f>IF(Q4884&lt;&gt;0,Q4884-N4884,TODAY()-N4884)</f>
        <v/>
      </c>
      <c r="AL4884" s="112">
        <f>IF(F4884="Re-assigned",0,IF(H4884="Closed",0,IF(H4884="Service Restored",0,IF(H4884="",0,1))))</f>
        <v/>
      </c>
      <c r="AM4884" s="124">
        <f>IF(AL4884=0,"",IF(AK4884&gt;20.99,"Aged","Non-Aged"))</f>
        <v/>
      </c>
      <c r="AN4884" s="112">
        <f>IF(Q4884&lt;&gt;"",MONTH(Q4884),"")</f>
        <v/>
      </c>
      <c r="AO4884" s="112">
        <f>IFERROR(VALUE(V4884),0)</f>
        <v/>
      </c>
    </row>
    <row customFormat="1" customHeight="1" ht="29.25" r="4885" s="112" spans="1:41">
      <c r="A4885" s="127" t="n"/>
      <c r="B4885" s="113" t="n"/>
      <c r="C4885" s="127" t="n"/>
      <c r="D4885" s="127" t="n"/>
      <c r="E4885" s="114">
        <f>IF(F4885 &lt;&gt; "",VLOOKUP(F4885,CategoryLookup,2,FALSE), "")</f>
        <v/>
      </c>
      <c r="F4885" s="126" t="n"/>
      <c r="G4885" s="127" t="n"/>
      <c r="H4885" s="127" t="n"/>
      <c r="I4885" s="127" t="n"/>
      <c r="J4885" s="127" t="n"/>
      <c r="K4885" s="127" t="n"/>
      <c r="L4885" s="127" t="n"/>
      <c r="M4885" s="127" t="n"/>
      <c r="N4885" s="120" t="n"/>
      <c r="O4885" s="120" t="n"/>
      <c r="P4885" s="120" t="n"/>
      <c r="Q4885" s="120" t="n"/>
      <c r="R4885" s="121" t="n"/>
      <c r="S4885" s="121" t="n"/>
      <c r="T4885" s="121" t="n"/>
      <c r="U4885" s="121" t="n"/>
      <c r="V4885" s="117">
        <f>IF(P4885="NA","NA",IF(P4885&lt;&gt;"",TEXT(P4885-N4885,"[h].mm"),""))</f>
        <v/>
      </c>
      <c r="W4885" s="118">
        <f>IF(AND(R4885="",S4885=""),"",R4885+S4885)</f>
        <v/>
      </c>
      <c r="X4885" s="116">
        <f>IF(O4885&lt;&gt;"",DATE(YEAR(O4885), MONTH(O4885), DAY(O4885)),"")</f>
        <v/>
      </c>
      <c r="Y4885" s="122" t="n"/>
      <c r="Z4885" s="123" t="n"/>
      <c r="AA4885" s="117">
        <f>IF(F4885="Re-assigned","NA",IF(W4885="","",IF(W4885&gt;=VLOOKUP(D4885,SLAMatrix,3,FALSE),"Yes",IF(W4885&lt;VLOOKUP(D4885,SLAMatrix,2,FALSE),"No","Internal"))))</f>
        <v/>
      </c>
      <c r="AB4885" s="123" t="n"/>
      <c r="AC4885" s="123" t="n"/>
      <c r="AD4885" s="119" t="n"/>
      <c r="AE4885" s="125" t="n"/>
      <c r="AF4885" s="124">
        <f>MONTH(O4885)</f>
        <v/>
      </c>
      <c r="AG4885" s="124">
        <f>VLOOKUP(IFERROR(MID(AE4885,1,(FIND(",",AE4885,1)-1)),AE4885),Facility_Region_Mapping,2,FALSE)</f>
        <v/>
      </c>
      <c r="AH4885" s="124" t="n"/>
      <c r="AI4885" s="124">
        <f>IF(C4885&lt;&gt;"",IF(M4885="ESM User",getInterfaceName($C4885),"NA"),"")</f>
        <v/>
      </c>
      <c r="AJ4885" s="116">
        <f>IF(Q4885&lt;&gt;"",DATE(YEAR(Q4885), MONTH(Q4885), DAY(Q4885)),"")</f>
        <v/>
      </c>
      <c r="AK4885" s="130">
        <f>IF(Q4885&lt;&gt;0,Q4885-N4885,TODAY()-N4885)</f>
        <v/>
      </c>
      <c r="AL4885" s="112">
        <f>IF(F4885="Re-assigned",0,IF(H4885="Closed",0,IF(H4885="Service Restored",0,IF(H4885="",0,1))))</f>
        <v/>
      </c>
      <c r="AM4885" s="124">
        <f>IF(AL4885=0,"",IF(AK4885&gt;20.99,"Aged","Non-Aged"))</f>
        <v/>
      </c>
      <c r="AN4885" s="112">
        <f>IF(Q4885&lt;&gt;"",MONTH(Q4885),"")</f>
        <v/>
      </c>
      <c r="AO4885" s="112">
        <f>IFERROR(VALUE(V4885),0)</f>
        <v/>
      </c>
    </row>
    <row customFormat="1" customHeight="1" ht="29.25" r="4886" s="112" spans="1:41">
      <c r="A4886" s="127" t="n"/>
      <c r="B4886" s="113" t="n"/>
      <c r="C4886" s="127" t="n"/>
      <c r="D4886" s="127" t="n"/>
      <c r="E4886" s="114">
        <f>IF(F4886 &lt;&gt; "",VLOOKUP(F4886,CategoryLookup,2,FALSE), "")</f>
        <v/>
      </c>
      <c r="F4886" s="126" t="n"/>
      <c r="G4886" s="127" t="n"/>
      <c r="H4886" s="127" t="n"/>
      <c r="I4886" s="127" t="n"/>
      <c r="J4886" s="127" t="n"/>
      <c r="K4886" s="127" t="n"/>
      <c r="L4886" s="127" t="n"/>
      <c r="M4886" s="127" t="n"/>
      <c r="N4886" s="120" t="n"/>
      <c r="O4886" s="120" t="n"/>
      <c r="P4886" s="120" t="n"/>
      <c r="Q4886" s="120" t="n"/>
      <c r="R4886" s="121" t="n"/>
      <c r="S4886" s="121" t="n"/>
      <c r="T4886" s="121" t="n"/>
      <c r="U4886" s="121" t="n"/>
      <c r="V4886" s="117">
        <f>IF(P4886="NA","NA",IF(P4886&lt;&gt;"",TEXT(P4886-N4886,"[h].mm"),""))</f>
        <v/>
      </c>
      <c r="W4886" s="118">
        <f>IF(AND(R4886="",S4886=""),"",R4886+S4886)</f>
        <v/>
      </c>
      <c r="X4886" s="116">
        <f>IF(O4886&lt;&gt;"",DATE(YEAR(O4886), MONTH(O4886), DAY(O4886)),"")</f>
        <v/>
      </c>
      <c r="Y4886" s="122" t="n"/>
      <c r="Z4886" s="123" t="n"/>
      <c r="AA4886" s="117">
        <f>IF(F4886="Re-assigned","NA",IF(W4886="","",IF(W4886&gt;=VLOOKUP(D4886,SLAMatrix,3,FALSE),"Yes",IF(W4886&lt;VLOOKUP(D4886,SLAMatrix,2,FALSE),"No","Internal"))))</f>
        <v/>
      </c>
      <c r="AB4886" s="123" t="n"/>
      <c r="AC4886" s="123" t="n"/>
      <c r="AD4886" s="119" t="n"/>
      <c r="AE4886" s="125" t="n"/>
      <c r="AF4886" s="124">
        <f>MONTH(O4886)</f>
        <v/>
      </c>
      <c r="AG4886" s="124">
        <f>VLOOKUP(IFERROR(MID(AE4886,1,(FIND(",",AE4886,1)-1)),AE4886),Facility_Region_Mapping,2,FALSE)</f>
        <v/>
      </c>
      <c r="AH4886" s="124" t="n"/>
      <c r="AI4886" s="124">
        <f>IF(C4886&lt;&gt;"",IF(M4886="ESM User",getInterfaceName($C4886),"NA"),"")</f>
        <v/>
      </c>
      <c r="AJ4886" s="116">
        <f>IF(Q4886&lt;&gt;"",DATE(YEAR(Q4886), MONTH(Q4886), DAY(Q4886)),"")</f>
        <v/>
      </c>
      <c r="AK4886" s="130">
        <f>IF(Q4886&lt;&gt;0,Q4886-N4886,TODAY()-N4886)</f>
        <v/>
      </c>
      <c r="AL4886" s="112">
        <f>IF(F4886="Re-assigned",0,IF(H4886="Closed",0,IF(H4886="Service Restored",0,IF(H4886="",0,1))))</f>
        <v/>
      </c>
      <c r="AM4886" s="124">
        <f>IF(AL4886=0,"",IF(AK4886&gt;20.99,"Aged","Non-Aged"))</f>
        <v/>
      </c>
      <c r="AN4886" s="112">
        <f>IF(Q4886&lt;&gt;"",MONTH(Q4886),"")</f>
        <v/>
      </c>
      <c r="AO4886" s="112">
        <f>IFERROR(VALUE(V4886),0)</f>
        <v/>
      </c>
    </row>
    <row customFormat="1" customHeight="1" ht="29.25" r="4887" s="112" spans="1:41">
      <c r="A4887" s="127" t="n"/>
      <c r="B4887" s="113" t="n"/>
      <c r="C4887" s="127" t="n"/>
      <c r="D4887" s="127" t="n"/>
      <c r="E4887" s="114">
        <f>IF(F4887 &lt;&gt; "",VLOOKUP(F4887,CategoryLookup,2,FALSE), "")</f>
        <v/>
      </c>
      <c r="F4887" s="126" t="n"/>
      <c r="G4887" s="127" t="n"/>
      <c r="H4887" s="127" t="n"/>
      <c r="I4887" s="127" t="n"/>
      <c r="J4887" s="127" t="n"/>
      <c r="K4887" s="127" t="n"/>
      <c r="L4887" s="127" t="n"/>
      <c r="M4887" s="127" t="n"/>
      <c r="N4887" s="120" t="n"/>
      <c r="O4887" s="120" t="n"/>
      <c r="P4887" s="120" t="n"/>
      <c r="Q4887" s="120" t="n"/>
      <c r="R4887" s="121" t="n"/>
      <c r="S4887" s="121" t="n"/>
      <c r="T4887" s="121" t="n"/>
      <c r="U4887" s="121" t="n"/>
      <c r="V4887" s="117">
        <f>IF(P4887="NA","NA",IF(P4887&lt;&gt;"",TEXT(P4887-N4887,"[h].mm"),""))</f>
        <v/>
      </c>
      <c r="W4887" s="118">
        <f>IF(AND(R4887="",S4887=""),"",R4887+S4887)</f>
        <v/>
      </c>
      <c r="X4887" s="116">
        <f>IF(O4887&lt;&gt;"",DATE(YEAR(O4887), MONTH(O4887), DAY(O4887)),"")</f>
        <v/>
      </c>
      <c r="Y4887" s="122" t="n"/>
      <c r="Z4887" s="123" t="n"/>
      <c r="AA4887" s="117">
        <f>IF(F4887="Re-assigned","NA",IF(W4887="","",IF(W4887&gt;=VLOOKUP(D4887,SLAMatrix,3,FALSE),"Yes",IF(W4887&lt;VLOOKUP(D4887,SLAMatrix,2,FALSE),"No","Internal"))))</f>
        <v/>
      </c>
      <c r="AB4887" s="123" t="n"/>
      <c r="AC4887" s="123" t="n"/>
      <c r="AD4887" s="119" t="n"/>
      <c r="AE4887" s="125" t="n"/>
      <c r="AF4887" s="124">
        <f>MONTH(O4887)</f>
        <v/>
      </c>
      <c r="AG4887" s="124">
        <f>VLOOKUP(IFERROR(MID(AE4887,1,(FIND(",",AE4887,1)-1)),AE4887),Facility_Region_Mapping,2,FALSE)</f>
        <v/>
      </c>
      <c r="AH4887" s="124" t="n"/>
      <c r="AI4887" s="124">
        <f>IF(C4887&lt;&gt;"",IF(M4887="ESM User",getInterfaceName($C4887),"NA"),"")</f>
        <v/>
      </c>
      <c r="AJ4887" s="116">
        <f>IF(Q4887&lt;&gt;"",DATE(YEAR(Q4887), MONTH(Q4887), DAY(Q4887)),"")</f>
        <v/>
      </c>
      <c r="AK4887" s="130">
        <f>IF(Q4887&lt;&gt;0,Q4887-N4887,TODAY()-N4887)</f>
        <v/>
      </c>
      <c r="AL4887" s="112">
        <f>IF(F4887="Re-assigned",0,IF(H4887="Closed",0,IF(H4887="Service Restored",0,IF(H4887="",0,1))))</f>
        <v/>
      </c>
      <c r="AM4887" s="124">
        <f>IF(AL4887=0,"",IF(AK4887&gt;20.99,"Aged","Non-Aged"))</f>
        <v/>
      </c>
      <c r="AN4887" s="112">
        <f>IF(Q4887&lt;&gt;"",MONTH(Q4887),"")</f>
        <v/>
      </c>
      <c r="AO4887" s="112">
        <f>IFERROR(VALUE(V4887),0)</f>
        <v/>
      </c>
    </row>
    <row customFormat="1" customHeight="1" ht="29.25" r="4888" s="112" spans="1:41">
      <c r="A4888" s="127" t="n"/>
      <c r="B4888" s="113" t="n"/>
      <c r="C4888" s="127" t="n"/>
      <c r="D4888" s="127" t="n"/>
      <c r="E4888" s="114">
        <f>IF(F4888 &lt;&gt; "",VLOOKUP(F4888,CategoryLookup,2,FALSE), "")</f>
        <v/>
      </c>
      <c r="F4888" s="126" t="n"/>
      <c r="G4888" s="127" t="n"/>
      <c r="H4888" s="127" t="n"/>
      <c r="I4888" s="127" t="n"/>
      <c r="J4888" s="127" t="n"/>
      <c r="K4888" s="127" t="n"/>
      <c r="L4888" s="127" t="n"/>
      <c r="M4888" s="127" t="n"/>
      <c r="N4888" s="120" t="n"/>
      <c r="O4888" s="120" t="n"/>
      <c r="P4888" s="120" t="n"/>
      <c r="Q4888" s="120" t="n"/>
      <c r="R4888" s="121" t="n"/>
      <c r="S4888" s="121" t="n"/>
      <c r="T4888" s="121" t="n"/>
      <c r="U4888" s="121" t="n"/>
      <c r="V4888" s="117">
        <f>IF(P4888="NA","NA",IF(P4888&lt;&gt;"",TEXT(P4888-N4888,"[h].mm"),""))</f>
        <v/>
      </c>
      <c r="W4888" s="118">
        <f>IF(AND(R4888="",S4888=""),"",R4888+S4888)</f>
        <v/>
      </c>
      <c r="X4888" s="116">
        <f>IF(O4888&lt;&gt;"",DATE(YEAR(O4888), MONTH(O4888), DAY(O4888)),"")</f>
        <v/>
      </c>
      <c r="Y4888" s="122" t="n"/>
      <c r="Z4888" s="123" t="n"/>
      <c r="AA4888" s="117">
        <f>IF(F4888="Re-assigned","NA",IF(W4888="","",IF(W4888&gt;=VLOOKUP(D4888,SLAMatrix,3,FALSE),"Yes",IF(W4888&lt;VLOOKUP(D4888,SLAMatrix,2,FALSE),"No","Internal"))))</f>
        <v/>
      </c>
      <c r="AB4888" s="123" t="n"/>
      <c r="AC4888" s="123" t="n"/>
      <c r="AD4888" s="119" t="n"/>
      <c r="AE4888" s="125" t="n"/>
      <c r="AF4888" s="124">
        <f>MONTH(O4888)</f>
        <v/>
      </c>
      <c r="AG4888" s="124">
        <f>VLOOKUP(IFERROR(MID(AE4888,1,(FIND(",",AE4888,1)-1)),AE4888),Facility_Region_Mapping,2,FALSE)</f>
        <v/>
      </c>
      <c r="AH4888" s="124" t="n"/>
      <c r="AI4888" s="124">
        <f>IF(C4888&lt;&gt;"",IF(M4888="ESM User",getInterfaceName($C4888),"NA"),"")</f>
        <v/>
      </c>
      <c r="AJ4888" s="116">
        <f>IF(Q4888&lt;&gt;"",DATE(YEAR(Q4888), MONTH(Q4888), DAY(Q4888)),"")</f>
        <v/>
      </c>
      <c r="AK4888" s="130">
        <f>IF(Q4888&lt;&gt;0,Q4888-N4888,TODAY()-N4888)</f>
        <v/>
      </c>
      <c r="AL4888" s="112">
        <f>IF(F4888="Re-assigned",0,IF(H4888="Closed",0,IF(H4888="Service Restored",0,IF(H4888="",0,1))))</f>
        <v/>
      </c>
      <c r="AM4888" s="124">
        <f>IF(AL4888=0,"",IF(AK4888&gt;20.99,"Aged","Non-Aged"))</f>
        <v/>
      </c>
      <c r="AN4888" s="112">
        <f>IF(Q4888&lt;&gt;"",MONTH(Q4888),"")</f>
        <v/>
      </c>
      <c r="AO4888" s="112">
        <f>IFERROR(VALUE(V4888),0)</f>
        <v/>
      </c>
    </row>
    <row customFormat="1" customHeight="1" ht="29.25" r="4889" s="112" spans="1:41">
      <c r="A4889" s="127" t="n"/>
      <c r="B4889" s="113" t="n"/>
      <c r="C4889" s="127" t="n"/>
      <c r="D4889" s="127" t="n"/>
      <c r="E4889" s="114">
        <f>IF(F4889 &lt;&gt; "",VLOOKUP(F4889,CategoryLookup,2,FALSE), "")</f>
        <v/>
      </c>
      <c r="F4889" s="126" t="n"/>
      <c r="G4889" s="127" t="n"/>
      <c r="H4889" s="127" t="n"/>
      <c r="I4889" s="127" t="n"/>
      <c r="J4889" s="127" t="n"/>
      <c r="K4889" s="127" t="n"/>
      <c r="L4889" s="127" t="n"/>
      <c r="M4889" s="127" t="n"/>
      <c r="N4889" s="120" t="n"/>
      <c r="O4889" s="120" t="n"/>
      <c r="P4889" s="120" t="n"/>
      <c r="Q4889" s="120" t="n"/>
      <c r="R4889" s="121" t="n"/>
      <c r="S4889" s="121" t="n"/>
      <c r="T4889" s="121" t="n"/>
      <c r="U4889" s="121" t="n"/>
      <c r="V4889" s="117">
        <f>IF(P4889="NA","NA",IF(P4889&lt;&gt;"",TEXT(P4889-N4889,"[h].mm"),""))</f>
        <v/>
      </c>
      <c r="W4889" s="118">
        <f>IF(AND(R4889="",S4889=""),"",R4889+S4889)</f>
        <v/>
      </c>
      <c r="X4889" s="116">
        <f>IF(O4889&lt;&gt;"",DATE(YEAR(O4889), MONTH(O4889), DAY(O4889)),"")</f>
        <v/>
      </c>
      <c r="Y4889" s="122" t="n"/>
      <c r="Z4889" s="123" t="n"/>
      <c r="AA4889" s="117">
        <f>IF(F4889="Re-assigned","NA",IF(W4889="","",IF(W4889&gt;=VLOOKUP(D4889,SLAMatrix,3,FALSE),"Yes",IF(W4889&lt;VLOOKUP(D4889,SLAMatrix,2,FALSE),"No","Internal"))))</f>
        <v/>
      </c>
      <c r="AB4889" s="123" t="n"/>
      <c r="AC4889" s="123" t="n"/>
      <c r="AD4889" s="119" t="n"/>
      <c r="AE4889" s="125" t="n"/>
      <c r="AF4889" s="124">
        <f>MONTH(O4889)</f>
        <v/>
      </c>
      <c r="AG4889" s="124">
        <f>VLOOKUP(IFERROR(MID(AE4889,1,(FIND(",",AE4889,1)-1)),AE4889),Facility_Region_Mapping,2,FALSE)</f>
        <v/>
      </c>
      <c r="AH4889" s="124" t="n"/>
      <c r="AI4889" s="124">
        <f>IF(C4889&lt;&gt;"",IF(M4889="ESM User",getInterfaceName($C4889),"NA"),"")</f>
        <v/>
      </c>
      <c r="AJ4889" s="116">
        <f>IF(Q4889&lt;&gt;"",DATE(YEAR(Q4889), MONTH(Q4889), DAY(Q4889)),"")</f>
        <v/>
      </c>
      <c r="AK4889" s="130">
        <f>IF(Q4889&lt;&gt;0,Q4889-N4889,TODAY()-N4889)</f>
        <v/>
      </c>
      <c r="AL4889" s="112">
        <f>IF(F4889="Re-assigned",0,IF(H4889="Closed",0,IF(H4889="Service Restored",0,IF(H4889="",0,1))))</f>
        <v/>
      </c>
      <c r="AM4889" s="124">
        <f>IF(AL4889=0,"",IF(AK4889&gt;20.99,"Aged","Non-Aged"))</f>
        <v/>
      </c>
      <c r="AN4889" s="112">
        <f>IF(Q4889&lt;&gt;"",MONTH(Q4889),"")</f>
        <v/>
      </c>
      <c r="AO4889" s="112">
        <f>IFERROR(VALUE(V4889),0)</f>
        <v/>
      </c>
    </row>
    <row customFormat="1" customHeight="1" ht="29.25" r="4890" s="112" spans="1:41">
      <c r="A4890" s="127" t="n"/>
      <c r="B4890" s="113" t="n"/>
      <c r="C4890" s="127" t="n"/>
      <c r="D4890" s="127" t="n"/>
      <c r="E4890" s="114">
        <f>IF(F4890 &lt;&gt; "",VLOOKUP(F4890,CategoryLookup,2,FALSE), "")</f>
        <v/>
      </c>
      <c r="F4890" s="126" t="n"/>
      <c r="G4890" s="127" t="n"/>
      <c r="H4890" s="127" t="n"/>
      <c r="I4890" s="127" t="n"/>
      <c r="J4890" s="127" t="n"/>
      <c r="K4890" s="127" t="n"/>
      <c r="L4890" s="127" t="n"/>
      <c r="M4890" s="127" t="n"/>
      <c r="N4890" s="120" t="n"/>
      <c r="O4890" s="120" t="n"/>
      <c r="P4890" s="120" t="n"/>
      <c r="Q4890" s="120" t="n"/>
      <c r="R4890" s="121" t="n"/>
      <c r="S4890" s="121" t="n"/>
      <c r="T4890" s="121" t="n"/>
      <c r="U4890" s="121" t="n"/>
      <c r="V4890" s="117">
        <f>IF(P4890="NA","NA",IF(P4890&lt;&gt;"",TEXT(P4890-N4890,"[h].mm"),""))</f>
        <v/>
      </c>
      <c r="W4890" s="118">
        <f>IF(AND(R4890="",S4890=""),"",R4890+S4890)</f>
        <v/>
      </c>
      <c r="X4890" s="116">
        <f>IF(O4890&lt;&gt;"",DATE(YEAR(O4890), MONTH(O4890), DAY(O4890)),"")</f>
        <v/>
      </c>
      <c r="Y4890" s="122" t="n"/>
      <c r="Z4890" s="123" t="n"/>
      <c r="AA4890" s="117">
        <f>IF(F4890="Re-assigned","NA",IF(W4890="","",IF(W4890&gt;=VLOOKUP(D4890,SLAMatrix,3,FALSE),"Yes",IF(W4890&lt;VLOOKUP(D4890,SLAMatrix,2,FALSE),"No","Internal"))))</f>
        <v/>
      </c>
      <c r="AB4890" s="123" t="n"/>
      <c r="AC4890" s="123" t="n"/>
      <c r="AD4890" s="119" t="n"/>
      <c r="AE4890" s="125" t="n"/>
      <c r="AF4890" s="124">
        <f>MONTH(O4890)</f>
        <v/>
      </c>
      <c r="AG4890" s="124">
        <f>VLOOKUP(IFERROR(MID(AE4890,1,(FIND(",",AE4890,1)-1)),AE4890),Facility_Region_Mapping,2,FALSE)</f>
        <v/>
      </c>
      <c r="AH4890" s="124" t="n"/>
      <c r="AI4890" s="124">
        <f>IF(C4890&lt;&gt;"",IF(M4890="ESM User",getInterfaceName($C4890),"NA"),"")</f>
        <v/>
      </c>
      <c r="AJ4890" s="116">
        <f>IF(Q4890&lt;&gt;"",DATE(YEAR(Q4890), MONTH(Q4890), DAY(Q4890)),"")</f>
        <v/>
      </c>
      <c r="AK4890" s="130">
        <f>IF(Q4890&lt;&gt;0,Q4890-N4890,TODAY()-N4890)</f>
        <v/>
      </c>
      <c r="AL4890" s="112">
        <f>IF(F4890="Re-assigned",0,IF(H4890="Closed",0,IF(H4890="Service Restored",0,IF(H4890="",0,1))))</f>
        <v/>
      </c>
      <c r="AM4890" s="124">
        <f>IF(AL4890=0,"",IF(AK4890&gt;20.99,"Aged","Non-Aged"))</f>
        <v/>
      </c>
      <c r="AN4890" s="112">
        <f>IF(Q4890&lt;&gt;"",MONTH(Q4890),"")</f>
        <v/>
      </c>
      <c r="AO4890" s="112">
        <f>IFERROR(VALUE(V4890),0)</f>
        <v/>
      </c>
    </row>
    <row customFormat="1" customHeight="1" ht="29.25" r="4891" s="112" spans="1:41">
      <c r="A4891" s="127" t="n"/>
      <c r="B4891" s="113" t="n"/>
      <c r="C4891" s="127" t="n"/>
      <c r="D4891" s="127" t="n"/>
      <c r="E4891" s="114">
        <f>IF(F4891 &lt;&gt; "",VLOOKUP(F4891,CategoryLookup,2,FALSE), "")</f>
        <v/>
      </c>
      <c r="F4891" s="126" t="n"/>
      <c r="G4891" s="127" t="n"/>
      <c r="H4891" s="127" t="n"/>
      <c r="I4891" s="127" t="n"/>
      <c r="J4891" s="127" t="n"/>
      <c r="K4891" s="127" t="n"/>
      <c r="L4891" s="127" t="n"/>
      <c r="M4891" s="127" t="n"/>
      <c r="N4891" s="120" t="n"/>
      <c r="O4891" s="120" t="n"/>
      <c r="P4891" s="120" t="n"/>
      <c r="Q4891" s="120" t="n"/>
      <c r="R4891" s="121" t="n"/>
      <c r="S4891" s="121" t="n"/>
      <c r="T4891" s="121" t="n"/>
      <c r="U4891" s="121" t="n"/>
      <c r="V4891" s="117">
        <f>IF(P4891="NA","NA",IF(P4891&lt;&gt;"",TEXT(P4891-N4891,"[h].mm"),""))</f>
        <v/>
      </c>
      <c r="W4891" s="118">
        <f>IF(AND(R4891="",S4891=""),"",R4891+S4891)</f>
        <v/>
      </c>
      <c r="X4891" s="116">
        <f>IF(O4891&lt;&gt;"",DATE(YEAR(O4891), MONTH(O4891), DAY(O4891)),"")</f>
        <v/>
      </c>
      <c r="Y4891" s="122" t="n"/>
      <c r="Z4891" s="123" t="n"/>
      <c r="AA4891" s="117">
        <f>IF(F4891="Re-assigned","NA",IF(W4891="","",IF(W4891&gt;=VLOOKUP(D4891,SLAMatrix,3,FALSE),"Yes",IF(W4891&lt;VLOOKUP(D4891,SLAMatrix,2,FALSE),"No","Internal"))))</f>
        <v/>
      </c>
      <c r="AB4891" s="123" t="n"/>
      <c r="AC4891" s="123" t="n"/>
      <c r="AD4891" s="119" t="n"/>
      <c r="AE4891" s="125" t="n"/>
      <c r="AF4891" s="124">
        <f>MONTH(O4891)</f>
        <v/>
      </c>
      <c r="AG4891" s="124">
        <f>VLOOKUP(IFERROR(MID(AE4891,1,(FIND(",",AE4891,1)-1)),AE4891),Facility_Region_Mapping,2,FALSE)</f>
        <v/>
      </c>
      <c r="AH4891" s="124" t="n"/>
      <c r="AI4891" s="124">
        <f>IF(C4891&lt;&gt;"",IF(M4891="ESM User",getInterfaceName($C4891),"NA"),"")</f>
        <v/>
      </c>
      <c r="AJ4891" s="116">
        <f>IF(Q4891&lt;&gt;"",DATE(YEAR(Q4891), MONTH(Q4891), DAY(Q4891)),"")</f>
        <v/>
      </c>
      <c r="AK4891" s="130">
        <f>IF(Q4891&lt;&gt;0,Q4891-N4891,TODAY()-N4891)</f>
        <v/>
      </c>
      <c r="AL4891" s="112">
        <f>IF(F4891="Re-assigned",0,IF(H4891="Closed",0,IF(H4891="Service Restored",0,IF(H4891="",0,1))))</f>
        <v/>
      </c>
      <c r="AM4891" s="124">
        <f>IF(AL4891=0,"",IF(AK4891&gt;20.99,"Aged","Non-Aged"))</f>
        <v/>
      </c>
      <c r="AN4891" s="112">
        <f>IF(Q4891&lt;&gt;"",MONTH(Q4891),"")</f>
        <v/>
      </c>
      <c r="AO4891" s="112">
        <f>IFERROR(VALUE(V4891),0)</f>
        <v/>
      </c>
    </row>
    <row customFormat="1" customHeight="1" ht="29.25" r="4892" s="112" spans="1:41">
      <c r="A4892" s="127" t="n"/>
      <c r="B4892" s="113" t="n"/>
      <c r="C4892" s="127" t="n"/>
      <c r="D4892" s="127" t="n"/>
      <c r="E4892" s="114">
        <f>IF(F4892 &lt;&gt; "",VLOOKUP(F4892,CategoryLookup,2,FALSE), "")</f>
        <v/>
      </c>
      <c r="F4892" s="126" t="n"/>
      <c r="G4892" s="127" t="n"/>
      <c r="H4892" s="127" t="n"/>
      <c r="I4892" s="127" t="n"/>
      <c r="J4892" s="127" t="n"/>
      <c r="K4892" s="127" t="n"/>
      <c r="L4892" s="127" t="n"/>
      <c r="M4892" s="127" t="n"/>
      <c r="N4892" s="120" t="n"/>
      <c r="O4892" s="120" t="n"/>
      <c r="P4892" s="120" t="n"/>
      <c r="Q4892" s="120" t="n"/>
      <c r="R4892" s="121" t="n"/>
      <c r="S4892" s="121" t="n"/>
      <c r="T4892" s="121" t="n"/>
      <c r="U4892" s="121" t="n"/>
      <c r="V4892" s="117">
        <f>IF(P4892="NA","NA",IF(P4892&lt;&gt;"",TEXT(P4892-N4892,"[h].mm"),""))</f>
        <v/>
      </c>
      <c r="W4892" s="118">
        <f>IF(AND(R4892="",S4892=""),"",R4892+S4892)</f>
        <v/>
      </c>
      <c r="X4892" s="116">
        <f>IF(O4892&lt;&gt;"",DATE(YEAR(O4892), MONTH(O4892), DAY(O4892)),"")</f>
        <v/>
      </c>
      <c r="Y4892" s="122" t="n"/>
      <c r="Z4892" s="123" t="n"/>
      <c r="AA4892" s="117">
        <f>IF(F4892="Re-assigned","NA",IF(W4892="","",IF(W4892&gt;=VLOOKUP(D4892,SLAMatrix,3,FALSE),"Yes",IF(W4892&lt;VLOOKUP(D4892,SLAMatrix,2,FALSE),"No","Internal"))))</f>
        <v/>
      </c>
      <c r="AB4892" s="123" t="n"/>
      <c r="AC4892" s="123" t="n"/>
      <c r="AD4892" s="119" t="n"/>
      <c r="AE4892" s="125" t="n"/>
      <c r="AF4892" s="124">
        <f>MONTH(O4892)</f>
        <v/>
      </c>
      <c r="AG4892" s="124">
        <f>VLOOKUP(IFERROR(MID(AE4892,1,(FIND(",",AE4892,1)-1)),AE4892),Facility_Region_Mapping,2,FALSE)</f>
        <v/>
      </c>
      <c r="AH4892" s="124" t="n"/>
      <c r="AI4892" s="124">
        <f>IF(C4892&lt;&gt;"",IF(M4892="ESM User",getInterfaceName($C4892),"NA"),"")</f>
        <v/>
      </c>
      <c r="AJ4892" s="116">
        <f>IF(Q4892&lt;&gt;"",DATE(YEAR(Q4892), MONTH(Q4892), DAY(Q4892)),"")</f>
        <v/>
      </c>
      <c r="AK4892" s="130">
        <f>IF(Q4892&lt;&gt;0,Q4892-N4892,TODAY()-N4892)</f>
        <v/>
      </c>
      <c r="AL4892" s="112">
        <f>IF(F4892="Re-assigned",0,IF(H4892="Closed",0,IF(H4892="Service Restored",0,IF(H4892="",0,1))))</f>
        <v/>
      </c>
      <c r="AM4892" s="124">
        <f>IF(AL4892=0,"",IF(AK4892&gt;20.99,"Aged","Non-Aged"))</f>
        <v/>
      </c>
      <c r="AN4892" s="112">
        <f>IF(Q4892&lt;&gt;"",MONTH(Q4892),"")</f>
        <v/>
      </c>
      <c r="AO4892" s="112">
        <f>IFERROR(VALUE(V4892),0)</f>
        <v/>
      </c>
    </row>
    <row customFormat="1" customHeight="1" ht="29.25" r="4893" s="112" spans="1:41">
      <c r="A4893" s="127" t="n"/>
      <c r="B4893" s="113" t="n"/>
      <c r="C4893" s="127" t="n"/>
      <c r="D4893" s="127" t="n"/>
      <c r="E4893" s="114">
        <f>IF(F4893 &lt;&gt; "",VLOOKUP(F4893,CategoryLookup,2,FALSE), "")</f>
        <v/>
      </c>
      <c r="F4893" s="126" t="n"/>
      <c r="G4893" s="127" t="n"/>
      <c r="H4893" s="127" t="n"/>
      <c r="I4893" s="127" t="n"/>
      <c r="J4893" s="127" t="n"/>
      <c r="K4893" s="127" t="n"/>
      <c r="L4893" s="127" t="n"/>
      <c r="M4893" s="127" t="n"/>
      <c r="N4893" s="120" t="n"/>
      <c r="O4893" s="120" t="n"/>
      <c r="P4893" s="120" t="n"/>
      <c r="Q4893" s="120" t="n"/>
      <c r="R4893" s="121" t="n"/>
      <c r="S4893" s="121" t="n"/>
      <c r="T4893" s="121" t="n"/>
      <c r="U4893" s="121" t="n"/>
      <c r="V4893" s="117">
        <f>IF(P4893="NA","NA",IF(P4893&lt;&gt;"",TEXT(P4893-N4893,"[h].mm"),""))</f>
        <v/>
      </c>
      <c r="W4893" s="118">
        <f>IF(AND(R4893="",S4893=""),"",R4893+S4893)</f>
        <v/>
      </c>
      <c r="X4893" s="116">
        <f>IF(O4893&lt;&gt;"",DATE(YEAR(O4893), MONTH(O4893), DAY(O4893)),"")</f>
        <v/>
      </c>
      <c r="Y4893" s="122" t="n"/>
      <c r="Z4893" s="123" t="n"/>
      <c r="AA4893" s="117">
        <f>IF(F4893="Re-assigned","NA",IF(W4893="","",IF(W4893&gt;=VLOOKUP(D4893,SLAMatrix,3,FALSE),"Yes",IF(W4893&lt;VLOOKUP(D4893,SLAMatrix,2,FALSE),"No","Internal"))))</f>
        <v/>
      </c>
      <c r="AB4893" s="123" t="n"/>
      <c r="AC4893" s="123" t="n"/>
      <c r="AD4893" s="119" t="n"/>
      <c r="AE4893" s="125" t="n"/>
      <c r="AF4893" s="124">
        <f>MONTH(O4893)</f>
        <v/>
      </c>
      <c r="AG4893" s="124">
        <f>VLOOKUP(IFERROR(MID(AE4893,1,(FIND(",",AE4893,1)-1)),AE4893),Facility_Region_Mapping,2,FALSE)</f>
        <v/>
      </c>
      <c r="AH4893" s="124" t="n"/>
      <c r="AI4893" s="124">
        <f>IF(C4893&lt;&gt;"",IF(M4893="ESM User",getInterfaceName($C4893),"NA"),"")</f>
        <v/>
      </c>
      <c r="AJ4893" s="116">
        <f>IF(Q4893&lt;&gt;"",DATE(YEAR(Q4893), MONTH(Q4893), DAY(Q4893)),"")</f>
        <v/>
      </c>
      <c r="AK4893" s="130">
        <f>IF(Q4893&lt;&gt;0,Q4893-N4893,TODAY()-N4893)</f>
        <v/>
      </c>
      <c r="AL4893" s="112">
        <f>IF(F4893="Re-assigned",0,IF(H4893="Closed",0,IF(H4893="Service Restored",0,IF(H4893="",0,1))))</f>
        <v/>
      </c>
      <c r="AM4893" s="124">
        <f>IF(AL4893=0,"",IF(AK4893&gt;20.99,"Aged","Non-Aged"))</f>
        <v/>
      </c>
      <c r="AN4893" s="112">
        <f>IF(Q4893&lt;&gt;"",MONTH(Q4893),"")</f>
        <v/>
      </c>
      <c r="AO4893" s="112">
        <f>IFERROR(VALUE(V4893),0)</f>
        <v/>
      </c>
    </row>
    <row customFormat="1" customHeight="1" ht="29.25" r="4894" s="112" spans="1:41">
      <c r="A4894" s="127" t="n"/>
      <c r="B4894" s="113" t="n"/>
      <c r="C4894" s="127" t="n"/>
      <c r="D4894" s="127" t="n"/>
      <c r="E4894" s="114">
        <f>IF(F4894 &lt;&gt; "",VLOOKUP(F4894,CategoryLookup,2,FALSE), "")</f>
        <v/>
      </c>
      <c r="F4894" s="126" t="n"/>
      <c r="G4894" s="127" t="n"/>
      <c r="H4894" s="127" t="n"/>
      <c r="I4894" s="127" t="n"/>
      <c r="J4894" s="127" t="n"/>
      <c r="K4894" s="127" t="n"/>
      <c r="L4894" s="127" t="n"/>
      <c r="M4894" s="127" t="n"/>
      <c r="N4894" s="120" t="n"/>
      <c r="O4894" s="120" t="n"/>
      <c r="P4894" s="120" t="n"/>
      <c r="Q4894" s="120" t="n"/>
      <c r="R4894" s="121" t="n"/>
      <c r="S4894" s="121" t="n"/>
      <c r="T4894" s="121" t="n"/>
      <c r="U4894" s="121" t="n"/>
      <c r="V4894" s="117">
        <f>IF(P4894="NA","NA",IF(P4894&lt;&gt;"",TEXT(P4894-N4894,"[h].mm"),""))</f>
        <v/>
      </c>
      <c r="W4894" s="118">
        <f>IF(AND(R4894="",S4894=""),"",R4894+S4894)</f>
        <v/>
      </c>
      <c r="X4894" s="116">
        <f>IF(O4894&lt;&gt;"",DATE(YEAR(O4894), MONTH(O4894), DAY(O4894)),"")</f>
        <v/>
      </c>
      <c r="Y4894" s="122" t="n"/>
      <c r="Z4894" s="123" t="n"/>
      <c r="AA4894" s="117">
        <f>IF(F4894="Re-assigned","NA",IF(W4894="","",IF(W4894&gt;=VLOOKUP(D4894,SLAMatrix,3,FALSE),"Yes",IF(W4894&lt;VLOOKUP(D4894,SLAMatrix,2,FALSE),"No","Internal"))))</f>
        <v/>
      </c>
      <c r="AB4894" s="123" t="n"/>
      <c r="AC4894" s="123" t="n"/>
      <c r="AD4894" s="119" t="n"/>
      <c r="AE4894" s="125" t="n"/>
      <c r="AF4894" s="124">
        <f>MONTH(O4894)</f>
        <v/>
      </c>
      <c r="AG4894" s="124">
        <f>VLOOKUP(IFERROR(MID(AE4894,1,(FIND(",",AE4894,1)-1)),AE4894),Facility_Region_Mapping,2,FALSE)</f>
        <v/>
      </c>
      <c r="AH4894" s="124" t="n"/>
      <c r="AI4894" s="124">
        <f>IF(C4894&lt;&gt;"",IF(M4894="ESM User",getInterfaceName($C4894),"NA"),"")</f>
        <v/>
      </c>
      <c r="AJ4894" s="116">
        <f>IF(Q4894&lt;&gt;"",DATE(YEAR(Q4894), MONTH(Q4894), DAY(Q4894)),"")</f>
        <v/>
      </c>
      <c r="AK4894" s="130">
        <f>IF(Q4894&lt;&gt;0,Q4894-N4894,TODAY()-N4894)</f>
        <v/>
      </c>
      <c r="AL4894" s="112">
        <f>IF(F4894="Re-assigned",0,IF(H4894="Closed",0,IF(H4894="Service Restored",0,IF(H4894="",0,1))))</f>
        <v/>
      </c>
      <c r="AM4894" s="124">
        <f>IF(AL4894=0,"",IF(AK4894&gt;20.99,"Aged","Non-Aged"))</f>
        <v/>
      </c>
      <c r="AN4894" s="112">
        <f>IF(Q4894&lt;&gt;"",MONTH(Q4894),"")</f>
        <v/>
      </c>
      <c r="AO4894" s="112">
        <f>IFERROR(VALUE(V4894),0)</f>
        <v/>
      </c>
    </row>
    <row customFormat="1" customHeight="1" ht="29.25" r="4895" s="112" spans="1:41">
      <c r="A4895" s="127" t="n"/>
      <c r="B4895" s="113" t="n"/>
      <c r="C4895" s="127" t="n"/>
      <c r="D4895" s="127" t="n"/>
      <c r="E4895" s="114">
        <f>IF(F4895 &lt;&gt; "",VLOOKUP(F4895,CategoryLookup,2,FALSE), "")</f>
        <v/>
      </c>
      <c r="F4895" s="126" t="n"/>
      <c r="G4895" s="127" t="n"/>
      <c r="H4895" s="127" t="n"/>
      <c r="I4895" s="127" t="n"/>
      <c r="J4895" s="127" t="n"/>
      <c r="K4895" s="127" t="n"/>
      <c r="L4895" s="127" t="n"/>
      <c r="M4895" s="127" t="n"/>
      <c r="N4895" s="120" t="n"/>
      <c r="O4895" s="120" t="n"/>
      <c r="P4895" s="120" t="n"/>
      <c r="Q4895" s="120" t="n"/>
      <c r="R4895" s="121" t="n"/>
      <c r="S4895" s="121" t="n"/>
      <c r="T4895" s="121" t="n"/>
      <c r="U4895" s="121" t="n"/>
      <c r="V4895" s="117">
        <f>IF(P4895="NA","NA",IF(P4895&lt;&gt;"",TEXT(P4895-N4895,"[h].mm"),""))</f>
        <v/>
      </c>
      <c r="W4895" s="118">
        <f>IF(AND(R4895="",S4895=""),"",R4895+S4895)</f>
        <v/>
      </c>
      <c r="X4895" s="116">
        <f>IF(O4895&lt;&gt;"",DATE(YEAR(O4895), MONTH(O4895), DAY(O4895)),"")</f>
        <v/>
      </c>
      <c r="Y4895" s="122" t="n"/>
      <c r="Z4895" s="123" t="n"/>
      <c r="AA4895" s="117">
        <f>IF(F4895="Re-assigned","NA",IF(W4895="","",IF(W4895&gt;=VLOOKUP(D4895,SLAMatrix,3,FALSE),"Yes",IF(W4895&lt;VLOOKUP(D4895,SLAMatrix,2,FALSE),"No","Internal"))))</f>
        <v/>
      </c>
      <c r="AB4895" s="123" t="n"/>
      <c r="AC4895" s="123" t="n"/>
      <c r="AD4895" s="119" t="n"/>
      <c r="AE4895" s="125" t="n"/>
      <c r="AF4895" s="124">
        <f>MONTH(O4895)</f>
        <v/>
      </c>
      <c r="AG4895" s="124">
        <f>VLOOKUP(IFERROR(MID(AE4895,1,(FIND(",",AE4895,1)-1)),AE4895),Facility_Region_Mapping,2,FALSE)</f>
        <v/>
      </c>
      <c r="AH4895" s="124" t="n"/>
      <c r="AI4895" s="124">
        <f>IF(C4895&lt;&gt;"",IF(M4895="ESM User",getInterfaceName($C4895),"NA"),"")</f>
        <v/>
      </c>
      <c r="AJ4895" s="116">
        <f>IF(Q4895&lt;&gt;"",DATE(YEAR(Q4895), MONTH(Q4895), DAY(Q4895)),"")</f>
        <v/>
      </c>
      <c r="AK4895" s="130">
        <f>IF(Q4895&lt;&gt;0,Q4895-N4895,TODAY()-N4895)</f>
        <v/>
      </c>
      <c r="AL4895" s="112">
        <f>IF(F4895="Re-assigned",0,IF(H4895="Closed",0,IF(H4895="Service Restored",0,IF(H4895="",0,1))))</f>
        <v/>
      </c>
      <c r="AM4895" s="124">
        <f>IF(AL4895=0,"",IF(AK4895&gt;20.99,"Aged","Non-Aged"))</f>
        <v/>
      </c>
      <c r="AN4895" s="112">
        <f>IF(Q4895&lt;&gt;"",MONTH(Q4895),"")</f>
        <v/>
      </c>
      <c r="AO4895" s="112">
        <f>IFERROR(VALUE(V4895),0)</f>
        <v/>
      </c>
    </row>
    <row customFormat="1" customHeight="1" ht="29.25" r="4896" s="112" spans="1:41">
      <c r="A4896" s="127" t="n"/>
      <c r="B4896" s="113" t="n"/>
      <c r="C4896" s="127" t="n"/>
      <c r="D4896" s="127" t="n"/>
      <c r="E4896" s="114">
        <f>IF(F4896 &lt;&gt; "",VLOOKUP(F4896,CategoryLookup,2,FALSE), "")</f>
        <v/>
      </c>
      <c r="F4896" s="126" t="n"/>
      <c r="G4896" s="127" t="n"/>
      <c r="H4896" s="127" t="n"/>
      <c r="I4896" s="127" t="n"/>
      <c r="J4896" s="127" t="n"/>
      <c r="K4896" s="127" t="n"/>
      <c r="L4896" s="127" t="n"/>
      <c r="M4896" s="127" t="n"/>
      <c r="N4896" s="120" t="n"/>
      <c r="O4896" s="120" t="n"/>
      <c r="P4896" s="120" t="n"/>
      <c r="Q4896" s="120" t="n"/>
      <c r="R4896" s="121" t="n"/>
      <c r="S4896" s="121" t="n"/>
      <c r="T4896" s="121" t="n"/>
      <c r="U4896" s="121" t="n"/>
      <c r="V4896" s="117">
        <f>IF(P4896="NA","NA",IF(P4896&lt;&gt;"",TEXT(P4896-N4896,"[h].mm"),""))</f>
        <v/>
      </c>
      <c r="W4896" s="118">
        <f>IF(AND(R4896="",S4896=""),"",R4896+S4896)</f>
        <v/>
      </c>
      <c r="X4896" s="116">
        <f>IF(O4896&lt;&gt;"",DATE(YEAR(O4896), MONTH(O4896), DAY(O4896)),"")</f>
        <v/>
      </c>
      <c r="Y4896" s="122" t="n"/>
      <c r="Z4896" s="123" t="n"/>
      <c r="AA4896" s="117">
        <f>IF(F4896="Re-assigned","NA",IF(W4896="","",IF(W4896&gt;=VLOOKUP(D4896,SLAMatrix,3,FALSE),"Yes",IF(W4896&lt;VLOOKUP(D4896,SLAMatrix,2,FALSE),"No","Internal"))))</f>
        <v/>
      </c>
      <c r="AB4896" s="123" t="n"/>
      <c r="AC4896" s="123" t="n"/>
      <c r="AD4896" s="119" t="n"/>
      <c r="AE4896" s="125" t="n"/>
      <c r="AF4896" s="124">
        <f>MONTH(O4896)</f>
        <v/>
      </c>
      <c r="AG4896" s="124">
        <f>VLOOKUP(IFERROR(MID(AE4896,1,(FIND(",",AE4896,1)-1)),AE4896),Facility_Region_Mapping,2,FALSE)</f>
        <v/>
      </c>
      <c r="AH4896" s="124" t="n"/>
      <c r="AI4896" s="124">
        <f>IF(C4896&lt;&gt;"",IF(M4896="ESM User",getInterfaceName($C4896),"NA"),"")</f>
        <v/>
      </c>
      <c r="AJ4896" s="116">
        <f>IF(Q4896&lt;&gt;"",DATE(YEAR(Q4896), MONTH(Q4896), DAY(Q4896)),"")</f>
        <v/>
      </c>
      <c r="AK4896" s="130">
        <f>IF(Q4896&lt;&gt;0,Q4896-N4896,TODAY()-N4896)</f>
        <v/>
      </c>
      <c r="AL4896" s="112">
        <f>IF(F4896="Re-assigned",0,IF(H4896="Closed",0,IF(H4896="Service Restored",0,IF(H4896="",0,1))))</f>
        <v/>
      </c>
      <c r="AM4896" s="124">
        <f>IF(AL4896=0,"",IF(AK4896&gt;20.99,"Aged","Non-Aged"))</f>
        <v/>
      </c>
      <c r="AN4896" s="112">
        <f>IF(Q4896&lt;&gt;"",MONTH(Q4896),"")</f>
        <v/>
      </c>
      <c r="AO4896" s="112">
        <f>IFERROR(VALUE(V4896),0)</f>
        <v/>
      </c>
    </row>
    <row customFormat="1" customHeight="1" ht="29.25" r="4897" s="112" spans="1:41">
      <c r="A4897" s="127" t="n"/>
      <c r="B4897" s="113" t="n"/>
      <c r="C4897" s="127" t="n"/>
      <c r="D4897" s="127" t="n"/>
      <c r="E4897" s="114">
        <f>IF(F4897 &lt;&gt; "",VLOOKUP(F4897,CategoryLookup,2,FALSE), "")</f>
        <v/>
      </c>
      <c r="F4897" s="126" t="n"/>
      <c r="G4897" s="127" t="n"/>
      <c r="H4897" s="127" t="n"/>
      <c r="I4897" s="127" t="n"/>
      <c r="J4897" s="127" t="n"/>
      <c r="K4897" s="127" t="n"/>
      <c r="L4897" s="127" t="n"/>
      <c r="M4897" s="127" t="n"/>
      <c r="N4897" s="120" t="n"/>
      <c r="O4897" s="120" t="n"/>
      <c r="P4897" s="120" t="n"/>
      <c r="Q4897" s="120" t="n"/>
      <c r="R4897" s="121" t="n"/>
      <c r="S4897" s="121" t="n"/>
      <c r="T4897" s="121" t="n"/>
      <c r="U4897" s="121" t="n"/>
      <c r="V4897" s="117">
        <f>IF(P4897="NA","NA",IF(P4897&lt;&gt;"",TEXT(P4897-N4897,"[h].mm"),""))</f>
        <v/>
      </c>
      <c r="W4897" s="118">
        <f>IF(AND(R4897="",S4897=""),"",R4897+S4897)</f>
        <v/>
      </c>
      <c r="X4897" s="116">
        <f>IF(O4897&lt;&gt;"",DATE(YEAR(O4897), MONTH(O4897), DAY(O4897)),"")</f>
        <v/>
      </c>
      <c r="Y4897" s="122" t="n"/>
      <c r="Z4897" s="123" t="n"/>
      <c r="AA4897" s="117">
        <f>IF(F4897="Re-assigned","NA",IF(W4897="","",IF(W4897&gt;=VLOOKUP(D4897,SLAMatrix,3,FALSE),"Yes",IF(W4897&lt;VLOOKUP(D4897,SLAMatrix,2,FALSE),"No","Internal"))))</f>
        <v/>
      </c>
      <c r="AB4897" s="123" t="n"/>
      <c r="AC4897" s="123" t="n"/>
      <c r="AD4897" s="119" t="n"/>
      <c r="AE4897" s="125" t="n"/>
      <c r="AF4897" s="124">
        <f>MONTH(O4897)</f>
        <v/>
      </c>
      <c r="AG4897" s="124">
        <f>VLOOKUP(IFERROR(MID(AE4897,1,(FIND(",",AE4897,1)-1)),AE4897),Facility_Region_Mapping,2,FALSE)</f>
        <v/>
      </c>
      <c r="AH4897" s="124" t="n"/>
      <c r="AI4897" s="124">
        <f>IF(C4897&lt;&gt;"",IF(M4897="ESM User",getInterfaceName($C4897),"NA"),"")</f>
        <v/>
      </c>
      <c r="AJ4897" s="116">
        <f>IF(Q4897&lt;&gt;"",DATE(YEAR(Q4897), MONTH(Q4897), DAY(Q4897)),"")</f>
        <v/>
      </c>
      <c r="AK4897" s="130">
        <f>IF(Q4897&lt;&gt;0,Q4897-N4897,TODAY()-N4897)</f>
        <v/>
      </c>
      <c r="AL4897" s="112">
        <f>IF(F4897="Re-assigned",0,IF(H4897="Closed",0,IF(H4897="Service Restored",0,IF(H4897="",0,1))))</f>
        <v/>
      </c>
      <c r="AM4897" s="124">
        <f>IF(AL4897=0,"",IF(AK4897&gt;20.99,"Aged","Non-Aged"))</f>
        <v/>
      </c>
      <c r="AN4897" s="112">
        <f>IF(Q4897&lt;&gt;"",MONTH(Q4897),"")</f>
        <v/>
      </c>
      <c r="AO4897" s="112">
        <f>IFERROR(VALUE(V4897),0)</f>
        <v/>
      </c>
    </row>
    <row customFormat="1" customHeight="1" ht="29.25" r="4898" s="112" spans="1:41">
      <c r="A4898" s="127" t="n"/>
      <c r="B4898" s="113" t="n"/>
      <c r="C4898" s="127" t="n"/>
      <c r="D4898" s="127" t="n"/>
      <c r="E4898" s="114">
        <f>IF(F4898 &lt;&gt; "",VLOOKUP(F4898,CategoryLookup,2,FALSE), "")</f>
        <v/>
      </c>
      <c r="F4898" s="126" t="n"/>
      <c r="G4898" s="127" t="n"/>
      <c r="H4898" s="127" t="n"/>
      <c r="I4898" s="127" t="n"/>
      <c r="J4898" s="127" t="n"/>
      <c r="K4898" s="127" t="n"/>
      <c r="L4898" s="127" t="n"/>
      <c r="M4898" s="127" t="n"/>
      <c r="N4898" s="120" t="n"/>
      <c r="O4898" s="120" t="n"/>
      <c r="P4898" s="120" t="n"/>
      <c r="Q4898" s="120" t="n"/>
      <c r="R4898" s="121" t="n"/>
      <c r="S4898" s="121" t="n"/>
      <c r="T4898" s="121" t="n"/>
      <c r="U4898" s="121" t="n"/>
      <c r="V4898" s="117">
        <f>IF(P4898="NA","NA",IF(P4898&lt;&gt;"",TEXT(P4898-N4898,"[h].mm"),""))</f>
        <v/>
      </c>
      <c r="W4898" s="118">
        <f>IF(AND(R4898="",S4898=""),"",R4898+S4898)</f>
        <v/>
      </c>
      <c r="X4898" s="116">
        <f>IF(O4898&lt;&gt;"",DATE(YEAR(O4898), MONTH(O4898), DAY(O4898)),"")</f>
        <v/>
      </c>
      <c r="Y4898" s="122" t="n"/>
      <c r="Z4898" s="123" t="n"/>
      <c r="AA4898" s="117">
        <f>IF(F4898="Re-assigned","NA",IF(W4898="","",IF(W4898&gt;=VLOOKUP(D4898,SLAMatrix,3,FALSE),"Yes",IF(W4898&lt;VLOOKUP(D4898,SLAMatrix,2,FALSE),"No","Internal"))))</f>
        <v/>
      </c>
      <c r="AB4898" s="123" t="n"/>
      <c r="AC4898" s="123" t="n"/>
      <c r="AD4898" s="119" t="n"/>
      <c r="AE4898" s="125" t="n"/>
      <c r="AF4898" s="124">
        <f>MONTH(O4898)</f>
        <v/>
      </c>
      <c r="AG4898" s="124">
        <f>VLOOKUP(IFERROR(MID(AE4898,1,(FIND(",",AE4898,1)-1)),AE4898),Facility_Region_Mapping,2,FALSE)</f>
        <v/>
      </c>
      <c r="AH4898" s="124" t="n"/>
      <c r="AI4898" s="124">
        <f>IF(C4898&lt;&gt;"",IF(M4898="ESM User",getInterfaceName($C4898),"NA"),"")</f>
        <v/>
      </c>
      <c r="AJ4898" s="116">
        <f>IF(Q4898&lt;&gt;"",DATE(YEAR(Q4898), MONTH(Q4898), DAY(Q4898)),"")</f>
        <v/>
      </c>
      <c r="AK4898" s="130">
        <f>IF(Q4898&lt;&gt;0,Q4898-N4898,TODAY()-N4898)</f>
        <v/>
      </c>
      <c r="AL4898" s="112">
        <f>IF(F4898="Re-assigned",0,IF(H4898="Closed",0,IF(H4898="Service Restored",0,IF(H4898="",0,1))))</f>
        <v/>
      </c>
      <c r="AM4898" s="124">
        <f>IF(AL4898=0,"",IF(AK4898&gt;20.99,"Aged","Non-Aged"))</f>
        <v/>
      </c>
      <c r="AN4898" s="112">
        <f>IF(Q4898&lt;&gt;"",MONTH(Q4898),"")</f>
        <v/>
      </c>
      <c r="AO4898" s="112">
        <f>IFERROR(VALUE(V4898),0)</f>
        <v/>
      </c>
    </row>
    <row customFormat="1" customHeight="1" ht="29.25" r="4899" s="112" spans="1:41">
      <c r="A4899" s="127" t="n"/>
      <c r="B4899" s="113" t="n"/>
      <c r="C4899" s="127" t="n"/>
      <c r="D4899" s="127" t="n"/>
      <c r="E4899" s="114">
        <f>IF(F4899 &lt;&gt; "",VLOOKUP(F4899,CategoryLookup,2,FALSE), "")</f>
        <v/>
      </c>
      <c r="F4899" s="126" t="n"/>
      <c r="G4899" s="127" t="n"/>
      <c r="H4899" s="127" t="n"/>
      <c r="I4899" s="127" t="n"/>
      <c r="J4899" s="127" t="n"/>
      <c r="K4899" s="127" t="n"/>
      <c r="L4899" s="127" t="n"/>
      <c r="M4899" s="127" t="n"/>
      <c r="N4899" s="120" t="n"/>
      <c r="O4899" s="120" t="n"/>
      <c r="P4899" s="120" t="n"/>
      <c r="Q4899" s="120" t="n"/>
      <c r="R4899" s="121" t="n"/>
      <c r="S4899" s="121" t="n"/>
      <c r="T4899" s="121" t="n"/>
      <c r="U4899" s="121" t="n"/>
      <c r="V4899" s="117">
        <f>IF(P4899="NA","NA",IF(P4899&lt;&gt;"",TEXT(P4899-N4899,"[h].mm"),""))</f>
        <v/>
      </c>
      <c r="W4899" s="118">
        <f>IF(AND(R4899="",S4899=""),"",R4899+S4899)</f>
        <v/>
      </c>
      <c r="X4899" s="116">
        <f>IF(O4899&lt;&gt;"",DATE(YEAR(O4899), MONTH(O4899), DAY(O4899)),"")</f>
        <v/>
      </c>
      <c r="Y4899" s="122" t="n"/>
      <c r="Z4899" s="123" t="n"/>
      <c r="AA4899" s="117">
        <f>IF(F4899="Re-assigned","NA",IF(W4899="","",IF(W4899&gt;=VLOOKUP(D4899,SLAMatrix,3,FALSE),"Yes",IF(W4899&lt;VLOOKUP(D4899,SLAMatrix,2,FALSE),"No","Internal"))))</f>
        <v/>
      </c>
      <c r="AB4899" s="123" t="n"/>
      <c r="AC4899" s="123" t="n"/>
      <c r="AD4899" s="119" t="n"/>
      <c r="AE4899" s="125" t="n"/>
      <c r="AF4899" s="124">
        <f>MONTH(O4899)</f>
        <v/>
      </c>
      <c r="AG4899" s="124">
        <f>VLOOKUP(IFERROR(MID(AE4899,1,(FIND(",",AE4899,1)-1)),AE4899),Facility_Region_Mapping,2,FALSE)</f>
        <v/>
      </c>
      <c r="AH4899" s="124" t="n"/>
      <c r="AI4899" s="124">
        <f>IF(C4899&lt;&gt;"",IF(M4899="ESM User",getInterfaceName($C4899),"NA"),"")</f>
        <v/>
      </c>
      <c r="AJ4899" s="116">
        <f>IF(Q4899&lt;&gt;"",DATE(YEAR(Q4899), MONTH(Q4899), DAY(Q4899)),"")</f>
        <v/>
      </c>
      <c r="AK4899" s="130">
        <f>IF(Q4899&lt;&gt;0,Q4899-N4899,TODAY()-N4899)</f>
        <v/>
      </c>
      <c r="AL4899" s="112">
        <f>IF(F4899="Re-assigned",0,IF(H4899="Closed",0,IF(H4899="Service Restored",0,IF(H4899="",0,1))))</f>
        <v/>
      </c>
      <c r="AM4899" s="124">
        <f>IF(AL4899=0,"",IF(AK4899&gt;20.99,"Aged","Non-Aged"))</f>
        <v/>
      </c>
      <c r="AN4899" s="112">
        <f>IF(Q4899&lt;&gt;"",MONTH(Q4899),"")</f>
        <v/>
      </c>
      <c r="AO4899" s="112">
        <f>IFERROR(VALUE(V4899),0)</f>
        <v/>
      </c>
    </row>
    <row customFormat="1" customHeight="1" ht="29.25" r="4900" s="112" spans="1:41">
      <c r="A4900" s="127" t="n"/>
      <c r="B4900" s="113" t="n"/>
      <c r="C4900" s="127" t="n"/>
      <c r="D4900" s="127" t="n"/>
      <c r="E4900" s="114">
        <f>IF(F4900 &lt;&gt; "",VLOOKUP(F4900,CategoryLookup,2,FALSE), "")</f>
        <v/>
      </c>
      <c r="F4900" s="126" t="n"/>
      <c r="G4900" s="127" t="n"/>
      <c r="H4900" s="127" t="n"/>
      <c r="I4900" s="127" t="n"/>
      <c r="J4900" s="127" t="n"/>
      <c r="K4900" s="127" t="n"/>
      <c r="L4900" s="127" t="n"/>
      <c r="M4900" s="127" t="n"/>
      <c r="N4900" s="120" t="n"/>
      <c r="O4900" s="120" t="n"/>
      <c r="P4900" s="120" t="n"/>
      <c r="Q4900" s="120" t="n"/>
      <c r="R4900" s="121" t="n"/>
      <c r="S4900" s="121" t="n"/>
      <c r="T4900" s="121" t="n"/>
      <c r="U4900" s="121" t="n"/>
      <c r="V4900" s="117">
        <f>IF(P4900="NA","NA",IF(P4900&lt;&gt;"",TEXT(P4900-N4900,"[h].mm"),""))</f>
        <v/>
      </c>
      <c r="W4900" s="118">
        <f>IF(AND(R4900="",S4900=""),"",R4900+S4900)</f>
        <v/>
      </c>
      <c r="X4900" s="116">
        <f>IF(O4900&lt;&gt;"",DATE(YEAR(O4900), MONTH(O4900), DAY(O4900)),"")</f>
        <v/>
      </c>
      <c r="Y4900" s="122" t="n"/>
      <c r="Z4900" s="123" t="n"/>
      <c r="AA4900" s="117">
        <f>IF(F4900="Re-assigned","NA",IF(W4900="","",IF(W4900&gt;=VLOOKUP(D4900,SLAMatrix,3,FALSE),"Yes",IF(W4900&lt;VLOOKUP(D4900,SLAMatrix,2,FALSE),"No","Internal"))))</f>
        <v/>
      </c>
      <c r="AB4900" s="123" t="n"/>
      <c r="AC4900" s="123" t="n"/>
      <c r="AD4900" s="119" t="n"/>
      <c r="AE4900" s="125" t="n"/>
      <c r="AF4900" s="124">
        <f>MONTH(O4900)</f>
        <v/>
      </c>
      <c r="AG4900" s="124">
        <f>VLOOKUP(IFERROR(MID(AE4900,1,(FIND(",",AE4900,1)-1)),AE4900),Facility_Region_Mapping,2,FALSE)</f>
        <v/>
      </c>
      <c r="AH4900" s="124" t="n"/>
      <c r="AI4900" s="124">
        <f>IF(C4900&lt;&gt;"",IF(M4900="ESM User",getInterfaceName($C4900),"NA"),"")</f>
        <v/>
      </c>
      <c r="AJ4900" s="116">
        <f>IF(Q4900&lt;&gt;"",DATE(YEAR(Q4900), MONTH(Q4900), DAY(Q4900)),"")</f>
        <v/>
      </c>
      <c r="AK4900" s="130">
        <f>IF(Q4900&lt;&gt;0,Q4900-N4900,TODAY()-N4900)</f>
        <v/>
      </c>
      <c r="AL4900" s="112">
        <f>IF(F4900="Re-assigned",0,IF(H4900="Closed",0,IF(H4900="Service Restored",0,IF(H4900="",0,1))))</f>
        <v/>
      </c>
      <c r="AM4900" s="124">
        <f>IF(AL4900=0,"",IF(AK4900&gt;20.99,"Aged","Non-Aged"))</f>
        <v/>
      </c>
      <c r="AN4900" s="112">
        <f>IF(Q4900&lt;&gt;"",MONTH(Q4900),"")</f>
        <v/>
      </c>
      <c r="AO4900" s="112">
        <f>IFERROR(VALUE(V4900),0)</f>
        <v/>
      </c>
    </row>
    <row customFormat="1" customHeight="1" ht="29.25" r="4901" s="112" spans="1:41">
      <c r="A4901" s="127" t="n"/>
      <c r="B4901" s="113" t="n"/>
      <c r="C4901" s="127" t="n"/>
      <c r="D4901" s="127" t="n"/>
      <c r="E4901" s="114">
        <f>IF(F4901 &lt;&gt; "",VLOOKUP(F4901,CategoryLookup,2,FALSE), "")</f>
        <v/>
      </c>
      <c r="F4901" s="126" t="n"/>
      <c r="G4901" s="127" t="n"/>
      <c r="H4901" s="127" t="n"/>
      <c r="I4901" s="127" t="n"/>
      <c r="J4901" s="127" t="n"/>
      <c r="K4901" s="127" t="n"/>
      <c r="L4901" s="127" t="n"/>
      <c r="M4901" s="127" t="n"/>
      <c r="N4901" s="120" t="n"/>
      <c r="O4901" s="120" t="n"/>
      <c r="P4901" s="120" t="n"/>
      <c r="Q4901" s="120" t="n"/>
      <c r="R4901" s="121" t="n"/>
      <c r="S4901" s="121" t="n"/>
      <c r="T4901" s="121" t="n"/>
      <c r="U4901" s="121" t="n"/>
      <c r="V4901" s="117">
        <f>IF(P4901="NA","NA",IF(P4901&lt;&gt;"",TEXT(P4901-N4901,"[h].mm"),""))</f>
        <v/>
      </c>
      <c r="W4901" s="118">
        <f>IF(AND(R4901="",S4901=""),"",R4901+S4901)</f>
        <v/>
      </c>
      <c r="X4901" s="116">
        <f>IF(O4901&lt;&gt;"",DATE(YEAR(O4901), MONTH(O4901), DAY(O4901)),"")</f>
        <v/>
      </c>
      <c r="Y4901" s="122" t="n"/>
      <c r="Z4901" s="123" t="n"/>
      <c r="AA4901" s="117">
        <f>IF(F4901="Re-assigned","NA",IF(W4901="","",IF(W4901&gt;=VLOOKUP(D4901,SLAMatrix,3,FALSE),"Yes",IF(W4901&lt;VLOOKUP(D4901,SLAMatrix,2,FALSE),"No","Internal"))))</f>
        <v/>
      </c>
      <c r="AB4901" s="123" t="n"/>
      <c r="AC4901" s="123" t="n"/>
      <c r="AD4901" s="119" t="n"/>
      <c r="AE4901" s="125" t="n"/>
      <c r="AF4901" s="124">
        <f>MONTH(O4901)</f>
        <v/>
      </c>
      <c r="AG4901" s="124">
        <f>VLOOKUP(IFERROR(MID(AE4901,1,(FIND(",",AE4901,1)-1)),AE4901),Facility_Region_Mapping,2,FALSE)</f>
        <v/>
      </c>
      <c r="AH4901" s="124" t="n"/>
      <c r="AI4901" s="124">
        <f>IF(C4901&lt;&gt;"",IF(M4901="ESM User",getInterfaceName($C4901),"NA"),"")</f>
        <v/>
      </c>
      <c r="AJ4901" s="116">
        <f>IF(Q4901&lt;&gt;"",DATE(YEAR(Q4901), MONTH(Q4901), DAY(Q4901)),"")</f>
        <v/>
      </c>
      <c r="AK4901" s="130">
        <f>IF(Q4901&lt;&gt;0,Q4901-N4901,TODAY()-N4901)</f>
        <v/>
      </c>
      <c r="AL4901" s="112">
        <f>IF(F4901="Re-assigned",0,IF(H4901="Closed",0,IF(H4901="Service Restored",0,IF(H4901="",0,1))))</f>
        <v/>
      </c>
      <c r="AM4901" s="124">
        <f>IF(AL4901=0,"",IF(AK4901&gt;20.99,"Aged","Non-Aged"))</f>
        <v/>
      </c>
      <c r="AN4901" s="112">
        <f>IF(Q4901&lt;&gt;"",MONTH(Q4901),"")</f>
        <v/>
      </c>
      <c r="AO4901" s="112">
        <f>IFERROR(VALUE(V4901),0)</f>
        <v/>
      </c>
    </row>
    <row customFormat="1" customHeight="1" ht="29.25" r="4902" s="112" spans="1:41">
      <c r="A4902" s="127" t="n"/>
      <c r="B4902" s="113" t="n"/>
      <c r="C4902" s="127" t="n"/>
      <c r="D4902" s="127" t="n"/>
      <c r="E4902" s="114">
        <f>IF(F4902 &lt;&gt; "",VLOOKUP(F4902,CategoryLookup,2,FALSE), "")</f>
        <v/>
      </c>
      <c r="F4902" s="126" t="n"/>
      <c r="G4902" s="127" t="n"/>
      <c r="H4902" s="127" t="n"/>
      <c r="I4902" s="127" t="n"/>
      <c r="J4902" s="127" t="n"/>
      <c r="K4902" s="127" t="n"/>
      <c r="L4902" s="127" t="n"/>
      <c r="M4902" s="127" t="n"/>
      <c r="N4902" s="120" t="n"/>
      <c r="O4902" s="120" t="n"/>
      <c r="P4902" s="120" t="n"/>
      <c r="Q4902" s="120" t="n"/>
      <c r="R4902" s="121" t="n"/>
      <c r="S4902" s="121" t="n"/>
      <c r="T4902" s="121" t="n"/>
      <c r="U4902" s="121" t="n"/>
      <c r="V4902" s="117">
        <f>IF(P4902="NA","NA",IF(P4902&lt;&gt;"",TEXT(P4902-N4902,"[h].mm"),""))</f>
        <v/>
      </c>
      <c r="W4902" s="118">
        <f>IF(AND(R4902="",S4902=""),"",R4902+S4902)</f>
        <v/>
      </c>
      <c r="X4902" s="116">
        <f>IF(O4902&lt;&gt;"",DATE(YEAR(O4902), MONTH(O4902), DAY(O4902)),"")</f>
        <v/>
      </c>
      <c r="Y4902" s="122" t="n"/>
      <c r="Z4902" s="123" t="n"/>
      <c r="AA4902" s="117">
        <f>IF(F4902="Re-assigned","NA",IF(W4902="","",IF(W4902&gt;=VLOOKUP(D4902,SLAMatrix,3,FALSE),"Yes",IF(W4902&lt;VLOOKUP(D4902,SLAMatrix,2,FALSE),"No","Internal"))))</f>
        <v/>
      </c>
      <c r="AB4902" s="123" t="n"/>
      <c r="AC4902" s="123" t="n"/>
      <c r="AD4902" s="119" t="n"/>
      <c r="AE4902" s="125" t="n"/>
      <c r="AF4902" s="124">
        <f>MONTH(O4902)</f>
        <v/>
      </c>
      <c r="AG4902" s="124">
        <f>VLOOKUP(IFERROR(MID(AE4902,1,(FIND(",",AE4902,1)-1)),AE4902),Facility_Region_Mapping,2,FALSE)</f>
        <v/>
      </c>
      <c r="AH4902" s="124" t="n"/>
      <c r="AI4902" s="124">
        <f>IF(C4902&lt;&gt;"",IF(M4902="ESM User",getInterfaceName($C4902),"NA"),"")</f>
        <v/>
      </c>
      <c r="AJ4902" s="116">
        <f>IF(Q4902&lt;&gt;"",DATE(YEAR(Q4902), MONTH(Q4902), DAY(Q4902)),"")</f>
        <v/>
      </c>
      <c r="AK4902" s="130">
        <f>IF(Q4902&lt;&gt;0,Q4902-N4902,TODAY()-N4902)</f>
        <v/>
      </c>
      <c r="AL4902" s="112">
        <f>IF(F4902="Re-assigned",0,IF(H4902="Closed",0,IF(H4902="Service Restored",0,IF(H4902="",0,1))))</f>
        <v/>
      </c>
      <c r="AM4902" s="124">
        <f>IF(AL4902=0,"",IF(AK4902&gt;20.99,"Aged","Non-Aged"))</f>
        <v/>
      </c>
      <c r="AN4902" s="112">
        <f>IF(Q4902&lt;&gt;"",MONTH(Q4902),"")</f>
        <v/>
      </c>
      <c r="AO4902" s="112">
        <f>IFERROR(VALUE(V4902),0)</f>
        <v/>
      </c>
    </row>
    <row customFormat="1" customHeight="1" ht="29.25" r="4903" s="112" spans="1:41">
      <c r="A4903" s="127" t="n"/>
      <c r="B4903" s="113" t="n"/>
      <c r="C4903" s="127" t="n"/>
      <c r="D4903" s="127" t="n"/>
      <c r="E4903" s="114">
        <f>IF(F4903 &lt;&gt; "",VLOOKUP(F4903,CategoryLookup,2,FALSE), "")</f>
        <v/>
      </c>
      <c r="F4903" s="126" t="n"/>
      <c r="G4903" s="127" t="n"/>
      <c r="H4903" s="127" t="n"/>
      <c r="I4903" s="127" t="n"/>
      <c r="J4903" s="127" t="n"/>
      <c r="K4903" s="127" t="n"/>
      <c r="L4903" s="127" t="n"/>
      <c r="M4903" s="127" t="n"/>
      <c r="N4903" s="120" t="n"/>
      <c r="O4903" s="120" t="n"/>
      <c r="P4903" s="120" t="n"/>
      <c r="Q4903" s="120" t="n"/>
      <c r="R4903" s="121" t="n"/>
      <c r="S4903" s="121" t="n"/>
      <c r="T4903" s="121" t="n"/>
      <c r="U4903" s="121" t="n"/>
      <c r="V4903" s="117">
        <f>IF(P4903="NA","NA",IF(P4903&lt;&gt;"",TEXT(P4903-N4903,"[h].mm"),""))</f>
        <v/>
      </c>
      <c r="W4903" s="118">
        <f>IF(AND(R4903="",S4903=""),"",R4903+S4903)</f>
        <v/>
      </c>
      <c r="X4903" s="116">
        <f>IF(O4903&lt;&gt;"",DATE(YEAR(O4903), MONTH(O4903), DAY(O4903)),"")</f>
        <v/>
      </c>
      <c r="Y4903" s="122" t="n"/>
      <c r="Z4903" s="123" t="n"/>
      <c r="AA4903" s="117">
        <f>IF(F4903="Re-assigned","NA",IF(W4903="","",IF(W4903&gt;=VLOOKUP(D4903,SLAMatrix,3,FALSE),"Yes",IF(W4903&lt;VLOOKUP(D4903,SLAMatrix,2,FALSE),"No","Internal"))))</f>
        <v/>
      </c>
      <c r="AB4903" s="123" t="n"/>
      <c r="AC4903" s="123" t="n"/>
      <c r="AD4903" s="119" t="n"/>
      <c r="AE4903" s="125" t="n"/>
      <c r="AF4903" s="124">
        <f>MONTH(O4903)</f>
        <v/>
      </c>
      <c r="AG4903" s="124">
        <f>VLOOKUP(IFERROR(MID(AE4903,1,(FIND(",",AE4903,1)-1)),AE4903),Facility_Region_Mapping,2,FALSE)</f>
        <v/>
      </c>
      <c r="AH4903" s="124" t="n"/>
      <c r="AI4903" s="124">
        <f>IF(C4903&lt;&gt;"",IF(M4903="ESM User",getInterfaceName($C4903),"NA"),"")</f>
        <v/>
      </c>
      <c r="AJ4903" s="116">
        <f>IF(Q4903&lt;&gt;"",DATE(YEAR(Q4903), MONTH(Q4903), DAY(Q4903)),"")</f>
        <v/>
      </c>
      <c r="AK4903" s="130">
        <f>IF(Q4903&lt;&gt;0,Q4903-N4903,TODAY()-N4903)</f>
        <v/>
      </c>
      <c r="AL4903" s="112">
        <f>IF(F4903="Re-assigned",0,IF(H4903="Closed",0,IF(H4903="Service Restored",0,IF(H4903="",0,1))))</f>
        <v/>
      </c>
      <c r="AM4903" s="124">
        <f>IF(AL4903=0,"",IF(AK4903&gt;20.99,"Aged","Non-Aged"))</f>
        <v/>
      </c>
      <c r="AN4903" s="112">
        <f>IF(Q4903&lt;&gt;"",MONTH(Q4903),"")</f>
        <v/>
      </c>
      <c r="AO4903" s="112">
        <f>IFERROR(VALUE(V4903),0)</f>
        <v/>
      </c>
    </row>
    <row customFormat="1" customHeight="1" ht="29.25" r="4904" s="112" spans="1:41">
      <c r="A4904" s="127" t="n"/>
      <c r="B4904" s="113" t="n"/>
      <c r="C4904" s="127" t="n"/>
      <c r="D4904" s="127" t="n"/>
      <c r="E4904" s="114">
        <f>IF(F4904 &lt;&gt; "",VLOOKUP(F4904,CategoryLookup,2,FALSE), "")</f>
        <v/>
      </c>
      <c r="F4904" s="126" t="n"/>
      <c r="G4904" s="127" t="n"/>
      <c r="H4904" s="127" t="n"/>
      <c r="I4904" s="127" t="n"/>
      <c r="J4904" s="127" t="n"/>
      <c r="K4904" s="127" t="n"/>
      <c r="L4904" s="127" t="n"/>
      <c r="M4904" s="127" t="n"/>
      <c r="N4904" s="120" t="n"/>
      <c r="O4904" s="120" t="n"/>
      <c r="P4904" s="120" t="n"/>
      <c r="Q4904" s="120" t="n"/>
      <c r="R4904" s="121" t="n"/>
      <c r="S4904" s="121" t="n"/>
      <c r="T4904" s="121" t="n"/>
      <c r="U4904" s="121" t="n"/>
      <c r="V4904" s="117">
        <f>IF(P4904="NA","NA",IF(P4904&lt;&gt;"",TEXT(P4904-N4904,"[h].mm"),""))</f>
        <v/>
      </c>
      <c r="W4904" s="118">
        <f>IF(AND(R4904="",S4904=""),"",R4904+S4904)</f>
        <v/>
      </c>
      <c r="X4904" s="116">
        <f>IF(O4904&lt;&gt;"",DATE(YEAR(O4904), MONTH(O4904), DAY(O4904)),"")</f>
        <v/>
      </c>
      <c r="Y4904" s="122" t="n"/>
      <c r="Z4904" s="123" t="n"/>
      <c r="AA4904" s="117">
        <f>IF(F4904="Re-assigned","NA",IF(W4904="","",IF(W4904&gt;=VLOOKUP(D4904,SLAMatrix,3,FALSE),"Yes",IF(W4904&lt;VLOOKUP(D4904,SLAMatrix,2,FALSE),"No","Internal"))))</f>
        <v/>
      </c>
      <c r="AB4904" s="123" t="n"/>
      <c r="AC4904" s="123" t="n"/>
      <c r="AD4904" s="119" t="n"/>
      <c r="AE4904" s="125" t="n"/>
      <c r="AF4904" s="124">
        <f>MONTH(O4904)</f>
        <v/>
      </c>
      <c r="AG4904" s="124">
        <f>VLOOKUP(IFERROR(MID(AE4904,1,(FIND(",",AE4904,1)-1)),AE4904),Facility_Region_Mapping,2,FALSE)</f>
        <v/>
      </c>
      <c r="AH4904" s="124" t="n"/>
      <c r="AI4904" s="124">
        <f>IF(C4904&lt;&gt;"",IF(M4904="ESM User",getInterfaceName($C4904),"NA"),"")</f>
        <v/>
      </c>
      <c r="AJ4904" s="116">
        <f>IF(Q4904&lt;&gt;"",DATE(YEAR(Q4904), MONTH(Q4904), DAY(Q4904)),"")</f>
        <v/>
      </c>
      <c r="AK4904" s="130">
        <f>IF(Q4904&lt;&gt;0,Q4904-N4904,TODAY()-N4904)</f>
        <v/>
      </c>
      <c r="AL4904" s="112">
        <f>IF(F4904="Re-assigned",0,IF(H4904="Closed",0,IF(H4904="Service Restored",0,IF(H4904="",0,1))))</f>
        <v/>
      </c>
      <c r="AM4904" s="124">
        <f>IF(AL4904=0,"",IF(AK4904&gt;20.99,"Aged","Non-Aged"))</f>
        <v/>
      </c>
      <c r="AN4904" s="112">
        <f>IF(Q4904&lt;&gt;"",MONTH(Q4904),"")</f>
        <v/>
      </c>
      <c r="AO4904" s="112">
        <f>IFERROR(VALUE(V4904),0)</f>
        <v/>
      </c>
    </row>
    <row customFormat="1" customHeight="1" ht="29.25" r="4905" s="112" spans="1:41">
      <c r="A4905" s="127" t="n"/>
      <c r="B4905" s="113" t="n"/>
      <c r="C4905" s="127" t="n"/>
      <c r="D4905" s="127" t="n"/>
      <c r="E4905" s="114">
        <f>IF(F4905 &lt;&gt; "",VLOOKUP(F4905,CategoryLookup,2,FALSE), "")</f>
        <v/>
      </c>
      <c r="F4905" s="126" t="n"/>
      <c r="G4905" s="127" t="n"/>
      <c r="H4905" s="127" t="n"/>
      <c r="I4905" s="127" t="n"/>
      <c r="J4905" s="127" t="n"/>
      <c r="K4905" s="127" t="n"/>
      <c r="L4905" s="127" t="n"/>
      <c r="M4905" s="127" t="n"/>
      <c r="N4905" s="120" t="n"/>
      <c r="O4905" s="120" t="n"/>
      <c r="P4905" s="120" t="n"/>
      <c r="Q4905" s="120" t="n"/>
      <c r="R4905" s="121" t="n"/>
      <c r="S4905" s="121" t="n"/>
      <c r="T4905" s="121" t="n"/>
      <c r="U4905" s="121" t="n"/>
      <c r="V4905" s="117">
        <f>IF(P4905="NA","NA",IF(P4905&lt;&gt;"",TEXT(P4905-N4905,"[h].mm"),""))</f>
        <v/>
      </c>
      <c r="W4905" s="118">
        <f>IF(AND(R4905="",S4905=""),"",R4905+S4905)</f>
        <v/>
      </c>
      <c r="X4905" s="116">
        <f>IF(O4905&lt;&gt;"",DATE(YEAR(O4905), MONTH(O4905), DAY(O4905)),"")</f>
        <v/>
      </c>
      <c r="Y4905" s="122" t="n"/>
      <c r="Z4905" s="123" t="n"/>
      <c r="AA4905" s="117">
        <f>IF(F4905="Re-assigned","NA",IF(W4905="","",IF(W4905&gt;=VLOOKUP(D4905,SLAMatrix,3,FALSE),"Yes",IF(W4905&lt;VLOOKUP(D4905,SLAMatrix,2,FALSE),"No","Internal"))))</f>
        <v/>
      </c>
      <c r="AB4905" s="123" t="n"/>
      <c r="AC4905" s="123" t="n"/>
      <c r="AD4905" s="119" t="n"/>
      <c r="AE4905" s="125" t="n"/>
      <c r="AF4905" s="124">
        <f>MONTH(O4905)</f>
        <v/>
      </c>
      <c r="AG4905" s="124">
        <f>VLOOKUP(IFERROR(MID(AE4905,1,(FIND(",",AE4905,1)-1)),AE4905),Facility_Region_Mapping,2,FALSE)</f>
        <v/>
      </c>
      <c r="AH4905" s="124" t="n"/>
      <c r="AI4905" s="124">
        <f>IF(C4905&lt;&gt;"",IF(M4905="ESM User",getInterfaceName($C4905),"NA"),"")</f>
        <v/>
      </c>
      <c r="AJ4905" s="116">
        <f>IF(Q4905&lt;&gt;"",DATE(YEAR(Q4905), MONTH(Q4905), DAY(Q4905)),"")</f>
        <v/>
      </c>
      <c r="AK4905" s="130">
        <f>IF(Q4905&lt;&gt;0,Q4905-N4905,TODAY()-N4905)</f>
        <v/>
      </c>
      <c r="AL4905" s="112">
        <f>IF(F4905="Re-assigned",0,IF(H4905="Closed",0,IF(H4905="Service Restored",0,IF(H4905="",0,1))))</f>
        <v/>
      </c>
      <c r="AM4905" s="124">
        <f>IF(AL4905=0,"",IF(AK4905&gt;20.99,"Aged","Non-Aged"))</f>
        <v/>
      </c>
      <c r="AN4905" s="112">
        <f>IF(Q4905&lt;&gt;"",MONTH(Q4905),"")</f>
        <v/>
      </c>
      <c r="AO4905" s="112">
        <f>IFERROR(VALUE(V4905),0)</f>
        <v/>
      </c>
    </row>
    <row customFormat="1" customHeight="1" ht="29.25" r="4906" s="112" spans="1:41">
      <c r="A4906" s="127" t="n"/>
      <c r="B4906" s="113" t="n"/>
      <c r="C4906" s="127" t="n"/>
      <c r="D4906" s="127" t="n"/>
      <c r="E4906" s="114">
        <f>IF(F4906 &lt;&gt; "",VLOOKUP(F4906,CategoryLookup,2,FALSE), "")</f>
        <v/>
      </c>
      <c r="F4906" s="126" t="n"/>
      <c r="G4906" s="127" t="n"/>
      <c r="H4906" s="127" t="n"/>
      <c r="I4906" s="127" t="n"/>
      <c r="J4906" s="127" t="n"/>
      <c r="K4906" s="127" t="n"/>
      <c r="L4906" s="127" t="n"/>
      <c r="M4906" s="127" t="n"/>
      <c r="N4906" s="120" t="n"/>
      <c r="O4906" s="120" t="n"/>
      <c r="P4906" s="120" t="n"/>
      <c r="Q4906" s="120" t="n"/>
      <c r="R4906" s="121" t="n"/>
      <c r="S4906" s="121" t="n"/>
      <c r="T4906" s="121" t="n"/>
      <c r="U4906" s="121" t="n"/>
      <c r="V4906" s="117">
        <f>IF(P4906="NA","NA",IF(P4906&lt;&gt;"",TEXT(P4906-N4906,"[h].mm"),""))</f>
        <v/>
      </c>
      <c r="W4906" s="118">
        <f>IF(AND(R4906="",S4906=""),"",R4906+S4906)</f>
        <v/>
      </c>
      <c r="X4906" s="116">
        <f>IF(O4906&lt;&gt;"",DATE(YEAR(O4906), MONTH(O4906), DAY(O4906)),"")</f>
        <v/>
      </c>
      <c r="Y4906" s="122" t="n"/>
      <c r="Z4906" s="123" t="n"/>
      <c r="AA4906" s="117">
        <f>IF(F4906="Re-assigned","NA",IF(W4906="","",IF(W4906&gt;=VLOOKUP(D4906,SLAMatrix,3,FALSE),"Yes",IF(W4906&lt;VLOOKUP(D4906,SLAMatrix,2,FALSE),"No","Internal"))))</f>
        <v/>
      </c>
      <c r="AB4906" s="123" t="n"/>
      <c r="AC4906" s="123" t="n"/>
      <c r="AD4906" s="119" t="n"/>
      <c r="AE4906" s="125" t="n"/>
      <c r="AF4906" s="124">
        <f>MONTH(O4906)</f>
        <v/>
      </c>
      <c r="AG4906" s="124">
        <f>VLOOKUP(IFERROR(MID(AE4906,1,(FIND(",",AE4906,1)-1)),AE4906),Facility_Region_Mapping,2,FALSE)</f>
        <v/>
      </c>
      <c r="AH4906" s="124" t="n"/>
      <c r="AI4906" s="124">
        <f>IF(C4906&lt;&gt;"",IF(M4906="ESM User",getInterfaceName($C4906),"NA"),"")</f>
        <v/>
      </c>
      <c r="AJ4906" s="116">
        <f>IF(Q4906&lt;&gt;"",DATE(YEAR(Q4906), MONTH(Q4906), DAY(Q4906)),"")</f>
        <v/>
      </c>
      <c r="AK4906" s="130">
        <f>IF(Q4906&lt;&gt;0,Q4906-N4906,TODAY()-N4906)</f>
        <v/>
      </c>
      <c r="AL4906" s="112">
        <f>IF(F4906="Re-assigned",0,IF(H4906="Closed",0,IF(H4906="Service Restored",0,IF(H4906="",0,1))))</f>
        <v/>
      </c>
      <c r="AM4906" s="124">
        <f>IF(AL4906=0,"",IF(AK4906&gt;20.99,"Aged","Non-Aged"))</f>
        <v/>
      </c>
      <c r="AN4906" s="112">
        <f>IF(Q4906&lt;&gt;"",MONTH(Q4906),"")</f>
        <v/>
      </c>
      <c r="AO4906" s="112">
        <f>IFERROR(VALUE(V4906),0)</f>
        <v/>
      </c>
    </row>
    <row customFormat="1" customHeight="1" ht="29.25" r="4907" s="112" spans="1:41">
      <c r="A4907" s="127" t="n"/>
      <c r="B4907" s="113" t="n"/>
      <c r="C4907" s="127" t="n"/>
      <c r="D4907" s="127" t="n"/>
      <c r="E4907" s="114">
        <f>IF(F4907 &lt;&gt; "",VLOOKUP(F4907,CategoryLookup,2,FALSE), "")</f>
        <v/>
      </c>
      <c r="F4907" s="126" t="n"/>
      <c r="G4907" s="127" t="n"/>
      <c r="H4907" s="127" t="n"/>
      <c r="I4907" s="127" t="n"/>
      <c r="J4907" s="127" t="n"/>
      <c r="K4907" s="127" t="n"/>
      <c r="L4907" s="127" t="n"/>
      <c r="M4907" s="127" t="n"/>
      <c r="N4907" s="120" t="n"/>
      <c r="O4907" s="120" t="n"/>
      <c r="P4907" s="120" t="n"/>
      <c r="Q4907" s="120" t="n"/>
      <c r="R4907" s="121" t="n"/>
      <c r="S4907" s="121" t="n"/>
      <c r="T4907" s="121" t="n"/>
      <c r="U4907" s="121" t="n"/>
      <c r="V4907" s="117">
        <f>IF(P4907="NA","NA",IF(P4907&lt;&gt;"",TEXT(P4907-N4907,"[h].mm"),""))</f>
        <v/>
      </c>
      <c r="W4907" s="118">
        <f>IF(AND(R4907="",S4907=""),"",R4907+S4907)</f>
        <v/>
      </c>
      <c r="X4907" s="116">
        <f>IF(O4907&lt;&gt;"",DATE(YEAR(O4907), MONTH(O4907), DAY(O4907)),"")</f>
        <v/>
      </c>
      <c r="Y4907" s="122" t="n"/>
      <c r="Z4907" s="123" t="n"/>
      <c r="AA4907" s="117">
        <f>IF(F4907="Re-assigned","NA",IF(W4907="","",IF(W4907&gt;=VLOOKUP(D4907,SLAMatrix,3,FALSE),"Yes",IF(W4907&lt;VLOOKUP(D4907,SLAMatrix,2,FALSE),"No","Internal"))))</f>
        <v/>
      </c>
      <c r="AB4907" s="123" t="n"/>
      <c r="AC4907" s="123" t="n"/>
      <c r="AD4907" s="119" t="n"/>
      <c r="AE4907" s="125" t="n"/>
      <c r="AF4907" s="124">
        <f>MONTH(O4907)</f>
        <v/>
      </c>
      <c r="AG4907" s="124">
        <f>VLOOKUP(IFERROR(MID(AE4907,1,(FIND(",",AE4907,1)-1)),AE4907),Facility_Region_Mapping,2,FALSE)</f>
        <v/>
      </c>
      <c r="AH4907" s="124" t="n"/>
      <c r="AI4907" s="124">
        <f>IF(C4907&lt;&gt;"",IF(M4907="ESM User",getInterfaceName($C4907),"NA"),"")</f>
        <v/>
      </c>
      <c r="AJ4907" s="116">
        <f>IF(Q4907&lt;&gt;"",DATE(YEAR(Q4907), MONTH(Q4907), DAY(Q4907)),"")</f>
        <v/>
      </c>
      <c r="AK4907" s="130">
        <f>IF(Q4907&lt;&gt;0,Q4907-N4907,TODAY()-N4907)</f>
        <v/>
      </c>
      <c r="AL4907" s="112">
        <f>IF(F4907="Re-assigned",0,IF(H4907="Closed",0,IF(H4907="Service Restored",0,IF(H4907="",0,1))))</f>
        <v/>
      </c>
      <c r="AM4907" s="124">
        <f>IF(AL4907=0,"",IF(AK4907&gt;20.99,"Aged","Non-Aged"))</f>
        <v/>
      </c>
      <c r="AN4907" s="112">
        <f>IF(Q4907&lt;&gt;"",MONTH(Q4907),"")</f>
        <v/>
      </c>
      <c r="AO4907" s="112">
        <f>IFERROR(VALUE(V4907),0)</f>
        <v/>
      </c>
    </row>
    <row customFormat="1" customHeight="1" ht="29.25" r="4908" s="112" spans="1:41">
      <c r="A4908" s="127" t="n"/>
      <c r="B4908" s="113" t="n"/>
      <c r="C4908" s="127" t="n"/>
      <c r="D4908" s="127" t="n"/>
      <c r="E4908" s="114">
        <f>IF(F4908 &lt;&gt; "",VLOOKUP(F4908,CategoryLookup,2,FALSE), "")</f>
        <v/>
      </c>
      <c r="F4908" s="126" t="n"/>
      <c r="G4908" s="127" t="n"/>
      <c r="H4908" s="127" t="n"/>
      <c r="I4908" s="127" t="n"/>
      <c r="J4908" s="127" t="n"/>
      <c r="K4908" s="127" t="n"/>
      <c r="L4908" s="127" t="n"/>
      <c r="M4908" s="127" t="n"/>
      <c r="N4908" s="120" t="n"/>
      <c r="O4908" s="120" t="n"/>
      <c r="P4908" s="120" t="n"/>
      <c r="Q4908" s="120" t="n"/>
      <c r="R4908" s="121" t="n"/>
      <c r="S4908" s="121" t="n"/>
      <c r="T4908" s="121" t="n"/>
      <c r="U4908" s="121" t="n"/>
      <c r="V4908" s="117">
        <f>IF(P4908="NA","NA",IF(P4908&lt;&gt;"",TEXT(P4908-N4908,"[h].mm"),""))</f>
        <v/>
      </c>
      <c r="W4908" s="118">
        <f>IF(AND(R4908="",S4908=""),"",R4908+S4908)</f>
        <v/>
      </c>
      <c r="X4908" s="116">
        <f>IF(O4908&lt;&gt;"",DATE(YEAR(O4908), MONTH(O4908), DAY(O4908)),"")</f>
        <v/>
      </c>
      <c r="Y4908" s="122" t="n"/>
      <c r="Z4908" s="123" t="n"/>
      <c r="AA4908" s="117">
        <f>IF(F4908="Re-assigned","NA",IF(W4908="","",IF(W4908&gt;=VLOOKUP(D4908,SLAMatrix,3,FALSE),"Yes",IF(W4908&lt;VLOOKUP(D4908,SLAMatrix,2,FALSE),"No","Internal"))))</f>
        <v/>
      </c>
      <c r="AB4908" s="123" t="n"/>
      <c r="AC4908" s="123" t="n"/>
      <c r="AD4908" s="119" t="n"/>
      <c r="AE4908" s="125" t="n"/>
      <c r="AF4908" s="124">
        <f>MONTH(O4908)</f>
        <v/>
      </c>
      <c r="AG4908" s="124">
        <f>VLOOKUP(IFERROR(MID(AE4908,1,(FIND(",",AE4908,1)-1)),AE4908),Facility_Region_Mapping,2,FALSE)</f>
        <v/>
      </c>
      <c r="AH4908" s="124" t="n"/>
      <c r="AI4908" s="124">
        <f>IF(C4908&lt;&gt;"",IF(M4908="ESM User",getInterfaceName($C4908),"NA"),"")</f>
        <v/>
      </c>
      <c r="AJ4908" s="116">
        <f>IF(Q4908&lt;&gt;"",DATE(YEAR(Q4908), MONTH(Q4908), DAY(Q4908)),"")</f>
        <v/>
      </c>
      <c r="AK4908" s="130">
        <f>IF(Q4908&lt;&gt;0,Q4908-N4908,TODAY()-N4908)</f>
        <v/>
      </c>
      <c r="AL4908" s="112">
        <f>IF(F4908="Re-assigned",0,IF(H4908="Closed",0,IF(H4908="Service Restored",0,IF(H4908="",0,1))))</f>
        <v/>
      </c>
      <c r="AM4908" s="124">
        <f>IF(AL4908=0,"",IF(AK4908&gt;20.99,"Aged","Non-Aged"))</f>
        <v/>
      </c>
      <c r="AN4908" s="112">
        <f>IF(Q4908&lt;&gt;"",MONTH(Q4908),"")</f>
        <v/>
      </c>
      <c r="AO4908" s="112">
        <f>IFERROR(VALUE(V4908),0)</f>
        <v/>
      </c>
    </row>
    <row customFormat="1" customHeight="1" ht="29.25" r="4909" s="112" spans="1:41">
      <c r="A4909" s="127" t="n"/>
      <c r="B4909" s="113" t="n"/>
      <c r="C4909" s="127" t="n"/>
      <c r="D4909" s="127" t="n"/>
      <c r="E4909" s="114">
        <f>IF(F4909 &lt;&gt; "",VLOOKUP(F4909,CategoryLookup,2,FALSE), "")</f>
        <v/>
      </c>
      <c r="F4909" s="126" t="n"/>
      <c r="G4909" s="127" t="n"/>
      <c r="H4909" s="127" t="n"/>
      <c r="I4909" s="127" t="n"/>
      <c r="J4909" s="127" t="n"/>
      <c r="K4909" s="127" t="n"/>
      <c r="L4909" s="127" t="n"/>
      <c r="M4909" s="127" t="n"/>
      <c r="N4909" s="120" t="n"/>
      <c r="O4909" s="120" t="n"/>
      <c r="P4909" s="120" t="n"/>
      <c r="Q4909" s="120" t="n"/>
      <c r="R4909" s="121" t="n"/>
      <c r="S4909" s="121" t="n"/>
      <c r="T4909" s="121" t="n"/>
      <c r="U4909" s="121" t="n"/>
      <c r="V4909" s="117">
        <f>IF(P4909="NA","NA",IF(P4909&lt;&gt;"",TEXT(P4909-N4909,"[h].mm"),""))</f>
        <v/>
      </c>
      <c r="W4909" s="118">
        <f>IF(AND(R4909="",S4909=""),"",R4909+S4909)</f>
        <v/>
      </c>
      <c r="X4909" s="116">
        <f>IF(O4909&lt;&gt;"",DATE(YEAR(O4909), MONTH(O4909), DAY(O4909)),"")</f>
        <v/>
      </c>
      <c r="Y4909" s="122" t="n"/>
      <c r="Z4909" s="123" t="n"/>
      <c r="AA4909" s="117">
        <f>IF(F4909="Re-assigned","NA",IF(W4909="","",IF(W4909&gt;=VLOOKUP(D4909,SLAMatrix,3,FALSE),"Yes",IF(W4909&lt;VLOOKUP(D4909,SLAMatrix,2,FALSE),"No","Internal"))))</f>
        <v/>
      </c>
      <c r="AB4909" s="123" t="n"/>
      <c r="AC4909" s="123" t="n"/>
      <c r="AD4909" s="119" t="n"/>
      <c r="AE4909" s="125" t="n"/>
      <c r="AF4909" s="124">
        <f>MONTH(O4909)</f>
        <v/>
      </c>
      <c r="AG4909" s="124">
        <f>VLOOKUP(IFERROR(MID(AE4909,1,(FIND(",",AE4909,1)-1)),AE4909),Facility_Region_Mapping,2,FALSE)</f>
        <v/>
      </c>
      <c r="AH4909" s="124" t="n"/>
      <c r="AI4909" s="124">
        <f>IF(C4909&lt;&gt;"",IF(M4909="ESM User",getInterfaceName($C4909),"NA"),"")</f>
        <v/>
      </c>
      <c r="AJ4909" s="116">
        <f>IF(Q4909&lt;&gt;"",DATE(YEAR(Q4909), MONTH(Q4909), DAY(Q4909)),"")</f>
        <v/>
      </c>
      <c r="AK4909" s="130">
        <f>IF(Q4909&lt;&gt;0,Q4909-N4909,TODAY()-N4909)</f>
        <v/>
      </c>
      <c r="AL4909" s="112">
        <f>IF(F4909="Re-assigned",0,IF(H4909="Closed",0,IF(H4909="Service Restored",0,IF(H4909="",0,1))))</f>
        <v/>
      </c>
      <c r="AM4909" s="124">
        <f>IF(AL4909=0,"",IF(AK4909&gt;20.99,"Aged","Non-Aged"))</f>
        <v/>
      </c>
      <c r="AN4909" s="112">
        <f>IF(Q4909&lt;&gt;"",MONTH(Q4909),"")</f>
        <v/>
      </c>
      <c r="AO4909" s="112">
        <f>IFERROR(VALUE(V4909),0)</f>
        <v/>
      </c>
    </row>
    <row customFormat="1" customHeight="1" ht="29.25" r="4910" s="112" spans="1:41">
      <c r="A4910" s="127" t="n"/>
      <c r="B4910" s="113" t="n"/>
      <c r="C4910" s="127" t="n"/>
      <c r="D4910" s="127" t="n"/>
      <c r="E4910" s="114">
        <f>IF(F4910 &lt;&gt; "",VLOOKUP(F4910,CategoryLookup,2,FALSE), "")</f>
        <v/>
      </c>
      <c r="F4910" s="126" t="n"/>
      <c r="G4910" s="127" t="n"/>
      <c r="H4910" s="127" t="n"/>
      <c r="I4910" s="127" t="n"/>
      <c r="J4910" s="127" t="n"/>
      <c r="K4910" s="127" t="n"/>
      <c r="L4910" s="127" t="n"/>
      <c r="M4910" s="127" t="n"/>
      <c r="N4910" s="120" t="n"/>
      <c r="O4910" s="120" t="n"/>
      <c r="P4910" s="120" t="n"/>
      <c r="Q4910" s="120" t="n"/>
      <c r="R4910" s="121" t="n"/>
      <c r="S4910" s="121" t="n"/>
      <c r="T4910" s="121" t="n"/>
      <c r="U4910" s="121" t="n"/>
      <c r="V4910" s="117">
        <f>IF(P4910="NA","NA",IF(P4910&lt;&gt;"",TEXT(P4910-N4910,"[h].mm"),""))</f>
        <v/>
      </c>
      <c r="W4910" s="118">
        <f>IF(AND(R4910="",S4910=""),"",R4910+S4910)</f>
        <v/>
      </c>
      <c r="X4910" s="116">
        <f>IF(O4910&lt;&gt;"",DATE(YEAR(O4910), MONTH(O4910), DAY(O4910)),"")</f>
        <v/>
      </c>
      <c r="Y4910" s="122" t="n"/>
      <c r="Z4910" s="123" t="n"/>
      <c r="AA4910" s="117">
        <f>IF(F4910="Re-assigned","NA",IF(W4910="","",IF(W4910&gt;=VLOOKUP(D4910,SLAMatrix,3,FALSE),"Yes",IF(W4910&lt;VLOOKUP(D4910,SLAMatrix,2,FALSE),"No","Internal"))))</f>
        <v/>
      </c>
      <c r="AB4910" s="123" t="n"/>
      <c r="AC4910" s="123" t="n"/>
      <c r="AD4910" s="119" t="n"/>
      <c r="AE4910" s="125" t="n"/>
      <c r="AF4910" s="124">
        <f>MONTH(O4910)</f>
        <v/>
      </c>
      <c r="AG4910" s="124">
        <f>VLOOKUP(IFERROR(MID(AE4910,1,(FIND(",",AE4910,1)-1)),AE4910),Facility_Region_Mapping,2,FALSE)</f>
        <v/>
      </c>
      <c r="AH4910" s="124" t="n"/>
      <c r="AI4910" s="124">
        <f>IF(C4910&lt;&gt;"",IF(M4910="ESM User",getInterfaceName($C4910),"NA"),"")</f>
        <v/>
      </c>
      <c r="AJ4910" s="116">
        <f>IF(Q4910&lt;&gt;"",DATE(YEAR(Q4910), MONTH(Q4910), DAY(Q4910)),"")</f>
        <v/>
      </c>
      <c r="AK4910" s="130">
        <f>IF(Q4910&lt;&gt;0,Q4910-N4910,TODAY()-N4910)</f>
        <v/>
      </c>
      <c r="AL4910" s="112">
        <f>IF(F4910="Re-assigned",0,IF(H4910="Closed",0,IF(H4910="Service Restored",0,IF(H4910="",0,1))))</f>
        <v/>
      </c>
      <c r="AM4910" s="124">
        <f>IF(AL4910=0,"",IF(AK4910&gt;20.99,"Aged","Non-Aged"))</f>
        <v/>
      </c>
      <c r="AN4910" s="112">
        <f>IF(Q4910&lt;&gt;"",MONTH(Q4910),"")</f>
        <v/>
      </c>
      <c r="AO4910" s="112">
        <f>IFERROR(VALUE(V4910),0)</f>
        <v/>
      </c>
    </row>
    <row customFormat="1" customHeight="1" ht="29.25" r="4911" s="112" spans="1:41">
      <c r="A4911" s="127" t="n"/>
      <c r="B4911" s="113" t="n"/>
      <c r="C4911" s="127" t="n"/>
      <c r="D4911" s="127" t="n"/>
      <c r="E4911" s="114">
        <f>IF(F4911 &lt;&gt; "",VLOOKUP(F4911,CategoryLookup,2,FALSE), "")</f>
        <v/>
      </c>
      <c r="F4911" s="126" t="n"/>
      <c r="G4911" s="127" t="n"/>
      <c r="H4911" s="127" t="n"/>
      <c r="I4911" s="127" t="n"/>
      <c r="J4911" s="127" t="n"/>
      <c r="K4911" s="127" t="n"/>
      <c r="L4911" s="127" t="n"/>
      <c r="M4911" s="127" t="n"/>
      <c r="N4911" s="120" t="n"/>
      <c r="O4911" s="120" t="n"/>
      <c r="P4911" s="120" t="n"/>
      <c r="Q4911" s="120" t="n"/>
      <c r="R4911" s="121" t="n"/>
      <c r="S4911" s="121" t="n"/>
      <c r="T4911" s="121" t="n"/>
      <c r="U4911" s="121" t="n"/>
      <c r="V4911" s="117">
        <f>IF(P4911="NA","NA",IF(P4911&lt;&gt;"",TEXT(P4911-N4911,"[h].mm"),""))</f>
        <v/>
      </c>
      <c r="W4911" s="118">
        <f>IF(AND(R4911="",S4911=""),"",R4911+S4911)</f>
        <v/>
      </c>
      <c r="X4911" s="116">
        <f>IF(O4911&lt;&gt;"",DATE(YEAR(O4911), MONTH(O4911), DAY(O4911)),"")</f>
        <v/>
      </c>
      <c r="Y4911" s="122" t="n"/>
      <c r="Z4911" s="123" t="n"/>
      <c r="AA4911" s="117">
        <f>IF(F4911="Re-assigned","NA",IF(W4911="","",IF(W4911&gt;=VLOOKUP(D4911,SLAMatrix,3,FALSE),"Yes",IF(W4911&lt;VLOOKUP(D4911,SLAMatrix,2,FALSE),"No","Internal"))))</f>
        <v/>
      </c>
      <c r="AB4911" s="123" t="n"/>
      <c r="AC4911" s="123" t="n"/>
      <c r="AD4911" s="119" t="n"/>
      <c r="AE4911" s="125" t="n"/>
      <c r="AF4911" s="124">
        <f>MONTH(O4911)</f>
        <v/>
      </c>
      <c r="AG4911" s="124">
        <f>VLOOKUP(IFERROR(MID(AE4911,1,(FIND(",",AE4911,1)-1)),AE4911),Facility_Region_Mapping,2,FALSE)</f>
        <v/>
      </c>
      <c r="AH4911" s="124" t="n"/>
      <c r="AI4911" s="124">
        <f>IF(C4911&lt;&gt;"",IF(M4911="ESM User",getInterfaceName($C4911),"NA"),"")</f>
        <v/>
      </c>
      <c r="AJ4911" s="116">
        <f>IF(Q4911&lt;&gt;"",DATE(YEAR(Q4911), MONTH(Q4911), DAY(Q4911)),"")</f>
        <v/>
      </c>
      <c r="AK4911" s="130">
        <f>IF(Q4911&lt;&gt;0,Q4911-N4911,TODAY()-N4911)</f>
        <v/>
      </c>
      <c r="AL4911" s="112">
        <f>IF(F4911="Re-assigned",0,IF(H4911="Closed",0,IF(H4911="Service Restored",0,IF(H4911="",0,1))))</f>
        <v/>
      </c>
      <c r="AM4911" s="124">
        <f>IF(AL4911=0,"",IF(AK4911&gt;20.99,"Aged","Non-Aged"))</f>
        <v/>
      </c>
      <c r="AN4911" s="112">
        <f>IF(Q4911&lt;&gt;"",MONTH(Q4911),"")</f>
        <v/>
      </c>
      <c r="AO4911" s="112">
        <f>IFERROR(VALUE(V4911),0)</f>
        <v/>
      </c>
    </row>
    <row customFormat="1" customHeight="1" ht="29.25" r="4912" s="112" spans="1:41">
      <c r="A4912" s="127" t="n"/>
      <c r="B4912" s="113" t="n"/>
      <c r="C4912" s="127" t="n"/>
      <c r="D4912" s="127" t="n"/>
      <c r="E4912" s="114">
        <f>IF(F4912 &lt;&gt; "",VLOOKUP(F4912,CategoryLookup,2,FALSE), "")</f>
        <v/>
      </c>
      <c r="F4912" s="126" t="n"/>
      <c r="G4912" s="127" t="n"/>
      <c r="H4912" s="127" t="n"/>
      <c r="I4912" s="127" t="n"/>
      <c r="J4912" s="127" t="n"/>
      <c r="K4912" s="127" t="n"/>
      <c r="L4912" s="127" t="n"/>
      <c r="M4912" s="127" t="n"/>
      <c r="N4912" s="120" t="n"/>
      <c r="O4912" s="120" t="n"/>
      <c r="P4912" s="120" t="n"/>
      <c r="Q4912" s="120" t="n"/>
      <c r="R4912" s="121" t="n"/>
      <c r="S4912" s="121" t="n"/>
      <c r="T4912" s="121" t="n"/>
      <c r="U4912" s="121" t="n"/>
      <c r="V4912" s="117">
        <f>IF(P4912="NA","NA",IF(P4912&lt;&gt;"",TEXT(P4912-N4912,"[h].mm"),""))</f>
        <v/>
      </c>
      <c r="W4912" s="118">
        <f>IF(AND(R4912="",S4912=""),"",R4912+S4912)</f>
        <v/>
      </c>
      <c r="X4912" s="116">
        <f>IF(O4912&lt;&gt;"",DATE(YEAR(O4912), MONTH(O4912), DAY(O4912)),"")</f>
        <v/>
      </c>
      <c r="Y4912" s="122" t="n"/>
      <c r="Z4912" s="123" t="n"/>
      <c r="AA4912" s="117">
        <f>IF(F4912="Re-assigned","NA",IF(W4912="","",IF(W4912&gt;=VLOOKUP(D4912,SLAMatrix,3,FALSE),"Yes",IF(W4912&lt;VLOOKUP(D4912,SLAMatrix,2,FALSE),"No","Internal"))))</f>
        <v/>
      </c>
      <c r="AB4912" s="123" t="n"/>
      <c r="AC4912" s="123" t="n"/>
      <c r="AD4912" s="119" t="n"/>
      <c r="AE4912" s="125" t="n"/>
      <c r="AF4912" s="124">
        <f>MONTH(O4912)</f>
        <v/>
      </c>
      <c r="AG4912" s="124">
        <f>VLOOKUP(IFERROR(MID(AE4912,1,(FIND(",",AE4912,1)-1)),AE4912),Facility_Region_Mapping,2,FALSE)</f>
        <v/>
      </c>
      <c r="AH4912" s="124" t="n"/>
      <c r="AI4912" s="124">
        <f>IF(C4912&lt;&gt;"",IF(M4912="ESM User",getInterfaceName($C4912),"NA"),"")</f>
        <v/>
      </c>
      <c r="AJ4912" s="116">
        <f>IF(Q4912&lt;&gt;"",DATE(YEAR(Q4912), MONTH(Q4912), DAY(Q4912)),"")</f>
        <v/>
      </c>
      <c r="AK4912" s="130">
        <f>IF(Q4912&lt;&gt;0,Q4912-N4912,TODAY()-N4912)</f>
        <v/>
      </c>
      <c r="AL4912" s="112">
        <f>IF(F4912="Re-assigned",0,IF(H4912="Closed",0,IF(H4912="Service Restored",0,IF(H4912="",0,1))))</f>
        <v/>
      </c>
      <c r="AM4912" s="124">
        <f>IF(AL4912=0,"",IF(AK4912&gt;20.99,"Aged","Non-Aged"))</f>
        <v/>
      </c>
      <c r="AN4912" s="112">
        <f>IF(Q4912&lt;&gt;"",MONTH(Q4912),"")</f>
        <v/>
      </c>
      <c r="AO4912" s="112">
        <f>IFERROR(VALUE(V4912),0)</f>
        <v/>
      </c>
    </row>
    <row customFormat="1" customHeight="1" ht="29.25" r="4913" s="112" spans="1:41">
      <c r="A4913" s="127" t="n"/>
      <c r="B4913" s="113" t="n"/>
      <c r="C4913" s="127" t="n"/>
      <c r="D4913" s="127" t="n"/>
      <c r="E4913" s="114">
        <f>IF(F4913 &lt;&gt; "",VLOOKUP(F4913,CategoryLookup,2,FALSE), "")</f>
        <v/>
      </c>
      <c r="F4913" s="126" t="n"/>
      <c r="G4913" s="127" t="n"/>
      <c r="H4913" s="127" t="n"/>
      <c r="I4913" s="127" t="n"/>
      <c r="J4913" s="127" t="n"/>
      <c r="K4913" s="127" t="n"/>
      <c r="L4913" s="127" t="n"/>
      <c r="M4913" s="127" t="n"/>
      <c r="N4913" s="120" t="n"/>
      <c r="O4913" s="120" t="n"/>
      <c r="P4913" s="120" t="n"/>
      <c r="Q4913" s="120" t="n"/>
      <c r="R4913" s="121" t="n"/>
      <c r="S4913" s="121" t="n"/>
      <c r="T4913" s="121" t="n"/>
      <c r="U4913" s="121" t="n"/>
      <c r="V4913" s="117">
        <f>IF(P4913="NA","NA",IF(P4913&lt;&gt;"",TEXT(P4913-N4913,"[h].mm"),""))</f>
        <v/>
      </c>
      <c r="W4913" s="118">
        <f>IF(AND(R4913="",S4913=""),"",R4913+S4913)</f>
        <v/>
      </c>
      <c r="X4913" s="116">
        <f>IF(O4913&lt;&gt;"",DATE(YEAR(O4913), MONTH(O4913), DAY(O4913)),"")</f>
        <v/>
      </c>
      <c r="Y4913" s="122" t="n"/>
      <c r="Z4913" s="123" t="n"/>
      <c r="AA4913" s="117">
        <f>IF(F4913="Re-assigned","NA",IF(W4913="","",IF(W4913&gt;=VLOOKUP(D4913,SLAMatrix,3,FALSE),"Yes",IF(W4913&lt;VLOOKUP(D4913,SLAMatrix,2,FALSE),"No","Internal"))))</f>
        <v/>
      </c>
      <c r="AB4913" s="123" t="n"/>
      <c r="AC4913" s="123" t="n"/>
      <c r="AD4913" s="119" t="n"/>
      <c r="AE4913" s="125" t="n"/>
      <c r="AF4913" s="124">
        <f>MONTH(O4913)</f>
        <v/>
      </c>
      <c r="AG4913" s="124">
        <f>VLOOKUP(IFERROR(MID(AE4913,1,(FIND(",",AE4913,1)-1)),AE4913),Facility_Region_Mapping,2,FALSE)</f>
        <v/>
      </c>
      <c r="AH4913" s="124" t="n"/>
      <c r="AI4913" s="124">
        <f>IF(C4913&lt;&gt;"",IF(M4913="ESM User",getInterfaceName($C4913),"NA"),"")</f>
        <v/>
      </c>
      <c r="AJ4913" s="116">
        <f>IF(Q4913&lt;&gt;"",DATE(YEAR(Q4913), MONTH(Q4913), DAY(Q4913)),"")</f>
        <v/>
      </c>
      <c r="AK4913" s="130">
        <f>IF(Q4913&lt;&gt;0,Q4913-N4913,TODAY()-N4913)</f>
        <v/>
      </c>
      <c r="AL4913" s="112">
        <f>IF(F4913="Re-assigned",0,IF(H4913="Closed",0,IF(H4913="Service Restored",0,IF(H4913="",0,1))))</f>
        <v/>
      </c>
      <c r="AM4913" s="124">
        <f>IF(AL4913=0,"",IF(AK4913&gt;20.99,"Aged","Non-Aged"))</f>
        <v/>
      </c>
      <c r="AN4913" s="112">
        <f>IF(Q4913&lt;&gt;"",MONTH(Q4913),"")</f>
        <v/>
      </c>
      <c r="AO4913" s="112">
        <f>IFERROR(VALUE(V4913),0)</f>
        <v/>
      </c>
    </row>
    <row customFormat="1" customHeight="1" ht="29.25" r="4914" s="112" spans="1:41">
      <c r="A4914" s="127" t="n"/>
      <c r="B4914" s="113" t="n"/>
      <c r="C4914" s="127" t="n"/>
      <c r="D4914" s="127" t="n"/>
      <c r="E4914" s="114">
        <f>IF(F4914 &lt;&gt; "",VLOOKUP(F4914,CategoryLookup,2,FALSE), "")</f>
        <v/>
      </c>
      <c r="F4914" s="126" t="n"/>
      <c r="G4914" s="127" t="n"/>
      <c r="H4914" s="127" t="n"/>
      <c r="I4914" s="127" t="n"/>
      <c r="J4914" s="127" t="n"/>
      <c r="K4914" s="127" t="n"/>
      <c r="L4914" s="127" t="n"/>
      <c r="M4914" s="127" t="n"/>
      <c r="N4914" s="120" t="n"/>
      <c r="O4914" s="120" t="n"/>
      <c r="P4914" s="120" t="n"/>
      <c r="Q4914" s="120" t="n"/>
      <c r="R4914" s="121" t="n"/>
      <c r="S4914" s="121" t="n"/>
      <c r="T4914" s="121" t="n"/>
      <c r="U4914" s="121" t="n"/>
      <c r="V4914" s="117">
        <f>IF(P4914="NA","NA",IF(P4914&lt;&gt;"",TEXT(P4914-N4914,"[h].mm"),""))</f>
        <v/>
      </c>
      <c r="W4914" s="118">
        <f>IF(AND(R4914="",S4914=""),"",R4914+S4914)</f>
        <v/>
      </c>
      <c r="X4914" s="116">
        <f>IF(O4914&lt;&gt;"",DATE(YEAR(O4914), MONTH(O4914), DAY(O4914)),"")</f>
        <v/>
      </c>
      <c r="Y4914" s="122" t="n"/>
      <c r="Z4914" s="123" t="n"/>
      <c r="AA4914" s="117">
        <f>IF(F4914="Re-assigned","NA",IF(W4914="","",IF(W4914&gt;=VLOOKUP(D4914,SLAMatrix,3,FALSE),"Yes",IF(W4914&lt;VLOOKUP(D4914,SLAMatrix,2,FALSE),"No","Internal"))))</f>
        <v/>
      </c>
      <c r="AB4914" s="123" t="n"/>
      <c r="AC4914" s="123" t="n"/>
      <c r="AD4914" s="119" t="n"/>
      <c r="AE4914" s="125" t="n"/>
      <c r="AF4914" s="124">
        <f>MONTH(O4914)</f>
        <v/>
      </c>
      <c r="AG4914" s="124">
        <f>VLOOKUP(IFERROR(MID(AE4914,1,(FIND(",",AE4914,1)-1)),AE4914),Facility_Region_Mapping,2,FALSE)</f>
        <v/>
      </c>
      <c r="AH4914" s="124" t="n"/>
      <c r="AI4914" s="124">
        <f>IF(C4914&lt;&gt;"",IF(M4914="ESM User",getInterfaceName($C4914),"NA"),"")</f>
        <v/>
      </c>
      <c r="AJ4914" s="116">
        <f>IF(Q4914&lt;&gt;"",DATE(YEAR(Q4914), MONTH(Q4914), DAY(Q4914)),"")</f>
        <v/>
      </c>
      <c r="AK4914" s="130">
        <f>IF(Q4914&lt;&gt;0,Q4914-N4914,TODAY()-N4914)</f>
        <v/>
      </c>
      <c r="AL4914" s="112">
        <f>IF(F4914="Re-assigned",0,IF(H4914="Closed",0,IF(H4914="Service Restored",0,IF(H4914="",0,1))))</f>
        <v/>
      </c>
      <c r="AM4914" s="124">
        <f>IF(AL4914=0,"",IF(AK4914&gt;20.99,"Aged","Non-Aged"))</f>
        <v/>
      </c>
      <c r="AN4914" s="112">
        <f>IF(Q4914&lt;&gt;"",MONTH(Q4914),"")</f>
        <v/>
      </c>
      <c r="AO4914" s="112">
        <f>IFERROR(VALUE(V4914),0)</f>
        <v/>
      </c>
    </row>
    <row customFormat="1" customHeight="1" ht="29.25" r="4915" s="112" spans="1:41">
      <c r="A4915" s="127" t="n"/>
      <c r="B4915" s="113" t="n"/>
      <c r="C4915" s="127" t="n"/>
      <c r="D4915" s="127" t="n"/>
      <c r="E4915" s="114">
        <f>IF(F4915 &lt;&gt; "",VLOOKUP(F4915,CategoryLookup,2,FALSE), "")</f>
        <v/>
      </c>
      <c r="F4915" s="126" t="n"/>
      <c r="G4915" s="127" t="n"/>
      <c r="H4915" s="127" t="n"/>
      <c r="I4915" s="127" t="n"/>
      <c r="J4915" s="127" t="n"/>
      <c r="K4915" s="127" t="n"/>
      <c r="L4915" s="127" t="n"/>
      <c r="M4915" s="127" t="n"/>
      <c r="N4915" s="120" t="n"/>
      <c r="O4915" s="120" t="n"/>
      <c r="P4915" s="120" t="n"/>
      <c r="Q4915" s="120" t="n"/>
      <c r="R4915" s="121" t="n"/>
      <c r="S4915" s="121" t="n"/>
      <c r="T4915" s="121" t="n"/>
      <c r="U4915" s="121" t="n"/>
      <c r="V4915" s="117">
        <f>IF(P4915="NA","NA",IF(P4915&lt;&gt;"",TEXT(P4915-N4915,"[h].mm"),""))</f>
        <v/>
      </c>
      <c r="W4915" s="118">
        <f>IF(AND(R4915="",S4915=""),"",R4915+S4915)</f>
        <v/>
      </c>
      <c r="X4915" s="116">
        <f>IF(O4915&lt;&gt;"",DATE(YEAR(O4915), MONTH(O4915), DAY(O4915)),"")</f>
        <v/>
      </c>
      <c r="Y4915" s="122" t="n"/>
      <c r="Z4915" s="123" t="n"/>
      <c r="AA4915" s="117">
        <f>IF(F4915="Re-assigned","NA",IF(W4915="","",IF(W4915&gt;=VLOOKUP(D4915,SLAMatrix,3,FALSE),"Yes",IF(W4915&lt;VLOOKUP(D4915,SLAMatrix,2,FALSE),"No","Internal"))))</f>
        <v/>
      </c>
      <c r="AB4915" s="123" t="n"/>
      <c r="AC4915" s="123" t="n"/>
      <c r="AD4915" s="119" t="n"/>
      <c r="AE4915" s="125" t="n"/>
      <c r="AF4915" s="124">
        <f>MONTH(O4915)</f>
        <v/>
      </c>
      <c r="AG4915" s="124">
        <f>VLOOKUP(IFERROR(MID(AE4915,1,(FIND(",",AE4915,1)-1)),AE4915),Facility_Region_Mapping,2,FALSE)</f>
        <v/>
      </c>
      <c r="AH4915" s="124" t="n"/>
      <c r="AI4915" s="124">
        <f>IF(C4915&lt;&gt;"",IF(M4915="ESM User",getInterfaceName($C4915),"NA"),"")</f>
        <v/>
      </c>
      <c r="AJ4915" s="116">
        <f>IF(Q4915&lt;&gt;"",DATE(YEAR(Q4915), MONTH(Q4915), DAY(Q4915)),"")</f>
        <v/>
      </c>
      <c r="AK4915" s="130">
        <f>IF(Q4915&lt;&gt;0,Q4915-N4915,TODAY()-N4915)</f>
        <v/>
      </c>
      <c r="AL4915" s="112">
        <f>IF(F4915="Re-assigned",0,IF(H4915="Closed",0,IF(H4915="Service Restored",0,IF(H4915="",0,1))))</f>
        <v/>
      </c>
      <c r="AM4915" s="124">
        <f>IF(AL4915=0,"",IF(AK4915&gt;20.99,"Aged","Non-Aged"))</f>
        <v/>
      </c>
      <c r="AN4915" s="112">
        <f>IF(Q4915&lt;&gt;"",MONTH(Q4915),"")</f>
        <v/>
      </c>
      <c r="AO4915" s="112">
        <f>IFERROR(VALUE(V4915),0)</f>
        <v/>
      </c>
    </row>
    <row customFormat="1" customHeight="1" ht="29.25" r="4916" s="112" spans="1:41">
      <c r="A4916" s="127" t="n"/>
      <c r="B4916" s="113" t="n"/>
      <c r="C4916" s="127" t="n"/>
      <c r="D4916" s="127" t="n"/>
      <c r="E4916" s="114">
        <f>IF(F4916 &lt;&gt; "",VLOOKUP(F4916,CategoryLookup,2,FALSE), "")</f>
        <v/>
      </c>
      <c r="F4916" s="126" t="n"/>
      <c r="G4916" s="127" t="n"/>
      <c r="H4916" s="127" t="n"/>
      <c r="I4916" s="127" t="n"/>
      <c r="J4916" s="127" t="n"/>
      <c r="K4916" s="127" t="n"/>
      <c r="L4916" s="127" t="n"/>
      <c r="M4916" s="127" t="n"/>
      <c r="N4916" s="120" t="n"/>
      <c r="O4916" s="120" t="n"/>
      <c r="P4916" s="120" t="n"/>
      <c r="Q4916" s="120" t="n"/>
      <c r="R4916" s="121" t="n"/>
      <c r="S4916" s="121" t="n"/>
      <c r="T4916" s="121" t="n"/>
      <c r="U4916" s="121" t="n"/>
      <c r="V4916" s="117">
        <f>IF(P4916="NA","NA",IF(P4916&lt;&gt;"",TEXT(P4916-N4916,"[h].mm"),""))</f>
        <v/>
      </c>
      <c r="W4916" s="118">
        <f>IF(AND(R4916="",S4916=""),"",R4916+S4916)</f>
        <v/>
      </c>
      <c r="X4916" s="116">
        <f>IF(O4916&lt;&gt;"",DATE(YEAR(O4916), MONTH(O4916), DAY(O4916)),"")</f>
        <v/>
      </c>
      <c r="Y4916" s="122" t="n"/>
      <c r="Z4916" s="123" t="n"/>
      <c r="AA4916" s="117">
        <f>IF(F4916="Re-assigned","NA",IF(W4916="","",IF(W4916&gt;=VLOOKUP(D4916,SLAMatrix,3,FALSE),"Yes",IF(W4916&lt;VLOOKUP(D4916,SLAMatrix,2,FALSE),"No","Internal"))))</f>
        <v/>
      </c>
      <c r="AB4916" s="123" t="n"/>
      <c r="AC4916" s="123" t="n"/>
      <c r="AD4916" s="119" t="n"/>
      <c r="AE4916" s="125" t="n"/>
      <c r="AF4916" s="124">
        <f>MONTH(O4916)</f>
        <v/>
      </c>
      <c r="AG4916" s="124">
        <f>VLOOKUP(IFERROR(MID(AE4916,1,(FIND(",",AE4916,1)-1)),AE4916),Facility_Region_Mapping,2,FALSE)</f>
        <v/>
      </c>
      <c r="AH4916" s="124" t="n"/>
      <c r="AI4916" s="124">
        <f>IF(C4916&lt;&gt;"",IF(M4916="ESM User",getInterfaceName($C4916),"NA"),"")</f>
        <v/>
      </c>
      <c r="AJ4916" s="116">
        <f>IF(Q4916&lt;&gt;"",DATE(YEAR(Q4916), MONTH(Q4916), DAY(Q4916)),"")</f>
        <v/>
      </c>
      <c r="AK4916" s="130">
        <f>IF(Q4916&lt;&gt;0,Q4916-N4916,TODAY()-N4916)</f>
        <v/>
      </c>
      <c r="AL4916" s="112">
        <f>IF(F4916="Re-assigned",0,IF(H4916="Closed",0,IF(H4916="Service Restored",0,IF(H4916="",0,1))))</f>
        <v/>
      </c>
      <c r="AM4916" s="124">
        <f>IF(AL4916=0,"",IF(AK4916&gt;20.99,"Aged","Non-Aged"))</f>
        <v/>
      </c>
      <c r="AN4916" s="112">
        <f>IF(Q4916&lt;&gt;"",MONTH(Q4916),"")</f>
        <v/>
      </c>
      <c r="AO4916" s="112">
        <f>IFERROR(VALUE(V4916),0)</f>
        <v/>
      </c>
    </row>
    <row customFormat="1" customHeight="1" ht="29.25" r="4917" s="112" spans="1:41">
      <c r="A4917" s="127" t="n"/>
      <c r="B4917" s="113" t="n"/>
      <c r="C4917" s="127" t="n"/>
      <c r="D4917" s="127" t="n"/>
      <c r="E4917" s="114">
        <f>IF(F4917 &lt;&gt; "",VLOOKUP(F4917,CategoryLookup,2,FALSE), "")</f>
        <v/>
      </c>
      <c r="F4917" s="126" t="n"/>
      <c r="G4917" s="127" t="n"/>
      <c r="H4917" s="127" t="n"/>
      <c r="I4917" s="127" t="n"/>
      <c r="J4917" s="127" t="n"/>
      <c r="K4917" s="127" t="n"/>
      <c r="L4917" s="127" t="n"/>
      <c r="M4917" s="127" t="n"/>
      <c r="N4917" s="120" t="n"/>
      <c r="O4917" s="120" t="n"/>
      <c r="P4917" s="120" t="n"/>
      <c r="Q4917" s="120" t="n"/>
      <c r="R4917" s="121" t="n"/>
      <c r="S4917" s="121" t="n"/>
      <c r="T4917" s="121" t="n"/>
      <c r="U4917" s="121" t="n"/>
      <c r="V4917" s="117">
        <f>IF(P4917="NA","NA",IF(P4917&lt;&gt;"",TEXT(P4917-N4917,"[h].mm"),""))</f>
        <v/>
      </c>
      <c r="W4917" s="118">
        <f>IF(AND(R4917="",S4917=""),"",R4917+S4917)</f>
        <v/>
      </c>
      <c r="X4917" s="116">
        <f>IF(O4917&lt;&gt;"",DATE(YEAR(O4917), MONTH(O4917), DAY(O4917)),"")</f>
        <v/>
      </c>
      <c r="Y4917" s="122" t="n"/>
      <c r="Z4917" s="123" t="n"/>
      <c r="AA4917" s="117">
        <f>IF(F4917="Re-assigned","NA",IF(W4917="","",IF(W4917&gt;=VLOOKUP(D4917,SLAMatrix,3,FALSE),"Yes",IF(W4917&lt;VLOOKUP(D4917,SLAMatrix,2,FALSE),"No","Internal"))))</f>
        <v/>
      </c>
      <c r="AB4917" s="123" t="n"/>
      <c r="AC4917" s="123" t="n"/>
      <c r="AD4917" s="119" t="n"/>
      <c r="AE4917" s="125" t="n"/>
      <c r="AF4917" s="124">
        <f>MONTH(O4917)</f>
        <v/>
      </c>
      <c r="AG4917" s="124">
        <f>VLOOKUP(IFERROR(MID(AE4917,1,(FIND(",",AE4917,1)-1)),AE4917),Facility_Region_Mapping,2,FALSE)</f>
        <v/>
      </c>
      <c r="AH4917" s="124" t="n"/>
      <c r="AI4917" s="124">
        <f>IF(C4917&lt;&gt;"",IF(M4917="ESM User",getInterfaceName($C4917),"NA"),"")</f>
        <v/>
      </c>
      <c r="AJ4917" s="116">
        <f>IF(Q4917&lt;&gt;"",DATE(YEAR(Q4917), MONTH(Q4917), DAY(Q4917)),"")</f>
        <v/>
      </c>
      <c r="AK4917" s="130">
        <f>IF(Q4917&lt;&gt;0,Q4917-N4917,TODAY()-N4917)</f>
        <v/>
      </c>
      <c r="AL4917" s="112">
        <f>IF(F4917="Re-assigned",0,IF(H4917="Closed",0,IF(H4917="Service Restored",0,IF(H4917="",0,1))))</f>
        <v/>
      </c>
      <c r="AM4917" s="124">
        <f>IF(AL4917=0,"",IF(AK4917&gt;20.99,"Aged","Non-Aged"))</f>
        <v/>
      </c>
      <c r="AN4917" s="112">
        <f>IF(Q4917&lt;&gt;"",MONTH(Q4917),"")</f>
        <v/>
      </c>
      <c r="AO4917" s="112">
        <f>IFERROR(VALUE(V4917),0)</f>
        <v/>
      </c>
    </row>
    <row customFormat="1" customHeight="1" ht="29.25" r="4918" s="112" spans="1:41">
      <c r="A4918" s="127" t="n"/>
      <c r="B4918" s="113" t="n"/>
      <c r="C4918" s="127" t="n"/>
      <c r="D4918" s="127" t="n"/>
      <c r="E4918" s="114">
        <f>IF(F4918 &lt;&gt; "",VLOOKUP(F4918,CategoryLookup,2,FALSE), "")</f>
        <v/>
      </c>
      <c r="F4918" s="126" t="n"/>
      <c r="G4918" s="127" t="n"/>
      <c r="H4918" s="127" t="n"/>
      <c r="I4918" s="127" t="n"/>
      <c r="J4918" s="127" t="n"/>
      <c r="K4918" s="127" t="n"/>
      <c r="L4918" s="127" t="n"/>
      <c r="M4918" s="127" t="n"/>
      <c r="N4918" s="120" t="n"/>
      <c r="O4918" s="120" t="n"/>
      <c r="P4918" s="120" t="n"/>
      <c r="Q4918" s="120" t="n"/>
      <c r="R4918" s="121" t="n"/>
      <c r="S4918" s="121" t="n"/>
      <c r="T4918" s="121" t="n"/>
      <c r="U4918" s="121" t="n"/>
      <c r="V4918" s="117">
        <f>IF(P4918="NA","NA",IF(P4918&lt;&gt;"",TEXT(P4918-N4918,"[h].mm"),""))</f>
        <v/>
      </c>
      <c r="W4918" s="118">
        <f>IF(AND(R4918="",S4918=""),"",R4918+S4918)</f>
        <v/>
      </c>
      <c r="X4918" s="116">
        <f>IF(O4918&lt;&gt;"",DATE(YEAR(O4918), MONTH(O4918), DAY(O4918)),"")</f>
        <v/>
      </c>
      <c r="Y4918" s="122" t="n"/>
      <c r="Z4918" s="123" t="n"/>
      <c r="AA4918" s="117">
        <f>IF(F4918="Re-assigned","NA",IF(W4918="","",IF(W4918&gt;=VLOOKUP(D4918,SLAMatrix,3,FALSE),"Yes",IF(W4918&lt;VLOOKUP(D4918,SLAMatrix,2,FALSE),"No","Internal"))))</f>
        <v/>
      </c>
      <c r="AB4918" s="123" t="n"/>
      <c r="AC4918" s="123" t="n"/>
      <c r="AD4918" s="119" t="n"/>
      <c r="AE4918" s="125" t="n"/>
      <c r="AF4918" s="124">
        <f>MONTH(O4918)</f>
        <v/>
      </c>
      <c r="AG4918" s="124">
        <f>VLOOKUP(IFERROR(MID(AE4918,1,(FIND(",",AE4918,1)-1)),AE4918),Facility_Region_Mapping,2,FALSE)</f>
        <v/>
      </c>
      <c r="AH4918" s="124" t="n"/>
      <c r="AI4918" s="124">
        <f>IF(C4918&lt;&gt;"",IF(M4918="ESM User",getInterfaceName($C4918),"NA"),"")</f>
        <v/>
      </c>
      <c r="AJ4918" s="116">
        <f>IF(Q4918&lt;&gt;"",DATE(YEAR(Q4918), MONTH(Q4918), DAY(Q4918)),"")</f>
        <v/>
      </c>
      <c r="AK4918" s="130">
        <f>IF(Q4918&lt;&gt;0,Q4918-N4918,TODAY()-N4918)</f>
        <v/>
      </c>
      <c r="AL4918" s="112">
        <f>IF(F4918="Re-assigned",0,IF(H4918="Closed",0,IF(H4918="Service Restored",0,IF(H4918="",0,1))))</f>
        <v/>
      </c>
      <c r="AM4918" s="124">
        <f>IF(AL4918=0,"",IF(AK4918&gt;20.99,"Aged","Non-Aged"))</f>
        <v/>
      </c>
      <c r="AN4918" s="112">
        <f>IF(Q4918&lt;&gt;"",MONTH(Q4918),"")</f>
        <v/>
      </c>
      <c r="AO4918" s="112">
        <f>IFERROR(VALUE(V4918),0)</f>
        <v/>
      </c>
    </row>
    <row customFormat="1" customHeight="1" ht="29.25" r="4919" s="112" spans="1:41">
      <c r="A4919" s="127" t="n"/>
      <c r="B4919" s="113" t="n"/>
      <c r="C4919" s="127" t="n"/>
      <c r="D4919" s="127" t="n"/>
      <c r="E4919" s="114">
        <f>IF(F4919 &lt;&gt; "",VLOOKUP(F4919,CategoryLookup,2,FALSE), "")</f>
        <v/>
      </c>
      <c r="F4919" s="126" t="n"/>
      <c r="G4919" s="127" t="n"/>
      <c r="H4919" s="127" t="n"/>
      <c r="I4919" s="127" t="n"/>
      <c r="J4919" s="127" t="n"/>
      <c r="K4919" s="127" t="n"/>
      <c r="L4919" s="127" t="n"/>
      <c r="M4919" s="127" t="n"/>
      <c r="N4919" s="120" t="n"/>
      <c r="O4919" s="120" t="n"/>
      <c r="P4919" s="120" t="n"/>
      <c r="Q4919" s="120" t="n"/>
      <c r="R4919" s="121" t="n"/>
      <c r="S4919" s="121" t="n"/>
      <c r="T4919" s="121" t="n"/>
      <c r="U4919" s="121" t="n"/>
      <c r="V4919" s="117">
        <f>IF(P4919="NA","NA",IF(P4919&lt;&gt;"",TEXT(P4919-N4919,"[h].mm"),""))</f>
        <v/>
      </c>
      <c r="W4919" s="118">
        <f>IF(AND(R4919="",S4919=""),"",R4919+S4919)</f>
        <v/>
      </c>
      <c r="X4919" s="116">
        <f>IF(O4919&lt;&gt;"",DATE(YEAR(O4919), MONTH(O4919), DAY(O4919)),"")</f>
        <v/>
      </c>
      <c r="Y4919" s="122" t="n"/>
      <c r="Z4919" s="123" t="n"/>
      <c r="AA4919" s="117">
        <f>IF(F4919="Re-assigned","NA",IF(W4919="","",IF(W4919&gt;=VLOOKUP(D4919,SLAMatrix,3,FALSE),"Yes",IF(W4919&lt;VLOOKUP(D4919,SLAMatrix,2,FALSE),"No","Internal"))))</f>
        <v/>
      </c>
      <c r="AB4919" s="123" t="n"/>
      <c r="AC4919" s="123" t="n"/>
      <c r="AD4919" s="119" t="n"/>
      <c r="AE4919" s="125" t="n"/>
      <c r="AF4919" s="124">
        <f>MONTH(O4919)</f>
        <v/>
      </c>
      <c r="AG4919" s="124">
        <f>VLOOKUP(IFERROR(MID(AE4919,1,(FIND(",",AE4919,1)-1)),AE4919),Facility_Region_Mapping,2,FALSE)</f>
        <v/>
      </c>
      <c r="AH4919" s="124" t="n"/>
      <c r="AI4919" s="124">
        <f>IF(C4919&lt;&gt;"",IF(M4919="ESM User",getInterfaceName($C4919),"NA"),"")</f>
        <v/>
      </c>
      <c r="AJ4919" s="116">
        <f>IF(Q4919&lt;&gt;"",DATE(YEAR(Q4919), MONTH(Q4919), DAY(Q4919)),"")</f>
        <v/>
      </c>
      <c r="AK4919" s="130">
        <f>IF(Q4919&lt;&gt;0,Q4919-N4919,TODAY()-N4919)</f>
        <v/>
      </c>
      <c r="AL4919" s="112">
        <f>IF(F4919="Re-assigned",0,IF(H4919="Closed",0,IF(H4919="Service Restored",0,IF(H4919="",0,1))))</f>
        <v/>
      </c>
      <c r="AM4919" s="124">
        <f>IF(AL4919=0,"",IF(AK4919&gt;20.99,"Aged","Non-Aged"))</f>
        <v/>
      </c>
      <c r="AN4919" s="112">
        <f>IF(Q4919&lt;&gt;"",MONTH(Q4919),"")</f>
        <v/>
      </c>
      <c r="AO4919" s="112">
        <f>IFERROR(VALUE(V4919),0)</f>
        <v/>
      </c>
    </row>
    <row customFormat="1" customHeight="1" ht="29.25" r="4920" s="112" spans="1:41">
      <c r="A4920" s="127" t="n"/>
      <c r="B4920" s="113" t="n"/>
      <c r="C4920" s="127" t="n"/>
      <c r="D4920" s="127" t="n"/>
      <c r="E4920" s="114">
        <f>IF(F4920 &lt;&gt; "",VLOOKUP(F4920,CategoryLookup,2,FALSE), "")</f>
        <v/>
      </c>
      <c r="F4920" s="126" t="n"/>
      <c r="G4920" s="127" t="n"/>
      <c r="H4920" s="127" t="n"/>
      <c r="I4920" s="127" t="n"/>
      <c r="J4920" s="127" t="n"/>
      <c r="K4920" s="127" t="n"/>
      <c r="L4920" s="127" t="n"/>
      <c r="M4920" s="127" t="n"/>
      <c r="N4920" s="120" t="n"/>
      <c r="O4920" s="120" t="n"/>
      <c r="P4920" s="120" t="n"/>
      <c r="Q4920" s="120" t="n"/>
      <c r="R4920" s="121" t="n"/>
      <c r="S4920" s="121" t="n"/>
      <c r="T4920" s="121" t="n"/>
      <c r="U4920" s="121" t="n"/>
      <c r="V4920" s="117">
        <f>IF(P4920="NA","NA",IF(P4920&lt;&gt;"",TEXT(P4920-N4920,"[h].mm"),""))</f>
        <v/>
      </c>
      <c r="W4920" s="118">
        <f>IF(AND(R4920="",S4920=""),"",R4920+S4920)</f>
        <v/>
      </c>
      <c r="X4920" s="116">
        <f>IF(O4920&lt;&gt;"",DATE(YEAR(O4920), MONTH(O4920), DAY(O4920)),"")</f>
        <v/>
      </c>
      <c r="Y4920" s="122" t="n"/>
      <c r="Z4920" s="123" t="n"/>
      <c r="AA4920" s="117">
        <f>IF(F4920="Re-assigned","NA",IF(W4920="","",IF(W4920&gt;=VLOOKUP(D4920,SLAMatrix,3,FALSE),"Yes",IF(W4920&lt;VLOOKUP(D4920,SLAMatrix,2,FALSE),"No","Internal"))))</f>
        <v/>
      </c>
      <c r="AB4920" s="123" t="n"/>
      <c r="AC4920" s="123" t="n"/>
      <c r="AD4920" s="119" t="n"/>
      <c r="AE4920" s="125" t="n"/>
      <c r="AF4920" s="124">
        <f>MONTH(O4920)</f>
        <v/>
      </c>
      <c r="AG4920" s="124">
        <f>VLOOKUP(IFERROR(MID(AE4920,1,(FIND(",",AE4920,1)-1)),AE4920),Facility_Region_Mapping,2,FALSE)</f>
        <v/>
      </c>
      <c r="AH4920" s="124" t="n"/>
      <c r="AI4920" s="124">
        <f>IF(C4920&lt;&gt;"",IF(M4920="ESM User",getInterfaceName($C4920),"NA"),"")</f>
        <v/>
      </c>
      <c r="AJ4920" s="116">
        <f>IF(Q4920&lt;&gt;"",DATE(YEAR(Q4920), MONTH(Q4920), DAY(Q4920)),"")</f>
        <v/>
      </c>
      <c r="AK4920" s="130">
        <f>IF(Q4920&lt;&gt;0,Q4920-N4920,TODAY()-N4920)</f>
        <v/>
      </c>
      <c r="AL4920" s="112">
        <f>IF(F4920="Re-assigned",0,IF(H4920="Closed",0,IF(H4920="Service Restored",0,IF(H4920="",0,1))))</f>
        <v/>
      </c>
      <c r="AM4920" s="124">
        <f>IF(AL4920=0,"",IF(AK4920&gt;20.99,"Aged","Non-Aged"))</f>
        <v/>
      </c>
      <c r="AN4920" s="112">
        <f>IF(Q4920&lt;&gt;"",MONTH(Q4920),"")</f>
        <v/>
      </c>
      <c r="AO4920" s="112">
        <f>IFERROR(VALUE(V4920),0)</f>
        <v/>
      </c>
    </row>
    <row customFormat="1" customHeight="1" ht="29.25" r="4921" s="112" spans="1:41">
      <c r="A4921" s="127" t="n"/>
      <c r="B4921" s="113" t="n"/>
      <c r="C4921" s="127" t="n"/>
      <c r="D4921" s="127" t="n"/>
      <c r="E4921" s="114">
        <f>IF(F4921 &lt;&gt; "",VLOOKUP(F4921,CategoryLookup,2,FALSE), "")</f>
        <v/>
      </c>
      <c r="F4921" s="126" t="n"/>
      <c r="G4921" s="127" t="n"/>
      <c r="H4921" s="127" t="n"/>
      <c r="I4921" s="127" t="n"/>
      <c r="J4921" s="127" t="n"/>
      <c r="K4921" s="127" t="n"/>
      <c r="L4921" s="127" t="n"/>
      <c r="M4921" s="127" t="n"/>
      <c r="N4921" s="120" t="n"/>
      <c r="O4921" s="120" t="n"/>
      <c r="P4921" s="120" t="n"/>
      <c r="Q4921" s="120" t="n"/>
      <c r="R4921" s="121" t="n"/>
      <c r="S4921" s="121" t="n"/>
      <c r="T4921" s="121" t="n"/>
      <c r="U4921" s="121" t="n"/>
      <c r="V4921" s="117">
        <f>IF(P4921="NA","NA",IF(P4921&lt;&gt;"",TEXT(P4921-N4921,"[h].mm"),""))</f>
        <v/>
      </c>
      <c r="W4921" s="118">
        <f>IF(AND(R4921="",S4921=""),"",R4921+S4921)</f>
        <v/>
      </c>
      <c r="X4921" s="116">
        <f>IF(O4921&lt;&gt;"",DATE(YEAR(O4921), MONTH(O4921), DAY(O4921)),"")</f>
        <v/>
      </c>
      <c r="Y4921" s="122" t="n"/>
      <c r="Z4921" s="123" t="n"/>
      <c r="AA4921" s="117">
        <f>IF(F4921="Re-assigned","NA",IF(W4921="","",IF(W4921&gt;=VLOOKUP(D4921,SLAMatrix,3,FALSE),"Yes",IF(W4921&lt;VLOOKUP(D4921,SLAMatrix,2,FALSE),"No","Internal"))))</f>
        <v/>
      </c>
      <c r="AB4921" s="123" t="n"/>
      <c r="AC4921" s="123" t="n"/>
      <c r="AD4921" s="119" t="n"/>
      <c r="AE4921" s="125" t="n"/>
      <c r="AF4921" s="124">
        <f>MONTH(O4921)</f>
        <v/>
      </c>
      <c r="AG4921" s="124">
        <f>VLOOKUP(IFERROR(MID(AE4921,1,(FIND(",",AE4921,1)-1)),AE4921),Facility_Region_Mapping,2,FALSE)</f>
        <v/>
      </c>
      <c r="AH4921" s="124" t="n"/>
      <c r="AI4921" s="124">
        <f>IF(C4921&lt;&gt;"",IF(M4921="ESM User",getInterfaceName($C4921),"NA"),"")</f>
        <v/>
      </c>
      <c r="AJ4921" s="116">
        <f>IF(Q4921&lt;&gt;"",DATE(YEAR(Q4921), MONTH(Q4921), DAY(Q4921)),"")</f>
        <v/>
      </c>
      <c r="AK4921" s="130">
        <f>IF(Q4921&lt;&gt;0,Q4921-N4921,TODAY()-N4921)</f>
        <v/>
      </c>
      <c r="AL4921" s="112">
        <f>IF(F4921="Re-assigned",0,IF(H4921="Closed",0,IF(H4921="Service Restored",0,IF(H4921="",0,1))))</f>
        <v/>
      </c>
      <c r="AM4921" s="124">
        <f>IF(AL4921=0,"",IF(AK4921&gt;20.99,"Aged","Non-Aged"))</f>
        <v/>
      </c>
      <c r="AN4921" s="112">
        <f>IF(Q4921&lt;&gt;"",MONTH(Q4921),"")</f>
        <v/>
      </c>
      <c r="AO4921" s="112">
        <f>IFERROR(VALUE(V4921),0)</f>
        <v/>
      </c>
    </row>
    <row customFormat="1" customHeight="1" ht="29.25" r="4922" s="112" spans="1:41">
      <c r="A4922" s="127" t="n"/>
      <c r="B4922" s="113" t="n"/>
      <c r="C4922" s="127" t="n"/>
      <c r="D4922" s="127" t="n"/>
      <c r="E4922" s="114">
        <f>IF(F4922 &lt;&gt; "",VLOOKUP(F4922,CategoryLookup,2,FALSE), "")</f>
        <v/>
      </c>
      <c r="F4922" s="126" t="n"/>
      <c r="G4922" s="127" t="n"/>
      <c r="H4922" s="127" t="n"/>
      <c r="I4922" s="127" t="n"/>
      <c r="J4922" s="127" t="n"/>
      <c r="K4922" s="127" t="n"/>
      <c r="L4922" s="127" t="n"/>
      <c r="M4922" s="127" t="n"/>
      <c r="N4922" s="120" t="n"/>
      <c r="O4922" s="120" t="n"/>
      <c r="P4922" s="120" t="n"/>
      <c r="Q4922" s="120" t="n"/>
      <c r="R4922" s="121" t="n"/>
      <c r="S4922" s="121" t="n"/>
      <c r="T4922" s="121" t="n"/>
      <c r="U4922" s="121" t="n"/>
      <c r="V4922" s="117">
        <f>IF(P4922="NA","NA",IF(P4922&lt;&gt;"",TEXT(P4922-N4922,"[h].mm"),""))</f>
        <v/>
      </c>
      <c r="W4922" s="118">
        <f>IF(AND(R4922="",S4922=""),"",R4922+S4922)</f>
        <v/>
      </c>
      <c r="X4922" s="116">
        <f>IF(O4922&lt;&gt;"",DATE(YEAR(O4922), MONTH(O4922), DAY(O4922)),"")</f>
        <v/>
      </c>
      <c r="Y4922" s="122" t="n"/>
      <c r="Z4922" s="123" t="n"/>
      <c r="AA4922" s="117">
        <f>IF(F4922="Re-assigned","NA",IF(W4922="","",IF(W4922&gt;=VLOOKUP(D4922,SLAMatrix,3,FALSE),"Yes",IF(W4922&lt;VLOOKUP(D4922,SLAMatrix,2,FALSE),"No","Internal"))))</f>
        <v/>
      </c>
      <c r="AB4922" s="123" t="n"/>
      <c r="AC4922" s="123" t="n"/>
      <c r="AD4922" s="119" t="n"/>
      <c r="AE4922" s="125" t="n"/>
      <c r="AF4922" s="124">
        <f>MONTH(O4922)</f>
        <v/>
      </c>
      <c r="AG4922" s="124">
        <f>VLOOKUP(IFERROR(MID(AE4922,1,(FIND(",",AE4922,1)-1)),AE4922),Facility_Region_Mapping,2,FALSE)</f>
        <v/>
      </c>
      <c r="AH4922" s="124" t="n"/>
      <c r="AI4922" s="124">
        <f>IF(C4922&lt;&gt;"",IF(M4922="ESM User",getInterfaceName($C4922),"NA"),"")</f>
        <v/>
      </c>
      <c r="AJ4922" s="116">
        <f>IF(Q4922&lt;&gt;"",DATE(YEAR(Q4922), MONTH(Q4922), DAY(Q4922)),"")</f>
        <v/>
      </c>
      <c r="AK4922" s="130">
        <f>IF(Q4922&lt;&gt;0,Q4922-N4922,TODAY()-N4922)</f>
        <v/>
      </c>
      <c r="AL4922" s="112">
        <f>IF(F4922="Re-assigned",0,IF(H4922="Closed",0,IF(H4922="Service Restored",0,IF(H4922="",0,1))))</f>
        <v/>
      </c>
      <c r="AM4922" s="124">
        <f>IF(AL4922=0,"",IF(AK4922&gt;20.99,"Aged","Non-Aged"))</f>
        <v/>
      </c>
      <c r="AN4922" s="112">
        <f>IF(Q4922&lt;&gt;"",MONTH(Q4922),"")</f>
        <v/>
      </c>
      <c r="AO4922" s="112">
        <f>IFERROR(VALUE(V4922),0)</f>
        <v/>
      </c>
    </row>
    <row customFormat="1" customHeight="1" ht="29.25" r="4923" s="112" spans="1:41">
      <c r="A4923" s="127" t="n"/>
      <c r="B4923" s="113" t="n"/>
      <c r="C4923" s="127" t="n"/>
      <c r="D4923" s="127" t="n"/>
      <c r="E4923" s="114">
        <f>IF(F4923 &lt;&gt; "",VLOOKUP(F4923,CategoryLookup,2,FALSE), "")</f>
        <v/>
      </c>
      <c r="F4923" s="126" t="n"/>
      <c r="G4923" s="127" t="n"/>
      <c r="H4923" s="127" t="n"/>
      <c r="I4923" s="127" t="n"/>
      <c r="J4923" s="127" t="n"/>
      <c r="K4923" s="127" t="n"/>
      <c r="L4923" s="127" t="n"/>
      <c r="M4923" s="127" t="n"/>
      <c r="N4923" s="120" t="n"/>
      <c r="O4923" s="120" t="n"/>
      <c r="P4923" s="120" t="n"/>
      <c r="Q4923" s="120" t="n"/>
      <c r="R4923" s="121" t="n"/>
      <c r="S4923" s="121" t="n"/>
      <c r="T4923" s="121" t="n"/>
      <c r="U4923" s="121" t="n"/>
      <c r="V4923" s="117">
        <f>IF(P4923="NA","NA",IF(P4923&lt;&gt;"",TEXT(P4923-N4923,"[h].mm"),""))</f>
        <v/>
      </c>
      <c r="W4923" s="118">
        <f>IF(AND(R4923="",S4923=""),"",R4923+S4923)</f>
        <v/>
      </c>
      <c r="X4923" s="116">
        <f>IF(O4923&lt;&gt;"",DATE(YEAR(O4923), MONTH(O4923), DAY(O4923)),"")</f>
        <v/>
      </c>
      <c r="Y4923" s="122" t="n"/>
      <c r="Z4923" s="123" t="n"/>
      <c r="AA4923" s="117">
        <f>IF(F4923="Re-assigned","NA",IF(W4923="","",IF(W4923&gt;=VLOOKUP(D4923,SLAMatrix,3,FALSE),"Yes",IF(W4923&lt;VLOOKUP(D4923,SLAMatrix,2,FALSE),"No","Internal"))))</f>
        <v/>
      </c>
      <c r="AB4923" s="123" t="n"/>
      <c r="AC4923" s="123" t="n"/>
      <c r="AD4923" s="119" t="n"/>
      <c r="AE4923" s="125" t="n"/>
      <c r="AF4923" s="124">
        <f>MONTH(O4923)</f>
        <v/>
      </c>
      <c r="AG4923" s="124">
        <f>VLOOKUP(IFERROR(MID(AE4923,1,(FIND(",",AE4923,1)-1)),AE4923),Facility_Region_Mapping,2,FALSE)</f>
        <v/>
      </c>
      <c r="AH4923" s="124" t="n"/>
      <c r="AI4923" s="124">
        <f>IF(C4923&lt;&gt;"",IF(M4923="ESM User",getInterfaceName($C4923),"NA"),"")</f>
        <v/>
      </c>
      <c r="AJ4923" s="116">
        <f>IF(Q4923&lt;&gt;"",DATE(YEAR(Q4923), MONTH(Q4923), DAY(Q4923)),"")</f>
        <v/>
      </c>
      <c r="AK4923" s="130">
        <f>IF(Q4923&lt;&gt;0,Q4923-N4923,TODAY()-N4923)</f>
        <v/>
      </c>
      <c r="AL4923" s="112">
        <f>IF(F4923="Re-assigned",0,IF(H4923="Closed",0,IF(H4923="Service Restored",0,IF(H4923="",0,1))))</f>
        <v/>
      </c>
      <c r="AM4923" s="124">
        <f>IF(AL4923=0,"",IF(AK4923&gt;20.99,"Aged","Non-Aged"))</f>
        <v/>
      </c>
      <c r="AN4923" s="112">
        <f>IF(Q4923&lt;&gt;"",MONTH(Q4923),"")</f>
        <v/>
      </c>
      <c r="AO4923" s="112">
        <f>IFERROR(VALUE(V4923),0)</f>
        <v/>
      </c>
    </row>
    <row customFormat="1" customHeight="1" ht="29.25" r="4924" s="112" spans="1:41">
      <c r="A4924" s="127" t="n"/>
      <c r="B4924" s="113" t="n"/>
      <c r="C4924" s="127" t="n"/>
      <c r="D4924" s="127" t="n"/>
      <c r="E4924" s="114">
        <f>IF(F4924 &lt;&gt; "",VLOOKUP(F4924,CategoryLookup,2,FALSE), "")</f>
        <v/>
      </c>
      <c r="F4924" s="126" t="n"/>
      <c r="G4924" s="127" t="n"/>
      <c r="H4924" s="127" t="n"/>
      <c r="I4924" s="127" t="n"/>
      <c r="J4924" s="127" t="n"/>
      <c r="K4924" s="127" t="n"/>
      <c r="L4924" s="127" t="n"/>
      <c r="M4924" s="127" t="n"/>
      <c r="N4924" s="120" t="n"/>
      <c r="O4924" s="120" t="n"/>
      <c r="P4924" s="120" t="n"/>
      <c r="Q4924" s="120" t="n"/>
      <c r="R4924" s="121" t="n"/>
      <c r="S4924" s="121" t="n"/>
      <c r="T4924" s="121" t="n"/>
      <c r="U4924" s="121" t="n"/>
      <c r="V4924" s="117">
        <f>IF(P4924="NA","NA",IF(P4924&lt;&gt;"",TEXT(P4924-N4924,"[h].mm"),""))</f>
        <v/>
      </c>
      <c r="W4924" s="118">
        <f>IF(AND(R4924="",S4924=""),"",R4924+S4924)</f>
        <v/>
      </c>
      <c r="X4924" s="116">
        <f>IF(O4924&lt;&gt;"",DATE(YEAR(O4924), MONTH(O4924), DAY(O4924)),"")</f>
        <v/>
      </c>
      <c r="Y4924" s="122" t="n"/>
      <c r="Z4924" s="123" t="n"/>
      <c r="AA4924" s="117">
        <f>IF(F4924="Re-assigned","NA",IF(W4924="","",IF(W4924&gt;=VLOOKUP(D4924,SLAMatrix,3,FALSE),"Yes",IF(W4924&lt;VLOOKUP(D4924,SLAMatrix,2,FALSE),"No","Internal"))))</f>
        <v/>
      </c>
      <c r="AB4924" s="123" t="n"/>
      <c r="AC4924" s="123" t="n"/>
      <c r="AD4924" s="119" t="n"/>
      <c r="AE4924" s="125" t="n"/>
      <c r="AF4924" s="124">
        <f>MONTH(O4924)</f>
        <v/>
      </c>
      <c r="AG4924" s="124">
        <f>VLOOKUP(IFERROR(MID(AE4924,1,(FIND(",",AE4924,1)-1)),AE4924),Facility_Region_Mapping,2,FALSE)</f>
        <v/>
      </c>
      <c r="AH4924" s="124" t="n"/>
      <c r="AI4924" s="124">
        <f>IF(C4924&lt;&gt;"",IF(M4924="ESM User",getInterfaceName($C4924),"NA"),"")</f>
        <v/>
      </c>
      <c r="AJ4924" s="116">
        <f>IF(Q4924&lt;&gt;"",DATE(YEAR(Q4924), MONTH(Q4924), DAY(Q4924)),"")</f>
        <v/>
      </c>
      <c r="AK4924" s="130">
        <f>IF(Q4924&lt;&gt;0,Q4924-N4924,TODAY()-N4924)</f>
        <v/>
      </c>
      <c r="AL4924" s="112">
        <f>IF(F4924="Re-assigned",0,IF(H4924="Closed",0,IF(H4924="Service Restored",0,IF(H4924="",0,1))))</f>
        <v/>
      </c>
      <c r="AM4924" s="124">
        <f>IF(AL4924=0,"",IF(AK4924&gt;20.99,"Aged","Non-Aged"))</f>
        <v/>
      </c>
      <c r="AN4924" s="112">
        <f>IF(Q4924&lt;&gt;"",MONTH(Q4924),"")</f>
        <v/>
      </c>
      <c r="AO4924" s="112">
        <f>IFERROR(VALUE(V4924),0)</f>
        <v/>
      </c>
    </row>
    <row customFormat="1" customHeight="1" ht="29.25" r="4925" s="112" spans="1:41">
      <c r="A4925" s="127" t="n"/>
      <c r="B4925" s="113" t="n"/>
      <c r="C4925" s="127" t="n"/>
      <c r="D4925" s="127" t="n"/>
      <c r="E4925" s="114">
        <f>IF(F4925 &lt;&gt; "",VLOOKUP(F4925,CategoryLookup,2,FALSE), "")</f>
        <v/>
      </c>
      <c r="F4925" s="126" t="n"/>
      <c r="G4925" s="127" t="n"/>
      <c r="H4925" s="127" t="n"/>
      <c r="I4925" s="127" t="n"/>
      <c r="J4925" s="127" t="n"/>
      <c r="K4925" s="127" t="n"/>
      <c r="L4925" s="127" t="n"/>
      <c r="M4925" s="127" t="n"/>
      <c r="N4925" s="120" t="n"/>
      <c r="O4925" s="120" t="n"/>
      <c r="P4925" s="120" t="n"/>
      <c r="Q4925" s="120" t="n"/>
      <c r="R4925" s="121" t="n"/>
      <c r="S4925" s="121" t="n"/>
      <c r="T4925" s="121" t="n"/>
      <c r="U4925" s="121" t="n"/>
      <c r="V4925" s="117">
        <f>IF(P4925="NA","NA",IF(P4925&lt;&gt;"",TEXT(P4925-N4925,"[h].mm"),""))</f>
        <v/>
      </c>
      <c r="W4925" s="118">
        <f>IF(AND(R4925="",S4925=""),"",R4925+S4925)</f>
        <v/>
      </c>
      <c r="X4925" s="116">
        <f>IF(O4925&lt;&gt;"",DATE(YEAR(O4925), MONTH(O4925), DAY(O4925)),"")</f>
        <v/>
      </c>
      <c r="Y4925" s="122" t="n"/>
      <c r="Z4925" s="123" t="n"/>
      <c r="AA4925" s="117">
        <f>IF(F4925="Re-assigned","NA",IF(W4925="","",IF(W4925&gt;=VLOOKUP(D4925,SLAMatrix,3,FALSE),"Yes",IF(W4925&lt;VLOOKUP(D4925,SLAMatrix,2,FALSE),"No","Internal"))))</f>
        <v/>
      </c>
      <c r="AB4925" s="123" t="n"/>
      <c r="AC4925" s="123" t="n"/>
      <c r="AD4925" s="119" t="n"/>
      <c r="AE4925" s="125" t="n"/>
      <c r="AF4925" s="124">
        <f>MONTH(O4925)</f>
        <v/>
      </c>
      <c r="AG4925" s="124">
        <f>VLOOKUP(IFERROR(MID(AE4925,1,(FIND(",",AE4925,1)-1)),AE4925),Facility_Region_Mapping,2,FALSE)</f>
        <v/>
      </c>
      <c r="AH4925" s="124" t="n"/>
      <c r="AI4925" s="124">
        <f>IF(C4925&lt;&gt;"",IF(M4925="ESM User",getInterfaceName($C4925),"NA"),"")</f>
        <v/>
      </c>
      <c r="AJ4925" s="116">
        <f>IF(Q4925&lt;&gt;"",DATE(YEAR(Q4925), MONTH(Q4925), DAY(Q4925)),"")</f>
        <v/>
      </c>
      <c r="AK4925" s="130">
        <f>IF(Q4925&lt;&gt;0,Q4925-N4925,TODAY()-N4925)</f>
        <v/>
      </c>
      <c r="AL4925" s="112">
        <f>IF(F4925="Re-assigned",0,IF(H4925="Closed",0,IF(H4925="Service Restored",0,IF(H4925="",0,1))))</f>
        <v/>
      </c>
      <c r="AM4925" s="124">
        <f>IF(AL4925=0,"",IF(AK4925&gt;20.99,"Aged","Non-Aged"))</f>
        <v/>
      </c>
      <c r="AN4925" s="112">
        <f>IF(Q4925&lt;&gt;"",MONTH(Q4925),"")</f>
        <v/>
      </c>
      <c r="AO4925" s="112">
        <f>IFERROR(VALUE(V4925),0)</f>
        <v/>
      </c>
    </row>
    <row customFormat="1" customHeight="1" ht="29.25" r="4926" s="112" spans="1:41">
      <c r="A4926" s="127" t="n"/>
      <c r="B4926" s="113" t="n"/>
      <c r="C4926" s="127" t="n"/>
      <c r="D4926" s="127" t="n"/>
      <c r="E4926" s="114">
        <f>IF(F4926 &lt;&gt; "",VLOOKUP(F4926,CategoryLookup,2,FALSE), "")</f>
        <v/>
      </c>
      <c r="F4926" s="126" t="n"/>
      <c r="G4926" s="127" t="n"/>
      <c r="H4926" s="127" t="n"/>
      <c r="I4926" s="127" t="n"/>
      <c r="J4926" s="127" t="n"/>
      <c r="K4926" s="127" t="n"/>
      <c r="L4926" s="127" t="n"/>
      <c r="M4926" s="127" t="n"/>
      <c r="N4926" s="120" t="n"/>
      <c r="O4926" s="120" t="n"/>
      <c r="P4926" s="120" t="n"/>
      <c r="Q4926" s="120" t="n"/>
      <c r="R4926" s="121" t="n"/>
      <c r="S4926" s="121" t="n"/>
      <c r="T4926" s="121" t="n"/>
      <c r="U4926" s="121" t="n"/>
      <c r="V4926" s="117">
        <f>IF(P4926="NA","NA",IF(P4926&lt;&gt;"",TEXT(P4926-N4926,"[h].mm"),""))</f>
        <v/>
      </c>
      <c r="W4926" s="118">
        <f>IF(AND(R4926="",S4926=""),"",R4926+S4926)</f>
        <v/>
      </c>
      <c r="X4926" s="116">
        <f>IF(O4926&lt;&gt;"",DATE(YEAR(O4926), MONTH(O4926), DAY(O4926)),"")</f>
        <v/>
      </c>
      <c r="Y4926" s="122" t="n"/>
      <c r="Z4926" s="123" t="n"/>
      <c r="AA4926" s="117">
        <f>IF(F4926="Re-assigned","NA",IF(W4926="","",IF(W4926&gt;=VLOOKUP(D4926,SLAMatrix,3,FALSE),"Yes",IF(W4926&lt;VLOOKUP(D4926,SLAMatrix,2,FALSE),"No","Internal"))))</f>
        <v/>
      </c>
      <c r="AB4926" s="123" t="n"/>
      <c r="AC4926" s="123" t="n"/>
      <c r="AD4926" s="119" t="n"/>
      <c r="AE4926" s="125" t="n"/>
      <c r="AF4926" s="124">
        <f>MONTH(O4926)</f>
        <v/>
      </c>
      <c r="AG4926" s="124">
        <f>VLOOKUP(IFERROR(MID(AE4926,1,(FIND(",",AE4926,1)-1)),AE4926),Facility_Region_Mapping,2,FALSE)</f>
        <v/>
      </c>
      <c r="AH4926" s="124" t="n"/>
      <c r="AI4926" s="124">
        <f>IF(C4926&lt;&gt;"",IF(M4926="ESM User",getInterfaceName($C4926),"NA"),"")</f>
        <v/>
      </c>
      <c r="AJ4926" s="116">
        <f>IF(Q4926&lt;&gt;"",DATE(YEAR(Q4926), MONTH(Q4926), DAY(Q4926)),"")</f>
        <v/>
      </c>
      <c r="AK4926" s="130">
        <f>IF(Q4926&lt;&gt;0,Q4926-N4926,TODAY()-N4926)</f>
        <v/>
      </c>
      <c r="AL4926" s="112">
        <f>IF(F4926="Re-assigned",0,IF(H4926="Closed",0,IF(H4926="Service Restored",0,IF(H4926="",0,1))))</f>
        <v/>
      </c>
      <c r="AM4926" s="124">
        <f>IF(AL4926=0,"",IF(AK4926&gt;20.99,"Aged","Non-Aged"))</f>
        <v/>
      </c>
      <c r="AN4926" s="112">
        <f>IF(Q4926&lt;&gt;"",MONTH(Q4926),"")</f>
        <v/>
      </c>
      <c r="AO4926" s="112">
        <f>IFERROR(VALUE(V4926),0)</f>
        <v/>
      </c>
    </row>
    <row customFormat="1" customHeight="1" ht="29.25" r="4927" s="112" spans="1:41">
      <c r="A4927" s="127" t="n"/>
      <c r="B4927" s="113" t="n"/>
      <c r="C4927" s="127" t="n"/>
      <c r="D4927" s="127" t="n"/>
      <c r="E4927" s="114">
        <f>IF(F4927 &lt;&gt; "",VLOOKUP(F4927,CategoryLookup,2,FALSE), "")</f>
        <v/>
      </c>
      <c r="F4927" s="126" t="n"/>
      <c r="G4927" s="127" t="n"/>
      <c r="H4927" s="127" t="n"/>
      <c r="I4927" s="127" t="n"/>
      <c r="J4927" s="127" t="n"/>
      <c r="K4927" s="127" t="n"/>
      <c r="L4927" s="127" t="n"/>
      <c r="M4927" s="127" t="n"/>
      <c r="N4927" s="120" t="n"/>
      <c r="O4927" s="120" t="n"/>
      <c r="P4927" s="120" t="n"/>
      <c r="Q4927" s="120" t="n"/>
      <c r="R4927" s="121" t="n"/>
      <c r="S4927" s="121" t="n"/>
      <c r="T4927" s="121" t="n"/>
      <c r="U4927" s="121" t="n"/>
      <c r="V4927" s="117">
        <f>IF(P4927="NA","NA",IF(P4927&lt;&gt;"",TEXT(P4927-N4927,"[h].mm"),""))</f>
        <v/>
      </c>
      <c r="W4927" s="118">
        <f>IF(AND(R4927="",S4927=""),"",R4927+S4927)</f>
        <v/>
      </c>
      <c r="X4927" s="116">
        <f>IF(O4927&lt;&gt;"",DATE(YEAR(O4927), MONTH(O4927), DAY(O4927)),"")</f>
        <v/>
      </c>
      <c r="Y4927" s="122" t="n"/>
      <c r="Z4927" s="123" t="n"/>
      <c r="AA4927" s="117">
        <f>IF(F4927="Re-assigned","NA",IF(W4927="","",IF(W4927&gt;=VLOOKUP(D4927,SLAMatrix,3,FALSE),"Yes",IF(W4927&lt;VLOOKUP(D4927,SLAMatrix,2,FALSE),"No","Internal"))))</f>
        <v/>
      </c>
      <c r="AB4927" s="123" t="n"/>
      <c r="AC4927" s="123" t="n"/>
      <c r="AD4927" s="119" t="n"/>
      <c r="AE4927" s="125" t="n"/>
      <c r="AF4927" s="124">
        <f>MONTH(O4927)</f>
        <v/>
      </c>
      <c r="AG4927" s="124">
        <f>VLOOKUP(IFERROR(MID(AE4927,1,(FIND(",",AE4927,1)-1)),AE4927),Facility_Region_Mapping,2,FALSE)</f>
        <v/>
      </c>
      <c r="AH4927" s="124" t="n"/>
      <c r="AI4927" s="124">
        <f>IF(C4927&lt;&gt;"",IF(M4927="ESM User",getInterfaceName($C4927),"NA"),"")</f>
        <v/>
      </c>
      <c r="AJ4927" s="116">
        <f>IF(Q4927&lt;&gt;"",DATE(YEAR(Q4927), MONTH(Q4927), DAY(Q4927)),"")</f>
        <v/>
      </c>
      <c r="AK4927" s="130">
        <f>IF(Q4927&lt;&gt;0,Q4927-N4927,TODAY()-N4927)</f>
        <v/>
      </c>
      <c r="AL4927" s="112">
        <f>IF(F4927="Re-assigned",0,IF(H4927="Closed",0,IF(H4927="Service Restored",0,IF(H4927="",0,1))))</f>
        <v/>
      </c>
      <c r="AM4927" s="124">
        <f>IF(AL4927=0,"",IF(AK4927&gt;20.99,"Aged","Non-Aged"))</f>
        <v/>
      </c>
      <c r="AN4927" s="112">
        <f>IF(Q4927&lt;&gt;"",MONTH(Q4927),"")</f>
        <v/>
      </c>
      <c r="AO4927" s="112">
        <f>IFERROR(VALUE(V4927),0)</f>
        <v/>
      </c>
    </row>
    <row customFormat="1" customHeight="1" ht="29.25" r="4928" s="112" spans="1:41">
      <c r="A4928" s="127" t="n"/>
      <c r="B4928" s="113" t="n"/>
      <c r="C4928" s="127" t="n"/>
      <c r="D4928" s="127" t="n"/>
      <c r="E4928" s="114">
        <f>IF(F4928 &lt;&gt; "",VLOOKUP(F4928,CategoryLookup,2,FALSE), "")</f>
        <v/>
      </c>
      <c r="F4928" s="126" t="n"/>
      <c r="G4928" s="127" t="n"/>
      <c r="H4928" s="127" t="n"/>
      <c r="I4928" s="127" t="n"/>
      <c r="J4928" s="127" t="n"/>
      <c r="K4928" s="127" t="n"/>
      <c r="L4928" s="127" t="n"/>
      <c r="M4928" s="127" t="n"/>
      <c r="N4928" s="120" t="n"/>
      <c r="O4928" s="120" t="n"/>
      <c r="P4928" s="120" t="n"/>
      <c r="Q4928" s="120" t="n"/>
      <c r="R4928" s="121" t="n"/>
      <c r="S4928" s="121" t="n"/>
      <c r="T4928" s="121" t="n"/>
      <c r="U4928" s="121" t="n"/>
      <c r="V4928" s="117">
        <f>IF(P4928="NA","NA",IF(P4928&lt;&gt;"",TEXT(P4928-N4928,"[h].mm"),""))</f>
        <v/>
      </c>
      <c r="W4928" s="118">
        <f>IF(AND(R4928="",S4928=""),"",R4928+S4928)</f>
        <v/>
      </c>
      <c r="X4928" s="116">
        <f>IF(O4928&lt;&gt;"",DATE(YEAR(O4928), MONTH(O4928), DAY(O4928)),"")</f>
        <v/>
      </c>
      <c r="Y4928" s="122" t="n"/>
      <c r="Z4928" s="123" t="n"/>
      <c r="AA4928" s="117">
        <f>IF(F4928="Re-assigned","NA",IF(W4928="","",IF(W4928&gt;=VLOOKUP(D4928,SLAMatrix,3,FALSE),"Yes",IF(W4928&lt;VLOOKUP(D4928,SLAMatrix,2,FALSE),"No","Internal"))))</f>
        <v/>
      </c>
      <c r="AB4928" s="123" t="n"/>
      <c r="AC4928" s="123" t="n"/>
      <c r="AD4928" s="119" t="n"/>
      <c r="AE4928" s="125" t="n"/>
      <c r="AF4928" s="124">
        <f>MONTH(O4928)</f>
        <v/>
      </c>
      <c r="AG4928" s="124">
        <f>VLOOKUP(IFERROR(MID(AE4928,1,(FIND(",",AE4928,1)-1)),AE4928),Facility_Region_Mapping,2,FALSE)</f>
        <v/>
      </c>
      <c r="AH4928" s="124" t="n"/>
      <c r="AI4928" s="124">
        <f>IF(C4928&lt;&gt;"",IF(M4928="ESM User",getInterfaceName($C4928),"NA"),"")</f>
        <v/>
      </c>
      <c r="AJ4928" s="116">
        <f>IF(Q4928&lt;&gt;"",DATE(YEAR(Q4928), MONTH(Q4928), DAY(Q4928)),"")</f>
        <v/>
      </c>
      <c r="AK4928" s="130">
        <f>IF(Q4928&lt;&gt;0,Q4928-N4928,TODAY()-N4928)</f>
        <v/>
      </c>
      <c r="AL4928" s="112">
        <f>IF(F4928="Re-assigned",0,IF(H4928="Closed",0,IF(H4928="Service Restored",0,IF(H4928="",0,1))))</f>
        <v/>
      </c>
      <c r="AM4928" s="124">
        <f>IF(AL4928=0,"",IF(AK4928&gt;20.99,"Aged","Non-Aged"))</f>
        <v/>
      </c>
      <c r="AN4928" s="112">
        <f>IF(Q4928&lt;&gt;"",MONTH(Q4928),"")</f>
        <v/>
      </c>
      <c r="AO4928" s="112">
        <f>IFERROR(VALUE(V4928),0)</f>
        <v/>
      </c>
    </row>
    <row customFormat="1" customHeight="1" ht="29.25" r="4929" s="112" spans="1:41">
      <c r="A4929" s="127" t="n"/>
      <c r="B4929" s="113" t="n"/>
      <c r="C4929" s="127" t="n"/>
      <c r="D4929" s="127" t="n"/>
      <c r="E4929" s="114">
        <f>IF(F4929 &lt;&gt; "",VLOOKUP(F4929,CategoryLookup,2,FALSE), "")</f>
        <v/>
      </c>
      <c r="F4929" s="126" t="n"/>
      <c r="G4929" s="127" t="n"/>
      <c r="H4929" s="127" t="n"/>
      <c r="I4929" s="127" t="n"/>
      <c r="J4929" s="127" t="n"/>
      <c r="K4929" s="127" t="n"/>
      <c r="L4929" s="127" t="n"/>
      <c r="M4929" s="127" t="n"/>
      <c r="N4929" s="120" t="n"/>
      <c r="O4929" s="120" t="n"/>
      <c r="P4929" s="120" t="n"/>
      <c r="Q4929" s="120" t="n"/>
      <c r="R4929" s="121" t="n"/>
      <c r="S4929" s="121" t="n"/>
      <c r="T4929" s="121" t="n"/>
      <c r="U4929" s="121" t="n"/>
      <c r="V4929" s="117">
        <f>IF(P4929="NA","NA",IF(P4929&lt;&gt;"",TEXT(P4929-N4929,"[h].mm"),""))</f>
        <v/>
      </c>
      <c r="W4929" s="118">
        <f>IF(AND(R4929="",S4929=""),"",R4929+S4929)</f>
        <v/>
      </c>
      <c r="X4929" s="116">
        <f>IF(O4929&lt;&gt;"",DATE(YEAR(O4929), MONTH(O4929), DAY(O4929)),"")</f>
        <v/>
      </c>
      <c r="Y4929" s="122" t="n"/>
      <c r="Z4929" s="123" t="n"/>
      <c r="AA4929" s="117">
        <f>IF(F4929="Re-assigned","NA",IF(W4929="","",IF(W4929&gt;=VLOOKUP(D4929,SLAMatrix,3,FALSE),"Yes",IF(W4929&lt;VLOOKUP(D4929,SLAMatrix,2,FALSE),"No","Internal"))))</f>
        <v/>
      </c>
      <c r="AB4929" s="123" t="n"/>
      <c r="AC4929" s="123" t="n"/>
      <c r="AD4929" s="119" t="n"/>
      <c r="AE4929" s="125" t="n"/>
      <c r="AF4929" s="124">
        <f>MONTH(O4929)</f>
        <v/>
      </c>
      <c r="AG4929" s="124">
        <f>VLOOKUP(IFERROR(MID(AE4929,1,(FIND(",",AE4929,1)-1)),AE4929),Facility_Region_Mapping,2,FALSE)</f>
        <v/>
      </c>
      <c r="AH4929" s="124" t="n"/>
      <c r="AI4929" s="124">
        <f>IF(C4929&lt;&gt;"",IF(M4929="ESM User",getInterfaceName($C4929),"NA"),"")</f>
        <v/>
      </c>
      <c r="AJ4929" s="116">
        <f>IF(Q4929&lt;&gt;"",DATE(YEAR(Q4929), MONTH(Q4929), DAY(Q4929)),"")</f>
        <v/>
      </c>
      <c r="AK4929" s="130">
        <f>IF(Q4929&lt;&gt;0,Q4929-N4929,TODAY()-N4929)</f>
        <v/>
      </c>
      <c r="AL4929" s="112">
        <f>IF(F4929="Re-assigned",0,IF(H4929="Closed",0,IF(H4929="Service Restored",0,IF(H4929="",0,1))))</f>
        <v/>
      </c>
      <c r="AM4929" s="124">
        <f>IF(AL4929=0,"",IF(AK4929&gt;20.99,"Aged","Non-Aged"))</f>
        <v/>
      </c>
      <c r="AN4929" s="112">
        <f>IF(Q4929&lt;&gt;"",MONTH(Q4929),"")</f>
        <v/>
      </c>
      <c r="AO4929" s="112">
        <f>IFERROR(VALUE(V4929),0)</f>
        <v/>
      </c>
    </row>
    <row customFormat="1" customHeight="1" ht="29.25" r="4930" s="112" spans="1:41">
      <c r="A4930" s="127" t="n"/>
      <c r="B4930" s="113" t="n"/>
      <c r="C4930" s="127" t="n"/>
      <c r="D4930" s="127" t="n"/>
      <c r="E4930" s="114">
        <f>IF(F4930 &lt;&gt; "",VLOOKUP(F4930,CategoryLookup,2,FALSE), "")</f>
        <v/>
      </c>
      <c r="F4930" s="126" t="n"/>
      <c r="G4930" s="127" t="n"/>
      <c r="H4930" s="127" t="n"/>
      <c r="I4930" s="127" t="n"/>
      <c r="J4930" s="127" t="n"/>
      <c r="K4930" s="127" t="n"/>
      <c r="L4930" s="127" t="n"/>
      <c r="M4930" s="127" t="n"/>
      <c r="N4930" s="120" t="n"/>
      <c r="O4930" s="120" t="n"/>
      <c r="P4930" s="120" t="n"/>
      <c r="Q4930" s="120" t="n"/>
      <c r="R4930" s="121" t="n"/>
      <c r="S4930" s="121" t="n"/>
      <c r="T4930" s="121" t="n"/>
      <c r="U4930" s="121" t="n"/>
      <c r="V4930" s="117">
        <f>IF(P4930="NA","NA",IF(P4930&lt;&gt;"",TEXT(P4930-N4930,"[h].mm"),""))</f>
        <v/>
      </c>
      <c r="W4930" s="118">
        <f>IF(AND(R4930="",S4930=""),"",R4930+S4930)</f>
        <v/>
      </c>
      <c r="X4930" s="116">
        <f>IF(O4930&lt;&gt;"",DATE(YEAR(O4930), MONTH(O4930), DAY(O4930)),"")</f>
        <v/>
      </c>
      <c r="Y4930" s="122" t="n"/>
      <c r="Z4930" s="123" t="n"/>
      <c r="AA4930" s="117">
        <f>IF(F4930="Re-assigned","NA",IF(W4930="","",IF(W4930&gt;=VLOOKUP(D4930,SLAMatrix,3,FALSE),"Yes",IF(W4930&lt;VLOOKUP(D4930,SLAMatrix,2,FALSE),"No","Internal"))))</f>
        <v/>
      </c>
      <c r="AB4930" s="123" t="n"/>
      <c r="AC4930" s="123" t="n"/>
      <c r="AD4930" s="119" t="n"/>
      <c r="AE4930" s="125" t="n"/>
      <c r="AF4930" s="124">
        <f>MONTH(O4930)</f>
        <v/>
      </c>
      <c r="AG4930" s="124">
        <f>VLOOKUP(IFERROR(MID(AE4930,1,(FIND(",",AE4930,1)-1)),AE4930),Facility_Region_Mapping,2,FALSE)</f>
        <v/>
      </c>
      <c r="AH4930" s="124" t="n"/>
      <c r="AI4930" s="124">
        <f>IF(C4930&lt;&gt;"",IF(M4930="ESM User",getInterfaceName($C4930),"NA"),"")</f>
        <v/>
      </c>
      <c r="AJ4930" s="116">
        <f>IF(Q4930&lt;&gt;"",DATE(YEAR(Q4930), MONTH(Q4930), DAY(Q4930)),"")</f>
        <v/>
      </c>
      <c r="AK4930" s="130">
        <f>IF(Q4930&lt;&gt;0,Q4930-N4930,TODAY()-N4930)</f>
        <v/>
      </c>
      <c r="AL4930" s="112">
        <f>IF(F4930="Re-assigned",0,IF(H4930="Closed",0,IF(H4930="Service Restored",0,IF(H4930="",0,1))))</f>
        <v/>
      </c>
      <c r="AM4930" s="124">
        <f>IF(AL4930=0,"",IF(AK4930&gt;20.99,"Aged","Non-Aged"))</f>
        <v/>
      </c>
      <c r="AN4930" s="112">
        <f>IF(Q4930&lt;&gt;"",MONTH(Q4930),"")</f>
        <v/>
      </c>
      <c r="AO4930" s="112">
        <f>IFERROR(VALUE(V4930),0)</f>
        <v/>
      </c>
    </row>
    <row customFormat="1" customHeight="1" ht="29.25" r="4931" s="112" spans="1:41">
      <c r="A4931" s="127" t="n"/>
      <c r="B4931" s="113" t="n"/>
      <c r="C4931" s="127" t="n"/>
      <c r="D4931" s="127" t="n"/>
      <c r="E4931" s="114">
        <f>IF(F4931 &lt;&gt; "",VLOOKUP(F4931,CategoryLookup,2,FALSE), "")</f>
        <v/>
      </c>
      <c r="F4931" s="126" t="n"/>
      <c r="G4931" s="127" t="n"/>
      <c r="H4931" s="127" t="n"/>
      <c r="I4931" s="127" t="n"/>
      <c r="J4931" s="127" t="n"/>
      <c r="K4931" s="127" t="n"/>
      <c r="L4931" s="127" t="n"/>
      <c r="M4931" s="127" t="n"/>
      <c r="N4931" s="120" t="n"/>
      <c r="O4931" s="120" t="n"/>
      <c r="P4931" s="120" t="n"/>
      <c r="Q4931" s="120" t="n"/>
      <c r="R4931" s="121" t="n"/>
      <c r="S4931" s="121" t="n"/>
      <c r="T4931" s="121" t="n"/>
      <c r="U4931" s="121" t="n"/>
      <c r="V4931" s="117">
        <f>IF(P4931="NA","NA",IF(P4931&lt;&gt;"",TEXT(P4931-N4931,"[h].mm"),""))</f>
        <v/>
      </c>
      <c r="W4931" s="118">
        <f>IF(AND(R4931="",S4931=""),"",R4931+S4931)</f>
        <v/>
      </c>
      <c r="X4931" s="116">
        <f>IF(O4931&lt;&gt;"",DATE(YEAR(O4931), MONTH(O4931), DAY(O4931)),"")</f>
        <v/>
      </c>
      <c r="Y4931" s="122" t="n"/>
      <c r="Z4931" s="123" t="n"/>
      <c r="AA4931" s="117">
        <f>IF(F4931="Re-assigned","NA",IF(W4931="","",IF(W4931&gt;=VLOOKUP(D4931,SLAMatrix,3,FALSE),"Yes",IF(W4931&lt;VLOOKUP(D4931,SLAMatrix,2,FALSE),"No","Internal"))))</f>
        <v/>
      </c>
      <c r="AB4931" s="123" t="n"/>
      <c r="AC4931" s="123" t="n"/>
      <c r="AD4931" s="119" t="n"/>
      <c r="AE4931" s="125" t="n"/>
      <c r="AF4931" s="124">
        <f>MONTH(O4931)</f>
        <v/>
      </c>
      <c r="AG4931" s="124">
        <f>VLOOKUP(IFERROR(MID(AE4931,1,(FIND(",",AE4931,1)-1)),AE4931),Facility_Region_Mapping,2,FALSE)</f>
        <v/>
      </c>
      <c r="AH4931" s="124" t="n"/>
      <c r="AI4931" s="124">
        <f>IF(C4931&lt;&gt;"",IF(M4931="ESM User",getInterfaceName($C4931),"NA"),"")</f>
        <v/>
      </c>
      <c r="AJ4931" s="116">
        <f>IF(Q4931&lt;&gt;"",DATE(YEAR(Q4931), MONTH(Q4931), DAY(Q4931)),"")</f>
        <v/>
      </c>
      <c r="AK4931" s="130">
        <f>IF(Q4931&lt;&gt;0,Q4931-N4931,TODAY()-N4931)</f>
        <v/>
      </c>
      <c r="AL4931" s="112">
        <f>IF(F4931="Re-assigned",0,IF(H4931="Closed",0,IF(H4931="Service Restored",0,IF(H4931="",0,1))))</f>
        <v/>
      </c>
      <c r="AM4931" s="124">
        <f>IF(AL4931=0,"",IF(AK4931&gt;20.99,"Aged","Non-Aged"))</f>
        <v/>
      </c>
      <c r="AN4931" s="112">
        <f>IF(Q4931&lt;&gt;"",MONTH(Q4931),"")</f>
        <v/>
      </c>
      <c r="AO4931" s="112">
        <f>IFERROR(VALUE(V4931),0)</f>
        <v/>
      </c>
    </row>
    <row customFormat="1" customHeight="1" ht="29.25" r="4932" s="112" spans="1:41">
      <c r="A4932" s="127" t="n"/>
      <c r="B4932" s="113" t="n"/>
      <c r="C4932" s="127" t="n"/>
      <c r="D4932" s="127" t="n"/>
      <c r="E4932" s="114">
        <f>IF(F4932 &lt;&gt; "",VLOOKUP(F4932,CategoryLookup,2,FALSE), "")</f>
        <v/>
      </c>
      <c r="F4932" s="126" t="n"/>
      <c r="G4932" s="127" t="n"/>
      <c r="H4932" s="127" t="n"/>
      <c r="I4932" s="127" t="n"/>
      <c r="J4932" s="127" t="n"/>
      <c r="K4932" s="127" t="n"/>
      <c r="L4932" s="127" t="n"/>
      <c r="M4932" s="127" t="n"/>
      <c r="N4932" s="120" t="n"/>
      <c r="O4932" s="120" t="n"/>
      <c r="P4932" s="120" t="n"/>
      <c r="Q4932" s="120" t="n"/>
      <c r="R4932" s="121" t="n"/>
      <c r="S4932" s="121" t="n"/>
      <c r="T4932" s="121" t="n"/>
      <c r="U4932" s="121" t="n"/>
      <c r="V4932" s="117">
        <f>IF(P4932="NA","NA",IF(P4932&lt;&gt;"",TEXT(P4932-N4932,"[h].mm"),""))</f>
        <v/>
      </c>
      <c r="W4932" s="118">
        <f>IF(AND(R4932="",S4932=""),"",R4932+S4932)</f>
        <v/>
      </c>
      <c r="X4932" s="116">
        <f>IF(O4932&lt;&gt;"",DATE(YEAR(O4932), MONTH(O4932), DAY(O4932)),"")</f>
        <v/>
      </c>
      <c r="Y4932" s="122" t="n"/>
      <c r="Z4932" s="123" t="n"/>
      <c r="AA4932" s="117">
        <f>IF(F4932="Re-assigned","NA",IF(W4932="","",IF(W4932&gt;=VLOOKUP(D4932,SLAMatrix,3,FALSE),"Yes",IF(W4932&lt;VLOOKUP(D4932,SLAMatrix,2,FALSE),"No","Internal"))))</f>
        <v/>
      </c>
      <c r="AB4932" s="123" t="n"/>
      <c r="AC4932" s="123" t="n"/>
      <c r="AD4932" s="119" t="n"/>
      <c r="AE4932" s="125" t="n"/>
      <c r="AF4932" s="124">
        <f>MONTH(O4932)</f>
        <v/>
      </c>
      <c r="AG4932" s="124">
        <f>VLOOKUP(IFERROR(MID(AE4932,1,(FIND(",",AE4932,1)-1)),AE4932),Facility_Region_Mapping,2,FALSE)</f>
        <v/>
      </c>
      <c r="AH4932" s="124" t="n"/>
      <c r="AI4932" s="124">
        <f>IF(C4932&lt;&gt;"",IF(M4932="ESM User",getInterfaceName($C4932),"NA"),"")</f>
        <v/>
      </c>
      <c r="AJ4932" s="116">
        <f>IF(Q4932&lt;&gt;"",DATE(YEAR(Q4932), MONTH(Q4932), DAY(Q4932)),"")</f>
        <v/>
      </c>
      <c r="AK4932" s="130">
        <f>IF(Q4932&lt;&gt;0,Q4932-N4932,TODAY()-N4932)</f>
        <v/>
      </c>
      <c r="AL4932" s="112">
        <f>IF(F4932="Re-assigned",0,IF(H4932="Closed",0,IF(H4932="Service Restored",0,IF(H4932="",0,1))))</f>
        <v/>
      </c>
      <c r="AM4932" s="124">
        <f>IF(AL4932=0,"",IF(AK4932&gt;20.99,"Aged","Non-Aged"))</f>
        <v/>
      </c>
      <c r="AN4932" s="112">
        <f>IF(Q4932&lt;&gt;"",MONTH(Q4932),"")</f>
        <v/>
      </c>
      <c r="AO4932" s="112">
        <f>IFERROR(VALUE(V4932),0)</f>
        <v/>
      </c>
    </row>
    <row customFormat="1" customHeight="1" ht="29.25" r="4933" s="112" spans="1:41">
      <c r="A4933" s="127" t="n"/>
      <c r="B4933" s="113" t="n"/>
      <c r="C4933" s="127" t="n"/>
      <c r="D4933" s="127" t="n"/>
      <c r="E4933" s="114">
        <f>IF(F4933 &lt;&gt; "",VLOOKUP(F4933,CategoryLookup,2,FALSE), "")</f>
        <v/>
      </c>
      <c r="F4933" s="126" t="n"/>
      <c r="G4933" s="127" t="n"/>
      <c r="H4933" s="127" t="n"/>
      <c r="I4933" s="127" t="n"/>
      <c r="J4933" s="127" t="n"/>
      <c r="K4933" s="127" t="n"/>
      <c r="L4933" s="127" t="n"/>
      <c r="M4933" s="127" t="n"/>
      <c r="N4933" s="120" t="n"/>
      <c r="O4933" s="120" t="n"/>
      <c r="P4933" s="120" t="n"/>
      <c r="Q4933" s="120" t="n"/>
      <c r="R4933" s="121" t="n"/>
      <c r="S4933" s="121" t="n"/>
      <c r="T4933" s="121" t="n"/>
      <c r="U4933" s="121" t="n"/>
      <c r="V4933" s="117">
        <f>IF(P4933="NA","NA",IF(P4933&lt;&gt;"",TEXT(P4933-N4933,"[h].mm"),""))</f>
        <v/>
      </c>
      <c r="W4933" s="118">
        <f>IF(AND(R4933="",S4933=""),"",R4933+S4933)</f>
        <v/>
      </c>
      <c r="X4933" s="116">
        <f>IF(O4933&lt;&gt;"",DATE(YEAR(O4933), MONTH(O4933), DAY(O4933)),"")</f>
        <v/>
      </c>
      <c r="Y4933" s="122" t="n"/>
      <c r="Z4933" s="123" t="n"/>
      <c r="AA4933" s="117">
        <f>IF(F4933="Re-assigned","NA",IF(W4933="","",IF(W4933&gt;=VLOOKUP(D4933,SLAMatrix,3,FALSE),"Yes",IF(W4933&lt;VLOOKUP(D4933,SLAMatrix,2,FALSE),"No","Internal"))))</f>
        <v/>
      </c>
      <c r="AB4933" s="123" t="n"/>
      <c r="AC4933" s="123" t="n"/>
      <c r="AD4933" s="119" t="n"/>
      <c r="AE4933" s="125" t="n"/>
      <c r="AF4933" s="124">
        <f>MONTH(O4933)</f>
        <v/>
      </c>
      <c r="AG4933" s="124">
        <f>VLOOKUP(IFERROR(MID(AE4933,1,(FIND(",",AE4933,1)-1)),AE4933),Facility_Region_Mapping,2,FALSE)</f>
        <v/>
      </c>
      <c r="AH4933" s="124" t="n"/>
      <c r="AI4933" s="124">
        <f>IF(C4933&lt;&gt;"",IF(M4933="ESM User",getInterfaceName($C4933),"NA"),"")</f>
        <v/>
      </c>
      <c r="AJ4933" s="116">
        <f>IF(Q4933&lt;&gt;"",DATE(YEAR(Q4933), MONTH(Q4933), DAY(Q4933)),"")</f>
        <v/>
      </c>
      <c r="AK4933" s="130">
        <f>IF(Q4933&lt;&gt;0,Q4933-N4933,TODAY()-N4933)</f>
        <v/>
      </c>
      <c r="AL4933" s="112">
        <f>IF(F4933="Re-assigned",0,IF(H4933="Closed",0,IF(H4933="Service Restored",0,IF(H4933="",0,1))))</f>
        <v/>
      </c>
      <c r="AM4933" s="124">
        <f>IF(AL4933=0,"",IF(AK4933&gt;20.99,"Aged","Non-Aged"))</f>
        <v/>
      </c>
      <c r="AN4933" s="112">
        <f>IF(Q4933&lt;&gt;"",MONTH(Q4933),"")</f>
        <v/>
      </c>
      <c r="AO4933" s="112">
        <f>IFERROR(VALUE(V4933),0)</f>
        <v/>
      </c>
    </row>
    <row customFormat="1" customHeight="1" ht="29.25" r="4934" s="112" spans="1:41">
      <c r="A4934" s="127" t="n"/>
      <c r="B4934" s="113" t="n"/>
      <c r="C4934" s="127" t="n"/>
      <c r="D4934" s="127" t="n"/>
      <c r="E4934" s="114">
        <f>IF(F4934 &lt;&gt; "",VLOOKUP(F4934,CategoryLookup,2,FALSE), "")</f>
        <v/>
      </c>
      <c r="F4934" s="126" t="n"/>
      <c r="G4934" s="127" t="n"/>
      <c r="H4934" s="127" t="n"/>
      <c r="I4934" s="127" t="n"/>
      <c r="J4934" s="127" t="n"/>
      <c r="K4934" s="127" t="n"/>
      <c r="L4934" s="127" t="n"/>
      <c r="M4934" s="127" t="n"/>
      <c r="N4934" s="120" t="n"/>
      <c r="O4934" s="120" t="n"/>
      <c r="P4934" s="120" t="n"/>
      <c r="Q4934" s="120" t="n"/>
      <c r="R4934" s="121" t="n"/>
      <c r="S4934" s="121" t="n"/>
      <c r="T4934" s="121" t="n"/>
      <c r="U4934" s="121" t="n"/>
      <c r="V4934" s="117">
        <f>IF(P4934="NA","NA",IF(P4934&lt;&gt;"",TEXT(P4934-N4934,"[h].mm"),""))</f>
        <v/>
      </c>
      <c r="W4934" s="118">
        <f>IF(AND(R4934="",S4934=""),"",R4934+S4934)</f>
        <v/>
      </c>
      <c r="X4934" s="116">
        <f>IF(O4934&lt;&gt;"",DATE(YEAR(O4934), MONTH(O4934), DAY(O4934)),"")</f>
        <v/>
      </c>
      <c r="Y4934" s="122" t="n"/>
      <c r="Z4934" s="123" t="n"/>
      <c r="AA4934" s="117">
        <f>IF(F4934="Re-assigned","NA",IF(W4934="","",IF(W4934&gt;=VLOOKUP(D4934,SLAMatrix,3,FALSE),"Yes",IF(W4934&lt;VLOOKUP(D4934,SLAMatrix,2,FALSE),"No","Internal"))))</f>
        <v/>
      </c>
      <c r="AB4934" s="123" t="n"/>
      <c r="AC4934" s="123" t="n"/>
      <c r="AD4934" s="119" t="n"/>
      <c r="AE4934" s="125" t="n"/>
      <c r="AF4934" s="124">
        <f>MONTH(O4934)</f>
        <v/>
      </c>
      <c r="AG4934" s="124">
        <f>VLOOKUP(IFERROR(MID(AE4934,1,(FIND(",",AE4934,1)-1)),AE4934),Facility_Region_Mapping,2,FALSE)</f>
        <v/>
      </c>
      <c r="AH4934" s="124" t="n"/>
      <c r="AI4934" s="124">
        <f>IF(C4934&lt;&gt;"",IF(M4934="ESM User",getInterfaceName($C4934),"NA"),"")</f>
        <v/>
      </c>
      <c r="AJ4934" s="116">
        <f>IF(Q4934&lt;&gt;"",DATE(YEAR(Q4934), MONTH(Q4934), DAY(Q4934)),"")</f>
        <v/>
      </c>
      <c r="AK4934" s="130">
        <f>IF(Q4934&lt;&gt;0,Q4934-N4934,TODAY()-N4934)</f>
        <v/>
      </c>
      <c r="AL4934" s="112">
        <f>IF(F4934="Re-assigned",0,IF(H4934="Closed",0,IF(H4934="Service Restored",0,IF(H4934="",0,1))))</f>
        <v/>
      </c>
      <c r="AM4934" s="124">
        <f>IF(AL4934=0,"",IF(AK4934&gt;20.99,"Aged","Non-Aged"))</f>
        <v/>
      </c>
      <c r="AN4934" s="112">
        <f>IF(Q4934&lt;&gt;"",MONTH(Q4934),"")</f>
        <v/>
      </c>
      <c r="AO4934" s="112">
        <f>IFERROR(VALUE(V4934),0)</f>
        <v/>
      </c>
    </row>
    <row customFormat="1" customHeight="1" ht="29.25" r="4935" s="112" spans="1:41">
      <c r="A4935" s="127" t="n"/>
      <c r="B4935" s="113" t="n"/>
      <c r="C4935" s="127" t="n"/>
      <c r="D4935" s="127" t="n"/>
      <c r="E4935" s="114">
        <f>IF(F4935 &lt;&gt; "",VLOOKUP(F4935,CategoryLookup,2,FALSE), "")</f>
        <v/>
      </c>
      <c r="F4935" s="126" t="n"/>
      <c r="G4935" s="127" t="n"/>
      <c r="H4935" s="127" t="n"/>
      <c r="I4935" s="127" t="n"/>
      <c r="J4935" s="127" t="n"/>
      <c r="K4935" s="127" t="n"/>
      <c r="L4935" s="127" t="n"/>
      <c r="M4935" s="127" t="n"/>
      <c r="N4935" s="120" t="n"/>
      <c r="O4935" s="120" t="n"/>
      <c r="P4935" s="120" t="n"/>
      <c r="Q4935" s="120" t="n"/>
      <c r="R4935" s="121" t="n"/>
      <c r="S4935" s="121" t="n"/>
      <c r="T4935" s="121" t="n"/>
      <c r="U4935" s="121" t="n"/>
      <c r="V4935" s="117">
        <f>IF(P4935="NA","NA",IF(P4935&lt;&gt;"",TEXT(P4935-N4935,"[h].mm"),""))</f>
        <v/>
      </c>
      <c r="W4935" s="118">
        <f>IF(AND(R4935="",S4935=""),"",R4935+S4935)</f>
        <v/>
      </c>
      <c r="X4935" s="116">
        <f>IF(O4935&lt;&gt;"",DATE(YEAR(O4935), MONTH(O4935), DAY(O4935)),"")</f>
        <v/>
      </c>
      <c r="Y4935" s="122" t="n"/>
      <c r="Z4935" s="123" t="n"/>
      <c r="AA4935" s="117">
        <f>IF(F4935="Re-assigned","NA",IF(W4935="","",IF(W4935&gt;=VLOOKUP(D4935,SLAMatrix,3,FALSE),"Yes",IF(W4935&lt;VLOOKUP(D4935,SLAMatrix,2,FALSE),"No","Internal"))))</f>
        <v/>
      </c>
      <c r="AB4935" s="123" t="n"/>
      <c r="AC4935" s="123" t="n"/>
      <c r="AD4935" s="119" t="n"/>
      <c r="AE4935" s="125" t="n"/>
      <c r="AF4935" s="124">
        <f>MONTH(O4935)</f>
        <v/>
      </c>
      <c r="AG4935" s="124">
        <f>VLOOKUP(IFERROR(MID(AE4935,1,(FIND(",",AE4935,1)-1)),AE4935),Facility_Region_Mapping,2,FALSE)</f>
        <v/>
      </c>
      <c r="AH4935" s="124" t="n"/>
      <c r="AI4935" s="124">
        <f>IF(C4935&lt;&gt;"",IF(M4935="ESM User",getInterfaceName($C4935),"NA"),"")</f>
        <v/>
      </c>
      <c r="AJ4935" s="116">
        <f>IF(Q4935&lt;&gt;"",DATE(YEAR(Q4935), MONTH(Q4935), DAY(Q4935)),"")</f>
        <v/>
      </c>
      <c r="AK4935" s="130">
        <f>IF(Q4935&lt;&gt;0,Q4935-N4935,TODAY()-N4935)</f>
        <v/>
      </c>
      <c r="AL4935" s="112">
        <f>IF(F4935="Re-assigned",0,IF(H4935="Closed",0,IF(H4935="Service Restored",0,IF(H4935="",0,1))))</f>
        <v/>
      </c>
      <c r="AM4935" s="124">
        <f>IF(AL4935=0,"",IF(AK4935&gt;20.99,"Aged","Non-Aged"))</f>
        <v/>
      </c>
      <c r="AN4935" s="112">
        <f>IF(Q4935&lt;&gt;"",MONTH(Q4935),"")</f>
        <v/>
      </c>
      <c r="AO4935" s="112">
        <f>IFERROR(VALUE(V4935),0)</f>
        <v/>
      </c>
    </row>
    <row customFormat="1" customHeight="1" ht="29.25" r="4936" s="112" spans="1:41">
      <c r="A4936" s="127" t="n"/>
      <c r="B4936" s="113" t="n"/>
      <c r="C4936" s="127" t="n"/>
      <c r="D4936" s="127" t="n"/>
      <c r="E4936" s="114">
        <f>IF(F4936 &lt;&gt; "",VLOOKUP(F4936,CategoryLookup,2,FALSE), "")</f>
        <v/>
      </c>
      <c r="F4936" s="126" t="n"/>
      <c r="G4936" s="127" t="n"/>
      <c r="H4936" s="127" t="n"/>
      <c r="I4936" s="127" t="n"/>
      <c r="J4936" s="127" t="n"/>
      <c r="K4936" s="127" t="n"/>
      <c r="L4936" s="127" t="n"/>
      <c r="M4936" s="127" t="n"/>
      <c r="N4936" s="120" t="n"/>
      <c r="O4936" s="120" t="n"/>
      <c r="P4936" s="120" t="n"/>
      <c r="Q4936" s="120" t="n"/>
      <c r="R4936" s="121" t="n"/>
      <c r="S4936" s="121" t="n"/>
      <c r="T4936" s="121" t="n"/>
      <c r="U4936" s="121" t="n"/>
      <c r="V4936" s="117">
        <f>IF(P4936="NA","NA",IF(P4936&lt;&gt;"",TEXT(P4936-N4936,"[h].mm"),""))</f>
        <v/>
      </c>
      <c r="W4936" s="118">
        <f>IF(AND(R4936="",S4936=""),"",R4936+S4936)</f>
        <v/>
      </c>
      <c r="X4936" s="116">
        <f>IF(O4936&lt;&gt;"",DATE(YEAR(O4936), MONTH(O4936), DAY(O4936)),"")</f>
        <v/>
      </c>
      <c r="Y4936" s="122" t="n"/>
      <c r="Z4936" s="123" t="n"/>
      <c r="AA4936" s="117">
        <f>IF(F4936="Re-assigned","NA",IF(W4936="","",IF(W4936&gt;=VLOOKUP(D4936,SLAMatrix,3,FALSE),"Yes",IF(W4936&lt;VLOOKUP(D4936,SLAMatrix,2,FALSE),"No","Internal"))))</f>
        <v/>
      </c>
      <c r="AB4936" s="123" t="n"/>
      <c r="AC4936" s="123" t="n"/>
      <c r="AD4936" s="119" t="n"/>
      <c r="AE4936" s="125" t="n"/>
      <c r="AF4936" s="124">
        <f>MONTH(O4936)</f>
        <v/>
      </c>
      <c r="AG4936" s="124">
        <f>VLOOKUP(IFERROR(MID(AE4936,1,(FIND(",",AE4936,1)-1)),AE4936),Facility_Region_Mapping,2,FALSE)</f>
        <v/>
      </c>
      <c r="AH4936" s="124" t="n"/>
      <c r="AI4936" s="124">
        <f>IF(C4936&lt;&gt;"",IF(M4936="ESM User",getInterfaceName($C4936),"NA"),"")</f>
        <v/>
      </c>
      <c r="AJ4936" s="116">
        <f>IF(Q4936&lt;&gt;"",DATE(YEAR(Q4936), MONTH(Q4936), DAY(Q4936)),"")</f>
        <v/>
      </c>
      <c r="AK4936" s="130">
        <f>IF(Q4936&lt;&gt;0,Q4936-N4936,TODAY()-N4936)</f>
        <v/>
      </c>
      <c r="AL4936" s="112">
        <f>IF(F4936="Re-assigned",0,IF(H4936="Closed",0,IF(H4936="Service Restored",0,IF(H4936="",0,1))))</f>
        <v/>
      </c>
      <c r="AM4936" s="124">
        <f>IF(AL4936=0,"",IF(AK4936&gt;20.99,"Aged","Non-Aged"))</f>
        <v/>
      </c>
      <c r="AN4936" s="112">
        <f>IF(Q4936&lt;&gt;"",MONTH(Q4936),"")</f>
        <v/>
      </c>
      <c r="AO4936" s="112">
        <f>IFERROR(VALUE(V4936),0)</f>
        <v/>
      </c>
    </row>
    <row customFormat="1" customHeight="1" ht="29.25" r="4937" s="112" spans="1:41">
      <c r="A4937" s="127" t="n"/>
      <c r="B4937" s="113" t="n"/>
      <c r="C4937" s="127" t="n"/>
      <c r="D4937" s="127" t="n"/>
      <c r="E4937" s="114">
        <f>IF(F4937 &lt;&gt; "",VLOOKUP(F4937,CategoryLookup,2,FALSE), "")</f>
        <v/>
      </c>
      <c r="F4937" s="126" t="n"/>
      <c r="G4937" s="127" t="n"/>
      <c r="H4937" s="127" t="n"/>
      <c r="I4937" s="127" t="n"/>
      <c r="J4937" s="127" t="n"/>
      <c r="K4937" s="127" t="n"/>
      <c r="L4937" s="127" t="n"/>
      <c r="M4937" s="127" t="n"/>
      <c r="N4937" s="120" t="n"/>
      <c r="O4937" s="120" t="n"/>
      <c r="P4937" s="120" t="n"/>
      <c r="Q4937" s="120" t="n"/>
      <c r="R4937" s="121" t="n"/>
      <c r="S4937" s="121" t="n"/>
      <c r="T4937" s="121" t="n"/>
      <c r="U4937" s="121" t="n"/>
      <c r="V4937" s="117">
        <f>IF(P4937="NA","NA",IF(P4937&lt;&gt;"",TEXT(P4937-N4937,"[h].mm"),""))</f>
        <v/>
      </c>
      <c r="W4937" s="118">
        <f>IF(AND(R4937="",S4937=""),"",R4937+S4937)</f>
        <v/>
      </c>
      <c r="X4937" s="116">
        <f>IF(O4937&lt;&gt;"",DATE(YEAR(O4937), MONTH(O4937), DAY(O4937)),"")</f>
        <v/>
      </c>
      <c r="Y4937" s="122" t="n"/>
      <c r="Z4937" s="123" t="n"/>
      <c r="AA4937" s="117">
        <f>IF(F4937="Re-assigned","NA",IF(W4937="","",IF(W4937&gt;=VLOOKUP(D4937,SLAMatrix,3,FALSE),"Yes",IF(W4937&lt;VLOOKUP(D4937,SLAMatrix,2,FALSE),"No","Internal"))))</f>
        <v/>
      </c>
      <c r="AB4937" s="123" t="n"/>
      <c r="AC4937" s="123" t="n"/>
      <c r="AD4937" s="119" t="n"/>
      <c r="AE4937" s="125" t="n"/>
      <c r="AF4937" s="124">
        <f>MONTH(O4937)</f>
        <v/>
      </c>
      <c r="AG4937" s="124">
        <f>VLOOKUP(IFERROR(MID(AE4937,1,(FIND(",",AE4937,1)-1)),AE4937),Facility_Region_Mapping,2,FALSE)</f>
        <v/>
      </c>
      <c r="AH4937" s="124" t="n"/>
      <c r="AI4937" s="124">
        <f>IF(C4937&lt;&gt;"",IF(M4937="ESM User",getInterfaceName($C4937),"NA"),"")</f>
        <v/>
      </c>
      <c r="AJ4937" s="116">
        <f>IF(Q4937&lt;&gt;"",DATE(YEAR(Q4937), MONTH(Q4937), DAY(Q4937)),"")</f>
        <v/>
      </c>
      <c r="AK4937" s="130">
        <f>IF(Q4937&lt;&gt;0,Q4937-N4937,TODAY()-N4937)</f>
        <v/>
      </c>
      <c r="AL4937" s="112">
        <f>IF(F4937="Re-assigned",0,IF(H4937="Closed",0,IF(H4937="Service Restored",0,IF(H4937="",0,1))))</f>
        <v/>
      </c>
      <c r="AM4937" s="124">
        <f>IF(AL4937=0,"",IF(AK4937&gt;20.99,"Aged","Non-Aged"))</f>
        <v/>
      </c>
      <c r="AN4937" s="112">
        <f>IF(Q4937&lt;&gt;"",MONTH(Q4937),"")</f>
        <v/>
      </c>
      <c r="AO4937" s="112">
        <f>IFERROR(VALUE(V4937),0)</f>
        <v/>
      </c>
    </row>
    <row customFormat="1" customHeight="1" ht="29.25" r="4938" s="112" spans="1:41">
      <c r="A4938" s="127" t="n"/>
      <c r="B4938" s="113" t="n"/>
      <c r="C4938" s="127" t="n"/>
      <c r="D4938" s="127" t="n"/>
      <c r="E4938" s="114">
        <f>IF(F4938 &lt;&gt; "",VLOOKUP(F4938,CategoryLookup,2,FALSE), "")</f>
        <v/>
      </c>
      <c r="F4938" s="126" t="n"/>
      <c r="G4938" s="127" t="n"/>
      <c r="H4938" s="127" t="n"/>
      <c r="I4938" s="127" t="n"/>
      <c r="J4938" s="127" t="n"/>
      <c r="K4938" s="127" t="n"/>
      <c r="L4938" s="127" t="n"/>
      <c r="M4938" s="127" t="n"/>
      <c r="N4938" s="120" t="n"/>
      <c r="O4938" s="120" t="n"/>
      <c r="P4938" s="120" t="n"/>
      <c r="Q4938" s="120" t="n"/>
      <c r="R4938" s="121" t="n"/>
      <c r="S4938" s="121" t="n"/>
      <c r="T4938" s="121" t="n"/>
      <c r="U4938" s="121" t="n"/>
      <c r="V4938" s="117">
        <f>IF(P4938="NA","NA",IF(P4938&lt;&gt;"",TEXT(P4938-N4938,"[h].mm"),""))</f>
        <v/>
      </c>
      <c r="W4938" s="118">
        <f>IF(AND(R4938="",S4938=""),"",R4938+S4938)</f>
        <v/>
      </c>
      <c r="X4938" s="116">
        <f>IF(O4938&lt;&gt;"",DATE(YEAR(O4938), MONTH(O4938), DAY(O4938)),"")</f>
        <v/>
      </c>
      <c r="Y4938" s="122" t="n"/>
      <c r="Z4938" s="123" t="n"/>
      <c r="AA4938" s="117">
        <f>IF(F4938="Re-assigned","NA",IF(W4938="","",IF(W4938&gt;=VLOOKUP(D4938,SLAMatrix,3,FALSE),"Yes",IF(W4938&lt;VLOOKUP(D4938,SLAMatrix,2,FALSE),"No","Internal"))))</f>
        <v/>
      </c>
      <c r="AB4938" s="123" t="n"/>
      <c r="AC4938" s="123" t="n"/>
      <c r="AD4938" s="119" t="n"/>
      <c r="AE4938" s="125" t="n"/>
      <c r="AF4938" s="124">
        <f>MONTH(O4938)</f>
        <v/>
      </c>
      <c r="AG4938" s="124">
        <f>VLOOKUP(IFERROR(MID(AE4938,1,(FIND(",",AE4938,1)-1)),AE4938),Facility_Region_Mapping,2,FALSE)</f>
        <v/>
      </c>
      <c r="AH4938" s="124" t="n"/>
      <c r="AI4938" s="124">
        <f>IF(C4938&lt;&gt;"",IF(M4938="ESM User",getInterfaceName($C4938),"NA"),"")</f>
        <v/>
      </c>
      <c r="AJ4938" s="116">
        <f>IF(Q4938&lt;&gt;"",DATE(YEAR(Q4938), MONTH(Q4938), DAY(Q4938)),"")</f>
        <v/>
      </c>
      <c r="AK4938" s="130">
        <f>IF(Q4938&lt;&gt;0,Q4938-N4938,TODAY()-N4938)</f>
        <v/>
      </c>
      <c r="AL4938" s="112">
        <f>IF(F4938="Re-assigned",0,IF(H4938="Closed",0,IF(H4938="Service Restored",0,IF(H4938="",0,1))))</f>
        <v/>
      </c>
      <c r="AM4938" s="124">
        <f>IF(AL4938=0,"",IF(AK4938&gt;20.99,"Aged","Non-Aged"))</f>
        <v/>
      </c>
      <c r="AN4938" s="112">
        <f>IF(Q4938&lt;&gt;"",MONTH(Q4938),"")</f>
        <v/>
      </c>
      <c r="AO4938" s="112">
        <f>IFERROR(VALUE(V4938),0)</f>
        <v/>
      </c>
    </row>
    <row customFormat="1" customHeight="1" ht="29.25" r="4939" s="112" spans="1:41">
      <c r="A4939" s="127" t="n"/>
      <c r="B4939" s="113" t="n"/>
      <c r="C4939" s="127" t="n"/>
      <c r="D4939" s="127" t="n"/>
      <c r="E4939" s="114">
        <f>IF(F4939 &lt;&gt; "",VLOOKUP(F4939,CategoryLookup,2,FALSE), "")</f>
        <v/>
      </c>
      <c r="F4939" s="126" t="n"/>
      <c r="G4939" s="127" t="n"/>
      <c r="H4939" s="127" t="n"/>
      <c r="I4939" s="127" t="n"/>
      <c r="J4939" s="127" t="n"/>
      <c r="K4939" s="127" t="n"/>
      <c r="L4939" s="127" t="n"/>
      <c r="M4939" s="127" t="n"/>
      <c r="N4939" s="120" t="n"/>
      <c r="O4939" s="120" t="n"/>
      <c r="P4939" s="120" t="n"/>
      <c r="Q4939" s="120" t="n"/>
      <c r="R4939" s="121" t="n"/>
      <c r="S4939" s="121" t="n"/>
      <c r="T4939" s="121" t="n"/>
      <c r="U4939" s="121" t="n"/>
      <c r="V4939" s="117">
        <f>IF(P4939="NA","NA",IF(P4939&lt;&gt;"",TEXT(P4939-N4939,"[h].mm"),""))</f>
        <v/>
      </c>
      <c r="W4939" s="118">
        <f>IF(AND(R4939="",S4939=""),"",R4939+S4939)</f>
        <v/>
      </c>
      <c r="X4939" s="116">
        <f>IF(O4939&lt;&gt;"",DATE(YEAR(O4939), MONTH(O4939), DAY(O4939)),"")</f>
        <v/>
      </c>
      <c r="Y4939" s="122" t="n"/>
      <c r="Z4939" s="123" t="n"/>
      <c r="AA4939" s="117">
        <f>IF(F4939="Re-assigned","NA",IF(W4939="","",IF(W4939&gt;=VLOOKUP(D4939,SLAMatrix,3,FALSE),"Yes",IF(W4939&lt;VLOOKUP(D4939,SLAMatrix,2,FALSE),"No","Internal"))))</f>
        <v/>
      </c>
      <c r="AB4939" s="123" t="n"/>
      <c r="AC4939" s="123" t="n"/>
      <c r="AD4939" s="119" t="n"/>
      <c r="AE4939" s="125" t="n"/>
      <c r="AF4939" s="124">
        <f>MONTH(O4939)</f>
        <v/>
      </c>
      <c r="AG4939" s="124">
        <f>VLOOKUP(IFERROR(MID(AE4939,1,(FIND(",",AE4939,1)-1)),AE4939),Facility_Region_Mapping,2,FALSE)</f>
        <v/>
      </c>
      <c r="AH4939" s="124" t="n"/>
      <c r="AI4939" s="124">
        <f>IF(C4939&lt;&gt;"",IF(M4939="ESM User",getInterfaceName($C4939),"NA"),"")</f>
        <v/>
      </c>
      <c r="AJ4939" s="116">
        <f>IF(Q4939&lt;&gt;"",DATE(YEAR(Q4939), MONTH(Q4939), DAY(Q4939)),"")</f>
        <v/>
      </c>
      <c r="AK4939" s="130">
        <f>IF(Q4939&lt;&gt;0,Q4939-N4939,TODAY()-N4939)</f>
        <v/>
      </c>
      <c r="AL4939" s="112">
        <f>IF(F4939="Re-assigned",0,IF(H4939="Closed",0,IF(H4939="Service Restored",0,IF(H4939="",0,1))))</f>
        <v/>
      </c>
      <c r="AM4939" s="124">
        <f>IF(AL4939=0,"",IF(AK4939&gt;20.99,"Aged","Non-Aged"))</f>
        <v/>
      </c>
      <c r="AN4939" s="112">
        <f>IF(Q4939&lt;&gt;"",MONTH(Q4939),"")</f>
        <v/>
      </c>
      <c r="AO4939" s="112">
        <f>IFERROR(VALUE(V4939),0)</f>
        <v/>
      </c>
    </row>
    <row customFormat="1" customHeight="1" ht="29.25" r="4940" s="112" spans="1:41">
      <c r="A4940" s="127" t="n"/>
      <c r="B4940" s="113" t="n"/>
      <c r="C4940" s="127" t="n"/>
      <c r="D4940" s="127" t="n"/>
      <c r="E4940" s="114">
        <f>IF(F4940 &lt;&gt; "",VLOOKUP(F4940,CategoryLookup,2,FALSE), "")</f>
        <v/>
      </c>
      <c r="F4940" s="126" t="n"/>
      <c r="G4940" s="127" t="n"/>
      <c r="H4940" s="127" t="n"/>
      <c r="I4940" s="127" t="n"/>
      <c r="J4940" s="127" t="n"/>
      <c r="K4940" s="127" t="n"/>
      <c r="L4940" s="127" t="n"/>
      <c r="M4940" s="127" t="n"/>
      <c r="N4940" s="120" t="n"/>
      <c r="O4940" s="120" t="n"/>
      <c r="P4940" s="120" t="n"/>
      <c r="Q4940" s="120" t="n"/>
      <c r="R4940" s="121" t="n"/>
      <c r="S4940" s="121" t="n"/>
      <c r="T4940" s="121" t="n"/>
      <c r="U4940" s="121" t="n"/>
      <c r="V4940" s="117">
        <f>IF(P4940="NA","NA",IF(P4940&lt;&gt;"",TEXT(P4940-N4940,"[h].mm"),""))</f>
        <v/>
      </c>
      <c r="W4940" s="118">
        <f>IF(AND(R4940="",S4940=""),"",R4940+S4940)</f>
        <v/>
      </c>
      <c r="X4940" s="116">
        <f>IF(O4940&lt;&gt;"",DATE(YEAR(O4940), MONTH(O4940), DAY(O4940)),"")</f>
        <v/>
      </c>
      <c r="Y4940" s="122" t="n"/>
      <c r="Z4940" s="123" t="n"/>
      <c r="AA4940" s="117">
        <f>IF(F4940="Re-assigned","NA",IF(W4940="","",IF(W4940&gt;=VLOOKUP(D4940,SLAMatrix,3,FALSE),"Yes",IF(W4940&lt;VLOOKUP(D4940,SLAMatrix,2,FALSE),"No","Internal"))))</f>
        <v/>
      </c>
      <c r="AB4940" s="123" t="n"/>
      <c r="AC4940" s="123" t="n"/>
      <c r="AD4940" s="119" t="n"/>
      <c r="AE4940" s="125" t="n"/>
      <c r="AF4940" s="124">
        <f>MONTH(O4940)</f>
        <v/>
      </c>
      <c r="AG4940" s="124">
        <f>VLOOKUP(IFERROR(MID(AE4940,1,(FIND(",",AE4940,1)-1)),AE4940),Facility_Region_Mapping,2,FALSE)</f>
        <v/>
      </c>
      <c r="AH4940" s="124" t="n"/>
      <c r="AI4940" s="124">
        <f>IF(C4940&lt;&gt;"",IF(M4940="ESM User",getInterfaceName($C4940),"NA"),"")</f>
        <v/>
      </c>
      <c r="AJ4940" s="116">
        <f>IF(Q4940&lt;&gt;"",DATE(YEAR(Q4940), MONTH(Q4940), DAY(Q4940)),"")</f>
        <v/>
      </c>
      <c r="AK4940" s="130">
        <f>IF(Q4940&lt;&gt;0,Q4940-N4940,TODAY()-N4940)</f>
        <v/>
      </c>
      <c r="AL4940" s="112">
        <f>IF(F4940="Re-assigned",0,IF(H4940="Closed",0,IF(H4940="Service Restored",0,IF(H4940="",0,1))))</f>
        <v/>
      </c>
      <c r="AM4940" s="124">
        <f>IF(AL4940=0,"",IF(AK4940&gt;20.99,"Aged","Non-Aged"))</f>
        <v/>
      </c>
      <c r="AN4940" s="112">
        <f>IF(Q4940&lt;&gt;"",MONTH(Q4940),"")</f>
        <v/>
      </c>
      <c r="AO4940" s="112">
        <f>IFERROR(VALUE(V4940),0)</f>
        <v/>
      </c>
    </row>
    <row customFormat="1" customHeight="1" ht="29.25" r="4941" s="112" spans="1:41">
      <c r="A4941" s="127" t="n"/>
      <c r="B4941" s="113" t="n"/>
      <c r="C4941" s="127" t="n"/>
      <c r="D4941" s="127" t="n"/>
      <c r="E4941" s="114">
        <f>IF(F4941 &lt;&gt; "",VLOOKUP(F4941,CategoryLookup,2,FALSE), "")</f>
        <v/>
      </c>
      <c r="F4941" s="126" t="n"/>
      <c r="G4941" s="127" t="n"/>
      <c r="H4941" s="127" t="n"/>
      <c r="I4941" s="127" t="n"/>
      <c r="J4941" s="127" t="n"/>
      <c r="K4941" s="127" t="n"/>
      <c r="L4941" s="127" t="n"/>
      <c r="M4941" s="127" t="n"/>
      <c r="N4941" s="120" t="n"/>
      <c r="O4941" s="120" t="n"/>
      <c r="P4941" s="120" t="n"/>
      <c r="Q4941" s="120" t="n"/>
      <c r="R4941" s="121" t="n"/>
      <c r="S4941" s="121" t="n"/>
      <c r="T4941" s="121" t="n"/>
      <c r="U4941" s="121" t="n"/>
      <c r="V4941" s="117">
        <f>IF(P4941="NA","NA",IF(P4941&lt;&gt;"",TEXT(P4941-N4941,"[h].mm"),""))</f>
        <v/>
      </c>
      <c r="W4941" s="118">
        <f>IF(AND(R4941="",S4941=""),"",R4941+S4941)</f>
        <v/>
      </c>
      <c r="X4941" s="116">
        <f>IF(O4941&lt;&gt;"",DATE(YEAR(O4941), MONTH(O4941), DAY(O4941)),"")</f>
        <v/>
      </c>
      <c r="Y4941" s="122" t="n"/>
      <c r="Z4941" s="123" t="n"/>
      <c r="AA4941" s="117">
        <f>IF(F4941="Re-assigned","NA",IF(W4941="","",IF(W4941&gt;=VLOOKUP(D4941,SLAMatrix,3,FALSE),"Yes",IF(W4941&lt;VLOOKUP(D4941,SLAMatrix,2,FALSE),"No","Internal"))))</f>
        <v/>
      </c>
      <c r="AB4941" s="123" t="n"/>
      <c r="AC4941" s="123" t="n"/>
      <c r="AD4941" s="119" t="n"/>
      <c r="AE4941" s="125" t="n"/>
      <c r="AF4941" s="124">
        <f>MONTH(O4941)</f>
        <v/>
      </c>
      <c r="AG4941" s="124">
        <f>VLOOKUP(IFERROR(MID(AE4941,1,(FIND(",",AE4941,1)-1)),AE4941),Facility_Region_Mapping,2,FALSE)</f>
        <v/>
      </c>
      <c r="AH4941" s="124" t="n"/>
      <c r="AI4941" s="124">
        <f>IF(C4941&lt;&gt;"",IF(M4941="ESM User",getInterfaceName($C4941),"NA"),"")</f>
        <v/>
      </c>
      <c r="AJ4941" s="116">
        <f>IF(Q4941&lt;&gt;"",DATE(YEAR(Q4941), MONTH(Q4941), DAY(Q4941)),"")</f>
        <v/>
      </c>
      <c r="AK4941" s="130">
        <f>IF(Q4941&lt;&gt;0,Q4941-N4941,TODAY()-N4941)</f>
        <v/>
      </c>
      <c r="AL4941" s="112">
        <f>IF(F4941="Re-assigned",0,IF(H4941="Closed",0,IF(H4941="Service Restored",0,IF(H4941="",0,1))))</f>
        <v/>
      </c>
      <c r="AM4941" s="124">
        <f>IF(AL4941=0,"",IF(AK4941&gt;20.99,"Aged","Non-Aged"))</f>
        <v/>
      </c>
      <c r="AN4941" s="112">
        <f>IF(Q4941&lt;&gt;"",MONTH(Q4941),"")</f>
        <v/>
      </c>
      <c r="AO4941" s="112">
        <f>IFERROR(VALUE(V4941),0)</f>
        <v/>
      </c>
    </row>
    <row customFormat="1" customHeight="1" ht="29.25" r="4942" s="112" spans="1:41">
      <c r="A4942" s="127" t="n"/>
      <c r="B4942" s="113" t="n"/>
      <c r="C4942" s="127" t="n"/>
      <c r="D4942" s="127" t="n"/>
      <c r="E4942" s="114">
        <f>IF(F4942 &lt;&gt; "",VLOOKUP(F4942,CategoryLookup,2,FALSE), "")</f>
        <v/>
      </c>
      <c r="F4942" s="126" t="n"/>
      <c r="G4942" s="127" t="n"/>
      <c r="H4942" s="127" t="n"/>
      <c r="I4942" s="127" t="n"/>
      <c r="J4942" s="127" t="n"/>
      <c r="K4942" s="127" t="n"/>
      <c r="L4942" s="127" t="n"/>
      <c r="M4942" s="127" t="n"/>
      <c r="N4942" s="120" t="n"/>
      <c r="O4942" s="120" t="n"/>
      <c r="P4942" s="120" t="n"/>
      <c r="Q4942" s="120" t="n"/>
      <c r="R4942" s="121" t="n"/>
      <c r="S4942" s="121" t="n"/>
      <c r="T4942" s="121" t="n"/>
      <c r="U4942" s="121" t="n"/>
      <c r="V4942" s="117">
        <f>IF(P4942="NA","NA",IF(P4942&lt;&gt;"",TEXT(P4942-N4942,"[h].mm"),""))</f>
        <v/>
      </c>
      <c r="W4942" s="118">
        <f>IF(AND(R4942="",S4942=""),"",R4942+S4942)</f>
        <v/>
      </c>
      <c r="X4942" s="116">
        <f>IF(O4942&lt;&gt;"",DATE(YEAR(O4942), MONTH(O4942), DAY(O4942)),"")</f>
        <v/>
      </c>
      <c r="Y4942" s="122" t="n"/>
      <c r="Z4942" s="123" t="n"/>
      <c r="AA4942" s="117">
        <f>IF(F4942="Re-assigned","NA",IF(W4942="","",IF(W4942&gt;=VLOOKUP(D4942,SLAMatrix,3,FALSE),"Yes",IF(W4942&lt;VLOOKUP(D4942,SLAMatrix,2,FALSE),"No","Internal"))))</f>
        <v/>
      </c>
      <c r="AB4942" s="123" t="n"/>
      <c r="AC4942" s="123" t="n"/>
      <c r="AD4942" s="119" t="n"/>
      <c r="AE4942" s="125" t="n"/>
      <c r="AF4942" s="124">
        <f>MONTH(O4942)</f>
        <v/>
      </c>
      <c r="AG4942" s="124">
        <f>VLOOKUP(IFERROR(MID(AE4942,1,(FIND(",",AE4942,1)-1)),AE4942),Facility_Region_Mapping,2,FALSE)</f>
        <v/>
      </c>
      <c r="AH4942" s="124" t="n"/>
      <c r="AI4942" s="124">
        <f>IF(C4942&lt;&gt;"",IF(M4942="ESM User",getInterfaceName($C4942),"NA"),"")</f>
        <v/>
      </c>
      <c r="AJ4942" s="116">
        <f>IF(Q4942&lt;&gt;"",DATE(YEAR(Q4942), MONTH(Q4942), DAY(Q4942)),"")</f>
        <v/>
      </c>
      <c r="AK4942" s="130">
        <f>IF(Q4942&lt;&gt;0,Q4942-N4942,TODAY()-N4942)</f>
        <v/>
      </c>
      <c r="AL4942" s="112">
        <f>IF(F4942="Re-assigned",0,IF(H4942="Closed",0,IF(H4942="Service Restored",0,IF(H4942="",0,1))))</f>
        <v/>
      </c>
      <c r="AM4942" s="124">
        <f>IF(AL4942=0,"",IF(AK4942&gt;20.99,"Aged","Non-Aged"))</f>
        <v/>
      </c>
      <c r="AN4942" s="112">
        <f>IF(Q4942&lt;&gt;"",MONTH(Q4942),"")</f>
        <v/>
      </c>
      <c r="AO4942" s="112">
        <f>IFERROR(VALUE(V4942),0)</f>
        <v/>
      </c>
    </row>
    <row customFormat="1" customHeight="1" ht="29.25" r="4943" s="112" spans="1:41">
      <c r="A4943" s="127" t="n"/>
      <c r="B4943" s="113" t="n"/>
      <c r="C4943" s="127" t="n"/>
      <c r="D4943" s="127" t="n"/>
      <c r="E4943" s="114">
        <f>IF(F4943 &lt;&gt; "",VLOOKUP(F4943,CategoryLookup,2,FALSE), "")</f>
        <v/>
      </c>
      <c r="F4943" s="126" t="n"/>
      <c r="G4943" s="127" t="n"/>
      <c r="H4943" s="127" t="n"/>
      <c r="I4943" s="127" t="n"/>
      <c r="J4943" s="127" t="n"/>
      <c r="K4943" s="127" t="n"/>
      <c r="L4943" s="127" t="n"/>
      <c r="M4943" s="127" t="n"/>
      <c r="N4943" s="120" t="n"/>
      <c r="O4943" s="120" t="n"/>
      <c r="P4943" s="120" t="n"/>
      <c r="Q4943" s="120" t="n"/>
      <c r="R4943" s="121" t="n"/>
      <c r="S4943" s="121" t="n"/>
      <c r="T4943" s="121" t="n"/>
      <c r="U4943" s="121" t="n"/>
      <c r="V4943" s="117">
        <f>IF(P4943="NA","NA",IF(P4943&lt;&gt;"",TEXT(P4943-N4943,"[h].mm"),""))</f>
        <v/>
      </c>
      <c r="W4943" s="118">
        <f>IF(AND(R4943="",S4943=""),"",R4943+S4943)</f>
        <v/>
      </c>
      <c r="X4943" s="116">
        <f>IF(O4943&lt;&gt;"",DATE(YEAR(O4943), MONTH(O4943), DAY(O4943)),"")</f>
        <v/>
      </c>
      <c r="Y4943" s="122" t="n"/>
      <c r="Z4943" s="123" t="n"/>
      <c r="AA4943" s="117">
        <f>IF(F4943="Re-assigned","NA",IF(W4943="","",IF(W4943&gt;=VLOOKUP(D4943,SLAMatrix,3,FALSE),"Yes",IF(W4943&lt;VLOOKUP(D4943,SLAMatrix,2,FALSE),"No","Internal"))))</f>
        <v/>
      </c>
      <c r="AB4943" s="123" t="n"/>
      <c r="AC4943" s="123" t="n"/>
      <c r="AD4943" s="119" t="n"/>
      <c r="AE4943" s="125" t="n"/>
      <c r="AF4943" s="124">
        <f>MONTH(O4943)</f>
        <v/>
      </c>
      <c r="AG4943" s="124">
        <f>VLOOKUP(IFERROR(MID(AE4943,1,(FIND(",",AE4943,1)-1)),AE4943),Facility_Region_Mapping,2,FALSE)</f>
        <v/>
      </c>
      <c r="AH4943" s="124" t="n"/>
      <c r="AI4943" s="124">
        <f>IF(C4943&lt;&gt;"",IF(M4943="ESM User",getInterfaceName($C4943),"NA"),"")</f>
        <v/>
      </c>
      <c r="AJ4943" s="116">
        <f>IF(Q4943&lt;&gt;"",DATE(YEAR(Q4943), MONTH(Q4943), DAY(Q4943)),"")</f>
        <v/>
      </c>
      <c r="AK4943" s="130">
        <f>IF(Q4943&lt;&gt;0,Q4943-N4943,TODAY()-N4943)</f>
        <v/>
      </c>
      <c r="AL4943" s="112">
        <f>IF(F4943="Re-assigned",0,IF(H4943="Closed",0,IF(H4943="Service Restored",0,IF(H4943="",0,1))))</f>
        <v/>
      </c>
      <c r="AM4943" s="124">
        <f>IF(AL4943=0,"",IF(AK4943&gt;20.99,"Aged","Non-Aged"))</f>
        <v/>
      </c>
      <c r="AN4943" s="112">
        <f>IF(Q4943&lt;&gt;"",MONTH(Q4943),"")</f>
        <v/>
      </c>
      <c r="AO4943" s="112">
        <f>IFERROR(VALUE(V4943),0)</f>
        <v/>
      </c>
    </row>
    <row customFormat="1" customHeight="1" ht="29.25" r="4944" s="112" spans="1:41">
      <c r="A4944" s="127" t="n"/>
      <c r="B4944" s="113" t="n"/>
      <c r="C4944" s="127" t="n"/>
      <c r="D4944" s="127" t="n"/>
      <c r="E4944" s="114">
        <f>IF(F4944 &lt;&gt; "",VLOOKUP(F4944,CategoryLookup,2,FALSE), "")</f>
        <v/>
      </c>
      <c r="F4944" s="126" t="n"/>
      <c r="G4944" s="127" t="n"/>
      <c r="H4944" s="127" t="n"/>
      <c r="I4944" s="127" t="n"/>
      <c r="J4944" s="127" t="n"/>
      <c r="K4944" s="127" t="n"/>
      <c r="L4944" s="127" t="n"/>
      <c r="M4944" s="127" t="n"/>
      <c r="N4944" s="120" t="n"/>
      <c r="O4944" s="120" t="n"/>
      <c r="P4944" s="120" t="n"/>
      <c r="Q4944" s="120" t="n"/>
      <c r="R4944" s="121" t="n"/>
      <c r="S4944" s="121" t="n"/>
      <c r="T4944" s="121" t="n"/>
      <c r="U4944" s="121" t="n"/>
      <c r="V4944" s="117">
        <f>IF(P4944="NA","NA",IF(P4944&lt;&gt;"",TEXT(P4944-N4944,"[h].mm"),""))</f>
        <v/>
      </c>
      <c r="W4944" s="118">
        <f>IF(AND(R4944="",S4944=""),"",R4944+S4944)</f>
        <v/>
      </c>
      <c r="X4944" s="116">
        <f>IF(O4944&lt;&gt;"",DATE(YEAR(O4944), MONTH(O4944), DAY(O4944)),"")</f>
        <v/>
      </c>
      <c r="Y4944" s="122" t="n"/>
      <c r="Z4944" s="123" t="n"/>
      <c r="AA4944" s="117">
        <f>IF(F4944="Re-assigned","NA",IF(W4944="","",IF(W4944&gt;=VLOOKUP(D4944,SLAMatrix,3,FALSE),"Yes",IF(W4944&lt;VLOOKUP(D4944,SLAMatrix,2,FALSE),"No","Internal"))))</f>
        <v/>
      </c>
      <c r="AB4944" s="123" t="n"/>
      <c r="AC4944" s="123" t="n"/>
      <c r="AD4944" s="119" t="n"/>
      <c r="AE4944" s="125" t="n"/>
      <c r="AF4944" s="124">
        <f>MONTH(O4944)</f>
        <v/>
      </c>
      <c r="AG4944" s="124">
        <f>VLOOKUP(IFERROR(MID(AE4944,1,(FIND(",",AE4944,1)-1)),AE4944),Facility_Region_Mapping,2,FALSE)</f>
        <v/>
      </c>
      <c r="AH4944" s="124" t="n"/>
      <c r="AI4944" s="124">
        <f>IF(C4944&lt;&gt;"",IF(M4944="ESM User",getInterfaceName($C4944),"NA"),"")</f>
        <v/>
      </c>
      <c r="AJ4944" s="116">
        <f>IF(Q4944&lt;&gt;"",DATE(YEAR(Q4944), MONTH(Q4944), DAY(Q4944)),"")</f>
        <v/>
      </c>
      <c r="AK4944" s="130">
        <f>IF(Q4944&lt;&gt;0,Q4944-N4944,TODAY()-N4944)</f>
        <v/>
      </c>
      <c r="AL4944" s="112">
        <f>IF(F4944="Re-assigned",0,IF(H4944="Closed",0,IF(H4944="Service Restored",0,IF(H4944="",0,1))))</f>
        <v/>
      </c>
      <c r="AM4944" s="124">
        <f>IF(AL4944=0,"",IF(AK4944&gt;20.99,"Aged","Non-Aged"))</f>
        <v/>
      </c>
      <c r="AN4944" s="112">
        <f>IF(Q4944&lt;&gt;"",MONTH(Q4944),"")</f>
        <v/>
      </c>
      <c r="AO4944" s="112">
        <f>IFERROR(VALUE(V4944),0)</f>
        <v/>
      </c>
    </row>
    <row customFormat="1" customHeight="1" ht="29.25" r="4945" s="112" spans="1:41">
      <c r="A4945" s="127" t="n"/>
      <c r="B4945" s="113" t="n"/>
      <c r="C4945" s="127" t="n"/>
      <c r="D4945" s="127" t="n"/>
      <c r="E4945" s="114">
        <f>IF(F4945 &lt;&gt; "",VLOOKUP(F4945,CategoryLookup,2,FALSE), "")</f>
        <v/>
      </c>
      <c r="F4945" s="126" t="n"/>
      <c r="G4945" s="127" t="n"/>
      <c r="H4945" s="127" t="n"/>
      <c r="I4945" s="127" t="n"/>
      <c r="J4945" s="127" t="n"/>
      <c r="K4945" s="127" t="n"/>
      <c r="L4945" s="127" t="n"/>
      <c r="M4945" s="127" t="n"/>
      <c r="N4945" s="120" t="n"/>
      <c r="O4945" s="120" t="n"/>
      <c r="P4945" s="120" t="n"/>
      <c r="Q4945" s="120" t="n"/>
      <c r="R4945" s="121" t="n"/>
      <c r="S4945" s="121" t="n"/>
      <c r="T4945" s="121" t="n"/>
      <c r="U4945" s="121" t="n"/>
      <c r="V4945" s="117">
        <f>IF(P4945="NA","NA",IF(P4945&lt;&gt;"",TEXT(P4945-N4945,"[h].mm"),""))</f>
        <v/>
      </c>
      <c r="W4945" s="118">
        <f>IF(AND(R4945="",S4945=""),"",R4945+S4945)</f>
        <v/>
      </c>
      <c r="X4945" s="116">
        <f>IF(O4945&lt;&gt;"",DATE(YEAR(O4945), MONTH(O4945), DAY(O4945)),"")</f>
        <v/>
      </c>
      <c r="Y4945" s="122" t="n"/>
      <c r="Z4945" s="123" t="n"/>
      <c r="AA4945" s="117">
        <f>IF(F4945="Re-assigned","NA",IF(W4945="","",IF(W4945&gt;=VLOOKUP(D4945,SLAMatrix,3,FALSE),"Yes",IF(W4945&lt;VLOOKUP(D4945,SLAMatrix,2,FALSE),"No","Internal"))))</f>
        <v/>
      </c>
      <c r="AB4945" s="123" t="n"/>
      <c r="AC4945" s="123" t="n"/>
      <c r="AD4945" s="119" t="n"/>
      <c r="AE4945" s="125" t="n"/>
      <c r="AF4945" s="124">
        <f>MONTH(O4945)</f>
        <v/>
      </c>
      <c r="AG4945" s="124">
        <f>VLOOKUP(IFERROR(MID(AE4945,1,(FIND(",",AE4945,1)-1)),AE4945),Facility_Region_Mapping,2,FALSE)</f>
        <v/>
      </c>
      <c r="AH4945" s="124" t="n"/>
      <c r="AI4945" s="124">
        <f>IF(C4945&lt;&gt;"",IF(M4945="ESM User",getInterfaceName($C4945),"NA"),"")</f>
        <v/>
      </c>
      <c r="AJ4945" s="116">
        <f>IF(Q4945&lt;&gt;"",DATE(YEAR(Q4945), MONTH(Q4945), DAY(Q4945)),"")</f>
        <v/>
      </c>
      <c r="AK4945" s="130">
        <f>IF(Q4945&lt;&gt;0,Q4945-N4945,TODAY()-N4945)</f>
        <v/>
      </c>
      <c r="AL4945" s="112">
        <f>IF(F4945="Re-assigned",0,IF(H4945="Closed",0,IF(H4945="Service Restored",0,IF(H4945="",0,1))))</f>
        <v/>
      </c>
      <c r="AM4945" s="124">
        <f>IF(AL4945=0,"",IF(AK4945&gt;20.99,"Aged","Non-Aged"))</f>
        <v/>
      </c>
      <c r="AN4945" s="112">
        <f>IF(Q4945&lt;&gt;"",MONTH(Q4945),"")</f>
        <v/>
      </c>
      <c r="AO4945" s="112">
        <f>IFERROR(VALUE(V4945),0)</f>
        <v/>
      </c>
    </row>
    <row customFormat="1" customHeight="1" ht="29.25" r="4946" s="112" spans="1:41">
      <c r="A4946" s="127" t="n"/>
      <c r="B4946" s="113" t="n"/>
      <c r="C4946" s="127" t="n"/>
      <c r="D4946" s="127" t="n"/>
      <c r="E4946" s="114">
        <f>IF(F4946 &lt;&gt; "",VLOOKUP(F4946,CategoryLookup,2,FALSE), "")</f>
        <v/>
      </c>
      <c r="F4946" s="126" t="n"/>
      <c r="G4946" s="127" t="n"/>
      <c r="H4946" s="127" t="n"/>
      <c r="I4946" s="127" t="n"/>
      <c r="J4946" s="127" t="n"/>
      <c r="K4946" s="127" t="n"/>
      <c r="L4946" s="127" t="n"/>
      <c r="M4946" s="127" t="n"/>
      <c r="N4946" s="120" t="n"/>
      <c r="O4946" s="120" t="n"/>
      <c r="P4946" s="120" t="n"/>
      <c r="Q4946" s="120" t="n"/>
      <c r="R4946" s="121" t="n"/>
      <c r="S4946" s="121" t="n"/>
      <c r="T4946" s="121" t="n"/>
      <c r="U4946" s="121" t="n"/>
      <c r="V4946" s="117">
        <f>IF(P4946="NA","NA",IF(P4946&lt;&gt;"",TEXT(P4946-N4946,"[h].mm"),""))</f>
        <v/>
      </c>
      <c r="W4946" s="118">
        <f>IF(AND(R4946="",S4946=""),"",R4946+S4946)</f>
        <v/>
      </c>
      <c r="X4946" s="116">
        <f>IF(O4946&lt;&gt;"",DATE(YEAR(O4946), MONTH(O4946), DAY(O4946)),"")</f>
        <v/>
      </c>
      <c r="Y4946" s="122" t="n"/>
      <c r="Z4946" s="123" t="n"/>
      <c r="AA4946" s="117">
        <f>IF(F4946="Re-assigned","NA",IF(W4946="","",IF(W4946&gt;=VLOOKUP(D4946,SLAMatrix,3,FALSE),"Yes",IF(W4946&lt;VLOOKUP(D4946,SLAMatrix,2,FALSE),"No","Internal"))))</f>
        <v/>
      </c>
      <c r="AB4946" s="123" t="n"/>
      <c r="AC4946" s="123" t="n"/>
      <c r="AD4946" s="119" t="n"/>
      <c r="AE4946" s="125" t="n"/>
      <c r="AF4946" s="124">
        <f>MONTH(O4946)</f>
        <v/>
      </c>
      <c r="AG4946" s="124">
        <f>VLOOKUP(IFERROR(MID(AE4946,1,(FIND(",",AE4946,1)-1)),AE4946),Facility_Region_Mapping,2,FALSE)</f>
        <v/>
      </c>
      <c r="AH4946" s="124" t="n"/>
      <c r="AI4946" s="124">
        <f>IF(C4946&lt;&gt;"",IF(M4946="ESM User",getInterfaceName($C4946),"NA"),"")</f>
        <v/>
      </c>
      <c r="AJ4946" s="116">
        <f>IF(Q4946&lt;&gt;"",DATE(YEAR(Q4946), MONTH(Q4946), DAY(Q4946)),"")</f>
        <v/>
      </c>
      <c r="AK4946" s="130">
        <f>IF(Q4946&lt;&gt;0,Q4946-N4946,TODAY()-N4946)</f>
        <v/>
      </c>
      <c r="AL4946" s="112">
        <f>IF(F4946="Re-assigned",0,IF(H4946="Closed",0,IF(H4946="Service Restored",0,IF(H4946="",0,1))))</f>
        <v/>
      </c>
      <c r="AM4946" s="124">
        <f>IF(AL4946=0,"",IF(AK4946&gt;20.99,"Aged","Non-Aged"))</f>
        <v/>
      </c>
      <c r="AN4946" s="112">
        <f>IF(Q4946&lt;&gt;"",MONTH(Q4946),"")</f>
        <v/>
      </c>
      <c r="AO4946" s="112">
        <f>IFERROR(VALUE(V4946),0)</f>
        <v/>
      </c>
    </row>
    <row customFormat="1" customHeight="1" ht="29.25" r="4947" s="112" spans="1:41">
      <c r="A4947" s="127" t="n"/>
      <c r="B4947" s="113" t="n"/>
      <c r="C4947" s="127" t="n"/>
      <c r="D4947" s="127" t="n"/>
      <c r="E4947" s="114">
        <f>IF(F4947 &lt;&gt; "",VLOOKUP(F4947,CategoryLookup,2,FALSE), "")</f>
        <v/>
      </c>
      <c r="F4947" s="126" t="n"/>
      <c r="G4947" s="127" t="n"/>
      <c r="H4947" s="127" t="n"/>
      <c r="I4947" s="127" t="n"/>
      <c r="J4947" s="127" t="n"/>
      <c r="K4947" s="127" t="n"/>
      <c r="L4947" s="127" t="n"/>
      <c r="M4947" s="127" t="n"/>
      <c r="N4947" s="120" t="n"/>
      <c r="O4947" s="120" t="n"/>
      <c r="P4947" s="120" t="n"/>
      <c r="Q4947" s="120" t="n"/>
      <c r="R4947" s="121" t="n"/>
      <c r="S4947" s="121" t="n"/>
      <c r="T4947" s="121" t="n"/>
      <c r="U4947" s="121" t="n"/>
      <c r="V4947" s="117">
        <f>IF(P4947="NA","NA",IF(P4947&lt;&gt;"",TEXT(P4947-N4947,"[h].mm"),""))</f>
        <v/>
      </c>
      <c r="W4947" s="118">
        <f>IF(AND(R4947="",S4947=""),"",R4947+S4947)</f>
        <v/>
      </c>
      <c r="X4947" s="116">
        <f>IF(O4947&lt;&gt;"",DATE(YEAR(O4947), MONTH(O4947), DAY(O4947)),"")</f>
        <v/>
      </c>
      <c r="Y4947" s="122" t="n"/>
      <c r="Z4947" s="123" t="n"/>
      <c r="AA4947" s="117">
        <f>IF(F4947="Re-assigned","NA",IF(W4947="","",IF(W4947&gt;=VLOOKUP(D4947,SLAMatrix,3,FALSE),"Yes",IF(W4947&lt;VLOOKUP(D4947,SLAMatrix,2,FALSE),"No","Internal"))))</f>
        <v/>
      </c>
      <c r="AB4947" s="123" t="n"/>
      <c r="AC4947" s="123" t="n"/>
      <c r="AD4947" s="119" t="n"/>
      <c r="AE4947" s="125" t="n"/>
      <c r="AF4947" s="124">
        <f>MONTH(O4947)</f>
        <v/>
      </c>
      <c r="AG4947" s="124">
        <f>VLOOKUP(IFERROR(MID(AE4947,1,(FIND(",",AE4947,1)-1)),AE4947),Facility_Region_Mapping,2,FALSE)</f>
        <v/>
      </c>
      <c r="AH4947" s="124" t="n"/>
      <c r="AI4947" s="124">
        <f>IF(C4947&lt;&gt;"",IF(M4947="ESM User",getInterfaceName($C4947),"NA"),"")</f>
        <v/>
      </c>
      <c r="AJ4947" s="116">
        <f>IF(Q4947&lt;&gt;"",DATE(YEAR(Q4947), MONTH(Q4947), DAY(Q4947)),"")</f>
        <v/>
      </c>
      <c r="AK4947" s="130">
        <f>IF(Q4947&lt;&gt;0,Q4947-N4947,TODAY()-N4947)</f>
        <v/>
      </c>
      <c r="AL4947" s="112">
        <f>IF(F4947="Re-assigned",0,IF(H4947="Closed",0,IF(H4947="Service Restored",0,IF(H4947="",0,1))))</f>
        <v/>
      </c>
      <c r="AM4947" s="124">
        <f>IF(AL4947=0,"",IF(AK4947&gt;20.99,"Aged","Non-Aged"))</f>
        <v/>
      </c>
      <c r="AN4947" s="112">
        <f>IF(Q4947&lt;&gt;"",MONTH(Q4947),"")</f>
        <v/>
      </c>
      <c r="AO4947" s="112">
        <f>IFERROR(VALUE(V4947),0)</f>
        <v/>
      </c>
    </row>
    <row customFormat="1" customHeight="1" ht="29.25" r="4948" s="112" spans="1:41">
      <c r="A4948" s="127" t="n"/>
      <c r="B4948" s="113" t="n"/>
      <c r="C4948" s="127" t="n"/>
      <c r="D4948" s="127" t="n"/>
      <c r="E4948" s="114">
        <f>IF(F4948 &lt;&gt; "",VLOOKUP(F4948,CategoryLookup,2,FALSE), "")</f>
        <v/>
      </c>
      <c r="F4948" s="126" t="n"/>
      <c r="G4948" s="127" t="n"/>
      <c r="H4948" s="127" t="n"/>
      <c r="I4948" s="127" t="n"/>
      <c r="J4948" s="127" t="n"/>
      <c r="K4948" s="127" t="n"/>
      <c r="L4948" s="127" t="n"/>
      <c r="M4948" s="127" t="n"/>
      <c r="N4948" s="120" t="n"/>
      <c r="O4948" s="120" t="n"/>
      <c r="P4948" s="120" t="n"/>
      <c r="Q4948" s="120" t="n"/>
      <c r="R4948" s="121" t="n"/>
      <c r="S4948" s="121" t="n"/>
      <c r="T4948" s="121" t="n"/>
      <c r="U4948" s="121" t="n"/>
      <c r="V4948" s="117">
        <f>IF(P4948="NA","NA",IF(P4948&lt;&gt;"",TEXT(P4948-N4948,"[h].mm"),""))</f>
        <v/>
      </c>
      <c r="W4948" s="118">
        <f>IF(AND(R4948="",S4948=""),"",R4948+S4948)</f>
        <v/>
      </c>
      <c r="X4948" s="116">
        <f>IF(O4948&lt;&gt;"",DATE(YEAR(O4948), MONTH(O4948), DAY(O4948)),"")</f>
        <v/>
      </c>
      <c r="Y4948" s="122" t="n"/>
      <c r="Z4948" s="123" t="n"/>
      <c r="AA4948" s="117">
        <f>IF(F4948="Re-assigned","NA",IF(W4948="","",IF(W4948&gt;=VLOOKUP(D4948,SLAMatrix,3,FALSE),"Yes",IF(W4948&lt;VLOOKUP(D4948,SLAMatrix,2,FALSE),"No","Internal"))))</f>
        <v/>
      </c>
      <c r="AB4948" s="123" t="n"/>
      <c r="AC4948" s="123" t="n"/>
      <c r="AD4948" s="119" t="n"/>
      <c r="AE4948" s="125" t="n"/>
      <c r="AF4948" s="124">
        <f>MONTH(O4948)</f>
        <v/>
      </c>
      <c r="AG4948" s="124">
        <f>VLOOKUP(IFERROR(MID(AE4948,1,(FIND(",",AE4948,1)-1)),AE4948),Facility_Region_Mapping,2,FALSE)</f>
        <v/>
      </c>
      <c r="AH4948" s="124" t="n"/>
      <c r="AI4948" s="124">
        <f>IF(C4948&lt;&gt;"",IF(M4948="ESM User",getInterfaceName($C4948),"NA"),"")</f>
        <v/>
      </c>
      <c r="AJ4948" s="116">
        <f>IF(Q4948&lt;&gt;"",DATE(YEAR(Q4948), MONTH(Q4948), DAY(Q4948)),"")</f>
        <v/>
      </c>
      <c r="AK4948" s="130">
        <f>IF(Q4948&lt;&gt;0,Q4948-N4948,TODAY()-N4948)</f>
        <v/>
      </c>
      <c r="AL4948" s="112">
        <f>IF(F4948="Re-assigned",0,IF(H4948="Closed",0,IF(H4948="Service Restored",0,IF(H4948="",0,1))))</f>
        <v/>
      </c>
      <c r="AM4948" s="124">
        <f>IF(AL4948=0,"",IF(AK4948&gt;20.99,"Aged","Non-Aged"))</f>
        <v/>
      </c>
      <c r="AN4948" s="112">
        <f>IF(Q4948&lt;&gt;"",MONTH(Q4948),"")</f>
        <v/>
      </c>
      <c r="AO4948" s="112">
        <f>IFERROR(VALUE(V4948),0)</f>
        <v/>
      </c>
    </row>
    <row customFormat="1" customHeight="1" ht="29.25" r="4949" s="112" spans="1:41">
      <c r="A4949" s="127" t="n"/>
      <c r="B4949" s="113" t="n"/>
      <c r="C4949" s="127" t="n"/>
      <c r="D4949" s="127" t="n"/>
      <c r="E4949" s="114">
        <f>IF(F4949 &lt;&gt; "",VLOOKUP(F4949,CategoryLookup,2,FALSE), "")</f>
        <v/>
      </c>
      <c r="F4949" s="126" t="n"/>
      <c r="G4949" s="127" t="n"/>
      <c r="H4949" s="127" t="n"/>
      <c r="I4949" s="127" t="n"/>
      <c r="J4949" s="127" t="n"/>
      <c r="K4949" s="127" t="n"/>
      <c r="L4949" s="127" t="n"/>
      <c r="M4949" s="127" t="n"/>
      <c r="N4949" s="120" t="n"/>
      <c r="O4949" s="120" t="n"/>
      <c r="P4949" s="120" t="n"/>
      <c r="Q4949" s="120" t="n"/>
      <c r="R4949" s="121" t="n"/>
      <c r="S4949" s="121" t="n"/>
      <c r="T4949" s="121" t="n"/>
      <c r="U4949" s="121" t="n"/>
      <c r="V4949" s="117">
        <f>IF(P4949="NA","NA",IF(P4949&lt;&gt;"",TEXT(P4949-N4949,"[h].mm"),""))</f>
        <v/>
      </c>
      <c r="W4949" s="118">
        <f>IF(AND(R4949="",S4949=""),"",R4949+S4949)</f>
        <v/>
      </c>
      <c r="X4949" s="116">
        <f>IF(O4949&lt;&gt;"",DATE(YEAR(O4949), MONTH(O4949), DAY(O4949)),"")</f>
        <v/>
      </c>
      <c r="Y4949" s="122" t="n"/>
      <c r="Z4949" s="123" t="n"/>
      <c r="AA4949" s="117">
        <f>IF(F4949="Re-assigned","NA",IF(W4949="","",IF(W4949&gt;=VLOOKUP(D4949,SLAMatrix,3,FALSE),"Yes",IF(W4949&lt;VLOOKUP(D4949,SLAMatrix,2,FALSE),"No","Internal"))))</f>
        <v/>
      </c>
      <c r="AB4949" s="123" t="n"/>
      <c r="AC4949" s="123" t="n"/>
      <c r="AD4949" s="119" t="n"/>
      <c r="AE4949" s="125" t="n"/>
      <c r="AF4949" s="124">
        <f>MONTH(O4949)</f>
        <v/>
      </c>
      <c r="AG4949" s="124">
        <f>VLOOKUP(IFERROR(MID(AE4949,1,(FIND(",",AE4949,1)-1)),AE4949),Facility_Region_Mapping,2,FALSE)</f>
        <v/>
      </c>
      <c r="AH4949" s="124" t="n"/>
      <c r="AI4949" s="124">
        <f>IF(C4949&lt;&gt;"",IF(M4949="ESM User",getInterfaceName($C4949),"NA"),"")</f>
        <v/>
      </c>
      <c r="AJ4949" s="116">
        <f>IF(Q4949&lt;&gt;"",DATE(YEAR(Q4949), MONTH(Q4949), DAY(Q4949)),"")</f>
        <v/>
      </c>
      <c r="AK4949" s="130">
        <f>IF(Q4949&lt;&gt;0,Q4949-N4949,TODAY()-N4949)</f>
        <v/>
      </c>
      <c r="AL4949" s="112">
        <f>IF(F4949="Re-assigned",0,IF(H4949="Closed",0,IF(H4949="Service Restored",0,IF(H4949="",0,1))))</f>
        <v/>
      </c>
      <c r="AM4949" s="124">
        <f>IF(AL4949=0,"",IF(AK4949&gt;20.99,"Aged","Non-Aged"))</f>
        <v/>
      </c>
      <c r="AN4949" s="112">
        <f>IF(Q4949&lt;&gt;"",MONTH(Q4949),"")</f>
        <v/>
      </c>
      <c r="AO4949" s="112">
        <f>IFERROR(VALUE(V4949),0)</f>
        <v/>
      </c>
    </row>
    <row customFormat="1" customHeight="1" ht="29.25" r="4950" s="112" spans="1:41">
      <c r="A4950" s="127" t="n"/>
      <c r="B4950" s="113" t="n"/>
      <c r="C4950" s="127" t="n"/>
      <c r="D4950" s="127" t="n"/>
      <c r="E4950" s="114">
        <f>IF(F4950 &lt;&gt; "",VLOOKUP(F4950,CategoryLookup,2,FALSE), "")</f>
        <v/>
      </c>
      <c r="F4950" s="126" t="n"/>
      <c r="G4950" s="127" t="n"/>
      <c r="H4950" s="127" t="n"/>
      <c r="I4950" s="127" t="n"/>
      <c r="J4950" s="127" t="n"/>
      <c r="K4950" s="127" t="n"/>
      <c r="L4950" s="127" t="n"/>
      <c r="M4950" s="127" t="n"/>
      <c r="N4950" s="120" t="n"/>
      <c r="O4950" s="120" t="n"/>
      <c r="P4950" s="120" t="n"/>
      <c r="Q4950" s="120" t="n"/>
      <c r="R4950" s="121" t="n"/>
      <c r="S4950" s="121" t="n"/>
      <c r="T4950" s="121" t="n"/>
      <c r="U4950" s="121" t="n"/>
      <c r="V4950" s="117">
        <f>IF(P4950="NA","NA",IF(P4950&lt;&gt;"",TEXT(P4950-N4950,"[h].mm"),""))</f>
        <v/>
      </c>
      <c r="W4950" s="118">
        <f>IF(AND(R4950="",S4950=""),"",R4950+S4950)</f>
        <v/>
      </c>
      <c r="X4950" s="116">
        <f>IF(O4950&lt;&gt;"",DATE(YEAR(O4950), MONTH(O4950), DAY(O4950)),"")</f>
        <v/>
      </c>
      <c r="Y4950" s="122" t="n"/>
      <c r="Z4950" s="123" t="n"/>
      <c r="AA4950" s="117">
        <f>IF(F4950="Re-assigned","NA",IF(W4950="","",IF(W4950&gt;=VLOOKUP(D4950,SLAMatrix,3,FALSE),"Yes",IF(W4950&lt;VLOOKUP(D4950,SLAMatrix,2,FALSE),"No","Internal"))))</f>
        <v/>
      </c>
      <c r="AB4950" s="123" t="n"/>
      <c r="AC4950" s="123" t="n"/>
      <c r="AD4950" s="119" t="n"/>
      <c r="AE4950" s="125" t="n"/>
      <c r="AF4950" s="124">
        <f>MONTH(O4950)</f>
        <v/>
      </c>
      <c r="AG4950" s="124">
        <f>VLOOKUP(IFERROR(MID(AE4950,1,(FIND(",",AE4950,1)-1)),AE4950),Facility_Region_Mapping,2,FALSE)</f>
        <v/>
      </c>
      <c r="AH4950" s="124" t="n"/>
      <c r="AI4950" s="124">
        <f>IF(C4950&lt;&gt;"",IF(M4950="ESM User",getInterfaceName($C4950),"NA"),"")</f>
        <v/>
      </c>
      <c r="AJ4950" s="116">
        <f>IF(Q4950&lt;&gt;"",DATE(YEAR(Q4950), MONTH(Q4950), DAY(Q4950)),"")</f>
        <v/>
      </c>
      <c r="AK4950" s="130">
        <f>IF(Q4950&lt;&gt;0,Q4950-N4950,TODAY()-N4950)</f>
        <v/>
      </c>
      <c r="AL4950" s="112">
        <f>IF(F4950="Re-assigned",0,IF(H4950="Closed",0,IF(H4950="Service Restored",0,IF(H4950="",0,1))))</f>
        <v/>
      </c>
      <c r="AM4950" s="124">
        <f>IF(AL4950=0,"",IF(AK4950&gt;20.99,"Aged","Non-Aged"))</f>
        <v/>
      </c>
      <c r="AN4950" s="112">
        <f>IF(Q4950&lt;&gt;"",MONTH(Q4950),"")</f>
        <v/>
      </c>
      <c r="AO4950" s="112">
        <f>IFERROR(VALUE(V4950),0)</f>
        <v/>
      </c>
    </row>
    <row customFormat="1" customHeight="1" ht="29.25" r="4951" s="112" spans="1:41">
      <c r="A4951" s="127" t="n"/>
      <c r="B4951" s="113" t="n"/>
      <c r="C4951" s="127" t="n"/>
      <c r="D4951" s="127" t="n"/>
      <c r="E4951" s="114">
        <f>IF(F4951 &lt;&gt; "",VLOOKUP(F4951,CategoryLookup,2,FALSE), "")</f>
        <v/>
      </c>
      <c r="F4951" s="126" t="n"/>
      <c r="G4951" s="127" t="n"/>
      <c r="H4951" s="127" t="n"/>
      <c r="I4951" s="127" t="n"/>
      <c r="J4951" s="127" t="n"/>
      <c r="K4951" s="127" t="n"/>
      <c r="L4951" s="127" t="n"/>
      <c r="M4951" s="127" t="n"/>
      <c r="N4951" s="120" t="n"/>
      <c r="O4951" s="120" t="n"/>
      <c r="P4951" s="120" t="n"/>
      <c r="Q4951" s="120" t="n"/>
      <c r="R4951" s="121" t="n"/>
      <c r="S4951" s="121" t="n"/>
      <c r="T4951" s="121" t="n"/>
      <c r="U4951" s="121" t="n"/>
      <c r="V4951" s="117">
        <f>IF(P4951="NA","NA",IF(P4951&lt;&gt;"",TEXT(P4951-N4951,"[h].mm"),""))</f>
        <v/>
      </c>
      <c r="W4951" s="118">
        <f>IF(AND(R4951="",S4951=""),"",R4951+S4951)</f>
        <v/>
      </c>
      <c r="X4951" s="116">
        <f>IF(O4951&lt;&gt;"",DATE(YEAR(O4951), MONTH(O4951), DAY(O4951)),"")</f>
        <v/>
      </c>
      <c r="Y4951" s="122" t="n"/>
      <c r="Z4951" s="123" t="n"/>
      <c r="AA4951" s="117">
        <f>IF(F4951="Re-assigned","NA",IF(W4951="","",IF(W4951&gt;=VLOOKUP(D4951,SLAMatrix,3,FALSE),"Yes",IF(W4951&lt;VLOOKUP(D4951,SLAMatrix,2,FALSE),"No","Internal"))))</f>
        <v/>
      </c>
      <c r="AB4951" s="123" t="n"/>
      <c r="AC4951" s="123" t="n"/>
      <c r="AD4951" s="119" t="n"/>
      <c r="AE4951" s="125" t="n"/>
      <c r="AF4951" s="124">
        <f>MONTH(O4951)</f>
        <v/>
      </c>
      <c r="AG4951" s="124">
        <f>VLOOKUP(IFERROR(MID(AE4951,1,(FIND(",",AE4951,1)-1)),AE4951),Facility_Region_Mapping,2,FALSE)</f>
        <v/>
      </c>
      <c r="AH4951" s="124" t="n"/>
      <c r="AI4951" s="124">
        <f>IF(C4951&lt;&gt;"",IF(M4951="ESM User",getInterfaceName($C4951),"NA"),"")</f>
        <v/>
      </c>
      <c r="AJ4951" s="116">
        <f>IF(Q4951&lt;&gt;"",DATE(YEAR(Q4951), MONTH(Q4951), DAY(Q4951)),"")</f>
        <v/>
      </c>
      <c r="AK4951" s="130">
        <f>IF(Q4951&lt;&gt;0,Q4951-N4951,TODAY()-N4951)</f>
        <v/>
      </c>
      <c r="AL4951" s="112">
        <f>IF(F4951="Re-assigned",0,IF(H4951="Closed",0,IF(H4951="Service Restored",0,IF(H4951="",0,1))))</f>
        <v/>
      </c>
      <c r="AM4951" s="124">
        <f>IF(AL4951=0,"",IF(AK4951&gt;20.99,"Aged","Non-Aged"))</f>
        <v/>
      </c>
      <c r="AN4951" s="112">
        <f>IF(Q4951&lt;&gt;"",MONTH(Q4951),"")</f>
        <v/>
      </c>
      <c r="AO4951" s="112">
        <f>IFERROR(VALUE(V4951),0)</f>
        <v/>
      </c>
    </row>
    <row customFormat="1" customHeight="1" ht="29.25" r="4952" s="112" spans="1:41">
      <c r="A4952" s="127" t="n"/>
      <c r="B4952" s="113" t="n"/>
      <c r="C4952" s="127" t="n"/>
      <c r="D4952" s="127" t="n"/>
      <c r="E4952" s="114">
        <f>IF(F4952 &lt;&gt; "",VLOOKUP(F4952,CategoryLookup,2,FALSE), "")</f>
        <v/>
      </c>
      <c r="F4952" s="126" t="n"/>
      <c r="G4952" s="127" t="n"/>
      <c r="H4952" s="127" t="n"/>
      <c r="I4952" s="127" t="n"/>
      <c r="J4952" s="127" t="n"/>
      <c r="K4952" s="127" t="n"/>
      <c r="L4952" s="127" t="n"/>
      <c r="M4952" s="127" t="n"/>
      <c r="N4952" s="120" t="n"/>
      <c r="O4952" s="120" t="n"/>
      <c r="P4952" s="120" t="n"/>
      <c r="Q4952" s="120" t="n"/>
      <c r="R4952" s="121" t="n"/>
      <c r="S4952" s="121" t="n"/>
      <c r="T4952" s="121" t="n"/>
      <c r="U4952" s="121" t="n"/>
      <c r="V4952" s="117">
        <f>IF(P4952="NA","NA",IF(P4952&lt;&gt;"",TEXT(P4952-N4952,"[h].mm"),""))</f>
        <v/>
      </c>
      <c r="W4952" s="118">
        <f>IF(AND(R4952="",S4952=""),"",R4952+S4952)</f>
        <v/>
      </c>
      <c r="X4952" s="116">
        <f>IF(O4952&lt;&gt;"",DATE(YEAR(O4952), MONTH(O4952), DAY(O4952)),"")</f>
        <v/>
      </c>
      <c r="Y4952" s="122" t="n"/>
      <c r="Z4952" s="123" t="n"/>
      <c r="AA4952" s="117">
        <f>IF(F4952="Re-assigned","NA",IF(W4952="","",IF(W4952&gt;=VLOOKUP(D4952,SLAMatrix,3,FALSE),"Yes",IF(W4952&lt;VLOOKUP(D4952,SLAMatrix,2,FALSE),"No","Internal"))))</f>
        <v/>
      </c>
      <c r="AB4952" s="123" t="n"/>
      <c r="AC4952" s="123" t="n"/>
      <c r="AD4952" s="119" t="n"/>
      <c r="AE4952" s="125" t="n"/>
      <c r="AF4952" s="124">
        <f>MONTH(O4952)</f>
        <v/>
      </c>
      <c r="AG4952" s="124">
        <f>VLOOKUP(IFERROR(MID(AE4952,1,(FIND(",",AE4952,1)-1)),AE4952),Facility_Region_Mapping,2,FALSE)</f>
        <v/>
      </c>
      <c r="AH4952" s="124" t="n"/>
      <c r="AI4952" s="124">
        <f>IF(C4952&lt;&gt;"",IF(M4952="ESM User",getInterfaceName($C4952),"NA"),"")</f>
        <v/>
      </c>
      <c r="AJ4952" s="116">
        <f>IF(Q4952&lt;&gt;"",DATE(YEAR(Q4952), MONTH(Q4952), DAY(Q4952)),"")</f>
        <v/>
      </c>
      <c r="AK4952" s="130">
        <f>IF(Q4952&lt;&gt;0,Q4952-N4952,TODAY()-N4952)</f>
        <v/>
      </c>
      <c r="AL4952" s="112">
        <f>IF(F4952="Re-assigned",0,IF(H4952="Closed",0,IF(H4952="Service Restored",0,IF(H4952="",0,1))))</f>
        <v/>
      </c>
      <c r="AM4952" s="124">
        <f>IF(AL4952=0,"",IF(AK4952&gt;20.99,"Aged","Non-Aged"))</f>
        <v/>
      </c>
      <c r="AN4952" s="112">
        <f>IF(Q4952&lt;&gt;"",MONTH(Q4952),"")</f>
        <v/>
      </c>
      <c r="AO4952" s="112">
        <f>IFERROR(VALUE(V4952),0)</f>
        <v/>
      </c>
    </row>
    <row customFormat="1" customHeight="1" ht="29.25" r="4953" s="112" spans="1:41">
      <c r="A4953" s="127" t="n"/>
      <c r="B4953" s="113" t="n"/>
      <c r="C4953" s="127" t="n"/>
      <c r="D4953" s="127" t="n"/>
      <c r="E4953" s="114">
        <f>IF(F4953 &lt;&gt; "",VLOOKUP(F4953,CategoryLookup,2,FALSE), "")</f>
        <v/>
      </c>
      <c r="F4953" s="126" t="n"/>
      <c r="G4953" s="127" t="n"/>
      <c r="H4953" s="127" t="n"/>
      <c r="I4953" s="127" t="n"/>
      <c r="J4953" s="127" t="n"/>
      <c r="K4953" s="127" t="n"/>
      <c r="L4953" s="127" t="n"/>
      <c r="M4953" s="127" t="n"/>
      <c r="N4953" s="120" t="n"/>
      <c r="O4953" s="120" t="n"/>
      <c r="P4953" s="120" t="n"/>
      <c r="Q4953" s="120" t="n"/>
      <c r="R4953" s="121" t="n"/>
      <c r="S4953" s="121" t="n"/>
      <c r="T4953" s="121" t="n"/>
      <c r="U4953" s="121" t="n"/>
      <c r="V4953" s="117">
        <f>IF(P4953="NA","NA",IF(P4953&lt;&gt;"",TEXT(P4953-N4953,"[h].mm"),""))</f>
        <v/>
      </c>
      <c r="W4953" s="118">
        <f>IF(AND(R4953="",S4953=""),"",R4953+S4953)</f>
        <v/>
      </c>
      <c r="X4953" s="116">
        <f>IF(O4953&lt;&gt;"",DATE(YEAR(O4953), MONTH(O4953), DAY(O4953)),"")</f>
        <v/>
      </c>
      <c r="Y4953" s="122" t="n"/>
      <c r="Z4953" s="123" t="n"/>
      <c r="AA4953" s="117">
        <f>IF(F4953="Re-assigned","NA",IF(W4953="","",IF(W4953&gt;=VLOOKUP(D4953,SLAMatrix,3,FALSE),"Yes",IF(W4953&lt;VLOOKUP(D4953,SLAMatrix,2,FALSE),"No","Internal"))))</f>
        <v/>
      </c>
      <c r="AB4953" s="123" t="n"/>
      <c r="AC4953" s="123" t="n"/>
      <c r="AD4953" s="119" t="n"/>
      <c r="AE4953" s="125" t="n"/>
      <c r="AF4953" s="124">
        <f>MONTH(O4953)</f>
        <v/>
      </c>
      <c r="AG4953" s="124">
        <f>VLOOKUP(IFERROR(MID(AE4953,1,(FIND(",",AE4953,1)-1)),AE4953),Facility_Region_Mapping,2,FALSE)</f>
        <v/>
      </c>
      <c r="AH4953" s="124" t="n"/>
      <c r="AI4953" s="124">
        <f>IF(C4953&lt;&gt;"",IF(M4953="ESM User",getInterfaceName($C4953),"NA"),"")</f>
        <v/>
      </c>
      <c r="AJ4953" s="116">
        <f>IF(Q4953&lt;&gt;"",DATE(YEAR(Q4953), MONTH(Q4953), DAY(Q4953)),"")</f>
        <v/>
      </c>
      <c r="AK4953" s="130">
        <f>IF(Q4953&lt;&gt;0,Q4953-N4953,TODAY()-N4953)</f>
        <v/>
      </c>
      <c r="AL4953" s="112">
        <f>IF(F4953="Re-assigned",0,IF(H4953="Closed",0,IF(H4953="Service Restored",0,IF(H4953="",0,1))))</f>
        <v/>
      </c>
      <c r="AM4953" s="124">
        <f>IF(AL4953=0,"",IF(AK4953&gt;20.99,"Aged","Non-Aged"))</f>
        <v/>
      </c>
      <c r="AN4953" s="112">
        <f>IF(Q4953&lt;&gt;"",MONTH(Q4953),"")</f>
        <v/>
      </c>
      <c r="AO4953" s="112">
        <f>IFERROR(VALUE(V4953),0)</f>
        <v/>
      </c>
    </row>
    <row customFormat="1" customHeight="1" ht="29.25" r="4954" s="112" spans="1:41">
      <c r="A4954" s="127" t="n"/>
      <c r="B4954" s="113" t="n"/>
      <c r="C4954" s="127" t="n"/>
      <c r="D4954" s="127" t="n"/>
      <c r="E4954" s="114">
        <f>IF(F4954 &lt;&gt; "",VLOOKUP(F4954,CategoryLookup,2,FALSE), "")</f>
        <v/>
      </c>
      <c r="F4954" s="126" t="n"/>
      <c r="G4954" s="127" t="n"/>
      <c r="H4954" s="127" t="n"/>
      <c r="I4954" s="127" t="n"/>
      <c r="J4954" s="127" t="n"/>
      <c r="K4954" s="127" t="n"/>
      <c r="L4954" s="127" t="n"/>
      <c r="M4954" s="127" t="n"/>
      <c r="N4954" s="120" t="n"/>
      <c r="O4954" s="120" t="n"/>
      <c r="P4954" s="120" t="n"/>
      <c r="Q4954" s="120" t="n"/>
      <c r="R4954" s="121" t="n"/>
      <c r="S4954" s="121" t="n"/>
      <c r="T4954" s="121" t="n"/>
      <c r="U4954" s="121" t="n"/>
      <c r="V4954" s="117">
        <f>IF(P4954="NA","NA",IF(P4954&lt;&gt;"",TEXT(P4954-N4954,"[h].mm"),""))</f>
        <v/>
      </c>
      <c r="W4954" s="118">
        <f>IF(AND(R4954="",S4954=""),"",R4954+S4954)</f>
        <v/>
      </c>
      <c r="X4954" s="116">
        <f>IF(O4954&lt;&gt;"",DATE(YEAR(O4954), MONTH(O4954), DAY(O4954)),"")</f>
        <v/>
      </c>
      <c r="Y4954" s="122" t="n"/>
      <c r="Z4954" s="123" t="n"/>
      <c r="AA4954" s="117">
        <f>IF(F4954="Re-assigned","NA",IF(W4954="","",IF(W4954&gt;=VLOOKUP(D4954,SLAMatrix,3,FALSE),"Yes",IF(W4954&lt;VLOOKUP(D4954,SLAMatrix,2,FALSE),"No","Internal"))))</f>
        <v/>
      </c>
      <c r="AB4954" s="123" t="n"/>
      <c r="AC4954" s="123" t="n"/>
      <c r="AD4954" s="119" t="n"/>
      <c r="AE4954" s="125" t="n"/>
      <c r="AF4954" s="124">
        <f>MONTH(O4954)</f>
        <v/>
      </c>
      <c r="AG4954" s="124">
        <f>VLOOKUP(IFERROR(MID(AE4954,1,(FIND(",",AE4954,1)-1)),AE4954),Facility_Region_Mapping,2,FALSE)</f>
        <v/>
      </c>
      <c r="AH4954" s="124" t="n"/>
      <c r="AI4954" s="124">
        <f>IF(C4954&lt;&gt;"",IF(M4954="ESM User",getInterfaceName($C4954),"NA"),"")</f>
        <v/>
      </c>
      <c r="AJ4954" s="116">
        <f>IF(Q4954&lt;&gt;"",DATE(YEAR(Q4954), MONTH(Q4954), DAY(Q4954)),"")</f>
        <v/>
      </c>
      <c r="AK4954" s="130">
        <f>IF(Q4954&lt;&gt;0,Q4954-N4954,TODAY()-N4954)</f>
        <v/>
      </c>
      <c r="AL4954" s="112">
        <f>IF(F4954="Re-assigned",0,IF(H4954="Closed",0,IF(H4954="Service Restored",0,IF(H4954="",0,1))))</f>
        <v/>
      </c>
      <c r="AM4954" s="124">
        <f>IF(AL4954=0,"",IF(AK4954&gt;20.99,"Aged","Non-Aged"))</f>
        <v/>
      </c>
      <c r="AN4954" s="112">
        <f>IF(Q4954&lt;&gt;"",MONTH(Q4954),"")</f>
        <v/>
      </c>
      <c r="AO4954" s="112">
        <f>IFERROR(VALUE(V4954),0)</f>
        <v/>
      </c>
    </row>
    <row customFormat="1" customHeight="1" ht="29.25" r="4955" s="112" spans="1:41">
      <c r="A4955" s="127" t="n"/>
      <c r="B4955" s="113" t="n"/>
      <c r="C4955" s="127" t="n"/>
      <c r="D4955" s="127" t="n"/>
      <c r="E4955" s="114">
        <f>IF(F4955 &lt;&gt; "",VLOOKUP(F4955,CategoryLookup,2,FALSE), "")</f>
        <v/>
      </c>
      <c r="F4955" s="126" t="n"/>
      <c r="G4955" s="127" t="n"/>
      <c r="H4955" s="127" t="n"/>
      <c r="I4955" s="127" t="n"/>
      <c r="J4955" s="127" t="n"/>
      <c r="K4955" s="127" t="n"/>
      <c r="L4955" s="127" t="n"/>
      <c r="M4955" s="127" t="n"/>
      <c r="N4955" s="120" t="n"/>
      <c r="O4955" s="120" t="n"/>
      <c r="P4955" s="120" t="n"/>
      <c r="Q4955" s="120" t="n"/>
      <c r="R4955" s="121" t="n"/>
      <c r="S4955" s="121" t="n"/>
      <c r="T4955" s="121" t="n"/>
      <c r="U4955" s="121" t="n"/>
      <c r="V4955" s="117">
        <f>IF(P4955="NA","NA",IF(P4955&lt;&gt;"",TEXT(P4955-N4955,"[h].mm"),""))</f>
        <v/>
      </c>
      <c r="W4955" s="118">
        <f>IF(AND(R4955="",S4955=""),"",R4955+S4955)</f>
        <v/>
      </c>
      <c r="X4955" s="116">
        <f>IF(O4955&lt;&gt;"",DATE(YEAR(O4955), MONTH(O4955), DAY(O4955)),"")</f>
        <v/>
      </c>
      <c r="Y4955" s="122" t="n"/>
      <c r="Z4955" s="123" t="n"/>
      <c r="AA4955" s="117">
        <f>IF(F4955="Re-assigned","NA",IF(W4955="","",IF(W4955&gt;=VLOOKUP(D4955,SLAMatrix,3,FALSE),"Yes",IF(W4955&lt;VLOOKUP(D4955,SLAMatrix,2,FALSE),"No","Internal"))))</f>
        <v/>
      </c>
      <c r="AB4955" s="123" t="n"/>
      <c r="AC4955" s="123" t="n"/>
      <c r="AD4955" s="119" t="n"/>
      <c r="AE4955" s="125" t="n"/>
      <c r="AF4955" s="124">
        <f>MONTH(O4955)</f>
        <v/>
      </c>
      <c r="AG4955" s="124">
        <f>VLOOKUP(IFERROR(MID(AE4955,1,(FIND(",",AE4955,1)-1)),AE4955),Facility_Region_Mapping,2,FALSE)</f>
        <v/>
      </c>
      <c r="AH4955" s="124" t="n"/>
      <c r="AI4955" s="124">
        <f>IF(C4955&lt;&gt;"",IF(M4955="ESM User",getInterfaceName($C4955),"NA"),"")</f>
        <v/>
      </c>
      <c r="AJ4955" s="116">
        <f>IF(Q4955&lt;&gt;"",DATE(YEAR(Q4955), MONTH(Q4955), DAY(Q4955)),"")</f>
        <v/>
      </c>
      <c r="AK4955" s="130">
        <f>IF(Q4955&lt;&gt;0,Q4955-N4955,TODAY()-N4955)</f>
        <v/>
      </c>
      <c r="AL4955" s="112">
        <f>IF(F4955="Re-assigned",0,IF(H4955="Closed",0,IF(H4955="Service Restored",0,IF(H4955="",0,1))))</f>
        <v/>
      </c>
      <c r="AM4955" s="124">
        <f>IF(AL4955=0,"",IF(AK4955&gt;20.99,"Aged","Non-Aged"))</f>
        <v/>
      </c>
      <c r="AN4955" s="112">
        <f>IF(Q4955&lt;&gt;"",MONTH(Q4955),"")</f>
        <v/>
      </c>
      <c r="AO4955" s="112">
        <f>IFERROR(VALUE(V4955),0)</f>
        <v/>
      </c>
    </row>
    <row customFormat="1" customHeight="1" ht="29.25" r="4956" s="112" spans="1:41">
      <c r="A4956" s="127" t="n"/>
      <c r="B4956" s="113" t="n"/>
      <c r="C4956" s="127" t="n"/>
      <c r="D4956" s="127" t="n"/>
      <c r="E4956" s="114">
        <f>IF(F4956 &lt;&gt; "",VLOOKUP(F4956,CategoryLookup,2,FALSE), "")</f>
        <v/>
      </c>
      <c r="F4956" s="126" t="n"/>
      <c r="G4956" s="127" t="n"/>
      <c r="H4956" s="127" t="n"/>
      <c r="I4956" s="127" t="n"/>
      <c r="J4956" s="127" t="n"/>
      <c r="K4956" s="127" t="n"/>
      <c r="L4956" s="127" t="n"/>
      <c r="M4956" s="127" t="n"/>
      <c r="N4956" s="120" t="n"/>
      <c r="O4956" s="120" t="n"/>
      <c r="P4956" s="120" t="n"/>
      <c r="Q4956" s="120" t="n"/>
      <c r="R4956" s="121" t="n"/>
      <c r="S4956" s="121" t="n"/>
      <c r="T4956" s="121" t="n"/>
      <c r="U4956" s="121" t="n"/>
      <c r="V4956" s="117">
        <f>IF(P4956="NA","NA",IF(P4956&lt;&gt;"",TEXT(P4956-N4956,"[h].mm"),""))</f>
        <v/>
      </c>
      <c r="W4956" s="118">
        <f>IF(AND(R4956="",S4956=""),"",R4956+S4956)</f>
        <v/>
      </c>
      <c r="X4956" s="116">
        <f>IF(O4956&lt;&gt;"",DATE(YEAR(O4956), MONTH(O4956), DAY(O4956)),"")</f>
        <v/>
      </c>
      <c r="Y4956" s="122" t="n"/>
      <c r="Z4956" s="123" t="n"/>
      <c r="AA4956" s="117">
        <f>IF(F4956="Re-assigned","NA",IF(W4956="","",IF(W4956&gt;=VLOOKUP(D4956,SLAMatrix,3,FALSE),"Yes",IF(W4956&lt;VLOOKUP(D4956,SLAMatrix,2,FALSE),"No","Internal"))))</f>
        <v/>
      </c>
      <c r="AB4956" s="123" t="n"/>
      <c r="AC4956" s="123" t="n"/>
      <c r="AD4956" s="119" t="n"/>
      <c r="AE4956" s="125" t="n"/>
      <c r="AF4956" s="124">
        <f>MONTH(O4956)</f>
        <v/>
      </c>
      <c r="AG4956" s="124">
        <f>VLOOKUP(IFERROR(MID(AE4956,1,(FIND(",",AE4956,1)-1)),AE4956),Facility_Region_Mapping,2,FALSE)</f>
        <v/>
      </c>
      <c r="AH4956" s="124" t="n"/>
      <c r="AI4956" s="124">
        <f>IF(C4956&lt;&gt;"",IF(M4956="ESM User",getInterfaceName($C4956),"NA"),"")</f>
        <v/>
      </c>
      <c r="AJ4956" s="116">
        <f>IF(Q4956&lt;&gt;"",DATE(YEAR(Q4956), MONTH(Q4956), DAY(Q4956)),"")</f>
        <v/>
      </c>
      <c r="AK4956" s="130">
        <f>IF(Q4956&lt;&gt;0,Q4956-N4956,TODAY()-N4956)</f>
        <v/>
      </c>
      <c r="AL4956" s="112">
        <f>IF(F4956="Re-assigned",0,IF(H4956="Closed",0,IF(H4956="Service Restored",0,IF(H4956="",0,1))))</f>
        <v/>
      </c>
      <c r="AM4956" s="124">
        <f>IF(AL4956=0,"",IF(AK4956&gt;20.99,"Aged","Non-Aged"))</f>
        <v/>
      </c>
      <c r="AN4956" s="112">
        <f>IF(Q4956&lt;&gt;"",MONTH(Q4956),"")</f>
        <v/>
      </c>
      <c r="AO4956" s="112">
        <f>IFERROR(VALUE(V4956),0)</f>
        <v/>
      </c>
    </row>
    <row customFormat="1" customHeight="1" ht="29.25" r="4957" s="112" spans="1:41">
      <c r="A4957" s="127" t="n"/>
      <c r="B4957" s="113" t="n"/>
      <c r="C4957" s="127" t="n"/>
      <c r="D4957" s="127" t="n"/>
      <c r="E4957" s="114">
        <f>IF(F4957 &lt;&gt; "",VLOOKUP(F4957,CategoryLookup,2,FALSE), "")</f>
        <v/>
      </c>
      <c r="F4957" s="126" t="n"/>
      <c r="G4957" s="127" t="n"/>
      <c r="H4957" s="127" t="n"/>
      <c r="I4957" s="127" t="n"/>
      <c r="J4957" s="127" t="n"/>
      <c r="K4957" s="127" t="n"/>
      <c r="L4957" s="127" t="n"/>
      <c r="M4957" s="127" t="n"/>
      <c r="N4957" s="120" t="n"/>
      <c r="O4957" s="120" t="n"/>
      <c r="P4957" s="120" t="n"/>
      <c r="Q4957" s="120" t="n"/>
      <c r="R4957" s="121" t="n"/>
      <c r="S4957" s="121" t="n"/>
      <c r="T4957" s="121" t="n"/>
      <c r="U4957" s="121" t="n"/>
      <c r="V4957" s="117">
        <f>IF(P4957="NA","NA",IF(P4957&lt;&gt;"",TEXT(P4957-N4957,"[h].mm"),""))</f>
        <v/>
      </c>
      <c r="W4957" s="118">
        <f>IF(AND(R4957="",S4957=""),"",R4957+S4957)</f>
        <v/>
      </c>
      <c r="X4957" s="116">
        <f>IF(O4957&lt;&gt;"",DATE(YEAR(O4957), MONTH(O4957), DAY(O4957)),"")</f>
        <v/>
      </c>
      <c r="Y4957" s="122" t="n"/>
      <c r="Z4957" s="123" t="n"/>
      <c r="AA4957" s="117">
        <f>IF(F4957="Re-assigned","NA",IF(W4957="","",IF(W4957&gt;=VLOOKUP(D4957,SLAMatrix,3,FALSE),"Yes",IF(W4957&lt;VLOOKUP(D4957,SLAMatrix,2,FALSE),"No","Internal"))))</f>
        <v/>
      </c>
      <c r="AB4957" s="123" t="n"/>
      <c r="AC4957" s="123" t="n"/>
      <c r="AD4957" s="119" t="n"/>
      <c r="AE4957" s="125" t="n"/>
      <c r="AF4957" s="124">
        <f>MONTH(O4957)</f>
        <v/>
      </c>
      <c r="AG4957" s="124">
        <f>VLOOKUP(IFERROR(MID(AE4957,1,(FIND(",",AE4957,1)-1)),AE4957),Facility_Region_Mapping,2,FALSE)</f>
        <v/>
      </c>
      <c r="AH4957" s="124" t="n"/>
      <c r="AI4957" s="124">
        <f>IF(C4957&lt;&gt;"",IF(M4957="ESM User",getInterfaceName($C4957),"NA"),"")</f>
        <v/>
      </c>
      <c r="AJ4957" s="116">
        <f>IF(Q4957&lt;&gt;"",DATE(YEAR(Q4957), MONTH(Q4957), DAY(Q4957)),"")</f>
        <v/>
      </c>
      <c r="AK4957" s="130">
        <f>IF(Q4957&lt;&gt;0,Q4957-N4957,TODAY()-N4957)</f>
        <v/>
      </c>
      <c r="AL4957" s="112">
        <f>IF(F4957="Re-assigned",0,IF(H4957="Closed",0,IF(H4957="Service Restored",0,IF(H4957="",0,1))))</f>
        <v/>
      </c>
      <c r="AM4957" s="124">
        <f>IF(AL4957=0,"",IF(AK4957&gt;20.99,"Aged","Non-Aged"))</f>
        <v/>
      </c>
      <c r="AN4957" s="112">
        <f>IF(Q4957&lt;&gt;"",MONTH(Q4957),"")</f>
        <v/>
      </c>
      <c r="AO4957" s="112">
        <f>IFERROR(VALUE(V4957),0)</f>
        <v/>
      </c>
    </row>
    <row customFormat="1" customHeight="1" ht="29.25" r="4958" s="112" spans="1:41">
      <c r="A4958" s="127" t="n"/>
      <c r="B4958" s="113" t="n"/>
      <c r="C4958" s="127" t="n"/>
      <c r="D4958" s="127" t="n"/>
      <c r="E4958" s="114">
        <f>IF(F4958 &lt;&gt; "",VLOOKUP(F4958,CategoryLookup,2,FALSE), "")</f>
        <v/>
      </c>
      <c r="F4958" s="126" t="n"/>
      <c r="G4958" s="127" t="n"/>
      <c r="H4958" s="127" t="n"/>
      <c r="I4958" s="127" t="n"/>
      <c r="J4958" s="127" t="n"/>
      <c r="K4958" s="127" t="n"/>
      <c r="L4958" s="127" t="n"/>
      <c r="M4958" s="127" t="n"/>
      <c r="N4958" s="120" t="n"/>
      <c r="O4958" s="120" t="n"/>
      <c r="P4958" s="120" t="n"/>
      <c r="Q4958" s="120" t="n"/>
      <c r="R4958" s="121" t="n"/>
      <c r="S4958" s="121" t="n"/>
      <c r="T4958" s="121" t="n"/>
      <c r="U4958" s="121" t="n"/>
      <c r="V4958" s="117">
        <f>IF(P4958="NA","NA",IF(P4958&lt;&gt;"",TEXT(P4958-N4958,"[h].mm"),""))</f>
        <v/>
      </c>
      <c r="W4958" s="118">
        <f>IF(AND(R4958="",S4958=""),"",R4958+S4958)</f>
        <v/>
      </c>
      <c r="X4958" s="116">
        <f>IF(O4958&lt;&gt;"",DATE(YEAR(O4958), MONTH(O4958), DAY(O4958)),"")</f>
        <v/>
      </c>
      <c r="Y4958" s="122" t="n"/>
      <c r="Z4958" s="123" t="n"/>
      <c r="AA4958" s="117">
        <f>IF(F4958="Re-assigned","NA",IF(W4958="","",IF(W4958&gt;=VLOOKUP(D4958,SLAMatrix,3,FALSE),"Yes",IF(W4958&lt;VLOOKUP(D4958,SLAMatrix,2,FALSE),"No","Internal"))))</f>
        <v/>
      </c>
      <c r="AB4958" s="123" t="n"/>
      <c r="AC4958" s="123" t="n"/>
      <c r="AD4958" s="119" t="n"/>
      <c r="AE4958" s="125" t="n"/>
      <c r="AF4958" s="124">
        <f>MONTH(O4958)</f>
        <v/>
      </c>
      <c r="AG4958" s="124">
        <f>VLOOKUP(IFERROR(MID(AE4958,1,(FIND(",",AE4958,1)-1)),AE4958),Facility_Region_Mapping,2,FALSE)</f>
        <v/>
      </c>
      <c r="AH4958" s="124" t="n"/>
      <c r="AI4958" s="124">
        <f>IF(C4958&lt;&gt;"",IF(M4958="ESM User",getInterfaceName($C4958),"NA"),"")</f>
        <v/>
      </c>
      <c r="AJ4958" s="116">
        <f>IF(Q4958&lt;&gt;"",DATE(YEAR(Q4958), MONTH(Q4958), DAY(Q4958)),"")</f>
        <v/>
      </c>
      <c r="AK4958" s="130">
        <f>IF(Q4958&lt;&gt;0,Q4958-N4958,TODAY()-N4958)</f>
        <v/>
      </c>
      <c r="AL4958" s="112">
        <f>IF(F4958="Re-assigned",0,IF(H4958="Closed",0,IF(H4958="Service Restored",0,IF(H4958="",0,1))))</f>
        <v/>
      </c>
      <c r="AM4958" s="124">
        <f>IF(AL4958=0,"",IF(AK4958&gt;20.99,"Aged","Non-Aged"))</f>
        <v/>
      </c>
      <c r="AN4958" s="112">
        <f>IF(Q4958&lt;&gt;"",MONTH(Q4958),"")</f>
        <v/>
      </c>
      <c r="AO4958" s="112">
        <f>IFERROR(VALUE(V4958),0)</f>
        <v/>
      </c>
    </row>
    <row customFormat="1" customHeight="1" ht="29.25" r="4959" s="112" spans="1:41">
      <c r="A4959" s="127" t="n"/>
      <c r="B4959" s="113" t="n"/>
      <c r="C4959" s="127" t="n"/>
      <c r="D4959" s="127" t="n"/>
      <c r="E4959" s="114">
        <f>IF(F4959 &lt;&gt; "",VLOOKUP(F4959,CategoryLookup,2,FALSE), "")</f>
        <v/>
      </c>
      <c r="F4959" s="126" t="n"/>
      <c r="G4959" s="127" t="n"/>
      <c r="H4959" s="127" t="n"/>
      <c r="I4959" s="127" t="n"/>
      <c r="J4959" s="127" t="n"/>
      <c r="K4959" s="127" t="n"/>
      <c r="L4959" s="127" t="n"/>
      <c r="M4959" s="127" t="n"/>
      <c r="N4959" s="120" t="n"/>
      <c r="O4959" s="120" t="n"/>
      <c r="P4959" s="120" t="n"/>
      <c r="Q4959" s="120" t="n"/>
      <c r="R4959" s="121" t="n"/>
      <c r="S4959" s="121" t="n"/>
      <c r="T4959" s="121" t="n"/>
      <c r="U4959" s="121" t="n"/>
      <c r="V4959" s="117">
        <f>IF(P4959="NA","NA",IF(P4959&lt;&gt;"",TEXT(P4959-N4959,"[h].mm"),""))</f>
        <v/>
      </c>
      <c r="W4959" s="118">
        <f>IF(AND(R4959="",S4959=""),"",R4959+S4959)</f>
        <v/>
      </c>
      <c r="X4959" s="116">
        <f>IF(O4959&lt;&gt;"",DATE(YEAR(O4959), MONTH(O4959), DAY(O4959)),"")</f>
        <v/>
      </c>
      <c r="Y4959" s="122" t="n"/>
      <c r="Z4959" s="123" t="n"/>
      <c r="AA4959" s="117">
        <f>IF(F4959="Re-assigned","NA",IF(W4959="","",IF(W4959&gt;=VLOOKUP(D4959,SLAMatrix,3,FALSE),"Yes",IF(W4959&lt;VLOOKUP(D4959,SLAMatrix,2,FALSE),"No","Internal"))))</f>
        <v/>
      </c>
      <c r="AB4959" s="123" t="n"/>
      <c r="AC4959" s="123" t="n"/>
      <c r="AD4959" s="119" t="n"/>
      <c r="AE4959" s="125" t="n"/>
      <c r="AF4959" s="124">
        <f>MONTH(O4959)</f>
        <v/>
      </c>
      <c r="AG4959" s="124">
        <f>VLOOKUP(IFERROR(MID(AE4959,1,(FIND(",",AE4959,1)-1)),AE4959),Facility_Region_Mapping,2,FALSE)</f>
        <v/>
      </c>
      <c r="AH4959" s="124" t="n"/>
      <c r="AI4959" s="124">
        <f>IF(C4959&lt;&gt;"",IF(M4959="ESM User",getInterfaceName($C4959),"NA"),"")</f>
        <v/>
      </c>
      <c r="AJ4959" s="116">
        <f>IF(Q4959&lt;&gt;"",DATE(YEAR(Q4959), MONTH(Q4959), DAY(Q4959)),"")</f>
        <v/>
      </c>
      <c r="AK4959" s="130">
        <f>IF(Q4959&lt;&gt;0,Q4959-N4959,TODAY()-N4959)</f>
        <v/>
      </c>
      <c r="AL4959" s="112">
        <f>IF(F4959="Re-assigned",0,IF(H4959="Closed",0,IF(H4959="Service Restored",0,IF(H4959="",0,1))))</f>
        <v/>
      </c>
      <c r="AM4959" s="124">
        <f>IF(AL4959=0,"",IF(AK4959&gt;20.99,"Aged","Non-Aged"))</f>
        <v/>
      </c>
      <c r="AN4959" s="112">
        <f>IF(Q4959&lt;&gt;"",MONTH(Q4959),"")</f>
        <v/>
      </c>
      <c r="AO4959" s="112">
        <f>IFERROR(VALUE(V4959),0)</f>
        <v/>
      </c>
    </row>
    <row customFormat="1" customHeight="1" ht="29.25" r="4960" s="112" spans="1:41">
      <c r="A4960" s="127" t="n"/>
      <c r="B4960" s="113" t="n"/>
      <c r="C4960" s="127" t="n"/>
      <c r="D4960" s="127" t="n"/>
      <c r="E4960" s="114">
        <f>IF(F4960 &lt;&gt; "",VLOOKUP(F4960,CategoryLookup,2,FALSE), "")</f>
        <v/>
      </c>
      <c r="F4960" s="126" t="n"/>
      <c r="G4960" s="127" t="n"/>
      <c r="H4960" s="127" t="n"/>
      <c r="I4960" s="127" t="n"/>
      <c r="J4960" s="127" t="n"/>
      <c r="K4960" s="127" t="n"/>
      <c r="L4960" s="127" t="n"/>
      <c r="M4960" s="127" t="n"/>
      <c r="N4960" s="120" t="n"/>
      <c r="O4960" s="120" t="n"/>
      <c r="P4960" s="120" t="n"/>
      <c r="Q4960" s="120" t="n"/>
      <c r="R4960" s="121" t="n"/>
      <c r="S4960" s="121" t="n"/>
      <c r="T4960" s="121" t="n"/>
      <c r="U4960" s="121" t="n"/>
      <c r="V4960" s="117">
        <f>IF(P4960="NA","NA",IF(P4960&lt;&gt;"",TEXT(P4960-N4960,"[h].mm"),""))</f>
        <v/>
      </c>
      <c r="W4960" s="118">
        <f>IF(AND(R4960="",S4960=""),"",R4960+S4960)</f>
        <v/>
      </c>
      <c r="X4960" s="116">
        <f>IF(O4960&lt;&gt;"",DATE(YEAR(O4960), MONTH(O4960), DAY(O4960)),"")</f>
        <v/>
      </c>
      <c r="Y4960" s="122" t="n"/>
      <c r="Z4960" s="123" t="n"/>
      <c r="AA4960" s="117">
        <f>IF(F4960="Re-assigned","NA",IF(W4960="","",IF(W4960&gt;=VLOOKUP(D4960,SLAMatrix,3,FALSE),"Yes",IF(W4960&lt;VLOOKUP(D4960,SLAMatrix,2,FALSE),"No","Internal"))))</f>
        <v/>
      </c>
      <c r="AB4960" s="123" t="n"/>
      <c r="AC4960" s="123" t="n"/>
      <c r="AD4960" s="119" t="n"/>
      <c r="AE4960" s="125" t="n"/>
      <c r="AF4960" s="124">
        <f>MONTH(O4960)</f>
        <v/>
      </c>
      <c r="AG4960" s="124">
        <f>VLOOKUP(IFERROR(MID(AE4960,1,(FIND(",",AE4960,1)-1)),AE4960),Facility_Region_Mapping,2,FALSE)</f>
        <v/>
      </c>
      <c r="AH4960" s="124" t="n"/>
      <c r="AI4960" s="124">
        <f>IF(C4960&lt;&gt;"",IF(M4960="ESM User",getInterfaceName($C4960),"NA"),"")</f>
        <v/>
      </c>
      <c r="AJ4960" s="116">
        <f>IF(Q4960&lt;&gt;"",DATE(YEAR(Q4960), MONTH(Q4960), DAY(Q4960)),"")</f>
        <v/>
      </c>
      <c r="AK4960" s="130">
        <f>IF(Q4960&lt;&gt;0,Q4960-N4960,TODAY()-N4960)</f>
        <v/>
      </c>
      <c r="AL4960" s="112">
        <f>IF(F4960="Re-assigned",0,IF(H4960="Closed",0,IF(H4960="Service Restored",0,IF(H4960="",0,1))))</f>
        <v/>
      </c>
      <c r="AM4960" s="124">
        <f>IF(AL4960=0,"",IF(AK4960&gt;20.99,"Aged","Non-Aged"))</f>
        <v/>
      </c>
      <c r="AN4960" s="112">
        <f>IF(Q4960&lt;&gt;"",MONTH(Q4960),"")</f>
        <v/>
      </c>
      <c r="AO4960" s="112">
        <f>IFERROR(VALUE(V4960),0)</f>
        <v/>
      </c>
    </row>
    <row customFormat="1" customHeight="1" ht="29.25" r="4961" s="112" spans="1:41">
      <c r="A4961" s="127" t="n"/>
      <c r="B4961" s="113" t="n"/>
      <c r="C4961" s="127" t="n"/>
      <c r="D4961" s="127" t="n"/>
      <c r="E4961" s="114">
        <f>IF(F4961 &lt;&gt; "",VLOOKUP(F4961,CategoryLookup,2,FALSE), "")</f>
        <v/>
      </c>
      <c r="F4961" s="126" t="n"/>
      <c r="G4961" s="127" t="n"/>
      <c r="H4961" s="127" t="n"/>
      <c r="I4961" s="127" t="n"/>
      <c r="J4961" s="127" t="n"/>
      <c r="K4961" s="127" t="n"/>
      <c r="L4961" s="127" t="n"/>
      <c r="M4961" s="127" t="n"/>
      <c r="N4961" s="120" t="n"/>
      <c r="O4961" s="120" t="n"/>
      <c r="P4961" s="120" t="n"/>
      <c r="Q4961" s="120" t="n"/>
      <c r="R4961" s="121" t="n"/>
      <c r="S4961" s="121" t="n"/>
      <c r="T4961" s="121" t="n"/>
      <c r="U4961" s="121" t="n"/>
      <c r="V4961" s="117">
        <f>IF(P4961="NA","NA",IF(P4961&lt;&gt;"",TEXT(P4961-N4961,"[h].mm"),""))</f>
        <v/>
      </c>
      <c r="W4961" s="118">
        <f>IF(AND(R4961="",S4961=""),"",R4961+S4961)</f>
        <v/>
      </c>
      <c r="X4961" s="116">
        <f>IF(O4961&lt;&gt;"",DATE(YEAR(O4961), MONTH(O4961), DAY(O4961)),"")</f>
        <v/>
      </c>
      <c r="Y4961" s="122" t="n"/>
      <c r="Z4961" s="123" t="n"/>
      <c r="AA4961" s="117">
        <f>IF(F4961="Re-assigned","NA",IF(W4961="","",IF(W4961&gt;=VLOOKUP(D4961,SLAMatrix,3,FALSE),"Yes",IF(W4961&lt;VLOOKUP(D4961,SLAMatrix,2,FALSE),"No","Internal"))))</f>
        <v/>
      </c>
      <c r="AB4961" s="123" t="n"/>
      <c r="AC4961" s="123" t="n"/>
      <c r="AD4961" s="119" t="n"/>
      <c r="AE4961" s="125" t="n"/>
      <c r="AF4961" s="124">
        <f>MONTH(O4961)</f>
        <v/>
      </c>
      <c r="AG4961" s="124">
        <f>VLOOKUP(IFERROR(MID(AE4961,1,(FIND(",",AE4961,1)-1)),AE4961),Facility_Region_Mapping,2,FALSE)</f>
        <v/>
      </c>
      <c r="AH4961" s="124" t="n"/>
      <c r="AI4961" s="124">
        <f>IF(C4961&lt;&gt;"",IF(M4961="ESM User",getInterfaceName($C4961),"NA"),"")</f>
        <v/>
      </c>
      <c r="AJ4961" s="116">
        <f>IF(Q4961&lt;&gt;"",DATE(YEAR(Q4961), MONTH(Q4961), DAY(Q4961)),"")</f>
        <v/>
      </c>
      <c r="AK4961" s="130">
        <f>IF(Q4961&lt;&gt;0,Q4961-N4961,TODAY()-N4961)</f>
        <v/>
      </c>
      <c r="AL4961" s="112">
        <f>IF(F4961="Re-assigned",0,IF(H4961="Closed",0,IF(H4961="Service Restored",0,IF(H4961="",0,1))))</f>
        <v/>
      </c>
      <c r="AM4961" s="124">
        <f>IF(AL4961=0,"",IF(AK4961&gt;20.99,"Aged","Non-Aged"))</f>
        <v/>
      </c>
      <c r="AN4961" s="112">
        <f>IF(Q4961&lt;&gt;"",MONTH(Q4961),"")</f>
        <v/>
      </c>
      <c r="AO4961" s="112">
        <f>IFERROR(VALUE(V4961),0)</f>
        <v/>
      </c>
    </row>
    <row customFormat="1" customHeight="1" ht="29.25" r="4962" s="112" spans="1:41">
      <c r="A4962" s="127" t="n"/>
      <c r="B4962" s="113" t="n"/>
      <c r="C4962" s="127" t="n"/>
      <c r="D4962" s="127" t="n"/>
      <c r="E4962" s="114">
        <f>IF(F4962 &lt;&gt; "",VLOOKUP(F4962,CategoryLookup,2,FALSE), "")</f>
        <v/>
      </c>
      <c r="F4962" s="126" t="n"/>
      <c r="G4962" s="127" t="n"/>
      <c r="H4962" s="127" t="n"/>
      <c r="I4962" s="127" t="n"/>
      <c r="J4962" s="127" t="n"/>
      <c r="K4962" s="127" t="n"/>
      <c r="L4962" s="127" t="n"/>
      <c r="M4962" s="127" t="n"/>
      <c r="N4962" s="120" t="n"/>
      <c r="O4962" s="120" t="n"/>
      <c r="P4962" s="120" t="n"/>
      <c r="Q4962" s="120" t="n"/>
      <c r="R4962" s="121" t="n"/>
      <c r="S4962" s="121" t="n"/>
      <c r="T4962" s="121" t="n"/>
      <c r="U4962" s="121" t="n"/>
      <c r="V4962" s="117">
        <f>IF(P4962="NA","NA",IF(P4962&lt;&gt;"",TEXT(P4962-N4962,"[h].mm"),""))</f>
        <v/>
      </c>
      <c r="W4962" s="118">
        <f>IF(AND(R4962="",S4962=""),"",R4962+S4962)</f>
        <v/>
      </c>
      <c r="X4962" s="116">
        <f>IF(O4962&lt;&gt;"",DATE(YEAR(O4962), MONTH(O4962), DAY(O4962)),"")</f>
        <v/>
      </c>
      <c r="Y4962" s="122" t="n"/>
      <c r="Z4962" s="123" t="n"/>
      <c r="AA4962" s="117">
        <f>IF(F4962="Re-assigned","NA",IF(W4962="","",IF(W4962&gt;=VLOOKUP(D4962,SLAMatrix,3,FALSE),"Yes",IF(W4962&lt;VLOOKUP(D4962,SLAMatrix,2,FALSE),"No","Internal"))))</f>
        <v/>
      </c>
      <c r="AB4962" s="123" t="n"/>
      <c r="AC4962" s="123" t="n"/>
      <c r="AD4962" s="119" t="n"/>
      <c r="AE4962" s="125" t="n"/>
      <c r="AF4962" s="124">
        <f>MONTH(O4962)</f>
        <v/>
      </c>
      <c r="AG4962" s="124">
        <f>VLOOKUP(IFERROR(MID(AE4962,1,(FIND(",",AE4962,1)-1)),AE4962),Facility_Region_Mapping,2,FALSE)</f>
        <v/>
      </c>
      <c r="AH4962" s="124" t="n"/>
      <c r="AI4962" s="124">
        <f>IF(C4962&lt;&gt;"",IF(M4962="ESM User",getInterfaceName($C4962),"NA"),"")</f>
        <v/>
      </c>
      <c r="AJ4962" s="116">
        <f>IF(Q4962&lt;&gt;"",DATE(YEAR(Q4962), MONTH(Q4962), DAY(Q4962)),"")</f>
        <v/>
      </c>
      <c r="AK4962" s="130">
        <f>IF(Q4962&lt;&gt;0,Q4962-N4962,TODAY()-N4962)</f>
        <v/>
      </c>
      <c r="AL4962" s="112">
        <f>IF(F4962="Re-assigned",0,IF(H4962="Closed",0,IF(H4962="Service Restored",0,IF(H4962="",0,1))))</f>
        <v/>
      </c>
      <c r="AM4962" s="124">
        <f>IF(AL4962=0,"",IF(AK4962&gt;20.99,"Aged","Non-Aged"))</f>
        <v/>
      </c>
      <c r="AN4962" s="112">
        <f>IF(Q4962&lt;&gt;"",MONTH(Q4962),"")</f>
        <v/>
      </c>
      <c r="AO4962" s="112">
        <f>IFERROR(VALUE(V4962),0)</f>
        <v/>
      </c>
    </row>
    <row customFormat="1" customHeight="1" ht="29.25" r="4963" s="112" spans="1:41">
      <c r="A4963" s="127" t="n"/>
      <c r="B4963" s="113" t="n"/>
      <c r="C4963" s="127" t="n"/>
      <c r="D4963" s="127" t="n"/>
      <c r="E4963" s="114">
        <f>IF(F4963 &lt;&gt; "",VLOOKUP(F4963,CategoryLookup,2,FALSE), "")</f>
        <v/>
      </c>
      <c r="F4963" s="126" t="n"/>
      <c r="G4963" s="127" t="n"/>
      <c r="H4963" s="127" t="n"/>
      <c r="I4963" s="127" t="n"/>
      <c r="J4963" s="127" t="n"/>
      <c r="K4963" s="127" t="n"/>
      <c r="L4963" s="127" t="n"/>
      <c r="M4963" s="127" t="n"/>
      <c r="N4963" s="120" t="n"/>
      <c r="O4963" s="120" t="n"/>
      <c r="P4963" s="120" t="n"/>
      <c r="Q4963" s="120" t="n"/>
      <c r="R4963" s="121" t="n"/>
      <c r="S4963" s="121" t="n"/>
      <c r="T4963" s="121" t="n"/>
      <c r="U4963" s="121" t="n"/>
      <c r="V4963" s="117">
        <f>IF(P4963="NA","NA",IF(P4963&lt;&gt;"",TEXT(P4963-N4963,"[h].mm"),""))</f>
        <v/>
      </c>
      <c r="W4963" s="118">
        <f>IF(AND(R4963="",S4963=""),"",R4963+S4963)</f>
        <v/>
      </c>
      <c r="X4963" s="116">
        <f>IF(O4963&lt;&gt;"",DATE(YEAR(O4963), MONTH(O4963), DAY(O4963)),"")</f>
        <v/>
      </c>
      <c r="Y4963" s="122" t="n"/>
      <c r="Z4963" s="123" t="n"/>
      <c r="AA4963" s="117">
        <f>IF(F4963="Re-assigned","NA",IF(W4963="","",IF(W4963&gt;=VLOOKUP(D4963,SLAMatrix,3,FALSE),"Yes",IF(W4963&lt;VLOOKUP(D4963,SLAMatrix,2,FALSE),"No","Internal"))))</f>
        <v/>
      </c>
      <c r="AB4963" s="123" t="n"/>
      <c r="AC4963" s="123" t="n"/>
      <c r="AD4963" s="119" t="n"/>
      <c r="AE4963" s="125" t="n"/>
      <c r="AF4963" s="124">
        <f>MONTH(O4963)</f>
        <v/>
      </c>
      <c r="AG4963" s="124">
        <f>VLOOKUP(IFERROR(MID(AE4963,1,(FIND(",",AE4963,1)-1)),AE4963),Facility_Region_Mapping,2,FALSE)</f>
        <v/>
      </c>
      <c r="AH4963" s="124" t="n"/>
      <c r="AI4963" s="124">
        <f>IF(C4963&lt;&gt;"",IF(M4963="ESM User",getInterfaceName($C4963),"NA"),"")</f>
        <v/>
      </c>
      <c r="AJ4963" s="116">
        <f>IF(Q4963&lt;&gt;"",DATE(YEAR(Q4963), MONTH(Q4963), DAY(Q4963)),"")</f>
        <v/>
      </c>
      <c r="AK4963" s="130">
        <f>IF(Q4963&lt;&gt;0,Q4963-N4963,TODAY()-N4963)</f>
        <v/>
      </c>
      <c r="AL4963" s="112">
        <f>IF(F4963="Re-assigned",0,IF(H4963="Closed",0,IF(H4963="Service Restored",0,IF(H4963="",0,1))))</f>
        <v/>
      </c>
      <c r="AM4963" s="124">
        <f>IF(AL4963=0,"",IF(AK4963&gt;20.99,"Aged","Non-Aged"))</f>
        <v/>
      </c>
      <c r="AN4963" s="112">
        <f>IF(Q4963&lt;&gt;"",MONTH(Q4963),"")</f>
        <v/>
      </c>
      <c r="AO4963" s="112">
        <f>IFERROR(VALUE(V4963),0)</f>
        <v/>
      </c>
    </row>
    <row customFormat="1" customHeight="1" ht="29.25" r="4964" s="112" spans="1:41">
      <c r="A4964" s="127" t="n"/>
      <c r="B4964" s="113" t="n"/>
      <c r="C4964" s="127" t="n"/>
      <c r="D4964" s="127" t="n"/>
      <c r="E4964" s="114">
        <f>IF(F4964 &lt;&gt; "",VLOOKUP(F4964,CategoryLookup,2,FALSE), "")</f>
        <v/>
      </c>
      <c r="F4964" s="126" t="n"/>
      <c r="G4964" s="127" t="n"/>
      <c r="H4964" s="127" t="n"/>
      <c r="I4964" s="127" t="n"/>
      <c r="J4964" s="127" t="n"/>
      <c r="K4964" s="127" t="n"/>
      <c r="L4964" s="127" t="n"/>
      <c r="M4964" s="127" t="n"/>
      <c r="N4964" s="120" t="n"/>
      <c r="O4964" s="120" t="n"/>
      <c r="P4964" s="120" t="n"/>
      <c r="Q4964" s="120" t="n"/>
      <c r="R4964" s="121" t="n"/>
      <c r="S4964" s="121" t="n"/>
      <c r="T4964" s="121" t="n"/>
      <c r="U4964" s="121" t="n"/>
      <c r="V4964" s="117">
        <f>IF(P4964="NA","NA",IF(P4964&lt;&gt;"",TEXT(P4964-N4964,"[h].mm"),""))</f>
        <v/>
      </c>
      <c r="W4964" s="118">
        <f>IF(AND(R4964="",S4964=""),"",R4964+S4964)</f>
        <v/>
      </c>
      <c r="X4964" s="116">
        <f>IF(O4964&lt;&gt;"",DATE(YEAR(O4964), MONTH(O4964), DAY(O4964)),"")</f>
        <v/>
      </c>
      <c r="Y4964" s="122" t="n"/>
      <c r="Z4964" s="123" t="n"/>
      <c r="AA4964" s="117">
        <f>IF(F4964="Re-assigned","NA",IF(W4964="","",IF(W4964&gt;=VLOOKUP(D4964,SLAMatrix,3,FALSE),"Yes",IF(W4964&lt;VLOOKUP(D4964,SLAMatrix,2,FALSE),"No","Internal"))))</f>
        <v/>
      </c>
      <c r="AB4964" s="123" t="n"/>
      <c r="AC4964" s="123" t="n"/>
      <c r="AD4964" s="119" t="n"/>
      <c r="AE4964" s="125" t="n"/>
      <c r="AF4964" s="124">
        <f>MONTH(O4964)</f>
        <v/>
      </c>
      <c r="AG4964" s="124">
        <f>VLOOKUP(IFERROR(MID(AE4964,1,(FIND(",",AE4964,1)-1)),AE4964),Facility_Region_Mapping,2,FALSE)</f>
        <v/>
      </c>
      <c r="AH4964" s="124" t="n"/>
      <c r="AI4964" s="124">
        <f>IF(C4964&lt;&gt;"",IF(M4964="ESM User",getInterfaceName($C4964),"NA"),"")</f>
        <v/>
      </c>
      <c r="AJ4964" s="116">
        <f>IF(Q4964&lt;&gt;"",DATE(YEAR(Q4964), MONTH(Q4964), DAY(Q4964)),"")</f>
        <v/>
      </c>
      <c r="AK4964" s="130">
        <f>IF(Q4964&lt;&gt;0,Q4964-N4964,TODAY()-N4964)</f>
        <v/>
      </c>
      <c r="AL4964" s="112">
        <f>IF(F4964="Re-assigned",0,IF(H4964="Closed",0,IF(H4964="Service Restored",0,IF(H4964="",0,1))))</f>
        <v/>
      </c>
      <c r="AM4964" s="124">
        <f>IF(AL4964=0,"",IF(AK4964&gt;20.99,"Aged","Non-Aged"))</f>
        <v/>
      </c>
      <c r="AN4964" s="112">
        <f>IF(Q4964&lt;&gt;"",MONTH(Q4964),"")</f>
        <v/>
      </c>
      <c r="AO4964" s="112">
        <f>IFERROR(VALUE(V4964),0)</f>
        <v/>
      </c>
    </row>
    <row customFormat="1" customHeight="1" ht="29.25" r="4965" s="112" spans="1:41">
      <c r="A4965" s="127" t="n"/>
      <c r="B4965" s="113" t="n"/>
      <c r="C4965" s="127" t="n"/>
      <c r="D4965" s="127" t="n"/>
      <c r="E4965" s="114">
        <f>IF(F4965 &lt;&gt; "",VLOOKUP(F4965,CategoryLookup,2,FALSE), "")</f>
        <v/>
      </c>
      <c r="F4965" s="126" t="n"/>
      <c r="G4965" s="127" t="n"/>
      <c r="H4965" s="127" t="n"/>
      <c r="I4965" s="127" t="n"/>
      <c r="J4965" s="127" t="n"/>
      <c r="K4965" s="127" t="n"/>
      <c r="L4965" s="127" t="n"/>
      <c r="M4965" s="127" t="n"/>
      <c r="N4965" s="120" t="n"/>
      <c r="O4965" s="120" t="n"/>
      <c r="P4965" s="120" t="n"/>
      <c r="Q4965" s="120" t="n"/>
      <c r="R4965" s="121" t="n"/>
      <c r="S4965" s="121" t="n"/>
      <c r="T4965" s="121" t="n"/>
      <c r="U4965" s="121" t="n"/>
      <c r="V4965" s="117">
        <f>IF(P4965="NA","NA",IF(P4965&lt;&gt;"",TEXT(P4965-N4965,"[h].mm"),""))</f>
        <v/>
      </c>
      <c r="W4965" s="118">
        <f>IF(AND(R4965="",S4965=""),"",R4965+S4965)</f>
        <v/>
      </c>
      <c r="X4965" s="116">
        <f>IF(O4965&lt;&gt;"",DATE(YEAR(O4965), MONTH(O4965), DAY(O4965)),"")</f>
        <v/>
      </c>
      <c r="Y4965" s="122" t="n"/>
      <c r="Z4965" s="123" t="n"/>
      <c r="AA4965" s="117">
        <f>IF(F4965="Re-assigned","NA",IF(W4965="","",IF(W4965&gt;=VLOOKUP(D4965,SLAMatrix,3,FALSE),"Yes",IF(W4965&lt;VLOOKUP(D4965,SLAMatrix,2,FALSE),"No","Internal"))))</f>
        <v/>
      </c>
      <c r="AB4965" s="123" t="n"/>
      <c r="AC4965" s="123" t="n"/>
      <c r="AD4965" s="119" t="n"/>
      <c r="AE4965" s="125" t="n"/>
      <c r="AF4965" s="124">
        <f>MONTH(O4965)</f>
        <v/>
      </c>
      <c r="AG4965" s="124">
        <f>VLOOKUP(IFERROR(MID(AE4965,1,(FIND(",",AE4965,1)-1)),AE4965),Facility_Region_Mapping,2,FALSE)</f>
        <v/>
      </c>
      <c r="AH4965" s="124" t="n"/>
      <c r="AI4965" s="124">
        <f>IF(C4965&lt;&gt;"",IF(M4965="ESM User",getInterfaceName($C4965),"NA"),"")</f>
        <v/>
      </c>
      <c r="AJ4965" s="116">
        <f>IF(Q4965&lt;&gt;"",DATE(YEAR(Q4965), MONTH(Q4965), DAY(Q4965)),"")</f>
        <v/>
      </c>
      <c r="AK4965" s="130">
        <f>IF(Q4965&lt;&gt;0,Q4965-N4965,TODAY()-N4965)</f>
        <v/>
      </c>
      <c r="AL4965" s="112">
        <f>IF(F4965="Re-assigned",0,IF(H4965="Closed",0,IF(H4965="Service Restored",0,IF(H4965="",0,1))))</f>
        <v/>
      </c>
      <c r="AM4965" s="124">
        <f>IF(AL4965=0,"",IF(AK4965&gt;20.99,"Aged","Non-Aged"))</f>
        <v/>
      </c>
      <c r="AN4965" s="112">
        <f>IF(Q4965&lt;&gt;"",MONTH(Q4965),"")</f>
        <v/>
      </c>
      <c r="AO4965" s="112">
        <f>IFERROR(VALUE(V4965),0)</f>
        <v/>
      </c>
    </row>
    <row customFormat="1" customHeight="1" ht="29.25" r="4966" s="112" spans="1:41">
      <c r="A4966" s="127" t="n"/>
      <c r="B4966" s="113" t="n"/>
      <c r="C4966" s="127" t="n"/>
      <c r="D4966" s="127" t="n"/>
      <c r="E4966" s="114">
        <f>IF(F4966 &lt;&gt; "",VLOOKUP(F4966,CategoryLookup,2,FALSE), "")</f>
        <v/>
      </c>
      <c r="F4966" s="126" t="n"/>
      <c r="G4966" s="127" t="n"/>
      <c r="H4966" s="127" t="n"/>
      <c r="I4966" s="127" t="n"/>
      <c r="J4966" s="127" t="n"/>
      <c r="K4966" s="127" t="n"/>
      <c r="L4966" s="127" t="n"/>
      <c r="M4966" s="127" t="n"/>
      <c r="N4966" s="120" t="n"/>
      <c r="O4966" s="120" t="n"/>
      <c r="P4966" s="120" t="n"/>
      <c r="Q4966" s="120" t="n"/>
      <c r="R4966" s="121" t="n"/>
      <c r="S4966" s="121" t="n"/>
      <c r="T4966" s="121" t="n"/>
      <c r="U4966" s="121" t="n"/>
      <c r="V4966" s="117">
        <f>IF(P4966="NA","NA",IF(P4966&lt;&gt;"",TEXT(P4966-N4966,"[h].mm"),""))</f>
        <v/>
      </c>
      <c r="W4966" s="118">
        <f>IF(AND(R4966="",S4966=""),"",R4966+S4966)</f>
        <v/>
      </c>
      <c r="X4966" s="116">
        <f>IF(O4966&lt;&gt;"",DATE(YEAR(O4966), MONTH(O4966), DAY(O4966)),"")</f>
        <v/>
      </c>
      <c r="Y4966" s="122" t="n"/>
      <c r="Z4966" s="123" t="n"/>
      <c r="AA4966" s="117">
        <f>IF(F4966="Re-assigned","NA",IF(W4966="","",IF(W4966&gt;=VLOOKUP(D4966,SLAMatrix,3,FALSE),"Yes",IF(W4966&lt;VLOOKUP(D4966,SLAMatrix,2,FALSE),"No","Internal"))))</f>
        <v/>
      </c>
      <c r="AB4966" s="123" t="n"/>
      <c r="AC4966" s="123" t="n"/>
      <c r="AD4966" s="119" t="n"/>
      <c r="AE4966" s="125" t="n"/>
      <c r="AF4966" s="124">
        <f>MONTH(O4966)</f>
        <v/>
      </c>
      <c r="AG4966" s="124">
        <f>VLOOKUP(IFERROR(MID(AE4966,1,(FIND(",",AE4966,1)-1)),AE4966),Facility_Region_Mapping,2,FALSE)</f>
        <v/>
      </c>
      <c r="AH4966" s="124" t="n"/>
      <c r="AI4966" s="124">
        <f>IF(C4966&lt;&gt;"",IF(M4966="ESM User",getInterfaceName($C4966),"NA"),"")</f>
        <v/>
      </c>
      <c r="AJ4966" s="116">
        <f>IF(Q4966&lt;&gt;"",DATE(YEAR(Q4966), MONTH(Q4966), DAY(Q4966)),"")</f>
        <v/>
      </c>
      <c r="AK4966" s="130">
        <f>IF(Q4966&lt;&gt;0,Q4966-N4966,TODAY()-N4966)</f>
        <v/>
      </c>
      <c r="AL4966" s="112">
        <f>IF(F4966="Re-assigned",0,IF(H4966="Closed",0,IF(H4966="Service Restored",0,IF(H4966="",0,1))))</f>
        <v/>
      </c>
      <c r="AM4966" s="124">
        <f>IF(AL4966=0,"",IF(AK4966&gt;20.99,"Aged","Non-Aged"))</f>
        <v/>
      </c>
      <c r="AN4966" s="112">
        <f>IF(Q4966&lt;&gt;"",MONTH(Q4966),"")</f>
        <v/>
      </c>
      <c r="AO4966" s="112">
        <f>IFERROR(VALUE(V4966),0)</f>
        <v/>
      </c>
    </row>
    <row customFormat="1" customHeight="1" ht="29.25" r="4967" s="112" spans="1:41">
      <c r="A4967" s="127" t="n"/>
      <c r="B4967" s="113" t="n"/>
      <c r="C4967" s="127" t="n"/>
      <c r="D4967" s="127" t="n"/>
      <c r="E4967" s="114">
        <f>IF(F4967 &lt;&gt; "",VLOOKUP(F4967,CategoryLookup,2,FALSE), "")</f>
        <v/>
      </c>
      <c r="F4967" s="126" t="n"/>
      <c r="G4967" s="127" t="n"/>
      <c r="H4967" s="127" t="n"/>
      <c r="I4967" s="127" t="n"/>
      <c r="J4967" s="127" t="n"/>
      <c r="K4967" s="127" t="n"/>
      <c r="L4967" s="127" t="n"/>
      <c r="M4967" s="127" t="n"/>
      <c r="N4967" s="120" t="n"/>
      <c r="O4967" s="120" t="n"/>
      <c r="P4967" s="120" t="n"/>
      <c r="Q4967" s="120" t="n"/>
      <c r="R4967" s="121" t="n"/>
      <c r="S4967" s="121" t="n"/>
      <c r="T4967" s="121" t="n"/>
      <c r="U4967" s="121" t="n"/>
      <c r="V4967" s="117">
        <f>IF(P4967="NA","NA",IF(P4967&lt;&gt;"",TEXT(P4967-N4967,"[h].mm"),""))</f>
        <v/>
      </c>
      <c r="W4967" s="118">
        <f>IF(AND(R4967="",S4967=""),"",R4967+S4967)</f>
        <v/>
      </c>
      <c r="X4967" s="116">
        <f>IF(O4967&lt;&gt;"",DATE(YEAR(O4967), MONTH(O4967), DAY(O4967)),"")</f>
        <v/>
      </c>
      <c r="Y4967" s="122" t="n"/>
      <c r="Z4967" s="123" t="n"/>
      <c r="AA4967" s="117">
        <f>IF(F4967="Re-assigned","NA",IF(W4967="","",IF(W4967&gt;=VLOOKUP(D4967,SLAMatrix,3,FALSE),"Yes",IF(W4967&lt;VLOOKUP(D4967,SLAMatrix,2,FALSE),"No","Internal"))))</f>
        <v/>
      </c>
      <c r="AB4967" s="123" t="n"/>
      <c r="AC4967" s="123" t="n"/>
      <c r="AD4967" s="119" t="n"/>
      <c r="AE4967" s="125" t="n"/>
      <c r="AF4967" s="124">
        <f>MONTH(O4967)</f>
        <v/>
      </c>
      <c r="AG4967" s="124">
        <f>VLOOKUP(IFERROR(MID(AE4967,1,(FIND(",",AE4967,1)-1)),AE4967),Facility_Region_Mapping,2,FALSE)</f>
        <v/>
      </c>
      <c r="AH4967" s="124" t="n"/>
      <c r="AI4967" s="124">
        <f>IF(C4967&lt;&gt;"",IF(M4967="ESM User",getInterfaceName($C4967),"NA"),"")</f>
        <v/>
      </c>
      <c r="AJ4967" s="116">
        <f>IF(Q4967&lt;&gt;"",DATE(YEAR(Q4967), MONTH(Q4967), DAY(Q4967)),"")</f>
        <v/>
      </c>
      <c r="AK4967" s="130">
        <f>IF(Q4967&lt;&gt;0,Q4967-N4967,TODAY()-N4967)</f>
        <v/>
      </c>
      <c r="AL4967" s="112">
        <f>IF(F4967="Re-assigned",0,IF(H4967="Closed",0,IF(H4967="Service Restored",0,IF(H4967="",0,1))))</f>
        <v/>
      </c>
      <c r="AM4967" s="124">
        <f>IF(AL4967=0,"",IF(AK4967&gt;20.99,"Aged","Non-Aged"))</f>
        <v/>
      </c>
      <c r="AN4967" s="112">
        <f>IF(Q4967&lt;&gt;"",MONTH(Q4967),"")</f>
        <v/>
      </c>
      <c r="AO4967" s="112">
        <f>IFERROR(VALUE(V4967),0)</f>
        <v/>
      </c>
    </row>
    <row customFormat="1" customHeight="1" ht="29.25" r="4968" s="112" spans="1:41">
      <c r="A4968" s="127" t="n"/>
      <c r="B4968" s="113" t="n"/>
      <c r="C4968" s="127" t="n"/>
      <c r="D4968" s="127" t="n"/>
      <c r="E4968" s="114">
        <f>IF(F4968 &lt;&gt; "",VLOOKUP(F4968,CategoryLookup,2,FALSE), "")</f>
        <v/>
      </c>
      <c r="F4968" s="126" t="n"/>
      <c r="G4968" s="127" t="n"/>
      <c r="H4968" s="127" t="n"/>
      <c r="I4968" s="127" t="n"/>
      <c r="J4968" s="127" t="n"/>
      <c r="K4968" s="127" t="n"/>
      <c r="L4968" s="127" t="n"/>
      <c r="M4968" s="127" t="n"/>
      <c r="N4968" s="120" t="n"/>
      <c r="O4968" s="120" t="n"/>
      <c r="P4968" s="120" t="n"/>
      <c r="Q4968" s="120" t="n"/>
      <c r="R4968" s="121" t="n"/>
      <c r="S4968" s="121" t="n"/>
      <c r="T4968" s="121" t="n"/>
      <c r="U4968" s="121" t="n"/>
      <c r="V4968" s="117">
        <f>IF(P4968="NA","NA",IF(P4968&lt;&gt;"",TEXT(P4968-N4968,"[h].mm"),""))</f>
        <v/>
      </c>
      <c r="W4968" s="118">
        <f>IF(AND(R4968="",S4968=""),"",R4968+S4968)</f>
        <v/>
      </c>
      <c r="X4968" s="116">
        <f>IF(O4968&lt;&gt;"",DATE(YEAR(O4968), MONTH(O4968), DAY(O4968)),"")</f>
        <v/>
      </c>
      <c r="Y4968" s="122" t="n"/>
      <c r="Z4968" s="123" t="n"/>
      <c r="AA4968" s="117">
        <f>IF(F4968="Re-assigned","NA",IF(W4968="","",IF(W4968&gt;=VLOOKUP(D4968,SLAMatrix,3,FALSE),"Yes",IF(W4968&lt;VLOOKUP(D4968,SLAMatrix,2,FALSE),"No","Internal"))))</f>
        <v/>
      </c>
      <c r="AB4968" s="123" t="n"/>
      <c r="AC4968" s="123" t="n"/>
      <c r="AD4968" s="119" t="n"/>
      <c r="AE4968" s="125" t="n"/>
      <c r="AF4968" s="124">
        <f>MONTH(O4968)</f>
        <v/>
      </c>
      <c r="AG4968" s="124">
        <f>VLOOKUP(IFERROR(MID(AE4968,1,(FIND(",",AE4968,1)-1)),AE4968),Facility_Region_Mapping,2,FALSE)</f>
        <v/>
      </c>
      <c r="AH4968" s="124" t="n"/>
      <c r="AI4968" s="124">
        <f>IF(C4968&lt;&gt;"",IF(M4968="ESM User",getInterfaceName($C4968),"NA"),"")</f>
        <v/>
      </c>
      <c r="AJ4968" s="116">
        <f>IF(Q4968&lt;&gt;"",DATE(YEAR(Q4968), MONTH(Q4968), DAY(Q4968)),"")</f>
        <v/>
      </c>
      <c r="AK4968" s="130">
        <f>IF(Q4968&lt;&gt;0,Q4968-N4968,TODAY()-N4968)</f>
        <v/>
      </c>
      <c r="AL4968" s="112">
        <f>IF(F4968="Re-assigned",0,IF(H4968="Closed",0,IF(H4968="Service Restored",0,IF(H4968="",0,1))))</f>
        <v/>
      </c>
      <c r="AM4968" s="124">
        <f>IF(AL4968=0,"",IF(AK4968&gt;20.99,"Aged","Non-Aged"))</f>
        <v/>
      </c>
      <c r="AN4968" s="112">
        <f>IF(Q4968&lt;&gt;"",MONTH(Q4968),"")</f>
        <v/>
      </c>
      <c r="AO4968" s="112">
        <f>IFERROR(VALUE(V4968),0)</f>
        <v/>
      </c>
    </row>
    <row customFormat="1" customHeight="1" ht="29.25" r="4969" s="112" spans="1:41">
      <c r="A4969" s="127" t="n"/>
      <c r="B4969" s="113" t="n"/>
      <c r="C4969" s="127" t="n"/>
      <c r="D4969" s="127" t="n"/>
      <c r="E4969" s="114">
        <f>IF(F4969 &lt;&gt; "",VLOOKUP(F4969,CategoryLookup,2,FALSE), "")</f>
        <v/>
      </c>
      <c r="F4969" s="126" t="n"/>
      <c r="G4969" s="127" t="n"/>
      <c r="H4969" s="127" t="n"/>
      <c r="I4969" s="127" t="n"/>
      <c r="J4969" s="127" t="n"/>
      <c r="K4969" s="127" t="n"/>
      <c r="L4969" s="127" t="n"/>
      <c r="M4969" s="127" t="n"/>
      <c r="N4969" s="120" t="n"/>
      <c r="O4969" s="120" t="n"/>
      <c r="P4969" s="120" t="n"/>
      <c r="Q4969" s="120" t="n"/>
      <c r="R4969" s="121" t="n"/>
      <c r="S4969" s="121" t="n"/>
      <c r="T4969" s="121" t="n"/>
      <c r="U4969" s="121" t="n"/>
      <c r="V4969" s="117">
        <f>IF(P4969="NA","NA",IF(P4969&lt;&gt;"",TEXT(P4969-N4969,"[h].mm"),""))</f>
        <v/>
      </c>
      <c r="W4969" s="118">
        <f>IF(AND(R4969="",S4969=""),"",R4969+S4969)</f>
        <v/>
      </c>
      <c r="X4969" s="116">
        <f>IF(O4969&lt;&gt;"",DATE(YEAR(O4969), MONTH(O4969), DAY(O4969)),"")</f>
        <v/>
      </c>
      <c r="Y4969" s="122" t="n"/>
      <c r="Z4969" s="123" t="n"/>
      <c r="AA4969" s="117">
        <f>IF(F4969="Re-assigned","NA",IF(W4969="","",IF(W4969&gt;=VLOOKUP(D4969,SLAMatrix,3,FALSE),"Yes",IF(W4969&lt;VLOOKUP(D4969,SLAMatrix,2,FALSE),"No","Internal"))))</f>
        <v/>
      </c>
      <c r="AB4969" s="123" t="n"/>
      <c r="AC4969" s="123" t="n"/>
      <c r="AD4969" s="119" t="n"/>
      <c r="AE4969" s="125" t="n"/>
      <c r="AF4969" s="124">
        <f>MONTH(O4969)</f>
        <v/>
      </c>
      <c r="AG4969" s="124">
        <f>VLOOKUP(IFERROR(MID(AE4969,1,(FIND(",",AE4969,1)-1)),AE4969),Facility_Region_Mapping,2,FALSE)</f>
        <v/>
      </c>
      <c r="AH4969" s="124" t="n"/>
      <c r="AI4969" s="124">
        <f>IF(C4969&lt;&gt;"",IF(M4969="ESM User",getInterfaceName($C4969),"NA"),"")</f>
        <v/>
      </c>
      <c r="AJ4969" s="116">
        <f>IF(Q4969&lt;&gt;"",DATE(YEAR(Q4969), MONTH(Q4969), DAY(Q4969)),"")</f>
        <v/>
      </c>
      <c r="AK4969" s="130">
        <f>IF(Q4969&lt;&gt;0,Q4969-N4969,TODAY()-N4969)</f>
        <v/>
      </c>
      <c r="AL4969" s="112">
        <f>IF(F4969="Re-assigned",0,IF(H4969="Closed",0,IF(H4969="Service Restored",0,IF(H4969="",0,1))))</f>
        <v/>
      </c>
      <c r="AM4969" s="124">
        <f>IF(AL4969=0,"",IF(AK4969&gt;20.99,"Aged","Non-Aged"))</f>
        <v/>
      </c>
      <c r="AN4969" s="112">
        <f>IF(Q4969&lt;&gt;"",MONTH(Q4969),"")</f>
        <v/>
      </c>
      <c r="AO4969" s="112">
        <f>IFERROR(VALUE(V4969),0)</f>
        <v/>
      </c>
    </row>
    <row customFormat="1" customHeight="1" ht="29.25" r="4970" s="112" spans="1:41">
      <c r="A4970" s="127" t="n"/>
      <c r="B4970" s="113" t="n"/>
      <c r="C4970" s="127" t="n"/>
      <c r="D4970" s="127" t="n"/>
      <c r="E4970" s="114">
        <f>IF(F4970 &lt;&gt; "",VLOOKUP(F4970,CategoryLookup,2,FALSE), "")</f>
        <v/>
      </c>
      <c r="F4970" s="126" t="n"/>
      <c r="G4970" s="127" t="n"/>
      <c r="H4970" s="127" t="n"/>
      <c r="I4970" s="127" t="n"/>
      <c r="J4970" s="127" t="n"/>
      <c r="K4970" s="127" t="n"/>
      <c r="L4970" s="127" t="n"/>
      <c r="M4970" s="127" t="n"/>
      <c r="N4970" s="120" t="n"/>
      <c r="O4970" s="120" t="n"/>
      <c r="P4970" s="120" t="n"/>
      <c r="Q4970" s="120" t="n"/>
      <c r="R4970" s="121" t="n"/>
      <c r="S4970" s="121" t="n"/>
      <c r="T4970" s="121" t="n"/>
      <c r="U4970" s="121" t="n"/>
      <c r="V4970" s="117">
        <f>IF(P4970="NA","NA",IF(P4970&lt;&gt;"",TEXT(P4970-N4970,"[h].mm"),""))</f>
        <v/>
      </c>
      <c r="W4970" s="118">
        <f>IF(AND(R4970="",S4970=""),"",R4970+S4970)</f>
        <v/>
      </c>
      <c r="X4970" s="116">
        <f>IF(O4970&lt;&gt;"",DATE(YEAR(O4970), MONTH(O4970), DAY(O4970)),"")</f>
        <v/>
      </c>
      <c r="Y4970" s="122" t="n"/>
      <c r="Z4970" s="123" t="n"/>
      <c r="AA4970" s="117">
        <f>IF(F4970="Re-assigned","NA",IF(W4970="","",IF(W4970&gt;=VLOOKUP(D4970,SLAMatrix,3,FALSE),"Yes",IF(W4970&lt;VLOOKUP(D4970,SLAMatrix,2,FALSE),"No","Internal"))))</f>
        <v/>
      </c>
      <c r="AB4970" s="123" t="n"/>
      <c r="AC4970" s="123" t="n"/>
      <c r="AD4970" s="119" t="n"/>
      <c r="AE4970" s="125" t="n"/>
      <c r="AF4970" s="124">
        <f>MONTH(O4970)</f>
        <v/>
      </c>
      <c r="AG4970" s="124">
        <f>VLOOKUP(IFERROR(MID(AE4970,1,(FIND(",",AE4970,1)-1)),AE4970),Facility_Region_Mapping,2,FALSE)</f>
        <v/>
      </c>
      <c r="AH4970" s="124" t="n"/>
      <c r="AI4970" s="124">
        <f>IF(C4970&lt;&gt;"",IF(M4970="ESM User",getInterfaceName($C4970),"NA"),"")</f>
        <v/>
      </c>
      <c r="AJ4970" s="116">
        <f>IF(Q4970&lt;&gt;"",DATE(YEAR(Q4970), MONTH(Q4970), DAY(Q4970)),"")</f>
        <v/>
      </c>
      <c r="AK4970" s="130">
        <f>IF(Q4970&lt;&gt;0,Q4970-N4970,TODAY()-N4970)</f>
        <v/>
      </c>
      <c r="AL4970" s="112">
        <f>IF(F4970="Re-assigned",0,IF(H4970="Closed",0,IF(H4970="Service Restored",0,IF(H4970="",0,1))))</f>
        <v/>
      </c>
      <c r="AM4970" s="124">
        <f>IF(AL4970=0,"",IF(AK4970&gt;20.99,"Aged","Non-Aged"))</f>
        <v/>
      </c>
      <c r="AN4970" s="112">
        <f>IF(Q4970&lt;&gt;"",MONTH(Q4970),"")</f>
        <v/>
      </c>
      <c r="AO4970" s="112">
        <f>IFERROR(VALUE(V4970),0)</f>
        <v/>
      </c>
    </row>
    <row customFormat="1" customHeight="1" ht="29.25" r="4971" s="112" spans="1:41">
      <c r="A4971" s="127" t="n"/>
      <c r="B4971" s="113" t="n"/>
      <c r="C4971" s="127" t="n"/>
      <c r="D4971" s="127" t="n"/>
      <c r="E4971" s="114">
        <f>IF(F4971 &lt;&gt; "",VLOOKUP(F4971,CategoryLookup,2,FALSE), "")</f>
        <v/>
      </c>
      <c r="F4971" s="126" t="n"/>
      <c r="G4971" s="127" t="n"/>
      <c r="H4971" s="127" t="n"/>
      <c r="I4971" s="127" t="n"/>
      <c r="J4971" s="127" t="n"/>
      <c r="K4971" s="127" t="n"/>
      <c r="L4971" s="127" t="n"/>
      <c r="M4971" s="127" t="n"/>
      <c r="N4971" s="120" t="n"/>
      <c r="O4971" s="120" t="n"/>
      <c r="P4971" s="120" t="n"/>
      <c r="Q4971" s="120" t="n"/>
      <c r="R4971" s="121" t="n"/>
      <c r="S4971" s="121" t="n"/>
      <c r="T4971" s="121" t="n"/>
      <c r="U4971" s="121" t="n"/>
      <c r="V4971" s="117">
        <f>IF(P4971="NA","NA",IF(P4971&lt;&gt;"",TEXT(P4971-N4971,"[h].mm"),""))</f>
        <v/>
      </c>
      <c r="W4971" s="118">
        <f>IF(AND(R4971="",S4971=""),"",R4971+S4971)</f>
        <v/>
      </c>
      <c r="X4971" s="116">
        <f>IF(O4971&lt;&gt;"",DATE(YEAR(O4971), MONTH(O4971), DAY(O4971)),"")</f>
        <v/>
      </c>
      <c r="Y4971" s="122" t="n"/>
      <c r="Z4971" s="123" t="n"/>
      <c r="AA4971" s="117">
        <f>IF(F4971="Re-assigned","NA",IF(W4971="","",IF(W4971&gt;=VLOOKUP(D4971,SLAMatrix,3,FALSE),"Yes",IF(W4971&lt;VLOOKUP(D4971,SLAMatrix,2,FALSE),"No","Internal"))))</f>
        <v/>
      </c>
      <c r="AB4971" s="123" t="n"/>
      <c r="AC4971" s="123" t="n"/>
      <c r="AD4971" s="119" t="n"/>
      <c r="AE4971" s="125" t="n"/>
      <c r="AF4971" s="124">
        <f>MONTH(O4971)</f>
        <v/>
      </c>
      <c r="AG4971" s="124">
        <f>VLOOKUP(IFERROR(MID(AE4971,1,(FIND(",",AE4971,1)-1)),AE4971),Facility_Region_Mapping,2,FALSE)</f>
        <v/>
      </c>
      <c r="AH4971" s="124" t="n"/>
      <c r="AI4971" s="124">
        <f>IF(C4971&lt;&gt;"",IF(M4971="ESM User",getInterfaceName($C4971),"NA"),"")</f>
        <v/>
      </c>
      <c r="AJ4971" s="116">
        <f>IF(Q4971&lt;&gt;"",DATE(YEAR(Q4971), MONTH(Q4971), DAY(Q4971)),"")</f>
        <v/>
      </c>
      <c r="AK4971" s="130">
        <f>IF(Q4971&lt;&gt;0,Q4971-N4971,TODAY()-N4971)</f>
        <v/>
      </c>
      <c r="AL4971" s="112">
        <f>IF(F4971="Re-assigned",0,IF(H4971="Closed",0,IF(H4971="Service Restored",0,IF(H4971="",0,1))))</f>
        <v/>
      </c>
      <c r="AM4971" s="124">
        <f>IF(AL4971=0,"",IF(AK4971&gt;20.99,"Aged","Non-Aged"))</f>
        <v/>
      </c>
      <c r="AN4971" s="112">
        <f>IF(Q4971&lt;&gt;"",MONTH(Q4971),"")</f>
        <v/>
      </c>
      <c r="AO4971" s="112">
        <f>IFERROR(VALUE(V4971),0)</f>
        <v/>
      </c>
    </row>
    <row customFormat="1" customHeight="1" ht="29.25" r="4972" s="112" spans="1:41">
      <c r="A4972" s="127" t="n"/>
      <c r="B4972" s="113" t="n"/>
      <c r="C4972" s="127" t="n"/>
      <c r="D4972" s="127" t="n"/>
      <c r="E4972" s="114">
        <f>IF(F4972 &lt;&gt; "",VLOOKUP(F4972,CategoryLookup,2,FALSE), "")</f>
        <v/>
      </c>
      <c r="F4972" s="126" t="n"/>
      <c r="G4972" s="127" t="n"/>
      <c r="H4972" s="127" t="n"/>
      <c r="I4972" s="127" t="n"/>
      <c r="J4972" s="127" t="n"/>
      <c r="K4972" s="127" t="n"/>
      <c r="L4972" s="127" t="n"/>
      <c r="M4972" s="127" t="n"/>
      <c r="N4972" s="120" t="n"/>
      <c r="O4972" s="120" t="n"/>
      <c r="P4972" s="120" t="n"/>
      <c r="Q4972" s="120" t="n"/>
      <c r="R4972" s="121" t="n"/>
      <c r="S4972" s="121" t="n"/>
      <c r="T4972" s="121" t="n"/>
      <c r="U4972" s="121" t="n"/>
      <c r="V4972" s="117">
        <f>IF(P4972="NA","NA",IF(P4972&lt;&gt;"",TEXT(P4972-N4972,"[h].mm"),""))</f>
        <v/>
      </c>
      <c r="W4972" s="118">
        <f>IF(AND(R4972="",S4972=""),"",R4972+S4972)</f>
        <v/>
      </c>
      <c r="X4972" s="116">
        <f>IF(O4972&lt;&gt;"",DATE(YEAR(O4972), MONTH(O4972), DAY(O4972)),"")</f>
        <v/>
      </c>
      <c r="Y4972" s="122" t="n"/>
      <c r="Z4972" s="123" t="n"/>
      <c r="AA4972" s="117">
        <f>IF(F4972="Re-assigned","NA",IF(W4972="","",IF(W4972&gt;=VLOOKUP(D4972,SLAMatrix,3,FALSE),"Yes",IF(W4972&lt;VLOOKUP(D4972,SLAMatrix,2,FALSE),"No","Internal"))))</f>
        <v/>
      </c>
      <c r="AB4972" s="123" t="n"/>
      <c r="AC4972" s="123" t="n"/>
      <c r="AD4972" s="119" t="n"/>
      <c r="AE4972" s="125" t="n"/>
      <c r="AF4972" s="124">
        <f>MONTH(O4972)</f>
        <v/>
      </c>
      <c r="AG4972" s="124">
        <f>VLOOKUP(IFERROR(MID(AE4972,1,(FIND(",",AE4972,1)-1)),AE4972),Facility_Region_Mapping,2,FALSE)</f>
        <v/>
      </c>
      <c r="AH4972" s="124" t="n"/>
      <c r="AI4972" s="124">
        <f>IF(C4972&lt;&gt;"",IF(M4972="ESM User",getInterfaceName($C4972),"NA"),"")</f>
        <v/>
      </c>
      <c r="AJ4972" s="116">
        <f>IF(Q4972&lt;&gt;"",DATE(YEAR(Q4972), MONTH(Q4972), DAY(Q4972)),"")</f>
        <v/>
      </c>
      <c r="AK4972" s="130">
        <f>IF(Q4972&lt;&gt;0,Q4972-N4972,TODAY()-N4972)</f>
        <v/>
      </c>
      <c r="AL4972" s="112">
        <f>IF(F4972="Re-assigned",0,IF(H4972="Closed",0,IF(H4972="Service Restored",0,IF(H4972="",0,1))))</f>
        <v/>
      </c>
      <c r="AM4972" s="124">
        <f>IF(AL4972=0,"",IF(AK4972&gt;20.99,"Aged","Non-Aged"))</f>
        <v/>
      </c>
      <c r="AN4972" s="112">
        <f>IF(Q4972&lt;&gt;"",MONTH(Q4972),"")</f>
        <v/>
      </c>
      <c r="AO4972" s="112">
        <f>IFERROR(VALUE(V4972),0)</f>
        <v/>
      </c>
    </row>
    <row customFormat="1" customHeight="1" ht="29.25" r="4973" s="112" spans="1:41">
      <c r="A4973" s="127" t="n"/>
      <c r="B4973" s="113" t="n"/>
      <c r="C4973" s="127" t="n"/>
      <c r="D4973" s="127" t="n"/>
      <c r="E4973" s="114">
        <f>IF(F4973 &lt;&gt; "",VLOOKUP(F4973,CategoryLookup,2,FALSE), "")</f>
        <v/>
      </c>
      <c r="F4973" s="126" t="n"/>
      <c r="G4973" s="127" t="n"/>
      <c r="H4973" s="127" t="n"/>
      <c r="I4973" s="127" t="n"/>
      <c r="J4973" s="127" t="n"/>
      <c r="K4973" s="127" t="n"/>
      <c r="L4973" s="127" t="n"/>
      <c r="M4973" s="127" t="n"/>
      <c r="N4973" s="120" t="n"/>
      <c r="O4973" s="120" t="n"/>
      <c r="P4973" s="120" t="n"/>
      <c r="Q4973" s="120" t="n"/>
      <c r="R4973" s="121" t="n"/>
      <c r="S4973" s="121" t="n"/>
      <c r="T4973" s="121" t="n"/>
      <c r="U4973" s="121" t="n"/>
      <c r="V4973" s="117">
        <f>IF(P4973="NA","NA",IF(P4973&lt;&gt;"",TEXT(P4973-N4973,"[h].mm"),""))</f>
        <v/>
      </c>
      <c r="W4973" s="118">
        <f>IF(AND(R4973="",S4973=""),"",R4973+S4973)</f>
        <v/>
      </c>
      <c r="X4973" s="116">
        <f>IF(O4973&lt;&gt;"",DATE(YEAR(O4973), MONTH(O4973), DAY(O4973)),"")</f>
        <v/>
      </c>
      <c r="Y4973" s="122" t="n"/>
      <c r="Z4973" s="123" t="n"/>
      <c r="AA4973" s="117">
        <f>IF(F4973="Re-assigned","NA",IF(W4973="","",IF(W4973&gt;=VLOOKUP(D4973,SLAMatrix,3,FALSE),"Yes",IF(W4973&lt;VLOOKUP(D4973,SLAMatrix,2,FALSE),"No","Internal"))))</f>
        <v/>
      </c>
      <c r="AB4973" s="123" t="n"/>
      <c r="AC4973" s="123" t="n"/>
      <c r="AD4973" s="119" t="n"/>
      <c r="AE4973" s="125" t="n"/>
      <c r="AF4973" s="124">
        <f>MONTH(O4973)</f>
        <v/>
      </c>
      <c r="AG4973" s="124">
        <f>VLOOKUP(IFERROR(MID(AE4973,1,(FIND(",",AE4973,1)-1)),AE4973),Facility_Region_Mapping,2,FALSE)</f>
        <v/>
      </c>
      <c r="AH4973" s="124" t="n"/>
      <c r="AI4973" s="124">
        <f>IF(C4973&lt;&gt;"",IF(M4973="ESM User",getInterfaceName($C4973),"NA"),"")</f>
        <v/>
      </c>
      <c r="AJ4973" s="116">
        <f>IF(Q4973&lt;&gt;"",DATE(YEAR(Q4973), MONTH(Q4973), DAY(Q4973)),"")</f>
        <v/>
      </c>
      <c r="AK4973" s="130">
        <f>IF(Q4973&lt;&gt;0,Q4973-N4973,TODAY()-N4973)</f>
        <v/>
      </c>
      <c r="AL4973" s="112">
        <f>IF(F4973="Re-assigned",0,IF(H4973="Closed",0,IF(H4973="Service Restored",0,IF(H4973="",0,1))))</f>
        <v/>
      </c>
      <c r="AM4973" s="124">
        <f>IF(AL4973=0,"",IF(AK4973&gt;20.99,"Aged","Non-Aged"))</f>
        <v/>
      </c>
      <c r="AN4973" s="112">
        <f>IF(Q4973&lt;&gt;"",MONTH(Q4973),"")</f>
        <v/>
      </c>
      <c r="AO4973" s="112">
        <f>IFERROR(VALUE(V4973),0)</f>
        <v/>
      </c>
    </row>
    <row customFormat="1" customHeight="1" ht="29.25" r="4974" s="112" spans="1:41">
      <c r="A4974" s="127" t="n"/>
      <c r="B4974" s="113" t="n"/>
      <c r="C4974" s="127" t="n"/>
      <c r="D4974" s="127" t="n"/>
      <c r="E4974" s="114">
        <f>IF(F4974 &lt;&gt; "",VLOOKUP(F4974,CategoryLookup,2,FALSE), "")</f>
        <v/>
      </c>
      <c r="F4974" s="126" t="n"/>
      <c r="G4974" s="127" t="n"/>
      <c r="H4974" s="127" t="n"/>
      <c r="I4974" s="127" t="n"/>
      <c r="J4974" s="127" t="n"/>
      <c r="K4974" s="127" t="n"/>
      <c r="L4974" s="127" t="n"/>
      <c r="M4974" s="127" t="n"/>
      <c r="N4974" s="120" t="n"/>
      <c r="O4974" s="120" t="n"/>
      <c r="P4974" s="120" t="n"/>
      <c r="Q4974" s="120" t="n"/>
      <c r="R4974" s="121" t="n"/>
      <c r="S4974" s="121" t="n"/>
      <c r="T4974" s="121" t="n"/>
      <c r="U4974" s="121" t="n"/>
      <c r="V4974" s="117">
        <f>IF(P4974="NA","NA",IF(P4974&lt;&gt;"",TEXT(P4974-N4974,"[h].mm"),""))</f>
        <v/>
      </c>
      <c r="W4974" s="118">
        <f>IF(AND(R4974="",S4974=""),"",R4974+S4974)</f>
        <v/>
      </c>
      <c r="X4974" s="116">
        <f>IF(O4974&lt;&gt;"",DATE(YEAR(O4974), MONTH(O4974), DAY(O4974)),"")</f>
        <v/>
      </c>
      <c r="Y4974" s="122" t="n"/>
      <c r="Z4974" s="123" t="n"/>
      <c r="AA4974" s="117">
        <f>IF(F4974="Re-assigned","NA",IF(W4974="","",IF(W4974&gt;=VLOOKUP(D4974,SLAMatrix,3,FALSE),"Yes",IF(W4974&lt;VLOOKUP(D4974,SLAMatrix,2,FALSE),"No","Internal"))))</f>
        <v/>
      </c>
      <c r="AB4974" s="123" t="n"/>
      <c r="AC4974" s="123" t="n"/>
      <c r="AD4974" s="119" t="n"/>
      <c r="AE4974" s="125" t="n"/>
      <c r="AF4974" s="124">
        <f>MONTH(O4974)</f>
        <v/>
      </c>
      <c r="AG4974" s="124">
        <f>VLOOKUP(IFERROR(MID(AE4974,1,(FIND(",",AE4974,1)-1)),AE4974),Facility_Region_Mapping,2,FALSE)</f>
        <v/>
      </c>
      <c r="AH4974" s="124" t="n"/>
      <c r="AI4974" s="124">
        <f>IF(C4974&lt;&gt;"",IF(M4974="ESM User",getInterfaceName($C4974),"NA"),"")</f>
        <v/>
      </c>
      <c r="AJ4974" s="116">
        <f>IF(Q4974&lt;&gt;"",DATE(YEAR(Q4974), MONTH(Q4974), DAY(Q4974)),"")</f>
        <v/>
      </c>
      <c r="AK4974" s="130">
        <f>IF(Q4974&lt;&gt;0,Q4974-N4974,TODAY()-N4974)</f>
        <v/>
      </c>
      <c r="AL4974" s="112">
        <f>IF(F4974="Re-assigned",0,IF(H4974="Closed",0,IF(H4974="Service Restored",0,IF(H4974="",0,1))))</f>
        <v/>
      </c>
      <c r="AM4974" s="124">
        <f>IF(AL4974=0,"",IF(AK4974&gt;20.99,"Aged","Non-Aged"))</f>
        <v/>
      </c>
      <c r="AN4974" s="112">
        <f>IF(Q4974&lt;&gt;"",MONTH(Q4974),"")</f>
        <v/>
      </c>
      <c r="AO4974" s="112">
        <f>IFERROR(VALUE(V4974),0)</f>
        <v/>
      </c>
    </row>
    <row customFormat="1" customHeight="1" ht="29.25" r="4975" s="112" spans="1:41">
      <c r="A4975" s="127" t="n"/>
      <c r="B4975" s="113" t="n"/>
      <c r="C4975" s="127" t="n"/>
      <c r="D4975" s="127" t="n"/>
      <c r="E4975" s="114">
        <f>IF(F4975 &lt;&gt; "",VLOOKUP(F4975,CategoryLookup,2,FALSE), "")</f>
        <v/>
      </c>
      <c r="F4975" s="126" t="n"/>
      <c r="G4975" s="127" t="n"/>
      <c r="H4975" s="127" t="n"/>
      <c r="I4975" s="127" t="n"/>
      <c r="J4975" s="127" t="n"/>
      <c r="K4975" s="127" t="n"/>
      <c r="L4975" s="127" t="n"/>
      <c r="M4975" s="127" t="n"/>
      <c r="N4975" s="120" t="n"/>
      <c r="O4975" s="120" t="n"/>
      <c r="P4975" s="120" t="n"/>
      <c r="Q4975" s="120" t="n"/>
      <c r="R4975" s="121" t="n"/>
      <c r="S4975" s="121" t="n"/>
      <c r="T4975" s="121" t="n"/>
      <c r="U4975" s="121" t="n"/>
      <c r="V4975" s="117">
        <f>IF(P4975="NA","NA",IF(P4975&lt;&gt;"",TEXT(P4975-N4975,"[h].mm"),""))</f>
        <v/>
      </c>
      <c r="W4975" s="118">
        <f>IF(AND(R4975="",S4975=""),"",R4975+S4975)</f>
        <v/>
      </c>
      <c r="X4975" s="116">
        <f>IF(O4975&lt;&gt;"",DATE(YEAR(O4975), MONTH(O4975), DAY(O4975)),"")</f>
        <v/>
      </c>
      <c r="Y4975" s="122" t="n"/>
      <c r="Z4975" s="123" t="n"/>
      <c r="AA4975" s="117">
        <f>IF(F4975="Re-assigned","NA",IF(W4975="","",IF(W4975&gt;=VLOOKUP(D4975,SLAMatrix,3,FALSE),"Yes",IF(W4975&lt;VLOOKUP(D4975,SLAMatrix,2,FALSE),"No","Internal"))))</f>
        <v/>
      </c>
      <c r="AB4975" s="123" t="n"/>
      <c r="AC4975" s="123" t="n"/>
      <c r="AD4975" s="119" t="n"/>
      <c r="AE4975" s="125" t="n"/>
      <c r="AF4975" s="124">
        <f>MONTH(O4975)</f>
        <v/>
      </c>
      <c r="AG4975" s="124">
        <f>VLOOKUP(IFERROR(MID(AE4975,1,(FIND(",",AE4975,1)-1)),AE4975),Facility_Region_Mapping,2,FALSE)</f>
        <v/>
      </c>
      <c r="AH4975" s="124" t="n"/>
      <c r="AI4975" s="124">
        <f>IF(C4975&lt;&gt;"",IF(M4975="ESM User",getInterfaceName($C4975),"NA"),"")</f>
        <v/>
      </c>
      <c r="AJ4975" s="116">
        <f>IF(Q4975&lt;&gt;"",DATE(YEAR(Q4975), MONTH(Q4975), DAY(Q4975)),"")</f>
        <v/>
      </c>
      <c r="AK4975" s="130">
        <f>IF(Q4975&lt;&gt;0,Q4975-N4975,TODAY()-N4975)</f>
        <v/>
      </c>
      <c r="AL4975" s="112">
        <f>IF(F4975="Re-assigned",0,IF(H4975="Closed",0,IF(H4975="Service Restored",0,IF(H4975="",0,1))))</f>
        <v/>
      </c>
      <c r="AM4975" s="124">
        <f>IF(AL4975=0,"",IF(AK4975&gt;20.99,"Aged","Non-Aged"))</f>
        <v/>
      </c>
      <c r="AN4975" s="112">
        <f>IF(Q4975&lt;&gt;"",MONTH(Q4975),"")</f>
        <v/>
      </c>
      <c r="AO4975" s="112">
        <f>IFERROR(VALUE(V4975),0)</f>
        <v/>
      </c>
    </row>
    <row customFormat="1" customHeight="1" ht="29.25" r="4976" s="112" spans="1:41">
      <c r="A4976" s="127" t="n"/>
      <c r="B4976" s="113" t="n"/>
      <c r="C4976" s="127" t="n"/>
      <c r="D4976" s="127" t="n"/>
      <c r="E4976" s="114">
        <f>IF(F4976 &lt;&gt; "",VLOOKUP(F4976,CategoryLookup,2,FALSE), "")</f>
        <v/>
      </c>
      <c r="F4976" s="126" t="n"/>
      <c r="G4976" s="127" t="n"/>
      <c r="H4976" s="127" t="n"/>
      <c r="I4976" s="127" t="n"/>
      <c r="J4976" s="127" t="n"/>
      <c r="K4976" s="127" t="n"/>
      <c r="L4976" s="127" t="n"/>
      <c r="M4976" s="127" t="n"/>
      <c r="N4976" s="120" t="n"/>
      <c r="O4976" s="120" t="n"/>
      <c r="P4976" s="120" t="n"/>
      <c r="Q4976" s="120" t="n"/>
      <c r="R4976" s="121" t="n"/>
      <c r="S4976" s="121" t="n"/>
      <c r="T4976" s="121" t="n"/>
      <c r="U4976" s="121" t="n"/>
      <c r="V4976" s="117">
        <f>IF(P4976="NA","NA",IF(P4976&lt;&gt;"",TEXT(P4976-N4976,"[h].mm"),""))</f>
        <v/>
      </c>
      <c r="W4976" s="118">
        <f>IF(AND(R4976="",S4976=""),"",R4976+S4976)</f>
        <v/>
      </c>
      <c r="X4976" s="116">
        <f>IF(O4976&lt;&gt;"",DATE(YEAR(O4976), MONTH(O4976), DAY(O4976)),"")</f>
        <v/>
      </c>
      <c r="Y4976" s="122" t="n"/>
      <c r="Z4976" s="123" t="n"/>
      <c r="AA4976" s="117">
        <f>IF(F4976="Re-assigned","NA",IF(W4976="","",IF(W4976&gt;=VLOOKUP(D4976,SLAMatrix,3,FALSE),"Yes",IF(W4976&lt;VLOOKUP(D4976,SLAMatrix,2,FALSE),"No","Internal"))))</f>
        <v/>
      </c>
      <c r="AB4976" s="123" t="n"/>
      <c r="AC4976" s="123" t="n"/>
      <c r="AD4976" s="119" t="n"/>
      <c r="AE4976" s="125" t="n"/>
      <c r="AF4976" s="124">
        <f>MONTH(O4976)</f>
        <v/>
      </c>
      <c r="AG4976" s="124">
        <f>VLOOKUP(IFERROR(MID(AE4976,1,(FIND(",",AE4976,1)-1)),AE4976),Facility_Region_Mapping,2,FALSE)</f>
        <v/>
      </c>
      <c r="AH4976" s="124" t="n"/>
      <c r="AI4976" s="124">
        <f>IF(C4976&lt;&gt;"",IF(M4976="ESM User",getInterfaceName($C4976),"NA"),"")</f>
        <v/>
      </c>
      <c r="AJ4976" s="116">
        <f>IF(Q4976&lt;&gt;"",DATE(YEAR(Q4976), MONTH(Q4976), DAY(Q4976)),"")</f>
        <v/>
      </c>
      <c r="AK4976" s="130">
        <f>IF(Q4976&lt;&gt;0,Q4976-N4976,TODAY()-N4976)</f>
        <v/>
      </c>
      <c r="AL4976" s="112">
        <f>IF(F4976="Re-assigned",0,IF(H4976="Closed",0,IF(H4976="Service Restored",0,IF(H4976="",0,1))))</f>
        <v/>
      </c>
      <c r="AM4976" s="124">
        <f>IF(AL4976=0,"",IF(AK4976&gt;20.99,"Aged","Non-Aged"))</f>
        <v/>
      </c>
      <c r="AN4976" s="112">
        <f>IF(Q4976&lt;&gt;"",MONTH(Q4976),"")</f>
        <v/>
      </c>
      <c r="AO4976" s="112">
        <f>IFERROR(VALUE(V4976),0)</f>
        <v/>
      </c>
    </row>
    <row customFormat="1" customHeight="1" ht="29.25" r="4977" s="112" spans="1:41">
      <c r="A4977" s="127" t="n"/>
      <c r="B4977" s="113" t="n"/>
      <c r="C4977" s="127" t="n"/>
      <c r="D4977" s="127" t="n"/>
      <c r="E4977" s="114">
        <f>IF(F4977 &lt;&gt; "",VLOOKUP(F4977,CategoryLookup,2,FALSE), "")</f>
        <v/>
      </c>
      <c r="F4977" s="126" t="n"/>
      <c r="G4977" s="127" t="n"/>
      <c r="H4977" s="127" t="n"/>
      <c r="I4977" s="127" t="n"/>
      <c r="J4977" s="127" t="n"/>
      <c r="K4977" s="127" t="n"/>
      <c r="L4977" s="127" t="n"/>
      <c r="M4977" s="127" t="n"/>
      <c r="N4977" s="120" t="n"/>
      <c r="O4977" s="120" t="n"/>
      <c r="P4977" s="120" t="n"/>
      <c r="Q4977" s="120" t="n"/>
      <c r="R4977" s="121" t="n"/>
      <c r="S4977" s="121" t="n"/>
      <c r="T4977" s="121" t="n"/>
      <c r="U4977" s="121" t="n"/>
      <c r="V4977" s="117">
        <f>IF(P4977="NA","NA",IF(P4977&lt;&gt;"",TEXT(P4977-N4977,"[h].mm"),""))</f>
        <v/>
      </c>
      <c r="W4977" s="118">
        <f>IF(AND(R4977="",S4977=""),"",R4977+S4977)</f>
        <v/>
      </c>
      <c r="X4977" s="116">
        <f>IF(O4977&lt;&gt;"",DATE(YEAR(O4977), MONTH(O4977), DAY(O4977)),"")</f>
        <v/>
      </c>
      <c r="Y4977" s="122" t="n"/>
      <c r="Z4977" s="123" t="n"/>
      <c r="AA4977" s="117">
        <f>IF(F4977="Re-assigned","NA",IF(W4977="","",IF(W4977&gt;=VLOOKUP(D4977,SLAMatrix,3,FALSE),"Yes",IF(W4977&lt;VLOOKUP(D4977,SLAMatrix,2,FALSE),"No","Internal"))))</f>
        <v/>
      </c>
      <c r="AB4977" s="123" t="n"/>
      <c r="AC4977" s="123" t="n"/>
      <c r="AD4977" s="119" t="n"/>
      <c r="AE4977" s="125" t="n"/>
      <c r="AF4977" s="124">
        <f>MONTH(O4977)</f>
        <v/>
      </c>
      <c r="AG4977" s="124">
        <f>VLOOKUP(IFERROR(MID(AE4977,1,(FIND(",",AE4977,1)-1)),AE4977),Facility_Region_Mapping,2,FALSE)</f>
        <v/>
      </c>
      <c r="AH4977" s="124" t="n"/>
      <c r="AI4977" s="124">
        <f>IF(C4977&lt;&gt;"",IF(M4977="ESM User",getInterfaceName($C4977),"NA"),"")</f>
        <v/>
      </c>
      <c r="AJ4977" s="116">
        <f>IF(Q4977&lt;&gt;"",DATE(YEAR(Q4977), MONTH(Q4977), DAY(Q4977)),"")</f>
        <v/>
      </c>
      <c r="AK4977" s="130">
        <f>IF(Q4977&lt;&gt;0,Q4977-N4977,TODAY()-N4977)</f>
        <v/>
      </c>
      <c r="AL4977" s="112">
        <f>IF(F4977="Re-assigned",0,IF(H4977="Closed",0,IF(H4977="Service Restored",0,IF(H4977="",0,1))))</f>
        <v/>
      </c>
      <c r="AM4977" s="124">
        <f>IF(AL4977=0,"",IF(AK4977&gt;20.99,"Aged","Non-Aged"))</f>
        <v/>
      </c>
      <c r="AN4977" s="112">
        <f>IF(Q4977&lt;&gt;"",MONTH(Q4977),"")</f>
        <v/>
      </c>
      <c r="AO4977" s="112">
        <f>IFERROR(VALUE(V4977),0)</f>
        <v/>
      </c>
    </row>
    <row customFormat="1" customHeight="1" ht="29.25" r="4978" s="112" spans="1:41">
      <c r="A4978" s="127" t="n"/>
      <c r="B4978" s="113" t="n"/>
      <c r="C4978" s="127" t="n"/>
      <c r="D4978" s="127" t="n"/>
      <c r="E4978" s="114">
        <f>IF(F4978 &lt;&gt; "",VLOOKUP(F4978,CategoryLookup,2,FALSE), "")</f>
        <v/>
      </c>
      <c r="F4978" s="126" t="n"/>
      <c r="G4978" s="127" t="n"/>
      <c r="H4978" s="127" t="n"/>
      <c r="I4978" s="127" t="n"/>
      <c r="J4978" s="127" t="n"/>
      <c r="K4978" s="127" t="n"/>
      <c r="L4978" s="127" t="n"/>
      <c r="M4978" s="127" t="n"/>
      <c r="N4978" s="120" t="n"/>
      <c r="O4978" s="120" t="n"/>
      <c r="P4978" s="120" t="n"/>
      <c r="Q4978" s="120" t="n"/>
      <c r="R4978" s="121" t="n"/>
      <c r="S4978" s="121" t="n"/>
      <c r="T4978" s="121" t="n"/>
      <c r="U4978" s="121" t="n"/>
      <c r="V4978" s="117">
        <f>IF(P4978="NA","NA",IF(P4978&lt;&gt;"",TEXT(P4978-N4978,"[h].mm"),""))</f>
        <v/>
      </c>
      <c r="W4978" s="118">
        <f>IF(AND(R4978="",S4978=""),"",R4978+S4978)</f>
        <v/>
      </c>
      <c r="X4978" s="116">
        <f>IF(O4978&lt;&gt;"",DATE(YEAR(O4978), MONTH(O4978), DAY(O4978)),"")</f>
        <v/>
      </c>
      <c r="Y4978" s="122" t="n"/>
      <c r="Z4978" s="123" t="n"/>
      <c r="AA4978" s="117">
        <f>IF(F4978="Re-assigned","NA",IF(W4978="","",IF(W4978&gt;=VLOOKUP(D4978,SLAMatrix,3,FALSE),"Yes",IF(W4978&lt;VLOOKUP(D4978,SLAMatrix,2,FALSE),"No","Internal"))))</f>
        <v/>
      </c>
      <c r="AB4978" s="123" t="n"/>
      <c r="AC4978" s="123" t="n"/>
      <c r="AD4978" s="119" t="n"/>
      <c r="AE4978" s="125" t="n"/>
      <c r="AF4978" s="124">
        <f>MONTH(O4978)</f>
        <v/>
      </c>
      <c r="AG4978" s="124">
        <f>VLOOKUP(IFERROR(MID(AE4978,1,(FIND(",",AE4978,1)-1)),AE4978),Facility_Region_Mapping,2,FALSE)</f>
        <v/>
      </c>
      <c r="AH4978" s="124" t="n"/>
      <c r="AI4978" s="124">
        <f>IF(C4978&lt;&gt;"",IF(M4978="ESM User",getInterfaceName($C4978),"NA"),"")</f>
        <v/>
      </c>
      <c r="AJ4978" s="116">
        <f>IF(Q4978&lt;&gt;"",DATE(YEAR(Q4978), MONTH(Q4978), DAY(Q4978)),"")</f>
        <v/>
      </c>
      <c r="AK4978" s="130">
        <f>IF(Q4978&lt;&gt;0,Q4978-N4978,TODAY()-N4978)</f>
        <v/>
      </c>
      <c r="AL4978" s="112">
        <f>IF(F4978="Re-assigned",0,IF(H4978="Closed",0,IF(H4978="Service Restored",0,IF(H4978="",0,1))))</f>
        <v/>
      </c>
      <c r="AM4978" s="124">
        <f>IF(AL4978=0,"",IF(AK4978&gt;20.99,"Aged","Non-Aged"))</f>
        <v/>
      </c>
      <c r="AN4978" s="112">
        <f>IF(Q4978&lt;&gt;"",MONTH(Q4978),"")</f>
        <v/>
      </c>
      <c r="AO4978" s="112">
        <f>IFERROR(VALUE(V4978),0)</f>
        <v/>
      </c>
    </row>
    <row customFormat="1" customHeight="1" ht="29.25" r="4979" s="112" spans="1:41">
      <c r="A4979" s="127" t="n"/>
      <c r="B4979" s="113" t="n"/>
      <c r="C4979" s="127" t="n"/>
      <c r="D4979" s="127" t="n"/>
      <c r="E4979" s="114">
        <f>IF(F4979 &lt;&gt; "",VLOOKUP(F4979,CategoryLookup,2,FALSE), "")</f>
        <v/>
      </c>
      <c r="F4979" s="126" t="n"/>
      <c r="G4979" s="127" t="n"/>
      <c r="H4979" s="127" t="n"/>
      <c r="I4979" s="127" t="n"/>
      <c r="J4979" s="127" t="n"/>
      <c r="K4979" s="127" t="n"/>
      <c r="L4979" s="127" t="n"/>
      <c r="M4979" s="127" t="n"/>
      <c r="N4979" s="120" t="n"/>
      <c r="O4979" s="120" t="n"/>
      <c r="P4979" s="120" t="n"/>
      <c r="Q4979" s="120" t="n"/>
      <c r="R4979" s="121" t="n"/>
      <c r="S4979" s="121" t="n"/>
      <c r="T4979" s="121" t="n"/>
      <c r="U4979" s="121" t="n"/>
      <c r="V4979" s="117">
        <f>IF(P4979="NA","NA",IF(P4979&lt;&gt;"",TEXT(P4979-N4979,"[h].mm"),""))</f>
        <v/>
      </c>
      <c r="W4979" s="118">
        <f>IF(AND(R4979="",S4979=""),"",R4979+S4979)</f>
        <v/>
      </c>
      <c r="X4979" s="116">
        <f>IF(O4979&lt;&gt;"",DATE(YEAR(O4979), MONTH(O4979), DAY(O4979)),"")</f>
        <v/>
      </c>
      <c r="Y4979" s="122" t="n"/>
      <c r="Z4979" s="123" t="n"/>
      <c r="AA4979" s="117">
        <f>IF(F4979="Re-assigned","NA",IF(W4979="","",IF(W4979&gt;=VLOOKUP(D4979,SLAMatrix,3,FALSE),"Yes",IF(W4979&lt;VLOOKUP(D4979,SLAMatrix,2,FALSE),"No","Internal"))))</f>
        <v/>
      </c>
      <c r="AB4979" s="123" t="n"/>
      <c r="AC4979" s="123" t="n"/>
      <c r="AD4979" s="119" t="n"/>
      <c r="AE4979" s="125" t="n"/>
      <c r="AF4979" s="124">
        <f>MONTH(O4979)</f>
        <v/>
      </c>
      <c r="AG4979" s="124">
        <f>VLOOKUP(IFERROR(MID(AE4979,1,(FIND(",",AE4979,1)-1)),AE4979),Facility_Region_Mapping,2,FALSE)</f>
        <v/>
      </c>
      <c r="AH4979" s="124" t="n"/>
      <c r="AI4979" s="124">
        <f>IF(C4979&lt;&gt;"",IF(M4979="ESM User",getInterfaceName($C4979),"NA"),"")</f>
        <v/>
      </c>
      <c r="AJ4979" s="116">
        <f>IF(Q4979&lt;&gt;"",DATE(YEAR(Q4979), MONTH(Q4979), DAY(Q4979)),"")</f>
        <v/>
      </c>
      <c r="AK4979" s="130">
        <f>IF(Q4979&lt;&gt;0,Q4979-N4979,TODAY()-N4979)</f>
        <v/>
      </c>
      <c r="AL4979" s="112">
        <f>IF(F4979="Re-assigned",0,IF(H4979="Closed",0,IF(H4979="Service Restored",0,IF(H4979="",0,1))))</f>
        <v/>
      </c>
      <c r="AM4979" s="124">
        <f>IF(AL4979=0,"",IF(AK4979&gt;20.99,"Aged","Non-Aged"))</f>
        <v/>
      </c>
      <c r="AN4979" s="112">
        <f>IF(Q4979&lt;&gt;"",MONTH(Q4979),"")</f>
        <v/>
      </c>
      <c r="AO4979" s="112">
        <f>IFERROR(VALUE(V4979),0)</f>
        <v/>
      </c>
    </row>
    <row customFormat="1" customHeight="1" ht="29.25" r="4980" s="112" spans="1:41">
      <c r="A4980" s="127" t="n"/>
      <c r="B4980" s="113" t="n"/>
      <c r="C4980" s="127" t="n"/>
      <c r="D4980" s="127" t="n"/>
      <c r="E4980" s="114">
        <f>IF(F4980 &lt;&gt; "",VLOOKUP(F4980,CategoryLookup,2,FALSE), "")</f>
        <v/>
      </c>
      <c r="F4980" s="126" t="n"/>
      <c r="G4980" s="127" t="n"/>
      <c r="H4980" s="127" t="n"/>
      <c r="I4980" s="127" t="n"/>
      <c r="J4980" s="127" t="n"/>
      <c r="K4980" s="127" t="n"/>
      <c r="L4980" s="127" t="n"/>
      <c r="M4980" s="127" t="n"/>
      <c r="N4980" s="120" t="n"/>
      <c r="O4980" s="120" t="n"/>
      <c r="P4980" s="120" t="n"/>
      <c r="Q4980" s="120" t="n"/>
      <c r="R4980" s="121" t="n"/>
      <c r="S4980" s="121" t="n"/>
      <c r="T4980" s="121" t="n"/>
      <c r="U4980" s="121" t="n"/>
      <c r="V4980" s="117">
        <f>IF(P4980="NA","NA",IF(P4980&lt;&gt;"",TEXT(P4980-N4980,"[h].mm"),""))</f>
        <v/>
      </c>
      <c r="W4980" s="118">
        <f>IF(AND(R4980="",S4980=""),"",R4980+S4980)</f>
        <v/>
      </c>
      <c r="X4980" s="116">
        <f>IF(O4980&lt;&gt;"",DATE(YEAR(O4980), MONTH(O4980), DAY(O4980)),"")</f>
        <v/>
      </c>
      <c r="Y4980" s="122" t="n"/>
      <c r="Z4980" s="123" t="n"/>
      <c r="AA4980" s="117">
        <f>IF(F4980="Re-assigned","NA",IF(W4980="","",IF(W4980&gt;=VLOOKUP(D4980,SLAMatrix,3,FALSE),"Yes",IF(W4980&lt;VLOOKUP(D4980,SLAMatrix,2,FALSE),"No","Internal"))))</f>
        <v/>
      </c>
      <c r="AB4980" s="123" t="n"/>
      <c r="AC4980" s="123" t="n"/>
      <c r="AD4980" s="119" t="n"/>
      <c r="AE4980" s="125" t="n"/>
      <c r="AF4980" s="124">
        <f>MONTH(O4980)</f>
        <v/>
      </c>
      <c r="AG4980" s="124">
        <f>VLOOKUP(IFERROR(MID(AE4980,1,(FIND(",",AE4980,1)-1)),AE4980),Facility_Region_Mapping,2,FALSE)</f>
        <v/>
      </c>
      <c r="AH4980" s="124" t="n"/>
      <c r="AI4980" s="124">
        <f>IF(C4980&lt;&gt;"",IF(M4980="ESM User",getInterfaceName($C4980),"NA"),"")</f>
        <v/>
      </c>
      <c r="AJ4980" s="116">
        <f>IF(Q4980&lt;&gt;"",DATE(YEAR(Q4980), MONTH(Q4980), DAY(Q4980)),"")</f>
        <v/>
      </c>
      <c r="AK4980" s="130">
        <f>IF(Q4980&lt;&gt;0,Q4980-N4980,TODAY()-N4980)</f>
        <v/>
      </c>
      <c r="AL4980" s="112">
        <f>IF(F4980="Re-assigned",0,IF(H4980="Closed",0,IF(H4980="Service Restored",0,IF(H4980="",0,1))))</f>
        <v/>
      </c>
      <c r="AM4980" s="124">
        <f>IF(AL4980=0,"",IF(AK4980&gt;20.99,"Aged","Non-Aged"))</f>
        <v/>
      </c>
      <c r="AN4980" s="112">
        <f>IF(Q4980&lt;&gt;"",MONTH(Q4980),"")</f>
        <v/>
      </c>
      <c r="AO4980" s="112">
        <f>IFERROR(VALUE(V4980),0)</f>
        <v/>
      </c>
    </row>
    <row customFormat="1" customHeight="1" ht="29.25" r="4981" s="112" spans="1:41">
      <c r="A4981" s="127" t="n"/>
      <c r="B4981" s="113" t="n"/>
      <c r="C4981" s="127" t="n"/>
      <c r="D4981" s="127" t="n"/>
      <c r="E4981" s="114">
        <f>IF(F4981 &lt;&gt; "",VLOOKUP(F4981,CategoryLookup,2,FALSE), "")</f>
        <v/>
      </c>
      <c r="F4981" s="126" t="n"/>
      <c r="G4981" s="127" t="n"/>
      <c r="H4981" s="127" t="n"/>
      <c r="I4981" s="127" t="n"/>
      <c r="J4981" s="127" t="n"/>
      <c r="K4981" s="127" t="n"/>
      <c r="L4981" s="127" t="n"/>
      <c r="M4981" s="127" t="n"/>
      <c r="N4981" s="120" t="n"/>
      <c r="O4981" s="120" t="n"/>
      <c r="P4981" s="120" t="n"/>
      <c r="Q4981" s="120" t="n"/>
      <c r="R4981" s="121" t="n"/>
      <c r="S4981" s="121" t="n"/>
      <c r="T4981" s="121" t="n"/>
      <c r="U4981" s="121" t="n"/>
      <c r="V4981" s="117">
        <f>IF(P4981="NA","NA",IF(P4981&lt;&gt;"",TEXT(P4981-N4981,"[h].mm"),""))</f>
        <v/>
      </c>
      <c r="W4981" s="118">
        <f>IF(AND(R4981="",S4981=""),"",R4981+S4981)</f>
        <v/>
      </c>
      <c r="X4981" s="116">
        <f>IF(O4981&lt;&gt;"",DATE(YEAR(O4981), MONTH(O4981), DAY(O4981)),"")</f>
        <v/>
      </c>
      <c r="Y4981" s="122" t="n"/>
      <c r="Z4981" s="123" t="n"/>
      <c r="AA4981" s="117">
        <f>IF(F4981="Re-assigned","NA",IF(W4981="","",IF(W4981&gt;=VLOOKUP(D4981,SLAMatrix,3,FALSE),"Yes",IF(W4981&lt;VLOOKUP(D4981,SLAMatrix,2,FALSE),"No","Internal"))))</f>
        <v/>
      </c>
      <c r="AB4981" s="123" t="n"/>
      <c r="AC4981" s="123" t="n"/>
      <c r="AD4981" s="119" t="n"/>
      <c r="AE4981" s="125" t="n"/>
      <c r="AF4981" s="124">
        <f>MONTH(O4981)</f>
        <v/>
      </c>
      <c r="AG4981" s="124">
        <f>VLOOKUP(IFERROR(MID(AE4981,1,(FIND(",",AE4981,1)-1)),AE4981),Facility_Region_Mapping,2,FALSE)</f>
        <v/>
      </c>
      <c r="AH4981" s="124" t="n"/>
      <c r="AI4981" s="124">
        <f>IF(C4981&lt;&gt;"",IF(M4981="ESM User",getInterfaceName($C4981),"NA"),"")</f>
        <v/>
      </c>
      <c r="AJ4981" s="116">
        <f>IF(Q4981&lt;&gt;"",DATE(YEAR(Q4981), MONTH(Q4981), DAY(Q4981)),"")</f>
        <v/>
      </c>
      <c r="AK4981" s="130">
        <f>IF(Q4981&lt;&gt;0,Q4981-N4981,TODAY()-N4981)</f>
        <v/>
      </c>
      <c r="AL4981" s="112">
        <f>IF(F4981="Re-assigned",0,IF(H4981="Closed",0,IF(H4981="Service Restored",0,IF(H4981="",0,1))))</f>
        <v/>
      </c>
      <c r="AM4981" s="124">
        <f>IF(AL4981=0,"",IF(AK4981&gt;20.99,"Aged","Non-Aged"))</f>
        <v/>
      </c>
      <c r="AN4981" s="112">
        <f>IF(Q4981&lt;&gt;"",MONTH(Q4981),"")</f>
        <v/>
      </c>
      <c r="AO4981" s="112">
        <f>IFERROR(VALUE(V4981),0)</f>
        <v/>
      </c>
    </row>
    <row customFormat="1" customHeight="1" ht="29.25" r="4982" s="112" spans="1:41">
      <c r="A4982" s="127" t="n"/>
      <c r="B4982" s="113" t="n"/>
      <c r="C4982" s="127" t="n"/>
      <c r="D4982" s="127" t="n"/>
      <c r="E4982" s="114">
        <f>IF(F4982 &lt;&gt; "",VLOOKUP(F4982,CategoryLookup,2,FALSE), "")</f>
        <v/>
      </c>
      <c r="F4982" s="126" t="n"/>
      <c r="G4982" s="127" t="n"/>
      <c r="H4982" s="127" t="n"/>
      <c r="I4982" s="127" t="n"/>
      <c r="J4982" s="127" t="n"/>
      <c r="K4982" s="127" t="n"/>
      <c r="L4982" s="127" t="n"/>
      <c r="M4982" s="127" t="n"/>
      <c r="N4982" s="120" t="n"/>
      <c r="O4982" s="120" t="n"/>
      <c r="P4982" s="120" t="n"/>
      <c r="Q4982" s="120" t="n"/>
      <c r="R4982" s="121" t="n"/>
      <c r="S4982" s="121" t="n"/>
      <c r="T4982" s="121" t="n"/>
      <c r="U4982" s="121" t="n"/>
      <c r="V4982" s="117">
        <f>IF(P4982="NA","NA",IF(P4982&lt;&gt;"",TEXT(P4982-N4982,"[h].mm"),""))</f>
        <v/>
      </c>
      <c r="W4982" s="118">
        <f>IF(AND(R4982="",S4982=""),"",R4982+S4982)</f>
        <v/>
      </c>
      <c r="X4982" s="116">
        <f>IF(O4982&lt;&gt;"",DATE(YEAR(O4982), MONTH(O4982), DAY(O4982)),"")</f>
        <v/>
      </c>
      <c r="Y4982" s="122" t="n"/>
      <c r="Z4982" s="123" t="n"/>
      <c r="AA4982" s="117">
        <f>IF(F4982="Re-assigned","NA",IF(W4982="","",IF(W4982&gt;=VLOOKUP(D4982,SLAMatrix,3,FALSE),"Yes",IF(W4982&lt;VLOOKUP(D4982,SLAMatrix,2,FALSE),"No","Internal"))))</f>
        <v/>
      </c>
      <c r="AB4982" s="123" t="n"/>
      <c r="AC4982" s="123" t="n"/>
      <c r="AD4982" s="119" t="n"/>
      <c r="AE4982" s="125" t="n"/>
      <c r="AF4982" s="124">
        <f>MONTH(O4982)</f>
        <v/>
      </c>
      <c r="AG4982" s="124">
        <f>VLOOKUP(IFERROR(MID(AE4982,1,(FIND(",",AE4982,1)-1)),AE4982),Facility_Region_Mapping,2,FALSE)</f>
        <v/>
      </c>
      <c r="AH4982" s="124" t="n"/>
      <c r="AI4982" s="124">
        <f>IF(C4982&lt;&gt;"",IF(M4982="ESM User",getInterfaceName($C4982),"NA"),"")</f>
        <v/>
      </c>
      <c r="AJ4982" s="116">
        <f>IF(Q4982&lt;&gt;"",DATE(YEAR(Q4982), MONTH(Q4982), DAY(Q4982)),"")</f>
        <v/>
      </c>
      <c r="AK4982" s="130">
        <f>IF(Q4982&lt;&gt;0,Q4982-N4982,TODAY()-N4982)</f>
        <v/>
      </c>
      <c r="AL4982" s="112">
        <f>IF(F4982="Re-assigned",0,IF(H4982="Closed",0,IF(H4982="Service Restored",0,IF(H4982="",0,1))))</f>
        <v/>
      </c>
      <c r="AM4982" s="124">
        <f>IF(AL4982=0,"",IF(AK4982&gt;20.99,"Aged","Non-Aged"))</f>
        <v/>
      </c>
      <c r="AN4982" s="112">
        <f>IF(Q4982&lt;&gt;"",MONTH(Q4982),"")</f>
        <v/>
      </c>
      <c r="AO4982" s="112">
        <f>IFERROR(VALUE(V4982),0)</f>
        <v/>
      </c>
    </row>
    <row customFormat="1" customHeight="1" ht="29.25" r="4983" s="112" spans="1:41">
      <c r="A4983" s="127" t="n"/>
      <c r="B4983" s="113" t="n"/>
      <c r="C4983" s="127" t="n"/>
      <c r="D4983" s="127" t="n"/>
      <c r="E4983" s="114">
        <f>IF(F4983 &lt;&gt; "",VLOOKUP(F4983,CategoryLookup,2,FALSE), "")</f>
        <v/>
      </c>
      <c r="F4983" s="126" t="n"/>
      <c r="G4983" s="127" t="n"/>
      <c r="H4983" s="127" t="n"/>
      <c r="I4983" s="127" t="n"/>
      <c r="J4983" s="127" t="n"/>
      <c r="K4983" s="127" t="n"/>
      <c r="L4983" s="127" t="n"/>
      <c r="M4983" s="127" t="n"/>
      <c r="N4983" s="120" t="n"/>
      <c r="O4983" s="120" t="n"/>
      <c r="P4983" s="120" t="n"/>
      <c r="Q4983" s="120" t="n"/>
      <c r="R4983" s="121" t="n"/>
      <c r="S4983" s="121" t="n"/>
      <c r="T4983" s="121" t="n"/>
      <c r="U4983" s="121" t="n"/>
      <c r="V4983" s="117">
        <f>IF(P4983="NA","NA",IF(P4983&lt;&gt;"",TEXT(P4983-N4983,"[h].mm"),""))</f>
        <v/>
      </c>
      <c r="W4983" s="118">
        <f>IF(AND(R4983="",S4983=""),"",R4983+S4983)</f>
        <v/>
      </c>
      <c r="X4983" s="116">
        <f>IF(O4983&lt;&gt;"",DATE(YEAR(O4983), MONTH(O4983), DAY(O4983)),"")</f>
        <v/>
      </c>
      <c r="Y4983" s="122" t="n"/>
      <c r="Z4983" s="123" t="n"/>
      <c r="AA4983" s="117">
        <f>IF(F4983="Re-assigned","NA",IF(W4983="","",IF(W4983&gt;=VLOOKUP(D4983,SLAMatrix,3,FALSE),"Yes",IF(W4983&lt;VLOOKUP(D4983,SLAMatrix,2,FALSE),"No","Internal"))))</f>
        <v/>
      </c>
      <c r="AB4983" s="123" t="n"/>
      <c r="AC4983" s="123" t="n"/>
      <c r="AD4983" s="119" t="n"/>
      <c r="AE4983" s="125" t="n"/>
      <c r="AF4983" s="124">
        <f>MONTH(O4983)</f>
        <v/>
      </c>
      <c r="AG4983" s="124">
        <f>VLOOKUP(IFERROR(MID(AE4983,1,(FIND(",",AE4983,1)-1)),AE4983),Facility_Region_Mapping,2,FALSE)</f>
        <v/>
      </c>
      <c r="AH4983" s="124" t="n"/>
      <c r="AI4983" s="124">
        <f>IF(C4983&lt;&gt;"",IF(M4983="ESM User",getInterfaceName($C4983),"NA"),"")</f>
        <v/>
      </c>
      <c r="AJ4983" s="116">
        <f>IF(Q4983&lt;&gt;"",DATE(YEAR(Q4983), MONTH(Q4983), DAY(Q4983)),"")</f>
        <v/>
      </c>
      <c r="AK4983" s="130">
        <f>IF(Q4983&lt;&gt;0,Q4983-N4983,TODAY()-N4983)</f>
        <v/>
      </c>
      <c r="AL4983" s="112">
        <f>IF(F4983="Re-assigned",0,IF(H4983="Closed",0,IF(H4983="Service Restored",0,IF(H4983="",0,1))))</f>
        <v/>
      </c>
      <c r="AM4983" s="124">
        <f>IF(AL4983=0,"",IF(AK4983&gt;20.99,"Aged","Non-Aged"))</f>
        <v/>
      </c>
      <c r="AN4983" s="112">
        <f>IF(Q4983&lt;&gt;"",MONTH(Q4983),"")</f>
        <v/>
      </c>
      <c r="AO4983" s="112">
        <f>IFERROR(VALUE(V4983),0)</f>
        <v/>
      </c>
    </row>
    <row customFormat="1" customHeight="1" ht="29.25" r="4984" s="112" spans="1:41">
      <c r="A4984" s="127" t="n"/>
      <c r="B4984" s="113" t="n"/>
      <c r="C4984" s="127" t="n"/>
      <c r="D4984" s="127" t="n"/>
      <c r="E4984" s="114">
        <f>IF(F4984 &lt;&gt; "",VLOOKUP(F4984,CategoryLookup,2,FALSE), "")</f>
        <v/>
      </c>
      <c r="F4984" s="126" t="n"/>
      <c r="G4984" s="127" t="n"/>
      <c r="H4984" s="127" t="n"/>
      <c r="I4984" s="127" t="n"/>
      <c r="J4984" s="127" t="n"/>
      <c r="K4984" s="127" t="n"/>
      <c r="L4984" s="127" t="n"/>
      <c r="M4984" s="127" t="n"/>
      <c r="N4984" s="120" t="n"/>
      <c r="O4984" s="120" t="n"/>
      <c r="P4984" s="120" t="n"/>
      <c r="Q4984" s="120" t="n"/>
      <c r="R4984" s="121" t="n"/>
      <c r="S4984" s="121" t="n"/>
      <c r="T4984" s="121" t="n"/>
      <c r="U4984" s="121" t="n"/>
      <c r="V4984" s="117">
        <f>IF(P4984="NA","NA",IF(P4984&lt;&gt;"",TEXT(P4984-N4984,"[h].mm"),""))</f>
        <v/>
      </c>
      <c r="W4984" s="118">
        <f>IF(AND(R4984="",S4984=""),"",R4984+S4984)</f>
        <v/>
      </c>
      <c r="X4984" s="116">
        <f>IF(O4984&lt;&gt;"",DATE(YEAR(O4984), MONTH(O4984), DAY(O4984)),"")</f>
        <v/>
      </c>
      <c r="Y4984" s="122" t="n"/>
      <c r="Z4984" s="123" t="n"/>
      <c r="AA4984" s="117">
        <f>IF(F4984="Re-assigned","NA",IF(W4984="","",IF(W4984&gt;=VLOOKUP(D4984,SLAMatrix,3,FALSE),"Yes",IF(W4984&lt;VLOOKUP(D4984,SLAMatrix,2,FALSE),"No","Internal"))))</f>
        <v/>
      </c>
      <c r="AB4984" s="123" t="n"/>
      <c r="AC4984" s="123" t="n"/>
      <c r="AD4984" s="119" t="n"/>
      <c r="AE4984" s="125" t="n"/>
      <c r="AF4984" s="124">
        <f>MONTH(O4984)</f>
        <v/>
      </c>
      <c r="AG4984" s="124">
        <f>VLOOKUP(IFERROR(MID(AE4984,1,(FIND(",",AE4984,1)-1)),AE4984),Facility_Region_Mapping,2,FALSE)</f>
        <v/>
      </c>
      <c r="AH4984" s="124" t="n"/>
      <c r="AI4984" s="124">
        <f>IF(C4984&lt;&gt;"",IF(M4984="ESM User",getInterfaceName($C4984),"NA"),"")</f>
        <v/>
      </c>
      <c r="AJ4984" s="116">
        <f>IF(Q4984&lt;&gt;"",DATE(YEAR(Q4984), MONTH(Q4984), DAY(Q4984)),"")</f>
        <v/>
      </c>
      <c r="AK4984" s="130">
        <f>IF(Q4984&lt;&gt;0,Q4984-N4984,TODAY()-N4984)</f>
        <v/>
      </c>
      <c r="AL4984" s="112">
        <f>IF(F4984="Re-assigned",0,IF(H4984="Closed",0,IF(H4984="Service Restored",0,IF(H4984="",0,1))))</f>
        <v/>
      </c>
      <c r="AM4984" s="124">
        <f>IF(AL4984=0,"",IF(AK4984&gt;20.99,"Aged","Non-Aged"))</f>
        <v/>
      </c>
      <c r="AN4984" s="112">
        <f>IF(Q4984&lt;&gt;"",MONTH(Q4984),"")</f>
        <v/>
      </c>
      <c r="AO4984" s="112">
        <f>IFERROR(VALUE(V4984),0)</f>
        <v/>
      </c>
    </row>
    <row customFormat="1" customHeight="1" ht="29.25" r="4985" s="112" spans="1:41">
      <c r="A4985" s="127" t="n"/>
      <c r="B4985" s="113" t="n"/>
      <c r="C4985" s="127" t="n"/>
      <c r="D4985" s="127" t="n"/>
      <c r="E4985" s="114">
        <f>IF(F4985 &lt;&gt; "",VLOOKUP(F4985,CategoryLookup,2,FALSE), "")</f>
        <v/>
      </c>
      <c r="F4985" s="126" t="n"/>
      <c r="G4985" s="127" t="n"/>
      <c r="H4985" s="127" t="n"/>
      <c r="I4985" s="127" t="n"/>
      <c r="J4985" s="127" t="n"/>
      <c r="K4985" s="127" t="n"/>
      <c r="L4985" s="127" t="n"/>
      <c r="M4985" s="127" t="n"/>
      <c r="N4985" s="120" t="n"/>
      <c r="O4985" s="120" t="n"/>
      <c r="P4985" s="120" t="n"/>
      <c r="Q4985" s="120" t="n"/>
      <c r="R4985" s="121" t="n"/>
      <c r="S4985" s="121" t="n"/>
      <c r="T4985" s="121" t="n"/>
      <c r="U4985" s="121" t="n"/>
      <c r="V4985" s="117">
        <f>IF(P4985="NA","NA",IF(P4985&lt;&gt;"",TEXT(P4985-N4985,"[h].mm"),""))</f>
        <v/>
      </c>
      <c r="W4985" s="118">
        <f>IF(AND(R4985="",S4985=""),"",R4985+S4985)</f>
        <v/>
      </c>
      <c r="X4985" s="116">
        <f>IF(O4985&lt;&gt;"",DATE(YEAR(O4985), MONTH(O4985), DAY(O4985)),"")</f>
        <v/>
      </c>
      <c r="Y4985" s="122" t="n"/>
      <c r="Z4985" s="123" t="n"/>
      <c r="AA4985" s="117">
        <f>IF(F4985="Re-assigned","NA",IF(W4985="","",IF(W4985&gt;=VLOOKUP(D4985,SLAMatrix,3,FALSE),"Yes",IF(W4985&lt;VLOOKUP(D4985,SLAMatrix,2,FALSE),"No","Internal"))))</f>
        <v/>
      </c>
      <c r="AB4985" s="123" t="n"/>
      <c r="AC4985" s="123" t="n"/>
      <c r="AD4985" s="119" t="n"/>
      <c r="AE4985" s="125" t="n"/>
      <c r="AF4985" s="124">
        <f>MONTH(O4985)</f>
        <v/>
      </c>
      <c r="AG4985" s="124">
        <f>VLOOKUP(IFERROR(MID(AE4985,1,(FIND(",",AE4985,1)-1)),AE4985),Facility_Region_Mapping,2,FALSE)</f>
        <v/>
      </c>
      <c r="AH4985" s="124" t="n"/>
      <c r="AI4985" s="124">
        <f>IF(C4985&lt;&gt;"",IF(M4985="ESM User",getInterfaceName($C4985),"NA"),"")</f>
        <v/>
      </c>
      <c r="AJ4985" s="116">
        <f>IF(Q4985&lt;&gt;"",DATE(YEAR(Q4985), MONTH(Q4985), DAY(Q4985)),"")</f>
        <v/>
      </c>
      <c r="AK4985" s="130">
        <f>IF(Q4985&lt;&gt;0,Q4985-N4985,TODAY()-N4985)</f>
        <v/>
      </c>
      <c r="AL4985" s="112">
        <f>IF(F4985="Re-assigned",0,IF(H4985="Closed",0,IF(H4985="Service Restored",0,IF(H4985="",0,1))))</f>
        <v/>
      </c>
      <c r="AM4985" s="124">
        <f>IF(AL4985=0,"",IF(AK4985&gt;20.99,"Aged","Non-Aged"))</f>
        <v/>
      </c>
      <c r="AN4985" s="112">
        <f>IF(Q4985&lt;&gt;"",MONTH(Q4985),"")</f>
        <v/>
      </c>
      <c r="AO4985" s="112">
        <f>IFERROR(VALUE(V4985),0)</f>
        <v/>
      </c>
    </row>
    <row customFormat="1" customHeight="1" ht="29.25" r="4986" s="112" spans="1:41">
      <c r="A4986" s="127" t="n"/>
      <c r="B4986" s="113" t="n"/>
      <c r="C4986" s="127" t="n"/>
      <c r="D4986" s="127" t="n"/>
      <c r="E4986" s="114">
        <f>IF(F4986 &lt;&gt; "",VLOOKUP(F4986,CategoryLookup,2,FALSE), "")</f>
        <v/>
      </c>
      <c r="F4986" s="126" t="n"/>
      <c r="G4986" s="127" t="n"/>
      <c r="H4986" s="127" t="n"/>
      <c r="I4986" s="127" t="n"/>
      <c r="J4986" s="127" t="n"/>
      <c r="K4986" s="127" t="n"/>
      <c r="L4986" s="127" t="n"/>
      <c r="M4986" s="127" t="n"/>
      <c r="N4986" s="120" t="n"/>
      <c r="O4986" s="120" t="n"/>
      <c r="P4986" s="120" t="n"/>
      <c r="Q4986" s="120" t="n"/>
      <c r="R4986" s="121" t="n"/>
      <c r="S4986" s="121" t="n"/>
      <c r="T4986" s="121" t="n"/>
      <c r="U4986" s="121" t="n"/>
      <c r="V4986" s="117">
        <f>IF(P4986="NA","NA",IF(P4986&lt;&gt;"",TEXT(P4986-N4986,"[h].mm"),""))</f>
        <v/>
      </c>
      <c r="W4986" s="118">
        <f>IF(AND(R4986="",S4986=""),"",R4986+S4986)</f>
        <v/>
      </c>
      <c r="X4986" s="116">
        <f>IF(O4986&lt;&gt;"",DATE(YEAR(O4986), MONTH(O4986), DAY(O4986)),"")</f>
        <v/>
      </c>
      <c r="Y4986" s="122" t="n"/>
      <c r="Z4986" s="123" t="n"/>
      <c r="AA4986" s="117">
        <f>IF(F4986="Re-assigned","NA",IF(W4986="","",IF(W4986&gt;=VLOOKUP(D4986,SLAMatrix,3,FALSE),"Yes",IF(W4986&lt;VLOOKUP(D4986,SLAMatrix,2,FALSE),"No","Internal"))))</f>
        <v/>
      </c>
      <c r="AB4986" s="123" t="n"/>
      <c r="AC4986" s="123" t="n"/>
      <c r="AD4986" s="119" t="n"/>
      <c r="AE4986" s="125" t="n"/>
      <c r="AF4986" s="124">
        <f>MONTH(O4986)</f>
        <v/>
      </c>
      <c r="AG4986" s="124">
        <f>VLOOKUP(IFERROR(MID(AE4986,1,(FIND(",",AE4986,1)-1)),AE4986),Facility_Region_Mapping,2,FALSE)</f>
        <v/>
      </c>
      <c r="AH4986" s="124" t="n"/>
      <c r="AI4986" s="124">
        <f>IF(C4986&lt;&gt;"",IF(M4986="ESM User",getInterfaceName($C4986),"NA"),"")</f>
        <v/>
      </c>
      <c r="AJ4986" s="116">
        <f>IF(Q4986&lt;&gt;"",DATE(YEAR(Q4986), MONTH(Q4986), DAY(Q4986)),"")</f>
        <v/>
      </c>
      <c r="AK4986" s="130">
        <f>IF(Q4986&lt;&gt;0,Q4986-N4986,TODAY()-N4986)</f>
        <v/>
      </c>
      <c r="AL4986" s="112">
        <f>IF(F4986="Re-assigned",0,IF(H4986="Closed",0,IF(H4986="Service Restored",0,IF(H4986="",0,1))))</f>
        <v/>
      </c>
      <c r="AM4986" s="124">
        <f>IF(AL4986=0,"",IF(AK4986&gt;20.99,"Aged","Non-Aged"))</f>
        <v/>
      </c>
      <c r="AN4986" s="112">
        <f>IF(Q4986&lt;&gt;"",MONTH(Q4986),"")</f>
        <v/>
      </c>
      <c r="AO4986" s="112">
        <f>IFERROR(VALUE(V4986),0)</f>
        <v/>
      </c>
    </row>
    <row customFormat="1" customHeight="1" ht="29.25" r="4987" s="112" spans="1:41">
      <c r="A4987" s="127" t="n"/>
      <c r="B4987" s="113" t="n"/>
      <c r="C4987" s="127" t="n"/>
      <c r="D4987" s="127" t="n"/>
      <c r="E4987" s="114">
        <f>IF(F4987 &lt;&gt; "",VLOOKUP(F4987,CategoryLookup,2,FALSE), "")</f>
        <v/>
      </c>
      <c r="F4987" s="126" t="n"/>
      <c r="G4987" s="127" t="n"/>
      <c r="H4987" s="127" t="n"/>
      <c r="I4987" s="127" t="n"/>
      <c r="J4987" s="127" t="n"/>
      <c r="K4987" s="127" t="n"/>
      <c r="L4987" s="127" t="n"/>
      <c r="M4987" s="127" t="n"/>
      <c r="N4987" s="120" t="n"/>
      <c r="O4987" s="120" t="n"/>
      <c r="P4987" s="120" t="n"/>
      <c r="Q4987" s="120" t="n"/>
      <c r="R4987" s="121" t="n"/>
      <c r="S4987" s="121" t="n"/>
      <c r="T4987" s="121" t="n"/>
      <c r="U4987" s="121" t="n"/>
      <c r="V4987" s="117">
        <f>IF(P4987="NA","NA",IF(P4987&lt;&gt;"",TEXT(P4987-N4987,"[h].mm"),""))</f>
        <v/>
      </c>
      <c r="W4987" s="118">
        <f>IF(AND(R4987="",S4987=""),"",R4987+S4987)</f>
        <v/>
      </c>
      <c r="X4987" s="116">
        <f>IF(O4987&lt;&gt;"",DATE(YEAR(O4987), MONTH(O4987), DAY(O4987)),"")</f>
        <v/>
      </c>
      <c r="Y4987" s="122" t="n"/>
      <c r="Z4987" s="123" t="n"/>
      <c r="AA4987" s="117">
        <f>IF(F4987="Re-assigned","NA",IF(W4987="","",IF(W4987&gt;=VLOOKUP(D4987,SLAMatrix,3,FALSE),"Yes",IF(W4987&lt;VLOOKUP(D4987,SLAMatrix,2,FALSE),"No","Internal"))))</f>
        <v/>
      </c>
      <c r="AB4987" s="123" t="n"/>
      <c r="AC4987" s="123" t="n"/>
      <c r="AD4987" s="119" t="n"/>
      <c r="AE4987" s="125" t="n"/>
      <c r="AF4987" s="124">
        <f>MONTH(O4987)</f>
        <v/>
      </c>
      <c r="AG4987" s="124">
        <f>VLOOKUP(IFERROR(MID(AE4987,1,(FIND(",",AE4987,1)-1)),AE4987),Facility_Region_Mapping,2,FALSE)</f>
        <v/>
      </c>
      <c r="AH4987" s="124" t="n"/>
      <c r="AI4987" s="124">
        <f>IF(C4987&lt;&gt;"",IF(M4987="ESM User",getInterfaceName($C4987),"NA"),"")</f>
        <v/>
      </c>
      <c r="AJ4987" s="116">
        <f>IF(Q4987&lt;&gt;"",DATE(YEAR(Q4987), MONTH(Q4987), DAY(Q4987)),"")</f>
        <v/>
      </c>
      <c r="AK4987" s="130">
        <f>IF(Q4987&lt;&gt;0,Q4987-N4987,TODAY()-N4987)</f>
        <v/>
      </c>
      <c r="AL4987" s="112">
        <f>IF(F4987="Re-assigned",0,IF(H4987="Closed",0,IF(H4987="Service Restored",0,IF(H4987="",0,1))))</f>
        <v/>
      </c>
      <c r="AM4987" s="124">
        <f>IF(AL4987=0,"",IF(AK4987&gt;20.99,"Aged","Non-Aged"))</f>
        <v/>
      </c>
      <c r="AN4987" s="112">
        <f>IF(Q4987&lt;&gt;"",MONTH(Q4987),"")</f>
        <v/>
      </c>
      <c r="AO4987" s="112">
        <f>IFERROR(VALUE(V4987),0)</f>
        <v/>
      </c>
    </row>
    <row customFormat="1" customHeight="1" ht="29.25" r="4988" s="112" spans="1:41">
      <c r="A4988" s="127" t="n"/>
      <c r="B4988" s="113" t="n"/>
      <c r="C4988" s="127" t="n"/>
      <c r="D4988" s="127" t="n"/>
      <c r="E4988" s="114">
        <f>IF(F4988 &lt;&gt; "",VLOOKUP(F4988,CategoryLookup,2,FALSE), "")</f>
        <v/>
      </c>
      <c r="F4988" s="126" t="n"/>
      <c r="G4988" s="127" t="n"/>
      <c r="H4988" s="127" t="n"/>
      <c r="I4988" s="127" t="n"/>
      <c r="J4988" s="127" t="n"/>
      <c r="K4988" s="127" t="n"/>
      <c r="L4988" s="127" t="n"/>
      <c r="M4988" s="127" t="n"/>
      <c r="N4988" s="120" t="n"/>
      <c r="O4988" s="120" t="n"/>
      <c r="P4988" s="120" t="n"/>
      <c r="Q4988" s="120" t="n"/>
      <c r="R4988" s="121" t="n"/>
      <c r="S4988" s="121" t="n"/>
      <c r="T4988" s="121" t="n"/>
      <c r="U4988" s="121" t="n"/>
      <c r="V4988" s="117">
        <f>IF(P4988="NA","NA",IF(P4988&lt;&gt;"",TEXT(P4988-N4988,"[h].mm"),""))</f>
        <v/>
      </c>
      <c r="W4988" s="118">
        <f>IF(AND(R4988="",S4988=""),"",R4988+S4988)</f>
        <v/>
      </c>
      <c r="X4988" s="116">
        <f>IF(O4988&lt;&gt;"",DATE(YEAR(O4988), MONTH(O4988), DAY(O4988)),"")</f>
        <v/>
      </c>
      <c r="Y4988" s="122" t="n"/>
      <c r="Z4988" s="123" t="n"/>
      <c r="AA4988" s="117">
        <f>IF(F4988="Re-assigned","NA",IF(W4988="","",IF(W4988&gt;=VLOOKUP(D4988,SLAMatrix,3,FALSE),"Yes",IF(W4988&lt;VLOOKUP(D4988,SLAMatrix,2,FALSE),"No","Internal"))))</f>
        <v/>
      </c>
      <c r="AB4988" s="123" t="n"/>
      <c r="AC4988" s="123" t="n"/>
      <c r="AD4988" s="119" t="n"/>
      <c r="AE4988" s="125" t="n"/>
      <c r="AF4988" s="124">
        <f>MONTH(O4988)</f>
        <v/>
      </c>
      <c r="AG4988" s="124">
        <f>VLOOKUP(IFERROR(MID(AE4988,1,(FIND(",",AE4988,1)-1)),AE4988),Facility_Region_Mapping,2,FALSE)</f>
        <v/>
      </c>
      <c r="AH4988" s="124" t="n"/>
      <c r="AI4988" s="124">
        <f>IF(C4988&lt;&gt;"",IF(M4988="ESM User",getInterfaceName($C4988),"NA"),"")</f>
        <v/>
      </c>
      <c r="AJ4988" s="116">
        <f>IF(Q4988&lt;&gt;"",DATE(YEAR(Q4988), MONTH(Q4988), DAY(Q4988)),"")</f>
        <v/>
      </c>
      <c r="AK4988" s="130">
        <f>IF(Q4988&lt;&gt;0,Q4988-N4988,TODAY()-N4988)</f>
        <v/>
      </c>
      <c r="AL4988" s="112">
        <f>IF(F4988="Re-assigned",0,IF(H4988="Closed",0,IF(H4988="Service Restored",0,IF(H4988="",0,1))))</f>
        <v/>
      </c>
      <c r="AM4988" s="124">
        <f>IF(AL4988=0,"",IF(AK4988&gt;20.99,"Aged","Non-Aged"))</f>
        <v/>
      </c>
      <c r="AN4988" s="112">
        <f>IF(Q4988&lt;&gt;"",MONTH(Q4988),"")</f>
        <v/>
      </c>
      <c r="AO4988" s="112">
        <f>IFERROR(VALUE(V4988),0)</f>
        <v/>
      </c>
    </row>
    <row customFormat="1" customHeight="1" ht="29.25" r="4989" s="112" spans="1:41">
      <c r="A4989" s="127" t="n"/>
      <c r="B4989" s="113" t="n"/>
      <c r="C4989" s="127" t="n"/>
      <c r="D4989" s="127" t="n"/>
      <c r="E4989" s="114">
        <f>IF(F4989 &lt;&gt; "",VLOOKUP(F4989,CategoryLookup,2,FALSE), "")</f>
        <v/>
      </c>
      <c r="F4989" s="126" t="n"/>
      <c r="G4989" s="127" t="n"/>
      <c r="H4989" s="127" t="n"/>
      <c r="I4989" s="127" t="n"/>
      <c r="J4989" s="127" t="n"/>
      <c r="K4989" s="127" t="n"/>
      <c r="L4989" s="127" t="n"/>
      <c r="M4989" s="127" t="n"/>
      <c r="N4989" s="120" t="n"/>
      <c r="O4989" s="120" t="n"/>
      <c r="P4989" s="120" t="n"/>
      <c r="Q4989" s="120" t="n"/>
      <c r="R4989" s="121" t="n"/>
      <c r="S4989" s="121" t="n"/>
      <c r="T4989" s="121" t="n"/>
      <c r="U4989" s="121" t="n"/>
      <c r="V4989" s="117">
        <f>IF(P4989="NA","NA",IF(P4989&lt;&gt;"",TEXT(P4989-N4989,"[h].mm"),""))</f>
        <v/>
      </c>
      <c r="W4989" s="118">
        <f>IF(AND(R4989="",S4989=""),"",R4989+S4989)</f>
        <v/>
      </c>
      <c r="X4989" s="116">
        <f>IF(O4989&lt;&gt;"",DATE(YEAR(O4989), MONTH(O4989), DAY(O4989)),"")</f>
        <v/>
      </c>
      <c r="Y4989" s="122" t="n"/>
      <c r="Z4989" s="123" t="n"/>
      <c r="AA4989" s="117">
        <f>IF(F4989="Re-assigned","NA",IF(W4989="","",IF(W4989&gt;=VLOOKUP(D4989,SLAMatrix,3,FALSE),"Yes",IF(W4989&lt;VLOOKUP(D4989,SLAMatrix,2,FALSE),"No","Internal"))))</f>
        <v/>
      </c>
      <c r="AB4989" s="123" t="n"/>
      <c r="AC4989" s="123" t="n"/>
      <c r="AD4989" s="119" t="n"/>
      <c r="AE4989" s="125" t="n"/>
      <c r="AF4989" s="124">
        <f>MONTH(O4989)</f>
        <v/>
      </c>
      <c r="AG4989" s="124">
        <f>VLOOKUP(IFERROR(MID(AE4989,1,(FIND(",",AE4989,1)-1)),AE4989),Facility_Region_Mapping,2,FALSE)</f>
        <v/>
      </c>
      <c r="AH4989" s="124" t="n"/>
      <c r="AI4989" s="124">
        <f>IF(C4989&lt;&gt;"",IF(M4989="ESM User",getInterfaceName($C4989),"NA"),"")</f>
        <v/>
      </c>
      <c r="AJ4989" s="116">
        <f>IF(Q4989&lt;&gt;"",DATE(YEAR(Q4989), MONTH(Q4989), DAY(Q4989)),"")</f>
        <v/>
      </c>
      <c r="AK4989" s="130">
        <f>IF(Q4989&lt;&gt;0,Q4989-N4989,TODAY()-N4989)</f>
        <v/>
      </c>
      <c r="AL4989" s="112">
        <f>IF(F4989="Re-assigned",0,IF(H4989="Closed",0,IF(H4989="Service Restored",0,IF(H4989="",0,1))))</f>
        <v/>
      </c>
      <c r="AM4989" s="124">
        <f>IF(AL4989=0,"",IF(AK4989&gt;20.99,"Aged","Non-Aged"))</f>
        <v/>
      </c>
      <c r="AN4989" s="112">
        <f>IF(Q4989&lt;&gt;"",MONTH(Q4989),"")</f>
        <v/>
      </c>
      <c r="AO4989" s="112">
        <f>IFERROR(VALUE(V4989),0)</f>
        <v/>
      </c>
    </row>
    <row customFormat="1" customHeight="1" ht="29.25" r="4990" s="112" spans="1:41">
      <c r="A4990" s="127" t="n"/>
      <c r="B4990" s="113" t="n"/>
      <c r="C4990" s="127" t="n"/>
      <c r="D4990" s="127" t="n"/>
      <c r="E4990" s="114">
        <f>IF(F4990 &lt;&gt; "",VLOOKUP(F4990,CategoryLookup,2,FALSE), "")</f>
        <v/>
      </c>
      <c r="F4990" s="126" t="n"/>
      <c r="G4990" s="127" t="n"/>
      <c r="H4990" s="127" t="n"/>
      <c r="I4990" s="127" t="n"/>
      <c r="J4990" s="127" t="n"/>
      <c r="K4990" s="127" t="n"/>
      <c r="L4990" s="127" t="n"/>
      <c r="M4990" s="127" t="n"/>
      <c r="N4990" s="120" t="n"/>
      <c r="O4990" s="120" t="n"/>
      <c r="P4990" s="120" t="n"/>
      <c r="Q4990" s="120" t="n"/>
      <c r="R4990" s="121" t="n"/>
      <c r="S4990" s="121" t="n"/>
      <c r="T4990" s="121" t="n"/>
      <c r="U4990" s="121" t="n"/>
      <c r="V4990" s="117">
        <f>IF(P4990="NA","NA",IF(P4990&lt;&gt;"",TEXT(P4990-N4990,"[h].mm"),""))</f>
        <v/>
      </c>
      <c r="W4990" s="118">
        <f>IF(AND(R4990="",S4990=""),"",R4990+S4990)</f>
        <v/>
      </c>
      <c r="X4990" s="116">
        <f>IF(O4990&lt;&gt;"",DATE(YEAR(O4990), MONTH(O4990), DAY(O4990)),"")</f>
        <v/>
      </c>
      <c r="Y4990" s="122" t="n"/>
      <c r="Z4990" s="123" t="n"/>
      <c r="AA4990" s="117">
        <f>IF(F4990="Re-assigned","NA",IF(W4990="","",IF(W4990&gt;=VLOOKUP(D4990,SLAMatrix,3,FALSE),"Yes",IF(W4990&lt;VLOOKUP(D4990,SLAMatrix,2,FALSE),"No","Internal"))))</f>
        <v/>
      </c>
      <c r="AB4990" s="123" t="n"/>
      <c r="AC4990" s="123" t="n"/>
      <c r="AD4990" s="119" t="n"/>
      <c r="AE4990" s="125" t="n"/>
      <c r="AF4990" s="124">
        <f>MONTH(O4990)</f>
        <v/>
      </c>
      <c r="AG4990" s="124">
        <f>VLOOKUP(IFERROR(MID(AE4990,1,(FIND(",",AE4990,1)-1)),AE4990),Facility_Region_Mapping,2,FALSE)</f>
        <v/>
      </c>
      <c r="AH4990" s="124" t="n"/>
      <c r="AI4990" s="124">
        <f>IF(C4990&lt;&gt;"",IF(M4990="ESM User",getInterfaceName($C4990),"NA"),"")</f>
        <v/>
      </c>
      <c r="AJ4990" s="116">
        <f>IF(Q4990&lt;&gt;"",DATE(YEAR(Q4990), MONTH(Q4990), DAY(Q4990)),"")</f>
        <v/>
      </c>
      <c r="AK4990" s="130">
        <f>IF(Q4990&lt;&gt;0,Q4990-N4990,TODAY()-N4990)</f>
        <v/>
      </c>
      <c r="AL4990" s="112">
        <f>IF(F4990="Re-assigned",0,IF(H4990="Closed",0,IF(H4990="Service Restored",0,IF(H4990="",0,1))))</f>
        <v/>
      </c>
      <c r="AM4990" s="124">
        <f>IF(AL4990=0,"",IF(AK4990&gt;20.99,"Aged","Non-Aged"))</f>
        <v/>
      </c>
      <c r="AN4990" s="112">
        <f>IF(Q4990&lt;&gt;"",MONTH(Q4990),"")</f>
        <v/>
      </c>
      <c r="AO4990" s="112">
        <f>IFERROR(VALUE(V4990),0)</f>
        <v/>
      </c>
    </row>
    <row customFormat="1" customHeight="1" ht="29.25" r="4991" s="112" spans="1:41">
      <c r="A4991" s="127" t="n"/>
      <c r="B4991" s="113" t="n"/>
      <c r="C4991" s="127" t="n"/>
      <c r="D4991" s="127" t="n"/>
      <c r="E4991" s="114">
        <f>IF(F4991 &lt;&gt; "",VLOOKUP(F4991,CategoryLookup,2,FALSE), "")</f>
        <v/>
      </c>
      <c r="F4991" s="126" t="n"/>
      <c r="G4991" s="127" t="n"/>
      <c r="H4991" s="127" t="n"/>
      <c r="I4991" s="127" t="n"/>
      <c r="J4991" s="127" t="n"/>
      <c r="K4991" s="127" t="n"/>
      <c r="L4991" s="127" t="n"/>
      <c r="M4991" s="127" t="n"/>
      <c r="N4991" s="120" t="n"/>
      <c r="O4991" s="120" t="n"/>
      <c r="P4991" s="120" t="n"/>
      <c r="Q4991" s="120" t="n"/>
      <c r="R4991" s="121" t="n"/>
      <c r="S4991" s="121" t="n"/>
      <c r="T4991" s="121" t="n"/>
      <c r="U4991" s="121" t="n"/>
      <c r="V4991" s="117">
        <f>IF(P4991="NA","NA",IF(P4991&lt;&gt;"",TEXT(P4991-N4991,"[h].mm"),""))</f>
        <v/>
      </c>
      <c r="W4991" s="118">
        <f>IF(AND(R4991="",S4991=""),"",R4991+S4991)</f>
        <v/>
      </c>
      <c r="X4991" s="116">
        <f>IF(O4991&lt;&gt;"",DATE(YEAR(O4991), MONTH(O4991), DAY(O4991)),"")</f>
        <v/>
      </c>
      <c r="Y4991" s="122" t="n"/>
      <c r="Z4991" s="123" t="n"/>
      <c r="AA4991" s="117">
        <f>IF(F4991="Re-assigned","NA",IF(W4991="","",IF(W4991&gt;=VLOOKUP(D4991,SLAMatrix,3,FALSE),"Yes",IF(W4991&lt;VLOOKUP(D4991,SLAMatrix,2,FALSE),"No","Internal"))))</f>
        <v/>
      </c>
      <c r="AB4991" s="123" t="n"/>
      <c r="AC4991" s="123" t="n"/>
      <c r="AD4991" s="119" t="n"/>
      <c r="AE4991" s="125" t="n"/>
      <c r="AF4991" s="124">
        <f>MONTH(O4991)</f>
        <v/>
      </c>
      <c r="AG4991" s="124">
        <f>VLOOKUP(IFERROR(MID(AE4991,1,(FIND(",",AE4991,1)-1)),AE4991),Facility_Region_Mapping,2,FALSE)</f>
        <v/>
      </c>
      <c r="AH4991" s="124" t="n"/>
      <c r="AI4991" s="124">
        <f>IF(C4991&lt;&gt;"",IF(M4991="ESM User",getInterfaceName($C4991),"NA"),"")</f>
        <v/>
      </c>
      <c r="AJ4991" s="116">
        <f>IF(Q4991&lt;&gt;"",DATE(YEAR(Q4991), MONTH(Q4991), DAY(Q4991)),"")</f>
        <v/>
      </c>
      <c r="AK4991" s="130">
        <f>IF(Q4991&lt;&gt;0,Q4991-N4991,TODAY()-N4991)</f>
        <v/>
      </c>
      <c r="AL4991" s="112">
        <f>IF(F4991="Re-assigned",0,IF(H4991="Closed",0,IF(H4991="Service Restored",0,IF(H4991="",0,1))))</f>
        <v/>
      </c>
      <c r="AM4991" s="124">
        <f>IF(AL4991=0,"",IF(AK4991&gt;20.99,"Aged","Non-Aged"))</f>
        <v/>
      </c>
      <c r="AN4991" s="112">
        <f>IF(Q4991&lt;&gt;"",MONTH(Q4991),"")</f>
        <v/>
      </c>
      <c r="AO4991" s="112">
        <f>IFERROR(VALUE(V4991),0)</f>
        <v/>
      </c>
    </row>
    <row customFormat="1" customHeight="1" ht="29.25" r="4992" s="112" spans="1:41">
      <c r="A4992" s="127" t="n"/>
      <c r="B4992" s="113" t="n"/>
      <c r="C4992" s="127" t="n"/>
      <c r="D4992" s="127" t="n"/>
      <c r="E4992" s="114">
        <f>IF(F4992 &lt;&gt; "",VLOOKUP(F4992,CategoryLookup,2,FALSE), "")</f>
        <v/>
      </c>
      <c r="F4992" s="126" t="n"/>
      <c r="G4992" s="127" t="n"/>
      <c r="H4992" s="127" t="n"/>
      <c r="I4992" s="127" t="n"/>
      <c r="J4992" s="127" t="n"/>
      <c r="K4992" s="127" t="n"/>
      <c r="L4992" s="127" t="n"/>
      <c r="M4992" s="127" t="n"/>
      <c r="N4992" s="120" t="n"/>
      <c r="O4992" s="120" t="n"/>
      <c r="P4992" s="120" t="n"/>
      <c r="Q4992" s="120" t="n"/>
      <c r="R4992" s="121" t="n"/>
      <c r="S4992" s="121" t="n"/>
      <c r="T4992" s="121" t="n"/>
      <c r="U4992" s="121" t="n"/>
      <c r="V4992" s="117">
        <f>IF(P4992="NA","NA",IF(P4992&lt;&gt;"",TEXT(P4992-N4992,"[h].mm"),""))</f>
        <v/>
      </c>
      <c r="W4992" s="118">
        <f>IF(AND(R4992="",S4992=""),"",R4992+S4992)</f>
        <v/>
      </c>
      <c r="X4992" s="116">
        <f>IF(O4992&lt;&gt;"",DATE(YEAR(O4992), MONTH(O4992), DAY(O4992)),"")</f>
        <v/>
      </c>
      <c r="Y4992" s="122" t="n"/>
      <c r="Z4992" s="123" t="n"/>
      <c r="AA4992" s="117">
        <f>IF(F4992="Re-assigned","NA",IF(W4992="","",IF(W4992&gt;=VLOOKUP(D4992,SLAMatrix,3,FALSE),"Yes",IF(W4992&lt;VLOOKUP(D4992,SLAMatrix,2,FALSE),"No","Internal"))))</f>
        <v/>
      </c>
      <c r="AB4992" s="123" t="n"/>
      <c r="AC4992" s="123" t="n"/>
      <c r="AD4992" s="119" t="n"/>
      <c r="AE4992" s="125" t="n"/>
      <c r="AF4992" s="124">
        <f>MONTH(O4992)</f>
        <v/>
      </c>
      <c r="AG4992" s="124">
        <f>VLOOKUP(IFERROR(MID(AE4992,1,(FIND(",",AE4992,1)-1)),AE4992),Facility_Region_Mapping,2,FALSE)</f>
        <v/>
      </c>
      <c r="AH4992" s="124" t="n"/>
      <c r="AI4992" s="124">
        <f>IF(C4992&lt;&gt;"",IF(M4992="ESM User",getInterfaceName($C4992),"NA"),"")</f>
        <v/>
      </c>
      <c r="AJ4992" s="116">
        <f>IF(Q4992&lt;&gt;"",DATE(YEAR(Q4992), MONTH(Q4992), DAY(Q4992)),"")</f>
        <v/>
      </c>
      <c r="AK4992" s="130">
        <f>IF(Q4992&lt;&gt;0,Q4992-N4992,TODAY()-N4992)</f>
        <v/>
      </c>
      <c r="AL4992" s="112">
        <f>IF(F4992="Re-assigned",0,IF(H4992="Closed",0,IF(H4992="Service Restored",0,IF(H4992="",0,1))))</f>
        <v/>
      </c>
      <c r="AM4992" s="124">
        <f>IF(AL4992=0,"",IF(AK4992&gt;20.99,"Aged","Non-Aged"))</f>
        <v/>
      </c>
      <c r="AN4992" s="112">
        <f>IF(Q4992&lt;&gt;"",MONTH(Q4992),"")</f>
        <v/>
      </c>
      <c r="AO4992" s="112">
        <f>IFERROR(VALUE(V4992),0)</f>
        <v/>
      </c>
    </row>
    <row customFormat="1" customHeight="1" ht="29.25" r="4993" s="112" spans="1:41">
      <c r="A4993" s="127" t="n"/>
      <c r="B4993" s="113" t="n"/>
      <c r="C4993" s="127" t="n"/>
      <c r="D4993" s="127" t="n"/>
      <c r="E4993" s="114">
        <f>IF(F4993 &lt;&gt; "",VLOOKUP(F4993,CategoryLookup,2,FALSE), "")</f>
        <v/>
      </c>
      <c r="F4993" s="126" t="n"/>
      <c r="G4993" s="127" t="n"/>
      <c r="H4993" s="127" t="n"/>
      <c r="I4993" s="127" t="n"/>
      <c r="J4993" s="127" t="n"/>
      <c r="K4993" s="127" t="n"/>
      <c r="L4993" s="127" t="n"/>
      <c r="M4993" s="127" t="n"/>
      <c r="N4993" s="120" t="n"/>
      <c r="O4993" s="120" t="n"/>
      <c r="P4993" s="120" t="n"/>
      <c r="Q4993" s="120" t="n"/>
      <c r="R4993" s="121" t="n"/>
      <c r="S4993" s="121" t="n"/>
      <c r="T4993" s="121" t="n"/>
      <c r="U4993" s="121" t="n"/>
      <c r="V4993" s="117">
        <f>IF(P4993="NA","NA",IF(P4993&lt;&gt;"",TEXT(P4993-N4993,"[h].mm"),""))</f>
        <v/>
      </c>
      <c r="W4993" s="118">
        <f>IF(AND(R4993="",S4993=""),"",R4993+S4993)</f>
        <v/>
      </c>
      <c r="X4993" s="116">
        <f>IF(O4993&lt;&gt;"",DATE(YEAR(O4993), MONTH(O4993), DAY(O4993)),"")</f>
        <v/>
      </c>
      <c r="Y4993" s="122" t="n"/>
      <c r="Z4993" s="123" t="n"/>
      <c r="AA4993" s="117">
        <f>IF(F4993="Re-assigned","NA",IF(W4993="","",IF(W4993&gt;=VLOOKUP(D4993,SLAMatrix,3,FALSE),"Yes",IF(W4993&lt;VLOOKUP(D4993,SLAMatrix,2,FALSE),"No","Internal"))))</f>
        <v/>
      </c>
      <c r="AB4993" s="123" t="n"/>
      <c r="AC4993" s="123" t="n"/>
      <c r="AD4993" s="119" t="n"/>
      <c r="AE4993" s="125" t="n"/>
      <c r="AF4993" s="124">
        <f>MONTH(O4993)</f>
        <v/>
      </c>
      <c r="AG4993" s="124">
        <f>VLOOKUP(IFERROR(MID(AE4993,1,(FIND(",",AE4993,1)-1)),AE4993),Facility_Region_Mapping,2,FALSE)</f>
        <v/>
      </c>
      <c r="AH4993" s="124" t="n"/>
      <c r="AI4993" s="124">
        <f>IF(C4993&lt;&gt;"",IF(M4993="ESM User",getInterfaceName($C4993),"NA"),"")</f>
        <v/>
      </c>
      <c r="AJ4993" s="116">
        <f>IF(Q4993&lt;&gt;"",DATE(YEAR(Q4993), MONTH(Q4993), DAY(Q4993)),"")</f>
        <v/>
      </c>
      <c r="AK4993" s="130">
        <f>IF(Q4993&lt;&gt;0,Q4993-N4993,TODAY()-N4993)</f>
        <v/>
      </c>
      <c r="AL4993" s="112">
        <f>IF(F4993="Re-assigned",0,IF(H4993="Closed",0,IF(H4993="Service Restored",0,IF(H4993="",0,1))))</f>
        <v/>
      </c>
      <c r="AM4993" s="124">
        <f>IF(AL4993=0,"",IF(AK4993&gt;20.99,"Aged","Non-Aged"))</f>
        <v/>
      </c>
      <c r="AN4993" s="112">
        <f>IF(Q4993&lt;&gt;"",MONTH(Q4993),"")</f>
        <v/>
      </c>
      <c r="AO4993" s="112">
        <f>IFERROR(VALUE(V4993),0)</f>
        <v/>
      </c>
    </row>
    <row customFormat="1" customHeight="1" ht="29.25" r="4994" s="112" spans="1:41">
      <c r="A4994" s="127" t="n"/>
      <c r="B4994" s="113" t="n"/>
      <c r="C4994" s="127" t="n"/>
      <c r="D4994" s="127" t="n"/>
      <c r="E4994" s="114">
        <f>IF(F4994 &lt;&gt; "",VLOOKUP(F4994,CategoryLookup,2,FALSE), "")</f>
        <v/>
      </c>
      <c r="F4994" s="126" t="n"/>
      <c r="G4994" s="127" t="n"/>
      <c r="H4994" s="127" t="n"/>
      <c r="I4994" s="127" t="n"/>
      <c r="J4994" s="127" t="n"/>
      <c r="K4994" s="127" t="n"/>
      <c r="L4994" s="127" t="n"/>
      <c r="M4994" s="127" t="n"/>
      <c r="N4994" s="120" t="n"/>
      <c r="O4994" s="120" t="n"/>
      <c r="P4994" s="120" t="n"/>
      <c r="Q4994" s="120" t="n"/>
      <c r="R4994" s="121" t="n"/>
      <c r="S4994" s="121" t="n"/>
      <c r="T4994" s="121" t="n"/>
      <c r="U4994" s="121" t="n"/>
      <c r="V4994" s="117">
        <f>IF(P4994="NA","NA",IF(P4994&lt;&gt;"",TEXT(P4994-N4994,"[h].mm"),""))</f>
        <v/>
      </c>
      <c r="W4994" s="118">
        <f>IF(AND(R4994="",S4994=""),"",R4994+S4994)</f>
        <v/>
      </c>
      <c r="X4994" s="116">
        <f>IF(O4994&lt;&gt;"",DATE(YEAR(O4994), MONTH(O4994), DAY(O4994)),"")</f>
        <v/>
      </c>
      <c r="Y4994" s="122" t="n"/>
      <c r="Z4994" s="123" t="n"/>
      <c r="AA4994" s="117">
        <f>IF(F4994="Re-assigned","NA",IF(W4994="","",IF(W4994&gt;=VLOOKUP(D4994,SLAMatrix,3,FALSE),"Yes",IF(W4994&lt;VLOOKUP(D4994,SLAMatrix,2,FALSE),"No","Internal"))))</f>
        <v/>
      </c>
      <c r="AB4994" s="123" t="n"/>
      <c r="AC4994" s="123" t="n"/>
      <c r="AD4994" s="119" t="n"/>
      <c r="AE4994" s="125" t="n"/>
      <c r="AF4994" s="124">
        <f>MONTH(O4994)</f>
        <v/>
      </c>
      <c r="AG4994" s="124">
        <f>VLOOKUP(IFERROR(MID(AE4994,1,(FIND(",",AE4994,1)-1)),AE4994),Facility_Region_Mapping,2,FALSE)</f>
        <v/>
      </c>
      <c r="AH4994" s="124" t="n"/>
      <c r="AI4994" s="124">
        <f>IF(C4994&lt;&gt;"",IF(M4994="ESM User",getInterfaceName($C4994),"NA"),"")</f>
        <v/>
      </c>
      <c r="AJ4994" s="116">
        <f>IF(Q4994&lt;&gt;"",DATE(YEAR(Q4994), MONTH(Q4994), DAY(Q4994)),"")</f>
        <v/>
      </c>
      <c r="AK4994" s="130">
        <f>IF(Q4994&lt;&gt;0,Q4994-N4994,TODAY()-N4994)</f>
        <v/>
      </c>
      <c r="AL4994" s="112">
        <f>IF(F4994="Re-assigned",0,IF(H4994="Closed",0,IF(H4994="Service Restored",0,IF(H4994="",0,1))))</f>
        <v/>
      </c>
      <c r="AM4994" s="124">
        <f>IF(AL4994=0,"",IF(AK4994&gt;20.99,"Aged","Non-Aged"))</f>
        <v/>
      </c>
      <c r="AN4994" s="112">
        <f>IF(Q4994&lt;&gt;"",MONTH(Q4994),"")</f>
        <v/>
      </c>
      <c r="AO4994" s="112">
        <f>IFERROR(VALUE(V4994),0)</f>
        <v/>
      </c>
    </row>
    <row customFormat="1" customHeight="1" ht="29.25" r="4995" s="112" spans="1:41">
      <c r="A4995" s="127" t="n"/>
      <c r="B4995" s="113" t="n"/>
      <c r="C4995" s="127" t="n"/>
      <c r="D4995" s="127" t="n"/>
      <c r="E4995" s="114">
        <f>IF(F4995 &lt;&gt; "",VLOOKUP(F4995,CategoryLookup,2,FALSE), "")</f>
        <v/>
      </c>
      <c r="F4995" s="126" t="n"/>
      <c r="G4995" s="127" t="n"/>
      <c r="H4995" s="127" t="n"/>
      <c r="I4995" s="127" t="n"/>
      <c r="J4995" s="127" t="n"/>
      <c r="K4995" s="127" t="n"/>
      <c r="L4995" s="127" t="n"/>
      <c r="M4995" s="127" t="n"/>
      <c r="N4995" s="120" t="n"/>
      <c r="O4995" s="120" t="n"/>
      <c r="P4995" s="120" t="n"/>
      <c r="Q4995" s="120" t="n"/>
      <c r="R4995" s="121" t="n"/>
      <c r="S4995" s="121" t="n"/>
      <c r="T4995" s="121" t="n"/>
      <c r="U4995" s="121" t="n"/>
      <c r="V4995" s="117">
        <f>IF(P4995="NA","NA",IF(P4995&lt;&gt;"",TEXT(P4995-N4995,"[h].mm"),""))</f>
        <v/>
      </c>
      <c r="W4995" s="118">
        <f>IF(AND(R4995="",S4995=""),"",R4995+S4995)</f>
        <v/>
      </c>
      <c r="X4995" s="116">
        <f>IF(O4995&lt;&gt;"",DATE(YEAR(O4995), MONTH(O4995), DAY(O4995)),"")</f>
        <v/>
      </c>
      <c r="Y4995" s="122" t="n"/>
      <c r="Z4995" s="123" t="n"/>
      <c r="AA4995" s="117">
        <f>IF(F4995="Re-assigned","NA",IF(W4995="","",IF(W4995&gt;=VLOOKUP(D4995,SLAMatrix,3,FALSE),"Yes",IF(W4995&lt;VLOOKUP(D4995,SLAMatrix,2,FALSE),"No","Internal"))))</f>
        <v/>
      </c>
      <c r="AB4995" s="123" t="n"/>
      <c r="AC4995" s="123" t="n"/>
      <c r="AD4995" s="119" t="n"/>
      <c r="AE4995" s="125" t="n"/>
      <c r="AF4995" s="124">
        <f>MONTH(O4995)</f>
        <v/>
      </c>
      <c r="AG4995" s="124">
        <f>VLOOKUP(IFERROR(MID(AE4995,1,(FIND(",",AE4995,1)-1)),AE4995),Facility_Region_Mapping,2,FALSE)</f>
        <v/>
      </c>
      <c r="AH4995" s="124" t="n"/>
      <c r="AI4995" s="124">
        <f>IF(C4995&lt;&gt;"",IF(M4995="ESM User",getInterfaceName($C4995),"NA"),"")</f>
        <v/>
      </c>
      <c r="AJ4995" s="116">
        <f>IF(Q4995&lt;&gt;"",DATE(YEAR(Q4995), MONTH(Q4995), DAY(Q4995)),"")</f>
        <v/>
      </c>
      <c r="AK4995" s="130">
        <f>IF(Q4995&lt;&gt;0,Q4995-N4995,TODAY()-N4995)</f>
        <v/>
      </c>
      <c r="AL4995" s="112">
        <f>IF(F4995="Re-assigned",0,IF(H4995="Closed",0,IF(H4995="Service Restored",0,IF(H4995="",0,1))))</f>
        <v/>
      </c>
      <c r="AM4995" s="124">
        <f>IF(AL4995=0,"",IF(AK4995&gt;20.99,"Aged","Non-Aged"))</f>
        <v/>
      </c>
      <c r="AN4995" s="112">
        <f>IF(Q4995&lt;&gt;"",MONTH(Q4995),"")</f>
        <v/>
      </c>
      <c r="AO4995" s="112">
        <f>IFERROR(VALUE(V4995),0)</f>
        <v/>
      </c>
    </row>
    <row customFormat="1" customHeight="1" ht="29.25" r="4996" s="112" spans="1:41">
      <c r="A4996" s="127" t="n"/>
      <c r="B4996" s="113" t="n"/>
      <c r="C4996" s="127" t="n"/>
      <c r="D4996" s="127" t="n"/>
      <c r="E4996" s="114">
        <f>IF(F4996 &lt;&gt; "",VLOOKUP(F4996,CategoryLookup,2,FALSE), "")</f>
        <v/>
      </c>
      <c r="F4996" s="126" t="n"/>
      <c r="G4996" s="127" t="n"/>
      <c r="H4996" s="127" t="n"/>
      <c r="I4996" s="127" t="n"/>
      <c r="J4996" s="127" t="n"/>
      <c r="K4996" s="127" t="n"/>
      <c r="L4996" s="127" t="n"/>
      <c r="M4996" s="127" t="n"/>
      <c r="N4996" s="120" t="n"/>
      <c r="O4996" s="120" t="n"/>
      <c r="P4996" s="120" t="n"/>
      <c r="Q4996" s="120" t="n"/>
      <c r="R4996" s="121" t="n"/>
      <c r="S4996" s="121" t="n"/>
      <c r="T4996" s="121" t="n"/>
      <c r="U4996" s="121" t="n"/>
      <c r="V4996" s="117">
        <f>IF(P4996="NA","NA",IF(P4996&lt;&gt;"",TEXT(P4996-N4996,"[h].mm"),""))</f>
        <v/>
      </c>
      <c r="W4996" s="118">
        <f>IF(AND(R4996="",S4996=""),"",R4996+S4996)</f>
        <v/>
      </c>
      <c r="X4996" s="116">
        <f>IF(O4996&lt;&gt;"",DATE(YEAR(O4996), MONTH(O4996), DAY(O4996)),"")</f>
        <v/>
      </c>
      <c r="Y4996" s="122" t="n"/>
      <c r="Z4996" s="123" t="n"/>
      <c r="AA4996" s="117">
        <f>IF(F4996="Re-assigned","NA",IF(W4996="","",IF(W4996&gt;=VLOOKUP(D4996,SLAMatrix,3,FALSE),"Yes",IF(W4996&lt;VLOOKUP(D4996,SLAMatrix,2,FALSE),"No","Internal"))))</f>
        <v/>
      </c>
      <c r="AB4996" s="123" t="n"/>
      <c r="AC4996" s="123" t="n"/>
      <c r="AD4996" s="119" t="n"/>
      <c r="AE4996" s="125" t="n"/>
      <c r="AF4996" s="124">
        <f>MONTH(O4996)</f>
        <v/>
      </c>
      <c r="AG4996" s="124">
        <f>VLOOKUP(IFERROR(MID(AE4996,1,(FIND(",",AE4996,1)-1)),AE4996),Facility_Region_Mapping,2,FALSE)</f>
        <v/>
      </c>
      <c r="AH4996" s="124" t="n"/>
      <c r="AI4996" s="124">
        <f>IF(C4996&lt;&gt;"",IF(M4996="ESM User",getInterfaceName($C4996),"NA"),"")</f>
        <v/>
      </c>
      <c r="AJ4996" s="116">
        <f>IF(Q4996&lt;&gt;"",DATE(YEAR(Q4996), MONTH(Q4996), DAY(Q4996)),"")</f>
        <v/>
      </c>
      <c r="AK4996" s="130">
        <f>IF(Q4996&lt;&gt;0,Q4996-N4996,TODAY()-N4996)</f>
        <v/>
      </c>
      <c r="AL4996" s="112">
        <f>IF(F4996="Re-assigned",0,IF(H4996="Closed",0,IF(H4996="Service Restored",0,IF(H4996="",0,1))))</f>
        <v/>
      </c>
      <c r="AM4996" s="124">
        <f>IF(AL4996=0,"",IF(AK4996&gt;20.99,"Aged","Non-Aged"))</f>
        <v/>
      </c>
      <c r="AN4996" s="112">
        <f>IF(Q4996&lt;&gt;"",MONTH(Q4996),"")</f>
        <v/>
      </c>
      <c r="AO4996" s="112">
        <f>IFERROR(VALUE(V4996),0)</f>
        <v/>
      </c>
    </row>
    <row customFormat="1" customHeight="1" ht="29.25" r="4997" s="112" spans="1:41">
      <c r="A4997" s="127" t="n"/>
      <c r="B4997" s="113" t="n"/>
      <c r="C4997" s="127" t="n"/>
      <c r="D4997" s="127" t="n"/>
      <c r="E4997" s="114">
        <f>IF(F4997 &lt;&gt; "",VLOOKUP(F4997,CategoryLookup,2,FALSE), "")</f>
        <v/>
      </c>
      <c r="F4997" s="126" t="n"/>
      <c r="G4997" s="127" t="n"/>
      <c r="H4997" s="127" t="n"/>
      <c r="I4997" s="127" t="n"/>
      <c r="J4997" s="127" t="n"/>
      <c r="K4997" s="127" t="n"/>
      <c r="L4997" s="127" t="n"/>
      <c r="M4997" s="127" t="n"/>
      <c r="N4997" s="120" t="n"/>
      <c r="O4997" s="120" t="n"/>
      <c r="P4997" s="120" t="n"/>
      <c r="Q4997" s="120" t="n"/>
      <c r="R4997" s="121" t="n"/>
      <c r="S4997" s="121" t="n"/>
      <c r="T4997" s="121" t="n"/>
      <c r="U4997" s="121" t="n"/>
      <c r="V4997" s="117">
        <f>IF(P4997="NA","NA",IF(P4997&lt;&gt;"",TEXT(P4997-N4997,"[h].mm"),""))</f>
        <v/>
      </c>
      <c r="W4997" s="118">
        <f>IF(AND(R4997="",S4997=""),"",R4997+S4997)</f>
        <v/>
      </c>
      <c r="X4997" s="116">
        <f>IF(O4997&lt;&gt;"",DATE(YEAR(O4997), MONTH(O4997), DAY(O4997)),"")</f>
        <v/>
      </c>
      <c r="Y4997" s="122" t="n"/>
      <c r="Z4997" s="123" t="n"/>
      <c r="AA4997" s="117">
        <f>IF(F4997="Re-assigned","NA",IF(W4997="","",IF(W4997&gt;=VLOOKUP(D4997,SLAMatrix,3,FALSE),"Yes",IF(W4997&lt;VLOOKUP(D4997,SLAMatrix,2,FALSE),"No","Internal"))))</f>
        <v/>
      </c>
      <c r="AB4997" s="123" t="n"/>
      <c r="AC4997" s="123" t="n"/>
      <c r="AD4997" s="119" t="n"/>
      <c r="AE4997" s="125" t="n"/>
      <c r="AF4997" s="124">
        <f>MONTH(O4997)</f>
        <v/>
      </c>
      <c r="AG4997" s="124">
        <f>VLOOKUP(IFERROR(MID(AE4997,1,(FIND(",",AE4997,1)-1)),AE4997),Facility_Region_Mapping,2,FALSE)</f>
        <v/>
      </c>
      <c r="AH4997" s="124" t="n"/>
      <c r="AI4997" s="124">
        <f>IF(C4997&lt;&gt;"",IF(M4997="ESM User",getInterfaceName($C4997),"NA"),"")</f>
        <v/>
      </c>
      <c r="AJ4997" s="116">
        <f>IF(Q4997&lt;&gt;"",DATE(YEAR(Q4997), MONTH(Q4997), DAY(Q4997)),"")</f>
        <v/>
      </c>
      <c r="AK4997" s="130">
        <f>IF(Q4997&lt;&gt;0,Q4997-N4997,TODAY()-N4997)</f>
        <v/>
      </c>
      <c r="AL4997" s="112">
        <f>IF(F4997="Re-assigned",0,IF(H4997="Closed",0,IF(H4997="Service Restored",0,IF(H4997="",0,1))))</f>
        <v/>
      </c>
      <c r="AM4997" s="124">
        <f>IF(AL4997=0,"",IF(AK4997&gt;20.99,"Aged","Non-Aged"))</f>
        <v/>
      </c>
      <c r="AN4997" s="112">
        <f>IF(Q4997&lt;&gt;"",MONTH(Q4997),"")</f>
        <v/>
      </c>
      <c r="AO4997" s="112">
        <f>IFERROR(VALUE(V4997),0)</f>
        <v/>
      </c>
    </row>
    <row customFormat="1" customHeight="1" ht="29.25" r="4998" s="112" spans="1:41">
      <c r="A4998" s="127" t="n"/>
      <c r="B4998" s="113" t="n"/>
      <c r="C4998" s="127" t="n"/>
      <c r="D4998" s="127" t="n"/>
      <c r="E4998" s="114">
        <f>IF(F4998 &lt;&gt; "",VLOOKUP(F4998,CategoryLookup,2,FALSE), "")</f>
        <v/>
      </c>
      <c r="F4998" s="126" t="n"/>
      <c r="G4998" s="127" t="n"/>
      <c r="H4998" s="127" t="n"/>
      <c r="I4998" s="127" t="n"/>
      <c r="J4998" s="127" t="n"/>
      <c r="K4998" s="127" t="n"/>
      <c r="L4998" s="127" t="n"/>
      <c r="M4998" s="127" t="n"/>
      <c r="N4998" s="120" t="n"/>
      <c r="O4998" s="120" t="n"/>
      <c r="P4998" s="120" t="n"/>
      <c r="Q4998" s="120" t="n"/>
      <c r="R4998" s="121" t="n"/>
      <c r="S4998" s="121" t="n"/>
      <c r="T4998" s="121" t="n"/>
      <c r="U4998" s="121" t="n"/>
      <c r="V4998" s="117">
        <f>IF(P4998="NA","NA",IF(P4998&lt;&gt;"",TEXT(P4998-N4998,"[h].mm"),""))</f>
        <v/>
      </c>
      <c r="W4998" s="118">
        <f>IF(AND(R4998="",S4998=""),"",R4998+S4998)</f>
        <v/>
      </c>
      <c r="X4998" s="116">
        <f>IF(O4998&lt;&gt;"",DATE(YEAR(O4998), MONTH(O4998), DAY(O4998)),"")</f>
        <v/>
      </c>
      <c r="Y4998" s="122" t="n"/>
      <c r="Z4998" s="123" t="n"/>
      <c r="AA4998" s="117">
        <f>IF(F4998="Re-assigned","NA",IF(W4998="","",IF(W4998&gt;=VLOOKUP(D4998,SLAMatrix,3,FALSE),"Yes",IF(W4998&lt;VLOOKUP(D4998,SLAMatrix,2,FALSE),"No","Internal"))))</f>
        <v/>
      </c>
      <c r="AB4998" s="123" t="n"/>
      <c r="AC4998" s="123" t="n"/>
      <c r="AD4998" s="119" t="n"/>
      <c r="AE4998" s="125" t="n"/>
      <c r="AF4998" s="124">
        <f>MONTH(O4998)</f>
        <v/>
      </c>
      <c r="AG4998" s="124">
        <f>VLOOKUP(IFERROR(MID(AE4998,1,(FIND(",",AE4998,1)-1)),AE4998),Facility_Region_Mapping,2,FALSE)</f>
        <v/>
      </c>
      <c r="AH4998" s="124" t="n"/>
      <c r="AI4998" s="124">
        <f>IF(C4998&lt;&gt;"",IF(M4998="ESM User",getInterfaceName($C4998),"NA"),"")</f>
        <v/>
      </c>
      <c r="AJ4998" s="116">
        <f>IF(Q4998&lt;&gt;"",DATE(YEAR(Q4998), MONTH(Q4998), DAY(Q4998)),"")</f>
        <v/>
      </c>
      <c r="AK4998" s="130">
        <f>IF(Q4998&lt;&gt;0,Q4998-N4998,TODAY()-N4998)</f>
        <v/>
      </c>
      <c r="AL4998" s="112">
        <f>IF(F4998="Re-assigned",0,IF(H4998="Closed",0,IF(H4998="Service Restored",0,IF(H4998="",0,1))))</f>
        <v/>
      </c>
      <c r="AM4998" s="124">
        <f>IF(AL4998=0,"",IF(AK4998&gt;20.99,"Aged","Non-Aged"))</f>
        <v/>
      </c>
      <c r="AN4998" s="112">
        <f>IF(Q4998&lt;&gt;"",MONTH(Q4998),"")</f>
        <v/>
      </c>
      <c r="AO4998" s="112">
        <f>IFERROR(VALUE(V4998),0)</f>
        <v/>
      </c>
    </row>
    <row customFormat="1" customHeight="1" ht="29.25" r="4999" s="112" spans="1:41">
      <c r="A4999" s="127" t="n"/>
      <c r="B4999" s="113" t="n"/>
      <c r="C4999" s="127" t="n"/>
      <c r="D4999" s="127" t="n"/>
      <c r="E4999" s="114">
        <f>IF(F4999 &lt;&gt; "",VLOOKUP(F4999,CategoryLookup,2,FALSE), "")</f>
        <v/>
      </c>
      <c r="F4999" s="126" t="n"/>
      <c r="G4999" s="127" t="n"/>
      <c r="H4999" s="127" t="n"/>
      <c r="I4999" s="127" t="n"/>
      <c r="J4999" s="127" t="n"/>
      <c r="K4999" s="127" t="n"/>
      <c r="L4999" s="127" t="n"/>
      <c r="M4999" s="127" t="n"/>
      <c r="N4999" s="120" t="n"/>
      <c r="O4999" s="120" t="n"/>
      <c r="P4999" s="120" t="n"/>
      <c r="Q4999" s="120" t="n"/>
      <c r="R4999" s="121" t="n"/>
      <c r="S4999" s="121" t="n"/>
      <c r="T4999" s="121" t="n"/>
      <c r="U4999" s="121" t="n"/>
      <c r="V4999" s="117">
        <f>IF(P4999="NA","NA",IF(P4999&lt;&gt;"",TEXT(P4999-N4999,"[h].mm"),""))</f>
        <v/>
      </c>
      <c r="W4999" s="118">
        <f>IF(AND(R4999="",S4999=""),"",R4999+S4999)</f>
        <v/>
      </c>
      <c r="X4999" s="116">
        <f>IF(O4999&lt;&gt;"",DATE(YEAR(O4999), MONTH(O4999), DAY(O4999)),"")</f>
        <v/>
      </c>
      <c r="Y4999" s="122" t="n"/>
      <c r="Z4999" s="123" t="n"/>
      <c r="AA4999" s="117">
        <f>IF(F4999="Re-assigned","NA",IF(W4999="","",IF(W4999&gt;=VLOOKUP(D4999,SLAMatrix,3,FALSE),"Yes",IF(W4999&lt;VLOOKUP(D4999,SLAMatrix,2,FALSE),"No","Internal"))))</f>
        <v/>
      </c>
      <c r="AB4999" s="123" t="n"/>
      <c r="AC4999" s="123" t="n"/>
      <c r="AD4999" s="119" t="n"/>
      <c r="AE4999" s="125" t="n"/>
      <c r="AF4999" s="124">
        <f>MONTH(O4999)</f>
        <v/>
      </c>
      <c r="AG4999" s="124">
        <f>VLOOKUP(IFERROR(MID(AE4999,1,(FIND(",",AE4999,1)-1)),AE4999),Facility_Region_Mapping,2,FALSE)</f>
        <v/>
      </c>
      <c r="AH4999" s="124" t="n"/>
      <c r="AI4999" s="124">
        <f>IF(C4999&lt;&gt;"",IF(M4999="ESM User",getInterfaceName($C4999),"NA"),"")</f>
        <v/>
      </c>
      <c r="AJ4999" s="116">
        <f>IF(Q4999&lt;&gt;"",DATE(YEAR(Q4999), MONTH(Q4999), DAY(Q4999)),"")</f>
        <v/>
      </c>
      <c r="AK4999" s="130">
        <f>IF(Q4999&lt;&gt;0,Q4999-N4999,TODAY()-N4999)</f>
        <v/>
      </c>
      <c r="AL4999" s="112">
        <f>IF(F4999="Re-assigned",0,IF(H4999="Closed",0,IF(H4999="Service Restored",0,IF(H4999="",0,1))))</f>
        <v/>
      </c>
      <c r="AM4999" s="124">
        <f>IF(AL4999=0,"",IF(AK4999&gt;20.99,"Aged","Non-Aged"))</f>
        <v/>
      </c>
      <c r="AN4999" s="112">
        <f>IF(Q4999&lt;&gt;"",MONTH(Q4999),"")</f>
        <v/>
      </c>
      <c r="AO4999" s="112">
        <f>IFERROR(VALUE(V4999),0)</f>
        <v/>
      </c>
    </row>
    <row customFormat="1" customHeight="1" ht="29.25" r="5000" s="112" spans="1:41">
      <c r="A5000" s="127" t="n"/>
      <c r="B5000" s="113" t="n"/>
      <c r="C5000" s="127" t="n"/>
      <c r="D5000" s="127" t="n"/>
      <c r="E5000" s="114">
        <f>IF(F5000 &lt;&gt; "",VLOOKUP(F5000,CategoryLookup,2,FALSE), "")</f>
        <v/>
      </c>
      <c r="F5000" s="126" t="n"/>
      <c r="G5000" s="127" t="n"/>
      <c r="H5000" s="127" t="n"/>
      <c r="I5000" s="127" t="n"/>
      <c r="J5000" s="127" t="n"/>
      <c r="K5000" s="127" t="n"/>
      <c r="L5000" s="127" t="n"/>
      <c r="M5000" s="127" t="n"/>
      <c r="N5000" s="120" t="n"/>
      <c r="O5000" s="120" t="n"/>
      <c r="P5000" s="120" t="n"/>
      <c r="Q5000" s="120" t="n"/>
      <c r="R5000" s="121" t="n"/>
      <c r="S5000" s="121" t="n"/>
      <c r="T5000" s="121" t="n"/>
      <c r="U5000" s="121" t="n"/>
      <c r="V5000" s="117">
        <f>IF(P5000="NA","NA",IF(P5000&lt;&gt;"",TEXT(P5000-N5000,"[h].mm"),""))</f>
        <v/>
      </c>
      <c r="W5000" s="118">
        <f>IF(AND(R5000="",S5000=""),"",R5000+S5000)</f>
        <v/>
      </c>
      <c r="X5000" s="116">
        <f>IF(O5000&lt;&gt;"",DATE(YEAR(O5000), MONTH(O5000), DAY(O5000)),"")</f>
        <v/>
      </c>
      <c r="Y5000" s="122" t="n"/>
      <c r="Z5000" s="123" t="n"/>
      <c r="AA5000" s="117">
        <f>IF(F5000="Re-assigned","NA",IF(W5000="","",IF(W5000&gt;=VLOOKUP(D5000,SLAMatrix,3,FALSE),"Yes",IF(W5000&lt;VLOOKUP(D5000,SLAMatrix,2,FALSE),"No","Internal"))))</f>
        <v/>
      </c>
      <c r="AB5000" s="123" t="n"/>
      <c r="AC5000" s="123" t="n"/>
      <c r="AD5000" s="119" t="n"/>
      <c r="AE5000" s="125" t="n"/>
      <c r="AF5000" s="124">
        <f>MONTH(O5000)</f>
        <v/>
      </c>
      <c r="AG5000" s="124">
        <f>VLOOKUP(IFERROR(MID(AE5000,1,(FIND(",",AE5000,1)-1)),AE5000),Facility_Region_Mapping,2,FALSE)</f>
        <v/>
      </c>
      <c r="AH5000" s="124" t="n"/>
      <c r="AI5000" s="124">
        <f>IF(C5000&lt;&gt;"",IF(M5000="ESM User",getInterfaceName($C5000),"NA"),"")</f>
        <v/>
      </c>
      <c r="AJ5000" s="116">
        <f>IF(Q5000&lt;&gt;"",DATE(YEAR(Q5000), MONTH(Q5000), DAY(Q5000)),"")</f>
        <v/>
      </c>
      <c r="AK5000" s="130">
        <f>IF(Q5000&lt;&gt;0,Q5000-N5000,TODAY()-N5000)</f>
        <v/>
      </c>
      <c r="AL5000" s="112">
        <f>IF(F5000="Re-assigned",0,IF(H5000="Closed",0,IF(H5000="Service Restored",0,IF(H5000="",0,1))))</f>
        <v/>
      </c>
      <c r="AM5000" s="124">
        <f>IF(AL5000=0,"",IF(AK5000&gt;20.99,"Aged","Non-Aged"))</f>
        <v/>
      </c>
      <c r="AN5000" s="112">
        <f>IF(Q5000&lt;&gt;"",MONTH(Q5000),"")</f>
        <v/>
      </c>
      <c r="AO5000" s="112">
        <f>IFERROR(VALUE(V5000),0)</f>
        <v/>
      </c>
    </row>
    <row customFormat="1" customHeight="1" ht="29.25" r="5001" s="112" spans="1:41">
      <c r="A5001" s="127" t="n"/>
      <c r="B5001" s="113" t="n"/>
      <c r="C5001" s="127" t="n"/>
      <c r="D5001" s="127" t="n"/>
      <c r="E5001" s="114">
        <f>IF(F5001 &lt;&gt; "",VLOOKUP(F5001,CategoryLookup,2,FALSE), "")</f>
        <v/>
      </c>
      <c r="F5001" s="126" t="n"/>
      <c r="G5001" s="127" t="n"/>
      <c r="H5001" s="127" t="n"/>
      <c r="I5001" s="127" t="n"/>
      <c r="J5001" s="127" t="n"/>
      <c r="K5001" s="127" t="n"/>
      <c r="L5001" s="127" t="n"/>
      <c r="M5001" s="127" t="n"/>
      <c r="N5001" s="120" t="n"/>
      <c r="O5001" s="120" t="n"/>
      <c r="P5001" s="120" t="n"/>
      <c r="Q5001" s="120" t="n"/>
      <c r="R5001" s="121" t="n"/>
      <c r="S5001" s="121" t="n"/>
      <c r="T5001" s="121" t="n"/>
      <c r="U5001" s="121" t="n"/>
      <c r="V5001" s="117">
        <f>IF(P5001="NA","NA",IF(P5001&lt;&gt;"",TEXT(P5001-N5001,"[h].mm"),""))</f>
        <v/>
      </c>
      <c r="W5001" s="118">
        <f>IF(AND(R5001="",S5001=""),"",R5001+S5001)</f>
        <v/>
      </c>
      <c r="X5001" s="116">
        <f>IF(O5001&lt;&gt;"",DATE(YEAR(O5001), MONTH(O5001), DAY(O5001)),"")</f>
        <v/>
      </c>
      <c r="Y5001" s="122" t="n"/>
      <c r="Z5001" s="123" t="n"/>
      <c r="AA5001" s="117">
        <f>IF(F5001="Re-assigned","NA",IF(W5001="","",IF(W5001&gt;=VLOOKUP(D5001,SLAMatrix,3,FALSE),"Yes",IF(W5001&lt;VLOOKUP(D5001,SLAMatrix,2,FALSE),"No","Internal"))))</f>
        <v/>
      </c>
      <c r="AB5001" s="123" t="n"/>
      <c r="AC5001" s="123" t="n"/>
      <c r="AD5001" s="119" t="n"/>
      <c r="AE5001" s="125" t="n"/>
      <c r="AF5001" s="124">
        <f>MONTH(O5001)</f>
        <v/>
      </c>
      <c r="AG5001" s="124">
        <f>VLOOKUP(IFERROR(MID(AE5001,1,(FIND(",",AE5001,1)-1)),AE5001),Facility_Region_Mapping,2,FALSE)</f>
        <v/>
      </c>
      <c r="AH5001" s="124" t="n"/>
      <c r="AI5001" s="124">
        <f>IF(C5001&lt;&gt;"",IF(M5001="ESM User",getInterfaceName($C5001),"NA"),"")</f>
        <v/>
      </c>
      <c r="AJ5001" s="116">
        <f>IF(Q5001&lt;&gt;"",DATE(YEAR(Q5001), MONTH(Q5001), DAY(Q5001)),"")</f>
        <v/>
      </c>
      <c r="AK5001" s="130">
        <f>IF(Q5001&lt;&gt;0,Q5001-N5001,TODAY()-N5001)</f>
        <v/>
      </c>
      <c r="AL5001" s="112">
        <f>IF(F5001="Re-assigned",0,IF(H5001="Closed",0,IF(H5001="Service Restored",0,IF(H5001="",0,1))))</f>
        <v/>
      </c>
      <c r="AM5001" s="124">
        <f>IF(AL5001=0,"",IF(AK5001&gt;20.99,"Aged","Non-Aged"))</f>
        <v/>
      </c>
      <c r="AN5001" s="112">
        <f>IF(Q5001&lt;&gt;"",MONTH(Q5001),"")</f>
        <v/>
      </c>
      <c r="AO5001" s="112">
        <f>IFERROR(VALUE(V5001),0)</f>
        <v/>
      </c>
    </row>
    <row customFormat="1" customHeight="1" ht="29.25" r="5002" s="112" spans="1:41">
      <c r="A5002" s="127" t="n"/>
      <c r="B5002" s="113" t="n"/>
      <c r="C5002" s="127" t="n"/>
      <c r="D5002" s="127" t="n"/>
      <c r="E5002" s="114">
        <f>IF(F5002 &lt;&gt; "",VLOOKUP(F5002,CategoryLookup,2,FALSE), "")</f>
        <v/>
      </c>
      <c r="F5002" s="126" t="n"/>
      <c r="G5002" s="127" t="n"/>
      <c r="H5002" s="127" t="n"/>
      <c r="I5002" s="127" t="n"/>
      <c r="J5002" s="127" t="n"/>
      <c r="K5002" s="127" t="n"/>
      <c r="L5002" s="127" t="n"/>
      <c r="M5002" s="127" t="n"/>
      <c r="N5002" s="120" t="n"/>
      <c r="O5002" s="120" t="n"/>
      <c r="P5002" s="120" t="n"/>
      <c r="Q5002" s="120" t="n"/>
      <c r="R5002" s="121" t="n"/>
      <c r="S5002" s="121" t="n"/>
      <c r="T5002" s="121" t="n"/>
      <c r="U5002" s="121" t="n"/>
      <c r="V5002" s="117">
        <f>IF(P5002="NA","NA",IF(P5002&lt;&gt;"",TEXT(P5002-N5002,"[h].mm"),""))</f>
        <v/>
      </c>
      <c r="W5002" s="118">
        <f>IF(AND(R5002="",S5002=""),"",R5002+S5002)</f>
        <v/>
      </c>
      <c r="X5002" s="116">
        <f>IF(O5002&lt;&gt;"",DATE(YEAR(O5002), MONTH(O5002), DAY(O5002)),"")</f>
        <v/>
      </c>
      <c r="Y5002" s="122" t="n"/>
      <c r="Z5002" s="123" t="n"/>
      <c r="AA5002" s="117">
        <f>IF(F5002="Re-assigned","NA",IF(W5002="","",IF(W5002&gt;=VLOOKUP(D5002,SLAMatrix,3,FALSE),"Yes",IF(W5002&lt;VLOOKUP(D5002,SLAMatrix,2,FALSE),"No","Internal"))))</f>
        <v/>
      </c>
      <c r="AB5002" s="123" t="n"/>
      <c r="AC5002" s="123" t="n"/>
      <c r="AD5002" s="119" t="n"/>
      <c r="AE5002" s="125" t="n"/>
      <c r="AF5002" s="124">
        <f>MONTH(O5002)</f>
        <v/>
      </c>
      <c r="AG5002" s="124">
        <f>VLOOKUP(IFERROR(MID(AE5002,1,(FIND(",",AE5002,1)-1)),AE5002),Facility_Region_Mapping,2,FALSE)</f>
        <v/>
      </c>
      <c r="AH5002" s="124" t="n"/>
      <c r="AI5002" s="124">
        <f>IF(C5002&lt;&gt;"",IF(M5002="ESM User",getInterfaceName($C5002),"NA"),"")</f>
        <v/>
      </c>
      <c r="AJ5002" s="116">
        <f>IF(Q5002&lt;&gt;"",DATE(YEAR(Q5002), MONTH(Q5002), DAY(Q5002)),"")</f>
        <v/>
      </c>
      <c r="AK5002" s="130">
        <f>IF(Q5002&lt;&gt;0,Q5002-N5002,TODAY()-N5002)</f>
        <v/>
      </c>
      <c r="AL5002" s="112">
        <f>IF(F5002="Re-assigned",0,IF(H5002="Closed",0,IF(H5002="Service Restored",0,IF(H5002="",0,1))))</f>
        <v/>
      </c>
      <c r="AM5002" s="124">
        <f>IF(AL5002=0,"",IF(AK5002&gt;20.99,"Aged","Non-Aged"))</f>
        <v/>
      </c>
      <c r="AN5002" s="112">
        <f>IF(Q5002&lt;&gt;"",MONTH(Q5002),"")</f>
        <v/>
      </c>
      <c r="AO5002" s="112">
        <f>IFERROR(VALUE(V5002),0)</f>
        <v/>
      </c>
    </row>
    <row customFormat="1" customHeight="1" ht="29.25" r="5003" s="112" spans="1:41">
      <c r="A5003" s="127" t="n"/>
      <c r="B5003" s="113" t="n"/>
      <c r="C5003" s="127" t="n"/>
      <c r="D5003" s="127" t="n"/>
      <c r="E5003" s="114">
        <f>IF(F5003 &lt;&gt; "",VLOOKUP(F5003,CategoryLookup,2,FALSE), "")</f>
        <v/>
      </c>
      <c r="F5003" s="126" t="n"/>
      <c r="G5003" s="127" t="n"/>
      <c r="H5003" s="127" t="n"/>
      <c r="I5003" s="127" t="n"/>
      <c r="J5003" s="127" t="n"/>
      <c r="K5003" s="127" t="n"/>
      <c r="L5003" s="127" t="n"/>
      <c r="M5003" s="127" t="n"/>
      <c r="N5003" s="120" t="n"/>
      <c r="O5003" s="120" t="n"/>
      <c r="P5003" s="120" t="n"/>
      <c r="Q5003" s="120" t="n"/>
      <c r="R5003" s="121" t="n"/>
      <c r="S5003" s="121" t="n"/>
      <c r="T5003" s="121" t="n"/>
      <c r="U5003" s="121" t="n"/>
      <c r="V5003" s="117">
        <f>IF(P5003="NA","NA",IF(P5003&lt;&gt;"",TEXT(P5003-N5003,"[h].mm"),""))</f>
        <v/>
      </c>
      <c r="W5003" s="118">
        <f>IF(AND(R5003="",S5003=""),"",R5003+S5003)</f>
        <v/>
      </c>
      <c r="X5003" s="116">
        <f>IF(O5003&lt;&gt;"",DATE(YEAR(O5003), MONTH(O5003), DAY(O5003)),"")</f>
        <v/>
      </c>
      <c r="Y5003" s="122" t="n"/>
      <c r="Z5003" s="123" t="n"/>
      <c r="AA5003" s="117">
        <f>IF(F5003="Re-assigned","NA",IF(W5003="","",IF(W5003&gt;=VLOOKUP(D5003,SLAMatrix,3,FALSE),"Yes",IF(W5003&lt;VLOOKUP(D5003,SLAMatrix,2,FALSE),"No","Internal"))))</f>
        <v/>
      </c>
      <c r="AB5003" s="123" t="n"/>
      <c r="AC5003" s="123" t="n"/>
      <c r="AD5003" s="119" t="n"/>
      <c r="AE5003" s="125" t="n"/>
      <c r="AF5003" s="124">
        <f>MONTH(O5003)</f>
        <v/>
      </c>
      <c r="AG5003" s="124">
        <f>VLOOKUP(IFERROR(MID(AE5003,1,(FIND(",",AE5003,1)-1)),AE5003),Facility_Region_Mapping,2,FALSE)</f>
        <v/>
      </c>
      <c r="AH5003" s="124" t="n"/>
      <c r="AI5003" s="124">
        <f>IF(C5003&lt;&gt;"",IF(M5003="ESM User",getInterfaceName($C5003),"NA"),"")</f>
        <v/>
      </c>
      <c r="AJ5003" s="116">
        <f>IF(Q5003&lt;&gt;"",DATE(YEAR(Q5003), MONTH(Q5003), DAY(Q5003)),"")</f>
        <v/>
      </c>
      <c r="AK5003" s="130">
        <f>IF(Q5003&lt;&gt;0,Q5003-N5003,TODAY()-N5003)</f>
        <v/>
      </c>
      <c r="AL5003" s="112">
        <f>IF(F5003="Re-assigned",0,IF(H5003="Closed",0,IF(H5003="Service Restored",0,IF(H5003="",0,1))))</f>
        <v/>
      </c>
      <c r="AM5003" s="124">
        <f>IF(AL5003=0,"",IF(AK5003&gt;20.99,"Aged","Non-Aged"))</f>
        <v/>
      </c>
      <c r="AN5003" s="112">
        <f>IF(Q5003&lt;&gt;"",MONTH(Q5003),"")</f>
        <v/>
      </c>
      <c r="AO5003" s="112">
        <f>IFERROR(VALUE(V5003),0)</f>
        <v/>
      </c>
    </row>
    <row customFormat="1" customHeight="1" ht="29.25" r="5004" s="112" spans="1:41">
      <c r="A5004" s="127" t="n"/>
      <c r="B5004" s="113" t="n"/>
      <c r="C5004" s="127" t="n"/>
      <c r="D5004" s="127" t="n"/>
      <c r="E5004" s="114">
        <f>IF(F5004 &lt;&gt; "",VLOOKUP(F5004,CategoryLookup,2,FALSE), "")</f>
        <v/>
      </c>
      <c r="F5004" s="126" t="n"/>
      <c r="G5004" s="127" t="n"/>
      <c r="H5004" s="127" t="n"/>
      <c r="I5004" s="127" t="n"/>
      <c r="J5004" s="127" t="n"/>
      <c r="K5004" s="127" t="n"/>
      <c r="L5004" s="127" t="n"/>
      <c r="M5004" s="127" t="n"/>
      <c r="N5004" s="120" t="n"/>
      <c r="O5004" s="120" t="n"/>
      <c r="P5004" s="120" t="n"/>
      <c r="Q5004" s="120" t="n"/>
      <c r="R5004" s="121" t="n"/>
      <c r="S5004" s="121" t="n"/>
      <c r="T5004" s="121" t="n"/>
      <c r="U5004" s="121" t="n"/>
      <c r="V5004" s="117">
        <f>IF(P5004="NA","NA",IF(P5004&lt;&gt;"",TEXT(P5004-N5004,"[h].mm"),""))</f>
        <v/>
      </c>
      <c r="W5004" s="118">
        <f>IF(AND(R5004="",S5004=""),"",R5004+S5004)</f>
        <v/>
      </c>
      <c r="X5004" s="116">
        <f>IF(O5004&lt;&gt;"",DATE(YEAR(O5004), MONTH(O5004), DAY(O5004)),"")</f>
        <v/>
      </c>
      <c r="Y5004" s="122" t="n"/>
      <c r="Z5004" s="123" t="n"/>
      <c r="AA5004" s="117">
        <f>IF(F5004="Re-assigned","NA",IF(W5004="","",IF(W5004&gt;=VLOOKUP(D5004,SLAMatrix,3,FALSE),"Yes",IF(W5004&lt;VLOOKUP(D5004,SLAMatrix,2,FALSE),"No","Internal"))))</f>
        <v/>
      </c>
      <c r="AB5004" s="123" t="n"/>
      <c r="AC5004" s="123" t="n"/>
      <c r="AD5004" s="119" t="n"/>
      <c r="AE5004" s="125" t="n"/>
      <c r="AF5004" s="124">
        <f>MONTH(O5004)</f>
        <v/>
      </c>
      <c r="AG5004" s="124">
        <f>VLOOKUP(IFERROR(MID(AE5004,1,(FIND(",",AE5004,1)-1)),AE5004),Facility_Region_Mapping,2,FALSE)</f>
        <v/>
      </c>
      <c r="AH5004" s="124" t="n"/>
      <c r="AI5004" s="124">
        <f>IF(C5004&lt;&gt;"",IF(M5004="ESM User",getInterfaceName($C5004),"NA"),"")</f>
        <v/>
      </c>
      <c r="AJ5004" s="116">
        <f>IF(Q5004&lt;&gt;"",DATE(YEAR(Q5004), MONTH(Q5004), DAY(Q5004)),"")</f>
        <v/>
      </c>
      <c r="AK5004" s="130">
        <f>IF(Q5004&lt;&gt;0,Q5004-N5004,TODAY()-N5004)</f>
        <v/>
      </c>
      <c r="AL5004" s="112">
        <f>IF(F5004="Re-assigned",0,IF(H5004="Closed",0,IF(H5004="Service Restored",0,IF(H5004="",0,1))))</f>
        <v/>
      </c>
      <c r="AM5004" s="124">
        <f>IF(AL5004=0,"",IF(AK5004&gt;20.99,"Aged","Non-Aged"))</f>
        <v/>
      </c>
      <c r="AN5004" s="112">
        <f>IF(Q5004&lt;&gt;"",MONTH(Q5004),"")</f>
        <v/>
      </c>
      <c r="AO5004" s="112">
        <f>IFERROR(VALUE(V5004),0)</f>
        <v/>
      </c>
    </row>
    <row customFormat="1" customHeight="1" ht="29.25" r="5005" s="112" spans="1:41">
      <c r="A5005" s="127" t="n"/>
      <c r="B5005" s="113" t="n"/>
      <c r="C5005" s="127" t="n"/>
      <c r="D5005" s="127" t="n"/>
      <c r="E5005" s="114">
        <f>IF(F5005 &lt;&gt; "",VLOOKUP(F5005,CategoryLookup,2,FALSE), "")</f>
        <v/>
      </c>
      <c r="F5005" s="126" t="n"/>
      <c r="G5005" s="127" t="n"/>
      <c r="H5005" s="127" t="n"/>
      <c r="I5005" s="127" t="n"/>
      <c r="J5005" s="127" t="n"/>
      <c r="K5005" s="127" t="n"/>
      <c r="L5005" s="127" t="n"/>
      <c r="M5005" s="127" t="n"/>
      <c r="N5005" s="120" t="n"/>
      <c r="O5005" s="120" t="n"/>
      <c r="P5005" s="120" t="n"/>
      <c r="Q5005" s="120" t="n"/>
      <c r="R5005" s="121" t="n"/>
      <c r="S5005" s="121" t="n"/>
      <c r="T5005" s="121" t="n"/>
      <c r="U5005" s="121" t="n"/>
      <c r="V5005" s="117">
        <f>IF(P5005="NA","NA",IF(P5005&lt;&gt;"",TEXT(P5005-N5005,"[h].mm"),""))</f>
        <v/>
      </c>
      <c r="W5005" s="118">
        <f>IF(AND(R5005="",S5005=""),"",R5005+S5005)</f>
        <v/>
      </c>
      <c r="X5005" s="116">
        <f>IF(O5005&lt;&gt;"",DATE(YEAR(O5005), MONTH(O5005), DAY(O5005)),"")</f>
        <v/>
      </c>
      <c r="Y5005" s="122" t="n"/>
      <c r="Z5005" s="123" t="n"/>
      <c r="AA5005" s="117">
        <f>IF(F5005="Re-assigned","NA",IF(W5005="","",IF(W5005&gt;=VLOOKUP(D5005,SLAMatrix,3,FALSE),"Yes",IF(W5005&lt;VLOOKUP(D5005,SLAMatrix,2,FALSE),"No","Internal"))))</f>
        <v/>
      </c>
      <c r="AB5005" s="123" t="n"/>
      <c r="AC5005" s="123" t="n"/>
      <c r="AD5005" s="119" t="n"/>
      <c r="AE5005" s="125" t="n"/>
      <c r="AF5005" s="124">
        <f>MONTH(O5005)</f>
        <v/>
      </c>
      <c r="AG5005" s="124">
        <f>VLOOKUP(IFERROR(MID(AE5005,1,(FIND(",",AE5005,1)-1)),AE5005),Facility_Region_Mapping,2,FALSE)</f>
        <v/>
      </c>
      <c r="AH5005" s="124" t="n"/>
      <c r="AI5005" s="124">
        <f>IF(C5005&lt;&gt;"",IF(M5005="ESM User",getInterfaceName($C5005),"NA"),"")</f>
        <v/>
      </c>
      <c r="AJ5005" s="116">
        <f>IF(Q5005&lt;&gt;"",DATE(YEAR(Q5005), MONTH(Q5005), DAY(Q5005)),"")</f>
        <v/>
      </c>
      <c r="AK5005" s="130">
        <f>IF(Q5005&lt;&gt;0,Q5005-N5005,TODAY()-N5005)</f>
        <v/>
      </c>
      <c r="AL5005" s="112">
        <f>IF(F5005="Re-assigned",0,IF(H5005="Closed",0,IF(H5005="Service Restored",0,IF(H5005="",0,1))))</f>
        <v/>
      </c>
      <c r="AM5005" s="124">
        <f>IF(AL5005=0,"",IF(AK5005&gt;20.99,"Aged","Non-Aged"))</f>
        <v/>
      </c>
      <c r="AN5005" s="112">
        <f>IF(Q5005&lt;&gt;"",MONTH(Q5005),"")</f>
        <v/>
      </c>
      <c r="AO5005" s="112">
        <f>IFERROR(VALUE(V5005),0)</f>
        <v/>
      </c>
    </row>
    <row customFormat="1" customHeight="1" ht="29.25" r="5006" s="112" spans="1:41">
      <c r="A5006" s="127" t="n"/>
      <c r="B5006" s="113" t="n"/>
      <c r="C5006" s="127" t="n"/>
      <c r="D5006" s="127" t="n"/>
      <c r="E5006" s="114">
        <f>IF(F5006 &lt;&gt; "",VLOOKUP(F5006,CategoryLookup,2,FALSE), "")</f>
        <v/>
      </c>
      <c r="F5006" s="126" t="n"/>
      <c r="G5006" s="127" t="n"/>
      <c r="H5006" s="127" t="n"/>
      <c r="I5006" s="127" t="n"/>
      <c r="J5006" s="127" t="n"/>
      <c r="K5006" s="127" t="n"/>
      <c r="L5006" s="127" t="n"/>
      <c r="M5006" s="127" t="n"/>
      <c r="N5006" s="120" t="n"/>
      <c r="O5006" s="120" t="n"/>
      <c r="P5006" s="120" t="n"/>
      <c r="Q5006" s="120" t="n"/>
      <c r="R5006" s="121" t="n"/>
      <c r="S5006" s="121" t="n"/>
      <c r="T5006" s="121" t="n"/>
      <c r="U5006" s="121" t="n"/>
      <c r="V5006" s="117">
        <f>IF(P5006="NA","NA",IF(P5006&lt;&gt;"",TEXT(P5006-N5006,"[h].mm"),""))</f>
        <v/>
      </c>
      <c r="W5006" s="118">
        <f>IF(AND(R5006="",S5006=""),"",R5006+S5006)</f>
        <v/>
      </c>
      <c r="X5006" s="116">
        <f>IF(O5006&lt;&gt;"",DATE(YEAR(O5006), MONTH(O5006), DAY(O5006)),"")</f>
        <v/>
      </c>
      <c r="Y5006" s="122" t="n"/>
      <c r="Z5006" s="123" t="n"/>
      <c r="AA5006" s="117">
        <f>IF(F5006="Re-assigned","NA",IF(W5006="","",IF(W5006&gt;=VLOOKUP(D5006,SLAMatrix,3,FALSE),"Yes",IF(W5006&lt;VLOOKUP(D5006,SLAMatrix,2,FALSE),"No","Internal"))))</f>
        <v/>
      </c>
      <c r="AB5006" s="123" t="n"/>
      <c r="AC5006" s="123" t="n"/>
      <c r="AD5006" s="119" t="n"/>
      <c r="AE5006" s="125" t="n"/>
      <c r="AF5006" s="124">
        <f>MONTH(O5006)</f>
        <v/>
      </c>
      <c r="AG5006" s="124">
        <f>VLOOKUP(IFERROR(MID(AE5006,1,(FIND(",",AE5006,1)-1)),AE5006),Facility_Region_Mapping,2,FALSE)</f>
        <v/>
      </c>
      <c r="AH5006" s="124" t="n"/>
      <c r="AI5006" s="124">
        <f>IF(C5006&lt;&gt;"",IF(M5006="ESM User",getInterfaceName($C5006),"NA"),"")</f>
        <v/>
      </c>
      <c r="AJ5006" s="116">
        <f>IF(Q5006&lt;&gt;"",DATE(YEAR(Q5006), MONTH(Q5006), DAY(Q5006)),"")</f>
        <v/>
      </c>
      <c r="AK5006" s="130">
        <f>IF(Q5006&lt;&gt;0,Q5006-N5006,TODAY()-N5006)</f>
        <v/>
      </c>
      <c r="AL5006" s="112">
        <f>IF(F5006="Re-assigned",0,IF(H5006="Closed",0,IF(H5006="Service Restored",0,IF(H5006="",0,1))))</f>
        <v/>
      </c>
      <c r="AM5006" s="124">
        <f>IF(AL5006=0,"",IF(AK5006&gt;20.99,"Aged","Non-Aged"))</f>
        <v/>
      </c>
      <c r="AN5006" s="112">
        <f>IF(Q5006&lt;&gt;"",MONTH(Q5006),"")</f>
        <v/>
      </c>
      <c r="AO5006" s="112">
        <f>IFERROR(VALUE(V5006),0)</f>
        <v/>
      </c>
    </row>
    <row customFormat="1" customHeight="1" ht="29.25" r="5007" s="112" spans="1:41">
      <c r="A5007" s="127" t="n"/>
      <c r="B5007" s="113" t="n"/>
      <c r="C5007" s="127" t="n"/>
      <c r="D5007" s="127" t="n"/>
      <c r="E5007" s="114">
        <f>IF(F5007 &lt;&gt; "",VLOOKUP(F5007,CategoryLookup,2,FALSE), "")</f>
        <v/>
      </c>
      <c r="F5007" s="126" t="n"/>
      <c r="G5007" s="127" t="n"/>
      <c r="H5007" s="127" t="n"/>
      <c r="I5007" s="127" t="n"/>
      <c r="J5007" s="127" t="n"/>
      <c r="K5007" s="127" t="n"/>
      <c r="L5007" s="127" t="n"/>
      <c r="M5007" s="127" t="n"/>
      <c r="N5007" s="120" t="n"/>
      <c r="O5007" s="120" t="n"/>
      <c r="P5007" s="120" t="n"/>
      <c r="Q5007" s="120" t="n"/>
      <c r="R5007" s="121" t="n"/>
      <c r="S5007" s="121" t="n"/>
      <c r="T5007" s="121" t="n"/>
      <c r="U5007" s="121" t="n"/>
      <c r="V5007" s="117">
        <f>IF(P5007="NA","NA",IF(P5007&lt;&gt;"",TEXT(P5007-N5007,"[h].mm"),""))</f>
        <v/>
      </c>
      <c r="W5007" s="118">
        <f>IF(AND(R5007="",S5007=""),"",R5007+S5007)</f>
        <v/>
      </c>
      <c r="X5007" s="116">
        <f>IF(O5007&lt;&gt;"",DATE(YEAR(O5007), MONTH(O5007), DAY(O5007)),"")</f>
        <v/>
      </c>
      <c r="Y5007" s="122" t="n"/>
      <c r="Z5007" s="123" t="n"/>
      <c r="AA5007" s="117">
        <f>IF(F5007="Re-assigned","NA",IF(W5007="","",IF(W5007&gt;=VLOOKUP(D5007,SLAMatrix,3,FALSE),"Yes",IF(W5007&lt;VLOOKUP(D5007,SLAMatrix,2,FALSE),"No","Internal"))))</f>
        <v/>
      </c>
      <c r="AB5007" s="123" t="n"/>
      <c r="AC5007" s="123" t="n"/>
      <c r="AD5007" s="119" t="n"/>
      <c r="AE5007" s="125" t="n"/>
      <c r="AF5007" s="124">
        <f>MONTH(O5007)</f>
        <v/>
      </c>
      <c r="AG5007" s="124">
        <f>VLOOKUP(IFERROR(MID(AE5007,1,(FIND(",",AE5007,1)-1)),AE5007),Facility_Region_Mapping,2,FALSE)</f>
        <v/>
      </c>
      <c r="AH5007" s="124" t="n"/>
      <c r="AI5007" s="124">
        <f>IF(C5007&lt;&gt;"",IF(M5007="ESM User",getInterfaceName($C5007),"NA"),"")</f>
        <v/>
      </c>
      <c r="AJ5007" s="116">
        <f>IF(Q5007&lt;&gt;"",DATE(YEAR(Q5007), MONTH(Q5007), DAY(Q5007)),"")</f>
        <v/>
      </c>
      <c r="AK5007" s="130">
        <f>IF(Q5007&lt;&gt;0,Q5007-N5007,TODAY()-N5007)</f>
        <v/>
      </c>
      <c r="AL5007" s="112">
        <f>IF(F5007="Re-assigned",0,IF(H5007="Closed",0,IF(H5007="Service Restored",0,IF(H5007="",0,1))))</f>
        <v/>
      </c>
      <c r="AM5007" s="124">
        <f>IF(AL5007=0,"",IF(AK5007&gt;20.99,"Aged","Non-Aged"))</f>
        <v/>
      </c>
      <c r="AN5007" s="112">
        <f>IF(Q5007&lt;&gt;"",MONTH(Q5007),"")</f>
        <v/>
      </c>
      <c r="AO5007" s="112">
        <f>IFERROR(VALUE(V5007),0)</f>
        <v/>
      </c>
    </row>
    <row customFormat="1" customHeight="1" ht="29.25" r="5008" s="112" spans="1:41">
      <c r="A5008" s="127" t="n"/>
      <c r="B5008" s="113" t="n"/>
      <c r="C5008" s="127" t="n"/>
      <c r="D5008" s="127" t="n"/>
      <c r="E5008" s="114">
        <f>IF(F5008 &lt;&gt; "",VLOOKUP(F5008,CategoryLookup,2,FALSE), "")</f>
        <v/>
      </c>
      <c r="F5008" s="126" t="n"/>
      <c r="G5008" s="127" t="n"/>
      <c r="H5008" s="127" t="n"/>
      <c r="I5008" s="127" t="n"/>
      <c r="J5008" s="127" t="n"/>
      <c r="K5008" s="127" t="n"/>
      <c r="L5008" s="127" t="n"/>
      <c r="M5008" s="127" t="n"/>
      <c r="N5008" s="120" t="n"/>
      <c r="O5008" s="120" t="n"/>
      <c r="P5008" s="120" t="n"/>
      <c r="Q5008" s="120" t="n"/>
      <c r="R5008" s="121" t="n"/>
      <c r="S5008" s="121" t="n"/>
      <c r="T5008" s="121" t="n"/>
      <c r="U5008" s="121" t="n"/>
      <c r="V5008" s="117">
        <f>IF(P5008="NA","NA",IF(P5008&lt;&gt;"",TEXT(P5008-N5008,"[h].mm"),""))</f>
        <v/>
      </c>
      <c r="W5008" s="118">
        <f>IF(AND(R5008="",S5008=""),"",R5008+S5008)</f>
        <v/>
      </c>
      <c r="X5008" s="116">
        <f>IF(O5008&lt;&gt;"",DATE(YEAR(O5008), MONTH(O5008), DAY(O5008)),"")</f>
        <v/>
      </c>
      <c r="Y5008" s="122" t="n"/>
      <c r="Z5008" s="123" t="n"/>
      <c r="AA5008" s="117">
        <f>IF(F5008="Re-assigned","NA",IF(W5008="","",IF(W5008&gt;=VLOOKUP(D5008,SLAMatrix,3,FALSE),"Yes",IF(W5008&lt;VLOOKUP(D5008,SLAMatrix,2,FALSE),"No","Internal"))))</f>
        <v/>
      </c>
      <c r="AB5008" s="123" t="n"/>
      <c r="AC5008" s="123" t="n"/>
      <c r="AD5008" s="119" t="n"/>
      <c r="AE5008" s="125" t="n"/>
      <c r="AF5008" s="124">
        <f>MONTH(O5008)</f>
        <v/>
      </c>
      <c r="AG5008" s="124">
        <f>VLOOKUP(IFERROR(MID(AE5008,1,(FIND(",",AE5008,1)-1)),AE5008),Facility_Region_Mapping,2,FALSE)</f>
        <v/>
      </c>
      <c r="AH5008" s="124" t="n"/>
      <c r="AI5008" s="124">
        <f>IF(C5008&lt;&gt;"",IF(M5008="ESM User",getInterfaceName($C5008),"NA"),"")</f>
        <v/>
      </c>
      <c r="AJ5008" s="116">
        <f>IF(Q5008&lt;&gt;"",DATE(YEAR(Q5008), MONTH(Q5008), DAY(Q5008)),"")</f>
        <v/>
      </c>
      <c r="AK5008" s="130">
        <f>IF(Q5008&lt;&gt;0,Q5008-N5008,TODAY()-N5008)</f>
        <v/>
      </c>
      <c r="AL5008" s="112">
        <f>IF(F5008="Re-assigned",0,IF(H5008="Closed",0,IF(H5008="Service Restored",0,IF(H5008="",0,1))))</f>
        <v/>
      </c>
      <c r="AM5008" s="124">
        <f>IF(AL5008=0,"",IF(AK5008&gt;20.99,"Aged","Non-Aged"))</f>
        <v/>
      </c>
      <c r="AN5008" s="112">
        <f>IF(Q5008&lt;&gt;"",MONTH(Q5008),"")</f>
        <v/>
      </c>
      <c r="AO5008" s="112">
        <f>IFERROR(VALUE(V5008),0)</f>
        <v/>
      </c>
    </row>
    <row customFormat="1" customHeight="1" ht="29.25" r="5009" s="112" spans="1:41">
      <c r="A5009" s="127" t="n"/>
      <c r="B5009" s="113" t="n"/>
      <c r="C5009" s="127" t="n"/>
      <c r="D5009" s="127" t="n"/>
      <c r="E5009" s="114">
        <f>IF(F5009 &lt;&gt; "",VLOOKUP(F5009,CategoryLookup,2,FALSE), "")</f>
        <v/>
      </c>
      <c r="F5009" s="126" t="n"/>
      <c r="G5009" s="127" t="n"/>
      <c r="H5009" s="127" t="n"/>
      <c r="I5009" s="127" t="n"/>
      <c r="J5009" s="127" t="n"/>
      <c r="K5009" s="127" t="n"/>
      <c r="L5009" s="127" t="n"/>
      <c r="M5009" s="127" t="n"/>
      <c r="N5009" s="120" t="n"/>
      <c r="O5009" s="120" t="n"/>
      <c r="P5009" s="120" t="n"/>
      <c r="Q5009" s="120" t="n"/>
      <c r="R5009" s="121" t="n"/>
      <c r="S5009" s="121" t="n"/>
      <c r="T5009" s="121" t="n"/>
      <c r="U5009" s="121" t="n"/>
      <c r="V5009" s="117">
        <f>IF(P5009="NA","NA",IF(P5009&lt;&gt;"",TEXT(P5009-N5009,"[h].mm"),""))</f>
        <v/>
      </c>
      <c r="W5009" s="118">
        <f>IF(AND(R5009="",S5009=""),"",R5009+S5009)</f>
        <v/>
      </c>
      <c r="X5009" s="116">
        <f>IF(O5009&lt;&gt;"",DATE(YEAR(O5009), MONTH(O5009), DAY(O5009)),"")</f>
        <v/>
      </c>
      <c r="Y5009" s="122" t="n"/>
      <c r="Z5009" s="123" t="n"/>
      <c r="AA5009" s="117">
        <f>IF(F5009="Re-assigned","NA",IF(W5009="","",IF(W5009&gt;=VLOOKUP(D5009,SLAMatrix,3,FALSE),"Yes",IF(W5009&lt;VLOOKUP(D5009,SLAMatrix,2,FALSE),"No","Internal"))))</f>
        <v/>
      </c>
      <c r="AB5009" s="123" t="n"/>
      <c r="AC5009" s="123" t="n"/>
      <c r="AD5009" s="119" t="n"/>
      <c r="AE5009" s="125" t="n"/>
      <c r="AF5009" s="124">
        <f>MONTH(O5009)</f>
        <v/>
      </c>
      <c r="AG5009" s="124">
        <f>VLOOKUP(IFERROR(MID(AE5009,1,(FIND(",",AE5009,1)-1)),AE5009),Facility_Region_Mapping,2,FALSE)</f>
        <v/>
      </c>
      <c r="AH5009" s="124" t="n"/>
      <c r="AI5009" s="124">
        <f>IF(C5009&lt;&gt;"",IF(M5009="ESM User",getInterfaceName($C5009),"NA"),"")</f>
        <v/>
      </c>
      <c r="AJ5009" s="116">
        <f>IF(Q5009&lt;&gt;"",DATE(YEAR(Q5009), MONTH(Q5009), DAY(Q5009)),"")</f>
        <v/>
      </c>
      <c r="AK5009" s="130">
        <f>IF(Q5009&lt;&gt;0,Q5009-N5009,TODAY()-N5009)</f>
        <v/>
      </c>
      <c r="AL5009" s="112">
        <f>IF(F5009="Re-assigned",0,IF(H5009="Closed",0,IF(H5009="Service Restored",0,IF(H5009="",0,1))))</f>
        <v/>
      </c>
      <c r="AM5009" s="124">
        <f>IF(AL5009=0,"",IF(AK5009&gt;20.99,"Aged","Non-Aged"))</f>
        <v/>
      </c>
      <c r="AN5009" s="112">
        <f>IF(Q5009&lt;&gt;"",MONTH(Q5009),"")</f>
        <v/>
      </c>
      <c r="AO5009" s="112">
        <f>IFERROR(VALUE(V5009),0)</f>
        <v/>
      </c>
    </row>
    <row customFormat="1" customHeight="1" ht="29.25" r="5010" s="112" spans="1:41">
      <c r="A5010" s="127" t="n"/>
      <c r="B5010" s="113" t="n"/>
      <c r="C5010" s="127" t="n"/>
      <c r="D5010" s="127" t="n"/>
      <c r="E5010" s="114">
        <f>IF(F5010 &lt;&gt; "",VLOOKUP(F5010,CategoryLookup,2,FALSE), "")</f>
        <v/>
      </c>
      <c r="F5010" s="126" t="n"/>
      <c r="G5010" s="127" t="n"/>
      <c r="H5010" s="127" t="n"/>
      <c r="I5010" s="127" t="n"/>
      <c r="J5010" s="127" t="n"/>
      <c r="K5010" s="127" t="n"/>
      <c r="L5010" s="127" t="n"/>
      <c r="M5010" s="127" t="n"/>
      <c r="N5010" s="120" t="n"/>
      <c r="O5010" s="120" t="n"/>
      <c r="P5010" s="120" t="n"/>
      <c r="Q5010" s="120" t="n"/>
      <c r="R5010" s="121" t="n"/>
      <c r="S5010" s="121" t="n"/>
      <c r="T5010" s="121" t="n"/>
      <c r="U5010" s="121" t="n"/>
      <c r="V5010" s="117">
        <f>IF(P5010="NA","NA",IF(P5010&lt;&gt;"",TEXT(P5010-N5010,"[h].mm"),""))</f>
        <v/>
      </c>
      <c r="W5010" s="118">
        <f>IF(AND(R5010="",S5010=""),"",R5010+S5010)</f>
        <v/>
      </c>
      <c r="X5010" s="116">
        <f>IF(O5010&lt;&gt;"",DATE(YEAR(O5010), MONTH(O5010), DAY(O5010)),"")</f>
        <v/>
      </c>
      <c r="Y5010" s="122" t="n"/>
      <c r="Z5010" s="123" t="n"/>
      <c r="AA5010" s="117">
        <f>IF(F5010="Re-assigned","NA",IF(W5010="","",IF(W5010&gt;=VLOOKUP(D5010,SLAMatrix,3,FALSE),"Yes",IF(W5010&lt;VLOOKUP(D5010,SLAMatrix,2,FALSE),"No","Internal"))))</f>
        <v/>
      </c>
      <c r="AB5010" s="123" t="n"/>
      <c r="AC5010" s="123" t="n"/>
      <c r="AD5010" s="119" t="n"/>
      <c r="AE5010" s="125" t="n"/>
      <c r="AF5010" s="124">
        <f>MONTH(O5010)</f>
        <v/>
      </c>
      <c r="AG5010" s="124">
        <f>VLOOKUP(IFERROR(MID(AE5010,1,(FIND(",",AE5010,1)-1)),AE5010),Facility_Region_Mapping,2,FALSE)</f>
        <v/>
      </c>
      <c r="AH5010" s="124" t="n"/>
      <c r="AI5010" s="124">
        <f>IF(C5010&lt;&gt;"",IF(M5010="ESM User",getInterfaceName($C5010),"NA"),"")</f>
        <v/>
      </c>
      <c r="AJ5010" s="116">
        <f>IF(Q5010&lt;&gt;"",DATE(YEAR(Q5010), MONTH(Q5010), DAY(Q5010)),"")</f>
        <v/>
      </c>
      <c r="AK5010" s="130">
        <f>IF(Q5010&lt;&gt;0,Q5010-N5010,TODAY()-N5010)</f>
        <v/>
      </c>
      <c r="AL5010" s="112">
        <f>IF(F5010="Re-assigned",0,IF(H5010="Closed",0,IF(H5010="Service Restored",0,IF(H5010="",0,1))))</f>
        <v/>
      </c>
      <c r="AM5010" s="124">
        <f>IF(AL5010=0,"",IF(AK5010&gt;20.99,"Aged","Non-Aged"))</f>
        <v/>
      </c>
      <c r="AN5010" s="112">
        <f>IF(Q5010&lt;&gt;"",MONTH(Q5010),"")</f>
        <v/>
      </c>
      <c r="AO5010" s="112">
        <f>IFERROR(VALUE(V5010),0)</f>
        <v/>
      </c>
    </row>
    <row customFormat="1" customHeight="1" ht="29.25" r="5011" s="112" spans="1:41">
      <c r="A5011" s="127" t="n"/>
      <c r="B5011" s="113" t="n"/>
      <c r="C5011" s="127" t="n"/>
      <c r="D5011" s="127" t="n"/>
      <c r="E5011" s="114">
        <f>IF(F5011 &lt;&gt; "",VLOOKUP(F5011,CategoryLookup,2,FALSE), "")</f>
        <v/>
      </c>
      <c r="F5011" s="126" t="n"/>
      <c r="G5011" s="127" t="n"/>
      <c r="H5011" s="127" t="n"/>
      <c r="I5011" s="127" t="n"/>
      <c r="J5011" s="127" t="n"/>
      <c r="K5011" s="127" t="n"/>
      <c r="L5011" s="127" t="n"/>
      <c r="M5011" s="127" t="n"/>
      <c r="N5011" s="120" t="n"/>
      <c r="O5011" s="120" t="n"/>
      <c r="P5011" s="120" t="n"/>
      <c r="Q5011" s="120" t="n"/>
      <c r="R5011" s="121" t="n"/>
      <c r="S5011" s="121" t="n"/>
      <c r="T5011" s="121" t="n"/>
      <c r="U5011" s="121" t="n"/>
      <c r="V5011" s="117">
        <f>IF(P5011="NA","NA",IF(P5011&lt;&gt;"",TEXT(P5011-N5011,"[h].mm"),""))</f>
        <v/>
      </c>
      <c r="W5011" s="118">
        <f>IF(AND(R5011="",S5011=""),"",R5011+S5011)</f>
        <v/>
      </c>
      <c r="X5011" s="116">
        <f>IF(O5011&lt;&gt;"",DATE(YEAR(O5011), MONTH(O5011), DAY(O5011)),"")</f>
        <v/>
      </c>
      <c r="Y5011" s="122" t="n"/>
      <c r="Z5011" s="123" t="n"/>
      <c r="AA5011" s="117">
        <f>IF(F5011="Re-assigned","NA",IF(W5011="","",IF(W5011&gt;=VLOOKUP(D5011,SLAMatrix,3,FALSE),"Yes",IF(W5011&lt;VLOOKUP(D5011,SLAMatrix,2,FALSE),"No","Internal"))))</f>
        <v/>
      </c>
      <c r="AB5011" s="123" t="n"/>
      <c r="AC5011" s="123" t="n"/>
      <c r="AD5011" s="119" t="n"/>
      <c r="AE5011" s="125" t="n"/>
      <c r="AF5011" s="124">
        <f>MONTH(O5011)</f>
        <v/>
      </c>
      <c r="AG5011" s="124">
        <f>VLOOKUP(IFERROR(MID(AE5011,1,(FIND(",",AE5011,1)-1)),AE5011),Facility_Region_Mapping,2,FALSE)</f>
        <v/>
      </c>
      <c r="AH5011" s="124" t="n"/>
      <c r="AI5011" s="124">
        <f>IF(C5011&lt;&gt;"",IF(M5011="ESM User",getInterfaceName($C5011),"NA"),"")</f>
        <v/>
      </c>
      <c r="AJ5011" s="116">
        <f>IF(Q5011&lt;&gt;"",DATE(YEAR(Q5011), MONTH(Q5011), DAY(Q5011)),"")</f>
        <v/>
      </c>
      <c r="AK5011" s="130">
        <f>IF(Q5011&lt;&gt;0,Q5011-N5011,TODAY()-N5011)</f>
        <v/>
      </c>
      <c r="AL5011" s="112">
        <f>IF(F5011="Re-assigned",0,IF(H5011="Closed",0,IF(H5011="Service Restored",0,IF(H5011="",0,1))))</f>
        <v/>
      </c>
      <c r="AM5011" s="124">
        <f>IF(AL5011=0,"",IF(AK5011&gt;20.99,"Aged","Non-Aged"))</f>
        <v/>
      </c>
      <c r="AN5011" s="112">
        <f>IF(Q5011&lt;&gt;"",MONTH(Q5011),"")</f>
        <v/>
      </c>
      <c r="AO5011" s="112">
        <f>IFERROR(VALUE(V5011),0)</f>
        <v/>
      </c>
    </row>
    <row customFormat="1" customHeight="1" ht="29.25" r="5012" s="112" spans="1:41">
      <c r="A5012" s="127" t="n"/>
      <c r="B5012" s="113" t="n"/>
      <c r="C5012" s="127" t="n"/>
      <c r="D5012" s="127" t="n"/>
      <c r="E5012" s="114">
        <f>IF(F5012 &lt;&gt; "",VLOOKUP(F5012,CategoryLookup,2,FALSE), "")</f>
        <v/>
      </c>
      <c r="F5012" s="126" t="n"/>
      <c r="G5012" s="127" t="n"/>
      <c r="H5012" s="127" t="n"/>
      <c r="I5012" s="127" t="n"/>
      <c r="J5012" s="127" t="n"/>
      <c r="K5012" s="127" t="n"/>
      <c r="L5012" s="127" t="n"/>
      <c r="M5012" s="127" t="n"/>
      <c r="N5012" s="120" t="n"/>
      <c r="O5012" s="120" t="n"/>
      <c r="P5012" s="120" t="n"/>
      <c r="Q5012" s="120" t="n"/>
      <c r="R5012" s="121" t="n"/>
      <c r="S5012" s="121" t="n"/>
      <c r="T5012" s="121" t="n"/>
      <c r="U5012" s="121" t="n"/>
      <c r="V5012" s="117">
        <f>IF(P5012="NA","NA",IF(P5012&lt;&gt;"",TEXT(P5012-N5012,"[h].mm"),""))</f>
        <v/>
      </c>
      <c r="W5012" s="118">
        <f>IF(AND(R5012="",S5012=""),"",R5012+S5012)</f>
        <v/>
      </c>
      <c r="X5012" s="116">
        <f>IF(O5012&lt;&gt;"",DATE(YEAR(O5012), MONTH(O5012), DAY(O5012)),"")</f>
        <v/>
      </c>
      <c r="Y5012" s="122" t="n"/>
      <c r="Z5012" s="123" t="n"/>
      <c r="AA5012" s="117">
        <f>IF(F5012="Re-assigned","NA",IF(W5012="","",IF(W5012&gt;=VLOOKUP(D5012,SLAMatrix,3,FALSE),"Yes",IF(W5012&lt;VLOOKUP(D5012,SLAMatrix,2,FALSE),"No","Internal"))))</f>
        <v/>
      </c>
      <c r="AB5012" s="123" t="n"/>
      <c r="AC5012" s="123" t="n"/>
      <c r="AD5012" s="119" t="n"/>
      <c r="AE5012" s="125" t="n"/>
      <c r="AF5012" s="124">
        <f>MONTH(O5012)</f>
        <v/>
      </c>
      <c r="AG5012" s="124">
        <f>VLOOKUP(IFERROR(MID(AE5012,1,(FIND(",",AE5012,1)-1)),AE5012),Facility_Region_Mapping,2,FALSE)</f>
        <v/>
      </c>
      <c r="AH5012" s="124" t="n"/>
      <c r="AI5012" s="124">
        <f>IF(C5012&lt;&gt;"",IF(M5012="ESM User",getInterfaceName($C5012),"NA"),"")</f>
        <v/>
      </c>
      <c r="AJ5012" s="116">
        <f>IF(Q5012&lt;&gt;"",DATE(YEAR(Q5012), MONTH(Q5012), DAY(Q5012)),"")</f>
        <v/>
      </c>
      <c r="AK5012" s="130">
        <f>IF(Q5012&lt;&gt;0,Q5012-N5012,TODAY()-N5012)</f>
        <v/>
      </c>
      <c r="AL5012" s="112">
        <f>IF(F5012="Re-assigned",0,IF(H5012="Closed",0,IF(H5012="Service Restored",0,IF(H5012="",0,1))))</f>
        <v/>
      </c>
      <c r="AM5012" s="124">
        <f>IF(AL5012=0,"",IF(AK5012&gt;20.99,"Aged","Non-Aged"))</f>
        <v/>
      </c>
      <c r="AN5012" s="112">
        <f>IF(Q5012&lt;&gt;"",MONTH(Q5012),"")</f>
        <v/>
      </c>
      <c r="AO5012" s="112">
        <f>IFERROR(VALUE(V5012),0)</f>
        <v/>
      </c>
    </row>
    <row customFormat="1" customHeight="1" ht="29.25" r="5013" s="112" spans="1:41">
      <c r="A5013" s="127" t="n"/>
      <c r="B5013" s="113" t="n"/>
      <c r="C5013" s="127" t="n"/>
      <c r="D5013" s="127" t="n"/>
      <c r="E5013" s="114">
        <f>IF(F5013 &lt;&gt; "",VLOOKUP(F5013,CategoryLookup,2,FALSE), "")</f>
        <v/>
      </c>
      <c r="F5013" s="126" t="n"/>
      <c r="G5013" s="127" t="n"/>
      <c r="H5013" s="127" t="n"/>
      <c r="I5013" s="127" t="n"/>
      <c r="J5013" s="127" t="n"/>
      <c r="K5013" s="127" t="n"/>
      <c r="L5013" s="127" t="n"/>
      <c r="M5013" s="127" t="n"/>
      <c r="N5013" s="120" t="n"/>
      <c r="O5013" s="120" t="n"/>
      <c r="P5013" s="120" t="n"/>
      <c r="Q5013" s="120" t="n"/>
      <c r="R5013" s="121" t="n"/>
      <c r="S5013" s="121" t="n"/>
      <c r="T5013" s="121" t="n"/>
      <c r="U5013" s="121" t="n"/>
      <c r="V5013" s="117">
        <f>IF(P5013="NA","NA",IF(P5013&lt;&gt;"",TEXT(P5013-N5013,"[h].mm"),""))</f>
        <v/>
      </c>
      <c r="W5013" s="118">
        <f>IF(AND(R5013="",S5013=""),"",R5013+S5013)</f>
        <v/>
      </c>
      <c r="X5013" s="116">
        <f>IF(O5013&lt;&gt;"",DATE(YEAR(O5013), MONTH(O5013), DAY(O5013)),"")</f>
        <v/>
      </c>
      <c r="Y5013" s="122" t="n"/>
      <c r="Z5013" s="123" t="n"/>
      <c r="AA5013" s="117">
        <f>IF(F5013="Re-assigned","NA",IF(W5013="","",IF(W5013&gt;=VLOOKUP(D5013,SLAMatrix,3,FALSE),"Yes",IF(W5013&lt;VLOOKUP(D5013,SLAMatrix,2,FALSE),"No","Internal"))))</f>
        <v/>
      </c>
      <c r="AB5013" s="123" t="n"/>
      <c r="AC5013" s="123" t="n"/>
      <c r="AD5013" s="119" t="n"/>
      <c r="AE5013" s="125" t="n"/>
      <c r="AF5013" s="124">
        <f>MONTH(O5013)</f>
        <v/>
      </c>
      <c r="AG5013" s="124">
        <f>VLOOKUP(IFERROR(MID(AE5013,1,(FIND(",",AE5013,1)-1)),AE5013),Facility_Region_Mapping,2,FALSE)</f>
        <v/>
      </c>
      <c r="AH5013" s="124" t="n"/>
      <c r="AI5013" s="124">
        <f>IF(C5013&lt;&gt;"",IF(M5013="ESM User",getInterfaceName($C5013),"NA"),"")</f>
        <v/>
      </c>
      <c r="AJ5013" s="116">
        <f>IF(Q5013&lt;&gt;"",DATE(YEAR(Q5013), MONTH(Q5013), DAY(Q5013)),"")</f>
        <v/>
      </c>
      <c r="AK5013" s="130">
        <f>IF(Q5013&lt;&gt;0,Q5013-N5013,TODAY()-N5013)</f>
        <v/>
      </c>
      <c r="AL5013" s="112">
        <f>IF(F5013="Re-assigned",0,IF(H5013="Closed",0,IF(H5013="Service Restored",0,IF(H5013="",0,1))))</f>
        <v/>
      </c>
      <c r="AM5013" s="124">
        <f>IF(AL5013=0,"",IF(AK5013&gt;20.99,"Aged","Non-Aged"))</f>
        <v/>
      </c>
      <c r="AN5013" s="112">
        <f>IF(Q5013&lt;&gt;"",MONTH(Q5013),"")</f>
        <v/>
      </c>
      <c r="AO5013" s="112">
        <f>IFERROR(VALUE(V5013),0)</f>
        <v/>
      </c>
    </row>
    <row customFormat="1" customHeight="1" ht="29.25" r="5014" s="112" spans="1:41">
      <c r="A5014" s="127" t="n"/>
      <c r="B5014" s="113" t="n"/>
      <c r="C5014" s="127" t="n"/>
      <c r="D5014" s="127" t="n"/>
      <c r="E5014" s="114">
        <f>IF(F5014 &lt;&gt; "",VLOOKUP(F5014,CategoryLookup,2,FALSE), "")</f>
        <v/>
      </c>
      <c r="F5014" s="126" t="n"/>
      <c r="G5014" s="127" t="n"/>
      <c r="H5014" s="127" t="n"/>
      <c r="I5014" s="127" t="n"/>
      <c r="J5014" s="127" t="n"/>
      <c r="K5014" s="127" t="n"/>
      <c r="L5014" s="127" t="n"/>
      <c r="M5014" s="127" t="n"/>
      <c r="N5014" s="120" t="n"/>
      <c r="O5014" s="120" t="n"/>
      <c r="P5014" s="120" t="n"/>
      <c r="Q5014" s="120" t="n"/>
      <c r="R5014" s="121" t="n"/>
      <c r="S5014" s="121" t="n"/>
      <c r="T5014" s="121" t="n"/>
      <c r="U5014" s="121" t="n"/>
      <c r="V5014" s="117">
        <f>IF(P5014="NA","NA",IF(P5014&lt;&gt;"",TEXT(P5014-N5014,"[h].mm"),""))</f>
        <v/>
      </c>
      <c r="W5014" s="118">
        <f>IF(AND(R5014="",S5014=""),"",R5014+S5014)</f>
        <v/>
      </c>
      <c r="X5014" s="116">
        <f>IF(O5014&lt;&gt;"",DATE(YEAR(O5014), MONTH(O5014), DAY(O5014)),"")</f>
        <v/>
      </c>
      <c r="Y5014" s="122" t="n"/>
      <c r="Z5014" s="123" t="n"/>
      <c r="AA5014" s="117">
        <f>IF(F5014="Re-assigned","NA",IF(W5014="","",IF(W5014&gt;=VLOOKUP(D5014,SLAMatrix,3,FALSE),"Yes",IF(W5014&lt;VLOOKUP(D5014,SLAMatrix,2,FALSE),"No","Internal"))))</f>
        <v/>
      </c>
      <c r="AB5014" s="123" t="n"/>
      <c r="AC5014" s="123" t="n"/>
      <c r="AD5014" s="119" t="n"/>
      <c r="AE5014" s="125" t="n"/>
      <c r="AF5014" s="124">
        <f>MONTH(O5014)</f>
        <v/>
      </c>
      <c r="AG5014" s="124">
        <f>VLOOKUP(IFERROR(MID(AE5014,1,(FIND(",",AE5014,1)-1)),AE5014),Facility_Region_Mapping,2,FALSE)</f>
        <v/>
      </c>
      <c r="AH5014" s="124" t="n"/>
      <c r="AI5014" s="124">
        <f>IF(C5014&lt;&gt;"",IF(M5014="ESM User",getInterfaceName($C5014),"NA"),"")</f>
        <v/>
      </c>
      <c r="AJ5014" s="116">
        <f>IF(Q5014&lt;&gt;"",DATE(YEAR(Q5014), MONTH(Q5014), DAY(Q5014)),"")</f>
        <v/>
      </c>
      <c r="AK5014" s="130">
        <f>IF(Q5014&lt;&gt;0,Q5014-N5014,TODAY()-N5014)</f>
        <v/>
      </c>
      <c r="AL5014" s="112">
        <f>IF(F5014="Re-assigned",0,IF(H5014="Closed",0,IF(H5014="Service Restored",0,IF(H5014="",0,1))))</f>
        <v/>
      </c>
      <c r="AM5014" s="124">
        <f>IF(AL5014=0,"",IF(AK5014&gt;20.99,"Aged","Non-Aged"))</f>
        <v/>
      </c>
      <c r="AN5014" s="112">
        <f>IF(Q5014&lt;&gt;"",MONTH(Q5014),"")</f>
        <v/>
      </c>
      <c r="AO5014" s="112">
        <f>IFERROR(VALUE(V5014),0)</f>
        <v/>
      </c>
    </row>
    <row customFormat="1" customHeight="1" ht="29.25" r="5015" s="112" spans="1:41">
      <c r="A5015" s="127" t="n"/>
      <c r="B5015" s="113" t="n"/>
      <c r="C5015" s="127" t="n"/>
      <c r="D5015" s="127" t="n"/>
      <c r="E5015" s="114">
        <f>IF(F5015 &lt;&gt; "",VLOOKUP(F5015,CategoryLookup,2,FALSE), "")</f>
        <v/>
      </c>
      <c r="F5015" s="126" t="n"/>
      <c r="G5015" s="127" t="n"/>
      <c r="H5015" s="127" t="n"/>
      <c r="I5015" s="127" t="n"/>
      <c r="J5015" s="127" t="n"/>
      <c r="K5015" s="127" t="n"/>
      <c r="L5015" s="127" t="n"/>
      <c r="M5015" s="127" t="n"/>
      <c r="N5015" s="120" t="n"/>
      <c r="O5015" s="120" t="n"/>
      <c r="P5015" s="120" t="n"/>
      <c r="Q5015" s="120" t="n"/>
      <c r="R5015" s="121" t="n"/>
      <c r="S5015" s="121" t="n"/>
      <c r="T5015" s="121" t="n"/>
      <c r="U5015" s="121" t="n"/>
      <c r="V5015" s="117">
        <f>IF(P5015="NA","NA",IF(P5015&lt;&gt;"",TEXT(P5015-N5015,"[h].mm"),""))</f>
        <v/>
      </c>
      <c r="W5015" s="118">
        <f>IF(AND(R5015="",S5015=""),"",R5015+S5015)</f>
        <v/>
      </c>
      <c r="X5015" s="116">
        <f>IF(O5015&lt;&gt;"",DATE(YEAR(O5015), MONTH(O5015), DAY(O5015)),"")</f>
        <v/>
      </c>
      <c r="Y5015" s="122" t="n"/>
      <c r="Z5015" s="123" t="n"/>
      <c r="AA5015" s="117">
        <f>IF(F5015="Re-assigned","NA",IF(W5015="","",IF(W5015&gt;=VLOOKUP(D5015,SLAMatrix,3,FALSE),"Yes",IF(W5015&lt;VLOOKUP(D5015,SLAMatrix,2,FALSE),"No","Internal"))))</f>
        <v/>
      </c>
      <c r="AB5015" s="123" t="n"/>
      <c r="AC5015" s="123" t="n"/>
      <c r="AD5015" s="119" t="n"/>
      <c r="AE5015" s="125" t="n"/>
      <c r="AF5015" s="124">
        <f>MONTH(O5015)</f>
        <v/>
      </c>
      <c r="AG5015" s="124">
        <f>VLOOKUP(IFERROR(MID(AE5015,1,(FIND(",",AE5015,1)-1)),AE5015),Facility_Region_Mapping,2,FALSE)</f>
        <v/>
      </c>
      <c r="AH5015" s="124" t="n"/>
      <c r="AI5015" s="124">
        <f>IF(C5015&lt;&gt;"",IF(M5015="ESM User",getInterfaceName($C5015),"NA"),"")</f>
        <v/>
      </c>
      <c r="AJ5015" s="116">
        <f>IF(Q5015&lt;&gt;"",DATE(YEAR(Q5015), MONTH(Q5015), DAY(Q5015)),"")</f>
        <v/>
      </c>
      <c r="AK5015" s="130">
        <f>IF(Q5015&lt;&gt;0,Q5015-N5015,TODAY()-N5015)</f>
        <v/>
      </c>
      <c r="AL5015" s="112">
        <f>IF(F5015="Re-assigned",0,IF(H5015="Closed",0,IF(H5015="Service Restored",0,IF(H5015="",0,1))))</f>
        <v/>
      </c>
      <c r="AM5015" s="124">
        <f>IF(AL5015=0,"",IF(AK5015&gt;20.99,"Aged","Non-Aged"))</f>
        <v/>
      </c>
      <c r="AN5015" s="112">
        <f>IF(Q5015&lt;&gt;"",MONTH(Q5015),"")</f>
        <v/>
      </c>
      <c r="AO5015" s="112">
        <f>IFERROR(VALUE(V5015),0)</f>
        <v/>
      </c>
    </row>
    <row customFormat="1" customHeight="1" ht="29.25" r="5016" s="112" spans="1:41">
      <c r="A5016" s="127" t="n"/>
      <c r="B5016" s="113" t="n"/>
      <c r="C5016" s="127" t="n"/>
      <c r="D5016" s="127" t="n"/>
      <c r="E5016" s="114">
        <f>IF(F5016 &lt;&gt; "",VLOOKUP(F5016,CategoryLookup,2,FALSE), "")</f>
        <v/>
      </c>
      <c r="F5016" s="126" t="n"/>
      <c r="G5016" s="127" t="n"/>
      <c r="H5016" s="127" t="n"/>
      <c r="I5016" s="127" t="n"/>
      <c r="J5016" s="127" t="n"/>
      <c r="K5016" s="127" t="n"/>
      <c r="L5016" s="127" t="n"/>
      <c r="M5016" s="127" t="n"/>
      <c r="N5016" s="120" t="n"/>
      <c r="O5016" s="120" t="n"/>
      <c r="P5016" s="120" t="n"/>
      <c r="Q5016" s="120" t="n"/>
      <c r="R5016" s="121" t="n"/>
      <c r="S5016" s="121" t="n"/>
      <c r="T5016" s="121" t="n"/>
      <c r="U5016" s="121" t="n"/>
      <c r="V5016" s="117">
        <f>IF(P5016="NA","NA",IF(P5016&lt;&gt;"",TEXT(P5016-N5016,"[h].mm"),""))</f>
        <v/>
      </c>
      <c r="W5016" s="118">
        <f>IF(AND(R5016="",S5016=""),"",R5016+S5016)</f>
        <v/>
      </c>
      <c r="X5016" s="116">
        <f>IF(O5016&lt;&gt;"",DATE(YEAR(O5016), MONTH(O5016), DAY(O5016)),"")</f>
        <v/>
      </c>
      <c r="Y5016" s="122" t="n"/>
      <c r="Z5016" s="123" t="n"/>
      <c r="AA5016" s="117">
        <f>IF(F5016="Re-assigned","NA",IF(W5016="","",IF(W5016&gt;=VLOOKUP(D5016,SLAMatrix,3,FALSE),"Yes",IF(W5016&lt;VLOOKUP(D5016,SLAMatrix,2,FALSE),"No","Internal"))))</f>
        <v/>
      </c>
      <c r="AB5016" s="123" t="n"/>
      <c r="AC5016" s="123" t="n"/>
      <c r="AD5016" s="119" t="n"/>
      <c r="AE5016" s="125" t="n"/>
      <c r="AF5016" s="124">
        <f>MONTH(O5016)</f>
        <v/>
      </c>
      <c r="AG5016" s="124">
        <f>VLOOKUP(IFERROR(MID(AE5016,1,(FIND(",",AE5016,1)-1)),AE5016),Facility_Region_Mapping,2,FALSE)</f>
        <v/>
      </c>
      <c r="AH5016" s="124" t="n"/>
      <c r="AI5016" s="124">
        <f>IF(C5016&lt;&gt;"",IF(M5016="ESM User",getInterfaceName($C5016),"NA"),"")</f>
        <v/>
      </c>
      <c r="AJ5016" s="116">
        <f>IF(Q5016&lt;&gt;"",DATE(YEAR(Q5016), MONTH(Q5016), DAY(Q5016)),"")</f>
        <v/>
      </c>
      <c r="AK5016" s="130">
        <f>IF(Q5016&lt;&gt;0,Q5016-N5016,TODAY()-N5016)</f>
        <v/>
      </c>
      <c r="AL5016" s="112">
        <f>IF(F5016="Re-assigned",0,IF(H5016="Closed",0,IF(H5016="Service Restored",0,IF(H5016="",0,1))))</f>
        <v/>
      </c>
      <c r="AM5016" s="124">
        <f>IF(AL5016=0,"",IF(AK5016&gt;20.99,"Aged","Non-Aged"))</f>
        <v/>
      </c>
      <c r="AN5016" s="112">
        <f>IF(Q5016&lt;&gt;"",MONTH(Q5016),"")</f>
        <v/>
      </c>
      <c r="AO5016" s="112">
        <f>IFERROR(VALUE(V5016),0)</f>
        <v/>
      </c>
    </row>
    <row customFormat="1" customHeight="1" ht="29.25" r="5017" s="112" spans="1:41">
      <c r="A5017" s="127" t="n"/>
      <c r="B5017" s="113" t="n"/>
      <c r="C5017" s="127" t="n"/>
      <c r="D5017" s="127" t="n"/>
      <c r="E5017" s="114">
        <f>IF(F5017 &lt;&gt; "",VLOOKUP(F5017,CategoryLookup,2,FALSE), "")</f>
        <v/>
      </c>
      <c r="F5017" s="126" t="n"/>
      <c r="G5017" s="127" t="n"/>
      <c r="H5017" s="127" t="n"/>
      <c r="I5017" s="127" t="n"/>
      <c r="J5017" s="127" t="n"/>
      <c r="K5017" s="127" t="n"/>
      <c r="L5017" s="127" t="n"/>
      <c r="M5017" s="127" t="n"/>
      <c r="N5017" s="120" t="n"/>
      <c r="O5017" s="120" t="n"/>
      <c r="P5017" s="120" t="n"/>
      <c r="Q5017" s="120" t="n"/>
      <c r="R5017" s="121" t="n"/>
      <c r="S5017" s="121" t="n"/>
      <c r="T5017" s="121" t="n"/>
      <c r="U5017" s="121" t="n"/>
      <c r="V5017" s="117">
        <f>IF(P5017="NA","NA",IF(P5017&lt;&gt;"",TEXT(P5017-N5017,"[h].mm"),""))</f>
        <v/>
      </c>
      <c r="W5017" s="118">
        <f>IF(AND(R5017="",S5017=""),"",R5017+S5017)</f>
        <v/>
      </c>
      <c r="X5017" s="116">
        <f>IF(O5017&lt;&gt;"",DATE(YEAR(O5017), MONTH(O5017), DAY(O5017)),"")</f>
        <v/>
      </c>
      <c r="Y5017" s="122" t="n"/>
      <c r="Z5017" s="123" t="n"/>
      <c r="AA5017" s="117">
        <f>IF(F5017="Re-assigned","NA",IF(W5017="","",IF(W5017&gt;=VLOOKUP(D5017,SLAMatrix,3,FALSE),"Yes",IF(W5017&lt;VLOOKUP(D5017,SLAMatrix,2,FALSE),"No","Internal"))))</f>
        <v/>
      </c>
      <c r="AB5017" s="123" t="n"/>
      <c r="AC5017" s="123" t="n"/>
      <c r="AD5017" s="119" t="n"/>
      <c r="AE5017" s="125" t="n"/>
      <c r="AF5017" s="124">
        <f>MONTH(O5017)</f>
        <v/>
      </c>
      <c r="AG5017" s="124">
        <f>VLOOKUP(IFERROR(MID(AE5017,1,(FIND(",",AE5017,1)-1)),AE5017),Facility_Region_Mapping,2,FALSE)</f>
        <v/>
      </c>
      <c r="AH5017" s="124" t="n"/>
      <c r="AI5017" s="124">
        <f>IF(C5017&lt;&gt;"",IF(M5017="ESM User",getInterfaceName($C5017),"NA"),"")</f>
        <v/>
      </c>
      <c r="AJ5017" s="116">
        <f>IF(Q5017&lt;&gt;"",DATE(YEAR(Q5017), MONTH(Q5017), DAY(Q5017)),"")</f>
        <v/>
      </c>
      <c r="AK5017" s="130">
        <f>IF(Q5017&lt;&gt;0,Q5017-N5017,TODAY()-N5017)</f>
        <v/>
      </c>
      <c r="AL5017" s="112">
        <f>IF(F5017="Re-assigned",0,IF(H5017="Closed",0,IF(H5017="Service Restored",0,IF(H5017="",0,1))))</f>
        <v/>
      </c>
      <c r="AM5017" s="124">
        <f>IF(AL5017=0,"",IF(AK5017&gt;20.99,"Aged","Non-Aged"))</f>
        <v/>
      </c>
      <c r="AN5017" s="112">
        <f>IF(Q5017&lt;&gt;"",MONTH(Q5017),"")</f>
        <v/>
      </c>
      <c r="AO5017" s="112">
        <f>IFERROR(VALUE(V5017),0)</f>
        <v/>
      </c>
    </row>
    <row customFormat="1" customHeight="1" ht="29.25" r="5018" s="112" spans="1:41">
      <c r="A5018" s="127" t="n"/>
      <c r="B5018" s="113" t="n"/>
      <c r="C5018" s="127" t="n"/>
      <c r="D5018" s="127" t="n"/>
      <c r="E5018" s="114">
        <f>IF(F5018 &lt;&gt; "",VLOOKUP(F5018,CategoryLookup,2,FALSE), "")</f>
        <v/>
      </c>
      <c r="F5018" s="126" t="n"/>
      <c r="G5018" s="127" t="n"/>
      <c r="H5018" s="127" t="n"/>
      <c r="I5018" s="127" t="n"/>
      <c r="J5018" s="127" t="n"/>
      <c r="K5018" s="127" t="n"/>
      <c r="L5018" s="127" t="n"/>
      <c r="M5018" s="127" t="n"/>
      <c r="N5018" s="120" t="n"/>
      <c r="O5018" s="120" t="n"/>
      <c r="P5018" s="120" t="n"/>
      <c r="Q5018" s="120" t="n"/>
      <c r="R5018" s="121" t="n"/>
      <c r="S5018" s="121" t="n"/>
      <c r="T5018" s="121" t="n"/>
      <c r="U5018" s="121" t="n"/>
      <c r="V5018" s="117">
        <f>IF(P5018="NA","NA",IF(P5018&lt;&gt;"",TEXT(P5018-N5018,"[h].mm"),""))</f>
        <v/>
      </c>
      <c r="W5018" s="118">
        <f>IF(AND(R5018="",S5018=""),"",R5018+S5018)</f>
        <v/>
      </c>
      <c r="X5018" s="116">
        <f>IF(O5018&lt;&gt;"",DATE(YEAR(O5018), MONTH(O5018), DAY(O5018)),"")</f>
        <v/>
      </c>
      <c r="Y5018" s="122" t="n"/>
      <c r="Z5018" s="123" t="n"/>
      <c r="AA5018" s="117">
        <f>IF(F5018="Re-assigned","NA",IF(W5018="","",IF(W5018&gt;=VLOOKUP(D5018,SLAMatrix,3,FALSE),"Yes",IF(W5018&lt;VLOOKUP(D5018,SLAMatrix,2,FALSE),"No","Internal"))))</f>
        <v/>
      </c>
      <c r="AB5018" s="123" t="n"/>
      <c r="AC5018" s="123" t="n"/>
      <c r="AD5018" s="119" t="n"/>
      <c r="AE5018" s="125" t="n"/>
      <c r="AF5018" s="124">
        <f>MONTH(O5018)</f>
        <v/>
      </c>
      <c r="AG5018" s="124">
        <f>VLOOKUP(IFERROR(MID(AE5018,1,(FIND(",",AE5018,1)-1)),AE5018),Facility_Region_Mapping,2,FALSE)</f>
        <v/>
      </c>
      <c r="AH5018" s="124" t="n"/>
      <c r="AI5018" s="124">
        <f>IF(C5018&lt;&gt;"",IF(M5018="ESM User",getInterfaceName($C5018),"NA"),"")</f>
        <v/>
      </c>
      <c r="AJ5018" s="116">
        <f>IF(Q5018&lt;&gt;"",DATE(YEAR(Q5018), MONTH(Q5018), DAY(Q5018)),"")</f>
        <v/>
      </c>
      <c r="AK5018" s="130">
        <f>IF(Q5018&lt;&gt;0,Q5018-N5018,TODAY()-N5018)</f>
        <v/>
      </c>
      <c r="AL5018" s="112">
        <f>IF(F5018="Re-assigned",0,IF(H5018="Closed",0,IF(H5018="Service Restored",0,IF(H5018="",0,1))))</f>
        <v/>
      </c>
      <c r="AM5018" s="124">
        <f>IF(AL5018=0,"",IF(AK5018&gt;20.99,"Aged","Non-Aged"))</f>
        <v/>
      </c>
      <c r="AN5018" s="112">
        <f>IF(Q5018&lt;&gt;"",MONTH(Q5018),"")</f>
        <v/>
      </c>
      <c r="AO5018" s="112">
        <f>IFERROR(VALUE(V5018),0)</f>
        <v/>
      </c>
    </row>
    <row customFormat="1" customHeight="1" ht="29.25" r="5019" s="112" spans="1:41">
      <c r="A5019" s="127" t="n"/>
      <c r="B5019" s="113" t="n"/>
      <c r="C5019" s="127" t="n"/>
      <c r="D5019" s="127" t="n"/>
      <c r="E5019" s="114">
        <f>IF(F5019 &lt;&gt; "",VLOOKUP(F5019,CategoryLookup,2,FALSE), "")</f>
        <v/>
      </c>
      <c r="F5019" s="126" t="n"/>
      <c r="G5019" s="127" t="n"/>
      <c r="H5019" s="127" t="n"/>
      <c r="I5019" s="127" t="n"/>
      <c r="J5019" s="127" t="n"/>
      <c r="K5019" s="127" t="n"/>
      <c r="L5019" s="127" t="n"/>
      <c r="M5019" s="127" t="n"/>
      <c r="N5019" s="120" t="n"/>
      <c r="O5019" s="120" t="n"/>
      <c r="P5019" s="120" t="n"/>
      <c r="Q5019" s="120" t="n"/>
      <c r="R5019" s="121" t="n"/>
      <c r="S5019" s="121" t="n"/>
      <c r="T5019" s="121" t="n"/>
      <c r="U5019" s="121" t="n"/>
      <c r="V5019" s="117">
        <f>IF(P5019="NA","NA",IF(P5019&lt;&gt;"",TEXT(P5019-N5019,"[h].mm"),""))</f>
        <v/>
      </c>
      <c r="W5019" s="118">
        <f>IF(AND(R5019="",S5019=""),"",R5019+S5019)</f>
        <v/>
      </c>
      <c r="X5019" s="116">
        <f>IF(O5019&lt;&gt;"",DATE(YEAR(O5019), MONTH(O5019), DAY(O5019)),"")</f>
        <v/>
      </c>
      <c r="Y5019" s="122" t="n"/>
      <c r="Z5019" s="123" t="n"/>
      <c r="AA5019" s="117">
        <f>IF(F5019="Re-assigned","NA",IF(W5019="","",IF(W5019&gt;=VLOOKUP(D5019,SLAMatrix,3,FALSE),"Yes",IF(W5019&lt;VLOOKUP(D5019,SLAMatrix,2,FALSE),"No","Internal"))))</f>
        <v/>
      </c>
      <c r="AB5019" s="123" t="n"/>
      <c r="AC5019" s="123" t="n"/>
      <c r="AD5019" s="119" t="n"/>
      <c r="AE5019" s="125" t="n"/>
      <c r="AF5019" s="124">
        <f>MONTH(O5019)</f>
        <v/>
      </c>
      <c r="AG5019" s="124">
        <f>VLOOKUP(IFERROR(MID(AE5019,1,(FIND(",",AE5019,1)-1)),AE5019),Facility_Region_Mapping,2,FALSE)</f>
        <v/>
      </c>
      <c r="AH5019" s="124" t="n"/>
      <c r="AI5019" s="124">
        <f>IF(C5019&lt;&gt;"",IF(M5019="ESM User",getInterfaceName($C5019),"NA"),"")</f>
        <v/>
      </c>
      <c r="AJ5019" s="116">
        <f>IF(Q5019&lt;&gt;"",DATE(YEAR(Q5019), MONTH(Q5019), DAY(Q5019)),"")</f>
        <v/>
      </c>
      <c r="AK5019" s="130">
        <f>IF(Q5019&lt;&gt;0,Q5019-N5019,TODAY()-N5019)</f>
        <v/>
      </c>
      <c r="AL5019" s="112">
        <f>IF(F5019="Re-assigned",0,IF(H5019="Closed",0,IF(H5019="Service Restored",0,IF(H5019="",0,1))))</f>
        <v/>
      </c>
      <c r="AM5019" s="124">
        <f>IF(AL5019=0,"",IF(AK5019&gt;20.99,"Aged","Non-Aged"))</f>
        <v/>
      </c>
      <c r="AN5019" s="112">
        <f>IF(Q5019&lt;&gt;"",MONTH(Q5019),"")</f>
        <v/>
      </c>
      <c r="AO5019" s="112">
        <f>IFERROR(VALUE(V5019),0)</f>
        <v/>
      </c>
    </row>
    <row customFormat="1" customHeight="1" ht="29.25" r="5020" s="112" spans="1:41">
      <c r="A5020" s="127" t="n"/>
      <c r="B5020" s="113" t="n"/>
      <c r="C5020" s="127" t="n"/>
      <c r="D5020" s="127" t="n"/>
      <c r="E5020" s="114">
        <f>IF(F5020 &lt;&gt; "",VLOOKUP(F5020,CategoryLookup,2,FALSE), "")</f>
        <v/>
      </c>
      <c r="F5020" s="126" t="n"/>
      <c r="G5020" s="127" t="n"/>
      <c r="H5020" s="127" t="n"/>
      <c r="I5020" s="127" t="n"/>
      <c r="J5020" s="127" t="n"/>
      <c r="K5020" s="127" t="n"/>
      <c r="L5020" s="127" t="n"/>
      <c r="M5020" s="127" t="n"/>
      <c r="N5020" s="120" t="n"/>
      <c r="O5020" s="120" t="n"/>
      <c r="P5020" s="120" t="n"/>
      <c r="Q5020" s="120" t="n"/>
      <c r="R5020" s="121" t="n"/>
      <c r="S5020" s="121" t="n"/>
      <c r="T5020" s="121" t="n"/>
      <c r="U5020" s="121" t="n"/>
      <c r="V5020" s="117">
        <f>IF(P5020="NA","NA",IF(P5020&lt;&gt;"",TEXT(P5020-N5020,"[h].mm"),""))</f>
        <v/>
      </c>
      <c r="W5020" s="118">
        <f>IF(AND(R5020="",S5020=""),"",R5020+S5020)</f>
        <v/>
      </c>
      <c r="X5020" s="116">
        <f>IF(O5020&lt;&gt;"",DATE(YEAR(O5020), MONTH(O5020), DAY(O5020)),"")</f>
        <v/>
      </c>
      <c r="Y5020" s="122" t="n"/>
      <c r="Z5020" s="123" t="n"/>
      <c r="AA5020" s="117">
        <f>IF(F5020="Re-assigned","NA",IF(W5020="","",IF(W5020&gt;=VLOOKUP(D5020,SLAMatrix,3,FALSE),"Yes",IF(W5020&lt;VLOOKUP(D5020,SLAMatrix,2,FALSE),"No","Internal"))))</f>
        <v/>
      </c>
      <c r="AB5020" s="123" t="n"/>
      <c r="AC5020" s="123" t="n"/>
      <c r="AD5020" s="119" t="n"/>
      <c r="AE5020" s="125" t="n"/>
      <c r="AF5020" s="124">
        <f>MONTH(O5020)</f>
        <v/>
      </c>
      <c r="AG5020" s="124">
        <f>VLOOKUP(IFERROR(MID(AE5020,1,(FIND(",",AE5020,1)-1)),AE5020),Facility_Region_Mapping,2,FALSE)</f>
        <v/>
      </c>
      <c r="AH5020" s="124" t="n"/>
      <c r="AI5020" s="124">
        <f>IF(C5020&lt;&gt;"",IF(M5020="ESM User",getInterfaceName($C5020),"NA"),"")</f>
        <v/>
      </c>
      <c r="AJ5020" s="116">
        <f>IF(Q5020&lt;&gt;"",DATE(YEAR(Q5020), MONTH(Q5020), DAY(Q5020)),"")</f>
        <v/>
      </c>
      <c r="AK5020" s="130">
        <f>IF(Q5020&lt;&gt;0,Q5020-N5020,TODAY()-N5020)</f>
        <v/>
      </c>
      <c r="AL5020" s="112">
        <f>IF(F5020="Re-assigned",0,IF(H5020="Closed",0,IF(H5020="Service Restored",0,IF(H5020="",0,1))))</f>
        <v/>
      </c>
      <c r="AM5020" s="124">
        <f>IF(AL5020=0,"",IF(AK5020&gt;20.99,"Aged","Non-Aged"))</f>
        <v/>
      </c>
      <c r="AN5020" s="112">
        <f>IF(Q5020&lt;&gt;"",MONTH(Q5020),"")</f>
        <v/>
      </c>
      <c r="AO5020" s="112">
        <f>IFERROR(VALUE(V5020),0)</f>
        <v/>
      </c>
    </row>
    <row customFormat="1" customHeight="1" ht="29.25" r="5021" s="112" spans="1:41">
      <c r="A5021" s="127" t="n"/>
      <c r="B5021" s="113" t="n"/>
      <c r="C5021" s="127" t="n"/>
      <c r="D5021" s="127" t="n"/>
      <c r="E5021" s="114">
        <f>IF(F5021 &lt;&gt; "",VLOOKUP(F5021,CategoryLookup,2,FALSE), "")</f>
        <v/>
      </c>
      <c r="F5021" s="126" t="n"/>
      <c r="G5021" s="127" t="n"/>
      <c r="H5021" s="127" t="n"/>
      <c r="I5021" s="127" t="n"/>
      <c r="J5021" s="127" t="n"/>
      <c r="K5021" s="127" t="n"/>
      <c r="L5021" s="127" t="n"/>
      <c r="M5021" s="127" t="n"/>
      <c r="N5021" s="120" t="n"/>
      <c r="O5021" s="120" t="n"/>
      <c r="P5021" s="120" t="n"/>
      <c r="Q5021" s="120" t="n"/>
      <c r="R5021" s="121" t="n"/>
      <c r="S5021" s="121" t="n"/>
      <c r="T5021" s="121" t="n"/>
      <c r="U5021" s="121" t="n"/>
      <c r="V5021" s="117">
        <f>IF(P5021="NA","NA",IF(P5021&lt;&gt;"",TEXT(P5021-N5021,"[h].mm"),""))</f>
        <v/>
      </c>
      <c r="W5021" s="118">
        <f>IF(AND(R5021="",S5021=""),"",R5021+S5021)</f>
        <v/>
      </c>
      <c r="X5021" s="116">
        <f>IF(O5021&lt;&gt;"",DATE(YEAR(O5021), MONTH(O5021), DAY(O5021)),"")</f>
        <v/>
      </c>
      <c r="Y5021" s="122" t="n"/>
      <c r="Z5021" s="123" t="n"/>
      <c r="AA5021" s="117">
        <f>IF(F5021="Re-assigned","NA",IF(W5021="","",IF(W5021&gt;=VLOOKUP(D5021,SLAMatrix,3,FALSE),"Yes",IF(W5021&lt;VLOOKUP(D5021,SLAMatrix,2,FALSE),"No","Internal"))))</f>
        <v/>
      </c>
      <c r="AB5021" s="123" t="n"/>
      <c r="AC5021" s="123" t="n"/>
      <c r="AD5021" s="119" t="n"/>
      <c r="AE5021" s="125" t="n"/>
      <c r="AF5021" s="124">
        <f>MONTH(O5021)</f>
        <v/>
      </c>
      <c r="AG5021" s="124">
        <f>VLOOKUP(IFERROR(MID(AE5021,1,(FIND(",",AE5021,1)-1)),AE5021),Facility_Region_Mapping,2,FALSE)</f>
        <v/>
      </c>
      <c r="AH5021" s="124" t="n"/>
      <c r="AI5021" s="124">
        <f>IF(C5021&lt;&gt;"",IF(M5021="ESM User",getInterfaceName($C5021),"NA"),"")</f>
        <v/>
      </c>
      <c r="AJ5021" s="116">
        <f>IF(Q5021&lt;&gt;"",DATE(YEAR(Q5021), MONTH(Q5021), DAY(Q5021)),"")</f>
        <v/>
      </c>
      <c r="AK5021" s="130">
        <f>IF(Q5021&lt;&gt;0,Q5021-N5021,TODAY()-N5021)</f>
        <v/>
      </c>
      <c r="AL5021" s="112">
        <f>IF(F5021="Re-assigned",0,IF(H5021="Closed",0,IF(H5021="Service Restored",0,IF(H5021="",0,1))))</f>
        <v/>
      </c>
      <c r="AM5021" s="124">
        <f>IF(AL5021=0,"",IF(AK5021&gt;20.99,"Aged","Non-Aged"))</f>
        <v/>
      </c>
      <c r="AN5021" s="112">
        <f>IF(Q5021&lt;&gt;"",MONTH(Q5021),"")</f>
        <v/>
      </c>
      <c r="AO5021" s="112">
        <f>IFERROR(VALUE(V5021),0)</f>
        <v/>
      </c>
    </row>
    <row customFormat="1" customHeight="1" ht="29.25" r="5022" s="112" spans="1:41">
      <c r="A5022" s="127" t="n"/>
      <c r="B5022" s="113" t="n"/>
      <c r="C5022" s="127" t="n"/>
      <c r="D5022" s="127" t="n"/>
      <c r="E5022" s="114">
        <f>IF(F5022 &lt;&gt; "",VLOOKUP(F5022,CategoryLookup,2,FALSE), "")</f>
        <v/>
      </c>
      <c r="F5022" s="126" t="n"/>
      <c r="G5022" s="127" t="n"/>
      <c r="H5022" s="127" t="n"/>
      <c r="I5022" s="127" t="n"/>
      <c r="J5022" s="127" t="n"/>
      <c r="K5022" s="127" t="n"/>
      <c r="L5022" s="127" t="n"/>
      <c r="M5022" s="127" t="n"/>
      <c r="N5022" s="120" t="n"/>
      <c r="O5022" s="120" t="n"/>
      <c r="P5022" s="120" t="n"/>
      <c r="Q5022" s="120" t="n"/>
      <c r="R5022" s="121" t="n"/>
      <c r="S5022" s="121" t="n"/>
      <c r="T5022" s="121" t="n"/>
      <c r="U5022" s="121" t="n"/>
      <c r="V5022" s="117">
        <f>IF(P5022="NA","NA",IF(P5022&lt;&gt;"",TEXT(P5022-N5022,"[h].mm"),""))</f>
        <v/>
      </c>
      <c r="W5022" s="118">
        <f>IF(AND(R5022="",S5022=""),"",R5022+S5022)</f>
        <v/>
      </c>
      <c r="X5022" s="116">
        <f>IF(O5022&lt;&gt;"",DATE(YEAR(O5022), MONTH(O5022), DAY(O5022)),"")</f>
        <v/>
      </c>
      <c r="Y5022" s="122" t="n"/>
      <c r="Z5022" s="123" t="n"/>
      <c r="AA5022" s="117">
        <f>IF(F5022="Re-assigned","NA",IF(W5022="","",IF(W5022&gt;=VLOOKUP(D5022,SLAMatrix,3,FALSE),"Yes",IF(W5022&lt;VLOOKUP(D5022,SLAMatrix,2,FALSE),"No","Internal"))))</f>
        <v/>
      </c>
      <c r="AB5022" s="123" t="n"/>
      <c r="AC5022" s="123" t="n"/>
      <c r="AD5022" s="119" t="n"/>
      <c r="AE5022" s="125" t="n"/>
      <c r="AF5022" s="124">
        <f>MONTH(O5022)</f>
        <v/>
      </c>
      <c r="AG5022" s="124">
        <f>VLOOKUP(IFERROR(MID(AE5022,1,(FIND(",",AE5022,1)-1)),AE5022),Facility_Region_Mapping,2,FALSE)</f>
        <v/>
      </c>
      <c r="AH5022" s="124" t="n"/>
      <c r="AI5022" s="124">
        <f>IF(C5022&lt;&gt;"",IF(M5022="ESM User",getInterfaceName($C5022),"NA"),"")</f>
        <v/>
      </c>
      <c r="AJ5022" s="116">
        <f>IF(Q5022&lt;&gt;"",DATE(YEAR(Q5022), MONTH(Q5022), DAY(Q5022)),"")</f>
        <v/>
      </c>
      <c r="AK5022" s="130">
        <f>IF(Q5022&lt;&gt;0,Q5022-N5022,TODAY()-N5022)</f>
        <v/>
      </c>
      <c r="AL5022" s="112">
        <f>IF(F5022="Re-assigned",0,IF(H5022="Closed",0,IF(H5022="Service Restored",0,IF(H5022="",0,1))))</f>
        <v/>
      </c>
      <c r="AM5022" s="124">
        <f>IF(AL5022=0,"",IF(AK5022&gt;20.99,"Aged","Non-Aged"))</f>
        <v/>
      </c>
      <c r="AN5022" s="112">
        <f>IF(Q5022&lt;&gt;"",MONTH(Q5022),"")</f>
        <v/>
      </c>
      <c r="AO5022" s="112">
        <f>IFERROR(VALUE(V5022),0)</f>
        <v/>
      </c>
    </row>
    <row customFormat="1" customHeight="1" ht="29.25" r="5023" s="112" spans="1:41">
      <c r="A5023" s="127" t="n"/>
      <c r="B5023" s="113" t="n"/>
      <c r="C5023" s="127" t="n"/>
      <c r="D5023" s="127" t="n"/>
      <c r="E5023" s="114">
        <f>IF(F5023 &lt;&gt; "",VLOOKUP(F5023,CategoryLookup,2,FALSE), "")</f>
        <v/>
      </c>
      <c r="F5023" s="126" t="n"/>
      <c r="G5023" s="127" t="n"/>
      <c r="H5023" s="127" t="n"/>
      <c r="I5023" s="127" t="n"/>
      <c r="J5023" s="127" t="n"/>
      <c r="K5023" s="127" t="n"/>
      <c r="L5023" s="127" t="n"/>
      <c r="M5023" s="127" t="n"/>
      <c r="N5023" s="120" t="n"/>
      <c r="O5023" s="120" t="n"/>
      <c r="P5023" s="120" t="n"/>
      <c r="Q5023" s="120" t="n"/>
      <c r="R5023" s="121" t="n"/>
      <c r="S5023" s="121" t="n"/>
      <c r="T5023" s="121" t="n"/>
      <c r="U5023" s="121" t="n"/>
      <c r="V5023" s="117">
        <f>IF(P5023="NA","NA",IF(P5023&lt;&gt;"",TEXT(P5023-N5023,"[h].mm"),""))</f>
        <v/>
      </c>
      <c r="W5023" s="118">
        <f>IF(AND(R5023="",S5023=""),"",R5023+S5023)</f>
        <v/>
      </c>
      <c r="X5023" s="116">
        <f>IF(O5023&lt;&gt;"",DATE(YEAR(O5023), MONTH(O5023), DAY(O5023)),"")</f>
        <v/>
      </c>
      <c r="Y5023" s="122" t="n"/>
      <c r="Z5023" s="123" t="n"/>
      <c r="AA5023" s="117">
        <f>IF(F5023="Re-assigned","NA",IF(W5023="","",IF(W5023&gt;=VLOOKUP(D5023,SLAMatrix,3,FALSE),"Yes",IF(W5023&lt;VLOOKUP(D5023,SLAMatrix,2,FALSE),"No","Internal"))))</f>
        <v/>
      </c>
      <c r="AB5023" s="123" t="n"/>
      <c r="AC5023" s="123" t="n"/>
      <c r="AD5023" s="119" t="n"/>
      <c r="AE5023" s="125" t="n"/>
      <c r="AF5023" s="124">
        <f>MONTH(O5023)</f>
        <v/>
      </c>
      <c r="AG5023" s="124">
        <f>VLOOKUP(IFERROR(MID(AE5023,1,(FIND(",",AE5023,1)-1)),AE5023),Facility_Region_Mapping,2,FALSE)</f>
        <v/>
      </c>
      <c r="AH5023" s="124" t="n"/>
      <c r="AI5023" s="124">
        <f>IF(C5023&lt;&gt;"",IF(M5023="ESM User",getInterfaceName($C5023),"NA"),"")</f>
        <v/>
      </c>
      <c r="AJ5023" s="116">
        <f>IF(Q5023&lt;&gt;"",DATE(YEAR(Q5023), MONTH(Q5023), DAY(Q5023)),"")</f>
        <v/>
      </c>
      <c r="AK5023" s="130">
        <f>IF(Q5023&lt;&gt;0,Q5023-N5023,TODAY()-N5023)</f>
        <v/>
      </c>
      <c r="AL5023" s="112">
        <f>IF(F5023="Re-assigned",0,IF(H5023="Closed",0,IF(H5023="Service Restored",0,IF(H5023="",0,1))))</f>
        <v/>
      </c>
      <c r="AM5023" s="124">
        <f>IF(AL5023=0,"",IF(AK5023&gt;20.99,"Aged","Non-Aged"))</f>
        <v/>
      </c>
      <c r="AN5023" s="112">
        <f>IF(Q5023&lt;&gt;"",MONTH(Q5023),"")</f>
        <v/>
      </c>
      <c r="AO5023" s="112">
        <f>IFERROR(VALUE(V5023),0)</f>
        <v/>
      </c>
    </row>
    <row customFormat="1" customHeight="1" ht="29.25" r="5024" s="112" spans="1:41">
      <c r="A5024" s="127" t="n"/>
      <c r="B5024" s="113" t="n"/>
      <c r="C5024" s="127" t="n"/>
      <c r="D5024" s="127" t="n"/>
      <c r="E5024" s="114">
        <f>IF(F5024 &lt;&gt; "",VLOOKUP(F5024,CategoryLookup,2,FALSE), "")</f>
        <v/>
      </c>
      <c r="F5024" s="126" t="n"/>
      <c r="G5024" s="127" t="n"/>
      <c r="H5024" s="127" t="n"/>
      <c r="I5024" s="127" t="n"/>
      <c r="J5024" s="127" t="n"/>
      <c r="K5024" s="127" t="n"/>
      <c r="L5024" s="127" t="n"/>
      <c r="M5024" s="127" t="n"/>
      <c r="N5024" s="120" t="n"/>
      <c r="O5024" s="120" t="n"/>
      <c r="P5024" s="120" t="n"/>
      <c r="Q5024" s="120" t="n"/>
      <c r="R5024" s="121" t="n"/>
      <c r="S5024" s="121" t="n"/>
      <c r="T5024" s="121" t="n"/>
      <c r="U5024" s="121" t="n"/>
      <c r="V5024" s="117">
        <f>IF(P5024="NA","NA",IF(P5024&lt;&gt;"",TEXT(P5024-N5024,"[h].mm"),""))</f>
        <v/>
      </c>
      <c r="W5024" s="118">
        <f>IF(AND(R5024="",S5024=""),"",R5024+S5024)</f>
        <v/>
      </c>
      <c r="X5024" s="116">
        <f>IF(O5024&lt;&gt;"",DATE(YEAR(O5024), MONTH(O5024), DAY(O5024)),"")</f>
        <v/>
      </c>
      <c r="Y5024" s="122" t="n"/>
      <c r="Z5024" s="123" t="n"/>
      <c r="AA5024" s="117">
        <f>IF(F5024="Re-assigned","NA",IF(W5024="","",IF(W5024&gt;=VLOOKUP(D5024,SLAMatrix,3,FALSE),"Yes",IF(W5024&lt;VLOOKUP(D5024,SLAMatrix,2,FALSE),"No","Internal"))))</f>
        <v/>
      </c>
      <c r="AB5024" s="123" t="n"/>
      <c r="AC5024" s="123" t="n"/>
      <c r="AD5024" s="119" t="n"/>
      <c r="AE5024" s="125" t="n"/>
      <c r="AF5024" s="124">
        <f>MONTH(O5024)</f>
        <v/>
      </c>
      <c r="AG5024" s="124">
        <f>VLOOKUP(IFERROR(MID(AE5024,1,(FIND(",",AE5024,1)-1)),AE5024),Facility_Region_Mapping,2,FALSE)</f>
        <v/>
      </c>
      <c r="AH5024" s="124" t="n"/>
      <c r="AI5024" s="124">
        <f>IF(C5024&lt;&gt;"",IF(M5024="ESM User",getInterfaceName($C5024),"NA"),"")</f>
        <v/>
      </c>
      <c r="AJ5024" s="116">
        <f>IF(Q5024&lt;&gt;"",DATE(YEAR(Q5024), MONTH(Q5024), DAY(Q5024)),"")</f>
        <v/>
      </c>
      <c r="AK5024" s="130">
        <f>IF(Q5024&lt;&gt;0,Q5024-N5024,TODAY()-N5024)</f>
        <v/>
      </c>
      <c r="AL5024" s="112">
        <f>IF(F5024="Re-assigned",0,IF(H5024="Closed",0,IF(H5024="Service Restored",0,IF(H5024="",0,1))))</f>
        <v/>
      </c>
      <c r="AM5024" s="124">
        <f>IF(AL5024=0,"",IF(AK5024&gt;20.99,"Aged","Non-Aged"))</f>
        <v/>
      </c>
      <c r="AN5024" s="112">
        <f>IF(Q5024&lt;&gt;"",MONTH(Q5024),"")</f>
        <v/>
      </c>
      <c r="AO5024" s="112">
        <f>IFERROR(VALUE(V5024),0)</f>
        <v/>
      </c>
    </row>
    <row customFormat="1" customHeight="1" ht="29.25" r="5025" s="112" spans="1:41">
      <c r="A5025" s="127" t="n"/>
      <c r="B5025" s="113" t="n"/>
      <c r="C5025" s="127" t="n"/>
      <c r="D5025" s="127" t="n"/>
      <c r="E5025" s="114">
        <f>IF(F5025 &lt;&gt; "",VLOOKUP(F5025,CategoryLookup,2,FALSE), "")</f>
        <v/>
      </c>
      <c r="F5025" s="126" t="n"/>
      <c r="G5025" s="127" t="n"/>
      <c r="H5025" s="127" t="n"/>
      <c r="I5025" s="127" t="n"/>
      <c r="J5025" s="127" t="n"/>
      <c r="K5025" s="127" t="n"/>
      <c r="L5025" s="127" t="n"/>
      <c r="M5025" s="127" t="n"/>
      <c r="N5025" s="120" t="n"/>
      <c r="O5025" s="120" t="n"/>
      <c r="P5025" s="120" t="n"/>
      <c r="Q5025" s="120" t="n"/>
      <c r="R5025" s="121" t="n"/>
      <c r="S5025" s="121" t="n"/>
      <c r="T5025" s="121" t="n"/>
      <c r="U5025" s="121" t="n"/>
      <c r="V5025" s="117">
        <f>IF(P5025="NA","NA",IF(P5025&lt;&gt;"",TEXT(P5025-N5025,"[h].mm"),""))</f>
        <v/>
      </c>
      <c r="W5025" s="118">
        <f>IF(AND(R5025="",S5025=""),"",R5025+S5025)</f>
        <v/>
      </c>
      <c r="X5025" s="116">
        <f>IF(O5025&lt;&gt;"",DATE(YEAR(O5025), MONTH(O5025), DAY(O5025)),"")</f>
        <v/>
      </c>
      <c r="Y5025" s="122" t="n"/>
      <c r="Z5025" s="123" t="n"/>
      <c r="AA5025" s="117">
        <f>IF(F5025="Re-assigned","NA",IF(W5025="","",IF(W5025&gt;=VLOOKUP(D5025,SLAMatrix,3,FALSE),"Yes",IF(W5025&lt;VLOOKUP(D5025,SLAMatrix,2,FALSE),"No","Internal"))))</f>
        <v/>
      </c>
      <c r="AB5025" s="123" t="n"/>
      <c r="AC5025" s="123" t="n"/>
      <c r="AD5025" s="119" t="n"/>
      <c r="AE5025" s="125" t="n"/>
      <c r="AF5025" s="124">
        <f>MONTH(O5025)</f>
        <v/>
      </c>
      <c r="AG5025" s="124">
        <f>VLOOKUP(IFERROR(MID(AE5025,1,(FIND(",",AE5025,1)-1)),AE5025),Facility_Region_Mapping,2,FALSE)</f>
        <v/>
      </c>
      <c r="AH5025" s="124" t="n"/>
      <c r="AI5025" s="124">
        <f>IF(C5025&lt;&gt;"",IF(M5025="ESM User",getInterfaceName($C5025),"NA"),"")</f>
        <v/>
      </c>
      <c r="AJ5025" s="116">
        <f>IF(Q5025&lt;&gt;"",DATE(YEAR(Q5025), MONTH(Q5025), DAY(Q5025)),"")</f>
        <v/>
      </c>
      <c r="AK5025" s="130">
        <f>IF(Q5025&lt;&gt;0,Q5025-N5025,TODAY()-N5025)</f>
        <v/>
      </c>
      <c r="AL5025" s="112">
        <f>IF(F5025="Re-assigned",0,IF(H5025="Closed",0,IF(H5025="Service Restored",0,IF(H5025="",0,1))))</f>
        <v/>
      </c>
      <c r="AM5025" s="124">
        <f>IF(AL5025=0,"",IF(AK5025&gt;20.99,"Aged","Non-Aged"))</f>
        <v/>
      </c>
      <c r="AN5025" s="112">
        <f>IF(Q5025&lt;&gt;"",MONTH(Q5025),"")</f>
        <v/>
      </c>
      <c r="AO5025" s="112">
        <f>IFERROR(VALUE(V5025),0)</f>
        <v/>
      </c>
    </row>
    <row customFormat="1" customHeight="1" ht="29.25" r="5026" s="112" spans="1:41">
      <c r="A5026" s="127" t="n"/>
      <c r="B5026" s="113" t="n"/>
      <c r="C5026" s="127" t="n"/>
      <c r="D5026" s="127" t="n"/>
      <c r="E5026" s="114">
        <f>IF(F5026 &lt;&gt; "",VLOOKUP(F5026,CategoryLookup,2,FALSE), "")</f>
        <v/>
      </c>
      <c r="F5026" s="126" t="n"/>
      <c r="G5026" s="127" t="n"/>
      <c r="H5026" s="127" t="n"/>
      <c r="I5026" s="127" t="n"/>
      <c r="J5026" s="127" t="n"/>
      <c r="K5026" s="127" t="n"/>
      <c r="L5026" s="127" t="n"/>
      <c r="M5026" s="127" t="n"/>
      <c r="N5026" s="120" t="n"/>
      <c r="O5026" s="120" t="n"/>
      <c r="P5026" s="120" t="n"/>
      <c r="Q5026" s="120" t="n"/>
      <c r="R5026" s="121" t="n"/>
      <c r="S5026" s="121" t="n"/>
      <c r="T5026" s="121" t="n"/>
      <c r="U5026" s="121" t="n"/>
      <c r="V5026" s="117">
        <f>IF(P5026="NA","NA",IF(P5026&lt;&gt;"",TEXT(P5026-N5026,"[h].mm"),""))</f>
        <v/>
      </c>
      <c r="W5026" s="118">
        <f>IF(AND(R5026="",S5026=""),"",R5026+S5026)</f>
        <v/>
      </c>
      <c r="X5026" s="116">
        <f>IF(O5026&lt;&gt;"",DATE(YEAR(O5026), MONTH(O5026), DAY(O5026)),"")</f>
        <v/>
      </c>
      <c r="Y5026" s="122" t="n"/>
      <c r="Z5026" s="123" t="n"/>
      <c r="AA5026" s="117">
        <f>IF(F5026="Re-assigned","NA",IF(W5026="","",IF(W5026&gt;=VLOOKUP(D5026,SLAMatrix,3,FALSE),"Yes",IF(W5026&lt;VLOOKUP(D5026,SLAMatrix,2,FALSE),"No","Internal"))))</f>
        <v/>
      </c>
      <c r="AB5026" s="123" t="n"/>
      <c r="AC5026" s="123" t="n"/>
      <c r="AD5026" s="119" t="n"/>
      <c r="AE5026" s="125" t="n"/>
      <c r="AF5026" s="124">
        <f>MONTH(O5026)</f>
        <v/>
      </c>
      <c r="AG5026" s="124">
        <f>VLOOKUP(IFERROR(MID(AE5026,1,(FIND(",",AE5026,1)-1)),AE5026),Facility_Region_Mapping,2,FALSE)</f>
        <v/>
      </c>
      <c r="AH5026" s="124" t="n"/>
      <c r="AI5026" s="124">
        <f>IF(C5026&lt;&gt;"",IF(M5026="ESM User",getInterfaceName($C5026),"NA"),"")</f>
        <v/>
      </c>
      <c r="AJ5026" s="116">
        <f>IF(Q5026&lt;&gt;"",DATE(YEAR(Q5026), MONTH(Q5026), DAY(Q5026)),"")</f>
        <v/>
      </c>
      <c r="AK5026" s="130">
        <f>IF(Q5026&lt;&gt;0,Q5026-N5026,TODAY()-N5026)</f>
        <v/>
      </c>
      <c r="AL5026" s="112">
        <f>IF(F5026="Re-assigned",0,IF(H5026="Closed",0,IF(H5026="Service Restored",0,IF(H5026="",0,1))))</f>
        <v/>
      </c>
      <c r="AM5026" s="124">
        <f>IF(AL5026=0,"",IF(AK5026&gt;20.99,"Aged","Non-Aged"))</f>
        <v/>
      </c>
      <c r="AN5026" s="112">
        <f>IF(Q5026&lt;&gt;"",MONTH(Q5026),"")</f>
        <v/>
      </c>
      <c r="AO5026" s="112">
        <f>IFERROR(VALUE(V5026),0)</f>
        <v/>
      </c>
    </row>
    <row customFormat="1" customHeight="1" ht="29.25" r="5027" s="112" spans="1:41">
      <c r="A5027" s="127" t="n"/>
      <c r="B5027" s="113" t="n"/>
      <c r="C5027" s="127" t="n"/>
      <c r="D5027" s="127" t="n"/>
      <c r="E5027" s="114">
        <f>IF(F5027 &lt;&gt; "",VLOOKUP(F5027,CategoryLookup,2,FALSE), "")</f>
        <v/>
      </c>
      <c r="F5027" s="126" t="n"/>
      <c r="G5027" s="127" t="n"/>
      <c r="H5027" s="127" t="n"/>
      <c r="I5027" s="127" t="n"/>
      <c r="J5027" s="127" t="n"/>
      <c r="K5027" s="127" t="n"/>
      <c r="L5027" s="127" t="n"/>
      <c r="M5027" s="127" t="n"/>
      <c r="N5027" s="120" t="n"/>
      <c r="O5027" s="120" t="n"/>
      <c r="P5027" s="120" t="n"/>
      <c r="Q5027" s="120" t="n"/>
      <c r="R5027" s="121" t="n"/>
      <c r="S5027" s="121" t="n"/>
      <c r="T5027" s="121" t="n"/>
      <c r="U5027" s="121" t="n"/>
      <c r="V5027" s="117">
        <f>IF(P5027="NA","NA",IF(P5027&lt;&gt;"",TEXT(P5027-N5027,"[h].mm"),""))</f>
        <v/>
      </c>
      <c r="W5027" s="118">
        <f>IF(AND(R5027="",S5027=""),"",R5027+S5027)</f>
        <v/>
      </c>
      <c r="X5027" s="116">
        <f>IF(O5027&lt;&gt;"",DATE(YEAR(O5027), MONTH(O5027), DAY(O5027)),"")</f>
        <v/>
      </c>
      <c r="Y5027" s="122" t="n"/>
      <c r="Z5027" s="123" t="n"/>
      <c r="AA5027" s="117">
        <f>IF(F5027="Re-assigned","NA",IF(W5027="","",IF(W5027&gt;=VLOOKUP(D5027,SLAMatrix,3,FALSE),"Yes",IF(W5027&lt;VLOOKUP(D5027,SLAMatrix,2,FALSE),"No","Internal"))))</f>
        <v/>
      </c>
      <c r="AB5027" s="123" t="n"/>
      <c r="AC5027" s="123" t="n"/>
      <c r="AD5027" s="119" t="n"/>
      <c r="AE5027" s="125" t="n"/>
      <c r="AF5027" s="124">
        <f>MONTH(O5027)</f>
        <v/>
      </c>
      <c r="AG5027" s="124">
        <f>VLOOKUP(IFERROR(MID(AE5027,1,(FIND(",",AE5027,1)-1)),AE5027),Facility_Region_Mapping,2,FALSE)</f>
        <v/>
      </c>
      <c r="AH5027" s="124" t="n"/>
      <c r="AI5027" s="124">
        <f>IF(C5027&lt;&gt;"",IF(M5027="ESM User",getInterfaceName($C5027),"NA"),"")</f>
        <v/>
      </c>
      <c r="AJ5027" s="116">
        <f>IF(Q5027&lt;&gt;"",DATE(YEAR(Q5027), MONTH(Q5027), DAY(Q5027)),"")</f>
        <v/>
      </c>
      <c r="AK5027" s="130">
        <f>IF(Q5027&lt;&gt;0,Q5027-N5027,TODAY()-N5027)</f>
        <v/>
      </c>
      <c r="AL5027" s="112">
        <f>IF(F5027="Re-assigned",0,IF(H5027="Closed",0,IF(H5027="Service Restored",0,IF(H5027="",0,1))))</f>
        <v/>
      </c>
      <c r="AM5027" s="124">
        <f>IF(AL5027=0,"",IF(AK5027&gt;20.99,"Aged","Non-Aged"))</f>
        <v/>
      </c>
      <c r="AN5027" s="112">
        <f>IF(Q5027&lt;&gt;"",MONTH(Q5027),"")</f>
        <v/>
      </c>
      <c r="AO5027" s="112">
        <f>IFERROR(VALUE(V5027),0)</f>
        <v/>
      </c>
    </row>
    <row customFormat="1" customHeight="1" ht="29.25" r="5028" s="112" spans="1:41">
      <c r="A5028" s="127" t="n"/>
      <c r="B5028" s="113" t="n"/>
      <c r="C5028" s="127" t="n"/>
      <c r="D5028" s="127" t="n"/>
      <c r="E5028" s="114">
        <f>IF(F5028 &lt;&gt; "",VLOOKUP(F5028,CategoryLookup,2,FALSE), "")</f>
        <v/>
      </c>
      <c r="F5028" s="126" t="n"/>
      <c r="G5028" s="127" t="n"/>
      <c r="H5028" s="127" t="n"/>
      <c r="I5028" s="127" t="n"/>
      <c r="J5028" s="127" t="n"/>
      <c r="K5028" s="127" t="n"/>
      <c r="L5028" s="127" t="n"/>
      <c r="M5028" s="127" t="n"/>
      <c r="N5028" s="120" t="n"/>
      <c r="O5028" s="120" t="n"/>
      <c r="P5028" s="120" t="n"/>
      <c r="Q5028" s="120" t="n"/>
      <c r="R5028" s="121" t="n"/>
      <c r="S5028" s="121" t="n"/>
      <c r="T5028" s="121" t="n"/>
      <c r="U5028" s="121" t="n"/>
      <c r="V5028" s="117">
        <f>IF(P5028="NA","NA",IF(P5028&lt;&gt;"",TEXT(P5028-N5028,"[h].mm"),""))</f>
        <v/>
      </c>
      <c r="W5028" s="118">
        <f>IF(AND(R5028="",S5028=""),"",R5028+S5028)</f>
        <v/>
      </c>
      <c r="X5028" s="116">
        <f>IF(O5028&lt;&gt;"",DATE(YEAR(O5028), MONTH(O5028), DAY(O5028)),"")</f>
        <v/>
      </c>
      <c r="Y5028" s="122" t="n"/>
      <c r="Z5028" s="123" t="n"/>
      <c r="AA5028" s="117">
        <f>IF(F5028="Re-assigned","NA",IF(W5028="","",IF(W5028&gt;=VLOOKUP(D5028,SLAMatrix,3,FALSE),"Yes",IF(W5028&lt;VLOOKUP(D5028,SLAMatrix,2,FALSE),"No","Internal"))))</f>
        <v/>
      </c>
      <c r="AB5028" s="123" t="n"/>
      <c r="AC5028" s="123" t="n"/>
      <c r="AD5028" s="119" t="n"/>
      <c r="AE5028" s="125" t="n"/>
      <c r="AF5028" s="124">
        <f>MONTH(O5028)</f>
        <v/>
      </c>
      <c r="AG5028" s="124">
        <f>VLOOKUP(IFERROR(MID(AE5028,1,(FIND(",",AE5028,1)-1)),AE5028),Facility_Region_Mapping,2,FALSE)</f>
        <v/>
      </c>
      <c r="AH5028" s="124" t="n"/>
      <c r="AI5028" s="124">
        <f>IF(C5028&lt;&gt;"",IF(M5028="ESM User",getInterfaceName($C5028),"NA"),"")</f>
        <v/>
      </c>
      <c r="AJ5028" s="116">
        <f>IF(Q5028&lt;&gt;"",DATE(YEAR(Q5028), MONTH(Q5028), DAY(Q5028)),"")</f>
        <v/>
      </c>
      <c r="AK5028" s="130">
        <f>IF(Q5028&lt;&gt;0,Q5028-N5028,TODAY()-N5028)</f>
        <v/>
      </c>
      <c r="AL5028" s="112">
        <f>IF(F5028="Re-assigned",0,IF(H5028="Closed",0,IF(H5028="Service Restored",0,IF(H5028="",0,1))))</f>
        <v/>
      </c>
      <c r="AM5028" s="124">
        <f>IF(AL5028=0,"",IF(AK5028&gt;20.99,"Aged","Non-Aged"))</f>
        <v/>
      </c>
      <c r="AN5028" s="112">
        <f>IF(Q5028&lt;&gt;"",MONTH(Q5028),"")</f>
        <v/>
      </c>
      <c r="AO5028" s="112">
        <f>IFERROR(VALUE(V5028),0)</f>
        <v/>
      </c>
    </row>
    <row customFormat="1" customHeight="1" ht="29.25" r="5029" s="112" spans="1:41">
      <c r="A5029" s="127" t="n"/>
      <c r="B5029" s="113" t="n"/>
      <c r="C5029" s="127" t="n"/>
      <c r="D5029" s="127" t="n"/>
      <c r="E5029" s="114">
        <f>IF(F5029 &lt;&gt; "",VLOOKUP(F5029,CategoryLookup,2,FALSE), "")</f>
        <v/>
      </c>
      <c r="F5029" s="126" t="n"/>
      <c r="G5029" s="127" t="n"/>
      <c r="H5029" s="127" t="n"/>
      <c r="I5029" s="127" t="n"/>
      <c r="J5029" s="127" t="n"/>
      <c r="K5029" s="127" t="n"/>
      <c r="L5029" s="127" t="n"/>
      <c r="M5029" s="127" t="n"/>
      <c r="N5029" s="120" t="n"/>
      <c r="O5029" s="120" t="n"/>
      <c r="P5029" s="120" t="n"/>
      <c r="Q5029" s="120" t="n"/>
      <c r="R5029" s="121" t="n"/>
      <c r="S5029" s="121" t="n"/>
      <c r="T5029" s="121" t="n"/>
      <c r="U5029" s="121" t="n"/>
      <c r="V5029" s="117">
        <f>IF(P5029="NA","NA",IF(P5029&lt;&gt;"",TEXT(P5029-N5029,"[h].mm"),""))</f>
        <v/>
      </c>
      <c r="W5029" s="118">
        <f>IF(AND(R5029="",S5029=""),"",R5029+S5029)</f>
        <v/>
      </c>
      <c r="X5029" s="116">
        <f>IF(O5029&lt;&gt;"",DATE(YEAR(O5029), MONTH(O5029), DAY(O5029)),"")</f>
        <v/>
      </c>
      <c r="Y5029" s="122" t="n"/>
      <c r="Z5029" s="123" t="n"/>
      <c r="AA5029" s="117">
        <f>IF(F5029="Re-assigned","NA",IF(W5029="","",IF(W5029&gt;=VLOOKUP(D5029,SLAMatrix,3,FALSE),"Yes",IF(W5029&lt;VLOOKUP(D5029,SLAMatrix,2,FALSE),"No","Internal"))))</f>
        <v/>
      </c>
      <c r="AB5029" s="123" t="n"/>
      <c r="AC5029" s="123" t="n"/>
      <c r="AD5029" s="119" t="n"/>
      <c r="AE5029" s="125" t="n"/>
      <c r="AF5029" s="124">
        <f>MONTH(O5029)</f>
        <v/>
      </c>
      <c r="AG5029" s="124">
        <f>VLOOKUP(IFERROR(MID(AE5029,1,(FIND(",",AE5029,1)-1)),AE5029),Facility_Region_Mapping,2,FALSE)</f>
        <v/>
      </c>
      <c r="AH5029" s="124" t="n"/>
      <c r="AI5029" s="124">
        <f>IF(C5029&lt;&gt;"",IF(M5029="ESM User",getInterfaceName($C5029),"NA"),"")</f>
        <v/>
      </c>
      <c r="AJ5029" s="116">
        <f>IF(Q5029&lt;&gt;"",DATE(YEAR(Q5029), MONTH(Q5029), DAY(Q5029)),"")</f>
        <v/>
      </c>
      <c r="AK5029" s="130">
        <f>IF(Q5029&lt;&gt;0,Q5029-N5029,TODAY()-N5029)</f>
        <v/>
      </c>
      <c r="AL5029" s="112">
        <f>IF(F5029="Re-assigned",0,IF(H5029="Closed",0,IF(H5029="Service Restored",0,IF(H5029="",0,1))))</f>
        <v/>
      </c>
      <c r="AM5029" s="124">
        <f>IF(AL5029=0,"",IF(AK5029&gt;20.99,"Aged","Non-Aged"))</f>
        <v/>
      </c>
      <c r="AN5029" s="112">
        <f>IF(Q5029&lt;&gt;"",MONTH(Q5029),"")</f>
        <v/>
      </c>
      <c r="AO5029" s="112">
        <f>IFERROR(VALUE(V5029),0)</f>
        <v/>
      </c>
    </row>
    <row customFormat="1" customHeight="1" ht="29.25" r="5030" s="112" spans="1:41">
      <c r="A5030" s="127" t="n"/>
      <c r="B5030" s="113" t="n"/>
      <c r="C5030" s="127" t="n"/>
      <c r="D5030" s="127" t="n"/>
      <c r="E5030" s="114">
        <f>IF(F5030 &lt;&gt; "",VLOOKUP(F5030,CategoryLookup,2,FALSE), "")</f>
        <v/>
      </c>
      <c r="F5030" s="126" t="n"/>
      <c r="G5030" s="127" t="n"/>
      <c r="H5030" s="127" t="n"/>
      <c r="I5030" s="127" t="n"/>
      <c r="J5030" s="127" t="n"/>
      <c r="K5030" s="127" t="n"/>
      <c r="L5030" s="127" t="n"/>
      <c r="M5030" s="127" t="n"/>
      <c r="N5030" s="120" t="n"/>
      <c r="O5030" s="120" t="n"/>
      <c r="P5030" s="120" t="n"/>
      <c r="Q5030" s="120" t="n"/>
      <c r="R5030" s="121" t="n"/>
      <c r="S5030" s="121" t="n"/>
      <c r="T5030" s="121" t="n"/>
      <c r="U5030" s="121" t="n"/>
      <c r="V5030" s="117">
        <f>IF(P5030="NA","NA",IF(P5030&lt;&gt;"",TEXT(P5030-N5030,"[h].mm"),""))</f>
        <v/>
      </c>
      <c r="W5030" s="118">
        <f>IF(AND(R5030="",S5030=""),"",R5030+S5030)</f>
        <v/>
      </c>
      <c r="X5030" s="116">
        <f>IF(O5030&lt;&gt;"",DATE(YEAR(O5030), MONTH(O5030), DAY(O5030)),"")</f>
        <v/>
      </c>
      <c r="Y5030" s="122" t="n"/>
      <c r="Z5030" s="123" t="n"/>
      <c r="AA5030" s="117">
        <f>IF(F5030="Re-assigned","NA",IF(W5030="","",IF(W5030&gt;=VLOOKUP(D5030,SLAMatrix,3,FALSE),"Yes",IF(W5030&lt;VLOOKUP(D5030,SLAMatrix,2,FALSE),"No","Internal"))))</f>
        <v/>
      </c>
      <c r="AB5030" s="123" t="n"/>
      <c r="AC5030" s="123" t="n"/>
      <c r="AD5030" s="119" t="n"/>
      <c r="AE5030" s="125" t="n"/>
      <c r="AF5030" s="124">
        <f>MONTH(O5030)</f>
        <v/>
      </c>
      <c r="AG5030" s="124">
        <f>VLOOKUP(IFERROR(MID(AE5030,1,(FIND(",",AE5030,1)-1)),AE5030),Facility_Region_Mapping,2,FALSE)</f>
        <v/>
      </c>
      <c r="AH5030" s="124" t="n"/>
      <c r="AI5030" s="124">
        <f>IF(C5030&lt;&gt;"",IF(M5030="ESM User",getInterfaceName($C5030),"NA"),"")</f>
        <v/>
      </c>
      <c r="AJ5030" s="116">
        <f>IF(Q5030&lt;&gt;"",DATE(YEAR(Q5030), MONTH(Q5030), DAY(Q5030)),"")</f>
        <v/>
      </c>
      <c r="AK5030" s="130">
        <f>IF(Q5030&lt;&gt;0,Q5030-N5030,TODAY()-N5030)</f>
        <v/>
      </c>
      <c r="AL5030" s="112">
        <f>IF(F5030="Re-assigned",0,IF(H5030="Closed",0,IF(H5030="Service Restored",0,IF(H5030="",0,1))))</f>
        <v/>
      </c>
      <c r="AM5030" s="124">
        <f>IF(AL5030=0,"",IF(AK5030&gt;20.99,"Aged","Non-Aged"))</f>
        <v/>
      </c>
      <c r="AN5030" s="112">
        <f>IF(Q5030&lt;&gt;"",MONTH(Q5030),"")</f>
        <v/>
      </c>
      <c r="AO5030" s="112">
        <f>IFERROR(VALUE(V5030),0)</f>
        <v/>
      </c>
    </row>
    <row customFormat="1" customHeight="1" ht="29.25" r="5031" s="112" spans="1:41">
      <c r="A5031" s="127" t="n"/>
      <c r="B5031" s="113" t="n"/>
      <c r="C5031" s="127" t="n"/>
      <c r="D5031" s="127" t="n"/>
      <c r="E5031" s="114">
        <f>IF(F5031 &lt;&gt; "",VLOOKUP(F5031,CategoryLookup,2,FALSE), "")</f>
        <v/>
      </c>
      <c r="F5031" s="126" t="n"/>
      <c r="G5031" s="127" t="n"/>
      <c r="H5031" s="127" t="n"/>
      <c r="I5031" s="127" t="n"/>
      <c r="J5031" s="127" t="n"/>
      <c r="K5031" s="127" t="n"/>
      <c r="L5031" s="127" t="n"/>
      <c r="M5031" s="127" t="n"/>
      <c r="N5031" s="120" t="n"/>
      <c r="O5031" s="120" t="n"/>
      <c r="P5031" s="120" t="n"/>
      <c r="Q5031" s="120" t="n"/>
      <c r="R5031" s="121" t="n"/>
      <c r="S5031" s="121" t="n"/>
      <c r="T5031" s="121" t="n"/>
      <c r="U5031" s="121" t="n"/>
      <c r="V5031" s="117">
        <f>IF(P5031="NA","NA",IF(P5031&lt;&gt;"",TEXT(P5031-N5031,"[h].mm"),""))</f>
        <v/>
      </c>
      <c r="W5031" s="118">
        <f>IF(AND(R5031="",S5031=""),"",R5031+S5031)</f>
        <v/>
      </c>
      <c r="X5031" s="116">
        <f>IF(O5031&lt;&gt;"",DATE(YEAR(O5031), MONTH(O5031), DAY(O5031)),"")</f>
        <v/>
      </c>
      <c r="Y5031" s="122" t="n"/>
      <c r="Z5031" s="123" t="n"/>
      <c r="AA5031" s="117">
        <f>IF(F5031="Re-assigned","NA",IF(W5031="","",IF(W5031&gt;=VLOOKUP(D5031,SLAMatrix,3,FALSE),"Yes",IF(W5031&lt;VLOOKUP(D5031,SLAMatrix,2,FALSE),"No","Internal"))))</f>
        <v/>
      </c>
      <c r="AB5031" s="123" t="n"/>
      <c r="AC5031" s="123" t="n"/>
      <c r="AD5031" s="119" t="n"/>
      <c r="AE5031" s="125" t="n"/>
      <c r="AF5031" s="124">
        <f>MONTH(O5031)</f>
        <v/>
      </c>
      <c r="AG5031" s="124">
        <f>VLOOKUP(IFERROR(MID(AE5031,1,(FIND(",",AE5031,1)-1)),AE5031),Facility_Region_Mapping,2,FALSE)</f>
        <v/>
      </c>
      <c r="AH5031" s="124" t="n"/>
      <c r="AI5031" s="124">
        <f>IF(C5031&lt;&gt;"",IF(M5031="ESM User",getInterfaceName($C5031),"NA"),"")</f>
        <v/>
      </c>
      <c r="AJ5031" s="116">
        <f>IF(Q5031&lt;&gt;"",DATE(YEAR(Q5031), MONTH(Q5031), DAY(Q5031)),"")</f>
        <v/>
      </c>
      <c r="AK5031" s="130">
        <f>IF(Q5031&lt;&gt;0,Q5031-N5031,TODAY()-N5031)</f>
        <v/>
      </c>
      <c r="AL5031" s="112">
        <f>IF(F5031="Re-assigned",0,IF(H5031="Closed",0,IF(H5031="Service Restored",0,IF(H5031="",0,1))))</f>
        <v/>
      </c>
      <c r="AM5031" s="124">
        <f>IF(AL5031=0,"",IF(AK5031&gt;20.99,"Aged","Non-Aged"))</f>
        <v/>
      </c>
      <c r="AN5031" s="112">
        <f>IF(Q5031&lt;&gt;"",MONTH(Q5031),"")</f>
        <v/>
      </c>
      <c r="AO5031" s="112">
        <f>IFERROR(VALUE(V5031),0)</f>
        <v/>
      </c>
    </row>
    <row customFormat="1" customHeight="1" ht="29.25" r="5032" s="112" spans="1:41">
      <c r="A5032" s="127" t="n"/>
      <c r="B5032" s="113" t="n"/>
      <c r="C5032" s="127" t="n"/>
      <c r="D5032" s="127" t="n"/>
      <c r="E5032" s="114">
        <f>IF(F5032 &lt;&gt; "",VLOOKUP(F5032,CategoryLookup,2,FALSE), "")</f>
        <v/>
      </c>
      <c r="F5032" s="126" t="n"/>
      <c r="G5032" s="127" t="n"/>
      <c r="H5032" s="127" t="n"/>
      <c r="I5032" s="127" t="n"/>
      <c r="J5032" s="127" t="n"/>
      <c r="K5032" s="127" t="n"/>
      <c r="L5032" s="127" t="n"/>
      <c r="M5032" s="127" t="n"/>
      <c r="N5032" s="120" t="n"/>
      <c r="O5032" s="120" t="n"/>
      <c r="P5032" s="120" t="n"/>
      <c r="Q5032" s="120" t="n"/>
      <c r="R5032" s="121" t="n"/>
      <c r="S5032" s="121" t="n"/>
      <c r="T5032" s="121" t="n"/>
      <c r="U5032" s="121" t="n"/>
      <c r="V5032" s="117">
        <f>IF(P5032="NA","NA",IF(P5032&lt;&gt;"",TEXT(P5032-N5032,"[h].mm"),""))</f>
        <v/>
      </c>
      <c r="W5032" s="118">
        <f>IF(AND(R5032="",S5032=""),"",R5032+S5032)</f>
        <v/>
      </c>
      <c r="X5032" s="116">
        <f>IF(O5032&lt;&gt;"",DATE(YEAR(O5032), MONTH(O5032), DAY(O5032)),"")</f>
        <v/>
      </c>
      <c r="Y5032" s="122" t="n"/>
      <c r="Z5032" s="123" t="n"/>
      <c r="AA5032" s="117">
        <f>IF(F5032="Re-assigned","NA",IF(W5032="","",IF(W5032&gt;=VLOOKUP(D5032,SLAMatrix,3,FALSE),"Yes",IF(W5032&lt;VLOOKUP(D5032,SLAMatrix,2,FALSE),"No","Internal"))))</f>
        <v/>
      </c>
      <c r="AB5032" s="123" t="n"/>
      <c r="AC5032" s="123" t="n"/>
      <c r="AD5032" s="119" t="n"/>
      <c r="AE5032" s="125" t="n"/>
      <c r="AF5032" s="124">
        <f>MONTH(O5032)</f>
        <v/>
      </c>
      <c r="AG5032" s="124">
        <f>VLOOKUP(IFERROR(MID(AE5032,1,(FIND(",",AE5032,1)-1)),AE5032),Facility_Region_Mapping,2,FALSE)</f>
        <v/>
      </c>
      <c r="AH5032" s="124" t="n"/>
      <c r="AI5032" s="124">
        <f>IF(C5032&lt;&gt;"",IF(M5032="ESM User",getInterfaceName($C5032),"NA"),"")</f>
        <v/>
      </c>
      <c r="AJ5032" s="116">
        <f>IF(Q5032&lt;&gt;"",DATE(YEAR(Q5032), MONTH(Q5032), DAY(Q5032)),"")</f>
        <v/>
      </c>
      <c r="AK5032" s="130">
        <f>IF(Q5032&lt;&gt;0,Q5032-N5032,TODAY()-N5032)</f>
        <v/>
      </c>
      <c r="AL5032" s="112">
        <f>IF(F5032="Re-assigned",0,IF(H5032="Closed",0,IF(H5032="Service Restored",0,IF(H5032="",0,1))))</f>
        <v/>
      </c>
      <c r="AM5032" s="124">
        <f>IF(AL5032=0,"",IF(AK5032&gt;20.99,"Aged","Non-Aged"))</f>
        <v/>
      </c>
      <c r="AN5032" s="112">
        <f>IF(Q5032&lt;&gt;"",MONTH(Q5032),"")</f>
        <v/>
      </c>
      <c r="AO5032" s="112">
        <f>IFERROR(VALUE(V5032),0)</f>
        <v/>
      </c>
    </row>
    <row customFormat="1" customHeight="1" ht="29.25" r="5033" s="112" spans="1:41">
      <c r="A5033" s="127" t="n"/>
      <c r="B5033" s="113" t="n"/>
      <c r="C5033" s="127" t="n"/>
      <c r="D5033" s="127" t="n"/>
      <c r="E5033" s="114">
        <f>IF(F5033 &lt;&gt; "",VLOOKUP(F5033,CategoryLookup,2,FALSE), "")</f>
        <v/>
      </c>
      <c r="F5033" s="126" t="n"/>
      <c r="G5033" s="127" t="n"/>
      <c r="H5033" s="127" t="n"/>
      <c r="I5033" s="127" t="n"/>
      <c r="J5033" s="127" t="n"/>
      <c r="K5033" s="127" t="n"/>
      <c r="L5033" s="127" t="n"/>
      <c r="M5033" s="127" t="n"/>
      <c r="N5033" s="120" t="n"/>
      <c r="O5033" s="120" t="n"/>
      <c r="P5033" s="120" t="n"/>
      <c r="Q5033" s="120" t="n"/>
      <c r="R5033" s="121" t="n"/>
      <c r="S5033" s="121" t="n"/>
      <c r="T5033" s="121" t="n"/>
      <c r="U5033" s="121" t="n"/>
      <c r="V5033" s="117">
        <f>IF(P5033="NA","NA",IF(P5033&lt;&gt;"",TEXT(P5033-N5033,"[h].mm"),""))</f>
        <v/>
      </c>
      <c r="W5033" s="118">
        <f>IF(AND(R5033="",S5033=""),"",R5033+S5033)</f>
        <v/>
      </c>
      <c r="X5033" s="116">
        <f>IF(O5033&lt;&gt;"",DATE(YEAR(O5033), MONTH(O5033), DAY(O5033)),"")</f>
        <v/>
      </c>
      <c r="Y5033" s="122" t="n"/>
      <c r="Z5033" s="123" t="n"/>
      <c r="AA5033" s="117">
        <f>IF(F5033="Re-assigned","NA",IF(W5033="","",IF(W5033&gt;=VLOOKUP(D5033,SLAMatrix,3,FALSE),"Yes",IF(W5033&lt;VLOOKUP(D5033,SLAMatrix,2,FALSE),"No","Internal"))))</f>
        <v/>
      </c>
      <c r="AB5033" s="123" t="n"/>
      <c r="AC5033" s="123" t="n"/>
      <c r="AD5033" s="119" t="n"/>
      <c r="AE5033" s="125" t="n"/>
      <c r="AF5033" s="124">
        <f>MONTH(O5033)</f>
        <v/>
      </c>
      <c r="AG5033" s="124">
        <f>VLOOKUP(IFERROR(MID(AE5033,1,(FIND(",",AE5033,1)-1)),AE5033),Facility_Region_Mapping,2,FALSE)</f>
        <v/>
      </c>
      <c r="AH5033" s="124" t="n"/>
      <c r="AI5033" s="124">
        <f>IF(C5033&lt;&gt;"",IF(M5033="ESM User",getInterfaceName($C5033),"NA"),"")</f>
        <v/>
      </c>
      <c r="AJ5033" s="116">
        <f>IF(Q5033&lt;&gt;"",DATE(YEAR(Q5033), MONTH(Q5033), DAY(Q5033)),"")</f>
        <v/>
      </c>
      <c r="AK5033" s="130">
        <f>IF(Q5033&lt;&gt;0,Q5033-N5033,TODAY()-N5033)</f>
        <v/>
      </c>
      <c r="AL5033" s="112">
        <f>IF(F5033="Re-assigned",0,IF(H5033="Closed",0,IF(H5033="Service Restored",0,IF(H5033="",0,1))))</f>
        <v/>
      </c>
      <c r="AM5033" s="124">
        <f>IF(AL5033=0,"",IF(AK5033&gt;20.99,"Aged","Non-Aged"))</f>
        <v/>
      </c>
      <c r="AN5033" s="112">
        <f>IF(Q5033&lt;&gt;"",MONTH(Q5033),"")</f>
        <v/>
      </c>
      <c r="AO5033" s="112">
        <f>IFERROR(VALUE(V5033),0)</f>
        <v/>
      </c>
    </row>
    <row customFormat="1" customHeight="1" ht="29.25" r="5034" s="112" spans="1:41">
      <c r="A5034" s="127" t="n"/>
      <c r="B5034" s="113" t="n"/>
      <c r="C5034" s="127" t="n"/>
      <c r="D5034" s="127" t="n"/>
      <c r="E5034" s="114">
        <f>IF(F5034 &lt;&gt; "",VLOOKUP(F5034,CategoryLookup,2,FALSE), "")</f>
        <v/>
      </c>
      <c r="F5034" s="126" t="n"/>
      <c r="G5034" s="127" t="n"/>
      <c r="H5034" s="127" t="n"/>
      <c r="I5034" s="127" t="n"/>
      <c r="J5034" s="127" t="n"/>
      <c r="K5034" s="127" t="n"/>
      <c r="L5034" s="127" t="n"/>
      <c r="M5034" s="127" t="n"/>
      <c r="N5034" s="120" t="n"/>
      <c r="O5034" s="120" t="n"/>
      <c r="P5034" s="120" t="n"/>
      <c r="Q5034" s="120" t="n"/>
      <c r="R5034" s="121" t="n"/>
      <c r="S5034" s="121" t="n"/>
      <c r="T5034" s="121" t="n"/>
      <c r="U5034" s="121" t="n"/>
      <c r="V5034" s="117">
        <f>IF(P5034="NA","NA",IF(P5034&lt;&gt;"",TEXT(P5034-N5034,"[h].mm"),""))</f>
        <v/>
      </c>
      <c r="W5034" s="118">
        <f>IF(AND(R5034="",S5034=""),"",R5034+S5034)</f>
        <v/>
      </c>
      <c r="X5034" s="116">
        <f>IF(O5034&lt;&gt;"",DATE(YEAR(O5034), MONTH(O5034), DAY(O5034)),"")</f>
        <v/>
      </c>
      <c r="Y5034" s="122" t="n"/>
      <c r="Z5034" s="123" t="n"/>
      <c r="AA5034" s="117">
        <f>IF(F5034="Re-assigned","NA",IF(W5034="","",IF(W5034&gt;=VLOOKUP(D5034,SLAMatrix,3,FALSE),"Yes",IF(W5034&lt;VLOOKUP(D5034,SLAMatrix,2,FALSE),"No","Internal"))))</f>
        <v/>
      </c>
      <c r="AB5034" s="123" t="n"/>
      <c r="AC5034" s="123" t="n"/>
      <c r="AD5034" s="119" t="n"/>
      <c r="AE5034" s="125" t="n"/>
      <c r="AF5034" s="124">
        <f>MONTH(O5034)</f>
        <v/>
      </c>
      <c r="AG5034" s="124">
        <f>VLOOKUP(IFERROR(MID(AE5034,1,(FIND(",",AE5034,1)-1)),AE5034),Facility_Region_Mapping,2,FALSE)</f>
        <v/>
      </c>
      <c r="AH5034" s="124" t="n"/>
      <c r="AI5034" s="124">
        <f>IF(C5034&lt;&gt;"",IF(M5034="ESM User",getInterfaceName($C5034),"NA"),"")</f>
        <v/>
      </c>
      <c r="AJ5034" s="116">
        <f>IF(Q5034&lt;&gt;"",DATE(YEAR(Q5034), MONTH(Q5034), DAY(Q5034)),"")</f>
        <v/>
      </c>
      <c r="AK5034" s="130">
        <f>IF(Q5034&lt;&gt;0,Q5034-N5034,TODAY()-N5034)</f>
        <v/>
      </c>
      <c r="AL5034" s="112">
        <f>IF(F5034="Re-assigned",0,IF(H5034="Closed",0,IF(H5034="Service Restored",0,IF(H5034="",0,1))))</f>
        <v/>
      </c>
      <c r="AM5034" s="124">
        <f>IF(AL5034=0,"",IF(AK5034&gt;20.99,"Aged","Non-Aged"))</f>
        <v/>
      </c>
      <c r="AN5034" s="112">
        <f>IF(Q5034&lt;&gt;"",MONTH(Q5034),"")</f>
        <v/>
      </c>
      <c r="AO5034" s="112">
        <f>IFERROR(VALUE(V5034),0)</f>
        <v/>
      </c>
    </row>
    <row customFormat="1" customHeight="1" ht="29.25" r="5035" s="112" spans="1:41">
      <c r="A5035" s="127" t="n"/>
      <c r="B5035" s="113" t="n"/>
      <c r="C5035" s="127" t="n"/>
      <c r="D5035" s="127" t="n"/>
      <c r="E5035" s="114">
        <f>IF(F5035 &lt;&gt; "",VLOOKUP(F5035,CategoryLookup,2,FALSE), "")</f>
        <v/>
      </c>
      <c r="F5035" s="126" t="n"/>
      <c r="G5035" s="127" t="n"/>
      <c r="H5035" s="127" t="n"/>
      <c r="I5035" s="127" t="n"/>
      <c r="J5035" s="127" t="n"/>
      <c r="K5035" s="127" t="n"/>
      <c r="L5035" s="127" t="n"/>
      <c r="M5035" s="127" t="n"/>
      <c r="N5035" s="120" t="n"/>
      <c r="O5035" s="120" t="n"/>
      <c r="P5035" s="120" t="n"/>
      <c r="Q5035" s="120" t="n"/>
      <c r="R5035" s="121" t="n"/>
      <c r="S5035" s="121" t="n"/>
      <c r="T5035" s="121" t="n"/>
      <c r="U5035" s="121" t="n"/>
      <c r="V5035" s="117">
        <f>IF(P5035="NA","NA",IF(P5035&lt;&gt;"",TEXT(P5035-N5035,"[h].mm"),""))</f>
        <v/>
      </c>
      <c r="W5035" s="118">
        <f>IF(AND(R5035="",S5035=""),"",R5035+S5035)</f>
        <v/>
      </c>
      <c r="X5035" s="116">
        <f>IF(O5035&lt;&gt;"",DATE(YEAR(O5035), MONTH(O5035), DAY(O5035)),"")</f>
        <v/>
      </c>
      <c r="Y5035" s="122" t="n"/>
      <c r="Z5035" s="123" t="n"/>
      <c r="AA5035" s="117">
        <f>IF(F5035="Re-assigned","NA",IF(W5035="","",IF(W5035&gt;=VLOOKUP(D5035,SLAMatrix,3,FALSE),"Yes",IF(W5035&lt;VLOOKUP(D5035,SLAMatrix,2,FALSE),"No","Internal"))))</f>
        <v/>
      </c>
      <c r="AB5035" s="123" t="n"/>
      <c r="AC5035" s="123" t="n"/>
      <c r="AD5035" s="119" t="n"/>
      <c r="AE5035" s="125" t="n"/>
      <c r="AF5035" s="124">
        <f>MONTH(O5035)</f>
        <v/>
      </c>
      <c r="AG5035" s="124">
        <f>VLOOKUP(IFERROR(MID(AE5035,1,(FIND(",",AE5035,1)-1)),AE5035),Facility_Region_Mapping,2,FALSE)</f>
        <v/>
      </c>
      <c r="AH5035" s="124" t="n"/>
      <c r="AI5035" s="124">
        <f>IF(C5035&lt;&gt;"",IF(M5035="ESM User",getInterfaceName($C5035),"NA"),"")</f>
        <v/>
      </c>
      <c r="AJ5035" s="116">
        <f>IF(Q5035&lt;&gt;"",DATE(YEAR(Q5035), MONTH(Q5035), DAY(Q5035)),"")</f>
        <v/>
      </c>
      <c r="AK5035" s="130">
        <f>IF(Q5035&lt;&gt;0,Q5035-N5035,TODAY()-N5035)</f>
        <v/>
      </c>
      <c r="AL5035" s="112">
        <f>IF(F5035="Re-assigned",0,IF(H5035="Closed",0,IF(H5035="Service Restored",0,IF(H5035="",0,1))))</f>
        <v/>
      </c>
      <c r="AM5035" s="124">
        <f>IF(AL5035=0,"",IF(AK5035&gt;20.99,"Aged","Non-Aged"))</f>
        <v/>
      </c>
      <c r="AN5035" s="112">
        <f>IF(Q5035&lt;&gt;"",MONTH(Q5035),"")</f>
        <v/>
      </c>
      <c r="AO5035" s="112">
        <f>IFERROR(VALUE(V5035),0)</f>
        <v/>
      </c>
    </row>
    <row customFormat="1" customHeight="1" ht="29.25" r="5036" s="112" spans="1:41">
      <c r="A5036" s="127" t="n"/>
      <c r="B5036" s="113" t="n"/>
      <c r="C5036" s="127" t="n"/>
      <c r="D5036" s="127" t="n"/>
      <c r="E5036" s="114">
        <f>IF(F5036 &lt;&gt; "",VLOOKUP(F5036,CategoryLookup,2,FALSE), "")</f>
        <v/>
      </c>
      <c r="F5036" s="126" t="n"/>
      <c r="G5036" s="127" t="n"/>
      <c r="H5036" s="127" t="n"/>
      <c r="I5036" s="127" t="n"/>
      <c r="J5036" s="127" t="n"/>
      <c r="K5036" s="127" t="n"/>
      <c r="L5036" s="127" t="n"/>
      <c r="M5036" s="127" t="n"/>
      <c r="N5036" s="120" t="n"/>
      <c r="O5036" s="120" t="n"/>
      <c r="P5036" s="120" t="n"/>
      <c r="Q5036" s="120" t="n"/>
      <c r="R5036" s="121" t="n"/>
      <c r="S5036" s="121" t="n"/>
      <c r="T5036" s="121" t="n"/>
      <c r="U5036" s="121" t="n"/>
      <c r="V5036" s="117">
        <f>IF(P5036="NA","NA",IF(P5036&lt;&gt;"",TEXT(P5036-N5036,"[h].mm"),""))</f>
        <v/>
      </c>
      <c r="W5036" s="118">
        <f>IF(AND(R5036="",S5036=""),"",R5036+S5036)</f>
        <v/>
      </c>
      <c r="X5036" s="116">
        <f>IF(O5036&lt;&gt;"",DATE(YEAR(O5036), MONTH(O5036), DAY(O5036)),"")</f>
        <v/>
      </c>
      <c r="Y5036" s="122" t="n"/>
      <c r="Z5036" s="123" t="n"/>
      <c r="AA5036" s="117">
        <f>IF(F5036="Re-assigned","NA",IF(W5036="","",IF(W5036&gt;=VLOOKUP(D5036,SLAMatrix,3,FALSE),"Yes",IF(W5036&lt;VLOOKUP(D5036,SLAMatrix,2,FALSE),"No","Internal"))))</f>
        <v/>
      </c>
      <c r="AB5036" s="123" t="n"/>
      <c r="AC5036" s="123" t="n"/>
      <c r="AD5036" s="119" t="n"/>
      <c r="AE5036" s="125" t="n"/>
      <c r="AF5036" s="124">
        <f>MONTH(O5036)</f>
        <v/>
      </c>
      <c r="AG5036" s="124">
        <f>VLOOKUP(IFERROR(MID(AE5036,1,(FIND(",",AE5036,1)-1)),AE5036),Facility_Region_Mapping,2,FALSE)</f>
        <v/>
      </c>
      <c r="AH5036" s="124" t="n"/>
      <c r="AI5036" s="124">
        <f>IF(C5036&lt;&gt;"",IF(M5036="ESM User",getInterfaceName($C5036),"NA"),"")</f>
        <v/>
      </c>
      <c r="AJ5036" s="116">
        <f>IF(Q5036&lt;&gt;"",DATE(YEAR(Q5036), MONTH(Q5036), DAY(Q5036)),"")</f>
        <v/>
      </c>
      <c r="AK5036" s="130">
        <f>IF(Q5036&lt;&gt;0,Q5036-N5036,TODAY()-N5036)</f>
        <v/>
      </c>
      <c r="AL5036" s="112">
        <f>IF(F5036="Re-assigned",0,IF(H5036="Closed",0,IF(H5036="Service Restored",0,IF(H5036="",0,1))))</f>
        <v/>
      </c>
      <c r="AM5036" s="124">
        <f>IF(AL5036=0,"",IF(AK5036&gt;20.99,"Aged","Non-Aged"))</f>
        <v/>
      </c>
      <c r="AN5036" s="112">
        <f>IF(Q5036&lt;&gt;"",MONTH(Q5036),"")</f>
        <v/>
      </c>
      <c r="AO5036" s="112">
        <f>IFERROR(VALUE(V5036),0)</f>
        <v/>
      </c>
    </row>
    <row customFormat="1" customHeight="1" ht="29.25" r="5037" s="112" spans="1:41">
      <c r="A5037" s="127" t="n"/>
      <c r="B5037" s="113" t="n"/>
      <c r="C5037" s="127" t="n"/>
      <c r="D5037" s="127" t="n"/>
      <c r="E5037" s="114">
        <f>IF(F5037 &lt;&gt; "",VLOOKUP(F5037,CategoryLookup,2,FALSE), "")</f>
        <v/>
      </c>
      <c r="F5037" s="126" t="n"/>
      <c r="G5037" s="127" t="n"/>
      <c r="H5037" s="127" t="n"/>
      <c r="I5037" s="127" t="n"/>
      <c r="J5037" s="127" t="n"/>
      <c r="K5037" s="127" t="n"/>
      <c r="L5037" s="127" t="n"/>
      <c r="M5037" s="127" t="n"/>
      <c r="N5037" s="120" t="n"/>
      <c r="O5037" s="120" t="n"/>
      <c r="P5037" s="120" t="n"/>
      <c r="Q5037" s="120" t="n"/>
      <c r="R5037" s="121" t="n"/>
      <c r="S5037" s="121" t="n"/>
      <c r="T5037" s="121" t="n"/>
      <c r="U5037" s="121" t="n"/>
      <c r="V5037" s="117">
        <f>IF(P5037="NA","NA",IF(P5037&lt;&gt;"",TEXT(P5037-N5037,"[h].mm"),""))</f>
        <v/>
      </c>
      <c r="W5037" s="118">
        <f>IF(AND(R5037="",S5037=""),"",R5037+S5037)</f>
        <v/>
      </c>
      <c r="X5037" s="116">
        <f>IF(O5037&lt;&gt;"",DATE(YEAR(O5037), MONTH(O5037), DAY(O5037)),"")</f>
        <v/>
      </c>
      <c r="Y5037" s="122" t="n"/>
      <c r="Z5037" s="123" t="n"/>
      <c r="AA5037" s="117">
        <f>IF(F5037="Re-assigned","NA",IF(W5037="","",IF(W5037&gt;=VLOOKUP(D5037,SLAMatrix,3,FALSE),"Yes",IF(W5037&lt;VLOOKUP(D5037,SLAMatrix,2,FALSE),"No","Internal"))))</f>
        <v/>
      </c>
      <c r="AB5037" s="123" t="n"/>
      <c r="AC5037" s="123" t="n"/>
      <c r="AD5037" s="119" t="n"/>
      <c r="AE5037" s="125" t="n"/>
      <c r="AF5037" s="124">
        <f>MONTH(O5037)</f>
        <v/>
      </c>
      <c r="AG5037" s="124">
        <f>VLOOKUP(IFERROR(MID(AE5037,1,(FIND(",",AE5037,1)-1)),AE5037),Facility_Region_Mapping,2,FALSE)</f>
        <v/>
      </c>
      <c r="AH5037" s="124" t="n"/>
      <c r="AI5037" s="124">
        <f>IF(C5037&lt;&gt;"",IF(M5037="ESM User",getInterfaceName($C5037),"NA"),"")</f>
        <v/>
      </c>
      <c r="AJ5037" s="116">
        <f>IF(Q5037&lt;&gt;"",DATE(YEAR(Q5037), MONTH(Q5037), DAY(Q5037)),"")</f>
        <v/>
      </c>
      <c r="AK5037" s="130">
        <f>IF(Q5037&lt;&gt;0,Q5037-N5037,TODAY()-N5037)</f>
        <v/>
      </c>
      <c r="AL5037" s="112">
        <f>IF(F5037="Re-assigned",0,IF(H5037="Closed",0,IF(H5037="Service Restored",0,IF(H5037="",0,1))))</f>
        <v/>
      </c>
      <c r="AM5037" s="124">
        <f>IF(AL5037=0,"",IF(AK5037&gt;20.99,"Aged","Non-Aged"))</f>
        <v/>
      </c>
      <c r="AN5037" s="112">
        <f>IF(Q5037&lt;&gt;"",MONTH(Q5037),"")</f>
        <v/>
      </c>
      <c r="AO5037" s="112">
        <f>IFERROR(VALUE(V5037),0)</f>
        <v/>
      </c>
    </row>
    <row customFormat="1" customHeight="1" ht="29.25" r="5038" s="112" spans="1:41">
      <c r="A5038" s="127" t="n"/>
      <c r="B5038" s="113" t="n"/>
      <c r="C5038" s="127" t="n"/>
      <c r="D5038" s="127" t="n"/>
      <c r="E5038" s="114">
        <f>IF(F5038 &lt;&gt; "",VLOOKUP(F5038,CategoryLookup,2,FALSE), "")</f>
        <v/>
      </c>
      <c r="F5038" s="126" t="n"/>
      <c r="G5038" s="127" t="n"/>
      <c r="H5038" s="127" t="n"/>
      <c r="I5038" s="127" t="n"/>
      <c r="J5038" s="127" t="n"/>
      <c r="K5038" s="127" t="n"/>
      <c r="L5038" s="127" t="n"/>
      <c r="M5038" s="127" t="n"/>
      <c r="N5038" s="120" t="n"/>
      <c r="O5038" s="120" t="n"/>
      <c r="P5038" s="120" t="n"/>
      <c r="Q5038" s="120" t="n"/>
      <c r="R5038" s="121" t="n"/>
      <c r="S5038" s="121" t="n"/>
      <c r="T5038" s="121" t="n"/>
      <c r="U5038" s="121" t="n"/>
      <c r="V5038" s="117">
        <f>IF(P5038="NA","NA",IF(P5038&lt;&gt;"",TEXT(P5038-N5038,"[h].mm"),""))</f>
        <v/>
      </c>
      <c r="W5038" s="118">
        <f>IF(AND(R5038="",S5038=""),"",R5038+S5038)</f>
        <v/>
      </c>
      <c r="X5038" s="116">
        <f>IF(O5038&lt;&gt;"",DATE(YEAR(O5038), MONTH(O5038), DAY(O5038)),"")</f>
        <v/>
      </c>
      <c r="Y5038" s="122" t="n"/>
      <c r="Z5038" s="123" t="n"/>
      <c r="AA5038" s="117">
        <f>IF(F5038="Re-assigned","NA",IF(W5038="","",IF(W5038&gt;=VLOOKUP(D5038,SLAMatrix,3,FALSE),"Yes",IF(W5038&lt;VLOOKUP(D5038,SLAMatrix,2,FALSE),"No","Internal"))))</f>
        <v/>
      </c>
      <c r="AB5038" s="123" t="n"/>
      <c r="AC5038" s="123" t="n"/>
      <c r="AD5038" s="119" t="n"/>
      <c r="AE5038" s="125" t="n"/>
      <c r="AF5038" s="124">
        <f>MONTH(O5038)</f>
        <v/>
      </c>
      <c r="AG5038" s="124">
        <f>VLOOKUP(IFERROR(MID(AE5038,1,(FIND(",",AE5038,1)-1)),AE5038),Facility_Region_Mapping,2,FALSE)</f>
        <v/>
      </c>
      <c r="AH5038" s="124" t="n"/>
      <c r="AI5038" s="124">
        <f>IF(C5038&lt;&gt;"",IF(M5038="ESM User",getInterfaceName($C5038),"NA"),"")</f>
        <v/>
      </c>
      <c r="AJ5038" s="116">
        <f>IF(Q5038&lt;&gt;"",DATE(YEAR(Q5038), MONTH(Q5038), DAY(Q5038)),"")</f>
        <v/>
      </c>
      <c r="AK5038" s="130">
        <f>IF(Q5038&lt;&gt;0,Q5038-N5038,TODAY()-N5038)</f>
        <v/>
      </c>
      <c r="AL5038" s="112">
        <f>IF(F5038="Re-assigned",0,IF(H5038="Closed",0,IF(H5038="Service Restored",0,IF(H5038="",0,1))))</f>
        <v/>
      </c>
      <c r="AM5038" s="124">
        <f>IF(AL5038=0,"",IF(AK5038&gt;20.99,"Aged","Non-Aged"))</f>
        <v/>
      </c>
      <c r="AN5038" s="112">
        <f>IF(Q5038&lt;&gt;"",MONTH(Q5038),"")</f>
        <v/>
      </c>
      <c r="AO5038" s="112">
        <f>IFERROR(VALUE(V5038),0)</f>
        <v/>
      </c>
    </row>
    <row customFormat="1" customHeight="1" ht="29.25" r="5039" s="112" spans="1:41">
      <c r="A5039" s="127" t="n"/>
      <c r="B5039" s="113" t="n"/>
      <c r="C5039" s="127" t="n"/>
      <c r="D5039" s="127" t="n"/>
      <c r="E5039" s="114">
        <f>IF(F5039 &lt;&gt; "",VLOOKUP(F5039,CategoryLookup,2,FALSE), "")</f>
        <v/>
      </c>
      <c r="F5039" s="126" t="n"/>
      <c r="G5039" s="127" t="n"/>
      <c r="H5039" s="127" t="n"/>
      <c r="I5039" s="127" t="n"/>
      <c r="J5039" s="127" t="n"/>
      <c r="K5039" s="127" t="n"/>
      <c r="L5039" s="127" t="n"/>
      <c r="M5039" s="127" t="n"/>
      <c r="N5039" s="120" t="n"/>
      <c r="O5039" s="120" t="n"/>
      <c r="P5039" s="120" t="n"/>
      <c r="Q5039" s="120" t="n"/>
      <c r="R5039" s="121" t="n"/>
      <c r="S5039" s="121" t="n"/>
      <c r="T5039" s="121" t="n"/>
      <c r="U5039" s="121" t="n"/>
      <c r="V5039" s="117">
        <f>IF(P5039="NA","NA",IF(P5039&lt;&gt;"",TEXT(P5039-N5039,"[h].mm"),""))</f>
        <v/>
      </c>
      <c r="W5039" s="118">
        <f>IF(AND(R5039="",S5039=""),"",R5039+S5039)</f>
        <v/>
      </c>
      <c r="X5039" s="116">
        <f>IF(O5039&lt;&gt;"",DATE(YEAR(O5039), MONTH(O5039), DAY(O5039)),"")</f>
        <v/>
      </c>
      <c r="Y5039" s="122" t="n"/>
      <c r="Z5039" s="123" t="n"/>
      <c r="AA5039" s="117">
        <f>IF(F5039="Re-assigned","NA",IF(W5039="","",IF(W5039&gt;=VLOOKUP(D5039,SLAMatrix,3,FALSE),"Yes",IF(W5039&lt;VLOOKUP(D5039,SLAMatrix,2,FALSE),"No","Internal"))))</f>
        <v/>
      </c>
      <c r="AB5039" s="123" t="n"/>
      <c r="AC5039" s="123" t="n"/>
      <c r="AD5039" s="119" t="n"/>
      <c r="AE5039" s="125" t="n"/>
      <c r="AF5039" s="124">
        <f>MONTH(O5039)</f>
        <v/>
      </c>
      <c r="AG5039" s="124">
        <f>VLOOKUP(IFERROR(MID(AE5039,1,(FIND(",",AE5039,1)-1)),AE5039),Facility_Region_Mapping,2,FALSE)</f>
        <v/>
      </c>
      <c r="AH5039" s="124" t="n"/>
      <c r="AI5039" s="124">
        <f>IF(C5039&lt;&gt;"",IF(M5039="ESM User",getInterfaceName($C5039),"NA"),"")</f>
        <v/>
      </c>
      <c r="AJ5039" s="116">
        <f>IF(Q5039&lt;&gt;"",DATE(YEAR(Q5039), MONTH(Q5039), DAY(Q5039)),"")</f>
        <v/>
      </c>
      <c r="AK5039" s="130">
        <f>IF(Q5039&lt;&gt;0,Q5039-N5039,TODAY()-N5039)</f>
        <v/>
      </c>
      <c r="AL5039" s="112">
        <f>IF(F5039="Re-assigned",0,IF(H5039="Closed",0,IF(H5039="Service Restored",0,IF(H5039="",0,1))))</f>
        <v/>
      </c>
      <c r="AM5039" s="124">
        <f>IF(AL5039=0,"",IF(AK5039&gt;20.99,"Aged","Non-Aged"))</f>
        <v/>
      </c>
      <c r="AN5039" s="112">
        <f>IF(Q5039&lt;&gt;"",MONTH(Q5039),"")</f>
        <v/>
      </c>
      <c r="AO5039" s="112">
        <f>IFERROR(VALUE(V5039),0)</f>
        <v/>
      </c>
    </row>
    <row customFormat="1" customHeight="1" ht="29.25" r="5040" s="112" spans="1:41">
      <c r="A5040" s="127" t="n"/>
      <c r="B5040" s="113" t="n"/>
      <c r="C5040" s="127" t="n"/>
      <c r="D5040" s="127" t="n"/>
      <c r="E5040" s="114">
        <f>IF(F5040 &lt;&gt; "",VLOOKUP(F5040,CategoryLookup,2,FALSE), "")</f>
        <v/>
      </c>
      <c r="F5040" s="126" t="n"/>
      <c r="G5040" s="127" t="n"/>
      <c r="H5040" s="127" t="n"/>
      <c r="I5040" s="127" t="n"/>
      <c r="J5040" s="127" t="n"/>
      <c r="K5040" s="127" t="n"/>
      <c r="L5040" s="127" t="n"/>
      <c r="M5040" s="127" t="n"/>
      <c r="N5040" s="120" t="n"/>
      <c r="O5040" s="120" t="n"/>
      <c r="P5040" s="120" t="n"/>
      <c r="Q5040" s="120" t="n"/>
      <c r="R5040" s="121" t="n"/>
      <c r="S5040" s="121" t="n"/>
      <c r="T5040" s="121" t="n"/>
      <c r="U5040" s="121" t="n"/>
      <c r="V5040" s="117">
        <f>IF(P5040="NA","NA",IF(P5040&lt;&gt;"",TEXT(P5040-N5040,"[h].mm"),""))</f>
        <v/>
      </c>
      <c r="W5040" s="118">
        <f>IF(AND(R5040="",S5040=""),"",R5040+S5040)</f>
        <v/>
      </c>
      <c r="X5040" s="116">
        <f>IF(O5040&lt;&gt;"",DATE(YEAR(O5040), MONTH(O5040), DAY(O5040)),"")</f>
        <v/>
      </c>
      <c r="Y5040" s="122" t="n"/>
      <c r="Z5040" s="123" t="n"/>
      <c r="AA5040" s="117">
        <f>IF(F5040="Re-assigned","NA",IF(W5040="","",IF(W5040&gt;=VLOOKUP(D5040,SLAMatrix,3,FALSE),"Yes",IF(W5040&lt;VLOOKUP(D5040,SLAMatrix,2,FALSE),"No","Internal"))))</f>
        <v/>
      </c>
      <c r="AB5040" s="123" t="n"/>
      <c r="AC5040" s="123" t="n"/>
      <c r="AD5040" s="119" t="n"/>
      <c r="AE5040" s="125" t="n"/>
      <c r="AF5040" s="124">
        <f>MONTH(O5040)</f>
        <v/>
      </c>
      <c r="AG5040" s="124">
        <f>VLOOKUP(IFERROR(MID(AE5040,1,(FIND(",",AE5040,1)-1)),AE5040),Facility_Region_Mapping,2,FALSE)</f>
        <v/>
      </c>
      <c r="AH5040" s="124" t="n"/>
      <c r="AI5040" s="124">
        <f>IF(C5040&lt;&gt;"",IF(M5040="ESM User",getInterfaceName($C5040),"NA"),"")</f>
        <v/>
      </c>
      <c r="AJ5040" s="116">
        <f>IF(Q5040&lt;&gt;"",DATE(YEAR(Q5040), MONTH(Q5040), DAY(Q5040)),"")</f>
        <v/>
      </c>
      <c r="AK5040" s="130">
        <f>IF(Q5040&lt;&gt;0,Q5040-N5040,TODAY()-N5040)</f>
        <v/>
      </c>
      <c r="AL5040" s="112">
        <f>IF(F5040="Re-assigned",0,IF(H5040="Closed",0,IF(H5040="Service Restored",0,IF(H5040="",0,1))))</f>
        <v/>
      </c>
      <c r="AM5040" s="124">
        <f>IF(AL5040=0,"",IF(AK5040&gt;20.99,"Aged","Non-Aged"))</f>
        <v/>
      </c>
      <c r="AN5040" s="112">
        <f>IF(Q5040&lt;&gt;"",MONTH(Q5040),"")</f>
        <v/>
      </c>
      <c r="AO5040" s="112">
        <f>IFERROR(VALUE(V5040),0)</f>
        <v/>
      </c>
    </row>
    <row customFormat="1" customHeight="1" ht="29.25" r="5041" s="112" spans="1:41">
      <c r="A5041" s="127" t="n"/>
      <c r="B5041" s="113" t="n"/>
      <c r="C5041" s="127" t="n"/>
      <c r="D5041" s="127" t="n"/>
      <c r="E5041" s="114">
        <f>IF(F5041 &lt;&gt; "",VLOOKUP(F5041,CategoryLookup,2,FALSE), "")</f>
        <v/>
      </c>
      <c r="F5041" s="126" t="n"/>
      <c r="G5041" s="127" t="n"/>
      <c r="H5041" s="127" t="n"/>
      <c r="I5041" s="127" t="n"/>
      <c r="J5041" s="127" t="n"/>
      <c r="K5041" s="127" t="n"/>
      <c r="L5041" s="127" t="n"/>
      <c r="M5041" s="127" t="n"/>
      <c r="N5041" s="120" t="n"/>
      <c r="O5041" s="120" t="n"/>
      <c r="P5041" s="120" t="n"/>
      <c r="Q5041" s="120" t="n"/>
      <c r="R5041" s="121" t="n"/>
      <c r="S5041" s="121" t="n"/>
      <c r="T5041" s="121" t="n"/>
      <c r="U5041" s="121" t="n"/>
      <c r="V5041" s="117">
        <f>IF(P5041="NA","NA",IF(P5041&lt;&gt;"",TEXT(P5041-N5041,"[h].mm"),""))</f>
        <v/>
      </c>
      <c r="W5041" s="118">
        <f>IF(AND(R5041="",S5041=""),"",R5041+S5041)</f>
        <v/>
      </c>
      <c r="X5041" s="116">
        <f>IF(O5041&lt;&gt;"",DATE(YEAR(O5041), MONTH(O5041), DAY(O5041)),"")</f>
        <v/>
      </c>
      <c r="Y5041" s="122" t="n"/>
      <c r="Z5041" s="123" t="n"/>
      <c r="AA5041" s="117">
        <f>IF(F5041="Re-assigned","NA",IF(W5041="","",IF(W5041&gt;=VLOOKUP(D5041,SLAMatrix,3,FALSE),"Yes",IF(W5041&lt;VLOOKUP(D5041,SLAMatrix,2,FALSE),"No","Internal"))))</f>
        <v/>
      </c>
      <c r="AB5041" s="123" t="n"/>
      <c r="AC5041" s="123" t="n"/>
      <c r="AD5041" s="119" t="n"/>
      <c r="AE5041" s="125" t="n"/>
      <c r="AF5041" s="124">
        <f>MONTH(O5041)</f>
        <v/>
      </c>
      <c r="AG5041" s="124">
        <f>VLOOKUP(IFERROR(MID(AE5041,1,(FIND(",",AE5041,1)-1)),AE5041),Facility_Region_Mapping,2,FALSE)</f>
        <v/>
      </c>
      <c r="AH5041" s="124" t="n"/>
      <c r="AI5041" s="124">
        <f>IF(C5041&lt;&gt;"",IF(M5041="ESM User",getInterfaceName($C5041),"NA"),"")</f>
        <v/>
      </c>
      <c r="AJ5041" s="116">
        <f>IF(Q5041&lt;&gt;"",DATE(YEAR(Q5041), MONTH(Q5041), DAY(Q5041)),"")</f>
        <v/>
      </c>
      <c r="AK5041" s="130">
        <f>IF(Q5041&lt;&gt;0,Q5041-N5041,TODAY()-N5041)</f>
        <v/>
      </c>
      <c r="AL5041" s="112">
        <f>IF(F5041="Re-assigned",0,IF(H5041="Closed",0,IF(H5041="Service Restored",0,IF(H5041="",0,1))))</f>
        <v/>
      </c>
      <c r="AM5041" s="124">
        <f>IF(AL5041=0,"",IF(AK5041&gt;20.99,"Aged","Non-Aged"))</f>
        <v/>
      </c>
      <c r="AN5041" s="112">
        <f>IF(Q5041&lt;&gt;"",MONTH(Q5041),"")</f>
        <v/>
      </c>
      <c r="AO5041" s="112">
        <f>IFERROR(VALUE(V5041),0)</f>
        <v/>
      </c>
    </row>
    <row customFormat="1" customHeight="1" ht="29.25" r="5042" s="112" spans="1:41">
      <c r="A5042" s="127" t="n"/>
      <c r="B5042" s="113" t="n"/>
      <c r="C5042" s="127" t="n"/>
      <c r="D5042" s="127" t="n"/>
      <c r="E5042" s="114">
        <f>IF(F5042 &lt;&gt; "",VLOOKUP(F5042,CategoryLookup,2,FALSE), "")</f>
        <v/>
      </c>
      <c r="F5042" s="126" t="n"/>
      <c r="G5042" s="127" t="n"/>
      <c r="H5042" s="127" t="n"/>
      <c r="I5042" s="127" t="n"/>
      <c r="J5042" s="127" t="n"/>
      <c r="K5042" s="127" t="n"/>
      <c r="L5042" s="127" t="n"/>
      <c r="M5042" s="127" t="n"/>
      <c r="N5042" s="120" t="n"/>
      <c r="O5042" s="120" t="n"/>
      <c r="P5042" s="120" t="n"/>
      <c r="Q5042" s="120" t="n"/>
      <c r="R5042" s="121" t="n"/>
      <c r="S5042" s="121" t="n"/>
      <c r="T5042" s="121" t="n"/>
      <c r="U5042" s="121" t="n"/>
      <c r="V5042" s="117">
        <f>IF(P5042="NA","NA",IF(P5042&lt;&gt;"",TEXT(P5042-N5042,"[h].mm"),""))</f>
        <v/>
      </c>
      <c r="W5042" s="118">
        <f>IF(AND(R5042="",S5042=""),"",R5042+S5042)</f>
        <v/>
      </c>
      <c r="X5042" s="116">
        <f>IF(O5042&lt;&gt;"",DATE(YEAR(O5042), MONTH(O5042), DAY(O5042)),"")</f>
        <v/>
      </c>
      <c r="Y5042" s="122" t="n"/>
      <c r="Z5042" s="123" t="n"/>
      <c r="AA5042" s="117">
        <f>IF(F5042="Re-assigned","NA",IF(W5042="","",IF(W5042&gt;=VLOOKUP(D5042,SLAMatrix,3,FALSE),"Yes",IF(W5042&lt;VLOOKUP(D5042,SLAMatrix,2,FALSE),"No","Internal"))))</f>
        <v/>
      </c>
      <c r="AB5042" s="123" t="n"/>
      <c r="AC5042" s="123" t="n"/>
      <c r="AD5042" s="119" t="n"/>
      <c r="AE5042" s="125" t="n"/>
      <c r="AF5042" s="124">
        <f>MONTH(O5042)</f>
        <v/>
      </c>
      <c r="AG5042" s="124">
        <f>VLOOKUP(IFERROR(MID(AE5042,1,(FIND(",",AE5042,1)-1)),AE5042),Facility_Region_Mapping,2,FALSE)</f>
        <v/>
      </c>
      <c r="AH5042" s="124" t="n"/>
      <c r="AI5042" s="124">
        <f>IF(C5042&lt;&gt;"",IF(M5042="ESM User",getInterfaceName($C5042),"NA"),"")</f>
        <v/>
      </c>
      <c r="AJ5042" s="116">
        <f>IF(Q5042&lt;&gt;"",DATE(YEAR(Q5042), MONTH(Q5042), DAY(Q5042)),"")</f>
        <v/>
      </c>
      <c r="AK5042" s="130">
        <f>IF(Q5042&lt;&gt;0,Q5042-N5042,TODAY()-N5042)</f>
        <v/>
      </c>
      <c r="AL5042" s="112">
        <f>IF(F5042="Re-assigned",0,IF(H5042="Closed",0,IF(H5042="Service Restored",0,IF(H5042="",0,1))))</f>
        <v/>
      </c>
      <c r="AM5042" s="124">
        <f>IF(AL5042=0,"",IF(AK5042&gt;20.99,"Aged","Non-Aged"))</f>
        <v/>
      </c>
      <c r="AN5042" s="112">
        <f>IF(Q5042&lt;&gt;"",MONTH(Q5042),"")</f>
        <v/>
      </c>
      <c r="AO5042" s="112">
        <f>IFERROR(VALUE(V5042),0)</f>
        <v/>
      </c>
    </row>
    <row customFormat="1" customHeight="1" ht="29.25" r="5043" s="112" spans="1:41">
      <c r="A5043" s="127" t="n"/>
      <c r="B5043" s="113" t="n"/>
      <c r="C5043" s="127" t="n"/>
      <c r="D5043" s="127" t="n"/>
      <c r="E5043" s="114">
        <f>IF(F5043 &lt;&gt; "",VLOOKUP(F5043,CategoryLookup,2,FALSE), "")</f>
        <v/>
      </c>
      <c r="F5043" s="126" t="n"/>
      <c r="G5043" s="127" t="n"/>
      <c r="H5043" s="127" t="n"/>
      <c r="I5043" s="127" t="n"/>
      <c r="J5043" s="127" t="n"/>
      <c r="K5043" s="127" t="n"/>
      <c r="L5043" s="127" t="n"/>
      <c r="M5043" s="127" t="n"/>
      <c r="N5043" s="120" t="n"/>
      <c r="O5043" s="120" t="n"/>
      <c r="P5043" s="120" t="n"/>
      <c r="Q5043" s="120" t="n"/>
      <c r="R5043" s="121" t="n"/>
      <c r="S5043" s="121" t="n"/>
      <c r="T5043" s="121" t="n"/>
      <c r="U5043" s="121" t="n"/>
      <c r="V5043" s="117">
        <f>IF(P5043="NA","NA",IF(P5043&lt;&gt;"",TEXT(P5043-N5043,"[h].mm"),""))</f>
        <v/>
      </c>
      <c r="W5043" s="118">
        <f>IF(AND(R5043="",S5043=""),"",R5043+S5043)</f>
        <v/>
      </c>
      <c r="X5043" s="116">
        <f>IF(O5043&lt;&gt;"",DATE(YEAR(O5043), MONTH(O5043), DAY(O5043)),"")</f>
        <v/>
      </c>
      <c r="Y5043" s="122" t="n"/>
      <c r="Z5043" s="123" t="n"/>
      <c r="AA5043" s="117">
        <f>IF(F5043="Re-assigned","NA",IF(W5043="","",IF(W5043&gt;=VLOOKUP(D5043,SLAMatrix,3,FALSE),"Yes",IF(W5043&lt;VLOOKUP(D5043,SLAMatrix,2,FALSE),"No","Internal"))))</f>
        <v/>
      </c>
      <c r="AB5043" s="123" t="n"/>
      <c r="AC5043" s="123" t="n"/>
      <c r="AD5043" s="119" t="n"/>
      <c r="AE5043" s="125" t="n"/>
      <c r="AF5043" s="124">
        <f>MONTH(O5043)</f>
        <v/>
      </c>
      <c r="AG5043" s="124">
        <f>VLOOKUP(IFERROR(MID(AE5043,1,(FIND(",",AE5043,1)-1)),AE5043),Facility_Region_Mapping,2,FALSE)</f>
        <v/>
      </c>
      <c r="AH5043" s="124" t="n"/>
      <c r="AI5043" s="124">
        <f>IF(C5043&lt;&gt;"",IF(M5043="ESM User",getInterfaceName($C5043),"NA"),"")</f>
        <v/>
      </c>
      <c r="AJ5043" s="116">
        <f>IF(Q5043&lt;&gt;"",DATE(YEAR(Q5043), MONTH(Q5043), DAY(Q5043)),"")</f>
        <v/>
      </c>
      <c r="AK5043" s="130">
        <f>IF(Q5043&lt;&gt;0,Q5043-N5043,TODAY()-N5043)</f>
        <v/>
      </c>
      <c r="AL5043" s="112">
        <f>IF(F5043="Re-assigned",0,IF(H5043="Closed",0,IF(H5043="Service Restored",0,IF(H5043="",0,1))))</f>
        <v/>
      </c>
      <c r="AM5043" s="124">
        <f>IF(AL5043=0,"",IF(AK5043&gt;20.99,"Aged","Non-Aged"))</f>
        <v/>
      </c>
      <c r="AN5043" s="112">
        <f>IF(Q5043&lt;&gt;"",MONTH(Q5043),"")</f>
        <v/>
      </c>
      <c r="AO5043" s="112">
        <f>IFERROR(VALUE(V5043),0)</f>
        <v/>
      </c>
    </row>
    <row customFormat="1" customHeight="1" ht="29.25" r="5044" s="112" spans="1:41">
      <c r="A5044" s="127" t="n"/>
      <c r="B5044" s="113" t="n"/>
      <c r="C5044" s="127" t="n"/>
      <c r="D5044" s="127" t="n"/>
      <c r="E5044" s="114">
        <f>IF(F5044 &lt;&gt; "",VLOOKUP(F5044,CategoryLookup,2,FALSE), "")</f>
        <v/>
      </c>
      <c r="F5044" s="126" t="n"/>
      <c r="G5044" s="127" t="n"/>
      <c r="H5044" s="127" t="n"/>
      <c r="I5044" s="127" t="n"/>
      <c r="J5044" s="127" t="n"/>
      <c r="K5044" s="127" t="n"/>
      <c r="L5044" s="127" t="n"/>
      <c r="M5044" s="127" t="n"/>
      <c r="N5044" s="120" t="n"/>
      <c r="O5044" s="120" t="n"/>
      <c r="P5044" s="120" t="n"/>
      <c r="Q5044" s="120" t="n"/>
      <c r="R5044" s="121" t="n"/>
      <c r="S5044" s="121" t="n"/>
      <c r="T5044" s="121" t="n"/>
      <c r="U5044" s="121" t="n"/>
      <c r="V5044" s="117">
        <f>IF(P5044="NA","NA",IF(P5044&lt;&gt;"",TEXT(P5044-N5044,"[h].mm"),""))</f>
        <v/>
      </c>
      <c r="W5044" s="118">
        <f>IF(AND(R5044="",S5044=""),"",R5044+S5044)</f>
        <v/>
      </c>
      <c r="X5044" s="116">
        <f>IF(O5044&lt;&gt;"",DATE(YEAR(O5044), MONTH(O5044), DAY(O5044)),"")</f>
        <v/>
      </c>
      <c r="Y5044" s="122" t="n"/>
      <c r="Z5044" s="123" t="n"/>
      <c r="AA5044" s="117">
        <f>IF(F5044="Re-assigned","NA",IF(W5044="","",IF(W5044&gt;=VLOOKUP(D5044,SLAMatrix,3,FALSE),"Yes",IF(W5044&lt;VLOOKUP(D5044,SLAMatrix,2,FALSE),"No","Internal"))))</f>
        <v/>
      </c>
      <c r="AB5044" s="123" t="n"/>
      <c r="AC5044" s="123" t="n"/>
      <c r="AD5044" s="119" t="n"/>
      <c r="AE5044" s="125" t="n"/>
      <c r="AF5044" s="124">
        <f>MONTH(O5044)</f>
        <v/>
      </c>
      <c r="AG5044" s="124">
        <f>VLOOKUP(IFERROR(MID(AE5044,1,(FIND(",",AE5044,1)-1)),AE5044),Facility_Region_Mapping,2,FALSE)</f>
        <v/>
      </c>
      <c r="AH5044" s="124" t="n"/>
      <c r="AI5044" s="124">
        <f>IF(C5044&lt;&gt;"",IF(M5044="ESM User",getInterfaceName($C5044),"NA"),"")</f>
        <v/>
      </c>
      <c r="AJ5044" s="116">
        <f>IF(Q5044&lt;&gt;"",DATE(YEAR(Q5044), MONTH(Q5044), DAY(Q5044)),"")</f>
        <v/>
      </c>
      <c r="AK5044" s="130">
        <f>IF(Q5044&lt;&gt;0,Q5044-N5044,TODAY()-N5044)</f>
        <v/>
      </c>
      <c r="AL5044" s="112">
        <f>IF(F5044="Re-assigned",0,IF(H5044="Closed",0,IF(H5044="Service Restored",0,IF(H5044="",0,1))))</f>
        <v/>
      </c>
      <c r="AM5044" s="124">
        <f>IF(AL5044=0,"",IF(AK5044&gt;20.99,"Aged","Non-Aged"))</f>
        <v/>
      </c>
      <c r="AN5044" s="112">
        <f>IF(Q5044&lt;&gt;"",MONTH(Q5044),"")</f>
        <v/>
      </c>
      <c r="AO5044" s="112">
        <f>IFERROR(VALUE(V5044),0)</f>
        <v/>
      </c>
    </row>
    <row customFormat="1" customHeight="1" ht="29.25" r="5045" s="112" spans="1:41">
      <c r="A5045" s="127" t="n"/>
      <c r="B5045" s="113" t="n"/>
      <c r="C5045" s="127" t="n"/>
      <c r="D5045" s="127" t="n"/>
      <c r="E5045" s="114">
        <f>IF(F5045 &lt;&gt; "",VLOOKUP(F5045,CategoryLookup,2,FALSE), "")</f>
        <v/>
      </c>
      <c r="F5045" s="126" t="n"/>
      <c r="G5045" s="127" t="n"/>
      <c r="H5045" s="127" t="n"/>
      <c r="I5045" s="127" t="n"/>
      <c r="J5045" s="127" t="n"/>
      <c r="K5045" s="127" t="n"/>
      <c r="L5045" s="127" t="n"/>
      <c r="M5045" s="127" t="n"/>
      <c r="N5045" s="120" t="n"/>
      <c r="O5045" s="120" t="n"/>
      <c r="P5045" s="120" t="n"/>
      <c r="Q5045" s="120" t="n"/>
      <c r="R5045" s="121" t="n"/>
      <c r="S5045" s="121" t="n"/>
      <c r="T5045" s="121" t="n"/>
      <c r="U5045" s="121" t="n"/>
      <c r="V5045" s="117">
        <f>IF(P5045="NA","NA",IF(P5045&lt;&gt;"",TEXT(P5045-N5045,"[h].mm"),""))</f>
        <v/>
      </c>
      <c r="W5045" s="118">
        <f>IF(AND(R5045="",S5045=""),"",R5045+S5045)</f>
        <v/>
      </c>
      <c r="X5045" s="116">
        <f>IF(O5045&lt;&gt;"",DATE(YEAR(O5045), MONTH(O5045), DAY(O5045)),"")</f>
        <v/>
      </c>
      <c r="Y5045" s="122" t="n"/>
      <c r="Z5045" s="123" t="n"/>
      <c r="AA5045" s="117">
        <f>IF(F5045="Re-assigned","NA",IF(W5045="","",IF(W5045&gt;=VLOOKUP(D5045,SLAMatrix,3,FALSE),"Yes",IF(W5045&lt;VLOOKUP(D5045,SLAMatrix,2,FALSE),"No","Internal"))))</f>
        <v/>
      </c>
      <c r="AB5045" s="123" t="n"/>
      <c r="AC5045" s="123" t="n"/>
      <c r="AD5045" s="119" t="n"/>
      <c r="AE5045" s="125" t="n"/>
      <c r="AF5045" s="124">
        <f>MONTH(O5045)</f>
        <v/>
      </c>
      <c r="AG5045" s="124">
        <f>VLOOKUP(IFERROR(MID(AE5045,1,(FIND(",",AE5045,1)-1)),AE5045),Facility_Region_Mapping,2,FALSE)</f>
        <v/>
      </c>
      <c r="AH5045" s="124" t="n"/>
      <c r="AI5045" s="124">
        <f>IF(C5045&lt;&gt;"",IF(M5045="ESM User",getInterfaceName($C5045),"NA"),"")</f>
        <v/>
      </c>
      <c r="AJ5045" s="116">
        <f>IF(Q5045&lt;&gt;"",DATE(YEAR(Q5045), MONTH(Q5045), DAY(Q5045)),"")</f>
        <v/>
      </c>
      <c r="AK5045" s="130">
        <f>IF(Q5045&lt;&gt;0,Q5045-N5045,TODAY()-N5045)</f>
        <v/>
      </c>
      <c r="AL5045" s="112">
        <f>IF(F5045="Re-assigned",0,IF(H5045="Closed",0,IF(H5045="Service Restored",0,IF(H5045="",0,1))))</f>
        <v/>
      </c>
      <c r="AM5045" s="124">
        <f>IF(AL5045=0,"",IF(AK5045&gt;20.99,"Aged","Non-Aged"))</f>
        <v/>
      </c>
      <c r="AN5045" s="112">
        <f>IF(Q5045&lt;&gt;"",MONTH(Q5045),"")</f>
        <v/>
      </c>
      <c r="AO5045" s="112">
        <f>IFERROR(VALUE(V5045),0)</f>
        <v/>
      </c>
    </row>
    <row customFormat="1" customHeight="1" ht="29.25" r="5046" s="112" spans="1:41">
      <c r="A5046" s="127" t="n"/>
      <c r="B5046" s="113" t="n"/>
      <c r="C5046" s="127" t="n"/>
      <c r="D5046" s="127" t="n"/>
      <c r="E5046" s="114">
        <f>IF(F5046 &lt;&gt; "",VLOOKUP(F5046,CategoryLookup,2,FALSE), "")</f>
        <v/>
      </c>
      <c r="F5046" s="126" t="n"/>
      <c r="G5046" s="127" t="n"/>
      <c r="H5046" s="127" t="n"/>
      <c r="I5046" s="127" t="n"/>
      <c r="J5046" s="127" t="n"/>
      <c r="K5046" s="127" t="n"/>
      <c r="L5046" s="127" t="n"/>
      <c r="M5046" s="127" t="n"/>
      <c r="N5046" s="120" t="n"/>
      <c r="O5046" s="120" t="n"/>
      <c r="P5046" s="120" t="n"/>
      <c r="Q5046" s="120" t="n"/>
      <c r="R5046" s="121" t="n"/>
      <c r="S5046" s="121" t="n"/>
      <c r="T5046" s="121" t="n"/>
      <c r="U5046" s="121" t="n"/>
      <c r="V5046" s="117">
        <f>IF(P5046="NA","NA",IF(P5046&lt;&gt;"",TEXT(P5046-N5046,"[h].mm"),""))</f>
        <v/>
      </c>
      <c r="W5046" s="118">
        <f>IF(AND(R5046="",S5046=""),"",R5046+S5046)</f>
        <v/>
      </c>
      <c r="X5046" s="116">
        <f>IF(O5046&lt;&gt;"",DATE(YEAR(O5046), MONTH(O5046), DAY(O5046)),"")</f>
        <v/>
      </c>
      <c r="Y5046" s="122" t="n"/>
      <c r="Z5046" s="123" t="n"/>
      <c r="AA5046" s="117">
        <f>IF(F5046="Re-assigned","NA",IF(W5046="","",IF(W5046&gt;=VLOOKUP(D5046,SLAMatrix,3,FALSE),"Yes",IF(W5046&lt;VLOOKUP(D5046,SLAMatrix,2,FALSE),"No","Internal"))))</f>
        <v/>
      </c>
      <c r="AB5046" s="123" t="n"/>
      <c r="AC5046" s="123" t="n"/>
      <c r="AD5046" s="119" t="n"/>
      <c r="AE5046" s="125" t="n"/>
      <c r="AF5046" s="124">
        <f>MONTH(O5046)</f>
        <v/>
      </c>
      <c r="AG5046" s="124">
        <f>VLOOKUP(IFERROR(MID(AE5046,1,(FIND(",",AE5046,1)-1)),AE5046),Facility_Region_Mapping,2,FALSE)</f>
        <v/>
      </c>
      <c r="AH5046" s="124" t="n"/>
      <c r="AI5046" s="124">
        <f>IF(C5046&lt;&gt;"",IF(M5046="ESM User",getInterfaceName($C5046),"NA"),"")</f>
        <v/>
      </c>
      <c r="AJ5046" s="116">
        <f>IF(Q5046&lt;&gt;"",DATE(YEAR(Q5046), MONTH(Q5046), DAY(Q5046)),"")</f>
        <v/>
      </c>
      <c r="AK5046" s="130">
        <f>IF(Q5046&lt;&gt;0,Q5046-N5046,TODAY()-N5046)</f>
        <v/>
      </c>
      <c r="AL5046" s="112">
        <f>IF(F5046="Re-assigned",0,IF(H5046="Closed",0,IF(H5046="Service Restored",0,IF(H5046="",0,1))))</f>
        <v/>
      </c>
      <c r="AM5046" s="124">
        <f>IF(AL5046=0,"",IF(AK5046&gt;20.99,"Aged","Non-Aged"))</f>
        <v/>
      </c>
      <c r="AN5046" s="112">
        <f>IF(Q5046&lt;&gt;"",MONTH(Q5046),"")</f>
        <v/>
      </c>
      <c r="AO5046" s="112">
        <f>IFERROR(VALUE(V5046),0)</f>
        <v/>
      </c>
    </row>
    <row customFormat="1" customHeight="1" ht="29.25" r="5047" s="112" spans="1:41">
      <c r="A5047" s="127" t="n"/>
      <c r="B5047" s="113" t="n"/>
      <c r="C5047" s="127" t="n"/>
      <c r="D5047" s="127" t="n"/>
      <c r="E5047" s="114">
        <f>IF(F5047 &lt;&gt; "",VLOOKUP(F5047,CategoryLookup,2,FALSE), "")</f>
        <v/>
      </c>
      <c r="F5047" s="126" t="n"/>
      <c r="G5047" s="127" t="n"/>
      <c r="H5047" s="127" t="n"/>
      <c r="I5047" s="127" t="n"/>
      <c r="J5047" s="127" t="n"/>
      <c r="K5047" s="127" t="n"/>
      <c r="L5047" s="127" t="n"/>
      <c r="M5047" s="127" t="n"/>
      <c r="N5047" s="120" t="n"/>
      <c r="O5047" s="120" t="n"/>
      <c r="P5047" s="120" t="n"/>
      <c r="Q5047" s="120" t="n"/>
      <c r="R5047" s="121" t="n"/>
      <c r="S5047" s="121" t="n"/>
      <c r="T5047" s="121" t="n"/>
      <c r="U5047" s="121" t="n"/>
      <c r="V5047" s="117">
        <f>IF(P5047="NA","NA",IF(P5047&lt;&gt;"",TEXT(P5047-N5047,"[h].mm"),""))</f>
        <v/>
      </c>
      <c r="W5047" s="118">
        <f>IF(AND(R5047="",S5047=""),"",R5047+S5047)</f>
        <v/>
      </c>
      <c r="X5047" s="116">
        <f>IF(O5047&lt;&gt;"",DATE(YEAR(O5047), MONTH(O5047), DAY(O5047)),"")</f>
        <v/>
      </c>
      <c r="Y5047" s="122" t="n"/>
      <c r="Z5047" s="123" t="n"/>
      <c r="AA5047" s="117">
        <f>IF(F5047="Re-assigned","NA",IF(W5047="","",IF(W5047&gt;=VLOOKUP(D5047,SLAMatrix,3,FALSE),"Yes",IF(W5047&lt;VLOOKUP(D5047,SLAMatrix,2,FALSE),"No","Internal"))))</f>
        <v/>
      </c>
      <c r="AB5047" s="123" t="n"/>
      <c r="AC5047" s="123" t="n"/>
      <c r="AD5047" s="119" t="n"/>
      <c r="AE5047" s="125" t="n"/>
      <c r="AF5047" s="124">
        <f>MONTH(O5047)</f>
        <v/>
      </c>
      <c r="AG5047" s="124">
        <f>VLOOKUP(IFERROR(MID(AE5047,1,(FIND(",",AE5047,1)-1)),AE5047),Facility_Region_Mapping,2,FALSE)</f>
        <v/>
      </c>
      <c r="AH5047" s="124" t="n"/>
      <c r="AI5047" s="124">
        <f>IF(C5047&lt;&gt;"",IF(M5047="ESM User",getInterfaceName($C5047),"NA"),"")</f>
        <v/>
      </c>
      <c r="AJ5047" s="116">
        <f>IF(Q5047&lt;&gt;"",DATE(YEAR(Q5047), MONTH(Q5047), DAY(Q5047)),"")</f>
        <v/>
      </c>
      <c r="AK5047" s="130">
        <f>IF(Q5047&lt;&gt;0,Q5047-N5047,TODAY()-N5047)</f>
        <v/>
      </c>
      <c r="AL5047" s="112">
        <f>IF(F5047="Re-assigned",0,IF(H5047="Closed",0,IF(H5047="Service Restored",0,IF(H5047="",0,1))))</f>
        <v/>
      </c>
      <c r="AM5047" s="124">
        <f>IF(AL5047=0,"",IF(AK5047&gt;20.99,"Aged","Non-Aged"))</f>
        <v/>
      </c>
      <c r="AN5047" s="112">
        <f>IF(Q5047&lt;&gt;"",MONTH(Q5047),"")</f>
        <v/>
      </c>
      <c r="AO5047" s="112">
        <f>IFERROR(VALUE(V5047),0)</f>
        <v/>
      </c>
    </row>
    <row customFormat="1" customHeight="1" ht="29.25" r="5048" s="112" spans="1:41">
      <c r="A5048" s="127" t="n"/>
      <c r="B5048" s="113" t="n"/>
      <c r="C5048" s="127" t="n"/>
      <c r="D5048" s="127" t="n"/>
      <c r="E5048" s="114">
        <f>IF(F5048 &lt;&gt; "",VLOOKUP(F5048,CategoryLookup,2,FALSE), "")</f>
        <v/>
      </c>
      <c r="F5048" s="126" t="n"/>
      <c r="G5048" s="127" t="n"/>
      <c r="H5048" s="127" t="n"/>
      <c r="I5048" s="127" t="n"/>
      <c r="J5048" s="127" t="n"/>
      <c r="K5048" s="127" t="n"/>
      <c r="L5048" s="127" t="n"/>
      <c r="M5048" s="127" t="n"/>
      <c r="N5048" s="120" t="n"/>
      <c r="O5048" s="120" t="n"/>
      <c r="P5048" s="120" t="n"/>
      <c r="Q5048" s="120" t="n"/>
      <c r="R5048" s="121" t="n"/>
      <c r="S5048" s="121" t="n"/>
      <c r="T5048" s="121" t="n"/>
      <c r="U5048" s="121" t="n"/>
      <c r="V5048" s="117">
        <f>IF(P5048="NA","NA",IF(P5048&lt;&gt;"",TEXT(P5048-N5048,"[h].mm"),""))</f>
        <v/>
      </c>
      <c r="W5048" s="118">
        <f>IF(AND(R5048="",S5048=""),"",R5048+S5048)</f>
        <v/>
      </c>
      <c r="X5048" s="116">
        <f>IF(O5048&lt;&gt;"",DATE(YEAR(O5048), MONTH(O5048), DAY(O5048)),"")</f>
        <v/>
      </c>
      <c r="Y5048" s="122" t="n"/>
      <c r="Z5048" s="123" t="n"/>
      <c r="AA5048" s="117">
        <f>IF(F5048="Re-assigned","NA",IF(W5048="","",IF(W5048&gt;=VLOOKUP(D5048,SLAMatrix,3,FALSE),"Yes",IF(W5048&lt;VLOOKUP(D5048,SLAMatrix,2,FALSE),"No","Internal"))))</f>
        <v/>
      </c>
      <c r="AB5048" s="123" t="n"/>
      <c r="AC5048" s="123" t="n"/>
      <c r="AD5048" s="119" t="n"/>
      <c r="AE5048" s="125" t="n"/>
      <c r="AF5048" s="124">
        <f>MONTH(O5048)</f>
        <v/>
      </c>
      <c r="AG5048" s="124">
        <f>VLOOKUP(IFERROR(MID(AE5048,1,(FIND(",",AE5048,1)-1)),AE5048),Facility_Region_Mapping,2,FALSE)</f>
        <v/>
      </c>
      <c r="AH5048" s="124" t="n"/>
      <c r="AI5048" s="124">
        <f>IF(C5048&lt;&gt;"",IF(M5048="ESM User",getInterfaceName($C5048),"NA"),"")</f>
        <v/>
      </c>
      <c r="AJ5048" s="116">
        <f>IF(Q5048&lt;&gt;"",DATE(YEAR(Q5048), MONTH(Q5048), DAY(Q5048)),"")</f>
        <v/>
      </c>
      <c r="AK5048" s="130">
        <f>IF(Q5048&lt;&gt;0,Q5048-N5048,TODAY()-N5048)</f>
        <v/>
      </c>
      <c r="AL5048" s="112">
        <f>IF(F5048="Re-assigned",0,IF(H5048="Closed",0,IF(H5048="Service Restored",0,IF(H5048="",0,1))))</f>
        <v/>
      </c>
      <c r="AM5048" s="124">
        <f>IF(AL5048=0,"",IF(AK5048&gt;20.99,"Aged","Non-Aged"))</f>
        <v/>
      </c>
      <c r="AN5048" s="112">
        <f>IF(Q5048&lt;&gt;"",MONTH(Q5048),"")</f>
        <v/>
      </c>
      <c r="AO5048" s="112">
        <f>IFERROR(VALUE(V5048),0)</f>
        <v/>
      </c>
    </row>
    <row customFormat="1" customHeight="1" ht="29.25" r="5049" s="112" spans="1:41">
      <c r="A5049" s="127" t="n"/>
      <c r="B5049" s="113" t="n"/>
      <c r="C5049" s="127" t="n"/>
      <c r="D5049" s="127" t="n"/>
      <c r="E5049" s="114">
        <f>IF(F5049 &lt;&gt; "",VLOOKUP(F5049,CategoryLookup,2,FALSE), "")</f>
        <v/>
      </c>
      <c r="F5049" s="126" t="n"/>
      <c r="G5049" s="127" t="n"/>
      <c r="H5049" s="127" t="n"/>
      <c r="I5049" s="127" t="n"/>
      <c r="J5049" s="127" t="n"/>
      <c r="K5049" s="127" t="n"/>
      <c r="L5049" s="127" t="n"/>
      <c r="M5049" s="127" t="n"/>
      <c r="N5049" s="120" t="n"/>
      <c r="O5049" s="120" t="n"/>
      <c r="P5049" s="120" t="n"/>
      <c r="Q5049" s="120" t="n"/>
      <c r="R5049" s="121" t="n"/>
      <c r="S5049" s="121" t="n"/>
      <c r="T5049" s="121" t="n"/>
      <c r="U5049" s="121" t="n"/>
      <c r="V5049" s="117">
        <f>IF(P5049="NA","NA",IF(P5049&lt;&gt;"",TEXT(P5049-N5049,"[h].mm"),""))</f>
        <v/>
      </c>
      <c r="W5049" s="118">
        <f>IF(AND(R5049="",S5049=""),"",R5049+S5049)</f>
        <v/>
      </c>
      <c r="X5049" s="116">
        <f>IF(O5049&lt;&gt;"",DATE(YEAR(O5049), MONTH(O5049), DAY(O5049)),"")</f>
        <v/>
      </c>
      <c r="Y5049" s="122" t="n"/>
      <c r="Z5049" s="123" t="n"/>
      <c r="AA5049" s="117">
        <f>IF(F5049="Re-assigned","NA",IF(W5049="","",IF(W5049&gt;=VLOOKUP(D5049,SLAMatrix,3,FALSE),"Yes",IF(W5049&lt;VLOOKUP(D5049,SLAMatrix,2,FALSE),"No","Internal"))))</f>
        <v/>
      </c>
      <c r="AB5049" s="123" t="n"/>
      <c r="AC5049" s="123" t="n"/>
      <c r="AD5049" s="119" t="n"/>
      <c r="AE5049" s="125" t="n"/>
      <c r="AF5049" s="124">
        <f>MONTH(O5049)</f>
        <v/>
      </c>
      <c r="AG5049" s="124">
        <f>VLOOKUP(IFERROR(MID(AE5049,1,(FIND(",",AE5049,1)-1)),AE5049),Facility_Region_Mapping,2,FALSE)</f>
        <v/>
      </c>
      <c r="AH5049" s="124" t="n"/>
      <c r="AI5049" s="124">
        <f>IF(C5049&lt;&gt;"",IF(M5049="ESM User",getInterfaceName($C5049),"NA"),"")</f>
        <v/>
      </c>
      <c r="AJ5049" s="116">
        <f>IF(Q5049&lt;&gt;"",DATE(YEAR(Q5049), MONTH(Q5049), DAY(Q5049)),"")</f>
        <v/>
      </c>
      <c r="AK5049" s="130">
        <f>IF(Q5049&lt;&gt;0,Q5049-N5049,TODAY()-N5049)</f>
        <v/>
      </c>
      <c r="AL5049" s="112">
        <f>IF(F5049="Re-assigned",0,IF(H5049="Closed",0,IF(H5049="Service Restored",0,IF(H5049="",0,1))))</f>
        <v/>
      </c>
      <c r="AM5049" s="124">
        <f>IF(AL5049=0,"",IF(AK5049&gt;20.99,"Aged","Non-Aged"))</f>
        <v/>
      </c>
      <c r="AN5049" s="112">
        <f>IF(Q5049&lt;&gt;"",MONTH(Q5049),"")</f>
        <v/>
      </c>
      <c r="AO5049" s="112">
        <f>IFERROR(VALUE(V5049),0)</f>
        <v/>
      </c>
    </row>
    <row customFormat="1" customHeight="1" ht="29.25" r="5050" s="112" spans="1:41">
      <c r="A5050" s="127" t="n"/>
      <c r="B5050" s="113" t="n"/>
      <c r="C5050" s="127" t="n"/>
      <c r="D5050" s="127" t="n"/>
      <c r="E5050" s="114">
        <f>IF(F5050 &lt;&gt; "",VLOOKUP(F5050,CategoryLookup,2,FALSE), "")</f>
        <v/>
      </c>
      <c r="F5050" s="126" t="n"/>
      <c r="G5050" s="127" t="n"/>
      <c r="H5050" s="127" t="n"/>
      <c r="I5050" s="127" t="n"/>
      <c r="J5050" s="127" t="n"/>
      <c r="K5050" s="127" t="n"/>
      <c r="L5050" s="127" t="n"/>
      <c r="M5050" s="127" t="n"/>
      <c r="N5050" s="120" t="n"/>
      <c r="O5050" s="120" t="n"/>
      <c r="P5050" s="120" t="n"/>
      <c r="Q5050" s="120" t="n"/>
      <c r="R5050" s="121" t="n"/>
      <c r="S5050" s="121" t="n"/>
      <c r="T5050" s="121" t="n"/>
      <c r="U5050" s="121" t="n"/>
      <c r="V5050" s="117">
        <f>IF(P5050="NA","NA",IF(P5050&lt;&gt;"",TEXT(P5050-N5050,"[h].mm"),""))</f>
        <v/>
      </c>
      <c r="W5050" s="118">
        <f>IF(AND(R5050="",S5050=""),"",R5050+S5050)</f>
        <v/>
      </c>
      <c r="X5050" s="116">
        <f>IF(O5050&lt;&gt;"",DATE(YEAR(O5050), MONTH(O5050), DAY(O5050)),"")</f>
        <v/>
      </c>
      <c r="Y5050" s="122" t="n"/>
      <c r="Z5050" s="123" t="n"/>
      <c r="AA5050" s="117">
        <f>IF(F5050="Re-assigned","NA",IF(W5050="","",IF(W5050&gt;=VLOOKUP(D5050,SLAMatrix,3,FALSE),"Yes",IF(W5050&lt;VLOOKUP(D5050,SLAMatrix,2,FALSE),"No","Internal"))))</f>
        <v/>
      </c>
      <c r="AB5050" s="123" t="n"/>
      <c r="AC5050" s="123" t="n"/>
      <c r="AD5050" s="119" t="n"/>
      <c r="AE5050" s="125" t="n"/>
      <c r="AF5050" s="124">
        <f>MONTH(O5050)</f>
        <v/>
      </c>
      <c r="AG5050" s="124">
        <f>VLOOKUP(IFERROR(MID(AE5050,1,(FIND(",",AE5050,1)-1)),AE5050),Facility_Region_Mapping,2,FALSE)</f>
        <v/>
      </c>
      <c r="AH5050" s="124" t="n"/>
      <c r="AI5050" s="124">
        <f>IF(C5050&lt;&gt;"",IF(M5050="ESM User",getInterfaceName($C5050),"NA"),"")</f>
        <v/>
      </c>
      <c r="AJ5050" s="116">
        <f>IF(Q5050&lt;&gt;"",DATE(YEAR(Q5050), MONTH(Q5050), DAY(Q5050)),"")</f>
        <v/>
      </c>
      <c r="AK5050" s="130">
        <f>IF(Q5050&lt;&gt;0,Q5050-N5050,TODAY()-N5050)</f>
        <v/>
      </c>
      <c r="AL5050" s="112">
        <f>IF(F5050="Re-assigned",0,IF(H5050="Closed",0,IF(H5050="Service Restored",0,IF(H5050="",0,1))))</f>
        <v/>
      </c>
      <c r="AM5050" s="124">
        <f>IF(AL5050=0,"",IF(AK5050&gt;20.99,"Aged","Non-Aged"))</f>
        <v/>
      </c>
      <c r="AN5050" s="112">
        <f>IF(Q5050&lt;&gt;"",MONTH(Q5050),"")</f>
        <v/>
      </c>
      <c r="AO5050" s="112">
        <f>IFERROR(VALUE(V5050),0)</f>
        <v/>
      </c>
    </row>
    <row customFormat="1" customHeight="1" ht="29.25" r="5051" s="112" spans="1:41">
      <c r="A5051" s="127" t="n"/>
      <c r="B5051" s="113" t="n"/>
      <c r="C5051" s="127" t="n"/>
      <c r="D5051" s="127" t="n"/>
      <c r="E5051" s="114">
        <f>IF(F5051 &lt;&gt; "",VLOOKUP(F5051,CategoryLookup,2,FALSE), "")</f>
        <v/>
      </c>
      <c r="F5051" s="126" t="n"/>
      <c r="G5051" s="127" t="n"/>
      <c r="H5051" s="127" t="n"/>
      <c r="I5051" s="127" t="n"/>
      <c r="J5051" s="127" t="n"/>
      <c r="K5051" s="127" t="n"/>
      <c r="L5051" s="127" t="n"/>
      <c r="M5051" s="127" t="n"/>
      <c r="N5051" s="120" t="n"/>
      <c r="O5051" s="120" t="n"/>
      <c r="P5051" s="120" t="n"/>
      <c r="Q5051" s="120" t="n"/>
      <c r="R5051" s="121" t="n"/>
      <c r="S5051" s="121" t="n"/>
      <c r="T5051" s="121" t="n"/>
      <c r="U5051" s="121" t="n"/>
      <c r="V5051" s="117">
        <f>IF(P5051="NA","NA",IF(P5051&lt;&gt;"",TEXT(P5051-N5051,"[h].mm"),""))</f>
        <v/>
      </c>
      <c r="W5051" s="118">
        <f>IF(AND(R5051="",S5051=""),"",R5051+S5051)</f>
        <v/>
      </c>
      <c r="X5051" s="116">
        <f>IF(O5051&lt;&gt;"",DATE(YEAR(O5051), MONTH(O5051), DAY(O5051)),"")</f>
        <v/>
      </c>
      <c r="Y5051" s="122" t="n"/>
      <c r="Z5051" s="123" t="n"/>
      <c r="AA5051" s="117">
        <f>IF(F5051="Re-assigned","NA",IF(W5051="","",IF(W5051&gt;=VLOOKUP(D5051,SLAMatrix,3,FALSE),"Yes",IF(W5051&lt;VLOOKUP(D5051,SLAMatrix,2,FALSE),"No","Internal"))))</f>
        <v/>
      </c>
      <c r="AB5051" s="123" t="n"/>
      <c r="AC5051" s="123" t="n"/>
      <c r="AD5051" s="119" t="n"/>
      <c r="AE5051" s="125" t="n"/>
      <c r="AF5051" s="124">
        <f>MONTH(O5051)</f>
        <v/>
      </c>
      <c r="AG5051" s="124">
        <f>VLOOKUP(IFERROR(MID(AE5051,1,(FIND(",",AE5051,1)-1)),AE5051),Facility_Region_Mapping,2,FALSE)</f>
        <v/>
      </c>
      <c r="AH5051" s="124" t="n"/>
      <c r="AI5051" s="124">
        <f>IF(C5051&lt;&gt;"",IF(M5051="ESM User",getInterfaceName($C5051),"NA"),"")</f>
        <v/>
      </c>
      <c r="AJ5051" s="116">
        <f>IF(Q5051&lt;&gt;"",DATE(YEAR(Q5051), MONTH(Q5051), DAY(Q5051)),"")</f>
        <v/>
      </c>
      <c r="AK5051" s="130">
        <f>IF(Q5051&lt;&gt;0,Q5051-N5051,TODAY()-N5051)</f>
        <v/>
      </c>
      <c r="AL5051" s="112">
        <f>IF(F5051="Re-assigned",0,IF(H5051="Closed",0,IF(H5051="Service Restored",0,IF(H5051="",0,1))))</f>
        <v/>
      </c>
      <c r="AM5051" s="124">
        <f>IF(AL5051=0,"",IF(AK5051&gt;20.99,"Aged","Non-Aged"))</f>
        <v/>
      </c>
      <c r="AN5051" s="112">
        <f>IF(Q5051&lt;&gt;"",MONTH(Q5051),"")</f>
        <v/>
      </c>
      <c r="AO5051" s="112">
        <f>IFERROR(VALUE(V5051),0)</f>
        <v/>
      </c>
    </row>
    <row customFormat="1" customHeight="1" ht="29.25" r="5052" s="112" spans="1:41">
      <c r="A5052" s="127" t="n"/>
      <c r="B5052" s="113" t="n"/>
      <c r="C5052" s="127" t="n"/>
      <c r="D5052" s="127" t="n"/>
      <c r="E5052" s="114">
        <f>IF(F5052 &lt;&gt; "",VLOOKUP(F5052,CategoryLookup,2,FALSE), "")</f>
        <v/>
      </c>
      <c r="F5052" s="126" t="n"/>
      <c r="G5052" s="127" t="n"/>
      <c r="H5052" s="127" t="n"/>
      <c r="I5052" s="127" t="n"/>
      <c r="J5052" s="127" t="n"/>
      <c r="K5052" s="127" t="n"/>
      <c r="L5052" s="127" t="n"/>
      <c r="M5052" s="127" t="n"/>
      <c r="N5052" s="120" t="n"/>
      <c r="O5052" s="120" t="n"/>
      <c r="P5052" s="120" t="n"/>
      <c r="Q5052" s="120" t="n"/>
      <c r="R5052" s="121" t="n"/>
      <c r="S5052" s="121" t="n"/>
      <c r="T5052" s="121" t="n"/>
      <c r="U5052" s="121" t="n"/>
      <c r="V5052" s="117">
        <f>IF(P5052="NA","NA",IF(P5052&lt;&gt;"",TEXT(P5052-N5052,"[h].mm"),""))</f>
        <v/>
      </c>
      <c r="W5052" s="118">
        <f>IF(AND(R5052="",S5052=""),"",R5052+S5052)</f>
        <v/>
      </c>
      <c r="X5052" s="116">
        <f>IF(O5052&lt;&gt;"",DATE(YEAR(O5052), MONTH(O5052), DAY(O5052)),"")</f>
        <v/>
      </c>
      <c r="Y5052" s="122" t="n"/>
      <c r="Z5052" s="123" t="n"/>
      <c r="AA5052" s="117">
        <f>IF(F5052="Re-assigned","NA",IF(W5052="","",IF(W5052&gt;=VLOOKUP(D5052,SLAMatrix,3,FALSE),"Yes",IF(W5052&lt;VLOOKUP(D5052,SLAMatrix,2,FALSE),"No","Internal"))))</f>
        <v/>
      </c>
      <c r="AB5052" s="123" t="n"/>
      <c r="AC5052" s="123" t="n"/>
      <c r="AD5052" s="119" t="n"/>
      <c r="AE5052" s="125" t="n"/>
      <c r="AF5052" s="124">
        <f>MONTH(O5052)</f>
        <v/>
      </c>
      <c r="AG5052" s="124">
        <f>VLOOKUP(IFERROR(MID(AE5052,1,(FIND(",",AE5052,1)-1)),AE5052),Facility_Region_Mapping,2,FALSE)</f>
        <v/>
      </c>
      <c r="AH5052" s="124" t="n"/>
      <c r="AI5052" s="124">
        <f>IF(C5052&lt;&gt;"",IF(M5052="ESM User",getInterfaceName($C5052),"NA"),"")</f>
        <v/>
      </c>
      <c r="AJ5052" s="116">
        <f>IF(Q5052&lt;&gt;"",DATE(YEAR(Q5052), MONTH(Q5052), DAY(Q5052)),"")</f>
        <v/>
      </c>
      <c r="AK5052" s="130">
        <f>IF(Q5052&lt;&gt;0,Q5052-N5052,TODAY()-N5052)</f>
        <v/>
      </c>
      <c r="AL5052" s="112">
        <f>IF(F5052="Re-assigned",0,IF(H5052="Closed",0,IF(H5052="Service Restored",0,IF(H5052="",0,1))))</f>
        <v/>
      </c>
      <c r="AM5052" s="124">
        <f>IF(AL5052=0,"",IF(AK5052&gt;20.99,"Aged","Non-Aged"))</f>
        <v/>
      </c>
      <c r="AN5052" s="112">
        <f>IF(Q5052&lt;&gt;"",MONTH(Q5052),"")</f>
        <v/>
      </c>
      <c r="AO5052" s="112">
        <f>IFERROR(VALUE(V5052),0)</f>
        <v/>
      </c>
    </row>
    <row customFormat="1" customHeight="1" ht="29.25" r="5053" s="112" spans="1:41">
      <c r="A5053" s="127" t="n"/>
      <c r="B5053" s="113" t="n"/>
      <c r="C5053" s="127" t="n"/>
      <c r="D5053" s="127" t="n"/>
      <c r="E5053" s="114">
        <f>IF(F5053 &lt;&gt; "",VLOOKUP(F5053,CategoryLookup,2,FALSE), "")</f>
        <v/>
      </c>
      <c r="F5053" s="126" t="n"/>
      <c r="G5053" s="127" t="n"/>
      <c r="H5053" s="127" t="n"/>
      <c r="I5053" s="127" t="n"/>
      <c r="J5053" s="127" t="n"/>
      <c r="K5053" s="127" t="n"/>
      <c r="L5053" s="127" t="n"/>
      <c r="M5053" s="127" t="n"/>
      <c r="N5053" s="120" t="n"/>
      <c r="O5053" s="120" t="n"/>
      <c r="P5053" s="120" t="n"/>
      <c r="Q5053" s="120" t="n"/>
      <c r="R5053" s="121" t="n"/>
      <c r="S5053" s="121" t="n"/>
      <c r="T5053" s="121" t="n"/>
      <c r="U5053" s="121" t="n"/>
      <c r="V5053" s="117">
        <f>IF(P5053="NA","NA",IF(P5053&lt;&gt;"",TEXT(P5053-N5053,"[h].mm"),""))</f>
        <v/>
      </c>
      <c r="W5053" s="118">
        <f>IF(AND(R5053="",S5053=""),"",R5053+S5053)</f>
        <v/>
      </c>
      <c r="X5053" s="116">
        <f>IF(O5053&lt;&gt;"",DATE(YEAR(O5053), MONTH(O5053), DAY(O5053)),"")</f>
        <v/>
      </c>
      <c r="Y5053" s="122" t="n"/>
      <c r="Z5053" s="123" t="n"/>
      <c r="AA5053" s="117">
        <f>IF(F5053="Re-assigned","NA",IF(W5053="","",IF(W5053&gt;=VLOOKUP(D5053,SLAMatrix,3,FALSE),"Yes",IF(W5053&lt;VLOOKUP(D5053,SLAMatrix,2,FALSE),"No","Internal"))))</f>
        <v/>
      </c>
      <c r="AB5053" s="123" t="n"/>
      <c r="AC5053" s="123" t="n"/>
      <c r="AD5053" s="119" t="n"/>
      <c r="AE5053" s="125" t="n"/>
      <c r="AF5053" s="124">
        <f>MONTH(O5053)</f>
        <v/>
      </c>
      <c r="AG5053" s="124">
        <f>VLOOKUP(IFERROR(MID(AE5053,1,(FIND(",",AE5053,1)-1)),AE5053),Facility_Region_Mapping,2,FALSE)</f>
        <v/>
      </c>
      <c r="AH5053" s="124" t="n"/>
      <c r="AI5053" s="124">
        <f>IF(C5053&lt;&gt;"",IF(M5053="ESM User",getInterfaceName($C5053),"NA"),"")</f>
        <v/>
      </c>
      <c r="AJ5053" s="116">
        <f>IF(Q5053&lt;&gt;"",DATE(YEAR(Q5053), MONTH(Q5053), DAY(Q5053)),"")</f>
        <v/>
      </c>
      <c r="AK5053" s="130">
        <f>IF(Q5053&lt;&gt;0,Q5053-N5053,TODAY()-N5053)</f>
        <v/>
      </c>
      <c r="AL5053" s="112">
        <f>IF(F5053="Re-assigned",0,IF(H5053="Closed",0,IF(H5053="Service Restored",0,IF(H5053="",0,1))))</f>
        <v/>
      </c>
      <c r="AM5053" s="124">
        <f>IF(AL5053=0,"",IF(AK5053&gt;20.99,"Aged","Non-Aged"))</f>
        <v/>
      </c>
      <c r="AN5053" s="112">
        <f>IF(Q5053&lt;&gt;"",MONTH(Q5053),"")</f>
        <v/>
      </c>
      <c r="AO5053" s="112">
        <f>IFERROR(VALUE(V5053),0)</f>
        <v/>
      </c>
    </row>
    <row customFormat="1" customHeight="1" ht="29.25" r="5054" s="112" spans="1:41">
      <c r="A5054" s="127" t="n"/>
      <c r="B5054" s="113" t="n"/>
      <c r="C5054" s="127" t="n"/>
      <c r="D5054" s="127" t="n"/>
      <c r="E5054" s="114">
        <f>IF(F5054 &lt;&gt; "",VLOOKUP(F5054,CategoryLookup,2,FALSE), "")</f>
        <v/>
      </c>
      <c r="F5054" s="126" t="n"/>
      <c r="G5054" s="127" t="n"/>
      <c r="H5054" s="127" t="n"/>
      <c r="I5054" s="127" t="n"/>
      <c r="J5054" s="127" t="n"/>
      <c r="K5054" s="127" t="n"/>
      <c r="L5054" s="127" t="n"/>
      <c r="M5054" s="127" t="n"/>
      <c r="N5054" s="120" t="n"/>
      <c r="O5054" s="120" t="n"/>
      <c r="P5054" s="120" t="n"/>
      <c r="Q5054" s="120" t="n"/>
      <c r="R5054" s="121" t="n"/>
      <c r="S5054" s="121" t="n"/>
      <c r="T5054" s="121" t="n"/>
      <c r="U5054" s="121" t="n"/>
      <c r="V5054" s="117">
        <f>IF(P5054="NA","NA",IF(P5054&lt;&gt;"",TEXT(P5054-N5054,"[h].mm"),""))</f>
        <v/>
      </c>
      <c r="W5054" s="118">
        <f>IF(AND(R5054="",S5054=""),"",R5054+S5054)</f>
        <v/>
      </c>
      <c r="X5054" s="116">
        <f>IF(O5054&lt;&gt;"",DATE(YEAR(O5054), MONTH(O5054), DAY(O5054)),"")</f>
        <v/>
      </c>
      <c r="Y5054" s="122" t="n"/>
      <c r="Z5054" s="123" t="n"/>
      <c r="AA5054" s="117">
        <f>IF(F5054="Re-assigned","NA",IF(W5054="","",IF(W5054&gt;=VLOOKUP(D5054,SLAMatrix,3,FALSE),"Yes",IF(W5054&lt;VLOOKUP(D5054,SLAMatrix,2,FALSE),"No","Internal"))))</f>
        <v/>
      </c>
      <c r="AB5054" s="123" t="n"/>
      <c r="AC5054" s="123" t="n"/>
      <c r="AD5054" s="119" t="n"/>
      <c r="AE5054" s="125" t="n"/>
      <c r="AF5054" s="124">
        <f>MONTH(O5054)</f>
        <v/>
      </c>
      <c r="AG5054" s="124">
        <f>VLOOKUP(IFERROR(MID(AE5054,1,(FIND(",",AE5054,1)-1)),AE5054),Facility_Region_Mapping,2,FALSE)</f>
        <v/>
      </c>
      <c r="AH5054" s="124" t="n"/>
      <c r="AI5054" s="124">
        <f>IF(C5054&lt;&gt;"",IF(M5054="ESM User",getInterfaceName($C5054),"NA"),"")</f>
        <v/>
      </c>
      <c r="AJ5054" s="116">
        <f>IF(Q5054&lt;&gt;"",DATE(YEAR(Q5054), MONTH(Q5054), DAY(Q5054)),"")</f>
        <v/>
      </c>
      <c r="AK5054" s="130">
        <f>IF(Q5054&lt;&gt;0,Q5054-N5054,TODAY()-N5054)</f>
        <v/>
      </c>
      <c r="AL5054" s="112">
        <f>IF(F5054="Re-assigned",0,IF(H5054="Closed",0,IF(H5054="Service Restored",0,IF(H5054="",0,1))))</f>
        <v/>
      </c>
      <c r="AM5054" s="124">
        <f>IF(AL5054=0,"",IF(AK5054&gt;20.99,"Aged","Non-Aged"))</f>
        <v/>
      </c>
      <c r="AN5054" s="112">
        <f>IF(Q5054&lt;&gt;"",MONTH(Q5054),"")</f>
        <v/>
      </c>
      <c r="AO5054" s="112">
        <f>IFERROR(VALUE(V5054),0)</f>
        <v/>
      </c>
    </row>
    <row customFormat="1" customHeight="1" ht="29.25" r="5055" s="112" spans="1:41">
      <c r="A5055" s="127" t="n"/>
      <c r="B5055" s="113" t="n"/>
      <c r="C5055" s="127" t="n"/>
      <c r="D5055" s="127" t="n"/>
      <c r="E5055" s="114">
        <f>IF(F5055 &lt;&gt; "",VLOOKUP(F5055,CategoryLookup,2,FALSE), "")</f>
        <v/>
      </c>
      <c r="F5055" s="126" t="n"/>
      <c r="G5055" s="127" t="n"/>
      <c r="H5055" s="127" t="n"/>
      <c r="I5055" s="127" t="n"/>
      <c r="J5055" s="127" t="n"/>
      <c r="K5055" s="127" t="n"/>
      <c r="L5055" s="127" t="n"/>
      <c r="M5055" s="127" t="n"/>
      <c r="N5055" s="120" t="n"/>
      <c r="O5055" s="120" t="n"/>
      <c r="P5055" s="120" t="n"/>
      <c r="Q5055" s="120" t="n"/>
      <c r="R5055" s="121" t="n"/>
      <c r="S5055" s="121" t="n"/>
      <c r="T5055" s="121" t="n"/>
      <c r="U5055" s="121" t="n"/>
      <c r="V5055" s="117">
        <f>IF(P5055="NA","NA",IF(P5055&lt;&gt;"",TEXT(P5055-N5055,"[h].mm"),""))</f>
        <v/>
      </c>
      <c r="W5055" s="118">
        <f>IF(AND(R5055="",S5055=""),"",R5055+S5055)</f>
        <v/>
      </c>
      <c r="X5055" s="116">
        <f>IF(O5055&lt;&gt;"",DATE(YEAR(O5055), MONTH(O5055), DAY(O5055)),"")</f>
        <v/>
      </c>
      <c r="Y5055" s="122" t="n"/>
      <c r="Z5055" s="123" t="n"/>
      <c r="AA5055" s="117">
        <f>IF(F5055="Re-assigned","NA",IF(W5055="","",IF(W5055&gt;=VLOOKUP(D5055,SLAMatrix,3,FALSE),"Yes",IF(W5055&lt;VLOOKUP(D5055,SLAMatrix,2,FALSE),"No","Internal"))))</f>
        <v/>
      </c>
      <c r="AB5055" s="123" t="n"/>
      <c r="AC5055" s="123" t="n"/>
      <c r="AD5055" s="119" t="n"/>
      <c r="AE5055" s="125" t="n"/>
      <c r="AF5055" s="124">
        <f>MONTH(O5055)</f>
        <v/>
      </c>
      <c r="AG5055" s="124">
        <f>VLOOKUP(IFERROR(MID(AE5055,1,(FIND(",",AE5055,1)-1)),AE5055),Facility_Region_Mapping,2,FALSE)</f>
        <v/>
      </c>
      <c r="AH5055" s="124" t="n"/>
      <c r="AI5055" s="124">
        <f>IF(C5055&lt;&gt;"",IF(M5055="ESM User",getInterfaceName($C5055),"NA"),"")</f>
        <v/>
      </c>
      <c r="AJ5055" s="116">
        <f>IF(Q5055&lt;&gt;"",DATE(YEAR(Q5055), MONTH(Q5055), DAY(Q5055)),"")</f>
        <v/>
      </c>
      <c r="AK5055" s="130">
        <f>IF(Q5055&lt;&gt;0,Q5055-N5055,TODAY()-N5055)</f>
        <v/>
      </c>
      <c r="AL5055" s="112">
        <f>IF(F5055="Re-assigned",0,IF(H5055="Closed",0,IF(H5055="Service Restored",0,IF(H5055="",0,1))))</f>
        <v/>
      </c>
      <c r="AM5055" s="124">
        <f>IF(AL5055=0,"",IF(AK5055&gt;20.99,"Aged","Non-Aged"))</f>
        <v/>
      </c>
      <c r="AN5055" s="112">
        <f>IF(Q5055&lt;&gt;"",MONTH(Q5055),"")</f>
        <v/>
      </c>
      <c r="AO5055" s="112">
        <f>IFERROR(VALUE(V5055),0)</f>
        <v/>
      </c>
    </row>
    <row customFormat="1" customHeight="1" ht="29.25" r="5056" s="112" spans="1:41">
      <c r="A5056" s="127" t="n"/>
      <c r="B5056" s="113" t="n"/>
      <c r="C5056" s="127" t="n"/>
      <c r="D5056" s="127" t="n"/>
      <c r="E5056" s="114">
        <f>IF(F5056 &lt;&gt; "",VLOOKUP(F5056,CategoryLookup,2,FALSE), "")</f>
        <v/>
      </c>
      <c r="F5056" s="126" t="n"/>
      <c r="G5056" s="127" t="n"/>
      <c r="H5056" s="127" t="n"/>
      <c r="I5056" s="127" t="n"/>
      <c r="J5056" s="127" t="n"/>
      <c r="K5056" s="127" t="n"/>
      <c r="L5056" s="127" t="n"/>
      <c r="M5056" s="127" t="n"/>
      <c r="N5056" s="120" t="n"/>
      <c r="O5056" s="120" t="n"/>
      <c r="P5056" s="120" t="n"/>
      <c r="Q5056" s="120" t="n"/>
      <c r="R5056" s="121" t="n"/>
      <c r="S5056" s="121" t="n"/>
      <c r="T5056" s="121" t="n"/>
      <c r="U5056" s="121" t="n"/>
      <c r="V5056" s="117">
        <f>IF(P5056="NA","NA",IF(P5056&lt;&gt;"",TEXT(P5056-N5056,"[h].mm"),""))</f>
        <v/>
      </c>
      <c r="W5056" s="118">
        <f>IF(AND(R5056="",S5056=""),"",R5056+S5056)</f>
        <v/>
      </c>
      <c r="X5056" s="116">
        <f>IF(O5056&lt;&gt;"",DATE(YEAR(O5056), MONTH(O5056), DAY(O5056)),"")</f>
        <v/>
      </c>
      <c r="Y5056" s="122" t="n"/>
      <c r="Z5056" s="123" t="n"/>
      <c r="AA5056" s="117">
        <f>IF(F5056="Re-assigned","NA",IF(W5056="","",IF(W5056&gt;=VLOOKUP(D5056,SLAMatrix,3,FALSE),"Yes",IF(W5056&lt;VLOOKUP(D5056,SLAMatrix,2,FALSE),"No","Internal"))))</f>
        <v/>
      </c>
      <c r="AB5056" s="123" t="n"/>
      <c r="AC5056" s="123" t="n"/>
      <c r="AD5056" s="119" t="n"/>
      <c r="AE5056" s="125" t="n"/>
      <c r="AF5056" s="124">
        <f>MONTH(O5056)</f>
        <v/>
      </c>
      <c r="AG5056" s="124">
        <f>VLOOKUP(IFERROR(MID(AE5056,1,(FIND(",",AE5056,1)-1)),AE5056),Facility_Region_Mapping,2,FALSE)</f>
        <v/>
      </c>
      <c r="AH5056" s="124" t="n"/>
      <c r="AI5056" s="124">
        <f>IF(C5056&lt;&gt;"",IF(M5056="ESM User",getInterfaceName($C5056),"NA"),"")</f>
        <v/>
      </c>
      <c r="AJ5056" s="116">
        <f>IF(Q5056&lt;&gt;"",DATE(YEAR(Q5056), MONTH(Q5056), DAY(Q5056)),"")</f>
        <v/>
      </c>
      <c r="AK5056" s="130">
        <f>IF(Q5056&lt;&gt;0,Q5056-N5056,TODAY()-N5056)</f>
        <v/>
      </c>
      <c r="AL5056" s="112">
        <f>IF(F5056="Re-assigned",0,IF(H5056="Closed",0,IF(H5056="Service Restored",0,IF(H5056="",0,1))))</f>
        <v/>
      </c>
      <c r="AM5056" s="124">
        <f>IF(AL5056=0,"",IF(AK5056&gt;20.99,"Aged","Non-Aged"))</f>
        <v/>
      </c>
      <c r="AN5056" s="112">
        <f>IF(Q5056&lt;&gt;"",MONTH(Q5056),"")</f>
        <v/>
      </c>
      <c r="AO5056" s="112">
        <f>IFERROR(VALUE(V5056),0)</f>
        <v/>
      </c>
    </row>
    <row customFormat="1" customHeight="1" ht="29.25" r="5057" s="112" spans="1:41">
      <c r="A5057" s="127" t="n"/>
      <c r="B5057" s="113" t="n"/>
      <c r="C5057" s="127" t="n"/>
      <c r="D5057" s="127" t="n"/>
      <c r="E5057" s="114">
        <f>IF(F5057 &lt;&gt; "",VLOOKUP(F5057,CategoryLookup,2,FALSE), "")</f>
        <v/>
      </c>
      <c r="F5057" s="126" t="n"/>
      <c r="G5057" s="127" t="n"/>
      <c r="H5057" s="127" t="n"/>
      <c r="I5057" s="127" t="n"/>
      <c r="J5057" s="127" t="n"/>
      <c r="K5057" s="127" t="n"/>
      <c r="L5057" s="127" t="n"/>
      <c r="M5057" s="127" t="n"/>
      <c r="N5057" s="120" t="n"/>
      <c r="O5057" s="120" t="n"/>
      <c r="P5057" s="120" t="n"/>
      <c r="Q5057" s="120" t="n"/>
      <c r="R5057" s="121" t="n"/>
      <c r="S5057" s="121" t="n"/>
      <c r="T5057" s="121" t="n"/>
      <c r="U5057" s="121" t="n"/>
      <c r="V5057" s="117">
        <f>IF(P5057="NA","NA",IF(P5057&lt;&gt;"",TEXT(P5057-N5057,"[h].mm"),""))</f>
        <v/>
      </c>
      <c r="W5057" s="118">
        <f>IF(AND(R5057="",S5057=""),"",R5057+S5057)</f>
        <v/>
      </c>
      <c r="X5057" s="116">
        <f>IF(O5057&lt;&gt;"",DATE(YEAR(O5057), MONTH(O5057), DAY(O5057)),"")</f>
        <v/>
      </c>
      <c r="Y5057" s="122" t="n"/>
      <c r="Z5057" s="123" t="n"/>
      <c r="AA5057" s="117">
        <f>IF(F5057="Re-assigned","NA",IF(W5057="","",IF(W5057&gt;=VLOOKUP(D5057,SLAMatrix,3,FALSE),"Yes",IF(W5057&lt;VLOOKUP(D5057,SLAMatrix,2,FALSE),"No","Internal"))))</f>
        <v/>
      </c>
      <c r="AB5057" s="123" t="n"/>
      <c r="AC5057" s="123" t="n"/>
      <c r="AD5057" s="119" t="n"/>
      <c r="AE5057" s="125" t="n"/>
      <c r="AF5057" s="124">
        <f>MONTH(O5057)</f>
        <v/>
      </c>
      <c r="AG5057" s="124">
        <f>VLOOKUP(IFERROR(MID(AE5057,1,(FIND(",",AE5057,1)-1)),AE5057),Facility_Region_Mapping,2,FALSE)</f>
        <v/>
      </c>
      <c r="AH5057" s="124" t="n"/>
      <c r="AI5057" s="124">
        <f>IF(C5057&lt;&gt;"",IF(M5057="ESM User",getInterfaceName($C5057),"NA"),"")</f>
        <v/>
      </c>
      <c r="AJ5057" s="116">
        <f>IF(Q5057&lt;&gt;"",DATE(YEAR(Q5057), MONTH(Q5057), DAY(Q5057)),"")</f>
        <v/>
      </c>
      <c r="AK5057" s="130">
        <f>IF(Q5057&lt;&gt;0,Q5057-N5057,TODAY()-N5057)</f>
        <v/>
      </c>
      <c r="AL5057" s="112">
        <f>IF(F5057="Re-assigned",0,IF(H5057="Closed",0,IF(H5057="Service Restored",0,IF(H5057="",0,1))))</f>
        <v/>
      </c>
      <c r="AM5057" s="124">
        <f>IF(AL5057=0,"",IF(AK5057&gt;20.99,"Aged","Non-Aged"))</f>
        <v/>
      </c>
      <c r="AN5057" s="112">
        <f>IF(Q5057&lt;&gt;"",MONTH(Q5057),"")</f>
        <v/>
      </c>
      <c r="AO5057" s="112">
        <f>IFERROR(VALUE(V5057),0)</f>
        <v/>
      </c>
    </row>
    <row customFormat="1" customHeight="1" ht="29.25" r="5058" s="112" spans="1:41">
      <c r="A5058" s="127" t="n"/>
      <c r="B5058" s="113" t="n"/>
      <c r="C5058" s="127" t="n"/>
      <c r="D5058" s="127" t="n"/>
      <c r="E5058" s="114">
        <f>IF(F5058 &lt;&gt; "",VLOOKUP(F5058,CategoryLookup,2,FALSE), "")</f>
        <v/>
      </c>
      <c r="F5058" s="126" t="n"/>
      <c r="G5058" s="127" t="n"/>
      <c r="H5058" s="127" t="n"/>
      <c r="I5058" s="127" t="n"/>
      <c r="J5058" s="127" t="n"/>
      <c r="K5058" s="127" t="n"/>
      <c r="L5058" s="127" t="n"/>
      <c r="M5058" s="127" t="n"/>
      <c r="N5058" s="120" t="n"/>
      <c r="O5058" s="120" t="n"/>
      <c r="P5058" s="120" t="n"/>
      <c r="Q5058" s="120" t="n"/>
      <c r="R5058" s="121" t="n"/>
      <c r="S5058" s="121" t="n"/>
      <c r="T5058" s="121" t="n"/>
      <c r="U5058" s="121" t="n"/>
      <c r="V5058" s="117">
        <f>IF(P5058="NA","NA",IF(P5058&lt;&gt;"",TEXT(P5058-N5058,"[h].mm"),""))</f>
        <v/>
      </c>
      <c r="W5058" s="118">
        <f>IF(AND(R5058="",S5058=""),"",R5058+S5058)</f>
        <v/>
      </c>
      <c r="X5058" s="116">
        <f>IF(O5058&lt;&gt;"",DATE(YEAR(O5058), MONTH(O5058), DAY(O5058)),"")</f>
        <v/>
      </c>
      <c r="Y5058" s="122" t="n"/>
      <c r="Z5058" s="123" t="n"/>
      <c r="AA5058" s="117">
        <f>IF(F5058="Re-assigned","NA",IF(W5058="","",IF(W5058&gt;=VLOOKUP(D5058,SLAMatrix,3,FALSE),"Yes",IF(W5058&lt;VLOOKUP(D5058,SLAMatrix,2,FALSE),"No","Internal"))))</f>
        <v/>
      </c>
      <c r="AB5058" s="123" t="n"/>
      <c r="AC5058" s="123" t="n"/>
      <c r="AD5058" s="119" t="n"/>
      <c r="AE5058" s="125" t="n"/>
      <c r="AF5058" s="124">
        <f>MONTH(O5058)</f>
        <v/>
      </c>
      <c r="AG5058" s="124">
        <f>VLOOKUP(IFERROR(MID(AE5058,1,(FIND(",",AE5058,1)-1)),AE5058),Facility_Region_Mapping,2,FALSE)</f>
        <v/>
      </c>
      <c r="AH5058" s="124" t="n"/>
      <c r="AI5058" s="124">
        <f>IF(C5058&lt;&gt;"",IF(M5058="ESM User",getInterfaceName($C5058),"NA"),"")</f>
        <v/>
      </c>
      <c r="AJ5058" s="116">
        <f>IF(Q5058&lt;&gt;"",DATE(YEAR(Q5058), MONTH(Q5058), DAY(Q5058)),"")</f>
        <v/>
      </c>
      <c r="AK5058" s="130">
        <f>IF(Q5058&lt;&gt;0,Q5058-N5058,TODAY()-N5058)</f>
        <v/>
      </c>
      <c r="AL5058" s="112">
        <f>IF(F5058="Re-assigned",0,IF(H5058="Closed",0,IF(H5058="Service Restored",0,IF(H5058="",0,1))))</f>
        <v/>
      </c>
      <c r="AM5058" s="124">
        <f>IF(AL5058=0,"",IF(AK5058&gt;20.99,"Aged","Non-Aged"))</f>
        <v/>
      </c>
      <c r="AN5058" s="112">
        <f>IF(Q5058&lt;&gt;"",MONTH(Q5058),"")</f>
        <v/>
      </c>
      <c r="AO5058" s="112">
        <f>IFERROR(VALUE(V5058),0)</f>
        <v/>
      </c>
    </row>
    <row customFormat="1" customHeight="1" ht="29.25" r="5059" s="112" spans="1:41">
      <c r="A5059" s="127" t="n"/>
      <c r="B5059" s="113" t="n"/>
      <c r="C5059" s="127" t="n"/>
      <c r="D5059" s="127" t="n"/>
      <c r="E5059" s="114">
        <f>IF(F5059 &lt;&gt; "",VLOOKUP(F5059,CategoryLookup,2,FALSE), "")</f>
        <v/>
      </c>
      <c r="F5059" s="126" t="n"/>
      <c r="G5059" s="127" t="n"/>
      <c r="H5059" s="127" t="n"/>
      <c r="I5059" s="127" t="n"/>
      <c r="J5059" s="127" t="n"/>
      <c r="K5059" s="127" t="n"/>
      <c r="L5059" s="127" t="n"/>
      <c r="M5059" s="127" t="n"/>
      <c r="N5059" s="120" t="n"/>
      <c r="O5059" s="120" t="n"/>
      <c r="P5059" s="120" t="n"/>
      <c r="Q5059" s="120" t="n"/>
      <c r="R5059" s="121" t="n"/>
      <c r="S5059" s="121" t="n"/>
      <c r="T5059" s="121" t="n"/>
      <c r="U5059" s="121" t="n"/>
      <c r="V5059" s="117">
        <f>IF(P5059="NA","NA",IF(P5059&lt;&gt;"",TEXT(P5059-N5059,"[h].mm"),""))</f>
        <v/>
      </c>
      <c r="W5059" s="118">
        <f>IF(AND(R5059="",S5059=""),"",R5059+S5059)</f>
        <v/>
      </c>
      <c r="X5059" s="116">
        <f>IF(O5059&lt;&gt;"",DATE(YEAR(O5059), MONTH(O5059), DAY(O5059)),"")</f>
        <v/>
      </c>
      <c r="Y5059" s="122" t="n"/>
      <c r="Z5059" s="123" t="n"/>
      <c r="AA5059" s="117">
        <f>IF(F5059="Re-assigned","NA",IF(W5059="","",IF(W5059&gt;=VLOOKUP(D5059,SLAMatrix,3,FALSE),"Yes",IF(W5059&lt;VLOOKUP(D5059,SLAMatrix,2,FALSE),"No","Internal"))))</f>
        <v/>
      </c>
      <c r="AB5059" s="123" t="n"/>
      <c r="AC5059" s="123" t="n"/>
      <c r="AD5059" s="119" t="n"/>
      <c r="AE5059" s="125" t="n"/>
      <c r="AF5059" s="124">
        <f>MONTH(O5059)</f>
        <v/>
      </c>
      <c r="AG5059" s="124">
        <f>VLOOKUP(IFERROR(MID(AE5059,1,(FIND(",",AE5059,1)-1)),AE5059),Facility_Region_Mapping,2,FALSE)</f>
        <v/>
      </c>
      <c r="AH5059" s="124" t="n"/>
      <c r="AI5059" s="124">
        <f>IF(C5059&lt;&gt;"",IF(M5059="ESM User",getInterfaceName($C5059),"NA"),"")</f>
        <v/>
      </c>
      <c r="AJ5059" s="116">
        <f>IF(Q5059&lt;&gt;"",DATE(YEAR(Q5059), MONTH(Q5059), DAY(Q5059)),"")</f>
        <v/>
      </c>
      <c r="AK5059" s="130">
        <f>IF(Q5059&lt;&gt;0,Q5059-N5059,TODAY()-N5059)</f>
        <v/>
      </c>
      <c r="AL5059" s="112">
        <f>IF(F5059="Re-assigned",0,IF(H5059="Closed",0,IF(H5059="Service Restored",0,IF(H5059="",0,1))))</f>
        <v/>
      </c>
      <c r="AM5059" s="124">
        <f>IF(AL5059=0,"",IF(AK5059&gt;20.99,"Aged","Non-Aged"))</f>
        <v/>
      </c>
      <c r="AN5059" s="112">
        <f>IF(Q5059&lt;&gt;"",MONTH(Q5059),"")</f>
        <v/>
      </c>
      <c r="AO5059" s="112">
        <f>IFERROR(VALUE(V5059),0)</f>
        <v/>
      </c>
    </row>
    <row customFormat="1" customHeight="1" ht="29.25" r="5060" s="112" spans="1:41">
      <c r="A5060" s="127" t="n"/>
      <c r="B5060" s="113" t="n"/>
      <c r="C5060" s="127" t="n"/>
      <c r="D5060" s="127" t="n"/>
      <c r="E5060" s="114">
        <f>IF(F5060 &lt;&gt; "",VLOOKUP(F5060,CategoryLookup,2,FALSE), "")</f>
        <v/>
      </c>
      <c r="F5060" s="126" t="n"/>
      <c r="G5060" s="127" t="n"/>
      <c r="H5060" s="127" t="n"/>
      <c r="I5060" s="127" t="n"/>
      <c r="J5060" s="127" t="n"/>
      <c r="K5060" s="127" t="n"/>
      <c r="L5060" s="127" t="n"/>
      <c r="M5060" s="127" t="n"/>
      <c r="N5060" s="120" t="n"/>
      <c r="O5060" s="120" t="n"/>
      <c r="P5060" s="120" t="n"/>
      <c r="Q5060" s="120" t="n"/>
      <c r="R5060" s="121" t="n"/>
      <c r="S5060" s="121" t="n"/>
      <c r="T5060" s="121" t="n"/>
      <c r="U5060" s="121" t="n"/>
      <c r="V5060" s="117">
        <f>IF(P5060="NA","NA",IF(P5060&lt;&gt;"",TEXT(P5060-N5060,"[h].mm"),""))</f>
        <v/>
      </c>
      <c r="W5060" s="118">
        <f>IF(AND(R5060="",S5060=""),"",R5060+S5060)</f>
        <v/>
      </c>
      <c r="X5060" s="116">
        <f>IF(O5060&lt;&gt;"",DATE(YEAR(O5060), MONTH(O5060), DAY(O5060)),"")</f>
        <v/>
      </c>
      <c r="Y5060" s="122" t="n"/>
      <c r="Z5060" s="123" t="n"/>
      <c r="AA5060" s="117">
        <f>IF(F5060="Re-assigned","NA",IF(W5060="","",IF(W5060&gt;=VLOOKUP(D5060,SLAMatrix,3,FALSE),"Yes",IF(W5060&lt;VLOOKUP(D5060,SLAMatrix,2,FALSE),"No","Internal"))))</f>
        <v/>
      </c>
      <c r="AB5060" s="123" t="n"/>
      <c r="AC5060" s="123" t="n"/>
      <c r="AD5060" s="119" t="n"/>
      <c r="AE5060" s="125" t="n"/>
      <c r="AF5060" s="124">
        <f>MONTH(O5060)</f>
        <v/>
      </c>
      <c r="AG5060" s="124">
        <f>VLOOKUP(IFERROR(MID(AE5060,1,(FIND(",",AE5060,1)-1)),AE5060),Facility_Region_Mapping,2,FALSE)</f>
        <v/>
      </c>
      <c r="AH5060" s="124" t="n"/>
      <c r="AI5060" s="124">
        <f>IF(C5060&lt;&gt;"",IF(M5060="ESM User",getInterfaceName($C5060),"NA"),"")</f>
        <v/>
      </c>
      <c r="AJ5060" s="116">
        <f>IF(Q5060&lt;&gt;"",DATE(YEAR(Q5060), MONTH(Q5060), DAY(Q5060)),"")</f>
        <v/>
      </c>
      <c r="AK5060" s="130">
        <f>IF(Q5060&lt;&gt;0,Q5060-N5060,TODAY()-N5060)</f>
        <v/>
      </c>
      <c r="AL5060" s="112">
        <f>IF(F5060="Re-assigned",0,IF(H5060="Closed",0,IF(H5060="Service Restored",0,IF(H5060="",0,1))))</f>
        <v/>
      </c>
      <c r="AM5060" s="124">
        <f>IF(AL5060=0,"",IF(AK5060&gt;20.99,"Aged","Non-Aged"))</f>
        <v/>
      </c>
      <c r="AN5060" s="112">
        <f>IF(Q5060&lt;&gt;"",MONTH(Q5060),"")</f>
        <v/>
      </c>
      <c r="AO5060" s="112">
        <f>IFERROR(VALUE(V5060),0)</f>
        <v/>
      </c>
    </row>
    <row customFormat="1" customHeight="1" ht="29.25" r="5061" s="112" spans="1:41">
      <c r="A5061" s="127" t="n"/>
      <c r="B5061" s="113" t="n"/>
      <c r="C5061" s="127" t="n"/>
      <c r="D5061" s="127" t="n"/>
      <c r="E5061" s="114">
        <f>IF(F5061 &lt;&gt; "",VLOOKUP(F5061,CategoryLookup,2,FALSE), "")</f>
        <v/>
      </c>
      <c r="F5061" s="126" t="n"/>
      <c r="G5061" s="127" t="n"/>
      <c r="H5061" s="127" t="n"/>
      <c r="I5061" s="127" t="n"/>
      <c r="J5061" s="127" t="n"/>
      <c r="K5061" s="127" t="n"/>
      <c r="L5061" s="127" t="n"/>
      <c r="M5061" s="127" t="n"/>
      <c r="N5061" s="120" t="n"/>
      <c r="O5061" s="120" t="n"/>
      <c r="P5061" s="120" t="n"/>
      <c r="Q5061" s="120" t="n"/>
      <c r="R5061" s="121" t="n"/>
      <c r="S5061" s="121" t="n"/>
      <c r="T5061" s="121" t="n"/>
      <c r="U5061" s="121" t="n"/>
      <c r="V5061" s="117">
        <f>IF(P5061="NA","NA",IF(P5061&lt;&gt;"",TEXT(P5061-N5061,"[h].mm"),""))</f>
        <v/>
      </c>
      <c r="W5061" s="118">
        <f>IF(AND(R5061="",S5061=""),"",R5061+S5061)</f>
        <v/>
      </c>
      <c r="X5061" s="116">
        <f>IF(O5061&lt;&gt;"",DATE(YEAR(O5061), MONTH(O5061), DAY(O5061)),"")</f>
        <v/>
      </c>
      <c r="Y5061" s="122" t="n"/>
      <c r="Z5061" s="123" t="n"/>
      <c r="AA5061" s="117">
        <f>IF(F5061="Re-assigned","NA",IF(W5061="","",IF(W5061&gt;=VLOOKUP(D5061,SLAMatrix,3,FALSE),"Yes",IF(W5061&lt;VLOOKUP(D5061,SLAMatrix,2,FALSE),"No","Internal"))))</f>
        <v/>
      </c>
      <c r="AB5061" s="123" t="n"/>
      <c r="AC5061" s="123" t="n"/>
      <c r="AD5061" s="119" t="n"/>
      <c r="AE5061" s="125" t="n"/>
      <c r="AF5061" s="124">
        <f>MONTH(O5061)</f>
        <v/>
      </c>
      <c r="AG5061" s="124">
        <f>VLOOKUP(IFERROR(MID(AE5061,1,(FIND(",",AE5061,1)-1)),AE5061),Facility_Region_Mapping,2,FALSE)</f>
        <v/>
      </c>
      <c r="AH5061" s="124" t="n"/>
      <c r="AI5061" s="124">
        <f>IF(C5061&lt;&gt;"",IF(M5061="ESM User",getInterfaceName($C5061),"NA"),"")</f>
        <v/>
      </c>
      <c r="AJ5061" s="116">
        <f>IF(Q5061&lt;&gt;"",DATE(YEAR(Q5061), MONTH(Q5061), DAY(Q5061)),"")</f>
        <v/>
      </c>
      <c r="AK5061" s="130">
        <f>IF(Q5061&lt;&gt;0,Q5061-N5061,TODAY()-N5061)</f>
        <v/>
      </c>
      <c r="AL5061" s="112">
        <f>IF(F5061="Re-assigned",0,IF(H5061="Closed",0,IF(H5061="Service Restored",0,IF(H5061="",0,1))))</f>
        <v/>
      </c>
      <c r="AM5061" s="124">
        <f>IF(AL5061=0,"",IF(AK5061&gt;20.99,"Aged","Non-Aged"))</f>
        <v/>
      </c>
      <c r="AN5061" s="112">
        <f>IF(Q5061&lt;&gt;"",MONTH(Q5061),"")</f>
        <v/>
      </c>
      <c r="AO5061" s="112">
        <f>IFERROR(VALUE(V5061),0)</f>
        <v/>
      </c>
    </row>
    <row customFormat="1" customHeight="1" ht="29.25" r="5062" s="112" spans="1:41">
      <c r="A5062" s="127" t="n"/>
      <c r="B5062" s="113" t="n"/>
      <c r="C5062" s="127" t="n"/>
      <c r="D5062" s="127" t="n"/>
      <c r="E5062" s="114">
        <f>IF(F5062 &lt;&gt; "",VLOOKUP(F5062,CategoryLookup,2,FALSE), "")</f>
        <v/>
      </c>
      <c r="F5062" s="126" t="n"/>
      <c r="G5062" s="127" t="n"/>
      <c r="H5062" s="127" t="n"/>
      <c r="I5062" s="127" t="n"/>
      <c r="J5062" s="127" t="n"/>
      <c r="K5062" s="127" t="n"/>
      <c r="L5062" s="127" t="n"/>
      <c r="M5062" s="127" t="n"/>
      <c r="N5062" s="120" t="n"/>
      <c r="O5062" s="120" t="n"/>
      <c r="P5062" s="120" t="n"/>
      <c r="Q5062" s="120" t="n"/>
      <c r="R5062" s="121" t="n"/>
      <c r="S5062" s="121" t="n"/>
      <c r="T5062" s="121" t="n"/>
      <c r="U5062" s="121" t="n"/>
      <c r="V5062" s="117">
        <f>IF(P5062="NA","NA",IF(P5062&lt;&gt;"",TEXT(P5062-N5062,"[h].mm"),""))</f>
        <v/>
      </c>
      <c r="W5062" s="118">
        <f>IF(AND(R5062="",S5062=""),"",R5062+S5062)</f>
        <v/>
      </c>
      <c r="X5062" s="116">
        <f>IF(O5062&lt;&gt;"",DATE(YEAR(O5062), MONTH(O5062), DAY(O5062)),"")</f>
        <v/>
      </c>
      <c r="Y5062" s="122" t="n"/>
      <c r="Z5062" s="123" t="n"/>
      <c r="AA5062" s="117">
        <f>IF(F5062="Re-assigned","NA",IF(W5062="","",IF(W5062&gt;=VLOOKUP(D5062,SLAMatrix,3,FALSE),"Yes",IF(W5062&lt;VLOOKUP(D5062,SLAMatrix,2,FALSE),"No","Internal"))))</f>
        <v/>
      </c>
      <c r="AB5062" s="123" t="n"/>
      <c r="AC5062" s="123" t="n"/>
      <c r="AD5062" s="119" t="n"/>
      <c r="AE5062" s="125" t="n"/>
      <c r="AF5062" s="124">
        <f>MONTH(O5062)</f>
        <v/>
      </c>
      <c r="AG5062" s="124">
        <f>VLOOKUP(IFERROR(MID(AE5062,1,(FIND(",",AE5062,1)-1)),AE5062),Facility_Region_Mapping,2,FALSE)</f>
        <v/>
      </c>
      <c r="AH5062" s="124" t="n"/>
      <c r="AI5062" s="124">
        <f>IF(C5062&lt;&gt;"",IF(M5062="ESM User",getInterfaceName($C5062),"NA"),"")</f>
        <v/>
      </c>
      <c r="AJ5062" s="116">
        <f>IF(Q5062&lt;&gt;"",DATE(YEAR(Q5062), MONTH(Q5062), DAY(Q5062)),"")</f>
        <v/>
      </c>
      <c r="AK5062" s="130">
        <f>IF(Q5062&lt;&gt;0,Q5062-N5062,TODAY()-N5062)</f>
        <v/>
      </c>
      <c r="AL5062" s="112">
        <f>IF(F5062="Re-assigned",0,IF(H5062="Closed",0,IF(H5062="Service Restored",0,IF(H5062="",0,1))))</f>
        <v/>
      </c>
      <c r="AM5062" s="124">
        <f>IF(AL5062=0,"",IF(AK5062&gt;20.99,"Aged","Non-Aged"))</f>
        <v/>
      </c>
      <c r="AN5062" s="112">
        <f>IF(Q5062&lt;&gt;"",MONTH(Q5062),"")</f>
        <v/>
      </c>
      <c r="AO5062" s="112">
        <f>IFERROR(VALUE(V5062),0)</f>
        <v/>
      </c>
    </row>
    <row customFormat="1" customHeight="1" ht="29.25" r="5063" s="112" spans="1:41">
      <c r="A5063" s="127" t="n"/>
      <c r="B5063" s="113" t="n"/>
      <c r="C5063" s="127" t="n"/>
      <c r="D5063" s="127" t="n"/>
      <c r="E5063" s="114">
        <f>IF(F5063 &lt;&gt; "",VLOOKUP(F5063,CategoryLookup,2,FALSE), "")</f>
        <v/>
      </c>
      <c r="F5063" s="126" t="n"/>
      <c r="G5063" s="127" t="n"/>
      <c r="H5063" s="127" t="n"/>
      <c r="I5063" s="127" t="n"/>
      <c r="J5063" s="127" t="n"/>
      <c r="K5063" s="127" t="n"/>
      <c r="L5063" s="127" t="n"/>
      <c r="M5063" s="127" t="n"/>
      <c r="N5063" s="120" t="n"/>
      <c r="O5063" s="120" t="n"/>
      <c r="P5063" s="120" t="n"/>
      <c r="Q5063" s="120" t="n"/>
      <c r="R5063" s="121" t="n"/>
      <c r="S5063" s="121" t="n"/>
      <c r="T5063" s="121" t="n"/>
      <c r="U5063" s="121" t="n"/>
      <c r="V5063" s="117">
        <f>IF(P5063="NA","NA",IF(P5063&lt;&gt;"",TEXT(P5063-N5063,"[h].mm"),""))</f>
        <v/>
      </c>
      <c r="W5063" s="118">
        <f>IF(AND(R5063="",S5063=""),"",R5063+S5063)</f>
        <v/>
      </c>
      <c r="X5063" s="116">
        <f>IF(O5063&lt;&gt;"",DATE(YEAR(O5063), MONTH(O5063), DAY(O5063)),"")</f>
        <v/>
      </c>
      <c r="Y5063" s="122" t="n"/>
      <c r="Z5063" s="123" t="n"/>
      <c r="AA5063" s="117">
        <f>IF(F5063="Re-assigned","NA",IF(W5063="","",IF(W5063&gt;=VLOOKUP(D5063,SLAMatrix,3,FALSE),"Yes",IF(W5063&lt;VLOOKUP(D5063,SLAMatrix,2,FALSE),"No","Internal"))))</f>
        <v/>
      </c>
      <c r="AB5063" s="123" t="n"/>
      <c r="AC5063" s="123" t="n"/>
      <c r="AD5063" s="119" t="n"/>
      <c r="AE5063" s="125" t="n"/>
      <c r="AF5063" s="124">
        <f>MONTH(O5063)</f>
        <v/>
      </c>
      <c r="AG5063" s="124">
        <f>VLOOKUP(IFERROR(MID(AE5063,1,(FIND(",",AE5063,1)-1)),AE5063),Facility_Region_Mapping,2,FALSE)</f>
        <v/>
      </c>
      <c r="AH5063" s="124" t="n"/>
      <c r="AI5063" s="124">
        <f>IF(C5063&lt;&gt;"",IF(M5063="ESM User",getInterfaceName($C5063),"NA"),"")</f>
        <v/>
      </c>
      <c r="AJ5063" s="116">
        <f>IF(Q5063&lt;&gt;"",DATE(YEAR(Q5063), MONTH(Q5063), DAY(Q5063)),"")</f>
        <v/>
      </c>
      <c r="AK5063" s="130">
        <f>IF(Q5063&lt;&gt;0,Q5063-N5063,TODAY()-N5063)</f>
        <v/>
      </c>
      <c r="AL5063" s="112">
        <f>IF(F5063="Re-assigned",0,IF(H5063="Closed",0,IF(H5063="Service Restored",0,IF(H5063="",0,1))))</f>
        <v/>
      </c>
      <c r="AM5063" s="124">
        <f>IF(AL5063=0,"",IF(AK5063&gt;20.99,"Aged","Non-Aged"))</f>
        <v/>
      </c>
      <c r="AN5063" s="112">
        <f>IF(Q5063&lt;&gt;"",MONTH(Q5063),"")</f>
        <v/>
      </c>
      <c r="AO5063" s="112">
        <f>IFERROR(VALUE(V5063),0)</f>
        <v/>
      </c>
    </row>
    <row customFormat="1" customHeight="1" ht="29.25" r="5064" s="112" spans="1:41">
      <c r="A5064" s="127" t="n"/>
      <c r="B5064" s="113" t="n"/>
      <c r="C5064" s="127" t="n"/>
      <c r="D5064" s="127" t="n"/>
      <c r="E5064" s="114">
        <f>IF(F5064 &lt;&gt; "",VLOOKUP(F5064,CategoryLookup,2,FALSE), "")</f>
        <v/>
      </c>
      <c r="F5064" s="126" t="n"/>
      <c r="G5064" s="127" t="n"/>
      <c r="H5064" s="127" t="n"/>
      <c r="I5064" s="127" t="n"/>
      <c r="J5064" s="127" t="n"/>
      <c r="K5064" s="127" t="n"/>
      <c r="L5064" s="127" t="n"/>
      <c r="M5064" s="127" t="n"/>
      <c r="N5064" s="120" t="n"/>
      <c r="O5064" s="120" t="n"/>
      <c r="P5064" s="120" t="n"/>
      <c r="Q5064" s="120" t="n"/>
      <c r="R5064" s="121" t="n"/>
      <c r="S5064" s="121" t="n"/>
      <c r="T5064" s="121" t="n"/>
      <c r="U5064" s="121" t="n"/>
      <c r="V5064" s="117">
        <f>IF(P5064="NA","NA",IF(P5064&lt;&gt;"",TEXT(P5064-N5064,"[h].mm"),""))</f>
        <v/>
      </c>
      <c r="W5064" s="118">
        <f>IF(AND(R5064="",S5064=""),"",R5064+S5064)</f>
        <v/>
      </c>
      <c r="X5064" s="116">
        <f>IF(O5064&lt;&gt;"",DATE(YEAR(O5064), MONTH(O5064), DAY(O5064)),"")</f>
        <v/>
      </c>
      <c r="Y5064" s="122" t="n"/>
      <c r="Z5064" s="123" t="n"/>
      <c r="AA5064" s="117">
        <f>IF(F5064="Re-assigned","NA",IF(W5064="","",IF(W5064&gt;=VLOOKUP(D5064,SLAMatrix,3,FALSE),"Yes",IF(W5064&lt;VLOOKUP(D5064,SLAMatrix,2,FALSE),"No","Internal"))))</f>
        <v/>
      </c>
      <c r="AB5064" s="123" t="n"/>
      <c r="AC5064" s="123" t="n"/>
      <c r="AD5064" s="119" t="n"/>
      <c r="AE5064" s="125" t="n"/>
      <c r="AF5064" s="124">
        <f>MONTH(O5064)</f>
        <v/>
      </c>
      <c r="AG5064" s="124">
        <f>VLOOKUP(IFERROR(MID(AE5064,1,(FIND(",",AE5064,1)-1)),AE5064),Facility_Region_Mapping,2,FALSE)</f>
        <v/>
      </c>
      <c r="AH5064" s="124" t="n"/>
      <c r="AI5064" s="124">
        <f>IF(C5064&lt;&gt;"",IF(M5064="ESM User",getInterfaceName($C5064),"NA"),"")</f>
        <v/>
      </c>
      <c r="AJ5064" s="116">
        <f>IF(Q5064&lt;&gt;"",DATE(YEAR(Q5064), MONTH(Q5064), DAY(Q5064)),"")</f>
        <v/>
      </c>
      <c r="AK5064" s="130">
        <f>IF(Q5064&lt;&gt;0,Q5064-N5064,TODAY()-N5064)</f>
        <v/>
      </c>
      <c r="AL5064" s="112">
        <f>IF(F5064="Re-assigned",0,IF(H5064="Closed",0,IF(H5064="Service Restored",0,IF(H5064="",0,1))))</f>
        <v/>
      </c>
      <c r="AM5064" s="124">
        <f>IF(AL5064=0,"",IF(AK5064&gt;20.99,"Aged","Non-Aged"))</f>
        <v/>
      </c>
      <c r="AN5064" s="112">
        <f>IF(Q5064&lt;&gt;"",MONTH(Q5064),"")</f>
        <v/>
      </c>
      <c r="AO5064" s="112">
        <f>IFERROR(VALUE(V5064),0)</f>
        <v/>
      </c>
    </row>
    <row customFormat="1" customHeight="1" ht="29.25" r="5065" s="112" spans="1:41">
      <c r="A5065" s="127" t="n"/>
      <c r="B5065" s="113" t="n"/>
      <c r="C5065" s="127" t="n"/>
      <c r="D5065" s="127" t="n"/>
      <c r="E5065" s="114">
        <f>IF(F5065 &lt;&gt; "",VLOOKUP(F5065,CategoryLookup,2,FALSE), "")</f>
        <v/>
      </c>
      <c r="F5065" s="126" t="n"/>
      <c r="G5065" s="127" t="n"/>
      <c r="H5065" s="127" t="n"/>
      <c r="I5065" s="127" t="n"/>
      <c r="J5065" s="127" t="n"/>
      <c r="K5065" s="127" t="n"/>
      <c r="L5065" s="127" t="n"/>
      <c r="M5065" s="127" t="n"/>
      <c r="N5065" s="120" t="n"/>
      <c r="O5065" s="120" t="n"/>
      <c r="P5065" s="120" t="n"/>
      <c r="Q5065" s="120" t="n"/>
      <c r="R5065" s="121" t="n"/>
      <c r="S5065" s="121" t="n"/>
      <c r="T5065" s="121" t="n"/>
      <c r="U5065" s="121" t="n"/>
      <c r="V5065" s="117">
        <f>IF(P5065="NA","NA",IF(P5065&lt;&gt;"",TEXT(P5065-N5065,"[h].mm"),""))</f>
        <v/>
      </c>
      <c r="W5065" s="118">
        <f>IF(AND(R5065="",S5065=""),"",R5065+S5065)</f>
        <v/>
      </c>
      <c r="X5065" s="116">
        <f>IF(O5065&lt;&gt;"",DATE(YEAR(O5065), MONTH(O5065), DAY(O5065)),"")</f>
        <v/>
      </c>
      <c r="Y5065" s="122" t="n"/>
      <c r="Z5065" s="123" t="n"/>
      <c r="AA5065" s="117">
        <f>IF(F5065="Re-assigned","NA",IF(W5065="","",IF(W5065&gt;=VLOOKUP(D5065,SLAMatrix,3,FALSE),"Yes",IF(W5065&lt;VLOOKUP(D5065,SLAMatrix,2,FALSE),"No","Internal"))))</f>
        <v/>
      </c>
      <c r="AB5065" s="123" t="n"/>
      <c r="AC5065" s="123" t="n"/>
      <c r="AD5065" s="119" t="n"/>
      <c r="AE5065" s="125" t="n"/>
      <c r="AF5065" s="124">
        <f>MONTH(O5065)</f>
        <v/>
      </c>
      <c r="AG5065" s="124">
        <f>VLOOKUP(IFERROR(MID(AE5065,1,(FIND(",",AE5065,1)-1)),AE5065),Facility_Region_Mapping,2,FALSE)</f>
        <v/>
      </c>
      <c r="AH5065" s="124" t="n"/>
      <c r="AI5065" s="124">
        <f>IF(C5065&lt;&gt;"",IF(M5065="ESM User",getInterfaceName($C5065),"NA"),"")</f>
        <v/>
      </c>
      <c r="AJ5065" s="116">
        <f>IF(Q5065&lt;&gt;"",DATE(YEAR(Q5065), MONTH(Q5065), DAY(Q5065)),"")</f>
        <v/>
      </c>
      <c r="AK5065" s="130">
        <f>IF(Q5065&lt;&gt;0,Q5065-N5065,TODAY()-N5065)</f>
        <v/>
      </c>
      <c r="AL5065" s="112">
        <f>IF(F5065="Re-assigned",0,IF(H5065="Closed",0,IF(H5065="Service Restored",0,IF(H5065="",0,1))))</f>
        <v/>
      </c>
      <c r="AM5065" s="124">
        <f>IF(AL5065=0,"",IF(AK5065&gt;20.99,"Aged","Non-Aged"))</f>
        <v/>
      </c>
      <c r="AN5065" s="112">
        <f>IF(Q5065&lt;&gt;"",MONTH(Q5065),"")</f>
        <v/>
      </c>
      <c r="AO5065" s="112">
        <f>IFERROR(VALUE(V5065),0)</f>
        <v/>
      </c>
    </row>
    <row customFormat="1" customHeight="1" ht="29.25" r="5066" s="112" spans="1:41">
      <c r="A5066" s="127" t="n"/>
      <c r="B5066" s="113" t="n"/>
      <c r="C5066" s="127" t="n"/>
      <c r="D5066" s="127" t="n"/>
      <c r="E5066" s="114">
        <f>IF(F5066 &lt;&gt; "",VLOOKUP(F5066,CategoryLookup,2,FALSE), "")</f>
        <v/>
      </c>
      <c r="F5066" s="126" t="n"/>
      <c r="G5066" s="127" t="n"/>
      <c r="H5066" s="127" t="n"/>
      <c r="I5066" s="127" t="n"/>
      <c r="J5066" s="127" t="n"/>
      <c r="K5066" s="127" t="n"/>
      <c r="L5066" s="127" t="n"/>
      <c r="M5066" s="127" t="n"/>
      <c r="N5066" s="120" t="n"/>
      <c r="O5066" s="120" t="n"/>
      <c r="P5066" s="120" t="n"/>
      <c r="Q5066" s="120" t="n"/>
      <c r="R5066" s="121" t="n"/>
      <c r="S5066" s="121" t="n"/>
      <c r="T5066" s="121" t="n"/>
      <c r="U5066" s="121" t="n"/>
      <c r="V5066" s="117">
        <f>IF(P5066="NA","NA",IF(P5066&lt;&gt;"",TEXT(P5066-N5066,"[h].mm"),""))</f>
        <v/>
      </c>
      <c r="W5066" s="118">
        <f>IF(AND(R5066="",S5066=""),"",R5066+S5066)</f>
        <v/>
      </c>
      <c r="X5066" s="116">
        <f>IF(O5066&lt;&gt;"",DATE(YEAR(O5066), MONTH(O5066), DAY(O5066)),"")</f>
        <v/>
      </c>
      <c r="Y5066" s="122" t="n"/>
      <c r="Z5066" s="123" t="n"/>
      <c r="AA5066" s="117">
        <f>IF(F5066="Re-assigned","NA",IF(W5066="","",IF(W5066&gt;=VLOOKUP(D5066,SLAMatrix,3,FALSE),"Yes",IF(W5066&lt;VLOOKUP(D5066,SLAMatrix,2,FALSE),"No","Internal"))))</f>
        <v/>
      </c>
      <c r="AB5066" s="123" t="n"/>
      <c r="AC5066" s="123" t="n"/>
      <c r="AD5066" s="119" t="n"/>
      <c r="AE5066" s="125" t="n"/>
      <c r="AF5066" s="124">
        <f>MONTH(O5066)</f>
        <v/>
      </c>
      <c r="AG5066" s="124">
        <f>VLOOKUP(IFERROR(MID(AE5066,1,(FIND(",",AE5066,1)-1)),AE5066),Facility_Region_Mapping,2,FALSE)</f>
        <v/>
      </c>
      <c r="AH5066" s="124" t="n"/>
      <c r="AI5066" s="124">
        <f>IF(C5066&lt;&gt;"",IF(M5066="ESM User",getInterfaceName($C5066),"NA"),"")</f>
        <v/>
      </c>
      <c r="AJ5066" s="116">
        <f>IF(Q5066&lt;&gt;"",DATE(YEAR(Q5066), MONTH(Q5066), DAY(Q5066)),"")</f>
        <v/>
      </c>
      <c r="AK5066" s="130">
        <f>IF(Q5066&lt;&gt;0,Q5066-N5066,TODAY()-N5066)</f>
        <v/>
      </c>
      <c r="AL5066" s="112">
        <f>IF(F5066="Re-assigned",0,IF(H5066="Closed",0,IF(H5066="Service Restored",0,IF(H5066="",0,1))))</f>
        <v/>
      </c>
      <c r="AM5066" s="124">
        <f>IF(AL5066=0,"",IF(AK5066&gt;20.99,"Aged","Non-Aged"))</f>
        <v/>
      </c>
      <c r="AN5066" s="112">
        <f>IF(Q5066&lt;&gt;"",MONTH(Q5066),"")</f>
        <v/>
      </c>
      <c r="AO5066" s="112">
        <f>IFERROR(VALUE(V5066),0)</f>
        <v/>
      </c>
    </row>
    <row customFormat="1" customHeight="1" ht="29.25" r="5067" s="112" spans="1:41">
      <c r="A5067" s="127" t="n"/>
      <c r="B5067" s="113" t="n"/>
      <c r="C5067" s="127" t="n"/>
      <c r="D5067" s="127" t="n"/>
      <c r="E5067" s="114">
        <f>IF(F5067 &lt;&gt; "",VLOOKUP(F5067,CategoryLookup,2,FALSE), "")</f>
        <v/>
      </c>
      <c r="F5067" s="126" t="n"/>
      <c r="G5067" s="127" t="n"/>
      <c r="H5067" s="127" t="n"/>
      <c r="I5067" s="127" t="n"/>
      <c r="J5067" s="127" t="n"/>
      <c r="K5067" s="127" t="n"/>
      <c r="L5067" s="127" t="n"/>
      <c r="M5067" s="127" t="n"/>
      <c r="N5067" s="120" t="n"/>
      <c r="O5067" s="120" t="n"/>
      <c r="P5067" s="120" t="n"/>
      <c r="Q5067" s="120" t="n"/>
      <c r="R5067" s="121" t="n"/>
      <c r="S5067" s="121" t="n"/>
      <c r="T5067" s="121" t="n"/>
      <c r="U5067" s="121" t="n"/>
      <c r="V5067" s="117">
        <f>IF(P5067="NA","NA",IF(P5067&lt;&gt;"",TEXT(P5067-N5067,"[h].mm"),""))</f>
        <v/>
      </c>
      <c r="W5067" s="118">
        <f>IF(AND(R5067="",S5067=""),"",R5067+S5067)</f>
        <v/>
      </c>
      <c r="X5067" s="116">
        <f>IF(O5067&lt;&gt;"",DATE(YEAR(O5067), MONTH(O5067), DAY(O5067)),"")</f>
        <v/>
      </c>
      <c r="Y5067" s="122" t="n"/>
      <c r="Z5067" s="123" t="n"/>
      <c r="AA5067" s="117">
        <f>IF(F5067="Re-assigned","NA",IF(W5067="","",IF(W5067&gt;=VLOOKUP(D5067,SLAMatrix,3,FALSE),"Yes",IF(W5067&lt;VLOOKUP(D5067,SLAMatrix,2,FALSE),"No","Internal"))))</f>
        <v/>
      </c>
      <c r="AB5067" s="123" t="n"/>
      <c r="AC5067" s="123" t="n"/>
      <c r="AD5067" s="119" t="n"/>
      <c r="AE5067" s="125" t="n"/>
      <c r="AF5067" s="124">
        <f>MONTH(O5067)</f>
        <v/>
      </c>
      <c r="AG5067" s="124">
        <f>VLOOKUP(IFERROR(MID(AE5067,1,(FIND(",",AE5067,1)-1)),AE5067),Facility_Region_Mapping,2,FALSE)</f>
        <v/>
      </c>
      <c r="AH5067" s="124" t="n"/>
      <c r="AI5067" s="124">
        <f>IF(C5067&lt;&gt;"",IF(M5067="ESM User",getInterfaceName($C5067),"NA"),"")</f>
        <v/>
      </c>
      <c r="AJ5067" s="116">
        <f>IF(Q5067&lt;&gt;"",DATE(YEAR(Q5067), MONTH(Q5067), DAY(Q5067)),"")</f>
        <v/>
      </c>
      <c r="AK5067" s="130">
        <f>IF(Q5067&lt;&gt;0,Q5067-N5067,TODAY()-N5067)</f>
        <v/>
      </c>
      <c r="AL5067" s="112">
        <f>IF(F5067="Re-assigned",0,IF(H5067="Closed",0,IF(H5067="Service Restored",0,IF(H5067="",0,1))))</f>
        <v/>
      </c>
      <c r="AM5067" s="124">
        <f>IF(AL5067=0,"",IF(AK5067&gt;20.99,"Aged","Non-Aged"))</f>
        <v/>
      </c>
      <c r="AN5067" s="112">
        <f>IF(Q5067&lt;&gt;"",MONTH(Q5067),"")</f>
        <v/>
      </c>
      <c r="AO5067" s="112">
        <f>IFERROR(VALUE(V5067),0)</f>
        <v/>
      </c>
    </row>
    <row customFormat="1" customHeight="1" ht="29.25" r="5068" s="112" spans="1:41">
      <c r="A5068" s="127" t="n"/>
      <c r="B5068" s="113" t="n"/>
      <c r="C5068" s="127" t="n"/>
      <c r="D5068" s="127" t="n"/>
      <c r="E5068" s="114">
        <f>IF(F5068 &lt;&gt; "",VLOOKUP(F5068,CategoryLookup,2,FALSE), "")</f>
        <v/>
      </c>
      <c r="F5068" s="126" t="n"/>
      <c r="G5068" s="127" t="n"/>
      <c r="H5068" s="127" t="n"/>
      <c r="I5068" s="127" t="n"/>
      <c r="J5068" s="127" t="n"/>
      <c r="K5068" s="127" t="n"/>
      <c r="L5068" s="127" t="n"/>
      <c r="M5068" s="127" t="n"/>
      <c r="N5068" s="120" t="n"/>
      <c r="O5068" s="120" t="n"/>
      <c r="P5068" s="120" t="n"/>
      <c r="Q5068" s="120" t="n"/>
      <c r="R5068" s="121" t="n"/>
      <c r="S5068" s="121" t="n"/>
      <c r="T5068" s="121" t="n"/>
      <c r="U5068" s="121" t="n"/>
      <c r="V5068" s="117">
        <f>IF(P5068="NA","NA",IF(P5068&lt;&gt;"",TEXT(P5068-N5068,"[h].mm"),""))</f>
        <v/>
      </c>
      <c r="W5068" s="118">
        <f>IF(AND(R5068="",S5068=""),"",R5068+S5068)</f>
        <v/>
      </c>
      <c r="X5068" s="116">
        <f>IF(O5068&lt;&gt;"",DATE(YEAR(O5068), MONTH(O5068), DAY(O5068)),"")</f>
        <v/>
      </c>
      <c r="Y5068" s="122" t="n"/>
      <c r="Z5068" s="123" t="n"/>
      <c r="AA5068" s="117">
        <f>IF(F5068="Re-assigned","NA",IF(W5068="","",IF(W5068&gt;=VLOOKUP(D5068,SLAMatrix,3,FALSE),"Yes",IF(W5068&lt;VLOOKUP(D5068,SLAMatrix,2,FALSE),"No","Internal"))))</f>
        <v/>
      </c>
      <c r="AB5068" s="123" t="n"/>
      <c r="AC5068" s="123" t="n"/>
      <c r="AD5068" s="119" t="n"/>
      <c r="AE5068" s="125" t="n"/>
      <c r="AF5068" s="124">
        <f>MONTH(O5068)</f>
        <v/>
      </c>
      <c r="AG5068" s="124">
        <f>VLOOKUP(IFERROR(MID(AE5068,1,(FIND(",",AE5068,1)-1)),AE5068),Facility_Region_Mapping,2,FALSE)</f>
        <v/>
      </c>
      <c r="AH5068" s="124" t="n"/>
      <c r="AI5068" s="124">
        <f>IF(C5068&lt;&gt;"",IF(M5068="ESM User",getInterfaceName($C5068),"NA"),"")</f>
        <v/>
      </c>
      <c r="AJ5068" s="116">
        <f>IF(Q5068&lt;&gt;"",DATE(YEAR(Q5068), MONTH(Q5068), DAY(Q5068)),"")</f>
        <v/>
      </c>
      <c r="AK5068" s="130">
        <f>IF(Q5068&lt;&gt;0,Q5068-N5068,TODAY()-N5068)</f>
        <v/>
      </c>
      <c r="AL5068" s="112">
        <f>IF(F5068="Re-assigned",0,IF(H5068="Closed",0,IF(H5068="Service Restored",0,IF(H5068="",0,1))))</f>
        <v/>
      </c>
      <c r="AM5068" s="124">
        <f>IF(AL5068=0,"",IF(AK5068&gt;20.99,"Aged","Non-Aged"))</f>
        <v/>
      </c>
      <c r="AN5068" s="112">
        <f>IF(Q5068&lt;&gt;"",MONTH(Q5068),"")</f>
        <v/>
      </c>
      <c r="AO5068" s="112">
        <f>IFERROR(VALUE(V5068),0)</f>
        <v/>
      </c>
    </row>
    <row customFormat="1" customHeight="1" ht="29.25" r="5069" s="112" spans="1:41">
      <c r="A5069" s="127" t="n"/>
      <c r="B5069" s="113" t="n"/>
      <c r="C5069" s="127" t="n"/>
      <c r="D5069" s="127" t="n"/>
      <c r="E5069" s="114">
        <f>IF(F5069 &lt;&gt; "",VLOOKUP(F5069,CategoryLookup,2,FALSE), "")</f>
        <v/>
      </c>
      <c r="F5069" s="126" t="n"/>
      <c r="G5069" s="127" t="n"/>
      <c r="H5069" s="127" t="n"/>
      <c r="I5069" s="127" t="n"/>
      <c r="J5069" s="127" t="n"/>
      <c r="K5069" s="127" t="n"/>
      <c r="L5069" s="127" t="n"/>
      <c r="M5069" s="127" t="n"/>
      <c r="N5069" s="120" t="n"/>
      <c r="O5069" s="120" t="n"/>
      <c r="P5069" s="120" t="n"/>
      <c r="Q5069" s="120" t="n"/>
      <c r="R5069" s="121" t="n"/>
      <c r="S5069" s="121" t="n"/>
      <c r="T5069" s="121" t="n"/>
      <c r="U5069" s="121" t="n"/>
      <c r="V5069" s="117">
        <f>IF(P5069="NA","NA",IF(P5069&lt;&gt;"",TEXT(P5069-N5069,"[h].mm"),""))</f>
        <v/>
      </c>
      <c r="W5069" s="118">
        <f>IF(AND(R5069="",S5069=""),"",R5069+S5069)</f>
        <v/>
      </c>
      <c r="X5069" s="116">
        <f>IF(O5069&lt;&gt;"",DATE(YEAR(O5069), MONTH(O5069), DAY(O5069)),"")</f>
        <v/>
      </c>
      <c r="Y5069" s="122" t="n"/>
      <c r="Z5069" s="123" t="n"/>
      <c r="AA5069" s="117">
        <f>IF(F5069="Re-assigned","NA",IF(W5069="","",IF(W5069&gt;=VLOOKUP(D5069,SLAMatrix,3,FALSE),"Yes",IF(W5069&lt;VLOOKUP(D5069,SLAMatrix,2,FALSE),"No","Internal"))))</f>
        <v/>
      </c>
      <c r="AB5069" s="123" t="n"/>
      <c r="AC5069" s="123" t="n"/>
      <c r="AD5069" s="119" t="n"/>
      <c r="AE5069" s="125" t="n"/>
      <c r="AF5069" s="124">
        <f>MONTH(O5069)</f>
        <v/>
      </c>
      <c r="AG5069" s="124">
        <f>VLOOKUP(IFERROR(MID(AE5069,1,(FIND(",",AE5069,1)-1)),AE5069),Facility_Region_Mapping,2,FALSE)</f>
        <v/>
      </c>
      <c r="AH5069" s="124" t="n"/>
      <c r="AI5069" s="124">
        <f>IF(C5069&lt;&gt;"",IF(M5069="ESM User",getInterfaceName($C5069),"NA"),"")</f>
        <v/>
      </c>
      <c r="AJ5069" s="116">
        <f>IF(Q5069&lt;&gt;"",DATE(YEAR(Q5069), MONTH(Q5069), DAY(Q5069)),"")</f>
        <v/>
      </c>
      <c r="AK5069" s="130">
        <f>IF(Q5069&lt;&gt;0,Q5069-N5069,TODAY()-N5069)</f>
        <v/>
      </c>
      <c r="AL5069" s="112">
        <f>IF(F5069="Re-assigned",0,IF(H5069="Closed",0,IF(H5069="Service Restored",0,IF(H5069="",0,1))))</f>
        <v/>
      </c>
      <c r="AM5069" s="124">
        <f>IF(AL5069=0,"",IF(AK5069&gt;20.99,"Aged","Non-Aged"))</f>
        <v/>
      </c>
      <c r="AN5069" s="112">
        <f>IF(Q5069&lt;&gt;"",MONTH(Q5069),"")</f>
        <v/>
      </c>
      <c r="AO5069" s="112">
        <f>IFERROR(VALUE(V5069),0)</f>
        <v/>
      </c>
    </row>
    <row customFormat="1" customHeight="1" ht="29.25" r="5070" s="112" spans="1:41">
      <c r="A5070" s="127" t="n"/>
      <c r="B5070" s="113" t="n"/>
      <c r="C5070" s="127" t="n"/>
      <c r="D5070" s="127" t="n"/>
      <c r="E5070" s="114">
        <f>IF(F5070 &lt;&gt; "",VLOOKUP(F5070,CategoryLookup,2,FALSE), "")</f>
        <v/>
      </c>
      <c r="F5070" s="126" t="n"/>
      <c r="G5070" s="127" t="n"/>
      <c r="H5070" s="127" t="n"/>
      <c r="I5070" s="127" t="n"/>
      <c r="J5070" s="127" t="n"/>
      <c r="K5070" s="127" t="n"/>
      <c r="L5070" s="127" t="n"/>
      <c r="M5070" s="127" t="n"/>
      <c r="N5070" s="120" t="n"/>
      <c r="O5070" s="120" t="n"/>
      <c r="P5070" s="120" t="n"/>
      <c r="Q5070" s="120" t="n"/>
      <c r="R5070" s="121" t="n"/>
      <c r="S5070" s="121" t="n"/>
      <c r="T5070" s="121" t="n"/>
      <c r="U5070" s="121" t="n"/>
      <c r="V5070" s="117">
        <f>IF(P5070="NA","NA",IF(P5070&lt;&gt;"",TEXT(P5070-N5070,"[h].mm"),""))</f>
        <v/>
      </c>
      <c r="W5070" s="118">
        <f>IF(AND(R5070="",S5070=""),"",R5070+S5070)</f>
        <v/>
      </c>
      <c r="X5070" s="116">
        <f>IF(O5070&lt;&gt;"",DATE(YEAR(O5070), MONTH(O5070), DAY(O5070)),"")</f>
        <v/>
      </c>
      <c r="Y5070" s="122" t="n"/>
      <c r="Z5070" s="123" t="n"/>
      <c r="AA5070" s="117">
        <f>IF(F5070="Re-assigned","NA",IF(W5070="","",IF(W5070&gt;=VLOOKUP(D5070,SLAMatrix,3,FALSE),"Yes",IF(W5070&lt;VLOOKUP(D5070,SLAMatrix,2,FALSE),"No","Internal"))))</f>
        <v/>
      </c>
      <c r="AB5070" s="123" t="n"/>
      <c r="AC5070" s="123" t="n"/>
      <c r="AD5070" s="119" t="n"/>
      <c r="AE5070" s="125" t="n"/>
      <c r="AF5070" s="124">
        <f>MONTH(O5070)</f>
        <v/>
      </c>
      <c r="AG5070" s="124">
        <f>VLOOKUP(IFERROR(MID(AE5070,1,(FIND(",",AE5070,1)-1)),AE5070),Facility_Region_Mapping,2,FALSE)</f>
        <v/>
      </c>
      <c r="AH5070" s="124" t="n"/>
      <c r="AI5070" s="124">
        <f>IF(C5070&lt;&gt;"",IF(M5070="ESM User",getInterfaceName($C5070),"NA"),"")</f>
        <v/>
      </c>
      <c r="AJ5070" s="116">
        <f>IF(Q5070&lt;&gt;"",DATE(YEAR(Q5070), MONTH(Q5070), DAY(Q5070)),"")</f>
        <v/>
      </c>
      <c r="AK5070" s="130">
        <f>IF(Q5070&lt;&gt;0,Q5070-N5070,TODAY()-N5070)</f>
        <v/>
      </c>
      <c r="AL5070" s="112">
        <f>IF(F5070="Re-assigned",0,IF(H5070="Closed",0,IF(H5070="Service Restored",0,IF(H5070="",0,1))))</f>
        <v/>
      </c>
      <c r="AM5070" s="124">
        <f>IF(AL5070=0,"",IF(AK5070&gt;20.99,"Aged","Non-Aged"))</f>
        <v/>
      </c>
      <c r="AN5070" s="112">
        <f>IF(Q5070&lt;&gt;"",MONTH(Q5070),"")</f>
        <v/>
      </c>
      <c r="AO5070" s="112">
        <f>IFERROR(VALUE(V5070),0)</f>
        <v/>
      </c>
    </row>
    <row customFormat="1" customHeight="1" ht="29.25" r="5071" s="112" spans="1:41">
      <c r="A5071" s="127" t="n"/>
      <c r="B5071" s="113" t="n"/>
      <c r="C5071" s="127" t="n"/>
      <c r="D5071" s="127" t="n"/>
      <c r="E5071" s="114">
        <f>IF(F5071 &lt;&gt; "",VLOOKUP(F5071,CategoryLookup,2,FALSE), "")</f>
        <v/>
      </c>
      <c r="F5071" s="126" t="n"/>
      <c r="G5071" s="127" t="n"/>
      <c r="H5071" s="127" t="n"/>
      <c r="I5071" s="127" t="n"/>
      <c r="J5071" s="127" t="n"/>
      <c r="K5071" s="127" t="n"/>
      <c r="L5071" s="127" t="n"/>
      <c r="M5071" s="127" t="n"/>
      <c r="N5071" s="120" t="n"/>
      <c r="O5071" s="120" t="n"/>
      <c r="P5071" s="120" t="n"/>
      <c r="Q5071" s="120" t="n"/>
      <c r="R5071" s="121" t="n"/>
      <c r="S5071" s="121" t="n"/>
      <c r="T5071" s="121" t="n"/>
      <c r="U5071" s="121" t="n"/>
      <c r="V5071" s="117">
        <f>IF(P5071="NA","NA",IF(P5071&lt;&gt;"",TEXT(P5071-N5071,"[h].mm"),""))</f>
        <v/>
      </c>
      <c r="W5071" s="118">
        <f>IF(AND(R5071="",S5071=""),"",R5071+S5071)</f>
        <v/>
      </c>
      <c r="X5071" s="116">
        <f>IF(O5071&lt;&gt;"",DATE(YEAR(O5071), MONTH(O5071), DAY(O5071)),"")</f>
        <v/>
      </c>
      <c r="Y5071" s="122" t="n"/>
      <c r="Z5071" s="123" t="n"/>
      <c r="AA5071" s="117">
        <f>IF(F5071="Re-assigned","NA",IF(W5071="","",IF(W5071&gt;=VLOOKUP(D5071,SLAMatrix,3,FALSE),"Yes",IF(W5071&lt;VLOOKUP(D5071,SLAMatrix,2,FALSE),"No","Internal"))))</f>
        <v/>
      </c>
      <c r="AB5071" s="123" t="n"/>
      <c r="AC5071" s="123" t="n"/>
      <c r="AD5071" s="119" t="n"/>
      <c r="AE5071" s="125" t="n"/>
      <c r="AF5071" s="124">
        <f>MONTH(O5071)</f>
        <v/>
      </c>
      <c r="AG5071" s="124">
        <f>VLOOKUP(IFERROR(MID(AE5071,1,(FIND(",",AE5071,1)-1)),AE5071),Facility_Region_Mapping,2,FALSE)</f>
        <v/>
      </c>
      <c r="AH5071" s="124" t="n"/>
      <c r="AI5071" s="124">
        <f>IF(C5071&lt;&gt;"",IF(M5071="ESM User",getInterfaceName($C5071),"NA"),"")</f>
        <v/>
      </c>
      <c r="AJ5071" s="116">
        <f>IF(Q5071&lt;&gt;"",DATE(YEAR(Q5071), MONTH(Q5071), DAY(Q5071)),"")</f>
        <v/>
      </c>
      <c r="AK5071" s="130">
        <f>IF(Q5071&lt;&gt;0,Q5071-N5071,TODAY()-N5071)</f>
        <v/>
      </c>
      <c r="AL5071" s="112">
        <f>IF(F5071="Re-assigned",0,IF(H5071="Closed",0,IF(H5071="Service Restored",0,IF(H5071="",0,1))))</f>
        <v/>
      </c>
      <c r="AM5071" s="124">
        <f>IF(AL5071=0,"",IF(AK5071&gt;20.99,"Aged","Non-Aged"))</f>
        <v/>
      </c>
      <c r="AN5071" s="112">
        <f>IF(Q5071&lt;&gt;"",MONTH(Q5071),"")</f>
        <v/>
      </c>
      <c r="AO5071" s="112">
        <f>IFERROR(VALUE(V5071),0)</f>
        <v/>
      </c>
    </row>
    <row customFormat="1" customHeight="1" ht="29.25" r="5072" s="112" spans="1:41">
      <c r="A5072" s="127" t="n"/>
      <c r="B5072" s="113" t="n"/>
      <c r="C5072" s="127" t="n"/>
      <c r="D5072" s="127" t="n"/>
      <c r="E5072" s="114">
        <f>IF(F5072 &lt;&gt; "",VLOOKUP(F5072,CategoryLookup,2,FALSE), "")</f>
        <v/>
      </c>
      <c r="F5072" s="126" t="n"/>
      <c r="G5072" s="127" t="n"/>
      <c r="H5072" s="127" t="n"/>
      <c r="I5072" s="127" t="n"/>
      <c r="J5072" s="127" t="n"/>
      <c r="K5072" s="127" t="n"/>
      <c r="L5072" s="127" t="n"/>
      <c r="M5072" s="127" t="n"/>
      <c r="N5072" s="120" t="n"/>
      <c r="O5072" s="120" t="n"/>
      <c r="P5072" s="120" t="n"/>
      <c r="Q5072" s="120" t="n"/>
      <c r="R5072" s="121" t="n"/>
      <c r="S5072" s="121" t="n"/>
      <c r="T5072" s="121" t="n"/>
      <c r="U5072" s="121" t="n"/>
      <c r="V5072" s="117">
        <f>IF(P5072="NA","NA",IF(P5072&lt;&gt;"",TEXT(P5072-N5072,"[h].mm"),""))</f>
        <v/>
      </c>
      <c r="W5072" s="118">
        <f>IF(AND(R5072="",S5072=""),"",R5072+S5072)</f>
        <v/>
      </c>
      <c r="X5072" s="116">
        <f>IF(O5072&lt;&gt;"",DATE(YEAR(O5072), MONTH(O5072), DAY(O5072)),"")</f>
        <v/>
      </c>
      <c r="Y5072" s="122" t="n"/>
      <c r="Z5072" s="123" t="n"/>
      <c r="AA5072" s="117">
        <f>IF(F5072="Re-assigned","NA",IF(W5072="","",IF(W5072&gt;=VLOOKUP(D5072,SLAMatrix,3,FALSE),"Yes",IF(W5072&lt;VLOOKUP(D5072,SLAMatrix,2,FALSE),"No","Internal"))))</f>
        <v/>
      </c>
      <c r="AB5072" s="123" t="n"/>
      <c r="AC5072" s="123" t="n"/>
      <c r="AD5072" s="119" t="n"/>
      <c r="AE5072" s="125" t="n"/>
      <c r="AF5072" s="124">
        <f>MONTH(O5072)</f>
        <v/>
      </c>
      <c r="AG5072" s="124">
        <f>VLOOKUP(IFERROR(MID(AE5072,1,(FIND(",",AE5072,1)-1)),AE5072),Facility_Region_Mapping,2,FALSE)</f>
        <v/>
      </c>
      <c r="AH5072" s="124" t="n"/>
      <c r="AI5072" s="124">
        <f>IF(C5072&lt;&gt;"",IF(M5072="ESM User",getInterfaceName($C5072),"NA"),"")</f>
        <v/>
      </c>
      <c r="AJ5072" s="116">
        <f>IF(Q5072&lt;&gt;"",DATE(YEAR(Q5072), MONTH(Q5072), DAY(Q5072)),"")</f>
        <v/>
      </c>
      <c r="AK5072" s="130">
        <f>IF(Q5072&lt;&gt;0,Q5072-N5072,TODAY()-N5072)</f>
        <v/>
      </c>
      <c r="AL5072" s="112">
        <f>IF(F5072="Re-assigned",0,IF(H5072="Closed",0,IF(H5072="Service Restored",0,IF(H5072="",0,1))))</f>
        <v/>
      </c>
      <c r="AM5072" s="124">
        <f>IF(AL5072=0,"",IF(AK5072&gt;20.99,"Aged","Non-Aged"))</f>
        <v/>
      </c>
      <c r="AN5072" s="112">
        <f>IF(Q5072&lt;&gt;"",MONTH(Q5072),"")</f>
        <v/>
      </c>
      <c r="AO5072" s="112">
        <f>IFERROR(VALUE(V5072),0)</f>
        <v/>
      </c>
    </row>
    <row customFormat="1" customHeight="1" ht="29.25" r="5073" s="112" spans="1:41">
      <c r="A5073" s="127" t="n"/>
      <c r="B5073" s="113" t="n"/>
      <c r="C5073" s="127" t="n"/>
      <c r="D5073" s="127" t="n"/>
      <c r="E5073" s="114">
        <f>IF(F5073 &lt;&gt; "",VLOOKUP(F5073,CategoryLookup,2,FALSE), "")</f>
        <v/>
      </c>
      <c r="F5073" s="126" t="n"/>
      <c r="G5073" s="127" t="n"/>
      <c r="H5073" s="127" t="n"/>
      <c r="I5073" s="127" t="n"/>
      <c r="J5073" s="127" t="n"/>
      <c r="K5073" s="127" t="n"/>
      <c r="L5073" s="127" t="n"/>
      <c r="M5073" s="127" t="n"/>
      <c r="N5073" s="120" t="n"/>
      <c r="O5073" s="120" t="n"/>
      <c r="P5073" s="120" t="n"/>
      <c r="Q5073" s="120" t="n"/>
      <c r="R5073" s="121" t="n"/>
      <c r="S5073" s="121" t="n"/>
      <c r="T5073" s="121" t="n"/>
      <c r="U5073" s="121" t="n"/>
      <c r="V5073" s="117">
        <f>IF(P5073="NA","NA",IF(P5073&lt;&gt;"",TEXT(P5073-N5073,"[h].mm"),""))</f>
        <v/>
      </c>
      <c r="W5073" s="118">
        <f>IF(AND(R5073="",S5073=""),"",R5073+S5073)</f>
        <v/>
      </c>
      <c r="X5073" s="116">
        <f>IF(O5073&lt;&gt;"",DATE(YEAR(O5073), MONTH(O5073), DAY(O5073)),"")</f>
        <v/>
      </c>
      <c r="Y5073" s="122" t="n"/>
      <c r="Z5073" s="123" t="n"/>
      <c r="AA5073" s="117">
        <f>IF(F5073="Re-assigned","NA",IF(W5073="","",IF(W5073&gt;=VLOOKUP(D5073,SLAMatrix,3,FALSE),"Yes",IF(W5073&lt;VLOOKUP(D5073,SLAMatrix,2,FALSE),"No","Internal"))))</f>
        <v/>
      </c>
      <c r="AB5073" s="123" t="n"/>
      <c r="AC5073" s="123" t="n"/>
      <c r="AD5073" s="119" t="n"/>
      <c r="AE5073" s="125" t="n"/>
      <c r="AF5073" s="124">
        <f>MONTH(O5073)</f>
        <v/>
      </c>
      <c r="AG5073" s="124">
        <f>VLOOKUP(IFERROR(MID(AE5073,1,(FIND(",",AE5073,1)-1)),AE5073),Facility_Region_Mapping,2,FALSE)</f>
        <v/>
      </c>
      <c r="AH5073" s="124" t="n"/>
      <c r="AI5073" s="124">
        <f>IF(C5073&lt;&gt;"",IF(M5073="ESM User",getInterfaceName($C5073),"NA"),"")</f>
        <v/>
      </c>
      <c r="AJ5073" s="116">
        <f>IF(Q5073&lt;&gt;"",DATE(YEAR(Q5073), MONTH(Q5073), DAY(Q5073)),"")</f>
        <v/>
      </c>
      <c r="AK5073" s="130">
        <f>IF(Q5073&lt;&gt;0,Q5073-N5073,TODAY()-N5073)</f>
        <v/>
      </c>
      <c r="AL5073" s="112">
        <f>IF(F5073="Re-assigned",0,IF(H5073="Closed",0,IF(H5073="Service Restored",0,IF(H5073="",0,1))))</f>
        <v/>
      </c>
      <c r="AM5073" s="124">
        <f>IF(AL5073=0,"",IF(AK5073&gt;20.99,"Aged","Non-Aged"))</f>
        <v/>
      </c>
      <c r="AN5073" s="112">
        <f>IF(Q5073&lt;&gt;"",MONTH(Q5073),"")</f>
        <v/>
      </c>
      <c r="AO5073" s="112">
        <f>IFERROR(VALUE(V5073),0)</f>
        <v/>
      </c>
    </row>
    <row customFormat="1" customHeight="1" ht="29.25" r="5074" s="112" spans="1:41">
      <c r="A5074" s="127" t="n"/>
      <c r="B5074" s="113" t="n"/>
      <c r="C5074" s="127" t="n"/>
      <c r="D5074" s="127" t="n"/>
      <c r="E5074" s="114">
        <f>IF(F5074 &lt;&gt; "",VLOOKUP(F5074,CategoryLookup,2,FALSE), "")</f>
        <v/>
      </c>
      <c r="F5074" s="126" t="n"/>
      <c r="G5074" s="127" t="n"/>
      <c r="H5074" s="127" t="n"/>
      <c r="I5074" s="127" t="n"/>
      <c r="J5074" s="127" t="n"/>
      <c r="K5074" s="127" t="n"/>
      <c r="L5074" s="127" t="n"/>
      <c r="M5074" s="127" t="n"/>
      <c r="N5074" s="120" t="n"/>
      <c r="O5074" s="120" t="n"/>
      <c r="P5074" s="120" t="n"/>
      <c r="Q5074" s="120" t="n"/>
      <c r="R5074" s="121" t="n"/>
      <c r="S5074" s="121" t="n"/>
      <c r="T5074" s="121" t="n"/>
      <c r="U5074" s="121" t="n"/>
      <c r="V5074" s="117">
        <f>IF(P5074="NA","NA",IF(P5074&lt;&gt;"",TEXT(P5074-N5074,"[h].mm"),""))</f>
        <v/>
      </c>
      <c r="W5074" s="118">
        <f>IF(AND(R5074="",S5074=""),"",R5074+S5074)</f>
        <v/>
      </c>
      <c r="X5074" s="116">
        <f>IF(O5074&lt;&gt;"",DATE(YEAR(O5074), MONTH(O5074), DAY(O5074)),"")</f>
        <v/>
      </c>
      <c r="Y5074" s="122" t="n"/>
      <c r="Z5074" s="123" t="n"/>
      <c r="AA5074" s="117">
        <f>IF(F5074="Re-assigned","NA",IF(W5074="","",IF(W5074&gt;=VLOOKUP(D5074,SLAMatrix,3,FALSE),"Yes",IF(W5074&lt;VLOOKUP(D5074,SLAMatrix,2,FALSE),"No","Internal"))))</f>
        <v/>
      </c>
      <c r="AB5074" s="123" t="n"/>
      <c r="AC5074" s="123" t="n"/>
      <c r="AD5074" s="119" t="n"/>
      <c r="AE5074" s="125" t="n"/>
      <c r="AF5074" s="124">
        <f>MONTH(O5074)</f>
        <v/>
      </c>
      <c r="AG5074" s="124">
        <f>VLOOKUP(IFERROR(MID(AE5074,1,(FIND(",",AE5074,1)-1)),AE5074),Facility_Region_Mapping,2,FALSE)</f>
        <v/>
      </c>
      <c r="AH5074" s="124" t="n"/>
      <c r="AI5074" s="124">
        <f>IF(C5074&lt;&gt;"",IF(M5074="ESM User",getInterfaceName($C5074),"NA"),"")</f>
        <v/>
      </c>
      <c r="AJ5074" s="116">
        <f>IF(Q5074&lt;&gt;"",DATE(YEAR(Q5074), MONTH(Q5074), DAY(Q5074)),"")</f>
        <v/>
      </c>
      <c r="AK5074" s="130">
        <f>IF(Q5074&lt;&gt;0,Q5074-N5074,TODAY()-N5074)</f>
        <v/>
      </c>
      <c r="AL5074" s="112">
        <f>IF(F5074="Re-assigned",0,IF(H5074="Closed",0,IF(H5074="Service Restored",0,IF(H5074="",0,1))))</f>
        <v/>
      </c>
      <c r="AM5074" s="124">
        <f>IF(AL5074=0,"",IF(AK5074&gt;20.99,"Aged","Non-Aged"))</f>
        <v/>
      </c>
      <c r="AN5074" s="112">
        <f>IF(Q5074&lt;&gt;"",MONTH(Q5074),"")</f>
        <v/>
      </c>
      <c r="AO5074" s="112">
        <f>IFERROR(VALUE(V5074),0)</f>
        <v/>
      </c>
    </row>
    <row customFormat="1" customHeight="1" ht="29.25" r="5075" s="112" spans="1:41">
      <c r="A5075" s="127" t="n"/>
      <c r="B5075" s="113" t="n"/>
      <c r="C5075" s="127" t="n"/>
      <c r="D5075" s="127" t="n"/>
      <c r="E5075" s="114">
        <f>IF(F5075 &lt;&gt; "",VLOOKUP(F5075,CategoryLookup,2,FALSE), "")</f>
        <v/>
      </c>
      <c r="F5075" s="126" t="n"/>
      <c r="G5075" s="127" t="n"/>
      <c r="H5075" s="127" t="n"/>
      <c r="I5075" s="127" t="n"/>
      <c r="J5075" s="127" t="n"/>
      <c r="K5075" s="127" t="n"/>
      <c r="L5075" s="127" t="n"/>
      <c r="M5075" s="127" t="n"/>
      <c r="N5075" s="120" t="n"/>
      <c r="O5075" s="120" t="n"/>
      <c r="P5075" s="120" t="n"/>
      <c r="Q5075" s="120" t="n"/>
      <c r="R5075" s="121" t="n"/>
      <c r="S5075" s="121" t="n"/>
      <c r="T5075" s="121" t="n"/>
      <c r="U5075" s="121" t="n"/>
      <c r="V5075" s="117">
        <f>IF(P5075="NA","NA",IF(P5075&lt;&gt;"",TEXT(P5075-N5075,"[h].mm"),""))</f>
        <v/>
      </c>
      <c r="W5075" s="118">
        <f>IF(AND(R5075="",S5075=""),"",R5075+S5075)</f>
        <v/>
      </c>
      <c r="X5075" s="116">
        <f>IF(O5075&lt;&gt;"",DATE(YEAR(O5075), MONTH(O5075), DAY(O5075)),"")</f>
        <v/>
      </c>
      <c r="Y5075" s="122" t="n"/>
      <c r="Z5075" s="123" t="n"/>
      <c r="AA5075" s="117">
        <f>IF(F5075="Re-assigned","NA",IF(W5075="","",IF(W5075&gt;=VLOOKUP(D5075,SLAMatrix,3,FALSE),"Yes",IF(W5075&lt;VLOOKUP(D5075,SLAMatrix,2,FALSE),"No","Internal"))))</f>
        <v/>
      </c>
      <c r="AB5075" s="123" t="n"/>
      <c r="AC5075" s="123" t="n"/>
      <c r="AD5075" s="119" t="n"/>
      <c r="AE5075" s="125" t="n"/>
      <c r="AF5075" s="124">
        <f>MONTH(O5075)</f>
        <v/>
      </c>
      <c r="AG5075" s="124">
        <f>VLOOKUP(IFERROR(MID(AE5075,1,(FIND(",",AE5075,1)-1)),AE5075),Facility_Region_Mapping,2,FALSE)</f>
        <v/>
      </c>
      <c r="AH5075" s="124" t="n"/>
      <c r="AI5075" s="124">
        <f>IF(C5075&lt;&gt;"",IF(M5075="ESM User",getInterfaceName($C5075),"NA"),"")</f>
        <v/>
      </c>
      <c r="AJ5075" s="116">
        <f>IF(Q5075&lt;&gt;"",DATE(YEAR(Q5075), MONTH(Q5075), DAY(Q5075)),"")</f>
        <v/>
      </c>
      <c r="AK5075" s="130">
        <f>IF(Q5075&lt;&gt;0,Q5075-N5075,TODAY()-N5075)</f>
        <v/>
      </c>
      <c r="AL5075" s="112">
        <f>IF(F5075="Re-assigned",0,IF(H5075="Closed",0,IF(H5075="Service Restored",0,IF(H5075="",0,1))))</f>
        <v/>
      </c>
      <c r="AM5075" s="124">
        <f>IF(AL5075=0,"",IF(AK5075&gt;20.99,"Aged","Non-Aged"))</f>
        <v/>
      </c>
      <c r="AN5075" s="112">
        <f>IF(Q5075&lt;&gt;"",MONTH(Q5075),"")</f>
        <v/>
      </c>
      <c r="AO5075" s="112">
        <f>IFERROR(VALUE(V5075),0)</f>
        <v/>
      </c>
    </row>
    <row customFormat="1" customHeight="1" ht="29.25" r="5076" s="112" spans="1:41">
      <c r="A5076" s="127" t="n"/>
      <c r="B5076" s="113" t="n"/>
      <c r="C5076" s="127" t="n"/>
      <c r="D5076" s="127" t="n"/>
      <c r="E5076" s="114">
        <f>IF(F5076 &lt;&gt; "",VLOOKUP(F5076,CategoryLookup,2,FALSE), "")</f>
        <v/>
      </c>
      <c r="F5076" s="126" t="n"/>
      <c r="G5076" s="127" t="n"/>
      <c r="H5076" s="127" t="n"/>
      <c r="I5076" s="127" t="n"/>
      <c r="J5076" s="127" t="n"/>
      <c r="K5076" s="127" t="n"/>
      <c r="L5076" s="127" t="n"/>
      <c r="M5076" s="127" t="n"/>
      <c r="N5076" s="120" t="n"/>
      <c r="O5076" s="120" t="n"/>
      <c r="P5076" s="120" t="n"/>
      <c r="Q5076" s="120" t="n"/>
      <c r="R5076" s="121" t="n"/>
      <c r="S5076" s="121" t="n"/>
      <c r="T5076" s="121" t="n"/>
      <c r="U5076" s="121" t="n"/>
      <c r="V5076" s="117">
        <f>IF(P5076="NA","NA",IF(P5076&lt;&gt;"",TEXT(P5076-N5076,"[h].mm"),""))</f>
        <v/>
      </c>
      <c r="W5076" s="118">
        <f>IF(AND(R5076="",S5076=""),"",R5076+S5076)</f>
        <v/>
      </c>
      <c r="X5076" s="116">
        <f>IF(O5076&lt;&gt;"",DATE(YEAR(O5076), MONTH(O5076), DAY(O5076)),"")</f>
        <v/>
      </c>
      <c r="Y5076" s="122" t="n"/>
      <c r="Z5076" s="123" t="n"/>
      <c r="AA5076" s="117">
        <f>IF(F5076="Re-assigned","NA",IF(W5076="","",IF(W5076&gt;=VLOOKUP(D5076,SLAMatrix,3,FALSE),"Yes",IF(W5076&lt;VLOOKUP(D5076,SLAMatrix,2,FALSE),"No","Internal"))))</f>
        <v/>
      </c>
      <c r="AB5076" s="123" t="n"/>
      <c r="AC5076" s="123" t="n"/>
      <c r="AD5076" s="119" t="n"/>
      <c r="AE5076" s="125" t="n"/>
      <c r="AF5076" s="124">
        <f>MONTH(O5076)</f>
        <v/>
      </c>
      <c r="AG5076" s="124">
        <f>VLOOKUP(IFERROR(MID(AE5076,1,(FIND(",",AE5076,1)-1)),AE5076),Facility_Region_Mapping,2,FALSE)</f>
        <v/>
      </c>
      <c r="AH5076" s="124" t="n"/>
      <c r="AI5076" s="124">
        <f>IF(C5076&lt;&gt;"",IF(M5076="ESM User",getInterfaceName($C5076),"NA"),"")</f>
        <v/>
      </c>
      <c r="AJ5076" s="116">
        <f>IF(Q5076&lt;&gt;"",DATE(YEAR(Q5076), MONTH(Q5076), DAY(Q5076)),"")</f>
        <v/>
      </c>
      <c r="AK5076" s="130">
        <f>IF(Q5076&lt;&gt;0,Q5076-N5076,TODAY()-N5076)</f>
        <v/>
      </c>
      <c r="AL5076" s="112">
        <f>IF(F5076="Re-assigned",0,IF(H5076="Closed",0,IF(H5076="Service Restored",0,IF(H5076="",0,1))))</f>
        <v/>
      </c>
      <c r="AM5076" s="124">
        <f>IF(AL5076=0,"",IF(AK5076&gt;20.99,"Aged","Non-Aged"))</f>
        <v/>
      </c>
      <c r="AN5076" s="112">
        <f>IF(Q5076&lt;&gt;"",MONTH(Q5076),"")</f>
        <v/>
      </c>
      <c r="AO5076" s="112">
        <f>IFERROR(VALUE(V5076),0)</f>
        <v/>
      </c>
    </row>
    <row customFormat="1" customHeight="1" ht="29.25" r="5077" s="112" spans="1:41">
      <c r="A5077" s="127" t="n"/>
      <c r="B5077" s="113" t="n"/>
      <c r="C5077" s="127" t="n"/>
      <c r="D5077" s="127" t="n"/>
      <c r="E5077" s="114">
        <f>IF(F5077 &lt;&gt; "",VLOOKUP(F5077,CategoryLookup,2,FALSE), "")</f>
        <v/>
      </c>
      <c r="F5077" s="126" t="n"/>
      <c r="G5077" s="127" t="n"/>
      <c r="H5077" s="127" t="n"/>
      <c r="I5077" s="127" t="n"/>
      <c r="J5077" s="127" t="n"/>
      <c r="K5077" s="127" t="n"/>
      <c r="L5077" s="127" t="n"/>
      <c r="M5077" s="127" t="n"/>
      <c r="N5077" s="120" t="n"/>
      <c r="O5077" s="120" t="n"/>
      <c r="P5077" s="120" t="n"/>
      <c r="Q5077" s="120" t="n"/>
      <c r="R5077" s="121" t="n"/>
      <c r="S5077" s="121" t="n"/>
      <c r="T5077" s="121" t="n"/>
      <c r="U5077" s="121" t="n"/>
      <c r="V5077" s="117">
        <f>IF(P5077="NA","NA",IF(P5077&lt;&gt;"",TEXT(P5077-N5077,"[h].mm"),""))</f>
        <v/>
      </c>
      <c r="W5077" s="118">
        <f>IF(AND(R5077="",S5077=""),"",R5077+S5077)</f>
        <v/>
      </c>
      <c r="X5077" s="116">
        <f>IF(O5077&lt;&gt;"",DATE(YEAR(O5077), MONTH(O5077), DAY(O5077)),"")</f>
        <v/>
      </c>
      <c r="Y5077" s="122" t="n"/>
      <c r="Z5077" s="123" t="n"/>
      <c r="AA5077" s="117">
        <f>IF(F5077="Re-assigned","NA",IF(W5077="","",IF(W5077&gt;=VLOOKUP(D5077,SLAMatrix,3,FALSE),"Yes",IF(W5077&lt;VLOOKUP(D5077,SLAMatrix,2,FALSE),"No","Internal"))))</f>
        <v/>
      </c>
      <c r="AB5077" s="123" t="n"/>
      <c r="AC5077" s="123" t="n"/>
      <c r="AD5077" s="119" t="n"/>
      <c r="AE5077" s="125" t="n"/>
      <c r="AF5077" s="124">
        <f>MONTH(O5077)</f>
        <v/>
      </c>
      <c r="AG5077" s="124">
        <f>VLOOKUP(IFERROR(MID(AE5077,1,(FIND(",",AE5077,1)-1)),AE5077),Facility_Region_Mapping,2,FALSE)</f>
        <v/>
      </c>
      <c r="AH5077" s="124" t="n"/>
      <c r="AI5077" s="124">
        <f>IF(C5077&lt;&gt;"",IF(M5077="ESM User",getInterfaceName($C5077),"NA"),"")</f>
        <v/>
      </c>
      <c r="AJ5077" s="116">
        <f>IF(Q5077&lt;&gt;"",DATE(YEAR(Q5077), MONTH(Q5077), DAY(Q5077)),"")</f>
        <v/>
      </c>
      <c r="AK5077" s="130">
        <f>IF(Q5077&lt;&gt;0,Q5077-N5077,TODAY()-N5077)</f>
        <v/>
      </c>
      <c r="AL5077" s="112">
        <f>IF(F5077="Re-assigned",0,IF(H5077="Closed",0,IF(H5077="Service Restored",0,IF(H5077="",0,1))))</f>
        <v/>
      </c>
      <c r="AM5077" s="124">
        <f>IF(AL5077=0,"",IF(AK5077&gt;20.99,"Aged","Non-Aged"))</f>
        <v/>
      </c>
      <c r="AN5077" s="112">
        <f>IF(Q5077&lt;&gt;"",MONTH(Q5077),"")</f>
        <v/>
      </c>
      <c r="AO5077" s="112">
        <f>IFERROR(VALUE(V5077),0)</f>
        <v/>
      </c>
    </row>
    <row customFormat="1" customHeight="1" ht="29.25" r="5078" s="112" spans="1:41">
      <c r="A5078" s="127" t="n"/>
      <c r="B5078" s="113" t="n"/>
      <c r="C5078" s="127" t="n"/>
      <c r="D5078" s="127" t="n"/>
      <c r="E5078" s="114">
        <f>IF(F5078 &lt;&gt; "",VLOOKUP(F5078,CategoryLookup,2,FALSE), "")</f>
        <v/>
      </c>
      <c r="F5078" s="126" t="n"/>
      <c r="G5078" s="127" t="n"/>
      <c r="H5078" s="127" t="n"/>
      <c r="I5078" s="127" t="n"/>
      <c r="J5078" s="127" t="n"/>
      <c r="K5078" s="127" t="n"/>
      <c r="L5078" s="127" t="n"/>
      <c r="M5078" s="127" t="n"/>
      <c r="N5078" s="120" t="n"/>
      <c r="O5078" s="120" t="n"/>
      <c r="P5078" s="120" t="n"/>
      <c r="Q5078" s="120" t="n"/>
      <c r="R5078" s="121" t="n"/>
      <c r="S5078" s="121" t="n"/>
      <c r="T5078" s="121" t="n"/>
      <c r="U5078" s="121" t="n"/>
      <c r="V5078" s="117">
        <f>IF(P5078="NA","NA",IF(P5078&lt;&gt;"",TEXT(P5078-N5078,"[h].mm"),""))</f>
        <v/>
      </c>
      <c r="W5078" s="118">
        <f>IF(AND(R5078="",S5078=""),"",R5078+S5078)</f>
        <v/>
      </c>
      <c r="X5078" s="116">
        <f>IF(O5078&lt;&gt;"",DATE(YEAR(O5078), MONTH(O5078), DAY(O5078)),"")</f>
        <v/>
      </c>
      <c r="Y5078" s="122" t="n"/>
      <c r="Z5078" s="123" t="n"/>
      <c r="AA5078" s="117">
        <f>IF(F5078="Re-assigned","NA",IF(W5078="","",IF(W5078&gt;=VLOOKUP(D5078,SLAMatrix,3,FALSE),"Yes",IF(W5078&lt;VLOOKUP(D5078,SLAMatrix,2,FALSE),"No","Internal"))))</f>
        <v/>
      </c>
      <c r="AB5078" s="123" t="n"/>
      <c r="AC5078" s="123" t="n"/>
      <c r="AD5078" s="119" t="n"/>
      <c r="AE5078" s="125" t="n"/>
      <c r="AF5078" s="124">
        <f>MONTH(O5078)</f>
        <v/>
      </c>
      <c r="AG5078" s="124">
        <f>VLOOKUP(IFERROR(MID(AE5078,1,(FIND(",",AE5078,1)-1)),AE5078),Facility_Region_Mapping,2,FALSE)</f>
        <v/>
      </c>
      <c r="AH5078" s="124" t="n"/>
      <c r="AI5078" s="124">
        <f>IF(C5078&lt;&gt;"",IF(M5078="ESM User",getInterfaceName($C5078),"NA"),"")</f>
        <v/>
      </c>
      <c r="AJ5078" s="116">
        <f>IF(Q5078&lt;&gt;"",DATE(YEAR(Q5078), MONTH(Q5078), DAY(Q5078)),"")</f>
        <v/>
      </c>
      <c r="AK5078" s="130">
        <f>IF(Q5078&lt;&gt;0,Q5078-N5078,TODAY()-N5078)</f>
        <v/>
      </c>
      <c r="AL5078" s="112">
        <f>IF(F5078="Re-assigned",0,IF(H5078="Closed",0,IF(H5078="Service Restored",0,IF(H5078="",0,1))))</f>
        <v/>
      </c>
      <c r="AM5078" s="124">
        <f>IF(AL5078=0,"",IF(AK5078&gt;20.99,"Aged","Non-Aged"))</f>
        <v/>
      </c>
      <c r="AN5078" s="112">
        <f>IF(Q5078&lt;&gt;"",MONTH(Q5078),"")</f>
        <v/>
      </c>
      <c r="AO5078" s="112">
        <f>IFERROR(VALUE(V5078),0)</f>
        <v/>
      </c>
    </row>
    <row customFormat="1" customHeight="1" ht="29.25" r="5079" s="112" spans="1:41">
      <c r="A5079" s="127" t="n"/>
      <c r="B5079" s="113" t="n"/>
      <c r="C5079" s="127" t="n"/>
      <c r="D5079" s="127" t="n"/>
      <c r="E5079" s="114">
        <f>IF(F5079 &lt;&gt; "",VLOOKUP(F5079,CategoryLookup,2,FALSE), "")</f>
        <v/>
      </c>
      <c r="F5079" s="126" t="n"/>
      <c r="G5079" s="127" t="n"/>
      <c r="H5079" s="127" t="n"/>
      <c r="I5079" s="127" t="n"/>
      <c r="J5079" s="127" t="n"/>
      <c r="K5079" s="127" t="n"/>
      <c r="L5079" s="127" t="n"/>
      <c r="M5079" s="127" t="n"/>
      <c r="N5079" s="120" t="n"/>
      <c r="O5079" s="120" t="n"/>
      <c r="P5079" s="120" t="n"/>
      <c r="Q5079" s="120" t="n"/>
      <c r="R5079" s="121" t="n"/>
      <c r="S5079" s="121" t="n"/>
      <c r="T5079" s="121" t="n"/>
      <c r="U5079" s="121" t="n"/>
      <c r="V5079" s="117">
        <f>IF(P5079="NA","NA",IF(P5079&lt;&gt;"",TEXT(P5079-N5079,"[h].mm"),""))</f>
        <v/>
      </c>
      <c r="W5079" s="118">
        <f>IF(AND(R5079="",S5079=""),"",R5079+S5079)</f>
        <v/>
      </c>
      <c r="X5079" s="116">
        <f>IF(O5079&lt;&gt;"",DATE(YEAR(O5079), MONTH(O5079), DAY(O5079)),"")</f>
        <v/>
      </c>
      <c r="Y5079" s="122" t="n"/>
      <c r="Z5079" s="123" t="n"/>
      <c r="AA5079" s="117">
        <f>IF(F5079="Re-assigned","NA",IF(W5079="","",IF(W5079&gt;=VLOOKUP(D5079,SLAMatrix,3,FALSE),"Yes",IF(W5079&lt;VLOOKUP(D5079,SLAMatrix,2,FALSE),"No","Internal"))))</f>
        <v/>
      </c>
      <c r="AB5079" s="123" t="n"/>
      <c r="AC5079" s="123" t="n"/>
      <c r="AD5079" s="119" t="n"/>
      <c r="AE5079" s="125" t="n"/>
      <c r="AF5079" s="124">
        <f>MONTH(O5079)</f>
        <v/>
      </c>
      <c r="AG5079" s="124">
        <f>VLOOKUP(IFERROR(MID(AE5079,1,(FIND(",",AE5079,1)-1)),AE5079),Facility_Region_Mapping,2,FALSE)</f>
        <v/>
      </c>
      <c r="AH5079" s="124" t="n"/>
      <c r="AI5079" s="124">
        <f>IF(C5079&lt;&gt;"",IF(M5079="ESM User",getInterfaceName($C5079),"NA"),"")</f>
        <v/>
      </c>
      <c r="AJ5079" s="116">
        <f>IF(Q5079&lt;&gt;"",DATE(YEAR(Q5079), MONTH(Q5079), DAY(Q5079)),"")</f>
        <v/>
      </c>
      <c r="AK5079" s="130">
        <f>IF(Q5079&lt;&gt;0,Q5079-N5079,TODAY()-N5079)</f>
        <v/>
      </c>
      <c r="AL5079" s="112">
        <f>IF(F5079="Re-assigned",0,IF(H5079="Closed",0,IF(H5079="Service Restored",0,IF(H5079="",0,1))))</f>
        <v/>
      </c>
      <c r="AM5079" s="124">
        <f>IF(AL5079=0,"",IF(AK5079&gt;20.99,"Aged","Non-Aged"))</f>
        <v/>
      </c>
      <c r="AN5079" s="112">
        <f>IF(Q5079&lt;&gt;"",MONTH(Q5079),"")</f>
        <v/>
      </c>
      <c r="AO5079" s="112">
        <f>IFERROR(VALUE(V5079),0)</f>
        <v/>
      </c>
    </row>
    <row customFormat="1" customHeight="1" ht="29.25" r="5080" s="112" spans="1:41">
      <c r="A5080" s="127" t="n"/>
      <c r="B5080" s="113" t="n"/>
      <c r="C5080" s="127" t="n"/>
      <c r="D5080" s="127" t="n"/>
      <c r="E5080" s="114">
        <f>IF(F5080 &lt;&gt; "",VLOOKUP(F5080,CategoryLookup,2,FALSE), "")</f>
        <v/>
      </c>
      <c r="F5080" s="126" t="n"/>
      <c r="G5080" s="127" t="n"/>
      <c r="H5080" s="127" t="n"/>
      <c r="I5080" s="127" t="n"/>
      <c r="J5080" s="127" t="n"/>
      <c r="K5080" s="127" t="n"/>
      <c r="L5080" s="127" t="n"/>
      <c r="M5080" s="127" t="n"/>
      <c r="N5080" s="120" t="n"/>
      <c r="O5080" s="120" t="n"/>
      <c r="P5080" s="120" t="n"/>
      <c r="Q5080" s="120" t="n"/>
      <c r="R5080" s="121" t="n"/>
      <c r="S5080" s="121" t="n"/>
      <c r="T5080" s="121" t="n"/>
      <c r="U5080" s="121" t="n"/>
      <c r="V5080" s="117">
        <f>IF(P5080="NA","NA",IF(P5080&lt;&gt;"",TEXT(P5080-N5080,"[h].mm"),""))</f>
        <v/>
      </c>
      <c r="W5080" s="118">
        <f>IF(AND(R5080="",S5080=""),"",R5080+S5080)</f>
        <v/>
      </c>
      <c r="X5080" s="116">
        <f>IF(O5080&lt;&gt;"",DATE(YEAR(O5080), MONTH(O5080), DAY(O5080)),"")</f>
        <v/>
      </c>
      <c r="Y5080" s="122" t="n"/>
      <c r="Z5080" s="123" t="n"/>
      <c r="AA5080" s="117">
        <f>IF(F5080="Re-assigned","NA",IF(W5080="","",IF(W5080&gt;=VLOOKUP(D5080,SLAMatrix,3,FALSE),"Yes",IF(W5080&lt;VLOOKUP(D5080,SLAMatrix,2,FALSE),"No","Internal"))))</f>
        <v/>
      </c>
      <c r="AB5080" s="123" t="n"/>
      <c r="AC5080" s="123" t="n"/>
      <c r="AD5080" s="119" t="n"/>
      <c r="AE5080" s="125" t="n"/>
      <c r="AF5080" s="124">
        <f>MONTH(O5080)</f>
        <v/>
      </c>
      <c r="AG5080" s="124">
        <f>VLOOKUP(IFERROR(MID(AE5080,1,(FIND(",",AE5080,1)-1)),AE5080),Facility_Region_Mapping,2,FALSE)</f>
        <v/>
      </c>
      <c r="AH5080" s="124" t="n"/>
      <c r="AI5080" s="124">
        <f>IF(C5080&lt;&gt;"",IF(M5080="ESM User",getInterfaceName($C5080),"NA"),"")</f>
        <v/>
      </c>
      <c r="AJ5080" s="116">
        <f>IF(Q5080&lt;&gt;"",DATE(YEAR(Q5080), MONTH(Q5080), DAY(Q5080)),"")</f>
        <v/>
      </c>
      <c r="AK5080" s="130">
        <f>IF(Q5080&lt;&gt;0,Q5080-N5080,TODAY()-N5080)</f>
        <v/>
      </c>
      <c r="AL5080" s="112">
        <f>IF(F5080="Re-assigned",0,IF(H5080="Closed",0,IF(H5080="Service Restored",0,IF(H5080="",0,1))))</f>
        <v/>
      </c>
      <c r="AM5080" s="124">
        <f>IF(AL5080=0,"",IF(AK5080&gt;20.99,"Aged","Non-Aged"))</f>
        <v/>
      </c>
      <c r="AN5080" s="112">
        <f>IF(Q5080&lt;&gt;"",MONTH(Q5080),"")</f>
        <v/>
      </c>
      <c r="AO5080" s="112">
        <f>IFERROR(VALUE(V5080),0)</f>
        <v/>
      </c>
    </row>
    <row customFormat="1" customHeight="1" ht="29.25" r="5081" s="112" spans="1:41">
      <c r="A5081" s="127" t="n"/>
      <c r="B5081" s="113" t="n"/>
      <c r="C5081" s="127" t="n"/>
      <c r="D5081" s="127" t="n"/>
      <c r="E5081" s="114">
        <f>IF(F5081 &lt;&gt; "",VLOOKUP(F5081,CategoryLookup,2,FALSE), "")</f>
        <v/>
      </c>
      <c r="F5081" s="126" t="n"/>
      <c r="G5081" s="127" t="n"/>
      <c r="H5081" s="127" t="n"/>
      <c r="I5081" s="127" t="n"/>
      <c r="J5081" s="127" t="n"/>
      <c r="K5081" s="127" t="n"/>
      <c r="L5081" s="127" t="n"/>
      <c r="M5081" s="127" t="n"/>
      <c r="N5081" s="120" t="n"/>
      <c r="O5081" s="120" t="n"/>
      <c r="P5081" s="120" t="n"/>
      <c r="Q5081" s="120" t="n"/>
      <c r="R5081" s="121" t="n"/>
      <c r="S5081" s="121" t="n"/>
      <c r="T5081" s="121" t="n"/>
      <c r="U5081" s="121" t="n"/>
      <c r="V5081" s="117">
        <f>IF(P5081="NA","NA",IF(P5081&lt;&gt;"",TEXT(P5081-N5081,"[h].mm"),""))</f>
        <v/>
      </c>
      <c r="W5081" s="118">
        <f>IF(AND(R5081="",S5081=""),"",R5081+S5081)</f>
        <v/>
      </c>
      <c r="X5081" s="116">
        <f>IF(O5081&lt;&gt;"",DATE(YEAR(O5081), MONTH(O5081), DAY(O5081)),"")</f>
        <v/>
      </c>
      <c r="Y5081" s="122" t="n"/>
      <c r="Z5081" s="123" t="n"/>
      <c r="AA5081" s="117">
        <f>IF(F5081="Re-assigned","NA",IF(W5081="","",IF(W5081&gt;=VLOOKUP(D5081,SLAMatrix,3,FALSE),"Yes",IF(W5081&lt;VLOOKUP(D5081,SLAMatrix,2,FALSE),"No","Internal"))))</f>
        <v/>
      </c>
      <c r="AB5081" s="123" t="n"/>
      <c r="AC5081" s="123" t="n"/>
      <c r="AD5081" s="119" t="n"/>
      <c r="AE5081" s="125" t="n"/>
      <c r="AF5081" s="124">
        <f>MONTH(O5081)</f>
        <v/>
      </c>
      <c r="AG5081" s="124">
        <f>VLOOKUP(IFERROR(MID(AE5081,1,(FIND(",",AE5081,1)-1)),AE5081),Facility_Region_Mapping,2,FALSE)</f>
        <v/>
      </c>
      <c r="AH5081" s="124" t="n"/>
      <c r="AI5081" s="124">
        <f>IF(C5081&lt;&gt;"",IF(M5081="ESM User",getInterfaceName($C5081),"NA"),"")</f>
        <v/>
      </c>
      <c r="AJ5081" s="116">
        <f>IF(Q5081&lt;&gt;"",DATE(YEAR(Q5081), MONTH(Q5081), DAY(Q5081)),"")</f>
        <v/>
      </c>
      <c r="AK5081" s="130">
        <f>IF(Q5081&lt;&gt;0,Q5081-N5081,TODAY()-N5081)</f>
        <v/>
      </c>
      <c r="AL5081" s="112">
        <f>IF(F5081="Re-assigned",0,IF(H5081="Closed",0,IF(H5081="Service Restored",0,IF(H5081="",0,1))))</f>
        <v/>
      </c>
      <c r="AM5081" s="124">
        <f>IF(AL5081=0,"",IF(AK5081&gt;20.99,"Aged","Non-Aged"))</f>
        <v/>
      </c>
      <c r="AN5081" s="112">
        <f>IF(Q5081&lt;&gt;"",MONTH(Q5081),"")</f>
        <v/>
      </c>
      <c r="AO5081" s="112">
        <f>IFERROR(VALUE(V5081),0)</f>
        <v/>
      </c>
    </row>
    <row customFormat="1" customHeight="1" ht="29.25" r="5082" s="112" spans="1:41">
      <c r="A5082" s="127" t="n"/>
      <c r="B5082" s="113" t="n"/>
      <c r="C5082" s="127" t="n"/>
      <c r="D5082" s="127" t="n"/>
      <c r="E5082" s="114">
        <f>IF(F5082 &lt;&gt; "",VLOOKUP(F5082,CategoryLookup,2,FALSE), "")</f>
        <v/>
      </c>
      <c r="F5082" s="126" t="n"/>
      <c r="G5082" s="127" t="n"/>
      <c r="H5082" s="127" t="n"/>
      <c r="I5082" s="127" t="n"/>
      <c r="J5082" s="127" t="n"/>
      <c r="K5082" s="127" t="n"/>
      <c r="L5082" s="127" t="n"/>
      <c r="M5082" s="127" t="n"/>
      <c r="N5082" s="120" t="n"/>
      <c r="O5082" s="120" t="n"/>
      <c r="P5082" s="120" t="n"/>
      <c r="Q5082" s="120" t="n"/>
      <c r="R5082" s="121" t="n"/>
      <c r="S5082" s="121" t="n"/>
      <c r="T5082" s="121" t="n"/>
      <c r="U5082" s="121" t="n"/>
      <c r="V5082" s="117">
        <f>IF(P5082="NA","NA",IF(P5082&lt;&gt;"",TEXT(P5082-N5082,"[h].mm"),""))</f>
        <v/>
      </c>
      <c r="W5082" s="118">
        <f>IF(AND(R5082="",S5082=""),"",R5082+S5082)</f>
        <v/>
      </c>
      <c r="X5082" s="116">
        <f>IF(O5082&lt;&gt;"",DATE(YEAR(O5082), MONTH(O5082), DAY(O5082)),"")</f>
        <v/>
      </c>
      <c r="Y5082" s="122" t="n"/>
      <c r="Z5082" s="123" t="n"/>
      <c r="AA5082" s="117">
        <f>IF(F5082="Re-assigned","NA",IF(W5082="","",IF(W5082&gt;=VLOOKUP(D5082,SLAMatrix,3,FALSE),"Yes",IF(W5082&lt;VLOOKUP(D5082,SLAMatrix,2,FALSE),"No","Internal"))))</f>
        <v/>
      </c>
      <c r="AB5082" s="123" t="n"/>
      <c r="AC5082" s="123" t="n"/>
      <c r="AD5082" s="119" t="n"/>
      <c r="AE5082" s="125" t="n"/>
      <c r="AF5082" s="124">
        <f>MONTH(O5082)</f>
        <v/>
      </c>
      <c r="AG5082" s="124">
        <f>VLOOKUP(IFERROR(MID(AE5082,1,(FIND(",",AE5082,1)-1)),AE5082),Facility_Region_Mapping,2,FALSE)</f>
        <v/>
      </c>
      <c r="AH5082" s="124" t="n"/>
      <c r="AI5082" s="124">
        <f>IF(C5082&lt;&gt;"",IF(M5082="ESM User",getInterfaceName($C5082),"NA"),"")</f>
        <v/>
      </c>
      <c r="AJ5082" s="116">
        <f>IF(Q5082&lt;&gt;"",DATE(YEAR(Q5082), MONTH(Q5082), DAY(Q5082)),"")</f>
        <v/>
      </c>
      <c r="AK5082" s="130">
        <f>IF(Q5082&lt;&gt;0,Q5082-N5082,TODAY()-N5082)</f>
        <v/>
      </c>
      <c r="AL5082" s="112">
        <f>IF(F5082="Re-assigned",0,IF(H5082="Closed",0,IF(H5082="Service Restored",0,IF(H5082="",0,1))))</f>
        <v/>
      </c>
      <c r="AM5082" s="124">
        <f>IF(AL5082=0,"",IF(AK5082&gt;20.99,"Aged","Non-Aged"))</f>
        <v/>
      </c>
      <c r="AN5082" s="112">
        <f>IF(Q5082&lt;&gt;"",MONTH(Q5082),"")</f>
        <v/>
      </c>
      <c r="AO5082" s="112">
        <f>IFERROR(VALUE(V5082),0)</f>
        <v/>
      </c>
    </row>
    <row customFormat="1" customHeight="1" ht="29.25" r="5083" s="112" spans="1:41">
      <c r="A5083" s="127" t="n"/>
      <c r="B5083" s="113" t="n"/>
      <c r="C5083" s="127" t="n"/>
      <c r="D5083" s="127" t="n"/>
      <c r="E5083" s="114">
        <f>IF(F5083 &lt;&gt; "",VLOOKUP(F5083,CategoryLookup,2,FALSE), "")</f>
        <v/>
      </c>
      <c r="F5083" s="126" t="n"/>
      <c r="G5083" s="127" t="n"/>
      <c r="H5083" s="127" t="n"/>
      <c r="I5083" s="127" t="n"/>
      <c r="J5083" s="127" t="n"/>
      <c r="K5083" s="127" t="n"/>
      <c r="L5083" s="127" t="n"/>
      <c r="M5083" s="127" t="n"/>
      <c r="N5083" s="120" t="n"/>
      <c r="O5083" s="120" t="n"/>
      <c r="P5083" s="120" t="n"/>
      <c r="Q5083" s="120" t="n"/>
      <c r="R5083" s="121" t="n"/>
      <c r="S5083" s="121" t="n"/>
      <c r="T5083" s="121" t="n"/>
      <c r="U5083" s="121" t="n"/>
      <c r="V5083" s="117">
        <f>IF(P5083="NA","NA",IF(P5083&lt;&gt;"",TEXT(P5083-N5083,"[h].mm"),""))</f>
        <v/>
      </c>
      <c r="W5083" s="118">
        <f>IF(AND(R5083="",S5083=""),"",R5083+S5083)</f>
        <v/>
      </c>
      <c r="X5083" s="116">
        <f>IF(O5083&lt;&gt;"",DATE(YEAR(O5083), MONTH(O5083), DAY(O5083)),"")</f>
        <v/>
      </c>
      <c r="Y5083" s="122" t="n"/>
      <c r="Z5083" s="123" t="n"/>
      <c r="AA5083" s="117">
        <f>IF(F5083="Re-assigned","NA",IF(W5083="","",IF(W5083&gt;=VLOOKUP(D5083,SLAMatrix,3,FALSE),"Yes",IF(W5083&lt;VLOOKUP(D5083,SLAMatrix,2,FALSE),"No","Internal"))))</f>
        <v/>
      </c>
      <c r="AB5083" s="123" t="n"/>
      <c r="AC5083" s="123" t="n"/>
      <c r="AD5083" s="119" t="n"/>
      <c r="AE5083" s="125" t="n"/>
      <c r="AF5083" s="124">
        <f>MONTH(O5083)</f>
        <v/>
      </c>
      <c r="AG5083" s="124">
        <f>VLOOKUP(IFERROR(MID(AE5083,1,(FIND(",",AE5083,1)-1)),AE5083),Facility_Region_Mapping,2,FALSE)</f>
        <v/>
      </c>
      <c r="AH5083" s="124" t="n"/>
      <c r="AI5083" s="124">
        <f>IF(C5083&lt;&gt;"",IF(M5083="ESM User",getInterfaceName($C5083),"NA"),"")</f>
        <v/>
      </c>
      <c r="AJ5083" s="116">
        <f>IF(Q5083&lt;&gt;"",DATE(YEAR(Q5083), MONTH(Q5083), DAY(Q5083)),"")</f>
        <v/>
      </c>
      <c r="AK5083" s="130">
        <f>IF(Q5083&lt;&gt;0,Q5083-N5083,TODAY()-N5083)</f>
        <v/>
      </c>
      <c r="AL5083" s="112">
        <f>IF(F5083="Re-assigned",0,IF(H5083="Closed",0,IF(H5083="Service Restored",0,IF(H5083="",0,1))))</f>
        <v/>
      </c>
      <c r="AM5083" s="124">
        <f>IF(AL5083=0,"",IF(AK5083&gt;20.99,"Aged","Non-Aged"))</f>
        <v/>
      </c>
      <c r="AN5083" s="112">
        <f>IF(Q5083&lt;&gt;"",MONTH(Q5083),"")</f>
        <v/>
      </c>
      <c r="AO5083" s="112">
        <f>IFERROR(VALUE(V5083),0)</f>
        <v/>
      </c>
    </row>
    <row customFormat="1" customHeight="1" ht="29.25" r="5084" s="112" spans="1:41">
      <c r="A5084" s="127" t="n"/>
      <c r="B5084" s="113" t="n"/>
      <c r="C5084" s="127" t="n"/>
      <c r="D5084" s="127" t="n"/>
      <c r="E5084" s="114">
        <f>IF(F5084 &lt;&gt; "",VLOOKUP(F5084,CategoryLookup,2,FALSE), "")</f>
        <v/>
      </c>
      <c r="F5084" s="126" t="n"/>
      <c r="G5084" s="127" t="n"/>
      <c r="H5084" s="127" t="n"/>
      <c r="I5084" s="127" t="n"/>
      <c r="J5084" s="127" t="n"/>
      <c r="K5084" s="127" t="n"/>
      <c r="L5084" s="127" t="n"/>
      <c r="M5084" s="127" t="n"/>
      <c r="N5084" s="120" t="n"/>
      <c r="O5084" s="120" t="n"/>
      <c r="P5084" s="120" t="n"/>
      <c r="Q5084" s="120" t="n"/>
      <c r="R5084" s="121" t="n"/>
      <c r="S5084" s="121" t="n"/>
      <c r="T5084" s="121" t="n"/>
      <c r="U5084" s="121" t="n"/>
      <c r="V5084" s="117">
        <f>IF(P5084="NA","NA",IF(P5084&lt;&gt;"",TEXT(P5084-N5084,"[h].mm"),""))</f>
        <v/>
      </c>
      <c r="W5084" s="118">
        <f>IF(AND(R5084="",S5084=""),"",R5084+S5084)</f>
        <v/>
      </c>
      <c r="X5084" s="116">
        <f>IF(O5084&lt;&gt;"",DATE(YEAR(O5084), MONTH(O5084), DAY(O5084)),"")</f>
        <v/>
      </c>
      <c r="Y5084" s="122" t="n"/>
      <c r="Z5084" s="123" t="n"/>
      <c r="AA5084" s="117">
        <f>IF(F5084="Re-assigned","NA",IF(W5084="","",IF(W5084&gt;=VLOOKUP(D5084,SLAMatrix,3,FALSE),"Yes",IF(W5084&lt;VLOOKUP(D5084,SLAMatrix,2,FALSE),"No","Internal"))))</f>
        <v/>
      </c>
      <c r="AB5084" s="123" t="n"/>
      <c r="AC5084" s="123" t="n"/>
      <c r="AD5084" s="119" t="n"/>
      <c r="AE5084" s="125" t="n"/>
      <c r="AF5084" s="124">
        <f>MONTH(O5084)</f>
        <v/>
      </c>
      <c r="AG5084" s="124">
        <f>VLOOKUP(IFERROR(MID(AE5084,1,(FIND(",",AE5084,1)-1)),AE5084),Facility_Region_Mapping,2,FALSE)</f>
        <v/>
      </c>
      <c r="AH5084" s="124" t="n"/>
      <c r="AI5084" s="124">
        <f>IF(C5084&lt;&gt;"",IF(M5084="ESM User",getInterfaceName($C5084),"NA"),"")</f>
        <v/>
      </c>
      <c r="AJ5084" s="116">
        <f>IF(Q5084&lt;&gt;"",DATE(YEAR(Q5084), MONTH(Q5084), DAY(Q5084)),"")</f>
        <v/>
      </c>
      <c r="AK5084" s="130">
        <f>IF(Q5084&lt;&gt;0,Q5084-N5084,TODAY()-N5084)</f>
        <v/>
      </c>
      <c r="AL5084" s="112">
        <f>IF(F5084="Re-assigned",0,IF(H5084="Closed",0,IF(H5084="Service Restored",0,IF(H5084="",0,1))))</f>
        <v/>
      </c>
      <c r="AM5084" s="124">
        <f>IF(AL5084=0,"",IF(AK5084&gt;20.99,"Aged","Non-Aged"))</f>
        <v/>
      </c>
      <c r="AN5084" s="112">
        <f>IF(Q5084&lt;&gt;"",MONTH(Q5084),"")</f>
        <v/>
      </c>
      <c r="AO5084" s="112">
        <f>IFERROR(VALUE(V5084),0)</f>
        <v/>
      </c>
    </row>
    <row customFormat="1" customHeight="1" ht="29.25" r="5085" s="112" spans="1:41">
      <c r="A5085" s="127" t="n"/>
      <c r="B5085" s="113" t="n"/>
      <c r="C5085" s="127" t="n"/>
      <c r="D5085" s="127" t="n"/>
      <c r="E5085" s="114">
        <f>IF(F5085 &lt;&gt; "",VLOOKUP(F5085,CategoryLookup,2,FALSE), "")</f>
        <v/>
      </c>
      <c r="F5085" s="126" t="n"/>
      <c r="G5085" s="127" t="n"/>
      <c r="H5085" s="127" t="n"/>
      <c r="I5085" s="127" t="n"/>
      <c r="J5085" s="127" t="n"/>
      <c r="K5085" s="127" t="n"/>
      <c r="L5085" s="127" t="n"/>
      <c r="M5085" s="127" t="n"/>
      <c r="N5085" s="120" t="n"/>
      <c r="O5085" s="120" t="n"/>
      <c r="P5085" s="120" t="n"/>
      <c r="Q5085" s="120" t="n"/>
      <c r="R5085" s="121" t="n"/>
      <c r="S5085" s="121" t="n"/>
      <c r="T5085" s="121" t="n"/>
      <c r="U5085" s="121" t="n"/>
      <c r="V5085" s="117">
        <f>IF(P5085="NA","NA",IF(P5085&lt;&gt;"",TEXT(P5085-N5085,"[h].mm"),""))</f>
        <v/>
      </c>
      <c r="W5085" s="118">
        <f>IF(AND(R5085="",S5085=""),"",R5085+S5085)</f>
        <v/>
      </c>
      <c r="X5085" s="116">
        <f>IF(O5085&lt;&gt;"",DATE(YEAR(O5085), MONTH(O5085), DAY(O5085)),"")</f>
        <v/>
      </c>
      <c r="Y5085" s="122" t="n"/>
      <c r="Z5085" s="123" t="n"/>
      <c r="AA5085" s="117">
        <f>IF(F5085="Re-assigned","NA",IF(W5085="","",IF(W5085&gt;=VLOOKUP(D5085,SLAMatrix,3,FALSE),"Yes",IF(W5085&lt;VLOOKUP(D5085,SLAMatrix,2,FALSE),"No","Internal"))))</f>
        <v/>
      </c>
      <c r="AB5085" s="123" t="n"/>
      <c r="AC5085" s="123" t="n"/>
      <c r="AD5085" s="119" t="n"/>
      <c r="AE5085" s="125" t="n"/>
      <c r="AF5085" s="124">
        <f>MONTH(O5085)</f>
        <v/>
      </c>
      <c r="AG5085" s="124">
        <f>VLOOKUP(IFERROR(MID(AE5085,1,(FIND(",",AE5085,1)-1)),AE5085),Facility_Region_Mapping,2,FALSE)</f>
        <v/>
      </c>
      <c r="AH5085" s="124" t="n"/>
      <c r="AI5085" s="124">
        <f>IF(C5085&lt;&gt;"",IF(M5085="ESM User",getInterfaceName($C5085),"NA"),"")</f>
        <v/>
      </c>
      <c r="AJ5085" s="116">
        <f>IF(Q5085&lt;&gt;"",DATE(YEAR(Q5085), MONTH(Q5085), DAY(Q5085)),"")</f>
        <v/>
      </c>
      <c r="AK5085" s="130">
        <f>IF(Q5085&lt;&gt;0,Q5085-N5085,TODAY()-N5085)</f>
        <v/>
      </c>
      <c r="AL5085" s="112">
        <f>IF(F5085="Re-assigned",0,IF(H5085="Closed",0,IF(H5085="Service Restored",0,IF(H5085="",0,1))))</f>
        <v/>
      </c>
      <c r="AM5085" s="124">
        <f>IF(AL5085=0,"",IF(AK5085&gt;20.99,"Aged","Non-Aged"))</f>
        <v/>
      </c>
      <c r="AN5085" s="112">
        <f>IF(Q5085&lt;&gt;"",MONTH(Q5085),"")</f>
        <v/>
      </c>
      <c r="AO5085" s="112">
        <f>IFERROR(VALUE(V5085),0)</f>
        <v/>
      </c>
    </row>
    <row customFormat="1" customHeight="1" ht="29.25" r="5086" s="112" spans="1:41">
      <c r="A5086" s="127" t="n"/>
      <c r="B5086" s="113" t="n"/>
      <c r="C5086" s="127" t="n"/>
      <c r="D5086" s="127" t="n"/>
      <c r="E5086" s="114">
        <f>IF(F5086 &lt;&gt; "",VLOOKUP(F5086,CategoryLookup,2,FALSE), "")</f>
        <v/>
      </c>
      <c r="F5086" s="126" t="n"/>
      <c r="G5086" s="127" t="n"/>
      <c r="H5086" s="127" t="n"/>
      <c r="I5086" s="127" t="n"/>
      <c r="J5086" s="127" t="n"/>
      <c r="K5086" s="127" t="n"/>
      <c r="L5086" s="127" t="n"/>
      <c r="M5086" s="127" t="n"/>
      <c r="N5086" s="120" t="n"/>
      <c r="O5086" s="120" t="n"/>
      <c r="P5086" s="120" t="n"/>
      <c r="Q5086" s="120" t="n"/>
      <c r="R5086" s="121" t="n"/>
      <c r="S5086" s="121" t="n"/>
      <c r="T5086" s="121" t="n"/>
      <c r="U5086" s="121" t="n"/>
      <c r="V5086" s="117">
        <f>IF(P5086="NA","NA",IF(P5086&lt;&gt;"",TEXT(P5086-N5086,"[h].mm"),""))</f>
        <v/>
      </c>
      <c r="W5086" s="118">
        <f>IF(AND(R5086="",S5086=""),"",R5086+S5086)</f>
        <v/>
      </c>
      <c r="X5086" s="116">
        <f>IF(O5086&lt;&gt;"",DATE(YEAR(O5086), MONTH(O5086), DAY(O5086)),"")</f>
        <v/>
      </c>
      <c r="Y5086" s="122" t="n"/>
      <c r="Z5086" s="123" t="n"/>
      <c r="AA5086" s="117">
        <f>IF(F5086="Re-assigned","NA",IF(W5086="","",IF(W5086&gt;=VLOOKUP(D5086,SLAMatrix,3,FALSE),"Yes",IF(W5086&lt;VLOOKUP(D5086,SLAMatrix,2,FALSE),"No","Internal"))))</f>
        <v/>
      </c>
      <c r="AB5086" s="123" t="n"/>
      <c r="AC5086" s="123" t="n"/>
      <c r="AD5086" s="119" t="n"/>
      <c r="AE5086" s="125" t="n"/>
      <c r="AF5086" s="124">
        <f>MONTH(O5086)</f>
        <v/>
      </c>
      <c r="AG5086" s="124">
        <f>VLOOKUP(IFERROR(MID(AE5086,1,(FIND(",",AE5086,1)-1)),AE5086),Facility_Region_Mapping,2,FALSE)</f>
        <v/>
      </c>
      <c r="AH5086" s="124" t="n"/>
      <c r="AI5086" s="124">
        <f>IF(C5086&lt;&gt;"",IF(M5086="ESM User",getInterfaceName($C5086),"NA"),"")</f>
        <v/>
      </c>
      <c r="AJ5086" s="116">
        <f>IF(Q5086&lt;&gt;"",DATE(YEAR(Q5086), MONTH(Q5086), DAY(Q5086)),"")</f>
        <v/>
      </c>
      <c r="AK5086" s="130">
        <f>IF(Q5086&lt;&gt;0,Q5086-N5086,TODAY()-N5086)</f>
        <v/>
      </c>
      <c r="AL5086" s="112">
        <f>IF(F5086="Re-assigned",0,IF(H5086="Closed",0,IF(H5086="Service Restored",0,IF(H5086="",0,1))))</f>
        <v/>
      </c>
      <c r="AM5086" s="124">
        <f>IF(AL5086=0,"",IF(AK5086&gt;20.99,"Aged","Non-Aged"))</f>
        <v/>
      </c>
      <c r="AN5086" s="112">
        <f>IF(Q5086&lt;&gt;"",MONTH(Q5086),"")</f>
        <v/>
      </c>
      <c r="AO5086" s="112">
        <f>IFERROR(VALUE(V5086),0)</f>
        <v/>
      </c>
    </row>
    <row customFormat="1" customHeight="1" ht="29.25" r="5087" s="112" spans="1:41">
      <c r="A5087" s="127" t="n"/>
      <c r="B5087" s="113" t="n"/>
      <c r="C5087" s="127" t="n"/>
      <c r="D5087" s="127" t="n"/>
      <c r="E5087" s="114">
        <f>IF(F5087 &lt;&gt; "",VLOOKUP(F5087,CategoryLookup,2,FALSE), "")</f>
        <v/>
      </c>
      <c r="F5087" s="126" t="n"/>
      <c r="G5087" s="127" t="n"/>
      <c r="H5087" s="127" t="n"/>
      <c r="I5087" s="127" t="n"/>
      <c r="J5087" s="127" t="n"/>
      <c r="K5087" s="127" t="n"/>
      <c r="L5087" s="127" t="n"/>
      <c r="M5087" s="127" t="n"/>
      <c r="N5087" s="120" t="n"/>
      <c r="O5087" s="120" t="n"/>
      <c r="P5087" s="120" t="n"/>
      <c r="Q5087" s="120" t="n"/>
      <c r="R5087" s="121" t="n"/>
      <c r="S5087" s="121" t="n"/>
      <c r="T5087" s="121" t="n"/>
      <c r="U5087" s="121" t="n"/>
      <c r="V5087" s="117">
        <f>IF(P5087="NA","NA",IF(P5087&lt;&gt;"",TEXT(P5087-N5087,"[h].mm"),""))</f>
        <v/>
      </c>
      <c r="W5087" s="118">
        <f>IF(AND(R5087="",S5087=""),"",R5087+S5087)</f>
        <v/>
      </c>
      <c r="X5087" s="116">
        <f>IF(O5087&lt;&gt;"",DATE(YEAR(O5087), MONTH(O5087), DAY(O5087)),"")</f>
        <v/>
      </c>
      <c r="Y5087" s="122" t="n"/>
      <c r="Z5087" s="123" t="n"/>
      <c r="AA5087" s="117">
        <f>IF(F5087="Re-assigned","NA",IF(W5087="","",IF(W5087&gt;=VLOOKUP(D5087,SLAMatrix,3,FALSE),"Yes",IF(W5087&lt;VLOOKUP(D5087,SLAMatrix,2,FALSE),"No","Internal"))))</f>
        <v/>
      </c>
      <c r="AB5087" s="123" t="n"/>
      <c r="AC5087" s="123" t="n"/>
      <c r="AD5087" s="119" t="n"/>
      <c r="AE5087" s="125" t="n"/>
      <c r="AF5087" s="124">
        <f>MONTH(O5087)</f>
        <v/>
      </c>
      <c r="AG5087" s="124">
        <f>VLOOKUP(IFERROR(MID(AE5087,1,(FIND(",",AE5087,1)-1)),AE5087),Facility_Region_Mapping,2,FALSE)</f>
        <v/>
      </c>
      <c r="AH5087" s="124" t="n"/>
      <c r="AI5087" s="124">
        <f>IF(C5087&lt;&gt;"",IF(M5087="ESM User",getInterfaceName($C5087),"NA"),"")</f>
        <v/>
      </c>
      <c r="AJ5087" s="116">
        <f>IF(Q5087&lt;&gt;"",DATE(YEAR(Q5087), MONTH(Q5087), DAY(Q5087)),"")</f>
        <v/>
      </c>
      <c r="AK5087" s="130">
        <f>IF(Q5087&lt;&gt;0,Q5087-N5087,TODAY()-N5087)</f>
        <v/>
      </c>
      <c r="AL5087" s="112">
        <f>IF(F5087="Re-assigned",0,IF(H5087="Closed",0,IF(H5087="Service Restored",0,IF(H5087="",0,1))))</f>
        <v/>
      </c>
      <c r="AM5087" s="124">
        <f>IF(AL5087=0,"",IF(AK5087&gt;20.99,"Aged","Non-Aged"))</f>
        <v/>
      </c>
      <c r="AN5087" s="112">
        <f>IF(Q5087&lt;&gt;"",MONTH(Q5087),"")</f>
        <v/>
      </c>
      <c r="AO5087" s="112">
        <f>IFERROR(VALUE(V5087),0)</f>
        <v/>
      </c>
    </row>
    <row customFormat="1" customHeight="1" ht="29.25" r="5088" s="112" spans="1:41">
      <c r="A5088" s="127" t="n"/>
      <c r="B5088" s="113" t="n"/>
      <c r="C5088" s="127" t="n"/>
      <c r="D5088" s="127" t="n"/>
      <c r="E5088" s="114">
        <f>IF(F5088 &lt;&gt; "",VLOOKUP(F5088,CategoryLookup,2,FALSE), "")</f>
        <v/>
      </c>
      <c r="F5088" s="126" t="n"/>
      <c r="G5088" s="127" t="n"/>
      <c r="H5088" s="127" t="n"/>
      <c r="I5088" s="127" t="n"/>
      <c r="J5088" s="127" t="n"/>
      <c r="K5088" s="127" t="n"/>
      <c r="L5088" s="127" t="n"/>
      <c r="M5088" s="127" t="n"/>
      <c r="N5088" s="120" t="n"/>
      <c r="O5088" s="120" t="n"/>
      <c r="P5088" s="120" t="n"/>
      <c r="Q5088" s="120" t="n"/>
      <c r="R5088" s="121" t="n"/>
      <c r="S5088" s="121" t="n"/>
      <c r="T5088" s="121" t="n"/>
      <c r="U5088" s="121" t="n"/>
      <c r="V5088" s="117">
        <f>IF(P5088="NA","NA",IF(P5088&lt;&gt;"",TEXT(P5088-N5088,"[h].mm"),""))</f>
        <v/>
      </c>
      <c r="W5088" s="118">
        <f>IF(AND(R5088="",S5088=""),"",R5088+S5088)</f>
        <v/>
      </c>
      <c r="X5088" s="116">
        <f>IF(O5088&lt;&gt;"",DATE(YEAR(O5088), MONTH(O5088), DAY(O5088)),"")</f>
        <v/>
      </c>
      <c r="Y5088" s="122" t="n"/>
      <c r="Z5088" s="123" t="n"/>
      <c r="AA5088" s="117">
        <f>IF(F5088="Re-assigned","NA",IF(W5088="","",IF(W5088&gt;=VLOOKUP(D5088,SLAMatrix,3,FALSE),"Yes",IF(W5088&lt;VLOOKUP(D5088,SLAMatrix,2,FALSE),"No","Internal"))))</f>
        <v/>
      </c>
      <c r="AB5088" s="123" t="n"/>
      <c r="AC5088" s="123" t="n"/>
      <c r="AD5088" s="119" t="n"/>
      <c r="AE5088" s="125" t="n"/>
      <c r="AF5088" s="124">
        <f>MONTH(O5088)</f>
        <v/>
      </c>
      <c r="AG5088" s="124">
        <f>VLOOKUP(IFERROR(MID(AE5088,1,(FIND(",",AE5088,1)-1)),AE5088),Facility_Region_Mapping,2,FALSE)</f>
        <v/>
      </c>
      <c r="AH5088" s="124" t="n"/>
      <c r="AI5088" s="124">
        <f>IF(C5088&lt;&gt;"",IF(M5088="ESM User",getInterfaceName($C5088),"NA"),"")</f>
        <v/>
      </c>
      <c r="AJ5088" s="116">
        <f>IF(Q5088&lt;&gt;"",DATE(YEAR(Q5088), MONTH(Q5088), DAY(Q5088)),"")</f>
        <v/>
      </c>
      <c r="AK5088" s="130">
        <f>IF(Q5088&lt;&gt;0,Q5088-N5088,TODAY()-N5088)</f>
        <v/>
      </c>
      <c r="AL5088" s="112">
        <f>IF(F5088="Re-assigned",0,IF(H5088="Closed",0,IF(H5088="Service Restored",0,IF(H5088="",0,1))))</f>
        <v/>
      </c>
      <c r="AM5088" s="124">
        <f>IF(AL5088=0,"",IF(AK5088&gt;20.99,"Aged","Non-Aged"))</f>
        <v/>
      </c>
      <c r="AN5088" s="112">
        <f>IF(Q5088&lt;&gt;"",MONTH(Q5088),"")</f>
        <v/>
      </c>
      <c r="AO5088" s="112">
        <f>IFERROR(VALUE(V5088),0)</f>
        <v/>
      </c>
    </row>
    <row customFormat="1" customHeight="1" ht="29.25" r="5089" s="112" spans="1:41">
      <c r="A5089" s="127" t="n"/>
      <c r="B5089" s="113" t="n"/>
      <c r="C5089" s="127" t="n"/>
      <c r="D5089" s="127" t="n"/>
      <c r="E5089" s="114">
        <f>IF(F5089 &lt;&gt; "",VLOOKUP(F5089,CategoryLookup,2,FALSE), "")</f>
        <v/>
      </c>
      <c r="F5089" s="126" t="n"/>
      <c r="G5089" s="127" t="n"/>
      <c r="H5089" s="127" t="n"/>
      <c r="I5089" s="127" t="n"/>
      <c r="J5089" s="127" t="n"/>
      <c r="K5089" s="127" t="n"/>
      <c r="L5089" s="127" t="n"/>
      <c r="M5089" s="127" t="n"/>
      <c r="N5089" s="120" t="n"/>
      <c r="O5089" s="120" t="n"/>
      <c r="P5089" s="120" t="n"/>
      <c r="Q5089" s="120" t="n"/>
      <c r="R5089" s="121" t="n"/>
      <c r="S5089" s="121" t="n"/>
      <c r="T5089" s="121" t="n"/>
      <c r="U5089" s="121" t="n"/>
      <c r="V5089" s="117">
        <f>IF(P5089="NA","NA",IF(P5089&lt;&gt;"",TEXT(P5089-N5089,"[h].mm"),""))</f>
        <v/>
      </c>
      <c r="W5089" s="118">
        <f>IF(AND(R5089="",S5089=""),"",R5089+S5089)</f>
        <v/>
      </c>
      <c r="X5089" s="116">
        <f>IF(O5089&lt;&gt;"",DATE(YEAR(O5089), MONTH(O5089), DAY(O5089)),"")</f>
        <v/>
      </c>
      <c r="Y5089" s="122" t="n"/>
      <c r="Z5089" s="123" t="n"/>
      <c r="AA5089" s="117">
        <f>IF(F5089="Re-assigned","NA",IF(W5089="","",IF(W5089&gt;=VLOOKUP(D5089,SLAMatrix,3,FALSE),"Yes",IF(W5089&lt;VLOOKUP(D5089,SLAMatrix,2,FALSE),"No","Internal"))))</f>
        <v/>
      </c>
      <c r="AB5089" s="123" t="n"/>
      <c r="AC5089" s="123" t="n"/>
      <c r="AD5089" s="119" t="n"/>
      <c r="AE5089" s="125" t="n"/>
      <c r="AF5089" s="124">
        <f>MONTH(O5089)</f>
        <v/>
      </c>
      <c r="AG5089" s="124">
        <f>VLOOKUP(IFERROR(MID(AE5089,1,(FIND(",",AE5089,1)-1)),AE5089),Facility_Region_Mapping,2,FALSE)</f>
        <v/>
      </c>
      <c r="AH5089" s="124" t="n"/>
      <c r="AI5089" s="124">
        <f>IF(C5089&lt;&gt;"",IF(M5089="ESM User",getInterfaceName($C5089),"NA"),"")</f>
        <v/>
      </c>
      <c r="AJ5089" s="116">
        <f>IF(Q5089&lt;&gt;"",DATE(YEAR(Q5089), MONTH(Q5089), DAY(Q5089)),"")</f>
        <v/>
      </c>
      <c r="AK5089" s="130">
        <f>IF(Q5089&lt;&gt;0,Q5089-N5089,TODAY()-N5089)</f>
        <v/>
      </c>
      <c r="AL5089" s="112">
        <f>IF(F5089="Re-assigned",0,IF(H5089="Closed",0,IF(H5089="Service Restored",0,IF(H5089="",0,1))))</f>
        <v/>
      </c>
      <c r="AM5089" s="124">
        <f>IF(AL5089=0,"",IF(AK5089&gt;20.99,"Aged","Non-Aged"))</f>
        <v/>
      </c>
      <c r="AN5089" s="112">
        <f>IF(Q5089&lt;&gt;"",MONTH(Q5089),"")</f>
        <v/>
      </c>
      <c r="AO5089" s="112">
        <f>IFERROR(VALUE(V5089),0)</f>
        <v/>
      </c>
    </row>
    <row customFormat="1" customHeight="1" ht="29.25" r="5090" s="112" spans="1:41">
      <c r="A5090" s="127" t="n"/>
      <c r="B5090" s="113" t="n"/>
      <c r="C5090" s="127" t="n"/>
      <c r="D5090" s="127" t="n"/>
      <c r="E5090" s="114">
        <f>IF(F5090 &lt;&gt; "",VLOOKUP(F5090,CategoryLookup,2,FALSE), "")</f>
        <v/>
      </c>
      <c r="F5090" s="126" t="n"/>
      <c r="G5090" s="127" t="n"/>
      <c r="H5090" s="127" t="n"/>
      <c r="I5090" s="127" t="n"/>
      <c r="J5090" s="127" t="n"/>
      <c r="K5090" s="127" t="n"/>
      <c r="L5090" s="127" t="n"/>
      <c r="M5090" s="127" t="n"/>
      <c r="N5090" s="120" t="n"/>
      <c r="O5090" s="120" t="n"/>
      <c r="P5090" s="120" t="n"/>
      <c r="Q5090" s="120" t="n"/>
      <c r="R5090" s="121" t="n"/>
      <c r="S5090" s="121" t="n"/>
      <c r="T5090" s="121" t="n"/>
      <c r="U5090" s="121" t="n"/>
      <c r="V5090" s="117">
        <f>IF(P5090="NA","NA",IF(P5090&lt;&gt;"",TEXT(P5090-N5090,"[h].mm"),""))</f>
        <v/>
      </c>
      <c r="W5090" s="118">
        <f>IF(AND(R5090="",S5090=""),"",R5090+S5090)</f>
        <v/>
      </c>
      <c r="X5090" s="116">
        <f>IF(O5090&lt;&gt;"",DATE(YEAR(O5090), MONTH(O5090), DAY(O5090)),"")</f>
        <v/>
      </c>
      <c r="Y5090" s="122" t="n"/>
      <c r="Z5090" s="123" t="n"/>
      <c r="AA5090" s="117">
        <f>IF(F5090="Re-assigned","NA",IF(W5090="","",IF(W5090&gt;=VLOOKUP(D5090,SLAMatrix,3,FALSE),"Yes",IF(W5090&lt;VLOOKUP(D5090,SLAMatrix,2,FALSE),"No","Internal"))))</f>
        <v/>
      </c>
      <c r="AB5090" s="123" t="n"/>
      <c r="AC5090" s="123" t="n"/>
      <c r="AD5090" s="119" t="n"/>
      <c r="AE5090" s="125" t="n"/>
      <c r="AF5090" s="124">
        <f>MONTH(O5090)</f>
        <v/>
      </c>
      <c r="AG5090" s="124">
        <f>VLOOKUP(IFERROR(MID(AE5090,1,(FIND(",",AE5090,1)-1)),AE5090),Facility_Region_Mapping,2,FALSE)</f>
        <v/>
      </c>
      <c r="AH5090" s="124" t="n"/>
      <c r="AI5090" s="124">
        <f>IF(C5090&lt;&gt;"",IF(M5090="ESM User",getInterfaceName($C5090),"NA"),"")</f>
        <v/>
      </c>
      <c r="AJ5090" s="116">
        <f>IF(Q5090&lt;&gt;"",DATE(YEAR(Q5090), MONTH(Q5090), DAY(Q5090)),"")</f>
        <v/>
      </c>
      <c r="AK5090" s="130">
        <f>IF(Q5090&lt;&gt;0,Q5090-N5090,TODAY()-N5090)</f>
        <v/>
      </c>
      <c r="AL5090" s="112">
        <f>IF(F5090="Re-assigned",0,IF(H5090="Closed",0,IF(H5090="Service Restored",0,IF(H5090="",0,1))))</f>
        <v/>
      </c>
      <c r="AM5090" s="124">
        <f>IF(AL5090=0,"",IF(AK5090&gt;20.99,"Aged","Non-Aged"))</f>
        <v/>
      </c>
      <c r="AN5090" s="112">
        <f>IF(Q5090&lt;&gt;"",MONTH(Q5090),"")</f>
        <v/>
      </c>
      <c r="AO5090" s="112">
        <f>IFERROR(VALUE(V5090),0)</f>
        <v/>
      </c>
    </row>
  </sheetData>
  <autoFilter ref="A5:AO5"/>
  <mergeCells count="5">
    <mergeCell ref="B1:F1"/>
    <mergeCell ref="B2:C2"/>
    <mergeCell ref="D2:E2"/>
    <mergeCell ref="B3:C3"/>
    <mergeCell ref="D3:E3"/>
  </mergeCells>
  <conditionalFormatting sqref="AA1:AA4">
    <cfRule dxfId="2" operator="containsText" priority="103" text="Internal" type="containsText">
      <formula>NOT(ISERROR(SEARCH("Internal",AA1)))</formula>
    </cfRule>
    <cfRule dxfId="1" operator="containsText" priority="104" text="No" type="containsText">
      <formula>NOT(ISERROR(SEARCH("No",AA1)))</formula>
    </cfRule>
    <cfRule dxfId="0" operator="containsText" priority="105" text="Yes" type="containsText">
      <formula>NOT(ISERROR(SEARCH("Yes",AA1)))</formula>
    </cfRule>
  </conditionalFormatting>
  <conditionalFormatting sqref="AC5:AD5 AA5">
    <cfRule dxfId="2" operator="containsText" priority="40" text="Internal" type="containsText">
      <formula>NOT(ISERROR(SEARCH("Internal",AA5)))</formula>
    </cfRule>
    <cfRule dxfId="1" operator="containsText" priority="41" text="No" type="containsText">
      <formula>NOT(ISERROR(SEARCH("No",AA5)))</formula>
    </cfRule>
    <cfRule dxfId="0" operator="containsText" priority="42" text="Yes" type="containsText">
      <formula>NOT(ISERROR(SEARCH("Yes",AA5)))</formula>
    </cfRule>
  </conditionalFormatting>
  <conditionalFormatting sqref="AB5">
    <cfRule dxfId="2" operator="containsText" priority="37" text="Internal" type="containsText">
      <formula>NOT(ISERROR(SEARCH("Internal",AB5)))</formula>
    </cfRule>
    <cfRule dxfId="1" operator="containsText" priority="38" text="No" type="containsText">
      <formula>NOT(ISERROR(SEARCH("No",AB5)))</formula>
    </cfRule>
    <cfRule dxfId="0" operator="containsText" priority="39" text="Yes" type="containsText">
      <formula>NOT(ISERROR(SEARCH("Yes",AB5)))</formula>
    </cfRule>
  </conditionalFormatting>
  <conditionalFormatting sqref="Z5">
    <cfRule dxfId="2" operator="containsText" priority="34" text="Internal" type="containsText">
      <formula>NOT(ISERROR(SEARCH("Internal",Z5)))</formula>
    </cfRule>
    <cfRule dxfId="1" operator="containsText" priority="35" text="No" type="containsText">
      <formula>NOT(ISERROR(SEARCH("No",Z5)))</formula>
    </cfRule>
    <cfRule dxfId="0" operator="containsText" priority="36" text="Yes" type="containsText">
      <formula>NOT(ISERROR(SEARCH("Yes",Z5)))</formula>
    </cfRule>
  </conditionalFormatting>
  <conditionalFormatting sqref="AE5">
    <cfRule dxfId="2" operator="containsText" priority="31" text="Internal" type="containsText">
      <formula>NOT(ISERROR(SEARCH("Internal",AE5)))</formula>
    </cfRule>
    <cfRule dxfId="1" operator="containsText" priority="32" text="No" type="containsText">
      <formula>NOT(ISERROR(SEARCH("No",AE5)))</formula>
    </cfRule>
    <cfRule dxfId="0" operator="containsText" priority="33" text="Yes" type="containsText">
      <formula>NOT(ISERROR(SEARCH("Yes",AE5)))</formula>
    </cfRule>
  </conditionalFormatting>
  <conditionalFormatting sqref="AF5:AG5">
    <cfRule dxfId="2" operator="containsText" priority="28" text="Internal" type="containsText">
      <formula>NOT(ISERROR(SEARCH("Internal",AF5)))</formula>
    </cfRule>
    <cfRule dxfId="1" operator="containsText" priority="29" text="No" type="containsText">
      <formula>NOT(ISERROR(SEARCH("No",AF5)))</formula>
    </cfRule>
    <cfRule dxfId="0" operator="containsText" priority="30" text="Yes" type="containsText">
      <formula>NOT(ISERROR(SEARCH("Yes",AF5)))</formula>
    </cfRule>
  </conditionalFormatting>
  <conditionalFormatting sqref="AH5">
    <cfRule dxfId="2" operator="containsText" priority="25" text="Internal" type="containsText">
      <formula>NOT(ISERROR(SEARCH("Internal",AH5)))</formula>
    </cfRule>
    <cfRule dxfId="1" operator="containsText" priority="26" text="No" type="containsText">
      <formula>NOT(ISERROR(SEARCH("No",AH5)))</formula>
    </cfRule>
    <cfRule dxfId="0" operator="containsText" priority="27" text="Yes" type="containsText">
      <formula>NOT(ISERROR(SEARCH("Yes",AH5)))</formula>
    </cfRule>
  </conditionalFormatting>
  <conditionalFormatting sqref="AI5">
    <cfRule dxfId="2" operator="containsText" priority="22" text="Internal" type="containsText">
      <formula>NOT(ISERROR(SEARCH("Internal",AI5)))</formula>
    </cfRule>
    <cfRule dxfId="1" operator="containsText" priority="23" text="No" type="containsText">
      <formula>NOT(ISERROR(SEARCH("No",AI5)))</formula>
    </cfRule>
    <cfRule dxfId="0" operator="containsText" priority="24" text="Yes" type="containsText">
      <formula>NOT(ISERROR(SEARCH("Yes",AI5)))</formula>
    </cfRule>
  </conditionalFormatting>
  <conditionalFormatting sqref="AL5:AO5">
    <cfRule dxfId="2" operator="containsText" priority="19" text="Internal" type="containsText">
      <formula>NOT(ISERROR(SEARCH("Internal",AL5)))</formula>
    </cfRule>
    <cfRule dxfId="1" operator="containsText" priority="20" text="No" type="containsText">
      <formula>NOT(ISERROR(SEARCH("No",AL5)))</formula>
    </cfRule>
    <cfRule dxfId="0" operator="containsText" priority="21" text="Yes" type="containsText">
      <formula>NOT(ISERROR(SEARCH("Yes",AL5)))</formula>
    </cfRule>
  </conditionalFormatting>
  <conditionalFormatting sqref="AA6">
    <cfRule dxfId="2" operator="containsText" priority="7" text="Internal" type="containsText">
      <formula>NOT(ISERROR(SEARCH("Internal",AA6)))</formula>
    </cfRule>
    <cfRule dxfId="1" operator="containsText" priority="8" text="No" type="containsText">
      <formula>NOT(ISERROR(SEARCH("No",AA6)))</formula>
    </cfRule>
    <cfRule dxfId="0" operator="containsText" priority="9" text="Yes" type="containsText">
      <formula>NOT(ISERROR(SEARCH("Yes",AA6)))</formula>
    </cfRule>
  </conditionalFormatting>
  <conditionalFormatting sqref="AA12:AA5090">
    <cfRule dxfId="2" operator="containsText" priority="4" text="Internal" type="containsText">
      <formula>NOT(ISERROR(SEARCH("Internal",AA12)))</formula>
    </cfRule>
    <cfRule dxfId="1" operator="containsText" priority="5" text="No" type="containsText">
      <formula>NOT(ISERROR(SEARCH("No",AA12)))</formula>
    </cfRule>
    <cfRule dxfId="0" operator="containsText" priority="6" text="Yes" type="containsText">
      <formula>NOT(ISERROR(SEARCH("Yes",AA12)))</formula>
    </cfRule>
  </conditionalFormatting>
  <conditionalFormatting sqref="AA7:AA11">
    <cfRule dxfId="2" operator="containsText" priority="1" text="Internal" type="containsText">
      <formula>NOT(ISERROR(SEARCH("Internal",AA7)))</formula>
    </cfRule>
    <cfRule dxfId="1" operator="containsText" priority="2" text="No" type="containsText">
      <formula>NOT(ISERROR(SEARCH("No",AA7)))</formula>
    </cfRule>
    <cfRule dxfId="0" operator="containsText" priority="3" text="Yes" type="containsText">
      <formula>NOT(ISERROR(SEARCH("Yes",AA7)))</formula>
    </cfRule>
  </conditionalFormatting>
  <dataValidations count="4">
    <dataValidation allowBlank="0" showErrorMessage="1" showInputMessage="1" sqref="B6:B5090 IQ5 SM5 ACI5 AME5 AWA5 BFW5 BPS5 BZO5 CJK5 CTG5 DDC5 DMY5 DWU5 EGQ5 EQM5 FAI5 FKE5 FUA5 GDW5 GNS5 GXO5 HHK5 HRG5 IBC5 IKY5 IUU5 JEQ5 JOM5 JYI5 KIE5 KSA5 LBW5 LLS5 LVO5 MFK5 MPG5 MZC5 NIY5 NSU5 OCQ5 OMM5 OWI5 PGE5 PQA5 PZW5 QJS5 QTO5 RDK5 RNG5 RXC5 SGY5 SQU5 TAQ5 TKM5 TUI5 UEE5 UOA5 UXW5 VHS5 VRO5 WBK5 WLG5 WVC5" type="list">
      <formula1>TicketType</formula1>
    </dataValidation>
    <dataValidation allowBlank="0" prompt="Please do not enter any data in this cell. it will auto populated once you select the Sub-Category." promptTitle="Select Category" showErrorMessage="1" showInputMessage="1" sqref="E5:E5090 IT5 SP5 ACL5 AMH5 AWD5 BFZ5 BPV5 BZR5 CJN5 CTJ5 DDF5 DNB5 DWX5 EGT5 EQP5 FAL5 FKH5 FUD5 GDZ5 GNV5 GXR5 HHN5 HRJ5 IBF5 ILB5 IUX5 JET5 JOP5 JYL5 KIH5 KSD5 LBZ5 LLV5 LVR5 MFN5 MPJ5 MZF5 NJB5 NSX5 OCT5 OMP5 OWL5 PGH5 PQD5 PZZ5 QJV5 QTR5 RDN5 RNJ5 RXF5 SHB5 SQX5 TAT5 TKP5 TUL5 UEH5 UOD5 UXZ5 VHV5 VRR5 WBN5 WLJ5 WVF5"/>
    <dataValidation allowBlank="0" prompt="Please select the value from the drop down list only." promptTitle="Sub-Category Selection" showErrorMessage="1" showInputMessage="1" sqref="F6:F5090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type="list">
      <formula1>SubCategories</formula1>
    </dataValidation>
    <dataValidation allowBlank="0" prompt="Please select the value from the drop down list only." promptTitle="Sub-Category Selection" showErrorMessage="1" showInputMessage="1" sqref="F5"/>
  </dataValidations>
  <pageMargins bottom="0.75" footer="0.3" header="0.3" left="0.7" right="0.7" top="0.75"/>
  <legacyDrawing r:id="anysvml"/>
</worksheet>
</file>

<file path=xl/worksheets/sheet8.xml><?xml version="1.0" encoding="utf-8"?>
<worksheet xmlns="http://schemas.openxmlformats.org/spreadsheetml/2006/main">
  <sheetPr codeName="Sheet6">
    <outlinePr summaryBelow="1" summaryRight="1"/>
    <pageSetUpPr/>
  </sheetPr>
  <dimension ref="B1:K158"/>
  <sheetViews>
    <sheetView topLeftCell="B41" workbookViewId="0" zoomScale="90" zoomScaleNormal="90">
      <selection activeCell="AJ4534" sqref="AJ4534"/>
    </sheetView>
  </sheetViews>
  <sheetFormatPr baseColWidth="8" defaultRowHeight="15" outlineLevelCol="0"/>
  <cols>
    <col customWidth="1" hidden="1" max="1" min="1" style="20"/>
    <col customWidth="1" max="2" min="2" style="20" width="38.42578125"/>
    <col customWidth="1" max="3" min="3" style="20" width="21.5703125"/>
    <col customWidth="1" max="4" min="4" style="20" width="18"/>
    <col customWidth="1" max="5" min="5" style="20" width="32.42578125"/>
    <col customWidth="1" max="6" min="6" style="20" width="9.42578125"/>
    <col customWidth="1" max="7" min="7" style="20" width="10.5703125"/>
    <col customWidth="1" max="8" min="8" style="20" width="10.42578125"/>
    <col customWidth="1" max="10" min="9" style="20" width="9.42578125"/>
    <col customWidth="1" max="11" min="11" style="20" width="51.42578125"/>
    <col customWidth="1" max="256" min="12" style="20" width="9.42578125"/>
    <col customWidth="1" hidden="1" max="257" min="257" style="20"/>
    <col customWidth="1" max="258" min="258" style="20" width="38.42578125"/>
    <col customWidth="1" max="259" min="259" style="20" width="21.5703125"/>
    <col customWidth="1" max="260" min="260" style="20" width="18"/>
    <col customWidth="1" max="261" min="261" style="20" width="32.42578125"/>
    <col customWidth="1" max="262" min="262" style="20" width="9.42578125"/>
    <col customWidth="1" max="263" min="263" style="20" width="10.5703125"/>
    <col customWidth="1" max="264" min="264" style="20" width="10.42578125"/>
    <col customWidth="1" max="266" min="265" style="20" width="9.42578125"/>
    <col customWidth="1" max="267" min="267" style="20" width="51.42578125"/>
    <col customWidth="1" max="512" min="268" style="20" width="9.42578125"/>
    <col customWidth="1" hidden="1" max="513" min="513" style="20"/>
    <col customWidth="1" max="514" min="514" style="20" width="38.42578125"/>
    <col customWidth="1" max="515" min="515" style="20" width="21.5703125"/>
    <col customWidth="1" max="516" min="516" style="20" width="18"/>
    <col customWidth="1" max="517" min="517" style="20" width="32.42578125"/>
    <col customWidth="1" max="518" min="518" style="20" width="9.42578125"/>
    <col customWidth="1" max="519" min="519" style="20" width="10.5703125"/>
    <col customWidth="1" max="520" min="520" style="20" width="10.42578125"/>
    <col customWidth="1" max="522" min="521" style="20" width="9.42578125"/>
    <col customWidth="1" max="523" min="523" style="20" width="51.42578125"/>
    <col customWidth="1" max="768" min="524" style="20" width="9.42578125"/>
    <col customWidth="1" hidden="1" max="769" min="769" style="20"/>
    <col customWidth="1" max="770" min="770" style="20" width="38.42578125"/>
    <col customWidth="1" max="771" min="771" style="20" width="21.5703125"/>
    <col customWidth="1" max="772" min="772" style="20" width="18"/>
    <col customWidth="1" max="773" min="773" style="20" width="32.42578125"/>
    <col customWidth="1" max="774" min="774" style="20" width="9.42578125"/>
    <col customWidth="1" max="775" min="775" style="20" width="10.5703125"/>
    <col customWidth="1" max="776" min="776" style="20" width="10.42578125"/>
    <col customWidth="1" max="778" min="777" style="20" width="9.42578125"/>
    <col customWidth="1" max="779" min="779" style="20" width="51.42578125"/>
    <col customWidth="1" max="1024" min="780" style="20" width="9.42578125"/>
    <col customWidth="1" hidden="1" max="1025" min="1025" style="20"/>
    <col customWidth="1" max="1026" min="1026" style="20" width="38.42578125"/>
    <col customWidth="1" max="1027" min="1027" style="20" width="21.5703125"/>
    <col customWidth="1" max="1028" min="1028" style="20" width="18"/>
    <col customWidth="1" max="1029" min="1029" style="20" width="32.42578125"/>
    <col customWidth="1" max="1030" min="1030" style="20" width="9.42578125"/>
    <col customWidth="1" max="1031" min="1031" style="20" width="10.5703125"/>
    <col customWidth="1" max="1032" min="1032" style="20" width="10.42578125"/>
    <col customWidth="1" max="1034" min="1033" style="20" width="9.42578125"/>
    <col customWidth="1" max="1035" min="1035" style="20" width="51.42578125"/>
    <col customWidth="1" max="1280" min="1036" style="20" width="9.42578125"/>
    <col customWidth="1" hidden="1" max="1281" min="1281" style="20"/>
    <col customWidth="1" max="1282" min="1282" style="20" width="38.42578125"/>
    <col customWidth="1" max="1283" min="1283" style="20" width="21.5703125"/>
    <col customWidth="1" max="1284" min="1284" style="20" width="18"/>
    <col customWidth="1" max="1285" min="1285" style="20" width="32.42578125"/>
    <col customWidth="1" max="1286" min="1286" style="20" width="9.42578125"/>
    <col customWidth="1" max="1287" min="1287" style="20" width="10.5703125"/>
    <col customWidth="1" max="1288" min="1288" style="20" width="10.42578125"/>
    <col customWidth="1" max="1290" min="1289" style="20" width="9.42578125"/>
    <col customWidth="1" max="1291" min="1291" style="20" width="51.42578125"/>
    <col customWidth="1" max="1536" min="1292" style="20" width="9.42578125"/>
    <col customWidth="1" hidden="1" max="1537" min="1537" style="20"/>
    <col customWidth="1" max="1538" min="1538" style="20" width="38.42578125"/>
    <col customWidth="1" max="1539" min="1539" style="20" width="21.5703125"/>
    <col customWidth="1" max="1540" min="1540" style="20" width="18"/>
    <col customWidth="1" max="1541" min="1541" style="20" width="32.42578125"/>
    <col customWidth="1" max="1542" min="1542" style="20" width="9.42578125"/>
    <col customWidth="1" max="1543" min="1543" style="20" width="10.5703125"/>
    <col customWidth="1" max="1544" min="1544" style="20" width="10.42578125"/>
    <col customWidth="1" max="1546" min="1545" style="20" width="9.42578125"/>
    <col customWidth="1" max="1547" min="1547" style="20" width="51.42578125"/>
    <col customWidth="1" max="1792" min="1548" style="20" width="9.42578125"/>
    <col customWidth="1" hidden="1" max="1793" min="1793" style="20"/>
    <col customWidth="1" max="1794" min="1794" style="20" width="38.42578125"/>
    <col customWidth="1" max="1795" min="1795" style="20" width="21.5703125"/>
    <col customWidth="1" max="1796" min="1796" style="20" width="18"/>
    <col customWidth="1" max="1797" min="1797" style="20" width="32.42578125"/>
    <col customWidth="1" max="1798" min="1798" style="20" width="9.42578125"/>
    <col customWidth="1" max="1799" min="1799" style="20" width="10.5703125"/>
    <col customWidth="1" max="1800" min="1800" style="20" width="10.42578125"/>
    <col customWidth="1" max="1802" min="1801" style="20" width="9.42578125"/>
    <col customWidth="1" max="1803" min="1803" style="20" width="51.42578125"/>
    <col customWidth="1" max="2048" min="1804" style="20" width="9.42578125"/>
    <col customWidth="1" hidden="1" max="2049" min="2049" style="20"/>
    <col customWidth="1" max="2050" min="2050" style="20" width="38.42578125"/>
    <col customWidth="1" max="2051" min="2051" style="20" width="21.5703125"/>
    <col customWidth="1" max="2052" min="2052" style="20" width="18"/>
    <col customWidth="1" max="2053" min="2053" style="20" width="32.42578125"/>
    <col customWidth="1" max="2054" min="2054" style="20" width="9.42578125"/>
    <col customWidth="1" max="2055" min="2055" style="20" width="10.5703125"/>
    <col customWidth="1" max="2056" min="2056" style="20" width="10.42578125"/>
    <col customWidth="1" max="2058" min="2057" style="20" width="9.42578125"/>
    <col customWidth="1" max="2059" min="2059" style="20" width="51.42578125"/>
    <col customWidth="1" max="2304" min="2060" style="20" width="9.42578125"/>
    <col customWidth="1" hidden="1" max="2305" min="2305" style="20"/>
    <col customWidth="1" max="2306" min="2306" style="20" width="38.42578125"/>
    <col customWidth="1" max="2307" min="2307" style="20" width="21.5703125"/>
    <col customWidth="1" max="2308" min="2308" style="20" width="18"/>
    <col customWidth="1" max="2309" min="2309" style="20" width="32.42578125"/>
    <col customWidth="1" max="2310" min="2310" style="20" width="9.42578125"/>
    <col customWidth="1" max="2311" min="2311" style="20" width="10.5703125"/>
    <col customWidth="1" max="2312" min="2312" style="20" width="10.42578125"/>
    <col customWidth="1" max="2314" min="2313" style="20" width="9.42578125"/>
    <col customWidth="1" max="2315" min="2315" style="20" width="51.42578125"/>
    <col customWidth="1" max="2560" min="2316" style="20" width="9.42578125"/>
    <col customWidth="1" hidden="1" max="2561" min="2561" style="20"/>
    <col customWidth="1" max="2562" min="2562" style="20" width="38.42578125"/>
    <col customWidth="1" max="2563" min="2563" style="20" width="21.5703125"/>
    <col customWidth="1" max="2564" min="2564" style="20" width="18"/>
    <col customWidth="1" max="2565" min="2565" style="20" width="32.42578125"/>
    <col customWidth="1" max="2566" min="2566" style="20" width="9.42578125"/>
    <col customWidth="1" max="2567" min="2567" style="20" width="10.5703125"/>
    <col customWidth="1" max="2568" min="2568" style="20" width="10.42578125"/>
    <col customWidth="1" max="2570" min="2569" style="20" width="9.42578125"/>
    <col customWidth="1" max="2571" min="2571" style="20" width="51.42578125"/>
    <col customWidth="1" max="2816" min="2572" style="20" width="9.42578125"/>
    <col customWidth="1" hidden="1" max="2817" min="2817" style="20"/>
    <col customWidth="1" max="2818" min="2818" style="20" width="38.42578125"/>
    <col customWidth="1" max="2819" min="2819" style="20" width="21.5703125"/>
    <col customWidth="1" max="2820" min="2820" style="20" width="18"/>
    <col customWidth="1" max="2821" min="2821" style="20" width="32.42578125"/>
    <col customWidth="1" max="2822" min="2822" style="20" width="9.42578125"/>
    <col customWidth="1" max="2823" min="2823" style="20" width="10.5703125"/>
    <col customWidth="1" max="2824" min="2824" style="20" width="10.42578125"/>
    <col customWidth="1" max="2826" min="2825" style="20" width="9.42578125"/>
    <col customWidth="1" max="2827" min="2827" style="20" width="51.42578125"/>
    <col customWidth="1" max="3072" min="2828" style="20" width="9.42578125"/>
    <col customWidth="1" hidden="1" max="3073" min="3073" style="20"/>
    <col customWidth="1" max="3074" min="3074" style="20" width="38.42578125"/>
    <col customWidth="1" max="3075" min="3075" style="20" width="21.5703125"/>
    <col customWidth="1" max="3076" min="3076" style="20" width="18"/>
    <col customWidth="1" max="3077" min="3077" style="20" width="32.42578125"/>
    <col customWidth="1" max="3078" min="3078" style="20" width="9.42578125"/>
    <col customWidth="1" max="3079" min="3079" style="20" width="10.5703125"/>
    <col customWidth="1" max="3080" min="3080" style="20" width="10.42578125"/>
    <col customWidth="1" max="3082" min="3081" style="20" width="9.42578125"/>
    <col customWidth="1" max="3083" min="3083" style="20" width="51.42578125"/>
    <col customWidth="1" max="3328" min="3084" style="20" width="9.42578125"/>
    <col customWidth="1" hidden="1" max="3329" min="3329" style="20"/>
    <col customWidth="1" max="3330" min="3330" style="20" width="38.42578125"/>
    <col customWidth="1" max="3331" min="3331" style="20" width="21.5703125"/>
    <col customWidth="1" max="3332" min="3332" style="20" width="18"/>
    <col customWidth="1" max="3333" min="3333" style="20" width="32.42578125"/>
    <col customWidth="1" max="3334" min="3334" style="20" width="9.42578125"/>
    <col customWidth="1" max="3335" min="3335" style="20" width="10.5703125"/>
    <col customWidth="1" max="3336" min="3336" style="20" width="10.42578125"/>
    <col customWidth="1" max="3338" min="3337" style="20" width="9.42578125"/>
    <col customWidth="1" max="3339" min="3339" style="20" width="51.42578125"/>
    <col customWidth="1" max="3584" min="3340" style="20" width="9.42578125"/>
    <col customWidth="1" hidden="1" max="3585" min="3585" style="20"/>
    <col customWidth="1" max="3586" min="3586" style="20" width="38.42578125"/>
    <col customWidth="1" max="3587" min="3587" style="20" width="21.5703125"/>
    <col customWidth="1" max="3588" min="3588" style="20" width="18"/>
    <col customWidth="1" max="3589" min="3589" style="20" width="32.42578125"/>
    <col customWidth="1" max="3590" min="3590" style="20" width="9.42578125"/>
    <col customWidth="1" max="3591" min="3591" style="20" width="10.5703125"/>
    <col customWidth="1" max="3592" min="3592" style="20" width="10.42578125"/>
    <col customWidth="1" max="3594" min="3593" style="20" width="9.42578125"/>
    <col customWidth="1" max="3595" min="3595" style="20" width="51.42578125"/>
    <col customWidth="1" max="3840" min="3596" style="20" width="9.42578125"/>
    <col customWidth="1" hidden="1" max="3841" min="3841" style="20"/>
    <col customWidth="1" max="3842" min="3842" style="20" width="38.42578125"/>
    <col customWidth="1" max="3843" min="3843" style="20" width="21.5703125"/>
    <col customWidth="1" max="3844" min="3844" style="20" width="18"/>
    <col customWidth="1" max="3845" min="3845" style="20" width="32.42578125"/>
    <col customWidth="1" max="3846" min="3846" style="20" width="9.42578125"/>
    <col customWidth="1" max="3847" min="3847" style="20" width="10.5703125"/>
    <col customWidth="1" max="3848" min="3848" style="20" width="10.42578125"/>
    <col customWidth="1" max="3850" min="3849" style="20" width="9.42578125"/>
    <col customWidth="1" max="3851" min="3851" style="20" width="51.42578125"/>
    <col customWidth="1" max="4096" min="3852" style="20" width="9.42578125"/>
    <col customWidth="1" hidden="1" max="4097" min="4097" style="20"/>
    <col customWidth="1" max="4098" min="4098" style="20" width="38.42578125"/>
    <col customWidth="1" max="4099" min="4099" style="20" width="21.5703125"/>
    <col customWidth="1" max="4100" min="4100" style="20" width="18"/>
    <col customWidth="1" max="4101" min="4101" style="20" width="32.42578125"/>
    <col customWidth="1" max="4102" min="4102" style="20" width="9.42578125"/>
    <col customWidth="1" max="4103" min="4103" style="20" width="10.5703125"/>
    <col customWidth="1" max="4104" min="4104" style="20" width="10.42578125"/>
    <col customWidth="1" max="4106" min="4105" style="20" width="9.42578125"/>
    <col customWidth="1" max="4107" min="4107" style="20" width="51.42578125"/>
    <col customWidth="1" max="4352" min="4108" style="20" width="9.42578125"/>
    <col customWidth="1" hidden="1" max="4353" min="4353" style="20"/>
    <col customWidth="1" max="4354" min="4354" style="20" width="38.42578125"/>
    <col customWidth="1" max="4355" min="4355" style="20" width="21.5703125"/>
    <col customWidth="1" max="4356" min="4356" style="20" width="18"/>
    <col customWidth="1" max="4357" min="4357" style="20" width="32.42578125"/>
    <col customWidth="1" max="4358" min="4358" style="20" width="9.42578125"/>
    <col customWidth="1" max="4359" min="4359" style="20" width="10.5703125"/>
    <col customWidth="1" max="4360" min="4360" style="20" width="10.42578125"/>
    <col customWidth="1" max="4362" min="4361" style="20" width="9.42578125"/>
    <col customWidth="1" max="4363" min="4363" style="20" width="51.42578125"/>
    <col customWidth="1" max="4608" min="4364" style="20" width="9.42578125"/>
    <col customWidth="1" hidden="1" max="4609" min="4609" style="20"/>
    <col customWidth="1" max="4610" min="4610" style="20" width="38.42578125"/>
    <col customWidth="1" max="4611" min="4611" style="20" width="21.5703125"/>
    <col customWidth="1" max="4612" min="4612" style="20" width="18"/>
    <col customWidth="1" max="4613" min="4613" style="20" width="32.42578125"/>
    <col customWidth="1" max="4614" min="4614" style="20" width="9.42578125"/>
    <col customWidth="1" max="4615" min="4615" style="20" width="10.5703125"/>
    <col customWidth="1" max="4616" min="4616" style="20" width="10.42578125"/>
    <col customWidth="1" max="4618" min="4617" style="20" width="9.42578125"/>
    <col customWidth="1" max="4619" min="4619" style="20" width="51.42578125"/>
    <col customWidth="1" max="4864" min="4620" style="20" width="9.42578125"/>
    <col customWidth="1" hidden="1" max="4865" min="4865" style="20"/>
    <col customWidth="1" max="4866" min="4866" style="20" width="38.42578125"/>
    <col customWidth="1" max="4867" min="4867" style="20" width="21.5703125"/>
    <col customWidth="1" max="4868" min="4868" style="20" width="18"/>
    <col customWidth="1" max="4869" min="4869" style="20" width="32.42578125"/>
    <col customWidth="1" max="4870" min="4870" style="20" width="9.42578125"/>
    <col customWidth="1" max="4871" min="4871" style="20" width="10.5703125"/>
    <col customWidth="1" max="4872" min="4872" style="20" width="10.42578125"/>
    <col customWidth="1" max="4874" min="4873" style="20" width="9.42578125"/>
    <col customWidth="1" max="4875" min="4875" style="20" width="51.42578125"/>
    <col customWidth="1" max="5120" min="4876" style="20" width="9.42578125"/>
    <col customWidth="1" hidden="1" max="5121" min="5121" style="20"/>
    <col customWidth="1" max="5122" min="5122" style="20" width="38.42578125"/>
    <col customWidth="1" max="5123" min="5123" style="20" width="21.5703125"/>
    <col customWidth="1" max="5124" min="5124" style="20" width="18"/>
    <col customWidth="1" max="5125" min="5125" style="20" width="32.42578125"/>
    <col customWidth="1" max="5126" min="5126" style="20" width="9.42578125"/>
    <col customWidth="1" max="5127" min="5127" style="20" width="10.5703125"/>
    <col customWidth="1" max="5128" min="5128" style="20" width="10.42578125"/>
    <col customWidth="1" max="5130" min="5129" style="20" width="9.42578125"/>
    <col customWidth="1" max="5131" min="5131" style="20" width="51.42578125"/>
    <col customWidth="1" max="5376" min="5132" style="20" width="9.42578125"/>
    <col customWidth="1" hidden="1" max="5377" min="5377" style="20"/>
    <col customWidth="1" max="5378" min="5378" style="20" width="38.42578125"/>
    <col customWidth="1" max="5379" min="5379" style="20" width="21.5703125"/>
    <col customWidth="1" max="5380" min="5380" style="20" width="18"/>
    <col customWidth="1" max="5381" min="5381" style="20" width="32.42578125"/>
    <col customWidth="1" max="5382" min="5382" style="20" width="9.42578125"/>
    <col customWidth="1" max="5383" min="5383" style="20" width="10.5703125"/>
    <col customWidth="1" max="5384" min="5384" style="20" width="10.42578125"/>
    <col customWidth="1" max="5386" min="5385" style="20" width="9.42578125"/>
    <col customWidth="1" max="5387" min="5387" style="20" width="51.42578125"/>
    <col customWidth="1" max="5632" min="5388" style="20" width="9.42578125"/>
    <col customWidth="1" hidden="1" max="5633" min="5633" style="20"/>
    <col customWidth="1" max="5634" min="5634" style="20" width="38.42578125"/>
    <col customWidth="1" max="5635" min="5635" style="20" width="21.5703125"/>
    <col customWidth="1" max="5636" min="5636" style="20" width="18"/>
    <col customWidth="1" max="5637" min="5637" style="20" width="32.42578125"/>
    <col customWidth="1" max="5638" min="5638" style="20" width="9.42578125"/>
    <col customWidth="1" max="5639" min="5639" style="20" width="10.5703125"/>
    <col customWidth="1" max="5640" min="5640" style="20" width="10.42578125"/>
    <col customWidth="1" max="5642" min="5641" style="20" width="9.42578125"/>
    <col customWidth="1" max="5643" min="5643" style="20" width="51.42578125"/>
    <col customWidth="1" max="5888" min="5644" style="20" width="9.42578125"/>
    <col customWidth="1" hidden="1" max="5889" min="5889" style="20"/>
    <col customWidth="1" max="5890" min="5890" style="20" width="38.42578125"/>
    <col customWidth="1" max="5891" min="5891" style="20" width="21.5703125"/>
    <col customWidth="1" max="5892" min="5892" style="20" width="18"/>
    <col customWidth="1" max="5893" min="5893" style="20" width="32.42578125"/>
    <col customWidth="1" max="5894" min="5894" style="20" width="9.42578125"/>
    <col customWidth="1" max="5895" min="5895" style="20" width="10.5703125"/>
    <col customWidth="1" max="5896" min="5896" style="20" width="10.42578125"/>
    <col customWidth="1" max="5898" min="5897" style="20" width="9.42578125"/>
    <col customWidth="1" max="5899" min="5899" style="20" width="51.42578125"/>
    <col customWidth="1" max="6144" min="5900" style="20" width="9.42578125"/>
    <col customWidth="1" hidden="1" max="6145" min="6145" style="20"/>
    <col customWidth="1" max="6146" min="6146" style="20" width="38.42578125"/>
    <col customWidth="1" max="6147" min="6147" style="20" width="21.5703125"/>
    <col customWidth="1" max="6148" min="6148" style="20" width="18"/>
    <col customWidth="1" max="6149" min="6149" style="20" width="32.42578125"/>
    <col customWidth="1" max="6150" min="6150" style="20" width="9.42578125"/>
    <col customWidth="1" max="6151" min="6151" style="20" width="10.5703125"/>
    <col customWidth="1" max="6152" min="6152" style="20" width="10.42578125"/>
    <col customWidth="1" max="6154" min="6153" style="20" width="9.42578125"/>
    <col customWidth="1" max="6155" min="6155" style="20" width="51.42578125"/>
    <col customWidth="1" max="6400" min="6156" style="20" width="9.42578125"/>
    <col customWidth="1" hidden="1" max="6401" min="6401" style="20"/>
    <col customWidth="1" max="6402" min="6402" style="20" width="38.42578125"/>
    <col customWidth="1" max="6403" min="6403" style="20" width="21.5703125"/>
    <col customWidth="1" max="6404" min="6404" style="20" width="18"/>
    <col customWidth="1" max="6405" min="6405" style="20" width="32.42578125"/>
    <col customWidth="1" max="6406" min="6406" style="20" width="9.42578125"/>
    <col customWidth="1" max="6407" min="6407" style="20" width="10.5703125"/>
    <col customWidth="1" max="6408" min="6408" style="20" width="10.42578125"/>
    <col customWidth="1" max="6410" min="6409" style="20" width="9.42578125"/>
    <col customWidth="1" max="6411" min="6411" style="20" width="51.42578125"/>
    <col customWidth="1" max="6656" min="6412" style="20" width="9.42578125"/>
    <col customWidth="1" hidden="1" max="6657" min="6657" style="20"/>
    <col customWidth="1" max="6658" min="6658" style="20" width="38.42578125"/>
    <col customWidth="1" max="6659" min="6659" style="20" width="21.5703125"/>
    <col customWidth="1" max="6660" min="6660" style="20" width="18"/>
    <col customWidth="1" max="6661" min="6661" style="20" width="32.42578125"/>
    <col customWidth="1" max="6662" min="6662" style="20" width="9.42578125"/>
    <col customWidth="1" max="6663" min="6663" style="20" width="10.5703125"/>
    <col customWidth="1" max="6664" min="6664" style="20" width="10.42578125"/>
    <col customWidth="1" max="6666" min="6665" style="20" width="9.42578125"/>
    <col customWidth="1" max="6667" min="6667" style="20" width="51.42578125"/>
    <col customWidth="1" max="6912" min="6668" style="20" width="9.42578125"/>
    <col customWidth="1" hidden="1" max="6913" min="6913" style="20"/>
    <col customWidth="1" max="6914" min="6914" style="20" width="38.42578125"/>
    <col customWidth="1" max="6915" min="6915" style="20" width="21.5703125"/>
    <col customWidth="1" max="6916" min="6916" style="20" width="18"/>
    <col customWidth="1" max="6917" min="6917" style="20" width="32.42578125"/>
    <col customWidth="1" max="6918" min="6918" style="20" width="9.42578125"/>
    <col customWidth="1" max="6919" min="6919" style="20" width="10.5703125"/>
    <col customWidth="1" max="6920" min="6920" style="20" width="10.42578125"/>
    <col customWidth="1" max="6922" min="6921" style="20" width="9.42578125"/>
    <col customWidth="1" max="6923" min="6923" style="20" width="51.42578125"/>
    <col customWidth="1" max="7168" min="6924" style="20" width="9.42578125"/>
    <col customWidth="1" hidden="1" max="7169" min="7169" style="20"/>
    <col customWidth="1" max="7170" min="7170" style="20" width="38.42578125"/>
    <col customWidth="1" max="7171" min="7171" style="20" width="21.5703125"/>
    <col customWidth="1" max="7172" min="7172" style="20" width="18"/>
    <col customWidth="1" max="7173" min="7173" style="20" width="32.42578125"/>
    <col customWidth="1" max="7174" min="7174" style="20" width="9.42578125"/>
    <col customWidth="1" max="7175" min="7175" style="20" width="10.5703125"/>
    <col customWidth="1" max="7176" min="7176" style="20" width="10.42578125"/>
    <col customWidth="1" max="7178" min="7177" style="20" width="9.42578125"/>
    <col customWidth="1" max="7179" min="7179" style="20" width="51.42578125"/>
    <col customWidth="1" max="7424" min="7180" style="20" width="9.42578125"/>
    <col customWidth="1" hidden="1" max="7425" min="7425" style="20"/>
    <col customWidth="1" max="7426" min="7426" style="20" width="38.42578125"/>
    <col customWidth="1" max="7427" min="7427" style="20" width="21.5703125"/>
    <col customWidth="1" max="7428" min="7428" style="20" width="18"/>
    <col customWidth="1" max="7429" min="7429" style="20" width="32.42578125"/>
    <col customWidth="1" max="7430" min="7430" style="20" width="9.42578125"/>
    <col customWidth="1" max="7431" min="7431" style="20" width="10.5703125"/>
    <col customWidth="1" max="7432" min="7432" style="20" width="10.42578125"/>
    <col customWidth="1" max="7434" min="7433" style="20" width="9.42578125"/>
    <col customWidth="1" max="7435" min="7435" style="20" width="51.42578125"/>
    <col customWidth="1" max="7680" min="7436" style="20" width="9.42578125"/>
    <col customWidth="1" hidden="1" max="7681" min="7681" style="20"/>
    <col customWidth="1" max="7682" min="7682" style="20" width="38.42578125"/>
    <col customWidth="1" max="7683" min="7683" style="20" width="21.5703125"/>
    <col customWidth="1" max="7684" min="7684" style="20" width="18"/>
    <col customWidth="1" max="7685" min="7685" style="20" width="32.42578125"/>
    <col customWidth="1" max="7686" min="7686" style="20" width="9.42578125"/>
    <col customWidth="1" max="7687" min="7687" style="20" width="10.5703125"/>
    <col customWidth="1" max="7688" min="7688" style="20" width="10.42578125"/>
    <col customWidth="1" max="7690" min="7689" style="20" width="9.42578125"/>
    <col customWidth="1" max="7691" min="7691" style="20" width="51.42578125"/>
    <col customWidth="1" max="7936" min="7692" style="20" width="9.42578125"/>
    <col customWidth="1" hidden="1" max="7937" min="7937" style="20"/>
    <col customWidth="1" max="7938" min="7938" style="20" width="38.42578125"/>
    <col customWidth="1" max="7939" min="7939" style="20" width="21.5703125"/>
    <col customWidth="1" max="7940" min="7940" style="20" width="18"/>
    <col customWidth="1" max="7941" min="7941" style="20" width="32.42578125"/>
    <col customWidth="1" max="7942" min="7942" style="20" width="9.42578125"/>
    <col customWidth="1" max="7943" min="7943" style="20" width="10.5703125"/>
    <col customWidth="1" max="7944" min="7944" style="20" width="10.42578125"/>
    <col customWidth="1" max="7946" min="7945" style="20" width="9.42578125"/>
    <col customWidth="1" max="7947" min="7947" style="20" width="51.42578125"/>
    <col customWidth="1" max="8192" min="7948" style="20" width="9.42578125"/>
    <col customWidth="1" hidden="1" max="8193" min="8193" style="20"/>
    <col customWidth="1" max="8194" min="8194" style="20" width="38.42578125"/>
    <col customWidth="1" max="8195" min="8195" style="20" width="21.5703125"/>
    <col customWidth="1" max="8196" min="8196" style="20" width="18"/>
    <col customWidth="1" max="8197" min="8197" style="20" width="32.42578125"/>
    <col customWidth="1" max="8198" min="8198" style="20" width="9.42578125"/>
    <col customWidth="1" max="8199" min="8199" style="20" width="10.5703125"/>
    <col customWidth="1" max="8200" min="8200" style="20" width="10.42578125"/>
    <col customWidth="1" max="8202" min="8201" style="20" width="9.42578125"/>
    <col customWidth="1" max="8203" min="8203" style="20" width="51.42578125"/>
    <col customWidth="1" max="8448" min="8204" style="20" width="9.42578125"/>
    <col customWidth="1" hidden="1" max="8449" min="8449" style="20"/>
    <col customWidth="1" max="8450" min="8450" style="20" width="38.42578125"/>
    <col customWidth="1" max="8451" min="8451" style="20" width="21.5703125"/>
    <col customWidth="1" max="8452" min="8452" style="20" width="18"/>
    <col customWidth="1" max="8453" min="8453" style="20" width="32.42578125"/>
    <col customWidth="1" max="8454" min="8454" style="20" width="9.42578125"/>
    <col customWidth="1" max="8455" min="8455" style="20" width="10.5703125"/>
    <col customWidth="1" max="8456" min="8456" style="20" width="10.42578125"/>
    <col customWidth="1" max="8458" min="8457" style="20" width="9.42578125"/>
    <col customWidth="1" max="8459" min="8459" style="20" width="51.42578125"/>
    <col customWidth="1" max="8704" min="8460" style="20" width="9.42578125"/>
    <col customWidth="1" hidden="1" max="8705" min="8705" style="20"/>
    <col customWidth="1" max="8706" min="8706" style="20" width="38.42578125"/>
    <col customWidth="1" max="8707" min="8707" style="20" width="21.5703125"/>
    <col customWidth="1" max="8708" min="8708" style="20" width="18"/>
    <col customWidth="1" max="8709" min="8709" style="20" width="32.42578125"/>
    <col customWidth="1" max="8710" min="8710" style="20" width="9.42578125"/>
    <col customWidth="1" max="8711" min="8711" style="20" width="10.5703125"/>
    <col customWidth="1" max="8712" min="8712" style="20" width="10.42578125"/>
    <col customWidth="1" max="8714" min="8713" style="20" width="9.42578125"/>
    <col customWidth="1" max="8715" min="8715" style="20" width="51.42578125"/>
    <col customWidth="1" max="8960" min="8716" style="20" width="9.42578125"/>
    <col customWidth="1" hidden="1" max="8961" min="8961" style="20"/>
    <col customWidth="1" max="8962" min="8962" style="20" width="38.42578125"/>
    <col customWidth="1" max="8963" min="8963" style="20" width="21.5703125"/>
    <col customWidth="1" max="8964" min="8964" style="20" width="18"/>
    <col customWidth="1" max="8965" min="8965" style="20" width="32.42578125"/>
    <col customWidth="1" max="8966" min="8966" style="20" width="9.42578125"/>
    <col customWidth="1" max="8967" min="8967" style="20" width="10.5703125"/>
    <col customWidth="1" max="8968" min="8968" style="20" width="10.42578125"/>
    <col customWidth="1" max="8970" min="8969" style="20" width="9.42578125"/>
    <col customWidth="1" max="8971" min="8971" style="20" width="51.42578125"/>
    <col customWidth="1" max="9216" min="8972" style="20" width="9.42578125"/>
    <col customWidth="1" hidden="1" max="9217" min="9217" style="20"/>
    <col customWidth="1" max="9218" min="9218" style="20" width="38.42578125"/>
    <col customWidth="1" max="9219" min="9219" style="20" width="21.5703125"/>
    <col customWidth="1" max="9220" min="9220" style="20" width="18"/>
    <col customWidth="1" max="9221" min="9221" style="20" width="32.42578125"/>
    <col customWidth="1" max="9222" min="9222" style="20" width="9.42578125"/>
    <col customWidth="1" max="9223" min="9223" style="20" width="10.5703125"/>
    <col customWidth="1" max="9224" min="9224" style="20" width="10.42578125"/>
    <col customWidth="1" max="9226" min="9225" style="20" width="9.42578125"/>
    <col customWidth="1" max="9227" min="9227" style="20" width="51.42578125"/>
    <col customWidth="1" max="9472" min="9228" style="20" width="9.42578125"/>
    <col customWidth="1" hidden="1" max="9473" min="9473" style="20"/>
    <col customWidth="1" max="9474" min="9474" style="20" width="38.42578125"/>
    <col customWidth="1" max="9475" min="9475" style="20" width="21.5703125"/>
    <col customWidth="1" max="9476" min="9476" style="20" width="18"/>
    <col customWidth="1" max="9477" min="9477" style="20" width="32.42578125"/>
    <col customWidth="1" max="9478" min="9478" style="20" width="9.42578125"/>
    <col customWidth="1" max="9479" min="9479" style="20" width="10.5703125"/>
    <col customWidth="1" max="9480" min="9480" style="20" width="10.42578125"/>
    <col customWidth="1" max="9482" min="9481" style="20" width="9.42578125"/>
    <col customWidth="1" max="9483" min="9483" style="20" width="51.42578125"/>
    <col customWidth="1" max="9728" min="9484" style="20" width="9.42578125"/>
    <col customWidth="1" hidden="1" max="9729" min="9729" style="20"/>
    <col customWidth="1" max="9730" min="9730" style="20" width="38.42578125"/>
    <col customWidth="1" max="9731" min="9731" style="20" width="21.5703125"/>
    <col customWidth="1" max="9732" min="9732" style="20" width="18"/>
    <col customWidth="1" max="9733" min="9733" style="20" width="32.42578125"/>
    <col customWidth="1" max="9734" min="9734" style="20" width="9.42578125"/>
    <col customWidth="1" max="9735" min="9735" style="20" width="10.5703125"/>
    <col customWidth="1" max="9736" min="9736" style="20" width="10.42578125"/>
    <col customWidth="1" max="9738" min="9737" style="20" width="9.42578125"/>
    <col customWidth="1" max="9739" min="9739" style="20" width="51.42578125"/>
    <col customWidth="1" max="9984" min="9740" style="20" width="9.42578125"/>
    <col customWidth="1" hidden="1" max="9985" min="9985" style="20"/>
    <col customWidth="1" max="9986" min="9986" style="20" width="38.42578125"/>
    <col customWidth="1" max="9987" min="9987" style="20" width="21.5703125"/>
    <col customWidth="1" max="9988" min="9988" style="20" width="18"/>
    <col customWidth="1" max="9989" min="9989" style="20" width="32.42578125"/>
    <col customWidth="1" max="9990" min="9990" style="20" width="9.42578125"/>
    <col customWidth="1" max="9991" min="9991" style="20" width="10.5703125"/>
    <col customWidth="1" max="9992" min="9992" style="20" width="10.42578125"/>
    <col customWidth="1" max="9994" min="9993" style="20" width="9.42578125"/>
    <col customWidth="1" max="9995" min="9995" style="20" width="51.42578125"/>
    <col customWidth="1" max="10240" min="9996" style="20" width="9.42578125"/>
    <col customWidth="1" hidden="1" max="10241" min="10241" style="20"/>
    <col customWidth="1" max="10242" min="10242" style="20" width="38.42578125"/>
    <col customWidth="1" max="10243" min="10243" style="20" width="21.5703125"/>
    <col customWidth="1" max="10244" min="10244" style="20" width="18"/>
    <col customWidth="1" max="10245" min="10245" style="20" width="32.42578125"/>
    <col customWidth="1" max="10246" min="10246" style="20" width="9.42578125"/>
    <col customWidth="1" max="10247" min="10247" style="20" width="10.5703125"/>
    <col customWidth="1" max="10248" min="10248" style="20" width="10.42578125"/>
    <col customWidth="1" max="10250" min="10249" style="20" width="9.42578125"/>
    <col customWidth="1" max="10251" min="10251" style="20" width="51.42578125"/>
    <col customWidth="1" max="10496" min="10252" style="20" width="9.42578125"/>
    <col customWidth="1" hidden="1" max="10497" min="10497" style="20"/>
    <col customWidth="1" max="10498" min="10498" style="20" width="38.42578125"/>
    <col customWidth="1" max="10499" min="10499" style="20" width="21.5703125"/>
    <col customWidth="1" max="10500" min="10500" style="20" width="18"/>
    <col customWidth="1" max="10501" min="10501" style="20" width="32.42578125"/>
    <col customWidth="1" max="10502" min="10502" style="20" width="9.42578125"/>
    <col customWidth="1" max="10503" min="10503" style="20" width="10.5703125"/>
    <col customWidth="1" max="10504" min="10504" style="20" width="10.42578125"/>
    <col customWidth="1" max="10506" min="10505" style="20" width="9.42578125"/>
    <col customWidth="1" max="10507" min="10507" style="20" width="51.42578125"/>
    <col customWidth="1" max="10752" min="10508" style="20" width="9.42578125"/>
    <col customWidth="1" hidden="1" max="10753" min="10753" style="20"/>
    <col customWidth="1" max="10754" min="10754" style="20" width="38.42578125"/>
    <col customWidth="1" max="10755" min="10755" style="20" width="21.5703125"/>
    <col customWidth="1" max="10756" min="10756" style="20" width="18"/>
    <col customWidth="1" max="10757" min="10757" style="20" width="32.42578125"/>
    <col customWidth="1" max="10758" min="10758" style="20" width="9.42578125"/>
    <col customWidth="1" max="10759" min="10759" style="20" width="10.5703125"/>
    <col customWidth="1" max="10760" min="10760" style="20" width="10.42578125"/>
    <col customWidth="1" max="10762" min="10761" style="20" width="9.42578125"/>
    <col customWidth="1" max="10763" min="10763" style="20" width="51.42578125"/>
    <col customWidth="1" max="11008" min="10764" style="20" width="9.42578125"/>
    <col customWidth="1" hidden="1" max="11009" min="11009" style="20"/>
    <col customWidth="1" max="11010" min="11010" style="20" width="38.42578125"/>
    <col customWidth="1" max="11011" min="11011" style="20" width="21.5703125"/>
    <col customWidth="1" max="11012" min="11012" style="20" width="18"/>
    <col customWidth="1" max="11013" min="11013" style="20" width="32.42578125"/>
    <col customWidth="1" max="11014" min="11014" style="20" width="9.42578125"/>
    <col customWidth="1" max="11015" min="11015" style="20" width="10.5703125"/>
    <col customWidth="1" max="11016" min="11016" style="20" width="10.42578125"/>
    <col customWidth="1" max="11018" min="11017" style="20" width="9.42578125"/>
    <col customWidth="1" max="11019" min="11019" style="20" width="51.42578125"/>
    <col customWidth="1" max="11264" min="11020" style="20" width="9.42578125"/>
    <col customWidth="1" hidden="1" max="11265" min="11265" style="20"/>
    <col customWidth="1" max="11266" min="11266" style="20" width="38.42578125"/>
    <col customWidth="1" max="11267" min="11267" style="20" width="21.5703125"/>
    <col customWidth="1" max="11268" min="11268" style="20" width="18"/>
    <col customWidth="1" max="11269" min="11269" style="20" width="32.42578125"/>
    <col customWidth="1" max="11270" min="11270" style="20" width="9.42578125"/>
    <col customWidth="1" max="11271" min="11271" style="20" width="10.5703125"/>
    <col customWidth="1" max="11272" min="11272" style="20" width="10.42578125"/>
    <col customWidth="1" max="11274" min="11273" style="20" width="9.42578125"/>
    <col customWidth="1" max="11275" min="11275" style="20" width="51.42578125"/>
    <col customWidth="1" max="11520" min="11276" style="20" width="9.42578125"/>
    <col customWidth="1" hidden="1" max="11521" min="11521" style="20"/>
    <col customWidth="1" max="11522" min="11522" style="20" width="38.42578125"/>
    <col customWidth="1" max="11523" min="11523" style="20" width="21.5703125"/>
    <col customWidth="1" max="11524" min="11524" style="20" width="18"/>
    <col customWidth="1" max="11525" min="11525" style="20" width="32.42578125"/>
    <col customWidth="1" max="11526" min="11526" style="20" width="9.42578125"/>
    <col customWidth="1" max="11527" min="11527" style="20" width="10.5703125"/>
    <col customWidth="1" max="11528" min="11528" style="20" width="10.42578125"/>
    <col customWidth="1" max="11530" min="11529" style="20" width="9.42578125"/>
    <col customWidth="1" max="11531" min="11531" style="20" width="51.42578125"/>
    <col customWidth="1" max="11776" min="11532" style="20" width="9.42578125"/>
    <col customWidth="1" hidden="1" max="11777" min="11777" style="20"/>
    <col customWidth="1" max="11778" min="11778" style="20" width="38.42578125"/>
    <col customWidth="1" max="11779" min="11779" style="20" width="21.5703125"/>
    <col customWidth="1" max="11780" min="11780" style="20" width="18"/>
    <col customWidth="1" max="11781" min="11781" style="20" width="32.42578125"/>
    <col customWidth="1" max="11782" min="11782" style="20" width="9.42578125"/>
    <col customWidth="1" max="11783" min="11783" style="20" width="10.5703125"/>
    <col customWidth="1" max="11784" min="11784" style="20" width="10.42578125"/>
    <col customWidth="1" max="11786" min="11785" style="20" width="9.42578125"/>
    <col customWidth="1" max="11787" min="11787" style="20" width="51.42578125"/>
    <col customWidth="1" max="12032" min="11788" style="20" width="9.42578125"/>
    <col customWidth="1" hidden="1" max="12033" min="12033" style="20"/>
    <col customWidth="1" max="12034" min="12034" style="20" width="38.42578125"/>
    <col customWidth="1" max="12035" min="12035" style="20" width="21.5703125"/>
    <col customWidth="1" max="12036" min="12036" style="20" width="18"/>
    <col customWidth="1" max="12037" min="12037" style="20" width="32.42578125"/>
    <col customWidth="1" max="12038" min="12038" style="20" width="9.42578125"/>
    <col customWidth="1" max="12039" min="12039" style="20" width="10.5703125"/>
    <col customWidth="1" max="12040" min="12040" style="20" width="10.42578125"/>
    <col customWidth="1" max="12042" min="12041" style="20" width="9.42578125"/>
    <col customWidth="1" max="12043" min="12043" style="20" width="51.42578125"/>
    <col customWidth="1" max="12288" min="12044" style="20" width="9.42578125"/>
    <col customWidth="1" hidden="1" max="12289" min="12289" style="20"/>
    <col customWidth="1" max="12290" min="12290" style="20" width="38.42578125"/>
    <col customWidth="1" max="12291" min="12291" style="20" width="21.5703125"/>
    <col customWidth="1" max="12292" min="12292" style="20" width="18"/>
    <col customWidth="1" max="12293" min="12293" style="20" width="32.42578125"/>
    <col customWidth="1" max="12294" min="12294" style="20" width="9.42578125"/>
    <col customWidth="1" max="12295" min="12295" style="20" width="10.5703125"/>
    <col customWidth="1" max="12296" min="12296" style="20" width="10.42578125"/>
    <col customWidth="1" max="12298" min="12297" style="20" width="9.42578125"/>
    <col customWidth="1" max="12299" min="12299" style="20" width="51.42578125"/>
    <col customWidth="1" max="12544" min="12300" style="20" width="9.42578125"/>
    <col customWidth="1" hidden="1" max="12545" min="12545" style="20"/>
    <col customWidth="1" max="12546" min="12546" style="20" width="38.42578125"/>
    <col customWidth="1" max="12547" min="12547" style="20" width="21.5703125"/>
    <col customWidth="1" max="12548" min="12548" style="20" width="18"/>
    <col customWidth="1" max="12549" min="12549" style="20" width="32.42578125"/>
    <col customWidth="1" max="12550" min="12550" style="20" width="9.42578125"/>
    <col customWidth="1" max="12551" min="12551" style="20" width="10.5703125"/>
    <col customWidth="1" max="12552" min="12552" style="20" width="10.42578125"/>
    <col customWidth="1" max="12554" min="12553" style="20" width="9.42578125"/>
    <col customWidth="1" max="12555" min="12555" style="20" width="51.42578125"/>
    <col customWidth="1" max="12800" min="12556" style="20" width="9.42578125"/>
    <col customWidth="1" hidden="1" max="12801" min="12801" style="20"/>
    <col customWidth="1" max="12802" min="12802" style="20" width="38.42578125"/>
    <col customWidth="1" max="12803" min="12803" style="20" width="21.5703125"/>
    <col customWidth="1" max="12804" min="12804" style="20" width="18"/>
    <col customWidth="1" max="12805" min="12805" style="20" width="32.42578125"/>
    <col customWidth="1" max="12806" min="12806" style="20" width="9.42578125"/>
    <col customWidth="1" max="12807" min="12807" style="20" width="10.5703125"/>
    <col customWidth="1" max="12808" min="12808" style="20" width="10.42578125"/>
    <col customWidth="1" max="12810" min="12809" style="20" width="9.42578125"/>
    <col customWidth="1" max="12811" min="12811" style="20" width="51.42578125"/>
    <col customWidth="1" max="13056" min="12812" style="20" width="9.42578125"/>
    <col customWidth="1" hidden="1" max="13057" min="13057" style="20"/>
    <col customWidth="1" max="13058" min="13058" style="20" width="38.42578125"/>
    <col customWidth="1" max="13059" min="13059" style="20" width="21.5703125"/>
    <col customWidth="1" max="13060" min="13060" style="20" width="18"/>
    <col customWidth="1" max="13061" min="13061" style="20" width="32.42578125"/>
    <col customWidth="1" max="13062" min="13062" style="20" width="9.42578125"/>
    <col customWidth="1" max="13063" min="13063" style="20" width="10.5703125"/>
    <col customWidth="1" max="13064" min="13064" style="20" width="10.42578125"/>
    <col customWidth="1" max="13066" min="13065" style="20" width="9.42578125"/>
    <col customWidth="1" max="13067" min="13067" style="20" width="51.42578125"/>
    <col customWidth="1" max="13312" min="13068" style="20" width="9.42578125"/>
    <col customWidth="1" hidden="1" max="13313" min="13313" style="20"/>
    <col customWidth="1" max="13314" min="13314" style="20" width="38.42578125"/>
    <col customWidth="1" max="13315" min="13315" style="20" width="21.5703125"/>
    <col customWidth="1" max="13316" min="13316" style="20" width="18"/>
    <col customWidth="1" max="13317" min="13317" style="20" width="32.42578125"/>
    <col customWidth="1" max="13318" min="13318" style="20" width="9.42578125"/>
    <col customWidth="1" max="13319" min="13319" style="20" width="10.5703125"/>
    <col customWidth="1" max="13320" min="13320" style="20" width="10.42578125"/>
    <col customWidth="1" max="13322" min="13321" style="20" width="9.42578125"/>
    <col customWidth="1" max="13323" min="13323" style="20" width="51.42578125"/>
    <col customWidth="1" max="13568" min="13324" style="20" width="9.42578125"/>
    <col customWidth="1" hidden="1" max="13569" min="13569" style="20"/>
    <col customWidth="1" max="13570" min="13570" style="20" width="38.42578125"/>
    <col customWidth="1" max="13571" min="13571" style="20" width="21.5703125"/>
    <col customWidth="1" max="13572" min="13572" style="20" width="18"/>
    <col customWidth="1" max="13573" min="13573" style="20" width="32.42578125"/>
    <col customWidth="1" max="13574" min="13574" style="20" width="9.42578125"/>
    <col customWidth="1" max="13575" min="13575" style="20" width="10.5703125"/>
    <col customWidth="1" max="13576" min="13576" style="20" width="10.42578125"/>
    <col customWidth="1" max="13578" min="13577" style="20" width="9.42578125"/>
    <col customWidth="1" max="13579" min="13579" style="20" width="51.42578125"/>
    <col customWidth="1" max="13824" min="13580" style="20" width="9.42578125"/>
    <col customWidth="1" hidden="1" max="13825" min="13825" style="20"/>
    <col customWidth="1" max="13826" min="13826" style="20" width="38.42578125"/>
    <col customWidth="1" max="13827" min="13827" style="20" width="21.5703125"/>
    <col customWidth="1" max="13828" min="13828" style="20" width="18"/>
    <col customWidth="1" max="13829" min="13829" style="20" width="32.42578125"/>
    <col customWidth="1" max="13830" min="13830" style="20" width="9.42578125"/>
    <col customWidth="1" max="13831" min="13831" style="20" width="10.5703125"/>
    <col customWidth="1" max="13832" min="13832" style="20" width="10.42578125"/>
    <col customWidth="1" max="13834" min="13833" style="20" width="9.42578125"/>
    <col customWidth="1" max="13835" min="13835" style="20" width="51.42578125"/>
    <col customWidth="1" max="14080" min="13836" style="20" width="9.42578125"/>
    <col customWidth="1" hidden="1" max="14081" min="14081" style="20"/>
    <col customWidth="1" max="14082" min="14082" style="20" width="38.42578125"/>
    <col customWidth="1" max="14083" min="14083" style="20" width="21.5703125"/>
    <col customWidth="1" max="14084" min="14084" style="20" width="18"/>
    <col customWidth="1" max="14085" min="14085" style="20" width="32.42578125"/>
    <col customWidth="1" max="14086" min="14086" style="20" width="9.42578125"/>
    <col customWidth="1" max="14087" min="14087" style="20" width="10.5703125"/>
    <col customWidth="1" max="14088" min="14088" style="20" width="10.42578125"/>
    <col customWidth="1" max="14090" min="14089" style="20" width="9.42578125"/>
    <col customWidth="1" max="14091" min="14091" style="20" width="51.42578125"/>
    <col customWidth="1" max="14336" min="14092" style="20" width="9.42578125"/>
    <col customWidth="1" hidden="1" max="14337" min="14337" style="20"/>
    <col customWidth="1" max="14338" min="14338" style="20" width="38.42578125"/>
    <col customWidth="1" max="14339" min="14339" style="20" width="21.5703125"/>
    <col customWidth="1" max="14340" min="14340" style="20" width="18"/>
    <col customWidth="1" max="14341" min="14341" style="20" width="32.42578125"/>
    <col customWidth="1" max="14342" min="14342" style="20" width="9.42578125"/>
    <col customWidth="1" max="14343" min="14343" style="20" width="10.5703125"/>
    <col customWidth="1" max="14344" min="14344" style="20" width="10.42578125"/>
    <col customWidth="1" max="14346" min="14345" style="20" width="9.42578125"/>
    <col customWidth="1" max="14347" min="14347" style="20" width="51.42578125"/>
    <col customWidth="1" max="14592" min="14348" style="20" width="9.42578125"/>
    <col customWidth="1" hidden="1" max="14593" min="14593" style="20"/>
    <col customWidth="1" max="14594" min="14594" style="20" width="38.42578125"/>
    <col customWidth="1" max="14595" min="14595" style="20" width="21.5703125"/>
    <col customWidth="1" max="14596" min="14596" style="20" width="18"/>
    <col customWidth="1" max="14597" min="14597" style="20" width="32.42578125"/>
    <col customWidth="1" max="14598" min="14598" style="20" width="9.42578125"/>
    <col customWidth="1" max="14599" min="14599" style="20" width="10.5703125"/>
    <col customWidth="1" max="14600" min="14600" style="20" width="10.42578125"/>
    <col customWidth="1" max="14602" min="14601" style="20" width="9.42578125"/>
    <col customWidth="1" max="14603" min="14603" style="20" width="51.42578125"/>
    <col customWidth="1" max="14848" min="14604" style="20" width="9.42578125"/>
    <col customWidth="1" hidden="1" max="14849" min="14849" style="20"/>
    <col customWidth="1" max="14850" min="14850" style="20" width="38.42578125"/>
    <col customWidth="1" max="14851" min="14851" style="20" width="21.5703125"/>
    <col customWidth="1" max="14852" min="14852" style="20" width="18"/>
    <col customWidth="1" max="14853" min="14853" style="20" width="32.42578125"/>
    <col customWidth="1" max="14854" min="14854" style="20" width="9.42578125"/>
    <col customWidth="1" max="14855" min="14855" style="20" width="10.5703125"/>
    <col customWidth="1" max="14856" min="14856" style="20" width="10.42578125"/>
    <col customWidth="1" max="14858" min="14857" style="20" width="9.42578125"/>
    <col customWidth="1" max="14859" min="14859" style="20" width="51.42578125"/>
    <col customWidth="1" max="15104" min="14860" style="20" width="9.42578125"/>
    <col customWidth="1" hidden="1" max="15105" min="15105" style="20"/>
    <col customWidth="1" max="15106" min="15106" style="20" width="38.42578125"/>
    <col customWidth="1" max="15107" min="15107" style="20" width="21.5703125"/>
    <col customWidth="1" max="15108" min="15108" style="20" width="18"/>
    <col customWidth="1" max="15109" min="15109" style="20" width="32.42578125"/>
    <col customWidth="1" max="15110" min="15110" style="20" width="9.42578125"/>
    <col customWidth="1" max="15111" min="15111" style="20" width="10.5703125"/>
    <col customWidth="1" max="15112" min="15112" style="20" width="10.42578125"/>
    <col customWidth="1" max="15114" min="15113" style="20" width="9.42578125"/>
    <col customWidth="1" max="15115" min="15115" style="20" width="51.42578125"/>
    <col customWidth="1" max="15360" min="15116" style="20" width="9.42578125"/>
    <col customWidth="1" hidden="1" max="15361" min="15361" style="20"/>
    <col customWidth="1" max="15362" min="15362" style="20" width="38.42578125"/>
    <col customWidth="1" max="15363" min="15363" style="20" width="21.5703125"/>
    <col customWidth="1" max="15364" min="15364" style="20" width="18"/>
    <col customWidth="1" max="15365" min="15365" style="20" width="32.42578125"/>
    <col customWidth="1" max="15366" min="15366" style="20" width="9.42578125"/>
    <col customWidth="1" max="15367" min="15367" style="20" width="10.5703125"/>
    <col customWidth="1" max="15368" min="15368" style="20" width="10.42578125"/>
    <col customWidth="1" max="15370" min="15369" style="20" width="9.42578125"/>
    <col customWidth="1" max="15371" min="15371" style="20" width="51.42578125"/>
    <col customWidth="1" max="15616" min="15372" style="20" width="9.42578125"/>
    <col customWidth="1" hidden="1" max="15617" min="15617" style="20"/>
    <col customWidth="1" max="15618" min="15618" style="20" width="38.42578125"/>
    <col customWidth="1" max="15619" min="15619" style="20" width="21.5703125"/>
    <col customWidth="1" max="15620" min="15620" style="20" width="18"/>
    <col customWidth="1" max="15621" min="15621" style="20" width="32.42578125"/>
    <col customWidth="1" max="15622" min="15622" style="20" width="9.42578125"/>
    <col customWidth="1" max="15623" min="15623" style="20" width="10.5703125"/>
    <col customWidth="1" max="15624" min="15624" style="20" width="10.42578125"/>
    <col customWidth="1" max="15626" min="15625" style="20" width="9.42578125"/>
    <col customWidth="1" max="15627" min="15627" style="20" width="51.42578125"/>
    <col customWidth="1" max="15872" min="15628" style="20" width="9.42578125"/>
    <col customWidth="1" hidden="1" max="15873" min="15873" style="20"/>
    <col customWidth="1" max="15874" min="15874" style="20" width="38.42578125"/>
    <col customWidth="1" max="15875" min="15875" style="20" width="21.5703125"/>
    <col customWidth="1" max="15876" min="15876" style="20" width="18"/>
    <col customWidth="1" max="15877" min="15877" style="20" width="32.42578125"/>
    <col customWidth="1" max="15878" min="15878" style="20" width="9.42578125"/>
    <col customWidth="1" max="15879" min="15879" style="20" width="10.5703125"/>
    <col customWidth="1" max="15880" min="15880" style="20" width="10.42578125"/>
    <col customWidth="1" max="15882" min="15881" style="20" width="9.42578125"/>
    <col customWidth="1" max="15883" min="15883" style="20" width="51.42578125"/>
    <col customWidth="1" max="16128" min="15884" style="20" width="9.42578125"/>
    <col customWidth="1" hidden="1" max="16129" min="16129" style="20"/>
    <col customWidth="1" max="16130" min="16130" style="20" width="38.42578125"/>
    <col customWidth="1" max="16131" min="16131" style="20" width="21.5703125"/>
    <col customWidth="1" max="16132" min="16132" style="20" width="18"/>
    <col customWidth="1" max="16133" min="16133" style="20" width="32.42578125"/>
    <col customWidth="1" max="16134" min="16134" style="20" width="9.42578125"/>
    <col customWidth="1" max="16135" min="16135" style="20" width="10.5703125"/>
    <col customWidth="1" max="16136" min="16136" style="20" width="10.42578125"/>
    <col customWidth="1" max="16138" min="16137" style="20" width="9.42578125"/>
    <col customWidth="1" max="16139" min="16139" style="20" width="51.42578125"/>
    <col customWidth="1" max="16384" min="16140" style="20" width="9.42578125"/>
  </cols>
  <sheetData>
    <row customHeight="1" ht="27.75" r="1" s="111" spans="1:11" thickBot="1">
      <c r="B1" s="164" t="s">
        <v>378</v>
      </c>
    </row>
    <row customHeight="1" ht="15.75" r="2" s="111" spans="1:11" thickBot="1">
      <c r="B2" s="11" t="s">
        <v>379</v>
      </c>
      <c r="C2" s="12" t="n"/>
      <c r="D2" s="12" t="n"/>
      <c r="E2" s="12" t="n"/>
      <c r="F2" s="12" t="n"/>
      <c r="G2" s="12" t="n"/>
      <c r="H2" s="12" t="n"/>
      <c r="I2" s="12" t="n"/>
      <c r="J2" s="12" t="n"/>
      <c r="K2" s="13" t="n"/>
    </row>
    <row r="3" spans="1:11">
      <c r="B3" s="14" t="n"/>
      <c r="C3" s="20" t="n"/>
      <c r="D3" s="20" t="n"/>
      <c r="E3" s="20" t="n"/>
      <c r="F3" s="20" t="n"/>
      <c r="G3" s="20" t="n"/>
      <c r="H3" s="20" t="n"/>
      <c r="I3" s="20" t="n"/>
      <c r="J3" s="20" t="n"/>
      <c r="K3" s="17" t="n"/>
    </row>
    <row r="4" spans="1:11">
      <c r="B4" s="18" t="n">
        <v>1</v>
      </c>
      <c r="C4" s="20" t="s">
        <v>380</v>
      </c>
      <c r="D4" s="20" t="n"/>
      <c r="E4" s="20" t="n"/>
      <c r="F4" s="20" t="n"/>
      <c r="G4" s="20" t="n"/>
      <c r="H4" s="20" t="n"/>
      <c r="I4" s="20" t="n"/>
      <c r="J4" s="20" t="n"/>
      <c r="K4" s="17" t="n"/>
    </row>
    <row r="5" spans="1:11">
      <c r="B5" s="18" t="n">
        <v>2</v>
      </c>
      <c r="C5" s="20" t="s">
        <v>381</v>
      </c>
      <c r="D5" s="20" t="n"/>
      <c r="E5" s="20" t="n"/>
      <c r="F5" s="20" t="n"/>
      <c r="G5" s="20" t="n"/>
      <c r="H5" s="20" t="n"/>
      <c r="I5" s="20" t="n"/>
      <c r="J5" s="20" t="n"/>
      <c r="K5" s="17" t="n"/>
    </row>
    <row r="6" spans="1:11">
      <c r="B6" s="18" t="n">
        <v>3</v>
      </c>
      <c r="C6" s="20" t="s">
        <v>382</v>
      </c>
      <c r="D6" s="20" t="n"/>
      <c r="E6" s="20" t="n"/>
      <c r="F6" s="20" t="n"/>
      <c r="G6" s="20" t="n"/>
      <c r="H6" s="20" t="n"/>
      <c r="I6" s="20" t="n"/>
      <c r="J6" s="20" t="n"/>
      <c r="K6" s="17" t="n"/>
    </row>
    <row customHeight="1" ht="15.75" r="7" s="111" spans="1:11" thickBot="1">
      <c r="B7" s="19" t="n"/>
      <c r="C7" s="165" t="n"/>
    </row>
    <row customHeight="1" ht="15.75" r="10" s="111" spans="1:11" thickBot="1">
      <c r="C10" s="20" t="n"/>
    </row>
    <row customHeight="1" ht="15.75" r="11" s="111" spans="1:11" thickBot="1">
      <c r="B11" s="11" t="s">
        <v>383</v>
      </c>
      <c r="C11" s="12" t="n"/>
      <c r="D11" s="12" t="n"/>
      <c r="E11" s="12" t="n"/>
      <c r="F11" s="12" t="n"/>
      <c r="G11" s="12" t="n"/>
      <c r="H11" s="12" t="n"/>
      <c r="I11" s="12" t="n"/>
      <c r="J11" s="12" t="n"/>
      <c r="K11" s="13" t="n"/>
    </row>
    <row r="12" spans="1:11">
      <c r="B12" s="21" t="n"/>
      <c r="C12" s="20" t="n"/>
      <c r="D12" s="20" t="n"/>
      <c r="E12" s="20" t="n"/>
      <c r="F12" s="20" t="n"/>
      <c r="G12" s="20" t="n"/>
      <c r="H12" s="20" t="n"/>
      <c r="I12" s="20" t="n"/>
      <c r="J12" s="20" t="n"/>
      <c r="K12" s="17" t="n"/>
    </row>
    <row r="13" spans="1:11">
      <c r="B13" s="22" t="n">
        <v>1</v>
      </c>
      <c r="C13" s="23" t="n"/>
      <c r="D13" s="20" t="s">
        <v>384</v>
      </c>
      <c r="E13" s="20" t="n"/>
      <c r="F13" s="20" t="n"/>
      <c r="G13" s="20" t="n"/>
      <c r="H13" s="20" t="n"/>
      <c r="I13" s="20" t="n"/>
      <c r="J13" s="20" t="n"/>
      <c r="K13" s="17" t="n"/>
    </row>
    <row r="14" spans="1:11">
      <c r="B14" s="22" t="n">
        <v>2</v>
      </c>
      <c r="C14" s="24" t="n"/>
      <c r="D14" s="20" t="s">
        <v>385</v>
      </c>
      <c r="E14" s="20" t="n"/>
      <c r="F14" s="20" t="n"/>
      <c r="G14" s="20" t="n"/>
      <c r="H14" s="20" t="n"/>
      <c r="I14" s="20" t="n"/>
      <c r="J14" s="20" t="n"/>
      <c r="K14" s="17" t="n"/>
    </row>
    <row r="15" spans="1:11">
      <c r="B15" s="22" t="n">
        <v>3</v>
      </c>
      <c r="C15" s="25" t="n"/>
      <c r="D15" s="20" t="s">
        <v>386</v>
      </c>
      <c r="E15" s="20" t="n"/>
      <c r="F15" s="20" t="n"/>
      <c r="G15" s="20" t="n"/>
      <c r="H15" s="20" t="n"/>
      <c r="I15" s="20" t="n"/>
      <c r="J15" s="20" t="n"/>
      <c r="K15" s="17" t="n"/>
    </row>
    <row r="16" spans="1:11">
      <c r="B16" s="22" t="n">
        <v>4</v>
      </c>
      <c r="C16" s="26" t="n"/>
      <c r="D16" s="20" t="s">
        <v>387</v>
      </c>
      <c r="E16" s="20" t="n"/>
      <c r="F16" s="20" t="n"/>
      <c r="G16" s="20" t="n"/>
      <c r="H16" s="20" t="n"/>
      <c r="I16" s="20" t="n"/>
      <c r="J16" s="20" t="n"/>
      <c r="K16" s="17" t="n"/>
    </row>
    <row customHeight="1" ht="15.75" r="17" s="111" spans="1:11" thickBot="1">
      <c r="B17" s="27" t="n"/>
      <c r="C17" s="29" t="n"/>
      <c r="D17" s="29" t="n"/>
      <c r="E17" s="29" t="n"/>
      <c r="F17" s="29" t="n"/>
      <c r="G17" s="29" t="n"/>
      <c r="H17" s="29" t="n"/>
      <c r="I17" s="29" t="n"/>
      <c r="J17" s="29" t="n"/>
      <c r="K17" s="30" t="n"/>
    </row>
    <row customHeight="1" ht="15.75" r="18" s="111" spans="1:11" thickBot="1"/>
    <row customHeight="1" ht="15.75" r="19" s="111" spans="1:11" thickBot="1">
      <c r="B19" s="11" t="s">
        <v>388</v>
      </c>
      <c r="C19" s="12" t="n"/>
      <c r="D19" s="12" t="n"/>
      <c r="E19" s="12" t="n"/>
      <c r="F19" s="12" t="n"/>
      <c r="G19" s="12" t="n"/>
      <c r="H19" s="12" t="n"/>
      <c r="I19" s="12" t="n"/>
      <c r="J19" s="12" t="n"/>
      <c r="K19" s="13" t="n"/>
    </row>
    <row r="20" spans="1:11">
      <c r="B20" s="31" t="n"/>
      <c r="C20" s="32" t="n"/>
      <c r="D20" s="32" t="n"/>
      <c r="E20" s="20" t="n"/>
      <c r="F20" s="20" t="n"/>
      <c r="G20" s="20" t="n"/>
      <c r="H20" s="20" t="n"/>
      <c r="I20" s="20" t="n"/>
      <c r="J20" s="20" t="n"/>
      <c r="K20" s="33" t="n"/>
    </row>
    <row r="21" spans="1:11">
      <c r="B21" s="34" t="n"/>
      <c r="C21" s="36" t="s">
        <v>389</v>
      </c>
      <c r="D21" s="36" t="s">
        <v>390</v>
      </c>
      <c r="E21" s="49" t="s">
        <v>391</v>
      </c>
      <c r="F21" s="20" t="n"/>
      <c r="G21" s="20" t="n"/>
      <c r="H21" s="20" t="n"/>
      <c r="I21" s="20" t="n"/>
      <c r="J21" s="20" t="n"/>
      <c r="K21" s="33" t="n"/>
    </row>
    <row r="22" spans="1:11">
      <c r="B22" s="38" t="n">
        <v>1</v>
      </c>
      <c r="C22" s="40" t="s">
        <v>392</v>
      </c>
      <c r="D22" s="40" t="s">
        <v>393</v>
      </c>
      <c r="E22" s="20" t="n"/>
      <c r="G22" s="20" t="n"/>
      <c r="H22" s="20" t="n"/>
      <c r="I22" s="20" t="n"/>
      <c r="J22" s="20" t="n"/>
      <c r="K22" s="33" t="n"/>
    </row>
    <row r="23" spans="1:11">
      <c r="B23" s="38" t="n">
        <v>2</v>
      </c>
      <c r="C23" s="40" t="s">
        <v>394</v>
      </c>
      <c r="D23" s="40" t="s">
        <v>393</v>
      </c>
      <c r="E23" s="20" t="n"/>
      <c r="F23" s="20" t="n"/>
      <c r="G23" s="20" t="n"/>
      <c r="H23" s="20" t="n"/>
      <c r="I23" s="20" t="n"/>
      <c r="J23" s="20" t="n"/>
      <c r="K23" s="33" t="n"/>
    </row>
    <row r="24" spans="1:11">
      <c r="B24" s="38" t="n">
        <v>3</v>
      </c>
      <c r="C24" s="40" t="s">
        <v>395</v>
      </c>
      <c r="D24" s="40" t="s">
        <v>393</v>
      </c>
      <c r="E24" s="20" t="n"/>
      <c r="F24" s="20" t="n"/>
      <c r="G24" s="20" t="n"/>
      <c r="H24" s="20" t="n"/>
      <c r="I24" s="20" t="n"/>
      <c r="J24" s="20" t="n"/>
      <c r="K24" s="33" t="n"/>
    </row>
    <row r="25" spans="1:11">
      <c r="B25" s="38" t="n">
        <v>4</v>
      </c>
      <c r="C25" s="40" t="s">
        <v>396</v>
      </c>
      <c r="D25" s="40" t="s">
        <v>393</v>
      </c>
      <c r="E25" s="20" t="n"/>
      <c r="F25" s="20" t="n"/>
      <c r="G25" s="20" t="n"/>
      <c r="H25" s="20" t="n"/>
      <c r="I25" s="20" t="n"/>
      <c r="J25" s="20" t="n"/>
      <c r="K25" s="33" t="n"/>
    </row>
    <row r="26" spans="1:11">
      <c r="B26" s="38" t="n">
        <v>5</v>
      </c>
      <c r="C26" s="40" t="s">
        <v>397</v>
      </c>
      <c r="D26" s="40" t="s">
        <v>393</v>
      </c>
      <c r="E26" s="20" t="n"/>
      <c r="F26" s="20" t="n"/>
      <c r="G26" s="20" t="n"/>
      <c r="H26" s="20" t="n"/>
      <c r="I26" s="20" t="n"/>
      <c r="J26" s="20" t="n"/>
      <c r="K26" s="33" t="n"/>
    </row>
    <row r="27" spans="1:11">
      <c r="B27" s="38" t="n">
        <v>6</v>
      </c>
      <c r="C27" s="40" t="s">
        <v>398</v>
      </c>
      <c r="D27" s="40" t="s">
        <v>399</v>
      </c>
      <c r="E27" s="20" t="n"/>
      <c r="F27" s="20" t="n"/>
      <c r="G27" s="20" t="n"/>
      <c r="H27" s="20" t="n"/>
      <c r="I27" s="20" t="n"/>
      <c r="J27" s="20" t="n"/>
      <c r="K27" s="33" t="n"/>
    </row>
    <row r="28" spans="1:11">
      <c r="B28" s="38" t="n">
        <v>7</v>
      </c>
      <c r="C28" s="40" t="s">
        <v>400</v>
      </c>
      <c r="D28" s="40" t="s">
        <v>393</v>
      </c>
      <c r="E28" s="20" t="n"/>
      <c r="F28" s="20" t="n"/>
      <c r="G28" s="20" t="n"/>
      <c r="H28" s="20" t="n"/>
      <c r="I28" s="20" t="n"/>
      <c r="J28" s="20" t="n"/>
      <c r="K28" s="33" t="n"/>
    </row>
    <row r="29" spans="1:11">
      <c r="B29" s="38" t="n">
        <v>8</v>
      </c>
      <c r="C29" s="40" t="s">
        <v>401</v>
      </c>
      <c r="D29" s="40" t="s">
        <v>402</v>
      </c>
      <c r="E29" s="20" t="s">
        <v>403</v>
      </c>
      <c r="F29" s="20" t="n"/>
      <c r="G29" s="20" t="n"/>
      <c r="H29" s="20" t="n"/>
      <c r="I29" s="20" t="n"/>
      <c r="J29" s="20" t="n"/>
      <c r="K29" s="33" t="n"/>
    </row>
    <row r="30" spans="1:11">
      <c r="B30" s="38" t="n">
        <v>9</v>
      </c>
      <c r="C30" s="40" t="s">
        <v>404</v>
      </c>
      <c r="D30" s="40" t="s">
        <v>393</v>
      </c>
      <c r="E30" s="20" t="s">
        <v>405</v>
      </c>
      <c r="F30" s="20" t="n"/>
      <c r="G30" s="20" t="n"/>
      <c r="H30" s="20" t="n"/>
      <c r="I30" s="20" t="n"/>
      <c r="J30" s="20" t="n"/>
      <c r="K30" s="33" t="n"/>
    </row>
    <row r="31" spans="1:11">
      <c r="B31" s="38" t="n">
        <v>10</v>
      </c>
      <c r="C31" s="40" t="s">
        <v>166</v>
      </c>
      <c r="D31" s="40" t="s">
        <v>406</v>
      </c>
      <c r="E31" s="20" t="s">
        <v>407</v>
      </c>
      <c r="F31" s="20" t="n"/>
      <c r="G31" s="20" t="n"/>
      <c r="H31" s="20" t="n"/>
      <c r="I31" s="20" t="n"/>
      <c r="J31" s="20" t="n"/>
      <c r="K31" s="33" t="n"/>
    </row>
    <row r="32" spans="1:11">
      <c r="B32" s="38" t="n">
        <v>11</v>
      </c>
      <c r="C32" s="40" t="s">
        <v>408</v>
      </c>
      <c r="D32" s="40" t="s">
        <v>393</v>
      </c>
      <c r="E32" s="20" t="s">
        <v>409</v>
      </c>
      <c r="F32" s="20" t="n"/>
      <c r="G32" s="20" t="n"/>
      <c r="H32" s="20" t="n"/>
      <c r="I32" s="20" t="n"/>
      <c r="J32" s="20" t="n"/>
      <c r="K32" s="33" t="n"/>
    </row>
    <row r="33" spans="1:11">
      <c r="B33" s="38" t="n">
        <v>12</v>
      </c>
      <c r="C33" s="40" t="s">
        <v>410</v>
      </c>
      <c r="D33" s="40" t="s">
        <v>393</v>
      </c>
      <c r="E33" s="20" t="s">
        <v>411</v>
      </c>
      <c r="F33" s="20" t="n"/>
      <c r="G33" s="20" t="n"/>
      <c r="H33" s="20" t="n"/>
      <c r="I33" s="20" t="n"/>
      <c r="J33" s="20" t="n"/>
      <c r="K33" s="33" t="n"/>
    </row>
    <row r="34" spans="1:11">
      <c r="B34" s="38" t="n">
        <v>13</v>
      </c>
      <c r="C34" s="40" t="s">
        <v>169</v>
      </c>
      <c r="D34" s="40" t="s">
        <v>402</v>
      </c>
      <c r="E34" s="20" t="s">
        <v>412</v>
      </c>
      <c r="F34" s="20" t="n"/>
      <c r="G34" s="20" t="n"/>
      <c r="H34" s="20" t="n"/>
      <c r="I34" s="20" t="n"/>
      <c r="J34" s="20" t="n"/>
      <c r="K34" s="33" t="n"/>
    </row>
    <row r="35" spans="1:11">
      <c r="B35" s="38" t="n">
        <v>14</v>
      </c>
      <c r="C35" s="40" t="s">
        <v>110</v>
      </c>
      <c r="D35" s="40" t="s">
        <v>402</v>
      </c>
      <c r="E35" s="20" t="s">
        <v>413</v>
      </c>
      <c r="F35" s="20" t="n"/>
      <c r="G35" s="20" t="n"/>
      <c r="H35" s="20" t="n"/>
      <c r="I35" s="20" t="n"/>
      <c r="J35" s="20" t="n"/>
      <c r="K35" s="33" t="n"/>
    </row>
    <row r="36" spans="1:11">
      <c r="B36" s="38" t="n">
        <v>15</v>
      </c>
      <c r="C36" s="40" t="s">
        <v>414</v>
      </c>
      <c r="D36" s="40" t="s">
        <v>393</v>
      </c>
      <c r="E36" s="20" t="s">
        <v>415</v>
      </c>
      <c r="F36" s="20" t="n"/>
      <c r="G36" s="20" t="n"/>
      <c r="H36" s="20" t="n"/>
      <c r="I36" s="20" t="n"/>
      <c r="J36" s="20" t="n"/>
      <c r="K36" s="33" t="n"/>
    </row>
    <row r="37" spans="1:11">
      <c r="B37" s="38" t="n">
        <v>16</v>
      </c>
      <c r="C37" s="40" t="s">
        <v>416</v>
      </c>
      <c r="D37" s="40" t="s">
        <v>393</v>
      </c>
      <c r="E37" s="20" t="s">
        <v>417</v>
      </c>
      <c r="F37" s="20" t="n"/>
      <c r="G37" s="20" t="n"/>
      <c r="H37" s="20" t="n"/>
      <c r="I37" s="20" t="n"/>
      <c r="J37" s="20" t="n"/>
      <c r="K37" s="33" t="n"/>
    </row>
    <row r="38" spans="1:11">
      <c r="B38" s="38" t="n">
        <v>17</v>
      </c>
      <c r="C38" s="40" t="s">
        <v>418</v>
      </c>
      <c r="D38" s="40" t="s">
        <v>393</v>
      </c>
      <c r="E38" s="20" t="s">
        <v>419</v>
      </c>
      <c r="F38" s="20" t="n"/>
      <c r="G38" s="20" t="n"/>
      <c r="H38" s="20" t="n"/>
      <c r="I38" s="20" t="n"/>
      <c r="J38" s="20" t="n"/>
      <c r="K38" s="33" t="n"/>
    </row>
    <row r="39" spans="1:11">
      <c r="B39" s="38" t="n">
        <v>18</v>
      </c>
      <c r="C39" s="40" t="s">
        <v>224</v>
      </c>
      <c r="D39" s="40" t="s">
        <v>393</v>
      </c>
      <c r="E39" s="20" t="s">
        <v>420</v>
      </c>
      <c r="F39" s="20" t="n"/>
      <c r="G39" s="20" t="n"/>
      <c r="H39" s="20" t="n"/>
      <c r="I39" s="20" t="n"/>
      <c r="J39" s="20" t="n"/>
      <c r="K39" s="33" t="n"/>
    </row>
    <row r="40" spans="1:11">
      <c r="B40" s="38" t="n">
        <v>19</v>
      </c>
      <c r="C40" s="40" t="s">
        <v>421</v>
      </c>
      <c r="D40" s="40" t="s">
        <v>399</v>
      </c>
      <c r="E40" s="20" t="s">
        <v>422</v>
      </c>
      <c r="F40" s="20" t="n"/>
      <c r="G40" s="20" t="n"/>
      <c r="H40" s="20" t="n"/>
      <c r="I40" s="20" t="n"/>
      <c r="J40" s="20" t="n"/>
      <c r="K40" s="33" t="n"/>
    </row>
    <row r="41" spans="1:11">
      <c r="B41" s="38" t="n">
        <v>20</v>
      </c>
      <c r="C41" s="40" t="s">
        <v>423</v>
      </c>
      <c r="D41" s="40" t="s">
        <v>399</v>
      </c>
      <c r="E41" s="20" t="s">
        <v>424</v>
      </c>
      <c r="F41" s="20" t="n"/>
      <c r="G41" s="20" t="n"/>
      <c r="H41" s="20" t="n"/>
      <c r="I41" s="20" t="n"/>
      <c r="J41" s="20" t="n"/>
      <c r="K41" s="33" t="n"/>
    </row>
    <row r="42" spans="1:11">
      <c r="B42" s="38" t="n">
        <v>21</v>
      </c>
      <c r="C42" s="40" t="s">
        <v>425</v>
      </c>
      <c r="D42" s="40" t="s">
        <v>426</v>
      </c>
      <c r="E42" s="20" t="s">
        <v>427</v>
      </c>
      <c r="F42" s="20" t="n"/>
      <c r="G42" s="20" t="n"/>
      <c r="H42" s="20" t="n"/>
      <c r="I42" s="20" t="n"/>
      <c r="J42" s="20" t="n"/>
      <c r="K42" s="33" t="n"/>
    </row>
    <row r="43" spans="1:11">
      <c r="B43" s="38" t="n">
        <v>22</v>
      </c>
      <c r="C43" s="40" t="s">
        <v>228</v>
      </c>
      <c r="D43" s="40" t="s">
        <v>428</v>
      </c>
      <c r="E43" s="20" t="s">
        <v>429</v>
      </c>
      <c r="F43" s="20" t="n"/>
      <c r="G43" s="20" t="n"/>
      <c r="H43" s="20" t="n"/>
      <c r="I43" s="20" t="n"/>
      <c r="J43" s="20" t="n"/>
      <c r="K43" s="33" t="n"/>
    </row>
    <row r="44" spans="1:11">
      <c r="B44" s="38" t="n">
        <v>23</v>
      </c>
      <c r="C44" s="40" t="s">
        <v>229</v>
      </c>
      <c r="D44" s="40" t="s">
        <v>428</v>
      </c>
      <c r="E44" s="20" t="s">
        <v>430</v>
      </c>
      <c r="F44" s="20" t="n"/>
      <c r="G44" s="20" t="n"/>
      <c r="H44" s="20" t="n"/>
      <c r="I44" s="20" t="n"/>
      <c r="J44" s="20" t="n"/>
      <c r="K44" s="33" t="n"/>
    </row>
    <row r="45" spans="1:11">
      <c r="B45" s="38" t="n">
        <v>24</v>
      </c>
      <c r="C45" s="40" t="s">
        <v>431</v>
      </c>
      <c r="D45" s="40" t="s">
        <v>428</v>
      </c>
      <c r="E45" s="20" t="s">
        <v>432</v>
      </c>
      <c r="F45" s="20" t="n"/>
      <c r="G45" s="20" t="n"/>
      <c r="H45" s="20" t="n"/>
      <c r="I45" s="20" t="n"/>
      <c r="J45" s="20" t="n"/>
      <c r="K45" s="33" t="n"/>
    </row>
    <row r="46" spans="1:11">
      <c r="B46" s="41" t="n">
        <v>25</v>
      </c>
      <c r="C46" s="20" t="s">
        <v>231</v>
      </c>
      <c r="D46" s="40" t="s">
        <v>428</v>
      </c>
      <c r="E46" s="20" t="s">
        <v>433</v>
      </c>
      <c r="F46" s="20" t="n"/>
      <c r="G46" s="20" t="n"/>
      <c r="H46" s="20" t="n"/>
      <c r="I46" s="20" t="n"/>
      <c r="J46" s="20" t="n"/>
      <c r="K46" s="33" t="n"/>
    </row>
    <row r="47" spans="1:11">
      <c r="B47" s="42" t="n">
        <v>26</v>
      </c>
      <c r="C47" s="20" t="s">
        <v>434</v>
      </c>
      <c r="D47" s="40" t="s">
        <v>435</v>
      </c>
      <c r="E47" s="20" t="s">
        <v>436</v>
      </c>
      <c r="F47" s="20" t="n"/>
      <c r="G47" s="20" t="n"/>
      <c r="H47" s="20" t="n"/>
      <c r="I47" s="20" t="n"/>
      <c r="J47" s="20" t="n"/>
      <c r="K47" s="33" t="n"/>
    </row>
    <row r="48" spans="1:11">
      <c r="B48" s="43" t="n">
        <v>27</v>
      </c>
      <c r="C48" s="44" t="s">
        <v>437</v>
      </c>
      <c r="D48" s="44" t="s">
        <v>435</v>
      </c>
      <c r="E48" s="45" t="s">
        <v>438</v>
      </c>
      <c r="F48" s="47" t="n"/>
      <c r="G48" s="47" t="n"/>
      <c r="H48" s="47" t="n"/>
      <c r="I48" s="47" t="n"/>
      <c r="J48" s="47" t="n"/>
      <c r="K48" s="48" t="n"/>
    </row>
    <row r="49" spans="1:11">
      <c r="B49" s="49" t="n"/>
    </row>
    <row r="50" spans="1:11">
      <c r="B50" s="50" t="s">
        <v>401</v>
      </c>
    </row>
    <row r="51" spans="1:11">
      <c r="B51" s="57" t="s">
        <v>192</v>
      </c>
    </row>
    <row r="52" spans="1:11">
      <c r="B52" s="57" t="s">
        <v>174</v>
      </c>
    </row>
    <row r="53" spans="1:11">
      <c r="E53" s="20" t="n"/>
    </row>
    <row customHeight="1" ht="15" r="54" s="111" spans="1:11">
      <c r="B54" s="52" t="s">
        <v>410</v>
      </c>
      <c r="C54" s="50" t="s">
        <v>164</v>
      </c>
    </row>
    <row r="55" spans="1:11">
      <c r="B55" s="53" t="s">
        <v>439</v>
      </c>
      <c r="C55" s="53" t="s">
        <v>175</v>
      </c>
    </row>
    <row r="56" spans="1:11">
      <c r="B56" s="53" t="s">
        <v>440</v>
      </c>
      <c r="C56" s="53" t="s">
        <v>441</v>
      </c>
    </row>
    <row r="57" spans="1:11">
      <c r="B57" s="53" t="s">
        <v>442</v>
      </c>
      <c r="C57" s="53" t="s">
        <v>441</v>
      </c>
    </row>
    <row r="58" spans="1:11">
      <c r="B58" s="53" t="s">
        <v>443</v>
      </c>
      <c r="C58" s="53" t="s">
        <v>444</v>
      </c>
    </row>
    <row r="59" spans="1:11">
      <c r="B59" s="53" t="s">
        <v>176</v>
      </c>
      <c r="C59" s="53" t="s">
        <v>175</v>
      </c>
    </row>
    <row r="60" spans="1:11">
      <c r="B60" s="53" t="s">
        <v>310</v>
      </c>
      <c r="C60" s="53" t="s">
        <v>175</v>
      </c>
    </row>
    <row r="61" spans="1:11">
      <c r="B61" s="53" t="s">
        <v>445</v>
      </c>
      <c r="C61" s="53" t="s">
        <v>175</v>
      </c>
    </row>
    <row r="62" spans="1:11">
      <c r="B62" s="53" t="s">
        <v>446</v>
      </c>
      <c r="C62" s="53" t="s">
        <v>175</v>
      </c>
    </row>
    <row r="63" spans="1:11">
      <c r="B63" s="53" t="s">
        <v>447</v>
      </c>
      <c r="C63" s="53" t="s">
        <v>175</v>
      </c>
    </row>
    <row r="64" spans="1:11">
      <c r="B64" s="53" t="s">
        <v>448</v>
      </c>
      <c r="C64" s="53" t="s">
        <v>444</v>
      </c>
    </row>
    <row r="65" spans="1:11">
      <c r="B65" s="53" t="s">
        <v>449</v>
      </c>
      <c r="C65" s="53" t="s">
        <v>444</v>
      </c>
    </row>
    <row r="66" spans="1:11">
      <c r="B66" s="53" t="s">
        <v>450</v>
      </c>
      <c r="C66" s="53" t="s">
        <v>444</v>
      </c>
    </row>
    <row r="67" spans="1:11">
      <c r="B67" s="53" t="s">
        <v>451</v>
      </c>
      <c r="C67" s="53" t="s">
        <v>444</v>
      </c>
    </row>
    <row r="68" spans="1:11">
      <c r="B68" s="53" t="s">
        <v>452</v>
      </c>
      <c r="C68" s="53" t="s">
        <v>444</v>
      </c>
    </row>
    <row r="69" spans="1:11">
      <c r="B69" s="53" t="s">
        <v>453</v>
      </c>
      <c r="C69" s="53" t="s">
        <v>454</v>
      </c>
    </row>
    <row r="70" spans="1:11">
      <c r="B70" s="53" t="s">
        <v>455</v>
      </c>
      <c r="C70" s="53" t="s">
        <v>175</v>
      </c>
    </row>
    <row r="71" spans="1:11">
      <c r="B71" s="53" t="s">
        <v>456</v>
      </c>
      <c r="C71" s="53" t="s">
        <v>457</v>
      </c>
    </row>
    <row r="72" spans="1:11">
      <c r="B72" s="53" t="s">
        <v>458</v>
      </c>
      <c r="C72" s="53" t="s">
        <v>457</v>
      </c>
    </row>
    <row r="73" spans="1:11">
      <c r="B73" s="53" t="s">
        <v>459</v>
      </c>
      <c r="C73" s="53" t="s">
        <v>175</v>
      </c>
    </row>
    <row r="74" spans="1:11">
      <c r="B74" s="53" t="s">
        <v>460</v>
      </c>
      <c r="C74" s="53" t="s">
        <v>175</v>
      </c>
    </row>
    <row r="75" spans="1:11">
      <c r="B75" s="53" t="s">
        <v>328</v>
      </c>
      <c r="C75" s="53" t="s">
        <v>175</v>
      </c>
    </row>
    <row r="76" spans="1:11">
      <c r="B76" s="53" t="s">
        <v>461</v>
      </c>
      <c r="C76" s="53" t="s">
        <v>175</v>
      </c>
    </row>
    <row r="77" spans="1:11">
      <c r="B77" s="53" t="s">
        <v>462</v>
      </c>
      <c r="C77" s="53" t="s">
        <v>463</v>
      </c>
    </row>
    <row r="78" spans="1:11">
      <c r="B78" s="53" t="s">
        <v>203</v>
      </c>
      <c r="C78" s="53" t="s">
        <v>175</v>
      </c>
    </row>
    <row r="79" spans="1:11">
      <c r="B79" s="53" t="s">
        <v>464</v>
      </c>
      <c r="C79" s="53" t="s">
        <v>441</v>
      </c>
    </row>
    <row r="80" spans="1:11">
      <c r="B80" s="53" t="s">
        <v>465</v>
      </c>
      <c r="C80" s="53" t="s">
        <v>454</v>
      </c>
    </row>
    <row r="81" spans="1:11">
      <c r="B81" s="53" t="s">
        <v>466</v>
      </c>
      <c r="C81" s="53" t="s">
        <v>454</v>
      </c>
    </row>
    <row r="82" spans="1:11">
      <c r="B82" s="53" t="s">
        <v>467</v>
      </c>
      <c r="C82" s="53" t="s">
        <v>463</v>
      </c>
    </row>
    <row r="83" spans="1:11">
      <c r="B83" s="53" t="s">
        <v>468</v>
      </c>
      <c r="C83" s="53" t="s">
        <v>463</v>
      </c>
    </row>
    <row r="84" spans="1:11">
      <c r="B84" s="53" t="s">
        <v>469</v>
      </c>
      <c r="C84" s="53" t="s">
        <v>463</v>
      </c>
    </row>
    <row r="85" spans="1:11">
      <c r="B85" s="53" t="s">
        <v>470</v>
      </c>
      <c r="C85" s="53" t="s">
        <v>193</v>
      </c>
    </row>
    <row r="86" spans="1:11">
      <c r="B86" s="53" t="s">
        <v>188</v>
      </c>
      <c r="C86" s="53" t="s">
        <v>182</v>
      </c>
    </row>
    <row r="87" spans="1:11">
      <c r="B87" s="53" t="s">
        <v>471</v>
      </c>
      <c r="C87" s="53" t="s">
        <v>463</v>
      </c>
    </row>
    <row r="88" spans="1:11">
      <c r="B88" s="53" t="s">
        <v>472</v>
      </c>
      <c r="C88" s="53" t="s">
        <v>463</v>
      </c>
    </row>
    <row r="89" spans="1:11">
      <c r="B89" s="53" t="s">
        <v>473</v>
      </c>
      <c r="C89" s="53" t="s">
        <v>474</v>
      </c>
    </row>
    <row r="90" spans="1:11">
      <c r="B90" s="53" t="s">
        <v>475</v>
      </c>
      <c r="C90" s="53" t="s">
        <v>454</v>
      </c>
    </row>
    <row r="91" spans="1:11">
      <c r="B91" s="53" t="s">
        <v>476</v>
      </c>
      <c r="C91" s="53" t="s">
        <v>477</v>
      </c>
    </row>
    <row r="92" spans="1:11">
      <c r="B92" s="54" t="s">
        <v>260</v>
      </c>
      <c r="C92" s="54" t="s">
        <v>260</v>
      </c>
    </row>
    <row r="93" spans="1:11">
      <c r="B93" s="53" t="s">
        <v>478</v>
      </c>
      <c r="C93" s="53" t="s">
        <v>477</v>
      </c>
    </row>
    <row r="94" spans="1:11">
      <c r="B94" s="53" t="s">
        <v>479</v>
      </c>
      <c r="C94" s="53" t="s">
        <v>477</v>
      </c>
    </row>
    <row r="95" spans="1:11">
      <c r="B95" s="53" t="s">
        <v>480</v>
      </c>
      <c r="C95" s="53" t="s">
        <v>454</v>
      </c>
    </row>
    <row r="96" spans="1:11">
      <c r="B96" s="53" t="s">
        <v>481</v>
      </c>
      <c r="C96" s="53" t="s">
        <v>441</v>
      </c>
    </row>
    <row r="97" spans="1:11">
      <c r="B97" s="53" t="s">
        <v>482</v>
      </c>
      <c r="C97" s="53" t="s">
        <v>454</v>
      </c>
    </row>
    <row r="98" spans="1:11">
      <c r="B98" s="53" t="s">
        <v>483</v>
      </c>
      <c r="C98" s="53" t="s">
        <v>182</v>
      </c>
    </row>
    <row r="99" spans="1:11">
      <c r="B99" s="53" t="s">
        <v>269</v>
      </c>
      <c r="C99" s="53" t="s">
        <v>182</v>
      </c>
    </row>
    <row r="100" spans="1:11">
      <c r="B100" s="53" t="s">
        <v>484</v>
      </c>
      <c r="C100" s="53" t="s">
        <v>182</v>
      </c>
    </row>
    <row r="101" spans="1:11">
      <c r="B101" s="53" t="s">
        <v>183</v>
      </c>
      <c r="C101" s="53" t="s">
        <v>182</v>
      </c>
    </row>
    <row r="102" spans="1:11">
      <c r="B102" s="53" t="s">
        <v>485</v>
      </c>
      <c r="C102" s="53" t="s">
        <v>182</v>
      </c>
    </row>
    <row r="103" spans="1:11">
      <c r="B103" s="53" t="s">
        <v>486</v>
      </c>
      <c r="C103" s="53" t="s">
        <v>182</v>
      </c>
    </row>
    <row r="104" spans="1:11">
      <c r="B104" s="53" t="s">
        <v>487</v>
      </c>
      <c r="C104" s="53" t="s">
        <v>474</v>
      </c>
    </row>
    <row r="105" spans="1:11">
      <c r="B105" s="53" t="s">
        <v>488</v>
      </c>
      <c r="C105" s="53" t="s">
        <v>441</v>
      </c>
    </row>
    <row r="106" spans="1:11">
      <c r="B106" s="53" t="s">
        <v>489</v>
      </c>
      <c r="C106" s="53" t="s">
        <v>441</v>
      </c>
    </row>
    <row r="107" spans="1:11">
      <c r="B107" s="53" t="s">
        <v>490</v>
      </c>
      <c r="C107" s="53" t="s">
        <v>441</v>
      </c>
    </row>
    <row r="108" spans="1:11">
      <c r="B108" s="53" t="s">
        <v>491</v>
      </c>
      <c r="C108" s="53" t="s">
        <v>457</v>
      </c>
    </row>
    <row r="109" spans="1:11">
      <c r="B109" s="53" t="s">
        <v>456</v>
      </c>
      <c r="C109" s="53" t="s">
        <v>492</v>
      </c>
    </row>
    <row r="110" spans="1:11">
      <c r="B110" s="53" t="s">
        <v>493</v>
      </c>
      <c r="C110" s="53" t="s">
        <v>441</v>
      </c>
    </row>
    <row r="111" spans="1:11">
      <c r="B111" s="53" t="s">
        <v>454</v>
      </c>
      <c r="C111" s="53" t="s">
        <v>441</v>
      </c>
    </row>
    <row r="112" spans="1:11">
      <c r="B112" s="53" t="s">
        <v>494</v>
      </c>
      <c r="C112" s="53" t="s">
        <v>494</v>
      </c>
    </row>
    <row r="113" spans="1:11">
      <c r="B113" s="53" t="s">
        <v>495</v>
      </c>
      <c r="C113" s="53" t="s">
        <v>193</v>
      </c>
    </row>
    <row r="114" spans="1:11">
      <c r="B114" s="53" t="s">
        <v>496</v>
      </c>
      <c r="C114" s="53" t="s">
        <v>441</v>
      </c>
    </row>
    <row r="115" spans="1:11">
      <c r="B115" s="53" t="s">
        <v>346</v>
      </c>
      <c r="C115" s="53" t="s">
        <v>444</v>
      </c>
    </row>
    <row r="116" spans="1:11">
      <c r="B116" s="53" t="s">
        <v>497</v>
      </c>
      <c r="C116" s="53" t="s">
        <v>175</v>
      </c>
    </row>
    <row r="117" spans="1:11">
      <c r="B117" s="53" t="s">
        <v>498</v>
      </c>
      <c r="C117" s="53" t="s">
        <v>499</v>
      </c>
    </row>
    <row r="118" spans="1:11">
      <c r="B118" s="53" t="s">
        <v>341</v>
      </c>
      <c r="C118" s="53" t="s">
        <v>499</v>
      </c>
    </row>
    <row r="119" spans="1:11">
      <c r="B119" s="53" t="s">
        <v>500</v>
      </c>
      <c r="C119" s="53" t="s">
        <v>499</v>
      </c>
    </row>
    <row r="120" spans="1:11">
      <c r="B120" s="53" t="s">
        <v>501</v>
      </c>
      <c r="C120" s="53" t="s">
        <v>499</v>
      </c>
    </row>
    <row r="121" spans="1:11">
      <c r="B121" s="53" t="s">
        <v>502</v>
      </c>
      <c r="C121" s="53" t="s">
        <v>499</v>
      </c>
    </row>
    <row r="122" spans="1:11">
      <c r="B122" s="53" t="s">
        <v>503</v>
      </c>
      <c r="C122" s="53" t="s">
        <v>454</v>
      </c>
    </row>
    <row r="123" spans="1:11">
      <c r="B123" s="53" t="s">
        <v>504</v>
      </c>
      <c r="C123" s="53" t="s">
        <v>454</v>
      </c>
    </row>
    <row r="124" spans="1:11">
      <c r="B124" s="53" t="s">
        <v>505</v>
      </c>
      <c r="C124" s="53" t="s">
        <v>441</v>
      </c>
    </row>
    <row r="125" spans="1:11">
      <c r="B125" s="53" t="s">
        <v>506</v>
      </c>
      <c r="C125" s="53" t="s">
        <v>193</v>
      </c>
    </row>
    <row r="126" spans="1:11">
      <c r="B126" s="53" t="s">
        <v>194</v>
      </c>
      <c r="C126" s="53" t="s">
        <v>193</v>
      </c>
    </row>
    <row r="127" spans="1:11">
      <c r="B127" s="53" t="s">
        <v>507</v>
      </c>
      <c r="C127" s="53" t="s">
        <v>193</v>
      </c>
    </row>
    <row r="128" spans="1:11">
      <c r="B128" s="53" t="s">
        <v>208</v>
      </c>
      <c r="C128" s="53" t="s">
        <v>208</v>
      </c>
    </row>
    <row r="129" spans="1:11">
      <c r="B129" s="53" t="s">
        <v>508</v>
      </c>
      <c r="C129" s="53" t="s">
        <v>508</v>
      </c>
    </row>
    <row r="130" spans="1:11">
      <c r="B130" s="53" t="s">
        <v>508</v>
      </c>
      <c r="C130" s="53" t="s">
        <v>509</v>
      </c>
    </row>
    <row r="131" spans="1:11">
      <c r="B131" s="53" t="s">
        <v>510</v>
      </c>
      <c r="C131" s="53" t="s">
        <v>511</v>
      </c>
    </row>
    <row r="132" spans="1:11">
      <c r="B132" s="53" t="s">
        <v>512</v>
      </c>
      <c r="C132" s="53" t="s">
        <v>513</v>
      </c>
    </row>
    <row r="133" spans="1:11">
      <c r="B133" s="53" t="s">
        <v>513</v>
      </c>
      <c r="C133" s="53" t="s">
        <v>513</v>
      </c>
    </row>
    <row r="134" spans="1:11">
      <c r="B134" s="53" t="s">
        <v>514</v>
      </c>
      <c r="C134" s="53" t="s">
        <v>441</v>
      </c>
    </row>
    <row r="135" spans="1:11">
      <c r="B135" s="57" t="s">
        <v>360</v>
      </c>
      <c r="C135" s="57" t="s">
        <v>515</v>
      </c>
    </row>
    <row r="136" spans="1:11">
      <c r="B136" s="57" t="s">
        <v>516</v>
      </c>
      <c r="C136" s="57" t="s">
        <v>515</v>
      </c>
    </row>
    <row r="137" spans="1:11">
      <c r="B137" s="57" t="s">
        <v>517</v>
      </c>
      <c r="C137" s="57" t="s">
        <v>518</v>
      </c>
    </row>
    <row r="138" spans="1:11">
      <c r="B138" s="57" t="s">
        <v>519</v>
      </c>
      <c r="C138" s="57" t="s">
        <v>518</v>
      </c>
    </row>
    <row r="139" spans="1:11">
      <c r="B139" s="57" t="s">
        <v>520</v>
      </c>
      <c r="C139" s="57" t="s">
        <v>518</v>
      </c>
    </row>
    <row r="140" spans="1:11">
      <c r="B140" s="57" t="s">
        <v>521</v>
      </c>
      <c r="C140" s="57" t="s">
        <v>193</v>
      </c>
    </row>
    <row r="148" spans="1:11">
      <c r="B148" s="59" t="s">
        <v>522</v>
      </c>
      <c r="C148" s="59" t="s">
        <v>523</v>
      </c>
      <c r="D148" s="59" t="s">
        <v>524</v>
      </c>
    </row>
    <row r="149" spans="1:11">
      <c r="B149" s="57" t="s">
        <v>525</v>
      </c>
      <c r="C149" s="57" t="n">
        <v>2</v>
      </c>
      <c r="D149" s="57" t="n">
        <v>4</v>
      </c>
    </row>
    <row r="150" spans="1:11">
      <c r="B150" s="57" t="s">
        <v>526</v>
      </c>
      <c r="C150" s="57" t="n">
        <v>4</v>
      </c>
      <c r="D150" s="57" t="n">
        <v>8</v>
      </c>
    </row>
    <row r="151" spans="1:11">
      <c r="B151" s="57" t="s">
        <v>114</v>
      </c>
      <c r="C151" s="57" t="n">
        <v>12</v>
      </c>
      <c r="D151" s="57" t="n">
        <v>24</v>
      </c>
    </row>
    <row r="152" spans="1:11">
      <c r="B152" s="57" t="s">
        <v>113</v>
      </c>
      <c r="C152" s="57" t="n">
        <v>18</v>
      </c>
      <c r="D152" s="57" t="n">
        <v>36</v>
      </c>
    </row>
    <row r="153" spans="1:11">
      <c r="B153" s="57" t="s">
        <v>527</v>
      </c>
      <c r="C153" s="57" t="s">
        <v>30</v>
      </c>
      <c r="D153" s="57" t="s">
        <v>30</v>
      </c>
    </row>
    <row r="156" spans="1:11">
      <c r="B156" s="59" t="s">
        <v>528</v>
      </c>
    </row>
    <row r="157" spans="1:11">
      <c r="B157" s="57" t="s">
        <v>177</v>
      </c>
    </row>
    <row r="158" spans="1:11">
      <c r="B158" s="57" t="s">
        <v>184</v>
      </c>
    </row>
  </sheetData>
  <mergeCells count="2">
    <mergeCell ref="B1:K1"/>
    <mergeCell ref="C7:K7"/>
  </mergeCells>
  <pageMargins bottom="0.75" footer="0.3" header="0.3" left="0.7" right="0.7" top="0.75"/>
  <pageSetup orientation="portrait"/>
  <headerFooter differentOddEven="1">
    <oddHeader/>
    <oddFooter>&amp;L&amp;"arial,Regular"&amp;10&amp;KAAAAAA &amp;"Arial,Regular"NTT DATA - Internal Use - Confidential </oddFooter>
    <evenHeader/>
    <evenFooter>&amp;L&amp;"arial,Regular"&amp;10&amp;KAAAAAA &amp;"Arial,Regular"NTT DATA - Internal Use - Confidential </evenFooter>
    <firstHeader/>
    <firstFooter>&amp;L&amp;"museo sans for dell,Bold"&amp;KAAAAAA                 Dell - Internal Use - Confidential</firstFooter>
  </headerFooter>
</worksheet>
</file>

<file path=xl/worksheets/sheet9.xml><?xml version="1.0" encoding="utf-8"?>
<worksheet xmlns="http://schemas.openxmlformats.org/spreadsheetml/2006/main">
  <sheetPr codeName="Sheet7">
    <outlinePr summaryBelow="1" summaryRight="1"/>
    <pageSetUpPr/>
  </sheetPr>
  <dimension ref="A1:B4"/>
  <sheetViews>
    <sheetView workbookViewId="0" zoomScaleNormal="100">
      <selection activeCell="AJ4534" sqref="AJ4534"/>
    </sheetView>
  </sheetViews>
  <sheetFormatPr baseColWidth="8" defaultRowHeight="15" outlineLevelCol="0"/>
  <cols>
    <col customWidth="1" max="1" min="1" style="111" width="34"/>
    <col bestFit="1" customWidth="1" max="2" min="2" style="111" width="18.5703125"/>
  </cols>
  <sheetData>
    <row r="1" spans="1:2">
      <c r="A1" s="55" t="s">
        <v>18</v>
      </c>
      <c r="B1" t="s">
        <v>529</v>
      </c>
    </row>
    <row r="3" spans="1:2">
      <c r="A3" s="55" t="s">
        <v>20</v>
      </c>
      <c r="B3" t="s">
        <v>21</v>
      </c>
    </row>
    <row r="4" spans="1:2">
      <c r="A4" s="85" t="s">
        <v>36</v>
      </c>
    </row>
  </sheetData>
  <pageMargins bottom="0.75" footer="0.3" header="0.3" left="0.7" right="0.7" top="0.75"/>
  <pageSetup orientation="portrait"/>
  <headerFooter differentOddEven="1">
    <oddHeader/>
    <oddFooter>&amp;L&amp;"arial,Regular"&amp;10&amp;KAAAAAA &amp;"Arial,Regular"NTT DATA - Internal Use - Confidential </oddFooter>
    <evenHeader/>
    <evenFooter>&amp;L&amp;"arial,Regular"&amp;10&amp;KAAAAAA &amp;"Arial,Regular"NTT DATA - Internal Use - Confidential </evenFooter>
    <firstHeader/>
    <firstFooter>&amp;L&amp;"museo sans for dell,Bold"&amp;KAAAAAA                 Dell - Internal Use - Confidential</firstFooter>
  </headerFooter>
</worksheet>
</file>

<file path=xl/worksheets/sheet10.xml><?xml version="1.0" encoding="utf-8"?>
<worksheet xmlns="http://schemas.openxmlformats.org/spreadsheetml/2006/main">
  <sheetPr codeName="Sheet8">
    <outlinePr summaryBelow="1" summaryRight="1"/>
    <pageSetUpPr/>
  </sheetPr>
  <dimension ref="A1:E48"/>
  <sheetViews>
    <sheetView workbookViewId="0">
      <selection activeCell="AJ4534" sqref="AJ4534"/>
    </sheetView>
  </sheetViews>
  <sheetFormatPr baseColWidth="8" defaultColWidth="9.42578125" defaultRowHeight="15" outlineLevelCol="0"/>
  <cols>
    <col bestFit="1" customWidth="1" max="1" min="1" style="111" width="11.42578125"/>
    <col bestFit="1" customWidth="1" max="2" min="2" style="111" width="10"/>
    <col customWidth="1" max="3" min="3" style="111" width="11.42578125"/>
    <col customWidth="1" max="4" min="4" style="111" width="14.42578125"/>
    <col customWidth="1" max="5" min="5" style="111" width="53.42578125"/>
    <col customWidth="1" max="16384" min="6" style="111" width="9.42578125"/>
  </cols>
  <sheetData>
    <row r="1" spans="1:5">
      <c r="A1" s="91" t="s">
        <v>530</v>
      </c>
      <c r="B1" s="91" t="s">
        <v>531</v>
      </c>
      <c r="C1" s="91" t="s">
        <v>532</v>
      </c>
      <c r="D1" s="91" t="s">
        <v>533</v>
      </c>
      <c r="E1" s="108" t="s">
        <v>534</v>
      </c>
    </row>
    <row r="2" spans="1:5">
      <c r="A2" s="168" t="s">
        <v>38</v>
      </c>
      <c r="B2" s="174" t="s">
        <v>28</v>
      </c>
      <c r="C2" s="107" t="s">
        <v>338</v>
      </c>
      <c r="D2" s="92" t="s">
        <v>535</v>
      </c>
      <c r="E2" t="s">
        <v>536</v>
      </c>
    </row>
    <row r="3" spans="1:5">
      <c r="C3" s="107" t="s">
        <v>537</v>
      </c>
      <c r="D3" s="92" t="s">
        <v>535</v>
      </c>
      <c r="E3" t="s">
        <v>538</v>
      </c>
    </row>
    <row r="4" spans="1:5">
      <c r="C4" s="107" t="s">
        <v>539</v>
      </c>
      <c r="D4" s="92" t="s">
        <v>535</v>
      </c>
      <c r="E4" t="s">
        <v>540</v>
      </c>
    </row>
    <row r="5" spans="1:5">
      <c r="C5" s="107" t="s">
        <v>541</v>
      </c>
      <c r="D5" s="92" t="s">
        <v>535</v>
      </c>
    </row>
    <row r="6" spans="1:5">
      <c r="C6" s="107" t="s">
        <v>367</v>
      </c>
      <c r="D6" s="92" t="s">
        <v>542</v>
      </c>
      <c r="E6" t="s">
        <v>543</v>
      </c>
    </row>
    <row r="7" spans="1:5">
      <c r="C7" s="107" t="s">
        <v>544</v>
      </c>
      <c r="D7" s="92" t="s">
        <v>542</v>
      </c>
      <c r="E7" t="s">
        <v>545</v>
      </c>
    </row>
    <row r="8" spans="1:5">
      <c r="C8" s="107" t="s">
        <v>546</v>
      </c>
      <c r="D8" s="92" t="s">
        <v>542</v>
      </c>
      <c r="E8" t="s">
        <v>547</v>
      </c>
    </row>
    <row r="9" spans="1:5">
      <c r="C9" s="107" t="s">
        <v>302</v>
      </c>
      <c r="D9" s="92" t="s">
        <v>302</v>
      </c>
    </row>
    <row r="10" spans="1:5">
      <c r="C10" s="107" t="s">
        <v>548</v>
      </c>
      <c r="D10" s="92" t="s">
        <v>542</v>
      </c>
    </row>
    <row r="11" spans="1:5">
      <c r="B11" s="174" t="s">
        <v>33</v>
      </c>
      <c r="C11" s="107" t="s">
        <v>334</v>
      </c>
      <c r="D11" s="92" t="s">
        <v>549</v>
      </c>
      <c r="E11" t="s">
        <v>550</v>
      </c>
    </row>
    <row r="12" spans="1:5">
      <c r="C12" s="107" t="s">
        <v>330</v>
      </c>
      <c r="D12" s="92" t="s">
        <v>549</v>
      </c>
      <c r="E12" t="s">
        <v>551</v>
      </c>
    </row>
    <row r="13" spans="1:5">
      <c r="C13" s="107" t="s">
        <v>552</v>
      </c>
      <c r="D13" s="92" t="s">
        <v>549</v>
      </c>
      <c r="E13" t="s">
        <v>553</v>
      </c>
    </row>
    <row r="14" spans="1:5">
      <c r="C14" s="107" t="s">
        <v>277</v>
      </c>
      <c r="D14" s="92" t="s">
        <v>549</v>
      </c>
      <c r="E14" t="s">
        <v>554</v>
      </c>
    </row>
    <row r="15" spans="1:5">
      <c r="C15" s="107" t="s">
        <v>555</v>
      </c>
      <c r="D15" s="92" t="s">
        <v>549</v>
      </c>
      <c r="E15" t="s">
        <v>556</v>
      </c>
    </row>
    <row r="16" spans="1:5">
      <c r="C16" s="107" t="s">
        <v>557</v>
      </c>
      <c r="D16" s="92" t="s">
        <v>549</v>
      </c>
    </row>
    <row r="17" spans="1:5">
      <c r="C17" s="107" t="s">
        <v>558</v>
      </c>
      <c r="D17" s="92" t="s">
        <v>549</v>
      </c>
    </row>
    <row r="18" spans="1:5">
      <c r="B18" s="174" t="s">
        <v>270</v>
      </c>
      <c r="C18" s="107" t="s">
        <v>559</v>
      </c>
      <c r="D18" s="92" t="s">
        <v>560</v>
      </c>
    </row>
    <row r="19" spans="1:5">
      <c r="C19" s="107" t="s">
        <v>322</v>
      </c>
      <c r="D19" s="92" t="s">
        <v>560</v>
      </c>
      <c r="E19" t="s">
        <v>561</v>
      </c>
    </row>
    <row r="20" spans="1:5">
      <c r="C20" s="107" t="s">
        <v>273</v>
      </c>
      <c r="D20" s="92" t="s">
        <v>560</v>
      </c>
      <c r="E20" t="s">
        <v>562</v>
      </c>
    </row>
    <row r="21" spans="1:5">
      <c r="C21" s="107" t="s">
        <v>563</v>
      </c>
      <c r="D21" s="92" t="s">
        <v>560</v>
      </c>
      <c r="E21" t="s">
        <v>564</v>
      </c>
    </row>
    <row r="22" spans="1:5">
      <c r="C22" s="107" t="s">
        <v>565</v>
      </c>
      <c r="D22" s="92" t="s">
        <v>560</v>
      </c>
      <c r="E22" t="s">
        <v>566</v>
      </c>
    </row>
    <row r="23" spans="1:5">
      <c r="C23" s="107" t="s">
        <v>567</v>
      </c>
      <c r="D23" s="92" t="s">
        <v>560</v>
      </c>
      <c r="E23" t="s">
        <v>568</v>
      </c>
    </row>
    <row r="24" s="111" spans="1:5">
      <c r="C24" s="107" t="s">
        <v>569</v>
      </c>
      <c r="D24" s="92" t="s">
        <v>560</v>
      </c>
    </row>
    <row r="25" s="111" spans="1:5">
      <c r="C25" s="107" t="s">
        <v>570</v>
      </c>
      <c r="D25" s="92" t="s">
        <v>560</v>
      </c>
    </row>
    <row r="26" s="111" spans="1:5">
      <c r="C26" s="107" t="s">
        <v>571</v>
      </c>
      <c r="D26" s="92" t="s">
        <v>560</v>
      </c>
    </row>
    <row r="27" spans="1:5">
      <c r="C27" s="107" t="s">
        <v>572</v>
      </c>
      <c r="D27" s="92" t="s">
        <v>560</v>
      </c>
    </row>
    <row r="28" spans="1:5">
      <c r="C28" s="107" t="s">
        <v>573</v>
      </c>
      <c r="D28" s="92" t="s">
        <v>560</v>
      </c>
    </row>
    <row r="29" spans="1:5">
      <c r="B29" s="174" t="s">
        <v>305</v>
      </c>
      <c r="C29" s="107" t="s">
        <v>371</v>
      </c>
      <c r="D29" s="92" t="s">
        <v>574</v>
      </c>
      <c r="E29" t="s">
        <v>575</v>
      </c>
    </row>
    <row r="30" spans="1:5">
      <c r="C30" s="107" t="s">
        <v>307</v>
      </c>
      <c r="D30" s="92" t="s">
        <v>574</v>
      </c>
      <c r="E30" t="s">
        <v>576</v>
      </c>
    </row>
    <row r="31" spans="1:5">
      <c r="C31" s="107" t="s">
        <v>577</v>
      </c>
      <c r="D31" s="92" t="s">
        <v>574</v>
      </c>
    </row>
    <row r="32" spans="1:5">
      <c r="B32" s="174" t="s">
        <v>205</v>
      </c>
      <c r="C32" s="107" t="s">
        <v>578</v>
      </c>
      <c r="D32" s="92" t="s">
        <v>579</v>
      </c>
      <c r="E32" t="s">
        <v>580</v>
      </c>
    </row>
    <row r="33" spans="1:5">
      <c r="C33" s="107" t="s">
        <v>581</v>
      </c>
      <c r="D33" s="92" t="s">
        <v>579</v>
      </c>
      <c r="E33" t="s">
        <v>582</v>
      </c>
    </row>
    <row r="34" spans="1:5">
      <c r="C34" s="107" t="s">
        <v>583</v>
      </c>
      <c r="D34" s="92" t="s">
        <v>579</v>
      </c>
      <c r="E34" t="s">
        <v>584</v>
      </c>
    </row>
    <row r="35" s="111" spans="1:5">
      <c r="C35" s="107" t="s">
        <v>585</v>
      </c>
      <c r="D35" s="92" t="s">
        <v>579</v>
      </c>
    </row>
    <row r="36" spans="1:5">
      <c r="C36" s="107" t="s">
        <v>586</v>
      </c>
      <c r="D36" s="92" t="s">
        <v>579</v>
      </c>
    </row>
    <row r="37" spans="1:5">
      <c r="B37" s="107" t="s">
        <v>24</v>
      </c>
      <c r="C37" s="107" t="s">
        <v>587</v>
      </c>
      <c r="D37" s="107" t="s">
        <v>588</v>
      </c>
      <c r="E37" s="110" t="s">
        <v>589</v>
      </c>
    </row>
    <row r="38" spans="1:5">
      <c r="B38" s="107" t="s">
        <v>26</v>
      </c>
      <c r="C38" s="107" t="s">
        <v>262</v>
      </c>
      <c r="D38" s="107" t="s">
        <v>590</v>
      </c>
      <c r="E38" s="110" t="s">
        <v>591</v>
      </c>
    </row>
    <row r="39" s="111" spans="1:5">
      <c r="B39" s="174" t="s">
        <v>251</v>
      </c>
      <c r="C39" s="107" t="s">
        <v>266</v>
      </c>
      <c r="D39" s="107" t="s">
        <v>592</v>
      </c>
      <c r="E39" s="128" t="n"/>
    </row>
    <row r="40" s="111" spans="1:5">
      <c r="C40" s="107" t="s">
        <v>593</v>
      </c>
      <c r="D40" s="107" t="s">
        <v>592</v>
      </c>
      <c r="E40" s="128" t="n"/>
    </row>
    <row r="41" s="111" spans="1:5">
      <c r="C41" s="107" t="s">
        <v>594</v>
      </c>
      <c r="D41" s="107" t="s">
        <v>595</v>
      </c>
      <c r="E41" s="128" t="n"/>
    </row>
    <row r="42" s="111" spans="1:5">
      <c r="C42" s="107" t="s">
        <v>596</v>
      </c>
      <c r="D42" s="107" t="s">
        <v>595</v>
      </c>
      <c r="E42" s="128" t="n"/>
    </row>
    <row r="43" s="111" spans="1:5">
      <c r="C43" s="107" t="s">
        <v>257</v>
      </c>
      <c r="D43" s="107" t="s">
        <v>592</v>
      </c>
      <c r="E43" s="128" t="n"/>
    </row>
    <row r="44" s="111" spans="1:5">
      <c r="C44" s="107" t="s">
        <v>597</v>
      </c>
      <c r="D44" s="107" t="s">
        <v>592</v>
      </c>
      <c r="E44" s="128" t="n"/>
    </row>
    <row r="45" spans="1:5">
      <c r="B45" s="171" t="s">
        <v>293</v>
      </c>
      <c r="C45" s="107" t="s">
        <v>598</v>
      </c>
      <c r="D45" s="107" t="s">
        <v>599</v>
      </c>
      <c r="E45" t="s">
        <v>589</v>
      </c>
    </row>
    <row r="46" spans="1:5">
      <c r="C46" s="107" t="s">
        <v>600</v>
      </c>
      <c r="D46" s="107" t="s">
        <v>599</v>
      </c>
    </row>
    <row r="47" s="111" spans="1:5">
      <c r="C47" s="107" t="s">
        <v>601</v>
      </c>
      <c r="D47" s="107" t="s">
        <v>599</v>
      </c>
    </row>
    <row r="48" spans="1:5">
      <c r="C48" s="107" t="s">
        <v>295</v>
      </c>
      <c r="D48" s="107" t="s">
        <v>599</v>
      </c>
      <c r="E48" t="s">
        <v>602</v>
      </c>
    </row>
  </sheetData>
  <mergeCells count="8">
    <mergeCell ref="A2:A48"/>
    <mergeCell ref="B45:B48"/>
    <mergeCell ref="B2:B10"/>
    <mergeCell ref="B11:B17"/>
    <mergeCell ref="B18:B28"/>
    <mergeCell ref="B29:B31"/>
    <mergeCell ref="B32:B36"/>
    <mergeCell ref="B39:B44"/>
  </mergeCells>
  <pageMargins bottom="0.75" footer="0.3" header="0.3" left="0.7" right="0.7" top="0.75"/>
  <pageSetup orientation="portrait"/>
  <headerFooter differentOddEven="1">
    <oddHeader/>
    <oddFooter>&amp;L&amp;"arial,Regular"&amp;10&amp;KAAAAAA &amp;"Arial,Regular"NTT DATA - Internal Use - Confidential </oddFooter>
    <evenHeader/>
    <evenFooter>&amp;L&amp;"arial,Regular"&amp;10&amp;KAAAAAA &amp;"Arial,Regular"NTT DATA - Internal Use - Confidential </evenFooter>
    <firstHeader/>
    <firstFooter>&amp;L&amp;"museo sans for dell,Bold"&amp;KAAAAAA                 Dell - Internal Use - Confidential</firstFooter>
  </headerFooter>
</worksheet>
</file>

<file path=xl/worksheets/sheet11.xml><?xml version="1.0" encoding="utf-8"?>
<worksheet xmlns="http://schemas.openxmlformats.org/spreadsheetml/2006/main">
  <sheetPr codeName="Sheet12">
    <outlinePr summaryBelow="1" summaryRight="1"/>
    <pageSetUpPr/>
  </sheetPr>
  <dimension ref="A1:M5090"/>
  <sheetViews>
    <sheetView topLeftCell="A208" workbookViewId="0" zoomScale="80" zoomScaleNormal="80">
      <selection activeCell="AJ4534" sqref="AJ4534"/>
    </sheetView>
  </sheetViews>
  <sheetFormatPr baseColWidth="8" defaultColWidth="24.42578125" defaultRowHeight="15" outlineLevelCol="0"/>
  <cols>
    <col customWidth="1" max="16384" min="1" style="20" width="24.42578125"/>
  </cols>
  <sheetData>
    <row customFormat="1" customHeight="1" ht="18.75" r="1" s="103" spans="1:13">
      <c r="A1" s="179" t="s">
        <v>603</v>
      </c>
      <c r="C1" s="180" t="n">
        <v>43094</v>
      </c>
      <c r="E1" s="179" t="s">
        <v>604</v>
      </c>
      <c r="F1" s="180" t="n">
        <v>43100</v>
      </c>
    </row>
    <row r="2" spans="1:13">
      <c r="A2" s="104" t="n"/>
      <c r="B2" s="105" t="n"/>
      <c r="C2" s="105" t="n"/>
      <c r="D2" s="106" t="n"/>
      <c r="E2" s="105" t="n"/>
      <c r="F2" s="106" t="n"/>
    </row>
    <row customHeight="1" ht="18.75" r="3" s="111" spans="1:13">
      <c r="A3" s="181" t="s">
        <v>605</v>
      </c>
      <c r="J3" s="97" t="s">
        <v>606</v>
      </c>
    </row>
    <row customHeight="1" ht="18.75" r="4" s="111" spans="1:13">
      <c r="A4" s="184" t="s">
        <v>607</v>
      </c>
    </row>
    <row r="5" spans="1:13">
      <c r="A5" s="89" t="s">
        <v>608</v>
      </c>
      <c r="B5" s="99" t="s">
        <v>609</v>
      </c>
      <c r="C5" s="89" t="s">
        <v>610</v>
      </c>
      <c r="D5" s="89" t="s">
        <v>611</v>
      </c>
      <c r="E5" s="89" t="s">
        <v>612</v>
      </c>
      <c r="F5" s="89" t="s">
        <v>613</v>
      </c>
      <c r="G5" s="89" t="s">
        <v>614</v>
      </c>
      <c r="H5" s="187" t="s">
        <v>615</v>
      </c>
      <c r="L5" s="89" t="s">
        <v>616</v>
      </c>
      <c r="M5" s="89" t="s">
        <v>617</v>
      </c>
    </row>
    <row r="6" spans="1:13">
      <c r="A6" s="137" t="n">
        <v>1</v>
      </c>
      <c r="B6" s="100" t="s">
        <v>525</v>
      </c>
      <c r="C6" s="137">
        <f>COUNTIFS(Severity,$B6,AssignedDate,"&gt;="&amp;$C$1,AssignedDate,"&lt;="&amp;$F$1)</f>
        <v/>
      </c>
      <c r="D6" s="137">
        <f>COUNTIFS(Severity,$B6,Status,"&lt;&gt;Suspend",Status,"&lt;&gt;Assigned",Status,"&lt;&gt;Open",Status,"&lt;&gt;Hold",ResolvedDate,"&gt;="&amp;$C$1,ResolvedDate,"&lt;="&amp;$F$1)</f>
        <v/>
      </c>
      <c r="E6" s="137">
        <f>COUNTIFS(Severity,$B6,SLA_Breach,"&lt;&gt;Yes",Status,"&lt;&gt;Suspend",Status,"&lt;&gt;Assigned",Status,"&lt;&gt;Open",Status,"&lt;&gt;Hold&gt;",ResolvedDate,"&gt;="&amp;$C$1,ResolvedDate,"&lt;="&amp;$F$1)</f>
        <v/>
      </c>
      <c r="F6" s="137">
        <f>COUNTIFS(Severity,$B6,SLA_Breach,"Yes",Status,"&lt;&gt;Suspend",Status,"&lt;&gt;Assigned",Status,"&lt;&gt;Open",Status,"&lt;&gt;Hold&gt;",ResolvedDate,"&gt;="&amp;$C$1,ResolvedDate,"&lt;="&amp;$F$1)</f>
        <v/>
      </c>
      <c r="G6" s="137">
        <f>COUNTIFS(Severity,$B6,AssignedDate,"&gt;=01/01/2017 12:00:00 AM",AssignedDate,"&lt;="&amp;$F$1)</f>
        <v/>
      </c>
      <c r="H6" s="177" t="n"/>
      <c r="L6" s="57" t="n">
        <v>0</v>
      </c>
      <c r="M6" s="57" t="n"/>
    </row>
    <row r="7" spans="1:13">
      <c r="A7" s="137" t="n">
        <v>1</v>
      </c>
      <c r="B7" s="100" t="s">
        <v>525</v>
      </c>
      <c r="C7" s="137">
        <f>COUNTIFS(Severity,$B7,AssignedDate,"&gt;="&amp;$C$1,AssignedDate,"&lt;="&amp;$F$1)</f>
        <v/>
      </c>
      <c r="D7" s="137">
        <f>COUNTIFS(Severity,$B7,Status,"&lt;&gt;Suspend",Status,"&lt;&gt;Assigned",Status,"&lt;&gt;Open",Status,"&lt;&gt;Hold",ResolvedDate,"&gt;="&amp;$C$1,ResolvedDate,"&lt;="&amp;$F$1)</f>
        <v/>
      </c>
      <c r="E7" s="137">
        <f>COUNTIFS(Severity,$B7,SLA_Breach,"&lt;&gt;Yes",Status,"&lt;&gt;Suspend",Status,"&lt;&gt;Assigned",Status,"&lt;&gt;Open",Status,"&lt;&gt;Hold&gt;",ResolvedDate,"&gt;="&amp;$C$1,ResolvedDate,"&lt;="&amp;$F$1)</f>
        <v/>
      </c>
      <c r="F7" s="137">
        <f>COUNTIFS(Severity,$B7,SLA_Breach,"Yes",Status,"&lt;&gt;Suspend",Status,"&lt;&gt;Assigned",Status,"&lt;&gt;Open",Status,"&lt;&gt;Hold&gt;",ResolvedDate,"&gt;="&amp;$C$1,ResolvedDate,"&lt;="&amp;$F$1)</f>
        <v/>
      </c>
      <c r="G7" s="137">
        <f>COUNTIFS(Severity,$B7,AssignedDate,"&gt;=01/01/2017 12:00:00 AM",AssignedDate,"&lt;="&amp;$F$1)</f>
        <v/>
      </c>
      <c r="H7" s="177" t="n"/>
      <c r="L7" s="57" t="n">
        <v>0</v>
      </c>
      <c r="M7" s="57" t="n"/>
    </row>
    <row r="8" spans="1:13">
      <c r="A8" s="137" t="n">
        <v>1</v>
      </c>
      <c r="B8" s="100" t="s">
        <v>525</v>
      </c>
      <c r="C8" s="137">
        <f>COUNTIFS(Severity,$B8,AssignedDate,"&gt;="&amp;$C$1,AssignedDate,"&lt;="&amp;$F$1)</f>
        <v/>
      </c>
      <c r="D8" s="137">
        <f>COUNTIFS(Severity,$B8,Status,"&lt;&gt;Suspend",Status,"&lt;&gt;Assigned",Status,"&lt;&gt;Open",Status,"&lt;&gt;Hold",ResolvedDate,"&gt;="&amp;$C$1,ResolvedDate,"&lt;="&amp;$F$1)</f>
        <v/>
      </c>
      <c r="E8" s="137">
        <f>COUNTIFS(Severity,$B8,SLA_Breach,"&lt;&gt;Yes",Status,"&lt;&gt;Suspend",Status,"&lt;&gt;Assigned",Status,"&lt;&gt;Open",Status,"&lt;&gt;Hold&gt;",ResolvedDate,"&gt;="&amp;$C$1,ResolvedDate,"&lt;="&amp;$F$1)</f>
        <v/>
      </c>
      <c r="F8" s="137">
        <f>COUNTIFS(Severity,$B8,SLA_Breach,"Yes",Status,"&lt;&gt;Suspend",Status,"&lt;&gt;Assigned",Status,"&lt;&gt;Open",Status,"&lt;&gt;Hold&gt;",ResolvedDate,"&gt;="&amp;$C$1,ResolvedDate,"&lt;="&amp;$F$1)</f>
        <v/>
      </c>
      <c r="G8" s="137">
        <f>COUNTIFS(Severity,$B8,AssignedDate,"&gt;=01/01/2017 12:00:00 AM",AssignedDate,"&lt;="&amp;$F$1)</f>
        <v/>
      </c>
      <c r="H8" s="177" t="n"/>
      <c r="L8" s="57" t="n">
        <v>0</v>
      </c>
      <c r="M8" s="57" t="n"/>
    </row>
    <row r="9" spans="1:13">
      <c r="A9" s="137" t="n">
        <v>1</v>
      </c>
      <c r="B9" s="100" t="s">
        <v>525</v>
      </c>
      <c r="C9" s="137">
        <f>COUNTIFS(Severity,$B9,AssignedDate,"&gt;="&amp;$C$1,AssignedDate,"&lt;="&amp;$F$1)</f>
        <v/>
      </c>
      <c r="D9" s="137">
        <f>COUNTIFS(Severity,$B9,Status,"&lt;&gt;Suspend",Status,"&lt;&gt;Assigned",Status,"&lt;&gt;Open",Status,"&lt;&gt;Hold",ResolvedDate,"&gt;="&amp;$C$1,ResolvedDate,"&lt;="&amp;$F$1)</f>
        <v/>
      </c>
      <c r="E9" s="137">
        <f>COUNTIFS(Severity,$B9,SLA_Breach,"&lt;&gt;Yes",Status,"&lt;&gt;Suspend",Status,"&lt;&gt;Assigned",Status,"&lt;&gt;Open",Status,"&lt;&gt;Hold&gt;",ResolvedDate,"&gt;="&amp;$C$1,ResolvedDate,"&lt;="&amp;$F$1)</f>
        <v/>
      </c>
      <c r="F9" s="137">
        <f>COUNTIFS(Severity,$B9,SLA_Breach,"Yes",Status,"&lt;&gt;Suspend",Status,"&lt;&gt;Assigned",Status,"&lt;&gt;Open",Status,"&lt;&gt;Hold&gt;",ResolvedDate,"&gt;="&amp;$C$1,ResolvedDate,"&lt;="&amp;$F$1)</f>
        <v/>
      </c>
      <c r="G9" s="137">
        <f>COUNTIFS(Severity,$B9,AssignedDate,"&gt;=01/01/2017 12:00:00 AM",AssignedDate,"&lt;="&amp;$F$1)</f>
        <v/>
      </c>
      <c r="H9" s="177" t="n"/>
      <c r="L9" s="57" t="n">
        <v>0</v>
      </c>
      <c r="M9" s="57" t="n"/>
    </row>
    <row r="10" spans="1:13">
      <c r="A10" s="137" t="n">
        <v>1</v>
      </c>
      <c r="B10" s="100" t="s">
        <v>525</v>
      </c>
      <c r="C10" s="137">
        <f>COUNTIFS(Severity,$B10,AssignedDate,"&gt;="&amp;$C$1,AssignedDate,"&lt;="&amp;$F$1)</f>
        <v/>
      </c>
      <c r="D10" s="137">
        <f>COUNTIFS(Severity,$B10,Status,"&lt;&gt;Suspend",Status,"&lt;&gt;Assigned",Status,"&lt;&gt;Open",Status,"&lt;&gt;Hold",ResolvedDate,"&gt;="&amp;$C$1,ResolvedDate,"&lt;="&amp;$F$1)</f>
        <v/>
      </c>
      <c r="E10" s="137">
        <f>COUNTIFS(Severity,$B10,SLA_Breach,"&lt;&gt;Yes",Status,"&lt;&gt;Suspend",Status,"&lt;&gt;Assigned",Status,"&lt;&gt;Open",Status,"&lt;&gt;Hold&gt;",ResolvedDate,"&gt;="&amp;$C$1,ResolvedDate,"&lt;="&amp;$F$1)</f>
        <v/>
      </c>
      <c r="F10" s="137">
        <f>COUNTIFS(Severity,$B10,SLA_Breach,"Yes",Status,"&lt;&gt;Suspend",Status,"&lt;&gt;Assigned",Status,"&lt;&gt;Open",Status,"&lt;&gt;Hold&gt;",ResolvedDate,"&gt;="&amp;$C$1,ResolvedDate,"&lt;="&amp;$F$1)</f>
        <v/>
      </c>
      <c r="G10" s="137">
        <f>COUNTIFS(Severity,$B10,AssignedDate,"&gt;=01/01/2017 12:00:00 AM",AssignedDate,"&lt;="&amp;$F$1)</f>
        <v/>
      </c>
      <c r="H10" s="177" t="n"/>
      <c r="L10" s="57" t="n">
        <v>0</v>
      </c>
      <c r="M10" s="57" t="n"/>
    </row>
    <row r="11" spans="1:13">
      <c r="A11" s="137" t="n">
        <v>1</v>
      </c>
      <c r="B11" s="100" t="s">
        <v>525</v>
      </c>
      <c r="C11" s="137">
        <f>COUNTIFS(Severity,$B11,AssignedDate,"&gt;="&amp;$C$1,AssignedDate,"&lt;="&amp;$F$1)</f>
        <v/>
      </c>
      <c r="D11" s="137">
        <f>COUNTIFS(Severity,$B11,Status,"&lt;&gt;Suspend",Status,"&lt;&gt;Assigned",Status,"&lt;&gt;Open",Status,"&lt;&gt;Hold",ResolvedDate,"&gt;="&amp;$C$1,ResolvedDate,"&lt;="&amp;$F$1)</f>
        <v/>
      </c>
      <c r="E11" s="137">
        <f>COUNTIFS(Severity,$B11,SLA_Breach,"&lt;&gt;Yes",Status,"&lt;&gt;Suspend",Status,"&lt;&gt;Assigned",Status,"&lt;&gt;Open",Status,"&lt;&gt;Hold&gt;",ResolvedDate,"&gt;="&amp;$C$1,ResolvedDate,"&lt;="&amp;$F$1)</f>
        <v/>
      </c>
      <c r="F11" s="137">
        <f>COUNTIFS(Severity,$B11,SLA_Breach,"Yes",Status,"&lt;&gt;Suspend",Status,"&lt;&gt;Assigned",Status,"&lt;&gt;Open",Status,"&lt;&gt;Hold&gt;",ResolvedDate,"&gt;="&amp;$C$1,ResolvedDate,"&lt;="&amp;$F$1)</f>
        <v/>
      </c>
      <c r="G11" s="137">
        <f>COUNTIFS(Severity,$B11,AssignedDate,"&gt;=01/01/2017 12:00:00 AM",AssignedDate,"&lt;="&amp;$F$1)</f>
        <v/>
      </c>
      <c r="H11" s="177" t="n"/>
      <c r="L11" s="57" t="n">
        <v>0</v>
      </c>
      <c r="M11" s="57" t="n"/>
    </row>
    <row r="12" spans="1:13">
      <c r="A12" s="137" t="n">
        <v>1</v>
      </c>
      <c r="B12" s="100" t="s">
        <v>525</v>
      </c>
      <c r="C12" s="137">
        <f>COUNTIFS(Severity,$B12,AssignedDate,"&gt;="&amp;$C$1,AssignedDate,"&lt;="&amp;$F$1)</f>
        <v/>
      </c>
      <c r="D12" s="137">
        <f>COUNTIFS(Severity,$B12,Status,"&lt;&gt;Suspend",Status,"&lt;&gt;Assigned",Status,"&lt;&gt;Open",Status,"&lt;&gt;Hold",ResolvedDate,"&gt;="&amp;$C$1,ResolvedDate,"&lt;="&amp;$F$1)</f>
        <v/>
      </c>
      <c r="E12" s="137">
        <f>COUNTIFS(Severity,$B12,SLA_Breach,"&lt;&gt;Yes",Status,"&lt;&gt;Suspend",Status,"&lt;&gt;Assigned",Status,"&lt;&gt;Open",Status,"&lt;&gt;Hold&gt;",ResolvedDate,"&gt;="&amp;$C$1,ResolvedDate,"&lt;="&amp;$F$1)</f>
        <v/>
      </c>
      <c r="F12" s="137">
        <f>COUNTIFS(Severity,$B12,SLA_Breach,"Yes",Status,"&lt;&gt;Suspend",Status,"&lt;&gt;Assigned",Status,"&lt;&gt;Open",Status,"&lt;&gt;Hold&gt;",ResolvedDate,"&gt;="&amp;$C$1,ResolvedDate,"&lt;="&amp;$F$1)</f>
        <v/>
      </c>
      <c r="G12" s="137">
        <f>COUNTIFS(Severity,$B12,AssignedDate,"&gt;=01/01/2017 12:00:00 AM",AssignedDate,"&lt;="&amp;$F$1)</f>
        <v/>
      </c>
      <c r="H12" s="177" t="n"/>
      <c r="L12" s="57" t="n">
        <v>0</v>
      </c>
      <c r="M12" s="57" t="n"/>
    </row>
    <row r="13" spans="1:13">
      <c r="A13" s="137" t="n">
        <v>1</v>
      </c>
      <c r="B13" s="100" t="s">
        <v>525</v>
      </c>
      <c r="C13" s="137">
        <f>COUNTIFS(Severity,$B13,AssignedDate,"&gt;="&amp;$C$1,AssignedDate,"&lt;="&amp;$F$1)</f>
        <v/>
      </c>
      <c r="D13" s="137">
        <f>COUNTIFS(Severity,$B13,Status,"&lt;&gt;Suspend",Status,"&lt;&gt;Assigned",Status,"&lt;&gt;Open",Status,"&lt;&gt;Hold",ResolvedDate,"&gt;="&amp;$C$1,ResolvedDate,"&lt;="&amp;$F$1)</f>
        <v/>
      </c>
      <c r="E13" s="137">
        <f>COUNTIFS(Severity,$B13,SLA_Breach,"&lt;&gt;Yes",Status,"&lt;&gt;Suspend",Status,"&lt;&gt;Assigned",Status,"&lt;&gt;Open",Status,"&lt;&gt;Hold&gt;",ResolvedDate,"&gt;="&amp;$C$1,ResolvedDate,"&lt;="&amp;$F$1)</f>
        <v/>
      </c>
      <c r="F13" s="137">
        <f>COUNTIFS(Severity,$B13,SLA_Breach,"Yes",Status,"&lt;&gt;Suspend",Status,"&lt;&gt;Assigned",Status,"&lt;&gt;Open",Status,"&lt;&gt;Hold&gt;",ResolvedDate,"&gt;="&amp;$C$1,ResolvedDate,"&lt;="&amp;$F$1)</f>
        <v/>
      </c>
      <c r="G13" s="137">
        <f>COUNTIFS(Severity,$B13,AssignedDate,"&gt;=01/01/2017 12:00:00 AM",AssignedDate,"&lt;="&amp;$F$1)</f>
        <v/>
      </c>
      <c r="H13" s="177" t="n"/>
      <c r="L13" s="57" t="n">
        <v>0</v>
      </c>
      <c r="M13" s="57" t="n"/>
    </row>
    <row r="14" spans="1:13">
      <c r="A14" s="137" t="n">
        <v>1</v>
      </c>
      <c r="B14" s="100" t="s">
        <v>525</v>
      </c>
      <c r="C14" s="137">
        <f>COUNTIFS(Severity,$B14,AssignedDate,"&gt;="&amp;$C$1,AssignedDate,"&lt;="&amp;$F$1)</f>
        <v/>
      </c>
      <c r="D14" s="137">
        <f>COUNTIFS(Severity,$B14,Status,"&lt;&gt;Suspend",Status,"&lt;&gt;Assigned",Status,"&lt;&gt;Open",Status,"&lt;&gt;Hold",ResolvedDate,"&gt;="&amp;$C$1,ResolvedDate,"&lt;="&amp;$F$1)</f>
        <v/>
      </c>
      <c r="E14" s="137">
        <f>COUNTIFS(Severity,$B14,SLA_Breach,"&lt;&gt;Yes",Status,"&lt;&gt;Suspend",Status,"&lt;&gt;Assigned",Status,"&lt;&gt;Open",Status,"&lt;&gt;Hold&gt;",ResolvedDate,"&gt;="&amp;$C$1,ResolvedDate,"&lt;="&amp;$F$1)</f>
        <v/>
      </c>
      <c r="F14" s="137">
        <f>COUNTIFS(Severity,$B14,SLA_Breach,"Yes",Status,"&lt;&gt;Suspend",Status,"&lt;&gt;Assigned",Status,"&lt;&gt;Open",Status,"&lt;&gt;Hold&gt;",ResolvedDate,"&gt;="&amp;$C$1,ResolvedDate,"&lt;="&amp;$F$1)</f>
        <v/>
      </c>
      <c r="G14" s="137">
        <f>COUNTIFS(Severity,$B14,AssignedDate,"&gt;=01/01/2017 12:00:00 AM",AssignedDate,"&lt;="&amp;$F$1)</f>
        <v/>
      </c>
      <c r="H14" s="177" t="n"/>
      <c r="L14" s="57" t="n">
        <v>0</v>
      </c>
      <c r="M14" s="57" t="n"/>
    </row>
    <row r="15" spans="1:13">
      <c r="A15" s="137" t="n">
        <v>1</v>
      </c>
      <c r="B15" s="100" t="s">
        <v>525</v>
      </c>
      <c r="C15" s="137">
        <f>COUNTIFS(Severity,$B15,AssignedDate,"&gt;="&amp;$C$1,AssignedDate,"&lt;="&amp;$F$1)</f>
        <v/>
      </c>
      <c r="D15" s="137">
        <f>COUNTIFS(Severity,$B15,Status,"&lt;&gt;Suspend",Status,"&lt;&gt;Assigned",Status,"&lt;&gt;Open",Status,"&lt;&gt;Hold",ResolvedDate,"&gt;="&amp;$C$1,ResolvedDate,"&lt;="&amp;$F$1)</f>
        <v/>
      </c>
      <c r="E15" s="137">
        <f>COUNTIFS(Severity,$B15,SLA_Breach,"&lt;&gt;Yes",Status,"&lt;&gt;Suspend",Status,"&lt;&gt;Assigned",Status,"&lt;&gt;Open",Status,"&lt;&gt;Hold&gt;",ResolvedDate,"&gt;="&amp;$C$1,ResolvedDate,"&lt;="&amp;$F$1)</f>
        <v/>
      </c>
      <c r="F15" s="137">
        <f>COUNTIFS(Severity,$B15,SLA_Breach,"Yes",Status,"&lt;&gt;Suspend",Status,"&lt;&gt;Assigned",Status,"&lt;&gt;Open",Status,"&lt;&gt;Hold&gt;",ResolvedDate,"&gt;="&amp;$C$1,ResolvedDate,"&lt;="&amp;$F$1)</f>
        <v/>
      </c>
      <c r="G15" s="137">
        <f>COUNTIFS(Severity,$B15,AssignedDate,"&gt;=01/01/2017 12:00:00 AM",AssignedDate,"&lt;="&amp;$F$1)</f>
        <v/>
      </c>
      <c r="H15" s="177" t="n"/>
      <c r="L15" s="57" t="n">
        <v>0</v>
      </c>
      <c r="M15" s="57" t="n"/>
    </row>
    <row r="16" spans="1:13">
      <c r="A16" s="137" t="n">
        <v>1</v>
      </c>
      <c r="B16" s="100" t="s">
        <v>525</v>
      </c>
      <c r="C16" s="137">
        <f>COUNTIFS(Severity,$B16,AssignedDate,"&gt;="&amp;$C$1,AssignedDate,"&lt;="&amp;$F$1)</f>
        <v/>
      </c>
      <c r="D16" s="137">
        <f>COUNTIFS(Severity,$B16,Status,"&lt;&gt;Suspend",Status,"&lt;&gt;Assigned",Status,"&lt;&gt;Open",Status,"&lt;&gt;Hold",ResolvedDate,"&gt;="&amp;$C$1,ResolvedDate,"&lt;="&amp;$F$1)</f>
        <v/>
      </c>
      <c r="E16" s="137">
        <f>COUNTIFS(Severity,$B16,SLA_Breach,"&lt;&gt;Yes",Status,"&lt;&gt;Suspend",Status,"&lt;&gt;Assigned",Status,"&lt;&gt;Open",Status,"&lt;&gt;Hold&gt;",ResolvedDate,"&gt;="&amp;$C$1,ResolvedDate,"&lt;="&amp;$F$1)</f>
        <v/>
      </c>
      <c r="F16" s="137">
        <f>COUNTIFS(Severity,$B16,SLA_Breach,"Yes",Status,"&lt;&gt;Suspend",Status,"&lt;&gt;Assigned",Status,"&lt;&gt;Open",Status,"&lt;&gt;Hold&gt;",ResolvedDate,"&gt;="&amp;$C$1,ResolvedDate,"&lt;="&amp;$F$1)</f>
        <v/>
      </c>
      <c r="G16" s="137">
        <f>COUNTIFS(Severity,$B16,AssignedDate,"&gt;=01/01/2017 12:00:00 AM",AssignedDate,"&lt;="&amp;$F$1)</f>
        <v/>
      </c>
      <c r="H16" s="177" t="n"/>
      <c r="L16" s="57" t="n">
        <v>0</v>
      </c>
      <c r="M16" s="57" t="n"/>
    </row>
    <row r="17" spans="1:13">
      <c r="A17" s="137" t="n">
        <v>1</v>
      </c>
      <c r="B17" s="100" t="s">
        <v>525</v>
      </c>
      <c r="C17" s="137">
        <f>COUNTIFS(Severity,$B17,AssignedDate,"&gt;="&amp;$C$1,AssignedDate,"&lt;="&amp;$F$1)</f>
        <v/>
      </c>
      <c r="D17" s="137">
        <f>COUNTIFS(Severity,$B17,Status,"&lt;&gt;Suspend",Status,"&lt;&gt;Assigned",Status,"&lt;&gt;Open",Status,"&lt;&gt;Hold",ResolvedDate,"&gt;="&amp;$C$1,ResolvedDate,"&lt;="&amp;$F$1)</f>
        <v/>
      </c>
      <c r="E17" s="137">
        <f>COUNTIFS(Severity,$B17,SLA_Breach,"&lt;&gt;Yes",Status,"&lt;&gt;Suspend",Status,"&lt;&gt;Assigned",Status,"&lt;&gt;Open",Status,"&lt;&gt;Hold&gt;",ResolvedDate,"&gt;="&amp;$C$1,ResolvedDate,"&lt;="&amp;$F$1)</f>
        <v/>
      </c>
      <c r="F17" s="137">
        <f>COUNTIFS(Severity,$B17,SLA_Breach,"Yes",Status,"&lt;&gt;Suspend",Status,"&lt;&gt;Assigned",Status,"&lt;&gt;Open",Status,"&lt;&gt;Hold&gt;",ResolvedDate,"&gt;="&amp;$C$1,ResolvedDate,"&lt;="&amp;$F$1)</f>
        <v/>
      </c>
      <c r="G17" s="137">
        <f>COUNTIFS(Severity,$B17,AssignedDate,"&gt;=01/01/2017 12:00:00 AM",AssignedDate,"&lt;="&amp;$F$1)</f>
        <v/>
      </c>
      <c r="H17" s="177" t="n"/>
      <c r="L17" s="57" t="n">
        <v>0</v>
      </c>
      <c r="M17" s="57" t="n"/>
    </row>
    <row r="18" spans="1:13">
      <c r="A18" s="137" t="n">
        <v>1</v>
      </c>
      <c r="B18" s="100" t="s">
        <v>525</v>
      </c>
      <c r="C18" s="137">
        <f>COUNTIFS(Severity,$B18,AssignedDate,"&gt;="&amp;$C$1,AssignedDate,"&lt;="&amp;$F$1)</f>
        <v/>
      </c>
      <c r="D18" s="137">
        <f>COUNTIFS(Severity,$B18,Status,"&lt;&gt;Suspend",Status,"&lt;&gt;Assigned",Status,"&lt;&gt;Open",Status,"&lt;&gt;Hold",ResolvedDate,"&gt;="&amp;$C$1,ResolvedDate,"&lt;="&amp;$F$1)</f>
        <v/>
      </c>
      <c r="E18" s="137">
        <f>COUNTIFS(Severity,$B18,SLA_Breach,"&lt;&gt;Yes",Status,"&lt;&gt;Suspend",Status,"&lt;&gt;Assigned",Status,"&lt;&gt;Open",Status,"&lt;&gt;Hold&gt;",ResolvedDate,"&gt;="&amp;$C$1,ResolvedDate,"&lt;="&amp;$F$1)</f>
        <v/>
      </c>
      <c r="F18" s="137">
        <f>COUNTIFS(Severity,$B18,SLA_Breach,"Yes",Status,"&lt;&gt;Suspend",Status,"&lt;&gt;Assigned",Status,"&lt;&gt;Open",Status,"&lt;&gt;Hold&gt;",ResolvedDate,"&gt;="&amp;$C$1,ResolvedDate,"&lt;="&amp;$F$1)</f>
        <v/>
      </c>
      <c r="G18" s="137">
        <f>COUNTIFS(Severity,$B18,AssignedDate,"&gt;=01/01/2017 12:00:00 AM",AssignedDate,"&lt;="&amp;$F$1)</f>
        <v/>
      </c>
      <c r="H18" s="177" t="n"/>
      <c r="L18" s="57" t="n">
        <v>0</v>
      </c>
      <c r="M18" s="57" t="n"/>
    </row>
    <row r="19" spans="1:13">
      <c r="A19" s="137" t="n">
        <v>1</v>
      </c>
      <c r="B19" s="100" t="s">
        <v>525</v>
      </c>
      <c r="C19" s="137">
        <f>COUNTIFS(Severity,$B19,AssignedDate,"&gt;="&amp;$C$1,AssignedDate,"&lt;="&amp;$F$1)</f>
        <v/>
      </c>
      <c r="D19" s="137">
        <f>COUNTIFS(Severity,$B19,Status,"&lt;&gt;Suspend",Status,"&lt;&gt;Assigned",Status,"&lt;&gt;Open",Status,"&lt;&gt;Hold",ResolvedDate,"&gt;="&amp;$C$1,ResolvedDate,"&lt;="&amp;$F$1)</f>
        <v/>
      </c>
      <c r="E19" s="137">
        <f>COUNTIFS(Severity,$B19,SLA_Breach,"&lt;&gt;Yes",Status,"&lt;&gt;Suspend",Status,"&lt;&gt;Assigned",Status,"&lt;&gt;Open",Status,"&lt;&gt;Hold&gt;",ResolvedDate,"&gt;="&amp;$C$1,ResolvedDate,"&lt;="&amp;$F$1)</f>
        <v/>
      </c>
      <c r="F19" s="137">
        <f>COUNTIFS(Severity,$B19,SLA_Breach,"Yes",Status,"&lt;&gt;Suspend",Status,"&lt;&gt;Assigned",Status,"&lt;&gt;Open",Status,"&lt;&gt;Hold&gt;",ResolvedDate,"&gt;="&amp;$C$1,ResolvedDate,"&lt;="&amp;$F$1)</f>
        <v/>
      </c>
      <c r="G19" s="137">
        <f>COUNTIFS(Severity,$B19,AssignedDate,"&gt;=01/01/2017 12:00:00 AM",AssignedDate,"&lt;="&amp;$F$1)</f>
        <v/>
      </c>
      <c r="H19" s="177" t="n"/>
      <c r="L19" s="57" t="n">
        <v>0</v>
      </c>
      <c r="M19" s="57" t="n"/>
    </row>
    <row r="20" spans="1:13">
      <c r="A20" s="137" t="n">
        <v>1</v>
      </c>
      <c r="B20" s="100" t="s">
        <v>525</v>
      </c>
      <c r="C20" s="137">
        <f>COUNTIFS(Severity,$B20,AssignedDate,"&gt;="&amp;$C$1,AssignedDate,"&lt;="&amp;$F$1)</f>
        <v/>
      </c>
      <c r="D20" s="137">
        <f>COUNTIFS(Severity,$B20,Status,"&lt;&gt;Suspend",Status,"&lt;&gt;Assigned",Status,"&lt;&gt;Open",Status,"&lt;&gt;Hold",ResolvedDate,"&gt;="&amp;$C$1,ResolvedDate,"&lt;="&amp;$F$1)</f>
        <v/>
      </c>
      <c r="E20" s="137">
        <f>COUNTIFS(Severity,$B20,SLA_Breach,"&lt;&gt;Yes",Status,"&lt;&gt;Suspend",Status,"&lt;&gt;Assigned",Status,"&lt;&gt;Open",Status,"&lt;&gt;Hold&gt;",ResolvedDate,"&gt;="&amp;$C$1,ResolvedDate,"&lt;="&amp;$F$1)</f>
        <v/>
      </c>
      <c r="F20" s="137">
        <f>COUNTIFS(Severity,$B20,SLA_Breach,"Yes",Status,"&lt;&gt;Suspend",Status,"&lt;&gt;Assigned",Status,"&lt;&gt;Open",Status,"&lt;&gt;Hold&gt;",ResolvedDate,"&gt;="&amp;$C$1,ResolvedDate,"&lt;="&amp;$F$1)</f>
        <v/>
      </c>
      <c r="G20" s="137">
        <f>COUNTIFS(Severity,$B20,AssignedDate,"&gt;=01/01/2017 12:00:00 AM",AssignedDate,"&lt;="&amp;$F$1)</f>
        <v/>
      </c>
      <c r="H20" s="177" t="n"/>
      <c r="L20" s="57" t="n">
        <v>0</v>
      </c>
      <c r="M20" s="57" t="n"/>
    </row>
    <row r="21" spans="1:13">
      <c r="A21" s="137" t="n">
        <v>1</v>
      </c>
      <c r="B21" s="100" t="s">
        <v>525</v>
      </c>
      <c r="C21" s="137">
        <f>COUNTIFS(Severity,$B21,AssignedDate,"&gt;="&amp;$C$1,AssignedDate,"&lt;="&amp;$F$1)</f>
        <v/>
      </c>
      <c r="D21" s="137">
        <f>COUNTIFS(Severity,$B21,Status,"&lt;&gt;Suspend",Status,"&lt;&gt;Assigned",Status,"&lt;&gt;Open",Status,"&lt;&gt;Hold",ResolvedDate,"&gt;="&amp;$C$1,ResolvedDate,"&lt;="&amp;$F$1)</f>
        <v/>
      </c>
      <c r="E21" s="137">
        <f>COUNTIFS(Severity,$B21,SLA_Breach,"&lt;&gt;Yes",Status,"&lt;&gt;Suspend",Status,"&lt;&gt;Assigned",Status,"&lt;&gt;Open",Status,"&lt;&gt;Hold&gt;",ResolvedDate,"&gt;="&amp;$C$1,ResolvedDate,"&lt;="&amp;$F$1)</f>
        <v/>
      </c>
      <c r="F21" s="137">
        <f>COUNTIFS(Severity,$B21,SLA_Breach,"Yes",Status,"&lt;&gt;Suspend",Status,"&lt;&gt;Assigned",Status,"&lt;&gt;Open",Status,"&lt;&gt;Hold&gt;",ResolvedDate,"&gt;="&amp;$C$1,ResolvedDate,"&lt;="&amp;$F$1)</f>
        <v/>
      </c>
      <c r="G21" s="137">
        <f>COUNTIFS(Severity,$B21,AssignedDate,"&gt;=01/01/2017 12:00:00 AM",AssignedDate,"&lt;="&amp;$F$1)</f>
        <v/>
      </c>
      <c r="H21" s="177" t="n"/>
      <c r="L21" s="57" t="n">
        <v>0</v>
      </c>
      <c r="M21" s="57" t="n"/>
    </row>
    <row r="22" spans="1:13">
      <c r="A22" s="137" t="n">
        <v>1</v>
      </c>
      <c r="B22" s="100" t="s">
        <v>525</v>
      </c>
      <c r="C22" s="137">
        <f>COUNTIFS(Severity,$B22,AssignedDate,"&gt;="&amp;$C$1,AssignedDate,"&lt;="&amp;$F$1)</f>
        <v/>
      </c>
      <c r="D22" s="137">
        <f>COUNTIFS(Severity,$B22,Status,"&lt;&gt;Suspend",Status,"&lt;&gt;Assigned",Status,"&lt;&gt;Open",Status,"&lt;&gt;Hold",ResolvedDate,"&gt;="&amp;$C$1,ResolvedDate,"&lt;="&amp;$F$1)</f>
        <v/>
      </c>
      <c r="E22" s="137">
        <f>COUNTIFS(Severity,$B22,SLA_Breach,"&lt;&gt;Yes",Status,"&lt;&gt;Suspend",Status,"&lt;&gt;Assigned",Status,"&lt;&gt;Open",Status,"&lt;&gt;Hold&gt;",ResolvedDate,"&gt;="&amp;$C$1,ResolvedDate,"&lt;="&amp;$F$1)</f>
        <v/>
      </c>
      <c r="F22" s="137">
        <f>COUNTIFS(Severity,$B22,SLA_Breach,"Yes",Status,"&lt;&gt;Suspend",Status,"&lt;&gt;Assigned",Status,"&lt;&gt;Open",Status,"&lt;&gt;Hold&gt;",ResolvedDate,"&gt;="&amp;$C$1,ResolvedDate,"&lt;="&amp;$F$1)</f>
        <v/>
      </c>
      <c r="G22" s="137">
        <f>COUNTIFS(Severity,$B22,AssignedDate,"&gt;=01/01/2017 12:00:00 AM",AssignedDate,"&lt;="&amp;$F$1)</f>
        <v/>
      </c>
      <c r="H22" s="177" t="n"/>
      <c r="L22" s="57" t="n">
        <v>0</v>
      </c>
      <c r="M22" s="57" t="n"/>
    </row>
    <row r="23" spans="1:13">
      <c r="A23" s="137" t="n">
        <v>1</v>
      </c>
      <c r="B23" s="100" t="s">
        <v>525</v>
      </c>
      <c r="C23" s="137">
        <f>COUNTIFS(Severity,$B23,AssignedDate,"&gt;="&amp;$C$1,AssignedDate,"&lt;="&amp;$F$1)</f>
        <v/>
      </c>
      <c r="D23" s="137">
        <f>COUNTIFS(Severity,$B23,Status,"&lt;&gt;Suspend",Status,"&lt;&gt;Assigned",Status,"&lt;&gt;Open",Status,"&lt;&gt;Hold",ResolvedDate,"&gt;="&amp;$C$1,ResolvedDate,"&lt;="&amp;$F$1)</f>
        <v/>
      </c>
      <c r="E23" s="137">
        <f>COUNTIFS(Severity,$B23,SLA_Breach,"&lt;&gt;Yes",Status,"&lt;&gt;Suspend",Status,"&lt;&gt;Assigned",Status,"&lt;&gt;Open",Status,"&lt;&gt;Hold&gt;",ResolvedDate,"&gt;="&amp;$C$1,ResolvedDate,"&lt;="&amp;$F$1)</f>
        <v/>
      </c>
      <c r="F23" s="137">
        <f>COUNTIFS(Severity,$B23,SLA_Breach,"Yes",Status,"&lt;&gt;Suspend",Status,"&lt;&gt;Assigned",Status,"&lt;&gt;Open",Status,"&lt;&gt;Hold&gt;",ResolvedDate,"&gt;="&amp;$C$1,ResolvedDate,"&lt;="&amp;$F$1)</f>
        <v/>
      </c>
      <c r="G23" s="137">
        <f>COUNTIFS(Severity,$B23,AssignedDate,"&gt;=01/01/2017 12:00:00 AM",AssignedDate,"&lt;="&amp;$F$1)</f>
        <v/>
      </c>
      <c r="H23" s="177" t="n"/>
      <c r="L23" s="57" t="n">
        <v>0</v>
      </c>
      <c r="M23" s="57" t="n"/>
    </row>
    <row r="24" spans="1:13">
      <c r="A24" s="137" t="n">
        <v>1</v>
      </c>
      <c r="B24" s="100" t="s">
        <v>525</v>
      </c>
      <c r="C24" s="137">
        <f>COUNTIFS(Severity,$B24,AssignedDate,"&gt;="&amp;$C$1,AssignedDate,"&lt;="&amp;$F$1)</f>
        <v/>
      </c>
      <c r="D24" s="137">
        <f>COUNTIFS(Severity,$B24,Status,"&lt;&gt;Suspend",Status,"&lt;&gt;Assigned",Status,"&lt;&gt;Open",Status,"&lt;&gt;Hold",ResolvedDate,"&gt;="&amp;$C$1,ResolvedDate,"&lt;="&amp;$F$1)</f>
        <v/>
      </c>
      <c r="E24" s="137">
        <f>COUNTIFS(Severity,$B24,SLA_Breach,"&lt;&gt;Yes",Status,"&lt;&gt;Suspend",Status,"&lt;&gt;Assigned",Status,"&lt;&gt;Open",Status,"&lt;&gt;Hold&gt;",ResolvedDate,"&gt;="&amp;$C$1,ResolvedDate,"&lt;="&amp;$F$1)</f>
        <v/>
      </c>
      <c r="F24" s="137">
        <f>COUNTIFS(Severity,$B24,SLA_Breach,"Yes",Status,"&lt;&gt;Suspend",Status,"&lt;&gt;Assigned",Status,"&lt;&gt;Open",Status,"&lt;&gt;Hold&gt;",ResolvedDate,"&gt;="&amp;$C$1,ResolvedDate,"&lt;="&amp;$F$1)</f>
        <v/>
      </c>
      <c r="G24" s="137">
        <f>COUNTIFS(Severity,$B24,AssignedDate,"&gt;=01/01/2017 12:00:00 AM",AssignedDate,"&lt;="&amp;$F$1)</f>
        <v/>
      </c>
      <c r="H24" s="177" t="n"/>
      <c r="L24" s="57" t="n">
        <v>0</v>
      </c>
      <c r="M24" s="57" t="n"/>
    </row>
    <row r="25" spans="1:13">
      <c r="A25" s="137" t="n">
        <v>1</v>
      </c>
      <c r="B25" s="100" t="s">
        <v>525</v>
      </c>
      <c r="C25" s="137">
        <f>COUNTIFS(Severity,$B25,AssignedDate,"&gt;="&amp;$C$1,AssignedDate,"&lt;="&amp;$F$1)</f>
        <v/>
      </c>
      <c r="D25" s="137">
        <f>COUNTIFS(Severity,$B25,Status,"&lt;&gt;Suspend",Status,"&lt;&gt;Assigned",Status,"&lt;&gt;Open",Status,"&lt;&gt;Hold",ResolvedDate,"&gt;="&amp;$C$1,ResolvedDate,"&lt;="&amp;$F$1)</f>
        <v/>
      </c>
      <c r="E25" s="137">
        <f>COUNTIFS(Severity,$B25,SLA_Breach,"&lt;&gt;Yes",Status,"&lt;&gt;Suspend",Status,"&lt;&gt;Assigned",Status,"&lt;&gt;Open",Status,"&lt;&gt;Hold&gt;",ResolvedDate,"&gt;="&amp;$C$1,ResolvedDate,"&lt;="&amp;$F$1)</f>
        <v/>
      </c>
      <c r="F25" s="137">
        <f>COUNTIFS(Severity,$B25,SLA_Breach,"Yes",Status,"&lt;&gt;Suspend",Status,"&lt;&gt;Assigned",Status,"&lt;&gt;Open",Status,"&lt;&gt;Hold&gt;",ResolvedDate,"&gt;="&amp;$C$1,ResolvedDate,"&lt;="&amp;$F$1)</f>
        <v/>
      </c>
      <c r="G25" s="137">
        <f>COUNTIFS(Severity,$B25,AssignedDate,"&gt;=01/01/2017 12:00:00 AM",AssignedDate,"&lt;="&amp;$F$1)</f>
        <v/>
      </c>
      <c r="H25" s="177" t="n"/>
      <c r="L25" s="57" t="n">
        <v>0</v>
      </c>
      <c r="M25" s="57" t="n"/>
    </row>
    <row r="26" spans="1:13">
      <c r="A26" s="137" t="n">
        <v>1</v>
      </c>
      <c r="B26" s="100" t="s">
        <v>525</v>
      </c>
      <c r="C26" s="137">
        <f>COUNTIFS(Severity,$B26,AssignedDate,"&gt;="&amp;$C$1,AssignedDate,"&lt;="&amp;$F$1)</f>
        <v/>
      </c>
      <c r="D26" s="137">
        <f>COUNTIFS(Severity,$B26,Status,"&lt;&gt;Suspend",Status,"&lt;&gt;Assigned",Status,"&lt;&gt;Open",Status,"&lt;&gt;Hold",ResolvedDate,"&gt;="&amp;$C$1,ResolvedDate,"&lt;="&amp;$F$1)</f>
        <v/>
      </c>
      <c r="E26" s="137">
        <f>COUNTIFS(Severity,$B26,SLA_Breach,"&lt;&gt;Yes",Status,"&lt;&gt;Suspend",Status,"&lt;&gt;Assigned",Status,"&lt;&gt;Open",Status,"&lt;&gt;Hold&gt;",ResolvedDate,"&gt;="&amp;$C$1,ResolvedDate,"&lt;="&amp;$F$1)</f>
        <v/>
      </c>
      <c r="F26" s="137">
        <f>COUNTIFS(Severity,$B26,SLA_Breach,"Yes",Status,"&lt;&gt;Suspend",Status,"&lt;&gt;Assigned",Status,"&lt;&gt;Open",Status,"&lt;&gt;Hold&gt;",ResolvedDate,"&gt;="&amp;$C$1,ResolvedDate,"&lt;="&amp;$F$1)</f>
        <v/>
      </c>
      <c r="G26" s="137">
        <f>COUNTIFS(Severity,$B26,AssignedDate,"&gt;=01/01/2017 12:00:00 AM",AssignedDate,"&lt;="&amp;$F$1)</f>
        <v/>
      </c>
      <c r="H26" s="177" t="n"/>
      <c r="L26" s="57" t="n">
        <v>0</v>
      </c>
      <c r="M26" s="57" t="n"/>
    </row>
    <row r="27" spans="1:13">
      <c r="A27" s="137" t="n">
        <v>1</v>
      </c>
      <c r="B27" s="100" t="s">
        <v>525</v>
      </c>
      <c r="C27" s="137">
        <f>COUNTIFS(Severity,$B27,AssignedDate,"&gt;="&amp;$C$1,AssignedDate,"&lt;="&amp;$F$1)</f>
        <v/>
      </c>
      <c r="D27" s="137">
        <f>COUNTIFS(Severity,$B27,Status,"&lt;&gt;Suspend",Status,"&lt;&gt;Assigned",Status,"&lt;&gt;Open",Status,"&lt;&gt;Hold",ResolvedDate,"&gt;="&amp;$C$1,ResolvedDate,"&lt;="&amp;$F$1)</f>
        <v/>
      </c>
      <c r="E27" s="137">
        <f>COUNTIFS(Severity,$B27,SLA_Breach,"&lt;&gt;Yes",Status,"&lt;&gt;Suspend",Status,"&lt;&gt;Assigned",Status,"&lt;&gt;Open",Status,"&lt;&gt;Hold&gt;",ResolvedDate,"&gt;="&amp;$C$1,ResolvedDate,"&lt;="&amp;$F$1)</f>
        <v/>
      </c>
      <c r="F27" s="137">
        <f>COUNTIFS(Severity,$B27,SLA_Breach,"Yes",Status,"&lt;&gt;Suspend",Status,"&lt;&gt;Assigned",Status,"&lt;&gt;Open",Status,"&lt;&gt;Hold&gt;",ResolvedDate,"&gt;="&amp;$C$1,ResolvedDate,"&lt;="&amp;$F$1)</f>
        <v/>
      </c>
      <c r="G27" s="137">
        <f>COUNTIFS(Severity,$B27,AssignedDate,"&gt;=01/01/2017 12:00:00 AM",AssignedDate,"&lt;="&amp;$F$1)</f>
        <v/>
      </c>
      <c r="H27" s="177" t="n"/>
      <c r="L27" s="57" t="n">
        <v>0</v>
      </c>
      <c r="M27" s="57" t="n"/>
    </row>
    <row r="28" spans="1:13">
      <c r="A28" s="137" t="n">
        <v>1</v>
      </c>
      <c r="B28" s="100" t="s">
        <v>525</v>
      </c>
      <c r="C28" s="137">
        <f>COUNTIFS(Severity,$B28,AssignedDate,"&gt;="&amp;$C$1,AssignedDate,"&lt;="&amp;$F$1)</f>
        <v/>
      </c>
      <c r="D28" s="137">
        <f>COUNTIFS(Severity,$B28,Status,"&lt;&gt;Suspend",Status,"&lt;&gt;Assigned",Status,"&lt;&gt;Open",Status,"&lt;&gt;Hold",ResolvedDate,"&gt;="&amp;$C$1,ResolvedDate,"&lt;="&amp;$F$1)</f>
        <v/>
      </c>
      <c r="E28" s="137">
        <f>COUNTIFS(Severity,$B28,SLA_Breach,"&lt;&gt;Yes",Status,"&lt;&gt;Suspend",Status,"&lt;&gt;Assigned",Status,"&lt;&gt;Open",Status,"&lt;&gt;Hold&gt;",ResolvedDate,"&gt;="&amp;$C$1,ResolvedDate,"&lt;="&amp;$F$1)</f>
        <v/>
      </c>
      <c r="F28" s="137">
        <f>COUNTIFS(Severity,$B28,SLA_Breach,"Yes",Status,"&lt;&gt;Suspend",Status,"&lt;&gt;Assigned",Status,"&lt;&gt;Open",Status,"&lt;&gt;Hold&gt;",ResolvedDate,"&gt;="&amp;$C$1,ResolvedDate,"&lt;="&amp;$F$1)</f>
        <v/>
      </c>
      <c r="G28" s="137">
        <f>COUNTIFS(Severity,$B28,AssignedDate,"&gt;=01/01/2017 12:00:00 AM",AssignedDate,"&lt;="&amp;$F$1)</f>
        <v/>
      </c>
      <c r="H28" s="177" t="n"/>
      <c r="L28" s="57" t="n">
        <v>0</v>
      </c>
      <c r="M28" s="57" t="n"/>
    </row>
    <row r="29" spans="1:13">
      <c r="A29" s="137" t="n">
        <v>1</v>
      </c>
      <c r="B29" s="100" t="s">
        <v>525</v>
      </c>
      <c r="C29" s="137">
        <f>COUNTIFS(Severity,$B29,AssignedDate,"&gt;="&amp;$C$1,AssignedDate,"&lt;="&amp;$F$1)</f>
        <v/>
      </c>
      <c r="D29" s="137">
        <f>COUNTIFS(Severity,$B29,Status,"&lt;&gt;Suspend",Status,"&lt;&gt;Assigned",Status,"&lt;&gt;Open",Status,"&lt;&gt;Hold",ResolvedDate,"&gt;="&amp;$C$1,ResolvedDate,"&lt;="&amp;$F$1)</f>
        <v/>
      </c>
      <c r="E29" s="137">
        <f>COUNTIFS(Severity,$B29,SLA_Breach,"&lt;&gt;Yes",Status,"&lt;&gt;Suspend",Status,"&lt;&gt;Assigned",Status,"&lt;&gt;Open",Status,"&lt;&gt;Hold&gt;",ResolvedDate,"&gt;="&amp;$C$1,ResolvedDate,"&lt;="&amp;$F$1)</f>
        <v/>
      </c>
      <c r="F29" s="137">
        <f>COUNTIFS(Severity,$B29,SLA_Breach,"Yes",Status,"&lt;&gt;Suspend",Status,"&lt;&gt;Assigned",Status,"&lt;&gt;Open",Status,"&lt;&gt;Hold&gt;",ResolvedDate,"&gt;="&amp;$C$1,ResolvedDate,"&lt;="&amp;$F$1)</f>
        <v/>
      </c>
      <c r="G29" s="137">
        <f>COUNTIFS(Severity,$B29,AssignedDate,"&gt;=01/01/2017 12:00:00 AM",AssignedDate,"&lt;="&amp;$F$1)</f>
        <v/>
      </c>
      <c r="H29" s="177" t="n"/>
      <c r="L29" s="57" t="n">
        <v>0</v>
      </c>
      <c r="M29" s="57" t="n"/>
    </row>
    <row r="30" spans="1:13">
      <c r="A30" s="137" t="n">
        <v>1</v>
      </c>
      <c r="B30" s="100" t="s">
        <v>525</v>
      </c>
      <c r="C30" s="137">
        <f>COUNTIFS(Severity,$B30,AssignedDate,"&gt;="&amp;$C$1,AssignedDate,"&lt;="&amp;$F$1)</f>
        <v/>
      </c>
      <c r="D30" s="137">
        <f>COUNTIFS(Severity,$B30,Status,"&lt;&gt;Suspend",Status,"&lt;&gt;Assigned",Status,"&lt;&gt;Open",Status,"&lt;&gt;Hold",ResolvedDate,"&gt;="&amp;$C$1,ResolvedDate,"&lt;="&amp;$F$1)</f>
        <v/>
      </c>
      <c r="E30" s="137">
        <f>COUNTIFS(Severity,$B30,SLA_Breach,"&lt;&gt;Yes",Status,"&lt;&gt;Suspend",Status,"&lt;&gt;Assigned",Status,"&lt;&gt;Open",Status,"&lt;&gt;Hold&gt;",ResolvedDate,"&gt;="&amp;$C$1,ResolvedDate,"&lt;="&amp;$F$1)</f>
        <v/>
      </c>
      <c r="F30" s="137">
        <f>COUNTIFS(Severity,$B30,SLA_Breach,"Yes",Status,"&lt;&gt;Suspend",Status,"&lt;&gt;Assigned",Status,"&lt;&gt;Open",Status,"&lt;&gt;Hold&gt;",ResolvedDate,"&gt;="&amp;$C$1,ResolvedDate,"&lt;="&amp;$F$1)</f>
        <v/>
      </c>
      <c r="G30" s="137">
        <f>COUNTIFS(Severity,$B30,AssignedDate,"&gt;=01/01/2017 12:00:00 AM",AssignedDate,"&lt;="&amp;$F$1)</f>
        <v/>
      </c>
      <c r="H30" s="177" t="n"/>
      <c r="L30" s="57" t="n">
        <v>0</v>
      </c>
      <c r="M30" s="57" t="n"/>
    </row>
    <row r="31" spans="1:13">
      <c r="A31" s="137" t="n">
        <v>1</v>
      </c>
      <c r="B31" s="100" t="s">
        <v>525</v>
      </c>
      <c r="C31" s="137">
        <f>COUNTIFS(Severity,$B31,AssignedDate,"&gt;="&amp;$C$1,AssignedDate,"&lt;="&amp;$F$1)</f>
        <v/>
      </c>
      <c r="D31" s="137">
        <f>COUNTIFS(Severity,$B31,Status,"&lt;&gt;Suspend",Status,"&lt;&gt;Assigned",Status,"&lt;&gt;Open",Status,"&lt;&gt;Hold",ResolvedDate,"&gt;="&amp;$C$1,ResolvedDate,"&lt;="&amp;$F$1)</f>
        <v/>
      </c>
      <c r="E31" s="137">
        <f>COUNTIFS(Severity,$B31,SLA_Breach,"&lt;&gt;Yes",Status,"&lt;&gt;Suspend",Status,"&lt;&gt;Assigned",Status,"&lt;&gt;Open",Status,"&lt;&gt;Hold&gt;",ResolvedDate,"&gt;="&amp;$C$1,ResolvedDate,"&lt;="&amp;$F$1)</f>
        <v/>
      </c>
      <c r="F31" s="137">
        <f>COUNTIFS(Severity,$B31,SLA_Breach,"Yes",Status,"&lt;&gt;Suspend",Status,"&lt;&gt;Assigned",Status,"&lt;&gt;Open",Status,"&lt;&gt;Hold&gt;",ResolvedDate,"&gt;="&amp;$C$1,ResolvedDate,"&lt;="&amp;$F$1)</f>
        <v/>
      </c>
      <c r="G31" s="137">
        <f>COUNTIFS(Severity,$B31,AssignedDate,"&gt;=01/01/2017 12:00:00 AM",AssignedDate,"&lt;="&amp;$F$1)</f>
        <v/>
      </c>
      <c r="H31" s="177" t="n"/>
      <c r="L31" s="57" t="n">
        <v>0</v>
      </c>
      <c r="M31" s="57" t="n"/>
    </row>
    <row r="32" spans="1:13">
      <c r="A32" s="137" t="n">
        <v>1</v>
      </c>
      <c r="B32" s="100" t="s">
        <v>525</v>
      </c>
      <c r="C32" s="137">
        <f>COUNTIFS(Severity,$B32,AssignedDate,"&gt;="&amp;$C$1,AssignedDate,"&lt;="&amp;$F$1)</f>
        <v/>
      </c>
      <c r="D32" s="137">
        <f>COUNTIFS(Severity,$B32,Status,"&lt;&gt;Suspend",Status,"&lt;&gt;Assigned",Status,"&lt;&gt;Open",Status,"&lt;&gt;Hold",ResolvedDate,"&gt;="&amp;$C$1,ResolvedDate,"&lt;="&amp;$F$1)</f>
        <v/>
      </c>
      <c r="E32" s="137">
        <f>COUNTIFS(Severity,$B32,SLA_Breach,"&lt;&gt;Yes",Status,"&lt;&gt;Suspend",Status,"&lt;&gt;Assigned",Status,"&lt;&gt;Open",Status,"&lt;&gt;Hold&gt;",ResolvedDate,"&gt;="&amp;$C$1,ResolvedDate,"&lt;="&amp;$F$1)</f>
        <v/>
      </c>
      <c r="F32" s="137">
        <f>COUNTIFS(Severity,$B32,SLA_Breach,"Yes",Status,"&lt;&gt;Suspend",Status,"&lt;&gt;Assigned",Status,"&lt;&gt;Open",Status,"&lt;&gt;Hold&gt;",ResolvedDate,"&gt;="&amp;$C$1,ResolvedDate,"&lt;="&amp;$F$1)</f>
        <v/>
      </c>
      <c r="G32" s="137">
        <f>COUNTIFS(Severity,$B32,AssignedDate,"&gt;=01/01/2017 12:00:00 AM",AssignedDate,"&lt;="&amp;$F$1)</f>
        <v/>
      </c>
      <c r="H32" s="177" t="n"/>
      <c r="L32" s="57" t="n">
        <v>0</v>
      </c>
      <c r="M32" s="57" t="n"/>
    </row>
    <row r="33" spans="1:13">
      <c r="A33" s="137" t="n">
        <v>1</v>
      </c>
      <c r="B33" s="100" t="s">
        <v>525</v>
      </c>
      <c r="C33" s="137">
        <f>COUNTIFS(Severity,$B33,AssignedDate,"&gt;="&amp;$C$1,AssignedDate,"&lt;="&amp;$F$1)</f>
        <v/>
      </c>
      <c r="D33" s="137">
        <f>COUNTIFS(Severity,$B33,Status,"&lt;&gt;Suspend",Status,"&lt;&gt;Assigned",Status,"&lt;&gt;Open",Status,"&lt;&gt;Hold",ResolvedDate,"&gt;="&amp;$C$1,ResolvedDate,"&lt;="&amp;$F$1)</f>
        <v/>
      </c>
      <c r="E33" s="137">
        <f>COUNTIFS(Severity,$B33,SLA_Breach,"&lt;&gt;Yes",Status,"&lt;&gt;Suspend",Status,"&lt;&gt;Assigned",Status,"&lt;&gt;Open",Status,"&lt;&gt;Hold&gt;",ResolvedDate,"&gt;="&amp;$C$1,ResolvedDate,"&lt;="&amp;$F$1)</f>
        <v/>
      </c>
      <c r="F33" s="137">
        <f>COUNTIFS(Severity,$B33,SLA_Breach,"Yes",Status,"&lt;&gt;Suspend",Status,"&lt;&gt;Assigned",Status,"&lt;&gt;Open",Status,"&lt;&gt;Hold&gt;",ResolvedDate,"&gt;="&amp;$C$1,ResolvedDate,"&lt;="&amp;$F$1)</f>
        <v/>
      </c>
      <c r="G33" s="137">
        <f>COUNTIFS(Severity,$B33,AssignedDate,"&gt;=01/01/2017 12:00:00 AM",AssignedDate,"&lt;="&amp;$F$1)</f>
        <v/>
      </c>
      <c r="H33" s="177" t="n"/>
      <c r="L33" s="57" t="n">
        <v>0</v>
      </c>
      <c r="M33" s="57" t="n"/>
    </row>
    <row r="34" spans="1:13">
      <c r="A34" s="137" t="n">
        <v>1</v>
      </c>
      <c r="B34" s="100" t="s">
        <v>525</v>
      </c>
      <c r="C34" s="137">
        <f>COUNTIFS(Severity,$B34,AssignedDate,"&gt;="&amp;$C$1,AssignedDate,"&lt;="&amp;$F$1)</f>
        <v/>
      </c>
      <c r="D34" s="137">
        <f>COUNTIFS(Severity,$B34,Status,"&lt;&gt;Suspend",Status,"&lt;&gt;Assigned",Status,"&lt;&gt;Open",Status,"&lt;&gt;Hold",ResolvedDate,"&gt;="&amp;$C$1,ResolvedDate,"&lt;="&amp;$F$1)</f>
        <v/>
      </c>
      <c r="E34" s="137">
        <f>COUNTIFS(Severity,$B34,SLA_Breach,"&lt;&gt;Yes",Status,"&lt;&gt;Suspend",Status,"&lt;&gt;Assigned",Status,"&lt;&gt;Open",Status,"&lt;&gt;Hold&gt;",ResolvedDate,"&gt;="&amp;$C$1,ResolvedDate,"&lt;="&amp;$F$1)</f>
        <v/>
      </c>
      <c r="F34" s="137">
        <f>COUNTIFS(Severity,$B34,SLA_Breach,"Yes",Status,"&lt;&gt;Suspend",Status,"&lt;&gt;Assigned",Status,"&lt;&gt;Open",Status,"&lt;&gt;Hold&gt;",ResolvedDate,"&gt;="&amp;$C$1,ResolvedDate,"&lt;="&amp;$F$1)</f>
        <v/>
      </c>
      <c r="G34" s="137">
        <f>COUNTIFS(Severity,$B34,AssignedDate,"&gt;=01/01/2017 12:00:00 AM",AssignedDate,"&lt;="&amp;$F$1)</f>
        <v/>
      </c>
      <c r="H34" s="177" t="n"/>
      <c r="L34" s="57" t="n">
        <v>0</v>
      </c>
      <c r="M34" s="57" t="n"/>
    </row>
    <row r="35" spans="1:13">
      <c r="A35" s="137" t="n">
        <v>1</v>
      </c>
      <c r="B35" s="100" t="s">
        <v>525</v>
      </c>
      <c r="C35" s="137">
        <f>COUNTIFS(Severity,$B35,AssignedDate,"&gt;="&amp;$C$1,AssignedDate,"&lt;="&amp;$F$1)</f>
        <v/>
      </c>
      <c r="D35" s="137">
        <f>COUNTIFS(Severity,$B35,Status,"&lt;&gt;Suspend",Status,"&lt;&gt;Assigned",Status,"&lt;&gt;Open",Status,"&lt;&gt;Hold",ResolvedDate,"&gt;="&amp;$C$1,ResolvedDate,"&lt;="&amp;$F$1)</f>
        <v/>
      </c>
      <c r="E35" s="137">
        <f>COUNTIFS(Severity,$B35,SLA_Breach,"&lt;&gt;Yes",Status,"&lt;&gt;Suspend",Status,"&lt;&gt;Assigned",Status,"&lt;&gt;Open",Status,"&lt;&gt;Hold&gt;",ResolvedDate,"&gt;="&amp;$C$1,ResolvedDate,"&lt;="&amp;$F$1)</f>
        <v/>
      </c>
      <c r="F35" s="137">
        <f>COUNTIFS(Severity,$B35,SLA_Breach,"Yes",Status,"&lt;&gt;Suspend",Status,"&lt;&gt;Assigned",Status,"&lt;&gt;Open",Status,"&lt;&gt;Hold&gt;",ResolvedDate,"&gt;="&amp;$C$1,ResolvedDate,"&lt;="&amp;$F$1)</f>
        <v/>
      </c>
      <c r="G35" s="137">
        <f>COUNTIFS(Severity,$B35,AssignedDate,"&gt;=01/01/2017 12:00:00 AM",AssignedDate,"&lt;="&amp;$F$1)</f>
        <v/>
      </c>
      <c r="H35" s="177" t="n"/>
      <c r="L35" s="57" t="n">
        <v>0</v>
      </c>
      <c r="M35" s="57" t="n"/>
    </row>
    <row r="36" spans="1:13">
      <c r="A36" s="137" t="n">
        <v>1</v>
      </c>
      <c r="B36" s="100" t="s">
        <v>525</v>
      </c>
      <c r="C36" s="137">
        <f>COUNTIFS(Severity,$B36,AssignedDate,"&gt;="&amp;$C$1,AssignedDate,"&lt;="&amp;$F$1)</f>
        <v/>
      </c>
      <c r="D36" s="137">
        <f>COUNTIFS(Severity,$B36,Status,"&lt;&gt;Suspend",Status,"&lt;&gt;Assigned",Status,"&lt;&gt;Open",Status,"&lt;&gt;Hold",ResolvedDate,"&gt;="&amp;$C$1,ResolvedDate,"&lt;="&amp;$F$1)</f>
        <v/>
      </c>
      <c r="E36" s="137">
        <f>COUNTIFS(Severity,$B36,SLA_Breach,"&lt;&gt;Yes",Status,"&lt;&gt;Suspend",Status,"&lt;&gt;Assigned",Status,"&lt;&gt;Open",Status,"&lt;&gt;Hold&gt;",ResolvedDate,"&gt;="&amp;$C$1,ResolvedDate,"&lt;="&amp;$F$1)</f>
        <v/>
      </c>
      <c r="F36" s="137">
        <f>COUNTIFS(Severity,$B36,SLA_Breach,"Yes",Status,"&lt;&gt;Suspend",Status,"&lt;&gt;Assigned",Status,"&lt;&gt;Open",Status,"&lt;&gt;Hold&gt;",ResolvedDate,"&gt;="&amp;$C$1,ResolvedDate,"&lt;="&amp;$F$1)</f>
        <v/>
      </c>
      <c r="G36" s="137">
        <f>COUNTIFS(Severity,$B36,AssignedDate,"&gt;=01/01/2017 12:00:00 AM",AssignedDate,"&lt;="&amp;$F$1)</f>
        <v/>
      </c>
      <c r="H36" s="177" t="n"/>
      <c r="L36" s="57" t="n">
        <v>0</v>
      </c>
      <c r="M36" s="57" t="n"/>
    </row>
    <row r="37" spans="1:13">
      <c r="A37" s="137" t="n">
        <v>1</v>
      </c>
      <c r="B37" s="100" t="s">
        <v>525</v>
      </c>
      <c r="C37" s="137">
        <f>COUNTIFS(Severity,$B37,AssignedDate,"&gt;="&amp;$C$1,AssignedDate,"&lt;="&amp;$F$1)</f>
        <v/>
      </c>
      <c r="D37" s="137">
        <f>COUNTIFS(Severity,$B37,Status,"&lt;&gt;Suspend",Status,"&lt;&gt;Assigned",Status,"&lt;&gt;Open",Status,"&lt;&gt;Hold",ResolvedDate,"&gt;="&amp;$C$1,ResolvedDate,"&lt;="&amp;$F$1)</f>
        <v/>
      </c>
      <c r="E37" s="137">
        <f>COUNTIFS(Severity,$B37,SLA_Breach,"&lt;&gt;Yes",Status,"&lt;&gt;Suspend",Status,"&lt;&gt;Assigned",Status,"&lt;&gt;Open",Status,"&lt;&gt;Hold&gt;",ResolvedDate,"&gt;="&amp;$C$1,ResolvedDate,"&lt;="&amp;$F$1)</f>
        <v/>
      </c>
      <c r="F37" s="137">
        <f>COUNTIFS(Severity,$B37,SLA_Breach,"Yes",Status,"&lt;&gt;Suspend",Status,"&lt;&gt;Assigned",Status,"&lt;&gt;Open",Status,"&lt;&gt;Hold&gt;",ResolvedDate,"&gt;="&amp;$C$1,ResolvedDate,"&lt;="&amp;$F$1)</f>
        <v/>
      </c>
      <c r="G37" s="137">
        <f>COUNTIFS(Severity,$B37,AssignedDate,"&gt;=01/01/2017 12:00:00 AM",AssignedDate,"&lt;="&amp;$F$1)</f>
        <v/>
      </c>
      <c r="H37" s="177" t="n"/>
      <c r="L37" s="57" t="n">
        <v>0</v>
      </c>
      <c r="M37" s="57" t="n"/>
    </row>
    <row r="38" spans="1:13">
      <c r="A38" s="137" t="n">
        <v>1</v>
      </c>
      <c r="B38" s="100" t="s">
        <v>525</v>
      </c>
      <c r="C38" s="137">
        <f>COUNTIFS(Severity,$B38,AssignedDate,"&gt;="&amp;$C$1,AssignedDate,"&lt;="&amp;$F$1)</f>
        <v/>
      </c>
      <c r="D38" s="137">
        <f>COUNTIFS(Severity,$B38,Status,"&lt;&gt;Suspend",Status,"&lt;&gt;Assigned",Status,"&lt;&gt;Open",Status,"&lt;&gt;Hold",ResolvedDate,"&gt;="&amp;$C$1,ResolvedDate,"&lt;="&amp;$F$1)</f>
        <v/>
      </c>
      <c r="E38" s="137">
        <f>COUNTIFS(Severity,$B38,SLA_Breach,"&lt;&gt;Yes",Status,"&lt;&gt;Suspend",Status,"&lt;&gt;Assigned",Status,"&lt;&gt;Open",Status,"&lt;&gt;Hold&gt;",ResolvedDate,"&gt;="&amp;$C$1,ResolvedDate,"&lt;="&amp;$F$1)</f>
        <v/>
      </c>
      <c r="F38" s="137">
        <f>COUNTIFS(Severity,$B38,SLA_Breach,"Yes",Status,"&lt;&gt;Suspend",Status,"&lt;&gt;Assigned",Status,"&lt;&gt;Open",Status,"&lt;&gt;Hold&gt;",ResolvedDate,"&gt;="&amp;$C$1,ResolvedDate,"&lt;="&amp;$F$1)</f>
        <v/>
      </c>
      <c r="G38" s="137">
        <f>COUNTIFS(Severity,$B38,AssignedDate,"&gt;=01/01/2017 12:00:00 AM",AssignedDate,"&lt;="&amp;$F$1)</f>
        <v/>
      </c>
      <c r="H38" s="177" t="n"/>
      <c r="L38" s="57" t="n">
        <v>0</v>
      </c>
      <c r="M38" s="57" t="n"/>
    </row>
    <row r="39" spans="1:13">
      <c r="A39" s="137" t="n">
        <v>1</v>
      </c>
      <c r="B39" s="100" t="s">
        <v>525</v>
      </c>
      <c r="C39" s="137">
        <f>COUNTIFS(Severity,$B39,AssignedDate,"&gt;="&amp;$C$1,AssignedDate,"&lt;="&amp;$F$1)</f>
        <v/>
      </c>
      <c r="D39" s="137">
        <f>COUNTIFS(Severity,$B39,Status,"&lt;&gt;Suspend",Status,"&lt;&gt;Assigned",Status,"&lt;&gt;Open",Status,"&lt;&gt;Hold",ResolvedDate,"&gt;="&amp;$C$1,ResolvedDate,"&lt;="&amp;$F$1)</f>
        <v/>
      </c>
      <c r="E39" s="137">
        <f>COUNTIFS(Severity,$B39,SLA_Breach,"&lt;&gt;Yes",Status,"&lt;&gt;Suspend",Status,"&lt;&gt;Assigned",Status,"&lt;&gt;Open",Status,"&lt;&gt;Hold&gt;",ResolvedDate,"&gt;="&amp;$C$1,ResolvedDate,"&lt;="&amp;$F$1)</f>
        <v/>
      </c>
      <c r="F39" s="137">
        <f>COUNTIFS(Severity,$B39,SLA_Breach,"Yes",Status,"&lt;&gt;Suspend",Status,"&lt;&gt;Assigned",Status,"&lt;&gt;Open",Status,"&lt;&gt;Hold&gt;",ResolvedDate,"&gt;="&amp;$C$1,ResolvedDate,"&lt;="&amp;$F$1)</f>
        <v/>
      </c>
      <c r="G39" s="137">
        <f>COUNTIFS(Severity,$B39,AssignedDate,"&gt;=01/01/2017 12:00:00 AM",AssignedDate,"&lt;="&amp;$F$1)</f>
        <v/>
      </c>
      <c r="H39" s="177" t="n"/>
      <c r="L39" s="57" t="n">
        <v>0</v>
      </c>
      <c r="M39" s="57" t="n"/>
    </row>
    <row r="40" spans="1:13">
      <c r="A40" s="137" t="n">
        <v>1</v>
      </c>
      <c r="B40" s="100" t="s">
        <v>525</v>
      </c>
      <c r="C40" s="137">
        <f>COUNTIFS(Severity,$B40,AssignedDate,"&gt;="&amp;$C$1,AssignedDate,"&lt;="&amp;$F$1)</f>
        <v/>
      </c>
      <c r="D40" s="137">
        <f>COUNTIFS(Severity,$B40,Status,"&lt;&gt;Suspend",Status,"&lt;&gt;Assigned",Status,"&lt;&gt;Open",Status,"&lt;&gt;Hold",ResolvedDate,"&gt;="&amp;$C$1,ResolvedDate,"&lt;="&amp;$F$1)</f>
        <v/>
      </c>
      <c r="E40" s="137">
        <f>COUNTIFS(Severity,$B40,SLA_Breach,"&lt;&gt;Yes",Status,"&lt;&gt;Suspend",Status,"&lt;&gt;Assigned",Status,"&lt;&gt;Open",Status,"&lt;&gt;Hold&gt;",ResolvedDate,"&gt;="&amp;$C$1,ResolvedDate,"&lt;="&amp;$F$1)</f>
        <v/>
      </c>
      <c r="F40" s="137">
        <f>COUNTIFS(Severity,$B40,SLA_Breach,"Yes",Status,"&lt;&gt;Suspend",Status,"&lt;&gt;Assigned",Status,"&lt;&gt;Open",Status,"&lt;&gt;Hold&gt;",ResolvedDate,"&gt;="&amp;$C$1,ResolvedDate,"&lt;="&amp;$F$1)</f>
        <v/>
      </c>
      <c r="G40" s="137">
        <f>COUNTIFS(Severity,$B40,AssignedDate,"&gt;=01/01/2017 12:00:00 AM",AssignedDate,"&lt;="&amp;$F$1)</f>
        <v/>
      </c>
      <c r="H40" s="177" t="n"/>
      <c r="L40" s="57" t="n">
        <v>0</v>
      </c>
      <c r="M40" s="57" t="n"/>
    </row>
    <row r="41" spans="1:13">
      <c r="A41" s="137" t="n">
        <v>1</v>
      </c>
      <c r="B41" s="100" t="s">
        <v>525</v>
      </c>
      <c r="C41" s="137">
        <f>COUNTIFS(Severity,$B41,AssignedDate,"&gt;="&amp;$C$1,AssignedDate,"&lt;="&amp;$F$1)</f>
        <v/>
      </c>
      <c r="D41" s="137">
        <f>COUNTIFS(Severity,$B41,Status,"&lt;&gt;Suspend",Status,"&lt;&gt;Assigned",Status,"&lt;&gt;Open",Status,"&lt;&gt;Hold",ResolvedDate,"&gt;="&amp;$C$1,ResolvedDate,"&lt;="&amp;$F$1)</f>
        <v/>
      </c>
      <c r="E41" s="137">
        <f>COUNTIFS(Severity,$B41,SLA_Breach,"&lt;&gt;Yes",Status,"&lt;&gt;Suspend",Status,"&lt;&gt;Assigned",Status,"&lt;&gt;Open",Status,"&lt;&gt;Hold&gt;",ResolvedDate,"&gt;="&amp;$C$1,ResolvedDate,"&lt;="&amp;$F$1)</f>
        <v/>
      </c>
      <c r="F41" s="137">
        <f>COUNTIFS(Severity,$B41,SLA_Breach,"Yes",Status,"&lt;&gt;Suspend",Status,"&lt;&gt;Assigned",Status,"&lt;&gt;Open",Status,"&lt;&gt;Hold&gt;",ResolvedDate,"&gt;="&amp;$C$1,ResolvedDate,"&lt;="&amp;$F$1)</f>
        <v/>
      </c>
      <c r="G41" s="137">
        <f>COUNTIFS(Severity,$B41,AssignedDate,"&gt;=01/01/2017 12:00:00 AM",AssignedDate,"&lt;="&amp;$F$1)</f>
        <v/>
      </c>
      <c r="H41" s="177" t="n"/>
      <c r="L41" s="57" t="n">
        <v>0</v>
      </c>
      <c r="M41" s="57" t="n"/>
    </row>
    <row r="42" spans="1:13">
      <c r="A42" s="137" t="n">
        <v>1</v>
      </c>
      <c r="B42" s="100" t="s">
        <v>525</v>
      </c>
      <c r="C42" s="137">
        <f>COUNTIFS(Severity,$B42,AssignedDate,"&gt;="&amp;$C$1,AssignedDate,"&lt;="&amp;$F$1)</f>
        <v/>
      </c>
      <c r="D42" s="137">
        <f>COUNTIFS(Severity,$B42,Status,"&lt;&gt;Suspend",Status,"&lt;&gt;Assigned",Status,"&lt;&gt;Open",Status,"&lt;&gt;Hold",ResolvedDate,"&gt;="&amp;$C$1,ResolvedDate,"&lt;="&amp;$F$1)</f>
        <v/>
      </c>
      <c r="E42" s="137">
        <f>COUNTIFS(Severity,$B42,SLA_Breach,"&lt;&gt;Yes",Status,"&lt;&gt;Suspend",Status,"&lt;&gt;Assigned",Status,"&lt;&gt;Open",Status,"&lt;&gt;Hold&gt;",ResolvedDate,"&gt;="&amp;$C$1,ResolvedDate,"&lt;="&amp;$F$1)</f>
        <v/>
      </c>
      <c r="F42" s="137">
        <f>COUNTIFS(Severity,$B42,SLA_Breach,"Yes",Status,"&lt;&gt;Suspend",Status,"&lt;&gt;Assigned",Status,"&lt;&gt;Open",Status,"&lt;&gt;Hold&gt;",ResolvedDate,"&gt;="&amp;$C$1,ResolvedDate,"&lt;="&amp;$F$1)</f>
        <v/>
      </c>
      <c r="G42" s="137">
        <f>COUNTIFS(Severity,$B42,AssignedDate,"&gt;=01/01/2017 12:00:00 AM",AssignedDate,"&lt;="&amp;$F$1)</f>
        <v/>
      </c>
      <c r="H42" s="177" t="n"/>
      <c r="L42" s="57" t="n">
        <v>0</v>
      </c>
      <c r="M42" s="57" t="n"/>
    </row>
    <row r="43" spans="1:13">
      <c r="A43" s="137" t="n">
        <v>1</v>
      </c>
      <c r="B43" s="100" t="s">
        <v>525</v>
      </c>
      <c r="C43" s="137">
        <f>COUNTIFS(Severity,$B43,AssignedDate,"&gt;="&amp;$C$1,AssignedDate,"&lt;="&amp;$F$1)</f>
        <v/>
      </c>
      <c r="D43" s="137">
        <f>COUNTIFS(Severity,$B43,Status,"&lt;&gt;Suspend",Status,"&lt;&gt;Assigned",Status,"&lt;&gt;Open",Status,"&lt;&gt;Hold",ResolvedDate,"&gt;="&amp;$C$1,ResolvedDate,"&lt;="&amp;$F$1)</f>
        <v/>
      </c>
      <c r="E43" s="137">
        <f>COUNTIFS(Severity,$B43,SLA_Breach,"&lt;&gt;Yes",Status,"&lt;&gt;Suspend",Status,"&lt;&gt;Assigned",Status,"&lt;&gt;Open",Status,"&lt;&gt;Hold&gt;",ResolvedDate,"&gt;="&amp;$C$1,ResolvedDate,"&lt;="&amp;$F$1)</f>
        <v/>
      </c>
      <c r="F43" s="137">
        <f>COUNTIFS(Severity,$B43,SLA_Breach,"Yes",Status,"&lt;&gt;Suspend",Status,"&lt;&gt;Assigned",Status,"&lt;&gt;Open",Status,"&lt;&gt;Hold&gt;",ResolvedDate,"&gt;="&amp;$C$1,ResolvedDate,"&lt;="&amp;$F$1)</f>
        <v/>
      </c>
      <c r="G43" s="137">
        <f>COUNTIFS(Severity,$B43,AssignedDate,"&gt;=01/01/2017 12:00:00 AM",AssignedDate,"&lt;="&amp;$F$1)</f>
        <v/>
      </c>
      <c r="H43" s="177" t="n"/>
      <c r="L43" s="57" t="n">
        <v>0</v>
      </c>
      <c r="M43" s="57" t="n"/>
    </row>
    <row r="44" spans="1:13">
      <c r="A44" s="137" t="n">
        <v>1</v>
      </c>
      <c r="B44" s="100" t="s">
        <v>525</v>
      </c>
      <c r="C44" s="137">
        <f>COUNTIFS(Severity,$B44,AssignedDate,"&gt;="&amp;$C$1,AssignedDate,"&lt;="&amp;$F$1)</f>
        <v/>
      </c>
      <c r="D44" s="137">
        <f>COUNTIFS(Severity,$B44,Status,"&lt;&gt;Suspend",Status,"&lt;&gt;Assigned",Status,"&lt;&gt;Open",Status,"&lt;&gt;Hold",ResolvedDate,"&gt;="&amp;$C$1,ResolvedDate,"&lt;="&amp;$F$1)</f>
        <v/>
      </c>
      <c r="E44" s="137">
        <f>COUNTIFS(Severity,$B44,SLA_Breach,"&lt;&gt;Yes",Status,"&lt;&gt;Suspend",Status,"&lt;&gt;Assigned",Status,"&lt;&gt;Open",Status,"&lt;&gt;Hold&gt;",ResolvedDate,"&gt;="&amp;$C$1,ResolvedDate,"&lt;="&amp;$F$1)</f>
        <v/>
      </c>
      <c r="F44" s="137">
        <f>COUNTIFS(Severity,$B44,SLA_Breach,"Yes",Status,"&lt;&gt;Suspend",Status,"&lt;&gt;Assigned",Status,"&lt;&gt;Open",Status,"&lt;&gt;Hold&gt;",ResolvedDate,"&gt;="&amp;$C$1,ResolvedDate,"&lt;="&amp;$F$1)</f>
        <v/>
      </c>
      <c r="G44" s="137">
        <f>COUNTIFS(Severity,$B44,AssignedDate,"&gt;=01/01/2017 12:00:00 AM",AssignedDate,"&lt;="&amp;$F$1)</f>
        <v/>
      </c>
      <c r="H44" s="177" t="n"/>
      <c r="L44" s="57" t="n">
        <v>0</v>
      </c>
      <c r="M44" s="57" t="n"/>
    </row>
    <row r="45" spans="1:13">
      <c r="A45" s="137" t="n">
        <v>1</v>
      </c>
      <c r="B45" s="100" t="s">
        <v>525</v>
      </c>
      <c r="C45" s="137">
        <f>COUNTIFS(Severity,$B45,AssignedDate,"&gt;="&amp;$C$1,AssignedDate,"&lt;="&amp;$F$1)</f>
        <v/>
      </c>
      <c r="D45" s="137">
        <f>COUNTIFS(Severity,$B45,Status,"&lt;&gt;Suspend",Status,"&lt;&gt;Assigned",Status,"&lt;&gt;Open",Status,"&lt;&gt;Hold",ResolvedDate,"&gt;="&amp;$C$1,ResolvedDate,"&lt;="&amp;$F$1)</f>
        <v/>
      </c>
      <c r="E45" s="137">
        <f>COUNTIFS(Severity,$B45,SLA_Breach,"&lt;&gt;Yes",Status,"&lt;&gt;Suspend",Status,"&lt;&gt;Assigned",Status,"&lt;&gt;Open",Status,"&lt;&gt;Hold&gt;",ResolvedDate,"&gt;="&amp;$C$1,ResolvedDate,"&lt;="&amp;$F$1)</f>
        <v/>
      </c>
      <c r="F45" s="137">
        <f>COUNTIFS(Severity,$B45,SLA_Breach,"Yes",Status,"&lt;&gt;Suspend",Status,"&lt;&gt;Assigned",Status,"&lt;&gt;Open",Status,"&lt;&gt;Hold&gt;",ResolvedDate,"&gt;="&amp;$C$1,ResolvedDate,"&lt;="&amp;$F$1)</f>
        <v/>
      </c>
      <c r="G45" s="137">
        <f>COUNTIFS(Severity,$B45,AssignedDate,"&gt;=01/01/2017 12:00:00 AM",AssignedDate,"&lt;="&amp;$F$1)</f>
        <v/>
      </c>
      <c r="H45" s="177" t="n"/>
      <c r="L45" s="57" t="n">
        <v>0</v>
      </c>
      <c r="M45" s="57" t="n"/>
    </row>
    <row r="46" spans="1:13">
      <c r="A46" s="137" t="n">
        <v>1</v>
      </c>
      <c r="B46" s="100" t="s">
        <v>525</v>
      </c>
      <c r="C46" s="137">
        <f>COUNTIFS(Severity,$B46,AssignedDate,"&gt;="&amp;$C$1,AssignedDate,"&lt;="&amp;$F$1)</f>
        <v/>
      </c>
      <c r="D46" s="137">
        <f>COUNTIFS(Severity,$B46,Status,"&lt;&gt;Suspend",Status,"&lt;&gt;Assigned",Status,"&lt;&gt;Open",Status,"&lt;&gt;Hold",ResolvedDate,"&gt;="&amp;$C$1,ResolvedDate,"&lt;="&amp;$F$1)</f>
        <v/>
      </c>
      <c r="E46" s="137">
        <f>COUNTIFS(Severity,$B46,SLA_Breach,"&lt;&gt;Yes",Status,"&lt;&gt;Suspend",Status,"&lt;&gt;Assigned",Status,"&lt;&gt;Open",Status,"&lt;&gt;Hold&gt;",ResolvedDate,"&gt;="&amp;$C$1,ResolvedDate,"&lt;="&amp;$F$1)</f>
        <v/>
      </c>
      <c r="F46" s="137">
        <f>COUNTIFS(Severity,$B46,SLA_Breach,"Yes",Status,"&lt;&gt;Suspend",Status,"&lt;&gt;Assigned",Status,"&lt;&gt;Open",Status,"&lt;&gt;Hold&gt;",ResolvedDate,"&gt;="&amp;$C$1,ResolvedDate,"&lt;="&amp;$F$1)</f>
        <v/>
      </c>
      <c r="G46" s="137">
        <f>COUNTIFS(Severity,$B46,AssignedDate,"&gt;=01/01/2017 12:00:00 AM",AssignedDate,"&lt;="&amp;$F$1)</f>
        <v/>
      </c>
      <c r="H46" s="177" t="n"/>
      <c r="L46" s="57" t="n">
        <v>0</v>
      </c>
      <c r="M46" s="57" t="n"/>
    </row>
    <row r="47" spans="1:13">
      <c r="A47" s="137" t="n">
        <v>1</v>
      </c>
      <c r="B47" s="100" t="s">
        <v>525</v>
      </c>
      <c r="C47" s="137">
        <f>COUNTIFS(Severity,$B47,AssignedDate,"&gt;="&amp;$C$1,AssignedDate,"&lt;="&amp;$F$1)</f>
        <v/>
      </c>
      <c r="D47" s="137">
        <f>COUNTIFS(Severity,$B47,Status,"&lt;&gt;Suspend",Status,"&lt;&gt;Assigned",Status,"&lt;&gt;Open",Status,"&lt;&gt;Hold",ResolvedDate,"&gt;="&amp;$C$1,ResolvedDate,"&lt;="&amp;$F$1)</f>
        <v/>
      </c>
      <c r="E47" s="137">
        <f>COUNTIFS(Severity,$B47,SLA_Breach,"&lt;&gt;Yes",Status,"&lt;&gt;Suspend",Status,"&lt;&gt;Assigned",Status,"&lt;&gt;Open",Status,"&lt;&gt;Hold&gt;",ResolvedDate,"&gt;="&amp;$C$1,ResolvedDate,"&lt;="&amp;$F$1)</f>
        <v/>
      </c>
      <c r="F47" s="137">
        <f>COUNTIFS(Severity,$B47,SLA_Breach,"Yes",Status,"&lt;&gt;Suspend",Status,"&lt;&gt;Assigned",Status,"&lt;&gt;Open",Status,"&lt;&gt;Hold&gt;",ResolvedDate,"&gt;="&amp;$C$1,ResolvedDate,"&lt;="&amp;$F$1)</f>
        <v/>
      </c>
      <c r="G47" s="137">
        <f>COUNTIFS(Severity,$B47,AssignedDate,"&gt;=01/01/2017 12:00:00 AM",AssignedDate,"&lt;="&amp;$F$1)</f>
        <v/>
      </c>
      <c r="H47" s="177" t="n"/>
      <c r="L47" s="57" t="n">
        <v>0</v>
      </c>
      <c r="M47" s="57" t="n"/>
    </row>
    <row r="48" spans="1:13">
      <c r="A48" s="137" t="n">
        <v>1</v>
      </c>
      <c r="B48" s="100" t="s">
        <v>525</v>
      </c>
      <c r="C48" s="137">
        <f>COUNTIFS(Severity,$B48,AssignedDate,"&gt;="&amp;$C$1,AssignedDate,"&lt;="&amp;$F$1)</f>
        <v/>
      </c>
      <c r="D48" s="137">
        <f>COUNTIFS(Severity,$B48,Status,"&lt;&gt;Suspend",Status,"&lt;&gt;Assigned",Status,"&lt;&gt;Open",Status,"&lt;&gt;Hold",ResolvedDate,"&gt;="&amp;$C$1,ResolvedDate,"&lt;="&amp;$F$1)</f>
        <v/>
      </c>
      <c r="E48" s="137">
        <f>COUNTIFS(Severity,$B48,SLA_Breach,"&lt;&gt;Yes",Status,"&lt;&gt;Suspend",Status,"&lt;&gt;Assigned",Status,"&lt;&gt;Open",Status,"&lt;&gt;Hold&gt;",ResolvedDate,"&gt;="&amp;$C$1,ResolvedDate,"&lt;="&amp;$F$1)</f>
        <v/>
      </c>
      <c r="F48" s="137">
        <f>COUNTIFS(Severity,$B48,SLA_Breach,"Yes",Status,"&lt;&gt;Suspend",Status,"&lt;&gt;Assigned",Status,"&lt;&gt;Open",Status,"&lt;&gt;Hold&gt;",ResolvedDate,"&gt;="&amp;$C$1,ResolvedDate,"&lt;="&amp;$F$1)</f>
        <v/>
      </c>
      <c r="G48" s="137">
        <f>COUNTIFS(Severity,$B48,AssignedDate,"&gt;=01/01/2017 12:00:00 AM",AssignedDate,"&lt;="&amp;$F$1)</f>
        <v/>
      </c>
      <c r="H48" s="177" t="n"/>
      <c r="L48" s="57" t="n">
        <v>0</v>
      </c>
      <c r="M48" s="57" t="n"/>
    </row>
    <row r="49" spans="1:13">
      <c r="A49" s="137" t="n">
        <v>1</v>
      </c>
      <c r="B49" s="100" t="s">
        <v>525</v>
      </c>
      <c r="C49" s="137">
        <f>COUNTIFS(Severity,$B49,AssignedDate,"&gt;="&amp;$C$1,AssignedDate,"&lt;="&amp;$F$1)</f>
        <v/>
      </c>
      <c r="D49" s="137">
        <f>COUNTIFS(Severity,$B49,Status,"&lt;&gt;Suspend",Status,"&lt;&gt;Assigned",Status,"&lt;&gt;Open",Status,"&lt;&gt;Hold",ResolvedDate,"&gt;="&amp;$C$1,ResolvedDate,"&lt;="&amp;$F$1)</f>
        <v/>
      </c>
      <c r="E49" s="137">
        <f>COUNTIFS(Severity,$B49,SLA_Breach,"&lt;&gt;Yes",Status,"&lt;&gt;Suspend",Status,"&lt;&gt;Assigned",Status,"&lt;&gt;Open",Status,"&lt;&gt;Hold&gt;",ResolvedDate,"&gt;="&amp;$C$1,ResolvedDate,"&lt;="&amp;$F$1)</f>
        <v/>
      </c>
      <c r="F49" s="137">
        <f>COUNTIFS(Severity,$B49,SLA_Breach,"Yes",Status,"&lt;&gt;Suspend",Status,"&lt;&gt;Assigned",Status,"&lt;&gt;Open",Status,"&lt;&gt;Hold&gt;",ResolvedDate,"&gt;="&amp;$C$1,ResolvedDate,"&lt;="&amp;$F$1)</f>
        <v/>
      </c>
      <c r="G49" s="137">
        <f>COUNTIFS(Severity,$B49,AssignedDate,"&gt;=01/01/2017 12:00:00 AM",AssignedDate,"&lt;="&amp;$F$1)</f>
        <v/>
      </c>
      <c r="H49" s="177" t="n"/>
      <c r="L49" s="57" t="n">
        <v>0</v>
      </c>
      <c r="M49" s="57" t="n"/>
    </row>
    <row r="50" spans="1:13">
      <c r="A50" s="137" t="n">
        <v>1</v>
      </c>
      <c r="B50" s="100" t="s">
        <v>525</v>
      </c>
      <c r="C50" s="137">
        <f>COUNTIFS(Severity,$B50,AssignedDate,"&gt;="&amp;$C$1,AssignedDate,"&lt;="&amp;$F$1)</f>
        <v/>
      </c>
      <c r="D50" s="137">
        <f>COUNTIFS(Severity,$B50,Status,"&lt;&gt;Suspend",Status,"&lt;&gt;Assigned",Status,"&lt;&gt;Open",Status,"&lt;&gt;Hold",ResolvedDate,"&gt;="&amp;$C$1,ResolvedDate,"&lt;="&amp;$F$1)</f>
        <v/>
      </c>
      <c r="E50" s="137">
        <f>COUNTIFS(Severity,$B50,SLA_Breach,"&lt;&gt;Yes",Status,"&lt;&gt;Suspend",Status,"&lt;&gt;Assigned",Status,"&lt;&gt;Open",Status,"&lt;&gt;Hold&gt;",ResolvedDate,"&gt;="&amp;$C$1,ResolvedDate,"&lt;="&amp;$F$1)</f>
        <v/>
      </c>
      <c r="F50" s="137">
        <f>COUNTIFS(Severity,$B50,SLA_Breach,"Yes",Status,"&lt;&gt;Suspend",Status,"&lt;&gt;Assigned",Status,"&lt;&gt;Open",Status,"&lt;&gt;Hold&gt;",ResolvedDate,"&gt;="&amp;$C$1,ResolvedDate,"&lt;="&amp;$F$1)</f>
        <v/>
      </c>
      <c r="G50" s="137">
        <f>COUNTIFS(Severity,$B50,AssignedDate,"&gt;=01/01/2017 12:00:00 AM",AssignedDate,"&lt;="&amp;$F$1)</f>
        <v/>
      </c>
      <c r="H50" s="177" t="n"/>
      <c r="L50" s="57" t="n">
        <v>0</v>
      </c>
      <c r="M50" s="57" t="n"/>
    </row>
    <row r="51" spans="1:13">
      <c r="A51" s="137" t="n">
        <v>1</v>
      </c>
      <c r="B51" s="100" t="s">
        <v>525</v>
      </c>
      <c r="C51" s="137">
        <f>COUNTIFS(Severity,$B51,AssignedDate,"&gt;="&amp;$C$1,AssignedDate,"&lt;="&amp;$F$1)</f>
        <v/>
      </c>
      <c r="D51" s="137">
        <f>COUNTIFS(Severity,$B51,Status,"&lt;&gt;Suspend",Status,"&lt;&gt;Assigned",Status,"&lt;&gt;Open",Status,"&lt;&gt;Hold",ResolvedDate,"&gt;="&amp;$C$1,ResolvedDate,"&lt;="&amp;$F$1)</f>
        <v/>
      </c>
      <c r="E51" s="137">
        <f>COUNTIFS(Severity,$B51,SLA_Breach,"&lt;&gt;Yes",Status,"&lt;&gt;Suspend",Status,"&lt;&gt;Assigned",Status,"&lt;&gt;Open",Status,"&lt;&gt;Hold&gt;",ResolvedDate,"&gt;="&amp;$C$1,ResolvedDate,"&lt;="&amp;$F$1)</f>
        <v/>
      </c>
      <c r="F51" s="137">
        <f>COUNTIFS(Severity,$B51,SLA_Breach,"Yes",Status,"&lt;&gt;Suspend",Status,"&lt;&gt;Assigned",Status,"&lt;&gt;Open",Status,"&lt;&gt;Hold&gt;",ResolvedDate,"&gt;="&amp;$C$1,ResolvedDate,"&lt;="&amp;$F$1)</f>
        <v/>
      </c>
      <c r="G51" s="137">
        <f>COUNTIFS(Severity,$B51,AssignedDate,"&gt;=01/01/2017 12:00:00 AM",AssignedDate,"&lt;="&amp;$F$1)</f>
        <v/>
      </c>
      <c r="H51" s="177" t="n"/>
      <c r="L51" s="57" t="n">
        <v>0</v>
      </c>
      <c r="M51" s="57" t="n"/>
    </row>
    <row r="52" spans="1:13">
      <c r="A52" s="137" t="n">
        <v>1</v>
      </c>
      <c r="B52" s="100" t="s">
        <v>525</v>
      </c>
      <c r="C52" s="137">
        <f>COUNTIFS(Severity,$B52,AssignedDate,"&gt;="&amp;$C$1,AssignedDate,"&lt;="&amp;$F$1)</f>
        <v/>
      </c>
      <c r="D52" s="137">
        <f>COUNTIFS(Severity,$B52,Status,"&lt;&gt;Suspend",Status,"&lt;&gt;Assigned",Status,"&lt;&gt;Open",Status,"&lt;&gt;Hold",ResolvedDate,"&gt;="&amp;$C$1,ResolvedDate,"&lt;="&amp;$F$1)</f>
        <v/>
      </c>
      <c r="E52" s="137">
        <f>COUNTIFS(Severity,$B52,SLA_Breach,"&lt;&gt;Yes",Status,"&lt;&gt;Suspend",Status,"&lt;&gt;Assigned",Status,"&lt;&gt;Open",Status,"&lt;&gt;Hold&gt;",ResolvedDate,"&gt;="&amp;$C$1,ResolvedDate,"&lt;="&amp;$F$1)</f>
        <v/>
      </c>
      <c r="F52" s="137">
        <f>COUNTIFS(Severity,$B52,SLA_Breach,"Yes",Status,"&lt;&gt;Suspend",Status,"&lt;&gt;Assigned",Status,"&lt;&gt;Open",Status,"&lt;&gt;Hold&gt;",ResolvedDate,"&gt;="&amp;$C$1,ResolvedDate,"&lt;="&amp;$F$1)</f>
        <v/>
      </c>
      <c r="G52" s="137">
        <f>COUNTIFS(Severity,$B52,AssignedDate,"&gt;=01/01/2017 12:00:00 AM",AssignedDate,"&lt;="&amp;$F$1)</f>
        <v/>
      </c>
      <c r="H52" s="177" t="n"/>
      <c r="L52" s="57" t="n">
        <v>0</v>
      </c>
      <c r="M52" s="57" t="n"/>
    </row>
    <row r="53" spans="1:13">
      <c r="A53" s="137" t="n">
        <v>1</v>
      </c>
      <c r="B53" s="100" t="s">
        <v>525</v>
      </c>
      <c r="C53" s="137">
        <f>COUNTIFS(Severity,$B53,AssignedDate,"&gt;="&amp;$C$1,AssignedDate,"&lt;="&amp;$F$1)</f>
        <v/>
      </c>
      <c r="D53" s="137">
        <f>COUNTIFS(Severity,$B53,Status,"&lt;&gt;Suspend",Status,"&lt;&gt;Assigned",Status,"&lt;&gt;Open",Status,"&lt;&gt;Hold",ResolvedDate,"&gt;="&amp;$C$1,ResolvedDate,"&lt;="&amp;$F$1)</f>
        <v/>
      </c>
      <c r="E53" s="137">
        <f>COUNTIFS(Severity,$B53,SLA_Breach,"&lt;&gt;Yes",Status,"&lt;&gt;Suspend",Status,"&lt;&gt;Assigned",Status,"&lt;&gt;Open",Status,"&lt;&gt;Hold&gt;",ResolvedDate,"&gt;="&amp;$C$1,ResolvedDate,"&lt;="&amp;$F$1)</f>
        <v/>
      </c>
      <c r="F53" s="137">
        <f>COUNTIFS(Severity,$B53,SLA_Breach,"Yes",Status,"&lt;&gt;Suspend",Status,"&lt;&gt;Assigned",Status,"&lt;&gt;Open",Status,"&lt;&gt;Hold&gt;",ResolvedDate,"&gt;="&amp;$C$1,ResolvedDate,"&lt;="&amp;$F$1)</f>
        <v/>
      </c>
      <c r="G53" s="137">
        <f>COUNTIFS(Severity,$B53,AssignedDate,"&gt;=01/01/2017 12:00:00 AM",AssignedDate,"&lt;="&amp;$F$1)</f>
        <v/>
      </c>
      <c r="H53" s="177" t="n"/>
      <c r="L53" s="57" t="n">
        <v>0</v>
      </c>
      <c r="M53" s="57" t="n"/>
    </row>
    <row r="54" spans="1:13">
      <c r="A54" s="137" t="n">
        <v>1</v>
      </c>
      <c r="B54" s="100" t="s">
        <v>525</v>
      </c>
      <c r="C54" s="137">
        <f>COUNTIFS(Severity,$B54,AssignedDate,"&gt;="&amp;$C$1,AssignedDate,"&lt;="&amp;$F$1)</f>
        <v/>
      </c>
      <c r="D54" s="137">
        <f>COUNTIFS(Severity,$B54,Status,"&lt;&gt;Suspend",Status,"&lt;&gt;Assigned",Status,"&lt;&gt;Open",Status,"&lt;&gt;Hold",ResolvedDate,"&gt;="&amp;$C$1,ResolvedDate,"&lt;="&amp;$F$1)</f>
        <v/>
      </c>
      <c r="E54" s="137">
        <f>COUNTIFS(Severity,$B54,SLA_Breach,"&lt;&gt;Yes",Status,"&lt;&gt;Suspend",Status,"&lt;&gt;Assigned",Status,"&lt;&gt;Open",Status,"&lt;&gt;Hold&gt;",ResolvedDate,"&gt;="&amp;$C$1,ResolvedDate,"&lt;="&amp;$F$1)</f>
        <v/>
      </c>
      <c r="F54" s="137">
        <f>COUNTIFS(Severity,$B54,SLA_Breach,"Yes",Status,"&lt;&gt;Suspend",Status,"&lt;&gt;Assigned",Status,"&lt;&gt;Open",Status,"&lt;&gt;Hold&gt;",ResolvedDate,"&gt;="&amp;$C$1,ResolvedDate,"&lt;="&amp;$F$1)</f>
        <v/>
      </c>
      <c r="G54" s="137">
        <f>COUNTIFS(Severity,$B54,AssignedDate,"&gt;=01/01/2017 12:00:00 AM",AssignedDate,"&lt;="&amp;$F$1)</f>
        <v/>
      </c>
      <c r="H54" s="177" t="n"/>
      <c r="L54" s="57" t="n">
        <v>0</v>
      </c>
      <c r="M54" s="57" t="n"/>
    </row>
    <row r="55" spans="1:13">
      <c r="A55" s="137" t="n">
        <v>1</v>
      </c>
      <c r="B55" s="100" t="s">
        <v>525</v>
      </c>
      <c r="C55" s="137">
        <f>COUNTIFS(Severity,$B55,AssignedDate,"&gt;="&amp;$C$1,AssignedDate,"&lt;="&amp;$F$1)</f>
        <v/>
      </c>
      <c r="D55" s="137">
        <f>COUNTIFS(Severity,$B55,Status,"&lt;&gt;Suspend",Status,"&lt;&gt;Assigned",Status,"&lt;&gt;Open",Status,"&lt;&gt;Hold",ResolvedDate,"&gt;="&amp;$C$1,ResolvedDate,"&lt;="&amp;$F$1)</f>
        <v/>
      </c>
      <c r="E55" s="137">
        <f>COUNTIFS(Severity,$B55,SLA_Breach,"&lt;&gt;Yes",Status,"&lt;&gt;Suspend",Status,"&lt;&gt;Assigned",Status,"&lt;&gt;Open",Status,"&lt;&gt;Hold&gt;",ResolvedDate,"&gt;="&amp;$C$1,ResolvedDate,"&lt;="&amp;$F$1)</f>
        <v/>
      </c>
      <c r="F55" s="137">
        <f>COUNTIFS(Severity,$B55,SLA_Breach,"Yes",Status,"&lt;&gt;Suspend",Status,"&lt;&gt;Assigned",Status,"&lt;&gt;Open",Status,"&lt;&gt;Hold&gt;",ResolvedDate,"&gt;="&amp;$C$1,ResolvedDate,"&lt;="&amp;$F$1)</f>
        <v/>
      </c>
      <c r="G55" s="137">
        <f>COUNTIFS(Severity,$B55,AssignedDate,"&gt;=01/01/2017 12:00:00 AM",AssignedDate,"&lt;="&amp;$F$1)</f>
        <v/>
      </c>
      <c r="H55" s="177" t="n"/>
      <c r="L55" s="57" t="n">
        <v>0</v>
      </c>
      <c r="M55" s="57" t="n"/>
    </row>
    <row r="56" spans="1:13">
      <c r="A56" s="137" t="n">
        <v>1</v>
      </c>
      <c r="B56" s="100" t="s">
        <v>525</v>
      </c>
      <c r="C56" s="137">
        <f>COUNTIFS(Severity,$B56,AssignedDate,"&gt;="&amp;$C$1,AssignedDate,"&lt;="&amp;$F$1)</f>
        <v/>
      </c>
      <c r="D56" s="137">
        <f>COUNTIFS(Severity,$B56,Status,"&lt;&gt;Suspend",Status,"&lt;&gt;Assigned",Status,"&lt;&gt;Open",Status,"&lt;&gt;Hold",ResolvedDate,"&gt;="&amp;$C$1,ResolvedDate,"&lt;="&amp;$F$1)</f>
        <v/>
      </c>
      <c r="E56" s="137">
        <f>COUNTIFS(Severity,$B56,SLA_Breach,"&lt;&gt;Yes",Status,"&lt;&gt;Suspend",Status,"&lt;&gt;Assigned",Status,"&lt;&gt;Open",Status,"&lt;&gt;Hold&gt;",ResolvedDate,"&gt;="&amp;$C$1,ResolvedDate,"&lt;="&amp;$F$1)</f>
        <v/>
      </c>
      <c r="F56" s="137">
        <f>COUNTIFS(Severity,$B56,SLA_Breach,"Yes",Status,"&lt;&gt;Suspend",Status,"&lt;&gt;Assigned",Status,"&lt;&gt;Open",Status,"&lt;&gt;Hold&gt;",ResolvedDate,"&gt;="&amp;$C$1,ResolvedDate,"&lt;="&amp;$F$1)</f>
        <v/>
      </c>
      <c r="G56" s="137">
        <f>COUNTIFS(Severity,$B56,AssignedDate,"&gt;=01/01/2017 12:00:00 AM",AssignedDate,"&lt;="&amp;$F$1)</f>
        <v/>
      </c>
      <c r="H56" s="177" t="n"/>
      <c r="L56" s="57" t="n">
        <v>0</v>
      </c>
      <c r="M56" s="57" t="n"/>
    </row>
    <row r="57" spans="1:13">
      <c r="A57" s="137" t="n">
        <v>1</v>
      </c>
      <c r="B57" s="100" t="s">
        <v>525</v>
      </c>
      <c r="C57" s="137">
        <f>COUNTIFS(Severity,$B57,AssignedDate,"&gt;="&amp;$C$1,AssignedDate,"&lt;="&amp;$F$1)</f>
        <v/>
      </c>
      <c r="D57" s="137">
        <f>COUNTIFS(Severity,$B57,Status,"&lt;&gt;Suspend",Status,"&lt;&gt;Assigned",Status,"&lt;&gt;Open",Status,"&lt;&gt;Hold",ResolvedDate,"&gt;="&amp;$C$1,ResolvedDate,"&lt;="&amp;$F$1)</f>
        <v/>
      </c>
      <c r="E57" s="137">
        <f>COUNTIFS(Severity,$B57,SLA_Breach,"&lt;&gt;Yes",Status,"&lt;&gt;Suspend",Status,"&lt;&gt;Assigned",Status,"&lt;&gt;Open",Status,"&lt;&gt;Hold&gt;",ResolvedDate,"&gt;="&amp;$C$1,ResolvedDate,"&lt;="&amp;$F$1)</f>
        <v/>
      </c>
      <c r="F57" s="137">
        <f>COUNTIFS(Severity,$B57,SLA_Breach,"Yes",Status,"&lt;&gt;Suspend",Status,"&lt;&gt;Assigned",Status,"&lt;&gt;Open",Status,"&lt;&gt;Hold&gt;",ResolvedDate,"&gt;="&amp;$C$1,ResolvedDate,"&lt;="&amp;$F$1)</f>
        <v/>
      </c>
      <c r="G57" s="137">
        <f>COUNTIFS(Severity,$B57,AssignedDate,"&gt;=01/01/2017 12:00:00 AM",AssignedDate,"&lt;="&amp;$F$1)</f>
        <v/>
      </c>
      <c r="H57" s="177" t="n"/>
      <c r="L57" s="57" t="n">
        <v>0</v>
      </c>
      <c r="M57" s="57" t="n"/>
    </row>
    <row r="58" spans="1:13">
      <c r="A58" s="137" t="n">
        <v>1</v>
      </c>
      <c r="B58" s="100" t="s">
        <v>525</v>
      </c>
      <c r="C58" s="137">
        <f>COUNTIFS(Severity,$B58,AssignedDate,"&gt;="&amp;$C$1,AssignedDate,"&lt;="&amp;$F$1)</f>
        <v/>
      </c>
      <c r="D58" s="137">
        <f>COUNTIFS(Severity,$B58,Status,"&lt;&gt;Suspend",Status,"&lt;&gt;Assigned",Status,"&lt;&gt;Open",Status,"&lt;&gt;Hold",ResolvedDate,"&gt;="&amp;$C$1,ResolvedDate,"&lt;="&amp;$F$1)</f>
        <v/>
      </c>
      <c r="E58" s="137">
        <f>COUNTIFS(Severity,$B58,SLA_Breach,"&lt;&gt;Yes",Status,"&lt;&gt;Suspend",Status,"&lt;&gt;Assigned",Status,"&lt;&gt;Open",Status,"&lt;&gt;Hold&gt;",ResolvedDate,"&gt;="&amp;$C$1,ResolvedDate,"&lt;="&amp;$F$1)</f>
        <v/>
      </c>
      <c r="F58" s="137">
        <f>COUNTIFS(Severity,$B58,SLA_Breach,"Yes",Status,"&lt;&gt;Suspend",Status,"&lt;&gt;Assigned",Status,"&lt;&gt;Open",Status,"&lt;&gt;Hold&gt;",ResolvedDate,"&gt;="&amp;$C$1,ResolvedDate,"&lt;="&amp;$F$1)</f>
        <v/>
      </c>
      <c r="G58" s="137">
        <f>COUNTIFS(Severity,$B58,AssignedDate,"&gt;=01/01/2017 12:00:00 AM",AssignedDate,"&lt;="&amp;$F$1)</f>
        <v/>
      </c>
      <c r="H58" s="177" t="n"/>
      <c r="L58" s="57" t="n">
        <v>0</v>
      </c>
      <c r="M58" s="57" t="n"/>
    </row>
    <row r="59" spans="1:13">
      <c r="A59" s="137" t="n">
        <v>1</v>
      </c>
      <c r="B59" s="100" t="s">
        <v>525</v>
      </c>
      <c r="C59" s="137">
        <f>COUNTIFS(Severity,$B59,AssignedDate,"&gt;="&amp;$C$1,AssignedDate,"&lt;="&amp;$F$1)</f>
        <v/>
      </c>
      <c r="D59" s="137">
        <f>COUNTIFS(Severity,$B59,Status,"&lt;&gt;Suspend",Status,"&lt;&gt;Assigned",Status,"&lt;&gt;Open",Status,"&lt;&gt;Hold",ResolvedDate,"&gt;="&amp;$C$1,ResolvedDate,"&lt;="&amp;$F$1)</f>
        <v/>
      </c>
      <c r="E59" s="137">
        <f>COUNTIFS(Severity,$B59,SLA_Breach,"&lt;&gt;Yes",Status,"&lt;&gt;Suspend",Status,"&lt;&gt;Assigned",Status,"&lt;&gt;Open",Status,"&lt;&gt;Hold&gt;",ResolvedDate,"&gt;="&amp;$C$1,ResolvedDate,"&lt;="&amp;$F$1)</f>
        <v/>
      </c>
      <c r="F59" s="137">
        <f>COUNTIFS(Severity,$B59,SLA_Breach,"Yes",Status,"&lt;&gt;Suspend",Status,"&lt;&gt;Assigned",Status,"&lt;&gt;Open",Status,"&lt;&gt;Hold&gt;",ResolvedDate,"&gt;="&amp;$C$1,ResolvedDate,"&lt;="&amp;$F$1)</f>
        <v/>
      </c>
      <c r="G59" s="137">
        <f>COUNTIFS(Severity,$B59,AssignedDate,"&gt;=01/01/2017 12:00:00 AM",AssignedDate,"&lt;="&amp;$F$1)</f>
        <v/>
      </c>
      <c r="H59" s="177" t="n"/>
      <c r="L59" s="57" t="n">
        <v>0</v>
      </c>
      <c r="M59" s="57" t="n"/>
    </row>
    <row r="60" spans="1:13">
      <c r="A60" s="137" t="n">
        <v>1</v>
      </c>
      <c r="B60" s="100" t="s">
        <v>525</v>
      </c>
      <c r="C60" s="137">
        <f>COUNTIFS(Severity,$B60,AssignedDate,"&gt;="&amp;$C$1,AssignedDate,"&lt;="&amp;$F$1)</f>
        <v/>
      </c>
      <c r="D60" s="137">
        <f>COUNTIFS(Severity,$B60,Status,"&lt;&gt;Suspend",Status,"&lt;&gt;Assigned",Status,"&lt;&gt;Open",Status,"&lt;&gt;Hold",ResolvedDate,"&gt;="&amp;$C$1,ResolvedDate,"&lt;="&amp;$F$1)</f>
        <v/>
      </c>
      <c r="E60" s="137">
        <f>COUNTIFS(Severity,$B60,SLA_Breach,"&lt;&gt;Yes",Status,"&lt;&gt;Suspend",Status,"&lt;&gt;Assigned",Status,"&lt;&gt;Open",Status,"&lt;&gt;Hold&gt;",ResolvedDate,"&gt;="&amp;$C$1,ResolvedDate,"&lt;="&amp;$F$1)</f>
        <v/>
      </c>
      <c r="F60" s="137">
        <f>COUNTIFS(Severity,$B60,SLA_Breach,"Yes",Status,"&lt;&gt;Suspend",Status,"&lt;&gt;Assigned",Status,"&lt;&gt;Open",Status,"&lt;&gt;Hold&gt;",ResolvedDate,"&gt;="&amp;$C$1,ResolvedDate,"&lt;="&amp;$F$1)</f>
        <v/>
      </c>
      <c r="G60" s="137">
        <f>COUNTIFS(Severity,$B60,AssignedDate,"&gt;=01/01/2017 12:00:00 AM",AssignedDate,"&lt;="&amp;$F$1)</f>
        <v/>
      </c>
      <c r="H60" s="177" t="n"/>
      <c r="L60" s="57" t="n">
        <v>0</v>
      </c>
      <c r="M60" s="57" t="n"/>
    </row>
    <row r="61" spans="1:13">
      <c r="A61" s="137" t="n">
        <v>1</v>
      </c>
      <c r="B61" s="100" t="s">
        <v>525</v>
      </c>
      <c r="C61" s="137">
        <f>COUNTIFS(Severity,$B61,AssignedDate,"&gt;="&amp;$C$1,AssignedDate,"&lt;="&amp;$F$1)</f>
        <v/>
      </c>
      <c r="D61" s="137">
        <f>COUNTIFS(Severity,$B61,Status,"&lt;&gt;Suspend",Status,"&lt;&gt;Assigned",Status,"&lt;&gt;Open",Status,"&lt;&gt;Hold",ResolvedDate,"&gt;="&amp;$C$1,ResolvedDate,"&lt;="&amp;$F$1)</f>
        <v/>
      </c>
      <c r="E61" s="137">
        <f>COUNTIFS(Severity,$B61,SLA_Breach,"&lt;&gt;Yes",Status,"&lt;&gt;Suspend",Status,"&lt;&gt;Assigned",Status,"&lt;&gt;Open",Status,"&lt;&gt;Hold&gt;",ResolvedDate,"&gt;="&amp;$C$1,ResolvedDate,"&lt;="&amp;$F$1)</f>
        <v/>
      </c>
      <c r="F61" s="137">
        <f>COUNTIFS(Severity,$B61,SLA_Breach,"Yes",Status,"&lt;&gt;Suspend",Status,"&lt;&gt;Assigned",Status,"&lt;&gt;Open",Status,"&lt;&gt;Hold&gt;",ResolvedDate,"&gt;="&amp;$C$1,ResolvedDate,"&lt;="&amp;$F$1)</f>
        <v/>
      </c>
      <c r="G61" s="137">
        <f>COUNTIFS(Severity,$B61,AssignedDate,"&gt;=01/01/2017 12:00:00 AM",AssignedDate,"&lt;="&amp;$F$1)</f>
        <v/>
      </c>
      <c r="H61" s="177" t="n"/>
      <c r="L61" s="57" t="n">
        <v>0</v>
      </c>
      <c r="M61" s="57" t="n"/>
    </row>
    <row r="62" spans="1:13">
      <c r="A62" s="137" t="n">
        <v>1</v>
      </c>
      <c r="B62" s="100" t="s">
        <v>525</v>
      </c>
      <c r="C62" s="137">
        <f>COUNTIFS(Severity,$B62,AssignedDate,"&gt;="&amp;$C$1,AssignedDate,"&lt;="&amp;$F$1)</f>
        <v/>
      </c>
      <c r="D62" s="137">
        <f>COUNTIFS(Severity,$B62,Status,"&lt;&gt;Suspend",Status,"&lt;&gt;Assigned",Status,"&lt;&gt;Open",Status,"&lt;&gt;Hold",ResolvedDate,"&gt;="&amp;$C$1,ResolvedDate,"&lt;="&amp;$F$1)</f>
        <v/>
      </c>
      <c r="E62" s="137">
        <f>COUNTIFS(Severity,$B62,SLA_Breach,"&lt;&gt;Yes",Status,"&lt;&gt;Suspend",Status,"&lt;&gt;Assigned",Status,"&lt;&gt;Open",Status,"&lt;&gt;Hold&gt;",ResolvedDate,"&gt;="&amp;$C$1,ResolvedDate,"&lt;="&amp;$F$1)</f>
        <v/>
      </c>
      <c r="F62" s="137">
        <f>COUNTIFS(Severity,$B62,SLA_Breach,"Yes",Status,"&lt;&gt;Suspend",Status,"&lt;&gt;Assigned",Status,"&lt;&gt;Open",Status,"&lt;&gt;Hold&gt;",ResolvedDate,"&gt;="&amp;$C$1,ResolvedDate,"&lt;="&amp;$F$1)</f>
        <v/>
      </c>
      <c r="G62" s="137">
        <f>COUNTIFS(Severity,$B62,AssignedDate,"&gt;=01/01/2017 12:00:00 AM",AssignedDate,"&lt;="&amp;$F$1)</f>
        <v/>
      </c>
      <c r="H62" s="177" t="n"/>
      <c r="L62" s="57" t="n">
        <v>0</v>
      </c>
      <c r="M62" s="57" t="n"/>
    </row>
    <row r="63" spans="1:13">
      <c r="A63" s="137" t="n">
        <v>1</v>
      </c>
      <c r="B63" s="100" t="s">
        <v>525</v>
      </c>
      <c r="C63" s="137">
        <f>COUNTIFS(Severity,$B63,AssignedDate,"&gt;="&amp;$C$1,AssignedDate,"&lt;="&amp;$F$1)</f>
        <v/>
      </c>
      <c r="D63" s="137">
        <f>COUNTIFS(Severity,$B63,Status,"&lt;&gt;Suspend",Status,"&lt;&gt;Assigned",Status,"&lt;&gt;Open",Status,"&lt;&gt;Hold",ResolvedDate,"&gt;="&amp;$C$1,ResolvedDate,"&lt;="&amp;$F$1)</f>
        <v/>
      </c>
      <c r="E63" s="137">
        <f>COUNTIFS(Severity,$B63,SLA_Breach,"&lt;&gt;Yes",Status,"&lt;&gt;Suspend",Status,"&lt;&gt;Assigned",Status,"&lt;&gt;Open",Status,"&lt;&gt;Hold&gt;",ResolvedDate,"&gt;="&amp;$C$1,ResolvedDate,"&lt;="&amp;$F$1)</f>
        <v/>
      </c>
      <c r="F63" s="137">
        <f>COUNTIFS(Severity,$B63,SLA_Breach,"Yes",Status,"&lt;&gt;Suspend",Status,"&lt;&gt;Assigned",Status,"&lt;&gt;Open",Status,"&lt;&gt;Hold&gt;",ResolvedDate,"&gt;="&amp;$C$1,ResolvedDate,"&lt;="&amp;$F$1)</f>
        <v/>
      </c>
      <c r="G63" s="137">
        <f>COUNTIFS(Severity,$B63,AssignedDate,"&gt;=01/01/2017 12:00:00 AM",AssignedDate,"&lt;="&amp;$F$1)</f>
        <v/>
      </c>
      <c r="H63" s="177" t="n"/>
      <c r="L63" s="57" t="n">
        <v>0</v>
      </c>
      <c r="M63" s="57" t="n"/>
    </row>
    <row r="64" spans="1:13">
      <c r="A64" s="137" t="n">
        <v>1</v>
      </c>
      <c r="B64" s="100" t="s">
        <v>525</v>
      </c>
      <c r="C64" s="137">
        <f>COUNTIFS(Severity,$B64,AssignedDate,"&gt;="&amp;$C$1,AssignedDate,"&lt;="&amp;$F$1)</f>
        <v/>
      </c>
      <c r="D64" s="137">
        <f>COUNTIFS(Severity,$B64,Status,"&lt;&gt;Suspend",Status,"&lt;&gt;Assigned",Status,"&lt;&gt;Open",Status,"&lt;&gt;Hold",ResolvedDate,"&gt;="&amp;$C$1,ResolvedDate,"&lt;="&amp;$F$1)</f>
        <v/>
      </c>
      <c r="E64" s="137">
        <f>COUNTIFS(Severity,$B64,SLA_Breach,"&lt;&gt;Yes",Status,"&lt;&gt;Suspend",Status,"&lt;&gt;Assigned",Status,"&lt;&gt;Open",Status,"&lt;&gt;Hold&gt;",ResolvedDate,"&gt;="&amp;$C$1,ResolvedDate,"&lt;="&amp;$F$1)</f>
        <v/>
      </c>
      <c r="F64" s="137">
        <f>COUNTIFS(Severity,$B64,SLA_Breach,"Yes",Status,"&lt;&gt;Suspend",Status,"&lt;&gt;Assigned",Status,"&lt;&gt;Open",Status,"&lt;&gt;Hold&gt;",ResolvedDate,"&gt;="&amp;$C$1,ResolvedDate,"&lt;="&amp;$F$1)</f>
        <v/>
      </c>
      <c r="G64" s="137">
        <f>COUNTIFS(Severity,$B64,AssignedDate,"&gt;=01/01/2017 12:00:00 AM",AssignedDate,"&lt;="&amp;$F$1)</f>
        <v/>
      </c>
      <c r="H64" s="177" t="n"/>
      <c r="L64" s="57" t="n">
        <v>0</v>
      </c>
      <c r="M64" s="57" t="n"/>
    </row>
    <row r="65" spans="1:13">
      <c r="A65" s="137" t="n">
        <v>1</v>
      </c>
      <c r="B65" s="100" t="s">
        <v>525</v>
      </c>
      <c r="C65" s="137">
        <f>COUNTIFS(Severity,$B65,AssignedDate,"&gt;="&amp;$C$1,AssignedDate,"&lt;="&amp;$F$1)</f>
        <v/>
      </c>
      <c r="D65" s="137">
        <f>COUNTIFS(Severity,$B65,Status,"&lt;&gt;Suspend",Status,"&lt;&gt;Assigned",Status,"&lt;&gt;Open",Status,"&lt;&gt;Hold",ResolvedDate,"&gt;="&amp;$C$1,ResolvedDate,"&lt;="&amp;$F$1)</f>
        <v/>
      </c>
      <c r="E65" s="137">
        <f>COUNTIFS(Severity,$B65,SLA_Breach,"&lt;&gt;Yes",Status,"&lt;&gt;Suspend",Status,"&lt;&gt;Assigned",Status,"&lt;&gt;Open",Status,"&lt;&gt;Hold&gt;",ResolvedDate,"&gt;="&amp;$C$1,ResolvedDate,"&lt;="&amp;$F$1)</f>
        <v/>
      </c>
      <c r="F65" s="137">
        <f>COUNTIFS(Severity,$B65,SLA_Breach,"Yes",Status,"&lt;&gt;Suspend",Status,"&lt;&gt;Assigned",Status,"&lt;&gt;Open",Status,"&lt;&gt;Hold&gt;",ResolvedDate,"&gt;="&amp;$C$1,ResolvedDate,"&lt;="&amp;$F$1)</f>
        <v/>
      </c>
      <c r="G65" s="137">
        <f>COUNTIFS(Severity,$B65,AssignedDate,"&gt;=01/01/2017 12:00:00 AM",AssignedDate,"&lt;="&amp;$F$1)</f>
        <v/>
      </c>
      <c r="H65" s="177" t="n"/>
      <c r="L65" s="57" t="n">
        <v>0</v>
      </c>
      <c r="M65" s="57" t="n"/>
    </row>
    <row r="66" spans="1:13">
      <c r="A66" s="137" t="n">
        <v>1</v>
      </c>
      <c r="B66" s="100" t="s">
        <v>525</v>
      </c>
      <c r="C66" s="137">
        <f>COUNTIFS(Severity,$B66,AssignedDate,"&gt;="&amp;$C$1,AssignedDate,"&lt;="&amp;$F$1)</f>
        <v/>
      </c>
      <c r="D66" s="137">
        <f>COUNTIFS(Severity,$B66,Status,"&lt;&gt;Suspend",Status,"&lt;&gt;Assigned",Status,"&lt;&gt;Open",Status,"&lt;&gt;Hold",ResolvedDate,"&gt;="&amp;$C$1,ResolvedDate,"&lt;="&amp;$F$1)</f>
        <v/>
      </c>
      <c r="E66" s="137">
        <f>COUNTIFS(Severity,$B66,SLA_Breach,"&lt;&gt;Yes",Status,"&lt;&gt;Suspend",Status,"&lt;&gt;Assigned",Status,"&lt;&gt;Open",Status,"&lt;&gt;Hold&gt;",ResolvedDate,"&gt;="&amp;$C$1,ResolvedDate,"&lt;="&amp;$F$1)</f>
        <v/>
      </c>
      <c r="F66" s="137">
        <f>COUNTIFS(Severity,$B66,SLA_Breach,"Yes",Status,"&lt;&gt;Suspend",Status,"&lt;&gt;Assigned",Status,"&lt;&gt;Open",Status,"&lt;&gt;Hold&gt;",ResolvedDate,"&gt;="&amp;$C$1,ResolvedDate,"&lt;="&amp;$F$1)</f>
        <v/>
      </c>
      <c r="G66" s="137">
        <f>COUNTIFS(Severity,$B66,AssignedDate,"&gt;=01/01/2017 12:00:00 AM",AssignedDate,"&lt;="&amp;$F$1)</f>
        <v/>
      </c>
      <c r="H66" s="177" t="n"/>
      <c r="L66" s="57" t="n">
        <v>0</v>
      </c>
      <c r="M66" s="57" t="n"/>
    </row>
    <row r="67" spans="1:13">
      <c r="A67" s="137" t="n">
        <v>1</v>
      </c>
      <c r="B67" s="100" t="s">
        <v>525</v>
      </c>
      <c r="C67" s="137">
        <f>COUNTIFS(Severity,$B67,AssignedDate,"&gt;="&amp;$C$1,AssignedDate,"&lt;="&amp;$F$1)</f>
        <v/>
      </c>
      <c r="D67" s="137">
        <f>COUNTIFS(Severity,$B67,Status,"&lt;&gt;Suspend",Status,"&lt;&gt;Assigned",Status,"&lt;&gt;Open",Status,"&lt;&gt;Hold",ResolvedDate,"&gt;="&amp;$C$1,ResolvedDate,"&lt;="&amp;$F$1)</f>
        <v/>
      </c>
      <c r="E67" s="137">
        <f>COUNTIFS(Severity,$B67,SLA_Breach,"&lt;&gt;Yes",Status,"&lt;&gt;Suspend",Status,"&lt;&gt;Assigned",Status,"&lt;&gt;Open",Status,"&lt;&gt;Hold&gt;",ResolvedDate,"&gt;="&amp;$C$1,ResolvedDate,"&lt;="&amp;$F$1)</f>
        <v/>
      </c>
      <c r="F67" s="137">
        <f>COUNTIFS(Severity,$B67,SLA_Breach,"Yes",Status,"&lt;&gt;Suspend",Status,"&lt;&gt;Assigned",Status,"&lt;&gt;Open",Status,"&lt;&gt;Hold&gt;",ResolvedDate,"&gt;="&amp;$C$1,ResolvedDate,"&lt;="&amp;$F$1)</f>
        <v/>
      </c>
      <c r="G67" s="137">
        <f>COUNTIFS(Severity,$B67,AssignedDate,"&gt;=01/01/2017 12:00:00 AM",AssignedDate,"&lt;="&amp;$F$1)</f>
        <v/>
      </c>
      <c r="H67" s="177" t="n"/>
      <c r="L67" s="57" t="n">
        <v>0</v>
      </c>
      <c r="M67" s="57" t="n"/>
    </row>
    <row r="68" spans="1:13">
      <c r="A68" s="137" t="n">
        <v>1</v>
      </c>
      <c r="B68" s="100" t="s">
        <v>525</v>
      </c>
      <c r="C68" s="137">
        <f>COUNTIFS(Severity,$B68,AssignedDate,"&gt;="&amp;$C$1,AssignedDate,"&lt;="&amp;$F$1)</f>
        <v/>
      </c>
      <c r="D68" s="137">
        <f>COUNTIFS(Severity,$B68,Status,"&lt;&gt;Suspend",Status,"&lt;&gt;Assigned",Status,"&lt;&gt;Open",Status,"&lt;&gt;Hold",ResolvedDate,"&gt;="&amp;$C$1,ResolvedDate,"&lt;="&amp;$F$1)</f>
        <v/>
      </c>
      <c r="E68" s="137">
        <f>COUNTIFS(Severity,$B68,SLA_Breach,"&lt;&gt;Yes",Status,"&lt;&gt;Suspend",Status,"&lt;&gt;Assigned",Status,"&lt;&gt;Open",Status,"&lt;&gt;Hold&gt;",ResolvedDate,"&gt;="&amp;$C$1,ResolvedDate,"&lt;="&amp;$F$1)</f>
        <v/>
      </c>
      <c r="F68" s="137">
        <f>COUNTIFS(Severity,$B68,SLA_Breach,"Yes",Status,"&lt;&gt;Suspend",Status,"&lt;&gt;Assigned",Status,"&lt;&gt;Open",Status,"&lt;&gt;Hold&gt;",ResolvedDate,"&gt;="&amp;$C$1,ResolvedDate,"&lt;="&amp;$F$1)</f>
        <v/>
      </c>
      <c r="G68" s="137">
        <f>COUNTIFS(Severity,$B68,AssignedDate,"&gt;=01/01/2017 12:00:00 AM",AssignedDate,"&lt;="&amp;$F$1)</f>
        <v/>
      </c>
      <c r="H68" s="177" t="n"/>
      <c r="L68" s="57" t="n">
        <v>0</v>
      </c>
      <c r="M68" s="57" t="n"/>
    </row>
    <row r="69" spans="1:13">
      <c r="A69" s="137" t="n">
        <v>1</v>
      </c>
      <c r="B69" s="100" t="s">
        <v>525</v>
      </c>
      <c r="C69" s="137">
        <f>COUNTIFS(Severity,$B69,AssignedDate,"&gt;="&amp;$C$1,AssignedDate,"&lt;="&amp;$F$1)</f>
        <v/>
      </c>
      <c r="D69" s="137">
        <f>COUNTIFS(Severity,$B69,Status,"&lt;&gt;Suspend",Status,"&lt;&gt;Assigned",Status,"&lt;&gt;Open",Status,"&lt;&gt;Hold",ResolvedDate,"&gt;="&amp;$C$1,ResolvedDate,"&lt;="&amp;$F$1)</f>
        <v/>
      </c>
      <c r="E69" s="137">
        <f>COUNTIFS(Severity,$B69,SLA_Breach,"&lt;&gt;Yes",Status,"&lt;&gt;Suspend",Status,"&lt;&gt;Assigned",Status,"&lt;&gt;Open",Status,"&lt;&gt;Hold&gt;",ResolvedDate,"&gt;="&amp;$C$1,ResolvedDate,"&lt;="&amp;$F$1)</f>
        <v/>
      </c>
      <c r="F69" s="137">
        <f>COUNTIFS(Severity,$B69,SLA_Breach,"Yes",Status,"&lt;&gt;Suspend",Status,"&lt;&gt;Assigned",Status,"&lt;&gt;Open",Status,"&lt;&gt;Hold&gt;",ResolvedDate,"&gt;="&amp;$C$1,ResolvedDate,"&lt;="&amp;$F$1)</f>
        <v/>
      </c>
      <c r="G69" s="137">
        <f>COUNTIFS(Severity,$B69,AssignedDate,"&gt;=01/01/2017 12:00:00 AM",AssignedDate,"&lt;="&amp;$F$1)</f>
        <v/>
      </c>
      <c r="H69" s="177" t="n"/>
      <c r="L69" s="57" t="n">
        <v>0</v>
      </c>
      <c r="M69" s="57" t="n"/>
    </row>
    <row r="70" spans="1:13">
      <c r="A70" s="137" t="n">
        <v>1</v>
      </c>
      <c r="B70" s="100" t="s">
        <v>525</v>
      </c>
      <c r="C70" s="137">
        <f>COUNTIFS(Severity,$B70,AssignedDate,"&gt;="&amp;$C$1,AssignedDate,"&lt;="&amp;$F$1)</f>
        <v/>
      </c>
      <c r="D70" s="137">
        <f>COUNTIFS(Severity,$B70,Status,"&lt;&gt;Suspend",Status,"&lt;&gt;Assigned",Status,"&lt;&gt;Open",Status,"&lt;&gt;Hold",ResolvedDate,"&gt;="&amp;$C$1,ResolvedDate,"&lt;="&amp;$F$1)</f>
        <v/>
      </c>
      <c r="E70" s="137">
        <f>COUNTIFS(Severity,$B70,SLA_Breach,"&lt;&gt;Yes",Status,"&lt;&gt;Suspend",Status,"&lt;&gt;Assigned",Status,"&lt;&gt;Open",Status,"&lt;&gt;Hold&gt;",ResolvedDate,"&gt;="&amp;$C$1,ResolvedDate,"&lt;="&amp;$F$1)</f>
        <v/>
      </c>
      <c r="F70" s="137">
        <f>COUNTIFS(Severity,$B70,SLA_Breach,"Yes",Status,"&lt;&gt;Suspend",Status,"&lt;&gt;Assigned",Status,"&lt;&gt;Open",Status,"&lt;&gt;Hold&gt;",ResolvedDate,"&gt;="&amp;$C$1,ResolvedDate,"&lt;="&amp;$F$1)</f>
        <v/>
      </c>
      <c r="G70" s="137">
        <f>COUNTIFS(Severity,$B70,AssignedDate,"&gt;=01/01/2017 12:00:00 AM",AssignedDate,"&lt;="&amp;$F$1)</f>
        <v/>
      </c>
      <c r="H70" s="177" t="n"/>
      <c r="L70" s="57" t="n">
        <v>0</v>
      </c>
      <c r="M70" s="57" t="n"/>
    </row>
    <row r="71" spans="1:13">
      <c r="A71" s="137" t="n">
        <v>1</v>
      </c>
      <c r="B71" s="100" t="s">
        <v>525</v>
      </c>
      <c r="C71" s="137">
        <f>COUNTIFS(Severity,$B71,AssignedDate,"&gt;="&amp;$C$1,AssignedDate,"&lt;="&amp;$F$1)</f>
        <v/>
      </c>
      <c r="D71" s="137">
        <f>COUNTIFS(Severity,$B71,Status,"&lt;&gt;Suspend",Status,"&lt;&gt;Assigned",Status,"&lt;&gt;Open",Status,"&lt;&gt;Hold",ResolvedDate,"&gt;="&amp;$C$1,ResolvedDate,"&lt;="&amp;$F$1)</f>
        <v/>
      </c>
      <c r="E71" s="137">
        <f>COUNTIFS(Severity,$B71,SLA_Breach,"&lt;&gt;Yes",Status,"&lt;&gt;Suspend",Status,"&lt;&gt;Assigned",Status,"&lt;&gt;Open",Status,"&lt;&gt;Hold&gt;",ResolvedDate,"&gt;="&amp;$C$1,ResolvedDate,"&lt;="&amp;$F$1)</f>
        <v/>
      </c>
      <c r="F71" s="137">
        <f>COUNTIFS(Severity,$B71,SLA_Breach,"Yes",Status,"&lt;&gt;Suspend",Status,"&lt;&gt;Assigned",Status,"&lt;&gt;Open",Status,"&lt;&gt;Hold&gt;",ResolvedDate,"&gt;="&amp;$C$1,ResolvedDate,"&lt;="&amp;$F$1)</f>
        <v/>
      </c>
      <c r="G71" s="137">
        <f>COUNTIFS(Severity,$B71,AssignedDate,"&gt;=01/01/2017 12:00:00 AM",AssignedDate,"&lt;="&amp;$F$1)</f>
        <v/>
      </c>
      <c r="H71" s="177" t="n"/>
      <c r="L71" s="57" t="n">
        <v>0</v>
      </c>
      <c r="M71" s="57" t="n"/>
    </row>
    <row r="72" spans="1:13">
      <c r="A72" s="137" t="n">
        <v>1</v>
      </c>
      <c r="B72" s="100" t="s">
        <v>525</v>
      </c>
      <c r="C72" s="137">
        <f>COUNTIFS(Severity,$B72,AssignedDate,"&gt;="&amp;$C$1,AssignedDate,"&lt;="&amp;$F$1)</f>
        <v/>
      </c>
      <c r="D72" s="137">
        <f>COUNTIFS(Severity,$B72,Status,"&lt;&gt;Suspend",Status,"&lt;&gt;Assigned",Status,"&lt;&gt;Open",Status,"&lt;&gt;Hold",ResolvedDate,"&gt;="&amp;$C$1,ResolvedDate,"&lt;="&amp;$F$1)</f>
        <v/>
      </c>
      <c r="E72" s="137">
        <f>COUNTIFS(Severity,$B72,SLA_Breach,"&lt;&gt;Yes",Status,"&lt;&gt;Suspend",Status,"&lt;&gt;Assigned",Status,"&lt;&gt;Open",Status,"&lt;&gt;Hold&gt;",ResolvedDate,"&gt;="&amp;$C$1,ResolvedDate,"&lt;="&amp;$F$1)</f>
        <v/>
      </c>
      <c r="F72" s="137">
        <f>COUNTIFS(Severity,$B72,SLA_Breach,"Yes",Status,"&lt;&gt;Suspend",Status,"&lt;&gt;Assigned",Status,"&lt;&gt;Open",Status,"&lt;&gt;Hold&gt;",ResolvedDate,"&gt;="&amp;$C$1,ResolvedDate,"&lt;="&amp;$F$1)</f>
        <v/>
      </c>
      <c r="G72" s="137">
        <f>COUNTIFS(Severity,$B72,AssignedDate,"&gt;=01/01/2017 12:00:00 AM",AssignedDate,"&lt;="&amp;$F$1)</f>
        <v/>
      </c>
      <c r="H72" s="177" t="n"/>
      <c r="L72" s="57" t="n">
        <v>0</v>
      </c>
      <c r="M72" s="57" t="n"/>
    </row>
    <row r="73" spans="1:13">
      <c r="A73" s="137" t="n">
        <v>1</v>
      </c>
      <c r="B73" s="100" t="s">
        <v>525</v>
      </c>
      <c r="C73" s="137">
        <f>COUNTIFS(Severity,$B73,AssignedDate,"&gt;="&amp;$C$1,AssignedDate,"&lt;="&amp;$F$1)</f>
        <v/>
      </c>
      <c r="D73" s="137">
        <f>COUNTIFS(Severity,$B73,Status,"&lt;&gt;Suspend",Status,"&lt;&gt;Assigned",Status,"&lt;&gt;Open",Status,"&lt;&gt;Hold",ResolvedDate,"&gt;="&amp;$C$1,ResolvedDate,"&lt;="&amp;$F$1)</f>
        <v/>
      </c>
      <c r="E73" s="137">
        <f>COUNTIFS(Severity,$B73,SLA_Breach,"&lt;&gt;Yes",Status,"&lt;&gt;Suspend",Status,"&lt;&gt;Assigned",Status,"&lt;&gt;Open",Status,"&lt;&gt;Hold&gt;",ResolvedDate,"&gt;="&amp;$C$1,ResolvedDate,"&lt;="&amp;$F$1)</f>
        <v/>
      </c>
      <c r="F73" s="137">
        <f>COUNTIFS(Severity,$B73,SLA_Breach,"Yes",Status,"&lt;&gt;Suspend",Status,"&lt;&gt;Assigned",Status,"&lt;&gt;Open",Status,"&lt;&gt;Hold&gt;",ResolvedDate,"&gt;="&amp;$C$1,ResolvedDate,"&lt;="&amp;$F$1)</f>
        <v/>
      </c>
      <c r="G73" s="137">
        <f>COUNTIFS(Severity,$B73,AssignedDate,"&gt;=01/01/2017 12:00:00 AM",AssignedDate,"&lt;="&amp;$F$1)</f>
        <v/>
      </c>
      <c r="H73" s="177" t="n"/>
      <c r="L73" s="57" t="n">
        <v>0</v>
      </c>
      <c r="M73" s="57" t="n"/>
    </row>
    <row r="74" spans="1:13">
      <c r="A74" s="137" t="n">
        <v>1</v>
      </c>
      <c r="B74" s="100" t="s">
        <v>525</v>
      </c>
      <c r="C74" s="137">
        <f>COUNTIFS(Severity,$B74,AssignedDate,"&gt;="&amp;$C$1,AssignedDate,"&lt;="&amp;$F$1)</f>
        <v/>
      </c>
      <c r="D74" s="137">
        <f>COUNTIFS(Severity,$B74,Status,"&lt;&gt;Suspend",Status,"&lt;&gt;Assigned",Status,"&lt;&gt;Open",Status,"&lt;&gt;Hold",ResolvedDate,"&gt;="&amp;$C$1,ResolvedDate,"&lt;="&amp;$F$1)</f>
        <v/>
      </c>
      <c r="E74" s="137">
        <f>COUNTIFS(Severity,$B74,SLA_Breach,"&lt;&gt;Yes",Status,"&lt;&gt;Suspend",Status,"&lt;&gt;Assigned",Status,"&lt;&gt;Open",Status,"&lt;&gt;Hold&gt;",ResolvedDate,"&gt;="&amp;$C$1,ResolvedDate,"&lt;="&amp;$F$1)</f>
        <v/>
      </c>
      <c r="F74" s="137">
        <f>COUNTIFS(Severity,$B74,SLA_Breach,"Yes",Status,"&lt;&gt;Suspend",Status,"&lt;&gt;Assigned",Status,"&lt;&gt;Open",Status,"&lt;&gt;Hold&gt;",ResolvedDate,"&gt;="&amp;$C$1,ResolvedDate,"&lt;="&amp;$F$1)</f>
        <v/>
      </c>
      <c r="G74" s="137">
        <f>COUNTIFS(Severity,$B74,AssignedDate,"&gt;=01/01/2017 12:00:00 AM",AssignedDate,"&lt;="&amp;$F$1)</f>
        <v/>
      </c>
      <c r="H74" s="177" t="n"/>
      <c r="L74" s="57" t="n">
        <v>0</v>
      </c>
      <c r="M74" s="57" t="n"/>
    </row>
    <row r="75" spans="1:13">
      <c r="A75" s="137" t="n">
        <v>1</v>
      </c>
      <c r="B75" s="100" t="s">
        <v>525</v>
      </c>
      <c r="C75" s="137">
        <f>COUNTIFS(Severity,$B75,AssignedDate,"&gt;="&amp;$C$1,AssignedDate,"&lt;="&amp;$F$1)</f>
        <v/>
      </c>
      <c r="D75" s="137">
        <f>COUNTIFS(Severity,$B75,Status,"&lt;&gt;Suspend",Status,"&lt;&gt;Assigned",Status,"&lt;&gt;Open",Status,"&lt;&gt;Hold",ResolvedDate,"&gt;="&amp;$C$1,ResolvedDate,"&lt;="&amp;$F$1)</f>
        <v/>
      </c>
      <c r="E75" s="137">
        <f>COUNTIFS(Severity,$B75,SLA_Breach,"&lt;&gt;Yes",Status,"&lt;&gt;Suspend",Status,"&lt;&gt;Assigned",Status,"&lt;&gt;Open",Status,"&lt;&gt;Hold&gt;",ResolvedDate,"&gt;="&amp;$C$1,ResolvedDate,"&lt;="&amp;$F$1)</f>
        <v/>
      </c>
      <c r="F75" s="137">
        <f>COUNTIFS(Severity,$B75,SLA_Breach,"Yes",Status,"&lt;&gt;Suspend",Status,"&lt;&gt;Assigned",Status,"&lt;&gt;Open",Status,"&lt;&gt;Hold&gt;",ResolvedDate,"&gt;="&amp;$C$1,ResolvedDate,"&lt;="&amp;$F$1)</f>
        <v/>
      </c>
      <c r="G75" s="137">
        <f>COUNTIFS(Severity,$B75,AssignedDate,"&gt;=01/01/2017 12:00:00 AM",AssignedDate,"&lt;="&amp;$F$1)</f>
        <v/>
      </c>
      <c r="H75" s="177" t="n"/>
      <c r="L75" s="57" t="n">
        <v>0</v>
      </c>
      <c r="M75" s="57" t="n"/>
    </row>
    <row r="76" spans="1:13">
      <c r="A76" s="137" t="n">
        <v>1</v>
      </c>
      <c r="B76" s="100" t="s">
        <v>525</v>
      </c>
      <c r="C76" s="137">
        <f>COUNTIFS(Severity,$B76,AssignedDate,"&gt;="&amp;$C$1,AssignedDate,"&lt;="&amp;$F$1)</f>
        <v/>
      </c>
      <c r="D76" s="137">
        <f>COUNTIFS(Severity,$B76,Status,"&lt;&gt;Suspend",Status,"&lt;&gt;Assigned",Status,"&lt;&gt;Open",Status,"&lt;&gt;Hold",ResolvedDate,"&gt;="&amp;$C$1,ResolvedDate,"&lt;="&amp;$F$1)</f>
        <v/>
      </c>
      <c r="E76" s="137">
        <f>COUNTIFS(Severity,$B76,SLA_Breach,"&lt;&gt;Yes",Status,"&lt;&gt;Suspend",Status,"&lt;&gt;Assigned",Status,"&lt;&gt;Open",Status,"&lt;&gt;Hold&gt;",ResolvedDate,"&gt;="&amp;$C$1,ResolvedDate,"&lt;="&amp;$F$1)</f>
        <v/>
      </c>
      <c r="F76" s="137">
        <f>COUNTIFS(Severity,$B76,SLA_Breach,"Yes",Status,"&lt;&gt;Suspend",Status,"&lt;&gt;Assigned",Status,"&lt;&gt;Open",Status,"&lt;&gt;Hold&gt;",ResolvedDate,"&gt;="&amp;$C$1,ResolvedDate,"&lt;="&amp;$F$1)</f>
        <v/>
      </c>
      <c r="G76" s="137">
        <f>COUNTIFS(Severity,$B76,AssignedDate,"&gt;=01/01/2017 12:00:00 AM",AssignedDate,"&lt;="&amp;$F$1)</f>
        <v/>
      </c>
      <c r="H76" s="177" t="n"/>
      <c r="L76" s="57" t="n">
        <v>0</v>
      </c>
      <c r="M76" s="57" t="n"/>
    </row>
    <row r="77" spans="1:13">
      <c r="A77" s="137" t="n">
        <v>1</v>
      </c>
      <c r="B77" s="100" t="s">
        <v>525</v>
      </c>
      <c r="C77" s="137">
        <f>COUNTIFS(Severity,$B77,AssignedDate,"&gt;="&amp;$C$1,AssignedDate,"&lt;="&amp;$F$1)</f>
        <v/>
      </c>
      <c r="D77" s="137">
        <f>COUNTIFS(Severity,$B77,Status,"&lt;&gt;Suspend",Status,"&lt;&gt;Assigned",Status,"&lt;&gt;Open",Status,"&lt;&gt;Hold",ResolvedDate,"&gt;="&amp;$C$1,ResolvedDate,"&lt;="&amp;$F$1)</f>
        <v/>
      </c>
      <c r="E77" s="137">
        <f>COUNTIFS(Severity,$B77,SLA_Breach,"&lt;&gt;Yes",Status,"&lt;&gt;Suspend",Status,"&lt;&gt;Assigned",Status,"&lt;&gt;Open",Status,"&lt;&gt;Hold&gt;",ResolvedDate,"&gt;="&amp;$C$1,ResolvedDate,"&lt;="&amp;$F$1)</f>
        <v/>
      </c>
      <c r="F77" s="137">
        <f>COUNTIFS(Severity,$B77,SLA_Breach,"Yes",Status,"&lt;&gt;Suspend",Status,"&lt;&gt;Assigned",Status,"&lt;&gt;Open",Status,"&lt;&gt;Hold&gt;",ResolvedDate,"&gt;="&amp;$C$1,ResolvedDate,"&lt;="&amp;$F$1)</f>
        <v/>
      </c>
      <c r="G77" s="137">
        <f>COUNTIFS(Severity,$B77,AssignedDate,"&gt;=01/01/2017 12:00:00 AM",AssignedDate,"&lt;="&amp;$F$1)</f>
        <v/>
      </c>
      <c r="H77" s="177" t="n"/>
      <c r="L77" s="57" t="n">
        <v>0</v>
      </c>
      <c r="M77" s="57" t="n"/>
    </row>
    <row r="78" spans="1:13">
      <c r="A78" s="137" t="n">
        <v>1</v>
      </c>
      <c r="B78" s="100" t="s">
        <v>525</v>
      </c>
      <c r="C78" s="137">
        <f>COUNTIFS(Severity,$B78,AssignedDate,"&gt;="&amp;$C$1,AssignedDate,"&lt;="&amp;$F$1)</f>
        <v/>
      </c>
      <c r="D78" s="137">
        <f>COUNTIFS(Severity,$B78,Status,"&lt;&gt;Suspend",Status,"&lt;&gt;Assigned",Status,"&lt;&gt;Open",Status,"&lt;&gt;Hold",ResolvedDate,"&gt;="&amp;$C$1,ResolvedDate,"&lt;="&amp;$F$1)</f>
        <v/>
      </c>
      <c r="E78" s="137">
        <f>COUNTIFS(Severity,$B78,SLA_Breach,"&lt;&gt;Yes",Status,"&lt;&gt;Suspend",Status,"&lt;&gt;Assigned",Status,"&lt;&gt;Open",Status,"&lt;&gt;Hold&gt;",ResolvedDate,"&gt;="&amp;$C$1,ResolvedDate,"&lt;="&amp;$F$1)</f>
        <v/>
      </c>
      <c r="F78" s="137">
        <f>COUNTIFS(Severity,$B78,SLA_Breach,"Yes",Status,"&lt;&gt;Suspend",Status,"&lt;&gt;Assigned",Status,"&lt;&gt;Open",Status,"&lt;&gt;Hold&gt;",ResolvedDate,"&gt;="&amp;$C$1,ResolvedDate,"&lt;="&amp;$F$1)</f>
        <v/>
      </c>
      <c r="G78" s="137">
        <f>COUNTIFS(Severity,$B78,AssignedDate,"&gt;=01/01/2017 12:00:00 AM",AssignedDate,"&lt;="&amp;$F$1)</f>
        <v/>
      </c>
      <c r="H78" s="177" t="n"/>
      <c r="L78" s="57" t="n">
        <v>0</v>
      </c>
      <c r="M78" s="57" t="n"/>
    </row>
    <row r="79" spans="1:13">
      <c r="A79" s="137" t="n">
        <v>1</v>
      </c>
      <c r="B79" s="100" t="s">
        <v>525</v>
      </c>
      <c r="C79" s="137">
        <f>COUNTIFS(Severity,$B79,AssignedDate,"&gt;="&amp;$C$1,AssignedDate,"&lt;="&amp;$F$1)</f>
        <v/>
      </c>
      <c r="D79" s="137">
        <f>COUNTIFS(Severity,$B79,Status,"&lt;&gt;Suspend",Status,"&lt;&gt;Assigned",Status,"&lt;&gt;Open",Status,"&lt;&gt;Hold",ResolvedDate,"&gt;="&amp;$C$1,ResolvedDate,"&lt;="&amp;$F$1)</f>
        <v/>
      </c>
      <c r="E79" s="137">
        <f>COUNTIFS(Severity,$B79,SLA_Breach,"&lt;&gt;Yes",Status,"&lt;&gt;Suspend",Status,"&lt;&gt;Assigned",Status,"&lt;&gt;Open",Status,"&lt;&gt;Hold&gt;",ResolvedDate,"&gt;="&amp;$C$1,ResolvedDate,"&lt;="&amp;$F$1)</f>
        <v/>
      </c>
      <c r="F79" s="137">
        <f>COUNTIFS(Severity,$B79,SLA_Breach,"Yes",Status,"&lt;&gt;Suspend",Status,"&lt;&gt;Assigned",Status,"&lt;&gt;Open",Status,"&lt;&gt;Hold&gt;",ResolvedDate,"&gt;="&amp;$C$1,ResolvedDate,"&lt;="&amp;$F$1)</f>
        <v/>
      </c>
      <c r="G79" s="137">
        <f>COUNTIFS(Severity,$B79,AssignedDate,"&gt;=01/01/2017 12:00:00 AM",AssignedDate,"&lt;="&amp;$F$1)</f>
        <v/>
      </c>
      <c r="H79" s="177" t="n"/>
      <c r="L79" s="57" t="n">
        <v>0</v>
      </c>
      <c r="M79" s="57" t="n"/>
    </row>
    <row r="80" spans="1:13">
      <c r="A80" s="137" t="n">
        <v>1</v>
      </c>
      <c r="B80" s="100" t="s">
        <v>525</v>
      </c>
      <c r="C80" s="137">
        <f>COUNTIFS(Severity,$B80,AssignedDate,"&gt;="&amp;$C$1,AssignedDate,"&lt;="&amp;$F$1)</f>
        <v/>
      </c>
      <c r="D80" s="137">
        <f>COUNTIFS(Severity,$B80,Status,"&lt;&gt;Suspend",Status,"&lt;&gt;Assigned",Status,"&lt;&gt;Open",Status,"&lt;&gt;Hold",ResolvedDate,"&gt;="&amp;$C$1,ResolvedDate,"&lt;="&amp;$F$1)</f>
        <v/>
      </c>
      <c r="E80" s="137">
        <f>COUNTIFS(Severity,$B80,SLA_Breach,"&lt;&gt;Yes",Status,"&lt;&gt;Suspend",Status,"&lt;&gt;Assigned",Status,"&lt;&gt;Open",Status,"&lt;&gt;Hold&gt;",ResolvedDate,"&gt;="&amp;$C$1,ResolvedDate,"&lt;="&amp;$F$1)</f>
        <v/>
      </c>
      <c r="F80" s="137">
        <f>COUNTIFS(Severity,$B80,SLA_Breach,"Yes",Status,"&lt;&gt;Suspend",Status,"&lt;&gt;Assigned",Status,"&lt;&gt;Open",Status,"&lt;&gt;Hold&gt;",ResolvedDate,"&gt;="&amp;$C$1,ResolvedDate,"&lt;="&amp;$F$1)</f>
        <v/>
      </c>
      <c r="G80" s="137">
        <f>COUNTIFS(Severity,$B80,AssignedDate,"&gt;=01/01/2017 12:00:00 AM",AssignedDate,"&lt;="&amp;$F$1)</f>
        <v/>
      </c>
      <c r="H80" s="177" t="n"/>
      <c r="L80" s="57" t="n">
        <v>0</v>
      </c>
      <c r="M80" s="57" t="n"/>
    </row>
    <row r="81" spans="1:13">
      <c r="A81" s="137" t="n">
        <v>1</v>
      </c>
      <c r="B81" s="100" t="s">
        <v>525</v>
      </c>
      <c r="C81" s="137">
        <f>COUNTIFS(Severity,$B81,AssignedDate,"&gt;="&amp;$C$1,AssignedDate,"&lt;="&amp;$F$1)</f>
        <v/>
      </c>
      <c r="D81" s="137">
        <f>COUNTIFS(Severity,$B81,Status,"&lt;&gt;Suspend",Status,"&lt;&gt;Assigned",Status,"&lt;&gt;Open",Status,"&lt;&gt;Hold",ResolvedDate,"&gt;="&amp;$C$1,ResolvedDate,"&lt;="&amp;$F$1)</f>
        <v/>
      </c>
      <c r="E81" s="137">
        <f>COUNTIFS(Severity,$B81,SLA_Breach,"&lt;&gt;Yes",Status,"&lt;&gt;Suspend",Status,"&lt;&gt;Assigned",Status,"&lt;&gt;Open",Status,"&lt;&gt;Hold&gt;",ResolvedDate,"&gt;="&amp;$C$1,ResolvedDate,"&lt;="&amp;$F$1)</f>
        <v/>
      </c>
      <c r="F81" s="137">
        <f>COUNTIFS(Severity,$B81,SLA_Breach,"Yes",Status,"&lt;&gt;Suspend",Status,"&lt;&gt;Assigned",Status,"&lt;&gt;Open",Status,"&lt;&gt;Hold&gt;",ResolvedDate,"&gt;="&amp;$C$1,ResolvedDate,"&lt;="&amp;$F$1)</f>
        <v/>
      </c>
      <c r="G81" s="137">
        <f>COUNTIFS(Severity,$B81,AssignedDate,"&gt;=01/01/2017 12:00:00 AM",AssignedDate,"&lt;="&amp;$F$1)</f>
        <v/>
      </c>
      <c r="H81" s="177" t="n"/>
      <c r="L81" s="57" t="n">
        <v>0</v>
      </c>
      <c r="M81" s="57" t="n"/>
    </row>
    <row r="82" spans="1:13">
      <c r="A82" s="137" t="n">
        <v>1</v>
      </c>
      <c r="B82" s="100" t="s">
        <v>525</v>
      </c>
      <c r="C82" s="137">
        <f>COUNTIFS(Severity,$B82,AssignedDate,"&gt;="&amp;$C$1,AssignedDate,"&lt;="&amp;$F$1)</f>
        <v/>
      </c>
      <c r="D82" s="137">
        <f>COUNTIFS(Severity,$B82,Status,"&lt;&gt;Suspend",Status,"&lt;&gt;Assigned",Status,"&lt;&gt;Open",Status,"&lt;&gt;Hold",ResolvedDate,"&gt;="&amp;$C$1,ResolvedDate,"&lt;="&amp;$F$1)</f>
        <v/>
      </c>
      <c r="E82" s="137">
        <f>COUNTIFS(Severity,$B82,SLA_Breach,"&lt;&gt;Yes",Status,"&lt;&gt;Suspend",Status,"&lt;&gt;Assigned",Status,"&lt;&gt;Open",Status,"&lt;&gt;Hold&gt;",ResolvedDate,"&gt;="&amp;$C$1,ResolvedDate,"&lt;="&amp;$F$1)</f>
        <v/>
      </c>
      <c r="F82" s="137">
        <f>COUNTIFS(Severity,$B82,SLA_Breach,"Yes",Status,"&lt;&gt;Suspend",Status,"&lt;&gt;Assigned",Status,"&lt;&gt;Open",Status,"&lt;&gt;Hold&gt;",ResolvedDate,"&gt;="&amp;$C$1,ResolvedDate,"&lt;="&amp;$F$1)</f>
        <v/>
      </c>
      <c r="G82" s="137">
        <f>COUNTIFS(Severity,$B82,AssignedDate,"&gt;=01/01/2017 12:00:00 AM",AssignedDate,"&lt;="&amp;$F$1)</f>
        <v/>
      </c>
      <c r="H82" s="177" t="n"/>
      <c r="L82" s="57" t="n">
        <v>0</v>
      </c>
      <c r="M82" s="57" t="n"/>
    </row>
    <row r="83" spans="1:13">
      <c r="A83" s="137" t="n">
        <v>1</v>
      </c>
      <c r="B83" s="100" t="s">
        <v>525</v>
      </c>
      <c r="C83" s="137">
        <f>COUNTIFS(Severity,$B83,AssignedDate,"&gt;="&amp;$C$1,AssignedDate,"&lt;="&amp;$F$1)</f>
        <v/>
      </c>
      <c r="D83" s="137">
        <f>COUNTIFS(Severity,$B83,Status,"&lt;&gt;Suspend",Status,"&lt;&gt;Assigned",Status,"&lt;&gt;Open",Status,"&lt;&gt;Hold",ResolvedDate,"&gt;="&amp;$C$1,ResolvedDate,"&lt;="&amp;$F$1)</f>
        <v/>
      </c>
      <c r="E83" s="137">
        <f>COUNTIFS(Severity,$B83,SLA_Breach,"&lt;&gt;Yes",Status,"&lt;&gt;Suspend",Status,"&lt;&gt;Assigned",Status,"&lt;&gt;Open",Status,"&lt;&gt;Hold&gt;",ResolvedDate,"&gt;="&amp;$C$1,ResolvedDate,"&lt;="&amp;$F$1)</f>
        <v/>
      </c>
      <c r="F83" s="137">
        <f>COUNTIFS(Severity,$B83,SLA_Breach,"Yes",Status,"&lt;&gt;Suspend",Status,"&lt;&gt;Assigned",Status,"&lt;&gt;Open",Status,"&lt;&gt;Hold&gt;",ResolvedDate,"&gt;="&amp;$C$1,ResolvedDate,"&lt;="&amp;$F$1)</f>
        <v/>
      </c>
      <c r="G83" s="137">
        <f>COUNTIFS(Severity,$B83,AssignedDate,"&gt;=01/01/2017 12:00:00 AM",AssignedDate,"&lt;="&amp;$F$1)</f>
        <v/>
      </c>
      <c r="H83" s="177" t="n"/>
      <c r="L83" s="57" t="n">
        <v>0</v>
      </c>
      <c r="M83" s="57" t="n"/>
    </row>
    <row r="84" spans="1:13">
      <c r="A84" s="137" t="n">
        <v>1</v>
      </c>
      <c r="B84" s="100" t="s">
        <v>525</v>
      </c>
      <c r="C84" s="137">
        <f>COUNTIFS(Severity,$B84,AssignedDate,"&gt;="&amp;$C$1,AssignedDate,"&lt;="&amp;$F$1)</f>
        <v/>
      </c>
      <c r="D84" s="137">
        <f>COUNTIFS(Severity,$B84,Status,"&lt;&gt;Suspend",Status,"&lt;&gt;Assigned",Status,"&lt;&gt;Open",Status,"&lt;&gt;Hold",ResolvedDate,"&gt;="&amp;$C$1,ResolvedDate,"&lt;="&amp;$F$1)</f>
        <v/>
      </c>
      <c r="E84" s="137">
        <f>COUNTIFS(Severity,$B84,SLA_Breach,"&lt;&gt;Yes",Status,"&lt;&gt;Suspend",Status,"&lt;&gt;Assigned",Status,"&lt;&gt;Open",Status,"&lt;&gt;Hold&gt;",ResolvedDate,"&gt;="&amp;$C$1,ResolvedDate,"&lt;="&amp;$F$1)</f>
        <v/>
      </c>
      <c r="F84" s="137">
        <f>COUNTIFS(Severity,$B84,SLA_Breach,"Yes",Status,"&lt;&gt;Suspend",Status,"&lt;&gt;Assigned",Status,"&lt;&gt;Open",Status,"&lt;&gt;Hold&gt;",ResolvedDate,"&gt;="&amp;$C$1,ResolvedDate,"&lt;="&amp;$F$1)</f>
        <v/>
      </c>
      <c r="G84" s="137">
        <f>COUNTIFS(Severity,$B84,AssignedDate,"&gt;=01/01/2017 12:00:00 AM",AssignedDate,"&lt;="&amp;$F$1)</f>
        <v/>
      </c>
      <c r="H84" s="177" t="n"/>
      <c r="L84" s="57" t="n">
        <v>0</v>
      </c>
      <c r="M84" s="57" t="n"/>
    </row>
    <row r="85" spans="1:13">
      <c r="A85" s="137" t="n">
        <v>1</v>
      </c>
      <c r="B85" s="100" t="s">
        <v>525</v>
      </c>
      <c r="C85" s="137">
        <f>COUNTIFS(Severity,$B85,AssignedDate,"&gt;="&amp;$C$1,AssignedDate,"&lt;="&amp;$F$1)</f>
        <v/>
      </c>
      <c r="D85" s="137">
        <f>COUNTIFS(Severity,$B85,Status,"&lt;&gt;Suspend",Status,"&lt;&gt;Assigned",Status,"&lt;&gt;Open",Status,"&lt;&gt;Hold",ResolvedDate,"&gt;="&amp;$C$1,ResolvedDate,"&lt;="&amp;$F$1)</f>
        <v/>
      </c>
      <c r="E85" s="137">
        <f>COUNTIFS(Severity,$B85,SLA_Breach,"&lt;&gt;Yes",Status,"&lt;&gt;Suspend",Status,"&lt;&gt;Assigned",Status,"&lt;&gt;Open",Status,"&lt;&gt;Hold&gt;",ResolvedDate,"&gt;="&amp;$C$1,ResolvedDate,"&lt;="&amp;$F$1)</f>
        <v/>
      </c>
      <c r="F85" s="137">
        <f>COUNTIFS(Severity,$B85,SLA_Breach,"Yes",Status,"&lt;&gt;Suspend",Status,"&lt;&gt;Assigned",Status,"&lt;&gt;Open",Status,"&lt;&gt;Hold&gt;",ResolvedDate,"&gt;="&amp;$C$1,ResolvedDate,"&lt;="&amp;$F$1)</f>
        <v/>
      </c>
      <c r="G85" s="137">
        <f>COUNTIFS(Severity,$B85,AssignedDate,"&gt;=01/01/2017 12:00:00 AM",AssignedDate,"&lt;="&amp;$F$1)</f>
        <v/>
      </c>
      <c r="H85" s="177" t="n"/>
      <c r="L85" s="57" t="n">
        <v>0</v>
      </c>
      <c r="M85" s="57" t="n"/>
    </row>
    <row r="86" spans="1:13">
      <c r="A86" s="137" t="n">
        <v>1</v>
      </c>
      <c r="B86" s="100" t="s">
        <v>525</v>
      </c>
      <c r="C86" s="137">
        <f>COUNTIFS(Severity,$B86,AssignedDate,"&gt;="&amp;$C$1,AssignedDate,"&lt;="&amp;$F$1)</f>
        <v/>
      </c>
      <c r="D86" s="137">
        <f>COUNTIFS(Severity,$B86,Status,"&lt;&gt;Suspend",Status,"&lt;&gt;Assigned",Status,"&lt;&gt;Open",Status,"&lt;&gt;Hold",ResolvedDate,"&gt;="&amp;$C$1,ResolvedDate,"&lt;="&amp;$F$1)</f>
        <v/>
      </c>
      <c r="E86" s="137">
        <f>COUNTIFS(Severity,$B86,SLA_Breach,"&lt;&gt;Yes",Status,"&lt;&gt;Suspend",Status,"&lt;&gt;Assigned",Status,"&lt;&gt;Open",Status,"&lt;&gt;Hold&gt;",ResolvedDate,"&gt;="&amp;$C$1,ResolvedDate,"&lt;="&amp;$F$1)</f>
        <v/>
      </c>
      <c r="F86" s="137">
        <f>COUNTIFS(Severity,$B86,SLA_Breach,"Yes",Status,"&lt;&gt;Suspend",Status,"&lt;&gt;Assigned",Status,"&lt;&gt;Open",Status,"&lt;&gt;Hold&gt;",ResolvedDate,"&gt;="&amp;$C$1,ResolvedDate,"&lt;="&amp;$F$1)</f>
        <v/>
      </c>
      <c r="G86" s="137">
        <f>COUNTIFS(Severity,$B86,AssignedDate,"&gt;=01/01/2017 12:00:00 AM",AssignedDate,"&lt;="&amp;$F$1)</f>
        <v/>
      </c>
      <c r="H86" s="177" t="n"/>
      <c r="L86" s="57" t="n">
        <v>0</v>
      </c>
      <c r="M86" s="57" t="n"/>
    </row>
    <row r="87" spans="1:13">
      <c r="A87" s="137" t="n">
        <v>1</v>
      </c>
      <c r="B87" s="100" t="s">
        <v>525</v>
      </c>
      <c r="C87" s="137">
        <f>COUNTIFS(Severity,$B87,AssignedDate,"&gt;="&amp;$C$1,AssignedDate,"&lt;="&amp;$F$1)</f>
        <v/>
      </c>
      <c r="D87" s="137">
        <f>COUNTIFS(Severity,$B87,Status,"&lt;&gt;Suspend",Status,"&lt;&gt;Assigned",Status,"&lt;&gt;Open",Status,"&lt;&gt;Hold",ResolvedDate,"&gt;="&amp;$C$1,ResolvedDate,"&lt;="&amp;$F$1)</f>
        <v/>
      </c>
      <c r="E87" s="137">
        <f>COUNTIFS(Severity,$B87,SLA_Breach,"&lt;&gt;Yes",Status,"&lt;&gt;Suspend",Status,"&lt;&gt;Assigned",Status,"&lt;&gt;Open",Status,"&lt;&gt;Hold&gt;",ResolvedDate,"&gt;="&amp;$C$1,ResolvedDate,"&lt;="&amp;$F$1)</f>
        <v/>
      </c>
      <c r="F87" s="137">
        <f>COUNTIFS(Severity,$B87,SLA_Breach,"Yes",Status,"&lt;&gt;Suspend",Status,"&lt;&gt;Assigned",Status,"&lt;&gt;Open",Status,"&lt;&gt;Hold&gt;",ResolvedDate,"&gt;="&amp;$C$1,ResolvedDate,"&lt;="&amp;$F$1)</f>
        <v/>
      </c>
      <c r="G87" s="137">
        <f>COUNTIFS(Severity,$B87,AssignedDate,"&gt;=01/01/2017 12:00:00 AM",AssignedDate,"&lt;="&amp;$F$1)</f>
        <v/>
      </c>
      <c r="H87" s="177" t="n"/>
      <c r="L87" s="57" t="n">
        <v>0</v>
      </c>
      <c r="M87" s="57" t="n"/>
    </row>
    <row r="88" spans="1:13">
      <c r="A88" s="137" t="n">
        <v>1</v>
      </c>
      <c r="B88" s="100" t="s">
        <v>525</v>
      </c>
      <c r="C88" s="137">
        <f>COUNTIFS(Severity,$B88,AssignedDate,"&gt;="&amp;$C$1,AssignedDate,"&lt;="&amp;$F$1)</f>
        <v/>
      </c>
      <c r="D88" s="137">
        <f>COUNTIFS(Severity,$B88,Status,"&lt;&gt;Suspend",Status,"&lt;&gt;Assigned",Status,"&lt;&gt;Open",Status,"&lt;&gt;Hold",ResolvedDate,"&gt;="&amp;$C$1,ResolvedDate,"&lt;="&amp;$F$1)</f>
        <v/>
      </c>
      <c r="E88" s="137">
        <f>COUNTIFS(Severity,$B88,SLA_Breach,"&lt;&gt;Yes",Status,"&lt;&gt;Suspend",Status,"&lt;&gt;Assigned",Status,"&lt;&gt;Open",Status,"&lt;&gt;Hold&gt;",ResolvedDate,"&gt;="&amp;$C$1,ResolvedDate,"&lt;="&amp;$F$1)</f>
        <v/>
      </c>
      <c r="F88" s="137">
        <f>COUNTIFS(Severity,$B88,SLA_Breach,"Yes",Status,"&lt;&gt;Suspend",Status,"&lt;&gt;Assigned",Status,"&lt;&gt;Open",Status,"&lt;&gt;Hold&gt;",ResolvedDate,"&gt;="&amp;$C$1,ResolvedDate,"&lt;="&amp;$F$1)</f>
        <v/>
      </c>
      <c r="G88" s="137">
        <f>COUNTIFS(Severity,$B88,AssignedDate,"&gt;=01/01/2017 12:00:00 AM",AssignedDate,"&lt;="&amp;$F$1)</f>
        <v/>
      </c>
      <c r="H88" s="177" t="n"/>
      <c r="L88" s="57" t="n">
        <v>0</v>
      </c>
      <c r="M88" s="57" t="n"/>
    </row>
    <row r="89" spans="1:13">
      <c r="A89" s="137" t="n">
        <v>1</v>
      </c>
      <c r="B89" s="100" t="s">
        <v>525</v>
      </c>
      <c r="C89" s="137">
        <f>COUNTIFS(Severity,$B89,AssignedDate,"&gt;="&amp;$C$1,AssignedDate,"&lt;="&amp;$F$1)</f>
        <v/>
      </c>
      <c r="D89" s="137">
        <f>COUNTIFS(Severity,$B89,Status,"&lt;&gt;Suspend",Status,"&lt;&gt;Assigned",Status,"&lt;&gt;Open",Status,"&lt;&gt;Hold",ResolvedDate,"&gt;="&amp;$C$1,ResolvedDate,"&lt;="&amp;$F$1)</f>
        <v/>
      </c>
      <c r="E89" s="137">
        <f>COUNTIFS(Severity,$B89,SLA_Breach,"&lt;&gt;Yes",Status,"&lt;&gt;Suspend",Status,"&lt;&gt;Assigned",Status,"&lt;&gt;Open",Status,"&lt;&gt;Hold&gt;",ResolvedDate,"&gt;="&amp;$C$1,ResolvedDate,"&lt;="&amp;$F$1)</f>
        <v/>
      </c>
      <c r="F89" s="137">
        <f>COUNTIFS(Severity,$B89,SLA_Breach,"Yes",Status,"&lt;&gt;Suspend",Status,"&lt;&gt;Assigned",Status,"&lt;&gt;Open",Status,"&lt;&gt;Hold&gt;",ResolvedDate,"&gt;="&amp;$C$1,ResolvedDate,"&lt;="&amp;$F$1)</f>
        <v/>
      </c>
      <c r="G89" s="137">
        <f>COUNTIFS(Severity,$B89,AssignedDate,"&gt;=01/01/2017 12:00:00 AM",AssignedDate,"&lt;="&amp;$F$1)</f>
        <v/>
      </c>
      <c r="H89" s="177" t="n"/>
      <c r="L89" s="57" t="n">
        <v>0</v>
      </c>
      <c r="M89" s="57" t="n"/>
    </row>
    <row r="90" spans="1:13">
      <c r="A90" s="137" t="n">
        <v>1</v>
      </c>
      <c r="B90" s="100" t="s">
        <v>525</v>
      </c>
      <c r="C90" s="137">
        <f>COUNTIFS(Severity,$B90,AssignedDate,"&gt;="&amp;$C$1,AssignedDate,"&lt;="&amp;$F$1)</f>
        <v/>
      </c>
      <c r="D90" s="137">
        <f>COUNTIFS(Severity,$B90,Status,"&lt;&gt;Suspend",Status,"&lt;&gt;Assigned",Status,"&lt;&gt;Open",Status,"&lt;&gt;Hold",ResolvedDate,"&gt;="&amp;$C$1,ResolvedDate,"&lt;="&amp;$F$1)</f>
        <v/>
      </c>
      <c r="E90" s="137">
        <f>COUNTIFS(Severity,$B90,SLA_Breach,"&lt;&gt;Yes",Status,"&lt;&gt;Suspend",Status,"&lt;&gt;Assigned",Status,"&lt;&gt;Open",Status,"&lt;&gt;Hold&gt;",ResolvedDate,"&gt;="&amp;$C$1,ResolvedDate,"&lt;="&amp;$F$1)</f>
        <v/>
      </c>
      <c r="F90" s="137">
        <f>COUNTIFS(Severity,$B90,SLA_Breach,"Yes",Status,"&lt;&gt;Suspend",Status,"&lt;&gt;Assigned",Status,"&lt;&gt;Open",Status,"&lt;&gt;Hold&gt;",ResolvedDate,"&gt;="&amp;$C$1,ResolvedDate,"&lt;="&amp;$F$1)</f>
        <v/>
      </c>
      <c r="G90" s="137">
        <f>COUNTIFS(Severity,$B90,AssignedDate,"&gt;=01/01/2017 12:00:00 AM",AssignedDate,"&lt;="&amp;$F$1)</f>
        <v/>
      </c>
      <c r="H90" s="177" t="n"/>
      <c r="L90" s="57" t="n">
        <v>0</v>
      </c>
      <c r="M90" s="57" t="n"/>
    </row>
    <row r="91" spans="1:13">
      <c r="A91" s="137" t="n">
        <v>1</v>
      </c>
      <c r="B91" s="100" t="s">
        <v>525</v>
      </c>
      <c r="C91" s="137">
        <f>COUNTIFS(Severity,$B91,AssignedDate,"&gt;="&amp;$C$1,AssignedDate,"&lt;="&amp;$F$1)</f>
        <v/>
      </c>
      <c r="D91" s="137">
        <f>COUNTIFS(Severity,$B91,Status,"&lt;&gt;Suspend",Status,"&lt;&gt;Assigned",Status,"&lt;&gt;Open",Status,"&lt;&gt;Hold",ResolvedDate,"&gt;="&amp;$C$1,ResolvedDate,"&lt;="&amp;$F$1)</f>
        <v/>
      </c>
      <c r="E91" s="137">
        <f>COUNTIFS(Severity,$B91,SLA_Breach,"&lt;&gt;Yes",Status,"&lt;&gt;Suspend",Status,"&lt;&gt;Assigned",Status,"&lt;&gt;Open",Status,"&lt;&gt;Hold&gt;",ResolvedDate,"&gt;="&amp;$C$1,ResolvedDate,"&lt;="&amp;$F$1)</f>
        <v/>
      </c>
      <c r="F91" s="137">
        <f>COUNTIFS(Severity,$B91,SLA_Breach,"Yes",Status,"&lt;&gt;Suspend",Status,"&lt;&gt;Assigned",Status,"&lt;&gt;Open",Status,"&lt;&gt;Hold&gt;",ResolvedDate,"&gt;="&amp;$C$1,ResolvedDate,"&lt;="&amp;$F$1)</f>
        <v/>
      </c>
      <c r="G91" s="137">
        <f>COUNTIFS(Severity,$B91,AssignedDate,"&gt;=01/01/2017 12:00:00 AM",AssignedDate,"&lt;="&amp;$F$1)</f>
        <v/>
      </c>
      <c r="H91" s="177" t="n"/>
      <c r="L91" s="57" t="n">
        <v>0</v>
      </c>
      <c r="M91" s="57" t="n"/>
    </row>
    <row r="92" spans="1:13">
      <c r="A92" s="137" t="n">
        <v>1</v>
      </c>
      <c r="B92" s="100" t="s">
        <v>525</v>
      </c>
      <c r="C92" s="137">
        <f>COUNTIFS(Severity,$B92,AssignedDate,"&gt;="&amp;$C$1,AssignedDate,"&lt;="&amp;$F$1)</f>
        <v/>
      </c>
      <c r="D92" s="137">
        <f>COUNTIFS(Severity,$B92,Status,"&lt;&gt;Suspend",Status,"&lt;&gt;Assigned",Status,"&lt;&gt;Open",Status,"&lt;&gt;Hold",ResolvedDate,"&gt;="&amp;$C$1,ResolvedDate,"&lt;="&amp;$F$1)</f>
        <v/>
      </c>
      <c r="E92" s="137">
        <f>COUNTIFS(Severity,$B92,SLA_Breach,"&lt;&gt;Yes",Status,"&lt;&gt;Suspend",Status,"&lt;&gt;Assigned",Status,"&lt;&gt;Open",Status,"&lt;&gt;Hold&gt;",ResolvedDate,"&gt;="&amp;$C$1,ResolvedDate,"&lt;="&amp;$F$1)</f>
        <v/>
      </c>
      <c r="F92" s="137">
        <f>COUNTIFS(Severity,$B92,SLA_Breach,"Yes",Status,"&lt;&gt;Suspend",Status,"&lt;&gt;Assigned",Status,"&lt;&gt;Open",Status,"&lt;&gt;Hold&gt;",ResolvedDate,"&gt;="&amp;$C$1,ResolvedDate,"&lt;="&amp;$F$1)</f>
        <v/>
      </c>
      <c r="G92" s="137">
        <f>COUNTIFS(Severity,$B92,AssignedDate,"&gt;=01/01/2017 12:00:00 AM",AssignedDate,"&lt;="&amp;$F$1)</f>
        <v/>
      </c>
      <c r="H92" s="177" t="n"/>
      <c r="L92" s="57" t="n">
        <v>0</v>
      </c>
      <c r="M92" s="57" t="n"/>
    </row>
    <row r="93" spans="1:13">
      <c r="A93" s="137" t="n">
        <v>1</v>
      </c>
      <c r="B93" s="100" t="s">
        <v>525</v>
      </c>
      <c r="C93" s="137">
        <f>COUNTIFS(Severity,$B93,AssignedDate,"&gt;="&amp;$C$1,AssignedDate,"&lt;="&amp;$F$1)</f>
        <v/>
      </c>
      <c r="D93" s="137">
        <f>COUNTIFS(Severity,$B93,Status,"&lt;&gt;Suspend",Status,"&lt;&gt;Assigned",Status,"&lt;&gt;Open",Status,"&lt;&gt;Hold",ResolvedDate,"&gt;="&amp;$C$1,ResolvedDate,"&lt;="&amp;$F$1)</f>
        <v/>
      </c>
      <c r="E93" s="137">
        <f>COUNTIFS(Severity,$B93,SLA_Breach,"&lt;&gt;Yes",Status,"&lt;&gt;Suspend",Status,"&lt;&gt;Assigned",Status,"&lt;&gt;Open",Status,"&lt;&gt;Hold&gt;",ResolvedDate,"&gt;="&amp;$C$1,ResolvedDate,"&lt;="&amp;$F$1)</f>
        <v/>
      </c>
      <c r="F93" s="137">
        <f>COUNTIFS(Severity,$B93,SLA_Breach,"Yes",Status,"&lt;&gt;Suspend",Status,"&lt;&gt;Assigned",Status,"&lt;&gt;Open",Status,"&lt;&gt;Hold&gt;",ResolvedDate,"&gt;="&amp;$C$1,ResolvedDate,"&lt;="&amp;$F$1)</f>
        <v/>
      </c>
      <c r="G93" s="137">
        <f>COUNTIFS(Severity,$B93,AssignedDate,"&gt;=01/01/2017 12:00:00 AM",AssignedDate,"&lt;="&amp;$F$1)</f>
        <v/>
      </c>
      <c r="H93" s="177" t="n"/>
      <c r="L93" s="57" t="n">
        <v>0</v>
      </c>
      <c r="M93" s="57" t="n"/>
    </row>
    <row r="94" spans="1:13">
      <c r="A94" s="137" t="n">
        <v>1</v>
      </c>
      <c r="B94" s="100" t="s">
        <v>525</v>
      </c>
      <c r="C94" s="137">
        <f>COUNTIFS(Severity,$B94,AssignedDate,"&gt;="&amp;$C$1,AssignedDate,"&lt;="&amp;$F$1)</f>
        <v/>
      </c>
      <c r="D94" s="137">
        <f>COUNTIFS(Severity,$B94,Status,"&lt;&gt;Suspend",Status,"&lt;&gt;Assigned",Status,"&lt;&gt;Open",Status,"&lt;&gt;Hold",ResolvedDate,"&gt;="&amp;$C$1,ResolvedDate,"&lt;="&amp;$F$1)</f>
        <v/>
      </c>
      <c r="E94" s="137">
        <f>COUNTIFS(Severity,$B94,SLA_Breach,"&lt;&gt;Yes",Status,"&lt;&gt;Suspend",Status,"&lt;&gt;Assigned",Status,"&lt;&gt;Open",Status,"&lt;&gt;Hold&gt;",ResolvedDate,"&gt;="&amp;$C$1,ResolvedDate,"&lt;="&amp;$F$1)</f>
        <v/>
      </c>
      <c r="F94" s="137">
        <f>COUNTIFS(Severity,$B94,SLA_Breach,"Yes",Status,"&lt;&gt;Suspend",Status,"&lt;&gt;Assigned",Status,"&lt;&gt;Open",Status,"&lt;&gt;Hold&gt;",ResolvedDate,"&gt;="&amp;$C$1,ResolvedDate,"&lt;="&amp;$F$1)</f>
        <v/>
      </c>
      <c r="G94" s="137">
        <f>COUNTIFS(Severity,$B94,AssignedDate,"&gt;=01/01/2017 12:00:00 AM",AssignedDate,"&lt;="&amp;$F$1)</f>
        <v/>
      </c>
      <c r="H94" s="177" t="n"/>
      <c r="L94" s="57" t="n">
        <v>0</v>
      </c>
      <c r="M94" s="57" t="n"/>
    </row>
    <row r="95" spans="1:13">
      <c r="A95" s="137" t="n">
        <v>1</v>
      </c>
      <c r="B95" s="100" t="s">
        <v>525</v>
      </c>
      <c r="C95" s="137">
        <f>COUNTIFS(Severity,$B95,AssignedDate,"&gt;="&amp;$C$1,AssignedDate,"&lt;="&amp;$F$1)</f>
        <v/>
      </c>
      <c r="D95" s="137">
        <f>COUNTIFS(Severity,$B95,Status,"&lt;&gt;Suspend",Status,"&lt;&gt;Assigned",Status,"&lt;&gt;Open",Status,"&lt;&gt;Hold",ResolvedDate,"&gt;="&amp;$C$1,ResolvedDate,"&lt;="&amp;$F$1)</f>
        <v/>
      </c>
      <c r="E95" s="137">
        <f>COUNTIFS(Severity,$B95,SLA_Breach,"&lt;&gt;Yes",Status,"&lt;&gt;Suspend",Status,"&lt;&gt;Assigned",Status,"&lt;&gt;Open",Status,"&lt;&gt;Hold&gt;",ResolvedDate,"&gt;="&amp;$C$1,ResolvedDate,"&lt;="&amp;$F$1)</f>
        <v/>
      </c>
      <c r="F95" s="137">
        <f>COUNTIFS(Severity,$B95,SLA_Breach,"Yes",Status,"&lt;&gt;Suspend",Status,"&lt;&gt;Assigned",Status,"&lt;&gt;Open",Status,"&lt;&gt;Hold&gt;",ResolvedDate,"&gt;="&amp;$C$1,ResolvedDate,"&lt;="&amp;$F$1)</f>
        <v/>
      </c>
      <c r="G95" s="137">
        <f>COUNTIFS(Severity,$B95,AssignedDate,"&gt;=01/01/2017 12:00:00 AM",AssignedDate,"&lt;="&amp;$F$1)</f>
        <v/>
      </c>
      <c r="H95" s="177" t="n"/>
      <c r="L95" s="57" t="n">
        <v>0</v>
      </c>
      <c r="M95" s="57" t="n"/>
    </row>
    <row r="96" spans="1:13">
      <c r="A96" s="137" t="n">
        <v>1</v>
      </c>
      <c r="B96" s="100" t="s">
        <v>525</v>
      </c>
      <c r="C96" s="137">
        <f>COUNTIFS(Severity,$B96,AssignedDate,"&gt;="&amp;$C$1,AssignedDate,"&lt;="&amp;$F$1)</f>
        <v/>
      </c>
      <c r="D96" s="137">
        <f>COUNTIFS(Severity,$B96,Status,"&lt;&gt;Suspend",Status,"&lt;&gt;Assigned",Status,"&lt;&gt;Open",Status,"&lt;&gt;Hold",ResolvedDate,"&gt;="&amp;$C$1,ResolvedDate,"&lt;="&amp;$F$1)</f>
        <v/>
      </c>
      <c r="E96" s="137">
        <f>COUNTIFS(Severity,$B96,SLA_Breach,"&lt;&gt;Yes",Status,"&lt;&gt;Suspend",Status,"&lt;&gt;Assigned",Status,"&lt;&gt;Open",Status,"&lt;&gt;Hold&gt;",ResolvedDate,"&gt;="&amp;$C$1,ResolvedDate,"&lt;="&amp;$F$1)</f>
        <v/>
      </c>
      <c r="F96" s="137">
        <f>COUNTIFS(Severity,$B96,SLA_Breach,"Yes",Status,"&lt;&gt;Suspend",Status,"&lt;&gt;Assigned",Status,"&lt;&gt;Open",Status,"&lt;&gt;Hold&gt;",ResolvedDate,"&gt;="&amp;$C$1,ResolvedDate,"&lt;="&amp;$F$1)</f>
        <v/>
      </c>
      <c r="G96" s="137">
        <f>COUNTIFS(Severity,$B96,AssignedDate,"&gt;=01/01/2017 12:00:00 AM",AssignedDate,"&lt;="&amp;$F$1)</f>
        <v/>
      </c>
      <c r="H96" s="177" t="n"/>
      <c r="L96" s="57" t="n">
        <v>0</v>
      </c>
      <c r="M96" s="57" t="n"/>
    </row>
    <row r="97" spans="1:13">
      <c r="A97" s="137" t="n">
        <v>1</v>
      </c>
      <c r="B97" s="100" t="s">
        <v>525</v>
      </c>
      <c r="C97" s="137">
        <f>COUNTIFS(Severity,$B97,AssignedDate,"&gt;="&amp;$C$1,AssignedDate,"&lt;="&amp;$F$1)</f>
        <v/>
      </c>
      <c r="D97" s="137">
        <f>COUNTIFS(Severity,$B97,Status,"&lt;&gt;Suspend",Status,"&lt;&gt;Assigned",Status,"&lt;&gt;Open",Status,"&lt;&gt;Hold",ResolvedDate,"&gt;="&amp;$C$1,ResolvedDate,"&lt;="&amp;$F$1)</f>
        <v/>
      </c>
      <c r="E97" s="137">
        <f>COUNTIFS(Severity,$B97,SLA_Breach,"&lt;&gt;Yes",Status,"&lt;&gt;Suspend",Status,"&lt;&gt;Assigned",Status,"&lt;&gt;Open",Status,"&lt;&gt;Hold&gt;",ResolvedDate,"&gt;="&amp;$C$1,ResolvedDate,"&lt;="&amp;$F$1)</f>
        <v/>
      </c>
      <c r="F97" s="137">
        <f>COUNTIFS(Severity,$B97,SLA_Breach,"Yes",Status,"&lt;&gt;Suspend",Status,"&lt;&gt;Assigned",Status,"&lt;&gt;Open",Status,"&lt;&gt;Hold&gt;",ResolvedDate,"&gt;="&amp;$C$1,ResolvedDate,"&lt;="&amp;$F$1)</f>
        <v/>
      </c>
      <c r="G97" s="137">
        <f>COUNTIFS(Severity,$B97,AssignedDate,"&gt;=01/01/2017 12:00:00 AM",AssignedDate,"&lt;="&amp;$F$1)</f>
        <v/>
      </c>
      <c r="H97" s="177" t="n"/>
      <c r="L97" s="57" t="n">
        <v>0</v>
      </c>
      <c r="M97" s="57" t="n"/>
    </row>
    <row r="98" spans="1:13">
      <c r="A98" s="137" t="n">
        <v>1</v>
      </c>
      <c r="B98" s="100" t="s">
        <v>525</v>
      </c>
      <c r="C98" s="137">
        <f>COUNTIFS(Severity,$B98,AssignedDate,"&gt;="&amp;$C$1,AssignedDate,"&lt;="&amp;$F$1)</f>
        <v/>
      </c>
      <c r="D98" s="137">
        <f>COUNTIFS(Severity,$B98,Status,"&lt;&gt;Suspend",Status,"&lt;&gt;Assigned",Status,"&lt;&gt;Open",Status,"&lt;&gt;Hold",ResolvedDate,"&gt;="&amp;$C$1,ResolvedDate,"&lt;="&amp;$F$1)</f>
        <v/>
      </c>
      <c r="E98" s="137">
        <f>COUNTIFS(Severity,$B98,SLA_Breach,"&lt;&gt;Yes",Status,"&lt;&gt;Suspend",Status,"&lt;&gt;Assigned",Status,"&lt;&gt;Open",Status,"&lt;&gt;Hold&gt;",ResolvedDate,"&gt;="&amp;$C$1,ResolvedDate,"&lt;="&amp;$F$1)</f>
        <v/>
      </c>
      <c r="F98" s="137">
        <f>COUNTIFS(Severity,$B98,SLA_Breach,"Yes",Status,"&lt;&gt;Suspend",Status,"&lt;&gt;Assigned",Status,"&lt;&gt;Open",Status,"&lt;&gt;Hold&gt;",ResolvedDate,"&gt;="&amp;$C$1,ResolvedDate,"&lt;="&amp;$F$1)</f>
        <v/>
      </c>
      <c r="G98" s="137">
        <f>COUNTIFS(Severity,$B98,AssignedDate,"&gt;=01/01/2017 12:00:00 AM",AssignedDate,"&lt;="&amp;$F$1)</f>
        <v/>
      </c>
      <c r="H98" s="177" t="n"/>
      <c r="L98" s="57" t="n">
        <v>0</v>
      </c>
      <c r="M98" s="57" t="n"/>
    </row>
    <row r="99" spans="1:13">
      <c r="A99" s="137" t="n">
        <v>1</v>
      </c>
      <c r="B99" s="100" t="s">
        <v>525</v>
      </c>
      <c r="C99" s="137">
        <f>COUNTIFS(Severity,$B99,AssignedDate,"&gt;="&amp;$C$1,AssignedDate,"&lt;="&amp;$F$1)</f>
        <v/>
      </c>
      <c r="D99" s="137">
        <f>COUNTIFS(Severity,$B99,Status,"&lt;&gt;Suspend",Status,"&lt;&gt;Assigned",Status,"&lt;&gt;Open",Status,"&lt;&gt;Hold",ResolvedDate,"&gt;="&amp;$C$1,ResolvedDate,"&lt;="&amp;$F$1)</f>
        <v/>
      </c>
      <c r="E99" s="137">
        <f>COUNTIFS(Severity,$B99,SLA_Breach,"&lt;&gt;Yes",Status,"&lt;&gt;Suspend",Status,"&lt;&gt;Assigned",Status,"&lt;&gt;Open",Status,"&lt;&gt;Hold&gt;",ResolvedDate,"&gt;="&amp;$C$1,ResolvedDate,"&lt;="&amp;$F$1)</f>
        <v/>
      </c>
      <c r="F99" s="137">
        <f>COUNTIFS(Severity,$B99,SLA_Breach,"Yes",Status,"&lt;&gt;Suspend",Status,"&lt;&gt;Assigned",Status,"&lt;&gt;Open",Status,"&lt;&gt;Hold&gt;",ResolvedDate,"&gt;="&amp;$C$1,ResolvedDate,"&lt;="&amp;$F$1)</f>
        <v/>
      </c>
      <c r="G99" s="137">
        <f>COUNTIFS(Severity,$B99,AssignedDate,"&gt;=01/01/2017 12:00:00 AM",AssignedDate,"&lt;="&amp;$F$1)</f>
        <v/>
      </c>
      <c r="H99" s="177" t="n"/>
      <c r="L99" s="57" t="n">
        <v>0</v>
      </c>
      <c r="M99" s="57" t="n"/>
    </row>
    <row r="100" spans="1:13">
      <c r="A100" s="137" t="n">
        <v>1</v>
      </c>
      <c r="B100" s="100" t="s">
        <v>525</v>
      </c>
      <c r="C100" s="137">
        <f>COUNTIFS(Severity,$B100,AssignedDate,"&gt;="&amp;$C$1,AssignedDate,"&lt;="&amp;$F$1)</f>
        <v/>
      </c>
      <c r="D100" s="137">
        <f>COUNTIFS(Severity,$B100,Status,"&lt;&gt;Suspend",Status,"&lt;&gt;Assigned",Status,"&lt;&gt;Open",Status,"&lt;&gt;Hold",ResolvedDate,"&gt;="&amp;$C$1,ResolvedDate,"&lt;="&amp;$F$1)</f>
        <v/>
      </c>
      <c r="E100" s="137">
        <f>COUNTIFS(Severity,$B100,SLA_Breach,"&lt;&gt;Yes",Status,"&lt;&gt;Suspend",Status,"&lt;&gt;Assigned",Status,"&lt;&gt;Open",Status,"&lt;&gt;Hold&gt;",ResolvedDate,"&gt;="&amp;$C$1,ResolvedDate,"&lt;="&amp;$F$1)</f>
        <v/>
      </c>
      <c r="F100" s="137">
        <f>COUNTIFS(Severity,$B100,SLA_Breach,"Yes",Status,"&lt;&gt;Suspend",Status,"&lt;&gt;Assigned",Status,"&lt;&gt;Open",Status,"&lt;&gt;Hold&gt;",ResolvedDate,"&gt;="&amp;$C$1,ResolvedDate,"&lt;="&amp;$F$1)</f>
        <v/>
      </c>
      <c r="G100" s="137">
        <f>COUNTIFS(Severity,$B100,AssignedDate,"&gt;=01/01/2017 12:00:00 AM",AssignedDate,"&lt;="&amp;$F$1)</f>
        <v/>
      </c>
      <c r="H100" s="177" t="n"/>
      <c r="L100" s="57" t="n">
        <v>0</v>
      </c>
      <c r="M100" s="57" t="n"/>
    </row>
    <row r="101" spans="1:13">
      <c r="A101" s="137" t="n">
        <v>1</v>
      </c>
      <c r="B101" s="100" t="s">
        <v>525</v>
      </c>
      <c r="C101" s="137">
        <f>COUNTIFS(Severity,$B101,AssignedDate,"&gt;="&amp;$C$1,AssignedDate,"&lt;="&amp;$F$1)</f>
        <v/>
      </c>
      <c r="D101" s="137">
        <f>COUNTIFS(Severity,$B101,Status,"&lt;&gt;Suspend",Status,"&lt;&gt;Assigned",Status,"&lt;&gt;Open",Status,"&lt;&gt;Hold",ResolvedDate,"&gt;="&amp;$C$1,ResolvedDate,"&lt;="&amp;$F$1)</f>
        <v/>
      </c>
      <c r="E101" s="137">
        <f>COUNTIFS(Severity,$B101,SLA_Breach,"&lt;&gt;Yes",Status,"&lt;&gt;Suspend",Status,"&lt;&gt;Assigned",Status,"&lt;&gt;Open",Status,"&lt;&gt;Hold&gt;",ResolvedDate,"&gt;="&amp;$C$1,ResolvedDate,"&lt;="&amp;$F$1)</f>
        <v/>
      </c>
      <c r="F101" s="137">
        <f>COUNTIFS(Severity,$B101,SLA_Breach,"Yes",Status,"&lt;&gt;Suspend",Status,"&lt;&gt;Assigned",Status,"&lt;&gt;Open",Status,"&lt;&gt;Hold&gt;",ResolvedDate,"&gt;="&amp;$C$1,ResolvedDate,"&lt;="&amp;$F$1)</f>
        <v/>
      </c>
      <c r="G101" s="137">
        <f>COUNTIFS(Severity,$B101,AssignedDate,"&gt;=01/01/2017 12:00:00 AM",AssignedDate,"&lt;="&amp;$F$1)</f>
        <v/>
      </c>
      <c r="H101" s="177" t="n"/>
      <c r="L101" s="57" t="n">
        <v>0</v>
      </c>
      <c r="M101" s="57" t="n"/>
    </row>
    <row r="102" spans="1:13">
      <c r="A102" s="137" t="n">
        <v>1</v>
      </c>
      <c r="B102" s="100" t="s">
        <v>525</v>
      </c>
      <c r="C102" s="137">
        <f>COUNTIFS(Severity,$B102,AssignedDate,"&gt;="&amp;$C$1,AssignedDate,"&lt;="&amp;$F$1)</f>
        <v/>
      </c>
      <c r="D102" s="137">
        <f>COUNTIFS(Severity,$B102,Status,"&lt;&gt;Suspend",Status,"&lt;&gt;Assigned",Status,"&lt;&gt;Open",Status,"&lt;&gt;Hold",ResolvedDate,"&gt;="&amp;$C$1,ResolvedDate,"&lt;="&amp;$F$1)</f>
        <v/>
      </c>
      <c r="E102" s="137">
        <f>COUNTIFS(Severity,$B102,SLA_Breach,"&lt;&gt;Yes",Status,"&lt;&gt;Suspend",Status,"&lt;&gt;Assigned",Status,"&lt;&gt;Open",Status,"&lt;&gt;Hold&gt;",ResolvedDate,"&gt;="&amp;$C$1,ResolvedDate,"&lt;="&amp;$F$1)</f>
        <v/>
      </c>
      <c r="F102" s="137">
        <f>COUNTIFS(Severity,$B102,SLA_Breach,"Yes",Status,"&lt;&gt;Suspend",Status,"&lt;&gt;Assigned",Status,"&lt;&gt;Open",Status,"&lt;&gt;Hold&gt;",ResolvedDate,"&gt;="&amp;$C$1,ResolvedDate,"&lt;="&amp;$F$1)</f>
        <v/>
      </c>
      <c r="G102" s="137">
        <f>COUNTIFS(Severity,$B102,AssignedDate,"&gt;=01/01/2017 12:00:00 AM",AssignedDate,"&lt;="&amp;$F$1)</f>
        <v/>
      </c>
      <c r="H102" s="177" t="n"/>
      <c r="L102" s="57" t="n">
        <v>0</v>
      </c>
      <c r="M102" s="57" t="n"/>
    </row>
    <row r="103" spans="1:13">
      <c r="A103" s="137" t="n">
        <v>1</v>
      </c>
      <c r="B103" s="100" t="s">
        <v>525</v>
      </c>
      <c r="C103" s="137">
        <f>COUNTIFS(Severity,$B103,AssignedDate,"&gt;="&amp;$C$1,AssignedDate,"&lt;="&amp;$F$1)</f>
        <v/>
      </c>
      <c r="D103" s="137">
        <f>COUNTIFS(Severity,$B103,Status,"&lt;&gt;Suspend",Status,"&lt;&gt;Assigned",Status,"&lt;&gt;Open",Status,"&lt;&gt;Hold",ResolvedDate,"&gt;="&amp;$C$1,ResolvedDate,"&lt;="&amp;$F$1)</f>
        <v/>
      </c>
      <c r="E103" s="137">
        <f>COUNTIFS(Severity,$B103,SLA_Breach,"&lt;&gt;Yes",Status,"&lt;&gt;Suspend",Status,"&lt;&gt;Assigned",Status,"&lt;&gt;Open",Status,"&lt;&gt;Hold&gt;",ResolvedDate,"&gt;="&amp;$C$1,ResolvedDate,"&lt;="&amp;$F$1)</f>
        <v/>
      </c>
      <c r="F103" s="137">
        <f>COUNTIFS(Severity,$B103,SLA_Breach,"Yes",Status,"&lt;&gt;Suspend",Status,"&lt;&gt;Assigned",Status,"&lt;&gt;Open",Status,"&lt;&gt;Hold&gt;",ResolvedDate,"&gt;="&amp;$C$1,ResolvedDate,"&lt;="&amp;$F$1)</f>
        <v/>
      </c>
      <c r="G103" s="137">
        <f>COUNTIFS(Severity,$B103,AssignedDate,"&gt;=01/01/2017 12:00:00 AM",AssignedDate,"&lt;="&amp;$F$1)</f>
        <v/>
      </c>
      <c r="H103" s="177" t="n"/>
      <c r="L103" s="57" t="n">
        <v>0</v>
      </c>
      <c r="M103" s="57" t="n"/>
    </row>
    <row r="104" spans="1:13">
      <c r="A104" s="137" t="n">
        <v>1</v>
      </c>
      <c r="B104" s="100" t="s">
        <v>525</v>
      </c>
      <c r="C104" s="137">
        <f>COUNTIFS(Severity,$B104,AssignedDate,"&gt;="&amp;$C$1,AssignedDate,"&lt;="&amp;$F$1)</f>
        <v/>
      </c>
      <c r="D104" s="137">
        <f>COUNTIFS(Severity,$B104,Status,"&lt;&gt;Suspend",Status,"&lt;&gt;Assigned",Status,"&lt;&gt;Open",Status,"&lt;&gt;Hold",ResolvedDate,"&gt;="&amp;$C$1,ResolvedDate,"&lt;="&amp;$F$1)</f>
        <v/>
      </c>
      <c r="E104" s="137">
        <f>COUNTIFS(Severity,$B104,SLA_Breach,"&lt;&gt;Yes",Status,"&lt;&gt;Suspend",Status,"&lt;&gt;Assigned",Status,"&lt;&gt;Open",Status,"&lt;&gt;Hold&gt;",ResolvedDate,"&gt;="&amp;$C$1,ResolvedDate,"&lt;="&amp;$F$1)</f>
        <v/>
      </c>
      <c r="F104" s="137">
        <f>COUNTIFS(Severity,$B104,SLA_Breach,"Yes",Status,"&lt;&gt;Suspend",Status,"&lt;&gt;Assigned",Status,"&lt;&gt;Open",Status,"&lt;&gt;Hold&gt;",ResolvedDate,"&gt;="&amp;$C$1,ResolvedDate,"&lt;="&amp;$F$1)</f>
        <v/>
      </c>
      <c r="G104" s="137">
        <f>COUNTIFS(Severity,$B104,AssignedDate,"&gt;=01/01/2017 12:00:00 AM",AssignedDate,"&lt;="&amp;$F$1)</f>
        <v/>
      </c>
      <c r="H104" s="177" t="n"/>
      <c r="L104" s="57" t="n">
        <v>0</v>
      </c>
      <c r="M104" s="57" t="n"/>
    </row>
    <row r="105" spans="1:13">
      <c r="A105" s="137" t="n">
        <v>1</v>
      </c>
      <c r="B105" s="100" t="s">
        <v>525</v>
      </c>
      <c r="C105" s="137">
        <f>COUNTIFS(Severity,$B105,AssignedDate,"&gt;="&amp;$C$1,AssignedDate,"&lt;="&amp;$F$1)</f>
        <v/>
      </c>
      <c r="D105" s="137">
        <f>COUNTIFS(Severity,$B105,Status,"&lt;&gt;Suspend",Status,"&lt;&gt;Assigned",Status,"&lt;&gt;Open",Status,"&lt;&gt;Hold",ResolvedDate,"&gt;="&amp;$C$1,ResolvedDate,"&lt;="&amp;$F$1)</f>
        <v/>
      </c>
      <c r="E105" s="137">
        <f>COUNTIFS(Severity,$B105,SLA_Breach,"&lt;&gt;Yes",Status,"&lt;&gt;Suspend",Status,"&lt;&gt;Assigned",Status,"&lt;&gt;Open",Status,"&lt;&gt;Hold&gt;",ResolvedDate,"&gt;="&amp;$C$1,ResolvedDate,"&lt;="&amp;$F$1)</f>
        <v/>
      </c>
      <c r="F105" s="137">
        <f>COUNTIFS(Severity,$B105,SLA_Breach,"Yes",Status,"&lt;&gt;Suspend",Status,"&lt;&gt;Assigned",Status,"&lt;&gt;Open",Status,"&lt;&gt;Hold&gt;",ResolvedDate,"&gt;="&amp;$C$1,ResolvedDate,"&lt;="&amp;$F$1)</f>
        <v/>
      </c>
      <c r="G105" s="137">
        <f>COUNTIFS(Severity,$B105,AssignedDate,"&gt;=01/01/2017 12:00:00 AM",AssignedDate,"&lt;="&amp;$F$1)</f>
        <v/>
      </c>
      <c r="H105" s="177" t="n"/>
      <c r="L105" s="57" t="n">
        <v>0</v>
      </c>
      <c r="M105" s="57" t="n"/>
    </row>
    <row r="106" spans="1:13">
      <c r="A106" s="137" t="n">
        <v>1</v>
      </c>
      <c r="B106" s="100" t="s">
        <v>525</v>
      </c>
      <c r="C106" s="137">
        <f>COUNTIFS(Severity,$B106,AssignedDate,"&gt;="&amp;$C$1,AssignedDate,"&lt;="&amp;$F$1)</f>
        <v/>
      </c>
      <c r="D106" s="137">
        <f>COUNTIFS(Severity,$B106,Status,"&lt;&gt;Suspend",Status,"&lt;&gt;Assigned",Status,"&lt;&gt;Open",Status,"&lt;&gt;Hold",ResolvedDate,"&gt;="&amp;$C$1,ResolvedDate,"&lt;="&amp;$F$1)</f>
        <v/>
      </c>
      <c r="E106" s="137">
        <f>COUNTIFS(Severity,$B106,SLA_Breach,"&lt;&gt;Yes",Status,"&lt;&gt;Suspend",Status,"&lt;&gt;Assigned",Status,"&lt;&gt;Open",Status,"&lt;&gt;Hold&gt;",ResolvedDate,"&gt;="&amp;$C$1,ResolvedDate,"&lt;="&amp;$F$1)</f>
        <v/>
      </c>
      <c r="F106" s="137">
        <f>COUNTIFS(Severity,$B106,SLA_Breach,"Yes",Status,"&lt;&gt;Suspend",Status,"&lt;&gt;Assigned",Status,"&lt;&gt;Open",Status,"&lt;&gt;Hold&gt;",ResolvedDate,"&gt;="&amp;$C$1,ResolvedDate,"&lt;="&amp;$F$1)</f>
        <v/>
      </c>
      <c r="G106" s="137">
        <f>COUNTIFS(Severity,$B106,AssignedDate,"&gt;=01/01/2017 12:00:00 AM",AssignedDate,"&lt;="&amp;$F$1)</f>
        <v/>
      </c>
      <c r="H106" s="177" t="n"/>
      <c r="L106" s="57" t="n">
        <v>0</v>
      </c>
      <c r="M106" s="57" t="n"/>
    </row>
    <row r="107" spans="1:13">
      <c r="A107" s="137" t="n">
        <v>1</v>
      </c>
      <c r="B107" s="100" t="s">
        <v>525</v>
      </c>
      <c r="C107" s="137">
        <f>COUNTIFS(Severity,$B107,AssignedDate,"&gt;="&amp;$C$1,AssignedDate,"&lt;="&amp;$F$1)</f>
        <v/>
      </c>
      <c r="D107" s="137">
        <f>COUNTIFS(Severity,$B107,Status,"&lt;&gt;Suspend",Status,"&lt;&gt;Assigned",Status,"&lt;&gt;Open",Status,"&lt;&gt;Hold",ResolvedDate,"&gt;="&amp;$C$1,ResolvedDate,"&lt;="&amp;$F$1)</f>
        <v/>
      </c>
      <c r="E107" s="137">
        <f>COUNTIFS(Severity,$B107,SLA_Breach,"&lt;&gt;Yes",Status,"&lt;&gt;Suspend",Status,"&lt;&gt;Assigned",Status,"&lt;&gt;Open",Status,"&lt;&gt;Hold&gt;",ResolvedDate,"&gt;="&amp;$C$1,ResolvedDate,"&lt;="&amp;$F$1)</f>
        <v/>
      </c>
      <c r="F107" s="137">
        <f>COUNTIFS(Severity,$B107,SLA_Breach,"Yes",Status,"&lt;&gt;Suspend",Status,"&lt;&gt;Assigned",Status,"&lt;&gt;Open",Status,"&lt;&gt;Hold&gt;",ResolvedDate,"&gt;="&amp;$C$1,ResolvedDate,"&lt;="&amp;$F$1)</f>
        <v/>
      </c>
      <c r="G107" s="137">
        <f>COUNTIFS(Severity,$B107,AssignedDate,"&gt;=01/01/2017 12:00:00 AM",AssignedDate,"&lt;="&amp;$F$1)</f>
        <v/>
      </c>
      <c r="H107" s="177" t="n"/>
      <c r="L107" s="57" t="n">
        <v>0</v>
      </c>
      <c r="M107" s="57" t="n"/>
    </row>
    <row r="108" spans="1:13">
      <c r="A108" s="137" t="n">
        <v>1</v>
      </c>
      <c r="B108" s="100" t="s">
        <v>525</v>
      </c>
      <c r="C108" s="137">
        <f>COUNTIFS(Severity,$B108,AssignedDate,"&gt;="&amp;$C$1,AssignedDate,"&lt;="&amp;$F$1)</f>
        <v/>
      </c>
      <c r="D108" s="137">
        <f>COUNTIFS(Severity,$B108,Status,"&lt;&gt;Suspend",Status,"&lt;&gt;Assigned",Status,"&lt;&gt;Open",Status,"&lt;&gt;Hold",ResolvedDate,"&gt;="&amp;$C$1,ResolvedDate,"&lt;="&amp;$F$1)</f>
        <v/>
      </c>
      <c r="E108" s="137">
        <f>COUNTIFS(Severity,$B108,SLA_Breach,"&lt;&gt;Yes",Status,"&lt;&gt;Suspend",Status,"&lt;&gt;Assigned",Status,"&lt;&gt;Open",Status,"&lt;&gt;Hold&gt;",ResolvedDate,"&gt;="&amp;$C$1,ResolvedDate,"&lt;="&amp;$F$1)</f>
        <v/>
      </c>
      <c r="F108" s="137">
        <f>COUNTIFS(Severity,$B108,SLA_Breach,"Yes",Status,"&lt;&gt;Suspend",Status,"&lt;&gt;Assigned",Status,"&lt;&gt;Open",Status,"&lt;&gt;Hold&gt;",ResolvedDate,"&gt;="&amp;$C$1,ResolvedDate,"&lt;="&amp;$F$1)</f>
        <v/>
      </c>
      <c r="G108" s="137">
        <f>COUNTIFS(Severity,$B108,AssignedDate,"&gt;=01/01/2017 12:00:00 AM",AssignedDate,"&lt;="&amp;$F$1)</f>
        <v/>
      </c>
      <c r="H108" s="177" t="n"/>
      <c r="L108" s="57" t="n">
        <v>0</v>
      </c>
      <c r="M108" s="57" t="n"/>
    </row>
    <row r="109" spans="1:13">
      <c r="A109" s="137" t="n">
        <v>1</v>
      </c>
      <c r="B109" s="100" t="s">
        <v>525</v>
      </c>
      <c r="C109" s="137">
        <f>COUNTIFS(Severity,$B109,AssignedDate,"&gt;="&amp;$C$1,AssignedDate,"&lt;="&amp;$F$1)</f>
        <v/>
      </c>
      <c r="D109" s="137">
        <f>COUNTIFS(Severity,$B109,Status,"&lt;&gt;Suspend",Status,"&lt;&gt;Assigned",Status,"&lt;&gt;Open",Status,"&lt;&gt;Hold",ResolvedDate,"&gt;="&amp;$C$1,ResolvedDate,"&lt;="&amp;$F$1)</f>
        <v/>
      </c>
      <c r="E109" s="137">
        <f>COUNTIFS(Severity,$B109,SLA_Breach,"&lt;&gt;Yes",Status,"&lt;&gt;Suspend",Status,"&lt;&gt;Assigned",Status,"&lt;&gt;Open",Status,"&lt;&gt;Hold&gt;",ResolvedDate,"&gt;="&amp;$C$1,ResolvedDate,"&lt;="&amp;$F$1)</f>
        <v/>
      </c>
      <c r="F109" s="137">
        <f>COUNTIFS(Severity,$B109,SLA_Breach,"Yes",Status,"&lt;&gt;Suspend",Status,"&lt;&gt;Assigned",Status,"&lt;&gt;Open",Status,"&lt;&gt;Hold&gt;",ResolvedDate,"&gt;="&amp;$C$1,ResolvedDate,"&lt;="&amp;$F$1)</f>
        <v/>
      </c>
      <c r="G109" s="137">
        <f>COUNTIFS(Severity,$B109,AssignedDate,"&gt;=01/01/2017 12:00:00 AM",AssignedDate,"&lt;="&amp;$F$1)</f>
        <v/>
      </c>
      <c r="H109" s="177" t="n"/>
      <c r="L109" s="57" t="n">
        <v>0</v>
      </c>
      <c r="M109" s="57" t="n"/>
    </row>
    <row r="110" spans="1:13">
      <c r="A110" s="137" t="n">
        <v>1</v>
      </c>
      <c r="B110" s="100" t="s">
        <v>525</v>
      </c>
      <c r="C110" s="137">
        <f>COUNTIFS(Severity,$B110,AssignedDate,"&gt;="&amp;$C$1,AssignedDate,"&lt;="&amp;$F$1)</f>
        <v/>
      </c>
      <c r="D110" s="137">
        <f>COUNTIFS(Severity,$B110,Status,"&lt;&gt;Suspend",Status,"&lt;&gt;Assigned",Status,"&lt;&gt;Open",Status,"&lt;&gt;Hold",ResolvedDate,"&gt;="&amp;$C$1,ResolvedDate,"&lt;="&amp;$F$1)</f>
        <v/>
      </c>
      <c r="E110" s="137">
        <f>COUNTIFS(Severity,$B110,SLA_Breach,"&lt;&gt;Yes",Status,"&lt;&gt;Suspend",Status,"&lt;&gt;Assigned",Status,"&lt;&gt;Open",Status,"&lt;&gt;Hold&gt;",ResolvedDate,"&gt;="&amp;$C$1,ResolvedDate,"&lt;="&amp;$F$1)</f>
        <v/>
      </c>
      <c r="F110" s="137">
        <f>COUNTIFS(Severity,$B110,SLA_Breach,"Yes",Status,"&lt;&gt;Suspend",Status,"&lt;&gt;Assigned",Status,"&lt;&gt;Open",Status,"&lt;&gt;Hold&gt;",ResolvedDate,"&gt;="&amp;$C$1,ResolvedDate,"&lt;="&amp;$F$1)</f>
        <v/>
      </c>
      <c r="G110" s="137">
        <f>COUNTIFS(Severity,$B110,AssignedDate,"&gt;=01/01/2017 12:00:00 AM",AssignedDate,"&lt;="&amp;$F$1)</f>
        <v/>
      </c>
      <c r="H110" s="177" t="n"/>
      <c r="L110" s="57" t="n">
        <v>0</v>
      </c>
      <c r="M110" s="57" t="n"/>
    </row>
    <row r="111" spans="1:13">
      <c r="A111" s="137" t="n">
        <v>1</v>
      </c>
      <c r="B111" s="100" t="s">
        <v>525</v>
      </c>
      <c r="C111" s="137">
        <f>COUNTIFS(Severity,$B111,AssignedDate,"&gt;="&amp;$C$1,AssignedDate,"&lt;="&amp;$F$1)</f>
        <v/>
      </c>
      <c r="D111" s="137">
        <f>COUNTIFS(Severity,$B111,Status,"&lt;&gt;Suspend",Status,"&lt;&gt;Assigned",Status,"&lt;&gt;Open",Status,"&lt;&gt;Hold",ResolvedDate,"&gt;="&amp;$C$1,ResolvedDate,"&lt;="&amp;$F$1)</f>
        <v/>
      </c>
      <c r="E111" s="137">
        <f>COUNTIFS(Severity,$B111,SLA_Breach,"&lt;&gt;Yes",Status,"&lt;&gt;Suspend",Status,"&lt;&gt;Assigned",Status,"&lt;&gt;Open",Status,"&lt;&gt;Hold&gt;",ResolvedDate,"&gt;="&amp;$C$1,ResolvedDate,"&lt;="&amp;$F$1)</f>
        <v/>
      </c>
      <c r="F111" s="137">
        <f>COUNTIFS(Severity,$B111,SLA_Breach,"Yes",Status,"&lt;&gt;Suspend",Status,"&lt;&gt;Assigned",Status,"&lt;&gt;Open",Status,"&lt;&gt;Hold&gt;",ResolvedDate,"&gt;="&amp;$C$1,ResolvedDate,"&lt;="&amp;$F$1)</f>
        <v/>
      </c>
      <c r="G111" s="137">
        <f>COUNTIFS(Severity,$B111,AssignedDate,"&gt;=01/01/2017 12:00:00 AM",AssignedDate,"&lt;="&amp;$F$1)</f>
        <v/>
      </c>
      <c r="H111" s="177" t="n"/>
      <c r="L111" s="57" t="n">
        <v>0</v>
      </c>
      <c r="M111" s="57" t="n"/>
    </row>
    <row r="112" spans="1:13">
      <c r="A112" s="137" t="n">
        <v>1</v>
      </c>
      <c r="B112" s="100" t="s">
        <v>525</v>
      </c>
      <c r="C112" s="137">
        <f>COUNTIFS(Severity,$B112,AssignedDate,"&gt;="&amp;$C$1,AssignedDate,"&lt;="&amp;$F$1)</f>
        <v/>
      </c>
      <c r="D112" s="137">
        <f>COUNTIFS(Severity,$B112,Status,"&lt;&gt;Suspend",Status,"&lt;&gt;Assigned",Status,"&lt;&gt;Open",Status,"&lt;&gt;Hold",ResolvedDate,"&gt;="&amp;$C$1,ResolvedDate,"&lt;="&amp;$F$1)</f>
        <v/>
      </c>
      <c r="E112" s="137">
        <f>COUNTIFS(Severity,$B112,SLA_Breach,"&lt;&gt;Yes",Status,"&lt;&gt;Suspend",Status,"&lt;&gt;Assigned",Status,"&lt;&gt;Open",Status,"&lt;&gt;Hold&gt;",ResolvedDate,"&gt;="&amp;$C$1,ResolvedDate,"&lt;="&amp;$F$1)</f>
        <v/>
      </c>
      <c r="F112" s="137">
        <f>COUNTIFS(Severity,$B112,SLA_Breach,"Yes",Status,"&lt;&gt;Suspend",Status,"&lt;&gt;Assigned",Status,"&lt;&gt;Open",Status,"&lt;&gt;Hold&gt;",ResolvedDate,"&gt;="&amp;$C$1,ResolvedDate,"&lt;="&amp;$F$1)</f>
        <v/>
      </c>
      <c r="G112" s="137">
        <f>COUNTIFS(Severity,$B112,AssignedDate,"&gt;=01/01/2017 12:00:00 AM",AssignedDate,"&lt;="&amp;$F$1)</f>
        <v/>
      </c>
      <c r="H112" s="177" t="n"/>
      <c r="L112" s="57" t="n">
        <v>0</v>
      </c>
      <c r="M112" s="57" t="n"/>
    </row>
    <row r="113" spans="1:13">
      <c r="A113" s="137" t="n">
        <v>1</v>
      </c>
      <c r="B113" s="100" t="s">
        <v>525</v>
      </c>
      <c r="C113" s="137">
        <f>COUNTIFS(Severity,$B113,AssignedDate,"&gt;="&amp;$C$1,AssignedDate,"&lt;="&amp;$F$1)</f>
        <v/>
      </c>
      <c r="D113" s="137">
        <f>COUNTIFS(Severity,$B113,Status,"&lt;&gt;Suspend",Status,"&lt;&gt;Assigned",Status,"&lt;&gt;Open",Status,"&lt;&gt;Hold",ResolvedDate,"&gt;="&amp;$C$1,ResolvedDate,"&lt;="&amp;$F$1)</f>
        <v/>
      </c>
      <c r="E113" s="137">
        <f>COUNTIFS(Severity,$B113,SLA_Breach,"&lt;&gt;Yes",Status,"&lt;&gt;Suspend",Status,"&lt;&gt;Assigned",Status,"&lt;&gt;Open",Status,"&lt;&gt;Hold&gt;",ResolvedDate,"&gt;="&amp;$C$1,ResolvedDate,"&lt;="&amp;$F$1)</f>
        <v/>
      </c>
      <c r="F113" s="137">
        <f>COUNTIFS(Severity,$B113,SLA_Breach,"Yes",Status,"&lt;&gt;Suspend",Status,"&lt;&gt;Assigned",Status,"&lt;&gt;Open",Status,"&lt;&gt;Hold&gt;",ResolvedDate,"&gt;="&amp;$C$1,ResolvedDate,"&lt;="&amp;$F$1)</f>
        <v/>
      </c>
      <c r="G113" s="137">
        <f>COUNTIFS(Severity,$B113,AssignedDate,"&gt;=01/01/2017 12:00:00 AM",AssignedDate,"&lt;="&amp;$F$1)</f>
        <v/>
      </c>
      <c r="H113" s="177" t="n"/>
      <c r="L113" s="57" t="n">
        <v>0</v>
      </c>
      <c r="M113" s="57" t="n"/>
    </row>
    <row r="114" spans="1:13">
      <c r="A114" s="137" t="n">
        <v>1</v>
      </c>
      <c r="B114" s="100" t="s">
        <v>525</v>
      </c>
      <c r="C114" s="137">
        <f>COUNTIFS(Severity,$B114,AssignedDate,"&gt;="&amp;$C$1,AssignedDate,"&lt;="&amp;$F$1)</f>
        <v/>
      </c>
      <c r="D114" s="137">
        <f>COUNTIFS(Severity,$B114,Status,"&lt;&gt;Suspend",Status,"&lt;&gt;Assigned",Status,"&lt;&gt;Open",Status,"&lt;&gt;Hold",ResolvedDate,"&gt;="&amp;$C$1,ResolvedDate,"&lt;="&amp;$F$1)</f>
        <v/>
      </c>
      <c r="E114" s="137">
        <f>COUNTIFS(Severity,$B114,SLA_Breach,"&lt;&gt;Yes",Status,"&lt;&gt;Suspend",Status,"&lt;&gt;Assigned",Status,"&lt;&gt;Open",Status,"&lt;&gt;Hold&gt;",ResolvedDate,"&gt;="&amp;$C$1,ResolvedDate,"&lt;="&amp;$F$1)</f>
        <v/>
      </c>
      <c r="F114" s="137">
        <f>COUNTIFS(Severity,$B114,SLA_Breach,"Yes",Status,"&lt;&gt;Suspend",Status,"&lt;&gt;Assigned",Status,"&lt;&gt;Open",Status,"&lt;&gt;Hold&gt;",ResolvedDate,"&gt;="&amp;$C$1,ResolvedDate,"&lt;="&amp;$F$1)</f>
        <v/>
      </c>
      <c r="G114" s="137">
        <f>COUNTIFS(Severity,$B114,AssignedDate,"&gt;=01/01/2017 12:00:00 AM",AssignedDate,"&lt;="&amp;$F$1)</f>
        <v/>
      </c>
      <c r="H114" s="177" t="n"/>
      <c r="L114" s="57" t="n">
        <v>0</v>
      </c>
      <c r="M114" s="57" t="n"/>
    </row>
    <row r="115" spans="1:13">
      <c r="A115" s="137" t="n">
        <v>1</v>
      </c>
      <c r="B115" s="100" t="s">
        <v>525</v>
      </c>
      <c r="C115" s="137">
        <f>COUNTIFS(Severity,$B115,AssignedDate,"&gt;="&amp;$C$1,AssignedDate,"&lt;="&amp;$F$1)</f>
        <v/>
      </c>
      <c r="D115" s="137">
        <f>COUNTIFS(Severity,$B115,Status,"&lt;&gt;Suspend",Status,"&lt;&gt;Assigned",Status,"&lt;&gt;Open",Status,"&lt;&gt;Hold",ResolvedDate,"&gt;="&amp;$C$1,ResolvedDate,"&lt;="&amp;$F$1)</f>
        <v/>
      </c>
      <c r="E115" s="137">
        <f>COUNTIFS(Severity,$B115,SLA_Breach,"&lt;&gt;Yes",Status,"&lt;&gt;Suspend",Status,"&lt;&gt;Assigned",Status,"&lt;&gt;Open",Status,"&lt;&gt;Hold&gt;",ResolvedDate,"&gt;="&amp;$C$1,ResolvedDate,"&lt;="&amp;$F$1)</f>
        <v/>
      </c>
      <c r="F115" s="137">
        <f>COUNTIFS(Severity,$B115,SLA_Breach,"Yes",Status,"&lt;&gt;Suspend",Status,"&lt;&gt;Assigned",Status,"&lt;&gt;Open",Status,"&lt;&gt;Hold&gt;",ResolvedDate,"&gt;="&amp;$C$1,ResolvedDate,"&lt;="&amp;$F$1)</f>
        <v/>
      </c>
      <c r="G115" s="137">
        <f>COUNTIFS(Severity,$B115,AssignedDate,"&gt;=01/01/2017 12:00:00 AM",AssignedDate,"&lt;="&amp;$F$1)</f>
        <v/>
      </c>
      <c r="H115" s="177" t="n"/>
      <c r="L115" s="57" t="n">
        <v>0</v>
      </c>
      <c r="M115" s="57" t="n"/>
    </row>
    <row r="116" spans="1:13">
      <c r="A116" s="137" t="n">
        <v>1</v>
      </c>
      <c r="B116" s="100" t="s">
        <v>525</v>
      </c>
      <c r="C116" s="137">
        <f>COUNTIFS(Severity,$B116,AssignedDate,"&gt;="&amp;$C$1,AssignedDate,"&lt;="&amp;$F$1)</f>
        <v/>
      </c>
      <c r="D116" s="137">
        <f>COUNTIFS(Severity,$B116,Status,"&lt;&gt;Suspend",Status,"&lt;&gt;Assigned",Status,"&lt;&gt;Open",Status,"&lt;&gt;Hold",ResolvedDate,"&gt;="&amp;$C$1,ResolvedDate,"&lt;="&amp;$F$1)</f>
        <v/>
      </c>
      <c r="E116" s="137">
        <f>COUNTIFS(Severity,$B116,SLA_Breach,"&lt;&gt;Yes",Status,"&lt;&gt;Suspend",Status,"&lt;&gt;Assigned",Status,"&lt;&gt;Open",Status,"&lt;&gt;Hold&gt;",ResolvedDate,"&gt;="&amp;$C$1,ResolvedDate,"&lt;="&amp;$F$1)</f>
        <v/>
      </c>
      <c r="F116" s="137">
        <f>COUNTIFS(Severity,$B116,SLA_Breach,"Yes",Status,"&lt;&gt;Suspend",Status,"&lt;&gt;Assigned",Status,"&lt;&gt;Open",Status,"&lt;&gt;Hold&gt;",ResolvedDate,"&gt;="&amp;$C$1,ResolvedDate,"&lt;="&amp;$F$1)</f>
        <v/>
      </c>
      <c r="G116" s="137">
        <f>COUNTIFS(Severity,$B116,AssignedDate,"&gt;=01/01/2017 12:00:00 AM",AssignedDate,"&lt;="&amp;$F$1)</f>
        <v/>
      </c>
      <c r="H116" s="177" t="n"/>
      <c r="L116" s="57" t="n">
        <v>0</v>
      </c>
      <c r="M116" s="57" t="n"/>
    </row>
    <row r="117" spans="1:13">
      <c r="A117" s="137" t="n">
        <v>1</v>
      </c>
      <c r="B117" s="100" t="s">
        <v>525</v>
      </c>
      <c r="C117" s="137">
        <f>COUNTIFS(Severity,$B117,AssignedDate,"&gt;="&amp;$C$1,AssignedDate,"&lt;="&amp;$F$1)</f>
        <v/>
      </c>
      <c r="D117" s="137">
        <f>COUNTIFS(Severity,$B117,Status,"&lt;&gt;Suspend",Status,"&lt;&gt;Assigned",Status,"&lt;&gt;Open",Status,"&lt;&gt;Hold",ResolvedDate,"&gt;="&amp;$C$1,ResolvedDate,"&lt;="&amp;$F$1)</f>
        <v/>
      </c>
      <c r="E117" s="137">
        <f>COUNTIFS(Severity,$B117,SLA_Breach,"&lt;&gt;Yes",Status,"&lt;&gt;Suspend",Status,"&lt;&gt;Assigned",Status,"&lt;&gt;Open",Status,"&lt;&gt;Hold&gt;",ResolvedDate,"&gt;="&amp;$C$1,ResolvedDate,"&lt;="&amp;$F$1)</f>
        <v/>
      </c>
      <c r="F117" s="137">
        <f>COUNTIFS(Severity,$B117,SLA_Breach,"Yes",Status,"&lt;&gt;Suspend",Status,"&lt;&gt;Assigned",Status,"&lt;&gt;Open",Status,"&lt;&gt;Hold&gt;",ResolvedDate,"&gt;="&amp;$C$1,ResolvedDate,"&lt;="&amp;$F$1)</f>
        <v/>
      </c>
      <c r="G117" s="137">
        <f>COUNTIFS(Severity,$B117,AssignedDate,"&gt;=01/01/2017 12:00:00 AM",AssignedDate,"&lt;="&amp;$F$1)</f>
        <v/>
      </c>
      <c r="H117" s="177" t="n"/>
      <c r="L117" s="57" t="n">
        <v>0</v>
      </c>
      <c r="M117" s="57" t="n"/>
    </row>
    <row r="118" spans="1:13">
      <c r="A118" s="137" t="n">
        <v>1</v>
      </c>
      <c r="B118" s="100" t="s">
        <v>525</v>
      </c>
      <c r="C118" s="137">
        <f>COUNTIFS(Severity,$B118,AssignedDate,"&gt;="&amp;$C$1,AssignedDate,"&lt;="&amp;$F$1)</f>
        <v/>
      </c>
      <c r="D118" s="137">
        <f>COUNTIFS(Severity,$B118,Status,"&lt;&gt;Suspend",Status,"&lt;&gt;Assigned",Status,"&lt;&gt;Open",Status,"&lt;&gt;Hold",ResolvedDate,"&gt;="&amp;$C$1,ResolvedDate,"&lt;="&amp;$F$1)</f>
        <v/>
      </c>
      <c r="E118" s="137">
        <f>COUNTIFS(Severity,$B118,SLA_Breach,"&lt;&gt;Yes",Status,"&lt;&gt;Suspend",Status,"&lt;&gt;Assigned",Status,"&lt;&gt;Open",Status,"&lt;&gt;Hold&gt;",ResolvedDate,"&gt;="&amp;$C$1,ResolvedDate,"&lt;="&amp;$F$1)</f>
        <v/>
      </c>
      <c r="F118" s="137">
        <f>COUNTIFS(Severity,$B118,SLA_Breach,"Yes",Status,"&lt;&gt;Suspend",Status,"&lt;&gt;Assigned",Status,"&lt;&gt;Open",Status,"&lt;&gt;Hold&gt;",ResolvedDate,"&gt;="&amp;$C$1,ResolvedDate,"&lt;="&amp;$F$1)</f>
        <v/>
      </c>
      <c r="G118" s="137">
        <f>COUNTIFS(Severity,$B118,AssignedDate,"&gt;=01/01/2017 12:00:00 AM",AssignedDate,"&lt;="&amp;$F$1)</f>
        <v/>
      </c>
      <c r="H118" s="177" t="n"/>
      <c r="L118" s="57" t="n">
        <v>0</v>
      </c>
      <c r="M118" s="57" t="n"/>
    </row>
    <row r="119" spans="1:13">
      <c r="A119" s="137" t="n">
        <v>1</v>
      </c>
      <c r="B119" s="100" t="s">
        <v>525</v>
      </c>
      <c r="C119" s="137">
        <f>COUNTIFS(Severity,$B119,AssignedDate,"&gt;="&amp;$C$1,AssignedDate,"&lt;="&amp;$F$1)</f>
        <v/>
      </c>
      <c r="D119" s="137">
        <f>COUNTIFS(Severity,$B119,Status,"&lt;&gt;Suspend",Status,"&lt;&gt;Assigned",Status,"&lt;&gt;Open",Status,"&lt;&gt;Hold",ResolvedDate,"&gt;="&amp;$C$1,ResolvedDate,"&lt;="&amp;$F$1)</f>
        <v/>
      </c>
      <c r="E119" s="137">
        <f>COUNTIFS(Severity,$B119,SLA_Breach,"&lt;&gt;Yes",Status,"&lt;&gt;Suspend",Status,"&lt;&gt;Assigned",Status,"&lt;&gt;Open",Status,"&lt;&gt;Hold&gt;",ResolvedDate,"&gt;="&amp;$C$1,ResolvedDate,"&lt;="&amp;$F$1)</f>
        <v/>
      </c>
      <c r="F119" s="137">
        <f>COUNTIFS(Severity,$B119,SLA_Breach,"Yes",Status,"&lt;&gt;Suspend",Status,"&lt;&gt;Assigned",Status,"&lt;&gt;Open",Status,"&lt;&gt;Hold&gt;",ResolvedDate,"&gt;="&amp;$C$1,ResolvedDate,"&lt;="&amp;$F$1)</f>
        <v/>
      </c>
      <c r="G119" s="137">
        <f>COUNTIFS(Severity,$B119,AssignedDate,"&gt;=01/01/2017 12:00:00 AM",AssignedDate,"&lt;="&amp;$F$1)</f>
        <v/>
      </c>
      <c r="H119" s="177" t="n"/>
      <c r="L119" s="57" t="n">
        <v>0</v>
      </c>
      <c r="M119" s="57" t="n"/>
    </row>
    <row r="120" spans="1:13">
      <c r="A120" s="137" t="n">
        <v>1</v>
      </c>
      <c r="B120" s="100" t="s">
        <v>525</v>
      </c>
      <c r="C120" s="137">
        <f>COUNTIFS(Severity,$B120,AssignedDate,"&gt;="&amp;$C$1,AssignedDate,"&lt;="&amp;$F$1)</f>
        <v/>
      </c>
      <c r="D120" s="137">
        <f>COUNTIFS(Severity,$B120,Status,"&lt;&gt;Suspend",Status,"&lt;&gt;Assigned",Status,"&lt;&gt;Open",Status,"&lt;&gt;Hold",ResolvedDate,"&gt;="&amp;$C$1,ResolvedDate,"&lt;="&amp;$F$1)</f>
        <v/>
      </c>
      <c r="E120" s="137">
        <f>COUNTIFS(Severity,$B120,SLA_Breach,"&lt;&gt;Yes",Status,"&lt;&gt;Suspend",Status,"&lt;&gt;Assigned",Status,"&lt;&gt;Open",Status,"&lt;&gt;Hold&gt;",ResolvedDate,"&gt;="&amp;$C$1,ResolvedDate,"&lt;="&amp;$F$1)</f>
        <v/>
      </c>
      <c r="F120" s="137">
        <f>COUNTIFS(Severity,$B120,SLA_Breach,"Yes",Status,"&lt;&gt;Suspend",Status,"&lt;&gt;Assigned",Status,"&lt;&gt;Open",Status,"&lt;&gt;Hold&gt;",ResolvedDate,"&gt;="&amp;$C$1,ResolvedDate,"&lt;="&amp;$F$1)</f>
        <v/>
      </c>
      <c r="G120" s="137">
        <f>COUNTIFS(Severity,$B120,AssignedDate,"&gt;=01/01/2017 12:00:00 AM",AssignedDate,"&lt;="&amp;$F$1)</f>
        <v/>
      </c>
      <c r="H120" s="177" t="n"/>
      <c r="L120" s="57" t="n">
        <v>0</v>
      </c>
      <c r="M120" s="57" t="n"/>
    </row>
    <row r="121" spans="1:13">
      <c r="A121" s="137" t="n">
        <v>1</v>
      </c>
      <c r="B121" s="100" t="s">
        <v>525</v>
      </c>
      <c r="C121" s="137">
        <f>COUNTIFS(Severity,$B121,AssignedDate,"&gt;="&amp;$C$1,AssignedDate,"&lt;="&amp;$F$1)</f>
        <v/>
      </c>
      <c r="D121" s="137">
        <f>COUNTIFS(Severity,$B121,Status,"&lt;&gt;Suspend",Status,"&lt;&gt;Assigned",Status,"&lt;&gt;Open",Status,"&lt;&gt;Hold",ResolvedDate,"&gt;="&amp;$C$1,ResolvedDate,"&lt;="&amp;$F$1)</f>
        <v/>
      </c>
      <c r="E121" s="137">
        <f>COUNTIFS(Severity,$B121,SLA_Breach,"&lt;&gt;Yes",Status,"&lt;&gt;Suspend",Status,"&lt;&gt;Assigned",Status,"&lt;&gt;Open",Status,"&lt;&gt;Hold&gt;",ResolvedDate,"&gt;="&amp;$C$1,ResolvedDate,"&lt;="&amp;$F$1)</f>
        <v/>
      </c>
      <c r="F121" s="137">
        <f>COUNTIFS(Severity,$B121,SLA_Breach,"Yes",Status,"&lt;&gt;Suspend",Status,"&lt;&gt;Assigned",Status,"&lt;&gt;Open",Status,"&lt;&gt;Hold&gt;",ResolvedDate,"&gt;="&amp;$C$1,ResolvedDate,"&lt;="&amp;$F$1)</f>
        <v/>
      </c>
      <c r="G121" s="137">
        <f>COUNTIFS(Severity,$B121,AssignedDate,"&gt;=01/01/2017 12:00:00 AM",AssignedDate,"&lt;="&amp;$F$1)</f>
        <v/>
      </c>
      <c r="H121" s="177" t="n"/>
      <c r="L121" s="57" t="n">
        <v>0</v>
      </c>
      <c r="M121" s="57" t="n"/>
    </row>
    <row r="122" spans="1:13">
      <c r="A122" s="137" t="n">
        <v>1</v>
      </c>
      <c r="B122" s="100" t="s">
        <v>525</v>
      </c>
      <c r="C122" s="137">
        <f>COUNTIFS(Severity,$B122,AssignedDate,"&gt;="&amp;$C$1,AssignedDate,"&lt;="&amp;$F$1)</f>
        <v/>
      </c>
      <c r="D122" s="137">
        <f>COUNTIFS(Severity,$B122,Status,"&lt;&gt;Suspend",Status,"&lt;&gt;Assigned",Status,"&lt;&gt;Open",Status,"&lt;&gt;Hold",ResolvedDate,"&gt;="&amp;$C$1,ResolvedDate,"&lt;="&amp;$F$1)</f>
        <v/>
      </c>
      <c r="E122" s="137">
        <f>COUNTIFS(Severity,$B122,SLA_Breach,"&lt;&gt;Yes",Status,"&lt;&gt;Suspend",Status,"&lt;&gt;Assigned",Status,"&lt;&gt;Open",Status,"&lt;&gt;Hold&gt;",ResolvedDate,"&gt;="&amp;$C$1,ResolvedDate,"&lt;="&amp;$F$1)</f>
        <v/>
      </c>
      <c r="F122" s="137">
        <f>COUNTIFS(Severity,$B122,SLA_Breach,"Yes",Status,"&lt;&gt;Suspend",Status,"&lt;&gt;Assigned",Status,"&lt;&gt;Open",Status,"&lt;&gt;Hold&gt;",ResolvedDate,"&gt;="&amp;$C$1,ResolvedDate,"&lt;="&amp;$F$1)</f>
        <v/>
      </c>
      <c r="G122" s="137">
        <f>COUNTIFS(Severity,$B122,AssignedDate,"&gt;=01/01/2017 12:00:00 AM",AssignedDate,"&lt;="&amp;$F$1)</f>
        <v/>
      </c>
      <c r="H122" s="177" t="n"/>
      <c r="L122" s="57" t="n">
        <v>0</v>
      </c>
      <c r="M122" s="57" t="n"/>
    </row>
    <row r="123" spans="1:13">
      <c r="A123" s="137" t="n">
        <v>1</v>
      </c>
      <c r="B123" s="100" t="s">
        <v>525</v>
      </c>
      <c r="C123" s="137">
        <f>COUNTIFS(Severity,$B123,AssignedDate,"&gt;="&amp;$C$1,AssignedDate,"&lt;="&amp;$F$1)</f>
        <v/>
      </c>
      <c r="D123" s="137">
        <f>COUNTIFS(Severity,$B123,Status,"&lt;&gt;Suspend",Status,"&lt;&gt;Assigned",Status,"&lt;&gt;Open",Status,"&lt;&gt;Hold",ResolvedDate,"&gt;="&amp;$C$1,ResolvedDate,"&lt;="&amp;$F$1)</f>
        <v/>
      </c>
      <c r="E123" s="137">
        <f>COUNTIFS(Severity,$B123,SLA_Breach,"&lt;&gt;Yes",Status,"&lt;&gt;Suspend",Status,"&lt;&gt;Assigned",Status,"&lt;&gt;Open",Status,"&lt;&gt;Hold&gt;",ResolvedDate,"&gt;="&amp;$C$1,ResolvedDate,"&lt;="&amp;$F$1)</f>
        <v/>
      </c>
      <c r="F123" s="137">
        <f>COUNTIFS(Severity,$B123,SLA_Breach,"Yes",Status,"&lt;&gt;Suspend",Status,"&lt;&gt;Assigned",Status,"&lt;&gt;Open",Status,"&lt;&gt;Hold&gt;",ResolvedDate,"&gt;="&amp;$C$1,ResolvedDate,"&lt;="&amp;$F$1)</f>
        <v/>
      </c>
      <c r="G123" s="137">
        <f>COUNTIFS(Severity,$B123,AssignedDate,"&gt;=01/01/2017 12:00:00 AM",AssignedDate,"&lt;="&amp;$F$1)</f>
        <v/>
      </c>
      <c r="H123" s="177" t="n"/>
      <c r="L123" s="57" t="n">
        <v>0</v>
      </c>
      <c r="M123" s="57" t="n"/>
    </row>
    <row r="124" spans="1:13">
      <c r="A124" s="137" t="n">
        <v>1</v>
      </c>
      <c r="B124" s="100" t="s">
        <v>525</v>
      </c>
      <c r="C124" s="137">
        <f>COUNTIFS(Severity,$B124,AssignedDate,"&gt;="&amp;$C$1,AssignedDate,"&lt;="&amp;$F$1)</f>
        <v/>
      </c>
      <c r="D124" s="137">
        <f>COUNTIFS(Severity,$B124,Status,"&lt;&gt;Suspend",Status,"&lt;&gt;Assigned",Status,"&lt;&gt;Open",Status,"&lt;&gt;Hold",ResolvedDate,"&gt;="&amp;$C$1,ResolvedDate,"&lt;="&amp;$F$1)</f>
        <v/>
      </c>
      <c r="E124" s="137">
        <f>COUNTIFS(Severity,$B124,SLA_Breach,"&lt;&gt;Yes",Status,"&lt;&gt;Suspend",Status,"&lt;&gt;Assigned",Status,"&lt;&gt;Open",Status,"&lt;&gt;Hold&gt;",ResolvedDate,"&gt;="&amp;$C$1,ResolvedDate,"&lt;="&amp;$F$1)</f>
        <v/>
      </c>
      <c r="F124" s="137">
        <f>COUNTIFS(Severity,$B124,SLA_Breach,"Yes",Status,"&lt;&gt;Suspend",Status,"&lt;&gt;Assigned",Status,"&lt;&gt;Open",Status,"&lt;&gt;Hold&gt;",ResolvedDate,"&gt;="&amp;$C$1,ResolvedDate,"&lt;="&amp;$F$1)</f>
        <v/>
      </c>
      <c r="G124" s="137">
        <f>COUNTIFS(Severity,$B124,AssignedDate,"&gt;=01/01/2017 12:00:00 AM",AssignedDate,"&lt;="&amp;$F$1)</f>
        <v/>
      </c>
      <c r="H124" s="177" t="n"/>
      <c r="L124" s="57" t="n">
        <v>0</v>
      </c>
      <c r="M124" s="57" t="n"/>
    </row>
    <row r="125" spans="1:13">
      <c r="A125" s="137" t="n">
        <v>1</v>
      </c>
      <c r="B125" s="100" t="s">
        <v>525</v>
      </c>
      <c r="C125" s="137">
        <f>COUNTIFS(Severity,$B125,AssignedDate,"&gt;="&amp;$C$1,AssignedDate,"&lt;="&amp;$F$1)</f>
        <v/>
      </c>
      <c r="D125" s="137">
        <f>COUNTIFS(Severity,$B125,Status,"&lt;&gt;Suspend",Status,"&lt;&gt;Assigned",Status,"&lt;&gt;Open",Status,"&lt;&gt;Hold",ResolvedDate,"&gt;="&amp;$C$1,ResolvedDate,"&lt;="&amp;$F$1)</f>
        <v/>
      </c>
      <c r="E125" s="137">
        <f>COUNTIFS(Severity,$B125,SLA_Breach,"&lt;&gt;Yes",Status,"&lt;&gt;Suspend",Status,"&lt;&gt;Assigned",Status,"&lt;&gt;Open",Status,"&lt;&gt;Hold&gt;",ResolvedDate,"&gt;="&amp;$C$1,ResolvedDate,"&lt;="&amp;$F$1)</f>
        <v/>
      </c>
      <c r="F125" s="137">
        <f>COUNTIFS(Severity,$B125,SLA_Breach,"Yes",Status,"&lt;&gt;Suspend",Status,"&lt;&gt;Assigned",Status,"&lt;&gt;Open",Status,"&lt;&gt;Hold&gt;",ResolvedDate,"&gt;="&amp;$C$1,ResolvedDate,"&lt;="&amp;$F$1)</f>
        <v/>
      </c>
      <c r="G125" s="137">
        <f>COUNTIFS(Severity,$B125,AssignedDate,"&gt;=01/01/2017 12:00:00 AM",AssignedDate,"&lt;="&amp;$F$1)</f>
        <v/>
      </c>
      <c r="H125" s="177" t="n"/>
      <c r="L125" s="57" t="n">
        <v>0</v>
      </c>
      <c r="M125" s="57" t="n"/>
    </row>
    <row r="126" spans="1:13">
      <c r="A126" s="137" t="n">
        <v>1</v>
      </c>
      <c r="B126" s="100" t="s">
        <v>525</v>
      </c>
      <c r="C126" s="137">
        <f>COUNTIFS(Severity,$B126,AssignedDate,"&gt;="&amp;$C$1,AssignedDate,"&lt;="&amp;$F$1)</f>
        <v/>
      </c>
      <c r="D126" s="137">
        <f>COUNTIFS(Severity,$B126,Status,"&lt;&gt;Suspend",Status,"&lt;&gt;Assigned",Status,"&lt;&gt;Open",Status,"&lt;&gt;Hold",ResolvedDate,"&gt;="&amp;$C$1,ResolvedDate,"&lt;="&amp;$F$1)</f>
        <v/>
      </c>
      <c r="E126" s="137">
        <f>COUNTIFS(Severity,$B126,SLA_Breach,"&lt;&gt;Yes",Status,"&lt;&gt;Suspend",Status,"&lt;&gt;Assigned",Status,"&lt;&gt;Open",Status,"&lt;&gt;Hold&gt;",ResolvedDate,"&gt;="&amp;$C$1,ResolvedDate,"&lt;="&amp;$F$1)</f>
        <v/>
      </c>
      <c r="F126" s="137">
        <f>COUNTIFS(Severity,$B126,SLA_Breach,"Yes",Status,"&lt;&gt;Suspend",Status,"&lt;&gt;Assigned",Status,"&lt;&gt;Open",Status,"&lt;&gt;Hold&gt;",ResolvedDate,"&gt;="&amp;$C$1,ResolvedDate,"&lt;="&amp;$F$1)</f>
        <v/>
      </c>
      <c r="G126" s="137">
        <f>COUNTIFS(Severity,$B126,AssignedDate,"&gt;=01/01/2017 12:00:00 AM",AssignedDate,"&lt;="&amp;$F$1)</f>
        <v/>
      </c>
      <c r="H126" s="177" t="n"/>
      <c r="L126" s="57" t="n">
        <v>0</v>
      </c>
      <c r="M126" s="57" t="n"/>
    </row>
    <row r="127" spans="1:13">
      <c r="A127" s="137" t="n">
        <v>1</v>
      </c>
      <c r="B127" s="100" t="s">
        <v>525</v>
      </c>
      <c r="C127" s="137">
        <f>COUNTIFS(Severity,$B127,AssignedDate,"&gt;="&amp;$C$1,AssignedDate,"&lt;="&amp;$F$1)</f>
        <v/>
      </c>
      <c r="D127" s="137">
        <f>COUNTIFS(Severity,$B127,Status,"&lt;&gt;Suspend",Status,"&lt;&gt;Assigned",Status,"&lt;&gt;Open",Status,"&lt;&gt;Hold",ResolvedDate,"&gt;="&amp;$C$1,ResolvedDate,"&lt;="&amp;$F$1)</f>
        <v/>
      </c>
      <c r="E127" s="137">
        <f>COUNTIFS(Severity,$B127,SLA_Breach,"&lt;&gt;Yes",Status,"&lt;&gt;Suspend",Status,"&lt;&gt;Assigned",Status,"&lt;&gt;Open",Status,"&lt;&gt;Hold&gt;",ResolvedDate,"&gt;="&amp;$C$1,ResolvedDate,"&lt;="&amp;$F$1)</f>
        <v/>
      </c>
      <c r="F127" s="137">
        <f>COUNTIFS(Severity,$B127,SLA_Breach,"Yes",Status,"&lt;&gt;Suspend",Status,"&lt;&gt;Assigned",Status,"&lt;&gt;Open",Status,"&lt;&gt;Hold&gt;",ResolvedDate,"&gt;="&amp;$C$1,ResolvedDate,"&lt;="&amp;$F$1)</f>
        <v/>
      </c>
      <c r="G127" s="137">
        <f>COUNTIFS(Severity,$B127,AssignedDate,"&gt;=01/01/2017 12:00:00 AM",AssignedDate,"&lt;="&amp;$F$1)</f>
        <v/>
      </c>
      <c r="H127" s="177" t="n"/>
      <c r="L127" s="57" t="n">
        <v>0</v>
      </c>
      <c r="M127" s="57" t="n"/>
    </row>
    <row r="128" spans="1:13">
      <c r="A128" s="137" t="n">
        <v>1</v>
      </c>
      <c r="B128" s="100" t="s">
        <v>525</v>
      </c>
      <c r="C128" s="137">
        <f>COUNTIFS(Severity,$B128,AssignedDate,"&gt;="&amp;$C$1,AssignedDate,"&lt;="&amp;$F$1)</f>
        <v/>
      </c>
      <c r="D128" s="137">
        <f>COUNTIFS(Severity,$B128,Status,"&lt;&gt;Suspend",Status,"&lt;&gt;Assigned",Status,"&lt;&gt;Open",Status,"&lt;&gt;Hold",ResolvedDate,"&gt;="&amp;$C$1,ResolvedDate,"&lt;="&amp;$F$1)</f>
        <v/>
      </c>
      <c r="E128" s="137">
        <f>COUNTIFS(Severity,$B128,SLA_Breach,"&lt;&gt;Yes",Status,"&lt;&gt;Suspend",Status,"&lt;&gt;Assigned",Status,"&lt;&gt;Open",Status,"&lt;&gt;Hold&gt;",ResolvedDate,"&gt;="&amp;$C$1,ResolvedDate,"&lt;="&amp;$F$1)</f>
        <v/>
      </c>
      <c r="F128" s="137">
        <f>COUNTIFS(Severity,$B128,SLA_Breach,"Yes",Status,"&lt;&gt;Suspend",Status,"&lt;&gt;Assigned",Status,"&lt;&gt;Open",Status,"&lt;&gt;Hold&gt;",ResolvedDate,"&gt;="&amp;$C$1,ResolvedDate,"&lt;="&amp;$F$1)</f>
        <v/>
      </c>
      <c r="G128" s="137">
        <f>COUNTIFS(Severity,$B128,AssignedDate,"&gt;=01/01/2017 12:00:00 AM",AssignedDate,"&lt;="&amp;$F$1)</f>
        <v/>
      </c>
      <c r="H128" s="177" t="n"/>
      <c r="L128" s="57" t="n">
        <v>0</v>
      </c>
      <c r="M128" s="57" t="n"/>
    </row>
    <row r="129" spans="1:13">
      <c r="A129" s="137" t="n">
        <v>1</v>
      </c>
      <c r="B129" s="100" t="s">
        <v>525</v>
      </c>
      <c r="C129" s="137">
        <f>COUNTIFS(Severity,$B129,AssignedDate,"&gt;="&amp;$C$1,AssignedDate,"&lt;="&amp;$F$1)</f>
        <v/>
      </c>
      <c r="D129" s="137">
        <f>COUNTIFS(Severity,$B129,Status,"&lt;&gt;Suspend",Status,"&lt;&gt;Assigned",Status,"&lt;&gt;Open",Status,"&lt;&gt;Hold",ResolvedDate,"&gt;="&amp;$C$1,ResolvedDate,"&lt;="&amp;$F$1)</f>
        <v/>
      </c>
      <c r="E129" s="137">
        <f>COUNTIFS(Severity,$B129,SLA_Breach,"&lt;&gt;Yes",Status,"&lt;&gt;Suspend",Status,"&lt;&gt;Assigned",Status,"&lt;&gt;Open",Status,"&lt;&gt;Hold&gt;",ResolvedDate,"&gt;="&amp;$C$1,ResolvedDate,"&lt;="&amp;$F$1)</f>
        <v/>
      </c>
      <c r="F129" s="137">
        <f>COUNTIFS(Severity,$B129,SLA_Breach,"Yes",Status,"&lt;&gt;Suspend",Status,"&lt;&gt;Assigned",Status,"&lt;&gt;Open",Status,"&lt;&gt;Hold&gt;",ResolvedDate,"&gt;="&amp;$C$1,ResolvedDate,"&lt;="&amp;$F$1)</f>
        <v/>
      </c>
      <c r="G129" s="137">
        <f>COUNTIFS(Severity,$B129,AssignedDate,"&gt;=01/01/2017 12:00:00 AM",AssignedDate,"&lt;="&amp;$F$1)</f>
        <v/>
      </c>
      <c r="H129" s="177" t="n"/>
      <c r="L129" s="57" t="n">
        <v>0</v>
      </c>
      <c r="M129" s="57" t="n"/>
    </row>
    <row r="130" spans="1:13">
      <c r="A130" s="137" t="n">
        <v>1</v>
      </c>
      <c r="B130" s="100" t="s">
        <v>525</v>
      </c>
      <c r="C130" s="137">
        <f>COUNTIFS(Severity,$B130,AssignedDate,"&gt;="&amp;$C$1,AssignedDate,"&lt;="&amp;$F$1)</f>
        <v/>
      </c>
      <c r="D130" s="137">
        <f>COUNTIFS(Severity,$B130,Status,"&lt;&gt;Suspend",Status,"&lt;&gt;Assigned",Status,"&lt;&gt;Open",Status,"&lt;&gt;Hold",ResolvedDate,"&gt;="&amp;$C$1,ResolvedDate,"&lt;="&amp;$F$1)</f>
        <v/>
      </c>
      <c r="E130" s="137">
        <f>COUNTIFS(Severity,$B130,SLA_Breach,"&lt;&gt;Yes",Status,"&lt;&gt;Suspend",Status,"&lt;&gt;Assigned",Status,"&lt;&gt;Open",Status,"&lt;&gt;Hold&gt;",ResolvedDate,"&gt;="&amp;$C$1,ResolvedDate,"&lt;="&amp;$F$1)</f>
        <v/>
      </c>
      <c r="F130" s="137">
        <f>COUNTIFS(Severity,$B130,SLA_Breach,"Yes",Status,"&lt;&gt;Suspend",Status,"&lt;&gt;Assigned",Status,"&lt;&gt;Open",Status,"&lt;&gt;Hold&gt;",ResolvedDate,"&gt;="&amp;$C$1,ResolvedDate,"&lt;="&amp;$F$1)</f>
        <v/>
      </c>
      <c r="G130" s="137">
        <f>COUNTIFS(Severity,$B130,AssignedDate,"&gt;=01/01/2017 12:00:00 AM",AssignedDate,"&lt;="&amp;$F$1)</f>
        <v/>
      </c>
      <c r="H130" s="177" t="n"/>
      <c r="L130" s="57" t="n">
        <v>0</v>
      </c>
      <c r="M130" s="57" t="n"/>
    </row>
    <row r="131" spans="1:13">
      <c r="A131" s="137" t="n">
        <v>1</v>
      </c>
      <c r="B131" s="100" t="s">
        <v>525</v>
      </c>
      <c r="C131" s="137">
        <f>COUNTIFS(Severity,$B131,AssignedDate,"&gt;="&amp;$C$1,AssignedDate,"&lt;="&amp;$F$1)</f>
        <v/>
      </c>
      <c r="D131" s="137">
        <f>COUNTIFS(Severity,$B131,Status,"&lt;&gt;Suspend",Status,"&lt;&gt;Assigned",Status,"&lt;&gt;Open",Status,"&lt;&gt;Hold",ResolvedDate,"&gt;="&amp;$C$1,ResolvedDate,"&lt;="&amp;$F$1)</f>
        <v/>
      </c>
      <c r="E131" s="137">
        <f>COUNTIFS(Severity,$B131,SLA_Breach,"&lt;&gt;Yes",Status,"&lt;&gt;Suspend",Status,"&lt;&gt;Assigned",Status,"&lt;&gt;Open",Status,"&lt;&gt;Hold&gt;",ResolvedDate,"&gt;="&amp;$C$1,ResolvedDate,"&lt;="&amp;$F$1)</f>
        <v/>
      </c>
      <c r="F131" s="137">
        <f>COUNTIFS(Severity,$B131,SLA_Breach,"Yes",Status,"&lt;&gt;Suspend",Status,"&lt;&gt;Assigned",Status,"&lt;&gt;Open",Status,"&lt;&gt;Hold&gt;",ResolvedDate,"&gt;="&amp;$C$1,ResolvedDate,"&lt;="&amp;$F$1)</f>
        <v/>
      </c>
      <c r="G131" s="137">
        <f>COUNTIFS(Severity,$B131,AssignedDate,"&gt;=01/01/2017 12:00:00 AM",AssignedDate,"&lt;="&amp;$F$1)</f>
        <v/>
      </c>
      <c r="H131" s="177" t="n"/>
      <c r="L131" s="57" t="n">
        <v>0</v>
      </c>
      <c r="M131" s="57" t="n"/>
    </row>
    <row r="132" spans="1:13">
      <c r="A132" s="137" t="n">
        <v>1</v>
      </c>
      <c r="B132" s="100" t="s">
        <v>525</v>
      </c>
      <c r="C132" s="137">
        <f>COUNTIFS(Severity,$B132,AssignedDate,"&gt;="&amp;$C$1,AssignedDate,"&lt;="&amp;$F$1)</f>
        <v/>
      </c>
      <c r="D132" s="137">
        <f>COUNTIFS(Severity,$B132,Status,"&lt;&gt;Suspend",Status,"&lt;&gt;Assigned",Status,"&lt;&gt;Open",Status,"&lt;&gt;Hold",ResolvedDate,"&gt;="&amp;$C$1,ResolvedDate,"&lt;="&amp;$F$1)</f>
        <v/>
      </c>
      <c r="E132" s="137">
        <f>COUNTIFS(Severity,$B132,SLA_Breach,"&lt;&gt;Yes",Status,"&lt;&gt;Suspend",Status,"&lt;&gt;Assigned",Status,"&lt;&gt;Open",Status,"&lt;&gt;Hold&gt;",ResolvedDate,"&gt;="&amp;$C$1,ResolvedDate,"&lt;="&amp;$F$1)</f>
        <v/>
      </c>
      <c r="F132" s="137">
        <f>COUNTIFS(Severity,$B132,SLA_Breach,"Yes",Status,"&lt;&gt;Suspend",Status,"&lt;&gt;Assigned",Status,"&lt;&gt;Open",Status,"&lt;&gt;Hold&gt;",ResolvedDate,"&gt;="&amp;$C$1,ResolvedDate,"&lt;="&amp;$F$1)</f>
        <v/>
      </c>
      <c r="G132" s="137">
        <f>COUNTIFS(Severity,$B132,AssignedDate,"&gt;=01/01/2017 12:00:00 AM",AssignedDate,"&lt;="&amp;$F$1)</f>
        <v/>
      </c>
      <c r="H132" s="177" t="n"/>
      <c r="L132" s="57" t="n">
        <v>0</v>
      </c>
      <c r="M132" s="57" t="n"/>
    </row>
    <row r="133" spans="1:13">
      <c r="A133" s="137" t="n">
        <v>1</v>
      </c>
      <c r="B133" s="100" t="s">
        <v>525</v>
      </c>
      <c r="C133" s="137">
        <f>COUNTIFS(Severity,$B133,AssignedDate,"&gt;="&amp;$C$1,AssignedDate,"&lt;="&amp;$F$1)</f>
        <v/>
      </c>
      <c r="D133" s="137">
        <f>COUNTIFS(Severity,$B133,Status,"&lt;&gt;Suspend",Status,"&lt;&gt;Assigned",Status,"&lt;&gt;Open",Status,"&lt;&gt;Hold",ResolvedDate,"&gt;="&amp;$C$1,ResolvedDate,"&lt;="&amp;$F$1)</f>
        <v/>
      </c>
      <c r="E133" s="137">
        <f>COUNTIFS(Severity,$B133,SLA_Breach,"&lt;&gt;Yes",Status,"&lt;&gt;Suspend",Status,"&lt;&gt;Assigned",Status,"&lt;&gt;Open",Status,"&lt;&gt;Hold&gt;",ResolvedDate,"&gt;="&amp;$C$1,ResolvedDate,"&lt;="&amp;$F$1)</f>
        <v/>
      </c>
      <c r="F133" s="137">
        <f>COUNTIFS(Severity,$B133,SLA_Breach,"Yes",Status,"&lt;&gt;Suspend",Status,"&lt;&gt;Assigned",Status,"&lt;&gt;Open",Status,"&lt;&gt;Hold&gt;",ResolvedDate,"&gt;="&amp;$C$1,ResolvedDate,"&lt;="&amp;$F$1)</f>
        <v/>
      </c>
      <c r="G133" s="137">
        <f>COUNTIFS(Severity,$B133,AssignedDate,"&gt;=01/01/2017 12:00:00 AM",AssignedDate,"&lt;="&amp;$F$1)</f>
        <v/>
      </c>
      <c r="H133" s="177" t="n"/>
      <c r="L133" s="57" t="n">
        <v>0</v>
      </c>
      <c r="M133" s="57" t="n"/>
    </row>
    <row r="134" spans="1:13">
      <c r="A134" s="137" t="n">
        <v>1</v>
      </c>
      <c r="B134" s="100" t="s">
        <v>525</v>
      </c>
      <c r="C134" s="137">
        <f>COUNTIFS(Severity,$B134,AssignedDate,"&gt;="&amp;$C$1,AssignedDate,"&lt;="&amp;$F$1)</f>
        <v/>
      </c>
      <c r="D134" s="137">
        <f>COUNTIFS(Severity,$B134,Status,"&lt;&gt;Suspend",Status,"&lt;&gt;Assigned",Status,"&lt;&gt;Open",Status,"&lt;&gt;Hold",ResolvedDate,"&gt;="&amp;$C$1,ResolvedDate,"&lt;="&amp;$F$1)</f>
        <v/>
      </c>
      <c r="E134" s="137">
        <f>COUNTIFS(Severity,$B134,SLA_Breach,"&lt;&gt;Yes",Status,"&lt;&gt;Suspend",Status,"&lt;&gt;Assigned",Status,"&lt;&gt;Open",Status,"&lt;&gt;Hold&gt;",ResolvedDate,"&gt;="&amp;$C$1,ResolvedDate,"&lt;="&amp;$F$1)</f>
        <v/>
      </c>
      <c r="F134" s="137">
        <f>COUNTIFS(Severity,$B134,SLA_Breach,"Yes",Status,"&lt;&gt;Suspend",Status,"&lt;&gt;Assigned",Status,"&lt;&gt;Open",Status,"&lt;&gt;Hold&gt;",ResolvedDate,"&gt;="&amp;$C$1,ResolvedDate,"&lt;="&amp;$F$1)</f>
        <v/>
      </c>
      <c r="G134" s="137">
        <f>COUNTIFS(Severity,$B134,AssignedDate,"&gt;=01/01/2017 12:00:00 AM",AssignedDate,"&lt;="&amp;$F$1)</f>
        <v/>
      </c>
      <c r="H134" s="177" t="n"/>
      <c r="L134" s="57" t="n">
        <v>0</v>
      </c>
      <c r="M134" s="57" t="n"/>
    </row>
    <row r="135" spans="1:13">
      <c r="A135" s="137" t="n">
        <v>1</v>
      </c>
      <c r="B135" s="100" t="s">
        <v>525</v>
      </c>
      <c r="C135" s="137">
        <f>COUNTIFS(Severity,$B135,AssignedDate,"&gt;="&amp;$C$1,AssignedDate,"&lt;="&amp;$F$1)</f>
        <v/>
      </c>
      <c r="D135" s="137">
        <f>COUNTIFS(Severity,$B135,Status,"&lt;&gt;Suspend",Status,"&lt;&gt;Assigned",Status,"&lt;&gt;Open",Status,"&lt;&gt;Hold",ResolvedDate,"&gt;="&amp;$C$1,ResolvedDate,"&lt;="&amp;$F$1)</f>
        <v/>
      </c>
      <c r="E135" s="137">
        <f>COUNTIFS(Severity,$B135,SLA_Breach,"&lt;&gt;Yes",Status,"&lt;&gt;Suspend",Status,"&lt;&gt;Assigned",Status,"&lt;&gt;Open",Status,"&lt;&gt;Hold&gt;",ResolvedDate,"&gt;="&amp;$C$1,ResolvedDate,"&lt;="&amp;$F$1)</f>
        <v/>
      </c>
      <c r="F135" s="137">
        <f>COUNTIFS(Severity,$B135,SLA_Breach,"Yes",Status,"&lt;&gt;Suspend",Status,"&lt;&gt;Assigned",Status,"&lt;&gt;Open",Status,"&lt;&gt;Hold&gt;",ResolvedDate,"&gt;="&amp;$C$1,ResolvedDate,"&lt;="&amp;$F$1)</f>
        <v/>
      </c>
      <c r="G135" s="137">
        <f>COUNTIFS(Severity,$B135,AssignedDate,"&gt;=01/01/2017 12:00:00 AM",AssignedDate,"&lt;="&amp;$F$1)</f>
        <v/>
      </c>
      <c r="H135" s="177" t="n"/>
      <c r="L135" s="57" t="n">
        <v>0</v>
      </c>
      <c r="M135" s="57" t="n"/>
    </row>
    <row r="136" spans="1:13">
      <c r="A136" s="137" t="n">
        <v>1</v>
      </c>
      <c r="B136" s="100" t="s">
        <v>525</v>
      </c>
      <c r="C136" s="137">
        <f>COUNTIFS(Severity,$B136,AssignedDate,"&gt;="&amp;$C$1,AssignedDate,"&lt;="&amp;$F$1)</f>
        <v/>
      </c>
      <c r="D136" s="137">
        <f>COUNTIFS(Severity,$B136,Status,"&lt;&gt;Suspend",Status,"&lt;&gt;Assigned",Status,"&lt;&gt;Open",Status,"&lt;&gt;Hold",ResolvedDate,"&gt;="&amp;$C$1,ResolvedDate,"&lt;="&amp;$F$1)</f>
        <v/>
      </c>
      <c r="E136" s="137">
        <f>COUNTIFS(Severity,$B136,SLA_Breach,"&lt;&gt;Yes",Status,"&lt;&gt;Suspend",Status,"&lt;&gt;Assigned",Status,"&lt;&gt;Open",Status,"&lt;&gt;Hold&gt;",ResolvedDate,"&gt;="&amp;$C$1,ResolvedDate,"&lt;="&amp;$F$1)</f>
        <v/>
      </c>
      <c r="F136" s="137">
        <f>COUNTIFS(Severity,$B136,SLA_Breach,"Yes",Status,"&lt;&gt;Suspend",Status,"&lt;&gt;Assigned",Status,"&lt;&gt;Open",Status,"&lt;&gt;Hold&gt;",ResolvedDate,"&gt;="&amp;$C$1,ResolvedDate,"&lt;="&amp;$F$1)</f>
        <v/>
      </c>
      <c r="G136" s="137">
        <f>COUNTIFS(Severity,$B136,AssignedDate,"&gt;=01/01/2017 12:00:00 AM",AssignedDate,"&lt;="&amp;$F$1)</f>
        <v/>
      </c>
      <c r="H136" s="177" t="n"/>
      <c r="L136" s="57" t="n">
        <v>0</v>
      </c>
      <c r="M136" s="57" t="n"/>
    </row>
    <row r="137" spans="1:13">
      <c r="A137" s="137" t="n">
        <v>1</v>
      </c>
      <c r="B137" s="100" t="s">
        <v>525</v>
      </c>
      <c r="C137" s="137">
        <f>COUNTIFS(Severity,$B137,AssignedDate,"&gt;="&amp;$C$1,AssignedDate,"&lt;="&amp;$F$1)</f>
        <v/>
      </c>
      <c r="D137" s="137">
        <f>COUNTIFS(Severity,$B137,Status,"&lt;&gt;Suspend",Status,"&lt;&gt;Assigned",Status,"&lt;&gt;Open",Status,"&lt;&gt;Hold",ResolvedDate,"&gt;="&amp;$C$1,ResolvedDate,"&lt;="&amp;$F$1)</f>
        <v/>
      </c>
      <c r="E137" s="137">
        <f>COUNTIFS(Severity,$B137,SLA_Breach,"&lt;&gt;Yes",Status,"&lt;&gt;Suspend",Status,"&lt;&gt;Assigned",Status,"&lt;&gt;Open",Status,"&lt;&gt;Hold&gt;",ResolvedDate,"&gt;="&amp;$C$1,ResolvedDate,"&lt;="&amp;$F$1)</f>
        <v/>
      </c>
      <c r="F137" s="137">
        <f>COUNTIFS(Severity,$B137,SLA_Breach,"Yes",Status,"&lt;&gt;Suspend",Status,"&lt;&gt;Assigned",Status,"&lt;&gt;Open",Status,"&lt;&gt;Hold&gt;",ResolvedDate,"&gt;="&amp;$C$1,ResolvedDate,"&lt;="&amp;$F$1)</f>
        <v/>
      </c>
      <c r="G137" s="137">
        <f>COUNTIFS(Severity,$B137,AssignedDate,"&gt;=01/01/2017 12:00:00 AM",AssignedDate,"&lt;="&amp;$F$1)</f>
        <v/>
      </c>
      <c r="H137" s="177" t="n"/>
      <c r="L137" s="57" t="n">
        <v>0</v>
      </c>
      <c r="M137" s="57" t="n"/>
    </row>
    <row r="138" spans="1:13">
      <c r="A138" s="137" t="n">
        <v>1</v>
      </c>
      <c r="B138" s="100" t="s">
        <v>525</v>
      </c>
      <c r="C138" s="137">
        <f>COUNTIFS(Severity,$B138,AssignedDate,"&gt;="&amp;$C$1,AssignedDate,"&lt;="&amp;$F$1)</f>
        <v/>
      </c>
      <c r="D138" s="137">
        <f>COUNTIFS(Severity,$B138,Status,"&lt;&gt;Suspend",Status,"&lt;&gt;Assigned",Status,"&lt;&gt;Open",Status,"&lt;&gt;Hold",ResolvedDate,"&gt;="&amp;$C$1,ResolvedDate,"&lt;="&amp;$F$1)</f>
        <v/>
      </c>
      <c r="E138" s="137">
        <f>COUNTIFS(Severity,$B138,SLA_Breach,"&lt;&gt;Yes",Status,"&lt;&gt;Suspend",Status,"&lt;&gt;Assigned",Status,"&lt;&gt;Open",Status,"&lt;&gt;Hold&gt;",ResolvedDate,"&gt;="&amp;$C$1,ResolvedDate,"&lt;="&amp;$F$1)</f>
        <v/>
      </c>
      <c r="F138" s="137">
        <f>COUNTIFS(Severity,$B138,SLA_Breach,"Yes",Status,"&lt;&gt;Suspend",Status,"&lt;&gt;Assigned",Status,"&lt;&gt;Open",Status,"&lt;&gt;Hold&gt;",ResolvedDate,"&gt;="&amp;$C$1,ResolvedDate,"&lt;="&amp;$F$1)</f>
        <v/>
      </c>
      <c r="G138" s="137">
        <f>COUNTIFS(Severity,$B138,AssignedDate,"&gt;=01/01/2017 12:00:00 AM",AssignedDate,"&lt;="&amp;$F$1)</f>
        <v/>
      </c>
      <c r="H138" s="177" t="n"/>
      <c r="L138" s="57" t="n">
        <v>0</v>
      </c>
      <c r="M138" s="57" t="n"/>
    </row>
    <row r="139" spans="1:13">
      <c r="A139" s="137" t="n">
        <v>1</v>
      </c>
      <c r="B139" s="100" t="s">
        <v>525</v>
      </c>
      <c r="C139" s="137">
        <f>COUNTIFS(Severity,$B139,AssignedDate,"&gt;="&amp;$C$1,AssignedDate,"&lt;="&amp;$F$1)</f>
        <v/>
      </c>
      <c r="D139" s="137">
        <f>COUNTIFS(Severity,$B139,Status,"&lt;&gt;Suspend",Status,"&lt;&gt;Assigned",Status,"&lt;&gt;Open",Status,"&lt;&gt;Hold",ResolvedDate,"&gt;="&amp;$C$1,ResolvedDate,"&lt;="&amp;$F$1)</f>
        <v/>
      </c>
      <c r="E139" s="137">
        <f>COUNTIFS(Severity,$B139,SLA_Breach,"&lt;&gt;Yes",Status,"&lt;&gt;Suspend",Status,"&lt;&gt;Assigned",Status,"&lt;&gt;Open",Status,"&lt;&gt;Hold&gt;",ResolvedDate,"&gt;="&amp;$C$1,ResolvedDate,"&lt;="&amp;$F$1)</f>
        <v/>
      </c>
      <c r="F139" s="137">
        <f>COUNTIFS(Severity,$B139,SLA_Breach,"Yes",Status,"&lt;&gt;Suspend",Status,"&lt;&gt;Assigned",Status,"&lt;&gt;Open",Status,"&lt;&gt;Hold&gt;",ResolvedDate,"&gt;="&amp;$C$1,ResolvedDate,"&lt;="&amp;$F$1)</f>
        <v/>
      </c>
      <c r="G139" s="137">
        <f>COUNTIFS(Severity,$B139,AssignedDate,"&gt;=01/01/2017 12:00:00 AM",AssignedDate,"&lt;="&amp;$F$1)</f>
        <v/>
      </c>
      <c r="H139" s="177" t="n"/>
      <c r="L139" s="57" t="n">
        <v>0</v>
      </c>
      <c r="M139" s="57" t="n"/>
    </row>
    <row r="140" spans="1:13">
      <c r="A140" s="137" t="n">
        <v>1</v>
      </c>
      <c r="B140" s="100" t="s">
        <v>525</v>
      </c>
      <c r="C140" s="137">
        <f>COUNTIFS(Severity,$B140,AssignedDate,"&gt;="&amp;$C$1,AssignedDate,"&lt;="&amp;$F$1)</f>
        <v/>
      </c>
      <c r="D140" s="137">
        <f>COUNTIFS(Severity,$B140,Status,"&lt;&gt;Suspend",Status,"&lt;&gt;Assigned",Status,"&lt;&gt;Open",Status,"&lt;&gt;Hold",ResolvedDate,"&gt;="&amp;$C$1,ResolvedDate,"&lt;="&amp;$F$1)</f>
        <v/>
      </c>
      <c r="E140" s="137">
        <f>COUNTIFS(Severity,$B140,SLA_Breach,"&lt;&gt;Yes",Status,"&lt;&gt;Suspend",Status,"&lt;&gt;Assigned",Status,"&lt;&gt;Open",Status,"&lt;&gt;Hold&gt;",ResolvedDate,"&gt;="&amp;$C$1,ResolvedDate,"&lt;="&amp;$F$1)</f>
        <v/>
      </c>
      <c r="F140" s="137">
        <f>COUNTIFS(Severity,$B140,SLA_Breach,"Yes",Status,"&lt;&gt;Suspend",Status,"&lt;&gt;Assigned",Status,"&lt;&gt;Open",Status,"&lt;&gt;Hold&gt;",ResolvedDate,"&gt;="&amp;$C$1,ResolvedDate,"&lt;="&amp;$F$1)</f>
        <v/>
      </c>
      <c r="G140" s="137">
        <f>COUNTIFS(Severity,$B140,AssignedDate,"&gt;=01/01/2017 12:00:00 AM",AssignedDate,"&lt;="&amp;$F$1)</f>
        <v/>
      </c>
      <c r="H140" s="177" t="n"/>
      <c r="L140" s="57" t="n">
        <v>0</v>
      </c>
      <c r="M140" s="57" t="n"/>
    </row>
    <row r="141" spans="1:13">
      <c r="A141" s="137" t="n">
        <v>1</v>
      </c>
      <c r="B141" s="100" t="s">
        <v>525</v>
      </c>
      <c r="C141" s="137">
        <f>COUNTIFS(Severity,$B141,AssignedDate,"&gt;="&amp;$C$1,AssignedDate,"&lt;="&amp;$F$1)</f>
        <v/>
      </c>
      <c r="D141" s="137">
        <f>COUNTIFS(Severity,$B141,Status,"&lt;&gt;Suspend",Status,"&lt;&gt;Assigned",Status,"&lt;&gt;Open",Status,"&lt;&gt;Hold",ResolvedDate,"&gt;="&amp;$C$1,ResolvedDate,"&lt;="&amp;$F$1)</f>
        <v/>
      </c>
      <c r="E141" s="137">
        <f>COUNTIFS(Severity,$B141,SLA_Breach,"&lt;&gt;Yes",Status,"&lt;&gt;Suspend",Status,"&lt;&gt;Assigned",Status,"&lt;&gt;Open",Status,"&lt;&gt;Hold&gt;",ResolvedDate,"&gt;="&amp;$C$1,ResolvedDate,"&lt;="&amp;$F$1)</f>
        <v/>
      </c>
      <c r="F141" s="137">
        <f>COUNTIFS(Severity,$B141,SLA_Breach,"Yes",Status,"&lt;&gt;Suspend",Status,"&lt;&gt;Assigned",Status,"&lt;&gt;Open",Status,"&lt;&gt;Hold&gt;",ResolvedDate,"&gt;="&amp;$C$1,ResolvedDate,"&lt;="&amp;$F$1)</f>
        <v/>
      </c>
      <c r="G141" s="137">
        <f>COUNTIFS(Severity,$B141,AssignedDate,"&gt;=01/01/2017 12:00:00 AM",AssignedDate,"&lt;="&amp;$F$1)</f>
        <v/>
      </c>
      <c r="H141" s="177" t="n"/>
      <c r="L141" s="57" t="n">
        <v>0</v>
      </c>
      <c r="M141" s="57" t="n"/>
    </row>
    <row r="142" spans="1:13">
      <c r="A142" s="137" t="n">
        <v>1</v>
      </c>
      <c r="B142" s="100" t="s">
        <v>525</v>
      </c>
      <c r="C142" s="137">
        <f>COUNTIFS(Severity,$B142,AssignedDate,"&gt;="&amp;$C$1,AssignedDate,"&lt;="&amp;$F$1)</f>
        <v/>
      </c>
      <c r="D142" s="137">
        <f>COUNTIFS(Severity,$B142,Status,"&lt;&gt;Suspend",Status,"&lt;&gt;Assigned",Status,"&lt;&gt;Open",Status,"&lt;&gt;Hold",ResolvedDate,"&gt;="&amp;$C$1,ResolvedDate,"&lt;="&amp;$F$1)</f>
        <v/>
      </c>
      <c r="E142" s="137">
        <f>COUNTIFS(Severity,$B142,SLA_Breach,"&lt;&gt;Yes",Status,"&lt;&gt;Suspend",Status,"&lt;&gt;Assigned",Status,"&lt;&gt;Open",Status,"&lt;&gt;Hold&gt;",ResolvedDate,"&gt;="&amp;$C$1,ResolvedDate,"&lt;="&amp;$F$1)</f>
        <v/>
      </c>
      <c r="F142" s="137">
        <f>COUNTIFS(Severity,$B142,SLA_Breach,"Yes",Status,"&lt;&gt;Suspend",Status,"&lt;&gt;Assigned",Status,"&lt;&gt;Open",Status,"&lt;&gt;Hold&gt;",ResolvedDate,"&gt;="&amp;$C$1,ResolvedDate,"&lt;="&amp;$F$1)</f>
        <v/>
      </c>
      <c r="G142" s="137">
        <f>COUNTIFS(Severity,$B142,AssignedDate,"&gt;=01/01/2017 12:00:00 AM",AssignedDate,"&lt;="&amp;$F$1)</f>
        <v/>
      </c>
      <c r="H142" s="177" t="n"/>
      <c r="L142" s="57" t="n">
        <v>0</v>
      </c>
      <c r="M142" s="57" t="n"/>
    </row>
    <row r="143" spans="1:13">
      <c r="A143" s="137" t="n">
        <v>1</v>
      </c>
      <c r="B143" s="100" t="s">
        <v>525</v>
      </c>
      <c r="C143" s="137">
        <f>COUNTIFS(Severity,$B143,AssignedDate,"&gt;="&amp;$C$1,AssignedDate,"&lt;="&amp;$F$1)</f>
        <v/>
      </c>
      <c r="D143" s="137">
        <f>COUNTIFS(Severity,$B143,Status,"&lt;&gt;Suspend",Status,"&lt;&gt;Assigned",Status,"&lt;&gt;Open",Status,"&lt;&gt;Hold",ResolvedDate,"&gt;="&amp;$C$1,ResolvedDate,"&lt;="&amp;$F$1)</f>
        <v/>
      </c>
      <c r="E143" s="137">
        <f>COUNTIFS(Severity,$B143,SLA_Breach,"&lt;&gt;Yes",Status,"&lt;&gt;Suspend",Status,"&lt;&gt;Assigned",Status,"&lt;&gt;Open",Status,"&lt;&gt;Hold&gt;",ResolvedDate,"&gt;="&amp;$C$1,ResolvedDate,"&lt;="&amp;$F$1)</f>
        <v/>
      </c>
      <c r="F143" s="137">
        <f>COUNTIFS(Severity,$B143,SLA_Breach,"Yes",Status,"&lt;&gt;Suspend",Status,"&lt;&gt;Assigned",Status,"&lt;&gt;Open",Status,"&lt;&gt;Hold&gt;",ResolvedDate,"&gt;="&amp;$C$1,ResolvedDate,"&lt;="&amp;$F$1)</f>
        <v/>
      </c>
      <c r="G143" s="137">
        <f>COUNTIFS(Severity,$B143,AssignedDate,"&gt;=01/01/2017 12:00:00 AM",AssignedDate,"&lt;="&amp;$F$1)</f>
        <v/>
      </c>
      <c r="H143" s="177" t="n"/>
      <c r="L143" s="57" t="n">
        <v>0</v>
      </c>
      <c r="M143" s="57" t="n"/>
    </row>
    <row r="144" spans="1:13">
      <c r="A144" s="137" t="n">
        <v>1</v>
      </c>
      <c r="B144" s="100" t="s">
        <v>525</v>
      </c>
      <c r="C144" s="137">
        <f>COUNTIFS(Severity,$B144,AssignedDate,"&gt;="&amp;$C$1,AssignedDate,"&lt;="&amp;$F$1)</f>
        <v/>
      </c>
      <c r="D144" s="137">
        <f>COUNTIFS(Severity,$B144,Status,"&lt;&gt;Suspend",Status,"&lt;&gt;Assigned",Status,"&lt;&gt;Open",Status,"&lt;&gt;Hold",ResolvedDate,"&gt;="&amp;$C$1,ResolvedDate,"&lt;="&amp;$F$1)</f>
        <v/>
      </c>
      <c r="E144" s="137">
        <f>COUNTIFS(Severity,$B144,SLA_Breach,"&lt;&gt;Yes",Status,"&lt;&gt;Suspend",Status,"&lt;&gt;Assigned",Status,"&lt;&gt;Open",Status,"&lt;&gt;Hold&gt;",ResolvedDate,"&gt;="&amp;$C$1,ResolvedDate,"&lt;="&amp;$F$1)</f>
        <v/>
      </c>
      <c r="F144" s="137">
        <f>COUNTIFS(Severity,$B144,SLA_Breach,"Yes",Status,"&lt;&gt;Suspend",Status,"&lt;&gt;Assigned",Status,"&lt;&gt;Open",Status,"&lt;&gt;Hold&gt;",ResolvedDate,"&gt;="&amp;$C$1,ResolvedDate,"&lt;="&amp;$F$1)</f>
        <v/>
      </c>
      <c r="G144" s="137">
        <f>COUNTIFS(Severity,$B144,AssignedDate,"&gt;=01/01/2017 12:00:00 AM",AssignedDate,"&lt;="&amp;$F$1)</f>
        <v/>
      </c>
      <c r="H144" s="177" t="n"/>
      <c r="L144" s="57" t="n">
        <v>0</v>
      </c>
      <c r="M144" s="57" t="n"/>
    </row>
    <row r="145" spans="1:13">
      <c r="A145" s="137" t="n">
        <v>1</v>
      </c>
      <c r="B145" s="100" t="s">
        <v>525</v>
      </c>
      <c r="C145" s="137">
        <f>COUNTIFS(Severity,$B145,AssignedDate,"&gt;="&amp;$C$1,AssignedDate,"&lt;="&amp;$F$1)</f>
        <v/>
      </c>
      <c r="D145" s="137">
        <f>COUNTIFS(Severity,$B145,Status,"&lt;&gt;Suspend",Status,"&lt;&gt;Assigned",Status,"&lt;&gt;Open",Status,"&lt;&gt;Hold",ResolvedDate,"&gt;="&amp;$C$1,ResolvedDate,"&lt;="&amp;$F$1)</f>
        <v/>
      </c>
      <c r="E145" s="137">
        <f>COUNTIFS(Severity,$B145,SLA_Breach,"&lt;&gt;Yes",Status,"&lt;&gt;Suspend",Status,"&lt;&gt;Assigned",Status,"&lt;&gt;Open",Status,"&lt;&gt;Hold&gt;",ResolvedDate,"&gt;="&amp;$C$1,ResolvedDate,"&lt;="&amp;$F$1)</f>
        <v/>
      </c>
      <c r="F145" s="137">
        <f>COUNTIFS(Severity,$B145,SLA_Breach,"Yes",Status,"&lt;&gt;Suspend",Status,"&lt;&gt;Assigned",Status,"&lt;&gt;Open",Status,"&lt;&gt;Hold&gt;",ResolvedDate,"&gt;="&amp;$C$1,ResolvedDate,"&lt;="&amp;$F$1)</f>
        <v/>
      </c>
      <c r="G145" s="137">
        <f>COUNTIFS(Severity,$B145,AssignedDate,"&gt;=01/01/2017 12:00:00 AM",AssignedDate,"&lt;="&amp;$F$1)</f>
        <v/>
      </c>
      <c r="H145" s="177" t="n"/>
      <c r="L145" s="57" t="n">
        <v>0</v>
      </c>
      <c r="M145" s="57" t="n"/>
    </row>
    <row r="146" spans="1:13">
      <c r="A146" s="137" t="n">
        <v>1</v>
      </c>
      <c r="B146" s="100" t="s">
        <v>525</v>
      </c>
      <c r="C146" s="137">
        <f>COUNTIFS(Severity,$B146,AssignedDate,"&gt;="&amp;$C$1,AssignedDate,"&lt;="&amp;$F$1)</f>
        <v/>
      </c>
      <c r="D146" s="137">
        <f>COUNTIFS(Severity,$B146,Status,"&lt;&gt;Suspend",Status,"&lt;&gt;Assigned",Status,"&lt;&gt;Open",Status,"&lt;&gt;Hold",ResolvedDate,"&gt;="&amp;$C$1,ResolvedDate,"&lt;="&amp;$F$1)</f>
        <v/>
      </c>
      <c r="E146" s="137">
        <f>COUNTIFS(Severity,$B146,SLA_Breach,"&lt;&gt;Yes",Status,"&lt;&gt;Suspend",Status,"&lt;&gt;Assigned",Status,"&lt;&gt;Open",Status,"&lt;&gt;Hold&gt;",ResolvedDate,"&gt;="&amp;$C$1,ResolvedDate,"&lt;="&amp;$F$1)</f>
        <v/>
      </c>
      <c r="F146" s="137">
        <f>COUNTIFS(Severity,$B146,SLA_Breach,"Yes",Status,"&lt;&gt;Suspend",Status,"&lt;&gt;Assigned",Status,"&lt;&gt;Open",Status,"&lt;&gt;Hold&gt;",ResolvedDate,"&gt;="&amp;$C$1,ResolvedDate,"&lt;="&amp;$F$1)</f>
        <v/>
      </c>
      <c r="G146" s="137">
        <f>COUNTIFS(Severity,$B146,AssignedDate,"&gt;=01/01/2017 12:00:00 AM",AssignedDate,"&lt;="&amp;$F$1)</f>
        <v/>
      </c>
      <c r="H146" s="177" t="n"/>
      <c r="L146" s="57" t="n">
        <v>0</v>
      </c>
      <c r="M146" s="57" t="n"/>
    </row>
    <row r="147" spans="1:13">
      <c r="A147" s="137" t="n">
        <v>1</v>
      </c>
      <c r="B147" s="100" t="s">
        <v>525</v>
      </c>
      <c r="C147" s="137">
        <f>COUNTIFS(Severity,$B147,AssignedDate,"&gt;="&amp;$C$1,AssignedDate,"&lt;="&amp;$F$1)</f>
        <v/>
      </c>
      <c r="D147" s="137">
        <f>COUNTIFS(Severity,$B147,Status,"&lt;&gt;Suspend",Status,"&lt;&gt;Assigned",Status,"&lt;&gt;Open",Status,"&lt;&gt;Hold",ResolvedDate,"&gt;="&amp;$C$1,ResolvedDate,"&lt;="&amp;$F$1)</f>
        <v/>
      </c>
      <c r="E147" s="137">
        <f>COUNTIFS(Severity,$B147,SLA_Breach,"&lt;&gt;Yes",Status,"&lt;&gt;Suspend",Status,"&lt;&gt;Assigned",Status,"&lt;&gt;Open",Status,"&lt;&gt;Hold&gt;",ResolvedDate,"&gt;="&amp;$C$1,ResolvedDate,"&lt;="&amp;$F$1)</f>
        <v/>
      </c>
      <c r="F147" s="137">
        <f>COUNTIFS(Severity,$B147,SLA_Breach,"Yes",Status,"&lt;&gt;Suspend",Status,"&lt;&gt;Assigned",Status,"&lt;&gt;Open",Status,"&lt;&gt;Hold&gt;",ResolvedDate,"&gt;="&amp;$C$1,ResolvedDate,"&lt;="&amp;$F$1)</f>
        <v/>
      </c>
      <c r="G147" s="137">
        <f>COUNTIFS(Severity,$B147,AssignedDate,"&gt;=01/01/2017 12:00:00 AM",AssignedDate,"&lt;="&amp;$F$1)</f>
        <v/>
      </c>
      <c r="H147" s="177" t="n"/>
      <c r="L147" s="57" t="n">
        <v>0</v>
      </c>
      <c r="M147" s="57" t="n"/>
    </row>
    <row r="148" spans="1:13">
      <c r="A148" s="137" t="n">
        <v>1</v>
      </c>
      <c r="B148" s="100" t="s">
        <v>525</v>
      </c>
      <c r="C148" s="137">
        <f>COUNTIFS(Severity,$B148,AssignedDate,"&gt;="&amp;$C$1,AssignedDate,"&lt;="&amp;$F$1)</f>
        <v/>
      </c>
      <c r="D148" s="137">
        <f>COUNTIFS(Severity,$B148,Status,"&lt;&gt;Suspend",Status,"&lt;&gt;Assigned",Status,"&lt;&gt;Open",Status,"&lt;&gt;Hold",ResolvedDate,"&gt;="&amp;$C$1,ResolvedDate,"&lt;="&amp;$F$1)</f>
        <v/>
      </c>
      <c r="E148" s="137">
        <f>COUNTIFS(Severity,$B148,SLA_Breach,"&lt;&gt;Yes",Status,"&lt;&gt;Suspend",Status,"&lt;&gt;Assigned",Status,"&lt;&gt;Open",Status,"&lt;&gt;Hold&gt;",ResolvedDate,"&gt;="&amp;$C$1,ResolvedDate,"&lt;="&amp;$F$1)</f>
        <v/>
      </c>
      <c r="F148" s="137">
        <f>COUNTIFS(Severity,$B148,SLA_Breach,"Yes",Status,"&lt;&gt;Suspend",Status,"&lt;&gt;Assigned",Status,"&lt;&gt;Open",Status,"&lt;&gt;Hold&gt;",ResolvedDate,"&gt;="&amp;$C$1,ResolvedDate,"&lt;="&amp;$F$1)</f>
        <v/>
      </c>
      <c r="G148" s="137">
        <f>COUNTIFS(Severity,$B148,AssignedDate,"&gt;=01/01/2017 12:00:00 AM",AssignedDate,"&lt;="&amp;$F$1)</f>
        <v/>
      </c>
      <c r="H148" s="177" t="n"/>
      <c r="L148" s="57" t="n">
        <v>0</v>
      </c>
      <c r="M148" s="57" t="n"/>
    </row>
    <row r="149" spans="1:13">
      <c r="A149" s="137" t="n">
        <v>1</v>
      </c>
      <c r="B149" s="100" t="s">
        <v>525</v>
      </c>
      <c r="C149" s="137">
        <f>COUNTIFS(Severity,$B149,AssignedDate,"&gt;="&amp;$C$1,AssignedDate,"&lt;="&amp;$F$1)</f>
        <v/>
      </c>
      <c r="D149" s="137">
        <f>COUNTIFS(Severity,$B149,Status,"&lt;&gt;Suspend",Status,"&lt;&gt;Assigned",Status,"&lt;&gt;Open",Status,"&lt;&gt;Hold",ResolvedDate,"&gt;="&amp;$C$1,ResolvedDate,"&lt;="&amp;$F$1)</f>
        <v/>
      </c>
      <c r="E149" s="137">
        <f>COUNTIFS(Severity,$B149,SLA_Breach,"&lt;&gt;Yes",Status,"&lt;&gt;Suspend",Status,"&lt;&gt;Assigned",Status,"&lt;&gt;Open",Status,"&lt;&gt;Hold&gt;",ResolvedDate,"&gt;="&amp;$C$1,ResolvedDate,"&lt;="&amp;$F$1)</f>
        <v/>
      </c>
      <c r="F149" s="137">
        <f>COUNTIFS(Severity,$B149,SLA_Breach,"Yes",Status,"&lt;&gt;Suspend",Status,"&lt;&gt;Assigned",Status,"&lt;&gt;Open",Status,"&lt;&gt;Hold&gt;",ResolvedDate,"&gt;="&amp;$C$1,ResolvedDate,"&lt;="&amp;$F$1)</f>
        <v/>
      </c>
      <c r="G149" s="137">
        <f>COUNTIFS(Severity,$B149,AssignedDate,"&gt;=01/01/2017 12:00:00 AM",AssignedDate,"&lt;="&amp;$F$1)</f>
        <v/>
      </c>
      <c r="H149" s="177" t="n"/>
      <c r="L149" s="57" t="n">
        <v>0</v>
      </c>
      <c r="M149" s="57" t="n"/>
    </row>
    <row r="150" spans="1:13">
      <c r="A150" s="137" t="n">
        <v>1</v>
      </c>
      <c r="B150" s="100" t="s">
        <v>525</v>
      </c>
      <c r="C150" s="137">
        <f>COUNTIFS(Severity,$B150,AssignedDate,"&gt;="&amp;$C$1,AssignedDate,"&lt;="&amp;$F$1)</f>
        <v/>
      </c>
      <c r="D150" s="137">
        <f>COUNTIFS(Severity,$B150,Status,"&lt;&gt;Suspend",Status,"&lt;&gt;Assigned",Status,"&lt;&gt;Open",Status,"&lt;&gt;Hold",ResolvedDate,"&gt;="&amp;$C$1,ResolvedDate,"&lt;="&amp;$F$1)</f>
        <v/>
      </c>
      <c r="E150" s="137">
        <f>COUNTIFS(Severity,$B150,SLA_Breach,"&lt;&gt;Yes",Status,"&lt;&gt;Suspend",Status,"&lt;&gt;Assigned",Status,"&lt;&gt;Open",Status,"&lt;&gt;Hold&gt;",ResolvedDate,"&gt;="&amp;$C$1,ResolvedDate,"&lt;="&amp;$F$1)</f>
        <v/>
      </c>
      <c r="F150" s="137">
        <f>COUNTIFS(Severity,$B150,SLA_Breach,"Yes",Status,"&lt;&gt;Suspend",Status,"&lt;&gt;Assigned",Status,"&lt;&gt;Open",Status,"&lt;&gt;Hold&gt;",ResolvedDate,"&gt;="&amp;$C$1,ResolvedDate,"&lt;="&amp;$F$1)</f>
        <v/>
      </c>
      <c r="G150" s="137">
        <f>COUNTIFS(Severity,$B150,AssignedDate,"&gt;=01/01/2017 12:00:00 AM",AssignedDate,"&lt;="&amp;$F$1)</f>
        <v/>
      </c>
      <c r="H150" s="177" t="n"/>
      <c r="L150" s="57" t="n">
        <v>0</v>
      </c>
      <c r="M150" s="57" t="n"/>
    </row>
    <row r="151" spans="1:13">
      <c r="A151" s="137" t="n">
        <v>1</v>
      </c>
      <c r="B151" s="100" t="s">
        <v>525</v>
      </c>
      <c r="C151" s="137">
        <f>COUNTIFS(Severity,$B151,AssignedDate,"&gt;="&amp;$C$1,AssignedDate,"&lt;="&amp;$F$1)</f>
        <v/>
      </c>
      <c r="D151" s="137">
        <f>COUNTIFS(Severity,$B151,Status,"&lt;&gt;Suspend",Status,"&lt;&gt;Assigned",Status,"&lt;&gt;Open",Status,"&lt;&gt;Hold",ResolvedDate,"&gt;="&amp;$C$1,ResolvedDate,"&lt;="&amp;$F$1)</f>
        <v/>
      </c>
      <c r="E151" s="137">
        <f>COUNTIFS(Severity,$B151,SLA_Breach,"&lt;&gt;Yes",Status,"&lt;&gt;Suspend",Status,"&lt;&gt;Assigned",Status,"&lt;&gt;Open",Status,"&lt;&gt;Hold&gt;",ResolvedDate,"&gt;="&amp;$C$1,ResolvedDate,"&lt;="&amp;$F$1)</f>
        <v/>
      </c>
      <c r="F151" s="137">
        <f>COUNTIFS(Severity,$B151,SLA_Breach,"Yes",Status,"&lt;&gt;Suspend",Status,"&lt;&gt;Assigned",Status,"&lt;&gt;Open",Status,"&lt;&gt;Hold&gt;",ResolvedDate,"&gt;="&amp;$C$1,ResolvedDate,"&lt;="&amp;$F$1)</f>
        <v/>
      </c>
      <c r="G151" s="137">
        <f>COUNTIFS(Severity,$B151,AssignedDate,"&gt;=01/01/2017 12:00:00 AM",AssignedDate,"&lt;="&amp;$F$1)</f>
        <v/>
      </c>
      <c r="H151" s="177" t="n"/>
      <c r="L151" s="57" t="n">
        <v>0</v>
      </c>
      <c r="M151" s="57" t="n"/>
    </row>
    <row r="152" spans="1:13">
      <c r="A152" s="137" t="n">
        <v>1</v>
      </c>
      <c r="B152" s="100" t="s">
        <v>525</v>
      </c>
      <c r="C152" s="137">
        <f>COUNTIFS(Severity,$B152,AssignedDate,"&gt;="&amp;$C$1,AssignedDate,"&lt;="&amp;$F$1)</f>
        <v/>
      </c>
      <c r="D152" s="137">
        <f>COUNTIFS(Severity,$B152,Status,"&lt;&gt;Suspend",Status,"&lt;&gt;Assigned",Status,"&lt;&gt;Open",Status,"&lt;&gt;Hold",ResolvedDate,"&gt;="&amp;$C$1,ResolvedDate,"&lt;="&amp;$F$1)</f>
        <v/>
      </c>
      <c r="E152" s="137">
        <f>COUNTIFS(Severity,$B152,SLA_Breach,"&lt;&gt;Yes",Status,"&lt;&gt;Suspend",Status,"&lt;&gt;Assigned",Status,"&lt;&gt;Open",Status,"&lt;&gt;Hold&gt;",ResolvedDate,"&gt;="&amp;$C$1,ResolvedDate,"&lt;="&amp;$F$1)</f>
        <v/>
      </c>
      <c r="F152" s="137">
        <f>COUNTIFS(Severity,$B152,SLA_Breach,"Yes",Status,"&lt;&gt;Suspend",Status,"&lt;&gt;Assigned",Status,"&lt;&gt;Open",Status,"&lt;&gt;Hold&gt;",ResolvedDate,"&gt;="&amp;$C$1,ResolvedDate,"&lt;="&amp;$F$1)</f>
        <v/>
      </c>
      <c r="G152" s="137">
        <f>COUNTIFS(Severity,$B152,AssignedDate,"&gt;=01/01/2017 12:00:00 AM",AssignedDate,"&lt;="&amp;$F$1)</f>
        <v/>
      </c>
      <c r="H152" s="177" t="n"/>
      <c r="L152" s="57" t="n">
        <v>0</v>
      </c>
      <c r="M152" s="57" t="n"/>
    </row>
    <row r="153" spans="1:13">
      <c r="A153" s="137" t="n">
        <v>1</v>
      </c>
      <c r="B153" s="100" t="s">
        <v>525</v>
      </c>
      <c r="C153" s="137">
        <f>COUNTIFS(Severity,$B153,AssignedDate,"&gt;="&amp;$C$1,AssignedDate,"&lt;="&amp;$F$1)</f>
        <v/>
      </c>
      <c r="D153" s="137">
        <f>COUNTIFS(Severity,$B153,Status,"&lt;&gt;Suspend",Status,"&lt;&gt;Assigned",Status,"&lt;&gt;Open",Status,"&lt;&gt;Hold",ResolvedDate,"&gt;="&amp;$C$1,ResolvedDate,"&lt;="&amp;$F$1)</f>
        <v/>
      </c>
      <c r="E153" s="137">
        <f>COUNTIFS(Severity,$B153,SLA_Breach,"&lt;&gt;Yes",Status,"&lt;&gt;Suspend",Status,"&lt;&gt;Assigned",Status,"&lt;&gt;Open",Status,"&lt;&gt;Hold&gt;",ResolvedDate,"&gt;="&amp;$C$1,ResolvedDate,"&lt;="&amp;$F$1)</f>
        <v/>
      </c>
      <c r="F153" s="137">
        <f>COUNTIFS(Severity,$B153,SLA_Breach,"Yes",Status,"&lt;&gt;Suspend",Status,"&lt;&gt;Assigned",Status,"&lt;&gt;Open",Status,"&lt;&gt;Hold&gt;",ResolvedDate,"&gt;="&amp;$C$1,ResolvedDate,"&lt;="&amp;$F$1)</f>
        <v/>
      </c>
      <c r="G153" s="137">
        <f>COUNTIFS(Severity,$B153,AssignedDate,"&gt;=01/01/2017 12:00:00 AM",AssignedDate,"&lt;="&amp;$F$1)</f>
        <v/>
      </c>
      <c r="H153" s="177" t="n"/>
      <c r="L153" s="57" t="n">
        <v>0</v>
      </c>
      <c r="M153" s="57" t="n"/>
    </row>
    <row r="154" spans="1:13">
      <c r="A154" s="137" t="n">
        <v>1</v>
      </c>
      <c r="B154" s="100" t="s">
        <v>525</v>
      </c>
      <c r="C154" s="137">
        <f>COUNTIFS(Severity,$B154,AssignedDate,"&gt;="&amp;$C$1,AssignedDate,"&lt;="&amp;$F$1)</f>
        <v/>
      </c>
      <c r="D154" s="137">
        <f>COUNTIFS(Severity,$B154,Status,"&lt;&gt;Suspend",Status,"&lt;&gt;Assigned",Status,"&lt;&gt;Open",Status,"&lt;&gt;Hold",ResolvedDate,"&gt;="&amp;$C$1,ResolvedDate,"&lt;="&amp;$F$1)</f>
        <v/>
      </c>
      <c r="E154" s="137">
        <f>COUNTIFS(Severity,$B154,SLA_Breach,"&lt;&gt;Yes",Status,"&lt;&gt;Suspend",Status,"&lt;&gt;Assigned",Status,"&lt;&gt;Open",Status,"&lt;&gt;Hold&gt;",ResolvedDate,"&gt;="&amp;$C$1,ResolvedDate,"&lt;="&amp;$F$1)</f>
        <v/>
      </c>
      <c r="F154" s="137">
        <f>COUNTIFS(Severity,$B154,SLA_Breach,"Yes",Status,"&lt;&gt;Suspend",Status,"&lt;&gt;Assigned",Status,"&lt;&gt;Open",Status,"&lt;&gt;Hold&gt;",ResolvedDate,"&gt;="&amp;$C$1,ResolvedDate,"&lt;="&amp;$F$1)</f>
        <v/>
      </c>
      <c r="G154" s="137">
        <f>COUNTIFS(Severity,$B154,AssignedDate,"&gt;=01/01/2017 12:00:00 AM",AssignedDate,"&lt;="&amp;$F$1)</f>
        <v/>
      </c>
      <c r="H154" s="177" t="n"/>
      <c r="L154" s="57" t="n">
        <v>0</v>
      </c>
      <c r="M154" s="57" t="n"/>
    </row>
    <row r="155" spans="1:13">
      <c r="A155" s="137" t="n">
        <v>1</v>
      </c>
      <c r="B155" s="100" t="s">
        <v>525</v>
      </c>
      <c r="C155" s="137">
        <f>COUNTIFS(Severity,$B155,AssignedDate,"&gt;="&amp;$C$1,AssignedDate,"&lt;="&amp;$F$1)</f>
        <v/>
      </c>
      <c r="D155" s="137">
        <f>COUNTIFS(Severity,$B155,Status,"&lt;&gt;Suspend",Status,"&lt;&gt;Assigned",Status,"&lt;&gt;Open",Status,"&lt;&gt;Hold",ResolvedDate,"&gt;="&amp;$C$1,ResolvedDate,"&lt;="&amp;$F$1)</f>
        <v/>
      </c>
      <c r="E155" s="137">
        <f>COUNTIFS(Severity,$B155,SLA_Breach,"&lt;&gt;Yes",Status,"&lt;&gt;Suspend",Status,"&lt;&gt;Assigned",Status,"&lt;&gt;Open",Status,"&lt;&gt;Hold&gt;",ResolvedDate,"&gt;="&amp;$C$1,ResolvedDate,"&lt;="&amp;$F$1)</f>
        <v/>
      </c>
      <c r="F155" s="137">
        <f>COUNTIFS(Severity,$B155,SLA_Breach,"Yes",Status,"&lt;&gt;Suspend",Status,"&lt;&gt;Assigned",Status,"&lt;&gt;Open",Status,"&lt;&gt;Hold&gt;",ResolvedDate,"&gt;="&amp;$C$1,ResolvedDate,"&lt;="&amp;$F$1)</f>
        <v/>
      </c>
      <c r="G155" s="137">
        <f>COUNTIFS(Severity,$B155,AssignedDate,"&gt;=01/01/2017 12:00:00 AM",AssignedDate,"&lt;="&amp;$F$1)</f>
        <v/>
      </c>
      <c r="H155" s="177" t="n"/>
      <c r="L155" s="57" t="n">
        <v>0</v>
      </c>
      <c r="M155" s="57" t="n"/>
    </row>
    <row r="156" spans="1:13">
      <c r="A156" s="137" t="n">
        <v>1</v>
      </c>
      <c r="B156" s="100" t="s">
        <v>525</v>
      </c>
      <c r="C156" s="137">
        <f>COUNTIFS(Severity,$B156,AssignedDate,"&gt;="&amp;$C$1,AssignedDate,"&lt;="&amp;$F$1)</f>
        <v/>
      </c>
      <c r="D156" s="137">
        <f>COUNTIFS(Severity,$B156,Status,"&lt;&gt;Suspend",Status,"&lt;&gt;Assigned",Status,"&lt;&gt;Open",Status,"&lt;&gt;Hold",ResolvedDate,"&gt;="&amp;$C$1,ResolvedDate,"&lt;="&amp;$F$1)</f>
        <v/>
      </c>
      <c r="E156" s="137">
        <f>COUNTIFS(Severity,$B156,SLA_Breach,"&lt;&gt;Yes",Status,"&lt;&gt;Suspend",Status,"&lt;&gt;Assigned",Status,"&lt;&gt;Open",Status,"&lt;&gt;Hold&gt;",ResolvedDate,"&gt;="&amp;$C$1,ResolvedDate,"&lt;="&amp;$F$1)</f>
        <v/>
      </c>
      <c r="F156" s="137">
        <f>COUNTIFS(Severity,$B156,SLA_Breach,"Yes",Status,"&lt;&gt;Suspend",Status,"&lt;&gt;Assigned",Status,"&lt;&gt;Open",Status,"&lt;&gt;Hold&gt;",ResolvedDate,"&gt;="&amp;$C$1,ResolvedDate,"&lt;="&amp;$F$1)</f>
        <v/>
      </c>
      <c r="G156" s="137">
        <f>COUNTIFS(Severity,$B156,AssignedDate,"&gt;=01/01/2017 12:00:00 AM",AssignedDate,"&lt;="&amp;$F$1)</f>
        <v/>
      </c>
      <c r="H156" s="177" t="n"/>
      <c r="L156" s="57" t="n">
        <v>0</v>
      </c>
      <c r="M156" s="57" t="n"/>
    </row>
    <row r="157" spans="1:13">
      <c r="A157" s="137" t="n">
        <v>1</v>
      </c>
      <c r="B157" s="100" t="s">
        <v>525</v>
      </c>
      <c r="C157" s="137">
        <f>COUNTIFS(Severity,$B157,AssignedDate,"&gt;="&amp;$C$1,AssignedDate,"&lt;="&amp;$F$1)</f>
        <v/>
      </c>
      <c r="D157" s="137">
        <f>COUNTIFS(Severity,$B157,Status,"&lt;&gt;Suspend",Status,"&lt;&gt;Assigned",Status,"&lt;&gt;Open",Status,"&lt;&gt;Hold",ResolvedDate,"&gt;="&amp;$C$1,ResolvedDate,"&lt;="&amp;$F$1)</f>
        <v/>
      </c>
      <c r="E157" s="137">
        <f>COUNTIFS(Severity,$B157,SLA_Breach,"&lt;&gt;Yes",Status,"&lt;&gt;Suspend",Status,"&lt;&gt;Assigned",Status,"&lt;&gt;Open",Status,"&lt;&gt;Hold&gt;",ResolvedDate,"&gt;="&amp;$C$1,ResolvedDate,"&lt;="&amp;$F$1)</f>
        <v/>
      </c>
      <c r="F157" s="137">
        <f>COUNTIFS(Severity,$B157,SLA_Breach,"Yes",Status,"&lt;&gt;Suspend",Status,"&lt;&gt;Assigned",Status,"&lt;&gt;Open",Status,"&lt;&gt;Hold&gt;",ResolvedDate,"&gt;="&amp;$C$1,ResolvedDate,"&lt;="&amp;$F$1)</f>
        <v/>
      </c>
      <c r="G157" s="137">
        <f>COUNTIFS(Severity,$B157,AssignedDate,"&gt;=01/01/2017 12:00:00 AM",AssignedDate,"&lt;="&amp;$F$1)</f>
        <v/>
      </c>
      <c r="H157" s="177" t="n"/>
      <c r="L157" s="57" t="n">
        <v>0</v>
      </c>
      <c r="M157" s="57" t="n"/>
    </row>
    <row r="158" spans="1:13">
      <c r="A158" s="137" t="n">
        <v>1</v>
      </c>
      <c r="B158" s="100" t="s">
        <v>525</v>
      </c>
      <c r="C158" s="137">
        <f>COUNTIFS(Severity,$B158,AssignedDate,"&gt;="&amp;$C$1,AssignedDate,"&lt;="&amp;$F$1)</f>
        <v/>
      </c>
      <c r="D158" s="137">
        <f>COUNTIFS(Severity,$B158,Status,"&lt;&gt;Suspend",Status,"&lt;&gt;Assigned",Status,"&lt;&gt;Open",Status,"&lt;&gt;Hold",ResolvedDate,"&gt;="&amp;$C$1,ResolvedDate,"&lt;="&amp;$F$1)</f>
        <v/>
      </c>
      <c r="E158" s="137">
        <f>COUNTIFS(Severity,$B158,SLA_Breach,"&lt;&gt;Yes",Status,"&lt;&gt;Suspend",Status,"&lt;&gt;Assigned",Status,"&lt;&gt;Open",Status,"&lt;&gt;Hold&gt;",ResolvedDate,"&gt;="&amp;$C$1,ResolvedDate,"&lt;="&amp;$F$1)</f>
        <v/>
      </c>
      <c r="F158" s="137">
        <f>COUNTIFS(Severity,$B158,SLA_Breach,"Yes",Status,"&lt;&gt;Suspend",Status,"&lt;&gt;Assigned",Status,"&lt;&gt;Open",Status,"&lt;&gt;Hold&gt;",ResolvedDate,"&gt;="&amp;$C$1,ResolvedDate,"&lt;="&amp;$F$1)</f>
        <v/>
      </c>
      <c r="G158" s="137">
        <f>COUNTIFS(Severity,$B158,AssignedDate,"&gt;=01/01/2017 12:00:00 AM",AssignedDate,"&lt;="&amp;$F$1)</f>
        <v/>
      </c>
      <c r="H158" s="177" t="n"/>
      <c r="L158" s="57" t="n">
        <v>0</v>
      </c>
      <c r="M158" s="57" t="n"/>
    </row>
    <row r="159" spans="1:13">
      <c r="A159" s="137" t="n">
        <v>1</v>
      </c>
      <c r="B159" s="100" t="s">
        <v>525</v>
      </c>
      <c r="C159" s="137">
        <f>COUNTIFS(Severity,$B159,AssignedDate,"&gt;="&amp;$C$1,AssignedDate,"&lt;="&amp;$F$1)</f>
        <v/>
      </c>
      <c r="D159" s="137">
        <f>COUNTIFS(Severity,$B159,Status,"&lt;&gt;Suspend",Status,"&lt;&gt;Assigned",Status,"&lt;&gt;Open",Status,"&lt;&gt;Hold",ResolvedDate,"&gt;="&amp;$C$1,ResolvedDate,"&lt;="&amp;$F$1)</f>
        <v/>
      </c>
      <c r="E159" s="137">
        <f>COUNTIFS(Severity,$B159,SLA_Breach,"&lt;&gt;Yes",Status,"&lt;&gt;Suspend",Status,"&lt;&gt;Assigned",Status,"&lt;&gt;Open",Status,"&lt;&gt;Hold&gt;",ResolvedDate,"&gt;="&amp;$C$1,ResolvedDate,"&lt;="&amp;$F$1)</f>
        <v/>
      </c>
      <c r="F159" s="137">
        <f>COUNTIFS(Severity,$B159,SLA_Breach,"Yes",Status,"&lt;&gt;Suspend",Status,"&lt;&gt;Assigned",Status,"&lt;&gt;Open",Status,"&lt;&gt;Hold&gt;",ResolvedDate,"&gt;="&amp;$C$1,ResolvedDate,"&lt;="&amp;$F$1)</f>
        <v/>
      </c>
      <c r="G159" s="137">
        <f>COUNTIFS(Severity,$B159,AssignedDate,"&gt;=01/01/2017 12:00:00 AM",AssignedDate,"&lt;="&amp;$F$1)</f>
        <v/>
      </c>
      <c r="H159" s="177" t="n"/>
      <c r="L159" s="57" t="n">
        <v>0</v>
      </c>
      <c r="M159" s="57" t="n"/>
    </row>
    <row r="160" spans="1:13">
      <c r="A160" s="137" t="n">
        <v>1</v>
      </c>
      <c r="B160" s="100" t="s">
        <v>525</v>
      </c>
      <c r="C160" s="137">
        <f>COUNTIFS(Severity,$B160,AssignedDate,"&gt;="&amp;$C$1,AssignedDate,"&lt;="&amp;$F$1)</f>
        <v/>
      </c>
      <c r="D160" s="137">
        <f>COUNTIFS(Severity,$B160,Status,"&lt;&gt;Suspend",Status,"&lt;&gt;Assigned",Status,"&lt;&gt;Open",Status,"&lt;&gt;Hold",ResolvedDate,"&gt;="&amp;$C$1,ResolvedDate,"&lt;="&amp;$F$1)</f>
        <v/>
      </c>
      <c r="E160" s="137">
        <f>COUNTIFS(Severity,$B160,SLA_Breach,"&lt;&gt;Yes",Status,"&lt;&gt;Suspend",Status,"&lt;&gt;Assigned",Status,"&lt;&gt;Open",Status,"&lt;&gt;Hold&gt;",ResolvedDate,"&gt;="&amp;$C$1,ResolvedDate,"&lt;="&amp;$F$1)</f>
        <v/>
      </c>
      <c r="F160" s="137">
        <f>COUNTIFS(Severity,$B160,SLA_Breach,"Yes",Status,"&lt;&gt;Suspend",Status,"&lt;&gt;Assigned",Status,"&lt;&gt;Open",Status,"&lt;&gt;Hold&gt;",ResolvedDate,"&gt;="&amp;$C$1,ResolvedDate,"&lt;="&amp;$F$1)</f>
        <v/>
      </c>
      <c r="G160" s="137">
        <f>COUNTIFS(Severity,$B160,AssignedDate,"&gt;=01/01/2017 12:00:00 AM",AssignedDate,"&lt;="&amp;$F$1)</f>
        <v/>
      </c>
      <c r="H160" s="177" t="n"/>
      <c r="L160" s="57" t="n">
        <v>0</v>
      </c>
      <c r="M160" s="57" t="n"/>
    </row>
    <row r="161" spans="1:13">
      <c r="A161" s="137" t="n">
        <v>1</v>
      </c>
      <c r="B161" s="100" t="s">
        <v>525</v>
      </c>
      <c r="C161" s="137">
        <f>COUNTIFS(Severity,$B161,AssignedDate,"&gt;="&amp;$C$1,AssignedDate,"&lt;="&amp;$F$1)</f>
        <v/>
      </c>
      <c r="D161" s="137">
        <f>COUNTIFS(Severity,$B161,Status,"&lt;&gt;Suspend",Status,"&lt;&gt;Assigned",Status,"&lt;&gt;Open",Status,"&lt;&gt;Hold",ResolvedDate,"&gt;="&amp;$C$1,ResolvedDate,"&lt;="&amp;$F$1)</f>
        <v/>
      </c>
      <c r="E161" s="137">
        <f>COUNTIFS(Severity,$B161,SLA_Breach,"&lt;&gt;Yes",Status,"&lt;&gt;Suspend",Status,"&lt;&gt;Assigned",Status,"&lt;&gt;Open",Status,"&lt;&gt;Hold&gt;",ResolvedDate,"&gt;="&amp;$C$1,ResolvedDate,"&lt;="&amp;$F$1)</f>
        <v/>
      </c>
      <c r="F161" s="137">
        <f>COUNTIFS(Severity,$B161,SLA_Breach,"Yes",Status,"&lt;&gt;Suspend",Status,"&lt;&gt;Assigned",Status,"&lt;&gt;Open",Status,"&lt;&gt;Hold&gt;",ResolvedDate,"&gt;="&amp;$C$1,ResolvedDate,"&lt;="&amp;$F$1)</f>
        <v/>
      </c>
      <c r="G161" s="137">
        <f>COUNTIFS(Severity,$B161,AssignedDate,"&gt;=01/01/2017 12:00:00 AM",AssignedDate,"&lt;="&amp;$F$1)</f>
        <v/>
      </c>
      <c r="H161" s="177" t="n"/>
      <c r="L161" s="57" t="n">
        <v>0</v>
      </c>
      <c r="M161" s="57" t="n"/>
    </row>
    <row r="162" spans="1:13">
      <c r="A162" s="137" t="n">
        <v>1</v>
      </c>
      <c r="B162" s="100" t="s">
        <v>525</v>
      </c>
      <c r="C162" s="137">
        <f>COUNTIFS(Severity,$B162,AssignedDate,"&gt;="&amp;$C$1,AssignedDate,"&lt;="&amp;$F$1)</f>
        <v/>
      </c>
      <c r="D162" s="137">
        <f>COUNTIFS(Severity,$B162,Status,"&lt;&gt;Suspend",Status,"&lt;&gt;Assigned",Status,"&lt;&gt;Open",Status,"&lt;&gt;Hold",ResolvedDate,"&gt;="&amp;$C$1,ResolvedDate,"&lt;="&amp;$F$1)</f>
        <v/>
      </c>
      <c r="E162" s="137">
        <f>COUNTIFS(Severity,$B162,SLA_Breach,"&lt;&gt;Yes",Status,"&lt;&gt;Suspend",Status,"&lt;&gt;Assigned",Status,"&lt;&gt;Open",Status,"&lt;&gt;Hold&gt;",ResolvedDate,"&gt;="&amp;$C$1,ResolvedDate,"&lt;="&amp;$F$1)</f>
        <v/>
      </c>
      <c r="F162" s="137">
        <f>COUNTIFS(Severity,$B162,SLA_Breach,"Yes",Status,"&lt;&gt;Suspend",Status,"&lt;&gt;Assigned",Status,"&lt;&gt;Open",Status,"&lt;&gt;Hold&gt;",ResolvedDate,"&gt;="&amp;$C$1,ResolvedDate,"&lt;="&amp;$F$1)</f>
        <v/>
      </c>
      <c r="G162" s="137">
        <f>COUNTIFS(Severity,$B162,AssignedDate,"&gt;=01/01/2017 12:00:00 AM",AssignedDate,"&lt;="&amp;$F$1)</f>
        <v/>
      </c>
      <c r="H162" s="177" t="n"/>
      <c r="L162" s="57" t="n">
        <v>0</v>
      </c>
      <c r="M162" s="57" t="n"/>
    </row>
    <row r="163" spans="1:13">
      <c r="A163" s="137" t="n">
        <v>1</v>
      </c>
      <c r="B163" s="100" t="s">
        <v>525</v>
      </c>
      <c r="C163" s="137">
        <f>COUNTIFS(Severity,$B163,AssignedDate,"&gt;="&amp;$C$1,AssignedDate,"&lt;="&amp;$F$1)</f>
        <v/>
      </c>
      <c r="D163" s="137">
        <f>COUNTIFS(Severity,$B163,Status,"&lt;&gt;Suspend",Status,"&lt;&gt;Assigned",Status,"&lt;&gt;Open",Status,"&lt;&gt;Hold",ResolvedDate,"&gt;="&amp;$C$1,ResolvedDate,"&lt;="&amp;$F$1)</f>
        <v/>
      </c>
      <c r="E163" s="137">
        <f>COUNTIFS(Severity,$B163,SLA_Breach,"&lt;&gt;Yes",Status,"&lt;&gt;Suspend",Status,"&lt;&gt;Assigned",Status,"&lt;&gt;Open",Status,"&lt;&gt;Hold&gt;",ResolvedDate,"&gt;="&amp;$C$1,ResolvedDate,"&lt;="&amp;$F$1)</f>
        <v/>
      </c>
      <c r="F163" s="137">
        <f>COUNTIFS(Severity,$B163,SLA_Breach,"Yes",Status,"&lt;&gt;Suspend",Status,"&lt;&gt;Assigned",Status,"&lt;&gt;Open",Status,"&lt;&gt;Hold&gt;",ResolvedDate,"&gt;="&amp;$C$1,ResolvedDate,"&lt;="&amp;$F$1)</f>
        <v/>
      </c>
      <c r="G163" s="137">
        <f>COUNTIFS(Severity,$B163,AssignedDate,"&gt;=01/01/2017 12:00:00 AM",AssignedDate,"&lt;="&amp;$F$1)</f>
        <v/>
      </c>
      <c r="H163" s="177" t="n"/>
      <c r="L163" s="57" t="n">
        <v>0</v>
      </c>
      <c r="M163" s="57" t="n"/>
    </row>
    <row r="164" spans="1:13">
      <c r="A164" s="137" t="n">
        <v>1</v>
      </c>
      <c r="B164" s="100" t="s">
        <v>525</v>
      </c>
      <c r="C164" s="137">
        <f>COUNTIFS(Severity,$B164,AssignedDate,"&gt;="&amp;$C$1,AssignedDate,"&lt;="&amp;$F$1)</f>
        <v/>
      </c>
      <c r="D164" s="137">
        <f>COUNTIFS(Severity,$B164,Status,"&lt;&gt;Suspend",Status,"&lt;&gt;Assigned",Status,"&lt;&gt;Open",Status,"&lt;&gt;Hold",ResolvedDate,"&gt;="&amp;$C$1,ResolvedDate,"&lt;="&amp;$F$1)</f>
        <v/>
      </c>
      <c r="E164" s="137">
        <f>COUNTIFS(Severity,$B164,SLA_Breach,"&lt;&gt;Yes",Status,"&lt;&gt;Suspend",Status,"&lt;&gt;Assigned",Status,"&lt;&gt;Open",Status,"&lt;&gt;Hold&gt;",ResolvedDate,"&gt;="&amp;$C$1,ResolvedDate,"&lt;="&amp;$F$1)</f>
        <v/>
      </c>
      <c r="F164" s="137">
        <f>COUNTIFS(Severity,$B164,SLA_Breach,"Yes",Status,"&lt;&gt;Suspend",Status,"&lt;&gt;Assigned",Status,"&lt;&gt;Open",Status,"&lt;&gt;Hold&gt;",ResolvedDate,"&gt;="&amp;$C$1,ResolvedDate,"&lt;="&amp;$F$1)</f>
        <v/>
      </c>
      <c r="G164" s="137">
        <f>COUNTIFS(Severity,$B164,AssignedDate,"&gt;=01/01/2017 12:00:00 AM",AssignedDate,"&lt;="&amp;$F$1)</f>
        <v/>
      </c>
      <c r="H164" s="177" t="n"/>
      <c r="L164" s="57" t="n">
        <v>0</v>
      </c>
      <c r="M164" s="57" t="n"/>
    </row>
    <row r="165" spans="1:13">
      <c r="A165" s="137" t="n">
        <v>1</v>
      </c>
      <c r="B165" s="100" t="s">
        <v>525</v>
      </c>
      <c r="C165" s="137">
        <f>COUNTIFS(Severity,$B165,AssignedDate,"&gt;="&amp;$C$1,AssignedDate,"&lt;="&amp;$F$1)</f>
        <v/>
      </c>
      <c r="D165" s="137">
        <f>COUNTIFS(Severity,$B165,Status,"&lt;&gt;Suspend",Status,"&lt;&gt;Assigned",Status,"&lt;&gt;Open",Status,"&lt;&gt;Hold",ResolvedDate,"&gt;="&amp;$C$1,ResolvedDate,"&lt;="&amp;$F$1)</f>
        <v/>
      </c>
      <c r="E165" s="137">
        <f>COUNTIFS(Severity,$B165,SLA_Breach,"&lt;&gt;Yes",Status,"&lt;&gt;Suspend",Status,"&lt;&gt;Assigned",Status,"&lt;&gt;Open",Status,"&lt;&gt;Hold&gt;",ResolvedDate,"&gt;="&amp;$C$1,ResolvedDate,"&lt;="&amp;$F$1)</f>
        <v/>
      </c>
      <c r="F165" s="137">
        <f>COUNTIFS(Severity,$B165,SLA_Breach,"Yes",Status,"&lt;&gt;Suspend",Status,"&lt;&gt;Assigned",Status,"&lt;&gt;Open",Status,"&lt;&gt;Hold&gt;",ResolvedDate,"&gt;="&amp;$C$1,ResolvedDate,"&lt;="&amp;$F$1)</f>
        <v/>
      </c>
      <c r="G165" s="137">
        <f>COUNTIFS(Severity,$B165,AssignedDate,"&gt;=01/01/2017 12:00:00 AM",AssignedDate,"&lt;="&amp;$F$1)</f>
        <v/>
      </c>
      <c r="H165" s="177" t="n"/>
      <c r="L165" s="57" t="n">
        <v>0</v>
      </c>
      <c r="M165" s="57" t="n"/>
    </row>
    <row r="166" spans="1:13">
      <c r="A166" s="137" t="n">
        <v>1</v>
      </c>
      <c r="B166" s="100" t="s">
        <v>525</v>
      </c>
      <c r="C166" s="137">
        <f>COUNTIFS(Severity,$B166,AssignedDate,"&gt;="&amp;$C$1,AssignedDate,"&lt;="&amp;$F$1)</f>
        <v/>
      </c>
      <c r="D166" s="137">
        <f>COUNTIFS(Severity,$B166,Status,"&lt;&gt;Suspend",Status,"&lt;&gt;Assigned",Status,"&lt;&gt;Open",Status,"&lt;&gt;Hold",ResolvedDate,"&gt;="&amp;$C$1,ResolvedDate,"&lt;="&amp;$F$1)</f>
        <v/>
      </c>
      <c r="E166" s="137">
        <f>COUNTIFS(Severity,$B166,SLA_Breach,"&lt;&gt;Yes",Status,"&lt;&gt;Suspend",Status,"&lt;&gt;Assigned",Status,"&lt;&gt;Open",Status,"&lt;&gt;Hold&gt;",ResolvedDate,"&gt;="&amp;$C$1,ResolvedDate,"&lt;="&amp;$F$1)</f>
        <v/>
      </c>
      <c r="F166" s="137">
        <f>COUNTIFS(Severity,$B166,SLA_Breach,"Yes",Status,"&lt;&gt;Suspend",Status,"&lt;&gt;Assigned",Status,"&lt;&gt;Open",Status,"&lt;&gt;Hold&gt;",ResolvedDate,"&gt;="&amp;$C$1,ResolvedDate,"&lt;="&amp;$F$1)</f>
        <v/>
      </c>
      <c r="G166" s="137">
        <f>COUNTIFS(Severity,$B166,AssignedDate,"&gt;=01/01/2017 12:00:00 AM",AssignedDate,"&lt;="&amp;$F$1)</f>
        <v/>
      </c>
      <c r="H166" s="177" t="n"/>
      <c r="L166" s="57" t="n">
        <v>0</v>
      </c>
      <c r="M166" s="57" t="n"/>
    </row>
    <row r="167" spans="1:13">
      <c r="A167" s="137" t="n">
        <v>1</v>
      </c>
      <c r="B167" s="100" t="s">
        <v>525</v>
      </c>
      <c r="C167" s="137">
        <f>COUNTIFS(Severity,$B167,AssignedDate,"&gt;="&amp;$C$1,AssignedDate,"&lt;="&amp;$F$1)</f>
        <v/>
      </c>
      <c r="D167" s="137">
        <f>COUNTIFS(Severity,$B167,Status,"&lt;&gt;Suspend",Status,"&lt;&gt;Assigned",Status,"&lt;&gt;Open",Status,"&lt;&gt;Hold",ResolvedDate,"&gt;="&amp;$C$1,ResolvedDate,"&lt;="&amp;$F$1)</f>
        <v/>
      </c>
      <c r="E167" s="137">
        <f>COUNTIFS(Severity,$B167,SLA_Breach,"&lt;&gt;Yes",Status,"&lt;&gt;Suspend",Status,"&lt;&gt;Assigned",Status,"&lt;&gt;Open",Status,"&lt;&gt;Hold&gt;",ResolvedDate,"&gt;="&amp;$C$1,ResolvedDate,"&lt;="&amp;$F$1)</f>
        <v/>
      </c>
      <c r="F167" s="137">
        <f>COUNTIFS(Severity,$B167,SLA_Breach,"Yes",Status,"&lt;&gt;Suspend",Status,"&lt;&gt;Assigned",Status,"&lt;&gt;Open",Status,"&lt;&gt;Hold&gt;",ResolvedDate,"&gt;="&amp;$C$1,ResolvedDate,"&lt;="&amp;$F$1)</f>
        <v/>
      </c>
      <c r="G167" s="137">
        <f>COUNTIFS(Severity,$B167,AssignedDate,"&gt;=01/01/2017 12:00:00 AM",AssignedDate,"&lt;="&amp;$F$1)</f>
        <v/>
      </c>
      <c r="H167" s="177" t="n"/>
      <c r="L167" s="57" t="n">
        <v>0</v>
      </c>
      <c r="M167" s="57" t="n"/>
    </row>
    <row r="168" spans="1:13">
      <c r="A168" s="137" t="n">
        <v>1</v>
      </c>
      <c r="B168" s="100" t="s">
        <v>525</v>
      </c>
      <c r="C168" s="137">
        <f>COUNTIFS(Severity,$B168,AssignedDate,"&gt;="&amp;$C$1,AssignedDate,"&lt;="&amp;$F$1)</f>
        <v/>
      </c>
      <c r="D168" s="137">
        <f>COUNTIFS(Severity,$B168,Status,"&lt;&gt;Suspend",Status,"&lt;&gt;Assigned",Status,"&lt;&gt;Open",Status,"&lt;&gt;Hold",ResolvedDate,"&gt;="&amp;$C$1,ResolvedDate,"&lt;="&amp;$F$1)</f>
        <v/>
      </c>
      <c r="E168" s="137">
        <f>COUNTIFS(Severity,$B168,SLA_Breach,"&lt;&gt;Yes",Status,"&lt;&gt;Suspend",Status,"&lt;&gt;Assigned",Status,"&lt;&gt;Open",Status,"&lt;&gt;Hold&gt;",ResolvedDate,"&gt;="&amp;$C$1,ResolvedDate,"&lt;="&amp;$F$1)</f>
        <v/>
      </c>
      <c r="F168" s="137">
        <f>COUNTIFS(Severity,$B168,SLA_Breach,"Yes",Status,"&lt;&gt;Suspend",Status,"&lt;&gt;Assigned",Status,"&lt;&gt;Open",Status,"&lt;&gt;Hold&gt;",ResolvedDate,"&gt;="&amp;$C$1,ResolvedDate,"&lt;="&amp;$F$1)</f>
        <v/>
      </c>
      <c r="G168" s="137">
        <f>COUNTIFS(Severity,$B168,AssignedDate,"&gt;=01/01/2017 12:00:00 AM",AssignedDate,"&lt;="&amp;$F$1)</f>
        <v/>
      </c>
      <c r="H168" s="177" t="n"/>
      <c r="L168" s="57" t="n">
        <v>0</v>
      </c>
      <c r="M168" s="57" t="n"/>
    </row>
    <row r="169" spans="1:13">
      <c r="A169" s="137" t="n">
        <v>1</v>
      </c>
      <c r="B169" s="100" t="s">
        <v>525</v>
      </c>
      <c r="C169" s="137">
        <f>COUNTIFS(Severity,$B169,AssignedDate,"&gt;="&amp;$C$1,AssignedDate,"&lt;="&amp;$F$1)</f>
        <v/>
      </c>
      <c r="D169" s="137">
        <f>COUNTIFS(Severity,$B169,Status,"&lt;&gt;Suspend",Status,"&lt;&gt;Assigned",Status,"&lt;&gt;Open",Status,"&lt;&gt;Hold",ResolvedDate,"&gt;="&amp;$C$1,ResolvedDate,"&lt;="&amp;$F$1)</f>
        <v/>
      </c>
      <c r="E169" s="137">
        <f>COUNTIFS(Severity,$B169,SLA_Breach,"&lt;&gt;Yes",Status,"&lt;&gt;Suspend",Status,"&lt;&gt;Assigned",Status,"&lt;&gt;Open",Status,"&lt;&gt;Hold&gt;",ResolvedDate,"&gt;="&amp;$C$1,ResolvedDate,"&lt;="&amp;$F$1)</f>
        <v/>
      </c>
      <c r="F169" s="137">
        <f>COUNTIFS(Severity,$B169,SLA_Breach,"Yes",Status,"&lt;&gt;Suspend",Status,"&lt;&gt;Assigned",Status,"&lt;&gt;Open",Status,"&lt;&gt;Hold&gt;",ResolvedDate,"&gt;="&amp;$C$1,ResolvedDate,"&lt;="&amp;$F$1)</f>
        <v/>
      </c>
      <c r="G169" s="137">
        <f>COUNTIFS(Severity,$B169,AssignedDate,"&gt;=01/01/2017 12:00:00 AM",AssignedDate,"&lt;="&amp;$F$1)</f>
        <v/>
      </c>
      <c r="H169" s="177" t="n"/>
      <c r="L169" s="57" t="n">
        <v>0</v>
      </c>
      <c r="M169" s="57" t="n"/>
    </row>
    <row r="170" spans="1:13">
      <c r="A170" s="137" t="n">
        <v>1</v>
      </c>
      <c r="B170" s="100" t="s">
        <v>525</v>
      </c>
      <c r="C170" s="137">
        <f>COUNTIFS(Severity,$B170,AssignedDate,"&gt;="&amp;$C$1,AssignedDate,"&lt;="&amp;$F$1)</f>
        <v/>
      </c>
      <c r="D170" s="137">
        <f>COUNTIFS(Severity,$B170,Status,"&lt;&gt;Suspend",Status,"&lt;&gt;Assigned",Status,"&lt;&gt;Open",Status,"&lt;&gt;Hold",ResolvedDate,"&gt;="&amp;$C$1,ResolvedDate,"&lt;="&amp;$F$1)</f>
        <v/>
      </c>
      <c r="E170" s="137">
        <f>COUNTIFS(Severity,$B170,SLA_Breach,"&lt;&gt;Yes",Status,"&lt;&gt;Suspend",Status,"&lt;&gt;Assigned",Status,"&lt;&gt;Open",Status,"&lt;&gt;Hold&gt;",ResolvedDate,"&gt;="&amp;$C$1,ResolvedDate,"&lt;="&amp;$F$1)</f>
        <v/>
      </c>
      <c r="F170" s="137">
        <f>COUNTIFS(Severity,$B170,SLA_Breach,"Yes",Status,"&lt;&gt;Suspend",Status,"&lt;&gt;Assigned",Status,"&lt;&gt;Open",Status,"&lt;&gt;Hold&gt;",ResolvedDate,"&gt;="&amp;$C$1,ResolvedDate,"&lt;="&amp;$F$1)</f>
        <v/>
      </c>
      <c r="G170" s="137">
        <f>COUNTIFS(Severity,$B170,AssignedDate,"&gt;=01/01/2017 12:00:00 AM",AssignedDate,"&lt;="&amp;$F$1)</f>
        <v/>
      </c>
      <c r="H170" s="177" t="n"/>
      <c r="L170" s="57" t="n">
        <v>0</v>
      </c>
      <c r="M170" s="57" t="n"/>
    </row>
    <row r="171" spans="1:13">
      <c r="A171" s="137" t="n">
        <v>1</v>
      </c>
      <c r="B171" s="100" t="s">
        <v>525</v>
      </c>
      <c r="C171" s="137">
        <f>COUNTIFS(Severity,$B171,AssignedDate,"&gt;="&amp;$C$1,AssignedDate,"&lt;="&amp;$F$1)</f>
        <v/>
      </c>
      <c r="D171" s="137">
        <f>COUNTIFS(Severity,$B171,Status,"&lt;&gt;Suspend",Status,"&lt;&gt;Assigned",Status,"&lt;&gt;Open",Status,"&lt;&gt;Hold",ResolvedDate,"&gt;="&amp;$C$1,ResolvedDate,"&lt;="&amp;$F$1)</f>
        <v/>
      </c>
      <c r="E171" s="137">
        <f>COUNTIFS(Severity,$B171,SLA_Breach,"&lt;&gt;Yes",Status,"&lt;&gt;Suspend",Status,"&lt;&gt;Assigned",Status,"&lt;&gt;Open",Status,"&lt;&gt;Hold&gt;",ResolvedDate,"&gt;="&amp;$C$1,ResolvedDate,"&lt;="&amp;$F$1)</f>
        <v/>
      </c>
      <c r="F171" s="137">
        <f>COUNTIFS(Severity,$B171,SLA_Breach,"Yes",Status,"&lt;&gt;Suspend",Status,"&lt;&gt;Assigned",Status,"&lt;&gt;Open",Status,"&lt;&gt;Hold&gt;",ResolvedDate,"&gt;="&amp;$C$1,ResolvedDate,"&lt;="&amp;$F$1)</f>
        <v/>
      </c>
      <c r="G171" s="137">
        <f>COUNTIFS(Severity,$B171,AssignedDate,"&gt;=01/01/2017 12:00:00 AM",AssignedDate,"&lt;="&amp;$F$1)</f>
        <v/>
      </c>
      <c r="H171" s="177" t="n"/>
      <c r="L171" s="57" t="n">
        <v>0</v>
      </c>
      <c r="M171" s="57" t="n"/>
    </row>
    <row r="172" spans="1:13">
      <c r="A172" s="137" t="n">
        <v>1</v>
      </c>
      <c r="B172" s="100" t="s">
        <v>525</v>
      </c>
      <c r="C172" s="137">
        <f>COUNTIFS(Severity,$B172,AssignedDate,"&gt;="&amp;$C$1,AssignedDate,"&lt;="&amp;$F$1)</f>
        <v/>
      </c>
      <c r="D172" s="137">
        <f>COUNTIFS(Severity,$B172,Status,"&lt;&gt;Suspend",Status,"&lt;&gt;Assigned",Status,"&lt;&gt;Open",Status,"&lt;&gt;Hold",ResolvedDate,"&gt;="&amp;$C$1,ResolvedDate,"&lt;="&amp;$F$1)</f>
        <v/>
      </c>
      <c r="E172" s="137">
        <f>COUNTIFS(Severity,$B172,SLA_Breach,"&lt;&gt;Yes",Status,"&lt;&gt;Suspend",Status,"&lt;&gt;Assigned",Status,"&lt;&gt;Open",Status,"&lt;&gt;Hold&gt;",ResolvedDate,"&gt;="&amp;$C$1,ResolvedDate,"&lt;="&amp;$F$1)</f>
        <v/>
      </c>
      <c r="F172" s="137">
        <f>COUNTIFS(Severity,$B172,SLA_Breach,"Yes",Status,"&lt;&gt;Suspend",Status,"&lt;&gt;Assigned",Status,"&lt;&gt;Open",Status,"&lt;&gt;Hold&gt;",ResolvedDate,"&gt;="&amp;$C$1,ResolvedDate,"&lt;="&amp;$F$1)</f>
        <v/>
      </c>
      <c r="G172" s="137">
        <f>COUNTIFS(Severity,$B172,AssignedDate,"&gt;=01/01/2017 12:00:00 AM",AssignedDate,"&lt;="&amp;$F$1)</f>
        <v/>
      </c>
      <c r="H172" s="177" t="n"/>
      <c r="L172" s="57" t="n">
        <v>0</v>
      </c>
      <c r="M172" s="57" t="n"/>
    </row>
    <row r="173" spans="1:13">
      <c r="A173" s="137" t="n">
        <v>1</v>
      </c>
      <c r="B173" s="100" t="s">
        <v>525</v>
      </c>
      <c r="C173" s="137">
        <f>COUNTIFS(Severity,$B173,AssignedDate,"&gt;="&amp;$C$1,AssignedDate,"&lt;="&amp;$F$1)</f>
        <v/>
      </c>
      <c r="D173" s="137">
        <f>COUNTIFS(Severity,$B173,Status,"&lt;&gt;Suspend",Status,"&lt;&gt;Assigned",Status,"&lt;&gt;Open",Status,"&lt;&gt;Hold",ResolvedDate,"&gt;="&amp;$C$1,ResolvedDate,"&lt;="&amp;$F$1)</f>
        <v/>
      </c>
      <c r="E173" s="137">
        <f>COUNTIFS(Severity,$B173,SLA_Breach,"&lt;&gt;Yes",Status,"&lt;&gt;Suspend",Status,"&lt;&gt;Assigned",Status,"&lt;&gt;Open",Status,"&lt;&gt;Hold&gt;",ResolvedDate,"&gt;="&amp;$C$1,ResolvedDate,"&lt;="&amp;$F$1)</f>
        <v/>
      </c>
      <c r="F173" s="137">
        <f>COUNTIFS(Severity,$B173,SLA_Breach,"Yes",Status,"&lt;&gt;Suspend",Status,"&lt;&gt;Assigned",Status,"&lt;&gt;Open",Status,"&lt;&gt;Hold&gt;",ResolvedDate,"&gt;="&amp;$C$1,ResolvedDate,"&lt;="&amp;$F$1)</f>
        <v/>
      </c>
      <c r="G173" s="137">
        <f>COUNTIFS(Severity,$B173,AssignedDate,"&gt;=01/01/2017 12:00:00 AM",AssignedDate,"&lt;="&amp;$F$1)</f>
        <v/>
      </c>
      <c r="H173" s="177" t="n"/>
      <c r="L173" s="57" t="n">
        <v>0</v>
      </c>
      <c r="M173" s="57" t="n"/>
    </row>
    <row r="174" spans="1:13">
      <c r="A174" s="137" t="n">
        <v>1</v>
      </c>
      <c r="B174" s="100" t="s">
        <v>525</v>
      </c>
      <c r="C174" s="137">
        <f>COUNTIFS(Severity,$B174,AssignedDate,"&gt;="&amp;$C$1,AssignedDate,"&lt;="&amp;$F$1)</f>
        <v/>
      </c>
      <c r="D174" s="137">
        <f>COUNTIFS(Severity,$B174,Status,"&lt;&gt;Suspend",Status,"&lt;&gt;Assigned",Status,"&lt;&gt;Open",Status,"&lt;&gt;Hold",ResolvedDate,"&gt;="&amp;$C$1,ResolvedDate,"&lt;="&amp;$F$1)</f>
        <v/>
      </c>
      <c r="E174" s="137">
        <f>COUNTIFS(Severity,$B174,SLA_Breach,"&lt;&gt;Yes",Status,"&lt;&gt;Suspend",Status,"&lt;&gt;Assigned",Status,"&lt;&gt;Open",Status,"&lt;&gt;Hold&gt;",ResolvedDate,"&gt;="&amp;$C$1,ResolvedDate,"&lt;="&amp;$F$1)</f>
        <v/>
      </c>
      <c r="F174" s="137">
        <f>COUNTIFS(Severity,$B174,SLA_Breach,"Yes",Status,"&lt;&gt;Suspend",Status,"&lt;&gt;Assigned",Status,"&lt;&gt;Open",Status,"&lt;&gt;Hold&gt;",ResolvedDate,"&gt;="&amp;$C$1,ResolvedDate,"&lt;="&amp;$F$1)</f>
        <v/>
      </c>
      <c r="G174" s="137">
        <f>COUNTIFS(Severity,$B174,AssignedDate,"&gt;=01/01/2017 12:00:00 AM",AssignedDate,"&lt;="&amp;$F$1)</f>
        <v/>
      </c>
      <c r="H174" s="177" t="n"/>
      <c r="L174" s="57" t="n">
        <v>0</v>
      </c>
      <c r="M174" s="57" t="n"/>
    </row>
    <row r="175" spans="1:13">
      <c r="A175" s="137" t="n">
        <v>1</v>
      </c>
      <c r="B175" s="100" t="s">
        <v>525</v>
      </c>
      <c r="C175" s="137">
        <f>COUNTIFS(Severity,$B175,AssignedDate,"&gt;="&amp;$C$1,AssignedDate,"&lt;="&amp;$F$1)</f>
        <v/>
      </c>
      <c r="D175" s="137">
        <f>COUNTIFS(Severity,$B175,Status,"&lt;&gt;Suspend",Status,"&lt;&gt;Assigned",Status,"&lt;&gt;Open",Status,"&lt;&gt;Hold",ResolvedDate,"&gt;="&amp;$C$1,ResolvedDate,"&lt;="&amp;$F$1)</f>
        <v/>
      </c>
      <c r="E175" s="137">
        <f>COUNTIFS(Severity,$B175,SLA_Breach,"&lt;&gt;Yes",Status,"&lt;&gt;Suspend",Status,"&lt;&gt;Assigned",Status,"&lt;&gt;Open",Status,"&lt;&gt;Hold&gt;",ResolvedDate,"&gt;="&amp;$C$1,ResolvedDate,"&lt;="&amp;$F$1)</f>
        <v/>
      </c>
      <c r="F175" s="137">
        <f>COUNTIFS(Severity,$B175,SLA_Breach,"Yes",Status,"&lt;&gt;Suspend",Status,"&lt;&gt;Assigned",Status,"&lt;&gt;Open",Status,"&lt;&gt;Hold&gt;",ResolvedDate,"&gt;="&amp;$C$1,ResolvedDate,"&lt;="&amp;$F$1)</f>
        <v/>
      </c>
      <c r="G175" s="137">
        <f>COUNTIFS(Severity,$B175,AssignedDate,"&gt;=01/01/2017 12:00:00 AM",AssignedDate,"&lt;="&amp;$F$1)</f>
        <v/>
      </c>
      <c r="H175" s="177" t="n"/>
      <c r="L175" s="57" t="n">
        <v>0</v>
      </c>
      <c r="M175" s="57" t="n"/>
    </row>
    <row r="176" spans="1:13">
      <c r="A176" s="137" t="n">
        <v>1</v>
      </c>
      <c r="B176" s="100" t="s">
        <v>525</v>
      </c>
      <c r="C176" s="137">
        <f>COUNTIFS(Severity,$B176,AssignedDate,"&gt;="&amp;$C$1,AssignedDate,"&lt;="&amp;$F$1)</f>
        <v/>
      </c>
      <c r="D176" s="137">
        <f>COUNTIFS(Severity,$B176,Status,"&lt;&gt;Suspend",Status,"&lt;&gt;Assigned",Status,"&lt;&gt;Open",Status,"&lt;&gt;Hold",ResolvedDate,"&gt;="&amp;$C$1,ResolvedDate,"&lt;="&amp;$F$1)</f>
        <v/>
      </c>
      <c r="E176" s="137">
        <f>COUNTIFS(Severity,$B176,SLA_Breach,"&lt;&gt;Yes",Status,"&lt;&gt;Suspend",Status,"&lt;&gt;Assigned",Status,"&lt;&gt;Open",Status,"&lt;&gt;Hold&gt;",ResolvedDate,"&gt;="&amp;$C$1,ResolvedDate,"&lt;="&amp;$F$1)</f>
        <v/>
      </c>
      <c r="F176" s="137">
        <f>COUNTIFS(Severity,$B176,SLA_Breach,"Yes",Status,"&lt;&gt;Suspend",Status,"&lt;&gt;Assigned",Status,"&lt;&gt;Open",Status,"&lt;&gt;Hold&gt;",ResolvedDate,"&gt;="&amp;$C$1,ResolvedDate,"&lt;="&amp;$F$1)</f>
        <v/>
      </c>
      <c r="G176" s="137">
        <f>COUNTIFS(Severity,$B176,AssignedDate,"&gt;=01/01/2017 12:00:00 AM",AssignedDate,"&lt;="&amp;$F$1)</f>
        <v/>
      </c>
      <c r="H176" s="177" t="n"/>
      <c r="L176" s="57" t="n">
        <v>0</v>
      </c>
      <c r="M176" s="57" t="n"/>
    </row>
    <row r="177" spans="1:13">
      <c r="A177" s="137" t="n">
        <v>1</v>
      </c>
      <c r="B177" s="100" t="s">
        <v>525</v>
      </c>
      <c r="C177" s="137">
        <f>COUNTIFS(Severity,$B177,AssignedDate,"&gt;="&amp;$C$1,AssignedDate,"&lt;="&amp;$F$1)</f>
        <v/>
      </c>
      <c r="D177" s="137">
        <f>COUNTIFS(Severity,$B177,Status,"&lt;&gt;Suspend",Status,"&lt;&gt;Assigned",Status,"&lt;&gt;Open",Status,"&lt;&gt;Hold",ResolvedDate,"&gt;="&amp;$C$1,ResolvedDate,"&lt;="&amp;$F$1)</f>
        <v/>
      </c>
      <c r="E177" s="137">
        <f>COUNTIFS(Severity,$B177,SLA_Breach,"&lt;&gt;Yes",Status,"&lt;&gt;Suspend",Status,"&lt;&gt;Assigned",Status,"&lt;&gt;Open",Status,"&lt;&gt;Hold&gt;",ResolvedDate,"&gt;="&amp;$C$1,ResolvedDate,"&lt;="&amp;$F$1)</f>
        <v/>
      </c>
      <c r="F177" s="137">
        <f>COUNTIFS(Severity,$B177,SLA_Breach,"Yes",Status,"&lt;&gt;Suspend",Status,"&lt;&gt;Assigned",Status,"&lt;&gt;Open",Status,"&lt;&gt;Hold&gt;",ResolvedDate,"&gt;="&amp;$C$1,ResolvedDate,"&lt;="&amp;$F$1)</f>
        <v/>
      </c>
      <c r="G177" s="137">
        <f>COUNTIFS(Severity,$B177,AssignedDate,"&gt;=01/01/2017 12:00:00 AM",AssignedDate,"&lt;="&amp;$F$1)</f>
        <v/>
      </c>
      <c r="H177" s="177" t="n"/>
      <c r="L177" s="57" t="n">
        <v>0</v>
      </c>
      <c r="M177" s="57" t="n"/>
    </row>
    <row r="178" spans="1:13">
      <c r="A178" s="137" t="n">
        <v>1</v>
      </c>
      <c r="B178" s="100" t="s">
        <v>525</v>
      </c>
      <c r="C178" s="137">
        <f>COUNTIFS(Severity,$B178,AssignedDate,"&gt;="&amp;$C$1,AssignedDate,"&lt;="&amp;$F$1)</f>
        <v/>
      </c>
      <c r="D178" s="137">
        <f>COUNTIFS(Severity,$B178,Status,"&lt;&gt;Suspend",Status,"&lt;&gt;Assigned",Status,"&lt;&gt;Open",Status,"&lt;&gt;Hold",ResolvedDate,"&gt;="&amp;$C$1,ResolvedDate,"&lt;="&amp;$F$1)</f>
        <v/>
      </c>
      <c r="E178" s="137">
        <f>COUNTIFS(Severity,$B178,SLA_Breach,"&lt;&gt;Yes",Status,"&lt;&gt;Suspend",Status,"&lt;&gt;Assigned",Status,"&lt;&gt;Open",Status,"&lt;&gt;Hold&gt;",ResolvedDate,"&gt;="&amp;$C$1,ResolvedDate,"&lt;="&amp;$F$1)</f>
        <v/>
      </c>
      <c r="F178" s="137">
        <f>COUNTIFS(Severity,$B178,SLA_Breach,"Yes",Status,"&lt;&gt;Suspend",Status,"&lt;&gt;Assigned",Status,"&lt;&gt;Open",Status,"&lt;&gt;Hold&gt;",ResolvedDate,"&gt;="&amp;$C$1,ResolvedDate,"&lt;="&amp;$F$1)</f>
        <v/>
      </c>
      <c r="G178" s="137">
        <f>COUNTIFS(Severity,$B178,AssignedDate,"&gt;=01/01/2017 12:00:00 AM",AssignedDate,"&lt;="&amp;$F$1)</f>
        <v/>
      </c>
      <c r="H178" s="177" t="n"/>
      <c r="L178" s="57" t="n">
        <v>0</v>
      </c>
      <c r="M178" s="57" t="n"/>
    </row>
    <row r="179" spans="1:13">
      <c r="A179" s="137" t="n">
        <v>1</v>
      </c>
      <c r="B179" s="100" t="s">
        <v>525</v>
      </c>
      <c r="C179" s="137">
        <f>COUNTIFS(Severity,$B179,AssignedDate,"&gt;="&amp;$C$1,AssignedDate,"&lt;="&amp;$F$1)</f>
        <v/>
      </c>
      <c r="D179" s="137">
        <f>COUNTIFS(Severity,$B179,Status,"&lt;&gt;Suspend",Status,"&lt;&gt;Assigned",Status,"&lt;&gt;Open",Status,"&lt;&gt;Hold",ResolvedDate,"&gt;="&amp;$C$1,ResolvedDate,"&lt;="&amp;$F$1)</f>
        <v/>
      </c>
      <c r="E179" s="137">
        <f>COUNTIFS(Severity,$B179,SLA_Breach,"&lt;&gt;Yes",Status,"&lt;&gt;Suspend",Status,"&lt;&gt;Assigned",Status,"&lt;&gt;Open",Status,"&lt;&gt;Hold&gt;",ResolvedDate,"&gt;="&amp;$C$1,ResolvedDate,"&lt;="&amp;$F$1)</f>
        <v/>
      </c>
      <c r="F179" s="137">
        <f>COUNTIFS(Severity,$B179,SLA_Breach,"Yes",Status,"&lt;&gt;Suspend",Status,"&lt;&gt;Assigned",Status,"&lt;&gt;Open",Status,"&lt;&gt;Hold&gt;",ResolvedDate,"&gt;="&amp;$C$1,ResolvedDate,"&lt;="&amp;$F$1)</f>
        <v/>
      </c>
      <c r="G179" s="137">
        <f>COUNTIFS(Severity,$B179,AssignedDate,"&gt;=01/01/2017 12:00:00 AM",AssignedDate,"&lt;="&amp;$F$1)</f>
        <v/>
      </c>
      <c r="H179" s="177" t="n"/>
      <c r="L179" s="57" t="n">
        <v>0</v>
      </c>
      <c r="M179" s="57" t="n"/>
    </row>
    <row r="180" spans="1:13">
      <c r="A180" s="137" t="n">
        <v>1</v>
      </c>
      <c r="B180" s="100" t="s">
        <v>525</v>
      </c>
      <c r="C180" s="137">
        <f>COUNTIFS(Severity,$B180,AssignedDate,"&gt;="&amp;$C$1,AssignedDate,"&lt;="&amp;$F$1)</f>
        <v/>
      </c>
      <c r="D180" s="137">
        <f>COUNTIFS(Severity,$B180,Status,"&lt;&gt;Suspend",Status,"&lt;&gt;Assigned",Status,"&lt;&gt;Open",Status,"&lt;&gt;Hold",ResolvedDate,"&gt;="&amp;$C$1,ResolvedDate,"&lt;="&amp;$F$1)</f>
        <v/>
      </c>
      <c r="E180" s="137">
        <f>COUNTIFS(Severity,$B180,SLA_Breach,"&lt;&gt;Yes",Status,"&lt;&gt;Suspend",Status,"&lt;&gt;Assigned",Status,"&lt;&gt;Open",Status,"&lt;&gt;Hold&gt;",ResolvedDate,"&gt;="&amp;$C$1,ResolvedDate,"&lt;="&amp;$F$1)</f>
        <v/>
      </c>
      <c r="F180" s="137">
        <f>COUNTIFS(Severity,$B180,SLA_Breach,"Yes",Status,"&lt;&gt;Suspend",Status,"&lt;&gt;Assigned",Status,"&lt;&gt;Open",Status,"&lt;&gt;Hold&gt;",ResolvedDate,"&gt;="&amp;$C$1,ResolvedDate,"&lt;="&amp;$F$1)</f>
        <v/>
      </c>
      <c r="G180" s="137">
        <f>COUNTIFS(Severity,$B180,AssignedDate,"&gt;=01/01/2017 12:00:00 AM",AssignedDate,"&lt;="&amp;$F$1)</f>
        <v/>
      </c>
      <c r="H180" s="177" t="n"/>
      <c r="L180" s="57" t="n">
        <v>0</v>
      </c>
      <c r="M180" s="57" t="n"/>
    </row>
    <row r="181" spans="1:13">
      <c r="A181" s="137" t="n">
        <v>1</v>
      </c>
      <c r="B181" s="100" t="s">
        <v>525</v>
      </c>
      <c r="C181" s="137">
        <f>COUNTIFS(Severity,$B181,AssignedDate,"&gt;="&amp;$C$1,AssignedDate,"&lt;="&amp;$F$1)</f>
        <v/>
      </c>
      <c r="D181" s="137">
        <f>COUNTIFS(Severity,$B181,Status,"&lt;&gt;Suspend",Status,"&lt;&gt;Assigned",Status,"&lt;&gt;Open",Status,"&lt;&gt;Hold",ResolvedDate,"&gt;="&amp;$C$1,ResolvedDate,"&lt;="&amp;$F$1)</f>
        <v/>
      </c>
      <c r="E181" s="137">
        <f>COUNTIFS(Severity,$B181,SLA_Breach,"&lt;&gt;Yes",Status,"&lt;&gt;Suspend",Status,"&lt;&gt;Assigned",Status,"&lt;&gt;Open",Status,"&lt;&gt;Hold&gt;",ResolvedDate,"&gt;="&amp;$C$1,ResolvedDate,"&lt;="&amp;$F$1)</f>
        <v/>
      </c>
      <c r="F181" s="137">
        <f>COUNTIFS(Severity,$B181,SLA_Breach,"Yes",Status,"&lt;&gt;Suspend",Status,"&lt;&gt;Assigned",Status,"&lt;&gt;Open",Status,"&lt;&gt;Hold&gt;",ResolvedDate,"&gt;="&amp;$C$1,ResolvedDate,"&lt;="&amp;$F$1)</f>
        <v/>
      </c>
      <c r="G181" s="137">
        <f>COUNTIFS(Severity,$B181,AssignedDate,"&gt;=01/01/2017 12:00:00 AM",AssignedDate,"&lt;="&amp;$F$1)</f>
        <v/>
      </c>
      <c r="H181" s="177" t="n"/>
      <c r="L181" s="57" t="n">
        <v>0</v>
      </c>
      <c r="M181" s="57" t="n"/>
    </row>
    <row r="182" spans="1:13">
      <c r="A182" s="137" t="n">
        <v>1</v>
      </c>
      <c r="B182" s="100" t="s">
        <v>525</v>
      </c>
      <c r="C182" s="137">
        <f>COUNTIFS(Severity,$B182,AssignedDate,"&gt;="&amp;$C$1,AssignedDate,"&lt;="&amp;$F$1)</f>
        <v/>
      </c>
      <c r="D182" s="137">
        <f>COUNTIFS(Severity,$B182,Status,"&lt;&gt;Suspend",Status,"&lt;&gt;Assigned",Status,"&lt;&gt;Open",Status,"&lt;&gt;Hold",ResolvedDate,"&gt;="&amp;$C$1,ResolvedDate,"&lt;="&amp;$F$1)</f>
        <v/>
      </c>
      <c r="E182" s="137">
        <f>COUNTIFS(Severity,$B182,SLA_Breach,"&lt;&gt;Yes",Status,"&lt;&gt;Suspend",Status,"&lt;&gt;Assigned",Status,"&lt;&gt;Open",Status,"&lt;&gt;Hold&gt;",ResolvedDate,"&gt;="&amp;$C$1,ResolvedDate,"&lt;="&amp;$F$1)</f>
        <v/>
      </c>
      <c r="F182" s="137">
        <f>COUNTIFS(Severity,$B182,SLA_Breach,"Yes",Status,"&lt;&gt;Suspend",Status,"&lt;&gt;Assigned",Status,"&lt;&gt;Open",Status,"&lt;&gt;Hold&gt;",ResolvedDate,"&gt;="&amp;$C$1,ResolvedDate,"&lt;="&amp;$F$1)</f>
        <v/>
      </c>
      <c r="G182" s="137">
        <f>COUNTIFS(Severity,$B182,AssignedDate,"&gt;=01/01/2017 12:00:00 AM",AssignedDate,"&lt;="&amp;$F$1)</f>
        <v/>
      </c>
      <c r="H182" s="177" t="n"/>
      <c r="L182" s="57" t="n">
        <v>0</v>
      </c>
      <c r="M182" s="57" t="n"/>
    </row>
    <row r="183" spans="1:13">
      <c r="A183" s="137" t="n">
        <v>1</v>
      </c>
      <c r="B183" s="100" t="s">
        <v>525</v>
      </c>
      <c r="C183" s="137">
        <f>COUNTIFS(Severity,$B183,AssignedDate,"&gt;="&amp;$C$1,AssignedDate,"&lt;="&amp;$F$1)</f>
        <v/>
      </c>
      <c r="D183" s="137">
        <f>COUNTIFS(Severity,$B183,Status,"&lt;&gt;Suspend",Status,"&lt;&gt;Assigned",Status,"&lt;&gt;Open",Status,"&lt;&gt;Hold",ResolvedDate,"&gt;="&amp;$C$1,ResolvedDate,"&lt;="&amp;$F$1)</f>
        <v/>
      </c>
      <c r="E183" s="137">
        <f>COUNTIFS(Severity,$B183,SLA_Breach,"&lt;&gt;Yes",Status,"&lt;&gt;Suspend",Status,"&lt;&gt;Assigned",Status,"&lt;&gt;Open",Status,"&lt;&gt;Hold&gt;",ResolvedDate,"&gt;="&amp;$C$1,ResolvedDate,"&lt;="&amp;$F$1)</f>
        <v/>
      </c>
      <c r="F183" s="137">
        <f>COUNTIFS(Severity,$B183,SLA_Breach,"Yes",Status,"&lt;&gt;Suspend",Status,"&lt;&gt;Assigned",Status,"&lt;&gt;Open",Status,"&lt;&gt;Hold&gt;",ResolvedDate,"&gt;="&amp;$C$1,ResolvedDate,"&lt;="&amp;$F$1)</f>
        <v/>
      </c>
      <c r="G183" s="137">
        <f>COUNTIFS(Severity,$B183,AssignedDate,"&gt;=01/01/2017 12:00:00 AM",AssignedDate,"&lt;="&amp;$F$1)</f>
        <v/>
      </c>
      <c r="H183" s="177" t="n"/>
      <c r="L183" s="57" t="n">
        <v>0</v>
      </c>
      <c r="M183" s="57" t="n"/>
    </row>
    <row r="184" spans="1:13">
      <c r="A184" s="137" t="n">
        <v>1</v>
      </c>
      <c r="B184" s="100" t="s">
        <v>525</v>
      </c>
      <c r="C184" s="137">
        <f>COUNTIFS(Severity,$B184,AssignedDate,"&gt;="&amp;$C$1,AssignedDate,"&lt;="&amp;$F$1)</f>
        <v/>
      </c>
      <c r="D184" s="137">
        <f>COUNTIFS(Severity,$B184,Status,"&lt;&gt;Suspend",Status,"&lt;&gt;Assigned",Status,"&lt;&gt;Open",Status,"&lt;&gt;Hold",ResolvedDate,"&gt;="&amp;$C$1,ResolvedDate,"&lt;="&amp;$F$1)</f>
        <v/>
      </c>
      <c r="E184" s="137">
        <f>COUNTIFS(Severity,$B184,SLA_Breach,"&lt;&gt;Yes",Status,"&lt;&gt;Suspend",Status,"&lt;&gt;Assigned",Status,"&lt;&gt;Open",Status,"&lt;&gt;Hold&gt;",ResolvedDate,"&gt;="&amp;$C$1,ResolvedDate,"&lt;="&amp;$F$1)</f>
        <v/>
      </c>
      <c r="F184" s="137">
        <f>COUNTIFS(Severity,$B184,SLA_Breach,"Yes",Status,"&lt;&gt;Suspend",Status,"&lt;&gt;Assigned",Status,"&lt;&gt;Open",Status,"&lt;&gt;Hold&gt;",ResolvedDate,"&gt;="&amp;$C$1,ResolvedDate,"&lt;="&amp;$F$1)</f>
        <v/>
      </c>
      <c r="G184" s="137">
        <f>COUNTIFS(Severity,$B184,AssignedDate,"&gt;=01/01/2017 12:00:00 AM",AssignedDate,"&lt;="&amp;$F$1)</f>
        <v/>
      </c>
      <c r="H184" s="177" t="n"/>
      <c r="L184" s="57" t="n">
        <v>0</v>
      </c>
      <c r="M184" s="57" t="n"/>
    </row>
    <row r="185" spans="1:13">
      <c r="A185" s="137" t="n">
        <v>1</v>
      </c>
      <c r="B185" s="100" t="s">
        <v>525</v>
      </c>
      <c r="C185" s="137">
        <f>COUNTIFS(Severity,$B185,AssignedDate,"&gt;="&amp;$C$1,AssignedDate,"&lt;="&amp;$F$1)</f>
        <v/>
      </c>
      <c r="D185" s="137">
        <f>COUNTIFS(Severity,$B185,Status,"&lt;&gt;Suspend",Status,"&lt;&gt;Assigned",Status,"&lt;&gt;Open",Status,"&lt;&gt;Hold",ResolvedDate,"&gt;="&amp;$C$1,ResolvedDate,"&lt;="&amp;$F$1)</f>
        <v/>
      </c>
      <c r="E185" s="137">
        <f>COUNTIFS(Severity,$B185,SLA_Breach,"&lt;&gt;Yes",Status,"&lt;&gt;Suspend",Status,"&lt;&gt;Assigned",Status,"&lt;&gt;Open",Status,"&lt;&gt;Hold&gt;",ResolvedDate,"&gt;="&amp;$C$1,ResolvedDate,"&lt;="&amp;$F$1)</f>
        <v/>
      </c>
      <c r="F185" s="137">
        <f>COUNTIFS(Severity,$B185,SLA_Breach,"Yes",Status,"&lt;&gt;Suspend",Status,"&lt;&gt;Assigned",Status,"&lt;&gt;Open",Status,"&lt;&gt;Hold&gt;",ResolvedDate,"&gt;="&amp;$C$1,ResolvedDate,"&lt;="&amp;$F$1)</f>
        <v/>
      </c>
      <c r="G185" s="137">
        <f>COUNTIFS(Severity,$B185,AssignedDate,"&gt;=01/01/2017 12:00:00 AM",AssignedDate,"&lt;="&amp;$F$1)</f>
        <v/>
      </c>
      <c r="H185" s="177" t="n"/>
      <c r="L185" s="57" t="n">
        <v>0</v>
      </c>
      <c r="M185" s="57" t="n"/>
    </row>
    <row r="186" spans="1:13">
      <c r="A186" s="137" t="n">
        <v>1</v>
      </c>
      <c r="B186" s="100" t="s">
        <v>525</v>
      </c>
      <c r="C186" s="137">
        <f>COUNTIFS(Severity,$B186,AssignedDate,"&gt;="&amp;$C$1,AssignedDate,"&lt;="&amp;$F$1)</f>
        <v/>
      </c>
      <c r="D186" s="137">
        <f>COUNTIFS(Severity,$B186,Status,"&lt;&gt;Suspend",Status,"&lt;&gt;Assigned",Status,"&lt;&gt;Open",Status,"&lt;&gt;Hold",ResolvedDate,"&gt;="&amp;$C$1,ResolvedDate,"&lt;="&amp;$F$1)</f>
        <v/>
      </c>
      <c r="E186" s="137">
        <f>COUNTIFS(Severity,$B186,SLA_Breach,"&lt;&gt;Yes",Status,"&lt;&gt;Suspend",Status,"&lt;&gt;Assigned",Status,"&lt;&gt;Open",Status,"&lt;&gt;Hold&gt;",ResolvedDate,"&gt;="&amp;$C$1,ResolvedDate,"&lt;="&amp;$F$1)</f>
        <v/>
      </c>
      <c r="F186" s="137">
        <f>COUNTIFS(Severity,$B186,SLA_Breach,"Yes",Status,"&lt;&gt;Suspend",Status,"&lt;&gt;Assigned",Status,"&lt;&gt;Open",Status,"&lt;&gt;Hold&gt;",ResolvedDate,"&gt;="&amp;$C$1,ResolvedDate,"&lt;="&amp;$F$1)</f>
        <v/>
      </c>
      <c r="G186" s="137">
        <f>COUNTIFS(Severity,$B186,AssignedDate,"&gt;=01/01/2017 12:00:00 AM",AssignedDate,"&lt;="&amp;$F$1)</f>
        <v/>
      </c>
      <c r="H186" s="177" t="n"/>
      <c r="L186" s="57" t="n">
        <v>0</v>
      </c>
      <c r="M186" s="57" t="n"/>
    </row>
    <row r="187" spans="1:13">
      <c r="A187" s="137" t="n">
        <v>1</v>
      </c>
      <c r="B187" s="100" t="s">
        <v>525</v>
      </c>
      <c r="C187" s="137">
        <f>COUNTIFS(Severity,$B187,AssignedDate,"&gt;="&amp;$C$1,AssignedDate,"&lt;="&amp;$F$1)</f>
        <v/>
      </c>
      <c r="D187" s="137">
        <f>COUNTIFS(Severity,$B187,Status,"&lt;&gt;Suspend",Status,"&lt;&gt;Assigned",Status,"&lt;&gt;Open",Status,"&lt;&gt;Hold",ResolvedDate,"&gt;="&amp;$C$1,ResolvedDate,"&lt;="&amp;$F$1)</f>
        <v/>
      </c>
      <c r="E187" s="137">
        <f>COUNTIFS(Severity,$B187,SLA_Breach,"&lt;&gt;Yes",Status,"&lt;&gt;Suspend",Status,"&lt;&gt;Assigned",Status,"&lt;&gt;Open",Status,"&lt;&gt;Hold&gt;",ResolvedDate,"&gt;="&amp;$C$1,ResolvedDate,"&lt;="&amp;$F$1)</f>
        <v/>
      </c>
      <c r="F187" s="137">
        <f>COUNTIFS(Severity,$B187,SLA_Breach,"Yes",Status,"&lt;&gt;Suspend",Status,"&lt;&gt;Assigned",Status,"&lt;&gt;Open",Status,"&lt;&gt;Hold&gt;",ResolvedDate,"&gt;="&amp;$C$1,ResolvedDate,"&lt;="&amp;$F$1)</f>
        <v/>
      </c>
      <c r="G187" s="137">
        <f>COUNTIFS(Severity,$B187,AssignedDate,"&gt;=01/01/2017 12:00:00 AM",AssignedDate,"&lt;="&amp;$F$1)</f>
        <v/>
      </c>
      <c r="H187" s="177" t="n"/>
      <c r="L187" s="57" t="n">
        <v>0</v>
      </c>
      <c r="M187" s="57" t="n"/>
    </row>
    <row r="188" spans="1:13">
      <c r="A188" s="137" t="n">
        <v>1</v>
      </c>
      <c r="B188" s="100" t="s">
        <v>525</v>
      </c>
      <c r="C188" s="137">
        <f>COUNTIFS(Severity,$B188,AssignedDate,"&gt;="&amp;$C$1,AssignedDate,"&lt;="&amp;$F$1)</f>
        <v/>
      </c>
      <c r="D188" s="137">
        <f>COUNTIFS(Severity,$B188,Status,"&lt;&gt;Suspend",Status,"&lt;&gt;Assigned",Status,"&lt;&gt;Open",Status,"&lt;&gt;Hold",ResolvedDate,"&gt;="&amp;$C$1,ResolvedDate,"&lt;="&amp;$F$1)</f>
        <v/>
      </c>
      <c r="E188" s="137">
        <f>COUNTIFS(Severity,$B188,SLA_Breach,"&lt;&gt;Yes",Status,"&lt;&gt;Suspend",Status,"&lt;&gt;Assigned",Status,"&lt;&gt;Open",Status,"&lt;&gt;Hold&gt;",ResolvedDate,"&gt;="&amp;$C$1,ResolvedDate,"&lt;="&amp;$F$1)</f>
        <v/>
      </c>
      <c r="F188" s="137">
        <f>COUNTIFS(Severity,$B188,SLA_Breach,"Yes",Status,"&lt;&gt;Suspend",Status,"&lt;&gt;Assigned",Status,"&lt;&gt;Open",Status,"&lt;&gt;Hold&gt;",ResolvedDate,"&gt;="&amp;$C$1,ResolvedDate,"&lt;="&amp;$F$1)</f>
        <v/>
      </c>
      <c r="G188" s="137">
        <f>COUNTIFS(Severity,$B188,AssignedDate,"&gt;=01/01/2017 12:00:00 AM",AssignedDate,"&lt;="&amp;$F$1)</f>
        <v/>
      </c>
      <c r="H188" s="177" t="n"/>
      <c r="L188" s="57" t="n">
        <v>0</v>
      </c>
      <c r="M188" s="57" t="n"/>
    </row>
    <row r="189" spans="1:13">
      <c r="A189" s="137" t="n">
        <v>1</v>
      </c>
      <c r="B189" s="100" t="s">
        <v>525</v>
      </c>
      <c r="C189" s="137">
        <f>COUNTIFS(Severity,$B189,AssignedDate,"&gt;="&amp;$C$1,AssignedDate,"&lt;="&amp;$F$1)</f>
        <v/>
      </c>
      <c r="D189" s="137">
        <f>COUNTIFS(Severity,$B189,Status,"&lt;&gt;Suspend",Status,"&lt;&gt;Assigned",Status,"&lt;&gt;Open",Status,"&lt;&gt;Hold",ResolvedDate,"&gt;="&amp;$C$1,ResolvedDate,"&lt;="&amp;$F$1)</f>
        <v/>
      </c>
      <c r="E189" s="137">
        <f>COUNTIFS(Severity,$B189,SLA_Breach,"&lt;&gt;Yes",Status,"&lt;&gt;Suspend",Status,"&lt;&gt;Assigned",Status,"&lt;&gt;Open",Status,"&lt;&gt;Hold&gt;",ResolvedDate,"&gt;="&amp;$C$1,ResolvedDate,"&lt;="&amp;$F$1)</f>
        <v/>
      </c>
      <c r="F189" s="137">
        <f>COUNTIFS(Severity,$B189,SLA_Breach,"Yes",Status,"&lt;&gt;Suspend",Status,"&lt;&gt;Assigned",Status,"&lt;&gt;Open",Status,"&lt;&gt;Hold&gt;",ResolvedDate,"&gt;="&amp;$C$1,ResolvedDate,"&lt;="&amp;$F$1)</f>
        <v/>
      </c>
      <c r="G189" s="137">
        <f>COUNTIFS(Severity,$B189,AssignedDate,"&gt;=01/01/2017 12:00:00 AM",AssignedDate,"&lt;="&amp;$F$1)</f>
        <v/>
      </c>
      <c r="H189" s="177" t="n"/>
      <c r="L189" s="57" t="n">
        <v>0</v>
      </c>
      <c r="M189" s="57" t="n"/>
    </row>
    <row r="190" spans="1:13">
      <c r="A190" s="137" t="n">
        <v>1</v>
      </c>
      <c r="B190" s="100" t="s">
        <v>525</v>
      </c>
      <c r="C190" s="137">
        <f>COUNTIFS(Severity,$B190,AssignedDate,"&gt;="&amp;$C$1,AssignedDate,"&lt;="&amp;$F$1)</f>
        <v/>
      </c>
      <c r="D190" s="137">
        <f>COUNTIFS(Severity,$B190,Status,"&lt;&gt;Suspend",Status,"&lt;&gt;Assigned",Status,"&lt;&gt;Open",Status,"&lt;&gt;Hold",ResolvedDate,"&gt;="&amp;$C$1,ResolvedDate,"&lt;="&amp;$F$1)</f>
        <v/>
      </c>
      <c r="E190" s="137">
        <f>COUNTIFS(Severity,$B190,SLA_Breach,"&lt;&gt;Yes",Status,"&lt;&gt;Suspend",Status,"&lt;&gt;Assigned",Status,"&lt;&gt;Open",Status,"&lt;&gt;Hold&gt;",ResolvedDate,"&gt;="&amp;$C$1,ResolvedDate,"&lt;="&amp;$F$1)</f>
        <v/>
      </c>
      <c r="F190" s="137">
        <f>COUNTIFS(Severity,$B190,SLA_Breach,"Yes",Status,"&lt;&gt;Suspend",Status,"&lt;&gt;Assigned",Status,"&lt;&gt;Open",Status,"&lt;&gt;Hold&gt;",ResolvedDate,"&gt;="&amp;$C$1,ResolvedDate,"&lt;="&amp;$F$1)</f>
        <v/>
      </c>
      <c r="G190" s="137">
        <f>COUNTIFS(Severity,$B190,AssignedDate,"&gt;=01/01/2017 12:00:00 AM",AssignedDate,"&lt;="&amp;$F$1)</f>
        <v/>
      </c>
      <c r="H190" s="177" t="n"/>
      <c r="L190" s="57" t="n">
        <v>0</v>
      </c>
      <c r="M190" s="57" t="n"/>
    </row>
    <row r="191" spans="1:13">
      <c r="A191" s="137" t="n">
        <v>1</v>
      </c>
      <c r="B191" s="100" t="s">
        <v>525</v>
      </c>
      <c r="C191" s="137">
        <f>COUNTIFS(Severity,$B191,AssignedDate,"&gt;="&amp;$C$1,AssignedDate,"&lt;="&amp;$F$1)</f>
        <v/>
      </c>
      <c r="D191" s="137">
        <f>COUNTIFS(Severity,$B191,Status,"&lt;&gt;Suspend",Status,"&lt;&gt;Assigned",Status,"&lt;&gt;Open",Status,"&lt;&gt;Hold",ResolvedDate,"&gt;="&amp;$C$1,ResolvedDate,"&lt;="&amp;$F$1)</f>
        <v/>
      </c>
      <c r="E191" s="137">
        <f>COUNTIFS(Severity,$B191,SLA_Breach,"&lt;&gt;Yes",Status,"&lt;&gt;Suspend",Status,"&lt;&gt;Assigned",Status,"&lt;&gt;Open",Status,"&lt;&gt;Hold&gt;",ResolvedDate,"&gt;="&amp;$C$1,ResolvedDate,"&lt;="&amp;$F$1)</f>
        <v/>
      </c>
      <c r="F191" s="137">
        <f>COUNTIFS(Severity,$B191,SLA_Breach,"Yes",Status,"&lt;&gt;Suspend",Status,"&lt;&gt;Assigned",Status,"&lt;&gt;Open",Status,"&lt;&gt;Hold&gt;",ResolvedDate,"&gt;="&amp;$C$1,ResolvedDate,"&lt;="&amp;$F$1)</f>
        <v/>
      </c>
      <c r="G191" s="137">
        <f>COUNTIFS(Severity,$B191,AssignedDate,"&gt;=01/01/2017 12:00:00 AM",AssignedDate,"&lt;="&amp;$F$1)</f>
        <v/>
      </c>
      <c r="H191" s="177" t="n"/>
      <c r="L191" s="57" t="n">
        <v>0</v>
      </c>
      <c r="M191" s="57" t="n"/>
    </row>
    <row r="192" spans="1:13">
      <c r="A192" s="137" t="n">
        <v>1</v>
      </c>
      <c r="B192" s="100" t="s">
        <v>525</v>
      </c>
      <c r="C192" s="137">
        <f>COUNTIFS(Severity,$B192,AssignedDate,"&gt;="&amp;$C$1,AssignedDate,"&lt;="&amp;$F$1)</f>
        <v/>
      </c>
      <c r="D192" s="137">
        <f>COUNTIFS(Severity,$B192,Status,"&lt;&gt;Suspend",Status,"&lt;&gt;Assigned",Status,"&lt;&gt;Open",Status,"&lt;&gt;Hold",ResolvedDate,"&gt;="&amp;$C$1,ResolvedDate,"&lt;="&amp;$F$1)</f>
        <v/>
      </c>
      <c r="E192" s="137">
        <f>COUNTIFS(Severity,$B192,SLA_Breach,"&lt;&gt;Yes",Status,"&lt;&gt;Suspend",Status,"&lt;&gt;Assigned",Status,"&lt;&gt;Open",Status,"&lt;&gt;Hold&gt;",ResolvedDate,"&gt;="&amp;$C$1,ResolvedDate,"&lt;="&amp;$F$1)</f>
        <v/>
      </c>
      <c r="F192" s="137">
        <f>COUNTIFS(Severity,$B192,SLA_Breach,"Yes",Status,"&lt;&gt;Suspend",Status,"&lt;&gt;Assigned",Status,"&lt;&gt;Open",Status,"&lt;&gt;Hold&gt;",ResolvedDate,"&gt;="&amp;$C$1,ResolvedDate,"&lt;="&amp;$F$1)</f>
        <v/>
      </c>
      <c r="G192" s="137">
        <f>COUNTIFS(Severity,$B192,AssignedDate,"&gt;=01/01/2017 12:00:00 AM",AssignedDate,"&lt;="&amp;$F$1)</f>
        <v/>
      </c>
      <c r="H192" s="177" t="n"/>
      <c r="L192" s="57" t="n">
        <v>0</v>
      </c>
      <c r="M192" s="57" t="n"/>
    </row>
    <row r="193" spans="1:13">
      <c r="A193" s="137" t="n">
        <v>1</v>
      </c>
      <c r="B193" s="100" t="s">
        <v>525</v>
      </c>
      <c r="C193" s="137">
        <f>COUNTIFS(Severity,$B193,AssignedDate,"&gt;="&amp;$C$1,AssignedDate,"&lt;="&amp;$F$1)</f>
        <v/>
      </c>
      <c r="D193" s="137">
        <f>COUNTIFS(Severity,$B193,Status,"&lt;&gt;Suspend",Status,"&lt;&gt;Assigned",Status,"&lt;&gt;Open",Status,"&lt;&gt;Hold",ResolvedDate,"&gt;="&amp;$C$1,ResolvedDate,"&lt;="&amp;$F$1)</f>
        <v/>
      </c>
      <c r="E193" s="137">
        <f>COUNTIFS(Severity,$B193,SLA_Breach,"&lt;&gt;Yes",Status,"&lt;&gt;Suspend",Status,"&lt;&gt;Assigned",Status,"&lt;&gt;Open",Status,"&lt;&gt;Hold&gt;",ResolvedDate,"&gt;="&amp;$C$1,ResolvedDate,"&lt;="&amp;$F$1)</f>
        <v/>
      </c>
      <c r="F193" s="137">
        <f>COUNTIFS(Severity,$B193,SLA_Breach,"Yes",Status,"&lt;&gt;Suspend",Status,"&lt;&gt;Assigned",Status,"&lt;&gt;Open",Status,"&lt;&gt;Hold&gt;",ResolvedDate,"&gt;="&amp;$C$1,ResolvedDate,"&lt;="&amp;$F$1)</f>
        <v/>
      </c>
      <c r="G193" s="137">
        <f>COUNTIFS(Severity,$B193,AssignedDate,"&gt;=01/01/2017 12:00:00 AM",AssignedDate,"&lt;="&amp;$F$1)</f>
        <v/>
      </c>
      <c r="H193" s="177" t="n"/>
      <c r="L193" s="57" t="n">
        <v>0</v>
      </c>
      <c r="M193" s="57" t="n"/>
    </row>
    <row r="194" spans="1:13">
      <c r="A194" s="137" t="n">
        <v>1</v>
      </c>
      <c r="B194" s="100" t="s">
        <v>525</v>
      </c>
      <c r="C194" s="137">
        <f>COUNTIFS(Severity,$B194,AssignedDate,"&gt;="&amp;$C$1,AssignedDate,"&lt;="&amp;$F$1)</f>
        <v/>
      </c>
      <c r="D194" s="137">
        <f>COUNTIFS(Severity,$B194,Status,"&lt;&gt;Suspend",Status,"&lt;&gt;Assigned",Status,"&lt;&gt;Open",Status,"&lt;&gt;Hold",ResolvedDate,"&gt;="&amp;$C$1,ResolvedDate,"&lt;="&amp;$F$1)</f>
        <v/>
      </c>
      <c r="E194" s="137">
        <f>COUNTIFS(Severity,$B194,SLA_Breach,"&lt;&gt;Yes",Status,"&lt;&gt;Suspend",Status,"&lt;&gt;Assigned",Status,"&lt;&gt;Open",Status,"&lt;&gt;Hold&gt;",ResolvedDate,"&gt;="&amp;$C$1,ResolvedDate,"&lt;="&amp;$F$1)</f>
        <v/>
      </c>
      <c r="F194" s="137">
        <f>COUNTIFS(Severity,$B194,SLA_Breach,"Yes",Status,"&lt;&gt;Suspend",Status,"&lt;&gt;Assigned",Status,"&lt;&gt;Open",Status,"&lt;&gt;Hold&gt;",ResolvedDate,"&gt;="&amp;$C$1,ResolvedDate,"&lt;="&amp;$F$1)</f>
        <v/>
      </c>
      <c r="G194" s="137">
        <f>COUNTIFS(Severity,$B194,AssignedDate,"&gt;=01/01/2017 12:00:00 AM",AssignedDate,"&lt;="&amp;$F$1)</f>
        <v/>
      </c>
      <c r="H194" s="177" t="n"/>
      <c r="L194" s="57" t="n">
        <v>0</v>
      </c>
      <c r="M194" s="57" t="n"/>
    </row>
    <row r="195" spans="1:13">
      <c r="A195" s="137" t="n">
        <v>1</v>
      </c>
      <c r="B195" s="100" t="s">
        <v>525</v>
      </c>
      <c r="C195" s="137">
        <f>COUNTIFS(Severity,$B195,AssignedDate,"&gt;="&amp;$C$1,AssignedDate,"&lt;="&amp;$F$1)</f>
        <v/>
      </c>
      <c r="D195" s="137">
        <f>COUNTIFS(Severity,$B195,Status,"&lt;&gt;Suspend",Status,"&lt;&gt;Assigned",Status,"&lt;&gt;Open",Status,"&lt;&gt;Hold",ResolvedDate,"&gt;="&amp;$C$1,ResolvedDate,"&lt;="&amp;$F$1)</f>
        <v/>
      </c>
      <c r="E195" s="137">
        <f>COUNTIFS(Severity,$B195,SLA_Breach,"&lt;&gt;Yes",Status,"&lt;&gt;Suspend",Status,"&lt;&gt;Assigned",Status,"&lt;&gt;Open",Status,"&lt;&gt;Hold&gt;",ResolvedDate,"&gt;="&amp;$C$1,ResolvedDate,"&lt;="&amp;$F$1)</f>
        <v/>
      </c>
      <c r="F195" s="137">
        <f>COUNTIFS(Severity,$B195,SLA_Breach,"Yes",Status,"&lt;&gt;Suspend",Status,"&lt;&gt;Assigned",Status,"&lt;&gt;Open",Status,"&lt;&gt;Hold&gt;",ResolvedDate,"&gt;="&amp;$C$1,ResolvedDate,"&lt;="&amp;$F$1)</f>
        <v/>
      </c>
      <c r="G195" s="137">
        <f>COUNTIFS(Severity,$B195,AssignedDate,"&gt;=01/01/2017 12:00:00 AM",AssignedDate,"&lt;="&amp;$F$1)</f>
        <v/>
      </c>
      <c r="H195" s="177" t="n"/>
      <c r="L195" s="57" t="n">
        <v>0</v>
      </c>
      <c r="M195" s="57" t="n"/>
    </row>
    <row r="196" spans="1:13">
      <c r="A196" s="137" t="n">
        <v>1</v>
      </c>
      <c r="B196" s="100" t="s">
        <v>525</v>
      </c>
      <c r="C196" s="137">
        <f>COUNTIFS(Severity,$B196,AssignedDate,"&gt;="&amp;$C$1,AssignedDate,"&lt;="&amp;$F$1)</f>
        <v/>
      </c>
      <c r="D196" s="137">
        <f>COUNTIFS(Severity,$B196,Status,"&lt;&gt;Suspend",Status,"&lt;&gt;Assigned",Status,"&lt;&gt;Open",Status,"&lt;&gt;Hold",ResolvedDate,"&gt;="&amp;$C$1,ResolvedDate,"&lt;="&amp;$F$1)</f>
        <v/>
      </c>
      <c r="E196" s="137">
        <f>COUNTIFS(Severity,$B196,SLA_Breach,"&lt;&gt;Yes",Status,"&lt;&gt;Suspend",Status,"&lt;&gt;Assigned",Status,"&lt;&gt;Open",Status,"&lt;&gt;Hold&gt;",ResolvedDate,"&gt;="&amp;$C$1,ResolvedDate,"&lt;="&amp;$F$1)</f>
        <v/>
      </c>
      <c r="F196" s="137">
        <f>COUNTIFS(Severity,$B196,SLA_Breach,"Yes",Status,"&lt;&gt;Suspend",Status,"&lt;&gt;Assigned",Status,"&lt;&gt;Open",Status,"&lt;&gt;Hold&gt;",ResolvedDate,"&gt;="&amp;$C$1,ResolvedDate,"&lt;="&amp;$F$1)</f>
        <v/>
      </c>
      <c r="G196" s="137">
        <f>COUNTIFS(Severity,$B196,AssignedDate,"&gt;=01/01/2017 12:00:00 AM",AssignedDate,"&lt;="&amp;$F$1)</f>
        <v/>
      </c>
      <c r="H196" s="177" t="n"/>
      <c r="L196" s="57" t="n">
        <v>0</v>
      </c>
      <c r="M196" s="57" t="n"/>
    </row>
    <row r="197" spans="1:13">
      <c r="A197" s="137" t="n">
        <v>1</v>
      </c>
      <c r="B197" s="100" t="s">
        <v>525</v>
      </c>
      <c r="C197" s="137">
        <f>COUNTIFS(Severity,$B197,AssignedDate,"&gt;="&amp;$C$1,AssignedDate,"&lt;="&amp;$F$1)</f>
        <v/>
      </c>
      <c r="D197" s="137">
        <f>COUNTIFS(Severity,$B197,Status,"&lt;&gt;Suspend",Status,"&lt;&gt;Assigned",Status,"&lt;&gt;Open",Status,"&lt;&gt;Hold",ResolvedDate,"&gt;="&amp;$C$1,ResolvedDate,"&lt;="&amp;$F$1)</f>
        <v/>
      </c>
      <c r="E197" s="137">
        <f>COUNTIFS(Severity,$B197,SLA_Breach,"&lt;&gt;Yes",Status,"&lt;&gt;Suspend",Status,"&lt;&gt;Assigned",Status,"&lt;&gt;Open",Status,"&lt;&gt;Hold&gt;",ResolvedDate,"&gt;="&amp;$C$1,ResolvedDate,"&lt;="&amp;$F$1)</f>
        <v/>
      </c>
      <c r="F197" s="137">
        <f>COUNTIFS(Severity,$B197,SLA_Breach,"Yes",Status,"&lt;&gt;Suspend",Status,"&lt;&gt;Assigned",Status,"&lt;&gt;Open",Status,"&lt;&gt;Hold&gt;",ResolvedDate,"&gt;="&amp;$C$1,ResolvedDate,"&lt;="&amp;$F$1)</f>
        <v/>
      </c>
      <c r="G197" s="137">
        <f>COUNTIFS(Severity,$B197,AssignedDate,"&gt;=01/01/2017 12:00:00 AM",AssignedDate,"&lt;="&amp;$F$1)</f>
        <v/>
      </c>
      <c r="H197" s="177" t="n"/>
      <c r="L197" s="57" t="n">
        <v>0</v>
      </c>
      <c r="M197" s="57" t="n"/>
    </row>
    <row r="198" spans="1:13">
      <c r="A198" s="137" t="n">
        <v>1</v>
      </c>
      <c r="B198" s="100" t="s">
        <v>525</v>
      </c>
      <c r="C198" s="137">
        <f>COUNTIFS(Severity,$B198,AssignedDate,"&gt;="&amp;$C$1,AssignedDate,"&lt;="&amp;$F$1)</f>
        <v/>
      </c>
      <c r="D198" s="137">
        <f>COUNTIFS(Severity,$B198,Status,"&lt;&gt;Suspend",Status,"&lt;&gt;Assigned",Status,"&lt;&gt;Open",Status,"&lt;&gt;Hold",ResolvedDate,"&gt;="&amp;$C$1,ResolvedDate,"&lt;="&amp;$F$1)</f>
        <v/>
      </c>
      <c r="E198" s="137">
        <f>COUNTIFS(Severity,$B198,SLA_Breach,"&lt;&gt;Yes",Status,"&lt;&gt;Suspend",Status,"&lt;&gt;Assigned",Status,"&lt;&gt;Open",Status,"&lt;&gt;Hold&gt;",ResolvedDate,"&gt;="&amp;$C$1,ResolvedDate,"&lt;="&amp;$F$1)</f>
        <v/>
      </c>
      <c r="F198" s="137">
        <f>COUNTIFS(Severity,$B198,SLA_Breach,"Yes",Status,"&lt;&gt;Suspend",Status,"&lt;&gt;Assigned",Status,"&lt;&gt;Open",Status,"&lt;&gt;Hold&gt;",ResolvedDate,"&gt;="&amp;$C$1,ResolvedDate,"&lt;="&amp;$F$1)</f>
        <v/>
      </c>
      <c r="G198" s="137">
        <f>COUNTIFS(Severity,$B198,AssignedDate,"&gt;=01/01/2017 12:00:00 AM",AssignedDate,"&lt;="&amp;$F$1)</f>
        <v/>
      </c>
      <c r="H198" s="177" t="n"/>
      <c r="L198" s="57" t="n">
        <v>0</v>
      </c>
      <c r="M198" s="57" t="n"/>
    </row>
    <row r="199" spans="1:13">
      <c r="A199" s="137" t="n">
        <v>1</v>
      </c>
      <c r="B199" s="100" t="s">
        <v>525</v>
      </c>
      <c r="C199" s="137">
        <f>COUNTIFS(Severity,$B199,AssignedDate,"&gt;="&amp;$C$1,AssignedDate,"&lt;="&amp;$F$1)</f>
        <v/>
      </c>
      <c r="D199" s="137">
        <f>COUNTIFS(Severity,$B199,Status,"&lt;&gt;Suspend",Status,"&lt;&gt;Assigned",Status,"&lt;&gt;Open",Status,"&lt;&gt;Hold",ResolvedDate,"&gt;="&amp;$C$1,ResolvedDate,"&lt;="&amp;$F$1)</f>
        <v/>
      </c>
      <c r="E199" s="137">
        <f>COUNTIFS(Severity,$B199,SLA_Breach,"&lt;&gt;Yes",Status,"&lt;&gt;Suspend",Status,"&lt;&gt;Assigned",Status,"&lt;&gt;Open",Status,"&lt;&gt;Hold&gt;",ResolvedDate,"&gt;="&amp;$C$1,ResolvedDate,"&lt;="&amp;$F$1)</f>
        <v/>
      </c>
      <c r="F199" s="137">
        <f>COUNTIFS(Severity,$B199,SLA_Breach,"Yes",Status,"&lt;&gt;Suspend",Status,"&lt;&gt;Assigned",Status,"&lt;&gt;Open",Status,"&lt;&gt;Hold&gt;",ResolvedDate,"&gt;="&amp;$C$1,ResolvedDate,"&lt;="&amp;$F$1)</f>
        <v/>
      </c>
      <c r="G199" s="137">
        <f>COUNTIFS(Severity,$B199,AssignedDate,"&gt;=01/01/2017 12:00:00 AM",AssignedDate,"&lt;="&amp;$F$1)</f>
        <v/>
      </c>
      <c r="H199" s="177" t="n"/>
      <c r="L199" s="57" t="n">
        <v>0</v>
      </c>
      <c r="M199" s="57" t="n"/>
    </row>
    <row r="200" spans="1:13">
      <c r="A200" s="137" t="n">
        <v>1</v>
      </c>
      <c r="B200" s="100" t="s">
        <v>525</v>
      </c>
      <c r="C200" s="137">
        <f>COUNTIFS(Severity,$B200,AssignedDate,"&gt;="&amp;$C$1,AssignedDate,"&lt;="&amp;$F$1)</f>
        <v/>
      </c>
      <c r="D200" s="137">
        <f>COUNTIFS(Severity,$B200,Status,"&lt;&gt;Suspend",Status,"&lt;&gt;Assigned",Status,"&lt;&gt;Open",Status,"&lt;&gt;Hold",ResolvedDate,"&gt;="&amp;$C$1,ResolvedDate,"&lt;="&amp;$F$1)</f>
        <v/>
      </c>
      <c r="E200" s="137">
        <f>COUNTIFS(Severity,$B200,SLA_Breach,"&lt;&gt;Yes",Status,"&lt;&gt;Suspend",Status,"&lt;&gt;Assigned",Status,"&lt;&gt;Open",Status,"&lt;&gt;Hold&gt;",ResolvedDate,"&gt;="&amp;$C$1,ResolvedDate,"&lt;="&amp;$F$1)</f>
        <v/>
      </c>
      <c r="F200" s="137">
        <f>COUNTIFS(Severity,$B200,SLA_Breach,"Yes",Status,"&lt;&gt;Suspend",Status,"&lt;&gt;Assigned",Status,"&lt;&gt;Open",Status,"&lt;&gt;Hold&gt;",ResolvedDate,"&gt;="&amp;$C$1,ResolvedDate,"&lt;="&amp;$F$1)</f>
        <v/>
      </c>
      <c r="G200" s="137">
        <f>COUNTIFS(Severity,$B200,AssignedDate,"&gt;=01/01/2017 12:00:00 AM",AssignedDate,"&lt;="&amp;$F$1)</f>
        <v/>
      </c>
      <c r="H200" s="177" t="n"/>
      <c r="L200" s="57" t="n">
        <v>0</v>
      </c>
      <c r="M200" s="57" t="n"/>
    </row>
    <row r="201" spans="1:13">
      <c r="A201" s="137" t="n">
        <v>1</v>
      </c>
      <c r="B201" s="100" t="s">
        <v>525</v>
      </c>
      <c r="C201" s="137">
        <f>COUNTIFS(Severity,$B201,AssignedDate,"&gt;="&amp;$C$1,AssignedDate,"&lt;="&amp;$F$1)</f>
        <v/>
      </c>
      <c r="D201" s="137">
        <f>COUNTIFS(Severity,$B201,Status,"&lt;&gt;Suspend",Status,"&lt;&gt;Assigned",Status,"&lt;&gt;Open",Status,"&lt;&gt;Hold",ResolvedDate,"&gt;="&amp;$C$1,ResolvedDate,"&lt;="&amp;$F$1)</f>
        <v/>
      </c>
      <c r="E201" s="137">
        <f>COUNTIFS(Severity,$B201,SLA_Breach,"&lt;&gt;Yes",Status,"&lt;&gt;Suspend",Status,"&lt;&gt;Assigned",Status,"&lt;&gt;Open",Status,"&lt;&gt;Hold&gt;",ResolvedDate,"&gt;="&amp;$C$1,ResolvedDate,"&lt;="&amp;$F$1)</f>
        <v/>
      </c>
      <c r="F201" s="137">
        <f>COUNTIFS(Severity,$B201,SLA_Breach,"Yes",Status,"&lt;&gt;Suspend",Status,"&lt;&gt;Assigned",Status,"&lt;&gt;Open",Status,"&lt;&gt;Hold&gt;",ResolvedDate,"&gt;="&amp;$C$1,ResolvedDate,"&lt;="&amp;$F$1)</f>
        <v/>
      </c>
      <c r="G201" s="137">
        <f>COUNTIFS(Severity,$B201,AssignedDate,"&gt;=01/01/2017 12:00:00 AM",AssignedDate,"&lt;="&amp;$F$1)</f>
        <v/>
      </c>
      <c r="H201" s="177" t="n"/>
      <c r="L201" s="57" t="n">
        <v>0</v>
      </c>
      <c r="M201" s="57" t="n"/>
    </row>
    <row r="202" spans="1:13">
      <c r="A202" s="137" t="n">
        <v>1</v>
      </c>
      <c r="B202" s="100" t="s">
        <v>525</v>
      </c>
      <c r="C202" s="137">
        <f>COUNTIFS(Severity,$B202,AssignedDate,"&gt;="&amp;$C$1,AssignedDate,"&lt;="&amp;$F$1)</f>
        <v/>
      </c>
      <c r="D202" s="137">
        <f>COUNTIFS(Severity,$B202,Status,"&lt;&gt;Suspend",Status,"&lt;&gt;Assigned",Status,"&lt;&gt;Open",Status,"&lt;&gt;Hold",ResolvedDate,"&gt;="&amp;$C$1,ResolvedDate,"&lt;="&amp;$F$1)</f>
        <v/>
      </c>
      <c r="E202" s="137">
        <f>COUNTIFS(Severity,$B202,SLA_Breach,"&lt;&gt;Yes",Status,"&lt;&gt;Suspend",Status,"&lt;&gt;Assigned",Status,"&lt;&gt;Open",Status,"&lt;&gt;Hold&gt;",ResolvedDate,"&gt;="&amp;$C$1,ResolvedDate,"&lt;="&amp;$F$1)</f>
        <v/>
      </c>
      <c r="F202" s="137">
        <f>COUNTIFS(Severity,$B202,SLA_Breach,"Yes",Status,"&lt;&gt;Suspend",Status,"&lt;&gt;Assigned",Status,"&lt;&gt;Open",Status,"&lt;&gt;Hold&gt;",ResolvedDate,"&gt;="&amp;$C$1,ResolvedDate,"&lt;="&amp;$F$1)</f>
        <v/>
      </c>
      <c r="G202" s="137">
        <f>COUNTIFS(Severity,$B202,AssignedDate,"&gt;=01/01/2017 12:00:00 AM",AssignedDate,"&lt;="&amp;$F$1)</f>
        <v/>
      </c>
      <c r="H202" s="177" t="n"/>
      <c r="L202" s="57" t="n">
        <v>0</v>
      </c>
      <c r="M202" s="57" t="n"/>
    </row>
    <row r="203" spans="1:13">
      <c r="A203" s="137" t="n">
        <v>1</v>
      </c>
      <c r="B203" s="100" t="s">
        <v>525</v>
      </c>
      <c r="C203" s="137">
        <f>COUNTIFS(Severity,$B203,AssignedDate,"&gt;="&amp;$C$1,AssignedDate,"&lt;="&amp;$F$1)</f>
        <v/>
      </c>
      <c r="D203" s="137">
        <f>COUNTIFS(Severity,$B203,Status,"&lt;&gt;Suspend",Status,"&lt;&gt;Assigned",Status,"&lt;&gt;Open",Status,"&lt;&gt;Hold",ResolvedDate,"&gt;="&amp;$C$1,ResolvedDate,"&lt;="&amp;$F$1)</f>
        <v/>
      </c>
      <c r="E203" s="137">
        <f>COUNTIFS(Severity,$B203,SLA_Breach,"&lt;&gt;Yes",Status,"&lt;&gt;Suspend",Status,"&lt;&gt;Assigned",Status,"&lt;&gt;Open",Status,"&lt;&gt;Hold&gt;",ResolvedDate,"&gt;="&amp;$C$1,ResolvedDate,"&lt;="&amp;$F$1)</f>
        <v/>
      </c>
      <c r="F203" s="137">
        <f>COUNTIFS(Severity,$B203,SLA_Breach,"Yes",Status,"&lt;&gt;Suspend",Status,"&lt;&gt;Assigned",Status,"&lt;&gt;Open",Status,"&lt;&gt;Hold&gt;",ResolvedDate,"&gt;="&amp;$C$1,ResolvedDate,"&lt;="&amp;$F$1)</f>
        <v/>
      </c>
      <c r="G203" s="137">
        <f>COUNTIFS(Severity,$B203,AssignedDate,"&gt;=01/01/2017 12:00:00 AM",AssignedDate,"&lt;="&amp;$F$1)</f>
        <v/>
      </c>
      <c r="H203" s="177" t="n"/>
      <c r="L203" s="57" t="n">
        <v>0</v>
      </c>
      <c r="M203" s="57" t="n"/>
    </row>
    <row r="204" spans="1:13">
      <c r="A204" s="137" t="n">
        <v>1</v>
      </c>
      <c r="B204" s="100" t="s">
        <v>525</v>
      </c>
      <c r="C204" s="137">
        <f>COUNTIFS(Severity,$B204,AssignedDate,"&gt;="&amp;$C$1,AssignedDate,"&lt;="&amp;$F$1)</f>
        <v/>
      </c>
      <c r="D204" s="137">
        <f>COUNTIFS(Severity,$B204,Status,"&lt;&gt;Suspend",Status,"&lt;&gt;Assigned",Status,"&lt;&gt;Open",Status,"&lt;&gt;Hold",ResolvedDate,"&gt;="&amp;$C$1,ResolvedDate,"&lt;="&amp;$F$1)</f>
        <v/>
      </c>
      <c r="E204" s="137">
        <f>COUNTIFS(Severity,$B204,SLA_Breach,"&lt;&gt;Yes",Status,"&lt;&gt;Suspend",Status,"&lt;&gt;Assigned",Status,"&lt;&gt;Open",Status,"&lt;&gt;Hold&gt;",ResolvedDate,"&gt;="&amp;$C$1,ResolvedDate,"&lt;="&amp;$F$1)</f>
        <v/>
      </c>
      <c r="F204" s="137">
        <f>COUNTIFS(Severity,$B204,SLA_Breach,"Yes",Status,"&lt;&gt;Suspend",Status,"&lt;&gt;Assigned",Status,"&lt;&gt;Open",Status,"&lt;&gt;Hold&gt;",ResolvedDate,"&gt;="&amp;$C$1,ResolvedDate,"&lt;="&amp;$F$1)</f>
        <v/>
      </c>
      <c r="G204" s="137">
        <f>COUNTIFS(Severity,$B204,AssignedDate,"&gt;=01/01/2017 12:00:00 AM",AssignedDate,"&lt;="&amp;$F$1)</f>
        <v/>
      </c>
      <c r="H204" s="177" t="n"/>
      <c r="L204" s="57" t="n">
        <v>0</v>
      </c>
      <c r="M204" s="57" t="n"/>
    </row>
    <row r="205" spans="1:13">
      <c r="A205" s="137" t="n">
        <v>1</v>
      </c>
      <c r="B205" s="100" t="s">
        <v>525</v>
      </c>
      <c r="C205" s="137">
        <f>COUNTIFS(Severity,$B205,AssignedDate,"&gt;="&amp;$C$1,AssignedDate,"&lt;="&amp;$F$1)</f>
        <v/>
      </c>
      <c r="D205" s="137">
        <f>COUNTIFS(Severity,$B205,Status,"&lt;&gt;Suspend",Status,"&lt;&gt;Assigned",Status,"&lt;&gt;Open",Status,"&lt;&gt;Hold",ResolvedDate,"&gt;="&amp;$C$1,ResolvedDate,"&lt;="&amp;$F$1)</f>
        <v/>
      </c>
      <c r="E205" s="137">
        <f>COUNTIFS(Severity,$B205,SLA_Breach,"&lt;&gt;Yes",Status,"&lt;&gt;Suspend",Status,"&lt;&gt;Assigned",Status,"&lt;&gt;Open",Status,"&lt;&gt;Hold&gt;",ResolvedDate,"&gt;="&amp;$C$1,ResolvedDate,"&lt;="&amp;$F$1)</f>
        <v/>
      </c>
      <c r="F205" s="137">
        <f>COUNTIFS(Severity,$B205,SLA_Breach,"Yes",Status,"&lt;&gt;Suspend",Status,"&lt;&gt;Assigned",Status,"&lt;&gt;Open",Status,"&lt;&gt;Hold&gt;",ResolvedDate,"&gt;="&amp;$C$1,ResolvedDate,"&lt;="&amp;$F$1)</f>
        <v/>
      </c>
      <c r="G205" s="137">
        <f>COUNTIFS(Severity,$B205,AssignedDate,"&gt;=01/01/2017 12:00:00 AM",AssignedDate,"&lt;="&amp;$F$1)</f>
        <v/>
      </c>
      <c r="H205" s="177" t="n"/>
      <c r="L205" s="57" t="n">
        <v>0</v>
      </c>
      <c r="M205" s="57" t="n"/>
    </row>
    <row r="206" spans="1:13">
      <c r="A206" s="137" t="n">
        <v>1</v>
      </c>
      <c r="B206" s="100" t="s">
        <v>525</v>
      </c>
      <c r="C206" s="137">
        <f>COUNTIFS(Severity,$B206,AssignedDate,"&gt;="&amp;$C$1,AssignedDate,"&lt;="&amp;$F$1)</f>
        <v/>
      </c>
      <c r="D206" s="137">
        <f>COUNTIFS(Severity,$B206,Status,"&lt;&gt;Suspend",Status,"&lt;&gt;Assigned",Status,"&lt;&gt;Open",Status,"&lt;&gt;Hold",ResolvedDate,"&gt;="&amp;$C$1,ResolvedDate,"&lt;="&amp;$F$1)</f>
        <v/>
      </c>
      <c r="E206" s="137">
        <f>COUNTIFS(Severity,$B206,SLA_Breach,"&lt;&gt;Yes",Status,"&lt;&gt;Suspend",Status,"&lt;&gt;Assigned",Status,"&lt;&gt;Open",Status,"&lt;&gt;Hold&gt;",ResolvedDate,"&gt;="&amp;$C$1,ResolvedDate,"&lt;="&amp;$F$1)</f>
        <v/>
      </c>
      <c r="F206" s="137">
        <f>COUNTIFS(Severity,$B206,SLA_Breach,"Yes",Status,"&lt;&gt;Suspend",Status,"&lt;&gt;Assigned",Status,"&lt;&gt;Open",Status,"&lt;&gt;Hold&gt;",ResolvedDate,"&gt;="&amp;$C$1,ResolvedDate,"&lt;="&amp;$F$1)</f>
        <v/>
      </c>
      <c r="G206" s="137">
        <f>COUNTIFS(Severity,$B206,AssignedDate,"&gt;=01/01/2017 12:00:00 AM",AssignedDate,"&lt;="&amp;$F$1)</f>
        <v/>
      </c>
      <c r="H206" s="177" t="n"/>
      <c r="L206" s="57" t="n">
        <v>0</v>
      </c>
      <c r="M206" s="57" t="n"/>
    </row>
    <row r="207" spans="1:13">
      <c r="A207" s="137" t="n">
        <v>1</v>
      </c>
      <c r="B207" s="100" t="s">
        <v>525</v>
      </c>
      <c r="C207" s="137">
        <f>COUNTIFS(Severity,$B207,AssignedDate,"&gt;="&amp;$C$1,AssignedDate,"&lt;="&amp;$F$1)</f>
        <v/>
      </c>
      <c r="D207" s="137">
        <f>COUNTIFS(Severity,$B207,Status,"&lt;&gt;Suspend",Status,"&lt;&gt;Assigned",Status,"&lt;&gt;Open",Status,"&lt;&gt;Hold",ResolvedDate,"&gt;="&amp;$C$1,ResolvedDate,"&lt;="&amp;$F$1)</f>
        <v/>
      </c>
      <c r="E207" s="137">
        <f>COUNTIFS(Severity,$B207,SLA_Breach,"&lt;&gt;Yes",Status,"&lt;&gt;Suspend",Status,"&lt;&gt;Assigned",Status,"&lt;&gt;Open",Status,"&lt;&gt;Hold&gt;",ResolvedDate,"&gt;="&amp;$C$1,ResolvedDate,"&lt;="&amp;$F$1)</f>
        <v/>
      </c>
      <c r="F207" s="137">
        <f>COUNTIFS(Severity,$B207,SLA_Breach,"Yes",Status,"&lt;&gt;Suspend",Status,"&lt;&gt;Assigned",Status,"&lt;&gt;Open",Status,"&lt;&gt;Hold&gt;",ResolvedDate,"&gt;="&amp;$C$1,ResolvedDate,"&lt;="&amp;$F$1)</f>
        <v/>
      </c>
      <c r="G207" s="137">
        <f>COUNTIFS(Severity,$B207,AssignedDate,"&gt;=01/01/2017 12:00:00 AM",AssignedDate,"&lt;="&amp;$F$1)</f>
        <v/>
      </c>
      <c r="H207" s="177" t="n"/>
      <c r="L207" s="57" t="n">
        <v>0</v>
      </c>
      <c r="M207" s="57" t="n"/>
    </row>
    <row r="208" spans="1:13">
      <c r="A208" s="137" t="n">
        <v>1</v>
      </c>
      <c r="B208" s="100" t="s">
        <v>525</v>
      </c>
      <c r="C208" s="137">
        <f>COUNTIFS(Severity,$B208,AssignedDate,"&gt;="&amp;$C$1,AssignedDate,"&lt;="&amp;$F$1)</f>
        <v/>
      </c>
      <c r="D208" s="137">
        <f>COUNTIFS(Severity,$B208,Status,"&lt;&gt;Suspend",Status,"&lt;&gt;Assigned",Status,"&lt;&gt;Open",Status,"&lt;&gt;Hold",ResolvedDate,"&gt;="&amp;$C$1,ResolvedDate,"&lt;="&amp;$F$1)</f>
        <v/>
      </c>
      <c r="E208" s="137">
        <f>COUNTIFS(Severity,$B208,SLA_Breach,"&lt;&gt;Yes",Status,"&lt;&gt;Suspend",Status,"&lt;&gt;Assigned",Status,"&lt;&gt;Open",Status,"&lt;&gt;Hold&gt;",ResolvedDate,"&gt;="&amp;$C$1,ResolvedDate,"&lt;="&amp;$F$1)</f>
        <v/>
      </c>
      <c r="F208" s="137">
        <f>COUNTIFS(Severity,$B208,SLA_Breach,"Yes",Status,"&lt;&gt;Suspend",Status,"&lt;&gt;Assigned",Status,"&lt;&gt;Open",Status,"&lt;&gt;Hold&gt;",ResolvedDate,"&gt;="&amp;$C$1,ResolvedDate,"&lt;="&amp;$F$1)</f>
        <v/>
      </c>
      <c r="G208" s="137">
        <f>COUNTIFS(Severity,$B208,AssignedDate,"&gt;=01/01/2017 12:00:00 AM",AssignedDate,"&lt;="&amp;$F$1)</f>
        <v/>
      </c>
      <c r="H208" s="177" t="n"/>
      <c r="L208" s="57" t="n">
        <v>0</v>
      </c>
      <c r="M208" s="57" t="n"/>
    </row>
    <row r="209" spans="1:13">
      <c r="A209" s="137" t="n">
        <v>1</v>
      </c>
      <c r="B209" s="100" t="s">
        <v>525</v>
      </c>
      <c r="C209" s="137">
        <f>COUNTIFS(Severity,$B209,AssignedDate,"&gt;="&amp;$C$1,AssignedDate,"&lt;="&amp;$F$1)</f>
        <v/>
      </c>
      <c r="D209" s="137">
        <f>COUNTIFS(Severity,$B209,Status,"&lt;&gt;Suspend",Status,"&lt;&gt;Assigned",Status,"&lt;&gt;Open",Status,"&lt;&gt;Hold",ResolvedDate,"&gt;="&amp;$C$1,ResolvedDate,"&lt;="&amp;$F$1)</f>
        <v/>
      </c>
      <c r="E209" s="137">
        <f>COUNTIFS(Severity,$B209,SLA_Breach,"&lt;&gt;Yes",Status,"&lt;&gt;Suspend",Status,"&lt;&gt;Assigned",Status,"&lt;&gt;Open",Status,"&lt;&gt;Hold&gt;",ResolvedDate,"&gt;="&amp;$C$1,ResolvedDate,"&lt;="&amp;$F$1)</f>
        <v/>
      </c>
      <c r="F209" s="137">
        <f>COUNTIFS(Severity,$B209,SLA_Breach,"Yes",Status,"&lt;&gt;Suspend",Status,"&lt;&gt;Assigned",Status,"&lt;&gt;Open",Status,"&lt;&gt;Hold&gt;",ResolvedDate,"&gt;="&amp;$C$1,ResolvedDate,"&lt;="&amp;$F$1)</f>
        <v/>
      </c>
      <c r="G209" s="137">
        <f>COUNTIFS(Severity,$B209,AssignedDate,"&gt;=01/01/2017 12:00:00 AM",AssignedDate,"&lt;="&amp;$F$1)</f>
        <v/>
      </c>
      <c r="H209" s="177" t="n"/>
      <c r="L209" s="57" t="n">
        <v>0</v>
      </c>
      <c r="M209" s="57" t="n"/>
    </row>
    <row r="210" spans="1:13">
      <c r="A210" s="137" t="n">
        <v>1</v>
      </c>
      <c r="B210" s="100" t="s">
        <v>525</v>
      </c>
      <c r="C210" s="137">
        <f>COUNTIFS(Severity,$B210,AssignedDate,"&gt;="&amp;$C$1,AssignedDate,"&lt;="&amp;$F$1)</f>
        <v/>
      </c>
      <c r="D210" s="137">
        <f>COUNTIFS(Severity,$B210,Status,"&lt;&gt;Suspend",Status,"&lt;&gt;Assigned",Status,"&lt;&gt;Open",Status,"&lt;&gt;Hold",ResolvedDate,"&gt;="&amp;$C$1,ResolvedDate,"&lt;="&amp;$F$1)</f>
        <v/>
      </c>
      <c r="E210" s="137">
        <f>COUNTIFS(Severity,$B210,SLA_Breach,"&lt;&gt;Yes",Status,"&lt;&gt;Suspend",Status,"&lt;&gt;Assigned",Status,"&lt;&gt;Open",Status,"&lt;&gt;Hold&gt;",ResolvedDate,"&gt;="&amp;$C$1,ResolvedDate,"&lt;="&amp;$F$1)</f>
        <v/>
      </c>
      <c r="F210" s="137">
        <f>COUNTIFS(Severity,$B210,SLA_Breach,"Yes",Status,"&lt;&gt;Suspend",Status,"&lt;&gt;Assigned",Status,"&lt;&gt;Open",Status,"&lt;&gt;Hold&gt;",ResolvedDate,"&gt;="&amp;$C$1,ResolvedDate,"&lt;="&amp;$F$1)</f>
        <v/>
      </c>
      <c r="G210" s="137">
        <f>COUNTIFS(Severity,$B210,AssignedDate,"&gt;=01/01/2017 12:00:00 AM",AssignedDate,"&lt;="&amp;$F$1)</f>
        <v/>
      </c>
      <c r="H210" s="177" t="n"/>
      <c r="L210" s="57" t="n">
        <v>0</v>
      </c>
      <c r="M210" s="57" t="n"/>
    </row>
    <row r="211" spans="1:13">
      <c r="A211" s="137" t="n">
        <v>1</v>
      </c>
      <c r="B211" s="100" t="s">
        <v>525</v>
      </c>
      <c r="C211" s="137">
        <f>COUNTIFS(Severity,$B211,AssignedDate,"&gt;="&amp;$C$1,AssignedDate,"&lt;="&amp;$F$1)</f>
        <v/>
      </c>
      <c r="D211" s="137">
        <f>COUNTIFS(Severity,$B211,Status,"&lt;&gt;Suspend",Status,"&lt;&gt;Assigned",Status,"&lt;&gt;Open",Status,"&lt;&gt;Hold",ResolvedDate,"&gt;="&amp;$C$1,ResolvedDate,"&lt;="&amp;$F$1)</f>
        <v/>
      </c>
      <c r="E211" s="137">
        <f>COUNTIFS(Severity,$B211,SLA_Breach,"&lt;&gt;Yes",Status,"&lt;&gt;Suspend",Status,"&lt;&gt;Assigned",Status,"&lt;&gt;Open",Status,"&lt;&gt;Hold&gt;",ResolvedDate,"&gt;="&amp;$C$1,ResolvedDate,"&lt;="&amp;$F$1)</f>
        <v/>
      </c>
      <c r="F211" s="137">
        <f>COUNTIFS(Severity,$B211,SLA_Breach,"Yes",Status,"&lt;&gt;Suspend",Status,"&lt;&gt;Assigned",Status,"&lt;&gt;Open",Status,"&lt;&gt;Hold&gt;",ResolvedDate,"&gt;="&amp;$C$1,ResolvedDate,"&lt;="&amp;$F$1)</f>
        <v/>
      </c>
      <c r="G211" s="137">
        <f>COUNTIFS(Severity,$B211,AssignedDate,"&gt;=01/01/2017 12:00:00 AM",AssignedDate,"&lt;="&amp;$F$1)</f>
        <v/>
      </c>
      <c r="H211" s="177" t="n"/>
      <c r="L211" s="57" t="n">
        <v>0</v>
      </c>
      <c r="M211" s="57" t="n"/>
    </row>
    <row r="212" spans="1:13">
      <c r="A212" s="137" t="n">
        <v>1</v>
      </c>
      <c r="B212" s="100" t="s">
        <v>525</v>
      </c>
      <c r="C212" s="137">
        <f>COUNTIFS(Severity,$B212,AssignedDate,"&gt;="&amp;$C$1,AssignedDate,"&lt;="&amp;$F$1)</f>
        <v/>
      </c>
      <c r="D212" s="137">
        <f>COUNTIFS(Severity,$B212,Status,"&lt;&gt;Suspend",Status,"&lt;&gt;Assigned",Status,"&lt;&gt;Open",Status,"&lt;&gt;Hold",ResolvedDate,"&gt;="&amp;$C$1,ResolvedDate,"&lt;="&amp;$F$1)</f>
        <v/>
      </c>
      <c r="E212" s="137">
        <f>COUNTIFS(Severity,$B212,SLA_Breach,"&lt;&gt;Yes",Status,"&lt;&gt;Suspend",Status,"&lt;&gt;Assigned",Status,"&lt;&gt;Open",Status,"&lt;&gt;Hold&gt;",ResolvedDate,"&gt;="&amp;$C$1,ResolvedDate,"&lt;="&amp;$F$1)</f>
        <v/>
      </c>
      <c r="F212" s="137">
        <f>COUNTIFS(Severity,$B212,SLA_Breach,"Yes",Status,"&lt;&gt;Suspend",Status,"&lt;&gt;Assigned",Status,"&lt;&gt;Open",Status,"&lt;&gt;Hold&gt;",ResolvedDate,"&gt;="&amp;$C$1,ResolvedDate,"&lt;="&amp;$F$1)</f>
        <v/>
      </c>
      <c r="G212" s="137">
        <f>COUNTIFS(Severity,$B212,AssignedDate,"&gt;=01/01/2017 12:00:00 AM",AssignedDate,"&lt;="&amp;$F$1)</f>
        <v/>
      </c>
      <c r="H212" s="177" t="n"/>
      <c r="L212" s="57" t="n">
        <v>0</v>
      </c>
      <c r="M212" s="57" t="n"/>
    </row>
    <row r="213" spans="1:13">
      <c r="A213" s="137" t="n">
        <v>1</v>
      </c>
      <c r="B213" s="100" t="s">
        <v>525</v>
      </c>
      <c r="C213" s="137">
        <f>COUNTIFS(Severity,$B213,AssignedDate,"&gt;="&amp;$C$1,AssignedDate,"&lt;="&amp;$F$1)</f>
        <v/>
      </c>
      <c r="D213" s="137">
        <f>COUNTIFS(Severity,$B213,Status,"&lt;&gt;Suspend",Status,"&lt;&gt;Assigned",Status,"&lt;&gt;Open",Status,"&lt;&gt;Hold",ResolvedDate,"&gt;="&amp;$C$1,ResolvedDate,"&lt;="&amp;$F$1)</f>
        <v/>
      </c>
      <c r="E213" s="137">
        <f>COUNTIFS(Severity,$B213,SLA_Breach,"&lt;&gt;Yes",Status,"&lt;&gt;Suspend",Status,"&lt;&gt;Assigned",Status,"&lt;&gt;Open",Status,"&lt;&gt;Hold&gt;",ResolvedDate,"&gt;="&amp;$C$1,ResolvedDate,"&lt;="&amp;$F$1)</f>
        <v/>
      </c>
      <c r="F213" s="137">
        <f>COUNTIFS(Severity,$B213,SLA_Breach,"Yes",Status,"&lt;&gt;Suspend",Status,"&lt;&gt;Assigned",Status,"&lt;&gt;Open",Status,"&lt;&gt;Hold&gt;",ResolvedDate,"&gt;="&amp;$C$1,ResolvedDate,"&lt;="&amp;$F$1)</f>
        <v/>
      </c>
      <c r="G213" s="137">
        <f>COUNTIFS(Severity,$B213,AssignedDate,"&gt;=01/01/2017 12:00:00 AM",AssignedDate,"&lt;="&amp;$F$1)</f>
        <v/>
      </c>
      <c r="H213" s="177" t="n"/>
      <c r="L213" s="57" t="n">
        <v>0</v>
      </c>
      <c r="M213" s="57" t="n"/>
    </row>
    <row r="214" spans="1:13">
      <c r="A214" s="137" t="n">
        <v>1</v>
      </c>
      <c r="B214" s="100" t="s">
        <v>525</v>
      </c>
      <c r="C214" s="137">
        <f>COUNTIFS(Severity,$B214,AssignedDate,"&gt;="&amp;$C$1,AssignedDate,"&lt;="&amp;$F$1)</f>
        <v/>
      </c>
      <c r="D214" s="137">
        <f>COUNTIFS(Severity,$B214,Status,"&lt;&gt;Suspend",Status,"&lt;&gt;Assigned",Status,"&lt;&gt;Open",Status,"&lt;&gt;Hold",ResolvedDate,"&gt;="&amp;$C$1,ResolvedDate,"&lt;="&amp;$F$1)</f>
        <v/>
      </c>
      <c r="E214" s="137">
        <f>COUNTIFS(Severity,$B214,SLA_Breach,"&lt;&gt;Yes",Status,"&lt;&gt;Suspend",Status,"&lt;&gt;Assigned",Status,"&lt;&gt;Open",Status,"&lt;&gt;Hold&gt;",ResolvedDate,"&gt;="&amp;$C$1,ResolvedDate,"&lt;="&amp;$F$1)</f>
        <v/>
      </c>
      <c r="F214" s="137">
        <f>COUNTIFS(Severity,$B214,SLA_Breach,"Yes",Status,"&lt;&gt;Suspend",Status,"&lt;&gt;Assigned",Status,"&lt;&gt;Open",Status,"&lt;&gt;Hold&gt;",ResolvedDate,"&gt;="&amp;$C$1,ResolvedDate,"&lt;="&amp;$F$1)</f>
        <v/>
      </c>
      <c r="G214" s="137">
        <f>COUNTIFS(Severity,$B214,AssignedDate,"&gt;=01/01/2017 12:00:00 AM",AssignedDate,"&lt;="&amp;$F$1)</f>
        <v/>
      </c>
      <c r="H214" s="177" t="n"/>
      <c r="L214" s="57" t="n">
        <v>0</v>
      </c>
      <c r="M214" s="57" t="n"/>
    </row>
    <row r="215" spans="1:13">
      <c r="A215" s="137" t="n">
        <v>1</v>
      </c>
      <c r="B215" s="100" t="s">
        <v>525</v>
      </c>
      <c r="C215" s="137">
        <f>COUNTIFS(Severity,$B215,AssignedDate,"&gt;="&amp;$C$1,AssignedDate,"&lt;="&amp;$F$1)</f>
        <v/>
      </c>
      <c r="D215" s="137">
        <f>COUNTIFS(Severity,$B215,Status,"&lt;&gt;Suspend",Status,"&lt;&gt;Assigned",Status,"&lt;&gt;Open",Status,"&lt;&gt;Hold",ResolvedDate,"&gt;="&amp;$C$1,ResolvedDate,"&lt;="&amp;$F$1)</f>
        <v/>
      </c>
      <c r="E215" s="137">
        <f>COUNTIFS(Severity,$B215,SLA_Breach,"&lt;&gt;Yes",Status,"&lt;&gt;Suspend",Status,"&lt;&gt;Assigned",Status,"&lt;&gt;Open",Status,"&lt;&gt;Hold&gt;",ResolvedDate,"&gt;="&amp;$C$1,ResolvedDate,"&lt;="&amp;$F$1)</f>
        <v/>
      </c>
      <c r="F215" s="137">
        <f>COUNTIFS(Severity,$B215,SLA_Breach,"Yes",Status,"&lt;&gt;Suspend",Status,"&lt;&gt;Assigned",Status,"&lt;&gt;Open",Status,"&lt;&gt;Hold&gt;",ResolvedDate,"&gt;="&amp;$C$1,ResolvedDate,"&lt;="&amp;$F$1)</f>
        <v/>
      </c>
      <c r="G215" s="137">
        <f>COUNTIFS(Severity,$B215,AssignedDate,"&gt;=01/01/2017 12:00:00 AM",AssignedDate,"&lt;="&amp;$F$1)</f>
        <v/>
      </c>
      <c r="H215" s="177" t="n"/>
      <c r="L215" s="57" t="n">
        <v>0</v>
      </c>
      <c r="M215" s="57" t="n"/>
    </row>
    <row r="216" spans="1:13">
      <c r="A216" s="137" t="n">
        <v>1</v>
      </c>
      <c r="B216" s="100" t="s">
        <v>525</v>
      </c>
      <c r="C216" s="137">
        <f>COUNTIFS(Severity,$B216,AssignedDate,"&gt;="&amp;$C$1,AssignedDate,"&lt;="&amp;$F$1)</f>
        <v/>
      </c>
      <c r="D216" s="137">
        <f>COUNTIFS(Severity,$B216,Status,"&lt;&gt;Suspend",Status,"&lt;&gt;Assigned",Status,"&lt;&gt;Open",Status,"&lt;&gt;Hold",ResolvedDate,"&gt;="&amp;$C$1,ResolvedDate,"&lt;="&amp;$F$1)</f>
        <v/>
      </c>
      <c r="E216" s="137">
        <f>COUNTIFS(Severity,$B216,SLA_Breach,"&lt;&gt;Yes",Status,"&lt;&gt;Suspend",Status,"&lt;&gt;Assigned",Status,"&lt;&gt;Open",Status,"&lt;&gt;Hold&gt;",ResolvedDate,"&gt;="&amp;$C$1,ResolvedDate,"&lt;="&amp;$F$1)</f>
        <v/>
      </c>
      <c r="F216" s="137">
        <f>COUNTIFS(Severity,$B216,SLA_Breach,"Yes",Status,"&lt;&gt;Suspend",Status,"&lt;&gt;Assigned",Status,"&lt;&gt;Open",Status,"&lt;&gt;Hold&gt;",ResolvedDate,"&gt;="&amp;$C$1,ResolvedDate,"&lt;="&amp;$F$1)</f>
        <v/>
      </c>
      <c r="G216" s="137">
        <f>COUNTIFS(Severity,$B216,AssignedDate,"&gt;=01/01/2017 12:00:00 AM",AssignedDate,"&lt;="&amp;$F$1)</f>
        <v/>
      </c>
      <c r="H216" s="177" t="n"/>
      <c r="L216" s="57" t="n">
        <v>0</v>
      </c>
      <c r="M216" s="57" t="n"/>
    </row>
    <row r="217" spans="1:13">
      <c r="A217" s="137" t="n">
        <v>1</v>
      </c>
      <c r="B217" s="100" t="s">
        <v>525</v>
      </c>
      <c r="C217" s="137">
        <f>COUNTIFS(Severity,$B217,AssignedDate,"&gt;="&amp;$C$1,AssignedDate,"&lt;="&amp;$F$1)</f>
        <v/>
      </c>
      <c r="D217" s="137">
        <f>COUNTIFS(Severity,$B217,Status,"&lt;&gt;Suspend",Status,"&lt;&gt;Assigned",Status,"&lt;&gt;Open",Status,"&lt;&gt;Hold",ResolvedDate,"&gt;="&amp;$C$1,ResolvedDate,"&lt;="&amp;$F$1)</f>
        <v/>
      </c>
      <c r="E217" s="137">
        <f>COUNTIFS(Severity,$B217,SLA_Breach,"&lt;&gt;Yes",Status,"&lt;&gt;Suspend",Status,"&lt;&gt;Assigned",Status,"&lt;&gt;Open",Status,"&lt;&gt;Hold&gt;",ResolvedDate,"&gt;="&amp;$C$1,ResolvedDate,"&lt;="&amp;$F$1)</f>
        <v/>
      </c>
      <c r="F217" s="137">
        <f>COUNTIFS(Severity,$B217,SLA_Breach,"Yes",Status,"&lt;&gt;Suspend",Status,"&lt;&gt;Assigned",Status,"&lt;&gt;Open",Status,"&lt;&gt;Hold&gt;",ResolvedDate,"&gt;="&amp;$C$1,ResolvedDate,"&lt;="&amp;$F$1)</f>
        <v/>
      </c>
      <c r="G217" s="137">
        <f>COUNTIFS(Severity,$B217,AssignedDate,"&gt;=01/01/2017 12:00:00 AM",AssignedDate,"&lt;="&amp;$F$1)</f>
        <v/>
      </c>
      <c r="H217" s="177" t="n"/>
      <c r="L217" s="57" t="n">
        <v>0</v>
      </c>
      <c r="M217" s="57" t="n"/>
    </row>
    <row r="218" spans="1:13">
      <c r="A218" s="137" t="n">
        <v>1</v>
      </c>
      <c r="B218" s="100" t="s">
        <v>525</v>
      </c>
      <c r="C218" s="137">
        <f>COUNTIFS(Severity,$B218,AssignedDate,"&gt;="&amp;$C$1,AssignedDate,"&lt;="&amp;$F$1)</f>
        <v/>
      </c>
      <c r="D218" s="137">
        <f>COUNTIFS(Severity,$B218,Status,"&lt;&gt;Suspend",Status,"&lt;&gt;Assigned",Status,"&lt;&gt;Open",Status,"&lt;&gt;Hold",ResolvedDate,"&gt;="&amp;$C$1,ResolvedDate,"&lt;="&amp;$F$1)</f>
        <v/>
      </c>
      <c r="E218" s="137">
        <f>COUNTIFS(Severity,$B218,SLA_Breach,"&lt;&gt;Yes",Status,"&lt;&gt;Suspend",Status,"&lt;&gt;Assigned",Status,"&lt;&gt;Open",Status,"&lt;&gt;Hold&gt;",ResolvedDate,"&gt;="&amp;$C$1,ResolvedDate,"&lt;="&amp;$F$1)</f>
        <v/>
      </c>
      <c r="F218" s="137">
        <f>COUNTIFS(Severity,$B218,SLA_Breach,"Yes",Status,"&lt;&gt;Suspend",Status,"&lt;&gt;Assigned",Status,"&lt;&gt;Open",Status,"&lt;&gt;Hold&gt;",ResolvedDate,"&gt;="&amp;$C$1,ResolvedDate,"&lt;="&amp;$F$1)</f>
        <v/>
      </c>
      <c r="G218" s="137">
        <f>COUNTIFS(Severity,$B218,AssignedDate,"&gt;=01/01/2017 12:00:00 AM",AssignedDate,"&lt;="&amp;$F$1)</f>
        <v/>
      </c>
      <c r="H218" s="177" t="n"/>
      <c r="L218" s="57" t="n">
        <v>0</v>
      </c>
      <c r="M218" s="57" t="n"/>
    </row>
    <row r="219" spans="1:13">
      <c r="A219" s="137" t="n">
        <v>1</v>
      </c>
      <c r="B219" s="100" t="s">
        <v>525</v>
      </c>
      <c r="C219" s="137">
        <f>COUNTIFS(Severity,$B219,AssignedDate,"&gt;="&amp;$C$1,AssignedDate,"&lt;="&amp;$F$1)</f>
        <v/>
      </c>
      <c r="D219" s="137">
        <f>COUNTIFS(Severity,$B219,Status,"&lt;&gt;Suspend",Status,"&lt;&gt;Assigned",Status,"&lt;&gt;Open",Status,"&lt;&gt;Hold",ResolvedDate,"&gt;="&amp;$C$1,ResolvedDate,"&lt;="&amp;$F$1)</f>
        <v/>
      </c>
      <c r="E219" s="137">
        <f>COUNTIFS(Severity,$B219,SLA_Breach,"&lt;&gt;Yes",Status,"&lt;&gt;Suspend",Status,"&lt;&gt;Assigned",Status,"&lt;&gt;Open",Status,"&lt;&gt;Hold&gt;",ResolvedDate,"&gt;="&amp;$C$1,ResolvedDate,"&lt;="&amp;$F$1)</f>
        <v/>
      </c>
      <c r="F219" s="137">
        <f>COUNTIFS(Severity,$B219,SLA_Breach,"Yes",Status,"&lt;&gt;Suspend",Status,"&lt;&gt;Assigned",Status,"&lt;&gt;Open",Status,"&lt;&gt;Hold&gt;",ResolvedDate,"&gt;="&amp;$C$1,ResolvedDate,"&lt;="&amp;$F$1)</f>
        <v/>
      </c>
      <c r="G219" s="137">
        <f>COUNTIFS(Severity,$B219,AssignedDate,"&gt;=01/01/2017 12:00:00 AM",AssignedDate,"&lt;="&amp;$F$1)</f>
        <v/>
      </c>
      <c r="H219" s="177" t="n"/>
      <c r="L219" s="57" t="n">
        <v>0</v>
      </c>
      <c r="M219" s="57" t="n"/>
    </row>
    <row r="220" spans="1:13">
      <c r="A220" s="137" t="n">
        <v>1</v>
      </c>
      <c r="B220" s="100" t="s">
        <v>525</v>
      </c>
      <c r="C220" s="137">
        <f>COUNTIFS(Severity,$B220,AssignedDate,"&gt;="&amp;$C$1,AssignedDate,"&lt;="&amp;$F$1)</f>
        <v/>
      </c>
      <c r="D220" s="137">
        <f>COUNTIFS(Severity,$B220,Status,"&lt;&gt;Suspend",Status,"&lt;&gt;Assigned",Status,"&lt;&gt;Open",Status,"&lt;&gt;Hold",ResolvedDate,"&gt;="&amp;$C$1,ResolvedDate,"&lt;="&amp;$F$1)</f>
        <v/>
      </c>
      <c r="E220" s="137">
        <f>COUNTIFS(Severity,$B220,SLA_Breach,"&lt;&gt;Yes",Status,"&lt;&gt;Suspend",Status,"&lt;&gt;Assigned",Status,"&lt;&gt;Open",Status,"&lt;&gt;Hold&gt;",ResolvedDate,"&gt;="&amp;$C$1,ResolvedDate,"&lt;="&amp;$F$1)</f>
        <v/>
      </c>
      <c r="F220" s="137">
        <f>COUNTIFS(Severity,$B220,SLA_Breach,"Yes",Status,"&lt;&gt;Suspend",Status,"&lt;&gt;Assigned",Status,"&lt;&gt;Open",Status,"&lt;&gt;Hold&gt;",ResolvedDate,"&gt;="&amp;$C$1,ResolvedDate,"&lt;="&amp;$F$1)</f>
        <v/>
      </c>
      <c r="G220" s="137">
        <f>COUNTIFS(Severity,$B220,AssignedDate,"&gt;=01/01/2017 12:00:00 AM",AssignedDate,"&lt;="&amp;$F$1)</f>
        <v/>
      </c>
      <c r="H220" s="177" t="n"/>
      <c r="L220" s="57" t="n">
        <v>0</v>
      </c>
      <c r="M220" s="57" t="n"/>
    </row>
    <row r="221" spans="1:13">
      <c r="A221" s="137" t="n">
        <v>1</v>
      </c>
      <c r="B221" s="100" t="s">
        <v>525</v>
      </c>
      <c r="C221" s="137">
        <f>COUNTIFS(Severity,$B221,AssignedDate,"&gt;="&amp;$C$1,AssignedDate,"&lt;="&amp;$F$1)</f>
        <v/>
      </c>
      <c r="D221" s="137">
        <f>COUNTIFS(Severity,$B221,Status,"&lt;&gt;Suspend",Status,"&lt;&gt;Assigned",Status,"&lt;&gt;Open",Status,"&lt;&gt;Hold",ResolvedDate,"&gt;="&amp;$C$1,ResolvedDate,"&lt;="&amp;$F$1)</f>
        <v/>
      </c>
      <c r="E221" s="137">
        <f>COUNTIFS(Severity,$B221,SLA_Breach,"&lt;&gt;Yes",Status,"&lt;&gt;Suspend",Status,"&lt;&gt;Assigned",Status,"&lt;&gt;Open",Status,"&lt;&gt;Hold&gt;",ResolvedDate,"&gt;="&amp;$C$1,ResolvedDate,"&lt;="&amp;$F$1)</f>
        <v/>
      </c>
      <c r="F221" s="137">
        <f>COUNTIFS(Severity,$B221,SLA_Breach,"Yes",Status,"&lt;&gt;Suspend",Status,"&lt;&gt;Assigned",Status,"&lt;&gt;Open",Status,"&lt;&gt;Hold&gt;",ResolvedDate,"&gt;="&amp;$C$1,ResolvedDate,"&lt;="&amp;$F$1)</f>
        <v/>
      </c>
      <c r="G221" s="137">
        <f>COUNTIFS(Severity,$B221,AssignedDate,"&gt;=01/01/2017 12:00:00 AM",AssignedDate,"&lt;="&amp;$F$1)</f>
        <v/>
      </c>
      <c r="H221" s="177" t="n"/>
      <c r="L221" s="57" t="n">
        <v>0</v>
      </c>
      <c r="M221" s="57" t="n"/>
    </row>
    <row r="222" spans="1:13">
      <c r="A222" s="137" t="n">
        <v>1</v>
      </c>
      <c r="B222" s="100" t="s">
        <v>525</v>
      </c>
      <c r="C222" s="137">
        <f>COUNTIFS(Severity,$B222,AssignedDate,"&gt;="&amp;$C$1,AssignedDate,"&lt;="&amp;$F$1)</f>
        <v/>
      </c>
      <c r="D222" s="137">
        <f>COUNTIFS(Severity,$B222,Status,"&lt;&gt;Suspend",Status,"&lt;&gt;Assigned",Status,"&lt;&gt;Open",Status,"&lt;&gt;Hold",ResolvedDate,"&gt;="&amp;$C$1,ResolvedDate,"&lt;="&amp;$F$1)</f>
        <v/>
      </c>
      <c r="E222" s="137">
        <f>COUNTIFS(Severity,$B222,SLA_Breach,"&lt;&gt;Yes",Status,"&lt;&gt;Suspend",Status,"&lt;&gt;Assigned",Status,"&lt;&gt;Open",Status,"&lt;&gt;Hold&gt;",ResolvedDate,"&gt;="&amp;$C$1,ResolvedDate,"&lt;="&amp;$F$1)</f>
        <v/>
      </c>
      <c r="F222" s="137">
        <f>COUNTIFS(Severity,$B222,SLA_Breach,"Yes",Status,"&lt;&gt;Suspend",Status,"&lt;&gt;Assigned",Status,"&lt;&gt;Open",Status,"&lt;&gt;Hold&gt;",ResolvedDate,"&gt;="&amp;$C$1,ResolvedDate,"&lt;="&amp;$F$1)</f>
        <v/>
      </c>
      <c r="G222" s="137">
        <f>COUNTIFS(Severity,$B222,AssignedDate,"&gt;=01/01/2017 12:00:00 AM",AssignedDate,"&lt;="&amp;$F$1)</f>
        <v/>
      </c>
      <c r="H222" s="177" t="n"/>
      <c r="L222" s="57" t="n">
        <v>0</v>
      </c>
      <c r="M222" s="57" t="n"/>
    </row>
    <row r="223" spans="1:13">
      <c r="A223" s="137" t="n">
        <v>1</v>
      </c>
      <c r="B223" s="100" t="s">
        <v>525</v>
      </c>
      <c r="C223" s="137">
        <f>COUNTIFS(Severity,$B223,AssignedDate,"&gt;="&amp;$C$1,AssignedDate,"&lt;="&amp;$F$1)</f>
        <v/>
      </c>
      <c r="D223" s="137">
        <f>COUNTIFS(Severity,$B223,Status,"&lt;&gt;Suspend",Status,"&lt;&gt;Assigned",Status,"&lt;&gt;Open",Status,"&lt;&gt;Hold",ResolvedDate,"&gt;="&amp;$C$1,ResolvedDate,"&lt;="&amp;$F$1)</f>
        <v/>
      </c>
      <c r="E223" s="137">
        <f>COUNTIFS(Severity,$B223,SLA_Breach,"&lt;&gt;Yes",Status,"&lt;&gt;Suspend",Status,"&lt;&gt;Assigned",Status,"&lt;&gt;Open",Status,"&lt;&gt;Hold&gt;",ResolvedDate,"&gt;="&amp;$C$1,ResolvedDate,"&lt;="&amp;$F$1)</f>
        <v/>
      </c>
      <c r="F223" s="137">
        <f>COUNTIFS(Severity,$B223,SLA_Breach,"Yes",Status,"&lt;&gt;Suspend",Status,"&lt;&gt;Assigned",Status,"&lt;&gt;Open",Status,"&lt;&gt;Hold&gt;",ResolvedDate,"&gt;="&amp;$C$1,ResolvedDate,"&lt;="&amp;$F$1)</f>
        <v/>
      </c>
      <c r="G223" s="137">
        <f>COUNTIFS(Severity,$B223,AssignedDate,"&gt;=01/01/2017 12:00:00 AM",AssignedDate,"&lt;="&amp;$F$1)</f>
        <v/>
      </c>
      <c r="H223" s="177" t="n"/>
      <c r="L223" s="57" t="n">
        <v>0</v>
      </c>
      <c r="M223" s="57" t="n"/>
    </row>
    <row r="224" spans="1:13">
      <c r="A224" s="137" t="n">
        <v>1</v>
      </c>
      <c r="B224" s="100" t="s">
        <v>525</v>
      </c>
      <c r="C224" s="137">
        <f>COUNTIFS(Severity,$B224,AssignedDate,"&gt;="&amp;$C$1,AssignedDate,"&lt;="&amp;$F$1)</f>
        <v/>
      </c>
      <c r="D224" s="137">
        <f>COUNTIFS(Severity,$B224,Status,"&lt;&gt;Suspend",Status,"&lt;&gt;Assigned",Status,"&lt;&gt;Open",Status,"&lt;&gt;Hold",ResolvedDate,"&gt;="&amp;$C$1,ResolvedDate,"&lt;="&amp;$F$1)</f>
        <v/>
      </c>
      <c r="E224" s="137">
        <f>COUNTIFS(Severity,$B224,SLA_Breach,"&lt;&gt;Yes",Status,"&lt;&gt;Suspend",Status,"&lt;&gt;Assigned",Status,"&lt;&gt;Open",Status,"&lt;&gt;Hold&gt;",ResolvedDate,"&gt;="&amp;$C$1,ResolvedDate,"&lt;="&amp;$F$1)</f>
        <v/>
      </c>
      <c r="F224" s="137">
        <f>COUNTIFS(Severity,$B224,SLA_Breach,"Yes",Status,"&lt;&gt;Suspend",Status,"&lt;&gt;Assigned",Status,"&lt;&gt;Open",Status,"&lt;&gt;Hold&gt;",ResolvedDate,"&gt;="&amp;$C$1,ResolvedDate,"&lt;="&amp;$F$1)</f>
        <v/>
      </c>
      <c r="G224" s="137">
        <f>COUNTIFS(Severity,$B224,AssignedDate,"&gt;=01/01/2017 12:00:00 AM",AssignedDate,"&lt;="&amp;$F$1)</f>
        <v/>
      </c>
      <c r="H224" s="177" t="n"/>
      <c r="L224" s="57" t="n">
        <v>0</v>
      </c>
      <c r="M224" s="57" t="n"/>
    </row>
    <row r="225" spans="1:13">
      <c r="A225" s="137" t="n">
        <v>1</v>
      </c>
      <c r="B225" s="100" t="s">
        <v>525</v>
      </c>
      <c r="C225" s="137">
        <f>COUNTIFS(Severity,$B225,AssignedDate,"&gt;="&amp;$C$1,AssignedDate,"&lt;="&amp;$F$1)</f>
        <v/>
      </c>
      <c r="D225" s="137">
        <f>COUNTIFS(Severity,$B225,Status,"&lt;&gt;Suspend",Status,"&lt;&gt;Assigned",Status,"&lt;&gt;Open",Status,"&lt;&gt;Hold",ResolvedDate,"&gt;="&amp;$C$1,ResolvedDate,"&lt;="&amp;$F$1)</f>
        <v/>
      </c>
      <c r="E225" s="137">
        <f>COUNTIFS(Severity,$B225,SLA_Breach,"&lt;&gt;Yes",Status,"&lt;&gt;Suspend",Status,"&lt;&gt;Assigned",Status,"&lt;&gt;Open",Status,"&lt;&gt;Hold&gt;",ResolvedDate,"&gt;="&amp;$C$1,ResolvedDate,"&lt;="&amp;$F$1)</f>
        <v/>
      </c>
      <c r="F225" s="137">
        <f>COUNTIFS(Severity,$B225,SLA_Breach,"Yes",Status,"&lt;&gt;Suspend",Status,"&lt;&gt;Assigned",Status,"&lt;&gt;Open",Status,"&lt;&gt;Hold&gt;",ResolvedDate,"&gt;="&amp;$C$1,ResolvedDate,"&lt;="&amp;$F$1)</f>
        <v/>
      </c>
      <c r="G225" s="137">
        <f>COUNTIFS(Severity,$B225,AssignedDate,"&gt;=01/01/2017 12:00:00 AM",AssignedDate,"&lt;="&amp;$F$1)</f>
        <v/>
      </c>
      <c r="H225" s="177" t="n"/>
      <c r="L225" s="57" t="n">
        <v>0</v>
      </c>
      <c r="M225" s="57" t="n"/>
    </row>
    <row r="226" spans="1:13">
      <c r="A226" s="137" t="n">
        <v>1</v>
      </c>
      <c r="B226" s="100" t="s">
        <v>525</v>
      </c>
      <c r="C226" s="137">
        <f>COUNTIFS(Severity,$B226,AssignedDate,"&gt;="&amp;$C$1,AssignedDate,"&lt;="&amp;$F$1)</f>
        <v/>
      </c>
      <c r="D226" s="137">
        <f>COUNTIFS(Severity,$B226,Status,"&lt;&gt;Suspend",Status,"&lt;&gt;Assigned",Status,"&lt;&gt;Open",Status,"&lt;&gt;Hold",ResolvedDate,"&gt;="&amp;$C$1,ResolvedDate,"&lt;="&amp;$F$1)</f>
        <v/>
      </c>
      <c r="E226" s="137">
        <f>COUNTIFS(Severity,$B226,SLA_Breach,"&lt;&gt;Yes",Status,"&lt;&gt;Suspend",Status,"&lt;&gt;Assigned",Status,"&lt;&gt;Open",Status,"&lt;&gt;Hold&gt;",ResolvedDate,"&gt;="&amp;$C$1,ResolvedDate,"&lt;="&amp;$F$1)</f>
        <v/>
      </c>
      <c r="F226" s="137">
        <f>COUNTIFS(Severity,$B226,SLA_Breach,"Yes",Status,"&lt;&gt;Suspend",Status,"&lt;&gt;Assigned",Status,"&lt;&gt;Open",Status,"&lt;&gt;Hold&gt;",ResolvedDate,"&gt;="&amp;$C$1,ResolvedDate,"&lt;="&amp;$F$1)</f>
        <v/>
      </c>
      <c r="G226" s="137">
        <f>COUNTIFS(Severity,$B226,AssignedDate,"&gt;=01/01/2017 12:00:00 AM",AssignedDate,"&lt;="&amp;$F$1)</f>
        <v/>
      </c>
      <c r="H226" s="177" t="n"/>
      <c r="L226" s="57" t="n">
        <v>0</v>
      </c>
      <c r="M226" s="57" t="n"/>
    </row>
    <row r="227" spans="1:13">
      <c r="A227" s="137" t="n">
        <v>1</v>
      </c>
      <c r="B227" s="100" t="s">
        <v>525</v>
      </c>
      <c r="C227" s="137">
        <f>COUNTIFS(Severity,$B227,AssignedDate,"&gt;="&amp;$C$1,AssignedDate,"&lt;="&amp;$F$1)</f>
        <v/>
      </c>
      <c r="D227" s="137">
        <f>COUNTIFS(Severity,$B227,Status,"&lt;&gt;Suspend",Status,"&lt;&gt;Assigned",Status,"&lt;&gt;Open",Status,"&lt;&gt;Hold",ResolvedDate,"&gt;="&amp;$C$1,ResolvedDate,"&lt;="&amp;$F$1)</f>
        <v/>
      </c>
      <c r="E227" s="137">
        <f>COUNTIFS(Severity,$B227,SLA_Breach,"&lt;&gt;Yes",Status,"&lt;&gt;Suspend",Status,"&lt;&gt;Assigned",Status,"&lt;&gt;Open",Status,"&lt;&gt;Hold&gt;",ResolvedDate,"&gt;="&amp;$C$1,ResolvedDate,"&lt;="&amp;$F$1)</f>
        <v/>
      </c>
      <c r="F227" s="137">
        <f>COUNTIFS(Severity,$B227,SLA_Breach,"Yes",Status,"&lt;&gt;Suspend",Status,"&lt;&gt;Assigned",Status,"&lt;&gt;Open",Status,"&lt;&gt;Hold&gt;",ResolvedDate,"&gt;="&amp;$C$1,ResolvedDate,"&lt;="&amp;$F$1)</f>
        <v/>
      </c>
      <c r="G227" s="137">
        <f>COUNTIFS(Severity,$B227,AssignedDate,"&gt;=01/01/2017 12:00:00 AM",AssignedDate,"&lt;="&amp;$F$1)</f>
        <v/>
      </c>
      <c r="H227" s="177" t="n"/>
      <c r="L227" s="57" t="n">
        <v>0</v>
      </c>
      <c r="M227" s="57" t="n"/>
    </row>
    <row r="228" spans="1:13">
      <c r="A228" s="137" t="n">
        <v>1</v>
      </c>
      <c r="B228" s="100" t="s">
        <v>525</v>
      </c>
      <c r="C228" s="137">
        <f>COUNTIFS(Severity,$B228,AssignedDate,"&gt;="&amp;$C$1,AssignedDate,"&lt;="&amp;$F$1)</f>
        <v/>
      </c>
      <c r="D228" s="137">
        <f>COUNTIFS(Severity,$B228,Status,"&lt;&gt;Suspend",Status,"&lt;&gt;Assigned",Status,"&lt;&gt;Open",Status,"&lt;&gt;Hold",ResolvedDate,"&gt;="&amp;$C$1,ResolvedDate,"&lt;="&amp;$F$1)</f>
        <v/>
      </c>
      <c r="E228" s="137">
        <f>COUNTIFS(Severity,$B228,SLA_Breach,"&lt;&gt;Yes",Status,"&lt;&gt;Suspend",Status,"&lt;&gt;Assigned",Status,"&lt;&gt;Open",Status,"&lt;&gt;Hold&gt;",ResolvedDate,"&gt;="&amp;$C$1,ResolvedDate,"&lt;="&amp;$F$1)</f>
        <v/>
      </c>
      <c r="F228" s="137">
        <f>COUNTIFS(Severity,$B228,SLA_Breach,"Yes",Status,"&lt;&gt;Suspend",Status,"&lt;&gt;Assigned",Status,"&lt;&gt;Open",Status,"&lt;&gt;Hold&gt;",ResolvedDate,"&gt;="&amp;$C$1,ResolvedDate,"&lt;="&amp;$F$1)</f>
        <v/>
      </c>
      <c r="G228" s="137">
        <f>COUNTIFS(Severity,$B228,AssignedDate,"&gt;=01/01/2017 12:00:00 AM",AssignedDate,"&lt;="&amp;$F$1)</f>
        <v/>
      </c>
      <c r="H228" s="177" t="n"/>
      <c r="L228" s="57" t="n">
        <v>0</v>
      </c>
      <c r="M228" s="57" t="n"/>
    </row>
    <row r="229" spans="1:13">
      <c r="A229" s="137" t="n">
        <v>1</v>
      </c>
      <c r="B229" s="100" t="s">
        <v>525</v>
      </c>
      <c r="C229" s="137">
        <f>COUNTIFS(Severity,$B229,AssignedDate,"&gt;="&amp;$C$1,AssignedDate,"&lt;="&amp;$F$1)</f>
        <v/>
      </c>
      <c r="D229" s="137">
        <f>COUNTIFS(Severity,$B229,Status,"&lt;&gt;Suspend",Status,"&lt;&gt;Assigned",Status,"&lt;&gt;Open",Status,"&lt;&gt;Hold",ResolvedDate,"&gt;="&amp;$C$1,ResolvedDate,"&lt;="&amp;$F$1)</f>
        <v/>
      </c>
      <c r="E229" s="137">
        <f>COUNTIFS(Severity,$B229,SLA_Breach,"&lt;&gt;Yes",Status,"&lt;&gt;Suspend",Status,"&lt;&gt;Assigned",Status,"&lt;&gt;Open",Status,"&lt;&gt;Hold&gt;",ResolvedDate,"&gt;="&amp;$C$1,ResolvedDate,"&lt;="&amp;$F$1)</f>
        <v/>
      </c>
      <c r="F229" s="137">
        <f>COUNTIFS(Severity,$B229,SLA_Breach,"Yes",Status,"&lt;&gt;Suspend",Status,"&lt;&gt;Assigned",Status,"&lt;&gt;Open",Status,"&lt;&gt;Hold&gt;",ResolvedDate,"&gt;="&amp;$C$1,ResolvedDate,"&lt;="&amp;$F$1)</f>
        <v/>
      </c>
      <c r="G229" s="137">
        <f>COUNTIFS(Severity,$B229,AssignedDate,"&gt;=01/01/2017 12:00:00 AM",AssignedDate,"&lt;="&amp;$F$1)</f>
        <v/>
      </c>
      <c r="H229" s="177" t="n"/>
      <c r="L229" s="57" t="n">
        <v>0</v>
      </c>
      <c r="M229" s="57" t="n"/>
    </row>
    <row r="230" spans="1:13">
      <c r="A230" s="137" t="n">
        <v>1</v>
      </c>
      <c r="B230" s="100" t="s">
        <v>525</v>
      </c>
      <c r="C230" s="137">
        <f>COUNTIFS(Severity,$B230,AssignedDate,"&gt;="&amp;$C$1,AssignedDate,"&lt;="&amp;$F$1)</f>
        <v/>
      </c>
      <c r="D230" s="137">
        <f>COUNTIFS(Severity,$B230,Status,"&lt;&gt;Suspend",Status,"&lt;&gt;Assigned",Status,"&lt;&gt;Open",Status,"&lt;&gt;Hold",ResolvedDate,"&gt;="&amp;$C$1,ResolvedDate,"&lt;="&amp;$F$1)</f>
        <v/>
      </c>
      <c r="E230" s="137">
        <f>COUNTIFS(Severity,$B230,SLA_Breach,"&lt;&gt;Yes",Status,"&lt;&gt;Suspend",Status,"&lt;&gt;Assigned",Status,"&lt;&gt;Open",Status,"&lt;&gt;Hold&gt;",ResolvedDate,"&gt;="&amp;$C$1,ResolvedDate,"&lt;="&amp;$F$1)</f>
        <v/>
      </c>
      <c r="F230" s="137">
        <f>COUNTIFS(Severity,$B230,SLA_Breach,"Yes",Status,"&lt;&gt;Suspend",Status,"&lt;&gt;Assigned",Status,"&lt;&gt;Open",Status,"&lt;&gt;Hold&gt;",ResolvedDate,"&gt;="&amp;$C$1,ResolvedDate,"&lt;="&amp;$F$1)</f>
        <v/>
      </c>
      <c r="G230" s="137">
        <f>COUNTIFS(Severity,$B230,AssignedDate,"&gt;=01/01/2017 12:00:00 AM",AssignedDate,"&lt;="&amp;$F$1)</f>
        <v/>
      </c>
      <c r="H230" s="177" t="n"/>
      <c r="L230" s="57" t="n">
        <v>0</v>
      </c>
      <c r="M230" s="57" t="n"/>
    </row>
    <row r="231" spans="1:13">
      <c r="A231" s="137" t="n">
        <v>1</v>
      </c>
      <c r="B231" s="100" t="s">
        <v>525</v>
      </c>
      <c r="C231" s="137">
        <f>COUNTIFS(Severity,$B231,AssignedDate,"&gt;="&amp;$C$1,AssignedDate,"&lt;="&amp;$F$1)</f>
        <v/>
      </c>
      <c r="D231" s="137">
        <f>COUNTIFS(Severity,$B231,Status,"&lt;&gt;Suspend",Status,"&lt;&gt;Assigned",Status,"&lt;&gt;Open",Status,"&lt;&gt;Hold",ResolvedDate,"&gt;="&amp;$C$1,ResolvedDate,"&lt;="&amp;$F$1)</f>
        <v/>
      </c>
      <c r="E231" s="137">
        <f>COUNTIFS(Severity,$B231,SLA_Breach,"&lt;&gt;Yes",Status,"&lt;&gt;Suspend",Status,"&lt;&gt;Assigned",Status,"&lt;&gt;Open",Status,"&lt;&gt;Hold&gt;",ResolvedDate,"&gt;="&amp;$C$1,ResolvedDate,"&lt;="&amp;$F$1)</f>
        <v/>
      </c>
      <c r="F231" s="137">
        <f>COUNTIFS(Severity,$B231,SLA_Breach,"Yes",Status,"&lt;&gt;Suspend",Status,"&lt;&gt;Assigned",Status,"&lt;&gt;Open",Status,"&lt;&gt;Hold&gt;",ResolvedDate,"&gt;="&amp;$C$1,ResolvedDate,"&lt;="&amp;$F$1)</f>
        <v/>
      </c>
      <c r="G231" s="137">
        <f>COUNTIFS(Severity,$B231,AssignedDate,"&gt;=01/01/2017 12:00:00 AM",AssignedDate,"&lt;="&amp;$F$1)</f>
        <v/>
      </c>
      <c r="H231" s="177" t="n"/>
      <c r="L231" s="57" t="n">
        <v>0</v>
      </c>
      <c r="M231" s="57" t="n"/>
    </row>
    <row r="232" spans="1:13">
      <c r="A232" s="137" t="n">
        <v>1</v>
      </c>
      <c r="B232" s="100" t="s">
        <v>525</v>
      </c>
      <c r="C232" s="137">
        <f>COUNTIFS(Severity,$B232,AssignedDate,"&gt;="&amp;$C$1,AssignedDate,"&lt;="&amp;$F$1)</f>
        <v/>
      </c>
      <c r="D232" s="137">
        <f>COUNTIFS(Severity,$B232,Status,"&lt;&gt;Suspend",Status,"&lt;&gt;Assigned",Status,"&lt;&gt;Open",Status,"&lt;&gt;Hold",ResolvedDate,"&gt;="&amp;$C$1,ResolvedDate,"&lt;="&amp;$F$1)</f>
        <v/>
      </c>
      <c r="E232" s="137">
        <f>COUNTIFS(Severity,$B232,SLA_Breach,"&lt;&gt;Yes",Status,"&lt;&gt;Suspend",Status,"&lt;&gt;Assigned",Status,"&lt;&gt;Open",Status,"&lt;&gt;Hold&gt;",ResolvedDate,"&gt;="&amp;$C$1,ResolvedDate,"&lt;="&amp;$F$1)</f>
        <v/>
      </c>
      <c r="F232" s="137">
        <f>COUNTIFS(Severity,$B232,SLA_Breach,"Yes",Status,"&lt;&gt;Suspend",Status,"&lt;&gt;Assigned",Status,"&lt;&gt;Open",Status,"&lt;&gt;Hold&gt;",ResolvedDate,"&gt;="&amp;$C$1,ResolvedDate,"&lt;="&amp;$F$1)</f>
        <v/>
      </c>
      <c r="G232" s="137">
        <f>COUNTIFS(Severity,$B232,AssignedDate,"&gt;=01/01/2017 12:00:00 AM",AssignedDate,"&lt;="&amp;$F$1)</f>
        <v/>
      </c>
      <c r="H232" s="177" t="n"/>
      <c r="L232" s="57" t="n">
        <v>0</v>
      </c>
      <c r="M232" s="57" t="n"/>
    </row>
    <row r="233" spans="1:13">
      <c r="A233" s="137" t="n">
        <v>1</v>
      </c>
      <c r="B233" s="100" t="s">
        <v>525</v>
      </c>
      <c r="C233" s="137">
        <f>COUNTIFS(Severity,$B233,AssignedDate,"&gt;="&amp;$C$1,AssignedDate,"&lt;="&amp;$F$1)</f>
        <v/>
      </c>
      <c r="D233" s="137">
        <f>COUNTIFS(Severity,$B233,Status,"&lt;&gt;Suspend",Status,"&lt;&gt;Assigned",Status,"&lt;&gt;Open",Status,"&lt;&gt;Hold",ResolvedDate,"&gt;="&amp;$C$1,ResolvedDate,"&lt;="&amp;$F$1)</f>
        <v/>
      </c>
      <c r="E233" s="137">
        <f>COUNTIFS(Severity,$B233,SLA_Breach,"&lt;&gt;Yes",Status,"&lt;&gt;Suspend",Status,"&lt;&gt;Assigned",Status,"&lt;&gt;Open",Status,"&lt;&gt;Hold&gt;",ResolvedDate,"&gt;="&amp;$C$1,ResolvedDate,"&lt;="&amp;$F$1)</f>
        <v/>
      </c>
      <c r="F233" s="137">
        <f>COUNTIFS(Severity,$B233,SLA_Breach,"Yes",Status,"&lt;&gt;Suspend",Status,"&lt;&gt;Assigned",Status,"&lt;&gt;Open",Status,"&lt;&gt;Hold&gt;",ResolvedDate,"&gt;="&amp;$C$1,ResolvedDate,"&lt;="&amp;$F$1)</f>
        <v/>
      </c>
      <c r="G233" s="137">
        <f>COUNTIFS(Severity,$B233,AssignedDate,"&gt;=01/01/2017 12:00:00 AM",AssignedDate,"&lt;="&amp;$F$1)</f>
        <v/>
      </c>
      <c r="H233" s="177" t="n"/>
      <c r="L233" s="57" t="n">
        <v>0</v>
      </c>
      <c r="M233" s="57" t="n"/>
    </row>
    <row r="234" spans="1:13">
      <c r="A234" s="137" t="n">
        <v>1</v>
      </c>
      <c r="B234" s="100" t="s">
        <v>525</v>
      </c>
      <c r="C234" s="137">
        <f>COUNTIFS(Severity,$B234,AssignedDate,"&gt;="&amp;$C$1,AssignedDate,"&lt;="&amp;$F$1)</f>
        <v/>
      </c>
      <c r="D234" s="137">
        <f>COUNTIFS(Severity,$B234,Status,"&lt;&gt;Suspend",Status,"&lt;&gt;Assigned",Status,"&lt;&gt;Open",Status,"&lt;&gt;Hold",ResolvedDate,"&gt;="&amp;$C$1,ResolvedDate,"&lt;="&amp;$F$1)</f>
        <v/>
      </c>
      <c r="E234" s="137">
        <f>COUNTIFS(Severity,$B234,SLA_Breach,"&lt;&gt;Yes",Status,"&lt;&gt;Suspend",Status,"&lt;&gt;Assigned",Status,"&lt;&gt;Open",Status,"&lt;&gt;Hold&gt;",ResolvedDate,"&gt;="&amp;$C$1,ResolvedDate,"&lt;="&amp;$F$1)</f>
        <v/>
      </c>
      <c r="F234" s="137">
        <f>COUNTIFS(Severity,$B234,SLA_Breach,"Yes",Status,"&lt;&gt;Suspend",Status,"&lt;&gt;Assigned",Status,"&lt;&gt;Open",Status,"&lt;&gt;Hold&gt;",ResolvedDate,"&gt;="&amp;$C$1,ResolvedDate,"&lt;="&amp;$F$1)</f>
        <v/>
      </c>
      <c r="G234" s="137">
        <f>COUNTIFS(Severity,$B234,AssignedDate,"&gt;=01/01/2017 12:00:00 AM",AssignedDate,"&lt;="&amp;$F$1)</f>
        <v/>
      </c>
      <c r="H234" s="177" t="n"/>
      <c r="L234" s="57" t="n">
        <v>0</v>
      </c>
      <c r="M234" s="57" t="n"/>
    </row>
    <row r="235" spans="1:13">
      <c r="A235" s="137" t="n">
        <v>1</v>
      </c>
      <c r="B235" s="100" t="s">
        <v>525</v>
      </c>
      <c r="C235" s="137">
        <f>COUNTIFS(Severity,$B235,AssignedDate,"&gt;="&amp;$C$1,AssignedDate,"&lt;="&amp;$F$1)</f>
        <v/>
      </c>
      <c r="D235" s="137">
        <f>COUNTIFS(Severity,$B235,Status,"&lt;&gt;Suspend",Status,"&lt;&gt;Assigned",Status,"&lt;&gt;Open",Status,"&lt;&gt;Hold",ResolvedDate,"&gt;="&amp;$C$1,ResolvedDate,"&lt;="&amp;$F$1)</f>
        <v/>
      </c>
      <c r="E235" s="137">
        <f>COUNTIFS(Severity,$B235,SLA_Breach,"&lt;&gt;Yes",Status,"&lt;&gt;Suspend",Status,"&lt;&gt;Assigned",Status,"&lt;&gt;Open",Status,"&lt;&gt;Hold&gt;",ResolvedDate,"&gt;="&amp;$C$1,ResolvedDate,"&lt;="&amp;$F$1)</f>
        <v/>
      </c>
      <c r="F235" s="137">
        <f>COUNTIFS(Severity,$B235,SLA_Breach,"Yes",Status,"&lt;&gt;Suspend",Status,"&lt;&gt;Assigned",Status,"&lt;&gt;Open",Status,"&lt;&gt;Hold&gt;",ResolvedDate,"&gt;="&amp;$C$1,ResolvedDate,"&lt;="&amp;$F$1)</f>
        <v/>
      </c>
      <c r="G235" s="137">
        <f>COUNTIFS(Severity,$B235,AssignedDate,"&gt;=01/01/2017 12:00:00 AM",AssignedDate,"&lt;="&amp;$F$1)</f>
        <v/>
      </c>
      <c r="H235" s="177" t="n"/>
      <c r="L235" s="57" t="n">
        <v>0</v>
      </c>
      <c r="M235" s="57" t="n"/>
    </row>
    <row r="236" spans="1:13">
      <c r="A236" s="137" t="n">
        <v>1</v>
      </c>
      <c r="B236" s="100" t="s">
        <v>525</v>
      </c>
      <c r="C236" s="137">
        <f>COUNTIFS(Severity,$B236,AssignedDate,"&gt;="&amp;$C$1,AssignedDate,"&lt;="&amp;$F$1)</f>
        <v/>
      </c>
      <c r="D236" s="137">
        <f>COUNTIFS(Severity,$B236,Status,"&lt;&gt;Suspend",Status,"&lt;&gt;Assigned",Status,"&lt;&gt;Open",Status,"&lt;&gt;Hold",ResolvedDate,"&gt;="&amp;$C$1,ResolvedDate,"&lt;="&amp;$F$1)</f>
        <v/>
      </c>
      <c r="E236" s="137">
        <f>COUNTIFS(Severity,$B236,SLA_Breach,"&lt;&gt;Yes",Status,"&lt;&gt;Suspend",Status,"&lt;&gt;Assigned",Status,"&lt;&gt;Open",Status,"&lt;&gt;Hold&gt;",ResolvedDate,"&gt;="&amp;$C$1,ResolvedDate,"&lt;="&amp;$F$1)</f>
        <v/>
      </c>
      <c r="F236" s="137">
        <f>COUNTIFS(Severity,$B236,SLA_Breach,"Yes",Status,"&lt;&gt;Suspend",Status,"&lt;&gt;Assigned",Status,"&lt;&gt;Open",Status,"&lt;&gt;Hold&gt;",ResolvedDate,"&gt;="&amp;$C$1,ResolvedDate,"&lt;="&amp;$F$1)</f>
        <v/>
      </c>
      <c r="G236" s="137">
        <f>COUNTIFS(Severity,$B236,AssignedDate,"&gt;=01/01/2017 12:00:00 AM",AssignedDate,"&lt;="&amp;$F$1)</f>
        <v/>
      </c>
      <c r="H236" s="177" t="n"/>
      <c r="L236" s="57" t="n">
        <v>0</v>
      </c>
      <c r="M236" s="57" t="n"/>
    </row>
    <row r="237" spans="1:13">
      <c r="A237" s="137" t="n">
        <v>1</v>
      </c>
      <c r="B237" s="100" t="s">
        <v>525</v>
      </c>
      <c r="C237" s="137">
        <f>COUNTIFS(Severity,$B237,AssignedDate,"&gt;="&amp;$C$1,AssignedDate,"&lt;="&amp;$F$1)</f>
        <v/>
      </c>
      <c r="D237" s="137">
        <f>COUNTIFS(Severity,$B237,Status,"&lt;&gt;Suspend",Status,"&lt;&gt;Assigned",Status,"&lt;&gt;Open",Status,"&lt;&gt;Hold",ResolvedDate,"&gt;="&amp;$C$1,ResolvedDate,"&lt;="&amp;$F$1)</f>
        <v/>
      </c>
      <c r="E237" s="137">
        <f>COUNTIFS(Severity,$B237,SLA_Breach,"&lt;&gt;Yes",Status,"&lt;&gt;Suspend",Status,"&lt;&gt;Assigned",Status,"&lt;&gt;Open",Status,"&lt;&gt;Hold&gt;",ResolvedDate,"&gt;="&amp;$C$1,ResolvedDate,"&lt;="&amp;$F$1)</f>
        <v/>
      </c>
      <c r="F237" s="137">
        <f>COUNTIFS(Severity,$B237,SLA_Breach,"Yes",Status,"&lt;&gt;Suspend",Status,"&lt;&gt;Assigned",Status,"&lt;&gt;Open",Status,"&lt;&gt;Hold&gt;",ResolvedDate,"&gt;="&amp;$C$1,ResolvedDate,"&lt;="&amp;$F$1)</f>
        <v/>
      </c>
      <c r="G237" s="137">
        <f>COUNTIFS(Severity,$B237,AssignedDate,"&gt;=01/01/2017 12:00:00 AM",AssignedDate,"&lt;="&amp;$F$1)</f>
        <v/>
      </c>
      <c r="H237" s="177" t="n"/>
      <c r="L237" s="57" t="n">
        <v>0</v>
      </c>
      <c r="M237" s="57" t="n"/>
    </row>
    <row r="238" spans="1:13">
      <c r="A238" s="137" t="n">
        <v>1</v>
      </c>
      <c r="B238" s="100" t="s">
        <v>525</v>
      </c>
      <c r="C238" s="137">
        <f>COUNTIFS(Severity,$B238,AssignedDate,"&gt;="&amp;$C$1,AssignedDate,"&lt;="&amp;$F$1)</f>
        <v/>
      </c>
      <c r="D238" s="137">
        <f>COUNTIFS(Severity,$B238,Status,"&lt;&gt;Suspend",Status,"&lt;&gt;Assigned",Status,"&lt;&gt;Open",Status,"&lt;&gt;Hold",ResolvedDate,"&gt;="&amp;$C$1,ResolvedDate,"&lt;="&amp;$F$1)</f>
        <v/>
      </c>
      <c r="E238" s="137">
        <f>COUNTIFS(Severity,$B238,SLA_Breach,"&lt;&gt;Yes",Status,"&lt;&gt;Suspend",Status,"&lt;&gt;Assigned",Status,"&lt;&gt;Open",Status,"&lt;&gt;Hold&gt;",ResolvedDate,"&gt;="&amp;$C$1,ResolvedDate,"&lt;="&amp;$F$1)</f>
        <v/>
      </c>
      <c r="F238" s="137">
        <f>COUNTIFS(Severity,$B238,SLA_Breach,"Yes",Status,"&lt;&gt;Suspend",Status,"&lt;&gt;Assigned",Status,"&lt;&gt;Open",Status,"&lt;&gt;Hold&gt;",ResolvedDate,"&gt;="&amp;$C$1,ResolvedDate,"&lt;="&amp;$F$1)</f>
        <v/>
      </c>
      <c r="G238" s="137">
        <f>COUNTIFS(Severity,$B238,AssignedDate,"&gt;=01/01/2017 12:00:00 AM",AssignedDate,"&lt;="&amp;$F$1)</f>
        <v/>
      </c>
      <c r="H238" s="177" t="n"/>
      <c r="L238" s="57" t="n">
        <v>0</v>
      </c>
      <c r="M238" s="57" t="n"/>
    </row>
    <row r="239" spans="1:13">
      <c r="A239" s="137" t="n">
        <v>1</v>
      </c>
      <c r="B239" s="100" t="s">
        <v>525</v>
      </c>
      <c r="C239" s="137">
        <f>COUNTIFS(Severity,$B239,AssignedDate,"&gt;="&amp;$C$1,AssignedDate,"&lt;="&amp;$F$1)</f>
        <v/>
      </c>
      <c r="D239" s="137">
        <f>COUNTIFS(Severity,$B239,Status,"&lt;&gt;Suspend",Status,"&lt;&gt;Assigned",Status,"&lt;&gt;Open",Status,"&lt;&gt;Hold",ResolvedDate,"&gt;="&amp;$C$1,ResolvedDate,"&lt;="&amp;$F$1)</f>
        <v/>
      </c>
      <c r="E239" s="137">
        <f>COUNTIFS(Severity,$B239,SLA_Breach,"&lt;&gt;Yes",Status,"&lt;&gt;Suspend",Status,"&lt;&gt;Assigned",Status,"&lt;&gt;Open",Status,"&lt;&gt;Hold&gt;",ResolvedDate,"&gt;="&amp;$C$1,ResolvedDate,"&lt;="&amp;$F$1)</f>
        <v/>
      </c>
      <c r="F239" s="137">
        <f>COUNTIFS(Severity,$B239,SLA_Breach,"Yes",Status,"&lt;&gt;Suspend",Status,"&lt;&gt;Assigned",Status,"&lt;&gt;Open",Status,"&lt;&gt;Hold&gt;",ResolvedDate,"&gt;="&amp;$C$1,ResolvedDate,"&lt;="&amp;$F$1)</f>
        <v/>
      </c>
      <c r="G239" s="137">
        <f>COUNTIFS(Severity,$B239,AssignedDate,"&gt;=01/01/2017 12:00:00 AM",AssignedDate,"&lt;="&amp;$F$1)</f>
        <v/>
      </c>
      <c r="H239" s="177" t="n"/>
      <c r="L239" s="57" t="n">
        <v>0</v>
      </c>
      <c r="M239" s="57" t="n"/>
    </row>
    <row r="240" spans="1:13">
      <c r="A240" s="137" t="n">
        <v>1</v>
      </c>
      <c r="B240" s="100" t="s">
        <v>525</v>
      </c>
      <c r="C240" s="137">
        <f>COUNTIFS(Severity,$B240,AssignedDate,"&gt;="&amp;$C$1,AssignedDate,"&lt;="&amp;$F$1)</f>
        <v/>
      </c>
      <c r="D240" s="137">
        <f>COUNTIFS(Severity,$B240,Status,"&lt;&gt;Suspend",Status,"&lt;&gt;Assigned",Status,"&lt;&gt;Open",Status,"&lt;&gt;Hold",ResolvedDate,"&gt;="&amp;$C$1,ResolvedDate,"&lt;="&amp;$F$1)</f>
        <v/>
      </c>
      <c r="E240" s="137">
        <f>COUNTIFS(Severity,$B240,SLA_Breach,"&lt;&gt;Yes",Status,"&lt;&gt;Suspend",Status,"&lt;&gt;Assigned",Status,"&lt;&gt;Open",Status,"&lt;&gt;Hold&gt;",ResolvedDate,"&gt;="&amp;$C$1,ResolvedDate,"&lt;="&amp;$F$1)</f>
        <v/>
      </c>
      <c r="F240" s="137">
        <f>COUNTIFS(Severity,$B240,SLA_Breach,"Yes",Status,"&lt;&gt;Suspend",Status,"&lt;&gt;Assigned",Status,"&lt;&gt;Open",Status,"&lt;&gt;Hold&gt;",ResolvedDate,"&gt;="&amp;$C$1,ResolvedDate,"&lt;="&amp;$F$1)</f>
        <v/>
      </c>
      <c r="G240" s="137">
        <f>COUNTIFS(Severity,$B240,AssignedDate,"&gt;=01/01/2017 12:00:00 AM",AssignedDate,"&lt;="&amp;$F$1)</f>
        <v/>
      </c>
      <c r="H240" s="177" t="n"/>
      <c r="L240" s="57" t="n">
        <v>0</v>
      </c>
      <c r="M240" s="57" t="n"/>
    </row>
    <row r="241" spans="1:13">
      <c r="A241" s="137" t="n">
        <v>1</v>
      </c>
      <c r="B241" s="100" t="s">
        <v>525</v>
      </c>
      <c r="C241" s="137">
        <f>COUNTIFS(Severity,$B241,AssignedDate,"&gt;="&amp;$C$1,AssignedDate,"&lt;="&amp;$F$1)</f>
        <v/>
      </c>
      <c r="D241" s="137">
        <f>COUNTIFS(Severity,$B241,Status,"&lt;&gt;Suspend",Status,"&lt;&gt;Assigned",Status,"&lt;&gt;Open",Status,"&lt;&gt;Hold",ResolvedDate,"&gt;="&amp;$C$1,ResolvedDate,"&lt;="&amp;$F$1)</f>
        <v/>
      </c>
      <c r="E241" s="137">
        <f>COUNTIFS(Severity,$B241,SLA_Breach,"&lt;&gt;Yes",Status,"&lt;&gt;Suspend",Status,"&lt;&gt;Assigned",Status,"&lt;&gt;Open",Status,"&lt;&gt;Hold&gt;",ResolvedDate,"&gt;="&amp;$C$1,ResolvedDate,"&lt;="&amp;$F$1)</f>
        <v/>
      </c>
      <c r="F241" s="137">
        <f>COUNTIFS(Severity,$B241,SLA_Breach,"Yes",Status,"&lt;&gt;Suspend",Status,"&lt;&gt;Assigned",Status,"&lt;&gt;Open",Status,"&lt;&gt;Hold&gt;",ResolvedDate,"&gt;="&amp;$C$1,ResolvedDate,"&lt;="&amp;$F$1)</f>
        <v/>
      </c>
      <c r="G241" s="137">
        <f>COUNTIFS(Severity,$B241,AssignedDate,"&gt;=01/01/2017 12:00:00 AM",AssignedDate,"&lt;="&amp;$F$1)</f>
        <v/>
      </c>
      <c r="H241" s="177" t="n"/>
      <c r="L241" s="57" t="n">
        <v>0</v>
      </c>
      <c r="M241" s="57" t="n"/>
    </row>
    <row r="242" spans="1:13">
      <c r="A242" s="137" t="n">
        <v>1</v>
      </c>
      <c r="B242" s="100" t="s">
        <v>525</v>
      </c>
      <c r="C242" s="137">
        <f>COUNTIFS(Severity,$B242,AssignedDate,"&gt;="&amp;$C$1,AssignedDate,"&lt;="&amp;$F$1)</f>
        <v/>
      </c>
      <c r="D242" s="137">
        <f>COUNTIFS(Severity,$B242,Status,"&lt;&gt;Suspend",Status,"&lt;&gt;Assigned",Status,"&lt;&gt;Open",Status,"&lt;&gt;Hold",ResolvedDate,"&gt;="&amp;$C$1,ResolvedDate,"&lt;="&amp;$F$1)</f>
        <v/>
      </c>
      <c r="E242" s="137">
        <f>COUNTIFS(Severity,$B242,SLA_Breach,"&lt;&gt;Yes",Status,"&lt;&gt;Suspend",Status,"&lt;&gt;Assigned",Status,"&lt;&gt;Open",Status,"&lt;&gt;Hold&gt;",ResolvedDate,"&gt;="&amp;$C$1,ResolvedDate,"&lt;="&amp;$F$1)</f>
        <v/>
      </c>
      <c r="F242" s="137">
        <f>COUNTIFS(Severity,$B242,SLA_Breach,"Yes",Status,"&lt;&gt;Suspend",Status,"&lt;&gt;Assigned",Status,"&lt;&gt;Open",Status,"&lt;&gt;Hold&gt;",ResolvedDate,"&gt;="&amp;$C$1,ResolvedDate,"&lt;="&amp;$F$1)</f>
        <v/>
      </c>
      <c r="G242" s="137">
        <f>COUNTIFS(Severity,$B242,AssignedDate,"&gt;=01/01/2017 12:00:00 AM",AssignedDate,"&lt;="&amp;$F$1)</f>
        <v/>
      </c>
      <c r="H242" s="177" t="n"/>
      <c r="L242" s="57" t="n">
        <v>0</v>
      </c>
      <c r="M242" s="57" t="n"/>
    </row>
    <row r="243" spans="1:13">
      <c r="A243" s="137" t="n">
        <v>1</v>
      </c>
      <c r="B243" s="100" t="s">
        <v>525</v>
      </c>
      <c r="C243" s="137">
        <f>COUNTIFS(Severity,$B243,AssignedDate,"&gt;="&amp;$C$1,AssignedDate,"&lt;="&amp;$F$1)</f>
        <v/>
      </c>
      <c r="D243" s="137">
        <f>COUNTIFS(Severity,$B243,Status,"&lt;&gt;Suspend",Status,"&lt;&gt;Assigned",Status,"&lt;&gt;Open",Status,"&lt;&gt;Hold",ResolvedDate,"&gt;="&amp;$C$1,ResolvedDate,"&lt;="&amp;$F$1)</f>
        <v/>
      </c>
      <c r="E243" s="137">
        <f>COUNTIFS(Severity,$B243,SLA_Breach,"&lt;&gt;Yes",Status,"&lt;&gt;Suspend",Status,"&lt;&gt;Assigned",Status,"&lt;&gt;Open",Status,"&lt;&gt;Hold&gt;",ResolvedDate,"&gt;="&amp;$C$1,ResolvedDate,"&lt;="&amp;$F$1)</f>
        <v/>
      </c>
      <c r="F243" s="137">
        <f>COUNTIFS(Severity,$B243,SLA_Breach,"Yes",Status,"&lt;&gt;Suspend",Status,"&lt;&gt;Assigned",Status,"&lt;&gt;Open",Status,"&lt;&gt;Hold&gt;",ResolvedDate,"&gt;="&amp;$C$1,ResolvedDate,"&lt;="&amp;$F$1)</f>
        <v/>
      </c>
      <c r="G243" s="137">
        <f>COUNTIFS(Severity,$B243,AssignedDate,"&gt;=01/01/2017 12:00:00 AM",AssignedDate,"&lt;="&amp;$F$1)</f>
        <v/>
      </c>
      <c r="H243" s="177" t="n"/>
      <c r="L243" s="57" t="n">
        <v>0</v>
      </c>
      <c r="M243" s="57" t="n"/>
    </row>
    <row r="244" spans="1:13">
      <c r="A244" s="137" t="n">
        <v>1</v>
      </c>
      <c r="B244" s="100" t="s">
        <v>525</v>
      </c>
      <c r="C244" s="137">
        <f>COUNTIFS(Severity,$B244,AssignedDate,"&gt;="&amp;$C$1,AssignedDate,"&lt;="&amp;$F$1)</f>
        <v/>
      </c>
      <c r="D244" s="137">
        <f>COUNTIFS(Severity,$B244,Status,"&lt;&gt;Suspend",Status,"&lt;&gt;Assigned",Status,"&lt;&gt;Open",Status,"&lt;&gt;Hold",ResolvedDate,"&gt;="&amp;$C$1,ResolvedDate,"&lt;="&amp;$F$1)</f>
        <v/>
      </c>
      <c r="E244" s="137">
        <f>COUNTIFS(Severity,$B244,SLA_Breach,"&lt;&gt;Yes",Status,"&lt;&gt;Suspend",Status,"&lt;&gt;Assigned",Status,"&lt;&gt;Open",Status,"&lt;&gt;Hold&gt;",ResolvedDate,"&gt;="&amp;$C$1,ResolvedDate,"&lt;="&amp;$F$1)</f>
        <v/>
      </c>
      <c r="F244" s="137">
        <f>COUNTIFS(Severity,$B244,SLA_Breach,"Yes",Status,"&lt;&gt;Suspend",Status,"&lt;&gt;Assigned",Status,"&lt;&gt;Open",Status,"&lt;&gt;Hold&gt;",ResolvedDate,"&gt;="&amp;$C$1,ResolvedDate,"&lt;="&amp;$F$1)</f>
        <v/>
      </c>
      <c r="G244" s="137">
        <f>COUNTIFS(Severity,$B244,AssignedDate,"&gt;=01/01/2017 12:00:00 AM",AssignedDate,"&lt;="&amp;$F$1)</f>
        <v/>
      </c>
      <c r="H244" s="177" t="n"/>
      <c r="L244" s="57" t="n">
        <v>0</v>
      </c>
      <c r="M244" s="57" t="n"/>
    </row>
    <row r="245" spans="1:13">
      <c r="A245" s="137" t="n">
        <v>1</v>
      </c>
      <c r="B245" s="100" t="s">
        <v>525</v>
      </c>
      <c r="C245" s="137">
        <f>COUNTIFS(Severity,$B245,AssignedDate,"&gt;="&amp;$C$1,AssignedDate,"&lt;="&amp;$F$1)</f>
        <v/>
      </c>
      <c r="D245" s="137">
        <f>COUNTIFS(Severity,$B245,Status,"&lt;&gt;Suspend",Status,"&lt;&gt;Assigned",Status,"&lt;&gt;Open",Status,"&lt;&gt;Hold",ResolvedDate,"&gt;="&amp;$C$1,ResolvedDate,"&lt;="&amp;$F$1)</f>
        <v/>
      </c>
      <c r="E245" s="137">
        <f>COUNTIFS(Severity,$B245,SLA_Breach,"&lt;&gt;Yes",Status,"&lt;&gt;Suspend",Status,"&lt;&gt;Assigned",Status,"&lt;&gt;Open",Status,"&lt;&gt;Hold&gt;",ResolvedDate,"&gt;="&amp;$C$1,ResolvedDate,"&lt;="&amp;$F$1)</f>
        <v/>
      </c>
      <c r="F245" s="137">
        <f>COUNTIFS(Severity,$B245,SLA_Breach,"Yes",Status,"&lt;&gt;Suspend",Status,"&lt;&gt;Assigned",Status,"&lt;&gt;Open",Status,"&lt;&gt;Hold&gt;",ResolvedDate,"&gt;="&amp;$C$1,ResolvedDate,"&lt;="&amp;$F$1)</f>
        <v/>
      </c>
      <c r="G245" s="137">
        <f>COUNTIFS(Severity,$B245,AssignedDate,"&gt;=01/01/2017 12:00:00 AM",AssignedDate,"&lt;="&amp;$F$1)</f>
        <v/>
      </c>
      <c r="H245" s="177" t="n"/>
      <c r="L245" s="57" t="n">
        <v>0</v>
      </c>
      <c r="M245" s="57" t="n"/>
    </row>
    <row r="246" spans="1:13">
      <c r="A246" s="137" t="n">
        <v>1</v>
      </c>
      <c r="B246" s="100" t="s">
        <v>525</v>
      </c>
      <c r="C246" s="137">
        <f>COUNTIFS(Severity,$B246,AssignedDate,"&gt;="&amp;$C$1,AssignedDate,"&lt;="&amp;$F$1)</f>
        <v/>
      </c>
      <c r="D246" s="137">
        <f>COUNTIFS(Severity,$B246,Status,"&lt;&gt;Suspend",Status,"&lt;&gt;Assigned",Status,"&lt;&gt;Open",Status,"&lt;&gt;Hold",ResolvedDate,"&gt;="&amp;$C$1,ResolvedDate,"&lt;="&amp;$F$1)</f>
        <v/>
      </c>
      <c r="E246" s="137">
        <f>COUNTIFS(Severity,$B246,SLA_Breach,"&lt;&gt;Yes",Status,"&lt;&gt;Suspend",Status,"&lt;&gt;Assigned",Status,"&lt;&gt;Open",Status,"&lt;&gt;Hold&gt;",ResolvedDate,"&gt;="&amp;$C$1,ResolvedDate,"&lt;="&amp;$F$1)</f>
        <v/>
      </c>
      <c r="F246" s="137">
        <f>COUNTIFS(Severity,$B246,SLA_Breach,"Yes",Status,"&lt;&gt;Suspend",Status,"&lt;&gt;Assigned",Status,"&lt;&gt;Open",Status,"&lt;&gt;Hold&gt;",ResolvedDate,"&gt;="&amp;$C$1,ResolvedDate,"&lt;="&amp;$F$1)</f>
        <v/>
      </c>
      <c r="G246" s="137">
        <f>COUNTIFS(Severity,$B246,AssignedDate,"&gt;=01/01/2017 12:00:00 AM",AssignedDate,"&lt;="&amp;$F$1)</f>
        <v/>
      </c>
      <c r="H246" s="177" t="n"/>
      <c r="L246" s="57" t="n">
        <v>0</v>
      </c>
      <c r="M246" s="57" t="n"/>
    </row>
    <row r="247" spans="1:13">
      <c r="A247" s="137" t="n">
        <v>1</v>
      </c>
      <c r="B247" s="100" t="s">
        <v>525</v>
      </c>
      <c r="C247" s="137">
        <f>COUNTIFS(Severity,$B247,AssignedDate,"&gt;="&amp;$C$1,AssignedDate,"&lt;="&amp;$F$1)</f>
        <v/>
      </c>
      <c r="D247" s="137">
        <f>COUNTIFS(Severity,$B247,Status,"&lt;&gt;Suspend",Status,"&lt;&gt;Assigned",Status,"&lt;&gt;Open",Status,"&lt;&gt;Hold",ResolvedDate,"&gt;="&amp;$C$1,ResolvedDate,"&lt;="&amp;$F$1)</f>
        <v/>
      </c>
      <c r="E247" s="137">
        <f>COUNTIFS(Severity,$B247,SLA_Breach,"&lt;&gt;Yes",Status,"&lt;&gt;Suspend",Status,"&lt;&gt;Assigned",Status,"&lt;&gt;Open",Status,"&lt;&gt;Hold&gt;",ResolvedDate,"&gt;="&amp;$C$1,ResolvedDate,"&lt;="&amp;$F$1)</f>
        <v/>
      </c>
      <c r="F247" s="137">
        <f>COUNTIFS(Severity,$B247,SLA_Breach,"Yes",Status,"&lt;&gt;Suspend",Status,"&lt;&gt;Assigned",Status,"&lt;&gt;Open",Status,"&lt;&gt;Hold&gt;",ResolvedDate,"&gt;="&amp;$C$1,ResolvedDate,"&lt;="&amp;$F$1)</f>
        <v/>
      </c>
      <c r="G247" s="137">
        <f>COUNTIFS(Severity,$B247,AssignedDate,"&gt;=01/01/2017 12:00:00 AM",AssignedDate,"&lt;="&amp;$F$1)</f>
        <v/>
      </c>
      <c r="H247" s="177" t="n"/>
      <c r="L247" s="57" t="n">
        <v>0</v>
      </c>
      <c r="M247" s="57" t="n"/>
    </row>
    <row r="248" spans="1:13">
      <c r="A248" s="137" t="n">
        <v>1</v>
      </c>
      <c r="B248" s="100" t="s">
        <v>525</v>
      </c>
      <c r="C248" s="137">
        <f>COUNTIFS(Severity,$B248,AssignedDate,"&gt;="&amp;$C$1,AssignedDate,"&lt;="&amp;$F$1)</f>
        <v/>
      </c>
      <c r="D248" s="137">
        <f>COUNTIFS(Severity,$B248,Status,"&lt;&gt;Suspend",Status,"&lt;&gt;Assigned",Status,"&lt;&gt;Open",Status,"&lt;&gt;Hold",ResolvedDate,"&gt;="&amp;$C$1,ResolvedDate,"&lt;="&amp;$F$1)</f>
        <v/>
      </c>
      <c r="E248" s="137">
        <f>COUNTIFS(Severity,$B248,SLA_Breach,"&lt;&gt;Yes",Status,"&lt;&gt;Suspend",Status,"&lt;&gt;Assigned",Status,"&lt;&gt;Open",Status,"&lt;&gt;Hold&gt;",ResolvedDate,"&gt;="&amp;$C$1,ResolvedDate,"&lt;="&amp;$F$1)</f>
        <v/>
      </c>
      <c r="F248" s="137">
        <f>COUNTIFS(Severity,$B248,SLA_Breach,"Yes",Status,"&lt;&gt;Suspend",Status,"&lt;&gt;Assigned",Status,"&lt;&gt;Open",Status,"&lt;&gt;Hold&gt;",ResolvedDate,"&gt;="&amp;$C$1,ResolvedDate,"&lt;="&amp;$F$1)</f>
        <v/>
      </c>
      <c r="G248" s="137">
        <f>COUNTIFS(Severity,$B248,AssignedDate,"&gt;=01/01/2017 12:00:00 AM",AssignedDate,"&lt;="&amp;$F$1)</f>
        <v/>
      </c>
      <c r="H248" s="177" t="n"/>
      <c r="L248" s="57" t="n">
        <v>0</v>
      </c>
      <c r="M248" s="57" t="n"/>
    </row>
    <row r="249" spans="1:13">
      <c r="A249" s="137" t="n">
        <v>1</v>
      </c>
      <c r="B249" s="100" t="s">
        <v>525</v>
      </c>
      <c r="C249" s="137">
        <f>COUNTIFS(Severity,$B249,AssignedDate,"&gt;="&amp;$C$1,AssignedDate,"&lt;="&amp;$F$1)</f>
        <v/>
      </c>
      <c r="D249" s="137">
        <f>COUNTIFS(Severity,$B249,Status,"&lt;&gt;Suspend",Status,"&lt;&gt;Assigned",Status,"&lt;&gt;Open",Status,"&lt;&gt;Hold",ResolvedDate,"&gt;="&amp;$C$1,ResolvedDate,"&lt;="&amp;$F$1)</f>
        <v/>
      </c>
      <c r="E249" s="137">
        <f>COUNTIFS(Severity,$B249,SLA_Breach,"&lt;&gt;Yes",Status,"&lt;&gt;Suspend",Status,"&lt;&gt;Assigned",Status,"&lt;&gt;Open",Status,"&lt;&gt;Hold&gt;",ResolvedDate,"&gt;="&amp;$C$1,ResolvedDate,"&lt;="&amp;$F$1)</f>
        <v/>
      </c>
      <c r="F249" s="137">
        <f>COUNTIFS(Severity,$B249,SLA_Breach,"Yes",Status,"&lt;&gt;Suspend",Status,"&lt;&gt;Assigned",Status,"&lt;&gt;Open",Status,"&lt;&gt;Hold&gt;",ResolvedDate,"&gt;="&amp;$C$1,ResolvedDate,"&lt;="&amp;$F$1)</f>
        <v/>
      </c>
      <c r="G249" s="137">
        <f>COUNTIFS(Severity,$B249,AssignedDate,"&gt;=01/01/2017 12:00:00 AM",AssignedDate,"&lt;="&amp;$F$1)</f>
        <v/>
      </c>
      <c r="H249" s="177" t="n"/>
      <c r="L249" s="57" t="n">
        <v>0</v>
      </c>
      <c r="M249" s="57" t="n"/>
    </row>
    <row r="250" spans="1:13">
      <c r="A250" s="137" t="n">
        <v>1</v>
      </c>
      <c r="B250" s="100" t="s">
        <v>525</v>
      </c>
      <c r="C250" s="137">
        <f>COUNTIFS(Severity,$B250,AssignedDate,"&gt;="&amp;$C$1,AssignedDate,"&lt;="&amp;$F$1)</f>
        <v/>
      </c>
      <c r="D250" s="137">
        <f>COUNTIFS(Severity,$B250,Status,"&lt;&gt;Suspend",Status,"&lt;&gt;Assigned",Status,"&lt;&gt;Open",Status,"&lt;&gt;Hold",ResolvedDate,"&gt;="&amp;$C$1,ResolvedDate,"&lt;="&amp;$F$1)</f>
        <v/>
      </c>
      <c r="E250" s="137">
        <f>COUNTIFS(Severity,$B250,SLA_Breach,"&lt;&gt;Yes",Status,"&lt;&gt;Suspend",Status,"&lt;&gt;Assigned",Status,"&lt;&gt;Open",Status,"&lt;&gt;Hold&gt;",ResolvedDate,"&gt;="&amp;$C$1,ResolvedDate,"&lt;="&amp;$F$1)</f>
        <v/>
      </c>
      <c r="F250" s="137">
        <f>COUNTIFS(Severity,$B250,SLA_Breach,"Yes",Status,"&lt;&gt;Suspend",Status,"&lt;&gt;Assigned",Status,"&lt;&gt;Open",Status,"&lt;&gt;Hold&gt;",ResolvedDate,"&gt;="&amp;$C$1,ResolvedDate,"&lt;="&amp;$F$1)</f>
        <v/>
      </c>
      <c r="G250" s="137">
        <f>COUNTIFS(Severity,$B250,AssignedDate,"&gt;=01/01/2017 12:00:00 AM",AssignedDate,"&lt;="&amp;$F$1)</f>
        <v/>
      </c>
      <c r="H250" s="177" t="n"/>
      <c r="L250" s="57" t="n">
        <v>0</v>
      </c>
      <c r="M250" s="57" t="n"/>
    </row>
    <row r="251" spans="1:13">
      <c r="A251" s="137" t="n">
        <v>1</v>
      </c>
      <c r="B251" s="100" t="s">
        <v>525</v>
      </c>
      <c r="C251" s="137">
        <f>COUNTIFS(Severity,$B251,AssignedDate,"&gt;="&amp;$C$1,AssignedDate,"&lt;="&amp;$F$1)</f>
        <v/>
      </c>
      <c r="D251" s="137">
        <f>COUNTIFS(Severity,$B251,Status,"&lt;&gt;Suspend",Status,"&lt;&gt;Assigned",Status,"&lt;&gt;Open",Status,"&lt;&gt;Hold",ResolvedDate,"&gt;="&amp;$C$1,ResolvedDate,"&lt;="&amp;$F$1)</f>
        <v/>
      </c>
      <c r="E251" s="137">
        <f>COUNTIFS(Severity,$B251,SLA_Breach,"&lt;&gt;Yes",Status,"&lt;&gt;Suspend",Status,"&lt;&gt;Assigned",Status,"&lt;&gt;Open",Status,"&lt;&gt;Hold&gt;",ResolvedDate,"&gt;="&amp;$C$1,ResolvedDate,"&lt;="&amp;$F$1)</f>
        <v/>
      </c>
      <c r="F251" s="137">
        <f>COUNTIFS(Severity,$B251,SLA_Breach,"Yes",Status,"&lt;&gt;Suspend",Status,"&lt;&gt;Assigned",Status,"&lt;&gt;Open",Status,"&lt;&gt;Hold&gt;",ResolvedDate,"&gt;="&amp;$C$1,ResolvedDate,"&lt;="&amp;$F$1)</f>
        <v/>
      </c>
      <c r="G251" s="137">
        <f>COUNTIFS(Severity,$B251,AssignedDate,"&gt;=01/01/2017 12:00:00 AM",AssignedDate,"&lt;="&amp;$F$1)</f>
        <v/>
      </c>
      <c r="H251" s="177" t="n"/>
      <c r="L251" s="57" t="n">
        <v>0</v>
      </c>
      <c r="M251" s="57" t="n"/>
    </row>
    <row r="252" spans="1:13">
      <c r="A252" s="137" t="n">
        <v>1</v>
      </c>
      <c r="B252" s="100" t="s">
        <v>525</v>
      </c>
      <c r="C252" s="137">
        <f>COUNTIFS(Severity,$B252,AssignedDate,"&gt;="&amp;$C$1,AssignedDate,"&lt;="&amp;$F$1)</f>
        <v/>
      </c>
      <c r="D252" s="137">
        <f>COUNTIFS(Severity,$B252,Status,"&lt;&gt;Suspend",Status,"&lt;&gt;Assigned",Status,"&lt;&gt;Open",Status,"&lt;&gt;Hold",ResolvedDate,"&gt;="&amp;$C$1,ResolvedDate,"&lt;="&amp;$F$1)</f>
        <v/>
      </c>
      <c r="E252" s="137">
        <f>COUNTIFS(Severity,$B252,SLA_Breach,"&lt;&gt;Yes",Status,"&lt;&gt;Suspend",Status,"&lt;&gt;Assigned",Status,"&lt;&gt;Open",Status,"&lt;&gt;Hold&gt;",ResolvedDate,"&gt;="&amp;$C$1,ResolvedDate,"&lt;="&amp;$F$1)</f>
        <v/>
      </c>
      <c r="F252" s="137">
        <f>COUNTIFS(Severity,$B252,SLA_Breach,"Yes",Status,"&lt;&gt;Suspend",Status,"&lt;&gt;Assigned",Status,"&lt;&gt;Open",Status,"&lt;&gt;Hold&gt;",ResolvedDate,"&gt;="&amp;$C$1,ResolvedDate,"&lt;="&amp;$F$1)</f>
        <v/>
      </c>
      <c r="G252" s="137">
        <f>COUNTIFS(Severity,$B252,AssignedDate,"&gt;=01/01/2017 12:00:00 AM",AssignedDate,"&lt;="&amp;$F$1)</f>
        <v/>
      </c>
      <c r="H252" s="177" t="n"/>
      <c r="L252" s="57" t="n">
        <v>0</v>
      </c>
      <c r="M252" s="57" t="n"/>
    </row>
    <row r="253" spans="1:13">
      <c r="A253" s="137" t="n">
        <v>1</v>
      </c>
      <c r="B253" s="100" t="s">
        <v>525</v>
      </c>
      <c r="C253" s="137">
        <f>COUNTIFS(Severity,$B253,AssignedDate,"&gt;="&amp;$C$1,AssignedDate,"&lt;="&amp;$F$1)</f>
        <v/>
      </c>
      <c r="D253" s="137">
        <f>COUNTIFS(Severity,$B253,Status,"&lt;&gt;Suspend",Status,"&lt;&gt;Assigned",Status,"&lt;&gt;Open",Status,"&lt;&gt;Hold",ResolvedDate,"&gt;="&amp;$C$1,ResolvedDate,"&lt;="&amp;$F$1)</f>
        <v/>
      </c>
      <c r="E253" s="137">
        <f>COUNTIFS(Severity,$B253,SLA_Breach,"&lt;&gt;Yes",Status,"&lt;&gt;Suspend",Status,"&lt;&gt;Assigned",Status,"&lt;&gt;Open",Status,"&lt;&gt;Hold&gt;",ResolvedDate,"&gt;="&amp;$C$1,ResolvedDate,"&lt;="&amp;$F$1)</f>
        <v/>
      </c>
      <c r="F253" s="137">
        <f>COUNTIFS(Severity,$B253,SLA_Breach,"Yes",Status,"&lt;&gt;Suspend",Status,"&lt;&gt;Assigned",Status,"&lt;&gt;Open",Status,"&lt;&gt;Hold&gt;",ResolvedDate,"&gt;="&amp;$C$1,ResolvedDate,"&lt;="&amp;$F$1)</f>
        <v/>
      </c>
      <c r="G253" s="137">
        <f>COUNTIFS(Severity,$B253,AssignedDate,"&gt;=01/01/2017 12:00:00 AM",AssignedDate,"&lt;="&amp;$F$1)</f>
        <v/>
      </c>
      <c r="H253" s="177" t="n"/>
      <c r="L253" s="57" t="n">
        <v>0</v>
      </c>
      <c r="M253" s="57" t="n"/>
    </row>
    <row r="254" spans="1:13">
      <c r="A254" s="137" t="n">
        <v>1</v>
      </c>
      <c r="B254" s="100" t="s">
        <v>525</v>
      </c>
      <c r="C254" s="137">
        <f>COUNTIFS(Severity,$B254,AssignedDate,"&gt;="&amp;$C$1,AssignedDate,"&lt;="&amp;$F$1)</f>
        <v/>
      </c>
      <c r="D254" s="137">
        <f>COUNTIFS(Severity,$B254,Status,"&lt;&gt;Suspend",Status,"&lt;&gt;Assigned",Status,"&lt;&gt;Open",Status,"&lt;&gt;Hold",ResolvedDate,"&gt;="&amp;$C$1,ResolvedDate,"&lt;="&amp;$F$1)</f>
        <v/>
      </c>
      <c r="E254" s="137">
        <f>COUNTIFS(Severity,$B254,SLA_Breach,"&lt;&gt;Yes",Status,"&lt;&gt;Suspend",Status,"&lt;&gt;Assigned",Status,"&lt;&gt;Open",Status,"&lt;&gt;Hold&gt;",ResolvedDate,"&gt;="&amp;$C$1,ResolvedDate,"&lt;="&amp;$F$1)</f>
        <v/>
      </c>
      <c r="F254" s="137">
        <f>COUNTIFS(Severity,$B254,SLA_Breach,"Yes",Status,"&lt;&gt;Suspend",Status,"&lt;&gt;Assigned",Status,"&lt;&gt;Open",Status,"&lt;&gt;Hold&gt;",ResolvedDate,"&gt;="&amp;$C$1,ResolvedDate,"&lt;="&amp;$F$1)</f>
        <v/>
      </c>
      <c r="G254" s="137">
        <f>COUNTIFS(Severity,$B254,AssignedDate,"&gt;=01/01/2017 12:00:00 AM",AssignedDate,"&lt;="&amp;$F$1)</f>
        <v/>
      </c>
      <c r="H254" s="177" t="n"/>
      <c r="L254" s="57" t="n">
        <v>0</v>
      </c>
      <c r="M254" s="57" t="n"/>
    </row>
    <row r="255" spans="1:13">
      <c r="A255" s="137" t="n">
        <v>1</v>
      </c>
      <c r="B255" s="100" t="s">
        <v>525</v>
      </c>
      <c r="C255" s="137">
        <f>COUNTIFS(Severity,$B255,AssignedDate,"&gt;="&amp;$C$1,AssignedDate,"&lt;="&amp;$F$1)</f>
        <v/>
      </c>
      <c r="D255" s="137">
        <f>COUNTIFS(Severity,$B255,Status,"&lt;&gt;Suspend",Status,"&lt;&gt;Assigned",Status,"&lt;&gt;Open",Status,"&lt;&gt;Hold",ResolvedDate,"&gt;="&amp;$C$1,ResolvedDate,"&lt;="&amp;$F$1)</f>
        <v/>
      </c>
      <c r="E255" s="137">
        <f>COUNTIFS(Severity,$B255,SLA_Breach,"&lt;&gt;Yes",Status,"&lt;&gt;Suspend",Status,"&lt;&gt;Assigned",Status,"&lt;&gt;Open",Status,"&lt;&gt;Hold&gt;",ResolvedDate,"&gt;="&amp;$C$1,ResolvedDate,"&lt;="&amp;$F$1)</f>
        <v/>
      </c>
      <c r="F255" s="137">
        <f>COUNTIFS(Severity,$B255,SLA_Breach,"Yes",Status,"&lt;&gt;Suspend",Status,"&lt;&gt;Assigned",Status,"&lt;&gt;Open",Status,"&lt;&gt;Hold&gt;",ResolvedDate,"&gt;="&amp;$C$1,ResolvedDate,"&lt;="&amp;$F$1)</f>
        <v/>
      </c>
      <c r="G255" s="137">
        <f>COUNTIFS(Severity,$B255,AssignedDate,"&gt;=01/01/2017 12:00:00 AM",AssignedDate,"&lt;="&amp;$F$1)</f>
        <v/>
      </c>
      <c r="H255" s="177" t="n"/>
      <c r="L255" s="57" t="n">
        <v>0</v>
      </c>
      <c r="M255" s="57" t="n"/>
    </row>
    <row r="256" spans="1:13">
      <c r="A256" s="137" t="n">
        <v>1</v>
      </c>
      <c r="B256" s="100" t="s">
        <v>525</v>
      </c>
      <c r="C256" s="137">
        <f>COUNTIFS(Severity,$B256,AssignedDate,"&gt;="&amp;$C$1,AssignedDate,"&lt;="&amp;$F$1)</f>
        <v/>
      </c>
      <c r="D256" s="137">
        <f>COUNTIFS(Severity,$B256,Status,"&lt;&gt;Suspend",Status,"&lt;&gt;Assigned",Status,"&lt;&gt;Open",Status,"&lt;&gt;Hold",ResolvedDate,"&gt;="&amp;$C$1,ResolvedDate,"&lt;="&amp;$F$1)</f>
        <v/>
      </c>
      <c r="E256" s="137">
        <f>COUNTIFS(Severity,$B256,SLA_Breach,"&lt;&gt;Yes",Status,"&lt;&gt;Suspend",Status,"&lt;&gt;Assigned",Status,"&lt;&gt;Open",Status,"&lt;&gt;Hold&gt;",ResolvedDate,"&gt;="&amp;$C$1,ResolvedDate,"&lt;="&amp;$F$1)</f>
        <v/>
      </c>
      <c r="F256" s="137">
        <f>COUNTIFS(Severity,$B256,SLA_Breach,"Yes",Status,"&lt;&gt;Suspend",Status,"&lt;&gt;Assigned",Status,"&lt;&gt;Open",Status,"&lt;&gt;Hold&gt;",ResolvedDate,"&gt;="&amp;$C$1,ResolvedDate,"&lt;="&amp;$F$1)</f>
        <v/>
      </c>
      <c r="G256" s="137">
        <f>COUNTIFS(Severity,$B256,AssignedDate,"&gt;=01/01/2017 12:00:00 AM",AssignedDate,"&lt;="&amp;$F$1)</f>
        <v/>
      </c>
      <c r="H256" s="177" t="n"/>
      <c r="L256" s="57" t="n">
        <v>0</v>
      </c>
      <c r="M256" s="57" t="n"/>
    </row>
    <row r="257" spans="1:13">
      <c r="A257" s="137" t="n">
        <v>1</v>
      </c>
      <c r="B257" s="100" t="s">
        <v>525</v>
      </c>
      <c r="C257" s="137">
        <f>COUNTIFS(Severity,$B257,AssignedDate,"&gt;="&amp;$C$1,AssignedDate,"&lt;="&amp;$F$1)</f>
        <v/>
      </c>
      <c r="D257" s="137">
        <f>COUNTIFS(Severity,$B257,Status,"&lt;&gt;Suspend",Status,"&lt;&gt;Assigned",Status,"&lt;&gt;Open",Status,"&lt;&gt;Hold",ResolvedDate,"&gt;="&amp;$C$1,ResolvedDate,"&lt;="&amp;$F$1)</f>
        <v/>
      </c>
      <c r="E257" s="137">
        <f>COUNTIFS(Severity,$B257,SLA_Breach,"&lt;&gt;Yes",Status,"&lt;&gt;Suspend",Status,"&lt;&gt;Assigned",Status,"&lt;&gt;Open",Status,"&lt;&gt;Hold&gt;",ResolvedDate,"&gt;="&amp;$C$1,ResolvedDate,"&lt;="&amp;$F$1)</f>
        <v/>
      </c>
      <c r="F257" s="137">
        <f>COUNTIFS(Severity,$B257,SLA_Breach,"Yes",Status,"&lt;&gt;Suspend",Status,"&lt;&gt;Assigned",Status,"&lt;&gt;Open",Status,"&lt;&gt;Hold&gt;",ResolvedDate,"&gt;="&amp;$C$1,ResolvedDate,"&lt;="&amp;$F$1)</f>
        <v/>
      </c>
      <c r="G257" s="137">
        <f>COUNTIFS(Severity,$B257,AssignedDate,"&gt;=01/01/2017 12:00:00 AM",AssignedDate,"&lt;="&amp;$F$1)</f>
        <v/>
      </c>
      <c r="H257" s="177" t="n"/>
      <c r="L257" s="57" t="n">
        <v>0</v>
      </c>
      <c r="M257" s="57" t="n"/>
    </row>
    <row r="258" spans="1:13">
      <c r="A258" s="137" t="n">
        <v>1</v>
      </c>
      <c r="B258" s="100" t="s">
        <v>525</v>
      </c>
      <c r="C258" s="137">
        <f>COUNTIFS(Severity,$B258,AssignedDate,"&gt;="&amp;$C$1,AssignedDate,"&lt;="&amp;$F$1)</f>
        <v/>
      </c>
      <c r="D258" s="137">
        <f>COUNTIFS(Severity,$B258,Status,"&lt;&gt;Suspend",Status,"&lt;&gt;Assigned",Status,"&lt;&gt;Open",Status,"&lt;&gt;Hold",ResolvedDate,"&gt;="&amp;$C$1,ResolvedDate,"&lt;="&amp;$F$1)</f>
        <v/>
      </c>
      <c r="E258" s="137">
        <f>COUNTIFS(Severity,$B258,SLA_Breach,"&lt;&gt;Yes",Status,"&lt;&gt;Suspend",Status,"&lt;&gt;Assigned",Status,"&lt;&gt;Open",Status,"&lt;&gt;Hold&gt;",ResolvedDate,"&gt;="&amp;$C$1,ResolvedDate,"&lt;="&amp;$F$1)</f>
        <v/>
      </c>
      <c r="F258" s="137">
        <f>COUNTIFS(Severity,$B258,SLA_Breach,"Yes",Status,"&lt;&gt;Suspend",Status,"&lt;&gt;Assigned",Status,"&lt;&gt;Open",Status,"&lt;&gt;Hold&gt;",ResolvedDate,"&gt;="&amp;$C$1,ResolvedDate,"&lt;="&amp;$F$1)</f>
        <v/>
      </c>
      <c r="G258" s="137">
        <f>COUNTIFS(Severity,$B258,AssignedDate,"&gt;=01/01/2017 12:00:00 AM",AssignedDate,"&lt;="&amp;$F$1)</f>
        <v/>
      </c>
      <c r="H258" s="177" t="n"/>
      <c r="L258" s="57" t="n">
        <v>0</v>
      </c>
      <c r="M258" s="57" t="n"/>
    </row>
    <row r="259" spans="1:13">
      <c r="A259" s="137" t="n">
        <v>1</v>
      </c>
      <c r="B259" s="100" t="s">
        <v>525</v>
      </c>
      <c r="C259" s="137">
        <f>COUNTIFS(Severity,$B259,AssignedDate,"&gt;="&amp;$C$1,AssignedDate,"&lt;="&amp;$F$1)</f>
        <v/>
      </c>
      <c r="D259" s="137">
        <f>COUNTIFS(Severity,$B259,Status,"&lt;&gt;Suspend",Status,"&lt;&gt;Assigned",Status,"&lt;&gt;Open",Status,"&lt;&gt;Hold",ResolvedDate,"&gt;="&amp;$C$1,ResolvedDate,"&lt;="&amp;$F$1)</f>
        <v/>
      </c>
      <c r="E259" s="137">
        <f>COUNTIFS(Severity,$B259,SLA_Breach,"&lt;&gt;Yes",Status,"&lt;&gt;Suspend",Status,"&lt;&gt;Assigned",Status,"&lt;&gt;Open",Status,"&lt;&gt;Hold&gt;",ResolvedDate,"&gt;="&amp;$C$1,ResolvedDate,"&lt;="&amp;$F$1)</f>
        <v/>
      </c>
      <c r="F259" s="137">
        <f>COUNTIFS(Severity,$B259,SLA_Breach,"Yes",Status,"&lt;&gt;Suspend",Status,"&lt;&gt;Assigned",Status,"&lt;&gt;Open",Status,"&lt;&gt;Hold&gt;",ResolvedDate,"&gt;="&amp;$C$1,ResolvedDate,"&lt;="&amp;$F$1)</f>
        <v/>
      </c>
      <c r="G259" s="137">
        <f>COUNTIFS(Severity,$B259,AssignedDate,"&gt;=01/01/2017 12:00:00 AM",AssignedDate,"&lt;="&amp;$F$1)</f>
        <v/>
      </c>
      <c r="H259" s="177" t="n"/>
      <c r="L259" s="57" t="n">
        <v>0</v>
      </c>
      <c r="M259" s="57" t="n"/>
    </row>
    <row r="260" spans="1:13">
      <c r="A260" s="137" t="n">
        <v>1</v>
      </c>
      <c r="B260" s="100" t="s">
        <v>525</v>
      </c>
      <c r="C260" s="137">
        <f>COUNTIFS(Severity,$B260,AssignedDate,"&gt;="&amp;$C$1,AssignedDate,"&lt;="&amp;$F$1)</f>
        <v/>
      </c>
      <c r="D260" s="137">
        <f>COUNTIFS(Severity,$B260,Status,"&lt;&gt;Suspend",Status,"&lt;&gt;Assigned",Status,"&lt;&gt;Open",Status,"&lt;&gt;Hold",ResolvedDate,"&gt;="&amp;$C$1,ResolvedDate,"&lt;="&amp;$F$1)</f>
        <v/>
      </c>
      <c r="E260" s="137">
        <f>COUNTIFS(Severity,$B260,SLA_Breach,"&lt;&gt;Yes",Status,"&lt;&gt;Suspend",Status,"&lt;&gt;Assigned",Status,"&lt;&gt;Open",Status,"&lt;&gt;Hold&gt;",ResolvedDate,"&gt;="&amp;$C$1,ResolvedDate,"&lt;="&amp;$F$1)</f>
        <v/>
      </c>
      <c r="F260" s="137">
        <f>COUNTIFS(Severity,$B260,SLA_Breach,"Yes",Status,"&lt;&gt;Suspend",Status,"&lt;&gt;Assigned",Status,"&lt;&gt;Open",Status,"&lt;&gt;Hold&gt;",ResolvedDate,"&gt;="&amp;$C$1,ResolvedDate,"&lt;="&amp;$F$1)</f>
        <v/>
      </c>
      <c r="G260" s="137">
        <f>COUNTIFS(Severity,$B260,AssignedDate,"&gt;=01/01/2017 12:00:00 AM",AssignedDate,"&lt;="&amp;$F$1)</f>
        <v/>
      </c>
      <c r="H260" s="177" t="n"/>
      <c r="L260" s="57" t="n">
        <v>0</v>
      </c>
      <c r="M260" s="57" t="n"/>
    </row>
    <row r="261" spans="1:13">
      <c r="A261" s="137" t="n">
        <v>1</v>
      </c>
      <c r="B261" s="100" t="s">
        <v>525</v>
      </c>
      <c r="C261" s="137">
        <f>COUNTIFS(Severity,$B261,AssignedDate,"&gt;="&amp;$C$1,AssignedDate,"&lt;="&amp;$F$1)</f>
        <v/>
      </c>
      <c r="D261" s="137">
        <f>COUNTIFS(Severity,$B261,Status,"&lt;&gt;Suspend",Status,"&lt;&gt;Assigned",Status,"&lt;&gt;Open",Status,"&lt;&gt;Hold",ResolvedDate,"&gt;="&amp;$C$1,ResolvedDate,"&lt;="&amp;$F$1)</f>
        <v/>
      </c>
      <c r="E261" s="137">
        <f>COUNTIFS(Severity,$B261,SLA_Breach,"&lt;&gt;Yes",Status,"&lt;&gt;Suspend",Status,"&lt;&gt;Assigned",Status,"&lt;&gt;Open",Status,"&lt;&gt;Hold&gt;",ResolvedDate,"&gt;="&amp;$C$1,ResolvedDate,"&lt;="&amp;$F$1)</f>
        <v/>
      </c>
      <c r="F261" s="137">
        <f>COUNTIFS(Severity,$B261,SLA_Breach,"Yes",Status,"&lt;&gt;Suspend",Status,"&lt;&gt;Assigned",Status,"&lt;&gt;Open",Status,"&lt;&gt;Hold&gt;",ResolvedDate,"&gt;="&amp;$C$1,ResolvedDate,"&lt;="&amp;$F$1)</f>
        <v/>
      </c>
      <c r="G261" s="137">
        <f>COUNTIFS(Severity,$B261,AssignedDate,"&gt;=01/01/2017 12:00:00 AM",AssignedDate,"&lt;="&amp;$F$1)</f>
        <v/>
      </c>
      <c r="H261" s="177" t="n"/>
      <c r="L261" s="57" t="n">
        <v>0</v>
      </c>
      <c r="M261" s="57" t="n"/>
    </row>
    <row r="262" spans="1:13">
      <c r="A262" s="137" t="n">
        <v>1</v>
      </c>
      <c r="B262" s="100" t="s">
        <v>525</v>
      </c>
      <c r="C262" s="137">
        <f>COUNTIFS(Severity,$B262,AssignedDate,"&gt;="&amp;$C$1,AssignedDate,"&lt;="&amp;$F$1)</f>
        <v/>
      </c>
      <c r="D262" s="137">
        <f>COUNTIFS(Severity,$B262,Status,"&lt;&gt;Suspend",Status,"&lt;&gt;Assigned",Status,"&lt;&gt;Open",Status,"&lt;&gt;Hold",ResolvedDate,"&gt;="&amp;$C$1,ResolvedDate,"&lt;="&amp;$F$1)</f>
        <v/>
      </c>
      <c r="E262" s="137">
        <f>COUNTIFS(Severity,$B262,SLA_Breach,"&lt;&gt;Yes",Status,"&lt;&gt;Suspend",Status,"&lt;&gt;Assigned",Status,"&lt;&gt;Open",Status,"&lt;&gt;Hold&gt;",ResolvedDate,"&gt;="&amp;$C$1,ResolvedDate,"&lt;="&amp;$F$1)</f>
        <v/>
      </c>
      <c r="F262" s="137">
        <f>COUNTIFS(Severity,$B262,SLA_Breach,"Yes",Status,"&lt;&gt;Suspend",Status,"&lt;&gt;Assigned",Status,"&lt;&gt;Open",Status,"&lt;&gt;Hold&gt;",ResolvedDate,"&gt;="&amp;$C$1,ResolvedDate,"&lt;="&amp;$F$1)</f>
        <v/>
      </c>
      <c r="G262" s="137">
        <f>COUNTIFS(Severity,$B262,AssignedDate,"&gt;=01/01/2017 12:00:00 AM",AssignedDate,"&lt;="&amp;$F$1)</f>
        <v/>
      </c>
      <c r="H262" s="177" t="n"/>
      <c r="L262" s="57" t="n">
        <v>0</v>
      </c>
      <c r="M262" s="57" t="n"/>
    </row>
    <row r="263" spans="1:13">
      <c r="A263" s="137" t="n">
        <v>1</v>
      </c>
      <c r="B263" s="100" t="s">
        <v>525</v>
      </c>
      <c r="C263" s="137">
        <f>COUNTIFS(Severity,$B263,AssignedDate,"&gt;="&amp;$C$1,AssignedDate,"&lt;="&amp;$F$1)</f>
        <v/>
      </c>
      <c r="D263" s="137">
        <f>COUNTIFS(Severity,$B263,Status,"&lt;&gt;Suspend",Status,"&lt;&gt;Assigned",Status,"&lt;&gt;Open",Status,"&lt;&gt;Hold",ResolvedDate,"&gt;="&amp;$C$1,ResolvedDate,"&lt;="&amp;$F$1)</f>
        <v/>
      </c>
      <c r="E263" s="137">
        <f>COUNTIFS(Severity,$B263,SLA_Breach,"&lt;&gt;Yes",Status,"&lt;&gt;Suspend",Status,"&lt;&gt;Assigned",Status,"&lt;&gt;Open",Status,"&lt;&gt;Hold&gt;",ResolvedDate,"&gt;="&amp;$C$1,ResolvedDate,"&lt;="&amp;$F$1)</f>
        <v/>
      </c>
      <c r="F263" s="137">
        <f>COUNTIFS(Severity,$B263,SLA_Breach,"Yes",Status,"&lt;&gt;Suspend",Status,"&lt;&gt;Assigned",Status,"&lt;&gt;Open",Status,"&lt;&gt;Hold&gt;",ResolvedDate,"&gt;="&amp;$C$1,ResolvedDate,"&lt;="&amp;$F$1)</f>
        <v/>
      </c>
      <c r="G263" s="137">
        <f>COUNTIFS(Severity,$B263,AssignedDate,"&gt;=01/01/2017 12:00:00 AM",AssignedDate,"&lt;="&amp;$F$1)</f>
        <v/>
      </c>
      <c r="H263" s="177" t="n"/>
      <c r="L263" s="57" t="n">
        <v>0</v>
      </c>
      <c r="M263" s="57" t="n"/>
    </row>
    <row r="264" spans="1:13">
      <c r="A264" s="137" t="n">
        <v>1</v>
      </c>
      <c r="B264" s="100" t="s">
        <v>525</v>
      </c>
      <c r="C264" s="137">
        <f>COUNTIFS(Severity,$B264,AssignedDate,"&gt;="&amp;$C$1,AssignedDate,"&lt;="&amp;$F$1)</f>
        <v/>
      </c>
      <c r="D264" s="137">
        <f>COUNTIFS(Severity,$B264,Status,"&lt;&gt;Suspend",Status,"&lt;&gt;Assigned",Status,"&lt;&gt;Open",Status,"&lt;&gt;Hold",ResolvedDate,"&gt;="&amp;$C$1,ResolvedDate,"&lt;="&amp;$F$1)</f>
        <v/>
      </c>
      <c r="E264" s="137">
        <f>COUNTIFS(Severity,$B264,SLA_Breach,"&lt;&gt;Yes",Status,"&lt;&gt;Suspend",Status,"&lt;&gt;Assigned",Status,"&lt;&gt;Open",Status,"&lt;&gt;Hold&gt;",ResolvedDate,"&gt;="&amp;$C$1,ResolvedDate,"&lt;="&amp;$F$1)</f>
        <v/>
      </c>
      <c r="F264" s="137">
        <f>COUNTIFS(Severity,$B264,SLA_Breach,"Yes",Status,"&lt;&gt;Suspend",Status,"&lt;&gt;Assigned",Status,"&lt;&gt;Open",Status,"&lt;&gt;Hold&gt;",ResolvedDate,"&gt;="&amp;$C$1,ResolvedDate,"&lt;="&amp;$F$1)</f>
        <v/>
      </c>
      <c r="G264" s="137">
        <f>COUNTIFS(Severity,$B264,AssignedDate,"&gt;=01/01/2017 12:00:00 AM",AssignedDate,"&lt;="&amp;$F$1)</f>
        <v/>
      </c>
      <c r="H264" s="177" t="n"/>
      <c r="L264" s="57" t="n">
        <v>0</v>
      </c>
      <c r="M264" s="57" t="n"/>
    </row>
    <row r="265" spans="1:13">
      <c r="A265" s="137" t="n">
        <v>1</v>
      </c>
      <c r="B265" s="100" t="s">
        <v>525</v>
      </c>
      <c r="C265" s="137">
        <f>COUNTIFS(Severity,$B265,AssignedDate,"&gt;="&amp;$C$1,AssignedDate,"&lt;="&amp;$F$1)</f>
        <v/>
      </c>
      <c r="D265" s="137">
        <f>COUNTIFS(Severity,$B265,Status,"&lt;&gt;Suspend",Status,"&lt;&gt;Assigned",Status,"&lt;&gt;Open",Status,"&lt;&gt;Hold",ResolvedDate,"&gt;="&amp;$C$1,ResolvedDate,"&lt;="&amp;$F$1)</f>
        <v/>
      </c>
      <c r="E265" s="137">
        <f>COUNTIFS(Severity,$B265,SLA_Breach,"&lt;&gt;Yes",Status,"&lt;&gt;Suspend",Status,"&lt;&gt;Assigned",Status,"&lt;&gt;Open",Status,"&lt;&gt;Hold&gt;",ResolvedDate,"&gt;="&amp;$C$1,ResolvedDate,"&lt;="&amp;$F$1)</f>
        <v/>
      </c>
      <c r="F265" s="137">
        <f>COUNTIFS(Severity,$B265,SLA_Breach,"Yes",Status,"&lt;&gt;Suspend",Status,"&lt;&gt;Assigned",Status,"&lt;&gt;Open",Status,"&lt;&gt;Hold&gt;",ResolvedDate,"&gt;="&amp;$C$1,ResolvedDate,"&lt;="&amp;$F$1)</f>
        <v/>
      </c>
      <c r="G265" s="137">
        <f>COUNTIFS(Severity,$B265,AssignedDate,"&gt;=01/01/2017 12:00:00 AM",AssignedDate,"&lt;="&amp;$F$1)</f>
        <v/>
      </c>
      <c r="H265" s="177" t="n"/>
      <c r="L265" s="57" t="n">
        <v>0</v>
      </c>
      <c r="M265" s="57" t="n"/>
    </row>
    <row r="266" spans="1:13">
      <c r="A266" s="137" t="n">
        <v>1</v>
      </c>
      <c r="B266" s="100" t="s">
        <v>525</v>
      </c>
      <c r="C266" s="137">
        <f>COUNTIFS(Severity,$B266,AssignedDate,"&gt;="&amp;$C$1,AssignedDate,"&lt;="&amp;$F$1)</f>
        <v/>
      </c>
      <c r="D266" s="137">
        <f>COUNTIFS(Severity,$B266,Status,"&lt;&gt;Suspend",Status,"&lt;&gt;Assigned",Status,"&lt;&gt;Open",Status,"&lt;&gt;Hold",ResolvedDate,"&gt;="&amp;$C$1,ResolvedDate,"&lt;="&amp;$F$1)</f>
        <v/>
      </c>
      <c r="E266" s="137">
        <f>COUNTIFS(Severity,$B266,SLA_Breach,"&lt;&gt;Yes",Status,"&lt;&gt;Suspend",Status,"&lt;&gt;Assigned",Status,"&lt;&gt;Open",Status,"&lt;&gt;Hold&gt;",ResolvedDate,"&gt;="&amp;$C$1,ResolvedDate,"&lt;="&amp;$F$1)</f>
        <v/>
      </c>
      <c r="F266" s="137">
        <f>COUNTIFS(Severity,$B266,SLA_Breach,"Yes",Status,"&lt;&gt;Suspend",Status,"&lt;&gt;Assigned",Status,"&lt;&gt;Open",Status,"&lt;&gt;Hold&gt;",ResolvedDate,"&gt;="&amp;$C$1,ResolvedDate,"&lt;="&amp;$F$1)</f>
        <v/>
      </c>
      <c r="G266" s="137">
        <f>COUNTIFS(Severity,$B266,AssignedDate,"&gt;=01/01/2017 12:00:00 AM",AssignedDate,"&lt;="&amp;$F$1)</f>
        <v/>
      </c>
      <c r="H266" s="177" t="n"/>
      <c r="L266" s="57" t="n">
        <v>0</v>
      </c>
      <c r="M266" s="57" t="n"/>
    </row>
    <row r="267" spans="1:13">
      <c r="A267" s="137" t="n">
        <v>1</v>
      </c>
      <c r="B267" s="100" t="s">
        <v>525</v>
      </c>
      <c r="C267" s="137">
        <f>COUNTIFS(Severity,$B267,AssignedDate,"&gt;="&amp;$C$1,AssignedDate,"&lt;="&amp;$F$1)</f>
        <v/>
      </c>
      <c r="D267" s="137">
        <f>COUNTIFS(Severity,$B267,Status,"&lt;&gt;Suspend",Status,"&lt;&gt;Assigned",Status,"&lt;&gt;Open",Status,"&lt;&gt;Hold",ResolvedDate,"&gt;="&amp;$C$1,ResolvedDate,"&lt;="&amp;$F$1)</f>
        <v/>
      </c>
      <c r="E267" s="137">
        <f>COUNTIFS(Severity,$B267,SLA_Breach,"&lt;&gt;Yes",Status,"&lt;&gt;Suspend",Status,"&lt;&gt;Assigned",Status,"&lt;&gt;Open",Status,"&lt;&gt;Hold&gt;",ResolvedDate,"&gt;="&amp;$C$1,ResolvedDate,"&lt;="&amp;$F$1)</f>
        <v/>
      </c>
      <c r="F267" s="137">
        <f>COUNTIFS(Severity,$B267,SLA_Breach,"Yes",Status,"&lt;&gt;Suspend",Status,"&lt;&gt;Assigned",Status,"&lt;&gt;Open",Status,"&lt;&gt;Hold&gt;",ResolvedDate,"&gt;="&amp;$C$1,ResolvedDate,"&lt;="&amp;$F$1)</f>
        <v/>
      </c>
      <c r="G267" s="137">
        <f>COUNTIFS(Severity,$B267,AssignedDate,"&gt;=01/01/2017 12:00:00 AM",AssignedDate,"&lt;="&amp;$F$1)</f>
        <v/>
      </c>
      <c r="H267" s="177" t="n"/>
      <c r="L267" s="57" t="n">
        <v>0</v>
      </c>
      <c r="M267" s="57" t="n"/>
    </row>
    <row r="268" spans="1:13">
      <c r="A268" s="137" t="n">
        <v>1</v>
      </c>
      <c r="B268" s="100" t="s">
        <v>525</v>
      </c>
      <c r="C268" s="137">
        <f>COUNTIFS(Severity,$B268,AssignedDate,"&gt;="&amp;$C$1,AssignedDate,"&lt;="&amp;$F$1)</f>
        <v/>
      </c>
      <c r="D268" s="137">
        <f>COUNTIFS(Severity,$B268,Status,"&lt;&gt;Suspend",Status,"&lt;&gt;Assigned",Status,"&lt;&gt;Open",Status,"&lt;&gt;Hold",ResolvedDate,"&gt;="&amp;$C$1,ResolvedDate,"&lt;="&amp;$F$1)</f>
        <v/>
      </c>
      <c r="E268" s="137">
        <f>COUNTIFS(Severity,$B268,SLA_Breach,"&lt;&gt;Yes",Status,"&lt;&gt;Suspend",Status,"&lt;&gt;Assigned",Status,"&lt;&gt;Open",Status,"&lt;&gt;Hold&gt;",ResolvedDate,"&gt;="&amp;$C$1,ResolvedDate,"&lt;="&amp;$F$1)</f>
        <v/>
      </c>
      <c r="F268" s="137">
        <f>COUNTIFS(Severity,$B268,SLA_Breach,"Yes",Status,"&lt;&gt;Suspend",Status,"&lt;&gt;Assigned",Status,"&lt;&gt;Open",Status,"&lt;&gt;Hold&gt;",ResolvedDate,"&gt;="&amp;$C$1,ResolvedDate,"&lt;="&amp;$F$1)</f>
        <v/>
      </c>
      <c r="G268" s="137">
        <f>COUNTIFS(Severity,$B268,AssignedDate,"&gt;=01/01/2017 12:00:00 AM",AssignedDate,"&lt;="&amp;$F$1)</f>
        <v/>
      </c>
      <c r="H268" s="177" t="n"/>
      <c r="L268" s="57" t="n">
        <v>0</v>
      </c>
      <c r="M268" s="57" t="n"/>
    </row>
    <row r="269" spans="1:13">
      <c r="A269" s="137" t="n">
        <v>1</v>
      </c>
      <c r="B269" s="100" t="s">
        <v>525</v>
      </c>
      <c r="C269" s="137">
        <f>COUNTIFS(Severity,$B269,AssignedDate,"&gt;="&amp;$C$1,AssignedDate,"&lt;="&amp;$F$1)</f>
        <v/>
      </c>
      <c r="D269" s="137">
        <f>COUNTIFS(Severity,$B269,Status,"&lt;&gt;Suspend",Status,"&lt;&gt;Assigned",Status,"&lt;&gt;Open",Status,"&lt;&gt;Hold",ResolvedDate,"&gt;="&amp;$C$1,ResolvedDate,"&lt;="&amp;$F$1)</f>
        <v/>
      </c>
      <c r="E269" s="137">
        <f>COUNTIFS(Severity,$B269,SLA_Breach,"&lt;&gt;Yes",Status,"&lt;&gt;Suspend",Status,"&lt;&gt;Assigned",Status,"&lt;&gt;Open",Status,"&lt;&gt;Hold&gt;",ResolvedDate,"&gt;="&amp;$C$1,ResolvedDate,"&lt;="&amp;$F$1)</f>
        <v/>
      </c>
      <c r="F269" s="137">
        <f>COUNTIFS(Severity,$B269,SLA_Breach,"Yes",Status,"&lt;&gt;Suspend",Status,"&lt;&gt;Assigned",Status,"&lt;&gt;Open",Status,"&lt;&gt;Hold&gt;",ResolvedDate,"&gt;="&amp;$C$1,ResolvedDate,"&lt;="&amp;$F$1)</f>
        <v/>
      </c>
      <c r="G269" s="137">
        <f>COUNTIFS(Severity,$B269,AssignedDate,"&gt;=01/01/2017 12:00:00 AM",AssignedDate,"&lt;="&amp;$F$1)</f>
        <v/>
      </c>
      <c r="H269" s="177" t="n"/>
      <c r="L269" s="57" t="n">
        <v>0</v>
      </c>
      <c r="M269" s="57" t="n"/>
    </row>
    <row r="270" spans="1:13">
      <c r="A270" s="137" t="n">
        <v>1</v>
      </c>
      <c r="B270" s="100" t="s">
        <v>525</v>
      </c>
      <c r="C270" s="137">
        <f>COUNTIFS(Severity,$B270,AssignedDate,"&gt;="&amp;$C$1,AssignedDate,"&lt;="&amp;$F$1)</f>
        <v/>
      </c>
      <c r="D270" s="137">
        <f>COUNTIFS(Severity,$B270,Status,"&lt;&gt;Suspend",Status,"&lt;&gt;Assigned",Status,"&lt;&gt;Open",Status,"&lt;&gt;Hold",ResolvedDate,"&gt;="&amp;$C$1,ResolvedDate,"&lt;="&amp;$F$1)</f>
        <v/>
      </c>
      <c r="E270" s="137">
        <f>COUNTIFS(Severity,$B270,SLA_Breach,"&lt;&gt;Yes",Status,"&lt;&gt;Suspend",Status,"&lt;&gt;Assigned",Status,"&lt;&gt;Open",Status,"&lt;&gt;Hold&gt;",ResolvedDate,"&gt;="&amp;$C$1,ResolvedDate,"&lt;="&amp;$F$1)</f>
        <v/>
      </c>
      <c r="F270" s="137">
        <f>COUNTIFS(Severity,$B270,SLA_Breach,"Yes",Status,"&lt;&gt;Suspend",Status,"&lt;&gt;Assigned",Status,"&lt;&gt;Open",Status,"&lt;&gt;Hold&gt;",ResolvedDate,"&gt;="&amp;$C$1,ResolvedDate,"&lt;="&amp;$F$1)</f>
        <v/>
      </c>
      <c r="G270" s="137">
        <f>COUNTIFS(Severity,$B270,AssignedDate,"&gt;=01/01/2017 12:00:00 AM",AssignedDate,"&lt;="&amp;$F$1)</f>
        <v/>
      </c>
      <c r="H270" s="177" t="n"/>
      <c r="L270" s="57" t="n">
        <v>0</v>
      </c>
      <c r="M270" s="57" t="n"/>
    </row>
    <row r="271" spans="1:13">
      <c r="A271" s="137" t="n">
        <v>1</v>
      </c>
      <c r="B271" s="100" t="s">
        <v>525</v>
      </c>
      <c r="C271" s="137">
        <f>COUNTIFS(Severity,$B271,AssignedDate,"&gt;="&amp;$C$1,AssignedDate,"&lt;="&amp;$F$1)</f>
        <v/>
      </c>
      <c r="D271" s="137">
        <f>COUNTIFS(Severity,$B271,Status,"&lt;&gt;Suspend",Status,"&lt;&gt;Assigned",Status,"&lt;&gt;Open",Status,"&lt;&gt;Hold",ResolvedDate,"&gt;="&amp;$C$1,ResolvedDate,"&lt;="&amp;$F$1)</f>
        <v/>
      </c>
      <c r="E271" s="137">
        <f>COUNTIFS(Severity,$B271,SLA_Breach,"&lt;&gt;Yes",Status,"&lt;&gt;Suspend",Status,"&lt;&gt;Assigned",Status,"&lt;&gt;Open",Status,"&lt;&gt;Hold&gt;",ResolvedDate,"&gt;="&amp;$C$1,ResolvedDate,"&lt;="&amp;$F$1)</f>
        <v/>
      </c>
      <c r="F271" s="137">
        <f>COUNTIFS(Severity,$B271,SLA_Breach,"Yes",Status,"&lt;&gt;Suspend",Status,"&lt;&gt;Assigned",Status,"&lt;&gt;Open",Status,"&lt;&gt;Hold&gt;",ResolvedDate,"&gt;="&amp;$C$1,ResolvedDate,"&lt;="&amp;$F$1)</f>
        <v/>
      </c>
      <c r="G271" s="137">
        <f>COUNTIFS(Severity,$B271,AssignedDate,"&gt;=01/01/2017 12:00:00 AM",AssignedDate,"&lt;="&amp;$F$1)</f>
        <v/>
      </c>
      <c r="H271" s="177" t="n"/>
      <c r="L271" s="57" t="n">
        <v>0</v>
      </c>
      <c r="M271" s="57" t="n"/>
    </row>
    <row r="272" spans="1:13">
      <c r="A272" s="137" t="n">
        <v>1</v>
      </c>
      <c r="B272" s="100" t="s">
        <v>525</v>
      </c>
      <c r="C272" s="137">
        <f>COUNTIFS(Severity,$B272,AssignedDate,"&gt;="&amp;$C$1,AssignedDate,"&lt;="&amp;$F$1)</f>
        <v/>
      </c>
      <c r="D272" s="137">
        <f>COUNTIFS(Severity,$B272,Status,"&lt;&gt;Suspend",Status,"&lt;&gt;Assigned",Status,"&lt;&gt;Open",Status,"&lt;&gt;Hold",ResolvedDate,"&gt;="&amp;$C$1,ResolvedDate,"&lt;="&amp;$F$1)</f>
        <v/>
      </c>
      <c r="E272" s="137">
        <f>COUNTIFS(Severity,$B272,SLA_Breach,"&lt;&gt;Yes",Status,"&lt;&gt;Suspend",Status,"&lt;&gt;Assigned",Status,"&lt;&gt;Open",Status,"&lt;&gt;Hold&gt;",ResolvedDate,"&gt;="&amp;$C$1,ResolvedDate,"&lt;="&amp;$F$1)</f>
        <v/>
      </c>
      <c r="F272" s="137">
        <f>COUNTIFS(Severity,$B272,SLA_Breach,"Yes",Status,"&lt;&gt;Suspend",Status,"&lt;&gt;Assigned",Status,"&lt;&gt;Open",Status,"&lt;&gt;Hold&gt;",ResolvedDate,"&gt;="&amp;$C$1,ResolvedDate,"&lt;="&amp;$F$1)</f>
        <v/>
      </c>
      <c r="G272" s="137">
        <f>COUNTIFS(Severity,$B272,AssignedDate,"&gt;=01/01/2017 12:00:00 AM",AssignedDate,"&lt;="&amp;$F$1)</f>
        <v/>
      </c>
      <c r="H272" s="177" t="n"/>
      <c r="L272" s="57" t="n">
        <v>0</v>
      </c>
      <c r="M272" s="57" t="n"/>
    </row>
    <row r="273" spans="1:13">
      <c r="A273" s="137" t="n">
        <v>1</v>
      </c>
      <c r="B273" s="100" t="s">
        <v>525</v>
      </c>
      <c r="C273" s="137">
        <f>COUNTIFS(Severity,$B273,AssignedDate,"&gt;="&amp;$C$1,AssignedDate,"&lt;="&amp;$F$1)</f>
        <v/>
      </c>
      <c r="D273" s="137">
        <f>COUNTIFS(Severity,$B273,Status,"&lt;&gt;Suspend",Status,"&lt;&gt;Assigned",Status,"&lt;&gt;Open",Status,"&lt;&gt;Hold",ResolvedDate,"&gt;="&amp;$C$1,ResolvedDate,"&lt;="&amp;$F$1)</f>
        <v/>
      </c>
      <c r="E273" s="137">
        <f>COUNTIFS(Severity,$B273,SLA_Breach,"&lt;&gt;Yes",Status,"&lt;&gt;Suspend",Status,"&lt;&gt;Assigned",Status,"&lt;&gt;Open",Status,"&lt;&gt;Hold&gt;",ResolvedDate,"&gt;="&amp;$C$1,ResolvedDate,"&lt;="&amp;$F$1)</f>
        <v/>
      </c>
      <c r="F273" s="137">
        <f>COUNTIFS(Severity,$B273,SLA_Breach,"Yes",Status,"&lt;&gt;Suspend",Status,"&lt;&gt;Assigned",Status,"&lt;&gt;Open",Status,"&lt;&gt;Hold&gt;",ResolvedDate,"&gt;="&amp;$C$1,ResolvedDate,"&lt;="&amp;$F$1)</f>
        <v/>
      </c>
      <c r="G273" s="137">
        <f>COUNTIFS(Severity,$B273,AssignedDate,"&gt;=01/01/2017 12:00:00 AM",AssignedDate,"&lt;="&amp;$F$1)</f>
        <v/>
      </c>
      <c r="H273" s="177" t="n"/>
      <c r="L273" s="57" t="n">
        <v>0</v>
      </c>
      <c r="M273" s="57" t="n"/>
    </row>
    <row r="274" spans="1:13">
      <c r="A274" s="137" t="n">
        <v>1</v>
      </c>
      <c r="B274" s="100" t="s">
        <v>525</v>
      </c>
      <c r="C274" s="137">
        <f>COUNTIFS(Severity,$B274,AssignedDate,"&gt;="&amp;$C$1,AssignedDate,"&lt;="&amp;$F$1)</f>
        <v/>
      </c>
      <c r="D274" s="137">
        <f>COUNTIFS(Severity,$B274,Status,"&lt;&gt;Suspend",Status,"&lt;&gt;Assigned",Status,"&lt;&gt;Open",Status,"&lt;&gt;Hold",ResolvedDate,"&gt;="&amp;$C$1,ResolvedDate,"&lt;="&amp;$F$1)</f>
        <v/>
      </c>
      <c r="E274" s="137">
        <f>COUNTIFS(Severity,$B274,SLA_Breach,"&lt;&gt;Yes",Status,"&lt;&gt;Suspend",Status,"&lt;&gt;Assigned",Status,"&lt;&gt;Open",Status,"&lt;&gt;Hold&gt;",ResolvedDate,"&gt;="&amp;$C$1,ResolvedDate,"&lt;="&amp;$F$1)</f>
        <v/>
      </c>
      <c r="F274" s="137">
        <f>COUNTIFS(Severity,$B274,SLA_Breach,"Yes",Status,"&lt;&gt;Suspend",Status,"&lt;&gt;Assigned",Status,"&lt;&gt;Open",Status,"&lt;&gt;Hold&gt;",ResolvedDate,"&gt;="&amp;$C$1,ResolvedDate,"&lt;="&amp;$F$1)</f>
        <v/>
      </c>
      <c r="G274" s="137">
        <f>COUNTIFS(Severity,$B274,AssignedDate,"&gt;=01/01/2017 12:00:00 AM",AssignedDate,"&lt;="&amp;$F$1)</f>
        <v/>
      </c>
      <c r="H274" s="177" t="n"/>
      <c r="L274" s="57" t="n">
        <v>0</v>
      </c>
      <c r="M274" s="57" t="n"/>
    </row>
    <row r="275" spans="1:13">
      <c r="A275" s="137" t="n">
        <v>1</v>
      </c>
      <c r="B275" s="100" t="s">
        <v>525</v>
      </c>
      <c r="C275" s="137">
        <f>COUNTIFS(Severity,$B275,AssignedDate,"&gt;="&amp;$C$1,AssignedDate,"&lt;="&amp;$F$1)</f>
        <v/>
      </c>
      <c r="D275" s="137">
        <f>COUNTIFS(Severity,$B275,Status,"&lt;&gt;Suspend",Status,"&lt;&gt;Assigned",Status,"&lt;&gt;Open",Status,"&lt;&gt;Hold",ResolvedDate,"&gt;="&amp;$C$1,ResolvedDate,"&lt;="&amp;$F$1)</f>
        <v/>
      </c>
      <c r="E275" s="137">
        <f>COUNTIFS(Severity,$B275,SLA_Breach,"&lt;&gt;Yes",Status,"&lt;&gt;Suspend",Status,"&lt;&gt;Assigned",Status,"&lt;&gt;Open",Status,"&lt;&gt;Hold&gt;",ResolvedDate,"&gt;="&amp;$C$1,ResolvedDate,"&lt;="&amp;$F$1)</f>
        <v/>
      </c>
      <c r="F275" s="137">
        <f>COUNTIFS(Severity,$B275,SLA_Breach,"Yes",Status,"&lt;&gt;Suspend",Status,"&lt;&gt;Assigned",Status,"&lt;&gt;Open",Status,"&lt;&gt;Hold&gt;",ResolvedDate,"&gt;="&amp;$C$1,ResolvedDate,"&lt;="&amp;$F$1)</f>
        <v/>
      </c>
      <c r="G275" s="137">
        <f>COUNTIFS(Severity,$B275,AssignedDate,"&gt;=01/01/2017 12:00:00 AM",AssignedDate,"&lt;="&amp;$F$1)</f>
        <v/>
      </c>
      <c r="H275" s="177" t="n"/>
      <c r="L275" s="57" t="n">
        <v>0</v>
      </c>
      <c r="M275" s="57" t="n"/>
    </row>
    <row r="276" spans="1:13">
      <c r="A276" s="137" t="n">
        <v>1</v>
      </c>
      <c r="B276" s="100" t="s">
        <v>525</v>
      </c>
      <c r="C276" s="137">
        <f>COUNTIFS(Severity,$B276,AssignedDate,"&gt;="&amp;$C$1,AssignedDate,"&lt;="&amp;$F$1)</f>
        <v/>
      </c>
      <c r="D276" s="137">
        <f>COUNTIFS(Severity,$B276,Status,"&lt;&gt;Suspend",Status,"&lt;&gt;Assigned",Status,"&lt;&gt;Open",Status,"&lt;&gt;Hold",ResolvedDate,"&gt;="&amp;$C$1,ResolvedDate,"&lt;="&amp;$F$1)</f>
        <v/>
      </c>
      <c r="E276" s="137">
        <f>COUNTIFS(Severity,$B276,SLA_Breach,"&lt;&gt;Yes",Status,"&lt;&gt;Suspend",Status,"&lt;&gt;Assigned",Status,"&lt;&gt;Open",Status,"&lt;&gt;Hold&gt;",ResolvedDate,"&gt;="&amp;$C$1,ResolvedDate,"&lt;="&amp;$F$1)</f>
        <v/>
      </c>
      <c r="F276" s="137">
        <f>COUNTIFS(Severity,$B276,SLA_Breach,"Yes",Status,"&lt;&gt;Suspend",Status,"&lt;&gt;Assigned",Status,"&lt;&gt;Open",Status,"&lt;&gt;Hold&gt;",ResolvedDate,"&gt;="&amp;$C$1,ResolvedDate,"&lt;="&amp;$F$1)</f>
        <v/>
      </c>
      <c r="G276" s="137">
        <f>COUNTIFS(Severity,$B276,AssignedDate,"&gt;=01/01/2017 12:00:00 AM",AssignedDate,"&lt;="&amp;$F$1)</f>
        <v/>
      </c>
      <c r="H276" s="177" t="n"/>
      <c r="L276" s="57" t="n">
        <v>0</v>
      </c>
      <c r="M276" s="57" t="n"/>
    </row>
    <row r="277" spans="1:13">
      <c r="A277" s="137" t="n">
        <v>1</v>
      </c>
      <c r="B277" s="100" t="s">
        <v>525</v>
      </c>
      <c r="C277" s="137">
        <f>COUNTIFS(Severity,$B277,AssignedDate,"&gt;="&amp;$C$1,AssignedDate,"&lt;="&amp;$F$1)</f>
        <v/>
      </c>
      <c r="D277" s="137">
        <f>COUNTIFS(Severity,$B277,Status,"&lt;&gt;Suspend",Status,"&lt;&gt;Assigned",Status,"&lt;&gt;Open",Status,"&lt;&gt;Hold",ResolvedDate,"&gt;="&amp;$C$1,ResolvedDate,"&lt;="&amp;$F$1)</f>
        <v/>
      </c>
      <c r="E277" s="137">
        <f>COUNTIFS(Severity,$B277,SLA_Breach,"&lt;&gt;Yes",Status,"&lt;&gt;Suspend",Status,"&lt;&gt;Assigned",Status,"&lt;&gt;Open",Status,"&lt;&gt;Hold&gt;",ResolvedDate,"&gt;="&amp;$C$1,ResolvedDate,"&lt;="&amp;$F$1)</f>
        <v/>
      </c>
      <c r="F277" s="137">
        <f>COUNTIFS(Severity,$B277,SLA_Breach,"Yes",Status,"&lt;&gt;Suspend",Status,"&lt;&gt;Assigned",Status,"&lt;&gt;Open",Status,"&lt;&gt;Hold&gt;",ResolvedDate,"&gt;="&amp;$C$1,ResolvedDate,"&lt;="&amp;$F$1)</f>
        <v/>
      </c>
      <c r="G277" s="137">
        <f>COUNTIFS(Severity,$B277,AssignedDate,"&gt;=01/01/2017 12:00:00 AM",AssignedDate,"&lt;="&amp;$F$1)</f>
        <v/>
      </c>
      <c r="H277" s="177" t="n"/>
      <c r="L277" s="57" t="n">
        <v>0</v>
      </c>
      <c r="M277" s="57" t="n"/>
    </row>
    <row r="278" spans="1:13">
      <c r="A278" s="137" t="n">
        <v>1</v>
      </c>
      <c r="B278" s="100" t="s">
        <v>525</v>
      </c>
      <c r="C278" s="137">
        <f>COUNTIFS(Severity,$B278,AssignedDate,"&gt;="&amp;$C$1,AssignedDate,"&lt;="&amp;$F$1)</f>
        <v/>
      </c>
      <c r="D278" s="137">
        <f>COUNTIFS(Severity,$B278,Status,"&lt;&gt;Suspend",Status,"&lt;&gt;Assigned",Status,"&lt;&gt;Open",Status,"&lt;&gt;Hold",ResolvedDate,"&gt;="&amp;$C$1,ResolvedDate,"&lt;="&amp;$F$1)</f>
        <v/>
      </c>
      <c r="E278" s="137">
        <f>COUNTIFS(Severity,$B278,SLA_Breach,"&lt;&gt;Yes",Status,"&lt;&gt;Suspend",Status,"&lt;&gt;Assigned",Status,"&lt;&gt;Open",Status,"&lt;&gt;Hold&gt;",ResolvedDate,"&gt;="&amp;$C$1,ResolvedDate,"&lt;="&amp;$F$1)</f>
        <v/>
      </c>
      <c r="F278" s="137">
        <f>COUNTIFS(Severity,$B278,SLA_Breach,"Yes",Status,"&lt;&gt;Suspend",Status,"&lt;&gt;Assigned",Status,"&lt;&gt;Open",Status,"&lt;&gt;Hold&gt;",ResolvedDate,"&gt;="&amp;$C$1,ResolvedDate,"&lt;="&amp;$F$1)</f>
        <v/>
      </c>
      <c r="G278" s="137">
        <f>COUNTIFS(Severity,$B278,AssignedDate,"&gt;=01/01/2017 12:00:00 AM",AssignedDate,"&lt;="&amp;$F$1)</f>
        <v/>
      </c>
      <c r="H278" s="177" t="n"/>
      <c r="L278" s="57" t="n">
        <v>0</v>
      </c>
      <c r="M278" s="57" t="n"/>
    </row>
    <row r="279" spans="1:13">
      <c r="A279" s="137" t="n">
        <v>1</v>
      </c>
      <c r="B279" s="100" t="s">
        <v>525</v>
      </c>
      <c r="C279" s="137">
        <f>COUNTIFS(Severity,$B279,AssignedDate,"&gt;="&amp;$C$1,AssignedDate,"&lt;="&amp;$F$1)</f>
        <v/>
      </c>
      <c r="D279" s="137">
        <f>COUNTIFS(Severity,$B279,Status,"&lt;&gt;Suspend",Status,"&lt;&gt;Assigned",Status,"&lt;&gt;Open",Status,"&lt;&gt;Hold",ResolvedDate,"&gt;="&amp;$C$1,ResolvedDate,"&lt;="&amp;$F$1)</f>
        <v/>
      </c>
      <c r="E279" s="137">
        <f>COUNTIFS(Severity,$B279,SLA_Breach,"&lt;&gt;Yes",Status,"&lt;&gt;Suspend",Status,"&lt;&gt;Assigned",Status,"&lt;&gt;Open",Status,"&lt;&gt;Hold&gt;",ResolvedDate,"&gt;="&amp;$C$1,ResolvedDate,"&lt;="&amp;$F$1)</f>
        <v/>
      </c>
      <c r="F279" s="137">
        <f>COUNTIFS(Severity,$B279,SLA_Breach,"Yes",Status,"&lt;&gt;Suspend",Status,"&lt;&gt;Assigned",Status,"&lt;&gt;Open",Status,"&lt;&gt;Hold&gt;",ResolvedDate,"&gt;="&amp;$C$1,ResolvedDate,"&lt;="&amp;$F$1)</f>
        <v/>
      </c>
      <c r="G279" s="137">
        <f>COUNTIFS(Severity,$B279,AssignedDate,"&gt;=01/01/2017 12:00:00 AM",AssignedDate,"&lt;="&amp;$F$1)</f>
        <v/>
      </c>
      <c r="H279" s="177" t="n"/>
      <c r="L279" s="57" t="n">
        <v>0</v>
      </c>
      <c r="M279" s="57" t="n"/>
    </row>
    <row r="280" spans="1:13">
      <c r="A280" s="137" t="n">
        <v>1</v>
      </c>
      <c r="B280" s="100" t="s">
        <v>525</v>
      </c>
      <c r="C280" s="137">
        <f>COUNTIFS(Severity,$B280,AssignedDate,"&gt;="&amp;$C$1,AssignedDate,"&lt;="&amp;$F$1)</f>
        <v/>
      </c>
      <c r="D280" s="137">
        <f>COUNTIFS(Severity,$B280,Status,"&lt;&gt;Suspend",Status,"&lt;&gt;Assigned",Status,"&lt;&gt;Open",Status,"&lt;&gt;Hold",ResolvedDate,"&gt;="&amp;$C$1,ResolvedDate,"&lt;="&amp;$F$1)</f>
        <v/>
      </c>
      <c r="E280" s="137">
        <f>COUNTIFS(Severity,$B280,SLA_Breach,"&lt;&gt;Yes",Status,"&lt;&gt;Suspend",Status,"&lt;&gt;Assigned",Status,"&lt;&gt;Open",Status,"&lt;&gt;Hold&gt;",ResolvedDate,"&gt;="&amp;$C$1,ResolvedDate,"&lt;="&amp;$F$1)</f>
        <v/>
      </c>
      <c r="F280" s="137">
        <f>COUNTIFS(Severity,$B280,SLA_Breach,"Yes",Status,"&lt;&gt;Suspend",Status,"&lt;&gt;Assigned",Status,"&lt;&gt;Open",Status,"&lt;&gt;Hold&gt;",ResolvedDate,"&gt;="&amp;$C$1,ResolvedDate,"&lt;="&amp;$F$1)</f>
        <v/>
      </c>
      <c r="G280" s="137">
        <f>COUNTIFS(Severity,$B280,AssignedDate,"&gt;=01/01/2017 12:00:00 AM",AssignedDate,"&lt;="&amp;$F$1)</f>
        <v/>
      </c>
      <c r="H280" s="177" t="n"/>
      <c r="L280" s="57" t="n">
        <v>0</v>
      </c>
      <c r="M280" s="57" t="n"/>
    </row>
    <row r="281" spans="1:13">
      <c r="A281" s="137" t="n">
        <v>1</v>
      </c>
      <c r="B281" s="100" t="s">
        <v>525</v>
      </c>
      <c r="C281" s="137">
        <f>COUNTIFS(Severity,$B281,AssignedDate,"&gt;="&amp;$C$1,AssignedDate,"&lt;="&amp;$F$1)</f>
        <v/>
      </c>
      <c r="D281" s="137">
        <f>COUNTIFS(Severity,$B281,Status,"&lt;&gt;Suspend",Status,"&lt;&gt;Assigned",Status,"&lt;&gt;Open",Status,"&lt;&gt;Hold",ResolvedDate,"&gt;="&amp;$C$1,ResolvedDate,"&lt;="&amp;$F$1)</f>
        <v/>
      </c>
      <c r="E281" s="137">
        <f>COUNTIFS(Severity,$B281,SLA_Breach,"&lt;&gt;Yes",Status,"&lt;&gt;Suspend",Status,"&lt;&gt;Assigned",Status,"&lt;&gt;Open",Status,"&lt;&gt;Hold&gt;",ResolvedDate,"&gt;="&amp;$C$1,ResolvedDate,"&lt;="&amp;$F$1)</f>
        <v/>
      </c>
      <c r="F281" s="137">
        <f>COUNTIFS(Severity,$B281,SLA_Breach,"Yes",Status,"&lt;&gt;Suspend",Status,"&lt;&gt;Assigned",Status,"&lt;&gt;Open",Status,"&lt;&gt;Hold&gt;",ResolvedDate,"&gt;="&amp;$C$1,ResolvedDate,"&lt;="&amp;$F$1)</f>
        <v/>
      </c>
      <c r="G281" s="137">
        <f>COUNTIFS(Severity,$B281,AssignedDate,"&gt;=01/01/2017 12:00:00 AM",AssignedDate,"&lt;="&amp;$F$1)</f>
        <v/>
      </c>
      <c r="H281" s="177" t="n"/>
      <c r="L281" s="57" t="n">
        <v>0</v>
      </c>
      <c r="M281" s="57" t="n"/>
    </row>
    <row r="282" spans="1:13">
      <c r="A282" s="137" t="n">
        <v>1</v>
      </c>
      <c r="B282" s="100" t="s">
        <v>525</v>
      </c>
      <c r="C282" s="137">
        <f>COUNTIFS(Severity,$B282,AssignedDate,"&gt;="&amp;$C$1,AssignedDate,"&lt;="&amp;$F$1)</f>
        <v/>
      </c>
      <c r="D282" s="137">
        <f>COUNTIFS(Severity,$B282,Status,"&lt;&gt;Suspend",Status,"&lt;&gt;Assigned",Status,"&lt;&gt;Open",Status,"&lt;&gt;Hold",ResolvedDate,"&gt;="&amp;$C$1,ResolvedDate,"&lt;="&amp;$F$1)</f>
        <v/>
      </c>
      <c r="E282" s="137">
        <f>COUNTIFS(Severity,$B282,SLA_Breach,"&lt;&gt;Yes",Status,"&lt;&gt;Suspend",Status,"&lt;&gt;Assigned",Status,"&lt;&gt;Open",Status,"&lt;&gt;Hold&gt;",ResolvedDate,"&gt;="&amp;$C$1,ResolvedDate,"&lt;="&amp;$F$1)</f>
        <v/>
      </c>
      <c r="F282" s="137">
        <f>COUNTIFS(Severity,$B282,SLA_Breach,"Yes",Status,"&lt;&gt;Suspend",Status,"&lt;&gt;Assigned",Status,"&lt;&gt;Open",Status,"&lt;&gt;Hold&gt;",ResolvedDate,"&gt;="&amp;$C$1,ResolvedDate,"&lt;="&amp;$F$1)</f>
        <v/>
      </c>
      <c r="G282" s="137">
        <f>COUNTIFS(Severity,$B282,AssignedDate,"&gt;=01/01/2017 12:00:00 AM",AssignedDate,"&lt;="&amp;$F$1)</f>
        <v/>
      </c>
      <c r="H282" s="177" t="n"/>
      <c r="L282" s="57" t="n">
        <v>0</v>
      </c>
      <c r="M282" s="57" t="n"/>
    </row>
    <row r="283" spans="1:13">
      <c r="A283" s="137" t="n">
        <v>1</v>
      </c>
      <c r="B283" s="100" t="s">
        <v>525</v>
      </c>
      <c r="C283" s="137">
        <f>COUNTIFS(Severity,$B283,AssignedDate,"&gt;="&amp;$C$1,AssignedDate,"&lt;="&amp;$F$1)</f>
        <v/>
      </c>
      <c r="D283" s="137">
        <f>COUNTIFS(Severity,$B283,Status,"&lt;&gt;Suspend",Status,"&lt;&gt;Assigned",Status,"&lt;&gt;Open",Status,"&lt;&gt;Hold",ResolvedDate,"&gt;="&amp;$C$1,ResolvedDate,"&lt;="&amp;$F$1)</f>
        <v/>
      </c>
      <c r="E283" s="137">
        <f>COUNTIFS(Severity,$B283,SLA_Breach,"&lt;&gt;Yes",Status,"&lt;&gt;Suspend",Status,"&lt;&gt;Assigned",Status,"&lt;&gt;Open",Status,"&lt;&gt;Hold&gt;",ResolvedDate,"&gt;="&amp;$C$1,ResolvedDate,"&lt;="&amp;$F$1)</f>
        <v/>
      </c>
      <c r="F283" s="137">
        <f>COUNTIFS(Severity,$B283,SLA_Breach,"Yes",Status,"&lt;&gt;Suspend",Status,"&lt;&gt;Assigned",Status,"&lt;&gt;Open",Status,"&lt;&gt;Hold&gt;",ResolvedDate,"&gt;="&amp;$C$1,ResolvedDate,"&lt;="&amp;$F$1)</f>
        <v/>
      </c>
      <c r="G283" s="137">
        <f>COUNTIFS(Severity,$B283,AssignedDate,"&gt;=01/01/2017 12:00:00 AM",AssignedDate,"&lt;="&amp;$F$1)</f>
        <v/>
      </c>
      <c r="H283" s="177" t="n"/>
      <c r="L283" s="57" t="n">
        <v>0</v>
      </c>
      <c r="M283" s="57" t="n"/>
    </row>
    <row r="284" spans="1:13">
      <c r="A284" s="137" t="n">
        <v>1</v>
      </c>
      <c r="B284" s="100" t="s">
        <v>525</v>
      </c>
      <c r="C284" s="137">
        <f>COUNTIFS(Severity,$B284,AssignedDate,"&gt;="&amp;$C$1,AssignedDate,"&lt;="&amp;$F$1)</f>
        <v/>
      </c>
      <c r="D284" s="137">
        <f>COUNTIFS(Severity,$B284,Status,"&lt;&gt;Suspend",Status,"&lt;&gt;Assigned",Status,"&lt;&gt;Open",Status,"&lt;&gt;Hold",ResolvedDate,"&gt;="&amp;$C$1,ResolvedDate,"&lt;="&amp;$F$1)</f>
        <v/>
      </c>
      <c r="E284" s="137">
        <f>COUNTIFS(Severity,$B284,SLA_Breach,"&lt;&gt;Yes",Status,"&lt;&gt;Suspend",Status,"&lt;&gt;Assigned",Status,"&lt;&gt;Open",Status,"&lt;&gt;Hold&gt;",ResolvedDate,"&gt;="&amp;$C$1,ResolvedDate,"&lt;="&amp;$F$1)</f>
        <v/>
      </c>
      <c r="F284" s="137">
        <f>COUNTIFS(Severity,$B284,SLA_Breach,"Yes",Status,"&lt;&gt;Suspend",Status,"&lt;&gt;Assigned",Status,"&lt;&gt;Open",Status,"&lt;&gt;Hold&gt;",ResolvedDate,"&gt;="&amp;$C$1,ResolvedDate,"&lt;="&amp;$F$1)</f>
        <v/>
      </c>
      <c r="G284" s="137">
        <f>COUNTIFS(Severity,$B284,AssignedDate,"&gt;=01/01/2017 12:00:00 AM",AssignedDate,"&lt;="&amp;$F$1)</f>
        <v/>
      </c>
      <c r="H284" s="177" t="n"/>
      <c r="L284" s="57" t="n">
        <v>0</v>
      </c>
      <c r="M284" s="57" t="n"/>
    </row>
    <row r="285" spans="1:13">
      <c r="A285" s="137" t="n">
        <v>1</v>
      </c>
      <c r="B285" s="100" t="s">
        <v>525</v>
      </c>
      <c r="C285" s="137">
        <f>COUNTIFS(Severity,$B285,AssignedDate,"&gt;="&amp;$C$1,AssignedDate,"&lt;="&amp;$F$1)</f>
        <v/>
      </c>
      <c r="D285" s="137">
        <f>COUNTIFS(Severity,$B285,Status,"&lt;&gt;Suspend",Status,"&lt;&gt;Assigned",Status,"&lt;&gt;Open",Status,"&lt;&gt;Hold",ResolvedDate,"&gt;="&amp;$C$1,ResolvedDate,"&lt;="&amp;$F$1)</f>
        <v/>
      </c>
      <c r="E285" s="137">
        <f>COUNTIFS(Severity,$B285,SLA_Breach,"&lt;&gt;Yes",Status,"&lt;&gt;Suspend",Status,"&lt;&gt;Assigned",Status,"&lt;&gt;Open",Status,"&lt;&gt;Hold&gt;",ResolvedDate,"&gt;="&amp;$C$1,ResolvedDate,"&lt;="&amp;$F$1)</f>
        <v/>
      </c>
      <c r="F285" s="137">
        <f>COUNTIFS(Severity,$B285,SLA_Breach,"Yes",Status,"&lt;&gt;Suspend",Status,"&lt;&gt;Assigned",Status,"&lt;&gt;Open",Status,"&lt;&gt;Hold&gt;",ResolvedDate,"&gt;="&amp;$C$1,ResolvedDate,"&lt;="&amp;$F$1)</f>
        <v/>
      </c>
      <c r="G285" s="137">
        <f>COUNTIFS(Severity,$B285,AssignedDate,"&gt;=01/01/2017 12:00:00 AM",AssignedDate,"&lt;="&amp;$F$1)</f>
        <v/>
      </c>
      <c r="H285" s="177" t="n"/>
      <c r="L285" s="57" t="n">
        <v>0</v>
      </c>
      <c r="M285" s="57" t="n"/>
    </row>
    <row r="286" spans="1:13">
      <c r="A286" s="137" t="n">
        <v>1</v>
      </c>
      <c r="B286" s="100" t="s">
        <v>525</v>
      </c>
      <c r="C286" s="137">
        <f>COUNTIFS(Severity,$B286,AssignedDate,"&gt;="&amp;$C$1,AssignedDate,"&lt;="&amp;$F$1)</f>
        <v/>
      </c>
      <c r="D286" s="137">
        <f>COUNTIFS(Severity,$B286,Status,"&lt;&gt;Suspend",Status,"&lt;&gt;Assigned",Status,"&lt;&gt;Open",Status,"&lt;&gt;Hold",ResolvedDate,"&gt;="&amp;$C$1,ResolvedDate,"&lt;="&amp;$F$1)</f>
        <v/>
      </c>
      <c r="E286" s="137">
        <f>COUNTIFS(Severity,$B286,SLA_Breach,"&lt;&gt;Yes",Status,"&lt;&gt;Suspend",Status,"&lt;&gt;Assigned",Status,"&lt;&gt;Open",Status,"&lt;&gt;Hold&gt;",ResolvedDate,"&gt;="&amp;$C$1,ResolvedDate,"&lt;="&amp;$F$1)</f>
        <v/>
      </c>
      <c r="F286" s="137">
        <f>COUNTIFS(Severity,$B286,SLA_Breach,"Yes",Status,"&lt;&gt;Suspend",Status,"&lt;&gt;Assigned",Status,"&lt;&gt;Open",Status,"&lt;&gt;Hold&gt;",ResolvedDate,"&gt;="&amp;$C$1,ResolvedDate,"&lt;="&amp;$F$1)</f>
        <v/>
      </c>
      <c r="G286" s="137">
        <f>COUNTIFS(Severity,$B286,AssignedDate,"&gt;=01/01/2017 12:00:00 AM",AssignedDate,"&lt;="&amp;$F$1)</f>
        <v/>
      </c>
      <c r="H286" s="177" t="n"/>
      <c r="L286" s="57" t="n">
        <v>0</v>
      </c>
      <c r="M286" s="57" t="n"/>
    </row>
    <row r="287" spans="1:13">
      <c r="A287" s="137" t="n">
        <v>1</v>
      </c>
      <c r="B287" s="100" t="s">
        <v>525</v>
      </c>
      <c r="C287" s="137">
        <f>COUNTIFS(Severity,$B287,AssignedDate,"&gt;="&amp;$C$1,AssignedDate,"&lt;="&amp;$F$1)</f>
        <v/>
      </c>
      <c r="D287" s="137">
        <f>COUNTIFS(Severity,$B287,Status,"&lt;&gt;Suspend",Status,"&lt;&gt;Assigned",Status,"&lt;&gt;Open",Status,"&lt;&gt;Hold",ResolvedDate,"&gt;="&amp;$C$1,ResolvedDate,"&lt;="&amp;$F$1)</f>
        <v/>
      </c>
      <c r="E287" s="137">
        <f>COUNTIFS(Severity,$B287,SLA_Breach,"&lt;&gt;Yes",Status,"&lt;&gt;Suspend",Status,"&lt;&gt;Assigned",Status,"&lt;&gt;Open",Status,"&lt;&gt;Hold&gt;",ResolvedDate,"&gt;="&amp;$C$1,ResolvedDate,"&lt;="&amp;$F$1)</f>
        <v/>
      </c>
      <c r="F287" s="137">
        <f>COUNTIFS(Severity,$B287,SLA_Breach,"Yes",Status,"&lt;&gt;Suspend",Status,"&lt;&gt;Assigned",Status,"&lt;&gt;Open",Status,"&lt;&gt;Hold&gt;",ResolvedDate,"&gt;="&amp;$C$1,ResolvedDate,"&lt;="&amp;$F$1)</f>
        <v/>
      </c>
      <c r="G287" s="137">
        <f>COUNTIFS(Severity,$B287,AssignedDate,"&gt;=01/01/2017 12:00:00 AM",AssignedDate,"&lt;="&amp;$F$1)</f>
        <v/>
      </c>
      <c r="H287" s="177" t="n"/>
      <c r="L287" s="57" t="n">
        <v>0</v>
      </c>
      <c r="M287" s="57" t="n"/>
    </row>
    <row r="288" spans="1:13">
      <c r="A288" s="137" t="n">
        <v>1</v>
      </c>
      <c r="B288" s="100" t="s">
        <v>525</v>
      </c>
      <c r="C288" s="137">
        <f>COUNTIFS(Severity,$B288,AssignedDate,"&gt;="&amp;$C$1,AssignedDate,"&lt;="&amp;$F$1)</f>
        <v/>
      </c>
      <c r="D288" s="137">
        <f>COUNTIFS(Severity,$B288,Status,"&lt;&gt;Suspend",Status,"&lt;&gt;Assigned",Status,"&lt;&gt;Open",Status,"&lt;&gt;Hold",ResolvedDate,"&gt;="&amp;$C$1,ResolvedDate,"&lt;="&amp;$F$1)</f>
        <v/>
      </c>
      <c r="E288" s="137">
        <f>COUNTIFS(Severity,$B288,SLA_Breach,"&lt;&gt;Yes",Status,"&lt;&gt;Suspend",Status,"&lt;&gt;Assigned",Status,"&lt;&gt;Open",Status,"&lt;&gt;Hold&gt;",ResolvedDate,"&gt;="&amp;$C$1,ResolvedDate,"&lt;="&amp;$F$1)</f>
        <v/>
      </c>
      <c r="F288" s="137">
        <f>COUNTIFS(Severity,$B288,SLA_Breach,"Yes",Status,"&lt;&gt;Suspend",Status,"&lt;&gt;Assigned",Status,"&lt;&gt;Open",Status,"&lt;&gt;Hold&gt;",ResolvedDate,"&gt;="&amp;$C$1,ResolvedDate,"&lt;="&amp;$F$1)</f>
        <v/>
      </c>
      <c r="G288" s="137">
        <f>COUNTIFS(Severity,$B288,AssignedDate,"&gt;=01/01/2017 12:00:00 AM",AssignedDate,"&lt;="&amp;$F$1)</f>
        <v/>
      </c>
      <c r="H288" s="177" t="n"/>
      <c r="L288" s="57" t="n">
        <v>0</v>
      </c>
      <c r="M288" s="57" t="n"/>
    </row>
    <row r="289" spans="1:13">
      <c r="A289" s="137" t="n">
        <v>1</v>
      </c>
      <c r="B289" s="100" t="s">
        <v>525</v>
      </c>
      <c r="C289" s="137">
        <f>COUNTIFS(Severity,$B289,AssignedDate,"&gt;="&amp;$C$1,AssignedDate,"&lt;="&amp;$F$1)</f>
        <v/>
      </c>
      <c r="D289" s="137">
        <f>COUNTIFS(Severity,$B289,Status,"&lt;&gt;Suspend",Status,"&lt;&gt;Assigned",Status,"&lt;&gt;Open",Status,"&lt;&gt;Hold",ResolvedDate,"&gt;="&amp;$C$1,ResolvedDate,"&lt;="&amp;$F$1)</f>
        <v/>
      </c>
      <c r="E289" s="137">
        <f>COUNTIFS(Severity,$B289,SLA_Breach,"&lt;&gt;Yes",Status,"&lt;&gt;Suspend",Status,"&lt;&gt;Assigned",Status,"&lt;&gt;Open",Status,"&lt;&gt;Hold&gt;",ResolvedDate,"&gt;="&amp;$C$1,ResolvedDate,"&lt;="&amp;$F$1)</f>
        <v/>
      </c>
      <c r="F289" s="137">
        <f>COUNTIFS(Severity,$B289,SLA_Breach,"Yes",Status,"&lt;&gt;Suspend",Status,"&lt;&gt;Assigned",Status,"&lt;&gt;Open",Status,"&lt;&gt;Hold&gt;",ResolvedDate,"&gt;="&amp;$C$1,ResolvedDate,"&lt;="&amp;$F$1)</f>
        <v/>
      </c>
      <c r="G289" s="137">
        <f>COUNTIFS(Severity,$B289,AssignedDate,"&gt;=01/01/2017 12:00:00 AM",AssignedDate,"&lt;="&amp;$F$1)</f>
        <v/>
      </c>
      <c r="H289" s="177" t="n"/>
      <c r="L289" s="57" t="n">
        <v>0</v>
      </c>
      <c r="M289" s="57" t="n"/>
    </row>
    <row r="290" spans="1:13">
      <c r="A290" s="137" t="n">
        <v>1</v>
      </c>
      <c r="B290" s="100" t="s">
        <v>525</v>
      </c>
      <c r="C290" s="137">
        <f>COUNTIFS(Severity,$B290,AssignedDate,"&gt;="&amp;$C$1,AssignedDate,"&lt;="&amp;$F$1)</f>
        <v/>
      </c>
      <c r="D290" s="137">
        <f>COUNTIFS(Severity,$B290,Status,"&lt;&gt;Suspend",Status,"&lt;&gt;Assigned",Status,"&lt;&gt;Open",Status,"&lt;&gt;Hold",ResolvedDate,"&gt;="&amp;$C$1,ResolvedDate,"&lt;="&amp;$F$1)</f>
        <v/>
      </c>
      <c r="E290" s="137">
        <f>COUNTIFS(Severity,$B290,SLA_Breach,"&lt;&gt;Yes",Status,"&lt;&gt;Suspend",Status,"&lt;&gt;Assigned",Status,"&lt;&gt;Open",Status,"&lt;&gt;Hold&gt;",ResolvedDate,"&gt;="&amp;$C$1,ResolvedDate,"&lt;="&amp;$F$1)</f>
        <v/>
      </c>
      <c r="F290" s="137">
        <f>COUNTIFS(Severity,$B290,SLA_Breach,"Yes",Status,"&lt;&gt;Suspend",Status,"&lt;&gt;Assigned",Status,"&lt;&gt;Open",Status,"&lt;&gt;Hold&gt;",ResolvedDate,"&gt;="&amp;$C$1,ResolvedDate,"&lt;="&amp;$F$1)</f>
        <v/>
      </c>
      <c r="G290" s="137">
        <f>COUNTIFS(Severity,$B290,AssignedDate,"&gt;=01/01/2017 12:00:00 AM",AssignedDate,"&lt;="&amp;$F$1)</f>
        <v/>
      </c>
      <c r="H290" s="177" t="n"/>
      <c r="L290" s="57" t="n">
        <v>0</v>
      </c>
      <c r="M290" s="57" t="n"/>
    </row>
    <row r="291" spans="1:13">
      <c r="A291" s="137" t="n">
        <v>1</v>
      </c>
      <c r="B291" s="100" t="s">
        <v>525</v>
      </c>
      <c r="C291" s="137">
        <f>COUNTIFS(Severity,$B291,AssignedDate,"&gt;="&amp;$C$1,AssignedDate,"&lt;="&amp;$F$1)</f>
        <v/>
      </c>
      <c r="D291" s="137">
        <f>COUNTIFS(Severity,$B291,Status,"&lt;&gt;Suspend",Status,"&lt;&gt;Assigned",Status,"&lt;&gt;Open",Status,"&lt;&gt;Hold",ResolvedDate,"&gt;="&amp;$C$1,ResolvedDate,"&lt;="&amp;$F$1)</f>
        <v/>
      </c>
      <c r="E291" s="137">
        <f>COUNTIFS(Severity,$B291,SLA_Breach,"&lt;&gt;Yes",Status,"&lt;&gt;Suspend",Status,"&lt;&gt;Assigned",Status,"&lt;&gt;Open",Status,"&lt;&gt;Hold&gt;",ResolvedDate,"&gt;="&amp;$C$1,ResolvedDate,"&lt;="&amp;$F$1)</f>
        <v/>
      </c>
      <c r="F291" s="137">
        <f>COUNTIFS(Severity,$B291,SLA_Breach,"Yes",Status,"&lt;&gt;Suspend",Status,"&lt;&gt;Assigned",Status,"&lt;&gt;Open",Status,"&lt;&gt;Hold&gt;",ResolvedDate,"&gt;="&amp;$C$1,ResolvedDate,"&lt;="&amp;$F$1)</f>
        <v/>
      </c>
      <c r="G291" s="137">
        <f>COUNTIFS(Severity,$B291,AssignedDate,"&gt;=01/01/2017 12:00:00 AM",AssignedDate,"&lt;="&amp;$F$1)</f>
        <v/>
      </c>
      <c r="H291" s="177" t="n"/>
      <c r="L291" s="57" t="n">
        <v>0</v>
      </c>
      <c r="M291" s="57" t="n"/>
    </row>
    <row r="292" spans="1:13">
      <c r="A292" s="137" t="n">
        <v>1</v>
      </c>
      <c r="B292" s="100" t="s">
        <v>525</v>
      </c>
      <c r="C292" s="137">
        <f>COUNTIFS(Severity,$B292,AssignedDate,"&gt;="&amp;$C$1,AssignedDate,"&lt;="&amp;$F$1)</f>
        <v/>
      </c>
      <c r="D292" s="137">
        <f>COUNTIFS(Severity,$B292,Status,"&lt;&gt;Suspend",Status,"&lt;&gt;Assigned",Status,"&lt;&gt;Open",Status,"&lt;&gt;Hold",ResolvedDate,"&gt;="&amp;$C$1,ResolvedDate,"&lt;="&amp;$F$1)</f>
        <v/>
      </c>
      <c r="E292" s="137">
        <f>COUNTIFS(Severity,$B292,SLA_Breach,"&lt;&gt;Yes",Status,"&lt;&gt;Suspend",Status,"&lt;&gt;Assigned",Status,"&lt;&gt;Open",Status,"&lt;&gt;Hold&gt;",ResolvedDate,"&gt;="&amp;$C$1,ResolvedDate,"&lt;="&amp;$F$1)</f>
        <v/>
      </c>
      <c r="F292" s="137">
        <f>COUNTIFS(Severity,$B292,SLA_Breach,"Yes",Status,"&lt;&gt;Suspend",Status,"&lt;&gt;Assigned",Status,"&lt;&gt;Open",Status,"&lt;&gt;Hold&gt;",ResolvedDate,"&gt;="&amp;$C$1,ResolvedDate,"&lt;="&amp;$F$1)</f>
        <v/>
      </c>
      <c r="G292" s="137">
        <f>COUNTIFS(Severity,$B292,AssignedDate,"&gt;=01/01/2017 12:00:00 AM",AssignedDate,"&lt;="&amp;$F$1)</f>
        <v/>
      </c>
      <c r="H292" s="177" t="n"/>
      <c r="L292" s="57" t="n">
        <v>0</v>
      </c>
      <c r="M292" s="57" t="n"/>
    </row>
    <row r="293" spans="1:13">
      <c r="A293" s="137" t="n">
        <v>1</v>
      </c>
      <c r="B293" s="100" t="s">
        <v>525</v>
      </c>
      <c r="C293" s="137">
        <f>COUNTIFS(Severity,$B293,AssignedDate,"&gt;="&amp;$C$1,AssignedDate,"&lt;="&amp;$F$1)</f>
        <v/>
      </c>
      <c r="D293" s="137">
        <f>COUNTIFS(Severity,$B293,Status,"&lt;&gt;Suspend",Status,"&lt;&gt;Assigned",Status,"&lt;&gt;Open",Status,"&lt;&gt;Hold",ResolvedDate,"&gt;="&amp;$C$1,ResolvedDate,"&lt;="&amp;$F$1)</f>
        <v/>
      </c>
      <c r="E293" s="137">
        <f>COUNTIFS(Severity,$B293,SLA_Breach,"&lt;&gt;Yes",Status,"&lt;&gt;Suspend",Status,"&lt;&gt;Assigned",Status,"&lt;&gt;Open",Status,"&lt;&gt;Hold&gt;",ResolvedDate,"&gt;="&amp;$C$1,ResolvedDate,"&lt;="&amp;$F$1)</f>
        <v/>
      </c>
      <c r="F293" s="137">
        <f>COUNTIFS(Severity,$B293,SLA_Breach,"Yes",Status,"&lt;&gt;Suspend",Status,"&lt;&gt;Assigned",Status,"&lt;&gt;Open",Status,"&lt;&gt;Hold&gt;",ResolvedDate,"&gt;="&amp;$C$1,ResolvedDate,"&lt;="&amp;$F$1)</f>
        <v/>
      </c>
      <c r="G293" s="137">
        <f>COUNTIFS(Severity,$B293,AssignedDate,"&gt;=01/01/2017 12:00:00 AM",AssignedDate,"&lt;="&amp;$F$1)</f>
        <v/>
      </c>
      <c r="H293" s="177" t="n"/>
      <c r="L293" s="57" t="n">
        <v>0</v>
      </c>
      <c r="M293" s="57" t="n"/>
    </row>
    <row r="294" spans="1:13">
      <c r="A294" s="137" t="n">
        <v>1</v>
      </c>
      <c r="B294" s="100" t="s">
        <v>525</v>
      </c>
      <c r="C294" s="137">
        <f>COUNTIFS(Severity,$B294,AssignedDate,"&gt;="&amp;$C$1,AssignedDate,"&lt;="&amp;$F$1)</f>
        <v/>
      </c>
      <c r="D294" s="137">
        <f>COUNTIFS(Severity,$B294,Status,"&lt;&gt;Suspend",Status,"&lt;&gt;Assigned",Status,"&lt;&gt;Open",Status,"&lt;&gt;Hold",ResolvedDate,"&gt;="&amp;$C$1,ResolvedDate,"&lt;="&amp;$F$1)</f>
        <v/>
      </c>
      <c r="E294" s="137">
        <f>COUNTIFS(Severity,$B294,SLA_Breach,"&lt;&gt;Yes",Status,"&lt;&gt;Suspend",Status,"&lt;&gt;Assigned",Status,"&lt;&gt;Open",Status,"&lt;&gt;Hold&gt;",ResolvedDate,"&gt;="&amp;$C$1,ResolvedDate,"&lt;="&amp;$F$1)</f>
        <v/>
      </c>
      <c r="F294" s="137">
        <f>COUNTIFS(Severity,$B294,SLA_Breach,"Yes",Status,"&lt;&gt;Suspend",Status,"&lt;&gt;Assigned",Status,"&lt;&gt;Open",Status,"&lt;&gt;Hold&gt;",ResolvedDate,"&gt;="&amp;$C$1,ResolvedDate,"&lt;="&amp;$F$1)</f>
        <v/>
      </c>
      <c r="G294" s="137">
        <f>COUNTIFS(Severity,$B294,AssignedDate,"&gt;=01/01/2017 12:00:00 AM",AssignedDate,"&lt;="&amp;$F$1)</f>
        <v/>
      </c>
      <c r="H294" s="177" t="n"/>
      <c r="L294" s="57" t="n">
        <v>0</v>
      </c>
      <c r="M294" s="57" t="n"/>
    </row>
    <row r="295" spans="1:13">
      <c r="A295" s="137" t="n">
        <v>1</v>
      </c>
      <c r="B295" s="100" t="s">
        <v>525</v>
      </c>
      <c r="C295" s="137">
        <f>COUNTIFS(Severity,$B295,AssignedDate,"&gt;="&amp;$C$1,AssignedDate,"&lt;="&amp;$F$1)</f>
        <v/>
      </c>
      <c r="D295" s="137">
        <f>COUNTIFS(Severity,$B295,Status,"&lt;&gt;Suspend",Status,"&lt;&gt;Assigned",Status,"&lt;&gt;Open",Status,"&lt;&gt;Hold",ResolvedDate,"&gt;="&amp;$C$1,ResolvedDate,"&lt;="&amp;$F$1)</f>
        <v/>
      </c>
      <c r="E295" s="137">
        <f>COUNTIFS(Severity,$B295,SLA_Breach,"&lt;&gt;Yes",Status,"&lt;&gt;Suspend",Status,"&lt;&gt;Assigned",Status,"&lt;&gt;Open",Status,"&lt;&gt;Hold&gt;",ResolvedDate,"&gt;="&amp;$C$1,ResolvedDate,"&lt;="&amp;$F$1)</f>
        <v/>
      </c>
      <c r="F295" s="137">
        <f>COUNTIFS(Severity,$B295,SLA_Breach,"Yes",Status,"&lt;&gt;Suspend",Status,"&lt;&gt;Assigned",Status,"&lt;&gt;Open",Status,"&lt;&gt;Hold&gt;",ResolvedDate,"&gt;="&amp;$C$1,ResolvedDate,"&lt;="&amp;$F$1)</f>
        <v/>
      </c>
      <c r="G295" s="137">
        <f>COUNTIFS(Severity,$B295,AssignedDate,"&gt;=01/01/2017 12:00:00 AM",AssignedDate,"&lt;="&amp;$F$1)</f>
        <v/>
      </c>
      <c r="H295" s="177" t="n"/>
      <c r="L295" s="57" t="n">
        <v>0</v>
      </c>
      <c r="M295" s="57" t="n"/>
    </row>
    <row r="296" spans="1:13">
      <c r="A296" s="137" t="n">
        <v>1</v>
      </c>
      <c r="B296" s="100" t="s">
        <v>525</v>
      </c>
      <c r="C296" s="137">
        <f>COUNTIFS(Severity,$B296,AssignedDate,"&gt;="&amp;$C$1,AssignedDate,"&lt;="&amp;$F$1)</f>
        <v/>
      </c>
      <c r="D296" s="137">
        <f>COUNTIFS(Severity,$B296,Status,"&lt;&gt;Suspend",Status,"&lt;&gt;Assigned",Status,"&lt;&gt;Open",Status,"&lt;&gt;Hold",ResolvedDate,"&gt;="&amp;$C$1,ResolvedDate,"&lt;="&amp;$F$1)</f>
        <v/>
      </c>
      <c r="E296" s="137">
        <f>COUNTIFS(Severity,$B296,SLA_Breach,"&lt;&gt;Yes",Status,"&lt;&gt;Suspend",Status,"&lt;&gt;Assigned",Status,"&lt;&gt;Open",Status,"&lt;&gt;Hold&gt;",ResolvedDate,"&gt;="&amp;$C$1,ResolvedDate,"&lt;="&amp;$F$1)</f>
        <v/>
      </c>
      <c r="F296" s="137">
        <f>COUNTIFS(Severity,$B296,SLA_Breach,"Yes",Status,"&lt;&gt;Suspend",Status,"&lt;&gt;Assigned",Status,"&lt;&gt;Open",Status,"&lt;&gt;Hold&gt;",ResolvedDate,"&gt;="&amp;$C$1,ResolvedDate,"&lt;="&amp;$F$1)</f>
        <v/>
      </c>
      <c r="G296" s="137">
        <f>COUNTIFS(Severity,$B296,AssignedDate,"&gt;=01/01/2017 12:00:00 AM",AssignedDate,"&lt;="&amp;$F$1)</f>
        <v/>
      </c>
      <c r="H296" s="177" t="n"/>
      <c r="L296" s="57" t="n">
        <v>0</v>
      </c>
      <c r="M296" s="57" t="n"/>
    </row>
    <row r="297" spans="1:13">
      <c r="A297" s="137" t="n">
        <v>1</v>
      </c>
      <c r="B297" s="100" t="s">
        <v>525</v>
      </c>
      <c r="C297" s="137">
        <f>COUNTIFS(Severity,$B297,AssignedDate,"&gt;="&amp;$C$1,AssignedDate,"&lt;="&amp;$F$1)</f>
        <v/>
      </c>
      <c r="D297" s="137">
        <f>COUNTIFS(Severity,$B297,Status,"&lt;&gt;Suspend",Status,"&lt;&gt;Assigned",Status,"&lt;&gt;Open",Status,"&lt;&gt;Hold",ResolvedDate,"&gt;="&amp;$C$1,ResolvedDate,"&lt;="&amp;$F$1)</f>
        <v/>
      </c>
      <c r="E297" s="137">
        <f>COUNTIFS(Severity,$B297,SLA_Breach,"&lt;&gt;Yes",Status,"&lt;&gt;Suspend",Status,"&lt;&gt;Assigned",Status,"&lt;&gt;Open",Status,"&lt;&gt;Hold&gt;",ResolvedDate,"&gt;="&amp;$C$1,ResolvedDate,"&lt;="&amp;$F$1)</f>
        <v/>
      </c>
      <c r="F297" s="137">
        <f>COUNTIFS(Severity,$B297,SLA_Breach,"Yes",Status,"&lt;&gt;Suspend",Status,"&lt;&gt;Assigned",Status,"&lt;&gt;Open",Status,"&lt;&gt;Hold&gt;",ResolvedDate,"&gt;="&amp;$C$1,ResolvedDate,"&lt;="&amp;$F$1)</f>
        <v/>
      </c>
      <c r="G297" s="137">
        <f>COUNTIFS(Severity,$B297,AssignedDate,"&gt;=01/01/2017 12:00:00 AM",AssignedDate,"&lt;="&amp;$F$1)</f>
        <v/>
      </c>
      <c r="H297" s="177" t="n"/>
      <c r="L297" s="57" t="n">
        <v>0</v>
      </c>
      <c r="M297" s="57" t="n"/>
    </row>
    <row r="298" spans="1:13">
      <c r="A298" s="137" t="n">
        <v>1</v>
      </c>
      <c r="B298" s="100" t="s">
        <v>525</v>
      </c>
      <c r="C298" s="137">
        <f>COUNTIFS(Severity,$B298,AssignedDate,"&gt;="&amp;$C$1,AssignedDate,"&lt;="&amp;$F$1)</f>
        <v/>
      </c>
      <c r="D298" s="137">
        <f>COUNTIFS(Severity,$B298,Status,"&lt;&gt;Suspend",Status,"&lt;&gt;Assigned",Status,"&lt;&gt;Open",Status,"&lt;&gt;Hold",ResolvedDate,"&gt;="&amp;$C$1,ResolvedDate,"&lt;="&amp;$F$1)</f>
        <v/>
      </c>
      <c r="E298" s="137">
        <f>COUNTIFS(Severity,$B298,SLA_Breach,"&lt;&gt;Yes",Status,"&lt;&gt;Suspend",Status,"&lt;&gt;Assigned",Status,"&lt;&gt;Open",Status,"&lt;&gt;Hold&gt;",ResolvedDate,"&gt;="&amp;$C$1,ResolvedDate,"&lt;="&amp;$F$1)</f>
        <v/>
      </c>
      <c r="F298" s="137">
        <f>COUNTIFS(Severity,$B298,SLA_Breach,"Yes",Status,"&lt;&gt;Suspend",Status,"&lt;&gt;Assigned",Status,"&lt;&gt;Open",Status,"&lt;&gt;Hold&gt;",ResolvedDate,"&gt;="&amp;$C$1,ResolvedDate,"&lt;="&amp;$F$1)</f>
        <v/>
      </c>
      <c r="G298" s="137">
        <f>COUNTIFS(Severity,$B298,AssignedDate,"&gt;=01/01/2017 12:00:00 AM",AssignedDate,"&lt;="&amp;$F$1)</f>
        <v/>
      </c>
      <c r="H298" s="177" t="n"/>
      <c r="L298" s="57" t="n">
        <v>0</v>
      </c>
      <c r="M298" s="57" t="n"/>
    </row>
    <row r="299" spans="1:13">
      <c r="A299" s="137" t="n">
        <v>1</v>
      </c>
      <c r="B299" s="100" t="s">
        <v>525</v>
      </c>
      <c r="C299" s="137">
        <f>COUNTIFS(Severity,$B299,AssignedDate,"&gt;="&amp;$C$1,AssignedDate,"&lt;="&amp;$F$1)</f>
        <v/>
      </c>
      <c r="D299" s="137">
        <f>COUNTIFS(Severity,$B299,Status,"&lt;&gt;Suspend",Status,"&lt;&gt;Assigned",Status,"&lt;&gt;Open",Status,"&lt;&gt;Hold",ResolvedDate,"&gt;="&amp;$C$1,ResolvedDate,"&lt;="&amp;$F$1)</f>
        <v/>
      </c>
      <c r="E299" s="137">
        <f>COUNTIFS(Severity,$B299,SLA_Breach,"&lt;&gt;Yes",Status,"&lt;&gt;Suspend",Status,"&lt;&gt;Assigned",Status,"&lt;&gt;Open",Status,"&lt;&gt;Hold&gt;",ResolvedDate,"&gt;="&amp;$C$1,ResolvedDate,"&lt;="&amp;$F$1)</f>
        <v/>
      </c>
      <c r="F299" s="137">
        <f>COUNTIFS(Severity,$B299,SLA_Breach,"Yes",Status,"&lt;&gt;Suspend",Status,"&lt;&gt;Assigned",Status,"&lt;&gt;Open",Status,"&lt;&gt;Hold&gt;",ResolvedDate,"&gt;="&amp;$C$1,ResolvedDate,"&lt;="&amp;$F$1)</f>
        <v/>
      </c>
      <c r="G299" s="137">
        <f>COUNTIFS(Severity,$B299,AssignedDate,"&gt;=01/01/2017 12:00:00 AM",AssignedDate,"&lt;="&amp;$F$1)</f>
        <v/>
      </c>
      <c r="H299" s="177" t="n"/>
      <c r="L299" s="57" t="n">
        <v>0</v>
      </c>
      <c r="M299" s="57" t="n"/>
    </row>
    <row r="300" spans="1:13">
      <c r="A300" s="137" t="n">
        <v>1</v>
      </c>
      <c r="B300" s="100" t="s">
        <v>525</v>
      </c>
      <c r="C300" s="137">
        <f>COUNTIFS(Severity,$B300,AssignedDate,"&gt;="&amp;$C$1,AssignedDate,"&lt;="&amp;$F$1)</f>
        <v/>
      </c>
      <c r="D300" s="137">
        <f>COUNTIFS(Severity,$B300,Status,"&lt;&gt;Suspend",Status,"&lt;&gt;Assigned",Status,"&lt;&gt;Open",Status,"&lt;&gt;Hold",ResolvedDate,"&gt;="&amp;$C$1,ResolvedDate,"&lt;="&amp;$F$1)</f>
        <v/>
      </c>
      <c r="E300" s="137">
        <f>COUNTIFS(Severity,$B300,SLA_Breach,"&lt;&gt;Yes",Status,"&lt;&gt;Suspend",Status,"&lt;&gt;Assigned",Status,"&lt;&gt;Open",Status,"&lt;&gt;Hold&gt;",ResolvedDate,"&gt;="&amp;$C$1,ResolvedDate,"&lt;="&amp;$F$1)</f>
        <v/>
      </c>
      <c r="F300" s="137">
        <f>COUNTIFS(Severity,$B300,SLA_Breach,"Yes",Status,"&lt;&gt;Suspend",Status,"&lt;&gt;Assigned",Status,"&lt;&gt;Open",Status,"&lt;&gt;Hold&gt;",ResolvedDate,"&gt;="&amp;$C$1,ResolvedDate,"&lt;="&amp;$F$1)</f>
        <v/>
      </c>
      <c r="G300" s="137">
        <f>COUNTIFS(Severity,$B300,AssignedDate,"&gt;=01/01/2017 12:00:00 AM",AssignedDate,"&lt;="&amp;$F$1)</f>
        <v/>
      </c>
      <c r="H300" s="177" t="n"/>
      <c r="L300" s="57" t="n">
        <v>0</v>
      </c>
      <c r="M300" s="57" t="n"/>
    </row>
    <row r="301" spans="1:13">
      <c r="A301" s="137" t="n">
        <v>1</v>
      </c>
      <c r="B301" s="100" t="s">
        <v>525</v>
      </c>
      <c r="C301" s="137">
        <f>COUNTIFS(Severity,$B301,AssignedDate,"&gt;="&amp;$C$1,AssignedDate,"&lt;="&amp;$F$1)</f>
        <v/>
      </c>
      <c r="D301" s="137">
        <f>COUNTIFS(Severity,$B301,Status,"&lt;&gt;Suspend",Status,"&lt;&gt;Assigned",Status,"&lt;&gt;Open",Status,"&lt;&gt;Hold",ResolvedDate,"&gt;="&amp;$C$1,ResolvedDate,"&lt;="&amp;$F$1)</f>
        <v/>
      </c>
      <c r="E301" s="137">
        <f>COUNTIFS(Severity,$B301,SLA_Breach,"&lt;&gt;Yes",Status,"&lt;&gt;Suspend",Status,"&lt;&gt;Assigned",Status,"&lt;&gt;Open",Status,"&lt;&gt;Hold&gt;",ResolvedDate,"&gt;="&amp;$C$1,ResolvedDate,"&lt;="&amp;$F$1)</f>
        <v/>
      </c>
      <c r="F301" s="137">
        <f>COUNTIFS(Severity,$B301,SLA_Breach,"Yes",Status,"&lt;&gt;Suspend",Status,"&lt;&gt;Assigned",Status,"&lt;&gt;Open",Status,"&lt;&gt;Hold&gt;",ResolvedDate,"&gt;="&amp;$C$1,ResolvedDate,"&lt;="&amp;$F$1)</f>
        <v/>
      </c>
      <c r="G301" s="137">
        <f>COUNTIFS(Severity,$B301,AssignedDate,"&gt;=01/01/2017 12:00:00 AM",AssignedDate,"&lt;="&amp;$F$1)</f>
        <v/>
      </c>
      <c r="H301" s="177" t="n"/>
      <c r="L301" s="57" t="n">
        <v>0</v>
      </c>
      <c r="M301" s="57" t="n"/>
    </row>
    <row r="302" spans="1:13">
      <c r="A302" s="137" t="n">
        <v>1</v>
      </c>
      <c r="B302" s="100" t="s">
        <v>525</v>
      </c>
      <c r="C302" s="137">
        <f>COUNTIFS(Severity,$B302,AssignedDate,"&gt;="&amp;$C$1,AssignedDate,"&lt;="&amp;$F$1)</f>
        <v/>
      </c>
      <c r="D302" s="137">
        <f>COUNTIFS(Severity,$B302,Status,"&lt;&gt;Suspend",Status,"&lt;&gt;Assigned",Status,"&lt;&gt;Open",Status,"&lt;&gt;Hold",ResolvedDate,"&gt;="&amp;$C$1,ResolvedDate,"&lt;="&amp;$F$1)</f>
        <v/>
      </c>
      <c r="E302" s="137">
        <f>COUNTIFS(Severity,$B302,SLA_Breach,"&lt;&gt;Yes",Status,"&lt;&gt;Suspend",Status,"&lt;&gt;Assigned",Status,"&lt;&gt;Open",Status,"&lt;&gt;Hold&gt;",ResolvedDate,"&gt;="&amp;$C$1,ResolvedDate,"&lt;="&amp;$F$1)</f>
        <v/>
      </c>
      <c r="F302" s="137">
        <f>COUNTIFS(Severity,$B302,SLA_Breach,"Yes",Status,"&lt;&gt;Suspend",Status,"&lt;&gt;Assigned",Status,"&lt;&gt;Open",Status,"&lt;&gt;Hold&gt;",ResolvedDate,"&gt;="&amp;$C$1,ResolvedDate,"&lt;="&amp;$F$1)</f>
        <v/>
      </c>
      <c r="G302" s="137">
        <f>COUNTIFS(Severity,$B302,AssignedDate,"&gt;=01/01/2017 12:00:00 AM",AssignedDate,"&lt;="&amp;$F$1)</f>
        <v/>
      </c>
      <c r="H302" s="177" t="n"/>
      <c r="L302" s="57" t="n">
        <v>0</v>
      </c>
      <c r="M302" s="57" t="n"/>
    </row>
    <row r="303" spans="1:13">
      <c r="A303" s="137" t="n">
        <v>1</v>
      </c>
      <c r="B303" s="100" t="s">
        <v>525</v>
      </c>
      <c r="C303" s="137">
        <f>COUNTIFS(Severity,$B303,AssignedDate,"&gt;="&amp;$C$1,AssignedDate,"&lt;="&amp;$F$1)</f>
        <v/>
      </c>
      <c r="D303" s="137">
        <f>COUNTIFS(Severity,$B303,Status,"&lt;&gt;Suspend",Status,"&lt;&gt;Assigned",Status,"&lt;&gt;Open",Status,"&lt;&gt;Hold",ResolvedDate,"&gt;="&amp;$C$1,ResolvedDate,"&lt;="&amp;$F$1)</f>
        <v/>
      </c>
      <c r="E303" s="137">
        <f>COUNTIFS(Severity,$B303,SLA_Breach,"&lt;&gt;Yes",Status,"&lt;&gt;Suspend",Status,"&lt;&gt;Assigned",Status,"&lt;&gt;Open",Status,"&lt;&gt;Hold&gt;",ResolvedDate,"&gt;="&amp;$C$1,ResolvedDate,"&lt;="&amp;$F$1)</f>
        <v/>
      </c>
      <c r="F303" s="137">
        <f>COUNTIFS(Severity,$B303,SLA_Breach,"Yes",Status,"&lt;&gt;Suspend",Status,"&lt;&gt;Assigned",Status,"&lt;&gt;Open",Status,"&lt;&gt;Hold&gt;",ResolvedDate,"&gt;="&amp;$C$1,ResolvedDate,"&lt;="&amp;$F$1)</f>
        <v/>
      </c>
      <c r="G303" s="137">
        <f>COUNTIFS(Severity,$B303,AssignedDate,"&gt;=01/01/2017 12:00:00 AM",AssignedDate,"&lt;="&amp;$F$1)</f>
        <v/>
      </c>
      <c r="H303" s="177" t="n"/>
      <c r="L303" s="57" t="n">
        <v>0</v>
      </c>
      <c r="M303" s="57" t="n"/>
    </row>
    <row r="304" spans="1:13">
      <c r="A304" s="137" t="n">
        <v>1</v>
      </c>
      <c r="B304" s="100" t="s">
        <v>525</v>
      </c>
      <c r="C304" s="137">
        <f>COUNTIFS(Severity,$B304,AssignedDate,"&gt;="&amp;$C$1,AssignedDate,"&lt;="&amp;$F$1)</f>
        <v/>
      </c>
      <c r="D304" s="137">
        <f>COUNTIFS(Severity,$B304,Status,"&lt;&gt;Suspend",Status,"&lt;&gt;Assigned",Status,"&lt;&gt;Open",Status,"&lt;&gt;Hold",ResolvedDate,"&gt;="&amp;$C$1,ResolvedDate,"&lt;="&amp;$F$1)</f>
        <v/>
      </c>
      <c r="E304" s="137">
        <f>COUNTIFS(Severity,$B304,SLA_Breach,"&lt;&gt;Yes",Status,"&lt;&gt;Suspend",Status,"&lt;&gt;Assigned",Status,"&lt;&gt;Open",Status,"&lt;&gt;Hold&gt;",ResolvedDate,"&gt;="&amp;$C$1,ResolvedDate,"&lt;="&amp;$F$1)</f>
        <v/>
      </c>
      <c r="F304" s="137">
        <f>COUNTIFS(Severity,$B304,SLA_Breach,"Yes",Status,"&lt;&gt;Suspend",Status,"&lt;&gt;Assigned",Status,"&lt;&gt;Open",Status,"&lt;&gt;Hold&gt;",ResolvedDate,"&gt;="&amp;$C$1,ResolvedDate,"&lt;="&amp;$F$1)</f>
        <v/>
      </c>
      <c r="G304" s="137">
        <f>COUNTIFS(Severity,$B304,AssignedDate,"&gt;=01/01/2017 12:00:00 AM",AssignedDate,"&lt;="&amp;$F$1)</f>
        <v/>
      </c>
      <c r="H304" s="177" t="n"/>
      <c r="L304" s="57" t="n">
        <v>0</v>
      </c>
      <c r="M304" s="57" t="n"/>
    </row>
    <row r="305" spans="1:13">
      <c r="A305" s="137" t="n">
        <v>1</v>
      </c>
      <c r="B305" s="100" t="s">
        <v>525</v>
      </c>
      <c r="C305" s="137">
        <f>COUNTIFS(Severity,$B305,AssignedDate,"&gt;="&amp;$C$1,AssignedDate,"&lt;="&amp;$F$1)</f>
        <v/>
      </c>
      <c r="D305" s="137">
        <f>COUNTIFS(Severity,$B305,Status,"&lt;&gt;Suspend",Status,"&lt;&gt;Assigned",Status,"&lt;&gt;Open",Status,"&lt;&gt;Hold",ResolvedDate,"&gt;="&amp;$C$1,ResolvedDate,"&lt;="&amp;$F$1)</f>
        <v/>
      </c>
      <c r="E305" s="137">
        <f>COUNTIFS(Severity,$B305,SLA_Breach,"&lt;&gt;Yes",Status,"&lt;&gt;Suspend",Status,"&lt;&gt;Assigned",Status,"&lt;&gt;Open",Status,"&lt;&gt;Hold&gt;",ResolvedDate,"&gt;="&amp;$C$1,ResolvedDate,"&lt;="&amp;$F$1)</f>
        <v/>
      </c>
      <c r="F305" s="137">
        <f>COUNTIFS(Severity,$B305,SLA_Breach,"Yes",Status,"&lt;&gt;Suspend",Status,"&lt;&gt;Assigned",Status,"&lt;&gt;Open",Status,"&lt;&gt;Hold&gt;",ResolvedDate,"&gt;="&amp;$C$1,ResolvedDate,"&lt;="&amp;$F$1)</f>
        <v/>
      </c>
      <c r="G305" s="137">
        <f>COUNTIFS(Severity,$B305,AssignedDate,"&gt;=01/01/2017 12:00:00 AM",AssignedDate,"&lt;="&amp;$F$1)</f>
        <v/>
      </c>
      <c r="H305" s="177" t="n"/>
      <c r="L305" s="57" t="n">
        <v>0</v>
      </c>
      <c r="M305" s="57" t="n"/>
    </row>
    <row r="306" spans="1:13">
      <c r="A306" s="137" t="n">
        <v>1</v>
      </c>
      <c r="B306" s="100" t="s">
        <v>525</v>
      </c>
      <c r="C306" s="137">
        <f>COUNTIFS(Severity,$B306,AssignedDate,"&gt;="&amp;$C$1,AssignedDate,"&lt;="&amp;$F$1)</f>
        <v/>
      </c>
      <c r="D306" s="137">
        <f>COUNTIFS(Severity,$B306,Status,"&lt;&gt;Suspend",Status,"&lt;&gt;Assigned",Status,"&lt;&gt;Open",Status,"&lt;&gt;Hold",ResolvedDate,"&gt;="&amp;$C$1,ResolvedDate,"&lt;="&amp;$F$1)</f>
        <v/>
      </c>
      <c r="E306" s="137">
        <f>COUNTIFS(Severity,$B306,SLA_Breach,"&lt;&gt;Yes",Status,"&lt;&gt;Suspend",Status,"&lt;&gt;Assigned",Status,"&lt;&gt;Open",Status,"&lt;&gt;Hold&gt;",ResolvedDate,"&gt;="&amp;$C$1,ResolvedDate,"&lt;="&amp;$F$1)</f>
        <v/>
      </c>
      <c r="F306" s="137">
        <f>COUNTIFS(Severity,$B306,SLA_Breach,"Yes",Status,"&lt;&gt;Suspend",Status,"&lt;&gt;Assigned",Status,"&lt;&gt;Open",Status,"&lt;&gt;Hold&gt;",ResolvedDate,"&gt;="&amp;$C$1,ResolvedDate,"&lt;="&amp;$F$1)</f>
        <v/>
      </c>
      <c r="G306" s="137">
        <f>COUNTIFS(Severity,$B306,AssignedDate,"&gt;=01/01/2017 12:00:00 AM",AssignedDate,"&lt;="&amp;$F$1)</f>
        <v/>
      </c>
      <c r="H306" s="177" t="n"/>
      <c r="L306" s="57" t="n">
        <v>0</v>
      </c>
      <c r="M306" s="57" t="n"/>
    </row>
    <row r="307" spans="1:13">
      <c r="A307" s="137" t="n">
        <v>1</v>
      </c>
      <c r="B307" s="100" t="s">
        <v>525</v>
      </c>
      <c r="C307" s="137">
        <f>COUNTIFS(Severity,$B307,AssignedDate,"&gt;="&amp;$C$1,AssignedDate,"&lt;="&amp;$F$1)</f>
        <v/>
      </c>
      <c r="D307" s="137">
        <f>COUNTIFS(Severity,$B307,Status,"&lt;&gt;Suspend",Status,"&lt;&gt;Assigned",Status,"&lt;&gt;Open",Status,"&lt;&gt;Hold",ResolvedDate,"&gt;="&amp;$C$1,ResolvedDate,"&lt;="&amp;$F$1)</f>
        <v/>
      </c>
      <c r="E307" s="137">
        <f>COUNTIFS(Severity,$B307,SLA_Breach,"&lt;&gt;Yes",Status,"&lt;&gt;Suspend",Status,"&lt;&gt;Assigned",Status,"&lt;&gt;Open",Status,"&lt;&gt;Hold&gt;",ResolvedDate,"&gt;="&amp;$C$1,ResolvedDate,"&lt;="&amp;$F$1)</f>
        <v/>
      </c>
      <c r="F307" s="137">
        <f>COUNTIFS(Severity,$B307,SLA_Breach,"Yes",Status,"&lt;&gt;Suspend",Status,"&lt;&gt;Assigned",Status,"&lt;&gt;Open",Status,"&lt;&gt;Hold&gt;",ResolvedDate,"&gt;="&amp;$C$1,ResolvedDate,"&lt;="&amp;$F$1)</f>
        <v/>
      </c>
      <c r="G307" s="137">
        <f>COUNTIFS(Severity,$B307,AssignedDate,"&gt;=01/01/2017 12:00:00 AM",AssignedDate,"&lt;="&amp;$F$1)</f>
        <v/>
      </c>
      <c r="H307" s="177" t="n"/>
      <c r="L307" s="57" t="n">
        <v>0</v>
      </c>
      <c r="M307" s="57" t="n"/>
    </row>
    <row r="308" spans="1:13">
      <c r="A308" s="137" t="n">
        <v>1</v>
      </c>
      <c r="B308" s="100" t="s">
        <v>525</v>
      </c>
      <c r="C308" s="137">
        <f>COUNTIFS(Severity,$B308,AssignedDate,"&gt;="&amp;$C$1,AssignedDate,"&lt;="&amp;$F$1)</f>
        <v/>
      </c>
      <c r="D308" s="137">
        <f>COUNTIFS(Severity,$B308,Status,"&lt;&gt;Suspend",Status,"&lt;&gt;Assigned",Status,"&lt;&gt;Open",Status,"&lt;&gt;Hold",ResolvedDate,"&gt;="&amp;$C$1,ResolvedDate,"&lt;="&amp;$F$1)</f>
        <v/>
      </c>
      <c r="E308" s="137">
        <f>COUNTIFS(Severity,$B308,SLA_Breach,"&lt;&gt;Yes",Status,"&lt;&gt;Suspend",Status,"&lt;&gt;Assigned",Status,"&lt;&gt;Open",Status,"&lt;&gt;Hold&gt;",ResolvedDate,"&gt;="&amp;$C$1,ResolvedDate,"&lt;="&amp;$F$1)</f>
        <v/>
      </c>
      <c r="F308" s="137">
        <f>COUNTIFS(Severity,$B308,SLA_Breach,"Yes",Status,"&lt;&gt;Suspend",Status,"&lt;&gt;Assigned",Status,"&lt;&gt;Open",Status,"&lt;&gt;Hold&gt;",ResolvedDate,"&gt;="&amp;$C$1,ResolvedDate,"&lt;="&amp;$F$1)</f>
        <v/>
      </c>
      <c r="G308" s="137">
        <f>COUNTIFS(Severity,$B308,AssignedDate,"&gt;=01/01/2017 12:00:00 AM",AssignedDate,"&lt;="&amp;$F$1)</f>
        <v/>
      </c>
      <c r="H308" s="177" t="n"/>
      <c r="L308" s="57" t="n">
        <v>0</v>
      </c>
      <c r="M308" s="57" t="n"/>
    </row>
    <row r="309" spans="1:13">
      <c r="A309" s="137" t="n">
        <v>1</v>
      </c>
      <c r="B309" s="100" t="s">
        <v>525</v>
      </c>
      <c r="C309" s="137">
        <f>COUNTIFS(Severity,$B309,AssignedDate,"&gt;="&amp;$C$1,AssignedDate,"&lt;="&amp;$F$1)</f>
        <v/>
      </c>
      <c r="D309" s="137">
        <f>COUNTIFS(Severity,$B309,Status,"&lt;&gt;Suspend",Status,"&lt;&gt;Assigned",Status,"&lt;&gt;Open",Status,"&lt;&gt;Hold",ResolvedDate,"&gt;="&amp;$C$1,ResolvedDate,"&lt;="&amp;$F$1)</f>
        <v/>
      </c>
      <c r="E309" s="137">
        <f>COUNTIFS(Severity,$B309,SLA_Breach,"&lt;&gt;Yes",Status,"&lt;&gt;Suspend",Status,"&lt;&gt;Assigned",Status,"&lt;&gt;Open",Status,"&lt;&gt;Hold&gt;",ResolvedDate,"&gt;="&amp;$C$1,ResolvedDate,"&lt;="&amp;$F$1)</f>
        <v/>
      </c>
      <c r="F309" s="137">
        <f>COUNTIFS(Severity,$B309,SLA_Breach,"Yes",Status,"&lt;&gt;Suspend",Status,"&lt;&gt;Assigned",Status,"&lt;&gt;Open",Status,"&lt;&gt;Hold&gt;",ResolvedDate,"&gt;="&amp;$C$1,ResolvedDate,"&lt;="&amp;$F$1)</f>
        <v/>
      </c>
      <c r="G309" s="137">
        <f>COUNTIFS(Severity,$B309,AssignedDate,"&gt;=01/01/2017 12:00:00 AM",AssignedDate,"&lt;="&amp;$F$1)</f>
        <v/>
      </c>
      <c r="H309" s="177" t="n"/>
      <c r="L309" s="57" t="n">
        <v>0</v>
      </c>
      <c r="M309" s="57" t="n"/>
    </row>
    <row r="310" spans="1:13">
      <c r="A310" s="137" t="n">
        <v>1</v>
      </c>
      <c r="B310" s="100" t="s">
        <v>525</v>
      </c>
      <c r="C310" s="137">
        <f>COUNTIFS(Severity,$B310,AssignedDate,"&gt;="&amp;$C$1,AssignedDate,"&lt;="&amp;$F$1)</f>
        <v/>
      </c>
      <c r="D310" s="137">
        <f>COUNTIFS(Severity,$B310,Status,"&lt;&gt;Suspend",Status,"&lt;&gt;Assigned",Status,"&lt;&gt;Open",Status,"&lt;&gt;Hold",ResolvedDate,"&gt;="&amp;$C$1,ResolvedDate,"&lt;="&amp;$F$1)</f>
        <v/>
      </c>
      <c r="E310" s="137">
        <f>COUNTIFS(Severity,$B310,SLA_Breach,"&lt;&gt;Yes",Status,"&lt;&gt;Suspend",Status,"&lt;&gt;Assigned",Status,"&lt;&gt;Open",Status,"&lt;&gt;Hold&gt;",ResolvedDate,"&gt;="&amp;$C$1,ResolvedDate,"&lt;="&amp;$F$1)</f>
        <v/>
      </c>
      <c r="F310" s="137">
        <f>COUNTIFS(Severity,$B310,SLA_Breach,"Yes",Status,"&lt;&gt;Suspend",Status,"&lt;&gt;Assigned",Status,"&lt;&gt;Open",Status,"&lt;&gt;Hold&gt;",ResolvedDate,"&gt;="&amp;$C$1,ResolvedDate,"&lt;="&amp;$F$1)</f>
        <v/>
      </c>
      <c r="G310" s="137">
        <f>COUNTIFS(Severity,$B310,AssignedDate,"&gt;=01/01/2017 12:00:00 AM",AssignedDate,"&lt;="&amp;$F$1)</f>
        <v/>
      </c>
      <c r="H310" s="177" t="n"/>
      <c r="L310" s="57" t="n">
        <v>0</v>
      </c>
      <c r="M310" s="57" t="n"/>
    </row>
    <row r="311" spans="1:13">
      <c r="A311" s="137" t="n">
        <v>1</v>
      </c>
      <c r="B311" s="100" t="s">
        <v>525</v>
      </c>
      <c r="C311" s="137">
        <f>COUNTIFS(Severity,$B311,AssignedDate,"&gt;="&amp;$C$1,AssignedDate,"&lt;="&amp;$F$1)</f>
        <v/>
      </c>
      <c r="D311" s="137">
        <f>COUNTIFS(Severity,$B311,Status,"&lt;&gt;Suspend",Status,"&lt;&gt;Assigned",Status,"&lt;&gt;Open",Status,"&lt;&gt;Hold",ResolvedDate,"&gt;="&amp;$C$1,ResolvedDate,"&lt;="&amp;$F$1)</f>
        <v/>
      </c>
      <c r="E311" s="137">
        <f>COUNTIFS(Severity,$B311,SLA_Breach,"&lt;&gt;Yes",Status,"&lt;&gt;Suspend",Status,"&lt;&gt;Assigned",Status,"&lt;&gt;Open",Status,"&lt;&gt;Hold&gt;",ResolvedDate,"&gt;="&amp;$C$1,ResolvedDate,"&lt;="&amp;$F$1)</f>
        <v/>
      </c>
      <c r="F311" s="137">
        <f>COUNTIFS(Severity,$B311,SLA_Breach,"Yes",Status,"&lt;&gt;Suspend",Status,"&lt;&gt;Assigned",Status,"&lt;&gt;Open",Status,"&lt;&gt;Hold&gt;",ResolvedDate,"&gt;="&amp;$C$1,ResolvedDate,"&lt;="&amp;$F$1)</f>
        <v/>
      </c>
      <c r="G311" s="137">
        <f>COUNTIFS(Severity,$B311,AssignedDate,"&gt;=01/01/2017 12:00:00 AM",AssignedDate,"&lt;="&amp;$F$1)</f>
        <v/>
      </c>
      <c r="H311" s="177" t="n"/>
      <c r="L311" s="57" t="n">
        <v>0</v>
      </c>
      <c r="M311" s="57" t="n"/>
    </row>
    <row r="312" spans="1:13">
      <c r="A312" s="137" t="n">
        <v>1</v>
      </c>
      <c r="B312" s="100" t="s">
        <v>525</v>
      </c>
      <c r="C312" s="137">
        <f>COUNTIFS(Severity,$B312,AssignedDate,"&gt;="&amp;$C$1,AssignedDate,"&lt;="&amp;$F$1)</f>
        <v/>
      </c>
      <c r="D312" s="137">
        <f>COUNTIFS(Severity,$B312,Status,"&lt;&gt;Suspend",Status,"&lt;&gt;Assigned",Status,"&lt;&gt;Open",Status,"&lt;&gt;Hold",ResolvedDate,"&gt;="&amp;$C$1,ResolvedDate,"&lt;="&amp;$F$1)</f>
        <v/>
      </c>
      <c r="E312" s="137">
        <f>COUNTIFS(Severity,$B312,SLA_Breach,"&lt;&gt;Yes",Status,"&lt;&gt;Suspend",Status,"&lt;&gt;Assigned",Status,"&lt;&gt;Open",Status,"&lt;&gt;Hold&gt;",ResolvedDate,"&gt;="&amp;$C$1,ResolvedDate,"&lt;="&amp;$F$1)</f>
        <v/>
      </c>
      <c r="F312" s="137">
        <f>COUNTIFS(Severity,$B312,SLA_Breach,"Yes",Status,"&lt;&gt;Suspend",Status,"&lt;&gt;Assigned",Status,"&lt;&gt;Open",Status,"&lt;&gt;Hold&gt;",ResolvedDate,"&gt;="&amp;$C$1,ResolvedDate,"&lt;="&amp;$F$1)</f>
        <v/>
      </c>
      <c r="G312" s="137">
        <f>COUNTIFS(Severity,$B312,AssignedDate,"&gt;=01/01/2017 12:00:00 AM",AssignedDate,"&lt;="&amp;$F$1)</f>
        <v/>
      </c>
      <c r="H312" s="177" t="n"/>
      <c r="L312" s="57" t="n">
        <v>0</v>
      </c>
      <c r="M312" s="57" t="n"/>
    </row>
    <row r="313" spans="1:13">
      <c r="A313" s="137" t="n">
        <v>1</v>
      </c>
      <c r="B313" s="100" t="s">
        <v>525</v>
      </c>
      <c r="C313" s="137">
        <f>COUNTIFS(Severity,$B313,AssignedDate,"&gt;="&amp;$C$1,AssignedDate,"&lt;="&amp;$F$1)</f>
        <v/>
      </c>
      <c r="D313" s="137">
        <f>COUNTIFS(Severity,$B313,Status,"&lt;&gt;Suspend",Status,"&lt;&gt;Assigned",Status,"&lt;&gt;Open",Status,"&lt;&gt;Hold",ResolvedDate,"&gt;="&amp;$C$1,ResolvedDate,"&lt;="&amp;$F$1)</f>
        <v/>
      </c>
      <c r="E313" s="137">
        <f>COUNTIFS(Severity,$B313,SLA_Breach,"&lt;&gt;Yes",Status,"&lt;&gt;Suspend",Status,"&lt;&gt;Assigned",Status,"&lt;&gt;Open",Status,"&lt;&gt;Hold&gt;",ResolvedDate,"&gt;="&amp;$C$1,ResolvedDate,"&lt;="&amp;$F$1)</f>
        <v/>
      </c>
      <c r="F313" s="137">
        <f>COUNTIFS(Severity,$B313,SLA_Breach,"Yes",Status,"&lt;&gt;Suspend",Status,"&lt;&gt;Assigned",Status,"&lt;&gt;Open",Status,"&lt;&gt;Hold&gt;",ResolvedDate,"&gt;="&amp;$C$1,ResolvedDate,"&lt;="&amp;$F$1)</f>
        <v/>
      </c>
      <c r="G313" s="137">
        <f>COUNTIFS(Severity,$B313,AssignedDate,"&gt;=01/01/2017 12:00:00 AM",AssignedDate,"&lt;="&amp;$F$1)</f>
        <v/>
      </c>
      <c r="H313" s="177" t="n"/>
      <c r="L313" s="57" t="n">
        <v>0</v>
      </c>
      <c r="M313" s="57" t="n"/>
    </row>
    <row r="314" spans="1:13">
      <c r="A314" s="137" t="n">
        <v>1</v>
      </c>
      <c r="B314" s="100" t="s">
        <v>525</v>
      </c>
      <c r="C314" s="137">
        <f>COUNTIFS(Severity,$B314,AssignedDate,"&gt;="&amp;$C$1,AssignedDate,"&lt;="&amp;$F$1)</f>
        <v/>
      </c>
      <c r="D314" s="137">
        <f>COUNTIFS(Severity,$B314,Status,"&lt;&gt;Suspend",Status,"&lt;&gt;Assigned",Status,"&lt;&gt;Open",Status,"&lt;&gt;Hold",ResolvedDate,"&gt;="&amp;$C$1,ResolvedDate,"&lt;="&amp;$F$1)</f>
        <v/>
      </c>
      <c r="E314" s="137">
        <f>COUNTIFS(Severity,$B314,SLA_Breach,"&lt;&gt;Yes",Status,"&lt;&gt;Suspend",Status,"&lt;&gt;Assigned",Status,"&lt;&gt;Open",Status,"&lt;&gt;Hold&gt;",ResolvedDate,"&gt;="&amp;$C$1,ResolvedDate,"&lt;="&amp;$F$1)</f>
        <v/>
      </c>
      <c r="F314" s="137">
        <f>COUNTIFS(Severity,$B314,SLA_Breach,"Yes",Status,"&lt;&gt;Suspend",Status,"&lt;&gt;Assigned",Status,"&lt;&gt;Open",Status,"&lt;&gt;Hold&gt;",ResolvedDate,"&gt;="&amp;$C$1,ResolvedDate,"&lt;="&amp;$F$1)</f>
        <v/>
      </c>
      <c r="G314" s="137">
        <f>COUNTIFS(Severity,$B314,AssignedDate,"&gt;=01/01/2017 12:00:00 AM",AssignedDate,"&lt;="&amp;$F$1)</f>
        <v/>
      </c>
      <c r="H314" s="177" t="n"/>
      <c r="L314" s="57" t="n">
        <v>0</v>
      </c>
      <c r="M314" s="57" t="n"/>
    </row>
    <row r="315" spans="1:13">
      <c r="A315" s="137" t="n">
        <v>1</v>
      </c>
      <c r="B315" s="100" t="s">
        <v>525</v>
      </c>
      <c r="C315" s="137">
        <f>COUNTIFS(Severity,$B315,AssignedDate,"&gt;="&amp;$C$1,AssignedDate,"&lt;="&amp;$F$1)</f>
        <v/>
      </c>
      <c r="D315" s="137">
        <f>COUNTIFS(Severity,$B315,Status,"&lt;&gt;Suspend",Status,"&lt;&gt;Assigned",Status,"&lt;&gt;Open",Status,"&lt;&gt;Hold",ResolvedDate,"&gt;="&amp;$C$1,ResolvedDate,"&lt;="&amp;$F$1)</f>
        <v/>
      </c>
      <c r="E315" s="137">
        <f>COUNTIFS(Severity,$B315,SLA_Breach,"&lt;&gt;Yes",Status,"&lt;&gt;Suspend",Status,"&lt;&gt;Assigned",Status,"&lt;&gt;Open",Status,"&lt;&gt;Hold&gt;",ResolvedDate,"&gt;="&amp;$C$1,ResolvedDate,"&lt;="&amp;$F$1)</f>
        <v/>
      </c>
      <c r="F315" s="137">
        <f>COUNTIFS(Severity,$B315,SLA_Breach,"Yes",Status,"&lt;&gt;Suspend",Status,"&lt;&gt;Assigned",Status,"&lt;&gt;Open",Status,"&lt;&gt;Hold&gt;",ResolvedDate,"&gt;="&amp;$C$1,ResolvedDate,"&lt;="&amp;$F$1)</f>
        <v/>
      </c>
      <c r="G315" s="137">
        <f>COUNTIFS(Severity,$B315,AssignedDate,"&gt;=01/01/2017 12:00:00 AM",AssignedDate,"&lt;="&amp;$F$1)</f>
        <v/>
      </c>
      <c r="H315" s="177" t="n"/>
      <c r="L315" s="57" t="n">
        <v>0</v>
      </c>
      <c r="M315" s="57" t="n"/>
    </row>
    <row r="316" spans="1:13">
      <c r="A316" s="137" t="n">
        <v>1</v>
      </c>
      <c r="B316" s="100" t="s">
        <v>525</v>
      </c>
      <c r="C316" s="137">
        <f>COUNTIFS(Severity,$B316,AssignedDate,"&gt;="&amp;$C$1,AssignedDate,"&lt;="&amp;$F$1)</f>
        <v/>
      </c>
      <c r="D316" s="137">
        <f>COUNTIFS(Severity,$B316,Status,"&lt;&gt;Suspend",Status,"&lt;&gt;Assigned",Status,"&lt;&gt;Open",Status,"&lt;&gt;Hold",ResolvedDate,"&gt;="&amp;$C$1,ResolvedDate,"&lt;="&amp;$F$1)</f>
        <v/>
      </c>
      <c r="E316" s="137">
        <f>COUNTIFS(Severity,$B316,SLA_Breach,"&lt;&gt;Yes",Status,"&lt;&gt;Suspend",Status,"&lt;&gt;Assigned",Status,"&lt;&gt;Open",Status,"&lt;&gt;Hold&gt;",ResolvedDate,"&gt;="&amp;$C$1,ResolvedDate,"&lt;="&amp;$F$1)</f>
        <v/>
      </c>
      <c r="F316" s="137">
        <f>COUNTIFS(Severity,$B316,SLA_Breach,"Yes",Status,"&lt;&gt;Suspend",Status,"&lt;&gt;Assigned",Status,"&lt;&gt;Open",Status,"&lt;&gt;Hold&gt;",ResolvedDate,"&gt;="&amp;$C$1,ResolvedDate,"&lt;="&amp;$F$1)</f>
        <v/>
      </c>
      <c r="G316" s="137">
        <f>COUNTIFS(Severity,$B316,AssignedDate,"&gt;=01/01/2017 12:00:00 AM",AssignedDate,"&lt;="&amp;$F$1)</f>
        <v/>
      </c>
      <c r="H316" s="177" t="n"/>
      <c r="L316" s="57" t="n">
        <v>0</v>
      </c>
      <c r="M316" s="57" t="n"/>
    </row>
    <row r="317" spans="1:13">
      <c r="A317" s="137" t="n">
        <v>1</v>
      </c>
      <c r="B317" s="100" t="s">
        <v>525</v>
      </c>
      <c r="C317" s="137">
        <f>COUNTIFS(Severity,$B317,AssignedDate,"&gt;="&amp;$C$1,AssignedDate,"&lt;="&amp;$F$1)</f>
        <v/>
      </c>
      <c r="D317" s="137">
        <f>COUNTIFS(Severity,$B317,Status,"&lt;&gt;Suspend",Status,"&lt;&gt;Assigned",Status,"&lt;&gt;Open",Status,"&lt;&gt;Hold",ResolvedDate,"&gt;="&amp;$C$1,ResolvedDate,"&lt;="&amp;$F$1)</f>
        <v/>
      </c>
      <c r="E317" s="137">
        <f>COUNTIFS(Severity,$B317,SLA_Breach,"&lt;&gt;Yes",Status,"&lt;&gt;Suspend",Status,"&lt;&gt;Assigned",Status,"&lt;&gt;Open",Status,"&lt;&gt;Hold&gt;",ResolvedDate,"&gt;="&amp;$C$1,ResolvedDate,"&lt;="&amp;$F$1)</f>
        <v/>
      </c>
      <c r="F317" s="137">
        <f>COUNTIFS(Severity,$B317,SLA_Breach,"Yes",Status,"&lt;&gt;Suspend",Status,"&lt;&gt;Assigned",Status,"&lt;&gt;Open",Status,"&lt;&gt;Hold&gt;",ResolvedDate,"&gt;="&amp;$C$1,ResolvedDate,"&lt;="&amp;$F$1)</f>
        <v/>
      </c>
      <c r="G317" s="137">
        <f>COUNTIFS(Severity,$B317,AssignedDate,"&gt;=01/01/2017 12:00:00 AM",AssignedDate,"&lt;="&amp;$F$1)</f>
        <v/>
      </c>
      <c r="H317" s="177" t="n"/>
      <c r="L317" s="57" t="n">
        <v>0</v>
      </c>
      <c r="M317" s="57" t="n"/>
    </row>
    <row r="318" spans="1:13">
      <c r="A318" s="137" t="n">
        <v>1</v>
      </c>
      <c r="B318" s="100" t="s">
        <v>525</v>
      </c>
      <c r="C318" s="137">
        <f>COUNTIFS(Severity,$B318,AssignedDate,"&gt;="&amp;$C$1,AssignedDate,"&lt;="&amp;$F$1)</f>
        <v/>
      </c>
      <c r="D318" s="137">
        <f>COUNTIFS(Severity,$B318,Status,"&lt;&gt;Suspend",Status,"&lt;&gt;Assigned",Status,"&lt;&gt;Open",Status,"&lt;&gt;Hold",ResolvedDate,"&gt;="&amp;$C$1,ResolvedDate,"&lt;="&amp;$F$1)</f>
        <v/>
      </c>
      <c r="E318" s="137">
        <f>COUNTIFS(Severity,$B318,SLA_Breach,"&lt;&gt;Yes",Status,"&lt;&gt;Suspend",Status,"&lt;&gt;Assigned",Status,"&lt;&gt;Open",Status,"&lt;&gt;Hold&gt;",ResolvedDate,"&gt;="&amp;$C$1,ResolvedDate,"&lt;="&amp;$F$1)</f>
        <v/>
      </c>
      <c r="F318" s="137">
        <f>COUNTIFS(Severity,$B318,SLA_Breach,"Yes",Status,"&lt;&gt;Suspend",Status,"&lt;&gt;Assigned",Status,"&lt;&gt;Open",Status,"&lt;&gt;Hold&gt;",ResolvedDate,"&gt;="&amp;$C$1,ResolvedDate,"&lt;="&amp;$F$1)</f>
        <v/>
      </c>
      <c r="G318" s="137">
        <f>COUNTIFS(Severity,$B318,AssignedDate,"&gt;=01/01/2017 12:00:00 AM",AssignedDate,"&lt;="&amp;$F$1)</f>
        <v/>
      </c>
      <c r="H318" s="177" t="n"/>
      <c r="L318" s="57" t="n">
        <v>0</v>
      </c>
      <c r="M318" s="57" t="n"/>
    </row>
    <row r="319" spans="1:13">
      <c r="A319" s="137" t="n">
        <v>1</v>
      </c>
      <c r="B319" s="100" t="s">
        <v>525</v>
      </c>
      <c r="C319" s="137">
        <f>COUNTIFS(Severity,$B319,AssignedDate,"&gt;="&amp;$C$1,AssignedDate,"&lt;="&amp;$F$1)</f>
        <v/>
      </c>
      <c r="D319" s="137">
        <f>COUNTIFS(Severity,$B319,Status,"&lt;&gt;Suspend",Status,"&lt;&gt;Assigned",Status,"&lt;&gt;Open",Status,"&lt;&gt;Hold",ResolvedDate,"&gt;="&amp;$C$1,ResolvedDate,"&lt;="&amp;$F$1)</f>
        <v/>
      </c>
      <c r="E319" s="137">
        <f>COUNTIFS(Severity,$B319,SLA_Breach,"&lt;&gt;Yes",Status,"&lt;&gt;Suspend",Status,"&lt;&gt;Assigned",Status,"&lt;&gt;Open",Status,"&lt;&gt;Hold&gt;",ResolvedDate,"&gt;="&amp;$C$1,ResolvedDate,"&lt;="&amp;$F$1)</f>
        <v/>
      </c>
      <c r="F319" s="137">
        <f>COUNTIFS(Severity,$B319,SLA_Breach,"Yes",Status,"&lt;&gt;Suspend",Status,"&lt;&gt;Assigned",Status,"&lt;&gt;Open",Status,"&lt;&gt;Hold&gt;",ResolvedDate,"&gt;="&amp;$C$1,ResolvedDate,"&lt;="&amp;$F$1)</f>
        <v/>
      </c>
      <c r="G319" s="137">
        <f>COUNTIFS(Severity,$B319,AssignedDate,"&gt;=01/01/2017 12:00:00 AM",AssignedDate,"&lt;="&amp;$F$1)</f>
        <v/>
      </c>
      <c r="H319" s="177" t="n"/>
      <c r="L319" s="57" t="n">
        <v>0</v>
      </c>
      <c r="M319" s="57" t="n"/>
    </row>
    <row r="320" spans="1:13">
      <c r="A320" s="137" t="n">
        <v>1</v>
      </c>
      <c r="B320" s="100" t="s">
        <v>525</v>
      </c>
      <c r="C320" s="137">
        <f>COUNTIFS(Severity,$B320,AssignedDate,"&gt;="&amp;$C$1,AssignedDate,"&lt;="&amp;$F$1)</f>
        <v/>
      </c>
      <c r="D320" s="137">
        <f>COUNTIFS(Severity,$B320,Status,"&lt;&gt;Suspend",Status,"&lt;&gt;Assigned",Status,"&lt;&gt;Open",Status,"&lt;&gt;Hold",ResolvedDate,"&gt;="&amp;$C$1,ResolvedDate,"&lt;="&amp;$F$1)</f>
        <v/>
      </c>
      <c r="E320" s="137">
        <f>COUNTIFS(Severity,$B320,SLA_Breach,"&lt;&gt;Yes",Status,"&lt;&gt;Suspend",Status,"&lt;&gt;Assigned",Status,"&lt;&gt;Open",Status,"&lt;&gt;Hold&gt;",ResolvedDate,"&gt;="&amp;$C$1,ResolvedDate,"&lt;="&amp;$F$1)</f>
        <v/>
      </c>
      <c r="F320" s="137">
        <f>COUNTIFS(Severity,$B320,SLA_Breach,"Yes",Status,"&lt;&gt;Suspend",Status,"&lt;&gt;Assigned",Status,"&lt;&gt;Open",Status,"&lt;&gt;Hold&gt;",ResolvedDate,"&gt;="&amp;$C$1,ResolvedDate,"&lt;="&amp;$F$1)</f>
        <v/>
      </c>
      <c r="G320" s="137">
        <f>COUNTIFS(Severity,$B320,AssignedDate,"&gt;=01/01/2017 12:00:00 AM",AssignedDate,"&lt;="&amp;$F$1)</f>
        <v/>
      </c>
      <c r="H320" s="177" t="n"/>
      <c r="L320" s="57" t="n">
        <v>0</v>
      </c>
      <c r="M320" s="57" t="n"/>
    </row>
    <row r="321" spans="1:13">
      <c r="A321" s="137" t="n">
        <v>1</v>
      </c>
      <c r="B321" s="100" t="s">
        <v>525</v>
      </c>
      <c r="C321" s="137">
        <f>COUNTIFS(Severity,$B321,AssignedDate,"&gt;="&amp;$C$1,AssignedDate,"&lt;="&amp;$F$1)</f>
        <v/>
      </c>
      <c r="D321" s="137">
        <f>COUNTIFS(Severity,$B321,Status,"&lt;&gt;Suspend",Status,"&lt;&gt;Assigned",Status,"&lt;&gt;Open",Status,"&lt;&gt;Hold",ResolvedDate,"&gt;="&amp;$C$1,ResolvedDate,"&lt;="&amp;$F$1)</f>
        <v/>
      </c>
      <c r="E321" s="137">
        <f>COUNTIFS(Severity,$B321,SLA_Breach,"&lt;&gt;Yes",Status,"&lt;&gt;Suspend",Status,"&lt;&gt;Assigned",Status,"&lt;&gt;Open",Status,"&lt;&gt;Hold&gt;",ResolvedDate,"&gt;="&amp;$C$1,ResolvedDate,"&lt;="&amp;$F$1)</f>
        <v/>
      </c>
      <c r="F321" s="137">
        <f>COUNTIFS(Severity,$B321,SLA_Breach,"Yes",Status,"&lt;&gt;Suspend",Status,"&lt;&gt;Assigned",Status,"&lt;&gt;Open",Status,"&lt;&gt;Hold&gt;",ResolvedDate,"&gt;="&amp;$C$1,ResolvedDate,"&lt;="&amp;$F$1)</f>
        <v/>
      </c>
      <c r="G321" s="137">
        <f>COUNTIFS(Severity,$B321,AssignedDate,"&gt;=01/01/2017 12:00:00 AM",AssignedDate,"&lt;="&amp;$F$1)</f>
        <v/>
      </c>
      <c r="H321" s="177" t="n"/>
      <c r="L321" s="57" t="n">
        <v>0</v>
      </c>
      <c r="M321" s="57" t="n"/>
    </row>
    <row r="322" spans="1:13">
      <c r="A322" s="137" t="n">
        <v>1</v>
      </c>
      <c r="B322" s="100" t="s">
        <v>525</v>
      </c>
      <c r="C322" s="137">
        <f>COUNTIFS(Severity,$B322,AssignedDate,"&gt;="&amp;$C$1,AssignedDate,"&lt;="&amp;$F$1)</f>
        <v/>
      </c>
      <c r="D322" s="137">
        <f>COUNTIFS(Severity,$B322,Status,"&lt;&gt;Suspend",Status,"&lt;&gt;Assigned",Status,"&lt;&gt;Open",Status,"&lt;&gt;Hold",ResolvedDate,"&gt;="&amp;$C$1,ResolvedDate,"&lt;="&amp;$F$1)</f>
        <v/>
      </c>
      <c r="E322" s="137">
        <f>COUNTIFS(Severity,$B322,SLA_Breach,"&lt;&gt;Yes",Status,"&lt;&gt;Suspend",Status,"&lt;&gt;Assigned",Status,"&lt;&gt;Open",Status,"&lt;&gt;Hold&gt;",ResolvedDate,"&gt;="&amp;$C$1,ResolvedDate,"&lt;="&amp;$F$1)</f>
        <v/>
      </c>
      <c r="F322" s="137">
        <f>COUNTIFS(Severity,$B322,SLA_Breach,"Yes",Status,"&lt;&gt;Suspend",Status,"&lt;&gt;Assigned",Status,"&lt;&gt;Open",Status,"&lt;&gt;Hold&gt;",ResolvedDate,"&gt;="&amp;$C$1,ResolvedDate,"&lt;="&amp;$F$1)</f>
        <v/>
      </c>
      <c r="G322" s="137">
        <f>COUNTIFS(Severity,$B322,AssignedDate,"&gt;=01/01/2017 12:00:00 AM",AssignedDate,"&lt;="&amp;$F$1)</f>
        <v/>
      </c>
      <c r="H322" s="177" t="n"/>
      <c r="L322" s="57" t="n">
        <v>0</v>
      </c>
      <c r="M322" s="57" t="n"/>
    </row>
    <row r="323" spans="1:13">
      <c r="A323" s="137" t="n">
        <v>1</v>
      </c>
      <c r="B323" s="100" t="s">
        <v>525</v>
      </c>
      <c r="C323" s="137">
        <f>COUNTIFS(Severity,$B323,AssignedDate,"&gt;="&amp;$C$1,AssignedDate,"&lt;="&amp;$F$1)</f>
        <v/>
      </c>
      <c r="D323" s="137">
        <f>COUNTIFS(Severity,$B323,Status,"&lt;&gt;Suspend",Status,"&lt;&gt;Assigned",Status,"&lt;&gt;Open",Status,"&lt;&gt;Hold",ResolvedDate,"&gt;="&amp;$C$1,ResolvedDate,"&lt;="&amp;$F$1)</f>
        <v/>
      </c>
      <c r="E323" s="137">
        <f>COUNTIFS(Severity,$B323,SLA_Breach,"&lt;&gt;Yes",Status,"&lt;&gt;Suspend",Status,"&lt;&gt;Assigned",Status,"&lt;&gt;Open",Status,"&lt;&gt;Hold&gt;",ResolvedDate,"&gt;="&amp;$C$1,ResolvedDate,"&lt;="&amp;$F$1)</f>
        <v/>
      </c>
      <c r="F323" s="137">
        <f>COUNTIFS(Severity,$B323,SLA_Breach,"Yes",Status,"&lt;&gt;Suspend",Status,"&lt;&gt;Assigned",Status,"&lt;&gt;Open",Status,"&lt;&gt;Hold&gt;",ResolvedDate,"&gt;="&amp;$C$1,ResolvedDate,"&lt;="&amp;$F$1)</f>
        <v/>
      </c>
      <c r="G323" s="137">
        <f>COUNTIFS(Severity,$B323,AssignedDate,"&gt;=01/01/2017 12:00:00 AM",AssignedDate,"&lt;="&amp;$F$1)</f>
        <v/>
      </c>
      <c r="H323" s="177" t="n"/>
      <c r="L323" s="57" t="n">
        <v>0</v>
      </c>
      <c r="M323" s="57" t="n"/>
    </row>
    <row r="324" spans="1:13">
      <c r="A324" s="137" t="n">
        <v>1</v>
      </c>
      <c r="B324" s="100" t="s">
        <v>525</v>
      </c>
      <c r="C324" s="137">
        <f>COUNTIFS(Severity,$B324,AssignedDate,"&gt;="&amp;$C$1,AssignedDate,"&lt;="&amp;$F$1)</f>
        <v/>
      </c>
      <c r="D324" s="137">
        <f>COUNTIFS(Severity,$B324,Status,"&lt;&gt;Suspend",Status,"&lt;&gt;Assigned",Status,"&lt;&gt;Open",Status,"&lt;&gt;Hold",ResolvedDate,"&gt;="&amp;$C$1,ResolvedDate,"&lt;="&amp;$F$1)</f>
        <v/>
      </c>
      <c r="E324" s="137">
        <f>COUNTIFS(Severity,$B324,SLA_Breach,"&lt;&gt;Yes",Status,"&lt;&gt;Suspend",Status,"&lt;&gt;Assigned",Status,"&lt;&gt;Open",Status,"&lt;&gt;Hold&gt;",ResolvedDate,"&gt;="&amp;$C$1,ResolvedDate,"&lt;="&amp;$F$1)</f>
        <v/>
      </c>
      <c r="F324" s="137">
        <f>COUNTIFS(Severity,$B324,SLA_Breach,"Yes",Status,"&lt;&gt;Suspend",Status,"&lt;&gt;Assigned",Status,"&lt;&gt;Open",Status,"&lt;&gt;Hold&gt;",ResolvedDate,"&gt;="&amp;$C$1,ResolvedDate,"&lt;="&amp;$F$1)</f>
        <v/>
      </c>
      <c r="G324" s="137">
        <f>COUNTIFS(Severity,$B324,AssignedDate,"&gt;=01/01/2017 12:00:00 AM",AssignedDate,"&lt;="&amp;$F$1)</f>
        <v/>
      </c>
      <c r="H324" s="177" t="n"/>
      <c r="L324" s="57" t="n">
        <v>0</v>
      </c>
      <c r="M324" s="57" t="n"/>
    </row>
    <row r="325" spans="1:13">
      <c r="A325" s="137" t="n">
        <v>1</v>
      </c>
      <c r="B325" s="100" t="s">
        <v>525</v>
      </c>
      <c r="C325" s="137">
        <f>COUNTIFS(Severity,$B325,AssignedDate,"&gt;="&amp;$C$1,AssignedDate,"&lt;="&amp;$F$1)</f>
        <v/>
      </c>
      <c r="D325" s="137">
        <f>COUNTIFS(Severity,$B325,Status,"&lt;&gt;Suspend",Status,"&lt;&gt;Assigned",Status,"&lt;&gt;Open",Status,"&lt;&gt;Hold",ResolvedDate,"&gt;="&amp;$C$1,ResolvedDate,"&lt;="&amp;$F$1)</f>
        <v/>
      </c>
      <c r="E325" s="137">
        <f>COUNTIFS(Severity,$B325,SLA_Breach,"&lt;&gt;Yes",Status,"&lt;&gt;Suspend",Status,"&lt;&gt;Assigned",Status,"&lt;&gt;Open",Status,"&lt;&gt;Hold&gt;",ResolvedDate,"&gt;="&amp;$C$1,ResolvedDate,"&lt;="&amp;$F$1)</f>
        <v/>
      </c>
      <c r="F325" s="137">
        <f>COUNTIFS(Severity,$B325,SLA_Breach,"Yes",Status,"&lt;&gt;Suspend",Status,"&lt;&gt;Assigned",Status,"&lt;&gt;Open",Status,"&lt;&gt;Hold&gt;",ResolvedDate,"&gt;="&amp;$C$1,ResolvedDate,"&lt;="&amp;$F$1)</f>
        <v/>
      </c>
      <c r="G325" s="137">
        <f>COUNTIFS(Severity,$B325,AssignedDate,"&gt;=01/01/2017 12:00:00 AM",AssignedDate,"&lt;="&amp;$F$1)</f>
        <v/>
      </c>
      <c r="H325" s="177" t="n"/>
      <c r="L325" s="57" t="n">
        <v>0</v>
      </c>
      <c r="M325" s="57" t="n"/>
    </row>
    <row r="326" spans="1:13">
      <c r="A326" s="137" t="n">
        <v>1</v>
      </c>
      <c r="B326" s="100" t="s">
        <v>525</v>
      </c>
      <c r="C326" s="137">
        <f>COUNTIFS(Severity,$B326,AssignedDate,"&gt;="&amp;$C$1,AssignedDate,"&lt;="&amp;$F$1)</f>
        <v/>
      </c>
      <c r="D326" s="137">
        <f>COUNTIFS(Severity,$B326,Status,"&lt;&gt;Suspend",Status,"&lt;&gt;Assigned",Status,"&lt;&gt;Open",Status,"&lt;&gt;Hold",ResolvedDate,"&gt;="&amp;$C$1,ResolvedDate,"&lt;="&amp;$F$1)</f>
        <v/>
      </c>
      <c r="E326" s="137">
        <f>COUNTIFS(Severity,$B326,SLA_Breach,"&lt;&gt;Yes",Status,"&lt;&gt;Suspend",Status,"&lt;&gt;Assigned",Status,"&lt;&gt;Open",Status,"&lt;&gt;Hold&gt;",ResolvedDate,"&gt;="&amp;$C$1,ResolvedDate,"&lt;="&amp;$F$1)</f>
        <v/>
      </c>
      <c r="F326" s="137">
        <f>COUNTIFS(Severity,$B326,SLA_Breach,"Yes",Status,"&lt;&gt;Suspend",Status,"&lt;&gt;Assigned",Status,"&lt;&gt;Open",Status,"&lt;&gt;Hold&gt;",ResolvedDate,"&gt;="&amp;$C$1,ResolvedDate,"&lt;="&amp;$F$1)</f>
        <v/>
      </c>
      <c r="G326" s="137">
        <f>COUNTIFS(Severity,$B326,AssignedDate,"&gt;=01/01/2017 12:00:00 AM",AssignedDate,"&lt;="&amp;$F$1)</f>
        <v/>
      </c>
      <c r="H326" s="177" t="n"/>
      <c r="L326" s="57" t="n">
        <v>0</v>
      </c>
      <c r="M326" s="57" t="n"/>
    </row>
    <row r="327" spans="1:13">
      <c r="A327" s="137" t="n">
        <v>1</v>
      </c>
      <c r="B327" s="100" t="s">
        <v>525</v>
      </c>
      <c r="C327" s="137">
        <f>COUNTIFS(Severity,$B327,AssignedDate,"&gt;="&amp;$C$1,AssignedDate,"&lt;="&amp;$F$1)</f>
        <v/>
      </c>
      <c r="D327" s="137">
        <f>COUNTIFS(Severity,$B327,Status,"&lt;&gt;Suspend",Status,"&lt;&gt;Assigned",Status,"&lt;&gt;Open",Status,"&lt;&gt;Hold",ResolvedDate,"&gt;="&amp;$C$1,ResolvedDate,"&lt;="&amp;$F$1)</f>
        <v/>
      </c>
      <c r="E327" s="137">
        <f>COUNTIFS(Severity,$B327,SLA_Breach,"&lt;&gt;Yes",Status,"&lt;&gt;Suspend",Status,"&lt;&gt;Assigned",Status,"&lt;&gt;Open",Status,"&lt;&gt;Hold&gt;",ResolvedDate,"&gt;="&amp;$C$1,ResolvedDate,"&lt;="&amp;$F$1)</f>
        <v/>
      </c>
      <c r="F327" s="137">
        <f>COUNTIFS(Severity,$B327,SLA_Breach,"Yes",Status,"&lt;&gt;Suspend",Status,"&lt;&gt;Assigned",Status,"&lt;&gt;Open",Status,"&lt;&gt;Hold&gt;",ResolvedDate,"&gt;="&amp;$C$1,ResolvedDate,"&lt;="&amp;$F$1)</f>
        <v/>
      </c>
      <c r="G327" s="137">
        <f>COUNTIFS(Severity,$B327,AssignedDate,"&gt;=01/01/2017 12:00:00 AM",AssignedDate,"&lt;="&amp;$F$1)</f>
        <v/>
      </c>
      <c r="H327" s="177" t="n"/>
      <c r="L327" s="57" t="n">
        <v>0</v>
      </c>
      <c r="M327" s="57" t="n"/>
    </row>
    <row r="328" spans="1:13">
      <c r="A328" s="137" t="n">
        <v>1</v>
      </c>
      <c r="B328" s="100" t="s">
        <v>525</v>
      </c>
      <c r="C328" s="137">
        <f>COUNTIFS(Severity,$B328,AssignedDate,"&gt;="&amp;$C$1,AssignedDate,"&lt;="&amp;$F$1)</f>
        <v/>
      </c>
      <c r="D328" s="137">
        <f>COUNTIFS(Severity,$B328,Status,"&lt;&gt;Suspend",Status,"&lt;&gt;Assigned",Status,"&lt;&gt;Open",Status,"&lt;&gt;Hold",ResolvedDate,"&gt;="&amp;$C$1,ResolvedDate,"&lt;="&amp;$F$1)</f>
        <v/>
      </c>
      <c r="E328" s="137">
        <f>COUNTIFS(Severity,$B328,SLA_Breach,"&lt;&gt;Yes",Status,"&lt;&gt;Suspend",Status,"&lt;&gt;Assigned",Status,"&lt;&gt;Open",Status,"&lt;&gt;Hold&gt;",ResolvedDate,"&gt;="&amp;$C$1,ResolvedDate,"&lt;="&amp;$F$1)</f>
        <v/>
      </c>
      <c r="F328" s="137">
        <f>COUNTIFS(Severity,$B328,SLA_Breach,"Yes",Status,"&lt;&gt;Suspend",Status,"&lt;&gt;Assigned",Status,"&lt;&gt;Open",Status,"&lt;&gt;Hold&gt;",ResolvedDate,"&gt;="&amp;$C$1,ResolvedDate,"&lt;="&amp;$F$1)</f>
        <v/>
      </c>
      <c r="G328" s="137">
        <f>COUNTIFS(Severity,$B328,AssignedDate,"&gt;=01/01/2017 12:00:00 AM",AssignedDate,"&lt;="&amp;$F$1)</f>
        <v/>
      </c>
      <c r="H328" s="177" t="n"/>
      <c r="L328" s="57" t="n">
        <v>0</v>
      </c>
      <c r="M328" s="57" t="n"/>
    </row>
    <row r="329" spans="1:13">
      <c r="A329" s="137" t="n">
        <v>1</v>
      </c>
      <c r="B329" s="100" t="s">
        <v>525</v>
      </c>
      <c r="C329" s="137">
        <f>COUNTIFS(Severity,$B329,AssignedDate,"&gt;="&amp;$C$1,AssignedDate,"&lt;="&amp;$F$1)</f>
        <v/>
      </c>
      <c r="D329" s="137">
        <f>COUNTIFS(Severity,$B329,Status,"&lt;&gt;Suspend",Status,"&lt;&gt;Assigned",Status,"&lt;&gt;Open",Status,"&lt;&gt;Hold",ResolvedDate,"&gt;="&amp;$C$1,ResolvedDate,"&lt;="&amp;$F$1)</f>
        <v/>
      </c>
      <c r="E329" s="137">
        <f>COUNTIFS(Severity,$B329,SLA_Breach,"&lt;&gt;Yes",Status,"&lt;&gt;Suspend",Status,"&lt;&gt;Assigned",Status,"&lt;&gt;Open",Status,"&lt;&gt;Hold&gt;",ResolvedDate,"&gt;="&amp;$C$1,ResolvedDate,"&lt;="&amp;$F$1)</f>
        <v/>
      </c>
      <c r="F329" s="137">
        <f>COUNTIFS(Severity,$B329,SLA_Breach,"Yes",Status,"&lt;&gt;Suspend",Status,"&lt;&gt;Assigned",Status,"&lt;&gt;Open",Status,"&lt;&gt;Hold&gt;",ResolvedDate,"&gt;="&amp;$C$1,ResolvedDate,"&lt;="&amp;$F$1)</f>
        <v/>
      </c>
      <c r="G329" s="137">
        <f>COUNTIFS(Severity,$B329,AssignedDate,"&gt;=01/01/2017 12:00:00 AM",AssignedDate,"&lt;="&amp;$F$1)</f>
        <v/>
      </c>
      <c r="H329" s="177" t="n"/>
      <c r="L329" s="57" t="n">
        <v>0</v>
      </c>
      <c r="M329" s="57" t="n"/>
    </row>
    <row r="330" spans="1:13">
      <c r="A330" s="137" t="n">
        <v>1</v>
      </c>
      <c r="B330" s="100" t="s">
        <v>525</v>
      </c>
      <c r="C330" s="137">
        <f>COUNTIFS(Severity,$B330,AssignedDate,"&gt;="&amp;$C$1,AssignedDate,"&lt;="&amp;$F$1)</f>
        <v/>
      </c>
      <c r="D330" s="137">
        <f>COUNTIFS(Severity,$B330,Status,"&lt;&gt;Suspend",Status,"&lt;&gt;Assigned",Status,"&lt;&gt;Open",Status,"&lt;&gt;Hold",ResolvedDate,"&gt;="&amp;$C$1,ResolvedDate,"&lt;="&amp;$F$1)</f>
        <v/>
      </c>
      <c r="E330" s="137">
        <f>COUNTIFS(Severity,$B330,SLA_Breach,"&lt;&gt;Yes",Status,"&lt;&gt;Suspend",Status,"&lt;&gt;Assigned",Status,"&lt;&gt;Open",Status,"&lt;&gt;Hold&gt;",ResolvedDate,"&gt;="&amp;$C$1,ResolvedDate,"&lt;="&amp;$F$1)</f>
        <v/>
      </c>
      <c r="F330" s="137">
        <f>COUNTIFS(Severity,$B330,SLA_Breach,"Yes",Status,"&lt;&gt;Suspend",Status,"&lt;&gt;Assigned",Status,"&lt;&gt;Open",Status,"&lt;&gt;Hold&gt;",ResolvedDate,"&gt;="&amp;$C$1,ResolvedDate,"&lt;="&amp;$F$1)</f>
        <v/>
      </c>
      <c r="G330" s="137">
        <f>COUNTIFS(Severity,$B330,AssignedDate,"&gt;=01/01/2017 12:00:00 AM",AssignedDate,"&lt;="&amp;$F$1)</f>
        <v/>
      </c>
      <c r="H330" s="177" t="n"/>
      <c r="L330" s="57" t="n">
        <v>0</v>
      </c>
      <c r="M330" s="57" t="n"/>
    </row>
    <row r="331" spans="1:13">
      <c r="A331" s="137" t="n">
        <v>1</v>
      </c>
      <c r="B331" s="100" t="s">
        <v>525</v>
      </c>
      <c r="C331" s="137">
        <f>COUNTIFS(Severity,$B331,AssignedDate,"&gt;="&amp;$C$1,AssignedDate,"&lt;="&amp;$F$1)</f>
        <v/>
      </c>
      <c r="D331" s="137">
        <f>COUNTIFS(Severity,$B331,Status,"&lt;&gt;Suspend",Status,"&lt;&gt;Assigned",Status,"&lt;&gt;Open",Status,"&lt;&gt;Hold",ResolvedDate,"&gt;="&amp;$C$1,ResolvedDate,"&lt;="&amp;$F$1)</f>
        <v/>
      </c>
      <c r="E331" s="137">
        <f>COUNTIFS(Severity,$B331,SLA_Breach,"&lt;&gt;Yes",Status,"&lt;&gt;Suspend",Status,"&lt;&gt;Assigned",Status,"&lt;&gt;Open",Status,"&lt;&gt;Hold&gt;",ResolvedDate,"&gt;="&amp;$C$1,ResolvedDate,"&lt;="&amp;$F$1)</f>
        <v/>
      </c>
      <c r="F331" s="137">
        <f>COUNTIFS(Severity,$B331,SLA_Breach,"Yes",Status,"&lt;&gt;Suspend",Status,"&lt;&gt;Assigned",Status,"&lt;&gt;Open",Status,"&lt;&gt;Hold&gt;",ResolvedDate,"&gt;="&amp;$C$1,ResolvedDate,"&lt;="&amp;$F$1)</f>
        <v/>
      </c>
      <c r="G331" s="137">
        <f>COUNTIFS(Severity,$B331,AssignedDate,"&gt;=01/01/2017 12:00:00 AM",AssignedDate,"&lt;="&amp;$F$1)</f>
        <v/>
      </c>
      <c r="H331" s="177" t="n"/>
      <c r="L331" s="57" t="n">
        <v>0</v>
      </c>
      <c r="M331" s="57" t="n"/>
    </row>
    <row r="332" spans="1:13">
      <c r="A332" s="137" t="n">
        <v>1</v>
      </c>
      <c r="B332" s="100" t="s">
        <v>525</v>
      </c>
      <c r="C332" s="137">
        <f>COUNTIFS(Severity,$B332,AssignedDate,"&gt;="&amp;$C$1,AssignedDate,"&lt;="&amp;$F$1)</f>
        <v/>
      </c>
      <c r="D332" s="137">
        <f>COUNTIFS(Severity,$B332,Status,"&lt;&gt;Suspend",Status,"&lt;&gt;Assigned",Status,"&lt;&gt;Open",Status,"&lt;&gt;Hold",ResolvedDate,"&gt;="&amp;$C$1,ResolvedDate,"&lt;="&amp;$F$1)</f>
        <v/>
      </c>
      <c r="E332" s="137">
        <f>COUNTIFS(Severity,$B332,SLA_Breach,"&lt;&gt;Yes",Status,"&lt;&gt;Suspend",Status,"&lt;&gt;Assigned",Status,"&lt;&gt;Open",Status,"&lt;&gt;Hold&gt;",ResolvedDate,"&gt;="&amp;$C$1,ResolvedDate,"&lt;="&amp;$F$1)</f>
        <v/>
      </c>
      <c r="F332" s="137">
        <f>COUNTIFS(Severity,$B332,SLA_Breach,"Yes",Status,"&lt;&gt;Suspend",Status,"&lt;&gt;Assigned",Status,"&lt;&gt;Open",Status,"&lt;&gt;Hold&gt;",ResolvedDate,"&gt;="&amp;$C$1,ResolvedDate,"&lt;="&amp;$F$1)</f>
        <v/>
      </c>
      <c r="G332" s="137">
        <f>COUNTIFS(Severity,$B332,AssignedDate,"&gt;=01/01/2017 12:00:00 AM",AssignedDate,"&lt;="&amp;$F$1)</f>
        <v/>
      </c>
      <c r="H332" s="177" t="n"/>
      <c r="L332" s="57" t="n">
        <v>0</v>
      </c>
      <c r="M332" s="57" t="n"/>
    </row>
    <row r="333" spans="1:13">
      <c r="A333" s="137" t="n">
        <v>1</v>
      </c>
      <c r="B333" s="100" t="s">
        <v>525</v>
      </c>
      <c r="C333" s="137">
        <f>COUNTIFS(Severity,$B333,AssignedDate,"&gt;="&amp;$C$1,AssignedDate,"&lt;="&amp;$F$1)</f>
        <v/>
      </c>
      <c r="D333" s="137">
        <f>COUNTIFS(Severity,$B333,Status,"&lt;&gt;Suspend",Status,"&lt;&gt;Assigned",Status,"&lt;&gt;Open",Status,"&lt;&gt;Hold",ResolvedDate,"&gt;="&amp;$C$1,ResolvedDate,"&lt;="&amp;$F$1)</f>
        <v/>
      </c>
      <c r="E333" s="137">
        <f>COUNTIFS(Severity,$B333,SLA_Breach,"&lt;&gt;Yes",Status,"&lt;&gt;Suspend",Status,"&lt;&gt;Assigned",Status,"&lt;&gt;Open",Status,"&lt;&gt;Hold&gt;",ResolvedDate,"&gt;="&amp;$C$1,ResolvedDate,"&lt;="&amp;$F$1)</f>
        <v/>
      </c>
      <c r="F333" s="137">
        <f>COUNTIFS(Severity,$B333,SLA_Breach,"Yes",Status,"&lt;&gt;Suspend",Status,"&lt;&gt;Assigned",Status,"&lt;&gt;Open",Status,"&lt;&gt;Hold&gt;",ResolvedDate,"&gt;="&amp;$C$1,ResolvedDate,"&lt;="&amp;$F$1)</f>
        <v/>
      </c>
      <c r="G333" s="137">
        <f>COUNTIFS(Severity,$B333,AssignedDate,"&gt;=01/01/2017 12:00:00 AM",AssignedDate,"&lt;="&amp;$F$1)</f>
        <v/>
      </c>
      <c r="H333" s="177" t="n"/>
      <c r="L333" s="57" t="n">
        <v>0</v>
      </c>
      <c r="M333" s="57" t="n"/>
    </row>
    <row r="334" spans="1:13">
      <c r="A334" s="137" t="n">
        <v>1</v>
      </c>
      <c r="B334" s="100" t="s">
        <v>525</v>
      </c>
      <c r="C334" s="137">
        <f>COUNTIFS(Severity,$B334,AssignedDate,"&gt;="&amp;$C$1,AssignedDate,"&lt;="&amp;$F$1)</f>
        <v/>
      </c>
      <c r="D334" s="137">
        <f>COUNTIFS(Severity,$B334,Status,"&lt;&gt;Suspend",Status,"&lt;&gt;Assigned",Status,"&lt;&gt;Open",Status,"&lt;&gt;Hold",ResolvedDate,"&gt;="&amp;$C$1,ResolvedDate,"&lt;="&amp;$F$1)</f>
        <v/>
      </c>
      <c r="E334" s="137">
        <f>COUNTIFS(Severity,$B334,SLA_Breach,"&lt;&gt;Yes",Status,"&lt;&gt;Suspend",Status,"&lt;&gt;Assigned",Status,"&lt;&gt;Open",Status,"&lt;&gt;Hold&gt;",ResolvedDate,"&gt;="&amp;$C$1,ResolvedDate,"&lt;="&amp;$F$1)</f>
        <v/>
      </c>
      <c r="F334" s="137">
        <f>COUNTIFS(Severity,$B334,SLA_Breach,"Yes",Status,"&lt;&gt;Suspend",Status,"&lt;&gt;Assigned",Status,"&lt;&gt;Open",Status,"&lt;&gt;Hold&gt;",ResolvedDate,"&gt;="&amp;$C$1,ResolvedDate,"&lt;="&amp;$F$1)</f>
        <v/>
      </c>
      <c r="G334" s="137">
        <f>COUNTIFS(Severity,$B334,AssignedDate,"&gt;=01/01/2017 12:00:00 AM",AssignedDate,"&lt;="&amp;$F$1)</f>
        <v/>
      </c>
      <c r="H334" s="177" t="n"/>
      <c r="L334" s="57" t="n">
        <v>0</v>
      </c>
      <c r="M334" s="57" t="n"/>
    </row>
    <row r="335" spans="1:13">
      <c r="A335" s="137" t="n">
        <v>1</v>
      </c>
      <c r="B335" s="100" t="s">
        <v>525</v>
      </c>
      <c r="C335" s="137">
        <f>COUNTIFS(Severity,$B335,AssignedDate,"&gt;="&amp;$C$1,AssignedDate,"&lt;="&amp;$F$1)</f>
        <v/>
      </c>
      <c r="D335" s="137">
        <f>COUNTIFS(Severity,$B335,Status,"&lt;&gt;Suspend",Status,"&lt;&gt;Assigned",Status,"&lt;&gt;Open",Status,"&lt;&gt;Hold",ResolvedDate,"&gt;="&amp;$C$1,ResolvedDate,"&lt;="&amp;$F$1)</f>
        <v/>
      </c>
      <c r="E335" s="137">
        <f>COUNTIFS(Severity,$B335,SLA_Breach,"&lt;&gt;Yes",Status,"&lt;&gt;Suspend",Status,"&lt;&gt;Assigned",Status,"&lt;&gt;Open",Status,"&lt;&gt;Hold&gt;",ResolvedDate,"&gt;="&amp;$C$1,ResolvedDate,"&lt;="&amp;$F$1)</f>
        <v/>
      </c>
      <c r="F335" s="137">
        <f>COUNTIFS(Severity,$B335,SLA_Breach,"Yes",Status,"&lt;&gt;Suspend",Status,"&lt;&gt;Assigned",Status,"&lt;&gt;Open",Status,"&lt;&gt;Hold&gt;",ResolvedDate,"&gt;="&amp;$C$1,ResolvedDate,"&lt;="&amp;$F$1)</f>
        <v/>
      </c>
      <c r="G335" s="137">
        <f>COUNTIFS(Severity,$B335,AssignedDate,"&gt;=01/01/2017 12:00:00 AM",AssignedDate,"&lt;="&amp;$F$1)</f>
        <v/>
      </c>
      <c r="H335" s="177" t="n"/>
      <c r="L335" s="57" t="n">
        <v>0</v>
      </c>
      <c r="M335" s="57" t="n"/>
    </row>
    <row r="336" spans="1:13">
      <c r="A336" s="137" t="n">
        <v>1</v>
      </c>
      <c r="B336" s="100" t="s">
        <v>525</v>
      </c>
      <c r="C336" s="137">
        <f>COUNTIFS(Severity,$B336,AssignedDate,"&gt;="&amp;$C$1,AssignedDate,"&lt;="&amp;$F$1)</f>
        <v/>
      </c>
      <c r="D336" s="137">
        <f>COUNTIFS(Severity,$B336,Status,"&lt;&gt;Suspend",Status,"&lt;&gt;Assigned",Status,"&lt;&gt;Open",Status,"&lt;&gt;Hold",ResolvedDate,"&gt;="&amp;$C$1,ResolvedDate,"&lt;="&amp;$F$1)</f>
        <v/>
      </c>
      <c r="E336" s="137">
        <f>COUNTIFS(Severity,$B336,SLA_Breach,"&lt;&gt;Yes",Status,"&lt;&gt;Suspend",Status,"&lt;&gt;Assigned",Status,"&lt;&gt;Open",Status,"&lt;&gt;Hold&gt;",ResolvedDate,"&gt;="&amp;$C$1,ResolvedDate,"&lt;="&amp;$F$1)</f>
        <v/>
      </c>
      <c r="F336" s="137">
        <f>COUNTIFS(Severity,$B336,SLA_Breach,"Yes",Status,"&lt;&gt;Suspend",Status,"&lt;&gt;Assigned",Status,"&lt;&gt;Open",Status,"&lt;&gt;Hold&gt;",ResolvedDate,"&gt;="&amp;$C$1,ResolvedDate,"&lt;="&amp;$F$1)</f>
        <v/>
      </c>
      <c r="G336" s="137">
        <f>COUNTIFS(Severity,$B336,AssignedDate,"&gt;=01/01/2017 12:00:00 AM",AssignedDate,"&lt;="&amp;$F$1)</f>
        <v/>
      </c>
      <c r="H336" s="177" t="n"/>
      <c r="L336" s="57" t="n">
        <v>0</v>
      </c>
      <c r="M336" s="57" t="n"/>
    </row>
    <row r="337" spans="1:13">
      <c r="A337" s="137" t="n">
        <v>1</v>
      </c>
      <c r="B337" s="100" t="s">
        <v>525</v>
      </c>
      <c r="C337" s="137">
        <f>COUNTIFS(Severity,$B337,AssignedDate,"&gt;="&amp;$C$1,AssignedDate,"&lt;="&amp;$F$1)</f>
        <v/>
      </c>
      <c r="D337" s="137">
        <f>COUNTIFS(Severity,$B337,Status,"&lt;&gt;Suspend",Status,"&lt;&gt;Assigned",Status,"&lt;&gt;Open",Status,"&lt;&gt;Hold",ResolvedDate,"&gt;="&amp;$C$1,ResolvedDate,"&lt;="&amp;$F$1)</f>
        <v/>
      </c>
      <c r="E337" s="137">
        <f>COUNTIFS(Severity,$B337,SLA_Breach,"&lt;&gt;Yes",Status,"&lt;&gt;Suspend",Status,"&lt;&gt;Assigned",Status,"&lt;&gt;Open",Status,"&lt;&gt;Hold&gt;",ResolvedDate,"&gt;="&amp;$C$1,ResolvedDate,"&lt;="&amp;$F$1)</f>
        <v/>
      </c>
      <c r="F337" s="137">
        <f>COUNTIFS(Severity,$B337,SLA_Breach,"Yes",Status,"&lt;&gt;Suspend",Status,"&lt;&gt;Assigned",Status,"&lt;&gt;Open",Status,"&lt;&gt;Hold&gt;",ResolvedDate,"&gt;="&amp;$C$1,ResolvedDate,"&lt;="&amp;$F$1)</f>
        <v/>
      </c>
      <c r="G337" s="137">
        <f>COUNTIFS(Severity,$B337,AssignedDate,"&gt;=01/01/2017 12:00:00 AM",AssignedDate,"&lt;="&amp;$F$1)</f>
        <v/>
      </c>
      <c r="H337" s="177" t="n"/>
      <c r="L337" s="57" t="n">
        <v>0</v>
      </c>
      <c r="M337" s="57" t="n"/>
    </row>
    <row r="338" spans="1:13">
      <c r="A338" s="137" t="n">
        <v>1</v>
      </c>
      <c r="B338" s="100" t="s">
        <v>525</v>
      </c>
      <c r="C338" s="137">
        <f>COUNTIFS(Severity,$B338,AssignedDate,"&gt;="&amp;$C$1,AssignedDate,"&lt;="&amp;$F$1)</f>
        <v/>
      </c>
      <c r="D338" s="137">
        <f>COUNTIFS(Severity,$B338,Status,"&lt;&gt;Suspend",Status,"&lt;&gt;Assigned",Status,"&lt;&gt;Open",Status,"&lt;&gt;Hold",ResolvedDate,"&gt;="&amp;$C$1,ResolvedDate,"&lt;="&amp;$F$1)</f>
        <v/>
      </c>
      <c r="E338" s="137">
        <f>COUNTIFS(Severity,$B338,SLA_Breach,"&lt;&gt;Yes",Status,"&lt;&gt;Suspend",Status,"&lt;&gt;Assigned",Status,"&lt;&gt;Open",Status,"&lt;&gt;Hold&gt;",ResolvedDate,"&gt;="&amp;$C$1,ResolvedDate,"&lt;="&amp;$F$1)</f>
        <v/>
      </c>
      <c r="F338" s="137">
        <f>COUNTIFS(Severity,$B338,SLA_Breach,"Yes",Status,"&lt;&gt;Suspend",Status,"&lt;&gt;Assigned",Status,"&lt;&gt;Open",Status,"&lt;&gt;Hold&gt;",ResolvedDate,"&gt;="&amp;$C$1,ResolvedDate,"&lt;="&amp;$F$1)</f>
        <v/>
      </c>
      <c r="G338" s="137">
        <f>COUNTIFS(Severity,$B338,AssignedDate,"&gt;=01/01/2017 12:00:00 AM",AssignedDate,"&lt;="&amp;$F$1)</f>
        <v/>
      </c>
      <c r="H338" s="177" t="n"/>
      <c r="L338" s="57" t="n">
        <v>0</v>
      </c>
      <c r="M338" s="57" t="n"/>
    </row>
    <row r="339" spans="1:13">
      <c r="A339" s="137" t="n">
        <v>1</v>
      </c>
      <c r="B339" s="100" t="s">
        <v>525</v>
      </c>
      <c r="C339" s="137">
        <f>COUNTIFS(Severity,$B339,AssignedDate,"&gt;="&amp;$C$1,AssignedDate,"&lt;="&amp;$F$1)</f>
        <v/>
      </c>
      <c r="D339" s="137">
        <f>COUNTIFS(Severity,$B339,Status,"&lt;&gt;Suspend",Status,"&lt;&gt;Assigned",Status,"&lt;&gt;Open",Status,"&lt;&gt;Hold",ResolvedDate,"&gt;="&amp;$C$1,ResolvedDate,"&lt;="&amp;$F$1)</f>
        <v/>
      </c>
      <c r="E339" s="137">
        <f>COUNTIFS(Severity,$B339,SLA_Breach,"&lt;&gt;Yes",Status,"&lt;&gt;Suspend",Status,"&lt;&gt;Assigned",Status,"&lt;&gt;Open",Status,"&lt;&gt;Hold&gt;",ResolvedDate,"&gt;="&amp;$C$1,ResolvedDate,"&lt;="&amp;$F$1)</f>
        <v/>
      </c>
      <c r="F339" s="137">
        <f>COUNTIFS(Severity,$B339,SLA_Breach,"Yes",Status,"&lt;&gt;Suspend",Status,"&lt;&gt;Assigned",Status,"&lt;&gt;Open",Status,"&lt;&gt;Hold&gt;",ResolvedDate,"&gt;="&amp;$C$1,ResolvedDate,"&lt;="&amp;$F$1)</f>
        <v/>
      </c>
      <c r="G339" s="137">
        <f>COUNTIFS(Severity,$B339,AssignedDate,"&gt;=01/01/2017 12:00:00 AM",AssignedDate,"&lt;="&amp;$F$1)</f>
        <v/>
      </c>
      <c r="H339" s="177" t="n"/>
      <c r="L339" s="57" t="n">
        <v>0</v>
      </c>
      <c r="M339" s="57" t="n"/>
    </row>
    <row r="340" spans="1:13">
      <c r="A340" s="137" t="n">
        <v>1</v>
      </c>
      <c r="B340" s="100" t="s">
        <v>525</v>
      </c>
      <c r="C340" s="137">
        <f>COUNTIFS(Severity,$B340,AssignedDate,"&gt;="&amp;$C$1,AssignedDate,"&lt;="&amp;$F$1)</f>
        <v/>
      </c>
      <c r="D340" s="137">
        <f>COUNTIFS(Severity,$B340,Status,"&lt;&gt;Suspend",Status,"&lt;&gt;Assigned",Status,"&lt;&gt;Open",Status,"&lt;&gt;Hold",ResolvedDate,"&gt;="&amp;$C$1,ResolvedDate,"&lt;="&amp;$F$1)</f>
        <v/>
      </c>
      <c r="E340" s="137">
        <f>COUNTIFS(Severity,$B340,SLA_Breach,"&lt;&gt;Yes",Status,"&lt;&gt;Suspend",Status,"&lt;&gt;Assigned",Status,"&lt;&gt;Open",Status,"&lt;&gt;Hold&gt;",ResolvedDate,"&gt;="&amp;$C$1,ResolvedDate,"&lt;="&amp;$F$1)</f>
        <v/>
      </c>
      <c r="F340" s="137">
        <f>COUNTIFS(Severity,$B340,SLA_Breach,"Yes",Status,"&lt;&gt;Suspend",Status,"&lt;&gt;Assigned",Status,"&lt;&gt;Open",Status,"&lt;&gt;Hold&gt;",ResolvedDate,"&gt;="&amp;$C$1,ResolvedDate,"&lt;="&amp;$F$1)</f>
        <v/>
      </c>
      <c r="G340" s="137">
        <f>COUNTIFS(Severity,$B340,AssignedDate,"&gt;=01/01/2017 12:00:00 AM",AssignedDate,"&lt;="&amp;$F$1)</f>
        <v/>
      </c>
      <c r="H340" s="177" t="n"/>
      <c r="L340" s="57" t="n">
        <v>0</v>
      </c>
      <c r="M340" s="57" t="n"/>
    </row>
    <row r="341" spans="1:13">
      <c r="A341" s="137" t="n">
        <v>1</v>
      </c>
      <c r="B341" s="100" t="s">
        <v>525</v>
      </c>
      <c r="C341" s="137">
        <f>COUNTIFS(Severity,$B341,AssignedDate,"&gt;="&amp;$C$1,AssignedDate,"&lt;="&amp;$F$1)</f>
        <v/>
      </c>
      <c r="D341" s="137">
        <f>COUNTIFS(Severity,$B341,Status,"&lt;&gt;Suspend",Status,"&lt;&gt;Assigned",Status,"&lt;&gt;Open",Status,"&lt;&gt;Hold",ResolvedDate,"&gt;="&amp;$C$1,ResolvedDate,"&lt;="&amp;$F$1)</f>
        <v/>
      </c>
      <c r="E341" s="137">
        <f>COUNTIFS(Severity,$B341,SLA_Breach,"&lt;&gt;Yes",Status,"&lt;&gt;Suspend",Status,"&lt;&gt;Assigned",Status,"&lt;&gt;Open",Status,"&lt;&gt;Hold&gt;",ResolvedDate,"&gt;="&amp;$C$1,ResolvedDate,"&lt;="&amp;$F$1)</f>
        <v/>
      </c>
      <c r="F341" s="137">
        <f>COUNTIFS(Severity,$B341,SLA_Breach,"Yes",Status,"&lt;&gt;Suspend",Status,"&lt;&gt;Assigned",Status,"&lt;&gt;Open",Status,"&lt;&gt;Hold&gt;",ResolvedDate,"&gt;="&amp;$C$1,ResolvedDate,"&lt;="&amp;$F$1)</f>
        <v/>
      </c>
      <c r="G341" s="137">
        <f>COUNTIFS(Severity,$B341,AssignedDate,"&gt;=01/01/2017 12:00:00 AM",AssignedDate,"&lt;="&amp;$F$1)</f>
        <v/>
      </c>
      <c r="H341" s="177" t="n"/>
      <c r="L341" s="57" t="n">
        <v>0</v>
      </c>
      <c r="M341" s="57" t="n"/>
    </row>
    <row r="342" spans="1:13">
      <c r="A342" s="137" t="n">
        <v>1</v>
      </c>
      <c r="B342" s="100" t="s">
        <v>525</v>
      </c>
      <c r="C342" s="137">
        <f>COUNTIFS(Severity,$B342,AssignedDate,"&gt;="&amp;$C$1,AssignedDate,"&lt;="&amp;$F$1)</f>
        <v/>
      </c>
      <c r="D342" s="137">
        <f>COUNTIFS(Severity,$B342,Status,"&lt;&gt;Suspend",Status,"&lt;&gt;Assigned",Status,"&lt;&gt;Open",Status,"&lt;&gt;Hold",ResolvedDate,"&gt;="&amp;$C$1,ResolvedDate,"&lt;="&amp;$F$1)</f>
        <v/>
      </c>
      <c r="E342" s="137">
        <f>COUNTIFS(Severity,$B342,SLA_Breach,"&lt;&gt;Yes",Status,"&lt;&gt;Suspend",Status,"&lt;&gt;Assigned",Status,"&lt;&gt;Open",Status,"&lt;&gt;Hold&gt;",ResolvedDate,"&gt;="&amp;$C$1,ResolvedDate,"&lt;="&amp;$F$1)</f>
        <v/>
      </c>
      <c r="F342" s="137">
        <f>COUNTIFS(Severity,$B342,SLA_Breach,"Yes",Status,"&lt;&gt;Suspend",Status,"&lt;&gt;Assigned",Status,"&lt;&gt;Open",Status,"&lt;&gt;Hold&gt;",ResolvedDate,"&gt;="&amp;$C$1,ResolvedDate,"&lt;="&amp;$F$1)</f>
        <v/>
      </c>
      <c r="G342" s="137">
        <f>COUNTIFS(Severity,$B342,AssignedDate,"&gt;=01/01/2017 12:00:00 AM",AssignedDate,"&lt;="&amp;$F$1)</f>
        <v/>
      </c>
      <c r="H342" s="177" t="n"/>
      <c r="L342" s="57" t="n">
        <v>0</v>
      </c>
      <c r="M342" s="57" t="n"/>
    </row>
    <row r="343" spans="1:13">
      <c r="A343" s="137" t="n">
        <v>1</v>
      </c>
      <c r="B343" s="100" t="s">
        <v>525</v>
      </c>
      <c r="C343" s="137">
        <f>COUNTIFS(Severity,$B343,AssignedDate,"&gt;="&amp;$C$1,AssignedDate,"&lt;="&amp;$F$1)</f>
        <v/>
      </c>
      <c r="D343" s="137">
        <f>COUNTIFS(Severity,$B343,Status,"&lt;&gt;Suspend",Status,"&lt;&gt;Assigned",Status,"&lt;&gt;Open",Status,"&lt;&gt;Hold",ResolvedDate,"&gt;="&amp;$C$1,ResolvedDate,"&lt;="&amp;$F$1)</f>
        <v/>
      </c>
      <c r="E343" s="137">
        <f>COUNTIFS(Severity,$B343,SLA_Breach,"&lt;&gt;Yes",Status,"&lt;&gt;Suspend",Status,"&lt;&gt;Assigned",Status,"&lt;&gt;Open",Status,"&lt;&gt;Hold&gt;",ResolvedDate,"&gt;="&amp;$C$1,ResolvedDate,"&lt;="&amp;$F$1)</f>
        <v/>
      </c>
      <c r="F343" s="137">
        <f>COUNTIFS(Severity,$B343,SLA_Breach,"Yes",Status,"&lt;&gt;Suspend",Status,"&lt;&gt;Assigned",Status,"&lt;&gt;Open",Status,"&lt;&gt;Hold&gt;",ResolvedDate,"&gt;="&amp;$C$1,ResolvedDate,"&lt;="&amp;$F$1)</f>
        <v/>
      </c>
      <c r="G343" s="137">
        <f>COUNTIFS(Severity,$B343,AssignedDate,"&gt;=01/01/2017 12:00:00 AM",AssignedDate,"&lt;="&amp;$F$1)</f>
        <v/>
      </c>
      <c r="H343" s="177" t="n"/>
      <c r="L343" s="57" t="n">
        <v>0</v>
      </c>
      <c r="M343" s="57" t="n"/>
    </row>
    <row r="344" spans="1:13">
      <c r="A344" s="137" t="n">
        <v>1</v>
      </c>
      <c r="B344" s="100" t="s">
        <v>525</v>
      </c>
      <c r="C344" s="137">
        <f>COUNTIFS(Severity,$B344,AssignedDate,"&gt;="&amp;$C$1,AssignedDate,"&lt;="&amp;$F$1)</f>
        <v/>
      </c>
      <c r="D344" s="137">
        <f>COUNTIFS(Severity,$B344,Status,"&lt;&gt;Suspend",Status,"&lt;&gt;Assigned",Status,"&lt;&gt;Open",Status,"&lt;&gt;Hold",ResolvedDate,"&gt;="&amp;$C$1,ResolvedDate,"&lt;="&amp;$F$1)</f>
        <v/>
      </c>
      <c r="E344" s="137">
        <f>COUNTIFS(Severity,$B344,SLA_Breach,"&lt;&gt;Yes",Status,"&lt;&gt;Suspend",Status,"&lt;&gt;Assigned",Status,"&lt;&gt;Open",Status,"&lt;&gt;Hold&gt;",ResolvedDate,"&gt;="&amp;$C$1,ResolvedDate,"&lt;="&amp;$F$1)</f>
        <v/>
      </c>
      <c r="F344" s="137">
        <f>COUNTIFS(Severity,$B344,SLA_Breach,"Yes",Status,"&lt;&gt;Suspend",Status,"&lt;&gt;Assigned",Status,"&lt;&gt;Open",Status,"&lt;&gt;Hold&gt;",ResolvedDate,"&gt;="&amp;$C$1,ResolvedDate,"&lt;="&amp;$F$1)</f>
        <v/>
      </c>
      <c r="G344" s="137">
        <f>COUNTIFS(Severity,$B344,AssignedDate,"&gt;=01/01/2017 12:00:00 AM",AssignedDate,"&lt;="&amp;$F$1)</f>
        <v/>
      </c>
      <c r="H344" s="177" t="n"/>
      <c r="L344" s="57" t="n">
        <v>0</v>
      </c>
      <c r="M344" s="57" t="n"/>
    </row>
    <row r="345" spans="1:13">
      <c r="A345" s="137" t="n">
        <v>1</v>
      </c>
      <c r="B345" s="100" t="s">
        <v>525</v>
      </c>
      <c r="C345" s="137">
        <f>COUNTIFS(Severity,$B345,AssignedDate,"&gt;="&amp;$C$1,AssignedDate,"&lt;="&amp;$F$1)</f>
        <v/>
      </c>
      <c r="D345" s="137">
        <f>COUNTIFS(Severity,$B345,Status,"&lt;&gt;Suspend",Status,"&lt;&gt;Assigned",Status,"&lt;&gt;Open",Status,"&lt;&gt;Hold",ResolvedDate,"&gt;="&amp;$C$1,ResolvedDate,"&lt;="&amp;$F$1)</f>
        <v/>
      </c>
      <c r="E345" s="137">
        <f>COUNTIFS(Severity,$B345,SLA_Breach,"&lt;&gt;Yes",Status,"&lt;&gt;Suspend",Status,"&lt;&gt;Assigned",Status,"&lt;&gt;Open",Status,"&lt;&gt;Hold&gt;",ResolvedDate,"&gt;="&amp;$C$1,ResolvedDate,"&lt;="&amp;$F$1)</f>
        <v/>
      </c>
      <c r="F345" s="137">
        <f>COUNTIFS(Severity,$B345,SLA_Breach,"Yes",Status,"&lt;&gt;Suspend",Status,"&lt;&gt;Assigned",Status,"&lt;&gt;Open",Status,"&lt;&gt;Hold&gt;",ResolvedDate,"&gt;="&amp;$C$1,ResolvedDate,"&lt;="&amp;$F$1)</f>
        <v/>
      </c>
      <c r="G345" s="137">
        <f>COUNTIFS(Severity,$B345,AssignedDate,"&gt;=01/01/2017 12:00:00 AM",AssignedDate,"&lt;="&amp;$F$1)</f>
        <v/>
      </c>
      <c r="H345" s="177" t="n"/>
      <c r="L345" s="57" t="n">
        <v>0</v>
      </c>
      <c r="M345" s="57" t="n"/>
    </row>
    <row r="346" spans="1:13">
      <c r="A346" s="137" t="n">
        <v>1</v>
      </c>
      <c r="B346" s="100" t="s">
        <v>525</v>
      </c>
      <c r="C346" s="137">
        <f>COUNTIFS(Severity,$B346,AssignedDate,"&gt;="&amp;$C$1,AssignedDate,"&lt;="&amp;$F$1)</f>
        <v/>
      </c>
      <c r="D346" s="137">
        <f>COUNTIFS(Severity,$B346,Status,"&lt;&gt;Suspend",Status,"&lt;&gt;Assigned",Status,"&lt;&gt;Open",Status,"&lt;&gt;Hold",ResolvedDate,"&gt;="&amp;$C$1,ResolvedDate,"&lt;="&amp;$F$1)</f>
        <v/>
      </c>
      <c r="E346" s="137">
        <f>COUNTIFS(Severity,$B346,SLA_Breach,"&lt;&gt;Yes",Status,"&lt;&gt;Suspend",Status,"&lt;&gt;Assigned",Status,"&lt;&gt;Open",Status,"&lt;&gt;Hold&gt;",ResolvedDate,"&gt;="&amp;$C$1,ResolvedDate,"&lt;="&amp;$F$1)</f>
        <v/>
      </c>
      <c r="F346" s="137">
        <f>COUNTIFS(Severity,$B346,SLA_Breach,"Yes",Status,"&lt;&gt;Suspend",Status,"&lt;&gt;Assigned",Status,"&lt;&gt;Open",Status,"&lt;&gt;Hold&gt;",ResolvedDate,"&gt;="&amp;$C$1,ResolvedDate,"&lt;="&amp;$F$1)</f>
        <v/>
      </c>
      <c r="G346" s="137">
        <f>COUNTIFS(Severity,$B346,AssignedDate,"&gt;=01/01/2017 12:00:00 AM",AssignedDate,"&lt;="&amp;$F$1)</f>
        <v/>
      </c>
      <c r="H346" s="177" t="n"/>
      <c r="L346" s="57" t="n">
        <v>0</v>
      </c>
      <c r="M346" s="57" t="n"/>
    </row>
    <row r="347" spans="1:13">
      <c r="A347" s="137" t="n">
        <v>1</v>
      </c>
      <c r="B347" s="100" t="s">
        <v>525</v>
      </c>
      <c r="C347" s="137">
        <f>COUNTIFS(Severity,$B347,AssignedDate,"&gt;="&amp;$C$1,AssignedDate,"&lt;="&amp;$F$1)</f>
        <v/>
      </c>
      <c r="D347" s="137">
        <f>COUNTIFS(Severity,$B347,Status,"&lt;&gt;Suspend",Status,"&lt;&gt;Assigned",Status,"&lt;&gt;Open",Status,"&lt;&gt;Hold",ResolvedDate,"&gt;="&amp;$C$1,ResolvedDate,"&lt;="&amp;$F$1)</f>
        <v/>
      </c>
      <c r="E347" s="137">
        <f>COUNTIFS(Severity,$B347,SLA_Breach,"&lt;&gt;Yes",Status,"&lt;&gt;Suspend",Status,"&lt;&gt;Assigned",Status,"&lt;&gt;Open",Status,"&lt;&gt;Hold&gt;",ResolvedDate,"&gt;="&amp;$C$1,ResolvedDate,"&lt;="&amp;$F$1)</f>
        <v/>
      </c>
      <c r="F347" s="137">
        <f>COUNTIFS(Severity,$B347,SLA_Breach,"Yes",Status,"&lt;&gt;Suspend",Status,"&lt;&gt;Assigned",Status,"&lt;&gt;Open",Status,"&lt;&gt;Hold&gt;",ResolvedDate,"&gt;="&amp;$C$1,ResolvedDate,"&lt;="&amp;$F$1)</f>
        <v/>
      </c>
      <c r="G347" s="137">
        <f>COUNTIFS(Severity,$B347,AssignedDate,"&gt;=01/01/2017 12:00:00 AM",AssignedDate,"&lt;="&amp;$F$1)</f>
        <v/>
      </c>
      <c r="H347" s="177" t="n"/>
      <c r="L347" s="57" t="n">
        <v>0</v>
      </c>
      <c r="M347" s="57" t="n"/>
    </row>
    <row r="348" spans="1:13">
      <c r="A348" s="137" t="n">
        <v>1</v>
      </c>
      <c r="B348" s="100" t="s">
        <v>525</v>
      </c>
      <c r="C348" s="137">
        <f>COUNTIFS(Severity,$B348,AssignedDate,"&gt;="&amp;$C$1,AssignedDate,"&lt;="&amp;$F$1)</f>
        <v/>
      </c>
      <c r="D348" s="137">
        <f>COUNTIFS(Severity,$B348,Status,"&lt;&gt;Suspend",Status,"&lt;&gt;Assigned",Status,"&lt;&gt;Open",Status,"&lt;&gt;Hold",ResolvedDate,"&gt;="&amp;$C$1,ResolvedDate,"&lt;="&amp;$F$1)</f>
        <v/>
      </c>
      <c r="E348" s="137">
        <f>COUNTIFS(Severity,$B348,SLA_Breach,"&lt;&gt;Yes",Status,"&lt;&gt;Suspend",Status,"&lt;&gt;Assigned",Status,"&lt;&gt;Open",Status,"&lt;&gt;Hold&gt;",ResolvedDate,"&gt;="&amp;$C$1,ResolvedDate,"&lt;="&amp;$F$1)</f>
        <v/>
      </c>
      <c r="F348" s="137">
        <f>COUNTIFS(Severity,$B348,SLA_Breach,"Yes",Status,"&lt;&gt;Suspend",Status,"&lt;&gt;Assigned",Status,"&lt;&gt;Open",Status,"&lt;&gt;Hold&gt;",ResolvedDate,"&gt;="&amp;$C$1,ResolvedDate,"&lt;="&amp;$F$1)</f>
        <v/>
      </c>
      <c r="G348" s="137">
        <f>COUNTIFS(Severity,$B348,AssignedDate,"&gt;=01/01/2017 12:00:00 AM",AssignedDate,"&lt;="&amp;$F$1)</f>
        <v/>
      </c>
      <c r="H348" s="177" t="n"/>
      <c r="L348" s="57" t="n">
        <v>0</v>
      </c>
      <c r="M348" s="57" t="n"/>
    </row>
    <row r="349" spans="1:13">
      <c r="A349" s="137" t="n">
        <v>1</v>
      </c>
      <c r="B349" s="100" t="s">
        <v>525</v>
      </c>
      <c r="C349" s="137">
        <f>COUNTIFS(Severity,$B349,AssignedDate,"&gt;="&amp;$C$1,AssignedDate,"&lt;="&amp;$F$1)</f>
        <v/>
      </c>
      <c r="D349" s="137">
        <f>COUNTIFS(Severity,$B349,Status,"&lt;&gt;Suspend",Status,"&lt;&gt;Assigned",Status,"&lt;&gt;Open",Status,"&lt;&gt;Hold",ResolvedDate,"&gt;="&amp;$C$1,ResolvedDate,"&lt;="&amp;$F$1)</f>
        <v/>
      </c>
      <c r="E349" s="137">
        <f>COUNTIFS(Severity,$B349,SLA_Breach,"&lt;&gt;Yes",Status,"&lt;&gt;Suspend",Status,"&lt;&gt;Assigned",Status,"&lt;&gt;Open",Status,"&lt;&gt;Hold&gt;",ResolvedDate,"&gt;="&amp;$C$1,ResolvedDate,"&lt;="&amp;$F$1)</f>
        <v/>
      </c>
      <c r="F349" s="137">
        <f>COUNTIFS(Severity,$B349,SLA_Breach,"Yes",Status,"&lt;&gt;Suspend",Status,"&lt;&gt;Assigned",Status,"&lt;&gt;Open",Status,"&lt;&gt;Hold&gt;",ResolvedDate,"&gt;="&amp;$C$1,ResolvedDate,"&lt;="&amp;$F$1)</f>
        <v/>
      </c>
      <c r="G349" s="137">
        <f>COUNTIFS(Severity,$B349,AssignedDate,"&gt;=01/01/2017 12:00:00 AM",AssignedDate,"&lt;="&amp;$F$1)</f>
        <v/>
      </c>
      <c r="H349" s="177" t="n"/>
      <c r="L349" s="57" t="n">
        <v>0</v>
      </c>
      <c r="M349" s="57" t="n"/>
    </row>
    <row r="350" spans="1:13">
      <c r="A350" s="137" t="n">
        <v>1</v>
      </c>
      <c r="B350" s="100" t="s">
        <v>525</v>
      </c>
      <c r="C350" s="137">
        <f>COUNTIFS(Severity,$B350,AssignedDate,"&gt;="&amp;$C$1,AssignedDate,"&lt;="&amp;$F$1)</f>
        <v/>
      </c>
      <c r="D350" s="137">
        <f>COUNTIFS(Severity,$B350,Status,"&lt;&gt;Suspend",Status,"&lt;&gt;Assigned",Status,"&lt;&gt;Open",Status,"&lt;&gt;Hold",ResolvedDate,"&gt;="&amp;$C$1,ResolvedDate,"&lt;="&amp;$F$1)</f>
        <v/>
      </c>
      <c r="E350" s="137">
        <f>COUNTIFS(Severity,$B350,SLA_Breach,"&lt;&gt;Yes",Status,"&lt;&gt;Suspend",Status,"&lt;&gt;Assigned",Status,"&lt;&gt;Open",Status,"&lt;&gt;Hold&gt;",ResolvedDate,"&gt;="&amp;$C$1,ResolvedDate,"&lt;="&amp;$F$1)</f>
        <v/>
      </c>
      <c r="F350" s="137">
        <f>COUNTIFS(Severity,$B350,SLA_Breach,"Yes",Status,"&lt;&gt;Suspend",Status,"&lt;&gt;Assigned",Status,"&lt;&gt;Open",Status,"&lt;&gt;Hold&gt;",ResolvedDate,"&gt;="&amp;$C$1,ResolvedDate,"&lt;="&amp;$F$1)</f>
        <v/>
      </c>
      <c r="G350" s="137">
        <f>COUNTIFS(Severity,$B350,AssignedDate,"&gt;=01/01/2017 12:00:00 AM",AssignedDate,"&lt;="&amp;$F$1)</f>
        <v/>
      </c>
      <c r="H350" s="177" t="n"/>
      <c r="L350" s="57" t="n">
        <v>0</v>
      </c>
      <c r="M350" s="57" t="n"/>
    </row>
    <row r="351" spans="1:13">
      <c r="A351" s="137" t="n">
        <v>1</v>
      </c>
      <c r="B351" s="100" t="s">
        <v>525</v>
      </c>
      <c r="C351" s="137">
        <f>COUNTIFS(Severity,$B351,AssignedDate,"&gt;="&amp;$C$1,AssignedDate,"&lt;="&amp;$F$1)</f>
        <v/>
      </c>
      <c r="D351" s="137">
        <f>COUNTIFS(Severity,$B351,Status,"&lt;&gt;Suspend",Status,"&lt;&gt;Assigned",Status,"&lt;&gt;Open",Status,"&lt;&gt;Hold",ResolvedDate,"&gt;="&amp;$C$1,ResolvedDate,"&lt;="&amp;$F$1)</f>
        <v/>
      </c>
      <c r="E351" s="137">
        <f>COUNTIFS(Severity,$B351,SLA_Breach,"&lt;&gt;Yes",Status,"&lt;&gt;Suspend",Status,"&lt;&gt;Assigned",Status,"&lt;&gt;Open",Status,"&lt;&gt;Hold&gt;",ResolvedDate,"&gt;="&amp;$C$1,ResolvedDate,"&lt;="&amp;$F$1)</f>
        <v/>
      </c>
      <c r="F351" s="137">
        <f>COUNTIFS(Severity,$B351,SLA_Breach,"Yes",Status,"&lt;&gt;Suspend",Status,"&lt;&gt;Assigned",Status,"&lt;&gt;Open",Status,"&lt;&gt;Hold&gt;",ResolvedDate,"&gt;="&amp;$C$1,ResolvedDate,"&lt;="&amp;$F$1)</f>
        <v/>
      </c>
      <c r="G351" s="137">
        <f>COUNTIFS(Severity,$B351,AssignedDate,"&gt;=01/01/2017 12:00:00 AM",AssignedDate,"&lt;="&amp;$F$1)</f>
        <v/>
      </c>
      <c r="H351" s="177" t="n"/>
      <c r="L351" s="57" t="n">
        <v>0</v>
      </c>
      <c r="M351" s="57" t="n"/>
    </row>
    <row r="352" spans="1:13">
      <c r="A352" s="137" t="n">
        <v>1</v>
      </c>
      <c r="B352" s="100" t="s">
        <v>525</v>
      </c>
      <c r="C352" s="137">
        <f>COUNTIFS(Severity,$B352,AssignedDate,"&gt;="&amp;$C$1,AssignedDate,"&lt;="&amp;$F$1)</f>
        <v/>
      </c>
      <c r="D352" s="137">
        <f>COUNTIFS(Severity,$B352,Status,"&lt;&gt;Suspend",Status,"&lt;&gt;Assigned",Status,"&lt;&gt;Open",Status,"&lt;&gt;Hold",ResolvedDate,"&gt;="&amp;$C$1,ResolvedDate,"&lt;="&amp;$F$1)</f>
        <v/>
      </c>
      <c r="E352" s="137">
        <f>COUNTIFS(Severity,$B352,SLA_Breach,"&lt;&gt;Yes",Status,"&lt;&gt;Suspend",Status,"&lt;&gt;Assigned",Status,"&lt;&gt;Open",Status,"&lt;&gt;Hold&gt;",ResolvedDate,"&gt;="&amp;$C$1,ResolvedDate,"&lt;="&amp;$F$1)</f>
        <v/>
      </c>
      <c r="F352" s="137">
        <f>COUNTIFS(Severity,$B352,SLA_Breach,"Yes",Status,"&lt;&gt;Suspend",Status,"&lt;&gt;Assigned",Status,"&lt;&gt;Open",Status,"&lt;&gt;Hold&gt;",ResolvedDate,"&gt;="&amp;$C$1,ResolvedDate,"&lt;="&amp;$F$1)</f>
        <v/>
      </c>
      <c r="G352" s="137">
        <f>COUNTIFS(Severity,$B352,AssignedDate,"&gt;=01/01/2017 12:00:00 AM",AssignedDate,"&lt;="&amp;$F$1)</f>
        <v/>
      </c>
      <c r="H352" s="177" t="n"/>
      <c r="L352" s="57" t="n">
        <v>0</v>
      </c>
      <c r="M352" s="57" t="n"/>
    </row>
    <row r="353" spans="1:13">
      <c r="A353" s="137" t="n">
        <v>1</v>
      </c>
      <c r="B353" s="100" t="s">
        <v>525</v>
      </c>
      <c r="C353" s="137">
        <f>COUNTIFS(Severity,$B353,AssignedDate,"&gt;="&amp;$C$1,AssignedDate,"&lt;="&amp;$F$1)</f>
        <v/>
      </c>
      <c r="D353" s="137">
        <f>COUNTIFS(Severity,$B353,Status,"&lt;&gt;Suspend",Status,"&lt;&gt;Assigned",Status,"&lt;&gt;Open",Status,"&lt;&gt;Hold",ResolvedDate,"&gt;="&amp;$C$1,ResolvedDate,"&lt;="&amp;$F$1)</f>
        <v/>
      </c>
      <c r="E353" s="137">
        <f>COUNTIFS(Severity,$B353,SLA_Breach,"&lt;&gt;Yes",Status,"&lt;&gt;Suspend",Status,"&lt;&gt;Assigned",Status,"&lt;&gt;Open",Status,"&lt;&gt;Hold&gt;",ResolvedDate,"&gt;="&amp;$C$1,ResolvedDate,"&lt;="&amp;$F$1)</f>
        <v/>
      </c>
      <c r="F353" s="137">
        <f>COUNTIFS(Severity,$B353,SLA_Breach,"Yes",Status,"&lt;&gt;Suspend",Status,"&lt;&gt;Assigned",Status,"&lt;&gt;Open",Status,"&lt;&gt;Hold&gt;",ResolvedDate,"&gt;="&amp;$C$1,ResolvedDate,"&lt;="&amp;$F$1)</f>
        <v/>
      </c>
      <c r="G353" s="137">
        <f>COUNTIFS(Severity,$B353,AssignedDate,"&gt;=01/01/2017 12:00:00 AM",AssignedDate,"&lt;="&amp;$F$1)</f>
        <v/>
      </c>
      <c r="H353" s="177" t="n"/>
      <c r="L353" s="57" t="n">
        <v>0</v>
      </c>
      <c r="M353" s="57" t="n"/>
    </row>
    <row r="354" spans="1:13">
      <c r="A354" s="137" t="n">
        <v>1</v>
      </c>
      <c r="B354" s="100" t="s">
        <v>525</v>
      </c>
      <c r="C354" s="137">
        <f>COUNTIFS(Severity,$B354,AssignedDate,"&gt;="&amp;$C$1,AssignedDate,"&lt;="&amp;$F$1)</f>
        <v/>
      </c>
      <c r="D354" s="137">
        <f>COUNTIFS(Severity,$B354,Status,"&lt;&gt;Suspend",Status,"&lt;&gt;Assigned",Status,"&lt;&gt;Open",Status,"&lt;&gt;Hold",ResolvedDate,"&gt;="&amp;$C$1,ResolvedDate,"&lt;="&amp;$F$1)</f>
        <v/>
      </c>
      <c r="E354" s="137">
        <f>COUNTIFS(Severity,$B354,SLA_Breach,"&lt;&gt;Yes",Status,"&lt;&gt;Suspend",Status,"&lt;&gt;Assigned",Status,"&lt;&gt;Open",Status,"&lt;&gt;Hold&gt;",ResolvedDate,"&gt;="&amp;$C$1,ResolvedDate,"&lt;="&amp;$F$1)</f>
        <v/>
      </c>
      <c r="F354" s="137">
        <f>COUNTIFS(Severity,$B354,SLA_Breach,"Yes",Status,"&lt;&gt;Suspend",Status,"&lt;&gt;Assigned",Status,"&lt;&gt;Open",Status,"&lt;&gt;Hold&gt;",ResolvedDate,"&gt;="&amp;$C$1,ResolvedDate,"&lt;="&amp;$F$1)</f>
        <v/>
      </c>
      <c r="G354" s="137">
        <f>COUNTIFS(Severity,$B354,AssignedDate,"&gt;=01/01/2017 12:00:00 AM",AssignedDate,"&lt;="&amp;$F$1)</f>
        <v/>
      </c>
      <c r="H354" s="177" t="n"/>
      <c r="L354" s="57" t="n">
        <v>0</v>
      </c>
      <c r="M354" s="57" t="n"/>
    </row>
    <row r="355" spans="1:13">
      <c r="A355" s="137" t="n">
        <v>1</v>
      </c>
      <c r="B355" s="100" t="s">
        <v>525</v>
      </c>
      <c r="C355" s="137">
        <f>COUNTIFS(Severity,$B355,AssignedDate,"&gt;="&amp;$C$1,AssignedDate,"&lt;="&amp;$F$1)</f>
        <v/>
      </c>
      <c r="D355" s="137">
        <f>COUNTIFS(Severity,$B355,Status,"&lt;&gt;Suspend",Status,"&lt;&gt;Assigned",Status,"&lt;&gt;Open",Status,"&lt;&gt;Hold",ResolvedDate,"&gt;="&amp;$C$1,ResolvedDate,"&lt;="&amp;$F$1)</f>
        <v/>
      </c>
      <c r="E355" s="137">
        <f>COUNTIFS(Severity,$B355,SLA_Breach,"&lt;&gt;Yes",Status,"&lt;&gt;Suspend",Status,"&lt;&gt;Assigned",Status,"&lt;&gt;Open",Status,"&lt;&gt;Hold&gt;",ResolvedDate,"&gt;="&amp;$C$1,ResolvedDate,"&lt;="&amp;$F$1)</f>
        <v/>
      </c>
      <c r="F355" s="137">
        <f>COUNTIFS(Severity,$B355,SLA_Breach,"Yes",Status,"&lt;&gt;Suspend",Status,"&lt;&gt;Assigned",Status,"&lt;&gt;Open",Status,"&lt;&gt;Hold&gt;",ResolvedDate,"&gt;="&amp;$C$1,ResolvedDate,"&lt;="&amp;$F$1)</f>
        <v/>
      </c>
      <c r="G355" s="137">
        <f>COUNTIFS(Severity,$B355,AssignedDate,"&gt;=01/01/2017 12:00:00 AM",AssignedDate,"&lt;="&amp;$F$1)</f>
        <v/>
      </c>
      <c r="H355" s="177" t="n"/>
      <c r="L355" s="57" t="n">
        <v>0</v>
      </c>
      <c r="M355" s="57" t="n"/>
    </row>
    <row r="356" spans="1:13">
      <c r="A356" s="137" t="n">
        <v>1</v>
      </c>
      <c r="B356" s="100" t="s">
        <v>525</v>
      </c>
      <c r="C356" s="137">
        <f>COUNTIFS(Severity,$B356,AssignedDate,"&gt;="&amp;$C$1,AssignedDate,"&lt;="&amp;$F$1)</f>
        <v/>
      </c>
      <c r="D356" s="137">
        <f>COUNTIFS(Severity,$B356,Status,"&lt;&gt;Suspend",Status,"&lt;&gt;Assigned",Status,"&lt;&gt;Open",Status,"&lt;&gt;Hold",ResolvedDate,"&gt;="&amp;$C$1,ResolvedDate,"&lt;="&amp;$F$1)</f>
        <v/>
      </c>
      <c r="E356" s="137">
        <f>COUNTIFS(Severity,$B356,SLA_Breach,"&lt;&gt;Yes",Status,"&lt;&gt;Suspend",Status,"&lt;&gt;Assigned",Status,"&lt;&gt;Open",Status,"&lt;&gt;Hold&gt;",ResolvedDate,"&gt;="&amp;$C$1,ResolvedDate,"&lt;="&amp;$F$1)</f>
        <v/>
      </c>
      <c r="F356" s="137">
        <f>COUNTIFS(Severity,$B356,SLA_Breach,"Yes",Status,"&lt;&gt;Suspend",Status,"&lt;&gt;Assigned",Status,"&lt;&gt;Open",Status,"&lt;&gt;Hold&gt;",ResolvedDate,"&gt;="&amp;$C$1,ResolvedDate,"&lt;="&amp;$F$1)</f>
        <v/>
      </c>
      <c r="G356" s="137">
        <f>COUNTIFS(Severity,$B356,AssignedDate,"&gt;=01/01/2017 12:00:00 AM",AssignedDate,"&lt;="&amp;$F$1)</f>
        <v/>
      </c>
      <c r="H356" s="177" t="n"/>
      <c r="L356" s="57" t="n">
        <v>0</v>
      </c>
      <c r="M356" s="57" t="n"/>
    </row>
    <row r="357" spans="1:13">
      <c r="A357" s="137" t="n">
        <v>1</v>
      </c>
      <c r="B357" s="100" t="s">
        <v>525</v>
      </c>
      <c r="C357" s="137">
        <f>COUNTIFS(Severity,$B357,AssignedDate,"&gt;="&amp;$C$1,AssignedDate,"&lt;="&amp;$F$1)</f>
        <v/>
      </c>
      <c r="D357" s="137">
        <f>COUNTIFS(Severity,$B357,Status,"&lt;&gt;Suspend",Status,"&lt;&gt;Assigned",Status,"&lt;&gt;Open",Status,"&lt;&gt;Hold",ResolvedDate,"&gt;="&amp;$C$1,ResolvedDate,"&lt;="&amp;$F$1)</f>
        <v/>
      </c>
      <c r="E357" s="137">
        <f>COUNTIFS(Severity,$B357,SLA_Breach,"&lt;&gt;Yes",Status,"&lt;&gt;Suspend",Status,"&lt;&gt;Assigned",Status,"&lt;&gt;Open",Status,"&lt;&gt;Hold&gt;",ResolvedDate,"&gt;="&amp;$C$1,ResolvedDate,"&lt;="&amp;$F$1)</f>
        <v/>
      </c>
      <c r="F357" s="137">
        <f>COUNTIFS(Severity,$B357,SLA_Breach,"Yes",Status,"&lt;&gt;Suspend",Status,"&lt;&gt;Assigned",Status,"&lt;&gt;Open",Status,"&lt;&gt;Hold&gt;",ResolvedDate,"&gt;="&amp;$C$1,ResolvedDate,"&lt;="&amp;$F$1)</f>
        <v/>
      </c>
      <c r="G357" s="137">
        <f>COUNTIFS(Severity,$B357,AssignedDate,"&gt;=01/01/2017 12:00:00 AM",AssignedDate,"&lt;="&amp;$F$1)</f>
        <v/>
      </c>
      <c r="H357" s="177" t="n"/>
      <c r="L357" s="57" t="n">
        <v>0</v>
      </c>
      <c r="M357" s="57" t="n"/>
    </row>
    <row r="358" spans="1:13">
      <c r="A358" s="137" t="n">
        <v>1</v>
      </c>
      <c r="B358" s="100" t="s">
        <v>525</v>
      </c>
      <c r="C358" s="137">
        <f>COUNTIFS(Severity,$B358,AssignedDate,"&gt;="&amp;$C$1,AssignedDate,"&lt;="&amp;$F$1)</f>
        <v/>
      </c>
      <c r="D358" s="137">
        <f>COUNTIFS(Severity,$B358,Status,"&lt;&gt;Suspend",Status,"&lt;&gt;Assigned",Status,"&lt;&gt;Open",Status,"&lt;&gt;Hold",ResolvedDate,"&gt;="&amp;$C$1,ResolvedDate,"&lt;="&amp;$F$1)</f>
        <v/>
      </c>
      <c r="E358" s="137">
        <f>COUNTIFS(Severity,$B358,SLA_Breach,"&lt;&gt;Yes",Status,"&lt;&gt;Suspend",Status,"&lt;&gt;Assigned",Status,"&lt;&gt;Open",Status,"&lt;&gt;Hold&gt;",ResolvedDate,"&gt;="&amp;$C$1,ResolvedDate,"&lt;="&amp;$F$1)</f>
        <v/>
      </c>
      <c r="F358" s="137">
        <f>COUNTIFS(Severity,$B358,SLA_Breach,"Yes",Status,"&lt;&gt;Suspend",Status,"&lt;&gt;Assigned",Status,"&lt;&gt;Open",Status,"&lt;&gt;Hold&gt;",ResolvedDate,"&gt;="&amp;$C$1,ResolvedDate,"&lt;="&amp;$F$1)</f>
        <v/>
      </c>
      <c r="G358" s="137">
        <f>COUNTIFS(Severity,$B358,AssignedDate,"&gt;=01/01/2017 12:00:00 AM",AssignedDate,"&lt;="&amp;$F$1)</f>
        <v/>
      </c>
      <c r="H358" s="177" t="n"/>
      <c r="L358" s="57" t="n">
        <v>0</v>
      </c>
      <c r="M358" s="57" t="n"/>
    </row>
    <row r="359" spans="1:13">
      <c r="A359" s="137" t="n">
        <v>1</v>
      </c>
      <c r="B359" s="100" t="s">
        <v>525</v>
      </c>
      <c r="C359" s="137">
        <f>COUNTIFS(Severity,$B359,AssignedDate,"&gt;="&amp;$C$1,AssignedDate,"&lt;="&amp;$F$1)</f>
        <v/>
      </c>
      <c r="D359" s="137">
        <f>COUNTIFS(Severity,$B359,Status,"&lt;&gt;Suspend",Status,"&lt;&gt;Assigned",Status,"&lt;&gt;Open",Status,"&lt;&gt;Hold",ResolvedDate,"&gt;="&amp;$C$1,ResolvedDate,"&lt;="&amp;$F$1)</f>
        <v/>
      </c>
      <c r="E359" s="137">
        <f>COUNTIFS(Severity,$B359,SLA_Breach,"&lt;&gt;Yes",Status,"&lt;&gt;Suspend",Status,"&lt;&gt;Assigned",Status,"&lt;&gt;Open",Status,"&lt;&gt;Hold&gt;",ResolvedDate,"&gt;="&amp;$C$1,ResolvedDate,"&lt;="&amp;$F$1)</f>
        <v/>
      </c>
      <c r="F359" s="137">
        <f>COUNTIFS(Severity,$B359,SLA_Breach,"Yes",Status,"&lt;&gt;Suspend",Status,"&lt;&gt;Assigned",Status,"&lt;&gt;Open",Status,"&lt;&gt;Hold&gt;",ResolvedDate,"&gt;="&amp;$C$1,ResolvedDate,"&lt;="&amp;$F$1)</f>
        <v/>
      </c>
      <c r="G359" s="137">
        <f>COUNTIFS(Severity,$B359,AssignedDate,"&gt;=01/01/2017 12:00:00 AM",AssignedDate,"&lt;="&amp;$F$1)</f>
        <v/>
      </c>
      <c r="H359" s="177" t="n"/>
      <c r="L359" s="57" t="n">
        <v>0</v>
      </c>
      <c r="M359" s="57" t="n"/>
    </row>
    <row r="360" spans="1:13">
      <c r="A360" s="137" t="n">
        <v>1</v>
      </c>
      <c r="B360" s="100" t="s">
        <v>525</v>
      </c>
      <c r="C360" s="137">
        <f>COUNTIFS(Severity,$B360,AssignedDate,"&gt;="&amp;$C$1,AssignedDate,"&lt;="&amp;$F$1)</f>
        <v/>
      </c>
      <c r="D360" s="137">
        <f>COUNTIFS(Severity,$B360,Status,"&lt;&gt;Suspend",Status,"&lt;&gt;Assigned",Status,"&lt;&gt;Open",Status,"&lt;&gt;Hold",ResolvedDate,"&gt;="&amp;$C$1,ResolvedDate,"&lt;="&amp;$F$1)</f>
        <v/>
      </c>
      <c r="E360" s="137">
        <f>COUNTIFS(Severity,$B360,SLA_Breach,"&lt;&gt;Yes",Status,"&lt;&gt;Suspend",Status,"&lt;&gt;Assigned",Status,"&lt;&gt;Open",Status,"&lt;&gt;Hold&gt;",ResolvedDate,"&gt;="&amp;$C$1,ResolvedDate,"&lt;="&amp;$F$1)</f>
        <v/>
      </c>
      <c r="F360" s="137">
        <f>COUNTIFS(Severity,$B360,SLA_Breach,"Yes",Status,"&lt;&gt;Suspend",Status,"&lt;&gt;Assigned",Status,"&lt;&gt;Open",Status,"&lt;&gt;Hold&gt;",ResolvedDate,"&gt;="&amp;$C$1,ResolvedDate,"&lt;="&amp;$F$1)</f>
        <v/>
      </c>
      <c r="G360" s="137">
        <f>COUNTIFS(Severity,$B360,AssignedDate,"&gt;=01/01/2017 12:00:00 AM",AssignedDate,"&lt;="&amp;$F$1)</f>
        <v/>
      </c>
      <c r="H360" s="177" t="n"/>
      <c r="L360" s="57" t="n">
        <v>0</v>
      </c>
      <c r="M360" s="57" t="n"/>
    </row>
    <row r="361" spans="1:13">
      <c r="A361" s="137" t="n">
        <v>1</v>
      </c>
      <c r="B361" s="100" t="s">
        <v>525</v>
      </c>
      <c r="C361" s="137">
        <f>COUNTIFS(Severity,$B361,AssignedDate,"&gt;="&amp;$C$1,AssignedDate,"&lt;="&amp;$F$1)</f>
        <v/>
      </c>
      <c r="D361" s="137">
        <f>COUNTIFS(Severity,$B361,Status,"&lt;&gt;Suspend",Status,"&lt;&gt;Assigned",Status,"&lt;&gt;Open",Status,"&lt;&gt;Hold",ResolvedDate,"&gt;="&amp;$C$1,ResolvedDate,"&lt;="&amp;$F$1)</f>
        <v/>
      </c>
      <c r="E361" s="137">
        <f>COUNTIFS(Severity,$B361,SLA_Breach,"&lt;&gt;Yes",Status,"&lt;&gt;Suspend",Status,"&lt;&gt;Assigned",Status,"&lt;&gt;Open",Status,"&lt;&gt;Hold&gt;",ResolvedDate,"&gt;="&amp;$C$1,ResolvedDate,"&lt;="&amp;$F$1)</f>
        <v/>
      </c>
      <c r="F361" s="137">
        <f>COUNTIFS(Severity,$B361,SLA_Breach,"Yes",Status,"&lt;&gt;Suspend",Status,"&lt;&gt;Assigned",Status,"&lt;&gt;Open",Status,"&lt;&gt;Hold&gt;",ResolvedDate,"&gt;="&amp;$C$1,ResolvedDate,"&lt;="&amp;$F$1)</f>
        <v/>
      </c>
      <c r="G361" s="137">
        <f>COUNTIFS(Severity,$B361,AssignedDate,"&gt;=01/01/2017 12:00:00 AM",AssignedDate,"&lt;="&amp;$F$1)</f>
        <v/>
      </c>
      <c r="H361" s="177" t="n"/>
      <c r="L361" s="57" t="n">
        <v>0</v>
      </c>
      <c r="M361" s="57" t="n"/>
    </row>
    <row r="362" spans="1:13">
      <c r="A362" s="137" t="n">
        <v>1</v>
      </c>
      <c r="B362" s="100" t="s">
        <v>525</v>
      </c>
      <c r="C362" s="137">
        <f>COUNTIFS(Severity,$B362,AssignedDate,"&gt;="&amp;$C$1,AssignedDate,"&lt;="&amp;$F$1)</f>
        <v/>
      </c>
      <c r="D362" s="137">
        <f>COUNTIFS(Severity,$B362,Status,"&lt;&gt;Suspend",Status,"&lt;&gt;Assigned",Status,"&lt;&gt;Open",Status,"&lt;&gt;Hold",ResolvedDate,"&gt;="&amp;$C$1,ResolvedDate,"&lt;="&amp;$F$1)</f>
        <v/>
      </c>
      <c r="E362" s="137">
        <f>COUNTIFS(Severity,$B362,SLA_Breach,"&lt;&gt;Yes",Status,"&lt;&gt;Suspend",Status,"&lt;&gt;Assigned",Status,"&lt;&gt;Open",Status,"&lt;&gt;Hold&gt;",ResolvedDate,"&gt;="&amp;$C$1,ResolvedDate,"&lt;="&amp;$F$1)</f>
        <v/>
      </c>
      <c r="F362" s="137">
        <f>COUNTIFS(Severity,$B362,SLA_Breach,"Yes",Status,"&lt;&gt;Suspend",Status,"&lt;&gt;Assigned",Status,"&lt;&gt;Open",Status,"&lt;&gt;Hold&gt;",ResolvedDate,"&gt;="&amp;$C$1,ResolvedDate,"&lt;="&amp;$F$1)</f>
        <v/>
      </c>
      <c r="G362" s="137">
        <f>COUNTIFS(Severity,$B362,AssignedDate,"&gt;=01/01/2017 12:00:00 AM",AssignedDate,"&lt;="&amp;$F$1)</f>
        <v/>
      </c>
      <c r="H362" s="177" t="n"/>
      <c r="L362" s="57" t="n">
        <v>0</v>
      </c>
      <c r="M362" s="57" t="n"/>
    </row>
    <row r="363" spans="1:13">
      <c r="A363" s="137" t="n">
        <v>1</v>
      </c>
      <c r="B363" s="100" t="s">
        <v>525</v>
      </c>
      <c r="C363" s="137">
        <f>COUNTIFS(Severity,$B363,AssignedDate,"&gt;="&amp;$C$1,AssignedDate,"&lt;="&amp;$F$1)</f>
        <v/>
      </c>
      <c r="D363" s="137">
        <f>COUNTIFS(Severity,$B363,Status,"&lt;&gt;Suspend",Status,"&lt;&gt;Assigned",Status,"&lt;&gt;Open",Status,"&lt;&gt;Hold",ResolvedDate,"&gt;="&amp;$C$1,ResolvedDate,"&lt;="&amp;$F$1)</f>
        <v/>
      </c>
      <c r="E363" s="137">
        <f>COUNTIFS(Severity,$B363,SLA_Breach,"&lt;&gt;Yes",Status,"&lt;&gt;Suspend",Status,"&lt;&gt;Assigned",Status,"&lt;&gt;Open",Status,"&lt;&gt;Hold&gt;",ResolvedDate,"&gt;="&amp;$C$1,ResolvedDate,"&lt;="&amp;$F$1)</f>
        <v/>
      </c>
      <c r="F363" s="137">
        <f>COUNTIFS(Severity,$B363,SLA_Breach,"Yes",Status,"&lt;&gt;Suspend",Status,"&lt;&gt;Assigned",Status,"&lt;&gt;Open",Status,"&lt;&gt;Hold&gt;",ResolvedDate,"&gt;="&amp;$C$1,ResolvedDate,"&lt;="&amp;$F$1)</f>
        <v/>
      </c>
      <c r="G363" s="137">
        <f>COUNTIFS(Severity,$B363,AssignedDate,"&gt;=01/01/2017 12:00:00 AM",AssignedDate,"&lt;="&amp;$F$1)</f>
        <v/>
      </c>
      <c r="H363" s="177" t="n"/>
      <c r="L363" s="57" t="n">
        <v>0</v>
      </c>
      <c r="M363" s="57" t="n"/>
    </row>
    <row r="364" spans="1:13">
      <c r="A364" s="137" t="n">
        <v>1</v>
      </c>
      <c r="B364" s="100" t="s">
        <v>525</v>
      </c>
      <c r="C364" s="137">
        <f>COUNTIFS(Severity,$B364,AssignedDate,"&gt;="&amp;$C$1,AssignedDate,"&lt;="&amp;$F$1)</f>
        <v/>
      </c>
      <c r="D364" s="137">
        <f>COUNTIFS(Severity,$B364,Status,"&lt;&gt;Suspend",Status,"&lt;&gt;Assigned",Status,"&lt;&gt;Open",Status,"&lt;&gt;Hold",ResolvedDate,"&gt;="&amp;$C$1,ResolvedDate,"&lt;="&amp;$F$1)</f>
        <v/>
      </c>
      <c r="E364" s="137">
        <f>COUNTIFS(Severity,$B364,SLA_Breach,"&lt;&gt;Yes",Status,"&lt;&gt;Suspend",Status,"&lt;&gt;Assigned",Status,"&lt;&gt;Open",Status,"&lt;&gt;Hold&gt;",ResolvedDate,"&gt;="&amp;$C$1,ResolvedDate,"&lt;="&amp;$F$1)</f>
        <v/>
      </c>
      <c r="F364" s="137">
        <f>COUNTIFS(Severity,$B364,SLA_Breach,"Yes",Status,"&lt;&gt;Suspend",Status,"&lt;&gt;Assigned",Status,"&lt;&gt;Open",Status,"&lt;&gt;Hold&gt;",ResolvedDate,"&gt;="&amp;$C$1,ResolvedDate,"&lt;="&amp;$F$1)</f>
        <v/>
      </c>
      <c r="G364" s="137">
        <f>COUNTIFS(Severity,$B364,AssignedDate,"&gt;=01/01/2017 12:00:00 AM",AssignedDate,"&lt;="&amp;$F$1)</f>
        <v/>
      </c>
      <c r="H364" s="177" t="n"/>
      <c r="L364" s="57" t="n">
        <v>0</v>
      </c>
      <c r="M364" s="57" t="n"/>
    </row>
    <row r="365" spans="1:13">
      <c r="A365" s="137" t="n">
        <v>1</v>
      </c>
      <c r="B365" s="100" t="s">
        <v>525</v>
      </c>
      <c r="C365" s="137">
        <f>COUNTIFS(Severity,$B365,AssignedDate,"&gt;="&amp;$C$1,AssignedDate,"&lt;="&amp;$F$1)</f>
        <v/>
      </c>
      <c r="D365" s="137">
        <f>COUNTIFS(Severity,$B365,Status,"&lt;&gt;Suspend",Status,"&lt;&gt;Assigned",Status,"&lt;&gt;Open",Status,"&lt;&gt;Hold",ResolvedDate,"&gt;="&amp;$C$1,ResolvedDate,"&lt;="&amp;$F$1)</f>
        <v/>
      </c>
      <c r="E365" s="137">
        <f>COUNTIFS(Severity,$B365,SLA_Breach,"&lt;&gt;Yes",Status,"&lt;&gt;Suspend",Status,"&lt;&gt;Assigned",Status,"&lt;&gt;Open",Status,"&lt;&gt;Hold&gt;",ResolvedDate,"&gt;="&amp;$C$1,ResolvedDate,"&lt;="&amp;$F$1)</f>
        <v/>
      </c>
      <c r="F365" s="137">
        <f>COUNTIFS(Severity,$B365,SLA_Breach,"Yes",Status,"&lt;&gt;Suspend",Status,"&lt;&gt;Assigned",Status,"&lt;&gt;Open",Status,"&lt;&gt;Hold&gt;",ResolvedDate,"&gt;="&amp;$C$1,ResolvedDate,"&lt;="&amp;$F$1)</f>
        <v/>
      </c>
      <c r="G365" s="137">
        <f>COUNTIFS(Severity,$B365,AssignedDate,"&gt;=01/01/2017 12:00:00 AM",AssignedDate,"&lt;="&amp;$F$1)</f>
        <v/>
      </c>
      <c r="H365" s="177" t="n"/>
      <c r="L365" s="57" t="n">
        <v>0</v>
      </c>
      <c r="M365" s="57" t="n"/>
    </row>
    <row r="366" spans="1:13">
      <c r="A366" s="137" t="n">
        <v>1</v>
      </c>
      <c r="B366" s="100" t="s">
        <v>525</v>
      </c>
      <c r="C366" s="137">
        <f>COUNTIFS(Severity,$B366,AssignedDate,"&gt;="&amp;$C$1,AssignedDate,"&lt;="&amp;$F$1)</f>
        <v/>
      </c>
      <c r="D366" s="137">
        <f>COUNTIFS(Severity,$B366,Status,"&lt;&gt;Suspend",Status,"&lt;&gt;Assigned",Status,"&lt;&gt;Open",Status,"&lt;&gt;Hold",ResolvedDate,"&gt;="&amp;$C$1,ResolvedDate,"&lt;="&amp;$F$1)</f>
        <v/>
      </c>
      <c r="E366" s="137">
        <f>COUNTIFS(Severity,$B366,SLA_Breach,"&lt;&gt;Yes",Status,"&lt;&gt;Suspend",Status,"&lt;&gt;Assigned",Status,"&lt;&gt;Open",Status,"&lt;&gt;Hold&gt;",ResolvedDate,"&gt;="&amp;$C$1,ResolvedDate,"&lt;="&amp;$F$1)</f>
        <v/>
      </c>
      <c r="F366" s="137">
        <f>COUNTIFS(Severity,$B366,SLA_Breach,"Yes",Status,"&lt;&gt;Suspend",Status,"&lt;&gt;Assigned",Status,"&lt;&gt;Open",Status,"&lt;&gt;Hold&gt;",ResolvedDate,"&gt;="&amp;$C$1,ResolvedDate,"&lt;="&amp;$F$1)</f>
        <v/>
      </c>
      <c r="G366" s="137">
        <f>COUNTIFS(Severity,$B366,AssignedDate,"&gt;=01/01/2017 12:00:00 AM",AssignedDate,"&lt;="&amp;$F$1)</f>
        <v/>
      </c>
      <c r="H366" s="177" t="n"/>
      <c r="L366" s="57" t="n">
        <v>0</v>
      </c>
      <c r="M366" s="57" t="n"/>
    </row>
    <row r="367" spans="1:13">
      <c r="A367" s="137" t="n">
        <v>1</v>
      </c>
      <c r="B367" s="100" t="s">
        <v>525</v>
      </c>
      <c r="C367" s="137">
        <f>COUNTIFS(Severity,$B367,AssignedDate,"&gt;="&amp;$C$1,AssignedDate,"&lt;="&amp;$F$1)</f>
        <v/>
      </c>
      <c r="D367" s="137">
        <f>COUNTIFS(Severity,$B367,Status,"&lt;&gt;Suspend",Status,"&lt;&gt;Assigned",Status,"&lt;&gt;Open",Status,"&lt;&gt;Hold",ResolvedDate,"&gt;="&amp;$C$1,ResolvedDate,"&lt;="&amp;$F$1)</f>
        <v/>
      </c>
      <c r="E367" s="137">
        <f>COUNTIFS(Severity,$B367,SLA_Breach,"&lt;&gt;Yes",Status,"&lt;&gt;Suspend",Status,"&lt;&gt;Assigned",Status,"&lt;&gt;Open",Status,"&lt;&gt;Hold&gt;",ResolvedDate,"&gt;="&amp;$C$1,ResolvedDate,"&lt;="&amp;$F$1)</f>
        <v/>
      </c>
      <c r="F367" s="137">
        <f>COUNTIFS(Severity,$B367,SLA_Breach,"Yes",Status,"&lt;&gt;Suspend",Status,"&lt;&gt;Assigned",Status,"&lt;&gt;Open",Status,"&lt;&gt;Hold&gt;",ResolvedDate,"&gt;="&amp;$C$1,ResolvedDate,"&lt;="&amp;$F$1)</f>
        <v/>
      </c>
      <c r="G367" s="137">
        <f>COUNTIFS(Severity,$B367,AssignedDate,"&gt;=01/01/2017 12:00:00 AM",AssignedDate,"&lt;="&amp;$F$1)</f>
        <v/>
      </c>
      <c r="H367" s="177" t="n"/>
      <c r="L367" s="57" t="n">
        <v>0</v>
      </c>
      <c r="M367" s="57" t="n"/>
    </row>
    <row r="368" spans="1:13">
      <c r="A368" s="137" t="n">
        <v>1</v>
      </c>
      <c r="B368" s="100" t="s">
        <v>525</v>
      </c>
      <c r="C368" s="137">
        <f>COUNTIFS(Severity,$B368,AssignedDate,"&gt;="&amp;$C$1,AssignedDate,"&lt;="&amp;$F$1)</f>
        <v/>
      </c>
      <c r="D368" s="137">
        <f>COUNTIFS(Severity,$B368,Status,"&lt;&gt;Suspend",Status,"&lt;&gt;Assigned",Status,"&lt;&gt;Open",Status,"&lt;&gt;Hold",ResolvedDate,"&gt;="&amp;$C$1,ResolvedDate,"&lt;="&amp;$F$1)</f>
        <v/>
      </c>
      <c r="E368" s="137">
        <f>COUNTIFS(Severity,$B368,SLA_Breach,"&lt;&gt;Yes",Status,"&lt;&gt;Suspend",Status,"&lt;&gt;Assigned",Status,"&lt;&gt;Open",Status,"&lt;&gt;Hold&gt;",ResolvedDate,"&gt;="&amp;$C$1,ResolvedDate,"&lt;="&amp;$F$1)</f>
        <v/>
      </c>
      <c r="F368" s="137">
        <f>COUNTIFS(Severity,$B368,SLA_Breach,"Yes",Status,"&lt;&gt;Suspend",Status,"&lt;&gt;Assigned",Status,"&lt;&gt;Open",Status,"&lt;&gt;Hold&gt;",ResolvedDate,"&gt;="&amp;$C$1,ResolvedDate,"&lt;="&amp;$F$1)</f>
        <v/>
      </c>
      <c r="G368" s="137">
        <f>COUNTIFS(Severity,$B368,AssignedDate,"&gt;=01/01/2017 12:00:00 AM",AssignedDate,"&lt;="&amp;$F$1)</f>
        <v/>
      </c>
      <c r="H368" s="177" t="n"/>
      <c r="L368" s="57" t="n">
        <v>0</v>
      </c>
      <c r="M368" s="57" t="n"/>
    </row>
    <row r="369" spans="1:13">
      <c r="A369" s="137" t="n">
        <v>1</v>
      </c>
      <c r="B369" s="100" t="s">
        <v>525</v>
      </c>
      <c r="C369" s="137">
        <f>COUNTIFS(Severity,$B369,AssignedDate,"&gt;="&amp;$C$1,AssignedDate,"&lt;="&amp;$F$1)</f>
        <v/>
      </c>
      <c r="D369" s="137">
        <f>COUNTIFS(Severity,$B369,Status,"&lt;&gt;Suspend",Status,"&lt;&gt;Assigned",Status,"&lt;&gt;Open",Status,"&lt;&gt;Hold",ResolvedDate,"&gt;="&amp;$C$1,ResolvedDate,"&lt;="&amp;$F$1)</f>
        <v/>
      </c>
      <c r="E369" s="137">
        <f>COUNTIFS(Severity,$B369,SLA_Breach,"&lt;&gt;Yes",Status,"&lt;&gt;Suspend",Status,"&lt;&gt;Assigned",Status,"&lt;&gt;Open",Status,"&lt;&gt;Hold&gt;",ResolvedDate,"&gt;="&amp;$C$1,ResolvedDate,"&lt;="&amp;$F$1)</f>
        <v/>
      </c>
      <c r="F369" s="137">
        <f>COUNTIFS(Severity,$B369,SLA_Breach,"Yes",Status,"&lt;&gt;Suspend",Status,"&lt;&gt;Assigned",Status,"&lt;&gt;Open",Status,"&lt;&gt;Hold&gt;",ResolvedDate,"&gt;="&amp;$C$1,ResolvedDate,"&lt;="&amp;$F$1)</f>
        <v/>
      </c>
      <c r="G369" s="137">
        <f>COUNTIFS(Severity,$B369,AssignedDate,"&gt;=01/01/2017 12:00:00 AM",AssignedDate,"&lt;="&amp;$F$1)</f>
        <v/>
      </c>
      <c r="H369" s="177" t="n"/>
      <c r="L369" s="57" t="n">
        <v>0</v>
      </c>
      <c r="M369" s="57" t="n"/>
    </row>
    <row r="370" spans="1:13">
      <c r="A370" s="137" t="n">
        <v>1</v>
      </c>
      <c r="B370" s="100" t="s">
        <v>525</v>
      </c>
      <c r="C370" s="137">
        <f>COUNTIFS(Severity,$B370,AssignedDate,"&gt;="&amp;$C$1,AssignedDate,"&lt;="&amp;$F$1)</f>
        <v/>
      </c>
      <c r="D370" s="137">
        <f>COUNTIFS(Severity,$B370,Status,"&lt;&gt;Suspend",Status,"&lt;&gt;Assigned",Status,"&lt;&gt;Open",Status,"&lt;&gt;Hold",ResolvedDate,"&gt;="&amp;$C$1,ResolvedDate,"&lt;="&amp;$F$1)</f>
        <v/>
      </c>
      <c r="E370" s="137">
        <f>COUNTIFS(Severity,$B370,SLA_Breach,"&lt;&gt;Yes",Status,"&lt;&gt;Suspend",Status,"&lt;&gt;Assigned",Status,"&lt;&gt;Open",Status,"&lt;&gt;Hold&gt;",ResolvedDate,"&gt;="&amp;$C$1,ResolvedDate,"&lt;="&amp;$F$1)</f>
        <v/>
      </c>
      <c r="F370" s="137">
        <f>COUNTIFS(Severity,$B370,SLA_Breach,"Yes",Status,"&lt;&gt;Suspend",Status,"&lt;&gt;Assigned",Status,"&lt;&gt;Open",Status,"&lt;&gt;Hold&gt;",ResolvedDate,"&gt;="&amp;$C$1,ResolvedDate,"&lt;="&amp;$F$1)</f>
        <v/>
      </c>
      <c r="G370" s="137">
        <f>COUNTIFS(Severity,$B370,AssignedDate,"&gt;=01/01/2017 12:00:00 AM",AssignedDate,"&lt;="&amp;$F$1)</f>
        <v/>
      </c>
      <c r="H370" s="177" t="n"/>
      <c r="L370" s="57" t="n">
        <v>0</v>
      </c>
      <c r="M370" s="57" t="n"/>
    </row>
    <row r="371" spans="1:13">
      <c r="A371" s="137" t="n">
        <v>1</v>
      </c>
      <c r="B371" s="100" t="s">
        <v>525</v>
      </c>
      <c r="C371" s="137">
        <f>COUNTIFS(Severity,$B371,AssignedDate,"&gt;="&amp;$C$1,AssignedDate,"&lt;="&amp;$F$1)</f>
        <v/>
      </c>
      <c r="D371" s="137">
        <f>COUNTIFS(Severity,$B371,Status,"&lt;&gt;Suspend",Status,"&lt;&gt;Assigned",Status,"&lt;&gt;Open",Status,"&lt;&gt;Hold",ResolvedDate,"&gt;="&amp;$C$1,ResolvedDate,"&lt;="&amp;$F$1)</f>
        <v/>
      </c>
      <c r="E371" s="137">
        <f>COUNTIFS(Severity,$B371,SLA_Breach,"&lt;&gt;Yes",Status,"&lt;&gt;Suspend",Status,"&lt;&gt;Assigned",Status,"&lt;&gt;Open",Status,"&lt;&gt;Hold&gt;",ResolvedDate,"&gt;="&amp;$C$1,ResolvedDate,"&lt;="&amp;$F$1)</f>
        <v/>
      </c>
      <c r="F371" s="137">
        <f>COUNTIFS(Severity,$B371,SLA_Breach,"Yes",Status,"&lt;&gt;Suspend",Status,"&lt;&gt;Assigned",Status,"&lt;&gt;Open",Status,"&lt;&gt;Hold&gt;",ResolvedDate,"&gt;="&amp;$C$1,ResolvedDate,"&lt;="&amp;$F$1)</f>
        <v/>
      </c>
      <c r="G371" s="137">
        <f>COUNTIFS(Severity,$B371,AssignedDate,"&gt;=01/01/2017 12:00:00 AM",AssignedDate,"&lt;="&amp;$F$1)</f>
        <v/>
      </c>
      <c r="H371" s="177" t="n"/>
      <c r="L371" s="57" t="n">
        <v>0</v>
      </c>
      <c r="M371" s="57" t="n"/>
    </row>
    <row r="372" spans="1:13">
      <c r="A372" s="137" t="n">
        <v>1</v>
      </c>
      <c r="B372" s="100" t="s">
        <v>525</v>
      </c>
      <c r="C372" s="137">
        <f>COUNTIFS(Severity,$B372,AssignedDate,"&gt;="&amp;$C$1,AssignedDate,"&lt;="&amp;$F$1)</f>
        <v/>
      </c>
      <c r="D372" s="137">
        <f>COUNTIFS(Severity,$B372,Status,"&lt;&gt;Suspend",Status,"&lt;&gt;Assigned",Status,"&lt;&gt;Open",Status,"&lt;&gt;Hold",ResolvedDate,"&gt;="&amp;$C$1,ResolvedDate,"&lt;="&amp;$F$1)</f>
        <v/>
      </c>
      <c r="E372" s="137">
        <f>COUNTIFS(Severity,$B372,SLA_Breach,"&lt;&gt;Yes",Status,"&lt;&gt;Suspend",Status,"&lt;&gt;Assigned",Status,"&lt;&gt;Open",Status,"&lt;&gt;Hold&gt;",ResolvedDate,"&gt;="&amp;$C$1,ResolvedDate,"&lt;="&amp;$F$1)</f>
        <v/>
      </c>
      <c r="F372" s="137">
        <f>COUNTIFS(Severity,$B372,SLA_Breach,"Yes",Status,"&lt;&gt;Suspend",Status,"&lt;&gt;Assigned",Status,"&lt;&gt;Open",Status,"&lt;&gt;Hold&gt;",ResolvedDate,"&gt;="&amp;$C$1,ResolvedDate,"&lt;="&amp;$F$1)</f>
        <v/>
      </c>
      <c r="G372" s="137">
        <f>COUNTIFS(Severity,$B372,AssignedDate,"&gt;=01/01/2017 12:00:00 AM",AssignedDate,"&lt;="&amp;$F$1)</f>
        <v/>
      </c>
      <c r="H372" s="177" t="n"/>
      <c r="L372" s="57" t="n">
        <v>0</v>
      </c>
      <c r="M372" s="57" t="n"/>
    </row>
    <row r="373" spans="1:13">
      <c r="A373" s="137" t="n">
        <v>1</v>
      </c>
      <c r="B373" s="100" t="s">
        <v>525</v>
      </c>
      <c r="C373" s="137">
        <f>COUNTIFS(Severity,$B373,AssignedDate,"&gt;="&amp;$C$1,AssignedDate,"&lt;="&amp;$F$1)</f>
        <v/>
      </c>
      <c r="D373" s="137">
        <f>COUNTIFS(Severity,$B373,Status,"&lt;&gt;Suspend",Status,"&lt;&gt;Assigned",Status,"&lt;&gt;Open",Status,"&lt;&gt;Hold",ResolvedDate,"&gt;="&amp;$C$1,ResolvedDate,"&lt;="&amp;$F$1)</f>
        <v/>
      </c>
      <c r="E373" s="137">
        <f>COUNTIFS(Severity,$B373,SLA_Breach,"&lt;&gt;Yes",Status,"&lt;&gt;Suspend",Status,"&lt;&gt;Assigned",Status,"&lt;&gt;Open",Status,"&lt;&gt;Hold&gt;",ResolvedDate,"&gt;="&amp;$C$1,ResolvedDate,"&lt;="&amp;$F$1)</f>
        <v/>
      </c>
      <c r="F373" s="137">
        <f>COUNTIFS(Severity,$B373,SLA_Breach,"Yes",Status,"&lt;&gt;Suspend",Status,"&lt;&gt;Assigned",Status,"&lt;&gt;Open",Status,"&lt;&gt;Hold&gt;",ResolvedDate,"&gt;="&amp;$C$1,ResolvedDate,"&lt;="&amp;$F$1)</f>
        <v/>
      </c>
      <c r="G373" s="137">
        <f>COUNTIFS(Severity,$B373,AssignedDate,"&gt;=01/01/2017 12:00:00 AM",AssignedDate,"&lt;="&amp;$F$1)</f>
        <v/>
      </c>
      <c r="H373" s="177" t="n"/>
      <c r="L373" s="57" t="n">
        <v>0</v>
      </c>
      <c r="M373" s="57" t="n"/>
    </row>
    <row r="374" spans="1:13">
      <c r="A374" s="137" t="n">
        <v>1</v>
      </c>
      <c r="B374" s="100" t="s">
        <v>525</v>
      </c>
      <c r="C374" s="137">
        <f>COUNTIFS(Severity,$B374,AssignedDate,"&gt;="&amp;$C$1,AssignedDate,"&lt;="&amp;$F$1)</f>
        <v/>
      </c>
      <c r="D374" s="137">
        <f>COUNTIFS(Severity,$B374,Status,"&lt;&gt;Suspend",Status,"&lt;&gt;Assigned",Status,"&lt;&gt;Open",Status,"&lt;&gt;Hold",ResolvedDate,"&gt;="&amp;$C$1,ResolvedDate,"&lt;="&amp;$F$1)</f>
        <v/>
      </c>
      <c r="E374" s="137">
        <f>COUNTIFS(Severity,$B374,SLA_Breach,"&lt;&gt;Yes",Status,"&lt;&gt;Suspend",Status,"&lt;&gt;Assigned",Status,"&lt;&gt;Open",Status,"&lt;&gt;Hold&gt;",ResolvedDate,"&gt;="&amp;$C$1,ResolvedDate,"&lt;="&amp;$F$1)</f>
        <v/>
      </c>
      <c r="F374" s="137">
        <f>COUNTIFS(Severity,$B374,SLA_Breach,"Yes",Status,"&lt;&gt;Suspend",Status,"&lt;&gt;Assigned",Status,"&lt;&gt;Open",Status,"&lt;&gt;Hold&gt;",ResolvedDate,"&gt;="&amp;$C$1,ResolvedDate,"&lt;="&amp;$F$1)</f>
        <v/>
      </c>
      <c r="G374" s="137">
        <f>COUNTIFS(Severity,$B374,AssignedDate,"&gt;=01/01/2017 12:00:00 AM",AssignedDate,"&lt;="&amp;$F$1)</f>
        <v/>
      </c>
      <c r="H374" s="177" t="n"/>
      <c r="L374" s="57" t="n">
        <v>0</v>
      </c>
      <c r="M374" s="57" t="n"/>
    </row>
    <row r="375" spans="1:13">
      <c r="A375" s="137" t="n">
        <v>1</v>
      </c>
      <c r="B375" s="100" t="s">
        <v>525</v>
      </c>
      <c r="C375" s="137">
        <f>COUNTIFS(Severity,$B375,AssignedDate,"&gt;="&amp;$C$1,AssignedDate,"&lt;="&amp;$F$1)</f>
        <v/>
      </c>
      <c r="D375" s="137">
        <f>COUNTIFS(Severity,$B375,Status,"&lt;&gt;Suspend",Status,"&lt;&gt;Assigned",Status,"&lt;&gt;Open",Status,"&lt;&gt;Hold",ResolvedDate,"&gt;="&amp;$C$1,ResolvedDate,"&lt;="&amp;$F$1)</f>
        <v/>
      </c>
      <c r="E375" s="137">
        <f>COUNTIFS(Severity,$B375,SLA_Breach,"&lt;&gt;Yes",Status,"&lt;&gt;Suspend",Status,"&lt;&gt;Assigned",Status,"&lt;&gt;Open",Status,"&lt;&gt;Hold&gt;",ResolvedDate,"&gt;="&amp;$C$1,ResolvedDate,"&lt;="&amp;$F$1)</f>
        <v/>
      </c>
      <c r="F375" s="137">
        <f>COUNTIFS(Severity,$B375,SLA_Breach,"Yes",Status,"&lt;&gt;Suspend",Status,"&lt;&gt;Assigned",Status,"&lt;&gt;Open",Status,"&lt;&gt;Hold&gt;",ResolvedDate,"&gt;="&amp;$C$1,ResolvedDate,"&lt;="&amp;$F$1)</f>
        <v/>
      </c>
      <c r="G375" s="137">
        <f>COUNTIFS(Severity,$B375,AssignedDate,"&gt;=01/01/2017 12:00:00 AM",AssignedDate,"&lt;="&amp;$F$1)</f>
        <v/>
      </c>
      <c r="H375" s="177" t="n"/>
      <c r="L375" s="57" t="n">
        <v>0</v>
      </c>
      <c r="M375" s="57" t="n"/>
    </row>
    <row r="376" spans="1:13">
      <c r="A376" s="137" t="n">
        <v>1</v>
      </c>
      <c r="B376" s="100" t="s">
        <v>525</v>
      </c>
      <c r="C376" s="137">
        <f>COUNTIFS(Severity,$B376,AssignedDate,"&gt;="&amp;$C$1,AssignedDate,"&lt;="&amp;$F$1)</f>
        <v/>
      </c>
      <c r="D376" s="137">
        <f>COUNTIFS(Severity,$B376,Status,"&lt;&gt;Suspend",Status,"&lt;&gt;Assigned",Status,"&lt;&gt;Open",Status,"&lt;&gt;Hold",ResolvedDate,"&gt;="&amp;$C$1,ResolvedDate,"&lt;="&amp;$F$1)</f>
        <v/>
      </c>
      <c r="E376" s="137">
        <f>COUNTIFS(Severity,$B376,SLA_Breach,"&lt;&gt;Yes",Status,"&lt;&gt;Suspend",Status,"&lt;&gt;Assigned",Status,"&lt;&gt;Open",Status,"&lt;&gt;Hold&gt;",ResolvedDate,"&gt;="&amp;$C$1,ResolvedDate,"&lt;="&amp;$F$1)</f>
        <v/>
      </c>
      <c r="F376" s="137">
        <f>COUNTIFS(Severity,$B376,SLA_Breach,"Yes",Status,"&lt;&gt;Suspend",Status,"&lt;&gt;Assigned",Status,"&lt;&gt;Open",Status,"&lt;&gt;Hold&gt;",ResolvedDate,"&gt;="&amp;$C$1,ResolvedDate,"&lt;="&amp;$F$1)</f>
        <v/>
      </c>
      <c r="G376" s="137">
        <f>COUNTIFS(Severity,$B376,AssignedDate,"&gt;=01/01/2017 12:00:00 AM",AssignedDate,"&lt;="&amp;$F$1)</f>
        <v/>
      </c>
      <c r="H376" s="177" t="n"/>
      <c r="L376" s="57" t="n">
        <v>0</v>
      </c>
      <c r="M376" s="57" t="n"/>
    </row>
    <row r="377" spans="1:13">
      <c r="A377" s="137" t="n">
        <v>1</v>
      </c>
      <c r="B377" s="100" t="s">
        <v>525</v>
      </c>
      <c r="C377" s="137">
        <f>COUNTIFS(Severity,$B377,AssignedDate,"&gt;="&amp;$C$1,AssignedDate,"&lt;="&amp;$F$1)</f>
        <v/>
      </c>
      <c r="D377" s="137">
        <f>COUNTIFS(Severity,$B377,Status,"&lt;&gt;Suspend",Status,"&lt;&gt;Assigned",Status,"&lt;&gt;Open",Status,"&lt;&gt;Hold",ResolvedDate,"&gt;="&amp;$C$1,ResolvedDate,"&lt;="&amp;$F$1)</f>
        <v/>
      </c>
      <c r="E377" s="137">
        <f>COUNTIFS(Severity,$B377,SLA_Breach,"&lt;&gt;Yes",Status,"&lt;&gt;Suspend",Status,"&lt;&gt;Assigned",Status,"&lt;&gt;Open",Status,"&lt;&gt;Hold&gt;",ResolvedDate,"&gt;="&amp;$C$1,ResolvedDate,"&lt;="&amp;$F$1)</f>
        <v/>
      </c>
      <c r="F377" s="137">
        <f>COUNTIFS(Severity,$B377,SLA_Breach,"Yes",Status,"&lt;&gt;Suspend",Status,"&lt;&gt;Assigned",Status,"&lt;&gt;Open",Status,"&lt;&gt;Hold&gt;",ResolvedDate,"&gt;="&amp;$C$1,ResolvedDate,"&lt;="&amp;$F$1)</f>
        <v/>
      </c>
      <c r="G377" s="137">
        <f>COUNTIFS(Severity,$B377,AssignedDate,"&gt;=01/01/2017 12:00:00 AM",AssignedDate,"&lt;="&amp;$F$1)</f>
        <v/>
      </c>
      <c r="H377" s="177" t="n"/>
      <c r="L377" s="57" t="n">
        <v>0</v>
      </c>
      <c r="M377" s="57" t="n"/>
    </row>
    <row r="378" spans="1:13">
      <c r="A378" s="137" t="n">
        <v>1</v>
      </c>
      <c r="B378" s="100" t="s">
        <v>525</v>
      </c>
      <c r="C378" s="137">
        <f>COUNTIFS(Severity,$B378,AssignedDate,"&gt;="&amp;$C$1,AssignedDate,"&lt;="&amp;$F$1)</f>
        <v/>
      </c>
      <c r="D378" s="137">
        <f>COUNTIFS(Severity,$B378,Status,"&lt;&gt;Suspend",Status,"&lt;&gt;Assigned",Status,"&lt;&gt;Open",Status,"&lt;&gt;Hold",ResolvedDate,"&gt;="&amp;$C$1,ResolvedDate,"&lt;="&amp;$F$1)</f>
        <v/>
      </c>
      <c r="E378" s="137">
        <f>COUNTIFS(Severity,$B378,SLA_Breach,"&lt;&gt;Yes",Status,"&lt;&gt;Suspend",Status,"&lt;&gt;Assigned",Status,"&lt;&gt;Open",Status,"&lt;&gt;Hold&gt;",ResolvedDate,"&gt;="&amp;$C$1,ResolvedDate,"&lt;="&amp;$F$1)</f>
        <v/>
      </c>
      <c r="F378" s="137">
        <f>COUNTIFS(Severity,$B378,SLA_Breach,"Yes",Status,"&lt;&gt;Suspend",Status,"&lt;&gt;Assigned",Status,"&lt;&gt;Open",Status,"&lt;&gt;Hold&gt;",ResolvedDate,"&gt;="&amp;$C$1,ResolvedDate,"&lt;="&amp;$F$1)</f>
        <v/>
      </c>
      <c r="G378" s="137">
        <f>COUNTIFS(Severity,$B378,AssignedDate,"&gt;=01/01/2017 12:00:00 AM",AssignedDate,"&lt;="&amp;$F$1)</f>
        <v/>
      </c>
      <c r="H378" s="177" t="n"/>
      <c r="L378" s="57" t="n">
        <v>0</v>
      </c>
      <c r="M378" s="57" t="n"/>
    </row>
    <row r="379" spans="1:13">
      <c r="A379" s="137" t="n">
        <v>1</v>
      </c>
      <c r="B379" s="100" t="s">
        <v>525</v>
      </c>
      <c r="C379" s="137">
        <f>COUNTIFS(Severity,$B379,AssignedDate,"&gt;="&amp;$C$1,AssignedDate,"&lt;="&amp;$F$1)</f>
        <v/>
      </c>
      <c r="D379" s="137">
        <f>COUNTIFS(Severity,$B379,Status,"&lt;&gt;Suspend",Status,"&lt;&gt;Assigned",Status,"&lt;&gt;Open",Status,"&lt;&gt;Hold",ResolvedDate,"&gt;="&amp;$C$1,ResolvedDate,"&lt;="&amp;$F$1)</f>
        <v/>
      </c>
      <c r="E379" s="137">
        <f>COUNTIFS(Severity,$B379,SLA_Breach,"&lt;&gt;Yes",Status,"&lt;&gt;Suspend",Status,"&lt;&gt;Assigned",Status,"&lt;&gt;Open",Status,"&lt;&gt;Hold&gt;",ResolvedDate,"&gt;="&amp;$C$1,ResolvedDate,"&lt;="&amp;$F$1)</f>
        <v/>
      </c>
      <c r="F379" s="137">
        <f>COUNTIFS(Severity,$B379,SLA_Breach,"Yes",Status,"&lt;&gt;Suspend",Status,"&lt;&gt;Assigned",Status,"&lt;&gt;Open",Status,"&lt;&gt;Hold&gt;",ResolvedDate,"&gt;="&amp;$C$1,ResolvedDate,"&lt;="&amp;$F$1)</f>
        <v/>
      </c>
      <c r="G379" s="137">
        <f>COUNTIFS(Severity,$B379,AssignedDate,"&gt;=01/01/2017 12:00:00 AM",AssignedDate,"&lt;="&amp;$F$1)</f>
        <v/>
      </c>
      <c r="H379" s="177" t="n"/>
      <c r="L379" s="57" t="n">
        <v>0</v>
      </c>
      <c r="M379" s="57" t="n"/>
    </row>
    <row r="380" spans="1:13">
      <c r="A380" s="137" t="n">
        <v>1</v>
      </c>
      <c r="B380" s="100" t="s">
        <v>525</v>
      </c>
      <c r="C380" s="137">
        <f>COUNTIFS(Severity,$B380,AssignedDate,"&gt;="&amp;$C$1,AssignedDate,"&lt;="&amp;$F$1)</f>
        <v/>
      </c>
      <c r="D380" s="137">
        <f>COUNTIFS(Severity,$B380,Status,"&lt;&gt;Suspend",Status,"&lt;&gt;Assigned",Status,"&lt;&gt;Open",Status,"&lt;&gt;Hold",ResolvedDate,"&gt;="&amp;$C$1,ResolvedDate,"&lt;="&amp;$F$1)</f>
        <v/>
      </c>
      <c r="E380" s="137">
        <f>COUNTIFS(Severity,$B380,SLA_Breach,"&lt;&gt;Yes",Status,"&lt;&gt;Suspend",Status,"&lt;&gt;Assigned",Status,"&lt;&gt;Open",Status,"&lt;&gt;Hold&gt;",ResolvedDate,"&gt;="&amp;$C$1,ResolvedDate,"&lt;="&amp;$F$1)</f>
        <v/>
      </c>
      <c r="F380" s="137">
        <f>COUNTIFS(Severity,$B380,SLA_Breach,"Yes",Status,"&lt;&gt;Suspend",Status,"&lt;&gt;Assigned",Status,"&lt;&gt;Open",Status,"&lt;&gt;Hold&gt;",ResolvedDate,"&gt;="&amp;$C$1,ResolvedDate,"&lt;="&amp;$F$1)</f>
        <v/>
      </c>
      <c r="G380" s="137">
        <f>COUNTIFS(Severity,$B380,AssignedDate,"&gt;=01/01/2017 12:00:00 AM",AssignedDate,"&lt;="&amp;$F$1)</f>
        <v/>
      </c>
      <c r="H380" s="177" t="n"/>
      <c r="L380" s="57" t="n">
        <v>0</v>
      </c>
      <c r="M380" s="57" t="n"/>
    </row>
    <row r="381" spans="1:13">
      <c r="A381" s="137" t="n">
        <v>1</v>
      </c>
      <c r="B381" s="100" t="s">
        <v>525</v>
      </c>
      <c r="C381" s="137">
        <f>COUNTIFS(Severity,$B381,AssignedDate,"&gt;="&amp;$C$1,AssignedDate,"&lt;="&amp;$F$1)</f>
        <v/>
      </c>
      <c r="D381" s="137">
        <f>COUNTIFS(Severity,$B381,Status,"&lt;&gt;Suspend",Status,"&lt;&gt;Assigned",Status,"&lt;&gt;Open",Status,"&lt;&gt;Hold",ResolvedDate,"&gt;="&amp;$C$1,ResolvedDate,"&lt;="&amp;$F$1)</f>
        <v/>
      </c>
      <c r="E381" s="137">
        <f>COUNTIFS(Severity,$B381,SLA_Breach,"&lt;&gt;Yes",Status,"&lt;&gt;Suspend",Status,"&lt;&gt;Assigned",Status,"&lt;&gt;Open",Status,"&lt;&gt;Hold&gt;",ResolvedDate,"&gt;="&amp;$C$1,ResolvedDate,"&lt;="&amp;$F$1)</f>
        <v/>
      </c>
      <c r="F381" s="137">
        <f>COUNTIFS(Severity,$B381,SLA_Breach,"Yes",Status,"&lt;&gt;Suspend",Status,"&lt;&gt;Assigned",Status,"&lt;&gt;Open",Status,"&lt;&gt;Hold&gt;",ResolvedDate,"&gt;="&amp;$C$1,ResolvedDate,"&lt;="&amp;$F$1)</f>
        <v/>
      </c>
      <c r="G381" s="137">
        <f>COUNTIFS(Severity,$B381,AssignedDate,"&gt;=01/01/2017 12:00:00 AM",AssignedDate,"&lt;="&amp;$F$1)</f>
        <v/>
      </c>
      <c r="H381" s="177" t="n"/>
      <c r="L381" s="57" t="n">
        <v>0</v>
      </c>
      <c r="M381" s="57" t="n"/>
    </row>
    <row r="382" spans="1:13">
      <c r="A382" s="137" t="n">
        <v>1</v>
      </c>
      <c r="B382" s="100" t="s">
        <v>525</v>
      </c>
      <c r="C382" s="137">
        <f>COUNTIFS(Severity,$B382,AssignedDate,"&gt;="&amp;$C$1,AssignedDate,"&lt;="&amp;$F$1)</f>
        <v/>
      </c>
      <c r="D382" s="137">
        <f>COUNTIFS(Severity,$B382,Status,"&lt;&gt;Suspend",Status,"&lt;&gt;Assigned",Status,"&lt;&gt;Open",Status,"&lt;&gt;Hold",ResolvedDate,"&gt;="&amp;$C$1,ResolvedDate,"&lt;="&amp;$F$1)</f>
        <v/>
      </c>
      <c r="E382" s="137">
        <f>COUNTIFS(Severity,$B382,SLA_Breach,"&lt;&gt;Yes",Status,"&lt;&gt;Suspend",Status,"&lt;&gt;Assigned",Status,"&lt;&gt;Open",Status,"&lt;&gt;Hold&gt;",ResolvedDate,"&gt;="&amp;$C$1,ResolvedDate,"&lt;="&amp;$F$1)</f>
        <v/>
      </c>
      <c r="F382" s="137">
        <f>COUNTIFS(Severity,$B382,SLA_Breach,"Yes",Status,"&lt;&gt;Suspend",Status,"&lt;&gt;Assigned",Status,"&lt;&gt;Open",Status,"&lt;&gt;Hold&gt;",ResolvedDate,"&gt;="&amp;$C$1,ResolvedDate,"&lt;="&amp;$F$1)</f>
        <v/>
      </c>
      <c r="G382" s="137">
        <f>COUNTIFS(Severity,$B382,AssignedDate,"&gt;=01/01/2017 12:00:00 AM",AssignedDate,"&lt;="&amp;$F$1)</f>
        <v/>
      </c>
      <c r="H382" s="177" t="n"/>
      <c r="L382" s="57" t="n">
        <v>0</v>
      </c>
      <c r="M382" s="57" t="n"/>
    </row>
    <row r="383" spans="1:13">
      <c r="A383" s="137" t="n">
        <v>1</v>
      </c>
      <c r="B383" s="100" t="s">
        <v>525</v>
      </c>
      <c r="C383" s="137">
        <f>COUNTIFS(Severity,$B383,AssignedDate,"&gt;="&amp;$C$1,AssignedDate,"&lt;="&amp;$F$1)</f>
        <v/>
      </c>
      <c r="D383" s="137">
        <f>COUNTIFS(Severity,$B383,Status,"&lt;&gt;Suspend",Status,"&lt;&gt;Assigned",Status,"&lt;&gt;Open",Status,"&lt;&gt;Hold",ResolvedDate,"&gt;="&amp;$C$1,ResolvedDate,"&lt;="&amp;$F$1)</f>
        <v/>
      </c>
      <c r="E383" s="137">
        <f>COUNTIFS(Severity,$B383,SLA_Breach,"&lt;&gt;Yes",Status,"&lt;&gt;Suspend",Status,"&lt;&gt;Assigned",Status,"&lt;&gt;Open",Status,"&lt;&gt;Hold&gt;",ResolvedDate,"&gt;="&amp;$C$1,ResolvedDate,"&lt;="&amp;$F$1)</f>
        <v/>
      </c>
      <c r="F383" s="137">
        <f>COUNTIFS(Severity,$B383,SLA_Breach,"Yes",Status,"&lt;&gt;Suspend",Status,"&lt;&gt;Assigned",Status,"&lt;&gt;Open",Status,"&lt;&gt;Hold&gt;",ResolvedDate,"&gt;="&amp;$C$1,ResolvedDate,"&lt;="&amp;$F$1)</f>
        <v/>
      </c>
      <c r="G383" s="137">
        <f>COUNTIFS(Severity,$B383,AssignedDate,"&gt;=01/01/2017 12:00:00 AM",AssignedDate,"&lt;="&amp;$F$1)</f>
        <v/>
      </c>
      <c r="H383" s="177" t="n"/>
      <c r="L383" s="57" t="n">
        <v>0</v>
      </c>
      <c r="M383" s="57" t="n"/>
    </row>
    <row r="384" spans="1:13">
      <c r="A384" s="137" t="n">
        <v>1</v>
      </c>
      <c r="B384" s="100" t="s">
        <v>525</v>
      </c>
      <c r="C384" s="137">
        <f>COUNTIFS(Severity,$B384,AssignedDate,"&gt;="&amp;$C$1,AssignedDate,"&lt;="&amp;$F$1)</f>
        <v/>
      </c>
      <c r="D384" s="137">
        <f>COUNTIFS(Severity,$B384,Status,"&lt;&gt;Suspend",Status,"&lt;&gt;Assigned",Status,"&lt;&gt;Open",Status,"&lt;&gt;Hold",ResolvedDate,"&gt;="&amp;$C$1,ResolvedDate,"&lt;="&amp;$F$1)</f>
        <v/>
      </c>
      <c r="E384" s="137">
        <f>COUNTIFS(Severity,$B384,SLA_Breach,"&lt;&gt;Yes",Status,"&lt;&gt;Suspend",Status,"&lt;&gt;Assigned",Status,"&lt;&gt;Open",Status,"&lt;&gt;Hold&gt;",ResolvedDate,"&gt;="&amp;$C$1,ResolvedDate,"&lt;="&amp;$F$1)</f>
        <v/>
      </c>
      <c r="F384" s="137">
        <f>COUNTIFS(Severity,$B384,SLA_Breach,"Yes",Status,"&lt;&gt;Suspend",Status,"&lt;&gt;Assigned",Status,"&lt;&gt;Open",Status,"&lt;&gt;Hold&gt;",ResolvedDate,"&gt;="&amp;$C$1,ResolvedDate,"&lt;="&amp;$F$1)</f>
        <v/>
      </c>
      <c r="G384" s="137">
        <f>COUNTIFS(Severity,$B384,AssignedDate,"&gt;=01/01/2017 12:00:00 AM",AssignedDate,"&lt;="&amp;$F$1)</f>
        <v/>
      </c>
      <c r="H384" s="177" t="n"/>
      <c r="L384" s="57" t="n">
        <v>0</v>
      </c>
      <c r="M384" s="57" t="n"/>
    </row>
    <row r="385" spans="1:13">
      <c r="A385" s="137" t="n">
        <v>1</v>
      </c>
      <c r="B385" s="100" t="s">
        <v>525</v>
      </c>
      <c r="C385" s="137">
        <f>COUNTIFS(Severity,$B385,AssignedDate,"&gt;="&amp;$C$1,AssignedDate,"&lt;="&amp;$F$1)</f>
        <v/>
      </c>
      <c r="D385" s="137">
        <f>COUNTIFS(Severity,$B385,Status,"&lt;&gt;Suspend",Status,"&lt;&gt;Assigned",Status,"&lt;&gt;Open",Status,"&lt;&gt;Hold",ResolvedDate,"&gt;="&amp;$C$1,ResolvedDate,"&lt;="&amp;$F$1)</f>
        <v/>
      </c>
      <c r="E385" s="137">
        <f>COUNTIFS(Severity,$B385,SLA_Breach,"&lt;&gt;Yes",Status,"&lt;&gt;Suspend",Status,"&lt;&gt;Assigned",Status,"&lt;&gt;Open",Status,"&lt;&gt;Hold&gt;",ResolvedDate,"&gt;="&amp;$C$1,ResolvedDate,"&lt;="&amp;$F$1)</f>
        <v/>
      </c>
      <c r="F385" s="137">
        <f>COUNTIFS(Severity,$B385,SLA_Breach,"Yes",Status,"&lt;&gt;Suspend",Status,"&lt;&gt;Assigned",Status,"&lt;&gt;Open",Status,"&lt;&gt;Hold&gt;",ResolvedDate,"&gt;="&amp;$C$1,ResolvedDate,"&lt;="&amp;$F$1)</f>
        <v/>
      </c>
      <c r="G385" s="137">
        <f>COUNTIFS(Severity,$B385,AssignedDate,"&gt;=01/01/2017 12:00:00 AM",AssignedDate,"&lt;="&amp;$F$1)</f>
        <v/>
      </c>
      <c r="H385" s="177" t="n"/>
      <c r="L385" s="57" t="n">
        <v>0</v>
      </c>
      <c r="M385" s="57" t="n"/>
    </row>
    <row r="386" spans="1:13">
      <c r="A386" s="137" t="n">
        <v>1</v>
      </c>
      <c r="B386" s="100" t="s">
        <v>525</v>
      </c>
      <c r="C386" s="137">
        <f>COUNTIFS(Severity,$B386,AssignedDate,"&gt;="&amp;$C$1,AssignedDate,"&lt;="&amp;$F$1)</f>
        <v/>
      </c>
      <c r="D386" s="137">
        <f>COUNTIFS(Severity,$B386,Status,"&lt;&gt;Suspend",Status,"&lt;&gt;Assigned",Status,"&lt;&gt;Open",Status,"&lt;&gt;Hold",ResolvedDate,"&gt;="&amp;$C$1,ResolvedDate,"&lt;="&amp;$F$1)</f>
        <v/>
      </c>
      <c r="E386" s="137">
        <f>COUNTIFS(Severity,$B386,SLA_Breach,"&lt;&gt;Yes",Status,"&lt;&gt;Suspend",Status,"&lt;&gt;Assigned",Status,"&lt;&gt;Open",Status,"&lt;&gt;Hold&gt;",ResolvedDate,"&gt;="&amp;$C$1,ResolvedDate,"&lt;="&amp;$F$1)</f>
        <v/>
      </c>
      <c r="F386" s="137">
        <f>COUNTIFS(Severity,$B386,SLA_Breach,"Yes",Status,"&lt;&gt;Suspend",Status,"&lt;&gt;Assigned",Status,"&lt;&gt;Open",Status,"&lt;&gt;Hold&gt;",ResolvedDate,"&gt;="&amp;$C$1,ResolvedDate,"&lt;="&amp;$F$1)</f>
        <v/>
      </c>
      <c r="G386" s="137">
        <f>COUNTIFS(Severity,$B386,AssignedDate,"&gt;=01/01/2017 12:00:00 AM",AssignedDate,"&lt;="&amp;$F$1)</f>
        <v/>
      </c>
      <c r="H386" s="177" t="n"/>
      <c r="L386" s="57" t="n">
        <v>0</v>
      </c>
      <c r="M386" s="57" t="n"/>
    </row>
    <row r="387" spans="1:13">
      <c r="A387" s="137" t="n">
        <v>1</v>
      </c>
      <c r="B387" s="100" t="s">
        <v>525</v>
      </c>
      <c r="C387" s="137">
        <f>COUNTIFS(Severity,$B387,AssignedDate,"&gt;="&amp;$C$1,AssignedDate,"&lt;="&amp;$F$1)</f>
        <v/>
      </c>
      <c r="D387" s="137">
        <f>COUNTIFS(Severity,$B387,Status,"&lt;&gt;Suspend",Status,"&lt;&gt;Assigned",Status,"&lt;&gt;Open",Status,"&lt;&gt;Hold",ResolvedDate,"&gt;="&amp;$C$1,ResolvedDate,"&lt;="&amp;$F$1)</f>
        <v/>
      </c>
      <c r="E387" s="137">
        <f>COUNTIFS(Severity,$B387,SLA_Breach,"&lt;&gt;Yes",Status,"&lt;&gt;Suspend",Status,"&lt;&gt;Assigned",Status,"&lt;&gt;Open",Status,"&lt;&gt;Hold&gt;",ResolvedDate,"&gt;="&amp;$C$1,ResolvedDate,"&lt;="&amp;$F$1)</f>
        <v/>
      </c>
      <c r="F387" s="137">
        <f>COUNTIFS(Severity,$B387,SLA_Breach,"Yes",Status,"&lt;&gt;Suspend",Status,"&lt;&gt;Assigned",Status,"&lt;&gt;Open",Status,"&lt;&gt;Hold&gt;",ResolvedDate,"&gt;="&amp;$C$1,ResolvedDate,"&lt;="&amp;$F$1)</f>
        <v/>
      </c>
      <c r="G387" s="137">
        <f>COUNTIFS(Severity,$B387,AssignedDate,"&gt;=01/01/2017 12:00:00 AM",AssignedDate,"&lt;="&amp;$F$1)</f>
        <v/>
      </c>
      <c r="H387" s="177" t="n"/>
      <c r="L387" s="57" t="n">
        <v>0</v>
      </c>
      <c r="M387" s="57" t="n"/>
    </row>
    <row r="388" spans="1:13">
      <c r="A388" s="137" t="n">
        <v>1</v>
      </c>
      <c r="B388" s="100" t="s">
        <v>525</v>
      </c>
      <c r="C388" s="137">
        <f>COUNTIFS(Severity,$B388,AssignedDate,"&gt;="&amp;$C$1,AssignedDate,"&lt;="&amp;$F$1)</f>
        <v/>
      </c>
      <c r="D388" s="137">
        <f>COUNTIFS(Severity,$B388,Status,"&lt;&gt;Suspend",Status,"&lt;&gt;Assigned",Status,"&lt;&gt;Open",Status,"&lt;&gt;Hold",ResolvedDate,"&gt;="&amp;$C$1,ResolvedDate,"&lt;="&amp;$F$1)</f>
        <v/>
      </c>
      <c r="E388" s="137">
        <f>COUNTIFS(Severity,$B388,SLA_Breach,"&lt;&gt;Yes",Status,"&lt;&gt;Suspend",Status,"&lt;&gt;Assigned",Status,"&lt;&gt;Open",Status,"&lt;&gt;Hold&gt;",ResolvedDate,"&gt;="&amp;$C$1,ResolvedDate,"&lt;="&amp;$F$1)</f>
        <v/>
      </c>
      <c r="F388" s="137">
        <f>COUNTIFS(Severity,$B388,SLA_Breach,"Yes",Status,"&lt;&gt;Suspend",Status,"&lt;&gt;Assigned",Status,"&lt;&gt;Open",Status,"&lt;&gt;Hold&gt;",ResolvedDate,"&gt;="&amp;$C$1,ResolvedDate,"&lt;="&amp;$F$1)</f>
        <v/>
      </c>
      <c r="G388" s="137">
        <f>COUNTIFS(Severity,$B388,AssignedDate,"&gt;=01/01/2017 12:00:00 AM",AssignedDate,"&lt;="&amp;$F$1)</f>
        <v/>
      </c>
      <c r="H388" s="177" t="n"/>
      <c r="L388" s="57" t="n">
        <v>0</v>
      </c>
      <c r="M388" s="57" t="n"/>
    </row>
    <row r="389" spans="1:13">
      <c r="A389" s="137" t="n">
        <v>1</v>
      </c>
      <c r="B389" s="100" t="s">
        <v>525</v>
      </c>
      <c r="C389" s="137">
        <f>COUNTIFS(Severity,$B389,AssignedDate,"&gt;="&amp;$C$1,AssignedDate,"&lt;="&amp;$F$1)</f>
        <v/>
      </c>
      <c r="D389" s="137">
        <f>COUNTIFS(Severity,$B389,Status,"&lt;&gt;Suspend",Status,"&lt;&gt;Assigned",Status,"&lt;&gt;Open",Status,"&lt;&gt;Hold",ResolvedDate,"&gt;="&amp;$C$1,ResolvedDate,"&lt;="&amp;$F$1)</f>
        <v/>
      </c>
      <c r="E389" s="137">
        <f>COUNTIFS(Severity,$B389,SLA_Breach,"&lt;&gt;Yes",Status,"&lt;&gt;Suspend",Status,"&lt;&gt;Assigned",Status,"&lt;&gt;Open",Status,"&lt;&gt;Hold&gt;",ResolvedDate,"&gt;="&amp;$C$1,ResolvedDate,"&lt;="&amp;$F$1)</f>
        <v/>
      </c>
      <c r="F389" s="137">
        <f>COUNTIFS(Severity,$B389,SLA_Breach,"Yes",Status,"&lt;&gt;Suspend",Status,"&lt;&gt;Assigned",Status,"&lt;&gt;Open",Status,"&lt;&gt;Hold&gt;",ResolvedDate,"&gt;="&amp;$C$1,ResolvedDate,"&lt;="&amp;$F$1)</f>
        <v/>
      </c>
      <c r="G389" s="137">
        <f>COUNTIFS(Severity,$B389,AssignedDate,"&gt;=01/01/2017 12:00:00 AM",AssignedDate,"&lt;="&amp;$F$1)</f>
        <v/>
      </c>
      <c r="H389" s="177" t="n"/>
      <c r="L389" s="57" t="n">
        <v>0</v>
      </c>
      <c r="M389" s="57" t="n"/>
    </row>
    <row r="390" spans="1:13">
      <c r="A390" s="137" t="n">
        <v>1</v>
      </c>
      <c r="B390" s="100" t="s">
        <v>525</v>
      </c>
      <c r="C390" s="137">
        <f>COUNTIFS(Severity,$B390,AssignedDate,"&gt;="&amp;$C$1,AssignedDate,"&lt;="&amp;$F$1)</f>
        <v/>
      </c>
      <c r="D390" s="137">
        <f>COUNTIFS(Severity,$B390,Status,"&lt;&gt;Suspend",Status,"&lt;&gt;Assigned",Status,"&lt;&gt;Open",Status,"&lt;&gt;Hold",ResolvedDate,"&gt;="&amp;$C$1,ResolvedDate,"&lt;="&amp;$F$1)</f>
        <v/>
      </c>
      <c r="E390" s="137">
        <f>COUNTIFS(Severity,$B390,SLA_Breach,"&lt;&gt;Yes",Status,"&lt;&gt;Suspend",Status,"&lt;&gt;Assigned",Status,"&lt;&gt;Open",Status,"&lt;&gt;Hold&gt;",ResolvedDate,"&gt;="&amp;$C$1,ResolvedDate,"&lt;="&amp;$F$1)</f>
        <v/>
      </c>
      <c r="F390" s="137">
        <f>COUNTIFS(Severity,$B390,SLA_Breach,"Yes",Status,"&lt;&gt;Suspend",Status,"&lt;&gt;Assigned",Status,"&lt;&gt;Open",Status,"&lt;&gt;Hold&gt;",ResolvedDate,"&gt;="&amp;$C$1,ResolvedDate,"&lt;="&amp;$F$1)</f>
        <v/>
      </c>
      <c r="G390" s="137">
        <f>COUNTIFS(Severity,$B390,AssignedDate,"&gt;=01/01/2017 12:00:00 AM",AssignedDate,"&lt;="&amp;$F$1)</f>
        <v/>
      </c>
      <c r="H390" s="177" t="n"/>
      <c r="L390" s="57" t="n">
        <v>0</v>
      </c>
      <c r="M390" s="57" t="n"/>
    </row>
    <row r="391" spans="1:13">
      <c r="A391" s="137" t="n">
        <v>1</v>
      </c>
      <c r="B391" s="100" t="s">
        <v>525</v>
      </c>
      <c r="C391" s="137">
        <f>COUNTIFS(Severity,$B391,AssignedDate,"&gt;="&amp;$C$1,AssignedDate,"&lt;="&amp;$F$1)</f>
        <v/>
      </c>
      <c r="D391" s="137">
        <f>COUNTIFS(Severity,$B391,Status,"&lt;&gt;Suspend",Status,"&lt;&gt;Assigned",Status,"&lt;&gt;Open",Status,"&lt;&gt;Hold",ResolvedDate,"&gt;="&amp;$C$1,ResolvedDate,"&lt;="&amp;$F$1)</f>
        <v/>
      </c>
      <c r="E391" s="137">
        <f>COUNTIFS(Severity,$B391,SLA_Breach,"&lt;&gt;Yes",Status,"&lt;&gt;Suspend",Status,"&lt;&gt;Assigned",Status,"&lt;&gt;Open",Status,"&lt;&gt;Hold&gt;",ResolvedDate,"&gt;="&amp;$C$1,ResolvedDate,"&lt;="&amp;$F$1)</f>
        <v/>
      </c>
      <c r="F391" s="137">
        <f>COUNTIFS(Severity,$B391,SLA_Breach,"Yes",Status,"&lt;&gt;Suspend",Status,"&lt;&gt;Assigned",Status,"&lt;&gt;Open",Status,"&lt;&gt;Hold&gt;",ResolvedDate,"&gt;="&amp;$C$1,ResolvedDate,"&lt;="&amp;$F$1)</f>
        <v/>
      </c>
      <c r="G391" s="137">
        <f>COUNTIFS(Severity,$B391,AssignedDate,"&gt;=01/01/2017 12:00:00 AM",AssignedDate,"&lt;="&amp;$F$1)</f>
        <v/>
      </c>
      <c r="H391" s="177" t="n"/>
      <c r="L391" s="57" t="n">
        <v>0</v>
      </c>
      <c r="M391" s="57" t="n"/>
    </row>
    <row r="392" spans="1:13">
      <c r="A392" s="137" t="n">
        <v>1</v>
      </c>
      <c r="B392" s="100" t="s">
        <v>525</v>
      </c>
      <c r="C392" s="137">
        <f>COUNTIFS(Severity,$B392,AssignedDate,"&gt;="&amp;$C$1,AssignedDate,"&lt;="&amp;$F$1)</f>
        <v/>
      </c>
      <c r="D392" s="137">
        <f>COUNTIFS(Severity,$B392,Status,"&lt;&gt;Suspend",Status,"&lt;&gt;Assigned",Status,"&lt;&gt;Open",Status,"&lt;&gt;Hold",ResolvedDate,"&gt;="&amp;$C$1,ResolvedDate,"&lt;="&amp;$F$1)</f>
        <v/>
      </c>
      <c r="E392" s="137">
        <f>COUNTIFS(Severity,$B392,SLA_Breach,"&lt;&gt;Yes",Status,"&lt;&gt;Suspend",Status,"&lt;&gt;Assigned",Status,"&lt;&gt;Open",Status,"&lt;&gt;Hold&gt;",ResolvedDate,"&gt;="&amp;$C$1,ResolvedDate,"&lt;="&amp;$F$1)</f>
        <v/>
      </c>
      <c r="F392" s="137">
        <f>COUNTIFS(Severity,$B392,SLA_Breach,"Yes",Status,"&lt;&gt;Suspend",Status,"&lt;&gt;Assigned",Status,"&lt;&gt;Open",Status,"&lt;&gt;Hold&gt;",ResolvedDate,"&gt;="&amp;$C$1,ResolvedDate,"&lt;="&amp;$F$1)</f>
        <v/>
      </c>
      <c r="G392" s="137">
        <f>COUNTIFS(Severity,$B392,AssignedDate,"&gt;=01/01/2017 12:00:00 AM",AssignedDate,"&lt;="&amp;$F$1)</f>
        <v/>
      </c>
      <c r="H392" s="177" t="n"/>
      <c r="L392" s="57" t="n">
        <v>0</v>
      </c>
      <c r="M392" s="57" t="n"/>
    </row>
    <row r="393" spans="1:13">
      <c r="A393" s="137" t="n">
        <v>1</v>
      </c>
      <c r="B393" s="100" t="s">
        <v>525</v>
      </c>
      <c r="C393" s="137">
        <f>COUNTIFS(Severity,$B393,AssignedDate,"&gt;="&amp;$C$1,AssignedDate,"&lt;="&amp;$F$1)</f>
        <v/>
      </c>
      <c r="D393" s="137">
        <f>COUNTIFS(Severity,$B393,Status,"&lt;&gt;Suspend",Status,"&lt;&gt;Assigned",Status,"&lt;&gt;Open",Status,"&lt;&gt;Hold",ResolvedDate,"&gt;="&amp;$C$1,ResolvedDate,"&lt;="&amp;$F$1)</f>
        <v/>
      </c>
      <c r="E393" s="137">
        <f>COUNTIFS(Severity,$B393,SLA_Breach,"&lt;&gt;Yes",Status,"&lt;&gt;Suspend",Status,"&lt;&gt;Assigned",Status,"&lt;&gt;Open",Status,"&lt;&gt;Hold&gt;",ResolvedDate,"&gt;="&amp;$C$1,ResolvedDate,"&lt;="&amp;$F$1)</f>
        <v/>
      </c>
      <c r="F393" s="137">
        <f>COUNTIFS(Severity,$B393,SLA_Breach,"Yes",Status,"&lt;&gt;Suspend",Status,"&lt;&gt;Assigned",Status,"&lt;&gt;Open",Status,"&lt;&gt;Hold&gt;",ResolvedDate,"&gt;="&amp;$C$1,ResolvedDate,"&lt;="&amp;$F$1)</f>
        <v/>
      </c>
      <c r="G393" s="137">
        <f>COUNTIFS(Severity,$B393,AssignedDate,"&gt;=01/01/2017 12:00:00 AM",AssignedDate,"&lt;="&amp;$F$1)</f>
        <v/>
      </c>
      <c r="H393" s="177" t="n"/>
      <c r="L393" s="57" t="n">
        <v>0</v>
      </c>
      <c r="M393" s="57" t="n"/>
    </row>
    <row r="394" spans="1:13">
      <c r="A394" s="137" t="n">
        <v>1</v>
      </c>
      <c r="B394" s="100" t="s">
        <v>525</v>
      </c>
      <c r="C394" s="137">
        <f>COUNTIFS(Severity,$B394,AssignedDate,"&gt;="&amp;$C$1,AssignedDate,"&lt;="&amp;$F$1)</f>
        <v/>
      </c>
      <c r="D394" s="137">
        <f>COUNTIFS(Severity,$B394,Status,"&lt;&gt;Suspend",Status,"&lt;&gt;Assigned",Status,"&lt;&gt;Open",Status,"&lt;&gt;Hold",ResolvedDate,"&gt;="&amp;$C$1,ResolvedDate,"&lt;="&amp;$F$1)</f>
        <v/>
      </c>
      <c r="E394" s="137">
        <f>COUNTIFS(Severity,$B394,SLA_Breach,"&lt;&gt;Yes",Status,"&lt;&gt;Suspend",Status,"&lt;&gt;Assigned",Status,"&lt;&gt;Open",Status,"&lt;&gt;Hold&gt;",ResolvedDate,"&gt;="&amp;$C$1,ResolvedDate,"&lt;="&amp;$F$1)</f>
        <v/>
      </c>
      <c r="F394" s="137">
        <f>COUNTIFS(Severity,$B394,SLA_Breach,"Yes",Status,"&lt;&gt;Suspend",Status,"&lt;&gt;Assigned",Status,"&lt;&gt;Open",Status,"&lt;&gt;Hold&gt;",ResolvedDate,"&gt;="&amp;$C$1,ResolvedDate,"&lt;="&amp;$F$1)</f>
        <v/>
      </c>
      <c r="G394" s="137">
        <f>COUNTIFS(Severity,$B394,AssignedDate,"&gt;=01/01/2017 12:00:00 AM",AssignedDate,"&lt;="&amp;$F$1)</f>
        <v/>
      </c>
      <c r="H394" s="177" t="n"/>
      <c r="L394" s="57" t="n">
        <v>0</v>
      </c>
      <c r="M394" s="57" t="n"/>
    </row>
    <row r="395" spans="1:13">
      <c r="A395" s="137" t="n">
        <v>1</v>
      </c>
      <c r="B395" s="100" t="s">
        <v>525</v>
      </c>
      <c r="C395" s="137">
        <f>COUNTIFS(Severity,$B395,AssignedDate,"&gt;="&amp;$C$1,AssignedDate,"&lt;="&amp;$F$1)</f>
        <v/>
      </c>
      <c r="D395" s="137">
        <f>COUNTIFS(Severity,$B395,Status,"&lt;&gt;Suspend",Status,"&lt;&gt;Assigned",Status,"&lt;&gt;Open",Status,"&lt;&gt;Hold",ResolvedDate,"&gt;="&amp;$C$1,ResolvedDate,"&lt;="&amp;$F$1)</f>
        <v/>
      </c>
      <c r="E395" s="137">
        <f>COUNTIFS(Severity,$B395,SLA_Breach,"&lt;&gt;Yes",Status,"&lt;&gt;Suspend",Status,"&lt;&gt;Assigned",Status,"&lt;&gt;Open",Status,"&lt;&gt;Hold&gt;",ResolvedDate,"&gt;="&amp;$C$1,ResolvedDate,"&lt;="&amp;$F$1)</f>
        <v/>
      </c>
      <c r="F395" s="137">
        <f>COUNTIFS(Severity,$B395,SLA_Breach,"Yes",Status,"&lt;&gt;Suspend",Status,"&lt;&gt;Assigned",Status,"&lt;&gt;Open",Status,"&lt;&gt;Hold&gt;",ResolvedDate,"&gt;="&amp;$C$1,ResolvedDate,"&lt;="&amp;$F$1)</f>
        <v/>
      </c>
      <c r="G395" s="137">
        <f>COUNTIFS(Severity,$B395,AssignedDate,"&gt;=01/01/2017 12:00:00 AM",AssignedDate,"&lt;="&amp;$F$1)</f>
        <v/>
      </c>
      <c r="H395" s="177" t="n"/>
      <c r="L395" s="57" t="n">
        <v>0</v>
      </c>
      <c r="M395" s="57" t="n"/>
    </row>
    <row r="396" spans="1:13">
      <c r="A396" s="137" t="n">
        <v>1</v>
      </c>
      <c r="B396" s="100" t="s">
        <v>525</v>
      </c>
      <c r="C396" s="137">
        <f>COUNTIFS(Severity,$B396,AssignedDate,"&gt;="&amp;$C$1,AssignedDate,"&lt;="&amp;$F$1)</f>
        <v/>
      </c>
      <c r="D396" s="137">
        <f>COUNTIFS(Severity,$B396,Status,"&lt;&gt;Suspend",Status,"&lt;&gt;Assigned",Status,"&lt;&gt;Open",Status,"&lt;&gt;Hold",ResolvedDate,"&gt;="&amp;$C$1,ResolvedDate,"&lt;="&amp;$F$1)</f>
        <v/>
      </c>
      <c r="E396" s="137">
        <f>COUNTIFS(Severity,$B396,SLA_Breach,"&lt;&gt;Yes",Status,"&lt;&gt;Suspend",Status,"&lt;&gt;Assigned",Status,"&lt;&gt;Open",Status,"&lt;&gt;Hold&gt;",ResolvedDate,"&gt;="&amp;$C$1,ResolvedDate,"&lt;="&amp;$F$1)</f>
        <v/>
      </c>
      <c r="F396" s="137">
        <f>COUNTIFS(Severity,$B396,SLA_Breach,"Yes",Status,"&lt;&gt;Suspend",Status,"&lt;&gt;Assigned",Status,"&lt;&gt;Open",Status,"&lt;&gt;Hold&gt;",ResolvedDate,"&gt;="&amp;$C$1,ResolvedDate,"&lt;="&amp;$F$1)</f>
        <v/>
      </c>
      <c r="G396" s="137">
        <f>COUNTIFS(Severity,$B396,AssignedDate,"&gt;=01/01/2017 12:00:00 AM",AssignedDate,"&lt;="&amp;$F$1)</f>
        <v/>
      </c>
      <c r="H396" s="177" t="n"/>
      <c r="L396" s="57" t="n">
        <v>0</v>
      </c>
      <c r="M396" s="57" t="n"/>
    </row>
    <row r="397" spans="1:13">
      <c r="A397" s="137" t="n">
        <v>1</v>
      </c>
      <c r="B397" s="100" t="s">
        <v>525</v>
      </c>
      <c r="C397" s="137">
        <f>COUNTIFS(Severity,$B397,AssignedDate,"&gt;="&amp;$C$1,AssignedDate,"&lt;="&amp;$F$1)</f>
        <v/>
      </c>
      <c r="D397" s="137">
        <f>COUNTIFS(Severity,$B397,Status,"&lt;&gt;Suspend",Status,"&lt;&gt;Assigned",Status,"&lt;&gt;Open",Status,"&lt;&gt;Hold",ResolvedDate,"&gt;="&amp;$C$1,ResolvedDate,"&lt;="&amp;$F$1)</f>
        <v/>
      </c>
      <c r="E397" s="137">
        <f>COUNTIFS(Severity,$B397,SLA_Breach,"&lt;&gt;Yes",Status,"&lt;&gt;Suspend",Status,"&lt;&gt;Assigned",Status,"&lt;&gt;Open",Status,"&lt;&gt;Hold&gt;",ResolvedDate,"&gt;="&amp;$C$1,ResolvedDate,"&lt;="&amp;$F$1)</f>
        <v/>
      </c>
      <c r="F397" s="137">
        <f>COUNTIFS(Severity,$B397,SLA_Breach,"Yes",Status,"&lt;&gt;Suspend",Status,"&lt;&gt;Assigned",Status,"&lt;&gt;Open",Status,"&lt;&gt;Hold&gt;",ResolvedDate,"&gt;="&amp;$C$1,ResolvedDate,"&lt;="&amp;$F$1)</f>
        <v/>
      </c>
      <c r="G397" s="137">
        <f>COUNTIFS(Severity,$B397,AssignedDate,"&gt;=01/01/2017 12:00:00 AM",AssignedDate,"&lt;="&amp;$F$1)</f>
        <v/>
      </c>
      <c r="H397" s="177" t="n"/>
      <c r="L397" s="57" t="n">
        <v>0</v>
      </c>
      <c r="M397" s="57" t="n"/>
    </row>
    <row r="398" spans="1:13">
      <c r="A398" s="137" t="n">
        <v>1</v>
      </c>
      <c r="B398" s="100" t="s">
        <v>525</v>
      </c>
      <c r="C398" s="137">
        <f>COUNTIFS(Severity,$B398,AssignedDate,"&gt;="&amp;$C$1,AssignedDate,"&lt;="&amp;$F$1)</f>
        <v/>
      </c>
      <c r="D398" s="137">
        <f>COUNTIFS(Severity,$B398,Status,"&lt;&gt;Suspend",Status,"&lt;&gt;Assigned",Status,"&lt;&gt;Open",Status,"&lt;&gt;Hold",ResolvedDate,"&gt;="&amp;$C$1,ResolvedDate,"&lt;="&amp;$F$1)</f>
        <v/>
      </c>
      <c r="E398" s="137">
        <f>COUNTIFS(Severity,$B398,SLA_Breach,"&lt;&gt;Yes",Status,"&lt;&gt;Suspend",Status,"&lt;&gt;Assigned",Status,"&lt;&gt;Open",Status,"&lt;&gt;Hold&gt;",ResolvedDate,"&gt;="&amp;$C$1,ResolvedDate,"&lt;="&amp;$F$1)</f>
        <v/>
      </c>
      <c r="F398" s="137">
        <f>COUNTIFS(Severity,$B398,SLA_Breach,"Yes",Status,"&lt;&gt;Suspend",Status,"&lt;&gt;Assigned",Status,"&lt;&gt;Open",Status,"&lt;&gt;Hold&gt;",ResolvedDate,"&gt;="&amp;$C$1,ResolvedDate,"&lt;="&amp;$F$1)</f>
        <v/>
      </c>
      <c r="G398" s="137">
        <f>COUNTIFS(Severity,$B398,AssignedDate,"&gt;=01/01/2017 12:00:00 AM",AssignedDate,"&lt;="&amp;$F$1)</f>
        <v/>
      </c>
      <c r="H398" s="177" t="n"/>
      <c r="L398" s="57" t="n">
        <v>0</v>
      </c>
      <c r="M398" s="57" t="n"/>
    </row>
    <row r="399" spans="1:13">
      <c r="A399" s="137" t="n">
        <v>1</v>
      </c>
      <c r="B399" s="100" t="s">
        <v>525</v>
      </c>
      <c r="C399" s="137">
        <f>COUNTIFS(Severity,$B399,AssignedDate,"&gt;="&amp;$C$1,AssignedDate,"&lt;="&amp;$F$1)</f>
        <v/>
      </c>
      <c r="D399" s="137">
        <f>COUNTIFS(Severity,$B399,Status,"&lt;&gt;Suspend",Status,"&lt;&gt;Assigned",Status,"&lt;&gt;Open",Status,"&lt;&gt;Hold",ResolvedDate,"&gt;="&amp;$C$1,ResolvedDate,"&lt;="&amp;$F$1)</f>
        <v/>
      </c>
      <c r="E399" s="137">
        <f>COUNTIFS(Severity,$B399,SLA_Breach,"&lt;&gt;Yes",Status,"&lt;&gt;Suspend",Status,"&lt;&gt;Assigned",Status,"&lt;&gt;Open",Status,"&lt;&gt;Hold&gt;",ResolvedDate,"&gt;="&amp;$C$1,ResolvedDate,"&lt;="&amp;$F$1)</f>
        <v/>
      </c>
      <c r="F399" s="137">
        <f>COUNTIFS(Severity,$B399,SLA_Breach,"Yes",Status,"&lt;&gt;Suspend",Status,"&lt;&gt;Assigned",Status,"&lt;&gt;Open",Status,"&lt;&gt;Hold&gt;",ResolvedDate,"&gt;="&amp;$C$1,ResolvedDate,"&lt;="&amp;$F$1)</f>
        <v/>
      </c>
      <c r="G399" s="137">
        <f>COUNTIFS(Severity,$B399,AssignedDate,"&gt;=01/01/2017 12:00:00 AM",AssignedDate,"&lt;="&amp;$F$1)</f>
        <v/>
      </c>
      <c r="H399" s="177" t="n"/>
      <c r="L399" s="57" t="n">
        <v>0</v>
      </c>
      <c r="M399" s="57" t="n"/>
    </row>
    <row r="400" spans="1:13">
      <c r="A400" s="137" t="n">
        <v>1</v>
      </c>
      <c r="B400" s="100" t="s">
        <v>525</v>
      </c>
      <c r="C400" s="137">
        <f>COUNTIFS(Severity,$B400,AssignedDate,"&gt;="&amp;$C$1,AssignedDate,"&lt;="&amp;$F$1)</f>
        <v/>
      </c>
      <c r="D400" s="137">
        <f>COUNTIFS(Severity,$B400,Status,"&lt;&gt;Suspend",Status,"&lt;&gt;Assigned",Status,"&lt;&gt;Open",Status,"&lt;&gt;Hold",ResolvedDate,"&gt;="&amp;$C$1,ResolvedDate,"&lt;="&amp;$F$1)</f>
        <v/>
      </c>
      <c r="E400" s="137">
        <f>COUNTIFS(Severity,$B400,SLA_Breach,"&lt;&gt;Yes",Status,"&lt;&gt;Suspend",Status,"&lt;&gt;Assigned",Status,"&lt;&gt;Open",Status,"&lt;&gt;Hold&gt;",ResolvedDate,"&gt;="&amp;$C$1,ResolvedDate,"&lt;="&amp;$F$1)</f>
        <v/>
      </c>
      <c r="F400" s="137">
        <f>COUNTIFS(Severity,$B400,SLA_Breach,"Yes",Status,"&lt;&gt;Suspend",Status,"&lt;&gt;Assigned",Status,"&lt;&gt;Open",Status,"&lt;&gt;Hold&gt;",ResolvedDate,"&gt;="&amp;$C$1,ResolvedDate,"&lt;="&amp;$F$1)</f>
        <v/>
      </c>
      <c r="G400" s="137">
        <f>COUNTIFS(Severity,$B400,AssignedDate,"&gt;=01/01/2017 12:00:00 AM",AssignedDate,"&lt;="&amp;$F$1)</f>
        <v/>
      </c>
      <c r="H400" s="177" t="n"/>
      <c r="L400" s="57" t="n">
        <v>0</v>
      </c>
      <c r="M400" s="57" t="n"/>
    </row>
    <row r="401" spans="1:13">
      <c r="A401" s="137" t="n">
        <v>1</v>
      </c>
      <c r="B401" s="100" t="s">
        <v>525</v>
      </c>
      <c r="C401" s="137">
        <f>COUNTIFS(Severity,$B401,AssignedDate,"&gt;="&amp;$C$1,AssignedDate,"&lt;="&amp;$F$1)</f>
        <v/>
      </c>
      <c r="D401" s="137">
        <f>COUNTIFS(Severity,$B401,Status,"&lt;&gt;Suspend",Status,"&lt;&gt;Assigned",Status,"&lt;&gt;Open",Status,"&lt;&gt;Hold",ResolvedDate,"&gt;="&amp;$C$1,ResolvedDate,"&lt;="&amp;$F$1)</f>
        <v/>
      </c>
      <c r="E401" s="137">
        <f>COUNTIFS(Severity,$B401,SLA_Breach,"&lt;&gt;Yes",Status,"&lt;&gt;Suspend",Status,"&lt;&gt;Assigned",Status,"&lt;&gt;Open",Status,"&lt;&gt;Hold&gt;",ResolvedDate,"&gt;="&amp;$C$1,ResolvedDate,"&lt;="&amp;$F$1)</f>
        <v/>
      </c>
      <c r="F401" s="137">
        <f>COUNTIFS(Severity,$B401,SLA_Breach,"Yes",Status,"&lt;&gt;Suspend",Status,"&lt;&gt;Assigned",Status,"&lt;&gt;Open",Status,"&lt;&gt;Hold&gt;",ResolvedDate,"&gt;="&amp;$C$1,ResolvedDate,"&lt;="&amp;$F$1)</f>
        <v/>
      </c>
      <c r="G401" s="137">
        <f>COUNTIFS(Severity,$B401,AssignedDate,"&gt;=01/01/2017 12:00:00 AM",AssignedDate,"&lt;="&amp;$F$1)</f>
        <v/>
      </c>
      <c r="H401" s="177" t="n"/>
      <c r="L401" s="57" t="n">
        <v>0</v>
      </c>
      <c r="M401" s="57" t="n"/>
    </row>
    <row r="402" spans="1:13">
      <c r="A402" s="137" t="n">
        <v>1</v>
      </c>
      <c r="B402" s="100" t="s">
        <v>525</v>
      </c>
      <c r="C402" s="137">
        <f>COUNTIFS(Severity,$B402,AssignedDate,"&gt;="&amp;$C$1,AssignedDate,"&lt;="&amp;$F$1)</f>
        <v/>
      </c>
      <c r="D402" s="137">
        <f>COUNTIFS(Severity,$B402,Status,"&lt;&gt;Suspend",Status,"&lt;&gt;Assigned",Status,"&lt;&gt;Open",Status,"&lt;&gt;Hold",ResolvedDate,"&gt;="&amp;$C$1,ResolvedDate,"&lt;="&amp;$F$1)</f>
        <v/>
      </c>
      <c r="E402" s="137">
        <f>COUNTIFS(Severity,$B402,SLA_Breach,"&lt;&gt;Yes",Status,"&lt;&gt;Suspend",Status,"&lt;&gt;Assigned",Status,"&lt;&gt;Open",Status,"&lt;&gt;Hold&gt;",ResolvedDate,"&gt;="&amp;$C$1,ResolvedDate,"&lt;="&amp;$F$1)</f>
        <v/>
      </c>
      <c r="F402" s="137">
        <f>COUNTIFS(Severity,$B402,SLA_Breach,"Yes",Status,"&lt;&gt;Suspend",Status,"&lt;&gt;Assigned",Status,"&lt;&gt;Open",Status,"&lt;&gt;Hold&gt;",ResolvedDate,"&gt;="&amp;$C$1,ResolvedDate,"&lt;="&amp;$F$1)</f>
        <v/>
      </c>
      <c r="G402" s="137">
        <f>COUNTIFS(Severity,$B402,AssignedDate,"&gt;=01/01/2017 12:00:00 AM",AssignedDate,"&lt;="&amp;$F$1)</f>
        <v/>
      </c>
      <c r="H402" s="177" t="n"/>
      <c r="L402" s="57" t="n">
        <v>0</v>
      </c>
      <c r="M402" s="57" t="n"/>
    </row>
    <row r="403" spans="1:13">
      <c r="A403" s="137" t="n">
        <v>1</v>
      </c>
      <c r="B403" s="100" t="s">
        <v>525</v>
      </c>
      <c r="C403" s="137">
        <f>COUNTIFS(Severity,$B403,AssignedDate,"&gt;="&amp;$C$1,AssignedDate,"&lt;="&amp;$F$1)</f>
        <v/>
      </c>
      <c r="D403" s="137">
        <f>COUNTIFS(Severity,$B403,Status,"&lt;&gt;Suspend",Status,"&lt;&gt;Assigned",Status,"&lt;&gt;Open",Status,"&lt;&gt;Hold",ResolvedDate,"&gt;="&amp;$C$1,ResolvedDate,"&lt;="&amp;$F$1)</f>
        <v/>
      </c>
      <c r="E403" s="137">
        <f>COUNTIFS(Severity,$B403,SLA_Breach,"&lt;&gt;Yes",Status,"&lt;&gt;Suspend",Status,"&lt;&gt;Assigned",Status,"&lt;&gt;Open",Status,"&lt;&gt;Hold&gt;",ResolvedDate,"&gt;="&amp;$C$1,ResolvedDate,"&lt;="&amp;$F$1)</f>
        <v/>
      </c>
      <c r="F403" s="137">
        <f>COUNTIFS(Severity,$B403,SLA_Breach,"Yes",Status,"&lt;&gt;Suspend",Status,"&lt;&gt;Assigned",Status,"&lt;&gt;Open",Status,"&lt;&gt;Hold&gt;",ResolvedDate,"&gt;="&amp;$C$1,ResolvedDate,"&lt;="&amp;$F$1)</f>
        <v/>
      </c>
      <c r="G403" s="137">
        <f>COUNTIFS(Severity,$B403,AssignedDate,"&gt;=01/01/2017 12:00:00 AM",AssignedDate,"&lt;="&amp;$F$1)</f>
        <v/>
      </c>
      <c r="H403" s="177" t="n"/>
      <c r="L403" s="57" t="n">
        <v>0</v>
      </c>
      <c r="M403" s="57" t="n"/>
    </row>
    <row r="404" spans="1:13">
      <c r="A404" s="137" t="n">
        <v>1</v>
      </c>
      <c r="B404" s="100" t="s">
        <v>525</v>
      </c>
      <c r="C404" s="137">
        <f>COUNTIFS(Severity,$B404,AssignedDate,"&gt;="&amp;$C$1,AssignedDate,"&lt;="&amp;$F$1)</f>
        <v/>
      </c>
      <c r="D404" s="137">
        <f>COUNTIFS(Severity,$B404,Status,"&lt;&gt;Suspend",Status,"&lt;&gt;Assigned",Status,"&lt;&gt;Open",Status,"&lt;&gt;Hold",ResolvedDate,"&gt;="&amp;$C$1,ResolvedDate,"&lt;="&amp;$F$1)</f>
        <v/>
      </c>
      <c r="E404" s="137">
        <f>COUNTIFS(Severity,$B404,SLA_Breach,"&lt;&gt;Yes",Status,"&lt;&gt;Suspend",Status,"&lt;&gt;Assigned",Status,"&lt;&gt;Open",Status,"&lt;&gt;Hold&gt;",ResolvedDate,"&gt;="&amp;$C$1,ResolvedDate,"&lt;="&amp;$F$1)</f>
        <v/>
      </c>
      <c r="F404" s="137">
        <f>COUNTIFS(Severity,$B404,SLA_Breach,"Yes",Status,"&lt;&gt;Suspend",Status,"&lt;&gt;Assigned",Status,"&lt;&gt;Open",Status,"&lt;&gt;Hold&gt;",ResolvedDate,"&gt;="&amp;$C$1,ResolvedDate,"&lt;="&amp;$F$1)</f>
        <v/>
      </c>
      <c r="G404" s="137">
        <f>COUNTIFS(Severity,$B404,AssignedDate,"&gt;=01/01/2017 12:00:00 AM",AssignedDate,"&lt;="&amp;$F$1)</f>
        <v/>
      </c>
      <c r="H404" s="177" t="n"/>
      <c r="L404" s="57" t="n">
        <v>0</v>
      </c>
      <c r="M404" s="57" t="n"/>
    </row>
    <row r="405" spans="1:13">
      <c r="A405" s="137" t="n">
        <v>1</v>
      </c>
      <c r="B405" s="100" t="s">
        <v>525</v>
      </c>
      <c r="C405" s="137">
        <f>COUNTIFS(Severity,$B405,AssignedDate,"&gt;="&amp;$C$1,AssignedDate,"&lt;="&amp;$F$1)</f>
        <v/>
      </c>
      <c r="D405" s="137">
        <f>COUNTIFS(Severity,$B405,Status,"&lt;&gt;Suspend",Status,"&lt;&gt;Assigned",Status,"&lt;&gt;Open",Status,"&lt;&gt;Hold",ResolvedDate,"&gt;="&amp;$C$1,ResolvedDate,"&lt;="&amp;$F$1)</f>
        <v/>
      </c>
      <c r="E405" s="137">
        <f>COUNTIFS(Severity,$B405,SLA_Breach,"&lt;&gt;Yes",Status,"&lt;&gt;Suspend",Status,"&lt;&gt;Assigned",Status,"&lt;&gt;Open",Status,"&lt;&gt;Hold&gt;",ResolvedDate,"&gt;="&amp;$C$1,ResolvedDate,"&lt;="&amp;$F$1)</f>
        <v/>
      </c>
      <c r="F405" s="137">
        <f>COUNTIFS(Severity,$B405,SLA_Breach,"Yes",Status,"&lt;&gt;Suspend",Status,"&lt;&gt;Assigned",Status,"&lt;&gt;Open",Status,"&lt;&gt;Hold&gt;",ResolvedDate,"&gt;="&amp;$C$1,ResolvedDate,"&lt;="&amp;$F$1)</f>
        <v/>
      </c>
      <c r="G405" s="137">
        <f>COUNTIFS(Severity,$B405,AssignedDate,"&gt;=01/01/2017 12:00:00 AM",AssignedDate,"&lt;="&amp;$F$1)</f>
        <v/>
      </c>
      <c r="H405" s="177" t="n"/>
      <c r="L405" s="57" t="n">
        <v>0</v>
      </c>
      <c r="M405" s="57" t="n"/>
    </row>
    <row r="406" spans="1:13">
      <c r="A406" s="137" t="n">
        <v>1</v>
      </c>
      <c r="B406" s="100" t="s">
        <v>525</v>
      </c>
      <c r="C406" s="137">
        <f>COUNTIFS(Severity,$B406,AssignedDate,"&gt;="&amp;$C$1,AssignedDate,"&lt;="&amp;$F$1)</f>
        <v/>
      </c>
      <c r="D406" s="137">
        <f>COUNTIFS(Severity,$B406,Status,"&lt;&gt;Suspend",Status,"&lt;&gt;Assigned",Status,"&lt;&gt;Open",Status,"&lt;&gt;Hold",ResolvedDate,"&gt;="&amp;$C$1,ResolvedDate,"&lt;="&amp;$F$1)</f>
        <v/>
      </c>
      <c r="E406" s="137">
        <f>COUNTIFS(Severity,$B406,SLA_Breach,"&lt;&gt;Yes",Status,"&lt;&gt;Suspend",Status,"&lt;&gt;Assigned",Status,"&lt;&gt;Open",Status,"&lt;&gt;Hold&gt;",ResolvedDate,"&gt;="&amp;$C$1,ResolvedDate,"&lt;="&amp;$F$1)</f>
        <v/>
      </c>
      <c r="F406" s="137">
        <f>COUNTIFS(Severity,$B406,SLA_Breach,"Yes",Status,"&lt;&gt;Suspend",Status,"&lt;&gt;Assigned",Status,"&lt;&gt;Open",Status,"&lt;&gt;Hold&gt;",ResolvedDate,"&gt;="&amp;$C$1,ResolvedDate,"&lt;="&amp;$F$1)</f>
        <v/>
      </c>
      <c r="G406" s="137">
        <f>COUNTIFS(Severity,$B406,AssignedDate,"&gt;=01/01/2017 12:00:00 AM",AssignedDate,"&lt;="&amp;$F$1)</f>
        <v/>
      </c>
      <c r="H406" s="177" t="n"/>
      <c r="L406" s="57" t="n">
        <v>0</v>
      </c>
      <c r="M406" s="57" t="n"/>
    </row>
    <row r="407" spans="1:13">
      <c r="A407" s="137" t="n">
        <v>1</v>
      </c>
      <c r="B407" s="100" t="s">
        <v>525</v>
      </c>
      <c r="C407" s="137">
        <f>COUNTIFS(Severity,$B407,AssignedDate,"&gt;="&amp;$C$1,AssignedDate,"&lt;="&amp;$F$1)</f>
        <v/>
      </c>
      <c r="D407" s="137">
        <f>COUNTIFS(Severity,$B407,Status,"&lt;&gt;Suspend",Status,"&lt;&gt;Assigned",Status,"&lt;&gt;Open",Status,"&lt;&gt;Hold",ResolvedDate,"&gt;="&amp;$C$1,ResolvedDate,"&lt;="&amp;$F$1)</f>
        <v/>
      </c>
      <c r="E407" s="137">
        <f>COUNTIFS(Severity,$B407,SLA_Breach,"&lt;&gt;Yes",Status,"&lt;&gt;Suspend",Status,"&lt;&gt;Assigned",Status,"&lt;&gt;Open",Status,"&lt;&gt;Hold&gt;",ResolvedDate,"&gt;="&amp;$C$1,ResolvedDate,"&lt;="&amp;$F$1)</f>
        <v/>
      </c>
      <c r="F407" s="137">
        <f>COUNTIFS(Severity,$B407,SLA_Breach,"Yes",Status,"&lt;&gt;Suspend",Status,"&lt;&gt;Assigned",Status,"&lt;&gt;Open",Status,"&lt;&gt;Hold&gt;",ResolvedDate,"&gt;="&amp;$C$1,ResolvedDate,"&lt;="&amp;$F$1)</f>
        <v/>
      </c>
      <c r="G407" s="137">
        <f>COUNTIFS(Severity,$B407,AssignedDate,"&gt;=01/01/2017 12:00:00 AM",AssignedDate,"&lt;="&amp;$F$1)</f>
        <v/>
      </c>
      <c r="H407" s="177" t="n"/>
      <c r="L407" s="57" t="n">
        <v>0</v>
      </c>
      <c r="M407" s="57" t="n"/>
    </row>
    <row r="408" spans="1:13">
      <c r="A408" s="137" t="n">
        <v>1</v>
      </c>
      <c r="B408" s="100" t="s">
        <v>525</v>
      </c>
      <c r="C408" s="137">
        <f>COUNTIFS(Severity,$B408,AssignedDate,"&gt;="&amp;$C$1,AssignedDate,"&lt;="&amp;$F$1)</f>
        <v/>
      </c>
      <c r="D408" s="137">
        <f>COUNTIFS(Severity,$B408,Status,"&lt;&gt;Suspend",Status,"&lt;&gt;Assigned",Status,"&lt;&gt;Open",Status,"&lt;&gt;Hold",ResolvedDate,"&gt;="&amp;$C$1,ResolvedDate,"&lt;="&amp;$F$1)</f>
        <v/>
      </c>
      <c r="E408" s="137">
        <f>COUNTIFS(Severity,$B408,SLA_Breach,"&lt;&gt;Yes",Status,"&lt;&gt;Suspend",Status,"&lt;&gt;Assigned",Status,"&lt;&gt;Open",Status,"&lt;&gt;Hold&gt;",ResolvedDate,"&gt;="&amp;$C$1,ResolvedDate,"&lt;="&amp;$F$1)</f>
        <v/>
      </c>
      <c r="F408" s="137">
        <f>COUNTIFS(Severity,$B408,SLA_Breach,"Yes",Status,"&lt;&gt;Suspend",Status,"&lt;&gt;Assigned",Status,"&lt;&gt;Open",Status,"&lt;&gt;Hold&gt;",ResolvedDate,"&gt;="&amp;$C$1,ResolvedDate,"&lt;="&amp;$F$1)</f>
        <v/>
      </c>
      <c r="G408" s="137">
        <f>COUNTIFS(Severity,$B408,AssignedDate,"&gt;=01/01/2017 12:00:00 AM",AssignedDate,"&lt;="&amp;$F$1)</f>
        <v/>
      </c>
      <c r="H408" s="177" t="n"/>
      <c r="L408" s="57" t="n">
        <v>0</v>
      </c>
      <c r="M408" s="57" t="n"/>
    </row>
    <row r="409" spans="1:13">
      <c r="A409" s="137" t="n">
        <v>1</v>
      </c>
      <c r="B409" s="100" t="s">
        <v>525</v>
      </c>
      <c r="C409" s="137">
        <f>COUNTIFS(Severity,$B409,AssignedDate,"&gt;="&amp;$C$1,AssignedDate,"&lt;="&amp;$F$1)</f>
        <v/>
      </c>
      <c r="D409" s="137">
        <f>COUNTIFS(Severity,$B409,Status,"&lt;&gt;Suspend",Status,"&lt;&gt;Assigned",Status,"&lt;&gt;Open",Status,"&lt;&gt;Hold",ResolvedDate,"&gt;="&amp;$C$1,ResolvedDate,"&lt;="&amp;$F$1)</f>
        <v/>
      </c>
      <c r="E409" s="137">
        <f>COUNTIFS(Severity,$B409,SLA_Breach,"&lt;&gt;Yes",Status,"&lt;&gt;Suspend",Status,"&lt;&gt;Assigned",Status,"&lt;&gt;Open",Status,"&lt;&gt;Hold&gt;",ResolvedDate,"&gt;="&amp;$C$1,ResolvedDate,"&lt;="&amp;$F$1)</f>
        <v/>
      </c>
      <c r="F409" s="137">
        <f>COUNTIFS(Severity,$B409,SLA_Breach,"Yes",Status,"&lt;&gt;Suspend",Status,"&lt;&gt;Assigned",Status,"&lt;&gt;Open",Status,"&lt;&gt;Hold&gt;",ResolvedDate,"&gt;="&amp;$C$1,ResolvedDate,"&lt;="&amp;$F$1)</f>
        <v/>
      </c>
      <c r="G409" s="137">
        <f>COUNTIFS(Severity,$B409,AssignedDate,"&gt;=01/01/2017 12:00:00 AM",AssignedDate,"&lt;="&amp;$F$1)</f>
        <v/>
      </c>
      <c r="H409" s="177" t="n"/>
      <c r="L409" s="57" t="n">
        <v>0</v>
      </c>
      <c r="M409" s="57" t="n"/>
    </row>
    <row r="410" spans="1:13">
      <c r="A410" s="137" t="n">
        <v>1</v>
      </c>
      <c r="B410" s="100" t="s">
        <v>525</v>
      </c>
      <c r="C410" s="137">
        <f>COUNTIFS(Severity,$B410,AssignedDate,"&gt;="&amp;$C$1,AssignedDate,"&lt;="&amp;$F$1)</f>
        <v/>
      </c>
      <c r="D410" s="137">
        <f>COUNTIFS(Severity,$B410,Status,"&lt;&gt;Suspend",Status,"&lt;&gt;Assigned",Status,"&lt;&gt;Open",Status,"&lt;&gt;Hold",ResolvedDate,"&gt;="&amp;$C$1,ResolvedDate,"&lt;="&amp;$F$1)</f>
        <v/>
      </c>
      <c r="E410" s="137">
        <f>COUNTIFS(Severity,$B410,SLA_Breach,"&lt;&gt;Yes",Status,"&lt;&gt;Suspend",Status,"&lt;&gt;Assigned",Status,"&lt;&gt;Open",Status,"&lt;&gt;Hold&gt;",ResolvedDate,"&gt;="&amp;$C$1,ResolvedDate,"&lt;="&amp;$F$1)</f>
        <v/>
      </c>
      <c r="F410" s="137">
        <f>COUNTIFS(Severity,$B410,SLA_Breach,"Yes",Status,"&lt;&gt;Suspend",Status,"&lt;&gt;Assigned",Status,"&lt;&gt;Open",Status,"&lt;&gt;Hold&gt;",ResolvedDate,"&gt;="&amp;$C$1,ResolvedDate,"&lt;="&amp;$F$1)</f>
        <v/>
      </c>
      <c r="G410" s="137">
        <f>COUNTIFS(Severity,$B410,AssignedDate,"&gt;=01/01/2017 12:00:00 AM",AssignedDate,"&lt;="&amp;$F$1)</f>
        <v/>
      </c>
      <c r="H410" s="177" t="n"/>
      <c r="L410" s="57" t="n">
        <v>0</v>
      </c>
      <c r="M410" s="57" t="n"/>
    </row>
    <row r="411" spans="1:13">
      <c r="A411" s="137" t="n">
        <v>1</v>
      </c>
      <c r="B411" s="100" t="s">
        <v>525</v>
      </c>
      <c r="C411" s="137">
        <f>COUNTIFS(Severity,$B411,AssignedDate,"&gt;="&amp;$C$1,AssignedDate,"&lt;="&amp;$F$1)</f>
        <v/>
      </c>
      <c r="D411" s="137">
        <f>COUNTIFS(Severity,$B411,Status,"&lt;&gt;Suspend",Status,"&lt;&gt;Assigned",Status,"&lt;&gt;Open",Status,"&lt;&gt;Hold",ResolvedDate,"&gt;="&amp;$C$1,ResolvedDate,"&lt;="&amp;$F$1)</f>
        <v/>
      </c>
      <c r="E411" s="137">
        <f>COUNTIFS(Severity,$B411,SLA_Breach,"&lt;&gt;Yes",Status,"&lt;&gt;Suspend",Status,"&lt;&gt;Assigned",Status,"&lt;&gt;Open",Status,"&lt;&gt;Hold&gt;",ResolvedDate,"&gt;="&amp;$C$1,ResolvedDate,"&lt;="&amp;$F$1)</f>
        <v/>
      </c>
      <c r="F411" s="137">
        <f>COUNTIFS(Severity,$B411,SLA_Breach,"Yes",Status,"&lt;&gt;Suspend",Status,"&lt;&gt;Assigned",Status,"&lt;&gt;Open",Status,"&lt;&gt;Hold&gt;",ResolvedDate,"&gt;="&amp;$C$1,ResolvedDate,"&lt;="&amp;$F$1)</f>
        <v/>
      </c>
      <c r="G411" s="137">
        <f>COUNTIFS(Severity,$B411,AssignedDate,"&gt;=01/01/2017 12:00:00 AM",AssignedDate,"&lt;="&amp;$F$1)</f>
        <v/>
      </c>
      <c r="H411" s="177" t="n"/>
      <c r="L411" s="57" t="n">
        <v>0</v>
      </c>
      <c r="M411" s="57" t="n"/>
    </row>
    <row r="412" spans="1:13">
      <c r="A412" s="137" t="n">
        <v>1</v>
      </c>
      <c r="B412" s="100" t="s">
        <v>525</v>
      </c>
      <c r="C412" s="137">
        <f>COUNTIFS(Severity,$B412,AssignedDate,"&gt;="&amp;$C$1,AssignedDate,"&lt;="&amp;$F$1)</f>
        <v/>
      </c>
      <c r="D412" s="137">
        <f>COUNTIFS(Severity,$B412,Status,"&lt;&gt;Suspend",Status,"&lt;&gt;Assigned",Status,"&lt;&gt;Open",Status,"&lt;&gt;Hold",ResolvedDate,"&gt;="&amp;$C$1,ResolvedDate,"&lt;="&amp;$F$1)</f>
        <v/>
      </c>
      <c r="E412" s="137">
        <f>COUNTIFS(Severity,$B412,SLA_Breach,"&lt;&gt;Yes",Status,"&lt;&gt;Suspend",Status,"&lt;&gt;Assigned",Status,"&lt;&gt;Open",Status,"&lt;&gt;Hold&gt;",ResolvedDate,"&gt;="&amp;$C$1,ResolvedDate,"&lt;="&amp;$F$1)</f>
        <v/>
      </c>
      <c r="F412" s="137">
        <f>COUNTIFS(Severity,$B412,SLA_Breach,"Yes",Status,"&lt;&gt;Suspend",Status,"&lt;&gt;Assigned",Status,"&lt;&gt;Open",Status,"&lt;&gt;Hold&gt;",ResolvedDate,"&gt;="&amp;$C$1,ResolvedDate,"&lt;="&amp;$F$1)</f>
        <v/>
      </c>
      <c r="G412" s="137">
        <f>COUNTIFS(Severity,$B412,AssignedDate,"&gt;=01/01/2017 12:00:00 AM",AssignedDate,"&lt;="&amp;$F$1)</f>
        <v/>
      </c>
      <c r="H412" s="177" t="n"/>
      <c r="L412" s="57" t="n">
        <v>0</v>
      </c>
      <c r="M412" s="57" t="n"/>
    </row>
    <row r="413" spans="1:13">
      <c r="A413" s="137" t="n">
        <v>1</v>
      </c>
      <c r="B413" s="100" t="s">
        <v>525</v>
      </c>
      <c r="C413" s="137">
        <f>COUNTIFS(Severity,$B413,AssignedDate,"&gt;="&amp;$C$1,AssignedDate,"&lt;="&amp;$F$1)</f>
        <v/>
      </c>
      <c r="D413" s="137">
        <f>COUNTIFS(Severity,$B413,Status,"&lt;&gt;Suspend",Status,"&lt;&gt;Assigned",Status,"&lt;&gt;Open",Status,"&lt;&gt;Hold",ResolvedDate,"&gt;="&amp;$C$1,ResolvedDate,"&lt;="&amp;$F$1)</f>
        <v/>
      </c>
      <c r="E413" s="137">
        <f>COUNTIFS(Severity,$B413,SLA_Breach,"&lt;&gt;Yes",Status,"&lt;&gt;Suspend",Status,"&lt;&gt;Assigned",Status,"&lt;&gt;Open",Status,"&lt;&gt;Hold&gt;",ResolvedDate,"&gt;="&amp;$C$1,ResolvedDate,"&lt;="&amp;$F$1)</f>
        <v/>
      </c>
      <c r="F413" s="137">
        <f>COUNTIFS(Severity,$B413,SLA_Breach,"Yes",Status,"&lt;&gt;Suspend",Status,"&lt;&gt;Assigned",Status,"&lt;&gt;Open",Status,"&lt;&gt;Hold&gt;",ResolvedDate,"&gt;="&amp;$C$1,ResolvedDate,"&lt;="&amp;$F$1)</f>
        <v/>
      </c>
      <c r="G413" s="137">
        <f>COUNTIFS(Severity,$B413,AssignedDate,"&gt;=01/01/2017 12:00:00 AM",AssignedDate,"&lt;="&amp;$F$1)</f>
        <v/>
      </c>
      <c r="H413" s="177" t="n"/>
      <c r="L413" s="57" t="n">
        <v>0</v>
      </c>
      <c r="M413" s="57" t="n"/>
    </row>
    <row r="414" spans="1:13">
      <c r="A414" s="137" t="n">
        <v>1</v>
      </c>
      <c r="B414" s="100" t="s">
        <v>525</v>
      </c>
      <c r="C414" s="137">
        <f>COUNTIFS(Severity,$B414,AssignedDate,"&gt;="&amp;$C$1,AssignedDate,"&lt;="&amp;$F$1)</f>
        <v/>
      </c>
      <c r="D414" s="137">
        <f>COUNTIFS(Severity,$B414,Status,"&lt;&gt;Suspend",Status,"&lt;&gt;Assigned",Status,"&lt;&gt;Open",Status,"&lt;&gt;Hold",ResolvedDate,"&gt;="&amp;$C$1,ResolvedDate,"&lt;="&amp;$F$1)</f>
        <v/>
      </c>
      <c r="E414" s="137">
        <f>COUNTIFS(Severity,$B414,SLA_Breach,"&lt;&gt;Yes",Status,"&lt;&gt;Suspend",Status,"&lt;&gt;Assigned",Status,"&lt;&gt;Open",Status,"&lt;&gt;Hold&gt;",ResolvedDate,"&gt;="&amp;$C$1,ResolvedDate,"&lt;="&amp;$F$1)</f>
        <v/>
      </c>
      <c r="F414" s="137">
        <f>COUNTIFS(Severity,$B414,SLA_Breach,"Yes",Status,"&lt;&gt;Suspend",Status,"&lt;&gt;Assigned",Status,"&lt;&gt;Open",Status,"&lt;&gt;Hold&gt;",ResolvedDate,"&gt;="&amp;$C$1,ResolvedDate,"&lt;="&amp;$F$1)</f>
        <v/>
      </c>
      <c r="G414" s="137">
        <f>COUNTIFS(Severity,$B414,AssignedDate,"&gt;=01/01/2017 12:00:00 AM",AssignedDate,"&lt;="&amp;$F$1)</f>
        <v/>
      </c>
      <c r="H414" s="177" t="n"/>
      <c r="L414" s="57" t="n">
        <v>0</v>
      </c>
      <c r="M414" s="57" t="n"/>
    </row>
    <row r="415" spans="1:13">
      <c r="A415" s="137" t="n">
        <v>1</v>
      </c>
      <c r="B415" s="100" t="s">
        <v>525</v>
      </c>
      <c r="C415" s="137">
        <f>COUNTIFS(Severity,$B415,AssignedDate,"&gt;="&amp;$C$1,AssignedDate,"&lt;="&amp;$F$1)</f>
        <v/>
      </c>
      <c r="D415" s="137">
        <f>COUNTIFS(Severity,$B415,Status,"&lt;&gt;Suspend",Status,"&lt;&gt;Assigned",Status,"&lt;&gt;Open",Status,"&lt;&gt;Hold",ResolvedDate,"&gt;="&amp;$C$1,ResolvedDate,"&lt;="&amp;$F$1)</f>
        <v/>
      </c>
      <c r="E415" s="137">
        <f>COUNTIFS(Severity,$B415,SLA_Breach,"&lt;&gt;Yes",Status,"&lt;&gt;Suspend",Status,"&lt;&gt;Assigned",Status,"&lt;&gt;Open",Status,"&lt;&gt;Hold&gt;",ResolvedDate,"&gt;="&amp;$C$1,ResolvedDate,"&lt;="&amp;$F$1)</f>
        <v/>
      </c>
      <c r="F415" s="137">
        <f>COUNTIFS(Severity,$B415,SLA_Breach,"Yes",Status,"&lt;&gt;Suspend",Status,"&lt;&gt;Assigned",Status,"&lt;&gt;Open",Status,"&lt;&gt;Hold&gt;",ResolvedDate,"&gt;="&amp;$C$1,ResolvedDate,"&lt;="&amp;$F$1)</f>
        <v/>
      </c>
      <c r="G415" s="137">
        <f>COUNTIFS(Severity,$B415,AssignedDate,"&gt;=01/01/2017 12:00:00 AM",AssignedDate,"&lt;="&amp;$F$1)</f>
        <v/>
      </c>
      <c r="H415" s="177" t="n"/>
      <c r="L415" s="57" t="n">
        <v>0</v>
      </c>
      <c r="M415" s="57" t="n"/>
    </row>
    <row r="416" spans="1:13">
      <c r="A416" s="137" t="n">
        <v>1</v>
      </c>
      <c r="B416" s="100" t="s">
        <v>525</v>
      </c>
      <c r="C416" s="137">
        <f>COUNTIFS(Severity,$B416,AssignedDate,"&gt;="&amp;$C$1,AssignedDate,"&lt;="&amp;$F$1)</f>
        <v/>
      </c>
      <c r="D416" s="137">
        <f>COUNTIFS(Severity,$B416,Status,"&lt;&gt;Suspend",Status,"&lt;&gt;Assigned",Status,"&lt;&gt;Open",Status,"&lt;&gt;Hold",ResolvedDate,"&gt;="&amp;$C$1,ResolvedDate,"&lt;="&amp;$F$1)</f>
        <v/>
      </c>
      <c r="E416" s="137">
        <f>COUNTIFS(Severity,$B416,SLA_Breach,"&lt;&gt;Yes",Status,"&lt;&gt;Suspend",Status,"&lt;&gt;Assigned",Status,"&lt;&gt;Open",Status,"&lt;&gt;Hold&gt;",ResolvedDate,"&gt;="&amp;$C$1,ResolvedDate,"&lt;="&amp;$F$1)</f>
        <v/>
      </c>
      <c r="F416" s="137">
        <f>COUNTIFS(Severity,$B416,SLA_Breach,"Yes",Status,"&lt;&gt;Suspend",Status,"&lt;&gt;Assigned",Status,"&lt;&gt;Open",Status,"&lt;&gt;Hold&gt;",ResolvedDate,"&gt;="&amp;$C$1,ResolvedDate,"&lt;="&amp;$F$1)</f>
        <v/>
      </c>
      <c r="G416" s="137">
        <f>COUNTIFS(Severity,$B416,AssignedDate,"&gt;=01/01/2017 12:00:00 AM",AssignedDate,"&lt;="&amp;$F$1)</f>
        <v/>
      </c>
      <c r="H416" s="177" t="n"/>
      <c r="L416" s="57" t="n">
        <v>0</v>
      </c>
      <c r="M416" s="57" t="n"/>
    </row>
    <row r="417" spans="1:13">
      <c r="A417" s="137" t="n">
        <v>1</v>
      </c>
      <c r="B417" s="100" t="s">
        <v>525</v>
      </c>
      <c r="C417" s="137">
        <f>COUNTIFS(Severity,$B417,AssignedDate,"&gt;="&amp;$C$1,AssignedDate,"&lt;="&amp;$F$1)</f>
        <v/>
      </c>
      <c r="D417" s="137">
        <f>COUNTIFS(Severity,$B417,Status,"&lt;&gt;Suspend",Status,"&lt;&gt;Assigned",Status,"&lt;&gt;Open",Status,"&lt;&gt;Hold",ResolvedDate,"&gt;="&amp;$C$1,ResolvedDate,"&lt;="&amp;$F$1)</f>
        <v/>
      </c>
      <c r="E417" s="137">
        <f>COUNTIFS(Severity,$B417,SLA_Breach,"&lt;&gt;Yes",Status,"&lt;&gt;Suspend",Status,"&lt;&gt;Assigned",Status,"&lt;&gt;Open",Status,"&lt;&gt;Hold&gt;",ResolvedDate,"&gt;="&amp;$C$1,ResolvedDate,"&lt;="&amp;$F$1)</f>
        <v/>
      </c>
      <c r="F417" s="137">
        <f>COUNTIFS(Severity,$B417,SLA_Breach,"Yes",Status,"&lt;&gt;Suspend",Status,"&lt;&gt;Assigned",Status,"&lt;&gt;Open",Status,"&lt;&gt;Hold&gt;",ResolvedDate,"&gt;="&amp;$C$1,ResolvedDate,"&lt;="&amp;$F$1)</f>
        <v/>
      </c>
      <c r="G417" s="137">
        <f>COUNTIFS(Severity,$B417,AssignedDate,"&gt;=01/01/2017 12:00:00 AM",AssignedDate,"&lt;="&amp;$F$1)</f>
        <v/>
      </c>
      <c r="H417" s="177" t="n"/>
      <c r="L417" s="57" t="n">
        <v>0</v>
      </c>
      <c r="M417" s="57" t="n"/>
    </row>
    <row r="418" spans="1:13">
      <c r="A418" s="137" t="n">
        <v>1</v>
      </c>
      <c r="B418" s="100" t="s">
        <v>525</v>
      </c>
      <c r="C418" s="137">
        <f>COUNTIFS(Severity,$B418,AssignedDate,"&gt;="&amp;$C$1,AssignedDate,"&lt;="&amp;$F$1)</f>
        <v/>
      </c>
      <c r="D418" s="137">
        <f>COUNTIFS(Severity,$B418,Status,"&lt;&gt;Suspend",Status,"&lt;&gt;Assigned",Status,"&lt;&gt;Open",Status,"&lt;&gt;Hold",ResolvedDate,"&gt;="&amp;$C$1,ResolvedDate,"&lt;="&amp;$F$1)</f>
        <v/>
      </c>
      <c r="E418" s="137">
        <f>COUNTIFS(Severity,$B418,SLA_Breach,"&lt;&gt;Yes",Status,"&lt;&gt;Suspend",Status,"&lt;&gt;Assigned",Status,"&lt;&gt;Open",Status,"&lt;&gt;Hold&gt;",ResolvedDate,"&gt;="&amp;$C$1,ResolvedDate,"&lt;="&amp;$F$1)</f>
        <v/>
      </c>
      <c r="F418" s="137">
        <f>COUNTIFS(Severity,$B418,SLA_Breach,"Yes",Status,"&lt;&gt;Suspend",Status,"&lt;&gt;Assigned",Status,"&lt;&gt;Open",Status,"&lt;&gt;Hold&gt;",ResolvedDate,"&gt;="&amp;$C$1,ResolvedDate,"&lt;="&amp;$F$1)</f>
        <v/>
      </c>
      <c r="G418" s="137">
        <f>COUNTIFS(Severity,$B418,AssignedDate,"&gt;=01/01/2017 12:00:00 AM",AssignedDate,"&lt;="&amp;$F$1)</f>
        <v/>
      </c>
      <c r="H418" s="177" t="n"/>
      <c r="L418" s="57" t="n">
        <v>0</v>
      </c>
      <c r="M418" s="57" t="n"/>
    </row>
    <row r="419" spans="1:13">
      <c r="A419" s="137" t="n">
        <v>1</v>
      </c>
      <c r="B419" s="100" t="s">
        <v>525</v>
      </c>
      <c r="C419" s="137">
        <f>COUNTIFS(Severity,$B419,AssignedDate,"&gt;="&amp;$C$1,AssignedDate,"&lt;="&amp;$F$1)</f>
        <v/>
      </c>
      <c r="D419" s="137">
        <f>COUNTIFS(Severity,$B419,Status,"&lt;&gt;Suspend",Status,"&lt;&gt;Assigned",Status,"&lt;&gt;Open",Status,"&lt;&gt;Hold",ResolvedDate,"&gt;="&amp;$C$1,ResolvedDate,"&lt;="&amp;$F$1)</f>
        <v/>
      </c>
      <c r="E419" s="137">
        <f>COUNTIFS(Severity,$B419,SLA_Breach,"&lt;&gt;Yes",Status,"&lt;&gt;Suspend",Status,"&lt;&gt;Assigned",Status,"&lt;&gt;Open",Status,"&lt;&gt;Hold&gt;",ResolvedDate,"&gt;="&amp;$C$1,ResolvedDate,"&lt;="&amp;$F$1)</f>
        <v/>
      </c>
      <c r="F419" s="137">
        <f>COUNTIFS(Severity,$B419,SLA_Breach,"Yes",Status,"&lt;&gt;Suspend",Status,"&lt;&gt;Assigned",Status,"&lt;&gt;Open",Status,"&lt;&gt;Hold&gt;",ResolvedDate,"&gt;="&amp;$C$1,ResolvedDate,"&lt;="&amp;$F$1)</f>
        <v/>
      </c>
      <c r="G419" s="137">
        <f>COUNTIFS(Severity,$B419,AssignedDate,"&gt;=01/01/2017 12:00:00 AM",AssignedDate,"&lt;="&amp;$F$1)</f>
        <v/>
      </c>
      <c r="H419" s="177" t="n"/>
      <c r="L419" s="57" t="n">
        <v>0</v>
      </c>
      <c r="M419" s="57" t="n"/>
    </row>
    <row r="420" spans="1:13">
      <c r="A420" s="137" t="n">
        <v>1</v>
      </c>
      <c r="B420" s="100" t="s">
        <v>525</v>
      </c>
      <c r="C420" s="137">
        <f>COUNTIFS(Severity,$B420,AssignedDate,"&gt;="&amp;$C$1,AssignedDate,"&lt;="&amp;$F$1)</f>
        <v/>
      </c>
      <c r="D420" s="137">
        <f>COUNTIFS(Severity,$B420,Status,"&lt;&gt;Suspend",Status,"&lt;&gt;Assigned",Status,"&lt;&gt;Open",Status,"&lt;&gt;Hold",ResolvedDate,"&gt;="&amp;$C$1,ResolvedDate,"&lt;="&amp;$F$1)</f>
        <v/>
      </c>
      <c r="E420" s="137">
        <f>COUNTIFS(Severity,$B420,SLA_Breach,"&lt;&gt;Yes",Status,"&lt;&gt;Suspend",Status,"&lt;&gt;Assigned",Status,"&lt;&gt;Open",Status,"&lt;&gt;Hold&gt;",ResolvedDate,"&gt;="&amp;$C$1,ResolvedDate,"&lt;="&amp;$F$1)</f>
        <v/>
      </c>
      <c r="F420" s="137">
        <f>COUNTIFS(Severity,$B420,SLA_Breach,"Yes",Status,"&lt;&gt;Suspend",Status,"&lt;&gt;Assigned",Status,"&lt;&gt;Open",Status,"&lt;&gt;Hold&gt;",ResolvedDate,"&gt;="&amp;$C$1,ResolvedDate,"&lt;="&amp;$F$1)</f>
        <v/>
      </c>
      <c r="G420" s="137">
        <f>COUNTIFS(Severity,$B420,AssignedDate,"&gt;=01/01/2017 12:00:00 AM",AssignedDate,"&lt;="&amp;$F$1)</f>
        <v/>
      </c>
      <c r="H420" s="177" t="n"/>
      <c r="L420" s="57" t="n">
        <v>0</v>
      </c>
      <c r="M420" s="57" t="n"/>
    </row>
    <row r="421" spans="1:13">
      <c r="A421" s="137" t="n">
        <v>1</v>
      </c>
      <c r="B421" s="100" t="s">
        <v>525</v>
      </c>
      <c r="C421" s="137">
        <f>COUNTIFS(Severity,$B421,AssignedDate,"&gt;="&amp;$C$1,AssignedDate,"&lt;="&amp;$F$1)</f>
        <v/>
      </c>
      <c r="D421" s="137">
        <f>COUNTIFS(Severity,$B421,Status,"&lt;&gt;Suspend",Status,"&lt;&gt;Assigned",Status,"&lt;&gt;Open",Status,"&lt;&gt;Hold",ResolvedDate,"&gt;="&amp;$C$1,ResolvedDate,"&lt;="&amp;$F$1)</f>
        <v/>
      </c>
      <c r="E421" s="137">
        <f>COUNTIFS(Severity,$B421,SLA_Breach,"&lt;&gt;Yes",Status,"&lt;&gt;Suspend",Status,"&lt;&gt;Assigned",Status,"&lt;&gt;Open",Status,"&lt;&gt;Hold&gt;",ResolvedDate,"&gt;="&amp;$C$1,ResolvedDate,"&lt;="&amp;$F$1)</f>
        <v/>
      </c>
      <c r="F421" s="137">
        <f>COUNTIFS(Severity,$B421,SLA_Breach,"Yes",Status,"&lt;&gt;Suspend",Status,"&lt;&gt;Assigned",Status,"&lt;&gt;Open",Status,"&lt;&gt;Hold&gt;",ResolvedDate,"&gt;="&amp;$C$1,ResolvedDate,"&lt;="&amp;$F$1)</f>
        <v/>
      </c>
      <c r="G421" s="137">
        <f>COUNTIFS(Severity,$B421,AssignedDate,"&gt;=01/01/2017 12:00:00 AM",AssignedDate,"&lt;="&amp;$F$1)</f>
        <v/>
      </c>
      <c r="H421" s="177" t="n"/>
      <c r="L421" s="57" t="n">
        <v>0</v>
      </c>
      <c r="M421" s="57" t="n"/>
    </row>
    <row r="422" spans="1:13">
      <c r="A422" s="137" t="n">
        <v>1</v>
      </c>
      <c r="B422" s="100" t="s">
        <v>525</v>
      </c>
      <c r="C422" s="137">
        <f>COUNTIFS(Severity,$B422,AssignedDate,"&gt;="&amp;$C$1,AssignedDate,"&lt;="&amp;$F$1)</f>
        <v/>
      </c>
      <c r="D422" s="137">
        <f>COUNTIFS(Severity,$B422,Status,"&lt;&gt;Suspend",Status,"&lt;&gt;Assigned",Status,"&lt;&gt;Open",Status,"&lt;&gt;Hold",ResolvedDate,"&gt;="&amp;$C$1,ResolvedDate,"&lt;="&amp;$F$1)</f>
        <v/>
      </c>
      <c r="E422" s="137">
        <f>COUNTIFS(Severity,$B422,SLA_Breach,"&lt;&gt;Yes",Status,"&lt;&gt;Suspend",Status,"&lt;&gt;Assigned",Status,"&lt;&gt;Open",Status,"&lt;&gt;Hold&gt;",ResolvedDate,"&gt;="&amp;$C$1,ResolvedDate,"&lt;="&amp;$F$1)</f>
        <v/>
      </c>
      <c r="F422" s="137">
        <f>COUNTIFS(Severity,$B422,SLA_Breach,"Yes",Status,"&lt;&gt;Suspend",Status,"&lt;&gt;Assigned",Status,"&lt;&gt;Open",Status,"&lt;&gt;Hold&gt;",ResolvedDate,"&gt;="&amp;$C$1,ResolvedDate,"&lt;="&amp;$F$1)</f>
        <v/>
      </c>
      <c r="G422" s="137">
        <f>COUNTIFS(Severity,$B422,AssignedDate,"&gt;=01/01/2017 12:00:00 AM",AssignedDate,"&lt;="&amp;$F$1)</f>
        <v/>
      </c>
      <c r="H422" s="177" t="n"/>
      <c r="L422" s="57" t="n">
        <v>0</v>
      </c>
      <c r="M422" s="57" t="n"/>
    </row>
    <row r="423" spans="1:13">
      <c r="A423" s="137" t="n">
        <v>1</v>
      </c>
      <c r="B423" s="100" t="s">
        <v>525</v>
      </c>
      <c r="C423" s="137">
        <f>COUNTIFS(Severity,$B423,AssignedDate,"&gt;="&amp;$C$1,AssignedDate,"&lt;="&amp;$F$1)</f>
        <v/>
      </c>
      <c r="D423" s="137">
        <f>COUNTIFS(Severity,$B423,Status,"&lt;&gt;Suspend",Status,"&lt;&gt;Assigned",Status,"&lt;&gt;Open",Status,"&lt;&gt;Hold",ResolvedDate,"&gt;="&amp;$C$1,ResolvedDate,"&lt;="&amp;$F$1)</f>
        <v/>
      </c>
      <c r="E423" s="137">
        <f>COUNTIFS(Severity,$B423,SLA_Breach,"&lt;&gt;Yes",Status,"&lt;&gt;Suspend",Status,"&lt;&gt;Assigned",Status,"&lt;&gt;Open",Status,"&lt;&gt;Hold&gt;",ResolvedDate,"&gt;="&amp;$C$1,ResolvedDate,"&lt;="&amp;$F$1)</f>
        <v/>
      </c>
      <c r="F423" s="137">
        <f>COUNTIFS(Severity,$B423,SLA_Breach,"Yes",Status,"&lt;&gt;Suspend",Status,"&lt;&gt;Assigned",Status,"&lt;&gt;Open",Status,"&lt;&gt;Hold&gt;",ResolvedDate,"&gt;="&amp;$C$1,ResolvedDate,"&lt;="&amp;$F$1)</f>
        <v/>
      </c>
      <c r="G423" s="137">
        <f>COUNTIFS(Severity,$B423,AssignedDate,"&gt;=01/01/2017 12:00:00 AM",AssignedDate,"&lt;="&amp;$F$1)</f>
        <v/>
      </c>
      <c r="H423" s="177" t="n"/>
      <c r="L423" s="57" t="n">
        <v>0</v>
      </c>
      <c r="M423" s="57" t="n"/>
    </row>
    <row r="424" spans="1:13">
      <c r="A424" s="137" t="n">
        <v>1</v>
      </c>
      <c r="B424" s="100" t="s">
        <v>525</v>
      </c>
      <c r="C424" s="137">
        <f>COUNTIFS(Severity,$B424,AssignedDate,"&gt;="&amp;$C$1,AssignedDate,"&lt;="&amp;$F$1)</f>
        <v/>
      </c>
      <c r="D424" s="137">
        <f>COUNTIFS(Severity,$B424,Status,"&lt;&gt;Suspend",Status,"&lt;&gt;Assigned",Status,"&lt;&gt;Open",Status,"&lt;&gt;Hold",ResolvedDate,"&gt;="&amp;$C$1,ResolvedDate,"&lt;="&amp;$F$1)</f>
        <v/>
      </c>
      <c r="E424" s="137">
        <f>COUNTIFS(Severity,$B424,SLA_Breach,"&lt;&gt;Yes",Status,"&lt;&gt;Suspend",Status,"&lt;&gt;Assigned",Status,"&lt;&gt;Open",Status,"&lt;&gt;Hold&gt;",ResolvedDate,"&gt;="&amp;$C$1,ResolvedDate,"&lt;="&amp;$F$1)</f>
        <v/>
      </c>
      <c r="F424" s="137">
        <f>COUNTIFS(Severity,$B424,SLA_Breach,"Yes",Status,"&lt;&gt;Suspend",Status,"&lt;&gt;Assigned",Status,"&lt;&gt;Open",Status,"&lt;&gt;Hold&gt;",ResolvedDate,"&gt;="&amp;$C$1,ResolvedDate,"&lt;="&amp;$F$1)</f>
        <v/>
      </c>
      <c r="G424" s="137">
        <f>COUNTIFS(Severity,$B424,AssignedDate,"&gt;=01/01/2017 12:00:00 AM",AssignedDate,"&lt;="&amp;$F$1)</f>
        <v/>
      </c>
      <c r="H424" s="177" t="n"/>
      <c r="L424" s="57" t="n">
        <v>0</v>
      </c>
      <c r="M424" s="57" t="n"/>
    </row>
    <row r="425" spans="1:13">
      <c r="A425" s="137" t="n">
        <v>1</v>
      </c>
      <c r="B425" s="100" t="s">
        <v>525</v>
      </c>
      <c r="C425" s="137">
        <f>COUNTIFS(Severity,$B425,AssignedDate,"&gt;="&amp;$C$1,AssignedDate,"&lt;="&amp;$F$1)</f>
        <v/>
      </c>
      <c r="D425" s="137">
        <f>COUNTIFS(Severity,$B425,Status,"&lt;&gt;Suspend",Status,"&lt;&gt;Assigned",Status,"&lt;&gt;Open",Status,"&lt;&gt;Hold",ResolvedDate,"&gt;="&amp;$C$1,ResolvedDate,"&lt;="&amp;$F$1)</f>
        <v/>
      </c>
      <c r="E425" s="137">
        <f>COUNTIFS(Severity,$B425,SLA_Breach,"&lt;&gt;Yes",Status,"&lt;&gt;Suspend",Status,"&lt;&gt;Assigned",Status,"&lt;&gt;Open",Status,"&lt;&gt;Hold&gt;",ResolvedDate,"&gt;="&amp;$C$1,ResolvedDate,"&lt;="&amp;$F$1)</f>
        <v/>
      </c>
      <c r="F425" s="137">
        <f>COUNTIFS(Severity,$B425,SLA_Breach,"Yes",Status,"&lt;&gt;Suspend",Status,"&lt;&gt;Assigned",Status,"&lt;&gt;Open",Status,"&lt;&gt;Hold&gt;",ResolvedDate,"&gt;="&amp;$C$1,ResolvedDate,"&lt;="&amp;$F$1)</f>
        <v/>
      </c>
      <c r="G425" s="137">
        <f>COUNTIFS(Severity,$B425,AssignedDate,"&gt;=01/01/2017 12:00:00 AM",AssignedDate,"&lt;="&amp;$F$1)</f>
        <v/>
      </c>
      <c r="H425" s="177" t="n"/>
      <c r="L425" s="57" t="n">
        <v>0</v>
      </c>
      <c r="M425" s="57" t="n"/>
    </row>
    <row r="426" spans="1:13">
      <c r="A426" s="137" t="n">
        <v>1</v>
      </c>
      <c r="B426" s="100" t="s">
        <v>525</v>
      </c>
      <c r="C426" s="137">
        <f>COUNTIFS(Severity,$B426,AssignedDate,"&gt;="&amp;$C$1,AssignedDate,"&lt;="&amp;$F$1)</f>
        <v/>
      </c>
      <c r="D426" s="137">
        <f>COUNTIFS(Severity,$B426,Status,"&lt;&gt;Suspend",Status,"&lt;&gt;Assigned",Status,"&lt;&gt;Open",Status,"&lt;&gt;Hold",ResolvedDate,"&gt;="&amp;$C$1,ResolvedDate,"&lt;="&amp;$F$1)</f>
        <v/>
      </c>
      <c r="E426" s="137">
        <f>COUNTIFS(Severity,$B426,SLA_Breach,"&lt;&gt;Yes",Status,"&lt;&gt;Suspend",Status,"&lt;&gt;Assigned",Status,"&lt;&gt;Open",Status,"&lt;&gt;Hold&gt;",ResolvedDate,"&gt;="&amp;$C$1,ResolvedDate,"&lt;="&amp;$F$1)</f>
        <v/>
      </c>
      <c r="F426" s="137">
        <f>COUNTIFS(Severity,$B426,SLA_Breach,"Yes",Status,"&lt;&gt;Suspend",Status,"&lt;&gt;Assigned",Status,"&lt;&gt;Open",Status,"&lt;&gt;Hold&gt;",ResolvedDate,"&gt;="&amp;$C$1,ResolvedDate,"&lt;="&amp;$F$1)</f>
        <v/>
      </c>
      <c r="G426" s="137">
        <f>COUNTIFS(Severity,$B426,AssignedDate,"&gt;=01/01/2017 12:00:00 AM",AssignedDate,"&lt;="&amp;$F$1)</f>
        <v/>
      </c>
      <c r="H426" s="177" t="n"/>
      <c r="L426" s="57" t="n">
        <v>0</v>
      </c>
      <c r="M426" s="57" t="n"/>
    </row>
    <row r="427" spans="1:13">
      <c r="A427" s="137" t="n">
        <v>1</v>
      </c>
      <c r="B427" s="100" t="s">
        <v>525</v>
      </c>
      <c r="C427" s="137">
        <f>COUNTIFS(Severity,$B427,AssignedDate,"&gt;="&amp;$C$1,AssignedDate,"&lt;="&amp;$F$1)</f>
        <v/>
      </c>
      <c r="D427" s="137">
        <f>COUNTIFS(Severity,$B427,Status,"&lt;&gt;Suspend",Status,"&lt;&gt;Assigned",Status,"&lt;&gt;Open",Status,"&lt;&gt;Hold",ResolvedDate,"&gt;="&amp;$C$1,ResolvedDate,"&lt;="&amp;$F$1)</f>
        <v/>
      </c>
      <c r="E427" s="137">
        <f>COUNTIFS(Severity,$B427,SLA_Breach,"&lt;&gt;Yes",Status,"&lt;&gt;Suspend",Status,"&lt;&gt;Assigned",Status,"&lt;&gt;Open",Status,"&lt;&gt;Hold&gt;",ResolvedDate,"&gt;="&amp;$C$1,ResolvedDate,"&lt;="&amp;$F$1)</f>
        <v/>
      </c>
      <c r="F427" s="137">
        <f>COUNTIFS(Severity,$B427,SLA_Breach,"Yes",Status,"&lt;&gt;Suspend",Status,"&lt;&gt;Assigned",Status,"&lt;&gt;Open",Status,"&lt;&gt;Hold&gt;",ResolvedDate,"&gt;="&amp;$C$1,ResolvedDate,"&lt;="&amp;$F$1)</f>
        <v/>
      </c>
      <c r="G427" s="137">
        <f>COUNTIFS(Severity,$B427,AssignedDate,"&gt;=01/01/2017 12:00:00 AM",AssignedDate,"&lt;="&amp;$F$1)</f>
        <v/>
      </c>
      <c r="H427" s="177" t="n"/>
      <c r="L427" s="57" t="n">
        <v>0</v>
      </c>
      <c r="M427" s="57" t="n"/>
    </row>
    <row r="428" spans="1:13">
      <c r="A428" s="137" t="n">
        <v>1</v>
      </c>
      <c r="B428" s="100" t="s">
        <v>525</v>
      </c>
      <c r="C428" s="137">
        <f>COUNTIFS(Severity,$B428,AssignedDate,"&gt;="&amp;$C$1,AssignedDate,"&lt;="&amp;$F$1)</f>
        <v/>
      </c>
      <c r="D428" s="137">
        <f>COUNTIFS(Severity,$B428,Status,"&lt;&gt;Suspend",Status,"&lt;&gt;Assigned",Status,"&lt;&gt;Open",Status,"&lt;&gt;Hold",ResolvedDate,"&gt;="&amp;$C$1,ResolvedDate,"&lt;="&amp;$F$1)</f>
        <v/>
      </c>
      <c r="E428" s="137">
        <f>COUNTIFS(Severity,$B428,SLA_Breach,"&lt;&gt;Yes",Status,"&lt;&gt;Suspend",Status,"&lt;&gt;Assigned",Status,"&lt;&gt;Open",Status,"&lt;&gt;Hold&gt;",ResolvedDate,"&gt;="&amp;$C$1,ResolvedDate,"&lt;="&amp;$F$1)</f>
        <v/>
      </c>
      <c r="F428" s="137">
        <f>COUNTIFS(Severity,$B428,SLA_Breach,"Yes",Status,"&lt;&gt;Suspend",Status,"&lt;&gt;Assigned",Status,"&lt;&gt;Open",Status,"&lt;&gt;Hold&gt;",ResolvedDate,"&gt;="&amp;$C$1,ResolvedDate,"&lt;="&amp;$F$1)</f>
        <v/>
      </c>
      <c r="G428" s="137">
        <f>COUNTIFS(Severity,$B428,AssignedDate,"&gt;=01/01/2017 12:00:00 AM",AssignedDate,"&lt;="&amp;$F$1)</f>
        <v/>
      </c>
      <c r="H428" s="177" t="n"/>
      <c r="L428" s="57" t="n">
        <v>0</v>
      </c>
      <c r="M428" s="57" t="n"/>
    </row>
    <row r="429" spans="1:13">
      <c r="A429" s="137" t="n">
        <v>1</v>
      </c>
      <c r="B429" s="100" t="s">
        <v>525</v>
      </c>
      <c r="C429" s="137">
        <f>COUNTIFS(Severity,$B429,AssignedDate,"&gt;="&amp;$C$1,AssignedDate,"&lt;="&amp;$F$1)</f>
        <v/>
      </c>
      <c r="D429" s="137">
        <f>COUNTIFS(Severity,$B429,Status,"&lt;&gt;Suspend",Status,"&lt;&gt;Assigned",Status,"&lt;&gt;Open",Status,"&lt;&gt;Hold",ResolvedDate,"&gt;="&amp;$C$1,ResolvedDate,"&lt;="&amp;$F$1)</f>
        <v/>
      </c>
      <c r="E429" s="137">
        <f>COUNTIFS(Severity,$B429,SLA_Breach,"&lt;&gt;Yes",Status,"&lt;&gt;Suspend",Status,"&lt;&gt;Assigned",Status,"&lt;&gt;Open",Status,"&lt;&gt;Hold&gt;",ResolvedDate,"&gt;="&amp;$C$1,ResolvedDate,"&lt;="&amp;$F$1)</f>
        <v/>
      </c>
      <c r="F429" s="137">
        <f>COUNTIFS(Severity,$B429,SLA_Breach,"Yes",Status,"&lt;&gt;Suspend",Status,"&lt;&gt;Assigned",Status,"&lt;&gt;Open",Status,"&lt;&gt;Hold&gt;",ResolvedDate,"&gt;="&amp;$C$1,ResolvedDate,"&lt;="&amp;$F$1)</f>
        <v/>
      </c>
      <c r="G429" s="137">
        <f>COUNTIFS(Severity,$B429,AssignedDate,"&gt;=01/01/2017 12:00:00 AM",AssignedDate,"&lt;="&amp;$F$1)</f>
        <v/>
      </c>
      <c r="H429" s="177" t="n"/>
      <c r="L429" s="57" t="n">
        <v>0</v>
      </c>
      <c r="M429" s="57" t="n"/>
    </row>
    <row r="430" spans="1:13">
      <c r="A430" s="137" t="n">
        <v>1</v>
      </c>
      <c r="B430" s="100" t="s">
        <v>525</v>
      </c>
      <c r="C430" s="137">
        <f>COUNTIFS(Severity,$B430,AssignedDate,"&gt;="&amp;$C$1,AssignedDate,"&lt;="&amp;$F$1)</f>
        <v/>
      </c>
      <c r="D430" s="137">
        <f>COUNTIFS(Severity,$B430,Status,"&lt;&gt;Suspend",Status,"&lt;&gt;Assigned",Status,"&lt;&gt;Open",Status,"&lt;&gt;Hold",ResolvedDate,"&gt;="&amp;$C$1,ResolvedDate,"&lt;="&amp;$F$1)</f>
        <v/>
      </c>
      <c r="E430" s="137">
        <f>COUNTIFS(Severity,$B430,SLA_Breach,"&lt;&gt;Yes",Status,"&lt;&gt;Suspend",Status,"&lt;&gt;Assigned",Status,"&lt;&gt;Open",Status,"&lt;&gt;Hold&gt;",ResolvedDate,"&gt;="&amp;$C$1,ResolvedDate,"&lt;="&amp;$F$1)</f>
        <v/>
      </c>
      <c r="F430" s="137">
        <f>COUNTIFS(Severity,$B430,SLA_Breach,"Yes",Status,"&lt;&gt;Suspend",Status,"&lt;&gt;Assigned",Status,"&lt;&gt;Open",Status,"&lt;&gt;Hold&gt;",ResolvedDate,"&gt;="&amp;$C$1,ResolvedDate,"&lt;="&amp;$F$1)</f>
        <v/>
      </c>
      <c r="G430" s="137">
        <f>COUNTIFS(Severity,$B430,AssignedDate,"&gt;=01/01/2017 12:00:00 AM",AssignedDate,"&lt;="&amp;$F$1)</f>
        <v/>
      </c>
      <c r="H430" s="177" t="n"/>
      <c r="L430" s="57" t="n">
        <v>0</v>
      </c>
      <c r="M430" s="57" t="n"/>
    </row>
    <row r="431" spans="1:13">
      <c r="A431" s="137" t="n">
        <v>1</v>
      </c>
      <c r="B431" s="100" t="s">
        <v>525</v>
      </c>
      <c r="C431" s="137">
        <f>COUNTIFS(Severity,$B431,AssignedDate,"&gt;="&amp;$C$1,AssignedDate,"&lt;="&amp;$F$1)</f>
        <v/>
      </c>
      <c r="D431" s="137">
        <f>COUNTIFS(Severity,$B431,Status,"&lt;&gt;Suspend",Status,"&lt;&gt;Assigned",Status,"&lt;&gt;Open",Status,"&lt;&gt;Hold",ResolvedDate,"&gt;="&amp;$C$1,ResolvedDate,"&lt;="&amp;$F$1)</f>
        <v/>
      </c>
      <c r="E431" s="137">
        <f>COUNTIFS(Severity,$B431,SLA_Breach,"&lt;&gt;Yes",Status,"&lt;&gt;Suspend",Status,"&lt;&gt;Assigned",Status,"&lt;&gt;Open",Status,"&lt;&gt;Hold&gt;",ResolvedDate,"&gt;="&amp;$C$1,ResolvedDate,"&lt;="&amp;$F$1)</f>
        <v/>
      </c>
      <c r="F431" s="137">
        <f>COUNTIFS(Severity,$B431,SLA_Breach,"Yes",Status,"&lt;&gt;Suspend",Status,"&lt;&gt;Assigned",Status,"&lt;&gt;Open",Status,"&lt;&gt;Hold&gt;",ResolvedDate,"&gt;="&amp;$C$1,ResolvedDate,"&lt;="&amp;$F$1)</f>
        <v/>
      </c>
      <c r="G431" s="137">
        <f>COUNTIFS(Severity,$B431,AssignedDate,"&gt;=01/01/2017 12:00:00 AM",AssignedDate,"&lt;="&amp;$F$1)</f>
        <v/>
      </c>
      <c r="H431" s="177" t="n"/>
      <c r="L431" s="57" t="n">
        <v>0</v>
      </c>
      <c r="M431" s="57" t="n"/>
    </row>
    <row r="432" spans="1:13">
      <c r="A432" s="137" t="n">
        <v>1</v>
      </c>
      <c r="B432" s="100" t="s">
        <v>525</v>
      </c>
      <c r="C432" s="137">
        <f>COUNTIFS(Severity,$B432,AssignedDate,"&gt;="&amp;$C$1,AssignedDate,"&lt;="&amp;$F$1)</f>
        <v/>
      </c>
      <c r="D432" s="137">
        <f>COUNTIFS(Severity,$B432,Status,"&lt;&gt;Suspend",Status,"&lt;&gt;Assigned",Status,"&lt;&gt;Open",Status,"&lt;&gt;Hold",ResolvedDate,"&gt;="&amp;$C$1,ResolvedDate,"&lt;="&amp;$F$1)</f>
        <v/>
      </c>
      <c r="E432" s="137">
        <f>COUNTIFS(Severity,$B432,SLA_Breach,"&lt;&gt;Yes",Status,"&lt;&gt;Suspend",Status,"&lt;&gt;Assigned",Status,"&lt;&gt;Open",Status,"&lt;&gt;Hold&gt;",ResolvedDate,"&gt;="&amp;$C$1,ResolvedDate,"&lt;="&amp;$F$1)</f>
        <v/>
      </c>
      <c r="F432" s="137">
        <f>COUNTIFS(Severity,$B432,SLA_Breach,"Yes",Status,"&lt;&gt;Suspend",Status,"&lt;&gt;Assigned",Status,"&lt;&gt;Open",Status,"&lt;&gt;Hold&gt;",ResolvedDate,"&gt;="&amp;$C$1,ResolvedDate,"&lt;="&amp;$F$1)</f>
        <v/>
      </c>
      <c r="G432" s="137">
        <f>COUNTIFS(Severity,$B432,AssignedDate,"&gt;=01/01/2017 12:00:00 AM",AssignedDate,"&lt;="&amp;$F$1)</f>
        <v/>
      </c>
      <c r="H432" s="177" t="n"/>
      <c r="L432" s="57" t="n">
        <v>0</v>
      </c>
      <c r="M432" s="57" t="n"/>
    </row>
    <row r="433" spans="1:13">
      <c r="A433" s="137" t="n">
        <v>1</v>
      </c>
      <c r="B433" s="100" t="s">
        <v>525</v>
      </c>
      <c r="C433" s="137">
        <f>COUNTIFS(Severity,$B433,AssignedDate,"&gt;="&amp;$C$1,AssignedDate,"&lt;="&amp;$F$1)</f>
        <v/>
      </c>
      <c r="D433" s="137">
        <f>COUNTIFS(Severity,$B433,Status,"&lt;&gt;Suspend",Status,"&lt;&gt;Assigned",Status,"&lt;&gt;Open",Status,"&lt;&gt;Hold",ResolvedDate,"&gt;="&amp;$C$1,ResolvedDate,"&lt;="&amp;$F$1)</f>
        <v/>
      </c>
      <c r="E433" s="137">
        <f>COUNTIFS(Severity,$B433,SLA_Breach,"&lt;&gt;Yes",Status,"&lt;&gt;Suspend",Status,"&lt;&gt;Assigned",Status,"&lt;&gt;Open",Status,"&lt;&gt;Hold&gt;",ResolvedDate,"&gt;="&amp;$C$1,ResolvedDate,"&lt;="&amp;$F$1)</f>
        <v/>
      </c>
      <c r="F433" s="137">
        <f>COUNTIFS(Severity,$B433,SLA_Breach,"Yes",Status,"&lt;&gt;Suspend",Status,"&lt;&gt;Assigned",Status,"&lt;&gt;Open",Status,"&lt;&gt;Hold&gt;",ResolvedDate,"&gt;="&amp;$C$1,ResolvedDate,"&lt;="&amp;$F$1)</f>
        <v/>
      </c>
      <c r="G433" s="137">
        <f>COUNTIFS(Severity,$B433,AssignedDate,"&gt;=01/01/2017 12:00:00 AM",AssignedDate,"&lt;="&amp;$F$1)</f>
        <v/>
      </c>
      <c r="H433" s="177" t="n"/>
      <c r="L433" s="57" t="n">
        <v>0</v>
      </c>
      <c r="M433" s="57" t="n"/>
    </row>
    <row r="434" spans="1:13">
      <c r="A434" s="137" t="n">
        <v>1</v>
      </c>
      <c r="B434" s="100" t="s">
        <v>525</v>
      </c>
      <c r="C434" s="137">
        <f>COUNTIFS(Severity,$B434,AssignedDate,"&gt;="&amp;$C$1,AssignedDate,"&lt;="&amp;$F$1)</f>
        <v/>
      </c>
      <c r="D434" s="137">
        <f>COUNTIFS(Severity,$B434,Status,"&lt;&gt;Suspend",Status,"&lt;&gt;Assigned",Status,"&lt;&gt;Open",Status,"&lt;&gt;Hold",ResolvedDate,"&gt;="&amp;$C$1,ResolvedDate,"&lt;="&amp;$F$1)</f>
        <v/>
      </c>
      <c r="E434" s="137">
        <f>COUNTIFS(Severity,$B434,SLA_Breach,"&lt;&gt;Yes",Status,"&lt;&gt;Suspend",Status,"&lt;&gt;Assigned",Status,"&lt;&gt;Open",Status,"&lt;&gt;Hold&gt;",ResolvedDate,"&gt;="&amp;$C$1,ResolvedDate,"&lt;="&amp;$F$1)</f>
        <v/>
      </c>
      <c r="F434" s="137">
        <f>COUNTIFS(Severity,$B434,SLA_Breach,"Yes",Status,"&lt;&gt;Suspend",Status,"&lt;&gt;Assigned",Status,"&lt;&gt;Open",Status,"&lt;&gt;Hold&gt;",ResolvedDate,"&gt;="&amp;$C$1,ResolvedDate,"&lt;="&amp;$F$1)</f>
        <v/>
      </c>
      <c r="G434" s="137">
        <f>COUNTIFS(Severity,$B434,AssignedDate,"&gt;=01/01/2017 12:00:00 AM",AssignedDate,"&lt;="&amp;$F$1)</f>
        <v/>
      </c>
      <c r="H434" s="177" t="n"/>
      <c r="L434" s="57" t="n">
        <v>0</v>
      </c>
      <c r="M434" s="57" t="n"/>
    </row>
    <row r="435" spans="1:13">
      <c r="A435" s="137" t="n">
        <v>1</v>
      </c>
      <c r="B435" s="100" t="s">
        <v>525</v>
      </c>
      <c r="C435" s="137">
        <f>COUNTIFS(Severity,$B435,AssignedDate,"&gt;="&amp;$C$1,AssignedDate,"&lt;="&amp;$F$1)</f>
        <v/>
      </c>
      <c r="D435" s="137">
        <f>COUNTIFS(Severity,$B435,Status,"&lt;&gt;Suspend",Status,"&lt;&gt;Assigned",Status,"&lt;&gt;Open",Status,"&lt;&gt;Hold",ResolvedDate,"&gt;="&amp;$C$1,ResolvedDate,"&lt;="&amp;$F$1)</f>
        <v/>
      </c>
      <c r="E435" s="137">
        <f>COUNTIFS(Severity,$B435,SLA_Breach,"&lt;&gt;Yes",Status,"&lt;&gt;Suspend",Status,"&lt;&gt;Assigned",Status,"&lt;&gt;Open",Status,"&lt;&gt;Hold&gt;",ResolvedDate,"&gt;="&amp;$C$1,ResolvedDate,"&lt;="&amp;$F$1)</f>
        <v/>
      </c>
      <c r="F435" s="137">
        <f>COUNTIFS(Severity,$B435,SLA_Breach,"Yes",Status,"&lt;&gt;Suspend",Status,"&lt;&gt;Assigned",Status,"&lt;&gt;Open",Status,"&lt;&gt;Hold&gt;",ResolvedDate,"&gt;="&amp;$C$1,ResolvedDate,"&lt;="&amp;$F$1)</f>
        <v/>
      </c>
      <c r="G435" s="137">
        <f>COUNTIFS(Severity,$B435,AssignedDate,"&gt;=01/01/2017 12:00:00 AM",AssignedDate,"&lt;="&amp;$F$1)</f>
        <v/>
      </c>
      <c r="H435" s="177" t="n"/>
      <c r="L435" s="57" t="n">
        <v>0</v>
      </c>
      <c r="M435" s="57" t="n"/>
    </row>
    <row r="436" spans="1:13">
      <c r="A436" s="137" t="n">
        <v>1</v>
      </c>
      <c r="B436" s="100" t="s">
        <v>525</v>
      </c>
      <c r="C436" s="137">
        <f>COUNTIFS(Severity,$B436,AssignedDate,"&gt;="&amp;$C$1,AssignedDate,"&lt;="&amp;$F$1)</f>
        <v/>
      </c>
      <c r="D436" s="137">
        <f>COUNTIFS(Severity,$B436,Status,"&lt;&gt;Suspend",Status,"&lt;&gt;Assigned",Status,"&lt;&gt;Open",Status,"&lt;&gt;Hold",ResolvedDate,"&gt;="&amp;$C$1,ResolvedDate,"&lt;="&amp;$F$1)</f>
        <v/>
      </c>
      <c r="E436" s="137">
        <f>COUNTIFS(Severity,$B436,SLA_Breach,"&lt;&gt;Yes",Status,"&lt;&gt;Suspend",Status,"&lt;&gt;Assigned",Status,"&lt;&gt;Open",Status,"&lt;&gt;Hold&gt;",ResolvedDate,"&gt;="&amp;$C$1,ResolvedDate,"&lt;="&amp;$F$1)</f>
        <v/>
      </c>
      <c r="F436" s="137">
        <f>COUNTIFS(Severity,$B436,SLA_Breach,"Yes",Status,"&lt;&gt;Suspend",Status,"&lt;&gt;Assigned",Status,"&lt;&gt;Open",Status,"&lt;&gt;Hold&gt;",ResolvedDate,"&gt;="&amp;$C$1,ResolvedDate,"&lt;="&amp;$F$1)</f>
        <v/>
      </c>
      <c r="G436" s="137">
        <f>COUNTIFS(Severity,$B436,AssignedDate,"&gt;=01/01/2017 12:00:00 AM",AssignedDate,"&lt;="&amp;$F$1)</f>
        <v/>
      </c>
      <c r="H436" s="177" t="n"/>
      <c r="L436" s="57" t="n">
        <v>0</v>
      </c>
      <c r="M436" s="57" t="n"/>
    </row>
    <row r="437" spans="1:13">
      <c r="A437" s="137" t="n">
        <v>1</v>
      </c>
      <c r="B437" s="100" t="s">
        <v>525</v>
      </c>
      <c r="C437" s="137">
        <f>COUNTIFS(Severity,$B437,AssignedDate,"&gt;="&amp;$C$1,AssignedDate,"&lt;="&amp;$F$1)</f>
        <v/>
      </c>
      <c r="D437" s="137">
        <f>COUNTIFS(Severity,$B437,Status,"&lt;&gt;Suspend",Status,"&lt;&gt;Assigned",Status,"&lt;&gt;Open",Status,"&lt;&gt;Hold",ResolvedDate,"&gt;="&amp;$C$1,ResolvedDate,"&lt;="&amp;$F$1)</f>
        <v/>
      </c>
      <c r="E437" s="137">
        <f>COUNTIFS(Severity,$B437,SLA_Breach,"&lt;&gt;Yes",Status,"&lt;&gt;Suspend",Status,"&lt;&gt;Assigned",Status,"&lt;&gt;Open",Status,"&lt;&gt;Hold&gt;",ResolvedDate,"&gt;="&amp;$C$1,ResolvedDate,"&lt;="&amp;$F$1)</f>
        <v/>
      </c>
      <c r="F437" s="137">
        <f>COUNTIFS(Severity,$B437,SLA_Breach,"Yes",Status,"&lt;&gt;Suspend",Status,"&lt;&gt;Assigned",Status,"&lt;&gt;Open",Status,"&lt;&gt;Hold&gt;",ResolvedDate,"&gt;="&amp;$C$1,ResolvedDate,"&lt;="&amp;$F$1)</f>
        <v/>
      </c>
      <c r="G437" s="137">
        <f>COUNTIFS(Severity,$B437,AssignedDate,"&gt;=01/01/2017 12:00:00 AM",AssignedDate,"&lt;="&amp;$F$1)</f>
        <v/>
      </c>
      <c r="H437" s="177" t="n"/>
      <c r="L437" s="57" t="n">
        <v>0</v>
      </c>
      <c r="M437" s="57" t="n"/>
    </row>
    <row r="438" spans="1:13">
      <c r="A438" s="137" t="n">
        <v>1</v>
      </c>
      <c r="B438" s="100" t="s">
        <v>525</v>
      </c>
      <c r="C438" s="137">
        <f>COUNTIFS(Severity,$B438,AssignedDate,"&gt;="&amp;$C$1,AssignedDate,"&lt;="&amp;$F$1)</f>
        <v/>
      </c>
      <c r="D438" s="137">
        <f>COUNTIFS(Severity,$B438,Status,"&lt;&gt;Suspend",Status,"&lt;&gt;Assigned",Status,"&lt;&gt;Open",Status,"&lt;&gt;Hold",ResolvedDate,"&gt;="&amp;$C$1,ResolvedDate,"&lt;="&amp;$F$1)</f>
        <v/>
      </c>
      <c r="E438" s="137">
        <f>COUNTIFS(Severity,$B438,SLA_Breach,"&lt;&gt;Yes",Status,"&lt;&gt;Suspend",Status,"&lt;&gt;Assigned",Status,"&lt;&gt;Open",Status,"&lt;&gt;Hold&gt;",ResolvedDate,"&gt;="&amp;$C$1,ResolvedDate,"&lt;="&amp;$F$1)</f>
        <v/>
      </c>
      <c r="F438" s="137">
        <f>COUNTIFS(Severity,$B438,SLA_Breach,"Yes",Status,"&lt;&gt;Suspend",Status,"&lt;&gt;Assigned",Status,"&lt;&gt;Open",Status,"&lt;&gt;Hold&gt;",ResolvedDate,"&gt;="&amp;$C$1,ResolvedDate,"&lt;="&amp;$F$1)</f>
        <v/>
      </c>
      <c r="G438" s="137">
        <f>COUNTIFS(Severity,$B438,AssignedDate,"&gt;=01/01/2017 12:00:00 AM",AssignedDate,"&lt;="&amp;$F$1)</f>
        <v/>
      </c>
      <c r="H438" s="177" t="n"/>
      <c r="L438" s="57" t="n">
        <v>0</v>
      </c>
      <c r="M438" s="57" t="n"/>
    </row>
    <row r="439" spans="1:13">
      <c r="A439" s="137" t="n">
        <v>1</v>
      </c>
      <c r="B439" s="100" t="s">
        <v>525</v>
      </c>
      <c r="C439" s="137">
        <f>COUNTIFS(Severity,$B439,AssignedDate,"&gt;="&amp;$C$1,AssignedDate,"&lt;="&amp;$F$1)</f>
        <v/>
      </c>
      <c r="D439" s="137">
        <f>COUNTIFS(Severity,$B439,Status,"&lt;&gt;Suspend",Status,"&lt;&gt;Assigned",Status,"&lt;&gt;Open",Status,"&lt;&gt;Hold",ResolvedDate,"&gt;="&amp;$C$1,ResolvedDate,"&lt;="&amp;$F$1)</f>
        <v/>
      </c>
      <c r="E439" s="137">
        <f>COUNTIFS(Severity,$B439,SLA_Breach,"&lt;&gt;Yes",Status,"&lt;&gt;Suspend",Status,"&lt;&gt;Assigned",Status,"&lt;&gt;Open",Status,"&lt;&gt;Hold&gt;",ResolvedDate,"&gt;="&amp;$C$1,ResolvedDate,"&lt;="&amp;$F$1)</f>
        <v/>
      </c>
      <c r="F439" s="137">
        <f>COUNTIFS(Severity,$B439,SLA_Breach,"Yes",Status,"&lt;&gt;Suspend",Status,"&lt;&gt;Assigned",Status,"&lt;&gt;Open",Status,"&lt;&gt;Hold&gt;",ResolvedDate,"&gt;="&amp;$C$1,ResolvedDate,"&lt;="&amp;$F$1)</f>
        <v/>
      </c>
      <c r="G439" s="137">
        <f>COUNTIFS(Severity,$B439,AssignedDate,"&gt;=01/01/2017 12:00:00 AM",AssignedDate,"&lt;="&amp;$F$1)</f>
        <v/>
      </c>
      <c r="H439" s="177" t="n"/>
      <c r="L439" s="57" t="n">
        <v>0</v>
      </c>
      <c r="M439" s="57" t="n"/>
    </row>
    <row r="440" spans="1:13">
      <c r="A440" s="137" t="n">
        <v>1</v>
      </c>
      <c r="B440" s="100" t="s">
        <v>525</v>
      </c>
      <c r="C440" s="137">
        <f>COUNTIFS(Severity,$B440,AssignedDate,"&gt;="&amp;$C$1,AssignedDate,"&lt;="&amp;$F$1)</f>
        <v/>
      </c>
      <c r="D440" s="137">
        <f>COUNTIFS(Severity,$B440,Status,"&lt;&gt;Suspend",Status,"&lt;&gt;Assigned",Status,"&lt;&gt;Open",Status,"&lt;&gt;Hold",ResolvedDate,"&gt;="&amp;$C$1,ResolvedDate,"&lt;="&amp;$F$1)</f>
        <v/>
      </c>
      <c r="E440" s="137">
        <f>COUNTIFS(Severity,$B440,SLA_Breach,"&lt;&gt;Yes",Status,"&lt;&gt;Suspend",Status,"&lt;&gt;Assigned",Status,"&lt;&gt;Open",Status,"&lt;&gt;Hold&gt;",ResolvedDate,"&gt;="&amp;$C$1,ResolvedDate,"&lt;="&amp;$F$1)</f>
        <v/>
      </c>
      <c r="F440" s="137">
        <f>COUNTIFS(Severity,$B440,SLA_Breach,"Yes",Status,"&lt;&gt;Suspend",Status,"&lt;&gt;Assigned",Status,"&lt;&gt;Open",Status,"&lt;&gt;Hold&gt;",ResolvedDate,"&gt;="&amp;$C$1,ResolvedDate,"&lt;="&amp;$F$1)</f>
        <v/>
      </c>
      <c r="G440" s="137">
        <f>COUNTIFS(Severity,$B440,AssignedDate,"&gt;=01/01/2017 12:00:00 AM",AssignedDate,"&lt;="&amp;$F$1)</f>
        <v/>
      </c>
      <c r="H440" s="177" t="n"/>
      <c r="L440" s="57" t="n">
        <v>0</v>
      </c>
      <c r="M440" s="57" t="n"/>
    </row>
    <row r="441" spans="1:13">
      <c r="A441" s="137" t="n">
        <v>1</v>
      </c>
      <c r="B441" s="100" t="s">
        <v>525</v>
      </c>
      <c r="C441" s="137">
        <f>COUNTIFS(Severity,$B441,AssignedDate,"&gt;="&amp;$C$1,AssignedDate,"&lt;="&amp;$F$1)</f>
        <v/>
      </c>
      <c r="D441" s="137">
        <f>COUNTIFS(Severity,$B441,Status,"&lt;&gt;Suspend",Status,"&lt;&gt;Assigned",Status,"&lt;&gt;Open",Status,"&lt;&gt;Hold",ResolvedDate,"&gt;="&amp;$C$1,ResolvedDate,"&lt;="&amp;$F$1)</f>
        <v/>
      </c>
      <c r="E441" s="137">
        <f>COUNTIFS(Severity,$B441,SLA_Breach,"&lt;&gt;Yes",Status,"&lt;&gt;Suspend",Status,"&lt;&gt;Assigned",Status,"&lt;&gt;Open",Status,"&lt;&gt;Hold&gt;",ResolvedDate,"&gt;="&amp;$C$1,ResolvedDate,"&lt;="&amp;$F$1)</f>
        <v/>
      </c>
      <c r="F441" s="137">
        <f>COUNTIFS(Severity,$B441,SLA_Breach,"Yes",Status,"&lt;&gt;Suspend",Status,"&lt;&gt;Assigned",Status,"&lt;&gt;Open",Status,"&lt;&gt;Hold&gt;",ResolvedDate,"&gt;="&amp;$C$1,ResolvedDate,"&lt;="&amp;$F$1)</f>
        <v/>
      </c>
      <c r="G441" s="137">
        <f>COUNTIFS(Severity,$B441,AssignedDate,"&gt;=01/01/2017 12:00:00 AM",AssignedDate,"&lt;="&amp;$F$1)</f>
        <v/>
      </c>
      <c r="H441" s="177" t="n"/>
      <c r="L441" s="57" t="n">
        <v>0</v>
      </c>
      <c r="M441" s="57" t="n"/>
    </row>
    <row r="442" spans="1:13">
      <c r="A442" s="137" t="n">
        <v>1</v>
      </c>
      <c r="B442" s="100" t="s">
        <v>525</v>
      </c>
      <c r="C442" s="137">
        <f>COUNTIFS(Severity,$B442,AssignedDate,"&gt;="&amp;$C$1,AssignedDate,"&lt;="&amp;$F$1)</f>
        <v/>
      </c>
      <c r="D442" s="137">
        <f>COUNTIFS(Severity,$B442,Status,"&lt;&gt;Suspend",Status,"&lt;&gt;Assigned",Status,"&lt;&gt;Open",Status,"&lt;&gt;Hold",ResolvedDate,"&gt;="&amp;$C$1,ResolvedDate,"&lt;="&amp;$F$1)</f>
        <v/>
      </c>
      <c r="E442" s="137">
        <f>COUNTIFS(Severity,$B442,SLA_Breach,"&lt;&gt;Yes",Status,"&lt;&gt;Suspend",Status,"&lt;&gt;Assigned",Status,"&lt;&gt;Open",Status,"&lt;&gt;Hold&gt;",ResolvedDate,"&gt;="&amp;$C$1,ResolvedDate,"&lt;="&amp;$F$1)</f>
        <v/>
      </c>
      <c r="F442" s="137">
        <f>COUNTIFS(Severity,$B442,SLA_Breach,"Yes",Status,"&lt;&gt;Suspend",Status,"&lt;&gt;Assigned",Status,"&lt;&gt;Open",Status,"&lt;&gt;Hold&gt;",ResolvedDate,"&gt;="&amp;$C$1,ResolvedDate,"&lt;="&amp;$F$1)</f>
        <v/>
      </c>
      <c r="G442" s="137">
        <f>COUNTIFS(Severity,$B442,AssignedDate,"&gt;=01/01/2017 12:00:00 AM",AssignedDate,"&lt;="&amp;$F$1)</f>
        <v/>
      </c>
      <c r="H442" s="177" t="n"/>
      <c r="L442" s="57" t="n">
        <v>0</v>
      </c>
      <c r="M442" s="57" t="n"/>
    </row>
    <row r="443" spans="1:13">
      <c r="A443" s="137" t="n">
        <v>1</v>
      </c>
      <c r="B443" s="100" t="s">
        <v>525</v>
      </c>
      <c r="C443" s="137">
        <f>COUNTIFS(Severity,$B443,AssignedDate,"&gt;="&amp;$C$1,AssignedDate,"&lt;="&amp;$F$1)</f>
        <v/>
      </c>
      <c r="D443" s="137">
        <f>COUNTIFS(Severity,$B443,Status,"&lt;&gt;Suspend",Status,"&lt;&gt;Assigned",Status,"&lt;&gt;Open",Status,"&lt;&gt;Hold",ResolvedDate,"&gt;="&amp;$C$1,ResolvedDate,"&lt;="&amp;$F$1)</f>
        <v/>
      </c>
      <c r="E443" s="137">
        <f>COUNTIFS(Severity,$B443,SLA_Breach,"&lt;&gt;Yes",Status,"&lt;&gt;Suspend",Status,"&lt;&gt;Assigned",Status,"&lt;&gt;Open",Status,"&lt;&gt;Hold&gt;",ResolvedDate,"&gt;="&amp;$C$1,ResolvedDate,"&lt;="&amp;$F$1)</f>
        <v/>
      </c>
      <c r="F443" s="137">
        <f>COUNTIFS(Severity,$B443,SLA_Breach,"Yes",Status,"&lt;&gt;Suspend",Status,"&lt;&gt;Assigned",Status,"&lt;&gt;Open",Status,"&lt;&gt;Hold&gt;",ResolvedDate,"&gt;="&amp;$C$1,ResolvedDate,"&lt;="&amp;$F$1)</f>
        <v/>
      </c>
      <c r="G443" s="137">
        <f>COUNTIFS(Severity,$B443,AssignedDate,"&gt;=01/01/2017 12:00:00 AM",AssignedDate,"&lt;="&amp;$F$1)</f>
        <v/>
      </c>
      <c r="H443" s="177" t="n"/>
      <c r="L443" s="57" t="n">
        <v>0</v>
      </c>
      <c r="M443" s="57" t="n"/>
    </row>
    <row r="444" spans="1:13">
      <c r="A444" s="137" t="n">
        <v>1</v>
      </c>
      <c r="B444" s="100" t="s">
        <v>525</v>
      </c>
      <c r="C444" s="137">
        <f>COUNTIFS(Severity,$B444,AssignedDate,"&gt;="&amp;$C$1,AssignedDate,"&lt;="&amp;$F$1)</f>
        <v/>
      </c>
      <c r="D444" s="137">
        <f>COUNTIFS(Severity,$B444,Status,"&lt;&gt;Suspend",Status,"&lt;&gt;Assigned",Status,"&lt;&gt;Open",Status,"&lt;&gt;Hold",ResolvedDate,"&gt;="&amp;$C$1,ResolvedDate,"&lt;="&amp;$F$1)</f>
        <v/>
      </c>
      <c r="E444" s="137">
        <f>COUNTIFS(Severity,$B444,SLA_Breach,"&lt;&gt;Yes",Status,"&lt;&gt;Suspend",Status,"&lt;&gt;Assigned",Status,"&lt;&gt;Open",Status,"&lt;&gt;Hold&gt;",ResolvedDate,"&gt;="&amp;$C$1,ResolvedDate,"&lt;="&amp;$F$1)</f>
        <v/>
      </c>
      <c r="F444" s="137">
        <f>COUNTIFS(Severity,$B444,SLA_Breach,"Yes",Status,"&lt;&gt;Suspend",Status,"&lt;&gt;Assigned",Status,"&lt;&gt;Open",Status,"&lt;&gt;Hold&gt;",ResolvedDate,"&gt;="&amp;$C$1,ResolvedDate,"&lt;="&amp;$F$1)</f>
        <v/>
      </c>
      <c r="G444" s="137">
        <f>COUNTIFS(Severity,$B444,AssignedDate,"&gt;=01/01/2017 12:00:00 AM",AssignedDate,"&lt;="&amp;$F$1)</f>
        <v/>
      </c>
      <c r="H444" s="177" t="n"/>
      <c r="L444" s="57" t="n">
        <v>0</v>
      </c>
      <c r="M444" s="57" t="n"/>
    </row>
    <row r="445" spans="1:13">
      <c r="A445" s="137" t="n">
        <v>1</v>
      </c>
      <c r="B445" s="100" t="s">
        <v>525</v>
      </c>
      <c r="C445" s="137">
        <f>COUNTIFS(Severity,$B445,AssignedDate,"&gt;="&amp;$C$1,AssignedDate,"&lt;="&amp;$F$1)</f>
        <v/>
      </c>
      <c r="D445" s="137">
        <f>COUNTIFS(Severity,$B445,Status,"&lt;&gt;Suspend",Status,"&lt;&gt;Assigned",Status,"&lt;&gt;Open",Status,"&lt;&gt;Hold",ResolvedDate,"&gt;="&amp;$C$1,ResolvedDate,"&lt;="&amp;$F$1)</f>
        <v/>
      </c>
      <c r="E445" s="137">
        <f>COUNTIFS(Severity,$B445,SLA_Breach,"&lt;&gt;Yes",Status,"&lt;&gt;Suspend",Status,"&lt;&gt;Assigned",Status,"&lt;&gt;Open",Status,"&lt;&gt;Hold&gt;",ResolvedDate,"&gt;="&amp;$C$1,ResolvedDate,"&lt;="&amp;$F$1)</f>
        <v/>
      </c>
      <c r="F445" s="137">
        <f>COUNTIFS(Severity,$B445,SLA_Breach,"Yes",Status,"&lt;&gt;Suspend",Status,"&lt;&gt;Assigned",Status,"&lt;&gt;Open",Status,"&lt;&gt;Hold&gt;",ResolvedDate,"&gt;="&amp;$C$1,ResolvedDate,"&lt;="&amp;$F$1)</f>
        <v/>
      </c>
      <c r="G445" s="137">
        <f>COUNTIFS(Severity,$B445,AssignedDate,"&gt;=01/01/2017 12:00:00 AM",AssignedDate,"&lt;="&amp;$F$1)</f>
        <v/>
      </c>
      <c r="H445" s="177" t="n"/>
      <c r="L445" s="57" t="n">
        <v>0</v>
      </c>
      <c r="M445" s="57" t="n"/>
    </row>
    <row r="446" spans="1:13">
      <c r="A446" s="137" t="n">
        <v>1</v>
      </c>
      <c r="B446" s="100" t="s">
        <v>525</v>
      </c>
      <c r="C446" s="137">
        <f>COUNTIFS(Severity,$B446,AssignedDate,"&gt;="&amp;$C$1,AssignedDate,"&lt;="&amp;$F$1)</f>
        <v/>
      </c>
      <c r="D446" s="137">
        <f>COUNTIFS(Severity,$B446,Status,"&lt;&gt;Suspend",Status,"&lt;&gt;Assigned",Status,"&lt;&gt;Open",Status,"&lt;&gt;Hold",ResolvedDate,"&gt;="&amp;$C$1,ResolvedDate,"&lt;="&amp;$F$1)</f>
        <v/>
      </c>
      <c r="E446" s="137">
        <f>COUNTIFS(Severity,$B446,SLA_Breach,"&lt;&gt;Yes",Status,"&lt;&gt;Suspend",Status,"&lt;&gt;Assigned",Status,"&lt;&gt;Open",Status,"&lt;&gt;Hold&gt;",ResolvedDate,"&gt;="&amp;$C$1,ResolvedDate,"&lt;="&amp;$F$1)</f>
        <v/>
      </c>
      <c r="F446" s="137">
        <f>COUNTIFS(Severity,$B446,SLA_Breach,"Yes",Status,"&lt;&gt;Suspend",Status,"&lt;&gt;Assigned",Status,"&lt;&gt;Open",Status,"&lt;&gt;Hold&gt;",ResolvedDate,"&gt;="&amp;$C$1,ResolvedDate,"&lt;="&amp;$F$1)</f>
        <v/>
      </c>
      <c r="G446" s="137">
        <f>COUNTIFS(Severity,$B446,AssignedDate,"&gt;=01/01/2017 12:00:00 AM",AssignedDate,"&lt;="&amp;$F$1)</f>
        <v/>
      </c>
      <c r="H446" s="177" t="n"/>
      <c r="L446" s="57" t="n">
        <v>0</v>
      </c>
      <c r="M446" s="57" t="n"/>
    </row>
    <row r="447" spans="1:13">
      <c r="A447" s="137" t="n">
        <v>1</v>
      </c>
      <c r="B447" s="100" t="s">
        <v>525</v>
      </c>
      <c r="C447" s="137">
        <f>COUNTIFS(Severity,$B447,AssignedDate,"&gt;="&amp;$C$1,AssignedDate,"&lt;="&amp;$F$1)</f>
        <v/>
      </c>
      <c r="D447" s="137">
        <f>COUNTIFS(Severity,$B447,Status,"&lt;&gt;Suspend",Status,"&lt;&gt;Assigned",Status,"&lt;&gt;Open",Status,"&lt;&gt;Hold",ResolvedDate,"&gt;="&amp;$C$1,ResolvedDate,"&lt;="&amp;$F$1)</f>
        <v/>
      </c>
      <c r="E447" s="137">
        <f>COUNTIFS(Severity,$B447,SLA_Breach,"&lt;&gt;Yes",Status,"&lt;&gt;Suspend",Status,"&lt;&gt;Assigned",Status,"&lt;&gt;Open",Status,"&lt;&gt;Hold&gt;",ResolvedDate,"&gt;="&amp;$C$1,ResolvedDate,"&lt;="&amp;$F$1)</f>
        <v/>
      </c>
      <c r="F447" s="137">
        <f>COUNTIFS(Severity,$B447,SLA_Breach,"Yes",Status,"&lt;&gt;Suspend",Status,"&lt;&gt;Assigned",Status,"&lt;&gt;Open",Status,"&lt;&gt;Hold&gt;",ResolvedDate,"&gt;="&amp;$C$1,ResolvedDate,"&lt;="&amp;$F$1)</f>
        <v/>
      </c>
      <c r="G447" s="137">
        <f>COUNTIFS(Severity,$B447,AssignedDate,"&gt;=01/01/2017 12:00:00 AM",AssignedDate,"&lt;="&amp;$F$1)</f>
        <v/>
      </c>
      <c r="H447" s="177" t="n"/>
      <c r="L447" s="57" t="n">
        <v>0</v>
      </c>
      <c r="M447" s="57" t="n"/>
    </row>
    <row r="448" spans="1:13">
      <c r="A448" s="137" t="n">
        <v>1</v>
      </c>
      <c r="B448" s="100" t="s">
        <v>525</v>
      </c>
      <c r="C448" s="137">
        <f>COUNTIFS(Severity,$B448,AssignedDate,"&gt;="&amp;$C$1,AssignedDate,"&lt;="&amp;$F$1)</f>
        <v/>
      </c>
      <c r="D448" s="137">
        <f>COUNTIFS(Severity,$B448,Status,"&lt;&gt;Suspend",Status,"&lt;&gt;Assigned",Status,"&lt;&gt;Open",Status,"&lt;&gt;Hold",ResolvedDate,"&gt;="&amp;$C$1,ResolvedDate,"&lt;="&amp;$F$1)</f>
        <v/>
      </c>
      <c r="E448" s="137">
        <f>COUNTIFS(Severity,$B448,SLA_Breach,"&lt;&gt;Yes",Status,"&lt;&gt;Suspend",Status,"&lt;&gt;Assigned",Status,"&lt;&gt;Open",Status,"&lt;&gt;Hold&gt;",ResolvedDate,"&gt;="&amp;$C$1,ResolvedDate,"&lt;="&amp;$F$1)</f>
        <v/>
      </c>
      <c r="F448" s="137">
        <f>COUNTIFS(Severity,$B448,SLA_Breach,"Yes",Status,"&lt;&gt;Suspend",Status,"&lt;&gt;Assigned",Status,"&lt;&gt;Open",Status,"&lt;&gt;Hold&gt;",ResolvedDate,"&gt;="&amp;$C$1,ResolvedDate,"&lt;="&amp;$F$1)</f>
        <v/>
      </c>
      <c r="G448" s="137">
        <f>COUNTIFS(Severity,$B448,AssignedDate,"&gt;=01/01/2017 12:00:00 AM",AssignedDate,"&lt;="&amp;$F$1)</f>
        <v/>
      </c>
      <c r="H448" s="177" t="n"/>
      <c r="L448" s="57" t="n">
        <v>0</v>
      </c>
      <c r="M448" s="57" t="n"/>
    </row>
    <row r="449" spans="1:13">
      <c r="A449" s="137" t="n">
        <v>1</v>
      </c>
      <c r="B449" s="100" t="s">
        <v>525</v>
      </c>
      <c r="C449" s="137">
        <f>COUNTIFS(Severity,$B449,AssignedDate,"&gt;="&amp;$C$1,AssignedDate,"&lt;="&amp;$F$1)</f>
        <v/>
      </c>
      <c r="D449" s="137">
        <f>COUNTIFS(Severity,$B449,Status,"&lt;&gt;Suspend",Status,"&lt;&gt;Assigned",Status,"&lt;&gt;Open",Status,"&lt;&gt;Hold",ResolvedDate,"&gt;="&amp;$C$1,ResolvedDate,"&lt;="&amp;$F$1)</f>
        <v/>
      </c>
      <c r="E449" s="137">
        <f>COUNTIFS(Severity,$B449,SLA_Breach,"&lt;&gt;Yes",Status,"&lt;&gt;Suspend",Status,"&lt;&gt;Assigned",Status,"&lt;&gt;Open",Status,"&lt;&gt;Hold&gt;",ResolvedDate,"&gt;="&amp;$C$1,ResolvedDate,"&lt;="&amp;$F$1)</f>
        <v/>
      </c>
      <c r="F449" s="137">
        <f>COUNTIFS(Severity,$B449,SLA_Breach,"Yes",Status,"&lt;&gt;Suspend",Status,"&lt;&gt;Assigned",Status,"&lt;&gt;Open",Status,"&lt;&gt;Hold&gt;",ResolvedDate,"&gt;="&amp;$C$1,ResolvedDate,"&lt;="&amp;$F$1)</f>
        <v/>
      </c>
      <c r="G449" s="137">
        <f>COUNTIFS(Severity,$B449,AssignedDate,"&gt;=01/01/2017 12:00:00 AM",AssignedDate,"&lt;="&amp;$F$1)</f>
        <v/>
      </c>
      <c r="H449" s="177" t="n"/>
      <c r="L449" s="57" t="n">
        <v>0</v>
      </c>
      <c r="M449" s="57" t="n"/>
    </row>
    <row r="450" spans="1:13">
      <c r="A450" s="137" t="n">
        <v>1</v>
      </c>
      <c r="B450" s="100" t="s">
        <v>525</v>
      </c>
      <c r="C450" s="137">
        <f>COUNTIFS(Severity,$B450,AssignedDate,"&gt;="&amp;$C$1,AssignedDate,"&lt;="&amp;$F$1)</f>
        <v/>
      </c>
      <c r="D450" s="137">
        <f>COUNTIFS(Severity,$B450,Status,"&lt;&gt;Suspend",Status,"&lt;&gt;Assigned",Status,"&lt;&gt;Open",Status,"&lt;&gt;Hold",ResolvedDate,"&gt;="&amp;$C$1,ResolvedDate,"&lt;="&amp;$F$1)</f>
        <v/>
      </c>
      <c r="E450" s="137">
        <f>COUNTIFS(Severity,$B450,SLA_Breach,"&lt;&gt;Yes",Status,"&lt;&gt;Suspend",Status,"&lt;&gt;Assigned",Status,"&lt;&gt;Open",Status,"&lt;&gt;Hold&gt;",ResolvedDate,"&gt;="&amp;$C$1,ResolvedDate,"&lt;="&amp;$F$1)</f>
        <v/>
      </c>
      <c r="F450" s="137">
        <f>COUNTIFS(Severity,$B450,SLA_Breach,"Yes",Status,"&lt;&gt;Suspend",Status,"&lt;&gt;Assigned",Status,"&lt;&gt;Open",Status,"&lt;&gt;Hold&gt;",ResolvedDate,"&gt;="&amp;$C$1,ResolvedDate,"&lt;="&amp;$F$1)</f>
        <v/>
      </c>
      <c r="G450" s="137">
        <f>COUNTIFS(Severity,$B450,AssignedDate,"&gt;=01/01/2017 12:00:00 AM",AssignedDate,"&lt;="&amp;$F$1)</f>
        <v/>
      </c>
      <c r="H450" s="177" t="n"/>
      <c r="L450" s="57" t="n">
        <v>0</v>
      </c>
      <c r="M450" s="57" t="n"/>
    </row>
    <row r="451" spans="1:13">
      <c r="A451" s="137" t="n">
        <v>1</v>
      </c>
      <c r="B451" s="100" t="s">
        <v>525</v>
      </c>
      <c r="C451" s="137">
        <f>COUNTIFS(Severity,$B451,AssignedDate,"&gt;="&amp;$C$1,AssignedDate,"&lt;="&amp;$F$1)</f>
        <v/>
      </c>
      <c r="D451" s="137">
        <f>COUNTIFS(Severity,$B451,Status,"&lt;&gt;Suspend",Status,"&lt;&gt;Assigned",Status,"&lt;&gt;Open",Status,"&lt;&gt;Hold",ResolvedDate,"&gt;="&amp;$C$1,ResolvedDate,"&lt;="&amp;$F$1)</f>
        <v/>
      </c>
      <c r="E451" s="137">
        <f>COUNTIFS(Severity,$B451,SLA_Breach,"&lt;&gt;Yes",Status,"&lt;&gt;Suspend",Status,"&lt;&gt;Assigned",Status,"&lt;&gt;Open",Status,"&lt;&gt;Hold&gt;",ResolvedDate,"&gt;="&amp;$C$1,ResolvedDate,"&lt;="&amp;$F$1)</f>
        <v/>
      </c>
      <c r="F451" s="137">
        <f>COUNTIFS(Severity,$B451,SLA_Breach,"Yes",Status,"&lt;&gt;Suspend",Status,"&lt;&gt;Assigned",Status,"&lt;&gt;Open",Status,"&lt;&gt;Hold&gt;",ResolvedDate,"&gt;="&amp;$C$1,ResolvedDate,"&lt;="&amp;$F$1)</f>
        <v/>
      </c>
      <c r="G451" s="137">
        <f>COUNTIFS(Severity,$B451,AssignedDate,"&gt;=01/01/2017 12:00:00 AM",AssignedDate,"&lt;="&amp;$F$1)</f>
        <v/>
      </c>
      <c r="H451" s="177" t="n"/>
      <c r="L451" s="57" t="n">
        <v>0</v>
      </c>
      <c r="M451" s="57" t="n"/>
    </row>
    <row r="452" spans="1:13">
      <c r="A452" s="137" t="n">
        <v>1</v>
      </c>
      <c r="B452" s="100" t="s">
        <v>525</v>
      </c>
      <c r="C452" s="137">
        <f>COUNTIFS(Severity,$B452,AssignedDate,"&gt;="&amp;$C$1,AssignedDate,"&lt;="&amp;$F$1)</f>
        <v/>
      </c>
      <c r="D452" s="137">
        <f>COUNTIFS(Severity,$B452,Status,"&lt;&gt;Suspend",Status,"&lt;&gt;Assigned",Status,"&lt;&gt;Open",Status,"&lt;&gt;Hold",ResolvedDate,"&gt;="&amp;$C$1,ResolvedDate,"&lt;="&amp;$F$1)</f>
        <v/>
      </c>
      <c r="E452" s="137">
        <f>COUNTIFS(Severity,$B452,SLA_Breach,"&lt;&gt;Yes",Status,"&lt;&gt;Suspend",Status,"&lt;&gt;Assigned",Status,"&lt;&gt;Open",Status,"&lt;&gt;Hold&gt;",ResolvedDate,"&gt;="&amp;$C$1,ResolvedDate,"&lt;="&amp;$F$1)</f>
        <v/>
      </c>
      <c r="F452" s="137">
        <f>COUNTIFS(Severity,$B452,SLA_Breach,"Yes",Status,"&lt;&gt;Suspend",Status,"&lt;&gt;Assigned",Status,"&lt;&gt;Open",Status,"&lt;&gt;Hold&gt;",ResolvedDate,"&gt;="&amp;$C$1,ResolvedDate,"&lt;="&amp;$F$1)</f>
        <v/>
      </c>
      <c r="G452" s="137">
        <f>COUNTIFS(Severity,$B452,AssignedDate,"&gt;=01/01/2017 12:00:00 AM",AssignedDate,"&lt;="&amp;$F$1)</f>
        <v/>
      </c>
      <c r="H452" s="177" t="n"/>
      <c r="L452" s="57" t="n">
        <v>0</v>
      </c>
      <c r="M452" s="57" t="n"/>
    </row>
    <row r="453" spans="1:13">
      <c r="A453" s="137" t="n">
        <v>1</v>
      </c>
      <c r="B453" s="100" t="s">
        <v>525</v>
      </c>
      <c r="C453" s="137">
        <f>COUNTIFS(Severity,$B453,AssignedDate,"&gt;="&amp;$C$1,AssignedDate,"&lt;="&amp;$F$1)</f>
        <v/>
      </c>
      <c r="D453" s="137">
        <f>COUNTIFS(Severity,$B453,Status,"&lt;&gt;Suspend",Status,"&lt;&gt;Assigned",Status,"&lt;&gt;Open",Status,"&lt;&gt;Hold",ResolvedDate,"&gt;="&amp;$C$1,ResolvedDate,"&lt;="&amp;$F$1)</f>
        <v/>
      </c>
      <c r="E453" s="137">
        <f>COUNTIFS(Severity,$B453,SLA_Breach,"&lt;&gt;Yes",Status,"&lt;&gt;Suspend",Status,"&lt;&gt;Assigned",Status,"&lt;&gt;Open",Status,"&lt;&gt;Hold&gt;",ResolvedDate,"&gt;="&amp;$C$1,ResolvedDate,"&lt;="&amp;$F$1)</f>
        <v/>
      </c>
      <c r="F453" s="137">
        <f>COUNTIFS(Severity,$B453,SLA_Breach,"Yes",Status,"&lt;&gt;Suspend",Status,"&lt;&gt;Assigned",Status,"&lt;&gt;Open",Status,"&lt;&gt;Hold&gt;",ResolvedDate,"&gt;="&amp;$C$1,ResolvedDate,"&lt;="&amp;$F$1)</f>
        <v/>
      </c>
      <c r="G453" s="137">
        <f>COUNTIFS(Severity,$B453,AssignedDate,"&gt;=01/01/2017 12:00:00 AM",AssignedDate,"&lt;="&amp;$F$1)</f>
        <v/>
      </c>
      <c r="H453" s="177" t="n"/>
      <c r="L453" s="57" t="n">
        <v>0</v>
      </c>
      <c r="M453" s="57" t="n"/>
    </row>
    <row r="454" spans="1:13">
      <c r="A454" s="137" t="n">
        <v>1</v>
      </c>
      <c r="B454" s="100" t="s">
        <v>525</v>
      </c>
      <c r="C454" s="137">
        <f>COUNTIFS(Severity,$B454,AssignedDate,"&gt;="&amp;$C$1,AssignedDate,"&lt;="&amp;$F$1)</f>
        <v/>
      </c>
      <c r="D454" s="137">
        <f>COUNTIFS(Severity,$B454,Status,"&lt;&gt;Suspend",Status,"&lt;&gt;Assigned",Status,"&lt;&gt;Open",Status,"&lt;&gt;Hold",ResolvedDate,"&gt;="&amp;$C$1,ResolvedDate,"&lt;="&amp;$F$1)</f>
        <v/>
      </c>
      <c r="E454" s="137">
        <f>COUNTIFS(Severity,$B454,SLA_Breach,"&lt;&gt;Yes",Status,"&lt;&gt;Suspend",Status,"&lt;&gt;Assigned",Status,"&lt;&gt;Open",Status,"&lt;&gt;Hold&gt;",ResolvedDate,"&gt;="&amp;$C$1,ResolvedDate,"&lt;="&amp;$F$1)</f>
        <v/>
      </c>
      <c r="F454" s="137">
        <f>COUNTIFS(Severity,$B454,SLA_Breach,"Yes",Status,"&lt;&gt;Suspend",Status,"&lt;&gt;Assigned",Status,"&lt;&gt;Open",Status,"&lt;&gt;Hold&gt;",ResolvedDate,"&gt;="&amp;$C$1,ResolvedDate,"&lt;="&amp;$F$1)</f>
        <v/>
      </c>
      <c r="G454" s="137">
        <f>COUNTIFS(Severity,$B454,AssignedDate,"&gt;=01/01/2017 12:00:00 AM",AssignedDate,"&lt;="&amp;$F$1)</f>
        <v/>
      </c>
      <c r="H454" s="177" t="n"/>
      <c r="L454" s="57" t="n">
        <v>0</v>
      </c>
      <c r="M454" s="57" t="n"/>
    </row>
    <row r="455" spans="1:13">
      <c r="A455" s="137" t="n">
        <v>1</v>
      </c>
      <c r="B455" s="100" t="s">
        <v>525</v>
      </c>
      <c r="C455" s="137">
        <f>COUNTIFS(Severity,$B455,AssignedDate,"&gt;="&amp;$C$1,AssignedDate,"&lt;="&amp;$F$1)</f>
        <v/>
      </c>
      <c r="D455" s="137">
        <f>COUNTIFS(Severity,$B455,Status,"&lt;&gt;Suspend",Status,"&lt;&gt;Assigned",Status,"&lt;&gt;Open",Status,"&lt;&gt;Hold",ResolvedDate,"&gt;="&amp;$C$1,ResolvedDate,"&lt;="&amp;$F$1)</f>
        <v/>
      </c>
      <c r="E455" s="137">
        <f>COUNTIFS(Severity,$B455,SLA_Breach,"&lt;&gt;Yes",Status,"&lt;&gt;Suspend",Status,"&lt;&gt;Assigned",Status,"&lt;&gt;Open",Status,"&lt;&gt;Hold&gt;",ResolvedDate,"&gt;="&amp;$C$1,ResolvedDate,"&lt;="&amp;$F$1)</f>
        <v/>
      </c>
      <c r="F455" s="137">
        <f>COUNTIFS(Severity,$B455,SLA_Breach,"Yes",Status,"&lt;&gt;Suspend",Status,"&lt;&gt;Assigned",Status,"&lt;&gt;Open",Status,"&lt;&gt;Hold&gt;",ResolvedDate,"&gt;="&amp;$C$1,ResolvedDate,"&lt;="&amp;$F$1)</f>
        <v/>
      </c>
      <c r="G455" s="137">
        <f>COUNTIFS(Severity,$B455,AssignedDate,"&gt;=01/01/2017 12:00:00 AM",AssignedDate,"&lt;="&amp;$F$1)</f>
        <v/>
      </c>
      <c r="H455" s="177" t="n"/>
      <c r="L455" s="57" t="n">
        <v>0</v>
      </c>
      <c r="M455" s="57" t="n"/>
    </row>
    <row r="456" spans="1:13">
      <c r="A456" s="137" t="n">
        <v>1</v>
      </c>
      <c r="B456" s="100" t="s">
        <v>525</v>
      </c>
      <c r="C456" s="137">
        <f>COUNTIFS(Severity,$B456,AssignedDate,"&gt;="&amp;$C$1,AssignedDate,"&lt;="&amp;$F$1)</f>
        <v/>
      </c>
      <c r="D456" s="137">
        <f>COUNTIFS(Severity,$B456,Status,"&lt;&gt;Suspend",Status,"&lt;&gt;Assigned",Status,"&lt;&gt;Open",Status,"&lt;&gt;Hold",ResolvedDate,"&gt;="&amp;$C$1,ResolvedDate,"&lt;="&amp;$F$1)</f>
        <v/>
      </c>
      <c r="E456" s="137">
        <f>COUNTIFS(Severity,$B456,SLA_Breach,"&lt;&gt;Yes",Status,"&lt;&gt;Suspend",Status,"&lt;&gt;Assigned",Status,"&lt;&gt;Open",Status,"&lt;&gt;Hold&gt;",ResolvedDate,"&gt;="&amp;$C$1,ResolvedDate,"&lt;="&amp;$F$1)</f>
        <v/>
      </c>
      <c r="F456" s="137">
        <f>COUNTIFS(Severity,$B456,SLA_Breach,"Yes",Status,"&lt;&gt;Suspend",Status,"&lt;&gt;Assigned",Status,"&lt;&gt;Open",Status,"&lt;&gt;Hold&gt;",ResolvedDate,"&gt;="&amp;$C$1,ResolvedDate,"&lt;="&amp;$F$1)</f>
        <v/>
      </c>
      <c r="G456" s="137">
        <f>COUNTIFS(Severity,$B456,AssignedDate,"&gt;=01/01/2017 12:00:00 AM",AssignedDate,"&lt;="&amp;$F$1)</f>
        <v/>
      </c>
      <c r="H456" s="177" t="n"/>
      <c r="L456" s="57" t="n">
        <v>0</v>
      </c>
      <c r="M456" s="57" t="n"/>
    </row>
    <row r="457" spans="1:13">
      <c r="A457" s="137" t="n">
        <v>1</v>
      </c>
      <c r="B457" s="100" t="s">
        <v>525</v>
      </c>
      <c r="C457" s="137">
        <f>COUNTIFS(Severity,$B457,AssignedDate,"&gt;="&amp;$C$1,AssignedDate,"&lt;="&amp;$F$1)</f>
        <v/>
      </c>
      <c r="D457" s="137">
        <f>COUNTIFS(Severity,$B457,Status,"&lt;&gt;Suspend",Status,"&lt;&gt;Assigned",Status,"&lt;&gt;Open",Status,"&lt;&gt;Hold",ResolvedDate,"&gt;="&amp;$C$1,ResolvedDate,"&lt;="&amp;$F$1)</f>
        <v/>
      </c>
      <c r="E457" s="137">
        <f>COUNTIFS(Severity,$B457,SLA_Breach,"&lt;&gt;Yes",Status,"&lt;&gt;Suspend",Status,"&lt;&gt;Assigned",Status,"&lt;&gt;Open",Status,"&lt;&gt;Hold&gt;",ResolvedDate,"&gt;="&amp;$C$1,ResolvedDate,"&lt;="&amp;$F$1)</f>
        <v/>
      </c>
      <c r="F457" s="137">
        <f>COUNTIFS(Severity,$B457,SLA_Breach,"Yes",Status,"&lt;&gt;Suspend",Status,"&lt;&gt;Assigned",Status,"&lt;&gt;Open",Status,"&lt;&gt;Hold&gt;",ResolvedDate,"&gt;="&amp;$C$1,ResolvedDate,"&lt;="&amp;$F$1)</f>
        <v/>
      </c>
      <c r="G457" s="137">
        <f>COUNTIFS(Severity,$B457,AssignedDate,"&gt;=01/01/2017 12:00:00 AM",AssignedDate,"&lt;="&amp;$F$1)</f>
        <v/>
      </c>
      <c r="H457" s="177" t="n"/>
      <c r="L457" s="57" t="n">
        <v>0</v>
      </c>
      <c r="M457" s="57" t="n"/>
    </row>
    <row r="458" spans="1:13">
      <c r="A458" s="137" t="n">
        <v>1</v>
      </c>
      <c r="B458" s="100" t="s">
        <v>525</v>
      </c>
      <c r="C458" s="137">
        <f>COUNTIFS(Severity,$B458,AssignedDate,"&gt;="&amp;$C$1,AssignedDate,"&lt;="&amp;$F$1)</f>
        <v/>
      </c>
      <c r="D458" s="137">
        <f>COUNTIFS(Severity,$B458,Status,"&lt;&gt;Suspend",Status,"&lt;&gt;Assigned",Status,"&lt;&gt;Open",Status,"&lt;&gt;Hold",ResolvedDate,"&gt;="&amp;$C$1,ResolvedDate,"&lt;="&amp;$F$1)</f>
        <v/>
      </c>
      <c r="E458" s="137">
        <f>COUNTIFS(Severity,$B458,SLA_Breach,"&lt;&gt;Yes",Status,"&lt;&gt;Suspend",Status,"&lt;&gt;Assigned",Status,"&lt;&gt;Open",Status,"&lt;&gt;Hold&gt;",ResolvedDate,"&gt;="&amp;$C$1,ResolvedDate,"&lt;="&amp;$F$1)</f>
        <v/>
      </c>
      <c r="F458" s="137">
        <f>COUNTIFS(Severity,$B458,SLA_Breach,"Yes",Status,"&lt;&gt;Suspend",Status,"&lt;&gt;Assigned",Status,"&lt;&gt;Open",Status,"&lt;&gt;Hold&gt;",ResolvedDate,"&gt;="&amp;$C$1,ResolvedDate,"&lt;="&amp;$F$1)</f>
        <v/>
      </c>
      <c r="G458" s="137">
        <f>COUNTIFS(Severity,$B458,AssignedDate,"&gt;=01/01/2017 12:00:00 AM",AssignedDate,"&lt;="&amp;$F$1)</f>
        <v/>
      </c>
      <c r="H458" s="177" t="n"/>
      <c r="L458" s="57" t="n">
        <v>0</v>
      </c>
      <c r="M458" s="57" t="n"/>
    </row>
    <row r="459" spans="1:13">
      <c r="A459" s="137" t="n">
        <v>1</v>
      </c>
      <c r="B459" s="100" t="s">
        <v>525</v>
      </c>
      <c r="C459" s="137">
        <f>COUNTIFS(Severity,$B459,AssignedDate,"&gt;="&amp;$C$1,AssignedDate,"&lt;="&amp;$F$1)</f>
        <v/>
      </c>
      <c r="D459" s="137">
        <f>COUNTIFS(Severity,$B459,Status,"&lt;&gt;Suspend",Status,"&lt;&gt;Assigned",Status,"&lt;&gt;Open",Status,"&lt;&gt;Hold",ResolvedDate,"&gt;="&amp;$C$1,ResolvedDate,"&lt;="&amp;$F$1)</f>
        <v/>
      </c>
      <c r="E459" s="137">
        <f>COUNTIFS(Severity,$B459,SLA_Breach,"&lt;&gt;Yes",Status,"&lt;&gt;Suspend",Status,"&lt;&gt;Assigned",Status,"&lt;&gt;Open",Status,"&lt;&gt;Hold&gt;",ResolvedDate,"&gt;="&amp;$C$1,ResolvedDate,"&lt;="&amp;$F$1)</f>
        <v/>
      </c>
      <c r="F459" s="137">
        <f>COUNTIFS(Severity,$B459,SLA_Breach,"Yes",Status,"&lt;&gt;Suspend",Status,"&lt;&gt;Assigned",Status,"&lt;&gt;Open",Status,"&lt;&gt;Hold&gt;",ResolvedDate,"&gt;="&amp;$C$1,ResolvedDate,"&lt;="&amp;$F$1)</f>
        <v/>
      </c>
      <c r="G459" s="137">
        <f>COUNTIFS(Severity,$B459,AssignedDate,"&gt;=01/01/2017 12:00:00 AM",AssignedDate,"&lt;="&amp;$F$1)</f>
        <v/>
      </c>
      <c r="H459" s="177" t="n"/>
      <c r="L459" s="57" t="n">
        <v>0</v>
      </c>
      <c r="M459" s="57" t="n"/>
    </row>
    <row r="460" spans="1:13">
      <c r="A460" s="137" t="n">
        <v>1</v>
      </c>
      <c r="B460" s="100" t="s">
        <v>525</v>
      </c>
      <c r="C460" s="137">
        <f>COUNTIFS(Severity,$B460,AssignedDate,"&gt;="&amp;$C$1,AssignedDate,"&lt;="&amp;$F$1)</f>
        <v/>
      </c>
      <c r="D460" s="137">
        <f>COUNTIFS(Severity,$B460,Status,"&lt;&gt;Suspend",Status,"&lt;&gt;Assigned",Status,"&lt;&gt;Open",Status,"&lt;&gt;Hold",ResolvedDate,"&gt;="&amp;$C$1,ResolvedDate,"&lt;="&amp;$F$1)</f>
        <v/>
      </c>
      <c r="E460" s="137">
        <f>COUNTIFS(Severity,$B460,SLA_Breach,"&lt;&gt;Yes",Status,"&lt;&gt;Suspend",Status,"&lt;&gt;Assigned",Status,"&lt;&gt;Open",Status,"&lt;&gt;Hold&gt;",ResolvedDate,"&gt;="&amp;$C$1,ResolvedDate,"&lt;="&amp;$F$1)</f>
        <v/>
      </c>
      <c r="F460" s="137">
        <f>COUNTIFS(Severity,$B460,SLA_Breach,"Yes",Status,"&lt;&gt;Suspend",Status,"&lt;&gt;Assigned",Status,"&lt;&gt;Open",Status,"&lt;&gt;Hold&gt;",ResolvedDate,"&gt;="&amp;$C$1,ResolvedDate,"&lt;="&amp;$F$1)</f>
        <v/>
      </c>
      <c r="G460" s="137">
        <f>COUNTIFS(Severity,$B460,AssignedDate,"&gt;=01/01/2017 12:00:00 AM",AssignedDate,"&lt;="&amp;$F$1)</f>
        <v/>
      </c>
      <c r="H460" s="177" t="n"/>
      <c r="L460" s="57" t="n">
        <v>0</v>
      </c>
      <c r="M460" s="57" t="n"/>
    </row>
    <row r="461" spans="1:13">
      <c r="A461" s="137" t="n">
        <v>1</v>
      </c>
      <c r="B461" s="100" t="s">
        <v>525</v>
      </c>
      <c r="C461" s="137">
        <f>COUNTIFS(Severity,$B461,AssignedDate,"&gt;="&amp;$C$1,AssignedDate,"&lt;="&amp;$F$1)</f>
        <v/>
      </c>
      <c r="D461" s="137">
        <f>COUNTIFS(Severity,$B461,Status,"&lt;&gt;Suspend",Status,"&lt;&gt;Assigned",Status,"&lt;&gt;Open",Status,"&lt;&gt;Hold",ResolvedDate,"&gt;="&amp;$C$1,ResolvedDate,"&lt;="&amp;$F$1)</f>
        <v/>
      </c>
      <c r="E461" s="137">
        <f>COUNTIFS(Severity,$B461,SLA_Breach,"&lt;&gt;Yes",Status,"&lt;&gt;Suspend",Status,"&lt;&gt;Assigned",Status,"&lt;&gt;Open",Status,"&lt;&gt;Hold&gt;",ResolvedDate,"&gt;="&amp;$C$1,ResolvedDate,"&lt;="&amp;$F$1)</f>
        <v/>
      </c>
      <c r="F461" s="137">
        <f>COUNTIFS(Severity,$B461,SLA_Breach,"Yes",Status,"&lt;&gt;Suspend",Status,"&lt;&gt;Assigned",Status,"&lt;&gt;Open",Status,"&lt;&gt;Hold&gt;",ResolvedDate,"&gt;="&amp;$C$1,ResolvedDate,"&lt;="&amp;$F$1)</f>
        <v/>
      </c>
      <c r="G461" s="137">
        <f>COUNTIFS(Severity,$B461,AssignedDate,"&gt;=01/01/2017 12:00:00 AM",AssignedDate,"&lt;="&amp;$F$1)</f>
        <v/>
      </c>
      <c r="H461" s="177" t="n"/>
      <c r="L461" s="57" t="n">
        <v>0</v>
      </c>
      <c r="M461" s="57" t="n"/>
    </row>
    <row r="462" spans="1:13">
      <c r="A462" s="137" t="n">
        <v>1</v>
      </c>
      <c r="B462" s="100" t="s">
        <v>525</v>
      </c>
      <c r="C462" s="137">
        <f>COUNTIFS(Severity,$B462,AssignedDate,"&gt;="&amp;$C$1,AssignedDate,"&lt;="&amp;$F$1)</f>
        <v/>
      </c>
      <c r="D462" s="137">
        <f>COUNTIFS(Severity,$B462,Status,"&lt;&gt;Suspend",Status,"&lt;&gt;Assigned",Status,"&lt;&gt;Open",Status,"&lt;&gt;Hold",ResolvedDate,"&gt;="&amp;$C$1,ResolvedDate,"&lt;="&amp;$F$1)</f>
        <v/>
      </c>
      <c r="E462" s="137">
        <f>COUNTIFS(Severity,$B462,SLA_Breach,"&lt;&gt;Yes",Status,"&lt;&gt;Suspend",Status,"&lt;&gt;Assigned",Status,"&lt;&gt;Open",Status,"&lt;&gt;Hold&gt;",ResolvedDate,"&gt;="&amp;$C$1,ResolvedDate,"&lt;="&amp;$F$1)</f>
        <v/>
      </c>
      <c r="F462" s="137">
        <f>COUNTIFS(Severity,$B462,SLA_Breach,"Yes",Status,"&lt;&gt;Suspend",Status,"&lt;&gt;Assigned",Status,"&lt;&gt;Open",Status,"&lt;&gt;Hold&gt;",ResolvedDate,"&gt;="&amp;$C$1,ResolvedDate,"&lt;="&amp;$F$1)</f>
        <v/>
      </c>
      <c r="G462" s="137">
        <f>COUNTIFS(Severity,$B462,AssignedDate,"&gt;=01/01/2017 12:00:00 AM",AssignedDate,"&lt;="&amp;$F$1)</f>
        <v/>
      </c>
      <c r="H462" s="177" t="n"/>
      <c r="L462" s="57" t="n">
        <v>0</v>
      </c>
      <c r="M462" s="57" t="n"/>
    </row>
    <row r="463" spans="1:13">
      <c r="A463" s="137" t="n">
        <v>1</v>
      </c>
      <c r="B463" s="100" t="s">
        <v>525</v>
      </c>
      <c r="C463" s="137">
        <f>COUNTIFS(Severity,$B463,AssignedDate,"&gt;="&amp;$C$1,AssignedDate,"&lt;="&amp;$F$1)</f>
        <v/>
      </c>
      <c r="D463" s="137">
        <f>COUNTIFS(Severity,$B463,Status,"&lt;&gt;Suspend",Status,"&lt;&gt;Assigned",Status,"&lt;&gt;Open",Status,"&lt;&gt;Hold",ResolvedDate,"&gt;="&amp;$C$1,ResolvedDate,"&lt;="&amp;$F$1)</f>
        <v/>
      </c>
      <c r="E463" s="137">
        <f>COUNTIFS(Severity,$B463,SLA_Breach,"&lt;&gt;Yes",Status,"&lt;&gt;Suspend",Status,"&lt;&gt;Assigned",Status,"&lt;&gt;Open",Status,"&lt;&gt;Hold&gt;",ResolvedDate,"&gt;="&amp;$C$1,ResolvedDate,"&lt;="&amp;$F$1)</f>
        <v/>
      </c>
      <c r="F463" s="137">
        <f>COUNTIFS(Severity,$B463,SLA_Breach,"Yes",Status,"&lt;&gt;Suspend",Status,"&lt;&gt;Assigned",Status,"&lt;&gt;Open",Status,"&lt;&gt;Hold&gt;",ResolvedDate,"&gt;="&amp;$C$1,ResolvedDate,"&lt;="&amp;$F$1)</f>
        <v/>
      </c>
      <c r="G463" s="137">
        <f>COUNTIFS(Severity,$B463,AssignedDate,"&gt;=01/01/2017 12:00:00 AM",AssignedDate,"&lt;="&amp;$F$1)</f>
        <v/>
      </c>
      <c r="H463" s="177" t="n"/>
      <c r="L463" s="57" t="n">
        <v>0</v>
      </c>
      <c r="M463" s="57" t="n"/>
    </row>
    <row r="464" spans="1:13">
      <c r="A464" s="137" t="n">
        <v>1</v>
      </c>
      <c r="B464" s="100" t="s">
        <v>525</v>
      </c>
      <c r="C464" s="137">
        <f>COUNTIFS(Severity,$B464,AssignedDate,"&gt;="&amp;$C$1,AssignedDate,"&lt;="&amp;$F$1)</f>
        <v/>
      </c>
      <c r="D464" s="137">
        <f>COUNTIFS(Severity,$B464,Status,"&lt;&gt;Suspend",Status,"&lt;&gt;Assigned",Status,"&lt;&gt;Open",Status,"&lt;&gt;Hold",ResolvedDate,"&gt;="&amp;$C$1,ResolvedDate,"&lt;="&amp;$F$1)</f>
        <v/>
      </c>
      <c r="E464" s="137">
        <f>COUNTIFS(Severity,$B464,SLA_Breach,"&lt;&gt;Yes",Status,"&lt;&gt;Suspend",Status,"&lt;&gt;Assigned",Status,"&lt;&gt;Open",Status,"&lt;&gt;Hold&gt;",ResolvedDate,"&gt;="&amp;$C$1,ResolvedDate,"&lt;="&amp;$F$1)</f>
        <v/>
      </c>
      <c r="F464" s="137">
        <f>COUNTIFS(Severity,$B464,SLA_Breach,"Yes",Status,"&lt;&gt;Suspend",Status,"&lt;&gt;Assigned",Status,"&lt;&gt;Open",Status,"&lt;&gt;Hold&gt;",ResolvedDate,"&gt;="&amp;$C$1,ResolvedDate,"&lt;="&amp;$F$1)</f>
        <v/>
      </c>
      <c r="G464" s="137">
        <f>COUNTIFS(Severity,$B464,AssignedDate,"&gt;=01/01/2017 12:00:00 AM",AssignedDate,"&lt;="&amp;$F$1)</f>
        <v/>
      </c>
      <c r="H464" s="177" t="n"/>
      <c r="L464" s="57" t="n">
        <v>0</v>
      </c>
      <c r="M464" s="57" t="n"/>
    </row>
    <row r="465" spans="1:13">
      <c r="A465" s="137" t="n">
        <v>1</v>
      </c>
      <c r="B465" s="100" t="s">
        <v>525</v>
      </c>
      <c r="C465" s="137">
        <f>COUNTIFS(Severity,$B465,AssignedDate,"&gt;="&amp;$C$1,AssignedDate,"&lt;="&amp;$F$1)</f>
        <v/>
      </c>
      <c r="D465" s="137">
        <f>COUNTIFS(Severity,$B465,Status,"&lt;&gt;Suspend",Status,"&lt;&gt;Assigned",Status,"&lt;&gt;Open",Status,"&lt;&gt;Hold",ResolvedDate,"&gt;="&amp;$C$1,ResolvedDate,"&lt;="&amp;$F$1)</f>
        <v/>
      </c>
      <c r="E465" s="137">
        <f>COUNTIFS(Severity,$B465,SLA_Breach,"&lt;&gt;Yes",Status,"&lt;&gt;Suspend",Status,"&lt;&gt;Assigned",Status,"&lt;&gt;Open",Status,"&lt;&gt;Hold&gt;",ResolvedDate,"&gt;="&amp;$C$1,ResolvedDate,"&lt;="&amp;$F$1)</f>
        <v/>
      </c>
      <c r="F465" s="137">
        <f>COUNTIFS(Severity,$B465,SLA_Breach,"Yes",Status,"&lt;&gt;Suspend",Status,"&lt;&gt;Assigned",Status,"&lt;&gt;Open",Status,"&lt;&gt;Hold&gt;",ResolvedDate,"&gt;="&amp;$C$1,ResolvedDate,"&lt;="&amp;$F$1)</f>
        <v/>
      </c>
      <c r="G465" s="137">
        <f>COUNTIFS(Severity,$B465,AssignedDate,"&gt;=01/01/2017 12:00:00 AM",AssignedDate,"&lt;="&amp;$F$1)</f>
        <v/>
      </c>
      <c r="H465" s="177" t="n"/>
      <c r="L465" s="57" t="n">
        <v>0</v>
      </c>
      <c r="M465" s="57" t="n"/>
    </row>
    <row r="466" spans="1:13">
      <c r="A466" s="137" t="n">
        <v>1</v>
      </c>
      <c r="B466" s="100" t="s">
        <v>525</v>
      </c>
      <c r="C466" s="137">
        <f>COUNTIFS(Severity,$B466,AssignedDate,"&gt;="&amp;$C$1,AssignedDate,"&lt;="&amp;$F$1)</f>
        <v/>
      </c>
      <c r="D466" s="137">
        <f>COUNTIFS(Severity,$B466,Status,"&lt;&gt;Suspend",Status,"&lt;&gt;Assigned",Status,"&lt;&gt;Open",Status,"&lt;&gt;Hold",ResolvedDate,"&gt;="&amp;$C$1,ResolvedDate,"&lt;="&amp;$F$1)</f>
        <v/>
      </c>
      <c r="E466" s="137">
        <f>COUNTIFS(Severity,$B466,SLA_Breach,"&lt;&gt;Yes",Status,"&lt;&gt;Suspend",Status,"&lt;&gt;Assigned",Status,"&lt;&gt;Open",Status,"&lt;&gt;Hold&gt;",ResolvedDate,"&gt;="&amp;$C$1,ResolvedDate,"&lt;="&amp;$F$1)</f>
        <v/>
      </c>
      <c r="F466" s="137">
        <f>COUNTIFS(Severity,$B466,SLA_Breach,"Yes",Status,"&lt;&gt;Suspend",Status,"&lt;&gt;Assigned",Status,"&lt;&gt;Open",Status,"&lt;&gt;Hold&gt;",ResolvedDate,"&gt;="&amp;$C$1,ResolvedDate,"&lt;="&amp;$F$1)</f>
        <v/>
      </c>
      <c r="G466" s="137">
        <f>COUNTIFS(Severity,$B466,AssignedDate,"&gt;=01/01/2017 12:00:00 AM",AssignedDate,"&lt;="&amp;$F$1)</f>
        <v/>
      </c>
      <c r="H466" s="177" t="n"/>
      <c r="L466" s="57" t="n">
        <v>0</v>
      </c>
      <c r="M466" s="57" t="n"/>
    </row>
    <row r="467" spans="1:13">
      <c r="A467" s="137" t="n">
        <v>1</v>
      </c>
      <c r="B467" s="100" t="s">
        <v>525</v>
      </c>
      <c r="C467" s="137">
        <f>COUNTIFS(Severity,$B467,AssignedDate,"&gt;="&amp;$C$1,AssignedDate,"&lt;="&amp;$F$1)</f>
        <v/>
      </c>
      <c r="D467" s="137">
        <f>COUNTIFS(Severity,$B467,Status,"&lt;&gt;Suspend",Status,"&lt;&gt;Assigned",Status,"&lt;&gt;Open",Status,"&lt;&gt;Hold",ResolvedDate,"&gt;="&amp;$C$1,ResolvedDate,"&lt;="&amp;$F$1)</f>
        <v/>
      </c>
      <c r="E467" s="137">
        <f>COUNTIFS(Severity,$B467,SLA_Breach,"&lt;&gt;Yes",Status,"&lt;&gt;Suspend",Status,"&lt;&gt;Assigned",Status,"&lt;&gt;Open",Status,"&lt;&gt;Hold&gt;",ResolvedDate,"&gt;="&amp;$C$1,ResolvedDate,"&lt;="&amp;$F$1)</f>
        <v/>
      </c>
      <c r="F467" s="137">
        <f>COUNTIFS(Severity,$B467,SLA_Breach,"Yes",Status,"&lt;&gt;Suspend",Status,"&lt;&gt;Assigned",Status,"&lt;&gt;Open",Status,"&lt;&gt;Hold&gt;",ResolvedDate,"&gt;="&amp;$C$1,ResolvedDate,"&lt;="&amp;$F$1)</f>
        <v/>
      </c>
      <c r="G467" s="137">
        <f>COUNTIFS(Severity,$B467,AssignedDate,"&gt;=01/01/2017 12:00:00 AM",AssignedDate,"&lt;="&amp;$F$1)</f>
        <v/>
      </c>
      <c r="H467" s="177" t="n"/>
      <c r="L467" s="57" t="n">
        <v>0</v>
      </c>
      <c r="M467" s="57" t="n"/>
    </row>
    <row r="468" spans="1:13">
      <c r="A468" s="137" t="n">
        <v>1</v>
      </c>
      <c r="B468" s="100" t="s">
        <v>525</v>
      </c>
      <c r="C468" s="137">
        <f>COUNTIFS(Severity,$B468,AssignedDate,"&gt;="&amp;$C$1,AssignedDate,"&lt;="&amp;$F$1)</f>
        <v/>
      </c>
      <c r="D468" s="137">
        <f>COUNTIFS(Severity,$B468,Status,"&lt;&gt;Suspend",Status,"&lt;&gt;Assigned",Status,"&lt;&gt;Open",Status,"&lt;&gt;Hold",ResolvedDate,"&gt;="&amp;$C$1,ResolvedDate,"&lt;="&amp;$F$1)</f>
        <v/>
      </c>
      <c r="E468" s="137">
        <f>COUNTIFS(Severity,$B468,SLA_Breach,"&lt;&gt;Yes",Status,"&lt;&gt;Suspend",Status,"&lt;&gt;Assigned",Status,"&lt;&gt;Open",Status,"&lt;&gt;Hold&gt;",ResolvedDate,"&gt;="&amp;$C$1,ResolvedDate,"&lt;="&amp;$F$1)</f>
        <v/>
      </c>
      <c r="F468" s="137">
        <f>COUNTIFS(Severity,$B468,SLA_Breach,"Yes",Status,"&lt;&gt;Suspend",Status,"&lt;&gt;Assigned",Status,"&lt;&gt;Open",Status,"&lt;&gt;Hold&gt;",ResolvedDate,"&gt;="&amp;$C$1,ResolvedDate,"&lt;="&amp;$F$1)</f>
        <v/>
      </c>
      <c r="G468" s="137">
        <f>COUNTIFS(Severity,$B468,AssignedDate,"&gt;=01/01/2017 12:00:00 AM",AssignedDate,"&lt;="&amp;$F$1)</f>
        <v/>
      </c>
      <c r="H468" s="177" t="n"/>
      <c r="L468" s="57" t="n">
        <v>0</v>
      </c>
      <c r="M468" s="57" t="n"/>
    </row>
    <row r="469" spans="1:13">
      <c r="A469" s="137" t="n">
        <v>1</v>
      </c>
      <c r="B469" s="100" t="s">
        <v>525</v>
      </c>
      <c r="C469" s="137">
        <f>COUNTIFS(Severity,$B469,AssignedDate,"&gt;="&amp;$C$1,AssignedDate,"&lt;="&amp;$F$1)</f>
        <v/>
      </c>
      <c r="D469" s="137">
        <f>COUNTIFS(Severity,$B469,Status,"&lt;&gt;Suspend",Status,"&lt;&gt;Assigned",Status,"&lt;&gt;Open",Status,"&lt;&gt;Hold",ResolvedDate,"&gt;="&amp;$C$1,ResolvedDate,"&lt;="&amp;$F$1)</f>
        <v/>
      </c>
      <c r="E469" s="137">
        <f>COUNTIFS(Severity,$B469,SLA_Breach,"&lt;&gt;Yes",Status,"&lt;&gt;Suspend",Status,"&lt;&gt;Assigned",Status,"&lt;&gt;Open",Status,"&lt;&gt;Hold&gt;",ResolvedDate,"&gt;="&amp;$C$1,ResolvedDate,"&lt;="&amp;$F$1)</f>
        <v/>
      </c>
      <c r="F469" s="137">
        <f>COUNTIFS(Severity,$B469,SLA_Breach,"Yes",Status,"&lt;&gt;Suspend",Status,"&lt;&gt;Assigned",Status,"&lt;&gt;Open",Status,"&lt;&gt;Hold&gt;",ResolvedDate,"&gt;="&amp;$C$1,ResolvedDate,"&lt;="&amp;$F$1)</f>
        <v/>
      </c>
      <c r="G469" s="137">
        <f>COUNTIFS(Severity,$B469,AssignedDate,"&gt;=01/01/2017 12:00:00 AM",AssignedDate,"&lt;="&amp;$F$1)</f>
        <v/>
      </c>
      <c r="H469" s="177" t="n"/>
      <c r="L469" s="57" t="n">
        <v>0</v>
      </c>
      <c r="M469" s="57" t="n"/>
    </row>
    <row r="470" spans="1:13">
      <c r="A470" s="137" t="n">
        <v>1</v>
      </c>
      <c r="B470" s="100" t="s">
        <v>525</v>
      </c>
      <c r="C470" s="137">
        <f>COUNTIFS(Severity,$B470,AssignedDate,"&gt;="&amp;$C$1,AssignedDate,"&lt;="&amp;$F$1)</f>
        <v/>
      </c>
      <c r="D470" s="137">
        <f>COUNTIFS(Severity,$B470,Status,"&lt;&gt;Suspend",Status,"&lt;&gt;Assigned",Status,"&lt;&gt;Open",Status,"&lt;&gt;Hold",ResolvedDate,"&gt;="&amp;$C$1,ResolvedDate,"&lt;="&amp;$F$1)</f>
        <v/>
      </c>
      <c r="E470" s="137">
        <f>COUNTIFS(Severity,$B470,SLA_Breach,"&lt;&gt;Yes",Status,"&lt;&gt;Suspend",Status,"&lt;&gt;Assigned",Status,"&lt;&gt;Open",Status,"&lt;&gt;Hold&gt;",ResolvedDate,"&gt;="&amp;$C$1,ResolvedDate,"&lt;="&amp;$F$1)</f>
        <v/>
      </c>
      <c r="F470" s="137">
        <f>COUNTIFS(Severity,$B470,SLA_Breach,"Yes",Status,"&lt;&gt;Suspend",Status,"&lt;&gt;Assigned",Status,"&lt;&gt;Open",Status,"&lt;&gt;Hold&gt;",ResolvedDate,"&gt;="&amp;$C$1,ResolvedDate,"&lt;="&amp;$F$1)</f>
        <v/>
      </c>
      <c r="G470" s="137">
        <f>COUNTIFS(Severity,$B470,AssignedDate,"&gt;=01/01/2017 12:00:00 AM",AssignedDate,"&lt;="&amp;$F$1)</f>
        <v/>
      </c>
      <c r="H470" s="177" t="n"/>
      <c r="L470" s="57" t="n">
        <v>0</v>
      </c>
      <c r="M470" s="57" t="n"/>
    </row>
    <row r="471" spans="1:13">
      <c r="A471" s="137" t="n">
        <v>1</v>
      </c>
      <c r="B471" s="100" t="s">
        <v>525</v>
      </c>
      <c r="C471" s="137">
        <f>COUNTIFS(Severity,$B471,AssignedDate,"&gt;="&amp;$C$1,AssignedDate,"&lt;="&amp;$F$1)</f>
        <v/>
      </c>
      <c r="D471" s="137">
        <f>COUNTIFS(Severity,$B471,Status,"&lt;&gt;Suspend",Status,"&lt;&gt;Assigned",Status,"&lt;&gt;Open",Status,"&lt;&gt;Hold",ResolvedDate,"&gt;="&amp;$C$1,ResolvedDate,"&lt;="&amp;$F$1)</f>
        <v/>
      </c>
      <c r="E471" s="137">
        <f>COUNTIFS(Severity,$B471,SLA_Breach,"&lt;&gt;Yes",Status,"&lt;&gt;Suspend",Status,"&lt;&gt;Assigned",Status,"&lt;&gt;Open",Status,"&lt;&gt;Hold&gt;",ResolvedDate,"&gt;="&amp;$C$1,ResolvedDate,"&lt;="&amp;$F$1)</f>
        <v/>
      </c>
      <c r="F471" s="137">
        <f>COUNTIFS(Severity,$B471,SLA_Breach,"Yes",Status,"&lt;&gt;Suspend",Status,"&lt;&gt;Assigned",Status,"&lt;&gt;Open",Status,"&lt;&gt;Hold&gt;",ResolvedDate,"&gt;="&amp;$C$1,ResolvedDate,"&lt;="&amp;$F$1)</f>
        <v/>
      </c>
      <c r="G471" s="137">
        <f>COUNTIFS(Severity,$B471,AssignedDate,"&gt;=01/01/2017 12:00:00 AM",AssignedDate,"&lt;="&amp;$F$1)</f>
        <v/>
      </c>
      <c r="H471" s="177" t="n"/>
      <c r="L471" s="57" t="n">
        <v>0</v>
      </c>
      <c r="M471" s="57" t="n"/>
    </row>
    <row r="472" spans="1:13">
      <c r="A472" s="137" t="n">
        <v>1</v>
      </c>
      <c r="B472" s="100" t="s">
        <v>525</v>
      </c>
      <c r="C472" s="137">
        <f>COUNTIFS(Severity,$B472,AssignedDate,"&gt;="&amp;$C$1,AssignedDate,"&lt;="&amp;$F$1)</f>
        <v/>
      </c>
      <c r="D472" s="137">
        <f>COUNTIFS(Severity,$B472,Status,"&lt;&gt;Suspend",Status,"&lt;&gt;Assigned",Status,"&lt;&gt;Open",Status,"&lt;&gt;Hold",ResolvedDate,"&gt;="&amp;$C$1,ResolvedDate,"&lt;="&amp;$F$1)</f>
        <v/>
      </c>
      <c r="E472" s="137">
        <f>COUNTIFS(Severity,$B472,SLA_Breach,"&lt;&gt;Yes",Status,"&lt;&gt;Suspend",Status,"&lt;&gt;Assigned",Status,"&lt;&gt;Open",Status,"&lt;&gt;Hold&gt;",ResolvedDate,"&gt;="&amp;$C$1,ResolvedDate,"&lt;="&amp;$F$1)</f>
        <v/>
      </c>
      <c r="F472" s="137">
        <f>COUNTIFS(Severity,$B472,SLA_Breach,"Yes",Status,"&lt;&gt;Suspend",Status,"&lt;&gt;Assigned",Status,"&lt;&gt;Open",Status,"&lt;&gt;Hold&gt;",ResolvedDate,"&gt;="&amp;$C$1,ResolvedDate,"&lt;="&amp;$F$1)</f>
        <v/>
      </c>
      <c r="G472" s="137">
        <f>COUNTIFS(Severity,$B472,AssignedDate,"&gt;=01/01/2017 12:00:00 AM",AssignedDate,"&lt;="&amp;$F$1)</f>
        <v/>
      </c>
      <c r="H472" s="177" t="n"/>
      <c r="L472" s="57" t="n">
        <v>0</v>
      </c>
      <c r="M472" s="57" t="n"/>
    </row>
    <row r="473" spans="1:13">
      <c r="A473" s="137" t="n">
        <v>1</v>
      </c>
      <c r="B473" s="100" t="s">
        <v>525</v>
      </c>
      <c r="C473" s="137">
        <f>COUNTIFS(Severity,$B473,AssignedDate,"&gt;="&amp;$C$1,AssignedDate,"&lt;="&amp;$F$1)</f>
        <v/>
      </c>
      <c r="D473" s="137">
        <f>COUNTIFS(Severity,$B473,Status,"&lt;&gt;Suspend",Status,"&lt;&gt;Assigned",Status,"&lt;&gt;Open",Status,"&lt;&gt;Hold",ResolvedDate,"&gt;="&amp;$C$1,ResolvedDate,"&lt;="&amp;$F$1)</f>
        <v/>
      </c>
      <c r="E473" s="137">
        <f>COUNTIFS(Severity,$B473,SLA_Breach,"&lt;&gt;Yes",Status,"&lt;&gt;Suspend",Status,"&lt;&gt;Assigned",Status,"&lt;&gt;Open",Status,"&lt;&gt;Hold&gt;",ResolvedDate,"&gt;="&amp;$C$1,ResolvedDate,"&lt;="&amp;$F$1)</f>
        <v/>
      </c>
      <c r="F473" s="137">
        <f>COUNTIFS(Severity,$B473,SLA_Breach,"Yes",Status,"&lt;&gt;Suspend",Status,"&lt;&gt;Assigned",Status,"&lt;&gt;Open",Status,"&lt;&gt;Hold&gt;",ResolvedDate,"&gt;="&amp;$C$1,ResolvedDate,"&lt;="&amp;$F$1)</f>
        <v/>
      </c>
      <c r="G473" s="137">
        <f>COUNTIFS(Severity,$B473,AssignedDate,"&gt;=01/01/2017 12:00:00 AM",AssignedDate,"&lt;="&amp;$F$1)</f>
        <v/>
      </c>
      <c r="H473" s="177" t="n"/>
      <c r="L473" s="57" t="n">
        <v>0</v>
      </c>
      <c r="M473" s="57" t="n"/>
    </row>
    <row r="474" spans="1:13">
      <c r="A474" s="137" t="n">
        <v>1</v>
      </c>
      <c r="B474" s="100" t="s">
        <v>525</v>
      </c>
      <c r="C474" s="137">
        <f>COUNTIFS(Severity,$B474,AssignedDate,"&gt;="&amp;$C$1,AssignedDate,"&lt;="&amp;$F$1)</f>
        <v/>
      </c>
      <c r="D474" s="137">
        <f>COUNTIFS(Severity,$B474,Status,"&lt;&gt;Suspend",Status,"&lt;&gt;Assigned",Status,"&lt;&gt;Open",Status,"&lt;&gt;Hold",ResolvedDate,"&gt;="&amp;$C$1,ResolvedDate,"&lt;="&amp;$F$1)</f>
        <v/>
      </c>
      <c r="E474" s="137">
        <f>COUNTIFS(Severity,$B474,SLA_Breach,"&lt;&gt;Yes",Status,"&lt;&gt;Suspend",Status,"&lt;&gt;Assigned",Status,"&lt;&gt;Open",Status,"&lt;&gt;Hold&gt;",ResolvedDate,"&gt;="&amp;$C$1,ResolvedDate,"&lt;="&amp;$F$1)</f>
        <v/>
      </c>
      <c r="F474" s="137">
        <f>COUNTIFS(Severity,$B474,SLA_Breach,"Yes",Status,"&lt;&gt;Suspend",Status,"&lt;&gt;Assigned",Status,"&lt;&gt;Open",Status,"&lt;&gt;Hold&gt;",ResolvedDate,"&gt;="&amp;$C$1,ResolvedDate,"&lt;="&amp;$F$1)</f>
        <v/>
      </c>
      <c r="G474" s="137">
        <f>COUNTIFS(Severity,$B474,AssignedDate,"&gt;=01/01/2017 12:00:00 AM",AssignedDate,"&lt;="&amp;$F$1)</f>
        <v/>
      </c>
      <c r="H474" s="177" t="n"/>
      <c r="L474" s="57" t="n">
        <v>0</v>
      </c>
      <c r="M474" s="57" t="n"/>
    </row>
    <row r="475" spans="1:13">
      <c r="A475" s="137" t="n">
        <v>1</v>
      </c>
      <c r="B475" s="100" t="s">
        <v>525</v>
      </c>
      <c r="C475" s="137">
        <f>COUNTIFS(Severity,$B475,AssignedDate,"&gt;="&amp;$C$1,AssignedDate,"&lt;="&amp;$F$1)</f>
        <v/>
      </c>
      <c r="D475" s="137">
        <f>COUNTIFS(Severity,$B475,Status,"&lt;&gt;Suspend",Status,"&lt;&gt;Assigned",Status,"&lt;&gt;Open",Status,"&lt;&gt;Hold",ResolvedDate,"&gt;="&amp;$C$1,ResolvedDate,"&lt;="&amp;$F$1)</f>
        <v/>
      </c>
      <c r="E475" s="137">
        <f>COUNTIFS(Severity,$B475,SLA_Breach,"&lt;&gt;Yes",Status,"&lt;&gt;Suspend",Status,"&lt;&gt;Assigned",Status,"&lt;&gt;Open",Status,"&lt;&gt;Hold&gt;",ResolvedDate,"&gt;="&amp;$C$1,ResolvedDate,"&lt;="&amp;$F$1)</f>
        <v/>
      </c>
      <c r="F475" s="137">
        <f>COUNTIFS(Severity,$B475,SLA_Breach,"Yes",Status,"&lt;&gt;Suspend",Status,"&lt;&gt;Assigned",Status,"&lt;&gt;Open",Status,"&lt;&gt;Hold&gt;",ResolvedDate,"&gt;="&amp;$C$1,ResolvedDate,"&lt;="&amp;$F$1)</f>
        <v/>
      </c>
      <c r="G475" s="137">
        <f>COUNTIFS(Severity,$B475,AssignedDate,"&gt;=01/01/2017 12:00:00 AM",AssignedDate,"&lt;="&amp;$F$1)</f>
        <v/>
      </c>
      <c r="H475" s="177" t="n"/>
      <c r="L475" s="57" t="n">
        <v>0</v>
      </c>
      <c r="M475" s="57" t="n"/>
    </row>
    <row r="476" spans="1:13">
      <c r="A476" s="137" t="n">
        <v>1</v>
      </c>
      <c r="B476" s="100" t="s">
        <v>525</v>
      </c>
      <c r="C476" s="137">
        <f>COUNTIFS(Severity,$B476,AssignedDate,"&gt;="&amp;$C$1,AssignedDate,"&lt;="&amp;$F$1)</f>
        <v/>
      </c>
      <c r="D476" s="137">
        <f>COUNTIFS(Severity,$B476,Status,"&lt;&gt;Suspend",Status,"&lt;&gt;Assigned",Status,"&lt;&gt;Open",Status,"&lt;&gt;Hold",ResolvedDate,"&gt;="&amp;$C$1,ResolvedDate,"&lt;="&amp;$F$1)</f>
        <v/>
      </c>
      <c r="E476" s="137">
        <f>COUNTIFS(Severity,$B476,SLA_Breach,"&lt;&gt;Yes",Status,"&lt;&gt;Suspend",Status,"&lt;&gt;Assigned",Status,"&lt;&gt;Open",Status,"&lt;&gt;Hold&gt;",ResolvedDate,"&gt;="&amp;$C$1,ResolvedDate,"&lt;="&amp;$F$1)</f>
        <v/>
      </c>
      <c r="F476" s="137">
        <f>COUNTIFS(Severity,$B476,SLA_Breach,"Yes",Status,"&lt;&gt;Suspend",Status,"&lt;&gt;Assigned",Status,"&lt;&gt;Open",Status,"&lt;&gt;Hold&gt;",ResolvedDate,"&gt;="&amp;$C$1,ResolvedDate,"&lt;="&amp;$F$1)</f>
        <v/>
      </c>
      <c r="G476" s="137">
        <f>COUNTIFS(Severity,$B476,AssignedDate,"&gt;=01/01/2017 12:00:00 AM",AssignedDate,"&lt;="&amp;$F$1)</f>
        <v/>
      </c>
      <c r="H476" s="177" t="n"/>
      <c r="L476" s="57" t="n">
        <v>0</v>
      </c>
      <c r="M476" s="57" t="n"/>
    </row>
    <row r="477" spans="1:13">
      <c r="A477" s="137" t="n">
        <v>1</v>
      </c>
      <c r="B477" s="100" t="s">
        <v>525</v>
      </c>
      <c r="C477" s="137">
        <f>COUNTIFS(Severity,$B477,AssignedDate,"&gt;="&amp;$C$1,AssignedDate,"&lt;="&amp;$F$1)</f>
        <v/>
      </c>
      <c r="D477" s="137">
        <f>COUNTIFS(Severity,$B477,Status,"&lt;&gt;Suspend",Status,"&lt;&gt;Assigned",Status,"&lt;&gt;Open",Status,"&lt;&gt;Hold",ResolvedDate,"&gt;="&amp;$C$1,ResolvedDate,"&lt;="&amp;$F$1)</f>
        <v/>
      </c>
      <c r="E477" s="137">
        <f>COUNTIFS(Severity,$B477,SLA_Breach,"&lt;&gt;Yes",Status,"&lt;&gt;Suspend",Status,"&lt;&gt;Assigned",Status,"&lt;&gt;Open",Status,"&lt;&gt;Hold&gt;",ResolvedDate,"&gt;="&amp;$C$1,ResolvedDate,"&lt;="&amp;$F$1)</f>
        <v/>
      </c>
      <c r="F477" s="137">
        <f>COUNTIFS(Severity,$B477,SLA_Breach,"Yes",Status,"&lt;&gt;Suspend",Status,"&lt;&gt;Assigned",Status,"&lt;&gt;Open",Status,"&lt;&gt;Hold&gt;",ResolvedDate,"&gt;="&amp;$C$1,ResolvedDate,"&lt;="&amp;$F$1)</f>
        <v/>
      </c>
      <c r="G477" s="137">
        <f>COUNTIFS(Severity,$B477,AssignedDate,"&gt;=01/01/2017 12:00:00 AM",AssignedDate,"&lt;="&amp;$F$1)</f>
        <v/>
      </c>
      <c r="H477" s="177" t="n"/>
      <c r="L477" s="57" t="n">
        <v>0</v>
      </c>
      <c r="M477" s="57" t="n"/>
    </row>
    <row r="478" spans="1:13">
      <c r="A478" s="137" t="n">
        <v>1</v>
      </c>
      <c r="B478" s="100" t="s">
        <v>525</v>
      </c>
      <c r="C478" s="137">
        <f>COUNTIFS(Severity,$B478,AssignedDate,"&gt;="&amp;$C$1,AssignedDate,"&lt;="&amp;$F$1)</f>
        <v/>
      </c>
      <c r="D478" s="137">
        <f>COUNTIFS(Severity,$B478,Status,"&lt;&gt;Suspend",Status,"&lt;&gt;Assigned",Status,"&lt;&gt;Open",Status,"&lt;&gt;Hold",ResolvedDate,"&gt;="&amp;$C$1,ResolvedDate,"&lt;="&amp;$F$1)</f>
        <v/>
      </c>
      <c r="E478" s="137">
        <f>COUNTIFS(Severity,$B478,SLA_Breach,"&lt;&gt;Yes",Status,"&lt;&gt;Suspend",Status,"&lt;&gt;Assigned",Status,"&lt;&gt;Open",Status,"&lt;&gt;Hold&gt;",ResolvedDate,"&gt;="&amp;$C$1,ResolvedDate,"&lt;="&amp;$F$1)</f>
        <v/>
      </c>
      <c r="F478" s="137">
        <f>COUNTIFS(Severity,$B478,SLA_Breach,"Yes",Status,"&lt;&gt;Suspend",Status,"&lt;&gt;Assigned",Status,"&lt;&gt;Open",Status,"&lt;&gt;Hold&gt;",ResolvedDate,"&gt;="&amp;$C$1,ResolvedDate,"&lt;="&amp;$F$1)</f>
        <v/>
      </c>
      <c r="G478" s="137">
        <f>COUNTIFS(Severity,$B478,AssignedDate,"&gt;=01/01/2017 12:00:00 AM",AssignedDate,"&lt;="&amp;$F$1)</f>
        <v/>
      </c>
      <c r="H478" s="177" t="n"/>
      <c r="L478" s="57" t="n">
        <v>0</v>
      </c>
      <c r="M478" s="57" t="n"/>
    </row>
    <row r="479" spans="1:13">
      <c r="A479" s="137" t="n">
        <v>1</v>
      </c>
      <c r="B479" s="100" t="s">
        <v>525</v>
      </c>
      <c r="C479" s="137">
        <f>COUNTIFS(Severity,$B479,AssignedDate,"&gt;="&amp;$C$1,AssignedDate,"&lt;="&amp;$F$1)</f>
        <v/>
      </c>
      <c r="D479" s="137">
        <f>COUNTIFS(Severity,$B479,Status,"&lt;&gt;Suspend",Status,"&lt;&gt;Assigned",Status,"&lt;&gt;Open",Status,"&lt;&gt;Hold",ResolvedDate,"&gt;="&amp;$C$1,ResolvedDate,"&lt;="&amp;$F$1)</f>
        <v/>
      </c>
      <c r="E479" s="137">
        <f>COUNTIFS(Severity,$B479,SLA_Breach,"&lt;&gt;Yes",Status,"&lt;&gt;Suspend",Status,"&lt;&gt;Assigned",Status,"&lt;&gt;Open",Status,"&lt;&gt;Hold&gt;",ResolvedDate,"&gt;="&amp;$C$1,ResolvedDate,"&lt;="&amp;$F$1)</f>
        <v/>
      </c>
      <c r="F479" s="137">
        <f>COUNTIFS(Severity,$B479,SLA_Breach,"Yes",Status,"&lt;&gt;Suspend",Status,"&lt;&gt;Assigned",Status,"&lt;&gt;Open",Status,"&lt;&gt;Hold&gt;",ResolvedDate,"&gt;="&amp;$C$1,ResolvedDate,"&lt;="&amp;$F$1)</f>
        <v/>
      </c>
      <c r="G479" s="137">
        <f>COUNTIFS(Severity,$B479,AssignedDate,"&gt;=01/01/2017 12:00:00 AM",AssignedDate,"&lt;="&amp;$F$1)</f>
        <v/>
      </c>
      <c r="H479" s="177" t="n"/>
      <c r="L479" s="57" t="n">
        <v>0</v>
      </c>
      <c r="M479" s="57" t="n"/>
    </row>
    <row r="480" spans="1:13">
      <c r="A480" s="137" t="n">
        <v>1</v>
      </c>
      <c r="B480" s="100" t="s">
        <v>525</v>
      </c>
      <c r="C480" s="137">
        <f>COUNTIFS(Severity,$B480,AssignedDate,"&gt;="&amp;$C$1,AssignedDate,"&lt;="&amp;$F$1)</f>
        <v/>
      </c>
      <c r="D480" s="137">
        <f>COUNTIFS(Severity,$B480,Status,"&lt;&gt;Suspend",Status,"&lt;&gt;Assigned",Status,"&lt;&gt;Open",Status,"&lt;&gt;Hold",ResolvedDate,"&gt;="&amp;$C$1,ResolvedDate,"&lt;="&amp;$F$1)</f>
        <v/>
      </c>
      <c r="E480" s="137">
        <f>COUNTIFS(Severity,$B480,SLA_Breach,"&lt;&gt;Yes",Status,"&lt;&gt;Suspend",Status,"&lt;&gt;Assigned",Status,"&lt;&gt;Open",Status,"&lt;&gt;Hold&gt;",ResolvedDate,"&gt;="&amp;$C$1,ResolvedDate,"&lt;="&amp;$F$1)</f>
        <v/>
      </c>
      <c r="F480" s="137">
        <f>COUNTIFS(Severity,$B480,SLA_Breach,"Yes",Status,"&lt;&gt;Suspend",Status,"&lt;&gt;Assigned",Status,"&lt;&gt;Open",Status,"&lt;&gt;Hold&gt;",ResolvedDate,"&gt;="&amp;$C$1,ResolvedDate,"&lt;="&amp;$F$1)</f>
        <v/>
      </c>
      <c r="G480" s="137">
        <f>COUNTIFS(Severity,$B480,AssignedDate,"&gt;=01/01/2017 12:00:00 AM",AssignedDate,"&lt;="&amp;$F$1)</f>
        <v/>
      </c>
      <c r="H480" s="177" t="n"/>
      <c r="L480" s="57" t="n">
        <v>0</v>
      </c>
      <c r="M480" s="57" t="n"/>
    </row>
    <row r="481" spans="1:13">
      <c r="A481" s="137" t="n">
        <v>1</v>
      </c>
      <c r="B481" s="100" t="s">
        <v>525</v>
      </c>
      <c r="C481" s="137">
        <f>COUNTIFS(Severity,$B481,AssignedDate,"&gt;="&amp;$C$1,AssignedDate,"&lt;="&amp;$F$1)</f>
        <v/>
      </c>
      <c r="D481" s="137">
        <f>COUNTIFS(Severity,$B481,Status,"&lt;&gt;Suspend",Status,"&lt;&gt;Assigned",Status,"&lt;&gt;Open",Status,"&lt;&gt;Hold",ResolvedDate,"&gt;="&amp;$C$1,ResolvedDate,"&lt;="&amp;$F$1)</f>
        <v/>
      </c>
      <c r="E481" s="137">
        <f>COUNTIFS(Severity,$B481,SLA_Breach,"&lt;&gt;Yes",Status,"&lt;&gt;Suspend",Status,"&lt;&gt;Assigned",Status,"&lt;&gt;Open",Status,"&lt;&gt;Hold&gt;",ResolvedDate,"&gt;="&amp;$C$1,ResolvedDate,"&lt;="&amp;$F$1)</f>
        <v/>
      </c>
      <c r="F481" s="137">
        <f>COUNTIFS(Severity,$B481,SLA_Breach,"Yes",Status,"&lt;&gt;Suspend",Status,"&lt;&gt;Assigned",Status,"&lt;&gt;Open",Status,"&lt;&gt;Hold&gt;",ResolvedDate,"&gt;="&amp;$C$1,ResolvedDate,"&lt;="&amp;$F$1)</f>
        <v/>
      </c>
      <c r="G481" s="137">
        <f>COUNTIFS(Severity,$B481,AssignedDate,"&gt;=01/01/2017 12:00:00 AM",AssignedDate,"&lt;="&amp;$F$1)</f>
        <v/>
      </c>
      <c r="H481" s="177" t="n"/>
      <c r="L481" s="57" t="n">
        <v>0</v>
      </c>
      <c r="M481" s="57" t="n"/>
    </row>
    <row r="482" spans="1:13">
      <c r="A482" s="137" t="n">
        <v>1</v>
      </c>
      <c r="B482" s="100" t="s">
        <v>525</v>
      </c>
      <c r="C482" s="137">
        <f>COUNTIFS(Severity,$B482,AssignedDate,"&gt;="&amp;$C$1,AssignedDate,"&lt;="&amp;$F$1)</f>
        <v/>
      </c>
      <c r="D482" s="137">
        <f>COUNTIFS(Severity,$B482,Status,"&lt;&gt;Suspend",Status,"&lt;&gt;Assigned",Status,"&lt;&gt;Open",Status,"&lt;&gt;Hold",ResolvedDate,"&gt;="&amp;$C$1,ResolvedDate,"&lt;="&amp;$F$1)</f>
        <v/>
      </c>
      <c r="E482" s="137">
        <f>COUNTIFS(Severity,$B482,SLA_Breach,"&lt;&gt;Yes",Status,"&lt;&gt;Suspend",Status,"&lt;&gt;Assigned",Status,"&lt;&gt;Open",Status,"&lt;&gt;Hold&gt;",ResolvedDate,"&gt;="&amp;$C$1,ResolvedDate,"&lt;="&amp;$F$1)</f>
        <v/>
      </c>
      <c r="F482" s="137">
        <f>COUNTIFS(Severity,$B482,SLA_Breach,"Yes",Status,"&lt;&gt;Suspend",Status,"&lt;&gt;Assigned",Status,"&lt;&gt;Open",Status,"&lt;&gt;Hold&gt;",ResolvedDate,"&gt;="&amp;$C$1,ResolvedDate,"&lt;="&amp;$F$1)</f>
        <v/>
      </c>
      <c r="G482" s="137">
        <f>COUNTIFS(Severity,$B482,AssignedDate,"&gt;=01/01/2017 12:00:00 AM",AssignedDate,"&lt;="&amp;$F$1)</f>
        <v/>
      </c>
      <c r="H482" s="177" t="n"/>
      <c r="L482" s="57" t="n">
        <v>0</v>
      </c>
      <c r="M482" s="57" t="n"/>
    </row>
    <row r="483" spans="1:13">
      <c r="A483" s="137" t="n">
        <v>1</v>
      </c>
      <c r="B483" s="100" t="s">
        <v>525</v>
      </c>
      <c r="C483" s="137">
        <f>COUNTIFS(Severity,$B483,AssignedDate,"&gt;="&amp;$C$1,AssignedDate,"&lt;="&amp;$F$1)</f>
        <v/>
      </c>
      <c r="D483" s="137">
        <f>COUNTIFS(Severity,$B483,Status,"&lt;&gt;Suspend",Status,"&lt;&gt;Assigned",Status,"&lt;&gt;Open",Status,"&lt;&gt;Hold",ResolvedDate,"&gt;="&amp;$C$1,ResolvedDate,"&lt;="&amp;$F$1)</f>
        <v/>
      </c>
      <c r="E483" s="137">
        <f>COUNTIFS(Severity,$B483,SLA_Breach,"&lt;&gt;Yes",Status,"&lt;&gt;Suspend",Status,"&lt;&gt;Assigned",Status,"&lt;&gt;Open",Status,"&lt;&gt;Hold&gt;",ResolvedDate,"&gt;="&amp;$C$1,ResolvedDate,"&lt;="&amp;$F$1)</f>
        <v/>
      </c>
      <c r="F483" s="137">
        <f>COUNTIFS(Severity,$B483,SLA_Breach,"Yes",Status,"&lt;&gt;Suspend",Status,"&lt;&gt;Assigned",Status,"&lt;&gt;Open",Status,"&lt;&gt;Hold&gt;",ResolvedDate,"&gt;="&amp;$C$1,ResolvedDate,"&lt;="&amp;$F$1)</f>
        <v/>
      </c>
      <c r="G483" s="137">
        <f>COUNTIFS(Severity,$B483,AssignedDate,"&gt;=01/01/2017 12:00:00 AM",AssignedDate,"&lt;="&amp;$F$1)</f>
        <v/>
      </c>
      <c r="H483" s="177" t="n"/>
      <c r="L483" s="57" t="n">
        <v>0</v>
      </c>
      <c r="M483" s="57" t="n"/>
    </row>
    <row r="484" spans="1:13">
      <c r="A484" s="137" t="n">
        <v>1</v>
      </c>
      <c r="B484" s="100" t="s">
        <v>525</v>
      </c>
      <c r="C484" s="137">
        <f>COUNTIFS(Severity,$B484,AssignedDate,"&gt;="&amp;$C$1,AssignedDate,"&lt;="&amp;$F$1)</f>
        <v/>
      </c>
      <c r="D484" s="137">
        <f>COUNTIFS(Severity,$B484,Status,"&lt;&gt;Suspend",Status,"&lt;&gt;Assigned",Status,"&lt;&gt;Open",Status,"&lt;&gt;Hold",ResolvedDate,"&gt;="&amp;$C$1,ResolvedDate,"&lt;="&amp;$F$1)</f>
        <v/>
      </c>
      <c r="E484" s="137">
        <f>COUNTIFS(Severity,$B484,SLA_Breach,"&lt;&gt;Yes",Status,"&lt;&gt;Suspend",Status,"&lt;&gt;Assigned",Status,"&lt;&gt;Open",Status,"&lt;&gt;Hold&gt;",ResolvedDate,"&gt;="&amp;$C$1,ResolvedDate,"&lt;="&amp;$F$1)</f>
        <v/>
      </c>
      <c r="F484" s="137">
        <f>COUNTIFS(Severity,$B484,SLA_Breach,"Yes",Status,"&lt;&gt;Suspend",Status,"&lt;&gt;Assigned",Status,"&lt;&gt;Open",Status,"&lt;&gt;Hold&gt;",ResolvedDate,"&gt;="&amp;$C$1,ResolvedDate,"&lt;="&amp;$F$1)</f>
        <v/>
      </c>
      <c r="G484" s="137">
        <f>COUNTIFS(Severity,$B484,AssignedDate,"&gt;=01/01/2017 12:00:00 AM",AssignedDate,"&lt;="&amp;$F$1)</f>
        <v/>
      </c>
      <c r="H484" s="177" t="n"/>
      <c r="L484" s="57" t="n">
        <v>0</v>
      </c>
      <c r="M484" s="57" t="n"/>
    </row>
    <row r="485" spans="1:13">
      <c r="A485" s="137" t="n">
        <v>1</v>
      </c>
      <c r="B485" s="100" t="s">
        <v>525</v>
      </c>
      <c r="C485" s="137">
        <f>COUNTIFS(Severity,$B485,AssignedDate,"&gt;="&amp;$C$1,AssignedDate,"&lt;="&amp;$F$1)</f>
        <v/>
      </c>
      <c r="D485" s="137">
        <f>COUNTIFS(Severity,$B485,Status,"&lt;&gt;Suspend",Status,"&lt;&gt;Assigned",Status,"&lt;&gt;Open",Status,"&lt;&gt;Hold",ResolvedDate,"&gt;="&amp;$C$1,ResolvedDate,"&lt;="&amp;$F$1)</f>
        <v/>
      </c>
      <c r="E485" s="137">
        <f>COUNTIFS(Severity,$B485,SLA_Breach,"&lt;&gt;Yes",Status,"&lt;&gt;Suspend",Status,"&lt;&gt;Assigned",Status,"&lt;&gt;Open",Status,"&lt;&gt;Hold&gt;",ResolvedDate,"&gt;="&amp;$C$1,ResolvedDate,"&lt;="&amp;$F$1)</f>
        <v/>
      </c>
      <c r="F485" s="137">
        <f>COUNTIFS(Severity,$B485,SLA_Breach,"Yes",Status,"&lt;&gt;Suspend",Status,"&lt;&gt;Assigned",Status,"&lt;&gt;Open",Status,"&lt;&gt;Hold&gt;",ResolvedDate,"&gt;="&amp;$C$1,ResolvedDate,"&lt;="&amp;$F$1)</f>
        <v/>
      </c>
      <c r="G485" s="137">
        <f>COUNTIFS(Severity,$B485,AssignedDate,"&gt;=01/01/2017 12:00:00 AM",AssignedDate,"&lt;="&amp;$F$1)</f>
        <v/>
      </c>
      <c r="H485" s="177" t="n"/>
      <c r="L485" s="57" t="n">
        <v>0</v>
      </c>
      <c r="M485" s="57" t="n"/>
    </row>
    <row r="486" spans="1:13">
      <c r="A486" s="137" t="n">
        <v>1</v>
      </c>
      <c r="B486" s="100" t="s">
        <v>525</v>
      </c>
      <c r="C486" s="137">
        <f>COUNTIFS(Severity,$B486,AssignedDate,"&gt;="&amp;$C$1,AssignedDate,"&lt;="&amp;$F$1)</f>
        <v/>
      </c>
      <c r="D486" s="137">
        <f>COUNTIFS(Severity,$B486,Status,"&lt;&gt;Suspend",Status,"&lt;&gt;Assigned",Status,"&lt;&gt;Open",Status,"&lt;&gt;Hold",ResolvedDate,"&gt;="&amp;$C$1,ResolvedDate,"&lt;="&amp;$F$1)</f>
        <v/>
      </c>
      <c r="E486" s="137">
        <f>COUNTIFS(Severity,$B486,SLA_Breach,"&lt;&gt;Yes",Status,"&lt;&gt;Suspend",Status,"&lt;&gt;Assigned",Status,"&lt;&gt;Open",Status,"&lt;&gt;Hold&gt;",ResolvedDate,"&gt;="&amp;$C$1,ResolvedDate,"&lt;="&amp;$F$1)</f>
        <v/>
      </c>
      <c r="F486" s="137">
        <f>COUNTIFS(Severity,$B486,SLA_Breach,"Yes",Status,"&lt;&gt;Suspend",Status,"&lt;&gt;Assigned",Status,"&lt;&gt;Open",Status,"&lt;&gt;Hold&gt;",ResolvedDate,"&gt;="&amp;$C$1,ResolvedDate,"&lt;="&amp;$F$1)</f>
        <v/>
      </c>
      <c r="G486" s="137">
        <f>COUNTIFS(Severity,$B486,AssignedDate,"&gt;=01/01/2017 12:00:00 AM",AssignedDate,"&lt;="&amp;$F$1)</f>
        <v/>
      </c>
      <c r="H486" s="177" t="n"/>
      <c r="L486" s="57" t="n">
        <v>0</v>
      </c>
      <c r="M486" s="57" t="n"/>
    </row>
    <row r="487" spans="1:13">
      <c r="A487" s="137" t="n">
        <v>1</v>
      </c>
      <c r="B487" s="100" t="s">
        <v>525</v>
      </c>
      <c r="C487" s="137">
        <f>COUNTIFS(Severity,$B487,AssignedDate,"&gt;="&amp;$C$1,AssignedDate,"&lt;="&amp;$F$1)</f>
        <v/>
      </c>
      <c r="D487" s="137">
        <f>COUNTIFS(Severity,$B487,Status,"&lt;&gt;Suspend",Status,"&lt;&gt;Assigned",Status,"&lt;&gt;Open",Status,"&lt;&gt;Hold",ResolvedDate,"&gt;="&amp;$C$1,ResolvedDate,"&lt;="&amp;$F$1)</f>
        <v/>
      </c>
      <c r="E487" s="137">
        <f>COUNTIFS(Severity,$B487,SLA_Breach,"&lt;&gt;Yes",Status,"&lt;&gt;Suspend",Status,"&lt;&gt;Assigned",Status,"&lt;&gt;Open",Status,"&lt;&gt;Hold&gt;",ResolvedDate,"&gt;="&amp;$C$1,ResolvedDate,"&lt;="&amp;$F$1)</f>
        <v/>
      </c>
      <c r="F487" s="137">
        <f>COUNTIFS(Severity,$B487,SLA_Breach,"Yes",Status,"&lt;&gt;Suspend",Status,"&lt;&gt;Assigned",Status,"&lt;&gt;Open",Status,"&lt;&gt;Hold&gt;",ResolvedDate,"&gt;="&amp;$C$1,ResolvedDate,"&lt;="&amp;$F$1)</f>
        <v/>
      </c>
      <c r="G487" s="137">
        <f>COUNTIFS(Severity,$B487,AssignedDate,"&gt;=01/01/2017 12:00:00 AM",AssignedDate,"&lt;="&amp;$F$1)</f>
        <v/>
      </c>
      <c r="H487" s="177" t="n"/>
      <c r="L487" s="57" t="n">
        <v>0</v>
      </c>
      <c r="M487" s="57" t="n"/>
    </row>
    <row r="488" spans="1:13">
      <c r="A488" s="137" t="n">
        <v>1</v>
      </c>
      <c r="B488" s="100" t="s">
        <v>525</v>
      </c>
      <c r="C488" s="137">
        <f>COUNTIFS(Severity,$B488,AssignedDate,"&gt;="&amp;$C$1,AssignedDate,"&lt;="&amp;$F$1)</f>
        <v/>
      </c>
      <c r="D488" s="137">
        <f>COUNTIFS(Severity,$B488,Status,"&lt;&gt;Suspend",Status,"&lt;&gt;Assigned",Status,"&lt;&gt;Open",Status,"&lt;&gt;Hold",ResolvedDate,"&gt;="&amp;$C$1,ResolvedDate,"&lt;="&amp;$F$1)</f>
        <v/>
      </c>
      <c r="E488" s="137">
        <f>COUNTIFS(Severity,$B488,SLA_Breach,"&lt;&gt;Yes",Status,"&lt;&gt;Suspend",Status,"&lt;&gt;Assigned",Status,"&lt;&gt;Open",Status,"&lt;&gt;Hold&gt;",ResolvedDate,"&gt;="&amp;$C$1,ResolvedDate,"&lt;="&amp;$F$1)</f>
        <v/>
      </c>
      <c r="F488" s="137">
        <f>COUNTIFS(Severity,$B488,SLA_Breach,"Yes",Status,"&lt;&gt;Suspend",Status,"&lt;&gt;Assigned",Status,"&lt;&gt;Open",Status,"&lt;&gt;Hold&gt;",ResolvedDate,"&gt;="&amp;$C$1,ResolvedDate,"&lt;="&amp;$F$1)</f>
        <v/>
      </c>
      <c r="G488" s="137">
        <f>COUNTIFS(Severity,$B488,AssignedDate,"&gt;=01/01/2017 12:00:00 AM",AssignedDate,"&lt;="&amp;$F$1)</f>
        <v/>
      </c>
      <c r="H488" s="177" t="n"/>
      <c r="L488" s="57" t="n">
        <v>0</v>
      </c>
      <c r="M488" s="57" t="n"/>
    </row>
    <row r="489" spans="1:13">
      <c r="A489" s="137" t="n">
        <v>1</v>
      </c>
      <c r="B489" s="100" t="s">
        <v>525</v>
      </c>
      <c r="C489" s="137">
        <f>COUNTIFS(Severity,$B489,AssignedDate,"&gt;="&amp;$C$1,AssignedDate,"&lt;="&amp;$F$1)</f>
        <v/>
      </c>
      <c r="D489" s="137">
        <f>COUNTIFS(Severity,$B489,Status,"&lt;&gt;Suspend",Status,"&lt;&gt;Assigned",Status,"&lt;&gt;Open",Status,"&lt;&gt;Hold",ResolvedDate,"&gt;="&amp;$C$1,ResolvedDate,"&lt;="&amp;$F$1)</f>
        <v/>
      </c>
      <c r="E489" s="137">
        <f>COUNTIFS(Severity,$B489,SLA_Breach,"&lt;&gt;Yes",Status,"&lt;&gt;Suspend",Status,"&lt;&gt;Assigned",Status,"&lt;&gt;Open",Status,"&lt;&gt;Hold&gt;",ResolvedDate,"&gt;="&amp;$C$1,ResolvedDate,"&lt;="&amp;$F$1)</f>
        <v/>
      </c>
      <c r="F489" s="137">
        <f>COUNTIFS(Severity,$B489,SLA_Breach,"Yes",Status,"&lt;&gt;Suspend",Status,"&lt;&gt;Assigned",Status,"&lt;&gt;Open",Status,"&lt;&gt;Hold&gt;",ResolvedDate,"&gt;="&amp;$C$1,ResolvedDate,"&lt;="&amp;$F$1)</f>
        <v/>
      </c>
      <c r="G489" s="137">
        <f>COUNTIFS(Severity,$B489,AssignedDate,"&gt;=01/01/2017 12:00:00 AM",AssignedDate,"&lt;="&amp;$F$1)</f>
        <v/>
      </c>
      <c r="H489" s="177" t="n"/>
      <c r="L489" s="57" t="n">
        <v>0</v>
      </c>
      <c r="M489" s="57" t="n"/>
    </row>
    <row r="490" spans="1:13">
      <c r="A490" s="137" t="n">
        <v>1</v>
      </c>
      <c r="B490" s="100" t="s">
        <v>525</v>
      </c>
      <c r="C490" s="137">
        <f>COUNTIFS(Severity,$B490,AssignedDate,"&gt;="&amp;$C$1,AssignedDate,"&lt;="&amp;$F$1)</f>
        <v/>
      </c>
      <c r="D490" s="137">
        <f>COUNTIFS(Severity,$B490,Status,"&lt;&gt;Suspend",Status,"&lt;&gt;Assigned",Status,"&lt;&gt;Open",Status,"&lt;&gt;Hold",ResolvedDate,"&gt;="&amp;$C$1,ResolvedDate,"&lt;="&amp;$F$1)</f>
        <v/>
      </c>
      <c r="E490" s="137">
        <f>COUNTIFS(Severity,$B490,SLA_Breach,"&lt;&gt;Yes",Status,"&lt;&gt;Suspend",Status,"&lt;&gt;Assigned",Status,"&lt;&gt;Open",Status,"&lt;&gt;Hold&gt;",ResolvedDate,"&gt;="&amp;$C$1,ResolvedDate,"&lt;="&amp;$F$1)</f>
        <v/>
      </c>
      <c r="F490" s="137">
        <f>COUNTIFS(Severity,$B490,SLA_Breach,"Yes",Status,"&lt;&gt;Suspend",Status,"&lt;&gt;Assigned",Status,"&lt;&gt;Open",Status,"&lt;&gt;Hold&gt;",ResolvedDate,"&gt;="&amp;$C$1,ResolvedDate,"&lt;="&amp;$F$1)</f>
        <v/>
      </c>
      <c r="G490" s="137">
        <f>COUNTIFS(Severity,$B490,AssignedDate,"&gt;=01/01/2017 12:00:00 AM",AssignedDate,"&lt;="&amp;$F$1)</f>
        <v/>
      </c>
      <c r="H490" s="177" t="n"/>
      <c r="L490" s="57" t="n">
        <v>0</v>
      </c>
      <c r="M490" s="57" t="n"/>
    </row>
    <row r="491" spans="1:13">
      <c r="A491" s="137" t="n">
        <v>1</v>
      </c>
      <c r="B491" s="100" t="s">
        <v>525</v>
      </c>
      <c r="C491" s="137">
        <f>COUNTIFS(Severity,$B491,AssignedDate,"&gt;="&amp;$C$1,AssignedDate,"&lt;="&amp;$F$1)</f>
        <v/>
      </c>
      <c r="D491" s="137">
        <f>COUNTIFS(Severity,$B491,Status,"&lt;&gt;Suspend",Status,"&lt;&gt;Assigned",Status,"&lt;&gt;Open",Status,"&lt;&gt;Hold",ResolvedDate,"&gt;="&amp;$C$1,ResolvedDate,"&lt;="&amp;$F$1)</f>
        <v/>
      </c>
      <c r="E491" s="137">
        <f>COUNTIFS(Severity,$B491,SLA_Breach,"&lt;&gt;Yes",Status,"&lt;&gt;Suspend",Status,"&lt;&gt;Assigned",Status,"&lt;&gt;Open",Status,"&lt;&gt;Hold&gt;",ResolvedDate,"&gt;="&amp;$C$1,ResolvedDate,"&lt;="&amp;$F$1)</f>
        <v/>
      </c>
      <c r="F491" s="137">
        <f>COUNTIFS(Severity,$B491,SLA_Breach,"Yes",Status,"&lt;&gt;Suspend",Status,"&lt;&gt;Assigned",Status,"&lt;&gt;Open",Status,"&lt;&gt;Hold&gt;",ResolvedDate,"&gt;="&amp;$C$1,ResolvedDate,"&lt;="&amp;$F$1)</f>
        <v/>
      </c>
      <c r="G491" s="137">
        <f>COUNTIFS(Severity,$B491,AssignedDate,"&gt;=01/01/2017 12:00:00 AM",AssignedDate,"&lt;="&amp;$F$1)</f>
        <v/>
      </c>
      <c r="H491" s="177" t="n"/>
      <c r="L491" s="57" t="n">
        <v>0</v>
      </c>
      <c r="M491" s="57" t="n"/>
    </row>
    <row r="492" spans="1:13">
      <c r="A492" s="137" t="n">
        <v>1</v>
      </c>
      <c r="B492" s="100" t="s">
        <v>525</v>
      </c>
      <c r="C492" s="137">
        <f>COUNTIFS(Severity,$B492,AssignedDate,"&gt;="&amp;$C$1,AssignedDate,"&lt;="&amp;$F$1)</f>
        <v/>
      </c>
      <c r="D492" s="137">
        <f>COUNTIFS(Severity,$B492,Status,"&lt;&gt;Suspend",Status,"&lt;&gt;Assigned",Status,"&lt;&gt;Open",Status,"&lt;&gt;Hold",ResolvedDate,"&gt;="&amp;$C$1,ResolvedDate,"&lt;="&amp;$F$1)</f>
        <v/>
      </c>
      <c r="E492" s="137">
        <f>COUNTIFS(Severity,$B492,SLA_Breach,"&lt;&gt;Yes",Status,"&lt;&gt;Suspend",Status,"&lt;&gt;Assigned",Status,"&lt;&gt;Open",Status,"&lt;&gt;Hold&gt;",ResolvedDate,"&gt;="&amp;$C$1,ResolvedDate,"&lt;="&amp;$F$1)</f>
        <v/>
      </c>
      <c r="F492" s="137">
        <f>COUNTIFS(Severity,$B492,SLA_Breach,"Yes",Status,"&lt;&gt;Suspend",Status,"&lt;&gt;Assigned",Status,"&lt;&gt;Open",Status,"&lt;&gt;Hold&gt;",ResolvedDate,"&gt;="&amp;$C$1,ResolvedDate,"&lt;="&amp;$F$1)</f>
        <v/>
      </c>
      <c r="G492" s="137">
        <f>COUNTIFS(Severity,$B492,AssignedDate,"&gt;=01/01/2017 12:00:00 AM",AssignedDate,"&lt;="&amp;$F$1)</f>
        <v/>
      </c>
      <c r="H492" s="177" t="n"/>
      <c r="L492" s="57" t="n">
        <v>0</v>
      </c>
      <c r="M492" s="57" t="n"/>
    </row>
    <row r="493" spans="1:13">
      <c r="A493" s="137" t="n">
        <v>1</v>
      </c>
      <c r="B493" s="100" t="s">
        <v>525</v>
      </c>
      <c r="C493" s="137">
        <f>COUNTIFS(Severity,$B493,AssignedDate,"&gt;="&amp;$C$1,AssignedDate,"&lt;="&amp;$F$1)</f>
        <v/>
      </c>
      <c r="D493" s="137">
        <f>COUNTIFS(Severity,$B493,Status,"&lt;&gt;Suspend",Status,"&lt;&gt;Assigned",Status,"&lt;&gt;Open",Status,"&lt;&gt;Hold",ResolvedDate,"&gt;="&amp;$C$1,ResolvedDate,"&lt;="&amp;$F$1)</f>
        <v/>
      </c>
      <c r="E493" s="137">
        <f>COUNTIFS(Severity,$B493,SLA_Breach,"&lt;&gt;Yes",Status,"&lt;&gt;Suspend",Status,"&lt;&gt;Assigned",Status,"&lt;&gt;Open",Status,"&lt;&gt;Hold&gt;",ResolvedDate,"&gt;="&amp;$C$1,ResolvedDate,"&lt;="&amp;$F$1)</f>
        <v/>
      </c>
      <c r="F493" s="137">
        <f>COUNTIFS(Severity,$B493,SLA_Breach,"Yes",Status,"&lt;&gt;Suspend",Status,"&lt;&gt;Assigned",Status,"&lt;&gt;Open",Status,"&lt;&gt;Hold&gt;",ResolvedDate,"&gt;="&amp;$C$1,ResolvedDate,"&lt;="&amp;$F$1)</f>
        <v/>
      </c>
      <c r="G493" s="137">
        <f>COUNTIFS(Severity,$B493,AssignedDate,"&gt;=01/01/2017 12:00:00 AM",AssignedDate,"&lt;="&amp;$F$1)</f>
        <v/>
      </c>
      <c r="H493" s="177" t="n"/>
      <c r="L493" s="57" t="n">
        <v>0</v>
      </c>
      <c r="M493" s="57" t="n"/>
    </row>
    <row r="494" spans="1:13">
      <c r="A494" s="137" t="n">
        <v>1</v>
      </c>
      <c r="B494" s="100" t="s">
        <v>525</v>
      </c>
      <c r="C494" s="137">
        <f>COUNTIFS(Severity,$B494,AssignedDate,"&gt;="&amp;$C$1,AssignedDate,"&lt;="&amp;$F$1)</f>
        <v/>
      </c>
      <c r="D494" s="137">
        <f>COUNTIFS(Severity,$B494,Status,"&lt;&gt;Suspend",Status,"&lt;&gt;Assigned",Status,"&lt;&gt;Open",Status,"&lt;&gt;Hold",ResolvedDate,"&gt;="&amp;$C$1,ResolvedDate,"&lt;="&amp;$F$1)</f>
        <v/>
      </c>
      <c r="E494" s="137">
        <f>COUNTIFS(Severity,$B494,SLA_Breach,"&lt;&gt;Yes",Status,"&lt;&gt;Suspend",Status,"&lt;&gt;Assigned",Status,"&lt;&gt;Open",Status,"&lt;&gt;Hold&gt;",ResolvedDate,"&gt;="&amp;$C$1,ResolvedDate,"&lt;="&amp;$F$1)</f>
        <v/>
      </c>
      <c r="F494" s="137">
        <f>COUNTIFS(Severity,$B494,SLA_Breach,"Yes",Status,"&lt;&gt;Suspend",Status,"&lt;&gt;Assigned",Status,"&lt;&gt;Open",Status,"&lt;&gt;Hold&gt;",ResolvedDate,"&gt;="&amp;$C$1,ResolvedDate,"&lt;="&amp;$F$1)</f>
        <v/>
      </c>
      <c r="G494" s="137">
        <f>COUNTIFS(Severity,$B494,AssignedDate,"&gt;=01/01/2017 12:00:00 AM",AssignedDate,"&lt;="&amp;$F$1)</f>
        <v/>
      </c>
      <c r="H494" s="177" t="n"/>
      <c r="L494" s="57" t="n">
        <v>0</v>
      </c>
      <c r="M494" s="57" t="n"/>
    </row>
    <row r="495" spans="1:13">
      <c r="A495" s="137" t="n">
        <v>1</v>
      </c>
      <c r="B495" s="100" t="s">
        <v>525</v>
      </c>
      <c r="C495" s="137">
        <f>COUNTIFS(Severity,$B495,AssignedDate,"&gt;="&amp;$C$1,AssignedDate,"&lt;="&amp;$F$1)</f>
        <v/>
      </c>
      <c r="D495" s="137">
        <f>COUNTIFS(Severity,$B495,Status,"&lt;&gt;Suspend",Status,"&lt;&gt;Assigned",Status,"&lt;&gt;Open",Status,"&lt;&gt;Hold",ResolvedDate,"&gt;="&amp;$C$1,ResolvedDate,"&lt;="&amp;$F$1)</f>
        <v/>
      </c>
      <c r="E495" s="137">
        <f>COUNTIFS(Severity,$B495,SLA_Breach,"&lt;&gt;Yes",Status,"&lt;&gt;Suspend",Status,"&lt;&gt;Assigned",Status,"&lt;&gt;Open",Status,"&lt;&gt;Hold&gt;",ResolvedDate,"&gt;="&amp;$C$1,ResolvedDate,"&lt;="&amp;$F$1)</f>
        <v/>
      </c>
      <c r="F495" s="137">
        <f>COUNTIFS(Severity,$B495,SLA_Breach,"Yes",Status,"&lt;&gt;Suspend",Status,"&lt;&gt;Assigned",Status,"&lt;&gt;Open",Status,"&lt;&gt;Hold&gt;",ResolvedDate,"&gt;="&amp;$C$1,ResolvedDate,"&lt;="&amp;$F$1)</f>
        <v/>
      </c>
      <c r="G495" s="137">
        <f>COUNTIFS(Severity,$B495,AssignedDate,"&gt;=01/01/2017 12:00:00 AM",AssignedDate,"&lt;="&amp;$F$1)</f>
        <v/>
      </c>
      <c r="H495" s="177" t="n"/>
      <c r="L495" s="57" t="n">
        <v>0</v>
      </c>
      <c r="M495" s="57" t="n"/>
    </row>
    <row r="496" spans="1:13">
      <c r="A496" s="137" t="n">
        <v>1</v>
      </c>
      <c r="B496" s="100" t="s">
        <v>525</v>
      </c>
      <c r="C496" s="137">
        <f>COUNTIFS(Severity,$B496,AssignedDate,"&gt;="&amp;$C$1,AssignedDate,"&lt;="&amp;$F$1)</f>
        <v/>
      </c>
      <c r="D496" s="137">
        <f>COUNTIFS(Severity,$B496,Status,"&lt;&gt;Suspend",Status,"&lt;&gt;Assigned",Status,"&lt;&gt;Open",Status,"&lt;&gt;Hold",ResolvedDate,"&gt;="&amp;$C$1,ResolvedDate,"&lt;="&amp;$F$1)</f>
        <v/>
      </c>
      <c r="E496" s="137">
        <f>COUNTIFS(Severity,$B496,SLA_Breach,"&lt;&gt;Yes",Status,"&lt;&gt;Suspend",Status,"&lt;&gt;Assigned",Status,"&lt;&gt;Open",Status,"&lt;&gt;Hold&gt;",ResolvedDate,"&gt;="&amp;$C$1,ResolvedDate,"&lt;="&amp;$F$1)</f>
        <v/>
      </c>
      <c r="F496" s="137">
        <f>COUNTIFS(Severity,$B496,SLA_Breach,"Yes",Status,"&lt;&gt;Suspend",Status,"&lt;&gt;Assigned",Status,"&lt;&gt;Open",Status,"&lt;&gt;Hold&gt;",ResolvedDate,"&gt;="&amp;$C$1,ResolvedDate,"&lt;="&amp;$F$1)</f>
        <v/>
      </c>
      <c r="G496" s="137">
        <f>COUNTIFS(Severity,$B496,AssignedDate,"&gt;=01/01/2017 12:00:00 AM",AssignedDate,"&lt;="&amp;$F$1)</f>
        <v/>
      </c>
      <c r="H496" s="177" t="n"/>
      <c r="L496" s="57" t="n">
        <v>0</v>
      </c>
      <c r="M496" s="57" t="n"/>
    </row>
    <row r="497" spans="1:13">
      <c r="A497" s="137" t="n">
        <v>1</v>
      </c>
      <c r="B497" s="100" t="s">
        <v>525</v>
      </c>
      <c r="C497" s="137">
        <f>COUNTIFS(Severity,$B497,AssignedDate,"&gt;="&amp;$C$1,AssignedDate,"&lt;="&amp;$F$1)</f>
        <v/>
      </c>
      <c r="D497" s="137">
        <f>COUNTIFS(Severity,$B497,Status,"&lt;&gt;Suspend",Status,"&lt;&gt;Assigned",Status,"&lt;&gt;Open",Status,"&lt;&gt;Hold",ResolvedDate,"&gt;="&amp;$C$1,ResolvedDate,"&lt;="&amp;$F$1)</f>
        <v/>
      </c>
      <c r="E497" s="137">
        <f>COUNTIFS(Severity,$B497,SLA_Breach,"&lt;&gt;Yes",Status,"&lt;&gt;Suspend",Status,"&lt;&gt;Assigned",Status,"&lt;&gt;Open",Status,"&lt;&gt;Hold&gt;",ResolvedDate,"&gt;="&amp;$C$1,ResolvedDate,"&lt;="&amp;$F$1)</f>
        <v/>
      </c>
      <c r="F497" s="137">
        <f>COUNTIFS(Severity,$B497,SLA_Breach,"Yes",Status,"&lt;&gt;Suspend",Status,"&lt;&gt;Assigned",Status,"&lt;&gt;Open",Status,"&lt;&gt;Hold&gt;",ResolvedDate,"&gt;="&amp;$C$1,ResolvedDate,"&lt;="&amp;$F$1)</f>
        <v/>
      </c>
      <c r="G497" s="137">
        <f>COUNTIFS(Severity,$B497,AssignedDate,"&gt;=01/01/2017 12:00:00 AM",AssignedDate,"&lt;="&amp;$F$1)</f>
        <v/>
      </c>
      <c r="H497" s="177" t="n"/>
      <c r="L497" s="57" t="n">
        <v>0</v>
      </c>
      <c r="M497" s="57" t="n"/>
    </row>
    <row r="498" spans="1:13">
      <c r="A498" s="137" t="n">
        <v>1</v>
      </c>
      <c r="B498" s="100" t="s">
        <v>525</v>
      </c>
      <c r="C498" s="137">
        <f>COUNTIFS(Severity,$B498,AssignedDate,"&gt;="&amp;$C$1,AssignedDate,"&lt;="&amp;$F$1)</f>
        <v/>
      </c>
      <c r="D498" s="137">
        <f>COUNTIFS(Severity,$B498,Status,"&lt;&gt;Suspend",Status,"&lt;&gt;Assigned",Status,"&lt;&gt;Open",Status,"&lt;&gt;Hold",ResolvedDate,"&gt;="&amp;$C$1,ResolvedDate,"&lt;="&amp;$F$1)</f>
        <v/>
      </c>
      <c r="E498" s="137">
        <f>COUNTIFS(Severity,$B498,SLA_Breach,"&lt;&gt;Yes",Status,"&lt;&gt;Suspend",Status,"&lt;&gt;Assigned",Status,"&lt;&gt;Open",Status,"&lt;&gt;Hold&gt;",ResolvedDate,"&gt;="&amp;$C$1,ResolvedDate,"&lt;="&amp;$F$1)</f>
        <v/>
      </c>
      <c r="F498" s="137">
        <f>COUNTIFS(Severity,$B498,SLA_Breach,"Yes",Status,"&lt;&gt;Suspend",Status,"&lt;&gt;Assigned",Status,"&lt;&gt;Open",Status,"&lt;&gt;Hold&gt;",ResolvedDate,"&gt;="&amp;$C$1,ResolvedDate,"&lt;="&amp;$F$1)</f>
        <v/>
      </c>
      <c r="G498" s="137">
        <f>COUNTIFS(Severity,$B498,AssignedDate,"&gt;=01/01/2017 12:00:00 AM",AssignedDate,"&lt;="&amp;$F$1)</f>
        <v/>
      </c>
      <c r="H498" s="177" t="n"/>
      <c r="L498" s="57" t="n">
        <v>0</v>
      </c>
      <c r="M498" s="57" t="n"/>
    </row>
    <row r="499" spans="1:13">
      <c r="A499" s="137" t="n">
        <v>1</v>
      </c>
      <c r="B499" s="100" t="s">
        <v>525</v>
      </c>
      <c r="C499" s="137">
        <f>COUNTIFS(Severity,$B499,AssignedDate,"&gt;="&amp;$C$1,AssignedDate,"&lt;="&amp;$F$1)</f>
        <v/>
      </c>
      <c r="D499" s="137">
        <f>COUNTIFS(Severity,$B499,Status,"&lt;&gt;Suspend",Status,"&lt;&gt;Assigned",Status,"&lt;&gt;Open",Status,"&lt;&gt;Hold",ResolvedDate,"&gt;="&amp;$C$1,ResolvedDate,"&lt;="&amp;$F$1)</f>
        <v/>
      </c>
      <c r="E499" s="137">
        <f>COUNTIFS(Severity,$B499,SLA_Breach,"&lt;&gt;Yes",Status,"&lt;&gt;Suspend",Status,"&lt;&gt;Assigned",Status,"&lt;&gt;Open",Status,"&lt;&gt;Hold&gt;",ResolvedDate,"&gt;="&amp;$C$1,ResolvedDate,"&lt;="&amp;$F$1)</f>
        <v/>
      </c>
      <c r="F499" s="137">
        <f>COUNTIFS(Severity,$B499,SLA_Breach,"Yes",Status,"&lt;&gt;Suspend",Status,"&lt;&gt;Assigned",Status,"&lt;&gt;Open",Status,"&lt;&gt;Hold&gt;",ResolvedDate,"&gt;="&amp;$C$1,ResolvedDate,"&lt;="&amp;$F$1)</f>
        <v/>
      </c>
      <c r="G499" s="137">
        <f>COUNTIFS(Severity,$B499,AssignedDate,"&gt;=01/01/2017 12:00:00 AM",AssignedDate,"&lt;="&amp;$F$1)</f>
        <v/>
      </c>
      <c r="H499" s="177" t="n"/>
      <c r="L499" s="57" t="n">
        <v>0</v>
      </c>
      <c r="M499" s="57" t="n"/>
    </row>
    <row r="500" spans="1:13">
      <c r="A500" s="137" t="n">
        <v>1</v>
      </c>
      <c r="B500" s="100" t="s">
        <v>525</v>
      </c>
      <c r="C500" s="137">
        <f>COUNTIFS(Severity,$B500,AssignedDate,"&gt;="&amp;$C$1,AssignedDate,"&lt;="&amp;$F$1)</f>
        <v/>
      </c>
      <c r="D500" s="137">
        <f>COUNTIFS(Severity,$B500,Status,"&lt;&gt;Suspend",Status,"&lt;&gt;Assigned",Status,"&lt;&gt;Open",Status,"&lt;&gt;Hold",ResolvedDate,"&gt;="&amp;$C$1,ResolvedDate,"&lt;="&amp;$F$1)</f>
        <v/>
      </c>
      <c r="E500" s="137">
        <f>COUNTIFS(Severity,$B500,SLA_Breach,"&lt;&gt;Yes",Status,"&lt;&gt;Suspend",Status,"&lt;&gt;Assigned",Status,"&lt;&gt;Open",Status,"&lt;&gt;Hold&gt;",ResolvedDate,"&gt;="&amp;$C$1,ResolvedDate,"&lt;="&amp;$F$1)</f>
        <v/>
      </c>
      <c r="F500" s="137">
        <f>COUNTIFS(Severity,$B500,SLA_Breach,"Yes",Status,"&lt;&gt;Suspend",Status,"&lt;&gt;Assigned",Status,"&lt;&gt;Open",Status,"&lt;&gt;Hold&gt;",ResolvedDate,"&gt;="&amp;$C$1,ResolvedDate,"&lt;="&amp;$F$1)</f>
        <v/>
      </c>
      <c r="G500" s="137">
        <f>COUNTIFS(Severity,$B500,AssignedDate,"&gt;=01/01/2017 12:00:00 AM",AssignedDate,"&lt;="&amp;$F$1)</f>
        <v/>
      </c>
      <c r="H500" s="177" t="n"/>
      <c r="L500" s="57" t="n">
        <v>0</v>
      </c>
      <c r="M500" s="57" t="n"/>
    </row>
    <row r="501" spans="1:13">
      <c r="A501" s="137" t="n">
        <v>1</v>
      </c>
      <c r="B501" s="100" t="s">
        <v>525</v>
      </c>
      <c r="C501" s="137">
        <f>COUNTIFS(Severity,$B501,AssignedDate,"&gt;="&amp;$C$1,AssignedDate,"&lt;="&amp;$F$1)</f>
        <v/>
      </c>
      <c r="D501" s="137">
        <f>COUNTIFS(Severity,$B501,Status,"&lt;&gt;Suspend",Status,"&lt;&gt;Assigned",Status,"&lt;&gt;Open",Status,"&lt;&gt;Hold",ResolvedDate,"&gt;="&amp;$C$1,ResolvedDate,"&lt;="&amp;$F$1)</f>
        <v/>
      </c>
      <c r="E501" s="137">
        <f>COUNTIFS(Severity,$B501,SLA_Breach,"&lt;&gt;Yes",Status,"&lt;&gt;Suspend",Status,"&lt;&gt;Assigned",Status,"&lt;&gt;Open",Status,"&lt;&gt;Hold&gt;",ResolvedDate,"&gt;="&amp;$C$1,ResolvedDate,"&lt;="&amp;$F$1)</f>
        <v/>
      </c>
      <c r="F501" s="137">
        <f>COUNTIFS(Severity,$B501,SLA_Breach,"Yes",Status,"&lt;&gt;Suspend",Status,"&lt;&gt;Assigned",Status,"&lt;&gt;Open",Status,"&lt;&gt;Hold&gt;",ResolvedDate,"&gt;="&amp;$C$1,ResolvedDate,"&lt;="&amp;$F$1)</f>
        <v/>
      </c>
      <c r="G501" s="137">
        <f>COUNTIFS(Severity,$B501,AssignedDate,"&gt;=01/01/2017 12:00:00 AM",AssignedDate,"&lt;="&amp;$F$1)</f>
        <v/>
      </c>
      <c r="H501" s="177" t="n"/>
      <c r="L501" s="57" t="n">
        <v>0</v>
      </c>
      <c r="M501" s="57" t="n"/>
    </row>
    <row r="502" spans="1:13">
      <c r="A502" s="137" t="n">
        <v>1</v>
      </c>
      <c r="B502" s="100" t="s">
        <v>525</v>
      </c>
      <c r="C502" s="137">
        <f>COUNTIFS(Severity,$B502,AssignedDate,"&gt;="&amp;$C$1,AssignedDate,"&lt;="&amp;$F$1)</f>
        <v/>
      </c>
      <c r="D502" s="137">
        <f>COUNTIFS(Severity,$B502,Status,"&lt;&gt;Suspend",Status,"&lt;&gt;Assigned",Status,"&lt;&gt;Open",Status,"&lt;&gt;Hold",ResolvedDate,"&gt;="&amp;$C$1,ResolvedDate,"&lt;="&amp;$F$1)</f>
        <v/>
      </c>
      <c r="E502" s="137">
        <f>COUNTIFS(Severity,$B502,SLA_Breach,"&lt;&gt;Yes",Status,"&lt;&gt;Suspend",Status,"&lt;&gt;Assigned",Status,"&lt;&gt;Open",Status,"&lt;&gt;Hold&gt;",ResolvedDate,"&gt;="&amp;$C$1,ResolvedDate,"&lt;="&amp;$F$1)</f>
        <v/>
      </c>
      <c r="F502" s="137">
        <f>COUNTIFS(Severity,$B502,SLA_Breach,"Yes",Status,"&lt;&gt;Suspend",Status,"&lt;&gt;Assigned",Status,"&lt;&gt;Open",Status,"&lt;&gt;Hold&gt;",ResolvedDate,"&gt;="&amp;$C$1,ResolvedDate,"&lt;="&amp;$F$1)</f>
        <v/>
      </c>
      <c r="G502" s="137">
        <f>COUNTIFS(Severity,$B502,AssignedDate,"&gt;=01/01/2017 12:00:00 AM",AssignedDate,"&lt;="&amp;$F$1)</f>
        <v/>
      </c>
      <c r="H502" s="177" t="n"/>
      <c r="L502" s="57" t="n">
        <v>0</v>
      </c>
      <c r="M502" s="57" t="n"/>
    </row>
    <row r="503" spans="1:13">
      <c r="A503" s="137" t="n">
        <v>1</v>
      </c>
      <c r="B503" s="100" t="s">
        <v>525</v>
      </c>
      <c r="C503" s="137">
        <f>COUNTIFS(Severity,$B503,AssignedDate,"&gt;="&amp;$C$1,AssignedDate,"&lt;="&amp;$F$1)</f>
        <v/>
      </c>
      <c r="D503" s="137">
        <f>COUNTIFS(Severity,$B503,Status,"&lt;&gt;Suspend",Status,"&lt;&gt;Assigned",Status,"&lt;&gt;Open",Status,"&lt;&gt;Hold",ResolvedDate,"&gt;="&amp;$C$1,ResolvedDate,"&lt;="&amp;$F$1)</f>
        <v/>
      </c>
      <c r="E503" s="137">
        <f>COUNTIFS(Severity,$B503,SLA_Breach,"&lt;&gt;Yes",Status,"&lt;&gt;Suspend",Status,"&lt;&gt;Assigned",Status,"&lt;&gt;Open",Status,"&lt;&gt;Hold&gt;",ResolvedDate,"&gt;="&amp;$C$1,ResolvedDate,"&lt;="&amp;$F$1)</f>
        <v/>
      </c>
      <c r="F503" s="137">
        <f>COUNTIFS(Severity,$B503,SLA_Breach,"Yes",Status,"&lt;&gt;Suspend",Status,"&lt;&gt;Assigned",Status,"&lt;&gt;Open",Status,"&lt;&gt;Hold&gt;",ResolvedDate,"&gt;="&amp;$C$1,ResolvedDate,"&lt;="&amp;$F$1)</f>
        <v/>
      </c>
      <c r="G503" s="137">
        <f>COUNTIFS(Severity,$B503,AssignedDate,"&gt;=01/01/2017 12:00:00 AM",AssignedDate,"&lt;="&amp;$F$1)</f>
        <v/>
      </c>
      <c r="H503" s="177" t="n"/>
      <c r="L503" s="57" t="n">
        <v>0</v>
      </c>
      <c r="M503" s="57" t="n"/>
    </row>
    <row r="504" spans="1:13">
      <c r="A504" s="137" t="n">
        <v>1</v>
      </c>
      <c r="B504" s="100" t="s">
        <v>525</v>
      </c>
      <c r="C504" s="137">
        <f>COUNTIFS(Severity,$B504,AssignedDate,"&gt;="&amp;$C$1,AssignedDate,"&lt;="&amp;$F$1)</f>
        <v/>
      </c>
      <c r="D504" s="137">
        <f>COUNTIFS(Severity,$B504,Status,"&lt;&gt;Suspend",Status,"&lt;&gt;Assigned",Status,"&lt;&gt;Open",Status,"&lt;&gt;Hold",ResolvedDate,"&gt;="&amp;$C$1,ResolvedDate,"&lt;="&amp;$F$1)</f>
        <v/>
      </c>
      <c r="E504" s="137">
        <f>COUNTIFS(Severity,$B504,SLA_Breach,"&lt;&gt;Yes",Status,"&lt;&gt;Suspend",Status,"&lt;&gt;Assigned",Status,"&lt;&gt;Open",Status,"&lt;&gt;Hold&gt;",ResolvedDate,"&gt;="&amp;$C$1,ResolvedDate,"&lt;="&amp;$F$1)</f>
        <v/>
      </c>
      <c r="F504" s="137">
        <f>COUNTIFS(Severity,$B504,SLA_Breach,"Yes",Status,"&lt;&gt;Suspend",Status,"&lt;&gt;Assigned",Status,"&lt;&gt;Open",Status,"&lt;&gt;Hold&gt;",ResolvedDate,"&gt;="&amp;$C$1,ResolvedDate,"&lt;="&amp;$F$1)</f>
        <v/>
      </c>
      <c r="G504" s="137">
        <f>COUNTIFS(Severity,$B504,AssignedDate,"&gt;=01/01/2017 12:00:00 AM",AssignedDate,"&lt;="&amp;$F$1)</f>
        <v/>
      </c>
      <c r="H504" s="177" t="n"/>
      <c r="L504" s="57" t="n">
        <v>0</v>
      </c>
      <c r="M504" s="57" t="n"/>
    </row>
    <row r="505" spans="1:13">
      <c r="A505" s="137" t="n">
        <v>1</v>
      </c>
      <c r="B505" s="100" t="s">
        <v>525</v>
      </c>
      <c r="C505" s="137">
        <f>COUNTIFS(Severity,$B505,AssignedDate,"&gt;="&amp;$C$1,AssignedDate,"&lt;="&amp;$F$1)</f>
        <v/>
      </c>
      <c r="D505" s="137">
        <f>COUNTIFS(Severity,$B505,Status,"&lt;&gt;Suspend",Status,"&lt;&gt;Assigned",Status,"&lt;&gt;Open",Status,"&lt;&gt;Hold",ResolvedDate,"&gt;="&amp;$C$1,ResolvedDate,"&lt;="&amp;$F$1)</f>
        <v/>
      </c>
      <c r="E505" s="137">
        <f>COUNTIFS(Severity,$B505,SLA_Breach,"&lt;&gt;Yes",Status,"&lt;&gt;Suspend",Status,"&lt;&gt;Assigned",Status,"&lt;&gt;Open",Status,"&lt;&gt;Hold&gt;",ResolvedDate,"&gt;="&amp;$C$1,ResolvedDate,"&lt;="&amp;$F$1)</f>
        <v/>
      </c>
      <c r="F505" s="137">
        <f>COUNTIFS(Severity,$B505,SLA_Breach,"Yes",Status,"&lt;&gt;Suspend",Status,"&lt;&gt;Assigned",Status,"&lt;&gt;Open",Status,"&lt;&gt;Hold&gt;",ResolvedDate,"&gt;="&amp;$C$1,ResolvedDate,"&lt;="&amp;$F$1)</f>
        <v/>
      </c>
      <c r="G505" s="137">
        <f>COUNTIFS(Severity,$B505,AssignedDate,"&gt;=01/01/2017 12:00:00 AM",AssignedDate,"&lt;="&amp;$F$1)</f>
        <v/>
      </c>
      <c r="H505" s="177" t="n"/>
      <c r="L505" s="57" t="n">
        <v>0</v>
      </c>
      <c r="M505" s="57" t="n"/>
    </row>
    <row r="506" spans="1:13">
      <c r="A506" s="137" t="n">
        <v>1</v>
      </c>
      <c r="B506" s="100" t="s">
        <v>525</v>
      </c>
      <c r="C506" s="137">
        <f>COUNTIFS(Severity,$B506,AssignedDate,"&gt;="&amp;$C$1,AssignedDate,"&lt;="&amp;$F$1)</f>
        <v/>
      </c>
      <c r="D506" s="137">
        <f>COUNTIFS(Severity,$B506,Status,"&lt;&gt;Suspend",Status,"&lt;&gt;Assigned",Status,"&lt;&gt;Open",Status,"&lt;&gt;Hold",ResolvedDate,"&gt;="&amp;$C$1,ResolvedDate,"&lt;="&amp;$F$1)</f>
        <v/>
      </c>
      <c r="E506" s="137">
        <f>COUNTIFS(Severity,$B506,SLA_Breach,"&lt;&gt;Yes",Status,"&lt;&gt;Suspend",Status,"&lt;&gt;Assigned",Status,"&lt;&gt;Open",Status,"&lt;&gt;Hold&gt;",ResolvedDate,"&gt;="&amp;$C$1,ResolvedDate,"&lt;="&amp;$F$1)</f>
        <v/>
      </c>
      <c r="F506" s="137">
        <f>COUNTIFS(Severity,$B506,SLA_Breach,"Yes",Status,"&lt;&gt;Suspend",Status,"&lt;&gt;Assigned",Status,"&lt;&gt;Open",Status,"&lt;&gt;Hold&gt;",ResolvedDate,"&gt;="&amp;$C$1,ResolvedDate,"&lt;="&amp;$F$1)</f>
        <v/>
      </c>
      <c r="G506" s="137">
        <f>COUNTIFS(Severity,$B506,AssignedDate,"&gt;=01/01/2017 12:00:00 AM",AssignedDate,"&lt;="&amp;$F$1)</f>
        <v/>
      </c>
      <c r="H506" s="177" t="n"/>
      <c r="L506" s="57" t="n">
        <v>0</v>
      </c>
      <c r="M506" s="57" t="n"/>
    </row>
    <row r="507" spans="1:13">
      <c r="A507" s="137" t="n">
        <v>1</v>
      </c>
      <c r="B507" s="100" t="s">
        <v>525</v>
      </c>
      <c r="C507" s="137">
        <f>COUNTIFS(Severity,$B507,AssignedDate,"&gt;="&amp;$C$1,AssignedDate,"&lt;="&amp;$F$1)</f>
        <v/>
      </c>
      <c r="D507" s="137">
        <f>COUNTIFS(Severity,$B507,Status,"&lt;&gt;Suspend",Status,"&lt;&gt;Assigned",Status,"&lt;&gt;Open",Status,"&lt;&gt;Hold",ResolvedDate,"&gt;="&amp;$C$1,ResolvedDate,"&lt;="&amp;$F$1)</f>
        <v/>
      </c>
      <c r="E507" s="137">
        <f>COUNTIFS(Severity,$B507,SLA_Breach,"&lt;&gt;Yes",Status,"&lt;&gt;Suspend",Status,"&lt;&gt;Assigned",Status,"&lt;&gt;Open",Status,"&lt;&gt;Hold&gt;",ResolvedDate,"&gt;="&amp;$C$1,ResolvedDate,"&lt;="&amp;$F$1)</f>
        <v/>
      </c>
      <c r="F507" s="137">
        <f>COUNTIFS(Severity,$B507,SLA_Breach,"Yes",Status,"&lt;&gt;Suspend",Status,"&lt;&gt;Assigned",Status,"&lt;&gt;Open",Status,"&lt;&gt;Hold&gt;",ResolvedDate,"&gt;="&amp;$C$1,ResolvedDate,"&lt;="&amp;$F$1)</f>
        <v/>
      </c>
      <c r="G507" s="137">
        <f>COUNTIFS(Severity,$B507,AssignedDate,"&gt;=01/01/2017 12:00:00 AM",AssignedDate,"&lt;="&amp;$F$1)</f>
        <v/>
      </c>
      <c r="H507" s="177" t="n"/>
      <c r="L507" s="57" t="n">
        <v>0</v>
      </c>
      <c r="M507" s="57" t="n"/>
    </row>
    <row r="508" spans="1:13">
      <c r="A508" s="137" t="n">
        <v>1</v>
      </c>
      <c r="B508" s="100" t="s">
        <v>525</v>
      </c>
      <c r="C508" s="137">
        <f>COUNTIFS(Severity,$B508,AssignedDate,"&gt;="&amp;$C$1,AssignedDate,"&lt;="&amp;$F$1)</f>
        <v/>
      </c>
      <c r="D508" s="137">
        <f>COUNTIFS(Severity,$B508,Status,"&lt;&gt;Suspend",Status,"&lt;&gt;Assigned",Status,"&lt;&gt;Open",Status,"&lt;&gt;Hold",ResolvedDate,"&gt;="&amp;$C$1,ResolvedDate,"&lt;="&amp;$F$1)</f>
        <v/>
      </c>
      <c r="E508" s="137">
        <f>COUNTIFS(Severity,$B508,SLA_Breach,"&lt;&gt;Yes",Status,"&lt;&gt;Suspend",Status,"&lt;&gt;Assigned",Status,"&lt;&gt;Open",Status,"&lt;&gt;Hold&gt;",ResolvedDate,"&gt;="&amp;$C$1,ResolvedDate,"&lt;="&amp;$F$1)</f>
        <v/>
      </c>
      <c r="F508" s="137">
        <f>COUNTIFS(Severity,$B508,SLA_Breach,"Yes",Status,"&lt;&gt;Suspend",Status,"&lt;&gt;Assigned",Status,"&lt;&gt;Open",Status,"&lt;&gt;Hold&gt;",ResolvedDate,"&gt;="&amp;$C$1,ResolvedDate,"&lt;="&amp;$F$1)</f>
        <v/>
      </c>
      <c r="G508" s="137">
        <f>COUNTIFS(Severity,$B508,AssignedDate,"&gt;=01/01/2017 12:00:00 AM",AssignedDate,"&lt;="&amp;$F$1)</f>
        <v/>
      </c>
      <c r="H508" s="177" t="n"/>
      <c r="L508" s="57" t="n">
        <v>0</v>
      </c>
      <c r="M508" s="57" t="n"/>
    </row>
    <row r="509" spans="1:13">
      <c r="A509" s="137" t="n">
        <v>1</v>
      </c>
      <c r="B509" s="100" t="s">
        <v>525</v>
      </c>
      <c r="C509" s="137">
        <f>COUNTIFS(Severity,$B509,AssignedDate,"&gt;="&amp;$C$1,AssignedDate,"&lt;="&amp;$F$1)</f>
        <v/>
      </c>
      <c r="D509" s="137">
        <f>COUNTIFS(Severity,$B509,Status,"&lt;&gt;Suspend",Status,"&lt;&gt;Assigned",Status,"&lt;&gt;Open",Status,"&lt;&gt;Hold",ResolvedDate,"&gt;="&amp;$C$1,ResolvedDate,"&lt;="&amp;$F$1)</f>
        <v/>
      </c>
      <c r="E509" s="137">
        <f>COUNTIFS(Severity,$B509,SLA_Breach,"&lt;&gt;Yes",Status,"&lt;&gt;Suspend",Status,"&lt;&gt;Assigned",Status,"&lt;&gt;Open",Status,"&lt;&gt;Hold&gt;",ResolvedDate,"&gt;="&amp;$C$1,ResolvedDate,"&lt;="&amp;$F$1)</f>
        <v/>
      </c>
      <c r="F509" s="137">
        <f>COUNTIFS(Severity,$B509,SLA_Breach,"Yes",Status,"&lt;&gt;Suspend",Status,"&lt;&gt;Assigned",Status,"&lt;&gt;Open",Status,"&lt;&gt;Hold&gt;",ResolvedDate,"&gt;="&amp;$C$1,ResolvedDate,"&lt;="&amp;$F$1)</f>
        <v/>
      </c>
      <c r="G509" s="137">
        <f>COUNTIFS(Severity,$B509,AssignedDate,"&gt;=01/01/2017 12:00:00 AM",AssignedDate,"&lt;="&amp;$F$1)</f>
        <v/>
      </c>
      <c r="H509" s="177" t="n"/>
      <c r="L509" s="57" t="n">
        <v>0</v>
      </c>
      <c r="M509" s="57" t="n"/>
    </row>
    <row r="510" spans="1:13">
      <c r="A510" s="137" t="n">
        <v>1</v>
      </c>
      <c r="B510" s="100" t="s">
        <v>525</v>
      </c>
      <c r="C510" s="137">
        <f>COUNTIFS(Severity,$B510,AssignedDate,"&gt;="&amp;$C$1,AssignedDate,"&lt;="&amp;$F$1)</f>
        <v/>
      </c>
      <c r="D510" s="137">
        <f>COUNTIFS(Severity,$B510,Status,"&lt;&gt;Suspend",Status,"&lt;&gt;Assigned",Status,"&lt;&gt;Open",Status,"&lt;&gt;Hold",ResolvedDate,"&gt;="&amp;$C$1,ResolvedDate,"&lt;="&amp;$F$1)</f>
        <v/>
      </c>
      <c r="E510" s="137">
        <f>COUNTIFS(Severity,$B510,SLA_Breach,"&lt;&gt;Yes",Status,"&lt;&gt;Suspend",Status,"&lt;&gt;Assigned",Status,"&lt;&gt;Open",Status,"&lt;&gt;Hold&gt;",ResolvedDate,"&gt;="&amp;$C$1,ResolvedDate,"&lt;="&amp;$F$1)</f>
        <v/>
      </c>
      <c r="F510" s="137">
        <f>COUNTIFS(Severity,$B510,SLA_Breach,"Yes",Status,"&lt;&gt;Suspend",Status,"&lt;&gt;Assigned",Status,"&lt;&gt;Open",Status,"&lt;&gt;Hold&gt;",ResolvedDate,"&gt;="&amp;$C$1,ResolvedDate,"&lt;="&amp;$F$1)</f>
        <v/>
      </c>
      <c r="G510" s="137">
        <f>COUNTIFS(Severity,$B510,AssignedDate,"&gt;=01/01/2017 12:00:00 AM",AssignedDate,"&lt;="&amp;$F$1)</f>
        <v/>
      </c>
      <c r="H510" s="177" t="n"/>
      <c r="L510" s="57" t="n">
        <v>0</v>
      </c>
      <c r="M510" s="57" t="n"/>
    </row>
    <row r="511" spans="1:13">
      <c r="A511" s="137" t="n">
        <v>1</v>
      </c>
      <c r="B511" s="100" t="s">
        <v>525</v>
      </c>
      <c r="C511" s="137">
        <f>COUNTIFS(Severity,$B511,AssignedDate,"&gt;="&amp;$C$1,AssignedDate,"&lt;="&amp;$F$1)</f>
        <v/>
      </c>
      <c r="D511" s="137">
        <f>COUNTIFS(Severity,$B511,Status,"&lt;&gt;Suspend",Status,"&lt;&gt;Assigned",Status,"&lt;&gt;Open",Status,"&lt;&gt;Hold",ResolvedDate,"&gt;="&amp;$C$1,ResolvedDate,"&lt;="&amp;$F$1)</f>
        <v/>
      </c>
      <c r="E511" s="137">
        <f>COUNTIFS(Severity,$B511,SLA_Breach,"&lt;&gt;Yes",Status,"&lt;&gt;Suspend",Status,"&lt;&gt;Assigned",Status,"&lt;&gt;Open",Status,"&lt;&gt;Hold&gt;",ResolvedDate,"&gt;="&amp;$C$1,ResolvedDate,"&lt;="&amp;$F$1)</f>
        <v/>
      </c>
      <c r="F511" s="137">
        <f>COUNTIFS(Severity,$B511,SLA_Breach,"Yes",Status,"&lt;&gt;Suspend",Status,"&lt;&gt;Assigned",Status,"&lt;&gt;Open",Status,"&lt;&gt;Hold&gt;",ResolvedDate,"&gt;="&amp;$C$1,ResolvedDate,"&lt;="&amp;$F$1)</f>
        <v/>
      </c>
      <c r="G511" s="137">
        <f>COUNTIFS(Severity,$B511,AssignedDate,"&gt;=01/01/2017 12:00:00 AM",AssignedDate,"&lt;="&amp;$F$1)</f>
        <v/>
      </c>
      <c r="H511" s="177" t="n"/>
      <c r="L511" s="57" t="n">
        <v>0</v>
      </c>
      <c r="M511" s="57" t="n"/>
    </row>
    <row r="512" spans="1:13">
      <c r="A512" s="137" t="n">
        <v>1</v>
      </c>
      <c r="B512" s="100" t="s">
        <v>525</v>
      </c>
      <c r="C512" s="137">
        <f>COUNTIFS(Severity,$B512,AssignedDate,"&gt;="&amp;$C$1,AssignedDate,"&lt;="&amp;$F$1)</f>
        <v/>
      </c>
      <c r="D512" s="137">
        <f>COUNTIFS(Severity,$B512,Status,"&lt;&gt;Suspend",Status,"&lt;&gt;Assigned",Status,"&lt;&gt;Open",Status,"&lt;&gt;Hold",ResolvedDate,"&gt;="&amp;$C$1,ResolvedDate,"&lt;="&amp;$F$1)</f>
        <v/>
      </c>
      <c r="E512" s="137">
        <f>COUNTIFS(Severity,$B512,SLA_Breach,"&lt;&gt;Yes",Status,"&lt;&gt;Suspend",Status,"&lt;&gt;Assigned",Status,"&lt;&gt;Open",Status,"&lt;&gt;Hold&gt;",ResolvedDate,"&gt;="&amp;$C$1,ResolvedDate,"&lt;="&amp;$F$1)</f>
        <v/>
      </c>
      <c r="F512" s="137">
        <f>COUNTIFS(Severity,$B512,SLA_Breach,"Yes",Status,"&lt;&gt;Suspend",Status,"&lt;&gt;Assigned",Status,"&lt;&gt;Open",Status,"&lt;&gt;Hold&gt;",ResolvedDate,"&gt;="&amp;$C$1,ResolvedDate,"&lt;="&amp;$F$1)</f>
        <v/>
      </c>
      <c r="G512" s="137">
        <f>COUNTIFS(Severity,$B512,AssignedDate,"&gt;=01/01/2017 12:00:00 AM",AssignedDate,"&lt;="&amp;$F$1)</f>
        <v/>
      </c>
      <c r="H512" s="177" t="n"/>
      <c r="L512" s="57" t="n">
        <v>0</v>
      </c>
      <c r="M512" s="57" t="n"/>
    </row>
    <row r="513" spans="1:13">
      <c r="A513" s="137" t="n">
        <v>1</v>
      </c>
      <c r="B513" s="100" t="s">
        <v>525</v>
      </c>
      <c r="C513" s="137">
        <f>COUNTIFS(Severity,$B513,AssignedDate,"&gt;="&amp;$C$1,AssignedDate,"&lt;="&amp;$F$1)</f>
        <v/>
      </c>
      <c r="D513" s="137">
        <f>COUNTIFS(Severity,$B513,Status,"&lt;&gt;Suspend",Status,"&lt;&gt;Assigned",Status,"&lt;&gt;Open",Status,"&lt;&gt;Hold",ResolvedDate,"&gt;="&amp;$C$1,ResolvedDate,"&lt;="&amp;$F$1)</f>
        <v/>
      </c>
      <c r="E513" s="137">
        <f>COUNTIFS(Severity,$B513,SLA_Breach,"&lt;&gt;Yes",Status,"&lt;&gt;Suspend",Status,"&lt;&gt;Assigned",Status,"&lt;&gt;Open",Status,"&lt;&gt;Hold&gt;",ResolvedDate,"&gt;="&amp;$C$1,ResolvedDate,"&lt;="&amp;$F$1)</f>
        <v/>
      </c>
      <c r="F513" s="137">
        <f>COUNTIFS(Severity,$B513,SLA_Breach,"Yes",Status,"&lt;&gt;Suspend",Status,"&lt;&gt;Assigned",Status,"&lt;&gt;Open",Status,"&lt;&gt;Hold&gt;",ResolvedDate,"&gt;="&amp;$C$1,ResolvedDate,"&lt;="&amp;$F$1)</f>
        <v/>
      </c>
      <c r="G513" s="137">
        <f>COUNTIFS(Severity,$B513,AssignedDate,"&gt;=01/01/2017 12:00:00 AM",AssignedDate,"&lt;="&amp;$F$1)</f>
        <v/>
      </c>
      <c r="H513" s="177" t="n"/>
      <c r="L513" s="57" t="n">
        <v>0</v>
      </c>
      <c r="M513" s="57" t="n"/>
    </row>
    <row r="514" spans="1:13">
      <c r="A514" s="137" t="n">
        <v>1</v>
      </c>
      <c r="B514" s="100" t="s">
        <v>525</v>
      </c>
      <c r="C514" s="137">
        <f>COUNTIFS(Severity,$B514,AssignedDate,"&gt;="&amp;$C$1,AssignedDate,"&lt;="&amp;$F$1)</f>
        <v/>
      </c>
      <c r="D514" s="137">
        <f>COUNTIFS(Severity,$B514,Status,"&lt;&gt;Suspend",Status,"&lt;&gt;Assigned",Status,"&lt;&gt;Open",Status,"&lt;&gt;Hold",ResolvedDate,"&gt;="&amp;$C$1,ResolvedDate,"&lt;="&amp;$F$1)</f>
        <v/>
      </c>
      <c r="E514" s="137">
        <f>COUNTIFS(Severity,$B514,SLA_Breach,"&lt;&gt;Yes",Status,"&lt;&gt;Suspend",Status,"&lt;&gt;Assigned",Status,"&lt;&gt;Open",Status,"&lt;&gt;Hold&gt;",ResolvedDate,"&gt;="&amp;$C$1,ResolvedDate,"&lt;="&amp;$F$1)</f>
        <v/>
      </c>
      <c r="F514" s="137">
        <f>COUNTIFS(Severity,$B514,SLA_Breach,"Yes",Status,"&lt;&gt;Suspend",Status,"&lt;&gt;Assigned",Status,"&lt;&gt;Open",Status,"&lt;&gt;Hold&gt;",ResolvedDate,"&gt;="&amp;$C$1,ResolvedDate,"&lt;="&amp;$F$1)</f>
        <v/>
      </c>
      <c r="G514" s="137">
        <f>COUNTIFS(Severity,$B514,AssignedDate,"&gt;=01/01/2017 12:00:00 AM",AssignedDate,"&lt;="&amp;$F$1)</f>
        <v/>
      </c>
      <c r="H514" s="177" t="n"/>
      <c r="L514" s="57" t="n">
        <v>0</v>
      </c>
      <c r="M514" s="57" t="n"/>
    </row>
    <row r="515" spans="1:13">
      <c r="A515" s="137" t="n">
        <v>1</v>
      </c>
      <c r="B515" s="100" t="s">
        <v>525</v>
      </c>
      <c r="C515" s="137">
        <f>COUNTIFS(Severity,$B515,AssignedDate,"&gt;="&amp;$C$1,AssignedDate,"&lt;="&amp;$F$1)</f>
        <v/>
      </c>
      <c r="D515" s="137">
        <f>COUNTIFS(Severity,$B515,Status,"&lt;&gt;Suspend",Status,"&lt;&gt;Assigned",Status,"&lt;&gt;Open",Status,"&lt;&gt;Hold",ResolvedDate,"&gt;="&amp;$C$1,ResolvedDate,"&lt;="&amp;$F$1)</f>
        <v/>
      </c>
      <c r="E515" s="137">
        <f>COUNTIFS(Severity,$B515,SLA_Breach,"&lt;&gt;Yes",Status,"&lt;&gt;Suspend",Status,"&lt;&gt;Assigned",Status,"&lt;&gt;Open",Status,"&lt;&gt;Hold&gt;",ResolvedDate,"&gt;="&amp;$C$1,ResolvedDate,"&lt;="&amp;$F$1)</f>
        <v/>
      </c>
      <c r="F515" s="137">
        <f>COUNTIFS(Severity,$B515,SLA_Breach,"Yes",Status,"&lt;&gt;Suspend",Status,"&lt;&gt;Assigned",Status,"&lt;&gt;Open",Status,"&lt;&gt;Hold&gt;",ResolvedDate,"&gt;="&amp;$C$1,ResolvedDate,"&lt;="&amp;$F$1)</f>
        <v/>
      </c>
      <c r="G515" s="137">
        <f>COUNTIFS(Severity,$B515,AssignedDate,"&gt;=01/01/2017 12:00:00 AM",AssignedDate,"&lt;="&amp;$F$1)</f>
        <v/>
      </c>
      <c r="H515" s="177" t="n"/>
      <c r="L515" s="57" t="n">
        <v>0</v>
      </c>
      <c r="M515" s="57" t="n"/>
    </row>
    <row r="516" spans="1:13">
      <c r="A516" s="137" t="n">
        <v>1</v>
      </c>
      <c r="B516" s="100" t="s">
        <v>525</v>
      </c>
      <c r="C516" s="137">
        <f>COUNTIFS(Severity,$B516,AssignedDate,"&gt;="&amp;$C$1,AssignedDate,"&lt;="&amp;$F$1)</f>
        <v/>
      </c>
      <c r="D516" s="137">
        <f>COUNTIFS(Severity,$B516,Status,"&lt;&gt;Suspend",Status,"&lt;&gt;Assigned",Status,"&lt;&gt;Open",Status,"&lt;&gt;Hold",ResolvedDate,"&gt;="&amp;$C$1,ResolvedDate,"&lt;="&amp;$F$1)</f>
        <v/>
      </c>
      <c r="E516" s="137">
        <f>COUNTIFS(Severity,$B516,SLA_Breach,"&lt;&gt;Yes",Status,"&lt;&gt;Suspend",Status,"&lt;&gt;Assigned",Status,"&lt;&gt;Open",Status,"&lt;&gt;Hold&gt;",ResolvedDate,"&gt;="&amp;$C$1,ResolvedDate,"&lt;="&amp;$F$1)</f>
        <v/>
      </c>
      <c r="F516" s="137">
        <f>COUNTIFS(Severity,$B516,SLA_Breach,"Yes",Status,"&lt;&gt;Suspend",Status,"&lt;&gt;Assigned",Status,"&lt;&gt;Open",Status,"&lt;&gt;Hold&gt;",ResolvedDate,"&gt;="&amp;$C$1,ResolvedDate,"&lt;="&amp;$F$1)</f>
        <v/>
      </c>
      <c r="G516" s="137">
        <f>COUNTIFS(Severity,$B516,AssignedDate,"&gt;=01/01/2017 12:00:00 AM",AssignedDate,"&lt;="&amp;$F$1)</f>
        <v/>
      </c>
      <c r="H516" s="177" t="n"/>
      <c r="L516" s="57" t="n">
        <v>0</v>
      </c>
      <c r="M516" s="57" t="n"/>
    </row>
    <row r="517" spans="1:13">
      <c r="A517" s="137" t="n">
        <v>1</v>
      </c>
      <c r="B517" s="100" t="s">
        <v>525</v>
      </c>
      <c r="C517" s="137">
        <f>COUNTIFS(Severity,$B517,AssignedDate,"&gt;="&amp;$C$1,AssignedDate,"&lt;="&amp;$F$1)</f>
        <v/>
      </c>
      <c r="D517" s="137">
        <f>COUNTIFS(Severity,$B517,Status,"&lt;&gt;Suspend",Status,"&lt;&gt;Assigned",Status,"&lt;&gt;Open",Status,"&lt;&gt;Hold",ResolvedDate,"&gt;="&amp;$C$1,ResolvedDate,"&lt;="&amp;$F$1)</f>
        <v/>
      </c>
      <c r="E517" s="137">
        <f>COUNTIFS(Severity,$B517,SLA_Breach,"&lt;&gt;Yes",Status,"&lt;&gt;Suspend",Status,"&lt;&gt;Assigned",Status,"&lt;&gt;Open",Status,"&lt;&gt;Hold&gt;",ResolvedDate,"&gt;="&amp;$C$1,ResolvedDate,"&lt;="&amp;$F$1)</f>
        <v/>
      </c>
      <c r="F517" s="137">
        <f>COUNTIFS(Severity,$B517,SLA_Breach,"Yes",Status,"&lt;&gt;Suspend",Status,"&lt;&gt;Assigned",Status,"&lt;&gt;Open",Status,"&lt;&gt;Hold&gt;",ResolvedDate,"&gt;="&amp;$C$1,ResolvedDate,"&lt;="&amp;$F$1)</f>
        <v/>
      </c>
      <c r="G517" s="137">
        <f>COUNTIFS(Severity,$B517,AssignedDate,"&gt;=01/01/2017 12:00:00 AM",AssignedDate,"&lt;="&amp;$F$1)</f>
        <v/>
      </c>
      <c r="H517" s="177" t="n"/>
      <c r="L517" s="57" t="n">
        <v>0</v>
      </c>
      <c r="M517" s="57" t="n"/>
    </row>
    <row r="518" spans="1:13">
      <c r="A518" s="137" t="n">
        <v>1</v>
      </c>
      <c r="B518" s="100" t="s">
        <v>525</v>
      </c>
      <c r="C518" s="137">
        <f>COUNTIFS(Severity,$B518,AssignedDate,"&gt;="&amp;$C$1,AssignedDate,"&lt;="&amp;$F$1)</f>
        <v/>
      </c>
      <c r="D518" s="137">
        <f>COUNTIFS(Severity,$B518,Status,"&lt;&gt;Suspend",Status,"&lt;&gt;Assigned",Status,"&lt;&gt;Open",Status,"&lt;&gt;Hold",ResolvedDate,"&gt;="&amp;$C$1,ResolvedDate,"&lt;="&amp;$F$1)</f>
        <v/>
      </c>
      <c r="E518" s="137">
        <f>COUNTIFS(Severity,$B518,SLA_Breach,"&lt;&gt;Yes",Status,"&lt;&gt;Suspend",Status,"&lt;&gt;Assigned",Status,"&lt;&gt;Open",Status,"&lt;&gt;Hold&gt;",ResolvedDate,"&gt;="&amp;$C$1,ResolvedDate,"&lt;="&amp;$F$1)</f>
        <v/>
      </c>
      <c r="F518" s="137">
        <f>COUNTIFS(Severity,$B518,SLA_Breach,"Yes",Status,"&lt;&gt;Suspend",Status,"&lt;&gt;Assigned",Status,"&lt;&gt;Open",Status,"&lt;&gt;Hold&gt;",ResolvedDate,"&gt;="&amp;$C$1,ResolvedDate,"&lt;="&amp;$F$1)</f>
        <v/>
      </c>
      <c r="G518" s="137">
        <f>COUNTIFS(Severity,$B518,AssignedDate,"&gt;=01/01/2017 12:00:00 AM",AssignedDate,"&lt;="&amp;$F$1)</f>
        <v/>
      </c>
      <c r="H518" s="177" t="n"/>
      <c r="L518" s="57" t="n">
        <v>0</v>
      </c>
      <c r="M518" s="57" t="n"/>
    </row>
    <row r="519" spans="1:13">
      <c r="A519" s="137" t="n">
        <v>1</v>
      </c>
      <c r="B519" s="100" t="s">
        <v>525</v>
      </c>
      <c r="C519" s="137">
        <f>COUNTIFS(Severity,$B519,AssignedDate,"&gt;="&amp;$C$1,AssignedDate,"&lt;="&amp;$F$1)</f>
        <v/>
      </c>
      <c r="D519" s="137">
        <f>COUNTIFS(Severity,$B519,Status,"&lt;&gt;Suspend",Status,"&lt;&gt;Assigned",Status,"&lt;&gt;Open",Status,"&lt;&gt;Hold",ResolvedDate,"&gt;="&amp;$C$1,ResolvedDate,"&lt;="&amp;$F$1)</f>
        <v/>
      </c>
      <c r="E519" s="137">
        <f>COUNTIFS(Severity,$B519,SLA_Breach,"&lt;&gt;Yes",Status,"&lt;&gt;Suspend",Status,"&lt;&gt;Assigned",Status,"&lt;&gt;Open",Status,"&lt;&gt;Hold&gt;",ResolvedDate,"&gt;="&amp;$C$1,ResolvedDate,"&lt;="&amp;$F$1)</f>
        <v/>
      </c>
      <c r="F519" s="137">
        <f>COUNTIFS(Severity,$B519,SLA_Breach,"Yes",Status,"&lt;&gt;Suspend",Status,"&lt;&gt;Assigned",Status,"&lt;&gt;Open",Status,"&lt;&gt;Hold&gt;",ResolvedDate,"&gt;="&amp;$C$1,ResolvedDate,"&lt;="&amp;$F$1)</f>
        <v/>
      </c>
      <c r="G519" s="137">
        <f>COUNTIFS(Severity,$B519,AssignedDate,"&gt;=01/01/2017 12:00:00 AM",AssignedDate,"&lt;="&amp;$F$1)</f>
        <v/>
      </c>
      <c r="H519" s="177" t="n"/>
      <c r="L519" s="57" t="n">
        <v>0</v>
      </c>
      <c r="M519" s="57" t="n"/>
    </row>
    <row r="520" spans="1:13">
      <c r="A520" s="137" t="n">
        <v>1</v>
      </c>
      <c r="B520" s="100" t="s">
        <v>525</v>
      </c>
      <c r="C520" s="137">
        <f>COUNTIFS(Severity,$B520,AssignedDate,"&gt;="&amp;$C$1,AssignedDate,"&lt;="&amp;$F$1)</f>
        <v/>
      </c>
      <c r="D520" s="137">
        <f>COUNTIFS(Severity,$B520,Status,"&lt;&gt;Suspend",Status,"&lt;&gt;Assigned",Status,"&lt;&gt;Open",Status,"&lt;&gt;Hold",ResolvedDate,"&gt;="&amp;$C$1,ResolvedDate,"&lt;="&amp;$F$1)</f>
        <v/>
      </c>
      <c r="E520" s="137">
        <f>COUNTIFS(Severity,$B520,SLA_Breach,"&lt;&gt;Yes",Status,"&lt;&gt;Suspend",Status,"&lt;&gt;Assigned",Status,"&lt;&gt;Open",Status,"&lt;&gt;Hold&gt;",ResolvedDate,"&gt;="&amp;$C$1,ResolvedDate,"&lt;="&amp;$F$1)</f>
        <v/>
      </c>
      <c r="F520" s="137">
        <f>COUNTIFS(Severity,$B520,SLA_Breach,"Yes",Status,"&lt;&gt;Suspend",Status,"&lt;&gt;Assigned",Status,"&lt;&gt;Open",Status,"&lt;&gt;Hold&gt;",ResolvedDate,"&gt;="&amp;$C$1,ResolvedDate,"&lt;="&amp;$F$1)</f>
        <v/>
      </c>
      <c r="G520" s="137">
        <f>COUNTIFS(Severity,$B520,AssignedDate,"&gt;=01/01/2017 12:00:00 AM",AssignedDate,"&lt;="&amp;$F$1)</f>
        <v/>
      </c>
      <c r="H520" s="177" t="n"/>
      <c r="L520" s="57" t="n">
        <v>0</v>
      </c>
      <c r="M520" s="57" t="n"/>
    </row>
    <row r="521" spans="1:13">
      <c r="A521" s="137" t="n">
        <v>1</v>
      </c>
      <c r="B521" s="100" t="s">
        <v>525</v>
      </c>
      <c r="C521" s="137">
        <f>COUNTIFS(Severity,$B521,AssignedDate,"&gt;="&amp;$C$1,AssignedDate,"&lt;="&amp;$F$1)</f>
        <v/>
      </c>
      <c r="D521" s="137">
        <f>COUNTIFS(Severity,$B521,Status,"&lt;&gt;Suspend",Status,"&lt;&gt;Assigned",Status,"&lt;&gt;Open",Status,"&lt;&gt;Hold",ResolvedDate,"&gt;="&amp;$C$1,ResolvedDate,"&lt;="&amp;$F$1)</f>
        <v/>
      </c>
      <c r="E521" s="137">
        <f>COUNTIFS(Severity,$B521,SLA_Breach,"&lt;&gt;Yes",Status,"&lt;&gt;Suspend",Status,"&lt;&gt;Assigned",Status,"&lt;&gt;Open",Status,"&lt;&gt;Hold&gt;",ResolvedDate,"&gt;="&amp;$C$1,ResolvedDate,"&lt;="&amp;$F$1)</f>
        <v/>
      </c>
      <c r="F521" s="137">
        <f>COUNTIFS(Severity,$B521,SLA_Breach,"Yes",Status,"&lt;&gt;Suspend",Status,"&lt;&gt;Assigned",Status,"&lt;&gt;Open",Status,"&lt;&gt;Hold&gt;",ResolvedDate,"&gt;="&amp;$C$1,ResolvedDate,"&lt;="&amp;$F$1)</f>
        <v/>
      </c>
      <c r="G521" s="137">
        <f>COUNTIFS(Severity,$B521,AssignedDate,"&gt;=01/01/2017 12:00:00 AM",AssignedDate,"&lt;="&amp;$F$1)</f>
        <v/>
      </c>
      <c r="H521" s="177" t="n"/>
      <c r="L521" s="57" t="n">
        <v>0</v>
      </c>
      <c r="M521" s="57" t="n"/>
    </row>
    <row r="522" spans="1:13">
      <c r="A522" s="137" t="n">
        <v>1</v>
      </c>
      <c r="B522" s="100" t="s">
        <v>525</v>
      </c>
      <c r="C522" s="137">
        <f>COUNTIFS(Severity,$B522,AssignedDate,"&gt;="&amp;$C$1,AssignedDate,"&lt;="&amp;$F$1)</f>
        <v/>
      </c>
      <c r="D522" s="137">
        <f>COUNTIFS(Severity,$B522,Status,"&lt;&gt;Suspend",Status,"&lt;&gt;Assigned",Status,"&lt;&gt;Open",Status,"&lt;&gt;Hold",ResolvedDate,"&gt;="&amp;$C$1,ResolvedDate,"&lt;="&amp;$F$1)</f>
        <v/>
      </c>
      <c r="E522" s="137">
        <f>COUNTIFS(Severity,$B522,SLA_Breach,"&lt;&gt;Yes",Status,"&lt;&gt;Suspend",Status,"&lt;&gt;Assigned",Status,"&lt;&gt;Open",Status,"&lt;&gt;Hold&gt;",ResolvedDate,"&gt;="&amp;$C$1,ResolvedDate,"&lt;="&amp;$F$1)</f>
        <v/>
      </c>
      <c r="F522" s="137">
        <f>COUNTIFS(Severity,$B522,SLA_Breach,"Yes",Status,"&lt;&gt;Suspend",Status,"&lt;&gt;Assigned",Status,"&lt;&gt;Open",Status,"&lt;&gt;Hold&gt;",ResolvedDate,"&gt;="&amp;$C$1,ResolvedDate,"&lt;="&amp;$F$1)</f>
        <v/>
      </c>
      <c r="G522" s="137">
        <f>COUNTIFS(Severity,$B522,AssignedDate,"&gt;=01/01/2017 12:00:00 AM",AssignedDate,"&lt;="&amp;$F$1)</f>
        <v/>
      </c>
      <c r="H522" s="177" t="n"/>
      <c r="L522" s="57" t="n">
        <v>0</v>
      </c>
      <c r="M522" s="57" t="n"/>
    </row>
    <row r="523" spans="1:13">
      <c r="A523" s="137" t="n">
        <v>1</v>
      </c>
      <c r="B523" s="100" t="s">
        <v>525</v>
      </c>
      <c r="C523" s="137">
        <f>COUNTIFS(Severity,$B523,AssignedDate,"&gt;="&amp;$C$1,AssignedDate,"&lt;="&amp;$F$1)</f>
        <v/>
      </c>
      <c r="D523" s="137">
        <f>COUNTIFS(Severity,$B523,Status,"&lt;&gt;Suspend",Status,"&lt;&gt;Assigned",Status,"&lt;&gt;Open",Status,"&lt;&gt;Hold",ResolvedDate,"&gt;="&amp;$C$1,ResolvedDate,"&lt;="&amp;$F$1)</f>
        <v/>
      </c>
      <c r="E523" s="137">
        <f>COUNTIFS(Severity,$B523,SLA_Breach,"&lt;&gt;Yes",Status,"&lt;&gt;Suspend",Status,"&lt;&gt;Assigned",Status,"&lt;&gt;Open",Status,"&lt;&gt;Hold&gt;",ResolvedDate,"&gt;="&amp;$C$1,ResolvedDate,"&lt;="&amp;$F$1)</f>
        <v/>
      </c>
      <c r="F523" s="137">
        <f>COUNTIFS(Severity,$B523,SLA_Breach,"Yes",Status,"&lt;&gt;Suspend",Status,"&lt;&gt;Assigned",Status,"&lt;&gt;Open",Status,"&lt;&gt;Hold&gt;",ResolvedDate,"&gt;="&amp;$C$1,ResolvedDate,"&lt;="&amp;$F$1)</f>
        <v/>
      </c>
      <c r="G523" s="137">
        <f>COUNTIFS(Severity,$B523,AssignedDate,"&gt;=01/01/2017 12:00:00 AM",AssignedDate,"&lt;="&amp;$F$1)</f>
        <v/>
      </c>
      <c r="H523" s="177" t="n"/>
      <c r="L523" s="57" t="n">
        <v>0</v>
      </c>
      <c r="M523" s="57" t="n"/>
    </row>
    <row r="524" spans="1:13">
      <c r="A524" s="137" t="n">
        <v>1</v>
      </c>
      <c r="B524" s="100" t="s">
        <v>525</v>
      </c>
      <c r="C524" s="137">
        <f>COUNTIFS(Severity,$B524,AssignedDate,"&gt;="&amp;$C$1,AssignedDate,"&lt;="&amp;$F$1)</f>
        <v/>
      </c>
      <c r="D524" s="137">
        <f>COUNTIFS(Severity,$B524,Status,"&lt;&gt;Suspend",Status,"&lt;&gt;Assigned",Status,"&lt;&gt;Open",Status,"&lt;&gt;Hold",ResolvedDate,"&gt;="&amp;$C$1,ResolvedDate,"&lt;="&amp;$F$1)</f>
        <v/>
      </c>
      <c r="E524" s="137">
        <f>COUNTIFS(Severity,$B524,SLA_Breach,"&lt;&gt;Yes",Status,"&lt;&gt;Suspend",Status,"&lt;&gt;Assigned",Status,"&lt;&gt;Open",Status,"&lt;&gt;Hold&gt;",ResolvedDate,"&gt;="&amp;$C$1,ResolvedDate,"&lt;="&amp;$F$1)</f>
        <v/>
      </c>
      <c r="F524" s="137">
        <f>COUNTIFS(Severity,$B524,SLA_Breach,"Yes",Status,"&lt;&gt;Suspend",Status,"&lt;&gt;Assigned",Status,"&lt;&gt;Open",Status,"&lt;&gt;Hold&gt;",ResolvedDate,"&gt;="&amp;$C$1,ResolvedDate,"&lt;="&amp;$F$1)</f>
        <v/>
      </c>
      <c r="G524" s="137">
        <f>COUNTIFS(Severity,$B524,AssignedDate,"&gt;=01/01/2017 12:00:00 AM",AssignedDate,"&lt;="&amp;$F$1)</f>
        <v/>
      </c>
      <c r="H524" s="177" t="n"/>
      <c r="L524" s="57" t="n">
        <v>0</v>
      </c>
      <c r="M524" s="57" t="n"/>
    </row>
    <row r="525" spans="1:13">
      <c r="A525" s="137" t="n">
        <v>1</v>
      </c>
      <c r="B525" s="100" t="s">
        <v>525</v>
      </c>
      <c r="C525" s="137">
        <f>COUNTIFS(Severity,$B525,AssignedDate,"&gt;="&amp;$C$1,AssignedDate,"&lt;="&amp;$F$1)</f>
        <v/>
      </c>
      <c r="D525" s="137">
        <f>COUNTIFS(Severity,$B525,Status,"&lt;&gt;Suspend",Status,"&lt;&gt;Assigned",Status,"&lt;&gt;Open",Status,"&lt;&gt;Hold",ResolvedDate,"&gt;="&amp;$C$1,ResolvedDate,"&lt;="&amp;$F$1)</f>
        <v/>
      </c>
      <c r="E525" s="137">
        <f>COUNTIFS(Severity,$B525,SLA_Breach,"&lt;&gt;Yes",Status,"&lt;&gt;Suspend",Status,"&lt;&gt;Assigned",Status,"&lt;&gt;Open",Status,"&lt;&gt;Hold&gt;",ResolvedDate,"&gt;="&amp;$C$1,ResolvedDate,"&lt;="&amp;$F$1)</f>
        <v/>
      </c>
      <c r="F525" s="137">
        <f>COUNTIFS(Severity,$B525,SLA_Breach,"Yes",Status,"&lt;&gt;Suspend",Status,"&lt;&gt;Assigned",Status,"&lt;&gt;Open",Status,"&lt;&gt;Hold&gt;",ResolvedDate,"&gt;="&amp;$C$1,ResolvedDate,"&lt;="&amp;$F$1)</f>
        <v/>
      </c>
      <c r="G525" s="137">
        <f>COUNTIFS(Severity,$B525,AssignedDate,"&gt;=01/01/2017 12:00:00 AM",AssignedDate,"&lt;="&amp;$F$1)</f>
        <v/>
      </c>
      <c r="H525" s="177" t="n"/>
      <c r="L525" s="57" t="n">
        <v>0</v>
      </c>
      <c r="M525" s="57" t="n"/>
    </row>
    <row r="526" spans="1:13">
      <c r="A526" s="137" t="n">
        <v>1</v>
      </c>
      <c r="B526" s="100" t="s">
        <v>525</v>
      </c>
      <c r="C526" s="137">
        <f>COUNTIFS(Severity,$B526,AssignedDate,"&gt;="&amp;$C$1,AssignedDate,"&lt;="&amp;$F$1)</f>
        <v/>
      </c>
      <c r="D526" s="137">
        <f>COUNTIFS(Severity,$B526,Status,"&lt;&gt;Suspend",Status,"&lt;&gt;Assigned",Status,"&lt;&gt;Open",Status,"&lt;&gt;Hold",ResolvedDate,"&gt;="&amp;$C$1,ResolvedDate,"&lt;="&amp;$F$1)</f>
        <v/>
      </c>
      <c r="E526" s="137">
        <f>COUNTIFS(Severity,$B526,SLA_Breach,"&lt;&gt;Yes",Status,"&lt;&gt;Suspend",Status,"&lt;&gt;Assigned",Status,"&lt;&gt;Open",Status,"&lt;&gt;Hold&gt;",ResolvedDate,"&gt;="&amp;$C$1,ResolvedDate,"&lt;="&amp;$F$1)</f>
        <v/>
      </c>
      <c r="F526" s="137">
        <f>COUNTIFS(Severity,$B526,SLA_Breach,"Yes",Status,"&lt;&gt;Suspend",Status,"&lt;&gt;Assigned",Status,"&lt;&gt;Open",Status,"&lt;&gt;Hold&gt;",ResolvedDate,"&gt;="&amp;$C$1,ResolvedDate,"&lt;="&amp;$F$1)</f>
        <v/>
      </c>
      <c r="G526" s="137">
        <f>COUNTIFS(Severity,$B526,AssignedDate,"&gt;=01/01/2017 12:00:00 AM",AssignedDate,"&lt;="&amp;$F$1)</f>
        <v/>
      </c>
      <c r="H526" s="177" t="n"/>
      <c r="L526" s="57" t="n">
        <v>0</v>
      </c>
      <c r="M526" s="57" t="n"/>
    </row>
    <row r="527" spans="1:13">
      <c r="A527" s="137" t="n">
        <v>1</v>
      </c>
      <c r="B527" s="100" t="s">
        <v>525</v>
      </c>
      <c r="C527" s="137">
        <f>COUNTIFS(Severity,$B527,AssignedDate,"&gt;="&amp;$C$1,AssignedDate,"&lt;="&amp;$F$1)</f>
        <v/>
      </c>
      <c r="D527" s="137">
        <f>COUNTIFS(Severity,$B527,Status,"&lt;&gt;Suspend",Status,"&lt;&gt;Assigned",Status,"&lt;&gt;Open",Status,"&lt;&gt;Hold",ResolvedDate,"&gt;="&amp;$C$1,ResolvedDate,"&lt;="&amp;$F$1)</f>
        <v/>
      </c>
      <c r="E527" s="137">
        <f>COUNTIFS(Severity,$B527,SLA_Breach,"&lt;&gt;Yes",Status,"&lt;&gt;Suspend",Status,"&lt;&gt;Assigned",Status,"&lt;&gt;Open",Status,"&lt;&gt;Hold&gt;",ResolvedDate,"&gt;="&amp;$C$1,ResolvedDate,"&lt;="&amp;$F$1)</f>
        <v/>
      </c>
      <c r="F527" s="137">
        <f>COUNTIFS(Severity,$B527,SLA_Breach,"Yes",Status,"&lt;&gt;Suspend",Status,"&lt;&gt;Assigned",Status,"&lt;&gt;Open",Status,"&lt;&gt;Hold&gt;",ResolvedDate,"&gt;="&amp;$C$1,ResolvedDate,"&lt;="&amp;$F$1)</f>
        <v/>
      </c>
      <c r="G527" s="137">
        <f>COUNTIFS(Severity,$B527,AssignedDate,"&gt;=01/01/2017 12:00:00 AM",AssignedDate,"&lt;="&amp;$F$1)</f>
        <v/>
      </c>
      <c r="H527" s="177" t="n"/>
      <c r="L527" s="57" t="n">
        <v>0</v>
      </c>
      <c r="M527" s="57" t="n"/>
    </row>
    <row r="528" spans="1:13">
      <c r="A528" s="137" t="n">
        <v>1</v>
      </c>
      <c r="B528" s="100" t="s">
        <v>525</v>
      </c>
      <c r="C528" s="137">
        <f>COUNTIFS(Severity,$B528,AssignedDate,"&gt;="&amp;$C$1,AssignedDate,"&lt;="&amp;$F$1)</f>
        <v/>
      </c>
      <c r="D528" s="137">
        <f>COUNTIFS(Severity,$B528,Status,"&lt;&gt;Suspend",Status,"&lt;&gt;Assigned",Status,"&lt;&gt;Open",Status,"&lt;&gt;Hold",ResolvedDate,"&gt;="&amp;$C$1,ResolvedDate,"&lt;="&amp;$F$1)</f>
        <v/>
      </c>
      <c r="E528" s="137">
        <f>COUNTIFS(Severity,$B528,SLA_Breach,"&lt;&gt;Yes",Status,"&lt;&gt;Suspend",Status,"&lt;&gt;Assigned",Status,"&lt;&gt;Open",Status,"&lt;&gt;Hold&gt;",ResolvedDate,"&gt;="&amp;$C$1,ResolvedDate,"&lt;="&amp;$F$1)</f>
        <v/>
      </c>
      <c r="F528" s="137">
        <f>COUNTIFS(Severity,$B528,SLA_Breach,"Yes",Status,"&lt;&gt;Suspend",Status,"&lt;&gt;Assigned",Status,"&lt;&gt;Open",Status,"&lt;&gt;Hold&gt;",ResolvedDate,"&gt;="&amp;$C$1,ResolvedDate,"&lt;="&amp;$F$1)</f>
        <v/>
      </c>
      <c r="G528" s="137">
        <f>COUNTIFS(Severity,$B528,AssignedDate,"&gt;=01/01/2017 12:00:00 AM",AssignedDate,"&lt;="&amp;$F$1)</f>
        <v/>
      </c>
      <c r="H528" s="177" t="n"/>
      <c r="L528" s="57" t="n">
        <v>0</v>
      </c>
      <c r="M528" s="57" t="n"/>
    </row>
    <row r="529" spans="1:13">
      <c r="A529" s="137" t="n">
        <v>1</v>
      </c>
      <c r="B529" s="100" t="s">
        <v>525</v>
      </c>
      <c r="C529" s="137">
        <f>COUNTIFS(Severity,$B529,AssignedDate,"&gt;="&amp;$C$1,AssignedDate,"&lt;="&amp;$F$1)</f>
        <v/>
      </c>
      <c r="D529" s="137">
        <f>COUNTIFS(Severity,$B529,Status,"&lt;&gt;Suspend",Status,"&lt;&gt;Assigned",Status,"&lt;&gt;Open",Status,"&lt;&gt;Hold",ResolvedDate,"&gt;="&amp;$C$1,ResolvedDate,"&lt;="&amp;$F$1)</f>
        <v/>
      </c>
      <c r="E529" s="137">
        <f>COUNTIFS(Severity,$B529,SLA_Breach,"&lt;&gt;Yes",Status,"&lt;&gt;Suspend",Status,"&lt;&gt;Assigned",Status,"&lt;&gt;Open",Status,"&lt;&gt;Hold&gt;",ResolvedDate,"&gt;="&amp;$C$1,ResolvedDate,"&lt;="&amp;$F$1)</f>
        <v/>
      </c>
      <c r="F529" s="137">
        <f>COUNTIFS(Severity,$B529,SLA_Breach,"Yes",Status,"&lt;&gt;Suspend",Status,"&lt;&gt;Assigned",Status,"&lt;&gt;Open",Status,"&lt;&gt;Hold&gt;",ResolvedDate,"&gt;="&amp;$C$1,ResolvedDate,"&lt;="&amp;$F$1)</f>
        <v/>
      </c>
      <c r="G529" s="137">
        <f>COUNTIFS(Severity,$B529,AssignedDate,"&gt;=01/01/2017 12:00:00 AM",AssignedDate,"&lt;="&amp;$F$1)</f>
        <v/>
      </c>
      <c r="H529" s="177" t="n"/>
      <c r="L529" s="57" t="n">
        <v>0</v>
      </c>
      <c r="M529" s="57" t="n"/>
    </row>
    <row r="530" spans="1:13">
      <c r="A530" s="137" t="n">
        <v>1</v>
      </c>
      <c r="B530" s="100" t="s">
        <v>525</v>
      </c>
      <c r="C530" s="137">
        <f>COUNTIFS(Severity,$B530,AssignedDate,"&gt;="&amp;$C$1,AssignedDate,"&lt;="&amp;$F$1)</f>
        <v/>
      </c>
      <c r="D530" s="137">
        <f>COUNTIFS(Severity,$B530,Status,"&lt;&gt;Suspend",Status,"&lt;&gt;Assigned",Status,"&lt;&gt;Open",Status,"&lt;&gt;Hold",ResolvedDate,"&gt;="&amp;$C$1,ResolvedDate,"&lt;="&amp;$F$1)</f>
        <v/>
      </c>
      <c r="E530" s="137">
        <f>COUNTIFS(Severity,$B530,SLA_Breach,"&lt;&gt;Yes",Status,"&lt;&gt;Suspend",Status,"&lt;&gt;Assigned",Status,"&lt;&gt;Open",Status,"&lt;&gt;Hold&gt;",ResolvedDate,"&gt;="&amp;$C$1,ResolvedDate,"&lt;="&amp;$F$1)</f>
        <v/>
      </c>
      <c r="F530" s="137">
        <f>COUNTIFS(Severity,$B530,SLA_Breach,"Yes",Status,"&lt;&gt;Suspend",Status,"&lt;&gt;Assigned",Status,"&lt;&gt;Open",Status,"&lt;&gt;Hold&gt;",ResolvedDate,"&gt;="&amp;$C$1,ResolvedDate,"&lt;="&amp;$F$1)</f>
        <v/>
      </c>
      <c r="G530" s="137">
        <f>COUNTIFS(Severity,$B530,AssignedDate,"&gt;=01/01/2017 12:00:00 AM",AssignedDate,"&lt;="&amp;$F$1)</f>
        <v/>
      </c>
      <c r="H530" s="177" t="n"/>
      <c r="L530" s="57" t="n">
        <v>0</v>
      </c>
      <c r="M530" s="57" t="n"/>
    </row>
    <row r="531" spans="1:13">
      <c r="A531" s="137" t="n">
        <v>1</v>
      </c>
      <c r="B531" s="100" t="s">
        <v>525</v>
      </c>
      <c r="C531" s="137">
        <f>COUNTIFS(Severity,$B531,AssignedDate,"&gt;="&amp;$C$1,AssignedDate,"&lt;="&amp;$F$1)</f>
        <v/>
      </c>
      <c r="D531" s="137">
        <f>COUNTIFS(Severity,$B531,Status,"&lt;&gt;Suspend",Status,"&lt;&gt;Assigned",Status,"&lt;&gt;Open",Status,"&lt;&gt;Hold",ResolvedDate,"&gt;="&amp;$C$1,ResolvedDate,"&lt;="&amp;$F$1)</f>
        <v/>
      </c>
      <c r="E531" s="137">
        <f>COUNTIFS(Severity,$B531,SLA_Breach,"&lt;&gt;Yes",Status,"&lt;&gt;Suspend",Status,"&lt;&gt;Assigned",Status,"&lt;&gt;Open",Status,"&lt;&gt;Hold&gt;",ResolvedDate,"&gt;="&amp;$C$1,ResolvedDate,"&lt;="&amp;$F$1)</f>
        <v/>
      </c>
      <c r="F531" s="137">
        <f>COUNTIFS(Severity,$B531,SLA_Breach,"Yes",Status,"&lt;&gt;Suspend",Status,"&lt;&gt;Assigned",Status,"&lt;&gt;Open",Status,"&lt;&gt;Hold&gt;",ResolvedDate,"&gt;="&amp;$C$1,ResolvedDate,"&lt;="&amp;$F$1)</f>
        <v/>
      </c>
      <c r="G531" s="137">
        <f>COUNTIFS(Severity,$B531,AssignedDate,"&gt;=01/01/2017 12:00:00 AM",AssignedDate,"&lt;="&amp;$F$1)</f>
        <v/>
      </c>
      <c r="H531" s="177" t="n"/>
      <c r="L531" s="57" t="n">
        <v>0</v>
      </c>
      <c r="M531" s="57" t="n"/>
    </row>
    <row r="532" spans="1:13">
      <c r="A532" s="137" t="n">
        <v>1</v>
      </c>
      <c r="B532" s="100" t="s">
        <v>525</v>
      </c>
      <c r="C532" s="137">
        <f>COUNTIFS(Severity,$B532,AssignedDate,"&gt;="&amp;$C$1,AssignedDate,"&lt;="&amp;$F$1)</f>
        <v/>
      </c>
      <c r="D532" s="137">
        <f>COUNTIFS(Severity,$B532,Status,"&lt;&gt;Suspend",Status,"&lt;&gt;Assigned",Status,"&lt;&gt;Open",Status,"&lt;&gt;Hold",ResolvedDate,"&gt;="&amp;$C$1,ResolvedDate,"&lt;="&amp;$F$1)</f>
        <v/>
      </c>
      <c r="E532" s="137">
        <f>COUNTIFS(Severity,$B532,SLA_Breach,"&lt;&gt;Yes",Status,"&lt;&gt;Suspend",Status,"&lt;&gt;Assigned",Status,"&lt;&gt;Open",Status,"&lt;&gt;Hold&gt;",ResolvedDate,"&gt;="&amp;$C$1,ResolvedDate,"&lt;="&amp;$F$1)</f>
        <v/>
      </c>
      <c r="F532" s="137">
        <f>COUNTIFS(Severity,$B532,SLA_Breach,"Yes",Status,"&lt;&gt;Suspend",Status,"&lt;&gt;Assigned",Status,"&lt;&gt;Open",Status,"&lt;&gt;Hold&gt;",ResolvedDate,"&gt;="&amp;$C$1,ResolvedDate,"&lt;="&amp;$F$1)</f>
        <v/>
      </c>
      <c r="G532" s="137">
        <f>COUNTIFS(Severity,$B532,AssignedDate,"&gt;=01/01/2017 12:00:00 AM",AssignedDate,"&lt;="&amp;$F$1)</f>
        <v/>
      </c>
      <c r="H532" s="177" t="n"/>
      <c r="L532" s="57" t="n">
        <v>0</v>
      </c>
      <c r="M532" s="57" t="n"/>
    </row>
    <row r="533" spans="1:13">
      <c r="A533" s="137" t="n">
        <v>1</v>
      </c>
      <c r="B533" s="100" t="s">
        <v>525</v>
      </c>
      <c r="C533" s="137">
        <f>COUNTIFS(Severity,$B533,AssignedDate,"&gt;="&amp;$C$1,AssignedDate,"&lt;="&amp;$F$1)</f>
        <v/>
      </c>
      <c r="D533" s="137">
        <f>COUNTIFS(Severity,$B533,Status,"&lt;&gt;Suspend",Status,"&lt;&gt;Assigned",Status,"&lt;&gt;Open",Status,"&lt;&gt;Hold",ResolvedDate,"&gt;="&amp;$C$1,ResolvedDate,"&lt;="&amp;$F$1)</f>
        <v/>
      </c>
      <c r="E533" s="137">
        <f>COUNTIFS(Severity,$B533,SLA_Breach,"&lt;&gt;Yes",Status,"&lt;&gt;Suspend",Status,"&lt;&gt;Assigned",Status,"&lt;&gt;Open",Status,"&lt;&gt;Hold&gt;",ResolvedDate,"&gt;="&amp;$C$1,ResolvedDate,"&lt;="&amp;$F$1)</f>
        <v/>
      </c>
      <c r="F533" s="137">
        <f>COUNTIFS(Severity,$B533,SLA_Breach,"Yes",Status,"&lt;&gt;Suspend",Status,"&lt;&gt;Assigned",Status,"&lt;&gt;Open",Status,"&lt;&gt;Hold&gt;",ResolvedDate,"&gt;="&amp;$C$1,ResolvedDate,"&lt;="&amp;$F$1)</f>
        <v/>
      </c>
      <c r="G533" s="137">
        <f>COUNTIFS(Severity,$B533,AssignedDate,"&gt;=01/01/2017 12:00:00 AM",AssignedDate,"&lt;="&amp;$F$1)</f>
        <v/>
      </c>
      <c r="H533" s="177" t="n"/>
      <c r="L533" s="57" t="n">
        <v>0</v>
      </c>
      <c r="M533" s="57" t="n"/>
    </row>
    <row r="534" spans="1:13">
      <c r="A534" s="137" t="n">
        <v>1</v>
      </c>
      <c r="B534" s="100" t="s">
        <v>525</v>
      </c>
      <c r="C534" s="137">
        <f>COUNTIFS(Severity,$B534,AssignedDate,"&gt;="&amp;$C$1,AssignedDate,"&lt;="&amp;$F$1)</f>
        <v/>
      </c>
      <c r="D534" s="137">
        <f>COUNTIFS(Severity,$B534,Status,"&lt;&gt;Suspend",Status,"&lt;&gt;Assigned",Status,"&lt;&gt;Open",Status,"&lt;&gt;Hold",ResolvedDate,"&gt;="&amp;$C$1,ResolvedDate,"&lt;="&amp;$F$1)</f>
        <v/>
      </c>
      <c r="E534" s="137">
        <f>COUNTIFS(Severity,$B534,SLA_Breach,"&lt;&gt;Yes",Status,"&lt;&gt;Suspend",Status,"&lt;&gt;Assigned",Status,"&lt;&gt;Open",Status,"&lt;&gt;Hold&gt;",ResolvedDate,"&gt;="&amp;$C$1,ResolvedDate,"&lt;="&amp;$F$1)</f>
        <v/>
      </c>
      <c r="F534" s="137">
        <f>COUNTIFS(Severity,$B534,SLA_Breach,"Yes",Status,"&lt;&gt;Suspend",Status,"&lt;&gt;Assigned",Status,"&lt;&gt;Open",Status,"&lt;&gt;Hold&gt;",ResolvedDate,"&gt;="&amp;$C$1,ResolvedDate,"&lt;="&amp;$F$1)</f>
        <v/>
      </c>
      <c r="G534" s="137">
        <f>COUNTIFS(Severity,$B534,AssignedDate,"&gt;=01/01/2017 12:00:00 AM",AssignedDate,"&lt;="&amp;$F$1)</f>
        <v/>
      </c>
      <c r="H534" s="177" t="n"/>
      <c r="L534" s="57" t="n">
        <v>0</v>
      </c>
      <c r="M534" s="57" t="n"/>
    </row>
    <row r="535" spans="1:13">
      <c r="A535" s="137" t="n">
        <v>1</v>
      </c>
      <c r="B535" s="100" t="s">
        <v>525</v>
      </c>
      <c r="C535" s="137">
        <f>COUNTIFS(Severity,$B535,AssignedDate,"&gt;="&amp;$C$1,AssignedDate,"&lt;="&amp;$F$1)</f>
        <v/>
      </c>
      <c r="D535" s="137">
        <f>COUNTIFS(Severity,$B535,Status,"&lt;&gt;Suspend",Status,"&lt;&gt;Assigned",Status,"&lt;&gt;Open",Status,"&lt;&gt;Hold",ResolvedDate,"&gt;="&amp;$C$1,ResolvedDate,"&lt;="&amp;$F$1)</f>
        <v/>
      </c>
      <c r="E535" s="137">
        <f>COUNTIFS(Severity,$B535,SLA_Breach,"&lt;&gt;Yes",Status,"&lt;&gt;Suspend",Status,"&lt;&gt;Assigned",Status,"&lt;&gt;Open",Status,"&lt;&gt;Hold&gt;",ResolvedDate,"&gt;="&amp;$C$1,ResolvedDate,"&lt;="&amp;$F$1)</f>
        <v/>
      </c>
      <c r="F535" s="137">
        <f>COUNTIFS(Severity,$B535,SLA_Breach,"Yes",Status,"&lt;&gt;Suspend",Status,"&lt;&gt;Assigned",Status,"&lt;&gt;Open",Status,"&lt;&gt;Hold&gt;",ResolvedDate,"&gt;="&amp;$C$1,ResolvedDate,"&lt;="&amp;$F$1)</f>
        <v/>
      </c>
      <c r="G535" s="137">
        <f>COUNTIFS(Severity,$B535,AssignedDate,"&gt;=01/01/2017 12:00:00 AM",AssignedDate,"&lt;="&amp;$F$1)</f>
        <v/>
      </c>
      <c r="H535" s="177" t="n"/>
      <c r="L535" s="57" t="n">
        <v>0</v>
      </c>
      <c r="M535" s="57" t="n"/>
    </row>
    <row r="536" spans="1:13">
      <c r="A536" s="137" t="n">
        <v>1</v>
      </c>
      <c r="B536" s="100" t="s">
        <v>525</v>
      </c>
      <c r="C536" s="137">
        <f>COUNTIFS(Severity,$B536,AssignedDate,"&gt;="&amp;$C$1,AssignedDate,"&lt;="&amp;$F$1)</f>
        <v/>
      </c>
      <c r="D536" s="137">
        <f>COUNTIFS(Severity,$B536,Status,"&lt;&gt;Suspend",Status,"&lt;&gt;Assigned",Status,"&lt;&gt;Open",Status,"&lt;&gt;Hold",ResolvedDate,"&gt;="&amp;$C$1,ResolvedDate,"&lt;="&amp;$F$1)</f>
        <v/>
      </c>
      <c r="E536" s="137">
        <f>COUNTIFS(Severity,$B536,SLA_Breach,"&lt;&gt;Yes",Status,"&lt;&gt;Suspend",Status,"&lt;&gt;Assigned",Status,"&lt;&gt;Open",Status,"&lt;&gt;Hold&gt;",ResolvedDate,"&gt;="&amp;$C$1,ResolvedDate,"&lt;="&amp;$F$1)</f>
        <v/>
      </c>
      <c r="F536" s="137">
        <f>COUNTIFS(Severity,$B536,SLA_Breach,"Yes",Status,"&lt;&gt;Suspend",Status,"&lt;&gt;Assigned",Status,"&lt;&gt;Open",Status,"&lt;&gt;Hold&gt;",ResolvedDate,"&gt;="&amp;$C$1,ResolvedDate,"&lt;="&amp;$F$1)</f>
        <v/>
      </c>
      <c r="G536" s="137">
        <f>COUNTIFS(Severity,$B536,AssignedDate,"&gt;=01/01/2017 12:00:00 AM",AssignedDate,"&lt;="&amp;$F$1)</f>
        <v/>
      </c>
      <c r="H536" s="177" t="n"/>
      <c r="L536" s="57" t="n">
        <v>0</v>
      </c>
      <c r="M536" s="57" t="n"/>
    </row>
    <row r="537" spans="1:13">
      <c r="A537" s="137" t="n">
        <v>1</v>
      </c>
      <c r="B537" s="100" t="s">
        <v>525</v>
      </c>
      <c r="C537" s="137">
        <f>COUNTIFS(Severity,$B537,AssignedDate,"&gt;="&amp;$C$1,AssignedDate,"&lt;="&amp;$F$1)</f>
        <v/>
      </c>
      <c r="D537" s="137">
        <f>COUNTIFS(Severity,$B537,Status,"&lt;&gt;Suspend",Status,"&lt;&gt;Assigned",Status,"&lt;&gt;Open",Status,"&lt;&gt;Hold",ResolvedDate,"&gt;="&amp;$C$1,ResolvedDate,"&lt;="&amp;$F$1)</f>
        <v/>
      </c>
      <c r="E537" s="137">
        <f>COUNTIFS(Severity,$B537,SLA_Breach,"&lt;&gt;Yes",Status,"&lt;&gt;Suspend",Status,"&lt;&gt;Assigned",Status,"&lt;&gt;Open",Status,"&lt;&gt;Hold&gt;",ResolvedDate,"&gt;="&amp;$C$1,ResolvedDate,"&lt;="&amp;$F$1)</f>
        <v/>
      </c>
      <c r="F537" s="137">
        <f>COUNTIFS(Severity,$B537,SLA_Breach,"Yes",Status,"&lt;&gt;Suspend",Status,"&lt;&gt;Assigned",Status,"&lt;&gt;Open",Status,"&lt;&gt;Hold&gt;",ResolvedDate,"&gt;="&amp;$C$1,ResolvedDate,"&lt;="&amp;$F$1)</f>
        <v/>
      </c>
      <c r="G537" s="137">
        <f>COUNTIFS(Severity,$B537,AssignedDate,"&gt;=01/01/2017 12:00:00 AM",AssignedDate,"&lt;="&amp;$F$1)</f>
        <v/>
      </c>
      <c r="H537" s="177" t="n"/>
      <c r="L537" s="57" t="n">
        <v>0</v>
      </c>
      <c r="M537" s="57" t="n"/>
    </row>
    <row r="538" spans="1:13">
      <c r="A538" s="137" t="n">
        <v>1</v>
      </c>
      <c r="B538" s="100" t="s">
        <v>525</v>
      </c>
      <c r="C538" s="137">
        <f>COUNTIFS(Severity,$B538,AssignedDate,"&gt;="&amp;$C$1,AssignedDate,"&lt;="&amp;$F$1)</f>
        <v/>
      </c>
      <c r="D538" s="137">
        <f>COUNTIFS(Severity,$B538,Status,"&lt;&gt;Suspend",Status,"&lt;&gt;Assigned",Status,"&lt;&gt;Open",Status,"&lt;&gt;Hold",ResolvedDate,"&gt;="&amp;$C$1,ResolvedDate,"&lt;="&amp;$F$1)</f>
        <v/>
      </c>
      <c r="E538" s="137">
        <f>COUNTIFS(Severity,$B538,SLA_Breach,"&lt;&gt;Yes",Status,"&lt;&gt;Suspend",Status,"&lt;&gt;Assigned",Status,"&lt;&gt;Open",Status,"&lt;&gt;Hold&gt;",ResolvedDate,"&gt;="&amp;$C$1,ResolvedDate,"&lt;="&amp;$F$1)</f>
        <v/>
      </c>
      <c r="F538" s="137">
        <f>COUNTIFS(Severity,$B538,SLA_Breach,"Yes",Status,"&lt;&gt;Suspend",Status,"&lt;&gt;Assigned",Status,"&lt;&gt;Open",Status,"&lt;&gt;Hold&gt;",ResolvedDate,"&gt;="&amp;$C$1,ResolvedDate,"&lt;="&amp;$F$1)</f>
        <v/>
      </c>
      <c r="G538" s="137">
        <f>COUNTIFS(Severity,$B538,AssignedDate,"&gt;=01/01/2017 12:00:00 AM",AssignedDate,"&lt;="&amp;$F$1)</f>
        <v/>
      </c>
      <c r="H538" s="177" t="n"/>
      <c r="L538" s="57" t="n">
        <v>0</v>
      </c>
      <c r="M538" s="57" t="n"/>
    </row>
    <row r="539" spans="1:13">
      <c r="A539" s="137" t="n">
        <v>1</v>
      </c>
      <c r="B539" s="100" t="s">
        <v>525</v>
      </c>
      <c r="C539" s="137">
        <f>COUNTIFS(Severity,$B539,AssignedDate,"&gt;="&amp;$C$1,AssignedDate,"&lt;="&amp;$F$1)</f>
        <v/>
      </c>
      <c r="D539" s="137">
        <f>COUNTIFS(Severity,$B539,Status,"&lt;&gt;Suspend",Status,"&lt;&gt;Assigned",Status,"&lt;&gt;Open",Status,"&lt;&gt;Hold",ResolvedDate,"&gt;="&amp;$C$1,ResolvedDate,"&lt;="&amp;$F$1)</f>
        <v/>
      </c>
      <c r="E539" s="137">
        <f>COUNTIFS(Severity,$B539,SLA_Breach,"&lt;&gt;Yes",Status,"&lt;&gt;Suspend",Status,"&lt;&gt;Assigned",Status,"&lt;&gt;Open",Status,"&lt;&gt;Hold&gt;",ResolvedDate,"&gt;="&amp;$C$1,ResolvedDate,"&lt;="&amp;$F$1)</f>
        <v/>
      </c>
      <c r="F539" s="137">
        <f>COUNTIFS(Severity,$B539,SLA_Breach,"Yes",Status,"&lt;&gt;Suspend",Status,"&lt;&gt;Assigned",Status,"&lt;&gt;Open",Status,"&lt;&gt;Hold&gt;",ResolvedDate,"&gt;="&amp;$C$1,ResolvedDate,"&lt;="&amp;$F$1)</f>
        <v/>
      </c>
      <c r="G539" s="137">
        <f>COUNTIFS(Severity,$B539,AssignedDate,"&gt;=01/01/2017 12:00:00 AM",AssignedDate,"&lt;="&amp;$F$1)</f>
        <v/>
      </c>
      <c r="H539" s="177" t="n"/>
      <c r="L539" s="57" t="n">
        <v>0</v>
      </c>
      <c r="M539" s="57" t="n"/>
    </row>
    <row r="540" spans="1:13">
      <c r="A540" s="137" t="n">
        <v>1</v>
      </c>
      <c r="B540" s="100" t="s">
        <v>525</v>
      </c>
      <c r="C540" s="137">
        <f>COUNTIFS(Severity,$B540,AssignedDate,"&gt;="&amp;$C$1,AssignedDate,"&lt;="&amp;$F$1)</f>
        <v/>
      </c>
      <c r="D540" s="137">
        <f>COUNTIFS(Severity,$B540,Status,"&lt;&gt;Suspend",Status,"&lt;&gt;Assigned",Status,"&lt;&gt;Open",Status,"&lt;&gt;Hold",ResolvedDate,"&gt;="&amp;$C$1,ResolvedDate,"&lt;="&amp;$F$1)</f>
        <v/>
      </c>
      <c r="E540" s="137">
        <f>COUNTIFS(Severity,$B540,SLA_Breach,"&lt;&gt;Yes",Status,"&lt;&gt;Suspend",Status,"&lt;&gt;Assigned",Status,"&lt;&gt;Open",Status,"&lt;&gt;Hold&gt;",ResolvedDate,"&gt;="&amp;$C$1,ResolvedDate,"&lt;="&amp;$F$1)</f>
        <v/>
      </c>
      <c r="F540" s="137">
        <f>COUNTIFS(Severity,$B540,SLA_Breach,"Yes",Status,"&lt;&gt;Suspend",Status,"&lt;&gt;Assigned",Status,"&lt;&gt;Open",Status,"&lt;&gt;Hold&gt;",ResolvedDate,"&gt;="&amp;$C$1,ResolvedDate,"&lt;="&amp;$F$1)</f>
        <v/>
      </c>
      <c r="G540" s="137">
        <f>COUNTIFS(Severity,$B540,AssignedDate,"&gt;=01/01/2017 12:00:00 AM",AssignedDate,"&lt;="&amp;$F$1)</f>
        <v/>
      </c>
      <c r="H540" s="177" t="n"/>
      <c r="L540" s="57" t="n">
        <v>0</v>
      </c>
      <c r="M540" s="57" t="n"/>
    </row>
    <row r="541" spans="1:13">
      <c r="A541" s="137" t="n">
        <v>1</v>
      </c>
      <c r="B541" s="100" t="s">
        <v>525</v>
      </c>
      <c r="C541" s="137">
        <f>COUNTIFS(Severity,$B541,AssignedDate,"&gt;="&amp;$C$1,AssignedDate,"&lt;="&amp;$F$1)</f>
        <v/>
      </c>
      <c r="D541" s="137">
        <f>COUNTIFS(Severity,$B541,Status,"&lt;&gt;Suspend",Status,"&lt;&gt;Assigned",Status,"&lt;&gt;Open",Status,"&lt;&gt;Hold",ResolvedDate,"&gt;="&amp;$C$1,ResolvedDate,"&lt;="&amp;$F$1)</f>
        <v/>
      </c>
      <c r="E541" s="137">
        <f>COUNTIFS(Severity,$B541,SLA_Breach,"&lt;&gt;Yes",Status,"&lt;&gt;Suspend",Status,"&lt;&gt;Assigned",Status,"&lt;&gt;Open",Status,"&lt;&gt;Hold&gt;",ResolvedDate,"&gt;="&amp;$C$1,ResolvedDate,"&lt;="&amp;$F$1)</f>
        <v/>
      </c>
      <c r="F541" s="137">
        <f>COUNTIFS(Severity,$B541,SLA_Breach,"Yes",Status,"&lt;&gt;Suspend",Status,"&lt;&gt;Assigned",Status,"&lt;&gt;Open",Status,"&lt;&gt;Hold&gt;",ResolvedDate,"&gt;="&amp;$C$1,ResolvedDate,"&lt;="&amp;$F$1)</f>
        <v/>
      </c>
      <c r="G541" s="137">
        <f>COUNTIFS(Severity,$B541,AssignedDate,"&gt;=01/01/2017 12:00:00 AM",AssignedDate,"&lt;="&amp;$F$1)</f>
        <v/>
      </c>
      <c r="H541" s="177" t="n"/>
      <c r="L541" s="57" t="n">
        <v>0</v>
      </c>
      <c r="M541" s="57" t="n"/>
    </row>
    <row r="542" spans="1:13">
      <c r="A542" s="137" t="n">
        <v>1</v>
      </c>
      <c r="B542" s="100" t="s">
        <v>525</v>
      </c>
      <c r="C542" s="137">
        <f>COUNTIFS(Severity,$B542,AssignedDate,"&gt;="&amp;$C$1,AssignedDate,"&lt;="&amp;$F$1)</f>
        <v/>
      </c>
      <c r="D542" s="137">
        <f>COUNTIFS(Severity,$B542,Status,"&lt;&gt;Suspend",Status,"&lt;&gt;Assigned",Status,"&lt;&gt;Open",Status,"&lt;&gt;Hold",ResolvedDate,"&gt;="&amp;$C$1,ResolvedDate,"&lt;="&amp;$F$1)</f>
        <v/>
      </c>
      <c r="E542" s="137">
        <f>COUNTIFS(Severity,$B542,SLA_Breach,"&lt;&gt;Yes",Status,"&lt;&gt;Suspend",Status,"&lt;&gt;Assigned",Status,"&lt;&gt;Open",Status,"&lt;&gt;Hold&gt;",ResolvedDate,"&gt;="&amp;$C$1,ResolvedDate,"&lt;="&amp;$F$1)</f>
        <v/>
      </c>
      <c r="F542" s="137">
        <f>COUNTIFS(Severity,$B542,SLA_Breach,"Yes",Status,"&lt;&gt;Suspend",Status,"&lt;&gt;Assigned",Status,"&lt;&gt;Open",Status,"&lt;&gt;Hold&gt;",ResolvedDate,"&gt;="&amp;$C$1,ResolvedDate,"&lt;="&amp;$F$1)</f>
        <v/>
      </c>
      <c r="G542" s="137">
        <f>COUNTIFS(Severity,$B542,AssignedDate,"&gt;=01/01/2017 12:00:00 AM",AssignedDate,"&lt;="&amp;$F$1)</f>
        <v/>
      </c>
      <c r="H542" s="177" t="n"/>
      <c r="L542" s="57" t="n">
        <v>0</v>
      </c>
      <c r="M542" s="57" t="n"/>
    </row>
    <row r="543" spans="1:13">
      <c r="A543" s="137" t="n">
        <v>1</v>
      </c>
      <c r="B543" s="100" t="s">
        <v>525</v>
      </c>
      <c r="C543" s="137">
        <f>COUNTIFS(Severity,$B543,AssignedDate,"&gt;="&amp;$C$1,AssignedDate,"&lt;="&amp;$F$1)</f>
        <v/>
      </c>
      <c r="D543" s="137">
        <f>COUNTIFS(Severity,$B543,Status,"&lt;&gt;Suspend",Status,"&lt;&gt;Assigned",Status,"&lt;&gt;Open",Status,"&lt;&gt;Hold",ResolvedDate,"&gt;="&amp;$C$1,ResolvedDate,"&lt;="&amp;$F$1)</f>
        <v/>
      </c>
      <c r="E543" s="137">
        <f>COUNTIFS(Severity,$B543,SLA_Breach,"&lt;&gt;Yes",Status,"&lt;&gt;Suspend",Status,"&lt;&gt;Assigned",Status,"&lt;&gt;Open",Status,"&lt;&gt;Hold&gt;",ResolvedDate,"&gt;="&amp;$C$1,ResolvedDate,"&lt;="&amp;$F$1)</f>
        <v/>
      </c>
      <c r="F543" s="137">
        <f>COUNTIFS(Severity,$B543,SLA_Breach,"Yes",Status,"&lt;&gt;Suspend",Status,"&lt;&gt;Assigned",Status,"&lt;&gt;Open",Status,"&lt;&gt;Hold&gt;",ResolvedDate,"&gt;="&amp;$C$1,ResolvedDate,"&lt;="&amp;$F$1)</f>
        <v/>
      </c>
      <c r="G543" s="137">
        <f>COUNTIFS(Severity,$B543,AssignedDate,"&gt;=01/01/2017 12:00:00 AM",AssignedDate,"&lt;="&amp;$F$1)</f>
        <v/>
      </c>
      <c r="H543" s="177" t="n"/>
      <c r="L543" s="57" t="n">
        <v>0</v>
      </c>
      <c r="M543" s="57" t="n"/>
    </row>
    <row r="544" spans="1:13">
      <c r="A544" s="137" t="n">
        <v>1</v>
      </c>
      <c r="B544" s="100" t="s">
        <v>525</v>
      </c>
      <c r="C544" s="137">
        <f>COUNTIFS(Severity,$B544,AssignedDate,"&gt;="&amp;$C$1,AssignedDate,"&lt;="&amp;$F$1)</f>
        <v/>
      </c>
      <c r="D544" s="137">
        <f>COUNTIFS(Severity,$B544,Status,"&lt;&gt;Suspend",Status,"&lt;&gt;Assigned",Status,"&lt;&gt;Open",Status,"&lt;&gt;Hold",ResolvedDate,"&gt;="&amp;$C$1,ResolvedDate,"&lt;="&amp;$F$1)</f>
        <v/>
      </c>
      <c r="E544" s="137">
        <f>COUNTIFS(Severity,$B544,SLA_Breach,"&lt;&gt;Yes",Status,"&lt;&gt;Suspend",Status,"&lt;&gt;Assigned",Status,"&lt;&gt;Open",Status,"&lt;&gt;Hold&gt;",ResolvedDate,"&gt;="&amp;$C$1,ResolvedDate,"&lt;="&amp;$F$1)</f>
        <v/>
      </c>
      <c r="F544" s="137">
        <f>COUNTIFS(Severity,$B544,SLA_Breach,"Yes",Status,"&lt;&gt;Suspend",Status,"&lt;&gt;Assigned",Status,"&lt;&gt;Open",Status,"&lt;&gt;Hold&gt;",ResolvedDate,"&gt;="&amp;$C$1,ResolvedDate,"&lt;="&amp;$F$1)</f>
        <v/>
      </c>
      <c r="G544" s="137">
        <f>COUNTIFS(Severity,$B544,AssignedDate,"&gt;=01/01/2017 12:00:00 AM",AssignedDate,"&lt;="&amp;$F$1)</f>
        <v/>
      </c>
      <c r="H544" s="177" t="n"/>
      <c r="L544" s="57" t="n">
        <v>0</v>
      </c>
      <c r="M544" s="57" t="n"/>
    </row>
    <row r="545" spans="1:13">
      <c r="A545" s="137" t="n">
        <v>1</v>
      </c>
      <c r="B545" s="100" t="s">
        <v>525</v>
      </c>
      <c r="C545" s="137">
        <f>COUNTIFS(Severity,$B545,AssignedDate,"&gt;="&amp;$C$1,AssignedDate,"&lt;="&amp;$F$1)</f>
        <v/>
      </c>
      <c r="D545" s="137">
        <f>COUNTIFS(Severity,$B545,Status,"&lt;&gt;Suspend",Status,"&lt;&gt;Assigned",Status,"&lt;&gt;Open",Status,"&lt;&gt;Hold",ResolvedDate,"&gt;="&amp;$C$1,ResolvedDate,"&lt;="&amp;$F$1)</f>
        <v/>
      </c>
      <c r="E545" s="137">
        <f>COUNTIFS(Severity,$B545,SLA_Breach,"&lt;&gt;Yes",Status,"&lt;&gt;Suspend",Status,"&lt;&gt;Assigned",Status,"&lt;&gt;Open",Status,"&lt;&gt;Hold&gt;",ResolvedDate,"&gt;="&amp;$C$1,ResolvedDate,"&lt;="&amp;$F$1)</f>
        <v/>
      </c>
      <c r="F545" s="137">
        <f>COUNTIFS(Severity,$B545,SLA_Breach,"Yes",Status,"&lt;&gt;Suspend",Status,"&lt;&gt;Assigned",Status,"&lt;&gt;Open",Status,"&lt;&gt;Hold&gt;",ResolvedDate,"&gt;="&amp;$C$1,ResolvedDate,"&lt;="&amp;$F$1)</f>
        <v/>
      </c>
      <c r="G545" s="137">
        <f>COUNTIFS(Severity,$B545,AssignedDate,"&gt;=01/01/2017 12:00:00 AM",AssignedDate,"&lt;="&amp;$F$1)</f>
        <v/>
      </c>
      <c r="H545" s="177" t="n"/>
      <c r="L545" s="57" t="n">
        <v>0</v>
      </c>
      <c r="M545" s="57" t="n"/>
    </row>
    <row r="546" spans="1:13">
      <c r="A546" s="137" t="n">
        <v>1</v>
      </c>
      <c r="B546" s="100" t="s">
        <v>525</v>
      </c>
      <c r="C546" s="137">
        <f>COUNTIFS(Severity,$B546,AssignedDate,"&gt;="&amp;$C$1,AssignedDate,"&lt;="&amp;$F$1)</f>
        <v/>
      </c>
      <c r="D546" s="137">
        <f>COUNTIFS(Severity,$B546,Status,"&lt;&gt;Suspend",Status,"&lt;&gt;Assigned",Status,"&lt;&gt;Open",Status,"&lt;&gt;Hold",ResolvedDate,"&gt;="&amp;$C$1,ResolvedDate,"&lt;="&amp;$F$1)</f>
        <v/>
      </c>
      <c r="E546" s="137">
        <f>COUNTIFS(Severity,$B546,SLA_Breach,"&lt;&gt;Yes",Status,"&lt;&gt;Suspend",Status,"&lt;&gt;Assigned",Status,"&lt;&gt;Open",Status,"&lt;&gt;Hold&gt;",ResolvedDate,"&gt;="&amp;$C$1,ResolvedDate,"&lt;="&amp;$F$1)</f>
        <v/>
      </c>
      <c r="F546" s="137">
        <f>COUNTIFS(Severity,$B546,SLA_Breach,"Yes",Status,"&lt;&gt;Suspend",Status,"&lt;&gt;Assigned",Status,"&lt;&gt;Open",Status,"&lt;&gt;Hold&gt;",ResolvedDate,"&gt;="&amp;$C$1,ResolvedDate,"&lt;="&amp;$F$1)</f>
        <v/>
      </c>
      <c r="G546" s="137">
        <f>COUNTIFS(Severity,$B546,AssignedDate,"&gt;=01/01/2017 12:00:00 AM",AssignedDate,"&lt;="&amp;$F$1)</f>
        <v/>
      </c>
      <c r="H546" s="177" t="n"/>
      <c r="L546" s="57" t="n">
        <v>0</v>
      </c>
      <c r="M546" s="57" t="n"/>
    </row>
    <row r="547" spans="1:13">
      <c r="A547" s="137" t="n">
        <v>1</v>
      </c>
      <c r="B547" s="100" t="s">
        <v>525</v>
      </c>
      <c r="C547" s="137">
        <f>COUNTIFS(Severity,$B547,AssignedDate,"&gt;="&amp;$C$1,AssignedDate,"&lt;="&amp;$F$1)</f>
        <v/>
      </c>
      <c r="D547" s="137">
        <f>COUNTIFS(Severity,$B547,Status,"&lt;&gt;Suspend",Status,"&lt;&gt;Assigned",Status,"&lt;&gt;Open",Status,"&lt;&gt;Hold",ResolvedDate,"&gt;="&amp;$C$1,ResolvedDate,"&lt;="&amp;$F$1)</f>
        <v/>
      </c>
      <c r="E547" s="137">
        <f>COUNTIFS(Severity,$B547,SLA_Breach,"&lt;&gt;Yes",Status,"&lt;&gt;Suspend",Status,"&lt;&gt;Assigned",Status,"&lt;&gt;Open",Status,"&lt;&gt;Hold&gt;",ResolvedDate,"&gt;="&amp;$C$1,ResolvedDate,"&lt;="&amp;$F$1)</f>
        <v/>
      </c>
      <c r="F547" s="137">
        <f>COUNTIFS(Severity,$B547,SLA_Breach,"Yes",Status,"&lt;&gt;Suspend",Status,"&lt;&gt;Assigned",Status,"&lt;&gt;Open",Status,"&lt;&gt;Hold&gt;",ResolvedDate,"&gt;="&amp;$C$1,ResolvedDate,"&lt;="&amp;$F$1)</f>
        <v/>
      </c>
      <c r="G547" s="137">
        <f>COUNTIFS(Severity,$B547,AssignedDate,"&gt;=01/01/2017 12:00:00 AM",AssignedDate,"&lt;="&amp;$F$1)</f>
        <v/>
      </c>
      <c r="H547" s="177" t="n"/>
      <c r="L547" s="57" t="n">
        <v>0</v>
      </c>
      <c r="M547" s="57" t="n"/>
    </row>
    <row r="548" spans="1:13">
      <c r="A548" s="137" t="n">
        <v>1</v>
      </c>
      <c r="B548" s="100" t="s">
        <v>525</v>
      </c>
      <c r="C548" s="137">
        <f>COUNTIFS(Severity,$B548,AssignedDate,"&gt;="&amp;$C$1,AssignedDate,"&lt;="&amp;$F$1)</f>
        <v/>
      </c>
      <c r="D548" s="137">
        <f>COUNTIFS(Severity,$B548,Status,"&lt;&gt;Suspend",Status,"&lt;&gt;Assigned",Status,"&lt;&gt;Open",Status,"&lt;&gt;Hold",ResolvedDate,"&gt;="&amp;$C$1,ResolvedDate,"&lt;="&amp;$F$1)</f>
        <v/>
      </c>
      <c r="E548" s="137">
        <f>COUNTIFS(Severity,$B548,SLA_Breach,"&lt;&gt;Yes",Status,"&lt;&gt;Suspend",Status,"&lt;&gt;Assigned",Status,"&lt;&gt;Open",Status,"&lt;&gt;Hold&gt;",ResolvedDate,"&gt;="&amp;$C$1,ResolvedDate,"&lt;="&amp;$F$1)</f>
        <v/>
      </c>
      <c r="F548" s="137">
        <f>COUNTIFS(Severity,$B548,SLA_Breach,"Yes",Status,"&lt;&gt;Suspend",Status,"&lt;&gt;Assigned",Status,"&lt;&gt;Open",Status,"&lt;&gt;Hold&gt;",ResolvedDate,"&gt;="&amp;$C$1,ResolvedDate,"&lt;="&amp;$F$1)</f>
        <v/>
      </c>
      <c r="G548" s="137">
        <f>COUNTIFS(Severity,$B548,AssignedDate,"&gt;=01/01/2017 12:00:00 AM",AssignedDate,"&lt;="&amp;$F$1)</f>
        <v/>
      </c>
      <c r="H548" s="177" t="n"/>
      <c r="L548" s="57" t="n">
        <v>0</v>
      </c>
      <c r="M548" s="57" t="n"/>
    </row>
    <row r="549" spans="1:13">
      <c r="A549" s="137" t="n">
        <v>1</v>
      </c>
      <c r="B549" s="100" t="s">
        <v>525</v>
      </c>
      <c r="C549" s="137">
        <f>COUNTIFS(Severity,$B549,AssignedDate,"&gt;="&amp;$C$1,AssignedDate,"&lt;="&amp;$F$1)</f>
        <v/>
      </c>
      <c r="D549" s="137">
        <f>COUNTIFS(Severity,$B549,Status,"&lt;&gt;Suspend",Status,"&lt;&gt;Assigned",Status,"&lt;&gt;Open",Status,"&lt;&gt;Hold",ResolvedDate,"&gt;="&amp;$C$1,ResolvedDate,"&lt;="&amp;$F$1)</f>
        <v/>
      </c>
      <c r="E549" s="137">
        <f>COUNTIFS(Severity,$B549,SLA_Breach,"&lt;&gt;Yes",Status,"&lt;&gt;Suspend",Status,"&lt;&gt;Assigned",Status,"&lt;&gt;Open",Status,"&lt;&gt;Hold&gt;",ResolvedDate,"&gt;="&amp;$C$1,ResolvedDate,"&lt;="&amp;$F$1)</f>
        <v/>
      </c>
      <c r="F549" s="137">
        <f>COUNTIFS(Severity,$B549,SLA_Breach,"Yes",Status,"&lt;&gt;Suspend",Status,"&lt;&gt;Assigned",Status,"&lt;&gt;Open",Status,"&lt;&gt;Hold&gt;",ResolvedDate,"&gt;="&amp;$C$1,ResolvedDate,"&lt;="&amp;$F$1)</f>
        <v/>
      </c>
      <c r="G549" s="137">
        <f>COUNTIFS(Severity,$B549,AssignedDate,"&gt;=01/01/2017 12:00:00 AM",AssignedDate,"&lt;="&amp;$F$1)</f>
        <v/>
      </c>
      <c r="H549" s="177" t="n"/>
      <c r="L549" s="57" t="n">
        <v>0</v>
      </c>
      <c r="M549" s="57" t="n"/>
    </row>
    <row r="550" spans="1:13">
      <c r="A550" s="137" t="n">
        <v>1</v>
      </c>
      <c r="B550" s="100" t="s">
        <v>525</v>
      </c>
      <c r="C550" s="137">
        <f>COUNTIFS(Severity,$B550,AssignedDate,"&gt;="&amp;$C$1,AssignedDate,"&lt;="&amp;$F$1)</f>
        <v/>
      </c>
      <c r="D550" s="137">
        <f>COUNTIFS(Severity,$B550,Status,"&lt;&gt;Suspend",Status,"&lt;&gt;Assigned",Status,"&lt;&gt;Open",Status,"&lt;&gt;Hold",ResolvedDate,"&gt;="&amp;$C$1,ResolvedDate,"&lt;="&amp;$F$1)</f>
        <v/>
      </c>
      <c r="E550" s="137">
        <f>COUNTIFS(Severity,$B550,SLA_Breach,"&lt;&gt;Yes",Status,"&lt;&gt;Suspend",Status,"&lt;&gt;Assigned",Status,"&lt;&gt;Open",Status,"&lt;&gt;Hold&gt;",ResolvedDate,"&gt;="&amp;$C$1,ResolvedDate,"&lt;="&amp;$F$1)</f>
        <v/>
      </c>
      <c r="F550" s="137">
        <f>COUNTIFS(Severity,$B550,SLA_Breach,"Yes",Status,"&lt;&gt;Suspend",Status,"&lt;&gt;Assigned",Status,"&lt;&gt;Open",Status,"&lt;&gt;Hold&gt;",ResolvedDate,"&gt;="&amp;$C$1,ResolvedDate,"&lt;="&amp;$F$1)</f>
        <v/>
      </c>
      <c r="G550" s="137">
        <f>COUNTIFS(Severity,$B550,AssignedDate,"&gt;=01/01/2017 12:00:00 AM",AssignedDate,"&lt;="&amp;$F$1)</f>
        <v/>
      </c>
      <c r="H550" s="177" t="n"/>
      <c r="L550" s="57" t="n">
        <v>0</v>
      </c>
      <c r="M550" s="57" t="n"/>
    </row>
    <row r="551" spans="1:13">
      <c r="A551" s="137" t="n">
        <v>1</v>
      </c>
      <c r="B551" s="100" t="s">
        <v>525</v>
      </c>
      <c r="C551" s="137">
        <f>COUNTIFS(Severity,$B551,AssignedDate,"&gt;="&amp;$C$1,AssignedDate,"&lt;="&amp;$F$1)</f>
        <v/>
      </c>
      <c r="D551" s="137">
        <f>COUNTIFS(Severity,$B551,Status,"&lt;&gt;Suspend",Status,"&lt;&gt;Assigned",Status,"&lt;&gt;Open",Status,"&lt;&gt;Hold",ResolvedDate,"&gt;="&amp;$C$1,ResolvedDate,"&lt;="&amp;$F$1)</f>
        <v/>
      </c>
      <c r="E551" s="137">
        <f>COUNTIFS(Severity,$B551,SLA_Breach,"&lt;&gt;Yes",Status,"&lt;&gt;Suspend",Status,"&lt;&gt;Assigned",Status,"&lt;&gt;Open",Status,"&lt;&gt;Hold&gt;",ResolvedDate,"&gt;="&amp;$C$1,ResolvedDate,"&lt;="&amp;$F$1)</f>
        <v/>
      </c>
      <c r="F551" s="137">
        <f>COUNTIFS(Severity,$B551,SLA_Breach,"Yes",Status,"&lt;&gt;Suspend",Status,"&lt;&gt;Assigned",Status,"&lt;&gt;Open",Status,"&lt;&gt;Hold&gt;",ResolvedDate,"&gt;="&amp;$C$1,ResolvedDate,"&lt;="&amp;$F$1)</f>
        <v/>
      </c>
      <c r="G551" s="137">
        <f>COUNTIFS(Severity,$B551,AssignedDate,"&gt;=01/01/2017 12:00:00 AM",AssignedDate,"&lt;="&amp;$F$1)</f>
        <v/>
      </c>
      <c r="H551" s="177" t="n"/>
      <c r="L551" s="57" t="n">
        <v>0</v>
      </c>
      <c r="M551" s="57" t="n"/>
    </row>
    <row r="552" spans="1:13">
      <c r="A552" s="137" t="n">
        <v>1</v>
      </c>
      <c r="B552" s="100" t="s">
        <v>525</v>
      </c>
      <c r="C552" s="137">
        <f>COUNTIFS(Severity,$B552,AssignedDate,"&gt;="&amp;$C$1,AssignedDate,"&lt;="&amp;$F$1)</f>
        <v/>
      </c>
      <c r="D552" s="137">
        <f>COUNTIFS(Severity,$B552,Status,"&lt;&gt;Suspend",Status,"&lt;&gt;Assigned",Status,"&lt;&gt;Open",Status,"&lt;&gt;Hold",ResolvedDate,"&gt;="&amp;$C$1,ResolvedDate,"&lt;="&amp;$F$1)</f>
        <v/>
      </c>
      <c r="E552" s="137">
        <f>COUNTIFS(Severity,$B552,SLA_Breach,"&lt;&gt;Yes",Status,"&lt;&gt;Suspend",Status,"&lt;&gt;Assigned",Status,"&lt;&gt;Open",Status,"&lt;&gt;Hold&gt;",ResolvedDate,"&gt;="&amp;$C$1,ResolvedDate,"&lt;="&amp;$F$1)</f>
        <v/>
      </c>
      <c r="F552" s="137">
        <f>COUNTIFS(Severity,$B552,SLA_Breach,"Yes",Status,"&lt;&gt;Suspend",Status,"&lt;&gt;Assigned",Status,"&lt;&gt;Open",Status,"&lt;&gt;Hold&gt;",ResolvedDate,"&gt;="&amp;$C$1,ResolvedDate,"&lt;="&amp;$F$1)</f>
        <v/>
      </c>
      <c r="G552" s="137">
        <f>COUNTIFS(Severity,$B552,AssignedDate,"&gt;=01/01/2017 12:00:00 AM",AssignedDate,"&lt;="&amp;$F$1)</f>
        <v/>
      </c>
      <c r="H552" s="177" t="n"/>
      <c r="L552" s="57" t="n">
        <v>0</v>
      </c>
      <c r="M552" s="57" t="n"/>
    </row>
    <row r="553" spans="1:13">
      <c r="A553" s="137" t="n">
        <v>1</v>
      </c>
      <c r="B553" s="100" t="s">
        <v>525</v>
      </c>
      <c r="C553" s="137">
        <f>COUNTIFS(Severity,$B553,AssignedDate,"&gt;="&amp;$C$1,AssignedDate,"&lt;="&amp;$F$1)</f>
        <v/>
      </c>
      <c r="D553" s="137">
        <f>COUNTIFS(Severity,$B553,Status,"&lt;&gt;Suspend",Status,"&lt;&gt;Assigned",Status,"&lt;&gt;Open",Status,"&lt;&gt;Hold",ResolvedDate,"&gt;="&amp;$C$1,ResolvedDate,"&lt;="&amp;$F$1)</f>
        <v/>
      </c>
      <c r="E553" s="137">
        <f>COUNTIFS(Severity,$B553,SLA_Breach,"&lt;&gt;Yes",Status,"&lt;&gt;Suspend",Status,"&lt;&gt;Assigned",Status,"&lt;&gt;Open",Status,"&lt;&gt;Hold&gt;",ResolvedDate,"&gt;="&amp;$C$1,ResolvedDate,"&lt;="&amp;$F$1)</f>
        <v/>
      </c>
      <c r="F553" s="137">
        <f>COUNTIFS(Severity,$B553,SLA_Breach,"Yes",Status,"&lt;&gt;Suspend",Status,"&lt;&gt;Assigned",Status,"&lt;&gt;Open",Status,"&lt;&gt;Hold&gt;",ResolvedDate,"&gt;="&amp;$C$1,ResolvedDate,"&lt;="&amp;$F$1)</f>
        <v/>
      </c>
      <c r="G553" s="137">
        <f>COUNTIFS(Severity,$B553,AssignedDate,"&gt;=01/01/2017 12:00:00 AM",AssignedDate,"&lt;="&amp;$F$1)</f>
        <v/>
      </c>
      <c r="H553" s="177" t="n"/>
      <c r="L553" s="57" t="n">
        <v>0</v>
      </c>
      <c r="M553" s="57" t="n"/>
    </row>
    <row r="554" spans="1:13">
      <c r="A554" s="137" t="n">
        <v>1</v>
      </c>
      <c r="B554" s="100" t="s">
        <v>525</v>
      </c>
      <c r="C554" s="137">
        <f>COUNTIFS(Severity,$B554,AssignedDate,"&gt;="&amp;$C$1,AssignedDate,"&lt;="&amp;$F$1)</f>
        <v/>
      </c>
      <c r="D554" s="137">
        <f>COUNTIFS(Severity,$B554,Status,"&lt;&gt;Suspend",Status,"&lt;&gt;Assigned",Status,"&lt;&gt;Open",Status,"&lt;&gt;Hold",ResolvedDate,"&gt;="&amp;$C$1,ResolvedDate,"&lt;="&amp;$F$1)</f>
        <v/>
      </c>
      <c r="E554" s="137">
        <f>COUNTIFS(Severity,$B554,SLA_Breach,"&lt;&gt;Yes",Status,"&lt;&gt;Suspend",Status,"&lt;&gt;Assigned",Status,"&lt;&gt;Open",Status,"&lt;&gt;Hold&gt;",ResolvedDate,"&gt;="&amp;$C$1,ResolvedDate,"&lt;="&amp;$F$1)</f>
        <v/>
      </c>
      <c r="F554" s="137">
        <f>COUNTIFS(Severity,$B554,SLA_Breach,"Yes",Status,"&lt;&gt;Suspend",Status,"&lt;&gt;Assigned",Status,"&lt;&gt;Open",Status,"&lt;&gt;Hold&gt;",ResolvedDate,"&gt;="&amp;$C$1,ResolvedDate,"&lt;="&amp;$F$1)</f>
        <v/>
      </c>
      <c r="G554" s="137">
        <f>COUNTIFS(Severity,$B554,AssignedDate,"&gt;=01/01/2017 12:00:00 AM",AssignedDate,"&lt;="&amp;$F$1)</f>
        <v/>
      </c>
      <c r="H554" s="177" t="n"/>
      <c r="L554" s="57" t="n">
        <v>0</v>
      </c>
      <c r="M554" s="57" t="n"/>
    </row>
    <row r="555" spans="1:13">
      <c r="A555" s="137" t="n">
        <v>1</v>
      </c>
      <c r="B555" s="100" t="s">
        <v>525</v>
      </c>
      <c r="C555" s="137">
        <f>COUNTIFS(Severity,$B555,AssignedDate,"&gt;="&amp;$C$1,AssignedDate,"&lt;="&amp;$F$1)</f>
        <v/>
      </c>
      <c r="D555" s="137">
        <f>COUNTIFS(Severity,$B555,Status,"&lt;&gt;Suspend",Status,"&lt;&gt;Assigned",Status,"&lt;&gt;Open",Status,"&lt;&gt;Hold",ResolvedDate,"&gt;="&amp;$C$1,ResolvedDate,"&lt;="&amp;$F$1)</f>
        <v/>
      </c>
      <c r="E555" s="137">
        <f>COUNTIFS(Severity,$B555,SLA_Breach,"&lt;&gt;Yes",Status,"&lt;&gt;Suspend",Status,"&lt;&gt;Assigned",Status,"&lt;&gt;Open",Status,"&lt;&gt;Hold&gt;",ResolvedDate,"&gt;="&amp;$C$1,ResolvedDate,"&lt;="&amp;$F$1)</f>
        <v/>
      </c>
      <c r="F555" s="137">
        <f>COUNTIFS(Severity,$B555,SLA_Breach,"Yes",Status,"&lt;&gt;Suspend",Status,"&lt;&gt;Assigned",Status,"&lt;&gt;Open",Status,"&lt;&gt;Hold&gt;",ResolvedDate,"&gt;="&amp;$C$1,ResolvedDate,"&lt;="&amp;$F$1)</f>
        <v/>
      </c>
      <c r="G555" s="137">
        <f>COUNTIFS(Severity,$B555,AssignedDate,"&gt;=01/01/2017 12:00:00 AM",AssignedDate,"&lt;="&amp;$F$1)</f>
        <v/>
      </c>
      <c r="H555" s="177" t="n"/>
      <c r="L555" s="57" t="n">
        <v>0</v>
      </c>
      <c r="M555" s="57" t="n"/>
    </row>
    <row r="556" spans="1:13">
      <c r="A556" s="137" t="n">
        <v>1</v>
      </c>
      <c r="B556" s="100" t="s">
        <v>525</v>
      </c>
      <c r="C556" s="137">
        <f>COUNTIFS(Severity,$B556,AssignedDate,"&gt;="&amp;$C$1,AssignedDate,"&lt;="&amp;$F$1)</f>
        <v/>
      </c>
      <c r="D556" s="137">
        <f>COUNTIFS(Severity,$B556,Status,"&lt;&gt;Suspend",Status,"&lt;&gt;Assigned",Status,"&lt;&gt;Open",Status,"&lt;&gt;Hold",ResolvedDate,"&gt;="&amp;$C$1,ResolvedDate,"&lt;="&amp;$F$1)</f>
        <v/>
      </c>
      <c r="E556" s="137">
        <f>COUNTIFS(Severity,$B556,SLA_Breach,"&lt;&gt;Yes",Status,"&lt;&gt;Suspend",Status,"&lt;&gt;Assigned",Status,"&lt;&gt;Open",Status,"&lt;&gt;Hold&gt;",ResolvedDate,"&gt;="&amp;$C$1,ResolvedDate,"&lt;="&amp;$F$1)</f>
        <v/>
      </c>
      <c r="F556" s="137">
        <f>COUNTIFS(Severity,$B556,SLA_Breach,"Yes",Status,"&lt;&gt;Suspend",Status,"&lt;&gt;Assigned",Status,"&lt;&gt;Open",Status,"&lt;&gt;Hold&gt;",ResolvedDate,"&gt;="&amp;$C$1,ResolvedDate,"&lt;="&amp;$F$1)</f>
        <v/>
      </c>
      <c r="G556" s="137">
        <f>COUNTIFS(Severity,$B556,AssignedDate,"&gt;=01/01/2017 12:00:00 AM",AssignedDate,"&lt;="&amp;$F$1)</f>
        <v/>
      </c>
      <c r="H556" s="177" t="n"/>
      <c r="L556" s="57" t="n">
        <v>0</v>
      </c>
      <c r="M556" s="57" t="n"/>
    </row>
    <row r="557" spans="1:13">
      <c r="A557" s="137" t="n">
        <v>1</v>
      </c>
      <c r="B557" s="100" t="s">
        <v>525</v>
      </c>
      <c r="C557" s="137">
        <f>COUNTIFS(Severity,$B557,AssignedDate,"&gt;="&amp;$C$1,AssignedDate,"&lt;="&amp;$F$1)</f>
        <v/>
      </c>
      <c r="D557" s="137">
        <f>COUNTIFS(Severity,$B557,Status,"&lt;&gt;Suspend",Status,"&lt;&gt;Assigned",Status,"&lt;&gt;Open",Status,"&lt;&gt;Hold",ResolvedDate,"&gt;="&amp;$C$1,ResolvedDate,"&lt;="&amp;$F$1)</f>
        <v/>
      </c>
      <c r="E557" s="137">
        <f>COUNTIFS(Severity,$B557,SLA_Breach,"&lt;&gt;Yes",Status,"&lt;&gt;Suspend",Status,"&lt;&gt;Assigned",Status,"&lt;&gt;Open",Status,"&lt;&gt;Hold&gt;",ResolvedDate,"&gt;="&amp;$C$1,ResolvedDate,"&lt;="&amp;$F$1)</f>
        <v/>
      </c>
      <c r="F557" s="137">
        <f>COUNTIFS(Severity,$B557,SLA_Breach,"Yes",Status,"&lt;&gt;Suspend",Status,"&lt;&gt;Assigned",Status,"&lt;&gt;Open",Status,"&lt;&gt;Hold&gt;",ResolvedDate,"&gt;="&amp;$C$1,ResolvedDate,"&lt;="&amp;$F$1)</f>
        <v/>
      </c>
      <c r="G557" s="137">
        <f>COUNTIFS(Severity,$B557,AssignedDate,"&gt;=01/01/2017 12:00:00 AM",AssignedDate,"&lt;="&amp;$F$1)</f>
        <v/>
      </c>
      <c r="H557" s="177" t="n"/>
      <c r="L557" s="57" t="n">
        <v>0</v>
      </c>
      <c r="M557" s="57" t="n"/>
    </row>
    <row r="558" spans="1:13">
      <c r="A558" s="137" t="n">
        <v>1</v>
      </c>
      <c r="B558" s="100" t="s">
        <v>525</v>
      </c>
      <c r="C558" s="137">
        <f>COUNTIFS(Severity,$B558,AssignedDate,"&gt;="&amp;$C$1,AssignedDate,"&lt;="&amp;$F$1)</f>
        <v/>
      </c>
      <c r="D558" s="137">
        <f>COUNTIFS(Severity,$B558,Status,"&lt;&gt;Suspend",Status,"&lt;&gt;Assigned",Status,"&lt;&gt;Open",Status,"&lt;&gt;Hold",ResolvedDate,"&gt;="&amp;$C$1,ResolvedDate,"&lt;="&amp;$F$1)</f>
        <v/>
      </c>
      <c r="E558" s="137">
        <f>COUNTIFS(Severity,$B558,SLA_Breach,"&lt;&gt;Yes",Status,"&lt;&gt;Suspend",Status,"&lt;&gt;Assigned",Status,"&lt;&gt;Open",Status,"&lt;&gt;Hold&gt;",ResolvedDate,"&gt;="&amp;$C$1,ResolvedDate,"&lt;="&amp;$F$1)</f>
        <v/>
      </c>
      <c r="F558" s="137">
        <f>COUNTIFS(Severity,$B558,SLA_Breach,"Yes",Status,"&lt;&gt;Suspend",Status,"&lt;&gt;Assigned",Status,"&lt;&gt;Open",Status,"&lt;&gt;Hold&gt;",ResolvedDate,"&gt;="&amp;$C$1,ResolvedDate,"&lt;="&amp;$F$1)</f>
        <v/>
      </c>
      <c r="G558" s="137">
        <f>COUNTIFS(Severity,$B558,AssignedDate,"&gt;=01/01/2017 12:00:00 AM",AssignedDate,"&lt;="&amp;$F$1)</f>
        <v/>
      </c>
      <c r="H558" s="177" t="n"/>
      <c r="L558" s="57" t="n">
        <v>0</v>
      </c>
      <c r="M558" s="57" t="n"/>
    </row>
    <row r="559" spans="1:13">
      <c r="A559" s="137" t="n">
        <v>1</v>
      </c>
      <c r="B559" s="100" t="s">
        <v>525</v>
      </c>
      <c r="C559" s="137">
        <f>COUNTIFS(Severity,$B559,AssignedDate,"&gt;="&amp;$C$1,AssignedDate,"&lt;="&amp;$F$1)</f>
        <v/>
      </c>
      <c r="D559" s="137">
        <f>COUNTIFS(Severity,$B559,Status,"&lt;&gt;Suspend",Status,"&lt;&gt;Assigned",Status,"&lt;&gt;Open",Status,"&lt;&gt;Hold",ResolvedDate,"&gt;="&amp;$C$1,ResolvedDate,"&lt;="&amp;$F$1)</f>
        <v/>
      </c>
      <c r="E559" s="137">
        <f>COUNTIFS(Severity,$B559,SLA_Breach,"&lt;&gt;Yes",Status,"&lt;&gt;Suspend",Status,"&lt;&gt;Assigned",Status,"&lt;&gt;Open",Status,"&lt;&gt;Hold&gt;",ResolvedDate,"&gt;="&amp;$C$1,ResolvedDate,"&lt;="&amp;$F$1)</f>
        <v/>
      </c>
      <c r="F559" s="137">
        <f>COUNTIFS(Severity,$B559,SLA_Breach,"Yes",Status,"&lt;&gt;Suspend",Status,"&lt;&gt;Assigned",Status,"&lt;&gt;Open",Status,"&lt;&gt;Hold&gt;",ResolvedDate,"&gt;="&amp;$C$1,ResolvedDate,"&lt;="&amp;$F$1)</f>
        <v/>
      </c>
      <c r="G559" s="137">
        <f>COUNTIFS(Severity,$B559,AssignedDate,"&gt;=01/01/2017 12:00:00 AM",AssignedDate,"&lt;="&amp;$F$1)</f>
        <v/>
      </c>
      <c r="H559" s="177" t="n"/>
      <c r="L559" s="57" t="n">
        <v>0</v>
      </c>
      <c r="M559" s="57" t="n"/>
    </row>
    <row r="560" spans="1:13">
      <c r="A560" s="137" t="n">
        <v>1</v>
      </c>
      <c r="B560" s="100" t="s">
        <v>525</v>
      </c>
      <c r="C560" s="137">
        <f>COUNTIFS(Severity,$B560,AssignedDate,"&gt;="&amp;$C$1,AssignedDate,"&lt;="&amp;$F$1)</f>
        <v/>
      </c>
      <c r="D560" s="137">
        <f>COUNTIFS(Severity,$B560,Status,"&lt;&gt;Suspend",Status,"&lt;&gt;Assigned",Status,"&lt;&gt;Open",Status,"&lt;&gt;Hold",ResolvedDate,"&gt;="&amp;$C$1,ResolvedDate,"&lt;="&amp;$F$1)</f>
        <v/>
      </c>
      <c r="E560" s="137">
        <f>COUNTIFS(Severity,$B560,SLA_Breach,"&lt;&gt;Yes",Status,"&lt;&gt;Suspend",Status,"&lt;&gt;Assigned",Status,"&lt;&gt;Open",Status,"&lt;&gt;Hold&gt;",ResolvedDate,"&gt;="&amp;$C$1,ResolvedDate,"&lt;="&amp;$F$1)</f>
        <v/>
      </c>
      <c r="F560" s="137">
        <f>COUNTIFS(Severity,$B560,SLA_Breach,"Yes",Status,"&lt;&gt;Suspend",Status,"&lt;&gt;Assigned",Status,"&lt;&gt;Open",Status,"&lt;&gt;Hold&gt;",ResolvedDate,"&gt;="&amp;$C$1,ResolvedDate,"&lt;="&amp;$F$1)</f>
        <v/>
      </c>
      <c r="G560" s="137">
        <f>COUNTIFS(Severity,$B560,AssignedDate,"&gt;=01/01/2017 12:00:00 AM",AssignedDate,"&lt;="&amp;$F$1)</f>
        <v/>
      </c>
      <c r="H560" s="177" t="n"/>
      <c r="L560" s="57" t="n">
        <v>0</v>
      </c>
      <c r="M560" s="57" t="n"/>
    </row>
    <row r="561" spans="1:13">
      <c r="A561" s="137" t="n">
        <v>1</v>
      </c>
      <c r="B561" s="100" t="s">
        <v>525</v>
      </c>
      <c r="C561" s="137">
        <f>COUNTIFS(Severity,$B561,AssignedDate,"&gt;="&amp;$C$1,AssignedDate,"&lt;="&amp;$F$1)</f>
        <v/>
      </c>
      <c r="D561" s="137">
        <f>COUNTIFS(Severity,$B561,Status,"&lt;&gt;Suspend",Status,"&lt;&gt;Assigned",Status,"&lt;&gt;Open",Status,"&lt;&gt;Hold",ResolvedDate,"&gt;="&amp;$C$1,ResolvedDate,"&lt;="&amp;$F$1)</f>
        <v/>
      </c>
      <c r="E561" s="137">
        <f>COUNTIFS(Severity,$B561,SLA_Breach,"&lt;&gt;Yes",Status,"&lt;&gt;Suspend",Status,"&lt;&gt;Assigned",Status,"&lt;&gt;Open",Status,"&lt;&gt;Hold&gt;",ResolvedDate,"&gt;="&amp;$C$1,ResolvedDate,"&lt;="&amp;$F$1)</f>
        <v/>
      </c>
      <c r="F561" s="137">
        <f>COUNTIFS(Severity,$B561,SLA_Breach,"Yes",Status,"&lt;&gt;Suspend",Status,"&lt;&gt;Assigned",Status,"&lt;&gt;Open",Status,"&lt;&gt;Hold&gt;",ResolvedDate,"&gt;="&amp;$C$1,ResolvedDate,"&lt;="&amp;$F$1)</f>
        <v/>
      </c>
      <c r="G561" s="137">
        <f>COUNTIFS(Severity,$B561,AssignedDate,"&gt;=01/01/2017 12:00:00 AM",AssignedDate,"&lt;="&amp;$F$1)</f>
        <v/>
      </c>
      <c r="H561" s="177" t="n"/>
      <c r="L561" s="57" t="n">
        <v>0</v>
      </c>
      <c r="M561" s="57" t="n"/>
    </row>
    <row r="562" spans="1:13">
      <c r="A562" s="137" t="n">
        <v>1</v>
      </c>
      <c r="B562" s="100" t="s">
        <v>525</v>
      </c>
      <c r="C562" s="137">
        <f>COUNTIFS(Severity,$B562,AssignedDate,"&gt;="&amp;$C$1,AssignedDate,"&lt;="&amp;$F$1)</f>
        <v/>
      </c>
      <c r="D562" s="137">
        <f>COUNTIFS(Severity,$B562,Status,"&lt;&gt;Suspend",Status,"&lt;&gt;Assigned",Status,"&lt;&gt;Open",Status,"&lt;&gt;Hold",ResolvedDate,"&gt;="&amp;$C$1,ResolvedDate,"&lt;="&amp;$F$1)</f>
        <v/>
      </c>
      <c r="E562" s="137">
        <f>COUNTIFS(Severity,$B562,SLA_Breach,"&lt;&gt;Yes",Status,"&lt;&gt;Suspend",Status,"&lt;&gt;Assigned",Status,"&lt;&gt;Open",Status,"&lt;&gt;Hold&gt;",ResolvedDate,"&gt;="&amp;$C$1,ResolvedDate,"&lt;="&amp;$F$1)</f>
        <v/>
      </c>
      <c r="F562" s="137">
        <f>COUNTIFS(Severity,$B562,SLA_Breach,"Yes",Status,"&lt;&gt;Suspend",Status,"&lt;&gt;Assigned",Status,"&lt;&gt;Open",Status,"&lt;&gt;Hold&gt;",ResolvedDate,"&gt;="&amp;$C$1,ResolvedDate,"&lt;="&amp;$F$1)</f>
        <v/>
      </c>
      <c r="G562" s="137">
        <f>COUNTIFS(Severity,$B562,AssignedDate,"&gt;=01/01/2017 12:00:00 AM",AssignedDate,"&lt;="&amp;$F$1)</f>
        <v/>
      </c>
      <c r="H562" s="177" t="n"/>
      <c r="L562" s="57" t="n">
        <v>0</v>
      </c>
      <c r="M562" s="57" t="n"/>
    </row>
    <row r="563" spans="1:13">
      <c r="A563" s="137" t="n">
        <v>1</v>
      </c>
      <c r="B563" s="100" t="s">
        <v>525</v>
      </c>
      <c r="C563" s="137">
        <f>COUNTIFS(Severity,$B563,AssignedDate,"&gt;="&amp;$C$1,AssignedDate,"&lt;="&amp;$F$1)</f>
        <v/>
      </c>
      <c r="D563" s="137">
        <f>COUNTIFS(Severity,$B563,Status,"&lt;&gt;Suspend",Status,"&lt;&gt;Assigned",Status,"&lt;&gt;Open",Status,"&lt;&gt;Hold",ResolvedDate,"&gt;="&amp;$C$1,ResolvedDate,"&lt;="&amp;$F$1)</f>
        <v/>
      </c>
      <c r="E563" s="137">
        <f>COUNTIFS(Severity,$B563,SLA_Breach,"&lt;&gt;Yes",Status,"&lt;&gt;Suspend",Status,"&lt;&gt;Assigned",Status,"&lt;&gt;Open",Status,"&lt;&gt;Hold&gt;",ResolvedDate,"&gt;="&amp;$C$1,ResolvedDate,"&lt;="&amp;$F$1)</f>
        <v/>
      </c>
      <c r="F563" s="137">
        <f>COUNTIFS(Severity,$B563,SLA_Breach,"Yes",Status,"&lt;&gt;Suspend",Status,"&lt;&gt;Assigned",Status,"&lt;&gt;Open",Status,"&lt;&gt;Hold&gt;",ResolvedDate,"&gt;="&amp;$C$1,ResolvedDate,"&lt;="&amp;$F$1)</f>
        <v/>
      </c>
      <c r="G563" s="137">
        <f>COUNTIFS(Severity,$B563,AssignedDate,"&gt;=01/01/2017 12:00:00 AM",AssignedDate,"&lt;="&amp;$F$1)</f>
        <v/>
      </c>
      <c r="H563" s="177" t="n"/>
      <c r="L563" s="57" t="n">
        <v>0</v>
      </c>
      <c r="M563" s="57" t="n"/>
    </row>
    <row r="564" spans="1:13">
      <c r="A564" s="137" t="n">
        <v>1</v>
      </c>
      <c r="B564" s="100" t="s">
        <v>525</v>
      </c>
      <c r="C564" s="137">
        <f>COUNTIFS(Severity,$B564,AssignedDate,"&gt;="&amp;$C$1,AssignedDate,"&lt;="&amp;$F$1)</f>
        <v/>
      </c>
      <c r="D564" s="137">
        <f>COUNTIFS(Severity,$B564,Status,"&lt;&gt;Suspend",Status,"&lt;&gt;Assigned",Status,"&lt;&gt;Open",Status,"&lt;&gt;Hold",ResolvedDate,"&gt;="&amp;$C$1,ResolvedDate,"&lt;="&amp;$F$1)</f>
        <v/>
      </c>
      <c r="E564" s="137">
        <f>COUNTIFS(Severity,$B564,SLA_Breach,"&lt;&gt;Yes",Status,"&lt;&gt;Suspend",Status,"&lt;&gt;Assigned",Status,"&lt;&gt;Open",Status,"&lt;&gt;Hold&gt;",ResolvedDate,"&gt;="&amp;$C$1,ResolvedDate,"&lt;="&amp;$F$1)</f>
        <v/>
      </c>
      <c r="F564" s="137">
        <f>COUNTIFS(Severity,$B564,SLA_Breach,"Yes",Status,"&lt;&gt;Suspend",Status,"&lt;&gt;Assigned",Status,"&lt;&gt;Open",Status,"&lt;&gt;Hold&gt;",ResolvedDate,"&gt;="&amp;$C$1,ResolvedDate,"&lt;="&amp;$F$1)</f>
        <v/>
      </c>
      <c r="G564" s="137">
        <f>COUNTIFS(Severity,$B564,AssignedDate,"&gt;=01/01/2017 12:00:00 AM",AssignedDate,"&lt;="&amp;$F$1)</f>
        <v/>
      </c>
      <c r="H564" s="177" t="n"/>
      <c r="L564" s="57" t="n">
        <v>0</v>
      </c>
      <c r="M564" s="57" t="n"/>
    </row>
    <row r="565" spans="1:13">
      <c r="A565" s="137" t="n">
        <v>1</v>
      </c>
      <c r="B565" s="100" t="s">
        <v>525</v>
      </c>
      <c r="C565" s="137">
        <f>COUNTIFS(Severity,$B565,AssignedDate,"&gt;="&amp;$C$1,AssignedDate,"&lt;="&amp;$F$1)</f>
        <v/>
      </c>
      <c r="D565" s="137">
        <f>COUNTIFS(Severity,$B565,Status,"&lt;&gt;Suspend",Status,"&lt;&gt;Assigned",Status,"&lt;&gt;Open",Status,"&lt;&gt;Hold",ResolvedDate,"&gt;="&amp;$C$1,ResolvedDate,"&lt;="&amp;$F$1)</f>
        <v/>
      </c>
      <c r="E565" s="137">
        <f>COUNTIFS(Severity,$B565,SLA_Breach,"&lt;&gt;Yes",Status,"&lt;&gt;Suspend",Status,"&lt;&gt;Assigned",Status,"&lt;&gt;Open",Status,"&lt;&gt;Hold&gt;",ResolvedDate,"&gt;="&amp;$C$1,ResolvedDate,"&lt;="&amp;$F$1)</f>
        <v/>
      </c>
      <c r="F565" s="137">
        <f>COUNTIFS(Severity,$B565,SLA_Breach,"Yes",Status,"&lt;&gt;Suspend",Status,"&lt;&gt;Assigned",Status,"&lt;&gt;Open",Status,"&lt;&gt;Hold&gt;",ResolvedDate,"&gt;="&amp;$C$1,ResolvedDate,"&lt;="&amp;$F$1)</f>
        <v/>
      </c>
      <c r="G565" s="137">
        <f>COUNTIFS(Severity,$B565,AssignedDate,"&gt;=01/01/2017 12:00:00 AM",AssignedDate,"&lt;="&amp;$F$1)</f>
        <v/>
      </c>
      <c r="H565" s="177" t="n"/>
      <c r="L565" s="57" t="n">
        <v>0</v>
      </c>
      <c r="M565" s="57" t="n"/>
    </row>
    <row r="566" spans="1:13">
      <c r="A566" s="137" t="n">
        <v>1</v>
      </c>
      <c r="B566" s="100" t="s">
        <v>525</v>
      </c>
      <c r="C566" s="137">
        <f>COUNTIFS(Severity,$B566,AssignedDate,"&gt;="&amp;$C$1,AssignedDate,"&lt;="&amp;$F$1)</f>
        <v/>
      </c>
      <c r="D566" s="137">
        <f>COUNTIFS(Severity,$B566,Status,"&lt;&gt;Suspend",Status,"&lt;&gt;Assigned",Status,"&lt;&gt;Open",Status,"&lt;&gt;Hold",ResolvedDate,"&gt;="&amp;$C$1,ResolvedDate,"&lt;="&amp;$F$1)</f>
        <v/>
      </c>
      <c r="E566" s="137">
        <f>COUNTIFS(Severity,$B566,SLA_Breach,"&lt;&gt;Yes",Status,"&lt;&gt;Suspend",Status,"&lt;&gt;Assigned",Status,"&lt;&gt;Open",Status,"&lt;&gt;Hold&gt;",ResolvedDate,"&gt;="&amp;$C$1,ResolvedDate,"&lt;="&amp;$F$1)</f>
        <v/>
      </c>
      <c r="F566" s="137">
        <f>COUNTIFS(Severity,$B566,SLA_Breach,"Yes",Status,"&lt;&gt;Suspend",Status,"&lt;&gt;Assigned",Status,"&lt;&gt;Open",Status,"&lt;&gt;Hold&gt;",ResolvedDate,"&gt;="&amp;$C$1,ResolvedDate,"&lt;="&amp;$F$1)</f>
        <v/>
      </c>
      <c r="G566" s="137">
        <f>COUNTIFS(Severity,$B566,AssignedDate,"&gt;=01/01/2017 12:00:00 AM",AssignedDate,"&lt;="&amp;$F$1)</f>
        <v/>
      </c>
      <c r="H566" s="177" t="n"/>
      <c r="L566" s="57" t="n">
        <v>0</v>
      </c>
      <c r="M566" s="57" t="n"/>
    </row>
    <row r="567" spans="1:13">
      <c r="A567" s="137" t="n">
        <v>1</v>
      </c>
      <c r="B567" s="100" t="s">
        <v>525</v>
      </c>
      <c r="C567" s="137">
        <f>COUNTIFS(Severity,$B567,AssignedDate,"&gt;="&amp;$C$1,AssignedDate,"&lt;="&amp;$F$1)</f>
        <v/>
      </c>
      <c r="D567" s="137">
        <f>COUNTIFS(Severity,$B567,Status,"&lt;&gt;Suspend",Status,"&lt;&gt;Assigned",Status,"&lt;&gt;Open",Status,"&lt;&gt;Hold",ResolvedDate,"&gt;="&amp;$C$1,ResolvedDate,"&lt;="&amp;$F$1)</f>
        <v/>
      </c>
      <c r="E567" s="137">
        <f>COUNTIFS(Severity,$B567,SLA_Breach,"&lt;&gt;Yes",Status,"&lt;&gt;Suspend",Status,"&lt;&gt;Assigned",Status,"&lt;&gt;Open",Status,"&lt;&gt;Hold&gt;",ResolvedDate,"&gt;="&amp;$C$1,ResolvedDate,"&lt;="&amp;$F$1)</f>
        <v/>
      </c>
      <c r="F567" s="137">
        <f>COUNTIFS(Severity,$B567,SLA_Breach,"Yes",Status,"&lt;&gt;Suspend",Status,"&lt;&gt;Assigned",Status,"&lt;&gt;Open",Status,"&lt;&gt;Hold&gt;",ResolvedDate,"&gt;="&amp;$C$1,ResolvedDate,"&lt;="&amp;$F$1)</f>
        <v/>
      </c>
      <c r="G567" s="137">
        <f>COUNTIFS(Severity,$B567,AssignedDate,"&gt;=01/01/2017 12:00:00 AM",AssignedDate,"&lt;="&amp;$F$1)</f>
        <v/>
      </c>
      <c r="H567" s="177" t="n"/>
      <c r="L567" s="57" t="n">
        <v>0</v>
      </c>
      <c r="M567" s="57" t="n"/>
    </row>
    <row r="568" spans="1:13">
      <c r="A568" s="137" t="n">
        <v>1</v>
      </c>
      <c r="B568" s="100" t="s">
        <v>525</v>
      </c>
      <c r="C568" s="137">
        <f>COUNTIFS(Severity,$B568,AssignedDate,"&gt;="&amp;$C$1,AssignedDate,"&lt;="&amp;$F$1)</f>
        <v/>
      </c>
      <c r="D568" s="137">
        <f>COUNTIFS(Severity,$B568,Status,"&lt;&gt;Suspend",Status,"&lt;&gt;Assigned",Status,"&lt;&gt;Open",Status,"&lt;&gt;Hold",ResolvedDate,"&gt;="&amp;$C$1,ResolvedDate,"&lt;="&amp;$F$1)</f>
        <v/>
      </c>
      <c r="E568" s="137">
        <f>COUNTIFS(Severity,$B568,SLA_Breach,"&lt;&gt;Yes",Status,"&lt;&gt;Suspend",Status,"&lt;&gt;Assigned",Status,"&lt;&gt;Open",Status,"&lt;&gt;Hold&gt;",ResolvedDate,"&gt;="&amp;$C$1,ResolvedDate,"&lt;="&amp;$F$1)</f>
        <v/>
      </c>
      <c r="F568" s="137">
        <f>COUNTIFS(Severity,$B568,SLA_Breach,"Yes",Status,"&lt;&gt;Suspend",Status,"&lt;&gt;Assigned",Status,"&lt;&gt;Open",Status,"&lt;&gt;Hold&gt;",ResolvedDate,"&gt;="&amp;$C$1,ResolvedDate,"&lt;="&amp;$F$1)</f>
        <v/>
      </c>
      <c r="G568" s="137">
        <f>COUNTIFS(Severity,$B568,AssignedDate,"&gt;=01/01/2017 12:00:00 AM",AssignedDate,"&lt;="&amp;$F$1)</f>
        <v/>
      </c>
      <c r="H568" s="177" t="n"/>
      <c r="L568" s="57" t="n">
        <v>0</v>
      </c>
      <c r="M568" s="57" t="n"/>
    </row>
    <row r="569" spans="1:13">
      <c r="A569" s="137" t="n">
        <v>1</v>
      </c>
      <c r="B569" s="100" t="s">
        <v>525</v>
      </c>
      <c r="C569" s="137">
        <f>COUNTIFS(Severity,$B569,AssignedDate,"&gt;="&amp;$C$1,AssignedDate,"&lt;="&amp;$F$1)</f>
        <v/>
      </c>
      <c r="D569" s="137">
        <f>COUNTIFS(Severity,$B569,Status,"&lt;&gt;Suspend",Status,"&lt;&gt;Assigned",Status,"&lt;&gt;Open",Status,"&lt;&gt;Hold",ResolvedDate,"&gt;="&amp;$C$1,ResolvedDate,"&lt;="&amp;$F$1)</f>
        <v/>
      </c>
      <c r="E569" s="137">
        <f>COUNTIFS(Severity,$B569,SLA_Breach,"&lt;&gt;Yes",Status,"&lt;&gt;Suspend",Status,"&lt;&gt;Assigned",Status,"&lt;&gt;Open",Status,"&lt;&gt;Hold&gt;",ResolvedDate,"&gt;="&amp;$C$1,ResolvedDate,"&lt;="&amp;$F$1)</f>
        <v/>
      </c>
      <c r="F569" s="137">
        <f>COUNTIFS(Severity,$B569,SLA_Breach,"Yes",Status,"&lt;&gt;Suspend",Status,"&lt;&gt;Assigned",Status,"&lt;&gt;Open",Status,"&lt;&gt;Hold&gt;",ResolvedDate,"&gt;="&amp;$C$1,ResolvedDate,"&lt;="&amp;$F$1)</f>
        <v/>
      </c>
      <c r="G569" s="137">
        <f>COUNTIFS(Severity,$B569,AssignedDate,"&gt;=01/01/2017 12:00:00 AM",AssignedDate,"&lt;="&amp;$F$1)</f>
        <v/>
      </c>
      <c r="H569" s="177" t="n"/>
      <c r="L569" s="57" t="n">
        <v>0</v>
      </c>
      <c r="M569" s="57" t="n"/>
    </row>
    <row r="570" spans="1:13">
      <c r="A570" s="137" t="n">
        <v>1</v>
      </c>
      <c r="B570" s="100" t="s">
        <v>525</v>
      </c>
      <c r="C570" s="137">
        <f>COUNTIFS(Severity,$B570,AssignedDate,"&gt;="&amp;$C$1,AssignedDate,"&lt;="&amp;$F$1)</f>
        <v/>
      </c>
      <c r="D570" s="137">
        <f>COUNTIFS(Severity,$B570,Status,"&lt;&gt;Suspend",Status,"&lt;&gt;Assigned",Status,"&lt;&gt;Open",Status,"&lt;&gt;Hold",ResolvedDate,"&gt;="&amp;$C$1,ResolvedDate,"&lt;="&amp;$F$1)</f>
        <v/>
      </c>
      <c r="E570" s="137">
        <f>COUNTIFS(Severity,$B570,SLA_Breach,"&lt;&gt;Yes",Status,"&lt;&gt;Suspend",Status,"&lt;&gt;Assigned",Status,"&lt;&gt;Open",Status,"&lt;&gt;Hold&gt;",ResolvedDate,"&gt;="&amp;$C$1,ResolvedDate,"&lt;="&amp;$F$1)</f>
        <v/>
      </c>
      <c r="F570" s="137">
        <f>COUNTIFS(Severity,$B570,SLA_Breach,"Yes",Status,"&lt;&gt;Suspend",Status,"&lt;&gt;Assigned",Status,"&lt;&gt;Open",Status,"&lt;&gt;Hold&gt;",ResolvedDate,"&gt;="&amp;$C$1,ResolvedDate,"&lt;="&amp;$F$1)</f>
        <v/>
      </c>
      <c r="G570" s="137">
        <f>COUNTIFS(Severity,$B570,AssignedDate,"&gt;=01/01/2017 12:00:00 AM",AssignedDate,"&lt;="&amp;$F$1)</f>
        <v/>
      </c>
      <c r="H570" s="177" t="n"/>
      <c r="L570" s="57" t="n">
        <v>0</v>
      </c>
      <c r="M570" s="57" t="n"/>
    </row>
    <row r="571" spans="1:13">
      <c r="A571" s="137" t="n">
        <v>1</v>
      </c>
      <c r="B571" s="100" t="s">
        <v>525</v>
      </c>
      <c r="C571" s="137">
        <f>COUNTIFS(Severity,$B571,AssignedDate,"&gt;="&amp;$C$1,AssignedDate,"&lt;="&amp;$F$1)</f>
        <v/>
      </c>
      <c r="D571" s="137">
        <f>COUNTIFS(Severity,$B571,Status,"&lt;&gt;Suspend",Status,"&lt;&gt;Assigned",Status,"&lt;&gt;Open",Status,"&lt;&gt;Hold",ResolvedDate,"&gt;="&amp;$C$1,ResolvedDate,"&lt;="&amp;$F$1)</f>
        <v/>
      </c>
      <c r="E571" s="137">
        <f>COUNTIFS(Severity,$B571,SLA_Breach,"&lt;&gt;Yes",Status,"&lt;&gt;Suspend",Status,"&lt;&gt;Assigned",Status,"&lt;&gt;Open",Status,"&lt;&gt;Hold&gt;",ResolvedDate,"&gt;="&amp;$C$1,ResolvedDate,"&lt;="&amp;$F$1)</f>
        <v/>
      </c>
      <c r="F571" s="137">
        <f>COUNTIFS(Severity,$B571,SLA_Breach,"Yes",Status,"&lt;&gt;Suspend",Status,"&lt;&gt;Assigned",Status,"&lt;&gt;Open",Status,"&lt;&gt;Hold&gt;",ResolvedDate,"&gt;="&amp;$C$1,ResolvedDate,"&lt;="&amp;$F$1)</f>
        <v/>
      </c>
      <c r="G571" s="137">
        <f>COUNTIFS(Severity,$B571,AssignedDate,"&gt;=01/01/2017 12:00:00 AM",AssignedDate,"&lt;="&amp;$F$1)</f>
        <v/>
      </c>
      <c r="H571" s="177" t="n"/>
      <c r="L571" s="57" t="n">
        <v>0</v>
      </c>
      <c r="M571" s="57" t="n"/>
    </row>
    <row r="572" spans="1:13">
      <c r="A572" s="137" t="n">
        <v>1</v>
      </c>
      <c r="B572" s="100" t="s">
        <v>525</v>
      </c>
      <c r="C572" s="137">
        <f>COUNTIFS(Severity,$B572,AssignedDate,"&gt;="&amp;$C$1,AssignedDate,"&lt;="&amp;$F$1)</f>
        <v/>
      </c>
      <c r="D572" s="137">
        <f>COUNTIFS(Severity,$B572,Status,"&lt;&gt;Suspend",Status,"&lt;&gt;Assigned",Status,"&lt;&gt;Open",Status,"&lt;&gt;Hold",ResolvedDate,"&gt;="&amp;$C$1,ResolvedDate,"&lt;="&amp;$F$1)</f>
        <v/>
      </c>
      <c r="E572" s="137">
        <f>COUNTIFS(Severity,$B572,SLA_Breach,"&lt;&gt;Yes",Status,"&lt;&gt;Suspend",Status,"&lt;&gt;Assigned",Status,"&lt;&gt;Open",Status,"&lt;&gt;Hold&gt;",ResolvedDate,"&gt;="&amp;$C$1,ResolvedDate,"&lt;="&amp;$F$1)</f>
        <v/>
      </c>
      <c r="F572" s="137">
        <f>COUNTIFS(Severity,$B572,SLA_Breach,"Yes",Status,"&lt;&gt;Suspend",Status,"&lt;&gt;Assigned",Status,"&lt;&gt;Open",Status,"&lt;&gt;Hold&gt;",ResolvedDate,"&gt;="&amp;$C$1,ResolvedDate,"&lt;="&amp;$F$1)</f>
        <v/>
      </c>
      <c r="G572" s="137">
        <f>COUNTIFS(Severity,$B572,AssignedDate,"&gt;=01/01/2017 12:00:00 AM",AssignedDate,"&lt;="&amp;$F$1)</f>
        <v/>
      </c>
      <c r="H572" s="177" t="n"/>
      <c r="L572" s="57" t="n">
        <v>0</v>
      </c>
      <c r="M572" s="57" t="n"/>
    </row>
    <row r="573" spans="1:13">
      <c r="A573" s="137" t="n">
        <v>1</v>
      </c>
      <c r="B573" s="100" t="s">
        <v>525</v>
      </c>
      <c r="C573" s="137">
        <f>COUNTIFS(Severity,$B573,AssignedDate,"&gt;="&amp;$C$1,AssignedDate,"&lt;="&amp;$F$1)</f>
        <v/>
      </c>
      <c r="D573" s="137">
        <f>COUNTIFS(Severity,$B573,Status,"&lt;&gt;Suspend",Status,"&lt;&gt;Assigned",Status,"&lt;&gt;Open",Status,"&lt;&gt;Hold",ResolvedDate,"&gt;="&amp;$C$1,ResolvedDate,"&lt;="&amp;$F$1)</f>
        <v/>
      </c>
      <c r="E573" s="137">
        <f>COUNTIFS(Severity,$B573,SLA_Breach,"&lt;&gt;Yes",Status,"&lt;&gt;Suspend",Status,"&lt;&gt;Assigned",Status,"&lt;&gt;Open",Status,"&lt;&gt;Hold&gt;",ResolvedDate,"&gt;="&amp;$C$1,ResolvedDate,"&lt;="&amp;$F$1)</f>
        <v/>
      </c>
      <c r="F573" s="137">
        <f>COUNTIFS(Severity,$B573,SLA_Breach,"Yes",Status,"&lt;&gt;Suspend",Status,"&lt;&gt;Assigned",Status,"&lt;&gt;Open",Status,"&lt;&gt;Hold&gt;",ResolvedDate,"&gt;="&amp;$C$1,ResolvedDate,"&lt;="&amp;$F$1)</f>
        <v/>
      </c>
      <c r="G573" s="137">
        <f>COUNTIFS(Severity,$B573,AssignedDate,"&gt;=01/01/2017 12:00:00 AM",AssignedDate,"&lt;="&amp;$F$1)</f>
        <v/>
      </c>
      <c r="H573" s="177" t="n"/>
      <c r="L573" s="57" t="n">
        <v>0</v>
      </c>
      <c r="M573" s="57" t="n"/>
    </row>
    <row r="574" spans="1:13">
      <c r="A574" s="137" t="n">
        <v>1</v>
      </c>
      <c r="B574" s="100" t="s">
        <v>525</v>
      </c>
      <c r="C574" s="137">
        <f>COUNTIFS(Severity,$B574,AssignedDate,"&gt;="&amp;$C$1,AssignedDate,"&lt;="&amp;$F$1)</f>
        <v/>
      </c>
      <c r="D574" s="137">
        <f>COUNTIFS(Severity,$B574,Status,"&lt;&gt;Suspend",Status,"&lt;&gt;Assigned",Status,"&lt;&gt;Open",Status,"&lt;&gt;Hold",ResolvedDate,"&gt;="&amp;$C$1,ResolvedDate,"&lt;="&amp;$F$1)</f>
        <v/>
      </c>
      <c r="E574" s="137">
        <f>COUNTIFS(Severity,$B574,SLA_Breach,"&lt;&gt;Yes",Status,"&lt;&gt;Suspend",Status,"&lt;&gt;Assigned",Status,"&lt;&gt;Open",Status,"&lt;&gt;Hold&gt;",ResolvedDate,"&gt;="&amp;$C$1,ResolvedDate,"&lt;="&amp;$F$1)</f>
        <v/>
      </c>
      <c r="F574" s="137">
        <f>COUNTIFS(Severity,$B574,SLA_Breach,"Yes",Status,"&lt;&gt;Suspend",Status,"&lt;&gt;Assigned",Status,"&lt;&gt;Open",Status,"&lt;&gt;Hold&gt;",ResolvedDate,"&gt;="&amp;$C$1,ResolvedDate,"&lt;="&amp;$F$1)</f>
        <v/>
      </c>
      <c r="G574" s="137">
        <f>COUNTIFS(Severity,$B574,AssignedDate,"&gt;=01/01/2017 12:00:00 AM",AssignedDate,"&lt;="&amp;$F$1)</f>
        <v/>
      </c>
      <c r="H574" s="177" t="n"/>
      <c r="L574" s="57" t="n">
        <v>0</v>
      </c>
      <c r="M574" s="57" t="n"/>
    </row>
    <row r="575" spans="1:13">
      <c r="A575" s="137" t="n">
        <v>1</v>
      </c>
      <c r="B575" s="100" t="s">
        <v>525</v>
      </c>
      <c r="C575" s="137">
        <f>COUNTIFS(Severity,$B575,AssignedDate,"&gt;="&amp;$C$1,AssignedDate,"&lt;="&amp;$F$1)</f>
        <v/>
      </c>
      <c r="D575" s="137">
        <f>COUNTIFS(Severity,$B575,Status,"&lt;&gt;Suspend",Status,"&lt;&gt;Assigned",Status,"&lt;&gt;Open",Status,"&lt;&gt;Hold",ResolvedDate,"&gt;="&amp;$C$1,ResolvedDate,"&lt;="&amp;$F$1)</f>
        <v/>
      </c>
      <c r="E575" s="137">
        <f>COUNTIFS(Severity,$B575,SLA_Breach,"&lt;&gt;Yes",Status,"&lt;&gt;Suspend",Status,"&lt;&gt;Assigned",Status,"&lt;&gt;Open",Status,"&lt;&gt;Hold&gt;",ResolvedDate,"&gt;="&amp;$C$1,ResolvedDate,"&lt;="&amp;$F$1)</f>
        <v/>
      </c>
      <c r="F575" s="137">
        <f>COUNTIFS(Severity,$B575,SLA_Breach,"Yes",Status,"&lt;&gt;Suspend",Status,"&lt;&gt;Assigned",Status,"&lt;&gt;Open",Status,"&lt;&gt;Hold&gt;",ResolvedDate,"&gt;="&amp;$C$1,ResolvedDate,"&lt;="&amp;$F$1)</f>
        <v/>
      </c>
      <c r="G575" s="137">
        <f>COUNTIFS(Severity,$B575,AssignedDate,"&gt;=01/01/2017 12:00:00 AM",AssignedDate,"&lt;="&amp;$F$1)</f>
        <v/>
      </c>
      <c r="H575" s="177" t="n"/>
      <c r="L575" s="57" t="n">
        <v>0</v>
      </c>
      <c r="M575" s="57" t="n"/>
    </row>
    <row r="576" spans="1:13">
      <c r="A576" s="137" t="n">
        <v>1</v>
      </c>
      <c r="B576" s="100" t="s">
        <v>525</v>
      </c>
      <c r="C576" s="137">
        <f>COUNTIFS(Severity,$B576,AssignedDate,"&gt;="&amp;$C$1,AssignedDate,"&lt;="&amp;$F$1)</f>
        <v/>
      </c>
      <c r="D576" s="137">
        <f>COUNTIFS(Severity,$B576,Status,"&lt;&gt;Suspend",Status,"&lt;&gt;Assigned",Status,"&lt;&gt;Open",Status,"&lt;&gt;Hold",ResolvedDate,"&gt;="&amp;$C$1,ResolvedDate,"&lt;="&amp;$F$1)</f>
        <v/>
      </c>
      <c r="E576" s="137">
        <f>COUNTIFS(Severity,$B576,SLA_Breach,"&lt;&gt;Yes",Status,"&lt;&gt;Suspend",Status,"&lt;&gt;Assigned",Status,"&lt;&gt;Open",Status,"&lt;&gt;Hold&gt;",ResolvedDate,"&gt;="&amp;$C$1,ResolvedDate,"&lt;="&amp;$F$1)</f>
        <v/>
      </c>
      <c r="F576" s="137">
        <f>COUNTIFS(Severity,$B576,SLA_Breach,"Yes",Status,"&lt;&gt;Suspend",Status,"&lt;&gt;Assigned",Status,"&lt;&gt;Open",Status,"&lt;&gt;Hold&gt;",ResolvedDate,"&gt;="&amp;$C$1,ResolvedDate,"&lt;="&amp;$F$1)</f>
        <v/>
      </c>
      <c r="G576" s="137">
        <f>COUNTIFS(Severity,$B576,AssignedDate,"&gt;=01/01/2017 12:00:00 AM",AssignedDate,"&lt;="&amp;$F$1)</f>
        <v/>
      </c>
      <c r="H576" s="177" t="n"/>
      <c r="L576" s="57" t="n">
        <v>0</v>
      </c>
      <c r="M576" s="57" t="n"/>
    </row>
    <row r="577" spans="1:13">
      <c r="A577" s="137" t="n">
        <v>1</v>
      </c>
      <c r="B577" s="100" t="s">
        <v>525</v>
      </c>
      <c r="C577" s="137">
        <f>COUNTIFS(Severity,$B577,AssignedDate,"&gt;="&amp;$C$1,AssignedDate,"&lt;="&amp;$F$1)</f>
        <v/>
      </c>
      <c r="D577" s="137">
        <f>COUNTIFS(Severity,$B577,Status,"&lt;&gt;Suspend",Status,"&lt;&gt;Assigned",Status,"&lt;&gt;Open",Status,"&lt;&gt;Hold",ResolvedDate,"&gt;="&amp;$C$1,ResolvedDate,"&lt;="&amp;$F$1)</f>
        <v/>
      </c>
      <c r="E577" s="137">
        <f>COUNTIFS(Severity,$B577,SLA_Breach,"&lt;&gt;Yes",Status,"&lt;&gt;Suspend",Status,"&lt;&gt;Assigned",Status,"&lt;&gt;Open",Status,"&lt;&gt;Hold&gt;",ResolvedDate,"&gt;="&amp;$C$1,ResolvedDate,"&lt;="&amp;$F$1)</f>
        <v/>
      </c>
      <c r="F577" s="137">
        <f>COUNTIFS(Severity,$B577,SLA_Breach,"Yes",Status,"&lt;&gt;Suspend",Status,"&lt;&gt;Assigned",Status,"&lt;&gt;Open",Status,"&lt;&gt;Hold&gt;",ResolvedDate,"&gt;="&amp;$C$1,ResolvedDate,"&lt;="&amp;$F$1)</f>
        <v/>
      </c>
      <c r="G577" s="137">
        <f>COUNTIFS(Severity,$B577,AssignedDate,"&gt;=01/01/2017 12:00:00 AM",AssignedDate,"&lt;="&amp;$F$1)</f>
        <v/>
      </c>
      <c r="H577" s="177" t="n"/>
      <c r="L577" s="57" t="n">
        <v>0</v>
      </c>
      <c r="M577" s="57" t="n"/>
    </row>
    <row r="578" spans="1:13">
      <c r="A578" s="137" t="n">
        <v>1</v>
      </c>
      <c r="B578" s="100" t="s">
        <v>525</v>
      </c>
      <c r="C578" s="137">
        <f>COUNTIFS(Severity,$B578,AssignedDate,"&gt;="&amp;$C$1,AssignedDate,"&lt;="&amp;$F$1)</f>
        <v/>
      </c>
      <c r="D578" s="137">
        <f>COUNTIFS(Severity,$B578,Status,"&lt;&gt;Suspend",Status,"&lt;&gt;Assigned",Status,"&lt;&gt;Open",Status,"&lt;&gt;Hold",ResolvedDate,"&gt;="&amp;$C$1,ResolvedDate,"&lt;="&amp;$F$1)</f>
        <v/>
      </c>
      <c r="E578" s="137">
        <f>COUNTIFS(Severity,$B578,SLA_Breach,"&lt;&gt;Yes",Status,"&lt;&gt;Suspend",Status,"&lt;&gt;Assigned",Status,"&lt;&gt;Open",Status,"&lt;&gt;Hold&gt;",ResolvedDate,"&gt;="&amp;$C$1,ResolvedDate,"&lt;="&amp;$F$1)</f>
        <v/>
      </c>
      <c r="F578" s="137">
        <f>COUNTIFS(Severity,$B578,SLA_Breach,"Yes",Status,"&lt;&gt;Suspend",Status,"&lt;&gt;Assigned",Status,"&lt;&gt;Open",Status,"&lt;&gt;Hold&gt;",ResolvedDate,"&gt;="&amp;$C$1,ResolvedDate,"&lt;="&amp;$F$1)</f>
        <v/>
      </c>
      <c r="G578" s="137">
        <f>COUNTIFS(Severity,$B578,AssignedDate,"&gt;=01/01/2017 12:00:00 AM",AssignedDate,"&lt;="&amp;$F$1)</f>
        <v/>
      </c>
      <c r="H578" s="177" t="n"/>
      <c r="L578" s="57" t="n">
        <v>0</v>
      </c>
      <c r="M578" s="57" t="n"/>
    </row>
    <row r="579" spans="1:13">
      <c r="A579" s="137" t="n">
        <v>1</v>
      </c>
      <c r="B579" s="100" t="s">
        <v>525</v>
      </c>
      <c r="C579" s="137">
        <f>COUNTIFS(Severity,$B579,AssignedDate,"&gt;="&amp;$C$1,AssignedDate,"&lt;="&amp;$F$1)</f>
        <v/>
      </c>
      <c r="D579" s="137">
        <f>COUNTIFS(Severity,$B579,Status,"&lt;&gt;Suspend",Status,"&lt;&gt;Assigned",Status,"&lt;&gt;Open",Status,"&lt;&gt;Hold",ResolvedDate,"&gt;="&amp;$C$1,ResolvedDate,"&lt;="&amp;$F$1)</f>
        <v/>
      </c>
      <c r="E579" s="137">
        <f>COUNTIFS(Severity,$B579,SLA_Breach,"&lt;&gt;Yes",Status,"&lt;&gt;Suspend",Status,"&lt;&gt;Assigned",Status,"&lt;&gt;Open",Status,"&lt;&gt;Hold&gt;",ResolvedDate,"&gt;="&amp;$C$1,ResolvedDate,"&lt;="&amp;$F$1)</f>
        <v/>
      </c>
      <c r="F579" s="137">
        <f>COUNTIFS(Severity,$B579,SLA_Breach,"Yes",Status,"&lt;&gt;Suspend",Status,"&lt;&gt;Assigned",Status,"&lt;&gt;Open",Status,"&lt;&gt;Hold&gt;",ResolvedDate,"&gt;="&amp;$C$1,ResolvedDate,"&lt;="&amp;$F$1)</f>
        <v/>
      </c>
      <c r="G579" s="137">
        <f>COUNTIFS(Severity,$B579,AssignedDate,"&gt;=01/01/2017 12:00:00 AM",AssignedDate,"&lt;="&amp;$F$1)</f>
        <v/>
      </c>
      <c r="H579" s="177" t="n"/>
      <c r="L579" s="57" t="n">
        <v>0</v>
      </c>
      <c r="M579" s="57" t="n"/>
    </row>
    <row r="580" spans="1:13">
      <c r="A580" s="137" t="n">
        <v>1</v>
      </c>
      <c r="B580" s="100" t="s">
        <v>525</v>
      </c>
      <c r="C580" s="137">
        <f>COUNTIFS(Severity,$B580,AssignedDate,"&gt;="&amp;$C$1,AssignedDate,"&lt;="&amp;$F$1)</f>
        <v/>
      </c>
      <c r="D580" s="137">
        <f>COUNTIFS(Severity,$B580,Status,"&lt;&gt;Suspend",Status,"&lt;&gt;Assigned",Status,"&lt;&gt;Open",Status,"&lt;&gt;Hold",ResolvedDate,"&gt;="&amp;$C$1,ResolvedDate,"&lt;="&amp;$F$1)</f>
        <v/>
      </c>
      <c r="E580" s="137">
        <f>COUNTIFS(Severity,$B580,SLA_Breach,"&lt;&gt;Yes",Status,"&lt;&gt;Suspend",Status,"&lt;&gt;Assigned",Status,"&lt;&gt;Open",Status,"&lt;&gt;Hold&gt;",ResolvedDate,"&gt;="&amp;$C$1,ResolvedDate,"&lt;="&amp;$F$1)</f>
        <v/>
      </c>
      <c r="F580" s="137">
        <f>COUNTIFS(Severity,$B580,SLA_Breach,"Yes",Status,"&lt;&gt;Suspend",Status,"&lt;&gt;Assigned",Status,"&lt;&gt;Open",Status,"&lt;&gt;Hold&gt;",ResolvedDate,"&gt;="&amp;$C$1,ResolvedDate,"&lt;="&amp;$F$1)</f>
        <v/>
      </c>
      <c r="G580" s="137">
        <f>COUNTIFS(Severity,$B580,AssignedDate,"&gt;=01/01/2017 12:00:00 AM",AssignedDate,"&lt;="&amp;$F$1)</f>
        <v/>
      </c>
      <c r="H580" s="177" t="n"/>
      <c r="L580" s="57" t="n">
        <v>0</v>
      </c>
      <c r="M580" s="57" t="n"/>
    </row>
    <row r="581" spans="1:13">
      <c r="A581" s="137" t="n">
        <v>1</v>
      </c>
      <c r="B581" s="100" t="s">
        <v>525</v>
      </c>
      <c r="C581" s="137">
        <f>COUNTIFS(Severity,$B581,AssignedDate,"&gt;="&amp;$C$1,AssignedDate,"&lt;="&amp;$F$1)</f>
        <v/>
      </c>
      <c r="D581" s="137">
        <f>COUNTIFS(Severity,$B581,Status,"&lt;&gt;Suspend",Status,"&lt;&gt;Assigned",Status,"&lt;&gt;Open",Status,"&lt;&gt;Hold",ResolvedDate,"&gt;="&amp;$C$1,ResolvedDate,"&lt;="&amp;$F$1)</f>
        <v/>
      </c>
      <c r="E581" s="137">
        <f>COUNTIFS(Severity,$B581,SLA_Breach,"&lt;&gt;Yes",Status,"&lt;&gt;Suspend",Status,"&lt;&gt;Assigned",Status,"&lt;&gt;Open",Status,"&lt;&gt;Hold&gt;",ResolvedDate,"&gt;="&amp;$C$1,ResolvedDate,"&lt;="&amp;$F$1)</f>
        <v/>
      </c>
      <c r="F581" s="137">
        <f>COUNTIFS(Severity,$B581,SLA_Breach,"Yes",Status,"&lt;&gt;Suspend",Status,"&lt;&gt;Assigned",Status,"&lt;&gt;Open",Status,"&lt;&gt;Hold&gt;",ResolvedDate,"&gt;="&amp;$C$1,ResolvedDate,"&lt;="&amp;$F$1)</f>
        <v/>
      </c>
      <c r="G581" s="137">
        <f>COUNTIFS(Severity,$B581,AssignedDate,"&gt;=01/01/2017 12:00:00 AM",AssignedDate,"&lt;="&amp;$F$1)</f>
        <v/>
      </c>
      <c r="H581" s="177" t="n"/>
      <c r="L581" s="57" t="n">
        <v>0</v>
      </c>
      <c r="M581" s="57" t="n"/>
    </row>
    <row r="582" spans="1:13">
      <c r="A582" s="137" t="n">
        <v>1</v>
      </c>
      <c r="B582" s="100" t="s">
        <v>525</v>
      </c>
      <c r="C582" s="137">
        <f>COUNTIFS(Severity,$B582,AssignedDate,"&gt;="&amp;$C$1,AssignedDate,"&lt;="&amp;$F$1)</f>
        <v/>
      </c>
      <c r="D582" s="137">
        <f>COUNTIFS(Severity,$B582,Status,"&lt;&gt;Suspend",Status,"&lt;&gt;Assigned",Status,"&lt;&gt;Open",Status,"&lt;&gt;Hold",ResolvedDate,"&gt;="&amp;$C$1,ResolvedDate,"&lt;="&amp;$F$1)</f>
        <v/>
      </c>
      <c r="E582" s="137">
        <f>COUNTIFS(Severity,$B582,SLA_Breach,"&lt;&gt;Yes",Status,"&lt;&gt;Suspend",Status,"&lt;&gt;Assigned",Status,"&lt;&gt;Open",Status,"&lt;&gt;Hold&gt;",ResolvedDate,"&gt;="&amp;$C$1,ResolvedDate,"&lt;="&amp;$F$1)</f>
        <v/>
      </c>
      <c r="F582" s="137">
        <f>COUNTIFS(Severity,$B582,SLA_Breach,"Yes",Status,"&lt;&gt;Suspend",Status,"&lt;&gt;Assigned",Status,"&lt;&gt;Open",Status,"&lt;&gt;Hold&gt;",ResolvedDate,"&gt;="&amp;$C$1,ResolvedDate,"&lt;="&amp;$F$1)</f>
        <v/>
      </c>
      <c r="G582" s="137">
        <f>COUNTIFS(Severity,$B582,AssignedDate,"&gt;=01/01/2017 12:00:00 AM",AssignedDate,"&lt;="&amp;$F$1)</f>
        <v/>
      </c>
      <c r="H582" s="177" t="n"/>
      <c r="L582" s="57" t="n">
        <v>0</v>
      </c>
      <c r="M582" s="57" t="n"/>
    </row>
    <row r="583" spans="1:13">
      <c r="A583" s="137" t="n">
        <v>1</v>
      </c>
      <c r="B583" s="100" t="s">
        <v>525</v>
      </c>
      <c r="C583" s="137">
        <f>COUNTIFS(Severity,$B583,AssignedDate,"&gt;="&amp;$C$1,AssignedDate,"&lt;="&amp;$F$1)</f>
        <v/>
      </c>
      <c r="D583" s="137">
        <f>COUNTIFS(Severity,$B583,Status,"&lt;&gt;Suspend",Status,"&lt;&gt;Assigned",Status,"&lt;&gt;Open",Status,"&lt;&gt;Hold",ResolvedDate,"&gt;="&amp;$C$1,ResolvedDate,"&lt;="&amp;$F$1)</f>
        <v/>
      </c>
      <c r="E583" s="137">
        <f>COUNTIFS(Severity,$B583,SLA_Breach,"&lt;&gt;Yes",Status,"&lt;&gt;Suspend",Status,"&lt;&gt;Assigned",Status,"&lt;&gt;Open",Status,"&lt;&gt;Hold&gt;",ResolvedDate,"&gt;="&amp;$C$1,ResolvedDate,"&lt;="&amp;$F$1)</f>
        <v/>
      </c>
      <c r="F583" s="137">
        <f>COUNTIFS(Severity,$B583,SLA_Breach,"Yes",Status,"&lt;&gt;Suspend",Status,"&lt;&gt;Assigned",Status,"&lt;&gt;Open",Status,"&lt;&gt;Hold&gt;",ResolvedDate,"&gt;="&amp;$C$1,ResolvedDate,"&lt;="&amp;$F$1)</f>
        <v/>
      </c>
      <c r="G583" s="137">
        <f>COUNTIFS(Severity,$B583,AssignedDate,"&gt;=01/01/2017 12:00:00 AM",AssignedDate,"&lt;="&amp;$F$1)</f>
        <v/>
      </c>
      <c r="H583" s="177" t="n"/>
      <c r="L583" s="57" t="n">
        <v>0</v>
      </c>
      <c r="M583" s="57" t="n"/>
    </row>
    <row r="584" spans="1:13">
      <c r="A584" s="137" t="n">
        <v>1</v>
      </c>
      <c r="B584" s="100" t="s">
        <v>525</v>
      </c>
      <c r="C584" s="137">
        <f>COUNTIFS(Severity,$B584,AssignedDate,"&gt;="&amp;$C$1,AssignedDate,"&lt;="&amp;$F$1)</f>
        <v/>
      </c>
      <c r="D584" s="137">
        <f>COUNTIFS(Severity,$B584,Status,"&lt;&gt;Suspend",Status,"&lt;&gt;Assigned",Status,"&lt;&gt;Open",Status,"&lt;&gt;Hold",ResolvedDate,"&gt;="&amp;$C$1,ResolvedDate,"&lt;="&amp;$F$1)</f>
        <v/>
      </c>
      <c r="E584" s="137">
        <f>COUNTIFS(Severity,$B584,SLA_Breach,"&lt;&gt;Yes",Status,"&lt;&gt;Suspend",Status,"&lt;&gt;Assigned",Status,"&lt;&gt;Open",Status,"&lt;&gt;Hold&gt;",ResolvedDate,"&gt;="&amp;$C$1,ResolvedDate,"&lt;="&amp;$F$1)</f>
        <v/>
      </c>
      <c r="F584" s="137">
        <f>COUNTIFS(Severity,$B584,SLA_Breach,"Yes",Status,"&lt;&gt;Suspend",Status,"&lt;&gt;Assigned",Status,"&lt;&gt;Open",Status,"&lt;&gt;Hold&gt;",ResolvedDate,"&gt;="&amp;$C$1,ResolvedDate,"&lt;="&amp;$F$1)</f>
        <v/>
      </c>
      <c r="G584" s="137">
        <f>COUNTIFS(Severity,$B584,AssignedDate,"&gt;=01/01/2017 12:00:00 AM",AssignedDate,"&lt;="&amp;$F$1)</f>
        <v/>
      </c>
      <c r="H584" s="177" t="n"/>
      <c r="L584" s="57" t="n">
        <v>0</v>
      </c>
      <c r="M584" s="57" t="n"/>
    </row>
    <row r="585" spans="1:13">
      <c r="A585" s="137" t="n">
        <v>1</v>
      </c>
      <c r="B585" s="100" t="s">
        <v>525</v>
      </c>
      <c r="C585" s="137">
        <f>COUNTIFS(Severity,$B585,AssignedDate,"&gt;="&amp;$C$1,AssignedDate,"&lt;="&amp;$F$1)</f>
        <v/>
      </c>
      <c r="D585" s="137">
        <f>COUNTIFS(Severity,$B585,Status,"&lt;&gt;Suspend",Status,"&lt;&gt;Assigned",Status,"&lt;&gt;Open",Status,"&lt;&gt;Hold",ResolvedDate,"&gt;="&amp;$C$1,ResolvedDate,"&lt;="&amp;$F$1)</f>
        <v/>
      </c>
      <c r="E585" s="137">
        <f>COUNTIFS(Severity,$B585,SLA_Breach,"&lt;&gt;Yes",Status,"&lt;&gt;Suspend",Status,"&lt;&gt;Assigned",Status,"&lt;&gt;Open",Status,"&lt;&gt;Hold&gt;",ResolvedDate,"&gt;="&amp;$C$1,ResolvedDate,"&lt;="&amp;$F$1)</f>
        <v/>
      </c>
      <c r="F585" s="137">
        <f>COUNTIFS(Severity,$B585,SLA_Breach,"Yes",Status,"&lt;&gt;Suspend",Status,"&lt;&gt;Assigned",Status,"&lt;&gt;Open",Status,"&lt;&gt;Hold&gt;",ResolvedDate,"&gt;="&amp;$C$1,ResolvedDate,"&lt;="&amp;$F$1)</f>
        <v/>
      </c>
      <c r="G585" s="137">
        <f>COUNTIFS(Severity,$B585,AssignedDate,"&gt;=01/01/2017 12:00:00 AM",AssignedDate,"&lt;="&amp;$F$1)</f>
        <v/>
      </c>
      <c r="H585" s="177" t="n"/>
      <c r="L585" s="57" t="n">
        <v>0</v>
      </c>
      <c r="M585" s="57" t="n"/>
    </row>
    <row r="586" spans="1:13">
      <c r="A586" s="137" t="n">
        <v>1</v>
      </c>
      <c r="B586" s="100" t="s">
        <v>525</v>
      </c>
      <c r="C586" s="137">
        <f>COUNTIFS(Severity,$B586,AssignedDate,"&gt;="&amp;$C$1,AssignedDate,"&lt;="&amp;$F$1)</f>
        <v/>
      </c>
      <c r="D586" s="137">
        <f>COUNTIFS(Severity,$B586,Status,"&lt;&gt;Suspend",Status,"&lt;&gt;Assigned",Status,"&lt;&gt;Open",Status,"&lt;&gt;Hold",ResolvedDate,"&gt;="&amp;$C$1,ResolvedDate,"&lt;="&amp;$F$1)</f>
        <v/>
      </c>
      <c r="E586" s="137">
        <f>COUNTIFS(Severity,$B586,SLA_Breach,"&lt;&gt;Yes",Status,"&lt;&gt;Suspend",Status,"&lt;&gt;Assigned",Status,"&lt;&gt;Open",Status,"&lt;&gt;Hold&gt;",ResolvedDate,"&gt;="&amp;$C$1,ResolvedDate,"&lt;="&amp;$F$1)</f>
        <v/>
      </c>
      <c r="F586" s="137">
        <f>COUNTIFS(Severity,$B586,SLA_Breach,"Yes",Status,"&lt;&gt;Suspend",Status,"&lt;&gt;Assigned",Status,"&lt;&gt;Open",Status,"&lt;&gt;Hold&gt;",ResolvedDate,"&gt;="&amp;$C$1,ResolvedDate,"&lt;="&amp;$F$1)</f>
        <v/>
      </c>
      <c r="G586" s="137">
        <f>COUNTIFS(Severity,$B586,AssignedDate,"&gt;=01/01/2017 12:00:00 AM",AssignedDate,"&lt;="&amp;$F$1)</f>
        <v/>
      </c>
      <c r="H586" s="177" t="n"/>
      <c r="L586" s="57" t="n">
        <v>0</v>
      </c>
      <c r="M586" s="57" t="n"/>
    </row>
    <row r="587" spans="1:13">
      <c r="A587" s="137" t="n">
        <v>1</v>
      </c>
      <c r="B587" s="100" t="s">
        <v>525</v>
      </c>
      <c r="C587" s="137">
        <f>COUNTIFS(Severity,$B587,AssignedDate,"&gt;="&amp;$C$1,AssignedDate,"&lt;="&amp;$F$1)</f>
        <v/>
      </c>
      <c r="D587" s="137">
        <f>COUNTIFS(Severity,$B587,Status,"&lt;&gt;Suspend",Status,"&lt;&gt;Assigned",Status,"&lt;&gt;Open",Status,"&lt;&gt;Hold",ResolvedDate,"&gt;="&amp;$C$1,ResolvedDate,"&lt;="&amp;$F$1)</f>
        <v/>
      </c>
      <c r="E587" s="137">
        <f>COUNTIFS(Severity,$B587,SLA_Breach,"&lt;&gt;Yes",Status,"&lt;&gt;Suspend",Status,"&lt;&gt;Assigned",Status,"&lt;&gt;Open",Status,"&lt;&gt;Hold&gt;",ResolvedDate,"&gt;="&amp;$C$1,ResolvedDate,"&lt;="&amp;$F$1)</f>
        <v/>
      </c>
      <c r="F587" s="137">
        <f>COUNTIFS(Severity,$B587,SLA_Breach,"Yes",Status,"&lt;&gt;Suspend",Status,"&lt;&gt;Assigned",Status,"&lt;&gt;Open",Status,"&lt;&gt;Hold&gt;",ResolvedDate,"&gt;="&amp;$C$1,ResolvedDate,"&lt;="&amp;$F$1)</f>
        <v/>
      </c>
      <c r="G587" s="137">
        <f>COUNTIFS(Severity,$B587,AssignedDate,"&gt;=01/01/2017 12:00:00 AM",AssignedDate,"&lt;="&amp;$F$1)</f>
        <v/>
      </c>
      <c r="H587" s="177" t="n"/>
      <c r="L587" s="57" t="n">
        <v>0</v>
      </c>
      <c r="M587" s="57" t="n"/>
    </row>
    <row r="588" spans="1:13">
      <c r="A588" s="137" t="n">
        <v>1</v>
      </c>
      <c r="B588" s="100" t="s">
        <v>525</v>
      </c>
      <c r="C588" s="137">
        <f>COUNTIFS(Severity,$B588,AssignedDate,"&gt;="&amp;$C$1,AssignedDate,"&lt;="&amp;$F$1)</f>
        <v/>
      </c>
      <c r="D588" s="137">
        <f>COUNTIFS(Severity,$B588,Status,"&lt;&gt;Suspend",Status,"&lt;&gt;Assigned",Status,"&lt;&gt;Open",Status,"&lt;&gt;Hold",ResolvedDate,"&gt;="&amp;$C$1,ResolvedDate,"&lt;="&amp;$F$1)</f>
        <v/>
      </c>
      <c r="E588" s="137">
        <f>COUNTIFS(Severity,$B588,SLA_Breach,"&lt;&gt;Yes",Status,"&lt;&gt;Suspend",Status,"&lt;&gt;Assigned",Status,"&lt;&gt;Open",Status,"&lt;&gt;Hold&gt;",ResolvedDate,"&gt;="&amp;$C$1,ResolvedDate,"&lt;="&amp;$F$1)</f>
        <v/>
      </c>
      <c r="F588" s="137">
        <f>COUNTIFS(Severity,$B588,SLA_Breach,"Yes",Status,"&lt;&gt;Suspend",Status,"&lt;&gt;Assigned",Status,"&lt;&gt;Open",Status,"&lt;&gt;Hold&gt;",ResolvedDate,"&gt;="&amp;$C$1,ResolvedDate,"&lt;="&amp;$F$1)</f>
        <v/>
      </c>
      <c r="G588" s="137">
        <f>COUNTIFS(Severity,$B588,AssignedDate,"&gt;=01/01/2017 12:00:00 AM",AssignedDate,"&lt;="&amp;$F$1)</f>
        <v/>
      </c>
      <c r="H588" s="177" t="n"/>
      <c r="L588" s="57" t="n">
        <v>0</v>
      </c>
      <c r="M588" s="57" t="n"/>
    </row>
    <row r="589" spans="1:13">
      <c r="A589" s="137" t="n">
        <v>1</v>
      </c>
      <c r="B589" s="100" t="s">
        <v>525</v>
      </c>
      <c r="C589" s="137">
        <f>COUNTIFS(Severity,$B589,AssignedDate,"&gt;="&amp;$C$1,AssignedDate,"&lt;="&amp;$F$1)</f>
        <v/>
      </c>
      <c r="D589" s="137">
        <f>COUNTIFS(Severity,$B589,Status,"&lt;&gt;Suspend",Status,"&lt;&gt;Assigned",Status,"&lt;&gt;Open",Status,"&lt;&gt;Hold",ResolvedDate,"&gt;="&amp;$C$1,ResolvedDate,"&lt;="&amp;$F$1)</f>
        <v/>
      </c>
      <c r="E589" s="137">
        <f>COUNTIFS(Severity,$B589,SLA_Breach,"&lt;&gt;Yes",Status,"&lt;&gt;Suspend",Status,"&lt;&gt;Assigned",Status,"&lt;&gt;Open",Status,"&lt;&gt;Hold&gt;",ResolvedDate,"&gt;="&amp;$C$1,ResolvedDate,"&lt;="&amp;$F$1)</f>
        <v/>
      </c>
      <c r="F589" s="137">
        <f>COUNTIFS(Severity,$B589,SLA_Breach,"Yes",Status,"&lt;&gt;Suspend",Status,"&lt;&gt;Assigned",Status,"&lt;&gt;Open",Status,"&lt;&gt;Hold&gt;",ResolvedDate,"&gt;="&amp;$C$1,ResolvedDate,"&lt;="&amp;$F$1)</f>
        <v/>
      </c>
      <c r="G589" s="137">
        <f>COUNTIFS(Severity,$B589,AssignedDate,"&gt;=01/01/2017 12:00:00 AM",AssignedDate,"&lt;="&amp;$F$1)</f>
        <v/>
      </c>
      <c r="H589" s="177" t="n"/>
      <c r="L589" s="57" t="n">
        <v>0</v>
      </c>
      <c r="M589" s="57" t="n"/>
    </row>
    <row r="590" spans="1:13">
      <c r="A590" s="137" t="n">
        <v>1</v>
      </c>
      <c r="B590" s="100" t="s">
        <v>525</v>
      </c>
      <c r="C590" s="137">
        <f>COUNTIFS(Severity,$B590,AssignedDate,"&gt;="&amp;$C$1,AssignedDate,"&lt;="&amp;$F$1)</f>
        <v/>
      </c>
      <c r="D590" s="137">
        <f>COUNTIFS(Severity,$B590,Status,"&lt;&gt;Suspend",Status,"&lt;&gt;Assigned",Status,"&lt;&gt;Open",Status,"&lt;&gt;Hold",ResolvedDate,"&gt;="&amp;$C$1,ResolvedDate,"&lt;="&amp;$F$1)</f>
        <v/>
      </c>
      <c r="E590" s="137">
        <f>COUNTIFS(Severity,$B590,SLA_Breach,"&lt;&gt;Yes",Status,"&lt;&gt;Suspend",Status,"&lt;&gt;Assigned",Status,"&lt;&gt;Open",Status,"&lt;&gt;Hold&gt;",ResolvedDate,"&gt;="&amp;$C$1,ResolvedDate,"&lt;="&amp;$F$1)</f>
        <v/>
      </c>
      <c r="F590" s="137">
        <f>COUNTIFS(Severity,$B590,SLA_Breach,"Yes",Status,"&lt;&gt;Suspend",Status,"&lt;&gt;Assigned",Status,"&lt;&gt;Open",Status,"&lt;&gt;Hold&gt;",ResolvedDate,"&gt;="&amp;$C$1,ResolvedDate,"&lt;="&amp;$F$1)</f>
        <v/>
      </c>
      <c r="G590" s="137">
        <f>COUNTIFS(Severity,$B590,AssignedDate,"&gt;=01/01/2017 12:00:00 AM",AssignedDate,"&lt;="&amp;$F$1)</f>
        <v/>
      </c>
      <c r="H590" s="177" t="n"/>
      <c r="L590" s="57" t="n">
        <v>0</v>
      </c>
      <c r="M590" s="57" t="n"/>
    </row>
    <row r="591" spans="1:13">
      <c r="A591" s="137" t="n">
        <v>1</v>
      </c>
      <c r="B591" s="100" t="s">
        <v>525</v>
      </c>
      <c r="C591" s="137">
        <f>COUNTIFS(Severity,$B591,AssignedDate,"&gt;="&amp;$C$1,AssignedDate,"&lt;="&amp;$F$1)</f>
        <v/>
      </c>
      <c r="D591" s="137">
        <f>COUNTIFS(Severity,$B591,Status,"&lt;&gt;Suspend",Status,"&lt;&gt;Assigned",Status,"&lt;&gt;Open",Status,"&lt;&gt;Hold",ResolvedDate,"&gt;="&amp;$C$1,ResolvedDate,"&lt;="&amp;$F$1)</f>
        <v/>
      </c>
      <c r="E591" s="137">
        <f>COUNTIFS(Severity,$B591,SLA_Breach,"&lt;&gt;Yes",Status,"&lt;&gt;Suspend",Status,"&lt;&gt;Assigned",Status,"&lt;&gt;Open",Status,"&lt;&gt;Hold&gt;",ResolvedDate,"&gt;="&amp;$C$1,ResolvedDate,"&lt;="&amp;$F$1)</f>
        <v/>
      </c>
      <c r="F591" s="137">
        <f>COUNTIFS(Severity,$B591,SLA_Breach,"Yes",Status,"&lt;&gt;Suspend",Status,"&lt;&gt;Assigned",Status,"&lt;&gt;Open",Status,"&lt;&gt;Hold&gt;",ResolvedDate,"&gt;="&amp;$C$1,ResolvedDate,"&lt;="&amp;$F$1)</f>
        <v/>
      </c>
      <c r="G591" s="137">
        <f>COUNTIFS(Severity,$B591,AssignedDate,"&gt;=01/01/2017 12:00:00 AM",AssignedDate,"&lt;="&amp;$F$1)</f>
        <v/>
      </c>
      <c r="H591" s="177" t="n"/>
      <c r="L591" s="57" t="n">
        <v>0</v>
      </c>
      <c r="M591" s="57" t="n"/>
    </row>
    <row r="592" spans="1:13">
      <c r="A592" s="137" t="n">
        <v>1</v>
      </c>
      <c r="B592" s="100" t="s">
        <v>525</v>
      </c>
      <c r="C592" s="137">
        <f>COUNTIFS(Severity,$B592,AssignedDate,"&gt;="&amp;$C$1,AssignedDate,"&lt;="&amp;$F$1)</f>
        <v/>
      </c>
      <c r="D592" s="137">
        <f>COUNTIFS(Severity,$B592,Status,"&lt;&gt;Suspend",Status,"&lt;&gt;Assigned",Status,"&lt;&gt;Open",Status,"&lt;&gt;Hold",ResolvedDate,"&gt;="&amp;$C$1,ResolvedDate,"&lt;="&amp;$F$1)</f>
        <v/>
      </c>
      <c r="E592" s="137">
        <f>COUNTIFS(Severity,$B592,SLA_Breach,"&lt;&gt;Yes",Status,"&lt;&gt;Suspend",Status,"&lt;&gt;Assigned",Status,"&lt;&gt;Open",Status,"&lt;&gt;Hold&gt;",ResolvedDate,"&gt;="&amp;$C$1,ResolvedDate,"&lt;="&amp;$F$1)</f>
        <v/>
      </c>
      <c r="F592" s="137">
        <f>COUNTIFS(Severity,$B592,SLA_Breach,"Yes",Status,"&lt;&gt;Suspend",Status,"&lt;&gt;Assigned",Status,"&lt;&gt;Open",Status,"&lt;&gt;Hold&gt;",ResolvedDate,"&gt;="&amp;$C$1,ResolvedDate,"&lt;="&amp;$F$1)</f>
        <v/>
      </c>
      <c r="G592" s="137">
        <f>COUNTIFS(Severity,$B592,AssignedDate,"&gt;=01/01/2017 12:00:00 AM",AssignedDate,"&lt;="&amp;$F$1)</f>
        <v/>
      </c>
      <c r="H592" s="177" t="n"/>
      <c r="L592" s="57" t="n">
        <v>0</v>
      </c>
      <c r="M592" s="57" t="n"/>
    </row>
    <row r="593" spans="1:13">
      <c r="A593" s="137" t="n">
        <v>1</v>
      </c>
      <c r="B593" s="100" t="s">
        <v>525</v>
      </c>
      <c r="C593" s="137">
        <f>COUNTIFS(Severity,$B593,AssignedDate,"&gt;="&amp;$C$1,AssignedDate,"&lt;="&amp;$F$1)</f>
        <v/>
      </c>
      <c r="D593" s="137">
        <f>COUNTIFS(Severity,$B593,Status,"&lt;&gt;Suspend",Status,"&lt;&gt;Assigned",Status,"&lt;&gt;Open",Status,"&lt;&gt;Hold",ResolvedDate,"&gt;="&amp;$C$1,ResolvedDate,"&lt;="&amp;$F$1)</f>
        <v/>
      </c>
      <c r="E593" s="137">
        <f>COUNTIFS(Severity,$B593,SLA_Breach,"&lt;&gt;Yes",Status,"&lt;&gt;Suspend",Status,"&lt;&gt;Assigned",Status,"&lt;&gt;Open",Status,"&lt;&gt;Hold&gt;",ResolvedDate,"&gt;="&amp;$C$1,ResolvedDate,"&lt;="&amp;$F$1)</f>
        <v/>
      </c>
      <c r="F593" s="137">
        <f>COUNTIFS(Severity,$B593,SLA_Breach,"Yes",Status,"&lt;&gt;Suspend",Status,"&lt;&gt;Assigned",Status,"&lt;&gt;Open",Status,"&lt;&gt;Hold&gt;",ResolvedDate,"&gt;="&amp;$C$1,ResolvedDate,"&lt;="&amp;$F$1)</f>
        <v/>
      </c>
      <c r="G593" s="137">
        <f>COUNTIFS(Severity,$B593,AssignedDate,"&gt;=01/01/2017 12:00:00 AM",AssignedDate,"&lt;="&amp;$F$1)</f>
        <v/>
      </c>
      <c r="H593" s="177" t="n"/>
      <c r="L593" s="57" t="n">
        <v>0</v>
      </c>
      <c r="M593" s="57" t="n"/>
    </row>
    <row r="594" spans="1:13">
      <c r="A594" s="137" t="n">
        <v>1</v>
      </c>
      <c r="B594" s="100" t="s">
        <v>525</v>
      </c>
      <c r="C594" s="137">
        <f>COUNTIFS(Severity,$B594,AssignedDate,"&gt;="&amp;$C$1,AssignedDate,"&lt;="&amp;$F$1)</f>
        <v/>
      </c>
      <c r="D594" s="137">
        <f>COUNTIFS(Severity,$B594,Status,"&lt;&gt;Suspend",Status,"&lt;&gt;Assigned",Status,"&lt;&gt;Open",Status,"&lt;&gt;Hold",ResolvedDate,"&gt;="&amp;$C$1,ResolvedDate,"&lt;="&amp;$F$1)</f>
        <v/>
      </c>
      <c r="E594" s="137">
        <f>COUNTIFS(Severity,$B594,SLA_Breach,"&lt;&gt;Yes",Status,"&lt;&gt;Suspend",Status,"&lt;&gt;Assigned",Status,"&lt;&gt;Open",Status,"&lt;&gt;Hold&gt;",ResolvedDate,"&gt;="&amp;$C$1,ResolvedDate,"&lt;="&amp;$F$1)</f>
        <v/>
      </c>
      <c r="F594" s="137">
        <f>COUNTIFS(Severity,$B594,SLA_Breach,"Yes",Status,"&lt;&gt;Suspend",Status,"&lt;&gt;Assigned",Status,"&lt;&gt;Open",Status,"&lt;&gt;Hold&gt;",ResolvedDate,"&gt;="&amp;$C$1,ResolvedDate,"&lt;="&amp;$F$1)</f>
        <v/>
      </c>
      <c r="G594" s="137">
        <f>COUNTIFS(Severity,$B594,AssignedDate,"&gt;=01/01/2017 12:00:00 AM",AssignedDate,"&lt;="&amp;$F$1)</f>
        <v/>
      </c>
      <c r="H594" s="177" t="n"/>
      <c r="L594" s="57" t="n">
        <v>0</v>
      </c>
      <c r="M594" s="57" t="n"/>
    </row>
    <row r="595" spans="1:13">
      <c r="A595" s="137" t="n">
        <v>1</v>
      </c>
      <c r="B595" s="100" t="s">
        <v>525</v>
      </c>
      <c r="C595" s="137">
        <f>COUNTIFS(Severity,$B595,AssignedDate,"&gt;="&amp;$C$1,AssignedDate,"&lt;="&amp;$F$1)</f>
        <v/>
      </c>
      <c r="D595" s="137">
        <f>COUNTIFS(Severity,$B595,Status,"&lt;&gt;Suspend",Status,"&lt;&gt;Assigned",Status,"&lt;&gt;Open",Status,"&lt;&gt;Hold",ResolvedDate,"&gt;="&amp;$C$1,ResolvedDate,"&lt;="&amp;$F$1)</f>
        <v/>
      </c>
      <c r="E595" s="137">
        <f>COUNTIFS(Severity,$B595,SLA_Breach,"&lt;&gt;Yes",Status,"&lt;&gt;Suspend",Status,"&lt;&gt;Assigned",Status,"&lt;&gt;Open",Status,"&lt;&gt;Hold&gt;",ResolvedDate,"&gt;="&amp;$C$1,ResolvedDate,"&lt;="&amp;$F$1)</f>
        <v/>
      </c>
      <c r="F595" s="137">
        <f>COUNTIFS(Severity,$B595,SLA_Breach,"Yes",Status,"&lt;&gt;Suspend",Status,"&lt;&gt;Assigned",Status,"&lt;&gt;Open",Status,"&lt;&gt;Hold&gt;",ResolvedDate,"&gt;="&amp;$C$1,ResolvedDate,"&lt;="&amp;$F$1)</f>
        <v/>
      </c>
      <c r="G595" s="137">
        <f>COUNTIFS(Severity,$B595,AssignedDate,"&gt;=01/01/2017 12:00:00 AM",AssignedDate,"&lt;="&amp;$F$1)</f>
        <v/>
      </c>
      <c r="H595" s="177" t="n"/>
      <c r="L595" s="57" t="n">
        <v>0</v>
      </c>
      <c r="M595" s="57" t="n"/>
    </row>
    <row r="596" spans="1:13">
      <c r="A596" s="137" t="n">
        <v>1</v>
      </c>
      <c r="B596" s="100" t="s">
        <v>525</v>
      </c>
      <c r="C596" s="137">
        <f>COUNTIFS(Severity,$B596,AssignedDate,"&gt;="&amp;$C$1,AssignedDate,"&lt;="&amp;$F$1)</f>
        <v/>
      </c>
      <c r="D596" s="137">
        <f>COUNTIFS(Severity,$B596,Status,"&lt;&gt;Suspend",Status,"&lt;&gt;Assigned",Status,"&lt;&gt;Open",Status,"&lt;&gt;Hold",ResolvedDate,"&gt;="&amp;$C$1,ResolvedDate,"&lt;="&amp;$F$1)</f>
        <v/>
      </c>
      <c r="E596" s="137">
        <f>COUNTIFS(Severity,$B596,SLA_Breach,"&lt;&gt;Yes",Status,"&lt;&gt;Suspend",Status,"&lt;&gt;Assigned",Status,"&lt;&gt;Open",Status,"&lt;&gt;Hold&gt;",ResolvedDate,"&gt;="&amp;$C$1,ResolvedDate,"&lt;="&amp;$F$1)</f>
        <v/>
      </c>
      <c r="F596" s="137">
        <f>COUNTIFS(Severity,$B596,SLA_Breach,"Yes",Status,"&lt;&gt;Suspend",Status,"&lt;&gt;Assigned",Status,"&lt;&gt;Open",Status,"&lt;&gt;Hold&gt;",ResolvedDate,"&gt;="&amp;$C$1,ResolvedDate,"&lt;="&amp;$F$1)</f>
        <v/>
      </c>
      <c r="G596" s="137">
        <f>COUNTIFS(Severity,$B596,AssignedDate,"&gt;=01/01/2017 12:00:00 AM",AssignedDate,"&lt;="&amp;$F$1)</f>
        <v/>
      </c>
      <c r="H596" s="177" t="n"/>
      <c r="L596" s="57" t="n">
        <v>0</v>
      </c>
      <c r="M596" s="57" t="n"/>
    </row>
    <row r="597" spans="1:13">
      <c r="A597" s="137" t="n">
        <v>1</v>
      </c>
      <c r="B597" s="100" t="s">
        <v>525</v>
      </c>
      <c r="C597" s="137">
        <f>COUNTIFS(Severity,$B597,AssignedDate,"&gt;="&amp;$C$1,AssignedDate,"&lt;="&amp;$F$1)</f>
        <v/>
      </c>
      <c r="D597" s="137">
        <f>COUNTIFS(Severity,$B597,Status,"&lt;&gt;Suspend",Status,"&lt;&gt;Assigned",Status,"&lt;&gt;Open",Status,"&lt;&gt;Hold",ResolvedDate,"&gt;="&amp;$C$1,ResolvedDate,"&lt;="&amp;$F$1)</f>
        <v/>
      </c>
      <c r="E597" s="137">
        <f>COUNTIFS(Severity,$B597,SLA_Breach,"&lt;&gt;Yes",Status,"&lt;&gt;Suspend",Status,"&lt;&gt;Assigned",Status,"&lt;&gt;Open",Status,"&lt;&gt;Hold&gt;",ResolvedDate,"&gt;="&amp;$C$1,ResolvedDate,"&lt;="&amp;$F$1)</f>
        <v/>
      </c>
      <c r="F597" s="137">
        <f>COUNTIFS(Severity,$B597,SLA_Breach,"Yes",Status,"&lt;&gt;Suspend",Status,"&lt;&gt;Assigned",Status,"&lt;&gt;Open",Status,"&lt;&gt;Hold&gt;",ResolvedDate,"&gt;="&amp;$C$1,ResolvedDate,"&lt;="&amp;$F$1)</f>
        <v/>
      </c>
      <c r="G597" s="137">
        <f>COUNTIFS(Severity,$B597,AssignedDate,"&gt;=01/01/2017 12:00:00 AM",AssignedDate,"&lt;="&amp;$F$1)</f>
        <v/>
      </c>
      <c r="H597" s="177" t="n"/>
      <c r="L597" s="57" t="n">
        <v>0</v>
      </c>
      <c r="M597" s="57" t="n"/>
    </row>
    <row r="598" spans="1:13">
      <c r="A598" s="137" t="n">
        <v>1</v>
      </c>
      <c r="B598" s="100" t="s">
        <v>525</v>
      </c>
      <c r="C598" s="137">
        <f>COUNTIFS(Severity,$B598,AssignedDate,"&gt;="&amp;$C$1,AssignedDate,"&lt;="&amp;$F$1)</f>
        <v/>
      </c>
      <c r="D598" s="137">
        <f>COUNTIFS(Severity,$B598,Status,"&lt;&gt;Suspend",Status,"&lt;&gt;Assigned",Status,"&lt;&gt;Open",Status,"&lt;&gt;Hold",ResolvedDate,"&gt;="&amp;$C$1,ResolvedDate,"&lt;="&amp;$F$1)</f>
        <v/>
      </c>
      <c r="E598" s="137">
        <f>COUNTIFS(Severity,$B598,SLA_Breach,"&lt;&gt;Yes",Status,"&lt;&gt;Suspend",Status,"&lt;&gt;Assigned",Status,"&lt;&gt;Open",Status,"&lt;&gt;Hold&gt;",ResolvedDate,"&gt;="&amp;$C$1,ResolvedDate,"&lt;="&amp;$F$1)</f>
        <v/>
      </c>
      <c r="F598" s="137">
        <f>COUNTIFS(Severity,$B598,SLA_Breach,"Yes",Status,"&lt;&gt;Suspend",Status,"&lt;&gt;Assigned",Status,"&lt;&gt;Open",Status,"&lt;&gt;Hold&gt;",ResolvedDate,"&gt;="&amp;$C$1,ResolvedDate,"&lt;="&amp;$F$1)</f>
        <v/>
      </c>
      <c r="G598" s="137">
        <f>COUNTIFS(Severity,$B598,AssignedDate,"&gt;=01/01/2017 12:00:00 AM",AssignedDate,"&lt;="&amp;$F$1)</f>
        <v/>
      </c>
      <c r="H598" s="177" t="n"/>
      <c r="L598" s="57" t="n">
        <v>0</v>
      </c>
      <c r="M598" s="57" t="n"/>
    </row>
    <row r="599" spans="1:13">
      <c r="A599" s="137" t="n">
        <v>1</v>
      </c>
      <c r="B599" s="100" t="s">
        <v>525</v>
      </c>
      <c r="C599" s="137">
        <f>COUNTIFS(Severity,$B599,AssignedDate,"&gt;="&amp;$C$1,AssignedDate,"&lt;="&amp;$F$1)</f>
        <v/>
      </c>
      <c r="D599" s="137">
        <f>COUNTIFS(Severity,$B599,Status,"&lt;&gt;Suspend",Status,"&lt;&gt;Assigned",Status,"&lt;&gt;Open",Status,"&lt;&gt;Hold",ResolvedDate,"&gt;="&amp;$C$1,ResolvedDate,"&lt;="&amp;$F$1)</f>
        <v/>
      </c>
      <c r="E599" s="137">
        <f>COUNTIFS(Severity,$B599,SLA_Breach,"&lt;&gt;Yes",Status,"&lt;&gt;Suspend",Status,"&lt;&gt;Assigned",Status,"&lt;&gt;Open",Status,"&lt;&gt;Hold&gt;",ResolvedDate,"&gt;="&amp;$C$1,ResolvedDate,"&lt;="&amp;$F$1)</f>
        <v/>
      </c>
      <c r="F599" s="137">
        <f>COUNTIFS(Severity,$B599,SLA_Breach,"Yes",Status,"&lt;&gt;Suspend",Status,"&lt;&gt;Assigned",Status,"&lt;&gt;Open",Status,"&lt;&gt;Hold&gt;",ResolvedDate,"&gt;="&amp;$C$1,ResolvedDate,"&lt;="&amp;$F$1)</f>
        <v/>
      </c>
      <c r="G599" s="137">
        <f>COUNTIFS(Severity,$B599,AssignedDate,"&gt;=01/01/2017 12:00:00 AM",AssignedDate,"&lt;="&amp;$F$1)</f>
        <v/>
      </c>
      <c r="H599" s="177" t="n"/>
      <c r="L599" s="57" t="n">
        <v>0</v>
      </c>
      <c r="M599" s="57" t="n"/>
    </row>
    <row r="600" spans="1:13">
      <c r="A600" s="137" t="n">
        <v>1</v>
      </c>
      <c r="B600" s="100" t="s">
        <v>525</v>
      </c>
      <c r="C600" s="137">
        <f>COUNTIFS(Severity,$B600,AssignedDate,"&gt;="&amp;$C$1,AssignedDate,"&lt;="&amp;$F$1)</f>
        <v/>
      </c>
      <c r="D600" s="137">
        <f>COUNTIFS(Severity,$B600,Status,"&lt;&gt;Suspend",Status,"&lt;&gt;Assigned",Status,"&lt;&gt;Open",Status,"&lt;&gt;Hold",ResolvedDate,"&gt;="&amp;$C$1,ResolvedDate,"&lt;="&amp;$F$1)</f>
        <v/>
      </c>
      <c r="E600" s="137">
        <f>COUNTIFS(Severity,$B600,SLA_Breach,"&lt;&gt;Yes",Status,"&lt;&gt;Suspend",Status,"&lt;&gt;Assigned",Status,"&lt;&gt;Open",Status,"&lt;&gt;Hold&gt;",ResolvedDate,"&gt;="&amp;$C$1,ResolvedDate,"&lt;="&amp;$F$1)</f>
        <v/>
      </c>
      <c r="F600" s="137">
        <f>COUNTIFS(Severity,$B600,SLA_Breach,"Yes",Status,"&lt;&gt;Suspend",Status,"&lt;&gt;Assigned",Status,"&lt;&gt;Open",Status,"&lt;&gt;Hold&gt;",ResolvedDate,"&gt;="&amp;$C$1,ResolvedDate,"&lt;="&amp;$F$1)</f>
        <v/>
      </c>
      <c r="G600" s="137">
        <f>COUNTIFS(Severity,$B600,AssignedDate,"&gt;=01/01/2017 12:00:00 AM",AssignedDate,"&lt;="&amp;$F$1)</f>
        <v/>
      </c>
      <c r="H600" s="177" t="n"/>
      <c r="L600" s="57" t="n">
        <v>0</v>
      </c>
      <c r="M600" s="57" t="n"/>
    </row>
    <row r="601" spans="1:13">
      <c r="A601" s="137" t="n">
        <v>1</v>
      </c>
      <c r="B601" s="100" t="s">
        <v>525</v>
      </c>
      <c r="C601" s="137">
        <f>COUNTIFS(Severity,$B601,AssignedDate,"&gt;="&amp;$C$1,AssignedDate,"&lt;="&amp;$F$1)</f>
        <v/>
      </c>
      <c r="D601" s="137">
        <f>COUNTIFS(Severity,$B601,Status,"&lt;&gt;Suspend",Status,"&lt;&gt;Assigned",Status,"&lt;&gt;Open",Status,"&lt;&gt;Hold",ResolvedDate,"&gt;="&amp;$C$1,ResolvedDate,"&lt;="&amp;$F$1)</f>
        <v/>
      </c>
      <c r="E601" s="137">
        <f>COUNTIFS(Severity,$B601,SLA_Breach,"&lt;&gt;Yes",Status,"&lt;&gt;Suspend",Status,"&lt;&gt;Assigned",Status,"&lt;&gt;Open",Status,"&lt;&gt;Hold&gt;",ResolvedDate,"&gt;="&amp;$C$1,ResolvedDate,"&lt;="&amp;$F$1)</f>
        <v/>
      </c>
      <c r="F601" s="137">
        <f>COUNTIFS(Severity,$B601,SLA_Breach,"Yes",Status,"&lt;&gt;Suspend",Status,"&lt;&gt;Assigned",Status,"&lt;&gt;Open",Status,"&lt;&gt;Hold&gt;",ResolvedDate,"&gt;="&amp;$C$1,ResolvedDate,"&lt;="&amp;$F$1)</f>
        <v/>
      </c>
      <c r="G601" s="137">
        <f>COUNTIFS(Severity,$B601,AssignedDate,"&gt;=01/01/2017 12:00:00 AM",AssignedDate,"&lt;="&amp;$F$1)</f>
        <v/>
      </c>
      <c r="H601" s="177" t="n"/>
      <c r="L601" s="57" t="n">
        <v>0</v>
      </c>
      <c r="M601" s="57" t="n"/>
    </row>
    <row r="602" spans="1:13">
      <c r="A602" s="137" t="n">
        <v>1</v>
      </c>
      <c r="B602" s="100" t="s">
        <v>525</v>
      </c>
      <c r="C602" s="137">
        <f>COUNTIFS(Severity,$B602,AssignedDate,"&gt;="&amp;$C$1,AssignedDate,"&lt;="&amp;$F$1)</f>
        <v/>
      </c>
      <c r="D602" s="137">
        <f>COUNTIFS(Severity,$B602,Status,"&lt;&gt;Suspend",Status,"&lt;&gt;Assigned",Status,"&lt;&gt;Open",Status,"&lt;&gt;Hold",ResolvedDate,"&gt;="&amp;$C$1,ResolvedDate,"&lt;="&amp;$F$1)</f>
        <v/>
      </c>
      <c r="E602" s="137">
        <f>COUNTIFS(Severity,$B602,SLA_Breach,"&lt;&gt;Yes",Status,"&lt;&gt;Suspend",Status,"&lt;&gt;Assigned",Status,"&lt;&gt;Open",Status,"&lt;&gt;Hold&gt;",ResolvedDate,"&gt;="&amp;$C$1,ResolvedDate,"&lt;="&amp;$F$1)</f>
        <v/>
      </c>
      <c r="F602" s="137">
        <f>COUNTIFS(Severity,$B602,SLA_Breach,"Yes",Status,"&lt;&gt;Suspend",Status,"&lt;&gt;Assigned",Status,"&lt;&gt;Open",Status,"&lt;&gt;Hold&gt;",ResolvedDate,"&gt;="&amp;$C$1,ResolvedDate,"&lt;="&amp;$F$1)</f>
        <v/>
      </c>
      <c r="G602" s="137">
        <f>COUNTIFS(Severity,$B602,AssignedDate,"&gt;=01/01/2017 12:00:00 AM",AssignedDate,"&lt;="&amp;$F$1)</f>
        <v/>
      </c>
      <c r="H602" s="177" t="n"/>
      <c r="L602" s="57" t="n">
        <v>0</v>
      </c>
      <c r="M602" s="57" t="n"/>
    </row>
    <row r="603" spans="1:13">
      <c r="A603" s="137" t="n">
        <v>1</v>
      </c>
      <c r="B603" s="100" t="s">
        <v>525</v>
      </c>
      <c r="C603" s="137">
        <f>COUNTIFS(Severity,$B603,AssignedDate,"&gt;="&amp;$C$1,AssignedDate,"&lt;="&amp;$F$1)</f>
        <v/>
      </c>
      <c r="D603" s="137">
        <f>COUNTIFS(Severity,$B603,Status,"&lt;&gt;Suspend",Status,"&lt;&gt;Assigned",Status,"&lt;&gt;Open",Status,"&lt;&gt;Hold",ResolvedDate,"&gt;="&amp;$C$1,ResolvedDate,"&lt;="&amp;$F$1)</f>
        <v/>
      </c>
      <c r="E603" s="137">
        <f>COUNTIFS(Severity,$B603,SLA_Breach,"&lt;&gt;Yes",Status,"&lt;&gt;Suspend",Status,"&lt;&gt;Assigned",Status,"&lt;&gt;Open",Status,"&lt;&gt;Hold&gt;",ResolvedDate,"&gt;="&amp;$C$1,ResolvedDate,"&lt;="&amp;$F$1)</f>
        <v/>
      </c>
      <c r="F603" s="137">
        <f>COUNTIFS(Severity,$B603,SLA_Breach,"Yes",Status,"&lt;&gt;Suspend",Status,"&lt;&gt;Assigned",Status,"&lt;&gt;Open",Status,"&lt;&gt;Hold&gt;",ResolvedDate,"&gt;="&amp;$C$1,ResolvedDate,"&lt;="&amp;$F$1)</f>
        <v/>
      </c>
      <c r="G603" s="137">
        <f>COUNTIFS(Severity,$B603,AssignedDate,"&gt;=01/01/2017 12:00:00 AM",AssignedDate,"&lt;="&amp;$F$1)</f>
        <v/>
      </c>
      <c r="H603" s="177" t="n"/>
      <c r="L603" s="57" t="n">
        <v>0</v>
      </c>
      <c r="M603" s="57" t="n"/>
    </row>
    <row r="604" spans="1:13">
      <c r="A604" s="137" t="n">
        <v>1</v>
      </c>
      <c r="B604" s="100" t="s">
        <v>525</v>
      </c>
      <c r="C604" s="137">
        <f>COUNTIFS(Severity,$B604,AssignedDate,"&gt;="&amp;$C$1,AssignedDate,"&lt;="&amp;$F$1)</f>
        <v/>
      </c>
      <c r="D604" s="137">
        <f>COUNTIFS(Severity,$B604,Status,"&lt;&gt;Suspend",Status,"&lt;&gt;Assigned",Status,"&lt;&gt;Open",Status,"&lt;&gt;Hold",ResolvedDate,"&gt;="&amp;$C$1,ResolvedDate,"&lt;="&amp;$F$1)</f>
        <v/>
      </c>
      <c r="E604" s="137">
        <f>COUNTIFS(Severity,$B604,SLA_Breach,"&lt;&gt;Yes",Status,"&lt;&gt;Suspend",Status,"&lt;&gt;Assigned",Status,"&lt;&gt;Open",Status,"&lt;&gt;Hold&gt;",ResolvedDate,"&gt;="&amp;$C$1,ResolvedDate,"&lt;="&amp;$F$1)</f>
        <v/>
      </c>
      <c r="F604" s="137">
        <f>COUNTIFS(Severity,$B604,SLA_Breach,"Yes",Status,"&lt;&gt;Suspend",Status,"&lt;&gt;Assigned",Status,"&lt;&gt;Open",Status,"&lt;&gt;Hold&gt;",ResolvedDate,"&gt;="&amp;$C$1,ResolvedDate,"&lt;="&amp;$F$1)</f>
        <v/>
      </c>
      <c r="G604" s="137">
        <f>COUNTIFS(Severity,$B604,AssignedDate,"&gt;=01/01/2017 12:00:00 AM",AssignedDate,"&lt;="&amp;$F$1)</f>
        <v/>
      </c>
      <c r="H604" s="177" t="n"/>
      <c r="L604" s="57" t="n">
        <v>0</v>
      </c>
      <c r="M604" s="57" t="n"/>
    </row>
    <row r="605" spans="1:13">
      <c r="A605" s="137" t="n">
        <v>1</v>
      </c>
      <c r="B605" s="100" t="s">
        <v>525</v>
      </c>
      <c r="C605" s="137">
        <f>COUNTIFS(Severity,$B605,AssignedDate,"&gt;="&amp;$C$1,AssignedDate,"&lt;="&amp;$F$1)</f>
        <v/>
      </c>
      <c r="D605" s="137">
        <f>COUNTIFS(Severity,$B605,Status,"&lt;&gt;Suspend",Status,"&lt;&gt;Assigned",Status,"&lt;&gt;Open",Status,"&lt;&gt;Hold",ResolvedDate,"&gt;="&amp;$C$1,ResolvedDate,"&lt;="&amp;$F$1)</f>
        <v/>
      </c>
      <c r="E605" s="137">
        <f>COUNTIFS(Severity,$B605,SLA_Breach,"&lt;&gt;Yes",Status,"&lt;&gt;Suspend",Status,"&lt;&gt;Assigned",Status,"&lt;&gt;Open",Status,"&lt;&gt;Hold&gt;",ResolvedDate,"&gt;="&amp;$C$1,ResolvedDate,"&lt;="&amp;$F$1)</f>
        <v/>
      </c>
      <c r="F605" s="137">
        <f>COUNTIFS(Severity,$B605,SLA_Breach,"Yes",Status,"&lt;&gt;Suspend",Status,"&lt;&gt;Assigned",Status,"&lt;&gt;Open",Status,"&lt;&gt;Hold&gt;",ResolvedDate,"&gt;="&amp;$C$1,ResolvedDate,"&lt;="&amp;$F$1)</f>
        <v/>
      </c>
      <c r="G605" s="137">
        <f>COUNTIFS(Severity,$B605,AssignedDate,"&gt;=01/01/2017 12:00:00 AM",AssignedDate,"&lt;="&amp;$F$1)</f>
        <v/>
      </c>
      <c r="H605" s="177" t="n"/>
      <c r="L605" s="57" t="n">
        <v>0</v>
      </c>
      <c r="M605" s="57" t="n"/>
    </row>
    <row r="606" spans="1:13">
      <c r="A606" s="137" t="n">
        <v>1</v>
      </c>
      <c r="B606" s="100" t="s">
        <v>525</v>
      </c>
      <c r="C606" s="137">
        <f>COUNTIFS(Severity,$B606,AssignedDate,"&gt;="&amp;$C$1,AssignedDate,"&lt;="&amp;$F$1)</f>
        <v/>
      </c>
      <c r="D606" s="137">
        <f>COUNTIFS(Severity,$B606,Status,"&lt;&gt;Suspend",Status,"&lt;&gt;Assigned",Status,"&lt;&gt;Open",Status,"&lt;&gt;Hold",ResolvedDate,"&gt;="&amp;$C$1,ResolvedDate,"&lt;="&amp;$F$1)</f>
        <v/>
      </c>
      <c r="E606" s="137">
        <f>COUNTIFS(Severity,$B606,SLA_Breach,"&lt;&gt;Yes",Status,"&lt;&gt;Suspend",Status,"&lt;&gt;Assigned",Status,"&lt;&gt;Open",Status,"&lt;&gt;Hold&gt;",ResolvedDate,"&gt;="&amp;$C$1,ResolvedDate,"&lt;="&amp;$F$1)</f>
        <v/>
      </c>
      <c r="F606" s="137">
        <f>COUNTIFS(Severity,$B606,SLA_Breach,"Yes",Status,"&lt;&gt;Suspend",Status,"&lt;&gt;Assigned",Status,"&lt;&gt;Open",Status,"&lt;&gt;Hold&gt;",ResolvedDate,"&gt;="&amp;$C$1,ResolvedDate,"&lt;="&amp;$F$1)</f>
        <v/>
      </c>
      <c r="G606" s="137">
        <f>COUNTIFS(Severity,$B606,AssignedDate,"&gt;=01/01/2017 12:00:00 AM",AssignedDate,"&lt;="&amp;$F$1)</f>
        <v/>
      </c>
      <c r="H606" s="177" t="n"/>
      <c r="L606" s="57" t="n">
        <v>0</v>
      </c>
      <c r="M606" s="57" t="n"/>
    </row>
    <row r="607" spans="1:13">
      <c r="A607" s="137" t="n">
        <v>1</v>
      </c>
      <c r="B607" s="100" t="s">
        <v>525</v>
      </c>
      <c r="C607" s="137">
        <f>COUNTIFS(Severity,$B607,AssignedDate,"&gt;="&amp;$C$1,AssignedDate,"&lt;="&amp;$F$1)</f>
        <v/>
      </c>
      <c r="D607" s="137">
        <f>COUNTIFS(Severity,$B607,Status,"&lt;&gt;Suspend",Status,"&lt;&gt;Assigned",Status,"&lt;&gt;Open",Status,"&lt;&gt;Hold",ResolvedDate,"&gt;="&amp;$C$1,ResolvedDate,"&lt;="&amp;$F$1)</f>
        <v/>
      </c>
      <c r="E607" s="137">
        <f>COUNTIFS(Severity,$B607,SLA_Breach,"&lt;&gt;Yes",Status,"&lt;&gt;Suspend",Status,"&lt;&gt;Assigned",Status,"&lt;&gt;Open",Status,"&lt;&gt;Hold&gt;",ResolvedDate,"&gt;="&amp;$C$1,ResolvedDate,"&lt;="&amp;$F$1)</f>
        <v/>
      </c>
      <c r="F607" s="137">
        <f>COUNTIFS(Severity,$B607,SLA_Breach,"Yes",Status,"&lt;&gt;Suspend",Status,"&lt;&gt;Assigned",Status,"&lt;&gt;Open",Status,"&lt;&gt;Hold&gt;",ResolvedDate,"&gt;="&amp;$C$1,ResolvedDate,"&lt;="&amp;$F$1)</f>
        <v/>
      </c>
      <c r="G607" s="137">
        <f>COUNTIFS(Severity,$B607,AssignedDate,"&gt;=01/01/2017 12:00:00 AM",AssignedDate,"&lt;="&amp;$F$1)</f>
        <v/>
      </c>
      <c r="H607" s="177" t="n"/>
      <c r="L607" s="57" t="n">
        <v>0</v>
      </c>
      <c r="M607" s="57" t="n"/>
    </row>
    <row r="608" spans="1:13">
      <c r="A608" s="137" t="n">
        <v>1</v>
      </c>
      <c r="B608" s="100" t="s">
        <v>525</v>
      </c>
      <c r="C608" s="137">
        <f>COUNTIFS(Severity,$B608,AssignedDate,"&gt;="&amp;$C$1,AssignedDate,"&lt;="&amp;$F$1)</f>
        <v/>
      </c>
      <c r="D608" s="137">
        <f>COUNTIFS(Severity,$B608,Status,"&lt;&gt;Suspend",Status,"&lt;&gt;Assigned",Status,"&lt;&gt;Open",Status,"&lt;&gt;Hold",ResolvedDate,"&gt;="&amp;$C$1,ResolvedDate,"&lt;="&amp;$F$1)</f>
        <v/>
      </c>
      <c r="E608" s="137">
        <f>COUNTIFS(Severity,$B608,SLA_Breach,"&lt;&gt;Yes",Status,"&lt;&gt;Suspend",Status,"&lt;&gt;Assigned",Status,"&lt;&gt;Open",Status,"&lt;&gt;Hold&gt;",ResolvedDate,"&gt;="&amp;$C$1,ResolvedDate,"&lt;="&amp;$F$1)</f>
        <v/>
      </c>
      <c r="F608" s="137">
        <f>COUNTIFS(Severity,$B608,SLA_Breach,"Yes",Status,"&lt;&gt;Suspend",Status,"&lt;&gt;Assigned",Status,"&lt;&gt;Open",Status,"&lt;&gt;Hold&gt;",ResolvedDate,"&gt;="&amp;$C$1,ResolvedDate,"&lt;="&amp;$F$1)</f>
        <v/>
      </c>
      <c r="G608" s="137">
        <f>COUNTIFS(Severity,$B608,AssignedDate,"&gt;=01/01/2017 12:00:00 AM",AssignedDate,"&lt;="&amp;$F$1)</f>
        <v/>
      </c>
      <c r="H608" s="177" t="n"/>
      <c r="L608" s="57" t="n">
        <v>0</v>
      </c>
      <c r="M608" s="57" t="n"/>
    </row>
    <row r="609" spans="1:13">
      <c r="A609" s="137" t="n">
        <v>1</v>
      </c>
      <c r="B609" s="100" t="s">
        <v>525</v>
      </c>
      <c r="C609" s="137">
        <f>COUNTIFS(Severity,$B609,AssignedDate,"&gt;="&amp;$C$1,AssignedDate,"&lt;="&amp;$F$1)</f>
        <v/>
      </c>
      <c r="D609" s="137">
        <f>COUNTIFS(Severity,$B609,Status,"&lt;&gt;Suspend",Status,"&lt;&gt;Assigned",Status,"&lt;&gt;Open",Status,"&lt;&gt;Hold",ResolvedDate,"&gt;="&amp;$C$1,ResolvedDate,"&lt;="&amp;$F$1)</f>
        <v/>
      </c>
      <c r="E609" s="137">
        <f>COUNTIFS(Severity,$B609,SLA_Breach,"&lt;&gt;Yes",Status,"&lt;&gt;Suspend",Status,"&lt;&gt;Assigned",Status,"&lt;&gt;Open",Status,"&lt;&gt;Hold&gt;",ResolvedDate,"&gt;="&amp;$C$1,ResolvedDate,"&lt;="&amp;$F$1)</f>
        <v/>
      </c>
      <c r="F609" s="137">
        <f>COUNTIFS(Severity,$B609,SLA_Breach,"Yes",Status,"&lt;&gt;Suspend",Status,"&lt;&gt;Assigned",Status,"&lt;&gt;Open",Status,"&lt;&gt;Hold&gt;",ResolvedDate,"&gt;="&amp;$C$1,ResolvedDate,"&lt;="&amp;$F$1)</f>
        <v/>
      </c>
      <c r="G609" s="137">
        <f>COUNTIFS(Severity,$B609,AssignedDate,"&gt;=01/01/2017 12:00:00 AM",AssignedDate,"&lt;="&amp;$F$1)</f>
        <v/>
      </c>
      <c r="H609" s="177" t="n"/>
      <c r="L609" s="57" t="n">
        <v>0</v>
      </c>
      <c r="M609" s="57" t="n"/>
    </row>
    <row r="610" spans="1:13">
      <c r="A610" s="137" t="n">
        <v>1</v>
      </c>
      <c r="B610" s="100" t="s">
        <v>525</v>
      </c>
      <c r="C610" s="137">
        <f>COUNTIFS(Severity,$B610,AssignedDate,"&gt;="&amp;$C$1,AssignedDate,"&lt;="&amp;$F$1)</f>
        <v/>
      </c>
      <c r="D610" s="137">
        <f>COUNTIFS(Severity,$B610,Status,"&lt;&gt;Suspend",Status,"&lt;&gt;Assigned",Status,"&lt;&gt;Open",Status,"&lt;&gt;Hold",ResolvedDate,"&gt;="&amp;$C$1,ResolvedDate,"&lt;="&amp;$F$1)</f>
        <v/>
      </c>
      <c r="E610" s="137">
        <f>COUNTIFS(Severity,$B610,SLA_Breach,"&lt;&gt;Yes",Status,"&lt;&gt;Suspend",Status,"&lt;&gt;Assigned",Status,"&lt;&gt;Open",Status,"&lt;&gt;Hold&gt;",ResolvedDate,"&gt;="&amp;$C$1,ResolvedDate,"&lt;="&amp;$F$1)</f>
        <v/>
      </c>
      <c r="F610" s="137">
        <f>COUNTIFS(Severity,$B610,SLA_Breach,"Yes",Status,"&lt;&gt;Suspend",Status,"&lt;&gt;Assigned",Status,"&lt;&gt;Open",Status,"&lt;&gt;Hold&gt;",ResolvedDate,"&gt;="&amp;$C$1,ResolvedDate,"&lt;="&amp;$F$1)</f>
        <v/>
      </c>
      <c r="G610" s="137">
        <f>COUNTIFS(Severity,$B610,AssignedDate,"&gt;=01/01/2017 12:00:00 AM",AssignedDate,"&lt;="&amp;$F$1)</f>
        <v/>
      </c>
      <c r="H610" s="177" t="n"/>
      <c r="L610" s="57" t="n">
        <v>0</v>
      </c>
      <c r="M610" s="57" t="n"/>
    </row>
    <row r="611" spans="1:13">
      <c r="A611" s="137" t="n">
        <v>1</v>
      </c>
      <c r="B611" s="100" t="s">
        <v>525</v>
      </c>
      <c r="C611" s="137">
        <f>COUNTIFS(Severity,$B611,AssignedDate,"&gt;="&amp;$C$1,AssignedDate,"&lt;="&amp;$F$1)</f>
        <v/>
      </c>
      <c r="D611" s="137">
        <f>COUNTIFS(Severity,$B611,Status,"&lt;&gt;Suspend",Status,"&lt;&gt;Assigned",Status,"&lt;&gt;Open",Status,"&lt;&gt;Hold",ResolvedDate,"&gt;="&amp;$C$1,ResolvedDate,"&lt;="&amp;$F$1)</f>
        <v/>
      </c>
      <c r="E611" s="137">
        <f>COUNTIFS(Severity,$B611,SLA_Breach,"&lt;&gt;Yes",Status,"&lt;&gt;Suspend",Status,"&lt;&gt;Assigned",Status,"&lt;&gt;Open",Status,"&lt;&gt;Hold&gt;",ResolvedDate,"&gt;="&amp;$C$1,ResolvedDate,"&lt;="&amp;$F$1)</f>
        <v/>
      </c>
      <c r="F611" s="137">
        <f>COUNTIFS(Severity,$B611,SLA_Breach,"Yes",Status,"&lt;&gt;Suspend",Status,"&lt;&gt;Assigned",Status,"&lt;&gt;Open",Status,"&lt;&gt;Hold&gt;",ResolvedDate,"&gt;="&amp;$C$1,ResolvedDate,"&lt;="&amp;$F$1)</f>
        <v/>
      </c>
      <c r="G611" s="137">
        <f>COUNTIFS(Severity,$B611,AssignedDate,"&gt;=01/01/2017 12:00:00 AM",AssignedDate,"&lt;="&amp;$F$1)</f>
        <v/>
      </c>
      <c r="H611" s="177" t="n"/>
      <c r="L611" s="57" t="n">
        <v>0</v>
      </c>
      <c r="M611" s="57" t="n"/>
    </row>
    <row r="612" spans="1:13">
      <c r="A612" s="137" t="n">
        <v>1</v>
      </c>
      <c r="B612" s="100" t="s">
        <v>525</v>
      </c>
      <c r="C612" s="137">
        <f>COUNTIFS(Severity,$B612,AssignedDate,"&gt;="&amp;$C$1,AssignedDate,"&lt;="&amp;$F$1)</f>
        <v/>
      </c>
      <c r="D612" s="137">
        <f>COUNTIFS(Severity,$B612,Status,"&lt;&gt;Suspend",Status,"&lt;&gt;Assigned",Status,"&lt;&gt;Open",Status,"&lt;&gt;Hold",ResolvedDate,"&gt;="&amp;$C$1,ResolvedDate,"&lt;="&amp;$F$1)</f>
        <v/>
      </c>
      <c r="E612" s="137">
        <f>COUNTIFS(Severity,$B612,SLA_Breach,"&lt;&gt;Yes",Status,"&lt;&gt;Suspend",Status,"&lt;&gt;Assigned",Status,"&lt;&gt;Open",Status,"&lt;&gt;Hold&gt;",ResolvedDate,"&gt;="&amp;$C$1,ResolvedDate,"&lt;="&amp;$F$1)</f>
        <v/>
      </c>
      <c r="F612" s="137">
        <f>COUNTIFS(Severity,$B612,SLA_Breach,"Yes",Status,"&lt;&gt;Suspend",Status,"&lt;&gt;Assigned",Status,"&lt;&gt;Open",Status,"&lt;&gt;Hold&gt;",ResolvedDate,"&gt;="&amp;$C$1,ResolvedDate,"&lt;="&amp;$F$1)</f>
        <v/>
      </c>
      <c r="G612" s="137">
        <f>COUNTIFS(Severity,$B612,AssignedDate,"&gt;=01/01/2017 12:00:00 AM",AssignedDate,"&lt;="&amp;$F$1)</f>
        <v/>
      </c>
      <c r="H612" s="177" t="n"/>
      <c r="L612" s="57" t="n">
        <v>0</v>
      </c>
      <c r="M612" s="57" t="n"/>
    </row>
    <row r="613" spans="1:13">
      <c r="A613" s="137" t="n">
        <v>1</v>
      </c>
      <c r="B613" s="100" t="s">
        <v>525</v>
      </c>
      <c r="C613" s="137">
        <f>COUNTIFS(Severity,$B613,AssignedDate,"&gt;="&amp;$C$1,AssignedDate,"&lt;="&amp;$F$1)</f>
        <v/>
      </c>
      <c r="D613" s="137">
        <f>COUNTIFS(Severity,$B613,Status,"&lt;&gt;Suspend",Status,"&lt;&gt;Assigned",Status,"&lt;&gt;Open",Status,"&lt;&gt;Hold",ResolvedDate,"&gt;="&amp;$C$1,ResolvedDate,"&lt;="&amp;$F$1)</f>
        <v/>
      </c>
      <c r="E613" s="137">
        <f>COUNTIFS(Severity,$B613,SLA_Breach,"&lt;&gt;Yes",Status,"&lt;&gt;Suspend",Status,"&lt;&gt;Assigned",Status,"&lt;&gt;Open",Status,"&lt;&gt;Hold&gt;",ResolvedDate,"&gt;="&amp;$C$1,ResolvedDate,"&lt;="&amp;$F$1)</f>
        <v/>
      </c>
      <c r="F613" s="137">
        <f>COUNTIFS(Severity,$B613,SLA_Breach,"Yes",Status,"&lt;&gt;Suspend",Status,"&lt;&gt;Assigned",Status,"&lt;&gt;Open",Status,"&lt;&gt;Hold&gt;",ResolvedDate,"&gt;="&amp;$C$1,ResolvedDate,"&lt;="&amp;$F$1)</f>
        <v/>
      </c>
      <c r="G613" s="137">
        <f>COUNTIFS(Severity,$B613,AssignedDate,"&gt;=01/01/2017 12:00:00 AM",AssignedDate,"&lt;="&amp;$F$1)</f>
        <v/>
      </c>
      <c r="H613" s="177" t="n"/>
      <c r="L613" s="57" t="n">
        <v>0</v>
      </c>
      <c r="M613" s="57" t="n"/>
    </row>
    <row r="614" spans="1:13">
      <c r="A614" s="137" t="n">
        <v>1</v>
      </c>
      <c r="B614" s="100" t="s">
        <v>525</v>
      </c>
      <c r="C614" s="137">
        <f>COUNTIFS(Severity,$B614,AssignedDate,"&gt;="&amp;$C$1,AssignedDate,"&lt;="&amp;$F$1)</f>
        <v/>
      </c>
      <c r="D614" s="137">
        <f>COUNTIFS(Severity,$B614,Status,"&lt;&gt;Suspend",Status,"&lt;&gt;Assigned",Status,"&lt;&gt;Open",Status,"&lt;&gt;Hold",ResolvedDate,"&gt;="&amp;$C$1,ResolvedDate,"&lt;="&amp;$F$1)</f>
        <v/>
      </c>
      <c r="E614" s="137">
        <f>COUNTIFS(Severity,$B614,SLA_Breach,"&lt;&gt;Yes",Status,"&lt;&gt;Suspend",Status,"&lt;&gt;Assigned",Status,"&lt;&gt;Open",Status,"&lt;&gt;Hold&gt;",ResolvedDate,"&gt;="&amp;$C$1,ResolvedDate,"&lt;="&amp;$F$1)</f>
        <v/>
      </c>
      <c r="F614" s="137">
        <f>COUNTIFS(Severity,$B614,SLA_Breach,"Yes",Status,"&lt;&gt;Suspend",Status,"&lt;&gt;Assigned",Status,"&lt;&gt;Open",Status,"&lt;&gt;Hold&gt;",ResolvedDate,"&gt;="&amp;$C$1,ResolvedDate,"&lt;="&amp;$F$1)</f>
        <v/>
      </c>
      <c r="G614" s="137">
        <f>COUNTIFS(Severity,$B614,AssignedDate,"&gt;=01/01/2017 12:00:00 AM",AssignedDate,"&lt;="&amp;$F$1)</f>
        <v/>
      </c>
      <c r="H614" s="177" t="n"/>
      <c r="L614" s="57" t="n">
        <v>0</v>
      </c>
      <c r="M614" s="57" t="n"/>
    </row>
    <row r="615" spans="1:13">
      <c r="A615" s="137" t="n">
        <v>1</v>
      </c>
      <c r="B615" s="100" t="s">
        <v>525</v>
      </c>
      <c r="C615" s="137">
        <f>COUNTIFS(Severity,$B615,AssignedDate,"&gt;="&amp;$C$1,AssignedDate,"&lt;="&amp;$F$1)</f>
        <v/>
      </c>
      <c r="D615" s="137">
        <f>COUNTIFS(Severity,$B615,Status,"&lt;&gt;Suspend",Status,"&lt;&gt;Assigned",Status,"&lt;&gt;Open",Status,"&lt;&gt;Hold",ResolvedDate,"&gt;="&amp;$C$1,ResolvedDate,"&lt;="&amp;$F$1)</f>
        <v/>
      </c>
      <c r="E615" s="137">
        <f>COUNTIFS(Severity,$B615,SLA_Breach,"&lt;&gt;Yes",Status,"&lt;&gt;Suspend",Status,"&lt;&gt;Assigned",Status,"&lt;&gt;Open",Status,"&lt;&gt;Hold&gt;",ResolvedDate,"&gt;="&amp;$C$1,ResolvedDate,"&lt;="&amp;$F$1)</f>
        <v/>
      </c>
      <c r="F615" s="137">
        <f>COUNTIFS(Severity,$B615,SLA_Breach,"Yes",Status,"&lt;&gt;Suspend",Status,"&lt;&gt;Assigned",Status,"&lt;&gt;Open",Status,"&lt;&gt;Hold&gt;",ResolvedDate,"&gt;="&amp;$C$1,ResolvedDate,"&lt;="&amp;$F$1)</f>
        <v/>
      </c>
      <c r="G615" s="137">
        <f>COUNTIFS(Severity,$B615,AssignedDate,"&gt;=01/01/2017 12:00:00 AM",AssignedDate,"&lt;="&amp;$F$1)</f>
        <v/>
      </c>
      <c r="H615" s="177" t="n"/>
      <c r="L615" s="57" t="n">
        <v>0</v>
      </c>
      <c r="M615" s="57" t="n"/>
    </row>
    <row r="616" spans="1:13">
      <c r="A616" s="137" t="n">
        <v>1</v>
      </c>
      <c r="B616" s="100" t="s">
        <v>525</v>
      </c>
      <c r="C616" s="137">
        <f>COUNTIFS(Severity,$B616,AssignedDate,"&gt;="&amp;$C$1,AssignedDate,"&lt;="&amp;$F$1)</f>
        <v/>
      </c>
      <c r="D616" s="137">
        <f>COUNTIFS(Severity,$B616,Status,"&lt;&gt;Suspend",Status,"&lt;&gt;Assigned",Status,"&lt;&gt;Open",Status,"&lt;&gt;Hold",ResolvedDate,"&gt;="&amp;$C$1,ResolvedDate,"&lt;="&amp;$F$1)</f>
        <v/>
      </c>
      <c r="E616" s="137">
        <f>COUNTIFS(Severity,$B616,SLA_Breach,"&lt;&gt;Yes",Status,"&lt;&gt;Suspend",Status,"&lt;&gt;Assigned",Status,"&lt;&gt;Open",Status,"&lt;&gt;Hold&gt;",ResolvedDate,"&gt;="&amp;$C$1,ResolvedDate,"&lt;="&amp;$F$1)</f>
        <v/>
      </c>
      <c r="F616" s="137">
        <f>COUNTIFS(Severity,$B616,SLA_Breach,"Yes",Status,"&lt;&gt;Suspend",Status,"&lt;&gt;Assigned",Status,"&lt;&gt;Open",Status,"&lt;&gt;Hold&gt;",ResolvedDate,"&gt;="&amp;$C$1,ResolvedDate,"&lt;="&amp;$F$1)</f>
        <v/>
      </c>
      <c r="G616" s="137">
        <f>COUNTIFS(Severity,$B616,AssignedDate,"&gt;=01/01/2017 12:00:00 AM",AssignedDate,"&lt;="&amp;$F$1)</f>
        <v/>
      </c>
      <c r="H616" s="177" t="n"/>
      <c r="L616" s="57" t="n">
        <v>0</v>
      </c>
      <c r="M616" s="57" t="n"/>
    </row>
    <row r="617" spans="1:13">
      <c r="A617" s="137" t="n">
        <v>1</v>
      </c>
      <c r="B617" s="100" t="s">
        <v>525</v>
      </c>
      <c r="C617" s="137">
        <f>COUNTIFS(Severity,$B617,AssignedDate,"&gt;="&amp;$C$1,AssignedDate,"&lt;="&amp;$F$1)</f>
        <v/>
      </c>
      <c r="D617" s="137">
        <f>COUNTIFS(Severity,$B617,Status,"&lt;&gt;Suspend",Status,"&lt;&gt;Assigned",Status,"&lt;&gt;Open",Status,"&lt;&gt;Hold",ResolvedDate,"&gt;="&amp;$C$1,ResolvedDate,"&lt;="&amp;$F$1)</f>
        <v/>
      </c>
      <c r="E617" s="137">
        <f>COUNTIFS(Severity,$B617,SLA_Breach,"&lt;&gt;Yes",Status,"&lt;&gt;Suspend",Status,"&lt;&gt;Assigned",Status,"&lt;&gt;Open",Status,"&lt;&gt;Hold&gt;",ResolvedDate,"&gt;="&amp;$C$1,ResolvedDate,"&lt;="&amp;$F$1)</f>
        <v/>
      </c>
      <c r="F617" s="137">
        <f>COUNTIFS(Severity,$B617,SLA_Breach,"Yes",Status,"&lt;&gt;Suspend",Status,"&lt;&gt;Assigned",Status,"&lt;&gt;Open",Status,"&lt;&gt;Hold&gt;",ResolvedDate,"&gt;="&amp;$C$1,ResolvedDate,"&lt;="&amp;$F$1)</f>
        <v/>
      </c>
      <c r="G617" s="137">
        <f>COUNTIFS(Severity,$B617,AssignedDate,"&gt;=01/01/2017 12:00:00 AM",AssignedDate,"&lt;="&amp;$F$1)</f>
        <v/>
      </c>
      <c r="H617" s="177" t="n"/>
      <c r="L617" s="57" t="n">
        <v>0</v>
      </c>
      <c r="M617" s="57" t="n"/>
    </row>
    <row r="618" spans="1:13">
      <c r="A618" s="137" t="n">
        <v>1</v>
      </c>
      <c r="B618" s="100" t="s">
        <v>525</v>
      </c>
      <c r="C618" s="137">
        <f>COUNTIFS(Severity,$B618,AssignedDate,"&gt;="&amp;$C$1,AssignedDate,"&lt;="&amp;$F$1)</f>
        <v/>
      </c>
      <c r="D618" s="137">
        <f>COUNTIFS(Severity,$B618,Status,"&lt;&gt;Suspend",Status,"&lt;&gt;Assigned",Status,"&lt;&gt;Open",Status,"&lt;&gt;Hold",ResolvedDate,"&gt;="&amp;$C$1,ResolvedDate,"&lt;="&amp;$F$1)</f>
        <v/>
      </c>
      <c r="E618" s="137">
        <f>COUNTIFS(Severity,$B618,SLA_Breach,"&lt;&gt;Yes",Status,"&lt;&gt;Suspend",Status,"&lt;&gt;Assigned",Status,"&lt;&gt;Open",Status,"&lt;&gt;Hold&gt;",ResolvedDate,"&gt;="&amp;$C$1,ResolvedDate,"&lt;="&amp;$F$1)</f>
        <v/>
      </c>
      <c r="F618" s="137">
        <f>COUNTIFS(Severity,$B618,SLA_Breach,"Yes",Status,"&lt;&gt;Suspend",Status,"&lt;&gt;Assigned",Status,"&lt;&gt;Open",Status,"&lt;&gt;Hold&gt;",ResolvedDate,"&gt;="&amp;$C$1,ResolvedDate,"&lt;="&amp;$F$1)</f>
        <v/>
      </c>
      <c r="G618" s="137">
        <f>COUNTIFS(Severity,$B618,AssignedDate,"&gt;=01/01/2017 12:00:00 AM",AssignedDate,"&lt;="&amp;$F$1)</f>
        <v/>
      </c>
      <c r="H618" s="177" t="n"/>
      <c r="L618" s="57" t="n">
        <v>0</v>
      </c>
      <c r="M618" s="57" t="n"/>
    </row>
    <row r="619" spans="1:13">
      <c r="A619" s="137" t="n">
        <v>1</v>
      </c>
      <c r="B619" s="100" t="s">
        <v>525</v>
      </c>
      <c r="C619" s="137">
        <f>COUNTIFS(Severity,$B619,AssignedDate,"&gt;="&amp;$C$1,AssignedDate,"&lt;="&amp;$F$1)</f>
        <v/>
      </c>
      <c r="D619" s="137">
        <f>COUNTIFS(Severity,$B619,Status,"&lt;&gt;Suspend",Status,"&lt;&gt;Assigned",Status,"&lt;&gt;Open",Status,"&lt;&gt;Hold",ResolvedDate,"&gt;="&amp;$C$1,ResolvedDate,"&lt;="&amp;$F$1)</f>
        <v/>
      </c>
      <c r="E619" s="137">
        <f>COUNTIFS(Severity,$B619,SLA_Breach,"&lt;&gt;Yes",Status,"&lt;&gt;Suspend",Status,"&lt;&gt;Assigned",Status,"&lt;&gt;Open",Status,"&lt;&gt;Hold&gt;",ResolvedDate,"&gt;="&amp;$C$1,ResolvedDate,"&lt;="&amp;$F$1)</f>
        <v/>
      </c>
      <c r="F619" s="137">
        <f>COUNTIFS(Severity,$B619,SLA_Breach,"Yes",Status,"&lt;&gt;Suspend",Status,"&lt;&gt;Assigned",Status,"&lt;&gt;Open",Status,"&lt;&gt;Hold&gt;",ResolvedDate,"&gt;="&amp;$C$1,ResolvedDate,"&lt;="&amp;$F$1)</f>
        <v/>
      </c>
      <c r="G619" s="137">
        <f>COUNTIFS(Severity,$B619,AssignedDate,"&gt;=01/01/2017 12:00:00 AM",AssignedDate,"&lt;="&amp;$F$1)</f>
        <v/>
      </c>
      <c r="H619" s="177" t="n"/>
      <c r="L619" s="57" t="n">
        <v>0</v>
      </c>
      <c r="M619" s="57" t="n"/>
    </row>
    <row r="620" spans="1:13">
      <c r="A620" s="137" t="n">
        <v>1</v>
      </c>
      <c r="B620" s="100" t="s">
        <v>525</v>
      </c>
      <c r="C620" s="137">
        <f>COUNTIFS(Severity,$B620,AssignedDate,"&gt;="&amp;$C$1,AssignedDate,"&lt;="&amp;$F$1)</f>
        <v/>
      </c>
      <c r="D620" s="137">
        <f>COUNTIFS(Severity,$B620,Status,"&lt;&gt;Suspend",Status,"&lt;&gt;Assigned",Status,"&lt;&gt;Open",Status,"&lt;&gt;Hold",ResolvedDate,"&gt;="&amp;$C$1,ResolvedDate,"&lt;="&amp;$F$1)</f>
        <v/>
      </c>
      <c r="E620" s="137">
        <f>COUNTIFS(Severity,$B620,SLA_Breach,"&lt;&gt;Yes",Status,"&lt;&gt;Suspend",Status,"&lt;&gt;Assigned",Status,"&lt;&gt;Open",Status,"&lt;&gt;Hold&gt;",ResolvedDate,"&gt;="&amp;$C$1,ResolvedDate,"&lt;="&amp;$F$1)</f>
        <v/>
      </c>
      <c r="F620" s="137">
        <f>COUNTIFS(Severity,$B620,SLA_Breach,"Yes",Status,"&lt;&gt;Suspend",Status,"&lt;&gt;Assigned",Status,"&lt;&gt;Open",Status,"&lt;&gt;Hold&gt;",ResolvedDate,"&gt;="&amp;$C$1,ResolvedDate,"&lt;="&amp;$F$1)</f>
        <v/>
      </c>
      <c r="G620" s="137">
        <f>COUNTIFS(Severity,$B620,AssignedDate,"&gt;=01/01/2017 12:00:00 AM",AssignedDate,"&lt;="&amp;$F$1)</f>
        <v/>
      </c>
      <c r="H620" s="177" t="n"/>
      <c r="L620" s="57" t="n">
        <v>0</v>
      </c>
      <c r="M620" s="57" t="n"/>
    </row>
    <row r="621" spans="1:13">
      <c r="A621" s="137" t="n">
        <v>1</v>
      </c>
      <c r="B621" s="100" t="s">
        <v>525</v>
      </c>
      <c r="C621" s="137">
        <f>COUNTIFS(Severity,$B621,AssignedDate,"&gt;="&amp;$C$1,AssignedDate,"&lt;="&amp;$F$1)</f>
        <v/>
      </c>
      <c r="D621" s="137">
        <f>COUNTIFS(Severity,$B621,Status,"&lt;&gt;Suspend",Status,"&lt;&gt;Assigned",Status,"&lt;&gt;Open",Status,"&lt;&gt;Hold",ResolvedDate,"&gt;="&amp;$C$1,ResolvedDate,"&lt;="&amp;$F$1)</f>
        <v/>
      </c>
      <c r="E621" s="137">
        <f>COUNTIFS(Severity,$B621,SLA_Breach,"&lt;&gt;Yes",Status,"&lt;&gt;Suspend",Status,"&lt;&gt;Assigned",Status,"&lt;&gt;Open",Status,"&lt;&gt;Hold&gt;",ResolvedDate,"&gt;="&amp;$C$1,ResolvedDate,"&lt;="&amp;$F$1)</f>
        <v/>
      </c>
      <c r="F621" s="137">
        <f>COUNTIFS(Severity,$B621,SLA_Breach,"Yes",Status,"&lt;&gt;Suspend",Status,"&lt;&gt;Assigned",Status,"&lt;&gt;Open",Status,"&lt;&gt;Hold&gt;",ResolvedDate,"&gt;="&amp;$C$1,ResolvedDate,"&lt;="&amp;$F$1)</f>
        <v/>
      </c>
      <c r="G621" s="137">
        <f>COUNTIFS(Severity,$B621,AssignedDate,"&gt;=01/01/2017 12:00:00 AM",AssignedDate,"&lt;="&amp;$F$1)</f>
        <v/>
      </c>
      <c r="H621" s="177" t="n"/>
      <c r="L621" s="57" t="n">
        <v>0</v>
      </c>
      <c r="M621" s="57" t="n"/>
    </row>
    <row r="622" spans="1:13">
      <c r="A622" s="137" t="n">
        <v>1</v>
      </c>
      <c r="B622" s="100" t="s">
        <v>525</v>
      </c>
      <c r="C622" s="137">
        <f>COUNTIFS(Severity,$B622,AssignedDate,"&gt;="&amp;$C$1,AssignedDate,"&lt;="&amp;$F$1)</f>
        <v/>
      </c>
      <c r="D622" s="137">
        <f>COUNTIFS(Severity,$B622,Status,"&lt;&gt;Suspend",Status,"&lt;&gt;Assigned",Status,"&lt;&gt;Open",Status,"&lt;&gt;Hold",ResolvedDate,"&gt;="&amp;$C$1,ResolvedDate,"&lt;="&amp;$F$1)</f>
        <v/>
      </c>
      <c r="E622" s="137">
        <f>COUNTIFS(Severity,$B622,SLA_Breach,"&lt;&gt;Yes",Status,"&lt;&gt;Suspend",Status,"&lt;&gt;Assigned",Status,"&lt;&gt;Open",Status,"&lt;&gt;Hold&gt;",ResolvedDate,"&gt;="&amp;$C$1,ResolvedDate,"&lt;="&amp;$F$1)</f>
        <v/>
      </c>
      <c r="F622" s="137">
        <f>COUNTIFS(Severity,$B622,SLA_Breach,"Yes",Status,"&lt;&gt;Suspend",Status,"&lt;&gt;Assigned",Status,"&lt;&gt;Open",Status,"&lt;&gt;Hold&gt;",ResolvedDate,"&gt;="&amp;$C$1,ResolvedDate,"&lt;="&amp;$F$1)</f>
        <v/>
      </c>
      <c r="G622" s="137">
        <f>COUNTIFS(Severity,$B622,AssignedDate,"&gt;=01/01/2017 12:00:00 AM",AssignedDate,"&lt;="&amp;$F$1)</f>
        <v/>
      </c>
      <c r="H622" s="177" t="n"/>
      <c r="L622" s="57" t="n">
        <v>0</v>
      </c>
      <c r="M622" s="57" t="n"/>
    </row>
    <row r="623" spans="1:13">
      <c r="A623" s="137" t="n">
        <v>1</v>
      </c>
      <c r="B623" s="100" t="s">
        <v>525</v>
      </c>
      <c r="C623" s="137">
        <f>COUNTIFS(Severity,$B623,AssignedDate,"&gt;="&amp;$C$1,AssignedDate,"&lt;="&amp;$F$1)</f>
        <v/>
      </c>
      <c r="D623" s="137">
        <f>COUNTIFS(Severity,$B623,Status,"&lt;&gt;Suspend",Status,"&lt;&gt;Assigned",Status,"&lt;&gt;Open",Status,"&lt;&gt;Hold",ResolvedDate,"&gt;="&amp;$C$1,ResolvedDate,"&lt;="&amp;$F$1)</f>
        <v/>
      </c>
      <c r="E623" s="137">
        <f>COUNTIFS(Severity,$B623,SLA_Breach,"&lt;&gt;Yes",Status,"&lt;&gt;Suspend",Status,"&lt;&gt;Assigned",Status,"&lt;&gt;Open",Status,"&lt;&gt;Hold&gt;",ResolvedDate,"&gt;="&amp;$C$1,ResolvedDate,"&lt;="&amp;$F$1)</f>
        <v/>
      </c>
      <c r="F623" s="137">
        <f>COUNTIFS(Severity,$B623,SLA_Breach,"Yes",Status,"&lt;&gt;Suspend",Status,"&lt;&gt;Assigned",Status,"&lt;&gt;Open",Status,"&lt;&gt;Hold&gt;",ResolvedDate,"&gt;="&amp;$C$1,ResolvedDate,"&lt;="&amp;$F$1)</f>
        <v/>
      </c>
      <c r="G623" s="137">
        <f>COUNTIFS(Severity,$B623,AssignedDate,"&gt;=01/01/2017 12:00:00 AM",AssignedDate,"&lt;="&amp;$F$1)</f>
        <v/>
      </c>
      <c r="H623" s="177" t="n"/>
      <c r="L623" s="57" t="n">
        <v>0</v>
      </c>
      <c r="M623" s="57" t="n"/>
    </row>
    <row r="624" spans="1:13">
      <c r="A624" s="137" t="n">
        <v>1</v>
      </c>
      <c r="B624" s="100" t="s">
        <v>525</v>
      </c>
      <c r="C624" s="137">
        <f>COUNTIFS(Severity,$B624,AssignedDate,"&gt;="&amp;$C$1,AssignedDate,"&lt;="&amp;$F$1)</f>
        <v/>
      </c>
      <c r="D624" s="137">
        <f>COUNTIFS(Severity,$B624,Status,"&lt;&gt;Suspend",Status,"&lt;&gt;Assigned",Status,"&lt;&gt;Open",Status,"&lt;&gt;Hold",ResolvedDate,"&gt;="&amp;$C$1,ResolvedDate,"&lt;="&amp;$F$1)</f>
        <v/>
      </c>
      <c r="E624" s="137">
        <f>COUNTIFS(Severity,$B624,SLA_Breach,"&lt;&gt;Yes",Status,"&lt;&gt;Suspend",Status,"&lt;&gt;Assigned",Status,"&lt;&gt;Open",Status,"&lt;&gt;Hold&gt;",ResolvedDate,"&gt;="&amp;$C$1,ResolvedDate,"&lt;="&amp;$F$1)</f>
        <v/>
      </c>
      <c r="F624" s="137">
        <f>COUNTIFS(Severity,$B624,SLA_Breach,"Yes",Status,"&lt;&gt;Suspend",Status,"&lt;&gt;Assigned",Status,"&lt;&gt;Open",Status,"&lt;&gt;Hold&gt;",ResolvedDate,"&gt;="&amp;$C$1,ResolvedDate,"&lt;="&amp;$F$1)</f>
        <v/>
      </c>
      <c r="G624" s="137">
        <f>COUNTIFS(Severity,$B624,AssignedDate,"&gt;=01/01/2017 12:00:00 AM",AssignedDate,"&lt;="&amp;$F$1)</f>
        <v/>
      </c>
      <c r="H624" s="177" t="n"/>
      <c r="L624" s="57" t="n">
        <v>0</v>
      </c>
      <c r="M624" s="57" t="n"/>
    </row>
    <row r="625" spans="1:13">
      <c r="A625" s="137" t="n">
        <v>1</v>
      </c>
      <c r="B625" s="100" t="s">
        <v>525</v>
      </c>
      <c r="C625" s="137">
        <f>COUNTIFS(Severity,$B625,AssignedDate,"&gt;="&amp;$C$1,AssignedDate,"&lt;="&amp;$F$1)</f>
        <v/>
      </c>
      <c r="D625" s="137">
        <f>COUNTIFS(Severity,$B625,Status,"&lt;&gt;Suspend",Status,"&lt;&gt;Assigned",Status,"&lt;&gt;Open",Status,"&lt;&gt;Hold",ResolvedDate,"&gt;="&amp;$C$1,ResolvedDate,"&lt;="&amp;$F$1)</f>
        <v/>
      </c>
      <c r="E625" s="137">
        <f>COUNTIFS(Severity,$B625,SLA_Breach,"&lt;&gt;Yes",Status,"&lt;&gt;Suspend",Status,"&lt;&gt;Assigned",Status,"&lt;&gt;Open",Status,"&lt;&gt;Hold&gt;",ResolvedDate,"&gt;="&amp;$C$1,ResolvedDate,"&lt;="&amp;$F$1)</f>
        <v/>
      </c>
      <c r="F625" s="137">
        <f>COUNTIFS(Severity,$B625,SLA_Breach,"Yes",Status,"&lt;&gt;Suspend",Status,"&lt;&gt;Assigned",Status,"&lt;&gt;Open",Status,"&lt;&gt;Hold&gt;",ResolvedDate,"&gt;="&amp;$C$1,ResolvedDate,"&lt;="&amp;$F$1)</f>
        <v/>
      </c>
      <c r="G625" s="137">
        <f>COUNTIFS(Severity,$B625,AssignedDate,"&gt;=01/01/2017 12:00:00 AM",AssignedDate,"&lt;="&amp;$F$1)</f>
        <v/>
      </c>
      <c r="H625" s="177" t="n"/>
      <c r="L625" s="57" t="n">
        <v>0</v>
      </c>
      <c r="M625" s="57" t="n"/>
    </row>
    <row r="626" spans="1:13">
      <c r="A626" s="137" t="n">
        <v>1</v>
      </c>
      <c r="B626" s="100" t="s">
        <v>525</v>
      </c>
      <c r="C626" s="137">
        <f>COUNTIFS(Severity,$B626,AssignedDate,"&gt;="&amp;$C$1,AssignedDate,"&lt;="&amp;$F$1)</f>
        <v/>
      </c>
      <c r="D626" s="137">
        <f>COUNTIFS(Severity,$B626,Status,"&lt;&gt;Suspend",Status,"&lt;&gt;Assigned",Status,"&lt;&gt;Open",Status,"&lt;&gt;Hold",ResolvedDate,"&gt;="&amp;$C$1,ResolvedDate,"&lt;="&amp;$F$1)</f>
        <v/>
      </c>
      <c r="E626" s="137">
        <f>COUNTIFS(Severity,$B626,SLA_Breach,"&lt;&gt;Yes",Status,"&lt;&gt;Suspend",Status,"&lt;&gt;Assigned",Status,"&lt;&gt;Open",Status,"&lt;&gt;Hold&gt;",ResolvedDate,"&gt;="&amp;$C$1,ResolvedDate,"&lt;="&amp;$F$1)</f>
        <v/>
      </c>
      <c r="F626" s="137">
        <f>COUNTIFS(Severity,$B626,SLA_Breach,"Yes",Status,"&lt;&gt;Suspend",Status,"&lt;&gt;Assigned",Status,"&lt;&gt;Open",Status,"&lt;&gt;Hold&gt;",ResolvedDate,"&gt;="&amp;$C$1,ResolvedDate,"&lt;="&amp;$F$1)</f>
        <v/>
      </c>
      <c r="G626" s="137">
        <f>COUNTIFS(Severity,$B626,AssignedDate,"&gt;=01/01/2017 12:00:00 AM",AssignedDate,"&lt;="&amp;$F$1)</f>
        <v/>
      </c>
      <c r="H626" s="177" t="n"/>
      <c r="L626" s="57" t="n">
        <v>0</v>
      </c>
      <c r="M626" s="57" t="n"/>
    </row>
    <row r="627" spans="1:13">
      <c r="A627" s="137" t="n">
        <v>1</v>
      </c>
      <c r="B627" s="100" t="s">
        <v>525</v>
      </c>
      <c r="C627" s="137">
        <f>COUNTIFS(Severity,$B627,AssignedDate,"&gt;="&amp;$C$1,AssignedDate,"&lt;="&amp;$F$1)</f>
        <v/>
      </c>
      <c r="D627" s="137">
        <f>COUNTIFS(Severity,$B627,Status,"&lt;&gt;Suspend",Status,"&lt;&gt;Assigned",Status,"&lt;&gt;Open",Status,"&lt;&gt;Hold",ResolvedDate,"&gt;="&amp;$C$1,ResolvedDate,"&lt;="&amp;$F$1)</f>
        <v/>
      </c>
      <c r="E627" s="137">
        <f>COUNTIFS(Severity,$B627,SLA_Breach,"&lt;&gt;Yes",Status,"&lt;&gt;Suspend",Status,"&lt;&gt;Assigned",Status,"&lt;&gt;Open",Status,"&lt;&gt;Hold&gt;",ResolvedDate,"&gt;="&amp;$C$1,ResolvedDate,"&lt;="&amp;$F$1)</f>
        <v/>
      </c>
      <c r="F627" s="137">
        <f>COUNTIFS(Severity,$B627,SLA_Breach,"Yes",Status,"&lt;&gt;Suspend",Status,"&lt;&gt;Assigned",Status,"&lt;&gt;Open",Status,"&lt;&gt;Hold&gt;",ResolvedDate,"&gt;="&amp;$C$1,ResolvedDate,"&lt;="&amp;$F$1)</f>
        <v/>
      </c>
      <c r="G627" s="137">
        <f>COUNTIFS(Severity,$B627,AssignedDate,"&gt;=01/01/2017 12:00:00 AM",AssignedDate,"&lt;="&amp;$F$1)</f>
        <v/>
      </c>
      <c r="H627" s="177" t="n"/>
      <c r="L627" s="57" t="n">
        <v>0</v>
      </c>
      <c r="M627" s="57" t="n"/>
    </row>
    <row r="628" spans="1:13">
      <c r="A628" s="137" t="n">
        <v>1</v>
      </c>
      <c r="B628" s="100" t="s">
        <v>525</v>
      </c>
      <c r="C628" s="137">
        <f>COUNTIFS(Severity,$B628,AssignedDate,"&gt;="&amp;$C$1,AssignedDate,"&lt;="&amp;$F$1)</f>
        <v/>
      </c>
      <c r="D628" s="137">
        <f>COUNTIFS(Severity,$B628,Status,"&lt;&gt;Suspend",Status,"&lt;&gt;Assigned",Status,"&lt;&gt;Open",Status,"&lt;&gt;Hold",ResolvedDate,"&gt;="&amp;$C$1,ResolvedDate,"&lt;="&amp;$F$1)</f>
        <v/>
      </c>
      <c r="E628" s="137">
        <f>COUNTIFS(Severity,$B628,SLA_Breach,"&lt;&gt;Yes",Status,"&lt;&gt;Suspend",Status,"&lt;&gt;Assigned",Status,"&lt;&gt;Open",Status,"&lt;&gt;Hold&gt;",ResolvedDate,"&gt;="&amp;$C$1,ResolvedDate,"&lt;="&amp;$F$1)</f>
        <v/>
      </c>
      <c r="F628" s="137">
        <f>COUNTIFS(Severity,$B628,SLA_Breach,"Yes",Status,"&lt;&gt;Suspend",Status,"&lt;&gt;Assigned",Status,"&lt;&gt;Open",Status,"&lt;&gt;Hold&gt;",ResolvedDate,"&gt;="&amp;$C$1,ResolvedDate,"&lt;="&amp;$F$1)</f>
        <v/>
      </c>
      <c r="G628" s="137">
        <f>COUNTIFS(Severity,$B628,AssignedDate,"&gt;=01/01/2017 12:00:00 AM",AssignedDate,"&lt;="&amp;$F$1)</f>
        <v/>
      </c>
      <c r="H628" s="177" t="n"/>
      <c r="L628" s="57" t="n">
        <v>0</v>
      </c>
      <c r="M628" s="57" t="n"/>
    </row>
    <row r="629" spans="1:13">
      <c r="A629" s="137" t="n">
        <v>1</v>
      </c>
      <c r="B629" s="100" t="s">
        <v>525</v>
      </c>
      <c r="C629" s="137">
        <f>COUNTIFS(Severity,$B629,AssignedDate,"&gt;="&amp;$C$1,AssignedDate,"&lt;="&amp;$F$1)</f>
        <v/>
      </c>
      <c r="D629" s="137">
        <f>COUNTIFS(Severity,$B629,Status,"&lt;&gt;Suspend",Status,"&lt;&gt;Assigned",Status,"&lt;&gt;Open",Status,"&lt;&gt;Hold",ResolvedDate,"&gt;="&amp;$C$1,ResolvedDate,"&lt;="&amp;$F$1)</f>
        <v/>
      </c>
      <c r="E629" s="137">
        <f>COUNTIFS(Severity,$B629,SLA_Breach,"&lt;&gt;Yes",Status,"&lt;&gt;Suspend",Status,"&lt;&gt;Assigned",Status,"&lt;&gt;Open",Status,"&lt;&gt;Hold&gt;",ResolvedDate,"&gt;="&amp;$C$1,ResolvedDate,"&lt;="&amp;$F$1)</f>
        <v/>
      </c>
      <c r="F629" s="137">
        <f>COUNTIFS(Severity,$B629,SLA_Breach,"Yes",Status,"&lt;&gt;Suspend",Status,"&lt;&gt;Assigned",Status,"&lt;&gt;Open",Status,"&lt;&gt;Hold&gt;",ResolvedDate,"&gt;="&amp;$C$1,ResolvedDate,"&lt;="&amp;$F$1)</f>
        <v/>
      </c>
      <c r="G629" s="137">
        <f>COUNTIFS(Severity,$B629,AssignedDate,"&gt;=01/01/2017 12:00:00 AM",AssignedDate,"&lt;="&amp;$F$1)</f>
        <v/>
      </c>
      <c r="H629" s="177" t="n"/>
      <c r="L629" s="57" t="n">
        <v>0</v>
      </c>
      <c r="M629" s="57" t="n"/>
    </row>
    <row r="630" spans="1:13">
      <c r="A630" s="137" t="n">
        <v>1</v>
      </c>
      <c r="B630" s="100" t="s">
        <v>525</v>
      </c>
      <c r="C630" s="137">
        <f>COUNTIFS(Severity,$B630,AssignedDate,"&gt;="&amp;$C$1,AssignedDate,"&lt;="&amp;$F$1)</f>
        <v/>
      </c>
      <c r="D630" s="137">
        <f>COUNTIFS(Severity,$B630,Status,"&lt;&gt;Suspend",Status,"&lt;&gt;Assigned",Status,"&lt;&gt;Open",Status,"&lt;&gt;Hold",ResolvedDate,"&gt;="&amp;$C$1,ResolvedDate,"&lt;="&amp;$F$1)</f>
        <v/>
      </c>
      <c r="E630" s="137">
        <f>COUNTIFS(Severity,$B630,SLA_Breach,"&lt;&gt;Yes",Status,"&lt;&gt;Suspend",Status,"&lt;&gt;Assigned",Status,"&lt;&gt;Open",Status,"&lt;&gt;Hold&gt;",ResolvedDate,"&gt;="&amp;$C$1,ResolvedDate,"&lt;="&amp;$F$1)</f>
        <v/>
      </c>
      <c r="F630" s="137">
        <f>COUNTIFS(Severity,$B630,SLA_Breach,"Yes",Status,"&lt;&gt;Suspend",Status,"&lt;&gt;Assigned",Status,"&lt;&gt;Open",Status,"&lt;&gt;Hold&gt;",ResolvedDate,"&gt;="&amp;$C$1,ResolvedDate,"&lt;="&amp;$F$1)</f>
        <v/>
      </c>
      <c r="G630" s="137">
        <f>COUNTIFS(Severity,$B630,AssignedDate,"&gt;=01/01/2017 12:00:00 AM",AssignedDate,"&lt;="&amp;$F$1)</f>
        <v/>
      </c>
      <c r="H630" s="177" t="n"/>
      <c r="L630" s="57" t="n">
        <v>0</v>
      </c>
      <c r="M630" s="57" t="n"/>
    </row>
    <row r="631" spans="1:13">
      <c r="A631" s="137" t="n">
        <v>1</v>
      </c>
      <c r="B631" s="100" t="s">
        <v>525</v>
      </c>
      <c r="C631" s="137">
        <f>COUNTIFS(Severity,$B631,AssignedDate,"&gt;="&amp;$C$1,AssignedDate,"&lt;="&amp;$F$1)</f>
        <v/>
      </c>
      <c r="D631" s="137">
        <f>COUNTIFS(Severity,$B631,Status,"&lt;&gt;Suspend",Status,"&lt;&gt;Assigned",Status,"&lt;&gt;Open",Status,"&lt;&gt;Hold",ResolvedDate,"&gt;="&amp;$C$1,ResolvedDate,"&lt;="&amp;$F$1)</f>
        <v/>
      </c>
      <c r="E631" s="137">
        <f>COUNTIFS(Severity,$B631,SLA_Breach,"&lt;&gt;Yes",Status,"&lt;&gt;Suspend",Status,"&lt;&gt;Assigned",Status,"&lt;&gt;Open",Status,"&lt;&gt;Hold&gt;",ResolvedDate,"&gt;="&amp;$C$1,ResolvedDate,"&lt;="&amp;$F$1)</f>
        <v/>
      </c>
      <c r="F631" s="137">
        <f>COUNTIFS(Severity,$B631,SLA_Breach,"Yes",Status,"&lt;&gt;Suspend",Status,"&lt;&gt;Assigned",Status,"&lt;&gt;Open",Status,"&lt;&gt;Hold&gt;",ResolvedDate,"&gt;="&amp;$C$1,ResolvedDate,"&lt;="&amp;$F$1)</f>
        <v/>
      </c>
      <c r="G631" s="137">
        <f>COUNTIFS(Severity,$B631,AssignedDate,"&gt;=01/01/2017 12:00:00 AM",AssignedDate,"&lt;="&amp;$F$1)</f>
        <v/>
      </c>
      <c r="H631" s="177" t="n"/>
      <c r="L631" s="57" t="n">
        <v>0</v>
      </c>
      <c r="M631" s="57" t="n"/>
    </row>
    <row r="632" spans="1:13">
      <c r="A632" s="137" t="n">
        <v>1</v>
      </c>
      <c r="B632" s="100" t="s">
        <v>525</v>
      </c>
      <c r="C632" s="137">
        <f>COUNTIFS(Severity,$B632,AssignedDate,"&gt;="&amp;$C$1,AssignedDate,"&lt;="&amp;$F$1)</f>
        <v/>
      </c>
      <c r="D632" s="137">
        <f>COUNTIFS(Severity,$B632,Status,"&lt;&gt;Suspend",Status,"&lt;&gt;Assigned",Status,"&lt;&gt;Open",Status,"&lt;&gt;Hold",ResolvedDate,"&gt;="&amp;$C$1,ResolvedDate,"&lt;="&amp;$F$1)</f>
        <v/>
      </c>
      <c r="E632" s="137">
        <f>COUNTIFS(Severity,$B632,SLA_Breach,"&lt;&gt;Yes",Status,"&lt;&gt;Suspend",Status,"&lt;&gt;Assigned",Status,"&lt;&gt;Open",Status,"&lt;&gt;Hold&gt;",ResolvedDate,"&gt;="&amp;$C$1,ResolvedDate,"&lt;="&amp;$F$1)</f>
        <v/>
      </c>
      <c r="F632" s="137">
        <f>COUNTIFS(Severity,$B632,SLA_Breach,"Yes",Status,"&lt;&gt;Suspend",Status,"&lt;&gt;Assigned",Status,"&lt;&gt;Open",Status,"&lt;&gt;Hold&gt;",ResolvedDate,"&gt;="&amp;$C$1,ResolvedDate,"&lt;="&amp;$F$1)</f>
        <v/>
      </c>
      <c r="G632" s="137">
        <f>COUNTIFS(Severity,$B632,AssignedDate,"&gt;=01/01/2017 12:00:00 AM",AssignedDate,"&lt;="&amp;$F$1)</f>
        <v/>
      </c>
      <c r="H632" s="177" t="n"/>
      <c r="L632" s="57" t="n">
        <v>0</v>
      </c>
      <c r="M632" s="57" t="n"/>
    </row>
    <row r="633" spans="1:13">
      <c r="A633" s="137" t="n">
        <v>1</v>
      </c>
      <c r="B633" s="100" t="s">
        <v>525</v>
      </c>
      <c r="C633" s="137">
        <f>COUNTIFS(Severity,$B633,AssignedDate,"&gt;="&amp;$C$1,AssignedDate,"&lt;="&amp;$F$1)</f>
        <v/>
      </c>
      <c r="D633" s="137">
        <f>COUNTIFS(Severity,$B633,Status,"&lt;&gt;Suspend",Status,"&lt;&gt;Assigned",Status,"&lt;&gt;Open",Status,"&lt;&gt;Hold",ResolvedDate,"&gt;="&amp;$C$1,ResolvedDate,"&lt;="&amp;$F$1)</f>
        <v/>
      </c>
      <c r="E633" s="137">
        <f>COUNTIFS(Severity,$B633,SLA_Breach,"&lt;&gt;Yes",Status,"&lt;&gt;Suspend",Status,"&lt;&gt;Assigned",Status,"&lt;&gt;Open",Status,"&lt;&gt;Hold&gt;",ResolvedDate,"&gt;="&amp;$C$1,ResolvedDate,"&lt;="&amp;$F$1)</f>
        <v/>
      </c>
      <c r="F633" s="137">
        <f>COUNTIFS(Severity,$B633,SLA_Breach,"Yes",Status,"&lt;&gt;Suspend",Status,"&lt;&gt;Assigned",Status,"&lt;&gt;Open",Status,"&lt;&gt;Hold&gt;",ResolvedDate,"&gt;="&amp;$C$1,ResolvedDate,"&lt;="&amp;$F$1)</f>
        <v/>
      </c>
      <c r="G633" s="137">
        <f>COUNTIFS(Severity,$B633,AssignedDate,"&gt;=01/01/2017 12:00:00 AM",AssignedDate,"&lt;="&amp;$F$1)</f>
        <v/>
      </c>
      <c r="H633" s="177" t="n"/>
      <c r="L633" s="57" t="n">
        <v>0</v>
      </c>
      <c r="M633" s="57" t="n"/>
    </row>
    <row r="634" spans="1:13">
      <c r="A634" s="137" t="n">
        <v>1</v>
      </c>
      <c r="B634" s="100" t="s">
        <v>525</v>
      </c>
      <c r="C634" s="137">
        <f>COUNTIFS(Severity,$B634,AssignedDate,"&gt;="&amp;$C$1,AssignedDate,"&lt;="&amp;$F$1)</f>
        <v/>
      </c>
      <c r="D634" s="137">
        <f>COUNTIFS(Severity,$B634,Status,"&lt;&gt;Suspend",Status,"&lt;&gt;Assigned",Status,"&lt;&gt;Open",Status,"&lt;&gt;Hold",ResolvedDate,"&gt;="&amp;$C$1,ResolvedDate,"&lt;="&amp;$F$1)</f>
        <v/>
      </c>
      <c r="E634" s="137">
        <f>COUNTIFS(Severity,$B634,SLA_Breach,"&lt;&gt;Yes",Status,"&lt;&gt;Suspend",Status,"&lt;&gt;Assigned",Status,"&lt;&gt;Open",Status,"&lt;&gt;Hold&gt;",ResolvedDate,"&gt;="&amp;$C$1,ResolvedDate,"&lt;="&amp;$F$1)</f>
        <v/>
      </c>
      <c r="F634" s="137">
        <f>COUNTIFS(Severity,$B634,SLA_Breach,"Yes",Status,"&lt;&gt;Suspend",Status,"&lt;&gt;Assigned",Status,"&lt;&gt;Open",Status,"&lt;&gt;Hold&gt;",ResolvedDate,"&gt;="&amp;$C$1,ResolvedDate,"&lt;="&amp;$F$1)</f>
        <v/>
      </c>
      <c r="G634" s="137">
        <f>COUNTIFS(Severity,$B634,AssignedDate,"&gt;=01/01/2017 12:00:00 AM",AssignedDate,"&lt;="&amp;$F$1)</f>
        <v/>
      </c>
      <c r="H634" s="177" t="n"/>
      <c r="L634" s="57" t="n">
        <v>0</v>
      </c>
      <c r="M634" s="57" t="n"/>
    </row>
    <row r="635" spans="1:13">
      <c r="A635" s="137" t="n">
        <v>1</v>
      </c>
      <c r="B635" s="100" t="s">
        <v>525</v>
      </c>
      <c r="C635" s="137">
        <f>COUNTIFS(Severity,$B635,AssignedDate,"&gt;="&amp;$C$1,AssignedDate,"&lt;="&amp;$F$1)</f>
        <v/>
      </c>
      <c r="D635" s="137">
        <f>COUNTIFS(Severity,$B635,Status,"&lt;&gt;Suspend",Status,"&lt;&gt;Assigned",Status,"&lt;&gt;Open",Status,"&lt;&gt;Hold",ResolvedDate,"&gt;="&amp;$C$1,ResolvedDate,"&lt;="&amp;$F$1)</f>
        <v/>
      </c>
      <c r="E635" s="137">
        <f>COUNTIFS(Severity,$B635,SLA_Breach,"&lt;&gt;Yes",Status,"&lt;&gt;Suspend",Status,"&lt;&gt;Assigned",Status,"&lt;&gt;Open",Status,"&lt;&gt;Hold&gt;",ResolvedDate,"&gt;="&amp;$C$1,ResolvedDate,"&lt;="&amp;$F$1)</f>
        <v/>
      </c>
      <c r="F635" s="137">
        <f>COUNTIFS(Severity,$B635,SLA_Breach,"Yes",Status,"&lt;&gt;Suspend",Status,"&lt;&gt;Assigned",Status,"&lt;&gt;Open",Status,"&lt;&gt;Hold&gt;",ResolvedDate,"&gt;="&amp;$C$1,ResolvedDate,"&lt;="&amp;$F$1)</f>
        <v/>
      </c>
      <c r="G635" s="137">
        <f>COUNTIFS(Severity,$B635,AssignedDate,"&gt;=01/01/2017 12:00:00 AM",AssignedDate,"&lt;="&amp;$F$1)</f>
        <v/>
      </c>
      <c r="H635" s="177" t="n"/>
      <c r="L635" s="57" t="n">
        <v>0</v>
      </c>
      <c r="M635" s="57" t="n"/>
    </row>
    <row r="636" spans="1:13">
      <c r="A636" s="137" t="n">
        <v>1</v>
      </c>
      <c r="B636" s="100" t="s">
        <v>525</v>
      </c>
      <c r="C636" s="137">
        <f>COUNTIFS(Severity,$B636,AssignedDate,"&gt;="&amp;$C$1,AssignedDate,"&lt;="&amp;$F$1)</f>
        <v/>
      </c>
      <c r="D636" s="137">
        <f>COUNTIFS(Severity,$B636,Status,"&lt;&gt;Suspend",Status,"&lt;&gt;Assigned",Status,"&lt;&gt;Open",Status,"&lt;&gt;Hold",ResolvedDate,"&gt;="&amp;$C$1,ResolvedDate,"&lt;="&amp;$F$1)</f>
        <v/>
      </c>
      <c r="E636" s="137">
        <f>COUNTIFS(Severity,$B636,SLA_Breach,"&lt;&gt;Yes",Status,"&lt;&gt;Suspend",Status,"&lt;&gt;Assigned",Status,"&lt;&gt;Open",Status,"&lt;&gt;Hold&gt;",ResolvedDate,"&gt;="&amp;$C$1,ResolvedDate,"&lt;="&amp;$F$1)</f>
        <v/>
      </c>
      <c r="F636" s="137">
        <f>COUNTIFS(Severity,$B636,SLA_Breach,"Yes",Status,"&lt;&gt;Suspend",Status,"&lt;&gt;Assigned",Status,"&lt;&gt;Open",Status,"&lt;&gt;Hold&gt;",ResolvedDate,"&gt;="&amp;$C$1,ResolvedDate,"&lt;="&amp;$F$1)</f>
        <v/>
      </c>
      <c r="G636" s="137">
        <f>COUNTIFS(Severity,$B636,AssignedDate,"&gt;=01/01/2017 12:00:00 AM",AssignedDate,"&lt;="&amp;$F$1)</f>
        <v/>
      </c>
      <c r="H636" s="177" t="n"/>
      <c r="L636" s="57" t="n">
        <v>0</v>
      </c>
      <c r="M636" s="57" t="n"/>
    </row>
    <row r="637" spans="1:13">
      <c r="A637" s="137" t="n">
        <v>1</v>
      </c>
      <c r="B637" s="100" t="s">
        <v>525</v>
      </c>
      <c r="C637" s="137">
        <f>COUNTIFS(Severity,$B637,AssignedDate,"&gt;="&amp;$C$1,AssignedDate,"&lt;="&amp;$F$1)</f>
        <v/>
      </c>
      <c r="D637" s="137">
        <f>COUNTIFS(Severity,$B637,Status,"&lt;&gt;Suspend",Status,"&lt;&gt;Assigned",Status,"&lt;&gt;Open",Status,"&lt;&gt;Hold",ResolvedDate,"&gt;="&amp;$C$1,ResolvedDate,"&lt;="&amp;$F$1)</f>
        <v/>
      </c>
      <c r="E637" s="137">
        <f>COUNTIFS(Severity,$B637,SLA_Breach,"&lt;&gt;Yes",Status,"&lt;&gt;Suspend",Status,"&lt;&gt;Assigned",Status,"&lt;&gt;Open",Status,"&lt;&gt;Hold&gt;",ResolvedDate,"&gt;="&amp;$C$1,ResolvedDate,"&lt;="&amp;$F$1)</f>
        <v/>
      </c>
      <c r="F637" s="137">
        <f>COUNTIFS(Severity,$B637,SLA_Breach,"Yes",Status,"&lt;&gt;Suspend",Status,"&lt;&gt;Assigned",Status,"&lt;&gt;Open",Status,"&lt;&gt;Hold&gt;",ResolvedDate,"&gt;="&amp;$C$1,ResolvedDate,"&lt;="&amp;$F$1)</f>
        <v/>
      </c>
      <c r="G637" s="137">
        <f>COUNTIFS(Severity,$B637,AssignedDate,"&gt;=01/01/2017 12:00:00 AM",AssignedDate,"&lt;="&amp;$F$1)</f>
        <v/>
      </c>
      <c r="H637" s="177" t="n"/>
      <c r="L637" s="57" t="n">
        <v>0</v>
      </c>
      <c r="M637" s="57" t="n"/>
    </row>
    <row r="638" spans="1:13">
      <c r="A638" s="137" t="n">
        <v>1</v>
      </c>
      <c r="B638" s="100" t="s">
        <v>525</v>
      </c>
      <c r="C638" s="137">
        <f>COUNTIFS(Severity,$B638,AssignedDate,"&gt;="&amp;$C$1,AssignedDate,"&lt;="&amp;$F$1)</f>
        <v/>
      </c>
      <c r="D638" s="137">
        <f>COUNTIFS(Severity,$B638,Status,"&lt;&gt;Suspend",Status,"&lt;&gt;Assigned",Status,"&lt;&gt;Open",Status,"&lt;&gt;Hold",ResolvedDate,"&gt;="&amp;$C$1,ResolvedDate,"&lt;="&amp;$F$1)</f>
        <v/>
      </c>
      <c r="E638" s="137">
        <f>COUNTIFS(Severity,$B638,SLA_Breach,"&lt;&gt;Yes",Status,"&lt;&gt;Suspend",Status,"&lt;&gt;Assigned",Status,"&lt;&gt;Open",Status,"&lt;&gt;Hold&gt;",ResolvedDate,"&gt;="&amp;$C$1,ResolvedDate,"&lt;="&amp;$F$1)</f>
        <v/>
      </c>
      <c r="F638" s="137">
        <f>COUNTIFS(Severity,$B638,SLA_Breach,"Yes",Status,"&lt;&gt;Suspend",Status,"&lt;&gt;Assigned",Status,"&lt;&gt;Open",Status,"&lt;&gt;Hold&gt;",ResolvedDate,"&gt;="&amp;$C$1,ResolvedDate,"&lt;="&amp;$F$1)</f>
        <v/>
      </c>
      <c r="G638" s="137">
        <f>COUNTIFS(Severity,$B638,AssignedDate,"&gt;=01/01/2017 12:00:00 AM",AssignedDate,"&lt;="&amp;$F$1)</f>
        <v/>
      </c>
      <c r="H638" s="177" t="n"/>
      <c r="L638" s="57" t="n">
        <v>0</v>
      </c>
      <c r="M638" s="57" t="n"/>
    </row>
    <row r="639" spans="1:13">
      <c r="A639" s="137" t="n">
        <v>1</v>
      </c>
      <c r="B639" s="100" t="s">
        <v>525</v>
      </c>
      <c r="C639" s="137">
        <f>COUNTIFS(Severity,$B639,AssignedDate,"&gt;="&amp;$C$1,AssignedDate,"&lt;="&amp;$F$1)</f>
        <v/>
      </c>
      <c r="D639" s="137">
        <f>COUNTIFS(Severity,$B639,Status,"&lt;&gt;Suspend",Status,"&lt;&gt;Assigned",Status,"&lt;&gt;Open",Status,"&lt;&gt;Hold",ResolvedDate,"&gt;="&amp;$C$1,ResolvedDate,"&lt;="&amp;$F$1)</f>
        <v/>
      </c>
      <c r="E639" s="137">
        <f>COUNTIFS(Severity,$B639,SLA_Breach,"&lt;&gt;Yes",Status,"&lt;&gt;Suspend",Status,"&lt;&gt;Assigned",Status,"&lt;&gt;Open",Status,"&lt;&gt;Hold&gt;",ResolvedDate,"&gt;="&amp;$C$1,ResolvedDate,"&lt;="&amp;$F$1)</f>
        <v/>
      </c>
      <c r="F639" s="137">
        <f>COUNTIFS(Severity,$B639,SLA_Breach,"Yes",Status,"&lt;&gt;Suspend",Status,"&lt;&gt;Assigned",Status,"&lt;&gt;Open",Status,"&lt;&gt;Hold&gt;",ResolvedDate,"&gt;="&amp;$C$1,ResolvedDate,"&lt;="&amp;$F$1)</f>
        <v/>
      </c>
      <c r="G639" s="137">
        <f>COUNTIFS(Severity,$B639,AssignedDate,"&gt;=01/01/2017 12:00:00 AM",AssignedDate,"&lt;="&amp;$F$1)</f>
        <v/>
      </c>
      <c r="H639" s="177" t="n"/>
      <c r="L639" s="57" t="n">
        <v>0</v>
      </c>
      <c r="M639" s="57" t="n"/>
    </row>
    <row r="640" spans="1:13">
      <c r="A640" s="137" t="n">
        <v>1</v>
      </c>
      <c r="B640" s="100" t="s">
        <v>525</v>
      </c>
      <c r="C640" s="137">
        <f>COUNTIFS(Severity,$B640,AssignedDate,"&gt;="&amp;$C$1,AssignedDate,"&lt;="&amp;$F$1)</f>
        <v/>
      </c>
      <c r="D640" s="137">
        <f>COUNTIFS(Severity,$B640,Status,"&lt;&gt;Suspend",Status,"&lt;&gt;Assigned",Status,"&lt;&gt;Open",Status,"&lt;&gt;Hold",ResolvedDate,"&gt;="&amp;$C$1,ResolvedDate,"&lt;="&amp;$F$1)</f>
        <v/>
      </c>
      <c r="E640" s="137">
        <f>COUNTIFS(Severity,$B640,SLA_Breach,"&lt;&gt;Yes",Status,"&lt;&gt;Suspend",Status,"&lt;&gt;Assigned",Status,"&lt;&gt;Open",Status,"&lt;&gt;Hold&gt;",ResolvedDate,"&gt;="&amp;$C$1,ResolvedDate,"&lt;="&amp;$F$1)</f>
        <v/>
      </c>
      <c r="F640" s="137">
        <f>COUNTIFS(Severity,$B640,SLA_Breach,"Yes",Status,"&lt;&gt;Suspend",Status,"&lt;&gt;Assigned",Status,"&lt;&gt;Open",Status,"&lt;&gt;Hold&gt;",ResolvedDate,"&gt;="&amp;$C$1,ResolvedDate,"&lt;="&amp;$F$1)</f>
        <v/>
      </c>
      <c r="G640" s="137">
        <f>COUNTIFS(Severity,$B640,AssignedDate,"&gt;=01/01/2017 12:00:00 AM",AssignedDate,"&lt;="&amp;$F$1)</f>
        <v/>
      </c>
      <c r="H640" s="177" t="n"/>
      <c r="L640" s="57" t="n">
        <v>0</v>
      </c>
      <c r="M640" s="57" t="n"/>
    </row>
    <row r="641" spans="1:13">
      <c r="A641" s="137" t="n">
        <v>1</v>
      </c>
      <c r="B641" s="100" t="s">
        <v>525</v>
      </c>
      <c r="C641" s="137">
        <f>COUNTIFS(Severity,$B641,AssignedDate,"&gt;="&amp;$C$1,AssignedDate,"&lt;="&amp;$F$1)</f>
        <v/>
      </c>
      <c r="D641" s="137">
        <f>COUNTIFS(Severity,$B641,Status,"&lt;&gt;Suspend",Status,"&lt;&gt;Assigned",Status,"&lt;&gt;Open",Status,"&lt;&gt;Hold",ResolvedDate,"&gt;="&amp;$C$1,ResolvedDate,"&lt;="&amp;$F$1)</f>
        <v/>
      </c>
      <c r="E641" s="137">
        <f>COUNTIFS(Severity,$B641,SLA_Breach,"&lt;&gt;Yes",Status,"&lt;&gt;Suspend",Status,"&lt;&gt;Assigned",Status,"&lt;&gt;Open",Status,"&lt;&gt;Hold&gt;",ResolvedDate,"&gt;="&amp;$C$1,ResolvedDate,"&lt;="&amp;$F$1)</f>
        <v/>
      </c>
      <c r="F641" s="137">
        <f>COUNTIFS(Severity,$B641,SLA_Breach,"Yes",Status,"&lt;&gt;Suspend",Status,"&lt;&gt;Assigned",Status,"&lt;&gt;Open",Status,"&lt;&gt;Hold&gt;",ResolvedDate,"&gt;="&amp;$C$1,ResolvedDate,"&lt;="&amp;$F$1)</f>
        <v/>
      </c>
      <c r="G641" s="137">
        <f>COUNTIFS(Severity,$B641,AssignedDate,"&gt;=01/01/2017 12:00:00 AM",AssignedDate,"&lt;="&amp;$F$1)</f>
        <v/>
      </c>
      <c r="H641" s="177" t="n"/>
      <c r="L641" s="57" t="n">
        <v>0</v>
      </c>
      <c r="M641" s="57" t="n"/>
    </row>
    <row r="642" spans="1:13">
      <c r="A642" s="137" t="n">
        <v>1</v>
      </c>
      <c r="B642" s="100" t="s">
        <v>525</v>
      </c>
      <c r="C642" s="137">
        <f>COUNTIFS(Severity,$B642,AssignedDate,"&gt;="&amp;$C$1,AssignedDate,"&lt;="&amp;$F$1)</f>
        <v/>
      </c>
      <c r="D642" s="137">
        <f>COUNTIFS(Severity,$B642,Status,"&lt;&gt;Suspend",Status,"&lt;&gt;Assigned",Status,"&lt;&gt;Open",Status,"&lt;&gt;Hold",ResolvedDate,"&gt;="&amp;$C$1,ResolvedDate,"&lt;="&amp;$F$1)</f>
        <v/>
      </c>
      <c r="E642" s="137">
        <f>COUNTIFS(Severity,$B642,SLA_Breach,"&lt;&gt;Yes",Status,"&lt;&gt;Suspend",Status,"&lt;&gt;Assigned",Status,"&lt;&gt;Open",Status,"&lt;&gt;Hold&gt;",ResolvedDate,"&gt;="&amp;$C$1,ResolvedDate,"&lt;="&amp;$F$1)</f>
        <v/>
      </c>
      <c r="F642" s="137">
        <f>COUNTIFS(Severity,$B642,SLA_Breach,"Yes",Status,"&lt;&gt;Suspend",Status,"&lt;&gt;Assigned",Status,"&lt;&gt;Open",Status,"&lt;&gt;Hold&gt;",ResolvedDate,"&gt;="&amp;$C$1,ResolvedDate,"&lt;="&amp;$F$1)</f>
        <v/>
      </c>
      <c r="G642" s="137">
        <f>COUNTIFS(Severity,$B642,AssignedDate,"&gt;=01/01/2017 12:00:00 AM",AssignedDate,"&lt;="&amp;$F$1)</f>
        <v/>
      </c>
      <c r="H642" s="177" t="n"/>
      <c r="L642" s="57" t="n">
        <v>0</v>
      </c>
      <c r="M642" s="57" t="n"/>
    </row>
    <row r="643" spans="1:13">
      <c r="A643" s="137" t="n">
        <v>1</v>
      </c>
      <c r="B643" s="100" t="s">
        <v>525</v>
      </c>
      <c r="C643" s="137">
        <f>COUNTIFS(Severity,$B643,AssignedDate,"&gt;="&amp;$C$1,AssignedDate,"&lt;="&amp;$F$1)</f>
        <v/>
      </c>
      <c r="D643" s="137">
        <f>COUNTIFS(Severity,$B643,Status,"&lt;&gt;Suspend",Status,"&lt;&gt;Assigned",Status,"&lt;&gt;Open",Status,"&lt;&gt;Hold",ResolvedDate,"&gt;="&amp;$C$1,ResolvedDate,"&lt;="&amp;$F$1)</f>
        <v/>
      </c>
      <c r="E643" s="137">
        <f>COUNTIFS(Severity,$B643,SLA_Breach,"&lt;&gt;Yes",Status,"&lt;&gt;Suspend",Status,"&lt;&gt;Assigned",Status,"&lt;&gt;Open",Status,"&lt;&gt;Hold&gt;",ResolvedDate,"&gt;="&amp;$C$1,ResolvedDate,"&lt;="&amp;$F$1)</f>
        <v/>
      </c>
      <c r="F643" s="137">
        <f>COUNTIFS(Severity,$B643,SLA_Breach,"Yes",Status,"&lt;&gt;Suspend",Status,"&lt;&gt;Assigned",Status,"&lt;&gt;Open",Status,"&lt;&gt;Hold&gt;",ResolvedDate,"&gt;="&amp;$C$1,ResolvedDate,"&lt;="&amp;$F$1)</f>
        <v/>
      </c>
      <c r="G643" s="137">
        <f>COUNTIFS(Severity,$B643,AssignedDate,"&gt;=01/01/2017 12:00:00 AM",AssignedDate,"&lt;="&amp;$F$1)</f>
        <v/>
      </c>
      <c r="H643" s="177" t="n"/>
      <c r="L643" s="57" t="n">
        <v>0</v>
      </c>
      <c r="M643" s="57" t="n"/>
    </row>
    <row r="644" spans="1:13">
      <c r="A644" s="137" t="n">
        <v>1</v>
      </c>
      <c r="B644" s="100" t="s">
        <v>525</v>
      </c>
      <c r="C644" s="137">
        <f>COUNTIFS(Severity,$B644,AssignedDate,"&gt;="&amp;$C$1,AssignedDate,"&lt;="&amp;$F$1)</f>
        <v/>
      </c>
      <c r="D644" s="137">
        <f>COUNTIFS(Severity,$B644,Status,"&lt;&gt;Suspend",Status,"&lt;&gt;Assigned",Status,"&lt;&gt;Open",Status,"&lt;&gt;Hold",ResolvedDate,"&gt;="&amp;$C$1,ResolvedDate,"&lt;="&amp;$F$1)</f>
        <v/>
      </c>
      <c r="E644" s="137">
        <f>COUNTIFS(Severity,$B644,SLA_Breach,"&lt;&gt;Yes",Status,"&lt;&gt;Suspend",Status,"&lt;&gt;Assigned",Status,"&lt;&gt;Open",Status,"&lt;&gt;Hold&gt;",ResolvedDate,"&gt;="&amp;$C$1,ResolvedDate,"&lt;="&amp;$F$1)</f>
        <v/>
      </c>
      <c r="F644" s="137">
        <f>COUNTIFS(Severity,$B644,SLA_Breach,"Yes",Status,"&lt;&gt;Suspend",Status,"&lt;&gt;Assigned",Status,"&lt;&gt;Open",Status,"&lt;&gt;Hold&gt;",ResolvedDate,"&gt;="&amp;$C$1,ResolvedDate,"&lt;="&amp;$F$1)</f>
        <v/>
      </c>
      <c r="G644" s="137">
        <f>COUNTIFS(Severity,$B644,AssignedDate,"&gt;=01/01/2017 12:00:00 AM",AssignedDate,"&lt;="&amp;$F$1)</f>
        <v/>
      </c>
      <c r="H644" s="177" t="n"/>
      <c r="L644" s="57" t="n">
        <v>0</v>
      </c>
      <c r="M644" s="57" t="n"/>
    </row>
    <row r="645" spans="1:13">
      <c r="A645" s="137" t="n">
        <v>1</v>
      </c>
      <c r="B645" s="100" t="s">
        <v>525</v>
      </c>
      <c r="C645" s="137">
        <f>COUNTIFS(Severity,$B645,AssignedDate,"&gt;="&amp;$C$1,AssignedDate,"&lt;="&amp;$F$1)</f>
        <v/>
      </c>
      <c r="D645" s="137">
        <f>COUNTIFS(Severity,$B645,Status,"&lt;&gt;Suspend",Status,"&lt;&gt;Assigned",Status,"&lt;&gt;Open",Status,"&lt;&gt;Hold",ResolvedDate,"&gt;="&amp;$C$1,ResolvedDate,"&lt;="&amp;$F$1)</f>
        <v/>
      </c>
      <c r="E645" s="137">
        <f>COUNTIFS(Severity,$B645,SLA_Breach,"&lt;&gt;Yes",Status,"&lt;&gt;Suspend",Status,"&lt;&gt;Assigned",Status,"&lt;&gt;Open",Status,"&lt;&gt;Hold&gt;",ResolvedDate,"&gt;="&amp;$C$1,ResolvedDate,"&lt;="&amp;$F$1)</f>
        <v/>
      </c>
      <c r="F645" s="137">
        <f>COUNTIFS(Severity,$B645,SLA_Breach,"Yes",Status,"&lt;&gt;Suspend",Status,"&lt;&gt;Assigned",Status,"&lt;&gt;Open",Status,"&lt;&gt;Hold&gt;",ResolvedDate,"&gt;="&amp;$C$1,ResolvedDate,"&lt;="&amp;$F$1)</f>
        <v/>
      </c>
      <c r="G645" s="137">
        <f>COUNTIFS(Severity,$B645,AssignedDate,"&gt;=01/01/2017 12:00:00 AM",AssignedDate,"&lt;="&amp;$F$1)</f>
        <v/>
      </c>
      <c r="H645" s="177" t="n"/>
      <c r="L645" s="57" t="n">
        <v>0</v>
      </c>
      <c r="M645" s="57" t="n"/>
    </row>
    <row r="646" spans="1:13">
      <c r="A646" s="137" t="n">
        <v>1</v>
      </c>
      <c r="B646" s="100" t="s">
        <v>525</v>
      </c>
      <c r="C646" s="137">
        <f>COUNTIFS(Severity,$B646,AssignedDate,"&gt;="&amp;$C$1,AssignedDate,"&lt;="&amp;$F$1)</f>
        <v/>
      </c>
      <c r="D646" s="137">
        <f>COUNTIFS(Severity,$B646,Status,"&lt;&gt;Suspend",Status,"&lt;&gt;Assigned",Status,"&lt;&gt;Open",Status,"&lt;&gt;Hold",ResolvedDate,"&gt;="&amp;$C$1,ResolvedDate,"&lt;="&amp;$F$1)</f>
        <v/>
      </c>
      <c r="E646" s="137">
        <f>COUNTIFS(Severity,$B646,SLA_Breach,"&lt;&gt;Yes",Status,"&lt;&gt;Suspend",Status,"&lt;&gt;Assigned",Status,"&lt;&gt;Open",Status,"&lt;&gt;Hold&gt;",ResolvedDate,"&gt;="&amp;$C$1,ResolvedDate,"&lt;="&amp;$F$1)</f>
        <v/>
      </c>
      <c r="F646" s="137">
        <f>COUNTIFS(Severity,$B646,SLA_Breach,"Yes",Status,"&lt;&gt;Suspend",Status,"&lt;&gt;Assigned",Status,"&lt;&gt;Open",Status,"&lt;&gt;Hold&gt;",ResolvedDate,"&gt;="&amp;$C$1,ResolvedDate,"&lt;="&amp;$F$1)</f>
        <v/>
      </c>
      <c r="G646" s="137">
        <f>COUNTIFS(Severity,$B646,AssignedDate,"&gt;=01/01/2017 12:00:00 AM",AssignedDate,"&lt;="&amp;$F$1)</f>
        <v/>
      </c>
      <c r="H646" s="177" t="n"/>
      <c r="L646" s="57" t="n">
        <v>0</v>
      </c>
      <c r="M646" s="57" t="n"/>
    </row>
    <row r="647" spans="1:13">
      <c r="A647" s="137" t="n">
        <v>1</v>
      </c>
      <c r="B647" s="100" t="s">
        <v>525</v>
      </c>
      <c r="C647" s="137">
        <f>COUNTIFS(Severity,$B647,AssignedDate,"&gt;="&amp;$C$1,AssignedDate,"&lt;="&amp;$F$1)</f>
        <v/>
      </c>
      <c r="D647" s="137">
        <f>COUNTIFS(Severity,$B647,Status,"&lt;&gt;Suspend",Status,"&lt;&gt;Assigned",Status,"&lt;&gt;Open",Status,"&lt;&gt;Hold",ResolvedDate,"&gt;="&amp;$C$1,ResolvedDate,"&lt;="&amp;$F$1)</f>
        <v/>
      </c>
      <c r="E647" s="137">
        <f>COUNTIFS(Severity,$B647,SLA_Breach,"&lt;&gt;Yes",Status,"&lt;&gt;Suspend",Status,"&lt;&gt;Assigned",Status,"&lt;&gt;Open",Status,"&lt;&gt;Hold&gt;",ResolvedDate,"&gt;="&amp;$C$1,ResolvedDate,"&lt;="&amp;$F$1)</f>
        <v/>
      </c>
      <c r="F647" s="137">
        <f>COUNTIFS(Severity,$B647,SLA_Breach,"Yes",Status,"&lt;&gt;Suspend",Status,"&lt;&gt;Assigned",Status,"&lt;&gt;Open",Status,"&lt;&gt;Hold&gt;",ResolvedDate,"&gt;="&amp;$C$1,ResolvedDate,"&lt;="&amp;$F$1)</f>
        <v/>
      </c>
      <c r="G647" s="137">
        <f>COUNTIFS(Severity,$B647,AssignedDate,"&gt;=01/01/2017 12:00:00 AM",AssignedDate,"&lt;="&amp;$F$1)</f>
        <v/>
      </c>
      <c r="H647" s="177" t="n"/>
      <c r="L647" s="57" t="n">
        <v>0</v>
      </c>
      <c r="M647" s="57" t="n"/>
    </row>
    <row r="648" spans="1:13">
      <c r="A648" s="137" t="n">
        <v>1</v>
      </c>
      <c r="B648" s="100" t="s">
        <v>525</v>
      </c>
      <c r="C648" s="137">
        <f>COUNTIFS(Severity,$B648,AssignedDate,"&gt;="&amp;$C$1,AssignedDate,"&lt;="&amp;$F$1)</f>
        <v/>
      </c>
      <c r="D648" s="137">
        <f>COUNTIFS(Severity,$B648,Status,"&lt;&gt;Suspend",Status,"&lt;&gt;Assigned",Status,"&lt;&gt;Open",Status,"&lt;&gt;Hold",ResolvedDate,"&gt;="&amp;$C$1,ResolvedDate,"&lt;="&amp;$F$1)</f>
        <v/>
      </c>
      <c r="E648" s="137">
        <f>COUNTIFS(Severity,$B648,SLA_Breach,"&lt;&gt;Yes",Status,"&lt;&gt;Suspend",Status,"&lt;&gt;Assigned",Status,"&lt;&gt;Open",Status,"&lt;&gt;Hold&gt;",ResolvedDate,"&gt;="&amp;$C$1,ResolvedDate,"&lt;="&amp;$F$1)</f>
        <v/>
      </c>
      <c r="F648" s="137">
        <f>COUNTIFS(Severity,$B648,SLA_Breach,"Yes",Status,"&lt;&gt;Suspend",Status,"&lt;&gt;Assigned",Status,"&lt;&gt;Open",Status,"&lt;&gt;Hold&gt;",ResolvedDate,"&gt;="&amp;$C$1,ResolvedDate,"&lt;="&amp;$F$1)</f>
        <v/>
      </c>
      <c r="G648" s="137">
        <f>COUNTIFS(Severity,$B648,AssignedDate,"&gt;=01/01/2017 12:00:00 AM",AssignedDate,"&lt;="&amp;$F$1)</f>
        <v/>
      </c>
      <c r="H648" s="177" t="n"/>
      <c r="L648" s="57" t="n">
        <v>0</v>
      </c>
      <c r="M648" s="57" t="n"/>
    </row>
    <row r="649" spans="1:13">
      <c r="A649" s="137" t="n">
        <v>1</v>
      </c>
      <c r="B649" s="100" t="s">
        <v>525</v>
      </c>
      <c r="C649" s="137">
        <f>COUNTIFS(Severity,$B649,AssignedDate,"&gt;="&amp;$C$1,AssignedDate,"&lt;="&amp;$F$1)</f>
        <v/>
      </c>
      <c r="D649" s="137">
        <f>COUNTIFS(Severity,$B649,Status,"&lt;&gt;Suspend",Status,"&lt;&gt;Assigned",Status,"&lt;&gt;Open",Status,"&lt;&gt;Hold",ResolvedDate,"&gt;="&amp;$C$1,ResolvedDate,"&lt;="&amp;$F$1)</f>
        <v/>
      </c>
      <c r="E649" s="137">
        <f>COUNTIFS(Severity,$B649,SLA_Breach,"&lt;&gt;Yes",Status,"&lt;&gt;Suspend",Status,"&lt;&gt;Assigned",Status,"&lt;&gt;Open",Status,"&lt;&gt;Hold&gt;",ResolvedDate,"&gt;="&amp;$C$1,ResolvedDate,"&lt;="&amp;$F$1)</f>
        <v/>
      </c>
      <c r="F649" s="137">
        <f>COUNTIFS(Severity,$B649,SLA_Breach,"Yes",Status,"&lt;&gt;Suspend",Status,"&lt;&gt;Assigned",Status,"&lt;&gt;Open",Status,"&lt;&gt;Hold&gt;",ResolvedDate,"&gt;="&amp;$C$1,ResolvedDate,"&lt;="&amp;$F$1)</f>
        <v/>
      </c>
      <c r="G649" s="137">
        <f>COUNTIFS(Severity,$B649,AssignedDate,"&gt;=01/01/2017 12:00:00 AM",AssignedDate,"&lt;="&amp;$F$1)</f>
        <v/>
      </c>
      <c r="H649" s="177" t="n"/>
      <c r="L649" s="57" t="n">
        <v>0</v>
      </c>
      <c r="M649" s="57" t="n"/>
    </row>
    <row r="650" spans="1:13">
      <c r="A650" s="137" t="n">
        <v>1</v>
      </c>
      <c r="B650" s="100" t="s">
        <v>525</v>
      </c>
      <c r="C650" s="137">
        <f>COUNTIFS(Severity,$B650,AssignedDate,"&gt;="&amp;$C$1,AssignedDate,"&lt;="&amp;$F$1)</f>
        <v/>
      </c>
      <c r="D650" s="137">
        <f>COUNTIFS(Severity,$B650,Status,"&lt;&gt;Suspend",Status,"&lt;&gt;Assigned",Status,"&lt;&gt;Open",Status,"&lt;&gt;Hold",ResolvedDate,"&gt;="&amp;$C$1,ResolvedDate,"&lt;="&amp;$F$1)</f>
        <v/>
      </c>
      <c r="E650" s="137">
        <f>COUNTIFS(Severity,$B650,SLA_Breach,"&lt;&gt;Yes",Status,"&lt;&gt;Suspend",Status,"&lt;&gt;Assigned",Status,"&lt;&gt;Open",Status,"&lt;&gt;Hold&gt;",ResolvedDate,"&gt;="&amp;$C$1,ResolvedDate,"&lt;="&amp;$F$1)</f>
        <v/>
      </c>
      <c r="F650" s="137">
        <f>COUNTIFS(Severity,$B650,SLA_Breach,"Yes",Status,"&lt;&gt;Suspend",Status,"&lt;&gt;Assigned",Status,"&lt;&gt;Open",Status,"&lt;&gt;Hold&gt;",ResolvedDate,"&gt;="&amp;$C$1,ResolvedDate,"&lt;="&amp;$F$1)</f>
        <v/>
      </c>
      <c r="G650" s="137">
        <f>COUNTIFS(Severity,$B650,AssignedDate,"&gt;=01/01/2017 12:00:00 AM",AssignedDate,"&lt;="&amp;$F$1)</f>
        <v/>
      </c>
      <c r="H650" s="177" t="n"/>
      <c r="L650" s="57" t="n">
        <v>0</v>
      </c>
      <c r="M650" s="57" t="n"/>
    </row>
    <row r="651" spans="1:13">
      <c r="A651" s="137" t="n">
        <v>1</v>
      </c>
      <c r="B651" s="100" t="s">
        <v>525</v>
      </c>
      <c r="C651" s="137">
        <f>COUNTIFS(Severity,$B651,AssignedDate,"&gt;="&amp;$C$1,AssignedDate,"&lt;="&amp;$F$1)</f>
        <v/>
      </c>
      <c r="D651" s="137">
        <f>COUNTIFS(Severity,$B651,Status,"&lt;&gt;Suspend",Status,"&lt;&gt;Assigned",Status,"&lt;&gt;Open",Status,"&lt;&gt;Hold",ResolvedDate,"&gt;="&amp;$C$1,ResolvedDate,"&lt;="&amp;$F$1)</f>
        <v/>
      </c>
      <c r="E651" s="137">
        <f>COUNTIFS(Severity,$B651,SLA_Breach,"&lt;&gt;Yes",Status,"&lt;&gt;Suspend",Status,"&lt;&gt;Assigned",Status,"&lt;&gt;Open",Status,"&lt;&gt;Hold&gt;",ResolvedDate,"&gt;="&amp;$C$1,ResolvedDate,"&lt;="&amp;$F$1)</f>
        <v/>
      </c>
      <c r="F651" s="137">
        <f>COUNTIFS(Severity,$B651,SLA_Breach,"Yes",Status,"&lt;&gt;Suspend",Status,"&lt;&gt;Assigned",Status,"&lt;&gt;Open",Status,"&lt;&gt;Hold&gt;",ResolvedDate,"&gt;="&amp;$C$1,ResolvedDate,"&lt;="&amp;$F$1)</f>
        <v/>
      </c>
      <c r="G651" s="137">
        <f>COUNTIFS(Severity,$B651,AssignedDate,"&gt;=01/01/2017 12:00:00 AM",AssignedDate,"&lt;="&amp;$F$1)</f>
        <v/>
      </c>
      <c r="H651" s="177" t="n"/>
      <c r="L651" s="57" t="n">
        <v>0</v>
      </c>
      <c r="M651" s="57" t="n"/>
    </row>
    <row r="652" spans="1:13">
      <c r="A652" s="137" t="n">
        <v>1</v>
      </c>
      <c r="B652" s="100" t="s">
        <v>525</v>
      </c>
      <c r="C652" s="137">
        <f>COUNTIFS(Severity,$B652,AssignedDate,"&gt;="&amp;$C$1,AssignedDate,"&lt;="&amp;$F$1)</f>
        <v/>
      </c>
      <c r="D652" s="137">
        <f>COUNTIFS(Severity,$B652,Status,"&lt;&gt;Suspend",Status,"&lt;&gt;Assigned",Status,"&lt;&gt;Open",Status,"&lt;&gt;Hold",ResolvedDate,"&gt;="&amp;$C$1,ResolvedDate,"&lt;="&amp;$F$1)</f>
        <v/>
      </c>
      <c r="E652" s="137">
        <f>COUNTIFS(Severity,$B652,SLA_Breach,"&lt;&gt;Yes",Status,"&lt;&gt;Suspend",Status,"&lt;&gt;Assigned",Status,"&lt;&gt;Open",Status,"&lt;&gt;Hold&gt;",ResolvedDate,"&gt;="&amp;$C$1,ResolvedDate,"&lt;="&amp;$F$1)</f>
        <v/>
      </c>
      <c r="F652" s="137">
        <f>COUNTIFS(Severity,$B652,SLA_Breach,"Yes",Status,"&lt;&gt;Suspend",Status,"&lt;&gt;Assigned",Status,"&lt;&gt;Open",Status,"&lt;&gt;Hold&gt;",ResolvedDate,"&gt;="&amp;$C$1,ResolvedDate,"&lt;="&amp;$F$1)</f>
        <v/>
      </c>
      <c r="G652" s="137">
        <f>COUNTIFS(Severity,$B652,AssignedDate,"&gt;=01/01/2017 12:00:00 AM",AssignedDate,"&lt;="&amp;$F$1)</f>
        <v/>
      </c>
      <c r="H652" s="177" t="n"/>
      <c r="L652" s="57" t="n">
        <v>0</v>
      </c>
      <c r="M652" s="57" t="n"/>
    </row>
    <row r="653" spans="1:13">
      <c r="A653" s="137" t="n">
        <v>1</v>
      </c>
      <c r="B653" s="100" t="s">
        <v>525</v>
      </c>
      <c r="C653" s="137">
        <f>COUNTIFS(Severity,$B653,AssignedDate,"&gt;="&amp;$C$1,AssignedDate,"&lt;="&amp;$F$1)</f>
        <v/>
      </c>
      <c r="D653" s="137">
        <f>COUNTIFS(Severity,$B653,Status,"&lt;&gt;Suspend",Status,"&lt;&gt;Assigned",Status,"&lt;&gt;Open",Status,"&lt;&gt;Hold",ResolvedDate,"&gt;="&amp;$C$1,ResolvedDate,"&lt;="&amp;$F$1)</f>
        <v/>
      </c>
      <c r="E653" s="137">
        <f>COUNTIFS(Severity,$B653,SLA_Breach,"&lt;&gt;Yes",Status,"&lt;&gt;Suspend",Status,"&lt;&gt;Assigned",Status,"&lt;&gt;Open",Status,"&lt;&gt;Hold&gt;",ResolvedDate,"&gt;="&amp;$C$1,ResolvedDate,"&lt;="&amp;$F$1)</f>
        <v/>
      </c>
      <c r="F653" s="137">
        <f>COUNTIFS(Severity,$B653,SLA_Breach,"Yes",Status,"&lt;&gt;Suspend",Status,"&lt;&gt;Assigned",Status,"&lt;&gt;Open",Status,"&lt;&gt;Hold&gt;",ResolvedDate,"&gt;="&amp;$C$1,ResolvedDate,"&lt;="&amp;$F$1)</f>
        <v/>
      </c>
      <c r="G653" s="137">
        <f>COUNTIFS(Severity,$B653,AssignedDate,"&gt;=01/01/2017 12:00:00 AM",AssignedDate,"&lt;="&amp;$F$1)</f>
        <v/>
      </c>
      <c r="H653" s="177" t="n"/>
      <c r="L653" s="57" t="n">
        <v>0</v>
      </c>
      <c r="M653" s="57" t="n"/>
    </row>
    <row r="654" spans="1:13">
      <c r="A654" s="137" t="n">
        <v>1</v>
      </c>
      <c r="B654" s="100" t="s">
        <v>525</v>
      </c>
      <c r="C654" s="137">
        <f>COUNTIFS(Severity,$B654,AssignedDate,"&gt;="&amp;$C$1,AssignedDate,"&lt;="&amp;$F$1)</f>
        <v/>
      </c>
      <c r="D654" s="137">
        <f>COUNTIFS(Severity,$B654,Status,"&lt;&gt;Suspend",Status,"&lt;&gt;Assigned",Status,"&lt;&gt;Open",Status,"&lt;&gt;Hold",ResolvedDate,"&gt;="&amp;$C$1,ResolvedDate,"&lt;="&amp;$F$1)</f>
        <v/>
      </c>
      <c r="E654" s="137">
        <f>COUNTIFS(Severity,$B654,SLA_Breach,"&lt;&gt;Yes",Status,"&lt;&gt;Suspend",Status,"&lt;&gt;Assigned",Status,"&lt;&gt;Open",Status,"&lt;&gt;Hold&gt;",ResolvedDate,"&gt;="&amp;$C$1,ResolvedDate,"&lt;="&amp;$F$1)</f>
        <v/>
      </c>
      <c r="F654" s="137">
        <f>COUNTIFS(Severity,$B654,SLA_Breach,"Yes",Status,"&lt;&gt;Suspend",Status,"&lt;&gt;Assigned",Status,"&lt;&gt;Open",Status,"&lt;&gt;Hold&gt;",ResolvedDate,"&gt;="&amp;$C$1,ResolvedDate,"&lt;="&amp;$F$1)</f>
        <v/>
      </c>
      <c r="G654" s="137">
        <f>COUNTIFS(Severity,$B654,AssignedDate,"&gt;=01/01/2017 12:00:00 AM",AssignedDate,"&lt;="&amp;$F$1)</f>
        <v/>
      </c>
      <c r="H654" s="177" t="n"/>
      <c r="L654" s="57" t="n">
        <v>0</v>
      </c>
      <c r="M654" s="57" t="n"/>
    </row>
    <row r="655" spans="1:13">
      <c r="A655" s="137" t="n">
        <v>1</v>
      </c>
      <c r="B655" s="100" t="s">
        <v>525</v>
      </c>
      <c r="C655" s="137">
        <f>COUNTIFS(Severity,$B655,AssignedDate,"&gt;="&amp;$C$1,AssignedDate,"&lt;="&amp;$F$1)</f>
        <v/>
      </c>
      <c r="D655" s="137">
        <f>COUNTIFS(Severity,$B655,Status,"&lt;&gt;Suspend",Status,"&lt;&gt;Assigned",Status,"&lt;&gt;Open",Status,"&lt;&gt;Hold",ResolvedDate,"&gt;="&amp;$C$1,ResolvedDate,"&lt;="&amp;$F$1)</f>
        <v/>
      </c>
      <c r="E655" s="137">
        <f>COUNTIFS(Severity,$B655,SLA_Breach,"&lt;&gt;Yes",Status,"&lt;&gt;Suspend",Status,"&lt;&gt;Assigned",Status,"&lt;&gt;Open",Status,"&lt;&gt;Hold&gt;",ResolvedDate,"&gt;="&amp;$C$1,ResolvedDate,"&lt;="&amp;$F$1)</f>
        <v/>
      </c>
      <c r="F655" s="137">
        <f>COUNTIFS(Severity,$B655,SLA_Breach,"Yes",Status,"&lt;&gt;Suspend",Status,"&lt;&gt;Assigned",Status,"&lt;&gt;Open",Status,"&lt;&gt;Hold&gt;",ResolvedDate,"&gt;="&amp;$C$1,ResolvedDate,"&lt;="&amp;$F$1)</f>
        <v/>
      </c>
      <c r="G655" s="137">
        <f>COUNTIFS(Severity,$B655,AssignedDate,"&gt;=01/01/2017 12:00:00 AM",AssignedDate,"&lt;="&amp;$F$1)</f>
        <v/>
      </c>
      <c r="H655" s="177" t="n"/>
      <c r="L655" s="57" t="n">
        <v>0</v>
      </c>
      <c r="M655" s="57" t="n"/>
    </row>
    <row r="656" spans="1:13">
      <c r="A656" s="137" t="n">
        <v>1</v>
      </c>
      <c r="B656" s="100" t="s">
        <v>525</v>
      </c>
      <c r="C656" s="137">
        <f>COUNTIFS(Severity,$B656,AssignedDate,"&gt;="&amp;$C$1,AssignedDate,"&lt;="&amp;$F$1)</f>
        <v/>
      </c>
      <c r="D656" s="137">
        <f>COUNTIFS(Severity,$B656,Status,"&lt;&gt;Suspend",Status,"&lt;&gt;Assigned",Status,"&lt;&gt;Open",Status,"&lt;&gt;Hold",ResolvedDate,"&gt;="&amp;$C$1,ResolvedDate,"&lt;="&amp;$F$1)</f>
        <v/>
      </c>
      <c r="E656" s="137">
        <f>COUNTIFS(Severity,$B656,SLA_Breach,"&lt;&gt;Yes",Status,"&lt;&gt;Suspend",Status,"&lt;&gt;Assigned",Status,"&lt;&gt;Open",Status,"&lt;&gt;Hold&gt;",ResolvedDate,"&gt;="&amp;$C$1,ResolvedDate,"&lt;="&amp;$F$1)</f>
        <v/>
      </c>
      <c r="F656" s="137">
        <f>COUNTIFS(Severity,$B656,SLA_Breach,"Yes",Status,"&lt;&gt;Suspend",Status,"&lt;&gt;Assigned",Status,"&lt;&gt;Open",Status,"&lt;&gt;Hold&gt;",ResolvedDate,"&gt;="&amp;$C$1,ResolvedDate,"&lt;="&amp;$F$1)</f>
        <v/>
      </c>
      <c r="G656" s="137">
        <f>COUNTIFS(Severity,$B656,AssignedDate,"&gt;=01/01/2017 12:00:00 AM",AssignedDate,"&lt;="&amp;$F$1)</f>
        <v/>
      </c>
      <c r="H656" s="177" t="n"/>
      <c r="L656" s="57" t="n">
        <v>0</v>
      </c>
      <c r="M656" s="57" t="n"/>
    </row>
    <row r="657" spans="1:13">
      <c r="A657" s="137" t="n">
        <v>1</v>
      </c>
      <c r="B657" s="100" t="s">
        <v>525</v>
      </c>
      <c r="C657" s="137">
        <f>COUNTIFS(Severity,$B657,AssignedDate,"&gt;="&amp;$C$1,AssignedDate,"&lt;="&amp;$F$1)</f>
        <v/>
      </c>
      <c r="D657" s="137">
        <f>COUNTIFS(Severity,$B657,Status,"&lt;&gt;Suspend",Status,"&lt;&gt;Assigned",Status,"&lt;&gt;Open",Status,"&lt;&gt;Hold",ResolvedDate,"&gt;="&amp;$C$1,ResolvedDate,"&lt;="&amp;$F$1)</f>
        <v/>
      </c>
      <c r="E657" s="137">
        <f>COUNTIFS(Severity,$B657,SLA_Breach,"&lt;&gt;Yes",Status,"&lt;&gt;Suspend",Status,"&lt;&gt;Assigned",Status,"&lt;&gt;Open",Status,"&lt;&gt;Hold&gt;",ResolvedDate,"&gt;="&amp;$C$1,ResolvedDate,"&lt;="&amp;$F$1)</f>
        <v/>
      </c>
      <c r="F657" s="137">
        <f>COUNTIFS(Severity,$B657,SLA_Breach,"Yes",Status,"&lt;&gt;Suspend",Status,"&lt;&gt;Assigned",Status,"&lt;&gt;Open",Status,"&lt;&gt;Hold&gt;",ResolvedDate,"&gt;="&amp;$C$1,ResolvedDate,"&lt;="&amp;$F$1)</f>
        <v/>
      </c>
      <c r="G657" s="137">
        <f>COUNTIFS(Severity,$B657,AssignedDate,"&gt;=01/01/2017 12:00:00 AM",AssignedDate,"&lt;="&amp;$F$1)</f>
        <v/>
      </c>
      <c r="H657" s="177" t="n"/>
      <c r="L657" s="57" t="n">
        <v>0</v>
      </c>
      <c r="M657" s="57" t="n"/>
    </row>
    <row r="658" spans="1:13">
      <c r="A658" s="137" t="n">
        <v>1</v>
      </c>
      <c r="B658" s="100" t="s">
        <v>525</v>
      </c>
      <c r="C658" s="137">
        <f>COUNTIFS(Severity,$B658,AssignedDate,"&gt;="&amp;$C$1,AssignedDate,"&lt;="&amp;$F$1)</f>
        <v/>
      </c>
      <c r="D658" s="137">
        <f>COUNTIFS(Severity,$B658,Status,"&lt;&gt;Suspend",Status,"&lt;&gt;Assigned",Status,"&lt;&gt;Open",Status,"&lt;&gt;Hold",ResolvedDate,"&gt;="&amp;$C$1,ResolvedDate,"&lt;="&amp;$F$1)</f>
        <v/>
      </c>
      <c r="E658" s="137">
        <f>COUNTIFS(Severity,$B658,SLA_Breach,"&lt;&gt;Yes",Status,"&lt;&gt;Suspend",Status,"&lt;&gt;Assigned",Status,"&lt;&gt;Open",Status,"&lt;&gt;Hold&gt;",ResolvedDate,"&gt;="&amp;$C$1,ResolvedDate,"&lt;="&amp;$F$1)</f>
        <v/>
      </c>
      <c r="F658" s="137">
        <f>COUNTIFS(Severity,$B658,SLA_Breach,"Yes",Status,"&lt;&gt;Suspend",Status,"&lt;&gt;Assigned",Status,"&lt;&gt;Open",Status,"&lt;&gt;Hold&gt;",ResolvedDate,"&gt;="&amp;$C$1,ResolvedDate,"&lt;="&amp;$F$1)</f>
        <v/>
      </c>
      <c r="G658" s="137">
        <f>COUNTIFS(Severity,$B658,AssignedDate,"&gt;=01/01/2017 12:00:00 AM",AssignedDate,"&lt;="&amp;$F$1)</f>
        <v/>
      </c>
      <c r="H658" s="177" t="n"/>
      <c r="L658" s="57" t="n">
        <v>0</v>
      </c>
      <c r="M658" s="57" t="n"/>
    </row>
    <row r="659" spans="1:13">
      <c r="A659" s="137" t="n">
        <v>1</v>
      </c>
      <c r="B659" s="100" t="s">
        <v>525</v>
      </c>
      <c r="C659" s="137">
        <f>COUNTIFS(Severity,$B659,AssignedDate,"&gt;="&amp;$C$1,AssignedDate,"&lt;="&amp;$F$1)</f>
        <v/>
      </c>
      <c r="D659" s="137">
        <f>COUNTIFS(Severity,$B659,Status,"&lt;&gt;Suspend",Status,"&lt;&gt;Assigned",Status,"&lt;&gt;Open",Status,"&lt;&gt;Hold",ResolvedDate,"&gt;="&amp;$C$1,ResolvedDate,"&lt;="&amp;$F$1)</f>
        <v/>
      </c>
      <c r="E659" s="137">
        <f>COUNTIFS(Severity,$B659,SLA_Breach,"&lt;&gt;Yes",Status,"&lt;&gt;Suspend",Status,"&lt;&gt;Assigned",Status,"&lt;&gt;Open",Status,"&lt;&gt;Hold&gt;",ResolvedDate,"&gt;="&amp;$C$1,ResolvedDate,"&lt;="&amp;$F$1)</f>
        <v/>
      </c>
      <c r="F659" s="137">
        <f>COUNTIFS(Severity,$B659,SLA_Breach,"Yes",Status,"&lt;&gt;Suspend",Status,"&lt;&gt;Assigned",Status,"&lt;&gt;Open",Status,"&lt;&gt;Hold&gt;",ResolvedDate,"&gt;="&amp;$C$1,ResolvedDate,"&lt;="&amp;$F$1)</f>
        <v/>
      </c>
      <c r="G659" s="137">
        <f>COUNTIFS(Severity,$B659,AssignedDate,"&gt;=01/01/2017 12:00:00 AM",AssignedDate,"&lt;="&amp;$F$1)</f>
        <v/>
      </c>
      <c r="H659" s="177" t="n"/>
      <c r="L659" s="57" t="n">
        <v>0</v>
      </c>
      <c r="M659" s="57" t="n"/>
    </row>
    <row r="660" spans="1:13">
      <c r="A660" s="137" t="n">
        <v>1</v>
      </c>
      <c r="B660" s="100" t="s">
        <v>525</v>
      </c>
      <c r="C660" s="137">
        <f>COUNTIFS(Severity,$B660,AssignedDate,"&gt;="&amp;$C$1,AssignedDate,"&lt;="&amp;$F$1)</f>
        <v/>
      </c>
      <c r="D660" s="137">
        <f>COUNTIFS(Severity,$B660,Status,"&lt;&gt;Suspend",Status,"&lt;&gt;Assigned",Status,"&lt;&gt;Open",Status,"&lt;&gt;Hold",ResolvedDate,"&gt;="&amp;$C$1,ResolvedDate,"&lt;="&amp;$F$1)</f>
        <v/>
      </c>
      <c r="E660" s="137">
        <f>COUNTIFS(Severity,$B660,SLA_Breach,"&lt;&gt;Yes",Status,"&lt;&gt;Suspend",Status,"&lt;&gt;Assigned",Status,"&lt;&gt;Open",Status,"&lt;&gt;Hold&gt;",ResolvedDate,"&gt;="&amp;$C$1,ResolvedDate,"&lt;="&amp;$F$1)</f>
        <v/>
      </c>
      <c r="F660" s="137">
        <f>COUNTIFS(Severity,$B660,SLA_Breach,"Yes",Status,"&lt;&gt;Suspend",Status,"&lt;&gt;Assigned",Status,"&lt;&gt;Open",Status,"&lt;&gt;Hold&gt;",ResolvedDate,"&gt;="&amp;$C$1,ResolvedDate,"&lt;="&amp;$F$1)</f>
        <v/>
      </c>
      <c r="G660" s="137">
        <f>COUNTIFS(Severity,$B660,AssignedDate,"&gt;=01/01/2017 12:00:00 AM",AssignedDate,"&lt;="&amp;$F$1)</f>
        <v/>
      </c>
      <c r="H660" s="177" t="n"/>
      <c r="L660" s="57" t="n">
        <v>0</v>
      </c>
      <c r="M660" s="57" t="n"/>
    </row>
    <row r="661" spans="1:13">
      <c r="A661" s="137" t="n">
        <v>1</v>
      </c>
      <c r="B661" s="100" t="s">
        <v>525</v>
      </c>
      <c r="C661" s="137">
        <f>COUNTIFS(Severity,$B661,AssignedDate,"&gt;="&amp;$C$1,AssignedDate,"&lt;="&amp;$F$1)</f>
        <v/>
      </c>
      <c r="D661" s="137">
        <f>COUNTIFS(Severity,$B661,Status,"&lt;&gt;Suspend",Status,"&lt;&gt;Assigned",Status,"&lt;&gt;Open",Status,"&lt;&gt;Hold",ResolvedDate,"&gt;="&amp;$C$1,ResolvedDate,"&lt;="&amp;$F$1)</f>
        <v/>
      </c>
      <c r="E661" s="137">
        <f>COUNTIFS(Severity,$B661,SLA_Breach,"&lt;&gt;Yes",Status,"&lt;&gt;Suspend",Status,"&lt;&gt;Assigned",Status,"&lt;&gt;Open",Status,"&lt;&gt;Hold&gt;",ResolvedDate,"&gt;="&amp;$C$1,ResolvedDate,"&lt;="&amp;$F$1)</f>
        <v/>
      </c>
      <c r="F661" s="137">
        <f>COUNTIFS(Severity,$B661,SLA_Breach,"Yes",Status,"&lt;&gt;Suspend",Status,"&lt;&gt;Assigned",Status,"&lt;&gt;Open",Status,"&lt;&gt;Hold&gt;",ResolvedDate,"&gt;="&amp;$C$1,ResolvedDate,"&lt;="&amp;$F$1)</f>
        <v/>
      </c>
      <c r="G661" s="137">
        <f>COUNTIFS(Severity,$B661,AssignedDate,"&gt;=01/01/2017 12:00:00 AM",AssignedDate,"&lt;="&amp;$F$1)</f>
        <v/>
      </c>
      <c r="H661" s="177" t="n"/>
      <c r="L661" s="57" t="n">
        <v>0</v>
      </c>
      <c r="M661" s="57" t="n"/>
    </row>
    <row r="662" spans="1:13">
      <c r="A662" s="137" t="n">
        <v>1</v>
      </c>
      <c r="B662" s="100" t="s">
        <v>525</v>
      </c>
      <c r="C662" s="137">
        <f>COUNTIFS(Severity,$B662,AssignedDate,"&gt;="&amp;$C$1,AssignedDate,"&lt;="&amp;$F$1)</f>
        <v/>
      </c>
      <c r="D662" s="137">
        <f>COUNTIFS(Severity,$B662,Status,"&lt;&gt;Suspend",Status,"&lt;&gt;Assigned",Status,"&lt;&gt;Open",Status,"&lt;&gt;Hold",ResolvedDate,"&gt;="&amp;$C$1,ResolvedDate,"&lt;="&amp;$F$1)</f>
        <v/>
      </c>
      <c r="E662" s="137">
        <f>COUNTIFS(Severity,$B662,SLA_Breach,"&lt;&gt;Yes",Status,"&lt;&gt;Suspend",Status,"&lt;&gt;Assigned",Status,"&lt;&gt;Open",Status,"&lt;&gt;Hold&gt;",ResolvedDate,"&gt;="&amp;$C$1,ResolvedDate,"&lt;="&amp;$F$1)</f>
        <v/>
      </c>
      <c r="F662" s="137">
        <f>COUNTIFS(Severity,$B662,SLA_Breach,"Yes",Status,"&lt;&gt;Suspend",Status,"&lt;&gt;Assigned",Status,"&lt;&gt;Open",Status,"&lt;&gt;Hold&gt;",ResolvedDate,"&gt;="&amp;$C$1,ResolvedDate,"&lt;="&amp;$F$1)</f>
        <v/>
      </c>
      <c r="G662" s="137">
        <f>COUNTIFS(Severity,$B662,AssignedDate,"&gt;=01/01/2017 12:00:00 AM",AssignedDate,"&lt;="&amp;$F$1)</f>
        <v/>
      </c>
      <c r="H662" s="177" t="n"/>
      <c r="L662" s="57" t="n">
        <v>0</v>
      </c>
      <c r="M662" s="57" t="n"/>
    </row>
    <row r="663" spans="1:13">
      <c r="A663" s="137" t="n">
        <v>1</v>
      </c>
      <c r="B663" s="100" t="s">
        <v>525</v>
      </c>
      <c r="C663" s="137">
        <f>COUNTIFS(Severity,$B663,AssignedDate,"&gt;="&amp;$C$1,AssignedDate,"&lt;="&amp;$F$1)</f>
        <v/>
      </c>
      <c r="D663" s="137">
        <f>COUNTIFS(Severity,$B663,Status,"&lt;&gt;Suspend",Status,"&lt;&gt;Assigned",Status,"&lt;&gt;Open",Status,"&lt;&gt;Hold",ResolvedDate,"&gt;="&amp;$C$1,ResolvedDate,"&lt;="&amp;$F$1)</f>
        <v/>
      </c>
      <c r="E663" s="137">
        <f>COUNTIFS(Severity,$B663,SLA_Breach,"&lt;&gt;Yes",Status,"&lt;&gt;Suspend",Status,"&lt;&gt;Assigned",Status,"&lt;&gt;Open",Status,"&lt;&gt;Hold&gt;",ResolvedDate,"&gt;="&amp;$C$1,ResolvedDate,"&lt;="&amp;$F$1)</f>
        <v/>
      </c>
      <c r="F663" s="137">
        <f>COUNTIFS(Severity,$B663,SLA_Breach,"Yes",Status,"&lt;&gt;Suspend",Status,"&lt;&gt;Assigned",Status,"&lt;&gt;Open",Status,"&lt;&gt;Hold&gt;",ResolvedDate,"&gt;="&amp;$C$1,ResolvedDate,"&lt;="&amp;$F$1)</f>
        <v/>
      </c>
      <c r="G663" s="137">
        <f>COUNTIFS(Severity,$B663,AssignedDate,"&gt;=01/01/2017 12:00:00 AM",AssignedDate,"&lt;="&amp;$F$1)</f>
        <v/>
      </c>
      <c r="H663" s="177" t="n"/>
      <c r="L663" s="57" t="n">
        <v>0</v>
      </c>
      <c r="M663" s="57" t="n"/>
    </row>
    <row r="664" spans="1:13">
      <c r="A664" s="137" t="n">
        <v>1</v>
      </c>
      <c r="B664" s="100" t="s">
        <v>525</v>
      </c>
      <c r="C664" s="137">
        <f>COUNTIFS(Severity,$B664,AssignedDate,"&gt;="&amp;$C$1,AssignedDate,"&lt;="&amp;$F$1)</f>
        <v/>
      </c>
      <c r="D664" s="137">
        <f>COUNTIFS(Severity,$B664,Status,"&lt;&gt;Suspend",Status,"&lt;&gt;Assigned",Status,"&lt;&gt;Open",Status,"&lt;&gt;Hold",ResolvedDate,"&gt;="&amp;$C$1,ResolvedDate,"&lt;="&amp;$F$1)</f>
        <v/>
      </c>
      <c r="E664" s="137">
        <f>COUNTIFS(Severity,$B664,SLA_Breach,"&lt;&gt;Yes",Status,"&lt;&gt;Suspend",Status,"&lt;&gt;Assigned",Status,"&lt;&gt;Open",Status,"&lt;&gt;Hold&gt;",ResolvedDate,"&gt;="&amp;$C$1,ResolvedDate,"&lt;="&amp;$F$1)</f>
        <v/>
      </c>
      <c r="F664" s="137">
        <f>COUNTIFS(Severity,$B664,SLA_Breach,"Yes",Status,"&lt;&gt;Suspend",Status,"&lt;&gt;Assigned",Status,"&lt;&gt;Open",Status,"&lt;&gt;Hold&gt;",ResolvedDate,"&gt;="&amp;$C$1,ResolvedDate,"&lt;="&amp;$F$1)</f>
        <v/>
      </c>
      <c r="G664" s="137">
        <f>COUNTIFS(Severity,$B664,AssignedDate,"&gt;=01/01/2017 12:00:00 AM",AssignedDate,"&lt;="&amp;$F$1)</f>
        <v/>
      </c>
      <c r="H664" s="177" t="n"/>
      <c r="L664" s="57" t="n">
        <v>0</v>
      </c>
      <c r="M664" s="57" t="n"/>
    </row>
    <row r="665" spans="1:13">
      <c r="A665" s="137" t="n">
        <v>1</v>
      </c>
      <c r="B665" s="100" t="s">
        <v>525</v>
      </c>
      <c r="C665" s="137">
        <f>COUNTIFS(Severity,$B665,AssignedDate,"&gt;="&amp;$C$1,AssignedDate,"&lt;="&amp;$F$1)</f>
        <v/>
      </c>
      <c r="D665" s="137">
        <f>COUNTIFS(Severity,$B665,Status,"&lt;&gt;Suspend",Status,"&lt;&gt;Assigned",Status,"&lt;&gt;Open",Status,"&lt;&gt;Hold",ResolvedDate,"&gt;="&amp;$C$1,ResolvedDate,"&lt;="&amp;$F$1)</f>
        <v/>
      </c>
      <c r="E665" s="137">
        <f>COUNTIFS(Severity,$B665,SLA_Breach,"&lt;&gt;Yes",Status,"&lt;&gt;Suspend",Status,"&lt;&gt;Assigned",Status,"&lt;&gt;Open",Status,"&lt;&gt;Hold&gt;",ResolvedDate,"&gt;="&amp;$C$1,ResolvedDate,"&lt;="&amp;$F$1)</f>
        <v/>
      </c>
      <c r="F665" s="137">
        <f>COUNTIFS(Severity,$B665,SLA_Breach,"Yes",Status,"&lt;&gt;Suspend",Status,"&lt;&gt;Assigned",Status,"&lt;&gt;Open",Status,"&lt;&gt;Hold&gt;",ResolvedDate,"&gt;="&amp;$C$1,ResolvedDate,"&lt;="&amp;$F$1)</f>
        <v/>
      </c>
      <c r="G665" s="137">
        <f>COUNTIFS(Severity,$B665,AssignedDate,"&gt;=01/01/2017 12:00:00 AM",AssignedDate,"&lt;="&amp;$F$1)</f>
        <v/>
      </c>
      <c r="H665" s="177" t="n"/>
      <c r="L665" s="57" t="n">
        <v>0</v>
      </c>
      <c r="M665" s="57" t="n"/>
    </row>
    <row r="666" spans="1:13">
      <c r="A666" s="137" t="n">
        <v>1</v>
      </c>
      <c r="B666" s="100" t="s">
        <v>525</v>
      </c>
      <c r="C666" s="137">
        <f>COUNTIFS(Severity,$B666,AssignedDate,"&gt;="&amp;$C$1,AssignedDate,"&lt;="&amp;$F$1)</f>
        <v/>
      </c>
      <c r="D666" s="137">
        <f>COUNTIFS(Severity,$B666,Status,"&lt;&gt;Suspend",Status,"&lt;&gt;Assigned",Status,"&lt;&gt;Open",Status,"&lt;&gt;Hold",ResolvedDate,"&gt;="&amp;$C$1,ResolvedDate,"&lt;="&amp;$F$1)</f>
        <v/>
      </c>
      <c r="E666" s="137">
        <f>COUNTIFS(Severity,$B666,SLA_Breach,"&lt;&gt;Yes",Status,"&lt;&gt;Suspend",Status,"&lt;&gt;Assigned",Status,"&lt;&gt;Open",Status,"&lt;&gt;Hold&gt;",ResolvedDate,"&gt;="&amp;$C$1,ResolvedDate,"&lt;="&amp;$F$1)</f>
        <v/>
      </c>
      <c r="F666" s="137">
        <f>COUNTIFS(Severity,$B666,SLA_Breach,"Yes",Status,"&lt;&gt;Suspend",Status,"&lt;&gt;Assigned",Status,"&lt;&gt;Open",Status,"&lt;&gt;Hold&gt;",ResolvedDate,"&gt;="&amp;$C$1,ResolvedDate,"&lt;="&amp;$F$1)</f>
        <v/>
      </c>
      <c r="G666" s="137">
        <f>COUNTIFS(Severity,$B666,AssignedDate,"&gt;=01/01/2017 12:00:00 AM",AssignedDate,"&lt;="&amp;$F$1)</f>
        <v/>
      </c>
      <c r="H666" s="177" t="n"/>
      <c r="L666" s="57" t="n">
        <v>0</v>
      </c>
      <c r="M666" s="57" t="n"/>
    </row>
    <row r="667" spans="1:13">
      <c r="A667" s="137" t="n">
        <v>1</v>
      </c>
      <c r="B667" s="100" t="s">
        <v>525</v>
      </c>
      <c r="C667" s="137">
        <f>COUNTIFS(Severity,$B667,AssignedDate,"&gt;="&amp;$C$1,AssignedDate,"&lt;="&amp;$F$1)</f>
        <v/>
      </c>
      <c r="D667" s="137">
        <f>COUNTIFS(Severity,$B667,Status,"&lt;&gt;Suspend",Status,"&lt;&gt;Assigned",Status,"&lt;&gt;Open",Status,"&lt;&gt;Hold",ResolvedDate,"&gt;="&amp;$C$1,ResolvedDate,"&lt;="&amp;$F$1)</f>
        <v/>
      </c>
      <c r="E667" s="137">
        <f>COUNTIFS(Severity,$B667,SLA_Breach,"&lt;&gt;Yes",Status,"&lt;&gt;Suspend",Status,"&lt;&gt;Assigned",Status,"&lt;&gt;Open",Status,"&lt;&gt;Hold&gt;",ResolvedDate,"&gt;="&amp;$C$1,ResolvedDate,"&lt;="&amp;$F$1)</f>
        <v/>
      </c>
      <c r="F667" s="137">
        <f>COUNTIFS(Severity,$B667,SLA_Breach,"Yes",Status,"&lt;&gt;Suspend",Status,"&lt;&gt;Assigned",Status,"&lt;&gt;Open",Status,"&lt;&gt;Hold&gt;",ResolvedDate,"&gt;="&amp;$C$1,ResolvedDate,"&lt;="&amp;$F$1)</f>
        <v/>
      </c>
      <c r="G667" s="137">
        <f>COUNTIFS(Severity,$B667,AssignedDate,"&gt;=01/01/2017 12:00:00 AM",AssignedDate,"&lt;="&amp;$F$1)</f>
        <v/>
      </c>
      <c r="H667" s="177" t="n"/>
      <c r="L667" s="57" t="n">
        <v>0</v>
      </c>
      <c r="M667" s="57" t="n"/>
    </row>
    <row r="668" spans="1:13">
      <c r="A668" s="137" t="n">
        <v>1</v>
      </c>
      <c r="B668" s="100" t="s">
        <v>525</v>
      </c>
      <c r="C668" s="137">
        <f>COUNTIFS(Severity,$B668,AssignedDate,"&gt;="&amp;$C$1,AssignedDate,"&lt;="&amp;$F$1)</f>
        <v/>
      </c>
      <c r="D668" s="137">
        <f>COUNTIFS(Severity,$B668,Status,"&lt;&gt;Suspend",Status,"&lt;&gt;Assigned",Status,"&lt;&gt;Open",Status,"&lt;&gt;Hold",ResolvedDate,"&gt;="&amp;$C$1,ResolvedDate,"&lt;="&amp;$F$1)</f>
        <v/>
      </c>
      <c r="E668" s="137">
        <f>COUNTIFS(Severity,$B668,SLA_Breach,"&lt;&gt;Yes",Status,"&lt;&gt;Suspend",Status,"&lt;&gt;Assigned",Status,"&lt;&gt;Open",Status,"&lt;&gt;Hold&gt;",ResolvedDate,"&gt;="&amp;$C$1,ResolvedDate,"&lt;="&amp;$F$1)</f>
        <v/>
      </c>
      <c r="F668" s="137">
        <f>COUNTIFS(Severity,$B668,SLA_Breach,"Yes",Status,"&lt;&gt;Suspend",Status,"&lt;&gt;Assigned",Status,"&lt;&gt;Open",Status,"&lt;&gt;Hold&gt;",ResolvedDate,"&gt;="&amp;$C$1,ResolvedDate,"&lt;="&amp;$F$1)</f>
        <v/>
      </c>
      <c r="G668" s="137">
        <f>COUNTIFS(Severity,$B668,AssignedDate,"&gt;=01/01/2017 12:00:00 AM",AssignedDate,"&lt;="&amp;$F$1)</f>
        <v/>
      </c>
      <c r="H668" s="177" t="n"/>
      <c r="L668" s="57" t="n">
        <v>0</v>
      </c>
      <c r="M668" s="57" t="n"/>
    </row>
    <row r="669" spans="1:13">
      <c r="A669" s="137" t="n">
        <v>1</v>
      </c>
      <c r="B669" s="100" t="s">
        <v>525</v>
      </c>
      <c r="C669" s="137">
        <f>COUNTIFS(Severity,$B669,AssignedDate,"&gt;="&amp;$C$1,AssignedDate,"&lt;="&amp;$F$1)</f>
        <v/>
      </c>
      <c r="D669" s="137">
        <f>COUNTIFS(Severity,$B669,Status,"&lt;&gt;Suspend",Status,"&lt;&gt;Assigned",Status,"&lt;&gt;Open",Status,"&lt;&gt;Hold",ResolvedDate,"&gt;="&amp;$C$1,ResolvedDate,"&lt;="&amp;$F$1)</f>
        <v/>
      </c>
      <c r="E669" s="137">
        <f>COUNTIFS(Severity,$B669,SLA_Breach,"&lt;&gt;Yes",Status,"&lt;&gt;Suspend",Status,"&lt;&gt;Assigned",Status,"&lt;&gt;Open",Status,"&lt;&gt;Hold&gt;",ResolvedDate,"&gt;="&amp;$C$1,ResolvedDate,"&lt;="&amp;$F$1)</f>
        <v/>
      </c>
      <c r="F669" s="137">
        <f>COUNTIFS(Severity,$B669,SLA_Breach,"Yes",Status,"&lt;&gt;Suspend",Status,"&lt;&gt;Assigned",Status,"&lt;&gt;Open",Status,"&lt;&gt;Hold&gt;",ResolvedDate,"&gt;="&amp;$C$1,ResolvedDate,"&lt;="&amp;$F$1)</f>
        <v/>
      </c>
      <c r="G669" s="137">
        <f>COUNTIFS(Severity,$B669,AssignedDate,"&gt;=01/01/2017 12:00:00 AM",AssignedDate,"&lt;="&amp;$F$1)</f>
        <v/>
      </c>
      <c r="H669" s="177" t="n"/>
      <c r="L669" s="57" t="n">
        <v>0</v>
      </c>
      <c r="M669" s="57" t="n"/>
    </row>
    <row r="670" spans="1:13">
      <c r="A670" s="137" t="n">
        <v>1</v>
      </c>
      <c r="B670" s="100" t="s">
        <v>525</v>
      </c>
      <c r="C670" s="137">
        <f>COUNTIFS(Severity,$B670,AssignedDate,"&gt;="&amp;$C$1,AssignedDate,"&lt;="&amp;$F$1)</f>
        <v/>
      </c>
      <c r="D670" s="137">
        <f>COUNTIFS(Severity,$B670,Status,"&lt;&gt;Suspend",Status,"&lt;&gt;Assigned",Status,"&lt;&gt;Open",Status,"&lt;&gt;Hold",ResolvedDate,"&gt;="&amp;$C$1,ResolvedDate,"&lt;="&amp;$F$1)</f>
        <v/>
      </c>
      <c r="E670" s="137">
        <f>COUNTIFS(Severity,$B670,SLA_Breach,"&lt;&gt;Yes",Status,"&lt;&gt;Suspend",Status,"&lt;&gt;Assigned",Status,"&lt;&gt;Open",Status,"&lt;&gt;Hold&gt;",ResolvedDate,"&gt;="&amp;$C$1,ResolvedDate,"&lt;="&amp;$F$1)</f>
        <v/>
      </c>
      <c r="F670" s="137">
        <f>COUNTIFS(Severity,$B670,SLA_Breach,"Yes",Status,"&lt;&gt;Suspend",Status,"&lt;&gt;Assigned",Status,"&lt;&gt;Open",Status,"&lt;&gt;Hold&gt;",ResolvedDate,"&gt;="&amp;$C$1,ResolvedDate,"&lt;="&amp;$F$1)</f>
        <v/>
      </c>
      <c r="G670" s="137">
        <f>COUNTIFS(Severity,$B670,AssignedDate,"&gt;=01/01/2017 12:00:00 AM",AssignedDate,"&lt;="&amp;$F$1)</f>
        <v/>
      </c>
      <c r="H670" s="177" t="n"/>
      <c r="L670" s="57" t="n">
        <v>0</v>
      </c>
      <c r="M670" s="57" t="n"/>
    </row>
    <row r="671" spans="1:13">
      <c r="A671" s="137" t="n">
        <v>1</v>
      </c>
      <c r="B671" s="100" t="s">
        <v>525</v>
      </c>
      <c r="C671" s="137">
        <f>COUNTIFS(Severity,$B671,AssignedDate,"&gt;="&amp;$C$1,AssignedDate,"&lt;="&amp;$F$1)</f>
        <v/>
      </c>
      <c r="D671" s="137">
        <f>COUNTIFS(Severity,$B671,Status,"&lt;&gt;Suspend",Status,"&lt;&gt;Assigned",Status,"&lt;&gt;Open",Status,"&lt;&gt;Hold",ResolvedDate,"&gt;="&amp;$C$1,ResolvedDate,"&lt;="&amp;$F$1)</f>
        <v/>
      </c>
      <c r="E671" s="137">
        <f>COUNTIFS(Severity,$B671,SLA_Breach,"&lt;&gt;Yes",Status,"&lt;&gt;Suspend",Status,"&lt;&gt;Assigned",Status,"&lt;&gt;Open",Status,"&lt;&gt;Hold&gt;",ResolvedDate,"&gt;="&amp;$C$1,ResolvedDate,"&lt;="&amp;$F$1)</f>
        <v/>
      </c>
      <c r="F671" s="137">
        <f>COUNTIFS(Severity,$B671,SLA_Breach,"Yes",Status,"&lt;&gt;Suspend",Status,"&lt;&gt;Assigned",Status,"&lt;&gt;Open",Status,"&lt;&gt;Hold&gt;",ResolvedDate,"&gt;="&amp;$C$1,ResolvedDate,"&lt;="&amp;$F$1)</f>
        <v/>
      </c>
      <c r="G671" s="137">
        <f>COUNTIFS(Severity,$B671,AssignedDate,"&gt;=01/01/2017 12:00:00 AM",AssignedDate,"&lt;="&amp;$F$1)</f>
        <v/>
      </c>
      <c r="H671" s="177" t="n"/>
      <c r="L671" s="57" t="n">
        <v>0</v>
      </c>
      <c r="M671" s="57" t="n"/>
    </row>
    <row r="672" spans="1:13">
      <c r="A672" s="137" t="n">
        <v>1</v>
      </c>
      <c r="B672" s="100" t="s">
        <v>525</v>
      </c>
      <c r="C672" s="137">
        <f>COUNTIFS(Severity,$B672,AssignedDate,"&gt;="&amp;$C$1,AssignedDate,"&lt;="&amp;$F$1)</f>
        <v/>
      </c>
      <c r="D672" s="137">
        <f>COUNTIFS(Severity,$B672,Status,"&lt;&gt;Suspend",Status,"&lt;&gt;Assigned",Status,"&lt;&gt;Open",Status,"&lt;&gt;Hold",ResolvedDate,"&gt;="&amp;$C$1,ResolvedDate,"&lt;="&amp;$F$1)</f>
        <v/>
      </c>
      <c r="E672" s="137">
        <f>COUNTIFS(Severity,$B672,SLA_Breach,"&lt;&gt;Yes",Status,"&lt;&gt;Suspend",Status,"&lt;&gt;Assigned",Status,"&lt;&gt;Open",Status,"&lt;&gt;Hold&gt;",ResolvedDate,"&gt;="&amp;$C$1,ResolvedDate,"&lt;="&amp;$F$1)</f>
        <v/>
      </c>
      <c r="F672" s="137">
        <f>COUNTIFS(Severity,$B672,SLA_Breach,"Yes",Status,"&lt;&gt;Suspend",Status,"&lt;&gt;Assigned",Status,"&lt;&gt;Open",Status,"&lt;&gt;Hold&gt;",ResolvedDate,"&gt;="&amp;$C$1,ResolvedDate,"&lt;="&amp;$F$1)</f>
        <v/>
      </c>
      <c r="G672" s="137">
        <f>COUNTIFS(Severity,$B672,AssignedDate,"&gt;=01/01/2017 12:00:00 AM",AssignedDate,"&lt;="&amp;$F$1)</f>
        <v/>
      </c>
      <c r="H672" s="177" t="n"/>
      <c r="L672" s="57" t="n">
        <v>0</v>
      </c>
      <c r="M672" s="57" t="n"/>
    </row>
    <row r="673" spans="1:13">
      <c r="A673" s="137" t="n">
        <v>1</v>
      </c>
      <c r="B673" s="100" t="s">
        <v>525</v>
      </c>
      <c r="C673" s="137">
        <f>COUNTIFS(Severity,$B673,AssignedDate,"&gt;="&amp;$C$1,AssignedDate,"&lt;="&amp;$F$1)</f>
        <v/>
      </c>
      <c r="D673" s="137">
        <f>COUNTIFS(Severity,$B673,Status,"&lt;&gt;Suspend",Status,"&lt;&gt;Assigned",Status,"&lt;&gt;Open",Status,"&lt;&gt;Hold",ResolvedDate,"&gt;="&amp;$C$1,ResolvedDate,"&lt;="&amp;$F$1)</f>
        <v/>
      </c>
      <c r="E673" s="137">
        <f>COUNTIFS(Severity,$B673,SLA_Breach,"&lt;&gt;Yes",Status,"&lt;&gt;Suspend",Status,"&lt;&gt;Assigned",Status,"&lt;&gt;Open",Status,"&lt;&gt;Hold&gt;",ResolvedDate,"&gt;="&amp;$C$1,ResolvedDate,"&lt;="&amp;$F$1)</f>
        <v/>
      </c>
      <c r="F673" s="137">
        <f>COUNTIFS(Severity,$B673,SLA_Breach,"Yes",Status,"&lt;&gt;Suspend",Status,"&lt;&gt;Assigned",Status,"&lt;&gt;Open",Status,"&lt;&gt;Hold&gt;",ResolvedDate,"&gt;="&amp;$C$1,ResolvedDate,"&lt;="&amp;$F$1)</f>
        <v/>
      </c>
      <c r="G673" s="137">
        <f>COUNTIFS(Severity,$B673,AssignedDate,"&gt;=01/01/2017 12:00:00 AM",AssignedDate,"&lt;="&amp;$F$1)</f>
        <v/>
      </c>
      <c r="H673" s="177" t="n"/>
      <c r="L673" s="57" t="n">
        <v>0</v>
      </c>
      <c r="M673" s="57" t="n"/>
    </row>
    <row r="674" spans="1:13">
      <c r="A674" s="137" t="n">
        <v>1</v>
      </c>
      <c r="B674" s="100" t="s">
        <v>525</v>
      </c>
      <c r="C674" s="137">
        <f>COUNTIFS(Severity,$B674,AssignedDate,"&gt;="&amp;$C$1,AssignedDate,"&lt;="&amp;$F$1)</f>
        <v/>
      </c>
      <c r="D674" s="137">
        <f>COUNTIFS(Severity,$B674,Status,"&lt;&gt;Suspend",Status,"&lt;&gt;Assigned",Status,"&lt;&gt;Open",Status,"&lt;&gt;Hold",ResolvedDate,"&gt;="&amp;$C$1,ResolvedDate,"&lt;="&amp;$F$1)</f>
        <v/>
      </c>
      <c r="E674" s="137">
        <f>COUNTIFS(Severity,$B674,SLA_Breach,"&lt;&gt;Yes",Status,"&lt;&gt;Suspend",Status,"&lt;&gt;Assigned",Status,"&lt;&gt;Open",Status,"&lt;&gt;Hold&gt;",ResolvedDate,"&gt;="&amp;$C$1,ResolvedDate,"&lt;="&amp;$F$1)</f>
        <v/>
      </c>
      <c r="F674" s="137">
        <f>COUNTIFS(Severity,$B674,SLA_Breach,"Yes",Status,"&lt;&gt;Suspend",Status,"&lt;&gt;Assigned",Status,"&lt;&gt;Open",Status,"&lt;&gt;Hold&gt;",ResolvedDate,"&gt;="&amp;$C$1,ResolvedDate,"&lt;="&amp;$F$1)</f>
        <v/>
      </c>
      <c r="G674" s="137">
        <f>COUNTIFS(Severity,$B674,AssignedDate,"&gt;=01/01/2017 12:00:00 AM",AssignedDate,"&lt;="&amp;$F$1)</f>
        <v/>
      </c>
      <c r="H674" s="177" t="n"/>
      <c r="L674" s="57" t="n">
        <v>0</v>
      </c>
      <c r="M674" s="57" t="n"/>
    </row>
    <row r="675" spans="1:13">
      <c r="A675" s="137" t="n">
        <v>1</v>
      </c>
      <c r="B675" s="100" t="s">
        <v>525</v>
      </c>
      <c r="C675" s="137">
        <f>COUNTIFS(Severity,$B675,AssignedDate,"&gt;="&amp;$C$1,AssignedDate,"&lt;="&amp;$F$1)</f>
        <v/>
      </c>
      <c r="D675" s="137">
        <f>COUNTIFS(Severity,$B675,Status,"&lt;&gt;Suspend",Status,"&lt;&gt;Assigned",Status,"&lt;&gt;Open",Status,"&lt;&gt;Hold",ResolvedDate,"&gt;="&amp;$C$1,ResolvedDate,"&lt;="&amp;$F$1)</f>
        <v/>
      </c>
      <c r="E675" s="137">
        <f>COUNTIFS(Severity,$B675,SLA_Breach,"&lt;&gt;Yes",Status,"&lt;&gt;Suspend",Status,"&lt;&gt;Assigned",Status,"&lt;&gt;Open",Status,"&lt;&gt;Hold&gt;",ResolvedDate,"&gt;="&amp;$C$1,ResolvedDate,"&lt;="&amp;$F$1)</f>
        <v/>
      </c>
      <c r="F675" s="137">
        <f>COUNTIFS(Severity,$B675,SLA_Breach,"Yes",Status,"&lt;&gt;Suspend",Status,"&lt;&gt;Assigned",Status,"&lt;&gt;Open",Status,"&lt;&gt;Hold&gt;",ResolvedDate,"&gt;="&amp;$C$1,ResolvedDate,"&lt;="&amp;$F$1)</f>
        <v/>
      </c>
      <c r="G675" s="137">
        <f>COUNTIFS(Severity,$B675,AssignedDate,"&gt;=01/01/2017 12:00:00 AM",AssignedDate,"&lt;="&amp;$F$1)</f>
        <v/>
      </c>
      <c r="H675" s="177" t="n"/>
      <c r="L675" s="57" t="n">
        <v>0</v>
      </c>
      <c r="M675" s="57" t="n"/>
    </row>
    <row r="676" spans="1:13">
      <c r="A676" s="137" t="n">
        <v>1</v>
      </c>
      <c r="B676" s="100" t="s">
        <v>525</v>
      </c>
      <c r="C676" s="137">
        <f>COUNTIFS(Severity,$B676,AssignedDate,"&gt;="&amp;$C$1,AssignedDate,"&lt;="&amp;$F$1)</f>
        <v/>
      </c>
      <c r="D676" s="137">
        <f>COUNTIFS(Severity,$B676,Status,"&lt;&gt;Suspend",Status,"&lt;&gt;Assigned",Status,"&lt;&gt;Open",Status,"&lt;&gt;Hold",ResolvedDate,"&gt;="&amp;$C$1,ResolvedDate,"&lt;="&amp;$F$1)</f>
        <v/>
      </c>
      <c r="E676" s="137">
        <f>COUNTIFS(Severity,$B676,SLA_Breach,"&lt;&gt;Yes",Status,"&lt;&gt;Suspend",Status,"&lt;&gt;Assigned",Status,"&lt;&gt;Open",Status,"&lt;&gt;Hold&gt;",ResolvedDate,"&gt;="&amp;$C$1,ResolvedDate,"&lt;="&amp;$F$1)</f>
        <v/>
      </c>
      <c r="F676" s="137">
        <f>COUNTIFS(Severity,$B676,SLA_Breach,"Yes",Status,"&lt;&gt;Suspend",Status,"&lt;&gt;Assigned",Status,"&lt;&gt;Open",Status,"&lt;&gt;Hold&gt;",ResolvedDate,"&gt;="&amp;$C$1,ResolvedDate,"&lt;="&amp;$F$1)</f>
        <v/>
      </c>
      <c r="G676" s="137">
        <f>COUNTIFS(Severity,$B676,AssignedDate,"&gt;=01/01/2017 12:00:00 AM",AssignedDate,"&lt;="&amp;$F$1)</f>
        <v/>
      </c>
      <c r="H676" s="177" t="n"/>
      <c r="L676" s="57" t="n">
        <v>0</v>
      </c>
      <c r="M676" s="57" t="n"/>
    </row>
    <row r="677" spans="1:13">
      <c r="A677" s="137" t="n">
        <v>1</v>
      </c>
      <c r="B677" s="100" t="s">
        <v>525</v>
      </c>
      <c r="C677" s="137">
        <f>COUNTIFS(Severity,$B677,AssignedDate,"&gt;="&amp;$C$1,AssignedDate,"&lt;="&amp;$F$1)</f>
        <v/>
      </c>
      <c r="D677" s="137">
        <f>COUNTIFS(Severity,$B677,Status,"&lt;&gt;Suspend",Status,"&lt;&gt;Assigned",Status,"&lt;&gt;Open",Status,"&lt;&gt;Hold",ResolvedDate,"&gt;="&amp;$C$1,ResolvedDate,"&lt;="&amp;$F$1)</f>
        <v/>
      </c>
      <c r="E677" s="137">
        <f>COUNTIFS(Severity,$B677,SLA_Breach,"&lt;&gt;Yes",Status,"&lt;&gt;Suspend",Status,"&lt;&gt;Assigned",Status,"&lt;&gt;Open",Status,"&lt;&gt;Hold&gt;",ResolvedDate,"&gt;="&amp;$C$1,ResolvedDate,"&lt;="&amp;$F$1)</f>
        <v/>
      </c>
      <c r="F677" s="137">
        <f>COUNTIFS(Severity,$B677,SLA_Breach,"Yes",Status,"&lt;&gt;Suspend",Status,"&lt;&gt;Assigned",Status,"&lt;&gt;Open",Status,"&lt;&gt;Hold&gt;",ResolvedDate,"&gt;="&amp;$C$1,ResolvedDate,"&lt;="&amp;$F$1)</f>
        <v/>
      </c>
      <c r="G677" s="137">
        <f>COUNTIFS(Severity,$B677,AssignedDate,"&gt;=01/01/2017 12:00:00 AM",AssignedDate,"&lt;="&amp;$F$1)</f>
        <v/>
      </c>
      <c r="H677" s="177" t="n"/>
      <c r="L677" s="57" t="n">
        <v>0</v>
      </c>
      <c r="M677" s="57" t="n"/>
    </row>
    <row r="678" spans="1:13">
      <c r="A678" s="137" t="n">
        <v>1</v>
      </c>
      <c r="B678" s="100" t="s">
        <v>525</v>
      </c>
      <c r="C678" s="137">
        <f>COUNTIFS(Severity,$B678,AssignedDate,"&gt;="&amp;$C$1,AssignedDate,"&lt;="&amp;$F$1)</f>
        <v/>
      </c>
      <c r="D678" s="137">
        <f>COUNTIFS(Severity,$B678,Status,"&lt;&gt;Suspend",Status,"&lt;&gt;Assigned",Status,"&lt;&gt;Open",Status,"&lt;&gt;Hold",ResolvedDate,"&gt;="&amp;$C$1,ResolvedDate,"&lt;="&amp;$F$1)</f>
        <v/>
      </c>
      <c r="E678" s="137">
        <f>COUNTIFS(Severity,$B678,SLA_Breach,"&lt;&gt;Yes",Status,"&lt;&gt;Suspend",Status,"&lt;&gt;Assigned",Status,"&lt;&gt;Open",Status,"&lt;&gt;Hold&gt;",ResolvedDate,"&gt;="&amp;$C$1,ResolvedDate,"&lt;="&amp;$F$1)</f>
        <v/>
      </c>
      <c r="F678" s="137">
        <f>COUNTIFS(Severity,$B678,SLA_Breach,"Yes",Status,"&lt;&gt;Suspend",Status,"&lt;&gt;Assigned",Status,"&lt;&gt;Open",Status,"&lt;&gt;Hold&gt;",ResolvedDate,"&gt;="&amp;$C$1,ResolvedDate,"&lt;="&amp;$F$1)</f>
        <v/>
      </c>
      <c r="G678" s="137">
        <f>COUNTIFS(Severity,$B678,AssignedDate,"&gt;=01/01/2017 12:00:00 AM",AssignedDate,"&lt;="&amp;$F$1)</f>
        <v/>
      </c>
      <c r="H678" s="177" t="n"/>
      <c r="L678" s="57" t="n">
        <v>0</v>
      </c>
      <c r="M678" s="57" t="n"/>
    </row>
    <row r="679" spans="1:13">
      <c r="A679" s="137" t="n">
        <v>1</v>
      </c>
      <c r="B679" s="100" t="s">
        <v>525</v>
      </c>
      <c r="C679" s="137">
        <f>COUNTIFS(Severity,$B679,AssignedDate,"&gt;="&amp;$C$1,AssignedDate,"&lt;="&amp;$F$1)</f>
        <v/>
      </c>
      <c r="D679" s="137">
        <f>COUNTIFS(Severity,$B679,Status,"&lt;&gt;Suspend",Status,"&lt;&gt;Assigned",Status,"&lt;&gt;Open",Status,"&lt;&gt;Hold",ResolvedDate,"&gt;="&amp;$C$1,ResolvedDate,"&lt;="&amp;$F$1)</f>
        <v/>
      </c>
      <c r="E679" s="137">
        <f>COUNTIFS(Severity,$B679,SLA_Breach,"&lt;&gt;Yes",Status,"&lt;&gt;Suspend",Status,"&lt;&gt;Assigned",Status,"&lt;&gt;Open",Status,"&lt;&gt;Hold&gt;",ResolvedDate,"&gt;="&amp;$C$1,ResolvedDate,"&lt;="&amp;$F$1)</f>
        <v/>
      </c>
      <c r="F679" s="137">
        <f>COUNTIFS(Severity,$B679,SLA_Breach,"Yes",Status,"&lt;&gt;Suspend",Status,"&lt;&gt;Assigned",Status,"&lt;&gt;Open",Status,"&lt;&gt;Hold&gt;",ResolvedDate,"&gt;="&amp;$C$1,ResolvedDate,"&lt;="&amp;$F$1)</f>
        <v/>
      </c>
      <c r="G679" s="137">
        <f>COUNTIFS(Severity,$B679,AssignedDate,"&gt;=01/01/2017 12:00:00 AM",AssignedDate,"&lt;="&amp;$F$1)</f>
        <v/>
      </c>
      <c r="H679" s="177" t="n"/>
      <c r="L679" s="57" t="n">
        <v>0</v>
      </c>
      <c r="M679" s="57" t="n"/>
    </row>
    <row r="680" spans="1:13">
      <c r="A680" s="137" t="n">
        <v>1</v>
      </c>
      <c r="B680" s="100" t="s">
        <v>525</v>
      </c>
      <c r="C680" s="137">
        <f>COUNTIFS(Severity,$B680,AssignedDate,"&gt;="&amp;$C$1,AssignedDate,"&lt;="&amp;$F$1)</f>
        <v/>
      </c>
      <c r="D680" s="137">
        <f>COUNTIFS(Severity,$B680,Status,"&lt;&gt;Suspend",Status,"&lt;&gt;Assigned",Status,"&lt;&gt;Open",Status,"&lt;&gt;Hold",ResolvedDate,"&gt;="&amp;$C$1,ResolvedDate,"&lt;="&amp;$F$1)</f>
        <v/>
      </c>
      <c r="E680" s="137">
        <f>COUNTIFS(Severity,$B680,SLA_Breach,"&lt;&gt;Yes",Status,"&lt;&gt;Suspend",Status,"&lt;&gt;Assigned",Status,"&lt;&gt;Open",Status,"&lt;&gt;Hold&gt;",ResolvedDate,"&gt;="&amp;$C$1,ResolvedDate,"&lt;="&amp;$F$1)</f>
        <v/>
      </c>
      <c r="F680" s="137">
        <f>COUNTIFS(Severity,$B680,SLA_Breach,"Yes",Status,"&lt;&gt;Suspend",Status,"&lt;&gt;Assigned",Status,"&lt;&gt;Open",Status,"&lt;&gt;Hold&gt;",ResolvedDate,"&gt;="&amp;$C$1,ResolvedDate,"&lt;="&amp;$F$1)</f>
        <v/>
      </c>
      <c r="G680" s="137">
        <f>COUNTIFS(Severity,$B680,AssignedDate,"&gt;=01/01/2017 12:00:00 AM",AssignedDate,"&lt;="&amp;$F$1)</f>
        <v/>
      </c>
      <c r="H680" s="177" t="n"/>
      <c r="L680" s="57" t="n">
        <v>0</v>
      </c>
      <c r="M680" s="57" t="n"/>
    </row>
    <row r="681" spans="1:13">
      <c r="A681" s="137" t="n">
        <v>1</v>
      </c>
      <c r="B681" s="100" t="s">
        <v>525</v>
      </c>
      <c r="C681" s="137">
        <f>COUNTIFS(Severity,$B681,AssignedDate,"&gt;="&amp;$C$1,AssignedDate,"&lt;="&amp;$F$1)</f>
        <v/>
      </c>
      <c r="D681" s="137">
        <f>COUNTIFS(Severity,$B681,Status,"&lt;&gt;Suspend",Status,"&lt;&gt;Assigned",Status,"&lt;&gt;Open",Status,"&lt;&gt;Hold",ResolvedDate,"&gt;="&amp;$C$1,ResolvedDate,"&lt;="&amp;$F$1)</f>
        <v/>
      </c>
      <c r="E681" s="137">
        <f>COUNTIFS(Severity,$B681,SLA_Breach,"&lt;&gt;Yes",Status,"&lt;&gt;Suspend",Status,"&lt;&gt;Assigned",Status,"&lt;&gt;Open",Status,"&lt;&gt;Hold&gt;",ResolvedDate,"&gt;="&amp;$C$1,ResolvedDate,"&lt;="&amp;$F$1)</f>
        <v/>
      </c>
      <c r="F681" s="137">
        <f>COUNTIFS(Severity,$B681,SLA_Breach,"Yes",Status,"&lt;&gt;Suspend",Status,"&lt;&gt;Assigned",Status,"&lt;&gt;Open",Status,"&lt;&gt;Hold&gt;",ResolvedDate,"&gt;="&amp;$C$1,ResolvedDate,"&lt;="&amp;$F$1)</f>
        <v/>
      </c>
      <c r="G681" s="137">
        <f>COUNTIFS(Severity,$B681,AssignedDate,"&gt;=01/01/2017 12:00:00 AM",AssignedDate,"&lt;="&amp;$F$1)</f>
        <v/>
      </c>
      <c r="H681" s="177" t="n"/>
      <c r="L681" s="57" t="n">
        <v>0</v>
      </c>
      <c r="M681" s="57" t="n"/>
    </row>
    <row r="682" spans="1:13">
      <c r="A682" s="137" t="n">
        <v>1</v>
      </c>
      <c r="B682" s="100" t="s">
        <v>525</v>
      </c>
      <c r="C682" s="137">
        <f>COUNTIFS(Severity,$B682,AssignedDate,"&gt;="&amp;$C$1,AssignedDate,"&lt;="&amp;$F$1)</f>
        <v/>
      </c>
      <c r="D682" s="137">
        <f>COUNTIFS(Severity,$B682,Status,"&lt;&gt;Suspend",Status,"&lt;&gt;Assigned",Status,"&lt;&gt;Open",Status,"&lt;&gt;Hold",ResolvedDate,"&gt;="&amp;$C$1,ResolvedDate,"&lt;="&amp;$F$1)</f>
        <v/>
      </c>
      <c r="E682" s="137">
        <f>COUNTIFS(Severity,$B682,SLA_Breach,"&lt;&gt;Yes",Status,"&lt;&gt;Suspend",Status,"&lt;&gt;Assigned",Status,"&lt;&gt;Open",Status,"&lt;&gt;Hold&gt;",ResolvedDate,"&gt;="&amp;$C$1,ResolvedDate,"&lt;="&amp;$F$1)</f>
        <v/>
      </c>
      <c r="F682" s="137">
        <f>COUNTIFS(Severity,$B682,SLA_Breach,"Yes",Status,"&lt;&gt;Suspend",Status,"&lt;&gt;Assigned",Status,"&lt;&gt;Open",Status,"&lt;&gt;Hold&gt;",ResolvedDate,"&gt;="&amp;$C$1,ResolvedDate,"&lt;="&amp;$F$1)</f>
        <v/>
      </c>
      <c r="G682" s="137">
        <f>COUNTIFS(Severity,$B682,AssignedDate,"&gt;=01/01/2017 12:00:00 AM",AssignedDate,"&lt;="&amp;$F$1)</f>
        <v/>
      </c>
      <c r="H682" s="177" t="n"/>
      <c r="L682" s="57" t="n">
        <v>0</v>
      </c>
      <c r="M682" s="57" t="n"/>
    </row>
    <row r="683" spans="1:13">
      <c r="A683" s="137" t="n">
        <v>1</v>
      </c>
      <c r="B683" s="100" t="s">
        <v>525</v>
      </c>
      <c r="C683" s="137">
        <f>COUNTIFS(Severity,$B683,AssignedDate,"&gt;="&amp;$C$1,AssignedDate,"&lt;="&amp;$F$1)</f>
        <v/>
      </c>
      <c r="D683" s="137">
        <f>COUNTIFS(Severity,$B683,Status,"&lt;&gt;Suspend",Status,"&lt;&gt;Assigned",Status,"&lt;&gt;Open",Status,"&lt;&gt;Hold",ResolvedDate,"&gt;="&amp;$C$1,ResolvedDate,"&lt;="&amp;$F$1)</f>
        <v/>
      </c>
      <c r="E683" s="137">
        <f>COUNTIFS(Severity,$B683,SLA_Breach,"&lt;&gt;Yes",Status,"&lt;&gt;Suspend",Status,"&lt;&gt;Assigned",Status,"&lt;&gt;Open",Status,"&lt;&gt;Hold&gt;",ResolvedDate,"&gt;="&amp;$C$1,ResolvedDate,"&lt;="&amp;$F$1)</f>
        <v/>
      </c>
      <c r="F683" s="137">
        <f>COUNTIFS(Severity,$B683,SLA_Breach,"Yes",Status,"&lt;&gt;Suspend",Status,"&lt;&gt;Assigned",Status,"&lt;&gt;Open",Status,"&lt;&gt;Hold&gt;",ResolvedDate,"&gt;="&amp;$C$1,ResolvedDate,"&lt;="&amp;$F$1)</f>
        <v/>
      </c>
      <c r="G683" s="137">
        <f>COUNTIFS(Severity,$B683,AssignedDate,"&gt;=01/01/2017 12:00:00 AM",AssignedDate,"&lt;="&amp;$F$1)</f>
        <v/>
      </c>
      <c r="H683" s="177" t="n"/>
      <c r="L683" s="57" t="n">
        <v>0</v>
      </c>
      <c r="M683" s="57" t="n"/>
    </row>
    <row r="684" spans="1:13">
      <c r="A684" s="137" t="n">
        <v>1</v>
      </c>
      <c r="B684" s="100" t="s">
        <v>525</v>
      </c>
      <c r="C684" s="137">
        <f>COUNTIFS(Severity,$B684,AssignedDate,"&gt;="&amp;$C$1,AssignedDate,"&lt;="&amp;$F$1)</f>
        <v/>
      </c>
      <c r="D684" s="137">
        <f>COUNTIFS(Severity,$B684,Status,"&lt;&gt;Suspend",Status,"&lt;&gt;Assigned",Status,"&lt;&gt;Open",Status,"&lt;&gt;Hold",ResolvedDate,"&gt;="&amp;$C$1,ResolvedDate,"&lt;="&amp;$F$1)</f>
        <v/>
      </c>
      <c r="E684" s="137">
        <f>COUNTIFS(Severity,$B684,SLA_Breach,"&lt;&gt;Yes",Status,"&lt;&gt;Suspend",Status,"&lt;&gt;Assigned",Status,"&lt;&gt;Open",Status,"&lt;&gt;Hold&gt;",ResolvedDate,"&gt;="&amp;$C$1,ResolvedDate,"&lt;="&amp;$F$1)</f>
        <v/>
      </c>
      <c r="F684" s="137">
        <f>COUNTIFS(Severity,$B684,SLA_Breach,"Yes",Status,"&lt;&gt;Suspend",Status,"&lt;&gt;Assigned",Status,"&lt;&gt;Open",Status,"&lt;&gt;Hold&gt;",ResolvedDate,"&gt;="&amp;$C$1,ResolvedDate,"&lt;="&amp;$F$1)</f>
        <v/>
      </c>
      <c r="G684" s="137">
        <f>COUNTIFS(Severity,$B684,AssignedDate,"&gt;=01/01/2017 12:00:00 AM",AssignedDate,"&lt;="&amp;$F$1)</f>
        <v/>
      </c>
      <c r="H684" s="177" t="n"/>
      <c r="L684" s="57" t="n">
        <v>0</v>
      </c>
      <c r="M684" s="57" t="n"/>
    </row>
    <row r="685" spans="1:13">
      <c r="A685" s="137" t="n">
        <v>1</v>
      </c>
      <c r="B685" s="100" t="s">
        <v>525</v>
      </c>
      <c r="C685" s="137">
        <f>COUNTIFS(Severity,$B685,AssignedDate,"&gt;="&amp;$C$1,AssignedDate,"&lt;="&amp;$F$1)</f>
        <v/>
      </c>
      <c r="D685" s="137">
        <f>COUNTIFS(Severity,$B685,Status,"&lt;&gt;Suspend",Status,"&lt;&gt;Assigned",Status,"&lt;&gt;Open",Status,"&lt;&gt;Hold",ResolvedDate,"&gt;="&amp;$C$1,ResolvedDate,"&lt;="&amp;$F$1)</f>
        <v/>
      </c>
      <c r="E685" s="137">
        <f>COUNTIFS(Severity,$B685,SLA_Breach,"&lt;&gt;Yes",Status,"&lt;&gt;Suspend",Status,"&lt;&gt;Assigned",Status,"&lt;&gt;Open",Status,"&lt;&gt;Hold&gt;",ResolvedDate,"&gt;="&amp;$C$1,ResolvedDate,"&lt;="&amp;$F$1)</f>
        <v/>
      </c>
      <c r="F685" s="137">
        <f>COUNTIFS(Severity,$B685,SLA_Breach,"Yes",Status,"&lt;&gt;Suspend",Status,"&lt;&gt;Assigned",Status,"&lt;&gt;Open",Status,"&lt;&gt;Hold&gt;",ResolvedDate,"&gt;="&amp;$C$1,ResolvedDate,"&lt;="&amp;$F$1)</f>
        <v/>
      </c>
      <c r="G685" s="137">
        <f>COUNTIFS(Severity,$B685,AssignedDate,"&gt;=01/01/2017 12:00:00 AM",AssignedDate,"&lt;="&amp;$F$1)</f>
        <v/>
      </c>
      <c r="H685" s="177" t="n"/>
      <c r="L685" s="57" t="n">
        <v>0</v>
      </c>
      <c r="M685" s="57" t="n"/>
    </row>
    <row r="686" spans="1:13">
      <c r="A686" s="137" t="n">
        <v>1</v>
      </c>
      <c r="B686" s="100" t="s">
        <v>525</v>
      </c>
      <c r="C686" s="137">
        <f>COUNTIFS(Severity,$B686,AssignedDate,"&gt;="&amp;$C$1,AssignedDate,"&lt;="&amp;$F$1)</f>
        <v/>
      </c>
      <c r="D686" s="137">
        <f>COUNTIFS(Severity,$B686,Status,"&lt;&gt;Suspend",Status,"&lt;&gt;Assigned",Status,"&lt;&gt;Open",Status,"&lt;&gt;Hold",ResolvedDate,"&gt;="&amp;$C$1,ResolvedDate,"&lt;="&amp;$F$1)</f>
        <v/>
      </c>
      <c r="E686" s="137">
        <f>COUNTIFS(Severity,$B686,SLA_Breach,"&lt;&gt;Yes",Status,"&lt;&gt;Suspend",Status,"&lt;&gt;Assigned",Status,"&lt;&gt;Open",Status,"&lt;&gt;Hold&gt;",ResolvedDate,"&gt;="&amp;$C$1,ResolvedDate,"&lt;="&amp;$F$1)</f>
        <v/>
      </c>
      <c r="F686" s="137">
        <f>COUNTIFS(Severity,$B686,SLA_Breach,"Yes",Status,"&lt;&gt;Suspend",Status,"&lt;&gt;Assigned",Status,"&lt;&gt;Open",Status,"&lt;&gt;Hold&gt;",ResolvedDate,"&gt;="&amp;$C$1,ResolvedDate,"&lt;="&amp;$F$1)</f>
        <v/>
      </c>
      <c r="G686" s="137">
        <f>COUNTIFS(Severity,$B686,AssignedDate,"&gt;=01/01/2017 12:00:00 AM",AssignedDate,"&lt;="&amp;$F$1)</f>
        <v/>
      </c>
      <c r="H686" s="177" t="n"/>
      <c r="L686" s="57" t="n">
        <v>0</v>
      </c>
      <c r="M686" s="57" t="n"/>
    </row>
    <row r="687" spans="1:13">
      <c r="A687" s="137" t="n">
        <v>1</v>
      </c>
      <c r="B687" s="100" t="s">
        <v>525</v>
      </c>
      <c r="C687" s="137">
        <f>COUNTIFS(Severity,$B687,AssignedDate,"&gt;="&amp;$C$1,AssignedDate,"&lt;="&amp;$F$1)</f>
        <v/>
      </c>
      <c r="D687" s="137">
        <f>COUNTIFS(Severity,$B687,Status,"&lt;&gt;Suspend",Status,"&lt;&gt;Assigned",Status,"&lt;&gt;Open",Status,"&lt;&gt;Hold",ResolvedDate,"&gt;="&amp;$C$1,ResolvedDate,"&lt;="&amp;$F$1)</f>
        <v/>
      </c>
      <c r="E687" s="137">
        <f>COUNTIFS(Severity,$B687,SLA_Breach,"&lt;&gt;Yes",Status,"&lt;&gt;Suspend",Status,"&lt;&gt;Assigned",Status,"&lt;&gt;Open",Status,"&lt;&gt;Hold&gt;",ResolvedDate,"&gt;="&amp;$C$1,ResolvedDate,"&lt;="&amp;$F$1)</f>
        <v/>
      </c>
      <c r="F687" s="137">
        <f>COUNTIFS(Severity,$B687,SLA_Breach,"Yes",Status,"&lt;&gt;Suspend",Status,"&lt;&gt;Assigned",Status,"&lt;&gt;Open",Status,"&lt;&gt;Hold&gt;",ResolvedDate,"&gt;="&amp;$C$1,ResolvedDate,"&lt;="&amp;$F$1)</f>
        <v/>
      </c>
      <c r="G687" s="137">
        <f>COUNTIFS(Severity,$B687,AssignedDate,"&gt;=01/01/2017 12:00:00 AM",AssignedDate,"&lt;="&amp;$F$1)</f>
        <v/>
      </c>
      <c r="H687" s="177" t="n"/>
      <c r="L687" s="57" t="n">
        <v>0</v>
      </c>
      <c r="M687" s="57" t="n"/>
    </row>
    <row r="688" spans="1:13">
      <c r="A688" s="137" t="n">
        <v>1</v>
      </c>
      <c r="B688" s="100" t="s">
        <v>525</v>
      </c>
      <c r="C688" s="137">
        <f>COUNTIFS(Severity,$B688,AssignedDate,"&gt;="&amp;$C$1,AssignedDate,"&lt;="&amp;$F$1)</f>
        <v/>
      </c>
      <c r="D688" s="137">
        <f>COUNTIFS(Severity,$B688,Status,"&lt;&gt;Suspend",Status,"&lt;&gt;Assigned",Status,"&lt;&gt;Open",Status,"&lt;&gt;Hold",ResolvedDate,"&gt;="&amp;$C$1,ResolvedDate,"&lt;="&amp;$F$1)</f>
        <v/>
      </c>
      <c r="E688" s="137">
        <f>COUNTIFS(Severity,$B688,SLA_Breach,"&lt;&gt;Yes",Status,"&lt;&gt;Suspend",Status,"&lt;&gt;Assigned",Status,"&lt;&gt;Open",Status,"&lt;&gt;Hold&gt;",ResolvedDate,"&gt;="&amp;$C$1,ResolvedDate,"&lt;="&amp;$F$1)</f>
        <v/>
      </c>
      <c r="F688" s="137">
        <f>COUNTIFS(Severity,$B688,SLA_Breach,"Yes",Status,"&lt;&gt;Suspend",Status,"&lt;&gt;Assigned",Status,"&lt;&gt;Open",Status,"&lt;&gt;Hold&gt;",ResolvedDate,"&gt;="&amp;$C$1,ResolvedDate,"&lt;="&amp;$F$1)</f>
        <v/>
      </c>
      <c r="G688" s="137">
        <f>COUNTIFS(Severity,$B688,AssignedDate,"&gt;=01/01/2017 12:00:00 AM",AssignedDate,"&lt;="&amp;$F$1)</f>
        <v/>
      </c>
      <c r="H688" s="177" t="n"/>
      <c r="L688" s="57" t="n">
        <v>0</v>
      </c>
      <c r="M688" s="57" t="n"/>
    </row>
    <row r="689" spans="1:13">
      <c r="A689" s="137" t="n">
        <v>1</v>
      </c>
      <c r="B689" s="100" t="s">
        <v>525</v>
      </c>
      <c r="C689" s="137">
        <f>COUNTIFS(Severity,$B689,AssignedDate,"&gt;="&amp;$C$1,AssignedDate,"&lt;="&amp;$F$1)</f>
        <v/>
      </c>
      <c r="D689" s="137">
        <f>COUNTIFS(Severity,$B689,Status,"&lt;&gt;Suspend",Status,"&lt;&gt;Assigned",Status,"&lt;&gt;Open",Status,"&lt;&gt;Hold",ResolvedDate,"&gt;="&amp;$C$1,ResolvedDate,"&lt;="&amp;$F$1)</f>
        <v/>
      </c>
      <c r="E689" s="137">
        <f>COUNTIFS(Severity,$B689,SLA_Breach,"&lt;&gt;Yes",Status,"&lt;&gt;Suspend",Status,"&lt;&gt;Assigned",Status,"&lt;&gt;Open",Status,"&lt;&gt;Hold&gt;",ResolvedDate,"&gt;="&amp;$C$1,ResolvedDate,"&lt;="&amp;$F$1)</f>
        <v/>
      </c>
      <c r="F689" s="137">
        <f>COUNTIFS(Severity,$B689,SLA_Breach,"Yes",Status,"&lt;&gt;Suspend",Status,"&lt;&gt;Assigned",Status,"&lt;&gt;Open",Status,"&lt;&gt;Hold&gt;",ResolvedDate,"&gt;="&amp;$C$1,ResolvedDate,"&lt;="&amp;$F$1)</f>
        <v/>
      </c>
      <c r="G689" s="137">
        <f>COUNTIFS(Severity,$B689,AssignedDate,"&gt;=01/01/2017 12:00:00 AM",AssignedDate,"&lt;="&amp;$F$1)</f>
        <v/>
      </c>
      <c r="H689" s="177" t="n"/>
      <c r="L689" s="57" t="n">
        <v>0</v>
      </c>
      <c r="M689" s="57" t="n"/>
    </row>
    <row r="690" spans="1:13">
      <c r="A690" s="137" t="n">
        <v>1</v>
      </c>
      <c r="B690" s="100" t="s">
        <v>525</v>
      </c>
      <c r="C690" s="137">
        <f>COUNTIFS(Severity,$B690,AssignedDate,"&gt;="&amp;$C$1,AssignedDate,"&lt;="&amp;$F$1)</f>
        <v/>
      </c>
      <c r="D690" s="137">
        <f>COUNTIFS(Severity,$B690,Status,"&lt;&gt;Suspend",Status,"&lt;&gt;Assigned",Status,"&lt;&gt;Open",Status,"&lt;&gt;Hold",ResolvedDate,"&gt;="&amp;$C$1,ResolvedDate,"&lt;="&amp;$F$1)</f>
        <v/>
      </c>
      <c r="E690" s="137">
        <f>COUNTIFS(Severity,$B690,SLA_Breach,"&lt;&gt;Yes",Status,"&lt;&gt;Suspend",Status,"&lt;&gt;Assigned",Status,"&lt;&gt;Open",Status,"&lt;&gt;Hold&gt;",ResolvedDate,"&gt;="&amp;$C$1,ResolvedDate,"&lt;="&amp;$F$1)</f>
        <v/>
      </c>
      <c r="F690" s="137">
        <f>COUNTIFS(Severity,$B690,SLA_Breach,"Yes",Status,"&lt;&gt;Suspend",Status,"&lt;&gt;Assigned",Status,"&lt;&gt;Open",Status,"&lt;&gt;Hold&gt;",ResolvedDate,"&gt;="&amp;$C$1,ResolvedDate,"&lt;="&amp;$F$1)</f>
        <v/>
      </c>
      <c r="G690" s="137">
        <f>COUNTIFS(Severity,$B690,AssignedDate,"&gt;=01/01/2017 12:00:00 AM",AssignedDate,"&lt;="&amp;$F$1)</f>
        <v/>
      </c>
      <c r="H690" s="177" t="n"/>
      <c r="L690" s="57" t="n">
        <v>0</v>
      </c>
      <c r="M690" s="57" t="n"/>
    </row>
    <row r="691" spans="1:13">
      <c r="A691" s="137" t="n">
        <v>1</v>
      </c>
      <c r="B691" s="100" t="s">
        <v>525</v>
      </c>
      <c r="C691" s="137">
        <f>COUNTIFS(Severity,$B691,AssignedDate,"&gt;="&amp;$C$1,AssignedDate,"&lt;="&amp;$F$1)</f>
        <v/>
      </c>
      <c r="D691" s="137">
        <f>COUNTIFS(Severity,$B691,Status,"&lt;&gt;Suspend",Status,"&lt;&gt;Assigned",Status,"&lt;&gt;Open",Status,"&lt;&gt;Hold",ResolvedDate,"&gt;="&amp;$C$1,ResolvedDate,"&lt;="&amp;$F$1)</f>
        <v/>
      </c>
      <c r="E691" s="137">
        <f>COUNTIFS(Severity,$B691,SLA_Breach,"&lt;&gt;Yes",Status,"&lt;&gt;Suspend",Status,"&lt;&gt;Assigned",Status,"&lt;&gt;Open",Status,"&lt;&gt;Hold&gt;",ResolvedDate,"&gt;="&amp;$C$1,ResolvedDate,"&lt;="&amp;$F$1)</f>
        <v/>
      </c>
      <c r="F691" s="137">
        <f>COUNTIFS(Severity,$B691,SLA_Breach,"Yes",Status,"&lt;&gt;Suspend",Status,"&lt;&gt;Assigned",Status,"&lt;&gt;Open",Status,"&lt;&gt;Hold&gt;",ResolvedDate,"&gt;="&amp;$C$1,ResolvedDate,"&lt;="&amp;$F$1)</f>
        <v/>
      </c>
      <c r="G691" s="137">
        <f>COUNTIFS(Severity,$B691,AssignedDate,"&gt;=01/01/2017 12:00:00 AM",AssignedDate,"&lt;="&amp;$F$1)</f>
        <v/>
      </c>
      <c r="H691" s="177" t="n"/>
      <c r="L691" s="57" t="n">
        <v>0</v>
      </c>
      <c r="M691" s="57" t="n"/>
    </row>
    <row r="692" spans="1:13">
      <c r="A692" s="137" t="n">
        <v>1</v>
      </c>
      <c r="B692" s="100" t="s">
        <v>525</v>
      </c>
      <c r="C692" s="137">
        <f>COUNTIFS(Severity,$B692,AssignedDate,"&gt;="&amp;$C$1,AssignedDate,"&lt;="&amp;$F$1)</f>
        <v/>
      </c>
      <c r="D692" s="137">
        <f>COUNTIFS(Severity,$B692,Status,"&lt;&gt;Suspend",Status,"&lt;&gt;Assigned",Status,"&lt;&gt;Open",Status,"&lt;&gt;Hold",ResolvedDate,"&gt;="&amp;$C$1,ResolvedDate,"&lt;="&amp;$F$1)</f>
        <v/>
      </c>
      <c r="E692" s="137">
        <f>COUNTIFS(Severity,$B692,SLA_Breach,"&lt;&gt;Yes",Status,"&lt;&gt;Suspend",Status,"&lt;&gt;Assigned",Status,"&lt;&gt;Open",Status,"&lt;&gt;Hold&gt;",ResolvedDate,"&gt;="&amp;$C$1,ResolvedDate,"&lt;="&amp;$F$1)</f>
        <v/>
      </c>
      <c r="F692" s="137">
        <f>COUNTIFS(Severity,$B692,SLA_Breach,"Yes",Status,"&lt;&gt;Suspend",Status,"&lt;&gt;Assigned",Status,"&lt;&gt;Open",Status,"&lt;&gt;Hold&gt;",ResolvedDate,"&gt;="&amp;$C$1,ResolvedDate,"&lt;="&amp;$F$1)</f>
        <v/>
      </c>
      <c r="G692" s="137">
        <f>COUNTIFS(Severity,$B692,AssignedDate,"&gt;=01/01/2017 12:00:00 AM",AssignedDate,"&lt;="&amp;$F$1)</f>
        <v/>
      </c>
      <c r="H692" s="177" t="n"/>
      <c r="L692" s="57" t="n">
        <v>0</v>
      </c>
      <c r="M692" s="57" t="n"/>
    </row>
    <row r="693" spans="1:13">
      <c r="A693" s="137" t="n">
        <v>1</v>
      </c>
      <c r="B693" s="100" t="s">
        <v>525</v>
      </c>
      <c r="C693" s="137">
        <f>COUNTIFS(Severity,$B693,AssignedDate,"&gt;="&amp;$C$1,AssignedDate,"&lt;="&amp;$F$1)</f>
        <v/>
      </c>
      <c r="D693" s="137">
        <f>COUNTIFS(Severity,$B693,Status,"&lt;&gt;Suspend",Status,"&lt;&gt;Assigned",Status,"&lt;&gt;Open",Status,"&lt;&gt;Hold",ResolvedDate,"&gt;="&amp;$C$1,ResolvedDate,"&lt;="&amp;$F$1)</f>
        <v/>
      </c>
      <c r="E693" s="137">
        <f>COUNTIFS(Severity,$B693,SLA_Breach,"&lt;&gt;Yes",Status,"&lt;&gt;Suspend",Status,"&lt;&gt;Assigned",Status,"&lt;&gt;Open",Status,"&lt;&gt;Hold&gt;",ResolvedDate,"&gt;="&amp;$C$1,ResolvedDate,"&lt;="&amp;$F$1)</f>
        <v/>
      </c>
      <c r="F693" s="137">
        <f>COUNTIFS(Severity,$B693,SLA_Breach,"Yes",Status,"&lt;&gt;Suspend",Status,"&lt;&gt;Assigned",Status,"&lt;&gt;Open",Status,"&lt;&gt;Hold&gt;",ResolvedDate,"&gt;="&amp;$C$1,ResolvedDate,"&lt;="&amp;$F$1)</f>
        <v/>
      </c>
      <c r="G693" s="137">
        <f>COUNTIFS(Severity,$B693,AssignedDate,"&gt;=01/01/2017 12:00:00 AM",AssignedDate,"&lt;="&amp;$F$1)</f>
        <v/>
      </c>
      <c r="H693" s="177" t="n"/>
      <c r="L693" s="57" t="n">
        <v>0</v>
      </c>
      <c r="M693" s="57" t="n"/>
    </row>
    <row r="694" spans="1:13">
      <c r="A694" s="137" t="n">
        <v>1</v>
      </c>
      <c r="B694" s="100" t="s">
        <v>525</v>
      </c>
      <c r="C694" s="137">
        <f>COUNTIFS(Severity,$B694,AssignedDate,"&gt;="&amp;$C$1,AssignedDate,"&lt;="&amp;$F$1)</f>
        <v/>
      </c>
      <c r="D694" s="137">
        <f>COUNTIFS(Severity,$B694,Status,"&lt;&gt;Suspend",Status,"&lt;&gt;Assigned",Status,"&lt;&gt;Open",Status,"&lt;&gt;Hold",ResolvedDate,"&gt;="&amp;$C$1,ResolvedDate,"&lt;="&amp;$F$1)</f>
        <v/>
      </c>
      <c r="E694" s="137">
        <f>COUNTIFS(Severity,$B694,SLA_Breach,"&lt;&gt;Yes",Status,"&lt;&gt;Suspend",Status,"&lt;&gt;Assigned",Status,"&lt;&gt;Open",Status,"&lt;&gt;Hold&gt;",ResolvedDate,"&gt;="&amp;$C$1,ResolvedDate,"&lt;="&amp;$F$1)</f>
        <v/>
      </c>
      <c r="F694" s="137">
        <f>COUNTIFS(Severity,$B694,SLA_Breach,"Yes",Status,"&lt;&gt;Suspend",Status,"&lt;&gt;Assigned",Status,"&lt;&gt;Open",Status,"&lt;&gt;Hold&gt;",ResolvedDate,"&gt;="&amp;$C$1,ResolvedDate,"&lt;="&amp;$F$1)</f>
        <v/>
      </c>
      <c r="G694" s="137">
        <f>COUNTIFS(Severity,$B694,AssignedDate,"&gt;=01/01/2017 12:00:00 AM",AssignedDate,"&lt;="&amp;$F$1)</f>
        <v/>
      </c>
      <c r="H694" s="177" t="n"/>
      <c r="L694" s="57" t="n">
        <v>0</v>
      </c>
      <c r="M694" s="57" t="n"/>
    </row>
    <row r="695" spans="1:13">
      <c r="A695" s="137" t="n">
        <v>1</v>
      </c>
      <c r="B695" s="100" t="s">
        <v>525</v>
      </c>
      <c r="C695" s="137">
        <f>COUNTIFS(Severity,$B695,AssignedDate,"&gt;="&amp;$C$1,AssignedDate,"&lt;="&amp;$F$1)</f>
        <v/>
      </c>
      <c r="D695" s="137">
        <f>COUNTIFS(Severity,$B695,Status,"&lt;&gt;Suspend",Status,"&lt;&gt;Assigned",Status,"&lt;&gt;Open",Status,"&lt;&gt;Hold",ResolvedDate,"&gt;="&amp;$C$1,ResolvedDate,"&lt;="&amp;$F$1)</f>
        <v/>
      </c>
      <c r="E695" s="137">
        <f>COUNTIFS(Severity,$B695,SLA_Breach,"&lt;&gt;Yes",Status,"&lt;&gt;Suspend",Status,"&lt;&gt;Assigned",Status,"&lt;&gt;Open",Status,"&lt;&gt;Hold&gt;",ResolvedDate,"&gt;="&amp;$C$1,ResolvedDate,"&lt;="&amp;$F$1)</f>
        <v/>
      </c>
      <c r="F695" s="137">
        <f>COUNTIFS(Severity,$B695,SLA_Breach,"Yes",Status,"&lt;&gt;Suspend",Status,"&lt;&gt;Assigned",Status,"&lt;&gt;Open",Status,"&lt;&gt;Hold&gt;",ResolvedDate,"&gt;="&amp;$C$1,ResolvedDate,"&lt;="&amp;$F$1)</f>
        <v/>
      </c>
      <c r="G695" s="137">
        <f>COUNTIFS(Severity,$B695,AssignedDate,"&gt;=01/01/2017 12:00:00 AM",AssignedDate,"&lt;="&amp;$F$1)</f>
        <v/>
      </c>
      <c r="H695" s="177" t="n"/>
      <c r="L695" s="57" t="n">
        <v>0</v>
      </c>
      <c r="M695" s="57" t="n"/>
    </row>
    <row r="696" spans="1:13">
      <c r="A696" s="137" t="n">
        <v>1</v>
      </c>
      <c r="B696" s="100" t="s">
        <v>525</v>
      </c>
      <c r="C696" s="137">
        <f>COUNTIFS(Severity,$B696,AssignedDate,"&gt;="&amp;$C$1,AssignedDate,"&lt;="&amp;$F$1)</f>
        <v/>
      </c>
      <c r="D696" s="137">
        <f>COUNTIFS(Severity,$B696,Status,"&lt;&gt;Suspend",Status,"&lt;&gt;Assigned",Status,"&lt;&gt;Open",Status,"&lt;&gt;Hold",ResolvedDate,"&gt;="&amp;$C$1,ResolvedDate,"&lt;="&amp;$F$1)</f>
        <v/>
      </c>
      <c r="E696" s="137">
        <f>COUNTIFS(Severity,$B696,SLA_Breach,"&lt;&gt;Yes",Status,"&lt;&gt;Suspend",Status,"&lt;&gt;Assigned",Status,"&lt;&gt;Open",Status,"&lt;&gt;Hold&gt;",ResolvedDate,"&gt;="&amp;$C$1,ResolvedDate,"&lt;="&amp;$F$1)</f>
        <v/>
      </c>
      <c r="F696" s="137">
        <f>COUNTIFS(Severity,$B696,SLA_Breach,"Yes",Status,"&lt;&gt;Suspend",Status,"&lt;&gt;Assigned",Status,"&lt;&gt;Open",Status,"&lt;&gt;Hold&gt;",ResolvedDate,"&gt;="&amp;$C$1,ResolvedDate,"&lt;="&amp;$F$1)</f>
        <v/>
      </c>
      <c r="G696" s="137">
        <f>COUNTIFS(Severity,$B696,AssignedDate,"&gt;=01/01/2017 12:00:00 AM",AssignedDate,"&lt;="&amp;$F$1)</f>
        <v/>
      </c>
      <c r="H696" s="177" t="n"/>
      <c r="L696" s="57" t="n">
        <v>0</v>
      </c>
      <c r="M696" s="57" t="n"/>
    </row>
    <row r="697" spans="1:13">
      <c r="A697" s="137" t="n">
        <v>1</v>
      </c>
      <c r="B697" s="100" t="s">
        <v>525</v>
      </c>
      <c r="C697" s="137">
        <f>COUNTIFS(Severity,$B697,AssignedDate,"&gt;="&amp;$C$1,AssignedDate,"&lt;="&amp;$F$1)</f>
        <v/>
      </c>
      <c r="D697" s="137">
        <f>COUNTIFS(Severity,$B697,Status,"&lt;&gt;Suspend",Status,"&lt;&gt;Assigned",Status,"&lt;&gt;Open",Status,"&lt;&gt;Hold",ResolvedDate,"&gt;="&amp;$C$1,ResolvedDate,"&lt;="&amp;$F$1)</f>
        <v/>
      </c>
      <c r="E697" s="137">
        <f>COUNTIFS(Severity,$B697,SLA_Breach,"&lt;&gt;Yes",Status,"&lt;&gt;Suspend",Status,"&lt;&gt;Assigned",Status,"&lt;&gt;Open",Status,"&lt;&gt;Hold&gt;",ResolvedDate,"&gt;="&amp;$C$1,ResolvedDate,"&lt;="&amp;$F$1)</f>
        <v/>
      </c>
      <c r="F697" s="137">
        <f>COUNTIFS(Severity,$B697,SLA_Breach,"Yes",Status,"&lt;&gt;Suspend",Status,"&lt;&gt;Assigned",Status,"&lt;&gt;Open",Status,"&lt;&gt;Hold&gt;",ResolvedDate,"&gt;="&amp;$C$1,ResolvedDate,"&lt;="&amp;$F$1)</f>
        <v/>
      </c>
      <c r="G697" s="137">
        <f>COUNTIFS(Severity,$B697,AssignedDate,"&gt;=01/01/2017 12:00:00 AM",AssignedDate,"&lt;="&amp;$F$1)</f>
        <v/>
      </c>
      <c r="H697" s="177" t="n"/>
      <c r="L697" s="57" t="n">
        <v>0</v>
      </c>
      <c r="M697" s="57" t="n"/>
    </row>
    <row r="698" spans="1:13">
      <c r="A698" s="137" t="n">
        <v>1</v>
      </c>
      <c r="B698" s="100" t="s">
        <v>525</v>
      </c>
      <c r="C698" s="137">
        <f>COUNTIFS(Severity,$B698,AssignedDate,"&gt;="&amp;$C$1,AssignedDate,"&lt;="&amp;$F$1)</f>
        <v/>
      </c>
      <c r="D698" s="137">
        <f>COUNTIFS(Severity,$B698,Status,"&lt;&gt;Suspend",Status,"&lt;&gt;Assigned",Status,"&lt;&gt;Open",Status,"&lt;&gt;Hold",ResolvedDate,"&gt;="&amp;$C$1,ResolvedDate,"&lt;="&amp;$F$1)</f>
        <v/>
      </c>
      <c r="E698" s="137">
        <f>COUNTIFS(Severity,$B698,SLA_Breach,"&lt;&gt;Yes",Status,"&lt;&gt;Suspend",Status,"&lt;&gt;Assigned",Status,"&lt;&gt;Open",Status,"&lt;&gt;Hold&gt;",ResolvedDate,"&gt;="&amp;$C$1,ResolvedDate,"&lt;="&amp;$F$1)</f>
        <v/>
      </c>
      <c r="F698" s="137">
        <f>COUNTIFS(Severity,$B698,SLA_Breach,"Yes",Status,"&lt;&gt;Suspend",Status,"&lt;&gt;Assigned",Status,"&lt;&gt;Open",Status,"&lt;&gt;Hold&gt;",ResolvedDate,"&gt;="&amp;$C$1,ResolvedDate,"&lt;="&amp;$F$1)</f>
        <v/>
      </c>
      <c r="G698" s="137">
        <f>COUNTIFS(Severity,$B698,AssignedDate,"&gt;=01/01/2017 12:00:00 AM",AssignedDate,"&lt;="&amp;$F$1)</f>
        <v/>
      </c>
      <c r="H698" s="177" t="n"/>
      <c r="L698" s="57" t="n">
        <v>0</v>
      </c>
      <c r="M698" s="57" t="n"/>
    </row>
    <row r="699" spans="1:13">
      <c r="A699" s="137" t="n">
        <v>1</v>
      </c>
      <c r="B699" s="100" t="s">
        <v>525</v>
      </c>
      <c r="C699" s="137">
        <f>COUNTIFS(Severity,$B699,AssignedDate,"&gt;="&amp;$C$1,AssignedDate,"&lt;="&amp;$F$1)</f>
        <v/>
      </c>
      <c r="D699" s="137">
        <f>COUNTIFS(Severity,$B699,Status,"&lt;&gt;Suspend",Status,"&lt;&gt;Assigned",Status,"&lt;&gt;Open",Status,"&lt;&gt;Hold",ResolvedDate,"&gt;="&amp;$C$1,ResolvedDate,"&lt;="&amp;$F$1)</f>
        <v/>
      </c>
      <c r="E699" s="137">
        <f>COUNTIFS(Severity,$B699,SLA_Breach,"&lt;&gt;Yes",Status,"&lt;&gt;Suspend",Status,"&lt;&gt;Assigned",Status,"&lt;&gt;Open",Status,"&lt;&gt;Hold&gt;",ResolvedDate,"&gt;="&amp;$C$1,ResolvedDate,"&lt;="&amp;$F$1)</f>
        <v/>
      </c>
      <c r="F699" s="137">
        <f>COUNTIFS(Severity,$B699,SLA_Breach,"Yes",Status,"&lt;&gt;Suspend",Status,"&lt;&gt;Assigned",Status,"&lt;&gt;Open",Status,"&lt;&gt;Hold&gt;",ResolvedDate,"&gt;="&amp;$C$1,ResolvedDate,"&lt;="&amp;$F$1)</f>
        <v/>
      </c>
      <c r="G699" s="137">
        <f>COUNTIFS(Severity,$B699,AssignedDate,"&gt;=01/01/2017 12:00:00 AM",AssignedDate,"&lt;="&amp;$F$1)</f>
        <v/>
      </c>
      <c r="H699" s="177" t="n"/>
      <c r="L699" s="57" t="n">
        <v>0</v>
      </c>
      <c r="M699" s="57" t="n"/>
    </row>
    <row r="700" spans="1:13">
      <c r="A700" s="137" t="n">
        <v>1</v>
      </c>
      <c r="B700" s="100" t="s">
        <v>525</v>
      </c>
      <c r="C700" s="137">
        <f>COUNTIFS(Severity,$B700,AssignedDate,"&gt;="&amp;$C$1,AssignedDate,"&lt;="&amp;$F$1)</f>
        <v/>
      </c>
      <c r="D700" s="137">
        <f>COUNTIFS(Severity,$B700,Status,"&lt;&gt;Suspend",Status,"&lt;&gt;Assigned",Status,"&lt;&gt;Open",Status,"&lt;&gt;Hold",ResolvedDate,"&gt;="&amp;$C$1,ResolvedDate,"&lt;="&amp;$F$1)</f>
        <v/>
      </c>
      <c r="E700" s="137">
        <f>COUNTIFS(Severity,$B700,SLA_Breach,"&lt;&gt;Yes",Status,"&lt;&gt;Suspend",Status,"&lt;&gt;Assigned",Status,"&lt;&gt;Open",Status,"&lt;&gt;Hold&gt;",ResolvedDate,"&gt;="&amp;$C$1,ResolvedDate,"&lt;="&amp;$F$1)</f>
        <v/>
      </c>
      <c r="F700" s="137">
        <f>COUNTIFS(Severity,$B700,SLA_Breach,"Yes",Status,"&lt;&gt;Suspend",Status,"&lt;&gt;Assigned",Status,"&lt;&gt;Open",Status,"&lt;&gt;Hold&gt;",ResolvedDate,"&gt;="&amp;$C$1,ResolvedDate,"&lt;="&amp;$F$1)</f>
        <v/>
      </c>
      <c r="G700" s="137">
        <f>COUNTIFS(Severity,$B700,AssignedDate,"&gt;=01/01/2017 12:00:00 AM",AssignedDate,"&lt;="&amp;$F$1)</f>
        <v/>
      </c>
      <c r="H700" s="177" t="n"/>
      <c r="L700" s="57" t="n">
        <v>0</v>
      </c>
      <c r="M700" s="57" t="n"/>
    </row>
    <row r="701" spans="1:13">
      <c r="A701" s="137" t="n">
        <v>1</v>
      </c>
      <c r="B701" s="100" t="s">
        <v>525</v>
      </c>
      <c r="C701" s="137">
        <f>COUNTIFS(Severity,$B701,AssignedDate,"&gt;="&amp;$C$1,AssignedDate,"&lt;="&amp;$F$1)</f>
        <v/>
      </c>
      <c r="D701" s="137">
        <f>COUNTIFS(Severity,$B701,Status,"&lt;&gt;Suspend",Status,"&lt;&gt;Assigned",Status,"&lt;&gt;Open",Status,"&lt;&gt;Hold",ResolvedDate,"&gt;="&amp;$C$1,ResolvedDate,"&lt;="&amp;$F$1)</f>
        <v/>
      </c>
      <c r="E701" s="137">
        <f>COUNTIFS(Severity,$B701,SLA_Breach,"&lt;&gt;Yes",Status,"&lt;&gt;Suspend",Status,"&lt;&gt;Assigned",Status,"&lt;&gt;Open",Status,"&lt;&gt;Hold&gt;",ResolvedDate,"&gt;="&amp;$C$1,ResolvedDate,"&lt;="&amp;$F$1)</f>
        <v/>
      </c>
      <c r="F701" s="137">
        <f>COUNTIFS(Severity,$B701,SLA_Breach,"Yes",Status,"&lt;&gt;Suspend",Status,"&lt;&gt;Assigned",Status,"&lt;&gt;Open",Status,"&lt;&gt;Hold&gt;",ResolvedDate,"&gt;="&amp;$C$1,ResolvedDate,"&lt;="&amp;$F$1)</f>
        <v/>
      </c>
      <c r="G701" s="137">
        <f>COUNTIFS(Severity,$B701,AssignedDate,"&gt;=01/01/2017 12:00:00 AM",AssignedDate,"&lt;="&amp;$F$1)</f>
        <v/>
      </c>
      <c r="H701" s="177" t="n"/>
      <c r="L701" s="57" t="n">
        <v>0</v>
      </c>
      <c r="M701" s="57" t="n"/>
    </row>
    <row r="702" spans="1:13">
      <c r="A702" s="137" t="n">
        <v>1</v>
      </c>
      <c r="B702" s="100" t="s">
        <v>525</v>
      </c>
      <c r="C702" s="137">
        <f>COUNTIFS(Severity,$B702,AssignedDate,"&gt;="&amp;$C$1,AssignedDate,"&lt;="&amp;$F$1)</f>
        <v/>
      </c>
      <c r="D702" s="137">
        <f>COUNTIFS(Severity,$B702,Status,"&lt;&gt;Suspend",Status,"&lt;&gt;Assigned",Status,"&lt;&gt;Open",Status,"&lt;&gt;Hold",ResolvedDate,"&gt;="&amp;$C$1,ResolvedDate,"&lt;="&amp;$F$1)</f>
        <v/>
      </c>
      <c r="E702" s="137">
        <f>COUNTIFS(Severity,$B702,SLA_Breach,"&lt;&gt;Yes",Status,"&lt;&gt;Suspend",Status,"&lt;&gt;Assigned",Status,"&lt;&gt;Open",Status,"&lt;&gt;Hold&gt;",ResolvedDate,"&gt;="&amp;$C$1,ResolvedDate,"&lt;="&amp;$F$1)</f>
        <v/>
      </c>
      <c r="F702" s="137">
        <f>COUNTIFS(Severity,$B702,SLA_Breach,"Yes",Status,"&lt;&gt;Suspend",Status,"&lt;&gt;Assigned",Status,"&lt;&gt;Open",Status,"&lt;&gt;Hold&gt;",ResolvedDate,"&gt;="&amp;$C$1,ResolvedDate,"&lt;="&amp;$F$1)</f>
        <v/>
      </c>
      <c r="G702" s="137">
        <f>COUNTIFS(Severity,$B702,AssignedDate,"&gt;=01/01/2017 12:00:00 AM",AssignedDate,"&lt;="&amp;$F$1)</f>
        <v/>
      </c>
      <c r="H702" s="177" t="n"/>
      <c r="L702" s="57" t="n">
        <v>0</v>
      </c>
      <c r="M702" s="57" t="n"/>
    </row>
    <row r="703" spans="1:13">
      <c r="A703" s="137" t="n">
        <v>1</v>
      </c>
      <c r="B703" s="100" t="s">
        <v>525</v>
      </c>
      <c r="C703" s="137">
        <f>COUNTIFS(Severity,$B703,AssignedDate,"&gt;="&amp;$C$1,AssignedDate,"&lt;="&amp;$F$1)</f>
        <v/>
      </c>
      <c r="D703" s="137">
        <f>COUNTIFS(Severity,$B703,Status,"&lt;&gt;Suspend",Status,"&lt;&gt;Assigned",Status,"&lt;&gt;Open",Status,"&lt;&gt;Hold",ResolvedDate,"&gt;="&amp;$C$1,ResolvedDate,"&lt;="&amp;$F$1)</f>
        <v/>
      </c>
      <c r="E703" s="137">
        <f>COUNTIFS(Severity,$B703,SLA_Breach,"&lt;&gt;Yes",Status,"&lt;&gt;Suspend",Status,"&lt;&gt;Assigned",Status,"&lt;&gt;Open",Status,"&lt;&gt;Hold&gt;",ResolvedDate,"&gt;="&amp;$C$1,ResolvedDate,"&lt;="&amp;$F$1)</f>
        <v/>
      </c>
      <c r="F703" s="137">
        <f>COUNTIFS(Severity,$B703,SLA_Breach,"Yes",Status,"&lt;&gt;Suspend",Status,"&lt;&gt;Assigned",Status,"&lt;&gt;Open",Status,"&lt;&gt;Hold&gt;",ResolvedDate,"&gt;="&amp;$C$1,ResolvedDate,"&lt;="&amp;$F$1)</f>
        <v/>
      </c>
      <c r="G703" s="137">
        <f>COUNTIFS(Severity,$B703,AssignedDate,"&gt;=01/01/2017 12:00:00 AM",AssignedDate,"&lt;="&amp;$F$1)</f>
        <v/>
      </c>
      <c r="H703" s="177" t="n"/>
      <c r="L703" s="57" t="n">
        <v>0</v>
      </c>
      <c r="M703" s="57" t="n"/>
    </row>
    <row r="704" spans="1:13">
      <c r="A704" s="137" t="n">
        <v>1</v>
      </c>
      <c r="B704" s="100" t="s">
        <v>525</v>
      </c>
      <c r="C704" s="137">
        <f>COUNTIFS(Severity,$B704,AssignedDate,"&gt;="&amp;$C$1,AssignedDate,"&lt;="&amp;$F$1)</f>
        <v/>
      </c>
      <c r="D704" s="137">
        <f>COUNTIFS(Severity,$B704,Status,"&lt;&gt;Suspend",Status,"&lt;&gt;Assigned",Status,"&lt;&gt;Open",Status,"&lt;&gt;Hold",ResolvedDate,"&gt;="&amp;$C$1,ResolvedDate,"&lt;="&amp;$F$1)</f>
        <v/>
      </c>
      <c r="E704" s="137">
        <f>COUNTIFS(Severity,$B704,SLA_Breach,"&lt;&gt;Yes",Status,"&lt;&gt;Suspend",Status,"&lt;&gt;Assigned",Status,"&lt;&gt;Open",Status,"&lt;&gt;Hold&gt;",ResolvedDate,"&gt;="&amp;$C$1,ResolvedDate,"&lt;="&amp;$F$1)</f>
        <v/>
      </c>
      <c r="F704" s="137">
        <f>COUNTIFS(Severity,$B704,SLA_Breach,"Yes",Status,"&lt;&gt;Suspend",Status,"&lt;&gt;Assigned",Status,"&lt;&gt;Open",Status,"&lt;&gt;Hold&gt;",ResolvedDate,"&gt;="&amp;$C$1,ResolvedDate,"&lt;="&amp;$F$1)</f>
        <v/>
      </c>
      <c r="G704" s="137">
        <f>COUNTIFS(Severity,$B704,AssignedDate,"&gt;=01/01/2017 12:00:00 AM",AssignedDate,"&lt;="&amp;$F$1)</f>
        <v/>
      </c>
      <c r="H704" s="177" t="n"/>
      <c r="L704" s="57" t="n">
        <v>0</v>
      </c>
      <c r="M704" s="57" t="n"/>
    </row>
    <row r="705" spans="1:13">
      <c r="A705" s="137" t="n">
        <v>1</v>
      </c>
      <c r="B705" s="100" t="s">
        <v>525</v>
      </c>
      <c r="C705" s="137">
        <f>COUNTIFS(Severity,$B705,AssignedDate,"&gt;="&amp;$C$1,AssignedDate,"&lt;="&amp;$F$1)</f>
        <v/>
      </c>
      <c r="D705" s="137">
        <f>COUNTIFS(Severity,$B705,Status,"&lt;&gt;Suspend",Status,"&lt;&gt;Assigned",Status,"&lt;&gt;Open",Status,"&lt;&gt;Hold",ResolvedDate,"&gt;="&amp;$C$1,ResolvedDate,"&lt;="&amp;$F$1)</f>
        <v/>
      </c>
      <c r="E705" s="137">
        <f>COUNTIFS(Severity,$B705,SLA_Breach,"&lt;&gt;Yes",Status,"&lt;&gt;Suspend",Status,"&lt;&gt;Assigned",Status,"&lt;&gt;Open",Status,"&lt;&gt;Hold&gt;",ResolvedDate,"&gt;="&amp;$C$1,ResolvedDate,"&lt;="&amp;$F$1)</f>
        <v/>
      </c>
      <c r="F705" s="137">
        <f>COUNTIFS(Severity,$B705,SLA_Breach,"Yes",Status,"&lt;&gt;Suspend",Status,"&lt;&gt;Assigned",Status,"&lt;&gt;Open",Status,"&lt;&gt;Hold&gt;",ResolvedDate,"&gt;="&amp;$C$1,ResolvedDate,"&lt;="&amp;$F$1)</f>
        <v/>
      </c>
      <c r="G705" s="137">
        <f>COUNTIFS(Severity,$B705,AssignedDate,"&gt;=01/01/2017 12:00:00 AM",AssignedDate,"&lt;="&amp;$F$1)</f>
        <v/>
      </c>
      <c r="H705" s="177" t="n"/>
      <c r="L705" s="57" t="n">
        <v>0</v>
      </c>
      <c r="M705" s="57" t="n"/>
    </row>
    <row r="706" spans="1:13">
      <c r="A706" s="137" t="n">
        <v>1</v>
      </c>
      <c r="B706" s="100" t="s">
        <v>525</v>
      </c>
      <c r="C706" s="137">
        <f>COUNTIFS(Severity,$B706,AssignedDate,"&gt;="&amp;$C$1,AssignedDate,"&lt;="&amp;$F$1)</f>
        <v/>
      </c>
      <c r="D706" s="137">
        <f>COUNTIFS(Severity,$B706,Status,"&lt;&gt;Suspend",Status,"&lt;&gt;Assigned",Status,"&lt;&gt;Open",Status,"&lt;&gt;Hold",ResolvedDate,"&gt;="&amp;$C$1,ResolvedDate,"&lt;="&amp;$F$1)</f>
        <v/>
      </c>
      <c r="E706" s="137">
        <f>COUNTIFS(Severity,$B706,SLA_Breach,"&lt;&gt;Yes",Status,"&lt;&gt;Suspend",Status,"&lt;&gt;Assigned",Status,"&lt;&gt;Open",Status,"&lt;&gt;Hold&gt;",ResolvedDate,"&gt;="&amp;$C$1,ResolvedDate,"&lt;="&amp;$F$1)</f>
        <v/>
      </c>
      <c r="F706" s="137">
        <f>COUNTIFS(Severity,$B706,SLA_Breach,"Yes",Status,"&lt;&gt;Suspend",Status,"&lt;&gt;Assigned",Status,"&lt;&gt;Open",Status,"&lt;&gt;Hold&gt;",ResolvedDate,"&gt;="&amp;$C$1,ResolvedDate,"&lt;="&amp;$F$1)</f>
        <v/>
      </c>
      <c r="G706" s="137">
        <f>COUNTIFS(Severity,$B706,AssignedDate,"&gt;=01/01/2017 12:00:00 AM",AssignedDate,"&lt;="&amp;$F$1)</f>
        <v/>
      </c>
      <c r="H706" s="177" t="n"/>
      <c r="L706" s="57" t="n">
        <v>0</v>
      </c>
      <c r="M706" s="57" t="n"/>
    </row>
    <row r="707" spans="1:13">
      <c r="A707" s="137" t="n">
        <v>1</v>
      </c>
      <c r="B707" s="100" t="s">
        <v>525</v>
      </c>
      <c r="C707" s="137">
        <f>COUNTIFS(Severity,$B707,AssignedDate,"&gt;="&amp;$C$1,AssignedDate,"&lt;="&amp;$F$1)</f>
        <v/>
      </c>
      <c r="D707" s="137">
        <f>COUNTIFS(Severity,$B707,Status,"&lt;&gt;Suspend",Status,"&lt;&gt;Assigned",Status,"&lt;&gt;Open",Status,"&lt;&gt;Hold",ResolvedDate,"&gt;="&amp;$C$1,ResolvedDate,"&lt;="&amp;$F$1)</f>
        <v/>
      </c>
      <c r="E707" s="137">
        <f>COUNTIFS(Severity,$B707,SLA_Breach,"&lt;&gt;Yes",Status,"&lt;&gt;Suspend",Status,"&lt;&gt;Assigned",Status,"&lt;&gt;Open",Status,"&lt;&gt;Hold&gt;",ResolvedDate,"&gt;="&amp;$C$1,ResolvedDate,"&lt;="&amp;$F$1)</f>
        <v/>
      </c>
      <c r="F707" s="137">
        <f>COUNTIFS(Severity,$B707,SLA_Breach,"Yes",Status,"&lt;&gt;Suspend",Status,"&lt;&gt;Assigned",Status,"&lt;&gt;Open",Status,"&lt;&gt;Hold&gt;",ResolvedDate,"&gt;="&amp;$C$1,ResolvedDate,"&lt;="&amp;$F$1)</f>
        <v/>
      </c>
      <c r="G707" s="137">
        <f>COUNTIFS(Severity,$B707,AssignedDate,"&gt;=01/01/2017 12:00:00 AM",AssignedDate,"&lt;="&amp;$F$1)</f>
        <v/>
      </c>
      <c r="H707" s="177" t="n"/>
      <c r="L707" s="57" t="n">
        <v>0</v>
      </c>
      <c r="M707" s="57" t="n"/>
    </row>
    <row r="708" spans="1:13">
      <c r="A708" s="137" t="n">
        <v>1</v>
      </c>
      <c r="B708" s="100" t="s">
        <v>525</v>
      </c>
      <c r="C708" s="137">
        <f>COUNTIFS(Severity,$B708,AssignedDate,"&gt;="&amp;$C$1,AssignedDate,"&lt;="&amp;$F$1)</f>
        <v/>
      </c>
      <c r="D708" s="137">
        <f>COUNTIFS(Severity,$B708,Status,"&lt;&gt;Suspend",Status,"&lt;&gt;Assigned",Status,"&lt;&gt;Open",Status,"&lt;&gt;Hold",ResolvedDate,"&gt;="&amp;$C$1,ResolvedDate,"&lt;="&amp;$F$1)</f>
        <v/>
      </c>
      <c r="E708" s="137">
        <f>COUNTIFS(Severity,$B708,SLA_Breach,"&lt;&gt;Yes",Status,"&lt;&gt;Suspend",Status,"&lt;&gt;Assigned",Status,"&lt;&gt;Open",Status,"&lt;&gt;Hold&gt;",ResolvedDate,"&gt;="&amp;$C$1,ResolvedDate,"&lt;="&amp;$F$1)</f>
        <v/>
      </c>
      <c r="F708" s="137">
        <f>COUNTIFS(Severity,$B708,SLA_Breach,"Yes",Status,"&lt;&gt;Suspend",Status,"&lt;&gt;Assigned",Status,"&lt;&gt;Open",Status,"&lt;&gt;Hold&gt;",ResolvedDate,"&gt;="&amp;$C$1,ResolvedDate,"&lt;="&amp;$F$1)</f>
        <v/>
      </c>
      <c r="G708" s="137">
        <f>COUNTIFS(Severity,$B708,AssignedDate,"&gt;=01/01/2017 12:00:00 AM",AssignedDate,"&lt;="&amp;$F$1)</f>
        <v/>
      </c>
      <c r="H708" s="177" t="n"/>
      <c r="L708" s="57" t="n">
        <v>0</v>
      </c>
      <c r="M708" s="57" t="n"/>
    </row>
    <row r="709" spans="1:13">
      <c r="A709" s="137" t="n">
        <v>1</v>
      </c>
      <c r="B709" s="100" t="s">
        <v>525</v>
      </c>
      <c r="C709" s="137">
        <f>COUNTIFS(Severity,$B709,AssignedDate,"&gt;="&amp;$C$1,AssignedDate,"&lt;="&amp;$F$1)</f>
        <v/>
      </c>
      <c r="D709" s="137">
        <f>COUNTIFS(Severity,$B709,Status,"&lt;&gt;Suspend",Status,"&lt;&gt;Assigned",Status,"&lt;&gt;Open",Status,"&lt;&gt;Hold",ResolvedDate,"&gt;="&amp;$C$1,ResolvedDate,"&lt;="&amp;$F$1)</f>
        <v/>
      </c>
      <c r="E709" s="137">
        <f>COUNTIFS(Severity,$B709,SLA_Breach,"&lt;&gt;Yes",Status,"&lt;&gt;Suspend",Status,"&lt;&gt;Assigned",Status,"&lt;&gt;Open",Status,"&lt;&gt;Hold&gt;",ResolvedDate,"&gt;="&amp;$C$1,ResolvedDate,"&lt;="&amp;$F$1)</f>
        <v/>
      </c>
      <c r="F709" s="137">
        <f>COUNTIFS(Severity,$B709,SLA_Breach,"Yes",Status,"&lt;&gt;Suspend",Status,"&lt;&gt;Assigned",Status,"&lt;&gt;Open",Status,"&lt;&gt;Hold&gt;",ResolvedDate,"&gt;="&amp;$C$1,ResolvedDate,"&lt;="&amp;$F$1)</f>
        <v/>
      </c>
      <c r="G709" s="137">
        <f>COUNTIFS(Severity,$B709,AssignedDate,"&gt;=01/01/2017 12:00:00 AM",AssignedDate,"&lt;="&amp;$F$1)</f>
        <v/>
      </c>
      <c r="H709" s="177" t="n"/>
      <c r="L709" s="57" t="n">
        <v>0</v>
      </c>
      <c r="M709" s="57" t="n"/>
    </row>
    <row r="710" spans="1:13">
      <c r="A710" s="137" t="n">
        <v>1</v>
      </c>
      <c r="B710" s="100" t="s">
        <v>525</v>
      </c>
      <c r="C710" s="137">
        <f>COUNTIFS(Severity,$B710,AssignedDate,"&gt;="&amp;$C$1,AssignedDate,"&lt;="&amp;$F$1)</f>
        <v/>
      </c>
      <c r="D710" s="137">
        <f>COUNTIFS(Severity,$B710,Status,"&lt;&gt;Suspend",Status,"&lt;&gt;Assigned",Status,"&lt;&gt;Open",Status,"&lt;&gt;Hold",ResolvedDate,"&gt;="&amp;$C$1,ResolvedDate,"&lt;="&amp;$F$1)</f>
        <v/>
      </c>
      <c r="E710" s="137">
        <f>COUNTIFS(Severity,$B710,SLA_Breach,"&lt;&gt;Yes",Status,"&lt;&gt;Suspend",Status,"&lt;&gt;Assigned",Status,"&lt;&gt;Open",Status,"&lt;&gt;Hold&gt;",ResolvedDate,"&gt;="&amp;$C$1,ResolvedDate,"&lt;="&amp;$F$1)</f>
        <v/>
      </c>
      <c r="F710" s="137">
        <f>COUNTIFS(Severity,$B710,SLA_Breach,"Yes",Status,"&lt;&gt;Suspend",Status,"&lt;&gt;Assigned",Status,"&lt;&gt;Open",Status,"&lt;&gt;Hold&gt;",ResolvedDate,"&gt;="&amp;$C$1,ResolvedDate,"&lt;="&amp;$F$1)</f>
        <v/>
      </c>
      <c r="G710" s="137">
        <f>COUNTIFS(Severity,$B710,AssignedDate,"&gt;=01/01/2017 12:00:00 AM",AssignedDate,"&lt;="&amp;$F$1)</f>
        <v/>
      </c>
      <c r="H710" s="177" t="n"/>
      <c r="L710" s="57" t="n">
        <v>0</v>
      </c>
      <c r="M710" s="57" t="n"/>
    </row>
    <row r="711" spans="1:13">
      <c r="A711" s="137" t="n">
        <v>1</v>
      </c>
      <c r="B711" s="100" t="s">
        <v>525</v>
      </c>
      <c r="C711" s="137">
        <f>COUNTIFS(Severity,$B711,AssignedDate,"&gt;="&amp;$C$1,AssignedDate,"&lt;="&amp;$F$1)</f>
        <v/>
      </c>
      <c r="D711" s="137">
        <f>COUNTIFS(Severity,$B711,Status,"&lt;&gt;Suspend",Status,"&lt;&gt;Assigned",Status,"&lt;&gt;Open",Status,"&lt;&gt;Hold",ResolvedDate,"&gt;="&amp;$C$1,ResolvedDate,"&lt;="&amp;$F$1)</f>
        <v/>
      </c>
      <c r="E711" s="137">
        <f>COUNTIFS(Severity,$B711,SLA_Breach,"&lt;&gt;Yes",Status,"&lt;&gt;Suspend",Status,"&lt;&gt;Assigned",Status,"&lt;&gt;Open",Status,"&lt;&gt;Hold&gt;",ResolvedDate,"&gt;="&amp;$C$1,ResolvedDate,"&lt;="&amp;$F$1)</f>
        <v/>
      </c>
      <c r="F711" s="137">
        <f>COUNTIFS(Severity,$B711,SLA_Breach,"Yes",Status,"&lt;&gt;Suspend",Status,"&lt;&gt;Assigned",Status,"&lt;&gt;Open",Status,"&lt;&gt;Hold&gt;",ResolvedDate,"&gt;="&amp;$C$1,ResolvedDate,"&lt;="&amp;$F$1)</f>
        <v/>
      </c>
      <c r="G711" s="137">
        <f>COUNTIFS(Severity,$B711,AssignedDate,"&gt;=01/01/2017 12:00:00 AM",AssignedDate,"&lt;="&amp;$F$1)</f>
        <v/>
      </c>
      <c r="H711" s="177" t="n"/>
      <c r="L711" s="57" t="n">
        <v>0</v>
      </c>
      <c r="M711" s="57" t="n"/>
    </row>
    <row r="712" spans="1:13">
      <c r="A712" s="137" t="n">
        <v>1</v>
      </c>
      <c r="B712" s="100" t="s">
        <v>525</v>
      </c>
      <c r="C712" s="137">
        <f>COUNTIFS(Severity,$B712,AssignedDate,"&gt;="&amp;$C$1,AssignedDate,"&lt;="&amp;$F$1)</f>
        <v/>
      </c>
      <c r="D712" s="137">
        <f>COUNTIFS(Severity,$B712,Status,"&lt;&gt;Suspend",Status,"&lt;&gt;Assigned",Status,"&lt;&gt;Open",Status,"&lt;&gt;Hold",ResolvedDate,"&gt;="&amp;$C$1,ResolvedDate,"&lt;="&amp;$F$1)</f>
        <v/>
      </c>
      <c r="E712" s="137">
        <f>COUNTIFS(Severity,$B712,SLA_Breach,"&lt;&gt;Yes",Status,"&lt;&gt;Suspend",Status,"&lt;&gt;Assigned",Status,"&lt;&gt;Open",Status,"&lt;&gt;Hold&gt;",ResolvedDate,"&gt;="&amp;$C$1,ResolvedDate,"&lt;="&amp;$F$1)</f>
        <v/>
      </c>
      <c r="F712" s="137">
        <f>COUNTIFS(Severity,$B712,SLA_Breach,"Yes",Status,"&lt;&gt;Suspend",Status,"&lt;&gt;Assigned",Status,"&lt;&gt;Open",Status,"&lt;&gt;Hold&gt;",ResolvedDate,"&gt;="&amp;$C$1,ResolvedDate,"&lt;="&amp;$F$1)</f>
        <v/>
      </c>
      <c r="G712" s="137">
        <f>COUNTIFS(Severity,$B712,AssignedDate,"&gt;=01/01/2017 12:00:00 AM",AssignedDate,"&lt;="&amp;$F$1)</f>
        <v/>
      </c>
      <c r="H712" s="177" t="n"/>
      <c r="L712" s="57" t="n">
        <v>0</v>
      </c>
      <c r="M712" s="57" t="n"/>
    </row>
    <row r="713" spans="1:13">
      <c r="A713" s="137" t="n">
        <v>1</v>
      </c>
      <c r="B713" s="100" t="s">
        <v>525</v>
      </c>
      <c r="C713" s="137">
        <f>COUNTIFS(Severity,$B713,AssignedDate,"&gt;="&amp;$C$1,AssignedDate,"&lt;="&amp;$F$1)</f>
        <v/>
      </c>
      <c r="D713" s="137">
        <f>COUNTIFS(Severity,$B713,Status,"&lt;&gt;Suspend",Status,"&lt;&gt;Assigned",Status,"&lt;&gt;Open",Status,"&lt;&gt;Hold",ResolvedDate,"&gt;="&amp;$C$1,ResolvedDate,"&lt;="&amp;$F$1)</f>
        <v/>
      </c>
      <c r="E713" s="137">
        <f>COUNTIFS(Severity,$B713,SLA_Breach,"&lt;&gt;Yes",Status,"&lt;&gt;Suspend",Status,"&lt;&gt;Assigned",Status,"&lt;&gt;Open",Status,"&lt;&gt;Hold&gt;",ResolvedDate,"&gt;="&amp;$C$1,ResolvedDate,"&lt;="&amp;$F$1)</f>
        <v/>
      </c>
      <c r="F713" s="137">
        <f>COUNTIFS(Severity,$B713,SLA_Breach,"Yes",Status,"&lt;&gt;Suspend",Status,"&lt;&gt;Assigned",Status,"&lt;&gt;Open",Status,"&lt;&gt;Hold&gt;",ResolvedDate,"&gt;="&amp;$C$1,ResolvedDate,"&lt;="&amp;$F$1)</f>
        <v/>
      </c>
      <c r="G713" s="137">
        <f>COUNTIFS(Severity,$B713,AssignedDate,"&gt;=01/01/2017 12:00:00 AM",AssignedDate,"&lt;="&amp;$F$1)</f>
        <v/>
      </c>
      <c r="H713" s="177" t="n"/>
      <c r="L713" s="57" t="n">
        <v>0</v>
      </c>
      <c r="M713" s="57" t="n"/>
    </row>
    <row r="714" spans="1:13">
      <c r="A714" s="137" t="n">
        <v>1</v>
      </c>
      <c r="B714" s="100" t="s">
        <v>525</v>
      </c>
      <c r="C714" s="137">
        <f>COUNTIFS(Severity,$B714,AssignedDate,"&gt;="&amp;$C$1,AssignedDate,"&lt;="&amp;$F$1)</f>
        <v/>
      </c>
      <c r="D714" s="137">
        <f>COUNTIFS(Severity,$B714,Status,"&lt;&gt;Suspend",Status,"&lt;&gt;Assigned",Status,"&lt;&gt;Open",Status,"&lt;&gt;Hold",ResolvedDate,"&gt;="&amp;$C$1,ResolvedDate,"&lt;="&amp;$F$1)</f>
        <v/>
      </c>
      <c r="E714" s="137">
        <f>COUNTIFS(Severity,$B714,SLA_Breach,"&lt;&gt;Yes",Status,"&lt;&gt;Suspend",Status,"&lt;&gt;Assigned",Status,"&lt;&gt;Open",Status,"&lt;&gt;Hold&gt;",ResolvedDate,"&gt;="&amp;$C$1,ResolvedDate,"&lt;="&amp;$F$1)</f>
        <v/>
      </c>
      <c r="F714" s="137">
        <f>COUNTIFS(Severity,$B714,SLA_Breach,"Yes",Status,"&lt;&gt;Suspend",Status,"&lt;&gt;Assigned",Status,"&lt;&gt;Open",Status,"&lt;&gt;Hold&gt;",ResolvedDate,"&gt;="&amp;$C$1,ResolvedDate,"&lt;="&amp;$F$1)</f>
        <v/>
      </c>
      <c r="G714" s="137">
        <f>COUNTIFS(Severity,$B714,AssignedDate,"&gt;=01/01/2017 12:00:00 AM",AssignedDate,"&lt;="&amp;$F$1)</f>
        <v/>
      </c>
      <c r="H714" s="177" t="n"/>
      <c r="L714" s="57" t="n">
        <v>0</v>
      </c>
      <c r="M714" s="57" t="n"/>
    </row>
    <row r="715" spans="1:13">
      <c r="A715" s="137" t="n">
        <v>1</v>
      </c>
      <c r="B715" s="100" t="s">
        <v>525</v>
      </c>
      <c r="C715" s="137">
        <f>COUNTIFS(Severity,$B715,AssignedDate,"&gt;="&amp;$C$1,AssignedDate,"&lt;="&amp;$F$1)</f>
        <v/>
      </c>
      <c r="D715" s="137">
        <f>COUNTIFS(Severity,$B715,Status,"&lt;&gt;Suspend",Status,"&lt;&gt;Assigned",Status,"&lt;&gt;Open",Status,"&lt;&gt;Hold",ResolvedDate,"&gt;="&amp;$C$1,ResolvedDate,"&lt;="&amp;$F$1)</f>
        <v/>
      </c>
      <c r="E715" s="137">
        <f>COUNTIFS(Severity,$B715,SLA_Breach,"&lt;&gt;Yes",Status,"&lt;&gt;Suspend",Status,"&lt;&gt;Assigned",Status,"&lt;&gt;Open",Status,"&lt;&gt;Hold&gt;",ResolvedDate,"&gt;="&amp;$C$1,ResolvedDate,"&lt;="&amp;$F$1)</f>
        <v/>
      </c>
      <c r="F715" s="137">
        <f>COUNTIFS(Severity,$B715,SLA_Breach,"Yes",Status,"&lt;&gt;Suspend",Status,"&lt;&gt;Assigned",Status,"&lt;&gt;Open",Status,"&lt;&gt;Hold&gt;",ResolvedDate,"&gt;="&amp;$C$1,ResolvedDate,"&lt;="&amp;$F$1)</f>
        <v/>
      </c>
      <c r="G715" s="137">
        <f>COUNTIFS(Severity,$B715,AssignedDate,"&gt;=01/01/2017 12:00:00 AM",AssignedDate,"&lt;="&amp;$F$1)</f>
        <v/>
      </c>
      <c r="H715" s="177" t="n"/>
      <c r="L715" s="57" t="n">
        <v>0</v>
      </c>
      <c r="M715" s="57" t="n"/>
    </row>
    <row r="716" spans="1:13">
      <c r="A716" s="137" t="n">
        <v>1</v>
      </c>
      <c r="B716" s="100" t="s">
        <v>525</v>
      </c>
      <c r="C716" s="137">
        <f>COUNTIFS(Severity,$B716,AssignedDate,"&gt;="&amp;$C$1,AssignedDate,"&lt;="&amp;$F$1)</f>
        <v/>
      </c>
      <c r="D716" s="137">
        <f>COUNTIFS(Severity,$B716,Status,"&lt;&gt;Suspend",Status,"&lt;&gt;Assigned",Status,"&lt;&gt;Open",Status,"&lt;&gt;Hold",ResolvedDate,"&gt;="&amp;$C$1,ResolvedDate,"&lt;="&amp;$F$1)</f>
        <v/>
      </c>
      <c r="E716" s="137">
        <f>COUNTIFS(Severity,$B716,SLA_Breach,"&lt;&gt;Yes",Status,"&lt;&gt;Suspend",Status,"&lt;&gt;Assigned",Status,"&lt;&gt;Open",Status,"&lt;&gt;Hold&gt;",ResolvedDate,"&gt;="&amp;$C$1,ResolvedDate,"&lt;="&amp;$F$1)</f>
        <v/>
      </c>
      <c r="F716" s="137">
        <f>COUNTIFS(Severity,$B716,SLA_Breach,"Yes",Status,"&lt;&gt;Suspend",Status,"&lt;&gt;Assigned",Status,"&lt;&gt;Open",Status,"&lt;&gt;Hold&gt;",ResolvedDate,"&gt;="&amp;$C$1,ResolvedDate,"&lt;="&amp;$F$1)</f>
        <v/>
      </c>
      <c r="G716" s="137">
        <f>COUNTIFS(Severity,$B716,AssignedDate,"&gt;=01/01/2017 12:00:00 AM",AssignedDate,"&lt;="&amp;$F$1)</f>
        <v/>
      </c>
      <c r="H716" s="177" t="n"/>
      <c r="L716" s="57" t="n">
        <v>0</v>
      </c>
      <c r="M716" s="57" t="n"/>
    </row>
    <row r="717" spans="1:13">
      <c r="A717" s="137" t="n">
        <v>1</v>
      </c>
      <c r="B717" s="100" t="s">
        <v>525</v>
      </c>
      <c r="C717" s="137">
        <f>COUNTIFS(Severity,$B717,AssignedDate,"&gt;="&amp;$C$1,AssignedDate,"&lt;="&amp;$F$1)</f>
        <v/>
      </c>
      <c r="D717" s="137">
        <f>COUNTIFS(Severity,$B717,Status,"&lt;&gt;Suspend",Status,"&lt;&gt;Assigned",Status,"&lt;&gt;Open",Status,"&lt;&gt;Hold",ResolvedDate,"&gt;="&amp;$C$1,ResolvedDate,"&lt;="&amp;$F$1)</f>
        <v/>
      </c>
      <c r="E717" s="137">
        <f>COUNTIFS(Severity,$B717,SLA_Breach,"&lt;&gt;Yes",Status,"&lt;&gt;Suspend",Status,"&lt;&gt;Assigned",Status,"&lt;&gt;Open",Status,"&lt;&gt;Hold&gt;",ResolvedDate,"&gt;="&amp;$C$1,ResolvedDate,"&lt;="&amp;$F$1)</f>
        <v/>
      </c>
      <c r="F717" s="137">
        <f>COUNTIFS(Severity,$B717,SLA_Breach,"Yes",Status,"&lt;&gt;Suspend",Status,"&lt;&gt;Assigned",Status,"&lt;&gt;Open",Status,"&lt;&gt;Hold&gt;",ResolvedDate,"&gt;="&amp;$C$1,ResolvedDate,"&lt;="&amp;$F$1)</f>
        <v/>
      </c>
      <c r="G717" s="137">
        <f>COUNTIFS(Severity,$B717,AssignedDate,"&gt;=01/01/2017 12:00:00 AM",AssignedDate,"&lt;="&amp;$F$1)</f>
        <v/>
      </c>
      <c r="H717" s="177" t="n"/>
      <c r="L717" s="57" t="n">
        <v>0</v>
      </c>
      <c r="M717" s="57" t="n"/>
    </row>
    <row r="718" spans="1:13">
      <c r="A718" s="137" t="n">
        <v>1</v>
      </c>
      <c r="B718" s="100" t="s">
        <v>525</v>
      </c>
      <c r="C718" s="137">
        <f>COUNTIFS(Severity,$B718,AssignedDate,"&gt;="&amp;$C$1,AssignedDate,"&lt;="&amp;$F$1)</f>
        <v/>
      </c>
      <c r="D718" s="137">
        <f>COUNTIFS(Severity,$B718,Status,"&lt;&gt;Suspend",Status,"&lt;&gt;Assigned",Status,"&lt;&gt;Open",Status,"&lt;&gt;Hold",ResolvedDate,"&gt;="&amp;$C$1,ResolvedDate,"&lt;="&amp;$F$1)</f>
        <v/>
      </c>
      <c r="E718" s="137">
        <f>COUNTIFS(Severity,$B718,SLA_Breach,"&lt;&gt;Yes",Status,"&lt;&gt;Suspend",Status,"&lt;&gt;Assigned",Status,"&lt;&gt;Open",Status,"&lt;&gt;Hold&gt;",ResolvedDate,"&gt;="&amp;$C$1,ResolvedDate,"&lt;="&amp;$F$1)</f>
        <v/>
      </c>
      <c r="F718" s="137">
        <f>COUNTIFS(Severity,$B718,SLA_Breach,"Yes",Status,"&lt;&gt;Suspend",Status,"&lt;&gt;Assigned",Status,"&lt;&gt;Open",Status,"&lt;&gt;Hold&gt;",ResolvedDate,"&gt;="&amp;$C$1,ResolvedDate,"&lt;="&amp;$F$1)</f>
        <v/>
      </c>
      <c r="G718" s="137">
        <f>COUNTIFS(Severity,$B718,AssignedDate,"&gt;=01/01/2017 12:00:00 AM",AssignedDate,"&lt;="&amp;$F$1)</f>
        <v/>
      </c>
      <c r="H718" s="177" t="n"/>
      <c r="L718" s="57" t="n">
        <v>0</v>
      </c>
      <c r="M718" s="57" t="n"/>
    </row>
    <row r="719" spans="1:13">
      <c r="A719" s="137" t="n">
        <v>1</v>
      </c>
      <c r="B719" s="100" t="s">
        <v>525</v>
      </c>
      <c r="C719" s="137">
        <f>COUNTIFS(Severity,$B719,AssignedDate,"&gt;="&amp;$C$1,AssignedDate,"&lt;="&amp;$F$1)</f>
        <v/>
      </c>
      <c r="D719" s="137">
        <f>COUNTIFS(Severity,$B719,Status,"&lt;&gt;Suspend",Status,"&lt;&gt;Assigned",Status,"&lt;&gt;Open",Status,"&lt;&gt;Hold",ResolvedDate,"&gt;="&amp;$C$1,ResolvedDate,"&lt;="&amp;$F$1)</f>
        <v/>
      </c>
      <c r="E719" s="137">
        <f>COUNTIFS(Severity,$B719,SLA_Breach,"&lt;&gt;Yes",Status,"&lt;&gt;Suspend",Status,"&lt;&gt;Assigned",Status,"&lt;&gt;Open",Status,"&lt;&gt;Hold&gt;",ResolvedDate,"&gt;="&amp;$C$1,ResolvedDate,"&lt;="&amp;$F$1)</f>
        <v/>
      </c>
      <c r="F719" s="137">
        <f>COUNTIFS(Severity,$B719,SLA_Breach,"Yes",Status,"&lt;&gt;Suspend",Status,"&lt;&gt;Assigned",Status,"&lt;&gt;Open",Status,"&lt;&gt;Hold&gt;",ResolvedDate,"&gt;="&amp;$C$1,ResolvedDate,"&lt;="&amp;$F$1)</f>
        <v/>
      </c>
      <c r="G719" s="137">
        <f>COUNTIFS(Severity,$B719,AssignedDate,"&gt;=01/01/2017 12:00:00 AM",AssignedDate,"&lt;="&amp;$F$1)</f>
        <v/>
      </c>
      <c r="H719" s="177" t="n"/>
      <c r="L719" s="57" t="n">
        <v>0</v>
      </c>
      <c r="M719" s="57" t="n"/>
    </row>
    <row r="720" spans="1:13">
      <c r="A720" s="137" t="n">
        <v>1</v>
      </c>
      <c r="B720" s="100" t="s">
        <v>525</v>
      </c>
      <c r="C720" s="137">
        <f>COUNTIFS(Severity,$B720,AssignedDate,"&gt;="&amp;$C$1,AssignedDate,"&lt;="&amp;$F$1)</f>
        <v/>
      </c>
      <c r="D720" s="137">
        <f>COUNTIFS(Severity,$B720,Status,"&lt;&gt;Suspend",Status,"&lt;&gt;Assigned",Status,"&lt;&gt;Open",Status,"&lt;&gt;Hold",ResolvedDate,"&gt;="&amp;$C$1,ResolvedDate,"&lt;="&amp;$F$1)</f>
        <v/>
      </c>
      <c r="E720" s="137">
        <f>COUNTIFS(Severity,$B720,SLA_Breach,"&lt;&gt;Yes",Status,"&lt;&gt;Suspend",Status,"&lt;&gt;Assigned",Status,"&lt;&gt;Open",Status,"&lt;&gt;Hold&gt;",ResolvedDate,"&gt;="&amp;$C$1,ResolvedDate,"&lt;="&amp;$F$1)</f>
        <v/>
      </c>
      <c r="F720" s="137">
        <f>COUNTIFS(Severity,$B720,SLA_Breach,"Yes",Status,"&lt;&gt;Suspend",Status,"&lt;&gt;Assigned",Status,"&lt;&gt;Open",Status,"&lt;&gt;Hold&gt;",ResolvedDate,"&gt;="&amp;$C$1,ResolvedDate,"&lt;="&amp;$F$1)</f>
        <v/>
      </c>
      <c r="G720" s="137">
        <f>COUNTIFS(Severity,$B720,AssignedDate,"&gt;=01/01/2017 12:00:00 AM",AssignedDate,"&lt;="&amp;$F$1)</f>
        <v/>
      </c>
      <c r="H720" s="177" t="n"/>
      <c r="L720" s="57" t="n">
        <v>0</v>
      </c>
      <c r="M720" s="57" t="n"/>
    </row>
    <row r="721" spans="1:13">
      <c r="A721" s="137" t="n">
        <v>1</v>
      </c>
      <c r="B721" s="100" t="s">
        <v>525</v>
      </c>
      <c r="C721" s="137">
        <f>COUNTIFS(Severity,$B721,AssignedDate,"&gt;="&amp;$C$1,AssignedDate,"&lt;="&amp;$F$1)</f>
        <v/>
      </c>
      <c r="D721" s="137">
        <f>COUNTIFS(Severity,$B721,Status,"&lt;&gt;Suspend",Status,"&lt;&gt;Assigned",Status,"&lt;&gt;Open",Status,"&lt;&gt;Hold",ResolvedDate,"&gt;="&amp;$C$1,ResolvedDate,"&lt;="&amp;$F$1)</f>
        <v/>
      </c>
      <c r="E721" s="137">
        <f>COUNTIFS(Severity,$B721,SLA_Breach,"&lt;&gt;Yes",Status,"&lt;&gt;Suspend",Status,"&lt;&gt;Assigned",Status,"&lt;&gt;Open",Status,"&lt;&gt;Hold&gt;",ResolvedDate,"&gt;="&amp;$C$1,ResolvedDate,"&lt;="&amp;$F$1)</f>
        <v/>
      </c>
      <c r="F721" s="137">
        <f>COUNTIFS(Severity,$B721,SLA_Breach,"Yes",Status,"&lt;&gt;Suspend",Status,"&lt;&gt;Assigned",Status,"&lt;&gt;Open",Status,"&lt;&gt;Hold&gt;",ResolvedDate,"&gt;="&amp;$C$1,ResolvedDate,"&lt;="&amp;$F$1)</f>
        <v/>
      </c>
      <c r="G721" s="137">
        <f>COUNTIFS(Severity,$B721,AssignedDate,"&gt;=01/01/2017 12:00:00 AM",AssignedDate,"&lt;="&amp;$F$1)</f>
        <v/>
      </c>
      <c r="H721" s="177" t="n"/>
      <c r="L721" s="57" t="n">
        <v>0</v>
      </c>
      <c r="M721" s="57" t="n"/>
    </row>
    <row r="722" spans="1:13">
      <c r="A722" s="137" t="n">
        <v>1</v>
      </c>
      <c r="B722" s="100" t="s">
        <v>525</v>
      </c>
      <c r="C722" s="137">
        <f>COUNTIFS(Severity,$B722,AssignedDate,"&gt;="&amp;$C$1,AssignedDate,"&lt;="&amp;$F$1)</f>
        <v/>
      </c>
      <c r="D722" s="137">
        <f>COUNTIFS(Severity,$B722,Status,"&lt;&gt;Suspend",Status,"&lt;&gt;Assigned",Status,"&lt;&gt;Open",Status,"&lt;&gt;Hold",ResolvedDate,"&gt;="&amp;$C$1,ResolvedDate,"&lt;="&amp;$F$1)</f>
        <v/>
      </c>
      <c r="E722" s="137">
        <f>COUNTIFS(Severity,$B722,SLA_Breach,"&lt;&gt;Yes",Status,"&lt;&gt;Suspend",Status,"&lt;&gt;Assigned",Status,"&lt;&gt;Open",Status,"&lt;&gt;Hold&gt;",ResolvedDate,"&gt;="&amp;$C$1,ResolvedDate,"&lt;="&amp;$F$1)</f>
        <v/>
      </c>
      <c r="F722" s="137">
        <f>COUNTIFS(Severity,$B722,SLA_Breach,"Yes",Status,"&lt;&gt;Suspend",Status,"&lt;&gt;Assigned",Status,"&lt;&gt;Open",Status,"&lt;&gt;Hold&gt;",ResolvedDate,"&gt;="&amp;$C$1,ResolvedDate,"&lt;="&amp;$F$1)</f>
        <v/>
      </c>
      <c r="G722" s="137">
        <f>COUNTIFS(Severity,$B722,AssignedDate,"&gt;=01/01/2017 12:00:00 AM",AssignedDate,"&lt;="&amp;$F$1)</f>
        <v/>
      </c>
      <c r="H722" s="177" t="n"/>
      <c r="L722" s="57" t="n">
        <v>0</v>
      </c>
      <c r="M722" s="57" t="n"/>
    </row>
    <row r="723" spans="1:13">
      <c r="A723" s="137" t="n">
        <v>1</v>
      </c>
      <c r="B723" s="100" t="s">
        <v>525</v>
      </c>
      <c r="C723" s="137">
        <f>COUNTIFS(Severity,$B723,AssignedDate,"&gt;="&amp;$C$1,AssignedDate,"&lt;="&amp;$F$1)</f>
        <v/>
      </c>
      <c r="D723" s="137">
        <f>COUNTIFS(Severity,$B723,Status,"&lt;&gt;Suspend",Status,"&lt;&gt;Assigned",Status,"&lt;&gt;Open",Status,"&lt;&gt;Hold",ResolvedDate,"&gt;="&amp;$C$1,ResolvedDate,"&lt;="&amp;$F$1)</f>
        <v/>
      </c>
      <c r="E723" s="137">
        <f>COUNTIFS(Severity,$B723,SLA_Breach,"&lt;&gt;Yes",Status,"&lt;&gt;Suspend",Status,"&lt;&gt;Assigned",Status,"&lt;&gt;Open",Status,"&lt;&gt;Hold&gt;",ResolvedDate,"&gt;="&amp;$C$1,ResolvedDate,"&lt;="&amp;$F$1)</f>
        <v/>
      </c>
      <c r="F723" s="137">
        <f>COUNTIFS(Severity,$B723,SLA_Breach,"Yes",Status,"&lt;&gt;Suspend",Status,"&lt;&gt;Assigned",Status,"&lt;&gt;Open",Status,"&lt;&gt;Hold&gt;",ResolvedDate,"&gt;="&amp;$C$1,ResolvedDate,"&lt;="&amp;$F$1)</f>
        <v/>
      </c>
      <c r="G723" s="137">
        <f>COUNTIFS(Severity,$B723,AssignedDate,"&gt;=01/01/2017 12:00:00 AM",AssignedDate,"&lt;="&amp;$F$1)</f>
        <v/>
      </c>
      <c r="H723" s="177" t="n"/>
      <c r="L723" s="57" t="n">
        <v>0</v>
      </c>
      <c r="M723" s="57" t="n"/>
    </row>
    <row r="724" spans="1:13">
      <c r="A724" s="137" t="n">
        <v>1</v>
      </c>
      <c r="B724" s="100" t="s">
        <v>525</v>
      </c>
      <c r="C724" s="137">
        <f>COUNTIFS(Severity,$B724,AssignedDate,"&gt;="&amp;$C$1,AssignedDate,"&lt;="&amp;$F$1)</f>
        <v/>
      </c>
      <c r="D724" s="137">
        <f>COUNTIFS(Severity,$B724,Status,"&lt;&gt;Suspend",Status,"&lt;&gt;Assigned",Status,"&lt;&gt;Open",Status,"&lt;&gt;Hold",ResolvedDate,"&gt;="&amp;$C$1,ResolvedDate,"&lt;="&amp;$F$1)</f>
        <v/>
      </c>
      <c r="E724" s="137">
        <f>COUNTIFS(Severity,$B724,SLA_Breach,"&lt;&gt;Yes",Status,"&lt;&gt;Suspend",Status,"&lt;&gt;Assigned",Status,"&lt;&gt;Open",Status,"&lt;&gt;Hold&gt;",ResolvedDate,"&gt;="&amp;$C$1,ResolvedDate,"&lt;="&amp;$F$1)</f>
        <v/>
      </c>
      <c r="F724" s="137">
        <f>COUNTIFS(Severity,$B724,SLA_Breach,"Yes",Status,"&lt;&gt;Suspend",Status,"&lt;&gt;Assigned",Status,"&lt;&gt;Open",Status,"&lt;&gt;Hold&gt;",ResolvedDate,"&gt;="&amp;$C$1,ResolvedDate,"&lt;="&amp;$F$1)</f>
        <v/>
      </c>
      <c r="G724" s="137">
        <f>COUNTIFS(Severity,$B724,AssignedDate,"&gt;=01/01/2017 12:00:00 AM",AssignedDate,"&lt;="&amp;$F$1)</f>
        <v/>
      </c>
      <c r="H724" s="177" t="n"/>
      <c r="L724" s="57" t="n">
        <v>0</v>
      </c>
      <c r="M724" s="57" t="n"/>
    </row>
    <row r="725" spans="1:13">
      <c r="A725" s="137" t="n">
        <v>1</v>
      </c>
      <c r="B725" s="100" t="s">
        <v>525</v>
      </c>
      <c r="C725" s="137">
        <f>COUNTIFS(Severity,$B725,AssignedDate,"&gt;="&amp;$C$1,AssignedDate,"&lt;="&amp;$F$1)</f>
        <v/>
      </c>
      <c r="D725" s="137">
        <f>COUNTIFS(Severity,$B725,Status,"&lt;&gt;Suspend",Status,"&lt;&gt;Assigned",Status,"&lt;&gt;Open",Status,"&lt;&gt;Hold",ResolvedDate,"&gt;="&amp;$C$1,ResolvedDate,"&lt;="&amp;$F$1)</f>
        <v/>
      </c>
      <c r="E725" s="137">
        <f>COUNTIFS(Severity,$B725,SLA_Breach,"&lt;&gt;Yes",Status,"&lt;&gt;Suspend",Status,"&lt;&gt;Assigned",Status,"&lt;&gt;Open",Status,"&lt;&gt;Hold&gt;",ResolvedDate,"&gt;="&amp;$C$1,ResolvedDate,"&lt;="&amp;$F$1)</f>
        <v/>
      </c>
      <c r="F725" s="137">
        <f>COUNTIFS(Severity,$B725,SLA_Breach,"Yes",Status,"&lt;&gt;Suspend",Status,"&lt;&gt;Assigned",Status,"&lt;&gt;Open",Status,"&lt;&gt;Hold&gt;",ResolvedDate,"&gt;="&amp;$C$1,ResolvedDate,"&lt;="&amp;$F$1)</f>
        <v/>
      </c>
      <c r="G725" s="137">
        <f>COUNTIFS(Severity,$B725,AssignedDate,"&gt;=01/01/2017 12:00:00 AM",AssignedDate,"&lt;="&amp;$F$1)</f>
        <v/>
      </c>
      <c r="H725" s="177" t="n"/>
      <c r="L725" s="57" t="n">
        <v>0</v>
      </c>
      <c r="M725" s="57" t="n"/>
    </row>
    <row r="726" spans="1:13">
      <c r="A726" s="137" t="n">
        <v>1</v>
      </c>
      <c r="B726" s="100" t="s">
        <v>525</v>
      </c>
      <c r="C726" s="137">
        <f>COUNTIFS(Severity,$B726,AssignedDate,"&gt;="&amp;$C$1,AssignedDate,"&lt;="&amp;$F$1)</f>
        <v/>
      </c>
      <c r="D726" s="137">
        <f>COUNTIFS(Severity,$B726,Status,"&lt;&gt;Suspend",Status,"&lt;&gt;Assigned",Status,"&lt;&gt;Open",Status,"&lt;&gt;Hold",ResolvedDate,"&gt;="&amp;$C$1,ResolvedDate,"&lt;="&amp;$F$1)</f>
        <v/>
      </c>
      <c r="E726" s="137">
        <f>COUNTIFS(Severity,$B726,SLA_Breach,"&lt;&gt;Yes",Status,"&lt;&gt;Suspend",Status,"&lt;&gt;Assigned",Status,"&lt;&gt;Open",Status,"&lt;&gt;Hold&gt;",ResolvedDate,"&gt;="&amp;$C$1,ResolvedDate,"&lt;="&amp;$F$1)</f>
        <v/>
      </c>
      <c r="F726" s="137">
        <f>COUNTIFS(Severity,$B726,SLA_Breach,"Yes",Status,"&lt;&gt;Suspend",Status,"&lt;&gt;Assigned",Status,"&lt;&gt;Open",Status,"&lt;&gt;Hold&gt;",ResolvedDate,"&gt;="&amp;$C$1,ResolvedDate,"&lt;="&amp;$F$1)</f>
        <v/>
      </c>
      <c r="G726" s="137">
        <f>COUNTIFS(Severity,$B726,AssignedDate,"&gt;=01/01/2017 12:00:00 AM",AssignedDate,"&lt;="&amp;$F$1)</f>
        <v/>
      </c>
      <c r="H726" s="177" t="n"/>
      <c r="L726" s="57" t="n">
        <v>0</v>
      </c>
      <c r="M726" s="57" t="n"/>
    </row>
    <row r="727" spans="1:13">
      <c r="A727" s="137" t="n">
        <v>1</v>
      </c>
      <c r="B727" s="100" t="s">
        <v>525</v>
      </c>
      <c r="C727" s="137">
        <f>COUNTIFS(Severity,$B727,AssignedDate,"&gt;="&amp;$C$1,AssignedDate,"&lt;="&amp;$F$1)</f>
        <v/>
      </c>
      <c r="D727" s="137">
        <f>COUNTIFS(Severity,$B727,Status,"&lt;&gt;Suspend",Status,"&lt;&gt;Assigned",Status,"&lt;&gt;Open",Status,"&lt;&gt;Hold",ResolvedDate,"&gt;="&amp;$C$1,ResolvedDate,"&lt;="&amp;$F$1)</f>
        <v/>
      </c>
      <c r="E727" s="137">
        <f>COUNTIFS(Severity,$B727,SLA_Breach,"&lt;&gt;Yes",Status,"&lt;&gt;Suspend",Status,"&lt;&gt;Assigned",Status,"&lt;&gt;Open",Status,"&lt;&gt;Hold&gt;",ResolvedDate,"&gt;="&amp;$C$1,ResolvedDate,"&lt;="&amp;$F$1)</f>
        <v/>
      </c>
      <c r="F727" s="137">
        <f>COUNTIFS(Severity,$B727,SLA_Breach,"Yes",Status,"&lt;&gt;Suspend",Status,"&lt;&gt;Assigned",Status,"&lt;&gt;Open",Status,"&lt;&gt;Hold&gt;",ResolvedDate,"&gt;="&amp;$C$1,ResolvedDate,"&lt;="&amp;$F$1)</f>
        <v/>
      </c>
      <c r="G727" s="137">
        <f>COUNTIFS(Severity,$B727,AssignedDate,"&gt;=01/01/2017 12:00:00 AM",AssignedDate,"&lt;="&amp;$F$1)</f>
        <v/>
      </c>
      <c r="H727" s="177" t="n"/>
      <c r="L727" s="57" t="n">
        <v>0</v>
      </c>
      <c r="M727" s="57" t="n"/>
    </row>
    <row r="728" spans="1:13">
      <c r="A728" s="137" t="n">
        <v>1</v>
      </c>
      <c r="B728" s="100" t="s">
        <v>525</v>
      </c>
      <c r="C728" s="137">
        <f>COUNTIFS(Severity,$B728,AssignedDate,"&gt;="&amp;$C$1,AssignedDate,"&lt;="&amp;$F$1)</f>
        <v/>
      </c>
      <c r="D728" s="137">
        <f>COUNTIFS(Severity,$B728,Status,"&lt;&gt;Suspend",Status,"&lt;&gt;Assigned",Status,"&lt;&gt;Open",Status,"&lt;&gt;Hold",ResolvedDate,"&gt;="&amp;$C$1,ResolvedDate,"&lt;="&amp;$F$1)</f>
        <v/>
      </c>
      <c r="E728" s="137">
        <f>COUNTIFS(Severity,$B728,SLA_Breach,"&lt;&gt;Yes",Status,"&lt;&gt;Suspend",Status,"&lt;&gt;Assigned",Status,"&lt;&gt;Open",Status,"&lt;&gt;Hold&gt;",ResolvedDate,"&gt;="&amp;$C$1,ResolvedDate,"&lt;="&amp;$F$1)</f>
        <v/>
      </c>
      <c r="F728" s="137">
        <f>COUNTIFS(Severity,$B728,SLA_Breach,"Yes",Status,"&lt;&gt;Suspend",Status,"&lt;&gt;Assigned",Status,"&lt;&gt;Open",Status,"&lt;&gt;Hold&gt;",ResolvedDate,"&gt;="&amp;$C$1,ResolvedDate,"&lt;="&amp;$F$1)</f>
        <v/>
      </c>
      <c r="G728" s="137">
        <f>COUNTIFS(Severity,$B728,AssignedDate,"&gt;=01/01/2017 12:00:00 AM",AssignedDate,"&lt;="&amp;$F$1)</f>
        <v/>
      </c>
      <c r="H728" s="177" t="n"/>
      <c r="L728" s="57" t="n">
        <v>0</v>
      </c>
      <c r="M728" s="57" t="n"/>
    </row>
    <row r="729" spans="1:13">
      <c r="A729" s="137" t="n">
        <v>1</v>
      </c>
      <c r="B729" s="100" t="s">
        <v>525</v>
      </c>
      <c r="C729" s="137">
        <f>COUNTIFS(Severity,$B729,AssignedDate,"&gt;="&amp;$C$1,AssignedDate,"&lt;="&amp;$F$1)</f>
        <v/>
      </c>
      <c r="D729" s="137">
        <f>COUNTIFS(Severity,$B729,Status,"&lt;&gt;Suspend",Status,"&lt;&gt;Assigned",Status,"&lt;&gt;Open",Status,"&lt;&gt;Hold",ResolvedDate,"&gt;="&amp;$C$1,ResolvedDate,"&lt;="&amp;$F$1)</f>
        <v/>
      </c>
      <c r="E729" s="137">
        <f>COUNTIFS(Severity,$B729,SLA_Breach,"&lt;&gt;Yes",Status,"&lt;&gt;Suspend",Status,"&lt;&gt;Assigned",Status,"&lt;&gt;Open",Status,"&lt;&gt;Hold&gt;",ResolvedDate,"&gt;="&amp;$C$1,ResolvedDate,"&lt;="&amp;$F$1)</f>
        <v/>
      </c>
      <c r="F729" s="137">
        <f>COUNTIFS(Severity,$B729,SLA_Breach,"Yes",Status,"&lt;&gt;Suspend",Status,"&lt;&gt;Assigned",Status,"&lt;&gt;Open",Status,"&lt;&gt;Hold&gt;",ResolvedDate,"&gt;="&amp;$C$1,ResolvedDate,"&lt;="&amp;$F$1)</f>
        <v/>
      </c>
      <c r="G729" s="137">
        <f>COUNTIFS(Severity,$B729,AssignedDate,"&gt;=01/01/2017 12:00:00 AM",AssignedDate,"&lt;="&amp;$F$1)</f>
        <v/>
      </c>
      <c r="H729" s="177" t="n"/>
      <c r="L729" s="57" t="n">
        <v>0</v>
      </c>
      <c r="M729" s="57" t="n"/>
    </row>
    <row r="730" spans="1:13">
      <c r="A730" s="137" t="n">
        <v>1</v>
      </c>
      <c r="B730" s="100" t="s">
        <v>525</v>
      </c>
      <c r="C730" s="137">
        <f>COUNTIFS(Severity,$B730,AssignedDate,"&gt;="&amp;$C$1,AssignedDate,"&lt;="&amp;$F$1)</f>
        <v/>
      </c>
      <c r="D730" s="137">
        <f>COUNTIFS(Severity,$B730,Status,"&lt;&gt;Suspend",Status,"&lt;&gt;Assigned",Status,"&lt;&gt;Open",Status,"&lt;&gt;Hold",ResolvedDate,"&gt;="&amp;$C$1,ResolvedDate,"&lt;="&amp;$F$1)</f>
        <v/>
      </c>
      <c r="E730" s="137">
        <f>COUNTIFS(Severity,$B730,SLA_Breach,"&lt;&gt;Yes",Status,"&lt;&gt;Suspend",Status,"&lt;&gt;Assigned",Status,"&lt;&gt;Open",Status,"&lt;&gt;Hold&gt;",ResolvedDate,"&gt;="&amp;$C$1,ResolvedDate,"&lt;="&amp;$F$1)</f>
        <v/>
      </c>
      <c r="F730" s="137">
        <f>COUNTIFS(Severity,$B730,SLA_Breach,"Yes",Status,"&lt;&gt;Suspend",Status,"&lt;&gt;Assigned",Status,"&lt;&gt;Open",Status,"&lt;&gt;Hold&gt;",ResolvedDate,"&gt;="&amp;$C$1,ResolvedDate,"&lt;="&amp;$F$1)</f>
        <v/>
      </c>
      <c r="G730" s="137">
        <f>COUNTIFS(Severity,$B730,AssignedDate,"&gt;=01/01/2017 12:00:00 AM",AssignedDate,"&lt;="&amp;$F$1)</f>
        <v/>
      </c>
      <c r="H730" s="177" t="n"/>
      <c r="L730" s="57" t="n">
        <v>0</v>
      </c>
      <c r="M730" s="57" t="n"/>
    </row>
    <row r="731" spans="1:13">
      <c r="A731" s="137" t="n">
        <v>1</v>
      </c>
      <c r="B731" s="100" t="s">
        <v>525</v>
      </c>
      <c r="C731" s="137">
        <f>COUNTIFS(Severity,$B731,AssignedDate,"&gt;="&amp;$C$1,AssignedDate,"&lt;="&amp;$F$1)</f>
        <v/>
      </c>
      <c r="D731" s="137">
        <f>COUNTIFS(Severity,$B731,Status,"&lt;&gt;Suspend",Status,"&lt;&gt;Assigned",Status,"&lt;&gt;Open",Status,"&lt;&gt;Hold",ResolvedDate,"&gt;="&amp;$C$1,ResolvedDate,"&lt;="&amp;$F$1)</f>
        <v/>
      </c>
      <c r="E731" s="137">
        <f>COUNTIFS(Severity,$B731,SLA_Breach,"&lt;&gt;Yes",Status,"&lt;&gt;Suspend",Status,"&lt;&gt;Assigned",Status,"&lt;&gt;Open",Status,"&lt;&gt;Hold&gt;",ResolvedDate,"&gt;="&amp;$C$1,ResolvedDate,"&lt;="&amp;$F$1)</f>
        <v/>
      </c>
      <c r="F731" s="137">
        <f>COUNTIFS(Severity,$B731,SLA_Breach,"Yes",Status,"&lt;&gt;Suspend",Status,"&lt;&gt;Assigned",Status,"&lt;&gt;Open",Status,"&lt;&gt;Hold&gt;",ResolvedDate,"&gt;="&amp;$C$1,ResolvedDate,"&lt;="&amp;$F$1)</f>
        <v/>
      </c>
      <c r="G731" s="137">
        <f>COUNTIFS(Severity,$B731,AssignedDate,"&gt;=01/01/2017 12:00:00 AM",AssignedDate,"&lt;="&amp;$F$1)</f>
        <v/>
      </c>
      <c r="H731" s="177" t="n"/>
      <c r="L731" s="57" t="n">
        <v>0</v>
      </c>
      <c r="M731" s="57" t="n"/>
    </row>
    <row r="732" spans="1:13">
      <c r="A732" s="137" t="n">
        <v>1</v>
      </c>
      <c r="B732" s="100" t="s">
        <v>525</v>
      </c>
      <c r="C732" s="137">
        <f>COUNTIFS(Severity,$B732,AssignedDate,"&gt;="&amp;$C$1,AssignedDate,"&lt;="&amp;$F$1)</f>
        <v/>
      </c>
      <c r="D732" s="137">
        <f>COUNTIFS(Severity,$B732,Status,"&lt;&gt;Suspend",Status,"&lt;&gt;Assigned",Status,"&lt;&gt;Open",Status,"&lt;&gt;Hold",ResolvedDate,"&gt;="&amp;$C$1,ResolvedDate,"&lt;="&amp;$F$1)</f>
        <v/>
      </c>
      <c r="E732" s="137">
        <f>COUNTIFS(Severity,$B732,SLA_Breach,"&lt;&gt;Yes",Status,"&lt;&gt;Suspend",Status,"&lt;&gt;Assigned",Status,"&lt;&gt;Open",Status,"&lt;&gt;Hold&gt;",ResolvedDate,"&gt;="&amp;$C$1,ResolvedDate,"&lt;="&amp;$F$1)</f>
        <v/>
      </c>
      <c r="F732" s="137">
        <f>COUNTIFS(Severity,$B732,SLA_Breach,"Yes",Status,"&lt;&gt;Suspend",Status,"&lt;&gt;Assigned",Status,"&lt;&gt;Open",Status,"&lt;&gt;Hold&gt;",ResolvedDate,"&gt;="&amp;$C$1,ResolvedDate,"&lt;="&amp;$F$1)</f>
        <v/>
      </c>
      <c r="G732" s="137">
        <f>COUNTIFS(Severity,$B732,AssignedDate,"&gt;=01/01/2017 12:00:00 AM",AssignedDate,"&lt;="&amp;$F$1)</f>
        <v/>
      </c>
      <c r="H732" s="177" t="n"/>
      <c r="L732" s="57" t="n">
        <v>0</v>
      </c>
      <c r="M732" s="57" t="n"/>
    </row>
    <row r="733" spans="1:13">
      <c r="A733" s="137" t="n">
        <v>1</v>
      </c>
      <c r="B733" s="100" t="s">
        <v>525</v>
      </c>
      <c r="C733" s="137">
        <f>COUNTIFS(Severity,$B733,AssignedDate,"&gt;="&amp;$C$1,AssignedDate,"&lt;="&amp;$F$1)</f>
        <v/>
      </c>
      <c r="D733" s="137">
        <f>COUNTIFS(Severity,$B733,Status,"&lt;&gt;Suspend",Status,"&lt;&gt;Assigned",Status,"&lt;&gt;Open",Status,"&lt;&gt;Hold",ResolvedDate,"&gt;="&amp;$C$1,ResolvedDate,"&lt;="&amp;$F$1)</f>
        <v/>
      </c>
      <c r="E733" s="137">
        <f>COUNTIFS(Severity,$B733,SLA_Breach,"&lt;&gt;Yes",Status,"&lt;&gt;Suspend",Status,"&lt;&gt;Assigned",Status,"&lt;&gt;Open",Status,"&lt;&gt;Hold&gt;",ResolvedDate,"&gt;="&amp;$C$1,ResolvedDate,"&lt;="&amp;$F$1)</f>
        <v/>
      </c>
      <c r="F733" s="137">
        <f>COUNTIFS(Severity,$B733,SLA_Breach,"Yes",Status,"&lt;&gt;Suspend",Status,"&lt;&gt;Assigned",Status,"&lt;&gt;Open",Status,"&lt;&gt;Hold&gt;",ResolvedDate,"&gt;="&amp;$C$1,ResolvedDate,"&lt;="&amp;$F$1)</f>
        <v/>
      </c>
      <c r="G733" s="137">
        <f>COUNTIFS(Severity,$B733,AssignedDate,"&gt;=01/01/2017 12:00:00 AM",AssignedDate,"&lt;="&amp;$F$1)</f>
        <v/>
      </c>
      <c r="H733" s="177" t="n"/>
      <c r="L733" s="57" t="n">
        <v>0</v>
      </c>
      <c r="M733" s="57" t="n"/>
    </row>
    <row r="734" spans="1:13">
      <c r="A734" s="137" t="n">
        <v>1</v>
      </c>
      <c r="B734" s="100" t="s">
        <v>525</v>
      </c>
      <c r="C734" s="137">
        <f>COUNTIFS(Severity,$B734,AssignedDate,"&gt;="&amp;$C$1,AssignedDate,"&lt;="&amp;$F$1)</f>
        <v/>
      </c>
      <c r="D734" s="137">
        <f>COUNTIFS(Severity,$B734,Status,"&lt;&gt;Suspend",Status,"&lt;&gt;Assigned",Status,"&lt;&gt;Open",Status,"&lt;&gt;Hold",ResolvedDate,"&gt;="&amp;$C$1,ResolvedDate,"&lt;="&amp;$F$1)</f>
        <v/>
      </c>
      <c r="E734" s="137">
        <f>COUNTIFS(Severity,$B734,SLA_Breach,"&lt;&gt;Yes",Status,"&lt;&gt;Suspend",Status,"&lt;&gt;Assigned",Status,"&lt;&gt;Open",Status,"&lt;&gt;Hold&gt;",ResolvedDate,"&gt;="&amp;$C$1,ResolvedDate,"&lt;="&amp;$F$1)</f>
        <v/>
      </c>
      <c r="F734" s="137">
        <f>COUNTIFS(Severity,$B734,SLA_Breach,"Yes",Status,"&lt;&gt;Suspend",Status,"&lt;&gt;Assigned",Status,"&lt;&gt;Open",Status,"&lt;&gt;Hold&gt;",ResolvedDate,"&gt;="&amp;$C$1,ResolvedDate,"&lt;="&amp;$F$1)</f>
        <v/>
      </c>
      <c r="G734" s="137">
        <f>COUNTIFS(Severity,$B734,AssignedDate,"&gt;=01/01/2017 12:00:00 AM",AssignedDate,"&lt;="&amp;$F$1)</f>
        <v/>
      </c>
      <c r="H734" s="177" t="n"/>
      <c r="L734" s="57" t="n">
        <v>0</v>
      </c>
      <c r="M734" s="57" t="n"/>
    </row>
    <row r="735" spans="1:13">
      <c r="A735" s="137" t="n">
        <v>1</v>
      </c>
      <c r="B735" s="100" t="s">
        <v>525</v>
      </c>
      <c r="C735" s="137">
        <f>COUNTIFS(Severity,$B735,AssignedDate,"&gt;="&amp;$C$1,AssignedDate,"&lt;="&amp;$F$1)</f>
        <v/>
      </c>
      <c r="D735" s="137">
        <f>COUNTIFS(Severity,$B735,Status,"&lt;&gt;Suspend",Status,"&lt;&gt;Assigned",Status,"&lt;&gt;Open",Status,"&lt;&gt;Hold",ResolvedDate,"&gt;="&amp;$C$1,ResolvedDate,"&lt;="&amp;$F$1)</f>
        <v/>
      </c>
      <c r="E735" s="137">
        <f>COUNTIFS(Severity,$B735,SLA_Breach,"&lt;&gt;Yes",Status,"&lt;&gt;Suspend",Status,"&lt;&gt;Assigned",Status,"&lt;&gt;Open",Status,"&lt;&gt;Hold&gt;",ResolvedDate,"&gt;="&amp;$C$1,ResolvedDate,"&lt;="&amp;$F$1)</f>
        <v/>
      </c>
      <c r="F735" s="137">
        <f>COUNTIFS(Severity,$B735,SLA_Breach,"Yes",Status,"&lt;&gt;Suspend",Status,"&lt;&gt;Assigned",Status,"&lt;&gt;Open",Status,"&lt;&gt;Hold&gt;",ResolvedDate,"&gt;="&amp;$C$1,ResolvedDate,"&lt;="&amp;$F$1)</f>
        <v/>
      </c>
      <c r="G735" s="137">
        <f>COUNTIFS(Severity,$B735,AssignedDate,"&gt;=01/01/2017 12:00:00 AM",AssignedDate,"&lt;="&amp;$F$1)</f>
        <v/>
      </c>
      <c r="H735" s="177" t="n"/>
      <c r="L735" s="57" t="n">
        <v>0</v>
      </c>
      <c r="M735" s="57" t="n"/>
    </row>
    <row r="736" spans="1:13">
      <c r="A736" s="137" t="n">
        <v>1</v>
      </c>
      <c r="B736" s="100" t="s">
        <v>525</v>
      </c>
      <c r="C736" s="137">
        <f>COUNTIFS(Severity,$B736,AssignedDate,"&gt;="&amp;$C$1,AssignedDate,"&lt;="&amp;$F$1)</f>
        <v/>
      </c>
      <c r="D736" s="137">
        <f>COUNTIFS(Severity,$B736,Status,"&lt;&gt;Suspend",Status,"&lt;&gt;Assigned",Status,"&lt;&gt;Open",Status,"&lt;&gt;Hold",ResolvedDate,"&gt;="&amp;$C$1,ResolvedDate,"&lt;="&amp;$F$1)</f>
        <v/>
      </c>
      <c r="E736" s="137">
        <f>COUNTIFS(Severity,$B736,SLA_Breach,"&lt;&gt;Yes",Status,"&lt;&gt;Suspend",Status,"&lt;&gt;Assigned",Status,"&lt;&gt;Open",Status,"&lt;&gt;Hold&gt;",ResolvedDate,"&gt;="&amp;$C$1,ResolvedDate,"&lt;="&amp;$F$1)</f>
        <v/>
      </c>
      <c r="F736" s="137">
        <f>COUNTIFS(Severity,$B736,SLA_Breach,"Yes",Status,"&lt;&gt;Suspend",Status,"&lt;&gt;Assigned",Status,"&lt;&gt;Open",Status,"&lt;&gt;Hold&gt;",ResolvedDate,"&gt;="&amp;$C$1,ResolvedDate,"&lt;="&amp;$F$1)</f>
        <v/>
      </c>
      <c r="G736" s="137">
        <f>COUNTIFS(Severity,$B736,AssignedDate,"&gt;=01/01/2017 12:00:00 AM",AssignedDate,"&lt;="&amp;$F$1)</f>
        <v/>
      </c>
      <c r="H736" s="177" t="n"/>
      <c r="L736" s="57" t="n">
        <v>0</v>
      </c>
      <c r="M736" s="57" t="n"/>
    </row>
    <row r="737" spans="1:13">
      <c r="A737" s="137" t="n">
        <v>1</v>
      </c>
      <c r="B737" s="100" t="s">
        <v>525</v>
      </c>
      <c r="C737" s="137">
        <f>COUNTIFS(Severity,$B737,AssignedDate,"&gt;="&amp;$C$1,AssignedDate,"&lt;="&amp;$F$1)</f>
        <v/>
      </c>
      <c r="D737" s="137">
        <f>COUNTIFS(Severity,$B737,Status,"&lt;&gt;Suspend",Status,"&lt;&gt;Assigned",Status,"&lt;&gt;Open",Status,"&lt;&gt;Hold",ResolvedDate,"&gt;="&amp;$C$1,ResolvedDate,"&lt;="&amp;$F$1)</f>
        <v/>
      </c>
      <c r="E737" s="137">
        <f>COUNTIFS(Severity,$B737,SLA_Breach,"&lt;&gt;Yes",Status,"&lt;&gt;Suspend",Status,"&lt;&gt;Assigned",Status,"&lt;&gt;Open",Status,"&lt;&gt;Hold&gt;",ResolvedDate,"&gt;="&amp;$C$1,ResolvedDate,"&lt;="&amp;$F$1)</f>
        <v/>
      </c>
      <c r="F737" s="137">
        <f>COUNTIFS(Severity,$B737,SLA_Breach,"Yes",Status,"&lt;&gt;Suspend",Status,"&lt;&gt;Assigned",Status,"&lt;&gt;Open",Status,"&lt;&gt;Hold&gt;",ResolvedDate,"&gt;="&amp;$C$1,ResolvedDate,"&lt;="&amp;$F$1)</f>
        <v/>
      </c>
      <c r="G737" s="137">
        <f>COUNTIFS(Severity,$B737,AssignedDate,"&gt;=01/01/2017 12:00:00 AM",AssignedDate,"&lt;="&amp;$F$1)</f>
        <v/>
      </c>
      <c r="H737" s="177" t="n"/>
      <c r="L737" s="57" t="n">
        <v>0</v>
      </c>
      <c r="M737" s="57" t="n"/>
    </row>
    <row r="738" spans="1:13">
      <c r="A738" s="137" t="n">
        <v>1</v>
      </c>
      <c r="B738" s="100" t="s">
        <v>525</v>
      </c>
      <c r="C738" s="137">
        <f>COUNTIFS(Severity,$B738,AssignedDate,"&gt;="&amp;$C$1,AssignedDate,"&lt;="&amp;$F$1)</f>
        <v/>
      </c>
      <c r="D738" s="137">
        <f>COUNTIFS(Severity,$B738,Status,"&lt;&gt;Suspend",Status,"&lt;&gt;Assigned",Status,"&lt;&gt;Open",Status,"&lt;&gt;Hold",ResolvedDate,"&gt;="&amp;$C$1,ResolvedDate,"&lt;="&amp;$F$1)</f>
        <v/>
      </c>
      <c r="E738" s="137">
        <f>COUNTIFS(Severity,$B738,SLA_Breach,"&lt;&gt;Yes",Status,"&lt;&gt;Suspend",Status,"&lt;&gt;Assigned",Status,"&lt;&gt;Open",Status,"&lt;&gt;Hold&gt;",ResolvedDate,"&gt;="&amp;$C$1,ResolvedDate,"&lt;="&amp;$F$1)</f>
        <v/>
      </c>
      <c r="F738" s="137">
        <f>COUNTIFS(Severity,$B738,SLA_Breach,"Yes",Status,"&lt;&gt;Suspend",Status,"&lt;&gt;Assigned",Status,"&lt;&gt;Open",Status,"&lt;&gt;Hold&gt;",ResolvedDate,"&gt;="&amp;$C$1,ResolvedDate,"&lt;="&amp;$F$1)</f>
        <v/>
      </c>
      <c r="G738" s="137">
        <f>COUNTIFS(Severity,$B738,AssignedDate,"&gt;=01/01/2017 12:00:00 AM",AssignedDate,"&lt;="&amp;$F$1)</f>
        <v/>
      </c>
      <c r="H738" s="177" t="n"/>
      <c r="L738" s="57" t="n">
        <v>0</v>
      </c>
      <c r="M738" s="57" t="n"/>
    </row>
    <row r="739" spans="1:13">
      <c r="A739" s="137" t="n">
        <v>1</v>
      </c>
      <c r="B739" s="100" t="s">
        <v>525</v>
      </c>
      <c r="C739" s="137">
        <f>COUNTIFS(Severity,$B739,AssignedDate,"&gt;="&amp;$C$1,AssignedDate,"&lt;="&amp;$F$1)</f>
        <v/>
      </c>
      <c r="D739" s="137">
        <f>COUNTIFS(Severity,$B739,Status,"&lt;&gt;Suspend",Status,"&lt;&gt;Assigned",Status,"&lt;&gt;Open",Status,"&lt;&gt;Hold",ResolvedDate,"&gt;="&amp;$C$1,ResolvedDate,"&lt;="&amp;$F$1)</f>
        <v/>
      </c>
      <c r="E739" s="137">
        <f>COUNTIFS(Severity,$B739,SLA_Breach,"&lt;&gt;Yes",Status,"&lt;&gt;Suspend",Status,"&lt;&gt;Assigned",Status,"&lt;&gt;Open",Status,"&lt;&gt;Hold&gt;",ResolvedDate,"&gt;="&amp;$C$1,ResolvedDate,"&lt;="&amp;$F$1)</f>
        <v/>
      </c>
      <c r="F739" s="137">
        <f>COUNTIFS(Severity,$B739,SLA_Breach,"Yes",Status,"&lt;&gt;Suspend",Status,"&lt;&gt;Assigned",Status,"&lt;&gt;Open",Status,"&lt;&gt;Hold&gt;",ResolvedDate,"&gt;="&amp;$C$1,ResolvedDate,"&lt;="&amp;$F$1)</f>
        <v/>
      </c>
      <c r="G739" s="137">
        <f>COUNTIFS(Severity,$B739,AssignedDate,"&gt;=01/01/2017 12:00:00 AM",AssignedDate,"&lt;="&amp;$F$1)</f>
        <v/>
      </c>
      <c r="H739" s="177" t="n"/>
      <c r="L739" s="57" t="n">
        <v>0</v>
      </c>
      <c r="M739" s="57" t="n"/>
    </row>
    <row r="740" spans="1:13">
      <c r="A740" s="137" t="n">
        <v>1</v>
      </c>
      <c r="B740" s="100" t="s">
        <v>525</v>
      </c>
      <c r="C740" s="137">
        <f>COUNTIFS(Severity,$B740,AssignedDate,"&gt;="&amp;$C$1,AssignedDate,"&lt;="&amp;$F$1)</f>
        <v/>
      </c>
      <c r="D740" s="137">
        <f>COUNTIFS(Severity,$B740,Status,"&lt;&gt;Suspend",Status,"&lt;&gt;Assigned",Status,"&lt;&gt;Open",Status,"&lt;&gt;Hold",ResolvedDate,"&gt;="&amp;$C$1,ResolvedDate,"&lt;="&amp;$F$1)</f>
        <v/>
      </c>
      <c r="E740" s="137">
        <f>COUNTIFS(Severity,$B740,SLA_Breach,"&lt;&gt;Yes",Status,"&lt;&gt;Suspend",Status,"&lt;&gt;Assigned",Status,"&lt;&gt;Open",Status,"&lt;&gt;Hold&gt;",ResolvedDate,"&gt;="&amp;$C$1,ResolvedDate,"&lt;="&amp;$F$1)</f>
        <v/>
      </c>
      <c r="F740" s="137">
        <f>COUNTIFS(Severity,$B740,SLA_Breach,"Yes",Status,"&lt;&gt;Suspend",Status,"&lt;&gt;Assigned",Status,"&lt;&gt;Open",Status,"&lt;&gt;Hold&gt;",ResolvedDate,"&gt;="&amp;$C$1,ResolvedDate,"&lt;="&amp;$F$1)</f>
        <v/>
      </c>
      <c r="G740" s="137">
        <f>COUNTIFS(Severity,$B740,AssignedDate,"&gt;=01/01/2017 12:00:00 AM",AssignedDate,"&lt;="&amp;$F$1)</f>
        <v/>
      </c>
      <c r="H740" s="177" t="n"/>
      <c r="L740" s="57" t="n">
        <v>0</v>
      </c>
      <c r="M740" s="57" t="n"/>
    </row>
    <row r="741" spans="1:13">
      <c r="A741" s="137" t="n">
        <v>1</v>
      </c>
      <c r="B741" s="100" t="s">
        <v>525</v>
      </c>
      <c r="C741" s="137">
        <f>COUNTIFS(Severity,$B741,AssignedDate,"&gt;="&amp;$C$1,AssignedDate,"&lt;="&amp;$F$1)</f>
        <v/>
      </c>
      <c r="D741" s="137">
        <f>COUNTIFS(Severity,$B741,Status,"&lt;&gt;Suspend",Status,"&lt;&gt;Assigned",Status,"&lt;&gt;Open",Status,"&lt;&gt;Hold",ResolvedDate,"&gt;="&amp;$C$1,ResolvedDate,"&lt;="&amp;$F$1)</f>
        <v/>
      </c>
      <c r="E741" s="137">
        <f>COUNTIFS(Severity,$B741,SLA_Breach,"&lt;&gt;Yes",Status,"&lt;&gt;Suspend",Status,"&lt;&gt;Assigned",Status,"&lt;&gt;Open",Status,"&lt;&gt;Hold&gt;",ResolvedDate,"&gt;="&amp;$C$1,ResolvedDate,"&lt;="&amp;$F$1)</f>
        <v/>
      </c>
      <c r="F741" s="137">
        <f>COUNTIFS(Severity,$B741,SLA_Breach,"Yes",Status,"&lt;&gt;Suspend",Status,"&lt;&gt;Assigned",Status,"&lt;&gt;Open",Status,"&lt;&gt;Hold&gt;",ResolvedDate,"&gt;="&amp;$C$1,ResolvedDate,"&lt;="&amp;$F$1)</f>
        <v/>
      </c>
      <c r="G741" s="137">
        <f>COUNTIFS(Severity,$B741,AssignedDate,"&gt;=01/01/2017 12:00:00 AM",AssignedDate,"&lt;="&amp;$F$1)</f>
        <v/>
      </c>
      <c r="H741" s="177" t="n"/>
      <c r="L741" s="57" t="n">
        <v>0</v>
      </c>
      <c r="M741" s="57" t="n"/>
    </row>
    <row r="742" spans="1:13">
      <c r="A742" s="137" t="n">
        <v>1</v>
      </c>
      <c r="B742" s="100" t="s">
        <v>525</v>
      </c>
      <c r="C742" s="137">
        <f>COUNTIFS(Severity,$B742,AssignedDate,"&gt;="&amp;$C$1,AssignedDate,"&lt;="&amp;$F$1)</f>
        <v/>
      </c>
      <c r="D742" s="137">
        <f>COUNTIFS(Severity,$B742,Status,"&lt;&gt;Suspend",Status,"&lt;&gt;Assigned",Status,"&lt;&gt;Open",Status,"&lt;&gt;Hold",ResolvedDate,"&gt;="&amp;$C$1,ResolvedDate,"&lt;="&amp;$F$1)</f>
        <v/>
      </c>
      <c r="E742" s="137">
        <f>COUNTIFS(Severity,$B742,SLA_Breach,"&lt;&gt;Yes",Status,"&lt;&gt;Suspend",Status,"&lt;&gt;Assigned",Status,"&lt;&gt;Open",Status,"&lt;&gt;Hold&gt;",ResolvedDate,"&gt;="&amp;$C$1,ResolvedDate,"&lt;="&amp;$F$1)</f>
        <v/>
      </c>
      <c r="F742" s="137">
        <f>COUNTIFS(Severity,$B742,SLA_Breach,"Yes",Status,"&lt;&gt;Suspend",Status,"&lt;&gt;Assigned",Status,"&lt;&gt;Open",Status,"&lt;&gt;Hold&gt;",ResolvedDate,"&gt;="&amp;$C$1,ResolvedDate,"&lt;="&amp;$F$1)</f>
        <v/>
      </c>
      <c r="G742" s="137">
        <f>COUNTIFS(Severity,$B742,AssignedDate,"&gt;=01/01/2017 12:00:00 AM",AssignedDate,"&lt;="&amp;$F$1)</f>
        <v/>
      </c>
      <c r="H742" s="177" t="n"/>
      <c r="L742" s="57" t="n">
        <v>0</v>
      </c>
      <c r="M742" s="57" t="n"/>
    </row>
    <row r="743" spans="1:13">
      <c r="A743" s="137" t="n">
        <v>1</v>
      </c>
      <c r="B743" s="100" t="s">
        <v>525</v>
      </c>
      <c r="C743" s="137">
        <f>COUNTIFS(Severity,$B743,AssignedDate,"&gt;="&amp;$C$1,AssignedDate,"&lt;="&amp;$F$1)</f>
        <v/>
      </c>
      <c r="D743" s="137">
        <f>COUNTIFS(Severity,$B743,Status,"&lt;&gt;Suspend",Status,"&lt;&gt;Assigned",Status,"&lt;&gt;Open",Status,"&lt;&gt;Hold",ResolvedDate,"&gt;="&amp;$C$1,ResolvedDate,"&lt;="&amp;$F$1)</f>
        <v/>
      </c>
      <c r="E743" s="137">
        <f>COUNTIFS(Severity,$B743,SLA_Breach,"&lt;&gt;Yes",Status,"&lt;&gt;Suspend",Status,"&lt;&gt;Assigned",Status,"&lt;&gt;Open",Status,"&lt;&gt;Hold&gt;",ResolvedDate,"&gt;="&amp;$C$1,ResolvedDate,"&lt;="&amp;$F$1)</f>
        <v/>
      </c>
      <c r="F743" s="137">
        <f>COUNTIFS(Severity,$B743,SLA_Breach,"Yes",Status,"&lt;&gt;Suspend",Status,"&lt;&gt;Assigned",Status,"&lt;&gt;Open",Status,"&lt;&gt;Hold&gt;",ResolvedDate,"&gt;="&amp;$C$1,ResolvedDate,"&lt;="&amp;$F$1)</f>
        <v/>
      </c>
      <c r="G743" s="137">
        <f>COUNTIFS(Severity,$B743,AssignedDate,"&gt;=01/01/2017 12:00:00 AM",AssignedDate,"&lt;="&amp;$F$1)</f>
        <v/>
      </c>
      <c r="H743" s="177" t="n"/>
      <c r="L743" s="57" t="n">
        <v>0</v>
      </c>
      <c r="M743" s="57" t="n"/>
    </row>
    <row r="744" spans="1:13">
      <c r="A744" s="137" t="n">
        <v>1</v>
      </c>
      <c r="B744" s="100" t="s">
        <v>525</v>
      </c>
      <c r="C744" s="137">
        <f>COUNTIFS(Severity,$B744,AssignedDate,"&gt;="&amp;$C$1,AssignedDate,"&lt;="&amp;$F$1)</f>
        <v/>
      </c>
      <c r="D744" s="137">
        <f>COUNTIFS(Severity,$B744,Status,"&lt;&gt;Suspend",Status,"&lt;&gt;Assigned",Status,"&lt;&gt;Open",Status,"&lt;&gt;Hold",ResolvedDate,"&gt;="&amp;$C$1,ResolvedDate,"&lt;="&amp;$F$1)</f>
        <v/>
      </c>
      <c r="E744" s="137">
        <f>COUNTIFS(Severity,$B744,SLA_Breach,"&lt;&gt;Yes",Status,"&lt;&gt;Suspend",Status,"&lt;&gt;Assigned",Status,"&lt;&gt;Open",Status,"&lt;&gt;Hold&gt;",ResolvedDate,"&gt;="&amp;$C$1,ResolvedDate,"&lt;="&amp;$F$1)</f>
        <v/>
      </c>
      <c r="F744" s="137">
        <f>COUNTIFS(Severity,$B744,SLA_Breach,"Yes",Status,"&lt;&gt;Suspend",Status,"&lt;&gt;Assigned",Status,"&lt;&gt;Open",Status,"&lt;&gt;Hold&gt;",ResolvedDate,"&gt;="&amp;$C$1,ResolvedDate,"&lt;="&amp;$F$1)</f>
        <v/>
      </c>
      <c r="G744" s="137">
        <f>COUNTIFS(Severity,$B744,AssignedDate,"&gt;=01/01/2017 12:00:00 AM",AssignedDate,"&lt;="&amp;$F$1)</f>
        <v/>
      </c>
      <c r="H744" s="177" t="n"/>
      <c r="L744" s="57" t="n">
        <v>0</v>
      </c>
      <c r="M744" s="57" t="n"/>
    </row>
    <row r="745" spans="1:13">
      <c r="A745" s="137" t="n">
        <v>1</v>
      </c>
      <c r="B745" s="100" t="s">
        <v>525</v>
      </c>
      <c r="C745" s="137">
        <f>COUNTIFS(Severity,$B745,AssignedDate,"&gt;="&amp;$C$1,AssignedDate,"&lt;="&amp;$F$1)</f>
        <v/>
      </c>
      <c r="D745" s="137">
        <f>COUNTIFS(Severity,$B745,Status,"&lt;&gt;Suspend",Status,"&lt;&gt;Assigned",Status,"&lt;&gt;Open",Status,"&lt;&gt;Hold",ResolvedDate,"&gt;="&amp;$C$1,ResolvedDate,"&lt;="&amp;$F$1)</f>
        <v/>
      </c>
      <c r="E745" s="137">
        <f>COUNTIFS(Severity,$B745,SLA_Breach,"&lt;&gt;Yes",Status,"&lt;&gt;Suspend",Status,"&lt;&gt;Assigned",Status,"&lt;&gt;Open",Status,"&lt;&gt;Hold&gt;",ResolvedDate,"&gt;="&amp;$C$1,ResolvedDate,"&lt;="&amp;$F$1)</f>
        <v/>
      </c>
      <c r="F745" s="137">
        <f>COUNTIFS(Severity,$B745,SLA_Breach,"Yes",Status,"&lt;&gt;Suspend",Status,"&lt;&gt;Assigned",Status,"&lt;&gt;Open",Status,"&lt;&gt;Hold&gt;",ResolvedDate,"&gt;="&amp;$C$1,ResolvedDate,"&lt;="&amp;$F$1)</f>
        <v/>
      </c>
      <c r="G745" s="137">
        <f>COUNTIFS(Severity,$B745,AssignedDate,"&gt;=01/01/2017 12:00:00 AM",AssignedDate,"&lt;="&amp;$F$1)</f>
        <v/>
      </c>
      <c r="H745" s="177" t="n"/>
      <c r="L745" s="57" t="n">
        <v>0</v>
      </c>
      <c r="M745" s="57" t="n"/>
    </row>
    <row r="746" spans="1:13">
      <c r="A746" s="137" t="n">
        <v>1</v>
      </c>
      <c r="B746" s="100" t="s">
        <v>525</v>
      </c>
      <c r="C746" s="137">
        <f>COUNTIFS(Severity,$B746,AssignedDate,"&gt;="&amp;$C$1,AssignedDate,"&lt;="&amp;$F$1)</f>
        <v/>
      </c>
      <c r="D746" s="137">
        <f>COUNTIFS(Severity,$B746,Status,"&lt;&gt;Suspend",Status,"&lt;&gt;Assigned",Status,"&lt;&gt;Open",Status,"&lt;&gt;Hold",ResolvedDate,"&gt;="&amp;$C$1,ResolvedDate,"&lt;="&amp;$F$1)</f>
        <v/>
      </c>
      <c r="E746" s="137">
        <f>COUNTIFS(Severity,$B746,SLA_Breach,"&lt;&gt;Yes",Status,"&lt;&gt;Suspend",Status,"&lt;&gt;Assigned",Status,"&lt;&gt;Open",Status,"&lt;&gt;Hold&gt;",ResolvedDate,"&gt;="&amp;$C$1,ResolvedDate,"&lt;="&amp;$F$1)</f>
        <v/>
      </c>
      <c r="F746" s="137">
        <f>COUNTIFS(Severity,$B746,SLA_Breach,"Yes",Status,"&lt;&gt;Suspend",Status,"&lt;&gt;Assigned",Status,"&lt;&gt;Open",Status,"&lt;&gt;Hold&gt;",ResolvedDate,"&gt;="&amp;$C$1,ResolvedDate,"&lt;="&amp;$F$1)</f>
        <v/>
      </c>
      <c r="G746" s="137">
        <f>COUNTIFS(Severity,$B746,AssignedDate,"&gt;=01/01/2017 12:00:00 AM",AssignedDate,"&lt;="&amp;$F$1)</f>
        <v/>
      </c>
      <c r="H746" s="177" t="n"/>
      <c r="L746" s="57" t="n">
        <v>0</v>
      </c>
      <c r="M746" s="57" t="n"/>
    </row>
    <row r="747" spans="1:13">
      <c r="A747" s="137" t="n">
        <v>1</v>
      </c>
      <c r="B747" s="100" t="s">
        <v>525</v>
      </c>
      <c r="C747" s="137">
        <f>COUNTIFS(Severity,$B747,AssignedDate,"&gt;="&amp;$C$1,AssignedDate,"&lt;="&amp;$F$1)</f>
        <v/>
      </c>
      <c r="D747" s="137">
        <f>COUNTIFS(Severity,$B747,Status,"&lt;&gt;Suspend",Status,"&lt;&gt;Assigned",Status,"&lt;&gt;Open",Status,"&lt;&gt;Hold",ResolvedDate,"&gt;="&amp;$C$1,ResolvedDate,"&lt;="&amp;$F$1)</f>
        <v/>
      </c>
      <c r="E747" s="137">
        <f>COUNTIFS(Severity,$B747,SLA_Breach,"&lt;&gt;Yes",Status,"&lt;&gt;Suspend",Status,"&lt;&gt;Assigned",Status,"&lt;&gt;Open",Status,"&lt;&gt;Hold&gt;",ResolvedDate,"&gt;="&amp;$C$1,ResolvedDate,"&lt;="&amp;$F$1)</f>
        <v/>
      </c>
      <c r="F747" s="137">
        <f>COUNTIFS(Severity,$B747,SLA_Breach,"Yes",Status,"&lt;&gt;Suspend",Status,"&lt;&gt;Assigned",Status,"&lt;&gt;Open",Status,"&lt;&gt;Hold&gt;",ResolvedDate,"&gt;="&amp;$C$1,ResolvedDate,"&lt;="&amp;$F$1)</f>
        <v/>
      </c>
      <c r="G747" s="137">
        <f>COUNTIFS(Severity,$B747,AssignedDate,"&gt;=01/01/2017 12:00:00 AM",AssignedDate,"&lt;="&amp;$F$1)</f>
        <v/>
      </c>
      <c r="H747" s="177" t="n"/>
      <c r="L747" s="57" t="n">
        <v>0</v>
      </c>
      <c r="M747" s="57" t="n"/>
    </row>
    <row r="748" spans="1:13">
      <c r="A748" s="137" t="n">
        <v>1</v>
      </c>
      <c r="B748" s="100" t="s">
        <v>525</v>
      </c>
      <c r="C748" s="137">
        <f>COUNTIFS(Severity,$B748,AssignedDate,"&gt;="&amp;$C$1,AssignedDate,"&lt;="&amp;$F$1)</f>
        <v/>
      </c>
      <c r="D748" s="137">
        <f>COUNTIFS(Severity,$B748,Status,"&lt;&gt;Suspend",Status,"&lt;&gt;Assigned",Status,"&lt;&gt;Open",Status,"&lt;&gt;Hold",ResolvedDate,"&gt;="&amp;$C$1,ResolvedDate,"&lt;="&amp;$F$1)</f>
        <v/>
      </c>
      <c r="E748" s="137">
        <f>COUNTIFS(Severity,$B748,SLA_Breach,"&lt;&gt;Yes",Status,"&lt;&gt;Suspend",Status,"&lt;&gt;Assigned",Status,"&lt;&gt;Open",Status,"&lt;&gt;Hold&gt;",ResolvedDate,"&gt;="&amp;$C$1,ResolvedDate,"&lt;="&amp;$F$1)</f>
        <v/>
      </c>
      <c r="F748" s="137">
        <f>COUNTIFS(Severity,$B748,SLA_Breach,"Yes",Status,"&lt;&gt;Suspend",Status,"&lt;&gt;Assigned",Status,"&lt;&gt;Open",Status,"&lt;&gt;Hold&gt;",ResolvedDate,"&gt;="&amp;$C$1,ResolvedDate,"&lt;="&amp;$F$1)</f>
        <v/>
      </c>
      <c r="G748" s="137">
        <f>COUNTIFS(Severity,$B748,AssignedDate,"&gt;=01/01/2017 12:00:00 AM",AssignedDate,"&lt;="&amp;$F$1)</f>
        <v/>
      </c>
      <c r="H748" s="177" t="n"/>
      <c r="L748" s="57" t="n">
        <v>0</v>
      </c>
      <c r="M748" s="57" t="n"/>
    </row>
    <row r="749" spans="1:13">
      <c r="A749" s="137" t="n">
        <v>1</v>
      </c>
      <c r="B749" s="100" t="s">
        <v>525</v>
      </c>
      <c r="C749" s="137">
        <f>COUNTIFS(Severity,$B749,AssignedDate,"&gt;="&amp;$C$1,AssignedDate,"&lt;="&amp;$F$1)</f>
        <v/>
      </c>
      <c r="D749" s="137">
        <f>COUNTIFS(Severity,$B749,Status,"&lt;&gt;Suspend",Status,"&lt;&gt;Assigned",Status,"&lt;&gt;Open",Status,"&lt;&gt;Hold",ResolvedDate,"&gt;="&amp;$C$1,ResolvedDate,"&lt;="&amp;$F$1)</f>
        <v/>
      </c>
      <c r="E749" s="137">
        <f>COUNTIFS(Severity,$B749,SLA_Breach,"&lt;&gt;Yes",Status,"&lt;&gt;Suspend",Status,"&lt;&gt;Assigned",Status,"&lt;&gt;Open",Status,"&lt;&gt;Hold&gt;",ResolvedDate,"&gt;="&amp;$C$1,ResolvedDate,"&lt;="&amp;$F$1)</f>
        <v/>
      </c>
      <c r="F749" s="137">
        <f>COUNTIFS(Severity,$B749,SLA_Breach,"Yes",Status,"&lt;&gt;Suspend",Status,"&lt;&gt;Assigned",Status,"&lt;&gt;Open",Status,"&lt;&gt;Hold&gt;",ResolvedDate,"&gt;="&amp;$C$1,ResolvedDate,"&lt;="&amp;$F$1)</f>
        <v/>
      </c>
      <c r="G749" s="137">
        <f>COUNTIFS(Severity,$B749,AssignedDate,"&gt;=01/01/2017 12:00:00 AM",AssignedDate,"&lt;="&amp;$F$1)</f>
        <v/>
      </c>
      <c r="H749" s="177" t="n"/>
      <c r="L749" s="57" t="n">
        <v>0</v>
      </c>
      <c r="M749" s="57" t="n"/>
    </row>
    <row r="750" spans="1:13">
      <c r="A750" s="137" t="n">
        <v>1</v>
      </c>
      <c r="B750" s="100" t="s">
        <v>525</v>
      </c>
      <c r="C750" s="137">
        <f>COUNTIFS(Severity,$B750,AssignedDate,"&gt;="&amp;$C$1,AssignedDate,"&lt;="&amp;$F$1)</f>
        <v/>
      </c>
      <c r="D750" s="137">
        <f>COUNTIFS(Severity,$B750,Status,"&lt;&gt;Suspend",Status,"&lt;&gt;Assigned",Status,"&lt;&gt;Open",Status,"&lt;&gt;Hold",ResolvedDate,"&gt;="&amp;$C$1,ResolvedDate,"&lt;="&amp;$F$1)</f>
        <v/>
      </c>
      <c r="E750" s="137">
        <f>COUNTIFS(Severity,$B750,SLA_Breach,"&lt;&gt;Yes",Status,"&lt;&gt;Suspend",Status,"&lt;&gt;Assigned",Status,"&lt;&gt;Open",Status,"&lt;&gt;Hold&gt;",ResolvedDate,"&gt;="&amp;$C$1,ResolvedDate,"&lt;="&amp;$F$1)</f>
        <v/>
      </c>
      <c r="F750" s="137">
        <f>COUNTIFS(Severity,$B750,SLA_Breach,"Yes",Status,"&lt;&gt;Suspend",Status,"&lt;&gt;Assigned",Status,"&lt;&gt;Open",Status,"&lt;&gt;Hold&gt;",ResolvedDate,"&gt;="&amp;$C$1,ResolvedDate,"&lt;="&amp;$F$1)</f>
        <v/>
      </c>
      <c r="G750" s="137">
        <f>COUNTIFS(Severity,$B750,AssignedDate,"&gt;=01/01/2017 12:00:00 AM",AssignedDate,"&lt;="&amp;$F$1)</f>
        <v/>
      </c>
      <c r="H750" s="177" t="n"/>
      <c r="L750" s="57" t="n">
        <v>0</v>
      </c>
      <c r="M750" s="57" t="n"/>
    </row>
    <row r="751" spans="1:13">
      <c r="A751" s="137" t="n">
        <v>1</v>
      </c>
      <c r="B751" s="100" t="s">
        <v>525</v>
      </c>
      <c r="C751" s="137">
        <f>COUNTIFS(Severity,$B751,AssignedDate,"&gt;="&amp;$C$1,AssignedDate,"&lt;="&amp;$F$1)</f>
        <v/>
      </c>
      <c r="D751" s="137">
        <f>COUNTIFS(Severity,$B751,Status,"&lt;&gt;Suspend",Status,"&lt;&gt;Assigned",Status,"&lt;&gt;Open",Status,"&lt;&gt;Hold",ResolvedDate,"&gt;="&amp;$C$1,ResolvedDate,"&lt;="&amp;$F$1)</f>
        <v/>
      </c>
      <c r="E751" s="137">
        <f>COUNTIFS(Severity,$B751,SLA_Breach,"&lt;&gt;Yes",Status,"&lt;&gt;Suspend",Status,"&lt;&gt;Assigned",Status,"&lt;&gt;Open",Status,"&lt;&gt;Hold&gt;",ResolvedDate,"&gt;="&amp;$C$1,ResolvedDate,"&lt;="&amp;$F$1)</f>
        <v/>
      </c>
      <c r="F751" s="137">
        <f>COUNTIFS(Severity,$B751,SLA_Breach,"Yes",Status,"&lt;&gt;Suspend",Status,"&lt;&gt;Assigned",Status,"&lt;&gt;Open",Status,"&lt;&gt;Hold&gt;",ResolvedDate,"&gt;="&amp;$C$1,ResolvedDate,"&lt;="&amp;$F$1)</f>
        <v/>
      </c>
      <c r="G751" s="137">
        <f>COUNTIFS(Severity,$B751,AssignedDate,"&gt;=01/01/2017 12:00:00 AM",AssignedDate,"&lt;="&amp;$F$1)</f>
        <v/>
      </c>
      <c r="H751" s="177" t="n"/>
      <c r="L751" s="57" t="n">
        <v>0</v>
      </c>
      <c r="M751" s="57" t="n"/>
    </row>
    <row r="752" spans="1:13">
      <c r="A752" s="137" t="n">
        <v>1</v>
      </c>
      <c r="B752" s="100" t="s">
        <v>525</v>
      </c>
      <c r="C752" s="137">
        <f>COUNTIFS(Severity,$B752,AssignedDate,"&gt;="&amp;$C$1,AssignedDate,"&lt;="&amp;$F$1)</f>
        <v/>
      </c>
      <c r="D752" s="137">
        <f>COUNTIFS(Severity,$B752,Status,"&lt;&gt;Suspend",Status,"&lt;&gt;Assigned",Status,"&lt;&gt;Open",Status,"&lt;&gt;Hold",ResolvedDate,"&gt;="&amp;$C$1,ResolvedDate,"&lt;="&amp;$F$1)</f>
        <v/>
      </c>
      <c r="E752" s="137">
        <f>COUNTIFS(Severity,$B752,SLA_Breach,"&lt;&gt;Yes",Status,"&lt;&gt;Suspend",Status,"&lt;&gt;Assigned",Status,"&lt;&gt;Open",Status,"&lt;&gt;Hold&gt;",ResolvedDate,"&gt;="&amp;$C$1,ResolvedDate,"&lt;="&amp;$F$1)</f>
        <v/>
      </c>
      <c r="F752" s="137">
        <f>COUNTIFS(Severity,$B752,SLA_Breach,"Yes",Status,"&lt;&gt;Suspend",Status,"&lt;&gt;Assigned",Status,"&lt;&gt;Open",Status,"&lt;&gt;Hold&gt;",ResolvedDate,"&gt;="&amp;$C$1,ResolvedDate,"&lt;="&amp;$F$1)</f>
        <v/>
      </c>
      <c r="G752" s="137">
        <f>COUNTIFS(Severity,$B752,AssignedDate,"&gt;=01/01/2017 12:00:00 AM",AssignedDate,"&lt;="&amp;$F$1)</f>
        <v/>
      </c>
      <c r="H752" s="177" t="n"/>
      <c r="L752" s="57" t="n">
        <v>0</v>
      </c>
      <c r="M752" s="57" t="n"/>
    </row>
    <row r="753" spans="1:13">
      <c r="A753" s="137" t="n">
        <v>1</v>
      </c>
      <c r="B753" s="100" t="s">
        <v>525</v>
      </c>
      <c r="C753" s="137">
        <f>COUNTIFS(Severity,$B753,AssignedDate,"&gt;="&amp;$C$1,AssignedDate,"&lt;="&amp;$F$1)</f>
        <v/>
      </c>
      <c r="D753" s="137">
        <f>COUNTIFS(Severity,$B753,Status,"&lt;&gt;Suspend",Status,"&lt;&gt;Assigned",Status,"&lt;&gt;Open",Status,"&lt;&gt;Hold",ResolvedDate,"&gt;="&amp;$C$1,ResolvedDate,"&lt;="&amp;$F$1)</f>
        <v/>
      </c>
      <c r="E753" s="137">
        <f>COUNTIFS(Severity,$B753,SLA_Breach,"&lt;&gt;Yes",Status,"&lt;&gt;Suspend",Status,"&lt;&gt;Assigned",Status,"&lt;&gt;Open",Status,"&lt;&gt;Hold&gt;",ResolvedDate,"&gt;="&amp;$C$1,ResolvedDate,"&lt;="&amp;$F$1)</f>
        <v/>
      </c>
      <c r="F753" s="137">
        <f>COUNTIFS(Severity,$B753,SLA_Breach,"Yes",Status,"&lt;&gt;Suspend",Status,"&lt;&gt;Assigned",Status,"&lt;&gt;Open",Status,"&lt;&gt;Hold&gt;",ResolvedDate,"&gt;="&amp;$C$1,ResolvedDate,"&lt;="&amp;$F$1)</f>
        <v/>
      </c>
      <c r="G753" s="137">
        <f>COUNTIFS(Severity,$B753,AssignedDate,"&gt;=01/01/2017 12:00:00 AM",AssignedDate,"&lt;="&amp;$F$1)</f>
        <v/>
      </c>
      <c r="H753" s="177" t="n"/>
      <c r="L753" s="57" t="n">
        <v>0</v>
      </c>
      <c r="M753" s="57" t="n"/>
    </row>
    <row r="754" spans="1:13">
      <c r="A754" s="137" t="n">
        <v>1</v>
      </c>
      <c r="B754" s="100" t="s">
        <v>525</v>
      </c>
      <c r="C754" s="137">
        <f>COUNTIFS(Severity,$B754,AssignedDate,"&gt;="&amp;$C$1,AssignedDate,"&lt;="&amp;$F$1)</f>
        <v/>
      </c>
      <c r="D754" s="137">
        <f>COUNTIFS(Severity,$B754,Status,"&lt;&gt;Suspend",Status,"&lt;&gt;Assigned",Status,"&lt;&gt;Open",Status,"&lt;&gt;Hold",ResolvedDate,"&gt;="&amp;$C$1,ResolvedDate,"&lt;="&amp;$F$1)</f>
        <v/>
      </c>
      <c r="E754" s="137">
        <f>COUNTIFS(Severity,$B754,SLA_Breach,"&lt;&gt;Yes",Status,"&lt;&gt;Suspend",Status,"&lt;&gt;Assigned",Status,"&lt;&gt;Open",Status,"&lt;&gt;Hold&gt;",ResolvedDate,"&gt;="&amp;$C$1,ResolvedDate,"&lt;="&amp;$F$1)</f>
        <v/>
      </c>
      <c r="F754" s="137">
        <f>COUNTIFS(Severity,$B754,SLA_Breach,"Yes",Status,"&lt;&gt;Suspend",Status,"&lt;&gt;Assigned",Status,"&lt;&gt;Open",Status,"&lt;&gt;Hold&gt;",ResolvedDate,"&gt;="&amp;$C$1,ResolvedDate,"&lt;="&amp;$F$1)</f>
        <v/>
      </c>
      <c r="G754" s="137">
        <f>COUNTIFS(Severity,$B754,AssignedDate,"&gt;=01/01/2017 12:00:00 AM",AssignedDate,"&lt;="&amp;$F$1)</f>
        <v/>
      </c>
      <c r="H754" s="177" t="n"/>
      <c r="L754" s="57" t="n">
        <v>0</v>
      </c>
      <c r="M754" s="57" t="n"/>
    </row>
    <row r="755" spans="1:13">
      <c r="A755" s="137" t="n">
        <v>1</v>
      </c>
      <c r="B755" s="100" t="s">
        <v>525</v>
      </c>
      <c r="C755" s="137">
        <f>COUNTIFS(Severity,$B755,AssignedDate,"&gt;="&amp;$C$1,AssignedDate,"&lt;="&amp;$F$1)</f>
        <v/>
      </c>
      <c r="D755" s="137">
        <f>COUNTIFS(Severity,$B755,Status,"&lt;&gt;Suspend",Status,"&lt;&gt;Assigned",Status,"&lt;&gt;Open",Status,"&lt;&gt;Hold",ResolvedDate,"&gt;="&amp;$C$1,ResolvedDate,"&lt;="&amp;$F$1)</f>
        <v/>
      </c>
      <c r="E755" s="137">
        <f>COUNTIFS(Severity,$B755,SLA_Breach,"&lt;&gt;Yes",Status,"&lt;&gt;Suspend",Status,"&lt;&gt;Assigned",Status,"&lt;&gt;Open",Status,"&lt;&gt;Hold&gt;",ResolvedDate,"&gt;="&amp;$C$1,ResolvedDate,"&lt;="&amp;$F$1)</f>
        <v/>
      </c>
      <c r="F755" s="137">
        <f>COUNTIFS(Severity,$B755,SLA_Breach,"Yes",Status,"&lt;&gt;Suspend",Status,"&lt;&gt;Assigned",Status,"&lt;&gt;Open",Status,"&lt;&gt;Hold&gt;",ResolvedDate,"&gt;="&amp;$C$1,ResolvedDate,"&lt;="&amp;$F$1)</f>
        <v/>
      </c>
      <c r="G755" s="137">
        <f>COUNTIFS(Severity,$B755,AssignedDate,"&gt;=01/01/2017 12:00:00 AM",AssignedDate,"&lt;="&amp;$F$1)</f>
        <v/>
      </c>
      <c r="H755" s="177" t="n"/>
      <c r="L755" s="57" t="n">
        <v>0</v>
      </c>
      <c r="M755" s="57" t="n"/>
    </row>
    <row r="756" spans="1:13">
      <c r="A756" s="137" t="n">
        <v>1</v>
      </c>
      <c r="B756" s="100" t="s">
        <v>525</v>
      </c>
      <c r="C756" s="137">
        <f>COUNTIFS(Severity,$B756,AssignedDate,"&gt;="&amp;$C$1,AssignedDate,"&lt;="&amp;$F$1)</f>
        <v/>
      </c>
      <c r="D756" s="137">
        <f>COUNTIFS(Severity,$B756,Status,"&lt;&gt;Suspend",Status,"&lt;&gt;Assigned",Status,"&lt;&gt;Open",Status,"&lt;&gt;Hold",ResolvedDate,"&gt;="&amp;$C$1,ResolvedDate,"&lt;="&amp;$F$1)</f>
        <v/>
      </c>
      <c r="E756" s="137">
        <f>COUNTIFS(Severity,$B756,SLA_Breach,"&lt;&gt;Yes",Status,"&lt;&gt;Suspend",Status,"&lt;&gt;Assigned",Status,"&lt;&gt;Open",Status,"&lt;&gt;Hold&gt;",ResolvedDate,"&gt;="&amp;$C$1,ResolvedDate,"&lt;="&amp;$F$1)</f>
        <v/>
      </c>
      <c r="F756" s="137">
        <f>COUNTIFS(Severity,$B756,SLA_Breach,"Yes",Status,"&lt;&gt;Suspend",Status,"&lt;&gt;Assigned",Status,"&lt;&gt;Open",Status,"&lt;&gt;Hold&gt;",ResolvedDate,"&gt;="&amp;$C$1,ResolvedDate,"&lt;="&amp;$F$1)</f>
        <v/>
      </c>
      <c r="G756" s="137">
        <f>COUNTIFS(Severity,$B756,AssignedDate,"&gt;=01/01/2017 12:00:00 AM",AssignedDate,"&lt;="&amp;$F$1)</f>
        <v/>
      </c>
      <c r="H756" s="177" t="n"/>
      <c r="L756" s="57" t="n">
        <v>0</v>
      </c>
      <c r="M756" s="57" t="n"/>
    </row>
    <row r="757" spans="1:13">
      <c r="A757" s="137" t="n">
        <v>1</v>
      </c>
      <c r="B757" s="100" t="s">
        <v>525</v>
      </c>
      <c r="C757" s="137">
        <f>COUNTIFS(Severity,$B757,AssignedDate,"&gt;="&amp;$C$1,AssignedDate,"&lt;="&amp;$F$1)</f>
        <v/>
      </c>
      <c r="D757" s="137">
        <f>COUNTIFS(Severity,$B757,Status,"&lt;&gt;Suspend",Status,"&lt;&gt;Assigned",Status,"&lt;&gt;Open",Status,"&lt;&gt;Hold",ResolvedDate,"&gt;="&amp;$C$1,ResolvedDate,"&lt;="&amp;$F$1)</f>
        <v/>
      </c>
      <c r="E757" s="137">
        <f>COUNTIFS(Severity,$B757,SLA_Breach,"&lt;&gt;Yes",Status,"&lt;&gt;Suspend",Status,"&lt;&gt;Assigned",Status,"&lt;&gt;Open",Status,"&lt;&gt;Hold&gt;",ResolvedDate,"&gt;="&amp;$C$1,ResolvedDate,"&lt;="&amp;$F$1)</f>
        <v/>
      </c>
      <c r="F757" s="137">
        <f>COUNTIFS(Severity,$B757,SLA_Breach,"Yes",Status,"&lt;&gt;Suspend",Status,"&lt;&gt;Assigned",Status,"&lt;&gt;Open",Status,"&lt;&gt;Hold&gt;",ResolvedDate,"&gt;="&amp;$C$1,ResolvedDate,"&lt;="&amp;$F$1)</f>
        <v/>
      </c>
      <c r="G757" s="137">
        <f>COUNTIFS(Severity,$B757,AssignedDate,"&gt;=01/01/2017 12:00:00 AM",AssignedDate,"&lt;="&amp;$F$1)</f>
        <v/>
      </c>
      <c r="H757" s="177" t="n"/>
      <c r="L757" s="57" t="n">
        <v>0</v>
      </c>
      <c r="M757" s="57" t="n"/>
    </row>
    <row r="758" spans="1:13">
      <c r="A758" s="137" t="n">
        <v>1</v>
      </c>
      <c r="B758" s="100" t="s">
        <v>525</v>
      </c>
      <c r="C758" s="137">
        <f>COUNTIFS(Severity,$B758,AssignedDate,"&gt;="&amp;$C$1,AssignedDate,"&lt;="&amp;$F$1)</f>
        <v/>
      </c>
      <c r="D758" s="137">
        <f>COUNTIFS(Severity,$B758,Status,"&lt;&gt;Suspend",Status,"&lt;&gt;Assigned",Status,"&lt;&gt;Open",Status,"&lt;&gt;Hold",ResolvedDate,"&gt;="&amp;$C$1,ResolvedDate,"&lt;="&amp;$F$1)</f>
        <v/>
      </c>
      <c r="E758" s="137">
        <f>COUNTIFS(Severity,$B758,SLA_Breach,"&lt;&gt;Yes",Status,"&lt;&gt;Suspend",Status,"&lt;&gt;Assigned",Status,"&lt;&gt;Open",Status,"&lt;&gt;Hold&gt;",ResolvedDate,"&gt;="&amp;$C$1,ResolvedDate,"&lt;="&amp;$F$1)</f>
        <v/>
      </c>
      <c r="F758" s="137">
        <f>COUNTIFS(Severity,$B758,SLA_Breach,"Yes",Status,"&lt;&gt;Suspend",Status,"&lt;&gt;Assigned",Status,"&lt;&gt;Open",Status,"&lt;&gt;Hold&gt;",ResolvedDate,"&gt;="&amp;$C$1,ResolvedDate,"&lt;="&amp;$F$1)</f>
        <v/>
      </c>
      <c r="G758" s="137">
        <f>COUNTIFS(Severity,$B758,AssignedDate,"&gt;=01/01/2017 12:00:00 AM",AssignedDate,"&lt;="&amp;$F$1)</f>
        <v/>
      </c>
      <c r="H758" s="177" t="n"/>
      <c r="L758" s="57" t="n">
        <v>0</v>
      </c>
      <c r="M758" s="57" t="n"/>
    </row>
    <row r="759" spans="1:13">
      <c r="A759" s="137" t="n">
        <v>1</v>
      </c>
      <c r="B759" s="100" t="s">
        <v>525</v>
      </c>
      <c r="C759" s="137">
        <f>COUNTIFS(Severity,$B759,AssignedDate,"&gt;="&amp;$C$1,AssignedDate,"&lt;="&amp;$F$1)</f>
        <v/>
      </c>
      <c r="D759" s="137">
        <f>COUNTIFS(Severity,$B759,Status,"&lt;&gt;Suspend",Status,"&lt;&gt;Assigned",Status,"&lt;&gt;Open",Status,"&lt;&gt;Hold",ResolvedDate,"&gt;="&amp;$C$1,ResolvedDate,"&lt;="&amp;$F$1)</f>
        <v/>
      </c>
      <c r="E759" s="137">
        <f>COUNTIFS(Severity,$B759,SLA_Breach,"&lt;&gt;Yes",Status,"&lt;&gt;Suspend",Status,"&lt;&gt;Assigned",Status,"&lt;&gt;Open",Status,"&lt;&gt;Hold&gt;",ResolvedDate,"&gt;="&amp;$C$1,ResolvedDate,"&lt;="&amp;$F$1)</f>
        <v/>
      </c>
      <c r="F759" s="137">
        <f>COUNTIFS(Severity,$B759,SLA_Breach,"Yes",Status,"&lt;&gt;Suspend",Status,"&lt;&gt;Assigned",Status,"&lt;&gt;Open",Status,"&lt;&gt;Hold&gt;",ResolvedDate,"&gt;="&amp;$C$1,ResolvedDate,"&lt;="&amp;$F$1)</f>
        <v/>
      </c>
      <c r="G759" s="137">
        <f>COUNTIFS(Severity,$B759,AssignedDate,"&gt;=01/01/2017 12:00:00 AM",AssignedDate,"&lt;="&amp;$F$1)</f>
        <v/>
      </c>
      <c r="H759" s="177" t="n"/>
      <c r="L759" s="57" t="n">
        <v>0</v>
      </c>
      <c r="M759" s="57" t="n"/>
    </row>
    <row r="760" spans="1:13">
      <c r="A760" s="137" t="n">
        <v>1</v>
      </c>
      <c r="B760" s="100" t="s">
        <v>525</v>
      </c>
      <c r="C760" s="137">
        <f>COUNTIFS(Severity,$B760,AssignedDate,"&gt;="&amp;$C$1,AssignedDate,"&lt;="&amp;$F$1)</f>
        <v/>
      </c>
      <c r="D760" s="137">
        <f>COUNTIFS(Severity,$B760,Status,"&lt;&gt;Suspend",Status,"&lt;&gt;Assigned",Status,"&lt;&gt;Open",Status,"&lt;&gt;Hold",ResolvedDate,"&gt;="&amp;$C$1,ResolvedDate,"&lt;="&amp;$F$1)</f>
        <v/>
      </c>
      <c r="E760" s="137">
        <f>COUNTIFS(Severity,$B760,SLA_Breach,"&lt;&gt;Yes",Status,"&lt;&gt;Suspend",Status,"&lt;&gt;Assigned",Status,"&lt;&gt;Open",Status,"&lt;&gt;Hold&gt;",ResolvedDate,"&gt;="&amp;$C$1,ResolvedDate,"&lt;="&amp;$F$1)</f>
        <v/>
      </c>
      <c r="F760" s="137">
        <f>COUNTIFS(Severity,$B760,SLA_Breach,"Yes",Status,"&lt;&gt;Suspend",Status,"&lt;&gt;Assigned",Status,"&lt;&gt;Open",Status,"&lt;&gt;Hold&gt;",ResolvedDate,"&gt;="&amp;$C$1,ResolvedDate,"&lt;="&amp;$F$1)</f>
        <v/>
      </c>
      <c r="G760" s="137">
        <f>COUNTIFS(Severity,$B760,AssignedDate,"&gt;=01/01/2017 12:00:00 AM",AssignedDate,"&lt;="&amp;$F$1)</f>
        <v/>
      </c>
      <c r="H760" s="177" t="n"/>
      <c r="L760" s="57" t="n">
        <v>0</v>
      </c>
      <c r="M760" s="57" t="n"/>
    </row>
    <row r="761" spans="1:13">
      <c r="A761" s="137" t="n">
        <v>1</v>
      </c>
      <c r="B761" s="100" t="s">
        <v>525</v>
      </c>
      <c r="C761" s="137">
        <f>COUNTIFS(Severity,$B761,AssignedDate,"&gt;="&amp;$C$1,AssignedDate,"&lt;="&amp;$F$1)</f>
        <v/>
      </c>
      <c r="D761" s="137">
        <f>COUNTIFS(Severity,$B761,Status,"&lt;&gt;Suspend",Status,"&lt;&gt;Assigned",Status,"&lt;&gt;Open",Status,"&lt;&gt;Hold",ResolvedDate,"&gt;="&amp;$C$1,ResolvedDate,"&lt;="&amp;$F$1)</f>
        <v/>
      </c>
      <c r="E761" s="137">
        <f>COUNTIFS(Severity,$B761,SLA_Breach,"&lt;&gt;Yes",Status,"&lt;&gt;Suspend",Status,"&lt;&gt;Assigned",Status,"&lt;&gt;Open",Status,"&lt;&gt;Hold&gt;",ResolvedDate,"&gt;="&amp;$C$1,ResolvedDate,"&lt;="&amp;$F$1)</f>
        <v/>
      </c>
      <c r="F761" s="137">
        <f>COUNTIFS(Severity,$B761,SLA_Breach,"Yes",Status,"&lt;&gt;Suspend",Status,"&lt;&gt;Assigned",Status,"&lt;&gt;Open",Status,"&lt;&gt;Hold&gt;",ResolvedDate,"&gt;="&amp;$C$1,ResolvedDate,"&lt;="&amp;$F$1)</f>
        <v/>
      </c>
      <c r="G761" s="137">
        <f>COUNTIFS(Severity,$B761,AssignedDate,"&gt;=01/01/2017 12:00:00 AM",AssignedDate,"&lt;="&amp;$F$1)</f>
        <v/>
      </c>
      <c r="H761" s="177" t="n"/>
      <c r="L761" s="57" t="n">
        <v>0</v>
      </c>
      <c r="M761" s="57" t="n"/>
    </row>
    <row r="762" spans="1:13">
      <c r="A762" s="137" t="n">
        <v>1</v>
      </c>
      <c r="B762" s="100" t="s">
        <v>525</v>
      </c>
      <c r="C762" s="137">
        <f>COUNTIFS(Severity,$B762,AssignedDate,"&gt;="&amp;$C$1,AssignedDate,"&lt;="&amp;$F$1)</f>
        <v/>
      </c>
      <c r="D762" s="137">
        <f>COUNTIFS(Severity,$B762,Status,"&lt;&gt;Suspend",Status,"&lt;&gt;Assigned",Status,"&lt;&gt;Open",Status,"&lt;&gt;Hold",ResolvedDate,"&gt;="&amp;$C$1,ResolvedDate,"&lt;="&amp;$F$1)</f>
        <v/>
      </c>
      <c r="E762" s="137">
        <f>COUNTIFS(Severity,$B762,SLA_Breach,"&lt;&gt;Yes",Status,"&lt;&gt;Suspend",Status,"&lt;&gt;Assigned",Status,"&lt;&gt;Open",Status,"&lt;&gt;Hold&gt;",ResolvedDate,"&gt;="&amp;$C$1,ResolvedDate,"&lt;="&amp;$F$1)</f>
        <v/>
      </c>
      <c r="F762" s="137">
        <f>COUNTIFS(Severity,$B762,SLA_Breach,"Yes",Status,"&lt;&gt;Suspend",Status,"&lt;&gt;Assigned",Status,"&lt;&gt;Open",Status,"&lt;&gt;Hold&gt;",ResolvedDate,"&gt;="&amp;$C$1,ResolvedDate,"&lt;="&amp;$F$1)</f>
        <v/>
      </c>
      <c r="G762" s="137">
        <f>COUNTIFS(Severity,$B762,AssignedDate,"&gt;=01/01/2017 12:00:00 AM",AssignedDate,"&lt;="&amp;$F$1)</f>
        <v/>
      </c>
      <c r="H762" s="177" t="n"/>
      <c r="L762" s="57" t="n">
        <v>0</v>
      </c>
      <c r="M762" s="57" t="n"/>
    </row>
    <row r="763" spans="1:13">
      <c r="A763" s="137" t="n">
        <v>1</v>
      </c>
      <c r="B763" s="100" t="s">
        <v>525</v>
      </c>
      <c r="C763" s="137">
        <f>COUNTIFS(Severity,$B763,AssignedDate,"&gt;="&amp;$C$1,AssignedDate,"&lt;="&amp;$F$1)</f>
        <v/>
      </c>
      <c r="D763" s="137">
        <f>COUNTIFS(Severity,$B763,Status,"&lt;&gt;Suspend",Status,"&lt;&gt;Assigned",Status,"&lt;&gt;Open",Status,"&lt;&gt;Hold",ResolvedDate,"&gt;="&amp;$C$1,ResolvedDate,"&lt;="&amp;$F$1)</f>
        <v/>
      </c>
      <c r="E763" s="137">
        <f>COUNTIFS(Severity,$B763,SLA_Breach,"&lt;&gt;Yes",Status,"&lt;&gt;Suspend",Status,"&lt;&gt;Assigned",Status,"&lt;&gt;Open",Status,"&lt;&gt;Hold&gt;",ResolvedDate,"&gt;="&amp;$C$1,ResolvedDate,"&lt;="&amp;$F$1)</f>
        <v/>
      </c>
      <c r="F763" s="137">
        <f>COUNTIFS(Severity,$B763,SLA_Breach,"Yes",Status,"&lt;&gt;Suspend",Status,"&lt;&gt;Assigned",Status,"&lt;&gt;Open",Status,"&lt;&gt;Hold&gt;",ResolvedDate,"&gt;="&amp;$C$1,ResolvedDate,"&lt;="&amp;$F$1)</f>
        <v/>
      </c>
      <c r="G763" s="137">
        <f>COUNTIFS(Severity,$B763,AssignedDate,"&gt;=01/01/2017 12:00:00 AM",AssignedDate,"&lt;="&amp;$F$1)</f>
        <v/>
      </c>
      <c r="H763" s="177" t="n"/>
      <c r="L763" s="57" t="n">
        <v>0</v>
      </c>
      <c r="M763" s="57" t="n"/>
    </row>
    <row r="764" spans="1:13">
      <c r="A764" s="137" t="n">
        <v>1</v>
      </c>
      <c r="B764" s="100" t="s">
        <v>525</v>
      </c>
      <c r="C764" s="137">
        <f>COUNTIFS(Severity,$B764,AssignedDate,"&gt;="&amp;$C$1,AssignedDate,"&lt;="&amp;$F$1)</f>
        <v/>
      </c>
      <c r="D764" s="137">
        <f>COUNTIFS(Severity,$B764,Status,"&lt;&gt;Suspend",Status,"&lt;&gt;Assigned",Status,"&lt;&gt;Open",Status,"&lt;&gt;Hold",ResolvedDate,"&gt;="&amp;$C$1,ResolvedDate,"&lt;="&amp;$F$1)</f>
        <v/>
      </c>
      <c r="E764" s="137">
        <f>COUNTIFS(Severity,$B764,SLA_Breach,"&lt;&gt;Yes",Status,"&lt;&gt;Suspend",Status,"&lt;&gt;Assigned",Status,"&lt;&gt;Open",Status,"&lt;&gt;Hold&gt;",ResolvedDate,"&gt;="&amp;$C$1,ResolvedDate,"&lt;="&amp;$F$1)</f>
        <v/>
      </c>
      <c r="F764" s="137">
        <f>COUNTIFS(Severity,$B764,SLA_Breach,"Yes",Status,"&lt;&gt;Suspend",Status,"&lt;&gt;Assigned",Status,"&lt;&gt;Open",Status,"&lt;&gt;Hold&gt;",ResolvedDate,"&gt;="&amp;$C$1,ResolvedDate,"&lt;="&amp;$F$1)</f>
        <v/>
      </c>
      <c r="G764" s="137">
        <f>COUNTIFS(Severity,$B764,AssignedDate,"&gt;=01/01/2017 12:00:00 AM",AssignedDate,"&lt;="&amp;$F$1)</f>
        <v/>
      </c>
      <c r="H764" s="177" t="n"/>
      <c r="L764" s="57" t="n">
        <v>0</v>
      </c>
      <c r="M764" s="57" t="n"/>
    </row>
    <row r="765" spans="1:13">
      <c r="A765" s="137" t="n">
        <v>1</v>
      </c>
      <c r="B765" s="100" t="s">
        <v>525</v>
      </c>
      <c r="C765" s="137">
        <f>COUNTIFS(Severity,$B765,AssignedDate,"&gt;="&amp;$C$1,AssignedDate,"&lt;="&amp;$F$1)</f>
        <v/>
      </c>
      <c r="D765" s="137">
        <f>COUNTIFS(Severity,$B765,Status,"&lt;&gt;Suspend",Status,"&lt;&gt;Assigned",Status,"&lt;&gt;Open",Status,"&lt;&gt;Hold",ResolvedDate,"&gt;="&amp;$C$1,ResolvedDate,"&lt;="&amp;$F$1)</f>
        <v/>
      </c>
      <c r="E765" s="137">
        <f>COUNTIFS(Severity,$B765,SLA_Breach,"&lt;&gt;Yes",Status,"&lt;&gt;Suspend",Status,"&lt;&gt;Assigned",Status,"&lt;&gt;Open",Status,"&lt;&gt;Hold&gt;",ResolvedDate,"&gt;="&amp;$C$1,ResolvedDate,"&lt;="&amp;$F$1)</f>
        <v/>
      </c>
      <c r="F765" s="137">
        <f>COUNTIFS(Severity,$B765,SLA_Breach,"Yes",Status,"&lt;&gt;Suspend",Status,"&lt;&gt;Assigned",Status,"&lt;&gt;Open",Status,"&lt;&gt;Hold&gt;",ResolvedDate,"&gt;="&amp;$C$1,ResolvedDate,"&lt;="&amp;$F$1)</f>
        <v/>
      </c>
      <c r="G765" s="137">
        <f>COUNTIFS(Severity,$B765,AssignedDate,"&gt;=01/01/2017 12:00:00 AM",AssignedDate,"&lt;="&amp;$F$1)</f>
        <v/>
      </c>
      <c r="H765" s="177" t="n"/>
      <c r="L765" s="57" t="n">
        <v>0</v>
      </c>
      <c r="M765" s="57" t="n"/>
    </row>
    <row r="766" spans="1:13">
      <c r="A766" s="137" t="n">
        <v>1</v>
      </c>
      <c r="B766" s="100" t="s">
        <v>525</v>
      </c>
      <c r="C766" s="137">
        <f>COUNTIFS(Severity,$B766,AssignedDate,"&gt;="&amp;$C$1,AssignedDate,"&lt;="&amp;$F$1)</f>
        <v/>
      </c>
      <c r="D766" s="137">
        <f>COUNTIFS(Severity,$B766,Status,"&lt;&gt;Suspend",Status,"&lt;&gt;Assigned",Status,"&lt;&gt;Open",Status,"&lt;&gt;Hold",ResolvedDate,"&gt;="&amp;$C$1,ResolvedDate,"&lt;="&amp;$F$1)</f>
        <v/>
      </c>
      <c r="E766" s="137">
        <f>COUNTIFS(Severity,$B766,SLA_Breach,"&lt;&gt;Yes",Status,"&lt;&gt;Suspend",Status,"&lt;&gt;Assigned",Status,"&lt;&gt;Open",Status,"&lt;&gt;Hold&gt;",ResolvedDate,"&gt;="&amp;$C$1,ResolvedDate,"&lt;="&amp;$F$1)</f>
        <v/>
      </c>
      <c r="F766" s="137">
        <f>COUNTIFS(Severity,$B766,SLA_Breach,"Yes",Status,"&lt;&gt;Suspend",Status,"&lt;&gt;Assigned",Status,"&lt;&gt;Open",Status,"&lt;&gt;Hold&gt;",ResolvedDate,"&gt;="&amp;$C$1,ResolvedDate,"&lt;="&amp;$F$1)</f>
        <v/>
      </c>
      <c r="G766" s="137">
        <f>COUNTIFS(Severity,$B766,AssignedDate,"&gt;=01/01/2017 12:00:00 AM",AssignedDate,"&lt;="&amp;$F$1)</f>
        <v/>
      </c>
      <c r="H766" s="177" t="n"/>
      <c r="L766" s="57" t="n">
        <v>0</v>
      </c>
      <c r="M766" s="57" t="n"/>
    </row>
    <row r="767" spans="1:13">
      <c r="A767" s="137" t="n">
        <v>1</v>
      </c>
      <c r="B767" s="100" t="s">
        <v>525</v>
      </c>
      <c r="C767" s="137">
        <f>COUNTIFS(Severity,$B767,AssignedDate,"&gt;="&amp;$C$1,AssignedDate,"&lt;="&amp;$F$1)</f>
        <v/>
      </c>
      <c r="D767" s="137">
        <f>COUNTIFS(Severity,$B767,Status,"&lt;&gt;Suspend",Status,"&lt;&gt;Assigned",Status,"&lt;&gt;Open",Status,"&lt;&gt;Hold",ResolvedDate,"&gt;="&amp;$C$1,ResolvedDate,"&lt;="&amp;$F$1)</f>
        <v/>
      </c>
      <c r="E767" s="137">
        <f>COUNTIFS(Severity,$B767,SLA_Breach,"&lt;&gt;Yes",Status,"&lt;&gt;Suspend",Status,"&lt;&gt;Assigned",Status,"&lt;&gt;Open",Status,"&lt;&gt;Hold&gt;",ResolvedDate,"&gt;="&amp;$C$1,ResolvedDate,"&lt;="&amp;$F$1)</f>
        <v/>
      </c>
      <c r="F767" s="137">
        <f>COUNTIFS(Severity,$B767,SLA_Breach,"Yes",Status,"&lt;&gt;Suspend",Status,"&lt;&gt;Assigned",Status,"&lt;&gt;Open",Status,"&lt;&gt;Hold&gt;",ResolvedDate,"&gt;="&amp;$C$1,ResolvedDate,"&lt;="&amp;$F$1)</f>
        <v/>
      </c>
      <c r="G767" s="137">
        <f>COUNTIFS(Severity,$B767,AssignedDate,"&gt;=01/01/2017 12:00:00 AM",AssignedDate,"&lt;="&amp;$F$1)</f>
        <v/>
      </c>
      <c r="H767" s="177" t="n"/>
      <c r="L767" s="57" t="n">
        <v>0</v>
      </c>
      <c r="M767" s="57" t="n"/>
    </row>
    <row r="768" spans="1:13">
      <c r="A768" s="137" t="n">
        <v>1</v>
      </c>
      <c r="B768" s="100" t="s">
        <v>525</v>
      </c>
      <c r="C768" s="137">
        <f>COUNTIFS(Severity,$B768,AssignedDate,"&gt;="&amp;$C$1,AssignedDate,"&lt;="&amp;$F$1)</f>
        <v/>
      </c>
      <c r="D768" s="137">
        <f>COUNTIFS(Severity,$B768,Status,"&lt;&gt;Suspend",Status,"&lt;&gt;Assigned",Status,"&lt;&gt;Open",Status,"&lt;&gt;Hold",ResolvedDate,"&gt;="&amp;$C$1,ResolvedDate,"&lt;="&amp;$F$1)</f>
        <v/>
      </c>
      <c r="E768" s="137">
        <f>COUNTIFS(Severity,$B768,SLA_Breach,"&lt;&gt;Yes",Status,"&lt;&gt;Suspend",Status,"&lt;&gt;Assigned",Status,"&lt;&gt;Open",Status,"&lt;&gt;Hold&gt;",ResolvedDate,"&gt;="&amp;$C$1,ResolvedDate,"&lt;="&amp;$F$1)</f>
        <v/>
      </c>
      <c r="F768" s="137">
        <f>COUNTIFS(Severity,$B768,SLA_Breach,"Yes",Status,"&lt;&gt;Suspend",Status,"&lt;&gt;Assigned",Status,"&lt;&gt;Open",Status,"&lt;&gt;Hold&gt;",ResolvedDate,"&gt;="&amp;$C$1,ResolvedDate,"&lt;="&amp;$F$1)</f>
        <v/>
      </c>
      <c r="G768" s="137">
        <f>COUNTIFS(Severity,$B768,AssignedDate,"&gt;=01/01/2017 12:00:00 AM",AssignedDate,"&lt;="&amp;$F$1)</f>
        <v/>
      </c>
      <c r="H768" s="177" t="n"/>
      <c r="L768" s="57" t="n">
        <v>0</v>
      </c>
      <c r="M768" s="57" t="n"/>
    </row>
    <row r="769" spans="1:13">
      <c r="A769" s="137" t="n">
        <v>1</v>
      </c>
      <c r="B769" s="100" t="s">
        <v>525</v>
      </c>
      <c r="C769" s="137">
        <f>COUNTIFS(Severity,$B769,AssignedDate,"&gt;="&amp;$C$1,AssignedDate,"&lt;="&amp;$F$1)</f>
        <v/>
      </c>
      <c r="D769" s="137">
        <f>COUNTIFS(Severity,$B769,Status,"&lt;&gt;Suspend",Status,"&lt;&gt;Assigned",Status,"&lt;&gt;Open",Status,"&lt;&gt;Hold",ResolvedDate,"&gt;="&amp;$C$1,ResolvedDate,"&lt;="&amp;$F$1)</f>
        <v/>
      </c>
      <c r="E769" s="137">
        <f>COUNTIFS(Severity,$B769,SLA_Breach,"&lt;&gt;Yes",Status,"&lt;&gt;Suspend",Status,"&lt;&gt;Assigned",Status,"&lt;&gt;Open",Status,"&lt;&gt;Hold&gt;",ResolvedDate,"&gt;="&amp;$C$1,ResolvedDate,"&lt;="&amp;$F$1)</f>
        <v/>
      </c>
      <c r="F769" s="137">
        <f>COUNTIFS(Severity,$B769,SLA_Breach,"Yes",Status,"&lt;&gt;Suspend",Status,"&lt;&gt;Assigned",Status,"&lt;&gt;Open",Status,"&lt;&gt;Hold&gt;",ResolvedDate,"&gt;="&amp;$C$1,ResolvedDate,"&lt;="&amp;$F$1)</f>
        <v/>
      </c>
      <c r="G769" s="137">
        <f>COUNTIFS(Severity,$B769,AssignedDate,"&gt;=01/01/2017 12:00:00 AM",AssignedDate,"&lt;="&amp;$F$1)</f>
        <v/>
      </c>
      <c r="H769" s="177" t="n"/>
      <c r="L769" s="57" t="n">
        <v>0</v>
      </c>
      <c r="M769" s="57" t="n"/>
    </row>
    <row r="770" spans="1:13">
      <c r="A770" s="137" t="n">
        <v>1</v>
      </c>
      <c r="B770" s="100" t="s">
        <v>525</v>
      </c>
      <c r="C770" s="137">
        <f>COUNTIFS(Severity,$B770,AssignedDate,"&gt;="&amp;$C$1,AssignedDate,"&lt;="&amp;$F$1)</f>
        <v/>
      </c>
      <c r="D770" s="137">
        <f>COUNTIFS(Severity,$B770,Status,"&lt;&gt;Suspend",Status,"&lt;&gt;Assigned",Status,"&lt;&gt;Open",Status,"&lt;&gt;Hold",ResolvedDate,"&gt;="&amp;$C$1,ResolvedDate,"&lt;="&amp;$F$1)</f>
        <v/>
      </c>
      <c r="E770" s="137">
        <f>COUNTIFS(Severity,$B770,SLA_Breach,"&lt;&gt;Yes",Status,"&lt;&gt;Suspend",Status,"&lt;&gt;Assigned",Status,"&lt;&gt;Open",Status,"&lt;&gt;Hold&gt;",ResolvedDate,"&gt;="&amp;$C$1,ResolvedDate,"&lt;="&amp;$F$1)</f>
        <v/>
      </c>
      <c r="F770" s="137">
        <f>COUNTIFS(Severity,$B770,SLA_Breach,"Yes",Status,"&lt;&gt;Suspend",Status,"&lt;&gt;Assigned",Status,"&lt;&gt;Open",Status,"&lt;&gt;Hold&gt;",ResolvedDate,"&gt;="&amp;$C$1,ResolvedDate,"&lt;="&amp;$F$1)</f>
        <v/>
      </c>
      <c r="G770" s="137">
        <f>COUNTIFS(Severity,$B770,AssignedDate,"&gt;=01/01/2017 12:00:00 AM",AssignedDate,"&lt;="&amp;$F$1)</f>
        <v/>
      </c>
      <c r="H770" s="177" t="n"/>
      <c r="L770" s="57" t="n">
        <v>0</v>
      </c>
      <c r="M770" s="57" t="n"/>
    </row>
    <row r="771" spans="1:13">
      <c r="A771" s="137" t="n">
        <v>1</v>
      </c>
      <c r="B771" s="100" t="s">
        <v>525</v>
      </c>
      <c r="C771" s="137">
        <f>COUNTIFS(Severity,$B771,AssignedDate,"&gt;="&amp;$C$1,AssignedDate,"&lt;="&amp;$F$1)</f>
        <v/>
      </c>
      <c r="D771" s="137">
        <f>COUNTIFS(Severity,$B771,Status,"&lt;&gt;Suspend",Status,"&lt;&gt;Assigned",Status,"&lt;&gt;Open",Status,"&lt;&gt;Hold",ResolvedDate,"&gt;="&amp;$C$1,ResolvedDate,"&lt;="&amp;$F$1)</f>
        <v/>
      </c>
      <c r="E771" s="137">
        <f>COUNTIFS(Severity,$B771,SLA_Breach,"&lt;&gt;Yes",Status,"&lt;&gt;Suspend",Status,"&lt;&gt;Assigned",Status,"&lt;&gt;Open",Status,"&lt;&gt;Hold&gt;",ResolvedDate,"&gt;="&amp;$C$1,ResolvedDate,"&lt;="&amp;$F$1)</f>
        <v/>
      </c>
      <c r="F771" s="137">
        <f>COUNTIFS(Severity,$B771,SLA_Breach,"Yes",Status,"&lt;&gt;Suspend",Status,"&lt;&gt;Assigned",Status,"&lt;&gt;Open",Status,"&lt;&gt;Hold&gt;",ResolvedDate,"&gt;="&amp;$C$1,ResolvedDate,"&lt;="&amp;$F$1)</f>
        <v/>
      </c>
      <c r="G771" s="137">
        <f>COUNTIFS(Severity,$B771,AssignedDate,"&gt;=01/01/2017 12:00:00 AM",AssignedDate,"&lt;="&amp;$F$1)</f>
        <v/>
      </c>
      <c r="H771" s="177" t="n"/>
      <c r="L771" s="57" t="n">
        <v>0</v>
      </c>
      <c r="M771" s="57" t="n"/>
    </row>
    <row r="772" spans="1:13">
      <c r="A772" s="137" t="n">
        <v>1</v>
      </c>
      <c r="B772" s="100" t="s">
        <v>525</v>
      </c>
      <c r="C772" s="137">
        <f>COUNTIFS(Severity,$B772,AssignedDate,"&gt;="&amp;$C$1,AssignedDate,"&lt;="&amp;$F$1)</f>
        <v/>
      </c>
      <c r="D772" s="137">
        <f>COUNTIFS(Severity,$B772,Status,"&lt;&gt;Suspend",Status,"&lt;&gt;Assigned",Status,"&lt;&gt;Open",Status,"&lt;&gt;Hold",ResolvedDate,"&gt;="&amp;$C$1,ResolvedDate,"&lt;="&amp;$F$1)</f>
        <v/>
      </c>
      <c r="E772" s="137">
        <f>COUNTIFS(Severity,$B772,SLA_Breach,"&lt;&gt;Yes",Status,"&lt;&gt;Suspend",Status,"&lt;&gt;Assigned",Status,"&lt;&gt;Open",Status,"&lt;&gt;Hold&gt;",ResolvedDate,"&gt;="&amp;$C$1,ResolvedDate,"&lt;="&amp;$F$1)</f>
        <v/>
      </c>
      <c r="F772" s="137">
        <f>COUNTIFS(Severity,$B772,SLA_Breach,"Yes",Status,"&lt;&gt;Suspend",Status,"&lt;&gt;Assigned",Status,"&lt;&gt;Open",Status,"&lt;&gt;Hold&gt;",ResolvedDate,"&gt;="&amp;$C$1,ResolvedDate,"&lt;="&amp;$F$1)</f>
        <v/>
      </c>
      <c r="G772" s="137">
        <f>COUNTIFS(Severity,$B772,AssignedDate,"&gt;=01/01/2017 12:00:00 AM",AssignedDate,"&lt;="&amp;$F$1)</f>
        <v/>
      </c>
      <c r="H772" s="177" t="n"/>
      <c r="L772" s="57" t="n">
        <v>0</v>
      </c>
      <c r="M772" s="57" t="n"/>
    </row>
    <row r="773" spans="1:13">
      <c r="A773" s="137" t="n">
        <v>1</v>
      </c>
      <c r="B773" s="100" t="s">
        <v>525</v>
      </c>
      <c r="C773" s="137">
        <f>COUNTIFS(Severity,$B773,AssignedDate,"&gt;="&amp;$C$1,AssignedDate,"&lt;="&amp;$F$1)</f>
        <v/>
      </c>
      <c r="D773" s="137">
        <f>COUNTIFS(Severity,$B773,Status,"&lt;&gt;Suspend",Status,"&lt;&gt;Assigned",Status,"&lt;&gt;Open",Status,"&lt;&gt;Hold",ResolvedDate,"&gt;="&amp;$C$1,ResolvedDate,"&lt;="&amp;$F$1)</f>
        <v/>
      </c>
      <c r="E773" s="137">
        <f>COUNTIFS(Severity,$B773,SLA_Breach,"&lt;&gt;Yes",Status,"&lt;&gt;Suspend",Status,"&lt;&gt;Assigned",Status,"&lt;&gt;Open",Status,"&lt;&gt;Hold&gt;",ResolvedDate,"&gt;="&amp;$C$1,ResolvedDate,"&lt;="&amp;$F$1)</f>
        <v/>
      </c>
      <c r="F773" s="137">
        <f>COUNTIFS(Severity,$B773,SLA_Breach,"Yes",Status,"&lt;&gt;Suspend",Status,"&lt;&gt;Assigned",Status,"&lt;&gt;Open",Status,"&lt;&gt;Hold&gt;",ResolvedDate,"&gt;="&amp;$C$1,ResolvedDate,"&lt;="&amp;$F$1)</f>
        <v/>
      </c>
      <c r="G773" s="137">
        <f>COUNTIFS(Severity,$B773,AssignedDate,"&gt;=01/01/2017 12:00:00 AM",AssignedDate,"&lt;="&amp;$F$1)</f>
        <v/>
      </c>
      <c r="H773" s="177" t="n"/>
      <c r="L773" s="57" t="n">
        <v>0</v>
      </c>
      <c r="M773" s="57" t="n"/>
    </row>
    <row r="774" spans="1:13">
      <c r="A774" s="137" t="n">
        <v>1</v>
      </c>
      <c r="B774" s="100" t="s">
        <v>525</v>
      </c>
      <c r="C774" s="137">
        <f>COUNTIFS(Severity,$B774,AssignedDate,"&gt;="&amp;$C$1,AssignedDate,"&lt;="&amp;$F$1)</f>
        <v/>
      </c>
      <c r="D774" s="137">
        <f>COUNTIFS(Severity,$B774,Status,"&lt;&gt;Suspend",Status,"&lt;&gt;Assigned",Status,"&lt;&gt;Open",Status,"&lt;&gt;Hold",ResolvedDate,"&gt;="&amp;$C$1,ResolvedDate,"&lt;="&amp;$F$1)</f>
        <v/>
      </c>
      <c r="E774" s="137">
        <f>COUNTIFS(Severity,$B774,SLA_Breach,"&lt;&gt;Yes",Status,"&lt;&gt;Suspend",Status,"&lt;&gt;Assigned",Status,"&lt;&gt;Open",Status,"&lt;&gt;Hold&gt;",ResolvedDate,"&gt;="&amp;$C$1,ResolvedDate,"&lt;="&amp;$F$1)</f>
        <v/>
      </c>
      <c r="F774" s="137">
        <f>COUNTIFS(Severity,$B774,SLA_Breach,"Yes",Status,"&lt;&gt;Suspend",Status,"&lt;&gt;Assigned",Status,"&lt;&gt;Open",Status,"&lt;&gt;Hold&gt;",ResolvedDate,"&gt;="&amp;$C$1,ResolvedDate,"&lt;="&amp;$F$1)</f>
        <v/>
      </c>
      <c r="G774" s="137">
        <f>COUNTIFS(Severity,$B774,AssignedDate,"&gt;=01/01/2017 12:00:00 AM",AssignedDate,"&lt;="&amp;$F$1)</f>
        <v/>
      </c>
      <c r="H774" s="177" t="n"/>
      <c r="L774" s="57" t="n">
        <v>0</v>
      </c>
      <c r="M774" s="57" t="n"/>
    </row>
    <row r="775" spans="1:13">
      <c r="A775" s="137" t="n">
        <v>1</v>
      </c>
      <c r="B775" s="100" t="s">
        <v>525</v>
      </c>
      <c r="C775" s="137">
        <f>COUNTIFS(Severity,$B775,AssignedDate,"&gt;="&amp;$C$1,AssignedDate,"&lt;="&amp;$F$1)</f>
        <v/>
      </c>
      <c r="D775" s="137">
        <f>COUNTIFS(Severity,$B775,Status,"&lt;&gt;Suspend",Status,"&lt;&gt;Assigned",Status,"&lt;&gt;Open",Status,"&lt;&gt;Hold",ResolvedDate,"&gt;="&amp;$C$1,ResolvedDate,"&lt;="&amp;$F$1)</f>
        <v/>
      </c>
      <c r="E775" s="137">
        <f>COUNTIFS(Severity,$B775,SLA_Breach,"&lt;&gt;Yes",Status,"&lt;&gt;Suspend",Status,"&lt;&gt;Assigned",Status,"&lt;&gt;Open",Status,"&lt;&gt;Hold&gt;",ResolvedDate,"&gt;="&amp;$C$1,ResolvedDate,"&lt;="&amp;$F$1)</f>
        <v/>
      </c>
      <c r="F775" s="137">
        <f>COUNTIFS(Severity,$B775,SLA_Breach,"Yes",Status,"&lt;&gt;Suspend",Status,"&lt;&gt;Assigned",Status,"&lt;&gt;Open",Status,"&lt;&gt;Hold&gt;",ResolvedDate,"&gt;="&amp;$C$1,ResolvedDate,"&lt;="&amp;$F$1)</f>
        <v/>
      </c>
      <c r="G775" s="137">
        <f>COUNTIFS(Severity,$B775,AssignedDate,"&gt;=01/01/2017 12:00:00 AM",AssignedDate,"&lt;="&amp;$F$1)</f>
        <v/>
      </c>
      <c r="H775" s="177" t="n"/>
      <c r="L775" s="57" t="n">
        <v>0</v>
      </c>
      <c r="M775" s="57" t="n"/>
    </row>
    <row r="776" spans="1:13">
      <c r="A776" s="137" t="n">
        <v>1</v>
      </c>
      <c r="B776" s="100" t="s">
        <v>525</v>
      </c>
      <c r="C776" s="137">
        <f>COUNTIFS(Severity,$B776,AssignedDate,"&gt;="&amp;$C$1,AssignedDate,"&lt;="&amp;$F$1)</f>
        <v/>
      </c>
      <c r="D776" s="137">
        <f>COUNTIFS(Severity,$B776,Status,"&lt;&gt;Suspend",Status,"&lt;&gt;Assigned",Status,"&lt;&gt;Open",Status,"&lt;&gt;Hold",ResolvedDate,"&gt;="&amp;$C$1,ResolvedDate,"&lt;="&amp;$F$1)</f>
        <v/>
      </c>
      <c r="E776" s="137">
        <f>COUNTIFS(Severity,$B776,SLA_Breach,"&lt;&gt;Yes",Status,"&lt;&gt;Suspend",Status,"&lt;&gt;Assigned",Status,"&lt;&gt;Open",Status,"&lt;&gt;Hold&gt;",ResolvedDate,"&gt;="&amp;$C$1,ResolvedDate,"&lt;="&amp;$F$1)</f>
        <v/>
      </c>
      <c r="F776" s="137">
        <f>COUNTIFS(Severity,$B776,SLA_Breach,"Yes",Status,"&lt;&gt;Suspend",Status,"&lt;&gt;Assigned",Status,"&lt;&gt;Open",Status,"&lt;&gt;Hold&gt;",ResolvedDate,"&gt;="&amp;$C$1,ResolvedDate,"&lt;="&amp;$F$1)</f>
        <v/>
      </c>
      <c r="G776" s="137">
        <f>COUNTIFS(Severity,$B776,AssignedDate,"&gt;=01/01/2017 12:00:00 AM",AssignedDate,"&lt;="&amp;$F$1)</f>
        <v/>
      </c>
      <c r="H776" s="177" t="n"/>
      <c r="L776" s="57" t="n">
        <v>0</v>
      </c>
      <c r="M776" s="57" t="n"/>
    </row>
    <row r="777" spans="1:13">
      <c r="A777" s="137" t="n">
        <v>1</v>
      </c>
      <c r="B777" s="100" t="s">
        <v>525</v>
      </c>
      <c r="C777" s="137">
        <f>COUNTIFS(Severity,$B777,AssignedDate,"&gt;="&amp;$C$1,AssignedDate,"&lt;="&amp;$F$1)</f>
        <v/>
      </c>
      <c r="D777" s="137">
        <f>COUNTIFS(Severity,$B777,Status,"&lt;&gt;Suspend",Status,"&lt;&gt;Assigned",Status,"&lt;&gt;Open",Status,"&lt;&gt;Hold",ResolvedDate,"&gt;="&amp;$C$1,ResolvedDate,"&lt;="&amp;$F$1)</f>
        <v/>
      </c>
      <c r="E777" s="137">
        <f>COUNTIFS(Severity,$B777,SLA_Breach,"&lt;&gt;Yes",Status,"&lt;&gt;Suspend",Status,"&lt;&gt;Assigned",Status,"&lt;&gt;Open",Status,"&lt;&gt;Hold&gt;",ResolvedDate,"&gt;="&amp;$C$1,ResolvedDate,"&lt;="&amp;$F$1)</f>
        <v/>
      </c>
      <c r="F777" s="137">
        <f>COUNTIFS(Severity,$B777,SLA_Breach,"Yes",Status,"&lt;&gt;Suspend",Status,"&lt;&gt;Assigned",Status,"&lt;&gt;Open",Status,"&lt;&gt;Hold&gt;",ResolvedDate,"&gt;="&amp;$C$1,ResolvedDate,"&lt;="&amp;$F$1)</f>
        <v/>
      </c>
      <c r="G777" s="137">
        <f>COUNTIFS(Severity,$B777,AssignedDate,"&gt;=01/01/2017 12:00:00 AM",AssignedDate,"&lt;="&amp;$F$1)</f>
        <v/>
      </c>
      <c r="H777" s="177" t="n"/>
      <c r="L777" s="57" t="n">
        <v>0</v>
      </c>
      <c r="M777" s="57" t="n"/>
    </row>
    <row r="778" spans="1:13">
      <c r="A778" s="137" t="n">
        <v>1</v>
      </c>
      <c r="B778" s="100" t="s">
        <v>525</v>
      </c>
      <c r="C778" s="137">
        <f>COUNTIFS(Severity,$B778,AssignedDate,"&gt;="&amp;$C$1,AssignedDate,"&lt;="&amp;$F$1)</f>
        <v/>
      </c>
      <c r="D778" s="137">
        <f>COUNTIFS(Severity,$B778,Status,"&lt;&gt;Suspend",Status,"&lt;&gt;Assigned",Status,"&lt;&gt;Open",Status,"&lt;&gt;Hold",ResolvedDate,"&gt;="&amp;$C$1,ResolvedDate,"&lt;="&amp;$F$1)</f>
        <v/>
      </c>
      <c r="E778" s="137">
        <f>COUNTIFS(Severity,$B778,SLA_Breach,"&lt;&gt;Yes",Status,"&lt;&gt;Suspend",Status,"&lt;&gt;Assigned",Status,"&lt;&gt;Open",Status,"&lt;&gt;Hold&gt;",ResolvedDate,"&gt;="&amp;$C$1,ResolvedDate,"&lt;="&amp;$F$1)</f>
        <v/>
      </c>
      <c r="F778" s="137">
        <f>COUNTIFS(Severity,$B778,SLA_Breach,"Yes",Status,"&lt;&gt;Suspend",Status,"&lt;&gt;Assigned",Status,"&lt;&gt;Open",Status,"&lt;&gt;Hold&gt;",ResolvedDate,"&gt;="&amp;$C$1,ResolvedDate,"&lt;="&amp;$F$1)</f>
        <v/>
      </c>
      <c r="G778" s="137">
        <f>COUNTIFS(Severity,$B778,AssignedDate,"&gt;=01/01/2017 12:00:00 AM",AssignedDate,"&lt;="&amp;$F$1)</f>
        <v/>
      </c>
      <c r="H778" s="177" t="n"/>
      <c r="L778" s="57" t="n">
        <v>0</v>
      </c>
      <c r="M778" s="57" t="n"/>
    </row>
    <row r="779" spans="1:13">
      <c r="A779" s="137" t="n">
        <v>1</v>
      </c>
      <c r="B779" s="100" t="s">
        <v>525</v>
      </c>
      <c r="C779" s="137">
        <f>COUNTIFS(Severity,$B779,AssignedDate,"&gt;="&amp;$C$1,AssignedDate,"&lt;="&amp;$F$1)</f>
        <v/>
      </c>
      <c r="D779" s="137">
        <f>COUNTIFS(Severity,$B779,Status,"&lt;&gt;Suspend",Status,"&lt;&gt;Assigned",Status,"&lt;&gt;Open",Status,"&lt;&gt;Hold",ResolvedDate,"&gt;="&amp;$C$1,ResolvedDate,"&lt;="&amp;$F$1)</f>
        <v/>
      </c>
      <c r="E779" s="137">
        <f>COUNTIFS(Severity,$B779,SLA_Breach,"&lt;&gt;Yes",Status,"&lt;&gt;Suspend",Status,"&lt;&gt;Assigned",Status,"&lt;&gt;Open",Status,"&lt;&gt;Hold&gt;",ResolvedDate,"&gt;="&amp;$C$1,ResolvedDate,"&lt;="&amp;$F$1)</f>
        <v/>
      </c>
      <c r="F779" s="137">
        <f>COUNTIFS(Severity,$B779,SLA_Breach,"Yes",Status,"&lt;&gt;Suspend",Status,"&lt;&gt;Assigned",Status,"&lt;&gt;Open",Status,"&lt;&gt;Hold&gt;",ResolvedDate,"&gt;="&amp;$C$1,ResolvedDate,"&lt;="&amp;$F$1)</f>
        <v/>
      </c>
      <c r="G779" s="137">
        <f>COUNTIFS(Severity,$B779,AssignedDate,"&gt;=01/01/2017 12:00:00 AM",AssignedDate,"&lt;="&amp;$F$1)</f>
        <v/>
      </c>
      <c r="H779" s="177" t="n"/>
      <c r="L779" s="57" t="n">
        <v>0</v>
      </c>
      <c r="M779" s="57" t="n"/>
    </row>
    <row r="780" spans="1:13">
      <c r="A780" s="137" t="n">
        <v>1</v>
      </c>
      <c r="B780" s="100" t="s">
        <v>525</v>
      </c>
      <c r="C780" s="137">
        <f>COUNTIFS(Severity,$B780,AssignedDate,"&gt;="&amp;$C$1,AssignedDate,"&lt;="&amp;$F$1)</f>
        <v/>
      </c>
      <c r="D780" s="137">
        <f>COUNTIFS(Severity,$B780,Status,"&lt;&gt;Suspend",Status,"&lt;&gt;Assigned",Status,"&lt;&gt;Open",Status,"&lt;&gt;Hold",ResolvedDate,"&gt;="&amp;$C$1,ResolvedDate,"&lt;="&amp;$F$1)</f>
        <v/>
      </c>
      <c r="E780" s="137">
        <f>COUNTIFS(Severity,$B780,SLA_Breach,"&lt;&gt;Yes",Status,"&lt;&gt;Suspend",Status,"&lt;&gt;Assigned",Status,"&lt;&gt;Open",Status,"&lt;&gt;Hold&gt;",ResolvedDate,"&gt;="&amp;$C$1,ResolvedDate,"&lt;="&amp;$F$1)</f>
        <v/>
      </c>
      <c r="F780" s="137">
        <f>COUNTIFS(Severity,$B780,SLA_Breach,"Yes",Status,"&lt;&gt;Suspend",Status,"&lt;&gt;Assigned",Status,"&lt;&gt;Open",Status,"&lt;&gt;Hold&gt;",ResolvedDate,"&gt;="&amp;$C$1,ResolvedDate,"&lt;="&amp;$F$1)</f>
        <v/>
      </c>
      <c r="G780" s="137">
        <f>COUNTIFS(Severity,$B780,AssignedDate,"&gt;=01/01/2017 12:00:00 AM",AssignedDate,"&lt;="&amp;$F$1)</f>
        <v/>
      </c>
      <c r="H780" s="177" t="n"/>
      <c r="L780" s="57" t="n">
        <v>0</v>
      </c>
      <c r="M780" s="57" t="n"/>
    </row>
    <row r="781" spans="1:13">
      <c r="A781" s="137" t="n">
        <v>1</v>
      </c>
      <c r="B781" s="100" t="s">
        <v>525</v>
      </c>
      <c r="C781" s="137">
        <f>COUNTIFS(Severity,$B781,AssignedDate,"&gt;="&amp;$C$1,AssignedDate,"&lt;="&amp;$F$1)</f>
        <v/>
      </c>
      <c r="D781" s="137">
        <f>COUNTIFS(Severity,$B781,Status,"&lt;&gt;Suspend",Status,"&lt;&gt;Assigned",Status,"&lt;&gt;Open",Status,"&lt;&gt;Hold",ResolvedDate,"&gt;="&amp;$C$1,ResolvedDate,"&lt;="&amp;$F$1)</f>
        <v/>
      </c>
      <c r="E781" s="137">
        <f>COUNTIFS(Severity,$B781,SLA_Breach,"&lt;&gt;Yes",Status,"&lt;&gt;Suspend",Status,"&lt;&gt;Assigned",Status,"&lt;&gt;Open",Status,"&lt;&gt;Hold&gt;",ResolvedDate,"&gt;="&amp;$C$1,ResolvedDate,"&lt;="&amp;$F$1)</f>
        <v/>
      </c>
      <c r="F781" s="137">
        <f>COUNTIFS(Severity,$B781,SLA_Breach,"Yes",Status,"&lt;&gt;Suspend",Status,"&lt;&gt;Assigned",Status,"&lt;&gt;Open",Status,"&lt;&gt;Hold&gt;",ResolvedDate,"&gt;="&amp;$C$1,ResolvedDate,"&lt;="&amp;$F$1)</f>
        <v/>
      </c>
      <c r="G781" s="137">
        <f>COUNTIFS(Severity,$B781,AssignedDate,"&gt;=01/01/2017 12:00:00 AM",AssignedDate,"&lt;="&amp;$F$1)</f>
        <v/>
      </c>
      <c r="H781" s="177" t="n"/>
      <c r="L781" s="57" t="n">
        <v>0</v>
      </c>
      <c r="M781" s="57" t="n"/>
    </row>
    <row r="782" spans="1:13">
      <c r="A782" s="137" t="n">
        <v>1</v>
      </c>
      <c r="B782" s="100" t="s">
        <v>525</v>
      </c>
      <c r="C782" s="137">
        <f>COUNTIFS(Severity,$B782,AssignedDate,"&gt;="&amp;$C$1,AssignedDate,"&lt;="&amp;$F$1)</f>
        <v/>
      </c>
      <c r="D782" s="137">
        <f>COUNTIFS(Severity,$B782,Status,"&lt;&gt;Suspend",Status,"&lt;&gt;Assigned",Status,"&lt;&gt;Open",Status,"&lt;&gt;Hold",ResolvedDate,"&gt;="&amp;$C$1,ResolvedDate,"&lt;="&amp;$F$1)</f>
        <v/>
      </c>
      <c r="E782" s="137">
        <f>COUNTIFS(Severity,$B782,SLA_Breach,"&lt;&gt;Yes",Status,"&lt;&gt;Suspend",Status,"&lt;&gt;Assigned",Status,"&lt;&gt;Open",Status,"&lt;&gt;Hold&gt;",ResolvedDate,"&gt;="&amp;$C$1,ResolvedDate,"&lt;="&amp;$F$1)</f>
        <v/>
      </c>
      <c r="F782" s="137">
        <f>COUNTIFS(Severity,$B782,SLA_Breach,"Yes",Status,"&lt;&gt;Suspend",Status,"&lt;&gt;Assigned",Status,"&lt;&gt;Open",Status,"&lt;&gt;Hold&gt;",ResolvedDate,"&gt;="&amp;$C$1,ResolvedDate,"&lt;="&amp;$F$1)</f>
        <v/>
      </c>
      <c r="G782" s="137">
        <f>COUNTIFS(Severity,$B782,AssignedDate,"&gt;=01/01/2017 12:00:00 AM",AssignedDate,"&lt;="&amp;$F$1)</f>
        <v/>
      </c>
      <c r="H782" s="177" t="n"/>
      <c r="L782" s="57" t="n">
        <v>0</v>
      </c>
      <c r="M782" s="57" t="n"/>
    </row>
    <row r="783" spans="1:13">
      <c r="A783" s="137" t="n">
        <v>1</v>
      </c>
      <c r="B783" s="100" t="s">
        <v>525</v>
      </c>
      <c r="C783" s="137">
        <f>COUNTIFS(Severity,$B783,AssignedDate,"&gt;="&amp;$C$1,AssignedDate,"&lt;="&amp;$F$1)</f>
        <v/>
      </c>
      <c r="D783" s="137">
        <f>COUNTIFS(Severity,$B783,Status,"&lt;&gt;Suspend",Status,"&lt;&gt;Assigned",Status,"&lt;&gt;Open",Status,"&lt;&gt;Hold",ResolvedDate,"&gt;="&amp;$C$1,ResolvedDate,"&lt;="&amp;$F$1)</f>
        <v/>
      </c>
      <c r="E783" s="137">
        <f>COUNTIFS(Severity,$B783,SLA_Breach,"&lt;&gt;Yes",Status,"&lt;&gt;Suspend",Status,"&lt;&gt;Assigned",Status,"&lt;&gt;Open",Status,"&lt;&gt;Hold&gt;",ResolvedDate,"&gt;="&amp;$C$1,ResolvedDate,"&lt;="&amp;$F$1)</f>
        <v/>
      </c>
      <c r="F783" s="137">
        <f>COUNTIFS(Severity,$B783,SLA_Breach,"Yes",Status,"&lt;&gt;Suspend",Status,"&lt;&gt;Assigned",Status,"&lt;&gt;Open",Status,"&lt;&gt;Hold&gt;",ResolvedDate,"&gt;="&amp;$C$1,ResolvedDate,"&lt;="&amp;$F$1)</f>
        <v/>
      </c>
      <c r="G783" s="137">
        <f>COUNTIFS(Severity,$B783,AssignedDate,"&gt;=01/01/2017 12:00:00 AM",AssignedDate,"&lt;="&amp;$F$1)</f>
        <v/>
      </c>
      <c r="H783" s="177" t="n"/>
      <c r="L783" s="57" t="n">
        <v>0</v>
      </c>
      <c r="M783" s="57" t="n"/>
    </row>
    <row r="784" spans="1:13">
      <c r="A784" s="137" t="n">
        <v>1</v>
      </c>
      <c r="B784" s="100" t="s">
        <v>525</v>
      </c>
      <c r="C784" s="137">
        <f>COUNTIFS(Severity,$B784,AssignedDate,"&gt;="&amp;$C$1,AssignedDate,"&lt;="&amp;$F$1)</f>
        <v/>
      </c>
      <c r="D784" s="137">
        <f>COUNTIFS(Severity,$B784,Status,"&lt;&gt;Suspend",Status,"&lt;&gt;Assigned",Status,"&lt;&gt;Open",Status,"&lt;&gt;Hold",ResolvedDate,"&gt;="&amp;$C$1,ResolvedDate,"&lt;="&amp;$F$1)</f>
        <v/>
      </c>
      <c r="E784" s="137">
        <f>COUNTIFS(Severity,$B784,SLA_Breach,"&lt;&gt;Yes",Status,"&lt;&gt;Suspend",Status,"&lt;&gt;Assigned",Status,"&lt;&gt;Open",Status,"&lt;&gt;Hold&gt;",ResolvedDate,"&gt;="&amp;$C$1,ResolvedDate,"&lt;="&amp;$F$1)</f>
        <v/>
      </c>
      <c r="F784" s="137">
        <f>COUNTIFS(Severity,$B784,SLA_Breach,"Yes",Status,"&lt;&gt;Suspend",Status,"&lt;&gt;Assigned",Status,"&lt;&gt;Open",Status,"&lt;&gt;Hold&gt;",ResolvedDate,"&gt;="&amp;$C$1,ResolvedDate,"&lt;="&amp;$F$1)</f>
        <v/>
      </c>
      <c r="G784" s="137">
        <f>COUNTIFS(Severity,$B784,AssignedDate,"&gt;=01/01/2017 12:00:00 AM",AssignedDate,"&lt;="&amp;$F$1)</f>
        <v/>
      </c>
      <c r="H784" s="177" t="n"/>
      <c r="L784" s="57" t="n">
        <v>0</v>
      </c>
      <c r="M784" s="57" t="n"/>
    </row>
    <row r="785" spans="1:13">
      <c r="A785" s="137" t="n">
        <v>1</v>
      </c>
      <c r="B785" s="100" t="s">
        <v>525</v>
      </c>
      <c r="C785" s="137">
        <f>COUNTIFS(Severity,$B785,AssignedDate,"&gt;="&amp;$C$1,AssignedDate,"&lt;="&amp;$F$1)</f>
        <v/>
      </c>
      <c r="D785" s="137">
        <f>COUNTIFS(Severity,$B785,Status,"&lt;&gt;Suspend",Status,"&lt;&gt;Assigned",Status,"&lt;&gt;Open",Status,"&lt;&gt;Hold",ResolvedDate,"&gt;="&amp;$C$1,ResolvedDate,"&lt;="&amp;$F$1)</f>
        <v/>
      </c>
      <c r="E785" s="137">
        <f>COUNTIFS(Severity,$B785,SLA_Breach,"&lt;&gt;Yes",Status,"&lt;&gt;Suspend",Status,"&lt;&gt;Assigned",Status,"&lt;&gt;Open",Status,"&lt;&gt;Hold&gt;",ResolvedDate,"&gt;="&amp;$C$1,ResolvedDate,"&lt;="&amp;$F$1)</f>
        <v/>
      </c>
      <c r="F785" s="137">
        <f>COUNTIFS(Severity,$B785,SLA_Breach,"Yes",Status,"&lt;&gt;Suspend",Status,"&lt;&gt;Assigned",Status,"&lt;&gt;Open",Status,"&lt;&gt;Hold&gt;",ResolvedDate,"&gt;="&amp;$C$1,ResolvedDate,"&lt;="&amp;$F$1)</f>
        <v/>
      </c>
      <c r="G785" s="137">
        <f>COUNTIFS(Severity,$B785,AssignedDate,"&gt;=01/01/2017 12:00:00 AM",AssignedDate,"&lt;="&amp;$F$1)</f>
        <v/>
      </c>
      <c r="H785" s="177" t="n"/>
      <c r="L785" s="57" t="n">
        <v>0</v>
      </c>
      <c r="M785" s="57" t="n"/>
    </row>
    <row r="786" spans="1:13">
      <c r="A786" s="137" t="n">
        <v>1</v>
      </c>
      <c r="B786" s="100" t="s">
        <v>525</v>
      </c>
      <c r="C786" s="137">
        <f>COUNTIFS(Severity,$B786,AssignedDate,"&gt;="&amp;$C$1,AssignedDate,"&lt;="&amp;$F$1)</f>
        <v/>
      </c>
      <c r="D786" s="137">
        <f>COUNTIFS(Severity,$B786,Status,"&lt;&gt;Suspend",Status,"&lt;&gt;Assigned",Status,"&lt;&gt;Open",Status,"&lt;&gt;Hold",ResolvedDate,"&gt;="&amp;$C$1,ResolvedDate,"&lt;="&amp;$F$1)</f>
        <v/>
      </c>
      <c r="E786" s="137">
        <f>COUNTIFS(Severity,$B786,SLA_Breach,"&lt;&gt;Yes",Status,"&lt;&gt;Suspend",Status,"&lt;&gt;Assigned",Status,"&lt;&gt;Open",Status,"&lt;&gt;Hold&gt;",ResolvedDate,"&gt;="&amp;$C$1,ResolvedDate,"&lt;="&amp;$F$1)</f>
        <v/>
      </c>
      <c r="F786" s="137">
        <f>COUNTIFS(Severity,$B786,SLA_Breach,"Yes",Status,"&lt;&gt;Suspend",Status,"&lt;&gt;Assigned",Status,"&lt;&gt;Open",Status,"&lt;&gt;Hold&gt;",ResolvedDate,"&gt;="&amp;$C$1,ResolvedDate,"&lt;="&amp;$F$1)</f>
        <v/>
      </c>
      <c r="G786" s="137">
        <f>COUNTIFS(Severity,$B786,AssignedDate,"&gt;=01/01/2017 12:00:00 AM",AssignedDate,"&lt;="&amp;$F$1)</f>
        <v/>
      </c>
      <c r="H786" s="177" t="n"/>
      <c r="L786" s="57" t="n">
        <v>0</v>
      </c>
      <c r="M786" s="57" t="n"/>
    </row>
    <row r="787" spans="1:13">
      <c r="A787" s="137" t="n">
        <v>1</v>
      </c>
      <c r="B787" s="100" t="s">
        <v>525</v>
      </c>
      <c r="C787" s="137">
        <f>COUNTIFS(Severity,$B787,AssignedDate,"&gt;="&amp;$C$1,AssignedDate,"&lt;="&amp;$F$1)</f>
        <v/>
      </c>
      <c r="D787" s="137">
        <f>COUNTIFS(Severity,$B787,Status,"&lt;&gt;Suspend",Status,"&lt;&gt;Assigned",Status,"&lt;&gt;Open",Status,"&lt;&gt;Hold",ResolvedDate,"&gt;="&amp;$C$1,ResolvedDate,"&lt;="&amp;$F$1)</f>
        <v/>
      </c>
      <c r="E787" s="137">
        <f>COUNTIFS(Severity,$B787,SLA_Breach,"&lt;&gt;Yes",Status,"&lt;&gt;Suspend",Status,"&lt;&gt;Assigned",Status,"&lt;&gt;Open",Status,"&lt;&gt;Hold&gt;",ResolvedDate,"&gt;="&amp;$C$1,ResolvedDate,"&lt;="&amp;$F$1)</f>
        <v/>
      </c>
      <c r="F787" s="137">
        <f>COUNTIFS(Severity,$B787,SLA_Breach,"Yes",Status,"&lt;&gt;Suspend",Status,"&lt;&gt;Assigned",Status,"&lt;&gt;Open",Status,"&lt;&gt;Hold&gt;",ResolvedDate,"&gt;="&amp;$C$1,ResolvedDate,"&lt;="&amp;$F$1)</f>
        <v/>
      </c>
      <c r="G787" s="137">
        <f>COUNTIFS(Severity,$B787,AssignedDate,"&gt;=01/01/2017 12:00:00 AM",AssignedDate,"&lt;="&amp;$F$1)</f>
        <v/>
      </c>
      <c r="H787" s="177" t="n"/>
      <c r="L787" s="57" t="n">
        <v>0</v>
      </c>
      <c r="M787" s="57" t="n"/>
    </row>
    <row r="788" spans="1:13">
      <c r="A788" s="137" t="n">
        <v>1</v>
      </c>
      <c r="B788" s="100" t="s">
        <v>525</v>
      </c>
      <c r="C788" s="137">
        <f>COUNTIFS(Severity,$B788,AssignedDate,"&gt;="&amp;$C$1,AssignedDate,"&lt;="&amp;$F$1)</f>
        <v/>
      </c>
      <c r="D788" s="137">
        <f>COUNTIFS(Severity,$B788,Status,"&lt;&gt;Suspend",Status,"&lt;&gt;Assigned",Status,"&lt;&gt;Open",Status,"&lt;&gt;Hold",ResolvedDate,"&gt;="&amp;$C$1,ResolvedDate,"&lt;="&amp;$F$1)</f>
        <v/>
      </c>
      <c r="E788" s="137">
        <f>COUNTIFS(Severity,$B788,SLA_Breach,"&lt;&gt;Yes",Status,"&lt;&gt;Suspend",Status,"&lt;&gt;Assigned",Status,"&lt;&gt;Open",Status,"&lt;&gt;Hold&gt;",ResolvedDate,"&gt;="&amp;$C$1,ResolvedDate,"&lt;="&amp;$F$1)</f>
        <v/>
      </c>
      <c r="F788" s="137">
        <f>COUNTIFS(Severity,$B788,SLA_Breach,"Yes",Status,"&lt;&gt;Suspend",Status,"&lt;&gt;Assigned",Status,"&lt;&gt;Open",Status,"&lt;&gt;Hold&gt;",ResolvedDate,"&gt;="&amp;$C$1,ResolvedDate,"&lt;="&amp;$F$1)</f>
        <v/>
      </c>
      <c r="G788" s="137">
        <f>COUNTIFS(Severity,$B788,AssignedDate,"&gt;=01/01/2017 12:00:00 AM",AssignedDate,"&lt;="&amp;$F$1)</f>
        <v/>
      </c>
      <c r="H788" s="177" t="n"/>
      <c r="L788" s="57" t="n">
        <v>0</v>
      </c>
      <c r="M788" s="57" t="n"/>
    </row>
    <row r="789" spans="1:13">
      <c r="A789" s="137" t="n">
        <v>1</v>
      </c>
      <c r="B789" s="100" t="s">
        <v>525</v>
      </c>
      <c r="C789" s="137">
        <f>COUNTIFS(Severity,$B789,AssignedDate,"&gt;="&amp;$C$1,AssignedDate,"&lt;="&amp;$F$1)</f>
        <v/>
      </c>
      <c r="D789" s="137">
        <f>COUNTIFS(Severity,$B789,Status,"&lt;&gt;Suspend",Status,"&lt;&gt;Assigned",Status,"&lt;&gt;Open",Status,"&lt;&gt;Hold",ResolvedDate,"&gt;="&amp;$C$1,ResolvedDate,"&lt;="&amp;$F$1)</f>
        <v/>
      </c>
      <c r="E789" s="137">
        <f>COUNTIFS(Severity,$B789,SLA_Breach,"&lt;&gt;Yes",Status,"&lt;&gt;Suspend",Status,"&lt;&gt;Assigned",Status,"&lt;&gt;Open",Status,"&lt;&gt;Hold&gt;",ResolvedDate,"&gt;="&amp;$C$1,ResolvedDate,"&lt;="&amp;$F$1)</f>
        <v/>
      </c>
      <c r="F789" s="137">
        <f>COUNTIFS(Severity,$B789,SLA_Breach,"Yes",Status,"&lt;&gt;Suspend",Status,"&lt;&gt;Assigned",Status,"&lt;&gt;Open",Status,"&lt;&gt;Hold&gt;",ResolvedDate,"&gt;="&amp;$C$1,ResolvedDate,"&lt;="&amp;$F$1)</f>
        <v/>
      </c>
      <c r="G789" s="137">
        <f>COUNTIFS(Severity,$B789,AssignedDate,"&gt;=01/01/2017 12:00:00 AM",AssignedDate,"&lt;="&amp;$F$1)</f>
        <v/>
      </c>
      <c r="H789" s="177" t="n"/>
      <c r="L789" s="57" t="n">
        <v>0</v>
      </c>
      <c r="M789" s="57" t="n"/>
    </row>
    <row r="790" spans="1:13">
      <c r="A790" s="137" t="n">
        <v>1</v>
      </c>
      <c r="B790" s="100" t="s">
        <v>525</v>
      </c>
      <c r="C790" s="137">
        <f>COUNTIFS(Severity,$B790,AssignedDate,"&gt;="&amp;$C$1,AssignedDate,"&lt;="&amp;$F$1)</f>
        <v/>
      </c>
      <c r="D790" s="137">
        <f>COUNTIFS(Severity,$B790,Status,"&lt;&gt;Suspend",Status,"&lt;&gt;Assigned",Status,"&lt;&gt;Open",Status,"&lt;&gt;Hold",ResolvedDate,"&gt;="&amp;$C$1,ResolvedDate,"&lt;="&amp;$F$1)</f>
        <v/>
      </c>
      <c r="E790" s="137">
        <f>COUNTIFS(Severity,$B790,SLA_Breach,"&lt;&gt;Yes",Status,"&lt;&gt;Suspend",Status,"&lt;&gt;Assigned",Status,"&lt;&gt;Open",Status,"&lt;&gt;Hold&gt;",ResolvedDate,"&gt;="&amp;$C$1,ResolvedDate,"&lt;="&amp;$F$1)</f>
        <v/>
      </c>
      <c r="F790" s="137">
        <f>COUNTIFS(Severity,$B790,SLA_Breach,"Yes",Status,"&lt;&gt;Suspend",Status,"&lt;&gt;Assigned",Status,"&lt;&gt;Open",Status,"&lt;&gt;Hold&gt;",ResolvedDate,"&gt;="&amp;$C$1,ResolvedDate,"&lt;="&amp;$F$1)</f>
        <v/>
      </c>
      <c r="G790" s="137">
        <f>COUNTIFS(Severity,$B790,AssignedDate,"&gt;=01/01/2017 12:00:00 AM",AssignedDate,"&lt;="&amp;$F$1)</f>
        <v/>
      </c>
      <c r="H790" s="177" t="n"/>
      <c r="L790" s="57" t="n">
        <v>0</v>
      </c>
      <c r="M790" s="57" t="n"/>
    </row>
    <row r="791" spans="1:13">
      <c r="A791" s="137" t="n">
        <v>1</v>
      </c>
      <c r="B791" s="100" t="s">
        <v>525</v>
      </c>
      <c r="C791" s="137">
        <f>COUNTIFS(Severity,$B791,AssignedDate,"&gt;="&amp;$C$1,AssignedDate,"&lt;="&amp;$F$1)</f>
        <v/>
      </c>
      <c r="D791" s="137">
        <f>COUNTIFS(Severity,$B791,Status,"&lt;&gt;Suspend",Status,"&lt;&gt;Assigned",Status,"&lt;&gt;Open",Status,"&lt;&gt;Hold",ResolvedDate,"&gt;="&amp;$C$1,ResolvedDate,"&lt;="&amp;$F$1)</f>
        <v/>
      </c>
      <c r="E791" s="137">
        <f>COUNTIFS(Severity,$B791,SLA_Breach,"&lt;&gt;Yes",Status,"&lt;&gt;Suspend",Status,"&lt;&gt;Assigned",Status,"&lt;&gt;Open",Status,"&lt;&gt;Hold&gt;",ResolvedDate,"&gt;="&amp;$C$1,ResolvedDate,"&lt;="&amp;$F$1)</f>
        <v/>
      </c>
      <c r="F791" s="137">
        <f>COUNTIFS(Severity,$B791,SLA_Breach,"Yes",Status,"&lt;&gt;Suspend",Status,"&lt;&gt;Assigned",Status,"&lt;&gt;Open",Status,"&lt;&gt;Hold&gt;",ResolvedDate,"&gt;="&amp;$C$1,ResolvedDate,"&lt;="&amp;$F$1)</f>
        <v/>
      </c>
      <c r="G791" s="137">
        <f>COUNTIFS(Severity,$B791,AssignedDate,"&gt;=01/01/2017 12:00:00 AM",AssignedDate,"&lt;="&amp;$F$1)</f>
        <v/>
      </c>
      <c r="H791" s="177" t="n"/>
      <c r="L791" s="57" t="n">
        <v>0</v>
      </c>
      <c r="M791" s="57" t="n"/>
    </row>
    <row r="792" spans="1:13">
      <c r="A792" s="137" t="n">
        <v>1</v>
      </c>
      <c r="B792" s="100" t="s">
        <v>525</v>
      </c>
      <c r="C792" s="137">
        <f>COUNTIFS(Severity,$B792,AssignedDate,"&gt;="&amp;$C$1,AssignedDate,"&lt;="&amp;$F$1)</f>
        <v/>
      </c>
      <c r="D792" s="137">
        <f>COUNTIFS(Severity,$B792,Status,"&lt;&gt;Suspend",Status,"&lt;&gt;Assigned",Status,"&lt;&gt;Open",Status,"&lt;&gt;Hold",ResolvedDate,"&gt;="&amp;$C$1,ResolvedDate,"&lt;="&amp;$F$1)</f>
        <v/>
      </c>
      <c r="E792" s="137">
        <f>COUNTIFS(Severity,$B792,SLA_Breach,"&lt;&gt;Yes",Status,"&lt;&gt;Suspend",Status,"&lt;&gt;Assigned",Status,"&lt;&gt;Open",Status,"&lt;&gt;Hold&gt;",ResolvedDate,"&gt;="&amp;$C$1,ResolvedDate,"&lt;="&amp;$F$1)</f>
        <v/>
      </c>
      <c r="F792" s="137">
        <f>COUNTIFS(Severity,$B792,SLA_Breach,"Yes",Status,"&lt;&gt;Suspend",Status,"&lt;&gt;Assigned",Status,"&lt;&gt;Open",Status,"&lt;&gt;Hold&gt;",ResolvedDate,"&gt;="&amp;$C$1,ResolvedDate,"&lt;="&amp;$F$1)</f>
        <v/>
      </c>
      <c r="G792" s="137">
        <f>COUNTIFS(Severity,$B792,AssignedDate,"&gt;=01/01/2017 12:00:00 AM",AssignedDate,"&lt;="&amp;$F$1)</f>
        <v/>
      </c>
      <c r="H792" s="177" t="n"/>
      <c r="L792" s="57" t="n">
        <v>0</v>
      </c>
      <c r="M792" s="57" t="n"/>
    </row>
    <row r="793" spans="1:13">
      <c r="A793" s="137" t="n">
        <v>1</v>
      </c>
      <c r="B793" s="100" t="s">
        <v>525</v>
      </c>
      <c r="C793" s="137">
        <f>COUNTIFS(Severity,$B793,AssignedDate,"&gt;="&amp;$C$1,AssignedDate,"&lt;="&amp;$F$1)</f>
        <v/>
      </c>
      <c r="D793" s="137">
        <f>COUNTIFS(Severity,$B793,Status,"&lt;&gt;Suspend",Status,"&lt;&gt;Assigned",Status,"&lt;&gt;Open",Status,"&lt;&gt;Hold",ResolvedDate,"&gt;="&amp;$C$1,ResolvedDate,"&lt;="&amp;$F$1)</f>
        <v/>
      </c>
      <c r="E793" s="137">
        <f>COUNTIFS(Severity,$B793,SLA_Breach,"&lt;&gt;Yes",Status,"&lt;&gt;Suspend",Status,"&lt;&gt;Assigned",Status,"&lt;&gt;Open",Status,"&lt;&gt;Hold&gt;",ResolvedDate,"&gt;="&amp;$C$1,ResolvedDate,"&lt;="&amp;$F$1)</f>
        <v/>
      </c>
      <c r="F793" s="137">
        <f>COUNTIFS(Severity,$B793,SLA_Breach,"Yes",Status,"&lt;&gt;Suspend",Status,"&lt;&gt;Assigned",Status,"&lt;&gt;Open",Status,"&lt;&gt;Hold&gt;",ResolvedDate,"&gt;="&amp;$C$1,ResolvedDate,"&lt;="&amp;$F$1)</f>
        <v/>
      </c>
      <c r="G793" s="137">
        <f>COUNTIFS(Severity,$B793,AssignedDate,"&gt;=01/01/2017 12:00:00 AM",AssignedDate,"&lt;="&amp;$F$1)</f>
        <v/>
      </c>
      <c r="H793" s="177" t="n"/>
      <c r="L793" s="57" t="n">
        <v>0</v>
      </c>
      <c r="M793" s="57" t="n"/>
    </row>
    <row r="794" spans="1:13">
      <c r="A794" s="137" t="n">
        <v>1</v>
      </c>
      <c r="B794" s="100" t="s">
        <v>525</v>
      </c>
      <c r="C794" s="137">
        <f>COUNTIFS(Severity,$B794,AssignedDate,"&gt;="&amp;$C$1,AssignedDate,"&lt;="&amp;$F$1)</f>
        <v/>
      </c>
      <c r="D794" s="137">
        <f>COUNTIFS(Severity,$B794,Status,"&lt;&gt;Suspend",Status,"&lt;&gt;Assigned",Status,"&lt;&gt;Open",Status,"&lt;&gt;Hold",ResolvedDate,"&gt;="&amp;$C$1,ResolvedDate,"&lt;="&amp;$F$1)</f>
        <v/>
      </c>
      <c r="E794" s="137">
        <f>COUNTIFS(Severity,$B794,SLA_Breach,"&lt;&gt;Yes",Status,"&lt;&gt;Suspend",Status,"&lt;&gt;Assigned",Status,"&lt;&gt;Open",Status,"&lt;&gt;Hold&gt;",ResolvedDate,"&gt;="&amp;$C$1,ResolvedDate,"&lt;="&amp;$F$1)</f>
        <v/>
      </c>
      <c r="F794" s="137">
        <f>COUNTIFS(Severity,$B794,SLA_Breach,"Yes",Status,"&lt;&gt;Suspend",Status,"&lt;&gt;Assigned",Status,"&lt;&gt;Open",Status,"&lt;&gt;Hold&gt;",ResolvedDate,"&gt;="&amp;$C$1,ResolvedDate,"&lt;="&amp;$F$1)</f>
        <v/>
      </c>
      <c r="G794" s="137">
        <f>COUNTIFS(Severity,$B794,AssignedDate,"&gt;=01/01/2017 12:00:00 AM",AssignedDate,"&lt;="&amp;$F$1)</f>
        <v/>
      </c>
      <c r="H794" s="177" t="n"/>
      <c r="L794" s="57" t="n">
        <v>0</v>
      </c>
      <c r="M794" s="57" t="n"/>
    </row>
    <row r="795" spans="1:13">
      <c r="A795" s="137" t="n">
        <v>1</v>
      </c>
      <c r="B795" s="100" t="s">
        <v>525</v>
      </c>
      <c r="C795" s="137">
        <f>COUNTIFS(Severity,$B795,AssignedDate,"&gt;="&amp;$C$1,AssignedDate,"&lt;="&amp;$F$1)</f>
        <v/>
      </c>
      <c r="D795" s="137">
        <f>COUNTIFS(Severity,$B795,Status,"&lt;&gt;Suspend",Status,"&lt;&gt;Assigned",Status,"&lt;&gt;Open",Status,"&lt;&gt;Hold",ResolvedDate,"&gt;="&amp;$C$1,ResolvedDate,"&lt;="&amp;$F$1)</f>
        <v/>
      </c>
      <c r="E795" s="137">
        <f>COUNTIFS(Severity,$B795,SLA_Breach,"&lt;&gt;Yes",Status,"&lt;&gt;Suspend",Status,"&lt;&gt;Assigned",Status,"&lt;&gt;Open",Status,"&lt;&gt;Hold&gt;",ResolvedDate,"&gt;="&amp;$C$1,ResolvedDate,"&lt;="&amp;$F$1)</f>
        <v/>
      </c>
      <c r="F795" s="137">
        <f>COUNTIFS(Severity,$B795,SLA_Breach,"Yes",Status,"&lt;&gt;Suspend",Status,"&lt;&gt;Assigned",Status,"&lt;&gt;Open",Status,"&lt;&gt;Hold&gt;",ResolvedDate,"&gt;="&amp;$C$1,ResolvedDate,"&lt;="&amp;$F$1)</f>
        <v/>
      </c>
      <c r="G795" s="137">
        <f>COUNTIFS(Severity,$B795,AssignedDate,"&gt;=01/01/2017 12:00:00 AM",AssignedDate,"&lt;="&amp;$F$1)</f>
        <v/>
      </c>
      <c r="H795" s="177" t="n"/>
      <c r="L795" s="57" t="n">
        <v>0</v>
      </c>
      <c r="M795" s="57" t="n"/>
    </row>
    <row r="796" spans="1:13">
      <c r="A796" s="137" t="n">
        <v>1</v>
      </c>
      <c r="B796" s="100" t="s">
        <v>525</v>
      </c>
      <c r="C796" s="137">
        <f>COUNTIFS(Severity,$B796,AssignedDate,"&gt;="&amp;$C$1,AssignedDate,"&lt;="&amp;$F$1)</f>
        <v/>
      </c>
      <c r="D796" s="137">
        <f>COUNTIFS(Severity,$B796,Status,"&lt;&gt;Suspend",Status,"&lt;&gt;Assigned",Status,"&lt;&gt;Open",Status,"&lt;&gt;Hold",ResolvedDate,"&gt;="&amp;$C$1,ResolvedDate,"&lt;="&amp;$F$1)</f>
        <v/>
      </c>
      <c r="E796" s="137">
        <f>COUNTIFS(Severity,$B796,SLA_Breach,"&lt;&gt;Yes",Status,"&lt;&gt;Suspend",Status,"&lt;&gt;Assigned",Status,"&lt;&gt;Open",Status,"&lt;&gt;Hold&gt;",ResolvedDate,"&gt;="&amp;$C$1,ResolvedDate,"&lt;="&amp;$F$1)</f>
        <v/>
      </c>
      <c r="F796" s="137">
        <f>COUNTIFS(Severity,$B796,SLA_Breach,"Yes",Status,"&lt;&gt;Suspend",Status,"&lt;&gt;Assigned",Status,"&lt;&gt;Open",Status,"&lt;&gt;Hold&gt;",ResolvedDate,"&gt;="&amp;$C$1,ResolvedDate,"&lt;="&amp;$F$1)</f>
        <v/>
      </c>
      <c r="G796" s="137">
        <f>COUNTIFS(Severity,$B796,AssignedDate,"&gt;=01/01/2017 12:00:00 AM",AssignedDate,"&lt;="&amp;$F$1)</f>
        <v/>
      </c>
      <c r="H796" s="177" t="n"/>
      <c r="L796" s="57" t="n">
        <v>0</v>
      </c>
      <c r="M796" s="57" t="n"/>
    </row>
    <row r="797" spans="1:13">
      <c r="A797" s="137" t="n">
        <v>1</v>
      </c>
      <c r="B797" s="100" t="s">
        <v>525</v>
      </c>
      <c r="C797" s="137">
        <f>COUNTIFS(Severity,$B797,AssignedDate,"&gt;="&amp;$C$1,AssignedDate,"&lt;="&amp;$F$1)</f>
        <v/>
      </c>
      <c r="D797" s="137">
        <f>COUNTIFS(Severity,$B797,Status,"&lt;&gt;Suspend",Status,"&lt;&gt;Assigned",Status,"&lt;&gt;Open",Status,"&lt;&gt;Hold",ResolvedDate,"&gt;="&amp;$C$1,ResolvedDate,"&lt;="&amp;$F$1)</f>
        <v/>
      </c>
      <c r="E797" s="137">
        <f>COUNTIFS(Severity,$B797,SLA_Breach,"&lt;&gt;Yes",Status,"&lt;&gt;Suspend",Status,"&lt;&gt;Assigned",Status,"&lt;&gt;Open",Status,"&lt;&gt;Hold&gt;",ResolvedDate,"&gt;="&amp;$C$1,ResolvedDate,"&lt;="&amp;$F$1)</f>
        <v/>
      </c>
      <c r="F797" s="137">
        <f>COUNTIFS(Severity,$B797,SLA_Breach,"Yes",Status,"&lt;&gt;Suspend",Status,"&lt;&gt;Assigned",Status,"&lt;&gt;Open",Status,"&lt;&gt;Hold&gt;",ResolvedDate,"&gt;="&amp;$C$1,ResolvedDate,"&lt;="&amp;$F$1)</f>
        <v/>
      </c>
      <c r="G797" s="137">
        <f>COUNTIFS(Severity,$B797,AssignedDate,"&gt;=01/01/2017 12:00:00 AM",AssignedDate,"&lt;="&amp;$F$1)</f>
        <v/>
      </c>
      <c r="H797" s="177" t="n"/>
      <c r="L797" s="57" t="n">
        <v>0</v>
      </c>
      <c r="M797" s="57" t="n"/>
    </row>
    <row r="798" spans="1:13">
      <c r="A798" s="137" t="n">
        <v>1</v>
      </c>
      <c r="B798" s="100" t="s">
        <v>525</v>
      </c>
      <c r="C798" s="137">
        <f>COUNTIFS(Severity,$B798,AssignedDate,"&gt;="&amp;$C$1,AssignedDate,"&lt;="&amp;$F$1)</f>
        <v/>
      </c>
      <c r="D798" s="137">
        <f>COUNTIFS(Severity,$B798,Status,"&lt;&gt;Suspend",Status,"&lt;&gt;Assigned",Status,"&lt;&gt;Open",Status,"&lt;&gt;Hold",ResolvedDate,"&gt;="&amp;$C$1,ResolvedDate,"&lt;="&amp;$F$1)</f>
        <v/>
      </c>
      <c r="E798" s="137">
        <f>COUNTIFS(Severity,$B798,SLA_Breach,"&lt;&gt;Yes",Status,"&lt;&gt;Suspend",Status,"&lt;&gt;Assigned",Status,"&lt;&gt;Open",Status,"&lt;&gt;Hold&gt;",ResolvedDate,"&gt;="&amp;$C$1,ResolvedDate,"&lt;="&amp;$F$1)</f>
        <v/>
      </c>
      <c r="F798" s="137">
        <f>COUNTIFS(Severity,$B798,SLA_Breach,"Yes",Status,"&lt;&gt;Suspend",Status,"&lt;&gt;Assigned",Status,"&lt;&gt;Open",Status,"&lt;&gt;Hold&gt;",ResolvedDate,"&gt;="&amp;$C$1,ResolvedDate,"&lt;="&amp;$F$1)</f>
        <v/>
      </c>
      <c r="G798" s="137">
        <f>COUNTIFS(Severity,$B798,AssignedDate,"&gt;=01/01/2017 12:00:00 AM",AssignedDate,"&lt;="&amp;$F$1)</f>
        <v/>
      </c>
      <c r="H798" s="177" t="n"/>
      <c r="L798" s="57" t="n">
        <v>0</v>
      </c>
      <c r="M798" s="57" t="n"/>
    </row>
    <row r="799" spans="1:13">
      <c r="A799" s="137" t="n">
        <v>1</v>
      </c>
      <c r="B799" s="100" t="s">
        <v>525</v>
      </c>
      <c r="C799" s="137">
        <f>COUNTIFS(Severity,$B799,AssignedDate,"&gt;="&amp;$C$1,AssignedDate,"&lt;="&amp;$F$1)</f>
        <v/>
      </c>
      <c r="D799" s="137">
        <f>COUNTIFS(Severity,$B799,Status,"&lt;&gt;Suspend",Status,"&lt;&gt;Assigned",Status,"&lt;&gt;Open",Status,"&lt;&gt;Hold",ResolvedDate,"&gt;="&amp;$C$1,ResolvedDate,"&lt;="&amp;$F$1)</f>
        <v/>
      </c>
      <c r="E799" s="137">
        <f>COUNTIFS(Severity,$B799,SLA_Breach,"&lt;&gt;Yes",Status,"&lt;&gt;Suspend",Status,"&lt;&gt;Assigned",Status,"&lt;&gt;Open",Status,"&lt;&gt;Hold&gt;",ResolvedDate,"&gt;="&amp;$C$1,ResolvedDate,"&lt;="&amp;$F$1)</f>
        <v/>
      </c>
      <c r="F799" s="137">
        <f>COUNTIFS(Severity,$B799,SLA_Breach,"Yes",Status,"&lt;&gt;Suspend",Status,"&lt;&gt;Assigned",Status,"&lt;&gt;Open",Status,"&lt;&gt;Hold&gt;",ResolvedDate,"&gt;="&amp;$C$1,ResolvedDate,"&lt;="&amp;$F$1)</f>
        <v/>
      </c>
      <c r="G799" s="137">
        <f>COUNTIFS(Severity,$B799,AssignedDate,"&gt;=01/01/2017 12:00:00 AM",AssignedDate,"&lt;="&amp;$F$1)</f>
        <v/>
      </c>
      <c r="H799" s="177" t="n"/>
      <c r="L799" s="57" t="n">
        <v>0</v>
      </c>
      <c r="M799" s="57" t="n"/>
    </row>
    <row r="800" spans="1:13">
      <c r="A800" s="137" t="n">
        <v>1</v>
      </c>
      <c r="B800" s="100" t="s">
        <v>525</v>
      </c>
      <c r="C800" s="137">
        <f>COUNTIFS(Severity,$B800,AssignedDate,"&gt;="&amp;$C$1,AssignedDate,"&lt;="&amp;$F$1)</f>
        <v/>
      </c>
      <c r="D800" s="137">
        <f>COUNTIFS(Severity,$B800,Status,"&lt;&gt;Suspend",Status,"&lt;&gt;Assigned",Status,"&lt;&gt;Open",Status,"&lt;&gt;Hold",ResolvedDate,"&gt;="&amp;$C$1,ResolvedDate,"&lt;="&amp;$F$1)</f>
        <v/>
      </c>
      <c r="E800" s="137">
        <f>COUNTIFS(Severity,$B800,SLA_Breach,"&lt;&gt;Yes",Status,"&lt;&gt;Suspend",Status,"&lt;&gt;Assigned",Status,"&lt;&gt;Open",Status,"&lt;&gt;Hold&gt;",ResolvedDate,"&gt;="&amp;$C$1,ResolvedDate,"&lt;="&amp;$F$1)</f>
        <v/>
      </c>
      <c r="F800" s="137">
        <f>COUNTIFS(Severity,$B800,SLA_Breach,"Yes",Status,"&lt;&gt;Suspend",Status,"&lt;&gt;Assigned",Status,"&lt;&gt;Open",Status,"&lt;&gt;Hold&gt;",ResolvedDate,"&gt;="&amp;$C$1,ResolvedDate,"&lt;="&amp;$F$1)</f>
        <v/>
      </c>
      <c r="G800" s="137">
        <f>COUNTIFS(Severity,$B800,AssignedDate,"&gt;=01/01/2017 12:00:00 AM",AssignedDate,"&lt;="&amp;$F$1)</f>
        <v/>
      </c>
      <c r="H800" s="177" t="n"/>
      <c r="L800" s="57" t="n">
        <v>0</v>
      </c>
      <c r="M800" s="57" t="n"/>
    </row>
    <row r="801" spans="1:13">
      <c r="A801" s="137" t="n">
        <v>1</v>
      </c>
      <c r="B801" s="100" t="s">
        <v>525</v>
      </c>
      <c r="C801" s="137">
        <f>COUNTIFS(Severity,$B801,AssignedDate,"&gt;="&amp;$C$1,AssignedDate,"&lt;="&amp;$F$1)</f>
        <v/>
      </c>
      <c r="D801" s="137">
        <f>COUNTIFS(Severity,$B801,Status,"&lt;&gt;Suspend",Status,"&lt;&gt;Assigned",Status,"&lt;&gt;Open",Status,"&lt;&gt;Hold",ResolvedDate,"&gt;="&amp;$C$1,ResolvedDate,"&lt;="&amp;$F$1)</f>
        <v/>
      </c>
      <c r="E801" s="137">
        <f>COUNTIFS(Severity,$B801,SLA_Breach,"&lt;&gt;Yes",Status,"&lt;&gt;Suspend",Status,"&lt;&gt;Assigned",Status,"&lt;&gt;Open",Status,"&lt;&gt;Hold&gt;",ResolvedDate,"&gt;="&amp;$C$1,ResolvedDate,"&lt;="&amp;$F$1)</f>
        <v/>
      </c>
      <c r="F801" s="137">
        <f>COUNTIFS(Severity,$B801,SLA_Breach,"Yes",Status,"&lt;&gt;Suspend",Status,"&lt;&gt;Assigned",Status,"&lt;&gt;Open",Status,"&lt;&gt;Hold&gt;",ResolvedDate,"&gt;="&amp;$C$1,ResolvedDate,"&lt;="&amp;$F$1)</f>
        <v/>
      </c>
      <c r="G801" s="137">
        <f>COUNTIFS(Severity,$B801,AssignedDate,"&gt;=01/01/2017 12:00:00 AM",AssignedDate,"&lt;="&amp;$F$1)</f>
        <v/>
      </c>
      <c r="H801" s="177" t="n"/>
      <c r="L801" s="57" t="n">
        <v>0</v>
      </c>
      <c r="M801" s="57" t="n"/>
    </row>
    <row r="802" spans="1:13">
      <c r="A802" s="137" t="n">
        <v>1</v>
      </c>
      <c r="B802" s="100" t="s">
        <v>525</v>
      </c>
      <c r="C802" s="137">
        <f>COUNTIFS(Severity,$B802,AssignedDate,"&gt;="&amp;$C$1,AssignedDate,"&lt;="&amp;$F$1)</f>
        <v/>
      </c>
      <c r="D802" s="137">
        <f>COUNTIFS(Severity,$B802,Status,"&lt;&gt;Suspend",Status,"&lt;&gt;Assigned",Status,"&lt;&gt;Open",Status,"&lt;&gt;Hold",ResolvedDate,"&gt;="&amp;$C$1,ResolvedDate,"&lt;="&amp;$F$1)</f>
        <v/>
      </c>
      <c r="E802" s="137">
        <f>COUNTIFS(Severity,$B802,SLA_Breach,"&lt;&gt;Yes",Status,"&lt;&gt;Suspend",Status,"&lt;&gt;Assigned",Status,"&lt;&gt;Open",Status,"&lt;&gt;Hold&gt;",ResolvedDate,"&gt;="&amp;$C$1,ResolvedDate,"&lt;="&amp;$F$1)</f>
        <v/>
      </c>
      <c r="F802" s="137">
        <f>COUNTIFS(Severity,$B802,SLA_Breach,"Yes",Status,"&lt;&gt;Suspend",Status,"&lt;&gt;Assigned",Status,"&lt;&gt;Open",Status,"&lt;&gt;Hold&gt;",ResolvedDate,"&gt;="&amp;$C$1,ResolvedDate,"&lt;="&amp;$F$1)</f>
        <v/>
      </c>
      <c r="G802" s="137">
        <f>COUNTIFS(Severity,$B802,AssignedDate,"&gt;=01/01/2017 12:00:00 AM",AssignedDate,"&lt;="&amp;$F$1)</f>
        <v/>
      </c>
      <c r="H802" s="177" t="n"/>
      <c r="L802" s="57" t="n">
        <v>0</v>
      </c>
      <c r="M802" s="57" t="n"/>
    </row>
    <row r="803" spans="1:13">
      <c r="A803" s="137" t="n">
        <v>1</v>
      </c>
      <c r="B803" s="100" t="s">
        <v>525</v>
      </c>
      <c r="C803" s="137">
        <f>COUNTIFS(Severity,$B803,AssignedDate,"&gt;="&amp;$C$1,AssignedDate,"&lt;="&amp;$F$1)</f>
        <v/>
      </c>
      <c r="D803" s="137">
        <f>COUNTIFS(Severity,$B803,Status,"&lt;&gt;Suspend",Status,"&lt;&gt;Assigned",Status,"&lt;&gt;Open",Status,"&lt;&gt;Hold",ResolvedDate,"&gt;="&amp;$C$1,ResolvedDate,"&lt;="&amp;$F$1)</f>
        <v/>
      </c>
      <c r="E803" s="137">
        <f>COUNTIFS(Severity,$B803,SLA_Breach,"&lt;&gt;Yes",Status,"&lt;&gt;Suspend",Status,"&lt;&gt;Assigned",Status,"&lt;&gt;Open",Status,"&lt;&gt;Hold&gt;",ResolvedDate,"&gt;="&amp;$C$1,ResolvedDate,"&lt;="&amp;$F$1)</f>
        <v/>
      </c>
      <c r="F803" s="137">
        <f>COUNTIFS(Severity,$B803,SLA_Breach,"Yes",Status,"&lt;&gt;Suspend",Status,"&lt;&gt;Assigned",Status,"&lt;&gt;Open",Status,"&lt;&gt;Hold&gt;",ResolvedDate,"&gt;="&amp;$C$1,ResolvedDate,"&lt;="&amp;$F$1)</f>
        <v/>
      </c>
      <c r="G803" s="137">
        <f>COUNTIFS(Severity,$B803,AssignedDate,"&gt;=01/01/2017 12:00:00 AM",AssignedDate,"&lt;="&amp;$F$1)</f>
        <v/>
      </c>
      <c r="H803" s="177" t="n"/>
      <c r="L803" s="57" t="n">
        <v>0</v>
      </c>
      <c r="M803" s="57" t="n"/>
    </row>
    <row r="804" spans="1:13">
      <c r="A804" s="137" t="n">
        <v>1</v>
      </c>
      <c r="B804" s="100" t="s">
        <v>525</v>
      </c>
      <c r="C804" s="137">
        <f>COUNTIFS(Severity,$B804,AssignedDate,"&gt;="&amp;$C$1,AssignedDate,"&lt;="&amp;$F$1)</f>
        <v/>
      </c>
      <c r="D804" s="137">
        <f>COUNTIFS(Severity,$B804,Status,"&lt;&gt;Suspend",Status,"&lt;&gt;Assigned",Status,"&lt;&gt;Open",Status,"&lt;&gt;Hold",ResolvedDate,"&gt;="&amp;$C$1,ResolvedDate,"&lt;="&amp;$F$1)</f>
        <v/>
      </c>
      <c r="E804" s="137">
        <f>COUNTIFS(Severity,$B804,SLA_Breach,"&lt;&gt;Yes",Status,"&lt;&gt;Suspend",Status,"&lt;&gt;Assigned",Status,"&lt;&gt;Open",Status,"&lt;&gt;Hold&gt;",ResolvedDate,"&gt;="&amp;$C$1,ResolvedDate,"&lt;="&amp;$F$1)</f>
        <v/>
      </c>
      <c r="F804" s="137">
        <f>COUNTIFS(Severity,$B804,SLA_Breach,"Yes",Status,"&lt;&gt;Suspend",Status,"&lt;&gt;Assigned",Status,"&lt;&gt;Open",Status,"&lt;&gt;Hold&gt;",ResolvedDate,"&gt;="&amp;$C$1,ResolvedDate,"&lt;="&amp;$F$1)</f>
        <v/>
      </c>
      <c r="G804" s="137">
        <f>COUNTIFS(Severity,$B804,AssignedDate,"&gt;=01/01/2017 12:00:00 AM",AssignedDate,"&lt;="&amp;$F$1)</f>
        <v/>
      </c>
      <c r="H804" s="177" t="n"/>
      <c r="L804" s="57" t="n">
        <v>0</v>
      </c>
      <c r="M804" s="57" t="n"/>
    </row>
    <row r="805" spans="1:13">
      <c r="A805" s="137" t="n">
        <v>1</v>
      </c>
      <c r="B805" s="100" t="s">
        <v>525</v>
      </c>
      <c r="C805" s="137">
        <f>COUNTIFS(Severity,$B805,AssignedDate,"&gt;="&amp;$C$1,AssignedDate,"&lt;="&amp;$F$1)</f>
        <v/>
      </c>
      <c r="D805" s="137">
        <f>COUNTIFS(Severity,$B805,Status,"&lt;&gt;Suspend",Status,"&lt;&gt;Assigned",Status,"&lt;&gt;Open",Status,"&lt;&gt;Hold",ResolvedDate,"&gt;="&amp;$C$1,ResolvedDate,"&lt;="&amp;$F$1)</f>
        <v/>
      </c>
      <c r="E805" s="137">
        <f>COUNTIFS(Severity,$B805,SLA_Breach,"&lt;&gt;Yes",Status,"&lt;&gt;Suspend",Status,"&lt;&gt;Assigned",Status,"&lt;&gt;Open",Status,"&lt;&gt;Hold&gt;",ResolvedDate,"&gt;="&amp;$C$1,ResolvedDate,"&lt;="&amp;$F$1)</f>
        <v/>
      </c>
      <c r="F805" s="137">
        <f>COUNTIFS(Severity,$B805,SLA_Breach,"Yes",Status,"&lt;&gt;Suspend",Status,"&lt;&gt;Assigned",Status,"&lt;&gt;Open",Status,"&lt;&gt;Hold&gt;",ResolvedDate,"&gt;="&amp;$C$1,ResolvedDate,"&lt;="&amp;$F$1)</f>
        <v/>
      </c>
      <c r="G805" s="137">
        <f>COUNTIFS(Severity,$B805,AssignedDate,"&gt;=01/01/2017 12:00:00 AM",AssignedDate,"&lt;="&amp;$F$1)</f>
        <v/>
      </c>
      <c r="H805" s="177" t="n"/>
      <c r="L805" s="57" t="n">
        <v>0</v>
      </c>
      <c r="M805" s="57" t="n"/>
    </row>
    <row r="806" spans="1:13">
      <c r="A806" s="137" t="n">
        <v>1</v>
      </c>
      <c r="B806" s="100" t="s">
        <v>525</v>
      </c>
      <c r="C806" s="137">
        <f>COUNTIFS(Severity,$B806,AssignedDate,"&gt;="&amp;$C$1,AssignedDate,"&lt;="&amp;$F$1)</f>
        <v/>
      </c>
      <c r="D806" s="137">
        <f>COUNTIFS(Severity,$B806,Status,"&lt;&gt;Suspend",Status,"&lt;&gt;Assigned",Status,"&lt;&gt;Open",Status,"&lt;&gt;Hold",ResolvedDate,"&gt;="&amp;$C$1,ResolvedDate,"&lt;="&amp;$F$1)</f>
        <v/>
      </c>
      <c r="E806" s="137">
        <f>COUNTIFS(Severity,$B806,SLA_Breach,"&lt;&gt;Yes",Status,"&lt;&gt;Suspend",Status,"&lt;&gt;Assigned",Status,"&lt;&gt;Open",Status,"&lt;&gt;Hold&gt;",ResolvedDate,"&gt;="&amp;$C$1,ResolvedDate,"&lt;="&amp;$F$1)</f>
        <v/>
      </c>
      <c r="F806" s="137">
        <f>COUNTIFS(Severity,$B806,SLA_Breach,"Yes",Status,"&lt;&gt;Suspend",Status,"&lt;&gt;Assigned",Status,"&lt;&gt;Open",Status,"&lt;&gt;Hold&gt;",ResolvedDate,"&gt;="&amp;$C$1,ResolvedDate,"&lt;="&amp;$F$1)</f>
        <v/>
      </c>
      <c r="G806" s="137">
        <f>COUNTIFS(Severity,$B806,AssignedDate,"&gt;=01/01/2017 12:00:00 AM",AssignedDate,"&lt;="&amp;$F$1)</f>
        <v/>
      </c>
      <c r="H806" s="177" t="n"/>
      <c r="L806" s="57" t="n">
        <v>0</v>
      </c>
      <c r="M806" s="57" t="n"/>
    </row>
    <row r="807" spans="1:13">
      <c r="A807" s="137" t="n">
        <v>1</v>
      </c>
      <c r="B807" s="100" t="s">
        <v>525</v>
      </c>
      <c r="C807" s="137">
        <f>COUNTIFS(Severity,$B807,AssignedDate,"&gt;="&amp;$C$1,AssignedDate,"&lt;="&amp;$F$1)</f>
        <v/>
      </c>
      <c r="D807" s="137">
        <f>COUNTIFS(Severity,$B807,Status,"&lt;&gt;Suspend",Status,"&lt;&gt;Assigned",Status,"&lt;&gt;Open",Status,"&lt;&gt;Hold",ResolvedDate,"&gt;="&amp;$C$1,ResolvedDate,"&lt;="&amp;$F$1)</f>
        <v/>
      </c>
      <c r="E807" s="137">
        <f>COUNTIFS(Severity,$B807,SLA_Breach,"&lt;&gt;Yes",Status,"&lt;&gt;Suspend",Status,"&lt;&gt;Assigned",Status,"&lt;&gt;Open",Status,"&lt;&gt;Hold&gt;",ResolvedDate,"&gt;="&amp;$C$1,ResolvedDate,"&lt;="&amp;$F$1)</f>
        <v/>
      </c>
      <c r="F807" s="137">
        <f>COUNTIFS(Severity,$B807,SLA_Breach,"Yes",Status,"&lt;&gt;Suspend",Status,"&lt;&gt;Assigned",Status,"&lt;&gt;Open",Status,"&lt;&gt;Hold&gt;",ResolvedDate,"&gt;="&amp;$C$1,ResolvedDate,"&lt;="&amp;$F$1)</f>
        <v/>
      </c>
      <c r="G807" s="137">
        <f>COUNTIFS(Severity,$B807,AssignedDate,"&gt;=01/01/2017 12:00:00 AM",AssignedDate,"&lt;="&amp;$F$1)</f>
        <v/>
      </c>
      <c r="H807" s="177" t="n"/>
      <c r="L807" s="57" t="n">
        <v>0</v>
      </c>
      <c r="M807" s="57" t="n"/>
    </row>
    <row r="808" spans="1:13">
      <c r="A808" s="137" t="n">
        <v>1</v>
      </c>
      <c r="B808" s="100" t="s">
        <v>525</v>
      </c>
      <c r="C808" s="137">
        <f>COUNTIFS(Severity,$B808,AssignedDate,"&gt;="&amp;$C$1,AssignedDate,"&lt;="&amp;$F$1)</f>
        <v/>
      </c>
      <c r="D808" s="137">
        <f>COUNTIFS(Severity,$B808,Status,"&lt;&gt;Suspend",Status,"&lt;&gt;Assigned",Status,"&lt;&gt;Open",Status,"&lt;&gt;Hold",ResolvedDate,"&gt;="&amp;$C$1,ResolvedDate,"&lt;="&amp;$F$1)</f>
        <v/>
      </c>
      <c r="E808" s="137">
        <f>COUNTIFS(Severity,$B808,SLA_Breach,"&lt;&gt;Yes",Status,"&lt;&gt;Suspend",Status,"&lt;&gt;Assigned",Status,"&lt;&gt;Open",Status,"&lt;&gt;Hold&gt;",ResolvedDate,"&gt;="&amp;$C$1,ResolvedDate,"&lt;="&amp;$F$1)</f>
        <v/>
      </c>
      <c r="F808" s="137">
        <f>COUNTIFS(Severity,$B808,SLA_Breach,"Yes",Status,"&lt;&gt;Suspend",Status,"&lt;&gt;Assigned",Status,"&lt;&gt;Open",Status,"&lt;&gt;Hold&gt;",ResolvedDate,"&gt;="&amp;$C$1,ResolvedDate,"&lt;="&amp;$F$1)</f>
        <v/>
      </c>
      <c r="G808" s="137">
        <f>COUNTIFS(Severity,$B808,AssignedDate,"&gt;=01/01/2017 12:00:00 AM",AssignedDate,"&lt;="&amp;$F$1)</f>
        <v/>
      </c>
      <c r="H808" s="177" t="n"/>
      <c r="L808" s="57" t="n">
        <v>0</v>
      </c>
      <c r="M808" s="57" t="n"/>
    </row>
    <row r="809" spans="1:13">
      <c r="A809" s="137" t="n">
        <v>1</v>
      </c>
      <c r="B809" s="100" t="s">
        <v>525</v>
      </c>
      <c r="C809" s="137">
        <f>COUNTIFS(Severity,$B809,AssignedDate,"&gt;="&amp;$C$1,AssignedDate,"&lt;="&amp;$F$1)</f>
        <v/>
      </c>
      <c r="D809" s="137">
        <f>COUNTIFS(Severity,$B809,Status,"&lt;&gt;Suspend",Status,"&lt;&gt;Assigned",Status,"&lt;&gt;Open",Status,"&lt;&gt;Hold",ResolvedDate,"&gt;="&amp;$C$1,ResolvedDate,"&lt;="&amp;$F$1)</f>
        <v/>
      </c>
      <c r="E809" s="137">
        <f>COUNTIFS(Severity,$B809,SLA_Breach,"&lt;&gt;Yes",Status,"&lt;&gt;Suspend",Status,"&lt;&gt;Assigned",Status,"&lt;&gt;Open",Status,"&lt;&gt;Hold&gt;",ResolvedDate,"&gt;="&amp;$C$1,ResolvedDate,"&lt;="&amp;$F$1)</f>
        <v/>
      </c>
      <c r="F809" s="137">
        <f>COUNTIFS(Severity,$B809,SLA_Breach,"Yes",Status,"&lt;&gt;Suspend",Status,"&lt;&gt;Assigned",Status,"&lt;&gt;Open",Status,"&lt;&gt;Hold&gt;",ResolvedDate,"&gt;="&amp;$C$1,ResolvedDate,"&lt;="&amp;$F$1)</f>
        <v/>
      </c>
      <c r="G809" s="137">
        <f>COUNTIFS(Severity,$B809,AssignedDate,"&gt;=01/01/2017 12:00:00 AM",AssignedDate,"&lt;="&amp;$F$1)</f>
        <v/>
      </c>
      <c r="H809" s="177" t="n"/>
      <c r="L809" s="57" t="n">
        <v>0</v>
      </c>
      <c r="M809" s="57" t="n"/>
    </row>
    <row r="810" spans="1:13">
      <c r="A810" s="137" t="n">
        <v>1</v>
      </c>
      <c r="B810" s="100" t="s">
        <v>525</v>
      </c>
      <c r="C810" s="137">
        <f>COUNTIFS(Severity,$B810,AssignedDate,"&gt;="&amp;$C$1,AssignedDate,"&lt;="&amp;$F$1)</f>
        <v/>
      </c>
      <c r="D810" s="137">
        <f>COUNTIFS(Severity,$B810,Status,"&lt;&gt;Suspend",Status,"&lt;&gt;Assigned",Status,"&lt;&gt;Open",Status,"&lt;&gt;Hold",ResolvedDate,"&gt;="&amp;$C$1,ResolvedDate,"&lt;="&amp;$F$1)</f>
        <v/>
      </c>
      <c r="E810" s="137">
        <f>COUNTIFS(Severity,$B810,SLA_Breach,"&lt;&gt;Yes",Status,"&lt;&gt;Suspend",Status,"&lt;&gt;Assigned",Status,"&lt;&gt;Open",Status,"&lt;&gt;Hold&gt;",ResolvedDate,"&gt;="&amp;$C$1,ResolvedDate,"&lt;="&amp;$F$1)</f>
        <v/>
      </c>
      <c r="F810" s="137">
        <f>COUNTIFS(Severity,$B810,SLA_Breach,"Yes",Status,"&lt;&gt;Suspend",Status,"&lt;&gt;Assigned",Status,"&lt;&gt;Open",Status,"&lt;&gt;Hold&gt;",ResolvedDate,"&gt;="&amp;$C$1,ResolvedDate,"&lt;="&amp;$F$1)</f>
        <v/>
      </c>
      <c r="G810" s="137">
        <f>COUNTIFS(Severity,$B810,AssignedDate,"&gt;=01/01/2017 12:00:00 AM",AssignedDate,"&lt;="&amp;$F$1)</f>
        <v/>
      </c>
      <c r="H810" s="177" t="n"/>
      <c r="L810" s="57" t="n">
        <v>0</v>
      </c>
      <c r="M810" s="57" t="n"/>
    </row>
    <row r="811" spans="1:13">
      <c r="A811" s="137" t="n">
        <v>1</v>
      </c>
      <c r="B811" s="100" t="s">
        <v>525</v>
      </c>
      <c r="C811" s="137">
        <f>COUNTIFS(Severity,$B811,AssignedDate,"&gt;="&amp;$C$1,AssignedDate,"&lt;="&amp;$F$1)</f>
        <v/>
      </c>
      <c r="D811" s="137">
        <f>COUNTIFS(Severity,$B811,Status,"&lt;&gt;Suspend",Status,"&lt;&gt;Assigned",Status,"&lt;&gt;Open",Status,"&lt;&gt;Hold",ResolvedDate,"&gt;="&amp;$C$1,ResolvedDate,"&lt;="&amp;$F$1)</f>
        <v/>
      </c>
      <c r="E811" s="137">
        <f>COUNTIFS(Severity,$B811,SLA_Breach,"&lt;&gt;Yes",Status,"&lt;&gt;Suspend",Status,"&lt;&gt;Assigned",Status,"&lt;&gt;Open",Status,"&lt;&gt;Hold&gt;",ResolvedDate,"&gt;="&amp;$C$1,ResolvedDate,"&lt;="&amp;$F$1)</f>
        <v/>
      </c>
      <c r="F811" s="137">
        <f>COUNTIFS(Severity,$B811,SLA_Breach,"Yes",Status,"&lt;&gt;Suspend",Status,"&lt;&gt;Assigned",Status,"&lt;&gt;Open",Status,"&lt;&gt;Hold&gt;",ResolvedDate,"&gt;="&amp;$C$1,ResolvedDate,"&lt;="&amp;$F$1)</f>
        <v/>
      </c>
      <c r="G811" s="137">
        <f>COUNTIFS(Severity,$B811,AssignedDate,"&gt;=01/01/2017 12:00:00 AM",AssignedDate,"&lt;="&amp;$F$1)</f>
        <v/>
      </c>
      <c r="H811" s="177" t="n"/>
      <c r="L811" s="57" t="n">
        <v>0</v>
      </c>
      <c r="M811" s="57" t="n"/>
    </row>
    <row r="812" spans="1:13">
      <c r="A812" s="137" t="n">
        <v>1</v>
      </c>
      <c r="B812" s="100" t="s">
        <v>525</v>
      </c>
      <c r="C812" s="137">
        <f>COUNTIFS(Severity,$B812,AssignedDate,"&gt;="&amp;$C$1,AssignedDate,"&lt;="&amp;$F$1)</f>
        <v/>
      </c>
      <c r="D812" s="137">
        <f>COUNTIFS(Severity,$B812,Status,"&lt;&gt;Suspend",Status,"&lt;&gt;Assigned",Status,"&lt;&gt;Open",Status,"&lt;&gt;Hold",ResolvedDate,"&gt;="&amp;$C$1,ResolvedDate,"&lt;="&amp;$F$1)</f>
        <v/>
      </c>
      <c r="E812" s="137">
        <f>COUNTIFS(Severity,$B812,SLA_Breach,"&lt;&gt;Yes",Status,"&lt;&gt;Suspend",Status,"&lt;&gt;Assigned",Status,"&lt;&gt;Open",Status,"&lt;&gt;Hold&gt;",ResolvedDate,"&gt;="&amp;$C$1,ResolvedDate,"&lt;="&amp;$F$1)</f>
        <v/>
      </c>
      <c r="F812" s="137">
        <f>COUNTIFS(Severity,$B812,SLA_Breach,"Yes",Status,"&lt;&gt;Suspend",Status,"&lt;&gt;Assigned",Status,"&lt;&gt;Open",Status,"&lt;&gt;Hold&gt;",ResolvedDate,"&gt;="&amp;$C$1,ResolvedDate,"&lt;="&amp;$F$1)</f>
        <v/>
      </c>
      <c r="G812" s="137">
        <f>COUNTIFS(Severity,$B812,AssignedDate,"&gt;=01/01/2017 12:00:00 AM",AssignedDate,"&lt;="&amp;$F$1)</f>
        <v/>
      </c>
      <c r="H812" s="177" t="n"/>
      <c r="L812" s="57" t="n">
        <v>0</v>
      </c>
      <c r="M812" s="57" t="n"/>
    </row>
    <row r="813" spans="1:13">
      <c r="A813" s="137" t="n">
        <v>1</v>
      </c>
      <c r="B813" s="100" t="s">
        <v>525</v>
      </c>
      <c r="C813" s="137">
        <f>COUNTIFS(Severity,$B813,AssignedDate,"&gt;="&amp;$C$1,AssignedDate,"&lt;="&amp;$F$1)</f>
        <v/>
      </c>
      <c r="D813" s="137">
        <f>COUNTIFS(Severity,$B813,Status,"&lt;&gt;Suspend",Status,"&lt;&gt;Assigned",Status,"&lt;&gt;Open",Status,"&lt;&gt;Hold",ResolvedDate,"&gt;="&amp;$C$1,ResolvedDate,"&lt;="&amp;$F$1)</f>
        <v/>
      </c>
      <c r="E813" s="137">
        <f>COUNTIFS(Severity,$B813,SLA_Breach,"&lt;&gt;Yes",Status,"&lt;&gt;Suspend",Status,"&lt;&gt;Assigned",Status,"&lt;&gt;Open",Status,"&lt;&gt;Hold&gt;",ResolvedDate,"&gt;="&amp;$C$1,ResolvedDate,"&lt;="&amp;$F$1)</f>
        <v/>
      </c>
      <c r="F813" s="137">
        <f>COUNTIFS(Severity,$B813,SLA_Breach,"Yes",Status,"&lt;&gt;Suspend",Status,"&lt;&gt;Assigned",Status,"&lt;&gt;Open",Status,"&lt;&gt;Hold&gt;",ResolvedDate,"&gt;="&amp;$C$1,ResolvedDate,"&lt;="&amp;$F$1)</f>
        <v/>
      </c>
      <c r="G813" s="137">
        <f>COUNTIFS(Severity,$B813,AssignedDate,"&gt;=01/01/2017 12:00:00 AM",AssignedDate,"&lt;="&amp;$F$1)</f>
        <v/>
      </c>
      <c r="H813" s="177" t="n"/>
      <c r="L813" s="57" t="n">
        <v>0</v>
      </c>
      <c r="M813" s="57" t="n"/>
    </row>
    <row r="814" spans="1:13">
      <c r="A814" s="137" t="n">
        <v>1</v>
      </c>
      <c r="B814" s="100" t="s">
        <v>525</v>
      </c>
      <c r="C814" s="137">
        <f>COUNTIFS(Severity,$B814,AssignedDate,"&gt;="&amp;$C$1,AssignedDate,"&lt;="&amp;$F$1)</f>
        <v/>
      </c>
      <c r="D814" s="137">
        <f>COUNTIFS(Severity,$B814,Status,"&lt;&gt;Suspend",Status,"&lt;&gt;Assigned",Status,"&lt;&gt;Open",Status,"&lt;&gt;Hold",ResolvedDate,"&gt;="&amp;$C$1,ResolvedDate,"&lt;="&amp;$F$1)</f>
        <v/>
      </c>
      <c r="E814" s="137">
        <f>COUNTIFS(Severity,$B814,SLA_Breach,"&lt;&gt;Yes",Status,"&lt;&gt;Suspend",Status,"&lt;&gt;Assigned",Status,"&lt;&gt;Open",Status,"&lt;&gt;Hold&gt;",ResolvedDate,"&gt;="&amp;$C$1,ResolvedDate,"&lt;="&amp;$F$1)</f>
        <v/>
      </c>
      <c r="F814" s="137">
        <f>COUNTIFS(Severity,$B814,SLA_Breach,"Yes",Status,"&lt;&gt;Suspend",Status,"&lt;&gt;Assigned",Status,"&lt;&gt;Open",Status,"&lt;&gt;Hold&gt;",ResolvedDate,"&gt;="&amp;$C$1,ResolvedDate,"&lt;="&amp;$F$1)</f>
        <v/>
      </c>
      <c r="G814" s="137">
        <f>COUNTIFS(Severity,$B814,AssignedDate,"&gt;=01/01/2017 12:00:00 AM",AssignedDate,"&lt;="&amp;$F$1)</f>
        <v/>
      </c>
      <c r="H814" s="177" t="n"/>
      <c r="L814" s="57" t="n">
        <v>0</v>
      </c>
      <c r="M814" s="57" t="n"/>
    </row>
    <row r="815" spans="1:13">
      <c r="A815" s="137" t="n">
        <v>1</v>
      </c>
      <c r="B815" s="100" t="s">
        <v>525</v>
      </c>
      <c r="C815" s="137">
        <f>COUNTIFS(Severity,$B815,AssignedDate,"&gt;="&amp;$C$1,AssignedDate,"&lt;="&amp;$F$1)</f>
        <v/>
      </c>
      <c r="D815" s="137">
        <f>COUNTIFS(Severity,$B815,Status,"&lt;&gt;Suspend",Status,"&lt;&gt;Assigned",Status,"&lt;&gt;Open",Status,"&lt;&gt;Hold",ResolvedDate,"&gt;="&amp;$C$1,ResolvedDate,"&lt;="&amp;$F$1)</f>
        <v/>
      </c>
      <c r="E815" s="137">
        <f>COUNTIFS(Severity,$B815,SLA_Breach,"&lt;&gt;Yes",Status,"&lt;&gt;Suspend",Status,"&lt;&gt;Assigned",Status,"&lt;&gt;Open",Status,"&lt;&gt;Hold&gt;",ResolvedDate,"&gt;="&amp;$C$1,ResolvedDate,"&lt;="&amp;$F$1)</f>
        <v/>
      </c>
      <c r="F815" s="137">
        <f>COUNTIFS(Severity,$B815,SLA_Breach,"Yes",Status,"&lt;&gt;Suspend",Status,"&lt;&gt;Assigned",Status,"&lt;&gt;Open",Status,"&lt;&gt;Hold&gt;",ResolvedDate,"&gt;="&amp;$C$1,ResolvedDate,"&lt;="&amp;$F$1)</f>
        <v/>
      </c>
      <c r="G815" s="137">
        <f>COUNTIFS(Severity,$B815,AssignedDate,"&gt;=01/01/2017 12:00:00 AM",AssignedDate,"&lt;="&amp;$F$1)</f>
        <v/>
      </c>
      <c r="H815" s="177" t="n"/>
      <c r="L815" s="57" t="n">
        <v>0</v>
      </c>
      <c r="M815" s="57" t="n"/>
    </row>
    <row r="816" spans="1:13">
      <c r="A816" s="137" t="n">
        <v>1</v>
      </c>
      <c r="B816" s="100" t="s">
        <v>525</v>
      </c>
      <c r="C816" s="137">
        <f>COUNTIFS(Severity,$B816,AssignedDate,"&gt;="&amp;$C$1,AssignedDate,"&lt;="&amp;$F$1)</f>
        <v/>
      </c>
      <c r="D816" s="137">
        <f>COUNTIFS(Severity,$B816,Status,"&lt;&gt;Suspend",Status,"&lt;&gt;Assigned",Status,"&lt;&gt;Open",Status,"&lt;&gt;Hold",ResolvedDate,"&gt;="&amp;$C$1,ResolvedDate,"&lt;="&amp;$F$1)</f>
        <v/>
      </c>
      <c r="E816" s="137">
        <f>COUNTIFS(Severity,$B816,SLA_Breach,"&lt;&gt;Yes",Status,"&lt;&gt;Suspend",Status,"&lt;&gt;Assigned",Status,"&lt;&gt;Open",Status,"&lt;&gt;Hold&gt;",ResolvedDate,"&gt;="&amp;$C$1,ResolvedDate,"&lt;="&amp;$F$1)</f>
        <v/>
      </c>
      <c r="F816" s="137">
        <f>COUNTIFS(Severity,$B816,SLA_Breach,"Yes",Status,"&lt;&gt;Suspend",Status,"&lt;&gt;Assigned",Status,"&lt;&gt;Open",Status,"&lt;&gt;Hold&gt;",ResolvedDate,"&gt;="&amp;$C$1,ResolvedDate,"&lt;="&amp;$F$1)</f>
        <v/>
      </c>
      <c r="G816" s="137">
        <f>COUNTIFS(Severity,$B816,AssignedDate,"&gt;=01/01/2017 12:00:00 AM",AssignedDate,"&lt;="&amp;$F$1)</f>
        <v/>
      </c>
      <c r="H816" s="177" t="n"/>
      <c r="L816" s="57" t="n">
        <v>0</v>
      </c>
      <c r="M816" s="57" t="n"/>
    </row>
    <row r="817" spans="1:13">
      <c r="A817" s="137" t="n">
        <v>1</v>
      </c>
      <c r="B817" s="100" t="s">
        <v>525</v>
      </c>
      <c r="C817" s="137">
        <f>COUNTIFS(Severity,$B817,AssignedDate,"&gt;="&amp;$C$1,AssignedDate,"&lt;="&amp;$F$1)</f>
        <v/>
      </c>
      <c r="D817" s="137">
        <f>COUNTIFS(Severity,$B817,Status,"&lt;&gt;Suspend",Status,"&lt;&gt;Assigned",Status,"&lt;&gt;Open",Status,"&lt;&gt;Hold",ResolvedDate,"&gt;="&amp;$C$1,ResolvedDate,"&lt;="&amp;$F$1)</f>
        <v/>
      </c>
      <c r="E817" s="137">
        <f>COUNTIFS(Severity,$B817,SLA_Breach,"&lt;&gt;Yes",Status,"&lt;&gt;Suspend",Status,"&lt;&gt;Assigned",Status,"&lt;&gt;Open",Status,"&lt;&gt;Hold&gt;",ResolvedDate,"&gt;="&amp;$C$1,ResolvedDate,"&lt;="&amp;$F$1)</f>
        <v/>
      </c>
      <c r="F817" s="137">
        <f>COUNTIFS(Severity,$B817,SLA_Breach,"Yes",Status,"&lt;&gt;Suspend",Status,"&lt;&gt;Assigned",Status,"&lt;&gt;Open",Status,"&lt;&gt;Hold&gt;",ResolvedDate,"&gt;="&amp;$C$1,ResolvedDate,"&lt;="&amp;$F$1)</f>
        <v/>
      </c>
      <c r="G817" s="137">
        <f>COUNTIFS(Severity,$B817,AssignedDate,"&gt;=01/01/2017 12:00:00 AM",AssignedDate,"&lt;="&amp;$F$1)</f>
        <v/>
      </c>
      <c r="H817" s="177" t="n"/>
      <c r="L817" s="57" t="n">
        <v>0</v>
      </c>
      <c r="M817" s="57" t="n"/>
    </row>
    <row r="818" spans="1:13">
      <c r="A818" s="137" t="n">
        <v>1</v>
      </c>
      <c r="B818" s="100" t="s">
        <v>525</v>
      </c>
      <c r="C818" s="137">
        <f>COUNTIFS(Severity,$B818,AssignedDate,"&gt;="&amp;$C$1,AssignedDate,"&lt;="&amp;$F$1)</f>
        <v/>
      </c>
      <c r="D818" s="137">
        <f>COUNTIFS(Severity,$B818,Status,"&lt;&gt;Suspend",Status,"&lt;&gt;Assigned",Status,"&lt;&gt;Open",Status,"&lt;&gt;Hold",ResolvedDate,"&gt;="&amp;$C$1,ResolvedDate,"&lt;="&amp;$F$1)</f>
        <v/>
      </c>
      <c r="E818" s="137">
        <f>COUNTIFS(Severity,$B818,SLA_Breach,"&lt;&gt;Yes",Status,"&lt;&gt;Suspend",Status,"&lt;&gt;Assigned",Status,"&lt;&gt;Open",Status,"&lt;&gt;Hold&gt;",ResolvedDate,"&gt;="&amp;$C$1,ResolvedDate,"&lt;="&amp;$F$1)</f>
        <v/>
      </c>
      <c r="F818" s="137">
        <f>COUNTIFS(Severity,$B818,SLA_Breach,"Yes",Status,"&lt;&gt;Suspend",Status,"&lt;&gt;Assigned",Status,"&lt;&gt;Open",Status,"&lt;&gt;Hold&gt;",ResolvedDate,"&gt;="&amp;$C$1,ResolvedDate,"&lt;="&amp;$F$1)</f>
        <v/>
      </c>
      <c r="G818" s="137">
        <f>COUNTIFS(Severity,$B818,AssignedDate,"&gt;=01/01/2017 12:00:00 AM",AssignedDate,"&lt;="&amp;$F$1)</f>
        <v/>
      </c>
      <c r="H818" s="177" t="n"/>
      <c r="L818" s="57" t="n">
        <v>0</v>
      </c>
      <c r="M818" s="57" t="n"/>
    </row>
    <row r="819" spans="1:13">
      <c r="A819" s="137" t="n">
        <v>1</v>
      </c>
      <c r="B819" s="100" t="s">
        <v>525</v>
      </c>
      <c r="C819" s="137">
        <f>COUNTIFS(Severity,$B819,AssignedDate,"&gt;="&amp;$C$1,AssignedDate,"&lt;="&amp;$F$1)</f>
        <v/>
      </c>
      <c r="D819" s="137">
        <f>COUNTIFS(Severity,$B819,Status,"&lt;&gt;Suspend",Status,"&lt;&gt;Assigned",Status,"&lt;&gt;Open",Status,"&lt;&gt;Hold",ResolvedDate,"&gt;="&amp;$C$1,ResolvedDate,"&lt;="&amp;$F$1)</f>
        <v/>
      </c>
      <c r="E819" s="137">
        <f>COUNTIFS(Severity,$B819,SLA_Breach,"&lt;&gt;Yes",Status,"&lt;&gt;Suspend",Status,"&lt;&gt;Assigned",Status,"&lt;&gt;Open",Status,"&lt;&gt;Hold&gt;",ResolvedDate,"&gt;="&amp;$C$1,ResolvedDate,"&lt;="&amp;$F$1)</f>
        <v/>
      </c>
      <c r="F819" s="137">
        <f>COUNTIFS(Severity,$B819,SLA_Breach,"Yes",Status,"&lt;&gt;Suspend",Status,"&lt;&gt;Assigned",Status,"&lt;&gt;Open",Status,"&lt;&gt;Hold&gt;",ResolvedDate,"&gt;="&amp;$C$1,ResolvedDate,"&lt;="&amp;$F$1)</f>
        <v/>
      </c>
      <c r="G819" s="137">
        <f>COUNTIFS(Severity,$B819,AssignedDate,"&gt;=01/01/2017 12:00:00 AM",AssignedDate,"&lt;="&amp;$F$1)</f>
        <v/>
      </c>
      <c r="H819" s="177" t="n"/>
      <c r="L819" s="57" t="n">
        <v>0</v>
      </c>
      <c r="M819" s="57" t="n"/>
    </row>
    <row r="820" spans="1:13">
      <c r="A820" s="137" t="n">
        <v>1</v>
      </c>
      <c r="B820" s="100" t="s">
        <v>525</v>
      </c>
      <c r="C820" s="137">
        <f>COUNTIFS(Severity,$B820,AssignedDate,"&gt;="&amp;$C$1,AssignedDate,"&lt;="&amp;$F$1)</f>
        <v/>
      </c>
      <c r="D820" s="137">
        <f>COUNTIFS(Severity,$B820,Status,"&lt;&gt;Suspend",Status,"&lt;&gt;Assigned",Status,"&lt;&gt;Open",Status,"&lt;&gt;Hold",ResolvedDate,"&gt;="&amp;$C$1,ResolvedDate,"&lt;="&amp;$F$1)</f>
        <v/>
      </c>
      <c r="E820" s="137">
        <f>COUNTIFS(Severity,$B820,SLA_Breach,"&lt;&gt;Yes",Status,"&lt;&gt;Suspend",Status,"&lt;&gt;Assigned",Status,"&lt;&gt;Open",Status,"&lt;&gt;Hold&gt;",ResolvedDate,"&gt;="&amp;$C$1,ResolvedDate,"&lt;="&amp;$F$1)</f>
        <v/>
      </c>
      <c r="F820" s="137">
        <f>COUNTIFS(Severity,$B820,SLA_Breach,"Yes",Status,"&lt;&gt;Suspend",Status,"&lt;&gt;Assigned",Status,"&lt;&gt;Open",Status,"&lt;&gt;Hold&gt;",ResolvedDate,"&gt;="&amp;$C$1,ResolvedDate,"&lt;="&amp;$F$1)</f>
        <v/>
      </c>
      <c r="G820" s="137">
        <f>COUNTIFS(Severity,$B820,AssignedDate,"&gt;=01/01/2017 12:00:00 AM",AssignedDate,"&lt;="&amp;$F$1)</f>
        <v/>
      </c>
      <c r="H820" s="177" t="n"/>
      <c r="L820" s="57" t="n">
        <v>0</v>
      </c>
      <c r="M820" s="57" t="n"/>
    </row>
    <row r="821" spans="1:13">
      <c r="A821" s="137" t="n">
        <v>1</v>
      </c>
      <c r="B821" s="100" t="s">
        <v>525</v>
      </c>
      <c r="C821" s="137">
        <f>COUNTIFS(Severity,$B821,AssignedDate,"&gt;="&amp;$C$1,AssignedDate,"&lt;="&amp;$F$1)</f>
        <v/>
      </c>
      <c r="D821" s="137">
        <f>COUNTIFS(Severity,$B821,Status,"&lt;&gt;Suspend",Status,"&lt;&gt;Assigned",Status,"&lt;&gt;Open",Status,"&lt;&gt;Hold",ResolvedDate,"&gt;="&amp;$C$1,ResolvedDate,"&lt;="&amp;$F$1)</f>
        <v/>
      </c>
      <c r="E821" s="137">
        <f>COUNTIFS(Severity,$B821,SLA_Breach,"&lt;&gt;Yes",Status,"&lt;&gt;Suspend",Status,"&lt;&gt;Assigned",Status,"&lt;&gt;Open",Status,"&lt;&gt;Hold&gt;",ResolvedDate,"&gt;="&amp;$C$1,ResolvedDate,"&lt;="&amp;$F$1)</f>
        <v/>
      </c>
      <c r="F821" s="137">
        <f>COUNTIFS(Severity,$B821,SLA_Breach,"Yes",Status,"&lt;&gt;Suspend",Status,"&lt;&gt;Assigned",Status,"&lt;&gt;Open",Status,"&lt;&gt;Hold&gt;",ResolvedDate,"&gt;="&amp;$C$1,ResolvedDate,"&lt;="&amp;$F$1)</f>
        <v/>
      </c>
      <c r="G821" s="137">
        <f>COUNTIFS(Severity,$B821,AssignedDate,"&gt;=01/01/2017 12:00:00 AM",AssignedDate,"&lt;="&amp;$F$1)</f>
        <v/>
      </c>
      <c r="H821" s="177" t="n"/>
      <c r="L821" s="57" t="n">
        <v>0</v>
      </c>
      <c r="M821" s="57" t="n"/>
    </row>
    <row r="822" spans="1:13">
      <c r="A822" s="137" t="n">
        <v>1</v>
      </c>
      <c r="B822" s="100" t="s">
        <v>525</v>
      </c>
      <c r="C822" s="137">
        <f>COUNTIFS(Severity,$B822,AssignedDate,"&gt;="&amp;$C$1,AssignedDate,"&lt;="&amp;$F$1)</f>
        <v/>
      </c>
      <c r="D822" s="137">
        <f>COUNTIFS(Severity,$B822,Status,"&lt;&gt;Suspend",Status,"&lt;&gt;Assigned",Status,"&lt;&gt;Open",Status,"&lt;&gt;Hold",ResolvedDate,"&gt;="&amp;$C$1,ResolvedDate,"&lt;="&amp;$F$1)</f>
        <v/>
      </c>
      <c r="E822" s="137">
        <f>COUNTIFS(Severity,$B822,SLA_Breach,"&lt;&gt;Yes",Status,"&lt;&gt;Suspend",Status,"&lt;&gt;Assigned",Status,"&lt;&gt;Open",Status,"&lt;&gt;Hold&gt;",ResolvedDate,"&gt;="&amp;$C$1,ResolvedDate,"&lt;="&amp;$F$1)</f>
        <v/>
      </c>
      <c r="F822" s="137">
        <f>COUNTIFS(Severity,$B822,SLA_Breach,"Yes",Status,"&lt;&gt;Suspend",Status,"&lt;&gt;Assigned",Status,"&lt;&gt;Open",Status,"&lt;&gt;Hold&gt;",ResolvedDate,"&gt;="&amp;$C$1,ResolvedDate,"&lt;="&amp;$F$1)</f>
        <v/>
      </c>
      <c r="G822" s="137">
        <f>COUNTIFS(Severity,$B822,AssignedDate,"&gt;=01/01/2017 12:00:00 AM",AssignedDate,"&lt;="&amp;$F$1)</f>
        <v/>
      </c>
      <c r="H822" s="177" t="n"/>
      <c r="L822" s="57" t="n">
        <v>0</v>
      </c>
      <c r="M822" s="57" t="n"/>
    </row>
    <row r="823" spans="1:13">
      <c r="A823" s="137" t="n">
        <v>1</v>
      </c>
      <c r="B823" s="100" t="s">
        <v>525</v>
      </c>
      <c r="C823" s="137">
        <f>COUNTIFS(Severity,$B823,AssignedDate,"&gt;="&amp;$C$1,AssignedDate,"&lt;="&amp;$F$1)</f>
        <v/>
      </c>
      <c r="D823" s="137">
        <f>COUNTIFS(Severity,$B823,Status,"&lt;&gt;Suspend",Status,"&lt;&gt;Assigned",Status,"&lt;&gt;Open",Status,"&lt;&gt;Hold",ResolvedDate,"&gt;="&amp;$C$1,ResolvedDate,"&lt;="&amp;$F$1)</f>
        <v/>
      </c>
      <c r="E823" s="137">
        <f>COUNTIFS(Severity,$B823,SLA_Breach,"&lt;&gt;Yes",Status,"&lt;&gt;Suspend",Status,"&lt;&gt;Assigned",Status,"&lt;&gt;Open",Status,"&lt;&gt;Hold&gt;",ResolvedDate,"&gt;="&amp;$C$1,ResolvedDate,"&lt;="&amp;$F$1)</f>
        <v/>
      </c>
      <c r="F823" s="137">
        <f>COUNTIFS(Severity,$B823,SLA_Breach,"Yes",Status,"&lt;&gt;Suspend",Status,"&lt;&gt;Assigned",Status,"&lt;&gt;Open",Status,"&lt;&gt;Hold&gt;",ResolvedDate,"&gt;="&amp;$C$1,ResolvedDate,"&lt;="&amp;$F$1)</f>
        <v/>
      </c>
      <c r="G823" s="137">
        <f>COUNTIFS(Severity,$B823,AssignedDate,"&gt;=01/01/2017 12:00:00 AM",AssignedDate,"&lt;="&amp;$F$1)</f>
        <v/>
      </c>
      <c r="H823" s="177" t="n"/>
      <c r="L823" s="57" t="n">
        <v>0</v>
      </c>
      <c r="M823" s="57" t="n"/>
    </row>
    <row r="824" spans="1:13">
      <c r="A824" s="137" t="n">
        <v>1</v>
      </c>
      <c r="B824" s="100" t="s">
        <v>525</v>
      </c>
      <c r="C824" s="137">
        <f>COUNTIFS(Severity,$B824,AssignedDate,"&gt;="&amp;$C$1,AssignedDate,"&lt;="&amp;$F$1)</f>
        <v/>
      </c>
      <c r="D824" s="137">
        <f>COUNTIFS(Severity,$B824,Status,"&lt;&gt;Suspend",Status,"&lt;&gt;Assigned",Status,"&lt;&gt;Open",Status,"&lt;&gt;Hold",ResolvedDate,"&gt;="&amp;$C$1,ResolvedDate,"&lt;="&amp;$F$1)</f>
        <v/>
      </c>
      <c r="E824" s="137">
        <f>COUNTIFS(Severity,$B824,SLA_Breach,"&lt;&gt;Yes",Status,"&lt;&gt;Suspend",Status,"&lt;&gt;Assigned",Status,"&lt;&gt;Open",Status,"&lt;&gt;Hold&gt;",ResolvedDate,"&gt;="&amp;$C$1,ResolvedDate,"&lt;="&amp;$F$1)</f>
        <v/>
      </c>
      <c r="F824" s="137">
        <f>COUNTIFS(Severity,$B824,SLA_Breach,"Yes",Status,"&lt;&gt;Suspend",Status,"&lt;&gt;Assigned",Status,"&lt;&gt;Open",Status,"&lt;&gt;Hold&gt;",ResolvedDate,"&gt;="&amp;$C$1,ResolvedDate,"&lt;="&amp;$F$1)</f>
        <v/>
      </c>
      <c r="G824" s="137">
        <f>COUNTIFS(Severity,$B824,AssignedDate,"&gt;=01/01/2017 12:00:00 AM",AssignedDate,"&lt;="&amp;$F$1)</f>
        <v/>
      </c>
      <c r="H824" s="177" t="n"/>
      <c r="L824" s="57" t="n">
        <v>0</v>
      </c>
      <c r="M824" s="57" t="n"/>
    </row>
    <row r="825" spans="1:13">
      <c r="A825" s="137" t="n">
        <v>1</v>
      </c>
      <c r="B825" s="100" t="s">
        <v>525</v>
      </c>
      <c r="C825" s="137">
        <f>COUNTIFS(Severity,$B825,AssignedDate,"&gt;="&amp;$C$1,AssignedDate,"&lt;="&amp;$F$1)</f>
        <v/>
      </c>
      <c r="D825" s="137">
        <f>COUNTIFS(Severity,$B825,Status,"&lt;&gt;Suspend",Status,"&lt;&gt;Assigned",Status,"&lt;&gt;Open",Status,"&lt;&gt;Hold",ResolvedDate,"&gt;="&amp;$C$1,ResolvedDate,"&lt;="&amp;$F$1)</f>
        <v/>
      </c>
      <c r="E825" s="137">
        <f>COUNTIFS(Severity,$B825,SLA_Breach,"&lt;&gt;Yes",Status,"&lt;&gt;Suspend",Status,"&lt;&gt;Assigned",Status,"&lt;&gt;Open",Status,"&lt;&gt;Hold&gt;",ResolvedDate,"&gt;="&amp;$C$1,ResolvedDate,"&lt;="&amp;$F$1)</f>
        <v/>
      </c>
      <c r="F825" s="137">
        <f>COUNTIFS(Severity,$B825,SLA_Breach,"Yes",Status,"&lt;&gt;Suspend",Status,"&lt;&gt;Assigned",Status,"&lt;&gt;Open",Status,"&lt;&gt;Hold&gt;",ResolvedDate,"&gt;="&amp;$C$1,ResolvedDate,"&lt;="&amp;$F$1)</f>
        <v/>
      </c>
      <c r="G825" s="137">
        <f>COUNTIFS(Severity,$B825,AssignedDate,"&gt;=01/01/2017 12:00:00 AM",AssignedDate,"&lt;="&amp;$F$1)</f>
        <v/>
      </c>
      <c r="H825" s="177" t="n"/>
      <c r="L825" s="57" t="n">
        <v>0</v>
      </c>
      <c r="M825" s="57" t="n"/>
    </row>
    <row r="826" spans="1:13">
      <c r="A826" s="137" t="n">
        <v>1</v>
      </c>
      <c r="B826" s="100" t="s">
        <v>525</v>
      </c>
      <c r="C826" s="137">
        <f>COUNTIFS(Severity,$B826,AssignedDate,"&gt;="&amp;$C$1,AssignedDate,"&lt;="&amp;$F$1)</f>
        <v/>
      </c>
      <c r="D826" s="137">
        <f>COUNTIFS(Severity,$B826,Status,"&lt;&gt;Suspend",Status,"&lt;&gt;Assigned",Status,"&lt;&gt;Open",Status,"&lt;&gt;Hold",ResolvedDate,"&gt;="&amp;$C$1,ResolvedDate,"&lt;="&amp;$F$1)</f>
        <v/>
      </c>
      <c r="E826" s="137">
        <f>COUNTIFS(Severity,$B826,SLA_Breach,"&lt;&gt;Yes",Status,"&lt;&gt;Suspend",Status,"&lt;&gt;Assigned",Status,"&lt;&gt;Open",Status,"&lt;&gt;Hold&gt;",ResolvedDate,"&gt;="&amp;$C$1,ResolvedDate,"&lt;="&amp;$F$1)</f>
        <v/>
      </c>
      <c r="F826" s="137">
        <f>COUNTIFS(Severity,$B826,SLA_Breach,"Yes",Status,"&lt;&gt;Suspend",Status,"&lt;&gt;Assigned",Status,"&lt;&gt;Open",Status,"&lt;&gt;Hold&gt;",ResolvedDate,"&gt;="&amp;$C$1,ResolvedDate,"&lt;="&amp;$F$1)</f>
        <v/>
      </c>
      <c r="G826" s="137">
        <f>COUNTIFS(Severity,$B826,AssignedDate,"&gt;=01/01/2017 12:00:00 AM",AssignedDate,"&lt;="&amp;$F$1)</f>
        <v/>
      </c>
      <c r="H826" s="177" t="n"/>
      <c r="L826" s="57" t="n">
        <v>0</v>
      </c>
      <c r="M826" s="57" t="n"/>
    </row>
    <row r="827" spans="1:13">
      <c r="A827" s="137" t="n">
        <v>1</v>
      </c>
      <c r="B827" s="100" t="s">
        <v>525</v>
      </c>
      <c r="C827" s="137">
        <f>COUNTIFS(Severity,$B827,AssignedDate,"&gt;="&amp;$C$1,AssignedDate,"&lt;="&amp;$F$1)</f>
        <v/>
      </c>
      <c r="D827" s="137">
        <f>COUNTIFS(Severity,$B827,Status,"&lt;&gt;Suspend",Status,"&lt;&gt;Assigned",Status,"&lt;&gt;Open",Status,"&lt;&gt;Hold",ResolvedDate,"&gt;="&amp;$C$1,ResolvedDate,"&lt;="&amp;$F$1)</f>
        <v/>
      </c>
      <c r="E827" s="137">
        <f>COUNTIFS(Severity,$B827,SLA_Breach,"&lt;&gt;Yes",Status,"&lt;&gt;Suspend",Status,"&lt;&gt;Assigned",Status,"&lt;&gt;Open",Status,"&lt;&gt;Hold&gt;",ResolvedDate,"&gt;="&amp;$C$1,ResolvedDate,"&lt;="&amp;$F$1)</f>
        <v/>
      </c>
      <c r="F827" s="137">
        <f>COUNTIFS(Severity,$B827,SLA_Breach,"Yes",Status,"&lt;&gt;Suspend",Status,"&lt;&gt;Assigned",Status,"&lt;&gt;Open",Status,"&lt;&gt;Hold&gt;",ResolvedDate,"&gt;="&amp;$C$1,ResolvedDate,"&lt;="&amp;$F$1)</f>
        <v/>
      </c>
      <c r="G827" s="137">
        <f>COUNTIFS(Severity,$B827,AssignedDate,"&gt;=01/01/2017 12:00:00 AM",AssignedDate,"&lt;="&amp;$F$1)</f>
        <v/>
      </c>
      <c r="H827" s="177" t="n"/>
      <c r="L827" s="57" t="n">
        <v>0</v>
      </c>
      <c r="M827" s="57" t="n"/>
    </row>
    <row r="828" spans="1:13">
      <c r="A828" s="137" t="n">
        <v>1</v>
      </c>
      <c r="B828" s="100" t="s">
        <v>525</v>
      </c>
      <c r="C828" s="137">
        <f>COUNTIFS(Severity,$B828,AssignedDate,"&gt;="&amp;$C$1,AssignedDate,"&lt;="&amp;$F$1)</f>
        <v/>
      </c>
      <c r="D828" s="137">
        <f>COUNTIFS(Severity,$B828,Status,"&lt;&gt;Suspend",Status,"&lt;&gt;Assigned",Status,"&lt;&gt;Open",Status,"&lt;&gt;Hold",ResolvedDate,"&gt;="&amp;$C$1,ResolvedDate,"&lt;="&amp;$F$1)</f>
        <v/>
      </c>
      <c r="E828" s="137">
        <f>COUNTIFS(Severity,$B828,SLA_Breach,"&lt;&gt;Yes",Status,"&lt;&gt;Suspend",Status,"&lt;&gt;Assigned",Status,"&lt;&gt;Open",Status,"&lt;&gt;Hold&gt;",ResolvedDate,"&gt;="&amp;$C$1,ResolvedDate,"&lt;="&amp;$F$1)</f>
        <v/>
      </c>
      <c r="F828" s="137">
        <f>COUNTIFS(Severity,$B828,SLA_Breach,"Yes",Status,"&lt;&gt;Suspend",Status,"&lt;&gt;Assigned",Status,"&lt;&gt;Open",Status,"&lt;&gt;Hold&gt;",ResolvedDate,"&gt;="&amp;$C$1,ResolvedDate,"&lt;="&amp;$F$1)</f>
        <v/>
      </c>
      <c r="G828" s="137">
        <f>COUNTIFS(Severity,$B828,AssignedDate,"&gt;=01/01/2017 12:00:00 AM",AssignedDate,"&lt;="&amp;$F$1)</f>
        <v/>
      </c>
      <c r="H828" s="177" t="n"/>
      <c r="L828" s="57" t="n">
        <v>0</v>
      </c>
      <c r="M828" s="57" t="n"/>
    </row>
    <row r="829" spans="1:13">
      <c r="A829" s="137" t="n">
        <v>1</v>
      </c>
      <c r="B829" s="100" t="s">
        <v>525</v>
      </c>
      <c r="C829" s="137">
        <f>COUNTIFS(Severity,$B829,AssignedDate,"&gt;="&amp;$C$1,AssignedDate,"&lt;="&amp;$F$1)</f>
        <v/>
      </c>
      <c r="D829" s="137">
        <f>COUNTIFS(Severity,$B829,Status,"&lt;&gt;Suspend",Status,"&lt;&gt;Assigned",Status,"&lt;&gt;Open",Status,"&lt;&gt;Hold",ResolvedDate,"&gt;="&amp;$C$1,ResolvedDate,"&lt;="&amp;$F$1)</f>
        <v/>
      </c>
      <c r="E829" s="137">
        <f>COUNTIFS(Severity,$B829,SLA_Breach,"&lt;&gt;Yes",Status,"&lt;&gt;Suspend",Status,"&lt;&gt;Assigned",Status,"&lt;&gt;Open",Status,"&lt;&gt;Hold&gt;",ResolvedDate,"&gt;="&amp;$C$1,ResolvedDate,"&lt;="&amp;$F$1)</f>
        <v/>
      </c>
      <c r="F829" s="137">
        <f>COUNTIFS(Severity,$B829,SLA_Breach,"Yes",Status,"&lt;&gt;Suspend",Status,"&lt;&gt;Assigned",Status,"&lt;&gt;Open",Status,"&lt;&gt;Hold&gt;",ResolvedDate,"&gt;="&amp;$C$1,ResolvedDate,"&lt;="&amp;$F$1)</f>
        <v/>
      </c>
      <c r="G829" s="137">
        <f>COUNTIFS(Severity,$B829,AssignedDate,"&gt;=01/01/2017 12:00:00 AM",AssignedDate,"&lt;="&amp;$F$1)</f>
        <v/>
      </c>
      <c r="H829" s="177" t="n"/>
      <c r="L829" s="57" t="n">
        <v>0</v>
      </c>
      <c r="M829" s="57" t="n"/>
    </row>
    <row r="830" spans="1:13">
      <c r="A830" s="137" t="n">
        <v>1</v>
      </c>
      <c r="B830" s="100" t="s">
        <v>525</v>
      </c>
      <c r="C830" s="137">
        <f>COUNTIFS(Severity,$B830,AssignedDate,"&gt;="&amp;$C$1,AssignedDate,"&lt;="&amp;$F$1)</f>
        <v/>
      </c>
      <c r="D830" s="137">
        <f>COUNTIFS(Severity,$B830,Status,"&lt;&gt;Suspend",Status,"&lt;&gt;Assigned",Status,"&lt;&gt;Open",Status,"&lt;&gt;Hold",ResolvedDate,"&gt;="&amp;$C$1,ResolvedDate,"&lt;="&amp;$F$1)</f>
        <v/>
      </c>
      <c r="E830" s="137">
        <f>COUNTIFS(Severity,$B830,SLA_Breach,"&lt;&gt;Yes",Status,"&lt;&gt;Suspend",Status,"&lt;&gt;Assigned",Status,"&lt;&gt;Open",Status,"&lt;&gt;Hold&gt;",ResolvedDate,"&gt;="&amp;$C$1,ResolvedDate,"&lt;="&amp;$F$1)</f>
        <v/>
      </c>
      <c r="F830" s="137">
        <f>COUNTIFS(Severity,$B830,SLA_Breach,"Yes",Status,"&lt;&gt;Suspend",Status,"&lt;&gt;Assigned",Status,"&lt;&gt;Open",Status,"&lt;&gt;Hold&gt;",ResolvedDate,"&gt;="&amp;$C$1,ResolvedDate,"&lt;="&amp;$F$1)</f>
        <v/>
      </c>
      <c r="G830" s="137">
        <f>COUNTIFS(Severity,$B830,AssignedDate,"&gt;=01/01/2017 12:00:00 AM",AssignedDate,"&lt;="&amp;$F$1)</f>
        <v/>
      </c>
      <c r="H830" s="177" t="n"/>
      <c r="L830" s="57" t="n">
        <v>0</v>
      </c>
      <c r="M830" s="57" t="n"/>
    </row>
    <row r="831" spans="1:13">
      <c r="A831" s="137" t="n">
        <v>1</v>
      </c>
      <c r="B831" s="100" t="s">
        <v>525</v>
      </c>
      <c r="C831" s="137">
        <f>COUNTIFS(Severity,$B831,AssignedDate,"&gt;="&amp;$C$1,AssignedDate,"&lt;="&amp;$F$1)</f>
        <v/>
      </c>
      <c r="D831" s="137">
        <f>COUNTIFS(Severity,$B831,Status,"&lt;&gt;Suspend",Status,"&lt;&gt;Assigned",Status,"&lt;&gt;Open",Status,"&lt;&gt;Hold",ResolvedDate,"&gt;="&amp;$C$1,ResolvedDate,"&lt;="&amp;$F$1)</f>
        <v/>
      </c>
      <c r="E831" s="137">
        <f>COUNTIFS(Severity,$B831,SLA_Breach,"&lt;&gt;Yes",Status,"&lt;&gt;Suspend",Status,"&lt;&gt;Assigned",Status,"&lt;&gt;Open",Status,"&lt;&gt;Hold&gt;",ResolvedDate,"&gt;="&amp;$C$1,ResolvedDate,"&lt;="&amp;$F$1)</f>
        <v/>
      </c>
      <c r="F831" s="137">
        <f>COUNTIFS(Severity,$B831,SLA_Breach,"Yes",Status,"&lt;&gt;Suspend",Status,"&lt;&gt;Assigned",Status,"&lt;&gt;Open",Status,"&lt;&gt;Hold&gt;",ResolvedDate,"&gt;="&amp;$C$1,ResolvedDate,"&lt;="&amp;$F$1)</f>
        <v/>
      </c>
      <c r="G831" s="137">
        <f>COUNTIFS(Severity,$B831,AssignedDate,"&gt;=01/01/2017 12:00:00 AM",AssignedDate,"&lt;="&amp;$F$1)</f>
        <v/>
      </c>
      <c r="H831" s="177" t="n"/>
      <c r="L831" s="57" t="n">
        <v>0</v>
      </c>
      <c r="M831" s="57" t="n"/>
    </row>
    <row r="832" spans="1:13">
      <c r="A832" s="137" t="n">
        <v>1</v>
      </c>
      <c r="B832" s="100" t="s">
        <v>525</v>
      </c>
      <c r="C832" s="137">
        <f>COUNTIFS(Severity,$B832,AssignedDate,"&gt;="&amp;$C$1,AssignedDate,"&lt;="&amp;$F$1)</f>
        <v/>
      </c>
      <c r="D832" s="137">
        <f>COUNTIFS(Severity,$B832,Status,"&lt;&gt;Suspend",Status,"&lt;&gt;Assigned",Status,"&lt;&gt;Open",Status,"&lt;&gt;Hold",ResolvedDate,"&gt;="&amp;$C$1,ResolvedDate,"&lt;="&amp;$F$1)</f>
        <v/>
      </c>
      <c r="E832" s="137">
        <f>COUNTIFS(Severity,$B832,SLA_Breach,"&lt;&gt;Yes",Status,"&lt;&gt;Suspend",Status,"&lt;&gt;Assigned",Status,"&lt;&gt;Open",Status,"&lt;&gt;Hold&gt;",ResolvedDate,"&gt;="&amp;$C$1,ResolvedDate,"&lt;="&amp;$F$1)</f>
        <v/>
      </c>
      <c r="F832" s="137">
        <f>COUNTIFS(Severity,$B832,SLA_Breach,"Yes",Status,"&lt;&gt;Suspend",Status,"&lt;&gt;Assigned",Status,"&lt;&gt;Open",Status,"&lt;&gt;Hold&gt;",ResolvedDate,"&gt;="&amp;$C$1,ResolvedDate,"&lt;="&amp;$F$1)</f>
        <v/>
      </c>
      <c r="G832" s="137">
        <f>COUNTIFS(Severity,$B832,AssignedDate,"&gt;=01/01/2017 12:00:00 AM",AssignedDate,"&lt;="&amp;$F$1)</f>
        <v/>
      </c>
      <c r="H832" s="177" t="n"/>
      <c r="L832" s="57" t="n">
        <v>0</v>
      </c>
      <c r="M832" s="57" t="n"/>
    </row>
    <row r="833" spans="1:13">
      <c r="A833" s="137" t="n">
        <v>1</v>
      </c>
      <c r="B833" s="100" t="s">
        <v>525</v>
      </c>
      <c r="C833" s="137">
        <f>COUNTIFS(Severity,$B833,AssignedDate,"&gt;="&amp;$C$1,AssignedDate,"&lt;="&amp;$F$1)</f>
        <v/>
      </c>
      <c r="D833" s="137">
        <f>COUNTIFS(Severity,$B833,Status,"&lt;&gt;Suspend",Status,"&lt;&gt;Assigned",Status,"&lt;&gt;Open",Status,"&lt;&gt;Hold",ResolvedDate,"&gt;="&amp;$C$1,ResolvedDate,"&lt;="&amp;$F$1)</f>
        <v/>
      </c>
      <c r="E833" s="137">
        <f>COUNTIFS(Severity,$B833,SLA_Breach,"&lt;&gt;Yes",Status,"&lt;&gt;Suspend",Status,"&lt;&gt;Assigned",Status,"&lt;&gt;Open",Status,"&lt;&gt;Hold&gt;",ResolvedDate,"&gt;="&amp;$C$1,ResolvedDate,"&lt;="&amp;$F$1)</f>
        <v/>
      </c>
      <c r="F833" s="137">
        <f>COUNTIFS(Severity,$B833,SLA_Breach,"Yes",Status,"&lt;&gt;Suspend",Status,"&lt;&gt;Assigned",Status,"&lt;&gt;Open",Status,"&lt;&gt;Hold&gt;",ResolvedDate,"&gt;="&amp;$C$1,ResolvedDate,"&lt;="&amp;$F$1)</f>
        <v/>
      </c>
      <c r="G833" s="137">
        <f>COUNTIFS(Severity,$B833,AssignedDate,"&gt;=01/01/2017 12:00:00 AM",AssignedDate,"&lt;="&amp;$F$1)</f>
        <v/>
      </c>
      <c r="H833" s="177" t="n"/>
      <c r="L833" s="57" t="n">
        <v>0</v>
      </c>
      <c r="M833" s="57" t="n"/>
    </row>
    <row r="834" spans="1:13">
      <c r="A834" s="137" t="n">
        <v>1</v>
      </c>
      <c r="B834" s="100" t="s">
        <v>525</v>
      </c>
      <c r="C834" s="137">
        <f>COUNTIFS(Severity,$B834,AssignedDate,"&gt;="&amp;$C$1,AssignedDate,"&lt;="&amp;$F$1)</f>
        <v/>
      </c>
      <c r="D834" s="137">
        <f>COUNTIFS(Severity,$B834,Status,"&lt;&gt;Suspend",Status,"&lt;&gt;Assigned",Status,"&lt;&gt;Open",Status,"&lt;&gt;Hold",ResolvedDate,"&gt;="&amp;$C$1,ResolvedDate,"&lt;="&amp;$F$1)</f>
        <v/>
      </c>
      <c r="E834" s="137">
        <f>COUNTIFS(Severity,$B834,SLA_Breach,"&lt;&gt;Yes",Status,"&lt;&gt;Suspend",Status,"&lt;&gt;Assigned",Status,"&lt;&gt;Open",Status,"&lt;&gt;Hold&gt;",ResolvedDate,"&gt;="&amp;$C$1,ResolvedDate,"&lt;="&amp;$F$1)</f>
        <v/>
      </c>
      <c r="F834" s="137">
        <f>COUNTIFS(Severity,$B834,SLA_Breach,"Yes",Status,"&lt;&gt;Suspend",Status,"&lt;&gt;Assigned",Status,"&lt;&gt;Open",Status,"&lt;&gt;Hold&gt;",ResolvedDate,"&gt;="&amp;$C$1,ResolvedDate,"&lt;="&amp;$F$1)</f>
        <v/>
      </c>
      <c r="G834" s="137">
        <f>COUNTIFS(Severity,$B834,AssignedDate,"&gt;=01/01/2017 12:00:00 AM",AssignedDate,"&lt;="&amp;$F$1)</f>
        <v/>
      </c>
      <c r="H834" s="177" t="n"/>
      <c r="L834" s="57" t="n">
        <v>0</v>
      </c>
      <c r="M834" s="57" t="n"/>
    </row>
    <row r="835" spans="1:13">
      <c r="A835" s="137" t="n">
        <v>1</v>
      </c>
      <c r="B835" s="100" t="s">
        <v>525</v>
      </c>
      <c r="C835" s="137">
        <f>COUNTIFS(Severity,$B835,AssignedDate,"&gt;="&amp;$C$1,AssignedDate,"&lt;="&amp;$F$1)</f>
        <v/>
      </c>
      <c r="D835" s="137">
        <f>COUNTIFS(Severity,$B835,Status,"&lt;&gt;Suspend",Status,"&lt;&gt;Assigned",Status,"&lt;&gt;Open",Status,"&lt;&gt;Hold",ResolvedDate,"&gt;="&amp;$C$1,ResolvedDate,"&lt;="&amp;$F$1)</f>
        <v/>
      </c>
      <c r="E835" s="137">
        <f>COUNTIFS(Severity,$B835,SLA_Breach,"&lt;&gt;Yes",Status,"&lt;&gt;Suspend",Status,"&lt;&gt;Assigned",Status,"&lt;&gt;Open",Status,"&lt;&gt;Hold&gt;",ResolvedDate,"&gt;="&amp;$C$1,ResolvedDate,"&lt;="&amp;$F$1)</f>
        <v/>
      </c>
      <c r="F835" s="137">
        <f>COUNTIFS(Severity,$B835,SLA_Breach,"Yes",Status,"&lt;&gt;Suspend",Status,"&lt;&gt;Assigned",Status,"&lt;&gt;Open",Status,"&lt;&gt;Hold&gt;",ResolvedDate,"&gt;="&amp;$C$1,ResolvedDate,"&lt;="&amp;$F$1)</f>
        <v/>
      </c>
      <c r="G835" s="137">
        <f>COUNTIFS(Severity,$B835,AssignedDate,"&gt;=01/01/2017 12:00:00 AM",AssignedDate,"&lt;="&amp;$F$1)</f>
        <v/>
      </c>
      <c r="H835" s="177" t="n"/>
      <c r="L835" s="57" t="n">
        <v>0</v>
      </c>
      <c r="M835" s="57" t="n"/>
    </row>
    <row r="836" spans="1:13">
      <c r="A836" s="137" t="n">
        <v>1</v>
      </c>
      <c r="B836" s="100" t="s">
        <v>525</v>
      </c>
      <c r="C836" s="137">
        <f>COUNTIFS(Severity,$B836,AssignedDate,"&gt;="&amp;$C$1,AssignedDate,"&lt;="&amp;$F$1)</f>
        <v/>
      </c>
      <c r="D836" s="137">
        <f>COUNTIFS(Severity,$B836,Status,"&lt;&gt;Suspend",Status,"&lt;&gt;Assigned",Status,"&lt;&gt;Open",Status,"&lt;&gt;Hold",ResolvedDate,"&gt;="&amp;$C$1,ResolvedDate,"&lt;="&amp;$F$1)</f>
        <v/>
      </c>
      <c r="E836" s="137">
        <f>COUNTIFS(Severity,$B836,SLA_Breach,"&lt;&gt;Yes",Status,"&lt;&gt;Suspend",Status,"&lt;&gt;Assigned",Status,"&lt;&gt;Open",Status,"&lt;&gt;Hold&gt;",ResolvedDate,"&gt;="&amp;$C$1,ResolvedDate,"&lt;="&amp;$F$1)</f>
        <v/>
      </c>
      <c r="F836" s="137">
        <f>COUNTIFS(Severity,$B836,SLA_Breach,"Yes",Status,"&lt;&gt;Suspend",Status,"&lt;&gt;Assigned",Status,"&lt;&gt;Open",Status,"&lt;&gt;Hold&gt;",ResolvedDate,"&gt;="&amp;$C$1,ResolvedDate,"&lt;="&amp;$F$1)</f>
        <v/>
      </c>
      <c r="G836" s="137">
        <f>COUNTIFS(Severity,$B836,AssignedDate,"&gt;=01/01/2017 12:00:00 AM",AssignedDate,"&lt;="&amp;$F$1)</f>
        <v/>
      </c>
      <c r="H836" s="177" t="n"/>
      <c r="L836" s="57" t="n">
        <v>0</v>
      </c>
      <c r="M836" s="57" t="n"/>
    </row>
    <row r="837" spans="1:13">
      <c r="A837" s="137" t="n">
        <v>1</v>
      </c>
      <c r="B837" s="100" t="s">
        <v>525</v>
      </c>
      <c r="C837" s="137">
        <f>COUNTIFS(Severity,$B837,AssignedDate,"&gt;="&amp;$C$1,AssignedDate,"&lt;="&amp;$F$1)</f>
        <v/>
      </c>
      <c r="D837" s="137">
        <f>COUNTIFS(Severity,$B837,Status,"&lt;&gt;Suspend",Status,"&lt;&gt;Assigned",Status,"&lt;&gt;Open",Status,"&lt;&gt;Hold",ResolvedDate,"&gt;="&amp;$C$1,ResolvedDate,"&lt;="&amp;$F$1)</f>
        <v/>
      </c>
      <c r="E837" s="137">
        <f>COUNTIFS(Severity,$B837,SLA_Breach,"&lt;&gt;Yes",Status,"&lt;&gt;Suspend",Status,"&lt;&gt;Assigned",Status,"&lt;&gt;Open",Status,"&lt;&gt;Hold&gt;",ResolvedDate,"&gt;="&amp;$C$1,ResolvedDate,"&lt;="&amp;$F$1)</f>
        <v/>
      </c>
      <c r="F837" s="137">
        <f>COUNTIFS(Severity,$B837,SLA_Breach,"Yes",Status,"&lt;&gt;Suspend",Status,"&lt;&gt;Assigned",Status,"&lt;&gt;Open",Status,"&lt;&gt;Hold&gt;",ResolvedDate,"&gt;="&amp;$C$1,ResolvedDate,"&lt;="&amp;$F$1)</f>
        <v/>
      </c>
      <c r="G837" s="137">
        <f>COUNTIFS(Severity,$B837,AssignedDate,"&gt;=01/01/2017 12:00:00 AM",AssignedDate,"&lt;="&amp;$F$1)</f>
        <v/>
      </c>
      <c r="H837" s="177" t="n"/>
      <c r="L837" s="57" t="n">
        <v>0</v>
      </c>
      <c r="M837" s="57" t="n"/>
    </row>
    <row r="838" spans="1:13">
      <c r="A838" s="137" t="n">
        <v>1</v>
      </c>
      <c r="B838" s="100" t="s">
        <v>525</v>
      </c>
      <c r="C838" s="137">
        <f>COUNTIFS(Severity,$B838,AssignedDate,"&gt;="&amp;$C$1,AssignedDate,"&lt;="&amp;$F$1)</f>
        <v/>
      </c>
      <c r="D838" s="137">
        <f>COUNTIFS(Severity,$B838,Status,"&lt;&gt;Suspend",Status,"&lt;&gt;Assigned",Status,"&lt;&gt;Open",Status,"&lt;&gt;Hold",ResolvedDate,"&gt;="&amp;$C$1,ResolvedDate,"&lt;="&amp;$F$1)</f>
        <v/>
      </c>
      <c r="E838" s="137">
        <f>COUNTIFS(Severity,$B838,SLA_Breach,"&lt;&gt;Yes",Status,"&lt;&gt;Suspend",Status,"&lt;&gt;Assigned",Status,"&lt;&gt;Open",Status,"&lt;&gt;Hold&gt;",ResolvedDate,"&gt;="&amp;$C$1,ResolvedDate,"&lt;="&amp;$F$1)</f>
        <v/>
      </c>
      <c r="F838" s="137">
        <f>COUNTIFS(Severity,$B838,SLA_Breach,"Yes",Status,"&lt;&gt;Suspend",Status,"&lt;&gt;Assigned",Status,"&lt;&gt;Open",Status,"&lt;&gt;Hold&gt;",ResolvedDate,"&gt;="&amp;$C$1,ResolvedDate,"&lt;="&amp;$F$1)</f>
        <v/>
      </c>
      <c r="G838" s="137">
        <f>COUNTIFS(Severity,$B838,AssignedDate,"&gt;=01/01/2017 12:00:00 AM",AssignedDate,"&lt;="&amp;$F$1)</f>
        <v/>
      </c>
      <c r="H838" s="177" t="n"/>
      <c r="L838" s="57" t="n">
        <v>0</v>
      </c>
      <c r="M838" s="57" t="n"/>
    </row>
    <row r="839" spans="1:13">
      <c r="A839" s="137" t="n">
        <v>1</v>
      </c>
      <c r="B839" s="100" t="s">
        <v>525</v>
      </c>
      <c r="C839" s="137">
        <f>COUNTIFS(Severity,$B839,AssignedDate,"&gt;="&amp;$C$1,AssignedDate,"&lt;="&amp;$F$1)</f>
        <v/>
      </c>
      <c r="D839" s="137">
        <f>COUNTIFS(Severity,$B839,Status,"&lt;&gt;Suspend",Status,"&lt;&gt;Assigned",Status,"&lt;&gt;Open",Status,"&lt;&gt;Hold",ResolvedDate,"&gt;="&amp;$C$1,ResolvedDate,"&lt;="&amp;$F$1)</f>
        <v/>
      </c>
      <c r="E839" s="137">
        <f>COUNTIFS(Severity,$B839,SLA_Breach,"&lt;&gt;Yes",Status,"&lt;&gt;Suspend",Status,"&lt;&gt;Assigned",Status,"&lt;&gt;Open",Status,"&lt;&gt;Hold&gt;",ResolvedDate,"&gt;="&amp;$C$1,ResolvedDate,"&lt;="&amp;$F$1)</f>
        <v/>
      </c>
      <c r="F839" s="137">
        <f>COUNTIFS(Severity,$B839,SLA_Breach,"Yes",Status,"&lt;&gt;Suspend",Status,"&lt;&gt;Assigned",Status,"&lt;&gt;Open",Status,"&lt;&gt;Hold&gt;",ResolvedDate,"&gt;="&amp;$C$1,ResolvedDate,"&lt;="&amp;$F$1)</f>
        <v/>
      </c>
      <c r="G839" s="137">
        <f>COUNTIFS(Severity,$B839,AssignedDate,"&gt;=01/01/2017 12:00:00 AM",AssignedDate,"&lt;="&amp;$F$1)</f>
        <v/>
      </c>
      <c r="H839" s="177" t="n"/>
      <c r="L839" s="57" t="n">
        <v>0</v>
      </c>
      <c r="M839" s="57" t="n"/>
    </row>
    <row r="840" spans="1:13">
      <c r="A840" s="137" t="n">
        <v>1</v>
      </c>
      <c r="B840" s="100" t="s">
        <v>525</v>
      </c>
      <c r="C840" s="137">
        <f>COUNTIFS(Severity,$B840,AssignedDate,"&gt;="&amp;$C$1,AssignedDate,"&lt;="&amp;$F$1)</f>
        <v/>
      </c>
      <c r="D840" s="137">
        <f>COUNTIFS(Severity,$B840,Status,"&lt;&gt;Suspend",Status,"&lt;&gt;Assigned",Status,"&lt;&gt;Open",Status,"&lt;&gt;Hold",ResolvedDate,"&gt;="&amp;$C$1,ResolvedDate,"&lt;="&amp;$F$1)</f>
        <v/>
      </c>
      <c r="E840" s="137">
        <f>COUNTIFS(Severity,$B840,SLA_Breach,"&lt;&gt;Yes",Status,"&lt;&gt;Suspend",Status,"&lt;&gt;Assigned",Status,"&lt;&gt;Open",Status,"&lt;&gt;Hold&gt;",ResolvedDate,"&gt;="&amp;$C$1,ResolvedDate,"&lt;="&amp;$F$1)</f>
        <v/>
      </c>
      <c r="F840" s="137">
        <f>COUNTIFS(Severity,$B840,SLA_Breach,"Yes",Status,"&lt;&gt;Suspend",Status,"&lt;&gt;Assigned",Status,"&lt;&gt;Open",Status,"&lt;&gt;Hold&gt;",ResolvedDate,"&gt;="&amp;$C$1,ResolvedDate,"&lt;="&amp;$F$1)</f>
        <v/>
      </c>
      <c r="G840" s="137">
        <f>COUNTIFS(Severity,$B840,AssignedDate,"&gt;=01/01/2017 12:00:00 AM",AssignedDate,"&lt;="&amp;$F$1)</f>
        <v/>
      </c>
      <c r="H840" s="177" t="n"/>
      <c r="L840" s="57" t="n">
        <v>0</v>
      </c>
      <c r="M840" s="57" t="n"/>
    </row>
    <row r="841" spans="1:13">
      <c r="A841" s="137" t="n">
        <v>1</v>
      </c>
      <c r="B841" s="100" t="s">
        <v>525</v>
      </c>
      <c r="C841" s="137">
        <f>COUNTIFS(Severity,$B841,AssignedDate,"&gt;="&amp;$C$1,AssignedDate,"&lt;="&amp;$F$1)</f>
        <v/>
      </c>
      <c r="D841" s="137">
        <f>COUNTIFS(Severity,$B841,Status,"&lt;&gt;Suspend",Status,"&lt;&gt;Assigned",Status,"&lt;&gt;Open",Status,"&lt;&gt;Hold",ResolvedDate,"&gt;="&amp;$C$1,ResolvedDate,"&lt;="&amp;$F$1)</f>
        <v/>
      </c>
      <c r="E841" s="137">
        <f>COUNTIFS(Severity,$B841,SLA_Breach,"&lt;&gt;Yes",Status,"&lt;&gt;Suspend",Status,"&lt;&gt;Assigned",Status,"&lt;&gt;Open",Status,"&lt;&gt;Hold&gt;",ResolvedDate,"&gt;="&amp;$C$1,ResolvedDate,"&lt;="&amp;$F$1)</f>
        <v/>
      </c>
      <c r="F841" s="137">
        <f>COUNTIFS(Severity,$B841,SLA_Breach,"Yes",Status,"&lt;&gt;Suspend",Status,"&lt;&gt;Assigned",Status,"&lt;&gt;Open",Status,"&lt;&gt;Hold&gt;",ResolvedDate,"&gt;="&amp;$C$1,ResolvedDate,"&lt;="&amp;$F$1)</f>
        <v/>
      </c>
      <c r="G841" s="137">
        <f>COUNTIFS(Severity,$B841,AssignedDate,"&gt;=01/01/2017 12:00:00 AM",AssignedDate,"&lt;="&amp;$F$1)</f>
        <v/>
      </c>
      <c r="H841" s="177" t="n"/>
      <c r="L841" s="57" t="n">
        <v>0</v>
      </c>
      <c r="M841" s="57" t="n"/>
    </row>
    <row r="842" spans="1:13">
      <c r="A842" s="137" t="n">
        <v>1</v>
      </c>
      <c r="B842" s="100" t="s">
        <v>525</v>
      </c>
      <c r="C842" s="137">
        <f>COUNTIFS(Severity,$B842,AssignedDate,"&gt;="&amp;$C$1,AssignedDate,"&lt;="&amp;$F$1)</f>
        <v/>
      </c>
      <c r="D842" s="137">
        <f>COUNTIFS(Severity,$B842,Status,"&lt;&gt;Suspend",Status,"&lt;&gt;Assigned",Status,"&lt;&gt;Open",Status,"&lt;&gt;Hold",ResolvedDate,"&gt;="&amp;$C$1,ResolvedDate,"&lt;="&amp;$F$1)</f>
        <v/>
      </c>
      <c r="E842" s="137">
        <f>COUNTIFS(Severity,$B842,SLA_Breach,"&lt;&gt;Yes",Status,"&lt;&gt;Suspend",Status,"&lt;&gt;Assigned",Status,"&lt;&gt;Open",Status,"&lt;&gt;Hold&gt;",ResolvedDate,"&gt;="&amp;$C$1,ResolvedDate,"&lt;="&amp;$F$1)</f>
        <v/>
      </c>
      <c r="F842" s="137">
        <f>COUNTIFS(Severity,$B842,SLA_Breach,"Yes",Status,"&lt;&gt;Suspend",Status,"&lt;&gt;Assigned",Status,"&lt;&gt;Open",Status,"&lt;&gt;Hold&gt;",ResolvedDate,"&gt;="&amp;$C$1,ResolvedDate,"&lt;="&amp;$F$1)</f>
        <v/>
      </c>
      <c r="G842" s="137">
        <f>COUNTIFS(Severity,$B842,AssignedDate,"&gt;=01/01/2017 12:00:00 AM",AssignedDate,"&lt;="&amp;$F$1)</f>
        <v/>
      </c>
      <c r="H842" s="177" t="n"/>
      <c r="L842" s="57" t="n">
        <v>0</v>
      </c>
      <c r="M842" s="57" t="n"/>
    </row>
    <row r="843" spans="1:13">
      <c r="A843" s="137" t="n">
        <v>1</v>
      </c>
      <c r="B843" s="100" t="s">
        <v>525</v>
      </c>
      <c r="C843" s="137">
        <f>COUNTIFS(Severity,$B843,AssignedDate,"&gt;="&amp;$C$1,AssignedDate,"&lt;="&amp;$F$1)</f>
        <v/>
      </c>
      <c r="D843" s="137">
        <f>COUNTIFS(Severity,$B843,Status,"&lt;&gt;Suspend",Status,"&lt;&gt;Assigned",Status,"&lt;&gt;Open",Status,"&lt;&gt;Hold",ResolvedDate,"&gt;="&amp;$C$1,ResolvedDate,"&lt;="&amp;$F$1)</f>
        <v/>
      </c>
      <c r="E843" s="137">
        <f>COUNTIFS(Severity,$B843,SLA_Breach,"&lt;&gt;Yes",Status,"&lt;&gt;Suspend",Status,"&lt;&gt;Assigned",Status,"&lt;&gt;Open",Status,"&lt;&gt;Hold&gt;",ResolvedDate,"&gt;="&amp;$C$1,ResolvedDate,"&lt;="&amp;$F$1)</f>
        <v/>
      </c>
      <c r="F843" s="137">
        <f>COUNTIFS(Severity,$B843,SLA_Breach,"Yes",Status,"&lt;&gt;Suspend",Status,"&lt;&gt;Assigned",Status,"&lt;&gt;Open",Status,"&lt;&gt;Hold&gt;",ResolvedDate,"&gt;="&amp;$C$1,ResolvedDate,"&lt;="&amp;$F$1)</f>
        <v/>
      </c>
      <c r="G843" s="137">
        <f>COUNTIFS(Severity,$B843,AssignedDate,"&gt;=01/01/2017 12:00:00 AM",AssignedDate,"&lt;="&amp;$F$1)</f>
        <v/>
      </c>
      <c r="H843" s="177" t="n"/>
      <c r="L843" s="57" t="n">
        <v>0</v>
      </c>
      <c r="M843" s="57" t="n"/>
    </row>
    <row r="844" spans="1:13">
      <c r="A844" s="137" t="n">
        <v>1</v>
      </c>
      <c r="B844" s="100" t="s">
        <v>525</v>
      </c>
      <c r="C844" s="137">
        <f>COUNTIFS(Severity,$B844,AssignedDate,"&gt;="&amp;$C$1,AssignedDate,"&lt;="&amp;$F$1)</f>
        <v/>
      </c>
      <c r="D844" s="137">
        <f>COUNTIFS(Severity,$B844,Status,"&lt;&gt;Suspend",Status,"&lt;&gt;Assigned",Status,"&lt;&gt;Open",Status,"&lt;&gt;Hold",ResolvedDate,"&gt;="&amp;$C$1,ResolvedDate,"&lt;="&amp;$F$1)</f>
        <v/>
      </c>
      <c r="E844" s="137">
        <f>COUNTIFS(Severity,$B844,SLA_Breach,"&lt;&gt;Yes",Status,"&lt;&gt;Suspend",Status,"&lt;&gt;Assigned",Status,"&lt;&gt;Open",Status,"&lt;&gt;Hold&gt;",ResolvedDate,"&gt;="&amp;$C$1,ResolvedDate,"&lt;="&amp;$F$1)</f>
        <v/>
      </c>
      <c r="F844" s="137">
        <f>COUNTIFS(Severity,$B844,SLA_Breach,"Yes",Status,"&lt;&gt;Suspend",Status,"&lt;&gt;Assigned",Status,"&lt;&gt;Open",Status,"&lt;&gt;Hold&gt;",ResolvedDate,"&gt;="&amp;$C$1,ResolvedDate,"&lt;="&amp;$F$1)</f>
        <v/>
      </c>
      <c r="G844" s="137">
        <f>COUNTIFS(Severity,$B844,AssignedDate,"&gt;=01/01/2017 12:00:00 AM",AssignedDate,"&lt;="&amp;$F$1)</f>
        <v/>
      </c>
      <c r="H844" s="177" t="n"/>
      <c r="L844" s="57" t="n">
        <v>0</v>
      </c>
      <c r="M844" s="57" t="n"/>
    </row>
    <row r="845" spans="1:13">
      <c r="A845" s="137" t="n">
        <v>1</v>
      </c>
      <c r="B845" s="100" t="s">
        <v>525</v>
      </c>
      <c r="C845" s="137">
        <f>COUNTIFS(Severity,$B845,AssignedDate,"&gt;="&amp;$C$1,AssignedDate,"&lt;="&amp;$F$1)</f>
        <v/>
      </c>
      <c r="D845" s="137">
        <f>COUNTIFS(Severity,$B845,Status,"&lt;&gt;Suspend",Status,"&lt;&gt;Assigned",Status,"&lt;&gt;Open",Status,"&lt;&gt;Hold",ResolvedDate,"&gt;="&amp;$C$1,ResolvedDate,"&lt;="&amp;$F$1)</f>
        <v/>
      </c>
      <c r="E845" s="137">
        <f>COUNTIFS(Severity,$B845,SLA_Breach,"&lt;&gt;Yes",Status,"&lt;&gt;Suspend",Status,"&lt;&gt;Assigned",Status,"&lt;&gt;Open",Status,"&lt;&gt;Hold&gt;",ResolvedDate,"&gt;="&amp;$C$1,ResolvedDate,"&lt;="&amp;$F$1)</f>
        <v/>
      </c>
      <c r="F845" s="137">
        <f>COUNTIFS(Severity,$B845,SLA_Breach,"Yes",Status,"&lt;&gt;Suspend",Status,"&lt;&gt;Assigned",Status,"&lt;&gt;Open",Status,"&lt;&gt;Hold&gt;",ResolvedDate,"&gt;="&amp;$C$1,ResolvedDate,"&lt;="&amp;$F$1)</f>
        <v/>
      </c>
      <c r="G845" s="137">
        <f>COUNTIFS(Severity,$B845,AssignedDate,"&gt;=01/01/2017 12:00:00 AM",AssignedDate,"&lt;="&amp;$F$1)</f>
        <v/>
      </c>
      <c r="H845" s="177" t="n"/>
      <c r="L845" s="57" t="n">
        <v>0</v>
      </c>
      <c r="M845" s="57" t="n"/>
    </row>
    <row r="846" spans="1:13">
      <c r="A846" s="137" t="n">
        <v>1</v>
      </c>
      <c r="B846" s="100" t="s">
        <v>525</v>
      </c>
      <c r="C846" s="137">
        <f>COUNTIFS(Severity,$B846,AssignedDate,"&gt;="&amp;$C$1,AssignedDate,"&lt;="&amp;$F$1)</f>
        <v/>
      </c>
      <c r="D846" s="137">
        <f>COUNTIFS(Severity,$B846,Status,"&lt;&gt;Suspend",Status,"&lt;&gt;Assigned",Status,"&lt;&gt;Open",Status,"&lt;&gt;Hold",ResolvedDate,"&gt;="&amp;$C$1,ResolvedDate,"&lt;="&amp;$F$1)</f>
        <v/>
      </c>
      <c r="E846" s="137">
        <f>COUNTIFS(Severity,$B846,SLA_Breach,"&lt;&gt;Yes",Status,"&lt;&gt;Suspend",Status,"&lt;&gt;Assigned",Status,"&lt;&gt;Open",Status,"&lt;&gt;Hold&gt;",ResolvedDate,"&gt;="&amp;$C$1,ResolvedDate,"&lt;="&amp;$F$1)</f>
        <v/>
      </c>
      <c r="F846" s="137">
        <f>COUNTIFS(Severity,$B846,SLA_Breach,"Yes",Status,"&lt;&gt;Suspend",Status,"&lt;&gt;Assigned",Status,"&lt;&gt;Open",Status,"&lt;&gt;Hold&gt;",ResolvedDate,"&gt;="&amp;$C$1,ResolvedDate,"&lt;="&amp;$F$1)</f>
        <v/>
      </c>
      <c r="G846" s="137">
        <f>COUNTIFS(Severity,$B846,AssignedDate,"&gt;=01/01/2017 12:00:00 AM",AssignedDate,"&lt;="&amp;$F$1)</f>
        <v/>
      </c>
      <c r="H846" s="177" t="n"/>
      <c r="L846" s="57" t="n">
        <v>0</v>
      </c>
      <c r="M846" s="57" t="n"/>
    </row>
    <row r="847" spans="1:13">
      <c r="A847" s="137" t="n">
        <v>1</v>
      </c>
      <c r="B847" s="100" t="s">
        <v>525</v>
      </c>
      <c r="C847" s="137">
        <f>COUNTIFS(Severity,$B847,AssignedDate,"&gt;="&amp;$C$1,AssignedDate,"&lt;="&amp;$F$1)</f>
        <v/>
      </c>
      <c r="D847" s="137">
        <f>COUNTIFS(Severity,$B847,Status,"&lt;&gt;Suspend",Status,"&lt;&gt;Assigned",Status,"&lt;&gt;Open",Status,"&lt;&gt;Hold",ResolvedDate,"&gt;="&amp;$C$1,ResolvedDate,"&lt;="&amp;$F$1)</f>
        <v/>
      </c>
      <c r="E847" s="137">
        <f>COUNTIFS(Severity,$B847,SLA_Breach,"&lt;&gt;Yes",Status,"&lt;&gt;Suspend",Status,"&lt;&gt;Assigned",Status,"&lt;&gt;Open",Status,"&lt;&gt;Hold&gt;",ResolvedDate,"&gt;="&amp;$C$1,ResolvedDate,"&lt;="&amp;$F$1)</f>
        <v/>
      </c>
      <c r="F847" s="137">
        <f>COUNTIFS(Severity,$B847,SLA_Breach,"Yes",Status,"&lt;&gt;Suspend",Status,"&lt;&gt;Assigned",Status,"&lt;&gt;Open",Status,"&lt;&gt;Hold&gt;",ResolvedDate,"&gt;="&amp;$C$1,ResolvedDate,"&lt;="&amp;$F$1)</f>
        <v/>
      </c>
      <c r="G847" s="137">
        <f>COUNTIFS(Severity,$B847,AssignedDate,"&gt;=01/01/2017 12:00:00 AM",AssignedDate,"&lt;="&amp;$F$1)</f>
        <v/>
      </c>
      <c r="H847" s="177" t="n"/>
      <c r="L847" s="57" t="n">
        <v>0</v>
      </c>
      <c r="M847" s="57" t="n"/>
    </row>
    <row r="848" spans="1:13">
      <c r="A848" s="137" t="n">
        <v>1</v>
      </c>
      <c r="B848" s="100" t="s">
        <v>525</v>
      </c>
      <c r="C848" s="137">
        <f>COUNTIFS(Severity,$B848,AssignedDate,"&gt;="&amp;$C$1,AssignedDate,"&lt;="&amp;$F$1)</f>
        <v/>
      </c>
      <c r="D848" s="137">
        <f>COUNTIFS(Severity,$B848,Status,"&lt;&gt;Suspend",Status,"&lt;&gt;Assigned",Status,"&lt;&gt;Open",Status,"&lt;&gt;Hold",ResolvedDate,"&gt;="&amp;$C$1,ResolvedDate,"&lt;="&amp;$F$1)</f>
        <v/>
      </c>
      <c r="E848" s="137">
        <f>COUNTIFS(Severity,$B848,SLA_Breach,"&lt;&gt;Yes",Status,"&lt;&gt;Suspend",Status,"&lt;&gt;Assigned",Status,"&lt;&gt;Open",Status,"&lt;&gt;Hold&gt;",ResolvedDate,"&gt;="&amp;$C$1,ResolvedDate,"&lt;="&amp;$F$1)</f>
        <v/>
      </c>
      <c r="F848" s="137">
        <f>COUNTIFS(Severity,$B848,SLA_Breach,"Yes",Status,"&lt;&gt;Suspend",Status,"&lt;&gt;Assigned",Status,"&lt;&gt;Open",Status,"&lt;&gt;Hold&gt;",ResolvedDate,"&gt;="&amp;$C$1,ResolvedDate,"&lt;="&amp;$F$1)</f>
        <v/>
      </c>
      <c r="G848" s="137">
        <f>COUNTIFS(Severity,$B848,AssignedDate,"&gt;=01/01/2017 12:00:00 AM",AssignedDate,"&lt;="&amp;$F$1)</f>
        <v/>
      </c>
      <c r="H848" s="177" t="n"/>
      <c r="L848" s="57" t="n">
        <v>0</v>
      </c>
      <c r="M848" s="57" t="n"/>
    </row>
    <row r="849" spans="1:13">
      <c r="A849" s="137" t="n">
        <v>1</v>
      </c>
      <c r="B849" s="100" t="s">
        <v>525</v>
      </c>
      <c r="C849" s="137">
        <f>COUNTIFS(Severity,$B849,AssignedDate,"&gt;="&amp;$C$1,AssignedDate,"&lt;="&amp;$F$1)</f>
        <v/>
      </c>
      <c r="D849" s="137">
        <f>COUNTIFS(Severity,$B849,Status,"&lt;&gt;Suspend",Status,"&lt;&gt;Assigned",Status,"&lt;&gt;Open",Status,"&lt;&gt;Hold",ResolvedDate,"&gt;="&amp;$C$1,ResolvedDate,"&lt;="&amp;$F$1)</f>
        <v/>
      </c>
      <c r="E849" s="137">
        <f>COUNTIFS(Severity,$B849,SLA_Breach,"&lt;&gt;Yes",Status,"&lt;&gt;Suspend",Status,"&lt;&gt;Assigned",Status,"&lt;&gt;Open",Status,"&lt;&gt;Hold&gt;",ResolvedDate,"&gt;="&amp;$C$1,ResolvedDate,"&lt;="&amp;$F$1)</f>
        <v/>
      </c>
      <c r="F849" s="137">
        <f>COUNTIFS(Severity,$B849,SLA_Breach,"Yes",Status,"&lt;&gt;Suspend",Status,"&lt;&gt;Assigned",Status,"&lt;&gt;Open",Status,"&lt;&gt;Hold&gt;",ResolvedDate,"&gt;="&amp;$C$1,ResolvedDate,"&lt;="&amp;$F$1)</f>
        <v/>
      </c>
      <c r="G849" s="137">
        <f>COUNTIFS(Severity,$B849,AssignedDate,"&gt;=01/01/2017 12:00:00 AM",AssignedDate,"&lt;="&amp;$F$1)</f>
        <v/>
      </c>
      <c r="H849" s="177" t="n"/>
      <c r="L849" s="57" t="n">
        <v>0</v>
      </c>
      <c r="M849" s="57" t="n"/>
    </row>
    <row r="850" spans="1:13">
      <c r="A850" s="137" t="n">
        <v>1</v>
      </c>
      <c r="B850" s="100" t="s">
        <v>525</v>
      </c>
      <c r="C850" s="137">
        <f>COUNTIFS(Severity,$B850,AssignedDate,"&gt;="&amp;$C$1,AssignedDate,"&lt;="&amp;$F$1)</f>
        <v/>
      </c>
      <c r="D850" s="137">
        <f>COUNTIFS(Severity,$B850,Status,"&lt;&gt;Suspend",Status,"&lt;&gt;Assigned",Status,"&lt;&gt;Open",Status,"&lt;&gt;Hold",ResolvedDate,"&gt;="&amp;$C$1,ResolvedDate,"&lt;="&amp;$F$1)</f>
        <v/>
      </c>
      <c r="E850" s="137">
        <f>COUNTIFS(Severity,$B850,SLA_Breach,"&lt;&gt;Yes",Status,"&lt;&gt;Suspend",Status,"&lt;&gt;Assigned",Status,"&lt;&gt;Open",Status,"&lt;&gt;Hold&gt;",ResolvedDate,"&gt;="&amp;$C$1,ResolvedDate,"&lt;="&amp;$F$1)</f>
        <v/>
      </c>
      <c r="F850" s="137">
        <f>COUNTIFS(Severity,$B850,SLA_Breach,"Yes",Status,"&lt;&gt;Suspend",Status,"&lt;&gt;Assigned",Status,"&lt;&gt;Open",Status,"&lt;&gt;Hold&gt;",ResolvedDate,"&gt;="&amp;$C$1,ResolvedDate,"&lt;="&amp;$F$1)</f>
        <v/>
      </c>
      <c r="G850" s="137">
        <f>COUNTIFS(Severity,$B850,AssignedDate,"&gt;=01/01/2017 12:00:00 AM",AssignedDate,"&lt;="&amp;$F$1)</f>
        <v/>
      </c>
      <c r="H850" s="177" t="n"/>
      <c r="L850" s="57" t="n">
        <v>0</v>
      </c>
      <c r="M850" s="57" t="n"/>
    </row>
    <row r="851" spans="1:13">
      <c r="A851" s="137" t="n">
        <v>1</v>
      </c>
      <c r="B851" s="100" t="s">
        <v>525</v>
      </c>
      <c r="C851" s="137">
        <f>COUNTIFS(Severity,$B851,AssignedDate,"&gt;="&amp;$C$1,AssignedDate,"&lt;="&amp;$F$1)</f>
        <v/>
      </c>
      <c r="D851" s="137">
        <f>COUNTIFS(Severity,$B851,Status,"&lt;&gt;Suspend",Status,"&lt;&gt;Assigned",Status,"&lt;&gt;Open",Status,"&lt;&gt;Hold",ResolvedDate,"&gt;="&amp;$C$1,ResolvedDate,"&lt;="&amp;$F$1)</f>
        <v/>
      </c>
      <c r="E851" s="137">
        <f>COUNTIFS(Severity,$B851,SLA_Breach,"&lt;&gt;Yes",Status,"&lt;&gt;Suspend",Status,"&lt;&gt;Assigned",Status,"&lt;&gt;Open",Status,"&lt;&gt;Hold&gt;",ResolvedDate,"&gt;="&amp;$C$1,ResolvedDate,"&lt;="&amp;$F$1)</f>
        <v/>
      </c>
      <c r="F851" s="137">
        <f>COUNTIFS(Severity,$B851,SLA_Breach,"Yes",Status,"&lt;&gt;Suspend",Status,"&lt;&gt;Assigned",Status,"&lt;&gt;Open",Status,"&lt;&gt;Hold&gt;",ResolvedDate,"&gt;="&amp;$C$1,ResolvedDate,"&lt;="&amp;$F$1)</f>
        <v/>
      </c>
      <c r="G851" s="137">
        <f>COUNTIFS(Severity,$B851,AssignedDate,"&gt;=01/01/2017 12:00:00 AM",AssignedDate,"&lt;="&amp;$F$1)</f>
        <v/>
      </c>
      <c r="H851" s="177" t="n"/>
      <c r="L851" s="57" t="n">
        <v>0</v>
      </c>
      <c r="M851" s="57" t="n"/>
    </row>
    <row r="852" spans="1:13">
      <c r="A852" s="137" t="n">
        <v>1</v>
      </c>
      <c r="B852" s="100" t="s">
        <v>525</v>
      </c>
      <c r="C852" s="137">
        <f>COUNTIFS(Severity,$B852,AssignedDate,"&gt;="&amp;$C$1,AssignedDate,"&lt;="&amp;$F$1)</f>
        <v/>
      </c>
      <c r="D852" s="137">
        <f>COUNTIFS(Severity,$B852,Status,"&lt;&gt;Suspend",Status,"&lt;&gt;Assigned",Status,"&lt;&gt;Open",Status,"&lt;&gt;Hold",ResolvedDate,"&gt;="&amp;$C$1,ResolvedDate,"&lt;="&amp;$F$1)</f>
        <v/>
      </c>
      <c r="E852" s="137">
        <f>COUNTIFS(Severity,$B852,SLA_Breach,"&lt;&gt;Yes",Status,"&lt;&gt;Suspend",Status,"&lt;&gt;Assigned",Status,"&lt;&gt;Open",Status,"&lt;&gt;Hold&gt;",ResolvedDate,"&gt;="&amp;$C$1,ResolvedDate,"&lt;="&amp;$F$1)</f>
        <v/>
      </c>
      <c r="F852" s="137">
        <f>COUNTIFS(Severity,$B852,SLA_Breach,"Yes",Status,"&lt;&gt;Suspend",Status,"&lt;&gt;Assigned",Status,"&lt;&gt;Open",Status,"&lt;&gt;Hold&gt;",ResolvedDate,"&gt;="&amp;$C$1,ResolvedDate,"&lt;="&amp;$F$1)</f>
        <v/>
      </c>
      <c r="G852" s="137">
        <f>COUNTIFS(Severity,$B852,AssignedDate,"&gt;=01/01/2017 12:00:00 AM",AssignedDate,"&lt;="&amp;$F$1)</f>
        <v/>
      </c>
      <c r="H852" s="177" t="n"/>
      <c r="L852" s="57" t="n">
        <v>0</v>
      </c>
      <c r="M852" s="57" t="n"/>
    </row>
    <row r="853" spans="1:13">
      <c r="A853" s="137" t="n">
        <v>1</v>
      </c>
      <c r="B853" s="100" t="s">
        <v>525</v>
      </c>
      <c r="C853" s="137">
        <f>COUNTIFS(Severity,$B853,AssignedDate,"&gt;="&amp;$C$1,AssignedDate,"&lt;="&amp;$F$1)</f>
        <v/>
      </c>
      <c r="D853" s="137">
        <f>COUNTIFS(Severity,$B853,Status,"&lt;&gt;Suspend",Status,"&lt;&gt;Assigned",Status,"&lt;&gt;Open",Status,"&lt;&gt;Hold",ResolvedDate,"&gt;="&amp;$C$1,ResolvedDate,"&lt;="&amp;$F$1)</f>
        <v/>
      </c>
      <c r="E853" s="137">
        <f>COUNTIFS(Severity,$B853,SLA_Breach,"&lt;&gt;Yes",Status,"&lt;&gt;Suspend",Status,"&lt;&gt;Assigned",Status,"&lt;&gt;Open",Status,"&lt;&gt;Hold&gt;",ResolvedDate,"&gt;="&amp;$C$1,ResolvedDate,"&lt;="&amp;$F$1)</f>
        <v/>
      </c>
      <c r="F853" s="137">
        <f>COUNTIFS(Severity,$B853,SLA_Breach,"Yes",Status,"&lt;&gt;Suspend",Status,"&lt;&gt;Assigned",Status,"&lt;&gt;Open",Status,"&lt;&gt;Hold&gt;",ResolvedDate,"&gt;="&amp;$C$1,ResolvedDate,"&lt;="&amp;$F$1)</f>
        <v/>
      </c>
      <c r="G853" s="137">
        <f>COUNTIFS(Severity,$B853,AssignedDate,"&gt;=01/01/2017 12:00:00 AM",AssignedDate,"&lt;="&amp;$F$1)</f>
        <v/>
      </c>
      <c r="H853" s="177" t="n"/>
      <c r="L853" s="57" t="n">
        <v>0</v>
      </c>
      <c r="M853" s="57" t="n"/>
    </row>
    <row r="854" spans="1:13">
      <c r="A854" s="137" t="n">
        <v>1</v>
      </c>
      <c r="B854" s="100" t="s">
        <v>525</v>
      </c>
      <c r="C854" s="137">
        <f>COUNTIFS(Severity,$B854,AssignedDate,"&gt;="&amp;$C$1,AssignedDate,"&lt;="&amp;$F$1)</f>
        <v/>
      </c>
      <c r="D854" s="137">
        <f>COUNTIFS(Severity,$B854,Status,"&lt;&gt;Suspend",Status,"&lt;&gt;Assigned",Status,"&lt;&gt;Open",Status,"&lt;&gt;Hold",ResolvedDate,"&gt;="&amp;$C$1,ResolvedDate,"&lt;="&amp;$F$1)</f>
        <v/>
      </c>
      <c r="E854" s="137">
        <f>COUNTIFS(Severity,$B854,SLA_Breach,"&lt;&gt;Yes",Status,"&lt;&gt;Suspend",Status,"&lt;&gt;Assigned",Status,"&lt;&gt;Open",Status,"&lt;&gt;Hold&gt;",ResolvedDate,"&gt;="&amp;$C$1,ResolvedDate,"&lt;="&amp;$F$1)</f>
        <v/>
      </c>
      <c r="F854" s="137">
        <f>COUNTIFS(Severity,$B854,SLA_Breach,"Yes",Status,"&lt;&gt;Suspend",Status,"&lt;&gt;Assigned",Status,"&lt;&gt;Open",Status,"&lt;&gt;Hold&gt;",ResolvedDate,"&gt;="&amp;$C$1,ResolvedDate,"&lt;="&amp;$F$1)</f>
        <v/>
      </c>
      <c r="G854" s="137">
        <f>COUNTIFS(Severity,$B854,AssignedDate,"&gt;=01/01/2017 12:00:00 AM",AssignedDate,"&lt;="&amp;$F$1)</f>
        <v/>
      </c>
      <c r="H854" s="177" t="n"/>
      <c r="L854" s="57" t="n">
        <v>0</v>
      </c>
      <c r="M854" s="57" t="n"/>
    </row>
    <row r="855" spans="1:13">
      <c r="A855" s="137" t="n">
        <v>1</v>
      </c>
      <c r="B855" s="100" t="s">
        <v>525</v>
      </c>
      <c r="C855" s="137">
        <f>COUNTIFS(Severity,$B855,AssignedDate,"&gt;="&amp;$C$1,AssignedDate,"&lt;="&amp;$F$1)</f>
        <v/>
      </c>
      <c r="D855" s="137">
        <f>COUNTIFS(Severity,$B855,Status,"&lt;&gt;Suspend",Status,"&lt;&gt;Assigned",Status,"&lt;&gt;Open",Status,"&lt;&gt;Hold",ResolvedDate,"&gt;="&amp;$C$1,ResolvedDate,"&lt;="&amp;$F$1)</f>
        <v/>
      </c>
      <c r="E855" s="137">
        <f>COUNTIFS(Severity,$B855,SLA_Breach,"&lt;&gt;Yes",Status,"&lt;&gt;Suspend",Status,"&lt;&gt;Assigned",Status,"&lt;&gt;Open",Status,"&lt;&gt;Hold&gt;",ResolvedDate,"&gt;="&amp;$C$1,ResolvedDate,"&lt;="&amp;$F$1)</f>
        <v/>
      </c>
      <c r="F855" s="137">
        <f>COUNTIFS(Severity,$B855,SLA_Breach,"Yes",Status,"&lt;&gt;Suspend",Status,"&lt;&gt;Assigned",Status,"&lt;&gt;Open",Status,"&lt;&gt;Hold&gt;",ResolvedDate,"&gt;="&amp;$C$1,ResolvedDate,"&lt;="&amp;$F$1)</f>
        <v/>
      </c>
      <c r="G855" s="137">
        <f>COUNTIFS(Severity,$B855,AssignedDate,"&gt;=01/01/2017 12:00:00 AM",AssignedDate,"&lt;="&amp;$F$1)</f>
        <v/>
      </c>
      <c r="H855" s="177" t="n"/>
      <c r="L855" s="57" t="n">
        <v>0</v>
      </c>
      <c r="M855" s="57" t="n"/>
    </row>
    <row r="856" spans="1:13">
      <c r="A856" s="137" t="n">
        <v>1</v>
      </c>
      <c r="B856" s="100" t="s">
        <v>525</v>
      </c>
      <c r="C856" s="137">
        <f>COUNTIFS(Severity,$B856,AssignedDate,"&gt;="&amp;$C$1,AssignedDate,"&lt;="&amp;$F$1)</f>
        <v/>
      </c>
      <c r="D856" s="137">
        <f>COUNTIFS(Severity,$B856,Status,"&lt;&gt;Suspend",Status,"&lt;&gt;Assigned",Status,"&lt;&gt;Open",Status,"&lt;&gt;Hold",ResolvedDate,"&gt;="&amp;$C$1,ResolvedDate,"&lt;="&amp;$F$1)</f>
        <v/>
      </c>
      <c r="E856" s="137">
        <f>COUNTIFS(Severity,$B856,SLA_Breach,"&lt;&gt;Yes",Status,"&lt;&gt;Suspend",Status,"&lt;&gt;Assigned",Status,"&lt;&gt;Open",Status,"&lt;&gt;Hold&gt;",ResolvedDate,"&gt;="&amp;$C$1,ResolvedDate,"&lt;="&amp;$F$1)</f>
        <v/>
      </c>
      <c r="F856" s="137">
        <f>COUNTIFS(Severity,$B856,SLA_Breach,"Yes",Status,"&lt;&gt;Suspend",Status,"&lt;&gt;Assigned",Status,"&lt;&gt;Open",Status,"&lt;&gt;Hold&gt;",ResolvedDate,"&gt;="&amp;$C$1,ResolvedDate,"&lt;="&amp;$F$1)</f>
        <v/>
      </c>
      <c r="G856" s="137">
        <f>COUNTIFS(Severity,$B856,AssignedDate,"&gt;=01/01/2017 12:00:00 AM",AssignedDate,"&lt;="&amp;$F$1)</f>
        <v/>
      </c>
      <c r="H856" s="177" t="n"/>
      <c r="L856" s="57" t="n">
        <v>0</v>
      </c>
      <c r="M856" s="57" t="n"/>
    </row>
    <row r="857" spans="1:13">
      <c r="A857" s="137" t="n">
        <v>1</v>
      </c>
      <c r="B857" s="100" t="s">
        <v>525</v>
      </c>
      <c r="C857" s="137">
        <f>COUNTIFS(Severity,$B857,AssignedDate,"&gt;="&amp;$C$1,AssignedDate,"&lt;="&amp;$F$1)</f>
        <v/>
      </c>
      <c r="D857" s="137">
        <f>COUNTIFS(Severity,$B857,Status,"&lt;&gt;Suspend",Status,"&lt;&gt;Assigned",Status,"&lt;&gt;Open",Status,"&lt;&gt;Hold",ResolvedDate,"&gt;="&amp;$C$1,ResolvedDate,"&lt;="&amp;$F$1)</f>
        <v/>
      </c>
      <c r="E857" s="137">
        <f>COUNTIFS(Severity,$B857,SLA_Breach,"&lt;&gt;Yes",Status,"&lt;&gt;Suspend",Status,"&lt;&gt;Assigned",Status,"&lt;&gt;Open",Status,"&lt;&gt;Hold&gt;",ResolvedDate,"&gt;="&amp;$C$1,ResolvedDate,"&lt;="&amp;$F$1)</f>
        <v/>
      </c>
      <c r="F857" s="137">
        <f>COUNTIFS(Severity,$B857,SLA_Breach,"Yes",Status,"&lt;&gt;Suspend",Status,"&lt;&gt;Assigned",Status,"&lt;&gt;Open",Status,"&lt;&gt;Hold&gt;",ResolvedDate,"&gt;="&amp;$C$1,ResolvedDate,"&lt;="&amp;$F$1)</f>
        <v/>
      </c>
      <c r="G857" s="137">
        <f>COUNTIFS(Severity,$B857,AssignedDate,"&gt;=01/01/2017 12:00:00 AM",AssignedDate,"&lt;="&amp;$F$1)</f>
        <v/>
      </c>
      <c r="H857" s="177" t="n"/>
      <c r="L857" s="57" t="n">
        <v>0</v>
      </c>
      <c r="M857" s="57" t="n"/>
    </row>
    <row r="858" spans="1:13">
      <c r="A858" s="137" t="n">
        <v>1</v>
      </c>
      <c r="B858" s="100" t="s">
        <v>525</v>
      </c>
      <c r="C858" s="137">
        <f>COUNTIFS(Severity,$B858,AssignedDate,"&gt;="&amp;$C$1,AssignedDate,"&lt;="&amp;$F$1)</f>
        <v/>
      </c>
      <c r="D858" s="137">
        <f>COUNTIFS(Severity,$B858,Status,"&lt;&gt;Suspend",Status,"&lt;&gt;Assigned",Status,"&lt;&gt;Open",Status,"&lt;&gt;Hold",ResolvedDate,"&gt;="&amp;$C$1,ResolvedDate,"&lt;="&amp;$F$1)</f>
        <v/>
      </c>
      <c r="E858" s="137">
        <f>COUNTIFS(Severity,$B858,SLA_Breach,"&lt;&gt;Yes",Status,"&lt;&gt;Suspend",Status,"&lt;&gt;Assigned",Status,"&lt;&gt;Open",Status,"&lt;&gt;Hold&gt;",ResolvedDate,"&gt;="&amp;$C$1,ResolvedDate,"&lt;="&amp;$F$1)</f>
        <v/>
      </c>
      <c r="F858" s="137">
        <f>COUNTIFS(Severity,$B858,SLA_Breach,"Yes",Status,"&lt;&gt;Suspend",Status,"&lt;&gt;Assigned",Status,"&lt;&gt;Open",Status,"&lt;&gt;Hold&gt;",ResolvedDate,"&gt;="&amp;$C$1,ResolvedDate,"&lt;="&amp;$F$1)</f>
        <v/>
      </c>
      <c r="G858" s="137">
        <f>COUNTIFS(Severity,$B858,AssignedDate,"&gt;=01/01/2017 12:00:00 AM",AssignedDate,"&lt;="&amp;$F$1)</f>
        <v/>
      </c>
      <c r="H858" s="177" t="n"/>
      <c r="L858" s="57" t="n">
        <v>0</v>
      </c>
      <c r="M858" s="57" t="n"/>
    </row>
    <row r="859" spans="1:13">
      <c r="A859" s="137" t="n">
        <v>1</v>
      </c>
      <c r="B859" s="100" t="s">
        <v>525</v>
      </c>
      <c r="C859" s="137">
        <f>COUNTIFS(Severity,$B859,AssignedDate,"&gt;="&amp;$C$1,AssignedDate,"&lt;="&amp;$F$1)</f>
        <v/>
      </c>
      <c r="D859" s="137">
        <f>COUNTIFS(Severity,$B859,Status,"&lt;&gt;Suspend",Status,"&lt;&gt;Assigned",Status,"&lt;&gt;Open",Status,"&lt;&gt;Hold",ResolvedDate,"&gt;="&amp;$C$1,ResolvedDate,"&lt;="&amp;$F$1)</f>
        <v/>
      </c>
      <c r="E859" s="137">
        <f>COUNTIFS(Severity,$B859,SLA_Breach,"&lt;&gt;Yes",Status,"&lt;&gt;Suspend",Status,"&lt;&gt;Assigned",Status,"&lt;&gt;Open",Status,"&lt;&gt;Hold&gt;",ResolvedDate,"&gt;="&amp;$C$1,ResolvedDate,"&lt;="&amp;$F$1)</f>
        <v/>
      </c>
      <c r="F859" s="137">
        <f>COUNTIFS(Severity,$B859,SLA_Breach,"Yes",Status,"&lt;&gt;Suspend",Status,"&lt;&gt;Assigned",Status,"&lt;&gt;Open",Status,"&lt;&gt;Hold&gt;",ResolvedDate,"&gt;="&amp;$C$1,ResolvedDate,"&lt;="&amp;$F$1)</f>
        <v/>
      </c>
      <c r="G859" s="137">
        <f>COUNTIFS(Severity,$B859,AssignedDate,"&gt;=01/01/2017 12:00:00 AM",AssignedDate,"&lt;="&amp;$F$1)</f>
        <v/>
      </c>
      <c r="H859" s="177" t="n"/>
      <c r="L859" s="57" t="n">
        <v>0</v>
      </c>
      <c r="M859" s="57" t="n"/>
    </row>
    <row r="860" spans="1:13">
      <c r="A860" s="137" t="n">
        <v>1</v>
      </c>
      <c r="B860" s="100" t="s">
        <v>525</v>
      </c>
      <c r="C860" s="137">
        <f>COUNTIFS(Severity,$B860,AssignedDate,"&gt;="&amp;$C$1,AssignedDate,"&lt;="&amp;$F$1)</f>
        <v/>
      </c>
      <c r="D860" s="137">
        <f>COUNTIFS(Severity,$B860,Status,"&lt;&gt;Suspend",Status,"&lt;&gt;Assigned",Status,"&lt;&gt;Open",Status,"&lt;&gt;Hold",ResolvedDate,"&gt;="&amp;$C$1,ResolvedDate,"&lt;="&amp;$F$1)</f>
        <v/>
      </c>
      <c r="E860" s="137">
        <f>COUNTIFS(Severity,$B860,SLA_Breach,"&lt;&gt;Yes",Status,"&lt;&gt;Suspend",Status,"&lt;&gt;Assigned",Status,"&lt;&gt;Open",Status,"&lt;&gt;Hold&gt;",ResolvedDate,"&gt;="&amp;$C$1,ResolvedDate,"&lt;="&amp;$F$1)</f>
        <v/>
      </c>
      <c r="F860" s="137">
        <f>COUNTIFS(Severity,$B860,SLA_Breach,"Yes",Status,"&lt;&gt;Suspend",Status,"&lt;&gt;Assigned",Status,"&lt;&gt;Open",Status,"&lt;&gt;Hold&gt;",ResolvedDate,"&gt;="&amp;$C$1,ResolvedDate,"&lt;="&amp;$F$1)</f>
        <v/>
      </c>
      <c r="G860" s="137">
        <f>COUNTIFS(Severity,$B860,AssignedDate,"&gt;=01/01/2017 12:00:00 AM",AssignedDate,"&lt;="&amp;$F$1)</f>
        <v/>
      </c>
      <c r="H860" s="177" t="n"/>
      <c r="L860" s="57" t="n">
        <v>0</v>
      </c>
      <c r="M860" s="57" t="n"/>
    </row>
    <row r="861" spans="1:13">
      <c r="A861" s="137" t="n">
        <v>1</v>
      </c>
      <c r="B861" s="100" t="s">
        <v>525</v>
      </c>
      <c r="C861" s="137">
        <f>COUNTIFS(Severity,$B861,AssignedDate,"&gt;="&amp;$C$1,AssignedDate,"&lt;="&amp;$F$1)</f>
        <v/>
      </c>
      <c r="D861" s="137">
        <f>COUNTIFS(Severity,$B861,Status,"&lt;&gt;Suspend",Status,"&lt;&gt;Assigned",Status,"&lt;&gt;Open",Status,"&lt;&gt;Hold",ResolvedDate,"&gt;="&amp;$C$1,ResolvedDate,"&lt;="&amp;$F$1)</f>
        <v/>
      </c>
      <c r="E861" s="137">
        <f>COUNTIFS(Severity,$B861,SLA_Breach,"&lt;&gt;Yes",Status,"&lt;&gt;Suspend",Status,"&lt;&gt;Assigned",Status,"&lt;&gt;Open",Status,"&lt;&gt;Hold&gt;",ResolvedDate,"&gt;="&amp;$C$1,ResolvedDate,"&lt;="&amp;$F$1)</f>
        <v/>
      </c>
      <c r="F861" s="137">
        <f>COUNTIFS(Severity,$B861,SLA_Breach,"Yes",Status,"&lt;&gt;Suspend",Status,"&lt;&gt;Assigned",Status,"&lt;&gt;Open",Status,"&lt;&gt;Hold&gt;",ResolvedDate,"&gt;="&amp;$C$1,ResolvedDate,"&lt;="&amp;$F$1)</f>
        <v/>
      </c>
      <c r="G861" s="137">
        <f>COUNTIFS(Severity,$B861,AssignedDate,"&gt;=01/01/2017 12:00:00 AM",AssignedDate,"&lt;="&amp;$F$1)</f>
        <v/>
      </c>
      <c r="H861" s="177" t="n"/>
      <c r="L861" s="57" t="n">
        <v>0</v>
      </c>
      <c r="M861" s="57" t="n"/>
    </row>
    <row r="862" spans="1:13">
      <c r="A862" s="137" t="n">
        <v>1</v>
      </c>
      <c r="B862" s="100" t="s">
        <v>525</v>
      </c>
      <c r="C862" s="137">
        <f>COUNTIFS(Severity,$B862,AssignedDate,"&gt;="&amp;$C$1,AssignedDate,"&lt;="&amp;$F$1)</f>
        <v/>
      </c>
      <c r="D862" s="137">
        <f>COUNTIFS(Severity,$B862,Status,"&lt;&gt;Suspend",Status,"&lt;&gt;Assigned",Status,"&lt;&gt;Open",Status,"&lt;&gt;Hold",ResolvedDate,"&gt;="&amp;$C$1,ResolvedDate,"&lt;="&amp;$F$1)</f>
        <v/>
      </c>
      <c r="E862" s="137">
        <f>COUNTIFS(Severity,$B862,SLA_Breach,"&lt;&gt;Yes",Status,"&lt;&gt;Suspend",Status,"&lt;&gt;Assigned",Status,"&lt;&gt;Open",Status,"&lt;&gt;Hold&gt;",ResolvedDate,"&gt;="&amp;$C$1,ResolvedDate,"&lt;="&amp;$F$1)</f>
        <v/>
      </c>
      <c r="F862" s="137">
        <f>COUNTIFS(Severity,$B862,SLA_Breach,"Yes",Status,"&lt;&gt;Suspend",Status,"&lt;&gt;Assigned",Status,"&lt;&gt;Open",Status,"&lt;&gt;Hold&gt;",ResolvedDate,"&gt;="&amp;$C$1,ResolvedDate,"&lt;="&amp;$F$1)</f>
        <v/>
      </c>
      <c r="G862" s="137">
        <f>COUNTIFS(Severity,$B862,AssignedDate,"&gt;=01/01/2017 12:00:00 AM",AssignedDate,"&lt;="&amp;$F$1)</f>
        <v/>
      </c>
      <c r="H862" s="177" t="n"/>
      <c r="L862" s="57" t="n">
        <v>0</v>
      </c>
      <c r="M862" s="57" t="n"/>
    </row>
    <row r="863" spans="1:13">
      <c r="A863" s="137" t="n">
        <v>1</v>
      </c>
      <c r="B863" s="100" t="s">
        <v>525</v>
      </c>
      <c r="C863" s="137">
        <f>COUNTIFS(Severity,$B863,AssignedDate,"&gt;="&amp;$C$1,AssignedDate,"&lt;="&amp;$F$1)</f>
        <v/>
      </c>
      <c r="D863" s="137">
        <f>COUNTIFS(Severity,$B863,Status,"&lt;&gt;Suspend",Status,"&lt;&gt;Assigned",Status,"&lt;&gt;Open",Status,"&lt;&gt;Hold",ResolvedDate,"&gt;="&amp;$C$1,ResolvedDate,"&lt;="&amp;$F$1)</f>
        <v/>
      </c>
      <c r="E863" s="137">
        <f>COUNTIFS(Severity,$B863,SLA_Breach,"&lt;&gt;Yes",Status,"&lt;&gt;Suspend",Status,"&lt;&gt;Assigned",Status,"&lt;&gt;Open",Status,"&lt;&gt;Hold&gt;",ResolvedDate,"&gt;="&amp;$C$1,ResolvedDate,"&lt;="&amp;$F$1)</f>
        <v/>
      </c>
      <c r="F863" s="137">
        <f>COUNTIFS(Severity,$B863,SLA_Breach,"Yes",Status,"&lt;&gt;Suspend",Status,"&lt;&gt;Assigned",Status,"&lt;&gt;Open",Status,"&lt;&gt;Hold&gt;",ResolvedDate,"&gt;="&amp;$C$1,ResolvedDate,"&lt;="&amp;$F$1)</f>
        <v/>
      </c>
      <c r="G863" s="137">
        <f>COUNTIFS(Severity,$B863,AssignedDate,"&gt;=01/01/2017 12:00:00 AM",AssignedDate,"&lt;="&amp;$F$1)</f>
        <v/>
      </c>
      <c r="H863" s="177" t="n"/>
      <c r="L863" s="57" t="n">
        <v>0</v>
      </c>
      <c r="M863" s="57" t="n"/>
    </row>
    <row r="864" spans="1:13">
      <c r="A864" s="137" t="n">
        <v>1</v>
      </c>
      <c r="B864" s="100" t="s">
        <v>525</v>
      </c>
      <c r="C864" s="137">
        <f>COUNTIFS(Severity,$B864,AssignedDate,"&gt;="&amp;$C$1,AssignedDate,"&lt;="&amp;$F$1)</f>
        <v/>
      </c>
      <c r="D864" s="137">
        <f>COUNTIFS(Severity,$B864,Status,"&lt;&gt;Suspend",Status,"&lt;&gt;Assigned",Status,"&lt;&gt;Open",Status,"&lt;&gt;Hold",ResolvedDate,"&gt;="&amp;$C$1,ResolvedDate,"&lt;="&amp;$F$1)</f>
        <v/>
      </c>
      <c r="E864" s="137">
        <f>COUNTIFS(Severity,$B864,SLA_Breach,"&lt;&gt;Yes",Status,"&lt;&gt;Suspend",Status,"&lt;&gt;Assigned",Status,"&lt;&gt;Open",Status,"&lt;&gt;Hold&gt;",ResolvedDate,"&gt;="&amp;$C$1,ResolvedDate,"&lt;="&amp;$F$1)</f>
        <v/>
      </c>
      <c r="F864" s="137">
        <f>COUNTIFS(Severity,$B864,SLA_Breach,"Yes",Status,"&lt;&gt;Suspend",Status,"&lt;&gt;Assigned",Status,"&lt;&gt;Open",Status,"&lt;&gt;Hold&gt;",ResolvedDate,"&gt;="&amp;$C$1,ResolvedDate,"&lt;="&amp;$F$1)</f>
        <v/>
      </c>
      <c r="G864" s="137">
        <f>COUNTIFS(Severity,$B864,AssignedDate,"&gt;=01/01/2017 12:00:00 AM",AssignedDate,"&lt;="&amp;$F$1)</f>
        <v/>
      </c>
      <c r="H864" s="177" t="n"/>
      <c r="L864" s="57" t="n">
        <v>0</v>
      </c>
      <c r="M864" s="57" t="n"/>
    </row>
    <row r="865" spans="1:13">
      <c r="A865" s="137" t="n">
        <v>1</v>
      </c>
      <c r="B865" s="100" t="s">
        <v>525</v>
      </c>
      <c r="C865" s="137">
        <f>COUNTIFS(Severity,$B865,AssignedDate,"&gt;="&amp;$C$1,AssignedDate,"&lt;="&amp;$F$1)</f>
        <v/>
      </c>
      <c r="D865" s="137">
        <f>COUNTIFS(Severity,$B865,Status,"&lt;&gt;Suspend",Status,"&lt;&gt;Assigned",Status,"&lt;&gt;Open",Status,"&lt;&gt;Hold",ResolvedDate,"&gt;="&amp;$C$1,ResolvedDate,"&lt;="&amp;$F$1)</f>
        <v/>
      </c>
      <c r="E865" s="137">
        <f>COUNTIFS(Severity,$B865,SLA_Breach,"&lt;&gt;Yes",Status,"&lt;&gt;Suspend",Status,"&lt;&gt;Assigned",Status,"&lt;&gt;Open",Status,"&lt;&gt;Hold&gt;",ResolvedDate,"&gt;="&amp;$C$1,ResolvedDate,"&lt;="&amp;$F$1)</f>
        <v/>
      </c>
      <c r="F865" s="137">
        <f>COUNTIFS(Severity,$B865,SLA_Breach,"Yes",Status,"&lt;&gt;Suspend",Status,"&lt;&gt;Assigned",Status,"&lt;&gt;Open",Status,"&lt;&gt;Hold&gt;",ResolvedDate,"&gt;="&amp;$C$1,ResolvedDate,"&lt;="&amp;$F$1)</f>
        <v/>
      </c>
      <c r="G865" s="137">
        <f>COUNTIFS(Severity,$B865,AssignedDate,"&gt;=01/01/2017 12:00:00 AM",AssignedDate,"&lt;="&amp;$F$1)</f>
        <v/>
      </c>
      <c r="H865" s="177" t="n"/>
      <c r="L865" s="57" t="n">
        <v>0</v>
      </c>
      <c r="M865" s="57" t="n"/>
    </row>
    <row r="866" spans="1:13">
      <c r="A866" s="137" t="n">
        <v>1</v>
      </c>
      <c r="B866" s="100" t="s">
        <v>525</v>
      </c>
      <c r="C866" s="137">
        <f>COUNTIFS(Severity,$B866,AssignedDate,"&gt;="&amp;$C$1,AssignedDate,"&lt;="&amp;$F$1)</f>
        <v/>
      </c>
      <c r="D866" s="137">
        <f>COUNTIFS(Severity,$B866,Status,"&lt;&gt;Suspend",Status,"&lt;&gt;Assigned",Status,"&lt;&gt;Open",Status,"&lt;&gt;Hold",ResolvedDate,"&gt;="&amp;$C$1,ResolvedDate,"&lt;="&amp;$F$1)</f>
        <v/>
      </c>
      <c r="E866" s="137">
        <f>COUNTIFS(Severity,$B866,SLA_Breach,"&lt;&gt;Yes",Status,"&lt;&gt;Suspend",Status,"&lt;&gt;Assigned",Status,"&lt;&gt;Open",Status,"&lt;&gt;Hold&gt;",ResolvedDate,"&gt;="&amp;$C$1,ResolvedDate,"&lt;="&amp;$F$1)</f>
        <v/>
      </c>
      <c r="F866" s="137">
        <f>COUNTIFS(Severity,$B866,SLA_Breach,"Yes",Status,"&lt;&gt;Suspend",Status,"&lt;&gt;Assigned",Status,"&lt;&gt;Open",Status,"&lt;&gt;Hold&gt;",ResolvedDate,"&gt;="&amp;$C$1,ResolvedDate,"&lt;="&amp;$F$1)</f>
        <v/>
      </c>
      <c r="G866" s="137">
        <f>COUNTIFS(Severity,$B866,AssignedDate,"&gt;=01/01/2017 12:00:00 AM",AssignedDate,"&lt;="&amp;$F$1)</f>
        <v/>
      </c>
      <c r="H866" s="177" t="n"/>
      <c r="L866" s="57" t="n">
        <v>0</v>
      </c>
      <c r="M866" s="57" t="n"/>
    </row>
    <row r="867" spans="1:13">
      <c r="A867" s="137" t="n">
        <v>1</v>
      </c>
      <c r="B867" s="100" t="s">
        <v>525</v>
      </c>
      <c r="C867" s="137">
        <f>COUNTIFS(Severity,$B867,AssignedDate,"&gt;="&amp;$C$1,AssignedDate,"&lt;="&amp;$F$1)</f>
        <v/>
      </c>
      <c r="D867" s="137">
        <f>COUNTIFS(Severity,$B867,Status,"&lt;&gt;Suspend",Status,"&lt;&gt;Assigned",Status,"&lt;&gt;Open",Status,"&lt;&gt;Hold",ResolvedDate,"&gt;="&amp;$C$1,ResolvedDate,"&lt;="&amp;$F$1)</f>
        <v/>
      </c>
      <c r="E867" s="137">
        <f>COUNTIFS(Severity,$B867,SLA_Breach,"&lt;&gt;Yes",Status,"&lt;&gt;Suspend",Status,"&lt;&gt;Assigned",Status,"&lt;&gt;Open",Status,"&lt;&gt;Hold&gt;",ResolvedDate,"&gt;="&amp;$C$1,ResolvedDate,"&lt;="&amp;$F$1)</f>
        <v/>
      </c>
      <c r="F867" s="137">
        <f>COUNTIFS(Severity,$B867,SLA_Breach,"Yes",Status,"&lt;&gt;Suspend",Status,"&lt;&gt;Assigned",Status,"&lt;&gt;Open",Status,"&lt;&gt;Hold&gt;",ResolvedDate,"&gt;="&amp;$C$1,ResolvedDate,"&lt;="&amp;$F$1)</f>
        <v/>
      </c>
      <c r="G867" s="137">
        <f>COUNTIFS(Severity,$B867,AssignedDate,"&gt;=01/01/2017 12:00:00 AM",AssignedDate,"&lt;="&amp;$F$1)</f>
        <v/>
      </c>
      <c r="H867" s="177" t="n"/>
      <c r="L867" s="57" t="n">
        <v>0</v>
      </c>
      <c r="M867" s="57" t="n"/>
    </row>
    <row r="868" spans="1:13">
      <c r="A868" s="137" t="n">
        <v>1</v>
      </c>
      <c r="B868" s="100" t="s">
        <v>525</v>
      </c>
      <c r="C868" s="137">
        <f>COUNTIFS(Severity,$B868,AssignedDate,"&gt;="&amp;$C$1,AssignedDate,"&lt;="&amp;$F$1)</f>
        <v/>
      </c>
      <c r="D868" s="137">
        <f>COUNTIFS(Severity,$B868,Status,"&lt;&gt;Suspend",Status,"&lt;&gt;Assigned",Status,"&lt;&gt;Open",Status,"&lt;&gt;Hold",ResolvedDate,"&gt;="&amp;$C$1,ResolvedDate,"&lt;="&amp;$F$1)</f>
        <v/>
      </c>
      <c r="E868" s="137">
        <f>COUNTIFS(Severity,$B868,SLA_Breach,"&lt;&gt;Yes",Status,"&lt;&gt;Suspend",Status,"&lt;&gt;Assigned",Status,"&lt;&gt;Open",Status,"&lt;&gt;Hold&gt;",ResolvedDate,"&gt;="&amp;$C$1,ResolvedDate,"&lt;="&amp;$F$1)</f>
        <v/>
      </c>
      <c r="F868" s="137">
        <f>COUNTIFS(Severity,$B868,SLA_Breach,"Yes",Status,"&lt;&gt;Suspend",Status,"&lt;&gt;Assigned",Status,"&lt;&gt;Open",Status,"&lt;&gt;Hold&gt;",ResolvedDate,"&gt;="&amp;$C$1,ResolvedDate,"&lt;="&amp;$F$1)</f>
        <v/>
      </c>
      <c r="G868" s="137">
        <f>COUNTIFS(Severity,$B868,AssignedDate,"&gt;=01/01/2017 12:00:00 AM",AssignedDate,"&lt;="&amp;$F$1)</f>
        <v/>
      </c>
      <c r="H868" s="177" t="n"/>
      <c r="L868" s="57" t="n">
        <v>0</v>
      </c>
      <c r="M868" s="57" t="n"/>
    </row>
    <row r="869" spans="1:13">
      <c r="A869" s="137" t="n">
        <v>1</v>
      </c>
      <c r="B869" s="100" t="s">
        <v>525</v>
      </c>
      <c r="C869" s="137">
        <f>COUNTIFS(Severity,$B869,AssignedDate,"&gt;="&amp;$C$1,AssignedDate,"&lt;="&amp;$F$1)</f>
        <v/>
      </c>
      <c r="D869" s="137">
        <f>COUNTIFS(Severity,$B869,Status,"&lt;&gt;Suspend",Status,"&lt;&gt;Assigned",Status,"&lt;&gt;Open",Status,"&lt;&gt;Hold",ResolvedDate,"&gt;="&amp;$C$1,ResolvedDate,"&lt;="&amp;$F$1)</f>
        <v/>
      </c>
      <c r="E869" s="137">
        <f>COUNTIFS(Severity,$B869,SLA_Breach,"&lt;&gt;Yes",Status,"&lt;&gt;Suspend",Status,"&lt;&gt;Assigned",Status,"&lt;&gt;Open",Status,"&lt;&gt;Hold&gt;",ResolvedDate,"&gt;="&amp;$C$1,ResolvedDate,"&lt;="&amp;$F$1)</f>
        <v/>
      </c>
      <c r="F869" s="137">
        <f>COUNTIFS(Severity,$B869,SLA_Breach,"Yes",Status,"&lt;&gt;Suspend",Status,"&lt;&gt;Assigned",Status,"&lt;&gt;Open",Status,"&lt;&gt;Hold&gt;",ResolvedDate,"&gt;="&amp;$C$1,ResolvedDate,"&lt;="&amp;$F$1)</f>
        <v/>
      </c>
      <c r="G869" s="137">
        <f>COUNTIFS(Severity,$B869,AssignedDate,"&gt;=01/01/2017 12:00:00 AM",AssignedDate,"&lt;="&amp;$F$1)</f>
        <v/>
      </c>
      <c r="H869" s="177" t="n"/>
      <c r="L869" s="57" t="n">
        <v>0</v>
      </c>
      <c r="M869" s="57" t="n"/>
    </row>
    <row r="870" spans="1:13">
      <c r="A870" s="137" t="n">
        <v>1</v>
      </c>
      <c r="B870" s="100" t="s">
        <v>525</v>
      </c>
      <c r="C870" s="137">
        <f>COUNTIFS(Severity,$B870,AssignedDate,"&gt;="&amp;$C$1,AssignedDate,"&lt;="&amp;$F$1)</f>
        <v/>
      </c>
      <c r="D870" s="137">
        <f>COUNTIFS(Severity,$B870,Status,"&lt;&gt;Suspend",Status,"&lt;&gt;Assigned",Status,"&lt;&gt;Open",Status,"&lt;&gt;Hold",ResolvedDate,"&gt;="&amp;$C$1,ResolvedDate,"&lt;="&amp;$F$1)</f>
        <v/>
      </c>
      <c r="E870" s="137">
        <f>COUNTIFS(Severity,$B870,SLA_Breach,"&lt;&gt;Yes",Status,"&lt;&gt;Suspend",Status,"&lt;&gt;Assigned",Status,"&lt;&gt;Open",Status,"&lt;&gt;Hold&gt;",ResolvedDate,"&gt;="&amp;$C$1,ResolvedDate,"&lt;="&amp;$F$1)</f>
        <v/>
      </c>
      <c r="F870" s="137">
        <f>COUNTIFS(Severity,$B870,SLA_Breach,"Yes",Status,"&lt;&gt;Suspend",Status,"&lt;&gt;Assigned",Status,"&lt;&gt;Open",Status,"&lt;&gt;Hold&gt;",ResolvedDate,"&gt;="&amp;$C$1,ResolvedDate,"&lt;="&amp;$F$1)</f>
        <v/>
      </c>
      <c r="G870" s="137">
        <f>COUNTIFS(Severity,$B870,AssignedDate,"&gt;=01/01/2017 12:00:00 AM",AssignedDate,"&lt;="&amp;$F$1)</f>
        <v/>
      </c>
      <c r="H870" s="177" t="n"/>
      <c r="L870" s="57" t="n">
        <v>0</v>
      </c>
      <c r="M870" s="57" t="n"/>
    </row>
    <row r="871" spans="1:13">
      <c r="A871" s="137" t="n">
        <v>1</v>
      </c>
      <c r="B871" s="100" t="s">
        <v>525</v>
      </c>
      <c r="C871" s="137">
        <f>COUNTIFS(Severity,$B871,AssignedDate,"&gt;="&amp;$C$1,AssignedDate,"&lt;="&amp;$F$1)</f>
        <v/>
      </c>
      <c r="D871" s="137">
        <f>COUNTIFS(Severity,$B871,Status,"&lt;&gt;Suspend",Status,"&lt;&gt;Assigned",Status,"&lt;&gt;Open",Status,"&lt;&gt;Hold",ResolvedDate,"&gt;="&amp;$C$1,ResolvedDate,"&lt;="&amp;$F$1)</f>
        <v/>
      </c>
      <c r="E871" s="137">
        <f>COUNTIFS(Severity,$B871,SLA_Breach,"&lt;&gt;Yes",Status,"&lt;&gt;Suspend",Status,"&lt;&gt;Assigned",Status,"&lt;&gt;Open",Status,"&lt;&gt;Hold&gt;",ResolvedDate,"&gt;="&amp;$C$1,ResolvedDate,"&lt;="&amp;$F$1)</f>
        <v/>
      </c>
      <c r="F871" s="137">
        <f>COUNTIFS(Severity,$B871,SLA_Breach,"Yes",Status,"&lt;&gt;Suspend",Status,"&lt;&gt;Assigned",Status,"&lt;&gt;Open",Status,"&lt;&gt;Hold&gt;",ResolvedDate,"&gt;="&amp;$C$1,ResolvedDate,"&lt;="&amp;$F$1)</f>
        <v/>
      </c>
      <c r="G871" s="137">
        <f>COUNTIFS(Severity,$B871,AssignedDate,"&gt;=01/01/2017 12:00:00 AM",AssignedDate,"&lt;="&amp;$F$1)</f>
        <v/>
      </c>
      <c r="H871" s="177" t="n"/>
      <c r="L871" s="57" t="n">
        <v>0</v>
      </c>
      <c r="M871" s="57" t="n"/>
    </row>
    <row r="872" spans="1:13">
      <c r="A872" s="137" t="n">
        <v>1</v>
      </c>
      <c r="B872" s="100" t="s">
        <v>525</v>
      </c>
      <c r="C872" s="137">
        <f>COUNTIFS(Severity,$B872,AssignedDate,"&gt;="&amp;$C$1,AssignedDate,"&lt;="&amp;$F$1)</f>
        <v/>
      </c>
      <c r="D872" s="137">
        <f>COUNTIFS(Severity,$B872,Status,"&lt;&gt;Suspend",Status,"&lt;&gt;Assigned",Status,"&lt;&gt;Open",Status,"&lt;&gt;Hold",ResolvedDate,"&gt;="&amp;$C$1,ResolvedDate,"&lt;="&amp;$F$1)</f>
        <v/>
      </c>
      <c r="E872" s="137">
        <f>COUNTIFS(Severity,$B872,SLA_Breach,"&lt;&gt;Yes",Status,"&lt;&gt;Suspend",Status,"&lt;&gt;Assigned",Status,"&lt;&gt;Open",Status,"&lt;&gt;Hold&gt;",ResolvedDate,"&gt;="&amp;$C$1,ResolvedDate,"&lt;="&amp;$F$1)</f>
        <v/>
      </c>
      <c r="F872" s="137">
        <f>COUNTIFS(Severity,$B872,SLA_Breach,"Yes",Status,"&lt;&gt;Suspend",Status,"&lt;&gt;Assigned",Status,"&lt;&gt;Open",Status,"&lt;&gt;Hold&gt;",ResolvedDate,"&gt;="&amp;$C$1,ResolvedDate,"&lt;="&amp;$F$1)</f>
        <v/>
      </c>
      <c r="G872" s="137">
        <f>COUNTIFS(Severity,$B872,AssignedDate,"&gt;=01/01/2017 12:00:00 AM",AssignedDate,"&lt;="&amp;$F$1)</f>
        <v/>
      </c>
      <c r="H872" s="177" t="n"/>
      <c r="L872" s="57" t="n">
        <v>0</v>
      </c>
      <c r="M872" s="57" t="n"/>
    </row>
    <row r="873" spans="1:13">
      <c r="A873" s="137" t="n">
        <v>1</v>
      </c>
      <c r="B873" s="100" t="s">
        <v>525</v>
      </c>
      <c r="C873" s="137">
        <f>COUNTIFS(Severity,$B873,AssignedDate,"&gt;="&amp;$C$1,AssignedDate,"&lt;="&amp;$F$1)</f>
        <v/>
      </c>
      <c r="D873" s="137">
        <f>COUNTIFS(Severity,$B873,Status,"&lt;&gt;Suspend",Status,"&lt;&gt;Assigned",Status,"&lt;&gt;Open",Status,"&lt;&gt;Hold",ResolvedDate,"&gt;="&amp;$C$1,ResolvedDate,"&lt;="&amp;$F$1)</f>
        <v/>
      </c>
      <c r="E873" s="137">
        <f>COUNTIFS(Severity,$B873,SLA_Breach,"&lt;&gt;Yes",Status,"&lt;&gt;Suspend",Status,"&lt;&gt;Assigned",Status,"&lt;&gt;Open",Status,"&lt;&gt;Hold&gt;",ResolvedDate,"&gt;="&amp;$C$1,ResolvedDate,"&lt;="&amp;$F$1)</f>
        <v/>
      </c>
      <c r="F873" s="137">
        <f>COUNTIFS(Severity,$B873,SLA_Breach,"Yes",Status,"&lt;&gt;Suspend",Status,"&lt;&gt;Assigned",Status,"&lt;&gt;Open",Status,"&lt;&gt;Hold&gt;",ResolvedDate,"&gt;="&amp;$C$1,ResolvedDate,"&lt;="&amp;$F$1)</f>
        <v/>
      </c>
      <c r="G873" s="137">
        <f>COUNTIFS(Severity,$B873,AssignedDate,"&gt;=01/01/2017 12:00:00 AM",AssignedDate,"&lt;="&amp;$F$1)</f>
        <v/>
      </c>
      <c r="H873" s="177" t="n"/>
      <c r="L873" s="57" t="n">
        <v>0</v>
      </c>
      <c r="M873" s="57" t="n"/>
    </row>
    <row r="874" spans="1:13">
      <c r="A874" s="137" t="n">
        <v>1</v>
      </c>
      <c r="B874" s="100" t="s">
        <v>525</v>
      </c>
      <c r="C874" s="137">
        <f>COUNTIFS(Severity,$B874,AssignedDate,"&gt;="&amp;$C$1,AssignedDate,"&lt;="&amp;$F$1)</f>
        <v/>
      </c>
      <c r="D874" s="137">
        <f>COUNTIFS(Severity,$B874,Status,"&lt;&gt;Suspend",Status,"&lt;&gt;Assigned",Status,"&lt;&gt;Open",Status,"&lt;&gt;Hold",ResolvedDate,"&gt;="&amp;$C$1,ResolvedDate,"&lt;="&amp;$F$1)</f>
        <v/>
      </c>
      <c r="E874" s="137">
        <f>COUNTIFS(Severity,$B874,SLA_Breach,"&lt;&gt;Yes",Status,"&lt;&gt;Suspend",Status,"&lt;&gt;Assigned",Status,"&lt;&gt;Open",Status,"&lt;&gt;Hold&gt;",ResolvedDate,"&gt;="&amp;$C$1,ResolvedDate,"&lt;="&amp;$F$1)</f>
        <v/>
      </c>
      <c r="F874" s="137">
        <f>COUNTIFS(Severity,$B874,SLA_Breach,"Yes",Status,"&lt;&gt;Suspend",Status,"&lt;&gt;Assigned",Status,"&lt;&gt;Open",Status,"&lt;&gt;Hold&gt;",ResolvedDate,"&gt;="&amp;$C$1,ResolvedDate,"&lt;="&amp;$F$1)</f>
        <v/>
      </c>
      <c r="G874" s="137">
        <f>COUNTIFS(Severity,$B874,AssignedDate,"&gt;=01/01/2017 12:00:00 AM",AssignedDate,"&lt;="&amp;$F$1)</f>
        <v/>
      </c>
      <c r="H874" s="177" t="n"/>
      <c r="L874" s="57" t="n">
        <v>0</v>
      </c>
      <c r="M874" s="57" t="n"/>
    </row>
    <row r="875" spans="1:13">
      <c r="A875" s="137" t="n">
        <v>1</v>
      </c>
      <c r="B875" s="100" t="s">
        <v>525</v>
      </c>
      <c r="C875" s="137">
        <f>COUNTIFS(Severity,$B875,AssignedDate,"&gt;="&amp;$C$1,AssignedDate,"&lt;="&amp;$F$1)</f>
        <v/>
      </c>
      <c r="D875" s="137">
        <f>COUNTIFS(Severity,$B875,Status,"&lt;&gt;Suspend",Status,"&lt;&gt;Assigned",Status,"&lt;&gt;Open",Status,"&lt;&gt;Hold",ResolvedDate,"&gt;="&amp;$C$1,ResolvedDate,"&lt;="&amp;$F$1)</f>
        <v/>
      </c>
      <c r="E875" s="137">
        <f>COUNTIFS(Severity,$B875,SLA_Breach,"&lt;&gt;Yes",Status,"&lt;&gt;Suspend",Status,"&lt;&gt;Assigned",Status,"&lt;&gt;Open",Status,"&lt;&gt;Hold&gt;",ResolvedDate,"&gt;="&amp;$C$1,ResolvedDate,"&lt;="&amp;$F$1)</f>
        <v/>
      </c>
      <c r="F875" s="137">
        <f>COUNTIFS(Severity,$B875,SLA_Breach,"Yes",Status,"&lt;&gt;Suspend",Status,"&lt;&gt;Assigned",Status,"&lt;&gt;Open",Status,"&lt;&gt;Hold&gt;",ResolvedDate,"&gt;="&amp;$C$1,ResolvedDate,"&lt;="&amp;$F$1)</f>
        <v/>
      </c>
      <c r="G875" s="137">
        <f>COUNTIFS(Severity,$B875,AssignedDate,"&gt;=01/01/2017 12:00:00 AM",AssignedDate,"&lt;="&amp;$F$1)</f>
        <v/>
      </c>
      <c r="H875" s="177" t="n"/>
      <c r="L875" s="57" t="n">
        <v>0</v>
      </c>
      <c r="M875" s="57" t="n"/>
    </row>
    <row r="876" spans="1:13">
      <c r="A876" s="137" t="n">
        <v>1</v>
      </c>
      <c r="B876" s="100" t="s">
        <v>525</v>
      </c>
      <c r="C876" s="137">
        <f>COUNTIFS(Severity,$B876,AssignedDate,"&gt;="&amp;$C$1,AssignedDate,"&lt;="&amp;$F$1)</f>
        <v/>
      </c>
      <c r="D876" s="137">
        <f>COUNTIFS(Severity,$B876,Status,"&lt;&gt;Suspend",Status,"&lt;&gt;Assigned",Status,"&lt;&gt;Open",Status,"&lt;&gt;Hold",ResolvedDate,"&gt;="&amp;$C$1,ResolvedDate,"&lt;="&amp;$F$1)</f>
        <v/>
      </c>
      <c r="E876" s="137">
        <f>COUNTIFS(Severity,$B876,SLA_Breach,"&lt;&gt;Yes",Status,"&lt;&gt;Suspend",Status,"&lt;&gt;Assigned",Status,"&lt;&gt;Open",Status,"&lt;&gt;Hold&gt;",ResolvedDate,"&gt;="&amp;$C$1,ResolvedDate,"&lt;="&amp;$F$1)</f>
        <v/>
      </c>
      <c r="F876" s="137">
        <f>COUNTIFS(Severity,$B876,SLA_Breach,"Yes",Status,"&lt;&gt;Suspend",Status,"&lt;&gt;Assigned",Status,"&lt;&gt;Open",Status,"&lt;&gt;Hold&gt;",ResolvedDate,"&gt;="&amp;$C$1,ResolvedDate,"&lt;="&amp;$F$1)</f>
        <v/>
      </c>
      <c r="G876" s="137">
        <f>COUNTIFS(Severity,$B876,AssignedDate,"&gt;=01/01/2017 12:00:00 AM",AssignedDate,"&lt;="&amp;$F$1)</f>
        <v/>
      </c>
      <c r="H876" s="177" t="n"/>
      <c r="L876" s="57" t="n">
        <v>0</v>
      </c>
      <c r="M876" s="57" t="n"/>
    </row>
    <row r="877" spans="1:13">
      <c r="A877" s="137" t="n">
        <v>1</v>
      </c>
      <c r="B877" s="100" t="s">
        <v>525</v>
      </c>
      <c r="C877" s="137">
        <f>COUNTIFS(Severity,$B877,AssignedDate,"&gt;="&amp;$C$1,AssignedDate,"&lt;="&amp;$F$1)</f>
        <v/>
      </c>
      <c r="D877" s="137">
        <f>COUNTIFS(Severity,$B877,Status,"&lt;&gt;Suspend",Status,"&lt;&gt;Assigned",Status,"&lt;&gt;Open",Status,"&lt;&gt;Hold",ResolvedDate,"&gt;="&amp;$C$1,ResolvedDate,"&lt;="&amp;$F$1)</f>
        <v/>
      </c>
      <c r="E877" s="137">
        <f>COUNTIFS(Severity,$B877,SLA_Breach,"&lt;&gt;Yes",Status,"&lt;&gt;Suspend",Status,"&lt;&gt;Assigned",Status,"&lt;&gt;Open",Status,"&lt;&gt;Hold&gt;",ResolvedDate,"&gt;="&amp;$C$1,ResolvedDate,"&lt;="&amp;$F$1)</f>
        <v/>
      </c>
      <c r="F877" s="137">
        <f>COUNTIFS(Severity,$B877,SLA_Breach,"Yes",Status,"&lt;&gt;Suspend",Status,"&lt;&gt;Assigned",Status,"&lt;&gt;Open",Status,"&lt;&gt;Hold&gt;",ResolvedDate,"&gt;="&amp;$C$1,ResolvedDate,"&lt;="&amp;$F$1)</f>
        <v/>
      </c>
      <c r="G877" s="137">
        <f>COUNTIFS(Severity,$B877,AssignedDate,"&gt;=01/01/2017 12:00:00 AM",AssignedDate,"&lt;="&amp;$F$1)</f>
        <v/>
      </c>
      <c r="H877" s="177" t="n"/>
      <c r="L877" s="57" t="n">
        <v>0</v>
      </c>
      <c r="M877" s="57" t="n"/>
    </row>
    <row r="878" spans="1:13">
      <c r="A878" s="137" t="n">
        <v>1</v>
      </c>
      <c r="B878" s="100" t="s">
        <v>525</v>
      </c>
      <c r="C878" s="137">
        <f>COUNTIFS(Severity,$B878,AssignedDate,"&gt;="&amp;$C$1,AssignedDate,"&lt;="&amp;$F$1)</f>
        <v/>
      </c>
      <c r="D878" s="137">
        <f>COUNTIFS(Severity,$B878,Status,"&lt;&gt;Suspend",Status,"&lt;&gt;Assigned",Status,"&lt;&gt;Open",Status,"&lt;&gt;Hold",ResolvedDate,"&gt;="&amp;$C$1,ResolvedDate,"&lt;="&amp;$F$1)</f>
        <v/>
      </c>
      <c r="E878" s="137">
        <f>COUNTIFS(Severity,$B878,SLA_Breach,"&lt;&gt;Yes",Status,"&lt;&gt;Suspend",Status,"&lt;&gt;Assigned",Status,"&lt;&gt;Open",Status,"&lt;&gt;Hold&gt;",ResolvedDate,"&gt;="&amp;$C$1,ResolvedDate,"&lt;="&amp;$F$1)</f>
        <v/>
      </c>
      <c r="F878" s="137">
        <f>COUNTIFS(Severity,$B878,SLA_Breach,"Yes",Status,"&lt;&gt;Suspend",Status,"&lt;&gt;Assigned",Status,"&lt;&gt;Open",Status,"&lt;&gt;Hold&gt;",ResolvedDate,"&gt;="&amp;$C$1,ResolvedDate,"&lt;="&amp;$F$1)</f>
        <v/>
      </c>
      <c r="G878" s="137">
        <f>COUNTIFS(Severity,$B878,AssignedDate,"&gt;=01/01/2017 12:00:00 AM",AssignedDate,"&lt;="&amp;$F$1)</f>
        <v/>
      </c>
      <c r="H878" s="177" t="n"/>
      <c r="L878" s="57" t="n">
        <v>0</v>
      </c>
      <c r="M878" s="57" t="n"/>
    </row>
    <row r="879" spans="1:13">
      <c r="A879" s="137" t="n">
        <v>1</v>
      </c>
      <c r="B879" s="100" t="s">
        <v>525</v>
      </c>
      <c r="C879" s="137">
        <f>COUNTIFS(Severity,$B879,AssignedDate,"&gt;="&amp;$C$1,AssignedDate,"&lt;="&amp;$F$1)</f>
        <v/>
      </c>
      <c r="D879" s="137">
        <f>COUNTIFS(Severity,$B879,Status,"&lt;&gt;Suspend",Status,"&lt;&gt;Assigned",Status,"&lt;&gt;Open",Status,"&lt;&gt;Hold",ResolvedDate,"&gt;="&amp;$C$1,ResolvedDate,"&lt;="&amp;$F$1)</f>
        <v/>
      </c>
      <c r="E879" s="137">
        <f>COUNTIFS(Severity,$B879,SLA_Breach,"&lt;&gt;Yes",Status,"&lt;&gt;Suspend",Status,"&lt;&gt;Assigned",Status,"&lt;&gt;Open",Status,"&lt;&gt;Hold&gt;",ResolvedDate,"&gt;="&amp;$C$1,ResolvedDate,"&lt;="&amp;$F$1)</f>
        <v/>
      </c>
      <c r="F879" s="137">
        <f>COUNTIFS(Severity,$B879,SLA_Breach,"Yes",Status,"&lt;&gt;Suspend",Status,"&lt;&gt;Assigned",Status,"&lt;&gt;Open",Status,"&lt;&gt;Hold&gt;",ResolvedDate,"&gt;="&amp;$C$1,ResolvedDate,"&lt;="&amp;$F$1)</f>
        <v/>
      </c>
      <c r="G879" s="137">
        <f>COUNTIFS(Severity,$B879,AssignedDate,"&gt;=01/01/2017 12:00:00 AM",AssignedDate,"&lt;="&amp;$F$1)</f>
        <v/>
      </c>
      <c r="H879" s="177" t="n"/>
      <c r="L879" s="57" t="n">
        <v>0</v>
      </c>
      <c r="M879" s="57" t="n"/>
    </row>
    <row r="880" spans="1:13">
      <c r="A880" s="137" t="n">
        <v>1</v>
      </c>
      <c r="B880" s="100" t="s">
        <v>525</v>
      </c>
      <c r="C880" s="137">
        <f>COUNTIFS(Severity,$B880,AssignedDate,"&gt;="&amp;$C$1,AssignedDate,"&lt;="&amp;$F$1)</f>
        <v/>
      </c>
      <c r="D880" s="137">
        <f>COUNTIFS(Severity,$B880,Status,"&lt;&gt;Suspend",Status,"&lt;&gt;Assigned",Status,"&lt;&gt;Open",Status,"&lt;&gt;Hold",ResolvedDate,"&gt;="&amp;$C$1,ResolvedDate,"&lt;="&amp;$F$1)</f>
        <v/>
      </c>
      <c r="E880" s="137">
        <f>COUNTIFS(Severity,$B880,SLA_Breach,"&lt;&gt;Yes",Status,"&lt;&gt;Suspend",Status,"&lt;&gt;Assigned",Status,"&lt;&gt;Open",Status,"&lt;&gt;Hold&gt;",ResolvedDate,"&gt;="&amp;$C$1,ResolvedDate,"&lt;="&amp;$F$1)</f>
        <v/>
      </c>
      <c r="F880" s="137">
        <f>COUNTIFS(Severity,$B880,SLA_Breach,"Yes",Status,"&lt;&gt;Suspend",Status,"&lt;&gt;Assigned",Status,"&lt;&gt;Open",Status,"&lt;&gt;Hold&gt;",ResolvedDate,"&gt;="&amp;$C$1,ResolvedDate,"&lt;="&amp;$F$1)</f>
        <v/>
      </c>
      <c r="G880" s="137">
        <f>COUNTIFS(Severity,$B880,AssignedDate,"&gt;=01/01/2017 12:00:00 AM",AssignedDate,"&lt;="&amp;$F$1)</f>
        <v/>
      </c>
      <c r="H880" s="177" t="n"/>
      <c r="L880" s="57" t="n">
        <v>0</v>
      </c>
      <c r="M880" s="57" t="n"/>
    </row>
    <row r="881" spans="1:13">
      <c r="A881" s="137" t="n">
        <v>1</v>
      </c>
      <c r="B881" s="100" t="s">
        <v>525</v>
      </c>
      <c r="C881" s="137">
        <f>COUNTIFS(Severity,$B881,AssignedDate,"&gt;="&amp;$C$1,AssignedDate,"&lt;="&amp;$F$1)</f>
        <v/>
      </c>
      <c r="D881" s="137">
        <f>COUNTIFS(Severity,$B881,Status,"&lt;&gt;Suspend",Status,"&lt;&gt;Assigned",Status,"&lt;&gt;Open",Status,"&lt;&gt;Hold",ResolvedDate,"&gt;="&amp;$C$1,ResolvedDate,"&lt;="&amp;$F$1)</f>
        <v/>
      </c>
      <c r="E881" s="137">
        <f>COUNTIFS(Severity,$B881,SLA_Breach,"&lt;&gt;Yes",Status,"&lt;&gt;Suspend",Status,"&lt;&gt;Assigned",Status,"&lt;&gt;Open",Status,"&lt;&gt;Hold&gt;",ResolvedDate,"&gt;="&amp;$C$1,ResolvedDate,"&lt;="&amp;$F$1)</f>
        <v/>
      </c>
      <c r="F881" s="137">
        <f>COUNTIFS(Severity,$B881,SLA_Breach,"Yes",Status,"&lt;&gt;Suspend",Status,"&lt;&gt;Assigned",Status,"&lt;&gt;Open",Status,"&lt;&gt;Hold&gt;",ResolvedDate,"&gt;="&amp;$C$1,ResolvedDate,"&lt;="&amp;$F$1)</f>
        <v/>
      </c>
      <c r="G881" s="137">
        <f>COUNTIFS(Severity,$B881,AssignedDate,"&gt;=01/01/2017 12:00:00 AM",AssignedDate,"&lt;="&amp;$F$1)</f>
        <v/>
      </c>
      <c r="H881" s="177" t="n"/>
      <c r="L881" s="57" t="n">
        <v>0</v>
      </c>
      <c r="M881" s="57" t="n"/>
    </row>
    <row r="882" spans="1:13">
      <c r="A882" s="137" t="n">
        <v>1</v>
      </c>
      <c r="B882" s="100" t="s">
        <v>525</v>
      </c>
      <c r="C882" s="137">
        <f>COUNTIFS(Severity,$B882,AssignedDate,"&gt;="&amp;$C$1,AssignedDate,"&lt;="&amp;$F$1)</f>
        <v/>
      </c>
      <c r="D882" s="137">
        <f>COUNTIFS(Severity,$B882,Status,"&lt;&gt;Suspend",Status,"&lt;&gt;Assigned",Status,"&lt;&gt;Open",Status,"&lt;&gt;Hold",ResolvedDate,"&gt;="&amp;$C$1,ResolvedDate,"&lt;="&amp;$F$1)</f>
        <v/>
      </c>
      <c r="E882" s="137">
        <f>COUNTIFS(Severity,$B882,SLA_Breach,"&lt;&gt;Yes",Status,"&lt;&gt;Suspend",Status,"&lt;&gt;Assigned",Status,"&lt;&gt;Open",Status,"&lt;&gt;Hold&gt;",ResolvedDate,"&gt;="&amp;$C$1,ResolvedDate,"&lt;="&amp;$F$1)</f>
        <v/>
      </c>
      <c r="F882" s="137">
        <f>COUNTIFS(Severity,$B882,SLA_Breach,"Yes",Status,"&lt;&gt;Suspend",Status,"&lt;&gt;Assigned",Status,"&lt;&gt;Open",Status,"&lt;&gt;Hold&gt;",ResolvedDate,"&gt;="&amp;$C$1,ResolvedDate,"&lt;="&amp;$F$1)</f>
        <v/>
      </c>
      <c r="G882" s="137">
        <f>COUNTIFS(Severity,$B882,AssignedDate,"&gt;=01/01/2017 12:00:00 AM",AssignedDate,"&lt;="&amp;$F$1)</f>
        <v/>
      </c>
      <c r="H882" s="177" t="n"/>
      <c r="L882" s="57" t="n">
        <v>0</v>
      </c>
      <c r="M882" s="57" t="n"/>
    </row>
    <row r="883" spans="1:13">
      <c r="A883" s="137" t="n">
        <v>1</v>
      </c>
      <c r="B883" s="100" t="s">
        <v>525</v>
      </c>
      <c r="C883" s="137">
        <f>COUNTIFS(Severity,$B883,AssignedDate,"&gt;="&amp;$C$1,AssignedDate,"&lt;="&amp;$F$1)</f>
        <v/>
      </c>
      <c r="D883" s="137">
        <f>COUNTIFS(Severity,$B883,Status,"&lt;&gt;Suspend",Status,"&lt;&gt;Assigned",Status,"&lt;&gt;Open",Status,"&lt;&gt;Hold",ResolvedDate,"&gt;="&amp;$C$1,ResolvedDate,"&lt;="&amp;$F$1)</f>
        <v/>
      </c>
      <c r="E883" s="137">
        <f>COUNTIFS(Severity,$B883,SLA_Breach,"&lt;&gt;Yes",Status,"&lt;&gt;Suspend",Status,"&lt;&gt;Assigned",Status,"&lt;&gt;Open",Status,"&lt;&gt;Hold&gt;",ResolvedDate,"&gt;="&amp;$C$1,ResolvedDate,"&lt;="&amp;$F$1)</f>
        <v/>
      </c>
      <c r="F883" s="137">
        <f>COUNTIFS(Severity,$B883,SLA_Breach,"Yes",Status,"&lt;&gt;Suspend",Status,"&lt;&gt;Assigned",Status,"&lt;&gt;Open",Status,"&lt;&gt;Hold&gt;",ResolvedDate,"&gt;="&amp;$C$1,ResolvedDate,"&lt;="&amp;$F$1)</f>
        <v/>
      </c>
      <c r="G883" s="137">
        <f>COUNTIFS(Severity,$B883,AssignedDate,"&gt;=01/01/2017 12:00:00 AM",AssignedDate,"&lt;="&amp;$F$1)</f>
        <v/>
      </c>
      <c r="H883" s="177" t="n"/>
      <c r="L883" s="57" t="n">
        <v>0</v>
      </c>
      <c r="M883" s="57" t="n"/>
    </row>
    <row r="884" spans="1:13">
      <c r="A884" s="137" t="n">
        <v>1</v>
      </c>
      <c r="B884" s="100" t="s">
        <v>525</v>
      </c>
      <c r="C884" s="137">
        <f>COUNTIFS(Severity,$B884,AssignedDate,"&gt;="&amp;$C$1,AssignedDate,"&lt;="&amp;$F$1)</f>
        <v/>
      </c>
      <c r="D884" s="137">
        <f>COUNTIFS(Severity,$B884,Status,"&lt;&gt;Suspend",Status,"&lt;&gt;Assigned",Status,"&lt;&gt;Open",Status,"&lt;&gt;Hold",ResolvedDate,"&gt;="&amp;$C$1,ResolvedDate,"&lt;="&amp;$F$1)</f>
        <v/>
      </c>
      <c r="E884" s="137">
        <f>COUNTIFS(Severity,$B884,SLA_Breach,"&lt;&gt;Yes",Status,"&lt;&gt;Suspend",Status,"&lt;&gt;Assigned",Status,"&lt;&gt;Open",Status,"&lt;&gt;Hold&gt;",ResolvedDate,"&gt;="&amp;$C$1,ResolvedDate,"&lt;="&amp;$F$1)</f>
        <v/>
      </c>
      <c r="F884" s="137">
        <f>COUNTIFS(Severity,$B884,SLA_Breach,"Yes",Status,"&lt;&gt;Suspend",Status,"&lt;&gt;Assigned",Status,"&lt;&gt;Open",Status,"&lt;&gt;Hold&gt;",ResolvedDate,"&gt;="&amp;$C$1,ResolvedDate,"&lt;="&amp;$F$1)</f>
        <v/>
      </c>
      <c r="G884" s="137">
        <f>COUNTIFS(Severity,$B884,AssignedDate,"&gt;=01/01/2017 12:00:00 AM",AssignedDate,"&lt;="&amp;$F$1)</f>
        <v/>
      </c>
      <c r="H884" s="177" t="n"/>
      <c r="L884" s="57" t="n">
        <v>0</v>
      </c>
      <c r="M884" s="57" t="n"/>
    </row>
    <row r="885" spans="1:13">
      <c r="A885" s="137" t="n">
        <v>1</v>
      </c>
      <c r="B885" s="100" t="s">
        <v>525</v>
      </c>
      <c r="C885" s="137">
        <f>COUNTIFS(Severity,$B885,AssignedDate,"&gt;="&amp;$C$1,AssignedDate,"&lt;="&amp;$F$1)</f>
        <v/>
      </c>
      <c r="D885" s="137">
        <f>COUNTIFS(Severity,$B885,Status,"&lt;&gt;Suspend",Status,"&lt;&gt;Assigned",Status,"&lt;&gt;Open",Status,"&lt;&gt;Hold",ResolvedDate,"&gt;="&amp;$C$1,ResolvedDate,"&lt;="&amp;$F$1)</f>
        <v/>
      </c>
      <c r="E885" s="137">
        <f>COUNTIFS(Severity,$B885,SLA_Breach,"&lt;&gt;Yes",Status,"&lt;&gt;Suspend",Status,"&lt;&gt;Assigned",Status,"&lt;&gt;Open",Status,"&lt;&gt;Hold&gt;",ResolvedDate,"&gt;="&amp;$C$1,ResolvedDate,"&lt;="&amp;$F$1)</f>
        <v/>
      </c>
      <c r="F885" s="137">
        <f>COUNTIFS(Severity,$B885,SLA_Breach,"Yes",Status,"&lt;&gt;Suspend",Status,"&lt;&gt;Assigned",Status,"&lt;&gt;Open",Status,"&lt;&gt;Hold&gt;",ResolvedDate,"&gt;="&amp;$C$1,ResolvedDate,"&lt;="&amp;$F$1)</f>
        <v/>
      </c>
      <c r="G885" s="137">
        <f>COUNTIFS(Severity,$B885,AssignedDate,"&gt;=01/01/2017 12:00:00 AM",AssignedDate,"&lt;="&amp;$F$1)</f>
        <v/>
      </c>
      <c r="H885" s="177" t="n"/>
      <c r="L885" s="57" t="n">
        <v>0</v>
      </c>
      <c r="M885" s="57" t="n"/>
    </row>
    <row r="886" spans="1:13">
      <c r="A886" s="137" t="n">
        <v>1</v>
      </c>
      <c r="B886" s="100" t="s">
        <v>525</v>
      </c>
      <c r="C886" s="137">
        <f>COUNTIFS(Severity,$B886,AssignedDate,"&gt;="&amp;$C$1,AssignedDate,"&lt;="&amp;$F$1)</f>
        <v/>
      </c>
      <c r="D886" s="137">
        <f>COUNTIFS(Severity,$B886,Status,"&lt;&gt;Suspend",Status,"&lt;&gt;Assigned",Status,"&lt;&gt;Open",Status,"&lt;&gt;Hold",ResolvedDate,"&gt;="&amp;$C$1,ResolvedDate,"&lt;="&amp;$F$1)</f>
        <v/>
      </c>
      <c r="E886" s="137">
        <f>COUNTIFS(Severity,$B886,SLA_Breach,"&lt;&gt;Yes",Status,"&lt;&gt;Suspend",Status,"&lt;&gt;Assigned",Status,"&lt;&gt;Open",Status,"&lt;&gt;Hold&gt;",ResolvedDate,"&gt;="&amp;$C$1,ResolvedDate,"&lt;="&amp;$F$1)</f>
        <v/>
      </c>
      <c r="F886" s="137">
        <f>COUNTIFS(Severity,$B886,SLA_Breach,"Yes",Status,"&lt;&gt;Suspend",Status,"&lt;&gt;Assigned",Status,"&lt;&gt;Open",Status,"&lt;&gt;Hold&gt;",ResolvedDate,"&gt;="&amp;$C$1,ResolvedDate,"&lt;="&amp;$F$1)</f>
        <v/>
      </c>
      <c r="G886" s="137">
        <f>COUNTIFS(Severity,$B886,AssignedDate,"&gt;=01/01/2017 12:00:00 AM",AssignedDate,"&lt;="&amp;$F$1)</f>
        <v/>
      </c>
      <c r="H886" s="177" t="n"/>
      <c r="L886" s="57" t="n">
        <v>0</v>
      </c>
      <c r="M886" s="57" t="n"/>
    </row>
    <row r="887" spans="1:13">
      <c r="A887" s="137" t="n">
        <v>1</v>
      </c>
      <c r="B887" s="100" t="s">
        <v>525</v>
      </c>
      <c r="C887" s="137">
        <f>COUNTIFS(Severity,$B887,AssignedDate,"&gt;="&amp;$C$1,AssignedDate,"&lt;="&amp;$F$1)</f>
        <v/>
      </c>
      <c r="D887" s="137">
        <f>COUNTIFS(Severity,$B887,Status,"&lt;&gt;Suspend",Status,"&lt;&gt;Assigned",Status,"&lt;&gt;Open",Status,"&lt;&gt;Hold",ResolvedDate,"&gt;="&amp;$C$1,ResolvedDate,"&lt;="&amp;$F$1)</f>
        <v/>
      </c>
      <c r="E887" s="137">
        <f>COUNTIFS(Severity,$B887,SLA_Breach,"&lt;&gt;Yes",Status,"&lt;&gt;Suspend",Status,"&lt;&gt;Assigned",Status,"&lt;&gt;Open",Status,"&lt;&gt;Hold&gt;",ResolvedDate,"&gt;="&amp;$C$1,ResolvedDate,"&lt;="&amp;$F$1)</f>
        <v/>
      </c>
      <c r="F887" s="137">
        <f>COUNTIFS(Severity,$B887,SLA_Breach,"Yes",Status,"&lt;&gt;Suspend",Status,"&lt;&gt;Assigned",Status,"&lt;&gt;Open",Status,"&lt;&gt;Hold&gt;",ResolvedDate,"&gt;="&amp;$C$1,ResolvedDate,"&lt;="&amp;$F$1)</f>
        <v/>
      </c>
      <c r="G887" s="137">
        <f>COUNTIFS(Severity,$B887,AssignedDate,"&gt;=01/01/2017 12:00:00 AM",AssignedDate,"&lt;="&amp;$F$1)</f>
        <v/>
      </c>
      <c r="H887" s="177" t="n"/>
      <c r="L887" s="57" t="n">
        <v>0</v>
      </c>
      <c r="M887" s="57" t="n"/>
    </row>
    <row r="888" spans="1:13">
      <c r="A888" s="137" t="n">
        <v>1</v>
      </c>
      <c r="B888" s="100" t="s">
        <v>525</v>
      </c>
      <c r="C888" s="137">
        <f>COUNTIFS(Severity,$B888,AssignedDate,"&gt;="&amp;$C$1,AssignedDate,"&lt;="&amp;$F$1)</f>
        <v/>
      </c>
      <c r="D888" s="137">
        <f>COUNTIFS(Severity,$B888,Status,"&lt;&gt;Suspend",Status,"&lt;&gt;Assigned",Status,"&lt;&gt;Open",Status,"&lt;&gt;Hold",ResolvedDate,"&gt;="&amp;$C$1,ResolvedDate,"&lt;="&amp;$F$1)</f>
        <v/>
      </c>
      <c r="E888" s="137">
        <f>COUNTIFS(Severity,$B888,SLA_Breach,"&lt;&gt;Yes",Status,"&lt;&gt;Suspend",Status,"&lt;&gt;Assigned",Status,"&lt;&gt;Open",Status,"&lt;&gt;Hold&gt;",ResolvedDate,"&gt;="&amp;$C$1,ResolvedDate,"&lt;="&amp;$F$1)</f>
        <v/>
      </c>
      <c r="F888" s="137">
        <f>COUNTIFS(Severity,$B888,SLA_Breach,"Yes",Status,"&lt;&gt;Suspend",Status,"&lt;&gt;Assigned",Status,"&lt;&gt;Open",Status,"&lt;&gt;Hold&gt;",ResolvedDate,"&gt;="&amp;$C$1,ResolvedDate,"&lt;="&amp;$F$1)</f>
        <v/>
      </c>
      <c r="G888" s="137">
        <f>COUNTIFS(Severity,$B888,AssignedDate,"&gt;=01/01/2017 12:00:00 AM",AssignedDate,"&lt;="&amp;$F$1)</f>
        <v/>
      </c>
      <c r="H888" s="177" t="n"/>
      <c r="L888" s="57" t="n">
        <v>0</v>
      </c>
      <c r="M888" s="57" t="n"/>
    </row>
    <row r="889" spans="1:13">
      <c r="A889" s="137" t="n">
        <v>1</v>
      </c>
      <c r="B889" s="100" t="s">
        <v>525</v>
      </c>
      <c r="C889" s="137">
        <f>COUNTIFS(Severity,$B889,AssignedDate,"&gt;="&amp;$C$1,AssignedDate,"&lt;="&amp;$F$1)</f>
        <v/>
      </c>
      <c r="D889" s="137">
        <f>COUNTIFS(Severity,$B889,Status,"&lt;&gt;Suspend",Status,"&lt;&gt;Assigned",Status,"&lt;&gt;Open",Status,"&lt;&gt;Hold",ResolvedDate,"&gt;="&amp;$C$1,ResolvedDate,"&lt;="&amp;$F$1)</f>
        <v/>
      </c>
      <c r="E889" s="137">
        <f>COUNTIFS(Severity,$B889,SLA_Breach,"&lt;&gt;Yes",Status,"&lt;&gt;Suspend",Status,"&lt;&gt;Assigned",Status,"&lt;&gt;Open",Status,"&lt;&gt;Hold&gt;",ResolvedDate,"&gt;="&amp;$C$1,ResolvedDate,"&lt;="&amp;$F$1)</f>
        <v/>
      </c>
      <c r="F889" s="137">
        <f>COUNTIFS(Severity,$B889,SLA_Breach,"Yes",Status,"&lt;&gt;Suspend",Status,"&lt;&gt;Assigned",Status,"&lt;&gt;Open",Status,"&lt;&gt;Hold&gt;",ResolvedDate,"&gt;="&amp;$C$1,ResolvedDate,"&lt;="&amp;$F$1)</f>
        <v/>
      </c>
      <c r="G889" s="137">
        <f>COUNTIFS(Severity,$B889,AssignedDate,"&gt;=01/01/2017 12:00:00 AM",AssignedDate,"&lt;="&amp;$F$1)</f>
        <v/>
      </c>
      <c r="H889" s="177" t="n"/>
      <c r="L889" s="57" t="n">
        <v>0</v>
      </c>
      <c r="M889" s="57" t="n"/>
    </row>
    <row r="890" spans="1:13">
      <c r="A890" s="137" t="n">
        <v>1</v>
      </c>
      <c r="B890" s="100" t="s">
        <v>525</v>
      </c>
      <c r="C890" s="137">
        <f>COUNTIFS(Severity,$B890,AssignedDate,"&gt;="&amp;$C$1,AssignedDate,"&lt;="&amp;$F$1)</f>
        <v/>
      </c>
      <c r="D890" s="137">
        <f>COUNTIFS(Severity,$B890,Status,"&lt;&gt;Suspend",Status,"&lt;&gt;Assigned",Status,"&lt;&gt;Open",Status,"&lt;&gt;Hold",ResolvedDate,"&gt;="&amp;$C$1,ResolvedDate,"&lt;="&amp;$F$1)</f>
        <v/>
      </c>
      <c r="E890" s="137">
        <f>COUNTIFS(Severity,$B890,SLA_Breach,"&lt;&gt;Yes",Status,"&lt;&gt;Suspend",Status,"&lt;&gt;Assigned",Status,"&lt;&gt;Open",Status,"&lt;&gt;Hold&gt;",ResolvedDate,"&gt;="&amp;$C$1,ResolvedDate,"&lt;="&amp;$F$1)</f>
        <v/>
      </c>
      <c r="F890" s="137">
        <f>COUNTIFS(Severity,$B890,SLA_Breach,"Yes",Status,"&lt;&gt;Suspend",Status,"&lt;&gt;Assigned",Status,"&lt;&gt;Open",Status,"&lt;&gt;Hold&gt;",ResolvedDate,"&gt;="&amp;$C$1,ResolvedDate,"&lt;="&amp;$F$1)</f>
        <v/>
      </c>
      <c r="G890" s="137">
        <f>COUNTIFS(Severity,$B890,AssignedDate,"&gt;=01/01/2017 12:00:00 AM",AssignedDate,"&lt;="&amp;$F$1)</f>
        <v/>
      </c>
      <c r="H890" s="177" t="n"/>
      <c r="L890" s="57" t="n">
        <v>0</v>
      </c>
      <c r="M890" s="57" t="n"/>
    </row>
    <row r="891" spans="1:13">
      <c r="A891" s="137" t="n">
        <v>1</v>
      </c>
      <c r="B891" s="100" t="s">
        <v>525</v>
      </c>
      <c r="C891" s="137">
        <f>COUNTIFS(Severity,$B891,AssignedDate,"&gt;="&amp;$C$1,AssignedDate,"&lt;="&amp;$F$1)</f>
        <v/>
      </c>
      <c r="D891" s="137">
        <f>COUNTIFS(Severity,$B891,Status,"&lt;&gt;Suspend",Status,"&lt;&gt;Assigned",Status,"&lt;&gt;Open",Status,"&lt;&gt;Hold",ResolvedDate,"&gt;="&amp;$C$1,ResolvedDate,"&lt;="&amp;$F$1)</f>
        <v/>
      </c>
      <c r="E891" s="137">
        <f>COUNTIFS(Severity,$B891,SLA_Breach,"&lt;&gt;Yes",Status,"&lt;&gt;Suspend",Status,"&lt;&gt;Assigned",Status,"&lt;&gt;Open",Status,"&lt;&gt;Hold&gt;",ResolvedDate,"&gt;="&amp;$C$1,ResolvedDate,"&lt;="&amp;$F$1)</f>
        <v/>
      </c>
      <c r="F891" s="137">
        <f>COUNTIFS(Severity,$B891,SLA_Breach,"Yes",Status,"&lt;&gt;Suspend",Status,"&lt;&gt;Assigned",Status,"&lt;&gt;Open",Status,"&lt;&gt;Hold&gt;",ResolvedDate,"&gt;="&amp;$C$1,ResolvedDate,"&lt;="&amp;$F$1)</f>
        <v/>
      </c>
      <c r="G891" s="137">
        <f>COUNTIFS(Severity,$B891,AssignedDate,"&gt;=01/01/2017 12:00:00 AM",AssignedDate,"&lt;="&amp;$F$1)</f>
        <v/>
      </c>
      <c r="H891" s="177" t="n"/>
      <c r="L891" s="57" t="n">
        <v>0</v>
      </c>
      <c r="M891" s="57" t="n"/>
    </row>
    <row r="892" spans="1:13">
      <c r="A892" s="137" t="n">
        <v>1</v>
      </c>
      <c r="B892" s="100" t="s">
        <v>525</v>
      </c>
      <c r="C892" s="137">
        <f>COUNTIFS(Severity,$B892,AssignedDate,"&gt;="&amp;$C$1,AssignedDate,"&lt;="&amp;$F$1)</f>
        <v/>
      </c>
      <c r="D892" s="137">
        <f>COUNTIFS(Severity,$B892,Status,"&lt;&gt;Suspend",Status,"&lt;&gt;Assigned",Status,"&lt;&gt;Open",Status,"&lt;&gt;Hold",ResolvedDate,"&gt;="&amp;$C$1,ResolvedDate,"&lt;="&amp;$F$1)</f>
        <v/>
      </c>
      <c r="E892" s="137">
        <f>COUNTIFS(Severity,$B892,SLA_Breach,"&lt;&gt;Yes",Status,"&lt;&gt;Suspend",Status,"&lt;&gt;Assigned",Status,"&lt;&gt;Open",Status,"&lt;&gt;Hold&gt;",ResolvedDate,"&gt;="&amp;$C$1,ResolvedDate,"&lt;="&amp;$F$1)</f>
        <v/>
      </c>
      <c r="F892" s="137">
        <f>COUNTIFS(Severity,$B892,SLA_Breach,"Yes",Status,"&lt;&gt;Suspend",Status,"&lt;&gt;Assigned",Status,"&lt;&gt;Open",Status,"&lt;&gt;Hold&gt;",ResolvedDate,"&gt;="&amp;$C$1,ResolvedDate,"&lt;="&amp;$F$1)</f>
        <v/>
      </c>
      <c r="G892" s="137">
        <f>COUNTIFS(Severity,$B892,AssignedDate,"&gt;=01/01/2017 12:00:00 AM",AssignedDate,"&lt;="&amp;$F$1)</f>
        <v/>
      </c>
      <c r="H892" s="177" t="n"/>
      <c r="L892" s="57" t="n">
        <v>0</v>
      </c>
      <c r="M892" s="57" t="n"/>
    </row>
    <row r="893" spans="1:13">
      <c r="A893" s="137" t="n">
        <v>1</v>
      </c>
      <c r="B893" s="100" t="s">
        <v>525</v>
      </c>
      <c r="C893" s="137">
        <f>COUNTIFS(Severity,$B893,AssignedDate,"&gt;="&amp;$C$1,AssignedDate,"&lt;="&amp;$F$1)</f>
        <v/>
      </c>
      <c r="D893" s="137">
        <f>COUNTIFS(Severity,$B893,Status,"&lt;&gt;Suspend",Status,"&lt;&gt;Assigned",Status,"&lt;&gt;Open",Status,"&lt;&gt;Hold",ResolvedDate,"&gt;="&amp;$C$1,ResolvedDate,"&lt;="&amp;$F$1)</f>
        <v/>
      </c>
      <c r="E893" s="137">
        <f>COUNTIFS(Severity,$B893,SLA_Breach,"&lt;&gt;Yes",Status,"&lt;&gt;Suspend",Status,"&lt;&gt;Assigned",Status,"&lt;&gt;Open",Status,"&lt;&gt;Hold&gt;",ResolvedDate,"&gt;="&amp;$C$1,ResolvedDate,"&lt;="&amp;$F$1)</f>
        <v/>
      </c>
      <c r="F893" s="137">
        <f>COUNTIFS(Severity,$B893,SLA_Breach,"Yes",Status,"&lt;&gt;Suspend",Status,"&lt;&gt;Assigned",Status,"&lt;&gt;Open",Status,"&lt;&gt;Hold&gt;",ResolvedDate,"&gt;="&amp;$C$1,ResolvedDate,"&lt;="&amp;$F$1)</f>
        <v/>
      </c>
      <c r="G893" s="137">
        <f>COUNTIFS(Severity,$B893,AssignedDate,"&gt;=01/01/2017 12:00:00 AM",AssignedDate,"&lt;="&amp;$F$1)</f>
        <v/>
      </c>
      <c r="H893" s="177" t="n"/>
      <c r="L893" s="57" t="n">
        <v>0</v>
      </c>
      <c r="M893" s="57" t="n"/>
    </row>
    <row r="894" spans="1:13">
      <c r="A894" s="137" t="n">
        <v>1</v>
      </c>
      <c r="B894" s="100" t="s">
        <v>525</v>
      </c>
      <c r="C894" s="137">
        <f>COUNTIFS(Severity,$B894,AssignedDate,"&gt;="&amp;$C$1,AssignedDate,"&lt;="&amp;$F$1)</f>
        <v/>
      </c>
      <c r="D894" s="137">
        <f>COUNTIFS(Severity,$B894,Status,"&lt;&gt;Suspend",Status,"&lt;&gt;Assigned",Status,"&lt;&gt;Open",Status,"&lt;&gt;Hold",ResolvedDate,"&gt;="&amp;$C$1,ResolvedDate,"&lt;="&amp;$F$1)</f>
        <v/>
      </c>
      <c r="E894" s="137">
        <f>COUNTIFS(Severity,$B894,SLA_Breach,"&lt;&gt;Yes",Status,"&lt;&gt;Suspend",Status,"&lt;&gt;Assigned",Status,"&lt;&gt;Open",Status,"&lt;&gt;Hold&gt;",ResolvedDate,"&gt;="&amp;$C$1,ResolvedDate,"&lt;="&amp;$F$1)</f>
        <v/>
      </c>
      <c r="F894" s="137">
        <f>COUNTIFS(Severity,$B894,SLA_Breach,"Yes",Status,"&lt;&gt;Suspend",Status,"&lt;&gt;Assigned",Status,"&lt;&gt;Open",Status,"&lt;&gt;Hold&gt;",ResolvedDate,"&gt;="&amp;$C$1,ResolvedDate,"&lt;="&amp;$F$1)</f>
        <v/>
      </c>
      <c r="G894" s="137">
        <f>COUNTIFS(Severity,$B894,AssignedDate,"&gt;=01/01/2017 12:00:00 AM",AssignedDate,"&lt;="&amp;$F$1)</f>
        <v/>
      </c>
      <c r="H894" s="177" t="n"/>
      <c r="L894" s="57" t="n">
        <v>0</v>
      </c>
      <c r="M894" s="57" t="n"/>
    </row>
    <row r="895" spans="1:13">
      <c r="A895" s="137" t="n">
        <v>1</v>
      </c>
      <c r="B895" s="100" t="s">
        <v>525</v>
      </c>
      <c r="C895" s="137">
        <f>COUNTIFS(Severity,$B895,AssignedDate,"&gt;="&amp;$C$1,AssignedDate,"&lt;="&amp;$F$1)</f>
        <v/>
      </c>
      <c r="D895" s="137">
        <f>COUNTIFS(Severity,$B895,Status,"&lt;&gt;Suspend",Status,"&lt;&gt;Assigned",Status,"&lt;&gt;Open",Status,"&lt;&gt;Hold",ResolvedDate,"&gt;="&amp;$C$1,ResolvedDate,"&lt;="&amp;$F$1)</f>
        <v/>
      </c>
      <c r="E895" s="137">
        <f>COUNTIFS(Severity,$B895,SLA_Breach,"&lt;&gt;Yes",Status,"&lt;&gt;Suspend",Status,"&lt;&gt;Assigned",Status,"&lt;&gt;Open",Status,"&lt;&gt;Hold&gt;",ResolvedDate,"&gt;="&amp;$C$1,ResolvedDate,"&lt;="&amp;$F$1)</f>
        <v/>
      </c>
      <c r="F895" s="137">
        <f>COUNTIFS(Severity,$B895,SLA_Breach,"Yes",Status,"&lt;&gt;Suspend",Status,"&lt;&gt;Assigned",Status,"&lt;&gt;Open",Status,"&lt;&gt;Hold&gt;",ResolvedDate,"&gt;="&amp;$C$1,ResolvedDate,"&lt;="&amp;$F$1)</f>
        <v/>
      </c>
      <c r="G895" s="137">
        <f>COUNTIFS(Severity,$B895,AssignedDate,"&gt;=01/01/2017 12:00:00 AM",AssignedDate,"&lt;="&amp;$F$1)</f>
        <v/>
      </c>
      <c r="H895" s="177" t="n"/>
      <c r="L895" s="57" t="n">
        <v>0</v>
      </c>
      <c r="M895" s="57" t="n"/>
    </row>
    <row r="896" spans="1:13">
      <c r="A896" s="137" t="n">
        <v>1</v>
      </c>
      <c r="B896" s="100" t="s">
        <v>525</v>
      </c>
      <c r="C896" s="137">
        <f>COUNTIFS(Severity,$B896,AssignedDate,"&gt;="&amp;$C$1,AssignedDate,"&lt;="&amp;$F$1)</f>
        <v/>
      </c>
      <c r="D896" s="137">
        <f>COUNTIFS(Severity,$B896,Status,"&lt;&gt;Suspend",Status,"&lt;&gt;Assigned",Status,"&lt;&gt;Open",Status,"&lt;&gt;Hold",ResolvedDate,"&gt;="&amp;$C$1,ResolvedDate,"&lt;="&amp;$F$1)</f>
        <v/>
      </c>
      <c r="E896" s="137">
        <f>COUNTIFS(Severity,$B896,SLA_Breach,"&lt;&gt;Yes",Status,"&lt;&gt;Suspend",Status,"&lt;&gt;Assigned",Status,"&lt;&gt;Open",Status,"&lt;&gt;Hold&gt;",ResolvedDate,"&gt;="&amp;$C$1,ResolvedDate,"&lt;="&amp;$F$1)</f>
        <v/>
      </c>
      <c r="F896" s="137">
        <f>COUNTIFS(Severity,$B896,SLA_Breach,"Yes",Status,"&lt;&gt;Suspend",Status,"&lt;&gt;Assigned",Status,"&lt;&gt;Open",Status,"&lt;&gt;Hold&gt;",ResolvedDate,"&gt;="&amp;$C$1,ResolvedDate,"&lt;="&amp;$F$1)</f>
        <v/>
      </c>
      <c r="G896" s="137">
        <f>COUNTIFS(Severity,$B896,AssignedDate,"&gt;=01/01/2017 12:00:00 AM",AssignedDate,"&lt;="&amp;$F$1)</f>
        <v/>
      </c>
      <c r="H896" s="177" t="n"/>
      <c r="L896" s="57" t="n">
        <v>0</v>
      </c>
      <c r="M896" s="57" t="n"/>
    </row>
    <row r="897" spans="1:13">
      <c r="A897" s="137" t="n">
        <v>1</v>
      </c>
      <c r="B897" s="100" t="s">
        <v>525</v>
      </c>
      <c r="C897" s="137">
        <f>COUNTIFS(Severity,$B897,AssignedDate,"&gt;="&amp;$C$1,AssignedDate,"&lt;="&amp;$F$1)</f>
        <v/>
      </c>
      <c r="D897" s="137">
        <f>COUNTIFS(Severity,$B897,Status,"&lt;&gt;Suspend",Status,"&lt;&gt;Assigned",Status,"&lt;&gt;Open",Status,"&lt;&gt;Hold",ResolvedDate,"&gt;="&amp;$C$1,ResolvedDate,"&lt;="&amp;$F$1)</f>
        <v/>
      </c>
      <c r="E897" s="137">
        <f>COUNTIFS(Severity,$B897,SLA_Breach,"&lt;&gt;Yes",Status,"&lt;&gt;Suspend",Status,"&lt;&gt;Assigned",Status,"&lt;&gt;Open",Status,"&lt;&gt;Hold&gt;",ResolvedDate,"&gt;="&amp;$C$1,ResolvedDate,"&lt;="&amp;$F$1)</f>
        <v/>
      </c>
      <c r="F897" s="137">
        <f>COUNTIFS(Severity,$B897,SLA_Breach,"Yes",Status,"&lt;&gt;Suspend",Status,"&lt;&gt;Assigned",Status,"&lt;&gt;Open",Status,"&lt;&gt;Hold&gt;",ResolvedDate,"&gt;="&amp;$C$1,ResolvedDate,"&lt;="&amp;$F$1)</f>
        <v/>
      </c>
      <c r="G897" s="137">
        <f>COUNTIFS(Severity,$B897,AssignedDate,"&gt;=01/01/2017 12:00:00 AM",AssignedDate,"&lt;="&amp;$F$1)</f>
        <v/>
      </c>
      <c r="H897" s="177" t="n"/>
      <c r="L897" s="57" t="n">
        <v>0</v>
      </c>
      <c r="M897" s="57" t="n"/>
    </row>
    <row r="898" spans="1:13">
      <c r="A898" s="137" t="n">
        <v>1</v>
      </c>
      <c r="B898" s="100" t="s">
        <v>525</v>
      </c>
      <c r="C898" s="137">
        <f>COUNTIFS(Severity,$B898,AssignedDate,"&gt;="&amp;$C$1,AssignedDate,"&lt;="&amp;$F$1)</f>
        <v/>
      </c>
      <c r="D898" s="137">
        <f>COUNTIFS(Severity,$B898,Status,"&lt;&gt;Suspend",Status,"&lt;&gt;Assigned",Status,"&lt;&gt;Open",Status,"&lt;&gt;Hold",ResolvedDate,"&gt;="&amp;$C$1,ResolvedDate,"&lt;="&amp;$F$1)</f>
        <v/>
      </c>
      <c r="E898" s="137">
        <f>COUNTIFS(Severity,$B898,SLA_Breach,"&lt;&gt;Yes",Status,"&lt;&gt;Suspend",Status,"&lt;&gt;Assigned",Status,"&lt;&gt;Open",Status,"&lt;&gt;Hold&gt;",ResolvedDate,"&gt;="&amp;$C$1,ResolvedDate,"&lt;="&amp;$F$1)</f>
        <v/>
      </c>
      <c r="F898" s="137">
        <f>COUNTIFS(Severity,$B898,SLA_Breach,"Yes",Status,"&lt;&gt;Suspend",Status,"&lt;&gt;Assigned",Status,"&lt;&gt;Open",Status,"&lt;&gt;Hold&gt;",ResolvedDate,"&gt;="&amp;$C$1,ResolvedDate,"&lt;="&amp;$F$1)</f>
        <v/>
      </c>
      <c r="G898" s="137">
        <f>COUNTIFS(Severity,$B898,AssignedDate,"&gt;=01/01/2017 12:00:00 AM",AssignedDate,"&lt;="&amp;$F$1)</f>
        <v/>
      </c>
      <c r="H898" s="177" t="n"/>
      <c r="L898" s="57" t="n">
        <v>0</v>
      </c>
      <c r="M898" s="57" t="n"/>
    </row>
    <row r="899" spans="1:13">
      <c r="A899" s="137" t="n">
        <v>1</v>
      </c>
      <c r="B899" s="100" t="s">
        <v>525</v>
      </c>
      <c r="C899" s="137">
        <f>COUNTIFS(Severity,$B899,AssignedDate,"&gt;="&amp;$C$1,AssignedDate,"&lt;="&amp;$F$1)</f>
        <v/>
      </c>
      <c r="D899" s="137">
        <f>COUNTIFS(Severity,$B899,Status,"&lt;&gt;Suspend",Status,"&lt;&gt;Assigned",Status,"&lt;&gt;Open",Status,"&lt;&gt;Hold",ResolvedDate,"&gt;="&amp;$C$1,ResolvedDate,"&lt;="&amp;$F$1)</f>
        <v/>
      </c>
      <c r="E899" s="137">
        <f>COUNTIFS(Severity,$B899,SLA_Breach,"&lt;&gt;Yes",Status,"&lt;&gt;Suspend",Status,"&lt;&gt;Assigned",Status,"&lt;&gt;Open",Status,"&lt;&gt;Hold&gt;",ResolvedDate,"&gt;="&amp;$C$1,ResolvedDate,"&lt;="&amp;$F$1)</f>
        <v/>
      </c>
      <c r="F899" s="137">
        <f>COUNTIFS(Severity,$B899,SLA_Breach,"Yes",Status,"&lt;&gt;Suspend",Status,"&lt;&gt;Assigned",Status,"&lt;&gt;Open",Status,"&lt;&gt;Hold&gt;",ResolvedDate,"&gt;="&amp;$C$1,ResolvedDate,"&lt;="&amp;$F$1)</f>
        <v/>
      </c>
      <c r="G899" s="137">
        <f>COUNTIFS(Severity,$B899,AssignedDate,"&gt;=01/01/2017 12:00:00 AM",AssignedDate,"&lt;="&amp;$F$1)</f>
        <v/>
      </c>
      <c r="H899" s="177" t="n"/>
      <c r="L899" s="57" t="n">
        <v>0</v>
      </c>
      <c r="M899" s="57" t="n"/>
    </row>
    <row r="900" spans="1:13">
      <c r="A900" s="137" t="n">
        <v>1</v>
      </c>
      <c r="B900" s="100" t="s">
        <v>525</v>
      </c>
      <c r="C900" s="137">
        <f>COUNTIFS(Severity,$B900,AssignedDate,"&gt;="&amp;$C$1,AssignedDate,"&lt;="&amp;$F$1)</f>
        <v/>
      </c>
      <c r="D900" s="137">
        <f>COUNTIFS(Severity,$B900,Status,"&lt;&gt;Suspend",Status,"&lt;&gt;Assigned",Status,"&lt;&gt;Open",Status,"&lt;&gt;Hold",ResolvedDate,"&gt;="&amp;$C$1,ResolvedDate,"&lt;="&amp;$F$1)</f>
        <v/>
      </c>
      <c r="E900" s="137">
        <f>COUNTIFS(Severity,$B900,SLA_Breach,"&lt;&gt;Yes",Status,"&lt;&gt;Suspend",Status,"&lt;&gt;Assigned",Status,"&lt;&gt;Open",Status,"&lt;&gt;Hold&gt;",ResolvedDate,"&gt;="&amp;$C$1,ResolvedDate,"&lt;="&amp;$F$1)</f>
        <v/>
      </c>
      <c r="F900" s="137">
        <f>COUNTIFS(Severity,$B900,SLA_Breach,"Yes",Status,"&lt;&gt;Suspend",Status,"&lt;&gt;Assigned",Status,"&lt;&gt;Open",Status,"&lt;&gt;Hold&gt;",ResolvedDate,"&gt;="&amp;$C$1,ResolvedDate,"&lt;="&amp;$F$1)</f>
        <v/>
      </c>
      <c r="G900" s="137">
        <f>COUNTIFS(Severity,$B900,AssignedDate,"&gt;=01/01/2017 12:00:00 AM",AssignedDate,"&lt;="&amp;$F$1)</f>
        <v/>
      </c>
      <c r="H900" s="177" t="n"/>
      <c r="L900" s="57" t="n">
        <v>0</v>
      </c>
      <c r="M900" s="57" t="n"/>
    </row>
    <row r="901" spans="1:13">
      <c r="A901" s="137" t="n">
        <v>1</v>
      </c>
      <c r="B901" s="100" t="s">
        <v>525</v>
      </c>
      <c r="C901" s="137">
        <f>COUNTIFS(Severity,$B901,AssignedDate,"&gt;="&amp;$C$1,AssignedDate,"&lt;="&amp;$F$1)</f>
        <v/>
      </c>
      <c r="D901" s="137">
        <f>COUNTIFS(Severity,$B901,Status,"&lt;&gt;Suspend",Status,"&lt;&gt;Assigned",Status,"&lt;&gt;Open",Status,"&lt;&gt;Hold",ResolvedDate,"&gt;="&amp;$C$1,ResolvedDate,"&lt;="&amp;$F$1)</f>
        <v/>
      </c>
      <c r="E901" s="137">
        <f>COUNTIFS(Severity,$B901,SLA_Breach,"&lt;&gt;Yes",Status,"&lt;&gt;Suspend",Status,"&lt;&gt;Assigned",Status,"&lt;&gt;Open",Status,"&lt;&gt;Hold&gt;",ResolvedDate,"&gt;="&amp;$C$1,ResolvedDate,"&lt;="&amp;$F$1)</f>
        <v/>
      </c>
      <c r="F901" s="137">
        <f>COUNTIFS(Severity,$B901,SLA_Breach,"Yes",Status,"&lt;&gt;Suspend",Status,"&lt;&gt;Assigned",Status,"&lt;&gt;Open",Status,"&lt;&gt;Hold&gt;",ResolvedDate,"&gt;="&amp;$C$1,ResolvedDate,"&lt;="&amp;$F$1)</f>
        <v/>
      </c>
      <c r="G901" s="137">
        <f>COUNTIFS(Severity,$B901,AssignedDate,"&gt;=01/01/2017 12:00:00 AM",AssignedDate,"&lt;="&amp;$F$1)</f>
        <v/>
      </c>
      <c r="H901" s="177" t="n"/>
      <c r="L901" s="57" t="n">
        <v>0</v>
      </c>
      <c r="M901" s="57" t="n"/>
    </row>
    <row r="902" spans="1:13">
      <c r="A902" s="137" t="n">
        <v>1</v>
      </c>
      <c r="B902" s="100" t="s">
        <v>525</v>
      </c>
      <c r="C902" s="137">
        <f>COUNTIFS(Severity,$B902,AssignedDate,"&gt;="&amp;$C$1,AssignedDate,"&lt;="&amp;$F$1)</f>
        <v/>
      </c>
      <c r="D902" s="137">
        <f>COUNTIFS(Severity,$B902,Status,"&lt;&gt;Suspend",Status,"&lt;&gt;Assigned",Status,"&lt;&gt;Open",Status,"&lt;&gt;Hold",ResolvedDate,"&gt;="&amp;$C$1,ResolvedDate,"&lt;="&amp;$F$1)</f>
        <v/>
      </c>
      <c r="E902" s="137">
        <f>COUNTIFS(Severity,$B902,SLA_Breach,"&lt;&gt;Yes",Status,"&lt;&gt;Suspend",Status,"&lt;&gt;Assigned",Status,"&lt;&gt;Open",Status,"&lt;&gt;Hold&gt;",ResolvedDate,"&gt;="&amp;$C$1,ResolvedDate,"&lt;="&amp;$F$1)</f>
        <v/>
      </c>
      <c r="F902" s="137">
        <f>COUNTIFS(Severity,$B902,SLA_Breach,"Yes",Status,"&lt;&gt;Suspend",Status,"&lt;&gt;Assigned",Status,"&lt;&gt;Open",Status,"&lt;&gt;Hold&gt;",ResolvedDate,"&gt;="&amp;$C$1,ResolvedDate,"&lt;="&amp;$F$1)</f>
        <v/>
      </c>
      <c r="G902" s="137">
        <f>COUNTIFS(Severity,$B902,AssignedDate,"&gt;=01/01/2017 12:00:00 AM",AssignedDate,"&lt;="&amp;$F$1)</f>
        <v/>
      </c>
      <c r="H902" s="177" t="n"/>
      <c r="L902" s="57" t="n">
        <v>0</v>
      </c>
      <c r="M902" s="57" t="n"/>
    </row>
    <row r="903" spans="1:13">
      <c r="A903" s="137" t="n">
        <v>1</v>
      </c>
      <c r="B903" s="100" t="s">
        <v>525</v>
      </c>
      <c r="C903" s="137">
        <f>COUNTIFS(Severity,$B903,AssignedDate,"&gt;="&amp;$C$1,AssignedDate,"&lt;="&amp;$F$1)</f>
        <v/>
      </c>
      <c r="D903" s="137">
        <f>COUNTIFS(Severity,$B903,Status,"&lt;&gt;Suspend",Status,"&lt;&gt;Assigned",Status,"&lt;&gt;Open",Status,"&lt;&gt;Hold",ResolvedDate,"&gt;="&amp;$C$1,ResolvedDate,"&lt;="&amp;$F$1)</f>
        <v/>
      </c>
      <c r="E903" s="137">
        <f>COUNTIFS(Severity,$B903,SLA_Breach,"&lt;&gt;Yes",Status,"&lt;&gt;Suspend",Status,"&lt;&gt;Assigned",Status,"&lt;&gt;Open",Status,"&lt;&gt;Hold&gt;",ResolvedDate,"&gt;="&amp;$C$1,ResolvedDate,"&lt;="&amp;$F$1)</f>
        <v/>
      </c>
      <c r="F903" s="137">
        <f>COUNTIFS(Severity,$B903,SLA_Breach,"Yes",Status,"&lt;&gt;Suspend",Status,"&lt;&gt;Assigned",Status,"&lt;&gt;Open",Status,"&lt;&gt;Hold&gt;",ResolvedDate,"&gt;="&amp;$C$1,ResolvedDate,"&lt;="&amp;$F$1)</f>
        <v/>
      </c>
      <c r="G903" s="137">
        <f>COUNTIFS(Severity,$B903,AssignedDate,"&gt;=01/01/2017 12:00:00 AM",AssignedDate,"&lt;="&amp;$F$1)</f>
        <v/>
      </c>
      <c r="H903" s="177" t="n"/>
      <c r="L903" s="57" t="n">
        <v>0</v>
      </c>
      <c r="M903" s="57" t="n"/>
    </row>
    <row r="904" spans="1:13">
      <c r="A904" s="137" t="n">
        <v>1</v>
      </c>
      <c r="B904" s="100" t="s">
        <v>525</v>
      </c>
      <c r="C904" s="137">
        <f>COUNTIFS(Severity,$B904,AssignedDate,"&gt;="&amp;$C$1,AssignedDate,"&lt;="&amp;$F$1)</f>
        <v/>
      </c>
      <c r="D904" s="137">
        <f>COUNTIFS(Severity,$B904,Status,"&lt;&gt;Suspend",Status,"&lt;&gt;Assigned",Status,"&lt;&gt;Open",Status,"&lt;&gt;Hold",ResolvedDate,"&gt;="&amp;$C$1,ResolvedDate,"&lt;="&amp;$F$1)</f>
        <v/>
      </c>
      <c r="E904" s="137">
        <f>COUNTIFS(Severity,$B904,SLA_Breach,"&lt;&gt;Yes",Status,"&lt;&gt;Suspend",Status,"&lt;&gt;Assigned",Status,"&lt;&gt;Open",Status,"&lt;&gt;Hold&gt;",ResolvedDate,"&gt;="&amp;$C$1,ResolvedDate,"&lt;="&amp;$F$1)</f>
        <v/>
      </c>
      <c r="F904" s="137">
        <f>COUNTIFS(Severity,$B904,SLA_Breach,"Yes",Status,"&lt;&gt;Suspend",Status,"&lt;&gt;Assigned",Status,"&lt;&gt;Open",Status,"&lt;&gt;Hold&gt;",ResolvedDate,"&gt;="&amp;$C$1,ResolvedDate,"&lt;="&amp;$F$1)</f>
        <v/>
      </c>
      <c r="G904" s="137">
        <f>COUNTIFS(Severity,$B904,AssignedDate,"&gt;=01/01/2017 12:00:00 AM",AssignedDate,"&lt;="&amp;$F$1)</f>
        <v/>
      </c>
      <c r="H904" s="177" t="n"/>
      <c r="L904" s="57" t="n">
        <v>0</v>
      </c>
      <c r="M904" s="57" t="n"/>
    </row>
    <row r="905" spans="1:13">
      <c r="A905" s="137" t="n">
        <v>1</v>
      </c>
      <c r="B905" s="100" t="s">
        <v>525</v>
      </c>
      <c r="C905" s="137">
        <f>COUNTIFS(Severity,$B905,AssignedDate,"&gt;="&amp;$C$1,AssignedDate,"&lt;="&amp;$F$1)</f>
        <v/>
      </c>
      <c r="D905" s="137">
        <f>COUNTIFS(Severity,$B905,Status,"&lt;&gt;Suspend",Status,"&lt;&gt;Assigned",Status,"&lt;&gt;Open",Status,"&lt;&gt;Hold",ResolvedDate,"&gt;="&amp;$C$1,ResolvedDate,"&lt;="&amp;$F$1)</f>
        <v/>
      </c>
      <c r="E905" s="137">
        <f>COUNTIFS(Severity,$B905,SLA_Breach,"&lt;&gt;Yes",Status,"&lt;&gt;Suspend",Status,"&lt;&gt;Assigned",Status,"&lt;&gt;Open",Status,"&lt;&gt;Hold&gt;",ResolvedDate,"&gt;="&amp;$C$1,ResolvedDate,"&lt;="&amp;$F$1)</f>
        <v/>
      </c>
      <c r="F905" s="137">
        <f>COUNTIFS(Severity,$B905,SLA_Breach,"Yes",Status,"&lt;&gt;Suspend",Status,"&lt;&gt;Assigned",Status,"&lt;&gt;Open",Status,"&lt;&gt;Hold&gt;",ResolvedDate,"&gt;="&amp;$C$1,ResolvedDate,"&lt;="&amp;$F$1)</f>
        <v/>
      </c>
      <c r="G905" s="137">
        <f>COUNTIFS(Severity,$B905,AssignedDate,"&gt;=01/01/2017 12:00:00 AM",AssignedDate,"&lt;="&amp;$F$1)</f>
        <v/>
      </c>
      <c r="H905" s="177" t="n"/>
      <c r="L905" s="57" t="n">
        <v>0</v>
      </c>
      <c r="M905" s="57" t="n"/>
    </row>
    <row r="906" spans="1:13">
      <c r="A906" s="137" t="n">
        <v>1</v>
      </c>
      <c r="B906" s="100" t="s">
        <v>525</v>
      </c>
      <c r="C906" s="137">
        <f>COUNTIFS(Severity,$B906,AssignedDate,"&gt;="&amp;$C$1,AssignedDate,"&lt;="&amp;$F$1)</f>
        <v/>
      </c>
      <c r="D906" s="137">
        <f>COUNTIFS(Severity,$B906,Status,"&lt;&gt;Suspend",Status,"&lt;&gt;Assigned",Status,"&lt;&gt;Open",Status,"&lt;&gt;Hold",ResolvedDate,"&gt;="&amp;$C$1,ResolvedDate,"&lt;="&amp;$F$1)</f>
        <v/>
      </c>
      <c r="E906" s="137">
        <f>COUNTIFS(Severity,$B906,SLA_Breach,"&lt;&gt;Yes",Status,"&lt;&gt;Suspend",Status,"&lt;&gt;Assigned",Status,"&lt;&gt;Open",Status,"&lt;&gt;Hold&gt;",ResolvedDate,"&gt;="&amp;$C$1,ResolvedDate,"&lt;="&amp;$F$1)</f>
        <v/>
      </c>
      <c r="F906" s="137">
        <f>COUNTIFS(Severity,$B906,SLA_Breach,"Yes",Status,"&lt;&gt;Suspend",Status,"&lt;&gt;Assigned",Status,"&lt;&gt;Open",Status,"&lt;&gt;Hold&gt;",ResolvedDate,"&gt;="&amp;$C$1,ResolvedDate,"&lt;="&amp;$F$1)</f>
        <v/>
      </c>
      <c r="G906" s="137">
        <f>COUNTIFS(Severity,$B906,AssignedDate,"&gt;=01/01/2017 12:00:00 AM",AssignedDate,"&lt;="&amp;$F$1)</f>
        <v/>
      </c>
      <c r="H906" s="177" t="n"/>
      <c r="L906" s="57" t="n">
        <v>0</v>
      </c>
      <c r="M906" s="57" t="n"/>
    </row>
    <row r="907" spans="1:13">
      <c r="A907" s="137" t="n">
        <v>1</v>
      </c>
      <c r="B907" s="100" t="s">
        <v>525</v>
      </c>
      <c r="C907" s="137">
        <f>COUNTIFS(Severity,$B907,AssignedDate,"&gt;="&amp;$C$1,AssignedDate,"&lt;="&amp;$F$1)</f>
        <v/>
      </c>
      <c r="D907" s="137">
        <f>COUNTIFS(Severity,$B907,Status,"&lt;&gt;Suspend",Status,"&lt;&gt;Assigned",Status,"&lt;&gt;Open",Status,"&lt;&gt;Hold",ResolvedDate,"&gt;="&amp;$C$1,ResolvedDate,"&lt;="&amp;$F$1)</f>
        <v/>
      </c>
      <c r="E907" s="137">
        <f>COUNTIFS(Severity,$B907,SLA_Breach,"&lt;&gt;Yes",Status,"&lt;&gt;Suspend",Status,"&lt;&gt;Assigned",Status,"&lt;&gt;Open",Status,"&lt;&gt;Hold&gt;",ResolvedDate,"&gt;="&amp;$C$1,ResolvedDate,"&lt;="&amp;$F$1)</f>
        <v/>
      </c>
      <c r="F907" s="137">
        <f>COUNTIFS(Severity,$B907,SLA_Breach,"Yes",Status,"&lt;&gt;Suspend",Status,"&lt;&gt;Assigned",Status,"&lt;&gt;Open",Status,"&lt;&gt;Hold&gt;",ResolvedDate,"&gt;="&amp;$C$1,ResolvedDate,"&lt;="&amp;$F$1)</f>
        <v/>
      </c>
      <c r="G907" s="137">
        <f>COUNTIFS(Severity,$B907,AssignedDate,"&gt;=01/01/2017 12:00:00 AM",AssignedDate,"&lt;="&amp;$F$1)</f>
        <v/>
      </c>
      <c r="H907" s="177" t="n"/>
      <c r="L907" s="57" t="n">
        <v>0</v>
      </c>
      <c r="M907" s="57" t="n"/>
    </row>
    <row r="908" spans="1:13">
      <c r="A908" s="137" t="n">
        <v>1</v>
      </c>
      <c r="B908" s="100" t="s">
        <v>525</v>
      </c>
      <c r="C908" s="137">
        <f>COUNTIFS(Severity,$B908,AssignedDate,"&gt;="&amp;$C$1,AssignedDate,"&lt;="&amp;$F$1)</f>
        <v/>
      </c>
      <c r="D908" s="137">
        <f>COUNTIFS(Severity,$B908,Status,"&lt;&gt;Suspend",Status,"&lt;&gt;Assigned",Status,"&lt;&gt;Open",Status,"&lt;&gt;Hold",ResolvedDate,"&gt;="&amp;$C$1,ResolvedDate,"&lt;="&amp;$F$1)</f>
        <v/>
      </c>
      <c r="E908" s="137">
        <f>COUNTIFS(Severity,$B908,SLA_Breach,"&lt;&gt;Yes",Status,"&lt;&gt;Suspend",Status,"&lt;&gt;Assigned",Status,"&lt;&gt;Open",Status,"&lt;&gt;Hold&gt;",ResolvedDate,"&gt;="&amp;$C$1,ResolvedDate,"&lt;="&amp;$F$1)</f>
        <v/>
      </c>
      <c r="F908" s="137">
        <f>COUNTIFS(Severity,$B908,SLA_Breach,"Yes",Status,"&lt;&gt;Suspend",Status,"&lt;&gt;Assigned",Status,"&lt;&gt;Open",Status,"&lt;&gt;Hold&gt;",ResolvedDate,"&gt;="&amp;$C$1,ResolvedDate,"&lt;="&amp;$F$1)</f>
        <v/>
      </c>
      <c r="G908" s="137">
        <f>COUNTIFS(Severity,$B908,AssignedDate,"&gt;=01/01/2017 12:00:00 AM",AssignedDate,"&lt;="&amp;$F$1)</f>
        <v/>
      </c>
      <c r="H908" s="177" t="n"/>
      <c r="L908" s="57" t="n">
        <v>0</v>
      </c>
      <c r="M908" s="57" t="n"/>
    </row>
    <row r="909" spans="1:13">
      <c r="A909" s="137" t="n">
        <v>1</v>
      </c>
      <c r="B909" s="100" t="s">
        <v>525</v>
      </c>
      <c r="C909" s="137">
        <f>COUNTIFS(Severity,$B909,AssignedDate,"&gt;="&amp;$C$1,AssignedDate,"&lt;="&amp;$F$1)</f>
        <v/>
      </c>
      <c r="D909" s="137">
        <f>COUNTIFS(Severity,$B909,Status,"&lt;&gt;Suspend",Status,"&lt;&gt;Assigned",Status,"&lt;&gt;Open",Status,"&lt;&gt;Hold",ResolvedDate,"&gt;="&amp;$C$1,ResolvedDate,"&lt;="&amp;$F$1)</f>
        <v/>
      </c>
      <c r="E909" s="137">
        <f>COUNTIFS(Severity,$B909,SLA_Breach,"&lt;&gt;Yes",Status,"&lt;&gt;Suspend",Status,"&lt;&gt;Assigned",Status,"&lt;&gt;Open",Status,"&lt;&gt;Hold&gt;",ResolvedDate,"&gt;="&amp;$C$1,ResolvedDate,"&lt;="&amp;$F$1)</f>
        <v/>
      </c>
      <c r="F909" s="137">
        <f>COUNTIFS(Severity,$B909,SLA_Breach,"Yes",Status,"&lt;&gt;Suspend",Status,"&lt;&gt;Assigned",Status,"&lt;&gt;Open",Status,"&lt;&gt;Hold&gt;",ResolvedDate,"&gt;="&amp;$C$1,ResolvedDate,"&lt;="&amp;$F$1)</f>
        <v/>
      </c>
      <c r="G909" s="137">
        <f>COUNTIFS(Severity,$B909,AssignedDate,"&gt;=01/01/2017 12:00:00 AM",AssignedDate,"&lt;="&amp;$F$1)</f>
        <v/>
      </c>
      <c r="H909" s="177" t="n"/>
      <c r="L909" s="57" t="n">
        <v>0</v>
      </c>
      <c r="M909" s="57" t="n"/>
    </row>
    <row r="910" spans="1:13">
      <c r="A910" s="137" t="n">
        <v>1</v>
      </c>
      <c r="B910" s="100" t="s">
        <v>525</v>
      </c>
      <c r="C910" s="137">
        <f>COUNTIFS(Severity,$B910,AssignedDate,"&gt;="&amp;$C$1,AssignedDate,"&lt;="&amp;$F$1)</f>
        <v/>
      </c>
      <c r="D910" s="137">
        <f>COUNTIFS(Severity,$B910,Status,"&lt;&gt;Suspend",Status,"&lt;&gt;Assigned",Status,"&lt;&gt;Open",Status,"&lt;&gt;Hold",ResolvedDate,"&gt;="&amp;$C$1,ResolvedDate,"&lt;="&amp;$F$1)</f>
        <v/>
      </c>
      <c r="E910" s="137">
        <f>COUNTIFS(Severity,$B910,SLA_Breach,"&lt;&gt;Yes",Status,"&lt;&gt;Suspend",Status,"&lt;&gt;Assigned",Status,"&lt;&gt;Open",Status,"&lt;&gt;Hold&gt;",ResolvedDate,"&gt;="&amp;$C$1,ResolvedDate,"&lt;="&amp;$F$1)</f>
        <v/>
      </c>
      <c r="F910" s="137">
        <f>COUNTIFS(Severity,$B910,SLA_Breach,"Yes",Status,"&lt;&gt;Suspend",Status,"&lt;&gt;Assigned",Status,"&lt;&gt;Open",Status,"&lt;&gt;Hold&gt;",ResolvedDate,"&gt;="&amp;$C$1,ResolvedDate,"&lt;="&amp;$F$1)</f>
        <v/>
      </c>
      <c r="G910" s="137">
        <f>COUNTIFS(Severity,$B910,AssignedDate,"&gt;=01/01/2017 12:00:00 AM",AssignedDate,"&lt;="&amp;$F$1)</f>
        <v/>
      </c>
      <c r="H910" s="177" t="n"/>
      <c r="L910" s="57" t="n">
        <v>0</v>
      </c>
      <c r="M910" s="57" t="n"/>
    </row>
    <row r="911" spans="1:13">
      <c r="A911" s="137" t="n">
        <v>1</v>
      </c>
      <c r="B911" s="100" t="s">
        <v>525</v>
      </c>
      <c r="C911" s="137">
        <f>COUNTIFS(Severity,$B911,AssignedDate,"&gt;="&amp;$C$1,AssignedDate,"&lt;="&amp;$F$1)</f>
        <v/>
      </c>
      <c r="D911" s="137">
        <f>COUNTIFS(Severity,$B911,Status,"&lt;&gt;Suspend",Status,"&lt;&gt;Assigned",Status,"&lt;&gt;Open",Status,"&lt;&gt;Hold",ResolvedDate,"&gt;="&amp;$C$1,ResolvedDate,"&lt;="&amp;$F$1)</f>
        <v/>
      </c>
      <c r="E911" s="137">
        <f>COUNTIFS(Severity,$B911,SLA_Breach,"&lt;&gt;Yes",Status,"&lt;&gt;Suspend",Status,"&lt;&gt;Assigned",Status,"&lt;&gt;Open",Status,"&lt;&gt;Hold&gt;",ResolvedDate,"&gt;="&amp;$C$1,ResolvedDate,"&lt;="&amp;$F$1)</f>
        <v/>
      </c>
      <c r="F911" s="137">
        <f>COUNTIFS(Severity,$B911,SLA_Breach,"Yes",Status,"&lt;&gt;Suspend",Status,"&lt;&gt;Assigned",Status,"&lt;&gt;Open",Status,"&lt;&gt;Hold&gt;",ResolvedDate,"&gt;="&amp;$C$1,ResolvedDate,"&lt;="&amp;$F$1)</f>
        <v/>
      </c>
      <c r="G911" s="137">
        <f>COUNTIFS(Severity,$B911,AssignedDate,"&gt;=01/01/2017 12:00:00 AM",AssignedDate,"&lt;="&amp;$F$1)</f>
        <v/>
      </c>
      <c r="H911" s="177" t="n"/>
      <c r="L911" s="57" t="n">
        <v>0</v>
      </c>
      <c r="M911" s="57" t="n"/>
    </row>
    <row r="912" spans="1:13">
      <c r="A912" s="137" t="n">
        <v>1</v>
      </c>
      <c r="B912" s="100" t="s">
        <v>525</v>
      </c>
      <c r="C912" s="137">
        <f>COUNTIFS(Severity,$B912,AssignedDate,"&gt;="&amp;$C$1,AssignedDate,"&lt;="&amp;$F$1)</f>
        <v/>
      </c>
      <c r="D912" s="137">
        <f>COUNTIFS(Severity,$B912,Status,"&lt;&gt;Suspend",Status,"&lt;&gt;Assigned",Status,"&lt;&gt;Open",Status,"&lt;&gt;Hold",ResolvedDate,"&gt;="&amp;$C$1,ResolvedDate,"&lt;="&amp;$F$1)</f>
        <v/>
      </c>
      <c r="E912" s="137">
        <f>COUNTIFS(Severity,$B912,SLA_Breach,"&lt;&gt;Yes",Status,"&lt;&gt;Suspend",Status,"&lt;&gt;Assigned",Status,"&lt;&gt;Open",Status,"&lt;&gt;Hold&gt;",ResolvedDate,"&gt;="&amp;$C$1,ResolvedDate,"&lt;="&amp;$F$1)</f>
        <v/>
      </c>
      <c r="F912" s="137">
        <f>COUNTIFS(Severity,$B912,SLA_Breach,"Yes",Status,"&lt;&gt;Suspend",Status,"&lt;&gt;Assigned",Status,"&lt;&gt;Open",Status,"&lt;&gt;Hold&gt;",ResolvedDate,"&gt;="&amp;$C$1,ResolvedDate,"&lt;="&amp;$F$1)</f>
        <v/>
      </c>
      <c r="G912" s="137">
        <f>COUNTIFS(Severity,$B912,AssignedDate,"&gt;=01/01/2017 12:00:00 AM",AssignedDate,"&lt;="&amp;$F$1)</f>
        <v/>
      </c>
      <c r="H912" s="177" t="n"/>
      <c r="L912" s="57" t="n">
        <v>0</v>
      </c>
      <c r="M912" s="57" t="n"/>
    </row>
    <row r="913" spans="1:13">
      <c r="A913" s="137" t="n">
        <v>1</v>
      </c>
      <c r="B913" s="100" t="s">
        <v>525</v>
      </c>
      <c r="C913" s="137">
        <f>COUNTIFS(Severity,$B913,AssignedDate,"&gt;="&amp;$C$1,AssignedDate,"&lt;="&amp;$F$1)</f>
        <v/>
      </c>
      <c r="D913" s="137">
        <f>COUNTIFS(Severity,$B913,Status,"&lt;&gt;Suspend",Status,"&lt;&gt;Assigned",Status,"&lt;&gt;Open",Status,"&lt;&gt;Hold",ResolvedDate,"&gt;="&amp;$C$1,ResolvedDate,"&lt;="&amp;$F$1)</f>
        <v/>
      </c>
      <c r="E913" s="137">
        <f>COUNTIFS(Severity,$B913,SLA_Breach,"&lt;&gt;Yes",Status,"&lt;&gt;Suspend",Status,"&lt;&gt;Assigned",Status,"&lt;&gt;Open",Status,"&lt;&gt;Hold&gt;",ResolvedDate,"&gt;="&amp;$C$1,ResolvedDate,"&lt;="&amp;$F$1)</f>
        <v/>
      </c>
      <c r="F913" s="137">
        <f>COUNTIFS(Severity,$B913,SLA_Breach,"Yes",Status,"&lt;&gt;Suspend",Status,"&lt;&gt;Assigned",Status,"&lt;&gt;Open",Status,"&lt;&gt;Hold&gt;",ResolvedDate,"&gt;="&amp;$C$1,ResolvedDate,"&lt;="&amp;$F$1)</f>
        <v/>
      </c>
      <c r="G913" s="137">
        <f>COUNTIFS(Severity,$B913,AssignedDate,"&gt;=01/01/2017 12:00:00 AM",AssignedDate,"&lt;="&amp;$F$1)</f>
        <v/>
      </c>
      <c r="H913" s="177" t="n"/>
      <c r="L913" s="57" t="n">
        <v>0</v>
      </c>
      <c r="M913" s="57" t="n"/>
    </row>
    <row r="914" spans="1:13">
      <c r="A914" s="137" t="n">
        <v>1</v>
      </c>
      <c r="B914" s="100" t="s">
        <v>525</v>
      </c>
      <c r="C914" s="137">
        <f>COUNTIFS(Severity,$B914,AssignedDate,"&gt;="&amp;$C$1,AssignedDate,"&lt;="&amp;$F$1)</f>
        <v/>
      </c>
      <c r="D914" s="137">
        <f>COUNTIFS(Severity,$B914,Status,"&lt;&gt;Suspend",Status,"&lt;&gt;Assigned",Status,"&lt;&gt;Open",Status,"&lt;&gt;Hold",ResolvedDate,"&gt;="&amp;$C$1,ResolvedDate,"&lt;="&amp;$F$1)</f>
        <v/>
      </c>
      <c r="E914" s="137">
        <f>COUNTIFS(Severity,$B914,SLA_Breach,"&lt;&gt;Yes",Status,"&lt;&gt;Suspend",Status,"&lt;&gt;Assigned",Status,"&lt;&gt;Open",Status,"&lt;&gt;Hold&gt;",ResolvedDate,"&gt;="&amp;$C$1,ResolvedDate,"&lt;="&amp;$F$1)</f>
        <v/>
      </c>
      <c r="F914" s="137">
        <f>COUNTIFS(Severity,$B914,SLA_Breach,"Yes",Status,"&lt;&gt;Suspend",Status,"&lt;&gt;Assigned",Status,"&lt;&gt;Open",Status,"&lt;&gt;Hold&gt;",ResolvedDate,"&gt;="&amp;$C$1,ResolvedDate,"&lt;="&amp;$F$1)</f>
        <v/>
      </c>
      <c r="G914" s="137">
        <f>COUNTIFS(Severity,$B914,AssignedDate,"&gt;=01/01/2017 12:00:00 AM",AssignedDate,"&lt;="&amp;$F$1)</f>
        <v/>
      </c>
      <c r="H914" s="177" t="n"/>
      <c r="L914" s="57" t="n">
        <v>0</v>
      </c>
      <c r="M914" s="57" t="n"/>
    </row>
    <row r="915" spans="1:13">
      <c r="A915" s="137" t="n">
        <v>1</v>
      </c>
      <c r="B915" s="100" t="s">
        <v>525</v>
      </c>
      <c r="C915" s="137">
        <f>COUNTIFS(Severity,$B915,AssignedDate,"&gt;="&amp;$C$1,AssignedDate,"&lt;="&amp;$F$1)</f>
        <v/>
      </c>
      <c r="D915" s="137">
        <f>COUNTIFS(Severity,$B915,Status,"&lt;&gt;Suspend",Status,"&lt;&gt;Assigned",Status,"&lt;&gt;Open",Status,"&lt;&gt;Hold",ResolvedDate,"&gt;="&amp;$C$1,ResolvedDate,"&lt;="&amp;$F$1)</f>
        <v/>
      </c>
      <c r="E915" s="137">
        <f>COUNTIFS(Severity,$B915,SLA_Breach,"&lt;&gt;Yes",Status,"&lt;&gt;Suspend",Status,"&lt;&gt;Assigned",Status,"&lt;&gt;Open",Status,"&lt;&gt;Hold&gt;",ResolvedDate,"&gt;="&amp;$C$1,ResolvedDate,"&lt;="&amp;$F$1)</f>
        <v/>
      </c>
      <c r="F915" s="137">
        <f>COUNTIFS(Severity,$B915,SLA_Breach,"Yes",Status,"&lt;&gt;Suspend",Status,"&lt;&gt;Assigned",Status,"&lt;&gt;Open",Status,"&lt;&gt;Hold&gt;",ResolvedDate,"&gt;="&amp;$C$1,ResolvedDate,"&lt;="&amp;$F$1)</f>
        <v/>
      </c>
      <c r="G915" s="137">
        <f>COUNTIFS(Severity,$B915,AssignedDate,"&gt;=01/01/2017 12:00:00 AM",AssignedDate,"&lt;="&amp;$F$1)</f>
        <v/>
      </c>
      <c r="H915" s="177" t="n"/>
      <c r="L915" s="57" t="n">
        <v>0</v>
      </c>
      <c r="M915" s="57" t="n"/>
    </row>
    <row r="916" spans="1:13">
      <c r="A916" s="137" t="n">
        <v>1</v>
      </c>
      <c r="B916" s="100" t="s">
        <v>525</v>
      </c>
      <c r="C916" s="137">
        <f>COUNTIFS(Severity,$B916,AssignedDate,"&gt;="&amp;$C$1,AssignedDate,"&lt;="&amp;$F$1)</f>
        <v/>
      </c>
      <c r="D916" s="137">
        <f>COUNTIFS(Severity,$B916,Status,"&lt;&gt;Suspend",Status,"&lt;&gt;Assigned",Status,"&lt;&gt;Open",Status,"&lt;&gt;Hold",ResolvedDate,"&gt;="&amp;$C$1,ResolvedDate,"&lt;="&amp;$F$1)</f>
        <v/>
      </c>
      <c r="E916" s="137">
        <f>COUNTIFS(Severity,$B916,SLA_Breach,"&lt;&gt;Yes",Status,"&lt;&gt;Suspend",Status,"&lt;&gt;Assigned",Status,"&lt;&gt;Open",Status,"&lt;&gt;Hold&gt;",ResolvedDate,"&gt;="&amp;$C$1,ResolvedDate,"&lt;="&amp;$F$1)</f>
        <v/>
      </c>
      <c r="F916" s="137">
        <f>COUNTIFS(Severity,$B916,SLA_Breach,"Yes",Status,"&lt;&gt;Suspend",Status,"&lt;&gt;Assigned",Status,"&lt;&gt;Open",Status,"&lt;&gt;Hold&gt;",ResolvedDate,"&gt;="&amp;$C$1,ResolvedDate,"&lt;="&amp;$F$1)</f>
        <v/>
      </c>
      <c r="G916" s="137">
        <f>COUNTIFS(Severity,$B916,AssignedDate,"&gt;=01/01/2017 12:00:00 AM",AssignedDate,"&lt;="&amp;$F$1)</f>
        <v/>
      </c>
      <c r="H916" s="177" t="n"/>
      <c r="L916" s="57" t="n">
        <v>0</v>
      </c>
      <c r="M916" s="57" t="n"/>
    </row>
    <row r="917" spans="1:13">
      <c r="A917" s="137" t="n">
        <v>1</v>
      </c>
      <c r="B917" s="100" t="s">
        <v>525</v>
      </c>
      <c r="C917" s="137">
        <f>COUNTIFS(Severity,$B917,AssignedDate,"&gt;="&amp;$C$1,AssignedDate,"&lt;="&amp;$F$1)</f>
        <v/>
      </c>
      <c r="D917" s="137">
        <f>COUNTIFS(Severity,$B917,Status,"&lt;&gt;Suspend",Status,"&lt;&gt;Assigned",Status,"&lt;&gt;Open",Status,"&lt;&gt;Hold",ResolvedDate,"&gt;="&amp;$C$1,ResolvedDate,"&lt;="&amp;$F$1)</f>
        <v/>
      </c>
      <c r="E917" s="137">
        <f>COUNTIFS(Severity,$B917,SLA_Breach,"&lt;&gt;Yes",Status,"&lt;&gt;Suspend",Status,"&lt;&gt;Assigned",Status,"&lt;&gt;Open",Status,"&lt;&gt;Hold&gt;",ResolvedDate,"&gt;="&amp;$C$1,ResolvedDate,"&lt;="&amp;$F$1)</f>
        <v/>
      </c>
      <c r="F917" s="137">
        <f>COUNTIFS(Severity,$B917,SLA_Breach,"Yes",Status,"&lt;&gt;Suspend",Status,"&lt;&gt;Assigned",Status,"&lt;&gt;Open",Status,"&lt;&gt;Hold&gt;",ResolvedDate,"&gt;="&amp;$C$1,ResolvedDate,"&lt;="&amp;$F$1)</f>
        <v/>
      </c>
      <c r="G917" s="137">
        <f>COUNTIFS(Severity,$B917,AssignedDate,"&gt;=01/01/2017 12:00:00 AM",AssignedDate,"&lt;="&amp;$F$1)</f>
        <v/>
      </c>
      <c r="H917" s="177" t="n"/>
      <c r="L917" s="57" t="n">
        <v>0</v>
      </c>
      <c r="M917" s="57" t="n"/>
    </row>
    <row r="918" spans="1:13">
      <c r="A918" s="137" t="n">
        <v>1</v>
      </c>
      <c r="B918" s="100" t="s">
        <v>525</v>
      </c>
      <c r="C918" s="137">
        <f>COUNTIFS(Severity,$B918,AssignedDate,"&gt;="&amp;$C$1,AssignedDate,"&lt;="&amp;$F$1)</f>
        <v/>
      </c>
      <c r="D918" s="137">
        <f>COUNTIFS(Severity,$B918,Status,"&lt;&gt;Suspend",Status,"&lt;&gt;Assigned",Status,"&lt;&gt;Open",Status,"&lt;&gt;Hold",ResolvedDate,"&gt;="&amp;$C$1,ResolvedDate,"&lt;="&amp;$F$1)</f>
        <v/>
      </c>
      <c r="E918" s="137">
        <f>COUNTIFS(Severity,$B918,SLA_Breach,"&lt;&gt;Yes",Status,"&lt;&gt;Suspend",Status,"&lt;&gt;Assigned",Status,"&lt;&gt;Open",Status,"&lt;&gt;Hold&gt;",ResolvedDate,"&gt;="&amp;$C$1,ResolvedDate,"&lt;="&amp;$F$1)</f>
        <v/>
      </c>
      <c r="F918" s="137">
        <f>COUNTIFS(Severity,$B918,SLA_Breach,"Yes",Status,"&lt;&gt;Suspend",Status,"&lt;&gt;Assigned",Status,"&lt;&gt;Open",Status,"&lt;&gt;Hold&gt;",ResolvedDate,"&gt;="&amp;$C$1,ResolvedDate,"&lt;="&amp;$F$1)</f>
        <v/>
      </c>
      <c r="G918" s="137">
        <f>COUNTIFS(Severity,$B918,AssignedDate,"&gt;=01/01/2017 12:00:00 AM",AssignedDate,"&lt;="&amp;$F$1)</f>
        <v/>
      </c>
      <c r="H918" s="177" t="n"/>
      <c r="L918" s="57" t="n">
        <v>0</v>
      </c>
      <c r="M918" s="57" t="n"/>
    </row>
    <row r="919" spans="1:13">
      <c r="A919" s="137" t="n">
        <v>1</v>
      </c>
      <c r="B919" s="100" t="s">
        <v>525</v>
      </c>
      <c r="C919" s="137">
        <f>COUNTIFS(Severity,$B919,AssignedDate,"&gt;="&amp;$C$1,AssignedDate,"&lt;="&amp;$F$1)</f>
        <v/>
      </c>
      <c r="D919" s="137">
        <f>COUNTIFS(Severity,$B919,Status,"&lt;&gt;Suspend",Status,"&lt;&gt;Assigned",Status,"&lt;&gt;Open",Status,"&lt;&gt;Hold",ResolvedDate,"&gt;="&amp;$C$1,ResolvedDate,"&lt;="&amp;$F$1)</f>
        <v/>
      </c>
      <c r="E919" s="137">
        <f>COUNTIFS(Severity,$B919,SLA_Breach,"&lt;&gt;Yes",Status,"&lt;&gt;Suspend",Status,"&lt;&gt;Assigned",Status,"&lt;&gt;Open",Status,"&lt;&gt;Hold&gt;",ResolvedDate,"&gt;="&amp;$C$1,ResolvedDate,"&lt;="&amp;$F$1)</f>
        <v/>
      </c>
      <c r="F919" s="137">
        <f>COUNTIFS(Severity,$B919,SLA_Breach,"Yes",Status,"&lt;&gt;Suspend",Status,"&lt;&gt;Assigned",Status,"&lt;&gt;Open",Status,"&lt;&gt;Hold&gt;",ResolvedDate,"&gt;="&amp;$C$1,ResolvedDate,"&lt;="&amp;$F$1)</f>
        <v/>
      </c>
      <c r="G919" s="137">
        <f>COUNTIFS(Severity,$B919,AssignedDate,"&gt;=01/01/2017 12:00:00 AM",AssignedDate,"&lt;="&amp;$F$1)</f>
        <v/>
      </c>
      <c r="H919" s="177" t="n"/>
      <c r="L919" s="57" t="n">
        <v>0</v>
      </c>
      <c r="M919" s="57" t="n"/>
    </row>
    <row r="920" spans="1:13">
      <c r="A920" s="137" t="n">
        <v>1</v>
      </c>
      <c r="B920" s="100" t="s">
        <v>525</v>
      </c>
      <c r="C920" s="137">
        <f>COUNTIFS(Severity,$B920,AssignedDate,"&gt;="&amp;$C$1,AssignedDate,"&lt;="&amp;$F$1)</f>
        <v/>
      </c>
      <c r="D920" s="137">
        <f>COUNTIFS(Severity,$B920,Status,"&lt;&gt;Suspend",Status,"&lt;&gt;Assigned",Status,"&lt;&gt;Open",Status,"&lt;&gt;Hold",ResolvedDate,"&gt;="&amp;$C$1,ResolvedDate,"&lt;="&amp;$F$1)</f>
        <v/>
      </c>
      <c r="E920" s="137">
        <f>COUNTIFS(Severity,$B920,SLA_Breach,"&lt;&gt;Yes",Status,"&lt;&gt;Suspend",Status,"&lt;&gt;Assigned",Status,"&lt;&gt;Open",Status,"&lt;&gt;Hold&gt;",ResolvedDate,"&gt;="&amp;$C$1,ResolvedDate,"&lt;="&amp;$F$1)</f>
        <v/>
      </c>
      <c r="F920" s="137">
        <f>COUNTIFS(Severity,$B920,SLA_Breach,"Yes",Status,"&lt;&gt;Suspend",Status,"&lt;&gt;Assigned",Status,"&lt;&gt;Open",Status,"&lt;&gt;Hold&gt;",ResolvedDate,"&gt;="&amp;$C$1,ResolvedDate,"&lt;="&amp;$F$1)</f>
        <v/>
      </c>
      <c r="G920" s="137">
        <f>COUNTIFS(Severity,$B920,AssignedDate,"&gt;=01/01/2017 12:00:00 AM",AssignedDate,"&lt;="&amp;$F$1)</f>
        <v/>
      </c>
      <c r="H920" s="177" t="n"/>
      <c r="L920" s="57" t="n">
        <v>0</v>
      </c>
      <c r="M920" s="57" t="n"/>
    </row>
    <row r="921" spans="1:13">
      <c r="A921" s="137" t="n">
        <v>1</v>
      </c>
      <c r="B921" s="100" t="s">
        <v>525</v>
      </c>
      <c r="C921" s="137">
        <f>COUNTIFS(Severity,$B921,AssignedDate,"&gt;="&amp;$C$1,AssignedDate,"&lt;="&amp;$F$1)</f>
        <v/>
      </c>
      <c r="D921" s="137">
        <f>COUNTIFS(Severity,$B921,Status,"&lt;&gt;Suspend",Status,"&lt;&gt;Assigned",Status,"&lt;&gt;Open",Status,"&lt;&gt;Hold",ResolvedDate,"&gt;="&amp;$C$1,ResolvedDate,"&lt;="&amp;$F$1)</f>
        <v/>
      </c>
      <c r="E921" s="137">
        <f>COUNTIFS(Severity,$B921,SLA_Breach,"&lt;&gt;Yes",Status,"&lt;&gt;Suspend",Status,"&lt;&gt;Assigned",Status,"&lt;&gt;Open",Status,"&lt;&gt;Hold&gt;",ResolvedDate,"&gt;="&amp;$C$1,ResolvedDate,"&lt;="&amp;$F$1)</f>
        <v/>
      </c>
      <c r="F921" s="137">
        <f>COUNTIFS(Severity,$B921,SLA_Breach,"Yes",Status,"&lt;&gt;Suspend",Status,"&lt;&gt;Assigned",Status,"&lt;&gt;Open",Status,"&lt;&gt;Hold&gt;",ResolvedDate,"&gt;="&amp;$C$1,ResolvedDate,"&lt;="&amp;$F$1)</f>
        <v/>
      </c>
      <c r="G921" s="137">
        <f>COUNTIFS(Severity,$B921,AssignedDate,"&gt;=01/01/2017 12:00:00 AM",AssignedDate,"&lt;="&amp;$F$1)</f>
        <v/>
      </c>
      <c r="H921" s="177" t="n"/>
      <c r="L921" s="57" t="n">
        <v>0</v>
      </c>
      <c r="M921" s="57" t="n"/>
    </row>
    <row r="922" spans="1:13">
      <c r="A922" s="137" t="n">
        <v>1</v>
      </c>
      <c r="B922" s="100" t="s">
        <v>525</v>
      </c>
      <c r="C922" s="137">
        <f>COUNTIFS(Severity,$B922,AssignedDate,"&gt;="&amp;$C$1,AssignedDate,"&lt;="&amp;$F$1)</f>
        <v/>
      </c>
      <c r="D922" s="137">
        <f>COUNTIFS(Severity,$B922,Status,"&lt;&gt;Suspend",Status,"&lt;&gt;Assigned",Status,"&lt;&gt;Open",Status,"&lt;&gt;Hold",ResolvedDate,"&gt;="&amp;$C$1,ResolvedDate,"&lt;="&amp;$F$1)</f>
        <v/>
      </c>
      <c r="E922" s="137">
        <f>COUNTIFS(Severity,$B922,SLA_Breach,"&lt;&gt;Yes",Status,"&lt;&gt;Suspend",Status,"&lt;&gt;Assigned",Status,"&lt;&gt;Open",Status,"&lt;&gt;Hold&gt;",ResolvedDate,"&gt;="&amp;$C$1,ResolvedDate,"&lt;="&amp;$F$1)</f>
        <v/>
      </c>
      <c r="F922" s="137">
        <f>COUNTIFS(Severity,$B922,SLA_Breach,"Yes",Status,"&lt;&gt;Suspend",Status,"&lt;&gt;Assigned",Status,"&lt;&gt;Open",Status,"&lt;&gt;Hold&gt;",ResolvedDate,"&gt;="&amp;$C$1,ResolvedDate,"&lt;="&amp;$F$1)</f>
        <v/>
      </c>
      <c r="G922" s="137">
        <f>COUNTIFS(Severity,$B922,AssignedDate,"&gt;=01/01/2017 12:00:00 AM",AssignedDate,"&lt;="&amp;$F$1)</f>
        <v/>
      </c>
      <c r="H922" s="177" t="n"/>
      <c r="L922" s="57" t="n">
        <v>0</v>
      </c>
      <c r="M922" s="57" t="n"/>
    </row>
    <row r="923" spans="1:13">
      <c r="A923" s="137" t="n">
        <v>1</v>
      </c>
      <c r="B923" s="100" t="s">
        <v>525</v>
      </c>
      <c r="C923" s="137">
        <f>COUNTIFS(Severity,$B923,AssignedDate,"&gt;="&amp;$C$1,AssignedDate,"&lt;="&amp;$F$1)</f>
        <v/>
      </c>
      <c r="D923" s="137">
        <f>COUNTIFS(Severity,$B923,Status,"&lt;&gt;Suspend",Status,"&lt;&gt;Assigned",Status,"&lt;&gt;Open",Status,"&lt;&gt;Hold",ResolvedDate,"&gt;="&amp;$C$1,ResolvedDate,"&lt;="&amp;$F$1)</f>
        <v/>
      </c>
      <c r="E923" s="137">
        <f>COUNTIFS(Severity,$B923,SLA_Breach,"&lt;&gt;Yes",Status,"&lt;&gt;Suspend",Status,"&lt;&gt;Assigned",Status,"&lt;&gt;Open",Status,"&lt;&gt;Hold&gt;",ResolvedDate,"&gt;="&amp;$C$1,ResolvedDate,"&lt;="&amp;$F$1)</f>
        <v/>
      </c>
      <c r="F923" s="137">
        <f>COUNTIFS(Severity,$B923,SLA_Breach,"Yes",Status,"&lt;&gt;Suspend",Status,"&lt;&gt;Assigned",Status,"&lt;&gt;Open",Status,"&lt;&gt;Hold&gt;",ResolvedDate,"&gt;="&amp;$C$1,ResolvedDate,"&lt;="&amp;$F$1)</f>
        <v/>
      </c>
      <c r="G923" s="137">
        <f>COUNTIFS(Severity,$B923,AssignedDate,"&gt;=01/01/2017 12:00:00 AM",AssignedDate,"&lt;="&amp;$F$1)</f>
        <v/>
      </c>
      <c r="H923" s="177" t="n"/>
      <c r="L923" s="57" t="n">
        <v>0</v>
      </c>
      <c r="M923" s="57" t="n"/>
    </row>
    <row r="924" spans="1:13">
      <c r="A924" s="137" t="n">
        <v>1</v>
      </c>
      <c r="B924" s="100" t="s">
        <v>525</v>
      </c>
      <c r="C924" s="137">
        <f>COUNTIFS(Severity,$B924,AssignedDate,"&gt;="&amp;$C$1,AssignedDate,"&lt;="&amp;$F$1)</f>
        <v/>
      </c>
      <c r="D924" s="137">
        <f>COUNTIFS(Severity,$B924,Status,"&lt;&gt;Suspend",Status,"&lt;&gt;Assigned",Status,"&lt;&gt;Open",Status,"&lt;&gt;Hold",ResolvedDate,"&gt;="&amp;$C$1,ResolvedDate,"&lt;="&amp;$F$1)</f>
        <v/>
      </c>
      <c r="E924" s="137">
        <f>COUNTIFS(Severity,$B924,SLA_Breach,"&lt;&gt;Yes",Status,"&lt;&gt;Suspend",Status,"&lt;&gt;Assigned",Status,"&lt;&gt;Open",Status,"&lt;&gt;Hold&gt;",ResolvedDate,"&gt;="&amp;$C$1,ResolvedDate,"&lt;="&amp;$F$1)</f>
        <v/>
      </c>
      <c r="F924" s="137">
        <f>COUNTIFS(Severity,$B924,SLA_Breach,"Yes",Status,"&lt;&gt;Suspend",Status,"&lt;&gt;Assigned",Status,"&lt;&gt;Open",Status,"&lt;&gt;Hold&gt;",ResolvedDate,"&gt;="&amp;$C$1,ResolvedDate,"&lt;="&amp;$F$1)</f>
        <v/>
      </c>
      <c r="G924" s="137">
        <f>COUNTIFS(Severity,$B924,AssignedDate,"&gt;=01/01/2017 12:00:00 AM",AssignedDate,"&lt;="&amp;$F$1)</f>
        <v/>
      </c>
      <c r="H924" s="177" t="n"/>
      <c r="L924" s="57" t="n">
        <v>0</v>
      </c>
      <c r="M924" s="57" t="n"/>
    </row>
    <row r="925" spans="1:13">
      <c r="A925" s="137" t="n">
        <v>1</v>
      </c>
      <c r="B925" s="100" t="s">
        <v>525</v>
      </c>
      <c r="C925" s="137">
        <f>COUNTIFS(Severity,$B925,AssignedDate,"&gt;="&amp;$C$1,AssignedDate,"&lt;="&amp;$F$1)</f>
        <v/>
      </c>
      <c r="D925" s="137">
        <f>COUNTIFS(Severity,$B925,Status,"&lt;&gt;Suspend",Status,"&lt;&gt;Assigned",Status,"&lt;&gt;Open",Status,"&lt;&gt;Hold",ResolvedDate,"&gt;="&amp;$C$1,ResolvedDate,"&lt;="&amp;$F$1)</f>
        <v/>
      </c>
      <c r="E925" s="137">
        <f>COUNTIFS(Severity,$B925,SLA_Breach,"&lt;&gt;Yes",Status,"&lt;&gt;Suspend",Status,"&lt;&gt;Assigned",Status,"&lt;&gt;Open",Status,"&lt;&gt;Hold&gt;",ResolvedDate,"&gt;="&amp;$C$1,ResolvedDate,"&lt;="&amp;$F$1)</f>
        <v/>
      </c>
      <c r="F925" s="137">
        <f>COUNTIFS(Severity,$B925,SLA_Breach,"Yes",Status,"&lt;&gt;Suspend",Status,"&lt;&gt;Assigned",Status,"&lt;&gt;Open",Status,"&lt;&gt;Hold&gt;",ResolvedDate,"&gt;="&amp;$C$1,ResolvedDate,"&lt;="&amp;$F$1)</f>
        <v/>
      </c>
      <c r="G925" s="137">
        <f>COUNTIFS(Severity,$B925,AssignedDate,"&gt;=01/01/2017 12:00:00 AM",AssignedDate,"&lt;="&amp;$F$1)</f>
        <v/>
      </c>
      <c r="H925" s="177" t="n"/>
      <c r="L925" s="57" t="n">
        <v>0</v>
      </c>
      <c r="M925" s="57" t="n"/>
    </row>
    <row r="926" spans="1:13">
      <c r="A926" s="137" t="n">
        <v>1</v>
      </c>
      <c r="B926" s="100" t="s">
        <v>525</v>
      </c>
      <c r="C926" s="137">
        <f>COUNTIFS(Severity,$B926,AssignedDate,"&gt;="&amp;$C$1,AssignedDate,"&lt;="&amp;$F$1)</f>
        <v/>
      </c>
      <c r="D926" s="137">
        <f>COUNTIFS(Severity,$B926,Status,"&lt;&gt;Suspend",Status,"&lt;&gt;Assigned",Status,"&lt;&gt;Open",Status,"&lt;&gt;Hold",ResolvedDate,"&gt;="&amp;$C$1,ResolvedDate,"&lt;="&amp;$F$1)</f>
        <v/>
      </c>
      <c r="E926" s="137">
        <f>COUNTIFS(Severity,$B926,SLA_Breach,"&lt;&gt;Yes",Status,"&lt;&gt;Suspend",Status,"&lt;&gt;Assigned",Status,"&lt;&gt;Open",Status,"&lt;&gt;Hold&gt;",ResolvedDate,"&gt;="&amp;$C$1,ResolvedDate,"&lt;="&amp;$F$1)</f>
        <v/>
      </c>
      <c r="F926" s="137">
        <f>COUNTIFS(Severity,$B926,SLA_Breach,"Yes",Status,"&lt;&gt;Suspend",Status,"&lt;&gt;Assigned",Status,"&lt;&gt;Open",Status,"&lt;&gt;Hold&gt;",ResolvedDate,"&gt;="&amp;$C$1,ResolvedDate,"&lt;="&amp;$F$1)</f>
        <v/>
      </c>
      <c r="G926" s="137">
        <f>COUNTIFS(Severity,$B926,AssignedDate,"&gt;=01/01/2017 12:00:00 AM",AssignedDate,"&lt;="&amp;$F$1)</f>
        <v/>
      </c>
      <c r="H926" s="177" t="n"/>
      <c r="L926" s="57" t="n">
        <v>0</v>
      </c>
      <c r="M926" s="57" t="n"/>
    </row>
    <row r="927" spans="1:13">
      <c r="A927" s="137" t="n">
        <v>1</v>
      </c>
      <c r="B927" s="100" t="s">
        <v>525</v>
      </c>
      <c r="C927" s="137">
        <f>COUNTIFS(Severity,$B927,AssignedDate,"&gt;="&amp;$C$1,AssignedDate,"&lt;="&amp;$F$1)</f>
        <v/>
      </c>
      <c r="D927" s="137">
        <f>COUNTIFS(Severity,$B927,Status,"&lt;&gt;Suspend",Status,"&lt;&gt;Assigned",Status,"&lt;&gt;Open",Status,"&lt;&gt;Hold",ResolvedDate,"&gt;="&amp;$C$1,ResolvedDate,"&lt;="&amp;$F$1)</f>
        <v/>
      </c>
      <c r="E927" s="137">
        <f>COUNTIFS(Severity,$B927,SLA_Breach,"&lt;&gt;Yes",Status,"&lt;&gt;Suspend",Status,"&lt;&gt;Assigned",Status,"&lt;&gt;Open",Status,"&lt;&gt;Hold&gt;",ResolvedDate,"&gt;="&amp;$C$1,ResolvedDate,"&lt;="&amp;$F$1)</f>
        <v/>
      </c>
      <c r="F927" s="137">
        <f>COUNTIFS(Severity,$B927,SLA_Breach,"Yes",Status,"&lt;&gt;Suspend",Status,"&lt;&gt;Assigned",Status,"&lt;&gt;Open",Status,"&lt;&gt;Hold&gt;",ResolvedDate,"&gt;="&amp;$C$1,ResolvedDate,"&lt;="&amp;$F$1)</f>
        <v/>
      </c>
      <c r="G927" s="137">
        <f>COUNTIFS(Severity,$B927,AssignedDate,"&gt;=01/01/2017 12:00:00 AM",AssignedDate,"&lt;="&amp;$F$1)</f>
        <v/>
      </c>
      <c r="H927" s="177" t="n"/>
      <c r="L927" s="57" t="n">
        <v>0</v>
      </c>
      <c r="M927" s="57" t="n"/>
    </row>
    <row r="928" spans="1:13">
      <c r="A928" s="137" t="n">
        <v>1</v>
      </c>
      <c r="B928" s="100" t="s">
        <v>525</v>
      </c>
      <c r="C928" s="137">
        <f>COUNTIFS(Severity,$B928,AssignedDate,"&gt;="&amp;$C$1,AssignedDate,"&lt;="&amp;$F$1)</f>
        <v/>
      </c>
      <c r="D928" s="137">
        <f>COUNTIFS(Severity,$B928,Status,"&lt;&gt;Suspend",Status,"&lt;&gt;Assigned",Status,"&lt;&gt;Open",Status,"&lt;&gt;Hold",ResolvedDate,"&gt;="&amp;$C$1,ResolvedDate,"&lt;="&amp;$F$1)</f>
        <v/>
      </c>
      <c r="E928" s="137">
        <f>COUNTIFS(Severity,$B928,SLA_Breach,"&lt;&gt;Yes",Status,"&lt;&gt;Suspend",Status,"&lt;&gt;Assigned",Status,"&lt;&gt;Open",Status,"&lt;&gt;Hold&gt;",ResolvedDate,"&gt;="&amp;$C$1,ResolvedDate,"&lt;="&amp;$F$1)</f>
        <v/>
      </c>
      <c r="F928" s="137">
        <f>COUNTIFS(Severity,$B928,SLA_Breach,"Yes",Status,"&lt;&gt;Suspend",Status,"&lt;&gt;Assigned",Status,"&lt;&gt;Open",Status,"&lt;&gt;Hold&gt;",ResolvedDate,"&gt;="&amp;$C$1,ResolvedDate,"&lt;="&amp;$F$1)</f>
        <v/>
      </c>
      <c r="G928" s="137">
        <f>COUNTIFS(Severity,$B928,AssignedDate,"&gt;=01/01/2017 12:00:00 AM",AssignedDate,"&lt;="&amp;$F$1)</f>
        <v/>
      </c>
      <c r="H928" s="177" t="n"/>
      <c r="L928" s="57" t="n">
        <v>0</v>
      </c>
      <c r="M928" s="57" t="n"/>
    </row>
    <row r="929" spans="1:13">
      <c r="A929" s="137" t="n">
        <v>1</v>
      </c>
      <c r="B929" s="100" t="s">
        <v>525</v>
      </c>
      <c r="C929" s="137">
        <f>COUNTIFS(Severity,$B929,AssignedDate,"&gt;="&amp;$C$1,AssignedDate,"&lt;="&amp;$F$1)</f>
        <v/>
      </c>
      <c r="D929" s="137">
        <f>COUNTIFS(Severity,$B929,Status,"&lt;&gt;Suspend",Status,"&lt;&gt;Assigned",Status,"&lt;&gt;Open",Status,"&lt;&gt;Hold",ResolvedDate,"&gt;="&amp;$C$1,ResolvedDate,"&lt;="&amp;$F$1)</f>
        <v/>
      </c>
      <c r="E929" s="137">
        <f>COUNTIFS(Severity,$B929,SLA_Breach,"&lt;&gt;Yes",Status,"&lt;&gt;Suspend",Status,"&lt;&gt;Assigned",Status,"&lt;&gt;Open",Status,"&lt;&gt;Hold&gt;",ResolvedDate,"&gt;="&amp;$C$1,ResolvedDate,"&lt;="&amp;$F$1)</f>
        <v/>
      </c>
      <c r="F929" s="137">
        <f>COUNTIFS(Severity,$B929,SLA_Breach,"Yes",Status,"&lt;&gt;Suspend",Status,"&lt;&gt;Assigned",Status,"&lt;&gt;Open",Status,"&lt;&gt;Hold&gt;",ResolvedDate,"&gt;="&amp;$C$1,ResolvedDate,"&lt;="&amp;$F$1)</f>
        <v/>
      </c>
      <c r="G929" s="137">
        <f>COUNTIFS(Severity,$B929,AssignedDate,"&gt;=01/01/2017 12:00:00 AM",AssignedDate,"&lt;="&amp;$F$1)</f>
        <v/>
      </c>
      <c r="H929" s="177" t="n"/>
      <c r="L929" s="57" t="n">
        <v>0</v>
      </c>
      <c r="M929" s="57" t="n"/>
    </row>
    <row r="930" spans="1:13">
      <c r="A930" s="137" t="n">
        <v>1</v>
      </c>
      <c r="B930" s="100" t="s">
        <v>525</v>
      </c>
      <c r="C930" s="137">
        <f>COUNTIFS(Severity,$B930,AssignedDate,"&gt;="&amp;$C$1,AssignedDate,"&lt;="&amp;$F$1)</f>
        <v/>
      </c>
      <c r="D930" s="137">
        <f>COUNTIFS(Severity,$B930,Status,"&lt;&gt;Suspend",Status,"&lt;&gt;Assigned",Status,"&lt;&gt;Open",Status,"&lt;&gt;Hold",ResolvedDate,"&gt;="&amp;$C$1,ResolvedDate,"&lt;="&amp;$F$1)</f>
        <v/>
      </c>
      <c r="E930" s="137">
        <f>COUNTIFS(Severity,$B930,SLA_Breach,"&lt;&gt;Yes",Status,"&lt;&gt;Suspend",Status,"&lt;&gt;Assigned",Status,"&lt;&gt;Open",Status,"&lt;&gt;Hold&gt;",ResolvedDate,"&gt;="&amp;$C$1,ResolvedDate,"&lt;="&amp;$F$1)</f>
        <v/>
      </c>
      <c r="F930" s="137">
        <f>COUNTIFS(Severity,$B930,SLA_Breach,"Yes",Status,"&lt;&gt;Suspend",Status,"&lt;&gt;Assigned",Status,"&lt;&gt;Open",Status,"&lt;&gt;Hold&gt;",ResolvedDate,"&gt;="&amp;$C$1,ResolvedDate,"&lt;="&amp;$F$1)</f>
        <v/>
      </c>
      <c r="G930" s="137">
        <f>COUNTIFS(Severity,$B930,AssignedDate,"&gt;=01/01/2017 12:00:00 AM",AssignedDate,"&lt;="&amp;$F$1)</f>
        <v/>
      </c>
      <c r="H930" s="177" t="n"/>
      <c r="L930" s="57" t="n">
        <v>0</v>
      </c>
      <c r="M930" s="57" t="n"/>
    </row>
    <row r="931" spans="1:13">
      <c r="A931" s="137" t="n">
        <v>1</v>
      </c>
      <c r="B931" s="100" t="s">
        <v>525</v>
      </c>
      <c r="C931" s="137">
        <f>COUNTIFS(Severity,$B931,AssignedDate,"&gt;="&amp;$C$1,AssignedDate,"&lt;="&amp;$F$1)</f>
        <v/>
      </c>
      <c r="D931" s="137">
        <f>COUNTIFS(Severity,$B931,Status,"&lt;&gt;Suspend",Status,"&lt;&gt;Assigned",Status,"&lt;&gt;Open",Status,"&lt;&gt;Hold",ResolvedDate,"&gt;="&amp;$C$1,ResolvedDate,"&lt;="&amp;$F$1)</f>
        <v/>
      </c>
      <c r="E931" s="137">
        <f>COUNTIFS(Severity,$B931,SLA_Breach,"&lt;&gt;Yes",Status,"&lt;&gt;Suspend",Status,"&lt;&gt;Assigned",Status,"&lt;&gt;Open",Status,"&lt;&gt;Hold&gt;",ResolvedDate,"&gt;="&amp;$C$1,ResolvedDate,"&lt;="&amp;$F$1)</f>
        <v/>
      </c>
      <c r="F931" s="137">
        <f>COUNTIFS(Severity,$B931,SLA_Breach,"Yes",Status,"&lt;&gt;Suspend",Status,"&lt;&gt;Assigned",Status,"&lt;&gt;Open",Status,"&lt;&gt;Hold&gt;",ResolvedDate,"&gt;="&amp;$C$1,ResolvedDate,"&lt;="&amp;$F$1)</f>
        <v/>
      </c>
      <c r="G931" s="137">
        <f>COUNTIFS(Severity,$B931,AssignedDate,"&gt;=01/01/2017 12:00:00 AM",AssignedDate,"&lt;="&amp;$F$1)</f>
        <v/>
      </c>
      <c r="H931" s="177" t="n"/>
      <c r="L931" s="57" t="n">
        <v>0</v>
      </c>
      <c r="M931" s="57" t="n"/>
    </row>
    <row r="932" spans="1:13">
      <c r="A932" s="137" t="n">
        <v>1</v>
      </c>
      <c r="B932" s="100" t="s">
        <v>525</v>
      </c>
      <c r="C932" s="137">
        <f>COUNTIFS(Severity,$B932,AssignedDate,"&gt;="&amp;$C$1,AssignedDate,"&lt;="&amp;$F$1)</f>
        <v/>
      </c>
      <c r="D932" s="137">
        <f>COUNTIFS(Severity,$B932,Status,"&lt;&gt;Suspend",Status,"&lt;&gt;Assigned",Status,"&lt;&gt;Open",Status,"&lt;&gt;Hold",ResolvedDate,"&gt;="&amp;$C$1,ResolvedDate,"&lt;="&amp;$F$1)</f>
        <v/>
      </c>
      <c r="E932" s="137">
        <f>COUNTIFS(Severity,$B932,SLA_Breach,"&lt;&gt;Yes",Status,"&lt;&gt;Suspend",Status,"&lt;&gt;Assigned",Status,"&lt;&gt;Open",Status,"&lt;&gt;Hold&gt;",ResolvedDate,"&gt;="&amp;$C$1,ResolvedDate,"&lt;="&amp;$F$1)</f>
        <v/>
      </c>
      <c r="F932" s="137">
        <f>COUNTIFS(Severity,$B932,SLA_Breach,"Yes",Status,"&lt;&gt;Suspend",Status,"&lt;&gt;Assigned",Status,"&lt;&gt;Open",Status,"&lt;&gt;Hold&gt;",ResolvedDate,"&gt;="&amp;$C$1,ResolvedDate,"&lt;="&amp;$F$1)</f>
        <v/>
      </c>
      <c r="G932" s="137">
        <f>COUNTIFS(Severity,$B932,AssignedDate,"&gt;=01/01/2017 12:00:00 AM",AssignedDate,"&lt;="&amp;$F$1)</f>
        <v/>
      </c>
      <c r="H932" s="177" t="n"/>
      <c r="L932" s="57" t="n">
        <v>0</v>
      </c>
      <c r="M932" s="57" t="n"/>
    </row>
    <row r="933" spans="1:13">
      <c r="A933" s="137" t="n">
        <v>1</v>
      </c>
      <c r="B933" s="100" t="s">
        <v>525</v>
      </c>
      <c r="C933" s="137">
        <f>COUNTIFS(Severity,$B933,AssignedDate,"&gt;="&amp;$C$1,AssignedDate,"&lt;="&amp;$F$1)</f>
        <v/>
      </c>
      <c r="D933" s="137">
        <f>COUNTIFS(Severity,$B933,Status,"&lt;&gt;Suspend",Status,"&lt;&gt;Assigned",Status,"&lt;&gt;Open",Status,"&lt;&gt;Hold",ResolvedDate,"&gt;="&amp;$C$1,ResolvedDate,"&lt;="&amp;$F$1)</f>
        <v/>
      </c>
      <c r="E933" s="137">
        <f>COUNTIFS(Severity,$B933,SLA_Breach,"&lt;&gt;Yes",Status,"&lt;&gt;Suspend",Status,"&lt;&gt;Assigned",Status,"&lt;&gt;Open",Status,"&lt;&gt;Hold&gt;",ResolvedDate,"&gt;="&amp;$C$1,ResolvedDate,"&lt;="&amp;$F$1)</f>
        <v/>
      </c>
      <c r="F933" s="137">
        <f>COUNTIFS(Severity,$B933,SLA_Breach,"Yes",Status,"&lt;&gt;Suspend",Status,"&lt;&gt;Assigned",Status,"&lt;&gt;Open",Status,"&lt;&gt;Hold&gt;",ResolvedDate,"&gt;="&amp;$C$1,ResolvedDate,"&lt;="&amp;$F$1)</f>
        <v/>
      </c>
      <c r="G933" s="137">
        <f>COUNTIFS(Severity,$B933,AssignedDate,"&gt;=01/01/2017 12:00:00 AM",AssignedDate,"&lt;="&amp;$F$1)</f>
        <v/>
      </c>
      <c r="H933" s="177" t="n"/>
      <c r="L933" s="57" t="n">
        <v>0</v>
      </c>
      <c r="M933" s="57" t="n"/>
    </row>
    <row r="934" spans="1:13">
      <c r="A934" s="137" t="n">
        <v>1</v>
      </c>
      <c r="B934" s="100" t="s">
        <v>525</v>
      </c>
      <c r="C934" s="137">
        <f>COUNTIFS(Severity,$B934,AssignedDate,"&gt;="&amp;$C$1,AssignedDate,"&lt;="&amp;$F$1)</f>
        <v/>
      </c>
      <c r="D934" s="137">
        <f>COUNTIFS(Severity,$B934,Status,"&lt;&gt;Suspend",Status,"&lt;&gt;Assigned",Status,"&lt;&gt;Open",Status,"&lt;&gt;Hold",ResolvedDate,"&gt;="&amp;$C$1,ResolvedDate,"&lt;="&amp;$F$1)</f>
        <v/>
      </c>
      <c r="E934" s="137">
        <f>COUNTIFS(Severity,$B934,SLA_Breach,"&lt;&gt;Yes",Status,"&lt;&gt;Suspend",Status,"&lt;&gt;Assigned",Status,"&lt;&gt;Open",Status,"&lt;&gt;Hold&gt;",ResolvedDate,"&gt;="&amp;$C$1,ResolvedDate,"&lt;="&amp;$F$1)</f>
        <v/>
      </c>
      <c r="F934" s="137">
        <f>COUNTIFS(Severity,$B934,SLA_Breach,"Yes",Status,"&lt;&gt;Suspend",Status,"&lt;&gt;Assigned",Status,"&lt;&gt;Open",Status,"&lt;&gt;Hold&gt;",ResolvedDate,"&gt;="&amp;$C$1,ResolvedDate,"&lt;="&amp;$F$1)</f>
        <v/>
      </c>
      <c r="G934" s="137">
        <f>COUNTIFS(Severity,$B934,AssignedDate,"&gt;=01/01/2017 12:00:00 AM",AssignedDate,"&lt;="&amp;$F$1)</f>
        <v/>
      </c>
      <c r="H934" s="177" t="n"/>
      <c r="L934" s="57" t="n">
        <v>0</v>
      </c>
      <c r="M934" s="57" t="n"/>
    </row>
    <row r="935" spans="1:13">
      <c r="A935" s="137" t="n">
        <v>1</v>
      </c>
      <c r="B935" s="100" t="s">
        <v>525</v>
      </c>
      <c r="C935" s="137">
        <f>COUNTIFS(Severity,$B935,AssignedDate,"&gt;="&amp;$C$1,AssignedDate,"&lt;="&amp;$F$1)</f>
        <v/>
      </c>
      <c r="D935" s="137">
        <f>COUNTIFS(Severity,$B935,Status,"&lt;&gt;Suspend",Status,"&lt;&gt;Assigned",Status,"&lt;&gt;Open",Status,"&lt;&gt;Hold",ResolvedDate,"&gt;="&amp;$C$1,ResolvedDate,"&lt;="&amp;$F$1)</f>
        <v/>
      </c>
      <c r="E935" s="137">
        <f>COUNTIFS(Severity,$B935,SLA_Breach,"&lt;&gt;Yes",Status,"&lt;&gt;Suspend",Status,"&lt;&gt;Assigned",Status,"&lt;&gt;Open",Status,"&lt;&gt;Hold&gt;",ResolvedDate,"&gt;="&amp;$C$1,ResolvedDate,"&lt;="&amp;$F$1)</f>
        <v/>
      </c>
      <c r="F935" s="137">
        <f>COUNTIFS(Severity,$B935,SLA_Breach,"Yes",Status,"&lt;&gt;Suspend",Status,"&lt;&gt;Assigned",Status,"&lt;&gt;Open",Status,"&lt;&gt;Hold&gt;",ResolvedDate,"&gt;="&amp;$C$1,ResolvedDate,"&lt;="&amp;$F$1)</f>
        <v/>
      </c>
      <c r="G935" s="137">
        <f>COUNTIFS(Severity,$B935,AssignedDate,"&gt;=01/01/2017 12:00:00 AM",AssignedDate,"&lt;="&amp;$F$1)</f>
        <v/>
      </c>
      <c r="H935" s="177" t="n"/>
      <c r="L935" s="57" t="n">
        <v>0</v>
      </c>
      <c r="M935" s="57" t="n"/>
    </row>
    <row r="936" spans="1:13">
      <c r="A936" s="137" t="n">
        <v>1</v>
      </c>
      <c r="B936" s="100" t="s">
        <v>525</v>
      </c>
      <c r="C936" s="137">
        <f>COUNTIFS(Severity,$B936,AssignedDate,"&gt;="&amp;$C$1,AssignedDate,"&lt;="&amp;$F$1)</f>
        <v/>
      </c>
      <c r="D936" s="137">
        <f>COUNTIFS(Severity,$B936,Status,"&lt;&gt;Suspend",Status,"&lt;&gt;Assigned",Status,"&lt;&gt;Open",Status,"&lt;&gt;Hold",ResolvedDate,"&gt;="&amp;$C$1,ResolvedDate,"&lt;="&amp;$F$1)</f>
        <v/>
      </c>
      <c r="E936" s="137">
        <f>COUNTIFS(Severity,$B936,SLA_Breach,"&lt;&gt;Yes",Status,"&lt;&gt;Suspend",Status,"&lt;&gt;Assigned",Status,"&lt;&gt;Open",Status,"&lt;&gt;Hold&gt;",ResolvedDate,"&gt;="&amp;$C$1,ResolvedDate,"&lt;="&amp;$F$1)</f>
        <v/>
      </c>
      <c r="F936" s="137">
        <f>COUNTIFS(Severity,$B936,SLA_Breach,"Yes",Status,"&lt;&gt;Suspend",Status,"&lt;&gt;Assigned",Status,"&lt;&gt;Open",Status,"&lt;&gt;Hold&gt;",ResolvedDate,"&gt;="&amp;$C$1,ResolvedDate,"&lt;="&amp;$F$1)</f>
        <v/>
      </c>
      <c r="G936" s="137">
        <f>COUNTIFS(Severity,$B936,AssignedDate,"&gt;=01/01/2017 12:00:00 AM",AssignedDate,"&lt;="&amp;$F$1)</f>
        <v/>
      </c>
      <c r="H936" s="177" t="n"/>
      <c r="L936" s="57" t="n">
        <v>0</v>
      </c>
      <c r="M936" s="57" t="n"/>
    </row>
    <row r="937" spans="1:13">
      <c r="A937" s="137" t="n">
        <v>1</v>
      </c>
      <c r="B937" s="100" t="s">
        <v>525</v>
      </c>
      <c r="C937" s="137">
        <f>COUNTIFS(Severity,$B937,AssignedDate,"&gt;="&amp;$C$1,AssignedDate,"&lt;="&amp;$F$1)</f>
        <v/>
      </c>
      <c r="D937" s="137">
        <f>COUNTIFS(Severity,$B937,Status,"&lt;&gt;Suspend",Status,"&lt;&gt;Assigned",Status,"&lt;&gt;Open",Status,"&lt;&gt;Hold",ResolvedDate,"&gt;="&amp;$C$1,ResolvedDate,"&lt;="&amp;$F$1)</f>
        <v/>
      </c>
      <c r="E937" s="137">
        <f>COUNTIFS(Severity,$B937,SLA_Breach,"&lt;&gt;Yes",Status,"&lt;&gt;Suspend",Status,"&lt;&gt;Assigned",Status,"&lt;&gt;Open",Status,"&lt;&gt;Hold&gt;",ResolvedDate,"&gt;="&amp;$C$1,ResolvedDate,"&lt;="&amp;$F$1)</f>
        <v/>
      </c>
      <c r="F937" s="137">
        <f>COUNTIFS(Severity,$B937,SLA_Breach,"Yes",Status,"&lt;&gt;Suspend",Status,"&lt;&gt;Assigned",Status,"&lt;&gt;Open",Status,"&lt;&gt;Hold&gt;",ResolvedDate,"&gt;="&amp;$C$1,ResolvedDate,"&lt;="&amp;$F$1)</f>
        <v/>
      </c>
      <c r="G937" s="137">
        <f>COUNTIFS(Severity,$B937,AssignedDate,"&gt;=01/01/2017 12:00:00 AM",AssignedDate,"&lt;="&amp;$F$1)</f>
        <v/>
      </c>
      <c r="H937" s="177" t="n"/>
      <c r="L937" s="57" t="n">
        <v>0</v>
      </c>
      <c r="M937" s="57" t="n"/>
    </row>
    <row r="938" spans="1:13">
      <c r="A938" s="137" t="n">
        <v>1</v>
      </c>
      <c r="B938" s="100" t="s">
        <v>525</v>
      </c>
      <c r="C938" s="137">
        <f>COUNTIFS(Severity,$B938,AssignedDate,"&gt;="&amp;$C$1,AssignedDate,"&lt;="&amp;$F$1)</f>
        <v/>
      </c>
      <c r="D938" s="137">
        <f>COUNTIFS(Severity,$B938,Status,"&lt;&gt;Suspend",Status,"&lt;&gt;Assigned",Status,"&lt;&gt;Open",Status,"&lt;&gt;Hold",ResolvedDate,"&gt;="&amp;$C$1,ResolvedDate,"&lt;="&amp;$F$1)</f>
        <v/>
      </c>
      <c r="E938" s="137">
        <f>COUNTIFS(Severity,$B938,SLA_Breach,"&lt;&gt;Yes",Status,"&lt;&gt;Suspend",Status,"&lt;&gt;Assigned",Status,"&lt;&gt;Open",Status,"&lt;&gt;Hold&gt;",ResolvedDate,"&gt;="&amp;$C$1,ResolvedDate,"&lt;="&amp;$F$1)</f>
        <v/>
      </c>
      <c r="F938" s="137">
        <f>COUNTIFS(Severity,$B938,SLA_Breach,"Yes",Status,"&lt;&gt;Suspend",Status,"&lt;&gt;Assigned",Status,"&lt;&gt;Open",Status,"&lt;&gt;Hold&gt;",ResolvedDate,"&gt;="&amp;$C$1,ResolvedDate,"&lt;="&amp;$F$1)</f>
        <v/>
      </c>
      <c r="G938" s="137">
        <f>COUNTIFS(Severity,$B938,AssignedDate,"&gt;=01/01/2017 12:00:00 AM",AssignedDate,"&lt;="&amp;$F$1)</f>
        <v/>
      </c>
      <c r="H938" s="177" t="n"/>
      <c r="L938" s="57" t="n">
        <v>0</v>
      </c>
      <c r="M938" s="57" t="n"/>
    </row>
    <row r="939" spans="1:13">
      <c r="A939" s="137" t="n">
        <v>1</v>
      </c>
      <c r="B939" s="100" t="s">
        <v>525</v>
      </c>
      <c r="C939" s="137">
        <f>COUNTIFS(Severity,$B939,AssignedDate,"&gt;="&amp;$C$1,AssignedDate,"&lt;="&amp;$F$1)</f>
        <v/>
      </c>
      <c r="D939" s="137">
        <f>COUNTIFS(Severity,$B939,Status,"&lt;&gt;Suspend",Status,"&lt;&gt;Assigned",Status,"&lt;&gt;Open",Status,"&lt;&gt;Hold",ResolvedDate,"&gt;="&amp;$C$1,ResolvedDate,"&lt;="&amp;$F$1)</f>
        <v/>
      </c>
      <c r="E939" s="137">
        <f>COUNTIFS(Severity,$B939,SLA_Breach,"&lt;&gt;Yes",Status,"&lt;&gt;Suspend",Status,"&lt;&gt;Assigned",Status,"&lt;&gt;Open",Status,"&lt;&gt;Hold&gt;",ResolvedDate,"&gt;="&amp;$C$1,ResolvedDate,"&lt;="&amp;$F$1)</f>
        <v/>
      </c>
      <c r="F939" s="137">
        <f>COUNTIFS(Severity,$B939,SLA_Breach,"Yes",Status,"&lt;&gt;Suspend",Status,"&lt;&gt;Assigned",Status,"&lt;&gt;Open",Status,"&lt;&gt;Hold&gt;",ResolvedDate,"&gt;="&amp;$C$1,ResolvedDate,"&lt;="&amp;$F$1)</f>
        <v/>
      </c>
      <c r="G939" s="137">
        <f>COUNTIFS(Severity,$B939,AssignedDate,"&gt;=01/01/2017 12:00:00 AM",AssignedDate,"&lt;="&amp;$F$1)</f>
        <v/>
      </c>
      <c r="H939" s="177" t="n"/>
      <c r="L939" s="57" t="n">
        <v>0</v>
      </c>
      <c r="M939" s="57" t="n"/>
    </row>
    <row r="940" spans="1:13">
      <c r="A940" s="137" t="n">
        <v>1</v>
      </c>
      <c r="B940" s="100" t="s">
        <v>525</v>
      </c>
      <c r="C940" s="137">
        <f>COUNTIFS(Severity,$B940,AssignedDate,"&gt;="&amp;$C$1,AssignedDate,"&lt;="&amp;$F$1)</f>
        <v/>
      </c>
      <c r="D940" s="137">
        <f>COUNTIFS(Severity,$B940,Status,"&lt;&gt;Suspend",Status,"&lt;&gt;Assigned",Status,"&lt;&gt;Open",Status,"&lt;&gt;Hold",ResolvedDate,"&gt;="&amp;$C$1,ResolvedDate,"&lt;="&amp;$F$1)</f>
        <v/>
      </c>
      <c r="E940" s="137">
        <f>COUNTIFS(Severity,$B940,SLA_Breach,"&lt;&gt;Yes",Status,"&lt;&gt;Suspend",Status,"&lt;&gt;Assigned",Status,"&lt;&gt;Open",Status,"&lt;&gt;Hold&gt;",ResolvedDate,"&gt;="&amp;$C$1,ResolvedDate,"&lt;="&amp;$F$1)</f>
        <v/>
      </c>
      <c r="F940" s="137">
        <f>COUNTIFS(Severity,$B940,SLA_Breach,"Yes",Status,"&lt;&gt;Suspend",Status,"&lt;&gt;Assigned",Status,"&lt;&gt;Open",Status,"&lt;&gt;Hold&gt;",ResolvedDate,"&gt;="&amp;$C$1,ResolvedDate,"&lt;="&amp;$F$1)</f>
        <v/>
      </c>
      <c r="G940" s="137">
        <f>COUNTIFS(Severity,$B940,AssignedDate,"&gt;=01/01/2017 12:00:00 AM",AssignedDate,"&lt;="&amp;$F$1)</f>
        <v/>
      </c>
      <c r="H940" s="177" t="n"/>
      <c r="L940" s="57" t="n">
        <v>0</v>
      </c>
      <c r="M940" s="57" t="n"/>
    </row>
    <row r="941" spans="1:13">
      <c r="A941" s="137" t="n">
        <v>1</v>
      </c>
      <c r="B941" s="100" t="s">
        <v>525</v>
      </c>
      <c r="C941" s="137">
        <f>COUNTIFS(Severity,$B941,AssignedDate,"&gt;="&amp;$C$1,AssignedDate,"&lt;="&amp;$F$1)</f>
        <v/>
      </c>
      <c r="D941" s="137">
        <f>COUNTIFS(Severity,$B941,Status,"&lt;&gt;Suspend",Status,"&lt;&gt;Assigned",Status,"&lt;&gt;Open",Status,"&lt;&gt;Hold",ResolvedDate,"&gt;="&amp;$C$1,ResolvedDate,"&lt;="&amp;$F$1)</f>
        <v/>
      </c>
      <c r="E941" s="137">
        <f>COUNTIFS(Severity,$B941,SLA_Breach,"&lt;&gt;Yes",Status,"&lt;&gt;Suspend",Status,"&lt;&gt;Assigned",Status,"&lt;&gt;Open",Status,"&lt;&gt;Hold&gt;",ResolvedDate,"&gt;="&amp;$C$1,ResolvedDate,"&lt;="&amp;$F$1)</f>
        <v/>
      </c>
      <c r="F941" s="137">
        <f>COUNTIFS(Severity,$B941,SLA_Breach,"Yes",Status,"&lt;&gt;Suspend",Status,"&lt;&gt;Assigned",Status,"&lt;&gt;Open",Status,"&lt;&gt;Hold&gt;",ResolvedDate,"&gt;="&amp;$C$1,ResolvedDate,"&lt;="&amp;$F$1)</f>
        <v/>
      </c>
      <c r="G941" s="137">
        <f>COUNTIFS(Severity,$B941,AssignedDate,"&gt;=01/01/2017 12:00:00 AM",AssignedDate,"&lt;="&amp;$F$1)</f>
        <v/>
      </c>
      <c r="H941" s="177" t="n"/>
      <c r="L941" s="57" t="n">
        <v>0</v>
      </c>
      <c r="M941" s="57" t="n"/>
    </row>
    <row r="942" spans="1:13">
      <c r="A942" s="137" t="n">
        <v>1</v>
      </c>
      <c r="B942" s="100" t="s">
        <v>525</v>
      </c>
      <c r="C942" s="137">
        <f>COUNTIFS(Severity,$B942,AssignedDate,"&gt;="&amp;$C$1,AssignedDate,"&lt;="&amp;$F$1)</f>
        <v/>
      </c>
      <c r="D942" s="137">
        <f>COUNTIFS(Severity,$B942,Status,"&lt;&gt;Suspend",Status,"&lt;&gt;Assigned",Status,"&lt;&gt;Open",Status,"&lt;&gt;Hold",ResolvedDate,"&gt;="&amp;$C$1,ResolvedDate,"&lt;="&amp;$F$1)</f>
        <v/>
      </c>
      <c r="E942" s="137">
        <f>COUNTIFS(Severity,$B942,SLA_Breach,"&lt;&gt;Yes",Status,"&lt;&gt;Suspend",Status,"&lt;&gt;Assigned",Status,"&lt;&gt;Open",Status,"&lt;&gt;Hold&gt;",ResolvedDate,"&gt;="&amp;$C$1,ResolvedDate,"&lt;="&amp;$F$1)</f>
        <v/>
      </c>
      <c r="F942" s="137">
        <f>COUNTIFS(Severity,$B942,SLA_Breach,"Yes",Status,"&lt;&gt;Suspend",Status,"&lt;&gt;Assigned",Status,"&lt;&gt;Open",Status,"&lt;&gt;Hold&gt;",ResolvedDate,"&gt;="&amp;$C$1,ResolvedDate,"&lt;="&amp;$F$1)</f>
        <v/>
      </c>
      <c r="G942" s="137">
        <f>COUNTIFS(Severity,$B942,AssignedDate,"&gt;=01/01/2017 12:00:00 AM",AssignedDate,"&lt;="&amp;$F$1)</f>
        <v/>
      </c>
      <c r="H942" s="177" t="n"/>
      <c r="L942" s="57" t="n">
        <v>0</v>
      </c>
      <c r="M942" s="57" t="n"/>
    </row>
    <row r="943" spans="1:13">
      <c r="A943" s="137" t="n">
        <v>1</v>
      </c>
      <c r="B943" s="100" t="s">
        <v>525</v>
      </c>
      <c r="C943" s="137">
        <f>COUNTIFS(Severity,$B943,AssignedDate,"&gt;="&amp;$C$1,AssignedDate,"&lt;="&amp;$F$1)</f>
        <v/>
      </c>
      <c r="D943" s="137">
        <f>COUNTIFS(Severity,$B943,Status,"&lt;&gt;Suspend",Status,"&lt;&gt;Assigned",Status,"&lt;&gt;Open",Status,"&lt;&gt;Hold",ResolvedDate,"&gt;="&amp;$C$1,ResolvedDate,"&lt;="&amp;$F$1)</f>
        <v/>
      </c>
      <c r="E943" s="137">
        <f>COUNTIFS(Severity,$B943,SLA_Breach,"&lt;&gt;Yes",Status,"&lt;&gt;Suspend",Status,"&lt;&gt;Assigned",Status,"&lt;&gt;Open",Status,"&lt;&gt;Hold&gt;",ResolvedDate,"&gt;="&amp;$C$1,ResolvedDate,"&lt;="&amp;$F$1)</f>
        <v/>
      </c>
      <c r="F943" s="137">
        <f>COUNTIFS(Severity,$B943,SLA_Breach,"Yes",Status,"&lt;&gt;Suspend",Status,"&lt;&gt;Assigned",Status,"&lt;&gt;Open",Status,"&lt;&gt;Hold&gt;",ResolvedDate,"&gt;="&amp;$C$1,ResolvedDate,"&lt;="&amp;$F$1)</f>
        <v/>
      </c>
      <c r="G943" s="137">
        <f>COUNTIFS(Severity,$B943,AssignedDate,"&gt;=01/01/2017 12:00:00 AM",AssignedDate,"&lt;="&amp;$F$1)</f>
        <v/>
      </c>
      <c r="H943" s="177" t="n"/>
      <c r="L943" s="57" t="n">
        <v>0</v>
      </c>
      <c r="M943" s="57" t="n"/>
    </row>
    <row r="944" spans="1:13">
      <c r="A944" s="137" t="n">
        <v>1</v>
      </c>
      <c r="B944" s="100" t="s">
        <v>525</v>
      </c>
      <c r="C944" s="137">
        <f>COUNTIFS(Severity,$B944,AssignedDate,"&gt;="&amp;$C$1,AssignedDate,"&lt;="&amp;$F$1)</f>
        <v/>
      </c>
      <c r="D944" s="137">
        <f>COUNTIFS(Severity,$B944,Status,"&lt;&gt;Suspend",Status,"&lt;&gt;Assigned",Status,"&lt;&gt;Open",Status,"&lt;&gt;Hold",ResolvedDate,"&gt;="&amp;$C$1,ResolvedDate,"&lt;="&amp;$F$1)</f>
        <v/>
      </c>
      <c r="E944" s="137">
        <f>COUNTIFS(Severity,$B944,SLA_Breach,"&lt;&gt;Yes",Status,"&lt;&gt;Suspend",Status,"&lt;&gt;Assigned",Status,"&lt;&gt;Open",Status,"&lt;&gt;Hold&gt;",ResolvedDate,"&gt;="&amp;$C$1,ResolvedDate,"&lt;="&amp;$F$1)</f>
        <v/>
      </c>
      <c r="F944" s="137">
        <f>COUNTIFS(Severity,$B944,SLA_Breach,"Yes",Status,"&lt;&gt;Suspend",Status,"&lt;&gt;Assigned",Status,"&lt;&gt;Open",Status,"&lt;&gt;Hold&gt;",ResolvedDate,"&gt;="&amp;$C$1,ResolvedDate,"&lt;="&amp;$F$1)</f>
        <v/>
      </c>
      <c r="G944" s="137">
        <f>COUNTIFS(Severity,$B944,AssignedDate,"&gt;=01/01/2017 12:00:00 AM",AssignedDate,"&lt;="&amp;$F$1)</f>
        <v/>
      </c>
      <c r="H944" s="177" t="n"/>
      <c r="L944" s="57" t="n">
        <v>0</v>
      </c>
      <c r="M944" s="57" t="n"/>
    </row>
    <row r="945" spans="1:13">
      <c r="A945" s="137" t="n">
        <v>1</v>
      </c>
      <c r="B945" s="100" t="s">
        <v>525</v>
      </c>
      <c r="C945" s="137">
        <f>COUNTIFS(Severity,$B945,AssignedDate,"&gt;="&amp;$C$1,AssignedDate,"&lt;="&amp;$F$1)</f>
        <v/>
      </c>
      <c r="D945" s="137">
        <f>COUNTIFS(Severity,$B945,Status,"&lt;&gt;Suspend",Status,"&lt;&gt;Assigned",Status,"&lt;&gt;Open",Status,"&lt;&gt;Hold",ResolvedDate,"&gt;="&amp;$C$1,ResolvedDate,"&lt;="&amp;$F$1)</f>
        <v/>
      </c>
      <c r="E945" s="137">
        <f>COUNTIFS(Severity,$B945,SLA_Breach,"&lt;&gt;Yes",Status,"&lt;&gt;Suspend",Status,"&lt;&gt;Assigned",Status,"&lt;&gt;Open",Status,"&lt;&gt;Hold&gt;",ResolvedDate,"&gt;="&amp;$C$1,ResolvedDate,"&lt;="&amp;$F$1)</f>
        <v/>
      </c>
      <c r="F945" s="137">
        <f>COUNTIFS(Severity,$B945,SLA_Breach,"Yes",Status,"&lt;&gt;Suspend",Status,"&lt;&gt;Assigned",Status,"&lt;&gt;Open",Status,"&lt;&gt;Hold&gt;",ResolvedDate,"&gt;="&amp;$C$1,ResolvedDate,"&lt;="&amp;$F$1)</f>
        <v/>
      </c>
      <c r="G945" s="137">
        <f>COUNTIFS(Severity,$B945,AssignedDate,"&gt;=01/01/2017 12:00:00 AM",AssignedDate,"&lt;="&amp;$F$1)</f>
        <v/>
      </c>
      <c r="H945" s="177" t="n"/>
      <c r="L945" s="57" t="n">
        <v>0</v>
      </c>
      <c r="M945" s="57" t="n"/>
    </row>
    <row r="946" spans="1:13">
      <c r="A946" s="137" t="n">
        <v>1</v>
      </c>
      <c r="B946" s="100" t="s">
        <v>525</v>
      </c>
      <c r="C946" s="137">
        <f>COUNTIFS(Severity,$B946,AssignedDate,"&gt;="&amp;$C$1,AssignedDate,"&lt;="&amp;$F$1)</f>
        <v/>
      </c>
      <c r="D946" s="137">
        <f>COUNTIFS(Severity,$B946,Status,"&lt;&gt;Suspend",Status,"&lt;&gt;Assigned",Status,"&lt;&gt;Open",Status,"&lt;&gt;Hold",ResolvedDate,"&gt;="&amp;$C$1,ResolvedDate,"&lt;="&amp;$F$1)</f>
        <v/>
      </c>
      <c r="E946" s="137">
        <f>COUNTIFS(Severity,$B946,SLA_Breach,"&lt;&gt;Yes",Status,"&lt;&gt;Suspend",Status,"&lt;&gt;Assigned",Status,"&lt;&gt;Open",Status,"&lt;&gt;Hold&gt;",ResolvedDate,"&gt;="&amp;$C$1,ResolvedDate,"&lt;="&amp;$F$1)</f>
        <v/>
      </c>
      <c r="F946" s="137">
        <f>COUNTIFS(Severity,$B946,SLA_Breach,"Yes",Status,"&lt;&gt;Suspend",Status,"&lt;&gt;Assigned",Status,"&lt;&gt;Open",Status,"&lt;&gt;Hold&gt;",ResolvedDate,"&gt;="&amp;$C$1,ResolvedDate,"&lt;="&amp;$F$1)</f>
        <v/>
      </c>
      <c r="G946" s="137">
        <f>COUNTIFS(Severity,$B946,AssignedDate,"&gt;=01/01/2017 12:00:00 AM",AssignedDate,"&lt;="&amp;$F$1)</f>
        <v/>
      </c>
      <c r="H946" s="177" t="n"/>
      <c r="L946" s="57" t="n">
        <v>0</v>
      </c>
      <c r="M946" s="57" t="n"/>
    </row>
    <row r="947" spans="1:13">
      <c r="A947" s="137" t="n">
        <v>1</v>
      </c>
      <c r="B947" s="100" t="s">
        <v>525</v>
      </c>
      <c r="C947" s="137">
        <f>COUNTIFS(Severity,$B947,AssignedDate,"&gt;="&amp;$C$1,AssignedDate,"&lt;="&amp;$F$1)</f>
        <v/>
      </c>
      <c r="D947" s="137">
        <f>COUNTIFS(Severity,$B947,Status,"&lt;&gt;Suspend",Status,"&lt;&gt;Assigned",Status,"&lt;&gt;Open",Status,"&lt;&gt;Hold",ResolvedDate,"&gt;="&amp;$C$1,ResolvedDate,"&lt;="&amp;$F$1)</f>
        <v/>
      </c>
      <c r="E947" s="137">
        <f>COUNTIFS(Severity,$B947,SLA_Breach,"&lt;&gt;Yes",Status,"&lt;&gt;Suspend",Status,"&lt;&gt;Assigned",Status,"&lt;&gt;Open",Status,"&lt;&gt;Hold&gt;",ResolvedDate,"&gt;="&amp;$C$1,ResolvedDate,"&lt;="&amp;$F$1)</f>
        <v/>
      </c>
      <c r="F947" s="137">
        <f>COUNTIFS(Severity,$B947,SLA_Breach,"Yes",Status,"&lt;&gt;Suspend",Status,"&lt;&gt;Assigned",Status,"&lt;&gt;Open",Status,"&lt;&gt;Hold&gt;",ResolvedDate,"&gt;="&amp;$C$1,ResolvedDate,"&lt;="&amp;$F$1)</f>
        <v/>
      </c>
      <c r="G947" s="137">
        <f>COUNTIFS(Severity,$B947,AssignedDate,"&gt;=01/01/2017 12:00:00 AM",AssignedDate,"&lt;="&amp;$F$1)</f>
        <v/>
      </c>
      <c r="H947" s="177" t="n"/>
      <c r="L947" s="57" t="n">
        <v>0</v>
      </c>
      <c r="M947" s="57" t="n"/>
    </row>
    <row r="948" spans="1:13">
      <c r="A948" s="137" t="n">
        <v>1</v>
      </c>
      <c r="B948" s="100" t="s">
        <v>525</v>
      </c>
      <c r="C948" s="137">
        <f>COUNTIFS(Severity,$B948,AssignedDate,"&gt;="&amp;$C$1,AssignedDate,"&lt;="&amp;$F$1)</f>
        <v/>
      </c>
      <c r="D948" s="137">
        <f>COUNTIFS(Severity,$B948,Status,"&lt;&gt;Suspend",Status,"&lt;&gt;Assigned",Status,"&lt;&gt;Open",Status,"&lt;&gt;Hold",ResolvedDate,"&gt;="&amp;$C$1,ResolvedDate,"&lt;="&amp;$F$1)</f>
        <v/>
      </c>
      <c r="E948" s="137">
        <f>COUNTIFS(Severity,$B948,SLA_Breach,"&lt;&gt;Yes",Status,"&lt;&gt;Suspend",Status,"&lt;&gt;Assigned",Status,"&lt;&gt;Open",Status,"&lt;&gt;Hold&gt;",ResolvedDate,"&gt;="&amp;$C$1,ResolvedDate,"&lt;="&amp;$F$1)</f>
        <v/>
      </c>
      <c r="F948" s="137">
        <f>COUNTIFS(Severity,$B948,SLA_Breach,"Yes",Status,"&lt;&gt;Suspend",Status,"&lt;&gt;Assigned",Status,"&lt;&gt;Open",Status,"&lt;&gt;Hold&gt;",ResolvedDate,"&gt;="&amp;$C$1,ResolvedDate,"&lt;="&amp;$F$1)</f>
        <v/>
      </c>
      <c r="G948" s="137">
        <f>COUNTIFS(Severity,$B948,AssignedDate,"&gt;=01/01/2017 12:00:00 AM",AssignedDate,"&lt;="&amp;$F$1)</f>
        <v/>
      </c>
      <c r="H948" s="177" t="n"/>
      <c r="L948" s="57" t="n">
        <v>0</v>
      </c>
      <c r="M948" s="57" t="n"/>
    </row>
    <row r="949" spans="1:13">
      <c r="A949" s="137" t="n">
        <v>1</v>
      </c>
      <c r="B949" s="100" t="s">
        <v>525</v>
      </c>
      <c r="C949" s="137">
        <f>COUNTIFS(Severity,$B949,AssignedDate,"&gt;="&amp;$C$1,AssignedDate,"&lt;="&amp;$F$1)</f>
        <v/>
      </c>
      <c r="D949" s="137">
        <f>COUNTIFS(Severity,$B949,Status,"&lt;&gt;Suspend",Status,"&lt;&gt;Assigned",Status,"&lt;&gt;Open",Status,"&lt;&gt;Hold",ResolvedDate,"&gt;="&amp;$C$1,ResolvedDate,"&lt;="&amp;$F$1)</f>
        <v/>
      </c>
      <c r="E949" s="137">
        <f>COUNTIFS(Severity,$B949,SLA_Breach,"&lt;&gt;Yes",Status,"&lt;&gt;Suspend",Status,"&lt;&gt;Assigned",Status,"&lt;&gt;Open",Status,"&lt;&gt;Hold&gt;",ResolvedDate,"&gt;="&amp;$C$1,ResolvedDate,"&lt;="&amp;$F$1)</f>
        <v/>
      </c>
      <c r="F949" s="137">
        <f>COUNTIFS(Severity,$B949,SLA_Breach,"Yes",Status,"&lt;&gt;Suspend",Status,"&lt;&gt;Assigned",Status,"&lt;&gt;Open",Status,"&lt;&gt;Hold&gt;",ResolvedDate,"&gt;="&amp;$C$1,ResolvedDate,"&lt;="&amp;$F$1)</f>
        <v/>
      </c>
      <c r="G949" s="137">
        <f>COUNTIFS(Severity,$B949,AssignedDate,"&gt;=01/01/2017 12:00:00 AM",AssignedDate,"&lt;="&amp;$F$1)</f>
        <v/>
      </c>
      <c r="H949" s="177" t="n"/>
      <c r="L949" s="57" t="n">
        <v>0</v>
      </c>
      <c r="M949" s="57" t="n"/>
    </row>
    <row r="950" spans="1:13">
      <c r="A950" s="137" t="n">
        <v>1</v>
      </c>
      <c r="B950" s="100" t="s">
        <v>525</v>
      </c>
      <c r="C950" s="137">
        <f>COUNTIFS(Severity,$B950,AssignedDate,"&gt;="&amp;$C$1,AssignedDate,"&lt;="&amp;$F$1)</f>
        <v/>
      </c>
      <c r="D950" s="137">
        <f>COUNTIFS(Severity,$B950,Status,"&lt;&gt;Suspend",Status,"&lt;&gt;Assigned",Status,"&lt;&gt;Open",Status,"&lt;&gt;Hold",ResolvedDate,"&gt;="&amp;$C$1,ResolvedDate,"&lt;="&amp;$F$1)</f>
        <v/>
      </c>
      <c r="E950" s="137">
        <f>COUNTIFS(Severity,$B950,SLA_Breach,"&lt;&gt;Yes",Status,"&lt;&gt;Suspend",Status,"&lt;&gt;Assigned",Status,"&lt;&gt;Open",Status,"&lt;&gt;Hold&gt;",ResolvedDate,"&gt;="&amp;$C$1,ResolvedDate,"&lt;="&amp;$F$1)</f>
        <v/>
      </c>
      <c r="F950" s="137">
        <f>COUNTIFS(Severity,$B950,SLA_Breach,"Yes",Status,"&lt;&gt;Suspend",Status,"&lt;&gt;Assigned",Status,"&lt;&gt;Open",Status,"&lt;&gt;Hold&gt;",ResolvedDate,"&gt;="&amp;$C$1,ResolvedDate,"&lt;="&amp;$F$1)</f>
        <v/>
      </c>
      <c r="G950" s="137">
        <f>COUNTIFS(Severity,$B950,AssignedDate,"&gt;=01/01/2017 12:00:00 AM",AssignedDate,"&lt;="&amp;$F$1)</f>
        <v/>
      </c>
      <c r="H950" s="177" t="n"/>
      <c r="L950" s="57" t="n">
        <v>0</v>
      </c>
      <c r="M950" s="57" t="n"/>
    </row>
    <row r="951" spans="1:13">
      <c r="A951" s="137" t="n">
        <v>1</v>
      </c>
      <c r="B951" s="100" t="s">
        <v>525</v>
      </c>
      <c r="C951" s="137">
        <f>COUNTIFS(Severity,$B951,AssignedDate,"&gt;="&amp;$C$1,AssignedDate,"&lt;="&amp;$F$1)</f>
        <v/>
      </c>
      <c r="D951" s="137">
        <f>COUNTIFS(Severity,$B951,Status,"&lt;&gt;Suspend",Status,"&lt;&gt;Assigned",Status,"&lt;&gt;Open",Status,"&lt;&gt;Hold",ResolvedDate,"&gt;="&amp;$C$1,ResolvedDate,"&lt;="&amp;$F$1)</f>
        <v/>
      </c>
      <c r="E951" s="137">
        <f>COUNTIFS(Severity,$B951,SLA_Breach,"&lt;&gt;Yes",Status,"&lt;&gt;Suspend",Status,"&lt;&gt;Assigned",Status,"&lt;&gt;Open",Status,"&lt;&gt;Hold&gt;",ResolvedDate,"&gt;="&amp;$C$1,ResolvedDate,"&lt;="&amp;$F$1)</f>
        <v/>
      </c>
      <c r="F951" s="137">
        <f>COUNTIFS(Severity,$B951,SLA_Breach,"Yes",Status,"&lt;&gt;Suspend",Status,"&lt;&gt;Assigned",Status,"&lt;&gt;Open",Status,"&lt;&gt;Hold&gt;",ResolvedDate,"&gt;="&amp;$C$1,ResolvedDate,"&lt;="&amp;$F$1)</f>
        <v/>
      </c>
      <c r="G951" s="137">
        <f>COUNTIFS(Severity,$B951,AssignedDate,"&gt;=01/01/2017 12:00:00 AM",AssignedDate,"&lt;="&amp;$F$1)</f>
        <v/>
      </c>
      <c r="H951" s="177" t="n"/>
      <c r="L951" s="57" t="n">
        <v>0</v>
      </c>
      <c r="M951" s="57" t="n"/>
    </row>
    <row r="952" spans="1:13">
      <c r="A952" s="137" t="n">
        <v>1</v>
      </c>
      <c r="B952" s="100" t="s">
        <v>525</v>
      </c>
      <c r="C952" s="137">
        <f>COUNTIFS(Severity,$B952,AssignedDate,"&gt;="&amp;$C$1,AssignedDate,"&lt;="&amp;$F$1)</f>
        <v/>
      </c>
      <c r="D952" s="137">
        <f>COUNTIFS(Severity,$B952,Status,"&lt;&gt;Suspend",Status,"&lt;&gt;Assigned",Status,"&lt;&gt;Open",Status,"&lt;&gt;Hold",ResolvedDate,"&gt;="&amp;$C$1,ResolvedDate,"&lt;="&amp;$F$1)</f>
        <v/>
      </c>
      <c r="E952" s="137">
        <f>COUNTIFS(Severity,$B952,SLA_Breach,"&lt;&gt;Yes",Status,"&lt;&gt;Suspend",Status,"&lt;&gt;Assigned",Status,"&lt;&gt;Open",Status,"&lt;&gt;Hold&gt;",ResolvedDate,"&gt;="&amp;$C$1,ResolvedDate,"&lt;="&amp;$F$1)</f>
        <v/>
      </c>
      <c r="F952" s="137">
        <f>COUNTIFS(Severity,$B952,SLA_Breach,"Yes",Status,"&lt;&gt;Suspend",Status,"&lt;&gt;Assigned",Status,"&lt;&gt;Open",Status,"&lt;&gt;Hold&gt;",ResolvedDate,"&gt;="&amp;$C$1,ResolvedDate,"&lt;="&amp;$F$1)</f>
        <v/>
      </c>
      <c r="G952" s="137">
        <f>COUNTIFS(Severity,$B952,AssignedDate,"&gt;=01/01/2017 12:00:00 AM",AssignedDate,"&lt;="&amp;$F$1)</f>
        <v/>
      </c>
      <c r="H952" s="177" t="n"/>
      <c r="L952" s="57" t="n">
        <v>0</v>
      </c>
      <c r="M952" s="57" t="n"/>
    </row>
    <row r="953" spans="1:13">
      <c r="A953" s="137" t="n">
        <v>1</v>
      </c>
      <c r="B953" s="100" t="s">
        <v>525</v>
      </c>
      <c r="C953" s="137">
        <f>COUNTIFS(Severity,$B953,AssignedDate,"&gt;="&amp;$C$1,AssignedDate,"&lt;="&amp;$F$1)</f>
        <v/>
      </c>
      <c r="D953" s="137">
        <f>COUNTIFS(Severity,$B953,Status,"&lt;&gt;Suspend",Status,"&lt;&gt;Assigned",Status,"&lt;&gt;Open",Status,"&lt;&gt;Hold",ResolvedDate,"&gt;="&amp;$C$1,ResolvedDate,"&lt;="&amp;$F$1)</f>
        <v/>
      </c>
      <c r="E953" s="137">
        <f>COUNTIFS(Severity,$B953,SLA_Breach,"&lt;&gt;Yes",Status,"&lt;&gt;Suspend",Status,"&lt;&gt;Assigned",Status,"&lt;&gt;Open",Status,"&lt;&gt;Hold&gt;",ResolvedDate,"&gt;="&amp;$C$1,ResolvedDate,"&lt;="&amp;$F$1)</f>
        <v/>
      </c>
      <c r="F953" s="137">
        <f>COUNTIFS(Severity,$B953,SLA_Breach,"Yes",Status,"&lt;&gt;Suspend",Status,"&lt;&gt;Assigned",Status,"&lt;&gt;Open",Status,"&lt;&gt;Hold&gt;",ResolvedDate,"&gt;="&amp;$C$1,ResolvedDate,"&lt;="&amp;$F$1)</f>
        <v/>
      </c>
      <c r="G953" s="137">
        <f>COUNTIFS(Severity,$B953,AssignedDate,"&gt;=01/01/2017 12:00:00 AM",AssignedDate,"&lt;="&amp;$F$1)</f>
        <v/>
      </c>
      <c r="H953" s="177" t="n"/>
      <c r="L953" s="57" t="n">
        <v>0</v>
      </c>
      <c r="M953" s="57" t="n"/>
    </row>
    <row r="954" spans="1:13">
      <c r="A954" s="137" t="n">
        <v>1</v>
      </c>
      <c r="B954" s="100" t="s">
        <v>525</v>
      </c>
      <c r="C954" s="137">
        <f>COUNTIFS(Severity,$B954,AssignedDate,"&gt;="&amp;$C$1,AssignedDate,"&lt;="&amp;$F$1)</f>
        <v/>
      </c>
      <c r="D954" s="137">
        <f>COUNTIFS(Severity,$B954,Status,"&lt;&gt;Suspend",Status,"&lt;&gt;Assigned",Status,"&lt;&gt;Open",Status,"&lt;&gt;Hold",ResolvedDate,"&gt;="&amp;$C$1,ResolvedDate,"&lt;="&amp;$F$1)</f>
        <v/>
      </c>
      <c r="E954" s="137">
        <f>COUNTIFS(Severity,$B954,SLA_Breach,"&lt;&gt;Yes",Status,"&lt;&gt;Suspend",Status,"&lt;&gt;Assigned",Status,"&lt;&gt;Open",Status,"&lt;&gt;Hold&gt;",ResolvedDate,"&gt;="&amp;$C$1,ResolvedDate,"&lt;="&amp;$F$1)</f>
        <v/>
      </c>
      <c r="F954" s="137">
        <f>COUNTIFS(Severity,$B954,SLA_Breach,"Yes",Status,"&lt;&gt;Suspend",Status,"&lt;&gt;Assigned",Status,"&lt;&gt;Open",Status,"&lt;&gt;Hold&gt;",ResolvedDate,"&gt;="&amp;$C$1,ResolvedDate,"&lt;="&amp;$F$1)</f>
        <v/>
      </c>
      <c r="G954" s="137">
        <f>COUNTIFS(Severity,$B954,AssignedDate,"&gt;=01/01/2017 12:00:00 AM",AssignedDate,"&lt;="&amp;$F$1)</f>
        <v/>
      </c>
      <c r="H954" s="177" t="n"/>
      <c r="L954" s="57" t="n">
        <v>0</v>
      </c>
      <c r="M954" s="57" t="n"/>
    </row>
    <row r="955" spans="1:13">
      <c r="A955" s="137" t="n">
        <v>1</v>
      </c>
      <c r="B955" s="100" t="s">
        <v>525</v>
      </c>
      <c r="C955" s="137">
        <f>COUNTIFS(Severity,$B955,AssignedDate,"&gt;="&amp;$C$1,AssignedDate,"&lt;="&amp;$F$1)</f>
        <v/>
      </c>
      <c r="D955" s="137">
        <f>COUNTIFS(Severity,$B955,Status,"&lt;&gt;Suspend",Status,"&lt;&gt;Assigned",Status,"&lt;&gt;Open",Status,"&lt;&gt;Hold",ResolvedDate,"&gt;="&amp;$C$1,ResolvedDate,"&lt;="&amp;$F$1)</f>
        <v/>
      </c>
      <c r="E955" s="137">
        <f>COUNTIFS(Severity,$B955,SLA_Breach,"&lt;&gt;Yes",Status,"&lt;&gt;Suspend",Status,"&lt;&gt;Assigned",Status,"&lt;&gt;Open",Status,"&lt;&gt;Hold&gt;",ResolvedDate,"&gt;="&amp;$C$1,ResolvedDate,"&lt;="&amp;$F$1)</f>
        <v/>
      </c>
      <c r="F955" s="137">
        <f>COUNTIFS(Severity,$B955,SLA_Breach,"Yes",Status,"&lt;&gt;Suspend",Status,"&lt;&gt;Assigned",Status,"&lt;&gt;Open",Status,"&lt;&gt;Hold&gt;",ResolvedDate,"&gt;="&amp;$C$1,ResolvedDate,"&lt;="&amp;$F$1)</f>
        <v/>
      </c>
      <c r="G955" s="137">
        <f>COUNTIFS(Severity,$B955,AssignedDate,"&gt;=01/01/2017 12:00:00 AM",AssignedDate,"&lt;="&amp;$F$1)</f>
        <v/>
      </c>
      <c r="H955" s="177" t="n"/>
      <c r="L955" s="57" t="n">
        <v>0</v>
      </c>
      <c r="M955" s="57" t="n"/>
    </row>
    <row r="956" spans="1:13">
      <c r="A956" s="137" t="n">
        <v>1</v>
      </c>
      <c r="B956" s="100" t="s">
        <v>525</v>
      </c>
      <c r="C956" s="137">
        <f>COUNTIFS(Severity,$B956,AssignedDate,"&gt;="&amp;$C$1,AssignedDate,"&lt;="&amp;$F$1)</f>
        <v/>
      </c>
      <c r="D956" s="137">
        <f>COUNTIFS(Severity,$B956,Status,"&lt;&gt;Suspend",Status,"&lt;&gt;Assigned",Status,"&lt;&gt;Open",Status,"&lt;&gt;Hold",ResolvedDate,"&gt;="&amp;$C$1,ResolvedDate,"&lt;="&amp;$F$1)</f>
        <v/>
      </c>
      <c r="E956" s="137">
        <f>COUNTIFS(Severity,$B956,SLA_Breach,"&lt;&gt;Yes",Status,"&lt;&gt;Suspend",Status,"&lt;&gt;Assigned",Status,"&lt;&gt;Open",Status,"&lt;&gt;Hold&gt;",ResolvedDate,"&gt;="&amp;$C$1,ResolvedDate,"&lt;="&amp;$F$1)</f>
        <v/>
      </c>
      <c r="F956" s="137">
        <f>COUNTIFS(Severity,$B956,SLA_Breach,"Yes",Status,"&lt;&gt;Suspend",Status,"&lt;&gt;Assigned",Status,"&lt;&gt;Open",Status,"&lt;&gt;Hold&gt;",ResolvedDate,"&gt;="&amp;$C$1,ResolvedDate,"&lt;="&amp;$F$1)</f>
        <v/>
      </c>
      <c r="G956" s="137">
        <f>COUNTIFS(Severity,$B956,AssignedDate,"&gt;=01/01/2017 12:00:00 AM",AssignedDate,"&lt;="&amp;$F$1)</f>
        <v/>
      </c>
      <c r="H956" s="177" t="n"/>
      <c r="L956" s="57" t="n">
        <v>0</v>
      </c>
      <c r="M956" s="57" t="n"/>
    </row>
    <row r="957" spans="1:13">
      <c r="A957" s="137" t="n">
        <v>1</v>
      </c>
      <c r="B957" s="100" t="s">
        <v>525</v>
      </c>
      <c r="C957" s="137">
        <f>COUNTIFS(Severity,$B957,AssignedDate,"&gt;="&amp;$C$1,AssignedDate,"&lt;="&amp;$F$1)</f>
        <v/>
      </c>
      <c r="D957" s="137">
        <f>COUNTIFS(Severity,$B957,Status,"&lt;&gt;Suspend",Status,"&lt;&gt;Assigned",Status,"&lt;&gt;Open",Status,"&lt;&gt;Hold",ResolvedDate,"&gt;="&amp;$C$1,ResolvedDate,"&lt;="&amp;$F$1)</f>
        <v/>
      </c>
      <c r="E957" s="137">
        <f>COUNTIFS(Severity,$B957,SLA_Breach,"&lt;&gt;Yes",Status,"&lt;&gt;Suspend",Status,"&lt;&gt;Assigned",Status,"&lt;&gt;Open",Status,"&lt;&gt;Hold&gt;",ResolvedDate,"&gt;="&amp;$C$1,ResolvedDate,"&lt;="&amp;$F$1)</f>
        <v/>
      </c>
      <c r="F957" s="137">
        <f>COUNTIFS(Severity,$B957,SLA_Breach,"Yes",Status,"&lt;&gt;Suspend",Status,"&lt;&gt;Assigned",Status,"&lt;&gt;Open",Status,"&lt;&gt;Hold&gt;",ResolvedDate,"&gt;="&amp;$C$1,ResolvedDate,"&lt;="&amp;$F$1)</f>
        <v/>
      </c>
      <c r="G957" s="137">
        <f>COUNTIFS(Severity,$B957,AssignedDate,"&gt;=01/01/2017 12:00:00 AM",AssignedDate,"&lt;="&amp;$F$1)</f>
        <v/>
      </c>
      <c r="H957" s="177" t="n"/>
      <c r="L957" s="57" t="n">
        <v>0</v>
      </c>
      <c r="M957" s="57" t="n"/>
    </row>
    <row r="958" spans="1:13">
      <c r="A958" s="137" t="n">
        <v>1</v>
      </c>
      <c r="B958" s="100" t="s">
        <v>525</v>
      </c>
      <c r="C958" s="137">
        <f>COUNTIFS(Severity,$B958,AssignedDate,"&gt;="&amp;$C$1,AssignedDate,"&lt;="&amp;$F$1)</f>
        <v/>
      </c>
      <c r="D958" s="137">
        <f>COUNTIFS(Severity,$B958,Status,"&lt;&gt;Suspend",Status,"&lt;&gt;Assigned",Status,"&lt;&gt;Open",Status,"&lt;&gt;Hold",ResolvedDate,"&gt;="&amp;$C$1,ResolvedDate,"&lt;="&amp;$F$1)</f>
        <v/>
      </c>
      <c r="E958" s="137">
        <f>COUNTIFS(Severity,$B958,SLA_Breach,"&lt;&gt;Yes",Status,"&lt;&gt;Suspend",Status,"&lt;&gt;Assigned",Status,"&lt;&gt;Open",Status,"&lt;&gt;Hold&gt;",ResolvedDate,"&gt;="&amp;$C$1,ResolvedDate,"&lt;="&amp;$F$1)</f>
        <v/>
      </c>
      <c r="F958" s="137">
        <f>COUNTIFS(Severity,$B958,SLA_Breach,"Yes",Status,"&lt;&gt;Suspend",Status,"&lt;&gt;Assigned",Status,"&lt;&gt;Open",Status,"&lt;&gt;Hold&gt;",ResolvedDate,"&gt;="&amp;$C$1,ResolvedDate,"&lt;="&amp;$F$1)</f>
        <v/>
      </c>
      <c r="G958" s="137">
        <f>COUNTIFS(Severity,$B958,AssignedDate,"&gt;=01/01/2017 12:00:00 AM",AssignedDate,"&lt;="&amp;$F$1)</f>
        <v/>
      </c>
      <c r="H958" s="177" t="n"/>
      <c r="L958" s="57" t="n">
        <v>0</v>
      </c>
      <c r="M958" s="57" t="n"/>
    </row>
    <row r="959" spans="1:13">
      <c r="A959" s="137" t="n">
        <v>1</v>
      </c>
      <c r="B959" s="100" t="s">
        <v>525</v>
      </c>
      <c r="C959" s="137">
        <f>COUNTIFS(Severity,$B959,AssignedDate,"&gt;="&amp;$C$1,AssignedDate,"&lt;="&amp;$F$1)</f>
        <v/>
      </c>
      <c r="D959" s="137">
        <f>COUNTIFS(Severity,$B959,Status,"&lt;&gt;Suspend",Status,"&lt;&gt;Assigned",Status,"&lt;&gt;Open",Status,"&lt;&gt;Hold",ResolvedDate,"&gt;="&amp;$C$1,ResolvedDate,"&lt;="&amp;$F$1)</f>
        <v/>
      </c>
      <c r="E959" s="137">
        <f>COUNTIFS(Severity,$B959,SLA_Breach,"&lt;&gt;Yes",Status,"&lt;&gt;Suspend",Status,"&lt;&gt;Assigned",Status,"&lt;&gt;Open",Status,"&lt;&gt;Hold&gt;",ResolvedDate,"&gt;="&amp;$C$1,ResolvedDate,"&lt;="&amp;$F$1)</f>
        <v/>
      </c>
      <c r="F959" s="137">
        <f>COUNTIFS(Severity,$B959,SLA_Breach,"Yes",Status,"&lt;&gt;Suspend",Status,"&lt;&gt;Assigned",Status,"&lt;&gt;Open",Status,"&lt;&gt;Hold&gt;",ResolvedDate,"&gt;="&amp;$C$1,ResolvedDate,"&lt;="&amp;$F$1)</f>
        <v/>
      </c>
      <c r="G959" s="137">
        <f>COUNTIFS(Severity,$B959,AssignedDate,"&gt;=01/01/2017 12:00:00 AM",AssignedDate,"&lt;="&amp;$F$1)</f>
        <v/>
      </c>
      <c r="H959" s="177" t="n"/>
      <c r="L959" s="57" t="n">
        <v>0</v>
      </c>
      <c r="M959" s="57" t="n"/>
    </row>
    <row r="960" spans="1:13">
      <c r="A960" s="137" t="n">
        <v>1</v>
      </c>
      <c r="B960" s="100" t="s">
        <v>525</v>
      </c>
      <c r="C960" s="137">
        <f>COUNTIFS(Severity,$B960,AssignedDate,"&gt;="&amp;$C$1,AssignedDate,"&lt;="&amp;$F$1)</f>
        <v/>
      </c>
      <c r="D960" s="137">
        <f>COUNTIFS(Severity,$B960,Status,"&lt;&gt;Suspend",Status,"&lt;&gt;Assigned",Status,"&lt;&gt;Open",Status,"&lt;&gt;Hold",ResolvedDate,"&gt;="&amp;$C$1,ResolvedDate,"&lt;="&amp;$F$1)</f>
        <v/>
      </c>
      <c r="E960" s="137">
        <f>COUNTIFS(Severity,$B960,SLA_Breach,"&lt;&gt;Yes",Status,"&lt;&gt;Suspend",Status,"&lt;&gt;Assigned",Status,"&lt;&gt;Open",Status,"&lt;&gt;Hold&gt;",ResolvedDate,"&gt;="&amp;$C$1,ResolvedDate,"&lt;="&amp;$F$1)</f>
        <v/>
      </c>
      <c r="F960" s="137">
        <f>COUNTIFS(Severity,$B960,SLA_Breach,"Yes",Status,"&lt;&gt;Suspend",Status,"&lt;&gt;Assigned",Status,"&lt;&gt;Open",Status,"&lt;&gt;Hold&gt;",ResolvedDate,"&gt;="&amp;$C$1,ResolvedDate,"&lt;="&amp;$F$1)</f>
        <v/>
      </c>
      <c r="G960" s="137">
        <f>COUNTIFS(Severity,$B960,AssignedDate,"&gt;=01/01/2017 12:00:00 AM",AssignedDate,"&lt;="&amp;$F$1)</f>
        <v/>
      </c>
      <c r="H960" s="177" t="n"/>
      <c r="L960" s="57" t="n">
        <v>0</v>
      </c>
      <c r="M960" s="57" t="n"/>
    </row>
    <row r="961" spans="1:13">
      <c r="A961" s="137" t="n">
        <v>1</v>
      </c>
      <c r="B961" s="100" t="s">
        <v>525</v>
      </c>
      <c r="C961" s="137">
        <f>COUNTIFS(Severity,$B961,AssignedDate,"&gt;="&amp;$C$1,AssignedDate,"&lt;="&amp;$F$1)</f>
        <v/>
      </c>
      <c r="D961" s="137">
        <f>COUNTIFS(Severity,$B961,Status,"&lt;&gt;Suspend",Status,"&lt;&gt;Assigned",Status,"&lt;&gt;Open",Status,"&lt;&gt;Hold",ResolvedDate,"&gt;="&amp;$C$1,ResolvedDate,"&lt;="&amp;$F$1)</f>
        <v/>
      </c>
      <c r="E961" s="137">
        <f>COUNTIFS(Severity,$B961,SLA_Breach,"&lt;&gt;Yes",Status,"&lt;&gt;Suspend",Status,"&lt;&gt;Assigned",Status,"&lt;&gt;Open",Status,"&lt;&gt;Hold&gt;",ResolvedDate,"&gt;="&amp;$C$1,ResolvedDate,"&lt;="&amp;$F$1)</f>
        <v/>
      </c>
      <c r="F961" s="137">
        <f>COUNTIFS(Severity,$B961,SLA_Breach,"Yes",Status,"&lt;&gt;Suspend",Status,"&lt;&gt;Assigned",Status,"&lt;&gt;Open",Status,"&lt;&gt;Hold&gt;",ResolvedDate,"&gt;="&amp;$C$1,ResolvedDate,"&lt;="&amp;$F$1)</f>
        <v/>
      </c>
      <c r="G961" s="137">
        <f>COUNTIFS(Severity,$B961,AssignedDate,"&gt;=01/01/2017 12:00:00 AM",AssignedDate,"&lt;="&amp;$F$1)</f>
        <v/>
      </c>
      <c r="H961" s="177" t="n"/>
      <c r="L961" s="57" t="n">
        <v>0</v>
      </c>
      <c r="M961" s="57" t="n"/>
    </row>
    <row r="962" spans="1:13">
      <c r="A962" s="137" t="n">
        <v>1</v>
      </c>
      <c r="B962" s="100" t="s">
        <v>525</v>
      </c>
      <c r="C962" s="137">
        <f>COUNTIFS(Severity,$B962,AssignedDate,"&gt;="&amp;$C$1,AssignedDate,"&lt;="&amp;$F$1)</f>
        <v/>
      </c>
      <c r="D962" s="137">
        <f>COUNTIFS(Severity,$B962,Status,"&lt;&gt;Suspend",Status,"&lt;&gt;Assigned",Status,"&lt;&gt;Open",Status,"&lt;&gt;Hold",ResolvedDate,"&gt;="&amp;$C$1,ResolvedDate,"&lt;="&amp;$F$1)</f>
        <v/>
      </c>
      <c r="E962" s="137">
        <f>COUNTIFS(Severity,$B962,SLA_Breach,"&lt;&gt;Yes",Status,"&lt;&gt;Suspend",Status,"&lt;&gt;Assigned",Status,"&lt;&gt;Open",Status,"&lt;&gt;Hold&gt;",ResolvedDate,"&gt;="&amp;$C$1,ResolvedDate,"&lt;="&amp;$F$1)</f>
        <v/>
      </c>
      <c r="F962" s="137">
        <f>COUNTIFS(Severity,$B962,SLA_Breach,"Yes",Status,"&lt;&gt;Suspend",Status,"&lt;&gt;Assigned",Status,"&lt;&gt;Open",Status,"&lt;&gt;Hold&gt;",ResolvedDate,"&gt;="&amp;$C$1,ResolvedDate,"&lt;="&amp;$F$1)</f>
        <v/>
      </c>
      <c r="G962" s="137">
        <f>COUNTIFS(Severity,$B962,AssignedDate,"&gt;=01/01/2017 12:00:00 AM",AssignedDate,"&lt;="&amp;$F$1)</f>
        <v/>
      </c>
      <c r="H962" s="177" t="n"/>
      <c r="L962" s="57" t="n">
        <v>0</v>
      </c>
      <c r="M962" s="57" t="n"/>
    </row>
    <row r="963" spans="1:13">
      <c r="A963" s="137" t="n">
        <v>1</v>
      </c>
      <c r="B963" s="100" t="s">
        <v>525</v>
      </c>
      <c r="C963" s="137">
        <f>COUNTIFS(Severity,$B963,AssignedDate,"&gt;="&amp;$C$1,AssignedDate,"&lt;="&amp;$F$1)</f>
        <v/>
      </c>
      <c r="D963" s="137">
        <f>COUNTIFS(Severity,$B963,Status,"&lt;&gt;Suspend",Status,"&lt;&gt;Assigned",Status,"&lt;&gt;Open",Status,"&lt;&gt;Hold",ResolvedDate,"&gt;="&amp;$C$1,ResolvedDate,"&lt;="&amp;$F$1)</f>
        <v/>
      </c>
      <c r="E963" s="137">
        <f>COUNTIFS(Severity,$B963,SLA_Breach,"&lt;&gt;Yes",Status,"&lt;&gt;Suspend",Status,"&lt;&gt;Assigned",Status,"&lt;&gt;Open",Status,"&lt;&gt;Hold&gt;",ResolvedDate,"&gt;="&amp;$C$1,ResolvedDate,"&lt;="&amp;$F$1)</f>
        <v/>
      </c>
      <c r="F963" s="137">
        <f>COUNTIFS(Severity,$B963,SLA_Breach,"Yes",Status,"&lt;&gt;Suspend",Status,"&lt;&gt;Assigned",Status,"&lt;&gt;Open",Status,"&lt;&gt;Hold&gt;",ResolvedDate,"&gt;="&amp;$C$1,ResolvedDate,"&lt;="&amp;$F$1)</f>
        <v/>
      </c>
      <c r="G963" s="137">
        <f>COUNTIFS(Severity,$B963,AssignedDate,"&gt;=01/01/2017 12:00:00 AM",AssignedDate,"&lt;="&amp;$F$1)</f>
        <v/>
      </c>
      <c r="H963" s="177" t="n"/>
      <c r="L963" s="57" t="n">
        <v>0</v>
      </c>
      <c r="M963" s="57" t="n"/>
    </row>
    <row r="964" spans="1:13">
      <c r="A964" s="137" t="n">
        <v>1</v>
      </c>
      <c r="B964" s="100" t="s">
        <v>525</v>
      </c>
      <c r="C964" s="137">
        <f>COUNTIFS(Severity,$B964,AssignedDate,"&gt;="&amp;$C$1,AssignedDate,"&lt;="&amp;$F$1)</f>
        <v/>
      </c>
      <c r="D964" s="137">
        <f>COUNTIFS(Severity,$B964,Status,"&lt;&gt;Suspend",Status,"&lt;&gt;Assigned",Status,"&lt;&gt;Open",Status,"&lt;&gt;Hold",ResolvedDate,"&gt;="&amp;$C$1,ResolvedDate,"&lt;="&amp;$F$1)</f>
        <v/>
      </c>
      <c r="E964" s="137">
        <f>COUNTIFS(Severity,$B964,SLA_Breach,"&lt;&gt;Yes",Status,"&lt;&gt;Suspend",Status,"&lt;&gt;Assigned",Status,"&lt;&gt;Open",Status,"&lt;&gt;Hold&gt;",ResolvedDate,"&gt;="&amp;$C$1,ResolvedDate,"&lt;="&amp;$F$1)</f>
        <v/>
      </c>
      <c r="F964" s="137">
        <f>COUNTIFS(Severity,$B964,SLA_Breach,"Yes",Status,"&lt;&gt;Suspend",Status,"&lt;&gt;Assigned",Status,"&lt;&gt;Open",Status,"&lt;&gt;Hold&gt;",ResolvedDate,"&gt;="&amp;$C$1,ResolvedDate,"&lt;="&amp;$F$1)</f>
        <v/>
      </c>
      <c r="G964" s="137">
        <f>COUNTIFS(Severity,$B964,AssignedDate,"&gt;=01/01/2017 12:00:00 AM",AssignedDate,"&lt;="&amp;$F$1)</f>
        <v/>
      </c>
      <c r="H964" s="177" t="n"/>
      <c r="L964" s="57" t="n">
        <v>0</v>
      </c>
      <c r="M964" s="57" t="n"/>
    </row>
    <row r="965" spans="1:13">
      <c r="A965" s="137" t="n">
        <v>1</v>
      </c>
      <c r="B965" s="100" t="s">
        <v>525</v>
      </c>
      <c r="C965" s="137">
        <f>COUNTIFS(Severity,$B965,AssignedDate,"&gt;="&amp;$C$1,AssignedDate,"&lt;="&amp;$F$1)</f>
        <v/>
      </c>
      <c r="D965" s="137">
        <f>COUNTIFS(Severity,$B965,Status,"&lt;&gt;Suspend",Status,"&lt;&gt;Assigned",Status,"&lt;&gt;Open",Status,"&lt;&gt;Hold",ResolvedDate,"&gt;="&amp;$C$1,ResolvedDate,"&lt;="&amp;$F$1)</f>
        <v/>
      </c>
      <c r="E965" s="137">
        <f>COUNTIFS(Severity,$B965,SLA_Breach,"&lt;&gt;Yes",Status,"&lt;&gt;Suspend",Status,"&lt;&gt;Assigned",Status,"&lt;&gt;Open",Status,"&lt;&gt;Hold&gt;",ResolvedDate,"&gt;="&amp;$C$1,ResolvedDate,"&lt;="&amp;$F$1)</f>
        <v/>
      </c>
      <c r="F965" s="137">
        <f>COUNTIFS(Severity,$B965,SLA_Breach,"Yes",Status,"&lt;&gt;Suspend",Status,"&lt;&gt;Assigned",Status,"&lt;&gt;Open",Status,"&lt;&gt;Hold&gt;",ResolvedDate,"&gt;="&amp;$C$1,ResolvedDate,"&lt;="&amp;$F$1)</f>
        <v/>
      </c>
      <c r="G965" s="137">
        <f>COUNTIFS(Severity,$B965,AssignedDate,"&gt;=01/01/2017 12:00:00 AM",AssignedDate,"&lt;="&amp;$F$1)</f>
        <v/>
      </c>
      <c r="H965" s="177" t="n"/>
      <c r="L965" s="57" t="n">
        <v>0</v>
      </c>
      <c r="M965" s="57" t="n"/>
    </row>
    <row r="966" spans="1:13">
      <c r="A966" s="137" t="n">
        <v>1</v>
      </c>
      <c r="B966" s="100" t="s">
        <v>525</v>
      </c>
      <c r="C966" s="137">
        <f>COUNTIFS(Severity,$B966,AssignedDate,"&gt;="&amp;$C$1,AssignedDate,"&lt;="&amp;$F$1)</f>
        <v/>
      </c>
      <c r="D966" s="137">
        <f>COUNTIFS(Severity,$B966,Status,"&lt;&gt;Suspend",Status,"&lt;&gt;Assigned",Status,"&lt;&gt;Open",Status,"&lt;&gt;Hold",ResolvedDate,"&gt;="&amp;$C$1,ResolvedDate,"&lt;="&amp;$F$1)</f>
        <v/>
      </c>
      <c r="E966" s="137">
        <f>COUNTIFS(Severity,$B966,SLA_Breach,"&lt;&gt;Yes",Status,"&lt;&gt;Suspend",Status,"&lt;&gt;Assigned",Status,"&lt;&gt;Open",Status,"&lt;&gt;Hold&gt;",ResolvedDate,"&gt;="&amp;$C$1,ResolvedDate,"&lt;="&amp;$F$1)</f>
        <v/>
      </c>
      <c r="F966" s="137">
        <f>COUNTIFS(Severity,$B966,SLA_Breach,"Yes",Status,"&lt;&gt;Suspend",Status,"&lt;&gt;Assigned",Status,"&lt;&gt;Open",Status,"&lt;&gt;Hold&gt;",ResolvedDate,"&gt;="&amp;$C$1,ResolvedDate,"&lt;="&amp;$F$1)</f>
        <v/>
      </c>
      <c r="G966" s="137">
        <f>COUNTIFS(Severity,$B966,AssignedDate,"&gt;=01/01/2017 12:00:00 AM",AssignedDate,"&lt;="&amp;$F$1)</f>
        <v/>
      </c>
      <c r="H966" s="177" t="n"/>
      <c r="L966" s="57" t="n">
        <v>0</v>
      </c>
      <c r="M966" s="57" t="n"/>
    </row>
    <row r="967" spans="1:13">
      <c r="A967" s="137" t="n">
        <v>1</v>
      </c>
      <c r="B967" s="100" t="s">
        <v>525</v>
      </c>
      <c r="C967" s="137">
        <f>COUNTIFS(Severity,$B967,AssignedDate,"&gt;="&amp;$C$1,AssignedDate,"&lt;="&amp;$F$1)</f>
        <v/>
      </c>
      <c r="D967" s="137">
        <f>COUNTIFS(Severity,$B967,Status,"&lt;&gt;Suspend",Status,"&lt;&gt;Assigned",Status,"&lt;&gt;Open",Status,"&lt;&gt;Hold",ResolvedDate,"&gt;="&amp;$C$1,ResolvedDate,"&lt;="&amp;$F$1)</f>
        <v/>
      </c>
      <c r="E967" s="137">
        <f>COUNTIFS(Severity,$B967,SLA_Breach,"&lt;&gt;Yes",Status,"&lt;&gt;Suspend",Status,"&lt;&gt;Assigned",Status,"&lt;&gt;Open",Status,"&lt;&gt;Hold&gt;",ResolvedDate,"&gt;="&amp;$C$1,ResolvedDate,"&lt;="&amp;$F$1)</f>
        <v/>
      </c>
      <c r="F967" s="137">
        <f>COUNTIFS(Severity,$B967,SLA_Breach,"Yes",Status,"&lt;&gt;Suspend",Status,"&lt;&gt;Assigned",Status,"&lt;&gt;Open",Status,"&lt;&gt;Hold&gt;",ResolvedDate,"&gt;="&amp;$C$1,ResolvedDate,"&lt;="&amp;$F$1)</f>
        <v/>
      </c>
      <c r="G967" s="137">
        <f>COUNTIFS(Severity,$B967,AssignedDate,"&gt;=01/01/2017 12:00:00 AM",AssignedDate,"&lt;="&amp;$F$1)</f>
        <v/>
      </c>
      <c r="H967" s="177" t="n"/>
      <c r="L967" s="57" t="n">
        <v>0</v>
      </c>
      <c r="M967" s="57" t="n"/>
    </row>
    <row r="968" spans="1:13">
      <c r="A968" s="137" t="n">
        <v>1</v>
      </c>
      <c r="B968" s="100" t="s">
        <v>525</v>
      </c>
      <c r="C968" s="137">
        <f>COUNTIFS(Severity,$B968,AssignedDate,"&gt;="&amp;$C$1,AssignedDate,"&lt;="&amp;$F$1)</f>
        <v/>
      </c>
      <c r="D968" s="137">
        <f>COUNTIFS(Severity,$B968,Status,"&lt;&gt;Suspend",Status,"&lt;&gt;Assigned",Status,"&lt;&gt;Open",Status,"&lt;&gt;Hold",ResolvedDate,"&gt;="&amp;$C$1,ResolvedDate,"&lt;="&amp;$F$1)</f>
        <v/>
      </c>
      <c r="E968" s="137">
        <f>COUNTIFS(Severity,$B968,SLA_Breach,"&lt;&gt;Yes",Status,"&lt;&gt;Suspend",Status,"&lt;&gt;Assigned",Status,"&lt;&gt;Open",Status,"&lt;&gt;Hold&gt;",ResolvedDate,"&gt;="&amp;$C$1,ResolvedDate,"&lt;="&amp;$F$1)</f>
        <v/>
      </c>
      <c r="F968" s="137">
        <f>COUNTIFS(Severity,$B968,SLA_Breach,"Yes",Status,"&lt;&gt;Suspend",Status,"&lt;&gt;Assigned",Status,"&lt;&gt;Open",Status,"&lt;&gt;Hold&gt;",ResolvedDate,"&gt;="&amp;$C$1,ResolvedDate,"&lt;="&amp;$F$1)</f>
        <v/>
      </c>
      <c r="G968" s="137">
        <f>COUNTIFS(Severity,$B968,AssignedDate,"&gt;=01/01/2017 12:00:00 AM",AssignedDate,"&lt;="&amp;$F$1)</f>
        <v/>
      </c>
      <c r="H968" s="177" t="n"/>
      <c r="L968" s="57" t="n">
        <v>0</v>
      </c>
      <c r="M968" s="57" t="n"/>
    </row>
    <row r="969" spans="1:13">
      <c r="A969" s="137" t="n">
        <v>1</v>
      </c>
      <c r="B969" s="100" t="s">
        <v>525</v>
      </c>
      <c r="C969" s="137">
        <f>COUNTIFS(Severity,$B969,AssignedDate,"&gt;="&amp;$C$1,AssignedDate,"&lt;="&amp;$F$1)</f>
        <v/>
      </c>
      <c r="D969" s="137">
        <f>COUNTIFS(Severity,$B969,Status,"&lt;&gt;Suspend",Status,"&lt;&gt;Assigned",Status,"&lt;&gt;Open",Status,"&lt;&gt;Hold",ResolvedDate,"&gt;="&amp;$C$1,ResolvedDate,"&lt;="&amp;$F$1)</f>
        <v/>
      </c>
      <c r="E969" s="137">
        <f>COUNTIFS(Severity,$B969,SLA_Breach,"&lt;&gt;Yes",Status,"&lt;&gt;Suspend",Status,"&lt;&gt;Assigned",Status,"&lt;&gt;Open",Status,"&lt;&gt;Hold&gt;",ResolvedDate,"&gt;="&amp;$C$1,ResolvedDate,"&lt;="&amp;$F$1)</f>
        <v/>
      </c>
      <c r="F969" s="137">
        <f>COUNTIFS(Severity,$B969,SLA_Breach,"Yes",Status,"&lt;&gt;Suspend",Status,"&lt;&gt;Assigned",Status,"&lt;&gt;Open",Status,"&lt;&gt;Hold&gt;",ResolvedDate,"&gt;="&amp;$C$1,ResolvedDate,"&lt;="&amp;$F$1)</f>
        <v/>
      </c>
      <c r="G969" s="137">
        <f>COUNTIFS(Severity,$B969,AssignedDate,"&gt;=01/01/2017 12:00:00 AM",AssignedDate,"&lt;="&amp;$F$1)</f>
        <v/>
      </c>
      <c r="H969" s="177" t="n"/>
      <c r="L969" s="57" t="n">
        <v>0</v>
      </c>
      <c r="M969" s="57" t="n"/>
    </row>
    <row r="970" spans="1:13">
      <c r="A970" s="137" t="n">
        <v>1</v>
      </c>
      <c r="B970" s="100" t="s">
        <v>525</v>
      </c>
      <c r="C970" s="137">
        <f>COUNTIFS(Severity,$B970,AssignedDate,"&gt;="&amp;$C$1,AssignedDate,"&lt;="&amp;$F$1)</f>
        <v/>
      </c>
      <c r="D970" s="137">
        <f>COUNTIFS(Severity,$B970,Status,"&lt;&gt;Suspend",Status,"&lt;&gt;Assigned",Status,"&lt;&gt;Open",Status,"&lt;&gt;Hold",ResolvedDate,"&gt;="&amp;$C$1,ResolvedDate,"&lt;="&amp;$F$1)</f>
        <v/>
      </c>
      <c r="E970" s="137">
        <f>COUNTIFS(Severity,$B970,SLA_Breach,"&lt;&gt;Yes",Status,"&lt;&gt;Suspend",Status,"&lt;&gt;Assigned",Status,"&lt;&gt;Open",Status,"&lt;&gt;Hold&gt;",ResolvedDate,"&gt;="&amp;$C$1,ResolvedDate,"&lt;="&amp;$F$1)</f>
        <v/>
      </c>
      <c r="F970" s="137">
        <f>COUNTIFS(Severity,$B970,SLA_Breach,"Yes",Status,"&lt;&gt;Suspend",Status,"&lt;&gt;Assigned",Status,"&lt;&gt;Open",Status,"&lt;&gt;Hold&gt;",ResolvedDate,"&gt;="&amp;$C$1,ResolvedDate,"&lt;="&amp;$F$1)</f>
        <v/>
      </c>
      <c r="G970" s="137">
        <f>COUNTIFS(Severity,$B970,AssignedDate,"&gt;=01/01/2017 12:00:00 AM",AssignedDate,"&lt;="&amp;$F$1)</f>
        <v/>
      </c>
      <c r="H970" s="177" t="n"/>
      <c r="L970" s="57" t="n">
        <v>0</v>
      </c>
      <c r="M970" s="57" t="n"/>
    </row>
    <row r="971" spans="1:13">
      <c r="A971" s="137" t="n">
        <v>1</v>
      </c>
      <c r="B971" s="100" t="s">
        <v>525</v>
      </c>
      <c r="C971" s="137">
        <f>COUNTIFS(Severity,$B971,AssignedDate,"&gt;="&amp;$C$1,AssignedDate,"&lt;="&amp;$F$1)</f>
        <v/>
      </c>
      <c r="D971" s="137">
        <f>COUNTIFS(Severity,$B971,Status,"&lt;&gt;Suspend",Status,"&lt;&gt;Assigned",Status,"&lt;&gt;Open",Status,"&lt;&gt;Hold",ResolvedDate,"&gt;="&amp;$C$1,ResolvedDate,"&lt;="&amp;$F$1)</f>
        <v/>
      </c>
      <c r="E971" s="137">
        <f>COUNTIFS(Severity,$B971,SLA_Breach,"&lt;&gt;Yes",Status,"&lt;&gt;Suspend",Status,"&lt;&gt;Assigned",Status,"&lt;&gt;Open",Status,"&lt;&gt;Hold&gt;",ResolvedDate,"&gt;="&amp;$C$1,ResolvedDate,"&lt;="&amp;$F$1)</f>
        <v/>
      </c>
      <c r="F971" s="137">
        <f>COUNTIFS(Severity,$B971,SLA_Breach,"Yes",Status,"&lt;&gt;Suspend",Status,"&lt;&gt;Assigned",Status,"&lt;&gt;Open",Status,"&lt;&gt;Hold&gt;",ResolvedDate,"&gt;="&amp;$C$1,ResolvedDate,"&lt;="&amp;$F$1)</f>
        <v/>
      </c>
      <c r="G971" s="137">
        <f>COUNTIFS(Severity,$B971,AssignedDate,"&gt;=01/01/2017 12:00:00 AM",AssignedDate,"&lt;="&amp;$F$1)</f>
        <v/>
      </c>
      <c r="H971" s="177" t="n"/>
      <c r="L971" s="57" t="n">
        <v>0</v>
      </c>
      <c r="M971" s="57" t="n"/>
    </row>
    <row r="972" spans="1:13">
      <c r="A972" s="137" t="n">
        <v>1</v>
      </c>
      <c r="B972" s="100" t="s">
        <v>525</v>
      </c>
      <c r="C972" s="137">
        <f>COUNTIFS(Severity,$B972,AssignedDate,"&gt;="&amp;$C$1,AssignedDate,"&lt;="&amp;$F$1)</f>
        <v/>
      </c>
      <c r="D972" s="137">
        <f>COUNTIFS(Severity,$B972,Status,"&lt;&gt;Suspend",Status,"&lt;&gt;Assigned",Status,"&lt;&gt;Open",Status,"&lt;&gt;Hold",ResolvedDate,"&gt;="&amp;$C$1,ResolvedDate,"&lt;="&amp;$F$1)</f>
        <v/>
      </c>
      <c r="E972" s="137">
        <f>COUNTIFS(Severity,$B972,SLA_Breach,"&lt;&gt;Yes",Status,"&lt;&gt;Suspend",Status,"&lt;&gt;Assigned",Status,"&lt;&gt;Open",Status,"&lt;&gt;Hold&gt;",ResolvedDate,"&gt;="&amp;$C$1,ResolvedDate,"&lt;="&amp;$F$1)</f>
        <v/>
      </c>
      <c r="F972" s="137">
        <f>COUNTIFS(Severity,$B972,SLA_Breach,"Yes",Status,"&lt;&gt;Suspend",Status,"&lt;&gt;Assigned",Status,"&lt;&gt;Open",Status,"&lt;&gt;Hold&gt;",ResolvedDate,"&gt;="&amp;$C$1,ResolvedDate,"&lt;="&amp;$F$1)</f>
        <v/>
      </c>
      <c r="G972" s="137">
        <f>COUNTIFS(Severity,$B972,AssignedDate,"&gt;=01/01/2017 12:00:00 AM",AssignedDate,"&lt;="&amp;$F$1)</f>
        <v/>
      </c>
      <c r="H972" s="177" t="n"/>
      <c r="L972" s="57" t="n">
        <v>0</v>
      </c>
      <c r="M972" s="57" t="n"/>
    </row>
    <row r="973" spans="1:13">
      <c r="A973" s="137" t="n">
        <v>1</v>
      </c>
      <c r="B973" s="100" t="s">
        <v>525</v>
      </c>
      <c r="C973" s="137">
        <f>COUNTIFS(Severity,$B973,AssignedDate,"&gt;="&amp;$C$1,AssignedDate,"&lt;="&amp;$F$1)</f>
        <v/>
      </c>
      <c r="D973" s="137">
        <f>COUNTIFS(Severity,$B973,Status,"&lt;&gt;Suspend",Status,"&lt;&gt;Assigned",Status,"&lt;&gt;Open",Status,"&lt;&gt;Hold",ResolvedDate,"&gt;="&amp;$C$1,ResolvedDate,"&lt;="&amp;$F$1)</f>
        <v/>
      </c>
      <c r="E973" s="137">
        <f>COUNTIFS(Severity,$B973,SLA_Breach,"&lt;&gt;Yes",Status,"&lt;&gt;Suspend",Status,"&lt;&gt;Assigned",Status,"&lt;&gt;Open",Status,"&lt;&gt;Hold&gt;",ResolvedDate,"&gt;="&amp;$C$1,ResolvedDate,"&lt;="&amp;$F$1)</f>
        <v/>
      </c>
      <c r="F973" s="137">
        <f>COUNTIFS(Severity,$B973,SLA_Breach,"Yes",Status,"&lt;&gt;Suspend",Status,"&lt;&gt;Assigned",Status,"&lt;&gt;Open",Status,"&lt;&gt;Hold&gt;",ResolvedDate,"&gt;="&amp;$C$1,ResolvedDate,"&lt;="&amp;$F$1)</f>
        <v/>
      </c>
      <c r="G973" s="137">
        <f>COUNTIFS(Severity,$B973,AssignedDate,"&gt;=01/01/2017 12:00:00 AM",AssignedDate,"&lt;="&amp;$F$1)</f>
        <v/>
      </c>
      <c r="H973" s="177" t="n"/>
      <c r="L973" s="57" t="n">
        <v>0</v>
      </c>
      <c r="M973" s="57" t="n"/>
    </row>
    <row r="974" spans="1:13">
      <c r="A974" s="137" t="n">
        <v>1</v>
      </c>
      <c r="B974" s="100" t="s">
        <v>525</v>
      </c>
      <c r="C974" s="137">
        <f>COUNTIFS(Severity,$B974,AssignedDate,"&gt;="&amp;$C$1,AssignedDate,"&lt;="&amp;$F$1)</f>
        <v/>
      </c>
      <c r="D974" s="137">
        <f>COUNTIFS(Severity,$B974,Status,"&lt;&gt;Suspend",Status,"&lt;&gt;Assigned",Status,"&lt;&gt;Open",Status,"&lt;&gt;Hold",ResolvedDate,"&gt;="&amp;$C$1,ResolvedDate,"&lt;="&amp;$F$1)</f>
        <v/>
      </c>
      <c r="E974" s="137">
        <f>COUNTIFS(Severity,$B974,SLA_Breach,"&lt;&gt;Yes",Status,"&lt;&gt;Suspend",Status,"&lt;&gt;Assigned",Status,"&lt;&gt;Open",Status,"&lt;&gt;Hold&gt;",ResolvedDate,"&gt;="&amp;$C$1,ResolvedDate,"&lt;="&amp;$F$1)</f>
        <v/>
      </c>
      <c r="F974" s="137">
        <f>COUNTIFS(Severity,$B974,SLA_Breach,"Yes",Status,"&lt;&gt;Suspend",Status,"&lt;&gt;Assigned",Status,"&lt;&gt;Open",Status,"&lt;&gt;Hold&gt;",ResolvedDate,"&gt;="&amp;$C$1,ResolvedDate,"&lt;="&amp;$F$1)</f>
        <v/>
      </c>
      <c r="G974" s="137">
        <f>COUNTIFS(Severity,$B974,AssignedDate,"&gt;=01/01/2017 12:00:00 AM",AssignedDate,"&lt;="&amp;$F$1)</f>
        <v/>
      </c>
      <c r="H974" s="177" t="n"/>
      <c r="L974" s="57" t="n">
        <v>0</v>
      </c>
      <c r="M974" s="57" t="n"/>
    </row>
    <row r="975" spans="1:13">
      <c r="A975" s="137" t="n">
        <v>1</v>
      </c>
      <c r="B975" s="100" t="s">
        <v>525</v>
      </c>
      <c r="C975" s="137">
        <f>COUNTIFS(Severity,$B975,AssignedDate,"&gt;="&amp;$C$1,AssignedDate,"&lt;="&amp;$F$1)</f>
        <v/>
      </c>
      <c r="D975" s="137">
        <f>COUNTIFS(Severity,$B975,Status,"&lt;&gt;Suspend",Status,"&lt;&gt;Assigned",Status,"&lt;&gt;Open",Status,"&lt;&gt;Hold",ResolvedDate,"&gt;="&amp;$C$1,ResolvedDate,"&lt;="&amp;$F$1)</f>
        <v/>
      </c>
      <c r="E975" s="137">
        <f>COUNTIFS(Severity,$B975,SLA_Breach,"&lt;&gt;Yes",Status,"&lt;&gt;Suspend",Status,"&lt;&gt;Assigned",Status,"&lt;&gt;Open",Status,"&lt;&gt;Hold&gt;",ResolvedDate,"&gt;="&amp;$C$1,ResolvedDate,"&lt;="&amp;$F$1)</f>
        <v/>
      </c>
      <c r="F975" s="137">
        <f>COUNTIFS(Severity,$B975,SLA_Breach,"Yes",Status,"&lt;&gt;Suspend",Status,"&lt;&gt;Assigned",Status,"&lt;&gt;Open",Status,"&lt;&gt;Hold&gt;",ResolvedDate,"&gt;="&amp;$C$1,ResolvedDate,"&lt;="&amp;$F$1)</f>
        <v/>
      </c>
      <c r="G975" s="137">
        <f>COUNTIFS(Severity,$B975,AssignedDate,"&gt;=01/01/2017 12:00:00 AM",AssignedDate,"&lt;="&amp;$F$1)</f>
        <v/>
      </c>
      <c r="H975" s="177" t="n"/>
      <c r="L975" s="57" t="n">
        <v>0</v>
      </c>
      <c r="M975" s="57" t="n"/>
    </row>
    <row r="976" spans="1:13">
      <c r="A976" s="137" t="n">
        <v>1</v>
      </c>
      <c r="B976" s="100" t="s">
        <v>525</v>
      </c>
      <c r="C976" s="137">
        <f>COUNTIFS(Severity,$B976,AssignedDate,"&gt;="&amp;$C$1,AssignedDate,"&lt;="&amp;$F$1)</f>
        <v/>
      </c>
      <c r="D976" s="137">
        <f>COUNTIFS(Severity,$B976,Status,"&lt;&gt;Suspend",Status,"&lt;&gt;Assigned",Status,"&lt;&gt;Open",Status,"&lt;&gt;Hold",ResolvedDate,"&gt;="&amp;$C$1,ResolvedDate,"&lt;="&amp;$F$1)</f>
        <v/>
      </c>
      <c r="E976" s="137">
        <f>COUNTIFS(Severity,$B976,SLA_Breach,"&lt;&gt;Yes",Status,"&lt;&gt;Suspend",Status,"&lt;&gt;Assigned",Status,"&lt;&gt;Open",Status,"&lt;&gt;Hold&gt;",ResolvedDate,"&gt;="&amp;$C$1,ResolvedDate,"&lt;="&amp;$F$1)</f>
        <v/>
      </c>
      <c r="F976" s="137">
        <f>COUNTIFS(Severity,$B976,SLA_Breach,"Yes",Status,"&lt;&gt;Suspend",Status,"&lt;&gt;Assigned",Status,"&lt;&gt;Open",Status,"&lt;&gt;Hold&gt;",ResolvedDate,"&gt;="&amp;$C$1,ResolvedDate,"&lt;="&amp;$F$1)</f>
        <v/>
      </c>
      <c r="G976" s="137">
        <f>COUNTIFS(Severity,$B976,AssignedDate,"&gt;=01/01/2017 12:00:00 AM",AssignedDate,"&lt;="&amp;$F$1)</f>
        <v/>
      </c>
      <c r="H976" s="177" t="n"/>
      <c r="L976" s="57" t="n">
        <v>0</v>
      </c>
      <c r="M976" s="57" t="n"/>
    </row>
    <row r="977" spans="1:13">
      <c r="A977" s="137" t="n">
        <v>1</v>
      </c>
      <c r="B977" s="100" t="s">
        <v>525</v>
      </c>
      <c r="C977" s="137">
        <f>COUNTIFS(Severity,$B977,AssignedDate,"&gt;="&amp;$C$1,AssignedDate,"&lt;="&amp;$F$1)</f>
        <v/>
      </c>
      <c r="D977" s="137">
        <f>COUNTIFS(Severity,$B977,Status,"&lt;&gt;Suspend",Status,"&lt;&gt;Assigned",Status,"&lt;&gt;Open",Status,"&lt;&gt;Hold",ResolvedDate,"&gt;="&amp;$C$1,ResolvedDate,"&lt;="&amp;$F$1)</f>
        <v/>
      </c>
      <c r="E977" s="137">
        <f>COUNTIFS(Severity,$B977,SLA_Breach,"&lt;&gt;Yes",Status,"&lt;&gt;Suspend",Status,"&lt;&gt;Assigned",Status,"&lt;&gt;Open",Status,"&lt;&gt;Hold&gt;",ResolvedDate,"&gt;="&amp;$C$1,ResolvedDate,"&lt;="&amp;$F$1)</f>
        <v/>
      </c>
      <c r="F977" s="137">
        <f>COUNTIFS(Severity,$B977,SLA_Breach,"Yes",Status,"&lt;&gt;Suspend",Status,"&lt;&gt;Assigned",Status,"&lt;&gt;Open",Status,"&lt;&gt;Hold&gt;",ResolvedDate,"&gt;="&amp;$C$1,ResolvedDate,"&lt;="&amp;$F$1)</f>
        <v/>
      </c>
      <c r="G977" s="137">
        <f>COUNTIFS(Severity,$B977,AssignedDate,"&gt;=01/01/2017 12:00:00 AM",AssignedDate,"&lt;="&amp;$F$1)</f>
        <v/>
      </c>
      <c r="H977" s="177" t="n"/>
      <c r="L977" s="57" t="n">
        <v>0</v>
      </c>
      <c r="M977" s="57" t="n"/>
    </row>
    <row r="978" spans="1:13">
      <c r="A978" s="137" t="n">
        <v>1</v>
      </c>
      <c r="B978" s="100" t="s">
        <v>525</v>
      </c>
      <c r="C978" s="137">
        <f>COUNTIFS(Severity,$B978,AssignedDate,"&gt;="&amp;$C$1,AssignedDate,"&lt;="&amp;$F$1)</f>
        <v/>
      </c>
      <c r="D978" s="137">
        <f>COUNTIFS(Severity,$B978,Status,"&lt;&gt;Suspend",Status,"&lt;&gt;Assigned",Status,"&lt;&gt;Open",Status,"&lt;&gt;Hold",ResolvedDate,"&gt;="&amp;$C$1,ResolvedDate,"&lt;="&amp;$F$1)</f>
        <v/>
      </c>
      <c r="E978" s="137">
        <f>COUNTIFS(Severity,$B978,SLA_Breach,"&lt;&gt;Yes",Status,"&lt;&gt;Suspend",Status,"&lt;&gt;Assigned",Status,"&lt;&gt;Open",Status,"&lt;&gt;Hold&gt;",ResolvedDate,"&gt;="&amp;$C$1,ResolvedDate,"&lt;="&amp;$F$1)</f>
        <v/>
      </c>
      <c r="F978" s="137">
        <f>COUNTIFS(Severity,$B978,SLA_Breach,"Yes",Status,"&lt;&gt;Suspend",Status,"&lt;&gt;Assigned",Status,"&lt;&gt;Open",Status,"&lt;&gt;Hold&gt;",ResolvedDate,"&gt;="&amp;$C$1,ResolvedDate,"&lt;="&amp;$F$1)</f>
        <v/>
      </c>
      <c r="G978" s="137">
        <f>COUNTIFS(Severity,$B978,AssignedDate,"&gt;=01/01/2017 12:00:00 AM",AssignedDate,"&lt;="&amp;$F$1)</f>
        <v/>
      </c>
      <c r="H978" s="177" t="n"/>
      <c r="L978" s="57" t="n">
        <v>0</v>
      </c>
      <c r="M978" s="57" t="n"/>
    </row>
    <row r="979" spans="1:13">
      <c r="A979" s="137" t="n">
        <v>1</v>
      </c>
      <c r="B979" s="100" t="s">
        <v>525</v>
      </c>
      <c r="C979" s="137">
        <f>COUNTIFS(Severity,$B979,AssignedDate,"&gt;="&amp;$C$1,AssignedDate,"&lt;="&amp;$F$1)</f>
        <v/>
      </c>
      <c r="D979" s="137">
        <f>COUNTIFS(Severity,$B979,Status,"&lt;&gt;Suspend",Status,"&lt;&gt;Assigned",Status,"&lt;&gt;Open",Status,"&lt;&gt;Hold",ResolvedDate,"&gt;="&amp;$C$1,ResolvedDate,"&lt;="&amp;$F$1)</f>
        <v/>
      </c>
      <c r="E979" s="137">
        <f>COUNTIFS(Severity,$B979,SLA_Breach,"&lt;&gt;Yes",Status,"&lt;&gt;Suspend",Status,"&lt;&gt;Assigned",Status,"&lt;&gt;Open",Status,"&lt;&gt;Hold&gt;",ResolvedDate,"&gt;="&amp;$C$1,ResolvedDate,"&lt;="&amp;$F$1)</f>
        <v/>
      </c>
      <c r="F979" s="137">
        <f>COUNTIFS(Severity,$B979,SLA_Breach,"Yes",Status,"&lt;&gt;Suspend",Status,"&lt;&gt;Assigned",Status,"&lt;&gt;Open",Status,"&lt;&gt;Hold&gt;",ResolvedDate,"&gt;="&amp;$C$1,ResolvedDate,"&lt;="&amp;$F$1)</f>
        <v/>
      </c>
      <c r="G979" s="137">
        <f>COUNTIFS(Severity,$B979,AssignedDate,"&gt;=01/01/2017 12:00:00 AM",AssignedDate,"&lt;="&amp;$F$1)</f>
        <v/>
      </c>
      <c r="H979" s="177" t="n"/>
      <c r="L979" s="57" t="n">
        <v>0</v>
      </c>
      <c r="M979" s="57" t="n"/>
    </row>
    <row r="980" spans="1:13">
      <c r="A980" s="137" t="n">
        <v>1</v>
      </c>
      <c r="B980" s="100" t="s">
        <v>525</v>
      </c>
      <c r="C980" s="137">
        <f>COUNTIFS(Severity,$B980,AssignedDate,"&gt;="&amp;$C$1,AssignedDate,"&lt;="&amp;$F$1)</f>
        <v/>
      </c>
      <c r="D980" s="137">
        <f>COUNTIFS(Severity,$B980,Status,"&lt;&gt;Suspend",Status,"&lt;&gt;Assigned",Status,"&lt;&gt;Open",Status,"&lt;&gt;Hold",ResolvedDate,"&gt;="&amp;$C$1,ResolvedDate,"&lt;="&amp;$F$1)</f>
        <v/>
      </c>
      <c r="E980" s="137">
        <f>COUNTIFS(Severity,$B980,SLA_Breach,"&lt;&gt;Yes",Status,"&lt;&gt;Suspend",Status,"&lt;&gt;Assigned",Status,"&lt;&gt;Open",Status,"&lt;&gt;Hold&gt;",ResolvedDate,"&gt;="&amp;$C$1,ResolvedDate,"&lt;="&amp;$F$1)</f>
        <v/>
      </c>
      <c r="F980" s="137">
        <f>COUNTIFS(Severity,$B980,SLA_Breach,"Yes",Status,"&lt;&gt;Suspend",Status,"&lt;&gt;Assigned",Status,"&lt;&gt;Open",Status,"&lt;&gt;Hold&gt;",ResolvedDate,"&gt;="&amp;$C$1,ResolvedDate,"&lt;="&amp;$F$1)</f>
        <v/>
      </c>
      <c r="G980" s="137">
        <f>COUNTIFS(Severity,$B980,AssignedDate,"&gt;=01/01/2017 12:00:00 AM",AssignedDate,"&lt;="&amp;$F$1)</f>
        <v/>
      </c>
      <c r="H980" s="177" t="n"/>
      <c r="L980" s="57" t="n">
        <v>0</v>
      </c>
      <c r="M980" s="57" t="n"/>
    </row>
    <row r="981" spans="1:13">
      <c r="A981" s="137" t="n">
        <v>1</v>
      </c>
      <c r="B981" s="100" t="s">
        <v>525</v>
      </c>
      <c r="C981" s="137">
        <f>COUNTIFS(Severity,$B981,AssignedDate,"&gt;="&amp;$C$1,AssignedDate,"&lt;="&amp;$F$1)</f>
        <v/>
      </c>
      <c r="D981" s="137">
        <f>COUNTIFS(Severity,$B981,Status,"&lt;&gt;Suspend",Status,"&lt;&gt;Assigned",Status,"&lt;&gt;Open",Status,"&lt;&gt;Hold",ResolvedDate,"&gt;="&amp;$C$1,ResolvedDate,"&lt;="&amp;$F$1)</f>
        <v/>
      </c>
      <c r="E981" s="137">
        <f>COUNTIFS(Severity,$B981,SLA_Breach,"&lt;&gt;Yes",Status,"&lt;&gt;Suspend",Status,"&lt;&gt;Assigned",Status,"&lt;&gt;Open",Status,"&lt;&gt;Hold&gt;",ResolvedDate,"&gt;="&amp;$C$1,ResolvedDate,"&lt;="&amp;$F$1)</f>
        <v/>
      </c>
      <c r="F981" s="137">
        <f>COUNTIFS(Severity,$B981,SLA_Breach,"Yes",Status,"&lt;&gt;Suspend",Status,"&lt;&gt;Assigned",Status,"&lt;&gt;Open",Status,"&lt;&gt;Hold&gt;",ResolvedDate,"&gt;="&amp;$C$1,ResolvedDate,"&lt;="&amp;$F$1)</f>
        <v/>
      </c>
      <c r="G981" s="137">
        <f>COUNTIFS(Severity,$B981,AssignedDate,"&gt;=01/01/2017 12:00:00 AM",AssignedDate,"&lt;="&amp;$F$1)</f>
        <v/>
      </c>
      <c r="H981" s="177" t="n"/>
      <c r="L981" s="57" t="n">
        <v>0</v>
      </c>
      <c r="M981" s="57" t="n"/>
    </row>
    <row r="982" spans="1:13">
      <c r="A982" s="137" t="n">
        <v>1</v>
      </c>
      <c r="B982" s="100" t="s">
        <v>525</v>
      </c>
      <c r="C982" s="137">
        <f>COUNTIFS(Severity,$B982,AssignedDate,"&gt;="&amp;$C$1,AssignedDate,"&lt;="&amp;$F$1)</f>
        <v/>
      </c>
      <c r="D982" s="137">
        <f>COUNTIFS(Severity,$B982,Status,"&lt;&gt;Suspend",Status,"&lt;&gt;Assigned",Status,"&lt;&gt;Open",Status,"&lt;&gt;Hold",ResolvedDate,"&gt;="&amp;$C$1,ResolvedDate,"&lt;="&amp;$F$1)</f>
        <v/>
      </c>
      <c r="E982" s="137">
        <f>COUNTIFS(Severity,$B982,SLA_Breach,"&lt;&gt;Yes",Status,"&lt;&gt;Suspend",Status,"&lt;&gt;Assigned",Status,"&lt;&gt;Open",Status,"&lt;&gt;Hold&gt;",ResolvedDate,"&gt;="&amp;$C$1,ResolvedDate,"&lt;="&amp;$F$1)</f>
        <v/>
      </c>
      <c r="F982" s="137">
        <f>COUNTIFS(Severity,$B982,SLA_Breach,"Yes",Status,"&lt;&gt;Suspend",Status,"&lt;&gt;Assigned",Status,"&lt;&gt;Open",Status,"&lt;&gt;Hold&gt;",ResolvedDate,"&gt;="&amp;$C$1,ResolvedDate,"&lt;="&amp;$F$1)</f>
        <v/>
      </c>
      <c r="G982" s="137">
        <f>COUNTIFS(Severity,$B982,AssignedDate,"&gt;=01/01/2017 12:00:00 AM",AssignedDate,"&lt;="&amp;$F$1)</f>
        <v/>
      </c>
      <c r="H982" s="177" t="n"/>
      <c r="L982" s="57" t="n">
        <v>0</v>
      </c>
      <c r="M982" s="57" t="n"/>
    </row>
    <row r="983" spans="1:13">
      <c r="A983" s="137" t="n">
        <v>1</v>
      </c>
      <c r="B983" s="100" t="s">
        <v>525</v>
      </c>
      <c r="C983" s="137">
        <f>COUNTIFS(Severity,$B983,AssignedDate,"&gt;="&amp;$C$1,AssignedDate,"&lt;="&amp;$F$1)</f>
        <v/>
      </c>
      <c r="D983" s="137">
        <f>COUNTIFS(Severity,$B983,Status,"&lt;&gt;Suspend",Status,"&lt;&gt;Assigned",Status,"&lt;&gt;Open",Status,"&lt;&gt;Hold",ResolvedDate,"&gt;="&amp;$C$1,ResolvedDate,"&lt;="&amp;$F$1)</f>
        <v/>
      </c>
      <c r="E983" s="137">
        <f>COUNTIFS(Severity,$B983,SLA_Breach,"&lt;&gt;Yes",Status,"&lt;&gt;Suspend",Status,"&lt;&gt;Assigned",Status,"&lt;&gt;Open",Status,"&lt;&gt;Hold&gt;",ResolvedDate,"&gt;="&amp;$C$1,ResolvedDate,"&lt;="&amp;$F$1)</f>
        <v/>
      </c>
      <c r="F983" s="137">
        <f>COUNTIFS(Severity,$B983,SLA_Breach,"Yes",Status,"&lt;&gt;Suspend",Status,"&lt;&gt;Assigned",Status,"&lt;&gt;Open",Status,"&lt;&gt;Hold&gt;",ResolvedDate,"&gt;="&amp;$C$1,ResolvedDate,"&lt;="&amp;$F$1)</f>
        <v/>
      </c>
      <c r="G983" s="137">
        <f>COUNTIFS(Severity,$B983,AssignedDate,"&gt;=01/01/2017 12:00:00 AM",AssignedDate,"&lt;="&amp;$F$1)</f>
        <v/>
      </c>
      <c r="H983" s="177" t="n"/>
      <c r="L983" s="57" t="n">
        <v>0</v>
      </c>
      <c r="M983" s="57" t="n"/>
    </row>
    <row r="984" spans="1:13">
      <c r="A984" s="137" t="n">
        <v>1</v>
      </c>
      <c r="B984" s="100" t="s">
        <v>525</v>
      </c>
      <c r="C984" s="137">
        <f>COUNTIFS(Severity,$B984,AssignedDate,"&gt;="&amp;$C$1,AssignedDate,"&lt;="&amp;$F$1)</f>
        <v/>
      </c>
      <c r="D984" s="137">
        <f>COUNTIFS(Severity,$B984,Status,"&lt;&gt;Suspend",Status,"&lt;&gt;Assigned",Status,"&lt;&gt;Open",Status,"&lt;&gt;Hold",ResolvedDate,"&gt;="&amp;$C$1,ResolvedDate,"&lt;="&amp;$F$1)</f>
        <v/>
      </c>
      <c r="E984" s="137">
        <f>COUNTIFS(Severity,$B984,SLA_Breach,"&lt;&gt;Yes",Status,"&lt;&gt;Suspend",Status,"&lt;&gt;Assigned",Status,"&lt;&gt;Open",Status,"&lt;&gt;Hold&gt;",ResolvedDate,"&gt;="&amp;$C$1,ResolvedDate,"&lt;="&amp;$F$1)</f>
        <v/>
      </c>
      <c r="F984" s="137">
        <f>COUNTIFS(Severity,$B984,SLA_Breach,"Yes",Status,"&lt;&gt;Suspend",Status,"&lt;&gt;Assigned",Status,"&lt;&gt;Open",Status,"&lt;&gt;Hold&gt;",ResolvedDate,"&gt;="&amp;$C$1,ResolvedDate,"&lt;="&amp;$F$1)</f>
        <v/>
      </c>
      <c r="G984" s="137">
        <f>COUNTIFS(Severity,$B984,AssignedDate,"&gt;=01/01/2017 12:00:00 AM",AssignedDate,"&lt;="&amp;$F$1)</f>
        <v/>
      </c>
      <c r="H984" s="177" t="n"/>
      <c r="L984" s="57" t="n">
        <v>0</v>
      </c>
      <c r="M984" s="57" t="n"/>
    </row>
    <row r="985" spans="1:13">
      <c r="A985" s="137" t="n">
        <v>1</v>
      </c>
      <c r="B985" s="100" t="s">
        <v>525</v>
      </c>
      <c r="C985" s="137">
        <f>COUNTIFS(Severity,$B985,AssignedDate,"&gt;="&amp;$C$1,AssignedDate,"&lt;="&amp;$F$1)</f>
        <v/>
      </c>
      <c r="D985" s="137">
        <f>COUNTIFS(Severity,$B985,Status,"&lt;&gt;Suspend",Status,"&lt;&gt;Assigned",Status,"&lt;&gt;Open",Status,"&lt;&gt;Hold",ResolvedDate,"&gt;="&amp;$C$1,ResolvedDate,"&lt;="&amp;$F$1)</f>
        <v/>
      </c>
      <c r="E985" s="137">
        <f>COUNTIFS(Severity,$B985,SLA_Breach,"&lt;&gt;Yes",Status,"&lt;&gt;Suspend",Status,"&lt;&gt;Assigned",Status,"&lt;&gt;Open",Status,"&lt;&gt;Hold&gt;",ResolvedDate,"&gt;="&amp;$C$1,ResolvedDate,"&lt;="&amp;$F$1)</f>
        <v/>
      </c>
      <c r="F985" s="137">
        <f>COUNTIFS(Severity,$B985,SLA_Breach,"Yes",Status,"&lt;&gt;Suspend",Status,"&lt;&gt;Assigned",Status,"&lt;&gt;Open",Status,"&lt;&gt;Hold&gt;",ResolvedDate,"&gt;="&amp;$C$1,ResolvedDate,"&lt;="&amp;$F$1)</f>
        <v/>
      </c>
      <c r="G985" s="137">
        <f>COUNTIFS(Severity,$B985,AssignedDate,"&gt;=01/01/2017 12:00:00 AM",AssignedDate,"&lt;="&amp;$F$1)</f>
        <v/>
      </c>
      <c r="H985" s="177" t="n"/>
      <c r="L985" s="57" t="n">
        <v>0</v>
      </c>
      <c r="M985" s="57" t="n"/>
    </row>
    <row r="986" spans="1:13">
      <c r="A986" s="137" t="n">
        <v>1</v>
      </c>
      <c r="B986" s="100" t="s">
        <v>525</v>
      </c>
      <c r="C986" s="137">
        <f>COUNTIFS(Severity,$B986,AssignedDate,"&gt;="&amp;$C$1,AssignedDate,"&lt;="&amp;$F$1)</f>
        <v/>
      </c>
      <c r="D986" s="137">
        <f>COUNTIFS(Severity,$B986,Status,"&lt;&gt;Suspend",Status,"&lt;&gt;Assigned",Status,"&lt;&gt;Open",Status,"&lt;&gt;Hold",ResolvedDate,"&gt;="&amp;$C$1,ResolvedDate,"&lt;="&amp;$F$1)</f>
        <v/>
      </c>
      <c r="E986" s="137">
        <f>COUNTIFS(Severity,$B986,SLA_Breach,"&lt;&gt;Yes",Status,"&lt;&gt;Suspend",Status,"&lt;&gt;Assigned",Status,"&lt;&gt;Open",Status,"&lt;&gt;Hold&gt;",ResolvedDate,"&gt;="&amp;$C$1,ResolvedDate,"&lt;="&amp;$F$1)</f>
        <v/>
      </c>
      <c r="F986" s="137">
        <f>COUNTIFS(Severity,$B986,SLA_Breach,"Yes",Status,"&lt;&gt;Suspend",Status,"&lt;&gt;Assigned",Status,"&lt;&gt;Open",Status,"&lt;&gt;Hold&gt;",ResolvedDate,"&gt;="&amp;$C$1,ResolvedDate,"&lt;="&amp;$F$1)</f>
        <v/>
      </c>
      <c r="G986" s="137">
        <f>COUNTIFS(Severity,$B986,AssignedDate,"&gt;=01/01/2017 12:00:00 AM",AssignedDate,"&lt;="&amp;$F$1)</f>
        <v/>
      </c>
      <c r="H986" s="177" t="n"/>
      <c r="L986" s="57" t="n">
        <v>0</v>
      </c>
      <c r="M986" s="57" t="n"/>
    </row>
    <row r="987" spans="1:13">
      <c r="A987" s="137" t="n">
        <v>1</v>
      </c>
      <c r="B987" s="100" t="s">
        <v>525</v>
      </c>
      <c r="C987" s="137">
        <f>COUNTIFS(Severity,$B987,AssignedDate,"&gt;="&amp;$C$1,AssignedDate,"&lt;="&amp;$F$1)</f>
        <v/>
      </c>
      <c r="D987" s="137">
        <f>COUNTIFS(Severity,$B987,Status,"&lt;&gt;Suspend",Status,"&lt;&gt;Assigned",Status,"&lt;&gt;Open",Status,"&lt;&gt;Hold",ResolvedDate,"&gt;="&amp;$C$1,ResolvedDate,"&lt;="&amp;$F$1)</f>
        <v/>
      </c>
      <c r="E987" s="137">
        <f>COUNTIFS(Severity,$B987,SLA_Breach,"&lt;&gt;Yes",Status,"&lt;&gt;Suspend",Status,"&lt;&gt;Assigned",Status,"&lt;&gt;Open",Status,"&lt;&gt;Hold&gt;",ResolvedDate,"&gt;="&amp;$C$1,ResolvedDate,"&lt;="&amp;$F$1)</f>
        <v/>
      </c>
      <c r="F987" s="137">
        <f>COUNTIFS(Severity,$B987,SLA_Breach,"Yes",Status,"&lt;&gt;Suspend",Status,"&lt;&gt;Assigned",Status,"&lt;&gt;Open",Status,"&lt;&gt;Hold&gt;",ResolvedDate,"&gt;="&amp;$C$1,ResolvedDate,"&lt;="&amp;$F$1)</f>
        <v/>
      </c>
      <c r="G987" s="137">
        <f>COUNTIFS(Severity,$B987,AssignedDate,"&gt;=01/01/2017 12:00:00 AM",AssignedDate,"&lt;="&amp;$F$1)</f>
        <v/>
      </c>
      <c r="H987" s="177" t="n"/>
      <c r="L987" s="57" t="n">
        <v>0</v>
      </c>
      <c r="M987" s="57" t="n"/>
    </row>
    <row r="988" spans="1:13">
      <c r="A988" s="137" t="n">
        <v>1</v>
      </c>
      <c r="B988" s="100" t="s">
        <v>525</v>
      </c>
      <c r="C988" s="137">
        <f>COUNTIFS(Severity,$B988,AssignedDate,"&gt;="&amp;$C$1,AssignedDate,"&lt;="&amp;$F$1)</f>
        <v/>
      </c>
      <c r="D988" s="137">
        <f>COUNTIFS(Severity,$B988,Status,"&lt;&gt;Suspend",Status,"&lt;&gt;Assigned",Status,"&lt;&gt;Open",Status,"&lt;&gt;Hold",ResolvedDate,"&gt;="&amp;$C$1,ResolvedDate,"&lt;="&amp;$F$1)</f>
        <v/>
      </c>
      <c r="E988" s="137">
        <f>COUNTIFS(Severity,$B988,SLA_Breach,"&lt;&gt;Yes",Status,"&lt;&gt;Suspend",Status,"&lt;&gt;Assigned",Status,"&lt;&gt;Open",Status,"&lt;&gt;Hold&gt;",ResolvedDate,"&gt;="&amp;$C$1,ResolvedDate,"&lt;="&amp;$F$1)</f>
        <v/>
      </c>
      <c r="F988" s="137">
        <f>COUNTIFS(Severity,$B988,SLA_Breach,"Yes",Status,"&lt;&gt;Suspend",Status,"&lt;&gt;Assigned",Status,"&lt;&gt;Open",Status,"&lt;&gt;Hold&gt;",ResolvedDate,"&gt;="&amp;$C$1,ResolvedDate,"&lt;="&amp;$F$1)</f>
        <v/>
      </c>
      <c r="G988" s="137">
        <f>COUNTIFS(Severity,$B988,AssignedDate,"&gt;=01/01/2017 12:00:00 AM",AssignedDate,"&lt;="&amp;$F$1)</f>
        <v/>
      </c>
      <c r="H988" s="177" t="n"/>
      <c r="L988" s="57" t="n">
        <v>0</v>
      </c>
      <c r="M988" s="57" t="n"/>
    </row>
    <row r="989" spans="1:13">
      <c r="A989" s="137" t="n">
        <v>1</v>
      </c>
      <c r="B989" s="100" t="s">
        <v>525</v>
      </c>
      <c r="C989" s="137">
        <f>COUNTIFS(Severity,$B989,AssignedDate,"&gt;="&amp;$C$1,AssignedDate,"&lt;="&amp;$F$1)</f>
        <v/>
      </c>
      <c r="D989" s="137">
        <f>COUNTIFS(Severity,$B989,Status,"&lt;&gt;Suspend",Status,"&lt;&gt;Assigned",Status,"&lt;&gt;Open",Status,"&lt;&gt;Hold",ResolvedDate,"&gt;="&amp;$C$1,ResolvedDate,"&lt;="&amp;$F$1)</f>
        <v/>
      </c>
      <c r="E989" s="137">
        <f>COUNTIFS(Severity,$B989,SLA_Breach,"&lt;&gt;Yes",Status,"&lt;&gt;Suspend",Status,"&lt;&gt;Assigned",Status,"&lt;&gt;Open",Status,"&lt;&gt;Hold&gt;",ResolvedDate,"&gt;="&amp;$C$1,ResolvedDate,"&lt;="&amp;$F$1)</f>
        <v/>
      </c>
      <c r="F989" s="137">
        <f>COUNTIFS(Severity,$B989,SLA_Breach,"Yes",Status,"&lt;&gt;Suspend",Status,"&lt;&gt;Assigned",Status,"&lt;&gt;Open",Status,"&lt;&gt;Hold&gt;",ResolvedDate,"&gt;="&amp;$C$1,ResolvedDate,"&lt;="&amp;$F$1)</f>
        <v/>
      </c>
      <c r="G989" s="137">
        <f>COUNTIFS(Severity,$B989,AssignedDate,"&gt;=01/01/2017 12:00:00 AM",AssignedDate,"&lt;="&amp;$F$1)</f>
        <v/>
      </c>
      <c r="H989" s="177" t="n"/>
      <c r="L989" s="57" t="n">
        <v>0</v>
      </c>
      <c r="M989" s="57" t="n"/>
    </row>
    <row r="990" spans="1:13">
      <c r="A990" s="137" t="n">
        <v>1</v>
      </c>
      <c r="B990" s="100" t="s">
        <v>525</v>
      </c>
      <c r="C990" s="137">
        <f>COUNTIFS(Severity,$B990,AssignedDate,"&gt;="&amp;$C$1,AssignedDate,"&lt;="&amp;$F$1)</f>
        <v/>
      </c>
      <c r="D990" s="137">
        <f>COUNTIFS(Severity,$B990,Status,"&lt;&gt;Suspend",Status,"&lt;&gt;Assigned",Status,"&lt;&gt;Open",Status,"&lt;&gt;Hold",ResolvedDate,"&gt;="&amp;$C$1,ResolvedDate,"&lt;="&amp;$F$1)</f>
        <v/>
      </c>
      <c r="E990" s="137">
        <f>COUNTIFS(Severity,$B990,SLA_Breach,"&lt;&gt;Yes",Status,"&lt;&gt;Suspend",Status,"&lt;&gt;Assigned",Status,"&lt;&gt;Open",Status,"&lt;&gt;Hold&gt;",ResolvedDate,"&gt;="&amp;$C$1,ResolvedDate,"&lt;="&amp;$F$1)</f>
        <v/>
      </c>
      <c r="F990" s="137">
        <f>COUNTIFS(Severity,$B990,SLA_Breach,"Yes",Status,"&lt;&gt;Suspend",Status,"&lt;&gt;Assigned",Status,"&lt;&gt;Open",Status,"&lt;&gt;Hold&gt;",ResolvedDate,"&gt;="&amp;$C$1,ResolvedDate,"&lt;="&amp;$F$1)</f>
        <v/>
      </c>
      <c r="G990" s="137">
        <f>COUNTIFS(Severity,$B990,AssignedDate,"&gt;=01/01/2017 12:00:00 AM",AssignedDate,"&lt;="&amp;$F$1)</f>
        <v/>
      </c>
      <c r="H990" s="177" t="n"/>
      <c r="L990" s="57" t="n">
        <v>0</v>
      </c>
      <c r="M990" s="57" t="n"/>
    </row>
    <row r="991" spans="1:13">
      <c r="A991" s="137" t="n">
        <v>1</v>
      </c>
      <c r="B991" s="100" t="s">
        <v>525</v>
      </c>
      <c r="C991" s="137">
        <f>COUNTIFS(Severity,$B991,AssignedDate,"&gt;="&amp;$C$1,AssignedDate,"&lt;="&amp;$F$1)</f>
        <v/>
      </c>
      <c r="D991" s="137">
        <f>COUNTIFS(Severity,$B991,Status,"&lt;&gt;Suspend",Status,"&lt;&gt;Assigned",Status,"&lt;&gt;Open",Status,"&lt;&gt;Hold",ResolvedDate,"&gt;="&amp;$C$1,ResolvedDate,"&lt;="&amp;$F$1)</f>
        <v/>
      </c>
      <c r="E991" s="137">
        <f>COUNTIFS(Severity,$B991,SLA_Breach,"&lt;&gt;Yes",Status,"&lt;&gt;Suspend",Status,"&lt;&gt;Assigned",Status,"&lt;&gt;Open",Status,"&lt;&gt;Hold&gt;",ResolvedDate,"&gt;="&amp;$C$1,ResolvedDate,"&lt;="&amp;$F$1)</f>
        <v/>
      </c>
      <c r="F991" s="137">
        <f>COUNTIFS(Severity,$B991,SLA_Breach,"Yes",Status,"&lt;&gt;Suspend",Status,"&lt;&gt;Assigned",Status,"&lt;&gt;Open",Status,"&lt;&gt;Hold&gt;",ResolvedDate,"&gt;="&amp;$C$1,ResolvedDate,"&lt;="&amp;$F$1)</f>
        <v/>
      </c>
      <c r="G991" s="137">
        <f>COUNTIFS(Severity,$B991,AssignedDate,"&gt;=01/01/2017 12:00:00 AM",AssignedDate,"&lt;="&amp;$F$1)</f>
        <v/>
      </c>
      <c r="H991" s="177" t="n"/>
      <c r="L991" s="57" t="n">
        <v>0</v>
      </c>
      <c r="M991" s="57" t="n"/>
    </row>
    <row r="992" spans="1:13">
      <c r="A992" s="137" t="n">
        <v>1</v>
      </c>
      <c r="B992" s="100" t="s">
        <v>525</v>
      </c>
      <c r="C992" s="137">
        <f>COUNTIFS(Severity,$B992,AssignedDate,"&gt;="&amp;$C$1,AssignedDate,"&lt;="&amp;$F$1)</f>
        <v/>
      </c>
      <c r="D992" s="137">
        <f>COUNTIFS(Severity,$B992,Status,"&lt;&gt;Suspend",Status,"&lt;&gt;Assigned",Status,"&lt;&gt;Open",Status,"&lt;&gt;Hold",ResolvedDate,"&gt;="&amp;$C$1,ResolvedDate,"&lt;="&amp;$F$1)</f>
        <v/>
      </c>
      <c r="E992" s="137">
        <f>COUNTIFS(Severity,$B992,SLA_Breach,"&lt;&gt;Yes",Status,"&lt;&gt;Suspend",Status,"&lt;&gt;Assigned",Status,"&lt;&gt;Open",Status,"&lt;&gt;Hold&gt;",ResolvedDate,"&gt;="&amp;$C$1,ResolvedDate,"&lt;="&amp;$F$1)</f>
        <v/>
      </c>
      <c r="F992" s="137">
        <f>COUNTIFS(Severity,$B992,SLA_Breach,"Yes",Status,"&lt;&gt;Suspend",Status,"&lt;&gt;Assigned",Status,"&lt;&gt;Open",Status,"&lt;&gt;Hold&gt;",ResolvedDate,"&gt;="&amp;$C$1,ResolvedDate,"&lt;="&amp;$F$1)</f>
        <v/>
      </c>
      <c r="G992" s="137">
        <f>COUNTIFS(Severity,$B992,AssignedDate,"&gt;=01/01/2017 12:00:00 AM",AssignedDate,"&lt;="&amp;$F$1)</f>
        <v/>
      </c>
      <c r="H992" s="177" t="n"/>
      <c r="L992" s="57" t="n">
        <v>0</v>
      </c>
      <c r="M992" s="57" t="n"/>
    </row>
    <row r="993" spans="1:13">
      <c r="A993" s="137" t="n">
        <v>1</v>
      </c>
      <c r="B993" s="100" t="s">
        <v>525</v>
      </c>
      <c r="C993" s="137">
        <f>COUNTIFS(Severity,$B993,AssignedDate,"&gt;="&amp;$C$1,AssignedDate,"&lt;="&amp;$F$1)</f>
        <v/>
      </c>
      <c r="D993" s="137">
        <f>COUNTIFS(Severity,$B993,Status,"&lt;&gt;Suspend",Status,"&lt;&gt;Assigned",Status,"&lt;&gt;Open",Status,"&lt;&gt;Hold",ResolvedDate,"&gt;="&amp;$C$1,ResolvedDate,"&lt;="&amp;$F$1)</f>
        <v/>
      </c>
      <c r="E993" s="137">
        <f>COUNTIFS(Severity,$B993,SLA_Breach,"&lt;&gt;Yes",Status,"&lt;&gt;Suspend",Status,"&lt;&gt;Assigned",Status,"&lt;&gt;Open",Status,"&lt;&gt;Hold&gt;",ResolvedDate,"&gt;="&amp;$C$1,ResolvedDate,"&lt;="&amp;$F$1)</f>
        <v/>
      </c>
      <c r="F993" s="137">
        <f>COUNTIFS(Severity,$B993,SLA_Breach,"Yes",Status,"&lt;&gt;Suspend",Status,"&lt;&gt;Assigned",Status,"&lt;&gt;Open",Status,"&lt;&gt;Hold&gt;",ResolvedDate,"&gt;="&amp;$C$1,ResolvedDate,"&lt;="&amp;$F$1)</f>
        <v/>
      </c>
      <c r="G993" s="137">
        <f>COUNTIFS(Severity,$B993,AssignedDate,"&gt;=01/01/2017 12:00:00 AM",AssignedDate,"&lt;="&amp;$F$1)</f>
        <v/>
      </c>
      <c r="H993" s="177" t="n"/>
      <c r="L993" s="57" t="n">
        <v>0</v>
      </c>
      <c r="M993" s="57" t="n"/>
    </row>
    <row r="994" spans="1:13">
      <c r="A994" s="137" t="n">
        <v>1</v>
      </c>
      <c r="B994" s="100" t="s">
        <v>525</v>
      </c>
      <c r="C994" s="137">
        <f>COUNTIFS(Severity,$B994,AssignedDate,"&gt;="&amp;$C$1,AssignedDate,"&lt;="&amp;$F$1)</f>
        <v/>
      </c>
      <c r="D994" s="137">
        <f>COUNTIFS(Severity,$B994,Status,"&lt;&gt;Suspend",Status,"&lt;&gt;Assigned",Status,"&lt;&gt;Open",Status,"&lt;&gt;Hold",ResolvedDate,"&gt;="&amp;$C$1,ResolvedDate,"&lt;="&amp;$F$1)</f>
        <v/>
      </c>
      <c r="E994" s="137">
        <f>COUNTIFS(Severity,$B994,SLA_Breach,"&lt;&gt;Yes",Status,"&lt;&gt;Suspend",Status,"&lt;&gt;Assigned",Status,"&lt;&gt;Open",Status,"&lt;&gt;Hold&gt;",ResolvedDate,"&gt;="&amp;$C$1,ResolvedDate,"&lt;="&amp;$F$1)</f>
        <v/>
      </c>
      <c r="F994" s="137">
        <f>COUNTIFS(Severity,$B994,SLA_Breach,"Yes",Status,"&lt;&gt;Suspend",Status,"&lt;&gt;Assigned",Status,"&lt;&gt;Open",Status,"&lt;&gt;Hold&gt;",ResolvedDate,"&gt;="&amp;$C$1,ResolvedDate,"&lt;="&amp;$F$1)</f>
        <v/>
      </c>
      <c r="G994" s="137">
        <f>COUNTIFS(Severity,$B994,AssignedDate,"&gt;=01/01/2017 12:00:00 AM",AssignedDate,"&lt;="&amp;$F$1)</f>
        <v/>
      </c>
      <c r="H994" s="177" t="n"/>
      <c r="L994" s="57" t="n">
        <v>0</v>
      </c>
      <c r="M994" s="57" t="n"/>
    </row>
    <row r="995" spans="1:13">
      <c r="A995" s="137" t="n">
        <v>1</v>
      </c>
      <c r="B995" s="100" t="s">
        <v>525</v>
      </c>
      <c r="C995" s="137">
        <f>COUNTIFS(Severity,$B995,AssignedDate,"&gt;="&amp;$C$1,AssignedDate,"&lt;="&amp;$F$1)</f>
        <v/>
      </c>
      <c r="D995" s="137">
        <f>COUNTIFS(Severity,$B995,Status,"&lt;&gt;Suspend",Status,"&lt;&gt;Assigned",Status,"&lt;&gt;Open",Status,"&lt;&gt;Hold",ResolvedDate,"&gt;="&amp;$C$1,ResolvedDate,"&lt;="&amp;$F$1)</f>
        <v/>
      </c>
      <c r="E995" s="137">
        <f>COUNTIFS(Severity,$B995,SLA_Breach,"&lt;&gt;Yes",Status,"&lt;&gt;Suspend",Status,"&lt;&gt;Assigned",Status,"&lt;&gt;Open",Status,"&lt;&gt;Hold&gt;",ResolvedDate,"&gt;="&amp;$C$1,ResolvedDate,"&lt;="&amp;$F$1)</f>
        <v/>
      </c>
      <c r="F995" s="137">
        <f>COUNTIFS(Severity,$B995,SLA_Breach,"Yes",Status,"&lt;&gt;Suspend",Status,"&lt;&gt;Assigned",Status,"&lt;&gt;Open",Status,"&lt;&gt;Hold&gt;",ResolvedDate,"&gt;="&amp;$C$1,ResolvedDate,"&lt;="&amp;$F$1)</f>
        <v/>
      </c>
      <c r="G995" s="137">
        <f>COUNTIFS(Severity,$B995,AssignedDate,"&gt;=01/01/2017 12:00:00 AM",AssignedDate,"&lt;="&amp;$F$1)</f>
        <v/>
      </c>
      <c r="H995" s="177" t="n"/>
      <c r="L995" s="57" t="n">
        <v>0</v>
      </c>
      <c r="M995" s="57" t="n"/>
    </row>
    <row r="996" spans="1:13">
      <c r="A996" s="137" t="n">
        <v>1</v>
      </c>
      <c r="B996" s="100" t="s">
        <v>525</v>
      </c>
      <c r="C996" s="137">
        <f>COUNTIFS(Severity,$B996,AssignedDate,"&gt;="&amp;$C$1,AssignedDate,"&lt;="&amp;$F$1)</f>
        <v/>
      </c>
      <c r="D996" s="137">
        <f>COUNTIFS(Severity,$B996,Status,"&lt;&gt;Suspend",Status,"&lt;&gt;Assigned",Status,"&lt;&gt;Open",Status,"&lt;&gt;Hold",ResolvedDate,"&gt;="&amp;$C$1,ResolvedDate,"&lt;="&amp;$F$1)</f>
        <v/>
      </c>
      <c r="E996" s="137">
        <f>COUNTIFS(Severity,$B996,SLA_Breach,"&lt;&gt;Yes",Status,"&lt;&gt;Suspend",Status,"&lt;&gt;Assigned",Status,"&lt;&gt;Open",Status,"&lt;&gt;Hold&gt;",ResolvedDate,"&gt;="&amp;$C$1,ResolvedDate,"&lt;="&amp;$F$1)</f>
        <v/>
      </c>
      <c r="F996" s="137">
        <f>COUNTIFS(Severity,$B996,SLA_Breach,"Yes",Status,"&lt;&gt;Suspend",Status,"&lt;&gt;Assigned",Status,"&lt;&gt;Open",Status,"&lt;&gt;Hold&gt;",ResolvedDate,"&gt;="&amp;$C$1,ResolvedDate,"&lt;="&amp;$F$1)</f>
        <v/>
      </c>
      <c r="G996" s="137">
        <f>COUNTIFS(Severity,$B996,AssignedDate,"&gt;=01/01/2017 12:00:00 AM",AssignedDate,"&lt;="&amp;$F$1)</f>
        <v/>
      </c>
      <c r="H996" s="177" t="n"/>
      <c r="L996" s="57" t="n">
        <v>0</v>
      </c>
      <c r="M996" s="57" t="n"/>
    </row>
    <row r="997" spans="1:13">
      <c r="A997" s="137" t="n">
        <v>1</v>
      </c>
      <c r="B997" s="100" t="s">
        <v>525</v>
      </c>
      <c r="C997" s="137">
        <f>COUNTIFS(Severity,$B997,AssignedDate,"&gt;="&amp;$C$1,AssignedDate,"&lt;="&amp;$F$1)</f>
        <v/>
      </c>
      <c r="D997" s="137">
        <f>COUNTIFS(Severity,$B997,Status,"&lt;&gt;Suspend",Status,"&lt;&gt;Assigned",Status,"&lt;&gt;Open",Status,"&lt;&gt;Hold",ResolvedDate,"&gt;="&amp;$C$1,ResolvedDate,"&lt;="&amp;$F$1)</f>
        <v/>
      </c>
      <c r="E997" s="137">
        <f>COUNTIFS(Severity,$B997,SLA_Breach,"&lt;&gt;Yes",Status,"&lt;&gt;Suspend",Status,"&lt;&gt;Assigned",Status,"&lt;&gt;Open",Status,"&lt;&gt;Hold&gt;",ResolvedDate,"&gt;="&amp;$C$1,ResolvedDate,"&lt;="&amp;$F$1)</f>
        <v/>
      </c>
      <c r="F997" s="137">
        <f>COUNTIFS(Severity,$B997,SLA_Breach,"Yes",Status,"&lt;&gt;Suspend",Status,"&lt;&gt;Assigned",Status,"&lt;&gt;Open",Status,"&lt;&gt;Hold&gt;",ResolvedDate,"&gt;="&amp;$C$1,ResolvedDate,"&lt;="&amp;$F$1)</f>
        <v/>
      </c>
      <c r="G997" s="137">
        <f>COUNTIFS(Severity,$B997,AssignedDate,"&gt;=01/01/2017 12:00:00 AM",AssignedDate,"&lt;="&amp;$F$1)</f>
        <v/>
      </c>
      <c r="H997" s="177" t="n"/>
      <c r="L997" s="57" t="n">
        <v>0</v>
      </c>
      <c r="M997" s="57" t="n"/>
    </row>
    <row r="998" spans="1:13">
      <c r="A998" s="137" t="n">
        <v>1</v>
      </c>
      <c r="B998" s="100" t="s">
        <v>525</v>
      </c>
      <c r="C998" s="137">
        <f>COUNTIFS(Severity,$B998,AssignedDate,"&gt;="&amp;$C$1,AssignedDate,"&lt;="&amp;$F$1)</f>
        <v/>
      </c>
      <c r="D998" s="137">
        <f>COUNTIFS(Severity,$B998,Status,"&lt;&gt;Suspend",Status,"&lt;&gt;Assigned",Status,"&lt;&gt;Open",Status,"&lt;&gt;Hold",ResolvedDate,"&gt;="&amp;$C$1,ResolvedDate,"&lt;="&amp;$F$1)</f>
        <v/>
      </c>
      <c r="E998" s="137">
        <f>COUNTIFS(Severity,$B998,SLA_Breach,"&lt;&gt;Yes",Status,"&lt;&gt;Suspend",Status,"&lt;&gt;Assigned",Status,"&lt;&gt;Open",Status,"&lt;&gt;Hold&gt;",ResolvedDate,"&gt;="&amp;$C$1,ResolvedDate,"&lt;="&amp;$F$1)</f>
        <v/>
      </c>
      <c r="F998" s="137">
        <f>COUNTIFS(Severity,$B998,SLA_Breach,"Yes",Status,"&lt;&gt;Suspend",Status,"&lt;&gt;Assigned",Status,"&lt;&gt;Open",Status,"&lt;&gt;Hold&gt;",ResolvedDate,"&gt;="&amp;$C$1,ResolvedDate,"&lt;="&amp;$F$1)</f>
        <v/>
      </c>
      <c r="G998" s="137">
        <f>COUNTIFS(Severity,$B998,AssignedDate,"&gt;=01/01/2017 12:00:00 AM",AssignedDate,"&lt;="&amp;$F$1)</f>
        <v/>
      </c>
      <c r="H998" s="177" t="n"/>
      <c r="L998" s="57" t="n">
        <v>0</v>
      </c>
      <c r="M998" s="57" t="n"/>
    </row>
    <row r="999" spans="1:13">
      <c r="A999" s="137" t="n">
        <v>1</v>
      </c>
      <c r="B999" s="100" t="s">
        <v>525</v>
      </c>
      <c r="C999" s="137">
        <f>COUNTIFS(Severity,$B999,AssignedDate,"&gt;="&amp;$C$1,AssignedDate,"&lt;="&amp;$F$1)</f>
        <v/>
      </c>
      <c r="D999" s="137">
        <f>COUNTIFS(Severity,$B999,Status,"&lt;&gt;Suspend",Status,"&lt;&gt;Assigned",Status,"&lt;&gt;Open",Status,"&lt;&gt;Hold",ResolvedDate,"&gt;="&amp;$C$1,ResolvedDate,"&lt;="&amp;$F$1)</f>
        <v/>
      </c>
      <c r="E999" s="137">
        <f>COUNTIFS(Severity,$B999,SLA_Breach,"&lt;&gt;Yes",Status,"&lt;&gt;Suspend",Status,"&lt;&gt;Assigned",Status,"&lt;&gt;Open",Status,"&lt;&gt;Hold&gt;",ResolvedDate,"&gt;="&amp;$C$1,ResolvedDate,"&lt;="&amp;$F$1)</f>
        <v/>
      </c>
      <c r="F999" s="137">
        <f>COUNTIFS(Severity,$B999,SLA_Breach,"Yes",Status,"&lt;&gt;Suspend",Status,"&lt;&gt;Assigned",Status,"&lt;&gt;Open",Status,"&lt;&gt;Hold&gt;",ResolvedDate,"&gt;="&amp;$C$1,ResolvedDate,"&lt;="&amp;$F$1)</f>
        <v/>
      </c>
      <c r="G999" s="137">
        <f>COUNTIFS(Severity,$B999,AssignedDate,"&gt;=01/01/2017 12:00:00 AM",AssignedDate,"&lt;="&amp;$F$1)</f>
        <v/>
      </c>
      <c r="H999" s="177" t="n"/>
      <c r="L999" s="57" t="n">
        <v>0</v>
      </c>
      <c r="M999" s="57" t="n"/>
    </row>
    <row r="1000" spans="1:13">
      <c r="A1000" s="137" t="n">
        <v>1</v>
      </c>
      <c r="B1000" s="100" t="s">
        <v>525</v>
      </c>
      <c r="C1000" s="137">
        <f>COUNTIFS(Severity,$B1000,AssignedDate,"&gt;="&amp;$C$1,AssignedDate,"&lt;="&amp;$F$1)</f>
        <v/>
      </c>
      <c r="D1000" s="137">
        <f>COUNTIFS(Severity,$B1000,Status,"&lt;&gt;Suspend",Status,"&lt;&gt;Assigned",Status,"&lt;&gt;Open",Status,"&lt;&gt;Hold",ResolvedDate,"&gt;="&amp;$C$1,ResolvedDate,"&lt;="&amp;$F$1)</f>
        <v/>
      </c>
      <c r="E1000" s="137">
        <f>COUNTIFS(Severity,$B1000,SLA_Breach,"&lt;&gt;Yes",Status,"&lt;&gt;Suspend",Status,"&lt;&gt;Assigned",Status,"&lt;&gt;Open",Status,"&lt;&gt;Hold&gt;",ResolvedDate,"&gt;="&amp;$C$1,ResolvedDate,"&lt;="&amp;$F$1)</f>
        <v/>
      </c>
      <c r="F1000" s="137">
        <f>COUNTIFS(Severity,$B1000,SLA_Breach,"Yes",Status,"&lt;&gt;Suspend",Status,"&lt;&gt;Assigned",Status,"&lt;&gt;Open",Status,"&lt;&gt;Hold&gt;",ResolvedDate,"&gt;="&amp;$C$1,ResolvedDate,"&lt;="&amp;$F$1)</f>
        <v/>
      </c>
      <c r="G1000" s="137">
        <f>COUNTIFS(Severity,$B1000,AssignedDate,"&gt;=01/01/2017 12:00:00 AM",AssignedDate,"&lt;="&amp;$F$1)</f>
        <v/>
      </c>
      <c r="H1000" s="177" t="n"/>
      <c r="L1000" s="57" t="n">
        <v>0</v>
      </c>
      <c r="M1000" s="57" t="n"/>
    </row>
    <row r="1001" spans="1:13">
      <c r="A1001" s="137" t="n">
        <v>1</v>
      </c>
      <c r="B1001" s="100" t="s">
        <v>525</v>
      </c>
      <c r="C1001" s="137">
        <f>COUNTIFS(Severity,$B1001,AssignedDate,"&gt;="&amp;$C$1,AssignedDate,"&lt;="&amp;$F$1)</f>
        <v/>
      </c>
      <c r="D1001" s="137">
        <f>COUNTIFS(Severity,$B1001,Status,"&lt;&gt;Suspend",Status,"&lt;&gt;Assigned",Status,"&lt;&gt;Open",Status,"&lt;&gt;Hold",ResolvedDate,"&gt;="&amp;$C$1,ResolvedDate,"&lt;="&amp;$F$1)</f>
        <v/>
      </c>
      <c r="E1001" s="137">
        <f>COUNTIFS(Severity,$B1001,SLA_Breach,"&lt;&gt;Yes",Status,"&lt;&gt;Suspend",Status,"&lt;&gt;Assigned",Status,"&lt;&gt;Open",Status,"&lt;&gt;Hold&gt;",ResolvedDate,"&gt;="&amp;$C$1,ResolvedDate,"&lt;="&amp;$F$1)</f>
        <v/>
      </c>
      <c r="F1001" s="137">
        <f>COUNTIFS(Severity,$B1001,SLA_Breach,"Yes",Status,"&lt;&gt;Suspend",Status,"&lt;&gt;Assigned",Status,"&lt;&gt;Open",Status,"&lt;&gt;Hold&gt;",ResolvedDate,"&gt;="&amp;$C$1,ResolvedDate,"&lt;="&amp;$F$1)</f>
        <v/>
      </c>
      <c r="G1001" s="137">
        <f>COUNTIFS(Severity,$B1001,AssignedDate,"&gt;=01/01/2017 12:00:00 AM",AssignedDate,"&lt;="&amp;$F$1)</f>
        <v/>
      </c>
      <c r="H1001" s="177" t="n"/>
      <c r="L1001" s="57" t="n">
        <v>0</v>
      </c>
      <c r="M1001" s="57" t="n"/>
    </row>
    <row r="1002" spans="1:13">
      <c r="A1002" s="137" t="n">
        <v>1</v>
      </c>
      <c r="B1002" s="100" t="s">
        <v>525</v>
      </c>
      <c r="C1002" s="137">
        <f>COUNTIFS(Severity,$B1002,AssignedDate,"&gt;="&amp;$C$1,AssignedDate,"&lt;="&amp;$F$1)</f>
        <v/>
      </c>
      <c r="D1002" s="137">
        <f>COUNTIFS(Severity,$B1002,Status,"&lt;&gt;Suspend",Status,"&lt;&gt;Assigned",Status,"&lt;&gt;Open",Status,"&lt;&gt;Hold",ResolvedDate,"&gt;="&amp;$C$1,ResolvedDate,"&lt;="&amp;$F$1)</f>
        <v/>
      </c>
      <c r="E1002" s="137">
        <f>COUNTIFS(Severity,$B1002,SLA_Breach,"&lt;&gt;Yes",Status,"&lt;&gt;Suspend",Status,"&lt;&gt;Assigned",Status,"&lt;&gt;Open",Status,"&lt;&gt;Hold&gt;",ResolvedDate,"&gt;="&amp;$C$1,ResolvedDate,"&lt;="&amp;$F$1)</f>
        <v/>
      </c>
      <c r="F1002" s="137">
        <f>COUNTIFS(Severity,$B1002,SLA_Breach,"Yes",Status,"&lt;&gt;Suspend",Status,"&lt;&gt;Assigned",Status,"&lt;&gt;Open",Status,"&lt;&gt;Hold&gt;",ResolvedDate,"&gt;="&amp;$C$1,ResolvedDate,"&lt;="&amp;$F$1)</f>
        <v/>
      </c>
      <c r="G1002" s="137">
        <f>COUNTIFS(Severity,$B1002,AssignedDate,"&gt;=01/01/2017 12:00:00 AM",AssignedDate,"&lt;="&amp;$F$1)</f>
        <v/>
      </c>
      <c r="H1002" s="177" t="n"/>
      <c r="L1002" s="57" t="n">
        <v>0</v>
      </c>
      <c r="M1002" s="57" t="n"/>
    </row>
    <row r="1003" spans="1:13">
      <c r="A1003" s="137" t="n">
        <v>1</v>
      </c>
      <c r="B1003" s="100" t="s">
        <v>525</v>
      </c>
      <c r="C1003" s="137">
        <f>COUNTIFS(Severity,$B1003,AssignedDate,"&gt;="&amp;$C$1,AssignedDate,"&lt;="&amp;$F$1)</f>
        <v/>
      </c>
      <c r="D1003" s="137">
        <f>COUNTIFS(Severity,$B1003,Status,"&lt;&gt;Suspend",Status,"&lt;&gt;Assigned",Status,"&lt;&gt;Open",Status,"&lt;&gt;Hold",ResolvedDate,"&gt;="&amp;$C$1,ResolvedDate,"&lt;="&amp;$F$1)</f>
        <v/>
      </c>
      <c r="E1003" s="137">
        <f>COUNTIFS(Severity,$B1003,SLA_Breach,"&lt;&gt;Yes",Status,"&lt;&gt;Suspend",Status,"&lt;&gt;Assigned",Status,"&lt;&gt;Open",Status,"&lt;&gt;Hold&gt;",ResolvedDate,"&gt;="&amp;$C$1,ResolvedDate,"&lt;="&amp;$F$1)</f>
        <v/>
      </c>
      <c r="F1003" s="137">
        <f>COUNTIFS(Severity,$B1003,SLA_Breach,"Yes",Status,"&lt;&gt;Suspend",Status,"&lt;&gt;Assigned",Status,"&lt;&gt;Open",Status,"&lt;&gt;Hold&gt;",ResolvedDate,"&gt;="&amp;$C$1,ResolvedDate,"&lt;="&amp;$F$1)</f>
        <v/>
      </c>
      <c r="G1003" s="137">
        <f>COUNTIFS(Severity,$B1003,AssignedDate,"&gt;=01/01/2017 12:00:00 AM",AssignedDate,"&lt;="&amp;$F$1)</f>
        <v/>
      </c>
      <c r="H1003" s="177" t="n"/>
      <c r="L1003" s="57" t="n">
        <v>0</v>
      </c>
      <c r="M1003" s="57" t="n"/>
    </row>
    <row r="1004" spans="1:13">
      <c r="A1004" s="137" t="n">
        <v>1</v>
      </c>
      <c r="B1004" s="100" t="s">
        <v>525</v>
      </c>
      <c r="C1004" s="137">
        <f>COUNTIFS(Severity,$B1004,AssignedDate,"&gt;="&amp;$C$1,AssignedDate,"&lt;="&amp;$F$1)</f>
        <v/>
      </c>
      <c r="D1004" s="137">
        <f>COUNTIFS(Severity,$B1004,Status,"&lt;&gt;Suspend",Status,"&lt;&gt;Assigned",Status,"&lt;&gt;Open",Status,"&lt;&gt;Hold",ResolvedDate,"&gt;="&amp;$C$1,ResolvedDate,"&lt;="&amp;$F$1)</f>
        <v/>
      </c>
      <c r="E1004" s="137">
        <f>COUNTIFS(Severity,$B1004,SLA_Breach,"&lt;&gt;Yes",Status,"&lt;&gt;Suspend",Status,"&lt;&gt;Assigned",Status,"&lt;&gt;Open",Status,"&lt;&gt;Hold&gt;",ResolvedDate,"&gt;="&amp;$C$1,ResolvedDate,"&lt;="&amp;$F$1)</f>
        <v/>
      </c>
      <c r="F1004" s="137">
        <f>COUNTIFS(Severity,$B1004,SLA_Breach,"Yes",Status,"&lt;&gt;Suspend",Status,"&lt;&gt;Assigned",Status,"&lt;&gt;Open",Status,"&lt;&gt;Hold&gt;",ResolvedDate,"&gt;="&amp;$C$1,ResolvedDate,"&lt;="&amp;$F$1)</f>
        <v/>
      </c>
      <c r="G1004" s="137">
        <f>COUNTIFS(Severity,$B1004,AssignedDate,"&gt;=01/01/2017 12:00:00 AM",AssignedDate,"&lt;="&amp;$F$1)</f>
        <v/>
      </c>
      <c r="H1004" s="177" t="n"/>
      <c r="L1004" s="57" t="n">
        <v>0</v>
      </c>
      <c r="M1004" s="57" t="n"/>
    </row>
    <row r="1005" spans="1:13">
      <c r="A1005" s="137" t="n">
        <v>1</v>
      </c>
      <c r="B1005" s="100" t="s">
        <v>525</v>
      </c>
      <c r="C1005" s="137">
        <f>COUNTIFS(Severity,$B1005,AssignedDate,"&gt;="&amp;$C$1,AssignedDate,"&lt;="&amp;$F$1)</f>
        <v/>
      </c>
      <c r="D1005" s="137">
        <f>COUNTIFS(Severity,$B1005,Status,"&lt;&gt;Suspend",Status,"&lt;&gt;Assigned",Status,"&lt;&gt;Open",Status,"&lt;&gt;Hold",ResolvedDate,"&gt;="&amp;$C$1,ResolvedDate,"&lt;="&amp;$F$1)</f>
        <v/>
      </c>
      <c r="E1005" s="137">
        <f>COUNTIFS(Severity,$B1005,SLA_Breach,"&lt;&gt;Yes",Status,"&lt;&gt;Suspend",Status,"&lt;&gt;Assigned",Status,"&lt;&gt;Open",Status,"&lt;&gt;Hold&gt;",ResolvedDate,"&gt;="&amp;$C$1,ResolvedDate,"&lt;="&amp;$F$1)</f>
        <v/>
      </c>
      <c r="F1005" s="137">
        <f>COUNTIFS(Severity,$B1005,SLA_Breach,"Yes",Status,"&lt;&gt;Suspend",Status,"&lt;&gt;Assigned",Status,"&lt;&gt;Open",Status,"&lt;&gt;Hold&gt;",ResolvedDate,"&gt;="&amp;$C$1,ResolvedDate,"&lt;="&amp;$F$1)</f>
        <v/>
      </c>
      <c r="G1005" s="137">
        <f>COUNTIFS(Severity,$B1005,AssignedDate,"&gt;=01/01/2017 12:00:00 AM",AssignedDate,"&lt;="&amp;$F$1)</f>
        <v/>
      </c>
      <c r="H1005" s="177" t="n"/>
      <c r="L1005" s="57" t="n">
        <v>0</v>
      </c>
      <c r="M1005" s="57" t="n"/>
    </row>
    <row r="1006" spans="1:13">
      <c r="A1006" s="137" t="n">
        <v>1</v>
      </c>
      <c r="B1006" s="100" t="s">
        <v>525</v>
      </c>
      <c r="C1006" s="137">
        <f>COUNTIFS(Severity,$B1006,AssignedDate,"&gt;="&amp;$C$1,AssignedDate,"&lt;="&amp;$F$1)</f>
        <v/>
      </c>
      <c r="D1006" s="137">
        <f>COUNTIFS(Severity,$B1006,Status,"&lt;&gt;Suspend",Status,"&lt;&gt;Assigned",Status,"&lt;&gt;Open",Status,"&lt;&gt;Hold",ResolvedDate,"&gt;="&amp;$C$1,ResolvedDate,"&lt;="&amp;$F$1)</f>
        <v/>
      </c>
      <c r="E1006" s="137">
        <f>COUNTIFS(Severity,$B1006,SLA_Breach,"&lt;&gt;Yes",Status,"&lt;&gt;Suspend",Status,"&lt;&gt;Assigned",Status,"&lt;&gt;Open",Status,"&lt;&gt;Hold&gt;",ResolvedDate,"&gt;="&amp;$C$1,ResolvedDate,"&lt;="&amp;$F$1)</f>
        <v/>
      </c>
      <c r="F1006" s="137">
        <f>COUNTIFS(Severity,$B1006,SLA_Breach,"Yes",Status,"&lt;&gt;Suspend",Status,"&lt;&gt;Assigned",Status,"&lt;&gt;Open",Status,"&lt;&gt;Hold&gt;",ResolvedDate,"&gt;="&amp;$C$1,ResolvedDate,"&lt;="&amp;$F$1)</f>
        <v/>
      </c>
      <c r="G1006" s="137">
        <f>COUNTIFS(Severity,$B1006,AssignedDate,"&gt;=01/01/2017 12:00:00 AM",AssignedDate,"&lt;="&amp;$F$1)</f>
        <v/>
      </c>
      <c r="H1006" s="177" t="n"/>
      <c r="L1006" s="57" t="n">
        <v>0</v>
      </c>
      <c r="M1006" s="57" t="n"/>
    </row>
    <row r="1007" spans="1:13">
      <c r="A1007" s="137" t="n">
        <v>1</v>
      </c>
      <c r="B1007" s="100" t="s">
        <v>525</v>
      </c>
      <c r="C1007" s="137">
        <f>COUNTIFS(Severity,$B1007,AssignedDate,"&gt;="&amp;$C$1,AssignedDate,"&lt;="&amp;$F$1)</f>
        <v/>
      </c>
      <c r="D1007" s="137">
        <f>COUNTIFS(Severity,$B1007,Status,"&lt;&gt;Suspend",Status,"&lt;&gt;Assigned",Status,"&lt;&gt;Open",Status,"&lt;&gt;Hold",ResolvedDate,"&gt;="&amp;$C$1,ResolvedDate,"&lt;="&amp;$F$1)</f>
        <v/>
      </c>
      <c r="E1007" s="137">
        <f>COUNTIFS(Severity,$B1007,SLA_Breach,"&lt;&gt;Yes",Status,"&lt;&gt;Suspend",Status,"&lt;&gt;Assigned",Status,"&lt;&gt;Open",Status,"&lt;&gt;Hold&gt;",ResolvedDate,"&gt;="&amp;$C$1,ResolvedDate,"&lt;="&amp;$F$1)</f>
        <v/>
      </c>
      <c r="F1007" s="137">
        <f>COUNTIFS(Severity,$B1007,SLA_Breach,"Yes",Status,"&lt;&gt;Suspend",Status,"&lt;&gt;Assigned",Status,"&lt;&gt;Open",Status,"&lt;&gt;Hold&gt;",ResolvedDate,"&gt;="&amp;$C$1,ResolvedDate,"&lt;="&amp;$F$1)</f>
        <v/>
      </c>
      <c r="G1007" s="137">
        <f>COUNTIFS(Severity,$B1007,AssignedDate,"&gt;=01/01/2017 12:00:00 AM",AssignedDate,"&lt;="&amp;$F$1)</f>
        <v/>
      </c>
      <c r="H1007" s="177" t="n"/>
      <c r="L1007" s="57" t="n">
        <v>0</v>
      </c>
      <c r="M1007" s="57" t="n"/>
    </row>
    <row r="1008" spans="1:13">
      <c r="A1008" s="137" t="n">
        <v>1</v>
      </c>
      <c r="B1008" s="100" t="s">
        <v>525</v>
      </c>
      <c r="C1008" s="137">
        <f>COUNTIFS(Severity,$B1008,AssignedDate,"&gt;="&amp;$C$1,AssignedDate,"&lt;="&amp;$F$1)</f>
        <v/>
      </c>
      <c r="D1008" s="137">
        <f>COUNTIFS(Severity,$B1008,Status,"&lt;&gt;Suspend",Status,"&lt;&gt;Assigned",Status,"&lt;&gt;Open",Status,"&lt;&gt;Hold",ResolvedDate,"&gt;="&amp;$C$1,ResolvedDate,"&lt;="&amp;$F$1)</f>
        <v/>
      </c>
      <c r="E1008" s="137">
        <f>COUNTIFS(Severity,$B1008,SLA_Breach,"&lt;&gt;Yes",Status,"&lt;&gt;Suspend",Status,"&lt;&gt;Assigned",Status,"&lt;&gt;Open",Status,"&lt;&gt;Hold&gt;",ResolvedDate,"&gt;="&amp;$C$1,ResolvedDate,"&lt;="&amp;$F$1)</f>
        <v/>
      </c>
      <c r="F1008" s="137">
        <f>COUNTIFS(Severity,$B1008,SLA_Breach,"Yes",Status,"&lt;&gt;Suspend",Status,"&lt;&gt;Assigned",Status,"&lt;&gt;Open",Status,"&lt;&gt;Hold&gt;",ResolvedDate,"&gt;="&amp;$C$1,ResolvedDate,"&lt;="&amp;$F$1)</f>
        <v/>
      </c>
      <c r="G1008" s="137">
        <f>COUNTIFS(Severity,$B1008,AssignedDate,"&gt;=01/01/2017 12:00:00 AM",AssignedDate,"&lt;="&amp;$F$1)</f>
        <v/>
      </c>
      <c r="H1008" s="177" t="n"/>
      <c r="L1008" s="57" t="n">
        <v>0</v>
      </c>
      <c r="M1008" s="57" t="n"/>
    </row>
    <row r="1009" spans="1:13">
      <c r="A1009" s="137" t="n">
        <v>1</v>
      </c>
      <c r="B1009" s="100" t="s">
        <v>525</v>
      </c>
      <c r="C1009" s="137">
        <f>COUNTIFS(Severity,$B1009,AssignedDate,"&gt;="&amp;$C$1,AssignedDate,"&lt;="&amp;$F$1)</f>
        <v/>
      </c>
      <c r="D1009" s="137">
        <f>COUNTIFS(Severity,$B1009,Status,"&lt;&gt;Suspend",Status,"&lt;&gt;Assigned",Status,"&lt;&gt;Open",Status,"&lt;&gt;Hold",ResolvedDate,"&gt;="&amp;$C$1,ResolvedDate,"&lt;="&amp;$F$1)</f>
        <v/>
      </c>
      <c r="E1009" s="137">
        <f>COUNTIFS(Severity,$B1009,SLA_Breach,"&lt;&gt;Yes",Status,"&lt;&gt;Suspend",Status,"&lt;&gt;Assigned",Status,"&lt;&gt;Open",Status,"&lt;&gt;Hold&gt;",ResolvedDate,"&gt;="&amp;$C$1,ResolvedDate,"&lt;="&amp;$F$1)</f>
        <v/>
      </c>
      <c r="F1009" s="137">
        <f>COUNTIFS(Severity,$B1009,SLA_Breach,"Yes",Status,"&lt;&gt;Suspend",Status,"&lt;&gt;Assigned",Status,"&lt;&gt;Open",Status,"&lt;&gt;Hold&gt;",ResolvedDate,"&gt;="&amp;$C$1,ResolvedDate,"&lt;="&amp;$F$1)</f>
        <v/>
      </c>
      <c r="G1009" s="137">
        <f>COUNTIFS(Severity,$B1009,AssignedDate,"&gt;=01/01/2017 12:00:00 AM",AssignedDate,"&lt;="&amp;$F$1)</f>
        <v/>
      </c>
      <c r="H1009" s="177" t="n"/>
      <c r="L1009" s="57" t="n">
        <v>0</v>
      </c>
      <c r="M1009" s="57" t="n"/>
    </row>
    <row r="1010" spans="1:13">
      <c r="A1010" s="137" t="n">
        <v>1</v>
      </c>
      <c r="B1010" s="100" t="s">
        <v>525</v>
      </c>
      <c r="C1010" s="137">
        <f>COUNTIFS(Severity,$B1010,AssignedDate,"&gt;="&amp;$C$1,AssignedDate,"&lt;="&amp;$F$1)</f>
        <v/>
      </c>
      <c r="D1010" s="137">
        <f>COUNTIFS(Severity,$B1010,Status,"&lt;&gt;Suspend",Status,"&lt;&gt;Assigned",Status,"&lt;&gt;Open",Status,"&lt;&gt;Hold",ResolvedDate,"&gt;="&amp;$C$1,ResolvedDate,"&lt;="&amp;$F$1)</f>
        <v/>
      </c>
      <c r="E1010" s="137">
        <f>COUNTIFS(Severity,$B1010,SLA_Breach,"&lt;&gt;Yes",Status,"&lt;&gt;Suspend",Status,"&lt;&gt;Assigned",Status,"&lt;&gt;Open",Status,"&lt;&gt;Hold&gt;",ResolvedDate,"&gt;="&amp;$C$1,ResolvedDate,"&lt;="&amp;$F$1)</f>
        <v/>
      </c>
      <c r="F1010" s="137">
        <f>COUNTIFS(Severity,$B1010,SLA_Breach,"Yes",Status,"&lt;&gt;Suspend",Status,"&lt;&gt;Assigned",Status,"&lt;&gt;Open",Status,"&lt;&gt;Hold&gt;",ResolvedDate,"&gt;="&amp;$C$1,ResolvedDate,"&lt;="&amp;$F$1)</f>
        <v/>
      </c>
      <c r="G1010" s="137">
        <f>COUNTIFS(Severity,$B1010,AssignedDate,"&gt;=01/01/2017 12:00:00 AM",AssignedDate,"&lt;="&amp;$F$1)</f>
        <v/>
      </c>
      <c r="H1010" s="177" t="n"/>
      <c r="L1010" s="57" t="n">
        <v>0</v>
      </c>
      <c r="M1010" s="57" t="n"/>
    </row>
    <row r="1011" spans="1:13">
      <c r="A1011" s="137" t="n">
        <v>1</v>
      </c>
      <c r="B1011" s="100" t="s">
        <v>525</v>
      </c>
      <c r="C1011" s="137">
        <f>COUNTIFS(Severity,$B1011,AssignedDate,"&gt;="&amp;$C$1,AssignedDate,"&lt;="&amp;$F$1)</f>
        <v/>
      </c>
      <c r="D1011" s="137">
        <f>COUNTIFS(Severity,$B1011,Status,"&lt;&gt;Suspend",Status,"&lt;&gt;Assigned",Status,"&lt;&gt;Open",Status,"&lt;&gt;Hold",ResolvedDate,"&gt;="&amp;$C$1,ResolvedDate,"&lt;="&amp;$F$1)</f>
        <v/>
      </c>
      <c r="E1011" s="137">
        <f>COUNTIFS(Severity,$B1011,SLA_Breach,"&lt;&gt;Yes",Status,"&lt;&gt;Suspend",Status,"&lt;&gt;Assigned",Status,"&lt;&gt;Open",Status,"&lt;&gt;Hold&gt;",ResolvedDate,"&gt;="&amp;$C$1,ResolvedDate,"&lt;="&amp;$F$1)</f>
        <v/>
      </c>
      <c r="F1011" s="137">
        <f>COUNTIFS(Severity,$B1011,SLA_Breach,"Yes",Status,"&lt;&gt;Suspend",Status,"&lt;&gt;Assigned",Status,"&lt;&gt;Open",Status,"&lt;&gt;Hold&gt;",ResolvedDate,"&gt;="&amp;$C$1,ResolvedDate,"&lt;="&amp;$F$1)</f>
        <v/>
      </c>
      <c r="G1011" s="137">
        <f>COUNTIFS(Severity,$B1011,AssignedDate,"&gt;=01/01/2017 12:00:00 AM",AssignedDate,"&lt;="&amp;$F$1)</f>
        <v/>
      </c>
      <c r="H1011" s="177" t="n"/>
      <c r="L1011" s="57" t="n">
        <v>0</v>
      </c>
      <c r="M1011" s="57" t="n"/>
    </row>
    <row r="1012" spans="1:13">
      <c r="A1012" s="137" t="n">
        <v>1</v>
      </c>
      <c r="B1012" s="100" t="s">
        <v>525</v>
      </c>
      <c r="C1012" s="137">
        <f>COUNTIFS(Severity,$B1012,AssignedDate,"&gt;="&amp;$C$1,AssignedDate,"&lt;="&amp;$F$1)</f>
        <v/>
      </c>
      <c r="D1012" s="137">
        <f>COUNTIFS(Severity,$B1012,Status,"&lt;&gt;Suspend",Status,"&lt;&gt;Assigned",Status,"&lt;&gt;Open",Status,"&lt;&gt;Hold",ResolvedDate,"&gt;="&amp;$C$1,ResolvedDate,"&lt;="&amp;$F$1)</f>
        <v/>
      </c>
      <c r="E1012" s="137">
        <f>COUNTIFS(Severity,$B1012,SLA_Breach,"&lt;&gt;Yes",Status,"&lt;&gt;Suspend",Status,"&lt;&gt;Assigned",Status,"&lt;&gt;Open",Status,"&lt;&gt;Hold&gt;",ResolvedDate,"&gt;="&amp;$C$1,ResolvedDate,"&lt;="&amp;$F$1)</f>
        <v/>
      </c>
      <c r="F1012" s="137">
        <f>COUNTIFS(Severity,$B1012,SLA_Breach,"Yes",Status,"&lt;&gt;Suspend",Status,"&lt;&gt;Assigned",Status,"&lt;&gt;Open",Status,"&lt;&gt;Hold&gt;",ResolvedDate,"&gt;="&amp;$C$1,ResolvedDate,"&lt;="&amp;$F$1)</f>
        <v/>
      </c>
      <c r="G1012" s="137">
        <f>COUNTIFS(Severity,$B1012,AssignedDate,"&gt;=01/01/2017 12:00:00 AM",AssignedDate,"&lt;="&amp;$F$1)</f>
        <v/>
      </c>
      <c r="H1012" s="177" t="n"/>
      <c r="L1012" s="57" t="n">
        <v>0</v>
      </c>
      <c r="M1012" s="57" t="n"/>
    </row>
    <row r="1013" spans="1:13">
      <c r="A1013" s="137" t="n">
        <v>1</v>
      </c>
      <c r="B1013" s="100" t="s">
        <v>525</v>
      </c>
      <c r="C1013" s="137">
        <f>COUNTIFS(Severity,$B1013,AssignedDate,"&gt;="&amp;$C$1,AssignedDate,"&lt;="&amp;$F$1)</f>
        <v/>
      </c>
      <c r="D1013" s="137">
        <f>COUNTIFS(Severity,$B1013,Status,"&lt;&gt;Suspend",Status,"&lt;&gt;Assigned",Status,"&lt;&gt;Open",Status,"&lt;&gt;Hold",ResolvedDate,"&gt;="&amp;$C$1,ResolvedDate,"&lt;="&amp;$F$1)</f>
        <v/>
      </c>
      <c r="E1013" s="137">
        <f>COUNTIFS(Severity,$B1013,SLA_Breach,"&lt;&gt;Yes",Status,"&lt;&gt;Suspend",Status,"&lt;&gt;Assigned",Status,"&lt;&gt;Open",Status,"&lt;&gt;Hold&gt;",ResolvedDate,"&gt;="&amp;$C$1,ResolvedDate,"&lt;="&amp;$F$1)</f>
        <v/>
      </c>
      <c r="F1013" s="137">
        <f>COUNTIFS(Severity,$B1013,SLA_Breach,"Yes",Status,"&lt;&gt;Suspend",Status,"&lt;&gt;Assigned",Status,"&lt;&gt;Open",Status,"&lt;&gt;Hold&gt;",ResolvedDate,"&gt;="&amp;$C$1,ResolvedDate,"&lt;="&amp;$F$1)</f>
        <v/>
      </c>
      <c r="G1013" s="137">
        <f>COUNTIFS(Severity,$B1013,AssignedDate,"&gt;=01/01/2017 12:00:00 AM",AssignedDate,"&lt;="&amp;$F$1)</f>
        <v/>
      </c>
      <c r="H1013" s="177" t="n"/>
      <c r="L1013" s="57" t="n">
        <v>0</v>
      </c>
      <c r="M1013" s="57" t="n"/>
    </row>
    <row r="1014" spans="1:13">
      <c r="A1014" s="137" t="n">
        <v>1</v>
      </c>
      <c r="B1014" s="100" t="s">
        <v>525</v>
      </c>
      <c r="C1014" s="137">
        <f>COUNTIFS(Severity,$B1014,AssignedDate,"&gt;="&amp;$C$1,AssignedDate,"&lt;="&amp;$F$1)</f>
        <v/>
      </c>
      <c r="D1014" s="137">
        <f>COUNTIFS(Severity,$B1014,Status,"&lt;&gt;Suspend",Status,"&lt;&gt;Assigned",Status,"&lt;&gt;Open",Status,"&lt;&gt;Hold",ResolvedDate,"&gt;="&amp;$C$1,ResolvedDate,"&lt;="&amp;$F$1)</f>
        <v/>
      </c>
      <c r="E1014" s="137">
        <f>COUNTIFS(Severity,$B1014,SLA_Breach,"&lt;&gt;Yes",Status,"&lt;&gt;Suspend",Status,"&lt;&gt;Assigned",Status,"&lt;&gt;Open",Status,"&lt;&gt;Hold&gt;",ResolvedDate,"&gt;="&amp;$C$1,ResolvedDate,"&lt;="&amp;$F$1)</f>
        <v/>
      </c>
      <c r="F1014" s="137">
        <f>COUNTIFS(Severity,$B1014,SLA_Breach,"Yes",Status,"&lt;&gt;Suspend",Status,"&lt;&gt;Assigned",Status,"&lt;&gt;Open",Status,"&lt;&gt;Hold&gt;",ResolvedDate,"&gt;="&amp;$C$1,ResolvedDate,"&lt;="&amp;$F$1)</f>
        <v/>
      </c>
      <c r="G1014" s="137">
        <f>COUNTIFS(Severity,$B1014,AssignedDate,"&gt;=01/01/2017 12:00:00 AM",AssignedDate,"&lt;="&amp;$F$1)</f>
        <v/>
      </c>
      <c r="H1014" s="177" t="n"/>
      <c r="L1014" s="57" t="n">
        <v>0</v>
      </c>
      <c r="M1014" s="57" t="n"/>
    </row>
    <row r="1015" spans="1:13">
      <c r="A1015" s="137" t="n">
        <v>1</v>
      </c>
      <c r="B1015" s="100" t="s">
        <v>525</v>
      </c>
      <c r="C1015" s="137">
        <f>COUNTIFS(Severity,$B1015,AssignedDate,"&gt;="&amp;$C$1,AssignedDate,"&lt;="&amp;$F$1)</f>
        <v/>
      </c>
      <c r="D1015" s="137">
        <f>COUNTIFS(Severity,$B1015,Status,"&lt;&gt;Suspend",Status,"&lt;&gt;Assigned",Status,"&lt;&gt;Open",Status,"&lt;&gt;Hold",ResolvedDate,"&gt;="&amp;$C$1,ResolvedDate,"&lt;="&amp;$F$1)</f>
        <v/>
      </c>
      <c r="E1015" s="137">
        <f>COUNTIFS(Severity,$B1015,SLA_Breach,"&lt;&gt;Yes",Status,"&lt;&gt;Suspend",Status,"&lt;&gt;Assigned",Status,"&lt;&gt;Open",Status,"&lt;&gt;Hold&gt;",ResolvedDate,"&gt;="&amp;$C$1,ResolvedDate,"&lt;="&amp;$F$1)</f>
        <v/>
      </c>
      <c r="F1015" s="137">
        <f>COUNTIFS(Severity,$B1015,SLA_Breach,"Yes",Status,"&lt;&gt;Suspend",Status,"&lt;&gt;Assigned",Status,"&lt;&gt;Open",Status,"&lt;&gt;Hold&gt;",ResolvedDate,"&gt;="&amp;$C$1,ResolvedDate,"&lt;="&amp;$F$1)</f>
        <v/>
      </c>
      <c r="G1015" s="137">
        <f>COUNTIFS(Severity,$B1015,AssignedDate,"&gt;=01/01/2017 12:00:00 AM",AssignedDate,"&lt;="&amp;$F$1)</f>
        <v/>
      </c>
      <c r="H1015" s="177" t="n"/>
      <c r="L1015" s="57" t="n">
        <v>0</v>
      </c>
      <c r="M1015" s="57" t="n"/>
    </row>
    <row r="1016" spans="1:13">
      <c r="A1016" s="137" t="n">
        <v>1</v>
      </c>
      <c r="B1016" s="100" t="s">
        <v>525</v>
      </c>
      <c r="C1016" s="137">
        <f>COUNTIFS(Severity,$B1016,AssignedDate,"&gt;="&amp;$C$1,AssignedDate,"&lt;="&amp;$F$1)</f>
        <v/>
      </c>
      <c r="D1016" s="137">
        <f>COUNTIFS(Severity,$B1016,Status,"&lt;&gt;Suspend",Status,"&lt;&gt;Assigned",Status,"&lt;&gt;Open",Status,"&lt;&gt;Hold",ResolvedDate,"&gt;="&amp;$C$1,ResolvedDate,"&lt;="&amp;$F$1)</f>
        <v/>
      </c>
      <c r="E1016" s="137">
        <f>COUNTIFS(Severity,$B1016,SLA_Breach,"&lt;&gt;Yes",Status,"&lt;&gt;Suspend",Status,"&lt;&gt;Assigned",Status,"&lt;&gt;Open",Status,"&lt;&gt;Hold&gt;",ResolvedDate,"&gt;="&amp;$C$1,ResolvedDate,"&lt;="&amp;$F$1)</f>
        <v/>
      </c>
      <c r="F1016" s="137">
        <f>COUNTIFS(Severity,$B1016,SLA_Breach,"Yes",Status,"&lt;&gt;Suspend",Status,"&lt;&gt;Assigned",Status,"&lt;&gt;Open",Status,"&lt;&gt;Hold&gt;",ResolvedDate,"&gt;="&amp;$C$1,ResolvedDate,"&lt;="&amp;$F$1)</f>
        <v/>
      </c>
      <c r="G1016" s="137">
        <f>COUNTIFS(Severity,$B1016,AssignedDate,"&gt;=01/01/2017 12:00:00 AM",AssignedDate,"&lt;="&amp;$F$1)</f>
        <v/>
      </c>
      <c r="H1016" s="177" t="n"/>
      <c r="L1016" s="57" t="n">
        <v>0</v>
      </c>
      <c r="M1016" s="57" t="n"/>
    </row>
    <row r="1017" spans="1:13">
      <c r="A1017" s="137" t="n">
        <v>1</v>
      </c>
      <c r="B1017" s="100" t="s">
        <v>525</v>
      </c>
      <c r="C1017" s="137">
        <f>COUNTIFS(Severity,$B1017,AssignedDate,"&gt;="&amp;$C$1,AssignedDate,"&lt;="&amp;$F$1)</f>
        <v/>
      </c>
      <c r="D1017" s="137">
        <f>COUNTIFS(Severity,$B1017,Status,"&lt;&gt;Suspend",Status,"&lt;&gt;Assigned",Status,"&lt;&gt;Open",Status,"&lt;&gt;Hold",ResolvedDate,"&gt;="&amp;$C$1,ResolvedDate,"&lt;="&amp;$F$1)</f>
        <v/>
      </c>
      <c r="E1017" s="137">
        <f>COUNTIFS(Severity,$B1017,SLA_Breach,"&lt;&gt;Yes",Status,"&lt;&gt;Suspend",Status,"&lt;&gt;Assigned",Status,"&lt;&gt;Open",Status,"&lt;&gt;Hold&gt;",ResolvedDate,"&gt;="&amp;$C$1,ResolvedDate,"&lt;="&amp;$F$1)</f>
        <v/>
      </c>
      <c r="F1017" s="137">
        <f>COUNTIFS(Severity,$B1017,SLA_Breach,"Yes",Status,"&lt;&gt;Suspend",Status,"&lt;&gt;Assigned",Status,"&lt;&gt;Open",Status,"&lt;&gt;Hold&gt;",ResolvedDate,"&gt;="&amp;$C$1,ResolvedDate,"&lt;="&amp;$F$1)</f>
        <v/>
      </c>
      <c r="G1017" s="137">
        <f>COUNTIFS(Severity,$B1017,AssignedDate,"&gt;=01/01/2017 12:00:00 AM",AssignedDate,"&lt;="&amp;$F$1)</f>
        <v/>
      </c>
      <c r="H1017" s="177" t="n"/>
      <c r="L1017" s="57" t="n">
        <v>0</v>
      </c>
      <c r="M1017" s="57" t="n"/>
    </row>
    <row r="1018" spans="1:13">
      <c r="A1018" s="137" t="n">
        <v>1</v>
      </c>
      <c r="B1018" s="100" t="s">
        <v>525</v>
      </c>
      <c r="C1018" s="137">
        <f>COUNTIFS(Severity,$B1018,AssignedDate,"&gt;="&amp;$C$1,AssignedDate,"&lt;="&amp;$F$1)</f>
        <v/>
      </c>
      <c r="D1018" s="137">
        <f>COUNTIFS(Severity,$B1018,Status,"&lt;&gt;Suspend",Status,"&lt;&gt;Assigned",Status,"&lt;&gt;Open",Status,"&lt;&gt;Hold",ResolvedDate,"&gt;="&amp;$C$1,ResolvedDate,"&lt;="&amp;$F$1)</f>
        <v/>
      </c>
      <c r="E1018" s="137">
        <f>COUNTIFS(Severity,$B1018,SLA_Breach,"&lt;&gt;Yes",Status,"&lt;&gt;Suspend",Status,"&lt;&gt;Assigned",Status,"&lt;&gt;Open",Status,"&lt;&gt;Hold&gt;",ResolvedDate,"&gt;="&amp;$C$1,ResolvedDate,"&lt;="&amp;$F$1)</f>
        <v/>
      </c>
      <c r="F1018" s="137">
        <f>COUNTIFS(Severity,$B1018,SLA_Breach,"Yes",Status,"&lt;&gt;Suspend",Status,"&lt;&gt;Assigned",Status,"&lt;&gt;Open",Status,"&lt;&gt;Hold&gt;",ResolvedDate,"&gt;="&amp;$C$1,ResolvedDate,"&lt;="&amp;$F$1)</f>
        <v/>
      </c>
      <c r="G1018" s="137">
        <f>COUNTIFS(Severity,$B1018,AssignedDate,"&gt;=01/01/2017 12:00:00 AM",AssignedDate,"&lt;="&amp;$F$1)</f>
        <v/>
      </c>
      <c r="H1018" s="177" t="n"/>
      <c r="L1018" s="57" t="n">
        <v>0</v>
      </c>
      <c r="M1018" s="57" t="n"/>
    </row>
    <row r="1019" spans="1:13">
      <c r="A1019" s="137" t="n">
        <v>1</v>
      </c>
      <c r="B1019" s="100" t="s">
        <v>525</v>
      </c>
      <c r="C1019" s="137">
        <f>COUNTIFS(Severity,$B1019,AssignedDate,"&gt;="&amp;$C$1,AssignedDate,"&lt;="&amp;$F$1)</f>
        <v/>
      </c>
      <c r="D1019" s="137">
        <f>COUNTIFS(Severity,$B1019,Status,"&lt;&gt;Suspend",Status,"&lt;&gt;Assigned",Status,"&lt;&gt;Open",Status,"&lt;&gt;Hold",ResolvedDate,"&gt;="&amp;$C$1,ResolvedDate,"&lt;="&amp;$F$1)</f>
        <v/>
      </c>
      <c r="E1019" s="137">
        <f>COUNTIFS(Severity,$B1019,SLA_Breach,"&lt;&gt;Yes",Status,"&lt;&gt;Suspend",Status,"&lt;&gt;Assigned",Status,"&lt;&gt;Open",Status,"&lt;&gt;Hold&gt;",ResolvedDate,"&gt;="&amp;$C$1,ResolvedDate,"&lt;="&amp;$F$1)</f>
        <v/>
      </c>
      <c r="F1019" s="137">
        <f>COUNTIFS(Severity,$B1019,SLA_Breach,"Yes",Status,"&lt;&gt;Suspend",Status,"&lt;&gt;Assigned",Status,"&lt;&gt;Open",Status,"&lt;&gt;Hold&gt;",ResolvedDate,"&gt;="&amp;$C$1,ResolvedDate,"&lt;="&amp;$F$1)</f>
        <v/>
      </c>
      <c r="G1019" s="137">
        <f>COUNTIFS(Severity,$B1019,AssignedDate,"&gt;=01/01/2017 12:00:00 AM",AssignedDate,"&lt;="&amp;$F$1)</f>
        <v/>
      </c>
      <c r="H1019" s="177" t="n"/>
      <c r="L1019" s="57" t="n">
        <v>0</v>
      </c>
      <c r="M1019" s="57" t="n"/>
    </row>
    <row r="1020" spans="1:13">
      <c r="A1020" s="137" t="n">
        <v>1</v>
      </c>
      <c r="B1020" s="100" t="s">
        <v>525</v>
      </c>
      <c r="C1020" s="137">
        <f>COUNTIFS(Severity,$B1020,AssignedDate,"&gt;="&amp;$C$1,AssignedDate,"&lt;="&amp;$F$1)</f>
        <v/>
      </c>
      <c r="D1020" s="137">
        <f>COUNTIFS(Severity,$B1020,Status,"&lt;&gt;Suspend",Status,"&lt;&gt;Assigned",Status,"&lt;&gt;Open",Status,"&lt;&gt;Hold",ResolvedDate,"&gt;="&amp;$C$1,ResolvedDate,"&lt;="&amp;$F$1)</f>
        <v/>
      </c>
      <c r="E1020" s="137">
        <f>COUNTIFS(Severity,$B1020,SLA_Breach,"&lt;&gt;Yes",Status,"&lt;&gt;Suspend",Status,"&lt;&gt;Assigned",Status,"&lt;&gt;Open",Status,"&lt;&gt;Hold&gt;",ResolvedDate,"&gt;="&amp;$C$1,ResolvedDate,"&lt;="&amp;$F$1)</f>
        <v/>
      </c>
      <c r="F1020" s="137">
        <f>COUNTIFS(Severity,$B1020,SLA_Breach,"Yes",Status,"&lt;&gt;Suspend",Status,"&lt;&gt;Assigned",Status,"&lt;&gt;Open",Status,"&lt;&gt;Hold&gt;",ResolvedDate,"&gt;="&amp;$C$1,ResolvedDate,"&lt;="&amp;$F$1)</f>
        <v/>
      </c>
      <c r="G1020" s="137">
        <f>COUNTIFS(Severity,$B1020,AssignedDate,"&gt;=01/01/2017 12:00:00 AM",AssignedDate,"&lt;="&amp;$F$1)</f>
        <v/>
      </c>
      <c r="H1020" s="177" t="n"/>
      <c r="L1020" s="57" t="n">
        <v>0</v>
      </c>
      <c r="M1020" s="57" t="n"/>
    </row>
    <row r="1021" spans="1:13">
      <c r="A1021" s="137" t="n">
        <v>1</v>
      </c>
      <c r="B1021" s="100" t="s">
        <v>525</v>
      </c>
      <c r="C1021" s="137">
        <f>COUNTIFS(Severity,$B1021,AssignedDate,"&gt;="&amp;$C$1,AssignedDate,"&lt;="&amp;$F$1)</f>
        <v/>
      </c>
      <c r="D1021" s="137">
        <f>COUNTIFS(Severity,$B1021,Status,"&lt;&gt;Suspend",Status,"&lt;&gt;Assigned",Status,"&lt;&gt;Open",Status,"&lt;&gt;Hold",ResolvedDate,"&gt;="&amp;$C$1,ResolvedDate,"&lt;="&amp;$F$1)</f>
        <v/>
      </c>
      <c r="E1021" s="137">
        <f>COUNTIFS(Severity,$B1021,SLA_Breach,"&lt;&gt;Yes",Status,"&lt;&gt;Suspend",Status,"&lt;&gt;Assigned",Status,"&lt;&gt;Open",Status,"&lt;&gt;Hold&gt;",ResolvedDate,"&gt;="&amp;$C$1,ResolvedDate,"&lt;="&amp;$F$1)</f>
        <v/>
      </c>
      <c r="F1021" s="137">
        <f>COUNTIFS(Severity,$B1021,SLA_Breach,"Yes",Status,"&lt;&gt;Suspend",Status,"&lt;&gt;Assigned",Status,"&lt;&gt;Open",Status,"&lt;&gt;Hold&gt;",ResolvedDate,"&gt;="&amp;$C$1,ResolvedDate,"&lt;="&amp;$F$1)</f>
        <v/>
      </c>
      <c r="G1021" s="137">
        <f>COUNTIFS(Severity,$B1021,AssignedDate,"&gt;=01/01/2017 12:00:00 AM",AssignedDate,"&lt;="&amp;$F$1)</f>
        <v/>
      </c>
      <c r="H1021" s="177" t="n"/>
      <c r="L1021" s="57" t="n">
        <v>0</v>
      </c>
      <c r="M1021" s="57" t="n"/>
    </row>
    <row r="1022" spans="1:13">
      <c r="A1022" s="137" t="n">
        <v>1</v>
      </c>
      <c r="B1022" s="100" t="s">
        <v>525</v>
      </c>
      <c r="C1022" s="137">
        <f>COUNTIFS(Severity,$B1022,AssignedDate,"&gt;="&amp;$C$1,AssignedDate,"&lt;="&amp;$F$1)</f>
        <v/>
      </c>
      <c r="D1022" s="137">
        <f>COUNTIFS(Severity,$B1022,Status,"&lt;&gt;Suspend",Status,"&lt;&gt;Assigned",Status,"&lt;&gt;Open",Status,"&lt;&gt;Hold",ResolvedDate,"&gt;="&amp;$C$1,ResolvedDate,"&lt;="&amp;$F$1)</f>
        <v/>
      </c>
      <c r="E1022" s="137">
        <f>COUNTIFS(Severity,$B1022,SLA_Breach,"&lt;&gt;Yes",Status,"&lt;&gt;Suspend",Status,"&lt;&gt;Assigned",Status,"&lt;&gt;Open",Status,"&lt;&gt;Hold&gt;",ResolvedDate,"&gt;="&amp;$C$1,ResolvedDate,"&lt;="&amp;$F$1)</f>
        <v/>
      </c>
      <c r="F1022" s="137">
        <f>COUNTIFS(Severity,$B1022,SLA_Breach,"Yes",Status,"&lt;&gt;Suspend",Status,"&lt;&gt;Assigned",Status,"&lt;&gt;Open",Status,"&lt;&gt;Hold&gt;",ResolvedDate,"&gt;="&amp;$C$1,ResolvedDate,"&lt;="&amp;$F$1)</f>
        <v/>
      </c>
      <c r="G1022" s="137">
        <f>COUNTIFS(Severity,$B1022,AssignedDate,"&gt;=01/01/2017 12:00:00 AM",AssignedDate,"&lt;="&amp;$F$1)</f>
        <v/>
      </c>
      <c r="H1022" s="177" t="n"/>
      <c r="L1022" s="57" t="n">
        <v>0</v>
      </c>
      <c r="M1022" s="57" t="n"/>
    </row>
    <row r="1023" spans="1:13">
      <c r="A1023" s="137" t="n">
        <v>1</v>
      </c>
      <c r="B1023" s="100" t="s">
        <v>525</v>
      </c>
      <c r="C1023" s="137">
        <f>COUNTIFS(Severity,$B1023,AssignedDate,"&gt;="&amp;$C$1,AssignedDate,"&lt;="&amp;$F$1)</f>
        <v/>
      </c>
      <c r="D1023" s="137">
        <f>COUNTIFS(Severity,$B1023,Status,"&lt;&gt;Suspend",Status,"&lt;&gt;Assigned",Status,"&lt;&gt;Open",Status,"&lt;&gt;Hold",ResolvedDate,"&gt;="&amp;$C$1,ResolvedDate,"&lt;="&amp;$F$1)</f>
        <v/>
      </c>
      <c r="E1023" s="137">
        <f>COUNTIFS(Severity,$B1023,SLA_Breach,"&lt;&gt;Yes",Status,"&lt;&gt;Suspend",Status,"&lt;&gt;Assigned",Status,"&lt;&gt;Open",Status,"&lt;&gt;Hold&gt;",ResolvedDate,"&gt;="&amp;$C$1,ResolvedDate,"&lt;="&amp;$F$1)</f>
        <v/>
      </c>
      <c r="F1023" s="137">
        <f>COUNTIFS(Severity,$B1023,SLA_Breach,"Yes",Status,"&lt;&gt;Suspend",Status,"&lt;&gt;Assigned",Status,"&lt;&gt;Open",Status,"&lt;&gt;Hold&gt;",ResolvedDate,"&gt;="&amp;$C$1,ResolvedDate,"&lt;="&amp;$F$1)</f>
        <v/>
      </c>
      <c r="G1023" s="137">
        <f>COUNTIFS(Severity,$B1023,AssignedDate,"&gt;=01/01/2017 12:00:00 AM",AssignedDate,"&lt;="&amp;$F$1)</f>
        <v/>
      </c>
      <c r="H1023" s="177" t="n"/>
      <c r="L1023" s="57" t="n">
        <v>0</v>
      </c>
      <c r="M1023" s="57" t="n"/>
    </row>
    <row r="1024" spans="1:13">
      <c r="A1024" s="137" t="n">
        <v>1</v>
      </c>
      <c r="B1024" s="100" t="s">
        <v>525</v>
      </c>
      <c r="C1024" s="137">
        <f>COUNTIFS(Severity,$B1024,AssignedDate,"&gt;="&amp;$C$1,AssignedDate,"&lt;="&amp;$F$1)</f>
        <v/>
      </c>
      <c r="D1024" s="137">
        <f>COUNTIFS(Severity,$B1024,Status,"&lt;&gt;Suspend",Status,"&lt;&gt;Assigned",Status,"&lt;&gt;Open",Status,"&lt;&gt;Hold",ResolvedDate,"&gt;="&amp;$C$1,ResolvedDate,"&lt;="&amp;$F$1)</f>
        <v/>
      </c>
      <c r="E1024" s="137">
        <f>COUNTIFS(Severity,$B1024,SLA_Breach,"&lt;&gt;Yes",Status,"&lt;&gt;Suspend",Status,"&lt;&gt;Assigned",Status,"&lt;&gt;Open",Status,"&lt;&gt;Hold&gt;",ResolvedDate,"&gt;="&amp;$C$1,ResolvedDate,"&lt;="&amp;$F$1)</f>
        <v/>
      </c>
      <c r="F1024" s="137">
        <f>COUNTIFS(Severity,$B1024,SLA_Breach,"Yes",Status,"&lt;&gt;Suspend",Status,"&lt;&gt;Assigned",Status,"&lt;&gt;Open",Status,"&lt;&gt;Hold&gt;",ResolvedDate,"&gt;="&amp;$C$1,ResolvedDate,"&lt;="&amp;$F$1)</f>
        <v/>
      </c>
      <c r="G1024" s="137">
        <f>COUNTIFS(Severity,$B1024,AssignedDate,"&gt;=01/01/2017 12:00:00 AM",AssignedDate,"&lt;="&amp;$F$1)</f>
        <v/>
      </c>
      <c r="H1024" s="177" t="n"/>
      <c r="L1024" s="57" t="n">
        <v>0</v>
      </c>
      <c r="M1024" s="57" t="n"/>
    </row>
    <row r="1025" spans="1:13">
      <c r="A1025" s="137" t="n">
        <v>1</v>
      </c>
      <c r="B1025" s="100" t="s">
        <v>525</v>
      </c>
      <c r="C1025" s="137">
        <f>COUNTIFS(Severity,$B1025,AssignedDate,"&gt;="&amp;$C$1,AssignedDate,"&lt;="&amp;$F$1)</f>
        <v/>
      </c>
      <c r="D1025" s="137">
        <f>COUNTIFS(Severity,$B1025,Status,"&lt;&gt;Suspend",Status,"&lt;&gt;Assigned",Status,"&lt;&gt;Open",Status,"&lt;&gt;Hold",ResolvedDate,"&gt;="&amp;$C$1,ResolvedDate,"&lt;="&amp;$F$1)</f>
        <v/>
      </c>
      <c r="E1025" s="137">
        <f>COUNTIFS(Severity,$B1025,SLA_Breach,"&lt;&gt;Yes",Status,"&lt;&gt;Suspend",Status,"&lt;&gt;Assigned",Status,"&lt;&gt;Open",Status,"&lt;&gt;Hold&gt;",ResolvedDate,"&gt;="&amp;$C$1,ResolvedDate,"&lt;="&amp;$F$1)</f>
        <v/>
      </c>
      <c r="F1025" s="137">
        <f>COUNTIFS(Severity,$B1025,SLA_Breach,"Yes",Status,"&lt;&gt;Suspend",Status,"&lt;&gt;Assigned",Status,"&lt;&gt;Open",Status,"&lt;&gt;Hold&gt;",ResolvedDate,"&gt;="&amp;$C$1,ResolvedDate,"&lt;="&amp;$F$1)</f>
        <v/>
      </c>
      <c r="G1025" s="137">
        <f>COUNTIFS(Severity,$B1025,AssignedDate,"&gt;=01/01/2017 12:00:00 AM",AssignedDate,"&lt;="&amp;$F$1)</f>
        <v/>
      </c>
      <c r="H1025" s="177" t="n"/>
      <c r="L1025" s="57" t="n">
        <v>0</v>
      </c>
      <c r="M1025" s="57" t="n"/>
    </row>
    <row r="1026" spans="1:13">
      <c r="A1026" s="137" t="n">
        <v>1</v>
      </c>
      <c r="B1026" s="100" t="s">
        <v>525</v>
      </c>
      <c r="C1026" s="137">
        <f>COUNTIFS(Severity,$B1026,AssignedDate,"&gt;="&amp;$C$1,AssignedDate,"&lt;="&amp;$F$1)</f>
        <v/>
      </c>
      <c r="D1026" s="137">
        <f>COUNTIFS(Severity,$B1026,Status,"&lt;&gt;Suspend",Status,"&lt;&gt;Assigned",Status,"&lt;&gt;Open",Status,"&lt;&gt;Hold",ResolvedDate,"&gt;="&amp;$C$1,ResolvedDate,"&lt;="&amp;$F$1)</f>
        <v/>
      </c>
      <c r="E1026" s="137">
        <f>COUNTIFS(Severity,$B1026,SLA_Breach,"&lt;&gt;Yes",Status,"&lt;&gt;Suspend",Status,"&lt;&gt;Assigned",Status,"&lt;&gt;Open",Status,"&lt;&gt;Hold&gt;",ResolvedDate,"&gt;="&amp;$C$1,ResolvedDate,"&lt;="&amp;$F$1)</f>
        <v/>
      </c>
      <c r="F1026" s="137">
        <f>COUNTIFS(Severity,$B1026,SLA_Breach,"Yes",Status,"&lt;&gt;Suspend",Status,"&lt;&gt;Assigned",Status,"&lt;&gt;Open",Status,"&lt;&gt;Hold&gt;",ResolvedDate,"&gt;="&amp;$C$1,ResolvedDate,"&lt;="&amp;$F$1)</f>
        <v/>
      </c>
      <c r="G1026" s="137">
        <f>COUNTIFS(Severity,$B1026,AssignedDate,"&gt;=01/01/2017 12:00:00 AM",AssignedDate,"&lt;="&amp;$F$1)</f>
        <v/>
      </c>
      <c r="H1026" s="177" t="n"/>
      <c r="L1026" s="57" t="n">
        <v>0</v>
      </c>
      <c r="M1026" s="57" t="n"/>
    </row>
    <row r="1027" spans="1:13">
      <c r="A1027" s="137" t="n">
        <v>1</v>
      </c>
      <c r="B1027" s="100" t="s">
        <v>525</v>
      </c>
      <c r="C1027" s="137">
        <f>COUNTIFS(Severity,$B1027,AssignedDate,"&gt;="&amp;$C$1,AssignedDate,"&lt;="&amp;$F$1)</f>
        <v/>
      </c>
      <c r="D1027" s="137">
        <f>COUNTIFS(Severity,$B1027,Status,"&lt;&gt;Suspend",Status,"&lt;&gt;Assigned",Status,"&lt;&gt;Open",Status,"&lt;&gt;Hold",ResolvedDate,"&gt;="&amp;$C$1,ResolvedDate,"&lt;="&amp;$F$1)</f>
        <v/>
      </c>
      <c r="E1027" s="137">
        <f>COUNTIFS(Severity,$B1027,SLA_Breach,"&lt;&gt;Yes",Status,"&lt;&gt;Suspend",Status,"&lt;&gt;Assigned",Status,"&lt;&gt;Open",Status,"&lt;&gt;Hold&gt;",ResolvedDate,"&gt;="&amp;$C$1,ResolvedDate,"&lt;="&amp;$F$1)</f>
        <v/>
      </c>
      <c r="F1027" s="137">
        <f>COUNTIFS(Severity,$B1027,SLA_Breach,"Yes",Status,"&lt;&gt;Suspend",Status,"&lt;&gt;Assigned",Status,"&lt;&gt;Open",Status,"&lt;&gt;Hold&gt;",ResolvedDate,"&gt;="&amp;$C$1,ResolvedDate,"&lt;="&amp;$F$1)</f>
        <v/>
      </c>
      <c r="G1027" s="137">
        <f>COUNTIFS(Severity,$B1027,AssignedDate,"&gt;=01/01/2017 12:00:00 AM",AssignedDate,"&lt;="&amp;$F$1)</f>
        <v/>
      </c>
      <c r="H1027" s="177" t="n"/>
      <c r="L1027" s="57" t="n">
        <v>0</v>
      </c>
      <c r="M1027" s="57" t="n"/>
    </row>
    <row r="1028" spans="1:13">
      <c r="A1028" s="137" t="n">
        <v>1</v>
      </c>
      <c r="B1028" s="100" t="s">
        <v>525</v>
      </c>
      <c r="C1028" s="137">
        <f>COUNTIFS(Severity,$B1028,AssignedDate,"&gt;="&amp;$C$1,AssignedDate,"&lt;="&amp;$F$1)</f>
        <v/>
      </c>
      <c r="D1028" s="137">
        <f>COUNTIFS(Severity,$B1028,Status,"&lt;&gt;Suspend",Status,"&lt;&gt;Assigned",Status,"&lt;&gt;Open",Status,"&lt;&gt;Hold",ResolvedDate,"&gt;="&amp;$C$1,ResolvedDate,"&lt;="&amp;$F$1)</f>
        <v/>
      </c>
      <c r="E1028" s="137">
        <f>COUNTIFS(Severity,$B1028,SLA_Breach,"&lt;&gt;Yes",Status,"&lt;&gt;Suspend",Status,"&lt;&gt;Assigned",Status,"&lt;&gt;Open",Status,"&lt;&gt;Hold&gt;",ResolvedDate,"&gt;="&amp;$C$1,ResolvedDate,"&lt;="&amp;$F$1)</f>
        <v/>
      </c>
      <c r="F1028" s="137">
        <f>COUNTIFS(Severity,$B1028,SLA_Breach,"Yes",Status,"&lt;&gt;Suspend",Status,"&lt;&gt;Assigned",Status,"&lt;&gt;Open",Status,"&lt;&gt;Hold&gt;",ResolvedDate,"&gt;="&amp;$C$1,ResolvedDate,"&lt;="&amp;$F$1)</f>
        <v/>
      </c>
      <c r="G1028" s="137">
        <f>COUNTIFS(Severity,$B1028,AssignedDate,"&gt;=01/01/2017 12:00:00 AM",AssignedDate,"&lt;="&amp;$F$1)</f>
        <v/>
      </c>
      <c r="H1028" s="177" t="n"/>
      <c r="L1028" s="57" t="n">
        <v>0</v>
      </c>
      <c r="M1028" s="57" t="n"/>
    </row>
    <row r="1029" spans="1:13">
      <c r="A1029" s="137" t="n">
        <v>1</v>
      </c>
      <c r="B1029" s="100" t="s">
        <v>525</v>
      </c>
      <c r="C1029" s="137">
        <f>COUNTIFS(Severity,$B1029,AssignedDate,"&gt;="&amp;$C$1,AssignedDate,"&lt;="&amp;$F$1)</f>
        <v/>
      </c>
      <c r="D1029" s="137">
        <f>COUNTIFS(Severity,$B1029,Status,"&lt;&gt;Suspend",Status,"&lt;&gt;Assigned",Status,"&lt;&gt;Open",Status,"&lt;&gt;Hold",ResolvedDate,"&gt;="&amp;$C$1,ResolvedDate,"&lt;="&amp;$F$1)</f>
        <v/>
      </c>
      <c r="E1029" s="137">
        <f>COUNTIFS(Severity,$B1029,SLA_Breach,"&lt;&gt;Yes",Status,"&lt;&gt;Suspend",Status,"&lt;&gt;Assigned",Status,"&lt;&gt;Open",Status,"&lt;&gt;Hold&gt;",ResolvedDate,"&gt;="&amp;$C$1,ResolvedDate,"&lt;="&amp;$F$1)</f>
        <v/>
      </c>
      <c r="F1029" s="137">
        <f>COUNTIFS(Severity,$B1029,SLA_Breach,"Yes",Status,"&lt;&gt;Suspend",Status,"&lt;&gt;Assigned",Status,"&lt;&gt;Open",Status,"&lt;&gt;Hold&gt;",ResolvedDate,"&gt;="&amp;$C$1,ResolvedDate,"&lt;="&amp;$F$1)</f>
        <v/>
      </c>
      <c r="G1029" s="137">
        <f>COUNTIFS(Severity,$B1029,AssignedDate,"&gt;=01/01/2017 12:00:00 AM",AssignedDate,"&lt;="&amp;$F$1)</f>
        <v/>
      </c>
      <c r="H1029" s="177" t="n"/>
      <c r="L1029" s="57" t="n">
        <v>0</v>
      </c>
      <c r="M1029" s="57" t="n"/>
    </row>
    <row r="1030" spans="1:13">
      <c r="A1030" s="137" t="n">
        <v>1</v>
      </c>
      <c r="B1030" s="100" t="s">
        <v>525</v>
      </c>
      <c r="C1030" s="137">
        <f>COUNTIFS(Severity,$B1030,AssignedDate,"&gt;="&amp;$C$1,AssignedDate,"&lt;="&amp;$F$1)</f>
        <v/>
      </c>
      <c r="D1030" s="137">
        <f>COUNTIFS(Severity,$B1030,Status,"&lt;&gt;Suspend",Status,"&lt;&gt;Assigned",Status,"&lt;&gt;Open",Status,"&lt;&gt;Hold",ResolvedDate,"&gt;="&amp;$C$1,ResolvedDate,"&lt;="&amp;$F$1)</f>
        <v/>
      </c>
      <c r="E1030" s="137">
        <f>COUNTIFS(Severity,$B1030,SLA_Breach,"&lt;&gt;Yes",Status,"&lt;&gt;Suspend",Status,"&lt;&gt;Assigned",Status,"&lt;&gt;Open",Status,"&lt;&gt;Hold&gt;",ResolvedDate,"&gt;="&amp;$C$1,ResolvedDate,"&lt;="&amp;$F$1)</f>
        <v/>
      </c>
      <c r="F1030" s="137">
        <f>COUNTIFS(Severity,$B1030,SLA_Breach,"Yes",Status,"&lt;&gt;Suspend",Status,"&lt;&gt;Assigned",Status,"&lt;&gt;Open",Status,"&lt;&gt;Hold&gt;",ResolvedDate,"&gt;="&amp;$C$1,ResolvedDate,"&lt;="&amp;$F$1)</f>
        <v/>
      </c>
      <c r="G1030" s="137">
        <f>COUNTIFS(Severity,$B1030,AssignedDate,"&gt;=01/01/2017 12:00:00 AM",AssignedDate,"&lt;="&amp;$F$1)</f>
        <v/>
      </c>
      <c r="H1030" s="177" t="n"/>
      <c r="L1030" s="57" t="n">
        <v>0</v>
      </c>
      <c r="M1030" s="57" t="n"/>
    </row>
    <row r="1031" spans="1:13">
      <c r="A1031" s="137" t="n">
        <v>1</v>
      </c>
      <c r="B1031" s="100" t="s">
        <v>525</v>
      </c>
      <c r="C1031" s="137">
        <f>COUNTIFS(Severity,$B1031,AssignedDate,"&gt;="&amp;$C$1,AssignedDate,"&lt;="&amp;$F$1)</f>
        <v/>
      </c>
      <c r="D1031" s="137">
        <f>COUNTIFS(Severity,$B1031,Status,"&lt;&gt;Suspend",Status,"&lt;&gt;Assigned",Status,"&lt;&gt;Open",Status,"&lt;&gt;Hold",ResolvedDate,"&gt;="&amp;$C$1,ResolvedDate,"&lt;="&amp;$F$1)</f>
        <v/>
      </c>
      <c r="E1031" s="137">
        <f>COUNTIFS(Severity,$B1031,SLA_Breach,"&lt;&gt;Yes",Status,"&lt;&gt;Suspend",Status,"&lt;&gt;Assigned",Status,"&lt;&gt;Open",Status,"&lt;&gt;Hold&gt;",ResolvedDate,"&gt;="&amp;$C$1,ResolvedDate,"&lt;="&amp;$F$1)</f>
        <v/>
      </c>
      <c r="F1031" s="137">
        <f>COUNTIFS(Severity,$B1031,SLA_Breach,"Yes",Status,"&lt;&gt;Suspend",Status,"&lt;&gt;Assigned",Status,"&lt;&gt;Open",Status,"&lt;&gt;Hold&gt;",ResolvedDate,"&gt;="&amp;$C$1,ResolvedDate,"&lt;="&amp;$F$1)</f>
        <v/>
      </c>
      <c r="G1031" s="137">
        <f>COUNTIFS(Severity,$B1031,AssignedDate,"&gt;=01/01/2017 12:00:00 AM",AssignedDate,"&lt;="&amp;$F$1)</f>
        <v/>
      </c>
      <c r="H1031" s="177" t="n"/>
      <c r="L1031" s="57" t="n">
        <v>0</v>
      </c>
      <c r="M1031" s="57" t="n"/>
    </row>
    <row r="1032" spans="1:13">
      <c r="A1032" s="137" t="n">
        <v>1</v>
      </c>
      <c r="B1032" s="100" t="s">
        <v>525</v>
      </c>
      <c r="C1032" s="137">
        <f>COUNTIFS(Severity,$B1032,AssignedDate,"&gt;="&amp;$C$1,AssignedDate,"&lt;="&amp;$F$1)</f>
        <v/>
      </c>
      <c r="D1032" s="137">
        <f>COUNTIFS(Severity,$B1032,Status,"&lt;&gt;Suspend",Status,"&lt;&gt;Assigned",Status,"&lt;&gt;Open",Status,"&lt;&gt;Hold",ResolvedDate,"&gt;="&amp;$C$1,ResolvedDate,"&lt;="&amp;$F$1)</f>
        <v/>
      </c>
      <c r="E1032" s="137">
        <f>COUNTIFS(Severity,$B1032,SLA_Breach,"&lt;&gt;Yes",Status,"&lt;&gt;Suspend",Status,"&lt;&gt;Assigned",Status,"&lt;&gt;Open",Status,"&lt;&gt;Hold&gt;",ResolvedDate,"&gt;="&amp;$C$1,ResolvedDate,"&lt;="&amp;$F$1)</f>
        <v/>
      </c>
      <c r="F1032" s="137">
        <f>COUNTIFS(Severity,$B1032,SLA_Breach,"Yes",Status,"&lt;&gt;Suspend",Status,"&lt;&gt;Assigned",Status,"&lt;&gt;Open",Status,"&lt;&gt;Hold&gt;",ResolvedDate,"&gt;="&amp;$C$1,ResolvedDate,"&lt;="&amp;$F$1)</f>
        <v/>
      </c>
      <c r="G1032" s="137">
        <f>COUNTIFS(Severity,$B1032,AssignedDate,"&gt;=01/01/2017 12:00:00 AM",AssignedDate,"&lt;="&amp;$F$1)</f>
        <v/>
      </c>
      <c r="H1032" s="177" t="n"/>
      <c r="L1032" s="57" t="n">
        <v>0</v>
      </c>
      <c r="M1032" s="57" t="n"/>
    </row>
    <row r="1033" spans="1:13">
      <c r="A1033" s="137" t="n">
        <v>1</v>
      </c>
      <c r="B1033" s="100" t="s">
        <v>525</v>
      </c>
      <c r="C1033" s="137">
        <f>COUNTIFS(Severity,$B1033,AssignedDate,"&gt;="&amp;$C$1,AssignedDate,"&lt;="&amp;$F$1)</f>
        <v/>
      </c>
      <c r="D1033" s="137">
        <f>COUNTIFS(Severity,$B1033,Status,"&lt;&gt;Suspend",Status,"&lt;&gt;Assigned",Status,"&lt;&gt;Open",Status,"&lt;&gt;Hold",ResolvedDate,"&gt;="&amp;$C$1,ResolvedDate,"&lt;="&amp;$F$1)</f>
        <v/>
      </c>
      <c r="E1033" s="137">
        <f>COUNTIFS(Severity,$B1033,SLA_Breach,"&lt;&gt;Yes",Status,"&lt;&gt;Suspend",Status,"&lt;&gt;Assigned",Status,"&lt;&gt;Open",Status,"&lt;&gt;Hold&gt;",ResolvedDate,"&gt;="&amp;$C$1,ResolvedDate,"&lt;="&amp;$F$1)</f>
        <v/>
      </c>
      <c r="F1033" s="137">
        <f>COUNTIFS(Severity,$B1033,SLA_Breach,"Yes",Status,"&lt;&gt;Suspend",Status,"&lt;&gt;Assigned",Status,"&lt;&gt;Open",Status,"&lt;&gt;Hold&gt;",ResolvedDate,"&gt;="&amp;$C$1,ResolvedDate,"&lt;="&amp;$F$1)</f>
        <v/>
      </c>
      <c r="G1033" s="137">
        <f>COUNTIFS(Severity,$B1033,AssignedDate,"&gt;=01/01/2017 12:00:00 AM",AssignedDate,"&lt;="&amp;$F$1)</f>
        <v/>
      </c>
      <c r="H1033" s="177" t="n"/>
      <c r="L1033" s="57" t="n">
        <v>0</v>
      </c>
      <c r="M1033" s="57" t="n"/>
    </row>
    <row r="1034" spans="1:13">
      <c r="A1034" s="137" t="n">
        <v>1</v>
      </c>
      <c r="B1034" s="100" t="s">
        <v>525</v>
      </c>
      <c r="C1034" s="137">
        <f>COUNTIFS(Severity,$B1034,AssignedDate,"&gt;="&amp;$C$1,AssignedDate,"&lt;="&amp;$F$1)</f>
        <v/>
      </c>
      <c r="D1034" s="137">
        <f>COUNTIFS(Severity,$B1034,Status,"&lt;&gt;Suspend",Status,"&lt;&gt;Assigned",Status,"&lt;&gt;Open",Status,"&lt;&gt;Hold",ResolvedDate,"&gt;="&amp;$C$1,ResolvedDate,"&lt;="&amp;$F$1)</f>
        <v/>
      </c>
      <c r="E1034" s="137">
        <f>COUNTIFS(Severity,$B1034,SLA_Breach,"&lt;&gt;Yes",Status,"&lt;&gt;Suspend",Status,"&lt;&gt;Assigned",Status,"&lt;&gt;Open",Status,"&lt;&gt;Hold&gt;",ResolvedDate,"&gt;="&amp;$C$1,ResolvedDate,"&lt;="&amp;$F$1)</f>
        <v/>
      </c>
      <c r="F1034" s="137">
        <f>COUNTIFS(Severity,$B1034,SLA_Breach,"Yes",Status,"&lt;&gt;Suspend",Status,"&lt;&gt;Assigned",Status,"&lt;&gt;Open",Status,"&lt;&gt;Hold&gt;",ResolvedDate,"&gt;="&amp;$C$1,ResolvedDate,"&lt;="&amp;$F$1)</f>
        <v/>
      </c>
      <c r="G1034" s="137">
        <f>COUNTIFS(Severity,$B1034,AssignedDate,"&gt;=01/01/2017 12:00:00 AM",AssignedDate,"&lt;="&amp;$F$1)</f>
        <v/>
      </c>
      <c r="H1034" s="177" t="n"/>
      <c r="L1034" s="57" t="n">
        <v>0</v>
      </c>
      <c r="M1034" s="57" t="n"/>
    </row>
    <row r="1035" spans="1:13">
      <c r="A1035" s="137" t="n">
        <v>1</v>
      </c>
      <c r="B1035" s="100" t="s">
        <v>525</v>
      </c>
      <c r="C1035" s="137">
        <f>COUNTIFS(Severity,$B1035,AssignedDate,"&gt;="&amp;$C$1,AssignedDate,"&lt;="&amp;$F$1)</f>
        <v/>
      </c>
      <c r="D1035" s="137">
        <f>COUNTIFS(Severity,$B1035,Status,"&lt;&gt;Suspend",Status,"&lt;&gt;Assigned",Status,"&lt;&gt;Open",Status,"&lt;&gt;Hold",ResolvedDate,"&gt;="&amp;$C$1,ResolvedDate,"&lt;="&amp;$F$1)</f>
        <v/>
      </c>
      <c r="E1035" s="137">
        <f>COUNTIFS(Severity,$B1035,SLA_Breach,"&lt;&gt;Yes",Status,"&lt;&gt;Suspend",Status,"&lt;&gt;Assigned",Status,"&lt;&gt;Open",Status,"&lt;&gt;Hold&gt;",ResolvedDate,"&gt;="&amp;$C$1,ResolvedDate,"&lt;="&amp;$F$1)</f>
        <v/>
      </c>
      <c r="F1035" s="137">
        <f>COUNTIFS(Severity,$B1035,SLA_Breach,"Yes",Status,"&lt;&gt;Suspend",Status,"&lt;&gt;Assigned",Status,"&lt;&gt;Open",Status,"&lt;&gt;Hold&gt;",ResolvedDate,"&gt;="&amp;$C$1,ResolvedDate,"&lt;="&amp;$F$1)</f>
        <v/>
      </c>
      <c r="G1035" s="137">
        <f>COUNTIFS(Severity,$B1035,AssignedDate,"&gt;=01/01/2017 12:00:00 AM",AssignedDate,"&lt;="&amp;$F$1)</f>
        <v/>
      </c>
      <c r="H1035" s="177" t="n"/>
      <c r="L1035" s="57" t="n">
        <v>0</v>
      </c>
      <c r="M1035" s="57" t="n"/>
    </row>
    <row r="1036" spans="1:13">
      <c r="A1036" s="137" t="n">
        <v>1</v>
      </c>
      <c r="B1036" s="100" t="s">
        <v>525</v>
      </c>
      <c r="C1036" s="137">
        <f>COUNTIFS(Severity,$B1036,AssignedDate,"&gt;="&amp;$C$1,AssignedDate,"&lt;="&amp;$F$1)</f>
        <v/>
      </c>
      <c r="D1036" s="137">
        <f>COUNTIFS(Severity,$B1036,Status,"&lt;&gt;Suspend",Status,"&lt;&gt;Assigned",Status,"&lt;&gt;Open",Status,"&lt;&gt;Hold",ResolvedDate,"&gt;="&amp;$C$1,ResolvedDate,"&lt;="&amp;$F$1)</f>
        <v/>
      </c>
      <c r="E1036" s="137">
        <f>COUNTIFS(Severity,$B1036,SLA_Breach,"&lt;&gt;Yes",Status,"&lt;&gt;Suspend",Status,"&lt;&gt;Assigned",Status,"&lt;&gt;Open",Status,"&lt;&gt;Hold&gt;",ResolvedDate,"&gt;="&amp;$C$1,ResolvedDate,"&lt;="&amp;$F$1)</f>
        <v/>
      </c>
      <c r="F1036" s="137">
        <f>COUNTIFS(Severity,$B1036,SLA_Breach,"Yes",Status,"&lt;&gt;Suspend",Status,"&lt;&gt;Assigned",Status,"&lt;&gt;Open",Status,"&lt;&gt;Hold&gt;",ResolvedDate,"&gt;="&amp;$C$1,ResolvedDate,"&lt;="&amp;$F$1)</f>
        <v/>
      </c>
      <c r="G1036" s="137">
        <f>COUNTIFS(Severity,$B1036,AssignedDate,"&gt;=01/01/2017 12:00:00 AM",AssignedDate,"&lt;="&amp;$F$1)</f>
        <v/>
      </c>
      <c r="H1036" s="177" t="n"/>
      <c r="L1036" s="57" t="n">
        <v>0</v>
      </c>
      <c r="M1036" s="57" t="n"/>
    </row>
    <row r="1037" spans="1:13">
      <c r="A1037" s="137" t="n">
        <v>1</v>
      </c>
      <c r="B1037" s="100" t="s">
        <v>525</v>
      </c>
      <c r="C1037" s="137">
        <f>COUNTIFS(Severity,$B1037,AssignedDate,"&gt;="&amp;$C$1,AssignedDate,"&lt;="&amp;$F$1)</f>
        <v/>
      </c>
      <c r="D1037" s="137">
        <f>COUNTIFS(Severity,$B1037,Status,"&lt;&gt;Suspend",Status,"&lt;&gt;Assigned",Status,"&lt;&gt;Open",Status,"&lt;&gt;Hold",ResolvedDate,"&gt;="&amp;$C$1,ResolvedDate,"&lt;="&amp;$F$1)</f>
        <v/>
      </c>
      <c r="E1037" s="137">
        <f>COUNTIFS(Severity,$B1037,SLA_Breach,"&lt;&gt;Yes",Status,"&lt;&gt;Suspend",Status,"&lt;&gt;Assigned",Status,"&lt;&gt;Open",Status,"&lt;&gt;Hold&gt;",ResolvedDate,"&gt;="&amp;$C$1,ResolvedDate,"&lt;="&amp;$F$1)</f>
        <v/>
      </c>
      <c r="F1037" s="137">
        <f>COUNTIFS(Severity,$B1037,SLA_Breach,"Yes",Status,"&lt;&gt;Suspend",Status,"&lt;&gt;Assigned",Status,"&lt;&gt;Open",Status,"&lt;&gt;Hold&gt;",ResolvedDate,"&gt;="&amp;$C$1,ResolvedDate,"&lt;="&amp;$F$1)</f>
        <v/>
      </c>
      <c r="G1037" s="137">
        <f>COUNTIFS(Severity,$B1037,AssignedDate,"&gt;=01/01/2017 12:00:00 AM",AssignedDate,"&lt;="&amp;$F$1)</f>
        <v/>
      </c>
      <c r="H1037" s="177" t="n"/>
      <c r="L1037" s="57" t="n">
        <v>0</v>
      </c>
      <c r="M1037" s="57" t="n"/>
    </row>
    <row r="1038" spans="1:13">
      <c r="A1038" s="137" t="n">
        <v>1</v>
      </c>
      <c r="B1038" s="100" t="s">
        <v>525</v>
      </c>
      <c r="C1038" s="137">
        <f>COUNTIFS(Severity,$B1038,AssignedDate,"&gt;="&amp;$C$1,AssignedDate,"&lt;="&amp;$F$1)</f>
        <v/>
      </c>
      <c r="D1038" s="137">
        <f>COUNTIFS(Severity,$B1038,Status,"&lt;&gt;Suspend",Status,"&lt;&gt;Assigned",Status,"&lt;&gt;Open",Status,"&lt;&gt;Hold",ResolvedDate,"&gt;="&amp;$C$1,ResolvedDate,"&lt;="&amp;$F$1)</f>
        <v/>
      </c>
      <c r="E1038" s="137">
        <f>COUNTIFS(Severity,$B1038,SLA_Breach,"&lt;&gt;Yes",Status,"&lt;&gt;Suspend",Status,"&lt;&gt;Assigned",Status,"&lt;&gt;Open",Status,"&lt;&gt;Hold&gt;",ResolvedDate,"&gt;="&amp;$C$1,ResolvedDate,"&lt;="&amp;$F$1)</f>
        <v/>
      </c>
      <c r="F1038" s="137">
        <f>COUNTIFS(Severity,$B1038,SLA_Breach,"Yes",Status,"&lt;&gt;Suspend",Status,"&lt;&gt;Assigned",Status,"&lt;&gt;Open",Status,"&lt;&gt;Hold&gt;",ResolvedDate,"&gt;="&amp;$C$1,ResolvedDate,"&lt;="&amp;$F$1)</f>
        <v/>
      </c>
      <c r="G1038" s="137">
        <f>COUNTIFS(Severity,$B1038,AssignedDate,"&gt;=01/01/2017 12:00:00 AM",AssignedDate,"&lt;="&amp;$F$1)</f>
        <v/>
      </c>
      <c r="H1038" s="177" t="n"/>
      <c r="L1038" s="57" t="n">
        <v>0</v>
      </c>
      <c r="M1038" s="57" t="n"/>
    </row>
    <row r="1039" spans="1:13">
      <c r="A1039" s="137" t="n">
        <v>1</v>
      </c>
      <c r="B1039" s="100" t="s">
        <v>525</v>
      </c>
      <c r="C1039" s="137">
        <f>COUNTIFS(Severity,$B1039,AssignedDate,"&gt;="&amp;$C$1,AssignedDate,"&lt;="&amp;$F$1)</f>
        <v/>
      </c>
      <c r="D1039" s="137">
        <f>COUNTIFS(Severity,$B1039,Status,"&lt;&gt;Suspend",Status,"&lt;&gt;Assigned",Status,"&lt;&gt;Open",Status,"&lt;&gt;Hold",ResolvedDate,"&gt;="&amp;$C$1,ResolvedDate,"&lt;="&amp;$F$1)</f>
        <v/>
      </c>
      <c r="E1039" s="137">
        <f>COUNTIFS(Severity,$B1039,SLA_Breach,"&lt;&gt;Yes",Status,"&lt;&gt;Suspend",Status,"&lt;&gt;Assigned",Status,"&lt;&gt;Open",Status,"&lt;&gt;Hold&gt;",ResolvedDate,"&gt;="&amp;$C$1,ResolvedDate,"&lt;="&amp;$F$1)</f>
        <v/>
      </c>
      <c r="F1039" s="137">
        <f>COUNTIFS(Severity,$B1039,SLA_Breach,"Yes",Status,"&lt;&gt;Suspend",Status,"&lt;&gt;Assigned",Status,"&lt;&gt;Open",Status,"&lt;&gt;Hold&gt;",ResolvedDate,"&gt;="&amp;$C$1,ResolvedDate,"&lt;="&amp;$F$1)</f>
        <v/>
      </c>
      <c r="G1039" s="137">
        <f>COUNTIFS(Severity,$B1039,AssignedDate,"&gt;=01/01/2017 12:00:00 AM",AssignedDate,"&lt;="&amp;$F$1)</f>
        <v/>
      </c>
      <c r="H1039" s="177" t="n"/>
      <c r="L1039" s="57" t="n">
        <v>0</v>
      </c>
      <c r="M1039" s="57" t="n"/>
    </row>
    <row r="1040" spans="1:13">
      <c r="A1040" s="137" t="n">
        <v>1</v>
      </c>
      <c r="B1040" s="100" t="s">
        <v>525</v>
      </c>
      <c r="C1040" s="137">
        <f>COUNTIFS(Severity,$B1040,AssignedDate,"&gt;="&amp;$C$1,AssignedDate,"&lt;="&amp;$F$1)</f>
        <v/>
      </c>
      <c r="D1040" s="137">
        <f>COUNTIFS(Severity,$B1040,Status,"&lt;&gt;Suspend",Status,"&lt;&gt;Assigned",Status,"&lt;&gt;Open",Status,"&lt;&gt;Hold",ResolvedDate,"&gt;="&amp;$C$1,ResolvedDate,"&lt;="&amp;$F$1)</f>
        <v/>
      </c>
      <c r="E1040" s="137">
        <f>COUNTIFS(Severity,$B1040,SLA_Breach,"&lt;&gt;Yes",Status,"&lt;&gt;Suspend",Status,"&lt;&gt;Assigned",Status,"&lt;&gt;Open",Status,"&lt;&gt;Hold&gt;",ResolvedDate,"&gt;="&amp;$C$1,ResolvedDate,"&lt;="&amp;$F$1)</f>
        <v/>
      </c>
      <c r="F1040" s="137">
        <f>COUNTIFS(Severity,$B1040,SLA_Breach,"Yes",Status,"&lt;&gt;Suspend",Status,"&lt;&gt;Assigned",Status,"&lt;&gt;Open",Status,"&lt;&gt;Hold&gt;",ResolvedDate,"&gt;="&amp;$C$1,ResolvedDate,"&lt;="&amp;$F$1)</f>
        <v/>
      </c>
      <c r="G1040" s="137">
        <f>COUNTIFS(Severity,$B1040,AssignedDate,"&gt;=01/01/2017 12:00:00 AM",AssignedDate,"&lt;="&amp;$F$1)</f>
        <v/>
      </c>
      <c r="H1040" s="177" t="n"/>
      <c r="L1040" s="57" t="n">
        <v>0</v>
      </c>
      <c r="M1040" s="57" t="n"/>
    </row>
    <row r="1041" spans="1:13">
      <c r="A1041" s="137" t="n">
        <v>1</v>
      </c>
      <c r="B1041" s="100" t="s">
        <v>525</v>
      </c>
      <c r="C1041" s="137">
        <f>COUNTIFS(Severity,$B1041,AssignedDate,"&gt;="&amp;$C$1,AssignedDate,"&lt;="&amp;$F$1)</f>
        <v/>
      </c>
      <c r="D1041" s="137">
        <f>COUNTIFS(Severity,$B1041,Status,"&lt;&gt;Suspend",Status,"&lt;&gt;Assigned",Status,"&lt;&gt;Open",Status,"&lt;&gt;Hold",ResolvedDate,"&gt;="&amp;$C$1,ResolvedDate,"&lt;="&amp;$F$1)</f>
        <v/>
      </c>
      <c r="E1041" s="137">
        <f>COUNTIFS(Severity,$B1041,SLA_Breach,"&lt;&gt;Yes",Status,"&lt;&gt;Suspend",Status,"&lt;&gt;Assigned",Status,"&lt;&gt;Open",Status,"&lt;&gt;Hold&gt;",ResolvedDate,"&gt;="&amp;$C$1,ResolvedDate,"&lt;="&amp;$F$1)</f>
        <v/>
      </c>
      <c r="F1041" s="137">
        <f>COUNTIFS(Severity,$B1041,SLA_Breach,"Yes",Status,"&lt;&gt;Suspend",Status,"&lt;&gt;Assigned",Status,"&lt;&gt;Open",Status,"&lt;&gt;Hold&gt;",ResolvedDate,"&gt;="&amp;$C$1,ResolvedDate,"&lt;="&amp;$F$1)</f>
        <v/>
      </c>
      <c r="G1041" s="137">
        <f>COUNTIFS(Severity,$B1041,AssignedDate,"&gt;=01/01/2017 12:00:00 AM",AssignedDate,"&lt;="&amp;$F$1)</f>
        <v/>
      </c>
      <c r="H1041" s="177" t="n"/>
      <c r="L1041" s="57" t="n">
        <v>0</v>
      </c>
      <c r="M1041" s="57" t="n"/>
    </row>
    <row r="1042" spans="1:13">
      <c r="A1042" s="137" t="n">
        <v>1</v>
      </c>
      <c r="B1042" s="100" t="s">
        <v>525</v>
      </c>
      <c r="C1042" s="137">
        <f>COUNTIFS(Severity,$B1042,AssignedDate,"&gt;="&amp;$C$1,AssignedDate,"&lt;="&amp;$F$1)</f>
        <v/>
      </c>
      <c r="D1042" s="137">
        <f>COUNTIFS(Severity,$B1042,Status,"&lt;&gt;Suspend",Status,"&lt;&gt;Assigned",Status,"&lt;&gt;Open",Status,"&lt;&gt;Hold",ResolvedDate,"&gt;="&amp;$C$1,ResolvedDate,"&lt;="&amp;$F$1)</f>
        <v/>
      </c>
      <c r="E1042" s="137">
        <f>COUNTIFS(Severity,$B1042,SLA_Breach,"&lt;&gt;Yes",Status,"&lt;&gt;Suspend",Status,"&lt;&gt;Assigned",Status,"&lt;&gt;Open",Status,"&lt;&gt;Hold&gt;",ResolvedDate,"&gt;="&amp;$C$1,ResolvedDate,"&lt;="&amp;$F$1)</f>
        <v/>
      </c>
      <c r="F1042" s="137">
        <f>COUNTIFS(Severity,$B1042,SLA_Breach,"Yes",Status,"&lt;&gt;Suspend",Status,"&lt;&gt;Assigned",Status,"&lt;&gt;Open",Status,"&lt;&gt;Hold&gt;",ResolvedDate,"&gt;="&amp;$C$1,ResolvedDate,"&lt;="&amp;$F$1)</f>
        <v/>
      </c>
      <c r="G1042" s="137">
        <f>COUNTIFS(Severity,$B1042,AssignedDate,"&gt;=01/01/2017 12:00:00 AM",AssignedDate,"&lt;="&amp;$F$1)</f>
        <v/>
      </c>
      <c r="H1042" s="177" t="n"/>
      <c r="L1042" s="57" t="n">
        <v>0</v>
      </c>
      <c r="M1042" s="57" t="n"/>
    </row>
    <row r="1043" spans="1:13">
      <c r="A1043" s="137" t="n">
        <v>1</v>
      </c>
      <c r="B1043" s="100" t="s">
        <v>525</v>
      </c>
      <c r="C1043" s="137">
        <f>COUNTIFS(Severity,$B1043,AssignedDate,"&gt;="&amp;$C$1,AssignedDate,"&lt;="&amp;$F$1)</f>
        <v/>
      </c>
      <c r="D1043" s="137">
        <f>COUNTIFS(Severity,$B1043,Status,"&lt;&gt;Suspend",Status,"&lt;&gt;Assigned",Status,"&lt;&gt;Open",Status,"&lt;&gt;Hold",ResolvedDate,"&gt;="&amp;$C$1,ResolvedDate,"&lt;="&amp;$F$1)</f>
        <v/>
      </c>
      <c r="E1043" s="137">
        <f>COUNTIFS(Severity,$B1043,SLA_Breach,"&lt;&gt;Yes",Status,"&lt;&gt;Suspend",Status,"&lt;&gt;Assigned",Status,"&lt;&gt;Open",Status,"&lt;&gt;Hold&gt;",ResolvedDate,"&gt;="&amp;$C$1,ResolvedDate,"&lt;="&amp;$F$1)</f>
        <v/>
      </c>
      <c r="F1043" s="137">
        <f>COUNTIFS(Severity,$B1043,SLA_Breach,"Yes",Status,"&lt;&gt;Suspend",Status,"&lt;&gt;Assigned",Status,"&lt;&gt;Open",Status,"&lt;&gt;Hold&gt;",ResolvedDate,"&gt;="&amp;$C$1,ResolvedDate,"&lt;="&amp;$F$1)</f>
        <v/>
      </c>
      <c r="G1043" s="137">
        <f>COUNTIFS(Severity,$B1043,AssignedDate,"&gt;=01/01/2017 12:00:00 AM",AssignedDate,"&lt;="&amp;$F$1)</f>
        <v/>
      </c>
      <c r="H1043" s="177" t="n"/>
      <c r="L1043" s="57" t="n">
        <v>0</v>
      </c>
      <c r="M1043" s="57" t="n"/>
    </row>
    <row r="1044" spans="1:13">
      <c r="A1044" s="137" t="n">
        <v>1</v>
      </c>
      <c r="B1044" s="100" t="s">
        <v>525</v>
      </c>
      <c r="C1044" s="137">
        <f>COUNTIFS(Severity,$B1044,AssignedDate,"&gt;="&amp;$C$1,AssignedDate,"&lt;="&amp;$F$1)</f>
        <v/>
      </c>
      <c r="D1044" s="137">
        <f>COUNTIFS(Severity,$B1044,Status,"&lt;&gt;Suspend",Status,"&lt;&gt;Assigned",Status,"&lt;&gt;Open",Status,"&lt;&gt;Hold",ResolvedDate,"&gt;="&amp;$C$1,ResolvedDate,"&lt;="&amp;$F$1)</f>
        <v/>
      </c>
      <c r="E1044" s="137">
        <f>COUNTIFS(Severity,$B1044,SLA_Breach,"&lt;&gt;Yes",Status,"&lt;&gt;Suspend",Status,"&lt;&gt;Assigned",Status,"&lt;&gt;Open",Status,"&lt;&gt;Hold&gt;",ResolvedDate,"&gt;="&amp;$C$1,ResolvedDate,"&lt;="&amp;$F$1)</f>
        <v/>
      </c>
      <c r="F1044" s="137">
        <f>COUNTIFS(Severity,$B1044,SLA_Breach,"Yes",Status,"&lt;&gt;Suspend",Status,"&lt;&gt;Assigned",Status,"&lt;&gt;Open",Status,"&lt;&gt;Hold&gt;",ResolvedDate,"&gt;="&amp;$C$1,ResolvedDate,"&lt;="&amp;$F$1)</f>
        <v/>
      </c>
      <c r="G1044" s="137">
        <f>COUNTIFS(Severity,$B1044,AssignedDate,"&gt;=01/01/2017 12:00:00 AM",AssignedDate,"&lt;="&amp;$F$1)</f>
        <v/>
      </c>
      <c r="H1044" s="177" t="n"/>
      <c r="L1044" s="57" t="n">
        <v>0</v>
      </c>
      <c r="M1044" s="57" t="n"/>
    </row>
    <row r="1045" spans="1:13">
      <c r="A1045" s="137" t="n">
        <v>1</v>
      </c>
      <c r="B1045" s="100" t="s">
        <v>525</v>
      </c>
      <c r="C1045" s="137">
        <f>COUNTIFS(Severity,$B1045,AssignedDate,"&gt;="&amp;$C$1,AssignedDate,"&lt;="&amp;$F$1)</f>
        <v/>
      </c>
      <c r="D1045" s="137">
        <f>COUNTIFS(Severity,$B1045,Status,"&lt;&gt;Suspend",Status,"&lt;&gt;Assigned",Status,"&lt;&gt;Open",Status,"&lt;&gt;Hold",ResolvedDate,"&gt;="&amp;$C$1,ResolvedDate,"&lt;="&amp;$F$1)</f>
        <v/>
      </c>
      <c r="E1045" s="137">
        <f>COUNTIFS(Severity,$B1045,SLA_Breach,"&lt;&gt;Yes",Status,"&lt;&gt;Suspend",Status,"&lt;&gt;Assigned",Status,"&lt;&gt;Open",Status,"&lt;&gt;Hold&gt;",ResolvedDate,"&gt;="&amp;$C$1,ResolvedDate,"&lt;="&amp;$F$1)</f>
        <v/>
      </c>
      <c r="F1045" s="137">
        <f>COUNTIFS(Severity,$B1045,SLA_Breach,"Yes",Status,"&lt;&gt;Suspend",Status,"&lt;&gt;Assigned",Status,"&lt;&gt;Open",Status,"&lt;&gt;Hold&gt;",ResolvedDate,"&gt;="&amp;$C$1,ResolvedDate,"&lt;="&amp;$F$1)</f>
        <v/>
      </c>
      <c r="G1045" s="137">
        <f>COUNTIFS(Severity,$B1045,AssignedDate,"&gt;=01/01/2017 12:00:00 AM",AssignedDate,"&lt;="&amp;$F$1)</f>
        <v/>
      </c>
      <c r="H1045" s="177" t="n"/>
      <c r="L1045" s="57" t="n">
        <v>0</v>
      </c>
      <c r="M1045" s="57" t="n"/>
    </row>
    <row r="1046" spans="1:13">
      <c r="A1046" s="137" t="n">
        <v>1</v>
      </c>
      <c r="B1046" s="100" t="s">
        <v>525</v>
      </c>
      <c r="C1046" s="137">
        <f>COUNTIFS(Severity,$B1046,AssignedDate,"&gt;="&amp;$C$1,AssignedDate,"&lt;="&amp;$F$1)</f>
        <v/>
      </c>
      <c r="D1046" s="137">
        <f>COUNTIFS(Severity,$B1046,Status,"&lt;&gt;Suspend",Status,"&lt;&gt;Assigned",Status,"&lt;&gt;Open",Status,"&lt;&gt;Hold",ResolvedDate,"&gt;="&amp;$C$1,ResolvedDate,"&lt;="&amp;$F$1)</f>
        <v/>
      </c>
      <c r="E1046" s="137">
        <f>COUNTIFS(Severity,$B1046,SLA_Breach,"&lt;&gt;Yes",Status,"&lt;&gt;Suspend",Status,"&lt;&gt;Assigned",Status,"&lt;&gt;Open",Status,"&lt;&gt;Hold&gt;",ResolvedDate,"&gt;="&amp;$C$1,ResolvedDate,"&lt;="&amp;$F$1)</f>
        <v/>
      </c>
      <c r="F1046" s="137">
        <f>COUNTIFS(Severity,$B1046,SLA_Breach,"Yes",Status,"&lt;&gt;Suspend",Status,"&lt;&gt;Assigned",Status,"&lt;&gt;Open",Status,"&lt;&gt;Hold&gt;",ResolvedDate,"&gt;="&amp;$C$1,ResolvedDate,"&lt;="&amp;$F$1)</f>
        <v/>
      </c>
      <c r="G1046" s="137">
        <f>COUNTIFS(Severity,$B1046,AssignedDate,"&gt;=01/01/2017 12:00:00 AM",AssignedDate,"&lt;="&amp;$F$1)</f>
        <v/>
      </c>
      <c r="H1046" s="177" t="n"/>
      <c r="L1046" s="57" t="n">
        <v>0</v>
      </c>
      <c r="M1046" s="57" t="n"/>
    </row>
    <row r="1047" spans="1:13">
      <c r="A1047" s="137" t="n">
        <v>1</v>
      </c>
      <c r="B1047" s="100" t="s">
        <v>525</v>
      </c>
      <c r="C1047" s="137">
        <f>COUNTIFS(Severity,$B1047,AssignedDate,"&gt;="&amp;$C$1,AssignedDate,"&lt;="&amp;$F$1)</f>
        <v/>
      </c>
      <c r="D1047" s="137">
        <f>COUNTIFS(Severity,$B1047,Status,"&lt;&gt;Suspend",Status,"&lt;&gt;Assigned",Status,"&lt;&gt;Open",Status,"&lt;&gt;Hold",ResolvedDate,"&gt;="&amp;$C$1,ResolvedDate,"&lt;="&amp;$F$1)</f>
        <v/>
      </c>
      <c r="E1047" s="137">
        <f>COUNTIFS(Severity,$B1047,SLA_Breach,"&lt;&gt;Yes",Status,"&lt;&gt;Suspend",Status,"&lt;&gt;Assigned",Status,"&lt;&gt;Open",Status,"&lt;&gt;Hold&gt;",ResolvedDate,"&gt;="&amp;$C$1,ResolvedDate,"&lt;="&amp;$F$1)</f>
        <v/>
      </c>
      <c r="F1047" s="137">
        <f>COUNTIFS(Severity,$B1047,SLA_Breach,"Yes",Status,"&lt;&gt;Suspend",Status,"&lt;&gt;Assigned",Status,"&lt;&gt;Open",Status,"&lt;&gt;Hold&gt;",ResolvedDate,"&gt;="&amp;$C$1,ResolvedDate,"&lt;="&amp;$F$1)</f>
        <v/>
      </c>
      <c r="G1047" s="137">
        <f>COUNTIFS(Severity,$B1047,AssignedDate,"&gt;=01/01/2017 12:00:00 AM",AssignedDate,"&lt;="&amp;$F$1)</f>
        <v/>
      </c>
      <c r="H1047" s="177" t="n"/>
      <c r="L1047" s="57" t="n">
        <v>0</v>
      </c>
      <c r="M1047" s="57" t="n"/>
    </row>
    <row r="1048" spans="1:13">
      <c r="A1048" s="137" t="n">
        <v>1</v>
      </c>
      <c r="B1048" s="100" t="s">
        <v>525</v>
      </c>
      <c r="C1048" s="137">
        <f>COUNTIFS(Severity,$B1048,AssignedDate,"&gt;="&amp;$C$1,AssignedDate,"&lt;="&amp;$F$1)</f>
        <v/>
      </c>
      <c r="D1048" s="137">
        <f>COUNTIFS(Severity,$B1048,Status,"&lt;&gt;Suspend",Status,"&lt;&gt;Assigned",Status,"&lt;&gt;Open",Status,"&lt;&gt;Hold",ResolvedDate,"&gt;="&amp;$C$1,ResolvedDate,"&lt;="&amp;$F$1)</f>
        <v/>
      </c>
      <c r="E1048" s="137">
        <f>COUNTIFS(Severity,$B1048,SLA_Breach,"&lt;&gt;Yes",Status,"&lt;&gt;Suspend",Status,"&lt;&gt;Assigned",Status,"&lt;&gt;Open",Status,"&lt;&gt;Hold&gt;",ResolvedDate,"&gt;="&amp;$C$1,ResolvedDate,"&lt;="&amp;$F$1)</f>
        <v/>
      </c>
      <c r="F1048" s="137">
        <f>COUNTIFS(Severity,$B1048,SLA_Breach,"Yes",Status,"&lt;&gt;Suspend",Status,"&lt;&gt;Assigned",Status,"&lt;&gt;Open",Status,"&lt;&gt;Hold&gt;",ResolvedDate,"&gt;="&amp;$C$1,ResolvedDate,"&lt;="&amp;$F$1)</f>
        <v/>
      </c>
      <c r="G1048" s="137">
        <f>COUNTIFS(Severity,$B1048,AssignedDate,"&gt;=01/01/2017 12:00:00 AM",AssignedDate,"&lt;="&amp;$F$1)</f>
        <v/>
      </c>
      <c r="H1048" s="177" t="n"/>
      <c r="L1048" s="57" t="n">
        <v>0</v>
      </c>
      <c r="M1048" s="57" t="n"/>
    </row>
    <row r="1049" spans="1:13">
      <c r="A1049" s="137" t="n">
        <v>1</v>
      </c>
      <c r="B1049" s="100" t="s">
        <v>525</v>
      </c>
      <c r="C1049" s="137">
        <f>COUNTIFS(Severity,$B1049,AssignedDate,"&gt;="&amp;$C$1,AssignedDate,"&lt;="&amp;$F$1)</f>
        <v/>
      </c>
      <c r="D1049" s="137">
        <f>COUNTIFS(Severity,$B1049,Status,"&lt;&gt;Suspend",Status,"&lt;&gt;Assigned",Status,"&lt;&gt;Open",Status,"&lt;&gt;Hold",ResolvedDate,"&gt;="&amp;$C$1,ResolvedDate,"&lt;="&amp;$F$1)</f>
        <v/>
      </c>
      <c r="E1049" s="137">
        <f>COUNTIFS(Severity,$B1049,SLA_Breach,"&lt;&gt;Yes",Status,"&lt;&gt;Suspend",Status,"&lt;&gt;Assigned",Status,"&lt;&gt;Open",Status,"&lt;&gt;Hold&gt;",ResolvedDate,"&gt;="&amp;$C$1,ResolvedDate,"&lt;="&amp;$F$1)</f>
        <v/>
      </c>
      <c r="F1049" s="137">
        <f>COUNTIFS(Severity,$B1049,SLA_Breach,"Yes",Status,"&lt;&gt;Suspend",Status,"&lt;&gt;Assigned",Status,"&lt;&gt;Open",Status,"&lt;&gt;Hold&gt;",ResolvedDate,"&gt;="&amp;$C$1,ResolvedDate,"&lt;="&amp;$F$1)</f>
        <v/>
      </c>
      <c r="G1049" s="137">
        <f>COUNTIFS(Severity,$B1049,AssignedDate,"&gt;=01/01/2017 12:00:00 AM",AssignedDate,"&lt;="&amp;$F$1)</f>
        <v/>
      </c>
      <c r="H1049" s="177" t="n"/>
      <c r="L1049" s="57" t="n">
        <v>0</v>
      </c>
      <c r="M1049" s="57" t="n"/>
    </row>
    <row r="1050" spans="1:13">
      <c r="A1050" s="137" t="n">
        <v>1</v>
      </c>
      <c r="B1050" s="100" t="s">
        <v>525</v>
      </c>
      <c r="C1050" s="137">
        <f>COUNTIFS(Severity,$B1050,AssignedDate,"&gt;="&amp;$C$1,AssignedDate,"&lt;="&amp;$F$1)</f>
        <v/>
      </c>
      <c r="D1050" s="137">
        <f>COUNTIFS(Severity,$B1050,Status,"&lt;&gt;Suspend",Status,"&lt;&gt;Assigned",Status,"&lt;&gt;Open",Status,"&lt;&gt;Hold",ResolvedDate,"&gt;="&amp;$C$1,ResolvedDate,"&lt;="&amp;$F$1)</f>
        <v/>
      </c>
      <c r="E1050" s="137">
        <f>COUNTIFS(Severity,$B1050,SLA_Breach,"&lt;&gt;Yes",Status,"&lt;&gt;Suspend",Status,"&lt;&gt;Assigned",Status,"&lt;&gt;Open",Status,"&lt;&gt;Hold&gt;",ResolvedDate,"&gt;="&amp;$C$1,ResolvedDate,"&lt;="&amp;$F$1)</f>
        <v/>
      </c>
      <c r="F1050" s="137">
        <f>COUNTIFS(Severity,$B1050,SLA_Breach,"Yes",Status,"&lt;&gt;Suspend",Status,"&lt;&gt;Assigned",Status,"&lt;&gt;Open",Status,"&lt;&gt;Hold&gt;",ResolvedDate,"&gt;="&amp;$C$1,ResolvedDate,"&lt;="&amp;$F$1)</f>
        <v/>
      </c>
      <c r="G1050" s="137">
        <f>COUNTIFS(Severity,$B1050,AssignedDate,"&gt;=01/01/2017 12:00:00 AM",AssignedDate,"&lt;="&amp;$F$1)</f>
        <v/>
      </c>
      <c r="H1050" s="177" t="n"/>
      <c r="L1050" s="57" t="n">
        <v>0</v>
      </c>
      <c r="M1050" s="57" t="n"/>
    </row>
    <row r="1051" spans="1:13">
      <c r="A1051" s="137" t="n">
        <v>1</v>
      </c>
      <c r="B1051" s="100" t="s">
        <v>525</v>
      </c>
      <c r="C1051" s="137">
        <f>COUNTIFS(Severity,$B1051,AssignedDate,"&gt;="&amp;$C$1,AssignedDate,"&lt;="&amp;$F$1)</f>
        <v/>
      </c>
      <c r="D1051" s="137">
        <f>COUNTIFS(Severity,$B1051,Status,"&lt;&gt;Suspend",Status,"&lt;&gt;Assigned",Status,"&lt;&gt;Open",Status,"&lt;&gt;Hold",ResolvedDate,"&gt;="&amp;$C$1,ResolvedDate,"&lt;="&amp;$F$1)</f>
        <v/>
      </c>
      <c r="E1051" s="137">
        <f>COUNTIFS(Severity,$B1051,SLA_Breach,"&lt;&gt;Yes",Status,"&lt;&gt;Suspend",Status,"&lt;&gt;Assigned",Status,"&lt;&gt;Open",Status,"&lt;&gt;Hold&gt;",ResolvedDate,"&gt;="&amp;$C$1,ResolvedDate,"&lt;="&amp;$F$1)</f>
        <v/>
      </c>
      <c r="F1051" s="137">
        <f>COUNTIFS(Severity,$B1051,SLA_Breach,"Yes",Status,"&lt;&gt;Suspend",Status,"&lt;&gt;Assigned",Status,"&lt;&gt;Open",Status,"&lt;&gt;Hold&gt;",ResolvedDate,"&gt;="&amp;$C$1,ResolvedDate,"&lt;="&amp;$F$1)</f>
        <v/>
      </c>
      <c r="G1051" s="137">
        <f>COUNTIFS(Severity,$B1051,AssignedDate,"&gt;=01/01/2017 12:00:00 AM",AssignedDate,"&lt;="&amp;$F$1)</f>
        <v/>
      </c>
      <c r="H1051" s="177" t="n"/>
      <c r="L1051" s="57" t="n">
        <v>0</v>
      </c>
      <c r="M1051" s="57" t="n"/>
    </row>
    <row r="1052" spans="1:13">
      <c r="A1052" s="137" t="n">
        <v>1</v>
      </c>
      <c r="B1052" s="100" t="s">
        <v>525</v>
      </c>
      <c r="C1052" s="137">
        <f>COUNTIFS(Severity,$B1052,AssignedDate,"&gt;="&amp;$C$1,AssignedDate,"&lt;="&amp;$F$1)</f>
        <v/>
      </c>
      <c r="D1052" s="137">
        <f>COUNTIFS(Severity,$B1052,Status,"&lt;&gt;Suspend",Status,"&lt;&gt;Assigned",Status,"&lt;&gt;Open",Status,"&lt;&gt;Hold",ResolvedDate,"&gt;="&amp;$C$1,ResolvedDate,"&lt;="&amp;$F$1)</f>
        <v/>
      </c>
      <c r="E1052" s="137">
        <f>COUNTIFS(Severity,$B1052,SLA_Breach,"&lt;&gt;Yes",Status,"&lt;&gt;Suspend",Status,"&lt;&gt;Assigned",Status,"&lt;&gt;Open",Status,"&lt;&gt;Hold&gt;",ResolvedDate,"&gt;="&amp;$C$1,ResolvedDate,"&lt;="&amp;$F$1)</f>
        <v/>
      </c>
      <c r="F1052" s="137">
        <f>COUNTIFS(Severity,$B1052,SLA_Breach,"Yes",Status,"&lt;&gt;Suspend",Status,"&lt;&gt;Assigned",Status,"&lt;&gt;Open",Status,"&lt;&gt;Hold&gt;",ResolvedDate,"&gt;="&amp;$C$1,ResolvedDate,"&lt;="&amp;$F$1)</f>
        <v/>
      </c>
      <c r="G1052" s="137">
        <f>COUNTIFS(Severity,$B1052,AssignedDate,"&gt;=01/01/2017 12:00:00 AM",AssignedDate,"&lt;="&amp;$F$1)</f>
        <v/>
      </c>
      <c r="H1052" s="177" t="n"/>
      <c r="L1052" s="57" t="n">
        <v>0</v>
      </c>
      <c r="M1052" s="57" t="n"/>
    </row>
    <row r="1053" spans="1:13">
      <c r="A1053" s="137" t="n">
        <v>1</v>
      </c>
      <c r="B1053" s="100" t="s">
        <v>525</v>
      </c>
      <c r="C1053" s="137">
        <f>COUNTIFS(Severity,$B1053,AssignedDate,"&gt;="&amp;$C$1,AssignedDate,"&lt;="&amp;$F$1)</f>
        <v/>
      </c>
      <c r="D1053" s="137">
        <f>COUNTIFS(Severity,$B1053,Status,"&lt;&gt;Suspend",Status,"&lt;&gt;Assigned",Status,"&lt;&gt;Open",Status,"&lt;&gt;Hold",ResolvedDate,"&gt;="&amp;$C$1,ResolvedDate,"&lt;="&amp;$F$1)</f>
        <v/>
      </c>
      <c r="E1053" s="137">
        <f>COUNTIFS(Severity,$B1053,SLA_Breach,"&lt;&gt;Yes",Status,"&lt;&gt;Suspend",Status,"&lt;&gt;Assigned",Status,"&lt;&gt;Open",Status,"&lt;&gt;Hold&gt;",ResolvedDate,"&gt;="&amp;$C$1,ResolvedDate,"&lt;="&amp;$F$1)</f>
        <v/>
      </c>
      <c r="F1053" s="137">
        <f>COUNTIFS(Severity,$B1053,SLA_Breach,"Yes",Status,"&lt;&gt;Suspend",Status,"&lt;&gt;Assigned",Status,"&lt;&gt;Open",Status,"&lt;&gt;Hold&gt;",ResolvedDate,"&gt;="&amp;$C$1,ResolvedDate,"&lt;="&amp;$F$1)</f>
        <v/>
      </c>
      <c r="G1053" s="137">
        <f>COUNTIFS(Severity,$B1053,AssignedDate,"&gt;=01/01/2017 12:00:00 AM",AssignedDate,"&lt;="&amp;$F$1)</f>
        <v/>
      </c>
      <c r="H1053" s="177" t="n"/>
      <c r="L1053" s="57" t="n">
        <v>0</v>
      </c>
      <c r="M1053" s="57" t="n"/>
    </row>
    <row r="1054" spans="1:13">
      <c r="A1054" s="137" t="n">
        <v>1</v>
      </c>
      <c r="B1054" s="100" t="s">
        <v>525</v>
      </c>
      <c r="C1054" s="137">
        <f>COUNTIFS(Severity,$B1054,AssignedDate,"&gt;="&amp;$C$1,AssignedDate,"&lt;="&amp;$F$1)</f>
        <v/>
      </c>
      <c r="D1054" s="137">
        <f>COUNTIFS(Severity,$B1054,Status,"&lt;&gt;Suspend",Status,"&lt;&gt;Assigned",Status,"&lt;&gt;Open",Status,"&lt;&gt;Hold",ResolvedDate,"&gt;="&amp;$C$1,ResolvedDate,"&lt;="&amp;$F$1)</f>
        <v/>
      </c>
      <c r="E1054" s="137">
        <f>COUNTIFS(Severity,$B1054,SLA_Breach,"&lt;&gt;Yes",Status,"&lt;&gt;Suspend",Status,"&lt;&gt;Assigned",Status,"&lt;&gt;Open",Status,"&lt;&gt;Hold&gt;",ResolvedDate,"&gt;="&amp;$C$1,ResolvedDate,"&lt;="&amp;$F$1)</f>
        <v/>
      </c>
      <c r="F1054" s="137">
        <f>COUNTIFS(Severity,$B1054,SLA_Breach,"Yes",Status,"&lt;&gt;Suspend",Status,"&lt;&gt;Assigned",Status,"&lt;&gt;Open",Status,"&lt;&gt;Hold&gt;",ResolvedDate,"&gt;="&amp;$C$1,ResolvedDate,"&lt;="&amp;$F$1)</f>
        <v/>
      </c>
      <c r="G1054" s="137">
        <f>COUNTIFS(Severity,$B1054,AssignedDate,"&gt;=01/01/2017 12:00:00 AM",AssignedDate,"&lt;="&amp;$F$1)</f>
        <v/>
      </c>
      <c r="H1054" s="177" t="n"/>
      <c r="L1054" s="57" t="n">
        <v>0</v>
      </c>
      <c r="M1054" s="57" t="n"/>
    </row>
    <row r="1055" spans="1:13">
      <c r="A1055" s="137" t="n">
        <v>1</v>
      </c>
      <c r="B1055" s="100" t="s">
        <v>525</v>
      </c>
      <c r="C1055" s="137">
        <f>COUNTIFS(Severity,$B1055,AssignedDate,"&gt;="&amp;$C$1,AssignedDate,"&lt;="&amp;$F$1)</f>
        <v/>
      </c>
      <c r="D1055" s="137">
        <f>COUNTIFS(Severity,$B1055,Status,"&lt;&gt;Suspend",Status,"&lt;&gt;Assigned",Status,"&lt;&gt;Open",Status,"&lt;&gt;Hold",ResolvedDate,"&gt;="&amp;$C$1,ResolvedDate,"&lt;="&amp;$F$1)</f>
        <v/>
      </c>
      <c r="E1055" s="137">
        <f>COUNTIFS(Severity,$B1055,SLA_Breach,"&lt;&gt;Yes",Status,"&lt;&gt;Suspend",Status,"&lt;&gt;Assigned",Status,"&lt;&gt;Open",Status,"&lt;&gt;Hold&gt;",ResolvedDate,"&gt;="&amp;$C$1,ResolvedDate,"&lt;="&amp;$F$1)</f>
        <v/>
      </c>
      <c r="F1055" s="137">
        <f>COUNTIFS(Severity,$B1055,SLA_Breach,"Yes",Status,"&lt;&gt;Suspend",Status,"&lt;&gt;Assigned",Status,"&lt;&gt;Open",Status,"&lt;&gt;Hold&gt;",ResolvedDate,"&gt;="&amp;$C$1,ResolvedDate,"&lt;="&amp;$F$1)</f>
        <v/>
      </c>
      <c r="G1055" s="137">
        <f>COUNTIFS(Severity,$B1055,AssignedDate,"&gt;=01/01/2017 12:00:00 AM",AssignedDate,"&lt;="&amp;$F$1)</f>
        <v/>
      </c>
      <c r="H1055" s="177" t="n"/>
      <c r="L1055" s="57" t="n">
        <v>0</v>
      </c>
      <c r="M1055" s="57" t="n"/>
    </row>
    <row r="1056" spans="1:13">
      <c r="A1056" s="137" t="n">
        <v>1</v>
      </c>
      <c r="B1056" s="100" t="s">
        <v>525</v>
      </c>
      <c r="C1056" s="137">
        <f>COUNTIFS(Severity,$B1056,AssignedDate,"&gt;="&amp;$C$1,AssignedDate,"&lt;="&amp;$F$1)</f>
        <v/>
      </c>
      <c r="D1056" s="137">
        <f>COUNTIFS(Severity,$B1056,Status,"&lt;&gt;Suspend",Status,"&lt;&gt;Assigned",Status,"&lt;&gt;Open",Status,"&lt;&gt;Hold",ResolvedDate,"&gt;="&amp;$C$1,ResolvedDate,"&lt;="&amp;$F$1)</f>
        <v/>
      </c>
      <c r="E1056" s="137">
        <f>COUNTIFS(Severity,$B1056,SLA_Breach,"&lt;&gt;Yes",Status,"&lt;&gt;Suspend",Status,"&lt;&gt;Assigned",Status,"&lt;&gt;Open",Status,"&lt;&gt;Hold&gt;",ResolvedDate,"&gt;="&amp;$C$1,ResolvedDate,"&lt;="&amp;$F$1)</f>
        <v/>
      </c>
      <c r="F1056" s="137">
        <f>COUNTIFS(Severity,$B1056,SLA_Breach,"Yes",Status,"&lt;&gt;Suspend",Status,"&lt;&gt;Assigned",Status,"&lt;&gt;Open",Status,"&lt;&gt;Hold&gt;",ResolvedDate,"&gt;="&amp;$C$1,ResolvedDate,"&lt;="&amp;$F$1)</f>
        <v/>
      </c>
      <c r="G1056" s="137">
        <f>COUNTIFS(Severity,$B1056,AssignedDate,"&gt;=01/01/2017 12:00:00 AM",AssignedDate,"&lt;="&amp;$F$1)</f>
        <v/>
      </c>
      <c r="H1056" s="177" t="n"/>
      <c r="L1056" s="57" t="n">
        <v>0</v>
      </c>
      <c r="M1056" s="57" t="n"/>
    </row>
    <row r="1057" spans="1:13">
      <c r="A1057" s="137" t="n">
        <v>1</v>
      </c>
      <c r="B1057" s="100" t="s">
        <v>525</v>
      </c>
      <c r="C1057" s="137">
        <f>COUNTIFS(Severity,$B1057,AssignedDate,"&gt;="&amp;$C$1,AssignedDate,"&lt;="&amp;$F$1)</f>
        <v/>
      </c>
      <c r="D1057" s="137">
        <f>COUNTIFS(Severity,$B1057,Status,"&lt;&gt;Suspend",Status,"&lt;&gt;Assigned",Status,"&lt;&gt;Open",Status,"&lt;&gt;Hold",ResolvedDate,"&gt;="&amp;$C$1,ResolvedDate,"&lt;="&amp;$F$1)</f>
        <v/>
      </c>
      <c r="E1057" s="137">
        <f>COUNTIFS(Severity,$B1057,SLA_Breach,"&lt;&gt;Yes",Status,"&lt;&gt;Suspend",Status,"&lt;&gt;Assigned",Status,"&lt;&gt;Open",Status,"&lt;&gt;Hold&gt;",ResolvedDate,"&gt;="&amp;$C$1,ResolvedDate,"&lt;="&amp;$F$1)</f>
        <v/>
      </c>
      <c r="F1057" s="137">
        <f>COUNTIFS(Severity,$B1057,SLA_Breach,"Yes",Status,"&lt;&gt;Suspend",Status,"&lt;&gt;Assigned",Status,"&lt;&gt;Open",Status,"&lt;&gt;Hold&gt;",ResolvedDate,"&gt;="&amp;$C$1,ResolvedDate,"&lt;="&amp;$F$1)</f>
        <v/>
      </c>
      <c r="G1057" s="137">
        <f>COUNTIFS(Severity,$B1057,AssignedDate,"&gt;=01/01/2017 12:00:00 AM",AssignedDate,"&lt;="&amp;$F$1)</f>
        <v/>
      </c>
      <c r="H1057" s="177" t="n"/>
      <c r="L1057" s="57" t="n">
        <v>0</v>
      </c>
      <c r="M1057" s="57" t="n"/>
    </row>
    <row r="1058" spans="1:13">
      <c r="A1058" s="137" t="n">
        <v>1</v>
      </c>
      <c r="B1058" s="100" t="s">
        <v>525</v>
      </c>
      <c r="C1058" s="137">
        <f>COUNTIFS(Severity,$B1058,AssignedDate,"&gt;="&amp;$C$1,AssignedDate,"&lt;="&amp;$F$1)</f>
        <v/>
      </c>
      <c r="D1058" s="137">
        <f>COUNTIFS(Severity,$B1058,Status,"&lt;&gt;Suspend",Status,"&lt;&gt;Assigned",Status,"&lt;&gt;Open",Status,"&lt;&gt;Hold",ResolvedDate,"&gt;="&amp;$C$1,ResolvedDate,"&lt;="&amp;$F$1)</f>
        <v/>
      </c>
      <c r="E1058" s="137">
        <f>COUNTIFS(Severity,$B1058,SLA_Breach,"&lt;&gt;Yes",Status,"&lt;&gt;Suspend",Status,"&lt;&gt;Assigned",Status,"&lt;&gt;Open",Status,"&lt;&gt;Hold&gt;",ResolvedDate,"&gt;="&amp;$C$1,ResolvedDate,"&lt;="&amp;$F$1)</f>
        <v/>
      </c>
      <c r="F1058" s="137">
        <f>COUNTIFS(Severity,$B1058,SLA_Breach,"Yes",Status,"&lt;&gt;Suspend",Status,"&lt;&gt;Assigned",Status,"&lt;&gt;Open",Status,"&lt;&gt;Hold&gt;",ResolvedDate,"&gt;="&amp;$C$1,ResolvedDate,"&lt;="&amp;$F$1)</f>
        <v/>
      </c>
      <c r="G1058" s="137">
        <f>COUNTIFS(Severity,$B1058,AssignedDate,"&gt;=01/01/2017 12:00:00 AM",AssignedDate,"&lt;="&amp;$F$1)</f>
        <v/>
      </c>
      <c r="H1058" s="177" t="n"/>
      <c r="L1058" s="57" t="n">
        <v>0</v>
      </c>
      <c r="M1058" s="57" t="n"/>
    </row>
    <row r="1059" spans="1:13">
      <c r="A1059" s="137" t="n">
        <v>1</v>
      </c>
      <c r="B1059" s="100" t="s">
        <v>525</v>
      </c>
      <c r="C1059" s="137">
        <f>COUNTIFS(Severity,$B1059,AssignedDate,"&gt;="&amp;$C$1,AssignedDate,"&lt;="&amp;$F$1)</f>
        <v/>
      </c>
      <c r="D1059" s="137">
        <f>COUNTIFS(Severity,$B1059,Status,"&lt;&gt;Suspend",Status,"&lt;&gt;Assigned",Status,"&lt;&gt;Open",Status,"&lt;&gt;Hold",ResolvedDate,"&gt;="&amp;$C$1,ResolvedDate,"&lt;="&amp;$F$1)</f>
        <v/>
      </c>
      <c r="E1059" s="137">
        <f>COUNTIFS(Severity,$B1059,SLA_Breach,"&lt;&gt;Yes",Status,"&lt;&gt;Suspend",Status,"&lt;&gt;Assigned",Status,"&lt;&gt;Open",Status,"&lt;&gt;Hold&gt;",ResolvedDate,"&gt;="&amp;$C$1,ResolvedDate,"&lt;="&amp;$F$1)</f>
        <v/>
      </c>
      <c r="F1059" s="137">
        <f>COUNTIFS(Severity,$B1059,SLA_Breach,"Yes",Status,"&lt;&gt;Suspend",Status,"&lt;&gt;Assigned",Status,"&lt;&gt;Open",Status,"&lt;&gt;Hold&gt;",ResolvedDate,"&gt;="&amp;$C$1,ResolvedDate,"&lt;="&amp;$F$1)</f>
        <v/>
      </c>
      <c r="G1059" s="137">
        <f>COUNTIFS(Severity,$B1059,AssignedDate,"&gt;=01/01/2017 12:00:00 AM",AssignedDate,"&lt;="&amp;$F$1)</f>
        <v/>
      </c>
      <c r="H1059" s="177" t="n"/>
      <c r="L1059" s="57" t="n">
        <v>0</v>
      </c>
      <c r="M1059" s="57" t="n"/>
    </row>
    <row r="1060" spans="1:13">
      <c r="A1060" s="137" t="n">
        <v>1</v>
      </c>
      <c r="B1060" s="100" t="s">
        <v>525</v>
      </c>
      <c r="C1060" s="137">
        <f>COUNTIFS(Severity,$B1060,AssignedDate,"&gt;="&amp;$C$1,AssignedDate,"&lt;="&amp;$F$1)</f>
        <v/>
      </c>
      <c r="D1060" s="137">
        <f>COUNTIFS(Severity,$B1060,Status,"&lt;&gt;Suspend",Status,"&lt;&gt;Assigned",Status,"&lt;&gt;Open",Status,"&lt;&gt;Hold",ResolvedDate,"&gt;="&amp;$C$1,ResolvedDate,"&lt;="&amp;$F$1)</f>
        <v/>
      </c>
      <c r="E1060" s="137">
        <f>COUNTIFS(Severity,$B1060,SLA_Breach,"&lt;&gt;Yes",Status,"&lt;&gt;Suspend",Status,"&lt;&gt;Assigned",Status,"&lt;&gt;Open",Status,"&lt;&gt;Hold&gt;",ResolvedDate,"&gt;="&amp;$C$1,ResolvedDate,"&lt;="&amp;$F$1)</f>
        <v/>
      </c>
      <c r="F1060" s="137">
        <f>COUNTIFS(Severity,$B1060,SLA_Breach,"Yes",Status,"&lt;&gt;Suspend",Status,"&lt;&gt;Assigned",Status,"&lt;&gt;Open",Status,"&lt;&gt;Hold&gt;",ResolvedDate,"&gt;="&amp;$C$1,ResolvedDate,"&lt;="&amp;$F$1)</f>
        <v/>
      </c>
      <c r="G1060" s="137">
        <f>COUNTIFS(Severity,$B1060,AssignedDate,"&gt;=01/01/2017 12:00:00 AM",AssignedDate,"&lt;="&amp;$F$1)</f>
        <v/>
      </c>
      <c r="H1060" s="177" t="n"/>
      <c r="L1060" s="57" t="n">
        <v>0</v>
      </c>
      <c r="M1060" s="57" t="n"/>
    </row>
    <row r="1061" spans="1:13">
      <c r="A1061" s="137" t="n">
        <v>1</v>
      </c>
      <c r="B1061" s="100" t="s">
        <v>525</v>
      </c>
      <c r="C1061" s="137">
        <f>COUNTIFS(Severity,$B1061,AssignedDate,"&gt;="&amp;$C$1,AssignedDate,"&lt;="&amp;$F$1)</f>
        <v/>
      </c>
      <c r="D1061" s="137">
        <f>COUNTIFS(Severity,$B1061,Status,"&lt;&gt;Suspend",Status,"&lt;&gt;Assigned",Status,"&lt;&gt;Open",Status,"&lt;&gt;Hold",ResolvedDate,"&gt;="&amp;$C$1,ResolvedDate,"&lt;="&amp;$F$1)</f>
        <v/>
      </c>
      <c r="E1061" s="137">
        <f>COUNTIFS(Severity,$B1061,SLA_Breach,"&lt;&gt;Yes",Status,"&lt;&gt;Suspend",Status,"&lt;&gt;Assigned",Status,"&lt;&gt;Open",Status,"&lt;&gt;Hold&gt;",ResolvedDate,"&gt;="&amp;$C$1,ResolvedDate,"&lt;="&amp;$F$1)</f>
        <v/>
      </c>
      <c r="F1061" s="137">
        <f>COUNTIFS(Severity,$B1061,SLA_Breach,"Yes",Status,"&lt;&gt;Suspend",Status,"&lt;&gt;Assigned",Status,"&lt;&gt;Open",Status,"&lt;&gt;Hold&gt;",ResolvedDate,"&gt;="&amp;$C$1,ResolvedDate,"&lt;="&amp;$F$1)</f>
        <v/>
      </c>
      <c r="G1061" s="137">
        <f>COUNTIFS(Severity,$B1061,AssignedDate,"&gt;=01/01/2017 12:00:00 AM",AssignedDate,"&lt;="&amp;$F$1)</f>
        <v/>
      </c>
      <c r="H1061" s="177" t="n"/>
      <c r="L1061" s="57" t="n">
        <v>0</v>
      </c>
      <c r="M1061" s="57" t="n"/>
    </row>
    <row r="1062" spans="1:13">
      <c r="A1062" s="137" t="n">
        <v>1</v>
      </c>
      <c r="B1062" s="100" t="s">
        <v>525</v>
      </c>
      <c r="C1062" s="137">
        <f>COUNTIFS(Severity,$B1062,AssignedDate,"&gt;="&amp;$C$1,AssignedDate,"&lt;="&amp;$F$1)</f>
        <v/>
      </c>
      <c r="D1062" s="137">
        <f>COUNTIFS(Severity,$B1062,Status,"&lt;&gt;Suspend",Status,"&lt;&gt;Assigned",Status,"&lt;&gt;Open",Status,"&lt;&gt;Hold",ResolvedDate,"&gt;="&amp;$C$1,ResolvedDate,"&lt;="&amp;$F$1)</f>
        <v/>
      </c>
      <c r="E1062" s="137">
        <f>COUNTIFS(Severity,$B1062,SLA_Breach,"&lt;&gt;Yes",Status,"&lt;&gt;Suspend",Status,"&lt;&gt;Assigned",Status,"&lt;&gt;Open",Status,"&lt;&gt;Hold&gt;",ResolvedDate,"&gt;="&amp;$C$1,ResolvedDate,"&lt;="&amp;$F$1)</f>
        <v/>
      </c>
      <c r="F1062" s="137">
        <f>COUNTIFS(Severity,$B1062,SLA_Breach,"Yes",Status,"&lt;&gt;Suspend",Status,"&lt;&gt;Assigned",Status,"&lt;&gt;Open",Status,"&lt;&gt;Hold&gt;",ResolvedDate,"&gt;="&amp;$C$1,ResolvedDate,"&lt;="&amp;$F$1)</f>
        <v/>
      </c>
      <c r="G1062" s="137">
        <f>COUNTIFS(Severity,$B1062,AssignedDate,"&gt;=01/01/2017 12:00:00 AM",AssignedDate,"&lt;="&amp;$F$1)</f>
        <v/>
      </c>
      <c r="H1062" s="177" t="n"/>
      <c r="L1062" s="57" t="n">
        <v>0</v>
      </c>
      <c r="M1062" s="57" t="n"/>
    </row>
    <row r="1063" spans="1:13">
      <c r="A1063" s="137" t="n">
        <v>1</v>
      </c>
      <c r="B1063" s="100" t="s">
        <v>525</v>
      </c>
      <c r="C1063" s="137">
        <f>COUNTIFS(Severity,$B1063,AssignedDate,"&gt;="&amp;$C$1,AssignedDate,"&lt;="&amp;$F$1)</f>
        <v/>
      </c>
      <c r="D1063" s="137">
        <f>COUNTIFS(Severity,$B1063,Status,"&lt;&gt;Suspend",Status,"&lt;&gt;Assigned",Status,"&lt;&gt;Open",Status,"&lt;&gt;Hold",ResolvedDate,"&gt;="&amp;$C$1,ResolvedDate,"&lt;="&amp;$F$1)</f>
        <v/>
      </c>
      <c r="E1063" s="137">
        <f>COUNTIFS(Severity,$B1063,SLA_Breach,"&lt;&gt;Yes",Status,"&lt;&gt;Suspend",Status,"&lt;&gt;Assigned",Status,"&lt;&gt;Open",Status,"&lt;&gt;Hold&gt;",ResolvedDate,"&gt;="&amp;$C$1,ResolvedDate,"&lt;="&amp;$F$1)</f>
        <v/>
      </c>
      <c r="F1063" s="137">
        <f>COUNTIFS(Severity,$B1063,SLA_Breach,"Yes",Status,"&lt;&gt;Suspend",Status,"&lt;&gt;Assigned",Status,"&lt;&gt;Open",Status,"&lt;&gt;Hold&gt;",ResolvedDate,"&gt;="&amp;$C$1,ResolvedDate,"&lt;="&amp;$F$1)</f>
        <v/>
      </c>
      <c r="G1063" s="137">
        <f>COUNTIFS(Severity,$B1063,AssignedDate,"&gt;=01/01/2017 12:00:00 AM",AssignedDate,"&lt;="&amp;$F$1)</f>
        <v/>
      </c>
      <c r="H1063" s="177" t="n"/>
      <c r="L1063" s="57" t="n">
        <v>0</v>
      </c>
      <c r="M1063" s="57" t="n"/>
    </row>
    <row r="1064" spans="1:13">
      <c r="A1064" s="137" t="n">
        <v>1</v>
      </c>
      <c r="B1064" s="100" t="s">
        <v>525</v>
      </c>
      <c r="C1064" s="137">
        <f>COUNTIFS(Severity,$B1064,AssignedDate,"&gt;="&amp;$C$1,AssignedDate,"&lt;="&amp;$F$1)</f>
        <v/>
      </c>
      <c r="D1064" s="137">
        <f>COUNTIFS(Severity,$B1064,Status,"&lt;&gt;Suspend",Status,"&lt;&gt;Assigned",Status,"&lt;&gt;Open",Status,"&lt;&gt;Hold",ResolvedDate,"&gt;="&amp;$C$1,ResolvedDate,"&lt;="&amp;$F$1)</f>
        <v/>
      </c>
      <c r="E1064" s="137">
        <f>COUNTIFS(Severity,$B1064,SLA_Breach,"&lt;&gt;Yes",Status,"&lt;&gt;Suspend",Status,"&lt;&gt;Assigned",Status,"&lt;&gt;Open",Status,"&lt;&gt;Hold&gt;",ResolvedDate,"&gt;="&amp;$C$1,ResolvedDate,"&lt;="&amp;$F$1)</f>
        <v/>
      </c>
      <c r="F1064" s="137">
        <f>COUNTIFS(Severity,$B1064,SLA_Breach,"Yes",Status,"&lt;&gt;Suspend",Status,"&lt;&gt;Assigned",Status,"&lt;&gt;Open",Status,"&lt;&gt;Hold&gt;",ResolvedDate,"&gt;="&amp;$C$1,ResolvedDate,"&lt;="&amp;$F$1)</f>
        <v/>
      </c>
      <c r="G1064" s="137">
        <f>COUNTIFS(Severity,$B1064,AssignedDate,"&gt;=01/01/2017 12:00:00 AM",AssignedDate,"&lt;="&amp;$F$1)</f>
        <v/>
      </c>
      <c r="H1064" s="177" t="n"/>
      <c r="L1064" s="57" t="n">
        <v>0</v>
      </c>
      <c r="M1064" s="57" t="n"/>
    </row>
    <row r="1065" spans="1:13">
      <c r="A1065" s="137" t="n">
        <v>1</v>
      </c>
      <c r="B1065" s="100" t="s">
        <v>525</v>
      </c>
      <c r="C1065" s="137">
        <f>COUNTIFS(Severity,$B1065,AssignedDate,"&gt;="&amp;$C$1,AssignedDate,"&lt;="&amp;$F$1)</f>
        <v/>
      </c>
      <c r="D1065" s="137">
        <f>COUNTIFS(Severity,$B1065,Status,"&lt;&gt;Suspend",Status,"&lt;&gt;Assigned",Status,"&lt;&gt;Open",Status,"&lt;&gt;Hold",ResolvedDate,"&gt;="&amp;$C$1,ResolvedDate,"&lt;="&amp;$F$1)</f>
        <v/>
      </c>
      <c r="E1065" s="137">
        <f>COUNTIFS(Severity,$B1065,SLA_Breach,"&lt;&gt;Yes",Status,"&lt;&gt;Suspend",Status,"&lt;&gt;Assigned",Status,"&lt;&gt;Open",Status,"&lt;&gt;Hold&gt;",ResolvedDate,"&gt;="&amp;$C$1,ResolvedDate,"&lt;="&amp;$F$1)</f>
        <v/>
      </c>
      <c r="F1065" s="137">
        <f>COUNTIFS(Severity,$B1065,SLA_Breach,"Yes",Status,"&lt;&gt;Suspend",Status,"&lt;&gt;Assigned",Status,"&lt;&gt;Open",Status,"&lt;&gt;Hold&gt;",ResolvedDate,"&gt;="&amp;$C$1,ResolvedDate,"&lt;="&amp;$F$1)</f>
        <v/>
      </c>
      <c r="G1065" s="137">
        <f>COUNTIFS(Severity,$B1065,AssignedDate,"&gt;=01/01/2017 12:00:00 AM",AssignedDate,"&lt;="&amp;$F$1)</f>
        <v/>
      </c>
      <c r="H1065" s="177" t="n"/>
      <c r="L1065" s="57" t="n">
        <v>0</v>
      </c>
      <c r="M1065" s="57" t="n"/>
    </row>
    <row r="1066" spans="1:13">
      <c r="A1066" s="137" t="n">
        <v>1</v>
      </c>
      <c r="B1066" s="100" t="s">
        <v>525</v>
      </c>
      <c r="C1066" s="137">
        <f>COUNTIFS(Severity,$B1066,AssignedDate,"&gt;="&amp;$C$1,AssignedDate,"&lt;="&amp;$F$1)</f>
        <v/>
      </c>
      <c r="D1066" s="137">
        <f>COUNTIFS(Severity,$B1066,Status,"&lt;&gt;Suspend",Status,"&lt;&gt;Assigned",Status,"&lt;&gt;Open",Status,"&lt;&gt;Hold",ResolvedDate,"&gt;="&amp;$C$1,ResolvedDate,"&lt;="&amp;$F$1)</f>
        <v/>
      </c>
      <c r="E1066" s="137">
        <f>COUNTIFS(Severity,$B1066,SLA_Breach,"&lt;&gt;Yes",Status,"&lt;&gt;Suspend",Status,"&lt;&gt;Assigned",Status,"&lt;&gt;Open",Status,"&lt;&gt;Hold&gt;",ResolvedDate,"&gt;="&amp;$C$1,ResolvedDate,"&lt;="&amp;$F$1)</f>
        <v/>
      </c>
      <c r="F1066" s="137">
        <f>COUNTIFS(Severity,$B1066,SLA_Breach,"Yes",Status,"&lt;&gt;Suspend",Status,"&lt;&gt;Assigned",Status,"&lt;&gt;Open",Status,"&lt;&gt;Hold&gt;",ResolvedDate,"&gt;="&amp;$C$1,ResolvedDate,"&lt;="&amp;$F$1)</f>
        <v/>
      </c>
      <c r="G1066" s="137">
        <f>COUNTIFS(Severity,$B1066,AssignedDate,"&gt;=01/01/2017 12:00:00 AM",AssignedDate,"&lt;="&amp;$F$1)</f>
        <v/>
      </c>
      <c r="H1066" s="177" t="n"/>
      <c r="L1066" s="57" t="n">
        <v>0</v>
      </c>
      <c r="M1066" s="57" t="n"/>
    </row>
    <row r="1067" spans="1:13">
      <c r="A1067" s="137" t="n">
        <v>1</v>
      </c>
      <c r="B1067" s="100" t="s">
        <v>525</v>
      </c>
      <c r="C1067" s="137">
        <f>COUNTIFS(Severity,$B1067,AssignedDate,"&gt;="&amp;$C$1,AssignedDate,"&lt;="&amp;$F$1)</f>
        <v/>
      </c>
      <c r="D1067" s="137">
        <f>COUNTIFS(Severity,$B1067,Status,"&lt;&gt;Suspend",Status,"&lt;&gt;Assigned",Status,"&lt;&gt;Open",Status,"&lt;&gt;Hold",ResolvedDate,"&gt;="&amp;$C$1,ResolvedDate,"&lt;="&amp;$F$1)</f>
        <v/>
      </c>
      <c r="E1067" s="137">
        <f>COUNTIFS(Severity,$B1067,SLA_Breach,"&lt;&gt;Yes",Status,"&lt;&gt;Suspend",Status,"&lt;&gt;Assigned",Status,"&lt;&gt;Open",Status,"&lt;&gt;Hold&gt;",ResolvedDate,"&gt;="&amp;$C$1,ResolvedDate,"&lt;="&amp;$F$1)</f>
        <v/>
      </c>
      <c r="F1067" s="137">
        <f>COUNTIFS(Severity,$B1067,SLA_Breach,"Yes",Status,"&lt;&gt;Suspend",Status,"&lt;&gt;Assigned",Status,"&lt;&gt;Open",Status,"&lt;&gt;Hold&gt;",ResolvedDate,"&gt;="&amp;$C$1,ResolvedDate,"&lt;="&amp;$F$1)</f>
        <v/>
      </c>
      <c r="G1067" s="137">
        <f>COUNTIFS(Severity,$B1067,AssignedDate,"&gt;=01/01/2017 12:00:00 AM",AssignedDate,"&lt;="&amp;$F$1)</f>
        <v/>
      </c>
      <c r="H1067" s="177" t="n"/>
      <c r="L1067" s="57" t="n">
        <v>0</v>
      </c>
      <c r="M1067" s="57" t="n"/>
    </row>
    <row r="1068" spans="1:13">
      <c r="A1068" s="137" t="n">
        <v>1</v>
      </c>
      <c r="B1068" s="100" t="s">
        <v>525</v>
      </c>
      <c r="C1068" s="137">
        <f>COUNTIFS(Severity,$B1068,AssignedDate,"&gt;="&amp;$C$1,AssignedDate,"&lt;="&amp;$F$1)</f>
        <v/>
      </c>
      <c r="D1068" s="137">
        <f>COUNTIFS(Severity,$B1068,Status,"&lt;&gt;Suspend",Status,"&lt;&gt;Assigned",Status,"&lt;&gt;Open",Status,"&lt;&gt;Hold",ResolvedDate,"&gt;="&amp;$C$1,ResolvedDate,"&lt;="&amp;$F$1)</f>
        <v/>
      </c>
      <c r="E1068" s="137">
        <f>COUNTIFS(Severity,$B1068,SLA_Breach,"&lt;&gt;Yes",Status,"&lt;&gt;Suspend",Status,"&lt;&gt;Assigned",Status,"&lt;&gt;Open",Status,"&lt;&gt;Hold&gt;",ResolvedDate,"&gt;="&amp;$C$1,ResolvedDate,"&lt;="&amp;$F$1)</f>
        <v/>
      </c>
      <c r="F1068" s="137">
        <f>COUNTIFS(Severity,$B1068,SLA_Breach,"Yes",Status,"&lt;&gt;Suspend",Status,"&lt;&gt;Assigned",Status,"&lt;&gt;Open",Status,"&lt;&gt;Hold&gt;",ResolvedDate,"&gt;="&amp;$C$1,ResolvedDate,"&lt;="&amp;$F$1)</f>
        <v/>
      </c>
      <c r="G1068" s="137">
        <f>COUNTIFS(Severity,$B1068,AssignedDate,"&gt;=01/01/2017 12:00:00 AM",AssignedDate,"&lt;="&amp;$F$1)</f>
        <v/>
      </c>
      <c r="H1068" s="177" t="n"/>
      <c r="L1068" s="57" t="n">
        <v>0</v>
      </c>
      <c r="M1068" s="57" t="n"/>
    </row>
    <row r="1069" spans="1:13">
      <c r="A1069" s="137" t="n">
        <v>1</v>
      </c>
      <c r="B1069" s="100" t="s">
        <v>525</v>
      </c>
      <c r="C1069" s="137">
        <f>COUNTIFS(Severity,$B1069,AssignedDate,"&gt;="&amp;$C$1,AssignedDate,"&lt;="&amp;$F$1)</f>
        <v/>
      </c>
      <c r="D1069" s="137">
        <f>COUNTIFS(Severity,$B1069,Status,"&lt;&gt;Suspend",Status,"&lt;&gt;Assigned",Status,"&lt;&gt;Open",Status,"&lt;&gt;Hold",ResolvedDate,"&gt;="&amp;$C$1,ResolvedDate,"&lt;="&amp;$F$1)</f>
        <v/>
      </c>
      <c r="E1069" s="137">
        <f>COUNTIFS(Severity,$B1069,SLA_Breach,"&lt;&gt;Yes",Status,"&lt;&gt;Suspend",Status,"&lt;&gt;Assigned",Status,"&lt;&gt;Open",Status,"&lt;&gt;Hold&gt;",ResolvedDate,"&gt;="&amp;$C$1,ResolvedDate,"&lt;="&amp;$F$1)</f>
        <v/>
      </c>
      <c r="F1069" s="137">
        <f>COUNTIFS(Severity,$B1069,SLA_Breach,"Yes",Status,"&lt;&gt;Suspend",Status,"&lt;&gt;Assigned",Status,"&lt;&gt;Open",Status,"&lt;&gt;Hold&gt;",ResolvedDate,"&gt;="&amp;$C$1,ResolvedDate,"&lt;="&amp;$F$1)</f>
        <v/>
      </c>
      <c r="G1069" s="137">
        <f>COUNTIFS(Severity,$B1069,AssignedDate,"&gt;=01/01/2017 12:00:00 AM",AssignedDate,"&lt;="&amp;$F$1)</f>
        <v/>
      </c>
      <c r="H1069" s="177" t="n"/>
      <c r="L1069" s="57" t="n">
        <v>0</v>
      </c>
      <c r="M1069" s="57" t="n"/>
    </row>
    <row r="1070" spans="1:13">
      <c r="A1070" s="137" t="n">
        <v>1</v>
      </c>
      <c r="B1070" s="100" t="s">
        <v>525</v>
      </c>
      <c r="C1070" s="137">
        <f>COUNTIFS(Severity,$B1070,AssignedDate,"&gt;="&amp;$C$1,AssignedDate,"&lt;="&amp;$F$1)</f>
        <v/>
      </c>
      <c r="D1070" s="137">
        <f>COUNTIFS(Severity,$B1070,Status,"&lt;&gt;Suspend",Status,"&lt;&gt;Assigned",Status,"&lt;&gt;Open",Status,"&lt;&gt;Hold",ResolvedDate,"&gt;="&amp;$C$1,ResolvedDate,"&lt;="&amp;$F$1)</f>
        <v/>
      </c>
      <c r="E1070" s="137">
        <f>COUNTIFS(Severity,$B1070,SLA_Breach,"&lt;&gt;Yes",Status,"&lt;&gt;Suspend",Status,"&lt;&gt;Assigned",Status,"&lt;&gt;Open",Status,"&lt;&gt;Hold&gt;",ResolvedDate,"&gt;="&amp;$C$1,ResolvedDate,"&lt;="&amp;$F$1)</f>
        <v/>
      </c>
      <c r="F1070" s="137">
        <f>COUNTIFS(Severity,$B1070,SLA_Breach,"Yes",Status,"&lt;&gt;Suspend",Status,"&lt;&gt;Assigned",Status,"&lt;&gt;Open",Status,"&lt;&gt;Hold&gt;",ResolvedDate,"&gt;="&amp;$C$1,ResolvedDate,"&lt;="&amp;$F$1)</f>
        <v/>
      </c>
      <c r="G1070" s="137">
        <f>COUNTIFS(Severity,$B1070,AssignedDate,"&gt;=01/01/2017 12:00:00 AM",AssignedDate,"&lt;="&amp;$F$1)</f>
        <v/>
      </c>
      <c r="H1070" s="177" t="n"/>
      <c r="L1070" s="57" t="n">
        <v>0</v>
      </c>
      <c r="M1070" s="57" t="n"/>
    </row>
    <row r="1071" spans="1:13">
      <c r="A1071" s="137" t="n">
        <v>1</v>
      </c>
      <c r="B1071" s="100" t="s">
        <v>525</v>
      </c>
      <c r="C1071" s="137">
        <f>COUNTIFS(Severity,$B1071,AssignedDate,"&gt;="&amp;$C$1,AssignedDate,"&lt;="&amp;$F$1)</f>
        <v/>
      </c>
      <c r="D1071" s="137">
        <f>COUNTIFS(Severity,$B1071,Status,"&lt;&gt;Suspend",Status,"&lt;&gt;Assigned",Status,"&lt;&gt;Open",Status,"&lt;&gt;Hold",ResolvedDate,"&gt;="&amp;$C$1,ResolvedDate,"&lt;="&amp;$F$1)</f>
        <v/>
      </c>
      <c r="E1071" s="137">
        <f>COUNTIFS(Severity,$B1071,SLA_Breach,"&lt;&gt;Yes",Status,"&lt;&gt;Suspend",Status,"&lt;&gt;Assigned",Status,"&lt;&gt;Open",Status,"&lt;&gt;Hold&gt;",ResolvedDate,"&gt;="&amp;$C$1,ResolvedDate,"&lt;="&amp;$F$1)</f>
        <v/>
      </c>
      <c r="F1071" s="137">
        <f>COUNTIFS(Severity,$B1071,SLA_Breach,"Yes",Status,"&lt;&gt;Suspend",Status,"&lt;&gt;Assigned",Status,"&lt;&gt;Open",Status,"&lt;&gt;Hold&gt;",ResolvedDate,"&gt;="&amp;$C$1,ResolvedDate,"&lt;="&amp;$F$1)</f>
        <v/>
      </c>
      <c r="G1071" s="137">
        <f>COUNTIFS(Severity,$B1071,AssignedDate,"&gt;=01/01/2017 12:00:00 AM",AssignedDate,"&lt;="&amp;$F$1)</f>
        <v/>
      </c>
      <c r="H1071" s="177" t="n"/>
      <c r="L1071" s="57" t="n">
        <v>0</v>
      </c>
      <c r="M1071" s="57" t="n"/>
    </row>
    <row r="1072" spans="1:13">
      <c r="A1072" s="137" t="n">
        <v>1</v>
      </c>
      <c r="B1072" s="100" t="s">
        <v>525</v>
      </c>
      <c r="C1072" s="137">
        <f>COUNTIFS(Severity,$B1072,AssignedDate,"&gt;="&amp;$C$1,AssignedDate,"&lt;="&amp;$F$1)</f>
        <v/>
      </c>
      <c r="D1072" s="137">
        <f>COUNTIFS(Severity,$B1072,Status,"&lt;&gt;Suspend",Status,"&lt;&gt;Assigned",Status,"&lt;&gt;Open",Status,"&lt;&gt;Hold",ResolvedDate,"&gt;="&amp;$C$1,ResolvedDate,"&lt;="&amp;$F$1)</f>
        <v/>
      </c>
      <c r="E1072" s="137">
        <f>COUNTIFS(Severity,$B1072,SLA_Breach,"&lt;&gt;Yes",Status,"&lt;&gt;Suspend",Status,"&lt;&gt;Assigned",Status,"&lt;&gt;Open",Status,"&lt;&gt;Hold&gt;",ResolvedDate,"&gt;="&amp;$C$1,ResolvedDate,"&lt;="&amp;$F$1)</f>
        <v/>
      </c>
      <c r="F1072" s="137">
        <f>COUNTIFS(Severity,$B1072,SLA_Breach,"Yes",Status,"&lt;&gt;Suspend",Status,"&lt;&gt;Assigned",Status,"&lt;&gt;Open",Status,"&lt;&gt;Hold&gt;",ResolvedDate,"&gt;="&amp;$C$1,ResolvedDate,"&lt;="&amp;$F$1)</f>
        <v/>
      </c>
      <c r="G1072" s="137">
        <f>COUNTIFS(Severity,$B1072,AssignedDate,"&gt;=01/01/2017 12:00:00 AM",AssignedDate,"&lt;="&amp;$F$1)</f>
        <v/>
      </c>
      <c r="H1072" s="177" t="n"/>
      <c r="L1072" s="57" t="n">
        <v>0</v>
      </c>
      <c r="M1072" s="57" t="n"/>
    </row>
    <row r="1073" spans="1:13">
      <c r="A1073" s="137" t="n">
        <v>1</v>
      </c>
      <c r="B1073" s="100" t="s">
        <v>525</v>
      </c>
      <c r="C1073" s="137">
        <f>COUNTIFS(Severity,$B1073,AssignedDate,"&gt;="&amp;$C$1,AssignedDate,"&lt;="&amp;$F$1)</f>
        <v/>
      </c>
      <c r="D1073" s="137">
        <f>COUNTIFS(Severity,$B1073,Status,"&lt;&gt;Suspend",Status,"&lt;&gt;Assigned",Status,"&lt;&gt;Open",Status,"&lt;&gt;Hold",ResolvedDate,"&gt;="&amp;$C$1,ResolvedDate,"&lt;="&amp;$F$1)</f>
        <v/>
      </c>
      <c r="E1073" s="137">
        <f>COUNTIFS(Severity,$B1073,SLA_Breach,"&lt;&gt;Yes",Status,"&lt;&gt;Suspend",Status,"&lt;&gt;Assigned",Status,"&lt;&gt;Open",Status,"&lt;&gt;Hold&gt;",ResolvedDate,"&gt;="&amp;$C$1,ResolvedDate,"&lt;="&amp;$F$1)</f>
        <v/>
      </c>
      <c r="F1073" s="137">
        <f>COUNTIFS(Severity,$B1073,SLA_Breach,"Yes",Status,"&lt;&gt;Suspend",Status,"&lt;&gt;Assigned",Status,"&lt;&gt;Open",Status,"&lt;&gt;Hold&gt;",ResolvedDate,"&gt;="&amp;$C$1,ResolvedDate,"&lt;="&amp;$F$1)</f>
        <v/>
      </c>
      <c r="G1073" s="137">
        <f>COUNTIFS(Severity,$B1073,AssignedDate,"&gt;=01/01/2017 12:00:00 AM",AssignedDate,"&lt;="&amp;$F$1)</f>
        <v/>
      </c>
      <c r="H1073" s="177" t="n"/>
      <c r="L1073" s="57" t="n">
        <v>0</v>
      </c>
      <c r="M1073" s="57" t="n"/>
    </row>
    <row r="1074" spans="1:13">
      <c r="A1074" s="137" t="n">
        <v>1</v>
      </c>
      <c r="B1074" s="100" t="s">
        <v>525</v>
      </c>
      <c r="C1074" s="137">
        <f>COUNTIFS(Severity,$B1074,AssignedDate,"&gt;="&amp;$C$1,AssignedDate,"&lt;="&amp;$F$1)</f>
        <v/>
      </c>
      <c r="D1074" s="137">
        <f>COUNTIFS(Severity,$B1074,Status,"&lt;&gt;Suspend",Status,"&lt;&gt;Assigned",Status,"&lt;&gt;Open",Status,"&lt;&gt;Hold",ResolvedDate,"&gt;="&amp;$C$1,ResolvedDate,"&lt;="&amp;$F$1)</f>
        <v/>
      </c>
      <c r="E1074" s="137">
        <f>COUNTIFS(Severity,$B1074,SLA_Breach,"&lt;&gt;Yes",Status,"&lt;&gt;Suspend",Status,"&lt;&gt;Assigned",Status,"&lt;&gt;Open",Status,"&lt;&gt;Hold&gt;",ResolvedDate,"&gt;="&amp;$C$1,ResolvedDate,"&lt;="&amp;$F$1)</f>
        <v/>
      </c>
      <c r="F1074" s="137">
        <f>COUNTIFS(Severity,$B1074,SLA_Breach,"Yes",Status,"&lt;&gt;Suspend",Status,"&lt;&gt;Assigned",Status,"&lt;&gt;Open",Status,"&lt;&gt;Hold&gt;",ResolvedDate,"&gt;="&amp;$C$1,ResolvedDate,"&lt;="&amp;$F$1)</f>
        <v/>
      </c>
      <c r="G1074" s="137">
        <f>COUNTIFS(Severity,$B1074,AssignedDate,"&gt;=01/01/2017 12:00:00 AM",AssignedDate,"&lt;="&amp;$F$1)</f>
        <v/>
      </c>
      <c r="H1074" s="177" t="n"/>
      <c r="L1074" s="57" t="n">
        <v>0</v>
      </c>
      <c r="M1074" s="57" t="n"/>
    </row>
    <row r="1075" spans="1:13">
      <c r="A1075" s="137" t="n">
        <v>1</v>
      </c>
      <c r="B1075" s="100" t="s">
        <v>525</v>
      </c>
      <c r="C1075" s="137">
        <f>COUNTIFS(Severity,$B1075,AssignedDate,"&gt;="&amp;$C$1,AssignedDate,"&lt;="&amp;$F$1)</f>
        <v/>
      </c>
      <c r="D1075" s="137">
        <f>COUNTIFS(Severity,$B1075,Status,"&lt;&gt;Suspend",Status,"&lt;&gt;Assigned",Status,"&lt;&gt;Open",Status,"&lt;&gt;Hold",ResolvedDate,"&gt;="&amp;$C$1,ResolvedDate,"&lt;="&amp;$F$1)</f>
        <v/>
      </c>
      <c r="E1075" s="137">
        <f>COUNTIFS(Severity,$B1075,SLA_Breach,"&lt;&gt;Yes",Status,"&lt;&gt;Suspend",Status,"&lt;&gt;Assigned",Status,"&lt;&gt;Open",Status,"&lt;&gt;Hold&gt;",ResolvedDate,"&gt;="&amp;$C$1,ResolvedDate,"&lt;="&amp;$F$1)</f>
        <v/>
      </c>
      <c r="F1075" s="137">
        <f>COUNTIFS(Severity,$B1075,SLA_Breach,"Yes",Status,"&lt;&gt;Suspend",Status,"&lt;&gt;Assigned",Status,"&lt;&gt;Open",Status,"&lt;&gt;Hold&gt;",ResolvedDate,"&gt;="&amp;$C$1,ResolvedDate,"&lt;="&amp;$F$1)</f>
        <v/>
      </c>
      <c r="G1075" s="137">
        <f>COUNTIFS(Severity,$B1075,AssignedDate,"&gt;=01/01/2017 12:00:00 AM",AssignedDate,"&lt;="&amp;$F$1)</f>
        <v/>
      </c>
      <c r="H1075" s="177" t="n"/>
      <c r="L1075" s="57" t="n">
        <v>0</v>
      </c>
      <c r="M1075" s="57" t="n"/>
    </row>
    <row r="1076" spans="1:13">
      <c r="A1076" s="137" t="n">
        <v>1</v>
      </c>
      <c r="B1076" s="100" t="s">
        <v>525</v>
      </c>
      <c r="C1076" s="137">
        <f>COUNTIFS(Severity,$B1076,AssignedDate,"&gt;="&amp;$C$1,AssignedDate,"&lt;="&amp;$F$1)</f>
        <v/>
      </c>
      <c r="D1076" s="137">
        <f>COUNTIFS(Severity,$B1076,Status,"&lt;&gt;Suspend",Status,"&lt;&gt;Assigned",Status,"&lt;&gt;Open",Status,"&lt;&gt;Hold",ResolvedDate,"&gt;="&amp;$C$1,ResolvedDate,"&lt;="&amp;$F$1)</f>
        <v/>
      </c>
      <c r="E1076" s="137">
        <f>COUNTIFS(Severity,$B1076,SLA_Breach,"&lt;&gt;Yes",Status,"&lt;&gt;Suspend",Status,"&lt;&gt;Assigned",Status,"&lt;&gt;Open",Status,"&lt;&gt;Hold&gt;",ResolvedDate,"&gt;="&amp;$C$1,ResolvedDate,"&lt;="&amp;$F$1)</f>
        <v/>
      </c>
      <c r="F1076" s="137">
        <f>COUNTIFS(Severity,$B1076,SLA_Breach,"Yes",Status,"&lt;&gt;Suspend",Status,"&lt;&gt;Assigned",Status,"&lt;&gt;Open",Status,"&lt;&gt;Hold&gt;",ResolvedDate,"&gt;="&amp;$C$1,ResolvedDate,"&lt;="&amp;$F$1)</f>
        <v/>
      </c>
      <c r="G1076" s="137">
        <f>COUNTIFS(Severity,$B1076,AssignedDate,"&gt;=01/01/2017 12:00:00 AM",AssignedDate,"&lt;="&amp;$F$1)</f>
        <v/>
      </c>
      <c r="H1076" s="177" t="n"/>
      <c r="L1076" s="57" t="n">
        <v>0</v>
      </c>
      <c r="M1076" s="57" t="n"/>
    </row>
    <row r="1077" spans="1:13">
      <c r="A1077" s="137" t="n">
        <v>1</v>
      </c>
      <c r="B1077" s="100" t="s">
        <v>525</v>
      </c>
      <c r="C1077" s="137">
        <f>COUNTIFS(Severity,$B1077,AssignedDate,"&gt;="&amp;$C$1,AssignedDate,"&lt;="&amp;$F$1)</f>
        <v/>
      </c>
      <c r="D1077" s="137">
        <f>COUNTIFS(Severity,$B1077,Status,"&lt;&gt;Suspend",Status,"&lt;&gt;Assigned",Status,"&lt;&gt;Open",Status,"&lt;&gt;Hold",ResolvedDate,"&gt;="&amp;$C$1,ResolvedDate,"&lt;="&amp;$F$1)</f>
        <v/>
      </c>
      <c r="E1077" s="137">
        <f>COUNTIFS(Severity,$B1077,SLA_Breach,"&lt;&gt;Yes",Status,"&lt;&gt;Suspend",Status,"&lt;&gt;Assigned",Status,"&lt;&gt;Open",Status,"&lt;&gt;Hold&gt;",ResolvedDate,"&gt;="&amp;$C$1,ResolvedDate,"&lt;="&amp;$F$1)</f>
        <v/>
      </c>
      <c r="F1077" s="137">
        <f>COUNTIFS(Severity,$B1077,SLA_Breach,"Yes",Status,"&lt;&gt;Suspend",Status,"&lt;&gt;Assigned",Status,"&lt;&gt;Open",Status,"&lt;&gt;Hold&gt;",ResolvedDate,"&gt;="&amp;$C$1,ResolvedDate,"&lt;="&amp;$F$1)</f>
        <v/>
      </c>
      <c r="G1077" s="137">
        <f>COUNTIFS(Severity,$B1077,AssignedDate,"&gt;=01/01/2017 12:00:00 AM",AssignedDate,"&lt;="&amp;$F$1)</f>
        <v/>
      </c>
      <c r="H1077" s="177" t="n"/>
      <c r="L1077" s="57" t="n">
        <v>0</v>
      </c>
      <c r="M1077" s="57" t="n"/>
    </row>
    <row r="1078" spans="1:13">
      <c r="A1078" s="137" t="n">
        <v>1</v>
      </c>
      <c r="B1078" s="100" t="s">
        <v>525</v>
      </c>
      <c r="C1078" s="137">
        <f>COUNTIFS(Severity,$B1078,AssignedDate,"&gt;="&amp;$C$1,AssignedDate,"&lt;="&amp;$F$1)</f>
        <v/>
      </c>
      <c r="D1078" s="137">
        <f>COUNTIFS(Severity,$B1078,Status,"&lt;&gt;Suspend",Status,"&lt;&gt;Assigned",Status,"&lt;&gt;Open",Status,"&lt;&gt;Hold",ResolvedDate,"&gt;="&amp;$C$1,ResolvedDate,"&lt;="&amp;$F$1)</f>
        <v/>
      </c>
      <c r="E1078" s="137">
        <f>COUNTIFS(Severity,$B1078,SLA_Breach,"&lt;&gt;Yes",Status,"&lt;&gt;Suspend",Status,"&lt;&gt;Assigned",Status,"&lt;&gt;Open",Status,"&lt;&gt;Hold&gt;",ResolvedDate,"&gt;="&amp;$C$1,ResolvedDate,"&lt;="&amp;$F$1)</f>
        <v/>
      </c>
      <c r="F1078" s="137">
        <f>COUNTIFS(Severity,$B1078,SLA_Breach,"Yes",Status,"&lt;&gt;Suspend",Status,"&lt;&gt;Assigned",Status,"&lt;&gt;Open",Status,"&lt;&gt;Hold&gt;",ResolvedDate,"&gt;="&amp;$C$1,ResolvedDate,"&lt;="&amp;$F$1)</f>
        <v/>
      </c>
      <c r="G1078" s="137">
        <f>COUNTIFS(Severity,$B1078,AssignedDate,"&gt;=01/01/2017 12:00:00 AM",AssignedDate,"&lt;="&amp;$F$1)</f>
        <v/>
      </c>
      <c r="H1078" s="177" t="n"/>
      <c r="L1078" s="57" t="n">
        <v>0</v>
      </c>
      <c r="M1078" s="57" t="n"/>
    </row>
    <row r="1079" spans="1:13">
      <c r="A1079" s="137" t="n">
        <v>1</v>
      </c>
      <c r="B1079" s="100" t="s">
        <v>525</v>
      </c>
      <c r="C1079" s="137">
        <f>COUNTIFS(Severity,$B1079,AssignedDate,"&gt;="&amp;$C$1,AssignedDate,"&lt;="&amp;$F$1)</f>
        <v/>
      </c>
      <c r="D1079" s="137">
        <f>COUNTIFS(Severity,$B1079,Status,"&lt;&gt;Suspend",Status,"&lt;&gt;Assigned",Status,"&lt;&gt;Open",Status,"&lt;&gt;Hold",ResolvedDate,"&gt;="&amp;$C$1,ResolvedDate,"&lt;="&amp;$F$1)</f>
        <v/>
      </c>
      <c r="E1079" s="137">
        <f>COUNTIFS(Severity,$B1079,SLA_Breach,"&lt;&gt;Yes",Status,"&lt;&gt;Suspend",Status,"&lt;&gt;Assigned",Status,"&lt;&gt;Open",Status,"&lt;&gt;Hold&gt;",ResolvedDate,"&gt;="&amp;$C$1,ResolvedDate,"&lt;="&amp;$F$1)</f>
        <v/>
      </c>
      <c r="F1079" s="137">
        <f>COUNTIFS(Severity,$B1079,SLA_Breach,"Yes",Status,"&lt;&gt;Suspend",Status,"&lt;&gt;Assigned",Status,"&lt;&gt;Open",Status,"&lt;&gt;Hold&gt;",ResolvedDate,"&gt;="&amp;$C$1,ResolvedDate,"&lt;="&amp;$F$1)</f>
        <v/>
      </c>
      <c r="G1079" s="137">
        <f>COUNTIFS(Severity,$B1079,AssignedDate,"&gt;=01/01/2017 12:00:00 AM",AssignedDate,"&lt;="&amp;$F$1)</f>
        <v/>
      </c>
      <c r="H1079" s="177" t="n"/>
      <c r="L1079" s="57" t="n">
        <v>0</v>
      </c>
      <c r="M1079" s="57" t="n"/>
    </row>
    <row r="1080" spans="1:13">
      <c r="A1080" s="137" t="n">
        <v>1</v>
      </c>
      <c r="B1080" s="100" t="s">
        <v>525</v>
      </c>
      <c r="C1080" s="137">
        <f>COUNTIFS(Severity,$B1080,AssignedDate,"&gt;="&amp;$C$1,AssignedDate,"&lt;="&amp;$F$1)</f>
        <v/>
      </c>
      <c r="D1080" s="137">
        <f>COUNTIFS(Severity,$B1080,Status,"&lt;&gt;Suspend",Status,"&lt;&gt;Assigned",Status,"&lt;&gt;Open",Status,"&lt;&gt;Hold",ResolvedDate,"&gt;="&amp;$C$1,ResolvedDate,"&lt;="&amp;$F$1)</f>
        <v/>
      </c>
      <c r="E1080" s="137">
        <f>COUNTIFS(Severity,$B1080,SLA_Breach,"&lt;&gt;Yes",Status,"&lt;&gt;Suspend",Status,"&lt;&gt;Assigned",Status,"&lt;&gt;Open",Status,"&lt;&gt;Hold&gt;",ResolvedDate,"&gt;="&amp;$C$1,ResolvedDate,"&lt;="&amp;$F$1)</f>
        <v/>
      </c>
      <c r="F1080" s="137">
        <f>COUNTIFS(Severity,$B1080,SLA_Breach,"Yes",Status,"&lt;&gt;Suspend",Status,"&lt;&gt;Assigned",Status,"&lt;&gt;Open",Status,"&lt;&gt;Hold&gt;",ResolvedDate,"&gt;="&amp;$C$1,ResolvedDate,"&lt;="&amp;$F$1)</f>
        <v/>
      </c>
      <c r="G1080" s="137">
        <f>COUNTIFS(Severity,$B1080,AssignedDate,"&gt;=01/01/2017 12:00:00 AM",AssignedDate,"&lt;="&amp;$F$1)</f>
        <v/>
      </c>
      <c r="H1080" s="177" t="n"/>
      <c r="L1080" s="57" t="n">
        <v>0</v>
      </c>
      <c r="M1080" s="57" t="n"/>
    </row>
    <row r="1081" spans="1:13">
      <c r="A1081" s="137" t="n">
        <v>1</v>
      </c>
      <c r="B1081" s="100" t="s">
        <v>525</v>
      </c>
      <c r="C1081" s="137">
        <f>COUNTIFS(Severity,$B1081,AssignedDate,"&gt;="&amp;$C$1,AssignedDate,"&lt;="&amp;$F$1)</f>
        <v/>
      </c>
      <c r="D1081" s="137">
        <f>COUNTIFS(Severity,$B1081,Status,"&lt;&gt;Suspend",Status,"&lt;&gt;Assigned",Status,"&lt;&gt;Open",Status,"&lt;&gt;Hold",ResolvedDate,"&gt;="&amp;$C$1,ResolvedDate,"&lt;="&amp;$F$1)</f>
        <v/>
      </c>
      <c r="E1081" s="137">
        <f>COUNTIFS(Severity,$B1081,SLA_Breach,"&lt;&gt;Yes",Status,"&lt;&gt;Suspend",Status,"&lt;&gt;Assigned",Status,"&lt;&gt;Open",Status,"&lt;&gt;Hold&gt;",ResolvedDate,"&gt;="&amp;$C$1,ResolvedDate,"&lt;="&amp;$F$1)</f>
        <v/>
      </c>
      <c r="F1081" s="137">
        <f>COUNTIFS(Severity,$B1081,SLA_Breach,"Yes",Status,"&lt;&gt;Suspend",Status,"&lt;&gt;Assigned",Status,"&lt;&gt;Open",Status,"&lt;&gt;Hold&gt;",ResolvedDate,"&gt;="&amp;$C$1,ResolvedDate,"&lt;="&amp;$F$1)</f>
        <v/>
      </c>
      <c r="G1081" s="137">
        <f>COUNTIFS(Severity,$B1081,AssignedDate,"&gt;=01/01/2017 12:00:00 AM",AssignedDate,"&lt;="&amp;$F$1)</f>
        <v/>
      </c>
      <c r="H1081" s="177" t="n"/>
      <c r="L1081" s="57" t="n">
        <v>0</v>
      </c>
      <c r="M1081" s="57" t="n"/>
    </row>
    <row r="1082" spans="1:13">
      <c r="A1082" s="137" t="n">
        <v>1</v>
      </c>
      <c r="B1082" s="100" t="s">
        <v>525</v>
      </c>
      <c r="C1082" s="137">
        <f>COUNTIFS(Severity,$B1082,AssignedDate,"&gt;="&amp;$C$1,AssignedDate,"&lt;="&amp;$F$1)</f>
        <v/>
      </c>
      <c r="D1082" s="137">
        <f>COUNTIFS(Severity,$B1082,Status,"&lt;&gt;Suspend",Status,"&lt;&gt;Assigned",Status,"&lt;&gt;Open",Status,"&lt;&gt;Hold",ResolvedDate,"&gt;="&amp;$C$1,ResolvedDate,"&lt;="&amp;$F$1)</f>
        <v/>
      </c>
      <c r="E1082" s="137">
        <f>COUNTIFS(Severity,$B1082,SLA_Breach,"&lt;&gt;Yes",Status,"&lt;&gt;Suspend",Status,"&lt;&gt;Assigned",Status,"&lt;&gt;Open",Status,"&lt;&gt;Hold&gt;",ResolvedDate,"&gt;="&amp;$C$1,ResolvedDate,"&lt;="&amp;$F$1)</f>
        <v/>
      </c>
      <c r="F1082" s="137">
        <f>COUNTIFS(Severity,$B1082,SLA_Breach,"Yes",Status,"&lt;&gt;Suspend",Status,"&lt;&gt;Assigned",Status,"&lt;&gt;Open",Status,"&lt;&gt;Hold&gt;",ResolvedDate,"&gt;="&amp;$C$1,ResolvedDate,"&lt;="&amp;$F$1)</f>
        <v/>
      </c>
      <c r="G1082" s="137">
        <f>COUNTIFS(Severity,$B1082,AssignedDate,"&gt;=01/01/2017 12:00:00 AM",AssignedDate,"&lt;="&amp;$F$1)</f>
        <v/>
      </c>
      <c r="H1082" s="177" t="n"/>
      <c r="L1082" s="57" t="n">
        <v>0</v>
      </c>
      <c r="M1082" s="57" t="n"/>
    </row>
    <row r="1083" spans="1:13">
      <c r="A1083" s="137" t="n">
        <v>1</v>
      </c>
      <c r="B1083" s="100" t="s">
        <v>525</v>
      </c>
      <c r="C1083" s="137">
        <f>COUNTIFS(Severity,$B1083,AssignedDate,"&gt;="&amp;$C$1,AssignedDate,"&lt;="&amp;$F$1)</f>
        <v/>
      </c>
      <c r="D1083" s="137">
        <f>COUNTIFS(Severity,$B1083,Status,"&lt;&gt;Suspend",Status,"&lt;&gt;Assigned",Status,"&lt;&gt;Open",Status,"&lt;&gt;Hold",ResolvedDate,"&gt;="&amp;$C$1,ResolvedDate,"&lt;="&amp;$F$1)</f>
        <v/>
      </c>
      <c r="E1083" s="137">
        <f>COUNTIFS(Severity,$B1083,SLA_Breach,"&lt;&gt;Yes",Status,"&lt;&gt;Suspend",Status,"&lt;&gt;Assigned",Status,"&lt;&gt;Open",Status,"&lt;&gt;Hold&gt;",ResolvedDate,"&gt;="&amp;$C$1,ResolvedDate,"&lt;="&amp;$F$1)</f>
        <v/>
      </c>
      <c r="F1083" s="137">
        <f>COUNTIFS(Severity,$B1083,SLA_Breach,"Yes",Status,"&lt;&gt;Suspend",Status,"&lt;&gt;Assigned",Status,"&lt;&gt;Open",Status,"&lt;&gt;Hold&gt;",ResolvedDate,"&gt;="&amp;$C$1,ResolvedDate,"&lt;="&amp;$F$1)</f>
        <v/>
      </c>
      <c r="G1083" s="137">
        <f>COUNTIFS(Severity,$B1083,AssignedDate,"&gt;=01/01/2017 12:00:00 AM",AssignedDate,"&lt;="&amp;$F$1)</f>
        <v/>
      </c>
      <c r="H1083" s="177" t="n"/>
      <c r="L1083" s="57" t="n">
        <v>0</v>
      </c>
      <c r="M1083" s="57" t="n"/>
    </row>
    <row r="1084" spans="1:13">
      <c r="A1084" s="137" t="n">
        <v>1</v>
      </c>
      <c r="B1084" s="100" t="s">
        <v>525</v>
      </c>
      <c r="C1084" s="137">
        <f>COUNTIFS(Severity,$B1084,AssignedDate,"&gt;="&amp;$C$1,AssignedDate,"&lt;="&amp;$F$1)</f>
        <v/>
      </c>
      <c r="D1084" s="137">
        <f>COUNTIFS(Severity,$B1084,Status,"&lt;&gt;Suspend",Status,"&lt;&gt;Assigned",Status,"&lt;&gt;Open",Status,"&lt;&gt;Hold",ResolvedDate,"&gt;="&amp;$C$1,ResolvedDate,"&lt;="&amp;$F$1)</f>
        <v/>
      </c>
      <c r="E1084" s="137">
        <f>COUNTIFS(Severity,$B1084,SLA_Breach,"&lt;&gt;Yes",Status,"&lt;&gt;Suspend",Status,"&lt;&gt;Assigned",Status,"&lt;&gt;Open",Status,"&lt;&gt;Hold&gt;",ResolvedDate,"&gt;="&amp;$C$1,ResolvedDate,"&lt;="&amp;$F$1)</f>
        <v/>
      </c>
      <c r="F1084" s="137">
        <f>COUNTIFS(Severity,$B1084,SLA_Breach,"Yes",Status,"&lt;&gt;Suspend",Status,"&lt;&gt;Assigned",Status,"&lt;&gt;Open",Status,"&lt;&gt;Hold&gt;",ResolvedDate,"&gt;="&amp;$C$1,ResolvedDate,"&lt;="&amp;$F$1)</f>
        <v/>
      </c>
      <c r="G1084" s="137">
        <f>COUNTIFS(Severity,$B1084,AssignedDate,"&gt;=01/01/2017 12:00:00 AM",AssignedDate,"&lt;="&amp;$F$1)</f>
        <v/>
      </c>
      <c r="H1084" s="177" t="n"/>
      <c r="L1084" s="57" t="n">
        <v>0</v>
      </c>
      <c r="M1084" s="57" t="n"/>
    </row>
    <row r="1085" spans="1:13">
      <c r="A1085" s="137" t="n">
        <v>1</v>
      </c>
      <c r="B1085" s="100" t="s">
        <v>525</v>
      </c>
      <c r="C1085" s="137">
        <f>COUNTIFS(Severity,$B1085,AssignedDate,"&gt;="&amp;$C$1,AssignedDate,"&lt;="&amp;$F$1)</f>
        <v/>
      </c>
      <c r="D1085" s="137">
        <f>COUNTIFS(Severity,$B1085,Status,"&lt;&gt;Suspend",Status,"&lt;&gt;Assigned",Status,"&lt;&gt;Open",Status,"&lt;&gt;Hold",ResolvedDate,"&gt;="&amp;$C$1,ResolvedDate,"&lt;="&amp;$F$1)</f>
        <v/>
      </c>
      <c r="E1085" s="137">
        <f>COUNTIFS(Severity,$B1085,SLA_Breach,"&lt;&gt;Yes",Status,"&lt;&gt;Suspend",Status,"&lt;&gt;Assigned",Status,"&lt;&gt;Open",Status,"&lt;&gt;Hold&gt;",ResolvedDate,"&gt;="&amp;$C$1,ResolvedDate,"&lt;="&amp;$F$1)</f>
        <v/>
      </c>
      <c r="F1085" s="137">
        <f>COUNTIFS(Severity,$B1085,SLA_Breach,"Yes",Status,"&lt;&gt;Suspend",Status,"&lt;&gt;Assigned",Status,"&lt;&gt;Open",Status,"&lt;&gt;Hold&gt;",ResolvedDate,"&gt;="&amp;$C$1,ResolvedDate,"&lt;="&amp;$F$1)</f>
        <v/>
      </c>
      <c r="G1085" s="137">
        <f>COUNTIFS(Severity,$B1085,AssignedDate,"&gt;=01/01/2017 12:00:00 AM",AssignedDate,"&lt;="&amp;$F$1)</f>
        <v/>
      </c>
      <c r="H1085" s="177" t="n"/>
      <c r="L1085" s="57" t="n">
        <v>0</v>
      </c>
      <c r="M1085" s="57" t="n"/>
    </row>
    <row r="1086" spans="1:13">
      <c r="A1086" s="137" t="n">
        <v>1</v>
      </c>
      <c r="B1086" s="100" t="s">
        <v>525</v>
      </c>
      <c r="C1086" s="137">
        <f>COUNTIFS(Severity,$B1086,AssignedDate,"&gt;="&amp;$C$1,AssignedDate,"&lt;="&amp;$F$1)</f>
        <v/>
      </c>
      <c r="D1086" s="137">
        <f>COUNTIFS(Severity,$B1086,Status,"&lt;&gt;Suspend",Status,"&lt;&gt;Assigned",Status,"&lt;&gt;Open",Status,"&lt;&gt;Hold",ResolvedDate,"&gt;="&amp;$C$1,ResolvedDate,"&lt;="&amp;$F$1)</f>
        <v/>
      </c>
      <c r="E1086" s="137">
        <f>COUNTIFS(Severity,$B1086,SLA_Breach,"&lt;&gt;Yes",Status,"&lt;&gt;Suspend",Status,"&lt;&gt;Assigned",Status,"&lt;&gt;Open",Status,"&lt;&gt;Hold&gt;",ResolvedDate,"&gt;="&amp;$C$1,ResolvedDate,"&lt;="&amp;$F$1)</f>
        <v/>
      </c>
      <c r="F1086" s="137">
        <f>COUNTIFS(Severity,$B1086,SLA_Breach,"Yes",Status,"&lt;&gt;Suspend",Status,"&lt;&gt;Assigned",Status,"&lt;&gt;Open",Status,"&lt;&gt;Hold&gt;",ResolvedDate,"&gt;="&amp;$C$1,ResolvedDate,"&lt;="&amp;$F$1)</f>
        <v/>
      </c>
      <c r="G1086" s="137">
        <f>COUNTIFS(Severity,$B1086,AssignedDate,"&gt;=01/01/2017 12:00:00 AM",AssignedDate,"&lt;="&amp;$F$1)</f>
        <v/>
      </c>
      <c r="H1086" s="177" t="n"/>
      <c r="L1086" s="57" t="n">
        <v>0</v>
      </c>
      <c r="M1086" s="57" t="n"/>
    </row>
    <row r="1087" spans="1:13">
      <c r="A1087" s="137" t="n">
        <v>1</v>
      </c>
      <c r="B1087" s="100" t="s">
        <v>525</v>
      </c>
      <c r="C1087" s="137">
        <f>COUNTIFS(Severity,$B1087,AssignedDate,"&gt;="&amp;$C$1,AssignedDate,"&lt;="&amp;$F$1)</f>
        <v/>
      </c>
      <c r="D1087" s="137">
        <f>COUNTIFS(Severity,$B1087,Status,"&lt;&gt;Suspend",Status,"&lt;&gt;Assigned",Status,"&lt;&gt;Open",Status,"&lt;&gt;Hold",ResolvedDate,"&gt;="&amp;$C$1,ResolvedDate,"&lt;="&amp;$F$1)</f>
        <v/>
      </c>
      <c r="E1087" s="137">
        <f>COUNTIFS(Severity,$B1087,SLA_Breach,"&lt;&gt;Yes",Status,"&lt;&gt;Suspend",Status,"&lt;&gt;Assigned",Status,"&lt;&gt;Open",Status,"&lt;&gt;Hold&gt;",ResolvedDate,"&gt;="&amp;$C$1,ResolvedDate,"&lt;="&amp;$F$1)</f>
        <v/>
      </c>
      <c r="F1087" s="137">
        <f>COUNTIFS(Severity,$B1087,SLA_Breach,"Yes",Status,"&lt;&gt;Suspend",Status,"&lt;&gt;Assigned",Status,"&lt;&gt;Open",Status,"&lt;&gt;Hold&gt;",ResolvedDate,"&gt;="&amp;$C$1,ResolvedDate,"&lt;="&amp;$F$1)</f>
        <v/>
      </c>
      <c r="G1087" s="137">
        <f>COUNTIFS(Severity,$B1087,AssignedDate,"&gt;=01/01/2017 12:00:00 AM",AssignedDate,"&lt;="&amp;$F$1)</f>
        <v/>
      </c>
      <c r="H1087" s="177" t="n"/>
      <c r="L1087" s="57" t="n">
        <v>0</v>
      </c>
      <c r="M1087" s="57" t="n"/>
    </row>
    <row r="1088" spans="1:13">
      <c r="A1088" s="137" t="n">
        <v>1</v>
      </c>
      <c r="B1088" s="100" t="s">
        <v>525</v>
      </c>
      <c r="C1088" s="137">
        <f>COUNTIFS(Severity,$B1088,AssignedDate,"&gt;="&amp;$C$1,AssignedDate,"&lt;="&amp;$F$1)</f>
        <v/>
      </c>
      <c r="D1088" s="137">
        <f>COUNTIFS(Severity,$B1088,Status,"&lt;&gt;Suspend",Status,"&lt;&gt;Assigned",Status,"&lt;&gt;Open",Status,"&lt;&gt;Hold",ResolvedDate,"&gt;="&amp;$C$1,ResolvedDate,"&lt;="&amp;$F$1)</f>
        <v/>
      </c>
      <c r="E1088" s="137">
        <f>COUNTIFS(Severity,$B1088,SLA_Breach,"&lt;&gt;Yes",Status,"&lt;&gt;Suspend",Status,"&lt;&gt;Assigned",Status,"&lt;&gt;Open",Status,"&lt;&gt;Hold&gt;",ResolvedDate,"&gt;="&amp;$C$1,ResolvedDate,"&lt;="&amp;$F$1)</f>
        <v/>
      </c>
      <c r="F1088" s="137">
        <f>COUNTIFS(Severity,$B1088,SLA_Breach,"Yes",Status,"&lt;&gt;Suspend",Status,"&lt;&gt;Assigned",Status,"&lt;&gt;Open",Status,"&lt;&gt;Hold&gt;",ResolvedDate,"&gt;="&amp;$C$1,ResolvedDate,"&lt;="&amp;$F$1)</f>
        <v/>
      </c>
      <c r="G1088" s="137">
        <f>COUNTIFS(Severity,$B1088,AssignedDate,"&gt;=01/01/2017 12:00:00 AM",AssignedDate,"&lt;="&amp;$F$1)</f>
        <v/>
      </c>
      <c r="H1088" s="177" t="n"/>
      <c r="L1088" s="57" t="n">
        <v>0</v>
      </c>
      <c r="M1088" s="57" t="n"/>
    </row>
    <row r="1089" spans="1:13">
      <c r="A1089" s="137" t="n">
        <v>1</v>
      </c>
      <c r="B1089" s="100" t="s">
        <v>525</v>
      </c>
      <c r="C1089" s="137">
        <f>COUNTIFS(Severity,$B1089,AssignedDate,"&gt;="&amp;$C$1,AssignedDate,"&lt;="&amp;$F$1)</f>
        <v/>
      </c>
      <c r="D1089" s="137">
        <f>COUNTIFS(Severity,$B1089,Status,"&lt;&gt;Suspend",Status,"&lt;&gt;Assigned",Status,"&lt;&gt;Open",Status,"&lt;&gt;Hold",ResolvedDate,"&gt;="&amp;$C$1,ResolvedDate,"&lt;="&amp;$F$1)</f>
        <v/>
      </c>
      <c r="E1089" s="137">
        <f>COUNTIFS(Severity,$B1089,SLA_Breach,"&lt;&gt;Yes",Status,"&lt;&gt;Suspend",Status,"&lt;&gt;Assigned",Status,"&lt;&gt;Open",Status,"&lt;&gt;Hold&gt;",ResolvedDate,"&gt;="&amp;$C$1,ResolvedDate,"&lt;="&amp;$F$1)</f>
        <v/>
      </c>
      <c r="F1089" s="137">
        <f>COUNTIFS(Severity,$B1089,SLA_Breach,"Yes",Status,"&lt;&gt;Suspend",Status,"&lt;&gt;Assigned",Status,"&lt;&gt;Open",Status,"&lt;&gt;Hold&gt;",ResolvedDate,"&gt;="&amp;$C$1,ResolvedDate,"&lt;="&amp;$F$1)</f>
        <v/>
      </c>
      <c r="G1089" s="137">
        <f>COUNTIFS(Severity,$B1089,AssignedDate,"&gt;=01/01/2017 12:00:00 AM",AssignedDate,"&lt;="&amp;$F$1)</f>
        <v/>
      </c>
      <c r="H1089" s="177" t="n"/>
      <c r="L1089" s="57" t="n">
        <v>0</v>
      </c>
      <c r="M1089" s="57" t="n"/>
    </row>
    <row r="1090" spans="1:13">
      <c r="A1090" s="137" t="n">
        <v>1</v>
      </c>
      <c r="B1090" s="100" t="s">
        <v>525</v>
      </c>
      <c r="C1090" s="137">
        <f>COUNTIFS(Severity,$B1090,AssignedDate,"&gt;="&amp;$C$1,AssignedDate,"&lt;="&amp;$F$1)</f>
        <v/>
      </c>
      <c r="D1090" s="137">
        <f>COUNTIFS(Severity,$B1090,Status,"&lt;&gt;Suspend",Status,"&lt;&gt;Assigned",Status,"&lt;&gt;Open",Status,"&lt;&gt;Hold",ResolvedDate,"&gt;="&amp;$C$1,ResolvedDate,"&lt;="&amp;$F$1)</f>
        <v/>
      </c>
      <c r="E1090" s="137">
        <f>COUNTIFS(Severity,$B1090,SLA_Breach,"&lt;&gt;Yes",Status,"&lt;&gt;Suspend",Status,"&lt;&gt;Assigned",Status,"&lt;&gt;Open",Status,"&lt;&gt;Hold&gt;",ResolvedDate,"&gt;="&amp;$C$1,ResolvedDate,"&lt;="&amp;$F$1)</f>
        <v/>
      </c>
      <c r="F1090" s="137">
        <f>COUNTIFS(Severity,$B1090,SLA_Breach,"Yes",Status,"&lt;&gt;Suspend",Status,"&lt;&gt;Assigned",Status,"&lt;&gt;Open",Status,"&lt;&gt;Hold&gt;",ResolvedDate,"&gt;="&amp;$C$1,ResolvedDate,"&lt;="&amp;$F$1)</f>
        <v/>
      </c>
      <c r="G1090" s="137">
        <f>COUNTIFS(Severity,$B1090,AssignedDate,"&gt;=01/01/2017 12:00:00 AM",AssignedDate,"&lt;="&amp;$F$1)</f>
        <v/>
      </c>
      <c r="H1090" s="177" t="n"/>
      <c r="L1090" s="57" t="n">
        <v>0</v>
      </c>
      <c r="M1090" s="57" t="n"/>
    </row>
    <row r="1091" spans="1:13">
      <c r="A1091" s="137" t="n">
        <v>1</v>
      </c>
      <c r="B1091" s="100" t="s">
        <v>525</v>
      </c>
      <c r="C1091" s="137">
        <f>COUNTIFS(Severity,$B1091,AssignedDate,"&gt;="&amp;$C$1,AssignedDate,"&lt;="&amp;$F$1)</f>
        <v/>
      </c>
      <c r="D1091" s="137">
        <f>COUNTIFS(Severity,$B1091,Status,"&lt;&gt;Suspend",Status,"&lt;&gt;Assigned",Status,"&lt;&gt;Open",Status,"&lt;&gt;Hold",ResolvedDate,"&gt;="&amp;$C$1,ResolvedDate,"&lt;="&amp;$F$1)</f>
        <v/>
      </c>
      <c r="E1091" s="137">
        <f>COUNTIFS(Severity,$B1091,SLA_Breach,"&lt;&gt;Yes",Status,"&lt;&gt;Suspend",Status,"&lt;&gt;Assigned",Status,"&lt;&gt;Open",Status,"&lt;&gt;Hold&gt;",ResolvedDate,"&gt;="&amp;$C$1,ResolvedDate,"&lt;="&amp;$F$1)</f>
        <v/>
      </c>
      <c r="F1091" s="137">
        <f>COUNTIFS(Severity,$B1091,SLA_Breach,"Yes",Status,"&lt;&gt;Suspend",Status,"&lt;&gt;Assigned",Status,"&lt;&gt;Open",Status,"&lt;&gt;Hold&gt;",ResolvedDate,"&gt;="&amp;$C$1,ResolvedDate,"&lt;="&amp;$F$1)</f>
        <v/>
      </c>
      <c r="G1091" s="137">
        <f>COUNTIFS(Severity,$B1091,AssignedDate,"&gt;=01/01/2017 12:00:00 AM",AssignedDate,"&lt;="&amp;$F$1)</f>
        <v/>
      </c>
      <c r="H1091" s="177" t="n"/>
      <c r="L1091" s="57" t="n">
        <v>0</v>
      </c>
      <c r="M1091" s="57" t="n"/>
    </row>
    <row r="1092" spans="1:13">
      <c r="A1092" s="137" t="n">
        <v>1</v>
      </c>
      <c r="B1092" s="100" t="s">
        <v>525</v>
      </c>
      <c r="C1092" s="137">
        <f>COUNTIFS(Severity,$B1092,AssignedDate,"&gt;="&amp;$C$1,AssignedDate,"&lt;="&amp;$F$1)</f>
        <v/>
      </c>
      <c r="D1092" s="137">
        <f>COUNTIFS(Severity,$B1092,Status,"&lt;&gt;Suspend",Status,"&lt;&gt;Assigned",Status,"&lt;&gt;Open",Status,"&lt;&gt;Hold",ResolvedDate,"&gt;="&amp;$C$1,ResolvedDate,"&lt;="&amp;$F$1)</f>
        <v/>
      </c>
      <c r="E1092" s="137">
        <f>COUNTIFS(Severity,$B1092,SLA_Breach,"&lt;&gt;Yes",Status,"&lt;&gt;Suspend",Status,"&lt;&gt;Assigned",Status,"&lt;&gt;Open",Status,"&lt;&gt;Hold&gt;",ResolvedDate,"&gt;="&amp;$C$1,ResolvedDate,"&lt;="&amp;$F$1)</f>
        <v/>
      </c>
      <c r="F1092" s="137">
        <f>COUNTIFS(Severity,$B1092,SLA_Breach,"Yes",Status,"&lt;&gt;Suspend",Status,"&lt;&gt;Assigned",Status,"&lt;&gt;Open",Status,"&lt;&gt;Hold&gt;",ResolvedDate,"&gt;="&amp;$C$1,ResolvedDate,"&lt;="&amp;$F$1)</f>
        <v/>
      </c>
      <c r="G1092" s="137">
        <f>COUNTIFS(Severity,$B1092,AssignedDate,"&gt;=01/01/2017 12:00:00 AM",AssignedDate,"&lt;="&amp;$F$1)</f>
        <v/>
      </c>
      <c r="H1092" s="177" t="n"/>
      <c r="L1092" s="57" t="n">
        <v>0</v>
      </c>
      <c r="M1092" s="57" t="n"/>
    </row>
    <row r="1093" spans="1:13">
      <c r="A1093" s="137" t="n">
        <v>1</v>
      </c>
      <c r="B1093" s="100" t="s">
        <v>525</v>
      </c>
      <c r="C1093" s="137">
        <f>COUNTIFS(Severity,$B1093,AssignedDate,"&gt;="&amp;$C$1,AssignedDate,"&lt;="&amp;$F$1)</f>
        <v/>
      </c>
      <c r="D1093" s="137">
        <f>COUNTIFS(Severity,$B1093,Status,"&lt;&gt;Suspend",Status,"&lt;&gt;Assigned",Status,"&lt;&gt;Open",Status,"&lt;&gt;Hold",ResolvedDate,"&gt;="&amp;$C$1,ResolvedDate,"&lt;="&amp;$F$1)</f>
        <v/>
      </c>
      <c r="E1093" s="137">
        <f>COUNTIFS(Severity,$B1093,SLA_Breach,"&lt;&gt;Yes",Status,"&lt;&gt;Suspend",Status,"&lt;&gt;Assigned",Status,"&lt;&gt;Open",Status,"&lt;&gt;Hold&gt;",ResolvedDate,"&gt;="&amp;$C$1,ResolvedDate,"&lt;="&amp;$F$1)</f>
        <v/>
      </c>
      <c r="F1093" s="137">
        <f>COUNTIFS(Severity,$B1093,SLA_Breach,"Yes",Status,"&lt;&gt;Suspend",Status,"&lt;&gt;Assigned",Status,"&lt;&gt;Open",Status,"&lt;&gt;Hold&gt;",ResolvedDate,"&gt;="&amp;$C$1,ResolvedDate,"&lt;="&amp;$F$1)</f>
        <v/>
      </c>
      <c r="G1093" s="137">
        <f>COUNTIFS(Severity,$B1093,AssignedDate,"&gt;=01/01/2017 12:00:00 AM",AssignedDate,"&lt;="&amp;$F$1)</f>
        <v/>
      </c>
      <c r="H1093" s="177" t="n"/>
      <c r="L1093" s="57" t="n">
        <v>0</v>
      </c>
      <c r="M1093" s="57" t="n"/>
    </row>
    <row r="1094" spans="1:13">
      <c r="A1094" s="137" t="n">
        <v>1</v>
      </c>
      <c r="B1094" s="100" t="s">
        <v>525</v>
      </c>
      <c r="C1094" s="137">
        <f>COUNTIFS(Severity,$B1094,AssignedDate,"&gt;="&amp;$C$1,AssignedDate,"&lt;="&amp;$F$1)</f>
        <v/>
      </c>
      <c r="D1094" s="137">
        <f>COUNTIFS(Severity,$B1094,Status,"&lt;&gt;Suspend",Status,"&lt;&gt;Assigned",Status,"&lt;&gt;Open",Status,"&lt;&gt;Hold",ResolvedDate,"&gt;="&amp;$C$1,ResolvedDate,"&lt;="&amp;$F$1)</f>
        <v/>
      </c>
      <c r="E1094" s="137">
        <f>COUNTIFS(Severity,$B1094,SLA_Breach,"&lt;&gt;Yes",Status,"&lt;&gt;Suspend",Status,"&lt;&gt;Assigned",Status,"&lt;&gt;Open",Status,"&lt;&gt;Hold&gt;",ResolvedDate,"&gt;="&amp;$C$1,ResolvedDate,"&lt;="&amp;$F$1)</f>
        <v/>
      </c>
      <c r="F1094" s="137">
        <f>COUNTIFS(Severity,$B1094,SLA_Breach,"Yes",Status,"&lt;&gt;Suspend",Status,"&lt;&gt;Assigned",Status,"&lt;&gt;Open",Status,"&lt;&gt;Hold&gt;",ResolvedDate,"&gt;="&amp;$C$1,ResolvedDate,"&lt;="&amp;$F$1)</f>
        <v/>
      </c>
      <c r="G1094" s="137">
        <f>COUNTIFS(Severity,$B1094,AssignedDate,"&gt;=01/01/2017 12:00:00 AM",AssignedDate,"&lt;="&amp;$F$1)</f>
        <v/>
      </c>
      <c r="H1094" s="177" t="n"/>
      <c r="L1094" s="57" t="n">
        <v>0</v>
      </c>
      <c r="M1094" s="57" t="n"/>
    </row>
    <row r="1095" spans="1:13">
      <c r="A1095" s="137" t="n">
        <v>1</v>
      </c>
      <c r="B1095" s="100" t="s">
        <v>525</v>
      </c>
      <c r="C1095" s="137">
        <f>COUNTIFS(Severity,$B1095,AssignedDate,"&gt;="&amp;$C$1,AssignedDate,"&lt;="&amp;$F$1)</f>
        <v/>
      </c>
      <c r="D1095" s="137">
        <f>COUNTIFS(Severity,$B1095,Status,"&lt;&gt;Suspend",Status,"&lt;&gt;Assigned",Status,"&lt;&gt;Open",Status,"&lt;&gt;Hold",ResolvedDate,"&gt;="&amp;$C$1,ResolvedDate,"&lt;="&amp;$F$1)</f>
        <v/>
      </c>
      <c r="E1095" s="137">
        <f>COUNTIFS(Severity,$B1095,SLA_Breach,"&lt;&gt;Yes",Status,"&lt;&gt;Suspend",Status,"&lt;&gt;Assigned",Status,"&lt;&gt;Open",Status,"&lt;&gt;Hold&gt;",ResolvedDate,"&gt;="&amp;$C$1,ResolvedDate,"&lt;="&amp;$F$1)</f>
        <v/>
      </c>
      <c r="F1095" s="137">
        <f>COUNTIFS(Severity,$B1095,SLA_Breach,"Yes",Status,"&lt;&gt;Suspend",Status,"&lt;&gt;Assigned",Status,"&lt;&gt;Open",Status,"&lt;&gt;Hold&gt;",ResolvedDate,"&gt;="&amp;$C$1,ResolvedDate,"&lt;="&amp;$F$1)</f>
        <v/>
      </c>
      <c r="G1095" s="137">
        <f>COUNTIFS(Severity,$B1095,AssignedDate,"&gt;=01/01/2017 12:00:00 AM",AssignedDate,"&lt;="&amp;$F$1)</f>
        <v/>
      </c>
      <c r="H1095" s="177" t="n"/>
      <c r="L1095" s="57" t="n">
        <v>0</v>
      </c>
      <c r="M1095" s="57" t="n"/>
    </row>
    <row r="1096" spans="1:13">
      <c r="A1096" s="137" t="n">
        <v>1</v>
      </c>
      <c r="B1096" s="100" t="s">
        <v>525</v>
      </c>
      <c r="C1096" s="137">
        <f>COUNTIFS(Severity,$B1096,AssignedDate,"&gt;="&amp;$C$1,AssignedDate,"&lt;="&amp;$F$1)</f>
        <v/>
      </c>
      <c r="D1096" s="137">
        <f>COUNTIFS(Severity,$B1096,Status,"&lt;&gt;Suspend",Status,"&lt;&gt;Assigned",Status,"&lt;&gt;Open",Status,"&lt;&gt;Hold",ResolvedDate,"&gt;="&amp;$C$1,ResolvedDate,"&lt;="&amp;$F$1)</f>
        <v/>
      </c>
      <c r="E1096" s="137">
        <f>COUNTIFS(Severity,$B1096,SLA_Breach,"&lt;&gt;Yes",Status,"&lt;&gt;Suspend",Status,"&lt;&gt;Assigned",Status,"&lt;&gt;Open",Status,"&lt;&gt;Hold&gt;",ResolvedDate,"&gt;="&amp;$C$1,ResolvedDate,"&lt;="&amp;$F$1)</f>
        <v/>
      </c>
      <c r="F1096" s="137">
        <f>COUNTIFS(Severity,$B1096,SLA_Breach,"Yes",Status,"&lt;&gt;Suspend",Status,"&lt;&gt;Assigned",Status,"&lt;&gt;Open",Status,"&lt;&gt;Hold&gt;",ResolvedDate,"&gt;="&amp;$C$1,ResolvedDate,"&lt;="&amp;$F$1)</f>
        <v/>
      </c>
      <c r="G1096" s="137">
        <f>COUNTIFS(Severity,$B1096,AssignedDate,"&gt;=01/01/2017 12:00:00 AM",AssignedDate,"&lt;="&amp;$F$1)</f>
        <v/>
      </c>
      <c r="H1096" s="177" t="n"/>
      <c r="L1096" s="57" t="n">
        <v>0</v>
      </c>
      <c r="M1096" s="57" t="n"/>
    </row>
    <row r="1097" spans="1:13">
      <c r="A1097" s="137" t="n">
        <v>1</v>
      </c>
      <c r="B1097" s="100" t="s">
        <v>525</v>
      </c>
      <c r="C1097" s="137">
        <f>COUNTIFS(Severity,$B1097,AssignedDate,"&gt;="&amp;$C$1,AssignedDate,"&lt;="&amp;$F$1)</f>
        <v/>
      </c>
      <c r="D1097" s="137">
        <f>COUNTIFS(Severity,$B1097,Status,"&lt;&gt;Suspend",Status,"&lt;&gt;Assigned",Status,"&lt;&gt;Open",Status,"&lt;&gt;Hold",ResolvedDate,"&gt;="&amp;$C$1,ResolvedDate,"&lt;="&amp;$F$1)</f>
        <v/>
      </c>
      <c r="E1097" s="137">
        <f>COUNTIFS(Severity,$B1097,SLA_Breach,"&lt;&gt;Yes",Status,"&lt;&gt;Suspend",Status,"&lt;&gt;Assigned",Status,"&lt;&gt;Open",Status,"&lt;&gt;Hold&gt;",ResolvedDate,"&gt;="&amp;$C$1,ResolvedDate,"&lt;="&amp;$F$1)</f>
        <v/>
      </c>
      <c r="F1097" s="137">
        <f>COUNTIFS(Severity,$B1097,SLA_Breach,"Yes",Status,"&lt;&gt;Suspend",Status,"&lt;&gt;Assigned",Status,"&lt;&gt;Open",Status,"&lt;&gt;Hold&gt;",ResolvedDate,"&gt;="&amp;$C$1,ResolvedDate,"&lt;="&amp;$F$1)</f>
        <v/>
      </c>
      <c r="G1097" s="137">
        <f>COUNTIFS(Severity,$B1097,AssignedDate,"&gt;=01/01/2017 12:00:00 AM",AssignedDate,"&lt;="&amp;$F$1)</f>
        <v/>
      </c>
      <c r="H1097" s="177" t="n"/>
      <c r="L1097" s="57" t="n">
        <v>0</v>
      </c>
      <c r="M1097" s="57" t="n"/>
    </row>
    <row r="1098" spans="1:13">
      <c r="A1098" s="137" t="n">
        <v>1</v>
      </c>
      <c r="B1098" s="100" t="s">
        <v>525</v>
      </c>
      <c r="C1098" s="137">
        <f>COUNTIFS(Severity,$B1098,AssignedDate,"&gt;="&amp;$C$1,AssignedDate,"&lt;="&amp;$F$1)</f>
        <v/>
      </c>
      <c r="D1098" s="137">
        <f>COUNTIFS(Severity,$B1098,Status,"&lt;&gt;Suspend",Status,"&lt;&gt;Assigned",Status,"&lt;&gt;Open",Status,"&lt;&gt;Hold",ResolvedDate,"&gt;="&amp;$C$1,ResolvedDate,"&lt;="&amp;$F$1)</f>
        <v/>
      </c>
      <c r="E1098" s="137">
        <f>COUNTIFS(Severity,$B1098,SLA_Breach,"&lt;&gt;Yes",Status,"&lt;&gt;Suspend",Status,"&lt;&gt;Assigned",Status,"&lt;&gt;Open",Status,"&lt;&gt;Hold&gt;",ResolvedDate,"&gt;="&amp;$C$1,ResolvedDate,"&lt;="&amp;$F$1)</f>
        <v/>
      </c>
      <c r="F1098" s="137">
        <f>COUNTIFS(Severity,$B1098,SLA_Breach,"Yes",Status,"&lt;&gt;Suspend",Status,"&lt;&gt;Assigned",Status,"&lt;&gt;Open",Status,"&lt;&gt;Hold&gt;",ResolvedDate,"&gt;="&amp;$C$1,ResolvedDate,"&lt;="&amp;$F$1)</f>
        <v/>
      </c>
      <c r="G1098" s="137">
        <f>COUNTIFS(Severity,$B1098,AssignedDate,"&gt;=01/01/2017 12:00:00 AM",AssignedDate,"&lt;="&amp;$F$1)</f>
        <v/>
      </c>
      <c r="H1098" s="177" t="n"/>
      <c r="L1098" s="57" t="n">
        <v>0</v>
      </c>
      <c r="M1098" s="57" t="n"/>
    </row>
    <row r="1099" spans="1:13">
      <c r="A1099" s="137" t="n">
        <v>1</v>
      </c>
      <c r="B1099" s="100" t="s">
        <v>525</v>
      </c>
      <c r="C1099" s="137">
        <f>COUNTIFS(Severity,$B1099,AssignedDate,"&gt;="&amp;$C$1,AssignedDate,"&lt;="&amp;$F$1)</f>
        <v/>
      </c>
      <c r="D1099" s="137">
        <f>COUNTIFS(Severity,$B1099,Status,"&lt;&gt;Suspend",Status,"&lt;&gt;Assigned",Status,"&lt;&gt;Open",Status,"&lt;&gt;Hold",ResolvedDate,"&gt;="&amp;$C$1,ResolvedDate,"&lt;="&amp;$F$1)</f>
        <v/>
      </c>
      <c r="E1099" s="137">
        <f>COUNTIFS(Severity,$B1099,SLA_Breach,"&lt;&gt;Yes",Status,"&lt;&gt;Suspend",Status,"&lt;&gt;Assigned",Status,"&lt;&gt;Open",Status,"&lt;&gt;Hold&gt;",ResolvedDate,"&gt;="&amp;$C$1,ResolvedDate,"&lt;="&amp;$F$1)</f>
        <v/>
      </c>
      <c r="F1099" s="137">
        <f>COUNTIFS(Severity,$B1099,SLA_Breach,"Yes",Status,"&lt;&gt;Suspend",Status,"&lt;&gt;Assigned",Status,"&lt;&gt;Open",Status,"&lt;&gt;Hold&gt;",ResolvedDate,"&gt;="&amp;$C$1,ResolvedDate,"&lt;="&amp;$F$1)</f>
        <v/>
      </c>
      <c r="G1099" s="137">
        <f>COUNTIFS(Severity,$B1099,AssignedDate,"&gt;=01/01/2017 12:00:00 AM",AssignedDate,"&lt;="&amp;$F$1)</f>
        <v/>
      </c>
      <c r="H1099" s="177" t="n"/>
      <c r="L1099" s="57" t="n">
        <v>0</v>
      </c>
      <c r="M1099" s="57" t="n"/>
    </row>
    <row r="1100" spans="1:13">
      <c r="A1100" s="137" t="n">
        <v>1</v>
      </c>
      <c r="B1100" s="100" t="s">
        <v>525</v>
      </c>
      <c r="C1100" s="137">
        <f>COUNTIFS(Severity,$B1100,AssignedDate,"&gt;="&amp;$C$1,AssignedDate,"&lt;="&amp;$F$1)</f>
        <v/>
      </c>
      <c r="D1100" s="137">
        <f>COUNTIFS(Severity,$B1100,Status,"&lt;&gt;Suspend",Status,"&lt;&gt;Assigned",Status,"&lt;&gt;Open",Status,"&lt;&gt;Hold",ResolvedDate,"&gt;="&amp;$C$1,ResolvedDate,"&lt;="&amp;$F$1)</f>
        <v/>
      </c>
      <c r="E1100" s="137">
        <f>COUNTIFS(Severity,$B1100,SLA_Breach,"&lt;&gt;Yes",Status,"&lt;&gt;Suspend",Status,"&lt;&gt;Assigned",Status,"&lt;&gt;Open",Status,"&lt;&gt;Hold&gt;",ResolvedDate,"&gt;="&amp;$C$1,ResolvedDate,"&lt;="&amp;$F$1)</f>
        <v/>
      </c>
      <c r="F1100" s="137">
        <f>COUNTIFS(Severity,$B1100,SLA_Breach,"Yes",Status,"&lt;&gt;Suspend",Status,"&lt;&gt;Assigned",Status,"&lt;&gt;Open",Status,"&lt;&gt;Hold&gt;",ResolvedDate,"&gt;="&amp;$C$1,ResolvedDate,"&lt;="&amp;$F$1)</f>
        <v/>
      </c>
      <c r="G1100" s="137">
        <f>COUNTIFS(Severity,$B1100,AssignedDate,"&gt;=01/01/2017 12:00:00 AM",AssignedDate,"&lt;="&amp;$F$1)</f>
        <v/>
      </c>
      <c r="H1100" s="177" t="n"/>
      <c r="L1100" s="57" t="n">
        <v>0</v>
      </c>
      <c r="M1100" s="57" t="n"/>
    </row>
    <row r="1101" spans="1:13">
      <c r="A1101" s="137" t="n">
        <v>1</v>
      </c>
      <c r="B1101" s="100" t="s">
        <v>525</v>
      </c>
      <c r="C1101" s="137">
        <f>COUNTIFS(Severity,$B1101,AssignedDate,"&gt;="&amp;$C$1,AssignedDate,"&lt;="&amp;$F$1)</f>
        <v/>
      </c>
      <c r="D1101" s="137">
        <f>COUNTIFS(Severity,$B1101,Status,"&lt;&gt;Suspend",Status,"&lt;&gt;Assigned",Status,"&lt;&gt;Open",Status,"&lt;&gt;Hold",ResolvedDate,"&gt;="&amp;$C$1,ResolvedDate,"&lt;="&amp;$F$1)</f>
        <v/>
      </c>
      <c r="E1101" s="137">
        <f>COUNTIFS(Severity,$B1101,SLA_Breach,"&lt;&gt;Yes",Status,"&lt;&gt;Suspend",Status,"&lt;&gt;Assigned",Status,"&lt;&gt;Open",Status,"&lt;&gt;Hold&gt;",ResolvedDate,"&gt;="&amp;$C$1,ResolvedDate,"&lt;="&amp;$F$1)</f>
        <v/>
      </c>
      <c r="F1101" s="137">
        <f>COUNTIFS(Severity,$B1101,SLA_Breach,"Yes",Status,"&lt;&gt;Suspend",Status,"&lt;&gt;Assigned",Status,"&lt;&gt;Open",Status,"&lt;&gt;Hold&gt;",ResolvedDate,"&gt;="&amp;$C$1,ResolvedDate,"&lt;="&amp;$F$1)</f>
        <v/>
      </c>
      <c r="G1101" s="137">
        <f>COUNTIFS(Severity,$B1101,AssignedDate,"&gt;=01/01/2017 12:00:00 AM",AssignedDate,"&lt;="&amp;$F$1)</f>
        <v/>
      </c>
      <c r="H1101" s="177" t="n"/>
      <c r="L1101" s="57" t="n">
        <v>0</v>
      </c>
      <c r="M1101" s="57" t="n"/>
    </row>
    <row r="1102" spans="1:13">
      <c r="A1102" s="137" t="n">
        <v>1</v>
      </c>
      <c r="B1102" s="100" t="s">
        <v>525</v>
      </c>
      <c r="C1102" s="137">
        <f>COUNTIFS(Severity,$B1102,AssignedDate,"&gt;="&amp;$C$1,AssignedDate,"&lt;="&amp;$F$1)</f>
        <v/>
      </c>
      <c r="D1102" s="137">
        <f>COUNTIFS(Severity,$B1102,Status,"&lt;&gt;Suspend",Status,"&lt;&gt;Assigned",Status,"&lt;&gt;Open",Status,"&lt;&gt;Hold",ResolvedDate,"&gt;="&amp;$C$1,ResolvedDate,"&lt;="&amp;$F$1)</f>
        <v/>
      </c>
      <c r="E1102" s="137">
        <f>COUNTIFS(Severity,$B1102,SLA_Breach,"&lt;&gt;Yes",Status,"&lt;&gt;Suspend",Status,"&lt;&gt;Assigned",Status,"&lt;&gt;Open",Status,"&lt;&gt;Hold&gt;",ResolvedDate,"&gt;="&amp;$C$1,ResolvedDate,"&lt;="&amp;$F$1)</f>
        <v/>
      </c>
      <c r="F1102" s="137">
        <f>COUNTIFS(Severity,$B1102,SLA_Breach,"Yes",Status,"&lt;&gt;Suspend",Status,"&lt;&gt;Assigned",Status,"&lt;&gt;Open",Status,"&lt;&gt;Hold&gt;",ResolvedDate,"&gt;="&amp;$C$1,ResolvedDate,"&lt;="&amp;$F$1)</f>
        <v/>
      </c>
      <c r="G1102" s="137">
        <f>COUNTIFS(Severity,$B1102,AssignedDate,"&gt;=01/01/2017 12:00:00 AM",AssignedDate,"&lt;="&amp;$F$1)</f>
        <v/>
      </c>
      <c r="H1102" s="177" t="n"/>
      <c r="L1102" s="57" t="n">
        <v>0</v>
      </c>
      <c r="M1102" s="57" t="n"/>
    </row>
    <row r="1103" spans="1:13">
      <c r="A1103" s="137" t="n">
        <v>1</v>
      </c>
      <c r="B1103" s="100" t="s">
        <v>525</v>
      </c>
      <c r="C1103" s="137">
        <f>COUNTIFS(Severity,$B1103,AssignedDate,"&gt;="&amp;$C$1,AssignedDate,"&lt;="&amp;$F$1)</f>
        <v/>
      </c>
      <c r="D1103" s="137">
        <f>COUNTIFS(Severity,$B1103,Status,"&lt;&gt;Suspend",Status,"&lt;&gt;Assigned",Status,"&lt;&gt;Open",Status,"&lt;&gt;Hold",ResolvedDate,"&gt;="&amp;$C$1,ResolvedDate,"&lt;="&amp;$F$1)</f>
        <v/>
      </c>
      <c r="E1103" s="137">
        <f>COUNTIFS(Severity,$B1103,SLA_Breach,"&lt;&gt;Yes",Status,"&lt;&gt;Suspend",Status,"&lt;&gt;Assigned",Status,"&lt;&gt;Open",Status,"&lt;&gt;Hold&gt;",ResolvedDate,"&gt;="&amp;$C$1,ResolvedDate,"&lt;="&amp;$F$1)</f>
        <v/>
      </c>
      <c r="F1103" s="137">
        <f>COUNTIFS(Severity,$B1103,SLA_Breach,"Yes",Status,"&lt;&gt;Suspend",Status,"&lt;&gt;Assigned",Status,"&lt;&gt;Open",Status,"&lt;&gt;Hold&gt;",ResolvedDate,"&gt;="&amp;$C$1,ResolvedDate,"&lt;="&amp;$F$1)</f>
        <v/>
      </c>
      <c r="G1103" s="137">
        <f>COUNTIFS(Severity,$B1103,AssignedDate,"&gt;=01/01/2017 12:00:00 AM",AssignedDate,"&lt;="&amp;$F$1)</f>
        <v/>
      </c>
      <c r="H1103" s="177" t="n"/>
      <c r="L1103" s="57" t="n">
        <v>0</v>
      </c>
      <c r="M1103" s="57" t="n"/>
    </row>
    <row r="1104" spans="1:13">
      <c r="A1104" s="137" t="n">
        <v>1</v>
      </c>
      <c r="B1104" s="100" t="s">
        <v>525</v>
      </c>
      <c r="C1104" s="137">
        <f>COUNTIFS(Severity,$B1104,AssignedDate,"&gt;="&amp;$C$1,AssignedDate,"&lt;="&amp;$F$1)</f>
        <v/>
      </c>
      <c r="D1104" s="137">
        <f>COUNTIFS(Severity,$B1104,Status,"&lt;&gt;Suspend",Status,"&lt;&gt;Assigned",Status,"&lt;&gt;Open",Status,"&lt;&gt;Hold",ResolvedDate,"&gt;="&amp;$C$1,ResolvedDate,"&lt;="&amp;$F$1)</f>
        <v/>
      </c>
      <c r="E1104" s="137">
        <f>COUNTIFS(Severity,$B1104,SLA_Breach,"&lt;&gt;Yes",Status,"&lt;&gt;Suspend",Status,"&lt;&gt;Assigned",Status,"&lt;&gt;Open",Status,"&lt;&gt;Hold&gt;",ResolvedDate,"&gt;="&amp;$C$1,ResolvedDate,"&lt;="&amp;$F$1)</f>
        <v/>
      </c>
      <c r="F1104" s="137">
        <f>COUNTIFS(Severity,$B1104,SLA_Breach,"Yes",Status,"&lt;&gt;Suspend",Status,"&lt;&gt;Assigned",Status,"&lt;&gt;Open",Status,"&lt;&gt;Hold&gt;",ResolvedDate,"&gt;="&amp;$C$1,ResolvedDate,"&lt;="&amp;$F$1)</f>
        <v/>
      </c>
      <c r="G1104" s="137">
        <f>COUNTIFS(Severity,$B1104,AssignedDate,"&gt;=01/01/2017 12:00:00 AM",AssignedDate,"&lt;="&amp;$F$1)</f>
        <v/>
      </c>
      <c r="H1104" s="177" t="n"/>
      <c r="L1104" s="57" t="n">
        <v>0</v>
      </c>
      <c r="M1104" s="57" t="n"/>
    </row>
    <row r="1105" spans="1:13">
      <c r="A1105" s="137" t="n">
        <v>1</v>
      </c>
      <c r="B1105" s="100" t="s">
        <v>525</v>
      </c>
      <c r="C1105" s="137">
        <f>COUNTIFS(Severity,$B1105,AssignedDate,"&gt;="&amp;$C$1,AssignedDate,"&lt;="&amp;$F$1)</f>
        <v/>
      </c>
      <c r="D1105" s="137">
        <f>COUNTIFS(Severity,$B1105,Status,"&lt;&gt;Suspend",Status,"&lt;&gt;Assigned",Status,"&lt;&gt;Open",Status,"&lt;&gt;Hold",ResolvedDate,"&gt;="&amp;$C$1,ResolvedDate,"&lt;="&amp;$F$1)</f>
        <v/>
      </c>
      <c r="E1105" s="137">
        <f>COUNTIFS(Severity,$B1105,SLA_Breach,"&lt;&gt;Yes",Status,"&lt;&gt;Suspend",Status,"&lt;&gt;Assigned",Status,"&lt;&gt;Open",Status,"&lt;&gt;Hold&gt;",ResolvedDate,"&gt;="&amp;$C$1,ResolvedDate,"&lt;="&amp;$F$1)</f>
        <v/>
      </c>
      <c r="F1105" s="137">
        <f>COUNTIFS(Severity,$B1105,SLA_Breach,"Yes",Status,"&lt;&gt;Suspend",Status,"&lt;&gt;Assigned",Status,"&lt;&gt;Open",Status,"&lt;&gt;Hold&gt;",ResolvedDate,"&gt;="&amp;$C$1,ResolvedDate,"&lt;="&amp;$F$1)</f>
        <v/>
      </c>
      <c r="G1105" s="137">
        <f>COUNTIFS(Severity,$B1105,AssignedDate,"&gt;=01/01/2017 12:00:00 AM",AssignedDate,"&lt;="&amp;$F$1)</f>
        <v/>
      </c>
      <c r="H1105" s="177" t="n"/>
      <c r="L1105" s="57" t="n">
        <v>0</v>
      </c>
      <c r="M1105" s="57" t="n"/>
    </row>
    <row r="1106" spans="1:13">
      <c r="A1106" s="137" t="n">
        <v>1</v>
      </c>
      <c r="B1106" s="100" t="s">
        <v>525</v>
      </c>
      <c r="C1106" s="137">
        <f>COUNTIFS(Severity,$B1106,AssignedDate,"&gt;="&amp;$C$1,AssignedDate,"&lt;="&amp;$F$1)</f>
        <v/>
      </c>
      <c r="D1106" s="137">
        <f>COUNTIFS(Severity,$B1106,Status,"&lt;&gt;Suspend",Status,"&lt;&gt;Assigned",Status,"&lt;&gt;Open",Status,"&lt;&gt;Hold",ResolvedDate,"&gt;="&amp;$C$1,ResolvedDate,"&lt;="&amp;$F$1)</f>
        <v/>
      </c>
      <c r="E1106" s="137">
        <f>COUNTIFS(Severity,$B1106,SLA_Breach,"&lt;&gt;Yes",Status,"&lt;&gt;Suspend",Status,"&lt;&gt;Assigned",Status,"&lt;&gt;Open",Status,"&lt;&gt;Hold&gt;",ResolvedDate,"&gt;="&amp;$C$1,ResolvedDate,"&lt;="&amp;$F$1)</f>
        <v/>
      </c>
      <c r="F1106" s="137">
        <f>COUNTIFS(Severity,$B1106,SLA_Breach,"Yes",Status,"&lt;&gt;Suspend",Status,"&lt;&gt;Assigned",Status,"&lt;&gt;Open",Status,"&lt;&gt;Hold&gt;",ResolvedDate,"&gt;="&amp;$C$1,ResolvedDate,"&lt;="&amp;$F$1)</f>
        <v/>
      </c>
      <c r="G1106" s="137">
        <f>COUNTIFS(Severity,$B1106,AssignedDate,"&gt;=01/01/2017 12:00:00 AM",AssignedDate,"&lt;="&amp;$F$1)</f>
        <v/>
      </c>
      <c r="H1106" s="177" t="n"/>
      <c r="L1106" s="57" t="n">
        <v>0</v>
      </c>
      <c r="M1106" s="57" t="n"/>
    </row>
    <row r="1107" spans="1:13">
      <c r="A1107" s="137" t="n">
        <v>1</v>
      </c>
      <c r="B1107" s="100" t="s">
        <v>525</v>
      </c>
      <c r="C1107" s="137">
        <f>COUNTIFS(Severity,$B1107,AssignedDate,"&gt;="&amp;$C$1,AssignedDate,"&lt;="&amp;$F$1)</f>
        <v/>
      </c>
      <c r="D1107" s="137">
        <f>COUNTIFS(Severity,$B1107,Status,"&lt;&gt;Suspend",Status,"&lt;&gt;Assigned",Status,"&lt;&gt;Open",Status,"&lt;&gt;Hold",ResolvedDate,"&gt;="&amp;$C$1,ResolvedDate,"&lt;="&amp;$F$1)</f>
        <v/>
      </c>
      <c r="E1107" s="137">
        <f>COUNTIFS(Severity,$B1107,SLA_Breach,"&lt;&gt;Yes",Status,"&lt;&gt;Suspend",Status,"&lt;&gt;Assigned",Status,"&lt;&gt;Open",Status,"&lt;&gt;Hold&gt;",ResolvedDate,"&gt;="&amp;$C$1,ResolvedDate,"&lt;="&amp;$F$1)</f>
        <v/>
      </c>
      <c r="F1107" s="137">
        <f>COUNTIFS(Severity,$B1107,SLA_Breach,"Yes",Status,"&lt;&gt;Suspend",Status,"&lt;&gt;Assigned",Status,"&lt;&gt;Open",Status,"&lt;&gt;Hold&gt;",ResolvedDate,"&gt;="&amp;$C$1,ResolvedDate,"&lt;="&amp;$F$1)</f>
        <v/>
      </c>
      <c r="G1107" s="137">
        <f>COUNTIFS(Severity,$B1107,AssignedDate,"&gt;=01/01/2017 12:00:00 AM",AssignedDate,"&lt;="&amp;$F$1)</f>
        <v/>
      </c>
      <c r="H1107" s="177" t="n"/>
      <c r="L1107" s="57" t="n">
        <v>0</v>
      </c>
      <c r="M1107" s="57" t="n"/>
    </row>
    <row r="1108" spans="1:13">
      <c r="A1108" s="137" t="n">
        <v>1</v>
      </c>
      <c r="B1108" s="100" t="s">
        <v>525</v>
      </c>
      <c r="C1108" s="137">
        <f>COUNTIFS(Severity,$B1108,AssignedDate,"&gt;="&amp;$C$1,AssignedDate,"&lt;="&amp;$F$1)</f>
        <v/>
      </c>
      <c r="D1108" s="137">
        <f>COUNTIFS(Severity,$B1108,Status,"&lt;&gt;Suspend",Status,"&lt;&gt;Assigned",Status,"&lt;&gt;Open",Status,"&lt;&gt;Hold",ResolvedDate,"&gt;="&amp;$C$1,ResolvedDate,"&lt;="&amp;$F$1)</f>
        <v/>
      </c>
      <c r="E1108" s="137">
        <f>COUNTIFS(Severity,$B1108,SLA_Breach,"&lt;&gt;Yes",Status,"&lt;&gt;Suspend",Status,"&lt;&gt;Assigned",Status,"&lt;&gt;Open",Status,"&lt;&gt;Hold&gt;",ResolvedDate,"&gt;="&amp;$C$1,ResolvedDate,"&lt;="&amp;$F$1)</f>
        <v/>
      </c>
      <c r="F1108" s="137">
        <f>COUNTIFS(Severity,$B1108,SLA_Breach,"Yes",Status,"&lt;&gt;Suspend",Status,"&lt;&gt;Assigned",Status,"&lt;&gt;Open",Status,"&lt;&gt;Hold&gt;",ResolvedDate,"&gt;="&amp;$C$1,ResolvedDate,"&lt;="&amp;$F$1)</f>
        <v/>
      </c>
      <c r="G1108" s="137">
        <f>COUNTIFS(Severity,$B1108,AssignedDate,"&gt;=01/01/2017 12:00:00 AM",AssignedDate,"&lt;="&amp;$F$1)</f>
        <v/>
      </c>
      <c r="H1108" s="177" t="n"/>
      <c r="L1108" s="57" t="n">
        <v>0</v>
      </c>
      <c r="M1108" s="57" t="n"/>
    </row>
    <row r="1109" spans="1:13">
      <c r="A1109" s="137" t="n">
        <v>1</v>
      </c>
      <c r="B1109" s="100" t="s">
        <v>525</v>
      </c>
      <c r="C1109" s="137">
        <f>COUNTIFS(Severity,$B1109,AssignedDate,"&gt;="&amp;$C$1,AssignedDate,"&lt;="&amp;$F$1)</f>
        <v/>
      </c>
      <c r="D1109" s="137">
        <f>COUNTIFS(Severity,$B1109,Status,"&lt;&gt;Suspend",Status,"&lt;&gt;Assigned",Status,"&lt;&gt;Open",Status,"&lt;&gt;Hold",ResolvedDate,"&gt;="&amp;$C$1,ResolvedDate,"&lt;="&amp;$F$1)</f>
        <v/>
      </c>
      <c r="E1109" s="137">
        <f>COUNTIFS(Severity,$B1109,SLA_Breach,"&lt;&gt;Yes",Status,"&lt;&gt;Suspend",Status,"&lt;&gt;Assigned",Status,"&lt;&gt;Open",Status,"&lt;&gt;Hold&gt;",ResolvedDate,"&gt;="&amp;$C$1,ResolvedDate,"&lt;="&amp;$F$1)</f>
        <v/>
      </c>
      <c r="F1109" s="137">
        <f>COUNTIFS(Severity,$B1109,SLA_Breach,"Yes",Status,"&lt;&gt;Suspend",Status,"&lt;&gt;Assigned",Status,"&lt;&gt;Open",Status,"&lt;&gt;Hold&gt;",ResolvedDate,"&gt;="&amp;$C$1,ResolvedDate,"&lt;="&amp;$F$1)</f>
        <v/>
      </c>
      <c r="G1109" s="137">
        <f>COUNTIFS(Severity,$B1109,AssignedDate,"&gt;=01/01/2017 12:00:00 AM",AssignedDate,"&lt;="&amp;$F$1)</f>
        <v/>
      </c>
      <c r="H1109" s="177" t="n"/>
      <c r="L1109" s="57" t="n">
        <v>0</v>
      </c>
      <c r="M1109" s="57" t="n"/>
    </row>
    <row r="1110" spans="1:13">
      <c r="A1110" s="137" t="n">
        <v>1</v>
      </c>
      <c r="B1110" s="100" t="s">
        <v>525</v>
      </c>
      <c r="C1110" s="137">
        <f>COUNTIFS(Severity,$B1110,AssignedDate,"&gt;="&amp;$C$1,AssignedDate,"&lt;="&amp;$F$1)</f>
        <v/>
      </c>
      <c r="D1110" s="137">
        <f>COUNTIFS(Severity,$B1110,Status,"&lt;&gt;Suspend",Status,"&lt;&gt;Assigned",Status,"&lt;&gt;Open",Status,"&lt;&gt;Hold",ResolvedDate,"&gt;="&amp;$C$1,ResolvedDate,"&lt;="&amp;$F$1)</f>
        <v/>
      </c>
      <c r="E1110" s="137">
        <f>COUNTIFS(Severity,$B1110,SLA_Breach,"&lt;&gt;Yes",Status,"&lt;&gt;Suspend",Status,"&lt;&gt;Assigned",Status,"&lt;&gt;Open",Status,"&lt;&gt;Hold&gt;",ResolvedDate,"&gt;="&amp;$C$1,ResolvedDate,"&lt;="&amp;$F$1)</f>
        <v/>
      </c>
      <c r="F1110" s="137">
        <f>COUNTIFS(Severity,$B1110,SLA_Breach,"Yes",Status,"&lt;&gt;Suspend",Status,"&lt;&gt;Assigned",Status,"&lt;&gt;Open",Status,"&lt;&gt;Hold&gt;",ResolvedDate,"&gt;="&amp;$C$1,ResolvedDate,"&lt;="&amp;$F$1)</f>
        <v/>
      </c>
      <c r="G1110" s="137">
        <f>COUNTIFS(Severity,$B1110,AssignedDate,"&gt;=01/01/2017 12:00:00 AM",AssignedDate,"&lt;="&amp;$F$1)</f>
        <v/>
      </c>
      <c r="H1110" s="177" t="n"/>
      <c r="L1110" s="57" t="n">
        <v>0</v>
      </c>
      <c r="M1110" s="57" t="n"/>
    </row>
    <row r="1111" spans="1:13">
      <c r="A1111" s="137" t="n">
        <v>1</v>
      </c>
      <c r="B1111" s="100" t="s">
        <v>525</v>
      </c>
      <c r="C1111" s="137">
        <f>COUNTIFS(Severity,$B1111,AssignedDate,"&gt;="&amp;$C$1,AssignedDate,"&lt;="&amp;$F$1)</f>
        <v/>
      </c>
      <c r="D1111" s="137">
        <f>COUNTIFS(Severity,$B1111,Status,"&lt;&gt;Suspend",Status,"&lt;&gt;Assigned",Status,"&lt;&gt;Open",Status,"&lt;&gt;Hold",ResolvedDate,"&gt;="&amp;$C$1,ResolvedDate,"&lt;="&amp;$F$1)</f>
        <v/>
      </c>
      <c r="E1111" s="137">
        <f>COUNTIFS(Severity,$B1111,SLA_Breach,"&lt;&gt;Yes",Status,"&lt;&gt;Suspend",Status,"&lt;&gt;Assigned",Status,"&lt;&gt;Open",Status,"&lt;&gt;Hold&gt;",ResolvedDate,"&gt;="&amp;$C$1,ResolvedDate,"&lt;="&amp;$F$1)</f>
        <v/>
      </c>
      <c r="F1111" s="137">
        <f>COUNTIFS(Severity,$B1111,SLA_Breach,"Yes",Status,"&lt;&gt;Suspend",Status,"&lt;&gt;Assigned",Status,"&lt;&gt;Open",Status,"&lt;&gt;Hold&gt;",ResolvedDate,"&gt;="&amp;$C$1,ResolvedDate,"&lt;="&amp;$F$1)</f>
        <v/>
      </c>
      <c r="G1111" s="137">
        <f>COUNTIFS(Severity,$B1111,AssignedDate,"&gt;=01/01/2017 12:00:00 AM",AssignedDate,"&lt;="&amp;$F$1)</f>
        <v/>
      </c>
      <c r="H1111" s="177" t="n"/>
      <c r="L1111" s="57" t="n">
        <v>0</v>
      </c>
      <c r="M1111" s="57" t="n"/>
    </row>
    <row r="1112" spans="1:13">
      <c r="A1112" s="137" t="n">
        <v>1</v>
      </c>
      <c r="B1112" s="100" t="s">
        <v>525</v>
      </c>
      <c r="C1112" s="137">
        <f>COUNTIFS(Severity,$B1112,AssignedDate,"&gt;="&amp;$C$1,AssignedDate,"&lt;="&amp;$F$1)</f>
        <v/>
      </c>
      <c r="D1112" s="137">
        <f>COUNTIFS(Severity,$B1112,Status,"&lt;&gt;Suspend",Status,"&lt;&gt;Assigned",Status,"&lt;&gt;Open",Status,"&lt;&gt;Hold",ResolvedDate,"&gt;="&amp;$C$1,ResolvedDate,"&lt;="&amp;$F$1)</f>
        <v/>
      </c>
      <c r="E1112" s="137">
        <f>COUNTIFS(Severity,$B1112,SLA_Breach,"&lt;&gt;Yes",Status,"&lt;&gt;Suspend",Status,"&lt;&gt;Assigned",Status,"&lt;&gt;Open",Status,"&lt;&gt;Hold&gt;",ResolvedDate,"&gt;="&amp;$C$1,ResolvedDate,"&lt;="&amp;$F$1)</f>
        <v/>
      </c>
      <c r="F1112" s="137">
        <f>COUNTIFS(Severity,$B1112,SLA_Breach,"Yes",Status,"&lt;&gt;Suspend",Status,"&lt;&gt;Assigned",Status,"&lt;&gt;Open",Status,"&lt;&gt;Hold&gt;",ResolvedDate,"&gt;="&amp;$C$1,ResolvedDate,"&lt;="&amp;$F$1)</f>
        <v/>
      </c>
      <c r="G1112" s="137">
        <f>COUNTIFS(Severity,$B1112,AssignedDate,"&gt;=01/01/2017 12:00:00 AM",AssignedDate,"&lt;="&amp;$F$1)</f>
        <v/>
      </c>
      <c r="H1112" s="177" t="n"/>
      <c r="L1112" s="57" t="n">
        <v>0</v>
      </c>
      <c r="M1112" s="57" t="n"/>
    </row>
    <row r="1113" spans="1:13">
      <c r="A1113" s="137" t="n">
        <v>1</v>
      </c>
      <c r="B1113" s="100" t="s">
        <v>525</v>
      </c>
      <c r="C1113" s="137">
        <f>COUNTIFS(Severity,$B1113,AssignedDate,"&gt;="&amp;$C$1,AssignedDate,"&lt;="&amp;$F$1)</f>
        <v/>
      </c>
      <c r="D1113" s="137">
        <f>COUNTIFS(Severity,$B1113,Status,"&lt;&gt;Suspend",Status,"&lt;&gt;Assigned",Status,"&lt;&gt;Open",Status,"&lt;&gt;Hold",ResolvedDate,"&gt;="&amp;$C$1,ResolvedDate,"&lt;="&amp;$F$1)</f>
        <v/>
      </c>
      <c r="E1113" s="137">
        <f>COUNTIFS(Severity,$B1113,SLA_Breach,"&lt;&gt;Yes",Status,"&lt;&gt;Suspend",Status,"&lt;&gt;Assigned",Status,"&lt;&gt;Open",Status,"&lt;&gt;Hold&gt;",ResolvedDate,"&gt;="&amp;$C$1,ResolvedDate,"&lt;="&amp;$F$1)</f>
        <v/>
      </c>
      <c r="F1113" s="137">
        <f>COUNTIFS(Severity,$B1113,SLA_Breach,"Yes",Status,"&lt;&gt;Suspend",Status,"&lt;&gt;Assigned",Status,"&lt;&gt;Open",Status,"&lt;&gt;Hold&gt;",ResolvedDate,"&gt;="&amp;$C$1,ResolvedDate,"&lt;="&amp;$F$1)</f>
        <v/>
      </c>
      <c r="G1113" s="137">
        <f>COUNTIFS(Severity,$B1113,AssignedDate,"&gt;=01/01/2017 12:00:00 AM",AssignedDate,"&lt;="&amp;$F$1)</f>
        <v/>
      </c>
      <c r="H1113" s="177" t="n"/>
      <c r="L1113" s="57" t="n">
        <v>0</v>
      </c>
      <c r="M1113" s="57" t="n"/>
    </row>
    <row r="1114" spans="1:13">
      <c r="A1114" s="137" t="n">
        <v>1</v>
      </c>
      <c r="B1114" s="100" t="s">
        <v>525</v>
      </c>
      <c r="C1114" s="137">
        <f>COUNTIFS(Severity,$B1114,AssignedDate,"&gt;="&amp;$C$1,AssignedDate,"&lt;="&amp;$F$1)</f>
        <v/>
      </c>
      <c r="D1114" s="137">
        <f>COUNTIFS(Severity,$B1114,Status,"&lt;&gt;Suspend",Status,"&lt;&gt;Assigned",Status,"&lt;&gt;Open",Status,"&lt;&gt;Hold",ResolvedDate,"&gt;="&amp;$C$1,ResolvedDate,"&lt;="&amp;$F$1)</f>
        <v/>
      </c>
      <c r="E1114" s="137">
        <f>COUNTIFS(Severity,$B1114,SLA_Breach,"&lt;&gt;Yes",Status,"&lt;&gt;Suspend",Status,"&lt;&gt;Assigned",Status,"&lt;&gt;Open",Status,"&lt;&gt;Hold&gt;",ResolvedDate,"&gt;="&amp;$C$1,ResolvedDate,"&lt;="&amp;$F$1)</f>
        <v/>
      </c>
      <c r="F1114" s="137">
        <f>COUNTIFS(Severity,$B1114,SLA_Breach,"Yes",Status,"&lt;&gt;Suspend",Status,"&lt;&gt;Assigned",Status,"&lt;&gt;Open",Status,"&lt;&gt;Hold&gt;",ResolvedDate,"&gt;="&amp;$C$1,ResolvedDate,"&lt;="&amp;$F$1)</f>
        <v/>
      </c>
      <c r="G1114" s="137">
        <f>COUNTIFS(Severity,$B1114,AssignedDate,"&gt;=01/01/2017 12:00:00 AM",AssignedDate,"&lt;="&amp;$F$1)</f>
        <v/>
      </c>
      <c r="H1114" s="177" t="n"/>
      <c r="L1114" s="57" t="n">
        <v>0</v>
      </c>
      <c r="M1114" s="57" t="n"/>
    </row>
    <row r="1115" spans="1:13">
      <c r="A1115" s="137" t="n">
        <v>1</v>
      </c>
      <c r="B1115" s="100" t="s">
        <v>525</v>
      </c>
      <c r="C1115" s="137">
        <f>COUNTIFS(Severity,$B1115,AssignedDate,"&gt;="&amp;$C$1,AssignedDate,"&lt;="&amp;$F$1)</f>
        <v/>
      </c>
      <c r="D1115" s="137">
        <f>COUNTIFS(Severity,$B1115,Status,"&lt;&gt;Suspend",Status,"&lt;&gt;Assigned",Status,"&lt;&gt;Open",Status,"&lt;&gt;Hold",ResolvedDate,"&gt;="&amp;$C$1,ResolvedDate,"&lt;="&amp;$F$1)</f>
        <v/>
      </c>
      <c r="E1115" s="137">
        <f>COUNTIFS(Severity,$B1115,SLA_Breach,"&lt;&gt;Yes",Status,"&lt;&gt;Suspend",Status,"&lt;&gt;Assigned",Status,"&lt;&gt;Open",Status,"&lt;&gt;Hold&gt;",ResolvedDate,"&gt;="&amp;$C$1,ResolvedDate,"&lt;="&amp;$F$1)</f>
        <v/>
      </c>
      <c r="F1115" s="137">
        <f>COUNTIFS(Severity,$B1115,SLA_Breach,"Yes",Status,"&lt;&gt;Suspend",Status,"&lt;&gt;Assigned",Status,"&lt;&gt;Open",Status,"&lt;&gt;Hold&gt;",ResolvedDate,"&gt;="&amp;$C$1,ResolvedDate,"&lt;="&amp;$F$1)</f>
        <v/>
      </c>
      <c r="G1115" s="137">
        <f>COUNTIFS(Severity,$B1115,AssignedDate,"&gt;=01/01/2017 12:00:00 AM",AssignedDate,"&lt;="&amp;$F$1)</f>
        <v/>
      </c>
      <c r="H1115" s="177" t="n"/>
      <c r="L1115" s="57" t="n">
        <v>0</v>
      </c>
      <c r="M1115" s="57" t="n"/>
    </row>
    <row r="1116" spans="1:13">
      <c r="A1116" s="137" t="n">
        <v>1</v>
      </c>
      <c r="B1116" s="100" t="s">
        <v>525</v>
      </c>
      <c r="C1116" s="137">
        <f>COUNTIFS(Severity,$B1116,AssignedDate,"&gt;="&amp;$C$1,AssignedDate,"&lt;="&amp;$F$1)</f>
        <v/>
      </c>
      <c r="D1116" s="137">
        <f>COUNTIFS(Severity,$B1116,Status,"&lt;&gt;Suspend",Status,"&lt;&gt;Assigned",Status,"&lt;&gt;Open",Status,"&lt;&gt;Hold",ResolvedDate,"&gt;="&amp;$C$1,ResolvedDate,"&lt;="&amp;$F$1)</f>
        <v/>
      </c>
      <c r="E1116" s="137">
        <f>COUNTIFS(Severity,$B1116,SLA_Breach,"&lt;&gt;Yes",Status,"&lt;&gt;Suspend",Status,"&lt;&gt;Assigned",Status,"&lt;&gt;Open",Status,"&lt;&gt;Hold&gt;",ResolvedDate,"&gt;="&amp;$C$1,ResolvedDate,"&lt;="&amp;$F$1)</f>
        <v/>
      </c>
      <c r="F1116" s="137">
        <f>COUNTIFS(Severity,$B1116,SLA_Breach,"Yes",Status,"&lt;&gt;Suspend",Status,"&lt;&gt;Assigned",Status,"&lt;&gt;Open",Status,"&lt;&gt;Hold&gt;",ResolvedDate,"&gt;="&amp;$C$1,ResolvedDate,"&lt;="&amp;$F$1)</f>
        <v/>
      </c>
      <c r="G1116" s="137">
        <f>COUNTIFS(Severity,$B1116,AssignedDate,"&gt;=01/01/2017 12:00:00 AM",AssignedDate,"&lt;="&amp;$F$1)</f>
        <v/>
      </c>
      <c r="H1116" s="177" t="n"/>
      <c r="L1116" s="57" t="n">
        <v>0</v>
      </c>
      <c r="M1116" s="57" t="n"/>
    </row>
    <row r="1117" spans="1:13">
      <c r="A1117" s="137" t="n">
        <v>1</v>
      </c>
      <c r="B1117" s="100" t="s">
        <v>525</v>
      </c>
      <c r="C1117" s="137">
        <f>COUNTIFS(Severity,$B1117,AssignedDate,"&gt;="&amp;$C$1,AssignedDate,"&lt;="&amp;$F$1)</f>
        <v/>
      </c>
      <c r="D1117" s="137">
        <f>COUNTIFS(Severity,$B1117,Status,"&lt;&gt;Suspend",Status,"&lt;&gt;Assigned",Status,"&lt;&gt;Open",Status,"&lt;&gt;Hold",ResolvedDate,"&gt;="&amp;$C$1,ResolvedDate,"&lt;="&amp;$F$1)</f>
        <v/>
      </c>
      <c r="E1117" s="137">
        <f>COUNTIFS(Severity,$B1117,SLA_Breach,"&lt;&gt;Yes",Status,"&lt;&gt;Suspend",Status,"&lt;&gt;Assigned",Status,"&lt;&gt;Open",Status,"&lt;&gt;Hold&gt;",ResolvedDate,"&gt;="&amp;$C$1,ResolvedDate,"&lt;="&amp;$F$1)</f>
        <v/>
      </c>
      <c r="F1117" s="137">
        <f>COUNTIFS(Severity,$B1117,SLA_Breach,"Yes",Status,"&lt;&gt;Suspend",Status,"&lt;&gt;Assigned",Status,"&lt;&gt;Open",Status,"&lt;&gt;Hold&gt;",ResolvedDate,"&gt;="&amp;$C$1,ResolvedDate,"&lt;="&amp;$F$1)</f>
        <v/>
      </c>
      <c r="G1117" s="137">
        <f>COUNTIFS(Severity,$B1117,AssignedDate,"&gt;=01/01/2017 12:00:00 AM",AssignedDate,"&lt;="&amp;$F$1)</f>
        <v/>
      </c>
      <c r="H1117" s="177" t="n"/>
      <c r="L1117" s="57" t="n">
        <v>0</v>
      </c>
      <c r="M1117" s="57" t="n"/>
    </row>
    <row r="1118" spans="1:13">
      <c r="A1118" s="137" t="n">
        <v>1</v>
      </c>
      <c r="B1118" s="100" t="s">
        <v>525</v>
      </c>
      <c r="C1118" s="137">
        <f>COUNTIFS(Severity,$B1118,AssignedDate,"&gt;="&amp;$C$1,AssignedDate,"&lt;="&amp;$F$1)</f>
        <v/>
      </c>
      <c r="D1118" s="137">
        <f>COUNTIFS(Severity,$B1118,Status,"&lt;&gt;Suspend",Status,"&lt;&gt;Assigned",Status,"&lt;&gt;Open",Status,"&lt;&gt;Hold",ResolvedDate,"&gt;="&amp;$C$1,ResolvedDate,"&lt;="&amp;$F$1)</f>
        <v/>
      </c>
      <c r="E1118" s="137">
        <f>COUNTIFS(Severity,$B1118,SLA_Breach,"&lt;&gt;Yes",Status,"&lt;&gt;Suspend",Status,"&lt;&gt;Assigned",Status,"&lt;&gt;Open",Status,"&lt;&gt;Hold&gt;",ResolvedDate,"&gt;="&amp;$C$1,ResolvedDate,"&lt;="&amp;$F$1)</f>
        <v/>
      </c>
      <c r="F1118" s="137">
        <f>COUNTIFS(Severity,$B1118,SLA_Breach,"Yes",Status,"&lt;&gt;Suspend",Status,"&lt;&gt;Assigned",Status,"&lt;&gt;Open",Status,"&lt;&gt;Hold&gt;",ResolvedDate,"&gt;="&amp;$C$1,ResolvedDate,"&lt;="&amp;$F$1)</f>
        <v/>
      </c>
      <c r="G1118" s="137">
        <f>COUNTIFS(Severity,$B1118,AssignedDate,"&gt;=01/01/2017 12:00:00 AM",AssignedDate,"&lt;="&amp;$F$1)</f>
        <v/>
      </c>
      <c r="H1118" s="177" t="n"/>
      <c r="L1118" s="57" t="n">
        <v>0</v>
      </c>
      <c r="M1118" s="57" t="n"/>
    </row>
    <row r="1119" spans="1:13">
      <c r="A1119" s="137" t="n">
        <v>1</v>
      </c>
      <c r="B1119" s="100" t="s">
        <v>525</v>
      </c>
      <c r="C1119" s="137">
        <f>COUNTIFS(Severity,$B1119,AssignedDate,"&gt;="&amp;$C$1,AssignedDate,"&lt;="&amp;$F$1)</f>
        <v/>
      </c>
      <c r="D1119" s="137">
        <f>COUNTIFS(Severity,$B1119,Status,"&lt;&gt;Suspend",Status,"&lt;&gt;Assigned",Status,"&lt;&gt;Open",Status,"&lt;&gt;Hold",ResolvedDate,"&gt;="&amp;$C$1,ResolvedDate,"&lt;="&amp;$F$1)</f>
        <v/>
      </c>
      <c r="E1119" s="137">
        <f>COUNTIFS(Severity,$B1119,SLA_Breach,"&lt;&gt;Yes",Status,"&lt;&gt;Suspend",Status,"&lt;&gt;Assigned",Status,"&lt;&gt;Open",Status,"&lt;&gt;Hold&gt;",ResolvedDate,"&gt;="&amp;$C$1,ResolvedDate,"&lt;="&amp;$F$1)</f>
        <v/>
      </c>
      <c r="F1119" s="137">
        <f>COUNTIFS(Severity,$B1119,SLA_Breach,"Yes",Status,"&lt;&gt;Suspend",Status,"&lt;&gt;Assigned",Status,"&lt;&gt;Open",Status,"&lt;&gt;Hold&gt;",ResolvedDate,"&gt;="&amp;$C$1,ResolvedDate,"&lt;="&amp;$F$1)</f>
        <v/>
      </c>
      <c r="G1119" s="137">
        <f>COUNTIFS(Severity,$B1119,AssignedDate,"&gt;=01/01/2017 12:00:00 AM",AssignedDate,"&lt;="&amp;$F$1)</f>
        <v/>
      </c>
      <c r="H1119" s="177" t="n"/>
      <c r="L1119" s="57" t="n">
        <v>0</v>
      </c>
      <c r="M1119" s="57" t="n"/>
    </row>
    <row r="1120" spans="1:13">
      <c r="A1120" s="137" t="n">
        <v>1</v>
      </c>
      <c r="B1120" s="100" t="s">
        <v>525</v>
      </c>
      <c r="C1120" s="137">
        <f>COUNTIFS(Severity,$B1120,AssignedDate,"&gt;="&amp;$C$1,AssignedDate,"&lt;="&amp;$F$1)</f>
        <v/>
      </c>
      <c r="D1120" s="137">
        <f>COUNTIFS(Severity,$B1120,Status,"&lt;&gt;Suspend",Status,"&lt;&gt;Assigned",Status,"&lt;&gt;Open",Status,"&lt;&gt;Hold",ResolvedDate,"&gt;="&amp;$C$1,ResolvedDate,"&lt;="&amp;$F$1)</f>
        <v/>
      </c>
      <c r="E1120" s="137">
        <f>COUNTIFS(Severity,$B1120,SLA_Breach,"&lt;&gt;Yes",Status,"&lt;&gt;Suspend",Status,"&lt;&gt;Assigned",Status,"&lt;&gt;Open",Status,"&lt;&gt;Hold&gt;",ResolvedDate,"&gt;="&amp;$C$1,ResolvedDate,"&lt;="&amp;$F$1)</f>
        <v/>
      </c>
      <c r="F1120" s="137">
        <f>COUNTIFS(Severity,$B1120,SLA_Breach,"Yes",Status,"&lt;&gt;Suspend",Status,"&lt;&gt;Assigned",Status,"&lt;&gt;Open",Status,"&lt;&gt;Hold&gt;",ResolvedDate,"&gt;="&amp;$C$1,ResolvedDate,"&lt;="&amp;$F$1)</f>
        <v/>
      </c>
      <c r="G1120" s="137">
        <f>COUNTIFS(Severity,$B1120,AssignedDate,"&gt;=01/01/2017 12:00:00 AM",AssignedDate,"&lt;="&amp;$F$1)</f>
        <v/>
      </c>
      <c r="H1120" s="177" t="n"/>
      <c r="L1120" s="57" t="n">
        <v>0</v>
      </c>
      <c r="M1120" s="57" t="n"/>
    </row>
    <row r="1121" spans="1:13">
      <c r="A1121" s="137" t="n">
        <v>1</v>
      </c>
      <c r="B1121" s="100" t="s">
        <v>525</v>
      </c>
      <c r="C1121" s="137">
        <f>COUNTIFS(Severity,$B1121,AssignedDate,"&gt;="&amp;$C$1,AssignedDate,"&lt;="&amp;$F$1)</f>
        <v/>
      </c>
      <c r="D1121" s="137">
        <f>COUNTIFS(Severity,$B1121,Status,"&lt;&gt;Suspend",Status,"&lt;&gt;Assigned",Status,"&lt;&gt;Open",Status,"&lt;&gt;Hold",ResolvedDate,"&gt;="&amp;$C$1,ResolvedDate,"&lt;="&amp;$F$1)</f>
        <v/>
      </c>
      <c r="E1121" s="137">
        <f>COUNTIFS(Severity,$B1121,SLA_Breach,"&lt;&gt;Yes",Status,"&lt;&gt;Suspend",Status,"&lt;&gt;Assigned",Status,"&lt;&gt;Open",Status,"&lt;&gt;Hold&gt;",ResolvedDate,"&gt;="&amp;$C$1,ResolvedDate,"&lt;="&amp;$F$1)</f>
        <v/>
      </c>
      <c r="F1121" s="137">
        <f>COUNTIFS(Severity,$B1121,SLA_Breach,"Yes",Status,"&lt;&gt;Suspend",Status,"&lt;&gt;Assigned",Status,"&lt;&gt;Open",Status,"&lt;&gt;Hold&gt;",ResolvedDate,"&gt;="&amp;$C$1,ResolvedDate,"&lt;="&amp;$F$1)</f>
        <v/>
      </c>
      <c r="G1121" s="137">
        <f>COUNTIFS(Severity,$B1121,AssignedDate,"&gt;=01/01/2017 12:00:00 AM",AssignedDate,"&lt;="&amp;$F$1)</f>
        <v/>
      </c>
      <c r="H1121" s="177" t="n"/>
      <c r="L1121" s="57" t="n">
        <v>0</v>
      </c>
      <c r="M1121" s="57" t="n"/>
    </row>
    <row r="1122" spans="1:13">
      <c r="A1122" s="137" t="n">
        <v>1</v>
      </c>
      <c r="B1122" s="100" t="s">
        <v>525</v>
      </c>
      <c r="C1122" s="137">
        <f>COUNTIFS(Severity,$B1122,AssignedDate,"&gt;="&amp;$C$1,AssignedDate,"&lt;="&amp;$F$1)</f>
        <v/>
      </c>
      <c r="D1122" s="137">
        <f>COUNTIFS(Severity,$B1122,Status,"&lt;&gt;Suspend",Status,"&lt;&gt;Assigned",Status,"&lt;&gt;Open",Status,"&lt;&gt;Hold",ResolvedDate,"&gt;="&amp;$C$1,ResolvedDate,"&lt;="&amp;$F$1)</f>
        <v/>
      </c>
      <c r="E1122" s="137">
        <f>COUNTIFS(Severity,$B1122,SLA_Breach,"&lt;&gt;Yes",Status,"&lt;&gt;Suspend",Status,"&lt;&gt;Assigned",Status,"&lt;&gt;Open",Status,"&lt;&gt;Hold&gt;",ResolvedDate,"&gt;="&amp;$C$1,ResolvedDate,"&lt;="&amp;$F$1)</f>
        <v/>
      </c>
      <c r="F1122" s="137">
        <f>COUNTIFS(Severity,$B1122,SLA_Breach,"Yes",Status,"&lt;&gt;Suspend",Status,"&lt;&gt;Assigned",Status,"&lt;&gt;Open",Status,"&lt;&gt;Hold&gt;",ResolvedDate,"&gt;="&amp;$C$1,ResolvedDate,"&lt;="&amp;$F$1)</f>
        <v/>
      </c>
      <c r="G1122" s="137">
        <f>COUNTIFS(Severity,$B1122,AssignedDate,"&gt;=01/01/2017 12:00:00 AM",AssignedDate,"&lt;="&amp;$F$1)</f>
        <v/>
      </c>
      <c r="H1122" s="177" t="n"/>
      <c r="L1122" s="57" t="n">
        <v>0</v>
      </c>
      <c r="M1122" s="57" t="n"/>
    </row>
    <row r="1123" spans="1:13">
      <c r="A1123" s="137" t="n">
        <v>1</v>
      </c>
      <c r="B1123" s="100" t="s">
        <v>525</v>
      </c>
      <c r="C1123" s="137">
        <f>COUNTIFS(Severity,$B1123,AssignedDate,"&gt;="&amp;$C$1,AssignedDate,"&lt;="&amp;$F$1)</f>
        <v/>
      </c>
      <c r="D1123" s="137">
        <f>COUNTIFS(Severity,$B1123,Status,"&lt;&gt;Suspend",Status,"&lt;&gt;Assigned",Status,"&lt;&gt;Open",Status,"&lt;&gt;Hold",ResolvedDate,"&gt;="&amp;$C$1,ResolvedDate,"&lt;="&amp;$F$1)</f>
        <v/>
      </c>
      <c r="E1123" s="137">
        <f>COUNTIFS(Severity,$B1123,SLA_Breach,"&lt;&gt;Yes",Status,"&lt;&gt;Suspend",Status,"&lt;&gt;Assigned",Status,"&lt;&gt;Open",Status,"&lt;&gt;Hold&gt;",ResolvedDate,"&gt;="&amp;$C$1,ResolvedDate,"&lt;="&amp;$F$1)</f>
        <v/>
      </c>
      <c r="F1123" s="137">
        <f>COUNTIFS(Severity,$B1123,SLA_Breach,"Yes",Status,"&lt;&gt;Suspend",Status,"&lt;&gt;Assigned",Status,"&lt;&gt;Open",Status,"&lt;&gt;Hold&gt;",ResolvedDate,"&gt;="&amp;$C$1,ResolvedDate,"&lt;="&amp;$F$1)</f>
        <v/>
      </c>
      <c r="G1123" s="137">
        <f>COUNTIFS(Severity,$B1123,AssignedDate,"&gt;=01/01/2017 12:00:00 AM",AssignedDate,"&lt;="&amp;$F$1)</f>
        <v/>
      </c>
      <c r="H1123" s="177" t="n"/>
      <c r="L1123" s="57" t="n">
        <v>0</v>
      </c>
      <c r="M1123" s="57" t="n"/>
    </row>
    <row r="1124" spans="1:13">
      <c r="A1124" s="137" t="n">
        <v>1</v>
      </c>
      <c r="B1124" s="100" t="s">
        <v>525</v>
      </c>
      <c r="C1124" s="137">
        <f>COUNTIFS(Severity,$B1124,AssignedDate,"&gt;="&amp;$C$1,AssignedDate,"&lt;="&amp;$F$1)</f>
        <v/>
      </c>
      <c r="D1124" s="137">
        <f>COUNTIFS(Severity,$B1124,Status,"&lt;&gt;Suspend",Status,"&lt;&gt;Assigned",Status,"&lt;&gt;Open",Status,"&lt;&gt;Hold",ResolvedDate,"&gt;="&amp;$C$1,ResolvedDate,"&lt;="&amp;$F$1)</f>
        <v/>
      </c>
      <c r="E1124" s="137">
        <f>COUNTIFS(Severity,$B1124,SLA_Breach,"&lt;&gt;Yes",Status,"&lt;&gt;Suspend",Status,"&lt;&gt;Assigned",Status,"&lt;&gt;Open",Status,"&lt;&gt;Hold&gt;",ResolvedDate,"&gt;="&amp;$C$1,ResolvedDate,"&lt;="&amp;$F$1)</f>
        <v/>
      </c>
      <c r="F1124" s="137">
        <f>COUNTIFS(Severity,$B1124,SLA_Breach,"Yes",Status,"&lt;&gt;Suspend",Status,"&lt;&gt;Assigned",Status,"&lt;&gt;Open",Status,"&lt;&gt;Hold&gt;",ResolvedDate,"&gt;="&amp;$C$1,ResolvedDate,"&lt;="&amp;$F$1)</f>
        <v/>
      </c>
      <c r="G1124" s="137">
        <f>COUNTIFS(Severity,$B1124,AssignedDate,"&gt;=01/01/2017 12:00:00 AM",AssignedDate,"&lt;="&amp;$F$1)</f>
        <v/>
      </c>
      <c r="H1124" s="177" t="n"/>
      <c r="L1124" s="57" t="n">
        <v>0</v>
      </c>
      <c r="M1124" s="57" t="n"/>
    </row>
    <row r="1125" spans="1:13">
      <c r="A1125" s="137" t="n">
        <v>1</v>
      </c>
      <c r="B1125" s="100" t="s">
        <v>525</v>
      </c>
      <c r="C1125" s="137">
        <f>COUNTIFS(Severity,$B1125,AssignedDate,"&gt;="&amp;$C$1,AssignedDate,"&lt;="&amp;$F$1)</f>
        <v/>
      </c>
      <c r="D1125" s="137">
        <f>COUNTIFS(Severity,$B1125,Status,"&lt;&gt;Suspend",Status,"&lt;&gt;Assigned",Status,"&lt;&gt;Open",Status,"&lt;&gt;Hold",ResolvedDate,"&gt;="&amp;$C$1,ResolvedDate,"&lt;="&amp;$F$1)</f>
        <v/>
      </c>
      <c r="E1125" s="137">
        <f>COUNTIFS(Severity,$B1125,SLA_Breach,"&lt;&gt;Yes",Status,"&lt;&gt;Suspend",Status,"&lt;&gt;Assigned",Status,"&lt;&gt;Open",Status,"&lt;&gt;Hold&gt;",ResolvedDate,"&gt;="&amp;$C$1,ResolvedDate,"&lt;="&amp;$F$1)</f>
        <v/>
      </c>
      <c r="F1125" s="137">
        <f>COUNTIFS(Severity,$B1125,SLA_Breach,"Yes",Status,"&lt;&gt;Suspend",Status,"&lt;&gt;Assigned",Status,"&lt;&gt;Open",Status,"&lt;&gt;Hold&gt;",ResolvedDate,"&gt;="&amp;$C$1,ResolvedDate,"&lt;="&amp;$F$1)</f>
        <v/>
      </c>
      <c r="G1125" s="137">
        <f>COUNTIFS(Severity,$B1125,AssignedDate,"&gt;=01/01/2017 12:00:00 AM",AssignedDate,"&lt;="&amp;$F$1)</f>
        <v/>
      </c>
      <c r="H1125" s="177" t="n"/>
      <c r="L1125" s="57" t="n">
        <v>0</v>
      </c>
      <c r="M1125" s="57" t="n"/>
    </row>
    <row r="1126" spans="1:13">
      <c r="A1126" s="137" t="n">
        <v>1</v>
      </c>
      <c r="B1126" s="100" t="s">
        <v>525</v>
      </c>
      <c r="C1126" s="137">
        <f>COUNTIFS(Severity,$B1126,AssignedDate,"&gt;="&amp;$C$1,AssignedDate,"&lt;="&amp;$F$1)</f>
        <v/>
      </c>
      <c r="D1126" s="137">
        <f>COUNTIFS(Severity,$B1126,Status,"&lt;&gt;Suspend",Status,"&lt;&gt;Assigned",Status,"&lt;&gt;Open",Status,"&lt;&gt;Hold",ResolvedDate,"&gt;="&amp;$C$1,ResolvedDate,"&lt;="&amp;$F$1)</f>
        <v/>
      </c>
      <c r="E1126" s="137">
        <f>COUNTIFS(Severity,$B1126,SLA_Breach,"&lt;&gt;Yes",Status,"&lt;&gt;Suspend",Status,"&lt;&gt;Assigned",Status,"&lt;&gt;Open",Status,"&lt;&gt;Hold&gt;",ResolvedDate,"&gt;="&amp;$C$1,ResolvedDate,"&lt;="&amp;$F$1)</f>
        <v/>
      </c>
      <c r="F1126" s="137">
        <f>COUNTIFS(Severity,$B1126,SLA_Breach,"Yes",Status,"&lt;&gt;Suspend",Status,"&lt;&gt;Assigned",Status,"&lt;&gt;Open",Status,"&lt;&gt;Hold&gt;",ResolvedDate,"&gt;="&amp;$C$1,ResolvedDate,"&lt;="&amp;$F$1)</f>
        <v/>
      </c>
      <c r="G1126" s="137">
        <f>COUNTIFS(Severity,$B1126,AssignedDate,"&gt;=01/01/2017 12:00:00 AM",AssignedDate,"&lt;="&amp;$F$1)</f>
        <v/>
      </c>
      <c r="H1126" s="177" t="n"/>
      <c r="L1126" s="57" t="n">
        <v>0</v>
      </c>
      <c r="M1126" s="57" t="n"/>
    </row>
    <row r="1127" spans="1:13">
      <c r="A1127" s="137" t="n">
        <v>1</v>
      </c>
      <c r="B1127" s="100" t="s">
        <v>525</v>
      </c>
      <c r="C1127" s="137">
        <f>COUNTIFS(Severity,$B1127,AssignedDate,"&gt;="&amp;$C$1,AssignedDate,"&lt;="&amp;$F$1)</f>
        <v/>
      </c>
      <c r="D1127" s="137">
        <f>COUNTIFS(Severity,$B1127,Status,"&lt;&gt;Suspend",Status,"&lt;&gt;Assigned",Status,"&lt;&gt;Open",Status,"&lt;&gt;Hold",ResolvedDate,"&gt;="&amp;$C$1,ResolvedDate,"&lt;="&amp;$F$1)</f>
        <v/>
      </c>
      <c r="E1127" s="137">
        <f>COUNTIFS(Severity,$B1127,SLA_Breach,"&lt;&gt;Yes",Status,"&lt;&gt;Suspend",Status,"&lt;&gt;Assigned",Status,"&lt;&gt;Open",Status,"&lt;&gt;Hold&gt;",ResolvedDate,"&gt;="&amp;$C$1,ResolvedDate,"&lt;="&amp;$F$1)</f>
        <v/>
      </c>
      <c r="F1127" s="137">
        <f>COUNTIFS(Severity,$B1127,SLA_Breach,"Yes",Status,"&lt;&gt;Suspend",Status,"&lt;&gt;Assigned",Status,"&lt;&gt;Open",Status,"&lt;&gt;Hold&gt;",ResolvedDate,"&gt;="&amp;$C$1,ResolvedDate,"&lt;="&amp;$F$1)</f>
        <v/>
      </c>
      <c r="G1127" s="137">
        <f>COUNTIFS(Severity,$B1127,AssignedDate,"&gt;=01/01/2017 12:00:00 AM",AssignedDate,"&lt;="&amp;$F$1)</f>
        <v/>
      </c>
      <c r="H1127" s="177" t="n"/>
      <c r="L1127" s="57" t="n">
        <v>0</v>
      </c>
      <c r="M1127" s="57" t="n"/>
    </row>
    <row r="1128" spans="1:13">
      <c r="A1128" s="137" t="n">
        <v>1</v>
      </c>
      <c r="B1128" s="100" t="s">
        <v>525</v>
      </c>
      <c r="C1128" s="137">
        <f>COUNTIFS(Severity,$B1128,AssignedDate,"&gt;="&amp;$C$1,AssignedDate,"&lt;="&amp;$F$1)</f>
        <v/>
      </c>
      <c r="D1128" s="137">
        <f>COUNTIFS(Severity,$B1128,Status,"&lt;&gt;Suspend",Status,"&lt;&gt;Assigned",Status,"&lt;&gt;Open",Status,"&lt;&gt;Hold",ResolvedDate,"&gt;="&amp;$C$1,ResolvedDate,"&lt;="&amp;$F$1)</f>
        <v/>
      </c>
      <c r="E1128" s="137">
        <f>COUNTIFS(Severity,$B1128,SLA_Breach,"&lt;&gt;Yes",Status,"&lt;&gt;Suspend",Status,"&lt;&gt;Assigned",Status,"&lt;&gt;Open",Status,"&lt;&gt;Hold&gt;",ResolvedDate,"&gt;="&amp;$C$1,ResolvedDate,"&lt;="&amp;$F$1)</f>
        <v/>
      </c>
      <c r="F1128" s="137">
        <f>COUNTIFS(Severity,$B1128,SLA_Breach,"Yes",Status,"&lt;&gt;Suspend",Status,"&lt;&gt;Assigned",Status,"&lt;&gt;Open",Status,"&lt;&gt;Hold&gt;",ResolvedDate,"&gt;="&amp;$C$1,ResolvedDate,"&lt;="&amp;$F$1)</f>
        <v/>
      </c>
      <c r="G1128" s="137">
        <f>COUNTIFS(Severity,$B1128,AssignedDate,"&gt;=01/01/2017 12:00:00 AM",AssignedDate,"&lt;="&amp;$F$1)</f>
        <v/>
      </c>
      <c r="H1128" s="177" t="n"/>
      <c r="L1128" s="57" t="n">
        <v>0</v>
      </c>
      <c r="M1128" s="57" t="n"/>
    </row>
    <row r="1129" spans="1:13">
      <c r="A1129" s="137" t="n">
        <v>1</v>
      </c>
      <c r="B1129" s="100" t="s">
        <v>525</v>
      </c>
      <c r="C1129" s="137">
        <f>COUNTIFS(Severity,$B1129,AssignedDate,"&gt;="&amp;$C$1,AssignedDate,"&lt;="&amp;$F$1)</f>
        <v/>
      </c>
      <c r="D1129" s="137">
        <f>COUNTIFS(Severity,$B1129,Status,"&lt;&gt;Suspend",Status,"&lt;&gt;Assigned",Status,"&lt;&gt;Open",Status,"&lt;&gt;Hold",ResolvedDate,"&gt;="&amp;$C$1,ResolvedDate,"&lt;="&amp;$F$1)</f>
        <v/>
      </c>
      <c r="E1129" s="137">
        <f>COUNTIFS(Severity,$B1129,SLA_Breach,"&lt;&gt;Yes",Status,"&lt;&gt;Suspend",Status,"&lt;&gt;Assigned",Status,"&lt;&gt;Open",Status,"&lt;&gt;Hold&gt;",ResolvedDate,"&gt;="&amp;$C$1,ResolvedDate,"&lt;="&amp;$F$1)</f>
        <v/>
      </c>
      <c r="F1129" s="137">
        <f>COUNTIFS(Severity,$B1129,SLA_Breach,"Yes",Status,"&lt;&gt;Suspend",Status,"&lt;&gt;Assigned",Status,"&lt;&gt;Open",Status,"&lt;&gt;Hold&gt;",ResolvedDate,"&gt;="&amp;$C$1,ResolvedDate,"&lt;="&amp;$F$1)</f>
        <v/>
      </c>
      <c r="G1129" s="137">
        <f>COUNTIFS(Severity,$B1129,AssignedDate,"&gt;=01/01/2017 12:00:00 AM",AssignedDate,"&lt;="&amp;$F$1)</f>
        <v/>
      </c>
      <c r="H1129" s="177" t="n"/>
      <c r="L1129" s="57" t="n">
        <v>0</v>
      </c>
      <c r="M1129" s="57" t="n"/>
    </row>
    <row r="1130" spans="1:13">
      <c r="A1130" s="137" t="n">
        <v>1</v>
      </c>
      <c r="B1130" s="100" t="s">
        <v>525</v>
      </c>
      <c r="C1130" s="137">
        <f>COUNTIFS(Severity,$B1130,AssignedDate,"&gt;="&amp;$C$1,AssignedDate,"&lt;="&amp;$F$1)</f>
        <v/>
      </c>
      <c r="D1130" s="137">
        <f>COUNTIFS(Severity,$B1130,Status,"&lt;&gt;Suspend",Status,"&lt;&gt;Assigned",Status,"&lt;&gt;Open",Status,"&lt;&gt;Hold",ResolvedDate,"&gt;="&amp;$C$1,ResolvedDate,"&lt;="&amp;$F$1)</f>
        <v/>
      </c>
      <c r="E1130" s="137">
        <f>COUNTIFS(Severity,$B1130,SLA_Breach,"&lt;&gt;Yes",Status,"&lt;&gt;Suspend",Status,"&lt;&gt;Assigned",Status,"&lt;&gt;Open",Status,"&lt;&gt;Hold&gt;",ResolvedDate,"&gt;="&amp;$C$1,ResolvedDate,"&lt;="&amp;$F$1)</f>
        <v/>
      </c>
      <c r="F1130" s="137">
        <f>COUNTIFS(Severity,$B1130,SLA_Breach,"Yes",Status,"&lt;&gt;Suspend",Status,"&lt;&gt;Assigned",Status,"&lt;&gt;Open",Status,"&lt;&gt;Hold&gt;",ResolvedDate,"&gt;="&amp;$C$1,ResolvedDate,"&lt;="&amp;$F$1)</f>
        <v/>
      </c>
      <c r="G1130" s="137">
        <f>COUNTIFS(Severity,$B1130,AssignedDate,"&gt;=01/01/2017 12:00:00 AM",AssignedDate,"&lt;="&amp;$F$1)</f>
        <v/>
      </c>
      <c r="H1130" s="177" t="n"/>
      <c r="L1130" s="57" t="n">
        <v>0</v>
      </c>
      <c r="M1130" s="57" t="n"/>
    </row>
    <row r="1131" spans="1:13">
      <c r="A1131" s="137" t="n">
        <v>1</v>
      </c>
      <c r="B1131" s="100" t="s">
        <v>525</v>
      </c>
      <c r="C1131" s="137">
        <f>COUNTIFS(Severity,$B1131,AssignedDate,"&gt;="&amp;$C$1,AssignedDate,"&lt;="&amp;$F$1)</f>
        <v/>
      </c>
      <c r="D1131" s="137">
        <f>COUNTIFS(Severity,$B1131,Status,"&lt;&gt;Suspend",Status,"&lt;&gt;Assigned",Status,"&lt;&gt;Open",Status,"&lt;&gt;Hold",ResolvedDate,"&gt;="&amp;$C$1,ResolvedDate,"&lt;="&amp;$F$1)</f>
        <v/>
      </c>
      <c r="E1131" s="137">
        <f>COUNTIFS(Severity,$B1131,SLA_Breach,"&lt;&gt;Yes",Status,"&lt;&gt;Suspend",Status,"&lt;&gt;Assigned",Status,"&lt;&gt;Open",Status,"&lt;&gt;Hold&gt;",ResolvedDate,"&gt;="&amp;$C$1,ResolvedDate,"&lt;="&amp;$F$1)</f>
        <v/>
      </c>
      <c r="F1131" s="137">
        <f>COUNTIFS(Severity,$B1131,SLA_Breach,"Yes",Status,"&lt;&gt;Suspend",Status,"&lt;&gt;Assigned",Status,"&lt;&gt;Open",Status,"&lt;&gt;Hold&gt;",ResolvedDate,"&gt;="&amp;$C$1,ResolvedDate,"&lt;="&amp;$F$1)</f>
        <v/>
      </c>
      <c r="G1131" s="137">
        <f>COUNTIFS(Severity,$B1131,AssignedDate,"&gt;=01/01/2017 12:00:00 AM",AssignedDate,"&lt;="&amp;$F$1)</f>
        <v/>
      </c>
      <c r="H1131" s="177" t="n"/>
      <c r="L1131" s="57" t="n">
        <v>0</v>
      </c>
      <c r="M1131" s="57" t="n"/>
    </row>
    <row r="1132" spans="1:13">
      <c r="A1132" s="137" t="n">
        <v>1</v>
      </c>
      <c r="B1132" s="100" t="s">
        <v>525</v>
      </c>
      <c r="C1132" s="137">
        <f>COUNTIFS(Severity,$B1132,AssignedDate,"&gt;="&amp;$C$1,AssignedDate,"&lt;="&amp;$F$1)</f>
        <v/>
      </c>
      <c r="D1132" s="137">
        <f>COUNTIFS(Severity,$B1132,Status,"&lt;&gt;Suspend",Status,"&lt;&gt;Assigned",Status,"&lt;&gt;Open",Status,"&lt;&gt;Hold",ResolvedDate,"&gt;="&amp;$C$1,ResolvedDate,"&lt;="&amp;$F$1)</f>
        <v/>
      </c>
      <c r="E1132" s="137">
        <f>COUNTIFS(Severity,$B1132,SLA_Breach,"&lt;&gt;Yes",Status,"&lt;&gt;Suspend",Status,"&lt;&gt;Assigned",Status,"&lt;&gt;Open",Status,"&lt;&gt;Hold&gt;",ResolvedDate,"&gt;="&amp;$C$1,ResolvedDate,"&lt;="&amp;$F$1)</f>
        <v/>
      </c>
      <c r="F1132" s="137">
        <f>COUNTIFS(Severity,$B1132,SLA_Breach,"Yes",Status,"&lt;&gt;Suspend",Status,"&lt;&gt;Assigned",Status,"&lt;&gt;Open",Status,"&lt;&gt;Hold&gt;",ResolvedDate,"&gt;="&amp;$C$1,ResolvedDate,"&lt;="&amp;$F$1)</f>
        <v/>
      </c>
      <c r="G1132" s="137">
        <f>COUNTIFS(Severity,$B1132,AssignedDate,"&gt;=01/01/2017 12:00:00 AM",AssignedDate,"&lt;="&amp;$F$1)</f>
        <v/>
      </c>
      <c r="H1132" s="177" t="n"/>
      <c r="L1132" s="57" t="n">
        <v>0</v>
      </c>
      <c r="M1132" s="57" t="n"/>
    </row>
    <row r="1133" spans="1:13">
      <c r="A1133" s="137" t="n">
        <v>1</v>
      </c>
      <c r="B1133" s="100" t="s">
        <v>525</v>
      </c>
      <c r="C1133" s="137">
        <f>COUNTIFS(Severity,$B1133,AssignedDate,"&gt;="&amp;$C$1,AssignedDate,"&lt;="&amp;$F$1)</f>
        <v/>
      </c>
      <c r="D1133" s="137">
        <f>COUNTIFS(Severity,$B1133,Status,"&lt;&gt;Suspend",Status,"&lt;&gt;Assigned",Status,"&lt;&gt;Open",Status,"&lt;&gt;Hold",ResolvedDate,"&gt;="&amp;$C$1,ResolvedDate,"&lt;="&amp;$F$1)</f>
        <v/>
      </c>
      <c r="E1133" s="137">
        <f>COUNTIFS(Severity,$B1133,SLA_Breach,"&lt;&gt;Yes",Status,"&lt;&gt;Suspend",Status,"&lt;&gt;Assigned",Status,"&lt;&gt;Open",Status,"&lt;&gt;Hold&gt;",ResolvedDate,"&gt;="&amp;$C$1,ResolvedDate,"&lt;="&amp;$F$1)</f>
        <v/>
      </c>
      <c r="F1133" s="137">
        <f>COUNTIFS(Severity,$B1133,SLA_Breach,"Yes",Status,"&lt;&gt;Suspend",Status,"&lt;&gt;Assigned",Status,"&lt;&gt;Open",Status,"&lt;&gt;Hold&gt;",ResolvedDate,"&gt;="&amp;$C$1,ResolvedDate,"&lt;="&amp;$F$1)</f>
        <v/>
      </c>
      <c r="G1133" s="137">
        <f>COUNTIFS(Severity,$B1133,AssignedDate,"&gt;=01/01/2017 12:00:00 AM",AssignedDate,"&lt;="&amp;$F$1)</f>
        <v/>
      </c>
      <c r="H1133" s="177" t="n"/>
      <c r="L1133" s="57" t="n">
        <v>0</v>
      </c>
      <c r="M1133" s="57" t="n"/>
    </row>
    <row r="1134" spans="1:13">
      <c r="A1134" s="137" t="n">
        <v>1</v>
      </c>
      <c r="B1134" s="100" t="s">
        <v>525</v>
      </c>
      <c r="C1134" s="137">
        <f>COUNTIFS(Severity,$B1134,AssignedDate,"&gt;="&amp;$C$1,AssignedDate,"&lt;="&amp;$F$1)</f>
        <v/>
      </c>
      <c r="D1134" s="137">
        <f>COUNTIFS(Severity,$B1134,Status,"&lt;&gt;Suspend",Status,"&lt;&gt;Assigned",Status,"&lt;&gt;Open",Status,"&lt;&gt;Hold",ResolvedDate,"&gt;="&amp;$C$1,ResolvedDate,"&lt;="&amp;$F$1)</f>
        <v/>
      </c>
      <c r="E1134" s="137">
        <f>COUNTIFS(Severity,$B1134,SLA_Breach,"&lt;&gt;Yes",Status,"&lt;&gt;Suspend",Status,"&lt;&gt;Assigned",Status,"&lt;&gt;Open",Status,"&lt;&gt;Hold&gt;",ResolvedDate,"&gt;="&amp;$C$1,ResolvedDate,"&lt;="&amp;$F$1)</f>
        <v/>
      </c>
      <c r="F1134" s="137">
        <f>COUNTIFS(Severity,$B1134,SLA_Breach,"Yes",Status,"&lt;&gt;Suspend",Status,"&lt;&gt;Assigned",Status,"&lt;&gt;Open",Status,"&lt;&gt;Hold&gt;",ResolvedDate,"&gt;="&amp;$C$1,ResolvedDate,"&lt;="&amp;$F$1)</f>
        <v/>
      </c>
      <c r="G1134" s="137">
        <f>COUNTIFS(Severity,$B1134,AssignedDate,"&gt;=01/01/2017 12:00:00 AM",AssignedDate,"&lt;="&amp;$F$1)</f>
        <v/>
      </c>
      <c r="H1134" s="177" t="n"/>
      <c r="L1134" s="57" t="n">
        <v>0</v>
      </c>
      <c r="M1134" s="57" t="n"/>
    </row>
    <row r="1135" spans="1:13">
      <c r="A1135" s="137" t="n">
        <v>1</v>
      </c>
      <c r="B1135" s="100" t="s">
        <v>525</v>
      </c>
      <c r="C1135" s="137">
        <f>COUNTIFS(Severity,$B1135,AssignedDate,"&gt;="&amp;$C$1,AssignedDate,"&lt;="&amp;$F$1)</f>
        <v/>
      </c>
      <c r="D1135" s="137">
        <f>COUNTIFS(Severity,$B1135,Status,"&lt;&gt;Suspend",Status,"&lt;&gt;Assigned",Status,"&lt;&gt;Open",Status,"&lt;&gt;Hold",ResolvedDate,"&gt;="&amp;$C$1,ResolvedDate,"&lt;="&amp;$F$1)</f>
        <v/>
      </c>
      <c r="E1135" s="137">
        <f>COUNTIFS(Severity,$B1135,SLA_Breach,"&lt;&gt;Yes",Status,"&lt;&gt;Suspend",Status,"&lt;&gt;Assigned",Status,"&lt;&gt;Open",Status,"&lt;&gt;Hold&gt;",ResolvedDate,"&gt;="&amp;$C$1,ResolvedDate,"&lt;="&amp;$F$1)</f>
        <v/>
      </c>
      <c r="F1135" s="137">
        <f>COUNTIFS(Severity,$B1135,SLA_Breach,"Yes",Status,"&lt;&gt;Suspend",Status,"&lt;&gt;Assigned",Status,"&lt;&gt;Open",Status,"&lt;&gt;Hold&gt;",ResolvedDate,"&gt;="&amp;$C$1,ResolvedDate,"&lt;="&amp;$F$1)</f>
        <v/>
      </c>
      <c r="G1135" s="137">
        <f>COUNTIFS(Severity,$B1135,AssignedDate,"&gt;=01/01/2017 12:00:00 AM",AssignedDate,"&lt;="&amp;$F$1)</f>
        <v/>
      </c>
      <c r="H1135" s="177" t="n"/>
      <c r="L1135" s="57" t="n">
        <v>0</v>
      </c>
      <c r="M1135" s="57" t="n"/>
    </row>
    <row r="1136" spans="1:13">
      <c r="A1136" s="137" t="n">
        <v>1</v>
      </c>
      <c r="B1136" s="100" t="s">
        <v>525</v>
      </c>
      <c r="C1136" s="137">
        <f>COUNTIFS(Severity,$B1136,AssignedDate,"&gt;="&amp;$C$1,AssignedDate,"&lt;="&amp;$F$1)</f>
        <v/>
      </c>
      <c r="D1136" s="137">
        <f>COUNTIFS(Severity,$B1136,Status,"&lt;&gt;Suspend",Status,"&lt;&gt;Assigned",Status,"&lt;&gt;Open",Status,"&lt;&gt;Hold",ResolvedDate,"&gt;="&amp;$C$1,ResolvedDate,"&lt;="&amp;$F$1)</f>
        <v/>
      </c>
      <c r="E1136" s="137">
        <f>COUNTIFS(Severity,$B1136,SLA_Breach,"&lt;&gt;Yes",Status,"&lt;&gt;Suspend",Status,"&lt;&gt;Assigned",Status,"&lt;&gt;Open",Status,"&lt;&gt;Hold&gt;",ResolvedDate,"&gt;="&amp;$C$1,ResolvedDate,"&lt;="&amp;$F$1)</f>
        <v/>
      </c>
      <c r="F1136" s="137">
        <f>COUNTIFS(Severity,$B1136,SLA_Breach,"Yes",Status,"&lt;&gt;Suspend",Status,"&lt;&gt;Assigned",Status,"&lt;&gt;Open",Status,"&lt;&gt;Hold&gt;",ResolvedDate,"&gt;="&amp;$C$1,ResolvedDate,"&lt;="&amp;$F$1)</f>
        <v/>
      </c>
      <c r="G1136" s="137">
        <f>COUNTIFS(Severity,$B1136,AssignedDate,"&gt;=01/01/2017 12:00:00 AM",AssignedDate,"&lt;="&amp;$F$1)</f>
        <v/>
      </c>
      <c r="H1136" s="177" t="n"/>
      <c r="L1136" s="57" t="n">
        <v>0</v>
      </c>
      <c r="M1136" s="57" t="n"/>
    </row>
    <row r="1137" spans="1:13">
      <c r="A1137" s="137" t="n">
        <v>1</v>
      </c>
      <c r="B1137" s="100" t="s">
        <v>525</v>
      </c>
      <c r="C1137" s="137">
        <f>COUNTIFS(Severity,$B1137,AssignedDate,"&gt;="&amp;$C$1,AssignedDate,"&lt;="&amp;$F$1)</f>
        <v/>
      </c>
      <c r="D1137" s="137">
        <f>COUNTIFS(Severity,$B1137,Status,"&lt;&gt;Suspend",Status,"&lt;&gt;Assigned",Status,"&lt;&gt;Open",Status,"&lt;&gt;Hold",ResolvedDate,"&gt;="&amp;$C$1,ResolvedDate,"&lt;="&amp;$F$1)</f>
        <v/>
      </c>
      <c r="E1137" s="137">
        <f>COUNTIFS(Severity,$B1137,SLA_Breach,"&lt;&gt;Yes",Status,"&lt;&gt;Suspend",Status,"&lt;&gt;Assigned",Status,"&lt;&gt;Open",Status,"&lt;&gt;Hold&gt;",ResolvedDate,"&gt;="&amp;$C$1,ResolvedDate,"&lt;="&amp;$F$1)</f>
        <v/>
      </c>
      <c r="F1137" s="137">
        <f>COUNTIFS(Severity,$B1137,SLA_Breach,"Yes",Status,"&lt;&gt;Suspend",Status,"&lt;&gt;Assigned",Status,"&lt;&gt;Open",Status,"&lt;&gt;Hold&gt;",ResolvedDate,"&gt;="&amp;$C$1,ResolvedDate,"&lt;="&amp;$F$1)</f>
        <v/>
      </c>
      <c r="G1137" s="137">
        <f>COUNTIFS(Severity,$B1137,AssignedDate,"&gt;=01/01/2017 12:00:00 AM",AssignedDate,"&lt;="&amp;$F$1)</f>
        <v/>
      </c>
      <c r="H1137" s="177" t="n"/>
      <c r="L1137" s="57" t="n">
        <v>0</v>
      </c>
      <c r="M1137" s="57" t="n"/>
    </row>
    <row r="1138" spans="1:13">
      <c r="A1138" s="137" t="n">
        <v>1</v>
      </c>
      <c r="B1138" s="100" t="s">
        <v>525</v>
      </c>
      <c r="C1138" s="137">
        <f>COUNTIFS(Severity,$B1138,AssignedDate,"&gt;="&amp;$C$1,AssignedDate,"&lt;="&amp;$F$1)</f>
        <v/>
      </c>
      <c r="D1138" s="137">
        <f>COUNTIFS(Severity,$B1138,Status,"&lt;&gt;Suspend",Status,"&lt;&gt;Assigned",Status,"&lt;&gt;Open",Status,"&lt;&gt;Hold",ResolvedDate,"&gt;="&amp;$C$1,ResolvedDate,"&lt;="&amp;$F$1)</f>
        <v/>
      </c>
      <c r="E1138" s="137">
        <f>COUNTIFS(Severity,$B1138,SLA_Breach,"&lt;&gt;Yes",Status,"&lt;&gt;Suspend",Status,"&lt;&gt;Assigned",Status,"&lt;&gt;Open",Status,"&lt;&gt;Hold&gt;",ResolvedDate,"&gt;="&amp;$C$1,ResolvedDate,"&lt;="&amp;$F$1)</f>
        <v/>
      </c>
      <c r="F1138" s="137">
        <f>COUNTIFS(Severity,$B1138,SLA_Breach,"Yes",Status,"&lt;&gt;Suspend",Status,"&lt;&gt;Assigned",Status,"&lt;&gt;Open",Status,"&lt;&gt;Hold&gt;",ResolvedDate,"&gt;="&amp;$C$1,ResolvedDate,"&lt;="&amp;$F$1)</f>
        <v/>
      </c>
      <c r="G1138" s="137">
        <f>COUNTIFS(Severity,$B1138,AssignedDate,"&gt;=01/01/2017 12:00:00 AM",AssignedDate,"&lt;="&amp;$F$1)</f>
        <v/>
      </c>
      <c r="H1138" s="177" t="n"/>
      <c r="L1138" s="57" t="n">
        <v>0</v>
      </c>
      <c r="M1138" s="57" t="n"/>
    </row>
    <row r="1139" spans="1:13">
      <c r="A1139" s="137" t="n">
        <v>1</v>
      </c>
      <c r="B1139" s="100" t="s">
        <v>525</v>
      </c>
      <c r="C1139" s="137">
        <f>COUNTIFS(Severity,$B1139,AssignedDate,"&gt;="&amp;$C$1,AssignedDate,"&lt;="&amp;$F$1)</f>
        <v/>
      </c>
      <c r="D1139" s="137">
        <f>COUNTIFS(Severity,$B1139,Status,"&lt;&gt;Suspend",Status,"&lt;&gt;Assigned",Status,"&lt;&gt;Open",Status,"&lt;&gt;Hold",ResolvedDate,"&gt;="&amp;$C$1,ResolvedDate,"&lt;="&amp;$F$1)</f>
        <v/>
      </c>
      <c r="E1139" s="137">
        <f>COUNTIFS(Severity,$B1139,SLA_Breach,"&lt;&gt;Yes",Status,"&lt;&gt;Suspend",Status,"&lt;&gt;Assigned",Status,"&lt;&gt;Open",Status,"&lt;&gt;Hold&gt;",ResolvedDate,"&gt;="&amp;$C$1,ResolvedDate,"&lt;="&amp;$F$1)</f>
        <v/>
      </c>
      <c r="F1139" s="137">
        <f>COUNTIFS(Severity,$B1139,SLA_Breach,"Yes",Status,"&lt;&gt;Suspend",Status,"&lt;&gt;Assigned",Status,"&lt;&gt;Open",Status,"&lt;&gt;Hold&gt;",ResolvedDate,"&gt;="&amp;$C$1,ResolvedDate,"&lt;="&amp;$F$1)</f>
        <v/>
      </c>
      <c r="G1139" s="137">
        <f>COUNTIFS(Severity,$B1139,AssignedDate,"&gt;=01/01/2017 12:00:00 AM",AssignedDate,"&lt;="&amp;$F$1)</f>
        <v/>
      </c>
      <c r="H1139" s="177" t="n"/>
      <c r="L1139" s="57" t="n">
        <v>0</v>
      </c>
      <c r="M1139" s="57" t="n"/>
    </row>
    <row r="1140" spans="1:13">
      <c r="A1140" s="137" t="n">
        <v>1</v>
      </c>
      <c r="B1140" s="100" t="s">
        <v>525</v>
      </c>
      <c r="C1140" s="137">
        <f>COUNTIFS(Severity,$B1140,AssignedDate,"&gt;="&amp;$C$1,AssignedDate,"&lt;="&amp;$F$1)</f>
        <v/>
      </c>
      <c r="D1140" s="137">
        <f>COUNTIFS(Severity,$B1140,Status,"&lt;&gt;Suspend",Status,"&lt;&gt;Assigned",Status,"&lt;&gt;Open",Status,"&lt;&gt;Hold",ResolvedDate,"&gt;="&amp;$C$1,ResolvedDate,"&lt;="&amp;$F$1)</f>
        <v/>
      </c>
      <c r="E1140" s="137">
        <f>COUNTIFS(Severity,$B1140,SLA_Breach,"&lt;&gt;Yes",Status,"&lt;&gt;Suspend",Status,"&lt;&gt;Assigned",Status,"&lt;&gt;Open",Status,"&lt;&gt;Hold&gt;",ResolvedDate,"&gt;="&amp;$C$1,ResolvedDate,"&lt;="&amp;$F$1)</f>
        <v/>
      </c>
      <c r="F1140" s="137">
        <f>COUNTIFS(Severity,$B1140,SLA_Breach,"Yes",Status,"&lt;&gt;Suspend",Status,"&lt;&gt;Assigned",Status,"&lt;&gt;Open",Status,"&lt;&gt;Hold&gt;",ResolvedDate,"&gt;="&amp;$C$1,ResolvedDate,"&lt;="&amp;$F$1)</f>
        <v/>
      </c>
      <c r="G1140" s="137">
        <f>COUNTIFS(Severity,$B1140,AssignedDate,"&gt;=01/01/2017 12:00:00 AM",AssignedDate,"&lt;="&amp;$F$1)</f>
        <v/>
      </c>
      <c r="H1140" s="177" t="n"/>
      <c r="L1140" s="57" t="n">
        <v>0</v>
      </c>
      <c r="M1140" s="57" t="n"/>
    </row>
    <row r="1141" spans="1:13">
      <c r="A1141" s="137" t="n">
        <v>1</v>
      </c>
      <c r="B1141" s="100" t="s">
        <v>525</v>
      </c>
      <c r="C1141" s="137">
        <f>COUNTIFS(Severity,$B1141,AssignedDate,"&gt;="&amp;$C$1,AssignedDate,"&lt;="&amp;$F$1)</f>
        <v/>
      </c>
      <c r="D1141" s="137">
        <f>COUNTIFS(Severity,$B1141,Status,"&lt;&gt;Suspend",Status,"&lt;&gt;Assigned",Status,"&lt;&gt;Open",Status,"&lt;&gt;Hold",ResolvedDate,"&gt;="&amp;$C$1,ResolvedDate,"&lt;="&amp;$F$1)</f>
        <v/>
      </c>
      <c r="E1141" s="137">
        <f>COUNTIFS(Severity,$B1141,SLA_Breach,"&lt;&gt;Yes",Status,"&lt;&gt;Suspend",Status,"&lt;&gt;Assigned",Status,"&lt;&gt;Open",Status,"&lt;&gt;Hold&gt;",ResolvedDate,"&gt;="&amp;$C$1,ResolvedDate,"&lt;="&amp;$F$1)</f>
        <v/>
      </c>
      <c r="F1141" s="137">
        <f>COUNTIFS(Severity,$B1141,SLA_Breach,"Yes",Status,"&lt;&gt;Suspend",Status,"&lt;&gt;Assigned",Status,"&lt;&gt;Open",Status,"&lt;&gt;Hold&gt;",ResolvedDate,"&gt;="&amp;$C$1,ResolvedDate,"&lt;="&amp;$F$1)</f>
        <v/>
      </c>
      <c r="G1141" s="137">
        <f>COUNTIFS(Severity,$B1141,AssignedDate,"&gt;=01/01/2017 12:00:00 AM",AssignedDate,"&lt;="&amp;$F$1)</f>
        <v/>
      </c>
      <c r="H1141" s="177" t="n"/>
      <c r="L1141" s="57" t="n">
        <v>0</v>
      </c>
      <c r="M1141" s="57" t="n"/>
    </row>
    <row r="1142" spans="1:13">
      <c r="A1142" s="137" t="n">
        <v>1</v>
      </c>
      <c r="B1142" s="100" t="s">
        <v>525</v>
      </c>
      <c r="C1142" s="137">
        <f>COUNTIFS(Severity,$B1142,AssignedDate,"&gt;="&amp;$C$1,AssignedDate,"&lt;="&amp;$F$1)</f>
        <v/>
      </c>
      <c r="D1142" s="137">
        <f>COUNTIFS(Severity,$B1142,Status,"&lt;&gt;Suspend",Status,"&lt;&gt;Assigned",Status,"&lt;&gt;Open",Status,"&lt;&gt;Hold",ResolvedDate,"&gt;="&amp;$C$1,ResolvedDate,"&lt;="&amp;$F$1)</f>
        <v/>
      </c>
      <c r="E1142" s="137">
        <f>COUNTIFS(Severity,$B1142,SLA_Breach,"&lt;&gt;Yes",Status,"&lt;&gt;Suspend",Status,"&lt;&gt;Assigned",Status,"&lt;&gt;Open",Status,"&lt;&gt;Hold&gt;",ResolvedDate,"&gt;="&amp;$C$1,ResolvedDate,"&lt;="&amp;$F$1)</f>
        <v/>
      </c>
      <c r="F1142" s="137">
        <f>COUNTIFS(Severity,$B1142,SLA_Breach,"Yes",Status,"&lt;&gt;Suspend",Status,"&lt;&gt;Assigned",Status,"&lt;&gt;Open",Status,"&lt;&gt;Hold&gt;",ResolvedDate,"&gt;="&amp;$C$1,ResolvedDate,"&lt;="&amp;$F$1)</f>
        <v/>
      </c>
      <c r="G1142" s="137">
        <f>COUNTIFS(Severity,$B1142,AssignedDate,"&gt;=01/01/2017 12:00:00 AM",AssignedDate,"&lt;="&amp;$F$1)</f>
        <v/>
      </c>
      <c r="H1142" s="177" t="n"/>
      <c r="L1142" s="57" t="n">
        <v>0</v>
      </c>
      <c r="M1142" s="57" t="n"/>
    </row>
    <row r="1143" spans="1:13">
      <c r="A1143" s="137" t="n">
        <v>1</v>
      </c>
      <c r="B1143" s="100" t="s">
        <v>525</v>
      </c>
      <c r="C1143" s="137">
        <f>COUNTIFS(Severity,$B1143,AssignedDate,"&gt;="&amp;$C$1,AssignedDate,"&lt;="&amp;$F$1)</f>
        <v/>
      </c>
      <c r="D1143" s="137">
        <f>COUNTIFS(Severity,$B1143,Status,"&lt;&gt;Suspend",Status,"&lt;&gt;Assigned",Status,"&lt;&gt;Open",Status,"&lt;&gt;Hold",ResolvedDate,"&gt;="&amp;$C$1,ResolvedDate,"&lt;="&amp;$F$1)</f>
        <v/>
      </c>
      <c r="E1143" s="137">
        <f>COUNTIFS(Severity,$B1143,SLA_Breach,"&lt;&gt;Yes",Status,"&lt;&gt;Suspend",Status,"&lt;&gt;Assigned",Status,"&lt;&gt;Open",Status,"&lt;&gt;Hold&gt;",ResolvedDate,"&gt;="&amp;$C$1,ResolvedDate,"&lt;="&amp;$F$1)</f>
        <v/>
      </c>
      <c r="F1143" s="137">
        <f>COUNTIFS(Severity,$B1143,SLA_Breach,"Yes",Status,"&lt;&gt;Suspend",Status,"&lt;&gt;Assigned",Status,"&lt;&gt;Open",Status,"&lt;&gt;Hold&gt;",ResolvedDate,"&gt;="&amp;$C$1,ResolvedDate,"&lt;="&amp;$F$1)</f>
        <v/>
      </c>
      <c r="G1143" s="137">
        <f>COUNTIFS(Severity,$B1143,AssignedDate,"&gt;=01/01/2017 12:00:00 AM",AssignedDate,"&lt;="&amp;$F$1)</f>
        <v/>
      </c>
      <c r="H1143" s="177" t="n"/>
      <c r="L1143" s="57" t="n">
        <v>0</v>
      </c>
      <c r="M1143" s="57" t="n"/>
    </row>
    <row r="1144" spans="1:13">
      <c r="A1144" s="137" t="n">
        <v>1</v>
      </c>
      <c r="B1144" s="100" t="s">
        <v>525</v>
      </c>
      <c r="C1144" s="137">
        <f>COUNTIFS(Severity,$B1144,AssignedDate,"&gt;="&amp;$C$1,AssignedDate,"&lt;="&amp;$F$1)</f>
        <v/>
      </c>
      <c r="D1144" s="137">
        <f>COUNTIFS(Severity,$B1144,Status,"&lt;&gt;Suspend",Status,"&lt;&gt;Assigned",Status,"&lt;&gt;Open",Status,"&lt;&gt;Hold",ResolvedDate,"&gt;="&amp;$C$1,ResolvedDate,"&lt;="&amp;$F$1)</f>
        <v/>
      </c>
      <c r="E1144" s="137">
        <f>COUNTIFS(Severity,$B1144,SLA_Breach,"&lt;&gt;Yes",Status,"&lt;&gt;Suspend",Status,"&lt;&gt;Assigned",Status,"&lt;&gt;Open",Status,"&lt;&gt;Hold&gt;",ResolvedDate,"&gt;="&amp;$C$1,ResolvedDate,"&lt;="&amp;$F$1)</f>
        <v/>
      </c>
      <c r="F1144" s="137">
        <f>COUNTIFS(Severity,$B1144,SLA_Breach,"Yes",Status,"&lt;&gt;Suspend",Status,"&lt;&gt;Assigned",Status,"&lt;&gt;Open",Status,"&lt;&gt;Hold&gt;",ResolvedDate,"&gt;="&amp;$C$1,ResolvedDate,"&lt;="&amp;$F$1)</f>
        <v/>
      </c>
      <c r="G1144" s="137">
        <f>COUNTIFS(Severity,$B1144,AssignedDate,"&gt;=01/01/2017 12:00:00 AM",AssignedDate,"&lt;="&amp;$F$1)</f>
        <v/>
      </c>
      <c r="H1144" s="177" t="n"/>
      <c r="L1144" s="57" t="n">
        <v>0</v>
      </c>
      <c r="M1144" s="57" t="n"/>
    </row>
    <row r="1145" spans="1:13">
      <c r="A1145" s="137" t="n">
        <v>1</v>
      </c>
      <c r="B1145" s="100" t="s">
        <v>525</v>
      </c>
      <c r="C1145" s="137">
        <f>COUNTIFS(Severity,$B1145,AssignedDate,"&gt;="&amp;$C$1,AssignedDate,"&lt;="&amp;$F$1)</f>
        <v/>
      </c>
      <c r="D1145" s="137">
        <f>COUNTIFS(Severity,$B1145,Status,"&lt;&gt;Suspend",Status,"&lt;&gt;Assigned",Status,"&lt;&gt;Open",Status,"&lt;&gt;Hold",ResolvedDate,"&gt;="&amp;$C$1,ResolvedDate,"&lt;="&amp;$F$1)</f>
        <v/>
      </c>
      <c r="E1145" s="137">
        <f>COUNTIFS(Severity,$B1145,SLA_Breach,"&lt;&gt;Yes",Status,"&lt;&gt;Suspend",Status,"&lt;&gt;Assigned",Status,"&lt;&gt;Open",Status,"&lt;&gt;Hold&gt;",ResolvedDate,"&gt;="&amp;$C$1,ResolvedDate,"&lt;="&amp;$F$1)</f>
        <v/>
      </c>
      <c r="F1145" s="137">
        <f>COUNTIFS(Severity,$B1145,SLA_Breach,"Yes",Status,"&lt;&gt;Suspend",Status,"&lt;&gt;Assigned",Status,"&lt;&gt;Open",Status,"&lt;&gt;Hold&gt;",ResolvedDate,"&gt;="&amp;$C$1,ResolvedDate,"&lt;="&amp;$F$1)</f>
        <v/>
      </c>
      <c r="G1145" s="137">
        <f>COUNTIFS(Severity,$B1145,AssignedDate,"&gt;=01/01/2017 12:00:00 AM",AssignedDate,"&lt;="&amp;$F$1)</f>
        <v/>
      </c>
      <c r="H1145" s="177" t="n"/>
      <c r="L1145" s="57" t="n">
        <v>0</v>
      </c>
      <c r="M1145" s="57" t="n"/>
    </row>
    <row r="1146" spans="1:13">
      <c r="A1146" s="137" t="n">
        <v>1</v>
      </c>
      <c r="B1146" s="100" t="s">
        <v>525</v>
      </c>
      <c r="C1146" s="137">
        <f>COUNTIFS(Severity,$B1146,AssignedDate,"&gt;="&amp;$C$1,AssignedDate,"&lt;="&amp;$F$1)</f>
        <v/>
      </c>
      <c r="D1146" s="137">
        <f>COUNTIFS(Severity,$B1146,Status,"&lt;&gt;Suspend",Status,"&lt;&gt;Assigned",Status,"&lt;&gt;Open",Status,"&lt;&gt;Hold",ResolvedDate,"&gt;="&amp;$C$1,ResolvedDate,"&lt;="&amp;$F$1)</f>
        <v/>
      </c>
      <c r="E1146" s="137">
        <f>COUNTIFS(Severity,$B1146,SLA_Breach,"&lt;&gt;Yes",Status,"&lt;&gt;Suspend",Status,"&lt;&gt;Assigned",Status,"&lt;&gt;Open",Status,"&lt;&gt;Hold&gt;",ResolvedDate,"&gt;="&amp;$C$1,ResolvedDate,"&lt;="&amp;$F$1)</f>
        <v/>
      </c>
      <c r="F1146" s="137">
        <f>COUNTIFS(Severity,$B1146,SLA_Breach,"Yes",Status,"&lt;&gt;Suspend",Status,"&lt;&gt;Assigned",Status,"&lt;&gt;Open",Status,"&lt;&gt;Hold&gt;",ResolvedDate,"&gt;="&amp;$C$1,ResolvedDate,"&lt;="&amp;$F$1)</f>
        <v/>
      </c>
      <c r="G1146" s="137">
        <f>COUNTIFS(Severity,$B1146,AssignedDate,"&gt;=01/01/2017 12:00:00 AM",AssignedDate,"&lt;="&amp;$F$1)</f>
        <v/>
      </c>
      <c r="H1146" s="177" t="n"/>
      <c r="L1146" s="57" t="n">
        <v>0</v>
      </c>
      <c r="M1146" s="57" t="n"/>
    </row>
    <row r="1147" spans="1:13">
      <c r="A1147" s="137" t="n">
        <v>1</v>
      </c>
      <c r="B1147" s="100" t="s">
        <v>525</v>
      </c>
      <c r="C1147" s="137">
        <f>COUNTIFS(Severity,$B1147,AssignedDate,"&gt;="&amp;$C$1,AssignedDate,"&lt;="&amp;$F$1)</f>
        <v/>
      </c>
      <c r="D1147" s="137">
        <f>COUNTIFS(Severity,$B1147,Status,"&lt;&gt;Suspend",Status,"&lt;&gt;Assigned",Status,"&lt;&gt;Open",Status,"&lt;&gt;Hold",ResolvedDate,"&gt;="&amp;$C$1,ResolvedDate,"&lt;="&amp;$F$1)</f>
        <v/>
      </c>
      <c r="E1147" s="137">
        <f>COUNTIFS(Severity,$B1147,SLA_Breach,"&lt;&gt;Yes",Status,"&lt;&gt;Suspend",Status,"&lt;&gt;Assigned",Status,"&lt;&gt;Open",Status,"&lt;&gt;Hold&gt;",ResolvedDate,"&gt;="&amp;$C$1,ResolvedDate,"&lt;="&amp;$F$1)</f>
        <v/>
      </c>
      <c r="F1147" s="137">
        <f>COUNTIFS(Severity,$B1147,SLA_Breach,"Yes",Status,"&lt;&gt;Suspend",Status,"&lt;&gt;Assigned",Status,"&lt;&gt;Open",Status,"&lt;&gt;Hold&gt;",ResolvedDate,"&gt;="&amp;$C$1,ResolvedDate,"&lt;="&amp;$F$1)</f>
        <v/>
      </c>
      <c r="G1147" s="137">
        <f>COUNTIFS(Severity,$B1147,AssignedDate,"&gt;=01/01/2017 12:00:00 AM",AssignedDate,"&lt;="&amp;$F$1)</f>
        <v/>
      </c>
      <c r="H1147" s="177" t="n"/>
      <c r="L1147" s="57" t="n">
        <v>0</v>
      </c>
      <c r="M1147" s="57" t="n"/>
    </row>
    <row r="1148" spans="1:13">
      <c r="A1148" s="137" t="n">
        <v>1</v>
      </c>
      <c r="B1148" s="100" t="s">
        <v>525</v>
      </c>
      <c r="C1148" s="137">
        <f>COUNTIFS(Severity,$B1148,AssignedDate,"&gt;="&amp;$C$1,AssignedDate,"&lt;="&amp;$F$1)</f>
        <v/>
      </c>
      <c r="D1148" s="137">
        <f>COUNTIFS(Severity,$B1148,Status,"&lt;&gt;Suspend",Status,"&lt;&gt;Assigned",Status,"&lt;&gt;Open",Status,"&lt;&gt;Hold",ResolvedDate,"&gt;="&amp;$C$1,ResolvedDate,"&lt;="&amp;$F$1)</f>
        <v/>
      </c>
      <c r="E1148" s="137">
        <f>COUNTIFS(Severity,$B1148,SLA_Breach,"&lt;&gt;Yes",Status,"&lt;&gt;Suspend",Status,"&lt;&gt;Assigned",Status,"&lt;&gt;Open",Status,"&lt;&gt;Hold&gt;",ResolvedDate,"&gt;="&amp;$C$1,ResolvedDate,"&lt;="&amp;$F$1)</f>
        <v/>
      </c>
      <c r="F1148" s="137">
        <f>COUNTIFS(Severity,$B1148,SLA_Breach,"Yes",Status,"&lt;&gt;Suspend",Status,"&lt;&gt;Assigned",Status,"&lt;&gt;Open",Status,"&lt;&gt;Hold&gt;",ResolvedDate,"&gt;="&amp;$C$1,ResolvedDate,"&lt;="&amp;$F$1)</f>
        <v/>
      </c>
      <c r="G1148" s="137">
        <f>COUNTIFS(Severity,$B1148,AssignedDate,"&gt;=01/01/2017 12:00:00 AM",AssignedDate,"&lt;="&amp;$F$1)</f>
        <v/>
      </c>
      <c r="H1148" s="177" t="n"/>
      <c r="L1148" s="57" t="n">
        <v>0</v>
      </c>
      <c r="M1148" s="57" t="n"/>
    </row>
    <row r="1149" spans="1:13">
      <c r="A1149" s="137" t="n">
        <v>1</v>
      </c>
      <c r="B1149" s="100" t="s">
        <v>525</v>
      </c>
      <c r="C1149" s="137">
        <f>COUNTIFS(Severity,$B1149,AssignedDate,"&gt;="&amp;$C$1,AssignedDate,"&lt;="&amp;$F$1)</f>
        <v/>
      </c>
      <c r="D1149" s="137">
        <f>COUNTIFS(Severity,$B1149,Status,"&lt;&gt;Suspend",Status,"&lt;&gt;Assigned",Status,"&lt;&gt;Open",Status,"&lt;&gt;Hold",ResolvedDate,"&gt;="&amp;$C$1,ResolvedDate,"&lt;="&amp;$F$1)</f>
        <v/>
      </c>
      <c r="E1149" s="137">
        <f>COUNTIFS(Severity,$B1149,SLA_Breach,"&lt;&gt;Yes",Status,"&lt;&gt;Suspend",Status,"&lt;&gt;Assigned",Status,"&lt;&gt;Open",Status,"&lt;&gt;Hold&gt;",ResolvedDate,"&gt;="&amp;$C$1,ResolvedDate,"&lt;="&amp;$F$1)</f>
        <v/>
      </c>
      <c r="F1149" s="137">
        <f>COUNTIFS(Severity,$B1149,SLA_Breach,"Yes",Status,"&lt;&gt;Suspend",Status,"&lt;&gt;Assigned",Status,"&lt;&gt;Open",Status,"&lt;&gt;Hold&gt;",ResolvedDate,"&gt;="&amp;$C$1,ResolvedDate,"&lt;="&amp;$F$1)</f>
        <v/>
      </c>
      <c r="G1149" s="137">
        <f>COUNTIFS(Severity,$B1149,AssignedDate,"&gt;=01/01/2017 12:00:00 AM",AssignedDate,"&lt;="&amp;$F$1)</f>
        <v/>
      </c>
      <c r="H1149" s="177" t="n"/>
      <c r="L1149" s="57" t="n">
        <v>0</v>
      </c>
      <c r="M1149" s="57" t="n"/>
    </row>
    <row r="1150" spans="1:13">
      <c r="A1150" s="137" t="n">
        <v>1</v>
      </c>
      <c r="B1150" s="100" t="s">
        <v>525</v>
      </c>
      <c r="C1150" s="137">
        <f>COUNTIFS(Severity,$B1150,AssignedDate,"&gt;="&amp;$C$1,AssignedDate,"&lt;="&amp;$F$1)</f>
        <v/>
      </c>
      <c r="D1150" s="137">
        <f>COUNTIFS(Severity,$B1150,Status,"&lt;&gt;Suspend",Status,"&lt;&gt;Assigned",Status,"&lt;&gt;Open",Status,"&lt;&gt;Hold",ResolvedDate,"&gt;="&amp;$C$1,ResolvedDate,"&lt;="&amp;$F$1)</f>
        <v/>
      </c>
      <c r="E1150" s="137">
        <f>COUNTIFS(Severity,$B1150,SLA_Breach,"&lt;&gt;Yes",Status,"&lt;&gt;Suspend",Status,"&lt;&gt;Assigned",Status,"&lt;&gt;Open",Status,"&lt;&gt;Hold&gt;",ResolvedDate,"&gt;="&amp;$C$1,ResolvedDate,"&lt;="&amp;$F$1)</f>
        <v/>
      </c>
      <c r="F1150" s="137">
        <f>COUNTIFS(Severity,$B1150,SLA_Breach,"Yes",Status,"&lt;&gt;Suspend",Status,"&lt;&gt;Assigned",Status,"&lt;&gt;Open",Status,"&lt;&gt;Hold&gt;",ResolvedDate,"&gt;="&amp;$C$1,ResolvedDate,"&lt;="&amp;$F$1)</f>
        <v/>
      </c>
      <c r="G1150" s="137">
        <f>COUNTIFS(Severity,$B1150,AssignedDate,"&gt;=01/01/2017 12:00:00 AM",AssignedDate,"&lt;="&amp;$F$1)</f>
        <v/>
      </c>
      <c r="H1150" s="177" t="n"/>
      <c r="L1150" s="57" t="n">
        <v>0</v>
      </c>
      <c r="M1150" s="57" t="n"/>
    </row>
    <row r="1151" spans="1:13">
      <c r="A1151" s="137" t="n">
        <v>1</v>
      </c>
      <c r="B1151" s="100" t="s">
        <v>525</v>
      </c>
      <c r="C1151" s="137">
        <f>COUNTIFS(Severity,$B1151,AssignedDate,"&gt;="&amp;$C$1,AssignedDate,"&lt;="&amp;$F$1)</f>
        <v/>
      </c>
      <c r="D1151" s="137">
        <f>COUNTIFS(Severity,$B1151,Status,"&lt;&gt;Suspend",Status,"&lt;&gt;Assigned",Status,"&lt;&gt;Open",Status,"&lt;&gt;Hold",ResolvedDate,"&gt;="&amp;$C$1,ResolvedDate,"&lt;="&amp;$F$1)</f>
        <v/>
      </c>
      <c r="E1151" s="137">
        <f>COUNTIFS(Severity,$B1151,SLA_Breach,"&lt;&gt;Yes",Status,"&lt;&gt;Suspend",Status,"&lt;&gt;Assigned",Status,"&lt;&gt;Open",Status,"&lt;&gt;Hold&gt;",ResolvedDate,"&gt;="&amp;$C$1,ResolvedDate,"&lt;="&amp;$F$1)</f>
        <v/>
      </c>
      <c r="F1151" s="137">
        <f>COUNTIFS(Severity,$B1151,SLA_Breach,"Yes",Status,"&lt;&gt;Suspend",Status,"&lt;&gt;Assigned",Status,"&lt;&gt;Open",Status,"&lt;&gt;Hold&gt;",ResolvedDate,"&gt;="&amp;$C$1,ResolvedDate,"&lt;="&amp;$F$1)</f>
        <v/>
      </c>
      <c r="G1151" s="137">
        <f>COUNTIFS(Severity,$B1151,AssignedDate,"&gt;=01/01/2017 12:00:00 AM",AssignedDate,"&lt;="&amp;$F$1)</f>
        <v/>
      </c>
      <c r="H1151" s="177" t="n"/>
      <c r="L1151" s="57" t="n">
        <v>0</v>
      </c>
      <c r="M1151" s="57" t="n"/>
    </row>
    <row r="1152" spans="1:13">
      <c r="A1152" s="137" t="n">
        <v>1</v>
      </c>
      <c r="B1152" s="100" t="s">
        <v>525</v>
      </c>
      <c r="C1152" s="137">
        <f>COUNTIFS(Severity,$B1152,AssignedDate,"&gt;="&amp;$C$1,AssignedDate,"&lt;="&amp;$F$1)</f>
        <v/>
      </c>
      <c r="D1152" s="137">
        <f>COUNTIFS(Severity,$B1152,Status,"&lt;&gt;Suspend",Status,"&lt;&gt;Assigned",Status,"&lt;&gt;Open",Status,"&lt;&gt;Hold",ResolvedDate,"&gt;="&amp;$C$1,ResolvedDate,"&lt;="&amp;$F$1)</f>
        <v/>
      </c>
      <c r="E1152" s="137">
        <f>COUNTIFS(Severity,$B1152,SLA_Breach,"&lt;&gt;Yes",Status,"&lt;&gt;Suspend",Status,"&lt;&gt;Assigned",Status,"&lt;&gt;Open",Status,"&lt;&gt;Hold&gt;",ResolvedDate,"&gt;="&amp;$C$1,ResolvedDate,"&lt;="&amp;$F$1)</f>
        <v/>
      </c>
      <c r="F1152" s="137">
        <f>COUNTIFS(Severity,$B1152,SLA_Breach,"Yes",Status,"&lt;&gt;Suspend",Status,"&lt;&gt;Assigned",Status,"&lt;&gt;Open",Status,"&lt;&gt;Hold&gt;",ResolvedDate,"&gt;="&amp;$C$1,ResolvedDate,"&lt;="&amp;$F$1)</f>
        <v/>
      </c>
      <c r="G1152" s="137">
        <f>COUNTIFS(Severity,$B1152,AssignedDate,"&gt;=01/01/2017 12:00:00 AM",AssignedDate,"&lt;="&amp;$F$1)</f>
        <v/>
      </c>
      <c r="H1152" s="177" t="n"/>
      <c r="L1152" s="57" t="n">
        <v>0</v>
      </c>
      <c r="M1152" s="57" t="n"/>
    </row>
    <row r="1153" spans="1:13">
      <c r="A1153" s="137" t="n">
        <v>1</v>
      </c>
      <c r="B1153" s="100" t="s">
        <v>525</v>
      </c>
      <c r="C1153" s="137">
        <f>COUNTIFS(Severity,$B1153,AssignedDate,"&gt;="&amp;$C$1,AssignedDate,"&lt;="&amp;$F$1)</f>
        <v/>
      </c>
      <c r="D1153" s="137">
        <f>COUNTIFS(Severity,$B1153,Status,"&lt;&gt;Suspend",Status,"&lt;&gt;Assigned",Status,"&lt;&gt;Open",Status,"&lt;&gt;Hold",ResolvedDate,"&gt;="&amp;$C$1,ResolvedDate,"&lt;="&amp;$F$1)</f>
        <v/>
      </c>
      <c r="E1153" s="137">
        <f>COUNTIFS(Severity,$B1153,SLA_Breach,"&lt;&gt;Yes",Status,"&lt;&gt;Suspend",Status,"&lt;&gt;Assigned",Status,"&lt;&gt;Open",Status,"&lt;&gt;Hold&gt;",ResolvedDate,"&gt;="&amp;$C$1,ResolvedDate,"&lt;="&amp;$F$1)</f>
        <v/>
      </c>
      <c r="F1153" s="137">
        <f>COUNTIFS(Severity,$B1153,SLA_Breach,"Yes",Status,"&lt;&gt;Suspend",Status,"&lt;&gt;Assigned",Status,"&lt;&gt;Open",Status,"&lt;&gt;Hold&gt;",ResolvedDate,"&gt;="&amp;$C$1,ResolvedDate,"&lt;="&amp;$F$1)</f>
        <v/>
      </c>
      <c r="G1153" s="137">
        <f>COUNTIFS(Severity,$B1153,AssignedDate,"&gt;=01/01/2017 12:00:00 AM",AssignedDate,"&lt;="&amp;$F$1)</f>
        <v/>
      </c>
      <c r="H1153" s="177" t="n"/>
      <c r="L1153" s="57" t="n">
        <v>0</v>
      </c>
      <c r="M1153" s="57" t="n"/>
    </row>
    <row r="1154" spans="1:13">
      <c r="A1154" s="137" t="n">
        <v>1</v>
      </c>
      <c r="B1154" s="100" t="s">
        <v>525</v>
      </c>
      <c r="C1154" s="137">
        <f>COUNTIFS(Severity,$B1154,AssignedDate,"&gt;="&amp;$C$1,AssignedDate,"&lt;="&amp;$F$1)</f>
        <v/>
      </c>
      <c r="D1154" s="137">
        <f>COUNTIFS(Severity,$B1154,Status,"&lt;&gt;Suspend",Status,"&lt;&gt;Assigned",Status,"&lt;&gt;Open",Status,"&lt;&gt;Hold",ResolvedDate,"&gt;="&amp;$C$1,ResolvedDate,"&lt;="&amp;$F$1)</f>
        <v/>
      </c>
      <c r="E1154" s="137">
        <f>COUNTIFS(Severity,$B1154,SLA_Breach,"&lt;&gt;Yes",Status,"&lt;&gt;Suspend",Status,"&lt;&gt;Assigned",Status,"&lt;&gt;Open",Status,"&lt;&gt;Hold&gt;",ResolvedDate,"&gt;="&amp;$C$1,ResolvedDate,"&lt;="&amp;$F$1)</f>
        <v/>
      </c>
      <c r="F1154" s="137">
        <f>COUNTIFS(Severity,$B1154,SLA_Breach,"Yes",Status,"&lt;&gt;Suspend",Status,"&lt;&gt;Assigned",Status,"&lt;&gt;Open",Status,"&lt;&gt;Hold&gt;",ResolvedDate,"&gt;="&amp;$C$1,ResolvedDate,"&lt;="&amp;$F$1)</f>
        <v/>
      </c>
      <c r="G1154" s="137">
        <f>COUNTIFS(Severity,$B1154,AssignedDate,"&gt;=01/01/2017 12:00:00 AM",AssignedDate,"&lt;="&amp;$F$1)</f>
        <v/>
      </c>
      <c r="H1154" s="177" t="n"/>
      <c r="L1154" s="57" t="n">
        <v>0</v>
      </c>
      <c r="M1154" s="57" t="n"/>
    </row>
    <row r="1155" spans="1:13">
      <c r="A1155" s="137" t="n">
        <v>1</v>
      </c>
      <c r="B1155" s="100" t="s">
        <v>525</v>
      </c>
      <c r="C1155" s="137">
        <f>COUNTIFS(Severity,$B1155,AssignedDate,"&gt;="&amp;$C$1,AssignedDate,"&lt;="&amp;$F$1)</f>
        <v/>
      </c>
      <c r="D1155" s="137">
        <f>COUNTIFS(Severity,$B1155,Status,"&lt;&gt;Suspend",Status,"&lt;&gt;Assigned",Status,"&lt;&gt;Open",Status,"&lt;&gt;Hold",ResolvedDate,"&gt;="&amp;$C$1,ResolvedDate,"&lt;="&amp;$F$1)</f>
        <v/>
      </c>
      <c r="E1155" s="137">
        <f>COUNTIFS(Severity,$B1155,SLA_Breach,"&lt;&gt;Yes",Status,"&lt;&gt;Suspend",Status,"&lt;&gt;Assigned",Status,"&lt;&gt;Open",Status,"&lt;&gt;Hold&gt;",ResolvedDate,"&gt;="&amp;$C$1,ResolvedDate,"&lt;="&amp;$F$1)</f>
        <v/>
      </c>
      <c r="F1155" s="137">
        <f>COUNTIFS(Severity,$B1155,SLA_Breach,"Yes",Status,"&lt;&gt;Suspend",Status,"&lt;&gt;Assigned",Status,"&lt;&gt;Open",Status,"&lt;&gt;Hold&gt;",ResolvedDate,"&gt;="&amp;$C$1,ResolvedDate,"&lt;="&amp;$F$1)</f>
        <v/>
      </c>
      <c r="G1155" s="137">
        <f>COUNTIFS(Severity,$B1155,AssignedDate,"&gt;=01/01/2017 12:00:00 AM",AssignedDate,"&lt;="&amp;$F$1)</f>
        <v/>
      </c>
      <c r="H1155" s="177" t="n"/>
      <c r="L1155" s="57" t="n">
        <v>0</v>
      </c>
      <c r="M1155" s="57" t="n"/>
    </row>
    <row r="1156" spans="1:13">
      <c r="A1156" s="137" t="n">
        <v>1</v>
      </c>
      <c r="B1156" s="100" t="s">
        <v>525</v>
      </c>
      <c r="C1156" s="137">
        <f>COUNTIFS(Severity,$B1156,AssignedDate,"&gt;="&amp;$C$1,AssignedDate,"&lt;="&amp;$F$1)</f>
        <v/>
      </c>
      <c r="D1156" s="137">
        <f>COUNTIFS(Severity,$B1156,Status,"&lt;&gt;Suspend",Status,"&lt;&gt;Assigned",Status,"&lt;&gt;Open",Status,"&lt;&gt;Hold",ResolvedDate,"&gt;="&amp;$C$1,ResolvedDate,"&lt;="&amp;$F$1)</f>
        <v/>
      </c>
      <c r="E1156" s="137">
        <f>COUNTIFS(Severity,$B1156,SLA_Breach,"&lt;&gt;Yes",Status,"&lt;&gt;Suspend",Status,"&lt;&gt;Assigned",Status,"&lt;&gt;Open",Status,"&lt;&gt;Hold&gt;",ResolvedDate,"&gt;="&amp;$C$1,ResolvedDate,"&lt;="&amp;$F$1)</f>
        <v/>
      </c>
      <c r="F1156" s="137">
        <f>COUNTIFS(Severity,$B1156,SLA_Breach,"Yes",Status,"&lt;&gt;Suspend",Status,"&lt;&gt;Assigned",Status,"&lt;&gt;Open",Status,"&lt;&gt;Hold&gt;",ResolvedDate,"&gt;="&amp;$C$1,ResolvedDate,"&lt;="&amp;$F$1)</f>
        <v/>
      </c>
      <c r="G1156" s="137">
        <f>COUNTIFS(Severity,$B1156,AssignedDate,"&gt;=01/01/2017 12:00:00 AM",AssignedDate,"&lt;="&amp;$F$1)</f>
        <v/>
      </c>
      <c r="H1156" s="177" t="n"/>
      <c r="L1156" s="57" t="n">
        <v>0</v>
      </c>
      <c r="M1156" s="57" t="n"/>
    </row>
    <row r="1157" spans="1:13">
      <c r="A1157" s="137" t="n">
        <v>1</v>
      </c>
      <c r="B1157" s="100" t="s">
        <v>525</v>
      </c>
      <c r="C1157" s="137">
        <f>COUNTIFS(Severity,$B1157,AssignedDate,"&gt;="&amp;$C$1,AssignedDate,"&lt;="&amp;$F$1)</f>
        <v/>
      </c>
      <c r="D1157" s="137">
        <f>COUNTIFS(Severity,$B1157,Status,"&lt;&gt;Suspend",Status,"&lt;&gt;Assigned",Status,"&lt;&gt;Open",Status,"&lt;&gt;Hold",ResolvedDate,"&gt;="&amp;$C$1,ResolvedDate,"&lt;="&amp;$F$1)</f>
        <v/>
      </c>
      <c r="E1157" s="137">
        <f>COUNTIFS(Severity,$B1157,SLA_Breach,"&lt;&gt;Yes",Status,"&lt;&gt;Suspend",Status,"&lt;&gt;Assigned",Status,"&lt;&gt;Open",Status,"&lt;&gt;Hold&gt;",ResolvedDate,"&gt;="&amp;$C$1,ResolvedDate,"&lt;="&amp;$F$1)</f>
        <v/>
      </c>
      <c r="F1157" s="137">
        <f>COUNTIFS(Severity,$B1157,SLA_Breach,"Yes",Status,"&lt;&gt;Suspend",Status,"&lt;&gt;Assigned",Status,"&lt;&gt;Open",Status,"&lt;&gt;Hold&gt;",ResolvedDate,"&gt;="&amp;$C$1,ResolvedDate,"&lt;="&amp;$F$1)</f>
        <v/>
      </c>
      <c r="G1157" s="137">
        <f>COUNTIFS(Severity,$B1157,AssignedDate,"&gt;=01/01/2017 12:00:00 AM",AssignedDate,"&lt;="&amp;$F$1)</f>
        <v/>
      </c>
      <c r="H1157" s="177" t="n"/>
      <c r="L1157" s="57" t="n">
        <v>0</v>
      </c>
      <c r="M1157" s="57" t="n"/>
    </row>
    <row r="1158" spans="1:13">
      <c r="A1158" s="137" t="n">
        <v>1</v>
      </c>
      <c r="B1158" s="100" t="s">
        <v>525</v>
      </c>
      <c r="C1158" s="137">
        <f>COUNTIFS(Severity,$B1158,AssignedDate,"&gt;="&amp;$C$1,AssignedDate,"&lt;="&amp;$F$1)</f>
        <v/>
      </c>
      <c r="D1158" s="137">
        <f>COUNTIFS(Severity,$B1158,Status,"&lt;&gt;Suspend",Status,"&lt;&gt;Assigned",Status,"&lt;&gt;Open",Status,"&lt;&gt;Hold",ResolvedDate,"&gt;="&amp;$C$1,ResolvedDate,"&lt;="&amp;$F$1)</f>
        <v/>
      </c>
      <c r="E1158" s="137">
        <f>COUNTIFS(Severity,$B1158,SLA_Breach,"&lt;&gt;Yes",Status,"&lt;&gt;Suspend",Status,"&lt;&gt;Assigned",Status,"&lt;&gt;Open",Status,"&lt;&gt;Hold&gt;",ResolvedDate,"&gt;="&amp;$C$1,ResolvedDate,"&lt;="&amp;$F$1)</f>
        <v/>
      </c>
      <c r="F1158" s="137">
        <f>COUNTIFS(Severity,$B1158,SLA_Breach,"Yes",Status,"&lt;&gt;Suspend",Status,"&lt;&gt;Assigned",Status,"&lt;&gt;Open",Status,"&lt;&gt;Hold&gt;",ResolvedDate,"&gt;="&amp;$C$1,ResolvedDate,"&lt;="&amp;$F$1)</f>
        <v/>
      </c>
      <c r="G1158" s="137">
        <f>COUNTIFS(Severity,$B1158,AssignedDate,"&gt;=01/01/2017 12:00:00 AM",AssignedDate,"&lt;="&amp;$F$1)</f>
        <v/>
      </c>
      <c r="H1158" s="177" t="n"/>
      <c r="L1158" s="57" t="n">
        <v>0</v>
      </c>
      <c r="M1158" s="57" t="n"/>
    </row>
    <row r="1159" spans="1:13">
      <c r="A1159" s="137" t="n">
        <v>1</v>
      </c>
      <c r="B1159" s="100" t="s">
        <v>525</v>
      </c>
      <c r="C1159" s="137">
        <f>COUNTIFS(Severity,$B1159,AssignedDate,"&gt;="&amp;$C$1,AssignedDate,"&lt;="&amp;$F$1)</f>
        <v/>
      </c>
      <c r="D1159" s="137">
        <f>COUNTIFS(Severity,$B1159,Status,"&lt;&gt;Suspend",Status,"&lt;&gt;Assigned",Status,"&lt;&gt;Open",Status,"&lt;&gt;Hold",ResolvedDate,"&gt;="&amp;$C$1,ResolvedDate,"&lt;="&amp;$F$1)</f>
        <v/>
      </c>
      <c r="E1159" s="137">
        <f>COUNTIFS(Severity,$B1159,SLA_Breach,"&lt;&gt;Yes",Status,"&lt;&gt;Suspend",Status,"&lt;&gt;Assigned",Status,"&lt;&gt;Open",Status,"&lt;&gt;Hold&gt;",ResolvedDate,"&gt;="&amp;$C$1,ResolvedDate,"&lt;="&amp;$F$1)</f>
        <v/>
      </c>
      <c r="F1159" s="137">
        <f>COUNTIFS(Severity,$B1159,SLA_Breach,"Yes",Status,"&lt;&gt;Suspend",Status,"&lt;&gt;Assigned",Status,"&lt;&gt;Open",Status,"&lt;&gt;Hold&gt;",ResolvedDate,"&gt;="&amp;$C$1,ResolvedDate,"&lt;="&amp;$F$1)</f>
        <v/>
      </c>
      <c r="G1159" s="137">
        <f>COUNTIFS(Severity,$B1159,AssignedDate,"&gt;=01/01/2017 12:00:00 AM",AssignedDate,"&lt;="&amp;$F$1)</f>
        <v/>
      </c>
      <c r="H1159" s="177" t="n"/>
      <c r="L1159" s="57" t="n">
        <v>0</v>
      </c>
      <c r="M1159" s="57" t="n"/>
    </row>
    <row r="1160" spans="1:13">
      <c r="A1160" s="137" t="n">
        <v>1</v>
      </c>
      <c r="B1160" s="100" t="s">
        <v>525</v>
      </c>
      <c r="C1160" s="137">
        <f>COUNTIFS(Severity,$B1160,AssignedDate,"&gt;="&amp;$C$1,AssignedDate,"&lt;="&amp;$F$1)</f>
        <v/>
      </c>
      <c r="D1160" s="137">
        <f>COUNTIFS(Severity,$B1160,Status,"&lt;&gt;Suspend",Status,"&lt;&gt;Assigned",Status,"&lt;&gt;Open",Status,"&lt;&gt;Hold",ResolvedDate,"&gt;="&amp;$C$1,ResolvedDate,"&lt;="&amp;$F$1)</f>
        <v/>
      </c>
      <c r="E1160" s="137">
        <f>COUNTIFS(Severity,$B1160,SLA_Breach,"&lt;&gt;Yes",Status,"&lt;&gt;Suspend",Status,"&lt;&gt;Assigned",Status,"&lt;&gt;Open",Status,"&lt;&gt;Hold&gt;",ResolvedDate,"&gt;="&amp;$C$1,ResolvedDate,"&lt;="&amp;$F$1)</f>
        <v/>
      </c>
      <c r="F1160" s="137">
        <f>COUNTIFS(Severity,$B1160,SLA_Breach,"Yes",Status,"&lt;&gt;Suspend",Status,"&lt;&gt;Assigned",Status,"&lt;&gt;Open",Status,"&lt;&gt;Hold&gt;",ResolvedDate,"&gt;="&amp;$C$1,ResolvedDate,"&lt;="&amp;$F$1)</f>
        <v/>
      </c>
      <c r="G1160" s="137">
        <f>COUNTIFS(Severity,$B1160,AssignedDate,"&gt;=01/01/2017 12:00:00 AM",AssignedDate,"&lt;="&amp;$F$1)</f>
        <v/>
      </c>
      <c r="H1160" s="177" t="n"/>
      <c r="L1160" s="57" t="n">
        <v>0</v>
      </c>
      <c r="M1160" s="57" t="n"/>
    </row>
    <row r="1161" spans="1:13">
      <c r="A1161" s="137" t="n">
        <v>1</v>
      </c>
      <c r="B1161" s="100" t="s">
        <v>525</v>
      </c>
      <c r="C1161" s="137">
        <f>COUNTIFS(Severity,$B1161,AssignedDate,"&gt;="&amp;$C$1,AssignedDate,"&lt;="&amp;$F$1)</f>
        <v/>
      </c>
      <c r="D1161" s="137">
        <f>COUNTIFS(Severity,$B1161,Status,"&lt;&gt;Suspend",Status,"&lt;&gt;Assigned",Status,"&lt;&gt;Open",Status,"&lt;&gt;Hold",ResolvedDate,"&gt;="&amp;$C$1,ResolvedDate,"&lt;="&amp;$F$1)</f>
        <v/>
      </c>
      <c r="E1161" s="137">
        <f>COUNTIFS(Severity,$B1161,SLA_Breach,"&lt;&gt;Yes",Status,"&lt;&gt;Suspend",Status,"&lt;&gt;Assigned",Status,"&lt;&gt;Open",Status,"&lt;&gt;Hold&gt;",ResolvedDate,"&gt;="&amp;$C$1,ResolvedDate,"&lt;="&amp;$F$1)</f>
        <v/>
      </c>
      <c r="F1161" s="137">
        <f>COUNTIFS(Severity,$B1161,SLA_Breach,"Yes",Status,"&lt;&gt;Suspend",Status,"&lt;&gt;Assigned",Status,"&lt;&gt;Open",Status,"&lt;&gt;Hold&gt;",ResolvedDate,"&gt;="&amp;$C$1,ResolvedDate,"&lt;="&amp;$F$1)</f>
        <v/>
      </c>
      <c r="G1161" s="137">
        <f>COUNTIFS(Severity,$B1161,AssignedDate,"&gt;=01/01/2017 12:00:00 AM",AssignedDate,"&lt;="&amp;$F$1)</f>
        <v/>
      </c>
      <c r="H1161" s="177" t="n"/>
      <c r="L1161" s="57" t="n">
        <v>0</v>
      </c>
      <c r="M1161" s="57" t="n"/>
    </row>
    <row r="1162" spans="1:13">
      <c r="A1162" s="137" t="n">
        <v>1</v>
      </c>
      <c r="B1162" s="100" t="s">
        <v>525</v>
      </c>
      <c r="C1162" s="137">
        <f>COUNTIFS(Severity,$B1162,AssignedDate,"&gt;="&amp;$C$1,AssignedDate,"&lt;="&amp;$F$1)</f>
        <v/>
      </c>
      <c r="D1162" s="137">
        <f>COUNTIFS(Severity,$B1162,Status,"&lt;&gt;Suspend",Status,"&lt;&gt;Assigned",Status,"&lt;&gt;Open",Status,"&lt;&gt;Hold",ResolvedDate,"&gt;="&amp;$C$1,ResolvedDate,"&lt;="&amp;$F$1)</f>
        <v/>
      </c>
      <c r="E1162" s="137">
        <f>COUNTIFS(Severity,$B1162,SLA_Breach,"&lt;&gt;Yes",Status,"&lt;&gt;Suspend",Status,"&lt;&gt;Assigned",Status,"&lt;&gt;Open",Status,"&lt;&gt;Hold&gt;",ResolvedDate,"&gt;="&amp;$C$1,ResolvedDate,"&lt;="&amp;$F$1)</f>
        <v/>
      </c>
      <c r="F1162" s="137">
        <f>COUNTIFS(Severity,$B1162,SLA_Breach,"Yes",Status,"&lt;&gt;Suspend",Status,"&lt;&gt;Assigned",Status,"&lt;&gt;Open",Status,"&lt;&gt;Hold&gt;",ResolvedDate,"&gt;="&amp;$C$1,ResolvedDate,"&lt;="&amp;$F$1)</f>
        <v/>
      </c>
      <c r="G1162" s="137">
        <f>COUNTIFS(Severity,$B1162,AssignedDate,"&gt;=01/01/2017 12:00:00 AM",AssignedDate,"&lt;="&amp;$F$1)</f>
        <v/>
      </c>
      <c r="H1162" s="177" t="n"/>
      <c r="L1162" s="57" t="n">
        <v>0</v>
      </c>
      <c r="M1162" s="57" t="n"/>
    </row>
    <row r="1163" spans="1:13">
      <c r="A1163" s="137" t="n">
        <v>1</v>
      </c>
      <c r="B1163" s="100" t="s">
        <v>525</v>
      </c>
      <c r="C1163" s="137">
        <f>COUNTIFS(Severity,$B1163,AssignedDate,"&gt;="&amp;$C$1,AssignedDate,"&lt;="&amp;$F$1)</f>
        <v/>
      </c>
      <c r="D1163" s="137">
        <f>COUNTIFS(Severity,$B1163,Status,"&lt;&gt;Suspend",Status,"&lt;&gt;Assigned",Status,"&lt;&gt;Open",Status,"&lt;&gt;Hold",ResolvedDate,"&gt;="&amp;$C$1,ResolvedDate,"&lt;="&amp;$F$1)</f>
        <v/>
      </c>
      <c r="E1163" s="137">
        <f>COUNTIFS(Severity,$B1163,SLA_Breach,"&lt;&gt;Yes",Status,"&lt;&gt;Suspend",Status,"&lt;&gt;Assigned",Status,"&lt;&gt;Open",Status,"&lt;&gt;Hold&gt;",ResolvedDate,"&gt;="&amp;$C$1,ResolvedDate,"&lt;="&amp;$F$1)</f>
        <v/>
      </c>
      <c r="F1163" s="137">
        <f>COUNTIFS(Severity,$B1163,SLA_Breach,"Yes",Status,"&lt;&gt;Suspend",Status,"&lt;&gt;Assigned",Status,"&lt;&gt;Open",Status,"&lt;&gt;Hold&gt;",ResolvedDate,"&gt;="&amp;$C$1,ResolvedDate,"&lt;="&amp;$F$1)</f>
        <v/>
      </c>
      <c r="G1163" s="137">
        <f>COUNTIFS(Severity,$B1163,AssignedDate,"&gt;=01/01/2017 12:00:00 AM",AssignedDate,"&lt;="&amp;$F$1)</f>
        <v/>
      </c>
      <c r="H1163" s="177" t="n"/>
      <c r="L1163" s="57" t="n">
        <v>0</v>
      </c>
      <c r="M1163" s="57" t="n"/>
    </row>
    <row r="1164" spans="1:13">
      <c r="A1164" s="137" t="n">
        <v>1</v>
      </c>
      <c r="B1164" s="100" t="s">
        <v>525</v>
      </c>
      <c r="C1164" s="137">
        <f>COUNTIFS(Severity,$B1164,AssignedDate,"&gt;="&amp;$C$1,AssignedDate,"&lt;="&amp;$F$1)</f>
        <v/>
      </c>
      <c r="D1164" s="137">
        <f>COUNTIFS(Severity,$B1164,Status,"&lt;&gt;Suspend",Status,"&lt;&gt;Assigned",Status,"&lt;&gt;Open",Status,"&lt;&gt;Hold",ResolvedDate,"&gt;="&amp;$C$1,ResolvedDate,"&lt;="&amp;$F$1)</f>
        <v/>
      </c>
      <c r="E1164" s="137">
        <f>COUNTIFS(Severity,$B1164,SLA_Breach,"&lt;&gt;Yes",Status,"&lt;&gt;Suspend",Status,"&lt;&gt;Assigned",Status,"&lt;&gt;Open",Status,"&lt;&gt;Hold&gt;",ResolvedDate,"&gt;="&amp;$C$1,ResolvedDate,"&lt;="&amp;$F$1)</f>
        <v/>
      </c>
      <c r="F1164" s="137">
        <f>COUNTIFS(Severity,$B1164,SLA_Breach,"Yes",Status,"&lt;&gt;Suspend",Status,"&lt;&gt;Assigned",Status,"&lt;&gt;Open",Status,"&lt;&gt;Hold&gt;",ResolvedDate,"&gt;="&amp;$C$1,ResolvedDate,"&lt;="&amp;$F$1)</f>
        <v/>
      </c>
      <c r="G1164" s="137">
        <f>COUNTIFS(Severity,$B1164,AssignedDate,"&gt;=01/01/2017 12:00:00 AM",AssignedDate,"&lt;="&amp;$F$1)</f>
        <v/>
      </c>
      <c r="H1164" s="177" t="n"/>
      <c r="L1164" s="57" t="n">
        <v>0</v>
      </c>
      <c r="M1164" s="57" t="n"/>
    </row>
    <row r="1165" spans="1:13">
      <c r="A1165" s="137" t="n">
        <v>1</v>
      </c>
      <c r="B1165" s="100" t="s">
        <v>525</v>
      </c>
      <c r="C1165" s="137">
        <f>COUNTIFS(Severity,$B1165,AssignedDate,"&gt;="&amp;$C$1,AssignedDate,"&lt;="&amp;$F$1)</f>
        <v/>
      </c>
      <c r="D1165" s="137">
        <f>COUNTIFS(Severity,$B1165,Status,"&lt;&gt;Suspend",Status,"&lt;&gt;Assigned",Status,"&lt;&gt;Open",Status,"&lt;&gt;Hold",ResolvedDate,"&gt;="&amp;$C$1,ResolvedDate,"&lt;="&amp;$F$1)</f>
        <v/>
      </c>
      <c r="E1165" s="137">
        <f>COUNTIFS(Severity,$B1165,SLA_Breach,"&lt;&gt;Yes",Status,"&lt;&gt;Suspend",Status,"&lt;&gt;Assigned",Status,"&lt;&gt;Open",Status,"&lt;&gt;Hold&gt;",ResolvedDate,"&gt;="&amp;$C$1,ResolvedDate,"&lt;="&amp;$F$1)</f>
        <v/>
      </c>
      <c r="F1165" s="137">
        <f>COUNTIFS(Severity,$B1165,SLA_Breach,"Yes",Status,"&lt;&gt;Suspend",Status,"&lt;&gt;Assigned",Status,"&lt;&gt;Open",Status,"&lt;&gt;Hold&gt;",ResolvedDate,"&gt;="&amp;$C$1,ResolvedDate,"&lt;="&amp;$F$1)</f>
        <v/>
      </c>
      <c r="G1165" s="137">
        <f>COUNTIFS(Severity,$B1165,AssignedDate,"&gt;=01/01/2017 12:00:00 AM",AssignedDate,"&lt;="&amp;$F$1)</f>
        <v/>
      </c>
      <c r="H1165" s="177" t="n"/>
      <c r="L1165" s="57" t="n">
        <v>0</v>
      </c>
      <c r="M1165" s="57" t="n"/>
    </row>
    <row r="1166" spans="1:13">
      <c r="A1166" s="137" t="n">
        <v>1</v>
      </c>
      <c r="B1166" s="100" t="s">
        <v>525</v>
      </c>
      <c r="C1166" s="137">
        <f>COUNTIFS(Severity,$B1166,AssignedDate,"&gt;="&amp;$C$1,AssignedDate,"&lt;="&amp;$F$1)</f>
        <v/>
      </c>
      <c r="D1166" s="137">
        <f>COUNTIFS(Severity,$B1166,Status,"&lt;&gt;Suspend",Status,"&lt;&gt;Assigned",Status,"&lt;&gt;Open",Status,"&lt;&gt;Hold",ResolvedDate,"&gt;="&amp;$C$1,ResolvedDate,"&lt;="&amp;$F$1)</f>
        <v/>
      </c>
      <c r="E1166" s="137">
        <f>COUNTIFS(Severity,$B1166,SLA_Breach,"&lt;&gt;Yes",Status,"&lt;&gt;Suspend",Status,"&lt;&gt;Assigned",Status,"&lt;&gt;Open",Status,"&lt;&gt;Hold&gt;",ResolvedDate,"&gt;="&amp;$C$1,ResolvedDate,"&lt;="&amp;$F$1)</f>
        <v/>
      </c>
      <c r="F1166" s="137">
        <f>COUNTIFS(Severity,$B1166,SLA_Breach,"Yes",Status,"&lt;&gt;Suspend",Status,"&lt;&gt;Assigned",Status,"&lt;&gt;Open",Status,"&lt;&gt;Hold&gt;",ResolvedDate,"&gt;="&amp;$C$1,ResolvedDate,"&lt;="&amp;$F$1)</f>
        <v/>
      </c>
      <c r="G1166" s="137">
        <f>COUNTIFS(Severity,$B1166,AssignedDate,"&gt;=01/01/2017 12:00:00 AM",AssignedDate,"&lt;="&amp;$F$1)</f>
        <v/>
      </c>
      <c r="H1166" s="177" t="n"/>
      <c r="L1166" s="57" t="n">
        <v>0</v>
      </c>
      <c r="M1166" s="57" t="n"/>
    </row>
    <row r="1167" spans="1:13">
      <c r="A1167" s="137" t="n">
        <v>1</v>
      </c>
      <c r="B1167" s="100" t="s">
        <v>525</v>
      </c>
      <c r="C1167" s="137">
        <f>COUNTIFS(Severity,$B1167,AssignedDate,"&gt;="&amp;$C$1,AssignedDate,"&lt;="&amp;$F$1)</f>
        <v/>
      </c>
      <c r="D1167" s="137">
        <f>COUNTIFS(Severity,$B1167,Status,"&lt;&gt;Suspend",Status,"&lt;&gt;Assigned",Status,"&lt;&gt;Open",Status,"&lt;&gt;Hold",ResolvedDate,"&gt;="&amp;$C$1,ResolvedDate,"&lt;="&amp;$F$1)</f>
        <v/>
      </c>
      <c r="E1167" s="137">
        <f>COUNTIFS(Severity,$B1167,SLA_Breach,"&lt;&gt;Yes",Status,"&lt;&gt;Suspend",Status,"&lt;&gt;Assigned",Status,"&lt;&gt;Open",Status,"&lt;&gt;Hold&gt;",ResolvedDate,"&gt;="&amp;$C$1,ResolvedDate,"&lt;="&amp;$F$1)</f>
        <v/>
      </c>
      <c r="F1167" s="137">
        <f>COUNTIFS(Severity,$B1167,SLA_Breach,"Yes",Status,"&lt;&gt;Suspend",Status,"&lt;&gt;Assigned",Status,"&lt;&gt;Open",Status,"&lt;&gt;Hold&gt;",ResolvedDate,"&gt;="&amp;$C$1,ResolvedDate,"&lt;="&amp;$F$1)</f>
        <v/>
      </c>
      <c r="G1167" s="137">
        <f>COUNTIFS(Severity,$B1167,AssignedDate,"&gt;=01/01/2017 12:00:00 AM",AssignedDate,"&lt;="&amp;$F$1)</f>
        <v/>
      </c>
      <c r="H1167" s="177" t="n"/>
      <c r="L1167" s="57" t="n">
        <v>0</v>
      </c>
      <c r="M1167" s="57" t="n"/>
    </row>
    <row r="1168" spans="1:13">
      <c r="A1168" s="137" t="n">
        <v>1</v>
      </c>
      <c r="B1168" s="100" t="s">
        <v>525</v>
      </c>
      <c r="C1168" s="137">
        <f>COUNTIFS(Severity,$B1168,AssignedDate,"&gt;="&amp;$C$1,AssignedDate,"&lt;="&amp;$F$1)</f>
        <v/>
      </c>
      <c r="D1168" s="137">
        <f>COUNTIFS(Severity,$B1168,Status,"&lt;&gt;Suspend",Status,"&lt;&gt;Assigned",Status,"&lt;&gt;Open",Status,"&lt;&gt;Hold",ResolvedDate,"&gt;="&amp;$C$1,ResolvedDate,"&lt;="&amp;$F$1)</f>
        <v/>
      </c>
      <c r="E1168" s="137">
        <f>COUNTIFS(Severity,$B1168,SLA_Breach,"&lt;&gt;Yes",Status,"&lt;&gt;Suspend",Status,"&lt;&gt;Assigned",Status,"&lt;&gt;Open",Status,"&lt;&gt;Hold&gt;",ResolvedDate,"&gt;="&amp;$C$1,ResolvedDate,"&lt;="&amp;$F$1)</f>
        <v/>
      </c>
      <c r="F1168" s="137">
        <f>COUNTIFS(Severity,$B1168,SLA_Breach,"Yes",Status,"&lt;&gt;Suspend",Status,"&lt;&gt;Assigned",Status,"&lt;&gt;Open",Status,"&lt;&gt;Hold&gt;",ResolvedDate,"&gt;="&amp;$C$1,ResolvedDate,"&lt;="&amp;$F$1)</f>
        <v/>
      </c>
      <c r="G1168" s="137">
        <f>COUNTIFS(Severity,$B1168,AssignedDate,"&gt;=01/01/2017 12:00:00 AM",AssignedDate,"&lt;="&amp;$F$1)</f>
        <v/>
      </c>
      <c r="H1168" s="177" t="n"/>
      <c r="L1168" s="57" t="n">
        <v>0</v>
      </c>
      <c r="M1168" s="57" t="n"/>
    </row>
    <row r="1169" spans="1:13">
      <c r="A1169" s="137" t="n">
        <v>1</v>
      </c>
      <c r="B1169" s="100" t="s">
        <v>525</v>
      </c>
      <c r="C1169" s="137">
        <f>COUNTIFS(Severity,$B1169,AssignedDate,"&gt;="&amp;$C$1,AssignedDate,"&lt;="&amp;$F$1)</f>
        <v/>
      </c>
      <c r="D1169" s="137">
        <f>COUNTIFS(Severity,$B1169,Status,"&lt;&gt;Suspend",Status,"&lt;&gt;Assigned",Status,"&lt;&gt;Open",Status,"&lt;&gt;Hold",ResolvedDate,"&gt;="&amp;$C$1,ResolvedDate,"&lt;="&amp;$F$1)</f>
        <v/>
      </c>
      <c r="E1169" s="137">
        <f>COUNTIFS(Severity,$B1169,SLA_Breach,"&lt;&gt;Yes",Status,"&lt;&gt;Suspend",Status,"&lt;&gt;Assigned",Status,"&lt;&gt;Open",Status,"&lt;&gt;Hold&gt;",ResolvedDate,"&gt;="&amp;$C$1,ResolvedDate,"&lt;="&amp;$F$1)</f>
        <v/>
      </c>
      <c r="F1169" s="137">
        <f>COUNTIFS(Severity,$B1169,SLA_Breach,"Yes",Status,"&lt;&gt;Suspend",Status,"&lt;&gt;Assigned",Status,"&lt;&gt;Open",Status,"&lt;&gt;Hold&gt;",ResolvedDate,"&gt;="&amp;$C$1,ResolvedDate,"&lt;="&amp;$F$1)</f>
        <v/>
      </c>
      <c r="G1169" s="137">
        <f>COUNTIFS(Severity,$B1169,AssignedDate,"&gt;=01/01/2017 12:00:00 AM",AssignedDate,"&lt;="&amp;$F$1)</f>
        <v/>
      </c>
      <c r="H1169" s="177" t="n"/>
      <c r="L1169" s="57" t="n">
        <v>0</v>
      </c>
      <c r="M1169" s="57" t="n"/>
    </row>
    <row r="1170" spans="1:13">
      <c r="A1170" s="137" t="n">
        <v>1</v>
      </c>
      <c r="B1170" s="100" t="s">
        <v>525</v>
      </c>
      <c r="C1170" s="137">
        <f>COUNTIFS(Severity,$B1170,AssignedDate,"&gt;="&amp;$C$1,AssignedDate,"&lt;="&amp;$F$1)</f>
        <v/>
      </c>
      <c r="D1170" s="137">
        <f>COUNTIFS(Severity,$B1170,Status,"&lt;&gt;Suspend",Status,"&lt;&gt;Assigned",Status,"&lt;&gt;Open",Status,"&lt;&gt;Hold",ResolvedDate,"&gt;="&amp;$C$1,ResolvedDate,"&lt;="&amp;$F$1)</f>
        <v/>
      </c>
      <c r="E1170" s="137">
        <f>COUNTIFS(Severity,$B1170,SLA_Breach,"&lt;&gt;Yes",Status,"&lt;&gt;Suspend",Status,"&lt;&gt;Assigned",Status,"&lt;&gt;Open",Status,"&lt;&gt;Hold&gt;",ResolvedDate,"&gt;="&amp;$C$1,ResolvedDate,"&lt;="&amp;$F$1)</f>
        <v/>
      </c>
      <c r="F1170" s="137">
        <f>COUNTIFS(Severity,$B1170,SLA_Breach,"Yes",Status,"&lt;&gt;Suspend",Status,"&lt;&gt;Assigned",Status,"&lt;&gt;Open",Status,"&lt;&gt;Hold&gt;",ResolvedDate,"&gt;="&amp;$C$1,ResolvedDate,"&lt;="&amp;$F$1)</f>
        <v/>
      </c>
      <c r="G1170" s="137">
        <f>COUNTIFS(Severity,$B1170,AssignedDate,"&gt;=01/01/2017 12:00:00 AM",AssignedDate,"&lt;="&amp;$F$1)</f>
        <v/>
      </c>
      <c r="H1170" s="177" t="n"/>
      <c r="L1170" s="57" t="n">
        <v>0</v>
      </c>
      <c r="M1170" s="57" t="n"/>
    </row>
    <row r="1171" spans="1:13">
      <c r="A1171" s="137" t="n">
        <v>1</v>
      </c>
      <c r="B1171" s="100" t="s">
        <v>525</v>
      </c>
      <c r="C1171" s="137">
        <f>COUNTIFS(Severity,$B1171,AssignedDate,"&gt;="&amp;$C$1,AssignedDate,"&lt;="&amp;$F$1)</f>
        <v/>
      </c>
      <c r="D1171" s="137">
        <f>COUNTIFS(Severity,$B1171,Status,"&lt;&gt;Suspend",Status,"&lt;&gt;Assigned",Status,"&lt;&gt;Open",Status,"&lt;&gt;Hold",ResolvedDate,"&gt;="&amp;$C$1,ResolvedDate,"&lt;="&amp;$F$1)</f>
        <v/>
      </c>
      <c r="E1171" s="137">
        <f>COUNTIFS(Severity,$B1171,SLA_Breach,"&lt;&gt;Yes",Status,"&lt;&gt;Suspend",Status,"&lt;&gt;Assigned",Status,"&lt;&gt;Open",Status,"&lt;&gt;Hold&gt;",ResolvedDate,"&gt;="&amp;$C$1,ResolvedDate,"&lt;="&amp;$F$1)</f>
        <v/>
      </c>
      <c r="F1171" s="137">
        <f>COUNTIFS(Severity,$B1171,SLA_Breach,"Yes",Status,"&lt;&gt;Suspend",Status,"&lt;&gt;Assigned",Status,"&lt;&gt;Open",Status,"&lt;&gt;Hold&gt;",ResolvedDate,"&gt;="&amp;$C$1,ResolvedDate,"&lt;="&amp;$F$1)</f>
        <v/>
      </c>
      <c r="G1171" s="137">
        <f>COUNTIFS(Severity,$B1171,AssignedDate,"&gt;=01/01/2017 12:00:00 AM",AssignedDate,"&lt;="&amp;$F$1)</f>
        <v/>
      </c>
      <c r="H1171" s="177" t="n"/>
      <c r="L1171" s="57" t="n">
        <v>0</v>
      </c>
      <c r="M1171" s="57" t="n"/>
    </row>
    <row r="1172" spans="1:13">
      <c r="A1172" s="137" t="n">
        <v>1</v>
      </c>
      <c r="B1172" s="100" t="s">
        <v>525</v>
      </c>
      <c r="C1172" s="137">
        <f>COUNTIFS(Severity,$B1172,AssignedDate,"&gt;="&amp;$C$1,AssignedDate,"&lt;="&amp;$F$1)</f>
        <v/>
      </c>
      <c r="D1172" s="137">
        <f>COUNTIFS(Severity,$B1172,Status,"&lt;&gt;Suspend",Status,"&lt;&gt;Assigned",Status,"&lt;&gt;Open",Status,"&lt;&gt;Hold",ResolvedDate,"&gt;="&amp;$C$1,ResolvedDate,"&lt;="&amp;$F$1)</f>
        <v/>
      </c>
      <c r="E1172" s="137">
        <f>COUNTIFS(Severity,$B1172,SLA_Breach,"&lt;&gt;Yes",Status,"&lt;&gt;Suspend",Status,"&lt;&gt;Assigned",Status,"&lt;&gt;Open",Status,"&lt;&gt;Hold&gt;",ResolvedDate,"&gt;="&amp;$C$1,ResolvedDate,"&lt;="&amp;$F$1)</f>
        <v/>
      </c>
      <c r="F1172" s="137">
        <f>COUNTIFS(Severity,$B1172,SLA_Breach,"Yes",Status,"&lt;&gt;Suspend",Status,"&lt;&gt;Assigned",Status,"&lt;&gt;Open",Status,"&lt;&gt;Hold&gt;",ResolvedDate,"&gt;="&amp;$C$1,ResolvedDate,"&lt;="&amp;$F$1)</f>
        <v/>
      </c>
      <c r="G1172" s="137">
        <f>COUNTIFS(Severity,$B1172,AssignedDate,"&gt;=01/01/2017 12:00:00 AM",AssignedDate,"&lt;="&amp;$F$1)</f>
        <v/>
      </c>
      <c r="H1172" s="177" t="n"/>
      <c r="L1172" s="57" t="n">
        <v>0</v>
      </c>
      <c r="M1172" s="57" t="n"/>
    </row>
    <row r="1173" spans="1:13">
      <c r="A1173" s="137" t="n">
        <v>1</v>
      </c>
      <c r="B1173" s="100" t="s">
        <v>525</v>
      </c>
      <c r="C1173" s="137">
        <f>COUNTIFS(Severity,$B1173,AssignedDate,"&gt;="&amp;$C$1,AssignedDate,"&lt;="&amp;$F$1)</f>
        <v/>
      </c>
      <c r="D1173" s="137">
        <f>COUNTIFS(Severity,$B1173,Status,"&lt;&gt;Suspend",Status,"&lt;&gt;Assigned",Status,"&lt;&gt;Open",Status,"&lt;&gt;Hold",ResolvedDate,"&gt;="&amp;$C$1,ResolvedDate,"&lt;="&amp;$F$1)</f>
        <v/>
      </c>
      <c r="E1173" s="137">
        <f>COUNTIFS(Severity,$B1173,SLA_Breach,"&lt;&gt;Yes",Status,"&lt;&gt;Suspend",Status,"&lt;&gt;Assigned",Status,"&lt;&gt;Open",Status,"&lt;&gt;Hold&gt;",ResolvedDate,"&gt;="&amp;$C$1,ResolvedDate,"&lt;="&amp;$F$1)</f>
        <v/>
      </c>
      <c r="F1173" s="137">
        <f>COUNTIFS(Severity,$B1173,SLA_Breach,"Yes",Status,"&lt;&gt;Suspend",Status,"&lt;&gt;Assigned",Status,"&lt;&gt;Open",Status,"&lt;&gt;Hold&gt;",ResolvedDate,"&gt;="&amp;$C$1,ResolvedDate,"&lt;="&amp;$F$1)</f>
        <v/>
      </c>
      <c r="G1173" s="137">
        <f>COUNTIFS(Severity,$B1173,AssignedDate,"&gt;=01/01/2017 12:00:00 AM",AssignedDate,"&lt;="&amp;$F$1)</f>
        <v/>
      </c>
      <c r="H1173" s="177" t="n"/>
      <c r="L1173" s="57" t="n">
        <v>0</v>
      </c>
      <c r="M1173" s="57" t="n"/>
    </row>
    <row r="1174" spans="1:13">
      <c r="A1174" s="137" t="n">
        <v>1</v>
      </c>
      <c r="B1174" s="100" t="s">
        <v>525</v>
      </c>
      <c r="C1174" s="137">
        <f>COUNTIFS(Severity,$B1174,AssignedDate,"&gt;="&amp;$C$1,AssignedDate,"&lt;="&amp;$F$1)</f>
        <v/>
      </c>
      <c r="D1174" s="137">
        <f>COUNTIFS(Severity,$B1174,Status,"&lt;&gt;Suspend",Status,"&lt;&gt;Assigned",Status,"&lt;&gt;Open",Status,"&lt;&gt;Hold",ResolvedDate,"&gt;="&amp;$C$1,ResolvedDate,"&lt;="&amp;$F$1)</f>
        <v/>
      </c>
      <c r="E1174" s="137">
        <f>COUNTIFS(Severity,$B1174,SLA_Breach,"&lt;&gt;Yes",Status,"&lt;&gt;Suspend",Status,"&lt;&gt;Assigned",Status,"&lt;&gt;Open",Status,"&lt;&gt;Hold&gt;",ResolvedDate,"&gt;="&amp;$C$1,ResolvedDate,"&lt;="&amp;$F$1)</f>
        <v/>
      </c>
      <c r="F1174" s="137">
        <f>COUNTIFS(Severity,$B1174,SLA_Breach,"Yes",Status,"&lt;&gt;Suspend",Status,"&lt;&gt;Assigned",Status,"&lt;&gt;Open",Status,"&lt;&gt;Hold&gt;",ResolvedDate,"&gt;="&amp;$C$1,ResolvedDate,"&lt;="&amp;$F$1)</f>
        <v/>
      </c>
      <c r="G1174" s="137">
        <f>COUNTIFS(Severity,$B1174,AssignedDate,"&gt;=01/01/2017 12:00:00 AM",AssignedDate,"&lt;="&amp;$F$1)</f>
        <v/>
      </c>
      <c r="H1174" s="177" t="n"/>
      <c r="L1174" s="57" t="n">
        <v>0</v>
      </c>
      <c r="M1174" s="57" t="n"/>
    </row>
    <row r="1175" spans="1:13">
      <c r="A1175" s="137" t="n">
        <v>1</v>
      </c>
      <c r="B1175" s="100" t="s">
        <v>525</v>
      </c>
      <c r="C1175" s="137">
        <f>COUNTIFS(Severity,$B1175,AssignedDate,"&gt;="&amp;$C$1,AssignedDate,"&lt;="&amp;$F$1)</f>
        <v/>
      </c>
      <c r="D1175" s="137">
        <f>COUNTIFS(Severity,$B1175,Status,"&lt;&gt;Suspend",Status,"&lt;&gt;Assigned",Status,"&lt;&gt;Open",Status,"&lt;&gt;Hold",ResolvedDate,"&gt;="&amp;$C$1,ResolvedDate,"&lt;="&amp;$F$1)</f>
        <v/>
      </c>
      <c r="E1175" s="137">
        <f>COUNTIFS(Severity,$B1175,SLA_Breach,"&lt;&gt;Yes",Status,"&lt;&gt;Suspend",Status,"&lt;&gt;Assigned",Status,"&lt;&gt;Open",Status,"&lt;&gt;Hold&gt;",ResolvedDate,"&gt;="&amp;$C$1,ResolvedDate,"&lt;="&amp;$F$1)</f>
        <v/>
      </c>
      <c r="F1175" s="137">
        <f>COUNTIFS(Severity,$B1175,SLA_Breach,"Yes",Status,"&lt;&gt;Suspend",Status,"&lt;&gt;Assigned",Status,"&lt;&gt;Open",Status,"&lt;&gt;Hold&gt;",ResolvedDate,"&gt;="&amp;$C$1,ResolvedDate,"&lt;="&amp;$F$1)</f>
        <v/>
      </c>
      <c r="G1175" s="137">
        <f>COUNTIFS(Severity,$B1175,AssignedDate,"&gt;=01/01/2017 12:00:00 AM",AssignedDate,"&lt;="&amp;$F$1)</f>
        <v/>
      </c>
      <c r="H1175" s="177" t="n"/>
      <c r="L1175" s="57" t="n">
        <v>0</v>
      </c>
      <c r="M1175" s="57" t="n"/>
    </row>
    <row r="1176" spans="1:13">
      <c r="A1176" s="137" t="n">
        <v>1</v>
      </c>
      <c r="B1176" s="100" t="s">
        <v>525</v>
      </c>
      <c r="C1176" s="137">
        <f>COUNTIFS(Severity,$B1176,AssignedDate,"&gt;="&amp;$C$1,AssignedDate,"&lt;="&amp;$F$1)</f>
        <v/>
      </c>
      <c r="D1176" s="137">
        <f>COUNTIFS(Severity,$B1176,Status,"&lt;&gt;Suspend",Status,"&lt;&gt;Assigned",Status,"&lt;&gt;Open",Status,"&lt;&gt;Hold",ResolvedDate,"&gt;="&amp;$C$1,ResolvedDate,"&lt;="&amp;$F$1)</f>
        <v/>
      </c>
      <c r="E1176" s="137">
        <f>COUNTIFS(Severity,$B1176,SLA_Breach,"&lt;&gt;Yes",Status,"&lt;&gt;Suspend",Status,"&lt;&gt;Assigned",Status,"&lt;&gt;Open",Status,"&lt;&gt;Hold&gt;",ResolvedDate,"&gt;="&amp;$C$1,ResolvedDate,"&lt;="&amp;$F$1)</f>
        <v/>
      </c>
      <c r="F1176" s="137">
        <f>COUNTIFS(Severity,$B1176,SLA_Breach,"Yes",Status,"&lt;&gt;Suspend",Status,"&lt;&gt;Assigned",Status,"&lt;&gt;Open",Status,"&lt;&gt;Hold&gt;",ResolvedDate,"&gt;="&amp;$C$1,ResolvedDate,"&lt;="&amp;$F$1)</f>
        <v/>
      </c>
      <c r="G1176" s="137">
        <f>COUNTIFS(Severity,$B1176,AssignedDate,"&gt;=01/01/2017 12:00:00 AM",AssignedDate,"&lt;="&amp;$F$1)</f>
        <v/>
      </c>
      <c r="H1176" s="177" t="n"/>
      <c r="L1176" s="57" t="n">
        <v>0</v>
      </c>
      <c r="M1176" s="57" t="n"/>
    </row>
    <row r="1177" spans="1:13">
      <c r="A1177" s="137" t="n">
        <v>1</v>
      </c>
      <c r="B1177" s="100" t="s">
        <v>525</v>
      </c>
      <c r="C1177" s="137">
        <f>COUNTIFS(Severity,$B1177,AssignedDate,"&gt;="&amp;$C$1,AssignedDate,"&lt;="&amp;$F$1)</f>
        <v/>
      </c>
      <c r="D1177" s="137">
        <f>COUNTIFS(Severity,$B1177,Status,"&lt;&gt;Suspend",Status,"&lt;&gt;Assigned",Status,"&lt;&gt;Open",Status,"&lt;&gt;Hold",ResolvedDate,"&gt;="&amp;$C$1,ResolvedDate,"&lt;="&amp;$F$1)</f>
        <v/>
      </c>
      <c r="E1177" s="137">
        <f>COUNTIFS(Severity,$B1177,SLA_Breach,"&lt;&gt;Yes",Status,"&lt;&gt;Suspend",Status,"&lt;&gt;Assigned",Status,"&lt;&gt;Open",Status,"&lt;&gt;Hold&gt;",ResolvedDate,"&gt;="&amp;$C$1,ResolvedDate,"&lt;="&amp;$F$1)</f>
        <v/>
      </c>
      <c r="F1177" s="137">
        <f>COUNTIFS(Severity,$B1177,SLA_Breach,"Yes",Status,"&lt;&gt;Suspend",Status,"&lt;&gt;Assigned",Status,"&lt;&gt;Open",Status,"&lt;&gt;Hold&gt;",ResolvedDate,"&gt;="&amp;$C$1,ResolvedDate,"&lt;="&amp;$F$1)</f>
        <v/>
      </c>
      <c r="G1177" s="137">
        <f>COUNTIFS(Severity,$B1177,AssignedDate,"&gt;=01/01/2017 12:00:00 AM",AssignedDate,"&lt;="&amp;$F$1)</f>
        <v/>
      </c>
      <c r="H1177" s="177" t="n"/>
      <c r="L1177" s="57" t="n">
        <v>0</v>
      </c>
      <c r="M1177" s="57" t="n"/>
    </row>
    <row r="1178" spans="1:13">
      <c r="A1178" s="137" t="n">
        <v>1</v>
      </c>
      <c r="B1178" s="100" t="s">
        <v>525</v>
      </c>
      <c r="C1178" s="137">
        <f>COUNTIFS(Severity,$B1178,AssignedDate,"&gt;="&amp;$C$1,AssignedDate,"&lt;="&amp;$F$1)</f>
        <v/>
      </c>
      <c r="D1178" s="137">
        <f>COUNTIFS(Severity,$B1178,Status,"&lt;&gt;Suspend",Status,"&lt;&gt;Assigned",Status,"&lt;&gt;Open",Status,"&lt;&gt;Hold",ResolvedDate,"&gt;="&amp;$C$1,ResolvedDate,"&lt;="&amp;$F$1)</f>
        <v/>
      </c>
      <c r="E1178" s="137">
        <f>COUNTIFS(Severity,$B1178,SLA_Breach,"&lt;&gt;Yes",Status,"&lt;&gt;Suspend",Status,"&lt;&gt;Assigned",Status,"&lt;&gt;Open",Status,"&lt;&gt;Hold&gt;",ResolvedDate,"&gt;="&amp;$C$1,ResolvedDate,"&lt;="&amp;$F$1)</f>
        <v/>
      </c>
      <c r="F1178" s="137">
        <f>COUNTIFS(Severity,$B1178,SLA_Breach,"Yes",Status,"&lt;&gt;Suspend",Status,"&lt;&gt;Assigned",Status,"&lt;&gt;Open",Status,"&lt;&gt;Hold&gt;",ResolvedDate,"&gt;="&amp;$C$1,ResolvedDate,"&lt;="&amp;$F$1)</f>
        <v/>
      </c>
      <c r="G1178" s="137">
        <f>COUNTIFS(Severity,$B1178,AssignedDate,"&gt;=01/01/2017 12:00:00 AM",AssignedDate,"&lt;="&amp;$F$1)</f>
        <v/>
      </c>
      <c r="H1178" s="177" t="n"/>
      <c r="L1178" s="57" t="n">
        <v>0</v>
      </c>
      <c r="M1178" s="57" t="n"/>
    </row>
    <row r="1179" spans="1:13">
      <c r="A1179" s="137" t="n">
        <v>1</v>
      </c>
      <c r="B1179" s="100" t="s">
        <v>525</v>
      </c>
      <c r="C1179" s="137">
        <f>COUNTIFS(Severity,$B1179,AssignedDate,"&gt;="&amp;$C$1,AssignedDate,"&lt;="&amp;$F$1)</f>
        <v/>
      </c>
      <c r="D1179" s="137">
        <f>COUNTIFS(Severity,$B1179,Status,"&lt;&gt;Suspend",Status,"&lt;&gt;Assigned",Status,"&lt;&gt;Open",Status,"&lt;&gt;Hold",ResolvedDate,"&gt;="&amp;$C$1,ResolvedDate,"&lt;="&amp;$F$1)</f>
        <v/>
      </c>
      <c r="E1179" s="137">
        <f>COUNTIFS(Severity,$B1179,SLA_Breach,"&lt;&gt;Yes",Status,"&lt;&gt;Suspend",Status,"&lt;&gt;Assigned",Status,"&lt;&gt;Open",Status,"&lt;&gt;Hold&gt;",ResolvedDate,"&gt;="&amp;$C$1,ResolvedDate,"&lt;="&amp;$F$1)</f>
        <v/>
      </c>
      <c r="F1179" s="137">
        <f>COUNTIFS(Severity,$B1179,SLA_Breach,"Yes",Status,"&lt;&gt;Suspend",Status,"&lt;&gt;Assigned",Status,"&lt;&gt;Open",Status,"&lt;&gt;Hold&gt;",ResolvedDate,"&gt;="&amp;$C$1,ResolvedDate,"&lt;="&amp;$F$1)</f>
        <v/>
      </c>
      <c r="G1179" s="137">
        <f>COUNTIFS(Severity,$B1179,AssignedDate,"&gt;=01/01/2017 12:00:00 AM",AssignedDate,"&lt;="&amp;$F$1)</f>
        <v/>
      </c>
      <c r="H1179" s="177" t="n"/>
      <c r="L1179" s="57" t="n">
        <v>0</v>
      </c>
      <c r="M1179" s="57" t="n"/>
    </row>
    <row r="1180" spans="1:13">
      <c r="A1180" s="137" t="n">
        <v>1</v>
      </c>
      <c r="B1180" s="100" t="s">
        <v>525</v>
      </c>
      <c r="C1180" s="137">
        <f>COUNTIFS(Severity,$B1180,AssignedDate,"&gt;="&amp;$C$1,AssignedDate,"&lt;="&amp;$F$1)</f>
        <v/>
      </c>
      <c r="D1180" s="137">
        <f>COUNTIFS(Severity,$B1180,Status,"&lt;&gt;Suspend",Status,"&lt;&gt;Assigned",Status,"&lt;&gt;Open",Status,"&lt;&gt;Hold",ResolvedDate,"&gt;="&amp;$C$1,ResolvedDate,"&lt;="&amp;$F$1)</f>
        <v/>
      </c>
      <c r="E1180" s="137">
        <f>COUNTIFS(Severity,$B1180,SLA_Breach,"&lt;&gt;Yes",Status,"&lt;&gt;Suspend",Status,"&lt;&gt;Assigned",Status,"&lt;&gt;Open",Status,"&lt;&gt;Hold&gt;",ResolvedDate,"&gt;="&amp;$C$1,ResolvedDate,"&lt;="&amp;$F$1)</f>
        <v/>
      </c>
      <c r="F1180" s="137">
        <f>COUNTIFS(Severity,$B1180,SLA_Breach,"Yes",Status,"&lt;&gt;Suspend",Status,"&lt;&gt;Assigned",Status,"&lt;&gt;Open",Status,"&lt;&gt;Hold&gt;",ResolvedDate,"&gt;="&amp;$C$1,ResolvedDate,"&lt;="&amp;$F$1)</f>
        <v/>
      </c>
      <c r="G1180" s="137">
        <f>COUNTIFS(Severity,$B1180,AssignedDate,"&gt;=01/01/2017 12:00:00 AM",AssignedDate,"&lt;="&amp;$F$1)</f>
        <v/>
      </c>
      <c r="H1180" s="177" t="n"/>
      <c r="L1180" s="57" t="n">
        <v>0</v>
      </c>
      <c r="M1180" s="57" t="n"/>
    </row>
    <row r="1181" spans="1:13">
      <c r="A1181" s="137" t="n">
        <v>1</v>
      </c>
      <c r="B1181" s="100" t="s">
        <v>525</v>
      </c>
      <c r="C1181" s="137">
        <f>COUNTIFS(Severity,$B1181,AssignedDate,"&gt;="&amp;$C$1,AssignedDate,"&lt;="&amp;$F$1)</f>
        <v/>
      </c>
      <c r="D1181" s="137">
        <f>COUNTIFS(Severity,$B1181,Status,"&lt;&gt;Suspend",Status,"&lt;&gt;Assigned",Status,"&lt;&gt;Open",Status,"&lt;&gt;Hold",ResolvedDate,"&gt;="&amp;$C$1,ResolvedDate,"&lt;="&amp;$F$1)</f>
        <v/>
      </c>
      <c r="E1181" s="137">
        <f>COUNTIFS(Severity,$B1181,SLA_Breach,"&lt;&gt;Yes",Status,"&lt;&gt;Suspend",Status,"&lt;&gt;Assigned",Status,"&lt;&gt;Open",Status,"&lt;&gt;Hold&gt;",ResolvedDate,"&gt;="&amp;$C$1,ResolvedDate,"&lt;="&amp;$F$1)</f>
        <v/>
      </c>
      <c r="F1181" s="137">
        <f>COUNTIFS(Severity,$B1181,SLA_Breach,"Yes",Status,"&lt;&gt;Suspend",Status,"&lt;&gt;Assigned",Status,"&lt;&gt;Open",Status,"&lt;&gt;Hold&gt;",ResolvedDate,"&gt;="&amp;$C$1,ResolvedDate,"&lt;="&amp;$F$1)</f>
        <v/>
      </c>
      <c r="G1181" s="137">
        <f>COUNTIFS(Severity,$B1181,AssignedDate,"&gt;=01/01/2017 12:00:00 AM",AssignedDate,"&lt;="&amp;$F$1)</f>
        <v/>
      </c>
      <c r="H1181" s="177" t="n"/>
      <c r="L1181" s="57" t="n">
        <v>0</v>
      </c>
      <c r="M1181" s="57" t="n"/>
    </row>
    <row r="1182" spans="1:13">
      <c r="A1182" s="137" t="n">
        <v>1</v>
      </c>
      <c r="B1182" s="100" t="s">
        <v>525</v>
      </c>
      <c r="C1182" s="137">
        <f>COUNTIFS(Severity,$B1182,AssignedDate,"&gt;="&amp;$C$1,AssignedDate,"&lt;="&amp;$F$1)</f>
        <v/>
      </c>
      <c r="D1182" s="137">
        <f>COUNTIFS(Severity,$B1182,Status,"&lt;&gt;Suspend",Status,"&lt;&gt;Assigned",Status,"&lt;&gt;Open",Status,"&lt;&gt;Hold",ResolvedDate,"&gt;="&amp;$C$1,ResolvedDate,"&lt;="&amp;$F$1)</f>
        <v/>
      </c>
      <c r="E1182" s="137">
        <f>COUNTIFS(Severity,$B1182,SLA_Breach,"&lt;&gt;Yes",Status,"&lt;&gt;Suspend",Status,"&lt;&gt;Assigned",Status,"&lt;&gt;Open",Status,"&lt;&gt;Hold&gt;",ResolvedDate,"&gt;="&amp;$C$1,ResolvedDate,"&lt;="&amp;$F$1)</f>
        <v/>
      </c>
      <c r="F1182" s="137">
        <f>COUNTIFS(Severity,$B1182,SLA_Breach,"Yes",Status,"&lt;&gt;Suspend",Status,"&lt;&gt;Assigned",Status,"&lt;&gt;Open",Status,"&lt;&gt;Hold&gt;",ResolvedDate,"&gt;="&amp;$C$1,ResolvedDate,"&lt;="&amp;$F$1)</f>
        <v/>
      </c>
      <c r="G1182" s="137">
        <f>COUNTIFS(Severity,$B1182,AssignedDate,"&gt;=01/01/2017 12:00:00 AM",AssignedDate,"&lt;="&amp;$F$1)</f>
        <v/>
      </c>
      <c r="H1182" s="177" t="n"/>
      <c r="L1182" s="57" t="n">
        <v>0</v>
      </c>
      <c r="M1182" s="57" t="n"/>
    </row>
    <row r="1183" spans="1:13">
      <c r="A1183" s="137" t="n">
        <v>1</v>
      </c>
      <c r="B1183" s="100" t="s">
        <v>525</v>
      </c>
      <c r="C1183" s="137">
        <f>COUNTIFS(Severity,$B1183,AssignedDate,"&gt;="&amp;$C$1,AssignedDate,"&lt;="&amp;$F$1)</f>
        <v/>
      </c>
      <c r="D1183" s="137">
        <f>COUNTIFS(Severity,$B1183,Status,"&lt;&gt;Suspend",Status,"&lt;&gt;Assigned",Status,"&lt;&gt;Open",Status,"&lt;&gt;Hold",ResolvedDate,"&gt;="&amp;$C$1,ResolvedDate,"&lt;="&amp;$F$1)</f>
        <v/>
      </c>
      <c r="E1183" s="137">
        <f>COUNTIFS(Severity,$B1183,SLA_Breach,"&lt;&gt;Yes",Status,"&lt;&gt;Suspend",Status,"&lt;&gt;Assigned",Status,"&lt;&gt;Open",Status,"&lt;&gt;Hold&gt;",ResolvedDate,"&gt;="&amp;$C$1,ResolvedDate,"&lt;="&amp;$F$1)</f>
        <v/>
      </c>
      <c r="F1183" s="137">
        <f>COUNTIFS(Severity,$B1183,SLA_Breach,"Yes",Status,"&lt;&gt;Suspend",Status,"&lt;&gt;Assigned",Status,"&lt;&gt;Open",Status,"&lt;&gt;Hold&gt;",ResolvedDate,"&gt;="&amp;$C$1,ResolvedDate,"&lt;="&amp;$F$1)</f>
        <v/>
      </c>
      <c r="G1183" s="137">
        <f>COUNTIFS(Severity,$B1183,AssignedDate,"&gt;=01/01/2017 12:00:00 AM",AssignedDate,"&lt;="&amp;$F$1)</f>
        <v/>
      </c>
      <c r="H1183" s="177" t="n"/>
      <c r="L1183" s="57" t="n">
        <v>0</v>
      </c>
      <c r="M1183" s="57" t="n"/>
    </row>
    <row r="1184" spans="1:13">
      <c r="A1184" s="137" t="n">
        <v>1</v>
      </c>
      <c r="B1184" s="100" t="s">
        <v>525</v>
      </c>
      <c r="C1184" s="137">
        <f>COUNTIFS(Severity,$B1184,AssignedDate,"&gt;="&amp;$C$1,AssignedDate,"&lt;="&amp;$F$1)</f>
        <v/>
      </c>
      <c r="D1184" s="137">
        <f>COUNTIFS(Severity,$B1184,Status,"&lt;&gt;Suspend",Status,"&lt;&gt;Assigned",Status,"&lt;&gt;Open",Status,"&lt;&gt;Hold",ResolvedDate,"&gt;="&amp;$C$1,ResolvedDate,"&lt;="&amp;$F$1)</f>
        <v/>
      </c>
      <c r="E1184" s="137">
        <f>COUNTIFS(Severity,$B1184,SLA_Breach,"&lt;&gt;Yes",Status,"&lt;&gt;Suspend",Status,"&lt;&gt;Assigned",Status,"&lt;&gt;Open",Status,"&lt;&gt;Hold&gt;",ResolvedDate,"&gt;="&amp;$C$1,ResolvedDate,"&lt;="&amp;$F$1)</f>
        <v/>
      </c>
      <c r="F1184" s="137">
        <f>COUNTIFS(Severity,$B1184,SLA_Breach,"Yes",Status,"&lt;&gt;Suspend",Status,"&lt;&gt;Assigned",Status,"&lt;&gt;Open",Status,"&lt;&gt;Hold&gt;",ResolvedDate,"&gt;="&amp;$C$1,ResolvedDate,"&lt;="&amp;$F$1)</f>
        <v/>
      </c>
      <c r="G1184" s="137">
        <f>COUNTIFS(Severity,$B1184,AssignedDate,"&gt;=01/01/2017 12:00:00 AM",AssignedDate,"&lt;="&amp;$F$1)</f>
        <v/>
      </c>
      <c r="H1184" s="177" t="n"/>
      <c r="L1184" s="57" t="n">
        <v>0</v>
      </c>
      <c r="M1184" s="57" t="n"/>
    </row>
    <row r="1185" spans="1:13">
      <c r="A1185" s="137" t="n">
        <v>1</v>
      </c>
      <c r="B1185" s="100" t="s">
        <v>525</v>
      </c>
      <c r="C1185" s="137">
        <f>COUNTIFS(Severity,$B1185,AssignedDate,"&gt;="&amp;$C$1,AssignedDate,"&lt;="&amp;$F$1)</f>
        <v/>
      </c>
      <c r="D1185" s="137">
        <f>COUNTIFS(Severity,$B1185,Status,"&lt;&gt;Suspend",Status,"&lt;&gt;Assigned",Status,"&lt;&gt;Open",Status,"&lt;&gt;Hold",ResolvedDate,"&gt;="&amp;$C$1,ResolvedDate,"&lt;="&amp;$F$1)</f>
        <v/>
      </c>
      <c r="E1185" s="137">
        <f>COUNTIFS(Severity,$B1185,SLA_Breach,"&lt;&gt;Yes",Status,"&lt;&gt;Suspend",Status,"&lt;&gt;Assigned",Status,"&lt;&gt;Open",Status,"&lt;&gt;Hold&gt;",ResolvedDate,"&gt;="&amp;$C$1,ResolvedDate,"&lt;="&amp;$F$1)</f>
        <v/>
      </c>
      <c r="F1185" s="137">
        <f>COUNTIFS(Severity,$B1185,SLA_Breach,"Yes",Status,"&lt;&gt;Suspend",Status,"&lt;&gt;Assigned",Status,"&lt;&gt;Open",Status,"&lt;&gt;Hold&gt;",ResolvedDate,"&gt;="&amp;$C$1,ResolvedDate,"&lt;="&amp;$F$1)</f>
        <v/>
      </c>
      <c r="G1185" s="137">
        <f>COUNTIFS(Severity,$B1185,AssignedDate,"&gt;=01/01/2017 12:00:00 AM",AssignedDate,"&lt;="&amp;$F$1)</f>
        <v/>
      </c>
      <c r="H1185" s="177" t="n"/>
      <c r="L1185" s="57" t="n">
        <v>0</v>
      </c>
      <c r="M1185" s="57" t="n"/>
    </row>
    <row r="1186" spans="1:13">
      <c r="A1186" s="137" t="n">
        <v>1</v>
      </c>
      <c r="B1186" s="100" t="s">
        <v>525</v>
      </c>
      <c r="C1186" s="137">
        <f>COUNTIFS(Severity,$B1186,AssignedDate,"&gt;="&amp;$C$1,AssignedDate,"&lt;="&amp;$F$1)</f>
        <v/>
      </c>
      <c r="D1186" s="137">
        <f>COUNTIFS(Severity,$B1186,Status,"&lt;&gt;Suspend",Status,"&lt;&gt;Assigned",Status,"&lt;&gt;Open",Status,"&lt;&gt;Hold",ResolvedDate,"&gt;="&amp;$C$1,ResolvedDate,"&lt;="&amp;$F$1)</f>
        <v/>
      </c>
      <c r="E1186" s="137">
        <f>COUNTIFS(Severity,$B1186,SLA_Breach,"&lt;&gt;Yes",Status,"&lt;&gt;Suspend",Status,"&lt;&gt;Assigned",Status,"&lt;&gt;Open",Status,"&lt;&gt;Hold&gt;",ResolvedDate,"&gt;="&amp;$C$1,ResolvedDate,"&lt;="&amp;$F$1)</f>
        <v/>
      </c>
      <c r="F1186" s="137">
        <f>COUNTIFS(Severity,$B1186,SLA_Breach,"Yes",Status,"&lt;&gt;Suspend",Status,"&lt;&gt;Assigned",Status,"&lt;&gt;Open",Status,"&lt;&gt;Hold&gt;",ResolvedDate,"&gt;="&amp;$C$1,ResolvedDate,"&lt;="&amp;$F$1)</f>
        <v/>
      </c>
      <c r="G1186" s="137">
        <f>COUNTIFS(Severity,$B1186,AssignedDate,"&gt;=01/01/2017 12:00:00 AM",AssignedDate,"&lt;="&amp;$F$1)</f>
        <v/>
      </c>
      <c r="H1186" s="177" t="n"/>
      <c r="L1186" s="57" t="n">
        <v>0</v>
      </c>
      <c r="M1186" s="57" t="n"/>
    </row>
    <row r="1187" spans="1:13">
      <c r="A1187" s="137" t="n">
        <v>1</v>
      </c>
      <c r="B1187" s="100" t="s">
        <v>525</v>
      </c>
      <c r="C1187" s="137">
        <f>COUNTIFS(Severity,$B1187,AssignedDate,"&gt;="&amp;$C$1,AssignedDate,"&lt;="&amp;$F$1)</f>
        <v/>
      </c>
      <c r="D1187" s="137">
        <f>COUNTIFS(Severity,$B1187,Status,"&lt;&gt;Suspend",Status,"&lt;&gt;Assigned",Status,"&lt;&gt;Open",Status,"&lt;&gt;Hold",ResolvedDate,"&gt;="&amp;$C$1,ResolvedDate,"&lt;="&amp;$F$1)</f>
        <v/>
      </c>
      <c r="E1187" s="137">
        <f>COUNTIFS(Severity,$B1187,SLA_Breach,"&lt;&gt;Yes",Status,"&lt;&gt;Suspend",Status,"&lt;&gt;Assigned",Status,"&lt;&gt;Open",Status,"&lt;&gt;Hold&gt;",ResolvedDate,"&gt;="&amp;$C$1,ResolvedDate,"&lt;="&amp;$F$1)</f>
        <v/>
      </c>
      <c r="F1187" s="137">
        <f>COUNTIFS(Severity,$B1187,SLA_Breach,"Yes",Status,"&lt;&gt;Suspend",Status,"&lt;&gt;Assigned",Status,"&lt;&gt;Open",Status,"&lt;&gt;Hold&gt;",ResolvedDate,"&gt;="&amp;$C$1,ResolvedDate,"&lt;="&amp;$F$1)</f>
        <v/>
      </c>
      <c r="G1187" s="137">
        <f>COUNTIFS(Severity,$B1187,AssignedDate,"&gt;=01/01/2017 12:00:00 AM",AssignedDate,"&lt;="&amp;$F$1)</f>
        <v/>
      </c>
      <c r="H1187" s="177" t="n"/>
      <c r="L1187" s="57" t="n">
        <v>0</v>
      </c>
      <c r="M1187" s="57" t="n"/>
    </row>
    <row r="1188" spans="1:13">
      <c r="A1188" s="137" t="n">
        <v>1</v>
      </c>
      <c r="B1188" s="100" t="s">
        <v>525</v>
      </c>
      <c r="C1188" s="137">
        <f>COUNTIFS(Severity,$B1188,AssignedDate,"&gt;="&amp;$C$1,AssignedDate,"&lt;="&amp;$F$1)</f>
        <v/>
      </c>
      <c r="D1188" s="137">
        <f>COUNTIFS(Severity,$B1188,Status,"&lt;&gt;Suspend",Status,"&lt;&gt;Assigned",Status,"&lt;&gt;Open",Status,"&lt;&gt;Hold",ResolvedDate,"&gt;="&amp;$C$1,ResolvedDate,"&lt;="&amp;$F$1)</f>
        <v/>
      </c>
      <c r="E1188" s="137">
        <f>COUNTIFS(Severity,$B1188,SLA_Breach,"&lt;&gt;Yes",Status,"&lt;&gt;Suspend",Status,"&lt;&gt;Assigned",Status,"&lt;&gt;Open",Status,"&lt;&gt;Hold&gt;",ResolvedDate,"&gt;="&amp;$C$1,ResolvedDate,"&lt;="&amp;$F$1)</f>
        <v/>
      </c>
      <c r="F1188" s="137">
        <f>COUNTIFS(Severity,$B1188,SLA_Breach,"Yes",Status,"&lt;&gt;Suspend",Status,"&lt;&gt;Assigned",Status,"&lt;&gt;Open",Status,"&lt;&gt;Hold&gt;",ResolvedDate,"&gt;="&amp;$C$1,ResolvedDate,"&lt;="&amp;$F$1)</f>
        <v/>
      </c>
      <c r="G1188" s="137">
        <f>COUNTIFS(Severity,$B1188,AssignedDate,"&gt;=01/01/2017 12:00:00 AM",AssignedDate,"&lt;="&amp;$F$1)</f>
        <v/>
      </c>
      <c r="H1188" s="177" t="n"/>
      <c r="L1188" s="57" t="n">
        <v>0</v>
      </c>
      <c r="M1188" s="57" t="n"/>
    </row>
    <row r="1189" spans="1:13">
      <c r="A1189" s="137" t="n">
        <v>1</v>
      </c>
      <c r="B1189" s="100" t="s">
        <v>525</v>
      </c>
      <c r="C1189" s="137">
        <f>COUNTIFS(Severity,$B1189,AssignedDate,"&gt;="&amp;$C$1,AssignedDate,"&lt;="&amp;$F$1)</f>
        <v/>
      </c>
      <c r="D1189" s="137">
        <f>COUNTIFS(Severity,$B1189,Status,"&lt;&gt;Suspend",Status,"&lt;&gt;Assigned",Status,"&lt;&gt;Open",Status,"&lt;&gt;Hold",ResolvedDate,"&gt;="&amp;$C$1,ResolvedDate,"&lt;="&amp;$F$1)</f>
        <v/>
      </c>
      <c r="E1189" s="137">
        <f>COUNTIFS(Severity,$B1189,SLA_Breach,"&lt;&gt;Yes",Status,"&lt;&gt;Suspend",Status,"&lt;&gt;Assigned",Status,"&lt;&gt;Open",Status,"&lt;&gt;Hold&gt;",ResolvedDate,"&gt;="&amp;$C$1,ResolvedDate,"&lt;="&amp;$F$1)</f>
        <v/>
      </c>
      <c r="F1189" s="137">
        <f>COUNTIFS(Severity,$B1189,SLA_Breach,"Yes",Status,"&lt;&gt;Suspend",Status,"&lt;&gt;Assigned",Status,"&lt;&gt;Open",Status,"&lt;&gt;Hold&gt;",ResolvedDate,"&gt;="&amp;$C$1,ResolvedDate,"&lt;="&amp;$F$1)</f>
        <v/>
      </c>
      <c r="G1189" s="137">
        <f>COUNTIFS(Severity,$B1189,AssignedDate,"&gt;=01/01/2017 12:00:00 AM",AssignedDate,"&lt;="&amp;$F$1)</f>
        <v/>
      </c>
      <c r="H1189" s="177" t="n"/>
      <c r="L1189" s="57" t="n">
        <v>0</v>
      </c>
      <c r="M1189" s="57" t="n"/>
    </row>
    <row r="1190" spans="1:13">
      <c r="A1190" s="137" t="n">
        <v>1</v>
      </c>
      <c r="B1190" s="100" t="s">
        <v>525</v>
      </c>
      <c r="C1190" s="137">
        <f>COUNTIFS(Severity,$B1190,AssignedDate,"&gt;="&amp;$C$1,AssignedDate,"&lt;="&amp;$F$1)</f>
        <v/>
      </c>
      <c r="D1190" s="137">
        <f>COUNTIFS(Severity,$B1190,Status,"&lt;&gt;Suspend",Status,"&lt;&gt;Assigned",Status,"&lt;&gt;Open",Status,"&lt;&gt;Hold",ResolvedDate,"&gt;="&amp;$C$1,ResolvedDate,"&lt;="&amp;$F$1)</f>
        <v/>
      </c>
      <c r="E1190" s="137">
        <f>COUNTIFS(Severity,$B1190,SLA_Breach,"&lt;&gt;Yes",Status,"&lt;&gt;Suspend",Status,"&lt;&gt;Assigned",Status,"&lt;&gt;Open",Status,"&lt;&gt;Hold&gt;",ResolvedDate,"&gt;="&amp;$C$1,ResolvedDate,"&lt;="&amp;$F$1)</f>
        <v/>
      </c>
      <c r="F1190" s="137">
        <f>COUNTIFS(Severity,$B1190,SLA_Breach,"Yes",Status,"&lt;&gt;Suspend",Status,"&lt;&gt;Assigned",Status,"&lt;&gt;Open",Status,"&lt;&gt;Hold&gt;",ResolvedDate,"&gt;="&amp;$C$1,ResolvedDate,"&lt;="&amp;$F$1)</f>
        <v/>
      </c>
      <c r="G1190" s="137">
        <f>COUNTIFS(Severity,$B1190,AssignedDate,"&gt;=01/01/2017 12:00:00 AM",AssignedDate,"&lt;="&amp;$F$1)</f>
        <v/>
      </c>
      <c r="H1190" s="177" t="n"/>
      <c r="L1190" s="57" t="n">
        <v>0</v>
      </c>
      <c r="M1190" s="57" t="n"/>
    </row>
    <row r="1191" spans="1:13">
      <c r="A1191" s="137" t="n">
        <v>1</v>
      </c>
      <c r="B1191" s="100" t="s">
        <v>525</v>
      </c>
      <c r="C1191" s="137">
        <f>COUNTIFS(Severity,$B1191,AssignedDate,"&gt;="&amp;$C$1,AssignedDate,"&lt;="&amp;$F$1)</f>
        <v/>
      </c>
      <c r="D1191" s="137">
        <f>COUNTIFS(Severity,$B1191,Status,"&lt;&gt;Suspend",Status,"&lt;&gt;Assigned",Status,"&lt;&gt;Open",Status,"&lt;&gt;Hold",ResolvedDate,"&gt;="&amp;$C$1,ResolvedDate,"&lt;="&amp;$F$1)</f>
        <v/>
      </c>
      <c r="E1191" s="137">
        <f>COUNTIFS(Severity,$B1191,SLA_Breach,"&lt;&gt;Yes",Status,"&lt;&gt;Suspend",Status,"&lt;&gt;Assigned",Status,"&lt;&gt;Open",Status,"&lt;&gt;Hold&gt;",ResolvedDate,"&gt;="&amp;$C$1,ResolvedDate,"&lt;="&amp;$F$1)</f>
        <v/>
      </c>
      <c r="F1191" s="137">
        <f>COUNTIFS(Severity,$B1191,SLA_Breach,"Yes",Status,"&lt;&gt;Suspend",Status,"&lt;&gt;Assigned",Status,"&lt;&gt;Open",Status,"&lt;&gt;Hold&gt;",ResolvedDate,"&gt;="&amp;$C$1,ResolvedDate,"&lt;="&amp;$F$1)</f>
        <v/>
      </c>
      <c r="G1191" s="137">
        <f>COUNTIFS(Severity,$B1191,AssignedDate,"&gt;=01/01/2017 12:00:00 AM",AssignedDate,"&lt;="&amp;$F$1)</f>
        <v/>
      </c>
      <c r="H1191" s="177" t="n"/>
      <c r="L1191" s="57" t="n">
        <v>0</v>
      </c>
      <c r="M1191" s="57" t="n"/>
    </row>
    <row r="1192" spans="1:13">
      <c r="A1192" s="137" t="n">
        <v>1</v>
      </c>
      <c r="B1192" s="100" t="s">
        <v>525</v>
      </c>
      <c r="C1192" s="137">
        <f>COUNTIFS(Severity,$B1192,AssignedDate,"&gt;="&amp;$C$1,AssignedDate,"&lt;="&amp;$F$1)</f>
        <v/>
      </c>
      <c r="D1192" s="137">
        <f>COUNTIFS(Severity,$B1192,Status,"&lt;&gt;Suspend",Status,"&lt;&gt;Assigned",Status,"&lt;&gt;Open",Status,"&lt;&gt;Hold",ResolvedDate,"&gt;="&amp;$C$1,ResolvedDate,"&lt;="&amp;$F$1)</f>
        <v/>
      </c>
      <c r="E1192" s="137">
        <f>COUNTIFS(Severity,$B1192,SLA_Breach,"&lt;&gt;Yes",Status,"&lt;&gt;Suspend",Status,"&lt;&gt;Assigned",Status,"&lt;&gt;Open",Status,"&lt;&gt;Hold&gt;",ResolvedDate,"&gt;="&amp;$C$1,ResolvedDate,"&lt;="&amp;$F$1)</f>
        <v/>
      </c>
      <c r="F1192" s="137">
        <f>COUNTIFS(Severity,$B1192,SLA_Breach,"Yes",Status,"&lt;&gt;Suspend",Status,"&lt;&gt;Assigned",Status,"&lt;&gt;Open",Status,"&lt;&gt;Hold&gt;",ResolvedDate,"&gt;="&amp;$C$1,ResolvedDate,"&lt;="&amp;$F$1)</f>
        <v/>
      </c>
      <c r="G1192" s="137">
        <f>COUNTIFS(Severity,$B1192,AssignedDate,"&gt;=01/01/2017 12:00:00 AM",AssignedDate,"&lt;="&amp;$F$1)</f>
        <v/>
      </c>
      <c r="H1192" s="177" t="n"/>
      <c r="L1192" s="57" t="n">
        <v>0</v>
      </c>
      <c r="M1192" s="57" t="n"/>
    </row>
    <row r="1193" spans="1:13">
      <c r="A1193" s="137" t="n">
        <v>1</v>
      </c>
      <c r="B1193" s="100" t="s">
        <v>525</v>
      </c>
      <c r="C1193" s="137">
        <f>COUNTIFS(Severity,$B1193,AssignedDate,"&gt;="&amp;$C$1,AssignedDate,"&lt;="&amp;$F$1)</f>
        <v/>
      </c>
      <c r="D1193" s="137">
        <f>COUNTIFS(Severity,$B1193,Status,"&lt;&gt;Suspend",Status,"&lt;&gt;Assigned",Status,"&lt;&gt;Open",Status,"&lt;&gt;Hold",ResolvedDate,"&gt;="&amp;$C$1,ResolvedDate,"&lt;="&amp;$F$1)</f>
        <v/>
      </c>
      <c r="E1193" s="137">
        <f>COUNTIFS(Severity,$B1193,SLA_Breach,"&lt;&gt;Yes",Status,"&lt;&gt;Suspend",Status,"&lt;&gt;Assigned",Status,"&lt;&gt;Open",Status,"&lt;&gt;Hold&gt;",ResolvedDate,"&gt;="&amp;$C$1,ResolvedDate,"&lt;="&amp;$F$1)</f>
        <v/>
      </c>
      <c r="F1193" s="137">
        <f>COUNTIFS(Severity,$B1193,SLA_Breach,"Yes",Status,"&lt;&gt;Suspend",Status,"&lt;&gt;Assigned",Status,"&lt;&gt;Open",Status,"&lt;&gt;Hold&gt;",ResolvedDate,"&gt;="&amp;$C$1,ResolvedDate,"&lt;="&amp;$F$1)</f>
        <v/>
      </c>
      <c r="G1193" s="137">
        <f>COUNTIFS(Severity,$B1193,AssignedDate,"&gt;=01/01/2017 12:00:00 AM",AssignedDate,"&lt;="&amp;$F$1)</f>
        <v/>
      </c>
      <c r="H1193" s="177" t="n"/>
      <c r="L1193" s="57" t="n">
        <v>0</v>
      </c>
      <c r="M1193" s="57" t="n"/>
    </row>
    <row r="1194" spans="1:13">
      <c r="A1194" s="137" t="n">
        <v>1</v>
      </c>
      <c r="B1194" s="100" t="s">
        <v>525</v>
      </c>
      <c r="C1194" s="137">
        <f>COUNTIFS(Severity,$B1194,AssignedDate,"&gt;="&amp;$C$1,AssignedDate,"&lt;="&amp;$F$1)</f>
        <v/>
      </c>
      <c r="D1194" s="137">
        <f>COUNTIFS(Severity,$B1194,Status,"&lt;&gt;Suspend",Status,"&lt;&gt;Assigned",Status,"&lt;&gt;Open",Status,"&lt;&gt;Hold",ResolvedDate,"&gt;="&amp;$C$1,ResolvedDate,"&lt;="&amp;$F$1)</f>
        <v/>
      </c>
      <c r="E1194" s="137">
        <f>COUNTIFS(Severity,$B1194,SLA_Breach,"&lt;&gt;Yes",Status,"&lt;&gt;Suspend",Status,"&lt;&gt;Assigned",Status,"&lt;&gt;Open",Status,"&lt;&gt;Hold&gt;",ResolvedDate,"&gt;="&amp;$C$1,ResolvedDate,"&lt;="&amp;$F$1)</f>
        <v/>
      </c>
      <c r="F1194" s="137">
        <f>COUNTIFS(Severity,$B1194,SLA_Breach,"Yes",Status,"&lt;&gt;Suspend",Status,"&lt;&gt;Assigned",Status,"&lt;&gt;Open",Status,"&lt;&gt;Hold&gt;",ResolvedDate,"&gt;="&amp;$C$1,ResolvedDate,"&lt;="&amp;$F$1)</f>
        <v/>
      </c>
      <c r="G1194" s="137">
        <f>COUNTIFS(Severity,$B1194,AssignedDate,"&gt;=01/01/2017 12:00:00 AM",AssignedDate,"&lt;="&amp;$F$1)</f>
        <v/>
      </c>
      <c r="H1194" s="177" t="n"/>
      <c r="L1194" s="57" t="n">
        <v>0</v>
      </c>
      <c r="M1194" s="57" t="n"/>
    </row>
    <row r="1195" spans="1:13">
      <c r="A1195" s="137" t="n">
        <v>1</v>
      </c>
      <c r="B1195" s="100" t="s">
        <v>525</v>
      </c>
      <c r="C1195" s="137">
        <f>COUNTIFS(Severity,$B1195,AssignedDate,"&gt;="&amp;$C$1,AssignedDate,"&lt;="&amp;$F$1)</f>
        <v/>
      </c>
      <c r="D1195" s="137">
        <f>COUNTIFS(Severity,$B1195,Status,"&lt;&gt;Suspend",Status,"&lt;&gt;Assigned",Status,"&lt;&gt;Open",Status,"&lt;&gt;Hold",ResolvedDate,"&gt;="&amp;$C$1,ResolvedDate,"&lt;="&amp;$F$1)</f>
        <v/>
      </c>
      <c r="E1195" s="137">
        <f>COUNTIFS(Severity,$B1195,SLA_Breach,"&lt;&gt;Yes",Status,"&lt;&gt;Suspend",Status,"&lt;&gt;Assigned",Status,"&lt;&gt;Open",Status,"&lt;&gt;Hold&gt;",ResolvedDate,"&gt;="&amp;$C$1,ResolvedDate,"&lt;="&amp;$F$1)</f>
        <v/>
      </c>
      <c r="F1195" s="137">
        <f>COUNTIFS(Severity,$B1195,SLA_Breach,"Yes",Status,"&lt;&gt;Suspend",Status,"&lt;&gt;Assigned",Status,"&lt;&gt;Open",Status,"&lt;&gt;Hold&gt;",ResolvedDate,"&gt;="&amp;$C$1,ResolvedDate,"&lt;="&amp;$F$1)</f>
        <v/>
      </c>
      <c r="G1195" s="137">
        <f>COUNTIFS(Severity,$B1195,AssignedDate,"&gt;=01/01/2017 12:00:00 AM",AssignedDate,"&lt;="&amp;$F$1)</f>
        <v/>
      </c>
      <c r="H1195" s="177" t="n"/>
      <c r="L1195" s="57" t="n">
        <v>0</v>
      </c>
      <c r="M1195" s="57" t="n"/>
    </row>
    <row r="1196" spans="1:13">
      <c r="A1196" s="137" t="n">
        <v>1</v>
      </c>
      <c r="B1196" s="100" t="s">
        <v>525</v>
      </c>
      <c r="C1196" s="137">
        <f>COUNTIFS(Severity,$B1196,AssignedDate,"&gt;="&amp;$C$1,AssignedDate,"&lt;="&amp;$F$1)</f>
        <v/>
      </c>
      <c r="D1196" s="137">
        <f>COUNTIFS(Severity,$B1196,Status,"&lt;&gt;Suspend",Status,"&lt;&gt;Assigned",Status,"&lt;&gt;Open",Status,"&lt;&gt;Hold",ResolvedDate,"&gt;="&amp;$C$1,ResolvedDate,"&lt;="&amp;$F$1)</f>
        <v/>
      </c>
      <c r="E1196" s="137">
        <f>COUNTIFS(Severity,$B1196,SLA_Breach,"&lt;&gt;Yes",Status,"&lt;&gt;Suspend",Status,"&lt;&gt;Assigned",Status,"&lt;&gt;Open",Status,"&lt;&gt;Hold&gt;",ResolvedDate,"&gt;="&amp;$C$1,ResolvedDate,"&lt;="&amp;$F$1)</f>
        <v/>
      </c>
      <c r="F1196" s="137">
        <f>COUNTIFS(Severity,$B1196,SLA_Breach,"Yes",Status,"&lt;&gt;Suspend",Status,"&lt;&gt;Assigned",Status,"&lt;&gt;Open",Status,"&lt;&gt;Hold&gt;",ResolvedDate,"&gt;="&amp;$C$1,ResolvedDate,"&lt;="&amp;$F$1)</f>
        <v/>
      </c>
      <c r="G1196" s="137">
        <f>COUNTIFS(Severity,$B1196,AssignedDate,"&gt;=01/01/2017 12:00:00 AM",AssignedDate,"&lt;="&amp;$F$1)</f>
        <v/>
      </c>
      <c r="H1196" s="177" t="n"/>
      <c r="L1196" s="57" t="n">
        <v>0</v>
      </c>
      <c r="M1196" s="57" t="n"/>
    </row>
    <row r="1197" spans="1:13">
      <c r="A1197" s="137" t="n">
        <v>1</v>
      </c>
      <c r="B1197" s="100" t="s">
        <v>525</v>
      </c>
      <c r="C1197" s="137">
        <f>COUNTIFS(Severity,$B1197,AssignedDate,"&gt;="&amp;$C$1,AssignedDate,"&lt;="&amp;$F$1)</f>
        <v/>
      </c>
      <c r="D1197" s="137">
        <f>COUNTIFS(Severity,$B1197,Status,"&lt;&gt;Suspend",Status,"&lt;&gt;Assigned",Status,"&lt;&gt;Open",Status,"&lt;&gt;Hold",ResolvedDate,"&gt;="&amp;$C$1,ResolvedDate,"&lt;="&amp;$F$1)</f>
        <v/>
      </c>
      <c r="E1197" s="137">
        <f>COUNTIFS(Severity,$B1197,SLA_Breach,"&lt;&gt;Yes",Status,"&lt;&gt;Suspend",Status,"&lt;&gt;Assigned",Status,"&lt;&gt;Open",Status,"&lt;&gt;Hold&gt;",ResolvedDate,"&gt;="&amp;$C$1,ResolvedDate,"&lt;="&amp;$F$1)</f>
        <v/>
      </c>
      <c r="F1197" s="137">
        <f>COUNTIFS(Severity,$B1197,SLA_Breach,"Yes",Status,"&lt;&gt;Suspend",Status,"&lt;&gt;Assigned",Status,"&lt;&gt;Open",Status,"&lt;&gt;Hold&gt;",ResolvedDate,"&gt;="&amp;$C$1,ResolvedDate,"&lt;="&amp;$F$1)</f>
        <v/>
      </c>
      <c r="G1197" s="137">
        <f>COUNTIFS(Severity,$B1197,AssignedDate,"&gt;=01/01/2017 12:00:00 AM",AssignedDate,"&lt;="&amp;$F$1)</f>
        <v/>
      </c>
      <c r="H1197" s="177" t="n"/>
      <c r="L1197" s="57" t="n">
        <v>0</v>
      </c>
      <c r="M1197" s="57" t="n"/>
    </row>
    <row r="1198" spans="1:13">
      <c r="A1198" s="137" t="n">
        <v>1</v>
      </c>
      <c r="B1198" s="100" t="s">
        <v>525</v>
      </c>
      <c r="C1198" s="137">
        <f>COUNTIFS(Severity,$B1198,AssignedDate,"&gt;="&amp;$C$1,AssignedDate,"&lt;="&amp;$F$1)</f>
        <v/>
      </c>
      <c r="D1198" s="137">
        <f>COUNTIFS(Severity,$B1198,Status,"&lt;&gt;Suspend",Status,"&lt;&gt;Assigned",Status,"&lt;&gt;Open",Status,"&lt;&gt;Hold",ResolvedDate,"&gt;="&amp;$C$1,ResolvedDate,"&lt;="&amp;$F$1)</f>
        <v/>
      </c>
      <c r="E1198" s="137">
        <f>COUNTIFS(Severity,$B1198,SLA_Breach,"&lt;&gt;Yes",Status,"&lt;&gt;Suspend",Status,"&lt;&gt;Assigned",Status,"&lt;&gt;Open",Status,"&lt;&gt;Hold&gt;",ResolvedDate,"&gt;="&amp;$C$1,ResolvedDate,"&lt;="&amp;$F$1)</f>
        <v/>
      </c>
      <c r="F1198" s="137">
        <f>COUNTIFS(Severity,$B1198,SLA_Breach,"Yes",Status,"&lt;&gt;Suspend",Status,"&lt;&gt;Assigned",Status,"&lt;&gt;Open",Status,"&lt;&gt;Hold&gt;",ResolvedDate,"&gt;="&amp;$C$1,ResolvedDate,"&lt;="&amp;$F$1)</f>
        <v/>
      </c>
      <c r="G1198" s="137">
        <f>COUNTIFS(Severity,$B1198,AssignedDate,"&gt;=01/01/2017 12:00:00 AM",AssignedDate,"&lt;="&amp;$F$1)</f>
        <v/>
      </c>
      <c r="H1198" s="177" t="n"/>
      <c r="L1198" s="57" t="n">
        <v>0</v>
      </c>
      <c r="M1198" s="57" t="n"/>
    </row>
    <row r="1199" spans="1:13">
      <c r="A1199" s="137" t="n">
        <v>1</v>
      </c>
      <c r="B1199" s="100" t="s">
        <v>525</v>
      </c>
      <c r="C1199" s="137">
        <f>COUNTIFS(Severity,$B1199,AssignedDate,"&gt;="&amp;$C$1,AssignedDate,"&lt;="&amp;$F$1)</f>
        <v/>
      </c>
      <c r="D1199" s="137">
        <f>COUNTIFS(Severity,$B1199,Status,"&lt;&gt;Suspend",Status,"&lt;&gt;Assigned",Status,"&lt;&gt;Open",Status,"&lt;&gt;Hold",ResolvedDate,"&gt;="&amp;$C$1,ResolvedDate,"&lt;="&amp;$F$1)</f>
        <v/>
      </c>
      <c r="E1199" s="137">
        <f>COUNTIFS(Severity,$B1199,SLA_Breach,"&lt;&gt;Yes",Status,"&lt;&gt;Suspend",Status,"&lt;&gt;Assigned",Status,"&lt;&gt;Open",Status,"&lt;&gt;Hold&gt;",ResolvedDate,"&gt;="&amp;$C$1,ResolvedDate,"&lt;="&amp;$F$1)</f>
        <v/>
      </c>
      <c r="F1199" s="137">
        <f>COUNTIFS(Severity,$B1199,SLA_Breach,"Yes",Status,"&lt;&gt;Suspend",Status,"&lt;&gt;Assigned",Status,"&lt;&gt;Open",Status,"&lt;&gt;Hold&gt;",ResolvedDate,"&gt;="&amp;$C$1,ResolvedDate,"&lt;="&amp;$F$1)</f>
        <v/>
      </c>
      <c r="G1199" s="137">
        <f>COUNTIFS(Severity,$B1199,AssignedDate,"&gt;=01/01/2017 12:00:00 AM",AssignedDate,"&lt;="&amp;$F$1)</f>
        <v/>
      </c>
      <c r="H1199" s="177" t="n"/>
      <c r="L1199" s="57" t="n">
        <v>0</v>
      </c>
      <c r="M1199" s="57" t="n"/>
    </row>
    <row r="1200" spans="1:13">
      <c r="A1200" s="137" t="n">
        <v>1</v>
      </c>
      <c r="B1200" s="100" t="s">
        <v>525</v>
      </c>
      <c r="C1200" s="137">
        <f>COUNTIFS(Severity,$B1200,AssignedDate,"&gt;="&amp;$C$1,AssignedDate,"&lt;="&amp;$F$1)</f>
        <v/>
      </c>
      <c r="D1200" s="137">
        <f>COUNTIFS(Severity,$B1200,Status,"&lt;&gt;Suspend",Status,"&lt;&gt;Assigned",Status,"&lt;&gt;Open",Status,"&lt;&gt;Hold",ResolvedDate,"&gt;="&amp;$C$1,ResolvedDate,"&lt;="&amp;$F$1)</f>
        <v/>
      </c>
      <c r="E1200" s="137">
        <f>COUNTIFS(Severity,$B1200,SLA_Breach,"&lt;&gt;Yes",Status,"&lt;&gt;Suspend",Status,"&lt;&gt;Assigned",Status,"&lt;&gt;Open",Status,"&lt;&gt;Hold&gt;",ResolvedDate,"&gt;="&amp;$C$1,ResolvedDate,"&lt;="&amp;$F$1)</f>
        <v/>
      </c>
      <c r="F1200" s="137">
        <f>COUNTIFS(Severity,$B1200,SLA_Breach,"Yes",Status,"&lt;&gt;Suspend",Status,"&lt;&gt;Assigned",Status,"&lt;&gt;Open",Status,"&lt;&gt;Hold&gt;",ResolvedDate,"&gt;="&amp;$C$1,ResolvedDate,"&lt;="&amp;$F$1)</f>
        <v/>
      </c>
      <c r="G1200" s="137">
        <f>COUNTIFS(Severity,$B1200,AssignedDate,"&gt;=01/01/2017 12:00:00 AM",AssignedDate,"&lt;="&amp;$F$1)</f>
        <v/>
      </c>
      <c r="H1200" s="177" t="n"/>
      <c r="L1200" s="57" t="n">
        <v>0</v>
      </c>
      <c r="M1200" s="57" t="n"/>
    </row>
    <row r="1201" spans="1:13">
      <c r="A1201" s="137" t="n">
        <v>1</v>
      </c>
      <c r="B1201" s="100" t="s">
        <v>525</v>
      </c>
      <c r="C1201" s="137">
        <f>COUNTIFS(Severity,$B1201,AssignedDate,"&gt;="&amp;$C$1,AssignedDate,"&lt;="&amp;$F$1)</f>
        <v/>
      </c>
      <c r="D1201" s="137">
        <f>COUNTIFS(Severity,$B1201,Status,"&lt;&gt;Suspend",Status,"&lt;&gt;Assigned",Status,"&lt;&gt;Open",Status,"&lt;&gt;Hold",ResolvedDate,"&gt;="&amp;$C$1,ResolvedDate,"&lt;="&amp;$F$1)</f>
        <v/>
      </c>
      <c r="E1201" s="137">
        <f>COUNTIFS(Severity,$B1201,SLA_Breach,"&lt;&gt;Yes",Status,"&lt;&gt;Suspend",Status,"&lt;&gt;Assigned",Status,"&lt;&gt;Open",Status,"&lt;&gt;Hold&gt;",ResolvedDate,"&gt;="&amp;$C$1,ResolvedDate,"&lt;="&amp;$F$1)</f>
        <v/>
      </c>
      <c r="F1201" s="137">
        <f>COUNTIFS(Severity,$B1201,SLA_Breach,"Yes",Status,"&lt;&gt;Suspend",Status,"&lt;&gt;Assigned",Status,"&lt;&gt;Open",Status,"&lt;&gt;Hold&gt;",ResolvedDate,"&gt;="&amp;$C$1,ResolvedDate,"&lt;="&amp;$F$1)</f>
        <v/>
      </c>
      <c r="G1201" s="137">
        <f>COUNTIFS(Severity,$B1201,AssignedDate,"&gt;=01/01/2017 12:00:00 AM",AssignedDate,"&lt;="&amp;$F$1)</f>
        <v/>
      </c>
      <c r="H1201" s="177" t="n"/>
      <c r="L1201" s="57" t="n">
        <v>0</v>
      </c>
      <c r="M1201" s="57" t="n"/>
    </row>
    <row r="1202" spans="1:13">
      <c r="A1202" s="137" t="n">
        <v>1</v>
      </c>
      <c r="B1202" s="100" t="s">
        <v>525</v>
      </c>
      <c r="C1202" s="137">
        <f>COUNTIFS(Severity,$B1202,AssignedDate,"&gt;="&amp;$C$1,AssignedDate,"&lt;="&amp;$F$1)</f>
        <v/>
      </c>
      <c r="D1202" s="137">
        <f>COUNTIFS(Severity,$B1202,Status,"&lt;&gt;Suspend",Status,"&lt;&gt;Assigned",Status,"&lt;&gt;Open",Status,"&lt;&gt;Hold",ResolvedDate,"&gt;="&amp;$C$1,ResolvedDate,"&lt;="&amp;$F$1)</f>
        <v/>
      </c>
      <c r="E1202" s="137">
        <f>COUNTIFS(Severity,$B1202,SLA_Breach,"&lt;&gt;Yes",Status,"&lt;&gt;Suspend",Status,"&lt;&gt;Assigned",Status,"&lt;&gt;Open",Status,"&lt;&gt;Hold&gt;",ResolvedDate,"&gt;="&amp;$C$1,ResolvedDate,"&lt;="&amp;$F$1)</f>
        <v/>
      </c>
      <c r="F1202" s="137">
        <f>COUNTIFS(Severity,$B1202,SLA_Breach,"Yes",Status,"&lt;&gt;Suspend",Status,"&lt;&gt;Assigned",Status,"&lt;&gt;Open",Status,"&lt;&gt;Hold&gt;",ResolvedDate,"&gt;="&amp;$C$1,ResolvedDate,"&lt;="&amp;$F$1)</f>
        <v/>
      </c>
      <c r="G1202" s="137">
        <f>COUNTIFS(Severity,$B1202,AssignedDate,"&gt;=01/01/2017 12:00:00 AM",AssignedDate,"&lt;="&amp;$F$1)</f>
        <v/>
      </c>
      <c r="H1202" s="177" t="n"/>
      <c r="L1202" s="57" t="n">
        <v>0</v>
      </c>
      <c r="M1202" s="57" t="n"/>
    </row>
    <row r="1203" spans="1:13">
      <c r="A1203" s="137" t="n">
        <v>1</v>
      </c>
      <c r="B1203" s="100" t="s">
        <v>525</v>
      </c>
      <c r="C1203" s="137">
        <f>COUNTIFS(Severity,$B1203,AssignedDate,"&gt;="&amp;$C$1,AssignedDate,"&lt;="&amp;$F$1)</f>
        <v/>
      </c>
      <c r="D1203" s="137">
        <f>COUNTIFS(Severity,$B1203,Status,"&lt;&gt;Suspend",Status,"&lt;&gt;Assigned",Status,"&lt;&gt;Open",Status,"&lt;&gt;Hold",ResolvedDate,"&gt;="&amp;$C$1,ResolvedDate,"&lt;="&amp;$F$1)</f>
        <v/>
      </c>
      <c r="E1203" s="137">
        <f>COUNTIFS(Severity,$B1203,SLA_Breach,"&lt;&gt;Yes",Status,"&lt;&gt;Suspend",Status,"&lt;&gt;Assigned",Status,"&lt;&gt;Open",Status,"&lt;&gt;Hold&gt;",ResolvedDate,"&gt;="&amp;$C$1,ResolvedDate,"&lt;="&amp;$F$1)</f>
        <v/>
      </c>
      <c r="F1203" s="137">
        <f>COUNTIFS(Severity,$B1203,SLA_Breach,"Yes",Status,"&lt;&gt;Suspend",Status,"&lt;&gt;Assigned",Status,"&lt;&gt;Open",Status,"&lt;&gt;Hold&gt;",ResolvedDate,"&gt;="&amp;$C$1,ResolvedDate,"&lt;="&amp;$F$1)</f>
        <v/>
      </c>
      <c r="G1203" s="137">
        <f>COUNTIFS(Severity,$B1203,AssignedDate,"&gt;=01/01/2017 12:00:00 AM",AssignedDate,"&lt;="&amp;$F$1)</f>
        <v/>
      </c>
      <c r="H1203" s="177" t="n"/>
      <c r="L1203" s="57" t="n">
        <v>0</v>
      </c>
      <c r="M1203" s="57" t="n"/>
    </row>
    <row r="1204" spans="1:13">
      <c r="A1204" s="137" t="n">
        <v>1</v>
      </c>
      <c r="B1204" s="100" t="s">
        <v>525</v>
      </c>
      <c r="C1204" s="137">
        <f>COUNTIFS(Severity,$B1204,AssignedDate,"&gt;="&amp;$C$1,AssignedDate,"&lt;="&amp;$F$1)</f>
        <v/>
      </c>
      <c r="D1204" s="137">
        <f>COUNTIFS(Severity,$B1204,Status,"&lt;&gt;Suspend",Status,"&lt;&gt;Assigned",Status,"&lt;&gt;Open",Status,"&lt;&gt;Hold",ResolvedDate,"&gt;="&amp;$C$1,ResolvedDate,"&lt;="&amp;$F$1)</f>
        <v/>
      </c>
      <c r="E1204" s="137">
        <f>COUNTIFS(Severity,$B1204,SLA_Breach,"&lt;&gt;Yes",Status,"&lt;&gt;Suspend",Status,"&lt;&gt;Assigned",Status,"&lt;&gt;Open",Status,"&lt;&gt;Hold&gt;",ResolvedDate,"&gt;="&amp;$C$1,ResolvedDate,"&lt;="&amp;$F$1)</f>
        <v/>
      </c>
      <c r="F1204" s="137">
        <f>COUNTIFS(Severity,$B1204,SLA_Breach,"Yes",Status,"&lt;&gt;Suspend",Status,"&lt;&gt;Assigned",Status,"&lt;&gt;Open",Status,"&lt;&gt;Hold&gt;",ResolvedDate,"&gt;="&amp;$C$1,ResolvedDate,"&lt;="&amp;$F$1)</f>
        <v/>
      </c>
      <c r="G1204" s="137">
        <f>COUNTIFS(Severity,$B1204,AssignedDate,"&gt;=01/01/2017 12:00:00 AM",AssignedDate,"&lt;="&amp;$F$1)</f>
        <v/>
      </c>
      <c r="H1204" s="177" t="n"/>
      <c r="L1204" s="57" t="n">
        <v>0</v>
      </c>
      <c r="M1204" s="57" t="n"/>
    </row>
    <row r="1205" spans="1:13">
      <c r="A1205" s="137" t="n">
        <v>1</v>
      </c>
      <c r="B1205" s="100" t="s">
        <v>525</v>
      </c>
      <c r="C1205" s="137">
        <f>COUNTIFS(Severity,$B1205,AssignedDate,"&gt;="&amp;$C$1,AssignedDate,"&lt;="&amp;$F$1)</f>
        <v/>
      </c>
      <c r="D1205" s="137">
        <f>COUNTIFS(Severity,$B1205,Status,"&lt;&gt;Suspend",Status,"&lt;&gt;Assigned",Status,"&lt;&gt;Open",Status,"&lt;&gt;Hold",ResolvedDate,"&gt;="&amp;$C$1,ResolvedDate,"&lt;="&amp;$F$1)</f>
        <v/>
      </c>
      <c r="E1205" s="137">
        <f>COUNTIFS(Severity,$B1205,SLA_Breach,"&lt;&gt;Yes",Status,"&lt;&gt;Suspend",Status,"&lt;&gt;Assigned",Status,"&lt;&gt;Open",Status,"&lt;&gt;Hold&gt;",ResolvedDate,"&gt;="&amp;$C$1,ResolvedDate,"&lt;="&amp;$F$1)</f>
        <v/>
      </c>
      <c r="F1205" s="137">
        <f>COUNTIFS(Severity,$B1205,SLA_Breach,"Yes",Status,"&lt;&gt;Suspend",Status,"&lt;&gt;Assigned",Status,"&lt;&gt;Open",Status,"&lt;&gt;Hold&gt;",ResolvedDate,"&gt;="&amp;$C$1,ResolvedDate,"&lt;="&amp;$F$1)</f>
        <v/>
      </c>
      <c r="G1205" s="137">
        <f>COUNTIFS(Severity,$B1205,AssignedDate,"&gt;=01/01/2017 12:00:00 AM",AssignedDate,"&lt;="&amp;$F$1)</f>
        <v/>
      </c>
      <c r="H1205" s="177" t="n"/>
      <c r="L1205" s="57" t="n">
        <v>0</v>
      </c>
      <c r="M1205" s="57" t="n"/>
    </row>
    <row r="1206" spans="1:13">
      <c r="A1206" s="137" t="n">
        <v>1</v>
      </c>
      <c r="B1206" s="100" t="s">
        <v>525</v>
      </c>
      <c r="C1206" s="137">
        <f>COUNTIFS(Severity,$B1206,AssignedDate,"&gt;="&amp;$C$1,AssignedDate,"&lt;="&amp;$F$1)</f>
        <v/>
      </c>
      <c r="D1206" s="137">
        <f>COUNTIFS(Severity,$B1206,Status,"&lt;&gt;Suspend",Status,"&lt;&gt;Assigned",Status,"&lt;&gt;Open",Status,"&lt;&gt;Hold",ResolvedDate,"&gt;="&amp;$C$1,ResolvedDate,"&lt;="&amp;$F$1)</f>
        <v/>
      </c>
      <c r="E1206" s="137">
        <f>COUNTIFS(Severity,$B1206,SLA_Breach,"&lt;&gt;Yes",Status,"&lt;&gt;Suspend",Status,"&lt;&gt;Assigned",Status,"&lt;&gt;Open",Status,"&lt;&gt;Hold&gt;",ResolvedDate,"&gt;="&amp;$C$1,ResolvedDate,"&lt;="&amp;$F$1)</f>
        <v/>
      </c>
      <c r="F1206" s="137">
        <f>COUNTIFS(Severity,$B1206,SLA_Breach,"Yes",Status,"&lt;&gt;Suspend",Status,"&lt;&gt;Assigned",Status,"&lt;&gt;Open",Status,"&lt;&gt;Hold&gt;",ResolvedDate,"&gt;="&amp;$C$1,ResolvedDate,"&lt;="&amp;$F$1)</f>
        <v/>
      </c>
      <c r="G1206" s="137">
        <f>COUNTIFS(Severity,$B1206,AssignedDate,"&gt;=01/01/2017 12:00:00 AM",AssignedDate,"&lt;="&amp;$F$1)</f>
        <v/>
      </c>
      <c r="H1206" s="177" t="n"/>
      <c r="L1206" s="57" t="n">
        <v>0</v>
      </c>
      <c r="M1206" s="57" t="n"/>
    </row>
    <row r="1207" spans="1:13">
      <c r="A1207" s="137" t="n">
        <v>1</v>
      </c>
      <c r="B1207" s="100" t="s">
        <v>525</v>
      </c>
      <c r="C1207" s="137">
        <f>COUNTIFS(Severity,$B1207,AssignedDate,"&gt;="&amp;$C$1,AssignedDate,"&lt;="&amp;$F$1)</f>
        <v/>
      </c>
      <c r="D1207" s="137">
        <f>COUNTIFS(Severity,$B1207,Status,"&lt;&gt;Suspend",Status,"&lt;&gt;Assigned",Status,"&lt;&gt;Open",Status,"&lt;&gt;Hold",ResolvedDate,"&gt;="&amp;$C$1,ResolvedDate,"&lt;="&amp;$F$1)</f>
        <v/>
      </c>
      <c r="E1207" s="137">
        <f>COUNTIFS(Severity,$B1207,SLA_Breach,"&lt;&gt;Yes",Status,"&lt;&gt;Suspend",Status,"&lt;&gt;Assigned",Status,"&lt;&gt;Open",Status,"&lt;&gt;Hold&gt;",ResolvedDate,"&gt;="&amp;$C$1,ResolvedDate,"&lt;="&amp;$F$1)</f>
        <v/>
      </c>
      <c r="F1207" s="137">
        <f>COUNTIFS(Severity,$B1207,SLA_Breach,"Yes",Status,"&lt;&gt;Suspend",Status,"&lt;&gt;Assigned",Status,"&lt;&gt;Open",Status,"&lt;&gt;Hold&gt;",ResolvedDate,"&gt;="&amp;$C$1,ResolvedDate,"&lt;="&amp;$F$1)</f>
        <v/>
      </c>
      <c r="G1207" s="137">
        <f>COUNTIFS(Severity,$B1207,AssignedDate,"&gt;=01/01/2017 12:00:00 AM",AssignedDate,"&lt;="&amp;$F$1)</f>
        <v/>
      </c>
      <c r="H1207" s="177" t="n"/>
      <c r="L1207" s="57" t="n">
        <v>0</v>
      </c>
      <c r="M1207" s="57" t="n"/>
    </row>
    <row r="1208" spans="1:13">
      <c r="A1208" s="137" t="n">
        <v>1</v>
      </c>
      <c r="B1208" s="100" t="s">
        <v>525</v>
      </c>
      <c r="C1208" s="137">
        <f>COUNTIFS(Severity,$B1208,AssignedDate,"&gt;="&amp;$C$1,AssignedDate,"&lt;="&amp;$F$1)</f>
        <v/>
      </c>
      <c r="D1208" s="137">
        <f>COUNTIFS(Severity,$B1208,Status,"&lt;&gt;Suspend",Status,"&lt;&gt;Assigned",Status,"&lt;&gt;Open",Status,"&lt;&gt;Hold",ResolvedDate,"&gt;="&amp;$C$1,ResolvedDate,"&lt;="&amp;$F$1)</f>
        <v/>
      </c>
      <c r="E1208" s="137">
        <f>COUNTIFS(Severity,$B1208,SLA_Breach,"&lt;&gt;Yes",Status,"&lt;&gt;Suspend",Status,"&lt;&gt;Assigned",Status,"&lt;&gt;Open",Status,"&lt;&gt;Hold&gt;",ResolvedDate,"&gt;="&amp;$C$1,ResolvedDate,"&lt;="&amp;$F$1)</f>
        <v/>
      </c>
      <c r="F1208" s="137">
        <f>COUNTIFS(Severity,$B1208,SLA_Breach,"Yes",Status,"&lt;&gt;Suspend",Status,"&lt;&gt;Assigned",Status,"&lt;&gt;Open",Status,"&lt;&gt;Hold&gt;",ResolvedDate,"&gt;="&amp;$C$1,ResolvedDate,"&lt;="&amp;$F$1)</f>
        <v/>
      </c>
      <c r="G1208" s="137">
        <f>COUNTIFS(Severity,$B1208,AssignedDate,"&gt;=01/01/2017 12:00:00 AM",AssignedDate,"&lt;="&amp;$F$1)</f>
        <v/>
      </c>
      <c r="H1208" s="177" t="n"/>
      <c r="L1208" s="57" t="n">
        <v>0</v>
      </c>
      <c r="M1208" s="57" t="n"/>
    </row>
    <row r="1209" spans="1:13">
      <c r="A1209" s="137" t="n">
        <v>1</v>
      </c>
      <c r="B1209" s="100" t="s">
        <v>525</v>
      </c>
      <c r="C1209" s="137">
        <f>COUNTIFS(Severity,$B1209,AssignedDate,"&gt;="&amp;$C$1,AssignedDate,"&lt;="&amp;$F$1)</f>
        <v/>
      </c>
      <c r="D1209" s="137">
        <f>COUNTIFS(Severity,$B1209,Status,"&lt;&gt;Suspend",Status,"&lt;&gt;Assigned",Status,"&lt;&gt;Open",Status,"&lt;&gt;Hold",ResolvedDate,"&gt;="&amp;$C$1,ResolvedDate,"&lt;="&amp;$F$1)</f>
        <v/>
      </c>
      <c r="E1209" s="137">
        <f>COUNTIFS(Severity,$B1209,SLA_Breach,"&lt;&gt;Yes",Status,"&lt;&gt;Suspend",Status,"&lt;&gt;Assigned",Status,"&lt;&gt;Open",Status,"&lt;&gt;Hold&gt;",ResolvedDate,"&gt;="&amp;$C$1,ResolvedDate,"&lt;="&amp;$F$1)</f>
        <v/>
      </c>
      <c r="F1209" s="137">
        <f>COUNTIFS(Severity,$B1209,SLA_Breach,"Yes",Status,"&lt;&gt;Suspend",Status,"&lt;&gt;Assigned",Status,"&lt;&gt;Open",Status,"&lt;&gt;Hold&gt;",ResolvedDate,"&gt;="&amp;$C$1,ResolvedDate,"&lt;="&amp;$F$1)</f>
        <v/>
      </c>
      <c r="G1209" s="137">
        <f>COUNTIFS(Severity,$B1209,AssignedDate,"&gt;=01/01/2017 12:00:00 AM",AssignedDate,"&lt;="&amp;$F$1)</f>
        <v/>
      </c>
      <c r="H1209" s="177" t="n"/>
      <c r="L1209" s="57" t="n">
        <v>0</v>
      </c>
      <c r="M1209" s="57" t="n"/>
    </row>
    <row r="1210" spans="1:13">
      <c r="A1210" s="137" t="n">
        <v>1</v>
      </c>
      <c r="B1210" s="100" t="s">
        <v>525</v>
      </c>
      <c r="C1210" s="137">
        <f>COUNTIFS(Severity,$B1210,AssignedDate,"&gt;="&amp;$C$1,AssignedDate,"&lt;="&amp;$F$1)</f>
        <v/>
      </c>
      <c r="D1210" s="137">
        <f>COUNTIFS(Severity,$B1210,Status,"&lt;&gt;Suspend",Status,"&lt;&gt;Assigned",Status,"&lt;&gt;Open",Status,"&lt;&gt;Hold",ResolvedDate,"&gt;="&amp;$C$1,ResolvedDate,"&lt;="&amp;$F$1)</f>
        <v/>
      </c>
      <c r="E1210" s="137">
        <f>COUNTIFS(Severity,$B1210,SLA_Breach,"&lt;&gt;Yes",Status,"&lt;&gt;Suspend",Status,"&lt;&gt;Assigned",Status,"&lt;&gt;Open",Status,"&lt;&gt;Hold&gt;",ResolvedDate,"&gt;="&amp;$C$1,ResolvedDate,"&lt;="&amp;$F$1)</f>
        <v/>
      </c>
      <c r="F1210" s="137">
        <f>COUNTIFS(Severity,$B1210,SLA_Breach,"Yes",Status,"&lt;&gt;Suspend",Status,"&lt;&gt;Assigned",Status,"&lt;&gt;Open",Status,"&lt;&gt;Hold&gt;",ResolvedDate,"&gt;="&amp;$C$1,ResolvedDate,"&lt;="&amp;$F$1)</f>
        <v/>
      </c>
      <c r="G1210" s="137">
        <f>COUNTIFS(Severity,$B1210,AssignedDate,"&gt;=01/01/2017 12:00:00 AM",AssignedDate,"&lt;="&amp;$F$1)</f>
        <v/>
      </c>
      <c r="H1210" s="177" t="n"/>
      <c r="L1210" s="57" t="n">
        <v>0</v>
      </c>
      <c r="M1210" s="57" t="n"/>
    </row>
    <row r="1211" spans="1:13">
      <c r="A1211" s="137" t="n">
        <v>1</v>
      </c>
      <c r="B1211" s="100" t="s">
        <v>525</v>
      </c>
      <c r="C1211" s="137">
        <f>COUNTIFS(Severity,$B1211,AssignedDate,"&gt;="&amp;$C$1,AssignedDate,"&lt;="&amp;$F$1)</f>
        <v/>
      </c>
      <c r="D1211" s="137">
        <f>COUNTIFS(Severity,$B1211,Status,"&lt;&gt;Suspend",Status,"&lt;&gt;Assigned",Status,"&lt;&gt;Open",Status,"&lt;&gt;Hold",ResolvedDate,"&gt;="&amp;$C$1,ResolvedDate,"&lt;="&amp;$F$1)</f>
        <v/>
      </c>
      <c r="E1211" s="137">
        <f>COUNTIFS(Severity,$B1211,SLA_Breach,"&lt;&gt;Yes",Status,"&lt;&gt;Suspend",Status,"&lt;&gt;Assigned",Status,"&lt;&gt;Open",Status,"&lt;&gt;Hold&gt;",ResolvedDate,"&gt;="&amp;$C$1,ResolvedDate,"&lt;="&amp;$F$1)</f>
        <v/>
      </c>
      <c r="F1211" s="137">
        <f>COUNTIFS(Severity,$B1211,SLA_Breach,"Yes",Status,"&lt;&gt;Suspend",Status,"&lt;&gt;Assigned",Status,"&lt;&gt;Open",Status,"&lt;&gt;Hold&gt;",ResolvedDate,"&gt;="&amp;$C$1,ResolvedDate,"&lt;="&amp;$F$1)</f>
        <v/>
      </c>
      <c r="G1211" s="137">
        <f>COUNTIFS(Severity,$B1211,AssignedDate,"&gt;=01/01/2017 12:00:00 AM",AssignedDate,"&lt;="&amp;$F$1)</f>
        <v/>
      </c>
      <c r="H1211" s="177" t="n"/>
      <c r="L1211" s="57" t="n">
        <v>0</v>
      </c>
      <c r="M1211" s="57" t="n"/>
    </row>
    <row r="1212" spans="1:13">
      <c r="A1212" s="137" t="n">
        <v>1</v>
      </c>
      <c r="B1212" s="100" t="s">
        <v>525</v>
      </c>
      <c r="C1212" s="137">
        <f>COUNTIFS(Severity,$B1212,AssignedDate,"&gt;="&amp;$C$1,AssignedDate,"&lt;="&amp;$F$1)</f>
        <v/>
      </c>
      <c r="D1212" s="137">
        <f>COUNTIFS(Severity,$B1212,Status,"&lt;&gt;Suspend",Status,"&lt;&gt;Assigned",Status,"&lt;&gt;Open",Status,"&lt;&gt;Hold",ResolvedDate,"&gt;="&amp;$C$1,ResolvedDate,"&lt;="&amp;$F$1)</f>
        <v/>
      </c>
      <c r="E1212" s="137">
        <f>COUNTIFS(Severity,$B1212,SLA_Breach,"&lt;&gt;Yes",Status,"&lt;&gt;Suspend",Status,"&lt;&gt;Assigned",Status,"&lt;&gt;Open",Status,"&lt;&gt;Hold&gt;",ResolvedDate,"&gt;="&amp;$C$1,ResolvedDate,"&lt;="&amp;$F$1)</f>
        <v/>
      </c>
      <c r="F1212" s="137">
        <f>COUNTIFS(Severity,$B1212,SLA_Breach,"Yes",Status,"&lt;&gt;Suspend",Status,"&lt;&gt;Assigned",Status,"&lt;&gt;Open",Status,"&lt;&gt;Hold&gt;",ResolvedDate,"&gt;="&amp;$C$1,ResolvedDate,"&lt;="&amp;$F$1)</f>
        <v/>
      </c>
      <c r="G1212" s="137">
        <f>COUNTIFS(Severity,$B1212,AssignedDate,"&gt;=01/01/2017 12:00:00 AM",AssignedDate,"&lt;="&amp;$F$1)</f>
        <v/>
      </c>
      <c r="H1212" s="177" t="n"/>
      <c r="L1212" s="57" t="n">
        <v>0</v>
      </c>
      <c r="M1212" s="57" t="n"/>
    </row>
    <row r="1213" spans="1:13">
      <c r="A1213" s="137" t="n">
        <v>1</v>
      </c>
      <c r="B1213" s="100" t="s">
        <v>525</v>
      </c>
      <c r="C1213" s="137">
        <f>COUNTIFS(Severity,$B1213,AssignedDate,"&gt;="&amp;$C$1,AssignedDate,"&lt;="&amp;$F$1)</f>
        <v/>
      </c>
      <c r="D1213" s="137">
        <f>COUNTIFS(Severity,$B1213,Status,"&lt;&gt;Suspend",Status,"&lt;&gt;Assigned",Status,"&lt;&gt;Open",Status,"&lt;&gt;Hold",ResolvedDate,"&gt;="&amp;$C$1,ResolvedDate,"&lt;="&amp;$F$1)</f>
        <v/>
      </c>
      <c r="E1213" s="137">
        <f>COUNTIFS(Severity,$B1213,SLA_Breach,"&lt;&gt;Yes",Status,"&lt;&gt;Suspend",Status,"&lt;&gt;Assigned",Status,"&lt;&gt;Open",Status,"&lt;&gt;Hold&gt;",ResolvedDate,"&gt;="&amp;$C$1,ResolvedDate,"&lt;="&amp;$F$1)</f>
        <v/>
      </c>
      <c r="F1213" s="137">
        <f>COUNTIFS(Severity,$B1213,SLA_Breach,"Yes",Status,"&lt;&gt;Suspend",Status,"&lt;&gt;Assigned",Status,"&lt;&gt;Open",Status,"&lt;&gt;Hold&gt;",ResolvedDate,"&gt;="&amp;$C$1,ResolvedDate,"&lt;="&amp;$F$1)</f>
        <v/>
      </c>
      <c r="G1213" s="137">
        <f>COUNTIFS(Severity,$B1213,AssignedDate,"&gt;=01/01/2017 12:00:00 AM",AssignedDate,"&lt;="&amp;$F$1)</f>
        <v/>
      </c>
      <c r="H1213" s="177" t="n"/>
      <c r="L1213" s="57" t="n">
        <v>0</v>
      </c>
      <c r="M1213" s="57" t="n"/>
    </row>
    <row r="1214" spans="1:13">
      <c r="A1214" s="137" t="n">
        <v>1</v>
      </c>
      <c r="B1214" s="100" t="s">
        <v>525</v>
      </c>
      <c r="C1214" s="137">
        <f>COUNTIFS(Severity,$B1214,AssignedDate,"&gt;="&amp;$C$1,AssignedDate,"&lt;="&amp;$F$1)</f>
        <v/>
      </c>
      <c r="D1214" s="137">
        <f>COUNTIFS(Severity,$B1214,Status,"&lt;&gt;Suspend",Status,"&lt;&gt;Assigned",Status,"&lt;&gt;Open",Status,"&lt;&gt;Hold",ResolvedDate,"&gt;="&amp;$C$1,ResolvedDate,"&lt;="&amp;$F$1)</f>
        <v/>
      </c>
      <c r="E1214" s="137">
        <f>COUNTIFS(Severity,$B1214,SLA_Breach,"&lt;&gt;Yes",Status,"&lt;&gt;Suspend",Status,"&lt;&gt;Assigned",Status,"&lt;&gt;Open",Status,"&lt;&gt;Hold&gt;",ResolvedDate,"&gt;="&amp;$C$1,ResolvedDate,"&lt;="&amp;$F$1)</f>
        <v/>
      </c>
      <c r="F1214" s="137">
        <f>COUNTIFS(Severity,$B1214,SLA_Breach,"Yes",Status,"&lt;&gt;Suspend",Status,"&lt;&gt;Assigned",Status,"&lt;&gt;Open",Status,"&lt;&gt;Hold&gt;",ResolvedDate,"&gt;="&amp;$C$1,ResolvedDate,"&lt;="&amp;$F$1)</f>
        <v/>
      </c>
      <c r="G1214" s="137">
        <f>COUNTIFS(Severity,$B1214,AssignedDate,"&gt;=01/01/2017 12:00:00 AM",AssignedDate,"&lt;="&amp;$F$1)</f>
        <v/>
      </c>
      <c r="H1214" s="177" t="n"/>
      <c r="L1214" s="57" t="n">
        <v>0</v>
      </c>
      <c r="M1214" s="57" t="n"/>
    </row>
    <row r="1215" spans="1:13">
      <c r="A1215" s="137" t="n">
        <v>1</v>
      </c>
      <c r="B1215" s="100" t="s">
        <v>525</v>
      </c>
      <c r="C1215" s="137">
        <f>COUNTIFS(Severity,$B1215,AssignedDate,"&gt;="&amp;$C$1,AssignedDate,"&lt;="&amp;$F$1)</f>
        <v/>
      </c>
      <c r="D1215" s="137">
        <f>COUNTIFS(Severity,$B1215,Status,"&lt;&gt;Suspend",Status,"&lt;&gt;Assigned",Status,"&lt;&gt;Open",Status,"&lt;&gt;Hold",ResolvedDate,"&gt;="&amp;$C$1,ResolvedDate,"&lt;="&amp;$F$1)</f>
        <v/>
      </c>
      <c r="E1215" s="137">
        <f>COUNTIFS(Severity,$B1215,SLA_Breach,"&lt;&gt;Yes",Status,"&lt;&gt;Suspend",Status,"&lt;&gt;Assigned",Status,"&lt;&gt;Open",Status,"&lt;&gt;Hold&gt;",ResolvedDate,"&gt;="&amp;$C$1,ResolvedDate,"&lt;="&amp;$F$1)</f>
        <v/>
      </c>
      <c r="F1215" s="137">
        <f>COUNTIFS(Severity,$B1215,SLA_Breach,"Yes",Status,"&lt;&gt;Suspend",Status,"&lt;&gt;Assigned",Status,"&lt;&gt;Open",Status,"&lt;&gt;Hold&gt;",ResolvedDate,"&gt;="&amp;$C$1,ResolvedDate,"&lt;="&amp;$F$1)</f>
        <v/>
      </c>
      <c r="G1215" s="137">
        <f>COUNTIFS(Severity,$B1215,AssignedDate,"&gt;=01/01/2017 12:00:00 AM",AssignedDate,"&lt;="&amp;$F$1)</f>
        <v/>
      </c>
      <c r="H1215" s="177" t="n"/>
      <c r="L1215" s="57" t="n">
        <v>0</v>
      </c>
      <c r="M1215" s="57" t="n"/>
    </row>
    <row r="1216" spans="1:13">
      <c r="A1216" s="137" t="n">
        <v>1</v>
      </c>
      <c r="B1216" s="100" t="s">
        <v>525</v>
      </c>
      <c r="C1216" s="137">
        <f>COUNTIFS(Severity,$B1216,AssignedDate,"&gt;="&amp;$C$1,AssignedDate,"&lt;="&amp;$F$1)</f>
        <v/>
      </c>
      <c r="D1216" s="137">
        <f>COUNTIFS(Severity,$B1216,Status,"&lt;&gt;Suspend",Status,"&lt;&gt;Assigned",Status,"&lt;&gt;Open",Status,"&lt;&gt;Hold",ResolvedDate,"&gt;="&amp;$C$1,ResolvedDate,"&lt;="&amp;$F$1)</f>
        <v/>
      </c>
      <c r="E1216" s="137">
        <f>COUNTIFS(Severity,$B1216,SLA_Breach,"&lt;&gt;Yes",Status,"&lt;&gt;Suspend",Status,"&lt;&gt;Assigned",Status,"&lt;&gt;Open",Status,"&lt;&gt;Hold&gt;",ResolvedDate,"&gt;="&amp;$C$1,ResolvedDate,"&lt;="&amp;$F$1)</f>
        <v/>
      </c>
      <c r="F1216" s="137">
        <f>COUNTIFS(Severity,$B1216,SLA_Breach,"Yes",Status,"&lt;&gt;Suspend",Status,"&lt;&gt;Assigned",Status,"&lt;&gt;Open",Status,"&lt;&gt;Hold&gt;",ResolvedDate,"&gt;="&amp;$C$1,ResolvedDate,"&lt;="&amp;$F$1)</f>
        <v/>
      </c>
      <c r="G1216" s="137">
        <f>COUNTIFS(Severity,$B1216,AssignedDate,"&gt;=01/01/2017 12:00:00 AM",AssignedDate,"&lt;="&amp;$F$1)</f>
        <v/>
      </c>
      <c r="H1216" s="177" t="n"/>
      <c r="L1216" s="57" t="n">
        <v>0</v>
      </c>
      <c r="M1216" s="57" t="n"/>
    </row>
    <row r="1217" spans="1:13">
      <c r="A1217" s="137" t="n">
        <v>1</v>
      </c>
      <c r="B1217" s="100" t="s">
        <v>525</v>
      </c>
      <c r="C1217" s="137">
        <f>COUNTIFS(Severity,$B1217,AssignedDate,"&gt;="&amp;$C$1,AssignedDate,"&lt;="&amp;$F$1)</f>
        <v/>
      </c>
      <c r="D1217" s="137">
        <f>COUNTIFS(Severity,$B1217,Status,"&lt;&gt;Suspend",Status,"&lt;&gt;Assigned",Status,"&lt;&gt;Open",Status,"&lt;&gt;Hold",ResolvedDate,"&gt;="&amp;$C$1,ResolvedDate,"&lt;="&amp;$F$1)</f>
        <v/>
      </c>
      <c r="E1217" s="137">
        <f>COUNTIFS(Severity,$B1217,SLA_Breach,"&lt;&gt;Yes",Status,"&lt;&gt;Suspend",Status,"&lt;&gt;Assigned",Status,"&lt;&gt;Open",Status,"&lt;&gt;Hold&gt;",ResolvedDate,"&gt;="&amp;$C$1,ResolvedDate,"&lt;="&amp;$F$1)</f>
        <v/>
      </c>
      <c r="F1217" s="137">
        <f>COUNTIFS(Severity,$B1217,SLA_Breach,"Yes",Status,"&lt;&gt;Suspend",Status,"&lt;&gt;Assigned",Status,"&lt;&gt;Open",Status,"&lt;&gt;Hold&gt;",ResolvedDate,"&gt;="&amp;$C$1,ResolvedDate,"&lt;="&amp;$F$1)</f>
        <v/>
      </c>
      <c r="G1217" s="137">
        <f>COUNTIFS(Severity,$B1217,AssignedDate,"&gt;=01/01/2017 12:00:00 AM",AssignedDate,"&lt;="&amp;$F$1)</f>
        <v/>
      </c>
      <c r="H1217" s="177" t="n"/>
      <c r="L1217" s="57" t="n">
        <v>0</v>
      </c>
      <c r="M1217" s="57" t="n"/>
    </row>
    <row r="1218" spans="1:13">
      <c r="A1218" s="137" t="n">
        <v>1</v>
      </c>
      <c r="B1218" s="100" t="s">
        <v>525</v>
      </c>
      <c r="C1218" s="137">
        <f>COUNTIFS(Severity,$B1218,AssignedDate,"&gt;="&amp;$C$1,AssignedDate,"&lt;="&amp;$F$1)</f>
        <v/>
      </c>
      <c r="D1218" s="137">
        <f>COUNTIFS(Severity,$B1218,Status,"&lt;&gt;Suspend",Status,"&lt;&gt;Assigned",Status,"&lt;&gt;Open",Status,"&lt;&gt;Hold",ResolvedDate,"&gt;="&amp;$C$1,ResolvedDate,"&lt;="&amp;$F$1)</f>
        <v/>
      </c>
      <c r="E1218" s="137">
        <f>COUNTIFS(Severity,$B1218,SLA_Breach,"&lt;&gt;Yes",Status,"&lt;&gt;Suspend",Status,"&lt;&gt;Assigned",Status,"&lt;&gt;Open",Status,"&lt;&gt;Hold&gt;",ResolvedDate,"&gt;="&amp;$C$1,ResolvedDate,"&lt;="&amp;$F$1)</f>
        <v/>
      </c>
      <c r="F1218" s="137">
        <f>COUNTIFS(Severity,$B1218,SLA_Breach,"Yes",Status,"&lt;&gt;Suspend",Status,"&lt;&gt;Assigned",Status,"&lt;&gt;Open",Status,"&lt;&gt;Hold&gt;",ResolvedDate,"&gt;="&amp;$C$1,ResolvedDate,"&lt;="&amp;$F$1)</f>
        <v/>
      </c>
      <c r="G1218" s="137">
        <f>COUNTIFS(Severity,$B1218,AssignedDate,"&gt;=01/01/2017 12:00:00 AM",AssignedDate,"&lt;="&amp;$F$1)</f>
        <v/>
      </c>
      <c r="H1218" s="177" t="n"/>
      <c r="L1218" s="57" t="n">
        <v>0</v>
      </c>
      <c r="M1218" s="57" t="n"/>
    </row>
    <row r="1219" spans="1:13">
      <c r="A1219" s="137" t="n">
        <v>1</v>
      </c>
      <c r="B1219" s="100" t="s">
        <v>525</v>
      </c>
      <c r="C1219" s="137">
        <f>COUNTIFS(Severity,$B1219,AssignedDate,"&gt;="&amp;$C$1,AssignedDate,"&lt;="&amp;$F$1)</f>
        <v/>
      </c>
      <c r="D1219" s="137">
        <f>COUNTIFS(Severity,$B1219,Status,"&lt;&gt;Suspend",Status,"&lt;&gt;Assigned",Status,"&lt;&gt;Open",Status,"&lt;&gt;Hold",ResolvedDate,"&gt;="&amp;$C$1,ResolvedDate,"&lt;="&amp;$F$1)</f>
        <v/>
      </c>
      <c r="E1219" s="137">
        <f>COUNTIFS(Severity,$B1219,SLA_Breach,"&lt;&gt;Yes",Status,"&lt;&gt;Suspend",Status,"&lt;&gt;Assigned",Status,"&lt;&gt;Open",Status,"&lt;&gt;Hold&gt;",ResolvedDate,"&gt;="&amp;$C$1,ResolvedDate,"&lt;="&amp;$F$1)</f>
        <v/>
      </c>
      <c r="F1219" s="137">
        <f>COUNTIFS(Severity,$B1219,SLA_Breach,"Yes",Status,"&lt;&gt;Suspend",Status,"&lt;&gt;Assigned",Status,"&lt;&gt;Open",Status,"&lt;&gt;Hold&gt;",ResolvedDate,"&gt;="&amp;$C$1,ResolvedDate,"&lt;="&amp;$F$1)</f>
        <v/>
      </c>
      <c r="G1219" s="137">
        <f>COUNTIFS(Severity,$B1219,AssignedDate,"&gt;=01/01/2017 12:00:00 AM",AssignedDate,"&lt;="&amp;$F$1)</f>
        <v/>
      </c>
      <c r="H1219" s="177" t="n"/>
      <c r="L1219" s="57" t="n">
        <v>0</v>
      </c>
      <c r="M1219" s="57" t="n"/>
    </row>
    <row r="1220" spans="1:13">
      <c r="A1220" s="137" t="n">
        <v>1</v>
      </c>
      <c r="B1220" s="100" t="s">
        <v>525</v>
      </c>
      <c r="C1220" s="137">
        <f>COUNTIFS(Severity,$B1220,AssignedDate,"&gt;="&amp;$C$1,AssignedDate,"&lt;="&amp;$F$1)</f>
        <v/>
      </c>
      <c r="D1220" s="137">
        <f>COUNTIFS(Severity,$B1220,Status,"&lt;&gt;Suspend",Status,"&lt;&gt;Assigned",Status,"&lt;&gt;Open",Status,"&lt;&gt;Hold",ResolvedDate,"&gt;="&amp;$C$1,ResolvedDate,"&lt;="&amp;$F$1)</f>
        <v/>
      </c>
      <c r="E1220" s="137">
        <f>COUNTIFS(Severity,$B1220,SLA_Breach,"&lt;&gt;Yes",Status,"&lt;&gt;Suspend",Status,"&lt;&gt;Assigned",Status,"&lt;&gt;Open",Status,"&lt;&gt;Hold&gt;",ResolvedDate,"&gt;="&amp;$C$1,ResolvedDate,"&lt;="&amp;$F$1)</f>
        <v/>
      </c>
      <c r="F1220" s="137">
        <f>COUNTIFS(Severity,$B1220,SLA_Breach,"Yes",Status,"&lt;&gt;Suspend",Status,"&lt;&gt;Assigned",Status,"&lt;&gt;Open",Status,"&lt;&gt;Hold&gt;",ResolvedDate,"&gt;="&amp;$C$1,ResolvedDate,"&lt;="&amp;$F$1)</f>
        <v/>
      </c>
      <c r="G1220" s="137">
        <f>COUNTIFS(Severity,$B1220,AssignedDate,"&gt;=01/01/2017 12:00:00 AM",AssignedDate,"&lt;="&amp;$F$1)</f>
        <v/>
      </c>
      <c r="H1220" s="177" t="n"/>
      <c r="L1220" s="57" t="n">
        <v>0</v>
      </c>
      <c r="M1220" s="57" t="n"/>
    </row>
    <row r="1221" spans="1:13">
      <c r="A1221" s="137" t="n">
        <v>1</v>
      </c>
      <c r="B1221" s="100" t="s">
        <v>525</v>
      </c>
      <c r="C1221" s="137">
        <f>COUNTIFS(Severity,$B1221,AssignedDate,"&gt;="&amp;$C$1,AssignedDate,"&lt;="&amp;$F$1)</f>
        <v/>
      </c>
      <c r="D1221" s="137">
        <f>COUNTIFS(Severity,$B1221,Status,"&lt;&gt;Suspend",Status,"&lt;&gt;Assigned",Status,"&lt;&gt;Open",Status,"&lt;&gt;Hold",ResolvedDate,"&gt;="&amp;$C$1,ResolvedDate,"&lt;="&amp;$F$1)</f>
        <v/>
      </c>
      <c r="E1221" s="137">
        <f>COUNTIFS(Severity,$B1221,SLA_Breach,"&lt;&gt;Yes",Status,"&lt;&gt;Suspend",Status,"&lt;&gt;Assigned",Status,"&lt;&gt;Open",Status,"&lt;&gt;Hold&gt;",ResolvedDate,"&gt;="&amp;$C$1,ResolvedDate,"&lt;="&amp;$F$1)</f>
        <v/>
      </c>
      <c r="F1221" s="137">
        <f>COUNTIFS(Severity,$B1221,SLA_Breach,"Yes",Status,"&lt;&gt;Suspend",Status,"&lt;&gt;Assigned",Status,"&lt;&gt;Open",Status,"&lt;&gt;Hold&gt;",ResolvedDate,"&gt;="&amp;$C$1,ResolvedDate,"&lt;="&amp;$F$1)</f>
        <v/>
      </c>
      <c r="G1221" s="137">
        <f>COUNTIFS(Severity,$B1221,AssignedDate,"&gt;=01/01/2017 12:00:00 AM",AssignedDate,"&lt;="&amp;$F$1)</f>
        <v/>
      </c>
      <c r="H1221" s="177" t="n"/>
      <c r="L1221" s="57" t="n">
        <v>0</v>
      </c>
      <c r="M1221" s="57" t="n"/>
    </row>
    <row r="1222" spans="1:13">
      <c r="A1222" s="137" t="n">
        <v>1</v>
      </c>
      <c r="B1222" s="100" t="s">
        <v>525</v>
      </c>
      <c r="C1222" s="137">
        <f>COUNTIFS(Severity,$B1222,AssignedDate,"&gt;="&amp;$C$1,AssignedDate,"&lt;="&amp;$F$1)</f>
        <v/>
      </c>
      <c r="D1222" s="137">
        <f>COUNTIFS(Severity,$B1222,Status,"&lt;&gt;Suspend",Status,"&lt;&gt;Assigned",Status,"&lt;&gt;Open",Status,"&lt;&gt;Hold",ResolvedDate,"&gt;="&amp;$C$1,ResolvedDate,"&lt;="&amp;$F$1)</f>
        <v/>
      </c>
      <c r="E1222" s="137">
        <f>COUNTIFS(Severity,$B1222,SLA_Breach,"&lt;&gt;Yes",Status,"&lt;&gt;Suspend",Status,"&lt;&gt;Assigned",Status,"&lt;&gt;Open",Status,"&lt;&gt;Hold&gt;",ResolvedDate,"&gt;="&amp;$C$1,ResolvedDate,"&lt;="&amp;$F$1)</f>
        <v/>
      </c>
      <c r="F1222" s="137">
        <f>COUNTIFS(Severity,$B1222,SLA_Breach,"Yes",Status,"&lt;&gt;Suspend",Status,"&lt;&gt;Assigned",Status,"&lt;&gt;Open",Status,"&lt;&gt;Hold&gt;",ResolvedDate,"&gt;="&amp;$C$1,ResolvedDate,"&lt;="&amp;$F$1)</f>
        <v/>
      </c>
      <c r="G1222" s="137">
        <f>COUNTIFS(Severity,$B1222,AssignedDate,"&gt;=01/01/2017 12:00:00 AM",AssignedDate,"&lt;="&amp;$F$1)</f>
        <v/>
      </c>
      <c r="H1222" s="177" t="n"/>
      <c r="L1222" s="57" t="n">
        <v>0</v>
      </c>
      <c r="M1222" s="57" t="n"/>
    </row>
    <row r="1223" spans="1:13">
      <c r="A1223" s="137" t="n">
        <v>1</v>
      </c>
      <c r="B1223" s="100" t="s">
        <v>525</v>
      </c>
      <c r="C1223" s="137">
        <f>COUNTIFS(Severity,$B1223,AssignedDate,"&gt;="&amp;$C$1,AssignedDate,"&lt;="&amp;$F$1)</f>
        <v/>
      </c>
      <c r="D1223" s="137">
        <f>COUNTIFS(Severity,$B1223,Status,"&lt;&gt;Suspend",Status,"&lt;&gt;Assigned",Status,"&lt;&gt;Open",Status,"&lt;&gt;Hold",ResolvedDate,"&gt;="&amp;$C$1,ResolvedDate,"&lt;="&amp;$F$1)</f>
        <v/>
      </c>
      <c r="E1223" s="137">
        <f>COUNTIFS(Severity,$B1223,SLA_Breach,"&lt;&gt;Yes",Status,"&lt;&gt;Suspend",Status,"&lt;&gt;Assigned",Status,"&lt;&gt;Open",Status,"&lt;&gt;Hold&gt;",ResolvedDate,"&gt;="&amp;$C$1,ResolvedDate,"&lt;="&amp;$F$1)</f>
        <v/>
      </c>
      <c r="F1223" s="137">
        <f>COUNTIFS(Severity,$B1223,SLA_Breach,"Yes",Status,"&lt;&gt;Suspend",Status,"&lt;&gt;Assigned",Status,"&lt;&gt;Open",Status,"&lt;&gt;Hold&gt;",ResolvedDate,"&gt;="&amp;$C$1,ResolvedDate,"&lt;="&amp;$F$1)</f>
        <v/>
      </c>
      <c r="G1223" s="137">
        <f>COUNTIFS(Severity,$B1223,AssignedDate,"&gt;=01/01/2017 12:00:00 AM",AssignedDate,"&lt;="&amp;$F$1)</f>
        <v/>
      </c>
      <c r="H1223" s="177" t="n"/>
      <c r="L1223" s="57" t="n">
        <v>0</v>
      </c>
      <c r="M1223" s="57" t="n"/>
    </row>
    <row r="1224" spans="1:13">
      <c r="A1224" s="137" t="n">
        <v>1</v>
      </c>
      <c r="B1224" s="100" t="s">
        <v>525</v>
      </c>
      <c r="C1224" s="137">
        <f>COUNTIFS(Severity,$B1224,AssignedDate,"&gt;="&amp;$C$1,AssignedDate,"&lt;="&amp;$F$1)</f>
        <v/>
      </c>
      <c r="D1224" s="137">
        <f>COUNTIFS(Severity,$B1224,Status,"&lt;&gt;Suspend",Status,"&lt;&gt;Assigned",Status,"&lt;&gt;Open",Status,"&lt;&gt;Hold",ResolvedDate,"&gt;="&amp;$C$1,ResolvedDate,"&lt;="&amp;$F$1)</f>
        <v/>
      </c>
      <c r="E1224" s="137">
        <f>COUNTIFS(Severity,$B1224,SLA_Breach,"&lt;&gt;Yes",Status,"&lt;&gt;Suspend",Status,"&lt;&gt;Assigned",Status,"&lt;&gt;Open",Status,"&lt;&gt;Hold&gt;",ResolvedDate,"&gt;="&amp;$C$1,ResolvedDate,"&lt;="&amp;$F$1)</f>
        <v/>
      </c>
      <c r="F1224" s="137">
        <f>COUNTIFS(Severity,$B1224,SLA_Breach,"Yes",Status,"&lt;&gt;Suspend",Status,"&lt;&gt;Assigned",Status,"&lt;&gt;Open",Status,"&lt;&gt;Hold&gt;",ResolvedDate,"&gt;="&amp;$C$1,ResolvedDate,"&lt;="&amp;$F$1)</f>
        <v/>
      </c>
      <c r="G1224" s="137">
        <f>COUNTIFS(Severity,$B1224,AssignedDate,"&gt;=01/01/2017 12:00:00 AM",AssignedDate,"&lt;="&amp;$F$1)</f>
        <v/>
      </c>
      <c r="H1224" s="177" t="n"/>
      <c r="L1224" s="57" t="n">
        <v>0</v>
      </c>
      <c r="M1224" s="57" t="n"/>
    </row>
    <row r="1225" spans="1:13">
      <c r="A1225" s="137" t="n">
        <v>1</v>
      </c>
      <c r="B1225" s="100" t="s">
        <v>525</v>
      </c>
      <c r="C1225" s="137">
        <f>COUNTIFS(Severity,$B1225,AssignedDate,"&gt;="&amp;$C$1,AssignedDate,"&lt;="&amp;$F$1)</f>
        <v/>
      </c>
      <c r="D1225" s="137">
        <f>COUNTIFS(Severity,$B1225,Status,"&lt;&gt;Suspend",Status,"&lt;&gt;Assigned",Status,"&lt;&gt;Open",Status,"&lt;&gt;Hold",ResolvedDate,"&gt;="&amp;$C$1,ResolvedDate,"&lt;="&amp;$F$1)</f>
        <v/>
      </c>
      <c r="E1225" s="137">
        <f>COUNTIFS(Severity,$B1225,SLA_Breach,"&lt;&gt;Yes",Status,"&lt;&gt;Suspend",Status,"&lt;&gt;Assigned",Status,"&lt;&gt;Open",Status,"&lt;&gt;Hold&gt;",ResolvedDate,"&gt;="&amp;$C$1,ResolvedDate,"&lt;="&amp;$F$1)</f>
        <v/>
      </c>
      <c r="F1225" s="137">
        <f>COUNTIFS(Severity,$B1225,SLA_Breach,"Yes",Status,"&lt;&gt;Suspend",Status,"&lt;&gt;Assigned",Status,"&lt;&gt;Open",Status,"&lt;&gt;Hold&gt;",ResolvedDate,"&gt;="&amp;$C$1,ResolvedDate,"&lt;="&amp;$F$1)</f>
        <v/>
      </c>
      <c r="G1225" s="137">
        <f>COUNTIFS(Severity,$B1225,AssignedDate,"&gt;=01/01/2017 12:00:00 AM",AssignedDate,"&lt;="&amp;$F$1)</f>
        <v/>
      </c>
      <c r="H1225" s="177" t="n"/>
      <c r="L1225" s="57" t="n">
        <v>0</v>
      </c>
      <c r="M1225" s="57" t="n"/>
    </row>
    <row r="1226" spans="1:13">
      <c r="A1226" s="137" t="n">
        <v>1</v>
      </c>
      <c r="B1226" s="100" t="s">
        <v>525</v>
      </c>
      <c r="C1226" s="137">
        <f>COUNTIFS(Severity,$B1226,AssignedDate,"&gt;="&amp;$C$1,AssignedDate,"&lt;="&amp;$F$1)</f>
        <v/>
      </c>
      <c r="D1226" s="137">
        <f>COUNTIFS(Severity,$B1226,Status,"&lt;&gt;Suspend",Status,"&lt;&gt;Assigned",Status,"&lt;&gt;Open",Status,"&lt;&gt;Hold",ResolvedDate,"&gt;="&amp;$C$1,ResolvedDate,"&lt;="&amp;$F$1)</f>
        <v/>
      </c>
      <c r="E1226" s="137">
        <f>COUNTIFS(Severity,$B1226,SLA_Breach,"&lt;&gt;Yes",Status,"&lt;&gt;Suspend",Status,"&lt;&gt;Assigned",Status,"&lt;&gt;Open",Status,"&lt;&gt;Hold&gt;",ResolvedDate,"&gt;="&amp;$C$1,ResolvedDate,"&lt;="&amp;$F$1)</f>
        <v/>
      </c>
      <c r="F1226" s="137">
        <f>COUNTIFS(Severity,$B1226,SLA_Breach,"Yes",Status,"&lt;&gt;Suspend",Status,"&lt;&gt;Assigned",Status,"&lt;&gt;Open",Status,"&lt;&gt;Hold&gt;",ResolvedDate,"&gt;="&amp;$C$1,ResolvedDate,"&lt;="&amp;$F$1)</f>
        <v/>
      </c>
      <c r="G1226" s="137">
        <f>COUNTIFS(Severity,$B1226,AssignedDate,"&gt;=01/01/2017 12:00:00 AM",AssignedDate,"&lt;="&amp;$F$1)</f>
        <v/>
      </c>
      <c r="H1226" s="177" t="n"/>
      <c r="L1226" s="57" t="n">
        <v>0</v>
      </c>
      <c r="M1226" s="57" t="n"/>
    </row>
    <row r="1227" spans="1:13">
      <c r="A1227" s="137" t="n">
        <v>1</v>
      </c>
      <c r="B1227" s="100" t="s">
        <v>525</v>
      </c>
      <c r="C1227" s="137">
        <f>COUNTIFS(Severity,$B1227,AssignedDate,"&gt;="&amp;$C$1,AssignedDate,"&lt;="&amp;$F$1)</f>
        <v/>
      </c>
      <c r="D1227" s="137">
        <f>COUNTIFS(Severity,$B1227,Status,"&lt;&gt;Suspend",Status,"&lt;&gt;Assigned",Status,"&lt;&gt;Open",Status,"&lt;&gt;Hold",ResolvedDate,"&gt;="&amp;$C$1,ResolvedDate,"&lt;="&amp;$F$1)</f>
        <v/>
      </c>
      <c r="E1227" s="137">
        <f>COUNTIFS(Severity,$B1227,SLA_Breach,"&lt;&gt;Yes",Status,"&lt;&gt;Suspend",Status,"&lt;&gt;Assigned",Status,"&lt;&gt;Open",Status,"&lt;&gt;Hold&gt;",ResolvedDate,"&gt;="&amp;$C$1,ResolvedDate,"&lt;="&amp;$F$1)</f>
        <v/>
      </c>
      <c r="F1227" s="137">
        <f>COUNTIFS(Severity,$B1227,SLA_Breach,"Yes",Status,"&lt;&gt;Suspend",Status,"&lt;&gt;Assigned",Status,"&lt;&gt;Open",Status,"&lt;&gt;Hold&gt;",ResolvedDate,"&gt;="&amp;$C$1,ResolvedDate,"&lt;="&amp;$F$1)</f>
        <v/>
      </c>
      <c r="G1227" s="137">
        <f>COUNTIFS(Severity,$B1227,AssignedDate,"&gt;=01/01/2017 12:00:00 AM",AssignedDate,"&lt;="&amp;$F$1)</f>
        <v/>
      </c>
      <c r="H1227" s="177" t="n"/>
      <c r="L1227" s="57" t="n">
        <v>0</v>
      </c>
      <c r="M1227" s="57" t="n"/>
    </row>
    <row r="1228" spans="1:13">
      <c r="A1228" s="137" t="n">
        <v>1</v>
      </c>
      <c r="B1228" s="100" t="s">
        <v>525</v>
      </c>
      <c r="C1228" s="137">
        <f>COUNTIFS(Severity,$B1228,AssignedDate,"&gt;="&amp;$C$1,AssignedDate,"&lt;="&amp;$F$1)</f>
        <v/>
      </c>
      <c r="D1228" s="137">
        <f>COUNTIFS(Severity,$B1228,Status,"&lt;&gt;Suspend",Status,"&lt;&gt;Assigned",Status,"&lt;&gt;Open",Status,"&lt;&gt;Hold",ResolvedDate,"&gt;="&amp;$C$1,ResolvedDate,"&lt;="&amp;$F$1)</f>
        <v/>
      </c>
      <c r="E1228" s="137">
        <f>COUNTIFS(Severity,$B1228,SLA_Breach,"&lt;&gt;Yes",Status,"&lt;&gt;Suspend",Status,"&lt;&gt;Assigned",Status,"&lt;&gt;Open",Status,"&lt;&gt;Hold&gt;",ResolvedDate,"&gt;="&amp;$C$1,ResolvedDate,"&lt;="&amp;$F$1)</f>
        <v/>
      </c>
      <c r="F1228" s="137">
        <f>COUNTIFS(Severity,$B1228,SLA_Breach,"Yes",Status,"&lt;&gt;Suspend",Status,"&lt;&gt;Assigned",Status,"&lt;&gt;Open",Status,"&lt;&gt;Hold&gt;",ResolvedDate,"&gt;="&amp;$C$1,ResolvedDate,"&lt;="&amp;$F$1)</f>
        <v/>
      </c>
      <c r="G1228" s="137">
        <f>COUNTIFS(Severity,$B1228,AssignedDate,"&gt;=01/01/2017 12:00:00 AM",AssignedDate,"&lt;="&amp;$F$1)</f>
        <v/>
      </c>
      <c r="H1228" s="177" t="n"/>
      <c r="L1228" s="57" t="n">
        <v>0</v>
      </c>
      <c r="M1228" s="57" t="n"/>
    </row>
    <row r="1229" spans="1:13">
      <c r="A1229" s="137" t="n">
        <v>1</v>
      </c>
      <c r="B1229" s="100" t="s">
        <v>525</v>
      </c>
      <c r="C1229" s="137">
        <f>COUNTIFS(Severity,$B1229,AssignedDate,"&gt;="&amp;$C$1,AssignedDate,"&lt;="&amp;$F$1)</f>
        <v/>
      </c>
      <c r="D1229" s="137">
        <f>COUNTIFS(Severity,$B1229,Status,"&lt;&gt;Suspend",Status,"&lt;&gt;Assigned",Status,"&lt;&gt;Open",Status,"&lt;&gt;Hold",ResolvedDate,"&gt;="&amp;$C$1,ResolvedDate,"&lt;="&amp;$F$1)</f>
        <v/>
      </c>
      <c r="E1229" s="137">
        <f>COUNTIFS(Severity,$B1229,SLA_Breach,"&lt;&gt;Yes",Status,"&lt;&gt;Suspend",Status,"&lt;&gt;Assigned",Status,"&lt;&gt;Open",Status,"&lt;&gt;Hold&gt;",ResolvedDate,"&gt;="&amp;$C$1,ResolvedDate,"&lt;="&amp;$F$1)</f>
        <v/>
      </c>
      <c r="F1229" s="137">
        <f>COUNTIFS(Severity,$B1229,SLA_Breach,"Yes",Status,"&lt;&gt;Suspend",Status,"&lt;&gt;Assigned",Status,"&lt;&gt;Open",Status,"&lt;&gt;Hold&gt;",ResolvedDate,"&gt;="&amp;$C$1,ResolvedDate,"&lt;="&amp;$F$1)</f>
        <v/>
      </c>
      <c r="G1229" s="137">
        <f>COUNTIFS(Severity,$B1229,AssignedDate,"&gt;=01/01/2017 12:00:00 AM",AssignedDate,"&lt;="&amp;$F$1)</f>
        <v/>
      </c>
      <c r="H1229" s="177" t="n"/>
      <c r="L1229" s="57" t="n">
        <v>0</v>
      </c>
      <c r="M1229" s="57" t="n"/>
    </row>
    <row r="1230" spans="1:13">
      <c r="A1230" s="137" t="n">
        <v>1</v>
      </c>
      <c r="B1230" s="100" t="s">
        <v>525</v>
      </c>
      <c r="C1230" s="137">
        <f>COUNTIFS(Severity,$B1230,AssignedDate,"&gt;="&amp;$C$1,AssignedDate,"&lt;="&amp;$F$1)</f>
        <v/>
      </c>
      <c r="D1230" s="137">
        <f>COUNTIFS(Severity,$B1230,Status,"&lt;&gt;Suspend",Status,"&lt;&gt;Assigned",Status,"&lt;&gt;Open",Status,"&lt;&gt;Hold",ResolvedDate,"&gt;="&amp;$C$1,ResolvedDate,"&lt;="&amp;$F$1)</f>
        <v/>
      </c>
      <c r="E1230" s="137">
        <f>COUNTIFS(Severity,$B1230,SLA_Breach,"&lt;&gt;Yes",Status,"&lt;&gt;Suspend",Status,"&lt;&gt;Assigned",Status,"&lt;&gt;Open",Status,"&lt;&gt;Hold&gt;",ResolvedDate,"&gt;="&amp;$C$1,ResolvedDate,"&lt;="&amp;$F$1)</f>
        <v/>
      </c>
      <c r="F1230" s="137">
        <f>COUNTIFS(Severity,$B1230,SLA_Breach,"Yes",Status,"&lt;&gt;Suspend",Status,"&lt;&gt;Assigned",Status,"&lt;&gt;Open",Status,"&lt;&gt;Hold&gt;",ResolvedDate,"&gt;="&amp;$C$1,ResolvedDate,"&lt;="&amp;$F$1)</f>
        <v/>
      </c>
      <c r="G1230" s="137">
        <f>COUNTIFS(Severity,$B1230,AssignedDate,"&gt;=01/01/2017 12:00:00 AM",AssignedDate,"&lt;="&amp;$F$1)</f>
        <v/>
      </c>
      <c r="H1230" s="177" t="n"/>
      <c r="L1230" s="57" t="n">
        <v>0</v>
      </c>
      <c r="M1230" s="57" t="n"/>
    </row>
    <row r="1231" spans="1:13">
      <c r="A1231" s="137" t="n">
        <v>1</v>
      </c>
      <c r="B1231" s="100" t="s">
        <v>525</v>
      </c>
      <c r="C1231" s="137">
        <f>COUNTIFS(Severity,$B1231,AssignedDate,"&gt;="&amp;$C$1,AssignedDate,"&lt;="&amp;$F$1)</f>
        <v/>
      </c>
      <c r="D1231" s="137">
        <f>COUNTIFS(Severity,$B1231,Status,"&lt;&gt;Suspend",Status,"&lt;&gt;Assigned",Status,"&lt;&gt;Open",Status,"&lt;&gt;Hold",ResolvedDate,"&gt;="&amp;$C$1,ResolvedDate,"&lt;="&amp;$F$1)</f>
        <v/>
      </c>
      <c r="E1231" s="137">
        <f>COUNTIFS(Severity,$B1231,SLA_Breach,"&lt;&gt;Yes",Status,"&lt;&gt;Suspend",Status,"&lt;&gt;Assigned",Status,"&lt;&gt;Open",Status,"&lt;&gt;Hold&gt;",ResolvedDate,"&gt;="&amp;$C$1,ResolvedDate,"&lt;="&amp;$F$1)</f>
        <v/>
      </c>
      <c r="F1231" s="137">
        <f>COUNTIFS(Severity,$B1231,SLA_Breach,"Yes",Status,"&lt;&gt;Suspend",Status,"&lt;&gt;Assigned",Status,"&lt;&gt;Open",Status,"&lt;&gt;Hold&gt;",ResolvedDate,"&gt;="&amp;$C$1,ResolvedDate,"&lt;="&amp;$F$1)</f>
        <v/>
      </c>
      <c r="G1231" s="137">
        <f>COUNTIFS(Severity,$B1231,AssignedDate,"&gt;=01/01/2017 12:00:00 AM",AssignedDate,"&lt;="&amp;$F$1)</f>
        <v/>
      </c>
      <c r="H1231" s="177" t="n"/>
      <c r="L1231" s="57" t="n">
        <v>0</v>
      </c>
      <c r="M1231" s="57" t="n"/>
    </row>
    <row r="1232" spans="1:13">
      <c r="A1232" s="137" t="n">
        <v>1</v>
      </c>
      <c r="B1232" s="100" t="s">
        <v>525</v>
      </c>
      <c r="C1232" s="137">
        <f>COUNTIFS(Severity,$B1232,AssignedDate,"&gt;="&amp;$C$1,AssignedDate,"&lt;="&amp;$F$1)</f>
        <v/>
      </c>
      <c r="D1232" s="137">
        <f>COUNTIFS(Severity,$B1232,Status,"&lt;&gt;Suspend",Status,"&lt;&gt;Assigned",Status,"&lt;&gt;Open",Status,"&lt;&gt;Hold",ResolvedDate,"&gt;="&amp;$C$1,ResolvedDate,"&lt;="&amp;$F$1)</f>
        <v/>
      </c>
      <c r="E1232" s="137">
        <f>COUNTIFS(Severity,$B1232,SLA_Breach,"&lt;&gt;Yes",Status,"&lt;&gt;Suspend",Status,"&lt;&gt;Assigned",Status,"&lt;&gt;Open",Status,"&lt;&gt;Hold&gt;",ResolvedDate,"&gt;="&amp;$C$1,ResolvedDate,"&lt;="&amp;$F$1)</f>
        <v/>
      </c>
      <c r="F1232" s="137">
        <f>COUNTIFS(Severity,$B1232,SLA_Breach,"Yes",Status,"&lt;&gt;Suspend",Status,"&lt;&gt;Assigned",Status,"&lt;&gt;Open",Status,"&lt;&gt;Hold&gt;",ResolvedDate,"&gt;="&amp;$C$1,ResolvedDate,"&lt;="&amp;$F$1)</f>
        <v/>
      </c>
      <c r="G1232" s="137">
        <f>COUNTIFS(Severity,$B1232,AssignedDate,"&gt;=01/01/2017 12:00:00 AM",AssignedDate,"&lt;="&amp;$F$1)</f>
        <v/>
      </c>
      <c r="H1232" s="177" t="n"/>
      <c r="L1232" s="57" t="n">
        <v>0</v>
      </c>
      <c r="M1232" s="57" t="n"/>
    </row>
    <row r="1233" spans="1:13">
      <c r="A1233" s="137" t="n">
        <v>1</v>
      </c>
      <c r="B1233" s="100" t="s">
        <v>525</v>
      </c>
      <c r="C1233" s="137">
        <f>COUNTIFS(Severity,$B1233,AssignedDate,"&gt;="&amp;$C$1,AssignedDate,"&lt;="&amp;$F$1)</f>
        <v/>
      </c>
      <c r="D1233" s="137">
        <f>COUNTIFS(Severity,$B1233,Status,"&lt;&gt;Suspend",Status,"&lt;&gt;Assigned",Status,"&lt;&gt;Open",Status,"&lt;&gt;Hold",ResolvedDate,"&gt;="&amp;$C$1,ResolvedDate,"&lt;="&amp;$F$1)</f>
        <v/>
      </c>
      <c r="E1233" s="137">
        <f>COUNTIFS(Severity,$B1233,SLA_Breach,"&lt;&gt;Yes",Status,"&lt;&gt;Suspend",Status,"&lt;&gt;Assigned",Status,"&lt;&gt;Open",Status,"&lt;&gt;Hold&gt;",ResolvedDate,"&gt;="&amp;$C$1,ResolvedDate,"&lt;="&amp;$F$1)</f>
        <v/>
      </c>
      <c r="F1233" s="137">
        <f>COUNTIFS(Severity,$B1233,SLA_Breach,"Yes",Status,"&lt;&gt;Suspend",Status,"&lt;&gt;Assigned",Status,"&lt;&gt;Open",Status,"&lt;&gt;Hold&gt;",ResolvedDate,"&gt;="&amp;$C$1,ResolvedDate,"&lt;="&amp;$F$1)</f>
        <v/>
      </c>
      <c r="G1233" s="137">
        <f>COUNTIFS(Severity,$B1233,AssignedDate,"&gt;=01/01/2017 12:00:00 AM",AssignedDate,"&lt;="&amp;$F$1)</f>
        <v/>
      </c>
      <c r="H1233" s="177" t="n"/>
      <c r="L1233" s="57" t="n">
        <v>0</v>
      </c>
      <c r="M1233" s="57" t="n"/>
    </row>
    <row r="1234" spans="1:13">
      <c r="A1234" s="137" t="n">
        <v>1</v>
      </c>
      <c r="B1234" s="100" t="s">
        <v>525</v>
      </c>
      <c r="C1234" s="137">
        <f>COUNTIFS(Severity,$B1234,AssignedDate,"&gt;="&amp;$C$1,AssignedDate,"&lt;="&amp;$F$1)</f>
        <v/>
      </c>
      <c r="D1234" s="137">
        <f>COUNTIFS(Severity,$B1234,Status,"&lt;&gt;Suspend",Status,"&lt;&gt;Assigned",Status,"&lt;&gt;Open",Status,"&lt;&gt;Hold",ResolvedDate,"&gt;="&amp;$C$1,ResolvedDate,"&lt;="&amp;$F$1)</f>
        <v/>
      </c>
      <c r="E1234" s="137">
        <f>COUNTIFS(Severity,$B1234,SLA_Breach,"&lt;&gt;Yes",Status,"&lt;&gt;Suspend",Status,"&lt;&gt;Assigned",Status,"&lt;&gt;Open",Status,"&lt;&gt;Hold&gt;",ResolvedDate,"&gt;="&amp;$C$1,ResolvedDate,"&lt;="&amp;$F$1)</f>
        <v/>
      </c>
      <c r="F1234" s="137">
        <f>COUNTIFS(Severity,$B1234,SLA_Breach,"Yes",Status,"&lt;&gt;Suspend",Status,"&lt;&gt;Assigned",Status,"&lt;&gt;Open",Status,"&lt;&gt;Hold&gt;",ResolvedDate,"&gt;="&amp;$C$1,ResolvedDate,"&lt;="&amp;$F$1)</f>
        <v/>
      </c>
      <c r="G1234" s="137">
        <f>COUNTIFS(Severity,$B1234,AssignedDate,"&gt;=01/01/2017 12:00:00 AM",AssignedDate,"&lt;="&amp;$F$1)</f>
        <v/>
      </c>
      <c r="H1234" s="177" t="n"/>
      <c r="L1234" s="57" t="n">
        <v>0</v>
      </c>
      <c r="M1234" s="57" t="n"/>
    </row>
    <row r="1235" spans="1:13">
      <c r="A1235" s="137" t="n">
        <v>1</v>
      </c>
      <c r="B1235" s="100" t="s">
        <v>525</v>
      </c>
      <c r="C1235" s="137">
        <f>COUNTIFS(Severity,$B1235,AssignedDate,"&gt;="&amp;$C$1,AssignedDate,"&lt;="&amp;$F$1)</f>
        <v/>
      </c>
      <c r="D1235" s="137">
        <f>COUNTIFS(Severity,$B1235,Status,"&lt;&gt;Suspend",Status,"&lt;&gt;Assigned",Status,"&lt;&gt;Open",Status,"&lt;&gt;Hold",ResolvedDate,"&gt;="&amp;$C$1,ResolvedDate,"&lt;="&amp;$F$1)</f>
        <v/>
      </c>
      <c r="E1235" s="137">
        <f>COUNTIFS(Severity,$B1235,SLA_Breach,"&lt;&gt;Yes",Status,"&lt;&gt;Suspend",Status,"&lt;&gt;Assigned",Status,"&lt;&gt;Open",Status,"&lt;&gt;Hold&gt;",ResolvedDate,"&gt;="&amp;$C$1,ResolvedDate,"&lt;="&amp;$F$1)</f>
        <v/>
      </c>
      <c r="F1235" s="137">
        <f>COUNTIFS(Severity,$B1235,SLA_Breach,"Yes",Status,"&lt;&gt;Suspend",Status,"&lt;&gt;Assigned",Status,"&lt;&gt;Open",Status,"&lt;&gt;Hold&gt;",ResolvedDate,"&gt;="&amp;$C$1,ResolvedDate,"&lt;="&amp;$F$1)</f>
        <v/>
      </c>
      <c r="G1235" s="137">
        <f>COUNTIFS(Severity,$B1235,AssignedDate,"&gt;=01/01/2017 12:00:00 AM",AssignedDate,"&lt;="&amp;$F$1)</f>
        <v/>
      </c>
      <c r="H1235" s="177" t="n"/>
      <c r="L1235" s="57" t="n">
        <v>0</v>
      </c>
      <c r="M1235" s="57" t="n"/>
    </row>
    <row r="1236" spans="1:13">
      <c r="A1236" s="137" t="n">
        <v>1</v>
      </c>
      <c r="B1236" s="100" t="s">
        <v>525</v>
      </c>
      <c r="C1236" s="137">
        <f>COUNTIFS(Severity,$B1236,AssignedDate,"&gt;="&amp;$C$1,AssignedDate,"&lt;="&amp;$F$1)</f>
        <v/>
      </c>
      <c r="D1236" s="137">
        <f>COUNTIFS(Severity,$B1236,Status,"&lt;&gt;Suspend",Status,"&lt;&gt;Assigned",Status,"&lt;&gt;Open",Status,"&lt;&gt;Hold",ResolvedDate,"&gt;="&amp;$C$1,ResolvedDate,"&lt;="&amp;$F$1)</f>
        <v/>
      </c>
      <c r="E1236" s="137">
        <f>COUNTIFS(Severity,$B1236,SLA_Breach,"&lt;&gt;Yes",Status,"&lt;&gt;Suspend",Status,"&lt;&gt;Assigned",Status,"&lt;&gt;Open",Status,"&lt;&gt;Hold&gt;",ResolvedDate,"&gt;="&amp;$C$1,ResolvedDate,"&lt;="&amp;$F$1)</f>
        <v/>
      </c>
      <c r="F1236" s="137">
        <f>COUNTIFS(Severity,$B1236,SLA_Breach,"Yes",Status,"&lt;&gt;Suspend",Status,"&lt;&gt;Assigned",Status,"&lt;&gt;Open",Status,"&lt;&gt;Hold&gt;",ResolvedDate,"&gt;="&amp;$C$1,ResolvedDate,"&lt;="&amp;$F$1)</f>
        <v/>
      </c>
      <c r="G1236" s="137">
        <f>COUNTIFS(Severity,$B1236,AssignedDate,"&gt;=01/01/2017 12:00:00 AM",AssignedDate,"&lt;="&amp;$F$1)</f>
        <v/>
      </c>
      <c r="H1236" s="177" t="n"/>
      <c r="L1236" s="57" t="n">
        <v>0</v>
      </c>
      <c r="M1236" s="57" t="n"/>
    </row>
    <row r="1237" spans="1:13">
      <c r="A1237" s="137" t="n">
        <v>1</v>
      </c>
      <c r="B1237" s="100" t="s">
        <v>525</v>
      </c>
      <c r="C1237" s="137">
        <f>COUNTIFS(Severity,$B1237,AssignedDate,"&gt;="&amp;$C$1,AssignedDate,"&lt;="&amp;$F$1)</f>
        <v/>
      </c>
      <c r="D1237" s="137">
        <f>COUNTIFS(Severity,$B1237,Status,"&lt;&gt;Suspend",Status,"&lt;&gt;Assigned",Status,"&lt;&gt;Open",Status,"&lt;&gt;Hold",ResolvedDate,"&gt;="&amp;$C$1,ResolvedDate,"&lt;="&amp;$F$1)</f>
        <v/>
      </c>
      <c r="E1237" s="137">
        <f>COUNTIFS(Severity,$B1237,SLA_Breach,"&lt;&gt;Yes",Status,"&lt;&gt;Suspend",Status,"&lt;&gt;Assigned",Status,"&lt;&gt;Open",Status,"&lt;&gt;Hold&gt;",ResolvedDate,"&gt;="&amp;$C$1,ResolvedDate,"&lt;="&amp;$F$1)</f>
        <v/>
      </c>
      <c r="F1237" s="137">
        <f>COUNTIFS(Severity,$B1237,SLA_Breach,"Yes",Status,"&lt;&gt;Suspend",Status,"&lt;&gt;Assigned",Status,"&lt;&gt;Open",Status,"&lt;&gt;Hold&gt;",ResolvedDate,"&gt;="&amp;$C$1,ResolvedDate,"&lt;="&amp;$F$1)</f>
        <v/>
      </c>
      <c r="G1237" s="137">
        <f>COUNTIFS(Severity,$B1237,AssignedDate,"&gt;=01/01/2017 12:00:00 AM",AssignedDate,"&lt;="&amp;$F$1)</f>
        <v/>
      </c>
      <c r="H1237" s="177" t="n"/>
      <c r="L1237" s="57" t="n">
        <v>0</v>
      </c>
      <c r="M1237" s="57" t="n"/>
    </row>
    <row r="1238" spans="1:13">
      <c r="A1238" s="137" t="n">
        <v>1</v>
      </c>
      <c r="B1238" s="100" t="s">
        <v>525</v>
      </c>
      <c r="C1238" s="137">
        <f>COUNTIFS(Severity,$B1238,AssignedDate,"&gt;="&amp;$C$1,AssignedDate,"&lt;="&amp;$F$1)</f>
        <v/>
      </c>
      <c r="D1238" s="137">
        <f>COUNTIFS(Severity,$B1238,Status,"&lt;&gt;Suspend",Status,"&lt;&gt;Assigned",Status,"&lt;&gt;Open",Status,"&lt;&gt;Hold",ResolvedDate,"&gt;="&amp;$C$1,ResolvedDate,"&lt;="&amp;$F$1)</f>
        <v/>
      </c>
      <c r="E1238" s="137">
        <f>COUNTIFS(Severity,$B1238,SLA_Breach,"&lt;&gt;Yes",Status,"&lt;&gt;Suspend",Status,"&lt;&gt;Assigned",Status,"&lt;&gt;Open",Status,"&lt;&gt;Hold&gt;",ResolvedDate,"&gt;="&amp;$C$1,ResolvedDate,"&lt;="&amp;$F$1)</f>
        <v/>
      </c>
      <c r="F1238" s="137">
        <f>COUNTIFS(Severity,$B1238,SLA_Breach,"Yes",Status,"&lt;&gt;Suspend",Status,"&lt;&gt;Assigned",Status,"&lt;&gt;Open",Status,"&lt;&gt;Hold&gt;",ResolvedDate,"&gt;="&amp;$C$1,ResolvedDate,"&lt;="&amp;$F$1)</f>
        <v/>
      </c>
      <c r="G1238" s="137">
        <f>COUNTIFS(Severity,$B1238,AssignedDate,"&gt;=01/01/2017 12:00:00 AM",AssignedDate,"&lt;="&amp;$F$1)</f>
        <v/>
      </c>
      <c r="H1238" s="177" t="n"/>
      <c r="L1238" s="57" t="n">
        <v>0</v>
      </c>
      <c r="M1238" s="57" t="n"/>
    </row>
    <row r="1239" spans="1:13">
      <c r="A1239" s="137" t="n">
        <v>1</v>
      </c>
      <c r="B1239" s="100" t="s">
        <v>525</v>
      </c>
      <c r="C1239" s="137">
        <f>COUNTIFS(Severity,$B1239,AssignedDate,"&gt;="&amp;$C$1,AssignedDate,"&lt;="&amp;$F$1)</f>
        <v/>
      </c>
      <c r="D1239" s="137">
        <f>COUNTIFS(Severity,$B1239,Status,"&lt;&gt;Suspend",Status,"&lt;&gt;Assigned",Status,"&lt;&gt;Open",Status,"&lt;&gt;Hold",ResolvedDate,"&gt;="&amp;$C$1,ResolvedDate,"&lt;="&amp;$F$1)</f>
        <v/>
      </c>
      <c r="E1239" s="137">
        <f>COUNTIFS(Severity,$B1239,SLA_Breach,"&lt;&gt;Yes",Status,"&lt;&gt;Suspend",Status,"&lt;&gt;Assigned",Status,"&lt;&gt;Open",Status,"&lt;&gt;Hold&gt;",ResolvedDate,"&gt;="&amp;$C$1,ResolvedDate,"&lt;="&amp;$F$1)</f>
        <v/>
      </c>
      <c r="F1239" s="137">
        <f>COUNTIFS(Severity,$B1239,SLA_Breach,"Yes",Status,"&lt;&gt;Suspend",Status,"&lt;&gt;Assigned",Status,"&lt;&gt;Open",Status,"&lt;&gt;Hold&gt;",ResolvedDate,"&gt;="&amp;$C$1,ResolvedDate,"&lt;="&amp;$F$1)</f>
        <v/>
      </c>
      <c r="G1239" s="137">
        <f>COUNTIFS(Severity,$B1239,AssignedDate,"&gt;=01/01/2017 12:00:00 AM",AssignedDate,"&lt;="&amp;$F$1)</f>
        <v/>
      </c>
      <c r="H1239" s="177" t="n"/>
      <c r="L1239" s="57" t="n">
        <v>0</v>
      </c>
      <c r="M1239" s="57" t="n"/>
    </row>
    <row r="1240" spans="1:13">
      <c r="A1240" s="137" t="n">
        <v>1</v>
      </c>
      <c r="B1240" s="100" t="s">
        <v>525</v>
      </c>
      <c r="C1240" s="137">
        <f>COUNTIFS(Severity,$B1240,AssignedDate,"&gt;="&amp;$C$1,AssignedDate,"&lt;="&amp;$F$1)</f>
        <v/>
      </c>
      <c r="D1240" s="137">
        <f>COUNTIFS(Severity,$B1240,Status,"&lt;&gt;Suspend",Status,"&lt;&gt;Assigned",Status,"&lt;&gt;Open",Status,"&lt;&gt;Hold",ResolvedDate,"&gt;="&amp;$C$1,ResolvedDate,"&lt;="&amp;$F$1)</f>
        <v/>
      </c>
      <c r="E1240" s="137">
        <f>COUNTIFS(Severity,$B1240,SLA_Breach,"&lt;&gt;Yes",Status,"&lt;&gt;Suspend",Status,"&lt;&gt;Assigned",Status,"&lt;&gt;Open",Status,"&lt;&gt;Hold&gt;",ResolvedDate,"&gt;="&amp;$C$1,ResolvedDate,"&lt;="&amp;$F$1)</f>
        <v/>
      </c>
      <c r="F1240" s="137">
        <f>COUNTIFS(Severity,$B1240,SLA_Breach,"Yes",Status,"&lt;&gt;Suspend",Status,"&lt;&gt;Assigned",Status,"&lt;&gt;Open",Status,"&lt;&gt;Hold&gt;",ResolvedDate,"&gt;="&amp;$C$1,ResolvedDate,"&lt;="&amp;$F$1)</f>
        <v/>
      </c>
      <c r="G1240" s="137">
        <f>COUNTIFS(Severity,$B1240,AssignedDate,"&gt;=01/01/2017 12:00:00 AM",AssignedDate,"&lt;="&amp;$F$1)</f>
        <v/>
      </c>
      <c r="H1240" s="177" t="n"/>
      <c r="L1240" s="57" t="n">
        <v>0</v>
      </c>
      <c r="M1240" s="57" t="n"/>
    </row>
    <row r="1241" spans="1:13">
      <c r="A1241" s="137" t="n">
        <v>1</v>
      </c>
      <c r="B1241" s="100" t="s">
        <v>525</v>
      </c>
      <c r="C1241" s="137">
        <f>COUNTIFS(Severity,$B1241,AssignedDate,"&gt;="&amp;$C$1,AssignedDate,"&lt;="&amp;$F$1)</f>
        <v/>
      </c>
      <c r="D1241" s="137">
        <f>COUNTIFS(Severity,$B1241,Status,"&lt;&gt;Suspend",Status,"&lt;&gt;Assigned",Status,"&lt;&gt;Open",Status,"&lt;&gt;Hold",ResolvedDate,"&gt;="&amp;$C$1,ResolvedDate,"&lt;="&amp;$F$1)</f>
        <v/>
      </c>
      <c r="E1241" s="137">
        <f>COUNTIFS(Severity,$B1241,SLA_Breach,"&lt;&gt;Yes",Status,"&lt;&gt;Suspend",Status,"&lt;&gt;Assigned",Status,"&lt;&gt;Open",Status,"&lt;&gt;Hold&gt;",ResolvedDate,"&gt;="&amp;$C$1,ResolvedDate,"&lt;="&amp;$F$1)</f>
        <v/>
      </c>
      <c r="F1241" s="137">
        <f>COUNTIFS(Severity,$B1241,SLA_Breach,"Yes",Status,"&lt;&gt;Suspend",Status,"&lt;&gt;Assigned",Status,"&lt;&gt;Open",Status,"&lt;&gt;Hold&gt;",ResolvedDate,"&gt;="&amp;$C$1,ResolvedDate,"&lt;="&amp;$F$1)</f>
        <v/>
      </c>
      <c r="G1241" s="137">
        <f>COUNTIFS(Severity,$B1241,AssignedDate,"&gt;=01/01/2017 12:00:00 AM",AssignedDate,"&lt;="&amp;$F$1)</f>
        <v/>
      </c>
      <c r="H1241" s="177" t="n"/>
      <c r="L1241" s="57" t="n">
        <v>0</v>
      </c>
      <c r="M1241" s="57" t="n"/>
    </row>
    <row r="1242" spans="1:13">
      <c r="A1242" s="137" t="n">
        <v>1</v>
      </c>
      <c r="B1242" s="100" t="s">
        <v>525</v>
      </c>
      <c r="C1242" s="137">
        <f>COUNTIFS(Severity,$B1242,AssignedDate,"&gt;="&amp;$C$1,AssignedDate,"&lt;="&amp;$F$1)</f>
        <v/>
      </c>
      <c r="D1242" s="137">
        <f>COUNTIFS(Severity,$B1242,Status,"&lt;&gt;Suspend",Status,"&lt;&gt;Assigned",Status,"&lt;&gt;Open",Status,"&lt;&gt;Hold",ResolvedDate,"&gt;="&amp;$C$1,ResolvedDate,"&lt;="&amp;$F$1)</f>
        <v/>
      </c>
      <c r="E1242" s="137">
        <f>COUNTIFS(Severity,$B1242,SLA_Breach,"&lt;&gt;Yes",Status,"&lt;&gt;Suspend",Status,"&lt;&gt;Assigned",Status,"&lt;&gt;Open",Status,"&lt;&gt;Hold&gt;",ResolvedDate,"&gt;="&amp;$C$1,ResolvedDate,"&lt;="&amp;$F$1)</f>
        <v/>
      </c>
      <c r="F1242" s="137">
        <f>COUNTIFS(Severity,$B1242,SLA_Breach,"Yes",Status,"&lt;&gt;Suspend",Status,"&lt;&gt;Assigned",Status,"&lt;&gt;Open",Status,"&lt;&gt;Hold&gt;",ResolvedDate,"&gt;="&amp;$C$1,ResolvedDate,"&lt;="&amp;$F$1)</f>
        <v/>
      </c>
      <c r="G1242" s="137">
        <f>COUNTIFS(Severity,$B1242,AssignedDate,"&gt;=01/01/2017 12:00:00 AM",AssignedDate,"&lt;="&amp;$F$1)</f>
        <v/>
      </c>
      <c r="H1242" s="177" t="n"/>
      <c r="L1242" s="57" t="n">
        <v>0</v>
      </c>
      <c r="M1242" s="57" t="n"/>
    </row>
    <row r="1243" spans="1:13">
      <c r="A1243" s="137" t="n">
        <v>1</v>
      </c>
      <c r="B1243" s="100" t="s">
        <v>525</v>
      </c>
      <c r="C1243" s="137">
        <f>COUNTIFS(Severity,$B1243,AssignedDate,"&gt;="&amp;$C$1,AssignedDate,"&lt;="&amp;$F$1)</f>
        <v/>
      </c>
      <c r="D1243" s="137">
        <f>COUNTIFS(Severity,$B1243,Status,"&lt;&gt;Suspend",Status,"&lt;&gt;Assigned",Status,"&lt;&gt;Open",Status,"&lt;&gt;Hold",ResolvedDate,"&gt;="&amp;$C$1,ResolvedDate,"&lt;="&amp;$F$1)</f>
        <v/>
      </c>
      <c r="E1243" s="137">
        <f>COUNTIFS(Severity,$B1243,SLA_Breach,"&lt;&gt;Yes",Status,"&lt;&gt;Suspend",Status,"&lt;&gt;Assigned",Status,"&lt;&gt;Open",Status,"&lt;&gt;Hold&gt;",ResolvedDate,"&gt;="&amp;$C$1,ResolvedDate,"&lt;="&amp;$F$1)</f>
        <v/>
      </c>
      <c r="F1243" s="137">
        <f>COUNTIFS(Severity,$B1243,SLA_Breach,"Yes",Status,"&lt;&gt;Suspend",Status,"&lt;&gt;Assigned",Status,"&lt;&gt;Open",Status,"&lt;&gt;Hold&gt;",ResolvedDate,"&gt;="&amp;$C$1,ResolvedDate,"&lt;="&amp;$F$1)</f>
        <v/>
      </c>
      <c r="G1243" s="137">
        <f>COUNTIFS(Severity,$B1243,AssignedDate,"&gt;=01/01/2017 12:00:00 AM",AssignedDate,"&lt;="&amp;$F$1)</f>
        <v/>
      </c>
      <c r="H1243" s="177" t="n"/>
      <c r="L1243" s="57" t="n">
        <v>0</v>
      </c>
      <c r="M1243" s="57" t="n"/>
    </row>
    <row r="1244" spans="1:13">
      <c r="A1244" s="137" t="n">
        <v>1</v>
      </c>
      <c r="B1244" s="100" t="s">
        <v>525</v>
      </c>
      <c r="C1244" s="137">
        <f>COUNTIFS(Severity,$B1244,AssignedDate,"&gt;="&amp;$C$1,AssignedDate,"&lt;="&amp;$F$1)</f>
        <v/>
      </c>
      <c r="D1244" s="137">
        <f>COUNTIFS(Severity,$B1244,Status,"&lt;&gt;Suspend",Status,"&lt;&gt;Assigned",Status,"&lt;&gt;Open",Status,"&lt;&gt;Hold",ResolvedDate,"&gt;="&amp;$C$1,ResolvedDate,"&lt;="&amp;$F$1)</f>
        <v/>
      </c>
      <c r="E1244" s="137">
        <f>COUNTIFS(Severity,$B1244,SLA_Breach,"&lt;&gt;Yes",Status,"&lt;&gt;Suspend",Status,"&lt;&gt;Assigned",Status,"&lt;&gt;Open",Status,"&lt;&gt;Hold&gt;",ResolvedDate,"&gt;="&amp;$C$1,ResolvedDate,"&lt;="&amp;$F$1)</f>
        <v/>
      </c>
      <c r="F1244" s="137">
        <f>COUNTIFS(Severity,$B1244,SLA_Breach,"Yes",Status,"&lt;&gt;Suspend",Status,"&lt;&gt;Assigned",Status,"&lt;&gt;Open",Status,"&lt;&gt;Hold&gt;",ResolvedDate,"&gt;="&amp;$C$1,ResolvedDate,"&lt;="&amp;$F$1)</f>
        <v/>
      </c>
      <c r="G1244" s="137">
        <f>COUNTIFS(Severity,$B1244,AssignedDate,"&gt;=01/01/2017 12:00:00 AM",AssignedDate,"&lt;="&amp;$F$1)</f>
        <v/>
      </c>
      <c r="H1244" s="177" t="n"/>
      <c r="L1244" s="57" t="n">
        <v>0</v>
      </c>
      <c r="M1244" s="57" t="n"/>
    </row>
    <row r="1245" spans="1:13">
      <c r="A1245" s="137" t="n">
        <v>1</v>
      </c>
      <c r="B1245" s="100" t="s">
        <v>525</v>
      </c>
      <c r="C1245" s="137">
        <f>COUNTIFS(Severity,$B1245,AssignedDate,"&gt;="&amp;$C$1,AssignedDate,"&lt;="&amp;$F$1)</f>
        <v/>
      </c>
      <c r="D1245" s="137">
        <f>COUNTIFS(Severity,$B1245,Status,"&lt;&gt;Suspend",Status,"&lt;&gt;Assigned",Status,"&lt;&gt;Open",Status,"&lt;&gt;Hold",ResolvedDate,"&gt;="&amp;$C$1,ResolvedDate,"&lt;="&amp;$F$1)</f>
        <v/>
      </c>
      <c r="E1245" s="137">
        <f>COUNTIFS(Severity,$B1245,SLA_Breach,"&lt;&gt;Yes",Status,"&lt;&gt;Suspend",Status,"&lt;&gt;Assigned",Status,"&lt;&gt;Open",Status,"&lt;&gt;Hold&gt;",ResolvedDate,"&gt;="&amp;$C$1,ResolvedDate,"&lt;="&amp;$F$1)</f>
        <v/>
      </c>
      <c r="F1245" s="137">
        <f>COUNTIFS(Severity,$B1245,SLA_Breach,"Yes",Status,"&lt;&gt;Suspend",Status,"&lt;&gt;Assigned",Status,"&lt;&gt;Open",Status,"&lt;&gt;Hold&gt;",ResolvedDate,"&gt;="&amp;$C$1,ResolvedDate,"&lt;="&amp;$F$1)</f>
        <v/>
      </c>
      <c r="G1245" s="137">
        <f>COUNTIFS(Severity,$B1245,AssignedDate,"&gt;=01/01/2017 12:00:00 AM",AssignedDate,"&lt;="&amp;$F$1)</f>
        <v/>
      </c>
      <c r="H1245" s="177" t="n"/>
      <c r="L1245" s="57" t="n">
        <v>0</v>
      </c>
      <c r="M1245" s="57" t="n"/>
    </row>
    <row r="1246" spans="1:13">
      <c r="A1246" s="137" t="n">
        <v>1</v>
      </c>
      <c r="B1246" s="100" t="s">
        <v>525</v>
      </c>
      <c r="C1246" s="137">
        <f>COUNTIFS(Severity,$B1246,AssignedDate,"&gt;="&amp;$C$1,AssignedDate,"&lt;="&amp;$F$1)</f>
        <v/>
      </c>
      <c r="D1246" s="137">
        <f>COUNTIFS(Severity,$B1246,Status,"&lt;&gt;Suspend",Status,"&lt;&gt;Assigned",Status,"&lt;&gt;Open",Status,"&lt;&gt;Hold",ResolvedDate,"&gt;="&amp;$C$1,ResolvedDate,"&lt;="&amp;$F$1)</f>
        <v/>
      </c>
      <c r="E1246" s="137">
        <f>COUNTIFS(Severity,$B1246,SLA_Breach,"&lt;&gt;Yes",Status,"&lt;&gt;Suspend",Status,"&lt;&gt;Assigned",Status,"&lt;&gt;Open",Status,"&lt;&gt;Hold&gt;",ResolvedDate,"&gt;="&amp;$C$1,ResolvedDate,"&lt;="&amp;$F$1)</f>
        <v/>
      </c>
      <c r="F1246" s="137">
        <f>COUNTIFS(Severity,$B1246,SLA_Breach,"Yes",Status,"&lt;&gt;Suspend",Status,"&lt;&gt;Assigned",Status,"&lt;&gt;Open",Status,"&lt;&gt;Hold&gt;",ResolvedDate,"&gt;="&amp;$C$1,ResolvedDate,"&lt;="&amp;$F$1)</f>
        <v/>
      </c>
      <c r="G1246" s="137">
        <f>COUNTIFS(Severity,$B1246,AssignedDate,"&gt;=01/01/2017 12:00:00 AM",AssignedDate,"&lt;="&amp;$F$1)</f>
        <v/>
      </c>
      <c r="H1246" s="177" t="n"/>
      <c r="L1246" s="57" t="n">
        <v>0</v>
      </c>
      <c r="M1246" s="57" t="n"/>
    </row>
    <row r="1247" spans="1:13">
      <c r="A1247" s="137" t="n">
        <v>1</v>
      </c>
      <c r="B1247" s="100" t="s">
        <v>525</v>
      </c>
      <c r="C1247" s="137">
        <f>COUNTIFS(Severity,$B1247,AssignedDate,"&gt;="&amp;$C$1,AssignedDate,"&lt;="&amp;$F$1)</f>
        <v/>
      </c>
      <c r="D1247" s="137">
        <f>COUNTIFS(Severity,$B1247,Status,"&lt;&gt;Suspend",Status,"&lt;&gt;Assigned",Status,"&lt;&gt;Open",Status,"&lt;&gt;Hold",ResolvedDate,"&gt;="&amp;$C$1,ResolvedDate,"&lt;="&amp;$F$1)</f>
        <v/>
      </c>
      <c r="E1247" s="137">
        <f>COUNTIFS(Severity,$B1247,SLA_Breach,"&lt;&gt;Yes",Status,"&lt;&gt;Suspend",Status,"&lt;&gt;Assigned",Status,"&lt;&gt;Open",Status,"&lt;&gt;Hold&gt;",ResolvedDate,"&gt;="&amp;$C$1,ResolvedDate,"&lt;="&amp;$F$1)</f>
        <v/>
      </c>
      <c r="F1247" s="137">
        <f>COUNTIFS(Severity,$B1247,SLA_Breach,"Yes",Status,"&lt;&gt;Suspend",Status,"&lt;&gt;Assigned",Status,"&lt;&gt;Open",Status,"&lt;&gt;Hold&gt;",ResolvedDate,"&gt;="&amp;$C$1,ResolvedDate,"&lt;="&amp;$F$1)</f>
        <v/>
      </c>
      <c r="G1247" s="137">
        <f>COUNTIFS(Severity,$B1247,AssignedDate,"&gt;=01/01/2017 12:00:00 AM",AssignedDate,"&lt;="&amp;$F$1)</f>
        <v/>
      </c>
      <c r="H1247" s="177" t="n"/>
      <c r="L1247" s="57" t="n">
        <v>0</v>
      </c>
      <c r="M1247" s="57" t="n"/>
    </row>
    <row r="1248" spans="1:13">
      <c r="A1248" s="137" t="n">
        <v>1</v>
      </c>
      <c r="B1248" s="100" t="s">
        <v>525</v>
      </c>
      <c r="C1248" s="137">
        <f>COUNTIFS(Severity,$B1248,AssignedDate,"&gt;="&amp;$C$1,AssignedDate,"&lt;="&amp;$F$1)</f>
        <v/>
      </c>
      <c r="D1248" s="137">
        <f>COUNTIFS(Severity,$B1248,Status,"&lt;&gt;Suspend",Status,"&lt;&gt;Assigned",Status,"&lt;&gt;Open",Status,"&lt;&gt;Hold",ResolvedDate,"&gt;="&amp;$C$1,ResolvedDate,"&lt;="&amp;$F$1)</f>
        <v/>
      </c>
      <c r="E1248" s="137">
        <f>COUNTIFS(Severity,$B1248,SLA_Breach,"&lt;&gt;Yes",Status,"&lt;&gt;Suspend",Status,"&lt;&gt;Assigned",Status,"&lt;&gt;Open",Status,"&lt;&gt;Hold&gt;",ResolvedDate,"&gt;="&amp;$C$1,ResolvedDate,"&lt;="&amp;$F$1)</f>
        <v/>
      </c>
      <c r="F1248" s="137">
        <f>COUNTIFS(Severity,$B1248,SLA_Breach,"Yes",Status,"&lt;&gt;Suspend",Status,"&lt;&gt;Assigned",Status,"&lt;&gt;Open",Status,"&lt;&gt;Hold&gt;",ResolvedDate,"&gt;="&amp;$C$1,ResolvedDate,"&lt;="&amp;$F$1)</f>
        <v/>
      </c>
      <c r="G1248" s="137">
        <f>COUNTIFS(Severity,$B1248,AssignedDate,"&gt;=01/01/2017 12:00:00 AM",AssignedDate,"&lt;="&amp;$F$1)</f>
        <v/>
      </c>
      <c r="H1248" s="177" t="n"/>
      <c r="L1248" s="57" t="n">
        <v>0</v>
      </c>
      <c r="M1248" s="57" t="n"/>
    </row>
    <row r="1249" spans="1:13">
      <c r="A1249" s="137" t="n">
        <v>1</v>
      </c>
      <c r="B1249" s="100" t="s">
        <v>525</v>
      </c>
      <c r="C1249" s="137">
        <f>COUNTIFS(Severity,$B1249,AssignedDate,"&gt;="&amp;$C$1,AssignedDate,"&lt;="&amp;$F$1)</f>
        <v/>
      </c>
      <c r="D1249" s="137">
        <f>COUNTIFS(Severity,$B1249,Status,"&lt;&gt;Suspend",Status,"&lt;&gt;Assigned",Status,"&lt;&gt;Open",Status,"&lt;&gt;Hold",ResolvedDate,"&gt;="&amp;$C$1,ResolvedDate,"&lt;="&amp;$F$1)</f>
        <v/>
      </c>
      <c r="E1249" s="137">
        <f>COUNTIFS(Severity,$B1249,SLA_Breach,"&lt;&gt;Yes",Status,"&lt;&gt;Suspend",Status,"&lt;&gt;Assigned",Status,"&lt;&gt;Open",Status,"&lt;&gt;Hold&gt;",ResolvedDate,"&gt;="&amp;$C$1,ResolvedDate,"&lt;="&amp;$F$1)</f>
        <v/>
      </c>
      <c r="F1249" s="137">
        <f>COUNTIFS(Severity,$B1249,SLA_Breach,"Yes",Status,"&lt;&gt;Suspend",Status,"&lt;&gt;Assigned",Status,"&lt;&gt;Open",Status,"&lt;&gt;Hold&gt;",ResolvedDate,"&gt;="&amp;$C$1,ResolvedDate,"&lt;="&amp;$F$1)</f>
        <v/>
      </c>
      <c r="G1249" s="137">
        <f>COUNTIFS(Severity,$B1249,AssignedDate,"&gt;=01/01/2017 12:00:00 AM",AssignedDate,"&lt;="&amp;$F$1)</f>
        <v/>
      </c>
      <c r="H1249" s="177" t="n"/>
      <c r="L1249" s="57" t="n">
        <v>0</v>
      </c>
      <c r="M1249" s="57" t="n"/>
    </row>
    <row r="1250" spans="1:13">
      <c r="A1250" s="137" t="n">
        <v>1</v>
      </c>
      <c r="B1250" s="100" t="s">
        <v>525</v>
      </c>
      <c r="C1250" s="137">
        <f>COUNTIFS(Severity,$B1250,AssignedDate,"&gt;="&amp;$C$1,AssignedDate,"&lt;="&amp;$F$1)</f>
        <v/>
      </c>
      <c r="D1250" s="137">
        <f>COUNTIFS(Severity,$B1250,Status,"&lt;&gt;Suspend",Status,"&lt;&gt;Assigned",Status,"&lt;&gt;Open",Status,"&lt;&gt;Hold",ResolvedDate,"&gt;="&amp;$C$1,ResolvedDate,"&lt;="&amp;$F$1)</f>
        <v/>
      </c>
      <c r="E1250" s="137">
        <f>COUNTIFS(Severity,$B1250,SLA_Breach,"&lt;&gt;Yes",Status,"&lt;&gt;Suspend",Status,"&lt;&gt;Assigned",Status,"&lt;&gt;Open",Status,"&lt;&gt;Hold&gt;",ResolvedDate,"&gt;="&amp;$C$1,ResolvedDate,"&lt;="&amp;$F$1)</f>
        <v/>
      </c>
      <c r="F1250" s="137">
        <f>COUNTIFS(Severity,$B1250,SLA_Breach,"Yes",Status,"&lt;&gt;Suspend",Status,"&lt;&gt;Assigned",Status,"&lt;&gt;Open",Status,"&lt;&gt;Hold&gt;",ResolvedDate,"&gt;="&amp;$C$1,ResolvedDate,"&lt;="&amp;$F$1)</f>
        <v/>
      </c>
      <c r="G1250" s="137">
        <f>COUNTIFS(Severity,$B1250,AssignedDate,"&gt;=01/01/2017 12:00:00 AM",AssignedDate,"&lt;="&amp;$F$1)</f>
        <v/>
      </c>
      <c r="H1250" s="177" t="n"/>
      <c r="L1250" s="57" t="n">
        <v>0</v>
      </c>
      <c r="M1250" s="57" t="n"/>
    </row>
    <row r="1251" spans="1:13">
      <c r="A1251" s="137" t="n">
        <v>1</v>
      </c>
      <c r="B1251" s="100" t="s">
        <v>525</v>
      </c>
      <c r="C1251" s="137">
        <f>COUNTIFS(Severity,$B1251,AssignedDate,"&gt;="&amp;$C$1,AssignedDate,"&lt;="&amp;$F$1)</f>
        <v/>
      </c>
      <c r="D1251" s="137">
        <f>COUNTIFS(Severity,$B1251,Status,"&lt;&gt;Suspend",Status,"&lt;&gt;Assigned",Status,"&lt;&gt;Open",Status,"&lt;&gt;Hold",ResolvedDate,"&gt;="&amp;$C$1,ResolvedDate,"&lt;="&amp;$F$1)</f>
        <v/>
      </c>
      <c r="E1251" s="137">
        <f>COUNTIFS(Severity,$B1251,SLA_Breach,"&lt;&gt;Yes",Status,"&lt;&gt;Suspend",Status,"&lt;&gt;Assigned",Status,"&lt;&gt;Open",Status,"&lt;&gt;Hold&gt;",ResolvedDate,"&gt;="&amp;$C$1,ResolvedDate,"&lt;="&amp;$F$1)</f>
        <v/>
      </c>
      <c r="F1251" s="137">
        <f>COUNTIFS(Severity,$B1251,SLA_Breach,"Yes",Status,"&lt;&gt;Suspend",Status,"&lt;&gt;Assigned",Status,"&lt;&gt;Open",Status,"&lt;&gt;Hold&gt;",ResolvedDate,"&gt;="&amp;$C$1,ResolvedDate,"&lt;="&amp;$F$1)</f>
        <v/>
      </c>
      <c r="G1251" s="137">
        <f>COUNTIFS(Severity,$B1251,AssignedDate,"&gt;=01/01/2017 12:00:00 AM",AssignedDate,"&lt;="&amp;$F$1)</f>
        <v/>
      </c>
      <c r="H1251" s="177" t="n"/>
      <c r="L1251" s="57" t="n">
        <v>0</v>
      </c>
      <c r="M1251" s="57" t="n"/>
    </row>
    <row r="1252" spans="1:13">
      <c r="A1252" s="137" t="n">
        <v>1</v>
      </c>
      <c r="B1252" s="100" t="s">
        <v>525</v>
      </c>
      <c r="C1252" s="137">
        <f>COUNTIFS(Severity,$B1252,AssignedDate,"&gt;="&amp;$C$1,AssignedDate,"&lt;="&amp;$F$1)</f>
        <v/>
      </c>
      <c r="D1252" s="137">
        <f>COUNTIFS(Severity,$B1252,Status,"&lt;&gt;Suspend",Status,"&lt;&gt;Assigned",Status,"&lt;&gt;Open",Status,"&lt;&gt;Hold",ResolvedDate,"&gt;="&amp;$C$1,ResolvedDate,"&lt;="&amp;$F$1)</f>
        <v/>
      </c>
      <c r="E1252" s="137">
        <f>COUNTIFS(Severity,$B1252,SLA_Breach,"&lt;&gt;Yes",Status,"&lt;&gt;Suspend",Status,"&lt;&gt;Assigned",Status,"&lt;&gt;Open",Status,"&lt;&gt;Hold&gt;",ResolvedDate,"&gt;="&amp;$C$1,ResolvedDate,"&lt;="&amp;$F$1)</f>
        <v/>
      </c>
      <c r="F1252" s="137">
        <f>COUNTIFS(Severity,$B1252,SLA_Breach,"Yes",Status,"&lt;&gt;Suspend",Status,"&lt;&gt;Assigned",Status,"&lt;&gt;Open",Status,"&lt;&gt;Hold&gt;",ResolvedDate,"&gt;="&amp;$C$1,ResolvedDate,"&lt;="&amp;$F$1)</f>
        <v/>
      </c>
      <c r="G1252" s="137">
        <f>COUNTIFS(Severity,$B1252,AssignedDate,"&gt;=01/01/2017 12:00:00 AM",AssignedDate,"&lt;="&amp;$F$1)</f>
        <v/>
      </c>
      <c r="H1252" s="177" t="n"/>
      <c r="L1252" s="57" t="n">
        <v>0</v>
      </c>
      <c r="M1252" s="57" t="n"/>
    </row>
    <row r="1253" spans="1:13">
      <c r="A1253" s="137" t="n">
        <v>1</v>
      </c>
      <c r="B1253" s="100" t="s">
        <v>525</v>
      </c>
      <c r="C1253" s="137">
        <f>COUNTIFS(Severity,$B1253,AssignedDate,"&gt;="&amp;$C$1,AssignedDate,"&lt;="&amp;$F$1)</f>
        <v/>
      </c>
      <c r="D1253" s="137">
        <f>COUNTIFS(Severity,$B1253,Status,"&lt;&gt;Suspend",Status,"&lt;&gt;Assigned",Status,"&lt;&gt;Open",Status,"&lt;&gt;Hold",ResolvedDate,"&gt;="&amp;$C$1,ResolvedDate,"&lt;="&amp;$F$1)</f>
        <v/>
      </c>
      <c r="E1253" s="137">
        <f>COUNTIFS(Severity,$B1253,SLA_Breach,"&lt;&gt;Yes",Status,"&lt;&gt;Suspend",Status,"&lt;&gt;Assigned",Status,"&lt;&gt;Open",Status,"&lt;&gt;Hold&gt;",ResolvedDate,"&gt;="&amp;$C$1,ResolvedDate,"&lt;="&amp;$F$1)</f>
        <v/>
      </c>
      <c r="F1253" s="137">
        <f>COUNTIFS(Severity,$B1253,SLA_Breach,"Yes",Status,"&lt;&gt;Suspend",Status,"&lt;&gt;Assigned",Status,"&lt;&gt;Open",Status,"&lt;&gt;Hold&gt;",ResolvedDate,"&gt;="&amp;$C$1,ResolvedDate,"&lt;="&amp;$F$1)</f>
        <v/>
      </c>
      <c r="G1253" s="137">
        <f>COUNTIFS(Severity,$B1253,AssignedDate,"&gt;=01/01/2017 12:00:00 AM",AssignedDate,"&lt;="&amp;$F$1)</f>
        <v/>
      </c>
      <c r="H1253" s="177" t="n"/>
      <c r="L1253" s="57" t="n">
        <v>0</v>
      </c>
      <c r="M1253" s="57" t="n"/>
    </row>
    <row r="1254" spans="1:13">
      <c r="A1254" s="137" t="n">
        <v>1</v>
      </c>
      <c r="B1254" s="100" t="s">
        <v>525</v>
      </c>
      <c r="C1254" s="137">
        <f>COUNTIFS(Severity,$B1254,AssignedDate,"&gt;="&amp;$C$1,AssignedDate,"&lt;="&amp;$F$1)</f>
        <v/>
      </c>
      <c r="D1254" s="137">
        <f>COUNTIFS(Severity,$B1254,Status,"&lt;&gt;Suspend",Status,"&lt;&gt;Assigned",Status,"&lt;&gt;Open",Status,"&lt;&gt;Hold",ResolvedDate,"&gt;="&amp;$C$1,ResolvedDate,"&lt;="&amp;$F$1)</f>
        <v/>
      </c>
      <c r="E1254" s="137">
        <f>COUNTIFS(Severity,$B1254,SLA_Breach,"&lt;&gt;Yes",Status,"&lt;&gt;Suspend",Status,"&lt;&gt;Assigned",Status,"&lt;&gt;Open",Status,"&lt;&gt;Hold&gt;",ResolvedDate,"&gt;="&amp;$C$1,ResolvedDate,"&lt;="&amp;$F$1)</f>
        <v/>
      </c>
      <c r="F1254" s="137">
        <f>COUNTIFS(Severity,$B1254,SLA_Breach,"Yes",Status,"&lt;&gt;Suspend",Status,"&lt;&gt;Assigned",Status,"&lt;&gt;Open",Status,"&lt;&gt;Hold&gt;",ResolvedDate,"&gt;="&amp;$C$1,ResolvedDate,"&lt;="&amp;$F$1)</f>
        <v/>
      </c>
      <c r="G1254" s="137">
        <f>COUNTIFS(Severity,$B1254,AssignedDate,"&gt;=01/01/2017 12:00:00 AM",AssignedDate,"&lt;="&amp;$F$1)</f>
        <v/>
      </c>
      <c r="H1254" s="177" t="n"/>
      <c r="L1254" s="57" t="n">
        <v>0</v>
      </c>
      <c r="M1254" s="57" t="n"/>
    </row>
    <row r="1255" spans="1:13">
      <c r="A1255" s="137" t="n">
        <v>1</v>
      </c>
      <c r="B1255" s="100" t="s">
        <v>525</v>
      </c>
      <c r="C1255" s="137">
        <f>COUNTIFS(Severity,$B1255,AssignedDate,"&gt;="&amp;$C$1,AssignedDate,"&lt;="&amp;$F$1)</f>
        <v/>
      </c>
      <c r="D1255" s="137">
        <f>COUNTIFS(Severity,$B1255,Status,"&lt;&gt;Suspend",Status,"&lt;&gt;Assigned",Status,"&lt;&gt;Open",Status,"&lt;&gt;Hold",ResolvedDate,"&gt;="&amp;$C$1,ResolvedDate,"&lt;="&amp;$F$1)</f>
        <v/>
      </c>
      <c r="E1255" s="137">
        <f>COUNTIFS(Severity,$B1255,SLA_Breach,"&lt;&gt;Yes",Status,"&lt;&gt;Suspend",Status,"&lt;&gt;Assigned",Status,"&lt;&gt;Open",Status,"&lt;&gt;Hold&gt;",ResolvedDate,"&gt;="&amp;$C$1,ResolvedDate,"&lt;="&amp;$F$1)</f>
        <v/>
      </c>
      <c r="F1255" s="137">
        <f>COUNTIFS(Severity,$B1255,SLA_Breach,"Yes",Status,"&lt;&gt;Suspend",Status,"&lt;&gt;Assigned",Status,"&lt;&gt;Open",Status,"&lt;&gt;Hold&gt;",ResolvedDate,"&gt;="&amp;$C$1,ResolvedDate,"&lt;="&amp;$F$1)</f>
        <v/>
      </c>
      <c r="G1255" s="137">
        <f>COUNTIFS(Severity,$B1255,AssignedDate,"&gt;=01/01/2017 12:00:00 AM",AssignedDate,"&lt;="&amp;$F$1)</f>
        <v/>
      </c>
      <c r="H1255" s="177" t="n"/>
      <c r="L1255" s="57" t="n">
        <v>0</v>
      </c>
      <c r="M1255" s="57" t="n"/>
    </row>
    <row r="1256" spans="1:13">
      <c r="A1256" s="137" t="n">
        <v>1</v>
      </c>
      <c r="B1256" s="100" t="s">
        <v>525</v>
      </c>
      <c r="C1256" s="137">
        <f>COUNTIFS(Severity,$B1256,AssignedDate,"&gt;="&amp;$C$1,AssignedDate,"&lt;="&amp;$F$1)</f>
        <v/>
      </c>
      <c r="D1256" s="137">
        <f>COUNTIFS(Severity,$B1256,Status,"&lt;&gt;Suspend",Status,"&lt;&gt;Assigned",Status,"&lt;&gt;Open",Status,"&lt;&gt;Hold",ResolvedDate,"&gt;="&amp;$C$1,ResolvedDate,"&lt;="&amp;$F$1)</f>
        <v/>
      </c>
      <c r="E1256" s="137">
        <f>COUNTIFS(Severity,$B1256,SLA_Breach,"&lt;&gt;Yes",Status,"&lt;&gt;Suspend",Status,"&lt;&gt;Assigned",Status,"&lt;&gt;Open",Status,"&lt;&gt;Hold&gt;",ResolvedDate,"&gt;="&amp;$C$1,ResolvedDate,"&lt;="&amp;$F$1)</f>
        <v/>
      </c>
      <c r="F1256" s="137">
        <f>COUNTIFS(Severity,$B1256,SLA_Breach,"Yes",Status,"&lt;&gt;Suspend",Status,"&lt;&gt;Assigned",Status,"&lt;&gt;Open",Status,"&lt;&gt;Hold&gt;",ResolvedDate,"&gt;="&amp;$C$1,ResolvedDate,"&lt;="&amp;$F$1)</f>
        <v/>
      </c>
      <c r="G1256" s="137">
        <f>COUNTIFS(Severity,$B1256,AssignedDate,"&gt;=01/01/2017 12:00:00 AM",AssignedDate,"&lt;="&amp;$F$1)</f>
        <v/>
      </c>
      <c r="H1256" s="177" t="n"/>
      <c r="L1256" s="57" t="n">
        <v>0</v>
      </c>
      <c r="M1256" s="57" t="n"/>
    </row>
    <row r="1257" spans="1:13">
      <c r="A1257" s="137" t="n">
        <v>1</v>
      </c>
      <c r="B1257" s="100" t="s">
        <v>525</v>
      </c>
      <c r="C1257" s="137">
        <f>COUNTIFS(Severity,$B1257,AssignedDate,"&gt;="&amp;$C$1,AssignedDate,"&lt;="&amp;$F$1)</f>
        <v/>
      </c>
      <c r="D1257" s="137">
        <f>COUNTIFS(Severity,$B1257,Status,"&lt;&gt;Suspend",Status,"&lt;&gt;Assigned",Status,"&lt;&gt;Open",Status,"&lt;&gt;Hold",ResolvedDate,"&gt;="&amp;$C$1,ResolvedDate,"&lt;="&amp;$F$1)</f>
        <v/>
      </c>
      <c r="E1257" s="137">
        <f>COUNTIFS(Severity,$B1257,SLA_Breach,"&lt;&gt;Yes",Status,"&lt;&gt;Suspend",Status,"&lt;&gt;Assigned",Status,"&lt;&gt;Open",Status,"&lt;&gt;Hold&gt;",ResolvedDate,"&gt;="&amp;$C$1,ResolvedDate,"&lt;="&amp;$F$1)</f>
        <v/>
      </c>
      <c r="F1257" s="137">
        <f>COUNTIFS(Severity,$B1257,SLA_Breach,"Yes",Status,"&lt;&gt;Suspend",Status,"&lt;&gt;Assigned",Status,"&lt;&gt;Open",Status,"&lt;&gt;Hold&gt;",ResolvedDate,"&gt;="&amp;$C$1,ResolvedDate,"&lt;="&amp;$F$1)</f>
        <v/>
      </c>
      <c r="G1257" s="137">
        <f>COUNTIFS(Severity,$B1257,AssignedDate,"&gt;=01/01/2017 12:00:00 AM",AssignedDate,"&lt;="&amp;$F$1)</f>
        <v/>
      </c>
      <c r="H1257" s="177" t="n"/>
      <c r="L1257" s="57" t="n">
        <v>0</v>
      </c>
      <c r="M1257" s="57" t="n"/>
    </row>
    <row r="1258" spans="1:13">
      <c r="A1258" s="137" t="n">
        <v>1</v>
      </c>
      <c r="B1258" s="100" t="s">
        <v>525</v>
      </c>
      <c r="C1258" s="137">
        <f>COUNTIFS(Severity,$B1258,AssignedDate,"&gt;="&amp;$C$1,AssignedDate,"&lt;="&amp;$F$1)</f>
        <v/>
      </c>
      <c r="D1258" s="137">
        <f>COUNTIFS(Severity,$B1258,Status,"&lt;&gt;Suspend",Status,"&lt;&gt;Assigned",Status,"&lt;&gt;Open",Status,"&lt;&gt;Hold",ResolvedDate,"&gt;="&amp;$C$1,ResolvedDate,"&lt;="&amp;$F$1)</f>
        <v/>
      </c>
      <c r="E1258" s="137">
        <f>COUNTIFS(Severity,$B1258,SLA_Breach,"&lt;&gt;Yes",Status,"&lt;&gt;Suspend",Status,"&lt;&gt;Assigned",Status,"&lt;&gt;Open",Status,"&lt;&gt;Hold&gt;",ResolvedDate,"&gt;="&amp;$C$1,ResolvedDate,"&lt;="&amp;$F$1)</f>
        <v/>
      </c>
      <c r="F1258" s="137">
        <f>COUNTIFS(Severity,$B1258,SLA_Breach,"Yes",Status,"&lt;&gt;Suspend",Status,"&lt;&gt;Assigned",Status,"&lt;&gt;Open",Status,"&lt;&gt;Hold&gt;",ResolvedDate,"&gt;="&amp;$C$1,ResolvedDate,"&lt;="&amp;$F$1)</f>
        <v/>
      </c>
      <c r="G1258" s="137">
        <f>COUNTIFS(Severity,$B1258,AssignedDate,"&gt;=01/01/2017 12:00:00 AM",AssignedDate,"&lt;="&amp;$F$1)</f>
        <v/>
      </c>
      <c r="H1258" s="177" t="n"/>
      <c r="L1258" s="57" t="n">
        <v>0</v>
      </c>
      <c r="M1258" s="57" t="n"/>
    </row>
    <row r="1259" spans="1:13">
      <c r="A1259" s="137" t="n">
        <v>1</v>
      </c>
      <c r="B1259" s="100" t="s">
        <v>525</v>
      </c>
      <c r="C1259" s="137">
        <f>COUNTIFS(Severity,$B1259,AssignedDate,"&gt;="&amp;$C$1,AssignedDate,"&lt;="&amp;$F$1)</f>
        <v/>
      </c>
      <c r="D1259" s="137">
        <f>COUNTIFS(Severity,$B1259,Status,"&lt;&gt;Suspend",Status,"&lt;&gt;Assigned",Status,"&lt;&gt;Open",Status,"&lt;&gt;Hold",ResolvedDate,"&gt;="&amp;$C$1,ResolvedDate,"&lt;="&amp;$F$1)</f>
        <v/>
      </c>
      <c r="E1259" s="137">
        <f>COUNTIFS(Severity,$B1259,SLA_Breach,"&lt;&gt;Yes",Status,"&lt;&gt;Suspend",Status,"&lt;&gt;Assigned",Status,"&lt;&gt;Open",Status,"&lt;&gt;Hold&gt;",ResolvedDate,"&gt;="&amp;$C$1,ResolvedDate,"&lt;="&amp;$F$1)</f>
        <v/>
      </c>
      <c r="F1259" s="137">
        <f>COUNTIFS(Severity,$B1259,SLA_Breach,"Yes",Status,"&lt;&gt;Suspend",Status,"&lt;&gt;Assigned",Status,"&lt;&gt;Open",Status,"&lt;&gt;Hold&gt;",ResolvedDate,"&gt;="&amp;$C$1,ResolvedDate,"&lt;="&amp;$F$1)</f>
        <v/>
      </c>
      <c r="G1259" s="137">
        <f>COUNTIFS(Severity,$B1259,AssignedDate,"&gt;=01/01/2017 12:00:00 AM",AssignedDate,"&lt;="&amp;$F$1)</f>
        <v/>
      </c>
      <c r="H1259" s="177" t="n"/>
      <c r="L1259" s="57" t="n">
        <v>0</v>
      </c>
      <c r="M1259" s="57" t="n"/>
    </row>
    <row r="1260" spans="1:13">
      <c r="A1260" s="137" t="n">
        <v>1</v>
      </c>
      <c r="B1260" s="100" t="s">
        <v>525</v>
      </c>
      <c r="C1260" s="137">
        <f>COUNTIFS(Severity,$B1260,AssignedDate,"&gt;="&amp;$C$1,AssignedDate,"&lt;="&amp;$F$1)</f>
        <v/>
      </c>
      <c r="D1260" s="137">
        <f>COUNTIFS(Severity,$B1260,Status,"&lt;&gt;Suspend",Status,"&lt;&gt;Assigned",Status,"&lt;&gt;Open",Status,"&lt;&gt;Hold",ResolvedDate,"&gt;="&amp;$C$1,ResolvedDate,"&lt;="&amp;$F$1)</f>
        <v/>
      </c>
      <c r="E1260" s="137">
        <f>COUNTIFS(Severity,$B1260,SLA_Breach,"&lt;&gt;Yes",Status,"&lt;&gt;Suspend",Status,"&lt;&gt;Assigned",Status,"&lt;&gt;Open",Status,"&lt;&gt;Hold&gt;",ResolvedDate,"&gt;="&amp;$C$1,ResolvedDate,"&lt;="&amp;$F$1)</f>
        <v/>
      </c>
      <c r="F1260" s="137">
        <f>COUNTIFS(Severity,$B1260,SLA_Breach,"Yes",Status,"&lt;&gt;Suspend",Status,"&lt;&gt;Assigned",Status,"&lt;&gt;Open",Status,"&lt;&gt;Hold&gt;",ResolvedDate,"&gt;="&amp;$C$1,ResolvedDate,"&lt;="&amp;$F$1)</f>
        <v/>
      </c>
      <c r="G1260" s="137">
        <f>COUNTIFS(Severity,$B1260,AssignedDate,"&gt;=01/01/2017 12:00:00 AM",AssignedDate,"&lt;="&amp;$F$1)</f>
        <v/>
      </c>
      <c r="H1260" s="177" t="n"/>
      <c r="L1260" s="57" t="n">
        <v>0</v>
      </c>
      <c r="M1260" s="57" t="n"/>
    </row>
    <row r="1261" spans="1:13">
      <c r="A1261" s="137" t="n">
        <v>1</v>
      </c>
      <c r="B1261" s="100" t="s">
        <v>525</v>
      </c>
      <c r="C1261" s="137">
        <f>COUNTIFS(Severity,$B1261,AssignedDate,"&gt;="&amp;$C$1,AssignedDate,"&lt;="&amp;$F$1)</f>
        <v/>
      </c>
      <c r="D1261" s="137">
        <f>COUNTIFS(Severity,$B1261,Status,"&lt;&gt;Suspend",Status,"&lt;&gt;Assigned",Status,"&lt;&gt;Open",Status,"&lt;&gt;Hold",ResolvedDate,"&gt;="&amp;$C$1,ResolvedDate,"&lt;="&amp;$F$1)</f>
        <v/>
      </c>
      <c r="E1261" s="137">
        <f>COUNTIFS(Severity,$B1261,SLA_Breach,"&lt;&gt;Yes",Status,"&lt;&gt;Suspend",Status,"&lt;&gt;Assigned",Status,"&lt;&gt;Open",Status,"&lt;&gt;Hold&gt;",ResolvedDate,"&gt;="&amp;$C$1,ResolvedDate,"&lt;="&amp;$F$1)</f>
        <v/>
      </c>
      <c r="F1261" s="137">
        <f>COUNTIFS(Severity,$B1261,SLA_Breach,"Yes",Status,"&lt;&gt;Suspend",Status,"&lt;&gt;Assigned",Status,"&lt;&gt;Open",Status,"&lt;&gt;Hold&gt;",ResolvedDate,"&gt;="&amp;$C$1,ResolvedDate,"&lt;="&amp;$F$1)</f>
        <v/>
      </c>
      <c r="G1261" s="137">
        <f>COUNTIFS(Severity,$B1261,AssignedDate,"&gt;=01/01/2017 12:00:00 AM",AssignedDate,"&lt;="&amp;$F$1)</f>
        <v/>
      </c>
      <c r="H1261" s="177" t="n"/>
      <c r="L1261" s="57" t="n">
        <v>0</v>
      </c>
      <c r="M1261" s="57" t="n"/>
    </row>
    <row r="1262" spans="1:13">
      <c r="A1262" s="137" t="n">
        <v>1</v>
      </c>
      <c r="B1262" s="100" t="s">
        <v>525</v>
      </c>
      <c r="C1262" s="137">
        <f>COUNTIFS(Severity,$B1262,AssignedDate,"&gt;="&amp;$C$1,AssignedDate,"&lt;="&amp;$F$1)</f>
        <v/>
      </c>
      <c r="D1262" s="137">
        <f>COUNTIFS(Severity,$B1262,Status,"&lt;&gt;Suspend",Status,"&lt;&gt;Assigned",Status,"&lt;&gt;Open",Status,"&lt;&gt;Hold",ResolvedDate,"&gt;="&amp;$C$1,ResolvedDate,"&lt;="&amp;$F$1)</f>
        <v/>
      </c>
      <c r="E1262" s="137">
        <f>COUNTIFS(Severity,$B1262,SLA_Breach,"&lt;&gt;Yes",Status,"&lt;&gt;Suspend",Status,"&lt;&gt;Assigned",Status,"&lt;&gt;Open",Status,"&lt;&gt;Hold&gt;",ResolvedDate,"&gt;="&amp;$C$1,ResolvedDate,"&lt;="&amp;$F$1)</f>
        <v/>
      </c>
      <c r="F1262" s="137">
        <f>COUNTIFS(Severity,$B1262,SLA_Breach,"Yes",Status,"&lt;&gt;Suspend",Status,"&lt;&gt;Assigned",Status,"&lt;&gt;Open",Status,"&lt;&gt;Hold&gt;",ResolvedDate,"&gt;="&amp;$C$1,ResolvedDate,"&lt;="&amp;$F$1)</f>
        <v/>
      </c>
      <c r="G1262" s="137">
        <f>COUNTIFS(Severity,$B1262,AssignedDate,"&gt;=01/01/2017 12:00:00 AM",AssignedDate,"&lt;="&amp;$F$1)</f>
        <v/>
      </c>
      <c r="H1262" s="177" t="n"/>
      <c r="L1262" s="57" t="n">
        <v>0</v>
      </c>
      <c r="M1262" s="57" t="n"/>
    </row>
    <row r="1263" spans="1:13">
      <c r="A1263" s="137" t="n">
        <v>1</v>
      </c>
      <c r="B1263" s="100" t="s">
        <v>525</v>
      </c>
      <c r="C1263" s="137">
        <f>COUNTIFS(Severity,$B1263,AssignedDate,"&gt;="&amp;$C$1,AssignedDate,"&lt;="&amp;$F$1)</f>
        <v/>
      </c>
      <c r="D1263" s="137">
        <f>COUNTIFS(Severity,$B1263,Status,"&lt;&gt;Suspend",Status,"&lt;&gt;Assigned",Status,"&lt;&gt;Open",Status,"&lt;&gt;Hold",ResolvedDate,"&gt;="&amp;$C$1,ResolvedDate,"&lt;="&amp;$F$1)</f>
        <v/>
      </c>
      <c r="E1263" s="137">
        <f>COUNTIFS(Severity,$B1263,SLA_Breach,"&lt;&gt;Yes",Status,"&lt;&gt;Suspend",Status,"&lt;&gt;Assigned",Status,"&lt;&gt;Open",Status,"&lt;&gt;Hold&gt;",ResolvedDate,"&gt;="&amp;$C$1,ResolvedDate,"&lt;="&amp;$F$1)</f>
        <v/>
      </c>
      <c r="F1263" s="137">
        <f>COUNTIFS(Severity,$B1263,SLA_Breach,"Yes",Status,"&lt;&gt;Suspend",Status,"&lt;&gt;Assigned",Status,"&lt;&gt;Open",Status,"&lt;&gt;Hold&gt;",ResolvedDate,"&gt;="&amp;$C$1,ResolvedDate,"&lt;="&amp;$F$1)</f>
        <v/>
      </c>
      <c r="G1263" s="137">
        <f>COUNTIFS(Severity,$B1263,AssignedDate,"&gt;=01/01/2017 12:00:00 AM",AssignedDate,"&lt;="&amp;$F$1)</f>
        <v/>
      </c>
      <c r="H1263" s="177" t="n"/>
      <c r="L1263" s="57" t="n">
        <v>0</v>
      </c>
      <c r="M1263" s="57" t="n"/>
    </row>
    <row r="1264" spans="1:13">
      <c r="A1264" s="137" t="n">
        <v>1</v>
      </c>
      <c r="B1264" s="100" t="s">
        <v>525</v>
      </c>
      <c r="C1264" s="137">
        <f>COUNTIFS(Severity,$B1264,AssignedDate,"&gt;="&amp;$C$1,AssignedDate,"&lt;="&amp;$F$1)</f>
        <v/>
      </c>
      <c r="D1264" s="137">
        <f>COUNTIFS(Severity,$B1264,Status,"&lt;&gt;Suspend",Status,"&lt;&gt;Assigned",Status,"&lt;&gt;Open",Status,"&lt;&gt;Hold",ResolvedDate,"&gt;="&amp;$C$1,ResolvedDate,"&lt;="&amp;$F$1)</f>
        <v/>
      </c>
      <c r="E1264" s="137">
        <f>COUNTIFS(Severity,$B1264,SLA_Breach,"&lt;&gt;Yes",Status,"&lt;&gt;Suspend",Status,"&lt;&gt;Assigned",Status,"&lt;&gt;Open",Status,"&lt;&gt;Hold&gt;",ResolvedDate,"&gt;="&amp;$C$1,ResolvedDate,"&lt;="&amp;$F$1)</f>
        <v/>
      </c>
      <c r="F1264" s="137">
        <f>COUNTIFS(Severity,$B1264,SLA_Breach,"Yes",Status,"&lt;&gt;Suspend",Status,"&lt;&gt;Assigned",Status,"&lt;&gt;Open",Status,"&lt;&gt;Hold&gt;",ResolvedDate,"&gt;="&amp;$C$1,ResolvedDate,"&lt;="&amp;$F$1)</f>
        <v/>
      </c>
      <c r="G1264" s="137">
        <f>COUNTIFS(Severity,$B1264,AssignedDate,"&gt;=01/01/2017 12:00:00 AM",AssignedDate,"&lt;="&amp;$F$1)</f>
        <v/>
      </c>
      <c r="H1264" s="177" t="n"/>
      <c r="L1264" s="57" t="n">
        <v>0</v>
      </c>
      <c r="M1264" s="57" t="n"/>
    </row>
    <row r="1265" spans="1:13">
      <c r="A1265" s="137" t="n">
        <v>1</v>
      </c>
      <c r="B1265" s="100" t="s">
        <v>525</v>
      </c>
      <c r="C1265" s="137">
        <f>COUNTIFS(Severity,$B1265,AssignedDate,"&gt;="&amp;$C$1,AssignedDate,"&lt;="&amp;$F$1)</f>
        <v/>
      </c>
      <c r="D1265" s="137">
        <f>COUNTIFS(Severity,$B1265,Status,"&lt;&gt;Suspend",Status,"&lt;&gt;Assigned",Status,"&lt;&gt;Open",Status,"&lt;&gt;Hold",ResolvedDate,"&gt;="&amp;$C$1,ResolvedDate,"&lt;="&amp;$F$1)</f>
        <v/>
      </c>
      <c r="E1265" s="137">
        <f>COUNTIFS(Severity,$B1265,SLA_Breach,"&lt;&gt;Yes",Status,"&lt;&gt;Suspend",Status,"&lt;&gt;Assigned",Status,"&lt;&gt;Open",Status,"&lt;&gt;Hold&gt;",ResolvedDate,"&gt;="&amp;$C$1,ResolvedDate,"&lt;="&amp;$F$1)</f>
        <v/>
      </c>
      <c r="F1265" s="137">
        <f>COUNTIFS(Severity,$B1265,SLA_Breach,"Yes",Status,"&lt;&gt;Suspend",Status,"&lt;&gt;Assigned",Status,"&lt;&gt;Open",Status,"&lt;&gt;Hold&gt;",ResolvedDate,"&gt;="&amp;$C$1,ResolvedDate,"&lt;="&amp;$F$1)</f>
        <v/>
      </c>
      <c r="G1265" s="137">
        <f>COUNTIFS(Severity,$B1265,AssignedDate,"&gt;=01/01/2017 12:00:00 AM",AssignedDate,"&lt;="&amp;$F$1)</f>
        <v/>
      </c>
      <c r="H1265" s="177" t="n"/>
      <c r="L1265" s="57" t="n">
        <v>0</v>
      </c>
      <c r="M1265" s="57" t="n"/>
    </row>
    <row r="1266" spans="1:13">
      <c r="A1266" s="137" t="n">
        <v>1</v>
      </c>
      <c r="B1266" s="100" t="s">
        <v>525</v>
      </c>
      <c r="C1266" s="137">
        <f>COUNTIFS(Severity,$B1266,AssignedDate,"&gt;="&amp;$C$1,AssignedDate,"&lt;="&amp;$F$1)</f>
        <v/>
      </c>
      <c r="D1266" s="137">
        <f>COUNTIFS(Severity,$B1266,Status,"&lt;&gt;Suspend",Status,"&lt;&gt;Assigned",Status,"&lt;&gt;Open",Status,"&lt;&gt;Hold",ResolvedDate,"&gt;="&amp;$C$1,ResolvedDate,"&lt;="&amp;$F$1)</f>
        <v/>
      </c>
      <c r="E1266" s="137">
        <f>COUNTIFS(Severity,$B1266,SLA_Breach,"&lt;&gt;Yes",Status,"&lt;&gt;Suspend",Status,"&lt;&gt;Assigned",Status,"&lt;&gt;Open",Status,"&lt;&gt;Hold&gt;",ResolvedDate,"&gt;="&amp;$C$1,ResolvedDate,"&lt;="&amp;$F$1)</f>
        <v/>
      </c>
      <c r="F1266" s="137">
        <f>COUNTIFS(Severity,$B1266,SLA_Breach,"Yes",Status,"&lt;&gt;Suspend",Status,"&lt;&gt;Assigned",Status,"&lt;&gt;Open",Status,"&lt;&gt;Hold&gt;",ResolvedDate,"&gt;="&amp;$C$1,ResolvedDate,"&lt;="&amp;$F$1)</f>
        <v/>
      </c>
      <c r="G1266" s="137">
        <f>COUNTIFS(Severity,$B1266,AssignedDate,"&gt;=01/01/2017 12:00:00 AM",AssignedDate,"&lt;="&amp;$F$1)</f>
        <v/>
      </c>
      <c r="H1266" s="177" t="n"/>
      <c r="L1266" s="57" t="n">
        <v>0</v>
      </c>
      <c r="M1266" s="57" t="n"/>
    </row>
    <row r="1267" spans="1:13">
      <c r="A1267" s="137" t="n">
        <v>1</v>
      </c>
      <c r="B1267" s="100" t="s">
        <v>525</v>
      </c>
      <c r="C1267" s="137">
        <f>COUNTIFS(Severity,$B1267,AssignedDate,"&gt;="&amp;$C$1,AssignedDate,"&lt;="&amp;$F$1)</f>
        <v/>
      </c>
      <c r="D1267" s="137">
        <f>COUNTIFS(Severity,$B1267,Status,"&lt;&gt;Suspend",Status,"&lt;&gt;Assigned",Status,"&lt;&gt;Open",Status,"&lt;&gt;Hold",ResolvedDate,"&gt;="&amp;$C$1,ResolvedDate,"&lt;="&amp;$F$1)</f>
        <v/>
      </c>
      <c r="E1267" s="137">
        <f>COUNTIFS(Severity,$B1267,SLA_Breach,"&lt;&gt;Yes",Status,"&lt;&gt;Suspend",Status,"&lt;&gt;Assigned",Status,"&lt;&gt;Open",Status,"&lt;&gt;Hold&gt;",ResolvedDate,"&gt;="&amp;$C$1,ResolvedDate,"&lt;="&amp;$F$1)</f>
        <v/>
      </c>
      <c r="F1267" s="137">
        <f>COUNTIFS(Severity,$B1267,SLA_Breach,"Yes",Status,"&lt;&gt;Suspend",Status,"&lt;&gt;Assigned",Status,"&lt;&gt;Open",Status,"&lt;&gt;Hold&gt;",ResolvedDate,"&gt;="&amp;$C$1,ResolvedDate,"&lt;="&amp;$F$1)</f>
        <v/>
      </c>
      <c r="G1267" s="137">
        <f>COUNTIFS(Severity,$B1267,AssignedDate,"&gt;=01/01/2017 12:00:00 AM",AssignedDate,"&lt;="&amp;$F$1)</f>
        <v/>
      </c>
      <c r="H1267" s="177" t="n"/>
      <c r="L1267" s="57" t="n">
        <v>0</v>
      </c>
      <c r="M1267" s="57" t="n"/>
    </row>
    <row r="1268" spans="1:13">
      <c r="A1268" s="137" t="n">
        <v>1</v>
      </c>
      <c r="B1268" s="100" t="s">
        <v>525</v>
      </c>
      <c r="C1268" s="137">
        <f>COUNTIFS(Severity,$B1268,AssignedDate,"&gt;="&amp;$C$1,AssignedDate,"&lt;="&amp;$F$1)</f>
        <v/>
      </c>
      <c r="D1268" s="137">
        <f>COUNTIFS(Severity,$B1268,Status,"&lt;&gt;Suspend",Status,"&lt;&gt;Assigned",Status,"&lt;&gt;Open",Status,"&lt;&gt;Hold",ResolvedDate,"&gt;="&amp;$C$1,ResolvedDate,"&lt;="&amp;$F$1)</f>
        <v/>
      </c>
      <c r="E1268" s="137">
        <f>COUNTIFS(Severity,$B1268,SLA_Breach,"&lt;&gt;Yes",Status,"&lt;&gt;Suspend",Status,"&lt;&gt;Assigned",Status,"&lt;&gt;Open",Status,"&lt;&gt;Hold&gt;",ResolvedDate,"&gt;="&amp;$C$1,ResolvedDate,"&lt;="&amp;$F$1)</f>
        <v/>
      </c>
      <c r="F1268" s="137">
        <f>COUNTIFS(Severity,$B1268,SLA_Breach,"Yes",Status,"&lt;&gt;Suspend",Status,"&lt;&gt;Assigned",Status,"&lt;&gt;Open",Status,"&lt;&gt;Hold&gt;",ResolvedDate,"&gt;="&amp;$C$1,ResolvedDate,"&lt;="&amp;$F$1)</f>
        <v/>
      </c>
      <c r="G1268" s="137">
        <f>COUNTIFS(Severity,$B1268,AssignedDate,"&gt;=01/01/2017 12:00:00 AM",AssignedDate,"&lt;="&amp;$F$1)</f>
        <v/>
      </c>
      <c r="H1268" s="177" t="n"/>
      <c r="L1268" s="57" t="n">
        <v>0</v>
      </c>
      <c r="M1268" s="57" t="n"/>
    </row>
    <row r="1269" spans="1:13">
      <c r="A1269" s="137" t="n">
        <v>1</v>
      </c>
      <c r="B1269" s="100" t="s">
        <v>525</v>
      </c>
      <c r="C1269" s="137">
        <f>COUNTIFS(Severity,$B1269,AssignedDate,"&gt;="&amp;$C$1,AssignedDate,"&lt;="&amp;$F$1)</f>
        <v/>
      </c>
      <c r="D1269" s="137">
        <f>COUNTIFS(Severity,$B1269,Status,"&lt;&gt;Suspend",Status,"&lt;&gt;Assigned",Status,"&lt;&gt;Open",Status,"&lt;&gt;Hold",ResolvedDate,"&gt;="&amp;$C$1,ResolvedDate,"&lt;="&amp;$F$1)</f>
        <v/>
      </c>
      <c r="E1269" s="137">
        <f>COUNTIFS(Severity,$B1269,SLA_Breach,"&lt;&gt;Yes",Status,"&lt;&gt;Suspend",Status,"&lt;&gt;Assigned",Status,"&lt;&gt;Open",Status,"&lt;&gt;Hold&gt;",ResolvedDate,"&gt;="&amp;$C$1,ResolvedDate,"&lt;="&amp;$F$1)</f>
        <v/>
      </c>
      <c r="F1269" s="137">
        <f>COUNTIFS(Severity,$B1269,SLA_Breach,"Yes",Status,"&lt;&gt;Suspend",Status,"&lt;&gt;Assigned",Status,"&lt;&gt;Open",Status,"&lt;&gt;Hold&gt;",ResolvedDate,"&gt;="&amp;$C$1,ResolvedDate,"&lt;="&amp;$F$1)</f>
        <v/>
      </c>
      <c r="G1269" s="137">
        <f>COUNTIFS(Severity,$B1269,AssignedDate,"&gt;=01/01/2017 12:00:00 AM",AssignedDate,"&lt;="&amp;$F$1)</f>
        <v/>
      </c>
      <c r="H1269" s="177" t="n"/>
      <c r="L1269" s="57" t="n">
        <v>0</v>
      </c>
      <c r="M1269" s="57" t="n"/>
    </row>
    <row r="1270" spans="1:13">
      <c r="A1270" s="137" t="n">
        <v>1</v>
      </c>
      <c r="B1270" s="100" t="s">
        <v>525</v>
      </c>
      <c r="C1270" s="137">
        <f>COUNTIFS(Severity,$B1270,AssignedDate,"&gt;="&amp;$C$1,AssignedDate,"&lt;="&amp;$F$1)</f>
        <v/>
      </c>
      <c r="D1270" s="137">
        <f>COUNTIFS(Severity,$B1270,Status,"&lt;&gt;Suspend",Status,"&lt;&gt;Assigned",Status,"&lt;&gt;Open",Status,"&lt;&gt;Hold",ResolvedDate,"&gt;="&amp;$C$1,ResolvedDate,"&lt;="&amp;$F$1)</f>
        <v/>
      </c>
      <c r="E1270" s="137">
        <f>COUNTIFS(Severity,$B1270,SLA_Breach,"&lt;&gt;Yes",Status,"&lt;&gt;Suspend",Status,"&lt;&gt;Assigned",Status,"&lt;&gt;Open",Status,"&lt;&gt;Hold&gt;",ResolvedDate,"&gt;="&amp;$C$1,ResolvedDate,"&lt;="&amp;$F$1)</f>
        <v/>
      </c>
      <c r="F1270" s="137">
        <f>COUNTIFS(Severity,$B1270,SLA_Breach,"Yes",Status,"&lt;&gt;Suspend",Status,"&lt;&gt;Assigned",Status,"&lt;&gt;Open",Status,"&lt;&gt;Hold&gt;",ResolvedDate,"&gt;="&amp;$C$1,ResolvedDate,"&lt;="&amp;$F$1)</f>
        <v/>
      </c>
      <c r="G1270" s="137">
        <f>COUNTIFS(Severity,$B1270,AssignedDate,"&gt;=01/01/2017 12:00:00 AM",AssignedDate,"&lt;="&amp;$F$1)</f>
        <v/>
      </c>
      <c r="H1270" s="177" t="n"/>
      <c r="L1270" s="57" t="n">
        <v>0</v>
      </c>
      <c r="M1270" s="57" t="n"/>
    </row>
    <row r="1271" spans="1:13">
      <c r="A1271" s="137" t="n">
        <v>1</v>
      </c>
      <c r="B1271" s="100" t="s">
        <v>525</v>
      </c>
      <c r="C1271" s="137">
        <f>COUNTIFS(Severity,$B1271,AssignedDate,"&gt;="&amp;$C$1,AssignedDate,"&lt;="&amp;$F$1)</f>
        <v/>
      </c>
      <c r="D1271" s="137">
        <f>COUNTIFS(Severity,$B1271,Status,"&lt;&gt;Suspend",Status,"&lt;&gt;Assigned",Status,"&lt;&gt;Open",Status,"&lt;&gt;Hold",ResolvedDate,"&gt;="&amp;$C$1,ResolvedDate,"&lt;="&amp;$F$1)</f>
        <v/>
      </c>
      <c r="E1271" s="137">
        <f>COUNTIFS(Severity,$B1271,SLA_Breach,"&lt;&gt;Yes",Status,"&lt;&gt;Suspend",Status,"&lt;&gt;Assigned",Status,"&lt;&gt;Open",Status,"&lt;&gt;Hold&gt;",ResolvedDate,"&gt;="&amp;$C$1,ResolvedDate,"&lt;="&amp;$F$1)</f>
        <v/>
      </c>
      <c r="F1271" s="137">
        <f>COUNTIFS(Severity,$B1271,SLA_Breach,"Yes",Status,"&lt;&gt;Suspend",Status,"&lt;&gt;Assigned",Status,"&lt;&gt;Open",Status,"&lt;&gt;Hold&gt;",ResolvedDate,"&gt;="&amp;$C$1,ResolvedDate,"&lt;="&amp;$F$1)</f>
        <v/>
      </c>
      <c r="G1271" s="137">
        <f>COUNTIFS(Severity,$B1271,AssignedDate,"&gt;=01/01/2017 12:00:00 AM",AssignedDate,"&lt;="&amp;$F$1)</f>
        <v/>
      </c>
      <c r="H1271" s="177" t="n"/>
      <c r="L1271" s="57" t="n">
        <v>0</v>
      </c>
      <c r="M1271" s="57" t="n"/>
    </row>
    <row r="1272" spans="1:13">
      <c r="A1272" s="137" t="n">
        <v>1</v>
      </c>
      <c r="B1272" s="100" t="s">
        <v>525</v>
      </c>
      <c r="C1272" s="137">
        <f>COUNTIFS(Severity,$B1272,AssignedDate,"&gt;="&amp;$C$1,AssignedDate,"&lt;="&amp;$F$1)</f>
        <v/>
      </c>
      <c r="D1272" s="137">
        <f>COUNTIFS(Severity,$B1272,Status,"&lt;&gt;Suspend",Status,"&lt;&gt;Assigned",Status,"&lt;&gt;Open",Status,"&lt;&gt;Hold",ResolvedDate,"&gt;="&amp;$C$1,ResolvedDate,"&lt;="&amp;$F$1)</f>
        <v/>
      </c>
      <c r="E1272" s="137">
        <f>COUNTIFS(Severity,$B1272,SLA_Breach,"&lt;&gt;Yes",Status,"&lt;&gt;Suspend",Status,"&lt;&gt;Assigned",Status,"&lt;&gt;Open",Status,"&lt;&gt;Hold&gt;",ResolvedDate,"&gt;="&amp;$C$1,ResolvedDate,"&lt;="&amp;$F$1)</f>
        <v/>
      </c>
      <c r="F1272" s="137">
        <f>COUNTIFS(Severity,$B1272,SLA_Breach,"Yes",Status,"&lt;&gt;Suspend",Status,"&lt;&gt;Assigned",Status,"&lt;&gt;Open",Status,"&lt;&gt;Hold&gt;",ResolvedDate,"&gt;="&amp;$C$1,ResolvedDate,"&lt;="&amp;$F$1)</f>
        <v/>
      </c>
      <c r="G1272" s="137">
        <f>COUNTIFS(Severity,$B1272,AssignedDate,"&gt;=01/01/2017 12:00:00 AM",AssignedDate,"&lt;="&amp;$F$1)</f>
        <v/>
      </c>
      <c r="H1272" s="177" t="n"/>
      <c r="L1272" s="57" t="n">
        <v>0</v>
      </c>
      <c r="M1272" s="57" t="n"/>
    </row>
    <row r="1273" spans="1:13">
      <c r="A1273" s="137" t="n">
        <v>1</v>
      </c>
      <c r="B1273" s="100" t="s">
        <v>525</v>
      </c>
      <c r="C1273" s="137">
        <f>COUNTIFS(Severity,$B1273,AssignedDate,"&gt;="&amp;$C$1,AssignedDate,"&lt;="&amp;$F$1)</f>
        <v/>
      </c>
      <c r="D1273" s="137">
        <f>COUNTIFS(Severity,$B1273,Status,"&lt;&gt;Suspend",Status,"&lt;&gt;Assigned",Status,"&lt;&gt;Open",Status,"&lt;&gt;Hold",ResolvedDate,"&gt;="&amp;$C$1,ResolvedDate,"&lt;="&amp;$F$1)</f>
        <v/>
      </c>
      <c r="E1273" s="137">
        <f>COUNTIFS(Severity,$B1273,SLA_Breach,"&lt;&gt;Yes",Status,"&lt;&gt;Suspend",Status,"&lt;&gt;Assigned",Status,"&lt;&gt;Open",Status,"&lt;&gt;Hold&gt;",ResolvedDate,"&gt;="&amp;$C$1,ResolvedDate,"&lt;="&amp;$F$1)</f>
        <v/>
      </c>
      <c r="F1273" s="137">
        <f>COUNTIFS(Severity,$B1273,SLA_Breach,"Yes",Status,"&lt;&gt;Suspend",Status,"&lt;&gt;Assigned",Status,"&lt;&gt;Open",Status,"&lt;&gt;Hold&gt;",ResolvedDate,"&gt;="&amp;$C$1,ResolvedDate,"&lt;="&amp;$F$1)</f>
        <v/>
      </c>
      <c r="G1273" s="137">
        <f>COUNTIFS(Severity,$B1273,AssignedDate,"&gt;=01/01/2017 12:00:00 AM",AssignedDate,"&lt;="&amp;$F$1)</f>
        <v/>
      </c>
      <c r="H1273" s="177" t="n"/>
      <c r="L1273" s="57" t="n">
        <v>0</v>
      </c>
      <c r="M1273" s="57" t="n"/>
    </row>
    <row r="1274" spans="1:13">
      <c r="A1274" s="137" t="n">
        <v>1</v>
      </c>
      <c r="B1274" s="100" t="s">
        <v>525</v>
      </c>
      <c r="C1274" s="137">
        <f>COUNTIFS(Severity,$B1274,AssignedDate,"&gt;="&amp;$C$1,AssignedDate,"&lt;="&amp;$F$1)</f>
        <v/>
      </c>
      <c r="D1274" s="137">
        <f>COUNTIFS(Severity,$B1274,Status,"&lt;&gt;Suspend",Status,"&lt;&gt;Assigned",Status,"&lt;&gt;Open",Status,"&lt;&gt;Hold",ResolvedDate,"&gt;="&amp;$C$1,ResolvedDate,"&lt;="&amp;$F$1)</f>
        <v/>
      </c>
      <c r="E1274" s="137">
        <f>COUNTIFS(Severity,$B1274,SLA_Breach,"&lt;&gt;Yes",Status,"&lt;&gt;Suspend",Status,"&lt;&gt;Assigned",Status,"&lt;&gt;Open",Status,"&lt;&gt;Hold&gt;",ResolvedDate,"&gt;="&amp;$C$1,ResolvedDate,"&lt;="&amp;$F$1)</f>
        <v/>
      </c>
      <c r="F1274" s="137">
        <f>COUNTIFS(Severity,$B1274,SLA_Breach,"Yes",Status,"&lt;&gt;Suspend",Status,"&lt;&gt;Assigned",Status,"&lt;&gt;Open",Status,"&lt;&gt;Hold&gt;",ResolvedDate,"&gt;="&amp;$C$1,ResolvedDate,"&lt;="&amp;$F$1)</f>
        <v/>
      </c>
      <c r="G1274" s="137">
        <f>COUNTIFS(Severity,$B1274,AssignedDate,"&gt;=01/01/2017 12:00:00 AM",AssignedDate,"&lt;="&amp;$F$1)</f>
        <v/>
      </c>
      <c r="H1274" s="177" t="n"/>
      <c r="L1274" s="57" t="n">
        <v>0</v>
      </c>
      <c r="M1274" s="57" t="n"/>
    </row>
    <row r="1275" spans="1:13">
      <c r="A1275" s="137" t="n">
        <v>1</v>
      </c>
      <c r="B1275" s="100" t="s">
        <v>525</v>
      </c>
      <c r="C1275" s="137">
        <f>COUNTIFS(Severity,$B1275,AssignedDate,"&gt;="&amp;$C$1,AssignedDate,"&lt;="&amp;$F$1)</f>
        <v/>
      </c>
      <c r="D1275" s="137">
        <f>COUNTIFS(Severity,$B1275,Status,"&lt;&gt;Suspend",Status,"&lt;&gt;Assigned",Status,"&lt;&gt;Open",Status,"&lt;&gt;Hold",ResolvedDate,"&gt;="&amp;$C$1,ResolvedDate,"&lt;="&amp;$F$1)</f>
        <v/>
      </c>
      <c r="E1275" s="137">
        <f>COUNTIFS(Severity,$B1275,SLA_Breach,"&lt;&gt;Yes",Status,"&lt;&gt;Suspend",Status,"&lt;&gt;Assigned",Status,"&lt;&gt;Open",Status,"&lt;&gt;Hold&gt;",ResolvedDate,"&gt;="&amp;$C$1,ResolvedDate,"&lt;="&amp;$F$1)</f>
        <v/>
      </c>
      <c r="F1275" s="137">
        <f>COUNTIFS(Severity,$B1275,SLA_Breach,"Yes",Status,"&lt;&gt;Suspend",Status,"&lt;&gt;Assigned",Status,"&lt;&gt;Open",Status,"&lt;&gt;Hold&gt;",ResolvedDate,"&gt;="&amp;$C$1,ResolvedDate,"&lt;="&amp;$F$1)</f>
        <v/>
      </c>
      <c r="G1275" s="137">
        <f>COUNTIFS(Severity,$B1275,AssignedDate,"&gt;=01/01/2017 12:00:00 AM",AssignedDate,"&lt;="&amp;$F$1)</f>
        <v/>
      </c>
      <c r="H1275" s="177" t="n"/>
      <c r="L1275" s="57" t="n">
        <v>0</v>
      </c>
      <c r="M1275" s="57" t="n"/>
    </row>
    <row r="1276" spans="1:13">
      <c r="A1276" s="137" t="n">
        <v>1</v>
      </c>
      <c r="B1276" s="100" t="s">
        <v>525</v>
      </c>
      <c r="C1276" s="137">
        <f>COUNTIFS(Severity,$B1276,AssignedDate,"&gt;="&amp;$C$1,AssignedDate,"&lt;="&amp;$F$1)</f>
        <v/>
      </c>
      <c r="D1276" s="137">
        <f>COUNTIFS(Severity,$B1276,Status,"&lt;&gt;Suspend",Status,"&lt;&gt;Assigned",Status,"&lt;&gt;Open",Status,"&lt;&gt;Hold",ResolvedDate,"&gt;="&amp;$C$1,ResolvedDate,"&lt;="&amp;$F$1)</f>
        <v/>
      </c>
      <c r="E1276" s="137">
        <f>COUNTIFS(Severity,$B1276,SLA_Breach,"&lt;&gt;Yes",Status,"&lt;&gt;Suspend",Status,"&lt;&gt;Assigned",Status,"&lt;&gt;Open",Status,"&lt;&gt;Hold&gt;",ResolvedDate,"&gt;="&amp;$C$1,ResolvedDate,"&lt;="&amp;$F$1)</f>
        <v/>
      </c>
      <c r="F1276" s="137">
        <f>COUNTIFS(Severity,$B1276,SLA_Breach,"Yes",Status,"&lt;&gt;Suspend",Status,"&lt;&gt;Assigned",Status,"&lt;&gt;Open",Status,"&lt;&gt;Hold&gt;",ResolvedDate,"&gt;="&amp;$C$1,ResolvedDate,"&lt;="&amp;$F$1)</f>
        <v/>
      </c>
      <c r="G1276" s="137">
        <f>COUNTIFS(Severity,$B1276,AssignedDate,"&gt;=01/01/2017 12:00:00 AM",AssignedDate,"&lt;="&amp;$F$1)</f>
        <v/>
      </c>
      <c r="H1276" s="177" t="n"/>
      <c r="L1276" s="57" t="n">
        <v>0</v>
      </c>
      <c r="M1276" s="57" t="n"/>
    </row>
    <row r="1277" spans="1:13">
      <c r="A1277" s="137" t="n">
        <v>1</v>
      </c>
      <c r="B1277" s="100" t="s">
        <v>525</v>
      </c>
      <c r="C1277" s="137">
        <f>COUNTIFS(Severity,$B1277,AssignedDate,"&gt;="&amp;$C$1,AssignedDate,"&lt;="&amp;$F$1)</f>
        <v/>
      </c>
      <c r="D1277" s="137">
        <f>COUNTIFS(Severity,$B1277,Status,"&lt;&gt;Suspend",Status,"&lt;&gt;Assigned",Status,"&lt;&gt;Open",Status,"&lt;&gt;Hold",ResolvedDate,"&gt;="&amp;$C$1,ResolvedDate,"&lt;="&amp;$F$1)</f>
        <v/>
      </c>
      <c r="E1277" s="137">
        <f>COUNTIFS(Severity,$B1277,SLA_Breach,"&lt;&gt;Yes",Status,"&lt;&gt;Suspend",Status,"&lt;&gt;Assigned",Status,"&lt;&gt;Open",Status,"&lt;&gt;Hold&gt;",ResolvedDate,"&gt;="&amp;$C$1,ResolvedDate,"&lt;="&amp;$F$1)</f>
        <v/>
      </c>
      <c r="F1277" s="137">
        <f>COUNTIFS(Severity,$B1277,SLA_Breach,"Yes",Status,"&lt;&gt;Suspend",Status,"&lt;&gt;Assigned",Status,"&lt;&gt;Open",Status,"&lt;&gt;Hold&gt;",ResolvedDate,"&gt;="&amp;$C$1,ResolvedDate,"&lt;="&amp;$F$1)</f>
        <v/>
      </c>
      <c r="G1277" s="137">
        <f>COUNTIFS(Severity,$B1277,AssignedDate,"&gt;=01/01/2017 12:00:00 AM",AssignedDate,"&lt;="&amp;$F$1)</f>
        <v/>
      </c>
      <c r="H1277" s="177" t="n"/>
      <c r="L1277" s="57" t="n">
        <v>0</v>
      </c>
      <c r="M1277" s="57" t="n"/>
    </row>
    <row r="1278" spans="1:13">
      <c r="A1278" s="137" t="n">
        <v>1</v>
      </c>
      <c r="B1278" s="100" t="s">
        <v>525</v>
      </c>
      <c r="C1278" s="137">
        <f>COUNTIFS(Severity,$B1278,AssignedDate,"&gt;="&amp;$C$1,AssignedDate,"&lt;="&amp;$F$1)</f>
        <v/>
      </c>
      <c r="D1278" s="137">
        <f>COUNTIFS(Severity,$B1278,Status,"&lt;&gt;Suspend",Status,"&lt;&gt;Assigned",Status,"&lt;&gt;Open",Status,"&lt;&gt;Hold",ResolvedDate,"&gt;="&amp;$C$1,ResolvedDate,"&lt;="&amp;$F$1)</f>
        <v/>
      </c>
      <c r="E1278" s="137">
        <f>COUNTIFS(Severity,$B1278,SLA_Breach,"&lt;&gt;Yes",Status,"&lt;&gt;Suspend",Status,"&lt;&gt;Assigned",Status,"&lt;&gt;Open",Status,"&lt;&gt;Hold&gt;",ResolvedDate,"&gt;="&amp;$C$1,ResolvedDate,"&lt;="&amp;$F$1)</f>
        <v/>
      </c>
      <c r="F1278" s="137">
        <f>COUNTIFS(Severity,$B1278,SLA_Breach,"Yes",Status,"&lt;&gt;Suspend",Status,"&lt;&gt;Assigned",Status,"&lt;&gt;Open",Status,"&lt;&gt;Hold&gt;",ResolvedDate,"&gt;="&amp;$C$1,ResolvedDate,"&lt;="&amp;$F$1)</f>
        <v/>
      </c>
      <c r="G1278" s="137">
        <f>COUNTIFS(Severity,$B1278,AssignedDate,"&gt;=01/01/2017 12:00:00 AM",AssignedDate,"&lt;="&amp;$F$1)</f>
        <v/>
      </c>
      <c r="H1278" s="177" t="n"/>
      <c r="L1278" s="57" t="n">
        <v>0</v>
      </c>
      <c r="M1278" s="57" t="n"/>
    </row>
    <row r="1279" spans="1:13">
      <c r="A1279" s="137" t="n">
        <v>1</v>
      </c>
      <c r="B1279" s="100" t="s">
        <v>525</v>
      </c>
      <c r="C1279" s="137">
        <f>COUNTIFS(Severity,$B1279,AssignedDate,"&gt;="&amp;$C$1,AssignedDate,"&lt;="&amp;$F$1)</f>
        <v/>
      </c>
      <c r="D1279" s="137">
        <f>COUNTIFS(Severity,$B1279,Status,"&lt;&gt;Suspend",Status,"&lt;&gt;Assigned",Status,"&lt;&gt;Open",Status,"&lt;&gt;Hold",ResolvedDate,"&gt;="&amp;$C$1,ResolvedDate,"&lt;="&amp;$F$1)</f>
        <v/>
      </c>
      <c r="E1279" s="137">
        <f>COUNTIFS(Severity,$B1279,SLA_Breach,"&lt;&gt;Yes",Status,"&lt;&gt;Suspend",Status,"&lt;&gt;Assigned",Status,"&lt;&gt;Open",Status,"&lt;&gt;Hold&gt;",ResolvedDate,"&gt;="&amp;$C$1,ResolvedDate,"&lt;="&amp;$F$1)</f>
        <v/>
      </c>
      <c r="F1279" s="137">
        <f>COUNTIFS(Severity,$B1279,SLA_Breach,"Yes",Status,"&lt;&gt;Suspend",Status,"&lt;&gt;Assigned",Status,"&lt;&gt;Open",Status,"&lt;&gt;Hold&gt;",ResolvedDate,"&gt;="&amp;$C$1,ResolvedDate,"&lt;="&amp;$F$1)</f>
        <v/>
      </c>
      <c r="G1279" s="137">
        <f>COUNTIFS(Severity,$B1279,AssignedDate,"&gt;=01/01/2017 12:00:00 AM",AssignedDate,"&lt;="&amp;$F$1)</f>
        <v/>
      </c>
      <c r="H1279" s="177" t="n"/>
      <c r="L1279" s="57" t="n">
        <v>0</v>
      </c>
      <c r="M1279" s="57" t="n"/>
    </row>
    <row r="1280" spans="1:13">
      <c r="A1280" s="137" t="n">
        <v>1</v>
      </c>
      <c r="B1280" s="100" t="s">
        <v>525</v>
      </c>
      <c r="C1280" s="137">
        <f>COUNTIFS(Severity,$B1280,AssignedDate,"&gt;="&amp;$C$1,AssignedDate,"&lt;="&amp;$F$1)</f>
        <v/>
      </c>
      <c r="D1280" s="137">
        <f>COUNTIFS(Severity,$B1280,Status,"&lt;&gt;Suspend",Status,"&lt;&gt;Assigned",Status,"&lt;&gt;Open",Status,"&lt;&gt;Hold",ResolvedDate,"&gt;="&amp;$C$1,ResolvedDate,"&lt;="&amp;$F$1)</f>
        <v/>
      </c>
      <c r="E1280" s="137">
        <f>COUNTIFS(Severity,$B1280,SLA_Breach,"&lt;&gt;Yes",Status,"&lt;&gt;Suspend",Status,"&lt;&gt;Assigned",Status,"&lt;&gt;Open",Status,"&lt;&gt;Hold&gt;",ResolvedDate,"&gt;="&amp;$C$1,ResolvedDate,"&lt;="&amp;$F$1)</f>
        <v/>
      </c>
      <c r="F1280" s="137">
        <f>COUNTIFS(Severity,$B1280,SLA_Breach,"Yes",Status,"&lt;&gt;Suspend",Status,"&lt;&gt;Assigned",Status,"&lt;&gt;Open",Status,"&lt;&gt;Hold&gt;",ResolvedDate,"&gt;="&amp;$C$1,ResolvedDate,"&lt;="&amp;$F$1)</f>
        <v/>
      </c>
      <c r="G1280" s="137">
        <f>COUNTIFS(Severity,$B1280,AssignedDate,"&gt;=01/01/2017 12:00:00 AM",AssignedDate,"&lt;="&amp;$F$1)</f>
        <v/>
      </c>
      <c r="H1280" s="177" t="n"/>
      <c r="L1280" s="57" t="n">
        <v>0</v>
      </c>
      <c r="M1280" s="57" t="n"/>
    </row>
    <row r="1281" spans="1:13">
      <c r="A1281" s="137" t="n">
        <v>1</v>
      </c>
      <c r="B1281" s="100" t="s">
        <v>525</v>
      </c>
      <c r="C1281" s="137">
        <f>COUNTIFS(Severity,$B1281,AssignedDate,"&gt;="&amp;$C$1,AssignedDate,"&lt;="&amp;$F$1)</f>
        <v/>
      </c>
      <c r="D1281" s="137">
        <f>COUNTIFS(Severity,$B1281,Status,"&lt;&gt;Suspend",Status,"&lt;&gt;Assigned",Status,"&lt;&gt;Open",Status,"&lt;&gt;Hold",ResolvedDate,"&gt;="&amp;$C$1,ResolvedDate,"&lt;="&amp;$F$1)</f>
        <v/>
      </c>
      <c r="E1281" s="137">
        <f>COUNTIFS(Severity,$B1281,SLA_Breach,"&lt;&gt;Yes",Status,"&lt;&gt;Suspend",Status,"&lt;&gt;Assigned",Status,"&lt;&gt;Open",Status,"&lt;&gt;Hold&gt;",ResolvedDate,"&gt;="&amp;$C$1,ResolvedDate,"&lt;="&amp;$F$1)</f>
        <v/>
      </c>
      <c r="F1281" s="137">
        <f>COUNTIFS(Severity,$B1281,SLA_Breach,"Yes",Status,"&lt;&gt;Suspend",Status,"&lt;&gt;Assigned",Status,"&lt;&gt;Open",Status,"&lt;&gt;Hold&gt;",ResolvedDate,"&gt;="&amp;$C$1,ResolvedDate,"&lt;="&amp;$F$1)</f>
        <v/>
      </c>
      <c r="G1281" s="137">
        <f>COUNTIFS(Severity,$B1281,AssignedDate,"&gt;=01/01/2017 12:00:00 AM",AssignedDate,"&lt;="&amp;$F$1)</f>
        <v/>
      </c>
      <c r="H1281" s="177" t="n"/>
      <c r="L1281" s="57" t="n">
        <v>0</v>
      </c>
      <c r="M1281" s="57" t="n"/>
    </row>
    <row r="1282" spans="1:13">
      <c r="A1282" s="137" t="n">
        <v>1</v>
      </c>
      <c r="B1282" s="100" t="s">
        <v>525</v>
      </c>
      <c r="C1282" s="137">
        <f>COUNTIFS(Severity,$B1282,AssignedDate,"&gt;="&amp;$C$1,AssignedDate,"&lt;="&amp;$F$1)</f>
        <v/>
      </c>
      <c r="D1282" s="137">
        <f>COUNTIFS(Severity,$B1282,Status,"&lt;&gt;Suspend",Status,"&lt;&gt;Assigned",Status,"&lt;&gt;Open",Status,"&lt;&gt;Hold",ResolvedDate,"&gt;="&amp;$C$1,ResolvedDate,"&lt;="&amp;$F$1)</f>
        <v/>
      </c>
      <c r="E1282" s="137">
        <f>COUNTIFS(Severity,$B1282,SLA_Breach,"&lt;&gt;Yes",Status,"&lt;&gt;Suspend",Status,"&lt;&gt;Assigned",Status,"&lt;&gt;Open",Status,"&lt;&gt;Hold&gt;",ResolvedDate,"&gt;="&amp;$C$1,ResolvedDate,"&lt;="&amp;$F$1)</f>
        <v/>
      </c>
      <c r="F1282" s="137">
        <f>COUNTIFS(Severity,$B1282,SLA_Breach,"Yes",Status,"&lt;&gt;Suspend",Status,"&lt;&gt;Assigned",Status,"&lt;&gt;Open",Status,"&lt;&gt;Hold&gt;",ResolvedDate,"&gt;="&amp;$C$1,ResolvedDate,"&lt;="&amp;$F$1)</f>
        <v/>
      </c>
      <c r="G1282" s="137">
        <f>COUNTIFS(Severity,$B1282,AssignedDate,"&gt;=01/01/2017 12:00:00 AM",AssignedDate,"&lt;="&amp;$F$1)</f>
        <v/>
      </c>
      <c r="H1282" s="177" t="n"/>
      <c r="L1282" s="57" t="n">
        <v>0</v>
      </c>
      <c r="M1282" s="57" t="n"/>
    </row>
    <row r="1283" spans="1:13">
      <c r="A1283" s="137" t="n">
        <v>1</v>
      </c>
      <c r="B1283" s="100" t="s">
        <v>525</v>
      </c>
      <c r="C1283" s="137">
        <f>COUNTIFS(Severity,$B1283,AssignedDate,"&gt;="&amp;$C$1,AssignedDate,"&lt;="&amp;$F$1)</f>
        <v/>
      </c>
      <c r="D1283" s="137">
        <f>COUNTIFS(Severity,$B1283,Status,"&lt;&gt;Suspend",Status,"&lt;&gt;Assigned",Status,"&lt;&gt;Open",Status,"&lt;&gt;Hold",ResolvedDate,"&gt;="&amp;$C$1,ResolvedDate,"&lt;="&amp;$F$1)</f>
        <v/>
      </c>
      <c r="E1283" s="137">
        <f>COUNTIFS(Severity,$B1283,SLA_Breach,"&lt;&gt;Yes",Status,"&lt;&gt;Suspend",Status,"&lt;&gt;Assigned",Status,"&lt;&gt;Open",Status,"&lt;&gt;Hold&gt;",ResolvedDate,"&gt;="&amp;$C$1,ResolvedDate,"&lt;="&amp;$F$1)</f>
        <v/>
      </c>
      <c r="F1283" s="137">
        <f>COUNTIFS(Severity,$B1283,SLA_Breach,"Yes",Status,"&lt;&gt;Suspend",Status,"&lt;&gt;Assigned",Status,"&lt;&gt;Open",Status,"&lt;&gt;Hold&gt;",ResolvedDate,"&gt;="&amp;$C$1,ResolvedDate,"&lt;="&amp;$F$1)</f>
        <v/>
      </c>
      <c r="G1283" s="137">
        <f>COUNTIFS(Severity,$B1283,AssignedDate,"&gt;=01/01/2017 12:00:00 AM",AssignedDate,"&lt;="&amp;$F$1)</f>
        <v/>
      </c>
      <c r="H1283" s="177" t="n"/>
      <c r="L1283" s="57" t="n">
        <v>0</v>
      </c>
      <c r="M1283" s="57" t="n"/>
    </row>
    <row r="1284" spans="1:13">
      <c r="A1284" s="137" t="n">
        <v>1</v>
      </c>
      <c r="B1284" s="100" t="s">
        <v>525</v>
      </c>
      <c r="C1284" s="137">
        <f>COUNTIFS(Severity,$B1284,AssignedDate,"&gt;="&amp;$C$1,AssignedDate,"&lt;="&amp;$F$1)</f>
        <v/>
      </c>
      <c r="D1284" s="137">
        <f>COUNTIFS(Severity,$B1284,Status,"&lt;&gt;Suspend",Status,"&lt;&gt;Assigned",Status,"&lt;&gt;Open",Status,"&lt;&gt;Hold",ResolvedDate,"&gt;="&amp;$C$1,ResolvedDate,"&lt;="&amp;$F$1)</f>
        <v/>
      </c>
      <c r="E1284" s="137">
        <f>COUNTIFS(Severity,$B1284,SLA_Breach,"&lt;&gt;Yes",Status,"&lt;&gt;Suspend",Status,"&lt;&gt;Assigned",Status,"&lt;&gt;Open",Status,"&lt;&gt;Hold&gt;",ResolvedDate,"&gt;="&amp;$C$1,ResolvedDate,"&lt;="&amp;$F$1)</f>
        <v/>
      </c>
      <c r="F1284" s="137">
        <f>COUNTIFS(Severity,$B1284,SLA_Breach,"Yes",Status,"&lt;&gt;Suspend",Status,"&lt;&gt;Assigned",Status,"&lt;&gt;Open",Status,"&lt;&gt;Hold&gt;",ResolvedDate,"&gt;="&amp;$C$1,ResolvedDate,"&lt;="&amp;$F$1)</f>
        <v/>
      </c>
      <c r="G1284" s="137">
        <f>COUNTIFS(Severity,$B1284,AssignedDate,"&gt;=01/01/2017 12:00:00 AM",AssignedDate,"&lt;="&amp;$F$1)</f>
        <v/>
      </c>
      <c r="H1284" s="177" t="n"/>
      <c r="L1284" s="57" t="n">
        <v>0</v>
      </c>
      <c r="M1284" s="57" t="n"/>
    </row>
    <row r="1285" spans="1:13">
      <c r="A1285" s="137" t="n">
        <v>1</v>
      </c>
      <c r="B1285" s="100" t="s">
        <v>525</v>
      </c>
      <c r="C1285" s="137">
        <f>COUNTIFS(Severity,$B1285,AssignedDate,"&gt;="&amp;$C$1,AssignedDate,"&lt;="&amp;$F$1)</f>
        <v/>
      </c>
      <c r="D1285" s="137">
        <f>COUNTIFS(Severity,$B1285,Status,"&lt;&gt;Suspend",Status,"&lt;&gt;Assigned",Status,"&lt;&gt;Open",Status,"&lt;&gt;Hold",ResolvedDate,"&gt;="&amp;$C$1,ResolvedDate,"&lt;="&amp;$F$1)</f>
        <v/>
      </c>
      <c r="E1285" s="137">
        <f>COUNTIFS(Severity,$B1285,SLA_Breach,"&lt;&gt;Yes",Status,"&lt;&gt;Suspend",Status,"&lt;&gt;Assigned",Status,"&lt;&gt;Open",Status,"&lt;&gt;Hold&gt;",ResolvedDate,"&gt;="&amp;$C$1,ResolvedDate,"&lt;="&amp;$F$1)</f>
        <v/>
      </c>
      <c r="F1285" s="137">
        <f>COUNTIFS(Severity,$B1285,SLA_Breach,"Yes",Status,"&lt;&gt;Suspend",Status,"&lt;&gt;Assigned",Status,"&lt;&gt;Open",Status,"&lt;&gt;Hold&gt;",ResolvedDate,"&gt;="&amp;$C$1,ResolvedDate,"&lt;="&amp;$F$1)</f>
        <v/>
      </c>
      <c r="G1285" s="137">
        <f>COUNTIFS(Severity,$B1285,AssignedDate,"&gt;=01/01/2017 12:00:00 AM",AssignedDate,"&lt;="&amp;$F$1)</f>
        <v/>
      </c>
      <c r="H1285" s="177" t="n"/>
      <c r="L1285" s="57" t="n">
        <v>0</v>
      </c>
      <c r="M1285" s="57" t="n"/>
    </row>
    <row r="1286" spans="1:13">
      <c r="A1286" s="137" t="n">
        <v>1</v>
      </c>
      <c r="B1286" s="100" t="s">
        <v>525</v>
      </c>
      <c r="C1286" s="137">
        <f>COUNTIFS(Severity,$B1286,AssignedDate,"&gt;="&amp;$C$1,AssignedDate,"&lt;="&amp;$F$1)</f>
        <v/>
      </c>
      <c r="D1286" s="137">
        <f>COUNTIFS(Severity,$B1286,Status,"&lt;&gt;Suspend",Status,"&lt;&gt;Assigned",Status,"&lt;&gt;Open",Status,"&lt;&gt;Hold",ResolvedDate,"&gt;="&amp;$C$1,ResolvedDate,"&lt;="&amp;$F$1)</f>
        <v/>
      </c>
      <c r="E1286" s="137">
        <f>COUNTIFS(Severity,$B1286,SLA_Breach,"&lt;&gt;Yes",Status,"&lt;&gt;Suspend",Status,"&lt;&gt;Assigned",Status,"&lt;&gt;Open",Status,"&lt;&gt;Hold&gt;",ResolvedDate,"&gt;="&amp;$C$1,ResolvedDate,"&lt;="&amp;$F$1)</f>
        <v/>
      </c>
      <c r="F1286" s="137">
        <f>COUNTIFS(Severity,$B1286,SLA_Breach,"Yes",Status,"&lt;&gt;Suspend",Status,"&lt;&gt;Assigned",Status,"&lt;&gt;Open",Status,"&lt;&gt;Hold&gt;",ResolvedDate,"&gt;="&amp;$C$1,ResolvedDate,"&lt;="&amp;$F$1)</f>
        <v/>
      </c>
      <c r="G1286" s="137">
        <f>COUNTIFS(Severity,$B1286,AssignedDate,"&gt;=01/01/2017 12:00:00 AM",AssignedDate,"&lt;="&amp;$F$1)</f>
        <v/>
      </c>
      <c r="H1286" s="177" t="n"/>
      <c r="L1286" s="57" t="n">
        <v>0</v>
      </c>
      <c r="M1286" s="57" t="n"/>
    </row>
    <row r="1287" spans="1:13">
      <c r="A1287" s="137" t="n">
        <v>1</v>
      </c>
      <c r="B1287" s="100" t="s">
        <v>525</v>
      </c>
      <c r="C1287" s="137">
        <f>COUNTIFS(Severity,$B1287,AssignedDate,"&gt;="&amp;$C$1,AssignedDate,"&lt;="&amp;$F$1)</f>
        <v/>
      </c>
      <c r="D1287" s="137">
        <f>COUNTIFS(Severity,$B1287,Status,"&lt;&gt;Suspend",Status,"&lt;&gt;Assigned",Status,"&lt;&gt;Open",Status,"&lt;&gt;Hold",ResolvedDate,"&gt;="&amp;$C$1,ResolvedDate,"&lt;="&amp;$F$1)</f>
        <v/>
      </c>
      <c r="E1287" s="137">
        <f>COUNTIFS(Severity,$B1287,SLA_Breach,"&lt;&gt;Yes",Status,"&lt;&gt;Suspend",Status,"&lt;&gt;Assigned",Status,"&lt;&gt;Open",Status,"&lt;&gt;Hold&gt;",ResolvedDate,"&gt;="&amp;$C$1,ResolvedDate,"&lt;="&amp;$F$1)</f>
        <v/>
      </c>
      <c r="F1287" s="137">
        <f>COUNTIFS(Severity,$B1287,SLA_Breach,"Yes",Status,"&lt;&gt;Suspend",Status,"&lt;&gt;Assigned",Status,"&lt;&gt;Open",Status,"&lt;&gt;Hold&gt;",ResolvedDate,"&gt;="&amp;$C$1,ResolvedDate,"&lt;="&amp;$F$1)</f>
        <v/>
      </c>
      <c r="G1287" s="137">
        <f>COUNTIFS(Severity,$B1287,AssignedDate,"&gt;=01/01/2017 12:00:00 AM",AssignedDate,"&lt;="&amp;$F$1)</f>
        <v/>
      </c>
      <c r="H1287" s="177" t="n"/>
      <c r="L1287" s="57" t="n">
        <v>0</v>
      </c>
      <c r="M1287" s="57" t="n"/>
    </row>
    <row r="1288" spans="1:13">
      <c r="A1288" s="137" t="n">
        <v>1</v>
      </c>
      <c r="B1288" s="100" t="s">
        <v>525</v>
      </c>
      <c r="C1288" s="137">
        <f>COUNTIFS(Severity,$B1288,AssignedDate,"&gt;="&amp;$C$1,AssignedDate,"&lt;="&amp;$F$1)</f>
        <v/>
      </c>
      <c r="D1288" s="137">
        <f>COUNTIFS(Severity,$B1288,Status,"&lt;&gt;Suspend",Status,"&lt;&gt;Assigned",Status,"&lt;&gt;Open",Status,"&lt;&gt;Hold",ResolvedDate,"&gt;="&amp;$C$1,ResolvedDate,"&lt;="&amp;$F$1)</f>
        <v/>
      </c>
      <c r="E1288" s="137">
        <f>COUNTIFS(Severity,$B1288,SLA_Breach,"&lt;&gt;Yes",Status,"&lt;&gt;Suspend",Status,"&lt;&gt;Assigned",Status,"&lt;&gt;Open",Status,"&lt;&gt;Hold&gt;",ResolvedDate,"&gt;="&amp;$C$1,ResolvedDate,"&lt;="&amp;$F$1)</f>
        <v/>
      </c>
      <c r="F1288" s="137">
        <f>COUNTIFS(Severity,$B1288,SLA_Breach,"Yes",Status,"&lt;&gt;Suspend",Status,"&lt;&gt;Assigned",Status,"&lt;&gt;Open",Status,"&lt;&gt;Hold&gt;",ResolvedDate,"&gt;="&amp;$C$1,ResolvedDate,"&lt;="&amp;$F$1)</f>
        <v/>
      </c>
      <c r="G1288" s="137">
        <f>COUNTIFS(Severity,$B1288,AssignedDate,"&gt;=01/01/2017 12:00:00 AM",AssignedDate,"&lt;="&amp;$F$1)</f>
        <v/>
      </c>
      <c r="H1288" s="177" t="n"/>
      <c r="L1288" s="57" t="n">
        <v>0</v>
      </c>
      <c r="M1288" s="57" t="n"/>
    </row>
    <row r="1289" spans="1:13">
      <c r="A1289" s="137" t="n">
        <v>1</v>
      </c>
      <c r="B1289" s="100" t="s">
        <v>525</v>
      </c>
      <c r="C1289" s="137">
        <f>COUNTIFS(Severity,$B1289,AssignedDate,"&gt;="&amp;$C$1,AssignedDate,"&lt;="&amp;$F$1)</f>
        <v/>
      </c>
      <c r="D1289" s="137">
        <f>COUNTIFS(Severity,$B1289,Status,"&lt;&gt;Suspend",Status,"&lt;&gt;Assigned",Status,"&lt;&gt;Open",Status,"&lt;&gt;Hold",ResolvedDate,"&gt;="&amp;$C$1,ResolvedDate,"&lt;="&amp;$F$1)</f>
        <v/>
      </c>
      <c r="E1289" s="137">
        <f>COUNTIFS(Severity,$B1289,SLA_Breach,"&lt;&gt;Yes",Status,"&lt;&gt;Suspend",Status,"&lt;&gt;Assigned",Status,"&lt;&gt;Open",Status,"&lt;&gt;Hold&gt;",ResolvedDate,"&gt;="&amp;$C$1,ResolvedDate,"&lt;="&amp;$F$1)</f>
        <v/>
      </c>
      <c r="F1289" s="137">
        <f>COUNTIFS(Severity,$B1289,SLA_Breach,"Yes",Status,"&lt;&gt;Suspend",Status,"&lt;&gt;Assigned",Status,"&lt;&gt;Open",Status,"&lt;&gt;Hold&gt;",ResolvedDate,"&gt;="&amp;$C$1,ResolvedDate,"&lt;="&amp;$F$1)</f>
        <v/>
      </c>
      <c r="G1289" s="137">
        <f>COUNTIFS(Severity,$B1289,AssignedDate,"&gt;=01/01/2017 12:00:00 AM",AssignedDate,"&lt;="&amp;$F$1)</f>
        <v/>
      </c>
      <c r="H1289" s="177" t="n"/>
      <c r="L1289" s="57" t="n">
        <v>0</v>
      </c>
      <c r="M1289" s="57" t="n"/>
    </row>
    <row r="1290" spans="1:13">
      <c r="A1290" s="137" t="n">
        <v>1</v>
      </c>
      <c r="B1290" s="100" t="s">
        <v>525</v>
      </c>
      <c r="C1290" s="137">
        <f>COUNTIFS(Severity,$B1290,AssignedDate,"&gt;="&amp;$C$1,AssignedDate,"&lt;="&amp;$F$1)</f>
        <v/>
      </c>
      <c r="D1290" s="137">
        <f>COUNTIFS(Severity,$B1290,Status,"&lt;&gt;Suspend",Status,"&lt;&gt;Assigned",Status,"&lt;&gt;Open",Status,"&lt;&gt;Hold",ResolvedDate,"&gt;="&amp;$C$1,ResolvedDate,"&lt;="&amp;$F$1)</f>
        <v/>
      </c>
      <c r="E1290" s="137">
        <f>COUNTIFS(Severity,$B1290,SLA_Breach,"&lt;&gt;Yes",Status,"&lt;&gt;Suspend",Status,"&lt;&gt;Assigned",Status,"&lt;&gt;Open",Status,"&lt;&gt;Hold&gt;",ResolvedDate,"&gt;="&amp;$C$1,ResolvedDate,"&lt;="&amp;$F$1)</f>
        <v/>
      </c>
      <c r="F1290" s="137">
        <f>COUNTIFS(Severity,$B1290,SLA_Breach,"Yes",Status,"&lt;&gt;Suspend",Status,"&lt;&gt;Assigned",Status,"&lt;&gt;Open",Status,"&lt;&gt;Hold&gt;",ResolvedDate,"&gt;="&amp;$C$1,ResolvedDate,"&lt;="&amp;$F$1)</f>
        <v/>
      </c>
      <c r="G1290" s="137">
        <f>COUNTIFS(Severity,$B1290,AssignedDate,"&gt;=01/01/2017 12:00:00 AM",AssignedDate,"&lt;="&amp;$F$1)</f>
        <v/>
      </c>
      <c r="H1290" s="177" t="n"/>
      <c r="L1290" s="57" t="n">
        <v>0</v>
      </c>
      <c r="M1290" s="57" t="n"/>
    </row>
    <row r="1291" spans="1:13">
      <c r="A1291" s="137" t="n">
        <v>1</v>
      </c>
      <c r="B1291" s="100" t="s">
        <v>525</v>
      </c>
      <c r="C1291" s="137">
        <f>COUNTIFS(Severity,$B1291,AssignedDate,"&gt;="&amp;$C$1,AssignedDate,"&lt;="&amp;$F$1)</f>
        <v/>
      </c>
      <c r="D1291" s="137">
        <f>COUNTIFS(Severity,$B1291,Status,"&lt;&gt;Suspend",Status,"&lt;&gt;Assigned",Status,"&lt;&gt;Open",Status,"&lt;&gt;Hold",ResolvedDate,"&gt;="&amp;$C$1,ResolvedDate,"&lt;="&amp;$F$1)</f>
        <v/>
      </c>
      <c r="E1291" s="137">
        <f>COUNTIFS(Severity,$B1291,SLA_Breach,"&lt;&gt;Yes",Status,"&lt;&gt;Suspend",Status,"&lt;&gt;Assigned",Status,"&lt;&gt;Open",Status,"&lt;&gt;Hold&gt;",ResolvedDate,"&gt;="&amp;$C$1,ResolvedDate,"&lt;="&amp;$F$1)</f>
        <v/>
      </c>
      <c r="F1291" s="137">
        <f>COUNTIFS(Severity,$B1291,SLA_Breach,"Yes",Status,"&lt;&gt;Suspend",Status,"&lt;&gt;Assigned",Status,"&lt;&gt;Open",Status,"&lt;&gt;Hold&gt;",ResolvedDate,"&gt;="&amp;$C$1,ResolvedDate,"&lt;="&amp;$F$1)</f>
        <v/>
      </c>
      <c r="G1291" s="137">
        <f>COUNTIFS(Severity,$B1291,AssignedDate,"&gt;=01/01/2017 12:00:00 AM",AssignedDate,"&lt;="&amp;$F$1)</f>
        <v/>
      </c>
      <c r="H1291" s="177" t="n"/>
      <c r="L1291" s="57" t="n">
        <v>0</v>
      </c>
      <c r="M1291" s="57" t="n"/>
    </row>
    <row r="1292" spans="1:13">
      <c r="A1292" s="137" t="n">
        <v>1</v>
      </c>
      <c r="B1292" s="100" t="s">
        <v>525</v>
      </c>
      <c r="C1292" s="137">
        <f>COUNTIFS(Severity,$B1292,AssignedDate,"&gt;="&amp;$C$1,AssignedDate,"&lt;="&amp;$F$1)</f>
        <v/>
      </c>
      <c r="D1292" s="137">
        <f>COUNTIFS(Severity,$B1292,Status,"&lt;&gt;Suspend",Status,"&lt;&gt;Assigned",Status,"&lt;&gt;Open",Status,"&lt;&gt;Hold",ResolvedDate,"&gt;="&amp;$C$1,ResolvedDate,"&lt;="&amp;$F$1)</f>
        <v/>
      </c>
      <c r="E1292" s="137">
        <f>COUNTIFS(Severity,$B1292,SLA_Breach,"&lt;&gt;Yes",Status,"&lt;&gt;Suspend",Status,"&lt;&gt;Assigned",Status,"&lt;&gt;Open",Status,"&lt;&gt;Hold&gt;",ResolvedDate,"&gt;="&amp;$C$1,ResolvedDate,"&lt;="&amp;$F$1)</f>
        <v/>
      </c>
      <c r="F1292" s="137">
        <f>COUNTIFS(Severity,$B1292,SLA_Breach,"Yes",Status,"&lt;&gt;Suspend",Status,"&lt;&gt;Assigned",Status,"&lt;&gt;Open",Status,"&lt;&gt;Hold&gt;",ResolvedDate,"&gt;="&amp;$C$1,ResolvedDate,"&lt;="&amp;$F$1)</f>
        <v/>
      </c>
      <c r="G1292" s="137">
        <f>COUNTIFS(Severity,$B1292,AssignedDate,"&gt;=01/01/2017 12:00:00 AM",AssignedDate,"&lt;="&amp;$F$1)</f>
        <v/>
      </c>
      <c r="H1292" s="177" t="n"/>
      <c r="L1292" s="57" t="n">
        <v>0</v>
      </c>
      <c r="M1292" s="57" t="n"/>
    </row>
    <row r="1293" spans="1:13">
      <c r="A1293" s="137" t="n">
        <v>1</v>
      </c>
      <c r="B1293" s="100" t="s">
        <v>525</v>
      </c>
      <c r="C1293" s="137">
        <f>COUNTIFS(Severity,$B1293,AssignedDate,"&gt;="&amp;$C$1,AssignedDate,"&lt;="&amp;$F$1)</f>
        <v/>
      </c>
      <c r="D1293" s="137">
        <f>COUNTIFS(Severity,$B1293,Status,"&lt;&gt;Suspend",Status,"&lt;&gt;Assigned",Status,"&lt;&gt;Open",Status,"&lt;&gt;Hold",ResolvedDate,"&gt;="&amp;$C$1,ResolvedDate,"&lt;="&amp;$F$1)</f>
        <v/>
      </c>
      <c r="E1293" s="137">
        <f>COUNTIFS(Severity,$B1293,SLA_Breach,"&lt;&gt;Yes",Status,"&lt;&gt;Suspend",Status,"&lt;&gt;Assigned",Status,"&lt;&gt;Open",Status,"&lt;&gt;Hold&gt;",ResolvedDate,"&gt;="&amp;$C$1,ResolvedDate,"&lt;="&amp;$F$1)</f>
        <v/>
      </c>
      <c r="F1293" s="137">
        <f>COUNTIFS(Severity,$B1293,SLA_Breach,"Yes",Status,"&lt;&gt;Suspend",Status,"&lt;&gt;Assigned",Status,"&lt;&gt;Open",Status,"&lt;&gt;Hold&gt;",ResolvedDate,"&gt;="&amp;$C$1,ResolvedDate,"&lt;="&amp;$F$1)</f>
        <v/>
      </c>
      <c r="G1293" s="137">
        <f>COUNTIFS(Severity,$B1293,AssignedDate,"&gt;=01/01/2017 12:00:00 AM",AssignedDate,"&lt;="&amp;$F$1)</f>
        <v/>
      </c>
      <c r="H1293" s="177" t="n"/>
      <c r="L1293" s="57" t="n">
        <v>0</v>
      </c>
      <c r="M1293" s="57" t="n"/>
    </row>
    <row r="1294" spans="1:13">
      <c r="A1294" s="137" t="n">
        <v>1</v>
      </c>
      <c r="B1294" s="100" t="s">
        <v>525</v>
      </c>
      <c r="C1294" s="137">
        <f>COUNTIFS(Severity,$B1294,AssignedDate,"&gt;="&amp;$C$1,AssignedDate,"&lt;="&amp;$F$1)</f>
        <v/>
      </c>
      <c r="D1294" s="137">
        <f>COUNTIFS(Severity,$B1294,Status,"&lt;&gt;Suspend",Status,"&lt;&gt;Assigned",Status,"&lt;&gt;Open",Status,"&lt;&gt;Hold",ResolvedDate,"&gt;="&amp;$C$1,ResolvedDate,"&lt;="&amp;$F$1)</f>
        <v/>
      </c>
      <c r="E1294" s="137">
        <f>COUNTIFS(Severity,$B1294,SLA_Breach,"&lt;&gt;Yes",Status,"&lt;&gt;Suspend",Status,"&lt;&gt;Assigned",Status,"&lt;&gt;Open",Status,"&lt;&gt;Hold&gt;",ResolvedDate,"&gt;="&amp;$C$1,ResolvedDate,"&lt;="&amp;$F$1)</f>
        <v/>
      </c>
      <c r="F1294" s="137">
        <f>COUNTIFS(Severity,$B1294,SLA_Breach,"Yes",Status,"&lt;&gt;Suspend",Status,"&lt;&gt;Assigned",Status,"&lt;&gt;Open",Status,"&lt;&gt;Hold&gt;",ResolvedDate,"&gt;="&amp;$C$1,ResolvedDate,"&lt;="&amp;$F$1)</f>
        <v/>
      </c>
      <c r="G1294" s="137">
        <f>COUNTIFS(Severity,$B1294,AssignedDate,"&gt;=01/01/2017 12:00:00 AM",AssignedDate,"&lt;="&amp;$F$1)</f>
        <v/>
      </c>
      <c r="H1294" s="177" t="n"/>
      <c r="L1294" s="57" t="n">
        <v>0</v>
      </c>
      <c r="M1294" s="57" t="n"/>
    </row>
    <row r="1295" spans="1:13">
      <c r="A1295" s="137" t="n">
        <v>1</v>
      </c>
      <c r="B1295" s="100" t="s">
        <v>525</v>
      </c>
      <c r="C1295" s="137">
        <f>COUNTIFS(Severity,$B1295,AssignedDate,"&gt;="&amp;$C$1,AssignedDate,"&lt;="&amp;$F$1)</f>
        <v/>
      </c>
      <c r="D1295" s="137">
        <f>COUNTIFS(Severity,$B1295,Status,"&lt;&gt;Suspend",Status,"&lt;&gt;Assigned",Status,"&lt;&gt;Open",Status,"&lt;&gt;Hold",ResolvedDate,"&gt;="&amp;$C$1,ResolvedDate,"&lt;="&amp;$F$1)</f>
        <v/>
      </c>
      <c r="E1295" s="137">
        <f>COUNTIFS(Severity,$B1295,SLA_Breach,"&lt;&gt;Yes",Status,"&lt;&gt;Suspend",Status,"&lt;&gt;Assigned",Status,"&lt;&gt;Open",Status,"&lt;&gt;Hold&gt;",ResolvedDate,"&gt;="&amp;$C$1,ResolvedDate,"&lt;="&amp;$F$1)</f>
        <v/>
      </c>
      <c r="F1295" s="137">
        <f>COUNTIFS(Severity,$B1295,SLA_Breach,"Yes",Status,"&lt;&gt;Suspend",Status,"&lt;&gt;Assigned",Status,"&lt;&gt;Open",Status,"&lt;&gt;Hold&gt;",ResolvedDate,"&gt;="&amp;$C$1,ResolvedDate,"&lt;="&amp;$F$1)</f>
        <v/>
      </c>
      <c r="G1295" s="137">
        <f>COUNTIFS(Severity,$B1295,AssignedDate,"&gt;=01/01/2017 12:00:00 AM",AssignedDate,"&lt;="&amp;$F$1)</f>
        <v/>
      </c>
      <c r="H1295" s="177" t="n"/>
      <c r="L1295" s="57" t="n">
        <v>0</v>
      </c>
      <c r="M1295" s="57" t="n"/>
    </row>
    <row r="1296" spans="1:13">
      <c r="A1296" s="137" t="n">
        <v>1</v>
      </c>
      <c r="B1296" s="100" t="s">
        <v>525</v>
      </c>
      <c r="C1296" s="137">
        <f>COUNTIFS(Severity,$B1296,AssignedDate,"&gt;="&amp;$C$1,AssignedDate,"&lt;="&amp;$F$1)</f>
        <v/>
      </c>
      <c r="D1296" s="137">
        <f>COUNTIFS(Severity,$B1296,Status,"&lt;&gt;Suspend",Status,"&lt;&gt;Assigned",Status,"&lt;&gt;Open",Status,"&lt;&gt;Hold",ResolvedDate,"&gt;="&amp;$C$1,ResolvedDate,"&lt;="&amp;$F$1)</f>
        <v/>
      </c>
      <c r="E1296" s="137">
        <f>COUNTIFS(Severity,$B1296,SLA_Breach,"&lt;&gt;Yes",Status,"&lt;&gt;Suspend",Status,"&lt;&gt;Assigned",Status,"&lt;&gt;Open",Status,"&lt;&gt;Hold&gt;",ResolvedDate,"&gt;="&amp;$C$1,ResolvedDate,"&lt;="&amp;$F$1)</f>
        <v/>
      </c>
      <c r="F1296" s="137">
        <f>COUNTIFS(Severity,$B1296,SLA_Breach,"Yes",Status,"&lt;&gt;Suspend",Status,"&lt;&gt;Assigned",Status,"&lt;&gt;Open",Status,"&lt;&gt;Hold&gt;",ResolvedDate,"&gt;="&amp;$C$1,ResolvedDate,"&lt;="&amp;$F$1)</f>
        <v/>
      </c>
      <c r="G1296" s="137">
        <f>COUNTIFS(Severity,$B1296,AssignedDate,"&gt;=01/01/2017 12:00:00 AM",AssignedDate,"&lt;="&amp;$F$1)</f>
        <v/>
      </c>
      <c r="H1296" s="177" t="n"/>
      <c r="L1296" s="57" t="n">
        <v>0</v>
      </c>
      <c r="M1296" s="57" t="n"/>
    </row>
    <row r="1297" spans="1:13">
      <c r="A1297" s="137" t="n">
        <v>1</v>
      </c>
      <c r="B1297" s="100" t="s">
        <v>525</v>
      </c>
      <c r="C1297" s="137">
        <f>COUNTIFS(Severity,$B1297,AssignedDate,"&gt;="&amp;$C$1,AssignedDate,"&lt;="&amp;$F$1)</f>
        <v/>
      </c>
      <c r="D1297" s="137">
        <f>COUNTIFS(Severity,$B1297,Status,"&lt;&gt;Suspend",Status,"&lt;&gt;Assigned",Status,"&lt;&gt;Open",Status,"&lt;&gt;Hold",ResolvedDate,"&gt;="&amp;$C$1,ResolvedDate,"&lt;="&amp;$F$1)</f>
        <v/>
      </c>
      <c r="E1297" s="137">
        <f>COUNTIFS(Severity,$B1297,SLA_Breach,"&lt;&gt;Yes",Status,"&lt;&gt;Suspend",Status,"&lt;&gt;Assigned",Status,"&lt;&gt;Open",Status,"&lt;&gt;Hold&gt;",ResolvedDate,"&gt;="&amp;$C$1,ResolvedDate,"&lt;="&amp;$F$1)</f>
        <v/>
      </c>
      <c r="F1297" s="137">
        <f>COUNTIFS(Severity,$B1297,SLA_Breach,"Yes",Status,"&lt;&gt;Suspend",Status,"&lt;&gt;Assigned",Status,"&lt;&gt;Open",Status,"&lt;&gt;Hold&gt;",ResolvedDate,"&gt;="&amp;$C$1,ResolvedDate,"&lt;="&amp;$F$1)</f>
        <v/>
      </c>
      <c r="G1297" s="137">
        <f>COUNTIFS(Severity,$B1297,AssignedDate,"&gt;=01/01/2017 12:00:00 AM",AssignedDate,"&lt;="&amp;$F$1)</f>
        <v/>
      </c>
      <c r="H1297" s="177" t="n"/>
      <c r="L1297" s="57" t="n">
        <v>0</v>
      </c>
      <c r="M1297" s="57" t="n"/>
    </row>
    <row r="1298" spans="1:13">
      <c r="A1298" s="137" t="n">
        <v>1</v>
      </c>
      <c r="B1298" s="100" t="s">
        <v>525</v>
      </c>
      <c r="C1298" s="137">
        <f>COUNTIFS(Severity,$B1298,AssignedDate,"&gt;="&amp;$C$1,AssignedDate,"&lt;="&amp;$F$1)</f>
        <v/>
      </c>
      <c r="D1298" s="137">
        <f>COUNTIFS(Severity,$B1298,Status,"&lt;&gt;Suspend",Status,"&lt;&gt;Assigned",Status,"&lt;&gt;Open",Status,"&lt;&gt;Hold",ResolvedDate,"&gt;="&amp;$C$1,ResolvedDate,"&lt;="&amp;$F$1)</f>
        <v/>
      </c>
      <c r="E1298" s="137">
        <f>COUNTIFS(Severity,$B1298,SLA_Breach,"&lt;&gt;Yes",Status,"&lt;&gt;Suspend",Status,"&lt;&gt;Assigned",Status,"&lt;&gt;Open",Status,"&lt;&gt;Hold&gt;",ResolvedDate,"&gt;="&amp;$C$1,ResolvedDate,"&lt;="&amp;$F$1)</f>
        <v/>
      </c>
      <c r="F1298" s="137">
        <f>COUNTIFS(Severity,$B1298,SLA_Breach,"Yes",Status,"&lt;&gt;Suspend",Status,"&lt;&gt;Assigned",Status,"&lt;&gt;Open",Status,"&lt;&gt;Hold&gt;",ResolvedDate,"&gt;="&amp;$C$1,ResolvedDate,"&lt;="&amp;$F$1)</f>
        <v/>
      </c>
      <c r="G1298" s="137">
        <f>COUNTIFS(Severity,$B1298,AssignedDate,"&gt;=01/01/2017 12:00:00 AM",AssignedDate,"&lt;="&amp;$F$1)</f>
        <v/>
      </c>
      <c r="H1298" s="177" t="n"/>
      <c r="L1298" s="57" t="n">
        <v>0</v>
      </c>
      <c r="M1298" s="57" t="n"/>
    </row>
    <row r="1299" spans="1:13">
      <c r="A1299" s="137" t="n">
        <v>1</v>
      </c>
      <c r="B1299" s="100" t="s">
        <v>525</v>
      </c>
      <c r="C1299" s="137">
        <f>COUNTIFS(Severity,$B1299,AssignedDate,"&gt;="&amp;$C$1,AssignedDate,"&lt;="&amp;$F$1)</f>
        <v/>
      </c>
      <c r="D1299" s="137">
        <f>COUNTIFS(Severity,$B1299,Status,"&lt;&gt;Suspend",Status,"&lt;&gt;Assigned",Status,"&lt;&gt;Open",Status,"&lt;&gt;Hold",ResolvedDate,"&gt;="&amp;$C$1,ResolvedDate,"&lt;="&amp;$F$1)</f>
        <v/>
      </c>
      <c r="E1299" s="137">
        <f>COUNTIFS(Severity,$B1299,SLA_Breach,"&lt;&gt;Yes",Status,"&lt;&gt;Suspend",Status,"&lt;&gt;Assigned",Status,"&lt;&gt;Open",Status,"&lt;&gt;Hold&gt;",ResolvedDate,"&gt;="&amp;$C$1,ResolvedDate,"&lt;="&amp;$F$1)</f>
        <v/>
      </c>
      <c r="F1299" s="137">
        <f>COUNTIFS(Severity,$B1299,SLA_Breach,"Yes",Status,"&lt;&gt;Suspend",Status,"&lt;&gt;Assigned",Status,"&lt;&gt;Open",Status,"&lt;&gt;Hold&gt;",ResolvedDate,"&gt;="&amp;$C$1,ResolvedDate,"&lt;="&amp;$F$1)</f>
        <v/>
      </c>
      <c r="G1299" s="137">
        <f>COUNTIFS(Severity,$B1299,AssignedDate,"&gt;=01/01/2017 12:00:00 AM",AssignedDate,"&lt;="&amp;$F$1)</f>
        <v/>
      </c>
      <c r="H1299" s="177" t="n"/>
      <c r="L1299" s="57" t="n">
        <v>0</v>
      </c>
      <c r="M1299" s="57" t="n"/>
    </row>
    <row r="1300" spans="1:13">
      <c r="A1300" s="137" t="n">
        <v>1</v>
      </c>
      <c r="B1300" s="100" t="s">
        <v>525</v>
      </c>
      <c r="C1300" s="137">
        <f>COUNTIFS(Severity,$B1300,AssignedDate,"&gt;="&amp;$C$1,AssignedDate,"&lt;="&amp;$F$1)</f>
        <v/>
      </c>
      <c r="D1300" s="137">
        <f>COUNTIFS(Severity,$B1300,Status,"&lt;&gt;Suspend",Status,"&lt;&gt;Assigned",Status,"&lt;&gt;Open",Status,"&lt;&gt;Hold",ResolvedDate,"&gt;="&amp;$C$1,ResolvedDate,"&lt;="&amp;$F$1)</f>
        <v/>
      </c>
      <c r="E1300" s="137">
        <f>COUNTIFS(Severity,$B1300,SLA_Breach,"&lt;&gt;Yes",Status,"&lt;&gt;Suspend",Status,"&lt;&gt;Assigned",Status,"&lt;&gt;Open",Status,"&lt;&gt;Hold&gt;",ResolvedDate,"&gt;="&amp;$C$1,ResolvedDate,"&lt;="&amp;$F$1)</f>
        <v/>
      </c>
      <c r="F1300" s="137">
        <f>COUNTIFS(Severity,$B1300,SLA_Breach,"Yes",Status,"&lt;&gt;Suspend",Status,"&lt;&gt;Assigned",Status,"&lt;&gt;Open",Status,"&lt;&gt;Hold&gt;",ResolvedDate,"&gt;="&amp;$C$1,ResolvedDate,"&lt;="&amp;$F$1)</f>
        <v/>
      </c>
      <c r="G1300" s="137">
        <f>COUNTIFS(Severity,$B1300,AssignedDate,"&gt;=01/01/2017 12:00:00 AM",AssignedDate,"&lt;="&amp;$F$1)</f>
        <v/>
      </c>
      <c r="H1300" s="177" t="n"/>
      <c r="L1300" s="57" t="n">
        <v>0</v>
      </c>
      <c r="M1300" s="57" t="n"/>
    </row>
    <row r="1301" spans="1:13">
      <c r="A1301" s="137" t="n">
        <v>1</v>
      </c>
      <c r="B1301" s="100" t="s">
        <v>525</v>
      </c>
      <c r="C1301" s="137">
        <f>COUNTIFS(Severity,$B1301,AssignedDate,"&gt;="&amp;$C$1,AssignedDate,"&lt;="&amp;$F$1)</f>
        <v/>
      </c>
      <c r="D1301" s="137">
        <f>COUNTIFS(Severity,$B1301,Status,"&lt;&gt;Suspend",Status,"&lt;&gt;Assigned",Status,"&lt;&gt;Open",Status,"&lt;&gt;Hold",ResolvedDate,"&gt;="&amp;$C$1,ResolvedDate,"&lt;="&amp;$F$1)</f>
        <v/>
      </c>
      <c r="E1301" s="137">
        <f>COUNTIFS(Severity,$B1301,SLA_Breach,"&lt;&gt;Yes",Status,"&lt;&gt;Suspend",Status,"&lt;&gt;Assigned",Status,"&lt;&gt;Open",Status,"&lt;&gt;Hold&gt;",ResolvedDate,"&gt;="&amp;$C$1,ResolvedDate,"&lt;="&amp;$F$1)</f>
        <v/>
      </c>
      <c r="F1301" s="137">
        <f>COUNTIFS(Severity,$B1301,SLA_Breach,"Yes",Status,"&lt;&gt;Suspend",Status,"&lt;&gt;Assigned",Status,"&lt;&gt;Open",Status,"&lt;&gt;Hold&gt;",ResolvedDate,"&gt;="&amp;$C$1,ResolvedDate,"&lt;="&amp;$F$1)</f>
        <v/>
      </c>
      <c r="G1301" s="137">
        <f>COUNTIFS(Severity,$B1301,AssignedDate,"&gt;=01/01/2017 12:00:00 AM",AssignedDate,"&lt;="&amp;$F$1)</f>
        <v/>
      </c>
      <c r="H1301" s="177" t="n"/>
      <c r="L1301" s="57" t="n">
        <v>0</v>
      </c>
      <c r="M1301" s="57" t="n"/>
    </row>
    <row r="1302" spans="1:13">
      <c r="A1302" s="137" t="n">
        <v>1</v>
      </c>
      <c r="B1302" s="100" t="s">
        <v>525</v>
      </c>
      <c r="C1302" s="137">
        <f>COUNTIFS(Severity,$B1302,AssignedDate,"&gt;="&amp;$C$1,AssignedDate,"&lt;="&amp;$F$1)</f>
        <v/>
      </c>
      <c r="D1302" s="137">
        <f>COUNTIFS(Severity,$B1302,Status,"&lt;&gt;Suspend",Status,"&lt;&gt;Assigned",Status,"&lt;&gt;Open",Status,"&lt;&gt;Hold",ResolvedDate,"&gt;="&amp;$C$1,ResolvedDate,"&lt;="&amp;$F$1)</f>
        <v/>
      </c>
      <c r="E1302" s="137">
        <f>COUNTIFS(Severity,$B1302,SLA_Breach,"&lt;&gt;Yes",Status,"&lt;&gt;Suspend",Status,"&lt;&gt;Assigned",Status,"&lt;&gt;Open",Status,"&lt;&gt;Hold&gt;",ResolvedDate,"&gt;="&amp;$C$1,ResolvedDate,"&lt;="&amp;$F$1)</f>
        <v/>
      </c>
      <c r="F1302" s="137">
        <f>COUNTIFS(Severity,$B1302,SLA_Breach,"Yes",Status,"&lt;&gt;Suspend",Status,"&lt;&gt;Assigned",Status,"&lt;&gt;Open",Status,"&lt;&gt;Hold&gt;",ResolvedDate,"&gt;="&amp;$C$1,ResolvedDate,"&lt;="&amp;$F$1)</f>
        <v/>
      </c>
      <c r="G1302" s="137">
        <f>COUNTIFS(Severity,$B1302,AssignedDate,"&gt;=01/01/2017 12:00:00 AM",AssignedDate,"&lt;="&amp;$F$1)</f>
        <v/>
      </c>
      <c r="H1302" s="177" t="n"/>
      <c r="L1302" s="57" t="n">
        <v>0</v>
      </c>
      <c r="M1302" s="57" t="n"/>
    </row>
    <row r="1303" spans="1:13">
      <c r="A1303" s="137" t="n">
        <v>1</v>
      </c>
      <c r="B1303" s="100" t="s">
        <v>525</v>
      </c>
      <c r="C1303" s="137">
        <f>COUNTIFS(Severity,$B1303,AssignedDate,"&gt;="&amp;$C$1,AssignedDate,"&lt;="&amp;$F$1)</f>
        <v/>
      </c>
      <c r="D1303" s="137">
        <f>COUNTIFS(Severity,$B1303,Status,"&lt;&gt;Suspend",Status,"&lt;&gt;Assigned",Status,"&lt;&gt;Open",Status,"&lt;&gt;Hold",ResolvedDate,"&gt;="&amp;$C$1,ResolvedDate,"&lt;="&amp;$F$1)</f>
        <v/>
      </c>
      <c r="E1303" s="137">
        <f>COUNTIFS(Severity,$B1303,SLA_Breach,"&lt;&gt;Yes",Status,"&lt;&gt;Suspend",Status,"&lt;&gt;Assigned",Status,"&lt;&gt;Open",Status,"&lt;&gt;Hold&gt;",ResolvedDate,"&gt;="&amp;$C$1,ResolvedDate,"&lt;="&amp;$F$1)</f>
        <v/>
      </c>
      <c r="F1303" s="137">
        <f>COUNTIFS(Severity,$B1303,SLA_Breach,"Yes",Status,"&lt;&gt;Suspend",Status,"&lt;&gt;Assigned",Status,"&lt;&gt;Open",Status,"&lt;&gt;Hold&gt;",ResolvedDate,"&gt;="&amp;$C$1,ResolvedDate,"&lt;="&amp;$F$1)</f>
        <v/>
      </c>
      <c r="G1303" s="137">
        <f>COUNTIFS(Severity,$B1303,AssignedDate,"&gt;=01/01/2017 12:00:00 AM",AssignedDate,"&lt;="&amp;$F$1)</f>
        <v/>
      </c>
      <c r="H1303" s="177" t="n"/>
      <c r="L1303" s="57" t="n">
        <v>0</v>
      </c>
      <c r="M1303" s="57" t="n"/>
    </row>
    <row r="1304" spans="1:13">
      <c r="A1304" s="137" t="n">
        <v>1</v>
      </c>
      <c r="B1304" s="100" t="s">
        <v>525</v>
      </c>
      <c r="C1304" s="137">
        <f>COUNTIFS(Severity,$B1304,AssignedDate,"&gt;="&amp;$C$1,AssignedDate,"&lt;="&amp;$F$1)</f>
        <v/>
      </c>
      <c r="D1304" s="137">
        <f>COUNTIFS(Severity,$B1304,Status,"&lt;&gt;Suspend",Status,"&lt;&gt;Assigned",Status,"&lt;&gt;Open",Status,"&lt;&gt;Hold",ResolvedDate,"&gt;="&amp;$C$1,ResolvedDate,"&lt;="&amp;$F$1)</f>
        <v/>
      </c>
      <c r="E1304" s="137">
        <f>COUNTIFS(Severity,$B1304,SLA_Breach,"&lt;&gt;Yes",Status,"&lt;&gt;Suspend",Status,"&lt;&gt;Assigned",Status,"&lt;&gt;Open",Status,"&lt;&gt;Hold&gt;",ResolvedDate,"&gt;="&amp;$C$1,ResolvedDate,"&lt;="&amp;$F$1)</f>
        <v/>
      </c>
      <c r="F1304" s="137">
        <f>COUNTIFS(Severity,$B1304,SLA_Breach,"Yes",Status,"&lt;&gt;Suspend",Status,"&lt;&gt;Assigned",Status,"&lt;&gt;Open",Status,"&lt;&gt;Hold&gt;",ResolvedDate,"&gt;="&amp;$C$1,ResolvedDate,"&lt;="&amp;$F$1)</f>
        <v/>
      </c>
      <c r="G1304" s="137">
        <f>COUNTIFS(Severity,$B1304,AssignedDate,"&gt;=01/01/2017 12:00:00 AM",AssignedDate,"&lt;="&amp;$F$1)</f>
        <v/>
      </c>
      <c r="H1304" s="177" t="n"/>
      <c r="L1304" s="57" t="n">
        <v>0</v>
      </c>
      <c r="M1304" s="57" t="n"/>
    </row>
    <row r="1305" spans="1:13">
      <c r="A1305" s="137" t="n">
        <v>1</v>
      </c>
      <c r="B1305" s="100" t="s">
        <v>525</v>
      </c>
      <c r="C1305" s="137">
        <f>COUNTIFS(Severity,$B1305,AssignedDate,"&gt;="&amp;$C$1,AssignedDate,"&lt;="&amp;$F$1)</f>
        <v/>
      </c>
      <c r="D1305" s="137">
        <f>COUNTIFS(Severity,$B1305,Status,"&lt;&gt;Suspend",Status,"&lt;&gt;Assigned",Status,"&lt;&gt;Open",Status,"&lt;&gt;Hold",ResolvedDate,"&gt;="&amp;$C$1,ResolvedDate,"&lt;="&amp;$F$1)</f>
        <v/>
      </c>
      <c r="E1305" s="137">
        <f>COUNTIFS(Severity,$B1305,SLA_Breach,"&lt;&gt;Yes",Status,"&lt;&gt;Suspend",Status,"&lt;&gt;Assigned",Status,"&lt;&gt;Open",Status,"&lt;&gt;Hold&gt;",ResolvedDate,"&gt;="&amp;$C$1,ResolvedDate,"&lt;="&amp;$F$1)</f>
        <v/>
      </c>
      <c r="F1305" s="137">
        <f>COUNTIFS(Severity,$B1305,SLA_Breach,"Yes",Status,"&lt;&gt;Suspend",Status,"&lt;&gt;Assigned",Status,"&lt;&gt;Open",Status,"&lt;&gt;Hold&gt;",ResolvedDate,"&gt;="&amp;$C$1,ResolvedDate,"&lt;="&amp;$F$1)</f>
        <v/>
      </c>
      <c r="G1305" s="137">
        <f>COUNTIFS(Severity,$B1305,AssignedDate,"&gt;=01/01/2017 12:00:00 AM",AssignedDate,"&lt;="&amp;$F$1)</f>
        <v/>
      </c>
      <c r="H1305" s="177" t="n"/>
      <c r="L1305" s="57" t="n">
        <v>0</v>
      </c>
      <c r="M1305" s="57" t="n"/>
    </row>
    <row r="1306" spans="1:13">
      <c r="A1306" s="137" t="n">
        <v>1</v>
      </c>
      <c r="B1306" s="100" t="s">
        <v>525</v>
      </c>
      <c r="C1306" s="137">
        <f>COUNTIFS(Severity,$B1306,AssignedDate,"&gt;="&amp;$C$1,AssignedDate,"&lt;="&amp;$F$1)</f>
        <v/>
      </c>
      <c r="D1306" s="137">
        <f>COUNTIFS(Severity,$B1306,Status,"&lt;&gt;Suspend",Status,"&lt;&gt;Assigned",Status,"&lt;&gt;Open",Status,"&lt;&gt;Hold",ResolvedDate,"&gt;="&amp;$C$1,ResolvedDate,"&lt;="&amp;$F$1)</f>
        <v/>
      </c>
      <c r="E1306" s="137">
        <f>COUNTIFS(Severity,$B1306,SLA_Breach,"&lt;&gt;Yes",Status,"&lt;&gt;Suspend",Status,"&lt;&gt;Assigned",Status,"&lt;&gt;Open",Status,"&lt;&gt;Hold&gt;",ResolvedDate,"&gt;="&amp;$C$1,ResolvedDate,"&lt;="&amp;$F$1)</f>
        <v/>
      </c>
      <c r="F1306" s="137">
        <f>COUNTIFS(Severity,$B1306,SLA_Breach,"Yes",Status,"&lt;&gt;Suspend",Status,"&lt;&gt;Assigned",Status,"&lt;&gt;Open",Status,"&lt;&gt;Hold&gt;",ResolvedDate,"&gt;="&amp;$C$1,ResolvedDate,"&lt;="&amp;$F$1)</f>
        <v/>
      </c>
      <c r="G1306" s="137">
        <f>COUNTIFS(Severity,$B1306,AssignedDate,"&gt;=01/01/2017 12:00:00 AM",AssignedDate,"&lt;="&amp;$F$1)</f>
        <v/>
      </c>
      <c r="H1306" s="177" t="n"/>
      <c r="L1306" s="57" t="n">
        <v>0</v>
      </c>
      <c r="M1306" s="57" t="n"/>
    </row>
    <row r="1307" spans="1:13">
      <c r="A1307" s="137" t="n">
        <v>1</v>
      </c>
      <c r="B1307" s="100" t="s">
        <v>525</v>
      </c>
      <c r="C1307" s="137">
        <f>COUNTIFS(Severity,$B1307,AssignedDate,"&gt;="&amp;$C$1,AssignedDate,"&lt;="&amp;$F$1)</f>
        <v/>
      </c>
      <c r="D1307" s="137">
        <f>COUNTIFS(Severity,$B1307,Status,"&lt;&gt;Suspend",Status,"&lt;&gt;Assigned",Status,"&lt;&gt;Open",Status,"&lt;&gt;Hold",ResolvedDate,"&gt;="&amp;$C$1,ResolvedDate,"&lt;="&amp;$F$1)</f>
        <v/>
      </c>
      <c r="E1307" s="137">
        <f>COUNTIFS(Severity,$B1307,SLA_Breach,"&lt;&gt;Yes",Status,"&lt;&gt;Suspend",Status,"&lt;&gt;Assigned",Status,"&lt;&gt;Open",Status,"&lt;&gt;Hold&gt;",ResolvedDate,"&gt;="&amp;$C$1,ResolvedDate,"&lt;="&amp;$F$1)</f>
        <v/>
      </c>
      <c r="F1307" s="137">
        <f>COUNTIFS(Severity,$B1307,SLA_Breach,"Yes",Status,"&lt;&gt;Suspend",Status,"&lt;&gt;Assigned",Status,"&lt;&gt;Open",Status,"&lt;&gt;Hold&gt;",ResolvedDate,"&gt;="&amp;$C$1,ResolvedDate,"&lt;="&amp;$F$1)</f>
        <v/>
      </c>
      <c r="G1307" s="137">
        <f>COUNTIFS(Severity,$B1307,AssignedDate,"&gt;=01/01/2017 12:00:00 AM",AssignedDate,"&lt;="&amp;$F$1)</f>
        <v/>
      </c>
      <c r="H1307" s="177" t="n"/>
      <c r="L1307" s="57" t="n">
        <v>0</v>
      </c>
      <c r="M1307" s="57" t="n"/>
    </row>
    <row r="1308" spans="1:13">
      <c r="A1308" s="137" t="n">
        <v>1</v>
      </c>
      <c r="B1308" s="100" t="s">
        <v>525</v>
      </c>
      <c r="C1308" s="137">
        <f>COUNTIFS(Severity,$B1308,AssignedDate,"&gt;="&amp;$C$1,AssignedDate,"&lt;="&amp;$F$1)</f>
        <v/>
      </c>
      <c r="D1308" s="137">
        <f>COUNTIFS(Severity,$B1308,Status,"&lt;&gt;Suspend",Status,"&lt;&gt;Assigned",Status,"&lt;&gt;Open",Status,"&lt;&gt;Hold",ResolvedDate,"&gt;="&amp;$C$1,ResolvedDate,"&lt;="&amp;$F$1)</f>
        <v/>
      </c>
      <c r="E1308" s="137">
        <f>COUNTIFS(Severity,$B1308,SLA_Breach,"&lt;&gt;Yes",Status,"&lt;&gt;Suspend",Status,"&lt;&gt;Assigned",Status,"&lt;&gt;Open",Status,"&lt;&gt;Hold&gt;",ResolvedDate,"&gt;="&amp;$C$1,ResolvedDate,"&lt;="&amp;$F$1)</f>
        <v/>
      </c>
      <c r="F1308" s="137">
        <f>COUNTIFS(Severity,$B1308,SLA_Breach,"Yes",Status,"&lt;&gt;Suspend",Status,"&lt;&gt;Assigned",Status,"&lt;&gt;Open",Status,"&lt;&gt;Hold&gt;",ResolvedDate,"&gt;="&amp;$C$1,ResolvedDate,"&lt;="&amp;$F$1)</f>
        <v/>
      </c>
      <c r="G1308" s="137">
        <f>COUNTIFS(Severity,$B1308,AssignedDate,"&gt;=01/01/2017 12:00:00 AM",AssignedDate,"&lt;="&amp;$F$1)</f>
        <v/>
      </c>
      <c r="H1308" s="177" t="n"/>
      <c r="L1308" s="57" t="n">
        <v>0</v>
      </c>
      <c r="M1308" s="57" t="n"/>
    </row>
    <row r="1309" spans="1:13">
      <c r="A1309" s="137" t="n">
        <v>1</v>
      </c>
      <c r="B1309" s="100" t="s">
        <v>525</v>
      </c>
      <c r="C1309" s="137">
        <f>COUNTIFS(Severity,$B1309,AssignedDate,"&gt;="&amp;$C$1,AssignedDate,"&lt;="&amp;$F$1)</f>
        <v/>
      </c>
      <c r="D1309" s="137">
        <f>COUNTIFS(Severity,$B1309,Status,"&lt;&gt;Suspend",Status,"&lt;&gt;Assigned",Status,"&lt;&gt;Open",Status,"&lt;&gt;Hold",ResolvedDate,"&gt;="&amp;$C$1,ResolvedDate,"&lt;="&amp;$F$1)</f>
        <v/>
      </c>
      <c r="E1309" s="137">
        <f>COUNTIFS(Severity,$B1309,SLA_Breach,"&lt;&gt;Yes",Status,"&lt;&gt;Suspend",Status,"&lt;&gt;Assigned",Status,"&lt;&gt;Open",Status,"&lt;&gt;Hold&gt;",ResolvedDate,"&gt;="&amp;$C$1,ResolvedDate,"&lt;="&amp;$F$1)</f>
        <v/>
      </c>
      <c r="F1309" s="137">
        <f>COUNTIFS(Severity,$B1309,SLA_Breach,"Yes",Status,"&lt;&gt;Suspend",Status,"&lt;&gt;Assigned",Status,"&lt;&gt;Open",Status,"&lt;&gt;Hold&gt;",ResolvedDate,"&gt;="&amp;$C$1,ResolvedDate,"&lt;="&amp;$F$1)</f>
        <v/>
      </c>
      <c r="G1309" s="137">
        <f>COUNTIFS(Severity,$B1309,AssignedDate,"&gt;=01/01/2017 12:00:00 AM",AssignedDate,"&lt;="&amp;$F$1)</f>
        <v/>
      </c>
      <c r="H1309" s="177" t="n"/>
      <c r="L1309" s="57" t="n">
        <v>0</v>
      </c>
      <c r="M1309" s="57" t="n"/>
    </row>
    <row r="1310" spans="1:13">
      <c r="A1310" s="137" t="n">
        <v>1</v>
      </c>
      <c r="B1310" s="100" t="s">
        <v>525</v>
      </c>
      <c r="C1310" s="137">
        <f>COUNTIFS(Severity,$B1310,AssignedDate,"&gt;="&amp;$C$1,AssignedDate,"&lt;="&amp;$F$1)</f>
        <v/>
      </c>
      <c r="D1310" s="137">
        <f>COUNTIFS(Severity,$B1310,Status,"&lt;&gt;Suspend",Status,"&lt;&gt;Assigned",Status,"&lt;&gt;Open",Status,"&lt;&gt;Hold",ResolvedDate,"&gt;="&amp;$C$1,ResolvedDate,"&lt;="&amp;$F$1)</f>
        <v/>
      </c>
      <c r="E1310" s="137">
        <f>COUNTIFS(Severity,$B1310,SLA_Breach,"&lt;&gt;Yes",Status,"&lt;&gt;Suspend",Status,"&lt;&gt;Assigned",Status,"&lt;&gt;Open",Status,"&lt;&gt;Hold&gt;",ResolvedDate,"&gt;="&amp;$C$1,ResolvedDate,"&lt;="&amp;$F$1)</f>
        <v/>
      </c>
      <c r="F1310" s="137">
        <f>COUNTIFS(Severity,$B1310,SLA_Breach,"Yes",Status,"&lt;&gt;Suspend",Status,"&lt;&gt;Assigned",Status,"&lt;&gt;Open",Status,"&lt;&gt;Hold&gt;",ResolvedDate,"&gt;="&amp;$C$1,ResolvedDate,"&lt;="&amp;$F$1)</f>
        <v/>
      </c>
      <c r="G1310" s="137">
        <f>COUNTIFS(Severity,$B1310,AssignedDate,"&gt;=01/01/2017 12:00:00 AM",AssignedDate,"&lt;="&amp;$F$1)</f>
        <v/>
      </c>
      <c r="H1310" s="177" t="n"/>
      <c r="L1310" s="57" t="n">
        <v>0</v>
      </c>
      <c r="M1310" s="57" t="n"/>
    </row>
    <row r="1311" spans="1:13">
      <c r="A1311" s="137" t="n">
        <v>1</v>
      </c>
      <c r="B1311" s="100" t="s">
        <v>525</v>
      </c>
      <c r="C1311" s="137">
        <f>COUNTIFS(Severity,$B1311,AssignedDate,"&gt;="&amp;$C$1,AssignedDate,"&lt;="&amp;$F$1)</f>
        <v/>
      </c>
      <c r="D1311" s="137">
        <f>COUNTIFS(Severity,$B1311,Status,"&lt;&gt;Suspend",Status,"&lt;&gt;Assigned",Status,"&lt;&gt;Open",Status,"&lt;&gt;Hold",ResolvedDate,"&gt;="&amp;$C$1,ResolvedDate,"&lt;="&amp;$F$1)</f>
        <v/>
      </c>
      <c r="E1311" s="137">
        <f>COUNTIFS(Severity,$B1311,SLA_Breach,"&lt;&gt;Yes",Status,"&lt;&gt;Suspend",Status,"&lt;&gt;Assigned",Status,"&lt;&gt;Open",Status,"&lt;&gt;Hold&gt;",ResolvedDate,"&gt;="&amp;$C$1,ResolvedDate,"&lt;="&amp;$F$1)</f>
        <v/>
      </c>
      <c r="F1311" s="137">
        <f>COUNTIFS(Severity,$B1311,SLA_Breach,"Yes",Status,"&lt;&gt;Suspend",Status,"&lt;&gt;Assigned",Status,"&lt;&gt;Open",Status,"&lt;&gt;Hold&gt;",ResolvedDate,"&gt;="&amp;$C$1,ResolvedDate,"&lt;="&amp;$F$1)</f>
        <v/>
      </c>
      <c r="G1311" s="137">
        <f>COUNTIFS(Severity,$B1311,AssignedDate,"&gt;=01/01/2017 12:00:00 AM",AssignedDate,"&lt;="&amp;$F$1)</f>
        <v/>
      </c>
      <c r="H1311" s="177" t="n"/>
      <c r="L1311" s="57" t="n">
        <v>0</v>
      </c>
      <c r="M1311" s="57" t="n"/>
    </row>
    <row r="1312" spans="1:13">
      <c r="A1312" s="137" t="n">
        <v>1</v>
      </c>
      <c r="B1312" s="100" t="s">
        <v>525</v>
      </c>
      <c r="C1312" s="137">
        <f>COUNTIFS(Severity,$B1312,AssignedDate,"&gt;="&amp;$C$1,AssignedDate,"&lt;="&amp;$F$1)</f>
        <v/>
      </c>
      <c r="D1312" s="137">
        <f>COUNTIFS(Severity,$B1312,Status,"&lt;&gt;Suspend",Status,"&lt;&gt;Assigned",Status,"&lt;&gt;Open",Status,"&lt;&gt;Hold",ResolvedDate,"&gt;="&amp;$C$1,ResolvedDate,"&lt;="&amp;$F$1)</f>
        <v/>
      </c>
      <c r="E1312" s="137">
        <f>COUNTIFS(Severity,$B1312,SLA_Breach,"&lt;&gt;Yes",Status,"&lt;&gt;Suspend",Status,"&lt;&gt;Assigned",Status,"&lt;&gt;Open",Status,"&lt;&gt;Hold&gt;",ResolvedDate,"&gt;="&amp;$C$1,ResolvedDate,"&lt;="&amp;$F$1)</f>
        <v/>
      </c>
      <c r="F1312" s="137">
        <f>COUNTIFS(Severity,$B1312,SLA_Breach,"Yes",Status,"&lt;&gt;Suspend",Status,"&lt;&gt;Assigned",Status,"&lt;&gt;Open",Status,"&lt;&gt;Hold&gt;",ResolvedDate,"&gt;="&amp;$C$1,ResolvedDate,"&lt;="&amp;$F$1)</f>
        <v/>
      </c>
      <c r="G1312" s="137">
        <f>COUNTIFS(Severity,$B1312,AssignedDate,"&gt;=01/01/2017 12:00:00 AM",AssignedDate,"&lt;="&amp;$F$1)</f>
        <v/>
      </c>
      <c r="H1312" s="177" t="n"/>
      <c r="L1312" s="57" t="n">
        <v>0</v>
      </c>
      <c r="M1312" s="57" t="n"/>
    </row>
    <row r="1313" spans="1:13">
      <c r="A1313" s="137" t="n">
        <v>1</v>
      </c>
      <c r="B1313" s="100" t="s">
        <v>525</v>
      </c>
      <c r="C1313" s="137">
        <f>COUNTIFS(Severity,$B1313,AssignedDate,"&gt;="&amp;$C$1,AssignedDate,"&lt;="&amp;$F$1)</f>
        <v/>
      </c>
      <c r="D1313" s="137">
        <f>COUNTIFS(Severity,$B1313,Status,"&lt;&gt;Suspend",Status,"&lt;&gt;Assigned",Status,"&lt;&gt;Open",Status,"&lt;&gt;Hold",ResolvedDate,"&gt;="&amp;$C$1,ResolvedDate,"&lt;="&amp;$F$1)</f>
        <v/>
      </c>
      <c r="E1313" s="137">
        <f>COUNTIFS(Severity,$B1313,SLA_Breach,"&lt;&gt;Yes",Status,"&lt;&gt;Suspend",Status,"&lt;&gt;Assigned",Status,"&lt;&gt;Open",Status,"&lt;&gt;Hold&gt;",ResolvedDate,"&gt;="&amp;$C$1,ResolvedDate,"&lt;="&amp;$F$1)</f>
        <v/>
      </c>
      <c r="F1313" s="137">
        <f>COUNTIFS(Severity,$B1313,SLA_Breach,"Yes",Status,"&lt;&gt;Suspend",Status,"&lt;&gt;Assigned",Status,"&lt;&gt;Open",Status,"&lt;&gt;Hold&gt;",ResolvedDate,"&gt;="&amp;$C$1,ResolvedDate,"&lt;="&amp;$F$1)</f>
        <v/>
      </c>
      <c r="G1313" s="137">
        <f>COUNTIFS(Severity,$B1313,AssignedDate,"&gt;=01/01/2017 12:00:00 AM",AssignedDate,"&lt;="&amp;$F$1)</f>
        <v/>
      </c>
      <c r="H1313" s="177" t="n"/>
      <c r="L1313" s="57" t="n">
        <v>0</v>
      </c>
      <c r="M1313" s="57" t="n"/>
    </row>
    <row r="1314" spans="1:13">
      <c r="A1314" s="137" t="n">
        <v>1</v>
      </c>
      <c r="B1314" s="100" t="s">
        <v>525</v>
      </c>
      <c r="C1314" s="137">
        <f>COUNTIFS(Severity,$B1314,AssignedDate,"&gt;="&amp;$C$1,AssignedDate,"&lt;="&amp;$F$1)</f>
        <v/>
      </c>
      <c r="D1314" s="137">
        <f>COUNTIFS(Severity,$B1314,Status,"&lt;&gt;Suspend",Status,"&lt;&gt;Assigned",Status,"&lt;&gt;Open",Status,"&lt;&gt;Hold",ResolvedDate,"&gt;="&amp;$C$1,ResolvedDate,"&lt;="&amp;$F$1)</f>
        <v/>
      </c>
      <c r="E1314" s="137">
        <f>COUNTIFS(Severity,$B1314,SLA_Breach,"&lt;&gt;Yes",Status,"&lt;&gt;Suspend",Status,"&lt;&gt;Assigned",Status,"&lt;&gt;Open",Status,"&lt;&gt;Hold&gt;",ResolvedDate,"&gt;="&amp;$C$1,ResolvedDate,"&lt;="&amp;$F$1)</f>
        <v/>
      </c>
      <c r="F1314" s="137">
        <f>COUNTIFS(Severity,$B1314,SLA_Breach,"Yes",Status,"&lt;&gt;Suspend",Status,"&lt;&gt;Assigned",Status,"&lt;&gt;Open",Status,"&lt;&gt;Hold&gt;",ResolvedDate,"&gt;="&amp;$C$1,ResolvedDate,"&lt;="&amp;$F$1)</f>
        <v/>
      </c>
      <c r="G1314" s="137">
        <f>COUNTIFS(Severity,$B1314,AssignedDate,"&gt;=01/01/2017 12:00:00 AM",AssignedDate,"&lt;="&amp;$F$1)</f>
        <v/>
      </c>
      <c r="H1314" s="177" t="n"/>
      <c r="L1314" s="57" t="n">
        <v>0</v>
      </c>
      <c r="M1314" s="57" t="n"/>
    </row>
    <row r="1315" spans="1:13">
      <c r="A1315" s="137" t="n">
        <v>1</v>
      </c>
      <c r="B1315" s="100" t="s">
        <v>525</v>
      </c>
      <c r="C1315" s="137">
        <f>COUNTIFS(Severity,$B1315,AssignedDate,"&gt;="&amp;$C$1,AssignedDate,"&lt;="&amp;$F$1)</f>
        <v/>
      </c>
      <c r="D1315" s="137">
        <f>COUNTIFS(Severity,$B1315,Status,"&lt;&gt;Suspend",Status,"&lt;&gt;Assigned",Status,"&lt;&gt;Open",Status,"&lt;&gt;Hold",ResolvedDate,"&gt;="&amp;$C$1,ResolvedDate,"&lt;="&amp;$F$1)</f>
        <v/>
      </c>
      <c r="E1315" s="137">
        <f>COUNTIFS(Severity,$B1315,SLA_Breach,"&lt;&gt;Yes",Status,"&lt;&gt;Suspend",Status,"&lt;&gt;Assigned",Status,"&lt;&gt;Open",Status,"&lt;&gt;Hold&gt;",ResolvedDate,"&gt;="&amp;$C$1,ResolvedDate,"&lt;="&amp;$F$1)</f>
        <v/>
      </c>
      <c r="F1315" s="137">
        <f>COUNTIFS(Severity,$B1315,SLA_Breach,"Yes",Status,"&lt;&gt;Suspend",Status,"&lt;&gt;Assigned",Status,"&lt;&gt;Open",Status,"&lt;&gt;Hold&gt;",ResolvedDate,"&gt;="&amp;$C$1,ResolvedDate,"&lt;="&amp;$F$1)</f>
        <v/>
      </c>
      <c r="G1315" s="137">
        <f>COUNTIFS(Severity,$B1315,AssignedDate,"&gt;=01/01/2017 12:00:00 AM",AssignedDate,"&lt;="&amp;$F$1)</f>
        <v/>
      </c>
      <c r="H1315" s="177" t="n"/>
      <c r="L1315" s="57" t="n">
        <v>0</v>
      </c>
      <c r="M1315" s="57" t="n"/>
    </row>
    <row r="1316" spans="1:13">
      <c r="A1316" s="137" t="n">
        <v>1</v>
      </c>
      <c r="B1316" s="100" t="s">
        <v>525</v>
      </c>
      <c r="C1316" s="137">
        <f>COUNTIFS(Severity,$B1316,AssignedDate,"&gt;="&amp;$C$1,AssignedDate,"&lt;="&amp;$F$1)</f>
        <v/>
      </c>
      <c r="D1316" s="137">
        <f>COUNTIFS(Severity,$B1316,Status,"&lt;&gt;Suspend",Status,"&lt;&gt;Assigned",Status,"&lt;&gt;Open",Status,"&lt;&gt;Hold",ResolvedDate,"&gt;="&amp;$C$1,ResolvedDate,"&lt;="&amp;$F$1)</f>
        <v/>
      </c>
      <c r="E1316" s="137">
        <f>COUNTIFS(Severity,$B1316,SLA_Breach,"&lt;&gt;Yes",Status,"&lt;&gt;Suspend",Status,"&lt;&gt;Assigned",Status,"&lt;&gt;Open",Status,"&lt;&gt;Hold&gt;",ResolvedDate,"&gt;="&amp;$C$1,ResolvedDate,"&lt;="&amp;$F$1)</f>
        <v/>
      </c>
      <c r="F1316" s="137">
        <f>COUNTIFS(Severity,$B1316,SLA_Breach,"Yes",Status,"&lt;&gt;Suspend",Status,"&lt;&gt;Assigned",Status,"&lt;&gt;Open",Status,"&lt;&gt;Hold&gt;",ResolvedDate,"&gt;="&amp;$C$1,ResolvedDate,"&lt;="&amp;$F$1)</f>
        <v/>
      </c>
      <c r="G1316" s="137">
        <f>COUNTIFS(Severity,$B1316,AssignedDate,"&gt;=01/01/2017 12:00:00 AM",AssignedDate,"&lt;="&amp;$F$1)</f>
        <v/>
      </c>
      <c r="H1316" s="177" t="n"/>
      <c r="L1316" s="57" t="n">
        <v>0</v>
      </c>
      <c r="M1316" s="57" t="n"/>
    </row>
    <row r="1317" spans="1:13">
      <c r="A1317" s="137" t="n">
        <v>1</v>
      </c>
      <c r="B1317" s="100" t="s">
        <v>525</v>
      </c>
      <c r="C1317" s="137">
        <f>COUNTIFS(Severity,$B1317,AssignedDate,"&gt;="&amp;$C$1,AssignedDate,"&lt;="&amp;$F$1)</f>
        <v/>
      </c>
      <c r="D1317" s="137">
        <f>COUNTIFS(Severity,$B1317,Status,"&lt;&gt;Suspend",Status,"&lt;&gt;Assigned",Status,"&lt;&gt;Open",Status,"&lt;&gt;Hold",ResolvedDate,"&gt;="&amp;$C$1,ResolvedDate,"&lt;="&amp;$F$1)</f>
        <v/>
      </c>
      <c r="E1317" s="137">
        <f>COUNTIFS(Severity,$B1317,SLA_Breach,"&lt;&gt;Yes",Status,"&lt;&gt;Suspend",Status,"&lt;&gt;Assigned",Status,"&lt;&gt;Open",Status,"&lt;&gt;Hold&gt;",ResolvedDate,"&gt;="&amp;$C$1,ResolvedDate,"&lt;="&amp;$F$1)</f>
        <v/>
      </c>
      <c r="F1317" s="137">
        <f>COUNTIFS(Severity,$B1317,SLA_Breach,"Yes",Status,"&lt;&gt;Suspend",Status,"&lt;&gt;Assigned",Status,"&lt;&gt;Open",Status,"&lt;&gt;Hold&gt;",ResolvedDate,"&gt;="&amp;$C$1,ResolvedDate,"&lt;="&amp;$F$1)</f>
        <v/>
      </c>
      <c r="G1317" s="137">
        <f>COUNTIFS(Severity,$B1317,AssignedDate,"&gt;=01/01/2017 12:00:00 AM",AssignedDate,"&lt;="&amp;$F$1)</f>
        <v/>
      </c>
      <c r="H1317" s="177" t="n"/>
      <c r="L1317" s="57" t="n">
        <v>0</v>
      </c>
      <c r="M1317" s="57" t="n"/>
    </row>
    <row r="1318" spans="1:13">
      <c r="A1318" s="137" t="n">
        <v>1</v>
      </c>
      <c r="B1318" s="100" t="s">
        <v>525</v>
      </c>
      <c r="C1318" s="137">
        <f>COUNTIFS(Severity,$B1318,AssignedDate,"&gt;="&amp;$C$1,AssignedDate,"&lt;="&amp;$F$1)</f>
        <v/>
      </c>
      <c r="D1318" s="137">
        <f>COUNTIFS(Severity,$B1318,Status,"&lt;&gt;Suspend",Status,"&lt;&gt;Assigned",Status,"&lt;&gt;Open",Status,"&lt;&gt;Hold",ResolvedDate,"&gt;="&amp;$C$1,ResolvedDate,"&lt;="&amp;$F$1)</f>
        <v/>
      </c>
      <c r="E1318" s="137">
        <f>COUNTIFS(Severity,$B1318,SLA_Breach,"&lt;&gt;Yes",Status,"&lt;&gt;Suspend",Status,"&lt;&gt;Assigned",Status,"&lt;&gt;Open",Status,"&lt;&gt;Hold&gt;",ResolvedDate,"&gt;="&amp;$C$1,ResolvedDate,"&lt;="&amp;$F$1)</f>
        <v/>
      </c>
      <c r="F1318" s="137">
        <f>COUNTIFS(Severity,$B1318,SLA_Breach,"Yes",Status,"&lt;&gt;Suspend",Status,"&lt;&gt;Assigned",Status,"&lt;&gt;Open",Status,"&lt;&gt;Hold&gt;",ResolvedDate,"&gt;="&amp;$C$1,ResolvedDate,"&lt;="&amp;$F$1)</f>
        <v/>
      </c>
      <c r="G1318" s="137">
        <f>COUNTIFS(Severity,$B1318,AssignedDate,"&gt;=01/01/2017 12:00:00 AM",AssignedDate,"&lt;="&amp;$F$1)</f>
        <v/>
      </c>
      <c r="H1318" s="177" t="n"/>
      <c r="L1318" s="57" t="n">
        <v>0</v>
      </c>
      <c r="M1318" s="57" t="n"/>
    </row>
    <row r="1319" spans="1:13">
      <c r="A1319" s="137" t="n">
        <v>1</v>
      </c>
      <c r="B1319" s="100" t="s">
        <v>525</v>
      </c>
      <c r="C1319" s="137">
        <f>COUNTIFS(Severity,$B1319,AssignedDate,"&gt;="&amp;$C$1,AssignedDate,"&lt;="&amp;$F$1)</f>
        <v/>
      </c>
      <c r="D1319" s="137">
        <f>COUNTIFS(Severity,$B1319,Status,"&lt;&gt;Suspend",Status,"&lt;&gt;Assigned",Status,"&lt;&gt;Open",Status,"&lt;&gt;Hold",ResolvedDate,"&gt;="&amp;$C$1,ResolvedDate,"&lt;="&amp;$F$1)</f>
        <v/>
      </c>
      <c r="E1319" s="137">
        <f>COUNTIFS(Severity,$B1319,SLA_Breach,"&lt;&gt;Yes",Status,"&lt;&gt;Suspend",Status,"&lt;&gt;Assigned",Status,"&lt;&gt;Open",Status,"&lt;&gt;Hold&gt;",ResolvedDate,"&gt;="&amp;$C$1,ResolvedDate,"&lt;="&amp;$F$1)</f>
        <v/>
      </c>
      <c r="F1319" s="137">
        <f>COUNTIFS(Severity,$B1319,SLA_Breach,"Yes",Status,"&lt;&gt;Suspend",Status,"&lt;&gt;Assigned",Status,"&lt;&gt;Open",Status,"&lt;&gt;Hold&gt;",ResolvedDate,"&gt;="&amp;$C$1,ResolvedDate,"&lt;="&amp;$F$1)</f>
        <v/>
      </c>
      <c r="G1319" s="137">
        <f>COUNTIFS(Severity,$B1319,AssignedDate,"&gt;=01/01/2017 12:00:00 AM",AssignedDate,"&lt;="&amp;$F$1)</f>
        <v/>
      </c>
      <c r="H1319" s="177" t="n"/>
      <c r="L1319" s="57" t="n">
        <v>0</v>
      </c>
      <c r="M1319" s="57" t="n"/>
    </row>
    <row r="1320" spans="1:13">
      <c r="A1320" s="137" t="n">
        <v>1</v>
      </c>
      <c r="B1320" s="100" t="s">
        <v>525</v>
      </c>
      <c r="C1320" s="137">
        <f>COUNTIFS(Severity,$B1320,AssignedDate,"&gt;="&amp;$C$1,AssignedDate,"&lt;="&amp;$F$1)</f>
        <v/>
      </c>
      <c r="D1320" s="137">
        <f>COUNTIFS(Severity,$B1320,Status,"&lt;&gt;Suspend",Status,"&lt;&gt;Assigned",Status,"&lt;&gt;Open",Status,"&lt;&gt;Hold",ResolvedDate,"&gt;="&amp;$C$1,ResolvedDate,"&lt;="&amp;$F$1)</f>
        <v/>
      </c>
      <c r="E1320" s="137">
        <f>COUNTIFS(Severity,$B1320,SLA_Breach,"&lt;&gt;Yes",Status,"&lt;&gt;Suspend",Status,"&lt;&gt;Assigned",Status,"&lt;&gt;Open",Status,"&lt;&gt;Hold&gt;",ResolvedDate,"&gt;="&amp;$C$1,ResolvedDate,"&lt;="&amp;$F$1)</f>
        <v/>
      </c>
      <c r="F1320" s="137">
        <f>COUNTIFS(Severity,$B1320,SLA_Breach,"Yes",Status,"&lt;&gt;Suspend",Status,"&lt;&gt;Assigned",Status,"&lt;&gt;Open",Status,"&lt;&gt;Hold&gt;",ResolvedDate,"&gt;="&amp;$C$1,ResolvedDate,"&lt;="&amp;$F$1)</f>
        <v/>
      </c>
      <c r="G1320" s="137">
        <f>COUNTIFS(Severity,$B1320,AssignedDate,"&gt;=01/01/2017 12:00:00 AM",AssignedDate,"&lt;="&amp;$F$1)</f>
        <v/>
      </c>
      <c r="H1320" s="177" t="n"/>
      <c r="L1320" s="57" t="n">
        <v>0</v>
      </c>
      <c r="M1320" s="57" t="n"/>
    </row>
    <row r="1321" spans="1:13">
      <c r="A1321" s="137" t="n">
        <v>1</v>
      </c>
      <c r="B1321" s="100" t="s">
        <v>525</v>
      </c>
      <c r="C1321" s="137">
        <f>COUNTIFS(Severity,$B1321,AssignedDate,"&gt;="&amp;$C$1,AssignedDate,"&lt;="&amp;$F$1)</f>
        <v/>
      </c>
      <c r="D1321" s="137">
        <f>COUNTIFS(Severity,$B1321,Status,"&lt;&gt;Suspend",Status,"&lt;&gt;Assigned",Status,"&lt;&gt;Open",Status,"&lt;&gt;Hold",ResolvedDate,"&gt;="&amp;$C$1,ResolvedDate,"&lt;="&amp;$F$1)</f>
        <v/>
      </c>
      <c r="E1321" s="137">
        <f>COUNTIFS(Severity,$B1321,SLA_Breach,"&lt;&gt;Yes",Status,"&lt;&gt;Suspend",Status,"&lt;&gt;Assigned",Status,"&lt;&gt;Open",Status,"&lt;&gt;Hold&gt;",ResolvedDate,"&gt;="&amp;$C$1,ResolvedDate,"&lt;="&amp;$F$1)</f>
        <v/>
      </c>
      <c r="F1321" s="137">
        <f>COUNTIFS(Severity,$B1321,SLA_Breach,"Yes",Status,"&lt;&gt;Suspend",Status,"&lt;&gt;Assigned",Status,"&lt;&gt;Open",Status,"&lt;&gt;Hold&gt;",ResolvedDate,"&gt;="&amp;$C$1,ResolvedDate,"&lt;="&amp;$F$1)</f>
        <v/>
      </c>
      <c r="G1321" s="137">
        <f>COUNTIFS(Severity,$B1321,AssignedDate,"&gt;=01/01/2017 12:00:00 AM",AssignedDate,"&lt;="&amp;$F$1)</f>
        <v/>
      </c>
      <c r="H1321" s="177" t="n"/>
      <c r="L1321" s="57" t="n">
        <v>0</v>
      </c>
      <c r="M1321" s="57" t="n"/>
    </row>
    <row r="1322" spans="1:13">
      <c r="A1322" s="137" t="n">
        <v>1</v>
      </c>
      <c r="B1322" s="100" t="s">
        <v>525</v>
      </c>
      <c r="C1322" s="137">
        <f>COUNTIFS(Severity,$B1322,AssignedDate,"&gt;="&amp;$C$1,AssignedDate,"&lt;="&amp;$F$1)</f>
        <v/>
      </c>
      <c r="D1322" s="137">
        <f>COUNTIFS(Severity,$B1322,Status,"&lt;&gt;Suspend",Status,"&lt;&gt;Assigned",Status,"&lt;&gt;Open",Status,"&lt;&gt;Hold",ResolvedDate,"&gt;="&amp;$C$1,ResolvedDate,"&lt;="&amp;$F$1)</f>
        <v/>
      </c>
      <c r="E1322" s="137">
        <f>COUNTIFS(Severity,$B1322,SLA_Breach,"&lt;&gt;Yes",Status,"&lt;&gt;Suspend",Status,"&lt;&gt;Assigned",Status,"&lt;&gt;Open",Status,"&lt;&gt;Hold&gt;",ResolvedDate,"&gt;="&amp;$C$1,ResolvedDate,"&lt;="&amp;$F$1)</f>
        <v/>
      </c>
      <c r="F1322" s="137">
        <f>COUNTIFS(Severity,$B1322,SLA_Breach,"Yes",Status,"&lt;&gt;Suspend",Status,"&lt;&gt;Assigned",Status,"&lt;&gt;Open",Status,"&lt;&gt;Hold&gt;",ResolvedDate,"&gt;="&amp;$C$1,ResolvedDate,"&lt;="&amp;$F$1)</f>
        <v/>
      </c>
      <c r="G1322" s="137">
        <f>COUNTIFS(Severity,$B1322,AssignedDate,"&gt;=01/01/2017 12:00:00 AM",AssignedDate,"&lt;="&amp;$F$1)</f>
        <v/>
      </c>
      <c r="H1322" s="177" t="n"/>
      <c r="L1322" s="57" t="n">
        <v>0</v>
      </c>
      <c r="M1322" s="57" t="n"/>
    </row>
    <row r="1323" spans="1:13">
      <c r="A1323" s="137" t="n">
        <v>1</v>
      </c>
      <c r="B1323" s="100" t="s">
        <v>525</v>
      </c>
      <c r="C1323" s="137">
        <f>COUNTIFS(Severity,$B1323,AssignedDate,"&gt;="&amp;$C$1,AssignedDate,"&lt;="&amp;$F$1)</f>
        <v/>
      </c>
      <c r="D1323" s="137">
        <f>COUNTIFS(Severity,$B1323,Status,"&lt;&gt;Suspend",Status,"&lt;&gt;Assigned",Status,"&lt;&gt;Open",Status,"&lt;&gt;Hold",ResolvedDate,"&gt;="&amp;$C$1,ResolvedDate,"&lt;="&amp;$F$1)</f>
        <v/>
      </c>
      <c r="E1323" s="137">
        <f>COUNTIFS(Severity,$B1323,SLA_Breach,"&lt;&gt;Yes",Status,"&lt;&gt;Suspend",Status,"&lt;&gt;Assigned",Status,"&lt;&gt;Open",Status,"&lt;&gt;Hold&gt;",ResolvedDate,"&gt;="&amp;$C$1,ResolvedDate,"&lt;="&amp;$F$1)</f>
        <v/>
      </c>
      <c r="F1323" s="137">
        <f>COUNTIFS(Severity,$B1323,SLA_Breach,"Yes",Status,"&lt;&gt;Suspend",Status,"&lt;&gt;Assigned",Status,"&lt;&gt;Open",Status,"&lt;&gt;Hold&gt;",ResolvedDate,"&gt;="&amp;$C$1,ResolvedDate,"&lt;="&amp;$F$1)</f>
        <v/>
      </c>
      <c r="G1323" s="137">
        <f>COUNTIFS(Severity,$B1323,AssignedDate,"&gt;=01/01/2017 12:00:00 AM",AssignedDate,"&lt;="&amp;$F$1)</f>
        <v/>
      </c>
      <c r="H1323" s="177" t="n"/>
      <c r="L1323" s="57" t="n">
        <v>0</v>
      </c>
      <c r="M1323" s="57" t="n"/>
    </row>
    <row r="1324" spans="1:13">
      <c r="A1324" s="137" t="n">
        <v>1</v>
      </c>
      <c r="B1324" s="100" t="s">
        <v>525</v>
      </c>
      <c r="C1324" s="137">
        <f>COUNTIFS(Severity,$B1324,AssignedDate,"&gt;="&amp;$C$1,AssignedDate,"&lt;="&amp;$F$1)</f>
        <v/>
      </c>
      <c r="D1324" s="137">
        <f>COUNTIFS(Severity,$B1324,Status,"&lt;&gt;Suspend",Status,"&lt;&gt;Assigned",Status,"&lt;&gt;Open",Status,"&lt;&gt;Hold",ResolvedDate,"&gt;="&amp;$C$1,ResolvedDate,"&lt;="&amp;$F$1)</f>
        <v/>
      </c>
      <c r="E1324" s="137">
        <f>COUNTIFS(Severity,$B1324,SLA_Breach,"&lt;&gt;Yes",Status,"&lt;&gt;Suspend",Status,"&lt;&gt;Assigned",Status,"&lt;&gt;Open",Status,"&lt;&gt;Hold&gt;",ResolvedDate,"&gt;="&amp;$C$1,ResolvedDate,"&lt;="&amp;$F$1)</f>
        <v/>
      </c>
      <c r="F1324" s="137">
        <f>COUNTIFS(Severity,$B1324,SLA_Breach,"Yes",Status,"&lt;&gt;Suspend",Status,"&lt;&gt;Assigned",Status,"&lt;&gt;Open",Status,"&lt;&gt;Hold&gt;",ResolvedDate,"&gt;="&amp;$C$1,ResolvedDate,"&lt;="&amp;$F$1)</f>
        <v/>
      </c>
      <c r="G1324" s="137">
        <f>COUNTIFS(Severity,$B1324,AssignedDate,"&gt;=01/01/2017 12:00:00 AM",AssignedDate,"&lt;="&amp;$F$1)</f>
        <v/>
      </c>
      <c r="H1324" s="177" t="n"/>
      <c r="L1324" s="57" t="n">
        <v>0</v>
      </c>
      <c r="M1324" s="57" t="n"/>
    </row>
    <row r="1325" spans="1:13">
      <c r="A1325" s="137" t="n">
        <v>1</v>
      </c>
      <c r="B1325" s="100" t="s">
        <v>525</v>
      </c>
      <c r="C1325" s="137">
        <f>COUNTIFS(Severity,$B1325,AssignedDate,"&gt;="&amp;$C$1,AssignedDate,"&lt;="&amp;$F$1)</f>
        <v/>
      </c>
      <c r="D1325" s="137">
        <f>COUNTIFS(Severity,$B1325,Status,"&lt;&gt;Suspend",Status,"&lt;&gt;Assigned",Status,"&lt;&gt;Open",Status,"&lt;&gt;Hold",ResolvedDate,"&gt;="&amp;$C$1,ResolvedDate,"&lt;="&amp;$F$1)</f>
        <v/>
      </c>
      <c r="E1325" s="137">
        <f>COUNTIFS(Severity,$B1325,SLA_Breach,"&lt;&gt;Yes",Status,"&lt;&gt;Suspend",Status,"&lt;&gt;Assigned",Status,"&lt;&gt;Open",Status,"&lt;&gt;Hold&gt;",ResolvedDate,"&gt;="&amp;$C$1,ResolvedDate,"&lt;="&amp;$F$1)</f>
        <v/>
      </c>
      <c r="F1325" s="137">
        <f>COUNTIFS(Severity,$B1325,SLA_Breach,"Yes",Status,"&lt;&gt;Suspend",Status,"&lt;&gt;Assigned",Status,"&lt;&gt;Open",Status,"&lt;&gt;Hold&gt;",ResolvedDate,"&gt;="&amp;$C$1,ResolvedDate,"&lt;="&amp;$F$1)</f>
        <v/>
      </c>
      <c r="G1325" s="137">
        <f>COUNTIFS(Severity,$B1325,AssignedDate,"&gt;=01/01/2017 12:00:00 AM",AssignedDate,"&lt;="&amp;$F$1)</f>
        <v/>
      </c>
      <c r="H1325" s="177" t="n"/>
      <c r="L1325" s="57" t="n">
        <v>0</v>
      </c>
      <c r="M1325" s="57" t="n"/>
    </row>
    <row r="1326" spans="1:13">
      <c r="A1326" s="137" t="n">
        <v>1</v>
      </c>
      <c r="B1326" s="100" t="s">
        <v>525</v>
      </c>
      <c r="C1326" s="137">
        <f>COUNTIFS(Severity,$B1326,AssignedDate,"&gt;="&amp;$C$1,AssignedDate,"&lt;="&amp;$F$1)</f>
        <v/>
      </c>
      <c r="D1326" s="137">
        <f>COUNTIFS(Severity,$B1326,Status,"&lt;&gt;Suspend",Status,"&lt;&gt;Assigned",Status,"&lt;&gt;Open",Status,"&lt;&gt;Hold",ResolvedDate,"&gt;="&amp;$C$1,ResolvedDate,"&lt;="&amp;$F$1)</f>
        <v/>
      </c>
      <c r="E1326" s="137">
        <f>COUNTIFS(Severity,$B1326,SLA_Breach,"&lt;&gt;Yes",Status,"&lt;&gt;Suspend",Status,"&lt;&gt;Assigned",Status,"&lt;&gt;Open",Status,"&lt;&gt;Hold&gt;",ResolvedDate,"&gt;="&amp;$C$1,ResolvedDate,"&lt;="&amp;$F$1)</f>
        <v/>
      </c>
      <c r="F1326" s="137">
        <f>COUNTIFS(Severity,$B1326,SLA_Breach,"Yes",Status,"&lt;&gt;Suspend",Status,"&lt;&gt;Assigned",Status,"&lt;&gt;Open",Status,"&lt;&gt;Hold&gt;",ResolvedDate,"&gt;="&amp;$C$1,ResolvedDate,"&lt;="&amp;$F$1)</f>
        <v/>
      </c>
      <c r="G1326" s="137">
        <f>COUNTIFS(Severity,$B1326,AssignedDate,"&gt;=01/01/2017 12:00:00 AM",AssignedDate,"&lt;="&amp;$F$1)</f>
        <v/>
      </c>
      <c r="H1326" s="177" t="n"/>
      <c r="L1326" s="57" t="n">
        <v>0</v>
      </c>
      <c r="M1326" s="57" t="n"/>
    </row>
    <row r="1327" spans="1:13">
      <c r="A1327" s="137" t="n">
        <v>1</v>
      </c>
      <c r="B1327" s="100" t="s">
        <v>525</v>
      </c>
      <c r="C1327" s="137">
        <f>COUNTIFS(Severity,$B1327,AssignedDate,"&gt;="&amp;$C$1,AssignedDate,"&lt;="&amp;$F$1)</f>
        <v/>
      </c>
      <c r="D1327" s="137">
        <f>COUNTIFS(Severity,$B1327,Status,"&lt;&gt;Suspend",Status,"&lt;&gt;Assigned",Status,"&lt;&gt;Open",Status,"&lt;&gt;Hold",ResolvedDate,"&gt;="&amp;$C$1,ResolvedDate,"&lt;="&amp;$F$1)</f>
        <v/>
      </c>
      <c r="E1327" s="137">
        <f>COUNTIFS(Severity,$B1327,SLA_Breach,"&lt;&gt;Yes",Status,"&lt;&gt;Suspend",Status,"&lt;&gt;Assigned",Status,"&lt;&gt;Open",Status,"&lt;&gt;Hold&gt;",ResolvedDate,"&gt;="&amp;$C$1,ResolvedDate,"&lt;="&amp;$F$1)</f>
        <v/>
      </c>
      <c r="F1327" s="137">
        <f>COUNTIFS(Severity,$B1327,SLA_Breach,"Yes",Status,"&lt;&gt;Suspend",Status,"&lt;&gt;Assigned",Status,"&lt;&gt;Open",Status,"&lt;&gt;Hold&gt;",ResolvedDate,"&gt;="&amp;$C$1,ResolvedDate,"&lt;="&amp;$F$1)</f>
        <v/>
      </c>
      <c r="G1327" s="137">
        <f>COUNTIFS(Severity,$B1327,AssignedDate,"&gt;=01/01/2017 12:00:00 AM",AssignedDate,"&lt;="&amp;$F$1)</f>
        <v/>
      </c>
      <c r="H1327" s="177" t="n"/>
      <c r="L1327" s="57" t="n">
        <v>0</v>
      </c>
      <c r="M1327" s="57" t="n"/>
    </row>
    <row r="1328" spans="1:13">
      <c r="A1328" s="137" t="n">
        <v>1</v>
      </c>
      <c r="B1328" s="100" t="s">
        <v>525</v>
      </c>
      <c r="C1328" s="137">
        <f>COUNTIFS(Severity,$B1328,AssignedDate,"&gt;="&amp;$C$1,AssignedDate,"&lt;="&amp;$F$1)</f>
        <v/>
      </c>
      <c r="D1328" s="137">
        <f>COUNTIFS(Severity,$B1328,Status,"&lt;&gt;Suspend",Status,"&lt;&gt;Assigned",Status,"&lt;&gt;Open",Status,"&lt;&gt;Hold",ResolvedDate,"&gt;="&amp;$C$1,ResolvedDate,"&lt;="&amp;$F$1)</f>
        <v/>
      </c>
      <c r="E1328" s="137">
        <f>COUNTIFS(Severity,$B1328,SLA_Breach,"&lt;&gt;Yes",Status,"&lt;&gt;Suspend",Status,"&lt;&gt;Assigned",Status,"&lt;&gt;Open",Status,"&lt;&gt;Hold&gt;",ResolvedDate,"&gt;="&amp;$C$1,ResolvedDate,"&lt;="&amp;$F$1)</f>
        <v/>
      </c>
      <c r="F1328" s="137">
        <f>COUNTIFS(Severity,$B1328,SLA_Breach,"Yes",Status,"&lt;&gt;Suspend",Status,"&lt;&gt;Assigned",Status,"&lt;&gt;Open",Status,"&lt;&gt;Hold&gt;",ResolvedDate,"&gt;="&amp;$C$1,ResolvedDate,"&lt;="&amp;$F$1)</f>
        <v/>
      </c>
      <c r="G1328" s="137">
        <f>COUNTIFS(Severity,$B1328,AssignedDate,"&gt;=01/01/2017 12:00:00 AM",AssignedDate,"&lt;="&amp;$F$1)</f>
        <v/>
      </c>
      <c r="H1328" s="177" t="n"/>
      <c r="L1328" s="57" t="n">
        <v>0</v>
      </c>
      <c r="M1328" s="57" t="n"/>
    </row>
    <row r="1329" spans="1:13">
      <c r="A1329" s="137" t="n">
        <v>1</v>
      </c>
      <c r="B1329" s="100" t="s">
        <v>525</v>
      </c>
      <c r="C1329" s="137">
        <f>COUNTIFS(Severity,$B1329,AssignedDate,"&gt;="&amp;$C$1,AssignedDate,"&lt;="&amp;$F$1)</f>
        <v/>
      </c>
      <c r="D1329" s="137">
        <f>COUNTIFS(Severity,$B1329,Status,"&lt;&gt;Suspend",Status,"&lt;&gt;Assigned",Status,"&lt;&gt;Open",Status,"&lt;&gt;Hold",ResolvedDate,"&gt;="&amp;$C$1,ResolvedDate,"&lt;="&amp;$F$1)</f>
        <v/>
      </c>
      <c r="E1329" s="137">
        <f>COUNTIFS(Severity,$B1329,SLA_Breach,"&lt;&gt;Yes",Status,"&lt;&gt;Suspend",Status,"&lt;&gt;Assigned",Status,"&lt;&gt;Open",Status,"&lt;&gt;Hold&gt;",ResolvedDate,"&gt;="&amp;$C$1,ResolvedDate,"&lt;="&amp;$F$1)</f>
        <v/>
      </c>
      <c r="F1329" s="137">
        <f>COUNTIFS(Severity,$B1329,SLA_Breach,"Yes",Status,"&lt;&gt;Suspend",Status,"&lt;&gt;Assigned",Status,"&lt;&gt;Open",Status,"&lt;&gt;Hold&gt;",ResolvedDate,"&gt;="&amp;$C$1,ResolvedDate,"&lt;="&amp;$F$1)</f>
        <v/>
      </c>
      <c r="G1329" s="137">
        <f>COUNTIFS(Severity,$B1329,AssignedDate,"&gt;=01/01/2017 12:00:00 AM",AssignedDate,"&lt;="&amp;$F$1)</f>
        <v/>
      </c>
      <c r="H1329" s="177" t="n"/>
      <c r="L1329" s="57" t="n">
        <v>0</v>
      </c>
      <c r="M1329" s="57" t="n"/>
    </row>
    <row r="1330" spans="1:13">
      <c r="A1330" s="137" t="n">
        <v>1</v>
      </c>
      <c r="B1330" s="100" t="s">
        <v>525</v>
      </c>
      <c r="C1330" s="137">
        <f>COUNTIFS(Severity,$B1330,AssignedDate,"&gt;="&amp;$C$1,AssignedDate,"&lt;="&amp;$F$1)</f>
        <v/>
      </c>
      <c r="D1330" s="137">
        <f>COUNTIFS(Severity,$B1330,Status,"&lt;&gt;Suspend",Status,"&lt;&gt;Assigned",Status,"&lt;&gt;Open",Status,"&lt;&gt;Hold",ResolvedDate,"&gt;="&amp;$C$1,ResolvedDate,"&lt;="&amp;$F$1)</f>
        <v/>
      </c>
      <c r="E1330" s="137">
        <f>COUNTIFS(Severity,$B1330,SLA_Breach,"&lt;&gt;Yes",Status,"&lt;&gt;Suspend",Status,"&lt;&gt;Assigned",Status,"&lt;&gt;Open",Status,"&lt;&gt;Hold&gt;",ResolvedDate,"&gt;="&amp;$C$1,ResolvedDate,"&lt;="&amp;$F$1)</f>
        <v/>
      </c>
      <c r="F1330" s="137">
        <f>COUNTIFS(Severity,$B1330,SLA_Breach,"Yes",Status,"&lt;&gt;Suspend",Status,"&lt;&gt;Assigned",Status,"&lt;&gt;Open",Status,"&lt;&gt;Hold&gt;",ResolvedDate,"&gt;="&amp;$C$1,ResolvedDate,"&lt;="&amp;$F$1)</f>
        <v/>
      </c>
      <c r="G1330" s="137">
        <f>COUNTIFS(Severity,$B1330,AssignedDate,"&gt;=01/01/2017 12:00:00 AM",AssignedDate,"&lt;="&amp;$F$1)</f>
        <v/>
      </c>
      <c r="H1330" s="177" t="n"/>
      <c r="L1330" s="57" t="n">
        <v>0</v>
      </c>
      <c r="M1330" s="57" t="n"/>
    </row>
    <row r="1331" spans="1:13">
      <c r="A1331" s="137" t="n">
        <v>1</v>
      </c>
      <c r="B1331" s="100" t="s">
        <v>525</v>
      </c>
      <c r="C1331" s="137">
        <f>COUNTIFS(Severity,$B1331,AssignedDate,"&gt;="&amp;$C$1,AssignedDate,"&lt;="&amp;$F$1)</f>
        <v/>
      </c>
      <c r="D1331" s="137">
        <f>COUNTIFS(Severity,$B1331,Status,"&lt;&gt;Suspend",Status,"&lt;&gt;Assigned",Status,"&lt;&gt;Open",Status,"&lt;&gt;Hold",ResolvedDate,"&gt;="&amp;$C$1,ResolvedDate,"&lt;="&amp;$F$1)</f>
        <v/>
      </c>
      <c r="E1331" s="137">
        <f>COUNTIFS(Severity,$B1331,SLA_Breach,"&lt;&gt;Yes",Status,"&lt;&gt;Suspend",Status,"&lt;&gt;Assigned",Status,"&lt;&gt;Open",Status,"&lt;&gt;Hold&gt;",ResolvedDate,"&gt;="&amp;$C$1,ResolvedDate,"&lt;="&amp;$F$1)</f>
        <v/>
      </c>
      <c r="F1331" s="137">
        <f>COUNTIFS(Severity,$B1331,SLA_Breach,"Yes",Status,"&lt;&gt;Suspend",Status,"&lt;&gt;Assigned",Status,"&lt;&gt;Open",Status,"&lt;&gt;Hold&gt;",ResolvedDate,"&gt;="&amp;$C$1,ResolvedDate,"&lt;="&amp;$F$1)</f>
        <v/>
      </c>
      <c r="G1331" s="137">
        <f>COUNTIFS(Severity,$B1331,AssignedDate,"&gt;=01/01/2017 12:00:00 AM",AssignedDate,"&lt;="&amp;$F$1)</f>
        <v/>
      </c>
      <c r="H1331" s="177" t="n"/>
      <c r="L1331" s="57" t="n">
        <v>0</v>
      </c>
      <c r="M1331" s="57" t="n"/>
    </row>
    <row r="1332" spans="1:13">
      <c r="A1332" s="137" t="n">
        <v>1</v>
      </c>
      <c r="B1332" s="100" t="s">
        <v>525</v>
      </c>
      <c r="C1332" s="137">
        <f>COUNTIFS(Severity,$B1332,AssignedDate,"&gt;="&amp;$C$1,AssignedDate,"&lt;="&amp;$F$1)</f>
        <v/>
      </c>
      <c r="D1332" s="137">
        <f>COUNTIFS(Severity,$B1332,Status,"&lt;&gt;Suspend",Status,"&lt;&gt;Assigned",Status,"&lt;&gt;Open",Status,"&lt;&gt;Hold",ResolvedDate,"&gt;="&amp;$C$1,ResolvedDate,"&lt;="&amp;$F$1)</f>
        <v/>
      </c>
      <c r="E1332" s="137">
        <f>COUNTIFS(Severity,$B1332,SLA_Breach,"&lt;&gt;Yes",Status,"&lt;&gt;Suspend",Status,"&lt;&gt;Assigned",Status,"&lt;&gt;Open",Status,"&lt;&gt;Hold&gt;",ResolvedDate,"&gt;="&amp;$C$1,ResolvedDate,"&lt;="&amp;$F$1)</f>
        <v/>
      </c>
      <c r="F1332" s="137">
        <f>COUNTIFS(Severity,$B1332,SLA_Breach,"Yes",Status,"&lt;&gt;Suspend",Status,"&lt;&gt;Assigned",Status,"&lt;&gt;Open",Status,"&lt;&gt;Hold&gt;",ResolvedDate,"&gt;="&amp;$C$1,ResolvedDate,"&lt;="&amp;$F$1)</f>
        <v/>
      </c>
      <c r="G1332" s="137">
        <f>COUNTIFS(Severity,$B1332,AssignedDate,"&gt;=01/01/2017 12:00:00 AM",AssignedDate,"&lt;="&amp;$F$1)</f>
        <v/>
      </c>
      <c r="H1332" s="177" t="n"/>
      <c r="L1332" s="57" t="n">
        <v>0</v>
      </c>
      <c r="M1332" s="57" t="n"/>
    </row>
    <row r="1333" spans="1:13">
      <c r="A1333" s="137" t="n">
        <v>1</v>
      </c>
      <c r="B1333" s="100" t="s">
        <v>525</v>
      </c>
      <c r="C1333" s="137">
        <f>COUNTIFS(Severity,$B1333,AssignedDate,"&gt;="&amp;$C$1,AssignedDate,"&lt;="&amp;$F$1)</f>
        <v/>
      </c>
      <c r="D1333" s="137">
        <f>COUNTIFS(Severity,$B1333,Status,"&lt;&gt;Suspend",Status,"&lt;&gt;Assigned",Status,"&lt;&gt;Open",Status,"&lt;&gt;Hold",ResolvedDate,"&gt;="&amp;$C$1,ResolvedDate,"&lt;="&amp;$F$1)</f>
        <v/>
      </c>
      <c r="E1333" s="137">
        <f>COUNTIFS(Severity,$B1333,SLA_Breach,"&lt;&gt;Yes",Status,"&lt;&gt;Suspend",Status,"&lt;&gt;Assigned",Status,"&lt;&gt;Open",Status,"&lt;&gt;Hold&gt;",ResolvedDate,"&gt;="&amp;$C$1,ResolvedDate,"&lt;="&amp;$F$1)</f>
        <v/>
      </c>
      <c r="F1333" s="137">
        <f>COUNTIFS(Severity,$B1333,SLA_Breach,"Yes",Status,"&lt;&gt;Suspend",Status,"&lt;&gt;Assigned",Status,"&lt;&gt;Open",Status,"&lt;&gt;Hold&gt;",ResolvedDate,"&gt;="&amp;$C$1,ResolvedDate,"&lt;="&amp;$F$1)</f>
        <v/>
      </c>
      <c r="G1333" s="137">
        <f>COUNTIFS(Severity,$B1333,AssignedDate,"&gt;=01/01/2017 12:00:00 AM",AssignedDate,"&lt;="&amp;$F$1)</f>
        <v/>
      </c>
      <c r="H1333" s="177" t="n"/>
      <c r="L1333" s="57" t="n">
        <v>0</v>
      </c>
      <c r="M1333" s="57" t="n"/>
    </row>
    <row r="1334" spans="1:13">
      <c r="A1334" s="137" t="n">
        <v>1</v>
      </c>
      <c r="B1334" s="100" t="s">
        <v>525</v>
      </c>
      <c r="C1334" s="137">
        <f>COUNTIFS(Severity,$B1334,AssignedDate,"&gt;="&amp;$C$1,AssignedDate,"&lt;="&amp;$F$1)</f>
        <v/>
      </c>
      <c r="D1334" s="137">
        <f>COUNTIFS(Severity,$B1334,Status,"&lt;&gt;Suspend",Status,"&lt;&gt;Assigned",Status,"&lt;&gt;Open",Status,"&lt;&gt;Hold",ResolvedDate,"&gt;="&amp;$C$1,ResolvedDate,"&lt;="&amp;$F$1)</f>
        <v/>
      </c>
      <c r="E1334" s="137">
        <f>COUNTIFS(Severity,$B1334,SLA_Breach,"&lt;&gt;Yes",Status,"&lt;&gt;Suspend",Status,"&lt;&gt;Assigned",Status,"&lt;&gt;Open",Status,"&lt;&gt;Hold&gt;",ResolvedDate,"&gt;="&amp;$C$1,ResolvedDate,"&lt;="&amp;$F$1)</f>
        <v/>
      </c>
      <c r="F1334" s="137">
        <f>COUNTIFS(Severity,$B1334,SLA_Breach,"Yes",Status,"&lt;&gt;Suspend",Status,"&lt;&gt;Assigned",Status,"&lt;&gt;Open",Status,"&lt;&gt;Hold&gt;",ResolvedDate,"&gt;="&amp;$C$1,ResolvedDate,"&lt;="&amp;$F$1)</f>
        <v/>
      </c>
      <c r="G1334" s="137">
        <f>COUNTIFS(Severity,$B1334,AssignedDate,"&gt;=01/01/2017 12:00:00 AM",AssignedDate,"&lt;="&amp;$F$1)</f>
        <v/>
      </c>
      <c r="H1334" s="177" t="n"/>
      <c r="L1334" s="57" t="n">
        <v>0</v>
      </c>
      <c r="M1334" s="57" t="n"/>
    </row>
    <row r="1335" spans="1:13">
      <c r="A1335" s="137" t="n">
        <v>1</v>
      </c>
      <c r="B1335" s="100" t="s">
        <v>525</v>
      </c>
      <c r="C1335" s="137">
        <f>COUNTIFS(Severity,$B1335,AssignedDate,"&gt;="&amp;$C$1,AssignedDate,"&lt;="&amp;$F$1)</f>
        <v/>
      </c>
      <c r="D1335" s="137">
        <f>COUNTIFS(Severity,$B1335,Status,"&lt;&gt;Suspend",Status,"&lt;&gt;Assigned",Status,"&lt;&gt;Open",Status,"&lt;&gt;Hold",ResolvedDate,"&gt;="&amp;$C$1,ResolvedDate,"&lt;="&amp;$F$1)</f>
        <v/>
      </c>
      <c r="E1335" s="137">
        <f>COUNTIFS(Severity,$B1335,SLA_Breach,"&lt;&gt;Yes",Status,"&lt;&gt;Suspend",Status,"&lt;&gt;Assigned",Status,"&lt;&gt;Open",Status,"&lt;&gt;Hold&gt;",ResolvedDate,"&gt;="&amp;$C$1,ResolvedDate,"&lt;="&amp;$F$1)</f>
        <v/>
      </c>
      <c r="F1335" s="137">
        <f>COUNTIFS(Severity,$B1335,SLA_Breach,"Yes",Status,"&lt;&gt;Suspend",Status,"&lt;&gt;Assigned",Status,"&lt;&gt;Open",Status,"&lt;&gt;Hold&gt;",ResolvedDate,"&gt;="&amp;$C$1,ResolvedDate,"&lt;="&amp;$F$1)</f>
        <v/>
      </c>
      <c r="G1335" s="137">
        <f>COUNTIFS(Severity,$B1335,AssignedDate,"&gt;=01/01/2017 12:00:00 AM",AssignedDate,"&lt;="&amp;$F$1)</f>
        <v/>
      </c>
      <c r="H1335" s="177" t="n"/>
      <c r="L1335" s="57" t="n">
        <v>0</v>
      </c>
      <c r="M1335" s="57" t="n"/>
    </row>
    <row r="1336" spans="1:13">
      <c r="A1336" s="137" t="n">
        <v>1</v>
      </c>
      <c r="B1336" s="100" t="s">
        <v>525</v>
      </c>
      <c r="C1336" s="137">
        <f>COUNTIFS(Severity,$B1336,AssignedDate,"&gt;="&amp;$C$1,AssignedDate,"&lt;="&amp;$F$1)</f>
        <v/>
      </c>
      <c r="D1336" s="137">
        <f>COUNTIFS(Severity,$B1336,Status,"&lt;&gt;Suspend",Status,"&lt;&gt;Assigned",Status,"&lt;&gt;Open",Status,"&lt;&gt;Hold",ResolvedDate,"&gt;="&amp;$C$1,ResolvedDate,"&lt;="&amp;$F$1)</f>
        <v/>
      </c>
      <c r="E1336" s="137">
        <f>COUNTIFS(Severity,$B1336,SLA_Breach,"&lt;&gt;Yes",Status,"&lt;&gt;Suspend",Status,"&lt;&gt;Assigned",Status,"&lt;&gt;Open",Status,"&lt;&gt;Hold&gt;",ResolvedDate,"&gt;="&amp;$C$1,ResolvedDate,"&lt;="&amp;$F$1)</f>
        <v/>
      </c>
      <c r="F1336" s="137">
        <f>COUNTIFS(Severity,$B1336,SLA_Breach,"Yes",Status,"&lt;&gt;Suspend",Status,"&lt;&gt;Assigned",Status,"&lt;&gt;Open",Status,"&lt;&gt;Hold&gt;",ResolvedDate,"&gt;="&amp;$C$1,ResolvedDate,"&lt;="&amp;$F$1)</f>
        <v/>
      </c>
      <c r="G1336" s="137">
        <f>COUNTIFS(Severity,$B1336,AssignedDate,"&gt;=01/01/2017 12:00:00 AM",AssignedDate,"&lt;="&amp;$F$1)</f>
        <v/>
      </c>
      <c r="H1336" s="177" t="n"/>
      <c r="L1336" s="57" t="n">
        <v>0</v>
      </c>
      <c r="M1336" s="57" t="n"/>
    </row>
    <row r="1337" spans="1:13">
      <c r="A1337" s="137" t="n">
        <v>1</v>
      </c>
      <c r="B1337" s="100" t="s">
        <v>525</v>
      </c>
      <c r="C1337" s="137">
        <f>COUNTIFS(Severity,$B1337,AssignedDate,"&gt;="&amp;$C$1,AssignedDate,"&lt;="&amp;$F$1)</f>
        <v/>
      </c>
      <c r="D1337" s="137">
        <f>COUNTIFS(Severity,$B1337,Status,"&lt;&gt;Suspend",Status,"&lt;&gt;Assigned",Status,"&lt;&gt;Open",Status,"&lt;&gt;Hold",ResolvedDate,"&gt;="&amp;$C$1,ResolvedDate,"&lt;="&amp;$F$1)</f>
        <v/>
      </c>
      <c r="E1337" s="137">
        <f>COUNTIFS(Severity,$B1337,SLA_Breach,"&lt;&gt;Yes",Status,"&lt;&gt;Suspend",Status,"&lt;&gt;Assigned",Status,"&lt;&gt;Open",Status,"&lt;&gt;Hold&gt;",ResolvedDate,"&gt;="&amp;$C$1,ResolvedDate,"&lt;="&amp;$F$1)</f>
        <v/>
      </c>
      <c r="F1337" s="137">
        <f>COUNTIFS(Severity,$B1337,SLA_Breach,"Yes",Status,"&lt;&gt;Suspend",Status,"&lt;&gt;Assigned",Status,"&lt;&gt;Open",Status,"&lt;&gt;Hold&gt;",ResolvedDate,"&gt;="&amp;$C$1,ResolvedDate,"&lt;="&amp;$F$1)</f>
        <v/>
      </c>
      <c r="G1337" s="137">
        <f>COUNTIFS(Severity,$B1337,AssignedDate,"&gt;=01/01/2017 12:00:00 AM",AssignedDate,"&lt;="&amp;$F$1)</f>
        <v/>
      </c>
      <c r="H1337" s="177" t="n"/>
      <c r="L1337" s="57" t="n">
        <v>0</v>
      </c>
      <c r="M1337" s="57" t="n"/>
    </row>
    <row r="1338" spans="1:13">
      <c r="A1338" s="137" t="n">
        <v>1</v>
      </c>
      <c r="B1338" s="100" t="s">
        <v>525</v>
      </c>
      <c r="C1338" s="137">
        <f>COUNTIFS(Severity,$B1338,AssignedDate,"&gt;="&amp;$C$1,AssignedDate,"&lt;="&amp;$F$1)</f>
        <v/>
      </c>
      <c r="D1338" s="137">
        <f>COUNTIFS(Severity,$B1338,Status,"&lt;&gt;Suspend",Status,"&lt;&gt;Assigned",Status,"&lt;&gt;Open",Status,"&lt;&gt;Hold",ResolvedDate,"&gt;="&amp;$C$1,ResolvedDate,"&lt;="&amp;$F$1)</f>
        <v/>
      </c>
      <c r="E1338" s="137">
        <f>COUNTIFS(Severity,$B1338,SLA_Breach,"&lt;&gt;Yes",Status,"&lt;&gt;Suspend",Status,"&lt;&gt;Assigned",Status,"&lt;&gt;Open",Status,"&lt;&gt;Hold&gt;",ResolvedDate,"&gt;="&amp;$C$1,ResolvedDate,"&lt;="&amp;$F$1)</f>
        <v/>
      </c>
      <c r="F1338" s="137">
        <f>COUNTIFS(Severity,$B1338,SLA_Breach,"Yes",Status,"&lt;&gt;Suspend",Status,"&lt;&gt;Assigned",Status,"&lt;&gt;Open",Status,"&lt;&gt;Hold&gt;",ResolvedDate,"&gt;="&amp;$C$1,ResolvedDate,"&lt;="&amp;$F$1)</f>
        <v/>
      </c>
      <c r="G1338" s="137">
        <f>COUNTIFS(Severity,$B1338,AssignedDate,"&gt;=01/01/2017 12:00:00 AM",AssignedDate,"&lt;="&amp;$F$1)</f>
        <v/>
      </c>
      <c r="H1338" s="177" t="n"/>
      <c r="L1338" s="57" t="n">
        <v>0</v>
      </c>
      <c r="M1338" s="57" t="n"/>
    </row>
    <row r="1339" spans="1:13">
      <c r="A1339" s="137" t="n">
        <v>1</v>
      </c>
      <c r="B1339" s="100" t="s">
        <v>525</v>
      </c>
      <c r="C1339" s="137">
        <f>COUNTIFS(Severity,$B1339,AssignedDate,"&gt;="&amp;$C$1,AssignedDate,"&lt;="&amp;$F$1)</f>
        <v/>
      </c>
      <c r="D1339" s="137">
        <f>COUNTIFS(Severity,$B1339,Status,"&lt;&gt;Suspend",Status,"&lt;&gt;Assigned",Status,"&lt;&gt;Open",Status,"&lt;&gt;Hold",ResolvedDate,"&gt;="&amp;$C$1,ResolvedDate,"&lt;="&amp;$F$1)</f>
        <v/>
      </c>
      <c r="E1339" s="137">
        <f>COUNTIFS(Severity,$B1339,SLA_Breach,"&lt;&gt;Yes",Status,"&lt;&gt;Suspend",Status,"&lt;&gt;Assigned",Status,"&lt;&gt;Open",Status,"&lt;&gt;Hold&gt;",ResolvedDate,"&gt;="&amp;$C$1,ResolvedDate,"&lt;="&amp;$F$1)</f>
        <v/>
      </c>
      <c r="F1339" s="137">
        <f>COUNTIFS(Severity,$B1339,SLA_Breach,"Yes",Status,"&lt;&gt;Suspend",Status,"&lt;&gt;Assigned",Status,"&lt;&gt;Open",Status,"&lt;&gt;Hold&gt;",ResolvedDate,"&gt;="&amp;$C$1,ResolvedDate,"&lt;="&amp;$F$1)</f>
        <v/>
      </c>
      <c r="G1339" s="137">
        <f>COUNTIFS(Severity,$B1339,AssignedDate,"&gt;=01/01/2017 12:00:00 AM",AssignedDate,"&lt;="&amp;$F$1)</f>
        <v/>
      </c>
      <c r="H1339" s="177" t="n"/>
      <c r="L1339" s="57" t="n">
        <v>0</v>
      </c>
      <c r="M1339" s="57" t="n"/>
    </row>
    <row r="1340" spans="1:13">
      <c r="A1340" s="137" t="n">
        <v>1</v>
      </c>
      <c r="B1340" s="100" t="s">
        <v>525</v>
      </c>
      <c r="C1340" s="137">
        <f>COUNTIFS(Severity,$B1340,AssignedDate,"&gt;="&amp;$C$1,AssignedDate,"&lt;="&amp;$F$1)</f>
        <v/>
      </c>
      <c r="D1340" s="137">
        <f>COUNTIFS(Severity,$B1340,Status,"&lt;&gt;Suspend",Status,"&lt;&gt;Assigned",Status,"&lt;&gt;Open",Status,"&lt;&gt;Hold",ResolvedDate,"&gt;="&amp;$C$1,ResolvedDate,"&lt;="&amp;$F$1)</f>
        <v/>
      </c>
      <c r="E1340" s="137">
        <f>COUNTIFS(Severity,$B1340,SLA_Breach,"&lt;&gt;Yes",Status,"&lt;&gt;Suspend",Status,"&lt;&gt;Assigned",Status,"&lt;&gt;Open",Status,"&lt;&gt;Hold&gt;",ResolvedDate,"&gt;="&amp;$C$1,ResolvedDate,"&lt;="&amp;$F$1)</f>
        <v/>
      </c>
      <c r="F1340" s="137">
        <f>COUNTIFS(Severity,$B1340,SLA_Breach,"Yes",Status,"&lt;&gt;Suspend",Status,"&lt;&gt;Assigned",Status,"&lt;&gt;Open",Status,"&lt;&gt;Hold&gt;",ResolvedDate,"&gt;="&amp;$C$1,ResolvedDate,"&lt;="&amp;$F$1)</f>
        <v/>
      </c>
      <c r="G1340" s="137">
        <f>COUNTIFS(Severity,$B1340,AssignedDate,"&gt;=01/01/2017 12:00:00 AM",AssignedDate,"&lt;="&amp;$F$1)</f>
        <v/>
      </c>
      <c r="H1340" s="177" t="n"/>
      <c r="L1340" s="57" t="n">
        <v>0</v>
      </c>
      <c r="M1340" s="57" t="n"/>
    </row>
    <row r="1341" spans="1:13">
      <c r="A1341" s="137" t="n">
        <v>1</v>
      </c>
      <c r="B1341" s="100" t="s">
        <v>525</v>
      </c>
      <c r="C1341" s="137">
        <f>COUNTIFS(Severity,$B1341,AssignedDate,"&gt;="&amp;$C$1,AssignedDate,"&lt;="&amp;$F$1)</f>
        <v/>
      </c>
      <c r="D1341" s="137">
        <f>COUNTIFS(Severity,$B1341,Status,"&lt;&gt;Suspend",Status,"&lt;&gt;Assigned",Status,"&lt;&gt;Open",Status,"&lt;&gt;Hold",ResolvedDate,"&gt;="&amp;$C$1,ResolvedDate,"&lt;="&amp;$F$1)</f>
        <v/>
      </c>
      <c r="E1341" s="137">
        <f>COUNTIFS(Severity,$B1341,SLA_Breach,"&lt;&gt;Yes",Status,"&lt;&gt;Suspend",Status,"&lt;&gt;Assigned",Status,"&lt;&gt;Open",Status,"&lt;&gt;Hold&gt;",ResolvedDate,"&gt;="&amp;$C$1,ResolvedDate,"&lt;="&amp;$F$1)</f>
        <v/>
      </c>
      <c r="F1341" s="137">
        <f>COUNTIFS(Severity,$B1341,SLA_Breach,"Yes",Status,"&lt;&gt;Suspend",Status,"&lt;&gt;Assigned",Status,"&lt;&gt;Open",Status,"&lt;&gt;Hold&gt;",ResolvedDate,"&gt;="&amp;$C$1,ResolvedDate,"&lt;="&amp;$F$1)</f>
        <v/>
      </c>
      <c r="G1341" s="137">
        <f>COUNTIFS(Severity,$B1341,AssignedDate,"&gt;=01/01/2017 12:00:00 AM",AssignedDate,"&lt;="&amp;$F$1)</f>
        <v/>
      </c>
      <c r="H1341" s="177" t="n"/>
      <c r="L1341" s="57" t="n">
        <v>0</v>
      </c>
      <c r="M1341" s="57" t="n"/>
    </row>
    <row r="1342" spans="1:13">
      <c r="A1342" s="137" t="n">
        <v>1</v>
      </c>
      <c r="B1342" s="100" t="s">
        <v>525</v>
      </c>
      <c r="C1342" s="137">
        <f>COUNTIFS(Severity,$B1342,AssignedDate,"&gt;="&amp;$C$1,AssignedDate,"&lt;="&amp;$F$1)</f>
        <v/>
      </c>
      <c r="D1342" s="137">
        <f>COUNTIFS(Severity,$B1342,Status,"&lt;&gt;Suspend",Status,"&lt;&gt;Assigned",Status,"&lt;&gt;Open",Status,"&lt;&gt;Hold",ResolvedDate,"&gt;="&amp;$C$1,ResolvedDate,"&lt;="&amp;$F$1)</f>
        <v/>
      </c>
      <c r="E1342" s="137">
        <f>COUNTIFS(Severity,$B1342,SLA_Breach,"&lt;&gt;Yes",Status,"&lt;&gt;Suspend",Status,"&lt;&gt;Assigned",Status,"&lt;&gt;Open",Status,"&lt;&gt;Hold&gt;",ResolvedDate,"&gt;="&amp;$C$1,ResolvedDate,"&lt;="&amp;$F$1)</f>
        <v/>
      </c>
      <c r="F1342" s="137">
        <f>COUNTIFS(Severity,$B1342,SLA_Breach,"Yes",Status,"&lt;&gt;Suspend",Status,"&lt;&gt;Assigned",Status,"&lt;&gt;Open",Status,"&lt;&gt;Hold&gt;",ResolvedDate,"&gt;="&amp;$C$1,ResolvedDate,"&lt;="&amp;$F$1)</f>
        <v/>
      </c>
      <c r="G1342" s="137">
        <f>COUNTIFS(Severity,$B1342,AssignedDate,"&gt;=01/01/2017 12:00:00 AM",AssignedDate,"&lt;="&amp;$F$1)</f>
        <v/>
      </c>
      <c r="H1342" s="177" t="n"/>
      <c r="L1342" s="57" t="n">
        <v>0</v>
      </c>
      <c r="M1342" s="57" t="n"/>
    </row>
    <row r="1343" spans="1:13">
      <c r="A1343" s="137" t="n">
        <v>1</v>
      </c>
      <c r="B1343" s="100" t="s">
        <v>525</v>
      </c>
      <c r="C1343" s="137">
        <f>COUNTIFS(Severity,$B1343,AssignedDate,"&gt;="&amp;$C$1,AssignedDate,"&lt;="&amp;$F$1)</f>
        <v/>
      </c>
      <c r="D1343" s="137">
        <f>COUNTIFS(Severity,$B1343,Status,"&lt;&gt;Suspend",Status,"&lt;&gt;Assigned",Status,"&lt;&gt;Open",Status,"&lt;&gt;Hold",ResolvedDate,"&gt;="&amp;$C$1,ResolvedDate,"&lt;="&amp;$F$1)</f>
        <v/>
      </c>
      <c r="E1343" s="137">
        <f>COUNTIFS(Severity,$B1343,SLA_Breach,"&lt;&gt;Yes",Status,"&lt;&gt;Suspend",Status,"&lt;&gt;Assigned",Status,"&lt;&gt;Open",Status,"&lt;&gt;Hold&gt;",ResolvedDate,"&gt;="&amp;$C$1,ResolvedDate,"&lt;="&amp;$F$1)</f>
        <v/>
      </c>
      <c r="F1343" s="137">
        <f>COUNTIFS(Severity,$B1343,SLA_Breach,"Yes",Status,"&lt;&gt;Suspend",Status,"&lt;&gt;Assigned",Status,"&lt;&gt;Open",Status,"&lt;&gt;Hold&gt;",ResolvedDate,"&gt;="&amp;$C$1,ResolvedDate,"&lt;="&amp;$F$1)</f>
        <v/>
      </c>
      <c r="G1343" s="137">
        <f>COUNTIFS(Severity,$B1343,AssignedDate,"&gt;=01/01/2017 12:00:00 AM",AssignedDate,"&lt;="&amp;$F$1)</f>
        <v/>
      </c>
      <c r="H1343" s="177" t="n"/>
      <c r="L1343" s="57" t="n">
        <v>0</v>
      </c>
      <c r="M1343" s="57" t="n"/>
    </row>
    <row r="1344" spans="1:13">
      <c r="A1344" s="137" t="n">
        <v>1</v>
      </c>
      <c r="B1344" s="100" t="s">
        <v>525</v>
      </c>
      <c r="C1344" s="137">
        <f>COUNTIFS(Severity,$B1344,AssignedDate,"&gt;="&amp;$C$1,AssignedDate,"&lt;="&amp;$F$1)</f>
        <v/>
      </c>
      <c r="D1344" s="137">
        <f>COUNTIFS(Severity,$B1344,Status,"&lt;&gt;Suspend",Status,"&lt;&gt;Assigned",Status,"&lt;&gt;Open",Status,"&lt;&gt;Hold",ResolvedDate,"&gt;="&amp;$C$1,ResolvedDate,"&lt;="&amp;$F$1)</f>
        <v/>
      </c>
      <c r="E1344" s="137">
        <f>COUNTIFS(Severity,$B1344,SLA_Breach,"&lt;&gt;Yes",Status,"&lt;&gt;Suspend",Status,"&lt;&gt;Assigned",Status,"&lt;&gt;Open",Status,"&lt;&gt;Hold&gt;",ResolvedDate,"&gt;="&amp;$C$1,ResolvedDate,"&lt;="&amp;$F$1)</f>
        <v/>
      </c>
      <c r="F1344" s="137">
        <f>COUNTIFS(Severity,$B1344,SLA_Breach,"Yes",Status,"&lt;&gt;Suspend",Status,"&lt;&gt;Assigned",Status,"&lt;&gt;Open",Status,"&lt;&gt;Hold&gt;",ResolvedDate,"&gt;="&amp;$C$1,ResolvedDate,"&lt;="&amp;$F$1)</f>
        <v/>
      </c>
      <c r="G1344" s="137">
        <f>COUNTIFS(Severity,$B1344,AssignedDate,"&gt;=01/01/2017 12:00:00 AM",AssignedDate,"&lt;="&amp;$F$1)</f>
        <v/>
      </c>
      <c r="H1344" s="177" t="n"/>
      <c r="L1344" s="57" t="n">
        <v>0</v>
      </c>
      <c r="M1344" s="57" t="n"/>
    </row>
    <row r="1345" spans="1:13">
      <c r="A1345" s="137" t="n">
        <v>1</v>
      </c>
      <c r="B1345" s="100" t="s">
        <v>525</v>
      </c>
      <c r="C1345" s="137">
        <f>COUNTIFS(Severity,$B1345,AssignedDate,"&gt;="&amp;$C$1,AssignedDate,"&lt;="&amp;$F$1)</f>
        <v/>
      </c>
      <c r="D1345" s="137">
        <f>COUNTIFS(Severity,$B1345,Status,"&lt;&gt;Suspend",Status,"&lt;&gt;Assigned",Status,"&lt;&gt;Open",Status,"&lt;&gt;Hold",ResolvedDate,"&gt;="&amp;$C$1,ResolvedDate,"&lt;="&amp;$F$1)</f>
        <v/>
      </c>
      <c r="E1345" s="137">
        <f>COUNTIFS(Severity,$B1345,SLA_Breach,"&lt;&gt;Yes",Status,"&lt;&gt;Suspend",Status,"&lt;&gt;Assigned",Status,"&lt;&gt;Open",Status,"&lt;&gt;Hold&gt;",ResolvedDate,"&gt;="&amp;$C$1,ResolvedDate,"&lt;="&amp;$F$1)</f>
        <v/>
      </c>
      <c r="F1345" s="137">
        <f>COUNTIFS(Severity,$B1345,SLA_Breach,"Yes",Status,"&lt;&gt;Suspend",Status,"&lt;&gt;Assigned",Status,"&lt;&gt;Open",Status,"&lt;&gt;Hold&gt;",ResolvedDate,"&gt;="&amp;$C$1,ResolvedDate,"&lt;="&amp;$F$1)</f>
        <v/>
      </c>
      <c r="G1345" s="137">
        <f>COUNTIFS(Severity,$B1345,AssignedDate,"&gt;=01/01/2017 12:00:00 AM",AssignedDate,"&lt;="&amp;$F$1)</f>
        <v/>
      </c>
      <c r="H1345" s="177" t="n"/>
      <c r="L1345" s="57" t="n">
        <v>0</v>
      </c>
      <c r="M1345" s="57" t="n"/>
    </row>
    <row r="1346" spans="1:13">
      <c r="A1346" s="137" t="n">
        <v>1</v>
      </c>
      <c r="B1346" s="100" t="s">
        <v>525</v>
      </c>
      <c r="C1346" s="137">
        <f>COUNTIFS(Severity,$B1346,AssignedDate,"&gt;="&amp;$C$1,AssignedDate,"&lt;="&amp;$F$1)</f>
        <v/>
      </c>
      <c r="D1346" s="137">
        <f>COUNTIFS(Severity,$B1346,Status,"&lt;&gt;Suspend",Status,"&lt;&gt;Assigned",Status,"&lt;&gt;Open",Status,"&lt;&gt;Hold",ResolvedDate,"&gt;="&amp;$C$1,ResolvedDate,"&lt;="&amp;$F$1)</f>
        <v/>
      </c>
      <c r="E1346" s="137">
        <f>COUNTIFS(Severity,$B1346,SLA_Breach,"&lt;&gt;Yes",Status,"&lt;&gt;Suspend",Status,"&lt;&gt;Assigned",Status,"&lt;&gt;Open",Status,"&lt;&gt;Hold&gt;",ResolvedDate,"&gt;="&amp;$C$1,ResolvedDate,"&lt;="&amp;$F$1)</f>
        <v/>
      </c>
      <c r="F1346" s="137">
        <f>COUNTIFS(Severity,$B1346,SLA_Breach,"Yes",Status,"&lt;&gt;Suspend",Status,"&lt;&gt;Assigned",Status,"&lt;&gt;Open",Status,"&lt;&gt;Hold&gt;",ResolvedDate,"&gt;="&amp;$C$1,ResolvedDate,"&lt;="&amp;$F$1)</f>
        <v/>
      </c>
      <c r="G1346" s="137">
        <f>COUNTIFS(Severity,$B1346,AssignedDate,"&gt;=01/01/2017 12:00:00 AM",AssignedDate,"&lt;="&amp;$F$1)</f>
        <v/>
      </c>
      <c r="H1346" s="177" t="n"/>
      <c r="L1346" s="57" t="n">
        <v>0</v>
      </c>
      <c r="M1346" s="57" t="n"/>
    </row>
    <row r="1347" spans="1:13">
      <c r="A1347" s="137" t="n">
        <v>1</v>
      </c>
      <c r="B1347" s="100" t="s">
        <v>525</v>
      </c>
      <c r="C1347" s="137">
        <f>COUNTIFS(Severity,$B1347,AssignedDate,"&gt;="&amp;$C$1,AssignedDate,"&lt;="&amp;$F$1)</f>
        <v/>
      </c>
      <c r="D1347" s="137">
        <f>COUNTIFS(Severity,$B1347,Status,"&lt;&gt;Suspend",Status,"&lt;&gt;Assigned",Status,"&lt;&gt;Open",Status,"&lt;&gt;Hold",ResolvedDate,"&gt;="&amp;$C$1,ResolvedDate,"&lt;="&amp;$F$1)</f>
        <v/>
      </c>
      <c r="E1347" s="137">
        <f>COUNTIFS(Severity,$B1347,SLA_Breach,"&lt;&gt;Yes",Status,"&lt;&gt;Suspend",Status,"&lt;&gt;Assigned",Status,"&lt;&gt;Open",Status,"&lt;&gt;Hold&gt;",ResolvedDate,"&gt;="&amp;$C$1,ResolvedDate,"&lt;="&amp;$F$1)</f>
        <v/>
      </c>
      <c r="F1347" s="137">
        <f>COUNTIFS(Severity,$B1347,SLA_Breach,"Yes",Status,"&lt;&gt;Suspend",Status,"&lt;&gt;Assigned",Status,"&lt;&gt;Open",Status,"&lt;&gt;Hold&gt;",ResolvedDate,"&gt;="&amp;$C$1,ResolvedDate,"&lt;="&amp;$F$1)</f>
        <v/>
      </c>
      <c r="G1347" s="137">
        <f>COUNTIFS(Severity,$B1347,AssignedDate,"&gt;=01/01/2017 12:00:00 AM",AssignedDate,"&lt;="&amp;$F$1)</f>
        <v/>
      </c>
      <c r="H1347" s="177" t="n"/>
      <c r="L1347" s="57" t="n">
        <v>0</v>
      </c>
      <c r="M1347" s="57" t="n"/>
    </row>
    <row r="1348" spans="1:13">
      <c r="A1348" s="137" t="n">
        <v>1</v>
      </c>
      <c r="B1348" s="100" t="s">
        <v>525</v>
      </c>
      <c r="C1348" s="137">
        <f>COUNTIFS(Severity,$B1348,AssignedDate,"&gt;="&amp;$C$1,AssignedDate,"&lt;="&amp;$F$1)</f>
        <v/>
      </c>
      <c r="D1348" s="137">
        <f>COUNTIFS(Severity,$B1348,Status,"&lt;&gt;Suspend",Status,"&lt;&gt;Assigned",Status,"&lt;&gt;Open",Status,"&lt;&gt;Hold",ResolvedDate,"&gt;="&amp;$C$1,ResolvedDate,"&lt;="&amp;$F$1)</f>
        <v/>
      </c>
      <c r="E1348" s="137">
        <f>COUNTIFS(Severity,$B1348,SLA_Breach,"&lt;&gt;Yes",Status,"&lt;&gt;Suspend",Status,"&lt;&gt;Assigned",Status,"&lt;&gt;Open",Status,"&lt;&gt;Hold&gt;",ResolvedDate,"&gt;="&amp;$C$1,ResolvedDate,"&lt;="&amp;$F$1)</f>
        <v/>
      </c>
      <c r="F1348" s="137">
        <f>COUNTIFS(Severity,$B1348,SLA_Breach,"Yes",Status,"&lt;&gt;Suspend",Status,"&lt;&gt;Assigned",Status,"&lt;&gt;Open",Status,"&lt;&gt;Hold&gt;",ResolvedDate,"&gt;="&amp;$C$1,ResolvedDate,"&lt;="&amp;$F$1)</f>
        <v/>
      </c>
      <c r="G1348" s="137">
        <f>COUNTIFS(Severity,$B1348,AssignedDate,"&gt;=01/01/2017 12:00:00 AM",AssignedDate,"&lt;="&amp;$F$1)</f>
        <v/>
      </c>
      <c r="H1348" s="177" t="n"/>
      <c r="L1348" s="57" t="n">
        <v>0</v>
      </c>
      <c r="M1348" s="57" t="n"/>
    </row>
    <row r="1349" spans="1:13">
      <c r="A1349" s="137" t="n">
        <v>1</v>
      </c>
      <c r="B1349" s="100" t="s">
        <v>525</v>
      </c>
      <c r="C1349" s="137">
        <f>COUNTIFS(Severity,$B1349,AssignedDate,"&gt;="&amp;$C$1,AssignedDate,"&lt;="&amp;$F$1)</f>
        <v/>
      </c>
      <c r="D1349" s="137">
        <f>COUNTIFS(Severity,$B1349,Status,"&lt;&gt;Suspend",Status,"&lt;&gt;Assigned",Status,"&lt;&gt;Open",Status,"&lt;&gt;Hold",ResolvedDate,"&gt;="&amp;$C$1,ResolvedDate,"&lt;="&amp;$F$1)</f>
        <v/>
      </c>
      <c r="E1349" s="137">
        <f>COUNTIFS(Severity,$B1349,SLA_Breach,"&lt;&gt;Yes",Status,"&lt;&gt;Suspend",Status,"&lt;&gt;Assigned",Status,"&lt;&gt;Open",Status,"&lt;&gt;Hold&gt;",ResolvedDate,"&gt;="&amp;$C$1,ResolvedDate,"&lt;="&amp;$F$1)</f>
        <v/>
      </c>
      <c r="F1349" s="137">
        <f>COUNTIFS(Severity,$B1349,SLA_Breach,"Yes",Status,"&lt;&gt;Suspend",Status,"&lt;&gt;Assigned",Status,"&lt;&gt;Open",Status,"&lt;&gt;Hold&gt;",ResolvedDate,"&gt;="&amp;$C$1,ResolvedDate,"&lt;="&amp;$F$1)</f>
        <v/>
      </c>
      <c r="G1349" s="137">
        <f>COUNTIFS(Severity,$B1349,AssignedDate,"&gt;=01/01/2017 12:00:00 AM",AssignedDate,"&lt;="&amp;$F$1)</f>
        <v/>
      </c>
      <c r="H1349" s="177" t="n"/>
      <c r="L1349" s="57" t="n">
        <v>0</v>
      </c>
      <c r="M1349" s="57" t="n"/>
    </row>
    <row r="1350" spans="1:13">
      <c r="A1350" s="137" t="n">
        <v>1</v>
      </c>
      <c r="B1350" s="100" t="s">
        <v>525</v>
      </c>
      <c r="C1350" s="137">
        <f>COUNTIFS(Severity,$B1350,AssignedDate,"&gt;="&amp;$C$1,AssignedDate,"&lt;="&amp;$F$1)</f>
        <v/>
      </c>
      <c r="D1350" s="137">
        <f>COUNTIFS(Severity,$B1350,Status,"&lt;&gt;Suspend",Status,"&lt;&gt;Assigned",Status,"&lt;&gt;Open",Status,"&lt;&gt;Hold",ResolvedDate,"&gt;="&amp;$C$1,ResolvedDate,"&lt;="&amp;$F$1)</f>
        <v/>
      </c>
      <c r="E1350" s="137">
        <f>COUNTIFS(Severity,$B1350,SLA_Breach,"&lt;&gt;Yes",Status,"&lt;&gt;Suspend",Status,"&lt;&gt;Assigned",Status,"&lt;&gt;Open",Status,"&lt;&gt;Hold&gt;",ResolvedDate,"&gt;="&amp;$C$1,ResolvedDate,"&lt;="&amp;$F$1)</f>
        <v/>
      </c>
      <c r="F1350" s="137">
        <f>COUNTIFS(Severity,$B1350,SLA_Breach,"Yes",Status,"&lt;&gt;Suspend",Status,"&lt;&gt;Assigned",Status,"&lt;&gt;Open",Status,"&lt;&gt;Hold&gt;",ResolvedDate,"&gt;="&amp;$C$1,ResolvedDate,"&lt;="&amp;$F$1)</f>
        <v/>
      </c>
      <c r="G1350" s="137">
        <f>COUNTIFS(Severity,$B1350,AssignedDate,"&gt;=01/01/2017 12:00:00 AM",AssignedDate,"&lt;="&amp;$F$1)</f>
        <v/>
      </c>
      <c r="H1350" s="177" t="n"/>
      <c r="L1350" s="57" t="n">
        <v>0</v>
      </c>
      <c r="M1350" s="57" t="n"/>
    </row>
    <row r="1351" spans="1:13">
      <c r="A1351" s="137" t="n">
        <v>1</v>
      </c>
      <c r="B1351" s="100" t="s">
        <v>525</v>
      </c>
      <c r="C1351" s="137">
        <f>COUNTIFS(Severity,$B1351,AssignedDate,"&gt;="&amp;$C$1,AssignedDate,"&lt;="&amp;$F$1)</f>
        <v/>
      </c>
      <c r="D1351" s="137">
        <f>COUNTIFS(Severity,$B1351,Status,"&lt;&gt;Suspend",Status,"&lt;&gt;Assigned",Status,"&lt;&gt;Open",Status,"&lt;&gt;Hold",ResolvedDate,"&gt;="&amp;$C$1,ResolvedDate,"&lt;="&amp;$F$1)</f>
        <v/>
      </c>
      <c r="E1351" s="137">
        <f>COUNTIFS(Severity,$B1351,SLA_Breach,"&lt;&gt;Yes",Status,"&lt;&gt;Suspend",Status,"&lt;&gt;Assigned",Status,"&lt;&gt;Open",Status,"&lt;&gt;Hold&gt;",ResolvedDate,"&gt;="&amp;$C$1,ResolvedDate,"&lt;="&amp;$F$1)</f>
        <v/>
      </c>
      <c r="F1351" s="137">
        <f>COUNTIFS(Severity,$B1351,SLA_Breach,"Yes",Status,"&lt;&gt;Suspend",Status,"&lt;&gt;Assigned",Status,"&lt;&gt;Open",Status,"&lt;&gt;Hold&gt;",ResolvedDate,"&gt;="&amp;$C$1,ResolvedDate,"&lt;="&amp;$F$1)</f>
        <v/>
      </c>
      <c r="G1351" s="137">
        <f>COUNTIFS(Severity,$B1351,AssignedDate,"&gt;=01/01/2017 12:00:00 AM",AssignedDate,"&lt;="&amp;$F$1)</f>
        <v/>
      </c>
      <c r="H1351" s="177" t="n"/>
      <c r="L1351" s="57" t="n">
        <v>0</v>
      </c>
      <c r="M1351" s="57" t="n"/>
    </row>
    <row r="1352" spans="1:13">
      <c r="A1352" s="137" t="n">
        <v>1</v>
      </c>
      <c r="B1352" s="100" t="s">
        <v>525</v>
      </c>
      <c r="C1352" s="137">
        <f>COUNTIFS(Severity,$B1352,AssignedDate,"&gt;="&amp;$C$1,AssignedDate,"&lt;="&amp;$F$1)</f>
        <v/>
      </c>
      <c r="D1352" s="137">
        <f>COUNTIFS(Severity,$B1352,Status,"&lt;&gt;Suspend",Status,"&lt;&gt;Assigned",Status,"&lt;&gt;Open",Status,"&lt;&gt;Hold",ResolvedDate,"&gt;="&amp;$C$1,ResolvedDate,"&lt;="&amp;$F$1)</f>
        <v/>
      </c>
      <c r="E1352" s="137">
        <f>COUNTIFS(Severity,$B1352,SLA_Breach,"&lt;&gt;Yes",Status,"&lt;&gt;Suspend",Status,"&lt;&gt;Assigned",Status,"&lt;&gt;Open",Status,"&lt;&gt;Hold&gt;",ResolvedDate,"&gt;="&amp;$C$1,ResolvedDate,"&lt;="&amp;$F$1)</f>
        <v/>
      </c>
      <c r="F1352" s="137">
        <f>COUNTIFS(Severity,$B1352,SLA_Breach,"Yes",Status,"&lt;&gt;Suspend",Status,"&lt;&gt;Assigned",Status,"&lt;&gt;Open",Status,"&lt;&gt;Hold&gt;",ResolvedDate,"&gt;="&amp;$C$1,ResolvedDate,"&lt;="&amp;$F$1)</f>
        <v/>
      </c>
      <c r="G1352" s="137">
        <f>COUNTIFS(Severity,$B1352,AssignedDate,"&gt;=01/01/2017 12:00:00 AM",AssignedDate,"&lt;="&amp;$F$1)</f>
        <v/>
      </c>
      <c r="H1352" s="177" t="n"/>
      <c r="L1352" s="57" t="n">
        <v>0</v>
      </c>
      <c r="M1352" s="57" t="n"/>
    </row>
    <row r="1353" spans="1:13">
      <c r="A1353" s="137" t="n">
        <v>1</v>
      </c>
      <c r="B1353" s="100" t="s">
        <v>525</v>
      </c>
      <c r="C1353" s="137">
        <f>COUNTIFS(Severity,$B1353,AssignedDate,"&gt;="&amp;$C$1,AssignedDate,"&lt;="&amp;$F$1)</f>
        <v/>
      </c>
      <c r="D1353" s="137">
        <f>COUNTIFS(Severity,$B1353,Status,"&lt;&gt;Suspend",Status,"&lt;&gt;Assigned",Status,"&lt;&gt;Open",Status,"&lt;&gt;Hold",ResolvedDate,"&gt;="&amp;$C$1,ResolvedDate,"&lt;="&amp;$F$1)</f>
        <v/>
      </c>
      <c r="E1353" s="137">
        <f>COUNTIFS(Severity,$B1353,SLA_Breach,"&lt;&gt;Yes",Status,"&lt;&gt;Suspend",Status,"&lt;&gt;Assigned",Status,"&lt;&gt;Open",Status,"&lt;&gt;Hold&gt;",ResolvedDate,"&gt;="&amp;$C$1,ResolvedDate,"&lt;="&amp;$F$1)</f>
        <v/>
      </c>
      <c r="F1353" s="137">
        <f>COUNTIFS(Severity,$B1353,SLA_Breach,"Yes",Status,"&lt;&gt;Suspend",Status,"&lt;&gt;Assigned",Status,"&lt;&gt;Open",Status,"&lt;&gt;Hold&gt;",ResolvedDate,"&gt;="&amp;$C$1,ResolvedDate,"&lt;="&amp;$F$1)</f>
        <v/>
      </c>
      <c r="G1353" s="137">
        <f>COUNTIFS(Severity,$B1353,AssignedDate,"&gt;=01/01/2017 12:00:00 AM",AssignedDate,"&lt;="&amp;$F$1)</f>
        <v/>
      </c>
      <c r="H1353" s="177" t="n"/>
      <c r="L1353" s="57" t="n">
        <v>0</v>
      </c>
      <c r="M1353" s="57" t="n"/>
    </row>
    <row r="1354" spans="1:13">
      <c r="A1354" s="137" t="n">
        <v>1</v>
      </c>
      <c r="B1354" s="100" t="s">
        <v>525</v>
      </c>
      <c r="C1354" s="137">
        <f>COUNTIFS(Severity,$B1354,AssignedDate,"&gt;="&amp;$C$1,AssignedDate,"&lt;="&amp;$F$1)</f>
        <v/>
      </c>
      <c r="D1354" s="137">
        <f>COUNTIFS(Severity,$B1354,Status,"&lt;&gt;Suspend",Status,"&lt;&gt;Assigned",Status,"&lt;&gt;Open",Status,"&lt;&gt;Hold",ResolvedDate,"&gt;="&amp;$C$1,ResolvedDate,"&lt;="&amp;$F$1)</f>
        <v/>
      </c>
      <c r="E1354" s="137">
        <f>COUNTIFS(Severity,$B1354,SLA_Breach,"&lt;&gt;Yes",Status,"&lt;&gt;Suspend",Status,"&lt;&gt;Assigned",Status,"&lt;&gt;Open",Status,"&lt;&gt;Hold&gt;",ResolvedDate,"&gt;="&amp;$C$1,ResolvedDate,"&lt;="&amp;$F$1)</f>
        <v/>
      </c>
      <c r="F1354" s="137">
        <f>COUNTIFS(Severity,$B1354,SLA_Breach,"Yes",Status,"&lt;&gt;Suspend",Status,"&lt;&gt;Assigned",Status,"&lt;&gt;Open",Status,"&lt;&gt;Hold&gt;",ResolvedDate,"&gt;="&amp;$C$1,ResolvedDate,"&lt;="&amp;$F$1)</f>
        <v/>
      </c>
      <c r="G1354" s="137">
        <f>COUNTIFS(Severity,$B1354,AssignedDate,"&gt;=01/01/2017 12:00:00 AM",AssignedDate,"&lt;="&amp;$F$1)</f>
        <v/>
      </c>
      <c r="H1354" s="177" t="n"/>
      <c r="L1354" s="57" t="n">
        <v>0</v>
      </c>
      <c r="M1354" s="57" t="n"/>
    </row>
    <row r="1355" spans="1:13">
      <c r="A1355" s="137" t="n">
        <v>1</v>
      </c>
      <c r="B1355" s="100" t="s">
        <v>525</v>
      </c>
      <c r="C1355" s="137">
        <f>COUNTIFS(Severity,$B1355,AssignedDate,"&gt;="&amp;$C$1,AssignedDate,"&lt;="&amp;$F$1)</f>
        <v/>
      </c>
      <c r="D1355" s="137">
        <f>COUNTIFS(Severity,$B1355,Status,"&lt;&gt;Suspend",Status,"&lt;&gt;Assigned",Status,"&lt;&gt;Open",Status,"&lt;&gt;Hold",ResolvedDate,"&gt;="&amp;$C$1,ResolvedDate,"&lt;="&amp;$F$1)</f>
        <v/>
      </c>
      <c r="E1355" s="137">
        <f>COUNTIFS(Severity,$B1355,SLA_Breach,"&lt;&gt;Yes",Status,"&lt;&gt;Suspend",Status,"&lt;&gt;Assigned",Status,"&lt;&gt;Open",Status,"&lt;&gt;Hold&gt;",ResolvedDate,"&gt;="&amp;$C$1,ResolvedDate,"&lt;="&amp;$F$1)</f>
        <v/>
      </c>
      <c r="F1355" s="137">
        <f>COUNTIFS(Severity,$B1355,SLA_Breach,"Yes",Status,"&lt;&gt;Suspend",Status,"&lt;&gt;Assigned",Status,"&lt;&gt;Open",Status,"&lt;&gt;Hold&gt;",ResolvedDate,"&gt;="&amp;$C$1,ResolvedDate,"&lt;="&amp;$F$1)</f>
        <v/>
      </c>
      <c r="G1355" s="137">
        <f>COUNTIFS(Severity,$B1355,AssignedDate,"&gt;=01/01/2017 12:00:00 AM",AssignedDate,"&lt;="&amp;$F$1)</f>
        <v/>
      </c>
      <c r="H1355" s="177" t="n"/>
      <c r="L1355" s="57" t="n">
        <v>0</v>
      </c>
      <c r="M1355" s="57" t="n"/>
    </row>
    <row r="1356" spans="1:13">
      <c r="A1356" s="137" t="n">
        <v>1</v>
      </c>
      <c r="B1356" s="100" t="s">
        <v>525</v>
      </c>
      <c r="C1356" s="137">
        <f>COUNTIFS(Severity,$B1356,AssignedDate,"&gt;="&amp;$C$1,AssignedDate,"&lt;="&amp;$F$1)</f>
        <v/>
      </c>
      <c r="D1356" s="137">
        <f>COUNTIFS(Severity,$B1356,Status,"&lt;&gt;Suspend",Status,"&lt;&gt;Assigned",Status,"&lt;&gt;Open",Status,"&lt;&gt;Hold",ResolvedDate,"&gt;="&amp;$C$1,ResolvedDate,"&lt;="&amp;$F$1)</f>
        <v/>
      </c>
      <c r="E1356" s="137">
        <f>COUNTIFS(Severity,$B1356,SLA_Breach,"&lt;&gt;Yes",Status,"&lt;&gt;Suspend",Status,"&lt;&gt;Assigned",Status,"&lt;&gt;Open",Status,"&lt;&gt;Hold&gt;",ResolvedDate,"&gt;="&amp;$C$1,ResolvedDate,"&lt;="&amp;$F$1)</f>
        <v/>
      </c>
      <c r="F1356" s="137">
        <f>COUNTIFS(Severity,$B1356,SLA_Breach,"Yes",Status,"&lt;&gt;Suspend",Status,"&lt;&gt;Assigned",Status,"&lt;&gt;Open",Status,"&lt;&gt;Hold&gt;",ResolvedDate,"&gt;="&amp;$C$1,ResolvedDate,"&lt;="&amp;$F$1)</f>
        <v/>
      </c>
      <c r="G1356" s="137">
        <f>COUNTIFS(Severity,$B1356,AssignedDate,"&gt;=01/01/2017 12:00:00 AM",AssignedDate,"&lt;="&amp;$F$1)</f>
        <v/>
      </c>
      <c r="H1356" s="177" t="n"/>
      <c r="L1356" s="57" t="n">
        <v>0</v>
      </c>
      <c r="M1356" s="57" t="n"/>
    </row>
    <row r="1357" spans="1:13">
      <c r="A1357" s="137" t="n">
        <v>1</v>
      </c>
      <c r="B1357" s="100" t="s">
        <v>525</v>
      </c>
      <c r="C1357" s="137">
        <f>COUNTIFS(Severity,$B1357,AssignedDate,"&gt;="&amp;$C$1,AssignedDate,"&lt;="&amp;$F$1)</f>
        <v/>
      </c>
      <c r="D1357" s="137">
        <f>COUNTIFS(Severity,$B1357,Status,"&lt;&gt;Suspend",Status,"&lt;&gt;Assigned",Status,"&lt;&gt;Open",Status,"&lt;&gt;Hold",ResolvedDate,"&gt;="&amp;$C$1,ResolvedDate,"&lt;="&amp;$F$1)</f>
        <v/>
      </c>
      <c r="E1357" s="137">
        <f>COUNTIFS(Severity,$B1357,SLA_Breach,"&lt;&gt;Yes",Status,"&lt;&gt;Suspend",Status,"&lt;&gt;Assigned",Status,"&lt;&gt;Open",Status,"&lt;&gt;Hold&gt;",ResolvedDate,"&gt;="&amp;$C$1,ResolvedDate,"&lt;="&amp;$F$1)</f>
        <v/>
      </c>
      <c r="F1357" s="137">
        <f>COUNTIFS(Severity,$B1357,SLA_Breach,"Yes",Status,"&lt;&gt;Suspend",Status,"&lt;&gt;Assigned",Status,"&lt;&gt;Open",Status,"&lt;&gt;Hold&gt;",ResolvedDate,"&gt;="&amp;$C$1,ResolvedDate,"&lt;="&amp;$F$1)</f>
        <v/>
      </c>
      <c r="G1357" s="137">
        <f>COUNTIFS(Severity,$B1357,AssignedDate,"&gt;=01/01/2017 12:00:00 AM",AssignedDate,"&lt;="&amp;$F$1)</f>
        <v/>
      </c>
      <c r="H1357" s="177" t="n"/>
      <c r="L1357" s="57" t="n">
        <v>0</v>
      </c>
      <c r="M1357" s="57" t="n"/>
    </row>
    <row r="1358" spans="1:13">
      <c r="A1358" s="137" t="n">
        <v>1</v>
      </c>
      <c r="B1358" s="100" t="s">
        <v>525</v>
      </c>
      <c r="C1358" s="137">
        <f>COUNTIFS(Severity,$B1358,AssignedDate,"&gt;="&amp;$C$1,AssignedDate,"&lt;="&amp;$F$1)</f>
        <v/>
      </c>
      <c r="D1358" s="137">
        <f>COUNTIFS(Severity,$B1358,Status,"&lt;&gt;Suspend",Status,"&lt;&gt;Assigned",Status,"&lt;&gt;Open",Status,"&lt;&gt;Hold",ResolvedDate,"&gt;="&amp;$C$1,ResolvedDate,"&lt;="&amp;$F$1)</f>
        <v/>
      </c>
      <c r="E1358" s="137">
        <f>COUNTIFS(Severity,$B1358,SLA_Breach,"&lt;&gt;Yes",Status,"&lt;&gt;Suspend",Status,"&lt;&gt;Assigned",Status,"&lt;&gt;Open",Status,"&lt;&gt;Hold&gt;",ResolvedDate,"&gt;="&amp;$C$1,ResolvedDate,"&lt;="&amp;$F$1)</f>
        <v/>
      </c>
      <c r="F1358" s="137">
        <f>COUNTIFS(Severity,$B1358,SLA_Breach,"Yes",Status,"&lt;&gt;Suspend",Status,"&lt;&gt;Assigned",Status,"&lt;&gt;Open",Status,"&lt;&gt;Hold&gt;",ResolvedDate,"&gt;="&amp;$C$1,ResolvedDate,"&lt;="&amp;$F$1)</f>
        <v/>
      </c>
      <c r="G1358" s="137">
        <f>COUNTIFS(Severity,$B1358,AssignedDate,"&gt;=01/01/2017 12:00:00 AM",AssignedDate,"&lt;="&amp;$F$1)</f>
        <v/>
      </c>
      <c r="H1358" s="177" t="n"/>
      <c r="L1358" s="57" t="n">
        <v>0</v>
      </c>
      <c r="M1358" s="57" t="n"/>
    </row>
    <row r="1359" spans="1:13">
      <c r="A1359" s="137" t="n">
        <v>1</v>
      </c>
      <c r="B1359" s="100" t="s">
        <v>525</v>
      </c>
      <c r="C1359" s="137">
        <f>COUNTIFS(Severity,$B1359,AssignedDate,"&gt;="&amp;$C$1,AssignedDate,"&lt;="&amp;$F$1)</f>
        <v/>
      </c>
      <c r="D1359" s="137">
        <f>COUNTIFS(Severity,$B1359,Status,"&lt;&gt;Suspend",Status,"&lt;&gt;Assigned",Status,"&lt;&gt;Open",Status,"&lt;&gt;Hold",ResolvedDate,"&gt;="&amp;$C$1,ResolvedDate,"&lt;="&amp;$F$1)</f>
        <v/>
      </c>
      <c r="E1359" s="137">
        <f>COUNTIFS(Severity,$B1359,SLA_Breach,"&lt;&gt;Yes",Status,"&lt;&gt;Suspend",Status,"&lt;&gt;Assigned",Status,"&lt;&gt;Open",Status,"&lt;&gt;Hold&gt;",ResolvedDate,"&gt;="&amp;$C$1,ResolvedDate,"&lt;="&amp;$F$1)</f>
        <v/>
      </c>
      <c r="F1359" s="137">
        <f>COUNTIFS(Severity,$B1359,SLA_Breach,"Yes",Status,"&lt;&gt;Suspend",Status,"&lt;&gt;Assigned",Status,"&lt;&gt;Open",Status,"&lt;&gt;Hold&gt;",ResolvedDate,"&gt;="&amp;$C$1,ResolvedDate,"&lt;="&amp;$F$1)</f>
        <v/>
      </c>
      <c r="G1359" s="137">
        <f>COUNTIFS(Severity,$B1359,AssignedDate,"&gt;=01/01/2017 12:00:00 AM",AssignedDate,"&lt;="&amp;$F$1)</f>
        <v/>
      </c>
      <c r="H1359" s="177" t="n"/>
      <c r="L1359" s="57" t="n">
        <v>0</v>
      </c>
      <c r="M1359" s="57" t="n"/>
    </row>
    <row r="1360" spans="1:13">
      <c r="A1360" s="137" t="n">
        <v>1</v>
      </c>
      <c r="B1360" s="100" t="s">
        <v>525</v>
      </c>
      <c r="C1360" s="137">
        <f>COUNTIFS(Severity,$B1360,AssignedDate,"&gt;="&amp;$C$1,AssignedDate,"&lt;="&amp;$F$1)</f>
        <v/>
      </c>
      <c r="D1360" s="137">
        <f>COUNTIFS(Severity,$B1360,Status,"&lt;&gt;Suspend",Status,"&lt;&gt;Assigned",Status,"&lt;&gt;Open",Status,"&lt;&gt;Hold",ResolvedDate,"&gt;="&amp;$C$1,ResolvedDate,"&lt;="&amp;$F$1)</f>
        <v/>
      </c>
      <c r="E1360" s="137">
        <f>COUNTIFS(Severity,$B1360,SLA_Breach,"&lt;&gt;Yes",Status,"&lt;&gt;Suspend",Status,"&lt;&gt;Assigned",Status,"&lt;&gt;Open",Status,"&lt;&gt;Hold&gt;",ResolvedDate,"&gt;="&amp;$C$1,ResolvedDate,"&lt;="&amp;$F$1)</f>
        <v/>
      </c>
      <c r="F1360" s="137">
        <f>COUNTIFS(Severity,$B1360,SLA_Breach,"Yes",Status,"&lt;&gt;Suspend",Status,"&lt;&gt;Assigned",Status,"&lt;&gt;Open",Status,"&lt;&gt;Hold&gt;",ResolvedDate,"&gt;="&amp;$C$1,ResolvedDate,"&lt;="&amp;$F$1)</f>
        <v/>
      </c>
      <c r="G1360" s="137">
        <f>COUNTIFS(Severity,$B1360,AssignedDate,"&gt;=01/01/2017 12:00:00 AM",AssignedDate,"&lt;="&amp;$F$1)</f>
        <v/>
      </c>
      <c r="H1360" s="177" t="n"/>
      <c r="L1360" s="57" t="n">
        <v>0</v>
      </c>
      <c r="M1360" s="57" t="n"/>
    </row>
    <row r="1361" spans="1:13">
      <c r="A1361" s="137" t="n">
        <v>1</v>
      </c>
      <c r="B1361" s="100" t="s">
        <v>525</v>
      </c>
      <c r="C1361" s="137">
        <f>COUNTIFS(Severity,$B1361,AssignedDate,"&gt;="&amp;$C$1,AssignedDate,"&lt;="&amp;$F$1)</f>
        <v/>
      </c>
      <c r="D1361" s="137">
        <f>COUNTIFS(Severity,$B1361,Status,"&lt;&gt;Suspend",Status,"&lt;&gt;Assigned",Status,"&lt;&gt;Open",Status,"&lt;&gt;Hold",ResolvedDate,"&gt;="&amp;$C$1,ResolvedDate,"&lt;="&amp;$F$1)</f>
        <v/>
      </c>
      <c r="E1361" s="137">
        <f>COUNTIFS(Severity,$B1361,SLA_Breach,"&lt;&gt;Yes",Status,"&lt;&gt;Suspend",Status,"&lt;&gt;Assigned",Status,"&lt;&gt;Open",Status,"&lt;&gt;Hold&gt;",ResolvedDate,"&gt;="&amp;$C$1,ResolvedDate,"&lt;="&amp;$F$1)</f>
        <v/>
      </c>
      <c r="F1361" s="137">
        <f>COUNTIFS(Severity,$B1361,SLA_Breach,"Yes",Status,"&lt;&gt;Suspend",Status,"&lt;&gt;Assigned",Status,"&lt;&gt;Open",Status,"&lt;&gt;Hold&gt;",ResolvedDate,"&gt;="&amp;$C$1,ResolvedDate,"&lt;="&amp;$F$1)</f>
        <v/>
      </c>
      <c r="G1361" s="137">
        <f>COUNTIFS(Severity,$B1361,AssignedDate,"&gt;=01/01/2017 12:00:00 AM",AssignedDate,"&lt;="&amp;$F$1)</f>
        <v/>
      </c>
      <c r="H1361" s="177" t="n"/>
      <c r="L1361" s="57" t="n">
        <v>0</v>
      </c>
      <c r="M1361" s="57" t="n"/>
    </row>
    <row r="1362" spans="1:13">
      <c r="A1362" s="137" t="n">
        <v>1</v>
      </c>
      <c r="B1362" s="100" t="s">
        <v>525</v>
      </c>
      <c r="C1362" s="137">
        <f>COUNTIFS(Severity,$B1362,AssignedDate,"&gt;="&amp;$C$1,AssignedDate,"&lt;="&amp;$F$1)</f>
        <v/>
      </c>
      <c r="D1362" s="137">
        <f>COUNTIFS(Severity,$B1362,Status,"&lt;&gt;Suspend",Status,"&lt;&gt;Assigned",Status,"&lt;&gt;Open",Status,"&lt;&gt;Hold",ResolvedDate,"&gt;="&amp;$C$1,ResolvedDate,"&lt;="&amp;$F$1)</f>
        <v/>
      </c>
      <c r="E1362" s="137">
        <f>COUNTIFS(Severity,$B1362,SLA_Breach,"&lt;&gt;Yes",Status,"&lt;&gt;Suspend",Status,"&lt;&gt;Assigned",Status,"&lt;&gt;Open",Status,"&lt;&gt;Hold&gt;",ResolvedDate,"&gt;="&amp;$C$1,ResolvedDate,"&lt;="&amp;$F$1)</f>
        <v/>
      </c>
      <c r="F1362" s="137">
        <f>COUNTIFS(Severity,$B1362,SLA_Breach,"Yes",Status,"&lt;&gt;Suspend",Status,"&lt;&gt;Assigned",Status,"&lt;&gt;Open",Status,"&lt;&gt;Hold&gt;",ResolvedDate,"&gt;="&amp;$C$1,ResolvedDate,"&lt;="&amp;$F$1)</f>
        <v/>
      </c>
      <c r="G1362" s="137">
        <f>COUNTIFS(Severity,$B1362,AssignedDate,"&gt;=01/01/2017 12:00:00 AM",AssignedDate,"&lt;="&amp;$F$1)</f>
        <v/>
      </c>
      <c r="H1362" s="177" t="n"/>
      <c r="L1362" s="57" t="n">
        <v>0</v>
      </c>
      <c r="M1362" s="57" t="n"/>
    </row>
    <row r="1363" spans="1:13">
      <c r="A1363" s="137" t="n">
        <v>1</v>
      </c>
      <c r="B1363" s="100" t="s">
        <v>525</v>
      </c>
      <c r="C1363" s="137">
        <f>COUNTIFS(Severity,$B1363,AssignedDate,"&gt;="&amp;$C$1,AssignedDate,"&lt;="&amp;$F$1)</f>
        <v/>
      </c>
      <c r="D1363" s="137">
        <f>COUNTIFS(Severity,$B1363,Status,"&lt;&gt;Suspend",Status,"&lt;&gt;Assigned",Status,"&lt;&gt;Open",Status,"&lt;&gt;Hold",ResolvedDate,"&gt;="&amp;$C$1,ResolvedDate,"&lt;="&amp;$F$1)</f>
        <v/>
      </c>
      <c r="E1363" s="137">
        <f>COUNTIFS(Severity,$B1363,SLA_Breach,"&lt;&gt;Yes",Status,"&lt;&gt;Suspend",Status,"&lt;&gt;Assigned",Status,"&lt;&gt;Open",Status,"&lt;&gt;Hold&gt;",ResolvedDate,"&gt;="&amp;$C$1,ResolvedDate,"&lt;="&amp;$F$1)</f>
        <v/>
      </c>
      <c r="F1363" s="137">
        <f>COUNTIFS(Severity,$B1363,SLA_Breach,"Yes",Status,"&lt;&gt;Suspend",Status,"&lt;&gt;Assigned",Status,"&lt;&gt;Open",Status,"&lt;&gt;Hold&gt;",ResolvedDate,"&gt;="&amp;$C$1,ResolvedDate,"&lt;="&amp;$F$1)</f>
        <v/>
      </c>
      <c r="G1363" s="137">
        <f>COUNTIFS(Severity,$B1363,AssignedDate,"&gt;=01/01/2017 12:00:00 AM",AssignedDate,"&lt;="&amp;$F$1)</f>
        <v/>
      </c>
      <c r="H1363" s="177" t="n"/>
      <c r="L1363" s="57" t="n">
        <v>0</v>
      </c>
      <c r="M1363" s="57" t="n"/>
    </row>
    <row r="1364" spans="1:13">
      <c r="A1364" s="137" t="n">
        <v>1</v>
      </c>
      <c r="B1364" s="100" t="s">
        <v>525</v>
      </c>
      <c r="C1364" s="137">
        <f>COUNTIFS(Severity,$B1364,AssignedDate,"&gt;="&amp;$C$1,AssignedDate,"&lt;="&amp;$F$1)</f>
        <v/>
      </c>
      <c r="D1364" s="137">
        <f>COUNTIFS(Severity,$B1364,Status,"&lt;&gt;Suspend",Status,"&lt;&gt;Assigned",Status,"&lt;&gt;Open",Status,"&lt;&gt;Hold",ResolvedDate,"&gt;="&amp;$C$1,ResolvedDate,"&lt;="&amp;$F$1)</f>
        <v/>
      </c>
      <c r="E1364" s="137">
        <f>COUNTIFS(Severity,$B1364,SLA_Breach,"&lt;&gt;Yes",Status,"&lt;&gt;Suspend",Status,"&lt;&gt;Assigned",Status,"&lt;&gt;Open",Status,"&lt;&gt;Hold&gt;",ResolvedDate,"&gt;="&amp;$C$1,ResolvedDate,"&lt;="&amp;$F$1)</f>
        <v/>
      </c>
      <c r="F1364" s="137">
        <f>COUNTIFS(Severity,$B1364,SLA_Breach,"Yes",Status,"&lt;&gt;Suspend",Status,"&lt;&gt;Assigned",Status,"&lt;&gt;Open",Status,"&lt;&gt;Hold&gt;",ResolvedDate,"&gt;="&amp;$C$1,ResolvedDate,"&lt;="&amp;$F$1)</f>
        <v/>
      </c>
      <c r="G1364" s="137">
        <f>COUNTIFS(Severity,$B1364,AssignedDate,"&gt;=01/01/2017 12:00:00 AM",AssignedDate,"&lt;="&amp;$F$1)</f>
        <v/>
      </c>
      <c r="H1364" s="177" t="n"/>
      <c r="L1364" s="57" t="n">
        <v>0</v>
      </c>
      <c r="M1364" s="57" t="n"/>
    </row>
    <row r="1365" spans="1:13">
      <c r="A1365" s="137" t="n">
        <v>1</v>
      </c>
      <c r="B1365" s="100" t="s">
        <v>525</v>
      </c>
      <c r="C1365" s="137">
        <f>COUNTIFS(Severity,$B1365,AssignedDate,"&gt;="&amp;$C$1,AssignedDate,"&lt;="&amp;$F$1)</f>
        <v/>
      </c>
      <c r="D1365" s="137">
        <f>COUNTIFS(Severity,$B1365,Status,"&lt;&gt;Suspend",Status,"&lt;&gt;Assigned",Status,"&lt;&gt;Open",Status,"&lt;&gt;Hold",ResolvedDate,"&gt;="&amp;$C$1,ResolvedDate,"&lt;="&amp;$F$1)</f>
        <v/>
      </c>
      <c r="E1365" s="137">
        <f>COUNTIFS(Severity,$B1365,SLA_Breach,"&lt;&gt;Yes",Status,"&lt;&gt;Suspend",Status,"&lt;&gt;Assigned",Status,"&lt;&gt;Open",Status,"&lt;&gt;Hold&gt;",ResolvedDate,"&gt;="&amp;$C$1,ResolvedDate,"&lt;="&amp;$F$1)</f>
        <v/>
      </c>
      <c r="F1365" s="137">
        <f>COUNTIFS(Severity,$B1365,SLA_Breach,"Yes",Status,"&lt;&gt;Suspend",Status,"&lt;&gt;Assigned",Status,"&lt;&gt;Open",Status,"&lt;&gt;Hold&gt;",ResolvedDate,"&gt;="&amp;$C$1,ResolvedDate,"&lt;="&amp;$F$1)</f>
        <v/>
      </c>
      <c r="G1365" s="137">
        <f>COUNTIFS(Severity,$B1365,AssignedDate,"&gt;=01/01/2017 12:00:00 AM",AssignedDate,"&lt;="&amp;$F$1)</f>
        <v/>
      </c>
      <c r="H1365" s="177" t="n"/>
      <c r="L1365" s="57" t="n">
        <v>0</v>
      </c>
      <c r="M1365" s="57" t="n"/>
    </row>
    <row r="1366" spans="1:13">
      <c r="A1366" s="137" t="n">
        <v>1</v>
      </c>
      <c r="B1366" s="100" t="s">
        <v>525</v>
      </c>
      <c r="C1366" s="137">
        <f>COUNTIFS(Severity,$B1366,AssignedDate,"&gt;="&amp;$C$1,AssignedDate,"&lt;="&amp;$F$1)</f>
        <v/>
      </c>
      <c r="D1366" s="137">
        <f>COUNTIFS(Severity,$B1366,Status,"&lt;&gt;Suspend",Status,"&lt;&gt;Assigned",Status,"&lt;&gt;Open",Status,"&lt;&gt;Hold",ResolvedDate,"&gt;="&amp;$C$1,ResolvedDate,"&lt;="&amp;$F$1)</f>
        <v/>
      </c>
      <c r="E1366" s="137">
        <f>COUNTIFS(Severity,$B1366,SLA_Breach,"&lt;&gt;Yes",Status,"&lt;&gt;Suspend",Status,"&lt;&gt;Assigned",Status,"&lt;&gt;Open",Status,"&lt;&gt;Hold&gt;",ResolvedDate,"&gt;="&amp;$C$1,ResolvedDate,"&lt;="&amp;$F$1)</f>
        <v/>
      </c>
      <c r="F1366" s="137">
        <f>COUNTIFS(Severity,$B1366,SLA_Breach,"Yes",Status,"&lt;&gt;Suspend",Status,"&lt;&gt;Assigned",Status,"&lt;&gt;Open",Status,"&lt;&gt;Hold&gt;",ResolvedDate,"&gt;="&amp;$C$1,ResolvedDate,"&lt;="&amp;$F$1)</f>
        <v/>
      </c>
      <c r="G1366" s="137">
        <f>COUNTIFS(Severity,$B1366,AssignedDate,"&gt;=01/01/2017 12:00:00 AM",AssignedDate,"&lt;="&amp;$F$1)</f>
        <v/>
      </c>
      <c r="H1366" s="177" t="n"/>
      <c r="L1366" s="57" t="n">
        <v>0</v>
      </c>
      <c r="M1366" s="57" t="n"/>
    </row>
    <row r="1367" spans="1:13">
      <c r="A1367" s="137" t="n">
        <v>1</v>
      </c>
      <c r="B1367" s="100" t="s">
        <v>525</v>
      </c>
      <c r="C1367" s="137">
        <f>COUNTIFS(Severity,$B1367,AssignedDate,"&gt;="&amp;$C$1,AssignedDate,"&lt;="&amp;$F$1)</f>
        <v/>
      </c>
      <c r="D1367" s="137">
        <f>COUNTIFS(Severity,$B1367,Status,"&lt;&gt;Suspend",Status,"&lt;&gt;Assigned",Status,"&lt;&gt;Open",Status,"&lt;&gt;Hold",ResolvedDate,"&gt;="&amp;$C$1,ResolvedDate,"&lt;="&amp;$F$1)</f>
        <v/>
      </c>
      <c r="E1367" s="137">
        <f>COUNTIFS(Severity,$B1367,SLA_Breach,"&lt;&gt;Yes",Status,"&lt;&gt;Suspend",Status,"&lt;&gt;Assigned",Status,"&lt;&gt;Open",Status,"&lt;&gt;Hold&gt;",ResolvedDate,"&gt;="&amp;$C$1,ResolvedDate,"&lt;="&amp;$F$1)</f>
        <v/>
      </c>
      <c r="F1367" s="137">
        <f>COUNTIFS(Severity,$B1367,SLA_Breach,"Yes",Status,"&lt;&gt;Suspend",Status,"&lt;&gt;Assigned",Status,"&lt;&gt;Open",Status,"&lt;&gt;Hold&gt;",ResolvedDate,"&gt;="&amp;$C$1,ResolvedDate,"&lt;="&amp;$F$1)</f>
        <v/>
      </c>
      <c r="G1367" s="137">
        <f>COUNTIFS(Severity,$B1367,AssignedDate,"&gt;=01/01/2017 12:00:00 AM",AssignedDate,"&lt;="&amp;$F$1)</f>
        <v/>
      </c>
      <c r="H1367" s="177" t="n"/>
      <c r="L1367" s="57" t="n">
        <v>0</v>
      </c>
      <c r="M1367" s="57" t="n"/>
    </row>
    <row r="1368" spans="1:13">
      <c r="A1368" s="137" t="n">
        <v>1</v>
      </c>
      <c r="B1368" s="100" t="s">
        <v>525</v>
      </c>
      <c r="C1368" s="137">
        <f>COUNTIFS(Severity,$B1368,AssignedDate,"&gt;="&amp;$C$1,AssignedDate,"&lt;="&amp;$F$1)</f>
        <v/>
      </c>
      <c r="D1368" s="137">
        <f>COUNTIFS(Severity,$B1368,Status,"&lt;&gt;Suspend",Status,"&lt;&gt;Assigned",Status,"&lt;&gt;Open",Status,"&lt;&gt;Hold",ResolvedDate,"&gt;="&amp;$C$1,ResolvedDate,"&lt;="&amp;$F$1)</f>
        <v/>
      </c>
      <c r="E1368" s="137">
        <f>COUNTIFS(Severity,$B1368,SLA_Breach,"&lt;&gt;Yes",Status,"&lt;&gt;Suspend",Status,"&lt;&gt;Assigned",Status,"&lt;&gt;Open",Status,"&lt;&gt;Hold&gt;",ResolvedDate,"&gt;="&amp;$C$1,ResolvedDate,"&lt;="&amp;$F$1)</f>
        <v/>
      </c>
      <c r="F1368" s="137">
        <f>COUNTIFS(Severity,$B1368,SLA_Breach,"Yes",Status,"&lt;&gt;Suspend",Status,"&lt;&gt;Assigned",Status,"&lt;&gt;Open",Status,"&lt;&gt;Hold&gt;",ResolvedDate,"&gt;="&amp;$C$1,ResolvedDate,"&lt;="&amp;$F$1)</f>
        <v/>
      </c>
      <c r="G1368" s="137">
        <f>COUNTIFS(Severity,$B1368,AssignedDate,"&gt;=01/01/2017 12:00:00 AM",AssignedDate,"&lt;="&amp;$F$1)</f>
        <v/>
      </c>
      <c r="H1368" s="177" t="n"/>
      <c r="L1368" s="57" t="n">
        <v>0</v>
      </c>
      <c r="M1368" s="57" t="n"/>
    </row>
    <row r="1369" spans="1:13">
      <c r="A1369" s="137" t="n">
        <v>1</v>
      </c>
      <c r="B1369" s="100" t="s">
        <v>525</v>
      </c>
      <c r="C1369" s="137">
        <f>COUNTIFS(Severity,$B1369,AssignedDate,"&gt;="&amp;$C$1,AssignedDate,"&lt;="&amp;$F$1)</f>
        <v/>
      </c>
      <c r="D1369" s="137">
        <f>COUNTIFS(Severity,$B1369,Status,"&lt;&gt;Suspend",Status,"&lt;&gt;Assigned",Status,"&lt;&gt;Open",Status,"&lt;&gt;Hold",ResolvedDate,"&gt;="&amp;$C$1,ResolvedDate,"&lt;="&amp;$F$1)</f>
        <v/>
      </c>
      <c r="E1369" s="137">
        <f>COUNTIFS(Severity,$B1369,SLA_Breach,"&lt;&gt;Yes",Status,"&lt;&gt;Suspend",Status,"&lt;&gt;Assigned",Status,"&lt;&gt;Open",Status,"&lt;&gt;Hold&gt;",ResolvedDate,"&gt;="&amp;$C$1,ResolvedDate,"&lt;="&amp;$F$1)</f>
        <v/>
      </c>
      <c r="F1369" s="137">
        <f>COUNTIFS(Severity,$B1369,SLA_Breach,"Yes",Status,"&lt;&gt;Suspend",Status,"&lt;&gt;Assigned",Status,"&lt;&gt;Open",Status,"&lt;&gt;Hold&gt;",ResolvedDate,"&gt;="&amp;$C$1,ResolvedDate,"&lt;="&amp;$F$1)</f>
        <v/>
      </c>
      <c r="G1369" s="137">
        <f>COUNTIFS(Severity,$B1369,AssignedDate,"&gt;=01/01/2017 12:00:00 AM",AssignedDate,"&lt;="&amp;$F$1)</f>
        <v/>
      </c>
      <c r="H1369" s="177" t="n"/>
      <c r="L1369" s="57" t="n">
        <v>0</v>
      </c>
      <c r="M1369" s="57" t="n"/>
    </row>
    <row r="1370" spans="1:13">
      <c r="A1370" s="137" t="n">
        <v>1</v>
      </c>
      <c r="B1370" s="100" t="s">
        <v>525</v>
      </c>
      <c r="C1370" s="137">
        <f>COUNTIFS(Severity,$B1370,AssignedDate,"&gt;="&amp;$C$1,AssignedDate,"&lt;="&amp;$F$1)</f>
        <v/>
      </c>
      <c r="D1370" s="137">
        <f>COUNTIFS(Severity,$B1370,Status,"&lt;&gt;Suspend",Status,"&lt;&gt;Assigned",Status,"&lt;&gt;Open",Status,"&lt;&gt;Hold",ResolvedDate,"&gt;="&amp;$C$1,ResolvedDate,"&lt;="&amp;$F$1)</f>
        <v/>
      </c>
      <c r="E1370" s="137">
        <f>COUNTIFS(Severity,$B1370,SLA_Breach,"&lt;&gt;Yes",Status,"&lt;&gt;Suspend",Status,"&lt;&gt;Assigned",Status,"&lt;&gt;Open",Status,"&lt;&gt;Hold&gt;",ResolvedDate,"&gt;="&amp;$C$1,ResolvedDate,"&lt;="&amp;$F$1)</f>
        <v/>
      </c>
      <c r="F1370" s="137">
        <f>COUNTIFS(Severity,$B1370,SLA_Breach,"Yes",Status,"&lt;&gt;Suspend",Status,"&lt;&gt;Assigned",Status,"&lt;&gt;Open",Status,"&lt;&gt;Hold&gt;",ResolvedDate,"&gt;="&amp;$C$1,ResolvedDate,"&lt;="&amp;$F$1)</f>
        <v/>
      </c>
      <c r="G1370" s="137">
        <f>COUNTIFS(Severity,$B1370,AssignedDate,"&gt;=01/01/2017 12:00:00 AM",AssignedDate,"&lt;="&amp;$F$1)</f>
        <v/>
      </c>
      <c r="H1370" s="177" t="n"/>
      <c r="L1370" s="57" t="n">
        <v>0</v>
      </c>
      <c r="M1370" s="57" t="n"/>
    </row>
    <row r="1371" spans="1:13">
      <c r="A1371" s="137" t="n">
        <v>1</v>
      </c>
      <c r="B1371" s="100" t="s">
        <v>525</v>
      </c>
      <c r="C1371" s="137">
        <f>COUNTIFS(Severity,$B1371,AssignedDate,"&gt;="&amp;$C$1,AssignedDate,"&lt;="&amp;$F$1)</f>
        <v/>
      </c>
      <c r="D1371" s="137">
        <f>COUNTIFS(Severity,$B1371,Status,"&lt;&gt;Suspend",Status,"&lt;&gt;Assigned",Status,"&lt;&gt;Open",Status,"&lt;&gt;Hold",ResolvedDate,"&gt;="&amp;$C$1,ResolvedDate,"&lt;="&amp;$F$1)</f>
        <v/>
      </c>
      <c r="E1371" s="137">
        <f>COUNTIFS(Severity,$B1371,SLA_Breach,"&lt;&gt;Yes",Status,"&lt;&gt;Suspend",Status,"&lt;&gt;Assigned",Status,"&lt;&gt;Open",Status,"&lt;&gt;Hold&gt;",ResolvedDate,"&gt;="&amp;$C$1,ResolvedDate,"&lt;="&amp;$F$1)</f>
        <v/>
      </c>
      <c r="F1371" s="137">
        <f>COUNTIFS(Severity,$B1371,SLA_Breach,"Yes",Status,"&lt;&gt;Suspend",Status,"&lt;&gt;Assigned",Status,"&lt;&gt;Open",Status,"&lt;&gt;Hold&gt;",ResolvedDate,"&gt;="&amp;$C$1,ResolvedDate,"&lt;="&amp;$F$1)</f>
        <v/>
      </c>
      <c r="G1371" s="137">
        <f>COUNTIFS(Severity,$B1371,AssignedDate,"&gt;=01/01/2017 12:00:00 AM",AssignedDate,"&lt;="&amp;$F$1)</f>
        <v/>
      </c>
      <c r="H1371" s="177" t="n"/>
      <c r="L1371" s="57" t="n">
        <v>0</v>
      </c>
      <c r="M1371" s="57" t="n"/>
    </row>
    <row r="1372" spans="1:13">
      <c r="A1372" s="137" t="n">
        <v>1</v>
      </c>
      <c r="B1372" s="100" t="s">
        <v>525</v>
      </c>
      <c r="C1372" s="137">
        <f>COUNTIFS(Severity,$B1372,AssignedDate,"&gt;="&amp;$C$1,AssignedDate,"&lt;="&amp;$F$1)</f>
        <v/>
      </c>
      <c r="D1372" s="137">
        <f>COUNTIFS(Severity,$B1372,Status,"&lt;&gt;Suspend",Status,"&lt;&gt;Assigned",Status,"&lt;&gt;Open",Status,"&lt;&gt;Hold",ResolvedDate,"&gt;="&amp;$C$1,ResolvedDate,"&lt;="&amp;$F$1)</f>
        <v/>
      </c>
      <c r="E1372" s="137">
        <f>COUNTIFS(Severity,$B1372,SLA_Breach,"&lt;&gt;Yes",Status,"&lt;&gt;Suspend",Status,"&lt;&gt;Assigned",Status,"&lt;&gt;Open",Status,"&lt;&gt;Hold&gt;",ResolvedDate,"&gt;="&amp;$C$1,ResolvedDate,"&lt;="&amp;$F$1)</f>
        <v/>
      </c>
      <c r="F1372" s="137">
        <f>COUNTIFS(Severity,$B1372,SLA_Breach,"Yes",Status,"&lt;&gt;Suspend",Status,"&lt;&gt;Assigned",Status,"&lt;&gt;Open",Status,"&lt;&gt;Hold&gt;",ResolvedDate,"&gt;="&amp;$C$1,ResolvedDate,"&lt;="&amp;$F$1)</f>
        <v/>
      </c>
      <c r="G1372" s="137">
        <f>COUNTIFS(Severity,$B1372,AssignedDate,"&gt;=01/01/2017 12:00:00 AM",AssignedDate,"&lt;="&amp;$F$1)</f>
        <v/>
      </c>
      <c r="H1372" s="177" t="n"/>
      <c r="L1372" s="57" t="n">
        <v>0</v>
      </c>
      <c r="M1372" s="57" t="n"/>
    </row>
    <row r="1373" spans="1:13">
      <c r="A1373" s="137" t="n">
        <v>1</v>
      </c>
      <c r="B1373" s="100" t="s">
        <v>525</v>
      </c>
      <c r="C1373" s="137">
        <f>COUNTIFS(Severity,$B1373,AssignedDate,"&gt;="&amp;$C$1,AssignedDate,"&lt;="&amp;$F$1)</f>
        <v/>
      </c>
      <c r="D1373" s="137">
        <f>COUNTIFS(Severity,$B1373,Status,"&lt;&gt;Suspend",Status,"&lt;&gt;Assigned",Status,"&lt;&gt;Open",Status,"&lt;&gt;Hold",ResolvedDate,"&gt;="&amp;$C$1,ResolvedDate,"&lt;="&amp;$F$1)</f>
        <v/>
      </c>
      <c r="E1373" s="137">
        <f>COUNTIFS(Severity,$B1373,SLA_Breach,"&lt;&gt;Yes",Status,"&lt;&gt;Suspend",Status,"&lt;&gt;Assigned",Status,"&lt;&gt;Open",Status,"&lt;&gt;Hold&gt;",ResolvedDate,"&gt;="&amp;$C$1,ResolvedDate,"&lt;="&amp;$F$1)</f>
        <v/>
      </c>
      <c r="F1373" s="137">
        <f>COUNTIFS(Severity,$B1373,SLA_Breach,"Yes",Status,"&lt;&gt;Suspend",Status,"&lt;&gt;Assigned",Status,"&lt;&gt;Open",Status,"&lt;&gt;Hold&gt;",ResolvedDate,"&gt;="&amp;$C$1,ResolvedDate,"&lt;="&amp;$F$1)</f>
        <v/>
      </c>
      <c r="G1373" s="137">
        <f>COUNTIFS(Severity,$B1373,AssignedDate,"&gt;=01/01/2017 12:00:00 AM",AssignedDate,"&lt;="&amp;$F$1)</f>
        <v/>
      </c>
      <c r="H1373" s="177" t="n"/>
      <c r="L1373" s="57" t="n">
        <v>0</v>
      </c>
      <c r="M1373" s="57" t="n"/>
    </row>
    <row r="1374" spans="1:13">
      <c r="A1374" s="137" t="n">
        <v>1</v>
      </c>
      <c r="B1374" s="100" t="s">
        <v>525</v>
      </c>
      <c r="C1374" s="137">
        <f>COUNTIFS(Severity,$B1374,AssignedDate,"&gt;="&amp;$C$1,AssignedDate,"&lt;="&amp;$F$1)</f>
        <v/>
      </c>
      <c r="D1374" s="137">
        <f>COUNTIFS(Severity,$B1374,Status,"&lt;&gt;Suspend",Status,"&lt;&gt;Assigned",Status,"&lt;&gt;Open",Status,"&lt;&gt;Hold",ResolvedDate,"&gt;="&amp;$C$1,ResolvedDate,"&lt;="&amp;$F$1)</f>
        <v/>
      </c>
      <c r="E1374" s="137">
        <f>COUNTIFS(Severity,$B1374,SLA_Breach,"&lt;&gt;Yes",Status,"&lt;&gt;Suspend",Status,"&lt;&gt;Assigned",Status,"&lt;&gt;Open",Status,"&lt;&gt;Hold&gt;",ResolvedDate,"&gt;="&amp;$C$1,ResolvedDate,"&lt;="&amp;$F$1)</f>
        <v/>
      </c>
      <c r="F1374" s="137">
        <f>COUNTIFS(Severity,$B1374,SLA_Breach,"Yes",Status,"&lt;&gt;Suspend",Status,"&lt;&gt;Assigned",Status,"&lt;&gt;Open",Status,"&lt;&gt;Hold&gt;",ResolvedDate,"&gt;="&amp;$C$1,ResolvedDate,"&lt;="&amp;$F$1)</f>
        <v/>
      </c>
      <c r="G1374" s="137">
        <f>COUNTIFS(Severity,$B1374,AssignedDate,"&gt;=01/01/2017 12:00:00 AM",AssignedDate,"&lt;="&amp;$F$1)</f>
        <v/>
      </c>
      <c r="H1374" s="177" t="n"/>
      <c r="L1374" s="57" t="n">
        <v>0</v>
      </c>
      <c r="M1374" s="57" t="n"/>
    </row>
    <row r="1375" spans="1:13">
      <c r="A1375" s="137" t="n">
        <v>1</v>
      </c>
      <c r="B1375" s="100" t="s">
        <v>525</v>
      </c>
      <c r="C1375" s="137">
        <f>COUNTIFS(Severity,$B1375,AssignedDate,"&gt;="&amp;$C$1,AssignedDate,"&lt;="&amp;$F$1)</f>
        <v/>
      </c>
      <c r="D1375" s="137">
        <f>COUNTIFS(Severity,$B1375,Status,"&lt;&gt;Suspend",Status,"&lt;&gt;Assigned",Status,"&lt;&gt;Open",Status,"&lt;&gt;Hold",ResolvedDate,"&gt;="&amp;$C$1,ResolvedDate,"&lt;="&amp;$F$1)</f>
        <v/>
      </c>
      <c r="E1375" s="137">
        <f>COUNTIFS(Severity,$B1375,SLA_Breach,"&lt;&gt;Yes",Status,"&lt;&gt;Suspend",Status,"&lt;&gt;Assigned",Status,"&lt;&gt;Open",Status,"&lt;&gt;Hold&gt;",ResolvedDate,"&gt;="&amp;$C$1,ResolvedDate,"&lt;="&amp;$F$1)</f>
        <v/>
      </c>
      <c r="F1375" s="137">
        <f>COUNTIFS(Severity,$B1375,SLA_Breach,"Yes",Status,"&lt;&gt;Suspend",Status,"&lt;&gt;Assigned",Status,"&lt;&gt;Open",Status,"&lt;&gt;Hold&gt;",ResolvedDate,"&gt;="&amp;$C$1,ResolvedDate,"&lt;="&amp;$F$1)</f>
        <v/>
      </c>
      <c r="G1375" s="137">
        <f>COUNTIFS(Severity,$B1375,AssignedDate,"&gt;=01/01/2017 12:00:00 AM",AssignedDate,"&lt;="&amp;$F$1)</f>
        <v/>
      </c>
      <c r="H1375" s="177" t="n"/>
      <c r="L1375" s="57" t="n">
        <v>0</v>
      </c>
      <c r="M1375" s="57" t="n"/>
    </row>
    <row r="1376" spans="1:13">
      <c r="A1376" s="137" t="n">
        <v>1</v>
      </c>
      <c r="B1376" s="100" t="s">
        <v>525</v>
      </c>
      <c r="C1376" s="137">
        <f>COUNTIFS(Severity,$B1376,AssignedDate,"&gt;="&amp;$C$1,AssignedDate,"&lt;="&amp;$F$1)</f>
        <v/>
      </c>
      <c r="D1376" s="137">
        <f>COUNTIFS(Severity,$B1376,Status,"&lt;&gt;Suspend",Status,"&lt;&gt;Assigned",Status,"&lt;&gt;Open",Status,"&lt;&gt;Hold",ResolvedDate,"&gt;="&amp;$C$1,ResolvedDate,"&lt;="&amp;$F$1)</f>
        <v/>
      </c>
      <c r="E1376" s="137">
        <f>COUNTIFS(Severity,$B1376,SLA_Breach,"&lt;&gt;Yes",Status,"&lt;&gt;Suspend",Status,"&lt;&gt;Assigned",Status,"&lt;&gt;Open",Status,"&lt;&gt;Hold&gt;",ResolvedDate,"&gt;="&amp;$C$1,ResolvedDate,"&lt;="&amp;$F$1)</f>
        <v/>
      </c>
      <c r="F1376" s="137">
        <f>COUNTIFS(Severity,$B1376,SLA_Breach,"Yes",Status,"&lt;&gt;Suspend",Status,"&lt;&gt;Assigned",Status,"&lt;&gt;Open",Status,"&lt;&gt;Hold&gt;",ResolvedDate,"&gt;="&amp;$C$1,ResolvedDate,"&lt;="&amp;$F$1)</f>
        <v/>
      </c>
      <c r="G1376" s="137">
        <f>COUNTIFS(Severity,$B1376,AssignedDate,"&gt;=01/01/2017 12:00:00 AM",AssignedDate,"&lt;="&amp;$F$1)</f>
        <v/>
      </c>
      <c r="H1376" s="177" t="n"/>
      <c r="L1376" s="57" t="n">
        <v>0</v>
      </c>
      <c r="M1376" s="57" t="n"/>
    </row>
    <row r="1377" spans="1:13">
      <c r="A1377" s="137" t="n">
        <v>1</v>
      </c>
      <c r="B1377" s="100" t="s">
        <v>525</v>
      </c>
      <c r="C1377" s="137">
        <f>COUNTIFS(Severity,$B1377,AssignedDate,"&gt;="&amp;$C$1,AssignedDate,"&lt;="&amp;$F$1)</f>
        <v/>
      </c>
      <c r="D1377" s="137">
        <f>COUNTIFS(Severity,$B1377,Status,"&lt;&gt;Suspend",Status,"&lt;&gt;Assigned",Status,"&lt;&gt;Open",Status,"&lt;&gt;Hold",ResolvedDate,"&gt;="&amp;$C$1,ResolvedDate,"&lt;="&amp;$F$1)</f>
        <v/>
      </c>
      <c r="E1377" s="137">
        <f>COUNTIFS(Severity,$B1377,SLA_Breach,"&lt;&gt;Yes",Status,"&lt;&gt;Suspend",Status,"&lt;&gt;Assigned",Status,"&lt;&gt;Open",Status,"&lt;&gt;Hold&gt;",ResolvedDate,"&gt;="&amp;$C$1,ResolvedDate,"&lt;="&amp;$F$1)</f>
        <v/>
      </c>
      <c r="F1377" s="137">
        <f>COUNTIFS(Severity,$B1377,SLA_Breach,"Yes",Status,"&lt;&gt;Suspend",Status,"&lt;&gt;Assigned",Status,"&lt;&gt;Open",Status,"&lt;&gt;Hold&gt;",ResolvedDate,"&gt;="&amp;$C$1,ResolvedDate,"&lt;="&amp;$F$1)</f>
        <v/>
      </c>
      <c r="G1377" s="137">
        <f>COUNTIFS(Severity,$B1377,AssignedDate,"&gt;=01/01/2017 12:00:00 AM",AssignedDate,"&lt;="&amp;$F$1)</f>
        <v/>
      </c>
      <c r="H1377" s="177" t="n"/>
      <c r="L1377" s="57" t="n">
        <v>0</v>
      </c>
      <c r="M1377" s="57" t="n"/>
    </row>
    <row r="1378" spans="1:13">
      <c r="A1378" s="137" t="n">
        <v>1</v>
      </c>
      <c r="B1378" s="100" t="s">
        <v>525</v>
      </c>
      <c r="C1378" s="137">
        <f>COUNTIFS(Severity,$B1378,AssignedDate,"&gt;="&amp;$C$1,AssignedDate,"&lt;="&amp;$F$1)</f>
        <v/>
      </c>
      <c r="D1378" s="137">
        <f>COUNTIFS(Severity,$B1378,Status,"&lt;&gt;Suspend",Status,"&lt;&gt;Assigned",Status,"&lt;&gt;Open",Status,"&lt;&gt;Hold",ResolvedDate,"&gt;="&amp;$C$1,ResolvedDate,"&lt;="&amp;$F$1)</f>
        <v/>
      </c>
      <c r="E1378" s="137">
        <f>COUNTIFS(Severity,$B1378,SLA_Breach,"&lt;&gt;Yes",Status,"&lt;&gt;Suspend",Status,"&lt;&gt;Assigned",Status,"&lt;&gt;Open",Status,"&lt;&gt;Hold&gt;",ResolvedDate,"&gt;="&amp;$C$1,ResolvedDate,"&lt;="&amp;$F$1)</f>
        <v/>
      </c>
      <c r="F1378" s="137">
        <f>COUNTIFS(Severity,$B1378,SLA_Breach,"Yes",Status,"&lt;&gt;Suspend",Status,"&lt;&gt;Assigned",Status,"&lt;&gt;Open",Status,"&lt;&gt;Hold&gt;",ResolvedDate,"&gt;="&amp;$C$1,ResolvedDate,"&lt;="&amp;$F$1)</f>
        <v/>
      </c>
      <c r="G1378" s="137">
        <f>COUNTIFS(Severity,$B1378,AssignedDate,"&gt;=01/01/2017 12:00:00 AM",AssignedDate,"&lt;="&amp;$F$1)</f>
        <v/>
      </c>
      <c r="H1378" s="177" t="n"/>
      <c r="L1378" s="57" t="n">
        <v>0</v>
      </c>
      <c r="M1378" s="57" t="n"/>
    </row>
    <row r="1379" spans="1:13">
      <c r="A1379" s="137" t="n">
        <v>1</v>
      </c>
      <c r="B1379" s="100" t="s">
        <v>525</v>
      </c>
      <c r="C1379" s="137">
        <f>COUNTIFS(Severity,$B1379,AssignedDate,"&gt;="&amp;$C$1,AssignedDate,"&lt;="&amp;$F$1)</f>
        <v/>
      </c>
      <c r="D1379" s="137">
        <f>COUNTIFS(Severity,$B1379,Status,"&lt;&gt;Suspend",Status,"&lt;&gt;Assigned",Status,"&lt;&gt;Open",Status,"&lt;&gt;Hold",ResolvedDate,"&gt;="&amp;$C$1,ResolvedDate,"&lt;="&amp;$F$1)</f>
        <v/>
      </c>
      <c r="E1379" s="137">
        <f>COUNTIFS(Severity,$B1379,SLA_Breach,"&lt;&gt;Yes",Status,"&lt;&gt;Suspend",Status,"&lt;&gt;Assigned",Status,"&lt;&gt;Open",Status,"&lt;&gt;Hold&gt;",ResolvedDate,"&gt;="&amp;$C$1,ResolvedDate,"&lt;="&amp;$F$1)</f>
        <v/>
      </c>
      <c r="F1379" s="137">
        <f>COUNTIFS(Severity,$B1379,SLA_Breach,"Yes",Status,"&lt;&gt;Suspend",Status,"&lt;&gt;Assigned",Status,"&lt;&gt;Open",Status,"&lt;&gt;Hold&gt;",ResolvedDate,"&gt;="&amp;$C$1,ResolvedDate,"&lt;="&amp;$F$1)</f>
        <v/>
      </c>
      <c r="G1379" s="137">
        <f>COUNTIFS(Severity,$B1379,AssignedDate,"&gt;=01/01/2017 12:00:00 AM",AssignedDate,"&lt;="&amp;$F$1)</f>
        <v/>
      </c>
      <c r="H1379" s="177" t="n"/>
      <c r="L1379" s="57" t="n">
        <v>0</v>
      </c>
      <c r="M1379" s="57" t="n"/>
    </row>
    <row r="1380" spans="1:13">
      <c r="A1380" s="137" t="n">
        <v>1</v>
      </c>
      <c r="B1380" s="100" t="s">
        <v>525</v>
      </c>
      <c r="C1380" s="137">
        <f>COUNTIFS(Severity,$B1380,AssignedDate,"&gt;="&amp;$C$1,AssignedDate,"&lt;="&amp;$F$1)</f>
        <v/>
      </c>
      <c r="D1380" s="137">
        <f>COUNTIFS(Severity,$B1380,Status,"&lt;&gt;Suspend",Status,"&lt;&gt;Assigned",Status,"&lt;&gt;Open",Status,"&lt;&gt;Hold",ResolvedDate,"&gt;="&amp;$C$1,ResolvedDate,"&lt;="&amp;$F$1)</f>
        <v/>
      </c>
      <c r="E1380" s="137">
        <f>COUNTIFS(Severity,$B1380,SLA_Breach,"&lt;&gt;Yes",Status,"&lt;&gt;Suspend",Status,"&lt;&gt;Assigned",Status,"&lt;&gt;Open",Status,"&lt;&gt;Hold&gt;",ResolvedDate,"&gt;="&amp;$C$1,ResolvedDate,"&lt;="&amp;$F$1)</f>
        <v/>
      </c>
      <c r="F1380" s="137">
        <f>COUNTIFS(Severity,$B1380,SLA_Breach,"Yes",Status,"&lt;&gt;Suspend",Status,"&lt;&gt;Assigned",Status,"&lt;&gt;Open",Status,"&lt;&gt;Hold&gt;",ResolvedDate,"&gt;="&amp;$C$1,ResolvedDate,"&lt;="&amp;$F$1)</f>
        <v/>
      </c>
      <c r="G1380" s="137">
        <f>COUNTIFS(Severity,$B1380,AssignedDate,"&gt;=01/01/2017 12:00:00 AM",AssignedDate,"&lt;="&amp;$F$1)</f>
        <v/>
      </c>
      <c r="H1380" s="177" t="n"/>
      <c r="L1380" s="57" t="n">
        <v>0</v>
      </c>
      <c r="M1380" s="57" t="n"/>
    </row>
    <row r="1381" spans="1:13">
      <c r="A1381" s="137" t="n">
        <v>1</v>
      </c>
      <c r="B1381" s="100" t="s">
        <v>525</v>
      </c>
      <c r="C1381" s="137">
        <f>COUNTIFS(Severity,$B1381,AssignedDate,"&gt;="&amp;$C$1,AssignedDate,"&lt;="&amp;$F$1)</f>
        <v/>
      </c>
      <c r="D1381" s="137">
        <f>COUNTIFS(Severity,$B1381,Status,"&lt;&gt;Suspend",Status,"&lt;&gt;Assigned",Status,"&lt;&gt;Open",Status,"&lt;&gt;Hold",ResolvedDate,"&gt;="&amp;$C$1,ResolvedDate,"&lt;="&amp;$F$1)</f>
        <v/>
      </c>
      <c r="E1381" s="137">
        <f>COUNTIFS(Severity,$B1381,SLA_Breach,"&lt;&gt;Yes",Status,"&lt;&gt;Suspend",Status,"&lt;&gt;Assigned",Status,"&lt;&gt;Open",Status,"&lt;&gt;Hold&gt;",ResolvedDate,"&gt;="&amp;$C$1,ResolvedDate,"&lt;="&amp;$F$1)</f>
        <v/>
      </c>
      <c r="F1381" s="137">
        <f>COUNTIFS(Severity,$B1381,SLA_Breach,"Yes",Status,"&lt;&gt;Suspend",Status,"&lt;&gt;Assigned",Status,"&lt;&gt;Open",Status,"&lt;&gt;Hold&gt;",ResolvedDate,"&gt;="&amp;$C$1,ResolvedDate,"&lt;="&amp;$F$1)</f>
        <v/>
      </c>
      <c r="G1381" s="137">
        <f>COUNTIFS(Severity,$B1381,AssignedDate,"&gt;=01/01/2017 12:00:00 AM",AssignedDate,"&lt;="&amp;$F$1)</f>
        <v/>
      </c>
      <c r="H1381" s="177" t="n"/>
      <c r="L1381" s="57" t="n">
        <v>0</v>
      </c>
      <c r="M1381" s="57" t="n"/>
    </row>
    <row r="1382" spans="1:13">
      <c r="A1382" s="137" t="n">
        <v>1</v>
      </c>
      <c r="B1382" s="100" t="s">
        <v>525</v>
      </c>
      <c r="C1382" s="137">
        <f>COUNTIFS(Severity,$B1382,AssignedDate,"&gt;="&amp;$C$1,AssignedDate,"&lt;="&amp;$F$1)</f>
        <v/>
      </c>
      <c r="D1382" s="137">
        <f>COUNTIFS(Severity,$B1382,Status,"&lt;&gt;Suspend",Status,"&lt;&gt;Assigned",Status,"&lt;&gt;Open",Status,"&lt;&gt;Hold",ResolvedDate,"&gt;="&amp;$C$1,ResolvedDate,"&lt;="&amp;$F$1)</f>
        <v/>
      </c>
      <c r="E1382" s="137">
        <f>COUNTIFS(Severity,$B1382,SLA_Breach,"&lt;&gt;Yes",Status,"&lt;&gt;Suspend",Status,"&lt;&gt;Assigned",Status,"&lt;&gt;Open",Status,"&lt;&gt;Hold&gt;",ResolvedDate,"&gt;="&amp;$C$1,ResolvedDate,"&lt;="&amp;$F$1)</f>
        <v/>
      </c>
      <c r="F1382" s="137">
        <f>COUNTIFS(Severity,$B1382,SLA_Breach,"Yes",Status,"&lt;&gt;Suspend",Status,"&lt;&gt;Assigned",Status,"&lt;&gt;Open",Status,"&lt;&gt;Hold&gt;",ResolvedDate,"&gt;="&amp;$C$1,ResolvedDate,"&lt;="&amp;$F$1)</f>
        <v/>
      </c>
      <c r="G1382" s="137">
        <f>COUNTIFS(Severity,$B1382,AssignedDate,"&gt;=01/01/2017 12:00:00 AM",AssignedDate,"&lt;="&amp;$F$1)</f>
        <v/>
      </c>
      <c r="H1382" s="177" t="n"/>
      <c r="L1382" s="57" t="n">
        <v>0</v>
      </c>
      <c r="M1382" s="57" t="n"/>
    </row>
    <row r="1383" spans="1:13">
      <c r="A1383" s="137" t="n">
        <v>1</v>
      </c>
      <c r="B1383" s="100" t="s">
        <v>525</v>
      </c>
      <c r="C1383" s="137">
        <f>COUNTIFS(Severity,$B1383,AssignedDate,"&gt;="&amp;$C$1,AssignedDate,"&lt;="&amp;$F$1)</f>
        <v/>
      </c>
      <c r="D1383" s="137">
        <f>COUNTIFS(Severity,$B1383,Status,"&lt;&gt;Suspend",Status,"&lt;&gt;Assigned",Status,"&lt;&gt;Open",Status,"&lt;&gt;Hold",ResolvedDate,"&gt;="&amp;$C$1,ResolvedDate,"&lt;="&amp;$F$1)</f>
        <v/>
      </c>
      <c r="E1383" s="137">
        <f>COUNTIFS(Severity,$B1383,SLA_Breach,"&lt;&gt;Yes",Status,"&lt;&gt;Suspend",Status,"&lt;&gt;Assigned",Status,"&lt;&gt;Open",Status,"&lt;&gt;Hold&gt;",ResolvedDate,"&gt;="&amp;$C$1,ResolvedDate,"&lt;="&amp;$F$1)</f>
        <v/>
      </c>
      <c r="F1383" s="137">
        <f>COUNTIFS(Severity,$B1383,SLA_Breach,"Yes",Status,"&lt;&gt;Suspend",Status,"&lt;&gt;Assigned",Status,"&lt;&gt;Open",Status,"&lt;&gt;Hold&gt;",ResolvedDate,"&gt;="&amp;$C$1,ResolvedDate,"&lt;="&amp;$F$1)</f>
        <v/>
      </c>
      <c r="G1383" s="137">
        <f>COUNTIFS(Severity,$B1383,AssignedDate,"&gt;=01/01/2017 12:00:00 AM",AssignedDate,"&lt;="&amp;$F$1)</f>
        <v/>
      </c>
      <c r="H1383" s="177" t="n"/>
      <c r="L1383" s="57" t="n">
        <v>0</v>
      </c>
      <c r="M1383" s="57" t="n"/>
    </row>
    <row r="1384" spans="1:13">
      <c r="A1384" s="137" t="n">
        <v>1</v>
      </c>
      <c r="B1384" s="100" t="s">
        <v>525</v>
      </c>
      <c r="C1384" s="137">
        <f>COUNTIFS(Severity,$B1384,AssignedDate,"&gt;="&amp;$C$1,AssignedDate,"&lt;="&amp;$F$1)</f>
        <v/>
      </c>
      <c r="D1384" s="137">
        <f>COUNTIFS(Severity,$B1384,Status,"&lt;&gt;Suspend",Status,"&lt;&gt;Assigned",Status,"&lt;&gt;Open",Status,"&lt;&gt;Hold",ResolvedDate,"&gt;="&amp;$C$1,ResolvedDate,"&lt;="&amp;$F$1)</f>
        <v/>
      </c>
      <c r="E1384" s="137">
        <f>COUNTIFS(Severity,$B1384,SLA_Breach,"&lt;&gt;Yes",Status,"&lt;&gt;Suspend",Status,"&lt;&gt;Assigned",Status,"&lt;&gt;Open",Status,"&lt;&gt;Hold&gt;",ResolvedDate,"&gt;="&amp;$C$1,ResolvedDate,"&lt;="&amp;$F$1)</f>
        <v/>
      </c>
      <c r="F1384" s="137">
        <f>COUNTIFS(Severity,$B1384,SLA_Breach,"Yes",Status,"&lt;&gt;Suspend",Status,"&lt;&gt;Assigned",Status,"&lt;&gt;Open",Status,"&lt;&gt;Hold&gt;",ResolvedDate,"&gt;="&amp;$C$1,ResolvedDate,"&lt;="&amp;$F$1)</f>
        <v/>
      </c>
      <c r="G1384" s="137">
        <f>COUNTIFS(Severity,$B1384,AssignedDate,"&gt;=01/01/2017 12:00:00 AM",AssignedDate,"&lt;="&amp;$F$1)</f>
        <v/>
      </c>
      <c r="H1384" s="177" t="n"/>
      <c r="L1384" s="57" t="n">
        <v>0</v>
      </c>
      <c r="M1384" s="57" t="n"/>
    </row>
    <row r="1385" spans="1:13">
      <c r="A1385" s="137" t="n">
        <v>1</v>
      </c>
      <c r="B1385" s="100" t="s">
        <v>525</v>
      </c>
      <c r="C1385" s="137">
        <f>COUNTIFS(Severity,$B1385,AssignedDate,"&gt;="&amp;$C$1,AssignedDate,"&lt;="&amp;$F$1)</f>
        <v/>
      </c>
      <c r="D1385" s="137">
        <f>COUNTIFS(Severity,$B1385,Status,"&lt;&gt;Suspend",Status,"&lt;&gt;Assigned",Status,"&lt;&gt;Open",Status,"&lt;&gt;Hold",ResolvedDate,"&gt;="&amp;$C$1,ResolvedDate,"&lt;="&amp;$F$1)</f>
        <v/>
      </c>
      <c r="E1385" s="137">
        <f>COUNTIFS(Severity,$B1385,SLA_Breach,"&lt;&gt;Yes",Status,"&lt;&gt;Suspend",Status,"&lt;&gt;Assigned",Status,"&lt;&gt;Open",Status,"&lt;&gt;Hold&gt;",ResolvedDate,"&gt;="&amp;$C$1,ResolvedDate,"&lt;="&amp;$F$1)</f>
        <v/>
      </c>
      <c r="F1385" s="137">
        <f>COUNTIFS(Severity,$B1385,SLA_Breach,"Yes",Status,"&lt;&gt;Suspend",Status,"&lt;&gt;Assigned",Status,"&lt;&gt;Open",Status,"&lt;&gt;Hold&gt;",ResolvedDate,"&gt;="&amp;$C$1,ResolvedDate,"&lt;="&amp;$F$1)</f>
        <v/>
      </c>
      <c r="G1385" s="137">
        <f>COUNTIFS(Severity,$B1385,AssignedDate,"&gt;=01/01/2017 12:00:00 AM",AssignedDate,"&lt;="&amp;$F$1)</f>
        <v/>
      </c>
      <c r="H1385" s="177" t="n"/>
      <c r="L1385" s="57" t="n">
        <v>0</v>
      </c>
      <c r="M1385" s="57" t="n"/>
    </row>
    <row r="1386" spans="1:13">
      <c r="A1386" s="137" t="n">
        <v>1</v>
      </c>
      <c r="B1386" s="100" t="s">
        <v>525</v>
      </c>
      <c r="C1386" s="137">
        <f>COUNTIFS(Severity,$B1386,AssignedDate,"&gt;="&amp;$C$1,AssignedDate,"&lt;="&amp;$F$1)</f>
        <v/>
      </c>
      <c r="D1386" s="137">
        <f>COUNTIFS(Severity,$B1386,Status,"&lt;&gt;Suspend",Status,"&lt;&gt;Assigned",Status,"&lt;&gt;Open",Status,"&lt;&gt;Hold",ResolvedDate,"&gt;="&amp;$C$1,ResolvedDate,"&lt;="&amp;$F$1)</f>
        <v/>
      </c>
      <c r="E1386" s="137">
        <f>COUNTIFS(Severity,$B1386,SLA_Breach,"&lt;&gt;Yes",Status,"&lt;&gt;Suspend",Status,"&lt;&gt;Assigned",Status,"&lt;&gt;Open",Status,"&lt;&gt;Hold&gt;",ResolvedDate,"&gt;="&amp;$C$1,ResolvedDate,"&lt;="&amp;$F$1)</f>
        <v/>
      </c>
      <c r="F1386" s="137">
        <f>COUNTIFS(Severity,$B1386,SLA_Breach,"Yes",Status,"&lt;&gt;Suspend",Status,"&lt;&gt;Assigned",Status,"&lt;&gt;Open",Status,"&lt;&gt;Hold&gt;",ResolvedDate,"&gt;="&amp;$C$1,ResolvedDate,"&lt;="&amp;$F$1)</f>
        <v/>
      </c>
      <c r="G1386" s="137">
        <f>COUNTIFS(Severity,$B1386,AssignedDate,"&gt;=01/01/2017 12:00:00 AM",AssignedDate,"&lt;="&amp;$F$1)</f>
        <v/>
      </c>
      <c r="H1386" s="177" t="n"/>
      <c r="L1386" s="57" t="n">
        <v>0</v>
      </c>
      <c r="M1386" s="57" t="n"/>
    </row>
    <row r="1387" spans="1:13">
      <c r="A1387" s="137" t="n">
        <v>1</v>
      </c>
      <c r="B1387" s="100" t="s">
        <v>525</v>
      </c>
      <c r="C1387" s="137">
        <f>COUNTIFS(Severity,$B1387,AssignedDate,"&gt;="&amp;$C$1,AssignedDate,"&lt;="&amp;$F$1)</f>
        <v/>
      </c>
      <c r="D1387" s="137">
        <f>COUNTIFS(Severity,$B1387,Status,"&lt;&gt;Suspend",Status,"&lt;&gt;Assigned",Status,"&lt;&gt;Open",Status,"&lt;&gt;Hold",ResolvedDate,"&gt;="&amp;$C$1,ResolvedDate,"&lt;="&amp;$F$1)</f>
        <v/>
      </c>
      <c r="E1387" s="137">
        <f>COUNTIFS(Severity,$B1387,SLA_Breach,"&lt;&gt;Yes",Status,"&lt;&gt;Suspend",Status,"&lt;&gt;Assigned",Status,"&lt;&gt;Open",Status,"&lt;&gt;Hold&gt;",ResolvedDate,"&gt;="&amp;$C$1,ResolvedDate,"&lt;="&amp;$F$1)</f>
        <v/>
      </c>
      <c r="F1387" s="137">
        <f>COUNTIFS(Severity,$B1387,SLA_Breach,"Yes",Status,"&lt;&gt;Suspend",Status,"&lt;&gt;Assigned",Status,"&lt;&gt;Open",Status,"&lt;&gt;Hold&gt;",ResolvedDate,"&gt;="&amp;$C$1,ResolvedDate,"&lt;="&amp;$F$1)</f>
        <v/>
      </c>
      <c r="G1387" s="137">
        <f>COUNTIFS(Severity,$B1387,AssignedDate,"&gt;=01/01/2017 12:00:00 AM",AssignedDate,"&lt;="&amp;$F$1)</f>
        <v/>
      </c>
      <c r="H1387" s="177" t="n"/>
      <c r="L1387" s="57" t="n">
        <v>0</v>
      </c>
      <c r="M1387" s="57" t="n"/>
    </row>
    <row r="1388" spans="1:13">
      <c r="A1388" s="137" t="n">
        <v>1</v>
      </c>
      <c r="B1388" s="100" t="s">
        <v>525</v>
      </c>
      <c r="C1388" s="137">
        <f>COUNTIFS(Severity,$B1388,AssignedDate,"&gt;="&amp;$C$1,AssignedDate,"&lt;="&amp;$F$1)</f>
        <v/>
      </c>
      <c r="D1388" s="137">
        <f>COUNTIFS(Severity,$B1388,Status,"&lt;&gt;Suspend",Status,"&lt;&gt;Assigned",Status,"&lt;&gt;Open",Status,"&lt;&gt;Hold",ResolvedDate,"&gt;="&amp;$C$1,ResolvedDate,"&lt;="&amp;$F$1)</f>
        <v/>
      </c>
      <c r="E1388" s="137">
        <f>COUNTIFS(Severity,$B1388,SLA_Breach,"&lt;&gt;Yes",Status,"&lt;&gt;Suspend",Status,"&lt;&gt;Assigned",Status,"&lt;&gt;Open",Status,"&lt;&gt;Hold&gt;",ResolvedDate,"&gt;="&amp;$C$1,ResolvedDate,"&lt;="&amp;$F$1)</f>
        <v/>
      </c>
      <c r="F1388" s="137">
        <f>COUNTIFS(Severity,$B1388,SLA_Breach,"Yes",Status,"&lt;&gt;Suspend",Status,"&lt;&gt;Assigned",Status,"&lt;&gt;Open",Status,"&lt;&gt;Hold&gt;",ResolvedDate,"&gt;="&amp;$C$1,ResolvedDate,"&lt;="&amp;$F$1)</f>
        <v/>
      </c>
      <c r="G1388" s="137">
        <f>COUNTIFS(Severity,$B1388,AssignedDate,"&gt;=01/01/2017 12:00:00 AM",AssignedDate,"&lt;="&amp;$F$1)</f>
        <v/>
      </c>
      <c r="H1388" s="177" t="n"/>
      <c r="L1388" s="57" t="n">
        <v>0</v>
      </c>
      <c r="M1388" s="57" t="n"/>
    </row>
    <row r="1389" spans="1:13">
      <c r="A1389" s="137" t="n">
        <v>1</v>
      </c>
      <c r="B1389" s="100" t="s">
        <v>525</v>
      </c>
      <c r="C1389" s="137">
        <f>COUNTIFS(Severity,$B1389,AssignedDate,"&gt;="&amp;$C$1,AssignedDate,"&lt;="&amp;$F$1)</f>
        <v/>
      </c>
      <c r="D1389" s="137">
        <f>COUNTIFS(Severity,$B1389,Status,"&lt;&gt;Suspend",Status,"&lt;&gt;Assigned",Status,"&lt;&gt;Open",Status,"&lt;&gt;Hold",ResolvedDate,"&gt;="&amp;$C$1,ResolvedDate,"&lt;="&amp;$F$1)</f>
        <v/>
      </c>
      <c r="E1389" s="137">
        <f>COUNTIFS(Severity,$B1389,SLA_Breach,"&lt;&gt;Yes",Status,"&lt;&gt;Suspend",Status,"&lt;&gt;Assigned",Status,"&lt;&gt;Open",Status,"&lt;&gt;Hold&gt;",ResolvedDate,"&gt;="&amp;$C$1,ResolvedDate,"&lt;="&amp;$F$1)</f>
        <v/>
      </c>
      <c r="F1389" s="137">
        <f>COUNTIFS(Severity,$B1389,SLA_Breach,"Yes",Status,"&lt;&gt;Suspend",Status,"&lt;&gt;Assigned",Status,"&lt;&gt;Open",Status,"&lt;&gt;Hold&gt;",ResolvedDate,"&gt;="&amp;$C$1,ResolvedDate,"&lt;="&amp;$F$1)</f>
        <v/>
      </c>
      <c r="G1389" s="137">
        <f>COUNTIFS(Severity,$B1389,AssignedDate,"&gt;=01/01/2017 12:00:00 AM",AssignedDate,"&lt;="&amp;$F$1)</f>
        <v/>
      </c>
      <c r="H1389" s="177" t="n"/>
      <c r="L1389" s="57" t="n">
        <v>0</v>
      </c>
      <c r="M1389" s="57" t="n"/>
    </row>
    <row r="1390" spans="1:13">
      <c r="A1390" s="137" t="n">
        <v>1</v>
      </c>
      <c r="B1390" s="100" t="s">
        <v>525</v>
      </c>
      <c r="C1390" s="137">
        <f>COUNTIFS(Severity,$B1390,AssignedDate,"&gt;="&amp;$C$1,AssignedDate,"&lt;="&amp;$F$1)</f>
        <v/>
      </c>
      <c r="D1390" s="137">
        <f>COUNTIFS(Severity,$B1390,Status,"&lt;&gt;Suspend",Status,"&lt;&gt;Assigned",Status,"&lt;&gt;Open",Status,"&lt;&gt;Hold",ResolvedDate,"&gt;="&amp;$C$1,ResolvedDate,"&lt;="&amp;$F$1)</f>
        <v/>
      </c>
      <c r="E1390" s="137">
        <f>COUNTIFS(Severity,$B1390,SLA_Breach,"&lt;&gt;Yes",Status,"&lt;&gt;Suspend",Status,"&lt;&gt;Assigned",Status,"&lt;&gt;Open",Status,"&lt;&gt;Hold&gt;",ResolvedDate,"&gt;="&amp;$C$1,ResolvedDate,"&lt;="&amp;$F$1)</f>
        <v/>
      </c>
      <c r="F1390" s="137">
        <f>COUNTIFS(Severity,$B1390,SLA_Breach,"Yes",Status,"&lt;&gt;Suspend",Status,"&lt;&gt;Assigned",Status,"&lt;&gt;Open",Status,"&lt;&gt;Hold&gt;",ResolvedDate,"&gt;="&amp;$C$1,ResolvedDate,"&lt;="&amp;$F$1)</f>
        <v/>
      </c>
      <c r="G1390" s="137">
        <f>COUNTIFS(Severity,$B1390,AssignedDate,"&gt;=01/01/2017 12:00:00 AM",AssignedDate,"&lt;="&amp;$F$1)</f>
        <v/>
      </c>
      <c r="H1390" s="177" t="n"/>
      <c r="L1390" s="57" t="n">
        <v>0</v>
      </c>
      <c r="M1390" s="57" t="n"/>
    </row>
    <row r="1391" spans="1:13">
      <c r="A1391" s="137" t="n">
        <v>1</v>
      </c>
      <c r="B1391" s="100" t="s">
        <v>525</v>
      </c>
      <c r="C1391" s="137">
        <f>COUNTIFS(Severity,$B1391,AssignedDate,"&gt;="&amp;$C$1,AssignedDate,"&lt;="&amp;$F$1)</f>
        <v/>
      </c>
      <c r="D1391" s="137">
        <f>COUNTIFS(Severity,$B1391,Status,"&lt;&gt;Suspend",Status,"&lt;&gt;Assigned",Status,"&lt;&gt;Open",Status,"&lt;&gt;Hold",ResolvedDate,"&gt;="&amp;$C$1,ResolvedDate,"&lt;="&amp;$F$1)</f>
        <v/>
      </c>
      <c r="E1391" s="137">
        <f>COUNTIFS(Severity,$B1391,SLA_Breach,"&lt;&gt;Yes",Status,"&lt;&gt;Suspend",Status,"&lt;&gt;Assigned",Status,"&lt;&gt;Open",Status,"&lt;&gt;Hold&gt;",ResolvedDate,"&gt;="&amp;$C$1,ResolvedDate,"&lt;="&amp;$F$1)</f>
        <v/>
      </c>
      <c r="F1391" s="137">
        <f>COUNTIFS(Severity,$B1391,SLA_Breach,"Yes",Status,"&lt;&gt;Suspend",Status,"&lt;&gt;Assigned",Status,"&lt;&gt;Open",Status,"&lt;&gt;Hold&gt;",ResolvedDate,"&gt;="&amp;$C$1,ResolvedDate,"&lt;="&amp;$F$1)</f>
        <v/>
      </c>
      <c r="G1391" s="137">
        <f>COUNTIFS(Severity,$B1391,AssignedDate,"&gt;=01/01/2017 12:00:00 AM",AssignedDate,"&lt;="&amp;$F$1)</f>
        <v/>
      </c>
      <c r="H1391" s="177" t="n"/>
      <c r="L1391" s="57" t="n">
        <v>0</v>
      </c>
      <c r="M1391" s="57" t="n"/>
    </row>
    <row r="1392" spans="1:13">
      <c r="A1392" s="137" t="n">
        <v>1</v>
      </c>
      <c r="B1392" s="100" t="s">
        <v>525</v>
      </c>
      <c r="C1392" s="137">
        <f>COUNTIFS(Severity,$B1392,AssignedDate,"&gt;="&amp;$C$1,AssignedDate,"&lt;="&amp;$F$1)</f>
        <v/>
      </c>
      <c r="D1392" s="137">
        <f>COUNTIFS(Severity,$B1392,Status,"&lt;&gt;Suspend",Status,"&lt;&gt;Assigned",Status,"&lt;&gt;Open",Status,"&lt;&gt;Hold",ResolvedDate,"&gt;="&amp;$C$1,ResolvedDate,"&lt;="&amp;$F$1)</f>
        <v/>
      </c>
      <c r="E1392" s="137">
        <f>COUNTIFS(Severity,$B1392,SLA_Breach,"&lt;&gt;Yes",Status,"&lt;&gt;Suspend",Status,"&lt;&gt;Assigned",Status,"&lt;&gt;Open",Status,"&lt;&gt;Hold&gt;",ResolvedDate,"&gt;="&amp;$C$1,ResolvedDate,"&lt;="&amp;$F$1)</f>
        <v/>
      </c>
      <c r="F1392" s="137">
        <f>COUNTIFS(Severity,$B1392,SLA_Breach,"Yes",Status,"&lt;&gt;Suspend",Status,"&lt;&gt;Assigned",Status,"&lt;&gt;Open",Status,"&lt;&gt;Hold&gt;",ResolvedDate,"&gt;="&amp;$C$1,ResolvedDate,"&lt;="&amp;$F$1)</f>
        <v/>
      </c>
      <c r="G1392" s="137">
        <f>COUNTIFS(Severity,$B1392,AssignedDate,"&gt;=01/01/2017 12:00:00 AM",AssignedDate,"&lt;="&amp;$F$1)</f>
        <v/>
      </c>
      <c r="H1392" s="177" t="n"/>
      <c r="L1392" s="57" t="n">
        <v>0</v>
      </c>
      <c r="M1392" s="57" t="n"/>
    </row>
    <row r="1393" spans="1:13">
      <c r="A1393" s="137" t="n">
        <v>1</v>
      </c>
      <c r="B1393" s="100" t="s">
        <v>525</v>
      </c>
      <c r="C1393" s="137">
        <f>COUNTIFS(Severity,$B1393,AssignedDate,"&gt;="&amp;$C$1,AssignedDate,"&lt;="&amp;$F$1)</f>
        <v/>
      </c>
      <c r="D1393" s="137">
        <f>COUNTIFS(Severity,$B1393,Status,"&lt;&gt;Suspend",Status,"&lt;&gt;Assigned",Status,"&lt;&gt;Open",Status,"&lt;&gt;Hold",ResolvedDate,"&gt;="&amp;$C$1,ResolvedDate,"&lt;="&amp;$F$1)</f>
        <v/>
      </c>
      <c r="E1393" s="137">
        <f>COUNTIFS(Severity,$B1393,SLA_Breach,"&lt;&gt;Yes",Status,"&lt;&gt;Suspend",Status,"&lt;&gt;Assigned",Status,"&lt;&gt;Open",Status,"&lt;&gt;Hold&gt;",ResolvedDate,"&gt;="&amp;$C$1,ResolvedDate,"&lt;="&amp;$F$1)</f>
        <v/>
      </c>
      <c r="F1393" s="137">
        <f>COUNTIFS(Severity,$B1393,SLA_Breach,"Yes",Status,"&lt;&gt;Suspend",Status,"&lt;&gt;Assigned",Status,"&lt;&gt;Open",Status,"&lt;&gt;Hold&gt;",ResolvedDate,"&gt;="&amp;$C$1,ResolvedDate,"&lt;="&amp;$F$1)</f>
        <v/>
      </c>
      <c r="G1393" s="137">
        <f>COUNTIFS(Severity,$B1393,AssignedDate,"&gt;=01/01/2017 12:00:00 AM",AssignedDate,"&lt;="&amp;$F$1)</f>
        <v/>
      </c>
      <c r="H1393" s="177" t="n"/>
      <c r="L1393" s="57" t="n">
        <v>0</v>
      </c>
      <c r="M1393" s="57" t="n"/>
    </row>
    <row r="1394" spans="1:13">
      <c r="A1394" s="137" t="n">
        <v>1</v>
      </c>
      <c r="B1394" s="100" t="s">
        <v>525</v>
      </c>
      <c r="C1394" s="137">
        <f>COUNTIFS(Severity,$B1394,AssignedDate,"&gt;="&amp;$C$1,AssignedDate,"&lt;="&amp;$F$1)</f>
        <v/>
      </c>
      <c r="D1394" s="137">
        <f>COUNTIFS(Severity,$B1394,Status,"&lt;&gt;Suspend",Status,"&lt;&gt;Assigned",Status,"&lt;&gt;Open",Status,"&lt;&gt;Hold",ResolvedDate,"&gt;="&amp;$C$1,ResolvedDate,"&lt;="&amp;$F$1)</f>
        <v/>
      </c>
      <c r="E1394" s="137">
        <f>COUNTIFS(Severity,$B1394,SLA_Breach,"&lt;&gt;Yes",Status,"&lt;&gt;Suspend",Status,"&lt;&gt;Assigned",Status,"&lt;&gt;Open",Status,"&lt;&gt;Hold&gt;",ResolvedDate,"&gt;="&amp;$C$1,ResolvedDate,"&lt;="&amp;$F$1)</f>
        <v/>
      </c>
      <c r="F1394" s="137">
        <f>COUNTIFS(Severity,$B1394,SLA_Breach,"Yes",Status,"&lt;&gt;Suspend",Status,"&lt;&gt;Assigned",Status,"&lt;&gt;Open",Status,"&lt;&gt;Hold&gt;",ResolvedDate,"&gt;="&amp;$C$1,ResolvedDate,"&lt;="&amp;$F$1)</f>
        <v/>
      </c>
      <c r="G1394" s="137">
        <f>COUNTIFS(Severity,$B1394,AssignedDate,"&gt;=01/01/2017 12:00:00 AM",AssignedDate,"&lt;="&amp;$F$1)</f>
        <v/>
      </c>
      <c r="H1394" s="177" t="n"/>
      <c r="L1394" s="57" t="n">
        <v>0</v>
      </c>
      <c r="M1394" s="57" t="n"/>
    </row>
    <row r="1395" spans="1:13">
      <c r="A1395" s="137" t="n">
        <v>1</v>
      </c>
      <c r="B1395" s="100" t="s">
        <v>525</v>
      </c>
      <c r="C1395" s="137">
        <f>COUNTIFS(Severity,$B1395,AssignedDate,"&gt;="&amp;$C$1,AssignedDate,"&lt;="&amp;$F$1)</f>
        <v/>
      </c>
      <c r="D1395" s="137">
        <f>COUNTIFS(Severity,$B1395,Status,"&lt;&gt;Suspend",Status,"&lt;&gt;Assigned",Status,"&lt;&gt;Open",Status,"&lt;&gt;Hold",ResolvedDate,"&gt;="&amp;$C$1,ResolvedDate,"&lt;="&amp;$F$1)</f>
        <v/>
      </c>
      <c r="E1395" s="137">
        <f>COUNTIFS(Severity,$B1395,SLA_Breach,"&lt;&gt;Yes",Status,"&lt;&gt;Suspend",Status,"&lt;&gt;Assigned",Status,"&lt;&gt;Open",Status,"&lt;&gt;Hold&gt;",ResolvedDate,"&gt;="&amp;$C$1,ResolvedDate,"&lt;="&amp;$F$1)</f>
        <v/>
      </c>
      <c r="F1395" s="137">
        <f>COUNTIFS(Severity,$B1395,SLA_Breach,"Yes",Status,"&lt;&gt;Suspend",Status,"&lt;&gt;Assigned",Status,"&lt;&gt;Open",Status,"&lt;&gt;Hold&gt;",ResolvedDate,"&gt;="&amp;$C$1,ResolvedDate,"&lt;="&amp;$F$1)</f>
        <v/>
      </c>
      <c r="G1395" s="137">
        <f>COUNTIFS(Severity,$B1395,AssignedDate,"&gt;=01/01/2017 12:00:00 AM",AssignedDate,"&lt;="&amp;$F$1)</f>
        <v/>
      </c>
      <c r="H1395" s="177" t="n"/>
      <c r="L1395" s="57" t="n">
        <v>0</v>
      </c>
      <c r="M1395" s="57" t="n"/>
    </row>
    <row r="1396" spans="1:13">
      <c r="A1396" s="137" t="n">
        <v>1</v>
      </c>
      <c r="B1396" s="100" t="s">
        <v>525</v>
      </c>
      <c r="C1396" s="137">
        <f>COUNTIFS(Severity,$B1396,AssignedDate,"&gt;="&amp;$C$1,AssignedDate,"&lt;="&amp;$F$1)</f>
        <v/>
      </c>
      <c r="D1396" s="137">
        <f>COUNTIFS(Severity,$B1396,Status,"&lt;&gt;Suspend",Status,"&lt;&gt;Assigned",Status,"&lt;&gt;Open",Status,"&lt;&gt;Hold",ResolvedDate,"&gt;="&amp;$C$1,ResolvedDate,"&lt;="&amp;$F$1)</f>
        <v/>
      </c>
      <c r="E1396" s="137">
        <f>COUNTIFS(Severity,$B1396,SLA_Breach,"&lt;&gt;Yes",Status,"&lt;&gt;Suspend",Status,"&lt;&gt;Assigned",Status,"&lt;&gt;Open",Status,"&lt;&gt;Hold&gt;",ResolvedDate,"&gt;="&amp;$C$1,ResolvedDate,"&lt;="&amp;$F$1)</f>
        <v/>
      </c>
      <c r="F1396" s="137">
        <f>COUNTIFS(Severity,$B1396,SLA_Breach,"Yes",Status,"&lt;&gt;Suspend",Status,"&lt;&gt;Assigned",Status,"&lt;&gt;Open",Status,"&lt;&gt;Hold&gt;",ResolvedDate,"&gt;="&amp;$C$1,ResolvedDate,"&lt;="&amp;$F$1)</f>
        <v/>
      </c>
      <c r="G1396" s="137">
        <f>COUNTIFS(Severity,$B1396,AssignedDate,"&gt;=01/01/2017 12:00:00 AM",AssignedDate,"&lt;="&amp;$F$1)</f>
        <v/>
      </c>
      <c r="H1396" s="177" t="n"/>
      <c r="L1396" s="57" t="n">
        <v>0</v>
      </c>
      <c r="M1396" s="57" t="n"/>
    </row>
    <row r="1397" spans="1:13">
      <c r="A1397" s="137" t="n">
        <v>1</v>
      </c>
      <c r="B1397" s="100" t="s">
        <v>525</v>
      </c>
      <c r="C1397" s="137">
        <f>COUNTIFS(Severity,$B1397,AssignedDate,"&gt;="&amp;$C$1,AssignedDate,"&lt;="&amp;$F$1)</f>
        <v/>
      </c>
      <c r="D1397" s="137">
        <f>COUNTIFS(Severity,$B1397,Status,"&lt;&gt;Suspend",Status,"&lt;&gt;Assigned",Status,"&lt;&gt;Open",Status,"&lt;&gt;Hold",ResolvedDate,"&gt;="&amp;$C$1,ResolvedDate,"&lt;="&amp;$F$1)</f>
        <v/>
      </c>
      <c r="E1397" s="137">
        <f>COUNTIFS(Severity,$B1397,SLA_Breach,"&lt;&gt;Yes",Status,"&lt;&gt;Suspend",Status,"&lt;&gt;Assigned",Status,"&lt;&gt;Open",Status,"&lt;&gt;Hold&gt;",ResolvedDate,"&gt;="&amp;$C$1,ResolvedDate,"&lt;="&amp;$F$1)</f>
        <v/>
      </c>
      <c r="F1397" s="137">
        <f>COUNTIFS(Severity,$B1397,SLA_Breach,"Yes",Status,"&lt;&gt;Suspend",Status,"&lt;&gt;Assigned",Status,"&lt;&gt;Open",Status,"&lt;&gt;Hold&gt;",ResolvedDate,"&gt;="&amp;$C$1,ResolvedDate,"&lt;="&amp;$F$1)</f>
        <v/>
      </c>
      <c r="G1397" s="137">
        <f>COUNTIFS(Severity,$B1397,AssignedDate,"&gt;=01/01/2017 12:00:00 AM",AssignedDate,"&lt;="&amp;$F$1)</f>
        <v/>
      </c>
      <c r="H1397" s="177" t="n"/>
      <c r="L1397" s="57" t="n">
        <v>0</v>
      </c>
      <c r="M1397" s="57" t="n"/>
    </row>
    <row r="1398" spans="1:13">
      <c r="A1398" s="137" t="n">
        <v>1</v>
      </c>
      <c r="B1398" s="100" t="s">
        <v>525</v>
      </c>
      <c r="C1398" s="137">
        <f>COUNTIFS(Severity,$B1398,AssignedDate,"&gt;="&amp;$C$1,AssignedDate,"&lt;="&amp;$F$1)</f>
        <v/>
      </c>
      <c r="D1398" s="137">
        <f>COUNTIFS(Severity,$B1398,Status,"&lt;&gt;Suspend",Status,"&lt;&gt;Assigned",Status,"&lt;&gt;Open",Status,"&lt;&gt;Hold",ResolvedDate,"&gt;="&amp;$C$1,ResolvedDate,"&lt;="&amp;$F$1)</f>
        <v/>
      </c>
      <c r="E1398" s="137">
        <f>COUNTIFS(Severity,$B1398,SLA_Breach,"&lt;&gt;Yes",Status,"&lt;&gt;Suspend",Status,"&lt;&gt;Assigned",Status,"&lt;&gt;Open",Status,"&lt;&gt;Hold&gt;",ResolvedDate,"&gt;="&amp;$C$1,ResolvedDate,"&lt;="&amp;$F$1)</f>
        <v/>
      </c>
      <c r="F1398" s="137">
        <f>COUNTIFS(Severity,$B1398,SLA_Breach,"Yes",Status,"&lt;&gt;Suspend",Status,"&lt;&gt;Assigned",Status,"&lt;&gt;Open",Status,"&lt;&gt;Hold&gt;",ResolvedDate,"&gt;="&amp;$C$1,ResolvedDate,"&lt;="&amp;$F$1)</f>
        <v/>
      </c>
      <c r="G1398" s="137">
        <f>COUNTIFS(Severity,$B1398,AssignedDate,"&gt;=01/01/2017 12:00:00 AM",AssignedDate,"&lt;="&amp;$F$1)</f>
        <v/>
      </c>
      <c r="H1398" s="177" t="n"/>
      <c r="L1398" s="57" t="n">
        <v>0</v>
      </c>
      <c r="M1398" s="57" t="n"/>
    </row>
    <row r="1399" spans="1:13">
      <c r="A1399" s="137" t="n">
        <v>1</v>
      </c>
      <c r="B1399" s="100" t="s">
        <v>525</v>
      </c>
      <c r="C1399" s="137">
        <f>COUNTIFS(Severity,$B1399,AssignedDate,"&gt;="&amp;$C$1,AssignedDate,"&lt;="&amp;$F$1)</f>
        <v/>
      </c>
      <c r="D1399" s="137">
        <f>COUNTIFS(Severity,$B1399,Status,"&lt;&gt;Suspend",Status,"&lt;&gt;Assigned",Status,"&lt;&gt;Open",Status,"&lt;&gt;Hold",ResolvedDate,"&gt;="&amp;$C$1,ResolvedDate,"&lt;="&amp;$F$1)</f>
        <v/>
      </c>
      <c r="E1399" s="137">
        <f>COUNTIFS(Severity,$B1399,SLA_Breach,"&lt;&gt;Yes",Status,"&lt;&gt;Suspend",Status,"&lt;&gt;Assigned",Status,"&lt;&gt;Open",Status,"&lt;&gt;Hold&gt;",ResolvedDate,"&gt;="&amp;$C$1,ResolvedDate,"&lt;="&amp;$F$1)</f>
        <v/>
      </c>
      <c r="F1399" s="137">
        <f>COUNTIFS(Severity,$B1399,SLA_Breach,"Yes",Status,"&lt;&gt;Suspend",Status,"&lt;&gt;Assigned",Status,"&lt;&gt;Open",Status,"&lt;&gt;Hold&gt;",ResolvedDate,"&gt;="&amp;$C$1,ResolvedDate,"&lt;="&amp;$F$1)</f>
        <v/>
      </c>
      <c r="G1399" s="137">
        <f>COUNTIFS(Severity,$B1399,AssignedDate,"&gt;=01/01/2017 12:00:00 AM",AssignedDate,"&lt;="&amp;$F$1)</f>
        <v/>
      </c>
      <c r="H1399" s="177" t="n"/>
      <c r="L1399" s="57" t="n">
        <v>0</v>
      </c>
      <c r="M1399" s="57" t="n"/>
    </row>
    <row r="1400" spans="1:13">
      <c r="A1400" s="137" t="n">
        <v>1</v>
      </c>
      <c r="B1400" s="100" t="s">
        <v>525</v>
      </c>
      <c r="C1400" s="137">
        <f>COUNTIFS(Severity,$B1400,AssignedDate,"&gt;="&amp;$C$1,AssignedDate,"&lt;="&amp;$F$1)</f>
        <v/>
      </c>
      <c r="D1400" s="137">
        <f>COUNTIFS(Severity,$B1400,Status,"&lt;&gt;Suspend",Status,"&lt;&gt;Assigned",Status,"&lt;&gt;Open",Status,"&lt;&gt;Hold",ResolvedDate,"&gt;="&amp;$C$1,ResolvedDate,"&lt;="&amp;$F$1)</f>
        <v/>
      </c>
      <c r="E1400" s="137">
        <f>COUNTIFS(Severity,$B1400,SLA_Breach,"&lt;&gt;Yes",Status,"&lt;&gt;Suspend",Status,"&lt;&gt;Assigned",Status,"&lt;&gt;Open",Status,"&lt;&gt;Hold&gt;",ResolvedDate,"&gt;="&amp;$C$1,ResolvedDate,"&lt;="&amp;$F$1)</f>
        <v/>
      </c>
      <c r="F1400" s="137">
        <f>COUNTIFS(Severity,$B1400,SLA_Breach,"Yes",Status,"&lt;&gt;Suspend",Status,"&lt;&gt;Assigned",Status,"&lt;&gt;Open",Status,"&lt;&gt;Hold&gt;",ResolvedDate,"&gt;="&amp;$C$1,ResolvedDate,"&lt;="&amp;$F$1)</f>
        <v/>
      </c>
      <c r="G1400" s="137">
        <f>COUNTIFS(Severity,$B1400,AssignedDate,"&gt;=01/01/2017 12:00:00 AM",AssignedDate,"&lt;="&amp;$F$1)</f>
        <v/>
      </c>
      <c r="H1400" s="177" t="n"/>
      <c r="L1400" s="57" t="n">
        <v>0</v>
      </c>
      <c r="M1400" s="57" t="n"/>
    </row>
    <row r="1401" spans="1:13">
      <c r="A1401" s="137" t="n">
        <v>1</v>
      </c>
      <c r="B1401" s="100" t="s">
        <v>525</v>
      </c>
      <c r="C1401" s="137">
        <f>COUNTIFS(Severity,$B1401,AssignedDate,"&gt;="&amp;$C$1,AssignedDate,"&lt;="&amp;$F$1)</f>
        <v/>
      </c>
      <c r="D1401" s="137">
        <f>COUNTIFS(Severity,$B1401,Status,"&lt;&gt;Suspend",Status,"&lt;&gt;Assigned",Status,"&lt;&gt;Open",Status,"&lt;&gt;Hold",ResolvedDate,"&gt;="&amp;$C$1,ResolvedDate,"&lt;="&amp;$F$1)</f>
        <v/>
      </c>
      <c r="E1401" s="137">
        <f>COUNTIFS(Severity,$B1401,SLA_Breach,"&lt;&gt;Yes",Status,"&lt;&gt;Suspend",Status,"&lt;&gt;Assigned",Status,"&lt;&gt;Open",Status,"&lt;&gt;Hold&gt;",ResolvedDate,"&gt;="&amp;$C$1,ResolvedDate,"&lt;="&amp;$F$1)</f>
        <v/>
      </c>
      <c r="F1401" s="137">
        <f>COUNTIFS(Severity,$B1401,SLA_Breach,"Yes",Status,"&lt;&gt;Suspend",Status,"&lt;&gt;Assigned",Status,"&lt;&gt;Open",Status,"&lt;&gt;Hold&gt;",ResolvedDate,"&gt;="&amp;$C$1,ResolvedDate,"&lt;="&amp;$F$1)</f>
        <v/>
      </c>
      <c r="G1401" s="137">
        <f>COUNTIFS(Severity,$B1401,AssignedDate,"&gt;=01/01/2017 12:00:00 AM",AssignedDate,"&lt;="&amp;$F$1)</f>
        <v/>
      </c>
      <c r="H1401" s="177" t="n"/>
      <c r="L1401" s="57" t="n">
        <v>0</v>
      </c>
      <c r="M1401" s="57" t="n"/>
    </row>
    <row r="1402" spans="1:13">
      <c r="A1402" s="137" t="n">
        <v>1</v>
      </c>
      <c r="B1402" s="100" t="s">
        <v>525</v>
      </c>
      <c r="C1402" s="137">
        <f>COUNTIFS(Severity,$B1402,AssignedDate,"&gt;="&amp;$C$1,AssignedDate,"&lt;="&amp;$F$1)</f>
        <v/>
      </c>
      <c r="D1402" s="137">
        <f>COUNTIFS(Severity,$B1402,Status,"&lt;&gt;Suspend",Status,"&lt;&gt;Assigned",Status,"&lt;&gt;Open",Status,"&lt;&gt;Hold",ResolvedDate,"&gt;="&amp;$C$1,ResolvedDate,"&lt;="&amp;$F$1)</f>
        <v/>
      </c>
      <c r="E1402" s="137">
        <f>COUNTIFS(Severity,$B1402,SLA_Breach,"&lt;&gt;Yes",Status,"&lt;&gt;Suspend",Status,"&lt;&gt;Assigned",Status,"&lt;&gt;Open",Status,"&lt;&gt;Hold&gt;",ResolvedDate,"&gt;="&amp;$C$1,ResolvedDate,"&lt;="&amp;$F$1)</f>
        <v/>
      </c>
      <c r="F1402" s="137">
        <f>COUNTIFS(Severity,$B1402,SLA_Breach,"Yes",Status,"&lt;&gt;Suspend",Status,"&lt;&gt;Assigned",Status,"&lt;&gt;Open",Status,"&lt;&gt;Hold&gt;",ResolvedDate,"&gt;="&amp;$C$1,ResolvedDate,"&lt;="&amp;$F$1)</f>
        <v/>
      </c>
      <c r="G1402" s="137">
        <f>COUNTIFS(Severity,$B1402,AssignedDate,"&gt;=01/01/2017 12:00:00 AM",AssignedDate,"&lt;="&amp;$F$1)</f>
        <v/>
      </c>
      <c r="H1402" s="177" t="n"/>
      <c r="L1402" s="57" t="n">
        <v>0</v>
      </c>
      <c r="M1402" s="57" t="n"/>
    </row>
    <row r="1403" spans="1:13">
      <c r="A1403" s="137" t="n">
        <v>1</v>
      </c>
      <c r="B1403" s="100" t="s">
        <v>525</v>
      </c>
      <c r="C1403" s="137">
        <f>COUNTIFS(Severity,$B1403,AssignedDate,"&gt;="&amp;$C$1,AssignedDate,"&lt;="&amp;$F$1)</f>
        <v/>
      </c>
      <c r="D1403" s="137">
        <f>COUNTIFS(Severity,$B1403,Status,"&lt;&gt;Suspend",Status,"&lt;&gt;Assigned",Status,"&lt;&gt;Open",Status,"&lt;&gt;Hold",ResolvedDate,"&gt;="&amp;$C$1,ResolvedDate,"&lt;="&amp;$F$1)</f>
        <v/>
      </c>
      <c r="E1403" s="137">
        <f>COUNTIFS(Severity,$B1403,SLA_Breach,"&lt;&gt;Yes",Status,"&lt;&gt;Suspend",Status,"&lt;&gt;Assigned",Status,"&lt;&gt;Open",Status,"&lt;&gt;Hold&gt;",ResolvedDate,"&gt;="&amp;$C$1,ResolvedDate,"&lt;="&amp;$F$1)</f>
        <v/>
      </c>
      <c r="F1403" s="137">
        <f>COUNTIFS(Severity,$B1403,SLA_Breach,"Yes",Status,"&lt;&gt;Suspend",Status,"&lt;&gt;Assigned",Status,"&lt;&gt;Open",Status,"&lt;&gt;Hold&gt;",ResolvedDate,"&gt;="&amp;$C$1,ResolvedDate,"&lt;="&amp;$F$1)</f>
        <v/>
      </c>
      <c r="G1403" s="137">
        <f>COUNTIFS(Severity,$B1403,AssignedDate,"&gt;=01/01/2017 12:00:00 AM",AssignedDate,"&lt;="&amp;$F$1)</f>
        <v/>
      </c>
      <c r="H1403" s="177" t="n"/>
      <c r="L1403" s="57" t="n">
        <v>0</v>
      </c>
      <c r="M1403" s="57" t="n"/>
    </row>
    <row r="1404" spans="1:13">
      <c r="A1404" s="137" t="n">
        <v>1</v>
      </c>
      <c r="B1404" s="100" t="s">
        <v>525</v>
      </c>
      <c r="C1404" s="137">
        <f>COUNTIFS(Severity,$B1404,AssignedDate,"&gt;="&amp;$C$1,AssignedDate,"&lt;="&amp;$F$1)</f>
        <v/>
      </c>
      <c r="D1404" s="137">
        <f>COUNTIFS(Severity,$B1404,Status,"&lt;&gt;Suspend",Status,"&lt;&gt;Assigned",Status,"&lt;&gt;Open",Status,"&lt;&gt;Hold",ResolvedDate,"&gt;="&amp;$C$1,ResolvedDate,"&lt;="&amp;$F$1)</f>
        <v/>
      </c>
      <c r="E1404" s="137">
        <f>COUNTIFS(Severity,$B1404,SLA_Breach,"&lt;&gt;Yes",Status,"&lt;&gt;Suspend",Status,"&lt;&gt;Assigned",Status,"&lt;&gt;Open",Status,"&lt;&gt;Hold&gt;",ResolvedDate,"&gt;="&amp;$C$1,ResolvedDate,"&lt;="&amp;$F$1)</f>
        <v/>
      </c>
      <c r="F1404" s="137">
        <f>COUNTIFS(Severity,$B1404,SLA_Breach,"Yes",Status,"&lt;&gt;Suspend",Status,"&lt;&gt;Assigned",Status,"&lt;&gt;Open",Status,"&lt;&gt;Hold&gt;",ResolvedDate,"&gt;="&amp;$C$1,ResolvedDate,"&lt;="&amp;$F$1)</f>
        <v/>
      </c>
      <c r="G1404" s="137">
        <f>COUNTIFS(Severity,$B1404,AssignedDate,"&gt;=01/01/2017 12:00:00 AM",AssignedDate,"&lt;="&amp;$F$1)</f>
        <v/>
      </c>
      <c r="H1404" s="177" t="n"/>
      <c r="L1404" s="57" t="n">
        <v>0</v>
      </c>
      <c r="M1404" s="57" t="n"/>
    </row>
    <row r="1405" spans="1:13">
      <c r="A1405" s="137" t="n">
        <v>1</v>
      </c>
      <c r="B1405" s="100" t="s">
        <v>525</v>
      </c>
      <c r="C1405" s="137">
        <f>COUNTIFS(Severity,$B1405,AssignedDate,"&gt;="&amp;$C$1,AssignedDate,"&lt;="&amp;$F$1)</f>
        <v/>
      </c>
      <c r="D1405" s="137">
        <f>COUNTIFS(Severity,$B1405,Status,"&lt;&gt;Suspend",Status,"&lt;&gt;Assigned",Status,"&lt;&gt;Open",Status,"&lt;&gt;Hold",ResolvedDate,"&gt;="&amp;$C$1,ResolvedDate,"&lt;="&amp;$F$1)</f>
        <v/>
      </c>
      <c r="E1405" s="137">
        <f>COUNTIFS(Severity,$B1405,SLA_Breach,"&lt;&gt;Yes",Status,"&lt;&gt;Suspend",Status,"&lt;&gt;Assigned",Status,"&lt;&gt;Open",Status,"&lt;&gt;Hold&gt;",ResolvedDate,"&gt;="&amp;$C$1,ResolvedDate,"&lt;="&amp;$F$1)</f>
        <v/>
      </c>
      <c r="F1405" s="137">
        <f>COUNTIFS(Severity,$B1405,SLA_Breach,"Yes",Status,"&lt;&gt;Suspend",Status,"&lt;&gt;Assigned",Status,"&lt;&gt;Open",Status,"&lt;&gt;Hold&gt;",ResolvedDate,"&gt;="&amp;$C$1,ResolvedDate,"&lt;="&amp;$F$1)</f>
        <v/>
      </c>
      <c r="G1405" s="137">
        <f>COUNTIFS(Severity,$B1405,AssignedDate,"&gt;=01/01/2017 12:00:00 AM",AssignedDate,"&lt;="&amp;$F$1)</f>
        <v/>
      </c>
      <c r="H1405" s="177" t="n"/>
      <c r="L1405" s="57" t="n">
        <v>0</v>
      </c>
      <c r="M1405" s="57" t="n"/>
    </row>
    <row r="1406" spans="1:13">
      <c r="A1406" s="137" t="n">
        <v>1</v>
      </c>
      <c r="B1406" s="100" t="s">
        <v>525</v>
      </c>
      <c r="C1406" s="137">
        <f>COUNTIFS(Severity,$B1406,AssignedDate,"&gt;="&amp;$C$1,AssignedDate,"&lt;="&amp;$F$1)</f>
        <v/>
      </c>
      <c r="D1406" s="137">
        <f>COUNTIFS(Severity,$B1406,Status,"&lt;&gt;Suspend",Status,"&lt;&gt;Assigned",Status,"&lt;&gt;Open",Status,"&lt;&gt;Hold",ResolvedDate,"&gt;="&amp;$C$1,ResolvedDate,"&lt;="&amp;$F$1)</f>
        <v/>
      </c>
      <c r="E1406" s="137">
        <f>COUNTIFS(Severity,$B1406,SLA_Breach,"&lt;&gt;Yes",Status,"&lt;&gt;Suspend",Status,"&lt;&gt;Assigned",Status,"&lt;&gt;Open",Status,"&lt;&gt;Hold&gt;",ResolvedDate,"&gt;="&amp;$C$1,ResolvedDate,"&lt;="&amp;$F$1)</f>
        <v/>
      </c>
      <c r="F1406" s="137">
        <f>COUNTIFS(Severity,$B1406,SLA_Breach,"Yes",Status,"&lt;&gt;Suspend",Status,"&lt;&gt;Assigned",Status,"&lt;&gt;Open",Status,"&lt;&gt;Hold&gt;",ResolvedDate,"&gt;="&amp;$C$1,ResolvedDate,"&lt;="&amp;$F$1)</f>
        <v/>
      </c>
      <c r="G1406" s="137">
        <f>COUNTIFS(Severity,$B1406,AssignedDate,"&gt;=01/01/2017 12:00:00 AM",AssignedDate,"&lt;="&amp;$F$1)</f>
        <v/>
      </c>
      <c r="H1406" s="177" t="n"/>
      <c r="L1406" s="57" t="n">
        <v>0</v>
      </c>
      <c r="M1406" s="57" t="n"/>
    </row>
    <row r="1407" spans="1:13">
      <c r="A1407" s="137" t="n">
        <v>1</v>
      </c>
      <c r="B1407" s="100" t="s">
        <v>525</v>
      </c>
      <c r="C1407" s="137">
        <f>COUNTIFS(Severity,$B1407,AssignedDate,"&gt;="&amp;$C$1,AssignedDate,"&lt;="&amp;$F$1)</f>
        <v/>
      </c>
      <c r="D1407" s="137">
        <f>COUNTIFS(Severity,$B1407,Status,"&lt;&gt;Suspend",Status,"&lt;&gt;Assigned",Status,"&lt;&gt;Open",Status,"&lt;&gt;Hold",ResolvedDate,"&gt;="&amp;$C$1,ResolvedDate,"&lt;="&amp;$F$1)</f>
        <v/>
      </c>
      <c r="E1407" s="137">
        <f>COUNTIFS(Severity,$B1407,SLA_Breach,"&lt;&gt;Yes",Status,"&lt;&gt;Suspend",Status,"&lt;&gt;Assigned",Status,"&lt;&gt;Open",Status,"&lt;&gt;Hold&gt;",ResolvedDate,"&gt;="&amp;$C$1,ResolvedDate,"&lt;="&amp;$F$1)</f>
        <v/>
      </c>
      <c r="F1407" s="137">
        <f>COUNTIFS(Severity,$B1407,SLA_Breach,"Yes",Status,"&lt;&gt;Suspend",Status,"&lt;&gt;Assigned",Status,"&lt;&gt;Open",Status,"&lt;&gt;Hold&gt;",ResolvedDate,"&gt;="&amp;$C$1,ResolvedDate,"&lt;="&amp;$F$1)</f>
        <v/>
      </c>
      <c r="G1407" s="137">
        <f>COUNTIFS(Severity,$B1407,AssignedDate,"&gt;=01/01/2017 12:00:00 AM",AssignedDate,"&lt;="&amp;$F$1)</f>
        <v/>
      </c>
      <c r="H1407" s="177" t="n"/>
      <c r="L1407" s="57" t="n">
        <v>0</v>
      </c>
      <c r="M1407" s="57" t="n"/>
    </row>
    <row r="1408" spans="1:13">
      <c r="A1408" s="137" t="n">
        <v>1</v>
      </c>
      <c r="B1408" s="100" t="s">
        <v>525</v>
      </c>
      <c r="C1408" s="137">
        <f>COUNTIFS(Severity,$B1408,AssignedDate,"&gt;="&amp;$C$1,AssignedDate,"&lt;="&amp;$F$1)</f>
        <v/>
      </c>
      <c r="D1408" s="137">
        <f>COUNTIFS(Severity,$B1408,Status,"&lt;&gt;Suspend",Status,"&lt;&gt;Assigned",Status,"&lt;&gt;Open",Status,"&lt;&gt;Hold",ResolvedDate,"&gt;="&amp;$C$1,ResolvedDate,"&lt;="&amp;$F$1)</f>
        <v/>
      </c>
      <c r="E1408" s="137">
        <f>COUNTIFS(Severity,$B1408,SLA_Breach,"&lt;&gt;Yes",Status,"&lt;&gt;Suspend",Status,"&lt;&gt;Assigned",Status,"&lt;&gt;Open",Status,"&lt;&gt;Hold&gt;",ResolvedDate,"&gt;="&amp;$C$1,ResolvedDate,"&lt;="&amp;$F$1)</f>
        <v/>
      </c>
      <c r="F1408" s="137">
        <f>COUNTIFS(Severity,$B1408,SLA_Breach,"Yes",Status,"&lt;&gt;Suspend",Status,"&lt;&gt;Assigned",Status,"&lt;&gt;Open",Status,"&lt;&gt;Hold&gt;",ResolvedDate,"&gt;="&amp;$C$1,ResolvedDate,"&lt;="&amp;$F$1)</f>
        <v/>
      </c>
      <c r="G1408" s="137">
        <f>COUNTIFS(Severity,$B1408,AssignedDate,"&gt;=01/01/2017 12:00:00 AM",AssignedDate,"&lt;="&amp;$F$1)</f>
        <v/>
      </c>
      <c r="H1408" s="177" t="n"/>
      <c r="L1408" s="57" t="n">
        <v>0</v>
      </c>
      <c r="M1408" s="57" t="n"/>
    </row>
    <row r="1409" spans="1:13">
      <c r="A1409" s="137" t="n">
        <v>1</v>
      </c>
      <c r="B1409" s="100" t="s">
        <v>525</v>
      </c>
      <c r="C1409" s="137">
        <f>COUNTIFS(Severity,$B1409,AssignedDate,"&gt;="&amp;$C$1,AssignedDate,"&lt;="&amp;$F$1)</f>
        <v/>
      </c>
      <c r="D1409" s="137">
        <f>COUNTIFS(Severity,$B1409,Status,"&lt;&gt;Suspend",Status,"&lt;&gt;Assigned",Status,"&lt;&gt;Open",Status,"&lt;&gt;Hold",ResolvedDate,"&gt;="&amp;$C$1,ResolvedDate,"&lt;="&amp;$F$1)</f>
        <v/>
      </c>
      <c r="E1409" s="137">
        <f>COUNTIFS(Severity,$B1409,SLA_Breach,"&lt;&gt;Yes",Status,"&lt;&gt;Suspend",Status,"&lt;&gt;Assigned",Status,"&lt;&gt;Open",Status,"&lt;&gt;Hold&gt;",ResolvedDate,"&gt;="&amp;$C$1,ResolvedDate,"&lt;="&amp;$F$1)</f>
        <v/>
      </c>
      <c r="F1409" s="137">
        <f>COUNTIFS(Severity,$B1409,SLA_Breach,"Yes",Status,"&lt;&gt;Suspend",Status,"&lt;&gt;Assigned",Status,"&lt;&gt;Open",Status,"&lt;&gt;Hold&gt;",ResolvedDate,"&gt;="&amp;$C$1,ResolvedDate,"&lt;="&amp;$F$1)</f>
        <v/>
      </c>
      <c r="G1409" s="137">
        <f>COUNTIFS(Severity,$B1409,AssignedDate,"&gt;=01/01/2017 12:00:00 AM",AssignedDate,"&lt;="&amp;$F$1)</f>
        <v/>
      </c>
      <c r="H1409" s="177" t="n"/>
      <c r="L1409" s="57" t="n">
        <v>0</v>
      </c>
      <c r="M1409" s="57" t="n"/>
    </row>
    <row r="1410" spans="1:13">
      <c r="A1410" s="137" t="n">
        <v>1</v>
      </c>
      <c r="B1410" s="100" t="s">
        <v>525</v>
      </c>
      <c r="C1410" s="137">
        <f>COUNTIFS(Severity,$B1410,AssignedDate,"&gt;="&amp;$C$1,AssignedDate,"&lt;="&amp;$F$1)</f>
        <v/>
      </c>
      <c r="D1410" s="137">
        <f>COUNTIFS(Severity,$B1410,Status,"&lt;&gt;Suspend",Status,"&lt;&gt;Assigned",Status,"&lt;&gt;Open",Status,"&lt;&gt;Hold",ResolvedDate,"&gt;="&amp;$C$1,ResolvedDate,"&lt;="&amp;$F$1)</f>
        <v/>
      </c>
      <c r="E1410" s="137">
        <f>COUNTIFS(Severity,$B1410,SLA_Breach,"&lt;&gt;Yes",Status,"&lt;&gt;Suspend",Status,"&lt;&gt;Assigned",Status,"&lt;&gt;Open",Status,"&lt;&gt;Hold&gt;",ResolvedDate,"&gt;="&amp;$C$1,ResolvedDate,"&lt;="&amp;$F$1)</f>
        <v/>
      </c>
      <c r="F1410" s="137">
        <f>COUNTIFS(Severity,$B1410,SLA_Breach,"Yes",Status,"&lt;&gt;Suspend",Status,"&lt;&gt;Assigned",Status,"&lt;&gt;Open",Status,"&lt;&gt;Hold&gt;",ResolvedDate,"&gt;="&amp;$C$1,ResolvedDate,"&lt;="&amp;$F$1)</f>
        <v/>
      </c>
      <c r="G1410" s="137">
        <f>COUNTIFS(Severity,$B1410,AssignedDate,"&gt;=01/01/2017 12:00:00 AM",AssignedDate,"&lt;="&amp;$F$1)</f>
        <v/>
      </c>
      <c r="H1410" s="177" t="n"/>
      <c r="L1410" s="57" t="n">
        <v>0</v>
      </c>
      <c r="M1410" s="57" t="n"/>
    </row>
    <row r="1411" spans="1:13">
      <c r="A1411" s="137" t="n">
        <v>1</v>
      </c>
      <c r="B1411" s="100" t="s">
        <v>525</v>
      </c>
      <c r="C1411" s="137">
        <f>COUNTIFS(Severity,$B1411,AssignedDate,"&gt;="&amp;$C$1,AssignedDate,"&lt;="&amp;$F$1)</f>
        <v/>
      </c>
      <c r="D1411" s="137">
        <f>COUNTIFS(Severity,$B1411,Status,"&lt;&gt;Suspend",Status,"&lt;&gt;Assigned",Status,"&lt;&gt;Open",Status,"&lt;&gt;Hold",ResolvedDate,"&gt;="&amp;$C$1,ResolvedDate,"&lt;="&amp;$F$1)</f>
        <v/>
      </c>
      <c r="E1411" s="137">
        <f>COUNTIFS(Severity,$B1411,SLA_Breach,"&lt;&gt;Yes",Status,"&lt;&gt;Suspend",Status,"&lt;&gt;Assigned",Status,"&lt;&gt;Open",Status,"&lt;&gt;Hold&gt;",ResolvedDate,"&gt;="&amp;$C$1,ResolvedDate,"&lt;="&amp;$F$1)</f>
        <v/>
      </c>
      <c r="F1411" s="137">
        <f>COUNTIFS(Severity,$B1411,SLA_Breach,"Yes",Status,"&lt;&gt;Suspend",Status,"&lt;&gt;Assigned",Status,"&lt;&gt;Open",Status,"&lt;&gt;Hold&gt;",ResolvedDate,"&gt;="&amp;$C$1,ResolvedDate,"&lt;="&amp;$F$1)</f>
        <v/>
      </c>
      <c r="G1411" s="137">
        <f>COUNTIFS(Severity,$B1411,AssignedDate,"&gt;=01/01/2017 12:00:00 AM",AssignedDate,"&lt;="&amp;$F$1)</f>
        <v/>
      </c>
      <c r="H1411" s="177" t="n"/>
      <c r="L1411" s="57" t="n">
        <v>0</v>
      </c>
      <c r="M1411" s="57" t="n"/>
    </row>
    <row r="1412" spans="1:13">
      <c r="A1412" s="137" t="n">
        <v>1</v>
      </c>
      <c r="B1412" s="100" t="s">
        <v>525</v>
      </c>
      <c r="C1412" s="137">
        <f>COUNTIFS(Severity,$B1412,AssignedDate,"&gt;="&amp;$C$1,AssignedDate,"&lt;="&amp;$F$1)</f>
        <v/>
      </c>
      <c r="D1412" s="137">
        <f>COUNTIFS(Severity,$B1412,Status,"&lt;&gt;Suspend",Status,"&lt;&gt;Assigned",Status,"&lt;&gt;Open",Status,"&lt;&gt;Hold",ResolvedDate,"&gt;="&amp;$C$1,ResolvedDate,"&lt;="&amp;$F$1)</f>
        <v/>
      </c>
      <c r="E1412" s="137">
        <f>COUNTIFS(Severity,$B1412,SLA_Breach,"&lt;&gt;Yes",Status,"&lt;&gt;Suspend",Status,"&lt;&gt;Assigned",Status,"&lt;&gt;Open",Status,"&lt;&gt;Hold&gt;",ResolvedDate,"&gt;="&amp;$C$1,ResolvedDate,"&lt;="&amp;$F$1)</f>
        <v/>
      </c>
      <c r="F1412" s="137">
        <f>COUNTIFS(Severity,$B1412,SLA_Breach,"Yes",Status,"&lt;&gt;Suspend",Status,"&lt;&gt;Assigned",Status,"&lt;&gt;Open",Status,"&lt;&gt;Hold&gt;",ResolvedDate,"&gt;="&amp;$C$1,ResolvedDate,"&lt;="&amp;$F$1)</f>
        <v/>
      </c>
      <c r="G1412" s="137">
        <f>COUNTIFS(Severity,$B1412,AssignedDate,"&gt;=01/01/2017 12:00:00 AM",AssignedDate,"&lt;="&amp;$F$1)</f>
        <v/>
      </c>
      <c r="H1412" s="177" t="n"/>
      <c r="L1412" s="57" t="n">
        <v>0</v>
      </c>
      <c r="M1412" s="57" t="n"/>
    </row>
    <row r="1413" spans="1:13">
      <c r="A1413" s="137" t="n">
        <v>1</v>
      </c>
      <c r="B1413" s="100" t="s">
        <v>525</v>
      </c>
      <c r="C1413" s="137">
        <f>COUNTIFS(Severity,$B1413,AssignedDate,"&gt;="&amp;$C$1,AssignedDate,"&lt;="&amp;$F$1)</f>
        <v/>
      </c>
      <c r="D1413" s="137">
        <f>COUNTIFS(Severity,$B1413,Status,"&lt;&gt;Suspend",Status,"&lt;&gt;Assigned",Status,"&lt;&gt;Open",Status,"&lt;&gt;Hold",ResolvedDate,"&gt;="&amp;$C$1,ResolvedDate,"&lt;="&amp;$F$1)</f>
        <v/>
      </c>
      <c r="E1413" s="137">
        <f>COUNTIFS(Severity,$B1413,SLA_Breach,"&lt;&gt;Yes",Status,"&lt;&gt;Suspend",Status,"&lt;&gt;Assigned",Status,"&lt;&gt;Open",Status,"&lt;&gt;Hold&gt;",ResolvedDate,"&gt;="&amp;$C$1,ResolvedDate,"&lt;="&amp;$F$1)</f>
        <v/>
      </c>
      <c r="F1413" s="137">
        <f>COUNTIFS(Severity,$B1413,SLA_Breach,"Yes",Status,"&lt;&gt;Suspend",Status,"&lt;&gt;Assigned",Status,"&lt;&gt;Open",Status,"&lt;&gt;Hold&gt;",ResolvedDate,"&gt;="&amp;$C$1,ResolvedDate,"&lt;="&amp;$F$1)</f>
        <v/>
      </c>
      <c r="G1413" s="137">
        <f>COUNTIFS(Severity,$B1413,AssignedDate,"&gt;=01/01/2017 12:00:00 AM",AssignedDate,"&lt;="&amp;$F$1)</f>
        <v/>
      </c>
      <c r="H1413" s="177" t="n"/>
      <c r="L1413" s="57" t="n">
        <v>0</v>
      </c>
      <c r="M1413" s="57" t="n"/>
    </row>
    <row r="1414" spans="1:13">
      <c r="A1414" s="137" t="n">
        <v>1</v>
      </c>
      <c r="B1414" s="100" t="s">
        <v>525</v>
      </c>
      <c r="C1414" s="137">
        <f>COUNTIFS(Severity,$B1414,AssignedDate,"&gt;="&amp;$C$1,AssignedDate,"&lt;="&amp;$F$1)</f>
        <v/>
      </c>
      <c r="D1414" s="137">
        <f>COUNTIFS(Severity,$B1414,Status,"&lt;&gt;Suspend",Status,"&lt;&gt;Assigned",Status,"&lt;&gt;Open",Status,"&lt;&gt;Hold",ResolvedDate,"&gt;="&amp;$C$1,ResolvedDate,"&lt;="&amp;$F$1)</f>
        <v/>
      </c>
      <c r="E1414" s="137">
        <f>COUNTIFS(Severity,$B1414,SLA_Breach,"&lt;&gt;Yes",Status,"&lt;&gt;Suspend",Status,"&lt;&gt;Assigned",Status,"&lt;&gt;Open",Status,"&lt;&gt;Hold&gt;",ResolvedDate,"&gt;="&amp;$C$1,ResolvedDate,"&lt;="&amp;$F$1)</f>
        <v/>
      </c>
      <c r="F1414" s="137">
        <f>COUNTIFS(Severity,$B1414,SLA_Breach,"Yes",Status,"&lt;&gt;Suspend",Status,"&lt;&gt;Assigned",Status,"&lt;&gt;Open",Status,"&lt;&gt;Hold&gt;",ResolvedDate,"&gt;="&amp;$C$1,ResolvedDate,"&lt;="&amp;$F$1)</f>
        <v/>
      </c>
      <c r="G1414" s="137">
        <f>COUNTIFS(Severity,$B1414,AssignedDate,"&gt;=01/01/2017 12:00:00 AM",AssignedDate,"&lt;="&amp;$F$1)</f>
        <v/>
      </c>
      <c r="H1414" s="177" t="n"/>
      <c r="L1414" s="57" t="n">
        <v>0</v>
      </c>
      <c r="M1414" s="57" t="n"/>
    </row>
    <row r="1415" spans="1:13">
      <c r="A1415" s="137" t="n">
        <v>1</v>
      </c>
      <c r="B1415" s="100" t="s">
        <v>525</v>
      </c>
      <c r="C1415" s="137">
        <f>COUNTIFS(Severity,$B1415,AssignedDate,"&gt;="&amp;$C$1,AssignedDate,"&lt;="&amp;$F$1)</f>
        <v/>
      </c>
      <c r="D1415" s="137">
        <f>COUNTIFS(Severity,$B1415,Status,"&lt;&gt;Suspend",Status,"&lt;&gt;Assigned",Status,"&lt;&gt;Open",Status,"&lt;&gt;Hold",ResolvedDate,"&gt;="&amp;$C$1,ResolvedDate,"&lt;="&amp;$F$1)</f>
        <v/>
      </c>
      <c r="E1415" s="137">
        <f>COUNTIFS(Severity,$B1415,SLA_Breach,"&lt;&gt;Yes",Status,"&lt;&gt;Suspend",Status,"&lt;&gt;Assigned",Status,"&lt;&gt;Open",Status,"&lt;&gt;Hold&gt;",ResolvedDate,"&gt;="&amp;$C$1,ResolvedDate,"&lt;="&amp;$F$1)</f>
        <v/>
      </c>
      <c r="F1415" s="137">
        <f>COUNTIFS(Severity,$B1415,SLA_Breach,"Yes",Status,"&lt;&gt;Suspend",Status,"&lt;&gt;Assigned",Status,"&lt;&gt;Open",Status,"&lt;&gt;Hold&gt;",ResolvedDate,"&gt;="&amp;$C$1,ResolvedDate,"&lt;="&amp;$F$1)</f>
        <v/>
      </c>
      <c r="G1415" s="137">
        <f>COUNTIFS(Severity,$B1415,AssignedDate,"&gt;=01/01/2017 12:00:00 AM",AssignedDate,"&lt;="&amp;$F$1)</f>
        <v/>
      </c>
      <c r="H1415" s="177" t="n"/>
      <c r="L1415" s="57" t="n">
        <v>0</v>
      </c>
      <c r="M1415" s="57" t="n"/>
    </row>
    <row r="1416" spans="1:13">
      <c r="A1416" s="137" t="n">
        <v>1</v>
      </c>
      <c r="B1416" s="100" t="s">
        <v>525</v>
      </c>
      <c r="C1416" s="137">
        <f>COUNTIFS(Severity,$B1416,AssignedDate,"&gt;="&amp;$C$1,AssignedDate,"&lt;="&amp;$F$1)</f>
        <v/>
      </c>
      <c r="D1416" s="137">
        <f>COUNTIFS(Severity,$B1416,Status,"&lt;&gt;Suspend",Status,"&lt;&gt;Assigned",Status,"&lt;&gt;Open",Status,"&lt;&gt;Hold",ResolvedDate,"&gt;="&amp;$C$1,ResolvedDate,"&lt;="&amp;$F$1)</f>
        <v/>
      </c>
      <c r="E1416" s="137">
        <f>COUNTIFS(Severity,$B1416,SLA_Breach,"&lt;&gt;Yes",Status,"&lt;&gt;Suspend",Status,"&lt;&gt;Assigned",Status,"&lt;&gt;Open",Status,"&lt;&gt;Hold&gt;",ResolvedDate,"&gt;="&amp;$C$1,ResolvedDate,"&lt;="&amp;$F$1)</f>
        <v/>
      </c>
      <c r="F1416" s="137">
        <f>COUNTIFS(Severity,$B1416,SLA_Breach,"Yes",Status,"&lt;&gt;Suspend",Status,"&lt;&gt;Assigned",Status,"&lt;&gt;Open",Status,"&lt;&gt;Hold&gt;",ResolvedDate,"&gt;="&amp;$C$1,ResolvedDate,"&lt;="&amp;$F$1)</f>
        <v/>
      </c>
      <c r="G1416" s="137">
        <f>COUNTIFS(Severity,$B1416,AssignedDate,"&gt;=01/01/2017 12:00:00 AM",AssignedDate,"&lt;="&amp;$F$1)</f>
        <v/>
      </c>
      <c r="H1416" s="177" t="n"/>
      <c r="L1416" s="57" t="n">
        <v>0</v>
      </c>
      <c r="M1416" s="57" t="n"/>
    </row>
    <row r="1417" spans="1:13">
      <c r="A1417" s="137" t="n">
        <v>1</v>
      </c>
      <c r="B1417" s="100" t="s">
        <v>525</v>
      </c>
      <c r="C1417" s="137">
        <f>COUNTIFS(Severity,$B1417,AssignedDate,"&gt;="&amp;$C$1,AssignedDate,"&lt;="&amp;$F$1)</f>
        <v/>
      </c>
      <c r="D1417" s="137">
        <f>COUNTIFS(Severity,$B1417,Status,"&lt;&gt;Suspend",Status,"&lt;&gt;Assigned",Status,"&lt;&gt;Open",Status,"&lt;&gt;Hold",ResolvedDate,"&gt;="&amp;$C$1,ResolvedDate,"&lt;="&amp;$F$1)</f>
        <v/>
      </c>
      <c r="E1417" s="137">
        <f>COUNTIFS(Severity,$B1417,SLA_Breach,"&lt;&gt;Yes",Status,"&lt;&gt;Suspend",Status,"&lt;&gt;Assigned",Status,"&lt;&gt;Open",Status,"&lt;&gt;Hold&gt;",ResolvedDate,"&gt;="&amp;$C$1,ResolvedDate,"&lt;="&amp;$F$1)</f>
        <v/>
      </c>
      <c r="F1417" s="137">
        <f>COUNTIFS(Severity,$B1417,SLA_Breach,"Yes",Status,"&lt;&gt;Suspend",Status,"&lt;&gt;Assigned",Status,"&lt;&gt;Open",Status,"&lt;&gt;Hold&gt;",ResolvedDate,"&gt;="&amp;$C$1,ResolvedDate,"&lt;="&amp;$F$1)</f>
        <v/>
      </c>
      <c r="G1417" s="137">
        <f>COUNTIFS(Severity,$B1417,AssignedDate,"&gt;=01/01/2017 12:00:00 AM",AssignedDate,"&lt;="&amp;$F$1)</f>
        <v/>
      </c>
      <c r="H1417" s="177" t="n"/>
      <c r="L1417" s="57" t="n">
        <v>0</v>
      </c>
      <c r="M1417" s="57" t="n"/>
    </row>
    <row r="1418" spans="1:13">
      <c r="A1418" s="137" t="n">
        <v>1</v>
      </c>
      <c r="B1418" s="100" t="s">
        <v>525</v>
      </c>
      <c r="C1418" s="137">
        <f>COUNTIFS(Severity,$B1418,AssignedDate,"&gt;="&amp;$C$1,AssignedDate,"&lt;="&amp;$F$1)</f>
        <v/>
      </c>
      <c r="D1418" s="137">
        <f>COUNTIFS(Severity,$B1418,Status,"&lt;&gt;Suspend",Status,"&lt;&gt;Assigned",Status,"&lt;&gt;Open",Status,"&lt;&gt;Hold",ResolvedDate,"&gt;="&amp;$C$1,ResolvedDate,"&lt;="&amp;$F$1)</f>
        <v/>
      </c>
      <c r="E1418" s="137">
        <f>COUNTIFS(Severity,$B1418,SLA_Breach,"&lt;&gt;Yes",Status,"&lt;&gt;Suspend",Status,"&lt;&gt;Assigned",Status,"&lt;&gt;Open",Status,"&lt;&gt;Hold&gt;",ResolvedDate,"&gt;="&amp;$C$1,ResolvedDate,"&lt;="&amp;$F$1)</f>
        <v/>
      </c>
      <c r="F1418" s="137">
        <f>COUNTIFS(Severity,$B1418,SLA_Breach,"Yes",Status,"&lt;&gt;Suspend",Status,"&lt;&gt;Assigned",Status,"&lt;&gt;Open",Status,"&lt;&gt;Hold&gt;",ResolvedDate,"&gt;="&amp;$C$1,ResolvedDate,"&lt;="&amp;$F$1)</f>
        <v/>
      </c>
      <c r="G1418" s="137">
        <f>COUNTIFS(Severity,$B1418,AssignedDate,"&gt;=01/01/2017 12:00:00 AM",AssignedDate,"&lt;="&amp;$F$1)</f>
        <v/>
      </c>
      <c r="H1418" s="177" t="n"/>
      <c r="L1418" s="57" t="n">
        <v>0</v>
      </c>
      <c r="M1418" s="57" t="n"/>
    </row>
    <row r="1419" spans="1:13">
      <c r="A1419" s="137" t="n">
        <v>1</v>
      </c>
      <c r="B1419" s="100" t="s">
        <v>525</v>
      </c>
      <c r="C1419" s="137">
        <f>COUNTIFS(Severity,$B1419,AssignedDate,"&gt;="&amp;$C$1,AssignedDate,"&lt;="&amp;$F$1)</f>
        <v/>
      </c>
      <c r="D1419" s="137">
        <f>COUNTIFS(Severity,$B1419,Status,"&lt;&gt;Suspend",Status,"&lt;&gt;Assigned",Status,"&lt;&gt;Open",Status,"&lt;&gt;Hold",ResolvedDate,"&gt;="&amp;$C$1,ResolvedDate,"&lt;="&amp;$F$1)</f>
        <v/>
      </c>
      <c r="E1419" s="137">
        <f>COUNTIFS(Severity,$B1419,SLA_Breach,"&lt;&gt;Yes",Status,"&lt;&gt;Suspend",Status,"&lt;&gt;Assigned",Status,"&lt;&gt;Open",Status,"&lt;&gt;Hold&gt;",ResolvedDate,"&gt;="&amp;$C$1,ResolvedDate,"&lt;="&amp;$F$1)</f>
        <v/>
      </c>
      <c r="F1419" s="137">
        <f>COUNTIFS(Severity,$B1419,SLA_Breach,"Yes",Status,"&lt;&gt;Suspend",Status,"&lt;&gt;Assigned",Status,"&lt;&gt;Open",Status,"&lt;&gt;Hold&gt;",ResolvedDate,"&gt;="&amp;$C$1,ResolvedDate,"&lt;="&amp;$F$1)</f>
        <v/>
      </c>
      <c r="G1419" s="137">
        <f>COUNTIFS(Severity,$B1419,AssignedDate,"&gt;=01/01/2017 12:00:00 AM",AssignedDate,"&lt;="&amp;$F$1)</f>
        <v/>
      </c>
      <c r="H1419" s="177" t="n"/>
      <c r="L1419" s="57" t="n">
        <v>0</v>
      </c>
      <c r="M1419" s="57" t="n"/>
    </row>
    <row r="1420" spans="1:13">
      <c r="A1420" s="137" t="n">
        <v>1</v>
      </c>
      <c r="B1420" s="100" t="s">
        <v>525</v>
      </c>
      <c r="C1420" s="137">
        <f>COUNTIFS(Severity,$B1420,AssignedDate,"&gt;="&amp;$C$1,AssignedDate,"&lt;="&amp;$F$1)</f>
        <v/>
      </c>
      <c r="D1420" s="137">
        <f>COUNTIFS(Severity,$B1420,Status,"&lt;&gt;Suspend",Status,"&lt;&gt;Assigned",Status,"&lt;&gt;Open",Status,"&lt;&gt;Hold",ResolvedDate,"&gt;="&amp;$C$1,ResolvedDate,"&lt;="&amp;$F$1)</f>
        <v/>
      </c>
      <c r="E1420" s="137">
        <f>COUNTIFS(Severity,$B1420,SLA_Breach,"&lt;&gt;Yes",Status,"&lt;&gt;Suspend",Status,"&lt;&gt;Assigned",Status,"&lt;&gt;Open",Status,"&lt;&gt;Hold&gt;",ResolvedDate,"&gt;="&amp;$C$1,ResolvedDate,"&lt;="&amp;$F$1)</f>
        <v/>
      </c>
      <c r="F1420" s="137">
        <f>COUNTIFS(Severity,$B1420,SLA_Breach,"Yes",Status,"&lt;&gt;Suspend",Status,"&lt;&gt;Assigned",Status,"&lt;&gt;Open",Status,"&lt;&gt;Hold&gt;",ResolvedDate,"&gt;="&amp;$C$1,ResolvedDate,"&lt;="&amp;$F$1)</f>
        <v/>
      </c>
      <c r="G1420" s="137">
        <f>COUNTIFS(Severity,$B1420,AssignedDate,"&gt;=01/01/2017 12:00:00 AM",AssignedDate,"&lt;="&amp;$F$1)</f>
        <v/>
      </c>
      <c r="H1420" s="177" t="n"/>
      <c r="L1420" s="57" t="n">
        <v>0</v>
      </c>
      <c r="M1420" s="57" t="n"/>
    </row>
    <row r="1421" spans="1:13">
      <c r="A1421" s="137" t="n">
        <v>1</v>
      </c>
      <c r="B1421" s="100" t="s">
        <v>525</v>
      </c>
      <c r="C1421" s="137">
        <f>COUNTIFS(Severity,$B1421,AssignedDate,"&gt;="&amp;$C$1,AssignedDate,"&lt;="&amp;$F$1)</f>
        <v/>
      </c>
      <c r="D1421" s="137">
        <f>COUNTIFS(Severity,$B1421,Status,"&lt;&gt;Suspend",Status,"&lt;&gt;Assigned",Status,"&lt;&gt;Open",Status,"&lt;&gt;Hold",ResolvedDate,"&gt;="&amp;$C$1,ResolvedDate,"&lt;="&amp;$F$1)</f>
        <v/>
      </c>
      <c r="E1421" s="137">
        <f>COUNTIFS(Severity,$B1421,SLA_Breach,"&lt;&gt;Yes",Status,"&lt;&gt;Suspend",Status,"&lt;&gt;Assigned",Status,"&lt;&gt;Open",Status,"&lt;&gt;Hold&gt;",ResolvedDate,"&gt;="&amp;$C$1,ResolvedDate,"&lt;="&amp;$F$1)</f>
        <v/>
      </c>
      <c r="F1421" s="137">
        <f>COUNTIFS(Severity,$B1421,SLA_Breach,"Yes",Status,"&lt;&gt;Suspend",Status,"&lt;&gt;Assigned",Status,"&lt;&gt;Open",Status,"&lt;&gt;Hold&gt;",ResolvedDate,"&gt;="&amp;$C$1,ResolvedDate,"&lt;="&amp;$F$1)</f>
        <v/>
      </c>
      <c r="G1421" s="137">
        <f>COUNTIFS(Severity,$B1421,AssignedDate,"&gt;=01/01/2017 12:00:00 AM",AssignedDate,"&lt;="&amp;$F$1)</f>
        <v/>
      </c>
      <c r="H1421" s="177" t="n"/>
      <c r="L1421" s="57" t="n">
        <v>0</v>
      </c>
      <c r="M1421" s="57" t="n"/>
    </row>
    <row r="1422" spans="1:13">
      <c r="A1422" s="137" t="n">
        <v>1</v>
      </c>
      <c r="B1422" s="100" t="s">
        <v>525</v>
      </c>
      <c r="C1422" s="137">
        <f>COUNTIFS(Severity,$B1422,AssignedDate,"&gt;="&amp;$C$1,AssignedDate,"&lt;="&amp;$F$1)</f>
        <v/>
      </c>
      <c r="D1422" s="137">
        <f>COUNTIFS(Severity,$B1422,Status,"&lt;&gt;Suspend",Status,"&lt;&gt;Assigned",Status,"&lt;&gt;Open",Status,"&lt;&gt;Hold",ResolvedDate,"&gt;="&amp;$C$1,ResolvedDate,"&lt;="&amp;$F$1)</f>
        <v/>
      </c>
      <c r="E1422" s="137">
        <f>COUNTIFS(Severity,$B1422,SLA_Breach,"&lt;&gt;Yes",Status,"&lt;&gt;Suspend",Status,"&lt;&gt;Assigned",Status,"&lt;&gt;Open",Status,"&lt;&gt;Hold&gt;",ResolvedDate,"&gt;="&amp;$C$1,ResolvedDate,"&lt;="&amp;$F$1)</f>
        <v/>
      </c>
      <c r="F1422" s="137">
        <f>COUNTIFS(Severity,$B1422,SLA_Breach,"Yes",Status,"&lt;&gt;Suspend",Status,"&lt;&gt;Assigned",Status,"&lt;&gt;Open",Status,"&lt;&gt;Hold&gt;",ResolvedDate,"&gt;="&amp;$C$1,ResolvedDate,"&lt;="&amp;$F$1)</f>
        <v/>
      </c>
      <c r="G1422" s="137">
        <f>COUNTIFS(Severity,$B1422,AssignedDate,"&gt;=01/01/2017 12:00:00 AM",AssignedDate,"&lt;="&amp;$F$1)</f>
        <v/>
      </c>
      <c r="H1422" s="177" t="n"/>
      <c r="L1422" s="57" t="n">
        <v>0</v>
      </c>
      <c r="M1422" s="57" t="n"/>
    </row>
    <row r="1423" spans="1:13">
      <c r="A1423" s="137" t="n">
        <v>1</v>
      </c>
      <c r="B1423" s="100" t="s">
        <v>525</v>
      </c>
      <c r="C1423" s="137">
        <f>COUNTIFS(Severity,$B1423,AssignedDate,"&gt;="&amp;$C$1,AssignedDate,"&lt;="&amp;$F$1)</f>
        <v/>
      </c>
      <c r="D1423" s="137">
        <f>COUNTIFS(Severity,$B1423,Status,"&lt;&gt;Suspend",Status,"&lt;&gt;Assigned",Status,"&lt;&gt;Open",Status,"&lt;&gt;Hold",ResolvedDate,"&gt;="&amp;$C$1,ResolvedDate,"&lt;="&amp;$F$1)</f>
        <v/>
      </c>
      <c r="E1423" s="137">
        <f>COUNTIFS(Severity,$B1423,SLA_Breach,"&lt;&gt;Yes",Status,"&lt;&gt;Suspend",Status,"&lt;&gt;Assigned",Status,"&lt;&gt;Open",Status,"&lt;&gt;Hold&gt;",ResolvedDate,"&gt;="&amp;$C$1,ResolvedDate,"&lt;="&amp;$F$1)</f>
        <v/>
      </c>
      <c r="F1423" s="137">
        <f>COUNTIFS(Severity,$B1423,SLA_Breach,"Yes",Status,"&lt;&gt;Suspend",Status,"&lt;&gt;Assigned",Status,"&lt;&gt;Open",Status,"&lt;&gt;Hold&gt;",ResolvedDate,"&gt;="&amp;$C$1,ResolvedDate,"&lt;="&amp;$F$1)</f>
        <v/>
      </c>
      <c r="G1423" s="137">
        <f>COUNTIFS(Severity,$B1423,AssignedDate,"&gt;=01/01/2017 12:00:00 AM",AssignedDate,"&lt;="&amp;$F$1)</f>
        <v/>
      </c>
      <c r="H1423" s="177" t="n"/>
      <c r="L1423" s="57" t="n">
        <v>0</v>
      </c>
      <c r="M1423" s="57" t="n"/>
    </row>
    <row r="1424" spans="1:13">
      <c r="A1424" s="137" t="n">
        <v>1</v>
      </c>
      <c r="B1424" s="100" t="s">
        <v>525</v>
      </c>
      <c r="C1424" s="137">
        <f>COUNTIFS(Severity,$B1424,AssignedDate,"&gt;="&amp;$C$1,AssignedDate,"&lt;="&amp;$F$1)</f>
        <v/>
      </c>
      <c r="D1424" s="137">
        <f>COUNTIFS(Severity,$B1424,Status,"&lt;&gt;Suspend",Status,"&lt;&gt;Assigned",Status,"&lt;&gt;Open",Status,"&lt;&gt;Hold",ResolvedDate,"&gt;="&amp;$C$1,ResolvedDate,"&lt;="&amp;$F$1)</f>
        <v/>
      </c>
      <c r="E1424" s="137">
        <f>COUNTIFS(Severity,$B1424,SLA_Breach,"&lt;&gt;Yes",Status,"&lt;&gt;Suspend",Status,"&lt;&gt;Assigned",Status,"&lt;&gt;Open",Status,"&lt;&gt;Hold&gt;",ResolvedDate,"&gt;="&amp;$C$1,ResolvedDate,"&lt;="&amp;$F$1)</f>
        <v/>
      </c>
      <c r="F1424" s="137">
        <f>COUNTIFS(Severity,$B1424,SLA_Breach,"Yes",Status,"&lt;&gt;Suspend",Status,"&lt;&gt;Assigned",Status,"&lt;&gt;Open",Status,"&lt;&gt;Hold&gt;",ResolvedDate,"&gt;="&amp;$C$1,ResolvedDate,"&lt;="&amp;$F$1)</f>
        <v/>
      </c>
      <c r="G1424" s="137">
        <f>COUNTIFS(Severity,$B1424,AssignedDate,"&gt;=01/01/2017 12:00:00 AM",AssignedDate,"&lt;="&amp;$F$1)</f>
        <v/>
      </c>
      <c r="H1424" s="177" t="n"/>
      <c r="L1424" s="57" t="n">
        <v>0</v>
      </c>
      <c r="M1424" s="57" t="n"/>
    </row>
    <row r="1425" spans="1:13">
      <c r="A1425" s="137" t="n">
        <v>1</v>
      </c>
      <c r="B1425" s="100" t="s">
        <v>525</v>
      </c>
      <c r="C1425" s="137">
        <f>COUNTIFS(Severity,$B1425,AssignedDate,"&gt;="&amp;$C$1,AssignedDate,"&lt;="&amp;$F$1)</f>
        <v/>
      </c>
      <c r="D1425" s="137">
        <f>COUNTIFS(Severity,$B1425,Status,"&lt;&gt;Suspend",Status,"&lt;&gt;Assigned",Status,"&lt;&gt;Open",Status,"&lt;&gt;Hold",ResolvedDate,"&gt;="&amp;$C$1,ResolvedDate,"&lt;="&amp;$F$1)</f>
        <v/>
      </c>
      <c r="E1425" s="137">
        <f>COUNTIFS(Severity,$B1425,SLA_Breach,"&lt;&gt;Yes",Status,"&lt;&gt;Suspend",Status,"&lt;&gt;Assigned",Status,"&lt;&gt;Open",Status,"&lt;&gt;Hold&gt;",ResolvedDate,"&gt;="&amp;$C$1,ResolvedDate,"&lt;="&amp;$F$1)</f>
        <v/>
      </c>
      <c r="F1425" s="137">
        <f>COUNTIFS(Severity,$B1425,SLA_Breach,"Yes",Status,"&lt;&gt;Suspend",Status,"&lt;&gt;Assigned",Status,"&lt;&gt;Open",Status,"&lt;&gt;Hold&gt;",ResolvedDate,"&gt;="&amp;$C$1,ResolvedDate,"&lt;="&amp;$F$1)</f>
        <v/>
      </c>
      <c r="G1425" s="137">
        <f>COUNTIFS(Severity,$B1425,AssignedDate,"&gt;=01/01/2017 12:00:00 AM",AssignedDate,"&lt;="&amp;$F$1)</f>
        <v/>
      </c>
      <c r="H1425" s="177" t="n"/>
      <c r="L1425" s="57" t="n">
        <v>0</v>
      </c>
      <c r="M1425" s="57" t="n"/>
    </row>
    <row r="1426" spans="1:13">
      <c r="A1426" s="137" t="n">
        <v>1</v>
      </c>
      <c r="B1426" s="100" t="s">
        <v>525</v>
      </c>
      <c r="C1426" s="137">
        <f>COUNTIFS(Severity,$B1426,AssignedDate,"&gt;="&amp;$C$1,AssignedDate,"&lt;="&amp;$F$1)</f>
        <v/>
      </c>
      <c r="D1426" s="137">
        <f>COUNTIFS(Severity,$B1426,Status,"&lt;&gt;Suspend",Status,"&lt;&gt;Assigned",Status,"&lt;&gt;Open",Status,"&lt;&gt;Hold",ResolvedDate,"&gt;="&amp;$C$1,ResolvedDate,"&lt;="&amp;$F$1)</f>
        <v/>
      </c>
      <c r="E1426" s="137">
        <f>COUNTIFS(Severity,$B1426,SLA_Breach,"&lt;&gt;Yes",Status,"&lt;&gt;Suspend",Status,"&lt;&gt;Assigned",Status,"&lt;&gt;Open",Status,"&lt;&gt;Hold&gt;",ResolvedDate,"&gt;="&amp;$C$1,ResolvedDate,"&lt;="&amp;$F$1)</f>
        <v/>
      </c>
      <c r="F1426" s="137">
        <f>COUNTIFS(Severity,$B1426,SLA_Breach,"Yes",Status,"&lt;&gt;Suspend",Status,"&lt;&gt;Assigned",Status,"&lt;&gt;Open",Status,"&lt;&gt;Hold&gt;",ResolvedDate,"&gt;="&amp;$C$1,ResolvedDate,"&lt;="&amp;$F$1)</f>
        <v/>
      </c>
      <c r="G1426" s="137">
        <f>COUNTIFS(Severity,$B1426,AssignedDate,"&gt;=01/01/2017 12:00:00 AM",AssignedDate,"&lt;="&amp;$F$1)</f>
        <v/>
      </c>
      <c r="H1426" s="177" t="n"/>
      <c r="L1426" s="57" t="n">
        <v>0</v>
      </c>
      <c r="M1426" s="57" t="n"/>
    </row>
    <row r="1427" spans="1:13">
      <c r="A1427" s="137" t="n">
        <v>1</v>
      </c>
      <c r="B1427" s="100" t="s">
        <v>525</v>
      </c>
      <c r="C1427" s="137">
        <f>COUNTIFS(Severity,$B1427,AssignedDate,"&gt;="&amp;$C$1,AssignedDate,"&lt;="&amp;$F$1)</f>
        <v/>
      </c>
      <c r="D1427" s="137">
        <f>COUNTIFS(Severity,$B1427,Status,"&lt;&gt;Suspend",Status,"&lt;&gt;Assigned",Status,"&lt;&gt;Open",Status,"&lt;&gt;Hold",ResolvedDate,"&gt;="&amp;$C$1,ResolvedDate,"&lt;="&amp;$F$1)</f>
        <v/>
      </c>
      <c r="E1427" s="137">
        <f>COUNTIFS(Severity,$B1427,SLA_Breach,"&lt;&gt;Yes",Status,"&lt;&gt;Suspend",Status,"&lt;&gt;Assigned",Status,"&lt;&gt;Open",Status,"&lt;&gt;Hold&gt;",ResolvedDate,"&gt;="&amp;$C$1,ResolvedDate,"&lt;="&amp;$F$1)</f>
        <v/>
      </c>
      <c r="F1427" s="137">
        <f>COUNTIFS(Severity,$B1427,SLA_Breach,"Yes",Status,"&lt;&gt;Suspend",Status,"&lt;&gt;Assigned",Status,"&lt;&gt;Open",Status,"&lt;&gt;Hold&gt;",ResolvedDate,"&gt;="&amp;$C$1,ResolvedDate,"&lt;="&amp;$F$1)</f>
        <v/>
      </c>
      <c r="G1427" s="137">
        <f>COUNTIFS(Severity,$B1427,AssignedDate,"&gt;=01/01/2017 12:00:00 AM",AssignedDate,"&lt;="&amp;$F$1)</f>
        <v/>
      </c>
      <c r="H1427" s="177" t="n"/>
      <c r="L1427" s="57" t="n">
        <v>0</v>
      </c>
      <c r="M1427" s="57" t="n"/>
    </row>
    <row r="1428" spans="1:13">
      <c r="A1428" s="137" t="n">
        <v>1</v>
      </c>
      <c r="B1428" s="100" t="s">
        <v>525</v>
      </c>
      <c r="C1428" s="137">
        <f>COUNTIFS(Severity,$B1428,AssignedDate,"&gt;="&amp;$C$1,AssignedDate,"&lt;="&amp;$F$1)</f>
        <v/>
      </c>
      <c r="D1428" s="137">
        <f>COUNTIFS(Severity,$B1428,Status,"&lt;&gt;Suspend",Status,"&lt;&gt;Assigned",Status,"&lt;&gt;Open",Status,"&lt;&gt;Hold",ResolvedDate,"&gt;="&amp;$C$1,ResolvedDate,"&lt;="&amp;$F$1)</f>
        <v/>
      </c>
      <c r="E1428" s="137">
        <f>COUNTIFS(Severity,$B1428,SLA_Breach,"&lt;&gt;Yes",Status,"&lt;&gt;Suspend",Status,"&lt;&gt;Assigned",Status,"&lt;&gt;Open",Status,"&lt;&gt;Hold&gt;",ResolvedDate,"&gt;="&amp;$C$1,ResolvedDate,"&lt;="&amp;$F$1)</f>
        <v/>
      </c>
      <c r="F1428" s="137">
        <f>COUNTIFS(Severity,$B1428,SLA_Breach,"Yes",Status,"&lt;&gt;Suspend",Status,"&lt;&gt;Assigned",Status,"&lt;&gt;Open",Status,"&lt;&gt;Hold&gt;",ResolvedDate,"&gt;="&amp;$C$1,ResolvedDate,"&lt;="&amp;$F$1)</f>
        <v/>
      </c>
      <c r="G1428" s="137">
        <f>COUNTIFS(Severity,$B1428,AssignedDate,"&gt;=01/01/2017 12:00:00 AM",AssignedDate,"&lt;="&amp;$F$1)</f>
        <v/>
      </c>
      <c r="H1428" s="177" t="n"/>
      <c r="L1428" s="57" t="n">
        <v>0</v>
      </c>
      <c r="M1428" s="57" t="n"/>
    </row>
    <row r="1429" spans="1:13">
      <c r="A1429" s="137" t="n">
        <v>1</v>
      </c>
      <c r="B1429" s="100" t="s">
        <v>525</v>
      </c>
      <c r="C1429" s="137">
        <f>COUNTIFS(Severity,$B1429,AssignedDate,"&gt;="&amp;$C$1,AssignedDate,"&lt;="&amp;$F$1)</f>
        <v/>
      </c>
      <c r="D1429" s="137">
        <f>COUNTIFS(Severity,$B1429,Status,"&lt;&gt;Suspend",Status,"&lt;&gt;Assigned",Status,"&lt;&gt;Open",Status,"&lt;&gt;Hold",ResolvedDate,"&gt;="&amp;$C$1,ResolvedDate,"&lt;="&amp;$F$1)</f>
        <v/>
      </c>
      <c r="E1429" s="137">
        <f>COUNTIFS(Severity,$B1429,SLA_Breach,"&lt;&gt;Yes",Status,"&lt;&gt;Suspend",Status,"&lt;&gt;Assigned",Status,"&lt;&gt;Open",Status,"&lt;&gt;Hold&gt;",ResolvedDate,"&gt;="&amp;$C$1,ResolvedDate,"&lt;="&amp;$F$1)</f>
        <v/>
      </c>
      <c r="F1429" s="137">
        <f>COUNTIFS(Severity,$B1429,SLA_Breach,"Yes",Status,"&lt;&gt;Suspend",Status,"&lt;&gt;Assigned",Status,"&lt;&gt;Open",Status,"&lt;&gt;Hold&gt;",ResolvedDate,"&gt;="&amp;$C$1,ResolvedDate,"&lt;="&amp;$F$1)</f>
        <v/>
      </c>
      <c r="G1429" s="137">
        <f>COUNTIFS(Severity,$B1429,AssignedDate,"&gt;=01/01/2017 12:00:00 AM",AssignedDate,"&lt;="&amp;$F$1)</f>
        <v/>
      </c>
      <c r="H1429" s="177" t="n"/>
      <c r="L1429" s="57" t="n">
        <v>0</v>
      </c>
      <c r="M1429" s="57" t="n"/>
    </row>
    <row r="1430" spans="1:13">
      <c r="A1430" s="137" t="n">
        <v>1</v>
      </c>
      <c r="B1430" s="100" t="s">
        <v>525</v>
      </c>
      <c r="C1430" s="137">
        <f>COUNTIFS(Severity,$B1430,AssignedDate,"&gt;="&amp;$C$1,AssignedDate,"&lt;="&amp;$F$1)</f>
        <v/>
      </c>
      <c r="D1430" s="137">
        <f>COUNTIFS(Severity,$B1430,Status,"&lt;&gt;Suspend",Status,"&lt;&gt;Assigned",Status,"&lt;&gt;Open",Status,"&lt;&gt;Hold",ResolvedDate,"&gt;="&amp;$C$1,ResolvedDate,"&lt;="&amp;$F$1)</f>
        <v/>
      </c>
      <c r="E1430" s="137">
        <f>COUNTIFS(Severity,$B1430,SLA_Breach,"&lt;&gt;Yes",Status,"&lt;&gt;Suspend",Status,"&lt;&gt;Assigned",Status,"&lt;&gt;Open",Status,"&lt;&gt;Hold&gt;",ResolvedDate,"&gt;="&amp;$C$1,ResolvedDate,"&lt;="&amp;$F$1)</f>
        <v/>
      </c>
      <c r="F1430" s="137">
        <f>COUNTIFS(Severity,$B1430,SLA_Breach,"Yes",Status,"&lt;&gt;Suspend",Status,"&lt;&gt;Assigned",Status,"&lt;&gt;Open",Status,"&lt;&gt;Hold&gt;",ResolvedDate,"&gt;="&amp;$C$1,ResolvedDate,"&lt;="&amp;$F$1)</f>
        <v/>
      </c>
      <c r="G1430" s="137">
        <f>COUNTIFS(Severity,$B1430,AssignedDate,"&gt;=01/01/2017 12:00:00 AM",AssignedDate,"&lt;="&amp;$F$1)</f>
        <v/>
      </c>
      <c r="H1430" s="177" t="n"/>
      <c r="L1430" s="57" t="n">
        <v>0</v>
      </c>
      <c r="M1430" s="57" t="n"/>
    </row>
    <row r="1431" spans="1:13">
      <c r="A1431" s="137" t="n">
        <v>1</v>
      </c>
      <c r="B1431" s="100" t="s">
        <v>525</v>
      </c>
      <c r="C1431" s="137">
        <f>COUNTIFS(Severity,$B1431,AssignedDate,"&gt;="&amp;$C$1,AssignedDate,"&lt;="&amp;$F$1)</f>
        <v/>
      </c>
      <c r="D1431" s="137">
        <f>COUNTIFS(Severity,$B1431,Status,"&lt;&gt;Suspend",Status,"&lt;&gt;Assigned",Status,"&lt;&gt;Open",Status,"&lt;&gt;Hold",ResolvedDate,"&gt;="&amp;$C$1,ResolvedDate,"&lt;="&amp;$F$1)</f>
        <v/>
      </c>
      <c r="E1431" s="137">
        <f>COUNTIFS(Severity,$B1431,SLA_Breach,"&lt;&gt;Yes",Status,"&lt;&gt;Suspend",Status,"&lt;&gt;Assigned",Status,"&lt;&gt;Open",Status,"&lt;&gt;Hold&gt;",ResolvedDate,"&gt;="&amp;$C$1,ResolvedDate,"&lt;="&amp;$F$1)</f>
        <v/>
      </c>
      <c r="F1431" s="137">
        <f>COUNTIFS(Severity,$B1431,SLA_Breach,"Yes",Status,"&lt;&gt;Suspend",Status,"&lt;&gt;Assigned",Status,"&lt;&gt;Open",Status,"&lt;&gt;Hold&gt;",ResolvedDate,"&gt;="&amp;$C$1,ResolvedDate,"&lt;="&amp;$F$1)</f>
        <v/>
      </c>
      <c r="G1431" s="137">
        <f>COUNTIFS(Severity,$B1431,AssignedDate,"&gt;=01/01/2017 12:00:00 AM",AssignedDate,"&lt;="&amp;$F$1)</f>
        <v/>
      </c>
      <c r="H1431" s="177" t="n"/>
      <c r="L1431" s="57" t="n">
        <v>0</v>
      </c>
      <c r="M1431" s="57" t="n"/>
    </row>
    <row r="1432" spans="1:13">
      <c r="A1432" s="137" t="n">
        <v>1</v>
      </c>
      <c r="B1432" s="100" t="s">
        <v>525</v>
      </c>
      <c r="C1432" s="137">
        <f>COUNTIFS(Severity,$B1432,AssignedDate,"&gt;="&amp;$C$1,AssignedDate,"&lt;="&amp;$F$1)</f>
        <v/>
      </c>
      <c r="D1432" s="137">
        <f>COUNTIFS(Severity,$B1432,Status,"&lt;&gt;Suspend",Status,"&lt;&gt;Assigned",Status,"&lt;&gt;Open",Status,"&lt;&gt;Hold",ResolvedDate,"&gt;="&amp;$C$1,ResolvedDate,"&lt;="&amp;$F$1)</f>
        <v/>
      </c>
      <c r="E1432" s="137">
        <f>COUNTIFS(Severity,$B1432,SLA_Breach,"&lt;&gt;Yes",Status,"&lt;&gt;Suspend",Status,"&lt;&gt;Assigned",Status,"&lt;&gt;Open",Status,"&lt;&gt;Hold&gt;",ResolvedDate,"&gt;="&amp;$C$1,ResolvedDate,"&lt;="&amp;$F$1)</f>
        <v/>
      </c>
      <c r="F1432" s="137">
        <f>COUNTIFS(Severity,$B1432,SLA_Breach,"Yes",Status,"&lt;&gt;Suspend",Status,"&lt;&gt;Assigned",Status,"&lt;&gt;Open",Status,"&lt;&gt;Hold&gt;",ResolvedDate,"&gt;="&amp;$C$1,ResolvedDate,"&lt;="&amp;$F$1)</f>
        <v/>
      </c>
      <c r="G1432" s="137">
        <f>COUNTIFS(Severity,$B1432,AssignedDate,"&gt;=01/01/2017 12:00:00 AM",AssignedDate,"&lt;="&amp;$F$1)</f>
        <v/>
      </c>
      <c r="H1432" s="177" t="n"/>
      <c r="L1432" s="57" t="n">
        <v>0</v>
      </c>
      <c r="M1432" s="57" t="n"/>
    </row>
    <row r="1433" spans="1:13">
      <c r="A1433" s="137" t="n">
        <v>1</v>
      </c>
      <c r="B1433" s="100" t="s">
        <v>525</v>
      </c>
      <c r="C1433" s="137">
        <f>COUNTIFS(Severity,$B1433,AssignedDate,"&gt;="&amp;$C$1,AssignedDate,"&lt;="&amp;$F$1)</f>
        <v/>
      </c>
      <c r="D1433" s="137">
        <f>COUNTIFS(Severity,$B1433,Status,"&lt;&gt;Suspend",Status,"&lt;&gt;Assigned",Status,"&lt;&gt;Open",Status,"&lt;&gt;Hold",ResolvedDate,"&gt;="&amp;$C$1,ResolvedDate,"&lt;="&amp;$F$1)</f>
        <v/>
      </c>
      <c r="E1433" s="137">
        <f>COUNTIFS(Severity,$B1433,SLA_Breach,"&lt;&gt;Yes",Status,"&lt;&gt;Suspend",Status,"&lt;&gt;Assigned",Status,"&lt;&gt;Open",Status,"&lt;&gt;Hold&gt;",ResolvedDate,"&gt;="&amp;$C$1,ResolvedDate,"&lt;="&amp;$F$1)</f>
        <v/>
      </c>
      <c r="F1433" s="137">
        <f>COUNTIFS(Severity,$B1433,SLA_Breach,"Yes",Status,"&lt;&gt;Suspend",Status,"&lt;&gt;Assigned",Status,"&lt;&gt;Open",Status,"&lt;&gt;Hold&gt;",ResolvedDate,"&gt;="&amp;$C$1,ResolvedDate,"&lt;="&amp;$F$1)</f>
        <v/>
      </c>
      <c r="G1433" s="137">
        <f>COUNTIFS(Severity,$B1433,AssignedDate,"&gt;=01/01/2017 12:00:00 AM",AssignedDate,"&lt;="&amp;$F$1)</f>
        <v/>
      </c>
      <c r="H1433" s="177" t="n"/>
      <c r="L1433" s="57" t="n">
        <v>0</v>
      </c>
      <c r="M1433" s="57" t="n"/>
    </row>
    <row r="1434" spans="1:13">
      <c r="A1434" s="137" t="n">
        <v>1</v>
      </c>
      <c r="B1434" s="100" t="s">
        <v>525</v>
      </c>
      <c r="C1434" s="137">
        <f>COUNTIFS(Severity,$B1434,AssignedDate,"&gt;="&amp;$C$1,AssignedDate,"&lt;="&amp;$F$1)</f>
        <v/>
      </c>
      <c r="D1434" s="137">
        <f>COUNTIFS(Severity,$B1434,Status,"&lt;&gt;Suspend",Status,"&lt;&gt;Assigned",Status,"&lt;&gt;Open",Status,"&lt;&gt;Hold",ResolvedDate,"&gt;="&amp;$C$1,ResolvedDate,"&lt;="&amp;$F$1)</f>
        <v/>
      </c>
      <c r="E1434" s="137">
        <f>COUNTIFS(Severity,$B1434,SLA_Breach,"&lt;&gt;Yes",Status,"&lt;&gt;Suspend",Status,"&lt;&gt;Assigned",Status,"&lt;&gt;Open",Status,"&lt;&gt;Hold&gt;",ResolvedDate,"&gt;="&amp;$C$1,ResolvedDate,"&lt;="&amp;$F$1)</f>
        <v/>
      </c>
      <c r="F1434" s="137">
        <f>COUNTIFS(Severity,$B1434,SLA_Breach,"Yes",Status,"&lt;&gt;Suspend",Status,"&lt;&gt;Assigned",Status,"&lt;&gt;Open",Status,"&lt;&gt;Hold&gt;",ResolvedDate,"&gt;="&amp;$C$1,ResolvedDate,"&lt;="&amp;$F$1)</f>
        <v/>
      </c>
      <c r="G1434" s="137">
        <f>COUNTIFS(Severity,$B1434,AssignedDate,"&gt;=01/01/2017 12:00:00 AM",AssignedDate,"&lt;="&amp;$F$1)</f>
        <v/>
      </c>
      <c r="H1434" s="177" t="n"/>
      <c r="L1434" s="57" t="n">
        <v>0</v>
      </c>
      <c r="M1434" s="57" t="n"/>
    </row>
    <row r="1435" spans="1:13">
      <c r="A1435" s="137" t="n">
        <v>1</v>
      </c>
      <c r="B1435" s="100" t="s">
        <v>525</v>
      </c>
      <c r="C1435" s="137">
        <f>COUNTIFS(Severity,$B1435,AssignedDate,"&gt;="&amp;$C$1,AssignedDate,"&lt;="&amp;$F$1)</f>
        <v/>
      </c>
      <c r="D1435" s="137">
        <f>COUNTIFS(Severity,$B1435,Status,"&lt;&gt;Suspend",Status,"&lt;&gt;Assigned",Status,"&lt;&gt;Open",Status,"&lt;&gt;Hold",ResolvedDate,"&gt;="&amp;$C$1,ResolvedDate,"&lt;="&amp;$F$1)</f>
        <v/>
      </c>
      <c r="E1435" s="137">
        <f>COUNTIFS(Severity,$B1435,SLA_Breach,"&lt;&gt;Yes",Status,"&lt;&gt;Suspend",Status,"&lt;&gt;Assigned",Status,"&lt;&gt;Open",Status,"&lt;&gt;Hold&gt;",ResolvedDate,"&gt;="&amp;$C$1,ResolvedDate,"&lt;="&amp;$F$1)</f>
        <v/>
      </c>
      <c r="F1435" s="137">
        <f>COUNTIFS(Severity,$B1435,SLA_Breach,"Yes",Status,"&lt;&gt;Suspend",Status,"&lt;&gt;Assigned",Status,"&lt;&gt;Open",Status,"&lt;&gt;Hold&gt;",ResolvedDate,"&gt;="&amp;$C$1,ResolvedDate,"&lt;="&amp;$F$1)</f>
        <v/>
      </c>
      <c r="G1435" s="137">
        <f>COUNTIFS(Severity,$B1435,AssignedDate,"&gt;=01/01/2017 12:00:00 AM",AssignedDate,"&lt;="&amp;$F$1)</f>
        <v/>
      </c>
      <c r="H1435" s="177" t="n"/>
      <c r="L1435" s="57" t="n">
        <v>0</v>
      </c>
      <c r="M1435" s="57" t="n"/>
    </row>
    <row r="1436" spans="1:13">
      <c r="A1436" s="137" t="n">
        <v>1</v>
      </c>
      <c r="B1436" s="100" t="s">
        <v>525</v>
      </c>
      <c r="C1436" s="137">
        <f>COUNTIFS(Severity,$B1436,AssignedDate,"&gt;="&amp;$C$1,AssignedDate,"&lt;="&amp;$F$1)</f>
        <v/>
      </c>
      <c r="D1436" s="137">
        <f>COUNTIFS(Severity,$B1436,Status,"&lt;&gt;Suspend",Status,"&lt;&gt;Assigned",Status,"&lt;&gt;Open",Status,"&lt;&gt;Hold",ResolvedDate,"&gt;="&amp;$C$1,ResolvedDate,"&lt;="&amp;$F$1)</f>
        <v/>
      </c>
      <c r="E1436" s="137">
        <f>COUNTIFS(Severity,$B1436,SLA_Breach,"&lt;&gt;Yes",Status,"&lt;&gt;Suspend",Status,"&lt;&gt;Assigned",Status,"&lt;&gt;Open",Status,"&lt;&gt;Hold&gt;",ResolvedDate,"&gt;="&amp;$C$1,ResolvedDate,"&lt;="&amp;$F$1)</f>
        <v/>
      </c>
      <c r="F1436" s="137">
        <f>COUNTIFS(Severity,$B1436,SLA_Breach,"Yes",Status,"&lt;&gt;Suspend",Status,"&lt;&gt;Assigned",Status,"&lt;&gt;Open",Status,"&lt;&gt;Hold&gt;",ResolvedDate,"&gt;="&amp;$C$1,ResolvedDate,"&lt;="&amp;$F$1)</f>
        <v/>
      </c>
      <c r="G1436" s="137">
        <f>COUNTIFS(Severity,$B1436,AssignedDate,"&gt;=01/01/2017 12:00:00 AM",AssignedDate,"&lt;="&amp;$F$1)</f>
        <v/>
      </c>
      <c r="H1436" s="177" t="n"/>
      <c r="L1436" s="57" t="n">
        <v>0</v>
      </c>
      <c r="M1436" s="57" t="n"/>
    </row>
    <row r="1437" spans="1:13">
      <c r="A1437" s="137" t="n">
        <v>1</v>
      </c>
      <c r="B1437" s="100" t="s">
        <v>525</v>
      </c>
      <c r="C1437" s="137">
        <f>COUNTIFS(Severity,$B1437,AssignedDate,"&gt;="&amp;$C$1,AssignedDate,"&lt;="&amp;$F$1)</f>
        <v/>
      </c>
      <c r="D1437" s="137">
        <f>COUNTIFS(Severity,$B1437,Status,"&lt;&gt;Suspend",Status,"&lt;&gt;Assigned",Status,"&lt;&gt;Open",Status,"&lt;&gt;Hold",ResolvedDate,"&gt;="&amp;$C$1,ResolvedDate,"&lt;="&amp;$F$1)</f>
        <v/>
      </c>
      <c r="E1437" s="137">
        <f>COUNTIFS(Severity,$B1437,SLA_Breach,"&lt;&gt;Yes",Status,"&lt;&gt;Suspend",Status,"&lt;&gt;Assigned",Status,"&lt;&gt;Open",Status,"&lt;&gt;Hold&gt;",ResolvedDate,"&gt;="&amp;$C$1,ResolvedDate,"&lt;="&amp;$F$1)</f>
        <v/>
      </c>
      <c r="F1437" s="137">
        <f>COUNTIFS(Severity,$B1437,SLA_Breach,"Yes",Status,"&lt;&gt;Suspend",Status,"&lt;&gt;Assigned",Status,"&lt;&gt;Open",Status,"&lt;&gt;Hold&gt;",ResolvedDate,"&gt;="&amp;$C$1,ResolvedDate,"&lt;="&amp;$F$1)</f>
        <v/>
      </c>
      <c r="G1437" s="137">
        <f>COUNTIFS(Severity,$B1437,AssignedDate,"&gt;=01/01/2017 12:00:00 AM",AssignedDate,"&lt;="&amp;$F$1)</f>
        <v/>
      </c>
      <c r="H1437" s="177" t="n"/>
      <c r="L1437" s="57" t="n">
        <v>0</v>
      </c>
      <c r="M1437" s="57" t="n"/>
    </row>
    <row r="1438" spans="1:13">
      <c r="A1438" s="137" t="n">
        <v>1</v>
      </c>
      <c r="B1438" s="100" t="s">
        <v>525</v>
      </c>
      <c r="C1438" s="137">
        <f>COUNTIFS(Severity,$B1438,AssignedDate,"&gt;="&amp;$C$1,AssignedDate,"&lt;="&amp;$F$1)</f>
        <v/>
      </c>
      <c r="D1438" s="137">
        <f>COUNTIFS(Severity,$B1438,Status,"&lt;&gt;Suspend",Status,"&lt;&gt;Assigned",Status,"&lt;&gt;Open",Status,"&lt;&gt;Hold",ResolvedDate,"&gt;="&amp;$C$1,ResolvedDate,"&lt;="&amp;$F$1)</f>
        <v/>
      </c>
      <c r="E1438" s="137">
        <f>COUNTIFS(Severity,$B1438,SLA_Breach,"&lt;&gt;Yes",Status,"&lt;&gt;Suspend",Status,"&lt;&gt;Assigned",Status,"&lt;&gt;Open",Status,"&lt;&gt;Hold&gt;",ResolvedDate,"&gt;="&amp;$C$1,ResolvedDate,"&lt;="&amp;$F$1)</f>
        <v/>
      </c>
      <c r="F1438" s="137">
        <f>COUNTIFS(Severity,$B1438,SLA_Breach,"Yes",Status,"&lt;&gt;Suspend",Status,"&lt;&gt;Assigned",Status,"&lt;&gt;Open",Status,"&lt;&gt;Hold&gt;",ResolvedDate,"&gt;="&amp;$C$1,ResolvedDate,"&lt;="&amp;$F$1)</f>
        <v/>
      </c>
      <c r="G1438" s="137">
        <f>COUNTIFS(Severity,$B1438,AssignedDate,"&gt;=01/01/2017 12:00:00 AM",AssignedDate,"&lt;="&amp;$F$1)</f>
        <v/>
      </c>
      <c r="H1438" s="177" t="n"/>
      <c r="L1438" s="57" t="n">
        <v>0</v>
      </c>
      <c r="M1438" s="57" t="n"/>
    </row>
    <row r="1439" spans="1:13">
      <c r="A1439" s="137" t="n">
        <v>1</v>
      </c>
      <c r="B1439" s="100" t="s">
        <v>525</v>
      </c>
      <c r="C1439" s="137">
        <f>COUNTIFS(Severity,$B1439,AssignedDate,"&gt;="&amp;$C$1,AssignedDate,"&lt;="&amp;$F$1)</f>
        <v/>
      </c>
      <c r="D1439" s="137">
        <f>COUNTIFS(Severity,$B1439,Status,"&lt;&gt;Suspend",Status,"&lt;&gt;Assigned",Status,"&lt;&gt;Open",Status,"&lt;&gt;Hold",ResolvedDate,"&gt;="&amp;$C$1,ResolvedDate,"&lt;="&amp;$F$1)</f>
        <v/>
      </c>
      <c r="E1439" s="137">
        <f>COUNTIFS(Severity,$B1439,SLA_Breach,"&lt;&gt;Yes",Status,"&lt;&gt;Suspend",Status,"&lt;&gt;Assigned",Status,"&lt;&gt;Open",Status,"&lt;&gt;Hold&gt;",ResolvedDate,"&gt;="&amp;$C$1,ResolvedDate,"&lt;="&amp;$F$1)</f>
        <v/>
      </c>
      <c r="F1439" s="137">
        <f>COUNTIFS(Severity,$B1439,SLA_Breach,"Yes",Status,"&lt;&gt;Suspend",Status,"&lt;&gt;Assigned",Status,"&lt;&gt;Open",Status,"&lt;&gt;Hold&gt;",ResolvedDate,"&gt;="&amp;$C$1,ResolvedDate,"&lt;="&amp;$F$1)</f>
        <v/>
      </c>
      <c r="G1439" s="137">
        <f>COUNTIFS(Severity,$B1439,AssignedDate,"&gt;=01/01/2017 12:00:00 AM",AssignedDate,"&lt;="&amp;$F$1)</f>
        <v/>
      </c>
      <c r="H1439" s="177" t="n"/>
      <c r="L1439" s="57" t="n">
        <v>0</v>
      </c>
      <c r="M1439" s="57" t="n"/>
    </row>
    <row r="1440" spans="1:13">
      <c r="A1440" s="137" t="n">
        <v>1</v>
      </c>
      <c r="B1440" s="100" t="s">
        <v>525</v>
      </c>
      <c r="C1440" s="137">
        <f>COUNTIFS(Severity,$B1440,AssignedDate,"&gt;="&amp;$C$1,AssignedDate,"&lt;="&amp;$F$1)</f>
        <v/>
      </c>
      <c r="D1440" s="137">
        <f>COUNTIFS(Severity,$B1440,Status,"&lt;&gt;Suspend",Status,"&lt;&gt;Assigned",Status,"&lt;&gt;Open",Status,"&lt;&gt;Hold",ResolvedDate,"&gt;="&amp;$C$1,ResolvedDate,"&lt;="&amp;$F$1)</f>
        <v/>
      </c>
      <c r="E1440" s="137">
        <f>COUNTIFS(Severity,$B1440,SLA_Breach,"&lt;&gt;Yes",Status,"&lt;&gt;Suspend",Status,"&lt;&gt;Assigned",Status,"&lt;&gt;Open",Status,"&lt;&gt;Hold&gt;",ResolvedDate,"&gt;="&amp;$C$1,ResolvedDate,"&lt;="&amp;$F$1)</f>
        <v/>
      </c>
      <c r="F1440" s="137">
        <f>COUNTIFS(Severity,$B1440,SLA_Breach,"Yes",Status,"&lt;&gt;Suspend",Status,"&lt;&gt;Assigned",Status,"&lt;&gt;Open",Status,"&lt;&gt;Hold&gt;",ResolvedDate,"&gt;="&amp;$C$1,ResolvedDate,"&lt;="&amp;$F$1)</f>
        <v/>
      </c>
      <c r="G1440" s="137">
        <f>COUNTIFS(Severity,$B1440,AssignedDate,"&gt;=01/01/2017 12:00:00 AM",AssignedDate,"&lt;="&amp;$F$1)</f>
        <v/>
      </c>
      <c r="H1440" s="177" t="n"/>
      <c r="L1440" s="57" t="n">
        <v>0</v>
      </c>
      <c r="M1440" s="57" t="n"/>
    </row>
    <row r="1441" spans="1:13">
      <c r="A1441" s="137" t="n">
        <v>1</v>
      </c>
      <c r="B1441" s="100" t="s">
        <v>525</v>
      </c>
      <c r="C1441" s="137">
        <f>COUNTIFS(Severity,$B1441,AssignedDate,"&gt;="&amp;$C$1,AssignedDate,"&lt;="&amp;$F$1)</f>
        <v/>
      </c>
      <c r="D1441" s="137">
        <f>COUNTIFS(Severity,$B1441,Status,"&lt;&gt;Suspend",Status,"&lt;&gt;Assigned",Status,"&lt;&gt;Open",Status,"&lt;&gt;Hold",ResolvedDate,"&gt;="&amp;$C$1,ResolvedDate,"&lt;="&amp;$F$1)</f>
        <v/>
      </c>
      <c r="E1441" s="137">
        <f>COUNTIFS(Severity,$B1441,SLA_Breach,"&lt;&gt;Yes",Status,"&lt;&gt;Suspend",Status,"&lt;&gt;Assigned",Status,"&lt;&gt;Open",Status,"&lt;&gt;Hold&gt;",ResolvedDate,"&gt;="&amp;$C$1,ResolvedDate,"&lt;="&amp;$F$1)</f>
        <v/>
      </c>
      <c r="F1441" s="137">
        <f>COUNTIFS(Severity,$B1441,SLA_Breach,"Yes",Status,"&lt;&gt;Suspend",Status,"&lt;&gt;Assigned",Status,"&lt;&gt;Open",Status,"&lt;&gt;Hold&gt;",ResolvedDate,"&gt;="&amp;$C$1,ResolvedDate,"&lt;="&amp;$F$1)</f>
        <v/>
      </c>
      <c r="G1441" s="137">
        <f>COUNTIFS(Severity,$B1441,AssignedDate,"&gt;=01/01/2017 12:00:00 AM",AssignedDate,"&lt;="&amp;$F$1)</f>
        <v/>
      </c>
      <c r="H1441" s="177" t="n"/>
      <c r="L1441" s="57" t="n">
        <v>0</v>
      </c>
      <c r="M1441" s="57" t="n"/>
    </row>
    <row r="1442" spans="1:13">
      <c r="A1442" s="137" t="n">
        <v>1</v>
      </c>
      <c r="B1442" s="100" t="s">
        <v>525</v>
      </c>
      <c r="C1442" s="137">
        <f>COUNTIFS(Severity,$B1442,AssignedDate,"&gt;="&amp;$C$1,AssignedDate,"&lt;="&amp;$F$1)</f>
        <v/>
      </c>
      <c r="D1442" s="137">
        <f>COUNTIFS(Severity,$B1442,Status,"&lt;&gt;Suspend",Status,"&lt;&gt;Assigned",Status,"&lt;&gt;Open",Status,"&lt;&gt;Hold",ResolvedDate,"&gt;="&amp;$C$1,ResolvedDate,"&lt;="&amp;$F$1)</f>
        <v/>
      </c>
      <c r="E1442" s="137">
        <f>COUNTIFS(Severity,$B1442,SLA_Breach,"&lt;&gt;Yes",Status,"&lt;&gt;Suspend",Status,"&lt;&gt;Assigned",Status,"&lt;&gt;Open",Status,"&lt;&gt;Hold&gt;",ResolvedDate,"&gt;="&amp;$C$1,ResolvedDate,"&lt;="&amp;$F$1)</f>
        <v/>
      </c>
      <c r="F1442" s="137">
        <f>COUNTIFS(Severity,$B1442,SLA_Breach,"Yes",Status,"&lt;&gt;Suspend",Status,"&lt;&gt;Assigned",Status,"&lt;&gt;Open",Status,"&lt;&gt;Hold&gt;",ResolvedDate,"&gt;="&amp;$C$1,ResolvedDate,"&lt;="&amp;$F$1)</f>
        <v/>
      </c>
      <c r="G1442" s="137">
        <f>COUNTIFS(Severity,$B1442,AssignedDate,"&gt;=01/01/2017 12:00:00 AM",AssignedDate,"&lt;="&amp;$F$1)</f>
        <v/>
      </c>
      <c r="H1442" s="177" t="n"/>
      <c r="L1442" s="57" t="n">
        <v>0</v>
      </c>
      <c r="M1442" s="57" t="n"/>
    </row>
    <row r="1443" spans="1:13">
      <c r="A1443" s="137" t="n">
        <v>1</v>
      </c>
      <c r="B1443" s="100" t="s">
        <v>525</v>
      </c>
      <c r="C1443" s="137">
        <f>COUNTIFS(Severity,$B1443,AssignedDate,"&gt;="&amp;$C$1,AssignedDate,"&lt;="&amp;$F$1)</f>
        <v/>
      </c>
      <c r="D1443" s="137">
        <f>COUNTIFS(Severity,$B1443,Status,"&lt;&gt;Suspend",Status,"&lt;&gt;Assigned",Status,"&lt;&gt;Open",Status,"&lt;&gt;Hold",ResolvedDate,"&gt;="&amp;$C$1,ResolvedDate,"&lt;="&amp;$F$1)</f>
        <v/>
      </c>
      <c r="E1443" s="137">
        <f>COUNTIFS(Severity,$B1443,SLA_Breach,"&lt;&gt;Yes",Status,"&lt;&gt;Suspend",Status,"&lt;&gt;Assigned",Status,"&lt;&gt;Open",Status,"&lt;&gt;Hold&gt;",ResolvedDate,"&gt;="&amp;$C$1,ResolvedDate,"&lt;="&amp;$F$1)</f>
        <v/>
      </c>
      <c r="F1443" s="137">
        <f>COUNTIFS(Severity,$B1443,SLA_Breach,"Yes",Status,"&lt;&gt;Suspend",Status,"&lt;&gt;Assigned",Status,"&lt;&gt;Open",Status,"&lt;&gt;Hold&gt;",ResolvedDate,"&gt;="&amp;$C$1,ResolvedDate,"&lt;="&amp;$F$1)</f>
        <v/>
      </c>
      <c r="G1443" s="137">
        <f>COUNTIFS(Severity,$B1443,AssignedDate,"&gt;=01/01/2017 12:00:00 AM",AssignedDate,"&lt;="&amp;$F$1)</f>
        <v/>
      </c>
      <c r="H1443" s="177" t="n"/>
      <c r="L1443" s="57" t="n">
        <v>0</v>
      </c>
      <c r="M1443" s="57" t="n"/>
    </row>
    <row r="1444" spans="1:13">
      <c r="A1444" s="137" t="n">
        <v>1</v>
      </c>
      <c r="B1444" s="100" t="s">
        <v>525</v>
      </c>
      <c r="C1444" s="137">
        <f>COUNTIFS(Severity,$B1444,AssignedDate,"&gt;="&amp;$C$1,AssignedDate,"&lt;="&amp;$F$1)</f>
        <v/>
      </c>
      <c r="D1444" s="137">
        <f>COUNTIFS(Severity,$B1444,Status,"&lt;&gt;Suspend",Status,"&lt;&gt;Assigned",Status,"&lt;&gt;Open",Status,"&lt;&gt;Hold",ResolvedDate,"&gt;="&amp;$C$1,ResolvedDate,"&lt;="&amp;$F$1)</f>
        <v/>
      </c>
      <c r="E1444" s="137">
        <f>COUNTIFS(Severity,$B1444,SLA_Breach,"&lt;&gt;Yes",Status,"&lt;&gt;Suspend",Status,"&lt;&gt;Assigned",Status,"&lt;&gt;Open",Status,"&lt;&gt;Hold&gt;",ResolvedDate,"&gt;="&amp;$C$1,ResolvedDate,"&lt;="&amp;$F$1)</f>
        <v/>
      </c>
      <c r="F1444" s="137">
        <f>COUNTIFS(Severity,$B1444,SLA_Breach,"Yes",Status,"&lt;&gt;Suspend",Status,"&lt;&gt;Assigned",Status,"&lt;&gt;Open",Status,"&lt;&gt;Hold&gt;",ResolvedDate,"&gt;="&amp;$C$1,ResolvedDate,"&lt;="&amp;$F$1)</f>
        <v/>
      </c>
      <c r="G1444" s="137">
        <f>COUNTIFS(Severity,$B1444,AssignedDate,"&gt;=01/01/2017 12:00:00 AM",AssignedDate,"&lt;="&amp;$F$1)</f>
        <v/>
      </c>
      <c r="H1444" s="177" t="n"/>
      <c r="L1444" s="57" t="n">
        <v>0</v>
      </c>
      <c r="M1444" s="57" t="n"/>
    </row>
    <row r="1445" spans="1:13">
      <c r="A1445" s="137" t="n">
        <v>1</v>
      </c>
      <c r="B1445" s="100" t="s">
        <v>525</v>
      </c>
      <c r="C1445" s="137">
        <f>COUNTIFS(Severity,$B1445,AssignedDate,"&gt;="&amp;$C$1,AssignedDate,"&lt;="&amp;$F$1)</f>
        <v/>
      </c>
      <c r="D1445" s="137">
        <f>COUNTIFS(Severity,$B1445,Status,"&lt;&gt;Suspend",Status,"&lt;&gt;Assigned",Status,"&lt;&gt;Open",Status,"&lt;&gt;Hold",ResolvedDate,"&gt;="&amp;$C$1,ResolvedDate,"&lt;="&amp;$F$1)</f>
        <v/>
      </c>
      <c r="E1445" s="137">
        <f>COUNTIFS(Severity,$B1445,SLA_Breach,"&lt;&gt;Yes",Status,"&lt;&gt;Suspend",Status,"&lt;&gt;Assigned",Status,"&lt;&gt;Open",Status,"&lt;&gt;Hold&gt;",ResolvedDate,"&gt;="&amp;$C$1,ResolvedDate,"&lt;="&amp;$F$1)</f>
        <v/>
      </c>
      <c r="F1445" s="137">
        <f>COUNTIFS(Severity,$B1445,SLA_Breach,"Yes",Status,"&lt;&gt;Suspend",Status,"&lt;&gt;Assigned",Status,"&lt;&gt;Open",Status,"&lt;&gt;Hold&gt;",ResolvedDate,"&gt;="&amp;$C$1,ResolvedDate,"&lt;="&amp;$F$1)</f>
        <v/>
      </c>
      <c r="G1445" s="137">
        <f>COUNTIFS(Severity,$B1445,AssignedDate,"&gt;=01/01/2017 12:00:00 AM",AssignedDate,"&lt;="&amp;$F$1)</f>
        <v/>
      </c>
      <c r="H1445" s="177" t="n"/>
      <c r="L1445" s="57" t="n">
        <v>0</v>
      </c>
      <c r="M1445" s="57" t="n"/>
    </row>
    <row r="1446" spans="1:13">
      <c r="A1446" s="137" t="n">
        <v>1</v>
      </c>
      <c r="B1446" s="100" t="s">
        <v>525</v>
      </c>
      <c r="C1446" s="137">
        <f>COUNTIFS(Severity,$B1446,AssignedDate,"&gt;="&amp;$C$1,AssignedDate,"&lt;="&amp;$F$1)</f>
        <v/>
      </c>
      <c r="D1446" s="137">
        <f>COUNTIFS(Severity,$B1446,Status,"&lt;&gt;Suspend",Status,"&lt;&gt;Assigned",Status,"&lt;&gt;Open",Status,"&lt;&gt;Hold",ResolvedDate,"&gt;="&amp;$C$1,ResolvedDate,"&lt;="&amp;$F$1)</f>
        <v/>
      </c>
      <c r="E1446" s="137">
        <f>COUNTIFS(Severity,$B1446,SLA_Breach,"&lt;&gt;Yes",Status,"&lt;&gt;Suspend",Status,"&lt;&gt;Assigned",Status,"&lt;&gt;Open",Status,"&lt;&gt;Hold&gt;",ResolvedDate,"&gt;="&amp;$C$1,ResolvedDate,"&lt;="&amp;$F$1)</f>
        <v/>
      </c>
      <c r="F1446" s="137">
        <f>COUNTIFS(Severity,$B1446,SLA_Breach,"Yes",Status,"&lt;&gt;Suspend",Status,"&lt;&gt;Assigned",Status,"&lt;&gt;Open",Status,"&lt;&gt;Hold&gt;",ResolvedDate,"&gt;="&amp;$C$1,ResolvedDate,"&lt;="&amp;$F$1)</f>
        <v/>
      </c>
      <c r="G1446" s="137">
        <f>COUNTIFS(Severity,$B1446,AssignedDate,"&gt;=01/01/2017 12:00:00 AM",AssignedDate,"&lt;="&amp;$F$1)</f>
        <v/>
      </c>
      <c r="H1446" s="177" t="n"/>
      <c r="L1446" s="57" t="n">
        <v>0</v>
      </c>
      <c r="M1446" s="57" t="n"/>
    </row>
    <row r="1447" spans="1:13">
      <c r="A1447" s="137" t="n">
        <v>1</v>
      </c>
      <c r="B1447" s="100" t="s">
        <v>525</v>
      </c>
      <c r="C1447" s="137">
        <f>COUNTIFS(Severity,$B1447,AssignedDate,"&gt;="&amp;$C$1,AssignedDate,"&lt;="&amp;$F$1)</f>
        <v/>
      </c>
      <c r="D1447" s="137">
        <f>COUNTIFS(Severity,$B1447,Status,"&lt;&gt;Suspend",Status,"&lt;&gt;Assigned",Status,"&lt;&gt;Open",Status,"&lt;&gt;Hold",ResolvedDate,"&gt;="&amp;$C$1,ResolvedDate,"&lt;="&amp;$F$1)</f>
        <v/>
      </c>
      <c r="E1447" s="137">
        <f>COUNTIFS(Severity,$B1447,SLA_Breach,"&lt;&gt;Yes",Status,"&lt;&gt;Suspend",Status,"&lt;&gt;Assigned",Status,"&lt;&gt;Open",Status,"&lt;&gt;Hold&gt;",ResolvedDate,"&gt;="&amp;$C$1,ResolvedDate,"&lt;="&amp;$F$1)</f>
        <v/>
      </c>
      <c r="F1447" s="137">
        <f>COUNTIFS(Severity,$B1447,SLA_Breach,"Yes",Status,"&lt;&gt;Suspend",Status,"&lt;&gt;Assigned",Status,"&lt;&gt;Open",Status,"&lt;&gt;Hold&gt;",ResolvedDate,"&gt;="&amp;$C$1,ResolvedDate,"&lt;="&amp;$F$1)</f>
        <v/>
      </c>
      <c r="G1447" s="137">
        <f>COUNTIFS(Severity,$B1447,AssignedDate,"&gt;=01/01/2017 12:00:00 AM",AssignedDate,"&lt;="&amp;$F$1)</f>
        <v/>
      </c>
      <c r="H1447" s="177" t="n"/>
      <c r="L1447" s="57" t="n">
        <v>0</v>
      </c>
      <c r="M1447" s="57" t="n"/>
    </row>
    <row r="1448" spans="1:13">
      <c r="A1448" s="137" t="n">
        <v>1</v>
      </c>
      <c r="B1448" s="100" t="s">
        <v>525</v>
      </c>
      <c r="C1448" s="137">
        <f>COUNTIFS(Severity,$B1448,AssignedDate,"&gt;="&amp;$C$1,AssignedDate,"&lt;="&amp;$F$1)</f>
        <v/>
      </c>
      <c r="D1448" s="137">
        <f>COUNTIFS(Severity,$B1448,Status,"&lt;&gt;Suspend",Status,"&lt;&gt;Assigned",Status,"&lt;&gt;Open",Status,"&lt;&gt;Hold",ResolvedDate,"&gt;="&amp;$C$1,ResolvedDate,"&lt;="&amp;$F$1)</f>
        <v/>
      </c>
      <c r="E1448" s="137">
        <f>COUNTIFS(Severity,$B1448,SLA_Breach,"&lt;&gt;Yes",Status,"&lt;&gt;Suspend",Status,"&lt;&gt;Assigned",Status,"&lt;&gt;Open",Status,"&lt;&gt;Hold&gt;",ResolvedDate,"&gt;="&amp;$C$1,ResolvedDate,"&lt;="&amp;$F$1)</f>
        <v/>
      </c>
      <c r="F1448" s="137">
        <f>COUNTIFS(Severity,$B1448,SLA_Breach,"Yes",Status,"&lt;&gt;Suspend",Status,"&lt;&gt;Assigned",Status,"&lt;&gt;Open",Status,"&lt;&gt;Hold&gt;",ResolvedDate,"&gt;="&amp;$C$1,ResolvedDate,"&lt;="&amp;$F$1)</f>
        <v/>
      </c>
      <c r="G1448" s="137">
        <f>COUNTIFS(Severity,$B1448,AssignedDate,"&gt;=01/01/2017 12:00:00 AM",AssignedDate,"&lt;="&amp;$F$1)</f>
        <v/>
      </c>
      <c r="H1448" s="177" t="n"/>
      <c r="L1448" s="57" t="n">
        <v>0</v>
      </c>
      <c r="M1448" s="57" t="n"/>
    </row>
    <row r="1449" spans="1:13">
      <c r="A1449" s="137" t="n">
        <v>1</v>
      </c>
      <c r="B1449" s="100" t="s">
        <v>525</v>
      </c>
      <c r="C1449" s="137">
        <f>COUNTIFS(Severity,$B1449,AssignedDate,"&gt;="&amp;$C$1,AssignedDate,"&lt;="&amp;$F$1)</f>
        <v/>
      </c>
      <c r="D1449" s="137">
        <f>COUNTIFS(Severity,$B1449,Status,"&lt;&gt;Suspend",Status,"&lt;&gt;Assigned",Status,"&lt;&gt;Open",Status,"&lt;&gt;Hold",ResolvedDate,"&gt;="&amp;$C$1,ResolvedDate,"&lt;="&amp;$F$1)</f>
        <v/>
      </c>
      <c r="E1449" s="137">
        <f>COUNTIFS(Severity,$B1449,SLA_Breach,"&lt;&gt;Yes",Status,"&lt;&gt;Suspend",Status,"&lt;&gt;Assigned",Status,"&lt;&gt;Open",Status,"&lt;&gt;Hold&gt;",ResolvedDate,"&gt;="&amp;$C$1,ResolvedDate,"&lt;="&amp;$F$1)</f>
        <v/>
      </c>
      <c r="F1449" s="137">
        <f>COUNTIFS(Severity,$B1449,SLA_Breach,"Yes",Status,"&lt;&gt;Suspend",Status,"&lt;&gt;Assigned",Status,"&lt;&gt;Open",Status,"&lt;&gt;Hold&gt;",ResolvedDate,"&gt;="&amp;$C$1,ResolvedDate,"&lt;="&amp;$F$1)</f>
        <v/>
      </c>
      <c r="G1449" s="137">
        <f>COUNTIFS(Severity,$B1449,AssignedDate,"&gt;=01/01/2017 12:00:00 AM",AssignedDate,"&lt;="&amp;$F$1)</f>
        <v/>
      </c>
      <c r="H1449" s="177" t="n"/>
      <c r="L1449" s="57" t="n">
        <v>0</v>
      </c>
      <c r="M1449" s="57" t="n"/>
    </row>
    <row r="1450" spans="1:13">
      <c r="A1450" s="137" t="n">
        <v>1</v>
      </c>
      <c r="B1450" s="100" t="s">
        <v>525</v>
      </c>
      <c r="C1450" s="137">
        <f>COUNTIFS(Severity,$B1450,AssignedDate,"&gt;="&amp;$C$1,AssignedDate,"&lt;="&amp;$F$1)</f>
        <v/>
      </c>
      <c r="D1450" s="137">
        <f>COUNTIFS(Severity,$B1450,Status,"&lt;&gt;Suspend",Status,"&lt;&gt;Assigned",Status,"&lt;&gt;Open",Status,"&lt;&gt;Hold",ResolvedDate,"&gt;="&amp;$C$1,ResolvedDate,"&lt;="&amp;$F$1)</f>
        <v/>
      </c>
      <c r="E1450" s="137">
        <f>COUNTIFS(Severity,$B1450,SLA_Breach,"&lt;&gt;Yes",Status,"&lt;&gt;Suspend",Status,"&lt;&gt;Assigned",Status,"&lt;&gt;Open",Status,"&lt;&gt;Hold&gt;",ResolvedDate,"&gt;="&amp;$C$1,ResolvedDate,"&lt;="&amp;$F$1)</f>
        <v/>
      </c>
      <c r="F1450" s="137">
        <f>COUNTIFS(Severity,$B1450,SLA_Breach,"Yes",Status,"&lt;&gt;Suspend",Status,"&lt;&gt;Assigned",Status,"&lt;&gt;Open",Status,"&lt;&gt;Hold&gt;",ResolvedDate,"&gt;="&amp;$C$1,ResolvedDate,"&lt;="&amp;$F$1)</f>
        <v/>
      </c>
      <c r="G1450" s="137">
        <f>COUNTIFS(Severity,$B1450,AssignedDate,"&gt;=01/01/2017 12:00:00 AM",AssignedDate,"&lt;="&amp;$F$1)</f>
        <v/>
      </c>
      <c r="H1450" s="177" t="n"/>
      <c r="L1450" s="57" t="n">
        <v>0</v>
      </c>
      <c r="M1450" s="57" t="n"/>
    </row>
    <row r="1451" spans="1:13">
      <c r="A1451" s="137" t="n">
        <v>1</v>
      </c>
      <c r="B1451" s="100" t="s">
        <v>525</v>
      </c>
      <c r="C1451" s="137">
        <f>COUNTIFS(Severity,$B1451,AssignedDate,"&gt;="&amp;$C$1,AssignedDate,"&lt;="&amp;$F$1)</f>
        <v/>
      </c>
      <c r="D1451" s="137">
        <f>COUNTIFS(Severity,$B1451,Status,"&lt;&gt;Suspend",Status,"&lt;&gt;Assigned",Status,"&lt;&gt;Open",Status,"&lt;&gt;Hold",ResolvedDate,"&gt;="&amp;$C$1,ResolvedDate,"&lt;="&amp;$F$1)</f>
        <v/>
      </c>
      <c r="E1451" s="137">
        <f>COUNTIFS(Severity,$B1451,SLA_Breach,"&lt;&gt;Yes",Status,"&lt;&gt;Suspend",Status,"&lt;&gt;Assigned",Status,"&lt;&gt;Open",Status,"&lt;&gt;Hold&gt;",ResolvedDate,"&gt;="&amp;$C$1,ResolvedDate,"&lt;="&amp;$F$1)</f>
        <v/>
      </c>
      <c r="F1451" s="137">
        <f>COUNTIFS(Severity,$B1451,SLA_Breach,"Yes",Status,"&lt;&gt;Suspend",Status,"&lt;&gt;Assigned",Status,"&lt;&gt;Open",Status,"&lt;&gt;Hold&gt;",ResolvedDate,"&gt;="&amp;$C$1,ResolvedDate,"&lt;="&amp;$F$1)</f>
        <v/>
      </c>
      <c r="G1451" s="137">
        <f>COUNTIFS(Severity,$B1451,AssignedDate,"&gt;=01/01/2017 12:00:00 AM",AssignedDate,"&lt;="&amp;$F$1)</f>
        <v/>
      </c>
      <c r="H1451" s="177" t="n"/>
      <c r="L1451" s="57" t="n">
        <v>0</v>
      </c>
      <c r="M1451" s="57" t="n"/>
    </row>
    <row r="1452" spans="1:13">
      <c r="A1452" s="137" t="n">
        <v>1</v>
      </c>
      <c r="B1452" s="100" t="s">
        <v>525</v>
      </c>
      <c r="C1452" s="137">
        <f>COUNTIFS(Severity,$B1452,AssignedDate,"&gt;="&amp;$C$1,AssignedDate,"&lt;="&amp;$F$1)</f>
        <v/>
      </c>
      <c r="D1452" s="137">
        <f>COUNTIFS(Severity,$B1452,Status,"&lt;&gt;Suspend",Status,"&lt;&gt;Assigned",Status,"&lt;&gt;Open",Status,"&lt;&gt;Hold",ResolvedDate,"&gt;="&amp;$C$1,ResolvedDate,"&lt;="&amp;$F$1)</f>
        <v/>
      </c>
      <c r="E1452" s="137">
        <f>COUNTIFS(Severity,$B1452,SLA_Breach,"&lt;&gt;Yes",Status,"&lt;&gt;Suspend",Status,"&lt;&gt;Assigned",Status,"&lt;&gt;Open",Status,"&lt;&gt;Hold&gt;",ResolvedDate,"&gt;="&amp;$C$1,ResolvedDate,"&lt;="&amp;$F$1)</f>
        <v/>
      </c>
      <c r="F1452" s="137">
        <f>COUNTIFS(Severity,$B1452,SLA_Breach,"Yes",Status,"&lt;&gt;Suspend",Status,"&lt;&gt;Assigned",Status,"&lt;&gt;Open",Status,"&lt;&gt;Hold&gt;",ResolvedDate,"&gt;="&amp;$C$1,ResolvedDate,"&lt;="&amp;$F$1)</f>
        <v/>
      </c>
      <c r="G1452" s="137">
        <f>COUNTIFS(Severity,$B1452,AssignedDate,"&gt;=01/01/2017 12:00:00 AM",AssignedDate,"&lt;="&amp;$F$1)</f>
        <v/>
      </c>
      <c r="H1452" s="177" t="n"/>
      <c r="L1452" s="57" t="n">
        <v>0</v>
      </c>
      <c r="M1452" s="57" t="n"/>
    </row>
    <row r="1453" spans="1:13">
      <c r="A1453" s="137" t="n">
        <v>1</v>
      </c>
      <c r="B1453" s="100" t="s">
        <v>525</v>
      </c>
      <c r="C1453" s="137">
        <f>COUNTIFS(Severity,$B1453,AssignedDate,"&gt;="&amp;$C$1,AssignedDate,"&lt;="&amp;$F$1)</f>
        <v/>
      </c>
      <c r="D1453" s="137">
        <f>COUNTIFS(Severity,$B1453,Status,"&lt;&gt;Suspend",Status,"&lt;&gt;Assigned",Status,"&lt;&gt;Open",Status,"&lt;&gt;Hold",ResolvedDate,"&gt;="&amp;$C$1,ResolvedDate,"&lt;="&amp;$F$1)</f>
        <v/>
      </c>
      <c r="E1453" s="137">
        <f>COUNTIFS(Severity,$B1453,SLA_Breach,"&lt;&gt;Yes",Status,"&lt;&gt;Suspend",Status,"&lt;&gt;Assigned",Status,"&lt;&gt;Open",Status,"&lt;&gt;Hold&gt;",ResolvedDate,"&gt;="&amp;$C$1,ResolvedDate,"&lt;="&amp;$F$1)</f>
        <v/>
      </c>
      <c r="F1453" s="137">
        <f>COUNTIFS(Severity,$B1453,SLA_Breach,"Yes",Status,"&lt;&gt;Suspend",Status,"&lt;&gt;Assigned",Status,"&lt;&gt;Open",Status,"&lt;&gt;Hold&gt;",ResolvedDate,"&gt;="&amp;$C$1,ResolvedDate,"&lt;="&amp;$F$1)</f>
        <v/>
      </c>
      <c r="G1453" s="137">
        <f>COUNTIFS(Severity,$B1453,AssignedDate,"&gt;=01/01/2017 12:00:00 AM",AssignedDate,"&lt;="&amp;$F$1)</f>
        <v/>
      </c>
      <c r="H1453" s="177" t="n"/>
      <c r="L1453" s="57" t="n">
        <v>0</v>
      </c>
      <c r="M1453" s="57" t="n"/>
    </row>
    <row r="1454" spans="1:13">
      <c r="A1454" s="137" t="n">
        <v>1</v>
      </c>
      <c r="B1454" s="100" t="s">
        <v>525</v>
      </c>
      <c r="C1454" s="137">
        <f>COUNTIFS(Severity,$B1454,AssignedDate,"&gt;="&amp;$C$1,AssignedDate,"&lt;="&amp;$F$1)</f>
        <v/>
      </c>
      <c r="D1454" s="137">
        <f>COUNTIFS(Severity,$B1454,Status,"&lt;&gt;Suspend",Status,"&lt;&gt;Assigned",Status,"&lt;&gt;Open",Status,"&lt;&gt;Hold",ResolvedDate,"&gt;="&amp;$C$1,ResolvedDate,"&lt;="&amp;$F$1)</f>
        <v/>
      </c>
      <c r="E1454" s="137">
        <f>COUNTIFS(Severity,$B1454,SLA_Breach,"&lt;&gt;Yes",Status,"&lt;&gt;Suspend",Status,"&lt;&gt;Assigned",Status,"&lt;&gt;Open",Status,"&lt;&gt;Hold&gt;",ResolvedDate,"&gt;="&amp;$C$1,ResolvedDate,"&lt;="&amp;$F$1)</f>
        <v/>
      </c>
      <c r="F1454" s="137">
        <f>COUNTIFS(Severity,$B1454,SLA_Breach,"Yes",Status,"&lt;&gt;Suspend",Status,"&lt;&gt;Assigned",Status,"&lt;&gt;Open",Status,"&lt;&gt;Hold&gt;",ResolvedDate,"&gt;="&amp;$C$1,ResolvedDate,"&lt;="&amp;$F$1)</f>
        <v/>
      </c>
      <c r="G1454" s="137">
        <f>COUNTIFS(Severity,$B1454,AssignedDate,"&gt;=01/01/2017 12:00:00 AM",AssignedDate,"&lt;="&amp;$F$1)</f>
        <v/>
      </c>
      <c r="H1454" s="177" t="n"/>
      <c r="L1454" s="57" t="n">
        <v>0</v>
      </c>
      <c r="M1454" s="57" t="n"/>
    </row>
    <row r="1455" spans="1:13">
      <c r="A1455" s="137" t="n">
        <v>1</v>
      </c>
      <c r="B1455" s="100" t="s">
        <v>525</v>
      </c>
      <c r="C1455" s="137">
        <f>COUNTIFS(Severity,$B1455,AssignedDate,"&gt;="&amp;$C$1,AssignedDate,"&lt;="&amp;$F$1)</f>
        <v/>
      </c>
      <c r="D1455" s="137">
        <f>COUNTIFS(Severity,$B1455,Status,"&lt;&gt;Suspend",Status,"&lt;&gt;Assigned",Status,"&lt;&gt;Open",Status,"&lt;&gt;Hold",ResolvedDate,"&gt;="&amp;$C$1,ResolvedDate,"&lt;="&amp;$F$1)</f>
        <v/>
      </c>
      <c r="E1455" s="137">
        <f>COUNTIFS(Severity,$B1455,SLA_Breach,"&lt;&gt;Yes",Status,"&lt;&gt;Suspend",Status,"&lt;&gt;Assigned",Status,"&lt;&gt;Open",Status,"&lt;&gt;Hold&gt;",ResolvedDate,"&gt;="&amp;$C$1,ResolvedDate,"&lt;="&amp;$F$1)</f>
        <v/>
      </c>
      <c r="F1455" s="137">
        <f>COUNTIFS(Severity,$B1455,SLA_Breach,"Yes",Status,"&lt;&gt;Suspend",Status,"&lt;&gt;Assigned",Status,"&lt;&gt;Open",Status,"&lt;&gt;Hold&gt;",ResolvedDate,"&gt;="&amp;$C$1,ResolvedDate,"&lt;="&amp;$F$1)</f>
        <v/>
      </c>
      <c r="G1455" s="137">
        <f>COUNTIFS(Severity,$B1455,AssignedDate,"&gt;=01/01/2017 12:00:00 AM",AssignedDate,"&lt;="&amp;$F$1)</f>
        <v/>
      </c>
      <c r="H1455" s="177" t="n"/>
      <c r="L1455" s="57" t="n">
        <v>0</v>
      </c>
      <c r="M1455" s="57" t="n"/>
    </row>
    <row r="1456" spans="1:13">
      <c r="A1456" s="137" t="n">
        <v>1</v>
      </c>
      <c r="B1456" s="100" t="s">
        <v>525</v>
      </c>
      <c r="C1456" s="137">
        <f>COUNTIFS(Severity,$B1456,AssignedDate,"&gt;="&amp;$C$1,AssignedDate,"&lt;="&amp;$F$1)</f>
        <v/>
      </c>
      <c r="D1456" s="137">
        <f>COUNTIFS(Severity,$B1456,Status,"&lt;&gt;Suspend",Status,"&lt;&gt;Assigned",Status,"&lt;&gt;Open",Status,"&lt;&gt;Hold",ResolvedDate,"&gt;="&amp;$C$1,ResolvedDate,"&lt;="&amp;$F$1)</f>
        <v/>
      </c>
      <c r="E1456" s="137">
        <f>COUNTIFS(Severity,$B1456,SLA_Breach,"&lt;&gt;Yes",Status,"&lt;&gt;Suspend",Status,"&lt;&gt;Assigned",Status,"&lt;&gt;Open",Status,"&lt;&gt;Hold&gt;",ResolvedDate,"&gt;="&amp;$C$1,ResolvedDate,"&lt;="&amp;$F$1)</f>
        <v/>
      </c>
      <c r="F1456" s="137">
        <f>COUNTIFS(Severity,$B1456,SLA_Breach,"Yes",Status,"&lt;&gt;Suspend",Status,"&lt;&gt;Assigned",Status,"&lt;&gt;Open",Status,"&lt;&gt;Hold&gt;",ResolvedDate,"&gt;="&amp;$C$1,ResolvedDate,"&lt;="&amp;$F$1)</f>
        <v/>
      </c>
      <c r="G1456" s="137">
        <f>COUNTIFS(Severity,$B1456,AssignedDate,"&gt;=01/01/2017 12:00:00 AM",AssignedDate,"&lt;="&amp;$F$1)</f>
        <v/>
      </c>
      <c r="H1456" s="177" t="n"/>
      <c r="L1456" s="57" t="n">
        <v>0</v>
      </c>
      <c r="M1456" s="57" t="n"/>
    </row>
    <row r="1457" spans="1:13">
      <c r="A1457" s="137" t="n">
        <v>1</v>
      </c>
      <c r="B1457" s="100" t="s">
        <v>525</v>
      </c>
      <c r="C1457" s="137">
        <f>COUNTIFS(Severity,$B1457,AssignedDate,"&gt;="&amp;$C$1,AssignedDate,"&lt;="&amp;$F$1)</f>
        <v/>
      </c>
      <c r="D1457" s="137">
        <f>COUNTIFS(Severity,$B1457,Status,"&lt;&gt;Suspend",Status,"&lt;&gt;Assigned",Status,"&lt;&gt;Open",Status,"&lt;&gt;Hold",ResolvedDate,"&gt;="&amp;$C$1,ResolvedDate,"&lt;="&amp;$F$1)</f>
        <v/>
      </c>
      <c r="E1457" s="137">
        <f>COUNTIFS(Severity,$B1457,SLA_Breach,"&lt;&gt;Yes",Status,"&lt;&gt;Suspend",Status,"&lt;&gt;Assigned",Status,"&lt;&gt;Open",Status,"&lt;&gt;Hold&gt;",ResolvedDate,"&gt;="&amp;$C$1,ResolvedDate,"&lt;="&amp;$F$1)</f>
        <v/>
      </c>
      <c r="F1457" s="137">
        <f>COUNTIFS(Severity,$B1457,SLA_Breach,"Yes",Status,"&lt;&gt;Suspend",Status,"&lt;&gt;Assigned",Status,"&lt;&gt;Open",Status,"&lt;&gt;Hold&gt;",ResolvedDate,"&gt;="&amp;$C$1,ResolvedDate,"&lt;="&amp;$F$1)</f>
        <v/>
      </c>
      <c r="G1457" s="137">
        <f>COUNTIFS(Severity,$B1457,AssignedDate,"&gt;=01/01/2017 12:00:00 AM",AssignedDate,"&lt;="&amp;$F$1)</f>
        <v/>
      </c>
      <c r="H1457" s="177" t="n"/>
      <c r="L1457" s="57" t="n">
        <v>0</v>
      </c>
      <c r="M1457" s="57" t="n"/>
    </row>
    <row r="1458" spans="1:13">
      <c r="A1458" s="137" t="n">
        <v>1</v>
      </c>
      <c r="B1458" s="100" t="s">
        <v>525</v>
      </c>
      <c r="C1458" s="137">
        <f>COUNTIFS(Severity,$B1458,AssignedDate,"&gt;="&amp;$C$1,AssignedDate,"&lt;="&amp;$F$1)</f>
        <v/>
      </c>
      <c r="D1458" s="137">
        <f>COUNTIFS(Severity,$B1458,Status,"&lt;&gt;Suspend",Status,"&lt;&gt;Assigned",Status,"&lt;&gt;Open",Status,"&lt;&gt;Hold",ResolvedDate,"&gt;="&amp;$C$1,ResolvedDate,"&lt;="&amp;$F$1)</f>
        <v/>
      </c>
      <c r="E1458" s="137">
        <f>COUNTIFS(Severity,$B1458,SLA_Breach,"&lt;&gt;Yes",Status,"&lt;&gt;Suspend",Status,"&lt;&gt;Assigned",Status,"&lt;&gt;Open",Status,"&lt;&gt;Hold&gt;",ResolvedDate,"&gt;="&amp;$C$1,ResolvedDate,"&lt;="&amp;$F$1)</f>
        <v/>
      </c>
      <c r="F1458" s="137">
        <f>COUNTIFS(Severity,$B1458,SLA_Breach,"Yes",Status,"&lt;&gt;Suspend",Status,"&lt;&gt;Assigned",Status,"&lt;&gt;Open",Status,"&lt;&gt;Hold&gt;",ResolvedDate,"&gt;="&amp;$C$1,ResolvedDate,"&lt;="&amp;$F$1)</f>
        <v/>
      </c>
      <c r="G1458" s="137">
        <f>COUNTIFS(Severity,$B1458,AssignedDate,"&gt;=01/01/2017 12:00:00 AM",AssignedDate,"&lt;="&amp;$F$1)</f>
        <v/>
      </c>
      <c r="H1458" s="177" t="n"/>
      <c r="L1458" s="57" t="n">
        <v>0</v>
      </c>
      <c r="M1458" s="57" t="n"/>
    </row>
    <row r="1459" spans="1:13">
      <c r="A1459" s="137" t="n">
        <v>1</v>
      </c>
      <c r="B1459" s="100" t="s">
        <v>525</v>
      </c>
      <c r="C1459" s="137">
        <f>COUNTIFS(Severity,$B1459,AssignedDate,"&gt;="&amp;$C$1,AssignedDate,"&lt;="&amp;$F$1)</f>
        <v/>
      </c>
      <c r="D1459" s="137">
        <f>COUNTIFS(Severity,$B1459,Status,"&lt;&gt;Suspend",Status,"&lt;&gt;Assigned",Status,"&lt;&gt;Open",Status,"&lt;&gt;Hold",ResolvedDate,"&gt;="&amp;$C$1,ResolvedDate,"&lt;="&amp;$F$1)</f>
        <v/>
      </c>
      <c r="E1459" s="137">
        <f>COUNTIFS(Severity,$B1459,SLA_Breach,"&lt;&gt;Yes",Status,"&lt;&gt;Suspend",Status,"&lt;&gt;Assigned",Status,"&lt;&gt;Open",Status,"&lt;&gt;Hold&gt;",ResolvedDate,"&gt;="&amp;$C$1,ResolvedDate,"&lt;="&amp;$F$1)</f>
        <v/>
      </c>
      <c r="F1459" s="137">
        <f>COUNTIFS(Severity,$B1459,SLA_Breach,"Yes",Status,"&lt;&gt;Suspend",Status,"&lt;&gt;Assigned",Status,"&lt;&gt;Open",Status,"&lt;&gt;Hold&gt;",ResolvedDate,"&gt;="&amp;$C$1,ResolvedDate,"&lt;="&amp;$F$1)</f>
        <v/>
      </c>
      <c r="G1459" s="137">
        <f>COUNTIFS(Severity,$B1459,AssignedDate,"&gt;=01/01/2017 12:00:00 AM",AssignedDate,"&lt;="&amp;$F$1)</f>
        <v/>
      </c>
      <c r="H1459" s="177" t="n"/>
      <c r="L1459" s="57" t="n">
        <v>0</v>
      </c>
      <c r="M1459" s="57" t="n"/>
    </row>
    <row r="1460" spans="1:13">
      <c r="A1460" s="137" t="n">
        <v>1</v>
      </c>
      <c r="B1460" s="100" t="s">
        <v>525</v>
      </c>
      <c r="C1460" s="137">
        <f>COUNTIFS(Severity,$B1460,AssignedDate,"&gt;="&amp;$C$1,AssignedDate,"&lt;="&amp;$F$1)</f>
        <v/>
      </c>
      <c r="D1460" s="137">
        <f>COUNTIFS(Severity,$B1460,Status,"&lt;&gt;Suspend",Status,"&lt;&gt;Assigned",Status,"&lt;&gt;Open",Status,"&lt;&gt;Hold",ResolvedDate,"&gt;="&amp;$C$1,ResolvedDate,"&lt;="&amp;$F$1)</f>
        <v/>
      </c>
      <c r="E1460" s="137">
        <f>COUNTIFS(Severity,$B1460,SLA_Breach,"&lt;&gt;Yes",Status,"&lt;&gt;Suspend",Status,"&lt;&gt;Assigned",Status,"&lt;&gt;Open",Status,"&lt;&gt;Hold&gt;",ResolvedDate,"&gt;="&amp;$C$1,ResolvedDate,"&lt;="&amp;$F$1)</f>
        <v/>
      </c>
      <c r="F1460" s="137">
        <f>COUNTIFS(Severity,$B1460,SLA_Breach,"Yes",Status,"&lt;&gt;Suspend",Status,"&lt;&gt;Assigned",Status,"&lt;&gt;Open",Status,"&lt;&gt;Hold&gt;",ResolvedDate,"&gt;="&amp;$C$1,ResolvedDate,"&lt;="&amp;$F$1)</f>
        <v/>
      </c>
      <c r="G1460" s="137">
        <f>COUNTIFS(Severity,$B1460,AssignedDate,"&gt;=01/01/2017 12:00:00 AM",AssignedDate,"&lt;="&amp;$F$1)</f>
        <v/>
      </c>
      <c r="H1460" s="177" t="n"/>
      <c r="L1460" s="57" t="n">
        <v>0</v>
      </c>
      <c r="M1460" s="57" t="n"/>
    </row>
    <row r="1461" spans="1:13">
      <c r="A1461" s="137" t="n">
        <v>1</v>
      </c>
      <c r="B1461" s="100" t="s">
        <v>525</v>
      </c>
      <c r="C1461" s="137">
        <f>COUNTIFS(Severity,$B1461,AssignedDate,"&gt;="&amp;$C$1,AssignedDate,"&lt;="&amp;$F$1)</f>
        <v/>
      </c>
      <c r="D1461" s="137">
        <f>COUNTIFS(Severity,$B1461,Status,"&lt;&gt;Suspend",Status,"&lt;&gt;Assigned",Status,"&lt;&gt;Open",Status,"&lt;&gt;Hold",ResolvedDate,"&gt;="&amp;$C$1,ResolvedDate,"&lt;="&amp;$F$1)</f>
        <v/>
      </c>
      <c r="E1461" s="137">
        <f>COUNTIFS(Severity,$B1461,SLA_Breach,"&lt;&gt;Yes",Status,"&lt;&gt;Suspend",Status,"&lt;&gt;Assigned",Status,"&lt;&gt;Open",Status,"&lt;&gt;Hold&gt;",ResolvedDate,"&gt;="&amp;$C$1,ResolvedDate,"&lt;="&amp;$F$1)</f>
        <v/>
      </c>
      <c r="F1461" s="137">
        <f>COUNTIFS(Severity,$B1461,SLA_Breach,"Yes",Status,"&lt;&gt;Suspend",Status,"&lt;&gt;Assigned",Status,"&lt;&gt;Open",Status,"&lt;&gt;Hold&gt;",ResolvedDate,"&gt;="&amp;$C$1,ResolvedDate,"&lt;="&amp;$F$1)</f>
        <v/>
      </c>
      <c r="G1461" s="137">
        <f>COUNTIFS(Severity,$B1461,AssignedDate,"&gt;=01/01/2017 12:00:00 AM",AssignedDate,"&lt;="&amp;$F$1)</f>
        <v/>
      </c>
      <c r="H1461" s="177" t="n"/>
      <c r="L1461" s="57" t="n">
        <v>0</v>
      </c>
      <c r="M1461" s="57" t="n"/>
    </row>
    <row r="1462" spans="1:13">
      <c r="A1462" s="137" t="n">
        <v>1</v>
      </c>
      <c r="B1462" s="100" t="s">
        <v>525</v>
      </c>
      <c r="C1462" s="137">
        <f>COUNTIFS(Severity,$B1462,AssignedDate,"&gt;="&amp;$C$1,AssignedDate,"&lt;="&amp;$F$1)</f>
        <v/>
      </c>
      <c r="D1462" s="137">
        <f>COUNTIFS(Severity,$B1462,Status,"&lt;&gt;Suspend",Status,"&lt;&gt;Assigned",Status,"&lt;&gt;Open",Status,"&lt;&gt;Hold",ResolvedDate,"&gt;="&amp;$C$1,ResolvedDate,"&lt;="&amp;$F$1)</f>
        <v/>
      </c>
      <c r="E1462" s="137">
        <f>COUNTIFS(Severity,$B1462,SLA_Breach,"&lt;&gt;Yes",Status,"&lt;&gt;Suspend",Status,"&lt;&gt;Assigned",Status,"&lt;&gt;Open",Status,"&lt;&gt;Hold&gt;",ResolvedDate,"&gt;="&amp;$C$1,ResolvedDate,"&lt;="&amp;$F$1)</f>
        <v/>
      </c>
      <c r="F1462" s="137">
        <f>COUNTIFS(Severity,$B1462,SLA_Breach,"Yes",Status,"&lt;&gt;Suspend",Status,"&lt;&gt;Assigned",Status,"&lt;&gt;Open",Status,"&lt;&gt;Hold&gt;",ResolvedDate,"&gt;="&amp;$C$1,ResolvedDate,"&lt;="&amp;$F$1)</f>
        <v/>
      </c>
      <c r="G1462" s="137">
        <f>COUNTIFS(Severity,$B1462,AssignedDate,"&gt;=01/01/2017 12:00:00 AM",AssignedDate,"&lt;="&amp;$F$1)</f>
        <v/>
      </c>
      <c r="H1462" s="177" t="n"/>
      <c r="L1462" s="57" t="n">
        <v>0</v>
      </c>
      <c r="M1462" s="57" t="n"/>
    </row>
    <row r="1463" spans="1:13">
      <c r="A1463" s="137" t="n">
        <v>1</v>
      </c>
      <c r="B1463" s="100" t="s">
        <v>525</v>
      </c>
      <c r="C1463" s="137">
        <f>COUNTIFS(Severity,$B1463,AssignedDate,"&gt;="&amp;$C$1,AssignedDate,"&lt;="&amp;$F$1)</f>
        <v/>
      </c>
      <c r="D1463" s="137">
        <f>COUNTIFS(Severity,$B1463,Status,"&lt;&gt;Suspend",Status,"&lt;&gt;Assigned",Status,"&lt;&gt;Open",Status,"&lt;&gt;Hold",ResolvedDate,"&gt;="&amp;$C$1,ResolvedDate,"&lt;="&amp;$F$1)</f>
        <v/>
      </c>
      <c r="E1463" s="137">
        <f>COUNTIFS(Severity,$B1463,SLA_Breach,"&lt;&gt;Yes",Status,"&lt;&gt;Suspend",Status,"&lt;&gt;Assigned",Status,"&lt;&gt;Open",Status,"&lt;&gt;Hold&gt;",ResolvedDate,"&gt;="&amp;$C$1,ResolvedDate,"&lt;="&amp;$F$1)</f>
        <v/>
      </c>
      <c r="F1463" s="137">
        <f>COUNTIFS(Severity,$B1463,SLA_Breach,"Yes",Status,"&lt;&gt;Suspend",Status,"&lt;&gt;Assigned",Status,"&lt;&gt;Open",Status,"&lt;&gt;Hold&gt;",ResolvedDate,"&gt;="&amp;$C$1,ResolvedDate,"&lt;="&amp;$F$1)</f>
        <v/>
      </c>
      <c r="G1463" s="137">
        <f>COUNTIFS(Severity,$B1463,AssignedDate,"&gt;=01/01/2017 12:00:00 AM",AssignedDate,"&lt;="&amp;$F$1)</f>
        <v/>
      </c>
      <c r="H1463" s="177" t="n"/>
      <c r="L1463" s="57" t="n">
        <v>0</v>
      </c>
      <c r="M1463" s="57" t="n"/>
    </row>
    <row r="1464" spans="1:13">
      <c r="A1464" s="137" t="n">
        <v>1</v>
      </c>
      <c r="B1464" s="100" t="s">
        <v>525</v>
      </c>
      <c r="C1464" s="137">
        <f>COUNTIFS(Severity,$B1464,AssignedDate,"&gt;="&amp;$C$1,AssignedDate,"&lt;="&amp;$F$1)</f>
        <v/>
      </c>
      <c r="D1464" s="137">
        <f>COUNTIFS(Severity,$B1464,Status,"&lt;&gt;Suspend",Status,"&lt;&gt;Assigned",Status,"&lt;&gt;Open",Status,"&lt;&gt;Hold",ResolvedDate,"&gt;="&amp;$C$1,ResolvedDate,"&lt;="&amp;$F$1)</f>
        <v/>
      </c>
      <c r="E1464" s="137">
        <f>COUNTIFS(Severity,$B1464,SLA_Breach,"&lt;&gt;Yes",Status,"&lt;&gt;Suspend",Status,"&lt;&gt;Assigned",Status,"&lt;&gt;Open",Status,"&lt;&gt;Hold&gt;",ResolvedDate,"&gt;="&amp;$C$1,ResolvedDate,"&lt;="&amp;$F$1)</f>
        <v/>
      </c>
      <c r="F1464" s="137">
        <f>COUNTIFS(Severity,$B1464,SLA_Breach,"Yes",Status,"&lt;&gt;Suspend",Status,"&lt;&gt;Assigned",Status,"&lt;&gt;Open",Status,"&lt;&gt;Hold&gt;",ResolvedDate,"&gt;="&amp;$C$1,ResolvedDate,"&lt;="&amp;$F$1)</f>
        <v/>
      </c>
      <c r="G1464" s="137">
        <f>COUNTIFS(Severity,$B1464,AssignedDate,"&gt;=01/01/2017 12:00:00 AM",AssignedDate,"&lt;="&amp;$F$1)</f>
        <v/>
      </c>
      <c r="H1464" s="177" t="n"/>
      <c r="L1464" s="57" t="n">
        <v>0</v>
      </c>
      <c r="M1464" s="57" t="n"/>
    </row>
    <row r="1465" spans="1:13">
      <c r="A1465" s="137" t="n">
        <v>1</v>
      </c>
      <c r="B1465" s="100" t="s">
        <v>525</v>
      </c>
      <c r="C1465" s="137">
        <f>COUNTIFS(Severity,$B1465,AssignedDate,"&gt;="&amp;$C$1,AssignedDate,"&lt;="&amp;$F$1)</f>
        <v/>
      </c>
      <c r="D1465" s="137">
        <f>COUNTIFS(Severity,$B1465,Status,"&lt;&gt;Suspend",Status,"&lt;&gt;Assigned",Status,"&lt;&gt;Open",Status,"&lt;&gt;Hold",ResolvedDate,"&gt;="&amp;$C$1,ResolvedDate,"&lt;="&amp;$F$1)</f>
        <v/>
      </c>
      <c r="E1465" s="137">
        <f>COUNTIFS(Severity,$B1465,SLA_Breach,"&lt;&gt;Yes",Status,"&lt;&gt;Suspend",Status,"&lt;&gt;Assigned",Status,"&lt;&gt;Open",Status,"&lt;&gt;Hold&gt;",ResolvedDate,"&gt;="&amp;$C$1,ResolvedDate,"&lt;="&amp;$F$1)</f>
        <v/>
      </c>
      <c r="F1465" s="137">
        <f>COUNTIFS(Severity,$B1465,SLA_Breach,"Yes",Status,"&lt;&gt;Suspend",Status,"&lt;&gt;Assigned",Status,"&lt;&gt;Open",Status,"&lt;&gt;Hold&gt;",ResolvedDate,"&gt;="&amp;$C$1,ResolvedDate,"&lt;="&amp;$F$1)</f>
        <v/>
      </c>
      <c r="G1465" s="137">
        <f>COUNTIFS(Severity,$B1465,AssignedDate,"&gt;=01/01/2017 12:00:00 AM",AssignedDate,"&lt;="&amp;$F$1)</f>
        <v/>
      </c>
      <c r="H1465" s="177" t="n"/>
      <c r="L1465" s="57" t="n">
        <v>0</v>
      </c>
      <c r="M1465" s="57" t="n"/>
    </row>
    <row r="1466" spans="1:13">
      <c r="A1466" s="137" t="n">
        <v>1</v>
      </c>
      <c r="B1466" s="100" t="s">
        <v>525</v>
      </c>
      <c r="C1466" s="137">
        <f>COUNTIFS(Severity,$B1466,AssignedDate,"&gt;="&amp;$C$1,AssignedDate,"&lt;="&amp;$F$1)</f>
        <v/>
      </c>
      <c r="D1466" s="137">
        <f>COUNTIFS(Severity,$B1466,Status,"&lt;&gt;Suspend",Status,"&lt;&gt;Assigned",Status,"&lt;&gt;Open",Status,"&lt;&gt;Hold",ResolvedDate,"&gt;="&amp;$C$1,ResolvedDate,"&lt;="&amp;$F$1)</f>
        <v/>
      </c>
      <c r="E1466" s="137">
        <f>COUNTIFS(Severity,$B1466,SLA_Breach,"&lt;&gt;Yes",Status,"&lt;&gt;Suspend",Status,"&lt;&gt;Assigned",Status,"&lt;&gt;Open",Status,"&lt;&gt;Hold&gt;",ResolvedDate,"&gt;="&amp;$C$1,ResolvedDate,"&lt;="&amp;$F$1)</f>
        <v/>
      </c>
      <c r="F1466" s="137">
        <f>COUNTIFS(Severity,$B1466,SLA_Breach,"Yes",Status,"&lt;&gt;Suspend",Status,"&lt;&gt;Assigned",Status,"&lt;&gt;Open",Status,"&lt;&gt;Hold&gt;",ResolvedDate,"&gt;="&amp;$C$1,ResolvedDate,"&lt;="&amp;$F$1)</f>
        <v/>
      </c>
      <c r="G1466" s="137">
        <f>COUNTIFS(Severity,$B1466,AssignedDate,"&gt;=01/01/2017 12:00:00 AM",AssignedDate,"&lt;="&amp;$F$1)</f>
        <v/>
      </c>
      <c r="H1466" s="177" t="n"/>
      <c r="L1466" s="57" t="n">
        <v>0</v>
      </c>
      <c r="M1466" s="57" t="n"/>
    </row>
    <row r="1467" spans="1:13">
      <c r="A1467" s="137" t="n">
        <v>1</v>
      </c>
      <c r="B1467" s="100" t="s">
        <v>525</v>
      </c>
      <c r="C1467" s="137">
        <f>COUNTIFS(Severity,$B1467,AssignedDate,"&gt;="&amp;$C$1,AssignedDate,"&lt;="&amp;$F$1)</f>
        <v/>
      </c>
      <c r="D1467" s="137">
        <f>COUNTIFS(Severity,$B1467,Status,"&lt;&gt;Suspend",Status,"&lt;&gt;Assigned",Status,"&lt;&gt;Open",Status,"&lt;&gt;Hold",ResolvedDate,"&gt;="&amp;$C$1,ResolvedDate,"&lt;="&amp;$F$1)</f>
        <v/>
      </c>
      <c r="E1467" s="137">
        <f>COUNTIFS(Severity,$B1467,SLA_Breach,"&lt;&gt;Yes",Status,"&lt;&gt;Suspend",Status,"&lt;&gt;Assigned",Status,"&lt;&gt;Open",Status,"&lt;&gt;Hold&gt;",ResolvedDate,"&gt;="&amp;$C$1,ResolvedDate,"&lt;="&amp;$F$1)</f>
        <v/>
      </c>
      <c r="F1467" s="137">
        <f>COUNTIFS(Severity,$B1467,SLA_Breach,"Yes",Status,"&lt;&gt;Suspend",Status,"&lt;&gt;Assigned",Status,"&lt;&gt;Open",Status,"&lt;&gt;Hold&gt;",ResolvedDate,"&gt;="&amp;$C$1,ResolvedDate,"&lt;="&amp;$F$1)</f>
        <v/>
      </c>
      <c r="G1467" s="137">
        <f>COUNTIFS(Severity,$B1467,AssignedDate,"&gt;=01/01/2017 12:00:00 AM",AssignedDate,"&lt;="&amp;$F$1)</f>
        <v/>
      </c>
      <c r="H1467" s="177" t="n"/>
      <c r="L1467" s="57" t="n">
        <v>0</v>
      </c>
      <c r="M1467" s="57" t="n"/>
    </row>
    <row r="1468" spans="1:13">
      <c r="A1468" s="137" t="n">
        <v>1</v>
      </c>
      <c r="B1468" s="100" t="s">
        <v>525</v>
      </c>
      <c r="C1468" s="137">
        <f>COUNTIFS(Severity,$B1468,AssignedDate,"&gt;="&amp;$C$1,AssignedDate,"&lt;="&amp;$F$1)</f>
        <v/>
      </c>
      <c r="D1468" s="137">
        <f>COUNTIFS(Severity,$B1468,Status,"&lt;&gt;Suspend",Status,"&lt;&gt;Assigned",Status,"&lt;&gt;Open",Status,"&lt;&gt;Hold",ResolvedDate,"&gt;="&amp;$C$1,ResolvedDate,"&lt;="&amp;$F$1)</f>
        <v/>
      </c>
      <c r="E1468" s="137">
        <f>COUNTIFS(Severity,$B1468,SLA_Breach,"&lt;&gt;Yes",Status,"&lt;&gt;Suspend",Status,"&lt;&gt;Assigned",Status,"&lt;&gt;Open",Status,"&lt;&gt;Hold&gt;",ResolvedDate,"&gt;="&amp;$C$1,ResolvedDate,"&lt;="&amp;$F$1)</f>
        <v/>
      </c>
      <c r="F1468" s="137">
        <f>COUNTIFS(Severity,$B1468,SLA_Breach,"Yes",Status,"&lt;&gt;Suspend",Status,"&lt;&gt;Assigned",Status,"&lt;&gt;Open",Status,"&lt;&gt;Hold&gt;",ResolvedDate,"&gt;="&amp;$C$1,ResolvedDate,"&lt;="&amp;$F$1)</f>
        <v/>
      </c>
      <c r="G1468" s="137">
        <f>COUNTIFS(Severity,$B1468,AssignedDate,"&gt;=01/01/2017 12:00:00 AM",AssignedDate,"&lt;="&amp;$F$1)</f>
        <v/>
      </c>
      <c r="H1468" s="177" t="n"/>
      <c r="L1468" s="57" t="n">
        <v>0</v>
      </c>
      <c r="M1468" s="57" t="n"/>
    </row>
    <row r="1469" spans="1:13">
      <c r="A1469" s="137" t="n">
        <v>1</v>
      </c>
      <c r="B1469" s="100" t="s">
        <v>525</v>
      </c>
      <c r="C1469" s="137">
        <f>COUNTIFS(Severity,$B1469,AssignedDate,"&gt;="&amp;$C$1,AssignedDate,"&lt;="&amp;$F$1)</f>
        <v/>
      </c>
      <c r="D1469" s="137">
        <f>COUNTIFS(Severity,$B1469,Status,"&lt;&gt;Suspend",Status,"&lt;&gt;Assigned",Status,"&lt;&gt;Open",Status,"&lt;&gt;Hold",ResolvedDate,"&gt;="&amp;$C$1,ResolvedDate,"&lt;="&amp;$F$1)</f>
        <v/>
      </c>
      <c r="E1469" s="137">
        <f>COUNTIFS(Severity,$B1469,SLA_Breach,"&lt;&gt;Yes",Status,"&lt;&gt;Suspend",Status,"&lt;&gt;Assigned",Status,"&lt;&gt;Open",Status,"&lt;&gt;Hold&gt;",ResolvedDate,"&gt;="&amp;$C$1,ResolvedDate,"&lt;="&amp;$F$1)</f>
        <v/>
      </c>
      <c r="F1469" s="137">
        <f>COUNTIFS(Severity,$B1469,SLA_Breach,"Yes",Status,"&lt;&gt;Suspend",Status,"&lt;&gt;Assigned",Status,"&lt;&gt;Open",Status,"&lt;&gt;Hold&gt;",ResolvedDate,"&gt;="&amp;$C$1,ResolvedDate,"&lt;="&amp;$F$1)</f>
        <v/>
      </c>
      <c r="G1469" s="137">
        <f>COUNTIFS(Severity,$B1469,AssignedDate,"&gt;=01/01/2017 12:00:00 AM",AssignedDate,"&lt;="&amp;$F$1)</f>
        <v/>
      </c>
      <c r="H1469" s="177" t="n"/>
      <c r="L1469" s="57" t="n">
        <v>0</v>
      </c>
      <c r="M1469" s="57" t="n"/>
    </row>
    <row r="1470" spans="1:13">
      <c r="A1470" s="137" t="n">
        <v>1</v>
      </c>
      <c r="B1470" s="100" t="s">
        <v>525</v>
      </c>
      <c r="C1470" s="137">
        <f>COUNTIFS(Severity,$B1470,AssignedDate,"&gt;="&amp;$C$1,AssignedDate,"&lt;="&amp;$F$1)</f>
        <v/>
      </c>
      <c r="D1470" s="137">
        <f>COUNTIFS(Severity,$B1470,Status,"&lt;&gt;Suspend",Status,"&lt;&gt;Assigned",Status,"&lt;&gt;Open",Status,"&lt;&gt;Hold",ResolvedDate,"&gt;="&amp;$C$1,ResolvedDate,"&lt;="&amp;$F$1)</f>
        <v/>
      </c>
      <c r="E1470" s="137">
        <f>COUNTIFS(Severity,$B1470,SLA_Breach,"&lt;&gt;Yes",Status,"&lt;&gt;Suspend",Status,"&lt;&gt;Assigned",Status,"&lt;&gt;Open",Status,"&lt;&gt;Hold&gt;",ResolvedDate,"&gt;="&amp;$C$1,ResolvedDate,"&lt;="&amp;$F$1)</f>
        <v/>
      </c>
      <c r="F1470" s="137">
        <f>COUNTIFS(Severity,$B1470,SLA_Breach,"Yes",Status,"&lt;&gt;Suspend",Status,"&lt;&gt;Assigned",Status,"&lt;&gt;Open",Status,"&lt;&gt;Hold&gt;",ResolvedDate,"&gt;="&amp;$C$1,ResolvedDate,"&lt;="&amp;$F$1)</f>
        <v/>
      </c>
      <c r="G1470" s="137">
        <f>COUNTIFS(Severity,$B1470,AssignedDate,"&gt;=01/01/2017 12:00:00 AM",AssignedDate,"&lt;="&amp;$F$1)</f>
        <v/>
      </c>
      <c r="H1470" s="177" t="n"/>
      <c r="L1470" s="57" t="n">
        <v>0</v>
      </c>
      <c r="M1470" s="57" t="n"/>
    </row>
    <row r="1471" spans="1:13">
      <c r="A1471" s="137" t="n">
        <v>1</v>
      </c>
      <c r="B1471" s="100" t="s">
        <v>525</v>
      </c>
      <c r="C1471" s="137">
        <f>COUNTIFS(Severity,$B1471,AssignedDate,"&gt;="&amp;$C$1,AssignedDate,"&lt;="&amp;$F$1)</f>
        <v/>
      </c>
      <c r="D1471" s="137">
        <f>COUNTIFS(Severity,$B1471,Status,"&lt;&gt;Suspend",Status,"&lt;&gt;Assigned",Status,"&lt;&gt;Open",Status,"&lt;&gt;Hold",ResolvedDate,"&gt;="&amp;$C$1,ResolvedDate,"&lt;="&amp;$F$1)</f>
        <v/>
      </c>
      <c r="E1471" s="137">
        <f>COUNTIFS(Severity,$B1471,SLA_Breach,"&lt;&gt;Yes",Status,"&lt;&gt;Suspend",Status,"&lt;&gt;Assigned",Status,"&lt;&gt;Open",Status,"&lt;&gt;Hold&gt;",ResolvedDate,"&gt;="&amp;$C$1,ResolvedDate,"&lt;="&amp;$F$1)</f>
        <v/>
      </c>
      <c r="F1471" s="137">
        <f>COUNTIFS(Severity,$B1471,SLA_Breach,"Yes",Status,"&lt;&gt;Suspend",Status,"&lt;&gt;Assigned",Status,"&lt;&gt;Open",Status,"&lt;&gt;Hold&gt;",ResolvedDate,"&gt;="&amp;$C$1,ResolvedDate,"&lt;="&amp;$F$1)</f>
        <v/>
      </c>
      <c r="G1471" s="137">
        <f>COUNTIFS(Severity,$B1471,AssignedDate,"&gt;=01/01/2017 12:00:00 AM",AssignedDate,"&lt;="&amp;$F$1)</f>
        <v/>
      </c>
      <c r="H1471" s="177" t="n"/>
      <c r="L1471" s="57" t="n">
        <v>0</v>
      </c>
      <c r="M1471" s="57" t="n"/>
    </row>
    <row r="1472" spans="1:13">
      <c r="A1472" s="137" t="n">
        <v>1</v>
      </c>
      <c r="B1472" s="100" t="s">
        <v>525</v>
      </c>
      <c r="C1472" s="137">
        <f>COUNTIFS(Severity,$B1472,AssignedDate,"&gt;="&amp;$C$1,AssignedDate,"&lt;="&amp;$F$1)</f>
        <v/>
      </c>
      <c r="D1472" s="137">
        <f>COUNTIFS(Severity,$B1472,Status,"&lt;&gt;Suspend",Status,"&lt;&gt;Assigned",Status,"&lt;&gt;Open",Status,"&lt;&gt;Hold",ResolvedDate,"&gt;="&amp;$C$1,ResolvedDate,"&lt;="&amp;$F$1)</f>
        <v/>
      </c>
      <c r="E1472" s="137">
        <f>COUNTIFS(Severity,$B1472,SLA_Breach,"&lt;&gt;Yes",Status,"&lt;&gt;Suspend",Status,"&lt;&gt;Assigned",Status,"&lt;&gt;Open",Status,"&lt;&gt;Hold&gt;",ResolvedDate,"&gt;="&amp;$C$1,ResolvedDate,"&lt;="&amp;$F$1)</f>
        <v/>
      </c>
      <c r="F1472" s="137">
        <f>COUNTIFS(Severity,$B1472,SLA_Breach,"Yes",Status,"&lt;&gt;Suspend",Status,"&lt;&gt;Assigned",Status,"&lt;&gt;Open",Status,"&lt;&gt;Hold&gt;",ResolvedDate,"&gt;="&amp;$C$1,ResolvedDate,"&lt;="&amp;$F$1)</f>
        <v/>
      </c>
      <c r="G1472" s="137">
        <f>COUNTIFS(Severity,$B1472,AssignedDate,"&gt;=01/01/2017 12:00:00 AM",AssignedDate,"&lt;="&amp;$F$1)</f>
        <v/>
      </c>
      <c r="H1472" s="177" t="n"/>
      <c r="L1472" s="57" t="n">
        <v>0</v>
      </c>
      <c r="M1472" s="57" t="n"/>
    </row>
    <row r="1473" spans="1:13">
      <c r="A1473" s="137" t="n">
        <v>1</v>
      </c>
      <c r="B1473" s="100" t="s">
        <v>525</v>
      </c>
      <c r="C1473" s="137">
        <f>COUNTIFS(Severity,$B1473,AssignedDate,"&gt;="&amp;$C$1,AssignedDate,"&lt;="&amp;$F$1)</f>
        <v/>
      </c>
      <c r="D1473" s="137">
        <f>COUNTIFS(Severity,$B1473,Status,"&lt;&gt;Suspend",Status,"&lt;&gt;Assigned",Status,"&lt;&gt;Open",Status,"&lt;&gt;Hold",ResolvedDate,"&gt;="&amp;$C$1,ResolvedDate,"&lt;="&amp;$F$1)</f>
        <v/>
      </c>
      <c r="E1473" s="137">
        <f>COUNTIFS(Severity,$B1473,SLA_Breach,"&lt;&gt;Yes",Status,"&lt;&gt;Suspend",Status,"&lt;&gt;Assigned",Status,"&lt;&gt;Open",Status,"&lt;&gt;Hold&gt;",ResolvedDate,"&gt;="&amp;$C$1,ResolvedDate,"&lt;="&amp;$F$1)</f>
        <v/>
      </c>
      <c r="F1473" s="137">
        <f>COUNTIFS(Severity,$B1473,SLA_Breach,"Yes",Status,"&lt;&gt;Suspend",Status,"&lt;&gt;Assigned",Status,"&lt;&gt;Open",Status,"&lt;&gt;Hold&gt;",ResolvedDate,"&gt;="&amp;$C$1,ResolvedDate,"&lt;="&amp;$F$1)</f>
        <v/>
      </c>
      <c r="G1473" s="137">
        <f>COUNTIFS(Severity,$B1473,AssignedDate,"&gt;=01/01/2017 12:00:00 AM",AssignedDate,"&lt;="&amp;$F$1)</f>
        <v/>
      </c>
      <c r="H1473" s="177" t="n"/>
      <c r="L1473" s="57" t="n">
        <v>0</v>
      </c>
      <c r="M1473" s="57" t="n"/>
    </row>
    <row r="1474" spans="1:13">
      <c r="A1474" s="137" t="n">
        <v>1</v>
      </c>
      <c r="B1474" s="100" t="s">
        <v>525</v>
      </c>
      <c r="C1474" s="137">
        <f>COUNTIFS(Severity,$B1474,AssignedDate,"&gt;="&amp;$C$1,AssignedDate,"&lt;="&amp;$F$1)</f>
        <v/>
      </c>
      <c r="D1474" s="137">
        <f>COUNTIFS(Severity,$B1474,Status,"&lt;&gt;Suspend",Status,"&lt;&gt;Assigned",Status,"&lt;&gt;Open",Status,"&lt;&gt;Hold",ResolvedDate,"&gt;="&amp;$C$1,ResolvedDate,"&lt;="&amp;$F$1)</f>
        <v/>
      </c>
      <c r="E1474" s="137">
        <f>COUNTIFS(Severity,$B1474,SLA_Breach,"&lt;&gt;Yes",Status,"&lt;&gt;Suspend",Status,"&lt;&gt;Assigned",Status,"&lt;&gt;Open",Status,"&lt;&gt;Hold&gt;",ResolvedDate,"&gt;="&amp;$C$1,ResolvedDate,"&lt;="&amp;$F$1)</f>
        <v/>
      </c>
      <c r="F1474" s="137">
        <f>COUNTIFS(Severity,$B1474,SLA_Breach,"Yes",Status,"&lt;&gt;Suspend",Status,"&lt;&gt;Assigned",Status,"&lt;&gt;Open",Status,"&lt;&gt;Hold&gt;",ResolvedDate,"&gt;="&amp;$C$1,ResolvedDate,"&lt;="&amp;$F$1)</f>
        <v/>
      </c>
      <c r="G1474" s="137">
        <f>COUNTIFS(Severity,$B1474,AssignedDate,"&gt;=01/01/2017 12:00:00 AM",AssignedDate,"&lt;="&amp;$F$1)</f>
        <v/>
      </c>
      <c r="H1474" s="177" t="n"/>
      <c r="L1474" s="57" t="n">
        <v>0</v>
      </c>
      <c r="M1474" s="57" t="n"/>
    </row>
    <row r="1475" spans="1:13">
      <c r="A1475" s="137" t="n">
        <v>1</v>
      </c>
      <c r="B1475" s="100" t="s">
        <v>525</v>
      </c>
      <c r="C1475" s="137">
        <f>COUNTIFS(Severity,$B1475,AssignedDate,"&gt;="&amp;$C$1,AssignedDate,"&lt;="&amp;$F$1)</f>
        <v/>
      </c>
      <c r="D1475" s="137">
        <f>COUNTIFS(Severity,$B1475,Status,"&lt;&gt;Suspend",Status,"&lt;&gt;Assigned",Status,"&lt;&gt;Open",Status,"&lt;&gt;Hold",ResolvedDate,"&gt;="&amp;$C$1,ResolvedDate,"&lt;="&amp;$F$1)</f>
        <v/>
      </c>
      <c r="E1475" s="137">
        <f>COUNTIFS(Severity,$B1475,SLA_Breach,"&lt;&gt;Yes",Status,"&lt;&gt;Suspend",Status,"&lt;&gt;Assigned",Status,"&lt;&gt;Open",Status,"&lt;&gt;Hold&gt;",ResolvedDate,"&gt;="&amp;$C$1,ResolvedDate,"&lt;="&amp;$F$1)</f>
        <v/>
      </c>
      <c r="F1475" s="137">
        <f>COUNTIFS(Severity,$B1475,SLA_Breach,"Yes",Status,"&lt;&gt;Suspend",Status,"&lt;&gt;Assigned",Status,"&lt;&gt;Open",Status,"&lt;&gt;Hold&gt;",ResolvedDate,"&gt;="&amp;$C$1,ResolvedDate,"&lt;="&amp;$F$1)</f>
        <v/>
      </c>
      <c r="G1475" s="137">
        <f>COUNTIFS(Severity,$B1475,AssignedDate,"&gt;=01/01/2017 12:00:00 AM",AssignedDate,"&lt;="&amp;$F$1)</f>
        <v/>
      </c>
      <c r="H1475" s="177" t="n"/>
      <c r="L1475" s="57" t="n">
        <v>0</v>
      </c>
      <c r="M1475" s="57" t="n"/>
    </row>
    <row r="1476" spans="1:13">
      <c r="A1476" s="137" t="n">
        <v>1</v>
      </c>
      <c r="B1476" s="100" t="s">
        <v>525</v>
      </c>
      <c r="C1476" s="137">
        <f>COUNTIFS(Severity,$B1476,AssignedDate,"&gt;="&amp;$C$1,AssignedDate,"&lt;="&amp;$F$1)</f>
        <v/>
      </c>
      <c r="D1476" s="137">
        <f>COUNTIFS(Severity,$B1476,Status,"&lt;&gt;Suspend",Status,"&lt;&gt;Assigned",Status,"&lt;&gt;Open",Status,"&lt;&gt;Hold",ResolvedDate,"&gt;="&amp;$C$1,ResolvedDate,"&lt;="&amp;$F$1)</f>
        <v/>
      </c>
      <c r="E1476" s="137">
        <f>COUNTIFS(Severity,$B1476,SLA_Breach,"&lt;&gt;Yes",Status,"&lt;&gt;Suspend",Status,"&lt;&gt;Assigned",Status,"&lt;&gt;Open",Status,"&lt;&gt;Hold&gt;",ResolvedDate,"&gt;="&amp;$C$1,ResolvedDate,"&lt;="&amp;$F$1)</f>
        <v/>
      </c>
      <c r="F1476" s="137">
        <f>COUNTIFS(Severity,$B1476,SLA_Breach,"Yes",Status,"&lt;&gt;Suspend",Status,"&lt;&gt;Assigned",Status,"&lt;&gt;Open",Status,"&lt;&gt;Hold&gt;",ResolvedDate,"&gt;="&amp;$C$1,ResolvedDate,"&lt;="&amp;$F$1)</f>
        <v/>
      </c>
      <c r="G1476" s="137">
        <f>COUNTIFS(Severity,$B1476,AssignedDate,"&gt;=01/01/2017 12:00:00 AM",AssignedDate,"&lt;="&amp;$F$1)</f>
        <v/>
      </c>
      <c r="H1476" s="177" t="n"/>
      <c r="L1476" s="57" t="n">
        <v>0</v>
      </c>
      <c r="M1476" s="57" t="n"/>
    </row>
    <row r="1477" spans="1:13">
      <c r="A1477" s="137" t="n">
        <v>1</v>
      </c>
      <c r="B1477" s="100" t="s">
        <v>525</v>
      </c>
      <c r="C1477" s="137">
        <f>COUNTIFS(Severity,$B1477,AssignedDate,"&gt;="&amp;$C$1,AssignedDate,"&lt;="&amp;$F$1)</f>
        <v/>
      </c>
      <c r="D1477" s="137">
        <f>COUNTIFS(Severity,$B1477,Status,"&lt;&gt;Suspend",Status,"&lt;&gt;Assigned",Status,"&lt;&gt;Open",Status,"&lt;&gt;Hold",ResolvedDate,"&gt;="&amp;$C$1,ResolvedDate,"&lt;="&amp;$F$1)</f>
        <v/>
      </c>
      <c r="E1477" s="137">
        <f>COUNTIFS(Severity,$B1477,SLA_Breach,"&lt;&gt;Yes",Status,"&lt;&gt;Suspend",Status,"&lt;&gt;Assigned",Status,"&lt;&gt;Open",Status,"&lt;&gt;Hold&gt;",ResolvedDate,"&gt;="&amp;$C$1,ResolvedDate,"&lt;="&amp;$F$1)</f>
        <v/>
      </c>
      <c r="F1477" s="137">
        <f>COUNTIFS(Severity,$B1477,SLA_Breach,"Yes",Status,"&lt;&gt;Suspend",Status,"&lt;&gt;Assigned",Status,"&lt;&gt;Open",Status,"&lt;&gt;Hold&gt;",ResolvedDate,"&gt;="&amp;$C$1,ResolvedDate,"&lt;="&amp;$F$1)</f>
        <v/>
      </c>
      <c r="G1477" s="137">
        <f>COUNTIFS(Severity,$B1477,AssignedDate,"&gt;=01/01/2017 12:00:00 AM",AssignedDate,"&lt;="&amp;$F$1)</f>
        <v/>
      </c>
      <c r="H1477" s="177" t="n"/>
      <c r="L1477" s="57" t="n">
        <v>0</v>
      </c>
      <c r="M1477" s="57" t="n"/>
    </row>
    <row r="1478" spans="1:13">
      <c r="A1478" s="137" t="n">
        <v>1</v>
      </c>
      <c r="B1478" s="100" t="s">
        <v>525</v>
      </c>
      <c r="C1478" s="137">
        <f>COUNTIFS(Severity,$B1478,AssignedDate,"&gt;="&amp;$C$1,AssignedDate,"&lt;="&amp;$F$1)</f>
        <v/>
      </c>
      <c r="D1478" s="137">
        <f>COUNTIFS(Severity,$B1478,Status,"&lt;&gt;Suspend",Status,"&lt;&gt;Assigned",Status,"&lt;&gt;Open",Status,"&lt;&gt;Hold",ResolvedDate,"&gt;="&amp;$C$1,ResolvedDate,"&lt;="&amp;$F$1)</f>
        <v/>
      </c>
      <c r="E1478" s="137">
        <f>COUNTIFS(Severity,$B1478,SLA_Breach,"&lt;&gt;Yes",Status,"&lt;&gt;Suspend",Status,"&lt;&gt;Assigned",Status,"&lt;&gt;Open",Status,"&lt;&gt;Hold&gt;",ResolvedDate,"&gt;="&amp;$C$1,ResolvedDate,"&lt;="&amp;$F$1)</f>
        <v/>
      </c>
      <c r="F1478" s="137">
        <f>COUNTIFS(Severity,$B1478,SLA_Breach,"Yes",Status,"&lt;&gt;Suspend",Status,"&lt;&gt;Assigned",Status,"&lt;&gt;Open",Status,"&lt;&gt;Hold&gt;",ResolvedDate,"&gt;="&amp;$C$1,ResolvedDate,"&lt;="&amp;$F$1)</f>
        <v/>
      </c>
      <c r="G1478" s="137">
        <f>COUNTIFS(Severity,$B1478,AssignedDate,"&gt;=01/01/2017 12:00:00 AM",AssignedDate,"&lt;="&amp;$F$1)</f>
        <v/>
      </c>
      <c r="H1478" s="177" t="n"/>
      <c r="L1478" s="57" t="n">
        <v>0</v>
      </c>
      <c r="M1478" s="57" t="n"/>
    </row>
    <row r="1479" spans="1:13">
      <c r="A1479" s="137" t="n">
        <v>1</v>
      </c>
      <c r="B1479" s="100" t="s">
        <v>525</v>
      </c>
      <c r="C1479" s="137">
        <f>COUNTIFS(Severity,$B1479,AssignedDate,"&gt;="&amp;$C$1,AssignedDate,"&lt;="&amp;$F$1)</f>
        <v/>
      </c>
      <c r="D1479" s="137">
        <f>COUNTIFS(Severity,$B1479,Status,"&lt;&gt;Suspend",Status,"&lt;&gt;Assigned",Status,"&lt;&gt;Open",Status,"&lt;&gt;Hold",ResolvedDate,"&gt;="&amp;$C$1,ResolvedDate,"&lt;="&amp;$F$1)</f>
        <v/>
      </c>
      <c r="E1479" s="137">
        <f>COUNTIFS(Severity,$B1479,SLA_Breach,"&lt;&gt;Yes",Status,"&lt;&gt;Suspend",Status,"&lt;&gt;Assigned",Status,"&lt;&gt;Open",Status,"&lt;&gt;Hold&gt;",ResolvedDate,"&gt;="&amp;$C$1,ResolvedDate,"&lt;="&amp;$F$1)</f>
        <v/>
      </c>
      <c r="F1479" s="137">
        <f>COUNTIFS(Severity,$B1479,SLA_Breach,"Yes",Status,"&lt;&gt;Suspend",Status,"&lt;&gt;Assigned",Status,"&lt;&gt;Open",Status,"&lt;&gt;Hold&gt;",ResolvedDate,"&gt;="&amp;$C$1,ResolvedDate,"&lt;="&amp;$F$1)</f>
        <v/>
      </c>
      <c r="G1479" s="137">
        <f>COUNTIFS(Severity,$B1479,AssignedDate,"&gt;=01/01/2017 12:00:00 AM",AssignedDate,"&lt;="&amp;$F$1)</f>
        <v/>
      </c>
      <c r="H1479" s="177" t="n"/>
      <c r="L1479" s="57" t="n">
        <v>0</v>
      </c>
      <c r="M1479" s="57" t="n"/>
    </row>
    <row r="1480" spans="1:13">
      <c r="A1480" s="137" t="n">
        <v>1</v>
      </c>
      <c r="B1480" s="100" t="s">
        <v>525</v>
      </c>
      <c r="C1480" s="137">
        <f>COUNTIFS(Severity,$B1480,AssignedDate,"&gt;="&amp;$C$1,AssignedDate,"&lt;="&amp;$F$1)</f>
        <v/>
      </c>
      <c r="D1480" s="137">
        <f>COUNTIFS(Severity,$B1480,Status,"&lt;&gt;Suspend",Status,"&lt;&gt;Assigned",Status,"&lt;&gt;Open",Status,"&lt;&gt;Hold",ResolvedDate,"&gt;="&amp;$C$1,ResolvedDate,"&lt;="&amp;$F$1)</f>
        <v/>
      </c>
      <c r="E1480" s="137">
        <f>COUNTIFS(Severity,$B1480,SLA_Breach,"&lt;&gt;Yes",Status,"&lt;&gt;Suspend",Status,"&lt;&gt;Assigned",Status,"&lt;&gt;Open",Status,"&lt;&gt;Hold&gt;",ResolvedDate,"&gt;="&amp;$C$1,ResolvedDate,"&lt;="&amp;$F$1)</f>
        <v/>
      </c>
      <c r="F1480" s="137">
        <f>COUNTIFS(Severity,$B1480,SLA_Breach,"Yes",Status,"&lt;&gt;Suspend",Status,"&lt;&gt;Assigned",Status,"&lt;&gt;Open",Status,"&lt;&gt;Hold&gt;",ResolvedDate,"&gt;="&amp;$C$1,ResolvedDate,"&lt;="&amp;$F$1)</f>
        <v/>
      </c>
      <c r="G1480" s="137">
        <f>COUNTIFS(Severity,$B1480,AssignedDate,"&gt;=01/01/2017 12:00:00 AM",AssignedDate,"&lt;="&amp;$F$1)</f>
        <v/>
      </c>
      <c r="H1480" s="177" t="n"/>
      <c r="L1480" s="57" t="n">
        <v>0</v>
      </c>
      <c r="M1480" s="57" t="n"/>
    </row>
    <row r="1481" spans="1:13">
      <c r="A1481" s="137" t="n">
        <v>1</v>
      </c>
      <c r="B1481" s="100" t="s">
        <v>525</v>
      </c>
      <c r="C1481" s="137">
        <f>COUNTIFS(Severity,$B1481,AssignedDate,"&gt;="&amp;$C$1,AssignedDate,"&lt;="&amp;$F$1)</f>
        <v/>
      </c>
      <c r="D1481" s="137">
        <f>COUNTIFS(Severity,$B1481,Status,"&lt;&gt;Suspend",Status,"&lt;&gt;Assigned",Status,"&lt;&gt;Open",Status,"&lt;&gt;Hold",ResolvedDate,"&gt;="&amp;$C$1,ResolvedDate,"&lt;="&amp;$F$1)</f>
        <v/>
      </c>
      <c r="E1481" s="137">
        <f>COUNTIFS(Severity,$B1481,SLA_Breach,"&lt;&gt;Yes",Status,"&lt;&gt;Suspend",Status,"&lt;&gt;Assigned",Status,"&lt;&gt;Open",Status,"&lt;&gt;Hold&gt;",ResolvedDate,"&gt;="&amp;$C$1,ResolvedDate,"&lt;="&amp;$F$1)</f>
        <v/>
      </c>
      <c r="F1481" s="137">
        <f>COUNTIFS(Severity,$B1481,SLA_Breach,"Yes",Status,"&lt;&gt;Suspend",Status,"&lt;&gt;Assigned",Status,"&lt;&gt;Open",Status,"&lt;&gt;Hold&gt;",ResolvedDate,"&gt;="&amp;$C$1,ResolvedDate,"&lt;="&amp;$F$1)</f>
        <v/>
      </c>
      <c r="G1481" s="137">
        <f>COUNTIFS(Severity,$B1481,AssignedDate,"&gt;=01/01/2017 12:00:00 AM",AssignedDate,"&lt;="&amp;$F$1)</f>
        <v/>
      </c>
      <c r="H1481" s="177" t="n"/>
      <c r="L1481" s="57" t="n">
        <v>0</v>
      </c>
      <c r="M1481" s="57" t="n"/>
    </row>
    <row r="1482" spans="1:13">
      <c r="A1482" s="137" t="n">
        <v>1</v>
      </c>
      <c r="B1482" s="100" t="s">
        <v>525</v>
      </c>
      <c r="C1482" s="137">
        <f>COUNTIFS(Severity,$B1482,AssignedDate,"&gt;="&amp;$C$1,AssignedDate,"&lt;="&amp;$F$1)</f>
        <v/>
      </c>
      <c r="D1482" s="137">
        <f>COUNTIFS(Severity,$B1482,Status,"&lt;&gt;Suspend",Status,"&lt;&gt;Assigned",Status,"&lt;&gt;Open",Status,"&lt;&gt;Hold",ResolvedDate,"&gt;="&amp;$C$1,ResolvedDate,"&lt;="&amp;$F$1)</f>
        <v/>
      </c>
      <c r="E1482" s="137">
        <f>COUNTIFS(Severity,$B1482,SLA_Breach,"&lt;&gt;Yes",Status,"&lt;&gt;Suspend",Status,"&lt;&gt;Assigned",Status,"&lt;&gt;Open",Status,"&lt;&gt;Hold&gt;",ResolvedDate,"&gt;="&amp;$C$1,ResolvedDate,"&lt;="&amp;$F$1)</f>
        <v/>
      </c>
      <c r="F1482" s="137">
        <f>COUNTIFS(Severity,$B1482,SLA_Breach,"Yes",Status,"&lt;&gt;Suspend",Status,"&lt;&gt;Assigned",Status,"&lt;&gt;Open",Status,"&lt;&gt;Hold&gt;",ResolvedDate,"&gt;="&amp;$C$1,ResolvedDate,"&lt;="&amp;$F$1)</f>
        <v/>
      </c>
      <c r="G1482" s="137">
        <f>COUNTIFS(Severity,$B1482,AssignedDate,"&gt;=01/01/2017 12:00:00 AM",AssignedDate,"&lt;="&amp;$F$1)</f>
        <v/>
      </c>
      <c r="H1482" s="177" t="n"/>
      <c r="L1482" s="57" t="n">
        <v>0</v>
      </c>
      <c r="M1482" s="57" t="n"/>
    </row>
    <row r="1483" spans="1:13">
      <c r="A1483" s="137" t="n">
        <v>1</v>
      </c>
      <c r="B1483" s="100" t="s">
        <v>525</v>
      </c>
      <c r="C1483" s="137">
        <f>COUNTIFS(Severity,$B1483,AssignedDate,"&gt;="&amp;$C$1,AssignedDate,"&lt;="&amp;$F$1)</f>
        <v/>
      </c>
      <c r="D1483" s="137">
        <f>COUNTIFS(Severity,$B1483,Status,"&lt;&gt;Suspend",Status,"&lt;&gt;Assigned",Status,"&lt;&gt;Open",Status,"&lt;&gt;Hold",ResolvedDate,"&gt;="&amp;$C$1,ResolvedDate,"&lt;="&amp;$F$1)</f>
        <v/>
      </c>
      <c r="E1483" s="137">
        <f>COUNTIFS(Severity,$B1483,SLA_Breach,"&lt;&gt;Yes",Status,"&lt;&gt;Suspend",Status,"&lt;&gt;Assigned",Status,"&lt;&gt;Open",Status,"&lt;&gt;Hold&gt;",ResolvedDate,"&gt;="&amp;$C$1,ResolvedDate,"&lt;="&amp;$F$1)</f>
        <v/>
      </c>
      <c r="F1483" s="137">
        <f>COUNTIFS(Severity,$B1483,SLA_Breach,"Yes",Status,"&lt;&gt;Suspend",Status,"&lt;&gt;Assigned",Status,"&lt;&gt;Open",Status,"&lt;&gt;Hold&gt;",ResolvedDate,"&gt;="&amp;$C$1,ResolvedDate,"&lt;="&amp;$F$1)</f>
        <v/>
      </c>
      <c r="G1483" s="137">
        <f>COUNTIFS(Severity,$B1483,AssignedDate,"&gt;=01/01/2017 12:00:00 AM",AssignedDate,"&lt;="&amp;$F$1)</f>
        <v/>
      </c>
      <c r="H1483" s="177" t="n"/>
      <c r="L1483" s="57" t="n">
        <v>0</v>
      </c>
      <c r="M1483" s="57" t="n"/>
    </row>
    <row r="1484" spans="1:13">
      <c r="A1484" s="137" t="n">
        <v>1</v>
      </c>
      <c r="B1484" s="100" t="s">
        <v>525</v>
      </c>
      <c r="C1484" s="137">
        <f>COUNTIFS(Severity,$B1484,AssignedDate,"&gt;="&amp;$C$1,AssignedDate,"&lt;="&amp;$F$1)</f>
        <v/>
      </c>
      <c r="D1484" s="137">
        <f>COUNTIFS(Severity,$B1484,Status,"&lt;&gt;Suspend",Status,"&lt;&gt;Assigned",Status,"&lt;&gt;Open",Status,"&lt;&gt;Hold",ResolvedDate,"&gt;="&amp;$C$1,ResolvedDate,"&lt;="&amp;$F$1)</f>
        <v/>
      </c>
      <c r="E1484" s="137">
        <f>COUNTIFS(Severity,$B1484,SLA_Breach,"&lt;&gt;Yes",Status,"&lt;&gt;Suspend",Status,"&lt;&gt;Assigned",Status,"&lt;&gt;Open",Status,"&lt;&gt;Hold&gt;",ResolvedDate,"&gt;="&amp;$C$1,ResolvedDate,"&lt;="&amp;$F$1)</f>
        <v/>
      </c>
      <c r="F1484" s="137">
        <f>COUNTIFS(Severity,$B1484,SLA_Breach,"Yes",Status,"&lt;&gt;Suspend",Status,"&lt;&gt;Assigned",Status,"&lt;&gt;Open",Status,"&lt;&gt;Hold&gt;",ResolvedDate,"&gt;="&amp;$C$1,ResolvedDate,"&lt;="&amp;$F$1)</f>
        <v/>
      </c>
      <c r="G1484" s="137">
        <f>COUNTIFS(Severity,$B1484,AssignedDate,"&gt;=01/01/2017 12:00:00 AM",AssignedDate,"&lt;="&amp;$F$1)</f>
        <v/>
      </c>
      <c r="H1484" s="177" t="n"/>
      <c r="L1484" s="57" t="n">
        <v>0</v>
      </c>
      <c r="M1484" s="57" t="n"/>
    </row>
    <row r="1485" spans="1:13">
      <c r="A1485" s="137" t="n">
        <v>1</v>
      </c>
      <c r="B1485" s="100" t="s">
        <v>525</v>
      </c>
      <c r="C1485" s="137">
        <f>COUNTIFS(Severity,$B1485,AssignedDate,"&gt;="&amp;$C$1,AssignedDate,"&lt;="&amp;$F$1)</f>
        <v/>
      </c>
      <c r="D1485" s="137">
        <f>COUNTIFS(Severity,$B1485,Status,"&lt;&gt;Suspend",Status,"&lt;&gt;Assigned",Status,"&lt;&gt;Open",Status,"&lt;&gt;Hold",ResolvedDate,"&gt;="&amp;$C$1,ResolvedDate,"&lt;="&amp;$F$1)</f>
        <v/>
      </c>
      <c r="E1485" s="137">
        <f>COUNTIFS(Severity,$B1485,SLA_Breach,"&lt;&gt;Yes",Status,"&lt;&gt;Suspend",Status,"&lt;&gt;Assigned",Status,"&lt;&gt;Open",Status,"&lt;&gt;Hold&gt;",ResolvedDate,"&gt;="&amp;$C$1,ResolvedDate,"&lt;="&amp;$F$1)</f>
        <v/>
      </c>
      <c r="F1485" s="137">
        <f>COUNTIFS(Severity,$B1485,SLA_Breach,"Yes",Status,"&lt;&gt;Suspend",Status,"&lt;&gt;Assigned",Status,"&lt;&gt;Open",Status,"&lt;&gt;Hold&gt;",ResolvedDate,"&gt;="&amp;$C$1,ResolvedDate,"&lt;="&amp;$F$1)</f>
        <v/>
      </c>
      <c r="G1485" s="137">
        <f>COUNTIFS(Severity,$B1485,AssignedDate,"&gt;=01/01/2017 12:00:00 AM",AssignedDate,"&lt;="&amp;$F$1)</f>
        <v/>
      </c>
      <c r="H1485" s="177" t="n"/>
      <c r="L1485" s="57" t="n">
        <v>0</v>
      </c>
      <c r="M1485" s="57" t="n"/>
    </row>
    <row r="1486" spans="1:13">
      <c r="A1486" s="137" t="n">
        <v>1</v>
      </c>
      <c r="B1486" s="100" t="s">
        <v>525</v>
      </c>
      <c r="C1486" s="137">
        <f>COUNTIFS(Severity,$B1486,AssignedDate,"&gt;="&amp;$C$1,AssignedDate,"&lt;="&amp;$F$1)</f>
        <v/>
      </c>
      <c r="D1486" s="137">
        <f>COUNTIFS(Severity,$B1486,Status,"&lt;&gt;Suspend",Status,"&lt;&gt;Assigned",Status,"&lt;&gt;Open",Status,"&lt;&gt;Hold",ResolvedDate,"&gt;="&amp;$C$1,ResolvedDate,"&lt;="&amp;$F$1)</f>
        <v/>
      </c>
      <c r="E1486" s="137">
        <f>COUNTIFS(Severity,$B1486,SLA_Breach,"&lt;&gt;Yes",Status,"&lt;&gt;Suspend",Status,"&lt;&gt;Assigned",Status,"&lt;&gt;Open",Status,"&lt;&gt;Hold&gt;",ResolvedDate,"&gt;="&amp;$C$1,ResolvedDate,"&lt;="&amp;$F$1)</f>
        <v/>
      </c>
      <c r="F1486" s="137">
        <f>COUNTIFS(Severity,$B1486,SLA_Breach,"Yes",Status,"&lt;&gt;Suspend",Status,"&lt;&gt;Assigned",Status,"&lt;&gt;Open",Status,"&lt;&gt;Hold&gt;",ResolvedDate,"&gt;="&amp;$C$1,ResolvedDate,"&lt;="&amp;$F$1)</f>
        <v/>
      </c>
      <c r="G1486" s="137">
        <f>COUNTIFS(Severity,$B1486,AssignedDate,"&gt;=01/01/2017 12:00:00 AM",AssignedDate,"&lt;="&amp;$F$1)</f>
        <v/>
      </c>
      <c r="H1486" s="177" t="n"/>
      <c r="L1486" s="57" t="n">
        <v>0</v>
      </c>
      <c r="M1486" s="57" t="n"/>
    </row>
    <row r="1487" spans="1:13">
      <c r="A1487" s="137" t="n">
        <v>1</v>
      </c>
      <c r="B1487" s="100" t="s">
        <v>525</v>
      </c>
      <c r="C1487" s="137">
        <f>COUNTIFS(Severity,$B1487,AssignedDate,"&gt;="&amp;$C$1,AssignedDate,"&lt;="&amp;$F$1)</f>
        <v/>
      </c>
      <c r="D1487" s="137">
        <f>COUNTIFS(Severity,$B1487,Status,"&lt;&gt;Suspend",Status,"&lt;&gt;Assigned",Status,"&lt;&gt;Open",Status,"&lt;&gt;Hold",ResolvedDate,"&gt;="&amp;$C$1,ResolvedDate,"&lt;="&amp;$F$1)</f>
        <v/>
      </c>
      <c r="E1487" s="137">
        <f>COUNTIFS(Severity,$B1487,SLA_Breach,"&lt;&gt;Yes",Status,"&lt;&gt;Suspend",Status,"&lt;&gt;Assigned",Status,"&lt;&gt;Open",Status,"&lt;&gt;Hold&gt;",ResolvedDate,"&gt;="&amp;$C$1,ResolvedDate,"&lt;="&amp;$F$1)</f>
        <v/>
      </c>
      <c r="F1487" s="137">
        <f>COUNTIFS(Severity,$B1487,SLA_Breach,"Yes",Status,"&lt;&gt;Suspend",Status,"&lt;&gt;Assigned",Status,"&lt;&gt;Open",Status,"&lt;&gt;Hold&gt;",ResolvedDate,"&gt;="&amp;$C$1,ResolvedDate,"&lt;="&amp;$F$1)</f>
        <v/>
      </c>
      <c r="G1487" s="137">
        <f>COUNTIFS(Severity,$B1487,AssignedDate,"&gt;=01/01/2017 12:00:00 AM",AssignedDate,"&lt;="&amp;$F$1)</f>
        <v/>
      </c>
      <c r="H1487" s="177" t="n"/>
      <c r="L1487" s="57" t="n">
        <v>0</v>
      </c>
      <c r="M1487" s="57" t="n"/>
    </row>
    <row r="1488" spans="1:13">
      <c r="A1488" s="137" t="n">
        <v>1</v>
      </c>
      <c r="B1488" s="100" t="s">
        <v>525</v>
      </c>
      <c r="C1488" s="137">
        <f>COUNTIFS(Severity,$B1488,AssignedDate,"&gt;="&amp;$C$1,AssignedDate,"&lt;="&amp;$F$1)</f>
        <v/>
      </c>
      <c r="D1488" s="137">
        <f>COUNTIFS(Severity,$B1488,Status,"&lt;&gt;Suspend",Status,"&lt;&gt;Assigned",Status,"&lt;&gt;Open",Status,"&lt;&gt;Hold",ResolvedDate,"&gt;="&amp;$C$1,ResolvedDate,"&lt;="&amp;$F$1)</f>
        <v/>
      </c>
      <c r="E1488" s="137">
        <f>COUNTIFS(Severity,$B1488,SLA_Breach,"&lt;&gt;Yes",Status,"&lt;&gt;Suspend",Status,"&lt;&gt;Assigned",Status,"&lt;&gt;Open",Status,"&lt;&gt;Hold&gt;",ResolvedDate,"&gt;="&amp;$C$1,ResolvedDate,"&lt;="&amp;$F$1)</f>
        <v/>
      </c>
      <c r="F1488" s="137">
        <f>COUNTIFS(Severity,$B1488,SLA_Breach,"Yes",Status,"&lt;&gt;Suspend",Status,"&lt;&gt;Assigned",Status,"&lt;&gt;Open",Status,"&lt;&gt;Hold&gt;",ResolvedDate,"&gt;="&amp;$C$1,ResolvedDate,"&lt;="&amp;$F$1)</f>
        <v/>
      </c>
      <c r="G1488" s="137">
        <f>COUNTIFS(Severity,$B1488,AssignedDate,"&gt;=01/01/2017 12:00:00 AM",AssignedDate,"&lt;="&amp;$F$1)</f>
        <v/>
      </c>
      <c r="H1488" s="177" t="n"/>
      <c r="L1488" s="57" t="n">
        <v>0</v>
      </c>
      <c r="M1488" s="57" t="n"/>
    </row>
    <row r="1489" spans="1:13">
      <c r="A1489" s="137" t="n">
        <v>1</v>
      </c>
      <c r="B1489" s="100" t="s">
        <v>525</v>
      </c>
      <c r="C1489" s="137">
        <f>COUNTIFS(Severity,$B1489,AssignedDate,"&gt;="&amp;$C$1,AssignedDate,"&lt;="&amp;$F$1)</f>
        <v/>
      </c>
      <c r="D1489" s="137">
        <f>COUNTIFS(Severity,$B1489,Status,"&lt;&gt;Suspend",Status,"&lt;&gt;Assigned",Status,"&lt;&gt;Open",Status,"&lt;&gt;Hold",ResolvedDate,"&gt;="&amp;$C$1,ResolvedDate,"&lt;="&amp;$F$1)</f>
        <v/>
      </c>
      <c r="E1489" s="137">
        <f>COUNTIFS(Severity,$B1489,SLA_Breach,"&lt;&gt;Yes",Status,"&lt;&gt;Suspend",Status,"&lt;&gt;Assigned",Status,"&lt;&gt;Open",Status,"&lt;&gt;Hold&gt;",ResolvedDate,"&gt;="&amp;$C$1,ResolvedDate,"&lt;="&amp;$F$1)</f>
        <v/>
      </c>
      <c r="F1489" s="137">
        <f>COUNTIFS(Severity,$B1489,SLA_Breach,"Yes",Status,"&lt;&gt;Suspend",Status,"&lt;&gt;Assigned",Status,"&lt;&gt;Open",Status,"&lt;&gt;Hold&gt;",ResolvedDate,"&gt;="&amp;$C$1,ResolvedDate,"&lt;="&amp;$F$1)</f>
        <v/>
      </c>
      <c r="G1489" s="137">
        <f>COUNTIFS(Severity,$B1489,AssignedDate,"&gt;=01/01/2017 12:00:00 AM",AssignedDate,"&lt;="&amp;$F$1)</f>
        <v/>
      </c>
      <c r="H1489" s="177" t="n"/>
      <c r="L1489" s="57" t="n">
        <v>0</v>
      </c>
      <c r="M1489" s="57" t="n"/>
    </row>
    <row r="1490" spans="1:13">
      <c r="A1490" s="137" t="n">
        <v>1</v>
      </c>
      <c r="B1490" s="100" t="s">
        <v>525</v>
      </c>
      <c r="C1490" s="137">
        <f>COUNTIFS(Severity,$B1490,AssignedDate,"&gt;="&amp;$C$1,AssignedDate,"&lt;="&amp;$F$1)</f>
        <v/>
      </c>
      <c r="D1490" s="137">
        <f>COUNTIFS(Severity,$B1490,Status,"&lt;&gt;Suspend",Status,"&lt;&gt;Assigned",Status,"&lt;&gt;Open",Status,"&lt;&gt;Hold",ResolvedDate,"&gt;="&amp;$C$1,ResolvedDate,"&lt;="&amp;$F$1)</f>
        <v/>
      </c>
      <c r="E1490" s="137">
        <f>COUNTIFS(Severity,$B1490,SLA_Breach,"&lt;&gt;Yes",Status,"&lt;&gt;Suspend",Status,"&lt;&gt;Assigned",Status,"&lt;&gt;Open",Status,"&lt;&gt;Hold&gt;",ResolvedDate,"&gt;="&amp;$C$1,ResolvedDate,"&lt;="&amp;$F$1)</f>
        <v/>
      </c>
      <c r="F1490" s="137">
        <f>COUNTIFS(Severity,$B1490,SLA_Breach,"Yes",Status,"&lt;&gt;Suspend",Status,"&lt;&gt;Assigned",Status,"&lt;&gt;Open",Status,"&lt;&gt;Hold&gt;",ResolvedDate,"&gt;="&amp;$C$1,ResolvedDate,"&lt;="&amp;$F$1)</f>
        <v/>
      </c>
      <c r="G1490" s="137">
        <f>COUNTIFS(Severity,$B1490,AssignedDate,"&gt;=01/01/2017 12:00:00 AM",AssignedDate,"&lt;="&amp;$F$1)</f>
        <v/>
      </c>
      <c r="H1490" s="177" t="n"/>
      <c r="L1490" s="57" t="n">
        <v>0</v>
      </c>
      <c r="M1490" s="57" t="n"/>
    </row>
    <row r="1491" spans="1:13">
      <c r="A1491" s="137" t="n">
        <v>1</v>
      </c>
      <c r="B1491" s="100" t="s">
        <v>525</v>
      </c>
      <c r="C1491" s="137">
        <f>COUNTIFS(Severity,$B1491,AssignedDate,"&gt;="&amp;$C$1,AssignedDate,"&lt;="&amp;$F$1)</f>
        <v/>
      </c>
      <c r="D1491" s="137">
        <f>COUNTIFS(Severity,$B1491,Status,"&lt;&gt;Suspend",Status,"&lt;&gt;Assigned",Status,"&lt;&gt;Open",Status,"&lt;&gt;Hold",ResolvedDate,"&gt;="&amp;$C$1,ResolvedDate,"&lt;="&amp;$F$1)</f>
        <v/>
      </c>
      <c r="E1491" s="137">
        <f>COUNTIFS(Severity,$B1491,SLA_Breach,"&lt;&gt;Yes",Status,"&lt;&gt;Suspend",Status,"&lt;&gt;Assigned",Status,"&lt;&gt;Open",Status,"&lt;&gt;Hold&gt;",ResolvedDate,"&gt;="&amp;$C$1,ResolvedDate,"&lt;="&amp;$F$1)</f>
        <v/>
      </c>
      <c r="F1491" s="137">
        <f>COUNTIFS(Severity,$B1491,SLA_Breach,"Yes",Status,"&lt;&gt;Suspend",Status,"&lt;&gt;Assigned",Status,"&lt;&gt;Open",Status,"&lt;&gt;Hold&gt;",ResolvedDate,"&gt;="&amp;$C$1,ResolvedDate,"&lt;="&amp;$F$1)</f>
        <v/>
      </c>
      <c r="G1491" s="137">
        <f>COUNTIFS(Severity,$B1491,AssignedDate,"&gt;=01/01/2017 12:00:00 AM",AssignedDate,"&lt;="&amp;$F$1)</f>
        <v/>
      </c>
      <c r="H1491" s="177" t="n"/>
      <c r="L1491" s="57" t="n">
        <v>0</v>
      </c>
      <c r="M1491" s="57" t="n"/>
    </row>
    <row r="1492" spans="1:13">
      <c r="A1492" s="137" t="n">
        <v>1</v>
      </c>
      <c r="B1492" s="100" t="s">
        <v>525</v>
      </c>
      <c r="C1492" s="137">
        <f>COUNTIFS(Severity,$B1492,AssignedDate,"&gt;="&amp;$C$1,AssignedDate,"&lt;="&amp;$F$1)</f>
        <v/>
      </c>
      <c r="D1492" s="137">
        <f>COUNTIFS(Severity,$B1492,Status,"&lt;&gt;Suspend",Status,"&lt;&gt;Assigned",Status,"&lt;&gt;Open",Status,"&lt;&gt;Hold",ResolvedDate,"&gt;="&amp;$C$1,ResolvedDate,"&lt;="&amp;$F$1)</f>
        <v/>
      </c>
      <c r="E1492" s="137">
        <f>COUNTIFS(Severity,$B1492,SLA_Breach,"&lt;&gt;Yes",Status,"&lt;&gt;Suspend",Status,"&lt;&gt;Assigned",Status,"&lt;&gt;Open",Status,"&lt;&gt;Hold&gt;",ResolvedDate,"&gt;="&amp;$C$1,ResolvedDate,"&lt;="&amp;$F$1)</f>
        <v/>
      </c>
      <c r="F1492" s="137">
        <f>COUNTIFS(Severity,$B1492,SLA_Breach,"Yes",Status,"&lt;&gt;Suspend",Status,"&lt;&gt;Assigned",Status,"&lt;&gt;Open",Status,"&lt;&gt;Hold&gt;",ResolvedDate,"&gt;="&amp;$C$1,ResolvedDate,"&lt;="&amp;$F$1)</f>
        <v/>
      </c>
      <c r="G1492" s="137">
        <f>COUNTIFS(Severity,$B1492,AssignedDate,"&gt;=01/01/2017 12:00:00 AM",AssignedDate,"&lt;="&amp;$F$1)</f>
        <v/>
      </c>
      <c r="H1492" s="177" t="n"/>
      <c r="L1492" s="57" t="n">
        <v>0</v>
      </c>
      <c r="M1492" s="57" t="n"/>
    </row>
    <row r="1493" spans="1:13">
      <c r="A1493" s="137" t="n">
        <v>1</v>
      </c>
      <c r="B1493" s="100" t="s">
        <v>525</v>
      </c>
      <c r="C1493" s="137">
        <f>COUNTIFS(Severity,$B1493,AssignedDate,"&gt;="&amp;$C$1,AssignedDate,"&lt;="&amp;$F$1)</f>
        <v/>
      </c>
      <c r="D1493" s="137">
        <f>COUNTIFS(Severity,$B1493,Status,"&lt;&gt;Suspend",Status,"&lt;&gt;Assigned",Status,"&lt;&gt;Open",Status,"&lt;&gt;Hold",ResolvedDate,"&gt;="&amp;$C$1,ResolvedDate,"&lt;="&amp;$F$1)</f>
        <v/>
      </c>
      <c r="E1493" s="137">
        <f>COUNTIFS(Severity,$B1493,SLA_Breach,"&lt;&gt;Yes",Status,"&lt;&gt;Suspend",Status,"&lt;&gt;Assigned",Status,"&lt;&gt;Open",Status,"&lt;&gt;Hold&gt;",ResolvedDate,"&gt;="&amp;$C$1,ResolvedDate,"&lt;="&amp;$F$1)</f>
        <v/>
      </c>
      <c r="F1493" s="137">
        <f>COUNTIFS(Severity,$B1493,SLA_Breach,"Yes",Status,"&lt;&gt;Suspend",Status,"&lt;&gt;Assigned",Status,"&lt;&gt;Open",Status,"&lt;&gt;Hold&gt;",ResolvedDate,"&gt;="&amp;$C$1,ResolvedDate,"&lt;="&amp;$F$1)</f>
        <v/>
      </c>
      <c r="G1493" s="137">
        <f>COUNTIFS(Severity,$B1493,AssignedDate,"&gt;=01/01/2017 12:00:00 AM",AssignedDate,"&lt;="&amp;$F$1)</f>
        <v/>
      </c>
      <c r="H1493" s="177" t="n"/>
      <c r="L1493" s="57" t="n">
        <v>0</v>
      </c>
      <c r="M1493" s="57" t="n"/>
    </row>
    <row r="1494" spans="1:13">
      <c r="A1494" s="137" t="n">
        <v>1</v>
      </c>
      <c r="B1494" s="100" t="s">
        <v>525</v>
      </c>
      <c r="C1494" s="137">
        <f>COUNTIFS(Severity,$B1494,AssignedDate,"&gt;="&amp;$C$1,AssignedDate,"&lt;="&amp;$F$1)</f>
        <v/>
      </c>
      <c r="D1494" s="137">
        <f>COUNTIFS(Severity,$B1494,Status,"&lt;&gt;Suspend",Status,"&lt;&gt;Assigned",Status,"&lt;&gt;Open",Status,"&lt;&gt;Hold",ResolvedDate,"&gt;="&amp;$C$1,ResolvedDate,"&lt;="&amp;$F$1)</f>
        <v/>
      </c>
      <c r="E1494" s="137">
        <f>COUNTIFS(Severity,$B1494,SLA_Breach,"&lt;&gt;Yes",Status,"&lt;&gt;Suspend",Status,"&lt;&gt;Assigned",Status,"&lt;&gt;Open",Status,"&lt;&gt;Hold&gt;",ResolvedDate,"&gt;="&amp;$C$1,ResolvedDate,"&lt;="&amp;$F$1)</f>
        <v/>
      </c>
      <c r="F1494" s="137">
        <f>COUNTIFS(Severity,$B1494,SLA_Breach,"Yes",Status,"&lt;&gt;Suspend",Status,"&lt;&gt;Assigned",Status,"&lt;&gt;Open",Status,"&lt;&gt;Hold&gt;",ResolvedDate,"&gt;="&amp;$C$1,ResolvedDate,"&lt;="&amp;$F$1)</f>
        <v/>
      </c>
      <c r="G1494" s="137">
        <f>COUNTIFS(Severity,$B1494,AssignedDate,"&gt;=01/01/2017 12:00:00 AM",AssignedDate,"&lt;="&amp;$F$1)</f>
        <v/>
      </c>
      <c r="H1494" s="177" t="n"/>
      <c r="L1494" s="57" t="n">
        <v>0</v>
      </c>
      <c r="M1494" s="57" t="n"/>
    </row>
    <row r="1495" spans="1:13">
      <c r="A1495" s="137" t="n">
        <v>1</v>
      </c>
      <c r="B1495" s="100" t="s">
        <v>525</v>
      </c>
      <c r="C1495" s="137">
        <f>COUNTIFS(Severity,$B1495,AssignedDate,"&gt;="&amp;$C$1,AssignedDate,"&lt;="&amp;$F$1)</f>
        <v/>
      </c>
      <c r="D1495" s="137">
        <f>COUNTIFS(Severity,$B1495,Status,"&lt;&gt;Suspend",Status,"&lt;&gt;Assigned",Status,"&lt;&gt;Open",Status,"&lt;&gt;Hold",ResolvedDate,"&gt;="&amp;$C$1,ResolvedDate,"&lt;="&amp;$F$1)</f>
        <v/>
      </c>
      <c r="E1495" s="137">
        <f>COUNTIFS(Severity,$B1495,SLA_Breach,"&lt;&gt;Yes",Status,"&lt;&gt;Suspend",Status,"&lt;&gt;Assigned",Status,"&lt;&gt;Open",Status,"&lt;&gt;Hold&gt;",ResolvedDate,"&gt;="&amp;$C$1,ResolvedDate,"&lt;="&amp;$F$1)</f>
        <v/>
      </c>
      <c r="F1495" s="137">
        <f>COUNTIFS(Severity,$B1495,SLA_Breach,"Yes",Status,"&lt;&gt;Suspend",Status,"&lt;&gt;Assigned",Status,"&lt;&gt;Open",Status,"&lt;&gt;Hold&gt;",ResolvedDate,"&gt;="&amp;$C$1,ResolvedDate,"&lt;="&amp;$F$1)</f>
        <v/>
      </c>
      <c r="G1495" s="137">
        <f>COUNTIFS(Severity,$B1495,AssignedDate,"&gt;=01/01/2017 12:00:00 AM",AssignedDate,"&lt;="&amp;$F$1)</f>
        <v/>
      </c>
      <c r="H1495" s="177" t="n"/>
      <c r="L1495" s="57" t="n">
        <v>0</v>
      </c>
      <c r="M1495" s="57" t="n"/>
    </row>
    <row r="1496" spans="1:13">
      <c r="A1496" s="137" t="n">
        <v>1</v>
      </c>
      <c r="B1496" s="100" t="s">
        <v>525</v>
      </c>
      <c r="C1496" s="137">
        <f>COUNTIFS(Severity,$B1496,AssignedDate,"&gt;="&amp;$C$1,AssignedDate,"&lt;="&amp;$F$1)</f>
        <v/>
      </c>
      <c r="D1496" s="137">
        <f>COUNTIFS(Severity,$B1496,Status,"&lt;&gt;Suspend",Status,"&lt;&gt;Assigned",Status,"&lt;&gt;Open",Status,"&lt;&gt;Hold",ResolvedDate,"&gt;="&amp;$C$1,ResolvedDate,"&lt;="&amp;$F$1)</f>
        <v/>
      </c>
      <c r="E1496" s="137">
        <f>COUNTIFS(Severity,$B1496,SLA_Breach,"&lt;&gt;Yes",Status,"&lt;&gt;Suspend",Status,"&lt;&gt;Assigned",Status,"&lt;&gt;Open",Status,"&lt;&gt;Hold&gt;",ResolvedDate,"&gt;="&amp;$C$1,ResolvedDate,"&lt;="&amp;$F$1)</f>
        <v/>
      </c>
      <c r="F1496" s="137">
        <f>COUNTIFS(Severity,$B1496,SLA_Breach,"Yes",Status,"&lt;&gt;Suspend",Status,"&lt;&gt;Assigned",Status,"&lt;&gt;Open",Status,"&lt;&gt;Hold&gt;",ResolvedDate,"&gt;="&amp;$C$1,ResolvedDate,"&lt;="&amp;$F$1)</f>
        <v/>
      </c>
      <c r="G1496" s="137">
        <f>COUNTIFS(Severity,$B1496,AssignedDate,"&gt;=01/01/2017 12:00:00 AM",AssignedDate,"&lt;="&amp;$F$1)</f>
        <v/>
      </c>
      <c r="H1496" s="177" t="n"/>
      <c r="L1496" s="57" t="n">
        <v>0</v>
      </c>
      <c r="M1496" s="57" t="n"/>
    </row>
    <row r="1497" spans="1:13">
      <c r="A1497" s="137" t="n">
        <v>1</v>
      </c>
      <c r="B1497" s="100" t="s">
        <v>525</v>
      </c>
      <c r="C1497" s="137">
        <f>COUNTIFS(Severity,$B1497,AssignedDate,"&gt;="&amp;$C$1,AssignedDate,"&lt;="&amp;$F$1)</f>
        <v/>
      </c>
      <c r="D1497" s="137">
        <f>COUNTIFS(Severity,$B1497,Status,"&lt;&gt;Suspend",Status,"&lt;&gt;Assigned",Status,"&lt;&gt;Open",Status,"&lt;&gt;Hold",ResolvedDate,"&gt;="&amp;$C$1,ResolvedDate,"&lt;="&amp;$F$1)</f>
        <v/>
      </c>
      <c r="E1497" s="137">
        <f>COUNTIFS(Severity,$B1497,SLA_Breach,"&lt;&gt;Yes",Status,"&lt;&gt;Suspend",Status,"&lt;&gt;Assigned",Status,"&lt;&gt;Open",Status,"&lt;&gt;Hold&gt;",ResolvedDate,"&gt;="&amp;$C$1,ResolvedDate,"&lt;="&amp;$F$1)</f>
        <v/>
      </c>
      <c r="F1497" s="137">
        <f>COUNTIFS(Severity,$B1497,SLA_Breach,"Yes",Status,"&lt;&gt;Suspend",Status,"&lt;&gt;Assigned",Status,"&lt;&gt;Open",Status,"&lt;&gt;Hold&gt;",ResolvedDate,"&gt;="&amp;$C$1,ResolvedDate,"&lt;="&amp;$F$1)</f>
        <v/>
      </c>
      <c r="G1497" s="137">
        <f>COUNTIFS(Severity,$B1497,AssignedDate,"&gt;=01/01/2017 12:00:00 AM",AssignedDate,"&lt;="&amp;$F$1)</f>
        <v/>
      </c>
      <c r="H1497" s="177" t="n"/>
      <c r="L1497" s="57" t="n">
        <v>0</v>
      </c>
      <c r="M1497" s="57" t="n"/>
    </row>
    <row r="1498" spans="1:13">
      <c r="A1498" s="137" t="n">
        <v>1</v>
      </c>
      <c r="B1498" s="100" t="s">
        <v>525</v>
      </c>
      <c r="C1498" s="137">
        <f>COUNTIFS(Severity,$B1498,AssignedDate,"&gt;="&amp;$C$1,AssignedDate,"&lt;="&amp;$F$1)</f>
        <v/>
      </c>
      <c r="D1498" s="137">
        <f>COUNTIFS(Severity,$B1498,Status,"&lt;&gt;Suspend",Status,"&lt;&gt;Assigned",Status,"&lt;&gt;Open",Status,"&lt;&gt;Hold",ResolvedDate,"&gt;="&amp;$C$1,ResolvedDate,"&lt;="&amp;$F$1)</f>
        <v/>
      </c>
      <c r="E1498" s="137">
        <f>COUNTIFS(Severity,$B1498,SLA_Breach,"&lt;&gt;Yes",Status,"&lt;&gt;Suspend",Status,"&lt;&gt;Assigned",Status,"&lt;&gt;Open",Status,"&lt;&gt;Hold&gt;",ResolvedDate,"&gt;="&amp;$C$1,ResolvedDate,"&lt;="&amp;$F$1)</f>
        <v/>
      </c>
      <c r="F1498" s="137">
        <f>COUNTIFS(Severity,$B1498,SLA_Breach,"Yes",Status,"&lt;&gt;Suspend",Status,"&lt;&gt;Assigned",Status,"&lt;&gt;Open",Status,"&lt;&gt;Hold&gt;",ResolvedDate,"&gt;="&amp;$C$1,ResolvedDate,"&lt;="&amp;$F$1)</f>
        <v/>
      </c>
      <c r="G1498" s="137">
        <f>COUNTIFS(Severity,$B1498,AssignedDate,"&gt;=01/01/2017 12:00:00 AM",AssignedDate,"&lt;="&amp;$F$1)</f>
        <v/>
      </c>
      <c r="H1498" s="177" t="n"/>
      <c r="L1498" s="57" t="n">
        <v>0</v>
      </c>
      <c r="M1498" s="57" t="n"/>
    </row>
    <row r="1499" spans="1:13">
      <c r="A1499" s="137" t="n">
        <v>1</v>
      </c>
      <c r="B1499" s="100" t="s">
        <v>525</v>
      </c>
      <c r="C1499" s="137">
        <f>COUNTIFS(Severity,$B1499,AssignedDate,"&gt;="&amp;$C$1,AssignedDate,"&lt;="&amp;$F$1)</f>
        <v/>
      </c>
      <c r="D1499" s="137">
        <f>COUNTIFS(Severity,$B1499,Status,"&lt;&gt;Suspend",Status,"&lt;&gt;Assigned",Status,"&lt;&gt;Open",Status,"&lt;&gt;Hold",ResolvedDate,"&gt;="&amp;$C$1,ResolvedDate,"&lt;="&amp;$F$1)</f>
        <v/>
      </c>
      <c r="E1499" s="137">
        <f>COUNTIFS(Severity,$B1499,SLA_Breach,"&lt;&gt;Yes",Status,"&lt;&gt;Suspend",Status,"&lt;&gt;Assigned",Status,"&lt;&gt;Open",Status,"&lt;&gt;Hold&gt;",ResolvedDate,"&gt;="&amp;$C$1,ResolvedDate,"&lt;="&amp;$F$1)</f>
        <v/>
      </c>
      <c r="F1499" s="137">
        <f>COUNTIFS(Severity,$B1499,SLA_Breach,"Yes",Status,"&lt;&gt;Suspend",Status,"&lt;&gt;Assigned",Status,"&lt;&gt;Open",Status,"&lt;&gt;Hold&gt;",ResolvedDate,"&gt;="&amp;$C$1,ResolvedDate,"&lt;="&amp;$F$1)</f>
        <v/>
      </c>
      <c r="G1499" s="137">
        <f>COUNTIFS(Severity,$B1499,AssignedDate,"&gt;=01/01/2017 12:00:00 AM",AssignedDate,"&lt;="&amp;$F$1)</f>
        <v/>
      </c>
      <c r="H1499" s="177" t="n"/>
      <c r="L1499" s="57" t="n">
        <v>0</v>
      </c>
      <c r="M1499" s="57" t="n"/>
    </row>
    <row r="1500" spans="1:13">
      <c r="A1500" s="137" t="n">
        <v>1</v>
      </c>
      <c r="B1500" s="100" t="s">
        <v>525</v>
      </c>
      <c r="C1500" s="137">
        <f>COUNTIFS(Severity,$B1500,AssignedDate,"&gt;="&amp;$C$1,AssignedDate,"&lt;="&amp;$F$1)</f>
        <v/>
      </c>
      <c r="D1500" s="137">
        <f>COUNTIFS(Severity,$B1500,Status,"&lt;&gt;Suspend",Status,"&lt;&gt;Assigned",Status,"&lt;&gt;Open",Status,"&lt;&gt;Hold",ResolvedDate,"&gt;="&amp;$C$1,ResolvedDate,"&lt;="&amp;$F$1)</f>
        <v/>
      </c>
      <c r="E1500" s="137">
        <f>COUNTIFS(Severity,$B1500,SLA_Breach,"&lt;&gt;Yes",Status,"&lt;&gt;Suspend",Status,"&lt;&gt;Assigned",Status,"&lt;&gt;Open",Status,"&lt;&gt;Hold&gt;",ResolvedDate,"&gt;="&amp;$C$1,ResolvedDate,"&lt;="&amp;$F$1)</f>
        <v/>
      </c>
      <c r="F1500" s="137">
        <f>COUNTIFS(Severity,$B1500,SLA_Breach,"Yes",Status,"&lt;&gt;Suspend",Status,"&lt;&gt;Assigned",Status,"&lt;&gt;Open",Status,"&lt;&gt;Hold&gt;",ResolvedDate,"&gt;="&amp;$C$1,ResolvedDate,"&lt;="&amp;$F$1)</f>
        <v/>
      </c>
      <c r="G1500" s="137">
        <f>COUNTIFS(Severity,$B1500,AssignedDate,"&gt;=01/01/2017 12:00:00 AM",AssignedDate,"&lt;="&amp;$F$1)</f>
        <v/>
      </c>
      <c r="H1500" s="177" t="n"/>
      <c r="L1500" s="57" t="n">
        <v>0</v>
      </c>
      <c r="M1500" s="57" t="n"/>
    </row>
    <row r="1501" spans="1:13">
      <c r="A1501" s="137" t="n">
        <v>1</v>
      </c>
      <c r="B1501" s="100" t="s">
        <v>525</v>
      </c>
      <c r="C1501" s="137">
        <f>COUNTIFS(Severity,$B1501,AssignedDate,"&gt;="&amp;$C$1,AssignedDate,"&lt;="&amp;$F$1)</f>
        <v/>
      </c>
      <c r="D1501" s="137">
        <f>COUNTIFS(Severity,$B1501,Status,"&lt;&gt;Suspend",Status,"&lt;&gt;Assigned",Status,"&lt;&gt;Open",Status,"&lt;&gt;Hold",ResolvedDate,"&gt;="&amp;$C$1,ResolvedDate,"&lt;="&amp;$F$1)</f>
        <v/>
      </c>
      <c r="E1501" s="137">
        <f>COUNTIFS(Severity,$B1501,SLA_Breach,"&lt;&gt;Yes",Status,"&lt;&gt;Suspend",Status,"&lt;&gt;Assigned",Status,"&lt;&gt;Open",Status,"&lt;&gt;Hold&gt;",ResolvedDate,"&gt;="&amp;$C$1,ResolvedDate,"&lt;="&amp;$F$1)</f>
        <v/>
      </c>
      <c r="F1501" s="137">
        <f>COUNTIFS(Severity,$B1501,SLA_Breach,"Yes",Status,"&lt;&gt;Suspend",Status,"&lt;&gt;Assigned",Status,"&lt;&gt;Open",Status,"&lt;&gt;Hold&gt;",ResolvedDate,"&gt;="&amp;$C$1,ResolvedDate,"&lt;="&amp;$F$1)</f>
        <v/>
      </c>
      <c r="G1501" s="137">
        <f>COUNTIFS(Severity,$B1501,AssignedDate,"&gt;=01/01/2017 12:00:00 AM",AssignedDate,"&lt;="&amp;$F$1)</f>
        <v/>
      </c>
      <c r="H1501" s="177" t="n"/>
      <c r="L1501" s="57" t="n">
        <v>0</v>
      </c>
      <c r="M1501" s="57" t="n"/>
    </row>
    <row r="1502" spans="1:13">
      <c r="A1502" s="137" t="n">
        <v>1</v>
      </c>
      <c r="B1502" s="100" t="s">
        <v>525</v>
      </c>
      <c r="C1502" s="137">
        <f>COUNTIFS(Severity,$B1502,AssignedDate,"&gt;="&amp;$C$1,AssignedDate,"&lt;="&amp;$F$1)</f>
        <v/>
      </c>
      <c r="D1502" s="137">
        <f>COUNTIFS(Severity,$B1502,Status,"&lt;&gt;Suspend",Status,"&lt;&gt;Assigned",Status,"&lt;&gt;Open",Status,"&lt;&gt;Hold",ResolvedDate,"&gt;="&amp;$C$1,ResolvedDate,"&lt;="&amp;$F$1)</f>
        <v/>
      </c>
      <c r="E1502" s="137">
        <f>COUNTIFS(Severity,$B1502,SLA_Breach,"&lt;&gt;Yes",Status,"&lt;&gt;Suspend",Status,"&lt;&gt;Assigned",Status,"&lt;&gt;Open",Status,"&lt;&gt;Hold&gt;",ResolvedDate,"&gt;="&amp;$C$1,ResolvedDate,"&lt;="&amp;$F$1)</f>
        <v/>
      </c>
      <c r="F1502" s="137">
        <f>COUNTIFS(Severity,$B1502,SLA_Breach,"Yes",Status,"&lt;&gt;Suspend",Status,"&lt;&gt;Assigned",Status,"&lt;&gt;Open",Status,"&lt;&gt;Hold&gt;",ResolvedDate,"&gt;="&amp;$C$1,ResolvedDate,"&lt;="&amp;$F$1)</f>
        <v/>
      </c>
      <c r="G1502" s="137">
        <f>COUNTIFS(Severity,$B1502,AssignedDate,"&gt;=01/01/2017 12:00:00 AM",AssignedDate,"&lt;="&amp;$F$1)</f>
        <v/>
      </c>
      <c r="H1502" s="177" t="n"/>
      <c r="L1502" s="57" t="n">
        <v>0</v>
      </c>
      <c r="M1502" s="57" t="n"/>
    </row>
    <row r="1503" spans="1:13">
      <c r="A1503" s="137" t="n">
        <v>1</v>
      </c>
      <c r="B1503" s="100" t="s">
        <v>525</v>
      </c>
      <c r="C1503" s="137">
        <f>COUNTIFS(Severity,$B1503,AssignedDate,"&gt;="&amp;$C$1,AssignedDate,"&lt;="&amp;$F$1)</f>
        <v/>
      </c>
      <c r="D1503" s="137">
        <f>COUNTIFS(Severity,$B1503,Status,"&lt;&gt;Suspend",Status,"&lt;&gt;Assigned",Status,"&lt;&gt;Open",Status,"&lt;&gt;Hold",ResolvedDate,"&gt;="&amp;$C$1,ResolvedDate,"&lt;="&amp;$F$1)</f>
        <v/>
      </c>
      <c r="E1503" s="137">
        <f>COUNTIFS(Severity,$B1503,SLA_Breach,"&lt;&gt;Yes",Status,"&lt;&gt;Suspend",Status,"&lt;&gt;Assigned",Status,"&lt;&gt;Open",Status,"&lt;&gt;Hold&gt;",ResolvedDate,"&gt;="&amp;$C$1,ResolvedDate,"&lt;="&amp;$F$1)</f>
        <v/>
      </c>
      <c r="F1503" s="137">
        <f>COUNTIFS(Severity,$B1503,SLA_Breach,"Yes",Status,"&lt;&gt;Suspend",Status,"&lt;&gt;Assigned",Status,"&lt;&gt;Open",Status,"&lt;&gt;Hold&gt;",ResolvedDate,"&gt;="&amp;$C$1,ResolvedDate,"&lt;="&amp;$F$1)</f>
        <v/>
      </c>
      <c r="G1503" s="137">
        <f>COUNTIFS(Severity,$B1503,AssignedDate,"&gt;=01/01/2017 12:00:00 AM",AssignedDate,"&lt;="&amp;$F$1)</f>
        <v/>
      </c>
      <c r="H1503" s="177" t="n"/>
      <c r="L1503" s="57" t="n">
        <v>0</v>
      </c>
      <c r="M1503" s="57" t="n"/>
    </row>
    <row r="1504" spans="1:13">
      <c r="A1504" s="137" t="n">
        <v>1</v>
      </c>
      <c r="B1504" s="100" t="s">
        <v>525</v>
      </c>
      <c r="C1504" s="137">
        <f>COUNTIFS(Severity,$B1504,AssignedDate,"&gt;="&amp;$C$1,AssignedDate,"&lt;="&amp;$F$1)</f>
        <v/>
      </c>
      <c r="D1504" s="137">
        <f>COUNTIFS(Severity,$B1504,Status,"&lt;&gt;Suspend",Status,"&lt;&gt;Assigned",Status,"&lt;&gt;Open",Status,"&lt;&gt;Hold",ResolvedDate,"&gt;="&amp;$C$1,ResolvedDate,"&lt;="&amp;$F$1)</f>
        <v/>
      </c>
      <c r="E1504" s="137">
        <f>COUNTIFS(Severity,$B1504,SLA_Breach,"&lt;&gt;Yes",Status,"&lt;&gt;Suspend",Status,"&lt;&gt;Assigned",Status,"&lt;&gt;Open",Status,"&lt;&gt;Hold&gt;",ResolvedDate,"&gt;="&amp;$C$1,ResolvedDate,"&lt;="&amp;$F$1)</f>
        <v/>
      </c>
      <c r="F1504" s="137">
        <f>COUNTIFS(Severity,$B1504,SLA_Breach,"Yes",Status,"&lt;&gt;Suspend",Status,"&lt;&gt;Assigned",Status,"&lt;&gt;Open",Status,"&lt;&gt;Hold&gt;",ResolvedDate,"&gt;="&amp;$C$1,ResolvedDate,"&lt;="&amp;$F$1)</f>
        <v/>
      </c>
      <c r="G1504" s="137">
        <f>COUNTIFS(Severity,$B1504,AssignedDate,"&gt;=01/01/2017 12:00:00 AM",AssignedDate,"&lt;="&amp;$F$1)</f>
        <v/>
      </c>
      <c r="H1504" s="177" t="n"/>
      <c r="L1504" s="57" t="n">
        <v>0</v>
      </c>
      <c r="M1504" s="57" t="n"/>
    </row>
    <row r="1505" spans="1:13">
      <c r="A1505" s="137" t="n">
        <v>1</v>
      </c>
      <c r="B1505" s="100" t="s">
        <v>525</v>
      </c>
      <c r="C1505" s="137">
        <f>COUNTIFS(Severity,$B1505,AssignedDate,"&gt;="&amp;$C$1,AssignedDate,"&lt;="&amp;$F$1)</f>
        <v/>
      </c>
      <c r="D1505" s="137">
        <f>COUNTIFS(Severity,$B1505,Status,"&lt;&gt;Suspend",Status,"&lt;&gt;Assigned",Status,"&lt;&gt;Open",Status,"&lt;&gt;Hold",ResolvedDate,"&gt;="&amp;$C$1,ResolvedDate,"&lt;="&amp;$F$1)</f>
        <v/>
      </c>
      <c r="E1505" s="137">
        <f>COUNTIFS(Severity,$B1505,SLA_Breach,"&lt;&gt;Yes",Status,"&lt;&gt;Suspend",Status,"&lt;&gt;Assigned",Status,"&lt;&gt;Open",Status,"&lt;&gt;Hold&gt;",ResolvedDate,"&gt;="&amp;$C$1,ResolvedDate,"&lt;="&amp;$F$1)</f>
        <v/>
      </c>
      <c r="F1505" s="137">
        <f>COUNTIFS(Severity,$B1505,SLA_Breach,"Yes",Status,"&lt;&gt;Suspend",Status,"&lt;&gt;Assigned",Status,"&lt;&gt;Open",Status,"&lt;&gt;Hold&gt;",ResolvedDate,"&gt;="&amp;$C$1,ResolvedDate,"&lt;="&amp;$F$1)</f>
        <v/>
      </c>
      <c r="G1505" s="137">
        <f>COUNTIFS(Severity,$B1505,AssignedDate,"&gt;=01/01/2017 12:00:00 AM",AssignedDate,"&lt;="&amp;$F$1)</f>
        <v/>
      </c>
      <c r="H1505" s="177" t="n"/>
      <c r="L1505" s="57" t="n">
        <v>0</v>
      </c>
      <c r="M1505" s="57" t="n"/>
    </row>
    <row r="1506" spans="1:13">
      <c r="A1506" s="137" t="n">
        <v>1</v>
      </c>
      <c r="B1506" s="100" t="s">
        <v>525</v>
      </c>
      <c r="C1506" s="137">
        <f>COUNTIFS(Severity,$B1506,AssignedDate,"&gt;="&amp;$C$1,AssignedDate,"&lt;="&amp;$F$1)</f>
        <v/>
      </c>
      <c r="D1506" s="137">
        <f>COUNTIFS(Severity,$B1506,Status,"&lt;&gt;Suspend",Status,"&lt;&gt;Assigned",Status,"&lt;&gt;Open",Status,"&lt;&gt;Hold",ResolvedDate,"&gt;="&amp;$C$1,ResolvedDate,"&lt;="&amp;$F$1)</f>
        <v/>
      </c>
      <c r="E1506" s="137">
        <f>COUNTIFS(Severity,$B1506,SLA_Breach,"&lt;&gt;Yes",Status,"&lt;&gt;Suspend",Status,"&lt;&gt;Assigned",Status,"&lt;&gt;Open",Status,"&lt;&gt;Hold&gt;",ResolvedDate,"&gt;="&amp;$C$1,ResolvedDate,"&lt;="&amp;$F$1)</f>
        <v/>
      </c>
      <c r="F1506" s="137">
        <f>COUNTIFS(Severity,$B1506,SLA_Breach,"Yes",Status,"&lt;&gt;Suspend",Status,"&lt;&gt;Assigned",Status,"&lt;&gt;Open",Status,"&lt;&gt;Hold&gt;",ResolvedDate,"&gt;="&amp;$C$1,ResolvedDate,"&lt;="&amp;$F$1)</f>
        <v/>
      </c>
      <c r="G1506" s="137">
        <f>COUNTIFS(Severity,$B1506,AssignedDate,"&gt;=01/01/2017 12:00:00 AM",AssignedDate,"&lt;="&amp;$F$1)</f>
        <v/>
      </c>
      <c r="H1506" s="177" t="n"/>
      <c r="L1506" s="57" t="n">
        <v>0</v>
      </c>
      <c r="M1506" s="57" t="n"/>
    </row>
    <row r="1507" spans="1:13">
      <c r="A1507" s="137" t="n">
        <v>1</v>
      </c>
      <c r="B1507" s="100" t="s">
        <v>525</v>
      </c>
      <c r="C1507" s="137">
        <f>COUNTIFS(Severity,$B1507,AssignedDate,"&gt;="&amp;$C$1,AssignedDate,"&lt;="&amp;$F$1)</f>
        <v/>
      </c>
      <c r="D1507" s="137">
        <f>COUNTIFS(Severity,$B1507,Status,"&lt;&gt;Suspend",Status,"&lt;&gt;Assigned",Status,"&lt;&gt;Open",Status,"&lt;&gt;Hold",ResolvedDate,"&gt;="&amp;$C$1,ResolvedDate,"&lt;="&amp;$F$1)</f>
        <v/>
      </c>
      <c r="E1507" s="137">
        <f>COUNTIFS(Severity,$B1507,SLA_Breach,"&lt;&gt;Yes",Status,"&lt;&gt;Suspend",Status,"&lt;&gt;Assigned",Status,"&lt;&gt;Open",Status,"&lt;&gt;Hold&gt;",ResolvedDate,"&gt;="&amp;$C$1,ResolvedDate,"&lt;="&amp;$F$1)</f>
        <v/>
      </c>
      <c r="F1507" s="137">
        <f>COUNTIFS(Severity,$B1507,SLA_Breach,"Yes",Status,"&lt;&gt;Suspend",Status,"&lt;&gt;Assigned",Status,"&lt;&gt;Open",Status,"&lt;&gt;Hold&gt;",ResolvedDate,"&gt;="&amp;$C$1,ResolvedDate,"&lt;="&amp;$F$1)</f>
        <v/>
      </c>
      <c r="G1507" s="137">
        <f>COUNTIFS(Severity,$B1507,AssignedDate,"&gt;=01/01/2017 12:00:00 AM",AssignedDate,"&lt;="&amp;$F$1)</f>
        <v/>
      </c>
      <c r="H1507" s="177" t="n"/>
      <c r="L1507" s="57" t="n">
        <v>0</v>
      </c>
      <c r="M1507" s="57" t="n"/>
    </row>
    <row r="1508" spans="1:13">
      <c r="A1508" s="137" t="n">
        <v>1</v>
      </c>
      <c r="B1508" s="100" t="s">
        <v>525</v>
      </c>
      <c r="C1508" s="137">
        <f>COUNTIFS(Severity,$B1508,AssignedDate,"&gt;="&amp;$C$1,AssignedDate,"&lt;="&amp;$F$1)</f>
        <v/>
      </c>
      <c r="D1508" s="137">
        <f>COUNTIFS(Severity,$B1508,Status,"&lt;&gt;Suspend",Status,"&lt;&gt;Assigned",Status,"&lt;&gt;Open",Status,"&lt;&gt;Hold",ResolvedDate,"&gt;="&amp;$C$1,ResolvedDate,"&lt;="&amp;$F$1)</f>
        <v/>
      </c>
      <c r="E1508" s="137">
        <f>COUNTIFS(Severity,$B1508,SLA_Breach,"&lt;&gt;Yes",Status,"&lt;&gt;Suspend",Status,"&lt;&gt;Assigned",Status,"&lt;&gt;Open",Status,"&lt;&gt;Hold&gt;",ResolvedDate,"&gt;="&amp;$C$1,ResolvedDate,"&lt;="&amp;$F$1)</f>
        <v/>
      </c>
      <c r="F1508" s="137">
        <f>COUNTIFS(Severity,$B1508,SLA_Breach,"Yes",Status,"&lt;&gt;Suspend",Status,"&lt;&gt;Assigned",Status,"&lt;&gt;Open",Status,"&lt;&gt;Hold&gt;",ResolvedDate,"&gt;="&amp;$C$1,ResolvedDate,"&lt;="&amp;$F$1)</f>
        <v/>
      </c>
      <c r="G1508" s="137">
        <f>COUNTIFS(Severity,$B1508,AssignedDate,"&gt;=01/01/2017 12:00:00 AM",AssignedDate,"&lt;="&amp;$F$1)</f>
        <v/>
      </c>
      <c r="H1508" s="177" t="n"/>
      <c r="L1508" s="57" t="n">
        <v>0</v>
      </c>
      <c r="M1508" s="57" t="n"/>
    </row>
    <row r="1509" spans="1:13">
      <c r="A1509" s="137" t="n">
        <v>1</v>
      </c>
      <c r="B1509" s="100" t="s">
        <v>525</v>
      </c>
      <c r="C1509" s="137">
        <f>COUNTIFS(Severity,$B1509,AssignedDate,"&gt;="&amp;$C$1,AssignedDate,"&lt;="&amp;$F$1)</f>
        <v/>
      </c>
      <c r="D1509" s="137">
        <f>COUNTIFS(Severity,$B1509,Status,"&lt;&gt;Suspend",Status,"&lt;&gt;Assigned",Status,"&lt;&gt;Open",Status,"&lt;&gt;Hold",ResolvedDate,"&gt;="&amp;$C$1,ResolvedDate,"&lt;="&amp;$F$1)</f>
        <v/>
      </c>
      <c r="E1509" s="137">
        <f>COUNTIFS(Severity,$B1509,SLA_Breach,"&lt;&gt;Yes",Status,"&lt;&gt;Suspend",Status,"&lt;&gt;Assigned",Status,"&lt;&gt;Open",Status,"&lt;&gt;Hold&gt;",ResolvedDate,"&gt;="&amp;$C$1,ResolvedDate,"&lt;="&amp;$F$1)</f>
        <v/>
      </c>
      <c r="F1509" s="137">
        <f>COUNTIFS(Severity,$B1509,SLA_Breach,"Yes",Status,"&lt;&gt;Suspend",Status,"&lt;&gt;Assigned",Status,"&lt;&gt;Open",Status,"&lt;&gt;Hold&gt;",ResolvedDate,"&gt;="&amp;$C$1,ResolvedDate,"&lt;="&amp;$F$1)</f>
        <v/>
      </c>
      <c r="G1509" s="137">
        <f>COUNTIFS(Severity,$B1509,AssignedDate,"&gt;=01/01/2017 12:00:00 AM",AssignedDate,"&lt;="&amp;$F$1)</f>
        <v/>
      </c>
      <c r="H1509" s="177" t="n"/>
      <c r="L1509" s="57" t="n">
        <v>0</v>
      </c>
      <c r="M1509" s="57" t="n"/>
    </row>
    <row r="1510" spans="1:13">
      <c r="A1510" s="137" t="n">
        <v>1</v>
      </c>
      <c r="B1510" s="100" t="s">
        <v>525</v>
      </c>
      <c r="C1510" s="137">
        <f>COUNTIFS(Severity,$B1510,AssignedDate,"&gt;="&amp;$C$1,AssignedDate,"&lt;="&amp;$F$1)</f>
        <v/>
      </c>
      <c r="D1510" s="137">
        <f>COUNTIFS(Severity,$B1510,Status,"&lt;&gt;Suspend",Status,"&lt;&gt;Assigned",Status,"&lt;&gt;Open",Status,"&lt;&gt;Hold",ResolvedDate,"&gt;="&amp;$C$1,ResolvedDate,"&lt;="&amp;$F$1)</f>
        <v/>
      </c>
      <c r="E1510" s="137">
        <f>COUNTIFS(Severity,$B1510,SLA_Breach,"&lt;&gt;Yes",Status,"&lt;&gt;Suspend",Status,"&lt;&gt;Assigned",Status,"&lt;&gt;Open",Status,"&lt;&gt;Hold&gt;",ResolvedDate,"&gt;="&amp;$C$1,ResolvedDate,"&lt;="&amp;$F$1)</f>
        <v/>
      </c>
      <c r="F1510" s="137">
        <f>COUNTIFS(Severity,$B1510,SLA_Breach,"Yes",Status,"&lt;&gt;Suspend",Status,"&lt;&gt;Assigned",Status,"&lt;&gt;Open",Status,"&lt;&gt;Hold&gt;",ResolvedDate,"&gt;="&amp;$C$1,ResolvedDate,"&lt;="&amp;$F$1)</f>
        <v/>
      </c>
      <c r="G1510" s="137">
        <f>COUNTIFS(Severity,$B1510,AssignedDate,"&gt;=01/01/2017 12:00:00 AM",AssignedDate,"&lt;="&amp;$F$1)</f>
        <v/>
      </c>
      <c r="H1510" s="177" t="n"/>
      <c r="L1510" s="57" t="n">
        <v>0</v>
      </c>
      <c r="M1510" s="57" t="n"/>
    </row>
    <row r="1511" spans="1:13">
      <c r="A1511" s="137" t="n">
        <v>1</v>
      </c>
      <c r="B1511" s="100" t="s">
        <v>525</v>
      </c>
      <c r="C1511" s="137">
        <f>COUNTIFS(Severity,$B1511,AssignedDate,"&gt;="&amp;$C$1,AssignedDate,"&lt;="&amp;$F$1)</f>
        <v/>
      </c>
      <c r="D1511" s="137">
        <f>COUNTIFS(Severity,$B1511,Status,"&lt;&gt;Suspend",Status,"&lt;&gt;Assigned",Status,"&lt;&gt;Open",Status,"&lt;&gt;Hold",ResolvedDate,"&gt;="&amp;$C$1,ResolvedDate,"&lt;="&amp;$F$1)</f>
        <v/>
      </c>
      <c r="E1511" s="137">
        <f>COUNTIFS(Severity,$B1511,SLA_Breach,"&lt;&gt;Yes",Status,"&lt;&gt;Suspend",Status,"&lt;&gt;Assigned",Status,"&lt;&gt;Open",Status,"&lt;&gt;Hold&gt;",ResolvedDate,"&gt;="&amp;$C$1,ResolvedDate,"&lt;="&amp;$F$1)</f>
        <v/>
      </c>
      <c r="F1511" s="137">
        <f>COUNTIFS(Severity,$B1511,SLA_Breach,"Yes",Status,"&lt;&gt;Suspend",Status,"&lt;&gt;Assigned",Status,"&lt;&gt;Open",Status,"&lt;&gt;Hold&gt;",ResolvedDate,"&gt;="&amp;$C$1,ResolvedDate,"&lt;="&amp;$F$1)</f>
        <v/>
      </c>
      <c r="G1511" s="137">
        <f>COUNTIFS(Severity,$B1511,AssignedDate,"&gt;=01/01/2017 12:00:00 AM",AssignedDate,"&lt;="&amp;$F$1)</f>
        <v/>
      </c>
      <c r="H1511" s="177" t="n"/>
      <c r="L1511" s="57" t="n">
        <v>0</v>
      </c>
      <c r="M1511" s="57" t="n"/>
    </row>
    <row r="1512" spans="1:13">
      <c r="A1512" s="137" t="n">
        <v>1</v>
      </c>
      <c r="B1512" s="100" t="s">
        <v>525</v>
      </c>
      <c r="C1512" s="137">
        <f>COUNTIFS(Severity,$B1512,AssignedDate,"&gt;="&amp;$C$1,AssignedDate,"&lt;="&amp;$F$1)</f>
        <v/>
      </c>
      <c r="D1512" s="137">
        <f>COUNTIFS(Severity,$B1512,Status,"&lt;&gt;Suspend",Status,"&lt;&gt;Assigned",Status,"&lt;&gt;Open",Status,"&lt;&gt;Hold",ResolvedDate,"&gt;="&amp;$C$1,ResolvedDate,"&lt;="&amp;$F$1)</f>
        <v/>
      </c>
      <c r="E1512" s="137">
        <f>COUNTIFS(Severity,$B1512,SLA_Breach,"&lt;&gt;Yes",Status,"&lt;&gt;Suspend",Status,"&lt;&gt;Assigned",Status,"&lt;&gt;Open",Status,"&lt;&gt;Hold&gt;",ResolvedDate,"&gt;="&amp;$C$1,ResolvedDate,"&lt;="&amp;$F$1)</f>
        <v/>
      </c>
      <c r="F1512" s="137">
        <f>COUNTIFS(Severity,$B1512,SLA_Breach,"Yes",Status,"&lt;&gt;Suspend",Status,"&lt;&gt;Assigned",Status,"&lt;&gt;Open",Status,"&lt;&gt;Hold&gt;",ResolvedDate,"&gt;="&amp;$C$1,ResolvedDate,"&lt;="&amp;$F$1)</f>
        <v/>
      </c>
      <c r="G1512" s="137">
        <f>COUNTIFS(Severity,$B1512,AssignedDate,"&gt;=01/01/2017 12:00:00 AM",AssignedDate,"&lt;="&amp;$F$1)</f>
        <v/>
      </c>
      <c r="H1512" s="177" t="n"/>
      <c r="L1512" s="57" t="n">
        <v>0</v>
      </c>
      <c r="M1512" s="57" t="n"/>
    </row>
    <row r="1513" spans="1:13">
      <c r="A1513" s="137" t="n">
        <v>1</v>
      </c>
      <c r="B1513" s="100" t="s">
        <v>525</v>
      </c>
      <c r="C1513" s="137">
        <f>COUNTIFS(Severity,$B1513,AssignedDate,"&gt;="&amp;$C$1,AssignedDate,"&lt;="&amp;$F$1)</f>
        <v/>
      </c>
      <c r="D1513" s="137">
        <f>COUNTIFS(Severity,$B1513,Status,"&lt;&gt;Suspend",Status,"&lt;&gt;Assigned",Status,"&lt;&gt;Open",Status,"&lt;&gt;Hold",ResolvedDate,"&gt;="&amp;$C$1,ResolvedDate,"&lt;="&amp;$F$1)</f>
        <v/>
      </c>
      <c r="E1513" s="137">
        <f>COUNTIFS(Severity,$B1513,SLA_Breach,"&lt;&gt;Yes",Status,"&lt;&gt;Suspend",Status,"&lt;&gt;Assigned",Status,"&lt;&gt;Open",Status,"&lt;&gt;Hold&gt;",ResolvedDate,"&gt;="&amp;$C$1,ResolvedDate,"&lt;="&amp;$F$1)</f>
        <v/>
      </c>
      <c r="F1513" s="137">
        <f>COUNTIFS(Severity,$B1513,SLA_Breach,"Yes",Status,"&lt;&gt;Suspend",Status,"&lt;&gt;Assigned",Status,"&lt;&gt;Open",Status,"&lt;&gt;Hold&gt;",ResolvedDate,"&gt;="&amp;$C$1,ResolvedDate,"&lt;="&amp;$F$1)</f>
        <v/>
      </c>
      <c r="G1513" s="137">
        <f>COUNTIFS(Severity,$B1513,AssignedDate,"&gt;=01/01/2017 12:00:00 AM",AssignedDate,"&lt;="&amp;$F$1)</f>
        <v/>
      </c>
      <c r="H1513" s="177" t="n"/>
      <c r="L1513" s="57" t="n">
        <v>0</v>
      </c>
      <c r="M1513" s="57" t="n"/>
    </row>
    <row r="1514" spans="1:13">
      <c r="A1514" s="137" t="n">
        <v>1</v>
      </c>
      <c r="B1514" s="100" t="s">
        <v>525</v>
      </c>
      <c r="C1514" s="137">
        <f>COUNTIFS(Severity,$B1514,AssignedDate,"&gt;="&amp;$C$1,AssignedDate,"&lt;="&amp;$F$1)</f>
        <v/>
      </c>
      <c r="D1514" s="137">
        <f>COUNTIFS(Severity,$B1514,Status,"&lt;&gt;Suspend",Status,"&lt;&gt;Assigned",Status,"&lt;&gt;Open",Status,"&lt;&gt;Hold",ResolvedDate,"&gt;="&amp;$C$1,ResolvedDate,"&lt;="&amp;$F$1)</f>
        <v/>
      </c>
      <c r="E1514" s="137">
        <f>COUNTIFS(Severity,$B1514,SLA_Breach,"&lt;&gt;Yes",Status,"&lt;&gt;Suspend",Status,"&lt;&gt;Assigned",Status,"&lt;&gt;Open",Status,"&lt;&gt;Hold&gt;",ResolvedDate,"&gt;="&amp;$C$1,ResolvedDate,"&lt;="&amp;$F$1)</f>
        <v/>
      </c>
      <c r="F1514" s="137">
        <f>COUNTIFS(Severity,$B1514,SLA_Breach,"Yes",Status,"&lt;&gt;Suspend",Status,"&lt;&gt;Assigned",Status,"&lt;&gt;Open",Status,"&lt;&gt;Hold&gt;",ResolvedDate,"&gt;="&amp;$C$1,ResolvedDate,"&lt;="&amp;$F$1)</f>
        <v/>
      </c>
      <c r="G1514" s="137">
        <f>COUNTIFS(Severity,$B1514,AssignedDate,"&gt;=01/01/2017 12:00:00 AM",AssignedDate,"&lt;="&amp;$F$1)</f>
        <v/>
      </c>
      <c r="H1514" s="177" t="n"/>
      <c r="L1514" s="57" t="n">
        <v>0</v>
      </c>
      <c r="M1514" s="57" t="n"/>
    </row>
    <row r="1515" spans="1:13">
      <c r="A1515" s="137" t="n">
        <v>1</v>
      </c>
      <c r="B1515" s="100" t="s">
        <v>525</v>
      </c>
      <c r="C1515" s="137">
        <f>COUNTIFS(Severity,$B1515,AssignedDate,"&gt;="&amp;$C$1,AssignedDate,"&lt;="&amp;$F$1)</f>
        <v/>
      </c>
      <c r="D1515" s="137">
        <f>COUNTIFS(Severity,$B1515,Status,"&lt;&gt;Suspend",Status,"&lt;&gt;Assigned",Status,"&lt;&gt;Open",Status,"&lt;&gt;Hold",ResolvedDate,"&gt;="&amp;$C$1,ResolvedDate,"&lt;="&amp;$F$1)</f>
        <v/>
      </c>
      <c r="E1515" s="137">
        <f>COUNTIFS(Severity,$B1515,SLA_Breach,"&lt;&gt;Yes",Status,"&lt;&gt;Suspend",Status,"&lt;&gt;Assigned",Status,"&lt;&gt;Open",Status,"&lt;&gt;Hold&gt;",ResolvedDate,"&gt;="&amp;$C$1,ResolvedDate,"&lt;="&amp;$F$1)</f>
        <v/>
      </c>
      <c r="F1515" s="137">
        <f>COUNTIFS(Severity,$B1515,SLA_Breach,"Yes",Status,"&lt;&gt;Suspend",Status,"&lt;&gt;Assigned",Status,"&lt;&gt;Open",Status,"&lt;&gt;Hold&gt;",ResolvedDate,"&gt;="&amp;$C$1,ResolvedDate,"&lt;="&amp;$F$1)</f>
        <v/>
      </c>
      <c r="G1515" s="137">
        <f>COUNTIFS(Severity,$B1515,AssignedDate,"&gt;=01/01/2017 12:00:00 AM",AssignedDate,"&lt;="&amp;$F$1)</f>
        <v/>
      </c>
      <c r="H1515" s="177" t="n"/>
      <c r="L1515" s="57" t="n">
        <v>0</v>
      </c>
      <c r="M1515" s="57" t="n"/>
    </row>
    <row r="1516" spans="1:13">
      <c r="A1516" s="137" t="n">
        <v>1</v>
      </c>
      <c r="B1516" s="100" t="s">
        <v>525</v>
      </c>
      <c r="C1516" s="137">
        <f>COUNTIFS(Severity,$B1516,AssignedDate,"&gt;="&amp;$C$1,AssignedDate,"&lt;="&amp;$F$1)</f>
        <v/>
      </c>
      <c r="D1516" s="137">
        <f>COUNTIFS(Severity,$B1516,Status,"&lt;&gt;Suspend",Status,"&lt;&gt;Assigned",Status,"&lt;&gt;Open",Status,"&lt;&gt;Hold",ResolvedDate,"&gt;="&amp;$C$1,ResolvedDate,"&lt;="&amp;$F$1)</f>
        <v/>
      </c>
      <c r="E1516" s="137">
        <f>COUNTIFS(Severity,$B1516,SLA_Breach,"&lt;&gt;Yes",Status,"&lt;&gt;Suspend",Status,"&lt;&gt;Assigned",Status,"&lt;&gt;Open",Status,"&lt;&gt;Hold&gt;",ResolvedDate,"&gt;="&amp;$C$1,ResolvedDate,"&lt;="&amp;$F$1)</f>
        <v/>
      </c>
      <c r="F1516" s="137">
        <f>COUNTIFS(Severity,$B1516,SLA_Breach,"Yes",Status,"&lt;&gt;Suspend",Status,"&lt;&gt;Assigned",Status,"&lt;&gt;Open",Status,"&lt;&gt;Hold&gt;",ResolvedDate,"&gt;="&amp;$C$1,ResolvedDate,"&lt;="&amp;$F$1)</f>
        <v/>
      </c>
      <c r="G1516" s="137">
        <f>COUNTIFS(Severity,$B1516,AssignedDate,"&gt;=01/01/2017 12:00:00 AM",AssignedDate,"&lt;="&amp;$F$1)</f>
        <v/>
      </c>
      <c r="H1516" s="177" t="n"/>
      <c r="L1516" s="57" t="n">
        <v>0</v>
      </c>
      <c r="M1516" s="57" t="n"/>
    </row>
    <row r="1517" spans="1:13">
      <c r="A1517" s="137" t="n">
        <v>1</v>
      </c>
      <c r="B1517" s="100" t="s">
        <v>525</v>
      </c>
      <c r="C1517" s="137">
        <f>COUNTIFS(Severity,$B1517,AssignedDate,"&gt;="&amp;$C$1,AssignedDate,"&lt;="&amp;$F$1)</f>
        <v/>
      </c>
      <c r="D1517" s="137">
        <f>COUNTIFS(Severity,$B1517,Status,"&lt;&gt;Suspend",Status,"&lt;&gt;Assigned",Status,"&lt;&gt;Open",Status,"&lt;&gt;Hold",ResolvedDate,"&gt;="&amp;$C$1,ResolvedDate,"&lt;="&amp;$F$1)</f>
        <v/>
      </c>
      <c r="E1517" s="137">
        <f>COUNTIFS(Severity,$B1517,SLA_Breach,"&lt;&gt;Yes",Status,"&lt;&gt;Suspend",Status,"&lt;&gt;Assigned",Status,"&lt;&gt;Open",Status,"&lt;&gt;Hold&gt;",ResolvedDate,"&gt;="&amp;$C$1,ResolvedDate,"&lt;="&amp;$F$1)</f>
        <v/>
      </c>
      <c r="F1517" s="137">
        <f>COUNTIFS(Severity,$B1517,SLA_Breach,"Yes",Status,"&lt;&gt;Suspend",Status,"&lt;&gt;Assigned",Status,"&lt;&gt;Open",Status,"&lt;&gt;Hold&gt;",ResolvedDate,"&gt;="&amp;$C$1,ResolvedDate,"&lt;="&amp;$F$1)</f>
        <v/>
      </c>
      <c r="G1517" s="137">
        <f>COUNTIFS(Severity,$B1517,AssignedDate,"&gt;=01/01/2017 12:00:00 AM",AssignedDate,"&lt;="&amp;$F$1)</f>
        <v/>
      </c>
      <c r="H1517" s="177" t="n"/>
      <c r="L1517" s="57" t="n">
        <v>0</v>
      </c>
      <c r="M1517" s="57" t="n"/>
    </row>
    <row r="1518" spans="1:13">
      <c r="A1518" s="137" t="n">
        <v>1</v>
      </c>
      <c r="B1518" s="100" t="s">
        <v>525</v>
      </c>
      <c r="C1518" s="137">
        <f>COUNTIFS(Severity,$B1518,AssignedDate,"&gt;="&amp;$C$1,AssignedDate,"&lt;="&amp;$F$1)</f>
        <v/>
      </c>
      <c r="D1518" s="137">
        <f>COUNTIFS(Severity,$B1518,Status,"&lt;&gt;Suspend",Status,"&lt;&gt;Assigned",Status,"&lt;&gt;Open",Status,"&lt;&gt;Hold",ResolvedDate,"&gt;="&amp;$C$1,ResolvedDate,"&lt;="&amp;$F$1)</f>
        <v/>
      </c>
      <c r="E1518" s="137">
        <f>COUNTIFS(Severity,$B1518,SLA_Breach,"&lt;&gt;Yes",Status,"&lt;&gt;Suspend",Status,"&lt;&gt;Assigned",Status,"&lt;&gt;Open",Status,"&lt;&gt;Hold&gt;",ResolvedDate,"&gt;="&amp;$C$1,ResolvedDate,"&lt;="&amp;$F$1)</f>
        <v/>
      </c>
      <c r="F1518" s="137">
        <f>COUNTIFS(Severity,$B1518,SLA_Breach,"Yes",Status,"&lt;&gt;Suspend",Status,"&lt;&gt;Assigned",Status,"&lt;&gt;Open",Status,"&lt;&gt;Hold&gt;",ResolvedDate,"&gt;="&amp;$C$1,ResolvedDate,"&lt;="&amp;$F$1)</f>
        <v/>
      </c>
      <c r="G1518" s="137">
        <f>COUNTIFS(Severity,$B1518,AssignedDate,"&gt;=01/01/2017 12:00:00 AM",AssignedDate,"&lt;="&amp;$F$1)</f>
        <v/>
      </c>
      <c r="H1518" s="177" t="n"/>
      <c r="L1518" s="57" t="n">
        <v>0</v>
      </c>
      <c r="M1518" s="57" t="n"/>
    </row>
    <row r="1519" spans="1:13">
      <c r="A1519" s="137" t="n">
        <v>1</v>
      </c>
      <c r="B1519" s="100" t="s">
        <v>525</v>
      </c>
      <c r="C1519" s="137">
        <f>COUNTIFS(Severity,$B1519,AssignedDate,"&gt;="&amp;$C$1,AssignedDate,"&lt;="&amp;$F$1)</f>
        <v/>
      </c>
      <c r="D1519" s="137">
        <f>COUNTIFS(Severity,$B1519,Status,"&lt;&gt;Suspend",Status,"&lt;&gt;Assigned",Status,"&lt;&gt;Open",Status,"&lt;&gt;Hold",ResolvedDate,"&gt;="&amp;$C$1,ResolvedDate,"&lt;="&amp;$F$1)</f>
        <v/>
      </c>
      <c r="E1519" s="137">
        <f>COUNTIFS(Severity,$B1519,SLA_Breach,"&lt;&gt;Yes",Status,"&lt;&gt;Suspend",Status,"&lt;&gt;Assigned",Status,"&lt;&gt;Open",Status,"&lt;&gt;Hold&gt;",ResolvedDate,"&gt;="&amp;$C$1,ResolvedDate,"&lt;="&amp;$F$1)</f>
        <v/>
      </c>
      <c r="F1519" s="137">
        <f>COUNTIFS(Severity,$B1519,SLA_Breach,"Yes",Status,"&lt;&gt;Suspend",Status,"&lt;&gt;Assigned",Status,"&lt;&gt;Open",Status,"&lt;&gt;Hold&gt;",ResolvedDate,"&gt;="&amp;$C$1,ResolvedDate,"&lt;="&amp;$F$1)</f>
        <v/>
      </c>
      <c r="G1519" s="137">
        <f>COUNTIFS(Severity,$B1519,AssignedDate,"&gt;=01/01/2017 12:00:00 AM",AssignedDate,"&lt;="&amp;$F$1)</f>
        <v/>
      </c>
      <c r="H1519" s="177" t="n"/>
      <c r="L1519" s="57" t="n">
        <v>0</v>
      </c>
      <c r="M1519" s="57" t="n"/>
    </row>
    <row r="1520" spans="1:13">
      <c r="A1520" s="137" t="n">
        <v>1</v>
      </c>
      <c r="B1520" s="100" t="s">
        <v>525</v>
      </c>
      <c r="C1520" s="137">
        <f>COUNTIFS(Severity,$B1520,AssignedDate,"&gt;="&amp;$C$1,AssignedDate,"&lt;="&amp;$F$1)</f>
        <v/>
      </c>
      <c r="D1520" s="137">
        <f>COUNTIFS(Severity,$B1520,Status,"&lt;&gt;Suspend",Status,"&lt;&gt;Assigned",Status,"&lt;&gt;Open",Status,"&lt;&gt;Hold",ResolvedDate,"&gt;="&amp;$C$1,ResolvedDate,"&lt;="&amp;$F$1)</f>
        <v/>
      </c>
      <c r="E1520" s="137">
        <f>COUNTIFS(Severity,$B1520,SLA_Breach,"&lt;&gt;Yes",Status,"&lt;&gt;Suspend",Status,"&lt;&gt;Assigned",Status,"&lt;&gt;Open",Status,"&lt;&gt;Hold&gt;",ResolvedDate,"&gt;="&amp;$C$1,ResolvedDate,"&lt;="&amp;$F$1)</f>
        <v/>
      </c>
      <c r="F1520" s="137">
        <f>COUNTIFS(Severity,$B1520,SLA_Breach,"Yes",Status,"&lt;&gt;Suspend",Status,"&lt;&gt;Assigned",Status,"&lt;&gt;Open",Status,"&lt;&gt;Hold&gt;",ResolvedDate,"&gt;="&amp;$C$1,ResolvedDate,"&lt;="&amp;$F$1)</f>
        <v/>
      </c>
      <c r="G1520" s="137">
        <f>COUNTIFS(Severity,$B1520,AssignedDate,"&gt;=01/01/2017 12:00:00 AM",AssignedDate,"&lt;="&amp;$F$1)</f>
        <v/>
      </c>
      <c r="H1520" s="177" t="n"/>
      <c r="L1520" s="57" t="n">
        <v>0</v>
      </c>
      <c r="M1520" s="57" t="n"/>
    </row>
    <row r="1521" spans="1:13">
      <c r="A1521" s="137" t="n">
        <v>1</v>
      </c>
      <c r="B1521" s="100" t="s">
        <v>525</v>
      </c>
      <c r="C1521" s="137">
        <f>COUNTIFS(Severity,$B1521,AssignedDate,"&gt;="&amp;$C$1,AssignedDate,"&lt;="&amp;$F$1)</f>
        <v/>
      </c>
      <c r="D1521" s="137">
        <f>COUNTIFS(Severity,$B1521,Status,"&lt;&gt;Suspend",Status,"&lt;&gt;Assigned",Status,"&lt;&gt;Open",Status,"&lt;&gt;Hold",ResolvedDate,"&gt;="&amp;$C$1,ResolvedDate,"&lt;="&amp;$F$1)</f>
        <v/>
      </c>
      <c r="E1521" s="137">
        <f>COUNTIFS(Severity,$B1521,SLA_Breach,"&lt;&gt;Yes",Status,"&lt;&gt;Suspend",Status,"&lt;&gt;Assigned",Status,"&lt;&gt;Open",Status,"&lt;&gt;Hold&gt;",ResolvedDate,"&gt;="&amp;$C$1,ResolvedDate,"&lt;="&amp;$F$1)</f>
        <v/>
      </c>
      <c r="F1521" s="137">
        <f>COUNTIFS(Severity,$B1521,SLA_Breach,"Yes",Status,"&lt;&gt;Suspend",Status,"&lt;&gt;Assigned",Status,"&lt;&gt;Open",Status,"&lt;&gt;Hold&gt;",ResolvedDate,"&gt;="&amp;$C$1,ResolvedDate,"&lt;="&amp;$F$1)</f>
        <v/>
      </c>
      <c r="G1521" s="137">
        <f>COUNTIFS(Severity,$B1521,AssignedDate,"&gt;=01/01/2017 12:00:00 AM",AssignedDate,"&lt;="&amp;$F$1)</f>
        <v/>
      </c>
      <c r="H1521" s="177" t="n"/>
      <c r="L1521" s="57" t="n">
        <v>0</v>
      </c>
      <c r="M1521" s="57" t="n"/>
    </row>
    <row r="1522" spans="1:13">
      <c r="A1522" s="137" t="n">
        <v>1</v>
      </c>
      <c r="B1522" s="100" t="s">
        <v>525</v>
      </c>
      <c r="C1522" s="137">
        <f>COUNTIFS(Severity,$B1522,AssignedDate,"&gt;="&amp;$C$1,AssignedDate,"&lt;="&amp;$F$1)</f>
        <v/>
      </c>
      <c r="D1522" s="137">
        <f>COUNTIFS(Severity,$B1522,Status,"&lt;&gt;Suspend",Status,"&lt;&gt;Assigned",Status,"&lt;&gt;Open",Status,"&lt;&gt;Hold",ResolvedDate,"&gt;="&amp;$C$1,ResolvedDate,"&lt;="&amp;$F$1)</f>
        <v/>
      </c>
      <c r="E1522" s="137">
        <f>COUNTIFS(Severity,$B1522,SLA_Breach,"&lt;&gt;Yes",Status,"&lt;&gt;Suspend",Status,"&lt;&gt;Assigned",Status,"&lt;&gt;Open",Status,"&lt;&gt;Hold&gt;",ResolvedDate,"&gt;="&amp;$C$1,ResolvedDate,"&lt;="&amp;$F$1)</f>
        <v/>
      </c>
      <c r="F1522" s="137">
        <f>COUNTIFS(Severity,$B1522,SLA_Breach,"Yes",Status,"&lt;&gt;Suspend",Status,"&lt;&gt;Assigned",Status,"&lt;&gt;Open",Status,"&lt;&gt;Hold&gt;",ResolvedDate,"&gt;="&amp;$C$1,ResolvedDate,"&lt;="&amp;$F$1)</f>
        <v/>
      </c>
      <c r="G1522" s="137">
        <f>COUNTIFS(Severity,$B1522,AssignedDate,"&gt;=01/01/2017 12:00:00 AM",AssignedDate,"&lt;="&amp;$F$1)</f>
        <v/>
      </c>
      <c r="H1522" s="177" t="n"/>
      <c r="L1522" s="57" t="n">
        <v>0</v>
      </c>
      <c r="M1522" s="57" t="n"/>
    </row>
    <row r="1523" spans="1:13">
      <c r="A1523" s="137" t="n">
        <v>1</v>
      </c>
      <c r="B1523" s="100" t="s">
        <v>525</v>
      </c>
      <c r="C1523" s="137">
        <f>COUNTIFS(Severity,$B1523,AssignedDate,"&gt;="&amp;$C$1,AssignedDate,"&lt;="&amp;$F$1)</f>
        <v/>
      </c>
      <c r="D1523" s="137">
        <f>COUNTIFS(Severity,$B1523,Status,"&lt;&gt;Suspend",Status,"&lt;&gt;Assigned",Status,"&lt;&gt;Open",Status,"&lt;&gt;Hold",ResolvedDate,"&gt;="&amp;$C$1,ResolvedDate,"&lt;="&amp;$F$1)</f>
        <v/>
      </c>
      <c r="E1523" s="137">
        <f>COUNTIFS(Severity,$B1523,SLA_Breach,"&lt;&gt;Yes",Status,"&lt;&gt;Suspend",Status,"&lt;&gt;Assigned",Status,"&lt;&gt;Open",Status,"&lt;&gt;Hold&gt;",ResolvedDate,"&gt;="&amp;$C$1,ResolvedDate,"&lt;="&amp;$F$1)</f>
        <v/>
      </c>
      <c r="F1523" s="137">
        <f>COUNTIFS(Severity,$B1523,SLA_Breach,"Yes",Status,"&lt;&gt;Suspend",Status,"&lt;&gt;Assigned",Status,"&lt;&gt;Open",Status,"&lt;&gt;Hold&gt;",ResolvedDate,"&gt;="&amp;$C$1,ResolvedDate,"&lt;="&amp;$F$1)</f>
        <v/>
      </c>
      <c r="G1523" s="137">
        <f>COUNTIFS(Severity,$B1523,AssignedDate,"&gt;=01/01/2017 12:00:00 AM",AssignedDate,"&lt;="&amp;$F$1)</f>
        <v/>
      </c>
      <c r="H1523" s="177" t="n"/>
      <c r="L1523" s="57" t="n">
        <v>0</v>
      </c>
      <c r="M1523" s="57" t="n"/>
    </row>
    <row r="1524" spans="1:13">
      <c r="A1524" s="137" t="n">
        <v>1</v>
      </c>
      <c r="B1524" s="100" t="s">
        <v>525</v>
      </c>
      <c r="C1524" s="137">
        <f>COUNTIFS(Severity,$B1524,AssignedDate,"&gt;="&amp;$C$1,AssignedDate,"&lt;="&amp;$F$1)</f>
        <v/>
      </c>
      <c r="D1524" s="137">
        <f>COUNTIFS(Severity,$B1524,Status,"&lt;&gt;Suspend",Status,"&lt;&gt;Assigned",Status,"&lt;&gt;Open",Status,"&lt;&gt;Hold",ResolvedDate,"&gt;="&amp;$C$1,ResolvedDate,"&lt;="&amp;$F$1)</f>
        <v/>
      </c>
      <c r="E1524" s="137">
        <f>COUNTIFS(Severity,$B1524,SLA_Breach,"&lt;&gt;Yes",Status,"&lt;&gt;Suspend",Status,"&lt;&gt;Assigned",Status,"&lt;&gt;Open",Status,"&lt;&gt;Hold&gt;",ResolvedDate,"&gt;="&amp;$C$1,ResolvedDate,"&lt;="&amp;$F$1)</f>
        <v/>
      </c>
      <c r="F1524" s="137">
        <f>COUNTIFS(Severity,$B1524,SLA_Breach,"Yes",Status,"&lt;&gt;Suspend",Status,"&lt;&gt;Assigned",Status,"&lt;&gt;Open",Status,"&lt;&gt;Hold&gt;",ResolvedDate,"&gt;="&amp;$C$1,ResolvedDate,"&lt;="&amp;$F$1)</f>
        <v/>
      </c>
      <c r="G1524" s="137">
        <f>COUNTIFS(Severity,$B1524,AssignedDate,"&gt;=01/01/2017 12:00:00 AM",AssignedDate,"&lt;="&amp;$F$1)</f>
        <v/>
      </c>
      <c r="H1524" s="177" t="n"/>
      <c r="L1524" s="57" t="n">
        <v>0</v>
      </c>
      <c r="M1524" s="57" t="n"/>
    </row>
    <row r="1525" spans="1:13">
      <c r="A1525" s="137" t="n">
        <v>1</v>
      </c>
      <c r="B1525" s="100" t="s">
        <v>525</v>
      </c>
      <c r="C1525" s="137">
        <f>COUNTIFS(Severity,$B1525,AssignedDate,"&gt;="&amp;$C$1,AssignedDate,"&lt;="&amp;$F$1)</f>
        <v/>
      </c>
      <c r="D1525" s="137">
        <f>COUNTIFS(Severity,$B1525,Status,"&lt;&gt;Suspend",Status,"&lt;&gt;Assigned",Status,"&lt;&gt;Open",Status,"&lt;&gt;Hold",ResolvedDate,"&gt;="&amp;$C$1,ResolvedDate,"&lt;="&amp;$F$1)</f>
        <v/>
      </c>
      <c r="E1525" s="137">
        <f>COUNTIFS(Severity,$B1525,SLA_Breach,"&lt;&gt;Yes",Status,"&lt;&gt;Suspend",Status,"&lt;&gt;Assigned",Status,"&lt;&gt;Open",Status,"&lt;&gt;Hold&gt;",ResolvedDate,"&gt;="&amp;$C$1,ResolvedDate,"&lt;="&amp;$F$1)</f>
        <v/>
      </c>
      <c r="F1525" s="137">
        <f>COUNTIFS(Severity,$B1525,SLA_Breach,"Yes",Status,"&lt;&gt;Suspend",Status,"&lt;&gt;Assigned",Status,"&lt;&gt;Open",Status,"&lt;&gt;Hold&gt;",ResolvedDate,"&gt;="&amp;$C$1,ResolvedDate,"&lt;="&amp;$F$1)</f>
        <v/>
      </c>
      <c r="G1525" s="137">
        <f>COUNTIFS(Severity,$B1525,AssignedDate,"&gt;=01/01/2017 12:00:00 AM",AssignedDate,"&lt;="&amp;$F$1)</f>
        <v/>
      </c>
      <c r="H1525" s="177" t="n"/>
      <c r="L1525" s="57" t="n">
        <v>0</v>
      </c>
      <c r="M1525" s="57" t="n"/>
    </row>
    <row r="1526" spans="1:13">
      <c r="A1526" s="137" t="n">
        <v>1</v>
      </c>
      <c r="B1526" s="100" t="s">
        <v>525</v>
      </c>
      <c r="C1526" s="137">
        <f>COUNTIFS(Severity,$B1526,AssignedDate,"&gt;="&amp;$C$1,AssignedDate,"&lt;="&amp;$F$1)</f>
        <v/>
      </c>
      <c r="D1526" s="137">
        <f>COUNTIFS(Severity,$B1526,Status,"&lt;&gt;Suspend",Status,"&lt;&gt;Assigned",Status,"&lt;&gt;Open",Status,"&lt;&gt;Hold",ResolvedDate,"&gt;="&amp;$C$1,ResolvedDate,"&lt;="&amp;$F$1)</f>
        <v/>
      </c>
      <c r="E1526" s="137">
        <f>COUNTIFS(Severity,$B1526,SLA_Breach,"&lt;&gt;Yes",Status,"&lt;&gt;Suspend",Status,"&lt;&gt;Assigned",Status,"&lt;&gt;Open",Status,"&lt;&gt;Hold&gt;",ResolvedDate,"&gt;="&amp;$C$1,ResolvedDate,"&lt;="&amp;$F$1)</f>
        <v/>
      </c>
      <c r="F1526" s="137">
        <f>COUNTIFS(Severity,$B1526,SLA_Breach,"Yes",Status,"&lt;&gt;Suspend",Status,"&lt;&gt;Assigned",Status,"&lt;&gt;Open",Status,"&lt;&gt;Hold&gt;",ResolvedDate,"&gt;="&amp;$C$1,ResolvedDate,"&lt;="&amp;$F$1)</f>
        <v/>
      </c>
      <c r="G1526" s="137">
        <f>COUNTIFS(Severity,$B1526,AssignedDate,"&gt;=01/01/2017 12:00:00 AM",AssignedDate,"&lt;="&amp;$F$1)</f>
        <v/>
      </c>
      <c r="H1526" s="177" t="n"/>
      <c r="L1526" s="57" t="n">
        <v>0</v>
      </c>
      <c r="M1526" s="57" t="n"/>
    </row>
    <row r="1527" spans="1:13">
      <c r="A1527" s="137" t="n">
        <v>1</v>
      </c>
      <c r="B1527" s="100" t="s">
        <v>525</v>
      </c>
      <c r="C1527" s="137">
        <f>COUNTIFS(Severity,$B1527,AssignedDate,"&gt;="&amp;$C$1,AssignedDate,"&lt;="&amp;$F$1)</f>
        <v/>
      </c>
      <c r="D1527" s="137">
        <f>COUNTIFS(Severity,$B1527,Status,"&lt;&gt;Suspend",Status,"&lt;&gt;Assigned",Status,"&lt;&gt;Open",Status,"&lt;&gt;Hold",ResolvedDate,"&gt;="&amp;$C$1,ResolvedDate,"&lt;="&amp;$F$1)</f>
        <v/>
      </c>
      <c r="E1527" s="137">
        <f>COUNTIFS(Severity,$B1527,SLA_Breach,"&lt;&gt;Yes",Status,"&lt;&gt;Suspend",Status,"&lt;&gt;Assigned",Status,"&lt;&gt;Open",Status,"&lt;&gt;Hold&gt;",ResolvedDate,"&gt;="&amp;$C$1,ResolvedDate,"&lt;="&amp;$F$1)</f>
        <v/>
      </c>
      <c r="F1527" s="137">
        <f>COUNTIFS(Severity,$B1527,SLA_Breach,"Yes",Status,"&lt;&gt;Suspend",Status,"&lt;&gt;Assigned",Status,"&lt;&gt;Open",Status,"&lt;&gt;Hold&gt;",ResolvedDate,"&gt;="&amp;$C$1,ResolvedDate,"&lt;="&amp;$F$1)</f>
        <v/>
      </c>
      <c r="G1527" s="137">
        <f>COUNTIFS(Severity,$B1527,AssignedDate,"&gt;=01/01/2017 12:00:00 AM",AssignedDate,"&lt;="&amp;$F$1)</f>
        <v/>
      </c>
      <c r="H1527" s="177" t="n"/>
      <c r="L1527" s="57" t="n">
        <v>0</v>
      </c>
      <c r="M1527" s="57" t="n"/>
    </row>
    <row r="1528" spans="1:13">
      <c r="A1528" s="137" t="n">
        <v>1</v>
      </c>
      <c r="B1528" s="100" t="s">
        <v>525</v>
      </c>
      <c r="C1528" s="137">
        <f>COUNTIFS(Severity,$B1528,AssignedDate,"&gt;="&amp;$C$1,AssignedDate,"&lt;="&amp;$F$1)</f>
        <v/>
      </c>
      <c r="D1528" s="137">
        <f>COUNTIFS(Severity,$B1528,Status,"&lt;&gt;Suspend",Status,"&lt;&gt;Assigned",Status,"&lt;&gt;Open",Status,"&lt;&gt;Hold",ResolvedDate,"&gt;="&amp;$C$1,ResolvedDate,"&lt;="&amp;$F$1)</f>
        <v/>
      </c>
      <c r="E1528" s="137">
        <f>COUNTIFS(Severity,$B1528,SLA_Breach,"&lt;&gt;Yes",Status,"&lt;&gt;Suspend",Status,"&lt;&gt;Assigned",Status,"&lt;&gt;Open",Status,"&lt;&gt;Hold&gt;",ResolvedDate,"&gt;="&amp;$C$1,ResolvedDate,"&lt;="&amp;$F$1)</f>
        <v/>
      </c>
      <c r="F1528" s="137">
        <f>COUNTIFS(Severity,$B1528,SLA_Breach,"Yes",Status,"&lt;&gt;Suspend",Status,"&lt;&gt;Assigned",Status,"&lt;&gt;Open",Status,"&lt;&gt;Hold&gt;",ResolvedDate,"&gt;="&amp;$C$1,ResolvedDate,"&lt;="&amp;$F$1)</f>
        <v/>
      </c>
      <c r="G1528" s="137">
        <f>COUNTIFS(Severity,$B1528,AssignedDate,"&gt;=01/01/2017 12:00:00 AM",AssignedDate,"&lt;="&amp;$F$1)</f>
        <v/>
      </c>
      <c r="H1528" s="177" t="n"/>
      <c r="L1528" s="57" t="n">
        <v>0</v>
      </c>
      <c r="M1528" s="57" t="n"/>
    </row>
    <row r="1529" spans="1:13">
      <c r="A1529" s="137" t="n">
        <v>1</v>
      </c>
      <c r="B1529" s="100" t="s">
        <v>525</v>
      </c>
      <c r="C1529" s="137">
        <f>COUNTIFS(Severity,$B1529,AssignedDate,"&gt;="&amp;$C$1,AssignedDate,"&lt;="&amp;$F$1)</f>
        <v/>
      </c>
      <c r="D1529" s="137">
        <f>COUNTIFS(Severity,$B1529,Status,"&lt;&gt;Suspend",Status,"&lt;&gt;Assigned",Status,"&lt;&gt;Open",Status,"&lt;&gt;Hold",ResolvedDate,"&gt;="&amp;$C$1,ResolvedDate,"&lt;="&amp;$F$1)</f>
        <v/>
      </c>
      <c r="E1529" s="137">
        <f>COUNTIFS(Severity,$B1529,SLA_Breach,"&lt;&gt;Yes",Status,"&lt;&gt;Suspend",Status,"&lt;&gt;Assigned",Status,"&lt;&gt;Open",Status,"&lt;&gt;Hold&gt;",ResolvedDate,"&gt;="&amp;$C$1,ResolvedDate,"&lt;="&amp;$F$1)</f>
        <v/>
      </c>
      <c r="F1529" s="137">
        <f>COUNTIFS(Severity,$B1529,SLA_Breach,"Yes",Status,"&lt;&gt;Suspend",Status,"&lt;&gt;Assigned",Status,"&lt;&gt;Open",Status,"&lt;&gt;Hold&gt;",ResolvedDate,"&gt;="&amp;$C$1,ResolvedDate,"&lt;="&amp;$F$1)</f>
        <v/>
      </c>
      <c r="G1529" s="137">
        <f>COUNTIFS(Severity,$B1529,AssignedDate,"&gt;=01/01/2017 12:00:00 AM",AssignedDate,"&lt;="&amp;$F$1)</f>
        <v/>
      </c>
      <c r="H1529" s="177" t="n"/>
      <c r="L1529" s="57" t="n">
        <v>0</v>
      </c>
      <c r="M1529" s="57" t="n"/>
    </row>
    <row r="1530" spans="1:13">
      <c r="A1530" s="137" t="n">
        <v>1</v>
      </c>
      <c r="B1530" s="100" t="s">
        <v>525</v>
      </c>
      <c r="C1530" s="137">
        <f>COUNTIFS(Severity,$B1530,AssignedDate,"&gt;="&amp;$C$1,AssignedDate,"&lt;="&amp;$F$1)</f>
        <v/>
      </c>
      <c r="D1530" s="137">
        <f>COUNTIFS(Severity,$B1530,Status,"&lt;&gt;Suspend",Status,"&lt;&gt;Assigned",Status,"&lt;&gt;Open",Status,"&lt;&gt;Hold",ResolvedDate,"&gt;="&amp;$C$1,ResolvedDate,"&lt;="&amp;$F$1)</f>
        <v/>
      </c>
      <c r="E1530" s="137">
        <f>COUNTIFS(Severity,$B1530,SLA_Breach,"&lt;&gt;Yes",Status,"&lt;&gt;Suspend",Status,"&lt;&gt;Assigned",Status,"&lt;&gt;Open",Status,"&lt;&gt;Hold&gt;",ResolvedDate,"&gt;="&amp;$C$1,ResolvedDate,"&lt;="&amp;$F$1)</f>
        <v/>
      </c>
      <c r="F1530" s="137">
        <f>COUNTIFS(Severity,$B1530,SLA_Breach,"Yes",Status,"&lt;&gt;Suspend",Status,"&lt;&gt;Assigned",Status,"&lt;&gt;Open",Status,"&lt;&gt;Hold&gt;",ResolvedDate,"&gt;="&amp;$C$1,ResolvedDate,"&lt;="&amp;$F$1)</f>
        <v/>
      </c>
      <c r="G1530" s="137">
        <f>COUNTIFS(Severity,$B1530,AssignedDate,"&gt;=01/01/2017 12:00:00 AM",AssignedDate,"&lt;="&amp;$F$1)</f>
        <v/>
      </c>
      <c r="H1530" s="177" t="n"/>
      <c r="L1530" s="57" t="n">
        <v>0</v>
      </c>
      <c r="M1530" s="57" t="n"/>
    </row>
    <row r="1531" spans="1:13">
      <c r="A1531" s="137" t="n">
        <v>1</v>
      </c>
      <c r="B1531" s="100" t="s">
        <v>525</v>
      </c>
      <c r="C1531" s="137">
        <f>COUNTIFS(Severity,$B1531,AssignedDate,"&gt;="&amp;$C$1,AssignedDate,"&lt;="&amp;$F$1)</f>
        <v/>
      </c>
      <c r="D1531" s="137">
        <f>COUNTIFS(Severity,$B1531,Status,"&lt;&gt;Suspend",Status,"&lt;&gt;Assigned",Status,"&lt;&gt;Open",Status,"&lt;&gt;Hold",ResolvedDate,"&gt;="&amp;$C$1,ResolvedDate,"&lt;="&amp;$F$1)</f>
        <v/>
      </c>
      <c r="E1531" s="137">
        <f>COUNTIFS(Severity,$B1531,SLA_Breach,"&lt;&gt;Yes",Status,"&lt;&gt;Suspend",Status,"&lt;&gt;Assigned",Status,"&lt;&gt;Open",Status,"&lt;&gt;Hold&gt;",ResolvedDate,"&gt;="&amp;$C$1,ResolvedDate,"&lt;="&amp;$F$1)</f>
        <v/>
      </c>
      <c r="F1531" s="137">
        <f>COUNTIFS(Severity,$B1531,SLA_Breach,"Yes",Status,"&lt;&gt;Suspend",Status,"&lt;&gt;Assigned",Status,"&lt;&gt;Open",Status,"&lt;&gt;Hold&gt;",ResolvedDate,"&gt;="&amp;$C$1,ResolvedDate,"&lt;="&amp;$F$1)</f>
        <v/>
      </c>
      <c r="G1531" s="137">
        <f>COUNTIFS(Severity,$B1531,AssignedDate,"&gt;=01/01/2017 12:00:00 AM",AssignedDate,"&lt;="&amp;$F$1)</f>
        <v/>
      </c>
      <c r="H1531" s="177" t="n"/>
      <c r="L1531" s="57" t="n">
        <v>0</v>
      </c>
      <c r="M1531" s="57" t="n"/>
    </row>
    <row r="1532" spans="1:13">
      <c r="A1532" s="137" t="n">
        <v>1</v>
      </c>
      <c r="B1532" s="100" t="s">
        <v>525</v>
      </c>
      <c r="C1532" s="137">
        <f>COUNTIFS(Severity,$B1532,AssignedDate,"&gt;="&amp;$C$1,AssignedDate,"&lt;="&amp;$F$1)</f>
        <v/>
      </c>
      <c r="D1532" s="137">
        <f>COUNTIFS(Severity,$B1532,Status,"&lt;&gt;Suspend",Status,"&lt;&gt;Assigned",Status,"&lt;&gt;Open",Status,"&lt;&gt;Hold",ResolvedDate,"&gt;="&amp;$C$1,ResolvedDate,"&lt;="&amp;$F$1)</f>
        <v/>
      </c>
      <c r="E1532" s="137">
        <f>COUNTIFS(Severity,$B1532,SLA_Breach,"&lt;&gt;Yes",Status,"&lt;&gt;Suspend",Status,"&lt;&gt;Assigned",Status,"&lt;&gt;Open",Status,"&lt;&gt;Hold&gt;",ResolvedDate,"&gt;="&amp;$C$1,ResolvedDate,"&lt;="&amp;$F$1)</f>
        <v/>
      </c>
      <c r="F1532" s="137">
        <f>COUNTIFS(Severity,$B1532,SLA_Breach,"Yes",Status,"&lt;&gt;Suspend",Status,"&lt;&gt;Assigned",Status,"&lt;&gt;Open",Status,"&lt;&gt;Hold&gt;",ResolvedDate,"&gt;="&amp;$C$1,ResolvedDate,"&lt;="&amp;$F$1)</f>
        <v/>
      </c>
      <c r="G1532" s="137">
        <f>COUNTIFS(Severity,$B1532,AssignedDate,"&gt;=01/01/2017 12:00:00 AM",AssignedDate,"&lt;="&amp;$F$1)</f>
        <v/>
      </c>
      <c r="H1532" s="177" t="n"/>
      <c r="L1532" s="57" t="n">
        <v>0</v>
      </c>
      <c r="M1532" s="57" t="n"/>
    </row>
    <row r="1533" spans="1:13">
      <c r="A1533" s="137" t="n">
        <v>1</v>
      </c>
      <c r="B1533" s="100" t="s">
        <v>525</v>
      </c>
      <c r="C1533" s="137">
        <f>COUNTIFS(Severity,$B1533,AssignedDate,"&gt;="&amp;$C$1,AssignedDate,"&lt;="&amp;$F$1)</f>
        <v/>
      </c>
      <c r="D1533" s="137">
        <f>COUNTIFS(Severity,$B1533,Status,"&lt;&gt;Suspend",Status,"&lt;&gt;Assigned",Status,"&lt;&gt;Open",Status,"&lt;&gt;Hold",ResolvedDate,"&gt;="&amp;$C$1,ResolvedDate,"&lt;="&amp;$F$1)</f>
        <v/>
      </c>
      <c r="E1533" s="137">
        <f>COUNTIFS(Severity,$B1533,SLA_Breach,"&lt;&gt;Yes",Status,"&lt;&gt;Suspend",Status,"&lt;&gt;Assigned",Status,"&lt;&gt;Open",Status,"&lt;&gt;Hold&gt;",ResolvedDate,"&gt;="&amp;$C$1,ResolvedDate,"&lt;="&amp;$F$1)</f>
        <v/>
      </c>
      <c r="F1533" s="137">
        <f>COUNTIFS(Severity,$B1533,SLA_Breach,"Yes",Status,"&lt;&gt;Suspend",Status,"&lt;&gt;Assigned",Status,"&lt;&gt;Open",Status,"&lt;&gt;Hold&gt;",ResolvedDate,"&gt;="&amp;$C$1,ResolvedDate,"&lt;="&amp;$F$1)</f>
        <v/>
      </c>
      <c r="G1533" s="137">
        <f>COUNTIFS(Severity,$B1533,AssignedDate,"&gt;=01/01/2017 12:00:00 AM",AssignedDate,"&lt;="&amp;$F$1)</f>
        <v/>
      </c>
      <c r="H1533" s="177" t="n"/>
      <c r="L1533" s="57" t="n">
        <v>0</v>
      </c>
      <c r="M1533" s="57" t="n"/>
    </row>
    <row r="1534" spans="1:13">
      <c r="A1534" s="137" t="n">
        <v>1</v>
      </c>
      <c r="B1534" s="100" t="s">
        <v>525</v>
      </c>
      <c r="C1534" s="137">
        <f>COUNTIFS(Severity,$B1534,AssignedDate,"&gt;="&amp;$C$1,AssignedDate,"&lt;="&amp;$F$1)</f>
        <v/>
      </c>
      <c r="D1534" s="137">
        <f>COUNTIFS(Severity,$B1534,Status,"&lt;&gt;Suspend",Status,"&lt;&gt;Assigned",Status,"&lt;&gt;Open",Status,"&lt;&gt;Hold",ResolvedDate,"&gt;="&amp;$C$1,ResolvedDate,"&lt;="&amp;$F$1)</f>
        <v/>
      </c>
      <c r="E1534" s="137">
        <f>COUNTIFS(Severity,$B1534,SLA_Breach,"&lt;&gt;Yes",Status,"&lt;&gt;Suspend",Status,"&lt;&gt;Assigned",Status,"&lt;&gt;Open",Status,"&lt;&gt;Hold&gt;",ResolvedDate,"&gt;="&amp;$C$1,ResolvedDate,"&lt;="&amp;$F$1)</f>
        <v/>
      </c>
      <c r="F1534" s="137">
        <f>COUNTIFS(Severity,$B1534,SLA_Breach,"Yes",Status,"&lt;&gt;Suspend",Status,"&lt;&gt;Assigned",Status,"&lt;&gt;Open",Status,"&lt;&gt;Hold&gt;",ResolvedDate,"&gt;="&amp;$C$1,ResolvedDate,"&lt;="&amp;$F$1)</f>
        <v/>
      </c>
      <c r="G1534" s="137">
        <f>COUNTIFS(Severity,$B1534,AssignedDate,"&gt;=01/01/2017 12:00:00 AM",AssignedDate,"&lt;="&amp;$F$1)</f>
        <v/>
      </c>
      <c r="H1534" s="177" t="n"/>
      <c r="L1534" s="57" t="n">
        <v>0</v>
      </c>
      <c r="M1534" s="57" t="n"/>
    </row>
    <row r="1535" spans="1:13">
      <c r="A1535" s="137" t="n">
        <v>1</v>
      </c>
      <c r="B1535" s="100" t="s">
        <v>525</v>
      </c>
      <c r="C1535" s="137">
        <f>COUNTIFS(Severity,$B1535,AssignedDate,"&gt;="&amp;$C$1,AssignedDate,"&lt;="&amp;$F$1)</f>
        <v/>
      </c>
      <c r="D1535" s="137">
        <f>COUNTIFS(Severity,$B1535,Status,"&lt;&gt;Suspend",Status,"&lt;&gt;Assigned",Status,"&lt;&gt;Open",Status,"&lt;&gt;Hold",ResolvedDate,"&gt;="&amp;$C$1,ResolvedDate,"&lt;="&amp;$F$1)</f>
        <v/>
      </c>
      <c r="E1535" s="137">
        <f>COUNTIFS(Severity,$B1535,SLA_Breach,"&lt;&gt;Yes",Status,"&lt;&gt;Suspend",Status,"&lt;&gt;Assigned",Status,"&lt;&gt;Open",Status,"&lt;&gt;Hold&gt;",ResolvedDate,"&gt;="&amp;$C$1,ResolvedDate,"&lt;="&amp;$F$1)</f>
        <v/>
      </c>
      <c r="F1535" s="137">
        <f>COUNTIFS(Severity,$B1535,SLA_Breach,"Yes",Status,"&lt;&gt;Suspend",Status,"&lt;&gt;Assigned",Status,"&lt;&gt;Open",Status,"&lt;&gt;Hold&gt;",ResolvedDate,"&gt;="&amp;$C$1,ResolvedDate,"&lt;="&amp;$F$1)</f>
        <v/>
      </c>
      <c r="G1535" s="137">
        <f>COUNTIFS(Severity,$B1535,AssignedDate,"&gt;=01/01/2017 12:00:00 AM",AssignedDate,"&lt;="&amp;$F$1)</f>
        <v/>
      </c>
      <c r="H1535" s="177" t="n"/>
      <c r="L1535" s="57" t="n">
        <v>0</v>
      </c>
      <c r="M1535" s="57" t="n"/>
    </row>
    <row r="1536" spans="1:13">
      <c r="A1536" s="137" t="n">
        <v>1</v>
      </c>
      <c r="B1536" s="100" t="s">
        <v>525</v>
      </c>
      <c r="C1536" s="137">
        <f>COUNTIFS(Severity,$B1536,AssignedDate,"&gt;="&amp;$C$1,AssignedDate,"&lt;="&amp;$F$1)</f>
        <v/>
      </c>
      <c r="D1536" s="137">
        <f>COUNTIFS(Severity,$B1536,Status,"&lt;&gt;Suspend",Status,"&lt;&gt;Assigned",Status,"&lt;&gt;Open",Status,"&lt;&gt;Hold",ResolvedDate,"&gt;="&amp;$C$1,ResolvedDate,"&lt;="&amp;$F$1)</f>
        <v/>
      </c>
      <c r="E1536" s="137">
        <f>COUNTIFS(Severity,$B1536,SLA_Breach,"&lt;&gt;Yes",Status,"&lt;&gt;Suspend",Status,"&lt;&gt;Assigned",Status,"&lt;&gt;Open",Status,"&lt;&gt;Hold&gt;",ResolvedDate,"&gt;="&amp;$C$1,ResolvedDate,"&lt;="&amp;$F$1)</f>
        <v/>
      </c>
      <c r="F1536" s="137">
        <f>COUNTIFS(Severity,$B1536,SLA_Breach,"Yes",Status,"&lt;&gt;Suspend",Status,"&lt;&gt;Assigned",Status,"&lt;&gt;Open",Status,"&lt;&gt;Hold&gt;",ResolvedDate,"&gt;="&amp;$C$1,ResolvedDate,"&lt;="&amp;$F$1)</f>
        <v/>
      </c>
      <c r="G1536" s="137">
        <f>COUNTIFS(Severity,$B1536,AssignedDate,"&gt;=01/01/2017 12:00:00 AM",AssignedDate,"&lt;="&amp;$F$1)</f>
        <v/>
      </c>
      <c r="H1536" s="177" t="n"/>
      <c r="L1536" s="57" t="n">
        <v>0</v>
      </c>
      <c r="M1536" s="57" t="n"/>
    </row>
    <row r="1537" spans="1:13">
      <c r="A1537" s="137" t="n">
        <v>1</v>
      </c>
      <c r="B1537" s="100" t="s">
        <v>525</v>
      </c>
      <c r="C1537" s="137">
        <f>COUNTIFS(Severity,$B1537,AssignedDate,"&gt;="&amp;$C$1,AssignedDate,"&lt;="&amp;$F$1)</f>
        <v/>
      </c>
      <c r="D1537" s="137">
        <f>COUNTIFS(Severity,$B1537,Status,"&lt;&gt;Suspend",Status,"&lt;&gt;Assigned",Status,"&lt;&gt;Open",Status,"&lt;&gt;Hold",ResolvedDate,"&gt;="&amp;$C$1,ResolvedDate,"&lt;="&amp;$F$1)</f>
        <v/>
      </c>
      <c r="E1537" s="137">
        <f>COUNTIFS(Severity,$B1537,SLA_Breach,"&lt;&gt;Yes",Status,"&lt;&gt;Suspend",Status,"&lt;&gt;Assigned",Status,"&lt;&gt;Open",Status,"&lt;&gt;Hold&gt;",ResolvedDate,"&gt;="&amp;$C$1,ResolvedDate,"&lt;="&amp;$F$1)</f>
        <v/>
      </c>
      <c r="F1537" s="137">
        <f>COUNTIFS(Severity,$B1537,SLA_Breach,"Yes",Status,"&lt;&gt;Suspend",Status,"&lt;&gt;Assigned",Status,"&lt;&gt;Open",Status,"&lt;&gt;Hold&gt;",ResolvedDate,"&gt;="&amp;$C$1,ResolvedDate,"&lt;="&amp;$F$1)</f>
        <v/>
      </c>
      <c r="G1537" s="137">
        <f>COUNTIFS(Severity,$B1537,AssignedDate,"&gt;=01/01/2017 12:00:00 AM",AssignedDate,"&lt;="&amp;$F$1)</f>
        <v/>
      </c>
      <c r="H1537" s="177" t="n"/>
      <c r="L1537" s="57" t="n">
        <v>0</v>
      </c>
      <c r="M1537" s="57" t="n"/>
    </row>
    <row r="1538" spans="1:13">
      <c r="A1538" s="137" t="n">
        <v>1</v>
      </c>
      <c r="B1538" s="100" t="s">
        <v>525</v>
      </c>
      <c r="C1538" s="137">
        <f>COUNTIFS(Severity,$B1538,AssignedDate,"&gt;="&amp;$C$1,AssignedDate,"&lt;="&amp;$F$1)</f>
        <v/>
      </c>
      <c r="D1538" s="137">
        <f>COUNTIFS(Severity,$B1538,Status,"&lt;&gt;Suspend",Status,"&lt;&gt;Assigned",Status,"&lt;&gt;Open",Status,"&lt;&gt;Hold",ResolvedDate,"&gt;="&amp;$C$1,ResolvedDate,"&lt;="&amp;$F$1)</f>
        <v/>
      </c>
      <c r="E1538" s="137">
        <f>COUNTIFS(Severity,$B1538,SLA_Breach,"&lt;&gt;Yes",Status,"&lt;&gt;Suspend",Status,"&lt;&gt;Assigned",Status,"&lt;&gt;Open",Status,"&lt;&gt;Hold&gt;",ResolvedDate,"&gt;="&amp;$C$1,ResolvedDate,"&lt;="&amp;$F$1)</f>
        <v/>
      </c>
      <c r="F1538" s="137">
        <f>COUNTIFS(Severity,$B1538,SLA_Breach,"Yes",Status,"&lt;&gt;Suspend",Status,"&lt;&gt;Assigned",Status,"&lt;&gt;Open",Status,"&lt;&gt;Hold&gt;",ResolvedDate,"&gt;="&amp;$C$1,ResolvedDate,"&lt;="&amp;$F$1)</f>
        <v/>
      </c>
      <c r="G1538" s="137">
        <f>COUNTIFS(Severity,$B1538,AssignedDate,"&gt;=01/01/2017 12:00:00 AM",AssignedDate,"&lt;="&amp;$F$1)</f>
        <v/>
      </c>
      <c r="H1538" s="177" t="n"/>
      <c r="L1538" s="57" t="n">
        <v>0</v>
      </c>
      <c r="M1538" s="57" t="n"/>
    </row>
    <row r="1539" spans="1:13">
      <c r="A1539" s="137" t="n">
        <v>1</v>
      </c>
      <c r="B1539" s="100" t="s">
        <v>525</v>
      </c>
      <c r="C1539" s="137">
        <f>COUNTIFS(Severity,$B1539,AssignedDate,"&gt;="&amp;$C$1,AssignedDate,"&lt;="&amp;$F$1)</f>
        <v/>
      </c>
      <c r="D1539" s="137">
        <f>COUNTIFS(Severity,$B1539,Status,"&lt;&gt;Suspend",Status,"&lt;&gt;Assigned",Status,"&lt;&gt;Open",Status,"&lt;&gt;Hold",ResolvedDate,"&gt;="&amp;$C$1,ResolvedDate,"&lt;="&amp;$F$1)</f>
        <v/>
      </c>
      <c r="E1539" s="137">
        <f>COUNTIFS(Severity,$B1539,SLA_Breach,"&lt;&gt;Yes",Status,"&lt;&gt;Suspend",Status,"&lt;&gt;Assigned",Status,"&lt;&gt;Open",Status,"&lt;&gt;Hold&gt;",ResolvedDate,"&gt;="&amp;$C$1,ResolvedDate,"&lt;="&amp;$F$1)</f>
        <v/>
      </c>
      <c r="F1539" s="137">
        <f>COUNTIFS(Severity,$B1539,SLA_Breach,"Yes",Status,"&lt;&gt;Suspend",Status,"&lt;&gt;Assigned",Status,"&lt;&gt;Open",Status,"&lt;&gt;Hold&gt;",ResolvedDate,"&gt;="&amp;$C$1,ResolvedDate,"&lt;="&amp;$F$1)</f>
        <v/>
      </c>
      <c r="G1539" s="137">
        <f>COUNTIFS(Severity,$B1539,AssignedDate,"&gt;=01/01/2017 12:00:00 AM",AssignedDate,"&lt;="&amp;$F$1)</f>
        <v/>
      </c>
      <c r="H1539" s="177" t="n"/>
      <c r="L1539" s="57" t="n">
        <v>0</v>
      </c>
      <c r="M1539" s="57" t="n"/>
    </row>
    <row r="1540" spans="1:13">
      <c r="A1540" s="137" t="n">
        <v>1</v>
      </c>
      <c r="B1540" s="100" t="s">
        <v>525</v>
      </c>
      <c r="C1540" s="137">
        <f>COUNTIFS(Severity,$B1540,AssignedDate,"&gt;="&amp;$C$1,AssignedDate,"&lt;="&amp;$F$1)</f>
        <v/>
      </c>
      <c r="D1540" s="137">
        <f>COUNTIFS(Severity,$B1540,Status,"&lt;&gt;Suspend",Status,"&lt;&gt;Assigned",Status,"&lt;&gt;Open",Status,"&lt;&gt;Hold",ResolvedDate,"&gt;="&amp;$C$1,ResolvedDate,"&lt;="&amp;$F$1)</f>
        <v/>
      </c>
      <c r="E1540" s="137">
        <f>COUNTIFS(Severity,$B1540,SLA_Breach,"&lt;&gt;Yes",Status,"&lt;&gt;Suspend",Status,"&lt;&gt;Assigned",Status,"&lt;&gt;Open",Status,"&lt;&gt;Hold&gt;",ResolvedDate,"&gt;="&amp;$C$1,ResolvedDate,"&lt;="&amp;$F$1)</f>
        <v/>
      </c>
      <c r="F1540" s="137">
        <f>COUNTIFS(Severity,$B1540,SLA_Breach,"Yes",Status,"&lt;&gt;Suspend",Status,"&lt;&gt;Assigned",Status,"&lt;&gt;Open",Status,"&lt;&gt;Hold&gt;",ResolvedDate,"&gt;="&amp;$C$1,ResolvedDate,"&lt;="&amp;$F$1)</f>
        <v/>
      </c>
      <c r="G1540" s="137">
        <f>COUNTIFS(Severity,$B1540,AssignedDate,"&gt;=01/01/2017 12:00:00 AM",AssignedDate,"&lt;="&amp;$F$1)</f>
        <v/>
      </c>
      <c r="H1540" s="177" t="n"/>
      <c r="L1540" s="57" t="n">
        <v>0</v>
      </c>
      <c r="M1540" s="57" t="n"/>
    </row>
    <row r="1541" spans="1:13">
      <c r="A1541" s="137" t="n">
        <v>1</v>
      </c>
      <c r="B1541" s="100" t="s">
        <v>525</v>
      </c>
      <c r="C1541" s="137">
        <f>COUNTIFS(Severity,$B1541,AssignedDate,"&gt;="&amp;$C$1,AssignedDate,"&lt;="&amp;$F$1)</f>
        <v/>
      </c>
      <c r="D1541" s="137">
        <f>COUNTIFS(Severity,$B1541,Status,"&lt;&gt;Suspend",Status,"&lt;&gt;Assigned",Status,"&lt;&gt;Open",Status,"&lt;&gt;Hold",ResolvedDate,"&gt;="&amp;$C$1,ResolvedDate,"&lt;="&amp;$F$1)</f>
        <v/>
      </c>
      <c r="E1541" s="137">
        <f>COUNTIFS(Severity,$B1541,SLA_Breach,"&lt;&gt;Yes",Status,"&lt;&gt;Suspend",Status,"&lt;&gt;Assigned",Status,"&lt;&gt;Open",Status,"&lt;&gt;Hold&gt;",ResolvedDate,"&gt;="&amp;$C$1,ResolvedDate,"&lt;="&amp;$F$1)</f>
        <v/>
      </c>
      <c r="F1541" s="137">
        <f>COUNTIFS(Severity,$B1541,SLA_Breach,"Yes",Status,"&lt;&gt;Suspend",Status,"&lt;&gt;Assigned",Status,"&lt;&gt;Open",Status,"&lt;&gt;Hold&gt;",ResolvedDate,"&gt;="&amp;$C$1,ResolvedDate,"&lt;="&amp;$F$1)</f>
        <v/>
      </c>
      <c r="G1541" s="137">
        <f>COUNTIFS(Severity,$B1541,AssignedDate,"&gt;=01/01/2017 12:00:00 AM",AssignedDate,"&lt;="&amp;$F$1)</f>
        <v/>
      </c>
      <c r="H1541" s="177" t="n"/>
      <c r="L1541" s="57" t="n">
        <v>0</v>
      </c>
      <c r="M1541" s="57" t="n"/>
    </row>
    <row r="1542" spans="1:13">
      <c r="A1542" s="137" t="n">
        <v>1</v>
      </c>
      <c r="B1542" s="100" t="s">
        <v>525</v>
      </c>
      <c r="C1542" s="137">
        <f>COUNTIFS(Severity,$B1542,AssignedDate,"&gt;="&amp;$C$1,AssignedDate,"&lt;="&amp;$F$1)</f>
        <v/>
      </c>
      <c r="D1542" s="137">
        <f>COUNTIFS(Severity,$B1542,Status,"&lt;&gt;Suspend",Status,"&lt;&gt;Assigned",Status,"&lt;&gt;Open",Status,"&lt;&gt;Hold",ResolvedDate,"&gt;="&amp;$C$1,ResolvedDate,"&lt;="&amp;$F$1)</f>
        <v/>
      </c>
      <c r="E1542" s="137">
        <f>COUNTIFS(Severity,$B1542,SLA_Breach,"&lt;&gt;Yes",Status,"&lt;&gt;Suspend",Status,"&lt;&gt;Assigned",Status,"&lt;&gt;Open",Status,"&lt;&gt;Hold&gt;",ResolvedDate,"&gt;="&amp;$C$1,ResolvedDate,"&lt;="&amp;$F$1)</f>
        <v/>
      </c>
      <c r="F1542" s="137">
        <f>COUNTIFS(Severity,$B1542,SLA_Breach,"Yes",Status,"&lt;&gt;Suspend",Status,"&lt;&gt;Assigned",Status,"&lt;&gt;Open",Status,"&lt;&gt;Hold&gt;",ResolvedDate,"&gt;="&amp;$C$1,ResolvedDate,"&lt;="&amp;$F$1)</f>
        <v/>
      </c>
      <c r="G1542" s="137">
        <f>COUNTIFS(Severity,$B1542,AssignedDate,"&gt;=01/01/2017 12:00:00 AM",AssignedDate,"&lt;="&amp;$F$1)</f>
        <v/>
      </c>
      <c r="H1542" s="177" t="n"/>
      <c r="L1542" s="57" t="n">
        <v>0</v>
      </c>
      <c r="M1542" s="57" t="n"/>
    </row>
    <row r="1543" spans="1:13">
      <c r="A1543" s="137" t="n">
        <v>1</v>
      </c>
      <c r="B1543" s="100" t="s">
        <v>525</v>
      </c>
      <c r="C1543" s="137">
        <f>COUNTIFS(Severity,$B1543,AssignedDate,"&gt;="&amp;$C$1,AssignedDate,"&lt;="&amp;$F$1)</f>
        <v/>
      </c>
      <c r="D1543" s="137">
        <f>COUNTIFS(Severity,$B1543,Status,"&lt;&gt;Suspend",Status,"&lt;&gt;Assigned",Status,"&lt;&gt;Open",Status,"&lt;&gt;Hold",ResolvedDate,"&gt;="&amp;$C$1,ResolvedDate,"&lt;="&amp;$F$1)</f>
        <v/>
      </c>
      <c r="E1543" s="137">
        <f>COUNTIFS(Severity,$B1543,SLA_Breach,"&lt;&gt;Yes",Status,"&lt;&gt;Suspend",Status,"&lt;&gt;Assigned",Status,"&lt;&gt;Open",Status,"&lt;&gt;Hold&gt;",ResolvedDate,"&gt;="&amp;$C$1,ResolvedDate,"&lt;="&amp;$F$1)</f>
        <v/>
      </c>
      <c r="F1543" s="137">
        <f>COUNTIFS(Severity,$B1543,SLA_Breach,"Yes",Status,"&lt;&gt;Suspend",Status,"&lt;&gt;Assigned",Status,"&lt;&gt;Open",Status,"&lt;&gt;Hold&gt;",ResolvedDate,"&gt;="&amp;$C$1,ResolvedDate,"&lt;="&amp;$F$1)</f>
        <v/>
      </c>
      <c r="G1543" s="137">
        <f>COUNTIFS(Severity,$B1543,AssignedDate,"&gt;=01/01/2017 12:00:00 AM",AssignedDate,"&lt;="&amp;$F$1)</f>
        <v/>
      </c>
      <c r="H1543" s="177" t="n"/>
      <c r="L1543" s="57" t="n">
        <v>0</v>
      </c>
      <c r="M1543" s="57" t="n"/>
    </row>
    <row r="1544" spans="1:13">
      <c r="A1544" s="137" t="n">
        <v>1</v>
      </c>
      <c r="B1544" s="100" t="s">
        <v>525</v>
      </c>
      <c r="C1544" s="137">
        <f>COUNTIFS(Severity,$B1544,AssignedDate,"&gt;="&amp;$C$1,AssignedDate,"&lt;="&amp;$F$1)</f>
        <v/>
      </c>
      <c r="D1544" s="137">
        <f>COUNTIFS(Severity,$B1544,Status,"&lt;&gt;Suspend",Status,"&lt;&gt;Assigned",Status,"&lt;&gt;Open",Status,"&lt;&gt;Hold",ResolvedDate,"&gt;="&amp;$C$1,ResolvedDate,"&lt;="&amp;$F$1)</f>
        <v/>
      </c>
      <c r="E1544" s="137">
        <f>COUNTIFS(Severity,$B1544,SLA_Breach,"&lt;&gt;Yes",Status,"&lt;&gt;Suspend",Status,"&lt;&gt;Assigned",Status,"&lt;&gt;Open",Status,"&lt;&gt;Hold&gt;",ResolvedDate,"&gt;="&amp;$C$1,ResolvedDate,"&lt;="&amp;$F$1)</f>
        <v/>
      </c>
      <c r="F1544" s="137">
        <f>COUNTIFS(Severity,$B1544,SLA_Breach,"Yes",Status,"&lt;&gt;Suspend",Status,"&lt;&gt;Assigned",Status,"&lt;&gt;Open",Status,"&lt;&gt;Hold&gt;",ResolvedDate,"&gt;="&amp;$C$1,ResolvedDate,"&lt;="&amp;$F$1)</f>
        <v/>
      </c>
      <c r="G1544" s="137">
        <f>COUNTIFS(Severity,$B1544,AssignedDate,"&gt;=01/01/2017 12:00:00 AM",AssignedDate,"&lt;="&amp;$F$1)</f>
        <v/>
      </c>
      <c r="H1544" s="177" t="n"/>
      <c r="L1544" s="57" t="n">
        <v>0</v>
      </c>
      <c r="M1544" s="57" t="n"/>
    </row>
    <row r="1545" spans="1:13">
      <c r="A1545" s="137" t="n">
        <v>1</v>
      </c>
      <c r="B1545" s="100" t="s">
        <v>525</v>
      </c>
      <c r="C1545" s="137">
        <f>COUNTIFS(Severity,$B1545,AssignedDate,"&gt;="&amp;$C$1,AssignedDate,"&lt;="&amp;$F$1)</f>
        <v/>
      </c>
      <c r="D1545" s="137">
        <f>COUNTIFS(Severity,$B1545,Status,"&lt;&gt;Suspend",Status,"&lt;&gt;Assigned",Status,"&lt;&gt;Open",Status,"&lt;&gt;Hold",ResolvedDate,"&gt;="&amp;$C$1,ResolvedDate,"&lt;="&amp;$F$1)</f>
        <v/>
      </c>
      <c r="E1545" s="137">
        <f>COUNTIFS(Severity,$B1545,SLA_Breach,"&lt;&gt;Yes",Status,"&lt;&gt;Suspend",Status,"&lt;&gt;Assigned",Status,"&lt;&gt;Open",Status,"&lt;&gt;Hold&gt;",ResolvedDate,"&gt;="&amp;$C$1,ResolvedDate,"&lt;="&amp;$F$1)</f>
        <v/>
      </c>
      <c r="F1545" s="137">
        <f>COUNTIFS(Severity,$B1545,SLA_Breach,"Yes",Status,"&lt;&gt;Suspend",Status,"&lt;&gt;Assigned",Status,"&lt;&gt;Open",Status,"&lt;&gt;Hold&gt;",ResolvedDate,"&gt;="&amp;$C$1,ResolvedDate,"&lt;="&amp;$F$1)</f>
        <v/>
      </c>
      <c r="G1545" s="137">
        <f>COUNTIFS(Severity,$B1545,AssignedDate,"&gt;=01/01/2017 12:00:00 AM",AssignedDate,"&lt;="&amp;$F$1)</f>
        <v/>
      </c>
      <c r="H1545" s="177" t="n"/>
      <c r="L1545" s="57" t="n">
        <v>0</v>
      </c>
      <c r="M1545" s="57" t="n"/>
    </row>
    <row r="1546" spans="1:13">
      <c r="A1546" s="137" t="n">
        <v>1</v>
      </c>
      <c r="B1546" s="100" t="s">
        <v>525</v>
      </c>
      <c r="C1546" s="137">
        <f>COUNTIFS(Severity,$B1546,AssignedDate,"&gt;="&amp;$C$1,AssignedDate,"&lt;="&amp;$F$1)</f>
        <v/>
      </c>
      <c r="D1546" s="137">
        <f>COUNTIFS(Severity,$B1546,Status,"&lt;&gt;Suspend",Status,"&lt;&gt;Assigned",Status,"&lt;&gt;Open",Status,"&lt;&gt;Hold",ResolvedDate,"&gt;="&amp;$C$1,ResolvedDate,"&lt;="&amp;$F$1)</f>
        <v/>
      </c>
      <c r="E1546" s="137">
        <f>COUNTIFS(Severity,$B1546,SLA_Breach,"&lt;&gt;Yes",Status,"&lt;&gt;Suspend",Status,"&lt;&gt;Assigned",Status,"&lt;&gt;Open",Status,"&lt;&gt;Hold&gt;",ResolvedDate,"&gt;="&amp;$C$1,ResolvedDate,"&lt;="&amp;$F$1)</f>
        <v/>
      </c>
      <c r="F1546" s="137">
        <f>COUNTIFS(Severity,$B1546,SLA_Breach,"Yes",Status,"&lt;&gt;Suspend",Status,"&lt;&gt;Assigned",Status,"&lt;&gt;Open",Status,"&lt;&gt;Hold&gt;",ResolvedDate,"&gt;="&amp;$C$1,ResolvedDate,"&lt;="&amp;$F$1)</f>
        <v/>
      </c>
      <c r="G1546" s="137">
        <f>COUNTIFS(Severity,$B1546,AssignedDate,"&gt;=01/01/2017 12:00:00 AM",AssignedDate,"&lt;="&amp;$F$1)</f>
        <v/>
      </c>
      <c r="H1546" s="177" t="n"/>
      <c r="L1546" s="57" t="n">
        <v>0</v>
      </c>
      <c r="M1546" s="57" t="n"/>
    </row>
    <row r="1547" spans="1:13">
      <c r="A1547" s="137" t="n">
        <v>1</v>
      </c>
      <c r="B1547" s="100" t="s">
        <v>525</v>
      </c>
      <c r="C1547" s="137">
        <f>COUNTIFS(Severity,$B1547,AssignedDate,"&gt;="&amp;$C$1,AssignedDate,"&lt;="&amp;$F$1)</f>
        <v/>
      </c>
      <c r="D1547" s="137">
        <f>COUNTIFS(Severity,$B1547,Status,"&lt;&gt;Suspend",Status,"&lt;&gt;Assigned",Status,"&lt;&gt;Open",Status,"&lt;&gt;Hold",ResolvedDate,"&gt;="&amp;$C$1,ResolvedDate,"&lt;="&amp;$F$1)</f>
        <v/>
      </c>
      <c r="E1547" s="137">
        <f>COUNTIFS(Severity,$B1547,SLA_Breach,"&lt;&gt;Yes",Status,"&lt;&gt;Suspend",Status,"&lt;&gt;Assigned",Status,"&lt;&gt;Open",Status,"&lt;&gt;Hold&gt;",ResolvedDate,"&gt;="&amp;$C$1,ResolvedDate,"&lt;="&amp;$F$1)</f>
        <v/>
      </c>
      <c r="F1547" s="137">
        <f>COUNTIFS(Severity,$B1547,SLA_Breach,"Yes",Status,"&lt;&gt;Suspend",Status,"&lt;&gt;Assigned",Status,"&lt;&gt;Open",Status,"&lt;&gt;Hold&gt;",ResolvedDate,"&gt;="&amp;$C$1,ResolvedDate,"&lt;="&amp;$F$1)</f>
        <v/>
      </c>
      <c r="G1547" s="137">
        <f>COUNTIFS(Severity,$B1547,AssignedDate,"&gt;=01/01/2017 12:00:00 AM",AssignedDate,"&lt;="&amp;$F$1)</f>
        <v/>
      </c>
      <c r="H1547" s="177" t="n"/>
      <c r="L1547" s="57" t="n">
        <v>0</v>
      </c>
      <c r="M1547" s="57" t="n"/>
    </row>
    <row r="1548" spans="1:13">
      <c r="A1548" s="137" t="n">
        <v>1</v>
      </c>
      <c r="B1548" s="100" t="s">
        <v>525</v>
      </c>
      <c r="C1548" s="137">
        <f>COUNTIFS(Severity,$B1548,AssignedDate,"&gt;="&amp;$C$1,AssignedDate,"&lt;="&amp;$F$1)</f>
        <v/>
      </c>
      <c r="D1548" s="137">
        <f>COUNTIFS(Severity,$B1548,Status,"&lt;&gt;Suspend",Status,"&lt;&gt;Assigned",Status,"&lt;&gt;Open",Status,"&lt;&gt;Hold",ResolvedDate,"&gt;="&amp;$C$1,ResolvedDate,"&lt;="&amp;$F$1)</f>
        <v/>
      </c>
      <c r="E1548" s="137">
        <f>COUNTIFS(Severity,$B1548,SLA_Breach,"&lt;&gt;Yes",Status,"&lt;&gt;Suspend",Status,"&lt;&gt;Assigned",Status,"&lt;&gt;Open",Status,"&lt;&gt;Hold&gt;",ResolvedDate,"&gt;="&amp;$C$1,ResolvedDate,"&lt;="&amp;$F$1)</f>
        <v/>
      </c>
      <c r="F1548" s="137">
        <f>COUNTIFS(Severity,$B1548,SLA_Breach,"Yes",Status,"&lt;&gt;Suspend",Status,"&lt;&gt;Assigned",Status,"&lt;&gt;Open",Status,"&lt;&gt;Hold&gt;",ResolvedDate,"&gt;="&amp;$C$1,ResolvedDate,"&lt;="&amp;$F$1)</f>
        <v/>
      </c>
      <c r="G1548" s="137">
        <f>COUNTIFS(Severity,$B1548,AssignedDate,"&gt;=01/01/2017 12:00:00 AM",AssignedDate,"&lt;="&amp;$F$1)</f>
        <v/>
      </c>
      <c r="H1548" s="177" t="n"/>
      <c r="L1548" s="57" t="n">
        <v>0</v>
      </c>
      <c r="M1548" s="57" t="n"/>
    </row>
    <row r="1549" spans="1:13">
      <c r="A1549" s="137" t="n">
        <v>1</v>
      </c>
      <c r="B1549" s="100" t="s">
        <v>525</v>
      </c>
      <c r="C1549" s="137">
        <f>COUNTIFS(Severity,$B1549,AssignedDate,"&gt;="&amp;$C$1,AssignedDate,"&lt;="&amp;$F$1)</f>
        <v/>
      </c>
      <c r="D1549" s="137">
        <f>COUNTIFS(Severity,$B1549,Status,"&lt;&gt;Suspend",Status,"&lt;&gt;Assigned",Status,"&lt;&gt;Open",Status,"&lt;&gt;Hold",ResolvedDate,"&gt;="&amp;$C$1,ResolvedDate,"&lt;="&amp;$F$1)</f>
        <v/>
      </c>
      <c r="E1549" s="137">
        <f>COUNTIFS(Severity,$B1549,SLA_Breach,"&lt;&gt;Yes",Status,"&lt;&gt;Suspend",Status,"&lt;&gt;Assigned",Status,"&lt;&gt;Open",Status,"&lt;&gt;Hold&gt;",ResolvedDate,"&gt;="&amp;$C$1,ResolvedDate,"&lt;="&amp;$F$1)</f>
        <v/>
      </c>
      <c r="F1549" s="137">
        <f>COUNTIFS(Severity,$B1549,SLA_Breach,"Yes",Status,"&lt;&gt;Suspend",Status,"&lt;&gt;Assigned",Status,"&lt;&gt;Open",Status,"&lt;&gt;Hold&gt;",ResolvedDate,"&gt;="&amp;$C$1,ResolvedDate,"&lt;="&amp;$F$1)</f>
        <v/>
      </c>
      <c r="G1549" s="137">
        <f>COUNTIFS(Severity,$B1549,AssignedDate,"&gt;=01/01/2017 12:00:00 AM",AssignedDate,"&lt;="&amp;$F$1)</f>
        <v/>
      </c>
      <c r="H1549" s="177" t="n"/>
      <c r="L1549" s="57" t="n">
        <v>0</v>
      </c>
      <c r="M1549" s="57" t="n"/>
    </row>
    <row r="1550" spans="1:13">
      <c r="A1550" s="137" t="n">
        <v>1</v>
      </c>
      <c r="B1550" s="100" t="s">
        <v>525</v>
      </c>
      <c r="C1550" s="137">
        <f>COUNTIFS(Severity,$B1550,AssignedDate,"&gt;="&amp;$C$1,AssignedDate,"&lt;="&amp;$F$1)</f>
        <v/>
      </c>
      <c r="D1550" s="137">
        <f>COUNTIFS(Severity,$B1550,Status,"&lt;&gt;Suspend",Status,"&lt;&gt;Assigned",Status,"&lt;&gt;Open",Status,"&lt;&gt;Hold",ResolvedDate,"&gt;="&amp;$C$1,ResolvedDate,"&lt;="&amp;$F$1)</f>
        <v/>
      </c>
      <c r="E1550" s="137">
        <f>COUNTIFS(Severity,$B1550,SLA_Breach,"&lt;&gt;Yes",Status,"&lt;&gt;Suspend",Status,"&lt;&gt;Assigned",Status,"&lt;&gt;Open",Status,"&lt;&gt;Hold&gt;",ResolvedDate,"&gt;="&amp;$C$1,ResolvedDate,"&lt;="&amp;$F$1)</f>
        <v/>
      </c>
      <c r="F1550" s="137">
        <f>COUNTIFS(Severity,$B1550,SLA_Breach,"Yes",Status,"&lt;&gt;Suspend",Status,"&lt;&gt;Assigned",Status,"&lt;&gt;Open",Status,"&lt;&gt;Hold&gt;",ResolvedDate,"&gt;="&amp;$C$1,ResolvedDate,"&lt;="&amp;$F$1)</f>
        <v/>
      </c>
      <c r="G1550" s="137">
        <f>COUNTIFS(Severity,$B1550,AssignedDate,"&gt;=01/01/2017 12:00:00 AM",AssignedDate,"&lt;="&amp;$F$1)</f>
        <v/>
      </c>
      <c r="H1550" s="177" t="n"/>
      <c r="L1550" s="57" t="n">
        <v>0</v>
      </c>
      <c r="M1550" s="57" t="n"/>
    </row>
    <row r="1551" spans="1:13">
      <c r="A1551" s="137" t="n">
        <v>1</v>
      </c>
      <c r="B1551" s="100" t="s">
        <v>525</v>
      </c>
      <c r="C1551" s="137">
        <f>COUNTIFS(Severity,$B1551,AssignedDate,"&gt;="&amp;$C$1,AssignedDate,"&lt;="&amp;$F$1)</f>
        <v/>
      </c>
      <c r="D1551" s="137">
        <f>COUNTIFS(Severity,$B1551,Status,"&lt;&gt;Suspend",Status,"&lt;&gt;Assigned",Status,"&lt;&gt;Open",Status,"&lt;&gt;Hold",ResolvedDate,"&gt;="&amp;$C$1,ResolvedDate,"&lt;="&amp;$F$1)</f>
        <v/>
      </c>
      <c r="E1551" s="137">
        <f>COUNTIFS(Severity,$B1551,SLA_Breach,"&lt;&gt;Yes",Status,"&lt;&gt;Suspend",Status,"&lt;&gt;Assigned",Status,"&lt;&gt;Open",Status,"&lt;&gt;Hold&gt;",ResolvedDate,"&gt;="&amp;$C$1,ResolvedDate,"&lt;="&amp;$F$1)</f>
        <v/>
      </c>
      <c r="F1551" s="137">
        <f>COUNTIFS(Severity,$B1551,SLA_Breach,"Yes",Status,"&lt;&gt;Suspend",Status,"&lt;&gt;Assigned",Status,"&lt;&gt;Open",Status,"&lt;&gt;Hold&gt;",ResolvedDate,"&gt;="&amp;$C$1,ResolvedDate,"&lt;="&amp;$F$1)</f>
        <v/>
      </c>
      <c r="G1551" s="137">
        <f>COUNTIFS(Severity,$B1551,AssignedDate,"&gt;=01/01/2017 12:00:00 AM",AssignedDate,"&lt;="&amp;$F$1)</f>
        <v/>
      </c>
      <c r="H1551" s="177" t="n"/>
      <c r="L1551" s="57" t="n">
        <v>0</v>
      </c>
      <c r="M1551" s="57" t="n"/>
    </row>
    <row r="1552" spans="1:13">
      <c r="A1552" s="137" t="n">
        <v>1</v>
      </c>
      <c r="B1552" s="100" t="s">
        <v>525</v>
      </c>
      <c r="C1552" s="137">
        <f>COUNTIFS(Severity,$B1552,AssignedDate,"&gt;="&amp;$C$1,AssignedDate,"&lt;="&amp;$F$1)</f>
        <v/>
      </c>
      <c r="D1552" s="137">
        <f>COUNTIFS(Severity,$B1552,Status,"&lt;&gt;Suspend",Status,"&lt;&gt;Assigned",Status,"&lt;&gt;Open",Status,"&lt;&gt;Hold",ResolvedDate,"&gt;="&amp;$C$1,ResolvedDate,"&lt;="&amp;$F$1)</f>
        <v/>
      </c>
      <c r="E1552" s="137">
        <f>COUNTIFS(Severity,$B1552,SLA_Breach,"&lt;&gt;Yes",Status,"&lt;&gt;Suspend",Status,"&lt;&gt;Assigned",Status,"&lt;&gt;Open",Status,"&lt;&gt;Hold&gt;",ResolvedDate,"&gt;="&amp;$C$1,ResolvedDate,"&lt;="&amp;$F$1)</f>
        <v/>
      </c>
      <c r="F1552" s="137">
        <f>COUNTIFS(Severity,$B1552,SLA_Breach,"Yes",Status,"&lt;&gt;Suspend",Status,"&lt;&gt;Assigned",Status,"&lt;&gt;Open",Status,"&lt;&gt;Hold&gt;",ResolvedDate,"&gt;="&amp;$C$1,ResolvedDate,"&lt;="&amp;$F$1)</f>
        <v/>
      </c>
      <c r="G1552" s="137">
        <f>COUNTIFS(Severity,$B1552,AssignedDate,"&gt;=01/01/2017 12:00:00 AM",AssignedDate,"&lt;="&amp;$F$1)</f>
        <v/>
      </c>
      <c r="H1552" s="177" t="n"/>
      <c r="L1552" s="57" t="n">
        <v>0</v>
      </c>
      <c r="M1552" s="57" t="n"/>
    </row>
    <row r="1553" spans="1:13">
      <c r="A1553" s="137" t="n">
        <v>1</v>
      </c>
      <c r="B1553" s="100" t="s">
        <v>525</v>
      </c>
      <c r="C1553" s="137">
        <f>COUNTIFS(Severity,$B1553,AssignedDate,"&gt;="&amp;$C$1,AssignedDate,"&lt;="&amp;$F$1)</f>
        <v/>
      </c>
      <c r="D1553" s="137">
        <f>COUNTIFS(Severity,$B1553,Status,"&lt;&gt;Suspend",Status,"&lt;&gt;Assigned",Status,"&lt;&gt;Open",Status,"&lt;&gt;Hold",ResolvedDate,"&gt;="&amp;$C$1,ResolvedDate,"&lt;="&amp;$F$1)</f>
        <v/>
      </c>
      <c r="E1553" s="137">
        <f>COUNTIFS(Severity,$B1553,SLA_Breach,"&lt;&gt;Yes",Status,"&lt;&gt;Suspend",Status,"&lt;&gt;Assigned",Status,"&lt;&gt;Open",Status,"&lt;&gt;Hold&gt;",ResolvedDate,"&gt;="&amp;$C$1,ResolvedDate,"&lt;="&amp;$F$1)</f>
        <v/>
      </c>
      <c r="F1553" s="137">
        <f>COUNTIFS(Severity,$B1553,SLA_Breach,"Yes",Status,"&lt;&gt;Suspend",Status,"&lt;&gt;Assigned",Status,"&lt;&gt;Open",Status,"&lt;&gt;Hold&gt;",ResolvedDate,"&gt;="&amp;$C$1,ResolvedDate,"&lt;="&amp;$F$1)</f>
        <v/>
      </c>
      <c r="G1553" s="137">
        <f>COUNTIFS(Severity,$B1553,AssignedDate,"&gt;=01/01/2017 12:00:00 AM",AssignedDate,"&lt;="&amp;$F$1)</f>
        <v/>
      </c>
      <c r="H1553" s="177" t="n"/>
      <c r="L1553" s="57" t="n">
        <v>0</v>
      </c>
      <c r="M1553" s="57" t="n"/>
    </row>
    <row r="1554" spans="1:13">
      <c r="A1554" s="137" t="n">
        <v>1</v>
      </c>
      <c r="B1554" s="100" t="s">
        <v>525</v>
      </c>
      <c r="C1554" s="137">
        <f>COUNTIFS(Severity,$B1554,AssignedDate,"&gt;="&amp;$C$1,AssignedDate,"&lt;="&amp;$F$1)</f>
        <v/>
      </c>
      <c r="D1554" s="137">
        <f>COUNTIFS(Severity,$B1554,Status,"&lt;&gt;Suspend",Status,"&lt;&gt;Assigned",Status,"&lt;&gt;Open",Status,"&lt;&gt;Hold",ResolvedDate,"&gt;="&amp;$C$1,ResolvedDate,"&lt;="&amp;$F$1)</f>
        <v/>
      </c>
      <c r="E1554" s="137">
        <f>COUNTIFS(Severity,$B1554,SLA_Breach,"&lt;&gt;Yes",Status,"&lt;&gt;Suspend",Status,"&lt;&gt;Assigned",Status,"&lt;&gt;Open",Status,"&lt;&gt;Hold&gt;",ResolvedDate,"&gt;="&amp;$C$1,ResolvedDate,"&lt;="&amp;$F$1)</f>
        <v/>
      </c>
      <c r="F1554" s="137">
        <f>COUNTIFS(Severity,$B1554,SLA_Breach,"Yes",Status,"&lt;&gt;Suspend",Status,"&lt;&gt;Assigned",Status,"&lt;&gt;Open",Status,"&lt;&gt;Hold&gt;",ResolvedDate,"&gt;="&amp;$C$1,ResolvedDate,"&lt;="&amp;$F$1)</f>
        <v/>
      </c>
      <c r="G1554" s="137">
        <f>COUNTIFS(Severity,$B1554,AssignedDate,"&gt;=01/01/2017 12:00:00 AM",AssignedDate,"&lt;="&amp;$F$1)</f>
        <v/>
      </c>
      <c r="H1554" s="177" t="n"/>
      <c r="L1554" s="57" t="n">
        <v>0</v>
      </c>
      <c r="M1554" s="57" t="n"/>
    </row>
    <row r="1555" spans="1:13">
      <c r="A1555" s="137" t="n">
        <v>1</v>
      </c>
      <c r="B1555" s="100" t="s">
        <v>525</v>
      </c>
      <c r="C1555" s="137">
        <f>COUNTIFS(Severity,$B1555,AssignedDate,"&gt;="&amp;$C$1,AssignedDate,"&lt;="&amp;$F$1)</f>
        <v/>
      </c>
      <c r="D1555" s="137">
        <f>COUNTIFS(Severity,$B1555,Status,"&lt;&gt;Suspend",Status,"&lt;&gt;Assigned",Status,"&lt;&gt;Open",Status,"&lt;&gt;Hold",ResolvedDate,"&gt;="&amp;$C$1,ResolvedDate,"&lt;="&amp;$F$1)</f>
        <v/>
      </c>
      <c r="E1555" s="137">
        <f>COUNTIFS(Severity,$B1555,SLA_Breach,"&lt;&gt;Yes",Status,"&lt;&gt;Suspend",Status,"&lt;&gt;Assigned",Status,"&lt;&gt;Open",Status,"&lt;&gt;Hold&gt;",ResolvedDate,"&gt;="&amp;$C$1,ResolvedDate,"&lt;="&amp;$F$1)</f>
        <v/>
      </c>
      <c r="F1555" s="137">
        <f>COUNTIFS(Severity,$B1555,SLA_Breach,"Yes",Status,"&lt;&gt;Suspend",Status,"&lt;&gt;Assigned",Status,"&lt;&gt;Open",Status,"&lt;&gt;Hold&gt;",ResolvedDate,"&gt;="&amp;$C$1,ResolvedDate,"&lt;="&amp;$F$1)</f>
        <v/>
      </c>
      <c r="G1555" s="137">
        <f>COUNTIFS(Severity,$B1555,AssignedDate,"&gt;=01/01/2017 12:00:00 AM",AssignedDate,"&lt;="&amp;$F$1)</f>
        <v/>
      </c>
      <c r="H1555" s="177" t="n"/>
      <c r="L1555" s="57" t="n">
        <v>0</v>
      </c>
      <c r="M1555" s="57" t="n"/>
    </row>
    <row r="1556" spans="1:13">
      <c r="A1556" s="137" t="n">
        <v>1</v>
      </c>
      <c r="B1556" s="100" t="s">
        <v>525</v>
      </c>
      <c r="C1556" s="137">
        <f>COUNTIFS(Severity,$B1556,AssignedDate,"&gt;="&amp;$C$1,AssignedDate,"&lt;="&amp;$F$1)</f>
        <v/>
      </c>
      <c r="D1556" s="137">
        <f>COUNTIFS(Severity,$B1556,Status,"&lt;&gt;Suspend",Status,"&lt;&gt;Assigned",Status,"&lt;&gt;Open",Status,"&lt;&gt;Hold",ResolvedDate,"&gt;="&amp;$C$1,ResolvedDate,"&lt;="&amp;$F$1)</f>
        <v/>
      </c>
      <c r="E1556" s="137">
        <f>COUNTIFS(Severity,$B1556,SLA_Breach,"&lt;&gt;Yes",Status,"&lt;&gt;Suspend",Status,"&lt;&gt;Assigned",Status,"&lt;&gt;Open",Status,"&lt;&gt;Hold&gt;",ResolvedDate,"&gt;="&amp;$C$1,ResolvedDate,"&lt;="&amp;$F$1)</f>
        <v/>
      </c>
      <c r="F1556" s="137">
        <f>COUNTIFS(Severity,$B1556,SLA_Breach,"Yes",Status,"&lt;&gt;Suspend",Status,"&lt;&gt;Assigned",Status,"&lt;&gt;Open",Status,"&lt;&gt;Hold&gt;",ResolvedDate,"&gt;="&amp;$C$1,ResolvedDate,"&lt;="&amp;$F$1)</f>
        <v/>
      </c>
      <c r="G1556" s="137">
        <f>COUNTIFS(Severity,$B1556,AssignedDate,"&gt;=01/01/2017 12:00:00 AM",AssignedDate,"&lt;="&amp;$F$1)</f>
        <v/>
      </c>
      <c r="H1556" s="177" t="n"/>
      <c r="L1556" s="57" t="n">
        <v>0</v>
      </c>
      <c r="M1556" s="57" t="n"/>
    </row>
    <row r="1557" spans="1:13">
      <c r="A1557" s="137" t="n">
        <v>1</v>
      </c>
      <c r="B1557" s="100" t="s">
        <v>525</v>
      </c>
      <c r="C1557" s="137">
        <f>COUNTIFS(Severity,$B1557,AssignedDate,"&gt;="&amp;$C$1,AssignedDate,"&lt;="&amp;$F$1)</f>
        <v/>
      </c>
      <c r="D1557" s="137">
        <f>COUNTIFS(Severity,$B1557,Status,"&lt;&gt;Suspend",Status,"&lt;&gt;Assigned",Status,"&lt;&gt;Open",Status,"&lt;&gt;Hold",ResolvedDate,"&gt;="&amp;$C$1,ResolvedDate,"&lt;="&amp;$F$1)</f>
        <v/>
      </c>
      <c r="E1557" s="137">
        <f>COUNTIFS(Severity,$B1557,SLA_Breach,"&lt;&gt;Yes",Status,"&lt;&gt;Suspend",Status,"&lt;&gt;Assigned",Status,"&lt;&gt;Open",Status,"&lt;&gt;Hold&gt;",ResolvedDate,"&gt;="&amp;$C$1,ResolvedDate,"&lt;="&amp;$F$1)</f>
        <v/>
      </c>
      <c r="F1557" s="137">
        <f>COUNTIFS(Severity,$B1557,SLA_Breach,"Yes",Status,"&lt;&gt;Suspend",Status,"&lt;&gt;Assigned",Status,"&lt;&gt;Open",Status,"&lt;&gt;Hold&gt;",ResolvedDate,"&gt;="&amp;$C$1,ResolvedDate,"&lt;="&amp;$F$1)</f>
        <v/>
      </c>
      <c r="G1557" s="137">
        <f>COUNTIFS(Severity,$B1557,AssignedDate,"&gt;=01/01/2017 12:00:00 AM",AssignedDate,"&lt;="&amp;$F$1)</f>
        <v/>
      </c>
      <c r="H1557" s="177" t="n"/>
      <c r="L1557" s="57" t="n">
        <v>0</v>
      </c>
      <c r="M1557" s="57" t="n"/>
    </row>
    <row r="1558" spans="1:13">
      <c r="A1558" s="137" t="n">
        <v>1</v>
      </c>
      <c r="B1558" s="100" t="s">
        <v>525</v>
      </c>
      <c r="C1558" s="137">
        <f>COUNTIFS(Severity,$B1558,AssignedDate,"&gt;="&amp;$C$1,AssignedDate,"&lt;="&amp;$F$1)</f>
        <v/>
      </c>
      <c r="D1558" s="137">
        <f>COUNTIFS(Severity,$B1558,Status,"&lt;&gt;Suspend",Status,"&lt;&gt;Assigned",Status,"&lt;&gt;Open",Status,"&lt;&gt;Hold",ResolvedDate,"&gt;="&amp;$C$1,ResolvedDate,"&lt;="&amp;$F$1)</f>
        <v/>
      </c>
      <c r="E1558" s="137">
        <f>COUNTIFS(Severity,$B1558,SLA_Breach,"&lt;&gt;Yes",Status,"&lt;&gt;Suspend",Status,"&lt;&gt;Assigned",Status,"&lt;&gt;Open",Status,"&lt;&gt;Hold&gt;",ResolvedDate,"&gt;="&amp;$C$1,ResolvedDate,"&lt;="&amp;$F$1)</f>
        <v/>
      </c>
      <c r="F1558" s="137">
        <f>COUNTIFS(Severity,$B1558,SLA_Breach,"Yes",Status,"&lt;&gt;Suspend",Status,"&lt;&gt;Assigned",Status,"&lt;&gt;Open",Status,"&lt;&gt;Hold&gt;",ResolvedDate,"&gt;="&amp;$C$1,ResolvedDate,"&lt;="&amp;$F$1)</f>
        <v/>
      </c>
      <c r="G1558" s="137">
        <f>COUNTIFS(Severity,$B1558,AssignedDate,"&gt;=01/01/2017 12:00:00 AM",AssignedDate,"&lt;="&amp;$F$1)</f>
        <v/>
      </c>
      <c r="H1558" s="177" t="n"/>
      <c r="L1558" s="57" t="n">
        <v>0</v>
      </c>
      <c r="M1558" s="57" t="n"/>
    </row>
    <row r="1559" spans="1:13">
      <c r="A1559" s="137" t="n">
        <v>1</v>
      </c>
      <c r="B1559" s="100" t="s">
        <v>525</v>
      </c>
      <c r="C1559" s="137">
        <f>COUNTIFS(Severity,$B1559,AssignedDate,"&gt;="&amp;$C$1,AssignedDate,"&lt;="&amp;$F$1)</f>
        <v/>
      </c>
      <c r="D1559" s="137">
        <f>COUNTIFS(Severity,$B1559,Status,"&lt;&gt;Suspend",Status,"&lt;&gt;Assigned",Status,"&lt;&gt;Open",Status,"&lt;&gt;Hold",ResolvedDate,"&gt;="&amp;$C$1,ResolvedDate,"&lt;="&amp;$F$1)</f>
        <v/>
      </c>
      <c r="E1559" s="137">
        <f>COUNTIFS(Severity,$B1559,SLA_Breach,"&lt;&gt;Yes",Status,"&lt;&gt;Suspend",Status,"&lt;&gt;Assigned",Status,"&lt;&gt;Open",Status,"&lt;&gt;Hold&gt;",ResolvedDate,"&gt;="&amp;$C$1,ResolvedDate,"&lt;="&amp;$F$1)</f>
        <v/>
      </c>
      <c r="F1559" s="137">
        <f>COUNTIFS(Severity,$B1559,SLA_Breach,"Yes",Status,"&lt;&gt;Suspend",Status,"&lt;&gt;Assigned",Status,"&lt;&gt;Open",Status,"&lt;&gt;Hold&gt;",ResolvedDate,"&gt;="&amp;$C$1,ResolvedDate,"&lt;="&amp;$F$1)</f>
        <v/>
      </c>
      <c r="G1559" s="137">
        <f>COUNTIFS(Severity,$B1559,AssignedDate,"&gt;=01/01/2017 12:00:00 AM",AssignedDate,"&lt;="&amp;$F$1)</f>
        <v/>
      </c>
      <c r="H1559" s="177" t="n"/>
      <c r="L1559" s="57" t="n">
        <v>0</v>
      </c>
      <c r="M1559" s="57" t="n"/>
    </row>
    <row r="1560" spans="1:13">
      <c r="A1560" s="137" t="n">
        <v>1</v>
      </c>
      <c r="B1560" s="100" t="s">
        <v>525</v>
      </c>
      <c r="C1560" s="137">
        <f>COUNTIFS(Severity,$B1560,AssignedDate,"&gt;="&amp;$C$1,AssignedDate,"&lt;="&amp;$F$1)</f>
        <v/>
      </c>
      <c r="D1560" s="137">
        <f>COUNTIFS(Severity,$B1560,Status,"&lt;&gt;Suspend",Status,"&lt;&gt;Assigned",Status,"&lt;&gt;Open",Status,"&lt;&gt;Hold",ResolvedDate,"&gt;="&amp;$C$1,ResolvedDate,"&lt;="&amp;$F$1)</f>
        <v/>
      </c>
      <c r="E1560" s="137">
        <f>COUNTIFS(Severity,$B1560,SLA_Breach,"&lt;&gt;Yes",Status,"&lt;&gt;Suspend",Status,"&lt;&gt;Assigned",Status,"&lt;&gt;Open",Status,"&lt;&gt;Hold&gt;",ResolvedDate,"&gt;="&amp;$C$1,ResolvedDate,"&lt;="&amp;$F$1)</f>
        <v/>
      </c>
      <c r="F1560" s="137">
        <f>COUNTIFS(Severity,$B1560,SLA_Breach,"Yes",Status,"&lt;&gt;Suspend",Status,"&lt;&gt;Assigned",Status,"&lt;&gt;Open",Status,"&lt;&gt;Hold&gt;",ResolvedDate,"&gt;="&amp;$C$1,ResolvedDate,"&lt;="&amp;$F$1)</f>
        <v/>
      </c>
      <c r="G1560" s="137">
        <f>COUNTIFS(Severity,$B1560,AssignedDate,"&gt;=01/01/2017 12:00:00 AM",AssignedDate,"&lt;="&amp;$F$1)</f>
        <v/>
      </c>
      <c r="H1560" s="177" t="n"/>
      <c r="L1560" s="57" t="n">
        <v>0</v>
      </c>
      <c r="M1560" s="57" t="n"/>
    </row>
    <row r="1561" spans="1:13">
      <c r="A1561" s="137" t="n">
        <v>1</v>
      </c>
      <c r="B1561" s="100" t="s">
        <v>525</v>
      </c>
      <c r="C1561" s="137">
        <f>COUNTIFS(Severity,$B1561,AssignedDate,"&gt;="&amp;$C$1,AssignedDate,"&lt;="&amp;$F$1)</f>
        <v/>
      </c>
      <c r="D1561" s="137">
        <f>COUNTIFS(Severity,$B1561,Status,"&lt;&gt;Suspend",Status,"&lt;&gt;Assigned",Status,"&lt;&gt;Open",Status,"&lt;&gt;Hold",ResolvedDate,"&gt;="&amp;$C$1,ResolvedDate,"&lt;="&amp;$F$1)</f>
        <v/>
      </c>
      <c r="E1561" s="137">
        <f>COUNTIFS(Severity,$B1561,SLA_Breach,"&lt;&gt;Yes",Status,"&lt;&gt;Suspend",Status,"&lt;&gt;Assigned",Status,"&lt;&gt;Open",Status,"&lt;&gt;Hold&gt;",ResolvedDate,"&gt;="&amp;$C$1,ResolvedDate,"&lt;="&amp;$F$1)</f>
        <v/>
      </c>
      <c r="F1561" s="137">
        <f>COUNTIFS(Severity,$B1561,SLA_Breach,"Yes",Status,"&lt;&gt;Suspend",Status,"&lt;&gt;Assigned",Status,"&lt;&gt;Open",Status,"&lt;&gt;Hold&gt;",ResolvedDate,"&gt;="&amp;$C$1,ResolvedDate,"&lt;="&amp;$F$1)</f>
        <v/>
      </c>
      <c r="G1561" s="137">
        <f>COUNTIFS(Severity,$B1561,AssignedDate,"&gt;=01/01/2017 12:00:00 AM",AssignedDate,"&lt;="&amp;$F$1)</f>
        <v/>
      </c>
      <c r="H1561" s="177" t="n"/>
      <c r="L1561" s="57" t="n">
        <v>0</v>
      </c>
      <c r="M1561" s="57" t="n"/>
    </row>
    <row r="1562" spans="1:13">
      <c r="A1562" s="137" t="n">
        <v>1</v>
      </c>
      <c r="B1562" s="100" t="s">
        <v>525</v>
      </c>
      <c r="C1562" s="137">
        <f>COUNTIFS(Severity,$B1562,AssignedDate,"&gt;="&amp;$C$1,AssignedDate,"&lt;="&amp;$F$1)</f>
        <v/>
      </c>
      <c r="D1562" s="137">
        <f>COUNTIFS(Severity,$B1562,Status,"&lt;&gt;Suspend",Status,"&lt;&gt;Assigned",Status,"&lt;&gt;Open",Status,"&lt;&gt;Hold",ResolvedDate,"&gt;="&amp;$C$1,ResolvedDate,"&lt;="&amp;$F$1)</f>
        <v/>
      </c>
      <c r="E1562" s="137">
        <f>COUNTIFS(Severity,$B1562,SLA_Breach,"&lt;&gt;Yes",Status,"&lt;&gt;Suspend",Status,"&lt;&gt;Assigned",Status,"&lt;&gt;Open",Status,"&lt;&gt;Hold&gt;",ResolvedDate,"&gt;="&amp;$C$1,ResolvedDate,"&lt;="&amp;$F$1)</f>
        <v/>
      </c>
      <c r="F1562" s="137">
        <f>COUNTIFS(Severity,$B1562,SLA_Breach,"Yes",Status,"&lt;&gt;Suspend",Status,"&lt;&gt;Assigned",Status,"&lt;&gt;Open",Status,"&lt;&gt;Hold&gt;",ResolvedDate,"&gt;="&amp;$C$1,ResolvedDate,"&lt;="&amp;$F$1)</f>
        <v/>
      </c>
      <c r="G1562" s="137">
        <f>COUNTIFS(Severity,$B1562,AssignedDate,"&gt;=01/01/2017 12:00:00 AM",AssignedDate,"&lt;="&amp;$F$1)</f>
        <v/>
      </c>
      <c r="H1562" s="177" t="n"/>
      <c r="L1562" s="57" t="n">
        <v>0</v>
      </c>
      <c r="M1562" s="57" t="n"/>
    </row>
    <row r="1563" spans="1:13">
      <c r="A1563" s="137" t="n">
        <v>1</v>
      </c>
      <c r="B1563" s="100" t="s">
        <v>525</v>
      </c>
      <c r="C1563" s="137">
        <f>COUNTIFS(Severity,$B1563,AssignedDate,"&gt;="&amp;$C$1,AssignedDate,"&lt;="&amp;$F$1)</f>
        <v/>
      </c>
      <c r="D1563" s="137">
        <f>COUNTIFS(Severity,$B1563,Status,"&lt;&gt;Suspend",Status,"&lt;&gt;Assigned",Status,"&lt;&gt;Open",Status,"&lt;&gt;Hold",ResolvedDate,"&gt;="&amp;$C$1,ResolvedDate,"&lt;="&amp;$F$1)</f>
        <v/>
      </c>
      <c r="E1563" s="137">
        <f>COUNTIFS(Severity,$B1563,SLA_Breach,"&lt;&gt;Yes",Status,"&lt;&gt;Suspend",Status,"&lt;&gt;Assigned",Status,"&lt;&gt;Open",Status,"&lt;&gt;Hold&gt;",ResolvedDate,"&gt;="&amp;$C$1,ResolvedDate,"&lt;="&amp;$F$1)</f>
        <v/>
      </c>
      <c r="F1563" s="137">
        <f>COUNTIFS(Severity,$B1563,SLA_Breach,"Yes",Status,"&lt;&gt;Suspend",Status,"&lt;&gt;Assigned",Status,"&lt;&gt;Open",Status,"&lt;&gt;Hold&gt;",ResolvedDate,"&gt;="&amp;$C$1,ResolvedDate,"&lt;="&amp;$F$1)</f>
        <v/>
      </c>
      <c r="G1563" s="137">
        <f>COUNTIFS(Severity,$B1563,AssignedDate,"&gt;=01/01/2017 12:00:00 AM",AssignedDate,"&lt;="&amp;$F$1)</f>
        <v/>
      </c>
      <c r="H1563" s="177" t="n"/>
      <c r="L1563" s="57" t="n">
        <v>0</v>
      </c>
      <c r="M1563" s="57" t="n"/>
    </row>
    <row r="1564" spans="1:13">
      <c r="A1564" s="137" t="n">
        <v>1</v>
      </c>
      <c r="B1564" s="100" t="s">
        <v>525</v>
      </c>
      <c r="C1564" s="137">
        <f>COUNTIFS(Severity,$B1564,AssignedDate,"&gt;="&amp;$C$1,AssignedDate,"&lt;="&amp;$F$1)</f>
        <v/>
      </c>
      <c r="D1564" s="137">
        <f>COUNTIFS(Severity,$B1564,Status,"&lt;&gt;Suspend",Status,"&lt;&gt;Assigned",Status,"&lt;&gt;Open",Status,"&lt;&gt;Hold",ResolvedDate,"&gt;="&amp;$C$1,ResolvedDate,"&lt;="&amp;$F$1)</f>
        <v/>
      </c>
      <c r="E1564" s="137">
        <f>COUNTIFS(Severity,$B1564,SLA_Breach,"&lt;&gt;Yes",Status,"&lt;&gt;Suspend",Status,"&lt;&gt;Assigned",Status,"&lt;&gt;Open",Status,"&lt;&gt;Hold&gt;",ResolvedDate,"&gt;="&amp;$C$1,ResolvedDate,"&lt;="&amp;$F$1)</f>
        <v/>
      </c>
      <c r="F1564" s="137">
        <f>COUNTIFS(Severity,$B1564,SLA_Breach,"Yes",Status,"&lt;&gt;Suspend",Status,"&lt;&gt;Assigned",Status,"&lt;&gt;Open",Status,"&lt;&gt;Hold&gt;",ResolvedDate,"&gt;="&amp;$C$1,ResolvedDate,"&lt;="&amp;$F$1)</f>
        <v/>
      </c>
      <c r="G1564" s="137">
        <f>COUNTIFS(Severity,$B1564,AssignedDate,"&gt;=01/01/2017 12:00:00 AM",AssignedDate,"&lt;="&amp;$F$1)</f>
        <v/>
      </c>
      <c r="H1564" s="177" t="n"/>
      <c r="L1564" s="57" t="n">
        <v>0</v>
      </c>
      <c r="M1564" s="57" t="n"/>
    </row>
    <row r="1565" spans="1:13">
      <c r="A1565" s="137" t="n">
        <v>1</v>
      </c>
      <c r="B1565" s="100" t="s">
        <v>525</v>
      </c>
      <c r="C1565" s="137">
        <f>COUNTIFS(Severity,$B1565,AssignedDate,"&gt;="&amp;$C$1,AssignedDate,"&lt;="&amp;$F$1)</f>
        <v/>
      </c>
      <c r="D1565" s="137">
        <f>COUNTIFS(Severity,$B1565,Status,"&lt;&gt;Suspend",Status,"&lt;&gt;Assigned",Status,"&lt;&gt;Open",Status,"&lt;&gt;Hold",ResolvedDate,"&gt;="&amp;$C$1,ResolvedDate,"&lt;="&amp;$F$1)</f>
        <v/>
      </c>
      <c r="E1565" s="137">
        <f>COUNTIFS(Severity,$B1565,SLA_Breach,"&lt;&gt;Yes",Status,"&lt;&gt;Suspend",Status,"&lt;&gt;Assigned",Status,"&lt;&gt;Open",Status,"&lt;&gt;Hold&gt;",ResolvedDate,"&gt;="&amp;$C$1,ResolvedDate,"&lt;="&amp;$F$1)</f>
        <v/>
      </c>
      <c r="F1565" s="137">
        <f>COUNTIFS(Severity,$B1565,SLA_Breach,"Yes",Status,"&lt;&gt;Suspend",Status,"&lt;&gt;Assigned",Status,"&lt;&gt;Open",Status,"&lt;&gt;Hold&gt;",ResolvedDate,"&gt;="&amp;$C$1,ResolvedDate,"&lt;="&amp;$F$1)</f>
        <v/>
      </c>
      <c r="G1565" s="137">
        <f>COUNTIFS(Severity,$B1565,AssignedDate,"&gt;=01/01/2017 12:00:00 AM",AssignedDate,"&lt;="&amp;$F$1)</f>
        <v/>
      </c>
      <c r="H1565" s="177" t="n"/>
      <c r="L1565" s="57" t="n">
        <v>0</v>
      </c>
      <c r="M1565" s="57" t="n"/>
    </row>
    <row r="1566" spans="1:13">
      <c r="A1566" s="137" t="n">
        <v>1</v>
      </c>
      <c r="B1566" s="100" t="s">
        <v>525</v>
      </c>
      <c r="C1566" s="137">
        <f>COUNTIFS(Severity,$B1566,AssignedDate,"&gt;="&amp;$C$1,AssignedDate,"&lt;="&amp;$F$1)</f>
        <v/>
      </c>
      <c r="D1566" s="137">
        <f>COUNTIFS(Severity,$B1566,Status,"&lt;&gt;Suspend",Status,"&lt;&gt;Assigned",Status,"&lt;&gt;Open",Status,"&lt;&gt;Hold",ResolvedDate,"&gt;="&amp;$C$1,ResolvedDate,"&lt;="&amp;$F$1)</f>
        <v/>
      </c>
      <c r="E1566" s="137">
        <f>COUNTIFS(Severity,$B1566,SLA_Breach,"&lt;&gt;Yes",Status,"&lt;&gt;Suspend",Status,"&lt;&gt;Assigned",Status,"&lt;&gt;Open",Status,"&lt;&gt;Hold&gt;",ResolvedDate,"&gt;="&amp;$C$1,ResolvedDate,"&lt;="&amp;$F$1)</f>
        <v/>
      </c>
      <c r="F1566" s="137">
        <f>COUNTIFS(Severity,$B1566,SLA_Breach,"Yes",Status,"&lt;&gt;Suspend",Status,"&lt;&gt;Assigned",Status,"&lt;&gt;Open",Status,"&lt;&gt;Hold&gt;",ResolvedDate,"&gt;="&amp;$C$1,ResolvedDate,"&lt;="&amp;$F$1)</f>
        <v/>
      </c>
      <c r="G1566" s="137">
        <f>COUNTIFS(Severity,$B1566,AssignedDate,"&gt;=01/01/2017 12:00:00 AM",AssignedDate,"&lt;="&amp;$F$1)</f>
        <v/>
      </c>
      <c r="H1566" s="177" t="n"/>
      <c r="L1566" s="57" t="n">
        <v>0</v>
      </c>
      <c r="M1566" s="57" t="n"/>
    </row>
    <row r="1567" spans="1:13">
      <c r="A1567" s="137" t="n">
        <v>1</v>
      </c>
      <c r="B1567" s="100" t="s">
        <v>525</v>
      </c>
      <c r="C1567" s="137">
        <f>COUNTIFS(Severity,$B1567,AssignedDate,"&gt;="&amp;$C$1,AssignedDate,"&lt;="&amp;$F$1)</f>
        <v/>
      </c>
      <c r="D1567" s="137">
        <f>COUNTIFS(Severity,$B1567,Status,"&lt;&gt;Suspend",Status,"&lt;&gt;Assigned",Status,"&lt;&gt;Open",Status,"&lt;&gt;Hold",ResolvedDate,"&gt;="&amp;$C$1,ResolvedDate,"&lt;="&amp;$F$1)</f>
        <v/>
      </c>
      <c r="E1567" s="137">
        <f>COUNTIFS(Severity,$B1567,SLA_Breach,"&lt;&gt;Yes",Status,"&lt;&gt;Suspend",Status,"&lt;&gt;Assigned",Status,"&lt;&gt;Open",Status,"&lt;&gt;Hold&gt;",ResolvedDate,"&gt;="&amp;$C$1,ResolvedDate,"&lt;="&amp;$F$1)</f>
        <v/>
      </c>
      <c r="F1567" s="137">
        <f>COUNTIFS(Severity,$B1567,SLA_Breach,"Yes",Status,"&lt;&gt;Suspend",Status,"&lt;&gt;Assigned",Status,"&lt;&gt;Open",Status,"&lt;&gt;Hold&gt;",ResolvedDate,"&gt;="&amp;$C$1,ResolvedDate,"&lt;="&amp;$F$1)</f>
        <v/>
      </c>
      <c r="G1567" s="137">
        <f>COUNTIFS(Severity,$B1567,AssignedDate,"&gt;=01/01/2017 12:00:00 AM",AssignedDate,"&lt;="&amp;$F$1)</f>
        <v/>
      </c>
      <c r="H1567" s="177" t="n"/>
      <c r="L1567" s="57" t="n">
        <v>0</v>
      </c>
      <c r="M1567" s="57" t="n"/>
    </row>
    <row r="1568" spans="1:13">
      <c r="A1568" s="137" t="n">
        <v>1</v>
      </c>
      <c r="B1568" s="100" t="s">
        <v>525</v>
      </c>
      <c r="C1568" s="137">
        <f>COUNTIFS(Severity,$B1568,AssignedDate,"&gt;="&amp;$C$1,AssignedDate,"&lt;="&amp;$F$1)</f>
        <v/>
      </c>
      <c r="D1568" s="137">
        <f>COUNTIFS(Severity,$B1568,Status,"&lt;&gt;Suspend",Status,"&lt;&gt;Assigned",Status,"&lt;&gt;Open",Status,"&lt;&gt;Hold",ResolvedDate,"&gt;="&amp;$C$1,ResolvedDate,"&lt;="&amp;$F$1)</f>
        <v/>
      </c>
      <c r="E1568" s="137">
        <f>COUNTIFS(Severity,$B1568,SLA_Breach,"&lt;&gt;Yes",Status,"&lt;&gt;Suspend",Status,"&lt;&gt;Assigned",Status,"&lt;&gt;Open",Status,"&lt;&gt;Hold&gt;",ResolvedDate,"&gt;="&amp;$C$1,ResolvedDate,"&lt;="&amp;$F$1)</f>
        <v/>
      </c>
      <c r="F1568" s="137">
        <f>COUNTIFS(Severity,$B1568,SLA_Breach,"Yes",Status,"&lt;&gt;Suspend",Status,"&lt;&gt;Assigned",Status,"&lt;&gt;Open",Status,"&lt;&gt;Hold&gt;",ResolvedDate,"&gt;="&amp;$C$1,ResolvedDate,"&lt;="&amp;$F$1)</f>
        <v/>
      </c>
      <c r="G1568" s="137">
        <f>COUNTIFS(Severity,$B1568,AssignedDate,"&gt;=01/01/2017 12:00:00 AM",AssignedDate,"&lt;="&amp;$F$1)</f>
        <v/>
      </c>
      <c r="H1568" s="177" t="n"/>
      <c r="L1568" s="57" t="n">
        <v>0</v>
      </c>
      <c r="M1568" s="57" t="n"/>
    </row>
    <row r="1569" spans="1:13">
      <c r="A1569" s="137" t="n">
        <v>1</v>
      </c>
      <c r="B1569" s="100" t="s">
        <v>525</v>
      </c>
      <c r="C1569" s="137">
        <f>COUNTIFS(Severity,$B1569,AssignedDate,"&gt;="&amp;$C$1,AssignedDate,"&lt;="&amp;$F$1)</f>
        <v/>
      </c>
      <c r="D1569" s="137">
        <f>COUNTIFS(Severity,$B1569,Status,"&lt;&gt;Suspend",Status,"&lt;&gt;Assigned",Status,"&lt;&gt;Open",Status,"&lt;&gt;Hold",ResolvedDate,"&gt;="&amp;$C$1,ResolvedDate,"&lt;="&amp;$F$1)</f>
        <v/>
      </c>
      <c r="E1569" s="137">
        <f>COUNTIFS(Severity,$B1569,SLA_Breach,"&lt;&gt;Yes",Status,"&lt;&gt;Suspend",Status,"&lt;&gt;Assigned",Status,"&lt;&gt;Open",Status,"&lt;&gt;Hold&gt;",ResolvedDate,"&gt;="&amp;$C$1,ResolvedDate,"&lt;="&amp;$F$1)</f>
        <v/>
      </c>
      <c r="F1569" s="137">
        <f>COUNTIFS(Severity,$B1569,SLA_Breach,"Yes",Status,"&lt;&gt;Suspend",Status,"&lt;&gt;Assigned",Status,"&lt;&gt;Open",Status,"&lt;&gt;Hold&gt;",ResolvedDate,"&gt;="&amp;$C$1,ResolvedDate,"&lt;="&amp;$F$1)</f>
        <v/>
      </c>
      <c r="G1569" s="137">
        <f>COUNTIFS(Severity,$B1569,AssignedDate,"&gt;=01/01/2017 12:00:00 AM",AssignedDate,"&lt;="&amp;$F$1)</f>
        <v/>
      </c>
      <c r="H1569" s="177" t="n"/>
      <c r="L1569" s="57" t="n">
        <v>0</v>
      </c>
      <c r="M1569" s="57" t="n"/>
    </row>
    <row r="1570" spans="1:13">
      <c r="A1570" s="137" t="n">
        <v>1</v>
      </c>
      <c r="B1570" s="100" t="s">
        <v>525</v>
      </c>
      <c r="C1570" s="137">
        <f>COUNTIFS(Severity,$B1570,AssignedDate,"&gt;="&amp;$C$1,AssignedDate,"&lt;="&amp;$F$1)</f>
        <v/>
      </c>
      <c r="D1570" s="137">
        <f>COUNTIFS(Severity,$B1570,Status,"&lt;&gt;Suspend",Status,"&lt;&gt;Assigned",Status,"&lt;&gt;Open",Status,"&lt;&gt;Hold",ResolvedDate,"&gt;="&amp;$C$1,ResolvedDate,"&lt;="&amp;$F$1)</f>
        <v/>
      </c>
      <c r="E1570" s="137">
        <f>COUNTIFS(Severity,$B1570,SLA_Breach,"&lt;&gt;Yes",Status,"&lt;&gt;Suspend",Status,"&lt;&gt;Assigned",Status,"&lt;&gt;Open",Status,"&lt;&gt;Hold&gt;",ResolvedDate,"&gt;="&amp;$C$1,ResolvedDate,"&lt;="&amp;$F$1)</f>
        <v/>
      </c>
      <c r="F1570" s="137">
        <f>COUNTIFS(Severity,$B1570,SLA_Breach,"Yes",Status,"&lt;&gt;Suspend",Status,"&lt;&gt;Assigned",Status,"&lt;&gt;Open",Status,"&lt;&gt;Hold&gt;",ResolvedDate,"&gt;="&amp;$C$1,ResolvedDate,"&lt;="&amp;$F$1)</f>
        <v/>
      </c>
      <c r="G1570" s="137">
        <f>COUNTIFS(Severity,$B1570,AssignedDate,"&gt;=01/01/2017 12:00:00 AM",AssignedDate,"&lt;="&amp;$F$1)</f>
        <v/>
      </c>
      <c r="H1570" s="177" t="n"/>
      <c r="L1570" s="57" t="n">
        <v>0</v>
      </c>
      <c r="M1570" s="57" t="n"/>
    </row>
    <row r="1571" spans="1:13">
      <c r="A1571" s="137" t="n">
        <v>1</v>
      </c>
      <c r="B1571" s="100" t="s">
        <v>525</v>
      </c>
      <c r="C1571" s="137">
        <f>COUNTIFS(Severity,$B1571,AssignedDate,"&gt;="&amp;$C$1,AssignedDate,"&lt;="&amp;$F$1)</f>
        <v/>
      </c>
      <c r="D1571" s="137">
        <f>COUNTIFS(Severity,$B1571,Status,"&lt;&gt;Suspend",Status,"&lt;&gt;Assigned",Status,"&lt;&gt;Open",Status,"&lt;&gt;Hold",ResolvedDate,"&gt;="&amp;$C$1,ResolvedDate,"&lt;="&amp;$F$1)</f>
        <v/>
      </c>
      <c r="E1571" s="137">
        <f>COUNTIFS(Severity,$B1571,SLA_Breach,"&lt;&gt;Yes",Status,"&lt;&gt;Suspend",Status,"&lt;&gt;Assigned",Status,"&lt;&gt;Open",Status,"&lt;&gt;Hold&gt;",ResolvedDate,"&gt;="&amp;$C$1,ResolvedDate,"&lt;="&amp;$F$1)</f>
        <v/>
      </c>
      <c r="F1571" s="137">
        <f>COUNTIFS(Severity,$B1571,SLA_Breach,"Yes",Status,"&lt;&gt;Suspend",Status,"&lt;&gt;Assigned",Status,"&lt;&gt;Open",Status,"&lt;&gt;Hold&gt;",ResolvedDate,"&gt;="&amp;$C$1,ResolvedDate,"&lt;="&amp;$F$1)</f>
        <v/>
      </c>
      <c r="G1571" s="137">
        <f>COUNTIFS(Severity,$B1571,AssignedDate,"&gt;=01/01/2017 12:00:00 AM",AssignedDate,"&lt;="&amp;$F$1)</f>
        <v/>
      </c>
      <c r="H1571" s="177" t="n"/>
      <c r="L1571" s="57" t="n">
        <v>0</v>
      </c>
      <c r="M1571" s="57" t="n"/>
    </row>
    <row r="1572" spans="1:13">
      <c r="A1572" s="137" t="n">
        <v>1</v>
      </c>
      <c r="B1572" s="100" t="s">
        <v>525</v>
      </c>
      <c r="C1572" s="137">
        <f>COUNTIFS(Severity,$B1572,AssignedDate,"&gt;="&amp;$C$1,AssignedDate,"&lt;="&amp;$F$1)</f>
        <v/>
      </c>
      <c r="D1572" s="137">
        <f>COUNTIFS(Severity,$B1572,Status,"&lt;&gt;Suspend",Status,"&lt;&gt;Assigned",Status,"&lt;&gt;Open",Status,"&lt;&gt;Hold",ResolvedDate,"&gt;="&amp;$C$1,ResolvedDate,"&lt;="&amp;$F$1)</f>
        <v/>
      </c>
      <c r="E1572" s="137">
        <f>COUNTIFS(Severity,$B1572,SLA_Breach,"&lt;&gt;Yes",Status,"&lt;&gt;Suspend",Status,"&lt;&gt;Assigned",Status,"&lt;&gt;Open",Status,"&lt;&gt;Hold&gt;",ResolvedDate,"&gt;="&amp;$C$1,ResolvedDate,"&lt;="&amp;$F$1)</f>
        <v/>
      </c>
      <c r="F1572" s="137">
        <f>COUNTIFS(Severity,$B1572,SLA_Breach,"Yes",Status,"&lt;&gt;Suspend",Status,"&lt;&gt;Assigned",Status,"&lt;&gt;Open",Status,"&lt;&gt;Hold&gt;",ResolvedDate,"&gt;="&amp;$C$1,ResolvedDate,"&lt;="&amp;$F$1)</f>
        <v/>
      </c>
      <c r="G1572" s="137">
        <f>COUNTIFS(Severity,$B1572,AssignedDate,"&gt;=01/01/2017 12:00:00 AM",AssignedDate,"&lt;="&amp;$F$1)</f>
        <v/>
      </c>
      <c r="H1572" s="177" t="n"/>
      <c r="L1572" s="57" t="n">
        <v>0</v>
      </c>
      <c r="M1572" s="57" t="n"/>
    </row>
    <row r="1573" spans="1:13">
      <c r="A1573" s="137" t="n">
        <v>1</v>
      </c>
      <c r="B1573" s="100" t="s">
        <v>525</v>
      </c>
      <c r="C1573" s="137">
        <f>COUNTIFS(Severity,$B1573,AssignedDate,"&gt;="&amp;$C$1,AssignedDate,"&lt;="&amp;$F$1)</f>
        <v/>
      </c>
      <c r="D1573" s="137">
        <f>COUNTIFS(Severity,$B1573,Status,"&lt;&gt;Suspend",Status,"&lt;&gt;Assigned",Status,"&lt;&gt;Open",Status,"&lt;&gt;Hold",ResolvedDate,"&gt;="&amp;$C$1,ResolvedDate,"&lt;="&amp;$F$1)</f>
        <v/>
      </c>
      <c r="E1573" s="137">
        <f>COUNTIFS(Severity,$B1573,SLA_Breach,"&lt;&gt;Yes",Status,"&lt;&gt;Suspend",Status,"&lt;&gt;Assigned",Status,"&lt;&gt;Open",Status,"&lt;&gt;Hold&gt;",ResolvedDate,"&gt;="&amp;$C$1,ResolvedDate,"&lt;="&amp;$F$1)</f>
        <v/>
      </c>
      <c r="F1573" s="137">
        <f>COUNTIFS(Severity,$B1573,SLA_Breach,"Yes",Status,"&lt;&gt;Suspend",Status,"&lt;&gt;Assigned",Status,"&lt;&gt;Open",Status,"&lt;&gt;Hold&gt;",ResolvedDate,"&gt;="&amp;$C$1,ResolvedDate,"&lt;="&amp;$F$1)</f>
        <v/>
      </c>
      <c r="G1573" s="137">
        <f>COUNTIFS(Severity,$B1573,AssignedDate,"&gt;=01/01/2017 12:00:00 AM",AssignedDate,"&lt;="&amp;$F$1)</f>
        <v/>
      </c>
      <c r="H1573" s="177" t="n"/>
      <c r="L1573" s="57" t="n">
        <v>0</v>
      </c>
      <c r="M1573" s="57" t="n"/>
    </row>
    <row r="1574" spans="1:13">
      <c r="A1574" s="137" t="n">
        <v>1</v>
      </c>
      <c r="B1574" s="100" t="s">
        <v>525</v>
      </c>
      <c r="C1574" s="137">
        <f>COUNTIFS(Severity,$B1574,AssignedDate,"&gt;="&amp;$C$1,AssignedDate,"&lt;="&amp;$F$1)</f>
        <v/>
      </c>
      <c r="D1574" s="137">
        <f>COUNTIFS(Severity,$B1574,Status,"&lt;&gt;Suspend",Status,"&lt;&gt;Assigned",Status,"&lt;&gt;Open",Status,"&lt;&gt;Hold",ResolvedDate,"&gt;="&amp;$C$1,ResolvedDate,"&lt;="&amp;$F$1)</f>
        <v/>
      </c>
      <c r="E1574" s="137">
        <f>COUNTIFS(Severity,$B1574,SLA_Breach,"&lt;&gt;Yes",Status,"&lt;&gt;Suspend",Status,"&lt;&gt;Assigned",Status,"&lt;&gt;Open",Status,"&lt;&gt;Hold&gt;",ResolvedDate,"&gt;="&amp;$C$1,ResolvedDate,"&lt;="&amp;$F$1)</f>
        <v/>
      </c>
      <c r="F1574" s="137">
        <f>COUNTIFS(Severity,$B1574,SLA_Breach,"Yes",Status,"&lt;&gt;Suspend",Status,"&lt;&gt;Assigned",Status,"&lt;&gt;Open",Status,"&lt;&gt;Hold&gt;",ResolvedDate,"&gt;="&amp;$C$1,ResolvedDate,"&lt;="&amp;$F$1)</f>
        <v/>
      </c>
      <c r="G1574" s="137">
        <f>COUNTIFS(Severity,$B1574,AssignedDate,"&gt;=01/01/2017 12:00:00 AM",AssignedDate,"&lt;="&amp;$F$1)</f>
        <v/>
      </c>
      <c r="H1574" s="177" t="n"/>
      <c r="L1574" s="57" t="n">
        <v>0</v>
      </c>
      <c r="M1574" s="57" t="n"/>
    </row>
    <row r="1575" spans="1:13">
      <c r="A1575" s="137" t="n">
        <v>1</v>
      </c>
      <c r="B1575" s="100" t="s">
        <v>525</v>
      </c>
      <c r="C1575" s="137">
        <f>COUNTIFS(Severity,$B1575,AssignedDate,"&gt;="&amp;$C$1,AssignedDate,"&lt;="&amp;$F$1)</f>
        <v/>
      </c>
      <c r="D1575" s="137">
        <f>COUNTIFS(Severity,$B1575,Status,"&lt;&gt;Suspend",Status,"&lt;&gt;Assigned",Status,"&lt;&gt;Open",Status,"&lt;&gt;Hold",ResolvedDate,"&gt;="&amp;$C$1,ResolvedDate,"&lt;="&amp;$F$1)</f>
        <v/>
      </c>
      <c r="E1575" s="137">
        <f>COUNTIFS(Severity,$B1575,SLA_Breach,"&lt;&gt;Yes",Status,"&lt;&gt;Suspend",Status,"&lt;&gt;Assigned",Status,"&lt;&gt;Open",Status,"&lt;&gt;Hold&gt;",ResolvedDate,"&gt;="&amp;$C$1,ResolvedDate,"&lt;="&amp;$F$1)</f>
        <v/>
      </c>
      <c r="F1575" s="137">
        <f>COUNTIFS(Severity,$B1575,SLA_Breach,"Yes",Status,"&lt;&gt;Suspend",Status,"&lt;&gt;Assigned",Status,"&lt;&gt;Open",Status,"&lt;&gt;Hold&gt;",ResolvedDate,"&gt;="&amp;$C$1,ResolvedDate,"&lt;="&amp;$F$1)</f>
        <v/>
      </c>
      <c r="G1575" s="137">
        <f>COUNTIFS(Severity,$B1575,AssignedDate,"&gt;=01/01/2017 12:00:00 AM",AssignedDate,"&lt;="&amp;$F$1)</f>
        <v/>
      </c>
      <c r="H1575" s="177" t="n"/>
      <c r="L1575" s="57" t="n">
        <v>0</v>
      </c>
      <c r="M1575" s="57" t="n"/>
    </row>
    <row r="1576" spans="1:13">
      <c r="A1576" s="137" t="n">
        <v>1</v>
      </c>
      <c r="B1576" s="100" t="s">
        <v>525</v>
      </c>
      <c r="C1576" s="137">
        <f>COUNTIFS(Severity,$B1576,AssignedDate,"&gt;="&amp;$C$1,AssignedDate,"&lt;="&amp;$F$1)</f>
        <v/>
      </c>
      <c r="D1576" s="137">
        <f>COUNTIFS(Severity,$B1576,Status,"&lt;&gt;Suspend",Status,"&lt;&gt;Assigned",Status,"&lt;&gt;Open",Status,"&lt;&gt;Hold",ResolvedDate,"&gt;="&amp;$C$1,ResolvedDate,"&lt;="&amp;$F$1)</f>
        <v/>
      </c>
      <c r="E1576" s="137">
        <f>COUNTIFS(Severity,$B1576,SLA_Breach,"&lt;&gt;Yes",Status,"&lt;&gt;Suspend",Status,"&lt;&gt;Assigned",Status,"&lt;&gt;Open",Status,"&lt;&gt;Hold&gt;",ResolvedDate,"&gt;="&amp;$C$1,ResolvedDate,"&lt;="&amp;$F$1)</f>
        <v/>
      </c>
      <c r="F1576" s="137">
        <f>COUNTIFS(Severity,$B1576,SLA_Breach,"Yes",Status,"&lt;&gt;Suspend",Status,"&lt;&gt;Assigned",Status,"&lt;&gt;Open",Status,"&lt;&gt;Hold&gt;",ResolvedDate,"&gt;="&amp;$C$1,ResolvedDate,"&lt;="&amp;$F$1)</f>
        <v/>
      </c>
      <c r="G1576" s="137">
        <f>COUNTIFS(Severity,$B1576,AssignedDate,"&gt;=01/01/2017 12:00:00 AM",AssignedDate,"&lt;="&amp;$F$1)</f>
        <v/>
      </c>
      <c r="H1576" s="177" t="n"/>
      <c r="L1576" s="57" t="n">
        <v>0</v>
      </c>
      <c r="M1576" s="57" t="n"/>
    </row>
    <row r="1577" spans="1:13">
      <c r="A1577" s="137" t="n">
        <v>1</v>
      </c>
      <c r="B1577" s="100" t="s">
        <v>525</v>
      </c>
      <c r="C1577" s="137">
        <f>COUNTIFS(Severity,$B1577,AssignedDate,"&gt;="&amp;$C$1,AssignedDate,"&lt;="&amp;$F$1)</f>
        <v/>
      </c>
      <c r="D1577" s="137">
        <f>COUNTIFS(Severity,$B1577,Status,"&lt;&gt;Suspend",Status,"&lt;&gt;Assigned",Status,"&lt;&gt;Open",Status,"&lt;&gt;Hold",ResolvedDate,"&gt;="&amp;$C$1,ResolvedDate,"&lt;="&amp;$F$1)</f>
        <v/>
      </c>
      <c r="E1577" s="137">
        <f>COUNTIFS(Severity,$B1577,SLA_Breach,"&lt;&gt;Yes",Status,"&lt;&gt;Suspend",Status,"&lt;&gt;Assigned",Status,"&lt;&gt;Open",Status,"&lt;&gt;Hold&gt;",ResolvedDate,"&gt;="&amp;$C$1,ResolvedDate,"&lt;="&amp;$F$1)</f>
        <v/>
      </c>
      <c r="F1577" s="137">
        <f>COUNTIFS(Severity,$B1577,SLA_Breach,"Yes",Status,"&lt;&gt;Suspend",Status,"&lt;&gt;Assigned",Status,"&lt;&gt;Open",Status,"&lt;&gt;Hold&gt;",ResolvedDate,"&gt;="&amp;$C$1,ResolvedDate,"&lt;="&amp;$F$1)</f>
        <v/>
      </c>
      <c r="G1577" s="137">
        <f>COUNTIFS(Severity,$B1577,AssignedDate,"&gt;=01/01/2017 12:00:00 AM",AssignedDate,"&lt;="&amp;$F$1)</f>
        <v/>
      </c>
      <c r="H1577" s="177" t="n"/>
      <c r="L1577" s="57" t="n">
        <v>0</v>
      </c>
      <c r="M1577" s="57" t="n"/>
    </row>
    <row r="1578" spans="1:13">
      <c r="A1578" s="137" t="n">
        <v>1</v>
      </c>
      <c r="B1578" s="100" t="s">
        <v>525</v>
      </c>
      <c r="C1578" s="137">
        <f>COUNTIFS(Severity,$B1578,AssignedDate,"&gt;="&amp;$C$1,AssignedDate,"&lt;="&amp;$F$1)</f>
        <v/>
      </c>
      <c r="D1578" s="137">
        <f>COUNTIFS(Severity,$B1578,Status,"&lt;&gt;Suspend",Status,"&lt;&gt;Assigned",Status,"&lt;&gt;Open",Status,"&lt;&gt;Hold",ResolvedDate,"&gt;="&amp;$C$1,ResolvedDate,"&lt;="&amp;$F$1)</f>
        <v/>
      </c>
      <c r="E1578" s="137">
        <f>COUNTIFS(Severity,$B1578,SLA_Breach,"&lt;&gt;Yes",Status,"&lt;&gt;Suspend",Status,"&lt;&gt;Assigned",Status,"&lt;&gt;Open",Status,"&lt;&gt;Hold&gt;",ResolvedDate,"&gt;="&amp;$C$1,ResolvedDate,"&lt;="&amp;$F$1)</f>
        <v/>
      </c>
      <c r="F1578" s="137">
        <f>COUNTIFS(Severity,$B1578,SLA_Breach,"Yes",Status,"&lt;&gt;Suspend",Status,"&lt;&gt;Assigned",Status,"&lt;&gt;Open",Status,"&lt;&gt;Hold&gt;",ResolvedDate,"&gt;="&amp;$C$1,ResolvedDate,"&lt;="&amp;$F$1)</f>
        <v/>
      </c>
      <c r="G1578" s="137">
        <f>COUNTIFS(Severity,$B1578,AssignedDate,"&gt;=01/01/2017 12:00:00 AM",AssignedDate,"&lt;="&amp;$F$1)</f>
        <v/>
      </c>
      <c r="H1578" s="177" t="n"/>
      <c r="L1578" s="57" t="n">
        <v>0</v>
      </c>
      <c r="M1578" s="57" t="n"/>
    </row>
    <row r="1579" spans="1:13">
      <c r="A1579" s="137" t="n">
        <v>1</v>
      </c>
      <c r="B1579" s="100" t="s">
        <v>525</v>
      </c>
      <c r="C1579" s="137">
        <f>COUNTIFS(Severity,$B1579,AssignedDate,"&gt;="&amp;$C$1,AssignedDate,"&lt;="&amp;$F$1)</f>
        <v/>
      </c>
      <c r="D1579" s="137">
        <f>COUNTIFS(Severity,$B1579,Status,"&lt;&gt;Suspend",Status,"&lt;&gt;Assigned",Status,"&lt;&gt;Open",Status,"&lt;&gt;Hold",ResolvedDate,"&gt;="&amp;$C$1,ResolvedDate,"&lt;="&amp;$F$1)</f>
        <v/>
      </c>
      <c r="E1579" s="137">
        <f>COUNTIFS(Severity,$B1579,SLA_Breach,"&lt;&gt;Yes",Status,"&lt;&gt;Suspend",Status,"&lt;&gt;Assigned",Status,"&lt;&gt;Open",Status,"&lt;&gt;Hold&gt;",ResolvedDate,"&gt;="&amp;$C$1,ResolvedDate,"&lt;="&amp;$F$1)</f>
        <v/>
      </c>
      <c r="F1579" s="137">
        <f>COUNTIFS(Severity,$B1579,SLA_Breach,"Yes",Status,"&lt;&gt;Suspend",Status,"&lt;&gt;Assigned",Status,"&lt;&gt;Open",Status,"&lt;&gt;Hold&gt;",ResolvedDate,"&gt;="&amp;$C$1,ResolvedDate,"&lt;="&amp;$F$1)</f>
        <v/>
      </c>
      <c r="G1579" s="137">
        <f>COUNTIFS(Severity,$B1579,AssignedDate,"&gt;=01/01/2017 12:00:00 AM",AssignedDate,"&lt;="&amp;$F$1)</f>
        <v/>
      </c>
      <c r="H1579" s="177" t="n"/>
      <c r="L1579" s="57" t="n">
        <v>0</v>
      </c>
      <c r="M1579" s="57" t="n"/>
    </row>
    <row r="1580" spans="1:13">
      <c r="A1580" s="137" t="n">
        <v>1</v>
      </c>
      <c r="B1580" s="100" t="s">
        <v>525</v>
      </c>
      <c r="C1580" s="137">
        <f>COUNTIFS(Severity,$B1580,AssignedDate,"&gt;="&amp;$C$1,AssignedDate,"&lt;="&amp;$F$1)</f>
        <v/>
      </c>
      <c r="D1580" s="137">
        <f>COUNTIFS(Severity,$B1580,Status,"&lt;&gt;Suspend",Status,"&lt;&gt;Assigned",Status,"&lt;&gt;Open",Status,"&lt;&gt;Hold",ResolvedDate,"&gt;="&amp;$C$1,ResolvedDate,"&lt;="&amp;$F$1)</f>
        <v/>
      </c>
      <c r="E1580" s="137">
        <f>COUNTIFS(Severity,$B1580,SLA_Breach,"&lt;&gt;Yes",Status,"&lt;&gt;Suspend",Status,"&lt;&gt;Assigned",Status,"&lt;&gt;Open",Status,"&lt;&gt;Hold&gt;",ResolvedDate,"&gt;="&amp;$C$1,ResolvedDate,"&lt;="&amp;$F$1)</f>
        <v/>
      </c>
      <c r="F1580" s="137">
        <f>COUNTIFS(Severity,$B1580,SLA_Breach,"Yes",Status,"&lt;&gt;Suspend",Status,"&lt;&gt;Assigned",Status,"&lt;&gt;Open",Status,"&lt;&gt;Hold&gt;",ResolvedDate,"&gt;="&amp;$C$1,ResolvedDate,"&lt;="&amp;$F$1)</f>
        <v/>
      </c>
      <c r="G1580" s="137">
        <f>COUNTIFS(Severity,$B1580,AssignedDate,"&gt;=01/01/2017 12:00:00 AM",AssignedDate,"&lt;="&amp;$F$1)</f>
        <v/>
      </c>
      <c r="H1580" s="177" t="n"/>
      <c r="L1580" s="57" t="n">
        <v>0</v>
      </c>
      <c r="M1580" s="57" t="n"/>
    </row>
    <row r="1581" spans="1:13">
      <c r="A1581" s="137" t="n">
        <v>1</v>
      </c>
      <c r="B1581" s="100" t="s">
        <v>525</v>
      </c>
      <c r="C1581" s="137">
        <f>COUNTIFS(Severity,$B1581,AssignedDate,"&gt;="&amp;$C$1,AssignedDate,"&lt;="&amp;$F$1)</f>
        <v/>
      </c>
      <c r="D1581" s="137">
        <f>COUNTIFS(Severity,$B1581,Status,"&lt;&gt;Suspend",Status,"&lt;&gt;Assigned",Status,"&lt;&gt;Open",Status,"&lt;&gt;Hold",ResolvedDate,"&gt;="&amp;$C$1,ResolvedDate,"&lt;="&amp;$F$1)</f>
        <v/>
      </c>
      <c r="E1581" s="137">
        <f>COUNTIFS(Severity,$B1581,SLA_Breach,"&lt;&gt;Yes",Status,"&lt;&gt;Suspend",Status,"&lt;&gt;Assigned",Status,"&lt;&gt;Open",Status,"&lt;&gt;Hold&gt;",ResolvedDate,"&gt;="&amp;$C$1,ResolvedDate,"&lt;="&amp;$F$1)</f>
        <v/>
      </c>
      <c r="F1581" s="137">
        <f>COUNTIFS(Severity,$B1581,SLA_Breach,"Yes",Status,"&lt;&gt;Suspend",Status,"&lt;&gt;Assigned",Status,"&lt;&gt;Open",Status,"&lt;&gt;Hold&gt;",ResolvedDate,"&gt;="&amp;$C$1,ResolvedDate,"&lt;="&amp;$F$1)</f>
        <v/>
      </c>
      <c r="G1581" s="137">
        <f>COUNTIFS(Severity,$B1581,AssignedDate,"&gt;=01/01/2017 12:00:00 AM",AssignedDate,"&lt;="&amp;$F$1)</f>
        <v/>
      </c>
      <c r="H1581" s="177" t="n"/>
      <c r="L1581" s="57" t="n">
        <v>0</v>
      </c>
      <c r="M1581" s="57" t="n"/>
    </row>
    <row r="1582" spans="1:13">
      <c r="A1582" s="137" t="n">
        <v>1</v>
      </c>
      <c r="B1582" s="100" t="s">
        <v>525</v>
      </c>
      <c r="C1582" s="137">
        <f>COUNTIFS(Severity,$B1582,AssignedDate,"&gt;="&amp;$C$1,AssignedDate,"&lt;="&amp;$F$1)</f>
        <v/>
      </c>
      <c r="D1582" s="137">
        <f>COUNTIFS(Severity,$B1582,Status,"&lt;&gt;Suspend",Status,"&lt;&gt;Assigned",Status,"&lt;&gt;Open",Status,"&lt;&gt;Hold",ResolvedDate,"&gt;="&amp;$C$1,ResolvedDate,"&lt;="&amp;$F$1)</f>
        <v/>
      </c>
      <c r="E1582" s="137">
        <f>COUNTIFS(Severity,$B1582,SLA_Breach,"&lt;&gt;Yes",Status,"&lt;&gt;Suspend",Status,"&lt;&gt;Assigned",Status,"&lt;&gt;Open",Status,"&lt;&gt;Hold&gt;",ResolvedDate,"&gt;="&amp;$C$1,ResolvedDate,"&lt;="&amp;$F$1)</f>
        <v/>
      </c>
      <c r="F1582" s="137">
        <f>COUNTIFS(Severity,$B1582,SLA_Breach,"Yes",Status,"&lt;&gt;Suspend",Status,"&lt;&gt;Assigned",Status,"&lt;&gt;Open",Status,"&lt;&gt;Hold&gt;",ResolvedDate,"&gt;="&amp;$C$1,ResolvedDate,"&lt;="&amp;$F$1)</f>
        <v/>
      </c>
      <c r="G1582" s="137">
        <f>COUNTIFS(Severity,$B1582,AssignedDate,"&gt;=01/01/2017 12:00:00 AM",AssignedDate,"&lt;="&amp;$F$1)</f>
        <v/>
      </c>
      <c r="H1582" s="177" t="n"/>
      <c r="L1582" s="57" t="n">
        <v>0</v>
      </c>
      <c r="M1582" s="57" t="n"/>
    </row>
    <row r="1583" spans="1:13">
      <c r="A1583" s="137" t="n">
        <v>1</v>
      </c>
      <c r="B1583" s="100" t="s">
        <v>525</v>
      </c>
      <c r="C1583" s="137">
        <f>COUNTIFS(Severity,$B1583,AssignedDate,"&gt;="&amp;$C$1,AssignedDate,"&lt;="&amp;$F$1)</f>
        <v/>
      </c>
      <c r="D1583" s="137">
        <f>COUNTIFS(Severity,$B1583,Status,"&lt;&gt;Suspend",Status,"&lt;&gt;Assigned",Status,"&lt;&gt;Open",Status,"&lt;&gt;Hold",ResolvedDate,"&gt;="&amp;$C$1,ResolvedDate,"&lt;="&amp;$F$1)</f>
        <v/>
      </c>
      <c r="E1583" s="137">
        <f>COUNTIFS(Severity,$B1583,SLA_Breach,"&lt;&gt;Yes",Status,"&lt;&gt;Suspend",Status,"&lt;&gt;Assigned",Status,"&lt;&gt;Open",Status,"&lt;&gt;Hold&gt;",ResolvedDate,"&gt;="&amp;$C$1,ResolvedDate,"&lt;="&amp;$F$1)</f>
        <v/>
      </c>
      <c r="F1583" s="137">
        <f>COUNTIFS(Severity,$B1583,SLA_Breach,"Yes",Status,"&lt;&gt;Suspend",Status,"&lt;&gt;Assigned",Status,"&lt;&gt;Open",Status,"&lt;&gt;Hold&gt;",ResolvedDate,"&gt;="&amp;$C$1,ResolvedDate,"&lt;="&amp;$F$1)</f>
        <v/>
      </c>
      <c r="G1583" s="137">
        <f>COUNTIFS(Severity,$B1583,AssignedDate,"&gt;=01/01/2017 12:00:00 AM",AssignedDate,"&lt;="&amp;$F$1)</f>
        <v/>
      </c>
      <c r="H1583" s="177" t="n"/>
      <c r="L1583" s="57" t="n">
        <v>0</v>
      </c>
      <c r="M1583" s="57" t="n"/>
    </row>
    <row r="1584" spans="1:13">
      <c r="A1584" s="137" t="n">
        <v>1</v>
      </c>
      <c r="B1584" s="100" t="s">
        <v>525</v>
      </c>
      <c r="C1584" s="137">
        <f>COUNTIFS(Severity,$B1584,AssignedDate,"&gt;="&amp;$C$1,AssignedDate,"&lt;="&amp;$F$1)</f>
        <v/>
      </c>
      <c r="D1584" s="137">
        <f>COUNTIFS(Severity,$B1584,Status,"&lt;&gt;Suspend",Status,"&lt;&gt;Assigned",Status,"&lt;&gt;Open",Status,"&lt;&gt;Hold",ResolvedDate,"&gt;="&amp;$C$1,ResolvedDate,"&lt;="&amp;$F$1)</f>
        <v/>
      </c>
      <c r="E1584" s="137">
        <f>COUNTIFS(Severity,$B1584,SLA_Breach,"&lt;&gt;Yes",Status,"&lt;&gt;Suspend",Status,"&lt;&gt;Assigned",Status,"&lt;&gt;Open",Status,"&lt;&gt;Hold&gt;",ResolvedDate,"&gt;="&amp;$C$1,ResolvedDate,"&lt;="&amp;$F$1)</f>
        <v/>
      </c>
      <c r="F1584" s="137">
        <f>COUNTIFS(Severity,$B1584,SLA_Breach,"Yes",Status,"&lt;&gt;Suspend",Status,"&lt;&gt;Assigned",Status,"&lt;&gt;Open",Status,"&lt;&gt;Hold&gt;",ResolvedDate,"&gt;="&amp;$C$1,ResolvedDate,"&lt;="&amp;$F$1)</f>
        <v/>
      </c>
      <c r="G1584" s="137">
        <f>COUNTIFS(Severity,$B1584,AssignedDate,"&gt;=01/01/2017 12:00:00 AM",AssignedDate,"&lt;="&amp;$F$1)</f>
        <v/>
      </c>
      <c r="H1584" s="177" t="n"/>
      <c r="L1584" s="57" t="n">
        <v>0</v>
      </c>
      <c r="M1584" s="57" t="n"/>
    </row>
    <row r="1585" spans="1:13">
      <c r="A1585" s="137" t="n">
        <v>1</v>
      </c>
      <c r="B1585" s="100" t="s">
        <v>525</v>
      </c>
      <c r="C1585" s="137">
        <f>COUNTIFS(Severity,$B1585,AssignedDate,"&gt;="&amp;$C$1,AssignedDate,"&lt;="&amp;$F$1)</f>
        <v/>
      </c>
      <c r="D1585" s="137">
        <f>COUNTIFS(Severity,$B1585,Status,"&lt;&gt;Suspend",Status,"&lt;&gt;Assigned",Status,"&lt;&gt;Open",Status,"&lt;&gt;Hold",ResolvedDate,"&gt;="&amp;$C$1,ResolvedDate,"&lt;="&amp;$F$1)</f>
        <v/>
      </c>
      <c r="E1585" s="137">
        <f>COUNTIFS(Severity,$B1585,SLA_Breach,"&lt;&gt;Yes",Status,"&lt;&gt;Suspend",Status,"&lt;&gt;Assigned",Status,"&lt;&gt;Open",Status,"&lt;&gt;Hold&gt;",ResolvedDate,"&gt;="&amp;$C$1,ResolvedDate,"&lt;="&amp;$F$1)</f>
        <v/>
      </c>
      <c r="F1585" s="137">
        <f>COUNTIFS(Severity,$B1585,SLA_Breach,"Yes",Status,"&lt;&gt;Suspend",Status,"&lt;&gt;Assigned",Status,"&lt;&gt;Open",Status,"&lt;&gt;Hold&gt;",ResolvedDate,"&gt;="&amp;$C$1,ResolvedDate,"&lt;="&amp;$F$1)</f>
        <v/>
      </c>
      <c r="G1585" s="137">
        <f>COUNTIFS(Severity,$B1585,AssignedDate,"&gt;=01/01/2017 12:00:00 AM",AssignedDate,"&lt;="&amp;$F$1)</f>
        <v/>
      </c>
      <c r="H1585" s="177" t="n"/>
      <c r="L1585" s="57" t="n">
        <v>0</v>
      </c>
      <c r="M1585" s="57" t="n"/>
    </row>
    <row r="1586" spans="1:13">
      <c r="A1586" s="137" t="n">
        <v>1</v>
      </c>
      <c r="B1586" s="100" t="s">
        <v>525</v>
      </c>
      <c r="C1586" s="137">
        <f>COUNTIFS(Severity,$B1586,AssignedDate,"&gt;="&amp;$C$1,AssignedDate,"&lt;="&amp;$F$1)</f>
        <v/>
      </c>
      <c r="D1586" s="137">
        <f>COUNTIFS(Severity,$B1586,Status,"&lt;&gt;Suspend",Status,"&lt;&gt;Assigned",Status,"&lt;&gt;Open",Status,"&lt;&gt;Hold",ResolvedDate,"&gt;="&amp;$C$1,ResolvedDate,"&lt;="&amp;$F$1)</f>
        <v/>
      </c>
      <c r="E1586" s="137">
        <f>COUNTIFS(Severity,$B1586,SLA_Breach,"&lt;&gt;Yes",Status,"&lt;&gt;Suspend",Status,"&lt;&gt;Assigned",Status,"&lt;&gt;Open",Status,"&lt;&gt;Hold&gt;",ResolvedDate,"&gt;="&amp;$C$1,ResolvedDate,"&lt;="&amp;$F$1)</f>
        <v/>
      </c>
      <c r="F1586" s="137">
        <f>COUNTIFS(Severity,$B1586,SLA_Breach,"Yes",Status,"&lt;&gt;Suspend",Status,"&lt;&gt;Assigned",Status,"&lt;&gt;Open",Status,"&lt;&gt;Hold&gt;",ResolvedDate,"&gt;="&amp;$C$1,ResolvedDate,"&lt;="&amp;$F$1)</f>
        <v/>
      </c>
      <c r="G1586" s="137">
        <f>COUNTIFS(Severity,$B1586,AssignedDate,"&gt;=01/01/2017 12:00:00 AM",AssignedDate,"&lt;="&amp;$F$1)</f>
        <v/>
      </c>
      <c r="H1586" s="177" t="n"/>
      <c r="L1586" s="57" t="n">
        <v>0</v>
      </c>
      <c r="M1586" s="57" t="n"/>
    </row>
    <row r="1587" spans="1:13">
      <c r="A1587" s="137" t="n">
        <v>1</v>
      </c>
      <c r="B1587" s="100" t="s">
        <v>525</v>
      </c>
      <c r="C1587" s="137">
        <f>COUNTIFS(Severity,$B1587,AssignedDate,"&gt;="&amp;$C$1,AssignedDate,"&lt;="&amp;$F$1)</f>
        <v/>
      </c>
      <c r="D1587" s="137">
        <f>COUNTIFS(Severity,$B1587,Status,"&lt;&gt;Suspend",Status,"&lt;&gt;Assigned",Status,"&lt;&gt;Open",Status,"&lt;&gt;Hold",ResolvedDate,"&gt;="&amp;$C$1,ResolvedDate,"&lt;="&amp;$F$1)</f>
        <v/>
      </c>
      <c r="E1587" s="137">
        <f>COUNTIFS(Severity,$B1587,SLA_Breach,"&lt;&gt;Yes",Status,"&lt;&gt;Suspend",Status,"&lt;&gt;Assigned",Status,"&lt;&gt;Open",Status,"&lt;&gt;Hold&gt;",ResolvedDate,"&gt;="&amp;$C$1,ResolvedDate,"&lt;="&amp;$F$1)</f>
        <v/>
      </c>
      <c r="F1587" s="137">
        <f>COUNTIFS(Severity,$B1587,SLA_Breach,"Yes",Status,"&lt;&gt;Suspend",Status,"&lt;&gt;Assigned",Status,"&lt;&gt;Open",Status,"&lt;&gt;Hold&gt;",ResolvedDate,"&gt;="&amp;$C$1,ResolvedDate,"&lt;="&amp;$F$1)</f>
        <v/>
      </c>
      <c r="G1587" s="137">
        <f>COUNTIFS(Severity,$B1587,AssignedDate,"&gt;=01/01/2017 12:00:00 AM",AssignedDate,"&lt;="&amp;$F$1)</f>
        <v/>
      </c>
      <c r="H1587" s="177" t="n"/>
      <c r="L1587" s="57" t="n">
        <v>0</v>
      </c>
      <c r="M1587" s="57" t="n"/>
    </row>
    <row r="1588" spans="1:13">
      <c r="A1588" s="137" t="n">
        <v>1</v>
      </c>
      <c r="B1588" s="100" t="s">
        <v>525</v>
      </c>
      <c r="C1588" s="137">
        <f>COUNTIFS(Severity,$B1588,AssignedDate,"&gt;="&amp;$C$1,AssignedDate,"&lt;="&amp;$F$1)</f>
        <v/>
      </c>
      <c r="D1588" s="137">
        <f>COUNTIFS(Severity,$B1588,Status,"&lt;&gt;Suspend",Status,"&lt;&gt;Assigned",Status,"&lt;&gt;Open",Status,"&lt;&gt;Hold",ResolvedDate,"&gt;="&amp;$C$1,ResolvedDate,"&lt;="&amp;$F$1)</f>
        <v/>
      </c>
      <c r="E1588" s="137">
        <f>COUNTIFS(Severity,$B1588,SLA_Breach,"&lt;&gt;Yes",Status,"&lt;&gt;Suspend",Status,"&lt;&gt;Assigned",Status,"&lt;&gt;Open",Status,"&lt;&gt;Hold&gt;",ResolvedDate,"&gt;="&amp;$C$1,ResolvedDate,"&lt;="&amp;$F$1)</f>
        <v/>
      </c>
      <c r="F1588" s="137">
        <f>COUNTIFS(Severity,$B1588,SLA_Breach,"Yes",Status,"&lt;&gt;Suspend",Status,"&lt;&gt;Assigned",Status,"&lt;&gt;Open",Status,"&lt;&gt;Hold&gt;",ResolvedDate,"&gt;="&amp;$C$1,ResolvedDate,"&lt;="&amp;$F$1)</f>
        <v/>
      </c>
      <c r="G1588" s="137">
        <f>COUNTIFS(Severity,$B1588,AssignedDate,"&gt;=01/01/2017 12:00:00 AM",AssignedDate,"&lt;="&amp;$F$1)</f>
        <v/>
      </c>
      <c r="H1588" s="177" t="n"/>
      <c r="L1588" s="57" t="n">
        <v>0</v>
      </c>
      <c r="M1588" s="57" t="n"/>
    </row>
    <row r="1589" spans="1:13">
      <c r="A1589" s="137" t="n">
        <v>1</v>
      </c>
      <c r="B1589" s="100" t="s">
        <v>525</v>
      </c>
      <c r="C1589" s="137">
        <f>COUNTIFS(Severity,$B1589,AssignedDate,"&gt;="&amp;$C$1,AssignedDate,"&lt;="&amp;$F$1)</f>
        <v/>
      </c>
      <c r="D1589" s="137">
        <f>COUNTIFS(Severity,$B1589,Status,"&lt;&gt;Suspend",Status,"&lt;&gt;Assigned",Status,"&lt;&gt;Open",Status,"&lt;&gt;Hold",ResolvedDate,"&gt;="&amp;$C$1,ResolvedDate,"&lt;="&amp;$F$1)</f>
        <v/>
      </c>
      <c r="E1589" s="137">
        <f>COUNTIFS(Severity,$B1589,SLA_Breach,"&lt;&gt;Yes",Status,"&lt;&gt;Suspend",Status,"&lt;&gt;Assigned",Status,"&lt;&gt;Open",Status,"&lt;&gt;Hold&gt;",ResolvedDate,"&gt;="&amp;$C$1,ResolvedDate,"&lt;="&amp;$F$1)</f>
        <v/>
      </c>
      <c r="F1589" s="137">
        <f>COUNTIFS(Severity,$B1589,SLA_Breach,"Yes",Status,"&lt;&gt;Suspend",Status,"&lt;&gt;Assigned",Status,"&lt;&gt;Open",Status,"&lt;&gt;Hold&gt;",ResolvedDate,"&gt;="&amp;$C$1,ResolvedDate,"&lt;="&amp;$F$1)</f>
        <v/>
      </c>
      <c r="G1589" s="137">
        <f>COUNTIFS(Severity,$B1589,AssignedDate,"&gt;=01/01/2017 12:00:00 AM",AssignedDate,"&lt;="&amp;$F$1)</f>
        <v/>
      </c>
      <c r="H1589" s="177" t="n"/>
      <c r="L1589" s="57" t="n">
        <v>0</v>
      </c>
      <c r="M1589" s="57" t="n"/>
    </row>
    <row r="1590" spans="1:13">
      <c r="A1590" s="137" t="n">
        <v>1</v>
      </c>
      <c r="B1590" s="100" t="s">
        <v>525</v>
      </c>
      <c r="C1590" s="137">
        <f>COUNTIFS(Severity,$B1590,AssignedDate,"&gt;="&amp;$C$1,AssignedDate,"&lt;="&amp;$F$1)</f>
        <v/>
      </c>
      <c r="D1590" s="137">
        <f>COUNTIFS(Severity,$B1590,Status,"&lt;&gt;Suspend",Status,"&lt;&gt;Assigned",Status,"&lt;&gt;Open",Status,"&lt;&gt;Hold",ResolvedDate,"&gt;="&amp;$C$1,ResolvedDate,"&lt;="&amp;$F$1)</f>
        <v/>
      </c>
      <c r="E1590" s="137">
        <f>COUNTIFS(Severity,$B1590,SLA_Breach,"&lt;&gt;Yes",Status,"&lt;&gt;Suspend",Status,"&lt;&gt;Assigned",Status,"&lt;&gt;Open",Status,"&lt;&gt;Hold&gt;",ResolvedDate,"&gt;="&amp;$C$1,ResolvedDate,"&lt;="&amp;$F$1)</f>
        <v/>
      </c>
      <c r="F1590" s="137">
        <f>COUNTIFS(Severity,$B1590,SLA_Breach,"Yes",Status,"&lt;&gt;Suspend",Status,"&lt;&gt;Assigned",Status,"&lt;&gt;Open",Status,"&lt;&gt;Hold&gt;",ResolvedDate,"&gt;="&amp;$C$1,ResolvedDate,"&lt;="&amp;$F$1)</f>
        <v/>
      </c>
      <c r="G1590" s="137">
        <f>COUNTIFS(Severity,$B1590,AssignedDate,"&gt;=01/01/2017 12:00:00 AM",AssignedDate,"&lt;="&amp;$F$1)</f>
        <v/>
      </c>
      <c r="H1590" s="177" t="n"/>
      <c r="L1590" s="57" t="n">
        <v>0</v>
      </c>
      <c r="M1590" s="57" t="n"/>
    </row>
    <row r="1591" spans="1:13">
      <c r="A1591" s="137" t="n">
        <v>1</v>
      </c>
      <c r="B1591" s="100" t="s">
        <v>525</v>
      </c>
      <c r="C1591" s="137">
        <f>COUNTIFS(Severity,$B1591,AssignedDate,"&gt;="&amp;$C$1,AssignedDate,"&lt;="&amp;$F$1)</f>
        <v/>
      </c>
      <c r="D1591" s="137">
        <f>COUNTIFS(Severity,$B1591,Status,"&lt;&gt;Suspend",Status,"&lt;&gt;Assigned",Status,"&lt;&gt;Open",Status,"&lt;&gt;Hold",ResolvedDate,"&gt;="&amp;$C$1,ResolvedDate,"&lt;="&amp;$F$1)</f>
        <v/>
      </c>
      <c r="E1591" s="137">
        <f>COUNTIFS(Severity,$B1591,SLA_Breach,"&lt;&gt;Yes",Status,"&lt;&gt;Suspend",Status,"&lt;&gt;Assigned",Status,"&lt;&gt;Open",Status,"&lt;&gt;Hold&gt;",ResolvedDate,"&gt;="&amp;$C$1,ResolvedDate,"&lt;="&amp;$F$1)</f>
        <v/>
      </c>
      <c r="F1591" s="137">
        <f>COUNTIFS(Severity,$B1591,SLA_Breach,"Yes",Status,"&lt;&gt;Suspend",Status,"&lt;&gt;Assigned",Status,"&lt;&gt;Open",Status,"&lt;&gt;Hold&gt;",ResolvedDate,"&gt;="&amp;$C$1,ResolvedDate,"&lt;="&amp;$F$1)</f>
        <v/>
      </c>
      <c r="G1591" s="137">
        <f>COUNTIFS(Severity,$B1591,AssignedDate,"&gt;=01/01/2017 12:00:00 AM",AssignedDate,"&lt;="&amp;$F$1)</f>
        <v/>
      </c>
      <c r="H1591" s="177" t="n"/>
      <c r="L1591" s="57" t="n">
        <v>0</v>
      </c>
      <c r="M1591" s="57" t="n"/>
    </row>
    <row r="1592" spans="1:13">
      <c r="A1592" s="137" t="n">
        <v>1</v>
      </c>
      <c r="B1592" s="100" t="s">
        <v>525</v>
      </c>
      <c r="C1592" s="137">
        <f>COUNTIFS(Severity,$B1592,AssignedDate,"&gt;="&amp;$C$1,AssignedDate,"&lt;="&amp;$F$1)</f>
        <v/>
      </c>
      <c r="D1592" s="137">
        <f>COUNTIFS(Severity,$B1592,Status,"&lt;&gt;Suspend",Status,"&lt;&gt;Assigned",Status,"&lt;&gt;Open",Status,"&lt;&gt;Hold",ResolvedDate,"&gt;="&amp;$C$1,ResolvedDate,"&lt;="&amp;$F$1)</f>
        <v/>
      </c>
      <c r="E1592" s="137">
        <f>COUNTIFS(Severity,$B1592,SLA_Breach,"&lt;&gt;Yes",Status,"&lt;&gt;Suspend",Status,"&lt;&gt;Assigned",Status,"&lt;&gt;Open",Status,"&lt;&gt;Hold&gt;",ResolvedDate,"&gt;="&amp;$C$1,ResolvedDate,"&lt;="&amp;$F$1)</f>
        <v/>
      </c>
      <c r="F1592" s="137">
        <f>COUNTIFS(Severity,$B1592,SLA_Breach,"Yes",Status,"&lt;&gt;Suspend",Status,"&lt;&gt;Assigned",Status,"&lt;&gt;Open",Status,"&lt;&gt;Hold&gt;",ResolvedDate,"&gt;="&amp;$C$1,ResolvedDate,"&lt;="&amp;$F$1)</f>
        <v/>
      </c>
      <c r="G1592" s="137">
        <f>COUNTIFS(Severity,$B1592,AssignedDate,"&gt;=01/01/2017 12:00:00 AM",AssignedDate,"&lt;="&amp;$F$1)</f>
        <v/>
      </c>
      <c r="H1592" s="177" t="n"/>
      <c r="L1592" s="57" t="n">
        <v>0</v>
      </c>
      <c r="M1592" s="57" t="n"/>
    </row>
    <row r="1593" spans="1:13">
      <c r="A1593" s="137" t="n">
        <v>1</v>
      </c>
      <c r="B1593" s="100" t="s">
        <v>525</v>
      </c>
      <c r="C1593" s="137">
        <f>COUNTIFS(Severity,$B1593,AssignedDate,"&gt;="&amp;$C$1,AssignedDate,"&lt;="&amp;$F$1)</f>
        <v/>
      </c>
      <c r="D1593" s="137">
        <f>COUNTIFS(Severity,$B1593,Status,"&lt;&gt;Suspend",Status,"&lt;&gt;Assigned",Status,"&lt;&gt;Open",Status,"&lt;&gt;Hold",ResolvedDate,"&gt;="&amp;$C$1,ResolvedDate,"&lt;="&amp;$F$1)</f>
        <v/>
      </c>
      <c r="E1593" s="137">
        <f>COUNTIFS(Severity,$B1593,SLA_Breach,"&lt;&gt;Yes",Status,"&lt;&gt;Suspend",Status,"&lt;&gt;Assigned",Status,"&lt;&gt;Open",Status,"&lt;&gt;Hold&gt;",ResolvedDate,"&gt;="&amp;$C$1,ResolvedDate,"&lt;="&amp;$F$1)</f>
        <v/>
      </c>
      <c r="F1593" s="137">
        <f>COUNTIFS(Severity,$B1593,SLA_Breach,"Yes",Status,"&lt;&gt;Suspend",Status,"&lt;&gt;Assigned",Status,"&lt;&gt;Open",Status,"&lt;&gt;Hold&gt;",ResolvedDate,"&gt;="&amp;$C$1,ResolvedDate,"&lt;="&amp;$F$1)</f>
        <v/>
      </c>
      <c r="G1593" s="137">
        <f>COUNTIFS(Severity,$B1593,AssignedDate,"&gt;=01/01/2017 12:00:00 AM",AssignedDate,"&lt;="&amp;$F$1)</f>
        <v/>
      </c>
      <c r="H1593" s="177" t="n"/>
      <c r="L1593" s="57" t="n">
        <v>0</v>
      </c>
      <c r="M1593" s="57" t="n"/>
    </row>
    <row r="1594" spans="1:13">
      <c r="A1594" s="137" t="n">
        <v>1</v>
      </c>
      <c r="B1594" s="100" t="s">
        <v>525</v>
      </c>
      <c r="C1594" s="137">
        <f>COUNTIFS(Severity,$B1594,AssignedDate,"&gt;="&amp;$C$1,AssignedDate,"&lt;="&amp;$F$1)</f>
        <v/>
      </c>
      <c r="D1594" s="137">
        <f>COUNTIFS(Severity,$B1594,Status,"&lt;&gt;Suspend",Status,"&lt;&gt;Assigned",Status,"&lt;&gt;Open",Status,"&lt;&gt;Hold",ResolvedDate,"&gt;="&amp;$C$1,ResolvedDate,"&lt;="&amp;$F$1)</f>
        <v/>
      </c>
      <c r="E1594" s="137">
        <f>COUNTIFS(Severity,$B1594,SLA_Breach,"&lt;&gt;Yes",Status,"&lt;&gt;Suspend",Status,"&lt;&gt;Assigned",Status,"&lt;&gt;Open",Status,"&lt;&gt;Hold&gt;",ResolvedDate,"&gt;="&amp;$C$1,ResolvedDate,"&lt;="&amp;$F$1)</f>
        <v/>
      </c>
      <c r="F1594" s="137">
        <f>COUNTIFS(Severity,$B1594,SLA_Breach,"Yes",Status,"&lt;&gt;Suspend",Status,"&lt;&gt;Assigned",Status,"&lt;&gt;Open",Status,"&lt;&gt;Hold&gt;",ResolvedDate,"&gt;="&amp;$C$1,ResolvedDate,"&lt;="&amp;$F$1)</f>
        <v/>
      </c>
      <c r="G1594" s="137">
        <f>COUNTIFS(Severity,$B1594,AssignedDate,"&gt;=01/01/2017 12:00:00 AM",AssignedDate,"&lt;="&amp;$F$1)</f>
        <v/>
      </c>
      <c r="H1594" s="177" t="n"/>
      <c r="L1594" s="57" t="n">
        <v>0</v>
      </c>
      <c r="M1594" s="57" t="n"/>
    </row>
    <row r="1595" spans="1:13">
      <c r="A1595" s="137" t="n">
        <v>1</v>
      </c>
      <c r="B1595" s="100" t="s">
        <v>525</v>
      </c>
      <c r="C1595" s="137">
        <f>COUNTIFS(Severity,$B1595,AssignedDate,"&gt;="&amp;$C$1,AssignedDate,"&lt;="&amp;$F$1)</f>
        <v/>
      </c>
      <c r="D1595" s="137">
        <f>COUNTIFS(Severity,$B1595,Status,"&lt;&gt;Suspend",Status,"&lt;&gt;Assigned",Status,"&lt;&gt;Open",Status,"&lt;&gt;Hold",ResolvedDate,"&gt;="&amp;$C$1,ResolvedDate,"&lt;="&amp;$F$1)</f>
        <v/>
      </c>
      <c r="E1595" s="137">
        <f>COUNTIFS(Severity,$B1595,SLA_Breach,"&lt;&gt;Yes",Status,"&lt;&gt;Suspend",Status,"&lt;&gt;Assigned",Status,"&lt;&gt;Open",Status,"&lt;&gt;Hold&gt;",ResolvedDate,"&gt;="&amp;$C$1,ResolvedDate,"&lt;="&amp;$F$1)</f>
        <v/>
      </c>
      <c r="F1595" s="137">
        <f>COUNTIFS(Severity,$B1595,SLA_Breach,"Yes",Status,"&lt;&gt;Suspend",Status,"&lt;&gt;Assigned",Status,"&lt;&gt;Open",Status,"&lt;&gt;Hold&gt;",ResolvedDate,"&gt;="&amp;$C$1,ResolvedDate,"&lt;="&amp;$F$1)</f>
        <v/>
      </c>
      <c r="G1595" s="137">
        <f>COUNTIFS(Severity,$B1595,AssignedDate,"&gt;=01/01/2017 12:00:00 AM",AssignedDate,"&lt;="&amp;$F$1)</f>
        <v/>
      </c>
      <c r="H1595" s="177" t="n"/>
      <c r="L1595" s="57" t="n">
        <v>0</v>
      </c>
      <c r="M1595" s="57" t="n"/>
    </row>
    <row r="1596" spans="1:13">
      <c r="A1596" s="137" t="n">
        <v>1</v>
      </c>
      <c r="B1596" s="100" t="s">
        <v>525</v>
      </c>
      <c r="C1596" s="137">
        <f>COUNTIFS(Severity,$B1596,AssignedDate,"&gt;="&amp;$C$1,AssignedDate,"&lt;="&amp;$F$1)</f>
        <v/>
      </c>
      <c r="D1596" s="137">
        <f>COUNTIFS(Severity,$B1596,Status,"&lt;&gt;Suspend",Status,"&lt;&gt;Assigned",Status,"&lt;&gt;Open",Status,"&lt;&gt;Hold",ResolvedDate,"&gt;="&amp;$C$1,ResolvedDate,"&lt;="&amp;$F$1)</f>
        <v/>
      </c>
      <c r="E1596" s="137">
        <f>COUNTIFS(Severity,$B1596,SLA_Breach,"&lt;&gt;Yes",Status,"&lt;&gt;Suspend",Status,"&lt;&gt;Assigned",Status,"&lt;&gt;Open",Status,"&lt;&gt;Hold&gt;",ResolvedDate,"&gt;="&amp;$C$1,ResolvedDate,"&lt;="&amp;$F$1)</f>
        <v/>
      </c>
      <c r="F1596" s="137">
        <f>COUNTIFS(Severity,$B1596,SLA_Breach,"Yes",Status,"&lt;&gt;Suspend",Status,"&lt;&gt;Assigned",Status,"&lt;&gt;Open",Status,"&lt;&gt;Hold&gt;",ResolvedDate,"&gt;="&amp;$C$1,ResolvedDate,"&lt;="&amp;$F$1)</f>
        <v/>
      </c>
      <c r="G1596" s="137">
        <f>COUNTIFS(Severity,$B1596,AssignedDate,"&gt;=01/01/2017 12:00:00 AM",AssignedDate,"&lt;="&amp;$F$1)</f>
        <v/>
      </c>
      <c r="H1596" s="177" t="n"/>
      <c r="L1596" s="57" t="n">
        <v>0</v>
      </c>
      <c r="M1596" s="57" t="n"/>
    </row>
    <row r="1597" spans="1:13">
      <c r="A1597" s="137" t="n">
        <v>1</v>
      </c>
      <c r="B1597" s="100" t="s">
        <v>525</v>
      </c>
      <c r="C1597" s="137">
        <f>COUNTIFS(Severity,$B1597,AssignedDate,"&gt;="&amp;$C$1,AssignedDate,"&lt;="&amp;$F$1)</f>
        <v/>
      </c>
      <c r="D1597" s="137">
        <f>COUNTIFS(Severity,$B1597,Status,"&lt;&gt;Suspend",Status,"&lt;&gt;Assigned",Status,"&lt;&gt;Open",Status,"&lt;&gt;Hold",ResolvedDate,"&gt;="&amp;$C$1,ResolvedDate,"&lt;="&amp;$F$1)</f>
        <v/>
      </c>
      <c r="E1597" s="137">
        <f>COUNTIFS(Severity,$B1597,SLA_Breach,"&lt;&gt;Yes",Status,"&lt;&gt;Suspend",Status,"&lt;&gt;Assigned",Status,"&lt;&gt;Open",Status,"&lt;&gt;Hold&gt;",ResolvedDate,"&gt;="&amp;$C$1,ResolvedDate,"&lt;="&amp;$F$1)</f>
        <v/>
      </c>
      <c r="F1597" s="137">
        <f>COUNTIFS(Severity,$B1597,SLA_Breach,"Yes",Status,"&lt;&gt;Suspend",Status,"&lt;&gt;Assigned",Status,"&lt;&gt;Open",Status,"&lt;&gt;Hold&gt;",ResolvedDate,"&gt;="&amp;$C$1,ResolvedDate,"&lt;="&amp;$F$1)</f>
        <v/>
      </c>
      <c r="G1597" s="137">
        <f>COUNTIFS(Severity,$B1597,AssignedDate,"&gt;=01/01/2017 12:00:00 AM",AssignedDate,"&lt;="&amp;$F$1)</f>
        <v/>
      </c>
      <c r="H1597" s="177" t="n"/>
      <c r="L1597" s="57" t="n">
        <v>0</v>
      </c>
      <c r="M1597" s="57" t="n"/>
    </row>
    <row r="1598" spans="1:13">
      <c r="A1598" s="137" t="n">
        <v>1</v>
      </c>
      <c r="B1598" s="100" t="s">
        <v>525</v>
      </c>
      <c r="C1598" s="137">
        <f>COUNTIFS(Severity,$B1598,AssignedDate,"&gt;="&amp;$C$1,AssignedDate,"&lt;="&amp;$F$1)</f>
        <v/>
      </c>
      <c r="D1598" s="137">
        <f>COUNTIFS(Severity,$B1598,Status,"&lt;&gt;Suspend",Status,"&lt;&gt;Assigned",Status,"&lt;&gt;Open",Status,"&lt;&gt;Hold",ResolvedDate,"&gt;="&amp;$C$1,ResolvedDate,"&lt;="&amp;$F$1)</f>
        <v/>
      </c>
      <c r="E1598" s="137">
        <f>COUNTIFS(Severity,$B1598,SLA_Breach,"&lt;&gt;Yes",Status,"&lt;&gt;Suspend",Status,"&lt;&gt;Assigned",Status,"&lt;&gt;Open",Status,"&lt;&gt;Hold&gt;",ResolvedDate,"&gt;="&amp;$C$1,ResolvedDate,"&lt;="&amp;$F$1)</f>
        <v/>
      </c>
      <c r="F1598" s="137">
        <f>COUNTIFS(Severity,$B1598,SLA_Breach,"Yes",Status,"&lt;&gt;Suspend",Status,"&lt;&gt;Assigned",Status,"&lt;&gt;Open",Status,"&lt;&gt;Hold&gt;",ResolvedDate,"&gt;="&amp;$C$1,ResolvedDate,"&lt;="&amp;$F$1)</f>
        <v/>
      </c>
      <c r="G1598" s="137">
        <f>COUNTIFS(Severity,$B1598,AssignedDate,"&gt;=01/01/2017 12:00:00 AM",AssignedDate,"&lt;="&amp;$F$1)</f>
        <v/>
      </c>
      <c r="H1598" s="177" t="n"/>
      <c r="L1598" s="57" t="n">
        <v>0</v>
      </c>
      <c r="M1598" s="57" t="n"/>
    </row>
    <row r="1599" spans="1:13">
      <c r="A1599" s="137" t="n">
        <v>1</v>
      </c>
      <c r="B1599" s="100" t="s">
        <v>525</v>
      </c>
      <c r="C1599" s="137">
        <f>COUNTIFS(Severity,$B1599,AssignedDate,"&gt;="&amp;$C$1,AssignedDate,"&lt;="&amp;$F$1)</f>
        <v/>
      </c>
      <c r="D1599" s="137">
        <f>COUNTIFS(Severity,$B1599,Status,"&lt;&gt;Suspend",Status,"&lt;&gt;Assigned",Status,"&lt;&gt;Open",Status,"&lt;&gt;Hold",ResolvedDate,"&gt;="&amp;$C$1,ResolvedDate,"&lt;="&amp;$F$1)</f>
        <v/>
      </c>
      <c r="E1599" s="137">
        <f>COUNTIFS(Severity,$B1599,SLA_Breach,"&lt;&gt;Yes",Status,"&lt;&gt;Suspend",Status,"&lt;&gt;Assigned",Status,"&lt;&gt;Open",Status,"&lt;&gt;Hold&gt;",ResolvedDate,"&gt;="&amp;$C$1,ResolvedDate,"&lt;="&amp;$F$1)</f>
        <v/>
      </c>
      <c r="F1599" s="137">
        <f>COUNTIFS(Severity,$B1599,SLA_Breach,"Yes",Status,"&lt;&gt;Suspend",Status,"&lt;&gt;Assigned",Status,"&lt;&gt;Open",Status,"&lt;&gt;Hold&gt;",ResolvedDate,"&gt;="&amp;$C$1,ResolvedDate,"&lt;="&amp;$F$1)</f>
        <v/>
      </c>
      <c r="G1599" s="137">
        <f>COUNTIFS(Severity,$B1599,AssignedDate,"&gt;=01/01/2017 12:00:00 AM",AssignedDate,"&lt;="&amp;$F$1)</f>
        <v/>
      </c>
      <c r="H1599" s="177" t="n"/>
      <c r="L1599" s="57" t="n">
        <v>0</v>
      </c>
      <c r="M1599" s="57" t="n"/>
    </row>
    <row r="1600" spans="1:13">
      <c r="A1600" s="137" t="n">
        <v>1</v>
      </c>
      <c r="B1600" s="100" t="s">
        <v>525</v>
      </c>
      <c r="C1600" s="137">
        <f>COUNTIFS(Severity,$B1600,AssignedDate,"&gt;="&amp;$C$1,AssignedDate,"&lt;="&amp;$F$1)</f>
        <v/>
      </c>
      <c r="D1600" s="137">
        <f>COUNTIFS(Severity,$B1600,Status,"&lt;&gt;Suspend",Status,"&lt;&gt;Assigned",Status,"&lt;&gt;Open",Status,"&lt;&gt;Hold",ResolvedDate,"&gt;="&amp;$C$1,ResolvedDate,"&lt;="&amp;$F$1)</f>
        <v/>
      </c>
      <c r="E1600" s="137">
        <f>COUNTIFS(Severity,$B1600,SLA_Breach,"&lt;&gt;Yes",Status,"&lt;&gt;Suspend",Status,"&lt;&gt;Assigned",Status,"&lt;&gt;Open",Status,"&lt;&gt;Hold&gt;",ResolvedDate,"&gt;="&amp;$C$1,ResolvedDate,"&lt;="&amp;$F$1)</f>
        <v/>
      </c>
      <c r="F1600" s="137">
        <f>COUNTIFS(Severity,$B1600,SLA_Breach,"Yes",Status,"&lt;&gt;Suspend",Status,"&lt;&gt;Assigned",Status,"&lt;&gt;Open",Status,"&lt;&gt;Hold&gt;",ResolvedDate,"&gt;="&amp;$C$1,ResolvedDate,"&lt;="&amp;$F$1)</f>
        <v/>
      </c>
      <c r="G1600" s="137">
        <f>COUNTIFS(Severity,$B1600,AssignedDate,"&gt;=01/01/2017 12:00:00 AM",AssignedDate,"&lt;="&amp;$F$1)</f>
        <v/>
      </c>
      <c r="H1600" s="177" t="n"/>
      <c r="L1600" s="57" t="n">
        <v>0</v>
      </c>
      <c r="M1600" s="57" t="n"/>
    </row>
    <row r="1601" spans="1:13">
      <c r="A1601" s="137" t="n">
        <v>1</v>
      </c>
      <c r="B1601" s="100" t="s">
        <v>525</v>
      </c>
      <c r="C1601" s="137">
        <f>COUNTIFS(Severity,$B1601,AssignedDate,"&gt;="&amp;$C$1,AssignedDate,"&lt;="&amp;$F$1)</f>
        <v/>
      </c>
      <c r="D1601" s="137">
        <f>COUNTIFS(Severity,$B1601,Status,"&lt;&gt;Suspend",Status,"&lt;&gt;Assigned",Status,"&lt;&gt;Open",Status,"&lt;&gt;Hold",ResolvedDate,"&gt;="&amp;$C$1,ResolvedDate,"&lt;="&amp;$F$1)</f>
        <v/>
      </c>
      <c r="E1601" s="137">
        <f>COUNTIFS(Severity,$B1601,SLA_Breach,"&lt;&gt;Yes",Status,"&lt;&gt;Suspend",Status,"&lt;&gt;Assigned",Status,"&lt;&gt;Open",Status,"&lt;&gt;Hold&gt;",ResolvedDate,"&gt;="&amp;$C$1,ResolvedDate,"&lt;="&amp;$F$1)</f>
        <v/>
      </c>
      <c r="F1601" s="137">
        <f>COUNTIFS(Severity,$B1601,SLA_Breach,"Yes",Status,"&lt;&gt;Suspend",Status,"&lt;&gt;Assigned",Status,"&lt;&gt;Open",Status,"&lt;&gt;Hold&gt;",ResolvedDate,"&gt;="&amp;$C$1,ResolvedDate,"&lt;="&amp;$F$1)</f>
        <v/>
      </c>
      <c r="G1601" s="137">
        <f>COUNTIFS(Severity,$B1601,AssignedDate,"&gt;=01/01/2017 12:00:00 AM",AssignedDate,"&lt;="&amp;$F$1)</f>
        <v/>
      </c>
      <c r="H1601" s="177" t="n"/>
      <c r="L1601" s="57" t="n">
        <v>0</v>
      </c>
      <c r="M1601" s="57" t="n"/>
    </row>
    <row r="1602" spans="1:13">
      <c r="A1602" s="137" t="n">
        <v>1</v>
      </c>
      <c r="B1602" s="100" t="s">
        <v>525</v>
      </c>
      <c r="C1602" s="137">
        <f>COUNTIFS(Severity,$B1602,AssignedDate,"&gt;="&amp;$C$1,AssignedDate,"&lt;="&amp;$F$1)</f>
        <v/>
      </c>
      <c r="D1602" s="137">
        <f>COUNTIFS(Severity,$B1602,Status,"&lt;&gt;Suspend",Status,"&lt;&gt;Assigned",Status,"&lt;&gt;Open",Status,"&lt;&gt;Hold",ResolvedDate,"&gt;="&amp;$C$1,ResolvedDate,"&lt;="&amp;$F$1)</f>
        <v/>
      </c>
      <c r="E1602" s="137">
        <f>COUNTIFS(Severity,$B1602,SLA_Breach,"&lt;&gt;Yes",Status,"&lt;&gt;Suspend",Status,"&lt;&gt;Assigned",Status,"&lt;&gt;Open",Status,"&lt;&gt;Hold&gt;",ResolvedDate,"&gt;="&amp;$C$1,ResolvedDate,"&lt;="&amp;$F$1)</f>
        <v/>
      </c>
      <c r="F1602" s="137">
        <f>COUNTIFS(Severity,$B1602,SLA_Breach,"Yes",Status,"&lt;&gt;Suspend",Status,"&lt;&gt;Assigned",Status,"&lt;&gt;Open",Status,"&lt;&gt;Hold&gt;",ResolvedDate,"&gt;="&amp;$C$1,ResolvedDate,"&lt;="&amp;$F$1)</f>
        <v/>
      </c>
      <c r="G1602" s="137">
        <f>COUNTIFS(Severity,$B1602,AssignedDate,"&gt;=01/01/2017 12:00:00 AM",AssignedDate,"&lt;="&amp;$F$1)</f>
        <v/>
      </c>
      <c r="H1602" s="177" t="n"/>
      <c r="L1602" s="57" t="n">
        <v>0</v>
      </c>
      <c r="M1602" s="57" t="n"/>
    </row>
    <row r="1603" spans="1:13">
      <c r="A1603" s="137" t="n">
        <v>1</v>
      </c>
      <c r="B1603" s="100" t="s">
        <v>525</v>
      </c>
      <c r="C1603" s="137">
        <f>COUNTIFS(Severity,$B1603,AssignedDate,"&gt;="&amp;$C$1,AssignedDate,"&lt;="&amp;$F$1)</f>
        <v/>
      </c>
      <c r="D1603" s="137">
        <f>COUNTIFS(Severity,$B1603,Status,"&lt;&gt;Suspend",Status,"&lt;&gt;Assigned",Status,"&lt;&gt;Open",Status,"&lt;&gt;Hold",ResolvedDate,"&gt;="&amp;$C$1,ResolvedDate,"&lt;="&amp;$F$1)</f>
        <v/>
      </c>
      <c r="E1603" s="137">
        <f>COUNTIFS(Severity,$B1603,SLA_Breach,"&lt;&gt;Yes",Status,"&lt;&gt;Suspend",Status,"&lt;&gt;Assigned",Status,"&lt;&gt;Open",Status,"&lt;&gt;Hold&gt;",ResolvedDate,"&gt;="&amp;$C$1,ResolvedDate,"&lt;="&amp;$F$1)</f>
        <v/>
      </c>
      <c r="F1603" s="137">
        <f>COUNTIFS(Severity,$B1603,SLA_Breach,"Yes",Status,"&lt;&gt;Suspend",Status,"&lt;&gt;Assigned",Status,"&lt;&gt;Open",Status,"&lt;&gt;Hold&gt;",ResolvedDate,"&gt;="&amp;$C$1,ResolvedDate,"&lt;="&amp;$F$1)</f>
        <v/>
      </c>
      <c r="G1603" s="137">
        <f>COUNTIFS(Severity,$B1603,AssignedDate,"&gt;=01/01/2017 12:00:00 AM",AssignedDate,"&lt;="&amp;$F$1)</f>
        <v/>
      </c>
      <c r="H1603" s="177" t="n"/>
      <c r="L1603" s="57" t="n">
        <v>0</v>
      </c>
      <c r="M1603" s="57" t="n"/>
    </row>
    <row r="1604" spans="1:13">
      <c r="A1604" s="137" t="n">
        <v>1</v>
      </c>
      <c r="B1604" s="100" t="s">
        <v>525</v>
      </c>
      <c r="C1604" s="137">
        <f>COUNTIFS(Severity,$B1604,AssignedDate,"&gt;="&amp;$C$1,AssignedDate,"&lt;="&amp;$F$1)</f>
        <v/>
      </c>
      <c r="D1604" s="137">
        <f>COUNTIFS(Severity,$B1604,Status,"&lt;&gt;Suspend",Status,"&lt;&gt;Assigned",Status,"&lt;&gt;Open",Status,"&lt;&gt;Hold",ResolvedDate,"&gt;="&amp;$C$1,ResolvedDate,"&lt;="&amp;$F$1)</f>
        <v/>
      </c>
      <c r="E1604" s="137">
        <f>COUNTIFS(Severity,$B1604,SLA_Breach,"&lt;&gt;Yes",Status,"&lt;&gt;Suspend",Status,"&lt;&gt;Assigned",Status,"&lt;&gt;Open",Status,"&lt;&gt;Hold&gt;",ResolvedDate,"&gt;="&amp;$C$1,ResolvedDate,"&lt;="&amp;$F$1)</f>
        <v/>
      </c>
      <c r="F1604" s="137">
        <f>COUNTIFS(Severity,$B1604,SLA_Breach,"Yes",Status,"&lt;&gt;Suspend",Status,"&lt;&gt;Assigned",Status,"&lt;&gt;Open",Status,"&lt;&gt;Hold&gt;",ResolvedDate,"&gt;="&amp;$C$1,ResolvedDate,"&lt;="&amp;$F$1)</f>
        <v/>
      </c>
      <c r="G1604" s="137">
        <f>COUNTIFS(Severity,$B1604,AssignedDate,"&gt;=01/01/2017 12:00:00 AM",AssignedDate,"&lt;="&amp;$F$1)</f>
        <v/>
      </c>
      <c r="H1604" s="177" t="n"/>
      <c r="L1604" s="57" t="n">
        <v>0</v>
      </c>
      <c r="M1604" s="57" t="n"/>
    </row>
    <row r="1605" spans="1:13">
      <c r="A1605" s="137" t="n">
        <v>1</v>
      </c>
      <c r="B1605" s="100" t="s">
        <v>525</v>
      </c>
      <c r="C1605" s="137">
        <f>COUNTIFS(Severity,$B1605,AssignedDate,"&gt;="&amp;$C$1,AssignedDate,"&lt;="&amp;$F$1)</f>
        <v/>
      </c>
      <c r="D1605" s="137">
        <f>COUNTIFS(Severity,$B1605,Status,"&lt;&gt;Suspend",Status,"&lt;&gt;Assigned",Status,"&lt;&gt;Open",Status,"&lt;&gt;Hold",ResolvedDate,"&gt;="&amp;$C$1,ResolvedDate,"&lt;="&amp;$F$1)</f>
        <v/>
      </c>
      <c r="E1605" s="137">
        <f>COUNTIFS(Severity,$B1605,SLA_Breach,"&lt;&gt;Yes",Status,"&lt;&gt;Suspend",Status,"&lt;&gt;Assigned",Status,"&lt;&gt;Open",Status,"&lt;&gt;Hold&gt;",ResolvedDate,"&gt;="&amp;$C$1,ResolvedDate,"&lt;="&amp;$F$1)</f>
        <v/>
      </c>
      <c r="F1605" s="137">
        <f>COUNTIFS(Severity,$B1605,SLA_Breach,"Yes",Status,"&lt;&gt;Suspend",Status,"&lt;&gt;Assigned",Status,"&lt;&gt;Open",Status,"&lt;&gt;Hold&gt;",ResolvedDate,"&gt;="&amp;$C$1,ResolvedDate,"&lt;="&amp;$F$1)</f>
        <v/>
      </c>
      <c r="G1605" s="137">
        <f>COUNTIFS(Severity,$B1605,AssignedDate,"&gt;=01/01/2017 12:00:00 AM",AssignedDate,"&lt;="&amp;$F$1)</f>
        <v/>
      </c>
      <c r="H1605" s="177" t="n"/>
      <c r="L1605" s="57" t="n">
        <v>0</v>
      </c>
      <c r="M1605" s="57" t="n"/>
    </row>
    <row r="1606" spans="1:13">
      <c r="A1606" s="137" t="n">
        <v>1</v>
      </c>
      <c r="B1606" s="100" t="s">
        <v>525</v>
      </c>
      <c r="C1606" s="137">
        <f>COUNTIFS(Severity,$B1606,AssignedDate,"&gt;="&amp;$C$1,AssignedDate,"&lt;="&amp;$F$1)</f>
        <v/>
      </c>
      <c r="D1606" s="137">
        <f>COUNTIFS(Severity,$B1606,Status,"&lt;&gt;Suspend",Status,"&lt;&gt;Assigned",Status,"&lt;&gt;Open",Status,"&lt;&gt;Hold",ResolvedDate,"&gt;="&amp;$C$1,ResolvedDate,"&lt;="&amp;$F$1)</f>
        <v/>
      </c>
      <c r="E1606" s="137">
        <f>COUNTIFS(Severity,$B1606,SLA_Breach,"&lt;&gt;Yes",Status,"&lt;&gt;Suspend",Status,"&lt;&gt;Assigned",Status,"&lt;&gt;Open",Status,"&lt;&gt;Hold&gt;",ResolvedDate,"&gt;="&amp;$C$1,ResolvedDate,"&lt;="&amp;$F$1)</f>
        <v/>
      </c>
      <c r="F1606" s="137">
        <f>COUNTIFS(Severity,$B1606,SLA_Breach,"Yes",Status,"&lt;&gt;Suspend",Status,"&lt;&gt;Assigned",Status,"&lt;&gt;Open",Status,"&lt;&gt;Hold&gt;",ResolvedDate,"&gt;="&amp;$C$1,ResolvedDate,"&lt;="&amp;$F$1)</f>
        <v/>
      </c>
      <c r="G1606" s="137">
        <f>COUNTIFS(Severity,$B1606,AssignedDate,"&gt;=01/01/2017 12:00:00 AM",AssignedDate,"&lt;="&amp;$F$1)</f>
        <v/>
      </c>
      <c r="H1606" s="177" t="n"/>
      <c r="L1606" s="57" t="n">
        <v>0</v>
      </c>
      <c r="M1606" s="57" t="n"/>
    </row>
    <row r="1607" spans="1:13">
      <c r="A1607" s="137" t="n">
        <v>1</v>
      </c>
      <c r="B1607" s="100" t="s">
        <v>525</v>
      </c>
      <c r="C1607" s="137">
        <f>COUNTIFS(Severity,$B1607,AssignedDate,"&gt;="&amp;$C$1,AssignedDate,"&lt;="&amp;$F$1)</f>
        <v/>
      </c>
      <c r="D1607" s="137">
        <f>COUNTIFS(Severity,$B1607,Status,"&lt;&gt;Suspend",Status,"&lt;&gt;Assigned",Status,"&lt;&gt;Open",Status,"&lt;&gt;Hold",ResolvedDate,"&gt;="&amp;$C$1,ResolvedDate,"&lt;="&amp;$F$1)</f>
        <v/>
      </c>
      <c r="E1607" s="137">
        <f>COUNTIFS(Severity,$B1607,SLA_Breach,"&lt;&gt;Yes",Status,"&lt;&gt;Suspend",Status,"&lt;&gt;Assigned",Status,"&lt;&gt;Open",Status,"&lt;&gt;Hold&gt;",ResolvedDate,"&gt;="&amp;$C$1,ResolvedDate,"&lt;="&amp;$F$1)</f>
        <v/>
      </c>
      <c r="F1607" s="137">
        <f>COUNTIFS(Severity,$B1607,SLA_Breach,"Yes",Status,"&lt;&gt;Suspend",Status,"&lt;&gt;Assigned",Status,"&lt;&gt;Open",Status,"&lt;&gt;Hold&gt;",ResolvedDate,"&gt;="&amp;$C$1,ResolvedDate,"&lt;="&amp;$F$1)</f>
        <v/>
      </c>
      <c r="G1607" s="137">
        <f>COUNTIFS(Severity,$B1607,AssignedDate,"&gt;=01/01/2017 12:00:00 AM",AssignedDate,"&lt;="&amp;$F$1)</f>
        <v/>
      </c>
      <c r="H1607" s="177" t="n"/>
      <c r="L1607" s="57" t="n">
        <v>0</v>
      </c>
      <c r="M1607" s="57" t="n"/>
    </row>
    <row r="1608" spans="1:13">
      <c r="A1608" s="137" t="n">
        <v>1</v>
      </c>
      <c r="B1608" s="100" t="s">
        <v>525</v>
      </c>
      <c r="C1608" s="137">
        <f>COUNTIFS(Severity,$B1608,AssignedDate,"&gt;="&amp;$C$1,AssignedDate,"&lt;="&amp;$F$1)</f>
        <v/>
      </c>
      <c r="D1608" s="137">
        <f>COUNTIFS(Severity,$B1608,Status,"&lt;&gt;Suspend",Status,"&lt;&gt;Assigned",Status,"&lt;&gt;Open",Status,"&lt;&gt;Hold",ResolvedDate,"&gt;="&amp;$C$1,ResolvedDate,"&lt;="&amp;$F$1)</f>
        <v/>
      </c>
      <c r="E1608" s="137">
        <f>COUNTIFS(Severity,$B1608,SLA_Breach,"&lt;&gt;Yes",Status,"&lt;&gt;Suspend",Status,"&lt;&gt;Assigned",Status,"&lt;&gt;Open",Status,"&lt;&gt;Hold&gt;",ResolvedDate,"&gt;="&amp;$C$1,ResolvedDate,"&lt;="&amp;$F$1)</f>
        <v/>
      </c>
      <c r="F1608" s="137">
        <f>COUNTIFS(Severity,$B1608,SLA_Breach,"Yes",Status,"&lt;&gt;Suspend",Status,"&lt;&gt;Assigned",Status,"&lt;&gt;Open",Status,"&lt;&gt;Hold&gt;",ResolvedDate,"&gt;="&amp;$C$1,ResolvedDate,"&lt;="&amp;$F$1)</f>
        <v/>
      </c>
      <c r="G1608" s="137">
        <f>COUNTIFS(Severity,$B1608,AssignedDate,"&gt;=01/01/2017 12:00:00 AM",AssignedDate,"&lt;="&amp;$F$1)</f>
        <v/>
      </c>
      <c r="H1608" s="177" t="n"/>
      <c r="L1608" s="57" t="n">
        <v>0</v>
      </c>
      <c r="M1608" s="57" t="n"/>
    </row>
    <row r="1609" spans="1:13">
      <c r="A1609" s="137" t="n">
        <v>1</v>
      </c>
      <c r="B1609" s="100" t="s">
        <v>525</v>
      </c>
      <c r="C1609" s="137">
        <f>COUNTIFS(Severity,$B1609,AssignedDate,"&gt;="&amp;$C$1,AssignedDate,"&lt;="&amp;$F$1)</f>
        <v/>
      </c>
      <c r="D1609" s="137">
        <f>COUNTIFS(Severity,$B1609,Status,"&lt;&gt;Suspend",Status,"&lt;&gt;Assigned",Status,"&lt;&gt;Open",Status,"&lt;&gt;Hold",ResolvedDate,"&gt;="&amp;$C$1,ResolvedDate,"&lt;="&amp;$F$1)</f>
        <v/>
      </c>
      <c r="E1609" s="137">
        <f>COUNTIFS(Severity,$B1609,SLA_Breach,"&lt;&gt;Yes",Status,"&lt;&gt;Suspend",Status,"&lt;&gt;Assigned",Status,"&lt;&gt;Open",Status,"&lt;&gt;Hold&gt;",ResolvedDate,"&gt;="&amp;$C$1,ResolvedDate,"&lt;="&amp;$F$1)</f>
        <v/>
      </c>
      <c r="F1609" s="137">
        <f>COUNTIFS(Severity,$B1609,SLA_Breach,"Yes",Status,"&lt;&gt;Suspend",Status,"&lt;&gt;Assigned",Status,"&lt;&gt;Open",Status,"&lt;&gt;Hold&gt;",ResolvedDate,"&gt;="&amp;$C$1,ResolvedDate,"&lt;="&amp;$F$1)</f>
        <v/>
      </c>
      <c r="G1609" s="137">
        <f>COUNTIFS(Severity,$B1609,AssignedDate,"&gt;=01/01/2017 12:00:00 AM",AssignedDate,"&lt;="&amp;$F$1)</f>
        <v/>
      </c>
      <c r="H1609" s="177" t="n"/>
      <c r="L1609" s="57" t="n">
        <v>0</v>
      </c>
      <c r="M1609" s="57" t="n"/>
    </row>
    <row r="1610" spans="1:13">
      <c r="A1610" s="137" t="n">
        <v>1</v>
      </c>
      <c r="B1610" s="100" t="s">
        <v>525</v>
      </c>
      <c r="C1610" s="137">
        <f>COUNTIFS(Severity,$B1610,AssignedDate,"&gt;="&amp;$C$1,AssignedDate,"&lt;="&amp;$F$1)</f>
        <v/>
      </c>
      <c r="D1610" s="137">
        <f>COUNTIFS(Severity,$B1610,Status,"&lt;&gt;Suspend",Status,"&lt;&gt;Assigned",Status,"&lt;&gt;Open",Status,"&lt;&gt;Hold",ResolvedDate,"&gt;="&amp;$C$1,ResolvedDate,"&lt;="&amp;$F$1)</f>
        <v/>
      </c>
      <c r="E1610" s="137">
        <f>COUNTIFS(Severity,$B1610,SLA_Breach,"&lt;&gt;Yes",Status,"&lt;&gt;Suspend",Status,"&lt;&gt;Assigned",Status,"&lt;&gt;Open",Status,"&lt;&gt;Hold&gt;",ResolvedDate,"&gt;="&amp;$C$1,ResolvedDate,"&lt;="&amp;$F$1)</f>
        <v/>
      </c>
      <c r="F1610" s="137">
        <f>COUNTIFS(Severity,$B1610,SLA_Breach,"Yes",Status,"&lt;&gt;Suspend",Status,"&lt;&gt;Assigned",Status,"&lt;&gt;Open",Status,"&lt;&gt;Hold&gt;",ResolvedDate,"&gt;="&amp;$C$1,ResolvedDate,"&lt;="&amp;$F$1)</f>
        <v/>
      </c>
      <c r="G1610" s="137">
        <f>COUNTIFS(Severity,$B1610,AssignedDate,"&gt;=01/01/2017 12:00:00 AM",AssignedDate,"&lt;="&amp;$F$1)</f>
        <v/>
      </c>
      <c r="H1610" s="177" t="n"/>
      <c r="L1610" s="57" t="n">
        <v>0</v>
      </c>
      <c r="M1610" s="57" t="n"/>
    </row>
    <row r="1611" spans="1:13">
      <c r="A1611" s="137" t="n">
        <v>1</v>
      </c>
      <c r="B1611" s="100" t="s">
        <v>525</v>
      </c>
      <c r="C1611" s="137">
        <f>COUNTIFS(Severity,$B1611,AssignedDate,"&gt;="&amp;$C$1,AssignedDate,"&lt;="&amp;$F$1)</f>
        <v/>
      </c>
      <c r="D1611" s="137">
        <f>COUNTIFS(Severity,$B1611,Status,"&lt;&gt;Suspend",Status,"&lt;&gt;Assigned",Status,"&lt;&gt;Open",Status,"&lt;&gt;Hold",ResolvedDate,"&gt;="&amp;$C$1,ResolvedDate,"&lt;="&amp;$F$1)</f>
        <v/>
      </c>
      <c r="E1611" s="137">
        <f>COUNTIFS(Severity,$B1611,SLA_Breach,"&lt;&gt;Yes",Status,"&lt;&gt;Suspend",Status,"&lt;&gt;Assigned",Status,"&lt;&gt;Open",Status,"&lt;&gt;Hold&gt;",ResolvedDate,"&gt;="&amp;$C$1,ResolvedDate,"&lt;="&amp;$F$1)</f>
        <v/>
      </c>
      <c r="F1611" s="137">
        <f>COUNTIFS(Severity,$B1611,SLA_Breach,"Yes",Status,"&lt;&gt;Suspend",Status,"&lt;&gt;Assigned",Status,"&lt;&gt;Open",Status,"&lt;&gt;Hold&gt;",ResolvedDate,"&gt;="&amp;$C$1,ResolvedDate,"&lt;="&amp;$F$1)</f>
        <v/>
      </c>
      <c r="G1611" s="137">
        <f>COUNTIFS(Severity,$B1611,AssignedDate,"&gt;=01/01/2017 12:00:00 AM",AssignedDate,"&lt;="&amp;$F$1)</f>
        <v/>
      </c>
      <c r="H1611" s="177" t="n"/>
      <c r="L1611" s="57" t="n">
        <v>0</v>
      </c>
      <c r="M1611" s="57" t="n"/>
    </row>
    <row r="1612" spans="1:13">
      <c r="A1612" s="137" t="n">
        <v>1</v>
      </c>
      <c r="B1612" s="100" t="s">
        <v>525</v>
      </c>
      <c r="C1612" s="137">
        <f>COUNTIFS(Severity,$B1612,AssignedDate,"&gt;="&amp;$C$1,AssignedDate,"&lt;="&amp;$F$1)</f>
        <v/>
      </c>
      <c r="D1612" s="137">
        <f>COUNTIFS(Severity,$B1612,Status,"&lt;&gt;Suspend",Status,"&lt;&gt;Assigned",Status,"&lt;&gt;Open",Status,"&lt;&gt;Hold",ResolvedDate,"&gt;="&amp;$C$1,ResolvedDate,"&lt;="&amp;$F$1)</f>
        <v/>
      </c>
      <c r="E1612" s="137">
        <f>COUNTIFS(Severity,$B1612,SLA_Breach,"&lt;&gt;Yes",Status,"&lt;&gt;Suspend",Status,"&lt;&gt;Assigned",Status,"&lt;&gt;Open",Status,"&lt;&gt;Hold&gt;",ResolvedDate,"&gt;="&amp;$C$1,ResolvedDate,"&lt;="&amp;$F$1)</f>
        <v/>
      </c>
      <c r="F1612" s="137">
        <f>COUNTIFS(Severity,$B1612,SLA_Breach,"Yes",Status,"&lt;&gt;Suspend",Status,"&lt;&gt;Assigned",Status,"&lt;&gt;Open",Status,"&lt;&gt;Hold&gt;",ResolvedDate,"&gt;="&amp;$C$1,ResolvedDate,"&lt;="&amp;$F$1)</f>
        <v/>
      </c>
      <c r="G1612" s="137">
        <f>COUNTIFS(Severity,$B1612,AssignedDate,"&gt;=01/01/2017 12:00:00 AM",AssignedDate,"&lt;="&amp;$F$1)</f>
        <v/>
      </c>
      <c r="H1612" s="177" t="n"/>
      <c r="L1612" s="57" t="n">
        <v>0</v>
      </c>
      <c r="M1612" s="57" t="n"/>
    </row>
    <row r="1613" spans="1:13">
      <c r="A1613" s="137" t="n">
        <v>1</v>
      </c>
      <c r="B1613" s="100" t="s">
        <v>525</v>
      </c>
      <c r="C1613" s="137">
        <f>COUNTIFS(Severity,$B1613,AssignedDate,"&gt;="&amp;$C$1,AssignedDate,"&lt;="&amp;$F$1)</f>
        <v/>
      </c>
      <c r="D1613" s="137">
        <f>COUNTIFS(Severity,$B1613,Status,"&lt;&gt;Suspend",Status,"&lt;&gt;Assigned",Status,"&lt;&gt;Open",Status,"&lt;&gt;Hold",ResolvedDate,"&gt;="&amp;$C$1,ResolvedDate,"&lt;="&amp;$F$1)</f>
        <v/>
      </c>
      <c r="E1613" s="137">
        <f>COUNTIFS(Severity,$B1613,SLA_Breach,"&lt;&gt;Yes",Status,"&lt;&gt;Suspend",Status,"&lt;&gt;Assigned",Status,"&lt;&gt;Open",Status,"&lt;&gt;Hold&gt;",ResolvedDate,"&gt;="&amp;$C$1,ResolvedDate,"&lt;="&amp;$F$1)</f>
        <v/>
      </c>
      <c r="F1613" s="137">
        <f>COUNTIFS(Severity,$B1613,SLA_Breach,"Yes",Status,"&lt;&gt;Suspend",Status,"&lt;&gt;Assigned",Status,"&lt;&gt;Open",Status,"&lt;&gt;Hold&gt;",ResolvedDate,"&gt;="&amp;$C$1,ResolvedDate,"&lt;="&amp;$F$1)</f>
        <v/>
      </c>
      <c r="G1613" s="137">
        <f>COUNTIFS(Severity,$B1613,AssignedDate,"&gt;=01/01/2017 12:00:00 AM",AssignedDate,"&lt;="&amp;$F$1)</f>
        <v/>
      </c>
      <c r="H1613" s="177" t="n"/>
      <c r="L1613" s="57" t="n">
        <v>0</v>
      </c>
      <c r="M1613" s="57" t="n"/>
    </row>
    <row r="1614" spans="1:13">
      <c r="A1614" s="137" t="n">
        <v>1</v>
      </c>
      <c r="B1614" s="100" t="s">
        <v>525</v>
      </c>
      <c r="C1614" s="137">
        <f>COUNTIFS(Severity,$B1614,AssignedDate,"&gt;="&amp;$C$1,AssignedDate,"&lt;="&amp;$F$1)</f>
        <v/>
      </c>
      <c r="D1614" s="137">
        <f>COUNTIFS(Severity,$B1614,Status,"&lt;&gt;Suspend",Status,"&lt;&gt;Assigned",Status,"&lt;&gt;Open",Status,"&lt;&gt;Hold",ResolvedDate,"&gt;="&amp;$C$1,ResolvedDate,"&lt;="&amp;$F$1)</f>
        <v/>
      </c>
      <c r="E1614" s="137">
        <f>COUNTIFS(Severity,$B1614,SLA_Breach,"&lt;&gt;Yes",Status,"&lt;&gt;Suspend",Status,"&lt;&gt;Assigned",Status,"&lt;&gt;Open",Status,"&lt;&gt;Hold&gt;",ResolvedDate,"&gt;="&amp;$C$1,ResolvedDate,"&lt;="&amp;$F$1)</f>
        <v/>
      </c>
      <c r="F1614" s="137">
        <f>COUNTIFS(Severity,$B1614,SLA_Breach,"Yes",Status,"&lt;&gt;Suspend",Status,"&lt;&gt;Assigned",Status,"&lt;&gt;Open",Status,"&lt;&gt;Hold&gt;",ResolvedDate,"&gt;="&amp;$C$1,ResolvedDate,"&lt;="&amp;$F$1)</f>
        <v/>
      </c>
      <c r="G1614" s="137">
        <f>COUNTIFS(Severity,$B1614,AssignedDate,"&gt;=01/01/2017 12:00:00 AM",AssignedDate,"&lt;="&amp;$F$1)</f>
        <v/>
      </c>
      <c r="H1614" s="177" t="n"/>
      <c r="L1614" s="57" t="n">
        <v>0</v>
      </c>
      <c r="M1614" s="57" t="n"/>
    </row>
    <row r="1615" spans="1:13">
      <c r="A1615" s="137" t="n">
        <v>1</v>
      </c>
      <c r="B1615" s="100" t="s">
        <v>525</v>
      </c>
      <c r="C1615" s="137">
        <f>COUNTIFS(Severity,$B1615,AssignedDate,"&gt;="&amp;$C$1,AssignedDate,"&lt;="&amp;$F$1)</f>
        <v/>
      </c>
      <c r="D1615" s="137">
        <f>COUNTIFS(Severity,$B1615,Status,"&lt;&gt;Suspend",Status,"&lt;&gt;Assigned",Status,"&lt;&gt;Open",Status,"&lt;&gt;Hold",ResolvedDate,"&gt;="&amp;$C$1,ResolvedDate,"&lt;="&amp;$F$1)</f>
        <v/>
      </c>
      <c r="E1615" s="137">
        <f>COUNTIFS(Severity,$B1615,SLA_Breach,"&lt;&gt;Yes",Status,"&lt;&gt;Suspend",Status,"&lt;&gt;Assigned",Status,"&lt;&gt;Open",Status,"&lt;&gt;Hold&gt;",ResolvedDate,"&gt;="&amp;$C$1,ResolvedDate,"&lt;="&amp;$F$1)</f>
        <v/>
      </c>
      <c r="F1615" s="137">
        <f>COUNTIFS(Severity,$B1615,SLA_Breach,"Yes",Status,"&lt;&gt;Suspend",Status,"&lt;&gt;Assigned",Status,"&lt;&gt;Open",Status,"&lt;&gt;Hold&gt;",ResolvedDate,"&gt;="&amp;$C$1,ResolvedDate,"&lt;="&amp;$F$1)</f>
        <v/>
      </c>
      <c r="G1615" s="137">
        <f>COUNTIFS(Severity,$B1615,AssignedDate,"&gt;=01/01/2017 12:00:00 AM",AssignedDate,"&lt;="&amp;$F$1)</f>
        <v/>
      </c>
      <c r="H1615" s="177" t="n"/>
      <c r="L1615" s="57" t="n">
        <v>0</v>
      </c>
      <c r="M1615" s="57" t="n"/>
    </row>
    <row r="1616" spans="1:13">
      <c r="A1616" s="137" t="n">
        <v>1</v>
      </c>
      <c r="B1616" s="100" t="s">
        <v>525</v>
      </c>
      <c r="C1616" s="137">
        <f>COUNTIFS(Severity,$B1616,AssignedDate,"&gt;="&amp;$C$1,AssignedDate,"&lt;="&amp;$F$1)</f>
        <v/>
      </c>
      <c r="D1616" s="137">
        <f>COUNTIFS(Severity,$B1616,Status,"&lt;&gt;Suspend",Status,"&lt;&gt;Assigned",Status,"&lt;&gt;Open",Status,"&lt;&gt;Hold",ResolvedDate,"&gt;="&amp;$C$1,ResolvedDate,"&lt;="&amp;$F$1)</f>
        <v/>
      </c>
      <c r="E1616" s="137">
        <f>COUNTIFS(Severity,$B1616,SLA_Breach,"&lt;&gt;Yes",Status,"&lt;&gt;Suspend",Status,"&lt;&gt;Assigned",Status,"&lt;&gt;Open",Status,"&lt;&gt;Hold&gt;",ResolvedDate,"&gt;="&amp;$C$1,ResolvedDate,"&lt;="&amp;$F$1)</f>
        <v/>
      </c>
      <c r="F1616" s="137">
        <f>COUNTIFS(Severity,$B1616,SLA_Breach,"Yes",Status,"&lt;&gt;Suspend",Status,"&lt;&gt;Assigned",Status,"&lt;&gt;Open",Status,"&lt;&gt;Hold&gt;",ResolvedDate,"&gt;="&amp;$C$1,ResolvedDate,"&lt;="&amp;$F$1)</f>
        <v/>
      </c>
      <c r="G1616" s="137">
        <f>COUNTIFS(Severity,$B1616,AssignedDate,"&gt;=01/01/2017 12:00:00 AM",AssignedDate,"&lt;="&amp;$F$1)</f>
        <v/>
      </c>
      <c r="H1616" s="177" t="n"/>
      <c r="L1616" s="57" t="n">
        <v>0</v>
      </c>
      <c r="M1616" s="57" t="n"/>
    </row>
    <row r="1617" spans="1:13">
      <c r="A1617" s="137" t="n">
        <v>1</v>
      </c>
      <c r="B1617" s="100" t="s">
        <v>525</v>
      </c>
      <c r="C1617" s="137">
        <f>COUNTIFS(Severity,$B1617,AssignedDate,"&gt;="&amp;$C$1,AssignedDate,"&lt;="&amp;$F$1)</f>
        <v/>
      </c>
      <c r="D1617" s="137">
        <f>COUNTIFS(Severity,$B1617,Status,"&lt;&gt;Suspend",Status,"&lt;&gt;Assigned",Status,"&lt;&gt;Open",Status,"&lt;&gt;Hold",ResolvedDate,"&gt;="&amp;$C$1,ResolvedDate,"&lt;="&amp;$F$1)</f>
        <v/>
      </c>
      <c r="E1617" s="137">
        <f>COUNTIFS(Severity,$B1617,SLA_Breach,"&lt;&gt;Yes",Status,"&lt;&gt;Suspend",Status,"&lt;&gt;Assigned",Status,"&lt;&gt;Open",Status,"&lt;&gt;Hold&gt;",ResolvedDate,"&gt;="&amp;$C$1,ResolvedDate,"&lt;="&amp;$F$1)</f>
        <v/>
      </c>
      <c r="F1617" s="137">
        <f>COUNTIFS(Severity,$B1617,SLA_Breach,"Yes",Status,"&lt;&gt;Suspend",Status,"&lt;&gt;Assigned",Status,"&lt;&gt;Open",Status,"&lt;&gt;Hold&gt;",ResolvedDate,"&gt;="&amp;$C$1,ResolvedDate,"&lt;="&amp;$F$1)</f>
        <v/>
      </c>
      <c r="G1617" s="137">
        <f>COUNTIFS(Severity,$B1617,AssignedDate,"&gt;=01/01/2017 12:00:00 AM",AssignedDate,"&lt;="&amp;$F$1)</f>
        <v/>
      </c>
      <c r="H1617" s="177" t="n"/>
      <c r="L1617" s="57" t="n">
        <v>0</v>
      </c>
      <c r="M1617" s="57" t="n"/>
    </row>
    <row r="1618" spans="1:13">
      <c r="A1618" s="137" t="n">
        <v>1</v>
      </c>
      <c r="B1618" s="100" t="s">
        <v>525</v>
      </c>
      <c r="C1618" s="137">
        <f>COUNTIFS(Severity,$B1618,AssignedDate,"&gt;="&amp;$C$1,AssignedDate,"&lt;="&amp;$F$1)</f>
        <v/>
      </c>
      <c r="D1618" s="137">
        <f>COUNTIFS(Severity,$B1618,Status,"&lt;&gt;Suspend",Status,"&lt;&gt;Assigned",Status,"&lt;&gt;Open",Status,"&lt;&gt;Hold",ResolvedDate,"&gt;="&amp;$C$1,ResolvedDate,"&lt;="&amp;$F$1)</f>
        <v/>
      </c>
      <c r="E1618" s="137">
        <f>COUNTIFS(Severity,$B1618,SLA_Breach,"&lt;&gt;Yes",Status,"&lt;&gt;Suspend",Status,"&lt;&gt;Assigned",Status,"&lt;&gt;Open",Status,"&lt;&gt;Hold&gt;",ResolvedDate,"&gt;="&amp;$C$1,ResolvedDate,"&lt;="&amp;$F$1)</f>
        <v/>
      </c>
      <c r="F1618" s="137">
        <f>COUNTIFS(Severity,$B1618,SLA_Breach,"Yes",Status,"&lt;&gt;Suspend",Status,"&lt;&gt;Assigned",Status,"&lt;&gt;Open",Status,"&lt;&gt;Hold&gt;",ResolvedDate,"&gt;="&amp;$C$1,ResolvedDate,"&lt;="&amp;$F$1)</f>
        <v/>
      </c>
      <c r="G1618" s="137">
        <f>COUNTIFS(Severity,$B1618,AssignedDate,"&gt;=01/01/2017 12:00:00 AM",AssignedDate,"&lt;="&amp;$F$1)</f>
        <v/>
      </c>
      <c r="H1618" s="177" t="n"/>
      <c r="L1618" s="57" t="n">
        <v>0</v>
      </c>
      <c r="M1618" s="57" t="n"/>
    </row>
    <row r="1619" spans="1:13">
      <c r="A1619" s="137" t="n">
        <v>1</v>
      </c>
      <c r="B1619" s="100" t="s">
        <v>525</v>
      </c>
      <c r="C1619" s="137">
        <f>COUNTIFS(Severity,$B1619,AssignedDate,"&gt;="&amp;$C$1,AssignedDate,"&lt;="&amp;$F$1)</f>
        <v/>
      </c>
      <c r="D1619" s="137">
        <f>COUNTIFS(Severity,$B1619,Status,"&lt;&gt;Suspend",Status,"&lt;&gt;Assigned",Status,"&lt;&gt;Open",Status,"&lt;&gt;Hold",ResolvedDate,"&gt;="&amp;$C$1,ResolvedDate,"&lt;="&amp;$F$1)</f>
        <v/>
      </c>
      <c r="E1619" s="137">
        <f>COUNTIFS(Severity,$B1619,SLA_Breach,"&lt;&gt;Yes",Status,"&lt;&gt;Suspend",Status,"&lt;&gt;Assigned",Status,"&lt;&gt;Open",Status,"&lt;&gt;Hold&gt;",ResolvedDate,"&gt;="&amp;$C$1,ResolvedDate,"&lt;="&amp;$F$1)</f>
        <v/>
      </c>
      <c r="F1619" s="137">
        <f>COUNTIFS(Severity,$B1619,SLA_Breach,"Yes",Status,"&lt;&gt;Suspend",Status,"&lt;&gt;Assigned",Status,"&lt;&gt;Open",Status,"&lt;&gt;Hold&gt;",ResolvedDate,"&gt;="&amp;$C$1,ResolvedDate,"&lt;="&amp;$F$1)</f>
        <v/>
      </c>
      <c r="G1619" s="137">
        <f>COUNTIFS(Severity,$B1619,AssignedDate,"&gt;=01/01/2017 12:00:00 AM",AssignedDate,"&lt;="&amp;$F$1)</f>
        <v/>
      </c>
      <c r="H1619" s="177" t="n"/>
      <c r="L1619" s="57" t="n">
        <v>0</v>
      </c>
      <c r="M1619" s="57" t="n"/>
    </row>
    <row r="1620" spans="1:13">
      <c r="A1620" s="137" t="n">
        <v>1</v>
      </c>
      <c r="B1620" s="100" t="s">
        <v>525</v>
      </c>
      <c r="C1620" s="137">
        <f>COUNTIFS(Severity,$B1620,AssignedDate,"&gt;="&amp;$C$1,AssignedDate,"&lt;="&amp;$F$1)</f>
        <v/>
      </c>
      <c r="D1620" s="137">
        <f>COUNTIFS(Severity,$B1620,Status,"&lt;&gt;Suspend",Status,"&lt;&gt;Assigned",Status,"&lt;&gt;Open",Status,"&lt;&gt;Hold",ResolvedDate,"&gt;="&amp;$C$1,ResolvedDate,"&lt;="&amp;$F$1)</f>
        <v/>
      </c>
      <c r="E1620" s="137">
        <f>COUNTIFS(Severity,$B1620,SLA_Breach,"&lt;&gt;Yes",Status,"&lt;&gt;Suspend",Status,"&lt;&gt;Assigned",Status,"&lt;&gt;Open",Status,"&lt;&gt;Hold&gt;",ResolvedDate,"&gt;="&amp;$C$1,ResolvedDate,"&lt;="&amp;$F$1)</f>
        <v/>
      </c>
      <c r="F1620" s="137">
        <f>COUNTIFS(Severity,$B1620,SLA_Breach,"Yes",Status,"&lt;&gt;Suspend",Status,"&lt;&gt;Assigned",Status,"&lt;&gt;Open",Status,"&lt;&gt;Hold&gt;",ResolvedDate,"&gt;="&amp;$C$1,ResolvedDate,"&lt;="&amp;$F$1)</f>
        <v/>
      </c>
      <c r="G1620" s="137">
        <f>COUNTIFS(Severity,$B1620,AssignedDate,"&gt;=01/01/2017 12:00:00 AM",AssignedDate,"&lt;="&amp;$F$1)</f>
        <v/>
      </c>
      <c r="H1620" s="177" t="n"/>
      <c r="L1620" s="57" t="n">
        <v>0</v>
      </c>
      <c r="M1620" s="57" t="n"/>
    </row>
    <row r="1621" spans="1:13">
      <c r="A1621" s="137" t="n">
        <v>1</v>
      </c>
      <c r="B1621" s="100" t="s">
        <v>525</v>
      </c>
      <c r="C1621" s="137">
        <f>COUNTIFS(Severity,$B1621,AssignedDate,"&gt;="&amp;$C$1,AssignedDate,"&lt;="&amp;$F$1)</f>
        <v/>
      </c>
      <c r="D1621" s="137">
        <f>COUNTIFS(Severity,$B1621,Status,"&lt;&gt;Suspend",Status,"&lt;&gt;Assigned",Status,"&lt;&gt;Open",Status,"&lt;&gt;Hold",ResolvedDate,"&gt;="&amp;$C$1,ResolvedDate,"&lt;="&amp;$F$1)</f>
        <v/>
      </c>
      <c r="E1621" s="137">
        <f>COUNTIFS(Severity,$B1621,SLA_Breach,"&lt;&gt;Yes",Status,"&lt;&gt;Suspend",Status,"&lt;&gt;Assigned",Status,"&lt;&gt;Open",Status,"&lt;&gt;Hold&gt;",ResolvedDate,"&gt;="&amp;$C$1,ResolvedDate,"&lt;="&amp;$F$1)</f>
        <v/>
      </c>
      <c r="F1621" s="137">
        <f>COUNTIFS(Severity,$B1621,SLA_Breach,"Yes",Status,"&lt;&gt;Suspend",Status,"&lt;&gt;Assigned",Status,"&lt;&gt;Open",Status,"&lt;&gt;Hold&gt;",ResolvedDate,"&gt;="&amp;$C$1,ResolvedDate,"&lt;="&amp;$F$1)</f>
        <v/>
      </c>
      <c r="G1621" s="137">
        <f>COUNTIFS(Severity,$B1621,AssignedDate,"&gt;=01/01/2017 12:00:00 AM",AssignedDate,"&lt;="&amp;$F$1)</f>
        <v/>
      </c>
      <c r="H1621" s="177" t="n"/>
      <c r="L1621" s="57" t="n">
        <v>0</v>
      </c>
      <c r="M1621" s="57" t="n"/>
    </row>
    <row r="1622" spans="1:13">
      <c r="A1622" s="137" t="n">
        <v>1</v>
      </c>
      <c r="B1622" s="100" t="s">
        <v>525</v>
      </c>
      <c r="C1622" s="137">
        <f>COUNTIFS(Severity,$B1622,AssignedDate,"&gt;="&amp;$C$1,AssignedDate,"&lt;="&amp;$F$1)</f>
        <v/>
      </c>
      <c r="D1622" s="137">
        <f>COUNTIFS(Severity,$B1622,Status,"&lt;&gt;Suspend",Status,"&lt;&gt;Assigned",Status,"&lt;&gt;Open",Status,"&lt;&gt;Hold",ResolvedDate,"&gt;="&amp;$C$1,ResolvedDate,"&lt;="&amp;$F$1)</f>
        <v/>
      </c>
      <c r="E1622" s="137">
        <f>COUNTIFS(Severity,$B1622,SLA_Breach,"&lt;&gt;Yes",Status,"&lt;&gt;Suspend",Status,"&lt;&gt;Assigned",Status,"&lt;&gt;Open",Status,"&lt;&gt;Hold&gt;",ResolvedDate,"&gt;="&amp;$C$1,ResolvedDate,"&lt;="&amp;$F$1)</f>
        <v/>
      </c>
      <c r="F1622" s="137">
        <f>COUNTIFS(Severity,$B1622,SLA_Breach,"Yes",Status,"&lt;&gt;Suspend",Status,"&lt;&gt;Assigned",Status,"&lt;&gt;Open",Status,"&lt;&gt;Hold&gt;",ResolvedDate,"&gt;="&amp;$C$1,ResolvedDate,"&lt;="&amp;$F$1)</f>
        <v/>
      </c>
      <c r="G1622" s="137">
        <f>COUNTIFS(Severity,$B1622,AssignedDate,"&gt;=01/01/2017 12:00:00 AM",AssignedDate,"&lt;="&amp;$F$1)</f>
        <v/>
      </c>
      <c r="H1622" s="177" t="n"/>
      <c r="L1622" s="57" t="n">
        <v>0</v>
      </c>
      <c r="M1622" s="57" t="n"/>
    </row>
    <row r="1623" spans="1:13">
      <c r="A1623" s="137" t="n">
        <v>1</v>
      </c>
      <c r="B1623" s="100" t="s">
        <v>525</v>
      </c>
      <c r="C1623" s="137">
        <f>COUNTIFS(Severity,$B1623,AssignedDate,"&gt;="&amp;$C$1,AssignedDate,"&lt;="&amp;$F$1)</f>
        <v/>
      </c>
      <c r="D1623" s="137">
        <f>COUNTIFS(Severity,$B1623,Status,"&lt;&gt;Suspend",Status,"&lt;&gt;Assigned",Status,"&lt;&gt;Open",Status,"&lt;&gt;Hold",ResolvedDate,"&gt;="&amp;$C$1,ResolvedDate,"&lt;="&amp;$F$1)</f>
        <v/>
      </c>
      <c r="E1623" s="137">
        <f>COUNTIFS(Severity,$B1623,SLA_Breach,"&lt;&gt;Yes",Status,"&lt;&gt;Suspend",Status,"&lt;&gt;Assigned",Status,"&lt;&gt;Open",Status,"&lt;&gt;Hold&gt;",ResolvedDate,"&gt;="&amp;$C$1,ResolvedDate,"&lt;="&amp;$F$1)</f>
        <v/>
      </c>
      <c r="F1623" s="137">
        <f>COUNTIFS(Severity,$B1623,SLA_Breach,"Yes",Status,"&lt;&gt;Suspend",Status,"&lt;&gt;Assigned",Status,"&lt;&gt;Open",Status,"&lt;&gt;Hold&gt;",ResolvedDate,"&gt;="&amp;$C$1,ResolvedDate,"&lt;="&amp;$F$1)</f>
        <v/>
      </c>
      <c r="G1623" s="137">
        <f>COUNTIFS(Severity,$B1623,AssignedDate,"&gt;=01/01/2017 12:00:00 AM",AssignedDate,"&lt;="&amp;$F$1)</f>
        <v/>
      </c>
      <c r="H1623" s="177" t="n"/>
      <c r="L1623" s="57" t="n">
        <v>0</v>
      </c>
      <c r="M1623" s="57" t="n"/>
    </row>
    <row r="1624" spans="1:13">
      <c r="A1624" s="137" t="n">
        <v>1</v>
      </c>
      <c r="B1624" s="100" t="s">
        <v>525</v>
      </c>
      <c r="C1624" s="137">
        <f>COUNTIFS(Severity,$B1624,AssignedDate,"&gt;="&amp;$C$1,AssignedDate,"&lt;="&amp;$F$1)</f>
        <v/>
      </c>
      <c r="D1624" s="137">
        <f>COUNTIFS(Severity,$B1624,Status,"&lt;&gt;Suspend",Status,"&lt;&gt;Assigned",Status,"&lt;&gt;Open",Status,"&lt;&gt;Hold",ResolvedDate,"&gt;="&amp;$C$1,ResolvedDate,"&lt;="&amp;$F$1)</f>
        <v/>
      </c>
      <c r="E1624" s="137">
        <f>COUNTIFS(Severity,$B1624,SLA_Breach,"&lt;&gt;Yes",Status,"&lt;&gt;Suspend",Status,"&lt;&gt;Assigned",Status,"&lt;&gt;Open",Status,"&lt;&gt;Hold&gt;",ResolvedDate,"&gt;="&amp;$C$1,ResolvedDate,"&lt;="&amp;$F$1)</f>
        <v/>
      </c>
      <c r="F1624" s="137">
        <f>COUNTIFS(Severity,$B1624,SLA_Breach,"Yes",Status,"&lt;&gt;Suspend",Status,"&lt;&gt;Assigned",Status,"&lt;&gt;Open",Status,"&lt;&gt;Hold&gt;",ResolvedDate,"&gt;="&amp;$C$1,ResolvedDate,"&lt;="&amp;$F$1)</f>
        <v/>
      </c>
      <c r="G1624" s="137">
        <f>COUNTIFS(Severity,$B1624,AssignedDate,"&gt;=01/01/2017 12:00:00 AM",AssignedDate,"&lt;="&amp;$F$1)</f>
        <v/>
      </c>
      <c r="H1624" s="177" t="n"/>
      <c r="L1624" s="57" t="n">
        <v>0</v>
      </c>
      <c r="M1624" s="57" t="n"/>
    </row>
    <row r="1625" spans="1:13">
      <c r="A1625" s="137" t="n">
        <v>1</v>
      </c>
      <c r="B1625" s="100" t="s">
        <v>525</v>
      </c>
      <c r="C1625" s="137">
        <f>COUNTIFS(Severity,$B1625,AssignedDate,"&gt;="&amp;$C$1,AssignedDate,"&lt;="&amp;$F$1)</f>
        <v/>
      </c>
      <c r="D1625" s="137">
        <f>COUNTIFS(Severity,$B1625,Status,"&lt;&gt;Suspend",Status,"&lt;&gt;Assigned",Status,"&lt;&gt;Open",Status,"&lt;&gt;Hold",ResolvedDate,"&gt;="&amp;$C$1,ResolvedDate,"&lt;="&amp;$F$1)</f>
        <v/>
      </c>
      <c r="E1625" s="137">
        <f>COUNTIFS(Severity,$B1625,SLA_Breach,"&lt;&gt;Yes",Status,"&lt;&gt;Suspend",Status,"&lt;&gt;Assigned",Status,"&lt;&gt;Open",Status,"&lt;&gt;Hold&gt;",ResolvedDate,"&gt;="&amp;$C$1,ResolvedDate,"&lt;="&amp;$F$1)</f>
        <v/>
      </c>
      <c r="F1625" s="137">
        <f>COUNTIFS(Severity,$B1625,SLA_Breach,"Yes",Status,"&lt;&gt;Suspend",Status,"&lt;&gt;Assigned",Status,"&lt;&gt;Open",Status,"&lt;&gt;Hold&gt;",ResolvedDate,"&gt;="&amp;$C$1,ResolvedDate,"&lt;="&amp;$F$1)</f>
        <v/>
      </c>
      <c r="G1625" s="137">
        <f>COUNTIFS(Severity,$B1625,AssignedDate,"&gt;=01/01/2017 12:00:00 AM",AssignedDate,"&lt;="&amp;$F$1)</f>
        <v/>
      </c>
      <c r="H1625" s="177" t="n"/>
      <c r="L1625" s="57" t="n">
        <v>0</v>
      </c>
      <c r="M1625" s="57" t="n"/>
    </row>
    <row r="1626" spans="1:13">
      <c r="A1626" s="137" t="n">
        <v>1</v>
      </c>
      <c r="B1626" s="100" t="s">
        <v>525</v>
      </c>
      <c r="C1626" s="137">
        <f>COUNTIFS(Severity,$B1626,AssignedDate,"&gt;="&amp;$C$1,AssignedDate,"&lt;="&amp;$F$1)</f>
        <v/>
      </c>
      <c r="D1626" s="137">
        <f>COUNTIFS(Severity,$B1626,Status,"&lt;&gt;Suspend",Status,"&lt;&gt;Assigned",Status,"&lt;&gt;Open",Status,"&lt;&gt;Hold",ResolvedDate,"&gt;="&amp;$C$1,ResolvedDate,"&lt;="&amp;$F$1)</f>
        <v/>
      </c>
      <c r="E1626" s="137">
        <f>COUNTIFS(Severity,$B1626,SLA_Breach,"&lt;&gt;Yes",Status,"&lt;&gt;Suspend",Status,"&lt;&gt;Assigned",Status,"&lt;&gt;Open",Status,"&lt;&gt;Hold&gt;",ResolvedDate,"&gt;="&amp;$C$1,ResolvedDate,"&lt;="&amp;$F$1)</f>
        <v/>
      </c>
      <c r="F1626" s="137">
        <f>COUNTIFS(Severity,$B1626,SLA_Breach,"Yes",Status,"&lt;&gt;Suspend",Status,"&lt;&gt;Assigned",Status,"&lt;&gt;Open",Status,"&lt;&gt;Hold&gt;",ResolvedDate,"&gt;="&amp;$C$1,ResolvedDate,"&lt;="&amp;$F$1)</f>
        <v/>
      </c>
      <c r="G1626" s="137">
        <f>COUNTIFS(Severity,$B1626,AssignedDate,"&gt;=01/01/2017 12:00:00 AM",AssignedDate,"&lt;="&amp;$F$1)</f>
        <v/>
      </c>
      <c r="H1626" s="177" t="n"/>
      <c r="L1626" s="57" t="n">
        <v>0</v>
      </c>
      <c r="M1626" s="57" t="n"/>
    </row>
    <row r="1627" spans="1:13">
      <c r="A1627" s="137" t="n">
        <v>1</v>
      </c>
      <c r="B1627" s="100" t="s">
        <v>525</v>
      </c>
      <c r="C1627" s="137">
        <f>COUNTIFS(Severity,$B1627,AssignedDate,"&gt;="&amp;$C$1,AssignedDate,"&lt;="&amp;$F$1)</f>
        <v/>
      </c>
      <c r="D1627" s="137">
        <f>COUNTIFS(Severity,$B1627,Status,"&lt;&gt;Suspend",Status,"&lt;&gt;Assigned",Status,"&lt;&gt;Open",Status,"&lt;&gt;Hold",ResolvedDate,"&gt;="&amp;$C$1,ResolvedDate,"&lt;="&amp;$F$1)</f>
        <v/>
      </c>
      <c r="E1627" s="137">
        <f>COUNTIFS(Severity,$B1627,SLA_Breach,"&lt;&gt;Yes",Status,"&lt;&gt;Suspend",Status,"&lt;&gt;Assigned",Status,"&lt;&gt;Open",Status,"&lt;&gt;Hold&gt;",ResolvedDate,"&gt;="&amp;$C$1,ResolvedDate,"&lt;="&amp;$F$1)</f>
        <v/>
      </c>
      <c r="F1627" s="137">
        <f>COUNTIFS(Severity,$B1627,SLA_Breach,"Yes",Status,"&lt;&gt;Suspend",Status,"&lt;&gt;Assigned",Status,"&lt;&gt;Open",Status,"&lt;&gt;Hold&gt;",ResolvedDate,"&gt;="&amp;$C$1,ResolvedDate,"&lt;="&amp;$F$1)</f>
        <v/>
      </c>
      <c r="G1627" s="137">
        <f>COUNTIFS(Severity,$B1627,AssignedDate,"&gt;=01/01/2017 12:00:00 AM",AssignedDate,"&lt;="&amp;$F$1)</f>
        <v/>
      </c>
      <c r="H1627" s="177" t="n"/>
      <c r="L1627" s="57" t="n">
        <v>0</v>
      </c>
      <c r="M1627" s="57" t="n"/>
    </row>
    <row r="1628" spans="1:13">
      <c r="A1628" s="137" t="n">
        <v>1</v>
      </c>
      <c r="B1628" s="100" t="s">
        <v>525</v>
      </c>
      <c r="C1628" s="137">
        <f>COUNTIFS(Severity,$B1628,AssignedDate,"&gt;="&amp;$C$1,AssignedDate,"&lt;="&amp;$F$1)</f>
        <v/>
      </c>
      <c r="D1628" s="137">
        <f>COUNTIFS(Severity,$B1628,Status,"&lt;&gt;Suspend",Status,"&lt;&gt;Assigned",Status,"&lt;&gt;Open",Status,"&lt;&gt;Hold",ResolvedDate,"&gt;="&amp;$C$1,ResolvedDate,"&lt;="&amp;$F$1)</f>
        <v/>
      </c>
      <c r="E1628" s="137">
        <f>COUNTIFS(Severity,$B1628,SLA_Breach,"&lt;&gt;Yes",Status,"&lt;&gt;Suspend",Status,"&lt;&gt;Assigned",Status,"&lt;&gt;Open",Status,"&lt;&gt;Hold&gt;",ResolvedDate,"&gt;="&amp;$C$1,ResolvedDate,"&lt;="&amp;$F$1)</f>
        <v/>
      </c>
      <c r="F1628" s="137">
        <f>COUNTIFS(Severity,$B1628,SLA_Breach,"Yes",Status,"&lt;&gt;Suspend",Status,"&lt;&gt;Assigned",Status,"&lt;&gt;Open",Status,"&lt;&gt;Hold&gt;",ResolvedDate,"&gt;="&amp;$C$1,ResolvedDate,"&lt;="&amp;$F$1)</f>
        <v/>
      </c>
      <c r="G1628" s="137">
        <f>COUNTIFS(Severity,$B1628,AssignedDate,"&gt;=01/01/2017 12:00:00 AM",AssignedDate,"&lt;="&amp;$F$1)</f>
        <v/>
      </c>
      <c r="H1628" s="177" t="n"/>
      <c r="L1628" s="57" t="n">
        <v>0</v>
      </c>
      <c r="M1628" s="57" t="n"/>
    </row>
    <row r="1629" spans="1:13">
      <c r="A1629" s="137" t="n">
        <v>1</v>
      </c>
      <c r="B1629" s="100" t="s">
        <v>525</v>
      </c>
      <c r="C1629" s="137">
        <f>COUNTIFS(Severity,$B1629,AssignedDate,"&gt;="&amp;$C$1,AssignedDate,"&lt;="&amp;$F$1)</f>
        <v/>
      </c>
      <c r="D1629" s="137">
        <f>COUNTIFS(Severity,$B1629,Status,"&lt;&gt;Suspend",Status,"&lt;&gt;Assigned",Status,"&lt;&gt;Open",Status,"&lt;&gt;Hold",ResolvedDate,"&gt;="&amp;$C$1,ResolvedDate,"&lt;="&amp;$F$1)</f>
        <v/>
      </c>
      <c r="E1629" s="137">
        <f>COUNTIFS(Severity,$B1629,SLA_Breach,"&lt;&gt;Yes",Status,"&lt;&gt;Suspend",Status,"&lt;&gt;Assigned",Status,"&lt;&gt;Open",Status,"&lt;&gt;Hold&gt;",ResolvedDate,"&gt;="&amp;$C$1,ResolvedDate,"&lt;="&amp;$F$1)</f>
        <v/>
      </c>
      <c r="F1629" s="137">
        <f>COUNTIFS(Severity,$B1629,SLA_Breach,"Yes",Status,"&lt;&gt;Suspend",Status,"&lt;&gt;Assigned",Status,"&lt;&gt;Open",Status,"&lt;&gt;Hold&gt;",ResolvedDate,"&gt;="&amp;$C$1,ResolvedDate,"&lt;="&amp;$F$1)</f>
        <v/>
      </c>
      <c r="G1629" s="137">
        <f>COUNTIFS(Severity,$B1629,AssignedDate,"&gt;=01/01/2017 12:00:00 AM",AssignedDate,"&lt;="&amp;$F$1)</f>
        <v/>
      </c>
      <c r="H1629" s="177" t="n"/>
      <c r="L1629" s="57" t="n">
        <v>0</v>
      </c>
      <c r="M1629" s="57" t="n"/>
    </row>
    <row r="1630" spans="1:13">
      <c r="A1630" s="137" t="n">
        <v>1</v>
      </c>
      <c r="B1630" s="100" t="s">
        <v>525</v>
      </c>
      <c r="C1630" s="137">
        <f>COUNTIFS(Severity,$B1630,AssignedDate,"&gt;="&amp;$C$1,AssignedDate,"&lt;="&amp;$F$1)</f>
        <v/>
      </c>
      <c r="D1630" s="137">
        <f>COUNTIFS(Severity,$B1630,Status,"&lt;&gt;Suspend",Status,"&lt;&gt;Assigned",Status,"&lt;&gt;Open",Status,"&lt;&gt;Hold",ResolvedDate,"&gt;="&amp;$C$1,ResolvedDate,"&lt;="&amp;$F$1)</f>
        <v/>
      </c>
      <c r="E1630" s="137">
        <f>COUNTIFS(Severity,$B1630,SLA_Breach,"&lt;&gt;Yes",Status,"&lt;&gt;Suspend",Status,"&lt;&gt;Assigned",Status,"&lt;&gt;Open",Status,"&lt;&gt;Hold&gt;",ResolvedDate,"&gt;="&amp;$C$1,ResolvedDate,"&lt;="&amp;$F$1)</f>
        <v/>
      </c>
      <c r="F1630" s="137">
        <f>COUNTIFS(Severity,$B1630,SLA_Breach,"Yes",Status,"&lt;&gt;Suspend",Status,"&lt;&gt;Assigned",Status,"&lt;&gt;Open",Status,"&lt;&gt;Hold&gt;",ResolvedDate,"&gt;="&amp;$C$1,ResolvedDate,"&lt;="&amp;$F$1)</f>
        <v/>
      </c>
      <c r="G1630" s="137">
        <f>COUNTIFS(Severity,$B1630,AssignedDate,"&gt;=01/01/2017 12:00:00 AM",AssignedDate,"&lt;="&amp;$F$1)</f>
        <v/>
      </c>
      <c r="H1630" s="177" t="n"/>
      <c r="L1630" s="57" t="n">
        <v>0</v>
      </c>
      <c r="M1630" s="57" t="n"/>
    </row>
    <row r="1631" spans="1:13">
      <c r="A1631" s="137" t="n">
        <v>1</v>
      </c>
      <c r="B1631" s="100" t="s">
        <v>525</v>
      </c>
      <c r="C1631" s="137">
        <f>COUNTIFS(Severity,$B1631,AssignedDate,"&gt;="&amp;$C$1,AssignedDate,"&lt;="&amp;$F$1)</f>
        <v/>
      </c>
      <c r="D1631" s="137">
        <f>COUNTIFS(Severity,$B1631,Status,"&lt;&gt;Suspend",Status,"&lt;&gt;Assigned",Status,"&lt;&gt;Open",Status,"&lt;&gt;Hold",ResolvedDate,"&gt;="&amp;$C$1,ResolvedDate,"&lt;="&amp;$F$1)</f>
        <v/>
      </c>
      <c r="E1631" s="137">
        <f>COUNTIFS(Severity,$B1631,SLA_Breach,"&lt;&gt;Yes",Status,"&lt;&gt;Suspend",Status,"&lt;&gt;Assigned",Status,"&lt;&gt;Open",Status,"&lt;&gt;Hold&gt;",ResolvedDate,"&gt;="&amp;$C$1,ResolvedDate,"&lt;="&amp;$F$1)</f>
        <v/>
      </c>
      <c r="F1631" s="137">
        <f>COUNTIFS(Severity,$B1631,SLA_Breach,"Yes",Status,"&lt;&gt;Suspend",Status,"&lt;&gt;Assigned",Status,"&lt;&gt;Open",Status,"&lt;&gt;Hold&gt;",ResolvedDate,"&gt;="&amp;$C$1,ResolvedDate,"&lt;="&amp;$F$1)</f>
        <v/>
      </c>
      <c r="G1631" s="137">
        <f>COUNTIFS(Severity,$B1631,AssignedDate,"&gt;=01/01/2017 12:00:00 AM",AssignedDate,"&lt;="&amp;$F$1)</f>
        <v/>
      </c>
      <c r="H1631" s="177" t="n"/>
      <c r="L1631" s="57" t="n">
        <v>0</v>
      </c>
      <c r="M1631" s="57" t="n"/>
    </row>
    <row r="1632" spans="1:13">
      <c r="A1632" s="137" t="n">
        <v>1</v>
      </c>
      <c r="B1632" s="100" t="s">
        <v>525</v>
      </c>
      <c r="C1632" s="137">
        <f>COUNTIFS(Severity,$B1632,AssignedDate,"&gt;="&amp;$C$1,AssignedDate,"&lt;="&amp;$F$1)</f>
        <v/>
      </c>
      <c r="D1632" s="137">
        <f>COUNTIFS(Severity,$B1632,Status,"&lt;&gt;Suspend",Status,"&lt;&gt;Assigned",Status,"&lt;&gt;Open",Status,"&lt;&gt;Hold",ResolvedDate,"&gt;="&amp;$C$1,ResolvedDate,"&lt;="&amp;$F$1)</f>
        <v/>
      </c>
      <c r="E1632" s="137">
        <f>COUNTIFS(Severity,$B1632,SLA_Breach,"&lt;&gt;Yes",Status,"&lt;&gt;Suspend",Status,"&lt;&gt;Assigned",Status,"&lt;&gt;Open",Status,"&lt;&gt;Hold&gt;",ResolvedDate,"&gt;="&amp;$C$1,ResolvedDate,"&lt;="&amp;$F$1)</f>
        <v/>
      </c>
      <c r="F1632" s="137">
        <f>COUNTIFS(Severity,$B1632,SLA_Breach,"Yes",Status,"&lt;&gt;Suspend",Status,"&lt;&gt;Assigned",Status,"&lt;&gt;Open",Status,"&lt;&gt;Hold&gt;",ResolvedDate,"&gt;="&amp;$C$1,ResolvedDate,"&lt;="&amp;$F$1)</f>
        <v/>
      </c>
      <c r="G1632" s="137">
        <f>COUNTIFS(Severity,$B1632,AssignedDate,"&gt;=01/01/2017 12:00:00 AM",AssignedDate,"&lt;="&amp;$F$1)</f>
        <v/>
      </c>
      <c r="H1632" s="177" t="n"/>
      <c r="L1632" s="57" t="n">
        <v>0</v>
      </c>
      <c r="M1632" s="57" t="n"/>
    </row>
    <row r="1633" spans="1:13">
      <c r="A1633" s="137" t="n">
        <v>1</v>
      </c>
      <c r="B1633" s="100" t="s">
        <v>525</v>
      </c>
      <c r="C1633" s="137">
        <f>COUNTIFS(Severity,$B1633,AssignedDate,"&gt;="&amp;$C$1,AssignedDate,"&lt;="&amp;$F$1)</f>
        <v/>
      </c>
      <c r="D1633" s="137">
        <f>COUNTIFS(Severity,$B1633,Status,"&lt;&gt;Suspend",Status,"&lt;&gt;Assigned",Status,"&lt;&gt;Open",Status,"&lt;&gt;Hold",ResolvedDate,"&gt;="&amp;$C$1,ResolvedDate,"&lt;="&amp;$F$1)</f>
        <v/>
      </c>
      <c r="E1633" s="137">
        <f>COUNTIFS(Severity,$B1633,SLA_Breach,"&lt;&gt;Yes",Status,"&lt;&gt;Suspend",Status,"&lt;&gt;Assigned",Status,"&lt;&gt;Open",Status,"&lt;&gt;Hold&gt;",ResolvedDate,"&gt;="&amp;$C$1,ResolvedDate,"&lt;="&amp;$F$1)</f>
        <v/>
      </c>
      <c r="F1633" s="137">
        <f>COUNTIFS(Severity,$B1633,SLA_Breach,"Yes",Status,"&lt;&gt;Suspend",Status,"&lt;&gt;Assigned",Status,"&lt;&gt;Open",Status,"&lt;&gt;Hold&gt;",ResolvedDate,"&gt;="&amp;$C$1,ResolvedDate,"&lt;="&amp;$F$1)</f>
        <v/>
      </c>
      <c r="G1633" s="137">
        <f>COUNTIFS(Severity,$B1633,AssignedDate,"&gt;=01/01/2017 12:00:00 AM",AssignedDate,"&lt;="&amp;$F$1)</f>
        <v/>
      </c>
      <c r="H1633" s="177" t="n"/>
      <c r="L1633" s="57" t="n">
        <v>0</v>
      </c>
      <c r="M1633" s="57" t="n"/>
    </row>
    <row r="1634" spans="1:13">
      <c r="A1634" s="137" t="n">
        <v>1</v>
      </c>
      <c r="B1634" s="100" t="s">
        <v>525</v>
      </c>
      <c r="C1634" s="137">
        <f>COUNTIFS(Severity,$B1634,AssignedDate,"&gt;="&amp;$C$1,AssignedDate,"&lt;="&amp;$F$1)</f>
        <v/>
      </c>
      <c r="D1634" s="137">
        <f>COUNTIFS(Severity,$B1634,Status,"&lt;&gt;Suspend",Status,"&lt;&gt;Assigned",Status,"&lt;&gt;Open",Status,"&lt;&gt;Hold",ResolvedDate,"&gt;="&amp;$C$1,ResolvedDate,"&lt;="&amp;$F$1)</f>
        <v/>
      </c>
      <c r="E1634" s="137">
        <f>COUNTIFS(Severity,$B1634,SLA_Breach,"&lt;&gt;Yes",Status,"&lt;&gt;Suspend",Status,"&lt;&gt;Assigned",Status,"&lt;&gt;Open",Status,"&lt;&gt;Hold&gt;",ResolvedDate,"&gt;="&amp;$C$1,ResolvedDate,"&lt;="&amp;$F$1)</f>
        <v/>
      </c>
      <c r="F1634" s="137">
        <f>COUNTIFS(Severity,$B1634,SLA_Breach,"Yes",Status,"&lt;&gt;Suspend",Status,"&lt;&gt;Assigned",Status,"&lt;&gt;Open",Status,"&lt;&gt;Hold&gt;",ResolvedDate,"&gt;="&amp;$C$1,ResolvedDate,"&lt;="&amp;$F$1)</f>
        <v/>
      </c>
      <c r="G1634" s="137">
        <f>COUNTIFS(Severity,$B1634,AssignedDate,"&gt;=01/01/2017 12:00:00 AM",AssignedDate,"&lt;="&amp;$F$1)</f>
        <v/>
      </c>
      <c r="H1634" s="177" t="n"/>
      <c r="L1634" s="57" t="n">
        <v>0</v>
      </c>
      <c r="M1634" s="57" t="n"/>
    </row>
    <row r="1635" spans="1:13">
      <c r="A1635" s="137" t="n">
        <v>1</v>
      </c>
      <c r="B1635" s="100" t="s">
        <v>525</v>
      </c>
      <c r="C1635" s="137">
        <f>COUNTIFS(Severity,$B1635,AssignedDate,"&gt;="&amp;$C$1,AssignedDate,"&lt;="&amp;$F$1)</f>
        <v/>
      </c>
      <c r="D1635" s="137">
        <f>COUNTIFS(Severity,$B1635,Status,"&lt;&gt;Suspend",Status,"&lt;&gt;Assigned",Status,"&lt;&gt;Open",Status,"&lt;&gt;Hold",ResolvedDate,"&gt;="&amp;$C$1,ResolvedDate,"&lt;="&amp;$F$1)</f>
        <v/>
      </c>
      <c r="E1635" s="137">
        <f>COUNTIFS(Severity,$B1635,SLA_Breach,"&lt;&gt;Yes",Status,"&lt;&gt;Suspend",Status,"&lt;&gt;Assigned",Status,"&lt;&gt;Open",Status,"&lt;&gt;Hold&gt;",ResolvedDate,"&gt;="&amp;$C$1,ResolvedDate,"&lt;="&amp;$F$1)</f>
        <v/>
      </c>
      <c r="F1635" s="137">
        <f>COUNTIFS(Severity,$B1635,SLA_Breach,"Yes",Status,"&lt;&gt;Suspend",Status,"&lt;&gt;Assigned",Status,"&lt;&gt;Open",Status,"&lt;&gt;Hold&gt;",ResolvedDate,"&gt;="&amp;$C$1,ResolvedDate,"&lt;="&amp;$F$1)</f>
        <v/>
      </c>
      <c r="G1635" s="137">
        <f>COUNTIFS(Severity,$B1635,AssignedDate,"&gt;=01/01/2017 12:00:00 AM",AssignedDate,"&lt;="&amp;$F$1)</f>
        <v/>
      </c>
      <c r="H1635" s="177" t="n"/>
      <c r="L1635" s="57" t="n">
        <v>0</v>
      </c>
      <c r="M1635" s="57" t="n"/>
    </row>
    <row r="1636" spans="1:13">
      <c r="A1636" s="137" t="n">
        <v>1</v>
      </c>
      <c r="B1636" s="100" t="s">
        <v>525</v>
      </c>
      <c r="C1636" s="137">
        <f>COUNTIFS(Severity,$B1636,AssignedDate,"&gt;="&amp;$C$1,AssignedDate,"&lt;="&amp;$F$1)</f>
        <v/>
      </c>
      <c r="D1636" s="137">
        <f>COUNTIFS(Severity,$B1636,Status,"&lt;&gt;Suspend",Status,"&lt;&gt;Assigned",Status,"&lt;&gt;Open",Status,"&lt;&gt;Hold",ResolvedDate,"&gt;="&amp;$C$1,ResolvedDate,"&lt;="&amp;$F$1)</f>
        <v/>
      </c>
      <c r="E1636" s="137">
        <f>COUNTIFS(Severity,$B1636,SLA_Breach,"&lt;&gt;Yes",Status,"&lt;&gt;Suspend",Status,"&lt;&gt;Assigned",Status,"&lt;&gt;Open",Status,"&lt;&gt;Hold&gt;",ResolvedDate,"&gt;="&amp;$C$1,ResolvedDate,"&lt;="&amp;$F$1)</f>
        <v/>
      </c>
      <c r="F1636" s="137">
        <f>COUNTIFS(Severity,$B1636,SLA_Breach,"Yes",Status,"&lt;&gt;Suspend",Status,"&lt;&gt;Assigned",Status,"&lt;&gt;Open",Status,"&lt;&gt;Hold&gt;",ResolvedDate,"&gt;="&amp;$C$1,ResolvedDate,"&lt;="&amp;$F$1)</f>
        <v/>
      </c>
      <c r="G1636" s="137">
        <f>COUNTIFS(Severity,$B1636,AssignedDate,"&gt;=01/01/2017 12:00:00 AM",AssignedDate,"&lt;="&amp;$F$1)</f>
        <v/>
      </c>
      <c r="H1636" s="177" t="n"/>
      <c r="L1636" s="57" t="n">
        <v>0</v>
      </c>
      <c r="M1636" s="57" t="n"/>
    </row>
    <row r="1637" spans="1:13">
      <c r="A1637" s="137" t="n">
        <v>1</v>
      </c>
      <c r="B1637" s="100" t="s">
        <v>525</v>
      </c>
      <c r="C1637" s="137">
        <f>COUNTIFS(Severity,$B1637,AssignedDate,"&gt;="&amp;$C$1,AssignedDate,"&lt;="&amp;$F$1)</f>
        <v/>
      </c>
      <c r="D1637" s="137">
        <f>COUNTIFS(Severity,$B1637,Status,"&lt;&gt;Suspend",Status,"&lt;&gt;Assigned",Status,"&lt;&gt;Open",Status,"&lt;&gt;Hold",ResolvedDate,"&gt;="&amp;$C$1,ResolvedDate,"&lt;="&amp;$F$1)</f>
        <v/>
      </c>
      <c r="E1637" s="137">
        <f>COUNTIFS(Severity,$B1637,SLA_Breach,"&lt;&gt;Yes",Status,"&lt;&gt;Suspend",Status,"&lt;&gt;Assigned",Status,"&lt;&gt;Open",Status,"&lt;&gt;Hold&gt;",ResolvedDate,"&gt;="&amp;$C$1,ResolvedDate,"&lt;="&amp;$F$1)</f>
        <v/>
      </c>
      <c r="F1637" s="137">
        <f>COUNTIFS(Severity,$B1637,SLA_Breach,"Yes",Status,"&lt;&gt;Suspend",Status,"&lt;&gt;Assigned",Status,"&lt;&gt;Open",Status,"&lt;&gt;Hold&gt;",ResolvedDate,"&gt;="&amp;$C$1,ResolvedDate,"&lt;="&amp;$F$1)</f>
        <v/>
      </c>
      <c r="G1637" s="137">
        <f>COUNTIFS(Severity,$B1637,AssignedDate,"&gt;=01/01/2017 12:00:00 AM",AssignedDate,"&lt;="&amp;$F$1)</f>
        <v/>
      </c>
      <c r="H1637" s="177" t="n"/>
      <c r="L1637" s="57" t="n">
        <v>0</v>
      </c>
      <c r="M1637" s="57" t="n"/>
    </row>
    <row r="1638" spans="1:13">
      <c r="A1638" s="137" t="n">
        <v>1</v>
      </c>
      <c r="B1638" s="100" t="s">
        <v>525</v>
      </c>
      <c r="C1638" s="137">
        <f>COUNTIFS(Severity,$B1638,AssignedDate,"&gt;="&amp;$C$1,AssignedDate,"&lt;="&amp;$F$1)</f>
        <v/>
      </c>
      <c r="D1638" s="137">
        <f>COUNTIFS(Severity,$B1638,Status,"&lt;&gt;Suspend",Status,"&lt;&gt;Assigned",Status,"&lt;&gt;Open",Status,"&lt;&gt;Hold",ResolvedDate,"&gt;="&amp;$C$1,ResolvedDate,"&lt;="&amp;$F$1)</f>
        <v/>
      </c>
      <c r="E1638" s="137">
        <f>COUNTIFS(Severity,$B1638,SLA_Breach,"&lt;&gt;Yes",Status,"&lt;&gt;Suspend",Status,"&lt;&gt;Assigned",Status,"&lt;&gt;Open",Status,"&lt;&gt;Hold&gt;",ResolvedDate,"&gt;="&amp;$C$1,ResolvedDate,"&lt;="&amp;$F$1)</f>
        <v/>
      </c>
      <c r="F1638" s="137">
        <f>COUNTIFS(Severity,$B1638,SLA_Breach,"Yes",Status,"&lt;&gt;Suspend",Status,"&lt;&gt;Assigned",Status,"&lt;&gt;Open",Status,"&lt;&gt;Hold&gt;",ResolvedDate,"&gt;="&amp;$C$1,ResolvedDate,"&lt;="&amp;$F$1)</f>
        <v/>
      </c>
      <c r="G1638" s="137">
        <f>COUNTIFS(Severity,$B1638,AssignedDate,"&gt;=01/01/2017 12:00:00 AM",AssignedDate,"&lt;="&amp;$F$1)</f>
        <v/>
      </c>
      <c r="H1638" s="177" t="n"/>
      <c r="L1638" s="57" t="n">
        <v>0</v>
      </c>
      <c r="M1638" s="57" t="n"/>
    </row>
    <row r="1639" spans="1:13">
      <c r="A1639" s="137" t="n">
        <v>1</v>
      </c>
      <c r="B1639" s="100" t="s">
        <v>525</v>
      </c>
      <c r="C1639" s="137">
        <f>COUNTIFS(Severity,$B1639,AssignedDate,"&gt;="&amp;$C$1,AssignedDate,"&lt;="&amp;$F$1)</f>
        <v/>
      </c>
      <c r="D1639" s="137">
        <f>COUNTIFS(Severity,$B1639,Status,"&lt;&gt;Suspend",Status,"&lt;&gt;Assigned",Status,"&lt;&gt;Open",Status,"&lt;&gt;Hold",ResolvedDate,"&gt;="&amp;$C$1,ResolvedDate,"&lt;="&amp;$F$1)</f>
        <v/>
      </c>
      <c r="E1639" s="137">
        <f>COUNTIFS(Severity,$B1639,SLA_Breach,"&lt;&gt;Yes",Status,"&lt;&gt;Suspend",Status,"&lt;&gt;Assigned",Status,"&lt;&gt;Open",Status,"&lt;&gt;Hold&gt;",ResolvedDate,"&gt;="&amp;$C$1,ResolvedDate,"&lt;="&amp;$F$1)</f>
        <v/>
      </c>
      <c r="F1639" s="137">
        <f>COUNTIFS(Severity,$B1639,SLA_Breach,"Yes",Status,"&lt;&gt;Suspend",Status,"&lt;&gt;Assigned",Status,"&lt;&gt;Open",Status,"&lt;&gt;Hold&gt;",ResolvedDate,"&gt;="&amp;$C$1,ResolvedDate,"&lt;="&amp;$F$1)</f>
        <v/>
      </c>
      <c r="G1639" s="137">
        <f>COUNTIFS(Severity,$B1639,AssignedDate,"&gt;=01/01/2017 12:00:00 AM",AssignedDate,"&lt;="&amp;$F$1)</f>
        <v/>
      </c>
      <c r="H1639" s="177" t="n"/>
      <c r="L1639" s="57" t="n">
        <v>0</v>
      </c>
      <c r="M1639" s="57" t="n"/>
    </row>
    <row r="1640" spans="1:13">
      <c r="A1640" s="137" t="n">
        <v>1</v>
      </c>
      <c r="B1640" s="100" t="s">
        <v>525</v>
      </c>
      <c r="C1640" s="137">
        <f>COUNTIFS(Severity,$B1640,AssignedDate,"&gt;="&amp;$C$1,AssignedDate,"&lt;="&amp;$F$1)</f>
        <v/>
      </c>
      <c r="D1640" s="137">
        <f>COUNTIFS(Severity,$B1640,Status,"&lt;&gt;Suspend",Status,"&lt;&gt;Assigned",Status,"&lt;&gt;Open",Status,"&lt;&gt;Hold",ResolvedDate,"&gt;="&amp;$C$1,ResolvedDate,"&lt;="&amp;$F$1)</f>
        <v/>
      </c>
      <c r="E1640" s="137">
        <f>COUNTIFS(Severity,$B1640,SLA_Breach,"&lt;&gt;Yes",Status,"&lt;&gt;Suspend",Status,"&lt;&gt;Assigned",Status,"&lt;&gt;Open",Status,"&lt;&gt;Hold&gt;",ResolvedDate,"&gt;="&amp;$C$1,ResolvedDate,"&lt;="&amp;$F$1)</f>
        <v/>
      </c>
      <c r="F1640" s="137">
        <f>COUNTIFS(Severity,$B1640,SLA_Breach,"Yes",Status,"&lt;&gt;Suspend",Status,"&lt;&gt;Assigned",Status,"&lt;&gt;Open",Status,"&lt;&gt;Hold&gt;",ResolvedDate,"&gt;="&amp;$C$1,ResolvedDate,"&lt;="&amp;$F$1)</f>
        <v/>
      </c>
      <c r="G1640" s="137">
        <f>COUNTIFS(Severity,$B1640,AssignedDate,"&gt;=01/01/2017 12:00:00 AM",AssignedDate,"&lt;="&amp;$F$1)</f>
        <v/>
      </c>
      <c r="H1640" s="177" t="n"/>
      <c r="L1640" s="57" t="n">
        <v>0</v>
      </c>
      <c r="M1640" s="57" t="n"/>
    </row>
    <row r="1641" spans="1:13">
      <c r="A1641" s="137" t="n">
        <v>1</v>
      </c>
      <c r="B1641" s="100" t="s">
        <v>525</v>
      </c>
      <c r="C1641" s="137">
        <f>COUNTIFS(Severity,$B1641,AssignedDate,"&gt;="&amp;$C$1,AssignedDate,"&lt;="&amp;$F$1)</f>
        <v/>
      </c>
      <c r="D1641" s="137">
        <f>COUNTIFS(Severity,$B1641,Status,"&lt;&gt;Suspend",Status,"&lt;&gt;Assigned",Status,"&lt;&gt;Open",Status,"&lt;&gt;Hold",ResolvedDate,"&gt;="&amp;$C$1,ResolvedDate,"&lt;="&amp;$F$1)</f>
        <v/>
      </c>
      <c r="E1641" s="137">
        <f>COUNTIFS(Severity,$B1641,SLA_Breach,"&lt;&gt;Yes",Status,"&lt;&gt;Suspend",Status,"&lt;&gt;Assigned",Status,"&lt;&gt;Open",Status,"&lt;&gt;Hold&gt;",ResolvedDate,"&gt;="&amp;$C$1,ResolvedDate,"&lt;="&amp;$F$1)</f>
        <v/>
      </c>
      <c r="F1641" s="137">
        <f>COUNTIFS(Severity,$B1641,SLA_Breach,"Yes",Status,"&lt;&gt;Suspend",Status,"&lt;&gt;Assigned",Status,"&lt;&gt;Open",Status,"&lt;&gt;Hold&gt;",ResolvedDate,"&gt;="&amp;$C$1,ResolvedDate,"&lt;="&amp;$F$1)</f>
        <v/>
      </c>
      <c r="G1641" s="137">
        <f>COUNTIFS(Severity,$B1641,AssignedDate,"&gt;=01/01/2017 12:00:00 AM",AssignedDate,"&lt;="&amp;$F$1)</f>
        <v/>
      </c>
      <c r="H1641" s="177" t="n"/>
      <c r="L1641" s="57" t="n">
        <v>0</v>
      </c>
      <c r="M1641" s="57" t="n"/>
    </row>
    <row r="1642" spans="1:13">
      <c r="A1642" s="137" t="n">
        <v>1</v>
      </c>
      <c r="B1642" s="100" t="s">
        <v>525</v>
      </c>
      <c r="C1642" s="137">
        <f>COUNTIFS(Severity,$B1642,AssignedDate,"&gt;="&amp;$C$1,AssignedDate,"&lt;="&amp;$F$1)</f>
        <v/>
      </c>
      <c r="D1642" s="137">
        <f>COUNTIFS(Severity,$B1642,Status,"&lt;&gt;Suspend",Status,"&lt;&gt;Assigned",Status,"&lt;&gt;Open",Status,"&lt;&gt;Hold",ResolvedDate,"&gt;="&amp;$C$1,ResolvedDate,"&lt;="&amp;$F$1)</f>
        <v/>
      </c>
      <c r="E1642" s="137">
        <f>COUNTIFS(Severity,$B1642,SLA_Breach,"&lt;&gt;Yes",Status,"&lt;&gt;Suspend",Status,"&lt;&gt;Assigned",Status,"&lt;&gt;Open",Status,"&lt;&gt;Hold&gt;",ResolvedDate,"&gt;="&amp;$C$1,ResolvedDate,"&lt;="&amp;$F$1)</f>
        <v/>
      </c>
      <c r="F1642" s="137">
        <f>COUNTIFS(Severity,$B1642,SLA_Breach,"Yes",Status,"&lt;&gt;Suspend",Status,"&lt;&gt;Assigned",Status,"&lt;&gt;Open",Status,"&lt;&gt;Hold&gt;",ResolvedDate,"&gt;="&amp;$C$1,ResolvedDate,"&lt;="&amp;$F$1)</f>
        <v/>
      </c>
      <c r="G1642" s="137">
        <f>COUNTIFS(Severity,$B1642,AssignedDate,"&gt;=01/01/2017 12:00:00 AM",AssignedDate,"&lt;="&amp;$F$1)</f>
        <v/>
      </c>
      <c r="H1642" s="177" t="n"/>
      <c r="L1642" s="57" t="n">
        <v>0</v>
      </c>
      <c r="M1642" s="57" t="n"/>
    </row>
    <row r="1643" spans="1:13">
      <c r="A1643" s="137" t="n">
        <v>1</v>
      </c>
      <c r="B1643" s="100" t="s">
        <v>525</v>
      </c>
      <c r="C1643" s="137">
        <f>COUNTIFS(Severity,$B1643,AssignedDate,"&gt;="&amp;$C$1,AssignedDate,"&lt;="&amp;$F$1)</f>
        <v/>
      </c>
      <c r="D1643" s="137">
        <f>COUNTIFS(Severity,$B1643,Status,"&lt;&gt;Suspend",Status,"&lt;&gt;Assigned",Status,"&lt;&gt;Open",Status,"&lt;&gt;Hold",ResolvedDate,"&gt;="&amp;$C$1,ResolvedDate,"&lt;="&amp;$F$1)</f>
        <v/>
      </c>
      <c r="E1643" s="137">
        <f>COUNTIFS(Severity,$B1643,SLA_Breach,"&lt;&gt;Yes",Status,"&lt;&gt;Suspend",Status,"&lt;&gt;Assigned",Status,"&lt;&gt;Open",Status,"&lt;&gt;Hold&gt;",ResolvedDate,"&gt;="&amp;$C$1,ResolvedDate,"&lt;="&amp;$F$1)</f>
        <v/>
      </c>
      <c r="F1643" s="137">
        <f>COUNTIFS(Severity,$B1643,SLA_Breach,"Yes",Status,"&lt;&gt;Suspend",Status,"&lt;&gt;Assigned",Status,"&lt;&gt;Open",Status,"&lt;&gt;Hold&gt;",ResolvedDate,"&gt;="&amp;$C$1,ResolvedDate,"&lt;="&amp;$F$1)</f>
        <v/>
      </c>
      <c r="G1643" s="137">
        <f>COUNTIFS(Severity,$B1643,AssignedDate,"&gt;=01/01/2017 12:00:00 AM",AssignedDate,"&lt;="&amp;$F$1)</f>
        <v/>
      </c>
      <c r="H1643" s="177" t="n"/>
      <c r="L1643" s="57" t="n">
        <v>0</v>
      </c>
      <c r="M1643" s="57" t="n"/>
    </row>
    <row r="1644" spans="1:13">
      <c r="A1644" s="137" t="n">
        <v>1</v>
      </c>
      <c r="B1644" s="100" t="s">
        <v>525</v>
      </c>
      <c r="C1644" s="137">
        <f>COUNTIFS(Severity,$B1644,AssignedDate,"&gt;="&amp;$C$1,AssignedDate,"&lt;="&amp;$F$1)</f>
        <v/>
      </c>
      <c r="D1644" s="137">
        <f>COUNTIFS(Severity,$B1644,Status,"&lt;&gt;Suspend",Status,"&lt;&gt;Assigned",Status,"&lt;&gt;Open",Status,"&lt;&gt;Hold",ResolvedDate,"&gt;="&amp;$C$1,ResolvedDate,"&lt;="&amp;$F$1)</f>
        <v/>
      </c>
      <c r="E1644" s="137">
        <f>COUNTIFS(Severity,$B1644,SLA_Breach,"&lt;&gt;Yes",Status,"&lt;&gt;Suspend",Status,"&lt;&gt;Assigned",Status,"&lt;&gt;Open",Status,"&lt;&gt;Hold&gt;",ResolvedDate,"&gt;="&amp;$C$1,ResolvedDate,"&lt;="&amp;$F$1)</f>
        <v/>
      </c>
      <c r="F1644" s="137">
        <f>COUNTIFS(Severity,$B1644,SLA_Breach,"Yes",Status,"&lt;&gt;Suspend",Status,"&lt;&gt;Assigned",Status,"&lt;&gt;Open",Status,"&lt;&gt;Hold&gt;",ResolvedDate,"&gt;="&amp;$C$1,ResolvedDate,"&lt;="&amp;$F$1)</f>
        <v/>
      </c>
      <c r="G1644" s="137">
        <f>COUNTIFS(Severity,$B1644,AssignedDate,"&gt;=01/01/2017 12:00:00 AM",AssignedDate,"&lt;="&amp;$F$1)</f>
        <v/>
      </c>
      <c r="H1644" s="177" t="n"/>
      <c r="L1644" s="57" t="n">
        <v>0</v>
      </c>
      <c r="M1644" s="57" t="n"/>
    </row>
    <row r="1645" spans="1:13">
      <c r="A1645" s="137" t="n">
        <v>1</v>
      </c>
      <c r="B1645" s="100" t="s">
        <v>525</v>
      </c>
      <c r="C1645" s="137">
        <f>COUNTIFS(Severity,$B1645,AssignedDate,"&gt;="&amp;$C$1,AssignedDate,"&lt;="&amp;$F$1)</f>
        <v/>
      </c>
      <c r="D1645" s="137">
        <f>COUNTIFS(Severity,$B1645,Status,"&lt;&gt;Suspend",Status,"&lt;&gt;Assigned",Status,"&lt;&gt;Open",Status,"&lt;&gt;Hold",ResolvedDate,"&gt;="&amp;$C$1,ResolvedDate,"&lt;="&amp;$F$1)</f>
        <v/>
      </c>
      <c r="E1645" s="137">
        <f>COUNTIFS(Severity,$B1645,SLA_Breach,"&lt;&gt;Yes",Status,"&lt;&gt;Suspend",Status,"&lt;&gt;Assigned",Status,"&lt;&gt;Open",Status,"&lt;&gt;Hold&gt;",ResolvedDate,"&gt;="&amp;$C$1,ResolvedDate,"&lt;="&amp;$F$1)</f>
        <v/>
      </c>
      <c r="F1645" s="137">
        <f>COUNTIFS(Severity,$B1645,SLA_Breach,"Yes",Status,"&lt;&gt;Suspend",Status,"&lt;&gt;Assigned",Status,"&lt;&gt;Open",Status,"&lt;&gt;Hold&gt;",ResolvedDate,"&gt;="&amp;$C$1,ResolvedDate,"&lt;="&amp;$F$1)</f>
        <v/>
      </c>
      <c r="G1645" s="137">
        <f>COUNTIFS(Severity,$B1645,AssignedDate,"&gt;=01/01/2017 12:00:00 AM",AssignedDate,"&lt;="&amp;$F$1)</f>
        <v/>
      </c>
      <c r="H1645" s="177" t="n"/>
      <c r="L1645" s="57" t="n">
        <v>0</v>
      </c>
      <c r="M1645" s="57" t="n"/>
    </row>
    <row r="1646" spans="1:13">
      <c r="A1646" s="137" t="n">
        <v>1</v>
      </c>
      <c r="B1646" s="100" t="s">
        <v>525</v>
      </c>
      <c r="C1646" s="137">
        <f>COUNTIFS(Severity,$B1646,AssignedDate,"&gt;="&amp;$C$1,AssignedDate,"&lt;="&amp;$F$1)</f>
        <v/>
      </c>
      <c r="D1646" s="137">
        <f>COUNTIFS(Severity,$B1646,Status,"&lt;&gt;Suspend",Status,"&lt;&gt;Assigned",Status,"&lt;&gt;Open",Status,"&lt;&gt;Hold",ResolvedDate,"&gt;="&amp;$C$1,ResolvedDate,"&lt;="&amp;$F$1)</f>
        <v/>
      </c>
      <c r="E1646" s="137">
        <f>COUNTIFS(Severity,$B1646,SLA_Breach,"&lt;&gt;Yes",Status,"&lt;&gt;Suspend",Status,"&lt;&gt;Assigned",Status,"&lt;&gt;Open",Status,"&lt;&gt;Hold&gt;",ResolvedDate,"&gt;="&amp;$C$1,ResolvedDate,"&lt;="&amp;$F$1)</f>
        <v/>
      </c>
      <c r="F1646" s="137">
        <f>COUNTIFS(Severity,$B1646,SLA_Breach,"Yes",Status,"&lt;&gt;Suspend",Status,"&lt;&gt;Assigned",Status,"&lt;&gt;Open",Status,"&lt;&gt;Hold&gt;",ResolvedDate,"&gt;="&amp;$C$1,ResolvedDate,"&lt;="&amp;$F$1)</f>
        <v/>
      </c>
      <c r="G1646" s="137">
        <f>COUNTIFS(Severity,$B1646,AssignedDate,"&gt;=01/01/2017 12:00:00 AM",AssignedDate,"&lt;="&amp;$F$1)</f>
        <v/>
      </c>
      <c r="H1646" s="177" t="n"/>
      <c r="L1646" s="57" t="n">
        <v>0</v>
      </c>
      <c r="M1646" s="57" t="n"/>
    </row>
    <row r="1647" spans="1:13">
      <c r="A1647" s="137" t="n">
        <v>1</v>
      </c>
      <c r="B1647" s="100" t="s">
        <v>525</v>
      </c>
      <c r="C1647" s="137">
        <f>COUNTIFS(Severity,$B1647,AssignedDate,"&gt;="&amp;$C$1,AssignedDate,"&lt;="&amp;$F$1)</f>
        <v/>
      </c>
      <c r="D1647" s="137">
        <f>COUNTIFS(Severity,$B1647,Status,"&lt;&gt;Suspend",Status,"&lt;&gt;Assigned",Status,"&lt;&gt;Open",Status,"&lt;&gt;Hold",ResolvedDate,"&gt;="&amp;$C$1,ResolvedDate,"&lt;="&amp;$F$1)</f>
        <v/>
      </c>
      <c r="E1647" s="137">
        <f>COUNTIFS(Severity,$B1647,SLA_Breach,"&lt;&gt;Yes",Status,"&lt;&gt;Suspend",Status,"&lt;&gt;Assigned",Status,"&lt;&gt;Open",Status,"&lt;&gt;Hold&gt;",ResolvedDate,"&gt;="&amp;$C$1,ResolvedDate,"&lt;="&amp;$F$1)</f>
        <v/>
      </c>
      <c r="F1647" s="137">
        <f>COUNTIFS(Severity,$B1647,SLA_Breach,"Yes",Status,"&lt;&gt;Suspend",Status,"&lt;&gt;Assigned",Status,"&lt;&gt;Open",Status,"&lt;&gt;Hold&gt;",ResolvedDate,"&gt;="&amp;$C$1,ResolvedDate,"&lt;="&amp;$F$1)</f>
        <v/>
      </c>
      <c r="G1647" s="137">
        <f>COUNTIFS(Severity,$B1647,AssignedDate,"&gt;=01/01/2017 12:00:00 AM",AssignedDate,"&lt;="&amp;$F$1)</f>
        <v/>
      </c>
      <c r="H1647" s="177" t="n"/>
      <c r="L1647" s="57" t="n">
        <v>0</v>
      </c>
      <c r="M1647" s="57" t="n"/>
    </row>
    <row r="1648" spans="1:13">
      <c r="A1648" s="137" t="n">
        <v>1</v>
      </c>
      <c r="B1648" s="100" t="s">
        <v>525</v>
      </c>
      <c r="C1648" s="137">
        <f>COUNTIFS(Severity,$B1648,AssignedDate,"&gt;="&amp;$C$1,AssignedDate,"&lt;="&amp;$F$1)</f>
        <v/>
      </c>
      <c r="D1648" s="137">
        <f>COUNTIFS(Severity,$B1648,Status,"&lt;&gt;Suspend",Status,"&lt;&gt;Assigned",Status,"&lt;&gt;Open",Status,"&lt;&gt;Hold",ResolvedDate,"&gt;="&amp;$C$1,ResolvedDate,"&lt;="&amp;$F$1)</f>
        <v/>
      </c>
      <c r="E1648" s="137">
        <f>COUNTIFS(Severity,$B1648,SLA_Breach,"&lt;&gt;Yes",Status,"&lt;&gt;Suspend",Status,"&lt;&gt;Assigned",Status,"&lt;&gt;Open",Status,"&lt;&gt;Hold&gt;",ResolvedDate,"&gt;="&amp;$C$1,ResolvedDate,"&lt;="&amp;$F$1)</f>
        <v/>
      </c>
      <c r="F1648" s="137">
        <f>COUNTIFS(Severity,$B1648,SLA_Breach,"Yes",Status,"&lt;&gt;Suspend",Status,"&lt;&gt;Assigned",Status,"&lt;&gt;Open",Status,"&lt;&gt;Hold&gt;",ResolvedDate,"&gt;="&amp;$C$1,ResolvedDate,"&lt;="&amp;$F$1)</f>
        <v/>
      </c>
      <c r="G1648" s="137">
        <f>COUNTIFS(Severity,$B1648,AssignedDate,"&gt;=01/01/2017 12:00:00 AM",AssignedDate,"&lt;="&amp;$F$1)</f>
        <v/>
      </c>
      <c r="H1648" s="177" t="n"/>
      <c r="L1648" s="57" t="n">
        <v>0</v>
      </c>
      <c r="M1648" s="57" t="n"/>
    </row>
    <row r="1649" spans="1:13">
      <c r="A1649" s="137" t="n">
        <v>1</v>
      </c>
      <c r="B1649" s="100" t="s">
        <v>525</v>
      </c>
      <c r="C1649" s="137">
        <f>COUNTIFS(Severity,$B1649,AssignedDate,"&gt;="&amp;$C$1,AssignedDate,"&lt;="&amp;$F$1)</f>
        <v/>
      </c>
      <c r="D1649" s="137">
        <f>COUNTIFS(Severity,$B1649,Status,"&lt;&gt;Suspend",Status,"&lt;&gt;Assigned",Status,"&lt;&gt;Open",Status,"&lt;&gt;Hold",ResolvedDate,"&gt;="&amp;$C$1,ResolvedDate,"&lt;="&amp;$F$1)</f>
        <v/>
      </c>
      <c r="E1649" s="137">
        <f>COUNTIFS(Severity,$B1649,SLA_Breach,"&lt;&gt;Yes",Status,"&lt;&gt;Suspend",Status,"&lt;&gt;Assigned",Status,"&lt;&gt;Open",Status,"&lt;&gt;Hold&gt;",ResolvedDate,"&gt;="&amp;$C$1,ResolvedDate,"&lt;="&amp;$F$1)</f>
        <v/>
      </c>
      <c r="F1649" s="137">
        <f>COUNTIFS(Severity,$B1649,SLA_Breach,"Yes",Status,"&lt;&gt;Suspend",Status,"&lt;&gt;Assigned",Status,"&lt;&gt;Open",Status,"&lt;&gt;Hold&gt;",ResolvedDate,"&gt;="&amp;$C$1,ResolvedDate,"&lt;="&amp;$F$1)</f>
        <v/>
      </c>
      <c r="G1649" s="137">
        <f>COUNTIFS(Severity,$B1649,AssignedDate,"&gt;=01/01/2017 12:00:00 AM",AssignedDate,"&lt;="&amp;$F$1)</f>
        <v/>
      </c>
      <c r="H1649" s="177" t="n"/>
      <c r="L1649" s="57" t="n">
        <v>0</v>
      </c>
      <c r="M1649" s="57" t="n"/>
    </row>
    <row r="1650" spans="1:13">
      <c r="A1650" s="137" t="n">
        <v>1</v>
      </c>
      <c r="B1650" s="100" t="s">
        <v>525</v>
      </c>
      <c r="C1650" s="137">
        <f>COUNTIFS(Severity,$B1650,AssignedDate,"&gt;="&amp;$C$1,AssignedDate,"&lt;="&amp;$F$1)</f>
        <v/>
      </c>
      <c r="D1650" s="137">
        <f>COUNTIFS(Severity,$B1650,Status,"&lt;&gt;Suspend",Status,"&lt;&gt;Assigned",Status,"&lt;&gt;Open",Status,"&lt;&gt;Hold",ResolvedDate,"&gt;="&amp;$C$1,ResolvedDate,"&lt;="&amp;$F$1)</f>
        <v/>
      </c>
      <c r="E1650" s="137">
        <f>COUNTIFS(Severity,$B1650,SLA_Breach,"&lt;&gt;Yes",Status,"&lt;&gt;Suspend",Status,"&lt;&gt;Assigned",Status,"&lt;&gt;Open",Status,"&lt;&gt;Hold&gt;",ResolvedDate,"&gt;="&amp;$C$1,ResolvedDate,"&lt;="&amp;$F$1)</f>
        <v/>
      </c>
      <c r="F1650" s="137">
        <f>COUNTIFS(Severity,$B1650,SLA_Breach,"Yes",Status,"&lt;&gt;Suspend",Status,"&lt;&gt;Assigned",Status,"&lt;&gt;Open",Status,"&lt;&gt;Hold&gt;",ResolvedDate,"&gt;="&amp;$C$1,ResolvedDate,"&lt;="&amp;$F$1)</f>
        <v/>
      </c>
      <c r="G1650" s="137">
        <f>COUNTIFS(Severity,$B1650,AssignedDate,"&gt;=01/01/2017 12:00:00 AM",AssignedDate,"&lt;="&amp;$F$1)</f>
        <v/>
      </c>
      <c r="H1650" s="177" t="n"/>
      <c r="L1650" s="57" t="n">
        <v>0</v>
      </c>
      <c r="M1650" s="57" t="n"/>
    </row>
    <row r="1651" spans="1:13">
      <c r="A1651" s="137" t="n">
        <v>1</v>
      </c>
      <c r="B1651" s="100" t="s">
        <v>525</v>
      </c>
      <c r="C1651" s="137">
        <f>COUNTIFS(Severity,$B1651,AssignedDate,"&gt;="&amp;$C$1,AssignedDate,"&lt;="&amp;$F$1)</f>
        <v/>
      </c>
      <c r="D1651" s="137">
        <f>COUNTIFS(Severity,$B1651,Status,"&lt;&gt;Suspend",Status,"&lt;&gt;Assigned",Status,"&lt;&gt;Open",Status,"&lt;&gt;Hold",ResolvedDate,"&gt;="&amp;$C$1,ResolvedDate,"&lt;="&amp;$F$1)</f>
        <v/>
      </c>
      <c r="E1651" s="137">
        <f>COUNTIFS(Severity,$B1651,SLA_Breach,"&lt;&gt;Yes",Status,"&lt;&gt;Suspend",Status,"&lt;&gt;Assigned",Status,"&lt;&gt;Open",Status,"&lt;&gt;Hold&gt;",ResolvedDate,"&gt;="&amp;$C$1,ResolvedDate,"&lt;="&amp;$F$1)</f>
        <v/>
      </c>
      <c r="F1651" s="137">
        <f>COUNTIFS(Severity,$B1651,SLA_Breach,"Yes",Status,"&lt;&gt;Suspend",Status,"&lt;&gt;Assigned",Status,"&lt;&gt;Open",Status,"&lt;&gt;Hold&gt;",ResolvedDate,"&gt;="&amp;$C$1,ResolvedDate,"&lt;="&amp;$F$1)</f>
        <v/>
      </c>
      <c r="G1651" s="137">
        <f>COUNTIFS(Severity,$B1651,AssignedDate,"&gt;=01/01/2017 12:00:00 AM",AssignedDate,"&lt;="&amp;$F$1)</f>
        <v/>
      </c>
      <c r="H1651" s="177" t="n"/>
      <c r="L1651" s="57" t="n">
        <v>0</v>
      </c>
      <c r="M1651" s="57" t="n"/>
    </row>
    <row r="1652" spans="1:13">
      <c r="A1652" s="137" t="n">
        <v>1</v>
      </c>
      <c r="B1652" s="100" t="s">
        <v>525</v>
      </c>
      <c r="C1652" s="137">
        <f>COUNTIFS(Severity,$B1652,AssignedDate,"&gt;="&amp;$C$1,AssignedDate,"&lt;="&amp;$F$1)</f>
        <v/>
      </c>
      <c r="D1652" s="137">
        <f>COUNTIFS(Severity,$B1652,Status,"&lt;&gt;Suspend",Status,"&lt;&gt;Assigned",Status,"&lt;&gt;Open",Status,"&lt;&gt;Hold",ResolvedDate,"&gt;="&amp;$C$1,ResolvedDate,"&lt;="&amp;$F$1)</f>
        <v/>
      </c>
      <c r="E1652" s="137">
        <f>COUNTIFS(Severity,$B1652,SLA_Breach,"&lt;&gt;Yes",Status,"&lt;&gt;Suspend",Status,"&lt;&gt;Assigned",Status,"&lt;&gt;Open",Status,"&lt;&gt;Hold&gt;",ResolvedDate,"&gt;="&amp;$C$1,ResolvedDate,"&lt;="&amp;$F$1)</f>
        <v/>
      </c>
      <c r="F1652" s="137">
        <f>COUNTIFS(Severity,$B1652,SLA_Breach,"Yes",Status,"&lt;&gt;Suspend",Status,"&lt;&gt;Assigned",Status,"&lt;&gt;Open",Status,"&lt;&gt;Hold&gt;",ResolvedDate,"&gt;="&amp;$C$1,ResolvedDate,"&lt;="&amp;$F$1)</f>
        <v/>
      </c>
      <c r="G1652" s="137">
        <f>COUNTIFS(Severity,$B1652,AssignedDate,"&gt;=01/01/2017 12:00:00 AM",AssignedDate,"&lt;="&amp;$F$1)</f>
        <v/>
      </c>
      <c r="H1652" s="177" t="n"/>
      <c r="L1652" s="57" t="n">
        <v>0</v>
      </c>
      <c r="M1652" s="57" t="n"/>
    </row>
    <row r="1653" spans="1:13">
      <c r="A1653" s="137" t="n">
        <v>1</v>
      </c>
      <c r="B1653" s="100" t="s">
        <v>525</v>
      </c>
      <c r="C1653" s="137">
        <f>COUNTIFS(Severity,$B1653,AssignedDate,"&gt;="&amp;$C$1,AssignedDate,"&lt;="&amp;$F$1)</f>
        <v/>
      </c>
      <c r="D1653" s="137">
        <f>COUNTIFS(Severity,$B1653,Status,"&lt;&gt;Suspend",Status,"&lt;&gt;Assigned",Status,"&lt;&gt;Open",Status,"&lt;&gt;Hold",ResolvedDate,"&gt;="&amp;$C$1,ResolvedDate,"&lt;="&amp;$F$1)</f>
        <v/>
      </c>
      <c r="E1653" s="137">
        <f>COUNTIFS(Severity,$B1653,SLA_Breach,"&lt;&gt;Yes",Status,"&lt;&gt;Suspend",Status,"&lt;&gt;Assigned",Status,"&lt;&gt;Open",Status,"&lt;&gt;Hold&gt;",ResolvedDate,"&gt;="&amp;$C$1,ResolvedDate,"&lt;="&amp;$F$1)</f>
        <v/>
      </c>
      <c r="F1653" s="137">
        <f>COUNTIFS(Severity,$B1653,SLA_Breach,"Yes",Status,"&lt;&gt;Suspend",Status,"&lt;&gt;Assigned",Status,"&lt;&gt;Open",Status,"&lt;&gt;Hold&gt;",ResolvedDate,"&gt;="&amp;$C$1,ResolvedDate,"&lt;="&amp;$F$1)</f>
        <v/>
      </c>
      <c r="G1653" s="137">
        <f>COUNTIFS(Severity,$B1653,AssignedDate,"&gt;=01/01/2017 12:00:00 AM",AssignedDate,"&lt;="&amp;$F$1)</f>
        <v/>
      </c>
      <c r="H1653" s="177" t="n"/>
      <c r="L1653" s="57" t="n">
        <v>0</v>
      </c>
      <c r="M1653" s="57" t="n"/>
    </row>
    <row r="1654" spans="1:13">
      <c r="A1654" s="137" t="n">
        <v>1</v>
      </c>
      <c r="B1654" s="100" t="s">
        <v>525</v>
      </c>
      <c r="C1654" s="137">
        <f>COUNTIFS(Severity,$B1654,AssignedDate,"&gt;="&amp;$C$1,AssignedDate,"&lt;="&amp;$F$1)</f>
        <v/>
      </c>
      <c r="D1654" s="137">
        <f>COUNTIFS(Severity,$B1654,Status,"&lt;&gt;Suspend",Status,"&lt;&gt;Assigned",Status,"&lt;&gt;Open",Status,"&lt;&gt;Hold",ResolvedDate,"&gt;="&amp;$C$1,ResolvedDate,"&lt;="&amp;$F$1)</f>
        <v/>
      </c>
      <c r="E1654" s="137">
        <f>COUNTIFS(Severity,$B1654,SLA_Breach,"&lt;&gt;Yes",Status,"&lt;&gt;Suspend",Status,"&lt;&gt;Assigned",Status,"&lt;&gt;Open",Status,"&lt;&gt;Hold&gt;",ResolvedDate,"&gt;="&amp;$C$1,ResolvedDate,"&lt;="&amp;$F$1)</f>
        <v/>
      </c>
      <c r="F1654" s="137">
        <f>COUNTIFS(Severity,$B1654,SLA_Breach,"Yes",Status,"&lt;&gt;Suspend",Status,"&lt;&gt;Assigned",Status,"&lt;&gt;Open",Status,"&lt;&gt;Hold&gt;",ResolvedDate,"&gt;="&amp;$C$1,ResolvedDate,"&lt;="&amp;$F$1)</f>
        <v/>
      </c>
      <c r="G1654" s="137">
        <f>COUNTIFS(Severity,$B1654,AssignedDate,"&gt;=01/01/2017 12:00:00 AM",AssignedDate,"&lt;="&amp;$F$1)</f>
        <v/>
      </c>
      <c r="H1654" s="177" t="n"/>
      <c r="L1654" s="57" t="n">
        <v>0</v>
      </c>
      <c r="M1654" s="57" t="n"/>
    </row>
    <row r="1655" spans="1:13">
      <c r="A1655" s="137" t="n">
        <v>1</v>
      </c>
      <c r="B1655" s="100" t="s">
        <v>525</v>
      </c>
      <c r="C1655" s="137">
        <f>COUNTIFS(Severity,$B1655,AssignedDate,"&gt;="&amp;$C$1,AssignedDate,"&lt;="&amp;$F$1)</f>
        <v/>
      </c>
      <c r="D1655" s="137">
        <f>COUNTIFS(Severity,$B1655,Status,"&lt;&gt;Suspend",Status,"&lt;&gt;Assigned",Status,"&lt;&gt;Open",Status,"&lt;&gt;Hold",ResolvedDate,"&gt;="&amp;$C$1,ResolvedDate,"&lt;="&amp;$F$1)</f>
        <v/>
      </c>
      <c r="E1655" s="137">
        <f>COUNTIFS(Severity,$B1655,SLA_Breach,"&lt;&gt;Yes",Status,"&lt;&gt;Suspend",Status,"&lt;&gt;Assigned",Status,"&lt;&gt;Open",Status,"&lt;&gt;Hold&gt;",ResolvedDate,"&gt;="&amp;$C$1,ResolvedDate,"&lt;="&amp;$F$1)</f>
        <v/>
      </c>
      <c r="F1655" s="137">
        <f>COUNTIFS(Severity,$B1655,SLA_Breach,"Yes",Status,"&lt;&gt;Suspend",Status,"&lt;&gt;Assigned",Status,"&lt;&gt;Open",Status,"&lt;&gt;Hold&gt;",ResolvedDate,"&gt;="&amp;$C$1,ResolvedDate,"&lt;="&amp;$F$1)</f>
        <v/>
      </c>
      <c r="G1655" s="137">
        <f>COUNTIFS(Severity,$B1655,AssignedDate,"&gt;=01/01/2017 12:00:00 AM",AssignedDate,"&lt;="&amp;$F$1)</f>
        <v/>
      </c>
      <c r="H1655" s="177" t="n"/>
      <c r="L1655" s="57" t="n">
        <v>0</v>
      </c>
      <c r="M1655" s="57" t="n"/>
    </row>
    <row r="1656" spans="1:13">
      <c r="A1656" s="137" t="n">
        <v>1</v>
      </c>
      <c r="B1656" s="100" t="s">
        <v>525</v>
      </c>
      <c r="C1656" s="137">
        <f>COUNTIFS(Severity,$B1656,AssignedDate,"&gt;="&amp;$C$1,AssignedDate,"&lt;="&amp;$F$1)</f>
        <v/>
      </c>
      <c r="D1656" s="137">
        <f>COUNTIFS(Severity,$B1656,Status,"&lt;&gt;Suspend",Status,"&lt;&gt;Assigned",Status,"&lt;&gt;Open",Status,"&lt;&gt;Hold",ResolvedDate,"&gt;="&amp;$C$1,ResolvedDate,"&lt;="&amp;$F$1)</f>
        <v/>
      </c>
      <c r="E1656" s="137">
        <f>COUNTIFS(Severity,$B1656,SLA_Breach,"&lt;&gt;Yes",Status,"&lt;&gt;Suspend",Status,"&lt;&gt;Assigned",Status,"&lt;&gt;Open",Status,"&lt;&gt;Hold&gt;",ResolvedDate,"&gt;="&amp;$C$1,ResolvedDate,"&lt;="&amp;$F$1)</f>
        <v/>
      </c>
      <c r="F1656" s="137">
        <f>COUNTIFS(Severity,$B1656,SLA_Breach,"Yes",Status,"&lt;&gt;Suspend",Status,"&lt;&gt;Assigned",Status,"&lt;&gt;Open",Status,"&lt;&gt;Hold&gt;",ResolvedDate,"&gt;="&amp;$C$1,ResolvedDate,"&lt;="&amp;$F$1)</f>
        <v/>
      </c>
      <c r="G1656" s="137">
        <f>COUNTIFS(Severity,$B1656,AssignedDate,"&gt;=01/01/2017 12:00:00 AM",AssignedDate,"&lt;="&amp;$F$1)</f>
        <v/>
      </c>
      <c r="H1656" s="177" t="n"/>
      <c r="L1656" s="57" t="n">
        <v>0</v>
      </c>
      <c r="M1656" s="57" t="n"/>
    </row>
    <row r="1657" spans="1:13">
      <c r="A1657" s="137" t="n">
        <v>1</v>
      </c>
      <c r="B1657" s="100" t="s">
        <v>525</v>
      </c>
      <c r="C1657" s="137">
        <f>COUNTIFS(Severity,$B1657,AssignedDate,"&gt;="&amp;$C$1,AssignedDate,"&lt;="&amp;$F$1)</f>
        <v/>
      </c>
      <c r="D1657" s="137">
        <f>COUNTIFS(Severity,$B1657,Status,"&lt;&gt;Suspend",Status,"&lt;&gt;Assigned",Status,"&lt;&gt;Open",Status,"&lt;&gt;Hold",ResolvedDate,"&gt;="&amp;$C$1,ResolvedDate,"&lt;="&amp;$F$1)</f>
        <v/>
      </c>
      <c r="E1657" s="137">
        <f>COUNTIFS(Severity,$B1657,SLA_Breach,"&lt;&gt;Yes",Status,"&lt;&gt;Suspend",Status,"&lt;&gt;Assigned",Status,"&lt;&gt;Open",Status,"&lt;&gt;Hold&gt;",ResolvedDate,"&gt;="&amp;$C$1,ResolvedDate,"&lt;="&amp;$F$1)</f>
        <v/>
      </c>
      <c r="F1657" s="137">
        <f>COUNTIFS(Severity,$B1657,SLA_Breach,"Yes",Status,"&lt;&gt;Suspend",Status,"&lt;&gt;Assigned",Status,"&lt;&gt;Open",Status,"&lt;&gt;Hold&gt;",ResolvedDate,"&gt;="&amp;$C$1,ResolvedDate,"&lt;="&amp;$F$1)</f>
        <v/>
      </c>
      <c r="G1657" s="137">
        <f>COUNTIFS(Severity,$B1657,AssignedDate,"&gt;=01/01/2017 12:00:00 AM",AssignedDate,"&lt;="&amp;$F$1)</f>
        <v/>
      </c>
      <c r="H1657" s="177" t="n"/>
      <c r="L1657" s="57" t="n">
        <v>0</v>
      </c>
      <c r="M1657" s="57" t="n"/>
    </row>
    <row r="1658" spans="1:13">
      <c r="A1658" s="137" t="n">
        <v>1</v>
      </c>
      <c r="B1658" s="100" t="s">
        <v>525</v>
      </c>
      <c r="C1658" s="137">
        <f>COUNTIFS(Severity,$B1658,AssignedDate,"&gt;="&amp;$C$1,AssignedDate,"&lt;="&amp;$F$1)</f>
        <v/>
      </c>
      <c r="D1658" s="137">
        <f>COUNTIFS(Severity,$B1658,Status,"&lt;&gt;Suspend",Status,"&lt;&gt;Assigned",Status,"&lt;&gt;Open",Status,"&lt;&gt;Hold",ResolvedDate,"&gt;="&amp;$C$1,ResolvedDate,"&lt;="&amp;$F$1)</f>
        <v/>
      </c>
      <c r="E1658" s="137">
        <f>COUNTIFS(Severity,$B1658,SLA_Breach,"&lt;&gt;Yes",Status,"&lt;&gt;Suspend",Status,"&lt;&gt;Assigned",Status,"&lt;&gt;Open",Status,"&lt;&gt;Hold&gt;",ResolvedDate,"&gt;="&amp;$C$1,ResolvedDate,"&lt;="&amp;$F$1)</f>
        <v/>
      </c>
      <c r="F1658" s="137">
        <f>COUNTIFS(Severity,$B1658,SLA_Breach,"Yes",Status,"&lt;&gt;Suspend",Status,"&lt;&gt;Assigned",Status,"&lt;&gt;Open",Status,"&lt;&gt;Hold&gt;",ResolvedDate,"&gt;="&amp;$C$1,ResolvedDate,"&lt;="&amp;$F$1)</f>
        <v/>
      </c>
      <c r="G1658" s="137">
        <f>COUNTIFS(Severity,$B1658,AssignedDate,"&gt;=01/01/2017 12:00:00 AM",AssignedDate,"&lt;="&amp;$F$1)</f>
        <v/>
      </c>
      <c r="H1658" s="177" t="n"/>
      <c r="L1658" s="57" t="n">
        <v>0</v>
      </c>
      <c r="M1658" s="57" t="n"/>
    </row>
    <row r="1659" spans="1:13">
      <c r="A1659" s="137" t="n">
        <v>1</v>
      </c>
      <c r="B1659" s="100" t="s">
        <v>525</v>
      </c>
      <c r="C1659" s="137">
        <f>COUNTIFS(Severity,$B1659,AssignedDate,"&gt;="&amp;$C$1,AssignedDate,"&lt;="&amp;$F$1)</f>
        <v/>
      </c>
      <c r="D1659" s="137">
        <f>COUNTIFS(Severity,$B1659,Status,"&lt;&gt;Suspend",Status,"&lt;&gt;Assigned",Status,"&lt;&gt;Open",Status,"&lt;&gt;Hold",ResolvedDate,"&gt;="&amp;$C$1,ResolvedDate,"&lt;="&amp;$F$1)</f>
        <v/>
      </c>
      <c r="E1659" s="137">
        <f>COUNTIFS(Severity,$B1659,SLA_Breach,"&lt;&gt;Yes",Status,"&lt;&gt;Suspend",Status,"&lt;&gt;Assigned",Status,"&lt;&gt;Open",Status,"&lt;&gt;Hold&gt;",ResolvedDate,"&gt;="&amp;$C$1,ResolvedDate,"&lt;="&amp;$F$1)</f>
        <v/>
      </c>
      <c r="F1659" s="137">
        <f>COUNTIFS(Severity,$B1659,SLA_Breach,"Yes",Status,"&lt;&gt;Suspend",Status,"&lt;&gt;Assigned",Status,"&lt;&gt;Open",Status,"&lt;&gt;Hold&gt;",ResolvedDate,"&gt;="&amp;$C$1,ResolvedDate,"&lt;="&amp;$F$1)</f>
        <v/>
      </c>
      <c r="G1659" s="137">
        <f>COUNTIFS(Severity,$B1659,AssignedDate,"&gt;=01/01/2017 12:00:00 AM",AssignedDate,"&lt;="&amp;$F$1)</f>
        <v/>
      </c>
      <c r="H1659" s="177" t="n"/>
      <c r="L1659" s="57" t="n">
        <v>0</v>
      </c>
      <c r="M1659" s="57" t="n"/>
    </row>
    <row r="1660" spans="1:13">
      <c r="A1660" s="137" t="n">
        <v>1</v>
      </c>
      <c r="B1660" s="100" t="s">
        <v>525</v>
      </c>
      <c r="C1660" s="137">
        <f>COUNTIFS(Severity,$B1660,AssignedDate,"&gt;="&amp;$C$1,AssignedDate,"&lt;="&amp;$F$1)</f>
        <v/>
      </c>
      <c r="D1660" s="137">
        <f>COUNTIFS(Severity,$B1660,Status,"&lt;&gt;Suspend",Status,"&lt;&gt;Assigned",Status,"&lt;&gt;Open",Status,"&lt;&gt;Hold",ResolvedDate,"&gt;="&amp;$C$1,ResolvedDate,"&lt;="&amp;$F$1)</f>
        <v/>
      </c>
      <c r="E1660" s="137">
        <f>COUNTIFS(Severity,$B1660,SLA_Breach,"&lt;&gt;Yes",Status,"&lt;&gt;Suspend",Status,"&lt;&gt;Assigned",Status,"&lt;&gt;Open",Status,"&lt;&gt;Hold&gt;",ResolvedDate,"&gt;="&amp;$C$1,ResolvedDate,"&lt;="&amp;$F$1)</f>
        <v/>
      </c>
      <c r="F1660" s="137">
        <f>COUNTIFS(Severity,$B1660,SLA_Breach,"Yes",Status,"&lt;&gt;Suspend",Status,"&lt;&gt;Assigned",Status,"&lt;&gt;Open",Status,"&lt;&gt;Hold&gt;",ResolvedDate,"&gt;="&amp;$C$1,ResolvedDate,"&lt;="&amp;$F$1)</f>
        <v/>
      </c>
      <c r="G1660" s="137">
        <f>COUNTIFS(Severity,$B1660,AssignedDate,"&gt;=01/01/2017 12:00:00 AM",AssignedDate,"&lt;="&amp;$F$1)</f>
        <v/>
      </c>
      <c r="H1660" s="177" t="n"/>
      <c r="L1660" s="57" t="n">
        <v>0</v>
      </c>
      <c r="M1660" s="57" t="n"/>
    </row>
    <row r="1661" spans="1:13">
      <c r="A1661" s="137" t="n">
        <v>1</v>
      </c>
      <c r="B1661" s="100" t="s">
        <v>525</v>
      </c>
      <c r="C1661" s="137">
        <f>COUNTIFS(Severity,$B1661,AssignedDate,"&gt;="&amp;$C$1,AssignedDate,"&lt;="&amp;$F$1)</f>
        <v/>
      </c>
      <c r="D1661" s="137">
        <f>COUNTIFS(Severity,$B1661,Status,"&lt;&gt;Suspend",Status,"&lt;&gt;Assigned",Status,"&lt;&gt;Open",Status,"&lt;&gt;Hold",ResolvedDate,"&gt;="&amp;$C$1,ResolvedDate,"&lt;="&amp;$F$1)</f>
        <v/>
      </c>
      <c r="E1661" s="137">
        <f>COUNTIFS(Severity,$B1661,SLA_Breach,"&lt;&gt;Yes",Status,"&lt;&gt;Suspend",Status,"&lt;&gt;Assigned",Status,"&lt;&gt;Open",Status,"&lt;&gt;Hold&gt;",ResolvedDate,"&gt;="&amp;$C$1,ResolvedDate,"&lt;="&amp;$F$1)</f>
        <v/>
      </c>
      <c r="F1661" s="137">
        <f>COUNTIFS(Severity,$B1661,SLA_Breach,"Yes",Status,"&lt;&gt;Suspend",Status,"&lt;&gt;Assigned",Status,"&lt;&gt;Open",Status,"&lt;&gt;Hold&gt;",ResolvedDate,"&gt;="&amp;$C$1,ResolvedDate,"&lt;="&amp;$F$1)</f>
        <v/>
      </c>
      <c r="G1661" s="137">
        <f>COUNTIFS(Severity,$B1661,AssignedDate,"&gt;=01/01/2017 12:00:00 AM",AssignedDate,"&lt;="&amp;$F$1)</f>
        <v/>
      </c>
      <c r="H1661" s="177" t="n"/>
      <c r="L1661" s="57" t="n">
        <v>0</v>
      </c>
      <c r="M1661" s="57" t="n"/>
    </row>
    <row r="1662" spans="1:13">
      <c r="A1662" s="137" t="n">
        <v>1</v>
      </c>
      <c r="B1662" s="100" t="s">
        <v>525</v>
      </c>
      <c r="C1662" s="137">
        <f>COUNTIFS(Severity,$B1662,AssignedDate,"&gt;="&amp;$C$1,AssignedDate,"&lt;="&amp;$F$1)</f>
        <v/>
      </c>
      <c r="D1662" s="137">
        <f>COUNTIFS(Severity,$B1662,Status,"&lt;&gt;Suspend",Status,"&lt;&gt;Assigned",Status,"&lt;&gt;Open",Status,"&lt;&gt;Hold",ResolvedDate,"&gt;="&amp;$C$1,ResolvedDate,"&lt;="&amp;$F$1)</f>
        <v/>
      </c>
      <c r="E1662" s="137">
        <f>COUNTIFS(Severity,$B1662,SLA_Breach,"&lt;&gt;Yes",Status,"&lt;&gt;Suspend",Status,"&lt;&gt;Assigned",Status,"&lt;&gt;Open",Status,"&lt;&gt;Hold&gt;",ResolvedDate,"&gt;="&amp;$C$1,ResolvedDate,"&lt;="&amp;$F$1)</f>
        <v/>
      </c>
      <c r="F1662" s="137">
        <f>COUNTIFS(Severity,$B1662,SLA_Breach,"Yes",Status,"&lt;&gt;Suspend",Status,"&lt;&gt;Assigned",Status,"&lt;&gt;Open",Status,"&lt;&gt;Hold&gt;",ResolvedDate,"&gt;="&amp;$C$1,ResolvedDate,"&lt;="&amp;$F$1)</f>
        <v/>
      </c>
      <c r="G1662" s="137">
        <f>COUNTIFS(Severity,$B1662,AssignedDate,"&gt;=01/01/2017 12:00:00 AM",AssignedDate,"&lt;="&amp;$F$1)</f>
        <v/>
      </c>
      <c r="H1662" s="177" t="n"/>
      <c r="L1662" s="57" t="n">
        <v>0</v>
      </c>
      <c r="M1662" s="57" t="n"/>
    </row>
    <row r="1663" spans="1:13">
      <c r="A1663" s="137" t="n">
        <v>1</v>
      </c>
      <c r="B1663" s="100" t="s">
        <v>525</v>
      </c>
      <c r="C1663" s="137">
        <f>COUNTIFS(Severity,$B1663,AssignedDate,"&gt;="&amp;$C$1,AssignedDate,"&lt;="&amp;$F$1)</f>
        <v/>
      </c>
      <c r="D1663" s="137">
        <f>COUNTIFS(Severity,$B1663,Status,"&lt;&gt;Suspend",Status,"&lt;&gt;Assigned",Status,"&lt;&gt;Open",Status,"&lt;&gt;Hold",ResolvedDate,"&gt;="&amp;$C$1,ResolvedDate,"&lt;="&amp;$F$1)</f>
        <v/>
      </c>
      <c r="E1663" s="137">
        <f>COUNTIFS(Severity,$B1663,SLA_Breach,"&lt;&gt;Yes",Status,"&lt;&gt;Suspend",Status,"&lt;&gt;Assigned",Status,"&lt;&gt;Open",Status,"&lt;&gt;Hold&gt;",ResolvedDate,"&gt;="&amp;$C$1,ResolvedDate,"&lt;="&amp;$F$1)</f>
        <v/>
      </c>
      <c r="F1663" s="137">
        <f>COUNTIFS(Severity,$B1663,SLA_Breach,"Yes",Status,"&lt;&gt;Suspend",Status,"&lt;&gt;Assigned",Status,"&lt;&gt;Open",Status,"&lt;&gt;Hold&gt;",ResolvedDate,"&gt;="&amp;$C$1,ResolvedDate,"&lt;="&amp;$F$1)</f>
        <v/>
      </c>
      <c r="G1663" s="137">
        <f>COUNTIFS(Severity,$B1663,AssignedDate,"&gt;=01/01/2017 12:00:00 AM",AssignedDate,"&lt;="&amp;$F$1)</f>
        <v/>
      </c>
      <c r="H1663" s="177" t="n"/>
      <c r="L1663" s="57" t="n">
        <v>0</v>
      </c>
      <c r="M1663" s="57" t="n"/>
    </row>
    <row r="1664" spans="1:13">
      <c r="A1664" s="137" t="n">
        <v>1</v>
      </c>
      <c r="B1664" s="100" t="s">
        <v>525</v>
      </c>
      <c r="C1664" s="137">
        <f>COUNTIFS(Severity,$B1664,AssignedDate,"&gt;="&amp;$C$1,AssignedDate,"&lt;="&amp;$F$1)</f>
        <v/>
      </c>
      <c r="D1664" s="137">
        <f>COUNTIFS(Severity,$B1664,Status,"&lt;&gt;Suspend",Status,"&lt;&gt;Assigned",Status,"&lt;&gt;Open",Status,"&lt;&gt;Hold",ResolvedDate,"&gt;="&amp;$C$1,ResolvedDate,"&lt;="&amp;$F$1)</f>
        <v/>
      </c>
      <c r="E1664" s="137">
        <f>COUNTIFS(Severity,$B1664,SLA_Breach,"&lt;&gt;Yes",Status,"&lt;&gt;Suspend",Status,"&lt;&gt;Assigned",Status,"&lt;&gt;Open",Status,"&lt;&gt;Hold&gt;",ResolvedDate,"&gt;="&amp;$C$1,ResolvedDate,"&lt;="&amp;$F$1)</f>
        <v/>
      </c>
      <c r="F1664" s="137">
        <f>COUNTIFS(Severity,$B1664,SLA_Breach,"Yes",Status,"&lt;&gt;Suspend",Status,"&lt;&gt;Assigned",Status,"&lt;&gt;Open",Status,"&lt;&gt;Hold&gt;",ResolvedDate,"&gt;="&amp;$C$1,ResolvedDate,"&lt;="&amp;$F$1)</f>
        <v/>
      </c>
      <c r="G1664" s="137">
        <f>COUNTIFS(Severity,$B1664,AssignedDate,"&gt;=01/01/2017 12:00:00 AM",AssignedDate,"&lt;="&amp;$F$1)</f>
        <v/>
      </c>
      <c r="H1664" s="177" t="n"/>
      <c r="L1664" s="57" t="n">
        <v>0</v>
      </c>
      <c r="M1664" s="57" t="n"/>
    </row>
    <row r="1665" spans="1:13">
      <c r="A1665" s="137" t="n">
        <v>1</v>
      </c>
      <c r="B1665" s="100" t="s">
        <v>525</v>
      </c>
      <c r="C1665" s="137">
        <f>COUNTIFS(Severity,$B1665,AssignedDate,"&gt;="&amp;$C$1,AssignedDate,"&lt;="&amp;$F$1)</f>
        <v/>
      </c>
      <c r="D1665" s="137">
        <f>COUNTIFS(Severity,$B1665,Status,"&lt;&gt;Suspend",Status,"&lt;&gt;Assigned",Status,"&lt;&gt;Open",Status,"&lt;&gt;Hold",ResolvedDate,"&gt;="&amp;$C$1,ResolvedDate,"&lt;="&amp;$F$1)</f>
        <v/>
      </c>
      <c r="E1665" s="137">
        <f>COUNTIFS(Severity,$B1665,SLA_Breach,"&lt;&gt;Yes",Status,"&lt;&gt;Suspend",Status,"&lt;&gt;Assigned",Status,"&lt;&gt;Open",Status,"&lt;&gt;Hold&gt;",ResolvedDate,"&gt;="&amp;$C$1,ResolvedDate,"&lt;="&amp;$F$1)</f>
        <v/>
      </c>
      <c r="F1665" s="137">
        <f>COUNTIFS(Severity,$B1665,SLA_Breach,"Yes",Status,"&lt;&gt;Suspend",Status,"&lt;&gt;Assigned",Status,"&lt;&gt;Open",Status,"&lt;&gt;Hold&gt;",ResolvedDate,"&gt;="&amp;$C$1,ResolvedDate,"&lt;="&amp;$F$1)</f>
        <v/>
      </c>
      <c r="G1665" s="137">
        <f>COUNTIFS(Severity,$B1665,AssignedDate,"&gt;=01/01/2017 12:00:00 AM",AssignedDate,"&lt;="&amp;$F$1)</f>
        <v/>
      </c>
      <c r="H1665" s="177" t="n"/>
      <c r="L1665" s="57" t="n">
        <v>0</v>
      </c>
      <c r="M1665" s="57" t="n"/>
    </row>
    <row r="1666" spans="1:13">
      <c r="A1666" s="137" t="n">
        <v>1</v>
      </c>
      <c r="B1666" s="100" t="s">
        <v>525</v>
      </c>
      <c r="C1666" s="137">
        <f>COUNTIFS(Severity,$B1666,AssignedDate,"&gt;="&amp;$C$1,AssignedDate,"&lt;="&amp;$F$1)</f>
        <v/>
      </c>
      <c r="D1666" s="137">
        <f>COUNTIFS(Severity,$B1666,Status,"&lt;&gt;Suspend",Status,"&lt;&gt;Assigned",Status,"&lt;&gt;Open",Status,"&lt;&gt;Hold",ResolvedDate,"&gt;="&amp;$C$1,ResolvedDate,"&lt;="&amp;$F$1)</f>
        <v/>
      </c>
      <c r="E1666" s="137">
        <f>COUNTIFS(Severity,$B1666,SLA_Breach,"&lt;&gt;Yes",Status,"&lt;&gt;Suspend",Status,"&lt;&gt;Assigned",Status,"&lt;&gt;Open",Status,"&lt;&gt;Hold&gt;",ResolvedDate,"&gt;="&amp;$C$1,ResolvedDate,"&lt;="&amp;$F$1)</f>
        <v/>
      </c>
      <c r="F1666" s="137">
        <f>COUNTIFS(Severity,$B1666,SLA_Breach,"Yes",Status,"&lt;&gt;Suspend",Status,"&lt;&gt;Assigned",Status,"&lt;&gt;Open",Status,"&lt;&gt;Hold&gt;",ResolvedDate,"&gt;="&amp;$C$1,ResolvedDate,"&lt;="&amp;$F$1)</f>
        <v/>
      </c>
      <c r="G1666" s="137">
        <f>COUNTIFS(Severity,$B1666,AssignedDate,"&gt;=01/01/2017 12:00:00 AM",AssignedDate,"&lt;="&amp;$F$1)</f>
        <v/>
      </c>
      <c r="H1666" s="177" t="n"/>
      <c r="L1666" s="57" t="n">
        <v>0</v>
      </c>
      <c r="M1666" s="57" t="n"/>
    </row>
    <row r="1667" spans="1:13">
      <c r="A1667" s="137" t="n">
        <v>1</v>
      </c>
      <c r="B1667" s="100" t="s">
        <v>525</v>
      </c>
      <c r="C1667" s="137">
        <f>COUNTIFS(Severity,$B1667,AssignedDate,"&gt;="&amp;$C$1,AssignedDate,"&lt;="&amp;$F$1)</f>
        <v/>
      </c>
      <c r="D1667" s="137">
        <f>COUNTIFS(Severity,$B1667,Status,"&lt;&gt;Suspend",Status,"&lt;&gt;Assigned",Status,"&lt;&gt;Open",Status,"&lt;&gt;Hold",ResolvedDate,"&gt;="&amp;$C$1,ResolvedDate,"&lt;="&amp;$F$1)</f>
        <v/>
      </c>
      <c r="E1667" s="137">
        <f>COUNTIFS(Severity,$B1667,SLA_Breach,"&lt;&gt;Yes",Status,"&lt;&gt;Suspend",Status,"&lt;&gt;Assigned",Status,"&lt;&gt;Open",Status,"&lt;&gt;Hold&gt;",ResolvedDate,"&gt;="&amp;$C$1,ResolvedDate,"&lt;="&amp;$F$1)</f>
        <v/>
      </c>
      <c r="F1667" s="137">
        <f>COUNTIFS(Severity,$B1667,SLA_Breach,"Yes",Status,"&lt;&gt;Suspend",Status,"&lt;&gt;Assigned",Status,"&lt;&gt;Open",Status,"&lt;&gt;Hold&gt;",ResolvedDate,"&gt;="&amp;$C$1,ResolvedDate,"&lt;="&amp;$F$1)</f>
        <v/>
      </c>
      <c r="G1667" s="137">
        <f>COUNTIFS(Severity,$B1667,AssignedDate,"&gt;=01/01/2017 12:00:00 AM",AssignedDate,"&lt;="&amp;$F$1)</f>
        <v/>
      </c>
      <c r="H1667" s="177" t="n"/>
      <c r="L1667" s="57" t="n">
        <v>0</v>
      </c>
      <c r="M1667" s="57" t="n"/>
    </row>
    <row r="1668" spans="1:13">
      <c r="A1668" s="137" t="n">
        <v>1</v>
      </c>
      <c r="B1668" s="100" t="s">
        <v>525</v>
      </c>
      <c r="C1668" s="137">
        <f>COUNTIFS(Severity,$B1668,AssignedDate,"&gt;="&amp;$C$1,AssignedDate,"&lt;="&amp;$F$1)</f>
        <v/>
      </c>
      <c r="D1668" s="137">
        <f>COUNTIFS(Severity,$B1668,Status,"&lt;&gt;Suspend",Status,"&lt;&gt;Assigned",Status,"&lt;&gt;Open",Status,"&lt;&gt;Hold",ResolvedDate,"&gt;="&amp;$C$1,ResolvedDate,"&lt;="&amp;$F$1)</f>
        <v/>
      </c>
      <c r="E1668" s="137">
        <f>COUNTIFS(Severity,$B1668,SLA_Breach,"&lt;&gt;Yes",Status,"&lt;&gt;Suspend",Status,"&lt;&gt;Assigned",Status,"&lt;&gt;Open",Status,"&lt;&gt;Hold&gt;",ResolvedDate,"&gt;="&amp;$C$1,ResolvedDate,"&lt;="&amp;$F$1)</f>
        <v/>
      </c>
      <c r="F1668" s="137">
        <f>COUNTIFS(Severity,$B1668,SLA_Breach,"Yes",Status,"&lt;&gt;Suspend",Status,"&lt;&gt;Assigned",Status,"&lt;&gt;Open",Status,"&lt;&gt;Hold&gt;",ResolvedDate,"&gt;="&amp;$C$1,ResolvedDate,"&lt;="&amp;$F$1)</f>
        <v/>
      </c>
      <c r="G1668" s="137">
        <f>COUNTIFS(Severity,$B1668,AssignedDate,"&gt;=01/01/2017 12:00:00 AM",AssignedDate,"&lt;="&amp;$F$1)</f>
        <v/>
      </c>
      <c r="H1668" s="177" t="n"/>
      <c r="L1668" s="57" t="n">
        <v>0</v>
      </c>
      <c r="M1668" s="57" t="n"/>
    </row>
    <row r="1669" spans="1:13">
      <c r="A1669" s="137" t="n">
        <v>1</v>
      </c>
      <c r="B1669" s="100" t="s">
        <v>525</v>
      </c>
      <c r="C1669" s="137">
        <f>COUNTIFS(Severity,$B1669,AssignedDate,"&gt;="&amp;$C$1,AssignedDate,"&lt;="&amp;$F$1)</f>
        <v/>
      </c>
      <c r="D1669" s="137">
        <f>COUNTIFS(Severity,$B1669,Status,"&lt;&gt;Suspend",Status,"&lt;&gt;Assigned",Status,"&lt;&gt;Open",Status,"&lt;&gt;Hold",ResolvedDate,"&gt;="&amp;$C$1,ResolvedDate,"&lt;="&amp;$F$1)</f>
        <v/>
      </c>
      <c r="E1669" s="137">
        <f>COUNTIFS(Severity,$B1669,SLA_Breach,"&lt;&gt;Yes",Status,"&lt;&gt;Suspend",Status,"&lt;&gt;Assigned",Status,"&lt;&gt;Open",Status,"&lt;&gt;Hold&gt;",ResolvedDate,"&gt;="&amp;$C$1,ResolvedDate,"&lt;="&amp;$F$1)</f>
        <v/>
      </c>
      <c r="F1669" s="137">
        <f>COUNTIFS(Severity,$B1669,SLA_Breach,"Yes",Status,"&lt;&gt;Suspend",Status,"&lt;&gt;Assigned",Status,"&lt;&gt;Open",Status,"&lt;&gt;Hold&gt;",ResolvedDate,"&gt;="&amp;$C$1,ResolvedDate,"&lt;="&amp;$F$1)</f>
        <v/>
      </c>
      <c r="G1669" s="137">
        <f>COUNTIFS(Severity,$B1669,AssignedDate,"&gt;=01/01/2017 12:00:00 AM",AssignedDate,"&lt;="&amp;$F$1)</f>
        <v/>
      </c>
      <c r="H1669" s="177" t="n"/>
      <c r="L1669" s="57" t="n">
        <v>0</v>
      </c>
      <c r="M1669" s="57" t="n"/>
    </row>
    <row r="1670" spans="1:13">
      <c r="A1670" s="137" t="n">
        <v>1</v>
      </c>
      <c r="B1670" s="100" t="s">
        <v>525</v>
      </c>
      <c r="C1670" s="137">
        <f>COUNTIFS(Severity,$B1670,AssignedDate,"&gt;="&amp;$C$1,AssignedDate,"&lt;="&amp;$F$1)</f>
        <v/>
      </c>
      <c r="D1670" s="137">
        <f>COUNTIFS(Severity,$B1670,Status,"&lt;&gt;Suspend",Status,"&lt;&gt;Assigned",Status,"&lt;&gt;Open",Status,"&lt;&gt;Hold",ResolvedDate,"&gt;="&amp;$C$1,ResolvedDate,"&lt;="&amp;$F$1)</f>
        <v/>
      </c>
      <c r="E1670" s="137">
        <f>COUNTIFS(Severity,$B1670,SLA_Breach,"&lt;&gt;Yes",Status,"&lt;&gt;Suspend",Status,"&lt;&gt;Assigned",Status,"&lt;&gt;Open",Status,"&lt;&gt;Hold&gt;",ResolvedDate,"&gt;="&amp;$C$1,ResolvedDate,"&lt;="&amp;$F$1)</f>
        <v/>
      </c>
      <c r="F1670" s="137">
        <f>COUNTIFS(Severity,$B1670,SLA_Breach,"Yes",Status,"&lt;&gt;Suspend",Status,"&lt;&gt;Assigned",Status,"&lt;&gt;Open",Status,"&lt;&gt;Hold&gt;",ResolvedDate,"&gt;="&amp;$C$1,ResolvedDate,"&lt;="&amp;$F$1)</f>
        <v/>
      </c>
      <c r="G1670" s="137">
        <f>COUNTIFS(Severity,$B1670,AssignedDate,"&gt;=01/01/2017 12:00:00 AM",AssignedDate,"&lt;="&amp;$F$1)</f>
        <v/>
      </c>
      <c r="H1670" s="177" t="n"/>
      <c r="L1670" s="57" t="n">
        <v>0</v>
      </c>
      <c r="M1670" s="57" t="n"/>
    </row>
    <row r="1671" spans="1:13">
      <c r="A1671" s="137" t="n">
        <v>1</v>
      </c>
      <c r="B1671" s="100" t="s">
        <v>525</v>
      </c>
      <c r="C1671" s="137">
        <f>COUNTIFS(Severity,$B1671,AssignedDate,"&gt;="&amp;$C$1,AssignedDate,"&lt;="&amp;$F$1)</f>
        <v/>
      </c>
      <c r="D1671" s="137">
        <f>COUNTIFS(Severity,$B1671,Status,"&lt;&gt;Suspend",Status,"&lt;&gt;Assigned",Status,"&lt;&gt;Open",Status,"&lt;&gt;Hold",ResolvedDate,"&gt;="&amp;$C$1,ResolvedDate,"&lt;="&amp;$F$1)</f>
        <v/>
      </c>
      <c r="E1671" s="137">
        <f>COUNTIFS(Severity,$B1671,SLA_Breach,"&lt;&gt;Yes",Status,"&lt;&gt;Suspend",Status,"&lt;&gt;Assigned",Status,"&lt;&gt;Open",Status,"&lt;&gt;Hold&gt;",ResolvedDate,"&gt;="&amp;$C$1,ResolvedDate,"&lt;="&amp;$F$1)</f>
        <v/>
      </c>
      <c r="F1671" s="137">
        <f>COUNTIFS(Severity,$B1671,SLA_Breach,"Yes",Status,"&lt;&gt;Suspend",Status,"&lt;&gt;Assigned",Status,"&lt;&gt;Open",Status,"&lt;&gt;Hold&gt;",ResolvedDate,"&gt;="&amp;$C$1,ResolvedDate,"&lt;="&amp;$F$1)</f>
        <v/>
      </c>
      <c r="G1671" s="137">
        <f>COUNTIFS(Severity,$B1671,AssignedDate,"&gt;=01/01/2017 12:00:00 AM",AssignedDate,"&lt;="&amp;$F$1)</f>
        <v/>
      </c>
      <c r="H1671" s="177" t="n"/>
      <c r="L1671" s="57" t="n">
        <v>0</v>
      </c>
      <c r="M1671" s="57" t="n"/>
    </row>
    <row r="1672" spans="1:13">
      <c r="A1672" s="137" t="n">
        <v>1</v>
      </c>
      <c r="B1672" s="100" t="s">
        <v>525</v>
      </c>
      <c r="C1672" s="137">
        <f>COUNTIFS(Severity,$B1672,AssignedDate,"&gt;="&amp;$C$1,AssignedDate,"&lt;="&amp;$F$1)</f>
        <v/>
      </c>
      <c r="D1672" s="137">
        <f>COUNTIFS(Severity,$B1672,Status,"&lt;&gt;Suspend",Status,"&lt;&gt;Assigned",Status,"&lt;&gt;Open",Status,"&lt;&gt;Hold",ResolvedDate,"&gt;="&amp;$C$1,ResolvedDate,"&lt;="&amp;$F$1)</f>
        <v/>
      </c>
      <c r="E1672" s="137">
        <f>COUNTIFS(Severity,$B1672,SLA_Breach,"&lt;&gt;Yes",Status,"&lt;&gt;Suspend",Status,"&lt;&gt;Assigned",Status,"&lt;&gt;Open",Status,"&lt;&gt;Hold&gt;",ResolvedDate,"&gt;="&amp;$C$1,ResolvedDate,"&lt;="&amp;$F$1)</f>
        <v/>
      </c>
      <c r="F1672" s="137">
        <f>COUNTIFS(Severity,$B1672,SLA_Breach,"Yes",Status,"&lt;&gt;Suspend",Status,"&lt;&gt;Assigned",Status,"&lt;&gt;Open",Status,"&lt;&gt;Hold&gt;",ResolvedDate,"&gt;="&amp;$C$1,ResolvedDate,"&lt;="&amp;$F$1)</f>
        <v/>
      </c>
      <c r="G1672" s="137">
        <f>COUNTIFS(Severity,$B1672,AssignedDate,"&gt;=01/01/2017 12:00:00 AM",AssignedDate,"&lt;="&amp;$F$1)</f>
        <v/>
      </c>
      <c r="H1672" s="177" t="n"/>
      <c r="L1672" s="57" t="n">
        <v>0</v>
      </c>
      <c r="M1672" s="57" t="n"/>
    </row>
    <row r="1673" spans="1:13">
      <c r="A1673" s="137" t="n">
        <v>1</v>
      </c>
      <c r="B1673" s="100" t="s">
        <v>525</v>
      </c>
      <c r="C1673" s="137">
        <f>COUNTIFS(Severity,$B1673,AssignedDate,"&gt;="&amp;$C$1,AssignedDate,"&lt;="&amp;$F$1)</f>
        <v/>
      </c>
      <c r="D1673" s="137">
        <f>COUNTIFS(Severity,$B1673,Status,"&lt;&gt;Suspend",Status,"&lt;&gt;Assigned",Status,"&lt;&gt;Open",Status,"&lt;&gt;Hold",ResolvedDate,"&gt;="&amp;$C$1,ResolvedDate,"&lt;="&amp;$F$1)</f>
        <v/>
      </c>
      <c r="E1673" s="137">
        <f>COUNTIFS(Severity,$B1673,SLA_Breach,"&lt;&gt;Yes",Status,"&lt;&gt;Suspend",Status,"&lt;&gt;Assigned",Status,"&lt;&gt;Open",Status,"&lt;&gt;Hold&gt;",ResolvedDate,"&gt;="&amp;$C$1,ResolvedDate,"&lt;="&amp;$F$1)</f>
        <v/>
      </c>
      <c r="F1673" s="137">
        <f>COUNTIFS(Severity,$B1673,SLA_Breach,"Yes",Status,"&lt;&gt;Suspend",Status,"&lt;&gt;Assigned",Status,"&lt;&gt;Open",Status,"&lt;&gt;Hold&gt;",ResolvedDate,"&gt;="&amp;$C$1,ResolvedDate,"&lt;="&amp;$F$1)</f>
        <v/>
      </c>
      <c r="G1673" s="137">
        <f>COUNTIFS(Severity,$B1673,AssignedDate,"&gt;=01/01/2017 12:00:00 AM",AssignedDate,"&lt;="&amp;$F$1)</f>
        <v/>
      </c>
      <c r="H1673" s="177" t="n"/>
      <c r="L1673" s="57" t="n">
        <v>0</v>
      </c>
      <c r="M1673" s="57" t="n"/>
    </row>
    <row r="1674" spans="1:13">
      <c r="A1674" s="137" t="n">
        <v>1</v>
      </c>
      <c r="B1674" s="100" t="s">
        <v>525</v>
      </c>
      <c r="C1674" s="137">
        <f>COUNTIFS(Severity,$B1674,AssignedDate,"&gt;="&amp;$C$1,AssignedDate,"&lt;="&amp;$F$1)</f>
        <v/>
      </c>
      <c r="D1674" s="137">
        <f>COUNTIFS(Severity,$B1674,Status,"&lt;&gt;Suspend",Status,"&lt;&gt;Assigned",Status,"&lt;&gt;Open",Status,"&lt;&gt;Hold",ResolvedDate,"&gt;="&amp;$C$1,ResolvedDate,"&lt;="&amp;$F$1)</f>
        <v/>
      </c>
      <c r="E1674" s="137">
        <f>COUNTIFS(Severity,$B1674,SLA_Breach,"&lt;&gt;Yes",Status,"&lt;&gt;Suspend",Status,"&lt;&gt;Assigned",Status,"&lt;&gt;Open",Status,"&lt;&gt;Hold&gt;",ResolvedDate,"&gt;="&amp;$C$1,ResolvedDate,"&lt;="&amp;$F$1)</f>
        <v/>
      </c>
      <c r="F1674" s="137">
        <f>COUNTIFS(Severity,$B1674,SLA_Breach,"Yes",Status,"&lt;&gt;Suspend",Status,"&lt;&gt;Assigned",Status,"&lt;&gt;Open",Status,"&lt;&gt;Hold&gt;",ResolvedDate,"&gt;="&amp;$C$1,ResolvedDate,"&lt;="&amp;$F$1)</f>
        <v/>
      </c>
      <c r="G1674" s="137">
        <f>COUNTIFS(Severity,$B1674,AssignedDate,"&gt;=01/01/2017 12:00:00 AM",AssignedDate,"&lt;="&amp;$F$1)</f>
        <v/>
      </c>
      <c r="H1674" s="177" t="n"/>
      <c r="L1674" s="57" t="n">
        <v>0</v>
      </c>
      <c r="M1674" s="57" t="n"/>
    </row>
    <row r="1675" spans="1:13">
      <c r="A1675" s="137" t="n">
        <v>1</v>
      </c>
      <c r="B1675" s="100" t="s">
        <v>525</v>
      </c>
      <c r="C1675" s="137">
        <f>COUNTIFS(Severity,$B1675,AssignedDate,"&gt;="&amp;$C$1,AssignedDate,"&lt;="&amp;$F$1)</f>
        <v/>
      </c>
      <c r="D1675" s="137">
        <f>COUNTIFS(Severity,$B1675,Status,"&lt;&gt;Suspend",Status,"&lt;&gt;Assigned",Status,"&lt;&gt;Open",Status,"&lt;&gt;Hold",ResolvedDate,"&gt;="&amp;$C$1,ResolvedDate,"&lt;="&amp;$F$1)</f>
        <v/>
      </c>
      <c r="E1675" s="137">
        <f>COUNTIFS(Severity,$B1675,SLA_Breach,"&lt;&gt;Yes",Status,"&lt;&gt;Suspend",Status,"&lt;&gt;Assigned",Status,"&lt;&gt;Open",Status,"&lt;&gt;Hold&gt;",ResolvedDate,"&gt;="&amp;$C$1,ResolvedDate,"&lt;="&amp;$F$1)</f>
        <v/>
      </c>
      <c r="F1675" s="137">
        <f>COUNTIFS(Severity,$B1675,SLA_Breach,"Yes",Status,"&lt;&gt;Suspend",Status,"&lt;&gt;Assigned",Status,"&lt;&gt;Open",Status,"&lt;&gt;Hold&gt;",ResolvedDate,"&gt;="&amp;$C$1,ResolvedDate,"&lt;="&amp;$F$1)</f>
        <v/>
      </c>
      <c r="G1675" s="137">
        <f>COUNTIFS(Severity,$B1675,AssignedDate,"&gt;=01/01/2017 12:00:00 AM",AssignedDate,"&lt;="&amp;$F$1)</f>
        <v/>
      </c>
      <c r="H1675" s="177" t="n"/>
      <c r="L1675" s="57" t="n">
        <v>0</v>
      </c>
      <c r="M1675" s="57" t="n"/>
    </row>
    <row r="1676" spans="1:13">
      <c r="A1676" s="137" t="n">
        <v>1</v>
      </c>
      <c r="B1676" s="100" t="s">
        <v>525</v>
      </c>
      <c r="C1676" s="137">
        <f>COUNTIFS(Severity,$B1676,AssignedDate,"&gt;="&amp;$C$1,AssignedDate,"&lt;="&amp;$F$1)</f>
        <v/>
      </c>
      <c r="D1676" s="137">
        <f>COUNTIFS(Severity,$B1676,Status,"&lt;&gt;Suspend",Status,"&lt;&gt;Assigned",Status,"&lt;&gt;Open",Status,"&lt;&gt;Hold",ResolvedDate,"&gt;="&amp;$C$1,ResolvedDate,"&lt;="&amp;$F$1)</f>
        <v/>
      </c>
      <c r="E1676" s="137">
        <f>COUNTIFS(Severity,$B1676,SLA_Breach,"&lt;&gt;Yes",Status,"&lt;&gt;Suspend",Status,"&lt;&gt;Assigned",Status,"&lt;&gt;Open",Status,"&lt;&gt;Hold&gt;",ResolvedDate,"&gt;="&amp;$C$1,ResolvedDate,"&lt;="&amp;$F$1)</f>
        <v/>
      </c>
      <c r="F1676" s="137">
        <f>COUNTIFS(Severity,$B1676,SLA_Breach,"Yes",Status,"&lt;&gt;Suspend",Status,"&lt;&gt;Assigned",Status,"&lt;&gt;Open",Status,"&lt;&gt;Hold&gt;",ResolvedDate,"&gt;="&amp;$C$1,ResolvedDate,"&lt;="&amp;$F$1)</f>
        <v/>
      </c>
      <c r="G1676" s="137">
        <f>COUNTIFS(Severity,$B1676,AssignedDate,"&gt;=01/01/2017 12:00:00 AM",AssignedDate,"&lt;="&amp;$F$1)</f>
        <v/>
      </c>
      <c r="H1676" s="177" t="n"/>
      <c r="L1676" s="57" t="n">
        <v>0</v>
      </c>
      <c r="M1676" s="57" t="n"/>
    </row>
    <row r="1677" spans="1:13">
      <c r="A1677" s="137" t="n">
        <v>1</v>
      </c>
      <c r="B1677" s="100" t="s">
        <v>525</v>
      </c>
      <c r="C1677" s="137">
        <f>COUNTIFS(Severity,$B1677,AssignedDate,"&gt;="&amp;$C$1,AssignedDate,"&lt;="&amp;$F$1)</f>
        <v/>
      </c>
      <c r="D1677" s="137">
        <f>COUNTIFS(Severity,$B1677,Status,"&lt;&gt;Suspend",Status,"&lt;&gt;Assigned",Status,"&lt;&gt;Open",Status,"&lt;&gt;Hold",ResolvedDate,"&gt;="&amp;$C$1,ResolvedDate,"&lt;="&amp;$F$1)</f>
        <v/>
      </c>
      <c r="E1677" s="137">
        <f>COUNTIFS(Severity,$B1677,SLA_Breach,"&lt;&gt;Yes",Status,"&lt;&gt;Suspend",Status,"&lt;&gt;Assigned",Status,"&lt;&gt;Open",Status,"&lt;&gt;Hold&gt;",ResolvedDate,"&gt;="&amp;$C$1,ResolvedDate,"&lt;="&amp;$F$1)</f>
        <v/>
      </c>
      <c r="F1677" s="137">
        <f>COUNTIFS(Severity,$B1677,SLA_Breach,"Yes",Status,"&lt;&gt;Suspend",Status,"&lt;&gt;Assigned",Status,"&lt;&gt;Open",Status,"&lt;&gt;Hold&gt;",ResolvedDate,"&gt;="&amp;$C$1,ResolvedDate,"&lt;="&amp;$F$1)</f>
        <v/>
      </c>
      <c r="G1677" s="137">
        <f>COUNTIFS(Severity,$B1677,AssignedDate,"&gt;=01/01/2017 12:00:00 AM",AssignedDate,"&lt;="&amp;$F$1)</f>
        <v/>
      </c>
      <c r="H1677" s="177" t="n"/>
      <c r="L1677" s="57" t="n">
        <v>0</v>
      </c>
      <c r="M1677" s="57" t="n"/>
    </row>
    <row r="1678" spans="1:13">
      <c r="A1678" s="137" t="n">
        <v>1</v>
      </c>
      <c r="B1678" s="100" t="s">
        <v>525</v>
      </c>
      <c r="C1678" s="137">
        <f>COUNTIFS(Severity,$B1678,AssignedDate,"&gt;="&amp;$C$1,AssignedDate,"&lt;="&amp;$F$1)</f>
        <v/>
      </c>
      <c r="D1678" s="137">
        <f>COUNTIFS(Severity,$B1678,Status,"&lt;&gt;Suspend",Status,"&lt;&gt;Assigned",Status,"&lt;&gt;Open",Status,"&lt;&gt;Hold",ResolvedDate,"&gt;="&amp;$C$1,ResolvedDate,"&lt;="&amp;$F$1)</f>
        <v/>
      </c>
      <c r="E1678" s="137">
        <f>COUNTIFS(Severity,$B1678,SLA_Breach,"&lt;&gt;Yes",Status,"&lt;&gt;Suspend",Status,"&lt;&gt;Assigned",Status,"&lt;&gt;Open",Status,"&lt;&gt;Hold&gt;",ResolvedDate,"&gt;="&amp;$C$1,ResolvedDate,"&lt;="&amp;$F$1)</f>
        <v/>
      </c>
      <c r="F1678" s="137">
        <f>COUNTIFS(Severity,$B1678,SLA_Breach,"Yes",Status,"&lt;&gt;Suspend",Status,"&lt;&gt;Assigned",Status,"&lt;&gt;Open",Status,"&lt;&gt;Hold&gt;",ResolvedDate,"&gt;="&amp;$C$1,ResolvedDate,"&lt;="&amp;$F$1)</f>
        <v/>
      </c>
      <c r="G1678" s="137">
        <f>COUNTIFS(Severity,$B1678,AssignedDate,"&gt;=01/01/2017 12:00:00 AM",AssignedDate,"&lt;="&amp;$F$1)</f>
        <v/>
      </c>
      <c r="H1678" s="177" t="n"/>
      <c r="L1678" s="57" t="n">
        <v>0</v>
      </c>
      <c r="M1678" s="57" t="n"/>
    </row>
    <row r="1679" spans="1:13">
      <c r="A1679" s="137" t="n">
        <v>1</v>
      </c>
      <c r="B1679" s="100" t="s">
        <v>525</v>
      </c>
      <c r="C1679" s="137">
        <f>COUNTIFS(Severity,$B1679,AssignedDate,"&gt;="&amp;$C$1,AssignedDate,"&lt;="&amp;$F$1)</f>
        <v/>
      </c>
      <c r="D1679" s="137">
        <f>COUNTIFS(Severity,$B1679,Status,"&lt;&gt;Suspend",Status,"&lt;&gt;Assigned",Status,"&lt;&gt;Open",Status,"&lt;&gt;Hold",ResolvedDate,"&gt;="&amp;$C$1,ResolvedDate,"&lt;="&amp;$F$1)</f>
        <v/>
      </c>
      <c r="E1679" s="137">
        <f>COUNTIFS(Severity,$B1679,SLA_Breach,"&lt;&gt;Yes",Status,"&lt;&gt;Suspend",Status,"&lt;&gt;Assigned",Status,"&lt;&gt;Open",Status,"&lt;&gt;Hold&gt;",ResolvedDate,"&gt;="&amp;$C$1,ResolvedDate,"&lt;="&amp;$F$1)</f>
        <v/>
      </c>
      <c r="F1679" s="137">
        <f>COUNTIFS(Severity,$B1679,SLA_Breach,"Yes",Status,"&lt;&gt;Suspend",Status,"&lt;&gt;Assigned",Status,"&lt;&gt;Open",Status,"&lt;&gt;Hold&gt;",ResolvedDate,"&gt;="&amp;$C$1,ResolvedDate,"&lt;="&amp;$F$1)</f>
        <v/>
      </c>
      <c r="G1679" s="137">
        <f>COUNTIFS(Severity,$B1679,AssignedDate,"&gt;=01/01/2017 12:00:00 AM",AssignedDate,"&lt;="&amp;$F$1)</f>
        <v/>
      </c>
      <c r="H1679" s="177" t="n"/>
      <c r="L1679" s="57" t="n">
        <v>0</v>
      </c>
      <c r="M1679" s="57" t="n"/>
    </row>
    <row r="1680" spans="1:13">
      <c r="A1680" s="137" t="n">
        <v>1</v>
      </c>
      <c r="B1680" s="100" t="s">
        <v>525</v>
      </c>
      <c r="C1680" s="137">
        <f>COUNTIFS(Severity,$B1680,AssignedDate,"&gt;="&amp;$C$1,AssignedDate,"&lt;="&amp;$F$1)</f>
        <v/>
      </c>
      <c r="D1680" s="137">
        <f>COUNTIFS(Severity,$B1680,Status,"&lt;&gt;Suspend",Status,"&lt;&gt;Assigned",Status,"&lt;&gt;Open",Status,"&lt;&gt;Hold",ResolvedDate,"&gt;="&amp;$C$1,ResolvedDate,"&lt;="&amp;$F$1)</f>
        <v/>
      </c>
      <c r="E1680" s="137">
        <f>COUNTIFS(Severity,$B1680,SLA_Breach,"&lt;&gt;Yes",Status,"&lt;&gt;Suspend",Status,"&lt;&gt;Assigned",Status,"&lt;&gt;Open",Status,"&lt;&gt;Hold&gt;",ResolvedDate,"&gt;="&amp;$C$1,ResolvedDate,"&lt;="&amp;$F$1)</f>
        <v/>
      </c>
      <c r="F1680" s="137">
        <f>COUNTIFS(Severity,$B1680,SLA_Breach,"Yes",Status,"&lt;&gt;Suspend",Status,"&lt;&gt;Assigned",Status,"&lt;&gt;Open",Status,"&lt;&gt;Hold&gt;",ResolvedDate,"&gt;="&amp;$C$1,ResolvedDate,"&lt;="&amp;$F$1)</f>
        <v/>
      </c>
      <c r="G1680" s="137">
        <f>COUNTIFS(Severity,$B1680,AssignedDate,"&gt;=01/01/2017 12:00:00 AM",AssignedDate,"&lt;="&amp;$F$1)</f>
        <v/>
      </c>
      <c r="H1680" s="177" t="n"/>
      <c r="L1680" s="57" t="n">
        <v>0</v>
      </c>
      <c r="M1680" s="57" t="n"/>
    </row>
    <row r="1681" spans="1:13">
      <c r="A1681" s="137" t="n">
        <v>1</v>
      </c>
      <c r="B1681" s="100" t="s">
        <v>525</v>
      </c>
      <c r="C1681" s="137">
        <f>COUNTIFS(Severity,$B1681,AssignedDate,"&gt;="&amp;$C$1,AssignedDate,"&lt;="&amp;$F$1)</f>
        <v/>
      </c>
      <c r="D1681" s="137">
        <f>COUNTIFS(Severity,$B1681,Status,"&lt;&gt;Suspend",Status,"&lt;&gt;Assigned",Status,"&lt;&gt;Open",Status,"&lt;&gt;Hold",ResolvedDate,"&gt;="&amp;$C$1,ResolvedDate,"&lt;="&amp;$F$1)</f>
        <v/>
      </c>
      <c r="E1681" s="137">
        <f>COUNTIFS(Severity,$B1681,SLA_Breach,"&lt;&gt;Yes",Status,"&lt;&gt;Suspend",Status,"&lt;&gt;Assigned",Status,"&lt;&gt;Open",Status,"&lt;&gt;Hold&gt;",ResolvedDate,"&gt;="&amp;$C$1,ResolvedDate,"&lt;="&amp;$F$1)</f>
        <v/>
      </c>
      <c r="F1681" s="137">
        <f>COUNTIFS(Severity,$B1681,SLA_Breach,"Yes",Status,"&lt;&gt;Suspend",Status,"&lt;&gt;Assigned",Status,"&lt;&gt;Open",Status,"&lt;&gt;Hold&gt;",ResolvedDate,"&gt;="&amp;$C$1,ResolvedDate,"&lt;="&amp;$F$1)</f>
        <v/>
      </c>
      <c r="G1681" s="137">
        <f>COUNTIFS(Severity,$B1681,AssignedDate,"&gt;=01/01/2017 12:00:00 AM",AssignedDate,"&lt;="&amp;$F$1)</f>
        <v/>
      </c>
      <c r="H1681" s="177" t="n"/>
      <c r="L1681" s="57" t="n">
        <v>0</v>
      </c>
      <c r="M1681" s="57" t="n"/>
    </row>
    <row r="1682" spans="1:13">
      <c r="A1682" s="137" t="n">
        <v>1</v>
      </c>
      <c r="B1682" s="100" t="s">
        <v>525</v>
      </c>
      <c r="C1682" s="137">
        <f>COUNTIFS(Severity,$B1682,AssignedDate,"&gt;="&amp;$C$1,AssignedDate,"&lt;="&amp;$F$1)</f>
        <v/>
      </c>
      <c r="D1682" s="137">
        <f>COUNTIFS(Severity,$B1682,Status,"&lt;&gt;Suspend",Status,"&lt;&gt;Assigned",Status,"&lt;&gt;Open",Status,"&lt;&gt;Hold",ResolvedDate,"&gt;="&amp;$C$1,ResolvedDate,"&lt;="&amp;$F$1)</f>
        <v/>
      </c>
      <c r="E1682" s="137">
        <f>COUNTIFS(Severity,$B1682,SLA_Breach,"&lt;&gt;Yes",Status,"&lt;&gt;Suspend",Status,"&lt;&gt;Assigned",Status,"&lt;&gt;Open",Status,"&lt;&gt;Hold&gt;",ResolvedDate,"&gt;="&amp;$C$1,ResolvedDate,"&lt;="&amp;$F$1)</f>
        <v/>
      </c>
      <c r="F1682" s="137">
        <f>COUNTIFS(Severity,$B1682,SLA_Breach,"Yes",Status,"&lt;&gt;Suspend",Status,"&lt;&gt;Assigned",Status,"&lt;&gt;Open",Status,"&lt;&gt;Hold&gt;",ResolvedDate,"&gt;="&amp;$C$1,ResolvedDate,"&lt;="&amp;$F$1)</f>
        <v/>
      </c>
      <c r="G1682" s="137">
        <f>COUNTIFS(Severity,$B1682,AssignedDate,"&gt;=01/01/2017 12:00:00 AM",AssignedDate,"&lt;="&amp;$F$1)</f>
        <v/>
      </c>
      <c r="H1682" s="177" t="n"/>
      <c r="L1682" s="57" t="n">
        <v>0</v>
      </c>
      <c r="M1682" s="57" t="n"/>
    </row>
    <row r="1683" spans="1:13">
      <c r="A1683" s="137" t="n">
        <v>1</v>
      </c>
      <c r="B1683" s="100" t="s">
        <v>525</v>
      </c>
      <c r="C1683" s="137">
        <f>COUNTIFS(Severity,$B1683,AssignedDate,"&gt;="&amp;$C$1,AssignedDate,"&lt;="&amp;$F$1)</f>
        <v/>
      </c>
      <c r="D1683" s="137">
        <f>COUNTIFS(Severity,$B1683,Status,"&lt;&gt;Suspend",Status,"&lt;&gt;Assigned",Status,"&lt;&gt;Open",Status,"&lt;&gt;Hold",ResolvedDate,"&gt;="&amp;$C$1,ResolvedDate,"&lt;="&amp;$F$1)</f>
        <v/>
      </c>
      <c r="E1683" s="137">
        <f>COUNTIFS(Severity,$B1683,SLA_Breach,"&lt;&gt;Yes",Status,"&lt;&gt;Suspend",Status,"&lt;&gt;Assigned",Status,"&lt;&gt;Open",Status,"&lt;&gt;Hold&gt;",ResolvedDate,"&gt;="&amp;$C$1,ResolvedDate,"&lt;="&amp;$F$1)</f>
        <v/>
      </c>
      <c r="F1683" s="137">
        <f>COUNTIFS(Severity,$B1683,SLA_Breach,"Yes",Status,"&lt;&gt;Suspend",Status,"&lt;&gt;Assigned",Status,"&lt;&gt;Open",Status,"&lt;&gt;Hold&gt;",ResolvedDate,"&gt;="&amp;$C$1,ResolvedDate,"&lt;="&amp;$F$1)</f>
        <v/>
      </c>
      <c r="G1683" s="137">
        <f>COUNTIFS(Severity,$B1683,AssignedDate,"&gt;=01/01/2017 12:00:00 AM",AssignedDate,"&lt;="&amp;$F$1)</f>
        <v/>
      </c>
      <c r="H1683" s="177" t="n"/>
      <c r="L1683" s="57" t="n">
        <v>0</v>
      </c>
      <c r="M1683" s="57" t="n"/>
    </row>
    <row r="1684" spans="1:13">
      <c r="A1684" s="137" t="n">
        <v>1</v>
      </c>
      <c r="B1684" s="100" t="s">
        <v>525</v>
      </c>
      <c r="C1684" s="137">
        <f>COUNTIFS(Severity,$B1684,AssignedDate,"&gt;="&amp;$C$1,AssignedDate,"&lt;="&amp;$F$1)</f>
        <v/>
      </c>
      <c r="D1684" s="137">
        <f>COUNTIFS(Severity,$B1684,Status,"&lt;&gt;Suspend",Status,"&lt;&gt;Assigned",Status,"&lt;&gt;Open",Status,"&lt;&gt;Hold",ResolvedDate,"&gt;="&amp;$C$1,ResolvedDate,"&lt;="&amp;$F$1)</f>
        <v/>
      </c>
      <c r="E1684" s="137">
        <f>COUNTIFS(Severity,$B1684,SLA_Breach,"&lt;&gt;Yes",Status,"&lt;&gt;Suspend",Status,"&lt;&gt;Assigned",Status,"&lt;&gt;Open",Status,"&lt;&gt;Hold&gt;",ResolvedDate,"&gt;="&amp;$C$1,ResolvedDate,"&lt;="&amp;$F$1)</f>
        <v/>
      </c>
      <c r="F1684" s="137">
        <f>COUNTIFS(Severity,$B1684,SLA_Breach,"Yes",Status,"&lt;&gt;Suspend",Status,"&lt;&gt;Assigned",Status,"&lt;&gt;Open",Status,"&lt;&gt;Hold&gt;",ResolvedDate,"&gt;="&amp;$C$1,ResolvedDate,"&lt;="&amp;$F$1)</f>
        <v/>
      </c>
      <c r="G1684" s="137">
        <f>COUNTIFS(Severity,$B1684,AssignedDate,"&gt;=01/01/2017 12:00:00 AM",AssignedDate,"&lt;="&amp;$F$1)</f>
        <v/>
      </c>
      <c r="H1684" s="177" t="n"/>
      <c r="L1684" s="57" t="n">
        <v>0</v>
      </c>
      <c r="M1684" s="57" t="n"/>
    </row>
    <row r="1685" spans="1:13">
      <c r="A1685" s="137" t="n">
        <v>1</v>
      </c>
      <c r="B1685" s="100" t="s">
        <v>525</v>
      </c>
      <c r="C1685" s="137">
        <f>COUNTIFS(Severity,$B1685,AssignedDate,"&gt;="&amp;$C$1,AssignedDate,"&lt;="&amp;$F$1)</f>
        <v/>
      </c>
      <c r="D1685" s="137">
        <f>COUNTIFS(Severity,$B1685,Status,"&lt;&gt;Suspend",Status,"&lt;&gt;Assigned",Status,"&lt;&gt;Open",Status,"&lt;&gt;Hold",ResolvedDate,"&gt;="&amp;$C$1,ResolvedDate,"&lt;="&amp;$F$1)</f>
        <v/>
      </c>
      <c r="E1685" s="137">
        <f>COUNTIFS(Severity,$B1685,SLA_Breach,"&lt;&gt;Yes",Status,"&lt;&gt;Suspend",Status,"&lt;&gt;Assigned",Status,"&lt;&gt;Open",Status,"&lt;&gt;Hold&gt;",ResolvedDate,"&gt;="&amp;$C$1,ResolvedDate,"&lt;="&amp;$F$1)</f>
        <v/>
      </c>
      <c r="F1685" s="137">
        <f>COUNTIFS(Severity,$B1685,SLA_Breach,"Yes",Status,"&lt;&gt;Suspend",Status,"&lt;&gt;Assigned",Status,"&lt;&gt;Open",Status,"&lt;&gt;Hold&gt;",ResolvedDate,"&gt;="&amp;$C$1,ResolvedDate,"&lt;="&amp;$F$1)</f>
        <v/>
      </c>
      <c r="G1685" s="137">
        <f>COUNTIFS(Severity,$B1685,AssignedDate,"&gt;=01/01/2017 12:00:00 AM",AssignedDate,"&lt;="&amp;$F$1)</f>
        <v/>
      </c>
      <c r="H1685" s="177" t="n"/>
      <c r="L1685" s="57" t="n">
        <v>0</v>
      </c>
      <c r="M1685" s="57" t="n"/>
    </row>
    <row r="1686" spans="1:13">
      <c r="A1686" s="137" t="n">
        <v>1</v>
      </c>
      <c r="B1686" s="100" t="s">
        <v>525</v>
      </c>
      <c r="C1686" s="137">
        <f>COUNTIFS(Severity,$B1686,AssignedDate,"&gt;="&amp;$C$1,AssignedDate,"&lt;="&amp;$F$1)</f>
        <v/>
      </c>
      <c r="D1686" s="137">
        <f>COUNTIFS(Severity,$B1686,Status,"&lt;&gt;Suspend",Status,"&lt;&gt;Assigned",Status,"&lt;&gt;Open",Status,"&lt;&gt;Hold",ResolvedDate,"&gt;="&amp;$C$1,ResolvedDate,"&lt;="&amp;$F$1)</f>
        <v/>
      </c>
      <c r="E1686" s="137">
        <f>COUNTIFS(Severity,$B1686,SLA_Breach,"&lt;&gt;Yes",Status,"&lt;&gt;Suspend",Status,"&lt;&gt;Assigned",Status,"&lt;&gt;Open",Status,"&lt;&gt;Hold&gt;",ResolvedDate,"&gt;="&amp;$C$1,ResolvedDate,"&lt;="&amp;$F$1)</f>
        <v/>
      </c>
      <c r="F1686" s="137">
        <f>COUNTIFS(Severity,$B1686,SLA_Breach,"Yes",Status,"&lt;&gt;Suspend",Status,"&lt;&gt;Assigned",Status,"&lt;&gt;Open",Status,"&lt;&gt;Hold&gt;",ResolvedDate,"&gt;="&amp;$C$1,ResolvedDate,"&lt;="&amp;$F$1)</f>
        <v/>
      </c>
      <c r="G1686" s="137">
        <f>COUNTIFS(Severity,$B1686,AssignedDate,"&gt;=01/01/2017 12:00:00 AM",AssignedDate,"&lt;="&amp;$F$1)</f>
        <v/>
      </c>
      <c r="H1686" s="177" t="n"/>
      <c r="L1686" s="57" t="n">
        <v>0</v>
      </c>
      <c r="M1686" s="57" t="n"/>
    </row>
    <row r="1687" spans="1:13">
      <c r="A1687" s="137" t="n">
        <v>1</v>
      </c>
      <c r="B1687" s="100" t="s">
        <v>525</v>
      </c>
      <c r="C1687" s="137">
        <f>COUNTIFS(Severity,$B1687,AssignedDate,"&gt;="&amp;$C$1,AssignedDate,"&lt;="&amp;$F$1)</f>
        <v/>
      </c>
      <c r="D1687" s="137">
        <f>COUNTIFS(Severity,$B1687,Status,"&lt;&gt;Suspend",Status,"&lt;&gt;Assigned",Status,"&lt;&gt;Open",Status,"&lt;&gt;Hold",ResolvedDate,"&gt;="&amp;$C$1,ResolvedDate,"&lt;="&amp;$F$1)</f>
        <v/>
      </c>
      <c r="E1687" s="137">
        <f>COUNTIFS(Severity,$B1687,SLA_Breach,"&lt;&gt;Yes",Status,"&lt;&gt;Suspend",Status,"&lt;&gt;Assigned",Status,"&lt;&gt;Open",Status,"&lt;&gt;Hold&gt;",ResolvedDate,"&gt;="&amp;$C$1,ResolvedDate,"&lt;="&amp;$F$1)</f>
        <v/>
      </c>
      <c r="F1687" s="137">
        <f>COUNTIFS(Severity,$B1687,SLA_Breach,"Yes",Status,"&lt;&gt;Suspend",Status,"&lt;&gt;Assigned",Status,"&lt;&gt;Open",Status,"&lt;&gt;Hold&gt;",ResolvedDate,"&gt;="&amp;$C$1,ResolvedDate,"&lt;="&amp;$F$1)</f>
        <v/>
      </c>
      <c r="G1687" s="137">
        <f>COUNTIFS(Severity,$B1687,AssignedDate,"&gt;=01/01/2017 12:00:00 AM",AssignedDate,"&lt;="&amp;$F$1)</f>
        <v/>
      </c>
      <c r="H1687" s="177" t="n"/>
      <c r="L1687" s="57" t="n">
        <v>0</v>
      </c>
      <c r="M1687" s="57" t="n"/>
    </row>
    <row r="1688" spans="1:13">
      <c r="A1688" s="137" t="n">
        <v>1</v>
      </c>
      <c r="B1688" s="100" t="s">
        <v>525</v>
      </c>
      <c r="C1688" s="137">
        <f>COUNTIFS(Severity,$B1688,AssignedDate,"&gt;="&amp;$C$1,AssignedDate,"&lt;="&amp;$F$1)</f>
        <v/>
      </c>
      <c r="D1688" s="137">
        <f>COUNTIFS(Severity,$B1688,Status,"&lt;&gt;Suspend",Status,"&lt;&gt;Assigned",Status,"&lt;&gt;Open",Status,"&lt;&gt;Hold",ResolvedDate,"&gt;="&amp;$C$1,ResolvedDate,"&lt;="&amp;$F$1)</f>
        <v/>
      </c>
      <c r="E1688" s="137">
        <f>COUNTIFS(Severity,$B1688,SLA_Breach,"&lt;&gt;Yes",Status,"&lt;&gt;Suspend",Status,"&lt;&gt;Assigned",Status,"&lt;&gt;Open",Status,"&lt;&gt;Hold&gt;",ResolvedDate,"&gt;="&amp;$C$1,ResolvedDate,"&lt;="&amp;$F$1)</f>
        <v/>
      </c>
      <c r="F1688" s="137">
        <f>COUNTIFS(Severity,$B1688,SLA_Breach,"Yes",Status,"&lt;&gt;Suspend",Status,"&lt;&gt;Assigned",Status,"&lt;&gt;Open",Status,"&lt;&gt;Hold&gt;",ResolvedDate,"&gt;="&amp;$C$1,ResolvedDate,"&lt;="&amp;$F$1)</f>
        <v/>
      </c>
      <c r="G1688" s="137">
        <f>COUNTIFS(Severity,$B1688,AssignedDate,"&gt;=01/01/2017 12:00:00 AM",AssignedDate,"&lt;="&amp;$F$1)</f>
        <v/>
      </c>
      <c r="H1688" s="177" t="n"/>
      <c r="L1688" s="57" t="n">
        <v>0</v>
      </c>
      <c r="M1688" s="57" t="n"/>
    </row>
    <row r="1689" spans="1:13">
      <c r="A1689" s="137" t="n">
        <v>1</v>
      </c>
      <c r="B1689" s="100" t="s">
        <v>525</v>
      </c>
      <c r="C1689" s="137">
        <f>COUNTIFS(Severity,$B1689,AssignedDate,"&gt;="&amp;$C$1,AssignedDate,"&lt;="&amp;$F$1)</f>
        <v/>
      </c>
      <c r="D1689" s="137">
        <f>COUNTIFS(Severity,$B1689,Status,"&lt;&gt;Suspend",Status,"&lt;&gt;Assigned",Status,"&lt;&gt;Open",Status,"&lt;&gt;Hold",ResolvedDate,"&gt;="&amp;$C$1,ResolvedDate,"&lt;="&amp;$F$1)</f>
        <v/>
      </c>
      <c r="E1689" s="137">
        <f>COUNTIFS(Severity,$B1689,SLA_Breach,"&lt;&gt;Yes",Status,"&lt;&gt;Suspend",Status,"&lt;&gt;Assigned",Status,"&lt;&gt;Open",Status,"&lt;&gt;Hold&gt;",ResolvedDate,"&gt;="&amp;$C$1,ResolvedDate,"&lt;="&amp;$F$1)</f>
        <v/>
      </c>
      <c r="F1689" s="137">
        <f>COUNTIFS(Severity,$B1689,SLA_Breach,"Yes",Status,"&lt;&gt;Suspend",Status,"&lt;&gt;Assigned",Status,"&lt;&gt;Open",Status,"&lt;&gt;Hold&gt;",ResolvedDate,"&gt;="&amp;$C$1,ResolvedDate,"&lt;="&amp;$F$1)</f>
        <v/>
      </c>
      <c r="G1689" s="137">
        <f>COUNTIFS(Severity,$B1689,AssignedDate,"&gt;=01/01/2017 12:00:00 AM",AssignedDate,"&lt;="&amp;$F$1)</f>
        <v/>
      </c>
      <c r="H1689" s="177" t="n"/>
      <c r="L1689" s="57" t="n">
        <v>0</v>
      </c>
      <c r="M1689" s="57" t="n"/>
    </row>
    <row r="1690" spans="1:13">
      <c r="A1690" s="137" t="n">
        <v>1</v>
      </c>
      <c r="B1690" s="100" t="s">
        <v>525</v>
      </c>
      <c r="C1690" s="137">
        <f>COUNTIFS(Severity,$B1690,AssignedDate,"&gt;="&amp;$C$1,AssignedDate,"&lt;="&amp;$F$1)</f>
        <v/>
      </c>
      <c r="D1690" s="137">
        <f>COUNTIFS(Severity,$B1690,Status,"&lt;&gt;Suspend",Status,"&lt;&gt;Assigned",Status,"&lt;&gt;Open",Status,"&lt;&gt;Hold",ResolvedDate,"&gt;="&amp;$C$1,ResolvedDate,"&lt;="&amp;$F$1)</f>
        <v/>
      </c>
      <c r="E1690" s="137">
        <f>COUNTIFS(Severity,$B1690,SLA_Breach,"&lt;&gt;Yes",Status,"&lt;&gt;Suspend",Status,"&lt;&gt;Assigned",Status,"&lt;&gt;Open",Status,"&lt;&gt;Hold&gt;",ResolvedDate,"&gt;="&amp;$C$1,ResolvedDate,"&lt;="&amp;$F$1)</f>
        <v/>
      </c>
      <c r="F1690" s="137">
        <f>COUNTIFS(Severity,$B1690,SLA_Breach,"Yes",Status,"&lt;&gt;Suspend",Status,"&lt;&gt;Assigned",Status,"&lt;&gt;Open",Status,"&lt;&gt;Hold&gt;",ResolvedDate,"&gt;="&amp;$C$1,ResolvedDate,"&lt;="&amp;$F$1)</f>
        <v/>
      </c>
      <c r="G1690" s="137">
        <f>COUNTIFS(Severity,$B1690,AssignedDate,"&gt;=01/01/2017 12:00:00 AM",AssignedDate,"&lt;="&amp;$F$1)</f>
        <v/>
      </c>
      <c r="H1690" s="177" t="n"/>
      <c r="L1690" s="57" t="n">
        <v>0</v>
      </c>
      <c r="M1690" s="57" t="n"/>
    </row>
    <row r="1691" spans="1:13">
      <c r="A1691" s="137" t="n">
        <v>1</v>
      </c>
      <c r="B1691" s="100" t="s">
        <v>525</v>
      </c>
      <c r="C1691" s="137">
        <f>COUNTIFS(Severity,$B1691,AssignedDate,"&gt;="&amp;$C$1,AssignedDate,"&lt;="&amp;$F$1)</f>
        <v/>
      </c>
      <c r="D1691" s="137">
        <f>COUNTIFS(Severity,$B1691,Status,"&lt;&gt;Suspend",Status,"&lt;&gt;Assigned",Status,"&lt;&gt;Open",Status,"&lt;&gt;Hold",ResolvedDate,"&gt;="&amp;$C$1,ResolvedDate,"&lt;="&amp;$F$1)</f>
        <v/>
      </c>
      <c r="E1691" s="137">
        <f>COUNTIFS(Severity,$B1691,SLA_Breach,"&lt;&gt;Yes",Status,"&lt;&gt;Suspend",Status,"&lt;&gt;Assigned",Status,"&lt;&gt;Open",Status,"&lt;&gt;Hold&gt;",ResolvedDate,"&gt;="&amp;$C$1,ResolvedDate,"&lt;="&amp;$F$1)</f>
        <v/>
      </c>
      <c r="F1691" s="137">
        <f>COUNTIFS(Severity,$B1691,SLA_Breach,"Yes",Status,"&lt;&gt;Suspend",Status,"&lt;&gt;Assigned",Status,"&lt;&gt;Open",Status,"&lt;&gt;Hold&gt;",ResolvedDate,"&gt;="&amp;$C$1,ResolvedDate,"&lt;="&amp;$F$1)</f>
        <v/>
      </c>
      <c r="G1691" s="137">
        <f>COUNTIFS(Severity,$B1691,AssignedDate,"&gt;=01/01/2017 12:00:00 AM",AssignedDate,"&lt;="&amp;$F$1)</f>
        <v/>
      </c>
      <c r="H1691" s="177" t="n"/>
      <c r="L1691" s="57" t="n">
        <v>0</v>
      </c>
      <c r="M1691" s="57" t="n"/>
    </row>
    <row r="1692" spans="1:13">
      <c r="A1692" s="137" t="n">
        <v>1</v>
      </c>
      <c r="B1692" s="100" t="s">
        <v>525</v>
      </c>
      <c r="C1692" s="137">
        <f>COUNTIFS(Severity,$B1692,AssignedDate,"&gt;="&amp;$C$1,AssignedDate,"&lt;="&amp;$F$1)</f>
        <v/>
      </c>
      <c r="D1692" s="137">
        <f>COUNTIFS(Severity,$B1692,Status,"&lt;&gt;Suspend",Status,"&lt;&gt;Assigned",Status,"&lt;&gt;Open",Status,"&lt;&gt;Hold",ResolvedDate,"&gt;="&amp;$C$1,ResolvedDate,"&lt;="&amp;$F$1)</f>
        <v/>
      </c>
      <c r="E1692" s="137">
        <f>COUNTIFS(Severity,$B1692,SLA_Breach,"&lt;&gt;Yes",Status,"&lt;&gt;Suspend",Status,"&lt;&gt;Assigned",Status,"&lt;&gt;Open",Status,"&lt;&gt;Hold&gt;",ResolvedDate,"&gt;="&amp;$C$1,ResolvedDate,"&lt;="&amp;$F$1)</f>
        <v/>
      </c>
      <c r="F1692" s="137">
        <f>COUNTIFS(Severity,$B1692,SLA_Breach,"Yes",Status,"&lt;&gt;Suspend",Status,"&lt;&gt;Assigned",Status,"&lt;&gt;Open",Status,"&lt;&gt;Hold&gt;",ResolvedDate,"&gt;="&amp;$C$1,ResolvedDate,"&lt;="&amp;$F$1)</f>
        <v/>
      </c>
      <c r="G1692" s="137">
        <f>COUNTIFS(Severity,$B1692,AssignedDate,"&gt;=01/01/2017 12:00:00 AM",AssignedDate,"&lt;="&amp;$F$1)</f>
        <v/>
      </c>
      <c r="H1692" s="177" t="n"/>
      <c r="L1692" s="57" t="n">
        <v>0</v>
      </c>
      <c r="M1692" s="57" t="n"/>
    </row>
    <row r="1693" spans="1:13">
      <c r="A1693" s="137" t="n">
        <v>1</v>
      </c>
      <c r="B1693" s="100" t="s">
        <v>525</v>
      </c>
      <c r="C1693" s="137">
        <f>COUNTIFS(Severity,$B1693,AssignedDate,"&gt;="&amp;$C$1,AssignedDate,"&lt;="&amp;$F$1)</f>
        <v/>
      </c>
      <c r="D1693" s="137">
        <f>COUNTIFS(Severity,$B1693,Status,"&lt;&gt;Suspend",Status,"&lt;&gt;Assigned",Status,"&lt;&gt;Open",Status,"&lt;&gt;Hold",ResolvedDate,"&gt;="&amp;$C$1,ResolvedDate,"&lt;="&amp;$F$1)</f>
        <v/>
      </c>
      <c r="E1693" s="137">
        <f>COUNTIFS(Severity,$B1693,SLA_Breach,"&lt;&gt;Yes",Status,"&lt;&gt;Suspend",Status,"&lt;&gt;Assigned",Status,"&lt;&gt;Open",Status,"&lt;&gt;Hold&gt;",ResolvedDate,"&gt;="&amp;$C$1,ResolvedDate,"&lt;="&amp;$F$1)</f>
        <v/>
      </c>
      <c r="F1693" s="137">
        <f>COUNTIFS(Severity,$B1693,SLA_Breach,"Yes",Status,"&lt;&gt;Suspend",Status,"&lt;&gt;Assigned",Status,"&lt;&gt;Open",Status,"&lt;&gt;Hold&gt;",ResolvedDate,"&gt;="&amp;$C$1,ResolvedDate,"&lt;="&amp;$F$1)</f>
        <v/>
      </c>
      <c r="G1693" s="137">
        <f>COUNTIFS(Severity,$B1693,AssignedDate,"&gt;=01/01/2017 12:00:00 AM",AssignedDate,"&lt;="&amp;$F$1)</f>
        <v/>
      </c>
      <c r="H1693" s="177" t="n"/>
      <c r="L1693" s="57" t="n">
        <v>0</v>
      </c>
      <c r="M1693" s="57" t="n"/>
    </row>
    <row r="1694" spans="1:13">
      <c r="A1694" s="137" t="n">
        <v>1</v>
      </c>
      <c r="B1694" s="100" t="s">
        <v>525</v>
      </c>
      <c r="C1694" s="137">
        <f>COUNTIFS(Severity,$B1694,AssignedDate,"&gt;="&amp;$C$1,AssignedDate,"&lt;="&amp;$F$1)</f>
        <v/>
      </c>
      <c r="D1694" s="137">
        <f>COUNTIFS(Severity,$B1694,Status,"&lt;&gt;Suspend",Status,"&lt;&gt;Assigned",Status,"&lt;&gt;Open",Status,"&lt;&gt;Hold",ResolvedDate,"&gt;="&amp;$C$1,ResolvedDate,"&lt;="&amp;$F$1)</f>
        <v/>
      </c>
      <c r="E1694" s="137">
        <f>COUNTIFS(Severity,$B1694,SLA_Breach,"&lt;&gt;Yes",Status,"&lt;&gt;Suspend",Status,"&lt;&gt;Assigned",Status,"&lt;&gt;Open",Status,"&lt;&gt;Hold&gt;",ResolvedDate,"&gt;="&amp;$C$1,ResolvedDate,"&lt;="&amp;$F$1)</f>
        <v/>
      </c>
      <c r="F1694" s="137">
        <f>COUNTIFS(Severity,$B1694,SLA_Breach,"Yes",Status,"&lt;&gt;Suspend",Status,"&lt;&gt;Assigned",Status,"&lt;&gt;Open",Status,"&lt;&gt;Hold&gt;",ResolvedDate,"&gt;="&amp;$C$1,ResolvedDate,"&lt;="&amp;$F$1)</f>
        <v/>
      </c>
      <c r="G1694" s="137">
        <f>COUNTIFS(Severity,$B1694,AssignedDate,"&gt;=01/01/2017 12:00:00 AM",AssignedDate,"&lt;="&amp;$F$1)</f>
        <v/>
      </c>
      <c r="H1694" s="177" t="n"/>
      <c r="L1694" s="57" t="n">
        <v>0</v>
      </c>
      <c r="M1694" s="57" t="n"/>
    </row>
    <row r="1695" spans="1:13">
      <c r="A1695" s="137" t="n">
        <v>1</v>
      </c>
      <c r="B1695" s="100" t="s">
        <v>525</v>
      </c>
      <c r="C1695" s="137">
        <f>COUNTIFS(Severity,$B1695,AssignedDate,"&gt;="&amp;$C$1,AssignedDate,"&lt;="&amp;$F$1)</f>
        <v/>
      </c>
      <c r="D1695" s="137">
        <f>COUNTIFS(Severity,$B1695,Status,"&lt;&gt;Suspend",Status,"&lt;&gt;Assigned",Status,"&lt;&gt;Open",Status,"&lt;&gt;Hold",ResolvedDate,"&gt;="&amp;$C$1,ResolvedDate,"&lt;="&amp;$F$1)</f>
        <v/>
      </c>
      <c r="E1695" s="137">
        <f>COUNTIFS(Severity,$B1695,SLA_Breach,"&lt;&gt;Yes",Status,"&lt;&gt;Suspend",Status,"&lt;&gt;Assigned",Status,"&lt;&gt;Open",Status,"&lt;&gt;Hold&gt;",ResolvedDate,"&gt;="&amp;$C$1,ResolvedDate,"&lt;="&amp;$F$1)</f>
        <v/>
      </c>
      <c r="F1695" s="137">
        <f>COUNTIFS(Severity,$B1695,SLA_Breach,"Yes",Status,"&lt;&gt;Suspend",Status,"&lt;&gt;Assigned",Status,"&lt;&gt;Open",Status,"&lt;&gt;Hold&gt;",ResolvedDate,"&gt;="&amp;$C$1,ResolvedDate,"&lt;="&amp;$F$1)</f>
        <v/>
      </c>
      <c r="G1695" s="137">
        <f>COUNTIFS(Severity,$B1695,AssignedDate,"&gt;=01/01/2017 12:00:00 AM",AssignedDate,"&lt;="&amp;$F$1)</f>
        <v/>
      </c>
      <c r="H1695" s="177" t="n"/>
      <c r="L1695" s="57" t="n">
        <v>0</v>
      </c>
      <c r="M1695" s="57" t="n"/>
    </row>
    <row r="1696" spans="1:13">
      <c r="A1696" s="137" t="n">
        <v>1</v>
      </c>
      <c r="B1696" s="100" t="s">
        <v>525</v>
      </c>
      <c r="C1696" s="137">
        <f>COUNTIFS(Severity,$B1696,AssignedDate,"&gt;="&amp;$C$1,AssignedDate,"&lt;="&amp;$F$1)</f>
        <v/>
      </c>
      <c r="D1696" s="137">
        <f>COUNTIFS(Severity,$B1696,Status,"&lt;&gt;Suspend",Status,"&lt;&gt;Assigned",Status,"&lt;&gt;Open",Status,"&lt;&gt;Hold",ResolvedDate,"&gt;="&amp;$C$1,ResolvedDate,"&lt;="&amp;$F$1)</f>
        <v/>
      </c>
      <c r="E1696" s="137">
        <f>COUNTIFS(Severity,$B1696,SLA_Breach,"&lt;&gt;Yes",Status,"&lt;&gt;Suspend",Status,"&lt;&gt;Assigned",Status,"&lt;&gt;Open",Status,"&lt;&gt;Hold&gt;",ResolvedDate,"&gt;="&amp;$C$1,ResolvedDate,"&lt;="&amp;$F$1)</f>
        <v/>
      </c>
      <c r="F1696" s="137">
        <f>COUNTIFS(Severity,$B1696,SLA_Breach,"Yes",Status,"&lt;&gt;Suspend",Status,"&lt;&gt;Assigned",Status,"&lt;&gt;Open",Status,"&lt;&gt;Hold&gt;",ResolvedDate,"&gt;="&amp;$C$1,ResolvedDate,"&lt;="&amp;$F$1)</f>
        <v/>
      </c>
      <c r="G1696" s="137">
        <f>COUNTIFS(Severity,$B1696,AssignedDate,"&gt;=01/01/2017 12:00:00 AM",AssignedDate,"&lt;="&amp;$F$1)</f>
        <v/>
      </c>
      <c r="H1696" s="177" t="n"/>
      <c r="L1696" s="57" t="n">
        <v>0</v>
      </c>
      <c r="M1696" s="57" t="n"/>
    </row>
    <row r="1697" spans="1:13">
      <c r="A1697" s="137" t="n">
        <v>1</v>
      </c>
      <c r="B1697" s="100" t="s">
        <v>525</v>
      </c>
      <c r="C1697" s="137">
        <f>COUNTIFS(Severity,$B1697,AssignedDate,"&gt;="&amp;$C$1,AssignedDate,"&lt;="&amp;$F$1)</f>
        <v/>
      </c>
      <c r="D1697" s="137">
        <f>COUNTIFS(Severity,$B1697,Status,"&lt;&gt;Suspend",Status,"&lt;&gt;Assigned",Status,"&lt;&gt;Open",Status,"&lt;&gt;Hold",ResolvedDate,"&gt;="&amp;$C$1,ResolvedDate,"&lt;="&amp;$F$1)</f>
        <v/>
      </c>
      <c r="E1697" s="137">
        <f>COUNTIFS(Severity,$B1697,SLA_Breach,"&lt;&gt;Yes",Status,"&lt;&gt;Suspend",Status,"&lt;&gt;Assigned",Status,"&lt;&gt;Open",Status,"&lt;&gt;Hold&gt;",ResolvedDate,"&gt;="&amp;$C$1,ResolvedDate,"&lt;="&amp;$F$1)</f>
        <v/>
      </c>
      <c r="F1697" s="137">
        <f>COUNTIFS(Severity,$B1697,SLA_Breach,"Yes",Status,"&lt;&gt;Suspend",Status,"&lt;&gt;Assigned",Status,"&lt;&gt;Open",Status,"&lt;&gt;Hold&gt;",ResolvedDate,"&gt;="&amp;$C$1,ResolvedDate,"&lt;="&amp;$F$1)</f>
        <v/>
      </c>
      <c r="G1697" s="137">
        <f>COUNTIFS(Severity,$B1697,AssignedDate,"&gt;=01/01/2017 12:00:00 AM",AssignedDate,"&lt;="&amp;$F$1)</f>
        <v/>
      </c>
      <c r="H1697" s="177" t="n"/>
      <c r="L1697" s="57" t="n">
        <v>0</v>
      </c>
      <c r="M1697" s="57" t="n"/>
    </row>
    <row r="1698" spans="1:13">
      <c r="A1698" s="137" t="n">
        <v>1</v>
      </c>
      <c r="B1698" s="100" t="s">
        <v>525</v>
      </c>
      <c r="C1698" s="137">
        <f>COUNTIFS(Severity,$B1698,AssignedDate,"&gt;="&amp;$C$1,AssignedDate,"&lt;="&amp;$F$1)</f>
        <v/>
      </c>
      <c r="D1698" s="137">
        <f>COUNTIFS(Severity,$B1698,Status,"&lt;&gt;Suspend",Status,"&lt;&gt;Assigned",Status,"&lt;&gt;Open",Status,"&lt;&gt;Hold",ResolvedDate,"&gt;="&amp;$C$1,ResolvedDate,"&lt;="&amp;$F$1)</f>
        <v/>
      </c>
      <c r="E1698" s="137">
        <f>COUNTIFS(Severity,$B1698,SLA_Breach,"&lt;&gt;Yes",Status,"&lt;&gt;Suspend",Status,"&lt;&gt;Assigned",Status,"&lt;&gt;Open",Status,"&lt;&gt;Hold&gt;",ResolvedDate,"&gt;="&amp;$C$1,ResolvedDate,"&lt;="&amp;$F$1)</f>
        <v/>
      </c>
      <c r="F1698" s="137">
        <f>COUNTIFS(Severity,$B1698,SLA_Breach,"Yes",Status,"&lt;&gt;Suspend",Status,"&lt;&gt;Assigned",Status,"&lt;&gt;Open",Status,"&lt;&gt;Hold&gt;",ResolvedDate,"&gt;="&amp;$C$1,ResolvedDate,"&lt;="&amp;$F$1)</f>
        <v/>
      </c>
      <c r="G1698" s="137">
        <f>COUNTIFS(Severity,$B1698,AssignedDate,"&gt;=01/01/2017 12:00:00 AM",AssignedDate,"&lt;="&amp;$F$1)</f>
        <v/>
      </c>
      <c r="H1698" s="177" t="n"/>
      <c r="L1698" s="57" t="n">
        <v>0</v>
      </c>
      <c r="M1698" s="57" t="n"/>
    </row>
    <row r="1699" spans="1:13">
      <c r="A1699" s="137" t="n">
        <v>1</v>
      </c>
      <c r="B1699" s="100" t="s">
        <v>525</v>
      </c>
      <c r="C1699" s="137">
        <f>COUNTIFS(Severity,$B1699,AssignedDate,"&gt;="&amp;$C$1,AssignedDate,"&lt;="&amp;$F$1)</f>
        <v/>
      </c>
      <c r="D1699" s="137">
        <f>COUNTIFS(Severity,$B1699,Status,"&lt;&gt;Suspend",Status,"&lt;&gt;Assigned",Status,"&lt;&gt;Open",Status,"&lt;&gt;Hold",ResolvedDate,"&gt;="&amp;$C$1,ResolvedDate,"&lt;="&amp;$F$1)</f>
        <v/>
      </c>
      <c r="E1699" s="137">
        <f>COUNTIFS(Severity,$B1699,SLA_Breach,"&lt;&gt;Yes",Status,"&lt;&gt;Suspend",Status,"&lt;&gt;Assigned",Status,"&lt;&gt;Open",Status,"&lt;&gt;Hold&gt;",ResolvedDate,"&gt;="&amp;$C$1,ResolvedDate,"&lt;="&amp;$F$1)</f>
        <v/>
      </c>
      <c r="F1699" s="137">
        <f>COUNTIFS(Severity,$B1699,SLA_Breach,"Yes",Status,"&lt;&gt;Suspend",Status,"&lt;&gt;Assigned",Status,"&lt;&gt;Open",Status,"&lt;&gt;Hold&gt;",ResolvedDate,"&gt;="&amp;$C$1,ResolvedDate,"&lt;="&amp;$F$1)</f>
        <v/>
      </c>
      <c r="G1699" s="137">
        <f>COUNTIFS(Severity,$B1699,AssignedDate,"&gt;=01/01/2017 12:00:00 AM",AssignedDate,"&lt;="&amp;$F$1)</f>
        <v/>
      </c>
      <c r="H1699" s="177" t="n"/>
      <c r="L1699" s="57" t="n">
        <v>0</v>
      </c>
      <c r="M1699" s="57" t="n"/>
    </row>
    <row r="1700" spans="1:13">
      <c r="A1700" s="137" t="n">
        <v>1</v>
      </c>
      <c r="B1700" s="100" t="s">
        <v>525</v>
      </c>
      <c r="C1700" s="137">
        <f>COUNTIFS(Severity,$B1700,AssignedDate,"&gt;="&amp;$C$1,AssignedDate,"&lt;="&amp;$F$1)</f>
        <v/>
      </c>
      <c r="D1700" s="137">
        <f>COUNTIFS(Severity,$B1700,Status,"&lt;&gt;Suspend",Status,"&lt;&gt;Assigned",Status,"&lt;&gt;Open",Status,"&lt;&gt;Hold",ResolvedDate,"&gt;="&amp;$C$1,ResolvedDate,"&lt;="&amp;$F$1)</f>
        <v/>
      </c>
      <c r="E1700" s="137">
        <f>COUNTIFS(Severity,$B1700,SLA_Breach,"&lt;&gt;Yes",Status,"&lt;&gt;Suspend",Status,"&lt;&gt;Assigned",Status,"&lt;&gt;Open",Status,"&lt;&gt;Hold&gt;",ResolvedDate,"&gt;="&amp;$C$1,ResolvedDate,"&lt;="&amp;$F$1)</f>
        <v/>
      </c>
      <c r="F1700" s="137">
        <f>COUNTIFS(Severity,$B1700,SLA_Breach,"Yes",Status,"&lt;&gt;Suspend",Status,"&lt;&gt;Assigned",Status,"&lt;&gt;Open",Status,"&lt;&gt;Hold&gt;",ResolvedDate,"&gt;="&amp;$C$1,ResolvedDate,"&lt;="&amp;$F$1)</f>
        <v/>
      </c>
      <c r="G1700" s="137">
        <f>COUNTIFS(Severity,$B1700,AssignedDate,"&gt;=01/01/2017 12:00:00 AM",AssignedDate,"&lt;="&amp;$F$1)</f>
        <v/>
      </c>
      <c r="H1700" s="177" t="n"/>
      <c r="L1700" s="57" t="n">
        <v>0</v>
      </c>
      <c r="M1700" s="57" t="n"/>
    </row>
    <row r="1701" spans="1:13">
      <c r="A1701" s="137" t="n">
        <v>1</v>
      </c>
      <c r="B1701" s="100" t="s">
        <v>525</v>
      </c>
      <c r="C1701" s="137">
        <f>COUNTIFS(Severity,$B1701,AssignedDate,"&gt;="&amp;$C$1,AssignedDate,"&lt;="&amp;$F$1)</f>
        <v/>
      </c>
      <c r="D1701" s="137">
        <f>COUNTIFS(Severity,$B1701,Status,"&lt;&gt;Suspend",Status,"&lt;&gt;Assigned",Status,"&lt;&gt;Open",Status,"&lt;&gt;Hold",ResolvedDate,"&gt;="&amp;$C$1,ResolvedDate,"&lt;="&amp;$F$1)</f>
        <v/>
      </c>
      <c r="E1701" s="137">
        <f>COUNTIFS(Severity,$B1701,SLA_Breach,"&lt;&gt;Yes",Status,"&lt;&gt;Suspend",Status,"&lt;&gt;Assigned",Status,"&lt;&gt;Open",Status,"&lt;&gt;Hold&gt;",ResolvedDate,"&gt;="&amp;$C$1,ResolvedDate,"&lt;="&amp;$F$1)</f>
        <v/>
      </c>
      <c r="F1701" s="137">
        <f>COUNTIFS(Severity,$B1701,SLA_Breach,"Yes",Status,"&lt;&gt;Suspend",Status,"&lt;&gt;Assigned",Status,"&lt;&gt;Open",Status,"&lt;&gt;Hold&gt;",ResolvedDate,"&gt;="&amp;$C$1,ResolvedDate,"&lt;="&amp;$F$1)</f>
        <v/>
      </c>
      <c r="G1701" s="137">
        <f>COUNTIFS(Severity,$B1701,AssignedDate,"&gt;=01/01/2017 12:00:00 AM",AssignedDate,"&lt;="&amp;$F$1)</f>
        <v/>
      </c>
      <c r="H1701" s="177" t="n"/>
      <c r="L1701" s="57" t="n">
        <v>0</v>
      </c>
      <c r="M1701" s="57" t="n"/>
    </row>
    <row r="1702" spans="1:13">
      <c r="A1702" s="137" t="n">
        <v>1</v>
      </c>
      <c r="B1702" s="100" t="s">
        <v>525</v>
      </c>
      <c r="C1702" s="137">
        <f>COUNTIFS(Severity,$B1702,AssignedDate,"&gt;="&amp;$C$1,AssignedDate,"&lt;="&amp;$F$1)</f>
        <v/>
      </c>
      <c r="D1702" s="137">
        <f>COUNTIFS(Severity,$B1702,Status,"&lt;&gt;Suspend",Status,"&lt;&gt;Assigned",Status,"&lt;&gt;Open",Status,"&lt;&gt;Hold",ResolvedDate,"&gt;="&amp;$C$1,ResolvedDate,"&lt;="&amp;$F$1)</f>
        <v/>
      </c>
      <c r="E1702" s="137">
        <f>COUNTIFS(Severity,$B1702,SLA_Breach,"&lt;&gt;Yes",Status,"&lt;&gt;Suspend",Status,"&lt;&gt;Assigned",Status,"&lt;&gt;Open",Status,"&lt;&gt;Hold&gt;",ResolvedDate,"&gt;="&amp;$C$1,ResolvedDate,"&lt;="&amp;$F$1)</f>
        <v/>
      </c>
      <c r="F1702" s="137">
        <f>COUNTIFS(Severity,$B1702,SLA_Breach,"Yes",Status,"&lt;&gt;Suspend",Status,"&lt;&gt;Assigned",Status,"&lt;&gt;Open",Status,"&lt;&gt;Hold&gt;",ResolvedDate,"&gt;="&amp;$C$1,ResolvedDate,"&lt;="&amp;$F$1)</f>
        <v/>
      </c>
      <c r="G1702" s="137">
        <f>COUNTIFS(Severity,$B1702,AssignedDate,"&gt;=01/01/2017 12:00:00 AM",AssignedDate,"&lt;="&amp;$F$1)</f>
        <v/>
      </c>
      <c r="H1702" s="177" t="n"/>
      <c r="L1702" s="57" t="n">
        <v>0</v>
      </c>
      <c r="M1702" s="57" t="n"/>
    </row>
    <row r="1703" spans="1:13">
      <c r="A1703" s="137" t="n">
        <v>1</v>
      </c>
      <c r="B1703" s="100" t="s">
        <v>525</v>
      </c>
      <c r="C1703" s="137">
        <f>COUNTIFS(Severity,$B1703,AssignedDate,"&gt;="&amp;$C$1,AssignedDate,"&lt;="&amp;$F$1)</f>
        <v/>
      </c>
      <c r="D1703" s="137">
        <f>COUNTIFS(Severity,$B1703,Status,"&lt;&gt;Suspend",Status,"&lt;&gt;Assigned",Status,"&lt;&gt;Open",Status,"&lt;&gt;Hold",ResolvedDate,"&gt;="&amp;$C$1,ResolvedDate,"&lt;="&amp;$F$1)</f>
        <v/>
      </c>
      <c r="E1703" s="137">
        <f>COUNTIFS(Severity,$B1703,SLA_Breach,"&lt;&gt;Yes",Status,"&lt;&gt;Suspend",Status,"&lt;&gt;Assigned",Status,"&lt;&gt;Open",Status,"&lt;&gt;Hold&gt;",ResolvedDate,"&gt;="&amp;$C$1,ResolvedDate,"&lt;="&amp;$F$1)</f>
        <v/>
      </c>
      <c r="F1703" s="137">
        <f>COUNTIFS(Severity,$B1703,SLA_Breach,"Yes",Status,"&lt;&gt;Suspend",Status,"&lt;&gt;Assigned",Status,"&lt;&gt;Open",Status,"&lt;&gt;Hold&gt;",ResolvedDate,"&gt;="&amp;$C$1,ResolvedDate,"&lt;="&amp;$F$1)</f>
        <v/>
      </c>
      <c r="G1703" s="137">
        <f>COUNTIFS(Severity,$B1703,AssignedDate,"&gt;=01/01/2017 12:00:00 AM",AssignedDate,"&lt;="&amp;$F$1)</f>
        <v/>
      </c>
      <c r="H1703" s="177" t="n"/>
      <c r="L1703" s="57" t="n">
        <v>0</v>
      </c>
      <c r="M1703" s="57" t="n"/>
    </row>
    <row r="1704" spans="1:13">
      <c r="A1704" s="137" t="n">
        <v>1</v>
      </c>
      <c r="B1704" s="100" t="s">
        <v>525</v>
      </c>
      <c r="C1704" s="137">
        <f>COUNTIFS(Severity,$B1704,AssignedDate,"&gt;="&amp;$C$1,AssignedDate,"&lt;="&amp;$F$1)</f>
        <v/>
      </c>
      <c r="D1704" s="137">
        <f>COUNTIFS(Severity,$B1704,Status,"&lt;&gt;Suspend",Status,"&lt;&gt;Assigned",Status,"&lt;&gt;Open",Status,"&lt;&gt;Hold",ResolvedDate,"&gt;="&amp;$C$1,ResolvedDate,"&lt;="&amp;$F$1)</f>
        <v/>
      </c>
      <c r="E1704" s="137">
        <f>COUNTIFS(Severity,$B1704,SLA_Breach,"&lt;&gt;Yes",Status,"&lt;&gt;Suspend",Status,"&lt;&gt;Assigned",Status,"&lt;&gt;Open",Status,"&lt;&gt;Hold&gt;",ResolvedDate,"&gt;="&amp;$C$1,ResolvedDate,"&lt;="&amp;$F$1)</f>
        <v/>
      </c>
      <c r="F1704" s="137">
        <f>COUNTIFS(Severity,$B1704,SLA_Breach,"Yes",Status,"&lt;&gt;Suspend",Status,"&lt;&gt;Assigned",Status,"&lt;&gt;Open",Status,"&lt;&gt;Hold&gt;",ResolvedDate,"&gt;="&amp;$C$1,ResolvedDate,"&lt;="&amp;$F$1)</f>
        <v/>
      </c>
      <c r="G1704" s="137">
        <f>COUNTIFS(Severity,$B1704,AssignedDate,"&gt;=01/01/2017 12:00:00 AM",AssignedDate,"&lt;="&amp;$F$1)</f>
        <v/>
      </c>
      <c r="H1704" s="177" t="n"/>
      <c r="L1704" s="57" t="n">
        <v>0</v>
      </c>
      <c r="M1704" s="57" t="n"/>
    </row>
    <row r="1705" spans="1:13">
      <c r="A1705" s="137" t="n">
        <v>1</v>
      </c>
      <c r="B1705" s="100" t="s">
        <v>525</v>
      </c>
      <c r="C1705" s="137">
        <f>COUNTIFS(Severity,$B1705,AssignedDate,"&gt;="&amp;$C$1,AssignedDate,"&lt;="&amp;$F$1)</f>
        <v/>
      </c>
      <c r="D1705" s="137">
        <f>COUNTIFS(Severity,$B1705,Status,"&lt;&gt;Suspend",Status,"&lt;&gt;Assigned",Status,"&lt;&gt;Open",Status,"&lt;&gt;Hold",ResolvedDate,"&gt;="&amp;$C$1,ResolvedDate,"&lt;="&amp;$F$1)</f>
        <v/>
      </c>
      <c r="E1705" s="137">
        <f>COUNTIFS(Severity,$B1705,SLA_Breach,"&lt;&gt;Yes",Status,"&lt;&gt;Suspend",Status,"&lt;&gt;Assigned",Status,"&lt;&gt;Open",Status,"&lt;&gt;Hold&gt;",ResolvedDate,"&gt;="&amp;$C$1,ResolvedDate,"&lt;="&amp;$F$1)</f>
        <v/>
      </c>
      <c r="F1705" s="137">
        <f>COUNTIFS(Severity,$B1705,SLA_Breach,"Yes",Status,"&lt;&gt;Suspend",Status,"&lt;&gt;Assigned",Status,"&lt;&gt;Open",Status,"&lt;&gt;Hold&gt;",ResolvedDate,"&gt;="&amp;$C$1,ResolvedDate,"&lt;="&amp;$F$1)</f>
        <v/>
      </c>
      <c r="G1705" s="137">
        <f>COUNTIFS(Severity,$B1705,AssignedDate,"&gt;=01/01/2017 12:00:00 AM",AssignedDate,"&lt;="&amp;$F$1)</f>
        <v/>
      </c>
      <c r="H1705" s="177" t="n"/>
      <c r="L1705" s="57" t="n">
        <v>0</v>
      </c>
      <c r="M1705" s="57" t="n"/>
    </row>
    <row r="1706" spans="1:13">
      <c r="A1706" s="137" t="n">
        <v>1</v>
      </c>
      <c r="B1706" s="100" t="s">
        <v>525</v>
      </c>
      <c r="C1706" s="137">
        <f>COUNTIFS(Severity,$B1706,AssignedDate,"&gt;="&amp;$C$1,AssignedDate,"&lt;="&amp;$F$1)</f>
        <v/>
      </c>
      <c r="D1706" s="137">
        <f>COUNTIFS(Severity,$B1706,Status,"&lt;&gt;Suspend",Status,"&lt;&gt;Assigned",Status,"&lt;&gt;Open",Status,"&lt;&gt;Hold",ResolvedDate,"&gt;="&amp;$C$1,ResolvedDate,"&lt;="&amp;$F$1)</f>
        <v/>
      </c>
      <c r="E1706" s="137">
        <f>COUNTIFS(Severity,$B1706,SLA_Breach,"&lt;&gt;Yes",Status,"&lt;&gt;Suspend",Status,"&lt;&gt;Assigned",Status,"&lt;&gt;Open",Status,"&lt;&gt;Hold&gt;",ResolvedDate,"&gt;="&amp;$C$1,ResolvedDate,"&lt;="&amp;$F$1)</f>
        <v/>
      </c>
      <c r="F1706" s="137">
        <f>COUNTIFS(Severity,$B1706,SLA_Breach,"Yes",Status,"&lt;&gt;Suspend",Status,"&lt;&gt;Assigned",Status,"&lt;&gt;Open",Status,"&lt;&gt;Hold&gt;",ResolvedDate,"&gt;="&amp;$C$1,ResolvedDate,"&lt;="&amp;$F$1)</f>
        <v/>
      </c>
      <c r="G1706" s="137">
        <f>COUNTIFS(Severity,$B1706,AssignedDate,"&gt;=01/01/2017 12:00:00 AM",AssignedDate,"&lt;="&amp;$F$1)</f>
        <v/>
      </c>
      <c r="H1706" s="177" t="n"/>
      <c r="L1706" s="57" t="n">
        <v>0</v>
      </c>
      <c r="M1706" s="57" t="n"/>
    </row>
    <row r="1707" spans="1:13">
      <c r="A1707" s="137" t="n">
        <v>1</v>
      </c>
      <c r="B1707" s="100" t="s">
        <v>525</v>
      </c>
      <c r="C1707" s="137">
        <f>COUNTIFS(Severity,$B1707,AssignedDate,"&gt;="&amp;$C$1,AssignedDate,"&lt;="&amp;$F$1)</f>
        <v/>
      </c>
      <c r="D1707" s="137">
        <f>COUNTIFS(Severity,$B1707,Status,"&lt;&gt;Suspend",Status,"&lt;&gt;Assigned",Status,"&lt;&gt;Open",Status,"&lt;&gt;Hold",ResolvedDate,"&gt;="&amp;$C$1,ResolvedDate,"&lt;="&amp;$F$1)</f>
        <v/>
      </c>
      <c r="E1707" s="137">
        <f>COUNTIFS(Severity,$B1707,SLA_Breach,"&lt;&gt;Yes",Status,"&lt;&gt;Suspend",Status,"&lt;&gt;Assigned",Status,"&lt;&gt;Open",Status,"&lt;&gt;Hold&gt;",ResolvedDate,"&gt;="&amp;$C$1,ResolvedDate,"&lt;="&amp;$F$1)</f>
        <v/>
      </c>
      <c r="F1707" s="137">
        <f>COUNTIFS(Severity,$B1707,SLA_Breach,"Yes",Status,"&lt;&gt;Suspend",Status,"&lt;&gt;Assigned",Status,"&lt;&gt;Open",Status,"&lt;&gt;Hold&gt;",ResolvedDate,"&gt;="&amp;$C$1,ResolvedDate,"&lt;="&amp;$F$1)</f>
        <v/>
      </c>
      <c r="G1707" s="137">
        <f>COUNTIFS(Severity,$B1707,AssignedDate,"&gt;=01/01/2017 12:00:00 AM",AssignedDate,"&lt;="&amp;$F$1)</f>
        <v/>
      </c>
      <c r="H1707" s="177" t="n"/>
      <c r="L1707" s="57" t="n">
        <v>0</v>
      </c>
      <c r="M1707" s="57" t="n"/>
    </row>
    <row r="1708" spans="1:13">
      <c r="A1708" s="137" t="n">
        <v>1</v>
      </c>
      <c r="B1708" s="100" t="s">
        <v>525</v>
      </c>
      <c r="C1708" s="137">
        <f>COUNTIFS(Severity,$B1708,AssignedDate,"&gt;="&amp;$C$1,AssignedDate,"&lt;="&amp;$F$1)</f>
        <v/>
      </c>
      <c r="D1708" s="137">
        <f>COUNTIFS(Severity,$B1708,Status,"&lt;&gt;Suspend",Status,"&lt;&gt;Assigned",Status,"&lt;&gt;Open",Status,"&lt;&gt;Hold",ResolvedDate,"&gt;="&amp;$C$1,ResolvedDate,"&lt;="&amp;$F$1)</f>
        <v/>
      </c>
      <c r="E1708" s="137">
        <f>COUNTIFS(Severity,$B1708,SLA_Breach,"&lt;&gt;Yes",Status,"&lt;&gt;Suspend",Status,"&lt;&gt;Assigned",Status,"&lt;&gt;Open",Status,"&lt;&gt;Hold&gt;",ResolvedDate,"&gt;="&amp;$C$1,ResolvedDate,"&lt;="&amp;$F$1)</f>
        <v/>
      </c>
      <c r="F1708" s="137">
        <f>COUNTIFS(Severity,$B1708,SLA_Breach,"Yes",Status,"&lt;&gt;Suspend",Status,"&lt;&gt;Assigned",Status,"&lt;&gt;Open",Status,"&lt;&gt;Hold&gt;",ResolvedDate,"&gt;="&amp;$C$1,ResolvedDate,"&lt;="&amp;$F$1)</f>
        <v/>
      </c>
      <c r="G1708" s="137">
        <f>COUNTIFS(Severity,$B1708,AssignedDate,"&gt;=01/01/2017 12:00:00 AM",AssignedDate,"&lt;="&amp;$F$1)</f>
        <v/>
      </c>
      <c r="H1708" s="177" t="n"/>
      <c r="L1708" s="57" t="n">
        <v>0</v>
      </c>
      <c r="M1708" s="57" t="n"/>
    </row>
    <row r="1709" spans="1:13">
      <c r="A1709" s="137" t="n">
        <v>1</v>
      </c>
      <c r="B1709" s="100" t="s">
        <v>525</v>
      </c>
      <c r="C1709" s="137">
        <f>COUNTIFS(Severity,$B1709,AssignedDate,"&gt;="&amp;$C$1,AssignedDate,"&lt;="&amp;$F$1)</f>
        <v/>
      </c>
      <c r="D1709" s="137">
        <f>COUNTIFS(Severity,$B1709,Status,"&lt;&gt;Suspend",Status,"&lt;&gt;Assigned",Status,"&lt;&gt;Open",Status,"&lt;&gt;Hold",ResolvedDate,"&gt;="&amp;$C$1,ResolvedDate,"&lt;="&amp;$F$1)</f>
        <v/>
      </c>
      <c r="E1709" s="137">
        <f>COUNTIFS(Severity,$B1709,SLA_Breach,"&lt;&gt;Yes",Status,"&lt;&gt;Suspend",Status,"&lt;&gt;Assigned",Status,"&lt;&gt;Open",Status,"&lt;&gt;Hold&gt;",ResolvedDate,"&gt;="&amp;$C$1,ResolvedDate,"&lt;="&amp;$F$1)</f>
        <v/>
      </c>
      <c r="F1709" s="137">
        <f>COUNTIFS(Severity,$B1709,SLA_Breach,"Yes",Status,"&lt;&gt;Suspend",Status,"&lt;&gt;Assigned",Status,"&lt;&gt;Open",Status,"&lt;&gt;Hold&gt;",ResolvedDate,"&gt;="&amp;$C$1,ResolvedDate,"&lt;="&amp;$F$1)</f>
        <v/>
      </c>
      <c r="G1709" s="137">
        <f>COUNTIFS(Severity,$B1709,AssignedDate,"&gt;=01/01/2017 12:00:00 AM",AssignedDate,"&lt;="&amp;$F$1)</f>
        <v/>
      </c>
      <c r="H1709" s="177" t="n"/>
      <c r="L1709" s="57" t="n">
        <v>0</v>
      </c>
      <c r="M1709" s="57" t="n"/>
    </row>
    <row r="1710" spans="1:13">
      <c r="A1710" s="137" t="n">
        <v>1</v>
      </c>
      <c r="B1710" s="100" t="s">
        <v>525</v>
      </c>
      <c r="C1710" s="137">
        <f>COUNTIFS(Severity,$B1710,AssignedDate,"&gt;="&amp;$C$1,AssignedDate,"&lt;="&amp;$F$1)</f>
        <v/>
      </c>
      <c r="D1710" s="137">
        <f>COUNTIFS(Severity,$B1710,Status,"&lt;&gt;Suspend",Status,"&lt;&gt;Assigned",Status,"&lt;&gt;Open",Status,"&lt;&gt;Hold",ResolvedDate,"&gt;="&amp;$C$1,ResolvedDate,"&lt;="&amp;$F$1)</f>
        <v/>
      </c>
      <c r="E1710" s="137">
        <f>COUNTIFS(Severity,$B1710,SLA_Breach,"&lt;&gt;Yes",Status,"&lt;&gt;Suspend",Status,"&lt;&gt;Assigned",Status,"&lt;&gt;Open",Status,"&lt;&gt;Hold&gt;",ResolvedDate,"&gt;="&amp;$C$1,ResolvedDate,"&lt;="&amp;$F$1)</f>
        <v/>
      </c>
      <c r="F1710" s="137">
        <f>COUNTIFS(Severity,$B1710,SLA_Breach,"Yes",Status,"&lt;&gt;Suspend",Status,"&lt;&gt;Assigned",Status,"&lt;&gt;Open",Status,"&lt;&gt;Hold&gt;",ResolvedDate,"&gt;="&amp;$C$1,ResolvedDate,"&lt;="&amp;$F$1)</f>
        <v/>
      </c>
      <c r="G1710" s="137">
        <f>COUNTIFS(Severity,$B1710,AssignedDate,"&gt;=01/01/2017 12:00:00 AM",AssignedDate,"&lt;="&amp;$F$1)</f>
        <v/>
      </c>
      <c r="H1710" s="177" t="n"/>
      <c r="L1710" s="57" t="n">
        <v>0</v>
      </c>
      <c r="M1710" s="57" t="n"/>
    </row>
    <row r="1711" spans="1:13">
      <c r="A1711" s="137" t="n">
        <v>1</v>
      </c>
      <c r="B1711" s="100" t="s">
        <v>525</v>
      </c>
      <c r="C1711" s="137">
        <f>COUNTIFS(Severity,$B1711,AssignedDate,"&gt;="&amp;$C$1,AssignedDate,"&lt;="&amp;$F$1)</f>
        <v/>
      </c>
      <c r="D1711" s="137">
        <f>COUNTIFS(Severity,$B1711,Status,"&lt;&gt;Suspend",Status,"&lt;&gt;Assigned",Status,"&lt;&gt;Open",Status,"&lt;&gt;Hold",ResolvedDate,"&gt;="&amp;$C$1,ResolvedDate,"&lt;="&amp;$F$1)</f>
        <v/>
      </c>
      <c r="E1711" s="137">
        <f>COUNTIFS(Severity,$B1711,SLA_Breach,"&lt;&gt;Yes",Status,"&lt;&gt;Suspend",Status,"&lt;&gt;Assigned",Status,"&lt;&gt;Open",Status,"&lt;&gt;Hold&gt;",ResolvedDate,"&gt;="&amp;$C$1,ResolvedDate,"&lt;="&amp;$F$1)</f>
        <v/>
      </c>
      <c r="F1711" s="137">
        <f>COUNTIFS(Severity,$B1711,SLA_Breach,"Yes",Status,"&lt;&gt;Suspend",Status,"&lt;&gt;Assigned",Status,"&lt;&gt;Open",Status,"&lt;&gt;Hold&gt;",ResolvedDate,"&gt;="&amp;$C$1,ResolvedDate,"&lt;="&amp;$F$1)</f>
        <v/>
      </c>
      <c r="G1711" s="137">
        <f>COUNTIFS(Severity,$B1711,AssignedDate,"&gt;=01/01/2017 12:00:00 AM",AssignedDate,"&lt;="&amp;$F$1)</f>
        <v/>
      </c>
      <c r="H1711" s="177" t="n"/>
      <c r="L1711" s="57" t="n">
        <v>0</v>
      </c>
      <c r="M1711" s="57" t="n"/>
    </row>
    <row r="1712" spans="1:13">
      <c r="A1712" s="137" t="n">
        <v>1</v>
      </c>
      <c r="B1712" s="100" t="s">
        <v>525</v>
      </c>
      <c r="C1712" s="137">
        <f>COUNTIFS(Severity,$B1712,AssignedDate,"&gt;="&amp;$C$1,AssignedDate,"&lt;="&amp;$F$1)</f>
        <v/>
      </c>
      <c r="D1712" s="137">
        <f>COUNTIFS(Severity,$B1712,Status,"&lt;&gt;Suspend",Status,"&lt;&gt;Assigned",Status,"&lt;&gt;Open",Status,"&lt;&gt;Hold",ResolvedDate,"&gt;="&amp;$C$1,ResolvedDate,"&lt;="&amp;$F$1)</f>
        <v/>
      </c>
      <c r="E1712" s="137">
        <f>COUNTIFS(Severity,$B1712,SLA_Breach,"&lt;&gt;Yes",Status,"&lt;&gt;Suspend",Status,"&lt;&gt;Assigned",Status,"&lt;&gt;Open",Status,"&lt;&gt;Hold&gt;",ResolvedDate,"&gt;="&amp;$C$1,ResolvedDate,"&lt;="&amp;$F$1)</f>
        <v/>
      </c>
      <c r="F1712" s="137">
        <f>COUNTIFS(Severity,$B1712,SLA_Breach,"Yes",Status,"&lt;&gt;Suspend",Status,"&lt;&gt;Assigned",Status,"&lt;&gt;Open",Status,"&lt;&gt;Hold&gt;",ResolvedDate,"&gt;="&amp;$C$1,ResolvedDate,"&lt;="&amp;$F$1)</f>
        <v/>
      </c>
      <c r="G1712" s="137">
        <f>COUNTIFS(Severity,$B1712,AssignedDate,"&gt;=01/01/2017 12:00:00 AM",AssignedDate,"&lt;="&amp;$F$1)</f>
        <v/>
      </c>
      <c r="H1712" s="177" t="n"/>
      <c r="L1712" s="57" t="n">
        <v>0</v>
      </c>
      <c r="M1712" s="57" t="n"/>
    </row>
    <row r="1713" spans="1:13">
      <c r="A1713" s="137" t="n">
        <v>1</v>
      </c>
      <c r="B1713" s="100" t="s">
        <v>525</v>
      </c>
      <c r="C1713" s="137">
        <f>COUNTIFS(Severity,$B1713,AssignedDate,"&gt;="&amp;$C$1,AssignedDate,"&lt;="&amp;$F$1)</f>
        <v/>
      </c>
      <c r="D1713" s="137">
        <f>COUNTIFS(Severity,$B1713,Status,"&lt;&gt;Suspend",Status,"&lt;&gt;Assigned",Status,"&lt;&gt;Open",Status,"&lt;&gt;Hold",ResolvedDate,"&gt;="&amp;$C$1,ResolvedDate,"&lt;="&amp;$F$1)</f>
        <v/>
      </c>
      <c r="E1713" s="137">
        <f>COUNTIFS(Severity,$B1713,SLA_Breach,"&lt;&gt;Yes",Status,"&lt;&gt;Suspend",Status,"&lt;&gt;Assigned",Status,"&lt;&gt;Open",Status,"&lt;&gt;Hold&gt;",ResolvedDate,"&gt;="&amp;$C$1,ResolvedDate,"&lt;="&amp;$F$1)</f>
        <v/>
      </c>
      <c r="F1713" s="137">
        <f>COUNTIFS(Severity,$B1713,SLA_Breach,"Yes",Status,"&lt;&gt;Suspend",Status,"&lt;&gt;Assigned",Status,"&lt;&gt;Open",Status,"&lt;&gt;Hold&gt;",ResolvedDate,"&gt;="&amp;$C$1,ResolvedDate,"&lt;="&amp;$F$1)</f>
        <v/>
      </c>
      <c r="G1713" s="137">
        <f>COUNTIFS(Severity,$B1713,AssignedDate,"&gt;=01/01/2017 12:00:00 AM",AssignedDate,"&lt;="&amp;$F$1)</f>
        <v/>
      </c>
      <c r="H1713" s="177" t="n"/>
      <c r="L1713" s="57" t="n">
        <v>0</v>
      </c>
      <c r="M1713" s="57" t="n"/>
    </row>
    <row r="1714" spans="1:13">
      <c r="A1714" s="137" t="n">
        <v>1</v>
      </c>
      <c r="B1714" s="100" t="s">
        <v>525</v>
      </c>
      <c r="C1714" s="137">
        <f>COUNTIFS(Severity,$B1714,AssignedDate,"&gt;="&amp;$C$1,AssignedDate,"&lt;="&amp;$F$1)</f>
        <v/>
      </c>
      <c r="D1714" s="137">
        <f>COUNTIFS(Severity,$B1714,Status,"&lt;&gt;Suspend",Status,"&lt;&gt;Assigned",Status,"&lt;&gt;Open",Status,"&lt;&gt;Hold",ResolvedDate,"&gt;="&amp;$C$1,ResolvedDate,"&lt;="&amp;$F$1)</f>
        <v/>
      </c>
      <c r="E1714" s="137">
        <f>COUNTIFS(Severity,$B1714,SLA_Breach,"&lt;&gt;Yes",Status,"&lt;&gt;Suspend",Status,"&lt;&gt;Assigned",Status,"&lt;&gt;Open",Status,"&lt;&gt;Hold&gt;",ResolvedDate,"&gt;="&amp;$C$1,ResolvedDate,"&lt;="&amp;$F$1)</f>
        <v/>
      </c>
      <c r="F1714" s="137">
        <f>COUNTIFS(Severity,$B1714,SLA_Breach,"Yes",Status,"&lt;&gt;Suspend",Status,"&lt;&gt;Assigned",Status,"&lt;&gt;Open",Status,"&lt;&gt;Hold&gt;",ResolvedDate,"&gt;="&amp;$C$1,ResolvedDate,"&lt;="&amp;$F$1)</f>
        <v/>
      </c>
      <c r="G1714" s="137">
        <f>COUNTIFS(Severity,$B1714,AssignedDate,"&gt;=01/01/2017 12:00:00 AM",AssignedDate,"&lt;="&amp;$F$1)</f>
        <v/>
      </c>
      <c r="H1714" s="177" t="n"/>
      <c r="L1714" s="57" t="n">
        <v>0</v>
      </c>
      <c r="M1714" s="57" t="n"/>
    </row>
    <row r="1715" spans="1:13">
      <c r="A1715" s="137" t="n">
        <v>1</v>
      </c>
      <c r="B1715" s="100" t="s">
        <v>525</v>
      </c>
      <c r="C1715" s="137">
        <f>COUNTIFS(Severity,$B1715,AssignedDate,"&gt;="&amp;$C$1,AssignedDate,"&lt;="&amp;$F$1)</f>
        <v/>
      </c>
      <c r="D1715" s="137">
        <f>COUNTIFS(Severity,$B1715,Status,"&lt;&gt;Suspend",Status,"&lt;&gt;Assigned",Status,"&lt;&gt;Open",Status,"&lt;&gt;Hold",ResolvedDate,"&gt;="&amp;$C$1,ResolvedDate,"&lt;="&amp;$F$1)</f>
        <v/>
      </c>
      <c r="E1715" s="137">
        <f>COUNTIFS(Severity,$B1715,SLA_Breach,"&lt;&gt;Yes",Status,"&lt;&gt;Suspend",Status,"&lt;&gt;Assigned",Status,"&lt;&gt;Open",Status,"&lt;&gt;Hold&gt;",ResolvedDate,"&gt;="&amp;$C$1,ResolvedDate,"&lt;="&amp;$F$1)</f>
        <v/>
      </c>
      <c r="F1715" s="137">
        <f>COUNTIFS(Severity,$B1715,SLA_Breach,"Yes",Status,"&lt;&gt;Suspend",Status,"&lt;&gt;Assigned",Status,"&lt;&gt;Open",Status,"&lt;&gt;Hold&gt;",ResolvedDate,"&gt;="&amp;$C$1,ResolvedDate,"&lt;="&amp;$F$1)</f>
        <v/>
      </c>
      <c r="G1715" s="137">
        <f>COUNTIFS(Severity,$B1715,AssignedDate,"&gt;=01/01/2017 12:00:00 AM",AssignedDate,"&lt;="&amp;$F$1)</f>
        <v/>
      </c>
      <c r="H1715" s="177" t="n"/>
      <c r="L1715" s="57" t="n">
        <v>0</v>
      </c>
      <c r="M1715" s="57" t="n"/>
    </row>
    <row r="1716" spans="1:13">
      <c r="A1716" s="137" t="n">
        <v>1</v>
      </c>
      <c r="B1716" s="100" t="s">
        <v>525</v>
      </c>
      <c r="C1716" s="137">
        <f>COUNTIFS(Severity,$B1716,AssignedDate,"&gt;="&amp;$C$1,AssignedDate,"&lt;="&amp;$F$1)</f>
        <v/>
      </c>
      <c r="D1716" s="137">
        <f>COUNTIFS(Severity,$B1716,Status,"&lt;&gt;Suspend",Status,"&lt;&gt;Assigned",Status,"&lt;&gt;Open",Status,"&lt;&gt;Hold",ResolvedDate,"&gt;="&amp;$C$1,ResolvedDate,"&lt;="&amp;$F$1)</f>
        <v/>
      </c>
      <c r="E1716" s="137">
        <f>COUNTIFS(Severity,$B1716,SLA_Breach,"&lt;&gt;Yes",Status,"&lt;&gt;Suspend",Status,"&lt;&gt;Assigned",Status,"&lt;&gt;Open",Status,"&lt;&gt;Hold&gt;",ResolvedDate,"&gt;="&amp;$C$1,ResolvedDate,"&lt;="&amp;$F$1)</f>
        <v/>
      </c>
      <c r="F1716" s="137">
        <f>COUNTIFS(Severity,$B1716,SLA_Breach,"Yes",Status,"&lt;&gt;Suspend",Status,"&lt;&gt;Assigned",Status,"&lt;&gt;Open",Status,"&lt;&gt;Hold&gt;",ResolvedDate,"&gt;="&amp;$C$1,ResolvedDate,"&lt;="&amp;$F$1)</f>
        <v/>
      </c>
      <c r="G1716" s="137">
        <f>COUNTIFS(Severity,$B1716,AssignedDate,"&gt;=01/01/2017 12:00:00 AM",AssignedDate,"&lt;="&amp;$F$1)</f>
        <v/>
      </c>
      <c r="H1716" s="177" t="n"/>
      <c r="L1716" s="57" t="n">
        <v>0</v>
      </c>
      <c r="M1716" s="57" t="n"/>
    </row>
    <row r="1717" spans="1:13">
      <c r="A1717" s="137" t="n">
        <v>1</v>
      </c>
      <c r="B1717" s="100" t="s">
        <v>525</v>
      </c>
      <c r="C1717" s="137">
        <f>COUNTIFS(Severity,$B1717,AssignedDate,"&gt;="&amp;$C$1,AssignedDate,"&lt;="&amp;$F$1)</f>
        <v/>
      </c>
      <c r="D1717" s="137">
        <f>COUNTIFS(Severity,$B1717,Status,"&lt;&gt;Suspend",Status,"&lt;&gt;Assigned",Status,"&lt;&gt;Open",Status,"&lt;&gt;Hold",ResolvedDate,"&gt;="&amp;$C$1,ResolvedDate,"&lt;="&amp;$F$1)</f>
        <v/>
      </c>
      <c r="E1717" s="137">
        <f>COUNTIFS(Severity,$B1717,SLA_Breach,"&lt;&gt;Yes",Status,"&lt;&gt;Suspend",Status,"&lt;&gt;Assigned",Status,"&lt;&gt;Open",Status,"&lt;&gt;Hold&gt;",ResolvedDate,"&gt;="&amp;$C$1,ResolvedDate,"&lt;="&amp;$F$1)</f>
        <v/>
      </c>
      <c r="F1717" s="137">
        <f>COUNTIFS(Severity,$B1717,SLA_Breach,"Yes",Status,"&lt;&gt;Suspend",Status,"&lt;&gt;Assigned",Status,"&lt;&gt;Open",Status,"&lt;&gt;Hold&gt;",ResolvedDate,"&gt;="&amp;$C$1,ResolvedDate,"&lt;="&amp;$F$1)</f>
        <v/>
      </c>
      <c r="G1717" s="137">
        <f>COUNTIFS(Severity,$B1717,AssignedDate,"&gt;=01/01/2017 12:00:00 AM",AssignedDate,"&lt;="&amp;$F$1)</f>
        <v/>
      </c>
      <c r="H1717" s="177" t="n"/>
      <c r="L1717" s="57" t="n">
        <v>0</v>
      </c>
      <c r="M1717" s="57" t="n"/>
    </row>
    <row r="1718" spans="1:13">
      <c r="A1718" s="137" t="n">
        <v>1</v>
      </c>
      <c r="B1718" s="100" t="s">
        <v>525</v>
      </c>
      <c r="C1718" s="137">
        <f>COUNTIFS(Severity,$B1718,AssignedDate,"&gt;="&amp;$C$1,AssignedDate,"&lt;="&amp;$F$1)</f>
        <v/>
      </c>
      <c r="D1718" s="137">
        <f>COUNTIFS(Severity,$B1718,Status,"&lt;&gt;Suspend",Status,"&lt;&gt;Assigned",Status,"&lt;&gt;Open",Status,"&lt;&gt;Hold",ResolvedDate,"&gt;="&amp;$C$1,ResolvedDate,"&lt;="&amp;$F$1)</f>
        <v/>
      </c>
      <c r="E1718" s="137">
        <f>COUNTIFS(Severity,$B1718,SLA_Breach,"&lt;&gt;Yes",Status,"&lt;&gt;Suspend",Status,"&lt;&gt;Assigned",Status,"&lt;&gt;Open",Status,"&lt;&gt;Hold&gt;",ResolvedDate,"&gt;="&amp;$C$1,ResolvedDate,"&lt;="&amp;$F$1)</f>
        <v/>
      </c>
      <c r="F1718" s="137">
        <f>COUNTIFS(Severity,$B1718,SLA_Breach,"Yes",Status,"&lt;&gt;Suspend",Status,"&lt;&gt;Assigned",Status,"&lt;&gt;Open",Status,"&lt;&gt;Hold&gt;",ResolvedDate,"&gt;="&amp;$C$1,ResolvedDate,"&lt;="&amp;$F$1)</f>
        <v/>
      </c>
      <c r="G1718" s="137">
        <f>COUNTIFS(Severity,$B1718,AssignedDate,"&gt;=01/01/2017 12:00:00 AM",AssignedDate,"&lt;="&amp;$F$1)</f>
        <v/>
      </c>
      <c r="H1718" s="177" t="n"/>
      <c r="L1718" s="57" t="n">
        <v>0</v>
      </c>
      <c r="M1718" s="57" t="n"/>
    </row>
    <row r="1719" spans="1:13">
      <c r="A1719" s="137" t="n">
        <v>1</v>
      </c>
      <c r="B1719" s="100" t="s">
        <v>525</v>
      </c>
      <c r="C1719" s="137">
        <f>COUNTIFS(Severity,$B1719,AssignedDate,"&gt;="&amp;$C$1,AssignedDate,"&lt;="&amp;$F$1)</f>
        <v/>
      </c>
      <c r="D1719" s="137">
        <f>COUNTIFS(Severity,$B1719,Status,"&lt;&gt;Suspend",Status,"&lt;&gt;Assigned",Status,"&lt;&gt;Open",Status,"&lt;&gt;Hold",ResolvedDate,"&gt;="&amp;$C$1,ResolvedDate,"&lt;="&amp;$F$1)</f>
        <v/>
      </c>
      <c r="E1719" s="137">
        <f>COUNTIFS(Severity,$B1719,SLA_Breach,"&lt;&gt;Yes",Status,"&lt;&gt;Suspend",Status,"&lt;&gt;Assigned",Status,"&lt;&gt;Open",Status,"&lt;&gt;Hold&gt;",ResolvedDate,"&gt;="&amp;$C$1,ResolvedDate,"&lt;="&amp;$F$1)</f>
        <v/>
      </c>
      <c r="F1719" s="137">
        <f>COUNTIFS(Severity,$B1719,SLA_Breach,"Yes",Status,"&lt;&gt;Suspend",Status,"&lt;&gt;Assigned",Status,"&lt;&gt;Open",Status,"&lt;&gt;Hold&gt;",ResolvedDate,"&gt;="&amp;$C$1,ResolvedDate,"&lt;="&amp;$F$1)</f>
        <v/>
      </c>
      <c r="G1719" s="137">
        <f>COUNTIFS(Severity,$B1719,AssignedDate,"&gt;=01/01/2017 12:00:00 AM",AssignedDate,"&lt;="&amp;$F$1)</f>
        <v/>
      </c>
      <c r="H1719" s="177" t="n"/>
      <c r="L1719" s="57" t="n">
        <v>0</v>
      </c>
      <c r="M1719" s="57" t="n"/>
    </row>
    <row r="1720" spans="1:13">
      <c r="A1720" s="137" t="n">
        <v>1</v>
      </c>
      <c r="B1720" s="100" t="s">
        <v>525</v>
      </c>
      <c r="C1720" s="137">
        <f>COUNTIFS(Severity,$B1720,AssignedDate,"&gt;="&amp;$C$1,AssignedDate,"&lt;="&amp;$F$1)</f>
        <v/>
      </c>
      <c r="D1720" s="137">
        <f>COUNTIFS(Severity,$B1720,Status,"&lt;&gt;Suspend",Status,"&lt;&gt;Assigned",Status,"&lt;&gt;Open",Status,"&lt;&gt;Hold",ResolvedDate,"&gt;="&amp;$C$1,ResolvedDate,"&lt;="&amp;$F$1)</f>
        <v/>
      </c>
      <c r="E1720" s="137">
        <f>COUNTIFS(Severity,$B1720,SLA_Breach,"&lt;&gt;Yes",Status,"&lt;&gt;Suspend",Status,"&lt;&gt;Assigned",Status,"&lt;&gt;Open",Status,"&lt;&gt;Hold&gt;",ResolvedDate,"&gt;="&amp;$C$1,ResolvedDate,"&lt;="&amp;$F$1)</f>
        <v/>
      </c>
      <c r="F1720" s="137">
        <f>COUNTIFS(Severity,$B1720,SLA_Breach,"Yes",Status,"&lt;&gt;Suspend",Status,"&lt;&gt;Assigned",Status,"&lt;&gt;Open",Status,"&lt;&gt;Hold&gt;",ResolvedDate,"&gt;="&amp;$C$1,ResolvedDate,"&lt;="&amp;$F$1)</f>
        <v/>
      </c>
      <c r="G1720" s="137">
        <f>COUNTIFS(Severity,$B1720,AssignedDate,"&gt;=01/01/2017 12:00:00 AM",AssignedDate,"&lt;="&amp;$F$1)</f>
        <v/>
      </c>
      <c r="H1720" s="177" t="n"/>
      <c r="L1720" s="57" t="n">
        <v>0</v>
      </c>
      <c r="M1720" s="57" t="n"/>
    </row>
    <row r="1721" spans="1:13">
      <c r="A1721" s="137" t="n">
        <v>1</v>
      </c>
      <c r="B1721" s="100" t="s">
        <v>525</v>
      </c>
      <c r="C1721" s="137">
        <f>COUNTIFS(Severity,$B1721,AssignedDate,"&gt;="&amp;$C$1,AssignedDate,"&lt;="&amp;$F$1)</f>
        <v/>
      </c>
      <c r="D1721" s="137">
        <f>COUNTIFS(Severity,$B1721,Status,"&lt;&gt;Suspend",Status,"&lt;&gt;Assigned",Status,"&lt;&gt;Open",Status,"&lt;&gt;Hold",ResolvedDate,"&gt;="&amp;$C$1,ResolvedDate,"&lt;="&amp;$F$1)</f>
        <v/>
      </c>
      <c r="E1721" s="137">
        <f>COUNTIFS(Severity,$B1721,SLA_Breach,"&lt;&gt;Yes",Status,"&lt;&gt;Suspend",Status,"&lt;&gt;Assigned",Status,"&lt;&gt;Open",Status,"&lt;&gt;Hold&gt;",ResolvedDate,"&gt;="&amp;$C$1,ResolvedDate,"&lt;="&amp;$F$1)</f>
        <v/>
      </c>
      <c r="F1721" s="137">
        <f>COUNTIFS(Severity,$B1721,SLA_Breach,"Yes",Status,"&lt;&gt;Suspend",Status,"&lt;&gt;Assigned",Status,"&lt;&gt;Open",Status,"&lt;&gt;Hold&gt;",ResolvedDate,"&gt;="&amp;$C$1,ResolvedDate,"&lt;="&amp;$F$1)</f>
        <v/>
      </c>
      <c r="G1721" s="137">
        <f>COUNTIFS(Severity,$B1721,AssignedDate,"&gt;=01/01/2017 12:00:00 AM",AssignedDate,"&lt;="&amp;$F$1)</f>
        <v/>
      </c>
      <c r="H1721" s="177" t="n"/>
      <c r="L1721" s="57" t="n">
        <v>0</v>
      </c>
      <c r="M1721" s="57" t="n"/>
    </row>
    <row r="1722" spans="1:13">
      <c r="A1722" s="137" t="n">
        <v>1</v>
      </c>
      <c r="B1722" s="100" t="s">
        <v>525</v>
      </c>
      <c r="C1722" s="137">
        <f>COUNTIFS(Severity,$B1722,AssignedDate,"&gt;="&amp;$C$1,AssignedDate,"&lt;="&amp;$F$1)</f>
        <v/>
      </c>
      <c r="D1722" s="137">
        <f>COUNTIFS(Severity,$B1722,Status,"&lt;&gt;Suspend",Status,"&lt;&gt;Assigned",Status,"&lt;&gt;Open",Status,"&lt;&gt;Hold",ResolvedDate,"&gt;="&amp;$C$1,ResolvedDate,"&lt;="&amp;$F$1)</f>
        <v/>
      </c>
      <c r="E1722" s="137">
        <f>COUNTIFS(Severity,$B1722,SLA_Breach,"&lt;&gt;Yes",Status,"&lt;&gt;Suspend",Status,"&lt;&gt;Assigned",Status,"&lt;&gt;Open",Status,"&lt;&gt;Hold&gt;",ResolvedDate,"&gt;="&amp;$C$1,ResolvedDate,"&lt;="&amp;$F$1)</f>
        <v/>
      </c>
      <c r="F1722" s="137">
        <f>COUNTIFS(Severity,$B1722,SLA_Breach,"Yes",Status,"&lt;&gt;Suspend",Status,"&lt;&gt;Assigned",Status,"&lt;&gt;Open",Status,"&lt;&gt;Hold&gt;",ResolvedDate,"&gt;="&amp;$C$1,ResolvedDate,"&lt;="&amp;$F$1)</f>
        <v/>
      </c>
      <c r="G1722" s="137">
        <f>COUNTIFS(Severity,$B1722,AssignedDate,"&gt;=01/01/2017 12:00:00 AM",AssignedDate,"&lt;="&amp;$F$1)</f>
        <v/>
      </c>
      <c r="H1722" s="177" t="n"/>
      <c r="L1722" s="57" t="n">
        <v>0</v>
      </c>
      <c r="M1722" s="57" t="n"/>
    </row>
    <row r="1723" spans="1:13">
      <c r="A1723" s="137" t="n">
        <v>1</v>
      </c>
      <c r="B1723" s="100" t="s">
        <v>525</v>
      </c>
      <c r="C1723" s="137">
        <f>COUNTIFS(Severity,$B1723,AssignedDate,"&gt;="&amp;$C$1,AssignedDate,"&lt;="&amp;$F$1)</f>
        <v/>
      </c>
      <c r="D1723" s="137">
        <f>COUNTIFS(Severity,$B1723,Status,"&lt;&gt;Suspend",Status,"&lt;&gt;Assigned",Status,"&lt;&gt;Open",Status,"&lt;&gt;Hold",ResolvedDate,"&gt;="&amp;$C$1,ResolvedDate,"&lt;="&amp;$F$1)</f>
        <v/>
      </c>
      <c r="E1723" s="137">
        <f>COUNTIFS(Severity,$B1723,SLA_Breach,"&lt;&gt;Yes",Status,"&lt;&gt;Suspend",Status,"&lt;&gt;Assigned",Status,"&lt;&gt;Open",Status,"&lt;&gt;Hold&gt;",ResolvedDate,"&gt;="&amp;$C$1,ResolvedDate,"&lt;="&amp;$F$1)</f>
        <v/>
      </c>
      <c r="F1723" s="137">
        <f>COUNTIFS(Severity,$B1723,SLA_Breach,"Yes",Status,"&lt;&gt;Suspend",Status,"&lt;&gt;Assigned",Status,"&lt;&gt;Open",Status,"&lt;&gt;Hold&gt;",ResolvedDate,"&gt;="&amp;$C$1,ResolvedDate,"&lt;="&amp;$F$1)</f>
        <v/>
      </c>
      <c r="G1723" s="137">
        <f>COUNTIFS(Severity,$B1723,AssignedDate,"&gt;=01/01/2017 12:00:00 AM",AssignedDate,"&lt;="&amp;$F$1)</f>
        <v/>
      </c>
      <c r="H1723" s="177" t="n"/>
      <c r="L1723" s="57" t="n">
        <v>0</v>
      </c>
      <c r="M1723" s="57" t="n"/>
    </row>
    <row r="1724" spans="1:13">
      <c r="A1724" s="137" t="n">
        <v>1</v>
      </c>
      <c r="B1724" s="100" t="s">
        <v>525</v>
      </c>
      <c r="C1724" s="137">
        <f>COUNTIFS(Severity,$B1724,AssignedDate,"&gt;="&amp;$C$1,AssignedDate,"&lt;="&amp;$F$1)</f>
        <v/>
      </c>
      <c r="D1724" s="137">
        <f>COUNTIFS(Severity,$B1724,Status,"&lt;&gt;Suspend",Status,"&lt;&gt;Assigned",Status,"&lt;&gt;Open",Status,"&lt;&gt;Hold",ResolvedDate,"&gt;="&amp;$C$1,ResolvedDate,"&lt;="&amp;$F$1)</f>
        <v/>
      </c>
      <c r="E1724" s="137">
        <f>COUNTIFS(Severity,$B1724,SLA_Breach,"&lt;&gt;Yes",Status,"&lt;&gt;Suspend",Status,"&lt;&gt;Assigned",Status,"&lt;&gt;Open",Status,"&lt;&gt;Hold&gt;",ResolvedDate,"&gt;="&amp;$C$1,ResolvedDate,"&lt;="&amp;$F$1)</f>
        <v/>
      </c>
      <c r="F1724" s="137">
        <f>COUNTIFS(Severity,$B1724,SLA_Breach,"Yes",Status,"&lt;&gt;Suspend",Status,"&lt;&gt;Assigned",Status,"&lt;&gt;Open",Status,"&lt;&gt;Hold&gt;",ResolvedDate,"&gt;="&amp;$C$1,ResolvedDate,"&lt;="&amp;$F$1)</f>
        <v/>
      </c>
      <c r="G1724" s="137">
        <f>COUNTIFS(Severity,$B1724,AssignedDate,"&gt;=01/01/2017 12:00:00 AM",AssignedDate,"&lt;="&amp;$F$1)</f>
        <v/>
      </c>
      <c r="H1724" s="177" t="n"/>
      <c r="L1724" s="57" t="n">
        <v>0</v>
      </c>
      <c r="M1724" s="57" t="n"/>
    </row>
    <row r="1725" spans="1:13">
      <c r="A1725" s="137" t="n">
        <v>1</v>
      </c>
      <c r="B1725" s="100" t="s">
        <v>525</v>
      </c>
      <c r="C1725" s="137">
        <f>COUNTIFS(Severity,$B1725,AssignedDate,"&gt;="&amp;$C$1,AssignedDate,"&lt;="&amp;$F$1)</f>
        <v/>
      </c>
      <c r="D1725" s="137">
        <f>COUNTIFS(Severity,$B1725,Status,"&lt;&gt;Suspend",Status,"&lt;&gt;Assigned",Status,"&lt;&gt;Open",Status,"&lt;&gt;Hold",ResolvedDate,"&gt;="&amp;$C$1,ResolvedDate,"&lt;="&amp;$F$1)</f>
        <v/>
      </c>
      <c r="E1725" s="137">
        <f>COUNTIFS(Severity,$B1725,SLA_Breach,"&lt;&gt;Yes",Status,"&lt;&gt;Suspend",Status,"&lt;&gt;Assigned",Status,"&lt;&gt;Open",Status,"&lt;&gt;Hold&gt;",ResolvedDate,"&gt;="&amp;$C$1,ResolvedDate,"&lt;="&amp;$F$1)</f>
        <v/>
      </c>
      <c r="F1725" s="137">
        <f>COUNTIFS(Severity,$B1725,SLA_Breach,"Yes",Status,"&lt;&gt;Suspend",Status,"&lt;&gt;Assigned",Status,"&lt;&gt;Open",Status,"&lt;&gt;Hold&gt;",ResolvedDate,"&gt;="&amp;$C$1,ResolvedDate,"&lt;="&amp;$F$1)</f>
        <v/>
      </c>
      <c r="G1725" s="137">
        <f>COUNTIFS(Severity,$B1725,AssignedDate,"&gt;=01/01/2017 12:00:00 AM",AssignedDate,"&lt;="&amp;$F$1)</f>
        <v/>
      </c>
      <c r="H1725" s="177" t="n"/>
      <c r="L1725" s="57" t="n">
        <v>0</v>
      </c>
      <c r="M1725" s="57" t="n"/>
    </row>
    <row r="1726" spans="1:13">
      <c r="A1726" s="137" t="n">
        <v>1</v>
      </c>
      <c r="B1726" s="100" t="s">
        <v>525</v>
      </c>
      <c r="C1726" s="137">
        <f>COUNTIFS(Severity,$B1726,AssignedDate,"&gt;="&amp;$C$1,AssignedDate,"&lt;="&amp;$F$1)</f>
        <v/>
      </c>
      <c r="D1726" s="137">
        <f>COUNTIFS(Severity,$B1726,Status,"&lt;&gt;Suspend",Status,"&lt;&gt;Assigned",Status,"&lt;&gt;Open",Status,"&lt;&gt;Hold",ResolvedDate,"&gt;="&amp;$C$1,ResolvedDate,"&lt;="&amp;$F$1)</f>
        <v/>
      </c>
      <c r="E1726" s="137">
        <f>COUNTIFS(Severity,$B1726,SLA_Breach,"&lt;&gt;Yes",Status,"&lt;&gt;Suspend",Status,"&lt;&gt;Assigned",Status,"&lt;&gt;Open",Status,"&lt;&gt;Hold&gt;",ResolvedDate,"&gt;="&amp;$C$1,ResolvedDate,"&lt;="&amp;$F$1)</f>
        <v/>
      </c>
      <c r="F1726" s="137">
        <f>COUNTIFS(Severity,$B1726,SLA_Breach,"Yes",Status,"&lt;&gt;Suspend",Status,"&lt;&gt;Assigned",Status,"&lt;&gt;Open",Status,"&lt;&gt;Hold&gt;",ResolvedDate,"&gt;="&amp;$C$1,ResolvedDate,"&lt;="&amp;$F$1)</f>
        <v/>
      </c>
      <c r="G1726" s="137">
        <f>COUNTIFS(Severity,$B1726,AssignedDate,"&gt;=01/01/2017 12:00:00 AM",AssignedDate,"&lt;="&amp;$F$1)</f>
        <v/>
      </c>
      <c r="H1726" s="177" t="n"/>
      <c r="L1726" s="57" t="n">
        <v>0</v>
      </c>
      <c r="M1726" s="57" t="n"/>
    </row>
    <row r="1727" spans="1:13">
      <c r="A1727" s="137" t="n">
        <v>1</v>
      </c>
      <c r="B1727" s="100" t="s">
        <v>525</v>
      </c>
      <c r="C1727" s="137">
        <f>COUNTIFS(Severity,$B1727,AssignedDate,"&gt;="&amp;$C$1,AssignedDate,"&lt;="&amp;$F$1)</f>
        <v/>
      </c>
      <c r="D1727" s="137">
        <f>COUNTIFS(Severity,$B1727,Status,"&lt;&gt;Suspend",Status,"&lt;&gt;Assigned",Status,"&lt;&gt;Open",Status,"&lt;&gt;Hold",ResolvedDate,"&gt;="&amp;$C$1,ResolvedDate,"&lt;="&amp;$F$1)</f>
        <v/>
      </c>
      <c r="E1727" s="137">
        <f>COUNTIFS(Severity,$B1727,SLA_Breach,"&lt;&gt;Yes",Status,"&lt;&gt;Suspend",Status,"&lt;&gt;Assigned",Status,"&lt;&gt;Open",Status,"&lt;&gt;Hold&gt;",ResolvedDate,"&gt;="&amp;$C$1,ResolvedDate,"&lt;="&amp;$F$1)</f>
        <v/>
      </c>
      <c r="F1727" s="137">
        <f>COUNTIFS(Severity,$B1727,SLA_Breach,"Yes",Status,"&lt;&gt;Suspend",Status,"&lt;&gt;Assigned",Status,"&lt;&gt;Open",Status,"&lt;&gt;Hold&gt;",ResolvedDate,"&gt;="&amp;$C$1,ResolvedDate,"&lt;="&amp;$F$1)</f>
        <v/>
      </c>
      <c r="G1727" s="137">
        <f>COUNTIFS(Severity,$B1727,AssignedDate,"&gt;=01/01/2017 12:00:00 AM",AssignedDate,"&lt;="&amp;$F$1)</f>
        <v/>
      </c>
      <c r="H1727" s="177" t="n"/>
      <c r="L1727" s="57" t="n">
        <v>0</v>
      </c>
      <c r="M1727" s="57" t="n"/>
    </row>
    <row r="1728" spans="1:13">
      <c r="A1728" s="137" t="n">
        <v>1</v>
      </c>
      <c r="B1728" s="100" t="s">
        <v>525</v>
      </c>
      <c r="C1728" s="137">
        <f>COUNTIFS(Severity,$B1728,AssignedDate,"&gt;="&amp;$C$1,AssignedDate,"&lt;="&amp;$F$1)</f>
        <v/>
      </c>
      <c r="D1728" s="137">
        <f>COUNTIFS(Severity,$B1728,Status,"&lt;&gt;Suspend",Status,"&lt;&gt;Assigned",Status,"&lt;&gt;Open",Status,"&lt;&gt;Hold",ResolvedDate,"&gt;="&amp;$C$1,ResolvedDate,"&lt;="&amp;$F$1)</f>
        <v/>
      </c>
      <c r="E1728" s="137">
        <f>COUNTIFS(Severity,$B1728,SLA_Breach,"&lt;&gt;Yes",Status,"&lt;&gt;Suspend",Status,"&lt;&gt;Assigned",Status,"&lt;&gt;Open",Status,"&lt;&gt;Hold&gt;",ResolvedDate,"&gt;="&amp;$C$1,ResolvedDate,"&lt;="&amp;$F$1)</f>
        <v/>
      </c>
      <c r="F1728" s="137">
        <f>COUNTIFS(Severity,$B1728,SLA_Breach,"Yes",Status,"&lt;&gt;Suspend",Status,"&lt;&gt;Assigned",Status,"&lt;&gt;Open",Status,"&lt;&gt;Hold&gt;",ResolvedDate,"&gt;="&amp;$C$1,ResolvedDate,"&lt;="&amp;$F$1)</f>
        <v/>
      </c>
      <c r="G1728" s="137">
        <f>COUNTIFS(Severity,$B1728,AssignedDate,"&gt;=01/01/2017 12:00:00 AM",AssignedDate,"&lt;="&amp;$F$1)</f>
        <v/>
      </c>
      <c r="H1728" s="177" t="n"/>
      <c r="L1728" s="57" t="n">
        <v>0</v>
      </c>
      <c r="M1728" s="57" t="n"/>
    </row>
    <row r="1729" spans="1:13">
      <c r="A1729" s="137" t="n">
        <v>1</v>
      </c>
      <c r="B1729" s="100" t="s">
        <v>525</v>
      </c>
      <c r="C1729" s="137">
        <f>COUNTIFS(Severity,$B1729,AssignedDate,"&gt;="&amp;$C$1,AssignedDate,"&lt;="&amp;$F$1)</f>
        <v/>
      </c>
      <c r="D1729" s="137">
        <f>COUNTIFS(Severity,$B1729,Status,"&lt;&gt;Suspend",Status,"&lt;&gt;Assigned",Status,"&lt;&gt;Open",Status,"&lt;&gt;Hold",ResolvedDate,"&gt;="&amp;$C$1,ResolvedDate,"&lt;="&amp;$F$1)</f>
        <v/>
      </c>
      <c r="E1729" s="137">
        <f>COUNTIFS(Severity,$B1729,SLA_Breach,"&lt;&gt;Yes",Status,"&lt;&gt;Suspend",Status,"&lt;&gt;Assigned",Status,"&lt;&gt;Open",Status,"&lt;&gt;Hold&gt;",ResolvedDate,"&gt;="&amp;$C$1,ResolvedDate,"&lt;="&amp;$F$1)</f>
        <v/>
      </c>
      <c r="F1729" s="137">
        <f>COUNTIFS(Severity,$B1729,SLA_Breach,"Yes",Status,"&lt;&gt;Suspend",Status,"&lt;&gt;Assigned",Status,"&lt;&gt;Open",Status,"&lt;&gt;Hold&gt;",ResolvedDate,"&gt;="&amp;$C$1,ResolvedDate,"&lt;="&amp;$F$1)</f>
        <v/>
      </c>
      <c r="G1729" s="137">
        <f>COUNTIFS(Severity,$B1729,AssignedDate,"&gt;=01/01/2017 12:00:00 AM",AssignedDate,"&lt;="&amp;$F$1)</f>
        <v/>
      </c>
      <c r="H1729" s="177" t="n"/>
      <c r="L1729" s="57" t="n">
        <v>0</v>
      </c>
      <c r="M1729" s="57" t="n"/>
    </row>
    <row r="1730" spans="1:13">
      <c r="A1730" s="137" t="n">
        <v>1</v>
      </c>
      <c r="B1730" s="100" t="s">
        <v>525</v>
      </c>
      <c r="C1730" s="137">
        <f>COUNTIFS(Severity,$B1730,AssignedDate,"&gt;="&amp;$C$1,AssignedDate,"&lt;="&amp;$F$1)</f>
        <v/>
      </c>
      <c r="D1730" s="137">
        <f>COUNTIFS(Severity,$B1730,Status,"&lt;&gt;Suspend",Status,"&lt;&gt;Assigned",Status,"&lt;&gt;Open",Status,"&lt;&gt;Hold",ResolvedDate,"&gt;="&amp;$C$1,ResolvedDate,"&lt;="&amp;$F$1)</f>
        <v/>
      </c>
      <c r="E1730" s="137">
        <f>COUNTIFS(Severity,$B1730,SLA_Breach,"&lt;&gt;Yes",Status,"&lt;&gt;Suspend",Status,"&lt;&gt;Assigned",Status,"&lt;&gt;Open",Status,"&lt;&gt;Hold&gt;",ResolvedDate,"&gt;="&amp;$C$1,ResolvedDate,"&lt;="&amp;$F$1)</f>
        <v/>
      </c>
      <c r="F1730" s="137">
        <f>COUNTIFS(Severity,$B1730,SLA_Breach,"Yes",Status,"&lt;&gt;Suspend",Status,"&lt;&gt;Assigned",Status,"&lt;&gt;Open",Status,"&lt;&gt;Hold&gt;",ResolvedDate,"&gt;="&amp;$C$1,ResolvedDate,"&lt;="&amp;$F$1)</f>
        <v/>
      </c>
      <c r="G1730" s="137">
        <f>COUNTIFS(Severity,$B1730,AssignedDate,"&gt;=01/01/2017 12:00:00 AM",AssignedDate,"&lt;="&amp;$F$1)</f>
        <v/>
      </c>
      <c r="H1730" s="177" t="n"/>
      <c r="L1730" s="57" t="n">
        <v>0</v>
      </c>
      <c r="M1730" s="57" t="n"/>
    </row>
    <row r="1731" spans="1:13">
      <c r="A1731" s="137" t="n">
        <v>1</v>
      </c>
      <c r="B1731" s="100" t="s">
        <v>525</v>
      </c>
      <c r="C1731" s="137">
        <f>COUNTIFS(Severity,$B1731,AssignedDate,"&gt;="&amp;$C$1,AssignedDate,"&lt;="&amp;$F$1)</f>
        <v/>
      </c>
      <c r="D1731" s="137">
        <f>COUNTIFS(Severity,$B1731,Status,"&lt;&gt;Suspend",Status,"&lt;&gt;Assigned",Status,"&lt;&gt;Open",Status,"&lt;&gt;Hold",ResolvedDate,"&gt;="&amp;$C$1,ResolvedDate,"&lt;="&amp;$F$1)</f>
        <v/>
      </c>
      <c r="E1731" s="137">
        <f>COUNTIFS(Severity,$B1731,SLA_Breach,"&lt;&gt;Yes",Status,"&lt;&gt;Suspend",Status,"&lt;&gt;Assigned",Status,"&lt;&gt;Open",Status,"&lt;&gt;Hold&gt;",ResolvedDate,"&gt;="&amp;$C$1,ResolvedDate,"&lt;="&amp;$F$1)</f>
        <v/>
      </c>
      <c r="F1731" s="137">
        <f>COUNTIFS(Severity,$B1731,SLA_Breach,"Yes",Status,"&lt;&gt;Suspend",Status,"&lt;&gt;Assigned",Status,"&lt;&gt;Open",Status,"&lt;&gt;Hold&gt;",ResolvedDate,"&gt;="&amp;$C$1,ResolvedDate,"&lt;="&amp;$F$1)</f>
        <v/>
      </c>
      <c r="G1731" s="137">
        <f>COUNTIFS(Severity,$B1731,AssignedDate,"&gt;=01/01/2017 12:00:00 AM",AssignedDate,"&lt;="&amp;$F$1)</f>
        <v/>
      </c>
      <c r="H1731" s="177" t="n"/>
      <c r="L1731" s="57" t="n">
        <v>0</v>
      </c>
      <c r="M1731" s="57" t="n"/>
    </row>
    <row r="1732" spans="1:13">
      <c r="A1732" s="137" t="n">
        <v>1</v>
      </c>
      <c r="B1732" s="100" t="s">
        <v>525</v>
      </c>
      <c r="C1732" s="137">
        <f>COUNTIFS(Severity,$B1732,AssignedDate,"&gt;="&amp;$C$1,AssignedDate,"&lt;="&amp;$F$1)</f>
        <v/>
      </c>
      <c r="D1732" s="137">
        <f>COUNTIFS(Severity,$B1732,Status,"&lt;&gt;Suspend",Status,"&lt;&gt;Assigned",Status,"&lt;&gt;Open",Status,"&lt;&gt;Hold",ResolvedDate,"&gt;="&amp;$C$1,ResolvedDate,"&lt;="&amp;$F$1)</f>
        <v/>
      </c>
      <c r="E1732" s="137">
        <f>COUNTIFS(Severity,$B1732,SLA_Breach,"&lt;&gt;Yes",Status,"&lt;&gt;Suspend",Status,"&lt;&gt;Assigned",Status,"&lt;&gt;Open",Status,"&lt;&gt;Hold&gt;",ResolvedDate,"&gt;="&amp;$C$1,ResolvedDate,"&lt;="&amp;$F$1)</f>
        <v/>
      </c>
      <c r="F1732" s="137">
        <f>COUNTIFS(Severity,$B1732,SLA_Breach,"Yes",Status,"&lt;&gt;Suspend",Status,"&lt;&gt;Assigned",Status,"&lt;&gt;Open",Status,"&lt;&gt;Hold&gt;",ResolvedDate,"&gt;="&amp;$C$1,ResolvedDate,"&lt;="&amp;$F$1)</f>
        <v/>
      </c>
      <c r="G1732" s="137">
        <f>COUNTIFS(Severity,$B1732,AssignedDate,"&gt;=01/01/2017 12:00:00 AM",AssignedDate,"&lt;="&amp;$F$1)</f>
        <v/>
      </c>
      <c r="H1732" s="177" t="n"/>
      <c r="L1732" s="57" t="n">
        <v>0</v>
      </c>
      <c r="M1732" s="57" t="n"/>
    </row>
    <row r="1733" spans="1:13">
      <c r="A1733" s="137" t="n">
        <v>1</v>
      </c>
      <c r="B1733" s="100" t="s">
        <v>525</v>
      </c>
      <c r="C1733" s="137">
        <f>COUNTIFS(Severity,$B1733,AssignedDate,"&gt;="&amp;$C$1,AssignedDate,"&lt;="&amp;$F$1)</f>
        <v/>
      </c>
      <c r="D1733" s="137">
        <f>COUNTIFS(Severity,$B1733,Status,"&lt;&gt;Suspend",Status,"&lt;&gt;Assigned",Status,"&lt;&gt;Open",Status,"&lt;&gt;Hold",ResolvedDate,"&gt;="&amp;$C$1,ResolvedDate,"&lt;="&amp;$F$1)</f>
        <v/>
      </c>
      <c r="E1733" s="137">
        <f>COUNTIFS(Severity,$B1733,SLA_Breach,"&lt;&gt;Yes",Status,"&lt;&gt;Suspend",Status,"&lt;&gt;Assigned",Status,"&lt;&gt;Open",Status,"&lt;&gt;Hold&gt;",ResolvedDate,"&gt;="&amp;$C$1,ResolvedDate,"&lt;="&amp;$F$1)</f>
        <v/>
      </c>
      <c r="F1733" s="137">
        <f>COUNTIFS(Severity,$B1733,SLA_Breach,"Yes",Status,"&lt;&gt;Suspend",Status,"&lt;&gt;Assigned",Status,"&lt;&gt;Open",Status,"&lt;&gt;Hold&gt;",ResolvedDate,"&gt;="&amp;$C$1,ResolvedDate,"&lt;="&amp;$F$1)</f>
        <v/>
      </c>
      <c r="G1733" s="137">
        <f>COUNTIFS(Severity,$B1733,AssignedDate,"&gt;=01/01/2017 12:00:00 AM",AssignedDate,"&lt;="&amp;$F$1)</f>
        <v/>
      </c>
      <c r="H1733" s="177" t="n"/>
      <c r="L1733" s="57" t="n">
        <v>0</v>
      </c>
      <c r="M1733" s="57" t="n"/>
    </row>
    <row r="1734" spans="1:13">
      <c r="A1734" s="137" t="n">
        <v>1</v>
      </c>
      <c r="B1734" s="100" t="s">
        <v>525</v>
      </c>
      <c r="C1734" s="137">
        <f>COUNTIFS(Severity,$B1734,AssignedDate,"&gt;="&amp;$C$1,AssignedDate,"&lt;="&amp;$F$1)</f>
        <v/>
      </c>
      <c r="D1734" s="137">
        <f>COUNTIFS(Severity,$B1734,Status,"&lt;&gt;Suspend",Status,"&lt;&gt;Assigned",Status,"&lt;&gt;Open",Status,"&lt;&gt;Hold",ResolvedDate,"&gt;="&amp;$C$1,ResolvedDate,"&lt;="&amp;$F$1)</f>
        <v/>
      </c>
      <c r="E1734" s="137">
        <f>COUNTIFS(Severity,$B1734,SLA_Breach,"&lt;&gt;Yes",Status,"&lt;&gt;Suspend",Status,"&lt;&gt;Assigned",Status,"&lt;&gt;Open",Status,"&lt;&gt;Hold&gt;",ResolvedDate,"&gt;="&amp;$C$1,ResolvedDate,"&lt;="&amp;$F$1)</f>
        <v/>
      </c>
      <c r="F1734" s="137">
        <f>COUNTIFS(Severity,$B1734,SLA_Breach,"Yes",Status,"&lt;&gt;Suspend",Status,"&lt;&gt;Assigned",Status,"&lt;&gt;Open",Status,"&lt;&gt;Hold&gt;",ResolvedDate,"&gt;="&amp;$C$1,ResolvedDate,"&lt;="&amp;$F$1)</f>
        <v/>
      </c>
      <c r="G1734" s="137">
        <f>COUNTIFS(Severity,$B1734,AssignedDate,"&gt;=01/01/2017 12:00:00 AM",AssignedDate,"&lt;="&amp;$F$1)</f>
        <v/>
      </c>
      <c r="H1734" s="177" t="n"/>
      <c r="L1734" s="57" t="n">
        <v>0</v>
      </c>
      <c r="M1734" s="57" t="n"/>
    </row>
    <row r="1735" spans="1:13">
      <c r="A1735" s="137" t="n">
        <v>1</v>
      </c>
      <c r="B1735" s="100" t="s">
        <v>525</v>
      </c>
      <c r="C1735" s="137">
        <f>COUNTIFS(Severity,$B1735,AssignedDate,"&gt;="&amp;$C$1,AssignedDate,"&lt;="&amp;$F$1)</f>
        <v/>
      </c>
      <c r="D1735" s="137">
        <f>COUNTIFS(Severity,$B1735,Status,"&lt;&gt;Suspend",Status,"&lt;&gt;Assigned",Status,"&lt;&gt;Open",Status,"&lt;&gt;Hold",ResolvedDate,"&gt;="&amp;$C$1,ResolvedDate,"&lt;="&amp;$F$1)</f>
        <v/>
      </c>
      <c r="E1735" s="137">
        <f>COUNTIFS(Severity,$B1735,SLA_Breach,"&lt;&gt;Yes",Status,"&lt;&gt;Suspend",Status,"&lt;&gt;Assigned",Status,"&lt;&gt;Open",Status,"&lt;&gt;Hold&gt;",ResolvedDate,"&gt;="&amp;$C$1,ResolvedDate,"&lt;="&amp;$F$1)</f>
        <v/>
      </c>
      <c r="F1735" s="137">
        <f>COUNTIFS(Severity,$B1735,SLA_Breach,"Yes",Status,"&lt;&gt;Suspend",Status,"&lt;&gt;Assigned",Status,"&lt;&gt;Open",Status,"&lt;&gt;Hold&gt;",ResolvedDate,"&gt;="&amp;$C$1,ResolvedDate,"&lt;="&amp;$F$1)</f>
        <v/>
      </c>
      <c r="G1735" s="137">
        <f>COUNTIFS(Severity,$B1735,AssignedDate,"&gt;=01/01/2017 12:00:00 AM",AssignedDate,"&lt;="&amp;$F$1)</f>
        <v/>
      </c>
      <c r="H1735" s="177" t="n"/>
      <c r="L1735" s="57" t="n">
        <v>0</v>
      </c>
      <c r="M1735" s="57" t="n"/>
    </row>
    <row r="1736" spans="1:13">
      <c r="A1736" s="137" t="n">
        <v>1</v>
      </c>
      <c r="B1736" s="100" t="s">
        <v>525</v>
      </c>
      <c r="C1736" s="137">
        <f>COUNTIFS(Severity,$B1736,AssignedDate,"&gt;="&amp;$C$1,AssignedDate,"&lt;="&amp;$F$1)</f>
        <v/>
      </c>
      <c r="D1736" s="137">
        <f>COUNTIFS(Severity,$B1736,Status,"&lt;&gt;Suspend",Status,"&lt;&gt;Assigned",Status,"&lt;&gt;Open",Status,"&lt;&gt;Hold",ResolvedDate,"&gt;="&amp;$C$1,ResolvedDate,"&lt;="&amp;$F$1)</f>
        <v/>
      </c>
      <c r="E1736" s="137">
        <f>COUNTIFS(Severity,$B1736,SLA_Breach,"&lt;&gt;Yes",Status,"&lt;&gt;Suspend",Status,"&lt;&gt;Assigned",Status,"&lt;&gt;Open",Status,"&lt;&gt;Hold&gt;",ResolvedDate,"&gt;="&amp;$C$1,ResolvedDate,"&lt;="&amp;$F$1)</f>
        <v/>
      </c>
      <c r="F1736" s="137">
        <f>COUNTIFS(Severity,$B1736,SLA_Breach,"Yes",Status,"&lt;&gt;Suspend",Status,"&lt;&gt;Assigned",Status,"&lt;&gt;Open",Status,"&lt;&gt;Hold&gt;",ResolvedDate,"&gt;="&amp;$C$1,ResolvedDate,"&lt;="&amp;$F$1)</f>
        <v/>
      </c>
      <c r="G1736" s="137">
        <f>COUNTIFS(Severity,$B1736,AssignedDate,"&gt;=01/01/2017 12:00:00 AM",AssignedDate,"&lt;="&amp;$F$1)</f>
        <v/>
      </c>
      <c r="H1736" s="177" t="n"/>
      <c r="L1736" s="57" t="n">
        <v>0</v>
      </c>
      <c r="M1736" s="57" t="n"/>
    </row>
    <row r="1737" spans="1:13">
      <c r="A1737" s="137" t="n">
        <v>1</v>
      </c>
      <c r="B1737" s="100" t="s">
        <v>525</v>
      </c>
      <c r="C1737" s="137">
        <f>COUNTIFS(Severity,$B1737,AssignedDate,"&gt;="&amp;$C$1,AssignedDate,"&lt;="&amp;$F$1)</f>
        <v/>
      </c>
      <c r="D1737" s="137">
        <f>COUNTIFS(Severity,$B1737,Status,"&lt;&gt;Suspend",Status,"&lt;&gt;Assigned",Status,"&lt;&gt;Open",Status,"&lt;&gt;Hold",ResolvedDate,"&gt;="&amp;$C$1,ResolvedDate,"&lt;="&amp;$F$1)</f>
        <v/>
      </c>
      <c r="E1737" s="137">
        <f>COUNTIFS(Severity,$B1737,SLA_Breach,"&lt;&gt;Yes",Status,"&lt;&gt;Suspend",Status,"&lt;&gt;Assigned",Status,"&lt;&gt;Open",Status,"&lt;&gt;Hold&gt;",ResolvedDate,"&gt;="&amp;$C$1,ResolvedDate,"&lt;="&amp;$F$1)</f>
        <v/>
      </c>
      <c r="F1737" s="137">
        <f>COUNTIFS(Severity,$B1737,SLA_Breach,"Yes",Status,"&lt;&gt;Suspend",Status,"&lt;&gt;Assigned",Status,"&lt;&gt;Open",Status,"&lt;&gt;Hold&gt;",ResolvedDate,"&gt;="&amp;$C$1,ResolvedDate,"&lt;="&amp;$F$1)</f>
        <v/>
      </c>
      <c r="G1737" s="137">
        <f>COUNTIFS(Severity,$B1737,AssignedDate,"&gt;=01/01/2017 12:00:00 AM",AssignedDate,"&lt;="&amp;$F$1)</f>
        <v/>
      </c>
      <c r="H1737" s="177" t="n"/>
      <c r="L1737" s="57" t="n">
        <v>0</v>
      </c>
      <c r="M1737" s="57" t="n"/>
    </row>
    <row r="1738" spans="1:13">
      <c r="A1738" s="137" t="n">
        <v>1</v>
      </c>
      <c r="B1738" s="100" t="s">
        <v>525</v>
      </c>
      <c r="C1738" s="137">
        <f>COUNTIFS(Severity,$B1738,AssignedDate,"&gt;="&amp;$C$1,AssignedDate,"&lt;="&amp;$F$1)</f>
        <v/>
      </c>
      <c r="D1738" s="137">
        <f>COUNTIFS(Severity,$B1738,Status,"&lt;&gt;Suspend",Status,"&lt;&gt;Assigned",Status,"&lt;&gt;Open",Status,"&lt;&gt;Hold",ResolvedDate,"&gt;="&amp;$C$1,ResolvedDate,"&lt;="&amp;$F$1)</f>
        <v/>
      </c>
      <c r="E1738" s="137">
        <f>COUNTIFS(Severity,$B1738,SLA_Breach,"&lt;&gt;Yes",Status,"&lt;&gt;Suspend",Status,"&lt;&gt;Assigned",Status,"&lt;&gt;Open",Status,"&lt;&gt;Hold&gt;",ResolvedDate,"&gt;="&amp;$C$1,ResolvedDate,"&lt;="&amp;$F$1)</f>
        <v/>
      </c>
      <c r="F1738" s="137">
        <f>COUNTIFS(Severity,$B1738,SLA_Breach,"Yes",Status,"&lt;&gt;Suspend",Status,"&lt;&gt;Assigned",Status,"&lt;&gt;Open",Status,"&lt;&gt;Hold&gt;",ResolvedDate,"&gt;="&amp;$C$1,ResolvedDate,"&lt;="&amp;$F$1)</f>
        <v/>
      </c>
      <c r="G1738" s="137">
        <f>COUNTIFS(Severity,$B1738,AssignedDate,"&gt;=01/01/2017 12:00:00 AM",AssignedDate,"&lt;="&amp;$F$1)</f>
        <v/>
      </c>
      <c r="H1738" s="177" t="n"/>
      <c r="L1738" s="57" t="n">
        <v>0</v>
      </c>
      <c r="M1738" s="57" t="n"/>
    </row>
    <row r="1739" spans="1:13">
      <c r="A1739" s="137" t="n">
        <v>1</v>
      </c>
      <c r="B1739" s="100" t="s">
        <v>525</v>
      </c>
      <c r="C1739" s="137">
        <f>COUNTIFS(Severity,$B1739,AssignedDate,"&gt;="&amp;$C$1,AssignedDate,"&lt;="&amp;$F$1)</f>
        <v/>
      </c>
      <c r="D1739" s="137">
        <f>COUNTIFS(Severity,$B1739,Status,"&lt;&gt;Suspend",Status,"&lt;&gt;Assigned",Status,"&lt;&gt;Open",Status,"&lt;&gt;Hold",ResolvedDate,"&gt;="&amp;$C$1,ResolvedDate,"&lt;="&amp;$F$1)</f>
        <v/>
      </c>
      <c r="E1739" s="137">
        <f>COUNTIFS(Severity,$B1739,SLA_Breach,"&lt;&gt;Yes",Status,"&lt;&gt;Suspend",Status,"&lt;&gt;Assigned",Status,"&lt;&gt;Open",Status,"&lt;&gt;Hold&gt;",ResolvedDate,"&gt;="&amp;$C$1,ResolvedDate,"&lt;="&amp;$F$1)</f>
        <v/>
      </c>
      <c r="F1739" s="137">
        <f>COUNTIFS(Severity,$B1739,SLA_Breach,"Yes",Status,"&lt;&gt;Suspend",Status,"&lt;&gt;Assigned",Status,"&lt;&gt;Open",Status,"&lt;&gt;Hold&gt;",ResolvedDate,"&gt;="&amp;$C$1,ResolvedDate,"&lt;="&amp;$F$1)</f>
        <v/>
      </c>
      <c r="G1739" s="137">
        <f>COUNTIFS(Severity,$B1739,AssignedDate,"&gt;=01/01/2017 12:00:00 AM",AssignedDate,"&lt;="&amp;$F$1)</f>
        <v/>
      </c>
      <c r="H1739" s="177" t="n"/>
      <c r="L1739" s="57" t="n">
        <v>0</v>
      </c>
      <c r="M1739" s="57" t="n"/>
    </row>
    <row r="1740" spans="1:13">
      <c r="A1740" s="137" t="n">
        <v>1</v>
      </c>
      <c r="B1740" s="100" t="s">
        <v>525</v>
      </c>
      <c r="C1740" s="137">
        <f>COUNTIFS(Severity,$B1740,AssignedDate,"&gt;="&amp;$C$1,AssignedDate,"&lt;="&amp;$F$1)</f>
        <v/>
      </c>
      <c r="D1740" s="137">
        <f>COUNTIFS(Severity,$B1740,Status,"&lt;&gt;Suspend",Status,"&lt;&gt;Assigned",Status,"&lt;&gt;Open",Status,"&lt;&gt;Hold",ResolvedDate,"&gt;="&amp;$C$1,ResolvedDate,"&lt;="&amp;$F$1)</f>
        <v/>
      </c>
      <c r="E1740" s="137">
        <f>COUNTIFS(Severity,$B1740,SLA_Breach,"&lt;&gt;Yes",Status,"&lt;&gt;Suspend",Status,"&lt;&gt;Assigned",Status,"&lt;&gt;Open",Status,"&lt;&gt;Hold&gt;",ResolvedDate,"&gt;="&amp;$C$1,ResolvedDate,"&lt;="&amp;$F$1)</f>
        <v/>
      </c>
      <c r="F1740" s="137">
        <f>COUNTIFS(Severity,$B1740,SLA_Breach,"Yes",Status,"&lt;&gt;Suspend",Status,"&lt;&gt;Assigned",Status,"&lt;&gt;Open",Status,"&lt;&gt;Hold&gt;",ResolvedDate,"&gt;="&amp;$C$1,ResolvedDate,"&lt;="&amp;$F$1)</f>
        <v/>
      </c>
      <c r="G1740" s="137">
        <f>COUNTIFS(Severity,$B1740,AssignedDate,"&gt;=01/01/2017 12:00:00 AM",AssignedDate,"&lt;="&amp;$F$1)</f>
        <v/>
      </c>
      <c r="H1740" s="177" t="n"/>
      <c r="L1740" s="57" t="n">
        <v>0</v>
      </c>
      <c r="M1740" s="57" t="n"/>
    </row>
    <row r="1741" spans="1:13">
      <c r="A1741" s="137" t="n">
        <v>1</v>
      </c>
      <c r="B1741" s="100" t="s">
        <v>525</v>
      </c>
      <c r="C1741" s="137">
        <f>COUNTIFS(Severity,$B1741,AssignedDate,"&gt;="&amp;$C$1,AssignedDate,"&lt;="&amp;$F$1)</f>
        <v/>
      </c>
      <c r="D1741" s="137">
        <f>COUNTIFS(Severity,$B1741,Status,"&lt;&gt;Suspend",Status,"&lt;&gt;Assigned",Status,"&lt;&gt;Open",Status,"&lt;&gt;Hold",ResolvedDate,"&gt;="&amp;$C$1,ResolvedDate,"&lt;="&amp;$F$1)</f>
        <v/>
      </c>
      <c r="E1741" s="137">
        <f>COUNTIFS(Severity,$B1741,SLA_Breach,"&lt;&gt;Yes",Status,"&lt;&gt;Suspend",Status,"&lt;&gt;Assigned",Status,"&lt;&gt;Open",Status,"&lt;&gt;Hold&gt;",ResolvedDate,"&gt;="&amp;$C$1,ResolvedDate,"&lt;="&amp;$F$1)</f>
        <v/>
      </c>
      <c r="F1741" s="137">
        <f>COUNTIFS(Severity,$B1741,SLA_Breach,"Yes",Status,"&lt;&gt;Suspend",Status,"&lt;&gt;Assigned",Status,"&lt;&gt;Open",Status,"&lt;&gt;Hold&gt;",ResolvedDate,"&gt;="&amp;$C$1,ResolvedDate,"&lt;="&amp;$F$1)</f>
        <v/>
      </c>
      <c r="G1741" s="137">
        <f>COUNTIFS(Severity,$B1741,AssignedDate,"&gt;=01/01/2017 12:00:00 AM",AssignedDate,"&lt;="&amp;$F$1)</f>
        <v/>
      </c>
      <c r="H1741" s="177" t="n"/>
      <c r="L1741" s="57" t="n">
        <v>0</v>
      </c>
      <c r="M1741" s="57" t="n"/>
    </row>
    <row r="1742" spans="1:13">
      <c r="A1742" s="137" t="n">
        <v>1</v>
      </c>
      <c r="B1742" s="100" t="s">
        <v>525</v>
      </c>
      <c r="C1742" s="137">
        <f>COUNTIFS(Severity,$B1742,AssignedDate,"&gt;="&amp;$C$1,AssignedDate,"&lt;="&amp;$F$1)</f>
        <v/>
      </c>
      <c r="D1742" s="137">
        <f>COUNTIFS(Severity,$B1742,Status,"&lt;&gt;Suspend",Status,"&lt;&gt;Assigned",Status,"&lt;&gt;Open",Status,"&lt;&gt;Hold",ResolvedDate,"&gt;="&amp;$C$1,ResolvedDate,"&lt;="&amp;$F$1)</f>
        <v/>
      </c>
      <c r="E1742" s="137">
        <f>COUNTIFS(Severity,$B1742,SLA_Breach,"&lt;&gt;Yes",Status,"&lt;&gt;Suspend",Status,"&lt;&gt;Assigned",Status,"&lt;&gt;Open",Status,"&lt;&gt;Hold&gt;",ResolvedDate,"&gt;="&amp;$C$1,ResolvedDate,"&lt;="&amp;$F$1)</f>
        <v/>
      </c>
      <c r="F1742" s="137">
        <f>COUNTIFS(Severity,$B1742,SLA_Breach,"Yes",Status,"&lt;&gt;Suspend",Status,"&lt;&gt;Assigned",Status,"&lt;&gt;Open",Status,"&lt;&gt;Hold&gt;",ResolvedDate,"&gt;="&amp;$C$1,ResolvedDate,"&lt;="&amp;$F$1)</f>
        <v/>
      </c>
      <c r="G1742" s="137">
        <f>COUNTIFS(Severity,$B1742,AssignedDate,"&gt;=01/01/2017 12:00:00 AM",AssignedDate,"&lt;="&amp;$F$1)</f>
        <v/>
      </c>
      <c r="H1742" s="177" t="n"/>
      <c r="L1742" s="57" t="n">
        <v>0</v>
      </c>
      <c r="M1742" s="57" t="n"/>
    </row>
    <row r="1743" spans="1:13">
      <c r="A1743" s="137" t="n">
        <v>1</v>
      </c>
      <c r="B1743" s="100" t="s">
        <v>525</v>
      </c>
      <c r="C1743" s="137">
        <f>COUNTIFS(Severity,$B1743,AssignedDate,"&gt;="&amp;$C$1,AssignedDate,"&lt;="&amp;$F$1)</f>
        <v/>
      </c>
      <c r="D1743" s="137">
        <f>COUNTIFS(Severity,$B1743,Status,"&lt;&gt;Suspend",Status,"&lt;&gt;Assigned",Status,"&lt;&gt;Open",Status,"&lt;&gt;Hold",ResolvedDate,"&gt;="&amp;$C$1,ResolvedDate,"&lt;="&amp;$F$1)</f>
        <v/>
      </c>
      <c r="E1743" s="137">
        <f>COUNTIFS(Severity,$B1743,SLA_Breach,"&lt;&gt;Yes",Status,"&lt;&gt;Suspend",Status,"&lt;&gt;Assigned",Status,"&lt;&gt;Open",Status,"&lt;&gt;Hold&gt;",ResolvedDate,"&gt;="&amp;$C$1,ResolvedDate,"&lt;="&amp;$F$1)</f>
        <v/>
      </c>
      <c r="F1743" s="137">
        <f>COUNTIFS(Severity,$B1743,SLA_Breach,"Yes",Status,"&lt;&gt;Suspend",Status,"&lt;&gt;Assigned",Status,"&lt;&gt;Open",Status,"&lt;&gt;Hold&gt;",ResolvedDate,"&gt;="&amp;$C$1,ResolvedDate,"&lt;="&amp;$F$1)</f>
        <v/>
      </c>
      <c r="G1743" s="137">
        <f>COUNTIFS(Severity,$B1743,AssignedDate,"&gt;=01/01/2017 12:00:00 AM",AssignedDate,"&lt;="&amp;$F$1)</f>
        <v/>
      </c>
      <c r="H1743" s="177" t="n"/>
      <c r="L1743" s="57" t="n">
        <v>0</v>
      </c>
      <c r="M1743" s="57" t="n"/>
    </row>
    <row r="1744" spans="1:13">
      <c r="A1744" s="137" t="n">
        <v>1</v>
      </c>
      <c r="B1744" s="100" t="s">
        <v>525</v>
      </c>
      <c r="C1744" s="137">
        <f>COUNTIFS(Severity,$B1744,AssignedDate,"&gt;="&amp;$C$1,AssignedDate,"&lt;="&amp;$F$1)</f>
        <v/>
      </c>
      <c r="D1744" s="137">
        <f>COUNTIFS(Severity,$B1744,Status,"&lt;&gt;Suspend",Status,"&lt;&gt;Assigned",Status,"&lt;&gt;Open",Status,"&lt;&gt;Hold",ResolvedDate,"&gt;="&amp;$C$1,ResolvedDate,"&lt;="&amp;$F$1)</f>
        <v/>
      </c>
      <c r="E1744" s="137">
        <f>COUNTIFS(Severity,$B1744,SLA_Breach,"&lt;&gt;Yes",Status,"&lt;&gt;Suspend",Status,"&lt;&gt;Assigned",Status,"&lt;&gt;Open",Status,"&lt;&gt;Hold&gt;",ResolvedDate,"&gt;="&amp;$C$1,ResolvedDate,"&lt;="&amp;$F$1)</f>
        <v/>
      </c>
      <c r="F1744" s="137">
        <f>COUNTIFS(Severity,$B1744,SLA_Breach,"Yes",Status,"&lt;&gt;Suspend",Status,"&lt;&gt;Assigned",Status,"&lt;&gt;Open",Status,"&lt;&gt;Hold&gt;",ResolvedDate,"&gt;="&amp;$C$1,ResolvedDate,"&lt;="&amp;$F$1)</f>
        <v/>
      </c>
      <c r="G1744" s="137">
        <f>COUNTIFS(Severity,$B1744,AssignedDate,"&gt;=01/01/2017 12:00:00 AM",AssignedDate,"&lt;="&amp;$F$1)</f>
        <v/>
      </c>
      <c r="H1744" s="177" t="n"/>
      <c r="L1744" s="57" t="n">
        <v>0</v>
      </c>
      <c r="M1744" s="57" t="n"/>
    </row>
    <row r="1745" spans="1:13">
      <c r="A1745" s="137" t="n">
        <v>1</v>
      </c>
      <c r="B1745" s="100" t="s">
        <v>525</v>
      </c>
      <c r="C1745" s="137">
        <f>COUNTIFS(Severity,$B1745,AssignedDate,"&gt;="&amp;$C$1,AssignedDate,"&lt;="&amp;$F$1)</f>
        <v/>
      </c>
      <c r="D1745" s="137">
        <f>COUNTIFS(Severity,$B1745,Status,"&lt;&gt;Suspend",Status,"&lt;&gt;Assigned",Status,"&lt;&gt;Open",Status,"&lt;&gt;Hold",ResolvedDate,"&gt;="&amp;$C$1,ResolvedDate,"&lt;="&amp;$F$1)</f>
        <v/>
      </c>
      <c r="E1745" s="137">
        <f>COUNTIFS(Severity,$B1745,SLA_Breach,"&lt;&gt;Yes",Status,"&lt;&gt;Suspend",Status,"&lt;&gt;Assigned",Status,"&lt;&gt;Open",Status,"&lt;&gt;Hold&gt;",ResolvedDate,"&gt;="&amp;$C$1,ResolvedDate,"&lt;="&amp;$F$1)</f>
        <v/>
      </c>
      <c r="F1745" s="137">
        <f>COUNTIFS(Severity,$B1745,SLA_Breach,"Yes",Status,"&lt;&gt;Suspend",Status,"&lt;&gt;Assigned",Status,"&lt;&gt;Open",Status,"&lt;&gt;Hold&gt;",ResolvedDate,"&gt;="&amp;$C$1,ResolvedDate,"&lt;="&amp;$F$1)</f>
        <v/>
      </c>
      <c r="G1745" s="137">
        <f>COUNTIFS(Severity,$B1745,AssignedDate,"&gt;=01/01/2017 12:00:00 AM",AssignedDate,"&lt;="&amp;$F$1)</f>
        <v/>
      </c>
      <c r="H1745" s="177" t="n"/>
      <c r="L1745" s="57" t="n">
        <v>0</v>
      </c>
      <c r="M1745" s="57" t="n"/>
    </row>
    <row r="1746" spans="1:13">
      <c r="A1746" s="137" t="n">
        <v>1</v>
      </c>
      <c r="B1746" s="100" t="s">
        <v>525</v>
      </c>
      <c r="C1746" s="137">
        <f>COUNTIFS(Severity,$B1746,AssignedDate,"&gt;="&amp;$C$1,AssignedDate,"&lt;="&amp;$F$1)</f>
        <v/>
      </c>
      <c r="D1746" s="137">
        <f>COUNTIFS(Severity,$B1746,Status,"&lt;&gt;Suspend",Status,"&lt;&gt;Assigned",Status,"&lt;&gt;Open",Status,"&lt;&gt;Hold",ResolvedDate,"&gt;="&amp;$C$1,ResolvedDate,"&lt;="&amp;$F$1)</f>
        <v/>
      </c>
      <c r="E1746" s="137">
        <f>COUNTIFS(Severity,$B1746,SLA_Breach,"&lt;&gt;Yes",Status,"&lt;&gt;Suspend",Status,"&lt;&gt;Assigned",Status,"&lt;&gt;Open",Status,"&lt;&gt;Hold&gt;",ResolvedDate,"&gt;="&amp;$C$1,ResolvedDate,"&lt;="&amp;$F$1)</f>
        <v/>
      </c>
      <c r="F1746" s="137">
        <f>COUNTIFS(Severity,$B1746,SLA_Breach,"Yes",Status,"&lt;&gt;Suspend",Status,"&lt;&gt;Assigned",Status,"&lt;&gt;Open",Status,"&lt;&gt;Hold&gt;",ResolvedDate,"&gt;="&amp;$C$1,ResolvedDate,"&lt;="&amp;$F$1)</f>
        <v/>
      </c>
      <c r="G1746" s="137">
        <f>COUNTIFS(Severity,$B1746,AssignedDate,"&gt;=01/01/2017 12:00:00 AM",AssignedDate,"&lt;="&amp;$F$1)</f>
        <v/>
      </c>
      <c r="H1746" s="177" t="n"/>
      <c r="L1746" s="57" t="n">
        <v>0</v>
      </c>
      <c r="M1746" s="57" t="n"/>
    </row>
    <row r="1747" spans="1:13">
      <c r="A1747" s="137" t="n">
        <v>1</v>
      </c>
      <c r="B1747" s="100" t="s">
        <v>525</v>
      </c>
      <c r="C1747" s="137">
        <f>COUNTIFS(Severity,$B1747,AssignedDate,"&gt;="&amp;$C$1,AssignedDate,"&lt;="&amp;$F$1)</f>
        <v/>
      </c>
      <c r="D1747" s="137">
        <f>COUNTIFS(Severity,$B1747,Status,"&lt;&gt;Suspend",Status,"&lt;&gt;Assigned",Status,"&lt;&gt;Open",Status,"&lt;&gt;Hold",ResolvedDate,"&gt;="&amp;$C$1,ResolvedDate,"&lt;="&amp;$F$1)</f>
        <v/>
      </c>
      <c r="E1747" s="137">
        <f>COUNTIFS(Severity,$B1747,SLA_Breach,"&lt;&gt;Yes",Status,"&lt;&gt;Suspend",Status,"&lt;&gt;Assigned",Status,"&lt;&gt;Open",Status,"&lt;&gt;Hold&gt;",ResolvedDate,"&gt;="&amp;$C$1,ResolvedDate,"&lt;="&amp;$F$1)</f>
        <v/>
      </c>
      <c r="F1747" s="137">
        <f>COUNTIFS(Severity,$B1747,SLA_Breach,"Yes",Status,"&lt;&gt;Suspend",Status,"&lt;&gt;Assigned",Status,"&lt;&gt;Open",Status,"&lt;&gt;Hold&gt;",ResolvedDate,"&gt;="&amp;$C$1,ResolvedDate,"&lt;="&amp;$F$1)</f>
        <v/>
      </c>
      <c r="G1747" s="137">
        <f>COUNTIFS(Severity,$B1747,AssignedDate,"&gt;=01/01/2017 12:00:00 AM",AssignedDate,"&lt;="&amp;$F$1)</f>
        <v/>
      </c>
      <c r="H1747" s="177" t="n"/>
      <c r="L1747" s="57" t="n">
        <v>0</v>
      </c>
      <c r="M1747" s="57" t="n"/>
    </row>
    <row r="1748" spans="1:13">
      <c r="A1748" s="137" t="n">
        <v>1</v>
      </c>
      <c r="B1748" s="100" t="s">
        <v>525</v>
      </c>
      <c r="C1748" s="137">
        <f>COUNTIFS(Severity,$B1748,AssignedDate,"&gt;="&amp;$C$1,AssignedDate,"&lt;="&amp;$F$1)</f>
        <v/>
      </c>
      <c r="D1748" s="137">
        <f>COUNTIFS(Severity,$B1748,Status,"&lt;&gt;Suspend",Status,"&lt;&gt;Assigned",Status,"&lt;&gt;Open",Status,"&lt;&gt;Hold",ResolvedDate,"&gt;="&amp;$C$1,ResolvedDate,"&lt;="&amp;$F$1)</f>
        <v/>
      </c>
      <c r="E1748" s="137">
        <f>COUNTIFS(Severity,$B1748,SLA_Breach,"&lt;&gt;Yes",Status,"&lt;&gt;Suspend",Status,"&lt;&gt;Assigned",Status,"&lt;&gt;Open",Status,"&lt;&gt;Hold&gt;",ResolvedDate,"&gt;="&amp;$C$1,ResolvedDate,"&lt;="&amp;$F$1)</f>
        <v/>
      </c>
      <c r="F1748" s="137">
        <f>COUNTIFS(Severity,$B1748,SLA_Breach,"Yes",Status,"&lt;&gt;Suspend",Status,"&lt;&gt;Assigned",Status,"&lt;&gt;Open",Status,"&lt;&gt;Hold&gt;",ResolvedDate,"&gt;="&amp;$C$1,ResolvedDate,"&lt;="&amp;$F$1)</f>
        <v/>
      </c>
      <c r="G1748" s="137">
        <f>COUNTIFS(Severity,$B1748,AssignedDate,"&gt;=01/01/2017 12:00:00 AM",AssignedDate,"&lt;="&amp;$F$1)</f>
        <v/>
      </c>
      <c r="H1748" s="177" t="n"/>
      <c r="L1748" s="57" t="n">
        <v>0</v>
      </c>
      <c r="M1748" s="57" t="n"/>
    </row>
    <row r="1749" spans="1:13">
      <c r="A1749" s="137" t="n">
        <v>1</v>
      </c>
      <c r="B1749" s="100" t="s">
        <v>525</v>
      </c>
      <c r="C1749" s="137">
        <f>COUNTIFS(Severity,$B1749,AssignedDate,"&gt;="&amp;$C$1,AssignedDate,"&lt;="&amp;$F$1)</f>
        <v/>
      </c>
      <c r="D1749" s="137">
        <f>COUNTIFS(Severity,$B1749,Status,"&lt;&gt;Suspend",Status,"&lt;&gt;Assigned",Status,"&lt;&gt;Open",Status,"&lt;&gt;Hold",ResolvedDate,"&gt;="&amp;$C$1,ResolvedDate,"&lt;="&amp;$F$1)</f>
        <v/>
      </c>
      <c r="E1749" s="137">
        <f>COUNTIFS(Severity,$B1749,SLA_Breach,"&lt;&gt;Yes",Status,"&lt;&gt;Suspend",Status,"&lt;&gt;Assigned",Status,"&lt;&gt;Open",Status,"&lt;&gt;Hold&gt;",ResolvedDate,"&gt;="&amp;$C$1,ResolvedDate,"&lt;="&amp;$F$1)</f>
        <v/>
      </c>
      <c r="F1749" s="137">
        <f>COUNTIFS(Severity,$B1749,SLA_Breach,"Yes",Status,"&lt;&gt;Suspend",Status,"&lt;&gt;Assigned",Status,"&lt;&gt;Open",Status,"&lt;&gt;Hold&gt;",ResolvedDate,"&gt;="&amp;$C$1,ResolvedDate,"&lt;="&amp;$F$1)</f>
        <v/>
      </c>
      <c r="G1749" s="137">
        <f>COUNTIFS(Severity,$B1749,AssignedDate,"&gt;=01/01/2017 12:00:00 AM",AssignedDate,"&lt;="&amp;$F$1)</f>
        <v/>
      </c>
      <c r="H1749" s="177" t="n"/>
      <c r="L1749" s="57" t="n">
        <v>0</v>
      </c>
      <c r="M1749" s="57" t="n"/>
    </row>
    <row r="1750" spans="1:13">
      <c r="A1750" s="137" t="n">
        <v>1</v>
      </c>
      <c r="B1750" s="100" t="s">
        <v>525</v>
      </c>
      <c r="C1750" s="137">
        <f>COUNTIFS(Severity,$B1750,AssignedDate,"&gt;="&amp;$C$1,AssignedDate,"&lt;="&amp;$F$1)</f>
        <v/>
      </c>
      <c r="D1750" s="137">
        <f>COUNTIFS(Severity,$B1750,Status,"&lt;&gt;Suspend",Status,"&lt;&gt;Assigned",Status,"&lt;&gt;Open",Status,"&lt;&gt;Hold",ResolvedDate,"&gt;="&amp;$C$1,ResolvedDate,"&lt;="&amp;$F$1)</f>
        <v/>
      </c>
      <c r="E1750" s="137">
        <f>COUNTIFS(Severity,$B1750,SLA_Breach,"&lt;&gt;Yes",Status,"&lt;&gt;Suspend",Status,"&lt;&gt;Assigned",Status,"&lt;&gt;Open",Status,"&lt;&gt;Hold&gt;",ResolvedDate,"&gt;="&amp;$C$1,ResolvedDate,"&lt;="&amp;$F$1)</f>
        <v/>
      </c>
      <c r="F1750" s="137">
        <f>COUNTIFS(Severity,$B1750,SLA_Breach,"Yes",Status,"&lt;&gt;Suspend",Status,"&lt;&gt;Assigned",Status,"&lt;&gt;Open",Status,"&lt;&gt;Hold&gt;",ResolvedDate,"&gt;="&amp;$C$1,ResolvedDate,"&lt;="&amp;$F$1)</f>
        <v/>
      </c>
      <c r="G1750" s="137">
        <f>COUNTIFS(Severity,$B1750,AssignedDate,"&gt;=01/01/2017 12:00:00 AM",AssignedDate,"&lt;="&amp;$F$1)</f>
        <v/>
      </c>
      <c r="H1750" s="177" t="n"/>
      <c r="L1750" s="57" t="n">
        <v>0</v>
      </c>
      <c r="M1750" s="57" t="n"/>
    </row>
    <row r="1751" spans="1:13">
      <c r="A1751" s="137" t="n">
        <v>1</v>
      </c>
      <c r="B1751" s="100" t="s">
        <v>525</v>
      </c>
      <c r="C1751" s="137">
        <f>COUNTIFS(Severity,$B1751,AssignedDate,"&gt;="&amp;$C$1,AssignedDate,"&lt;="&amp;$F$1)</f>
        <v/>
      </c>
      <c r="D1751" s="137">
        <f>COUNTIFS(Severity,$B1751,Status,"&lt;&gt;Suspend",Status,"&lt;&gt;Assigned",Status,"&lt;&gt;Open",Status,"&lt;&gt;Hold",ResolvedDate,"&gt;="&amp;$C$1,ResolvedDate,"&lt;="&amp;$F$1)</f>
        <v/>
      </c>
      <c r="E1751" s="137">
        <f>COUNTIFS(Severity,$B1751,SLA_Breach,"&lt;&gt;Yes",Status,"&lt;&gt;Suspend",Status,"&lt;&gt;Assigned",Status,"&lt;&gt;Open",Status,"&lt;&gt;Hold&gt;",ResolvedDate,"&gt;="&amp;$C$1,ResolvedDate,"&lt;="&amp;$F$1)</f>
        <v/>
      </c>
      <c r="F1751" s="137">
        <f>COUNTIFS(Severity,$B1751,SLA_Breach,"Yes",Status,"&lt;&gt;Suspend",Status,"&lt;&gt;Assigned",Status,"&lt;&gt;Open",Status,"&lt;&gt;Hold&gt;",ResolvedDate,"&gt;="&amp;$C$1,ResolvedDate,"&lt;="&amp;$F$1)</f>
        <v/>
      </c>
      <c r="G1751" s="137">
        <f>COUNTIFS(Severity,$B1751,AssignedDate,"&gt;=01/01/2017 12:00:00 AM",AssignedDate,"&lt;="&amp;$F$1)</f>
        <v/>
      </c>
      <c r="H1751" s="177" t="n"/>
      <c r="L1751" s="57" t="n">
        <v>0</v>
      </c>
      <c r="M1751" s="57" t="n"/>
    </row>
    <row r="1752" spans="1:13">
      <c r="A1752" s="137" t="n">
        <v>1</v>
      </c>
      <c r="B1752" s="100" t="s">
        <v>525</v>
      </c>
      <c r="C1752" s="137">
        <f>COUNTIFS(Severity,$B1752,AssignedDate,"&gt;="&amp;$C$1,AssignedDate,"&lt;="&amp;$F$1)</f>
        <v/>
      </c>
      <c r="D1752" s="137">
        <f>COUNTIFS(Severity,$B1752,Status,"&lt;&gt;Suspend",Status,"&lt;&gt;Assigned",Status,"&lt;&gt;Open",Status,"&lt;&gt;Hold",ResolvedDate,"&gt;="&amp;$C$1,ResolvedDate,"&lt;="&amp;$F$1)</f>
        <v/>
      </c>
      <c r="E1752" s="137">
        <f>COUNTIFS(Severity,$B1752,SLA_Breach,"&lt;&gt;Yes",Status,"&lt;&gt;Suspend",Status,"&lt;&gt;Assigned",Status,"&lt;&gt;Open",Status,"&lt;&gt;Hold&gt;",ResolvedDate,"&gt;="&amp;$C$1,ResolvedDate,"&lt;="&amp;$F$1)</f>
        <v/>
      </c>
      <c r="F1752" s="137">
        <f>COUNTIFS(Severity,$B1752,SLA_Breach,"Yes",Status,"&lt;&gt;Suspend",Status,"&lt;&gt;Assigned",Status,"&lt;&gt;Open",Status,"&lt;&gt;Hold&gt;",ResolvedDate,"&gt;="&amp;$C$1,ResolvedDate,"&lt;="&amp;$F$1)</f>
        <v/>
      </c>
      <c r="G1752" s="137">
        <f>COUNTIFS(Severity,$B1752,AssignedDate,"&gt;=01/01/2017 12:00:00 AM",AssignedDate,"&lt;="&amp;$F$1)</f>
        <v/>
      </c>
      <c r="H1752" s="177" t="n"/>
      <c r="L1752" s="57" t="n">
        <v>0</v>
      </c>
      <c r="M1752" s="57" t="n"/>
    </row>
    <row r="1753" spans="1:13">
      <c r="A1753" s="137" t="n">
        <v>1</v>
      </c>
      <c r="B1753" s="100" t="s">
        <v>525</v>
      </c>
      <c r="C1753" s="137">
        <f>COUNTIFS(Severity,$B1753,AssignedDate,"&gt;="&amp;$C$1,AssignedDate,"&lt;="&amp;$F$1)</f>
        <v/>
      </c>
      <c r="D1753" s="137">
        <f>COUNTIFS(Severity,$B1753,Status,"&lt;&gt;Suspend",Status,"&lt;&gt;Assigned",Status,"&lt;&gt;Open",Status,"&lt;&gt;Hold",ResolvedDate,"&gt;="&amp;$C$1,ResolvedDate,"&lt;="&amp;$F$1)</f>
        <v/>
      </c>
      <c r="E1753" s="137">
        <f>COUNTIFS(Severity,$B1753,SLA_Breach,"&lt;&gt;Yes",Status,"&lt;&gt;Suspend",Status,"&lt;&gt;Assigned",Status,"&lt;&gt;Open",Status,"&lt;&gt;Hold&gt;",ResolvedDate,"&gt;="&amp;$C$1,ResolvedDate,"&lt;="&amp;$F$1)</f>
        <v/>
      </c>
      <c r="F1753" s="137">
        <f>COUNTIFS(Severity,$B1753,SLA_Breach,"Yes",Status,"&lt;&gt;Suspend",Status,"&lt;&gt;Assigned",Status,"&lt;&gt;Open",Status,"&lt;&gt;Hold&gt;",ResolvedDate,"&gt;="&amp;$C$1,ResolvedDate,"&lt;="&amp;$F$1)</f>
        <v/>
      </c>
      <c r="G1753" s="137">
        <f>COUNTIFS(Severity,$B1753,AssignedDate,"&gt;=01/01/2017 12:00:00 AM",AssignedDate,"&lt;="&amp;$F$1)</f>
        <v/>
      </c>
      <c r="H1753" s="177" t="n"/>
      <c r="L1753" s="57" t="n">
        <v>0</v>
      </c>
      <c r="M1753" s="57" t="n"/>
    </row>
    <row r="1754" spans="1:13">
      <c r="A1754" s="137" t="n">
        <v>1</v>
      </c>
      <c r="B1754" s="100" t="s">
        <v>525</v>
      </c>
      <c r="C1754" s="137">
        <f>COUNTIFS(Severity,$B1754,AssignedDate,"&gt;="&amp;$C$1,AssignedDate,"&lt;="&amp;$F$1)</f>
        <v/>
      </c>
      <c r="D1754" s="137">
        <f>COUNTIFS(Severity,$B1754,Status,"&lt;&gt;Suspend",Status,"&lt;&gt;Assigned",Status,"&lt;&gt;Open",Status,"&lt;&gt;Hold",ResolvedDate,"&gt;="&amp;$C$1,ResolvedDate,"&lt;="&amp;$F$1)</f>
        <v/>
      </c>
      <c r="E1754" s="137">
        <f>COUNTIFS(Severity,$B1754,SLA_Breach,"&lt;&gt;Yes",Status,"&lt;&gt;Suspend",Status,"&lt;&gt;Assigned",Status,"&lt;&gt;Open",Status,"&lt;&gt;Hold&gt;",ResolvedDate,"&gt;="&amp;$C$1,ResolvedDate,"&lt;="&amp;$F$1)</f>
        <v/>
      </c>
      <c r="F1754" s="137">
        <f>COUNTIFS(Severity,$B1754,SLA_Breach,"Yes",Status,"&lt;&gt;Suspend",Status,"&lt;&gt;Assigned",Status,"&lt;&gt;Open",Status,"&lt;&gt;Hold&gt;",ResolvedDate,"&gt;="&amp;$C$1,ResolvedDate,"&lt;="&amp;$F$1)</f>
        <v/>
      </c>
      <c r="G1754" s="137">
        <f>COUNTIFS(Severity,$B1754,AssignedDate,"&gt;=01/01/2017 12:00:00 AM",AssignedDate,"&lt;="&amp;$F$1)</f>
        <v/>
      </c>
      <c r="H1754" s="177" t="n"/>
      <c r="L1754" s="57" t="n">
        <v>0</v>
      </c>
      <c r="M1754" s="57" t="n"/>
    </row>
    <row r="1755" spans="1:13">
      <c r="A1755" s="137" t="n">
        <v>1</v>
      </c>
      <c r="B1755" s="100" t="s">
        <v>525</v>
      </c>
      <c r="C1755" s="137">
        <f>COUNTIFS(Severity,$B1755,AssignedDate,"&gt;="&amp;$C$1,AssignedDate,"&lt;="&amp;$F$1)</f>
        <v/>
      </c>
      <c r="D1755" s="137">
        <f>COUNTIFS(Severity,$B1755,Status,"&lt;&gt;Suspend",Status,"&lt;&gt;Assigned",Status,"&lt;&gt;Open",Status,"&lt;&gt;Hold",ResolvedDate,"&gt;="&amp;$C$1,ResolvedDate,"&lt;="&amp;$F$1)</f>
        <v/>
      </c>
      <c r="E1755" s="137">
        <f>COUNTIFS(Severity,$B1755,SLA_Breach,"&lt;&gt;Yes",Status,"&lt;&gt;Suspend",Status,"&lt;&gt;Assigned",Status,"&lt;&gt;Open",Status,"&lt;&gt;Hold&gt;",ResolvedDate,"&gt;="&amp;$C$1,ResolvedDate,"&lt;="&amp;$F$1)</f>
        <v/>
      </c>
      <c r="F1755" s="137">
        <f>COUNTIFS(Severity,$B1755,SLA_Breach,"Yes",Status,"&lt;&gt;Suspend",Status,"&lt;&gt;Assigned",Status,"&lt;&gt;Open",Status,"&lt;&gt;Hold&gt;",ResolvedDate,"&gt;="&amp;$C$1,ResolvedDate,"&lt;="&amp;$F$1)</f>
        <v/>
      </c>
      <c r="G1755" s="137">
        <f>COUNTIFS(Severity,$B1755,AssignedDate,"&gt;=01/01/2017 12:00:00 AM",AssignedDate,"&lt;="&amp;$F$1)</f>
        <v/>
      </c>
      <c r="H1755" s="177" t="n"/>
      <c r="L1755" s="57" t="n">
        <v>0</v>
      </c>
      <c r="M1755" s="57" t="n"/>
    </row>
    <row r="1756" spans="1:13">
      <c r="A1756" s="137" t="n">
        <v>1</v>
      </c>
      <c r="B1756" s="100" t="s">
        <v>525</v>
      </c>
      <c r="C1756" s="137">
        <f>COUNTIFS(Severity,$B1756,AssignedDate,"&gt;="&amp;$C$1,AssignedDate,"&lt;="&amp;$F$1)</f>
        <v/>
      </c>
      <c r="D1756" s="137">
        <f>COUNTIFS(Severity,$B1756,Status,"&lt;&gt;Suspend",Status,"&lt;&gt;Assigned",Status,"&lt;&gt;Open",Status,"&lt;&gt;Hold",ResolvedDate,"&gt;="&amp;$C$1,ResolvedDate,"&lt;="&amp;$F$1)</f>
        <v/>
      </c>
      <c r="E1756" s="137">
        <f>COUNTIFS(Severity,$B1756,SLA_Breach,"&lt;&gt;Yes",Status,"&lt;&gt;Suspend",Status,"&lt;&gt;Assigned",Status,"&lt;&gt;Open",Status,"&lt;&gt;Hold&gt;",ResolvedDate,"&gt;="&amp;$C$1,ResolvedDate,"&lt;="&amp;$F$1)</f>
        <v/>
      </c>
      <c r="F1756" s="137">
        <f>COUNTIFS(Severity,$B1756,SLA_Breach,"Yes",Status,"&lt;&gt;Suspend",Status,"&lt;&gt;Assigned",Status,"&lt;&gt;Open",Status,"&lt;&gt;Hold&gt;",ResolvedDate,"&gt;="&amp;$C$1,ResolvedDate,"&lt;="&amp;$F$1)</f>
        <v/>
      </c>
      <c r="G1756" s="137">
        <f>COUNTIFS(Severity,$B1756,AssignedDate,"&gt;=01/01/2017 12:00:00 AM",AssignedDate,"&lt;="&amp;$F$1)</f>
        <v/>
      </c>
      <c r="H1756" s="177" t="n"/>
      <c r="L1756" s="57" t="n">
        <v>0</v>
      </c>
      <c r="M1756" s="57" t="n"/>
    </row>
    <row r="1757" spans="1:13">
      <c r="A1757" s="137" t="n">
        <v>1</v>
      </c>
      <c r="B1757" s="100" t="s">
        <v>525</v>
      </c>
      <c r="C1757" s="137">
        <f>COUNTIFS(Severity,$B1757,AssignedDate,"&gt;="&amp;$C$1,AssignedDate,"&lt;="&amp;$F$1)</f>
        <v/>
      </c>
      <c r="D1757" s="137">
        <f>COUNTIFS(Severity,$B1757,Status,"&lt;&gt;Suspend",Status,"&lt;&gt;Assigned",Status,"&lt;&gt;Open",Status,"&lt;&gt;Hold",ResolvedDate,"&gt;="&amp;$C$1,ResolvedDate,"&lt;="&amp;$F$1)</f>
        <v/>
      </c>
      <c r="E1757" s="137">
        <f>COUNTIFS(Severity,$B1757,SLA_Breach,"&lt;&gt;Yes",Status,"&lt;&gt;Suspend",Status,"&lt;&gt;Assigned",Status,"&lt;&gt;Open",Status,"&lt;&gt;Hold&gt;",ResolvedDate,"&gt;="&amp;$C$1,ResolvedDate,"&lt;="&amp;$F$1)</f>
        <v/>
      </c>
      <c r="F1757" s="137">
        <f>COUNTIFS(Severity,$B1757,SLA_Breach,"Yes",Status,"&lt;&gt;Suspend",Status,"&lt;&gt;Assigned",Status,"&lt;&gt;Open",Status,"&lt;&gt;Hold&gt;",ResolvedDate,"&gt;="&amp;$C$1,ResolvedDate,"&lt;="&amp;$F$1)</f>
        <v/>
      </c>
      <c r="G1757" s="137">
        <f>COUNTIFS(Severity,$B1757,AssignedDate,"&gt;=01/01/2017 12:00:00 AM",AssignedDate,"&lt;="&amp;$F$1)</f>
        <v/>
      </c>
      <c r="H1757" s="177" t="n"/>
      <c r="L1757" s="57" t="n">
        <v>0</v>
      </c>
      <c r="M1757" s="57" t="n"/>
    </row>
    <row r="1758" spans="1:13">
      <c r="A1758" s="137" t="n">
        <v>1</v>
      </c>
      <c r="B1758" s="100" t="s">
        <v>525</v>
      </c>
      <c r="C1758" s="137">
        <f>COUNTIFS(Severity,$B1758,AssignedDate,"&gt;="&amp;$C$1,AssignedDate,"&lt;="&amp;$F$1)</f>
        <v/>
      </c>
      <c r="D1758" s="137">
        <f>COUNTIFS(Severity,$B1758,Status,"&lt;&gt;Suspend",Status,"&lt;&gt;Assigned",Status,"&lt;&gt;Open",Status,"&lt;&gt;Hold",ResolvedDate,"&gt;="&amp;$C$1,ResolvedDate,"&lt;="&amp;$F$1)</f>
        <v/>
      </c>
      <c r="E1758" s="137">
        <f>COUNTIFS(Severity,$B1758,SLA_Breach,"&lt;&gt;Yes",Status,"&lt;&gt;Suspend",Status,"&lt;&gt;Assigned",Status,"&lt;&gt;Open",Status,"&lt;&gt;Hold&gt;",ResolvedDate,"&gt;="&amp;$C$1,ResolvedDate,"&lt;="&amp;$F$1)</f>
        <v/>
      </c>
      <c r="F1758" s="137">
        <f>COUNTIFS(Severity,$B1758,SLA_Breach,"Yes",Status,"&lt;&gt;Suspend",Status,"&lt;&gt;Assigned",Status,"&lt;&gt;Open",Status,"&lt;&gt;Hold&gt;",ResolvedDate,"&gt;="&amp;$C$1,ResolvedDate,"&lt;="&amp;$F$1)</f>
        <v/>
      </c>
      <c r="G1758" s="137">
        <f>COUNTIFS(Severity,$B1758,AssignedDate,"&gt;=01/01/2017 12:00:00 AM",AssignedDate,"&lt;="&amp;$F$1)</f>
        <v/>
      </c>
      <c r="H1758" s="177" t="n"/>
      <c r="L1758" s="57" t="n">
        <v>0</v>
      </c>
      <c r="M1758" s="57" t="n"/>
    </row>
    <row r="1759" spans="1:13">
      <c r="A1759" s="137" t="n">
        <v>1</v>
      </c>
      <c r="B1759" s="100" t="s">
        <v>525</v>
      </c>
      <c r="C1759" s="137">
        <f>COUNTIFS(Severity,$B1759,AssignedDate,"&gt;="&amp;$C$1,AssignedDate,"&lt;="&amp;$F$1)</f>
        <v/>
      </c>
      <c r="D1759" s="137">
        <f>COUNTIFS(Severity,$B1759,Status,"&lt;&gt;Suspend",Status,"&lt;&gt;Assigned",Status,"&lt;&gt;Open",Status,"&lt;&gt;Hold",ResolvedDate,"&gt;="&amp;$C$1,ResolvedDate,"&lt;="&amp;$F$1)</f>
        <v/>
      </c>
      <c r="E1759" s="137">
        <f>COUNTIFS(Severity,$B1759,SLA_Breach,"&lt;&gt;Yes",Status,"&lt;&gt;Suspend",Status,"&lt;&gt;Assigned",Status,"&lt;&gt;Open",Status,"&lt;&gt;Hold&gt;",ResolvedDate,"&gt;="&amp;$C$1,ResolvedDate,"&lt;="&amp;$F$1)</f>
        <v/>
      </c>
      <c r="F1759" s="137">
        <f>COUNTIFS(Severity,$B1759,SLA_Breach,"Yes",Status,"&lt;&gt;Suspend",Status,"&lt;&gt;Assigned",Status,"&lt;&gt;Open",Status,"&lt;&gt;Hold&gt;",ResolvedDate,"&gt;="&amp;$C$1,ResolvedDate,"&lt;="&amp;$F$1)</f>
        <v/>
      </c>
      <c r="G1759" s="137">
        <f>COUNTIFS(Severity,$B1759,AssignedDate,"&gt;=01/01/2017 12:00:00 AM",AssignedDate,"&lt;="&amp;$F$1)</f>
        <v/>
      </c>
      <c r="H1759" s="177" t="n"/>
      <c r="L1759" s="57" t="n">
        <v>0</v>
      </c>
      <c r="M1759" s="57" t="n"/>
    </row>
    <row r="1760" spans="1:13">
      <c r="A1760" s="137" t="n">
        <v>1</v>
      </c>
      <c r="B1760" s="100" t="s">
        <v>525</v>
      </c>
      <c r="C1760" s="137">
        <f>COUNTIFS(Severity,$B1760,AssignedDate,"&gt;="&amp;$C$1,AssignedDate,"&lt;="&amp;$F$1)</f>
        <v/>
      </c>
      <c r="D1760" s="137">
        <f>COUNTIFS(Severity,$B1760,Status,"&lt;&gt;Suspend",Status,"&lt;&gt;Assigned",Status,"&lt;&gt;Open",Status,"&lt;&gt;Hold",ResolvedDate,"&gt;="&amp;$C$1,ResolvedDate,"&lt;="&amp;$F$1)</f>
        <v/>
      </c>
      <c r="E1760" s="137">
        <f>COUNTIFS(Severity,$B1760,SLA_Breach,"&lt;&gt;Yes",Status,"&lt;&gt;Suspend",Status,"&lt;&gt;Assigned",Status,"&lt;&gt;Open",Status,"&lt;&gt;Hold&gt;",ResolvedDate,"&gt;="&amp;$C$1,ResolvedDate,"&lt;="&amp;$F$1)</f>
        <v/>
      </c>
      <c r="F1760" s="137">
        <f>COUNTIFS(Severity,$B1760,SLA_Breach,"Yes",Status,"&lt;&gt;Suspend",Status,"&lt;&gt;Assigned",Status,"&lt;&gt;Open",Status,"&lt;&gt;Hold&gt;",ResolvedDate,"&gt;="&amp;$C$1,ResolvedDate,"&lt;="&amp;$F$1)</f>
        <v/>
      </c>
      <c r="G1760" s="137">
        <f>COUNTIFS(Severity,$B1760,AssignedDate,"&gt;=01/01/2017 12:00:00 AM",AssignedDate,"&lt;="&amp;$F$1)</f>
        <v/>
      </c>
      <c r="H1760" s="177" t="n"/>
      <c r="L1760" s="57" t="n">
        <v>0</v>
      </c>
      <c r="M1760" s="57" t="n"/>
    </row>
    <row r="1761" spans="1:13">
      <c r="A1761" s="137" t="n">
        <v>1</v>
      </c>
      <c r="B1761" s="100" t="s">
        <v>525</v>
      </c>
      <c r="C1761" s="137">
        <f>COUNTIFS(Severity,$B1761,AssignedDate,"&gt;="&amp;$C$1,AssignedDate,"&lt;="&amp;$F$1)</f>
        <v/>
      </c>
      <c r="D1761" s="137">
        <f>COUNTIFS(Severity,$B1761,Status,"&lt;&gt;Suspend",Status,"&lt;&gt;Assigned",Status,"&lt;&gt;Open",Status,"&lt;&gt;Hold",ResolvedDate,"&gt;="&amp;$C$1,ResolvedDate,"&lt;="&amp;$F$1)</f>
        <v/>
      </c>
      <c r="E1761" s="137">
        <f>COUNTIFS(Severity,$B1761,SLA_Breach,"&lt;&gt;Yes",Status,"&lt;&gt;Suspend",Status,"&lt;&gt;Assigned",Status,"&lt;&gt;Open",Status,"&lt;&gt;Hold&gt;",ResolvedDate,"&gt;="&amp;$C$1,ResolvedDate,"&lt;="&amp;$F$1)</f>
        <v/>
      </c>
      <c r="F1761" s="137">
        <f>COUNTIFS(Severity,$B1761,SLA_Breach,"Yes",Status,"&lt;&gt;Suspend",Status,"&lt;&gt;Assigned",Status,"&lt;&gt;Open",Status,"&lt;&gt;Hold&gt;",ResolvedDate,"&gt;="&amp;$C$1,ResolvedDate,"&lt;="&amp;$F$1)</f>
        <v/>
      </c>
      <c r="G1761" s="137">
        <f>COUNTIFS(Severity,$B1761,AssignedDate,"&gt;=01/01/2017 12:00:00 AM",AssignedDate,"&lt;="&amp;$F$1)</f>
        <v/>
      </c>
      <c r="H1761" s="177" t="n"/>
      <c r="L1761" s="57" t="n">
        <v>0</v>
      </c>
      <c r="M1761" s="57" t="n"/>
    </row>
    <row r="1762" spans="1:13">
      <c r="A1762" s="137" t="n">
        <v>1</v>
      </c>
      <c r="B1762" s="100" t="s">
        <v>525</v>
      </c>
      <c r="C1762" s="137">
        <f>COUNTIFS(Severity,$B1762,AssignedDate,"&gt;="&amp;$C$1,AssignedDate,"&lt;="&amp;$F$1)</f>
        <v/>
      </c>
      <c r="D1762" s="137">
        <f>COUNTIFS(Severity,$B1762,Status,"&lt;&gt;Suspend",Status,"&lt;&gt;Assigned",Status,"&lt;&gt;Open",Status,"&lt;&gt;Hold",ResolvedDate,"&gt;="&amp;$C$1,ResolvedDate,"&lt;="&amp;$F$1)</f>
        <v/>
      </c>
      <c r="E1762" s="137">
        <f>COUNTIFS(Severity,$B1762,SLA_Breach,"&lt;&gt;Yes",Status,"&lt;&gt;Suspend",Status,"&lt;&gt;Assigned",Status,"&lt;&gt;Open",Status,"&lt;&gt;Hold&gt;",ResolvedDate,"&gt;="&amp;$C$1,ResolvedDate,"&lt;="&amp;$F$1)</f>
        <v/>
      </c>
      <c r="F1762" s="137">
        <f>COUNTIFS(Severity,$B1762,SLA_Breach,"Yes",Status,"&lt;&gt;Suspend",Status,"&lt;&gt;Assigned",Status,"&lt;&gt;Open",Status,"&lt;&gt;Hold&gt;",ResolvedDate,"&gt;="&amp;$C$1,ResolvedDate,"&lt;="&amp;$F$1)</f>
        <v/>
      </c>
      <c r="G1762" s="137">
        <f>COUNTIFS(Severity,$B1762,AssignedDate,"&gt;=01/01/2017 12:00:00 AM",AssignedDate,"&lt;="&amp;$F$1)</f>
        <v/>
      </c>
      <c r="H1762" s="177" t="n"/>
      <c r="L1762" s="57" t="n">
        <v>0</v>
      </c>
      <c r="M1762" s="57" t="n"/>
    </row>
    <row r="1763" spans="1:13">
      <c r="A1763" s="137" t="n">
        <v>1</v>
      </c>
      <c r="B1763" s="100" t="s">
        <v>525</v>
      </c>
      <c r="C1763" s="137">
        <f>COUNTIFS(Severity,$B1763,AssignedDate,"&gt;="&amp;$C$1,AssignedDate,"&lt;="&amp;$F$1)</f>
        <v/>
      </c>
      <c r="D1763" s="137">
        <f>COUNTIFS(Severity,$B1763,Status,"&lt;&gt;Suspend",Status,"&lt;&gt;Assigned",Status,"&lt;&gt;Open",Status,"&lt;&gt;Hold",ResolvedDate,"&gt;="&amp;$C$1,ResolvedDate,"&lt;="&amp;$F$1)</f>
        <v/>
      </c>
      <c r="E1763" s="137">
        <f>COUNTIFS(Severity,$B1763,SLA_Breach,"&lt;&gt;Yes",Status,"&lt;&gt;Suspend",Status,"&lt;&gt;Assigned",Status,"&lt;&gt;Open",Status,"&lt;&gt;Hold&gt;",ResolvedDate,"&gt;="&amp;$C$1,ResolvedDate,"&lt;="&amp;$F$1)</f>
        <v/>
      </c>
      <c r="F1763" s="137">
        <f>COUNTIFS(Severity,$B1763,SLA_Breach,"Yes",Status,"&lt;&gt;Suspend",Status,"&lt;&gt;Assigned",Status,"&lt;&gt;Open",Status,"&lt;&gt;Hold&gt;",ResolvedDate,"&gt;="&amp;$C$1,ResolvedDate,"&lt;="&amp;$F$1)</f>
        <v/>
      </c>
      <c r="G1763" s="137">
        <f>COUNTIFS(Severity,$B1763,AssignedDate,"&gt;=01/01/2017 12:00:00 AM",AssignedDate,"&lt;="&amp;$F$1)</f>
        <v/>
      </c>
      <c r="H1763" s="177" t="n"/>
      <c r="L1763" s="57" t="n">
        <v>0</v>
      </c>
      <c r="M1763" s="57" t="n"/>
    </row>
    <row r="1764" spans="1:13">
      <c r="A1764" s="137" t="n">
        <v>1</v>
      </c>
      <c r="B1764" s="100" t="s">
        <v>525</v>
      </c>
      <c r="C1764" s="137">
        <f>COUNTIFS(Severity,$B1764,AssignedDate,"&gt;="&amp;$C$1,AssignedDate,"&lt;="&amp;$F$1)</f>
        <v/>
      </c>
      <c r="D1764" s="137">
        <f>COUNTIFS(Severity,$B1764,Status,"&lt;&gt;Suspend",Status,"&lt;&gt;Assigned",Status,"&lt;&gt;Open",Status,"&lt;&gt;Hold",ResolvedDate,"&gt;="&amp;$C$1,ResolvedDate,"&lt;="&amp;$F$1)</f>
        <v/>
      </c>
      <c r="E1764" s="137">
        <f>COUNTIFS(Severity,$B1764,SLA_Breach,"&lt;&gt;Yes",Status,"&lt;&gt;Suspend",Status,"&lt;&gt;Assigned",Status,"&lt;&gt;Open",Status,"&lt;&gt;Hold&gt;",ResolvedDate,"&gt;="&amp;$C$1,ResolvedDate,"&lt;="&amp;$F$1)</f>
        <v/>
      </c>
      <c r="F1764" s="137">
        <f>COUNTIFS(Severity,$B1764,SLA_Breach,"Yes",Status,"&lt;&gt;Suspend",Status,"&lt;&gt;Assigned",Status,"&lt;&gt;Open",Status,"&lt;&gt;Hold&gt;",ResolvedDate,"&gt;="&amp;$C$1,ResolvedDate,"&lt;="&amp;$F$1)</f>
        <v/>
      </c>
      <c r="G1764" s="137">
        <f>COUNTIFS(Severity,$B1764,AssignedDate,"&gt;=01/01/2017 12:00:00 AM",AssignedDate,"&lt;="&amp;$F$1)</f>
        <v/>
      </c>
      <c r="H1764" s="177" t="n"/>
      <c r="L1764" s="57" t="n">
        <v>0</v>
      </c>
      <c r="M1764" s="57" t="n"/>
    </row>
    <row r="1765" spans="1:13">
      <c r="A1765" s="137" t="n">
        <v>1</v>
      </c>
      <c r="B1765" s="100" t="s">
        <v>525</v>
      </c>
      <c r="C1765" s="137">
        <f>COUNTIFS(Severity,$B1765,AssignedDate,"&gt;="&amp;$C$1,AssignedDate,"&lt;="&amp;$F$1)</f>
        <v/>
      </c>
      <c r="D1765" s="137">
        <f>COUNTIFS(Severity,$B1765,Status,"&lt;&gt;Suspend",Status,"&lt;&gt;Assigned",Status,"&lt;&gt;Open",Status,"&lt;&gt;Hold",ResolvedDate,"&gt;="&amp;$C$1,ResolvedDate,"&lt;="&amp;$F$1)</f>
        <v/>
      </c>
      <c r="E1765" s="137">
        <f>COUNTIFS(Severity,$B1765,SLA_Breach,"&lt;&gt;Yes",Status,"&lt;&gt;Suspend",Status,"&lt;&gt;Assigned",Status,"&lt;&gt;Open",Status,"&lt;&gt;Hold&gt;",ResolvedDate,"&gt;="&amp;$C$1,ResolvedDate,"&lt;="&amp;$F$1)</f>
        <v/>
      </c>
      <c r="F1765" s="137">
        <f>COUNTIFS(Severity,$B1765,SLA_Breach,"Yes",Status,"&lt;&gt;Suspend",Status,"&lt;&gt;Assigned",Status,"&lt;&gt;Open",Status,"&lt;&gt;Hold&gt;",ResolvedDate,"&gt;="&amp;$C$1,ResolvedDate,"&lt;="&amp;$F$1)</f>
        <v/>
      </c>
      <c r="G1765" s="137">
        <f>COUNTIFS(Severity,$B1765,AssignedDate,"&gt;=01/01/2017 12:00:00 AM",AssignedDate,"&lt;="&amp;$F$1)</f>
        <v/>
      </c>
      <c r="H1765" s="177" t="n"/>
      <c r="L1765" s="57" t="n">
        <v>0</v>
      </c>
      <c r="M1765" s="57" t="n"/>
    </row>
    <row r="1766" spans="1:13">
      <c r="A1766" s="137" t="n">
        <v>1</v>
      </c>
      <c r="B1766" s="100" t="s">
        <v>525</v>
      </c>
      <c r="C1766" s="137">
        <f>COUNTIFS(Severity,$B1766,AssignedDate,"&gt;="&amp;$C$1,AssignedDate,"&lt;="&amp;$F$1)</f>
        <v/>
      </c>
      <c r="D1766" s="137">
        <f>COUNTIFS(Severity,$B1766,Status,"&lt;&gt;Suspend",Status,"&lt;&gt;Assigned",Status,"&lt;&gt;Open",Status,"&lt;&gt;Hold",ResolvedDate,"&gt;="&amp;$C$1,ResolvedDate,"&lt;="&amp;$F$1)</f>
        <v/>
      </c>
      <c r="E1766" s="137">
        <f>COUNTIFS(Severity,$B1766,SLA_Breach,"&lt;&gt;Yes",Status,"&lt;&gt;Suspend",Status,"&lt;&gt;Assigned",Status,"&lt;&gt;Open",Status,"&lt;&gt;Hold&gt;",ResolvedDate,"&gt;="&amp;$C$1,ResolvedDate,"&lt;="&amp;$F$1)</f>
        <v/>
      </c>
      <c r="F1766" s="137">
        <f>COUNTIFS(Severity,$B1766,SLA_Breach,"Yes",Status,"&lt;&gt;Suspend",Status,"&lt;&gt;Assigned",Status,"&lt;&gt;Open",Status,"&lt;&gt;Hold&gt;",ResolvedDate,"&gt;="&amp;$C$1,ResolvedDate,"&lt;="&amp;$F$1)</f>
        <v/>
      </c>
      <c r="G1766" s="137">
        <f>COUNTIFS(Severity,$B1766,AssignedDate,"&gt;=01/01/2017 12:00:00 AM",AssignedDate,"&lt;="&amp;$F$1)</f>
        <v/>
      </c>
      <c r="H1766" s="177" t="n"/>
      <c r="L1766" s="57" t="n">
        <v>0</v>
      </c>
      <c r="M1766" s="57" t="n"/>
    </row>
    <row r="1767" spans="1:13">
      <c r="A1767" s="137" t="n">
        <v>1</v>
      </c>
      <c r="B1767" s="100" t="s">
        <v>525</v>
      </c>
      <c r="C1767" s="137">
        <f>COUNTIFS(Severity,$B1767,AssignedDate,"&gt;="&amp;$C$1,AssignedDate,"&lt;="&amp;$F$1)</f>
        <v/>
      </c>
      <c r="D1767" s="137">
        <f>COUNTIFS(Severity,$B1767,Status,"&lt;&gt;Suspend",Status,"&lt;&gt;Assigned",Status,"&lt;&gt;Open",Status,"&lt;&gt;Hold",ResolvedDate,"&gt;="&amp;$C$1,ResolvedDate,"&lt;="&amp;$F$1)</f>
        <v/>
      </c>
      <c r="E1767" s="137">
        <f>COUNTIFS(Severity,$B1767,SLA_Breach,"&lt;&gt;Yes",Status,"&lt;&gt;Suspend",Status,"&lt;&gt;Assigned",Status,"&lt;&gt;Open",Status,"&lt;&gt;Hold&gt;",ResolvedDate,"&gt;="&amp;$C$1,ResolvedDate,"&lt;="&amp;$F$1)</f>
        <v/>
      </c>
      <c r="F1767" s="137">
        <f>COUNTIFS(Severity,$B1767,SLA_Breach,"Yes",Status,"&lt;&gt;Suspend",Status,"&lt;&gt;Assigned",Status,"&lt;&gt;Open",Status,"&lt;&gt;Hold&gt;",ResolvedDate,"&gt;="&amp;$C$1,ResolvedDate,"&lt;="&amp;$F$1)</f>
        <v/>
      </c>
      <c r="G1767" s="137">
        <f>COUNTIFS(Severity,$B1767,AssignedDate,"&gt;=01/01/2017 12:00:00 AM",AssignedDate,"&lt;="&amp;$F$1)</f>
        <v/>
      </c>
      <c r="H1767" s="177" t="n"/>
      <c r="L1767" s="57" t="n">
        <v>0</v>
      </c>
      <c r="M1767" s="57" t="n"/>
    </row>
    <row r="1768" spans="1:13">
      <c r="A1768" s="137" t="n">
        <v>1</v>
      </c>
      <c r="B1768" s="100" t="s">
        <v>525</v>
      </c>
      <c r="C1768" s="137">
        <f>COUNTIFS(Severity,$B1768,AssignedDate,"&gt;="&amp;$C$1,AssignedDate,"&lt;="&amp;$F$1)</f>
        <v/>
      </c>
      <c r="D1768" s="137">
        <f>COUNTIFS(Severity,$B1768,Status,"&lt;&gt;Suspend",Status,"&lt;&gt;Assigned",Status,"&lt;&gt;Open",Status,"&lt;&gt;Hold",ResolvedDate,"&gt;="&amp;$C$1,ResolvedDate,"&lt;="&amp;$F$1)</f>
        <v/>
      </c>
      <c r="E1768" s="137">
        <f>COUNTIFS(Severity,$B1768,SLA_Breach,"&lt;&gt;Yes",Status,"&lt;&gt;Suspend",Status,"&lt;&gt;Assigned",Status,"&lt;&gt;Open",Status,"&lt;&gt;Hold&gt;",ResolvedDate,"&gt;="&amp;$C$1,ResolvedDate,"&lt;="&amp;$F$1)</f>
        <v/>
      </c>
      <c r="F1768" s="137">
        <f>COUNTIFS(Severity,$B1768,SLA_Breach,"Yes",Status,"&lt;&gt;Suspend",Status,"&lt;&gt;Assigned",Status,"&lt;&gt;Open",Status,"&lt;&gt;Hold&gt;",ResolvedDate,"&gt;="&amp;$C$1,ResolvedDate,"&lt;="&amp;$F$1)</f>
        <v/>
      </c>
      <c r="G1768" s="137">
        <f>COUNTIFS(Severity,$B1768,AssignedDate,"&gt;=01/01/2017 12:00:00 AM",AssignedDate,"&lt;="&amp;$F$1)</f>
        <v/>
      </c>
      <c r="H1768" s="177" t="n"/>
      <c r="L1768" s="57" t="n">
        <v>0</v>
      </c>
      <c r="M1768" s="57" t="n"/>
    </row>
    <row r="1769" spans="1:13">
      <c r="A1769" s="137" t="n">
        <v>1</v>
      </c>
      <c r="B1769" s="100" t="s">
        <v>525</v>
      </c>
      <c r="C1769" s="137">
        <f>COUNTIFS(Severity,$B1769,AssignedDate,"&gt;="&amp;$C$1,AssignedDate,"&lt;="&amp;$F$1)</f>
        <v/>
      </c>
      <c r="D1769" s="137">
        <f>COUNTIFS(Severity,$B1769,Status,"&lt;&gt;Suspend",Status,"&lt;&gt;Assigned",Status,"&lt;&gt;Open",Status,"&lt;&gt;Hold",ResolvedDate,"&gt;="&amp;$C$1,ResolvedDate,"&lt;="&amp;$F$1)</f>
        <v/>
      </c>
      <c r="E1769" s="137">
        <f>COUNTIFS(Severity,$B1769,SLA_Breach,"&lt;&gt;Yes",Status,"&lt;&gt;Suspend",Status,"&lt;&gt;Assigned",Status,"&lt;&gt;Open",Status,"&lt;&gt;Hold&gt;",ResolvedDate,"&gt;="&amp;$C$1,ResolvedDate,"&lt;="&amp;$F$1)</f>
        <v/>
      </c>
      <c r="F1769" s="137">
        <f>COUNTIFS(Severity,$B1769,SLA_Breach,"Yes",Status,"&lt;&gt;Suspend",Status,"&lt;&gt;Assigned",Status,"&lt;&gt;Open",Status,"&lt;&gt;Hold&gt;",ResolvedDate,"&gt;="&amp;$C$1,ResolvedDate,"&lt;="&amp;$F$1)</f>
        <v/>
      </c>
      <c r="G1769" s="137">
        <f>COUNTIFS(Severity,$B1769,AssignedDate,"&gt;=01/01/2017 12:00:00 AM",AssignedDate,"&lt;="&amp;$F$1)</f>
        <v/>
      </c>
      <c r="H1769" s="177" t="n"/>
      <c r="L1769" s="57" t="n">
        <v>0</v>
      </c>
      <c r="M1769" s="57" t="n"/>
    </row>
    <row r="1770" spans="1:13">
      <c r="A1770" s="137" t="n">
        <v>1</v>
      </c>
      <c r="B1770" s="100" t="s">
        <v>525</v>
      </c>
      <c r="C1770" s="137">
        <f>COUNTIFS(Severity,$B1770,AssignedDate,"&gt;="&amp;$C$1,AssignedDate,"&lt;="&amp;$F$1)</f>
        <v/>
      </c>
      <c r="D1770" s="137">
        <f>COUNTIFS(Severity,$B1770,Status,"&lt;&gt;Suspend",Status,"&lt;&gt;Assigned",Status,"&lt;&gt;Open",Status,"&lt;&gt;Hold",ResolvedDate,"&gt;="&amp;$C$1,ResolvedDate,"&lt;="&amp;$F$1)</f>
        <v/>
      </c>
      <c r="E1770" s="137">
        <f>COUNTIFS(Severity,$B1770,SLA_Breach,"&lt;&gt;Yes",Status,"&lt;&gt;Suspend",Status,"&lt;&gt;Assigned",Status,"&lt;&gt;Open",Status,"&lt;&gt;Hold&gt;",ResolvedDate,"&gt;="&amp;$C$1,ResolvedDate,"&lt;="&amp;$F$1)</f>
        <v/>
      </c>
      <c r="F1770" s="137">
        <f>COUNTIFS(Severity,$B1770,SLA_Breach,"Yes",Status,"&lt;&gt;Suspend",Status,"&lt;&gt;Assigned",Status,"&lt;&gt;Open",Status,"&lt;&gt;Hold&gt;",ResolvedDate,"&gt;="&amp;$C$1,ResolvedDate,"&lt;="&amp;$F$1)</f>
        <v/>
      </c>
      <c r="G1770" s="137">
        <f>COUNTIFS(Severity,$B1770,AssignedDate,"&gt;=01/01/2017 12:00:00 AM",AssignedDate,"&lt;="&amp;$F$1)</f>
        <v/>
      </c>
      <c r="H1770" s="177" t="n"/>
      <c r="L1770" s="57" t="n">
        <v>0</v>
      </c>
      <c r="M1770" s="57" t="n"/>
    </row>
    <row r="1771" spans="1:13">
      <c r="A1771" s="137" t="n">
        <v>1</v>
      </c>
      <c r="B1771" s="100" t="s">
        <v>525</v>
      </c>
      <c r="C1771" s="137">
        <f>COUNTIFS(Severity,$B1771,AssignedDate,"&gt;="&amp;$C$1,AssignedDate,"&lt;="&amp;$F$1)</f>
        <v/>
      </c>
      <c r="D1771" s="137">
        <f>COUNTIFS(Severity,$B1771,Status,"&lt;&gt;Suspend",Status,"&lt;&gt;Assigned",Status,"&lt;&gt;Open",Status,"&lt;&gt;Hold",ResolvedDate,"&gt;="&amp;$C$1,ResolvedDate,"&lt;="&amp;$F$1)</f>
        <v/>
      </c>
      <c r="E1771" s="137">
        <f>COUNTIFS(Severity,$B1771,SLA_Breach,"&lt;&gt;Yes",Status,"&lt;&gt;Suspend",Status,"&lt;&gt;Assigned",Status,"&lt;&gt;Open",Status,"&lt;&gt;Hold&gt;",ResolvedDate,"&gt;="&amp;$C$1,ResolvedDate,"&lt;="&amp;$F$1)</f>
        <v/>
      </c>
      <c r="F1771" s="137">
        <f>COUNTIFS(Severity,$B1771,SLA_Breach,"Yes",Status,"&lt;&gt;Suspend",Status,"&lt;&gt;Assigned",Status,"&lt;&gt;Open",Status,"&lt;&gt;Hold&gt;",ResolvedDate,"&gt;="&amp;$C$1,ResolvedDate,"&lt;="&amp;$F$1)</f>
        <v/>
      </c>
      <c r="G1771" s="137">
        <f>COUNTIFS(Severity,$B1771,AssignedDate,"&gt;=01/01/2017 12:00:00 AM",AssignedDate,"&lt;="&amp;$F$1)</f>
        <v/>
      </c>
      <c r="H1771" s="177" t="n"/>
      <c r="L1771" s="57" t="n">
        <v>0</v>
      </c>
      <c r="M1771" s="57" t="n"/>
    </row>
    <row r="1772" spans="1:13">
      <c r="A1772" s="137" t="n">
        <v>1</v>
      </c>
      <c r="B1772" s="100" t="s">
        <v>525</v>
      </c>
      <c r="C1772" s="137">
        <f>COUNTIFS(Severity,$B1772,AssignedDate,"&gt;="&amp;$C$1,AssignedDate,"&lt;="&amp;$F$1)</f>
        <v/>
      </c>
      <c r="D1772" s="137">
        <f>COUNTIFS(Severity,$B1772,Status,"&lt;&gt;Suspend",Status,"&lt;&gt;Assigned",Status,"&lt;&gt;Open",Status,"&lt;&gt;Hold",ResolvedDate,"&gt;="&amp;$C$1,ResolvedDate,"&lt;="&amp;$F$1)</f>
        <v/>
      </c>
      <c r="E1772" s="137">
        <f>COUNTIFS(Severity,$B1772,SLA_Breach,"&lt;&gt;Yes",Status,"&lt;&gt;Suspend",Status,"&lt;&gt;Assigned",Status,"&lt;&gt;Open",Status,"&lt;&gt;Hold&gt;",ResolvedDate,"&gt;="&amp;$C$1,ResolvedDate,"&lt;="&amp;$F$1)</f>
        <v/>
      </c>
      <c r="F1772" s="137">
        <f>COUNTIFS(Severity,$B1772,SLA_Breach,"Yes",Status,"&lt;&gt;Suspend",Status,"&lt;&gt;Assigned",Status,"&lt;&gt;Open",Status,"&lt;&gt;Hold&gt;",ResolvedDate,"&gt;="&amp;$C$1,ResolvedDate,"&lt;="&amp;$F$1)</f>
        <v/>
      </c>
      <c r="G1772" s="137">
        <f>COUNTIFS(Severity,$B1772,AssignedDate,"&gt;=01/01/2017 12:00:00 AM",AssignedDate,"&lt;="&amp;$F$1)</f>
        <v/>
      </c>
      <c r="H1772" s="177" t="n"/>
      <c r="L1772" s="57" t="n">
        <v>0</v>
      </c>
      <c r="M1772" s="57" t="n"/>
    </row>
    <row r="1773" spans="1:13">
      <c r="A1773" s="137" t="n">
        <v>1</v>
      </c>
      <c r="B1773" s="100" t="s">
        <v>525</v>
      </c>
      <c r="C1773" s="137">
        <f>COUNTIFS(Severity,$B1773,AssignedDate,"&gt;="&amp;$C$1,AssignedDate,"&lt;="&amp;$F$1)</f>
        <v/>
      </c>
      <c r="D1773" s="137">
        <f>COUNTIFS(Severity,$B1773,Status,"&lt;&gt;Suspend",Status,"&lt;&gt;Assigned",Status,"&lt;&gt;Open",Status,"&lt;&gt;Hold",ResolvedDate,"&gt;="&amp;$C$1,ResolvedDate,"&lt;="&amp;$F$1)</f>
        <v/>
      </c>
      <c r="E1773" s="137">
        <f>COUNTIFS(Severity,$B1773,SLA_Breach,"&lt;&gt;Yes",Status,"&lt;&gt;Suspend",Status,"&lt;&gt;Assigned",Status,"&lt;&gt;Open",Status,"&lt;&gt;Hold&gt;",ResolvedDate,"&gt;="&amp;$C$1,ResolvedDate,"&lt;="&amp;$F$1)</f>
        <v/>
      </c>
      <c r="F1773" s="137">
        <f>COUNTIFS(Severity,$B1773,SLA_Breach,"Yes",Status,"&lt;&gt;Suspend",Status,"&lt;&gt;Assigned",Status,"&lt;&gt;Open",Status,"&lt;&gt;Hold&gt;",ResolvedDate,"&gt;="&amp;$C$1,ResolvedDate,"&lt;="&amp;$F$1)</f>
        <v/>
      </c>
      <c r="G1773" s="137">
        <f>COUNTIFS(Severity,$B1773,AssignedDate,"&gt;=01/01/2017 12:00:00 AM",AssignedDate,"&lt;="&amp;$F$1)</f>
        <v/>
      </c>
      <c r="H1773" s="177" t="n"/>
      <c r="L1773" s="57" t="n">
        <v>0</v>
      </c>
      <c r="M1773" s="57" t="n"/>
    </row>
    <row r="1774" spans="1:13">
      <c r="A1774" s="137" t="n">
        <v>1</v>
      </c>
      <c r="B1774" s="100" t="s">
        <v>525</v>
      </c>
      <c r="C1774" s="137">
        <f>COUNTIFS(Severity,$B1774,AssignedDate,"&gt;="&amp;$C$1,AssignedDate,"&lt;="&amp;$F$1)</f>
        <v/>
      </c>
      <c r="D1774" s="137">
        <f>COUNTIFS(Severity,$B1774,Status,"&lt;&gt;Suspend",Status,"&lt;&gt;Assigned",Status,"&lt;&gt;Open",Status,"&lt;&gt;Hold",ResolvedDate,"&gt;="&amp;$C$1,ResolvedDate,"&lt;="&amp;$F$1)</f>
        <v/>
      </c>
      <c r="E1774" s="137">
        <f>COUNTIFS(Severity,$B1774,SLA_Breach,"&lt;&gt;Yes",Status,"&lt;&gt;Suspend",Status,"&lt;&gt;Assigned",Status,"&lt;&gt;Open",Status,"&lt;&gt;Hold&gt;",ResolvedDate,"&gt;="&amp;$C$1,ResolvedDate,"&lt;="&amp;$F$1)</f>
        <v/>
      </c>
      <c r="F1774" s="137">
        <f>COUNTIFS(Severity,$B1774,SLA_Breach,"Yes",Status,"&lt;&gt;Suspend",Status,"&lt;&gt;Assigned",Status,"&lt;&gt;Open",Status,"&lt;&gt;Hold&gt;",ResolvedDate,"&gt;="&amp;$C$1,ResolvedDate,"&lt;="&amp;$F$1)</f>
        <v/>
      </c>
      <c r="G1774" s="137">
        <f>COUNTIFS(Severity,$B1774,AssignedDate,"&gt;=01/01/2017 12:00:00 AM",AssignedDate,"&lt;="&amp;$F$1)</f>
        <v/>
      </c>
      <c r="H1774" s="177" t="n"/>
      <c r="L1774" s="57" t="n">
        <v>0</v>
      </c>
      <c r="M1774" s="57" t="n"/>
    </row>
    <row r="1775" spans="1:13">
      <c r="A1775" s="137" t="n">
        <v>1</v>
      </c>
      <c r="B1775" s="100" t="s">
        <v>525</v>
      </c>
      <c r="C1775" s="137">
        <f>COUNTIFS(Severity,$B1775,AssignedDate,"&gt;="&amp;$C$1,AssignedDate,"&lt;="&amp;$F$1)</f>
        <v/>
      </c>
      <c r="D1775" s="137">
        <f>COUNTIFS(Severity,$B1775,Status,"&lt;&gt;Suspend",Status,"&lt;&gt;Assigned",Status,"&lt;&gt;Open",Status,"&lt;&gt;Hold",ResolvedDate,"&gt;="&amp;$C$1,ResolvedDate,"&lt;="&amp;$F$1)</f>
        <v/>
      </c>
      <c r="E1775" s="137">
        <f>COUNTIFS(Severity,$B1775,SLA_Breach,"&lt;&gt;Yes",Status,"&lt;&gt;Suspend",Status,"&lt;&gt;Assigned",Status,"&lt;&gt;Open",Status,"&lt;&gt;Hold&gt;",ResolvedDate,"&gt;="&amp;$C$1,ResolvedDate,"&lt;="&amp;$F$1)</f>
        <v/>
      </c>
      <c r="F1775" s="137">
        <f>COUNTIFS(Severity,$B1775,SLA_Breach,"Yes",Status,"&lt;&gt;Suspend",Status,"&lt;&gt;Assigned",Status,"&lt;&gt;Open",Status,"&lt;&gt;Hold&gt;",ResolvedDate,"&gt;="&amp;$C$1,ResolvedDate,"&lt;="&amp;$F$1)</f>
        <v/>
      </c>
      <c r="G1775" s="137">
        <f>COUNTIFS(Severity,$B1775,AssignedDate,"&gt;=01/01/2017 12:00:00 AM",AssignedDate,"&lt;="&amp;$F$1)</f>
        <v/>
      </c>
      <c r="H1775" s="177" t="n"/>
      <c r="L1775" s="57" t="n">
        <v>0</v>
      </c>
      <c r="M1775" s="57" t="n"/>
    </row>
    <row r="1776" spans="1:13">
      <c r="A1776" s="137" t="n">
        <v>1</v>
      </c>
      <c r="B1776" s="100" t="s">
        <v>525</v>
      </c>
      <c r="C1776" s="137">
        <f>COUNTIFS(Severity,$B1776,AssignedDate,"&gt;="&amp;$C$1,AssignedDate,"&lt;="&amp;$F$1)</f>
        <v/>
      </c>
      <c r="D1776" s="137">
        <f>COUNTIFS(Severity,$B1776,Status,"&lt;&gt;Suspend",Status,"&lt;&gt;Assigned",Status,"&lt;&gt;Open",Status,"&lt;&gt;Hold",ResolvedDate,"&gt;="&amp;$C$1,ResolvedDate,"&lt;="&amp;$F$1)</f>
        <v/>
      </c>
      <c r="E1776" s="137">
        <f>COUNTIFS(Severity,$B1776,SLA_Breach,"&lt;&gt;Yes",Status,"&lt;&gt;Suspend",Status,"&lt;&gt;Assigned",Status,"&lt;&gt;Open",Status,"&lt;&gt;Hold&gt;",ResolvedDate,"&gt;="&amp;$C$1,ResolvedDate,"&lt;="&amp;$F$1)</f>
        <v/>
      </c>
      <c r="F1776" s="137">
        <f>COUNTIFS(Severity,$B1776,SLA_Breach,"Yes",Status,"&lt;&gt;Suspend",Status,"&lt;&gt;Assigned",Status,"&lt;&gt;Open",Status,"&lt;&gt;Hold&gt;",ResolvedDate,"&gt;="&amp;$C$1,ResolvedDate,"&lt;="&amp;$F$1)</f>
        <v/>
      </c>
      <c r="G1776" s="137">
        <f>COUNTIFS(Severity,$B1776,AssignedDate,"&gt;=01/01/2017 12:00:00 AM",AssignedDate,"&lt;="&amp;$F$1)</f>
        <v/>
      </c>
      <c r="H1776" s="177" t="n"/>
      <c r="L1776" s="57" t="n">
        <v>0</v>
      </c>
      <c r="M1776" s="57" t="n"/>
    </row>
    <row r="1777" spans="1:13">
      <c r="A1777" s="137" t="n">
        <v>1</v>
      </c>
      <c r="B1777" s="100" t="s">
        <v>525</v>
      </c>
      <c r="C1777" s="137">
        <f>COUNTIFS(Severity,$B1777,AssignedDate,"&gt;="&amp;$C$1,AssignedDate,"&lt;="&amp;$F$1)</f>
        <v/>
      </c>
      <c r="D1777" s="137">
        <f>COUNTIFS(Severity,$B1777,Status,"&lt;&gt;Suspend",Status,"&lt;&gt;Assigned",Status,"&lt;&gt;Open",Status,"&lt;&gt;Hold",ResolvedDate,"&gt;="&amp;$C$1,ResolvedDate,"&lt;="&amp;$F$1)</f>
        <v/>
      </c>
      <c r="E1777" s="137">
        <f>COUNTIFS(Severity,$B1777,SLA_Breach,"&lt;&gt;Yes",Status,"&lt;&gt;Suspend",Status,"&lt;&gt;Assigned",Status,"&lt;&gt;Open",Status,"&lt;&gt;Hold&gt;",ResolvedDate,"&gt;="&amp;$C$1,ResolvedDate,"&lt;="&amp;$F$1)</f>
        <v/>
      </c>
      <c r="F1777" s="137">
        <f>COUNTIFS(Severity,$B1777,SLA_Breach,"Yes",Status,"&lt;&gt;Suspend",Status,"&lt;&gt;Assigned",Status,"&lt;&gt;Open",Status,"&lt;&gt;Hold&gt;",ResolvedDate,"&gt;="&amp;$C$1,ResolvedDate,"&lt;="&amp;$F$1)</f>
        <v/>
      </c>
      <c r="G1777" s="137">
        <f>COUNTIFS(Severity,$B1777,AssignedDate,"&gt;=01/01/2017 12:00:00 AM",AssignedDate,"&lt;="&amp;$F$1)</f>
        <v/>
      </c>
      <c r="H1777" s="177" t="n"/>
      <c r="L1777" s="57" t="n">
        <v>0</v>
      </c>
      <c r="M1777" s="57" t="n"/>
    </row>
    <row r="1778" spans="1:13">
      <c r="A1778" s="137" t="n">
        <v>1</v>
      </c>
      <c r="B1778" s="100" t="s">
        <v>525</v>
      </c>
      <c r="C1778" s="137">
        <f>COUNTIFS(Severity,$B1778,AssignedDate,"&gt;="&amp;$C$1,AssignedDate,"&lt;="&amp;$F$1)</f>
        <v/>
      </c>
      <c r="D1778" s="137">
        <f>COUNTIFS(Severity,$B1778,Status,"&lt;&gt;Suspend",Status,"&lt;&gt;Assigned",Status,"&lt;&gt;Open",Status,"&lt;&gt;Hold",ResolvedDate,"&gt;="&amp;$C$1,ResolvedDate,"&lt;="&amp;$F$1)</f>
        <v/>
      </c>
      <c r="E1778" s="137">
        <f>COUNTIFS(Severity,$B1778,SLA_Breach,"&lt;&gt;Yes",Status,"&lt;&gt;Suspend",Status,"&lt;&gt;Assigned",Status,"&lt;&gt;Open",Status,"&lt;&gt;Hold&gt;",ResolvedDate,"&gt;="&amp;$C$1,ResolvedDate,"&lt;="&amp;$F$1)</f>
        <v/>
      </c>
      <c r="F1778" s="137">
        <f>COUNTIFS(Severity,$B1778,SLA_Breach,"Yes",Status,"&lt;&gt;Suspend",Status,"&lt;&gt;Assigned",Status,"&lt;&gt;Open",Status,"&lt;&gt;Hold&gt;",ResolvedDate,"&gt;="&amp;$C$1,ResolvedDate,"&lt;="&amp;$F$1)</f>
        <v/>
      </c>
      <c r="G1778" s="137">
        <f>COUNTIFS(Severity,$B1778,AssignedDate,"&gt;=01/01/2017 12:00:00 AM",AssignedDate,"&lt;="&amp;$F$1)</f>
        <v/>
      </c>
      <c r="H1778" s="177" t="n"/>
      <c r="L1778" s="57" t="n">
        <v>0</v>
      </c>
      <c r="M1778" s="57" t="n"/>
    </row>
    <row r="1779" spans="1:13">
      <c r="A1779" s="137" t="n">
        <v>1</v>
      </c>
      <c r="B1779" s="100" t="s">
        <v>525</v>
      </c>
      <c r="C1779" s="137">
        <f>COUNTIFS(Severity,$B1779,AssignedDate,"&gt;="&amp;$C$1,AssignedDate,"&lt;="&amp;$F$1)</f>
        <v/>
      </c>
      <c r="D1779" s="137">
        <f>COUNTIFS(Severity,$B1779,Status,"&lt;&gt;Suspend",Status,"&lt;&gt;Assigned",Status,"&lt;&gt;Open",Status,"&lt;&gt;Hold",ResolvedDate,"&gt;="&amp;$C$1,ResolvedDate,"&lt;="&amp;$F$1)</f>
        <v/>
      </c>
      <c r="E1779" s="137">
        <f>COUNTIFS(Severity,$B1779,SLA_Breach,"&lt;&gt;Yes",Status,"&lt;&gt;Suspend",Status,"&lt;&gt;Assigned",Status,"&lt;&gt;Open",Status,"&lt;&gt;Hold&gt;",ResolvedDate,"&gt;="&amp;$C$1,ResolvedDate,"&lt;="&amp;$F$1)</f>
        <v/>
      </c>
      <c r="F1779" s="137">
        <f>COUNTIFS(Severity,$B1779,SLA_Breach,"Yes",Status,"&lt;&gt;Suspend",Status,"&lt;&gt;Assigned",Status,"&lt;&gt;Open",Status,"&lt;&gt;Hold&gt;",ResolvedDate,"&gt;="&amp;$C$1,ResolvedDate,"&lt;="&amp;$F$1)</f>
        <v/>
      </c>
      <c r="G1779" s="137">
        <f>COUNTIFS(Severity,$B1779,AssignedDate,"&gt;=01/01/2017 12:00:00 AM",AssignedDate,"&lt;="&amp;$F$1)</f>
        <v/>
      </c>
      <c r="H1779" s="177" t="n"/>
      <c r="L1779" s="57" t="n">
        <v>0</v>
      </c>
      <c r="M1779" s="57" t="n"/>
    </row>
    <row r="1780" spans="1:13">
      <c r="A1780" s="137" t="n">
        <v>1</v>
      </c>
      <c r="B1780" s="100" t="s">
        <v>525</v>
      </c>
      <c r="C1780" s="137">
        <f>COUNTIFS(Severity,$B1780,AssignedDate,"&gt;="&amp;$C$1,AssignedDate,"&lt;="&amp;$F$1)</f>
        <v/>
      </c>
      <c r="D1780" s="137">
        <f>COUNTIFS(Severity,$B1780,Status,"&lt;&gt;Suspend",Status,"&lt;&gt;Assigned",Status,"&lt;&gt;Open",Status,"&lt;&gt;Hold",ResolvedDate,"&gt;="&amp;$C$1,ResolvedDate,"&lt;="&amp;$F$1)</f>
        <v/>
      </c>
      <c r="E1780" s="137">
        <f>COUNTIFS(Severity,$B1780,SLA_Breach,"&lt;&gt;Yes",Status,"&lt;&gt;Suspend",Status,"&lt;&gt;Assigned",Status,"&lt;&gt;Open",Status,"&lt;&gt;Hold&gt;",ResolvedDate,"&gt;="&amp;$C$1,ResolvedDate,"&lt;="&amp;$F$1)</f>
        <v/>
      </c>
      <c r="F1780" s="137">
        <f>COUNTIFS(Severity,$B1780,SLA_Breach,"Yes",Status,"&lt;&gt;Suspend",Status,"&lt;&gt;Assigned",Status,"&lt;&gt;Open",Status,"&lt;&gt;Hold&gt;",ResolvedDate,"&gt;="&amp;$C$1,ResolvedDate,"&lt;="&amp;$F$1)</f>
        <v/>
      </c>
      <c r="G1780" s="137">
        <f>COUNTIFS(Severity,$B1780,AssignedDate,"&gt;=01/01/2017 12:00:00 AM",AssignedDate,"&lt;="&amp;$F$1)</f>
        <v/>
      </c>
      <c r="H1780" s="177" t="n"/>
      <c r="L1780" s="57" t="n">
        <v>0</v>
      </c>
      <c r="M1780" s="57" t="n"/>
    </row>
    <row r="1781" spans="1:13">
      <c r="A1781" s="137" t="n">
        <v>1</v>
      </c>
      <c r="B1781" s="100" t="s">
        <v>525</v>
      </c>
      <c r="C1781" s="137">
        <f>COUNTIFS(Severity,$B1781,AssignedDate,"&gt;="&amp;$C$1,AssignedDate,"&lt;="&amp;$F$1)</f>
        <v/>
      </c>
      <c r="D1781" s="137">
        <f>COUNTIFS(Severity,$B1781,Status,"&lt;&gt;Suspend",Status,"&lt;&gt;Assigned",Status,"&lt;&gt;Open",Status,"&lt;&gt;Hold",ResolvedDate,"&gt;="&amp;$C$1,ResolvedDate,"&lt;="&amp;$F$1)</f>
        <v/>
      </c>
      <c r="E1781" s="137">
        <f>COUNTIFS(Severity,$B1781,SLA_Breach,"&lt;&gt;Yes",Status,"&lt;&gt;Suspend",Status,"&lt;&gt;Assigned",Status,"&lt;&gt;Open",Status,"&lt;&gt;Hold&gt;",ResolvedDate,"&gt;="&amp;$C$1,ResolvedDate,"&lt;="&amp;$F$1)</f>
        <v/>
      </c>
      <c r="F1781" s="137">
        <f>COUNTIFS(Severity,$B1781,SLA_Breach,"Yes",Status,"&lt;&gt;Suspend",Status,"&lt;&gt;Assigned",Status,"&lt;&gt;Open",Status,"&lt;&gt;Hold&gt;",ResolvedDate,"&gt;="&amp;$C$1,ResolvedDate,"&lt;="&amp;$F$1)</f>
        <v/>
      </c>
      <c r="G1781" s="137">
        <f>COUNTIFS(Severity,$B1781,AssignedDate,"&gt;=01/01/2017 12:00:00 AM",AssignedDate,"&lt;="&amp;$F$1)</f>
        <v/>
      </c>
      <c r="H1781" s="177" t="n"/>
      <c r="L1781" s="57" t="n">
        <v>0</v>
      </c>
      <c r="M1781" s="57" t="n"/>
    </row>
    <row r="1782" spans="1:13">
      <c r="A1782" s="137" t="n">
        <v>1</v>
      </c>
      <c r="B1782" s="100" t="s">
        <v>525</v>
      </c>
      <c r="C1782" s="137">
        <f>COUNTIFS(Severity,$B1782,AssignedDate,"&gt;="&amp;$C$1,AssignedDate,"&lt;="&amp;$F$1)</f>
        <v/>
      </c>
      <c r="D1782" s="137">
        <f>COUNTIFS(Severity,$B1782,Status,"&lt;&gt;Suspend",Status,"&lt;&gt;Assigned",Status,"&lt;&gt;Open",Status,"&lt;&gt;Hold",ResolvedDate,"&gt;="&amp;$C$1,ResolvedDate,"&lt;="&amp;$F$1)</f>
        <v/>
      </c>
      <c r="E1782" s="137">
        <f>COUNTIFS(Severity,$B1782,SLA_Breach,"&lt;&gt;Yes",Status,"&lt;&gt;Suspend",Status,"&lt;&gt;Assigned",Status,"&lt;&gt;Open",Status,"&lt;&gt;Hold&gt;",ResolvedDate,"&gt;="&amp;$C$1,ResolvedDate,"&lt;="&amp;$F$1)</f>
        <v/>
      </c>
      <c r="F1782" s="137">
        <f>COUNTIFS(Severity,$B1782,SLA_Breach,"Yes",Status,"&lt;&gt;Suspend",Status,"&lt;&gt;Assigned",Status,"&lt;&gt;Open",Status,"&lt;&gt;Hold&gt;",ResolvedDate,"&gt;="&amp;$C$1,ResolvedDate,"&lt;="&amp;$F$1)</f>
        <v/>
      </c>
      <c r="G1782" s="137">
        <f>COUNTIFS(Severity,$B1782,AssignedDate,"&gt;=01/01/2017 12:00:00 AM",AssignedDate,"&lt;="&amp;$F$1)</f>
        <v/>
      </c>
      <c r="H1782" s="177" t="n"/>
      <c r="L1782" s="57" t="n">
        <v>0</v>
      </c>
      <c r="M1782" s="57" t="n"/>
    </row>
    <row r="1783" spans="1:13">
      <c r="A1783" s="137" t="n">
        <v>1</v>
      </c>
      <c r="B1783" s="100" t="s">
        <v>525</v>
      </c>
      <c r="C1783" s="137">
        <f>COUNTIFS(Severity,$B1783,AssignedDate,"&gt;="&amp;$C$1,AssignedDate,"&lt;="&amp;$F$1)</f>
        <v/>
      </c>
      <c r="D1783" s="137">
        <f>COUNTIFS(Severity,$B1783,Status,"&lt;&gt;Suspend",Status,"&lt;&gt;Assigned",Status,"&lt;&gt;Open",Status,"&lt;&gt;Hold",ResolvedDate,"&gt;="&amp;$C$1,ResolvedDate,"&lt;="&amp;$F$1)</f>
        <v/>
      </c>
      <c r="E1783" s="137">
        <f>COUNTIFS(Severity,$B1783,SLA_Breach,"&lt;&gt;Yes",Status,"&lt;&gt;Suspend",Status,"&lt;&gt;Assigned",Status,"&lt;&gt;Open",Status,"&lt;&gt;Hold&gt;",ResolvedDate,"&gt;="&amp;$C$1,ResolvedDate,"&lt;="&amp;$F$1)</f>
        <v/>
      </c>
      <c r="F1783" s="137">
        <f>COUNTIFS(Severity,$B1783,SLA_Breach,"Yes",Status,"&lt;&gt;Suspend",Status,"&lt;&gt;Assigned",Status,"&lt;&gt;Open",Status,"&lt;&gt;Hold&gt;",ResolvedDate,"&gt;="&amp;$C$1,ResolvedDate,"&lt;="&amp;$F$1)</f>
        <v/>
      </c>
      <c r="G1783" s="137">
        <f>COUNTIFS(Severity,$B1783,AssignedDate,"&gt;=01/01/2017 12:00:00 AM",AssignedDate,"&lt;="&amp;$F$1)</f>
        <v/>
      </c>
      <c r="H1783" s="177" t="n"/>
      <c r="L1783" s="57" t="n">
        <v>0</v>
      </c>
      <c r="M1783" s="57" t="n"/>
    </row>
    <row r="1784" spans="1:13">
      <c r="A1784" s="137" t="n">
        <v>1</v>
      </c>
      <c r="B1784" s="100" t="s">
        <v>525</v>
      </c>
      <c r="C1784" s="137">
        <f>COUNTIFS(Severity,$B1784,AssignedDate,"&gt;="&amp;$C$1,AssignedDate,"&lt;="&amp;$F$1)</f>
        <v/>
      </c>
      <c r="D1784" s="137">
        <f>COUNTIFS(Severity,$B1784,Status,"&lt;&gt;Suspend",Status,"&lt;&gt;Assigned",Status,"&lt;&gt;Open",Status,"&lt;&gt;Hold",ResolvedDate,"&gt;="&amp;$C$1,ResolvedDate,"&lt;="&amp;$F$1)</f>
        <v/>
      </c>
      <c r="E1784" s="137">
        <f>COUNTIFS(Severity,$B1784,SLA_Breach,"&lt;&gt;Yes",Status,"&lt;&gt;Suspend",Status,"&lt;&gt;Assigned",Status,"&lt;&gt;Open",Status,"&lt;&gt;Hold&gt;",ResolvedDate,"&gt;="&amp;$C$1,ResolvedDate,"&lt;="&amp;$F$1)</f>
        <v/>
      </c>
      <c r="F1784" s="137">
        <f>COUNTIFS(Severity,$B1784,SLA_Breach,"Yes",Status,"&lt;&gt;Suspend",Status,"&lt;&gt;Assigned",Status,"&lt;&gt;Open",Status,"&lt;&gt;Hold&gt;",ResolvedDate,"&gt;="&amp;$C$1,ResolvedDate,"&lt;="&amp;$F$1)</f>
        <v/>
      </c>
      <c r="G1784" s="137">
        <f>COUNTIFS(Severity,$B1784,AssignedDate,"&gt;=01/01/2017 12:00:00 AM",AssignedDate,"&lt;="&amp;$F$1)</f>
        <v/>
      </c>
      <c r="H1784" s="177" t="n"/>
      <c r="L1784" s="57" t="n">
        <v>0</v>
      </c>
      <c r="M1784" s="57" t="n"/>
    </row>
    <row r="1785" spans="1:13">
      <c r="A1785" s="137" t="n">
        <v>1</v>
      </c>
      <c r="B1785" s="100" t="s">
        <v>525</v>
      </c>
      <c r="C1785" s="137">
        <f>COUNTIFS(Severity,$B1785,AssignedDate,"&gt;="&amp;$C$1,AssignedDate,"&lt;="&amp;$F$1)</f>
        <v/>
      </c>
      <c r="D1785" s="137">
        <f>COUNTIFS(Severity,$B1785,Status,"&lt;&gt;Suspend",Status,"&lt;&gt;Assigned",Status,"&lt;&gt;Open",Status,"&lt;&gt;Hold",ResolvedDate,"&gt;="&amp;$C$1,ResolvedDate,"&lt;="&amp;$F$1)</f>
        <v/>
      </c>
      <c r="E1785" s="137">
        <f>COUNTIFS(Severity,$B1785,SLA_Breach,"&lt;&gt;Yes",Status,"&lt;&gt;Suspend",Status,"&lt;&gt;Assigned",Status,"&lt;&gt;Open",Status,"&lt;&gt;Hold&gt;",ResolvedDate,"&gt;="&amp;$C$1,ResolvedDate,"&lt;="&amp;$F$1)</f>
        <v/>
      </c>
      <c r="F1785" s="137">
        <f>COUNTIFS(Severity,$B1785,SLA_Breach,"Yes",Status,"&lt;&gt;Suspend",Status,"&lt;&gt;Assigned",Status,"&lt;&gt;Open",Status,"&lt;&gt;Hold&gt;",ResolvedDate,"&gt;="&amp;$C$1,ResolvedDate,"&lt;="&amp;$F$1)</f>
        <v/>
      </c>
      <c r="G1785" s="137">
        <f>COUNTIFS(Severity,$B1785,AssignedDate,"&gt;=01/01/2017 12:00:00 AM",AssignedDate,"&lt;="&amp;$F$1)</f>
        <v/>
      </c>
      <c r="H1785" s="177" t="n"/>
      <c r="L1785" s="57" t="n">
        <v>0</v>
      </c>
      <c r="M1785" s="57" t="n"/>
    </row>
    <row r="1786" spans="1:13">
      <c r="A1786" s="137" t="n">
        <v>1</v>
      </c>
      <c r="B1786" s="100" t="s">
        <v>525</v>
      </c>
      <c r="C1786" s="137">
        <f>COUNTIFS(Severity,$B1786,AssignedDate,"&gt;="&amp;$C$1,AssignedDate,"&lt;="&amp;$F$1)</f>
        <v/>
      </c>
      <c r="D1786" s="137">
        <f>COUNTIFS(Severity,$B1786,Status,"&lt;&gt;Suspend",Status,"&lt;&gt;Assigned",Status,"&lt;&gt;Open",Status,"&lt;&gt;Hold",ResolvedDate,"&gt;="&amp;$C$1,ResolvedDate,"&lt;="&amp;$F$1)</f>
        <v/>
      </c>
      <c r="E1786" s="137">
        <f>COUNTIFS(Severity,$B1786,SLA_Breach,"&lt;&gt;Yes",Status,"&lt;&gt;Suspend",Status,"&lt;&gt;Assigned",Status,"&lt;&gt;Open",Status,"&lt;&gt;Hold&gt;",ResolvedDate,"&gt;="&amp;$C$1,ResolvedDate,"&lt;="&amp;$F$1)</f>
        <v/>
      </c>
      <c r="F1786" s="137">
        <f>COUNTIFS(Severity,$B1786,SLA_Breach,"Yes",Status,"&lt;&gt;Suspend",Status,"&lt;&gt;Assigned",Status,"&lt;&gt;Open",Status,"&lt;&gt;Hold&gt;",ResolvedDate,"&gt;="&amp;$C$1,ResolvedDate,"&lt;="&amp;$F$1)</f>
        <v/>
      </c>
      <c r="G1786" s="137">
        <f>COUNTIFS(Severity,$B1786,AssignedDate,"&gt;=01/01/2017 12:00:00 AM",AssignedDate,"&lt;="&amp;$F$1)</f>
        <v/>
      </c>
      <c r="H1786" s="177" t="n"/>
      <c r="L1786" s="57" t="n">
        <v>0</v>
      </c>
      <c r="M1786" s="57" t="n"/>
    </row>
    <row r="1787" spans="1:13">
      <c r="A1787" s="137" t="n">
        <v>1</v>
      </c>
      <c r="B1787" s="100" t="s">
        <v>525</v>
      </c>
      <c r="C1787" s="137">
        <f>COUNTIFS(Severity,$B1787,AssignedDate,"&gt;="&amp;$C$1,AssignedDate,"&lt;="&amp;$F$1)</f>
        <v/>
      </c>
      <c r="D1787" s="137">
        <f>COUNTIFS(Severity,$B1787,Status,"&lt;&gt;Suspend",Status,"&lt;&gt;Assigned",Status,"&lt;&gt;Open",Status,"&lt;&gt;Hold",ResolvedDate,"&gt;="&amp;$C$1,ResolvedDate,"&lt;="&amp;$F$1)</f>
        <v/>
      </c>
      <c r="E1787" s="137">
        <f>COUNTIFS(Severity,$B1787,SLA_Breach,"&lt;&gt;Yes",Status,"&lt;&gt;Suspend",Status,"&lt;&gt;Assigned",Status,"&lt;&gt;Open",Status,"&lt;&gt;Hold&gt;",ResolvedDate,"&gt;="&amp;$C$1,ResolvedDate,"&lt;="&amp;$F$1)</f>
        <v/>
      </c>
      <c r="F1787" s="137">
        <f>COUNTIFS(Severity,$B1787,SLA_Breach,"Yes",Status,"&lt;&gt;Suspend",Status,"&lt;&gt;Assigned",Status,"&lt;&gt;Open",Status,"&lt;&gt;Hold&gt;",ResolvedDate,"&gt;="&amp;$C$1,ResolvedDate,"&lt;="&amp;$F$1)</f>
        <v/>
      </c>
      <c r="G1787" s="137">
        <f>COUNTIFS(Severity,$B1787,AssignedDate,"&gt;=01/01/2017 12:00:00 AM",AssignedDate,"&lt;="&amp;$F$1)</f>
        <v/>
      </c>
      <c r="H1787" s="177" t="n"/>
      <c r="L1787" s="57" t="n">
        <v>0</v>
      </c>
      <c r="M1787" s="57" t="n"/>
    </row>
    <row r="1788" spans="1:13">
      <c r="A1788" s="137" t="n">
        <v>1</v>
      </c>
      <c r="B1788" s="100" t="s">
        <v>525</v>
      </c>
      <c r="C1788" s="137">
        <f>COUNTIFS(Severity,$B1788,AssignedDate,"&gt;="&amp;$C$1,AssignedDate,"&lt;="&amp;$F$1)</f>
        <v/>
      </c>
      <c r="D1788" s="137">
        <f>COUNTIFS(Severity,$B1788,Status,"&lt;&gt;Suspend",Status,"&lt;&gt;Assigned",Status,"&lt;&gt;Open",Status,"&lt;&gt;Hold",ResolvedDate,"&gt;="&amp;$C$1,ResolvedDate,"&lt;="&amp;$F$1)</f>
        <v/>
      </c>
      <c r="E1788" s="137">
        <f>COUNTIFS(Severity,$B1788,SLA_Breach,"&lt;&gt;Yes",Status,"&lt;&gt;Suspend",Status,"&lt;&gt;Assigned",Status,"&lt;&gt;Open",Status,"&lt;&gt;Hold&gt;",ResolvedDate,"&gt;="&amp;$C$1,ResolvedDate,"&lt;="&amp;$F$1)</f>
        <v/>
      </c>
      <c r="F1788" s="137">
        <f>COUNTIFS(Severity,$B1788,SLA_Breach,"Yes",Status,"&lt;&gt;Suspend",Status,"&lt;&gt;Assigned",Status,"&lt;&gt;Open",Status,"&lt;&gt;Hold&gt;",ResolvedDate,"&gt;="&amp;$C$1,ResolvedDate,"&lt;="&amp;$F$1)</f>
        <v/>
      </c>
      <c r="G1788" s="137">
        <f>COUNTIFS(Severity,$B1788,AssignedDate,"&gt;=01/01/2017 12:00:00 AM",AssignedDate,"&lt;="&amp;$F$1)</f>
        <v/>
      </c>
      <c r="H1788" s="177" t="n"/>
      <c r="L1788" s="57" t="n">
        <v>0</v>
      </c>
      <c r="M1788" s="57" t="n"/>
    </row>
    <row r="1789" spans="1:13">
      <c r="A1789" s="137" t="n">
        <v>1</v>
      </c>
      <c r="B1789" s="100" t="s">
        <v>525</v>
      </c>
      <c r="C1789" s="137">
        <f>COUNTIFS(Severity,$B1789,AssignedDate,"&gt;="&amp;$C$1,AssignedDate,"&lt;="&amp;$F$1)</f>
        <v/>
      </c>
      <c r="D1789" s="137">
        <f>COUNTIFS(Severity,$B1789,Status,"&lt;&gt;Suspend",Status,"&lt;&gt;Assigned",Status,"&lt;&gt;Open",Status,"&lt;&gt;Hold",ResolvedDate,"&gt;="&amp;$C$1,ResolvedDate,"&lt;="&amp;$F$1)</f>
        <v/>
      </c>
      <c r="E1789" s="137">
        <f>COUNTIFS(Severity,$B1789,SLA_Breach,"&lt;&gt;Yes",Status,"&lt;&gt;Suspend",Status,"&lt;&gt;Assigned",Status,"&lt;&gt;Open",Status,"&lt;&gt;Hold&gt;",ResolvedDate,"&gt;="&amp;$C$1,ResolvedDate,"&lt;="&amp;$F$1)</f>
        <v/>
      </c>
      <c r="F1789" s="137">
        <f>COUNTIFS(Severity,$B1789,SLA_Breach,"Yes",Status,"&lt;&gt;Suspend",Status,"&lt;&gt;Assigned",Status,"&lt;&gt;Open",Status,"&lt;&gt;Hold&gt;",ResolvedDate,"&gt;="&amp;$C$1,ResolvedDate,"&lt;="&amp;$F$1)</f>
        <v/>
      </c>
      <c r="G1789" s="137">
        <f>COUNTIFS(Severity,$B1789,AssignedDate,"&gt;=01/01/2017 12:00:00 AM",AssignedDate,"&lt;="&amp;$F$1)</f>
        <v/>
      </c>
      <c r="H1789" s="177" t="n"/>
      <c r="L1789" s="57" t="n">
        <v>0</v>
      </c>
      <c r="M1789" s="57" t="n"/>
    </row>
    <row r="1790" spans="1:13">
      <c r="A1790" s="137" t="n">
        <v>1</v>
      </c>
      <c r="B1790" s="100" t="s">
        <v>525</v>
      </c>
      <c r="C1790" s="137">
        <f>COUNTIFS(Severity,$B1790,AssignedDate,"&gt;="&amp;$C$1,AssignedDate,"&lt;="&amp;$F$1)</f>
        <v/>
      </c>
      <c r="D1790" s="137">
        <f>COUNTIFS(Severity,$B1790,Status,"&lt;&gt;Suspend",Status,"&lt;&gt;Assigned",Status,"&lt;&gt;Open",Status,"&lt;&gt;Hold",ResolvedDate,"&gt;="&amp;$C$1,ResolvedDate,"&lt;="&amp;$F$1)</f>
        <v/>
      </c>
      <c r="E1790" s="137">
        <f>COUNTIFS(Severity,$B1790,SLA_Breach,"&lt;&gt;Yes",Status,"&lt;&gt;Suspend",Status,"&lt;&gt;Assigned",Status,"&lt;&gt;Open",Status,"&lt;&gt;Hold&gt;",ResolvedDate,"&gt;="&amp;$C$1,ResolvedDate,"&lt;="&amp;$F$1)</f>
        <v/>
      </c>
      <c r="F1790" s="137">
        <f>COUNTIFS(Severity,$B1790,SLA_Breach,"Yes",Status,"&lt;&gt;Suspend",Status,"&lt;&gt;Assigned",Status,"&lt;&gt;Open",Status,"&lt;&gt;Hold&gt;",ResolvedDate,"&gt;="&amp;$C$1,ResolvedDate,"&lt;="&amp;$F$1)</f>
        <v/>
      </c>
      <c r="G1790" s="137">
        <f>COUNTIFS(Severity,$B1790,AssignedDate,"&gt;=01/01/2017 12:00:00 AM",AssignedDate,"&lt;="&amp;$F$1)</f>
        <v/>
      </c>
      <c r="H1790" s="177" t="n"/>
      <c r="L1790" s="57" t="n">
        <v>0</v>
      </c>
      <c r="M1790" s="57" t="n"/>
    </row>
    <row r="1791" spans="1:13">
      <c r="A1791" s="137" t="n">
        <v>1</v>
      </c>
      <c r="B1791" s="100" t="s">
        <v>525</v>
      </c>
      <c r="C1791" s="137">
        <f>COUNTIFS(Severity,$B1791,AssignedDate,"&gt;="&amp;$C$1,AssignedDate,"&lt;="&amp;$F$1)</f>
        <v/>
      </c>
      <c r="D1791" s="137">
        <f>COUNTIFS(Severity,$B1791,Status,"&lt;&gt;Suspend",Status,"&lt;&gt;Assigned",Status,"&lt;&gt;Open",Status,"&lt;&gt;Hold",ResolvedDate,"&gt;="&amp;$C$1,ResolvedDate,"&lt;="&amp;$F$1)</f>
        <v/>
      </c>
      <c r="E1791" s="137">
        <f>COUNTIFS(Severity,$B1791,SLA_Breach,"&lt;&gt;Yes",Status,"&lt;&gt;Suspend",Status,"&lt;&gt;Assigned",Status,"&lt;&gt;Open",Status,"&lt;&gt;Hold&gt;",ResolvedDate,"&gt;="&amp;$C$1,ResolvedDate,"&lt;="&amp;$F$1)</f>
        <v/>
      </c>
      <c r="F1791" s="137">
        <f>COUNTIFS(Severity,$B1791,SLA_Breach,"Yes",Status,"&lt;&gt;Suspend",Status,"&lt;&gt;Assigned",Status,"&lt;&gt;Open",Status,"&lt;&gt;Hold&gt;",ResolvedDate,"&gt;="&amp;$C$1,ResolvedDate,"&lt;="&amp;$F$1)</f>
        <v/>
      </c>
      <c r="G1791" s="137">
        <f>COUNTIFS(Severity,$B1791,AssignedDate,"&gt;=01/01/2017 12:00:00 AM",AssignedDate,"&lt;="&amp;$F$1)</f>
        <v/>
      </c>
      <c r="H1791" s="177" t="n"/>
      <c r="L1791" s="57" t="n">
        <v>0</v>
      </c>
      <c r="M1791" s="57" t="n"/>
    </row>
    <row r="1792" spans="1:13">
      <c r="A1792" s="137" t="n">
        <v>1</v>
      </c>
      <c r="B1792" s="100" t="s">
        <v>525</v>
      </c>
      <c r="C1792" s="137">
        <f>COUNTIFS(Severity,$B1792,AssignedDate,"&gt;="&amp;$C$1,AssignedDate,"&lt;="&amp;$F$1)</f>
        <v/>
      </c>
      <c r="D1792" s="137">
        <f>COUNTIFS(Severity,$B1792,Status,"&lt;&gt;Suspend",Status,"&lt;&gt;Assigned",Status,"&lt;&gt;Open",Status,"&lt;&gt;Hold",ResolvedDate,"&gt;="&amp;$C$1,ResolvedDate,"&lt;="&amp;$F$1)</f>
        <v/>
      </c>
      <c r="E1792" s="137">
        <f>COUNTIFS(Severity,$B1792,SLA_Breach,"&lt;&gt;Yes",Status,"&lt;&gt;Suspend",Status,"&lt;&gt;Assigned",Status,"&lt;&gt;Open",Status,"&lt;&gt;Hold&gt;",ResolvedDate,"&gt;="&amp;$C$1,ResolvedDate,"&lt;="&amp;$F$1)</f>
        <v/>
      </c>
      <c r="F1792" s="137">
        <f>COUNTIFS(Severity,$B1792,SLA_Breach,"Yes",Status,"&lt;&gt;Suspend",Status,"&lt;&gt;Assigned",Status,"&lt;&gt;Open",Status,"&lt;&gt;Hold&gt;",ResolvedDate,"&gt;="&amp;$C$1,ResolvedDate,"&lt;="&amp;$F$1)</f>
        <v/>
      </c>
      <c r="G1792" s="137">
        <f>COUNTIFS(Severity,$B1792,AssignedDate,"&gt;=01/01/2017 12:00:00 AM",AssignedDate,"&lt;="&amp;$F$1)</f>
        <v/>
      </c>
      <c r="H1792" s="177" t="n"/>
      <c r="L1792" s="57" t="n">
        <v>0</v>
      </c>
      <c r="M1792" s="57" t="n"/>
    </row>
    <row r="1793" spans="1:13">
      <c r="A1793" s="137" t="n">
        <v>1</v>
      </c>
      <c r="B1793" s="100" t="s">
        <v>525</v>
      </c>
      <c r="C1793" s="137">
        <f>COUNTIFS(Severity,$B1793,AssignedDate,"&gt;="&amp;$C$1,AssignedDate,"&lt;="&amp;$F$1)</f>
        <v/>
      </c>
      <c r="D1793" s="137">
        <f>COUNTIFS(Severity,$B1793,Status,"&lt;&gt;Suspend",Status,"&lt;&gt;Assigned",Status,"&lt;&gt;Open",Status,"&lt;&gt;Hold",ResolvedDate,"&gt;="&amp;$C$1,ResolvedDate,"&lt;="&amp;$F$1)</f>
        <v/>
      </c>
      <c r="E1793" s="137">
        <f>COUNTIFS(Severity,$B1793,SLA_Breach,"&lt;&gt;Yes",Status,"&lt;&gt;Suspend",Status,"&lt;&gt;Assigned",Status,"&lt;&gt;Open",Status,"&lt;&gt;Hold&gt;",ResolvedDate,"&gt;="&amp;$C$1,ResolvedDate,"&lt;="&amp;$F$1)</f>
        <v/>
      </c>
      <c r="F1793" s="137">
        <f>COUNTIFS(Severity,$B1793,SLA_Breach,"Yes",Status,"&lt;&gt;Suspend",Status,"&lt;&gt;Assigned",Status,"&lt;&gt;Open",Status,"&lt;&gt;Hold&gt;",ResolvedDate,"&gt;="&amp;$C$1,ResolvedDate,"&lt;="&amp;$F$1)</f>
        <v/>
      </c>
      <c r="G1793" s="137">
        <f>COUNTIFS(Severity,$B1793,AssignedDate,"&gt;=01/01/2017 12:00:00 AM",AssignedDate,"&lt;="&amp;$F$1)</f>
        <v/>
      </c>
      <c r="H1793" s="177" t="n"/>
      <c r="L1793" s="57" t="n">
        <v>0</v>
      </c>
      <c r="M1793" s="57" t="n"/>
    </row>
    <row r="1794" spans="1:13">
      <c r="A1794" s="137" t="n">
        <v>1</v>
      </c>
      <c r="B1794" s="100" t="s">
        <v>525</v>
      </c>
      <c r="C1794" s="137">
        <f>COUNTIFS(Severity,$B1794,AssignedDate,"&gt;="&amp;$C$1,AssignedDate,"&lt;="&amp;$F$1)</f>
        <v/>
      </c>
      <c r="D1794" s="137">
        <f>COUNTIFS(Severity,$B1794,Status,"&lt;&gt;Suspend",Status,"&lt;&gt;Assigned",Status,"&lt;&gt;Open",Status,"&lt;&gt;Hold",ResolvedDate,"&gt;="&amp;$C$1,ResolvedDate,"&lt;="&amp;$F$1)</f>
        <v/>
      </c>
      <c r="E1794" s="137">
        <f>COUNTIFS(Severity,$B1794,SLA_Breach,"&lt;&gt;Yes",Status,"&lt;&gt;Suspend",Status,"&lt;&gt;Assigned",Status,"&lt;&gt;Open",Status,"&lt;&gt;Hold&gt;",ResolvedDate,"&gt;="&amp;$C$1,ResolvedDate,"&lt;="&amp;$F$1)</f>
        <v/>
      </c>
      <c r="F1794" s="137">
        <f>COUNTIFS(Severity,$B1794,SLA_Breach,"Yes",Status,"&lt;&gt;Suspend",Status,"&lt;&gt;Assigned",Status,"&lt;&gt;Open",Status,"&lt;&gt;Hold&gt;",ResolvedDate,"&gt;="&amp;$C$1,ResolvedDate,"&lt;="&amp;$F$1)</f>
        <v/>
      </c>
      <c r="G1794" s="137">
        <f>COUNTIFS(Severity,$B1794,AssignedDate,"&gt;=01/01/2017 12:00:00 AM",AssignedDate,"&lt;="&amp;$F$1)</f>
        <v/>
      </c>
      <c r="H1794" s="177" t="n"/>
      <c r="L1794" s="57" t="n">
        <v>0</v>
      </c>
      <c r="M1794" s="57" t="n"/>
    </row>
    <row r="1795" spans="1:13">
      <c r="A1795" s="137" t="n">
        <v>1</v>
      </c>
      <c r="B1795" s="100" t="s">
        <v>525</v>
      </c>
      <c r="C1795" s="137">
        <f>COUNTIFS(Severity,$B1795,AssignedDate,"&gt;="&amp;$C$1,AssignedDate,"&lt;="&amp;$F$1)</f>
        <v/>
      </c>
      <c r="D1795" s="137">
        <f>COUNTIFS(Severity,$B1795,Status,"&lt;&gt;Suspend",Status,"&lt;&gt;Assigned",Status,"&lt;&gt;Open",Status,"&lt;&gt;Hold",ResolvedDate,"&gt;="&amp;$C$1,ResolvedDate,"&lt;="&amp;$F$1)</f>
        <v/>
      </c>
      <c r="E1795" s="137">
        <f>COUNTIFS(Severity,$B1795,SLA_Breach,"&lt;&gt;Yes",Status,"&lt;&gt;Suspend",Status,"&lt;&gt;Assigned",Status,"&lt;&gt;Open",Status,"&lt;&gt;Hold&gt;",ResolvedDate,"&gt;="&amp;$C$1,ResolvedDate,"&lt;="&amp;$F$1)</f>
        <v/>
      </c>
      <c r="F1795" s="137">
        <f>COUNTIFS(Severity,$B1795,SLA_Breach,"Yes",Status,"&lt;&gt;Suspend",Status,"&lt;&gt;Assigned",Status,"&lt;&gt;Open",Status,"&lt;&gt;Hold&gt;",ResolvedDate,"&gt;="&amp;$C$1,ResolvedDate,"&lt;="&amp;$F$1)</f>
        <v/>
      </c>
      <c r="G1795" s="137">
        <f>COUNTIFS(Severity,$B1795,AssignedDate,"&gt;=01/01/2017 12:00:00 AM",AssignedDate,"&lt;="&amp;$F$1)</f>
        <v/>
      </c>
      <c r="H1795" s="177" t="n"/>
      <c r="L1795" s="57" t="n">
        <v>0</v>
      </c>
      <c r="M1795" s="57" t="n"/>
    </row>
    <row r="1796" spans="1:13">
      <c r="A1796" s="137" t="n">
        <v>1</v>
      </c>
      <c r="B1796" s="100" t="s">
        <v>525</v>
      </c>
      <c r="C1796" s="137">
        <f>COUNTIFS(Severity,$B1796,AssignedDate,"&gt;="&amp;$C$1,AssignedDate,"&lt;="&amp;$F$1)</f>
        <v/>
      </c>
      <c r="D1796" s="137">
        <f>COUNTIFS(Severity,$B1796,Status,"&lt;&gt;Suspend",Status,"&lt;&gt;Assigned",Status,"&lt;&gt;Open",Status,"&lt;&gt;Hold",ResolvedDate,"&gt;="&amp;$C$1,ResolvedDate,"&lt;="&amp;$F$1)</f>
        <v/>
      </c>
      <c r="E1796" s="137">
        <f>COUNTIFS(Severity,$B1796,SLA_Breach,"&lt;&gt;Yes",Status,"&lt;&gt;Suspend",Status,"&lt;&gt;Assigned",Status,"&lt;&gt;Open",Status,"&lt;&gt;Hold&gt;",ResolvedDate,"&gt;="&amp;$C$1,ResolvedDate,"&lt;="&amp;$F$1)</f>
        <v/>
      </c>
      <c r="F1796" s="137">
        <f>COUNTIFS(Severity,$B1796,SLA_Breach,"Yes",Status,"&lt;&gt;Suspend",Status,"&lt;&gt;Assigned",Status,"&lt;&gt;Open",Status,"&lt;&gt;Hold&gt;",ResolvedDate,"&gt;="&amp;$C$1,ResolvedDate,"&lt;="&amp;$F$1)</f>
        <v/>
      </c>
      <c r="G1796" s="137">
        <f>COUNTIFS(Severity,$B1796,AssignedDate,"&gt;=01/01/2017 12:00:00 AM",AssignedDate,"&lt;="&amp;$F$1)</f>
        <v/>
      </c>
      <c r="H1796" s="177" t="n"/>
      <c r="L1796" s="57" t="n">
        <v>0</v>
      </c>
      <c r="M1796" s="57" t="n"/>
    </row>
    <row r="1797" spans="1:13">
      <c r="A1797" s="137" t="n">
        <v>1</v>
      </c>
      <c r="B1797" s="100" t="s">
        <v>525</v>
      </c>
      <c r="C1797" s="137">
        <f>COUNTIFS(Severity,$B1797,AssignedDate,"&gt;="&amp;$C$1,AssignedDate,"&lt;="&amp;$F$1)</f>
        <v/>
      </c>
      <c r="D1797" s="137">
        <f>COUNTIFS(Severity,$B1797,Status,"&lt;&gt;Suspend",Status,"&lt;&gt;Assigned",Status,"&lt;&gt;Open",Status,"&lt;&gt;Hold",ResolvedDate,"&gt;="&amp;$C$1,ResolvedDate,"&lt;="&amp;$F$1)</f>
        <v/>
      </c>
      <c r="E1797" s="137">
        <f>COUNTIFS(Severity,$B1797,SLA_Breach,"&lt;&gt;Yes",Status,"&lt;&gt;Suspend",Status,"&lt;&gt;Assigned",Status,"&lt;&gt;Open",Status,"&lt;&gt;Hold&gt;",ResolvedDate,"&gt;="&amp;$C$1,ResolvedDate,"&lt;="&amp;$F$1)</f>
        <v/>
      </c>
      <c r="F1797" s="137">
        <f>COUNTIFS(Severity,$B1797,SLA_Breach,"Yes",Status,"&lt;&gt;Suspend",Status,"&lt;&gt;Assigned",Status,"&lt;&gt;Open",Status,"&lt;&gt;Hold&gt;",ResolvedDate,"&gt;="&amp;$C$1,ResolvedDate,"&lt;="&amp;$F$1)</f>
        <v/>
      </c>
      <c r="G1797" s="137">
        <f>COUNTIFS(Severity,$B1797,AssignedDate,"&gt;=01/01/2017 12:00:00 AM",AssignedDate,"&lt;="&amp;$F$1)</f>
        <v/>
      </c>
      <c r="H1797" s="177" t="n"/>
      <c r="L1797" s="57" t="n">
        <v>0</v>
      </c>
      <c r="M1797" s="57" t="n"/>
    </row>
    <row r="1798" spans="1:13">
      <c r="A1798" s="137" t="n">
        <v>1</v>
      </c>
      <c r="B1798" s="100" t="s">
        <v>525</v>
      </c>
      <c r="C1798" s="137">
        <f>COUNTIFS(Severity,$B1798,AssignedDate,"&gt;="&amp;$C$1,AssignedDate,"&lt;="&amp;$F$1)</f>
        <v/>
      </c>
      <c r="D1798" s="137">
        <f>COUNTIFS(Severity,$B1798,Status,"&lt;&gt;Suspend",Status,"&lt;&gt;Assigned",Status,"&lt;&gt;Open",Status,"&lt;&gt;Hold",ResolvedDate,"&gt;="&amp;$C$1,ResolvedDate,"&lt;="&amp;$F$1)</f>
        <v/>
      </c>
      <c r="E1798" s="137">
        <f>COUNTIFS(Severity,$B1798,SLA_Breach,"&lt;&gt;Yes",Status,"&lt;&gt;Suspend",Status,"&lt;&gt;Assigned",Status,"&lt;&gt;Open",Status,"&lt;&gt;Hold&gt;",ResolvedDate,"&gt;="&amp;$C$1,ResolvedDate,"&lt;="&amp;$F$1)</f>
        <v/>
      </c>
      <c r="F1798" s="137">
        <f>COUNTIFS(Severity,$B1798,SLA_Breach,"Yes",Status,"&lt;&gt;Suspend",Status,"&lt;&gt;Assigned",Status,"&lt;&gt;Open",Status,"&lt;&gt;Hold&gt;",ResolvedDate,"&gt;="&amp;$C$1,ResolvedDate,"&lt;="&amp;$F$1)</f>
        <v/>
      </c>
      <c r="G1798" s="137">
        <f>COUNTIFS(Severity,$B1798,AssignedDate,"&gt;=01/01/2017 12:00:00 AM",AssignedDate,"&lt;="&amp;$F$1)</f>
        <v/>
      </c>
      <c r="H1798" s="177" t="n"/>
      <c r="L1798" s="57" t="n">
        <v>0</v>
      </c>
      <c r="M1798" s="57" t="n"/>
    </row>
    <row r="1799" spans="1:13">
      <c r="A1799" s="137" t="n">
        <v>1</v>
      </c>
      <c r="B1799" s="100" t="s">
        <v>525</v>
      </c>
      <c r="C1799" s="137">
        <f>COUNTIFS(Severity,$B1799,AssignedDate,"&gt;="&amp;$C$1,AssignedDate,"&lt;="&amp;$F$1)</f>
        <v/>
      </c>
      <c r="D1799" s="137">
        <f>COUNTIFS(Severity,$B1799,Status,"&lt;&gt;Suspend",Status,"&lt;&gt;Assigned",Status,"&lt;&gt;Open",Status,"&lt;&gt;Hold",ResolvedDate,"&gt;="&amp;$C$1,ResolvedDate,"&lt;="&amp;$F$1)</f>
        <v/>
      </c>
      <c r="E1799" s="137">
        <f>COUNTIFS(Severity,$B1799,SLA_Breach,"&lt;&gt;Yes",Status,"&lt;&gt;Suspend",Status,"&lt;&gt;Assigned",Status,"&lt;&gt;Open",Status,"&lt;&gt;Hold&gt;",ResolvedDate,"&gt;="&amp;$C$1,ResolvedDate,"&lt;="&amp;$F$1)</f>
        <v/>
      </c>
      <c r="F1799" s="137">
        <f>COUNTIFS(Severity,$B1799,SLA_Breach,"Yes",Status,"&lt;&gt;Suspend",Status,"&lt;&gt;Assigned",Status,"&lt;&gt;Open",Status,"&lt;&gt;Hold&gt;",ResolvedDate,"&gt;="&amp;$C$1,ResolvedDate,"&lt;="&amp;$F$1)</f>
        <v/>
      </c>
      <c r="G1799" s="137">
        <f>COUNTIFS(Severity,$B1799,AssignedDate,"&gt;=01/01/2017 12:00:00 AM",AssignedDate,"&lt;="&amp;$F$1)</f>
        <v/>
      </c>
      <c r="H1799" s="177" t="n"/>
      <c r="L1799" s="57" t="n">
        <v>0</v>
      </c>
      <c r="M1799" s="57" t="n"/>
    </row>
    <row r="1800" spans="1:13">
      <c r="A1800" s="137" t="n">
        <v>1</v>
      </c>
      <c r="B1800" s="100" t="s">
        <v>525</v>
      </c>
      <c r="C1800" s="137">
        <f>COUNTIFS(Severity,$B1800,AssignedDate,"&gt;="&amp;$C$1,AssignedDate,"&lt;="&amp;$F$1)</f>
        <v/>
      </c>
      <c r="D1800" s="137">
        <f>COUNTIFS(Severity,$B1800,Status,"&lt;&gt;Suspend",Status,"&lt;&gt;Assigned",Status,"&lt;&gt;Open",Status,"&lt;&gt;Hold",ResolvedDate,"&gt;="&amp;$C$1,ResolvedDate,"&lt;="&amp;$F$1)</f>
        <v/>
      </c>
      <c r="E1800" s="137">
        <f>COUNTIFS(Severity,$B1800,SLA_Breach,"&lt;&gt;Yes",Status,"&lt;&gt;Suspend",Status,"&lt;&gt;Assigned",Status,"&lt;&gt;Open",Status,"&lt;&gt;Hold&gt;",ResolvedDate,"&gt;="&amp;$C$1,ResolvedDate,"&lt;="&amp;$F$1)</f>
        <v/>
      </c>
      <c r="F1800" s="137">
        <f>COUNTIFS(Severity,$B1800,SLA_Breach,"Yes",Status,"&lt;&gt;Suspend",Status,"&lt;&gt;Assigned",Status,"&lt;&gt;Open",Status,"&lt;&gt;Hold&gt;",ResolvedDate,"&gt;="&amp;$C$1,ResolvedDate,"&lt;="&amp;$F$1)</f>
        <v/>
      </c>
      <c r="G1800" s="137">
        <f>COUNTIFS(Severity,$B1800,AssignedDate,"&gt;=01/01/2017 12:00:00 AM",AssignedDate,"&lt;="&amp;$F$1)</f>
        <v/>
      </c>
      <c r="H1800" s="177" t="n"/>
      <c r="L1800" s="57" t="n">
        <v>0</v>
      </c>
      <c r="M1800" s="57" t="n"/>
    </row>
    <row r="1801" spans="1:13">
      <c r="A1801" s="137" t="n">
        <v>1</v>
      </c>
      <c r="B1801" s="100" t="s">
        <v>525</v>
      </c>
      <c r="C1801" s="137">
        <f>COUNTIFS(Severity,$B1801,AssignedDate,"&gt;="&amp;$C$1,AssignedDate,"&lt;="&amp;$F$1)</f>
        <v/>
      </c>
      <c r="D1801" s="137">
        <f>COUNTIFS(Severity,$B1801,Status,"&lt;&gt;Suspend",Status,"&lt;&gt;Assigned",Status,"&lt;&gt;Open",Status,"&lt;&gt;Hold",ResolvedDate,"&gt;="&amp;$C$1,ResolvedDate,"&lt;="&amp;$F$1)</f>
        <v/>
      </c>
      <c r="E1801" s="137">
        <f>COUNTIFS(Severity,$B1801,SLA_Breach,"&lt;&gt;Yes",Status,"&lt;&gt;Suspend",Status,"&lt;&gt;Assigned",Status,"&lt;&gt;Open",Status,"&lt;&gt;Hold&gt;",ResolvedDate,"&gt;="&amp;$C$1,ResolvedDate,"&lt;="&amp;$F$1)</f>
        <v/>
      </c>
      <c r="F1801" s="137">
        <f>COUNTIFS(Severity,$B1801,SLA_Breach,"Yes",Status,"&lt;&gt;Suspend",Status,"&lt;&gt;Assigned",Status,"&lt;&gt;Open",Status,"&lt;&gt;Hold&gt;",ResolvedDate,"&gt;="&amp;$C$1,ResolvedDate,"&lt;="&amp;$F$1)</f>
        <v/>
      </c>
      <c r="G1801" s="137">
        <f>COUNTIFS(Severity,$B1801,AssignedDate,"&gt;=01/01/2017 12:00:00 AM",AssignedDate,"&lt;="&amp;$F$1)</f>
        <v/>
      </c>
      <c r="H1801" s="177" t="n"/>
      <c r="L1801" s="57" t="n">
        <v>0</v>
      </c>
      <c r="M1801" s="57" t="n"/>
    </row>
    <row r="1802" spans="1:13">
      <c r="A1802" s="137" t="n">
        <v>1</v>
      </c>
      <c r="B1802" s="100" t="s">
        <v>525</v>
      </c>
      <c r="C1802" s="137">
        <f>COUNTIFS(Severity,$B1802,AssignedDate,"&gt;="&amp;$C$1,AssignedDate,"&lt;="&amp;$F$1)</f>
        <v/>
      </c>
      <c r="D1802" s="137">
        <f>COUNTIFS(Severity,$B1802,Status,"&lt;&gt;Suspend",Status,"&lt;&gt;Assigned",Status,"&lt;&gt;Open",Status,"&lt;&gt;Hold",ResolvedDate,"&gt;="&amp;$C$1,ResolvedDate,"&lt;="&amp;$F$1)</f>
        <v/>
      </c>
      <c r="E1802" s="137">
        <f>COUNTIFS(Severity,$B1802,SLA_Breach,"&lt;&gt;Yes",Status,"&lt;&gt;Suspend",Status,"&lt;&gt;Assigned",Status,"&lt;&gt;Open",Status,"&lt;&gt;Hold&gt;",ResolvedDate,"&gt;="&amp;$C$1,ResolvedDate,"&lt;="&amp;$F$1)</f>
        <v/>
      </c>
      <c r="F1802" s="137">
        <f>COUNTIFS(Severity,$B1802,SLA_Breach,"Yes",Status,"&lt;&gt;Suspend",Status,"&lt;&gt;Assigned",Status,"&lt;&gt;Open",Status,"&lt;&gt;Hold&gt;",ResolvedDate,"&gt;="&amp;$C$1,ResolvedDate,"&lt;="&amp;$F$1)</f>
        <v/>
      </c>
      <c r="G1802" s="137">
        <f>COUNTIFS(Severity,$B1802,AssignedDate,"&gt;=01/01/2017 12:00:00 AM",AssignedDate,"&lt;="&amp;$F$1)</f>
        <v/>
      </c>
      <c r="H1802" s="177" t="n"/>
      <c r="L1802" s="57" t="n">
        <v>0</v>
      </c>
      <c r="M1802" s="57" t="n"/>
    </row>
    <row r="1803" spans="1:13">
      <c r="A1803" s="137" t="n">
        <v>1</v>
      </c>
      <c r="B1803" s="100" t="s">
        <v>525</v>
      </c>
      <c r="C1803" s="137">
        <f>COUNTIFS(Severity,$B1803,AssignedDate,"&gt;="&amp;$C$1,AssignedDate,"&lt;="&amp;$F$1)</f>
        <v/>
      </c>
      <c r="D1803" s="137">
        <f>COUNTIFS(Severity,$B1803,Status,"&lt;&gt;Suspend",Status,"&lt;&gt;Assigned",Status,"&lt;&gt;Open",Status,"&lt;&gt;Hold",ResolvedDate,"&gt;="&amp;$C$1,ResolvedDate,"&lt;="&amp;$F$1)</f>
        <v/>
      </c>
      <c r="E1803" s="137">
        <f>COUNTIFS(Severity,$B1803,SLA_Breach,"&lt;&gt;Yes",Status,"&lt;&gt;Suspend",Status,"&lt;&gt;Assigned",Status,"&lt;&gt;Open",Status,"&lt;&gt;Hold&gt;",ResolvedDate,"&gt;="&amp;$C$1,ResolvedDate,"&lt;="&amp;$F$1)</f>
        <v/>
      </c>
      <c r="F1803" s="137">
        <f>COUNTIFS(Severity,$B1803,SLA_Breach,"Yes",Status,"&lt;&gt;Suspend",Status,"&lt;&gt;Assigned",Status,"&lt;&gt;Open",Status,"&lt;&gt;Hold&gt;",ResolvedDate,"&gt;="&amp;$C$1,ResolvedDate,"&lt;="&amp;$F$1)</f>
        <v/>
      </c>
      <c r="G1803" s="137">
        <f>COUNTIFS(Severity,$B1803,AssignedDate,"&gt;=01/01/2017 12:00:00 AM",AssignedDate,"&lt;="&amp;$F$1)</f>
        <v/>
      </c>
      <c r="H1803" s="177" t="n"/>
      <c r="L1803" s="57" t="n">
        <v>0</v>
      </c>
      <c r="M1803" s="57" t="n"/>
    </row>
    <row r="1804" spans="1:13">
      <c r="A1804" s="137" t="n">
        <v>1</v>
      </c>
      <c r="B1804" s="100" t="s">
        <v>525</v>
      </c>
      <c r="C1804" s="137">
        <f>COUNTIFS(Severity,$B1804,AssignedDate,"&gt;="&amp;$C$1,AssignedDate,"&lt;="&amp;$F$1)</f>
        <v/>
      </c>
      <c r="D1804" s="137">
        <f>COUNTIFS(Severity,$B1804,Status,"&lt;&gt;Suspend",Status,"&lt;&gt;Assigned",Status,"&lt;&gt;Open",Status,"&lt;&gt;Hold",ResolvedDate,"&gt;="&amp;$C$1,ResolvedDate,"&lt;="&amp;$F$1)</f>
        <v/>
      </c>
      <c r="E1804" s="137">
        <f>COUNTIFS(Severity,$B1804,SLA_Breach,"&lt;&gt;Yes",Status,"&lt;&gt;Suspend",Status,"&lt;&gt;Assigned",Status,"&lt;&gt;Open",Status,"&lt;&gt;Hold&gt;",ResolvedDate,"&gt;="&amp;$C$1,ResolvedDate,"&lt;="&amp;$F$1)</f>
        <v/>
      </c>
      <c r="F1804" s="137">
        <f>COUNTIFS(Severity,$B1804,SLA_Breach,"Yes",Status,"&lt;&gt;Suspend",Status,"&lt;&gt;Assigned",Status,"&lt;&gt;Open",Status,"&lt;&gt;Hold&gt;",ResolvedDate,"&gt;="&amp;$C$1,ResolvedDate,"&lt;="&amp;$F$1)</f>
        <v/>
      </c>
      <c r="G1804" s="137">
        <f>COUNTIFS(Severity,$B1804,AssignedDate,"&gt;=01/01/2017 12:00:00 AM",AssignedDate,"&lt;="&amp;$F$1)</f>
        <v/>
      </c>
      <c r="H1804" s="177" t="n"/>
      <c r="L1804" s="57" t="n">
        <v>0</v>
      </c>
      <c r="M1804" s="57" t="n"/>
    </row>
    <row r="1805" spans="1:13">
      <c r="A1805" s="137" t="n">
        <v>1</v>
      </c>
      <c r="B1805" s="100" t="s">
        <v>525</v>
      </c>
      <c r="C1805" s="137">
        <f>COUNTIFS(Severity,$B1805,AssignedDate,"&gt;="&amp;$C$1,AssignedDate,"&lt;="&amp;$F$1)</f>
        <v/>
      </c>
      <c r="D1805" s="137">
        <f>COUNTIFS(Severity,$B1805,Status,"&lt;&gt;Suspend",Status,"&lt;&gt;Assigned",Status,"&lt;&gt;Open",Status,"&lt;&gt;Hold",ResolvedDate,"&gt;="&amp;$C$1,ResolvedDate,"&lt;="&amp;$F$1)</f>
        <v/>
      </c>
      <c r="E1805" s="137">
        <f>COUNTIFS(Severity,$B1805,SLA_Breach,"&lt;&gt;Yes",Status,"&lt;&gt;Suspend",Status,"&lt;&gt;Assigned",Status,"&lt;&gt;Open",Status,"&lt;&gt;Hold&gt;",ResolvedDate,"&gt;="&amp;$C$1,ResolvedDate,"&lt;="&amp;$F$1)</f>
        <v/>
      </c>
      <c r="F1805" s="137">
        <f>COUNTIFS(Severity,$B1805,SLA_Breach,"Yes",Status,"&lt;&gt;Suspend",Status,"&lt;&gt;Assigned",Status,"&lt;&gt;Open",Status,"&lt;&gt;Hold&gt;",ResolvedDate,"&gt;="&amp;$C$1,ResolvedDate,"&lt;="&amp;$F$1)</f>
        <v/>
      </c>
      <c r="G1805" s="137">
        <f>COUNTIFS(Severity,$B1805,AssignedDate,"&gt;=01/01/2017 12:00:00 AM",AssignedDate,"&lt;="&amp;$F$1)</f>
        <v/>
      </c>
      <c r="H1805" s="177" t="n"/>
      <c r="L1805" s="57" t="n">
        <v>0</v>
      </c>
      <c r="M1805" s="57" t="n"/>
    </row>
    <row r="1806" spans="1:13">
      <c r="A1806" s="137" t="n">
        <v>1</v>
      </c>
      <c r="B1806" s="100" t="s">
        <v>525</v>
      </c>
      <c r="C1806" s="137">
        <f>COUNTIFS(Severity,$B1806,AssignedDate,"&gt;="&amp;$C$1,AssignedDate,"&lt;="&amp;$F$1)</f>
        <v/>
      </c>
      <c r="D1806" s="137">
        <f>COUNTIFS(Severity,$B1806,Status,"&lt;&gt;Suspend",Status,"&lt;&gt;Assigned",Status,"&lt;&gt;Open",Status,"&lt;&gt;Hold",ResolvedDate,"&gt;="&amp;$C$1,ResolvedDate,"&lt;="&amp;$F$1)</f>
        <v/>
      </c>
      <c r="E1806" s="137">
        <f>COUNTIFS(Severity,$B1806,SLA_Breach,"&lt;&gt;Yes",Status,"&lt;&gt;Suspend",Status,"&lt;&gt;Assigned",Status,"&lt;&gt;Open",Status,"&lt;&gt;Hold&gt;",ResolvedDate,"&gt;="&amp;$C$1,ResolvedDate,"&lt;="&amp;$F$1)</f>
        <v/>
      </c>
      <c r="F1806" s="137">
        <f>COUNTIFS(Severity,$B1806,SLA_Breach,"Yes",Status,"&lt;&gt;Suspend",Status,"&lt;&gt;Assigned",Status,"&lt;&gt;Open",Status,"&lt;&gt;Hold&gt;",ResolvedDate,"&gt;="&amp;$C$1,ResolvedDate,"&lt;="&amp;$F$1)</f>
        <v/>
      </c>
      <c r="G1806" s="137">
        <f>COUNTIFS(Severity,$B1806,AssignedDate,"&gt;=01/01/2017 12:00:00 AM",AssignedDate,"&lt;="&amp;$F$1)</f>
        <v/>
      </c>
      <c r="H1806" s="177" t="n"/>
      <c r="L1806" s="57" t="n">
        <v>0</v>
      </c>
      <c r="M1806" s="57" t="n"/>
    </row>
    <row r="1807" spans="1:13">
      <c r="A1807" s="137" t="n">
        <v>1</v>
      </c>
      <c r="B1807" s="100" t="s">
        <v>525</v>
      </c>
      <c r="C1807" s="137">
        <f>COUNTIFS(Severity,$B1807,AssignedDate,"&gt;="&amp;$C$1,AssignedDate,"&lt;="&amp;$F$1)</f>
        <v/>
      </c>
      <c r="D1807" s="137">
        <f>COUNTIFS(Severity,$B1807,Status,"&lt;&gt;Suspend",Status,"&lt;&gt;Assigned",Status,"&lt;&gt;Open",Status,"&lt;&gt;Hold",ResolvedDate,"&gt;="&amp;$C$1,ResolvedDate,"&lt;="&amp;$F$1)</f>
        <v/>
      </c>
      <c r="E1807" s="137">
        <f>COUNTIFS(Severity,$B1807,SLA_Breach,"&lt;&gt;Yes",Status,"&lt;&gt;Suspend",Status,"&lt;&gt;Assigned",Status,"&lt;&gt;Open",Status,"&lt;&gt;Hold&gt;",ResolvedDate,"&gt;="&amp;$C$1,ResolvedDate,"&lt;="&amp;$F$1)</f>
        <v/>
      </c>
      <c r="F1807" s="137">
        <f>COUNTIFS(Severity,$B1807,SLA_Breach,"Yes",Status,"&lt;&gt;Suspend",Status,"&lt;&gt;Assigned",Status,"&lt;&gt;Open",Status,"&lt;&gt;Hold&gt;",ResolvedDate,"&gt;="&amp;$C$1,ResolvedDate,"&lt;="&amp;$F$1)</f>
        <v/>
      </c>
      <c r="G1807" s="137">
        <f>COUNTIFS(Severity,$B1807,AssignedDate,"&gt;=01/01/2017 12:00:00 AM",AssignedDate,"&lt;="&amp;$F$1)</f>
        <v/>
      </c>
      <c r="H1807" s="177" t="n"/>
      <c r="L1807" s="57" t="n">
        <v>0</v>
      </c>
      <c r="M1807" s="57" t="n"/>
    </row>
    <row r="1808" spans="1:13">
      <c r="A1808" s="137" t="n">
        <v>1</v>
      </c>
      <c r="B1808" s="100" t="s">
        <v>525</v>
      </c>
      <c r="C1808" s="137">
        <f>COUNTIFS(Severity,$B1808,AssignedDate,"&gt;="&amp;$C$1,AssignedDate,"&lt;="&amp;$F$1)</f>
        <v/>
      </c>
      <c r="D1808" s="137">
        <f>COUNTIFS(Severity,$B1808,Status,"&lt;&gt;Suspend",Status,"&lt;&gt;Assigned",Status,"&lt;&gt;Open",Status,"&lt;&gt;Hold",ResolvedDate,"&gt;="&amp;$C$1,ResolvedDate,"&lt;="&amp;$F$1)</f>
        <v/>
      </c>
      <c r="E1808" s="137">
        <f>COUNTIFS(Severity,$B1808,SLA_Breach,"&lt;&gt;Yes",Status,"&lt;&gt;Suspend",Status,"&lt;&gt;Assigned",Status,"&lt;&gt;Open",Status,"&lt;&gt;Hold&gt;",ResolvedDate,"&gt;="&amp;$C$1,ResolvedDate,"&lt;="&amp;$F$1)</f>
        <v/>
      </c>
      <c r="F1808" s="137">
        <f>COUNTIFS(Severity,$B1808,SLA_Breach,"Yes",Status,"&lt;&gt;Suspend",Status,"&lt;&gt;Assigned",Status,"&lt;&gt;Open",Status,"&lt;&gt;Hold&gt;",ResolvedDate,"&gt;="&amp;$C$1,ResolvedDate,"&lt;="&amp;$F$1)</f>
        <v/>
      </c>
      <c r="G1808" s="137">
        <f>COUNTIFS(Severity,$B1808,AssignedDate,"&gt;=01/01/2017 12:00:00 AM",AssignedDate,"&lt;="&amp;$F$1)</f>
        <v/>
      </c>
      <c r="H1808" s="177" t="n"/>
      <c r="L1808" s="57" t="n">
        <v>0</v>
      </c>
      <c r="M1808" s="57" t="n"/>
    </row>
    <row r="1809" spans="1:13">
      <c r="A1809" s="137" t="n">
        <v>1</v>
      </c>
      <c r="B1809" s="100" t="s">
        <v>525</v>
      </c>
      <c r="C1809" s="137">
        <f>COUNTIFS(Severity,$B1809,AssignedDate,"&gt;="&amp;$C$1,AssignedDate,"&lt;="&amp;$F$1)</f>
        <v/>
      </c>
      <c r="D1809" s="137">
        <f>COUNTIFS(Severity,$B1809,Status,"&lt;&gt;Suspend",Status,"&lt;&gt;Assigned",Status,"&lt;&gt;Open",Status,"&lt;&gt;Hold",ResolvedDate,"&gt;="&amp;$C$1,ResolvedDate,"&lt;="&amp;$F$1)</f>
        <v/>
      </c>
      <c r="E1809" s="137">
        <f>COUNTIFS(Severity,$B1809,SLA_Breach,"&lt;&gt;Yes",Status,"&lt;&gt;Suspend",Status,"&lt;&gt;Assigned",Status,"&lt;&gt;Open",Status,"&lt;&gt;Hold&gt;",ResolvedDate,"&gt;="&amp;$C$1,ResolvedDate,"&lt;="&amp;$F$1)</f>
        <v/>
      </c>
      <c r="F1809" s="137">
        <f>COUNTIFS(Severity,$B1809,SLA_Breach,"Yes",Status,"&lt;&gt;Suspend",Status,"&lt;&gt;Assigned",Status,"&lt;&gt;Open",Status,"&lt;&gt;Hold&gt;",ResolvedDate,"&gt;="&amp;$C$1,ResolvedDate,"&lt;="&amp;$F$1)</f>
        <v/>
      </c>
      <c r="G1809" s="137">
        <f>COUNTIFS(Severity,$B1809,AssignedDate,"&gt;=01/01/2017 12:00:00 AM",AssignedDate,"&lt;="&amp;$F$1)</f>
        <v/>
      </c>
      <c r="H1809" s="177" t="n"/>
      <c r="L1809" s="57" t="n">
        <v>0</v>
      </c>
      <c r="M1809" s="57" t="n"/>
    </row>
    <row r="1810" spans="1:13">
      <c r="A1810" s="137" t="n">
        <v>1</v>
      </c>
      <c r="B1810" s="100" t="s">
        <v>525</v>
      </c>
      <c r="C1810" s="137">
        <f>COUNTIFS(Severity,$B1810,AssignedDate,"&gt;="&amp;$C$1,AssignedDate,"&lt;="&amp;$F$1)</f>
        <v/>
      </c>
      <c r="D1810" s="137">
        <f>COUNTIFS(Severity,$B1810,Status,"&lt;&gt;Suspend",Status,"&lt;&gt;Assigned",Status,"&lt;&gt;Open",Status,"&lt;&gt;Hold",ResolvedDate,"&gt;="&amp;$C$1,ResolvedDate,"&lt;="&amp;$F$1)</f>
        <v/>
      </c>
      <c r="E1810" s="137">
        <f>COUNTIFS(Severity,$B1810,SLA_Breach,"&lt;&gt;Yes",Status,"&lt;&gt;Suspend",Status,"&lt;&gt;Assigned",Status,"&lt;&gt;Open",Status,"&lt;&gt;Hold&gt;",ResolvedDate,"&gt;="&amp;$C$1,ResolvedDate,"&lt;="&amp;$F$1)</f>
        <v/>
      </c>
      <c r="F1810" s="137">
        <f>COUNTIFS(Severity,$B1810,SLA_Breach,"Yes",Status,"&lt;&gt;Suspend",Status,"&lt;&gt;Assigned",Status,"&lt;&gt;Open",Status,"&lt;&gt;Hold&gt;",ResolvedDate,"&gt;="&amp;$C$1,ResolvedDate,"&lt;="&amp;$F$1)</f>
        <v/>
      </c>
      <c r="G1810" s="137">
        <f>COUNTIFS(Severity,$B1810,AssignedDate,"&gt;=01/01/2017 12:00:00 AM",AssignedDate,"&lt;="&amp;$F$1)</f>
        <v/>
      </c>
      <c r="H1810" s="177" t="n"/>
      <c r="L1810" s="57" t="n">
        <v>0</v>
      </c>
      <c r="M1810" s="57" t="n"/>
    </row>
    <row r="1811" spans="1:13">
      <c r="A1811" s="137" t="n">
        <v>1</v>
      </c>
      <c r="B1811" s="100" t="s">
        <v>525</v>
      </c>
      <c r="C1811" s="137">
        <f>COUNTIFS(Severity,$B1811,AssignedDate,"&gt;="&amp;$C$1,AssignedDate,"&lt;="&amp;$F$1)</f>
        <v/>
      </c>
      <c r="D1811" s="137">
        <f>COUNTIFS(Severity,$B1811,Status,"&lt;&gt;Suspend",Status,"&lt;&gt;Assigned",Status,"&lt;&gt;Open",Status,"&lt;&gt;Hold",ResolvedDate,"&gt;="&amp;$C$1,ResolvedDate,"&lt;="&amp;$F$1)</f>
        <v/>
      </c>
      <c r="E1811" s="137">
        <f>COUNTIFS(Severity,$B1811,SLA_Breach,"&lt;&gt;Yes",Status,"&lt;&gt;Suspend",Status,"&lt;&gt;Assigned",Status,"&lt;&gt;Open",Status,"&lt;&gt;Hold&gt;",ResolvedDate,"&gt;="&amp;$C$1,ResolvedDate,"&lt;="&amp;$F$1)</f>
        <v/>
      </c>
      <c r="F1811" s="137">
        <f>COUNTIFS(Severity,$B1811,SLA_Breach,"Yes",Status,"&lt;&gt;Suspend",Status,"&lt;&gt;Assigned",Status,"&lt;&gt;Open",Status,"&lt;&gt;Hold&gt;",ResolvedDate,"&gt;="&amp;$C$1,ResolvedDate,"&lt;="&amp;$F$1)</f>
        <v/>
      </c>
      <c r="G1811" s="137">
        <f>COUNTIFS(Severity,$B1811,AssignedDate,"&gt;=01/01/2017 12:00:00 AM",AssignedDate,"&lt;="&amp;$F$1)</f>
        <v/>
      </c>
      <c r="H1811" s="177" t="n"/>
      <c r="L1811" s="57" t="n">
        <v>0</v>
      </c>
      <c r="M1811" s="57" t="n"/>
    </row>
    <row r="1812" spans="1:13">
      <c r="A1812" s="137" t="n">
        <v>1</v>
      </c>
      <c r="B1812" s="100" t="s">
        <v>525</v>
      </c>
      <c r="C1812" s="137">
        <f>COUNTIFS(Severity,$B1812,AssignedDate,"&gt;="&amp;$C$1,AssignedDate,"&lt;="&amp;$F$1)</f>
        <v/>
      </c>
      <c r="D1812" s="137">
        <f>COUNTIFS(Severity,$B1812,Status,"&lt;&gt;Suspend",Status,"&lt;&gt;Assigned",Status,"&lt;&gt;Open",Status,"&lt;&gt;Hold",ResolvedDate,"&gt;="&amp;$C$1,ResolvedDate,"&lt;="&amp;$F$1)</f>
        <v/>
      </c>
      <c r="E1812" s="137">
        <f>COUNTIFS(Severity,$B1812,SLA_Breach,"&lt;&gt;Yes",Status,"&lt;&gt;Suspend",Status,"&lt;&gt;Assigned",Status,"&lt;&gt;Open",Status,"&lt;&gt;Hold&gt;",ResolvedDate,"&gt;="&amp;$C$1,ResolvedDate,"&lt;="&amp;$F$1)</f>
        <v/>
      </c>
      <c r="F1812" s="137">
        <f>COUNTIFS(Severity,$B1812,SLA_Breach,"Yes",Status,"&lt;&gt;Suspend",Status,"&lt;&gt;Assigned",Status,"&lt;&gt;Open",Status,"&lt;&gt;Hold&gt;",ResolvedDate,"&gt;="&amp;$C$1,ResolvedDate,"&lt;="&amp;$F$1)</f>
        <v/>
      </c>
      <c r="G1812" s="137">
        <f>COUNTIFS(Severity,$B1812,AssignedDate,"&gt;=01/01/2017 12:00:00 AM",AssignedDate,"&lt;="&amp;$F$1)</f>
        <v/>
      </c>
      <c r="H1812" s="177" t="n"/>
      <c r="L1812" s="57" t="n">
        <v>0</v>
      </c>
      <c r="M1812" s="57" t="n"/>
    </row>
    <row r="1813" spans="1:13">
      <c r="A1813" s="137" t="n">
        <v>1</v>
      </c>
      <c r="B1813" s="100" t="s">
        <v>525</v>
      </c>
      <c r="C1813" s="137">
        <f>COUNTIFS(Severity,$B1813,AssignedDate,"&gt;="&amp;$C$1,AssignedDate,"&lt;="&amp;$F$1)</f>
        <v/>
      </c>
      <c r="D1813" s="137">
        <f>COUNTIFS(Severity,$B1813,Status,"&lt;&gt;Suspend",Status,"&lt;&gt;Assigned",Status,"&lt;&gt;Open",Status,"&lt;&gt;Hold",ResolvedDate,"&gt;="&amp;$C$1,ResolvedDate,"&lt;="&amp;$F$1)</f>
        <v/>
      </c>
      <c r="E1813" s="137">
        <f>COUNTIFS(Severity,$B1813,SLA_Breach,"&lt;&gt;Yes",Status,"&lt;&gt;Suspend",Status,"&lt;&gt;Assigned",Status,"&lt;&gt;Open",Status,"&lt;&gt;Hold&gt;",ResolvedDate,"&gt;="&amp;$C$1,ResolvedDate,"&lt;="&amp;$F$1)</f>
        <v/>
      </c>
      <c r="F1813" s="137">
        <f>COUNTIFS(Severity,$B1813,SLA_Breach,"Yes",Status,"&lt;&gt;Suspend",Status,"&lt;&gt;Assigned",Status,"&lt;&gt;Open",Status,"&lt;&gt;Hold&gt;",ResolvedDate,"&gt;="&amp;$C$1,ResolvedDate,"&lt;="&amp;$F$1)</f>
        <v/>
      </c>
      <c r="G1813" s="137">
        <f>COUNTIFS(Severity,$B1813,AssignedDate,"&gt;=01/01/2017 12:00:00 AM",AssignedDate,"&lt;="&amp;$F$1)</f>
        <v/>
      </c>
      <c r="H1813" s="177" t="n"/>
      <c r="L1813" s="57" t="n">
        <v>0</v>
      </c>
      <c r="M1813" s="57" t="n"/>
    </row>
    <row r="1814" spans="1:13">
      <c r="A1814" s="137" t="n">
        <v>1</v>
      </c>
      <c r="B1814" s="100" t="s">
        <v>525</v>
      </c>
      <c r="C1814" s="137">
        <f>COUNTIFS(Severity,$B1814,AssignedDate,"&gt;="&amp;$C$1,AssignedDate,"&lt;="&amp;$F$1)</f>
        <v/>
      </c>
      <c r="D1814" s="137">
        <f>COUNTIFS(Severity,$B1814,Status,"&lt;&gt;Suspend",Status,"&lt;&gt;Assigned",Status,"&lt;&gt;Open",Status,"&lt;&gt;Hold",ResolvedDate,"&gt;="&amp;$C$1,ResolvedDate,"&lt;="&amp;$F$1)</f>
        <v/>
      </c>
      <c r="E1814" s="137">
        <f>COUNTIFS(Severity,$B1814,SLA_Breach,"&lt;&gt;Yes",Status,"&lt;&gt;Suspend",Status,"&lt;&gt;Assigned",Status,"&lt;&gt;Open",Status,"&lt;&gt;Hold&gt;",ResolvedDate,"&gt;="&amp;$C$1,ResolvedDate,"&lt;="&amp;$F$1)</f>
        <v/>
      </c>
      <c r="F1814" s="137">
        <f>COUNTIFS(Severity,$B1814,SLA_Breach,"Yes",Status,"&lt;&gt;Suspend",Status,"&lt;&gt;Assigned",Status,"&lt;&gt;Open",Status,"&lt;&gt;Hold&gt;",ResolvedDate,"&gt;="&amp;$C$1,ResolvedDate,"&lt;="&amp;$F$1)</f>
        <v/>
      </c>
      <c r="G1814" s="137">
        <f>COUNTIFS(Severity,$B1814,AssignedDate,"&gt;=01/01/2017 12:00:00 AM",AssignedDate,"&lt;="&amp;$F$1)</f>
        <v/>
      </c>
      <c r="H1814" s="177" t="n"/>
      <c r="L1814" s="57" t="n">
        <v>0</v>
      </c>
      <c r="M1814" s="57" t="n"/>
    </row>
    <row r="1815" spans="1:13">
      <c r="A1815" s="137" t="n">
        <v>1</v>
      </c>
      <c r="B1815" s="100" t="s">
        <v>525</v>
      </c>
      <c r="C1815" s="137">
        <f>COUNTIFS(Severity,$B1815,AssignedDate,"&gt;="&amp;$C$1,AssignedDate,"&lt;="&amp;$F$1)</f>
        <v/>
      </c>
      <c r="D1815" s="137">
        <f>COUNTIFS(Severity,$B1815,Status,"&lt;&gt;Suspend",Status,"&lt;&gt;Assigned",Status,"&lt;&gt;Open",Status,"&lt;&gt;Hold",ResolvedDate,"&gt;="&amp;$C$1,ResolvedDate,"&lt;="&amp;$F$1)</f>
        <v/>
      </c>
      <c r="E1815" s="137">
        <f>COUNTIFS(Severity,$B1815,SLA_Breach,"&lt;&gt;Yes",Status,"&lt;&gt;Suspend",Status,"&lt;&gt;Assigned",Status,"&lt;&gt;Open",Status,"&lt;&gt;Hold&gt;",ResolvedDate,"&gt;="&amp;$C$1,ResolvedDate,"&lt;="&amp;$F$1)</f>
        <v/>
      </c>
      <c r="F1815" s="137">
        <f>COUNTIFS(Severity,$B1815,SLA_Breach,"Yes",Status,"&lt;&gt;Suspend",Status,"&lt;&gt;Assigned",Status,"&lt;&gt;Open",Status,"&lt;&gt;Hold&gt;",ResolvedDate,"&gt;="&amp;$C$1,ResolvedDate,"&lt;="&amp;$F$1)</f>
        <v/>
      </c>
      <c r="G1815" s="137">
        <f>COUNTIFS(Severity,$B1815,AssignedDate,"&gt;=01/01/2017 12:00:00 AM",AssignedDate,"&lt;="&amp;$F$1)</f>
        <v/>
      </c>
      <c r="H1815" s="177" t="n"/>
      <c r="L1815" s="57" t="n">
        <v>0</v>
      </c>
      <c r="M1815" s="57" t="n"/>
    </row>
    <row r="1816" spans="1:13">
      <c r="A1816" s="137" t="n">
        <v>1</v>
      </c>
      <c r="B1816" s="100" t="s">
        <v>525</v>
      </c>
      <c r="C1816" s="137">
        <f>COUNTIFS(Severity,$B1816,AssignedDate,"&gt;="&amp;$C$1,AssignedDate,"&lt;="&amp;$F$1)</f>
        <v/>
      </c>
      <c r="D1816" s="137">
        <f>COUNTIFS(Severity,$B1816,Status,"&lt;&gt;Suspend",Status,"&lt;&gt;Assigned",Status,"&lt;&gt;Open",Status,"&lt;&gt;Hold",ResolvedDate,"&gt;="&amp;$C$1,ResolvedDate,"&lt;="&amp;$F$1)</f>
        <v/>
      </c>
      <c r="E1816" s="137">
        <f>COUNTIFS(Severity,$B1816,SLA_Breach,"&lt;&gt;Yes",Status,"&lt;&gt;Suspend",Status,"&lt;&gt;Assigned",Status,"&lt;&gt;Open",Status,"&lt;&gt;Hold&gt;",ResolvedDate,"&gt;="&amp;$C$1,ResolvedDate,"&lt;="&amp;$F$1)</f>
        <v/>
      </c>
      <c r="F1816" s="137">
        <f>COUNTIFS(Severity,$B1816,SLA_Breach,"Yes",Status,"&lt;&gt;Suspend",Status,"&lt;&gt;Assigned",Status,"&lt;&gt;Open",Status,"&lt;&gt;Hold&gt;",ResolvedDate,"&gt;="&amp;$C$1,ResolvedDate,"&lt;="&amp;$F$1)</f>
        <v/>
      </c>
      <c r="G1816" s="137">
        <f>COUNTIFS(Severity,$B1816,AssignedDate,"&gt;=01/01/2017 12:00:00 AM",AssignedDate,"&lt;="&amp;$F$1)</f>
        <v/>
      </c>
      <c r="H1816" s="177" t="n"/>
      <c r="L1816" s="57" t="n">
        <v>0</v>
      </c>
      <c r="M1816" s="57" t="n"/>
    </row>
    <row r="1817" spans="1:13">
      <c r="A1817" s="137" t="n">
        <v>1</v>
      </c>
      <c r="B1817" s="100" t="s">
        <v>525</v>
      </c>
      <c r="C1817" s="137">
        <f>COUNTIFS(Severity,$B1817,AssignedDate,"&gt;="&amp;$C$1,AssignedDate,"&lt;="&amp;$F$1)</f>
        <v/>
      </c>
      <c r="D1817" s="137">
        <f>COUNTIFS(Severity,$B1817,Status,"&lt;&gt;Suspend",Status,"&lt;&gt;Assigned",Status,"&lt;&gt;Open",Status,"&lt;&gt;Hold",ResolvedDate,"&gt;="&amp;$C$1,ResolvedDate,"&lt;="&amp;$F$1)</f>
        <v/>
      </c>
      <c r="E1817" s="137">
        <f>COUNTIFS(Severity,$B1817,SLA_Breach,"&lt;&gt;Yes",Status,"&lt;&gt;Suspend",Status,"&lt;&gt;Assigned",Status,"&lt;&gt;Open",Status,"&lt;&gt;Hold&gt;",ResolvedDate,"&gt;="&amp;$C$1,ResolvedDate,"&lt;="&amp;$F$1)</f>
        <v/>
      </c>
      <c r="F1817" s="137">
        <f>COUNTIFS(Severity,$B1817,SLA_Breach,"Yes",Status,"&lt;&gt;Suspend",Status,"&lt;&gt;Assigned",Status,"&lt;&gt;Open",Status,"&lt;&gt;Hold&gt;",ResolvedDate,"&gt;="&amp;$C$1,ResolvedDate,"&lt;="&amp;$F$1)</f>
        <v/>
      </c>
      <c r="G1817" s="137">
        <f>COUNTIFS(Severity,$B1817,AssignedDate,"&gt;=01/01/2017 12:00:00 AM",AssignedDate,"&lt;="&amp;$F$1)</f>
        <v/>
      </c>
      <c r="H1817" s="177" t="n"/>
      <c r="L1817" s="57" t="n">
        <v>0</v>
      </c>
      <c r="M1817" s="57" t="n"/>
    </row>
    <row r="1818" spans="1:13">
      <c r="A1818" s="137" t="n">
        <v>1</v>
      </c>
      <c r="B1818" s="100" t="s">
        <v>525</v>
      </c>
      <c r="C1818" s="137">
        <f>COUNTIFS(Severity,$B1818,AssignedDate,"&gt;="&amp;$C$1,AssignedDate,"&lt;="&amp;$F$1)</f>
        <v/>
      </c>
      <c r="D1818" s="137">
        <f>COUNTIFS(Severity,$B1818,Status,"&lt;&gt;Suspend",Status,"&lt;&gt;Assigned",Status,"&lt;&gt;Open",Status,"&lt;&gt;Hold",ResolvedDate,"&gt;="&amp;$C$1,ResolvedDate,"&lt;="&amp;$F$1)</f>
        <v/>
      </c>
      <c r="E1818" s="137">
        <f>COUNTIFS(Severity,$B1818,SLA_Breach,"&lt;&gt;Yes",Status,"&lt;&gt;Suspend",Status,"&lt;&gt;Assigned",Status,"&lt;&gt;Open",Status,"&lt;&gt;Hold&gt;",ResolvedDate,"&gt;="&amp;$C$1,ResolvedDate,"&lt;="&amp;$F$1)</f>
        <v/>
      </c>
      <c r="F1818" s="137">
        <f>COUNTIFS(Severity,$B1818,SLA_Breach,"Yes",Status,"&lt;&gt;Suspend",Status,"&lt;&gt;Assigned",Status,"&lt;&gt;Open",Status,"&lt;&gt;Hold&gt;",ResolvedDate,"&gt;="&amp;$C$1,ResolvedDate,"&lt;="&amp;$F$1)</f>
        <v/>
      </c>
      <c r="G1818" s="137">
        <f>COUNTIFS(Severity,$B1818,AssignedDate,"&gt;=01/01/2017 12:00:00 AM",AssignedDate,"&lt;="&amp;$F$1)</f>
        <v/>
      </c>
      <c r="H1818" s="177" t="n"/>
      <c r="L1818" s="57" t="n">
        <v>0</v>
      </c>
      <c r="M1818" s="57" t="n"/>
    </row>
    <row r="1819" spans="1:13">
      <c r="A1819" s="137" t="n">
        <v>1</v>
      </c>
      <c r="B1819" s="100" t="s">
        <v>525</v>
      </c>
      <c r="C1819" s="137">
        <f>COUNTIFS(Severity,$B1819,AssignedDate,"&gt;="&amp;$C$1,AssignedDate,"&lt;="&amp;$F$1)</f>
        <v/>
      </c>
      <c r="D1819" s="137">
        <f>COUNTIFS(Severity,$B1819,Status,"&lt;&gt;Suspend",Status,"&lt;&gt;Assigned",Status,"&lt;&gt;Open",Status,"&lt;&gt;Hold",ResolvedDate,"&gt;="&amp;$C$1,ResolvedDate,"&lt;="&amp;$F$1)</f>
        <v/>
      </c>
      <c r="E1819" s="137">
        <f>COUNTIFS(Severity,$B1819,SLA_Breach,"&lt;&gt;Yes",Status,"&lt;&gt;Suspend",Status,"&lt;&gt;Assigned",Status,"&lt;&gt;Open",Status,"&lt;&gt;Hold&gt;",ResolvedDate,"&gt;="&amp;$C$1,ResolvedDate,"&lt;="&amp;$F$1)</f>
        <v/>
      </c>
      <c r="F1819" s="137">
        <f>COUNTIFS(Severity,$B1819,SLA_Breach,"Yes",Status,"&lt;&gt;Suspend",Status,"&lt;&gt;Assigned",Status,"&lt;&gt;Open",Status,"&lt;&gt;Hold&gt;",ResolvedDate,"&gt;="&amp;$C$1,ResolvedDate,"&lt;="&amp;$F$1)</f>
        <v/>
      </c>
      <c r="G1819" s="137">
        <f>COUNTIFS(Severity,$B1819,AssignedDate,"&gt;=01/01/2017 12:00:00 AM",AssignedDate,"&lt;="&amp;$F$1)</f>
        <v/>
      </c>
      <c r="H1819" s="177" t="n"/>
      <c r="L1819" s="57" t="n">
        <v>0</v>
      </c>
      <c r="M1819" s="57" t="n"/>
    </row>
    <row r="1820" spans="1:13">
      <c r="A1820" s="137" t="n">
        <v>1</v>
      </c>
      <c r="B1820" s="100" t="s">
        <v>525</v>
      </c>
      <c r="C1820" s="137">
        <f>COUNTIFS(Severity,$B1820,AssignedDate,"&gt;="&amp;$C$1,AssignedDate,"&lt;="&amp;$F$1)</f>
        <v/>
      </c>
      <c r="D1820" s="137">
        <f>COUNTIFS(Severity,$B1820,Status,"&lt;&gt;Suspend",Status,"&lt;&gt;Assigned",Status,"&lt;&gt;Open",Status,"&lt;&gt;Hold",ResolvedDate,"&gt;="&amp;$C$1,ResolvedDate,"&lt;="&amp;$F$1)</f>
        <v/>
      </c>
      <c r="E1820" s="137">
        <f>COUNTIFS(Severity,$B1820,SLA_Breach,"&lt;&gt;Yes",Status,"&lt;&gt;Suspend",Status,"&lt;&gt;Assigned",Status,"&lt;&gt;Open",Status,"&lt;&gt;Hold&gt;",ResolvedDate,"&gt;="&amp;$C$1,ResolvedDate,"&lt;="&amp;$F$1)</f>
        <v/>
      </c>
      <c r="F1820" s="137">
        <f>COUNTIFS(Severity,$B1820,SLA_Breach,"Yes",Status,"&lt;&gt;Suspend",Status,"&lt;&gt;Assigned",Status,"&lt;&gt;Open",Status,"&lt;&gt;Hold&gt;",ResolvedDate,"&gt;="&amp;$C$1,ResolvedDate,"&lt;="&amp;$F$1)</f>
        <v/>
      </c>
      <c r="G1820" s="137">
        <f>COUNTIFS(Severity,$B1820,AssignedDate,"&gt;=01/01/2017 12:00:00 AM",AssignedDate,"&lt;="&amp;$F$1)</f>
        <v/>
      </c>
      <c r="H1820" s="177" t="n"/>
      <c r="L1820" s="57" t="n">
        <v>0</v>
      </c>
      <c r="M1820" s="57" t="n"/>
    </row>
    <row r="1821" spans="1:13">
      <c r="A1821" s="137" t="n">
        <v>1</v>
      </c>
      <c r="B1821" s="100" t="s">
        <v>525</v>
      </c>
      <c r="C1821" s="137">
        <f>COUNTIFS(Severity,$B1821,AssignedDate,"&gt;="&amp;$C$1,AssignedDate,"&lt;="&amp;$F$1)</f>
        <v/>
      </c>
      <c r="D1821" s="137">
        <f>COUNTIFS(Severity,$B1821,Status,"&lt;&gt;Suspend",Status,"&lt;&gt;Assigned",Status,"&lt;&gt;Open",Status,"&lt;&gt;Hold",ResolvedDate,"&gt;="&amp;$C$1,ResolvedDate,"&lt;="&amp;$F$1)</f>
        <v/>
      </c>
      <c r="E1821" s="137">
        <f>COUNTIFS(Severity,$B1821,SLA_Breach,"&lt;&gt;Yes",Status,"&lt;&gt;Suspend",Status,"&lt;&gt;Assigned",Status,"&lt;&gt;Open",Status,"&lt;&gt;Hold&gt;",ResolvedDate,"&gt;="&amp;$C$1,ResolvedDate,"&lt;="&amp;$F$1)</f>
        <v/>
      </c>
      <c r="F1821" s="137">
        <f>COUNTIFS(Severity,$B1821,SLA_Breach,"Yes",Status,"&lt;&gt;Suspend",Status,"&lt;&gt;Assigned",Status,"&lt;&gt;Open",Status,"&lt;&gt;Hold&gt;",ResolvedDate,"&gt;="&amp;$C$1,ResolvedDate,"&lt;="&amp;$F$1)</f>
        <v/>
      </c>
      <c r="G1821" s="137">
        <f>COUNTIFS(Severity,$B1821,AssignedDate,"&gt;=01/01/2017 12:00:00 AM",AssignedDate,"&lt;="&amp;$F$1)</f>
        <v/>
      </c>
      <c r="H1821" s="177" t="n"/>
      <c r="L1821" s="57" t="n">
        <v>0</v>
      </c>
      <c r="M1821" s="57" t="n"/>
    </row>
    <row r="1822" spans="1:13">
      <c r="A1822" s="137" t="n">
        <v>1</v>
      </c>
      <c r="B1822" s="100" t="s">
        <v>525</v>
      </c>
      <c r="C1822" s="137">
        <f>COUNTIFS(Severity,$B1822,AssignedDate,"&gt;="&amp;$C$1,AssignedDate,"&lt;="&amp;$F$1)</f>
        <v/>
      </c>
      <c r="D1822" s="137">
        <f>COUNTIFS(Severity,$B1822,Status,"&lt;&gt;Suspend",Status,"&lt;&gt;Assigned",Status,"&lt;&gt;Open",Status,"&lt;&gt;Hold",ResolvedDate,"&gt;="&amp;$C$1,ResolvedDate,"&lt;="&amp;$F$1)</f>
        <v/>
      </c>
      <c r="E1822" s="137">
        <f>COUNTIFS(Severity,$B1822,SLA_Breach,"&lt;&gt;Yes",Status,"&lt;&gt;Suspend",Status,"&lt;&gt;Assigned",Status,"&lt;&gt;Open",Status,"&lt;&gt;Hold&gt;",ResolvedDate,"&gt;="&amp;$C$1,ResolvedDate,"&lt;="&amp;$F$1)</f>
        <v/>
      </c>
      <c r="F1822" s="137">
        <f>COUNTIFS(Severity,$B1822,SLA_Breach,"Yes",Status,"&lt;&gt;Suspend",Status,"&lt;&gt;Assigned",Status,"&lt;&gt;Open",Status,"&lt;&gt;Hold&gt;",ResolvedDate,"&gt;="&amp;$C$1,ResolvedDate,"&lt;="&amp;$F$1)</f>
        <v/>
      </c>
      <c r="G1822" s="137">
        <f>COUNTIFS(Severity,$B1822,AssignedDate,"&gt;=01/01/2017 12:00:00 AM",AssignedDate,"&lt;="&amp;$F$1)</f>
        <v/>
      </c>
      <c r="H1822" s="177" t="n"/>
      <c r="L1822" s="57" t="n">
        <v>0</v>
      </c>
      <c r="M1822" s="57" t="n"/>
    </row>
    <row r="1823" spans="1:13">
      <c r="A1823" s="137" t="n">
        <v>1</v>
      </c>
      <c r="B1823" s="100" t="s">
        <v>525</v>
      </c>
      <c r="C1823" s="137">
        <f>COUNTIFS(Severity,$B1823,AssignedDate,"&gt;="&amp;$C$1,AssignedDate,"&lt;="&amp;$F$1)</f>
        <v/>
      </c>
      <c r="D1823" s="137">
        <f>COUNTIFS(Severity,$B1823,Status,"&lt;&gt;Suspend",Status,"&lt;&gt;Assigned",Status,"&lt;&gt;Open",Status,"&lt;&gt;Hold",ResolvedDate,"&gt;="&amp;$C$1,ResolvedDate,"&lt;="&amp;$F$1)</f>
        <v/>
      </c>
      <c r="E1823" s="137">
        <f>COUNTIFS(Severity,$B1823,SLA_Breach,"&lt;&gt;Yes",Status,"&lt;&gt;Suspend",Status,"&lt;&gt;Assigned",Status,"&lt;&gt;Open",Status,"&lt;&gt;Hold&gt;",ResolvedDate,"&gt;="&amp;$C$1,ResolvedDate,"&lt;="&amp;$F$1)</f>
        <v/>
      </c>
      <c r="F1823" s="137">
        <f>COUNTIFS(Severity,$B1823,SLA_Breach,"Yes",Status,"&lt;&gt;Suspend",Status,"&lt;&gt;Assigned",Status,"&lt;&gt;Open",Status,"&lt;&gt;Hold&gt;",ResolvedDate,"&gt;="&amp;$C$1,ResolvedDate,"&lt;="&amp;$F$1)</f>
        <v/>
      </c>
      <c r="G1823" s="137">
        <f>COUNTIFS(Severity,$B1823,AssignedDate,"&gt;=01/01/2017 12:00:00 AM",AssignedDate,"&lt;="&amp;$F$1)</f>
        <v/>
      </c>
      <c r="H1823" s="177" t="n"/>
      <c r="L1823" s="57" t="n">
        <v>0</v>
      </c>
      <c r="M1823" s="57" t="n"/>
    </row>
    <row r="1824" spans="1:13">
      <c r="A1824" s="137" t="n">
        <v>1</v>
      </c>
      <c r="B1824" s="100" t="s">
        <v>525</v>
      </c>
      <c r="C1824" s="137">
        <f>COUNTIFS(Severity,$B1824,AssignedDate,"&gt;="&amp;$C$1,AssignedDate,"&lt;="&amp;$F$1)</f>
        <v/>
      </c>
      <c r="D1824" s="137">
        <f>COUNTIFS(Severity,$B1824,Status,"&lt;&gt;Suspend",Status,"&lt;&gt;Assigned",Status,"&lt;&gt;Open",Status,"&lt;&gt;Hold",ResolvedDate,"&gt;="&amp;$C$1,ResolvedDate,"&lt;="&amp;$F$1)</f>
        <v/>
      </c>
      <c r="E1824" s="137">
        <f>COUNTIFS(Severity,$B1824,SLA_Breach,"&lt;&gt;Yes",Status,"&lt;&gt;Suspend",Status,"&lt;&gt;Assigned",Status,"&lt;&gt;Open",Status,"&lt;&gt;Hold&gt;",ResolvedDate,"&gt;="&amp;$C$1,ResolvedDate,"&lt;="&amp;$F$1)</f>
        <v/>
      </c>
      <c r="F1824" s="137">
        <f>COUNTIFS(Severity,$B1824,SLA_Breach,"Yes",Status,"&lt;&gt;Suspend",Status,"&lt;&gt;Assigned",Status,"&lt;&gt;Open",Status,"&lt;&gt;Hold&gt;",ResolvedDate,"&gt;="&amp;$C$1,ResolvedDate,"&lt;="&amp;$F$1)</f>
        <v/>
      </c>
      <c r="G1824" s="137">
        <f>COUNTIFS(Severity,$B1824,AssignedDate,"&gt;=01/01/2017 12:00:00 AM",AssignedDate,"&lt;="&amp;$F$1)</f>
        <v/>
      </c>
      <c r="H1824" s="177" t="n"/>
      <c r="L1824" s="57" t="n">
        <v>0</v>
      </c>
      <c r="M1824" s="57" t="n"/>
    </row>
    <row r="1825" spans="1:13">
      <c r="A1825" s="137" t="n">
        <v>1</v>
      </c>
      <c r="B1825" s="100" t="s">
        <v>525</v>
      </c>
      <c r="C1825" s="137">
        <f>COUNTIFS(Severity,$B1825,AssignedDate,"&gt;="&amp;$C$1,AssignedDate,"&lt;="&amp;$F$1)</f>
        <v/>
      </c>
      <c r="D1825" s="137">
        <f>COUNTIFS(Severity,$B1825,Status,"&lt;&gt;Suspend",Status,"&lt;&gt;Assigned",Status,"&lt;&gt;Open",Status,"&lt;&gt;Hold",ResolvedDate,"&gt;="&amp;$C$1,ResolvedDate,"&lt;="&amp;$F$1)</f>
        <v/>
      </c>
      <c r="E1825" s="137">
        <f>COUNTIFS(Severity,$B1825,SLA_Breach,"&lt;&gt;Yes",Status,"&lt;&gt;Suspend",Status,"&lt;&gt;Assigned",Status,"&lt;&gt;Open",Status,"&lt;&gt;Hold&gt;",ResolvedDate,"&gt;="&amp;$C$1,ResolvedDate,"&lt;="&amp;$F$1)</f>
        <v/>
      </c>
      <c r="F1825" s="137">
        <f>COUNTIFS(Severity,$B1825,SLA_Breach,"Yes",Status,"&lt;&gt;Suspend",Status,"&lt;&gt;Assigned",Status,"&lt;&gt;Open",Status,"&lt;&gt;Hold&gt;",ResolvedDate,"&gt;="&amp;$C$1,ResolvedDate,"&lt;="&amp;$F$1)</f>
        <v/>
      </c>
      <c r="G1825" s="137">
        <f>COUNTIFS(Severity,$B1825,AssignedDate,"&gt;=01/01/2017 12:00:00 AM",AssignedDate,"&lt;="&amp;$F$1)</f>
        <v/>
      </c>
      <c r="H1825" s="177" t="n"/>
      <c r="L1825" s="57" t="n">
        <v>0</v>
      </c>
      <c r="M1825" s="57" t="n"/>
    </row>
    <row r="1826" spans="1:13">
      <c r="A1826" s="137" t="n">
        <v>1</v>
      </c>
      <c r="B1826" s="100" t="s">
        <v>525</v>
      </c>
      <c r="C1826" s="137">
        <f>COUNTIFS(Severity,$B1826,AssignedDate,"&gt;="&amp;$C$1,AssignedDate,"&lt;="&amp;$F$1)</f>
        <v/>
      </c>
      <c r="D1826" s="137">
        <f>COUNTIFS(Severity,$B1826,Status,"&lt;&gt;Suspend",Status,"&lt;&gt;Assigned",Status,"&lt;&gt;Open",Status,"&lt;&gt;Hold",ResolvedDate,"&gt;="&amp;$C$1,ResolvedDate,"&lt;="&amp;$F$1)</f>
        <v/>
      </c>
      <c r="E1826" s="137">
        <f>COUNTIFS(Severity,$B1826,SLA_Breach,"&lt;&gt;Yes",Status,"&lt;&gt;Suspend",Status,"&lt;&gt;Assigned",Status,"&lt;&gt;Open",Status,"&lt;&gt;Hold&gt;",ResolvedDate,"&gt;="&amp;$C$1,ResolvedDate,"&lt;="&amp;$F$1)</f>
        <v/>
      </c>
      <c r="F1826" s="137">
        <f>COUNTIFS(Severity,$B1826,SLA_Breach,"Yes",Status,"&lt;&gt;Suspend",Status,"&lt;&gt;Assigned",Status,"&lt;&gt;Open",Status,"&lt;&gt;Hold&gt;",ResolvedDate,"&gt;="&amp;$C$1,ResolvedDate,"&lt;="&amp;$F$1)</f>
        <v/>
      </c>
      <c r="G1826" s="137">
        <f>COUNTIFS(Severity,$B1826,AssignedDate,"&gt;=01/01/2017 12:00:00 AM",AssignedDate,"&lt;="&amp;$F$1)</f>
        <v/>
      </c>
      <c r="H1826" s="177" t="n"/>
      <c r="L1826" s="57" t="n">
        <v>0</v>
      </c>
      <c r="M1826" s="57" t="n"/>
    </row>
    <row r="1827" spans="1:13">
      <c r="A1827" s="137" t="n">
        <v>1</v>
      </c>
      <c r="B1827" s="100" t="s">
        <v>525</v>
      </c>
      <c r="C1827" s="137">
        <f>COUNTIFS(Severity,$B1827,AssignedDate,"&gt;="&amp;$C$1,AssignedDate,"&lt;="&amp;$F$1)</f>
        <v/>
      </c>
      <c r="D1827" s="137">
        <f>COUNTIFS(Severity,$B1827,Status,"&lt;&gt;Suspend",Status,"&lt;&gt;Assigned",Status,"&lt;&gt;Open",Status,"&lt;&gt;Hold",ResolvedDate,"&gt;="&amp;$C$1,ResolvedDate,"&lt;="&amp;$F$1)</f>
        <v/>
      </c>
      <c r="E1827" s="137">
        <f>COUNTIFS(Severity,$B1827,SLA_Breach,"&lt;&gt;Yes",Status,"&lt;&gt;Suspend",Status,"&lt;&gt;Assigned",Status,"&lt;&gt;Open",Status,"&lt;&gt;Hold&gt;",ResolvedDate,"&gt;="&amp;$C$1,ResolvedDate,"&lt;="&amp;$F$1)</f>
        <v/>
      </c>
      <c r="F1827" s="137">
        <f>COUNTIFS(Severity,$B1827,SLA_Breach,"Yes",Status,"&lt;&gt;Suspend",Status,"&lt;&gt;Assigned",Status,"&lt;&gt;Open",Status,"&lt;&gt;Hold&gt;",ResolvedDate,"&gt;="&amp;$C$1,ResolvedDate,"&lt;="&amp;$F$1)</f>
        <v/>
      </c>
      <c r="G1827" s="137">
        <f>COUNTIFS(Severity,$B1827,AssignedDate,"&gt;=01/01/2017 12:00:00 AM",AssignedDate,"&lt;="&amp;$F$1)</f>
        <v/>
      </c>
      <c r="H1827" s="177" t="n"/>
      <c r="L1827" s="57" t="n">
        <v>0</v>
      </c>
      <c r="M1827" s="57" t="n"/>
    </row>
    <row r="1828" spans="1:13">
      <c r="A1828" s="137" t="n">
        <v>1</v>
      </c>
      <c r="B1828" s="100" t="s">
        <v>525</v>
      </c>
      <c r="C1828" s="137">
        <f>COUNTIFS(Severity,$B1828,AssignedDate,"&gt;="&amp;$C$1,AssignedDate,"&lt;="&amp;$F$1)</f>
        <v/>
      </c>
      <c r="D1828" s="137">
        <f>COUNTIFS(Severity,$B1828,Status,"&lt;&gt;Suspend",Status,"&lt;&gt;Assigned",Status,"&lt;&gt;Open",Status,"&lt;&gt;Hold",ResolvedDate,"&gt;="&amp;$C$1,ResolvedDate,"&lt;="&amp;$F$1)</f>
        <v/>
      </c>
      <c r="E1828" s="137">
        <f>COUNTIFS(Severity,$B1828,SLA_Breach,"&lt;&gt;Yes",Status,"&lt;&gt;Suspend",Status,"&lt;&gt;Assigned",Status,"&lt;&gt;Open",Status,"&lt;&gt;Hold&gt;",ResolvedDate,"&gt;="&amp;$C$1,ResolvedDate,"&lt;="&amp;$F$1)</f>
        <v/>
      </c>
      <c r="F1828" s="137">
        <f>COUNTIFS(Severity,$B1828,SLA_Breach,"Yes",Status,"&lt;&gt;Suspend",Status,"&lt;&gt;Assigned",Status,"&lt;&gt;Open",Status,"&lt;&gt;Hold&gt;",ResolvedDate,"&gt;="&amp;$C$1,ResolvedDate,"&lt;="&amp;$F$1)</f>
        <v/>
      </c>
      <c r="G1828" s="137">
        <f>COUNTIFS(Severity,$B1828,AssignedDate,"&gt;=01/01/2017 12:00:00 AM",AssignedDate,"&lt;="&amp;$F$1)</f>
        <v/>
      </c>
      <c r="H1828" s="177" t="n"/>
      <c r="L1828" s="57" t="n">
        <v>0</v>
      </c>
      <c r="M1828" s="57" t="n"/>
    </row>
    <row r="1829" spans="1:13">
      <c r="A1829" s="137" t="n">
        <v>1</v>
      </c>
      <c r="B1829" s="100" t="s">
        <v>525</v>
      </c>
      <c r="C1829" s="137">
        <f>COUNTIFS(Severity,$B1829,AssignedDate,"&gt;="&amp;$C$1,AssignedDate,"&lt;="&amp;$F$1)</f>
        <v/>
      </c>
      <c r="D1829" s="137">
        <f>COUNTIFS(Severity,$B1829,Status,"&lt;&gt;Suspend",Status,"&lt;&gt;Assigned",Status,"&lt;&gt;Open",Status,"&lt;&gt;Hold",ResolvedDate,"&gt;="&amp;$C$1,ResolvedDate,"&lt;="&amp;$F$1)</f>
        <v/>
      </c>
      <c r="E1829" s="137">
        <f>COUNTIFS(Severity,$B1829,SLA_Breach,"&lt;&gt;Yes",Status,"&lt;&gt;Suspend",Status,"&lt;&gt;Assigned",Status,"&lt;&gt;Open",Status,"&lt;&gt;Hold&gt;",ResolvedDate,"&gt;="&amp;$C$1,ResolvedDate,"&lt;="&amp;$F$1)</f>
        <v/>
      </c>
      <c r="F1829" s="137">
        <f>COUNTIFS(Severity,$B1829,SLA_Breach,"Yes",Status,"&lt;&gt;Suspend",Status,"&lt;&gt;Assigned",Status,"&lt;&gt;Open",Status,"&lt;&gt;Hold&gt;",ResolvedDate,"&gt;="&amp;$C$1,ResolvedDate,"&lt;="&amp;$F$1)</f>
        <v/>
      </c>
      <c r="G1829" s="137">
        <f>COUNTIFS(Severity,$B1829,AssignedDate,"&gt;=01/01/2017 12:00:00 AM",AssignedDate,"&lt;="&amp;$F$1)</f>
        <v/>
      </c>
      <c r="H1829" s="177" t="n"/>
      <c r="L1829" s="57" t="n">
        <v>0</v>
      </c>
      <c r="M1829" s="57" t="n"/>
    </row>
    <row r="1830" spans="1:13">
      <c r="A1830" s="137" t="n">
        <v>1</v>
      </c>
      <c r="B1830" s="100" t="s">
        <v>525</v>
      </c>
      <c r="C1830" s="137">
        <f>COUNTIFS(Severity,$B1830,AssignedDate,"&gt;="&amp;$C$1,AssignedDate,"&lt;="&amp;$F$1)</f>
        <v/>
      </c>
      <c r="D1830" s="137">
        <f>COUNTIFS(Severity,$B1830,Status,"&lt;&gt;Suspend",Status,"&lt;&gt;Assigned",Status,"&lt;&gt;Open",Status,"&lt;&gt;Hold",ResolvedDate,"&gt;="&amp;$C$1,ResolvedDate,"&lt;="&amp;$F$1)</f>
        <v/>
      </c>
      <c r="E1830" s="137">
        <f>COUNTIFS(Severity,$B1830,SLA_Breach,"&lt;&gt;Yes",Status,"&lt;&gt;Suspend",Status,"&lt;&gt;Assigned",Status,"&lt;&gt;Open",Status,"&lt;&gt;Hold&gt;",ResolvedDate,"&gt;="&amp;$C$1,ResolvedDate,"&lt;="&amp;$F$1)</f>
        <v/>
      </c>
      <c r="F1830" s="137">
        <f>COUNTIFS(Severity,$B1830,SLA_Breach,"Yes",Status,"&lt;&gt;Suspend",Status,"&lt;&gt;Assigned",Status,"&lt;&gt;Open",Status,"&lt;&gt;Hold&gt;",ResolvedDate,"&gt;="&amp;$C$1,ResolvedDate,"&lt;="&amp;$F$1)</f>
        <v/>
      </c>
      <c r="G1830" s="137">
        <f>COUNTIFS(Severity,$B1830,AssignedDate,"&gt;=01/01/2017 12:00:00 AM",AssignedDate,"&lt;="&amp;$F$1)</f>
        <v/>
      </c>
      <c r="H1830" s="177" t="n"/>
      <c r="L1830" s="57" t="n">
        <v>0</v>
      </c>
      <c r="M1830" s="57" t="n"/>
    </row>
    <row r="1831" spans="1:13">
      <c r="A1831" s="137" t="n">
        <v>1</v>
      </c>
      <c r="B1831" s="100" t="s">
        <v>525</v>
      </c>
      <c r="C1831" s="137">
        <f>COUNTIFS(Severity,$B1831,AssignedDate,"&gt;="&amp;$C$1,AssignedDate,"&lt;="&amp;$F$1)</f>
        <v/>
      </c>
      <c r="D1831" s="137">
        <f>COUNTIFS(Severity,$B1831,Status,"&lt;&gt;Suspend",Status,"&lt;&gt;Assigned",Status,"&lt;&gt;Open",Status,"&lt;&gt;Hold",ResolvedDate,"&gt;="&amp;$C$1,ResolvedDate,"&lt;="&amp;$F$1)</f>
        <v/>
      </c>
      <c r="E1831" s="137">
        <f>COUNTIFS(Severity,$B1831,SLA_Breach,"&lt;&gt;Yes",Status,"&lt;&gt;Suspend",Status,"&lt;&gt;Assigned",Status,"&lt;&gt;Open",Status,"&lt;&gt;Hold&gt;",ResolvedDate,"&gt;="&amp;$C$1,ResolvedDate,"&lt;="&amp;$F$1)</f>
        <v/>
      </c>
      <c r="F1831" s="137">
        <f>COUNTIFS(Severity,$B1831,SLA_Breach,"Yes",Status,"&lt;&gt;Suspend",Status,"&lt;&gt;Assigned",Status,"&lt;&gt;Open",Status,"&lt;&gt;Hold&gt;",ResolvedDate,"&gt;="&amp;$C$1,ResolvedDate,"&lt;="&amp;$F$1)</f>
        <v/>
      </c>
      <c r="G1831" s="137">
        <f>COUNTIFS(Severity,$B1831,AssignedDate,"&gt;=01/01/2017 12:00:00 AM",AssignedDate,"&lt;="&amp;$F$1)</f>
        <v/>
      </c>
      <c r="H1831" s="177" t="n"/>
      <c r="L1831" s="57" t="n">
        <v>0</v>
      </c>
      <c r="M1831" s="57" t="n"/>
    </row>
    <row r="1832" spans="1:13">
      <c r="A1832" s="137" t="n">
        <v>1</v>
      </c>
      <c r="B1832" s="100" t="s">
        <v>525</v>
      </c>
      <c r="C1832" s="137">
        <f>COUNTIFS(Severity,$B1832,AssignedDate,"&gt;="&amp;$C$1,AssignedDate,"&lt;="&amp;$F$1)</f>
        <v/>
      </c>
      <c r="D1832" s="137">
        <f>COUNTIFS(Severity,$B1832,Status,"&lt;&gt;Suspend",Status,"&lt;&gt;Assigned",Status,"&lt;&gt;Open",Status,"&lt;&gt;Hold",ResolvedDate,"&gt;="&amp;$C$1,ResolvedDate,"&lt;="&amp;$F$1)</f>
        <v/>
      </c>
      <c r="E1832" s="137">
        <f>COUNTIFS(Severity,$B1832,SLA_Breach,"&lt;&gt;Yes",Status,"&lt;&gt;Suspend",Status,"&lt;&gt;Assigned",Status,"&lt;&gt;Open",Status,"&lt;&gt;Hold&gt;",ResolvedDate,"&gt;="&amp;$C$1,ResolvedDate,"&lt;="&amp;$F$1)</f>
        <v/>
      </c>
      <c r="F1832" s="137">
        <f>COUNTIFS(Severity,$B1832,SLA_Breach,"Yes",Status,"&lt;&gt;Suspend",Status,"&lt;&gt;Assigned",Status,"&lt;&gt;Open",Status,"&lt;&gt;Hold&gt;",ResolvedDate,"&gt;="&amp;$C$1,ResolvedDate,"&lt;="&amp;$F$1)</f>
        <v/>
      </c>
      <c r="G1832" s="137">
        <f>COUNTIFS(Severity,$B1832,AssignedDate,"&gt;=01/01/2017 12:00:00 AM",AssignedDate,"&lt;="&amp;$F$1)</f>
        <v/>
      </c>
      <c r="H1832" s="177" t="n"/>
      <c r="L1832" s="57" t="n">
        <v>0</v>
      </c>
      <c r="M1832" s="57" t="n"/>
    </row>
    <row r="1833" spans="1:13">
      <c r="A1833" s="137" t="n">
        <v>1</v>
      </c>
      <c r="B1833" s="100" t="s">
        <v>525</v>
      </c>
      <c r="C1833" s="137">
        <f>COUNTIFS(Severity,$B1833,AssignedDate,"&gt;="&amp;$C$1,AssignedDate,"&lt;="&amp;$F$1)</f>
        <v/>
      </c>
      <c r="D1833" s="137">
        <f>COUNTIFS(Severity,$B1833,Status,"&lt;&gt;Suspend",Status,"&lt;&gt;Assigned",Status,"&lt;&gt;Open",Status,"&lt;&gt;Hold",ResolvedDate,"&gt;="&amp;$C$1,ResolvedDate,"&lt;="&amp;$F$1)</f>
        <v/>
      </c>
      <c r="E1833" s="137">
        <f>COUNTIFS(Severity,$B1833,SLA_Breach,"&lt;&gt;Yes",Status,"&lt;&gt;Suspend",Status,"&lt;&gt;Assigned",Status,"&lt;&gt;Open",Status,"&lt;&gt;Hold&gt;",ResolvedDate,"&gt;="&amp;$C$1,ResolvedDate,"&lt;="&amp;$F$1)</f>
        <v/>
      </c>
      <c r="F1833" s="137">
        <f>COUNTIFS(Severity,$B1833,SLA_Breach,"Yes",Status,"&lt;&gt;Suspend",Status,"&lt;&gt;Assigned",Status,"&lt;&gt;Open",Status,"&lt;&gt;Hold&gt;",ResolvedDate,"&gt;="&amp;$C$1,ResolvedDate,"&lt;="&amp;$F$1)</f>
        <v/>
      </c>
      <c r="G1833" s="137">
        <f>COUNTIFS(Severity,$B1833,AssignedDate,"&gt;=01/01/2017 12:00:00 AM",AssignedDate,"&lt;="&amp;$F$1)</f>
        <v/>
      </c>
      <c r="H1833" s="177" t="n"/>
      <c r="L1833" s="57" t="n">
        <v>0</v>
      </c>
      <c r="M1833" s="57" t="n"/>
    </row>
    <row r="1834" spans="1:13">
      <c r="A1834" s="137" t="n">
        <v>1</v>
      </c>
      <c r="B1834" s="100" t="s">
        <v>525</v>
      </c>
      <c r="C1834" s="137">
        <f>COUNTIFS(Severity,$B1834,AssignedDate,"&gt;="&amp;$C$1,AssignedDate,"&lt;="&amp;$F$1)</f>
        <v/>
      </c>
      <c r="D1834" s="137">
        <f>COUNTIFS(Severity,$B1834,Status,"&lt;&gt;Suspend",Status,"&lt;&gt;Assigned",Status,"&lt;&gt;Open",Status,"&lt;&gt;Hold",ResolvedDate,"&gt;="&amp;$C$1,ResolvedDate,"&lt;="&amp;$F$1)</f>
        <v/>
      </c>
      <c r="E1834" s="137">
        <f>COUNTIFS(Severity,$B1834,SLA_Breach,"&lt;&gt;Yes",Status,"&lt;&gt;Suspend",Status,"&lt;&gt;Assigned",Status,"&lt;&gt;Open",Status,"&lt;&gt;Hold&gt;",ResolvedDate,"&gt;="&amp;$C$1,ResolvedDate,"&lt;="&amp;$F$1)</f>
        <v/>
      </c>
      <c r="F1834" s="137">
        <f>COUNTIFS(Severity,$B1834,SLA_Breach,"Yes",Status,"&lt;&gt;Suspend",Status,"&lt;&gt;Assigned",Status,"&lt;&gt;Open",Status,"&lt;&gt;Hold&gt;",ResolvedDate,"&gt;="&amp;$C$1,ResolvedDate,"&lt;="&amp;$F$1)</f>
        <v/>
      </c>
      <c r="G1834" s="137">
        <f>COUNTIFS(Severity,$B1834,AssignedDate,"&gt;=01/01/2017 12:00:00 AM",AssignedDate,"&lt;="&amp;$F$1)</f>
        <v/>
      </c>
      <c r="H1834" s="177" t="n"/>
      <c r="L1834" s="57" t="n">
        <v>0</v>
      </c>
      <c r="M1834" s="57" t="n"/>
    </row>
    <row r="1835" spans="1:13">
      <c r="A1835" s="137" t="n">
        <v>1</v>
      </c>
      <c r="B1835" s="100" t="s">
        <v>525</v>
      </c>
      <c r="C1835" s="137">
        <f>COUNTIFS(Severity,$B1835,AssignedDate,"&gt;="&amp;$C$1,AssignedDate,"&lt;="&amp;$F$1)</f>
        <v/>
      </c>
      <c r="D1835" s="137">
        <f>COUNTIFS(Severity,$B1835,Status,"&lt;&gt;Suspend",Status,"&lt;&gt;Assigned",Status,"&lt;&gt;Open",Status,"&lt;&gt;Hold",ResolvedDate,"&gt;="&amp;$C$1,ResolvedDate,"&lt;="&amp;$F$1)</f>
        <v/>
      </c>
      <c r="E1835" s="137">
        <f>COUNTIFS(Severity,$B1835,SLA_Breach,"&lt;&gt;Yes",Status,"&lt;&gt;Suspend",Status,"&lt;&gt;Assigned",Status,"&lt;&gt;Open",Status,"&lt;&gt;Hold&gt;",ResolvedDate,"&gt;="&amp;$C$1,ResolvedDate,"&lt;="&amp;$F$1)</f>
        <v/>
      </c>
      <c r="F1835" s="137">
        <f>COUNTIFS(Severity,$B1835,SLA_Breach,"Yes",Status,"&lt;&gt;Suspend",Status,"&lt;&gt;Assigned",Status,"&lt;&gt;Open",Status,"&lt;&gt;Hold&gt;",ResolvedDate,"&gt;="&amp;$C$1,ResolvedDate,"&lt;="&amp;$F$1)</f>
        <v/>
      </c>
      <c r="G1835" s="137">
        <f>COUNTIFS(Severity,$B1835,AssignedDate,"&gt;=01/01/2017 12:00:00 AM",AssignedDate,"&lt;="&amp;$F$1)</f>
        <v/>
      </c>
      <c r="H1835" s="177" t="n"/>
      <c r="L1835" s="57" t="n">
        <v>0</v>
      </c>
      <c r="M1835" s="57" t="n"/>
    </row>
    <row r="1836" spans="1:13">
      <c r="A1836" s="137" t="n">
        <v>1</v>
      </c>
      <c r="B1836" s="100" t="s">
        <v>525</v>
      </c>
      <c r="C1836" s="137">
        <f>COUNTIFS(Severity,$B1836,AssignedDate,"&gt;="&amp;$C$1,AssignedDate,"&lt;="&amp;$F$1)</f>
        <v/>
      </c>
      <c r="D1836" s="137">
        <f>COUNTIFS(Severity,$B1836,Status,"&lt;&gt;Suspend",Status,"&lt;&gt;Assigned",Status,"&lt;&gt;Open",Status,"&lt;&gt;Hold",ResolvedDate,"&gt;="&amp;$C$1,ResolvedDate,"&lt;="&amp;$F$1)</f>
        <v/>
      </c>
      <c r="E1836" s="137">
        <f>COUNTIFS(Severity,$B1836,SLA_Breach,"&lt;&gt;Yes",Status,"&lt;&gt;Suspend",Status,"&lt;&gt;Assigned",Status,"&lt;&gt;Open",Status,"&lt;&gt;Hold&gt;",ResolvedDate,"&gt;="&amp;$C$1,ResolvedDate,"&lt;="&amp;$F$1)</f>
        <v/>
      </c>
      <c r="F1836" s="137">
        <f>COUNTIFS(Severity,$B1836,SLA_Breach,"Yes",Status,"&lt;&gt;Suspend",Status,"&lt;&gt;Assigned",Status,"&lt;&gt;Open",Status,"&lt;&gt;Hold&gt;",ResolvedDate,"&gt;="&amp;$C$1,ResolvedDate,"&lt;="&amp;$F$1)</f>
        <v/>
      </c>
      <c r="G1836" s="137">
        <f>COUNTIFS(Severity,$B1836,AssignedDate,"&gt;=01/01/2017 12:00:00 AM",AssignedDate,"&lt;="&amp;$F$1)</f>
        <v/>
      </c>
      <c r="H1836" s="177" t="n"/>
      <c r="L1836" s="57" t="n">
        <v>0</v>
      </c>
      <c r="M1836" s="57" t="n"/>
    </row>
    <row r="1837" spans="1:13">
      <c r="A1837" s="137" t="n">
        <v>1</v>
      </c>
      <c r="B1837" s="100" t="s">
        <v>525</v>
      </c>
      <c r="C1837" s="137">
        <f>COUNTIFS(Severity,$B1837,AssignedDate,"&gt;="&amp;$C$1,AssignedDate,"&lt;="&amp;$F$1)</f>
        <v/>
      </c>
      <c r="D1837" s="137">
        <f>COUNTIFS(Severity,$B1837,Status,"&lt;&gt;Suspend",Status,"&lt;&gt;Assigned",Status,"&lt;&gt;Open",Status,"&lt;&gt;Hold",ResolvedDate,"&gt;="&amp;$C$1,ResolvedDate,"&lt;="&amp;$F$1)</f>
        <v/>
      </c>
      <c r="E1837" s="137">
        <f>COUNTIFS(Severity,$B1837,SLA_Breach,"&lt;&gt;Yes",Status,"&lt;&gt;Suspend",Status,"&lt;&gt;Assigned",Status,"&lt;&gt;Open",Status,"&lt;&gt;Hold&gt;",ResolvedDate,"&gt;="&amp;$C$1,ResolvedDate,"&lt;="&amp;$F$1)</f>
        <v/>
      </c>
      <c r="F1837" s="137">
        <f>COUNTIFS(Severity,$B1837,SLA_Breach,"Yes",Status,"&lt;&gt;Suspend",Status,"&lt;&gt;Assigned",Status,"&lt;&gt;Open",Status,"&lt;&gt;Hold&gt;",ResolvedDate,"&gt;="&amp;$C$1,ResolvedDate,"&lt;="&amp;$F$1)</f>
        <v/>
      </c>
      <c r="G1837" s="137">
        <f>COUNTIFS(Severity,$B1837,AssignedDate,"&gt;=01/01/2017 12:00:00 AM",AssignedDate,"&lt;="&amp;$F$1)</f>
        <v/>
      </c>
      <c r="H1837" s="177" t="n"/>
      <c r="L1837" s="57" t="n">
        <v>0</v>
      </c>
      <c r="M1837" s="57" t="n"/>
    </row>
    <row r="1838" spans="1:13">
      <c r="A1838" s="137" t="n">
        <v>1</v>
      </c>
      <c r="B1838" s="100" t="s">
        <v>525</v>
      </c>
      <c r="C1838" s="137">
        <f>COUNTIFS(Severity,$B1838,AssignedDate,"&gt;="&amp;$C$1,AssignedDate,"&lt;="&amp;$F$1)</f>
        <v/>
      </c>
      <c r="D1838" s="137">
        <f>COUNTIFS(Severity,$B1838,Status,"&lt;&gt;Suspend",Status,"&lt;&gt;Assigned",Status,"&lt;&gt;Open",Status,"&lt;&gt;Hold",ResolvedDate,"&gt;="&amp;$C$1,ResolvedDate,"&lt;="&amp;$F$1)</f>
        <v/>
      </c>
      <c r="E1838" s="137">
        <f>COUNTIFS(Severity,$B1838,SLA_Breach,"&lt;&gt;Yes",Status,"&lt;&gt;Suspend",Status,"&lt;&gt;Assigned",Status,"&lt;&gt;Open",Status,"&lt;&gt;Hold&gt;",ResolvedDate,"&gt;="&amp;$C$1,ResolvedDate,"&lt;="&amp;$F$1)</f>
        <v/>
      </c>
      <c r="F1838" s="137">
        <f>COUNTIFS(Severity,$B1838,SLA_Breach,"Yes",Status,"&lt;&gt;Suspend",Status,"&lt;&gt;Assigned",Status,"&lt;&gt;Open",Status,"&lt;&gt;Hold&gt;",ResolvedDate,"&gt;="&amp;$C$1,ResolvedDate,"&lt;="&amp;$F$1)</f>
        <v/>
      </c>
      <c r="G1838" s="137">
        <f>COUNTIFS(Severity,$B1838,AssignedDate,"&gt;=01/01/2017 12:00:00 AM",AssignedDate,"&lt;="&amp;$F$1)</f>
        <v/>
      </c>
      <c r="H1838" s="177" t="n"/>
      <c r="L1838" s="57" t="n">
        <v>0</v>
      </c>
      <c r="M1838" s="57" t="n"/>
    </row>
    <row r="1839" spans="1:13">
      <c r="A1839" s="137" t="n">
        <v>1</v>
      </c>
      <c r="B1839" s="100" t="s">
        <v>525</v>
      </c>
      <c r="C1839" s="137">
        <f>COUNTIFS(Severity,$B1839,AssignedDate,"&gt;="&amp;$C$1,AssignedDate,"&lt;="&amp;$F$1)</f>
        <v/>
      </c>
      <c r="D1839" s="137">
        <f>COUNTIFS(Severity,$B1839,Status,"&lt;&gt;Suspend",Status,"&lt;&gt;Assigned",Status,"&lt;&gt;Open",Status,"&lt;&gt;Hold",ResolvedDate,"&gt;="&amp;$C$1,ResolvedDate,"&lt;="&amp;$F$1)</f>
        <v/>
      </c>
      <c r="E1839" s="137">
        <f>COUNTIFS(Severity,$B1839,SLA_Breach,"&lt;&gt;Yes",Status,"&lt;&gt;Suspend",Status,"&lt;&gt;Assigned",Status,"&lt;&gt;Open",Status,"&lt;&gt;Hold&gt;",ResolvedDate,"&gt;="&amp;$C$1,ResolvedDate,"&lt;="&amp;$F$1)</f>
        <v/>
      </c>
      <c r="F1839" s="137">
        <f>COUNTIFS(Severity,$B1839,SLA_Breach,"Yes",Status,"&lt;&gt;Suspend",Status,"&lt;&gt;Assigned",Status,"&lt;&gt;Open",Status,"&lt;&gt;Hold&gt;",ResolvedDate,"&gt;="&amp;$C$1,ResolvedDate,"&lt;="&amp;$F$1)</f>
        <v/>
      </c>
      <c r="G1839" s="137">
        <f>COUNTIFS(Severity,$B1839,AssignedDate,"&gt;=01/01/2017 12:00:00 AM",AssignedDate,"&lt;="&amp;$F$1)</f>
        <v/>
      </c>
      <c r="H1839" s="177" t="n"/>
      <c r="L1839" s="57" t="n">
        <v>0</v>
      </c>
      <c r="M1839" s="57" t="n"/>
    </row>
    <row r="1840" spans="1:13">
      <c r="A1840" s="137" t="n">
        <v>1</v>
      </c>
      <c r="B1840" s="100" t="s">
        <v>525</v>
      </c>
      <c r="C1840" s="137">
        <f>COUNTIFS(Severity,$B1840,AssignedDate,"&gt;="&amp;$C$1,AssignedDate,"&lt;="&amp;$F$1)</f>
        <v/>
      </c>
      <c r="D1840" s="137">
        <f>COUNTIFS(Severity,$B1840,Status,"&lt;&gt;Suspend",Status,"&lt;&gt;Assigned",Status,"&lt;&gt;Open",Status,"&lt;&gt;Hold",ResolvedDate,"&gt;="&amp;$C$1,ResolvedDate,"&lt;="&amp;$F$1)</f>
        <v/>
      </c>
      <c r="E1840" s="137">
        <f>COUNTIFS(Severity,$B1840,SLA_Breach,"&lt;&gt;Yes",Status,"&lt;&gt;Suspend",Status,"&lt;&gt;Assigned",Status,"&lt;&gt;Open",Status,"&lt;&gt;Hold&gt;",ResolvedDate,"&gt;="&amp;$C$1,ResolvedDate,"&lt;="&amp;$F$1)</f>
        <v/>
      </c>
      <c r="F1840" s="137">
        <f>COUNTIFS(Severity,$B1840,SLA_Breach,"Yes",Status,"&lt;&gt;Suspend",Status,"&lt;&gt;Assigned",Status,"&lt;&gt;Open",Status,"&lt;&gt;Hold&gt;",ResolvedDate,"&gt;="&amp;$C$1,ResolvedDate,"&lt;="&amp;$F$1)</f>
        <v/>
      </c>
      <c r="G1840" s="137">
        <f>COUNTIFS(Severity,$B1840,AssignedDate,"&gt;=01/01/2017 12:00:00 AM",AssignedDate,"&lt;="&amp;$F$1)</f>
        <v/>
      </c>
      <c r="H1840" s="177" t="n"/>
      <c r="L1840" s="57" t="n">
        <v>0</v>
      </c>
      <c r="M1840" s="57" t="n"/>
    </row>
    <row r="1841" spans="1:13">
      <c r="A1841" s="137" t="n">
        <v>1</v>
      </c>
      <c r="B1841" s="100" t="s">
        <v>525</v>
      </c>
      <c r="C1841" s="137">
        <f>COUNTIFS(Severity,$B1841,AssignedDate,"&gt;="&amp;$C$1,AssignedDate,"&lt;="&amp;$F$1)</f>
        <v/>
      </c>
      <c r="D1841" s="137">
        <f>COUNTIFS(Severity,$B1841,Status,"&lt;&gt;Suspend",Status,"&lt;&gt;Assigned",Status,"&lt;&gt;Open",Status,"&lt;&gt;Hold",ResolvedDate,"&gt;="&amp;$C$1,ResolvedDate,"&lt;="&amp;$F$1)</f>
        <v/>
      </c>
      <c r="E1841" s="137">
        <f>COUNTIFS(Severity,$B1841,SLA_Breach,"&lt;&gt;Yes",Status,"&lt;&gt;Suspend",Status,"&lt;&gt;Assigned",Status,"&lt;&gt;Open",Status,"&lt;&gt;Hold&gt;",ResolvedDate,"&gt;="&amp;$C$1,ResolvedDate,"&lt;="&amp;$F$1)</f>
        <v/>
      </c>
      <c r="F1841" s="137">
        <f>COUNTIFS(Severity,$B1841,SLA_Breach,"Yes",Status,"&lt;&gt;Suspend",Status,"&lt;&gt;Assigned",Status,"&lt;&gt;Open",Status,"&lt;&gt;Hold&gt;",ResolvedDate,"&gt;="&amp;$C$1,ResolvedDate,"&lt;="&amp;$F$1)</f>
        <v/>
      </c>
      <c r="G1841" s="137">
        <f>COUNTIFS(Severity,$B1841,AssignedDate,"&gt;=01/01/2017 12:00:00 AM",AssignedDate,"&lt;="&amp;$F$1)</f>
        <v/>
      </c>
      <c r="H1841" s="177" t="n"/>
      <c r="L1841" s="57" t="n">
        <v>0</v>
      </c>
      <c r="M1841" s="57" t="n"/>
    </row>
    <row r="1842" spans="1:13">
      <c r="A1842" s="137" t="n">
        <v>1</v>
      </c>
      <c r="B1842" s="100" t="s">
        <v>525</v>
      </c>
      <c r="C1842" s="137">
        <f>COUNTIFS(Severity,$B1842,AssignedDate,"&gt;="&amp;$C$1,AssignedDate,"&lt;="&amp;$F$1)</f>
        <v/>
      </c>
      <c r="D1842" s="137">
        <f>COUNTIFS(Severity,$B1842,Status,"&lt;&gt;Suspend",Status,"&lt;&gt;Assigned",Status,"&lt;&gt;Open",Status,"&lt;&gt;Hold",ResolvedDate,"&gt;="&amp;$C$1,ResolvedDate,"&lt;="&amp;$F$1)</f>
        <v/>
      </c>
      <c r="E1842" s="137">
        <f>COUNTIFS(Severity,$B1842,SLA_Breach,"&lt;&gt;Yes",Status,"&lt;&gt;Suspend",Status,"&lt;&gt;Assigned",Status,"&lt;&gt;Open",Status,"&lt;&gt;Hold&gt;",ResolvedDate,"&gt;="&amp;$C$1,ResolvedDate,"&lt;="&amp;$F$1)</f>
        <v/>
      </c>
      <c r="F1842" s="137">
        <f>COUNTIFS(Severity,$B1842,SLA_Breach,"Yes",Status,"&lt;&gt;Suspend",Status,"&lt;&gt;Assigned",Status,"&lt;&gt;Open",Status,"&lt;&gt;Hold&gt;",ResolvedDate,"&gt;="&amp;$C$1,ResolvedDate,"&lt;="&amp;$F$1)</f>
        <v/>
      </c>
      <c r="G1842" s="137">
        <f>COUNTIFS(Severity,$B1842,AssignedDate,"&gt;=01/01/2017 12:00:00 AM",AssignedDate,"&lt;="&amp;$F$1)</f>
        <v/>
      </c>
      <c r="H1842" s="177" t="n"/>
      <c r="L1842" s="57" t="n">
        <v>0</v>
      </c>
      <c r="M1842" s="57" t="n"/>
    </row>
    <row r="1843" spans="1:13">
      <c r="A1843" s="137" t="n">
        <v>1</v>
      </c>
      <c r="B1843" s="100" t="s">
        <v>525</v>
      </c>
      <c r="C1843" s="137">
        <f>COUNTIFS(Severity,$B1843,AssignedDate,"&gt;="&amp;$C$1,AssignedDate,"&lt;="&amp;$F$1)</f>
        <v/>
      </c>
      <c r="D1843" s="137">
        <f>COUNTIFS(Severity,$B1843,Status,"&lt;&gt;Suspend",Status,"&lt;&gt;Assigned",Status,"&lt;&gt;Open",Status,"&lt;&gt;Hold",ResolvedDate,"&gt;="&amp;$C$1,ResolvedDate,"&lt;="&amp;$F$1)</f>
        <v/>
      </c>
      <c r="E1843" s="137">
        <f>COUNTIFS(Severity,$B1843,SLA_Breach,"&lt;&gt;Yes",Status,"&lt;&gt;Suspend",Status,"&lt;&gt;Assigned",Status,"&lt;&gt;Open",Status,"&lt;&gt;Hold&gt;",ResolvedDate,"&gt;="&amp;$C$1,ResolvedDate,"&lt;="&amp;$F$1)</f>
        <v/>
      </c>
      <c r="F1843" s="137">
        <f>COUNTIFS(Severity,$B1843,SLA_Breach,"Yes",Status,"&lt;&gt;Suspend",Status,"&lt;&gt;Assigned",Status,"&lt;&gt;Open",Status,"&lt;&gt;Hold&gt;",ResolvedDate,"&gt;="&amp;$C$1,ResolvedDate,"&lt;="&amp;$F$1)</f>
        <v/>
      </c>
      <c r="G1843" s="137">
        <f>COUNTIFS(Severity,$B1843,AssignedDate,"&gt;=01/01/2017 12:00:00 AM",AssignedDate,"&lt;="&amp;$F$1)</f>
        <v/>
      </c>
      <c r="H1843" s="177" t="n"/>
      <c r="L1843" s="57" t="n">
        <v>0</v>
      </c>
      <c r="M1843" s="57" t="n"/>
    </row>
    <row r="1844" spans="1:13">
      <c r="A1844" s="137" t="n">
        <v>1</v>
      </c>
      <c r="B1844" s="100" t="s">
        <v>525</v>
      </c>
      <c r="C1844" s="137">
        <f>COUNTIFS(Severity,$B1844,AssignedDate,"&gt;="&amp;$C$1,AssignedDate,"&lt;="&amp;$F$1)</f>
        <v/>
      </c>
      <c r="D1844" s="137">
        <f>COUNTIFS(Severity,$B1844,Status,"&lt;&gt;Suspend",Status,"&lt;&gt;Assigned",Status,"&lt;&gt;Open",Status,"&lt;&gt;Hold",ResolvedDate,"&gt;="&amp;$C$1,ResolvedDate,"&lt;="&amp;$F$1)</f>
        <v/>
      </c>
      <c r="E1844" s="137">
        <f>COUNTIFS(Severity,$B1844,SLA_Breach,"&lt;&gt;Yes",Status,"&lt;&gt;Suspend",Status,"&lt;&gt;Assigned",Status,"&lt;&gt;Open",Status,"&lt;&gt;Hold&gt;",ResolvedDate,"&gt;="&amp;$C$1,ResolvedDate,"&lt;="&amp;$F$1)</f>
        <v/>
      </c>
      <c r="F1844" s="137">
        <f>COUNTIFS(Severity,$B1844,SLA_Breach,"Yes",Status,"&lt;&gt;Suspend",Status,"&lt;&gt;Assigned",Status,"&lt;&gt;Open",Status,"&lt;&gt;Hold&gt;",ResolvedDate,"&gt;="&amp;$C$1,ResolvedDate,"&lt;="&amp;$F$1)</f>
        <v/>
      </c>
      <c r="G1844" s="137">
        <f>COUNTIFS(Severity,$B1844,AssignedDate,"&gt;=01/01/2017 12:00:00 AM",AssignedDate,"&lt;="&amp;$F$1)</f>
        <v/>
      </c>
      <c r="H1844" s="177" t="n"/>
      <c r="L1844" s="57" t="n">
        <v>0</v>
      </c>
      <c r="M1844" s="57" t="n"/>
    </row>
    <row r="1845" spans="1:13">
      <c r="A1845" s="137" t="n">
        <v>1</v>
      </c>
      <c r="B1845" s="100" t="s">
        <v>525</v>
      </c>
      <c r="C1845" s="137">
        <f>COUNTIFS(Severity,$B1845,AssignedDate,"&gt;="&amp;$C$1,AssignedDate,"&lt;="&amp;$F$1)</f>
        <v/>
      </c>
      <c r="D1845" s="137">
        <f>COUNTIFS(Severity,$B1845,Status,"&lt;&gt;Suspend",Status,"&lt;&gt;Assigned",Status,"&lt;&gt;Open",Status,"&lt;&gt;Hold",ResolvedDate,"&gt;="&amp;$C$1,ResolvedDate,"&lt;="&amp;$F$1)</f>
        <v/>
      </c>
      <c r="E1845" s="137">
        <f>COUNTIFS(Severity,$B1845,SLA_Breach,"&lt;&gt;Yes",Status,"&lt;&gt;Suspend",Status,"&lt;&gt;Assigned",Status,"&lt;&gt;Open",Status,"&lt;&gt;Hold&gt;",ResolvedDate,"&gt;="&amp;$C$1,ResolvedDate,"&lt;="&amp;$F$1)</f>
        <v/>
      </c>
      <c r="F1845" s="137">
        <f>COUNTIFS(Severity,$B1845,SLA_Breach,"Yes",Status,"&lt;&gt;Suspend",Status,"&lt;&gt;Assigned",Status,"&lt;&gt;Open",Status,"&lt;&gt;Hold&gt;",ResolvedDate,"&gt;="&amp;$C$1,ResolvedDate,"&lt;="&amp;$F$1)</f>
        <v/>
      </c>
      <c r="G1845" s="137">
        <f>COUNTIFS(Severity,$B1845,AssignedDate,"&gt;=01/01/2017 12:00:00 AM",AssignedDate,"&lt;="&amp;$F$1)</f>
        <v/>
      </c>
      <c r="H1845" s="177" t="n"/>
      <c r="L1845" s="57" t="n">
        <v>0</v>
      </c>
      <c r="M1845" s="57" t="n"/>
    </row>
    <row r="1846" spans="1:13">
      <c r="A1846" s="137" t="n">
        <v>1</v>
      </c>
      <c r="B1846" s="100" t="s">
        <v>525</v>
      </c>
      <c r="C1846" s="137">
        <f>COUNTIFS(Severity,$B1846,AssignedDate,"&gt;="&amp;$C$1,AssignedDate,"&lt;="&amp;$F$1)</f>
        <v/>
      </c>
      <c r="D1846" s="137">
        <f>COUNTIFS(Severity,$B1846,Status,"&lt;&gt;Suspend",Status,"&lt;&gt;Assigned",Status,"&lt;&gt;Open",Status,"&lt;&gt;Hold",ResolvedDate,"&gt;="&amp;$C$1,ResolvedDate,"&lt;="&amp;$F$1)</f>
        <v/>
      </c>
      <c r="E1846" s="137">
        <f>COUNTIFS(Severity,$B1846,SLA_Breach,"&lt;&gt;Yes",Status,"&lt;&gt;Suspend",Status,"&lt;&gt;Assigned",Status,"&lt;&gt;Open",Status,"&lt;&gt;Hold&gt;",ResolvedDate,"&gt;="&amp;$C$1,ResolvedDate,"&lt;="&amp;$F$1)</f>
        <v/>
      </c>
      <c r="F1846" s="137">
        <f>COUNTIFS(Severity,$B1846,SLA_Breach,"Yes",Status,"&lt;&gt;Suspend",Status,"&lt;&gt;Assigned",Status,"&lt;&gt;Open",Status,"&lt;&gt;Hold&gt;",ResolvedDate,"&gt;="&amp;$C$1,ResolvedDate,"&lt;="&amp;$F$1)</f>
        <v/>
      </c>
      <c r="G1846" s="137">
        <f>COUNTIFS(Severity,$B1846,AssignedDate,"&gt;=01/01/2017 12:00:00 AM",AssignedDate,"&lt;="&amp;$F$1)</f>
        <v/>
      </c>
      <c r="H1846" s="177" t="n"/>
      <c r="L1846" s="57" t="n">
        <v>0</v>
      </c>
      <c r="M1846" s="57" t="n"/>
    </row>
    <row r="1847" spans="1:13">
      <c r="A1847" s="137" t="n">
        <v>1</v>
      </c>
      <c r="B1847" s="100" t="s">
        <v>525</v>
      </c>
      <c r="C1847" s="137">
        <f>COUNTIFS(Severity,$B1847,AssignedDate,"&gt;="&amp;$C$1,AssignedDate,"&lt;="&amp;$F$1)</f>
        <v/>
      </c>
      <c r="D1847" s="137">
        <f>COUNTIFS(Severity,$B1847,Status,"&lt;&gt;Suspend",Status,"&lt;&gt;Assigned",Status,"&lt;&gt;Open",Status,"&lt;&gt;Hold",ResolvedDate,"&gt;="&amp;$C$1,ResolvedDate,"&lt;="&amp;$F$1)</f>
        <v/>
      </c>
      <c r="E1847" s="137">
        <f>COUNTIFS(Severity,$B1847,SLA_Breach,"&lt;&gt;Yes",Status,"&lt;&gt;Suspend",Status,"&lt;&gt;Assigned",Status,"&lt;&gt;Open",Status,"&lt;&gt;Hold&gt;",ResolvedDate,"&gt;="&amp;$C$1,ResolvedDate,"&lt;="&amp;$F$1)</f>
        <v/>
      </c>
      <c r="F1847" s="137">
        <f>COUNTIFS(Severity,$B1847,SLA_Breach,"Yes",Status,"&lt;&gt;Suspend",Status,"&lt;&gt;Assigned",Status,"&lt;&gt;Open",Status,"&lt;&gt;Hold&gt;",ResolvedDate,"&gt;="&amp;$C$1,ResolvedDate,"&lt;="&amp;$F$1)</f>
        <v/>
      </c>
      <c r="G1847" s="137">
        <f>COUNTIFS(Severity,$B1847,AssignedDate,"&gt;=01/01/2017 12:00:00 AM",AssignedDate,"&lt;="&amp;$F$1)</f>
        <v/>
      </c>
      <c r="H1847" s="177" t="n"/>
      <c r="L1847" s="57" t="n">
        <v>0</v>
      </c>
      <c r="M1847" s="57" t="n"/>
    </row>
    <row r="1848" spans="1:13">
      <c r="A1848" s="137" t="n">
        <v>1</v>
      </c>
      <c r="B1848" s="100" t="s">
        <v>525</v>
      </c>
      <c r="C1848" s="137">
        <f>COUNTIFS(Severity,$B1848,AssignedDate,"&gt;="&amp;$C$1,AssignedDate,"&lt;="&amp;$F$1)</f>
        <v/>
      </c>
      <c r="D1848" s="137">
        <f>COUNTIFS(Severity,$B1848,Status,"&lt;&gt;Suspend",Status,"&lt;&gt;Assigned",Status,"&lt;&gt;Open",Status,"&lt;&gt;Hold",ResolvedDate,"&gt;="&amp;$C$1,ResolvedDate,"&lt;="&amp;$F$1)</f>
        <v/>
      </c>
      <c r="E1848" s="137">
        <f>COUNTIFS(Severity,$B1848,SLA_Breach,"&lt;&gt;Yes",Status,"&lt;&gt;Suspend",Status,"&lt;&gt;Assigned",Status,"&lt;&gt;Open",Status,"&lt;&gt;Hold&gt;",ResolvedDate,"&gt;="&amp;$C$1,ResolvedDate,"&lt;="&amp;$F$1)</f>
        <v/>
      </c>
      <c r="F1848" s="137">
        <f>COUNTIFS(Severity,$B1848,SLA_Breach,"Yes",Status,"&lt;&gt;Suspend",Status,"&lt;&gt;Assigned",Status,"&lt;&gt;Open",Status,"&lt;&gt;Hold&gt;",ResolvedDate,"&gt;="&amp;$C$1,ResolvedDate,"&lt;="&amp;$F$1)</f>
        <v/>
      </c>
      <c r="G1848" s="137">
        <f>COUNTIFS(Severity,$B1848,AssignedDate,"&gt;=01/01/2017 12:00:00 AM",AssignedDate,"&lt;="&amp;$F$1)</f>
        <v/>
      </c>
      <c r="H1848" s="177" t="n"/>
      <c r="L1848" s="57" t="n">
        <v>0</v>
      </c>
      <c r="M1848" s="57" t="n"/>
    </row>
    <row r="1849" spans="1:13">
      <c r="A1849" s="137" t="n">
        <v>1</v>
      </c>
      <c r="B1849" s="100" t="s">
        <v>525</v>
      </c>
      <c r="C1849" s="137">
        <f>COUNTIFS(Severity,$B1849,AssignedDate,"&gt;="&amp;$C$1,AssignedDate,"&lt;="&amp;$F$1)</f>
        <v/>
      </c>
      <c r="D1849" s="137">
        <f>COUNTIFS(Severity,$B1849,Status,"&lt;&gt;Suspend",Status,"&lt;&gt;Assigned",Status,"&lt;&gt;Open",Status,"&lt;&gt;Hold",ResolvedDate,"&gt;="&amp;$C$1,ResolvedDate,"&lt;="&amp;$F$1)</f>
        <v/>
      </c>
      <c r="E1849" s="137">
        <f>COUNTIFS(Severity,$B1849,SLA_Breach,"&lt;&gt;Yes",Status,"&lt;&gt;Suspend",Status,"&lt;&gt;Assigned",Status,"&lt;&gt;Open",Status,"&lt;&gt;Hold&gt;",ResolvedDate,"&gt;="&amp;$C$1,ResolvedDate,"&lt;="&amp;$F$1)</f>
        <v/>
      </c>
      <c r="F1849" s="137">
        <f>COUNTIFS(Severity,$B1849,SLA_Breach,"Yes",Status,"&lt;&gt;Suspend",Status,"&lt;&gt;Assigned",Status,"&lt;&gt;Open",Status,"&lt;&gt;Hold&gt;",ResolvedDate,"&gt;="&amp;$C$1,ResolvedDate,"&lt;="&amp;$F$1)</f>
        <v/>
      </c>
      <c r="G1849" s="137">
        <f>COUNTIFS(Severity,$B1849,AssignedDate,"&gt;=01/01/2017 12:00:00 AM",AssignedDate,"&lt;="&amp;$F$1)</f>
        <v/>
      </c>
      <c r="H1849" s="177" t="n"/>
      <c r="L1849" s="57" t="n">
        <v>0</v>
      </c>
      <c r="M1849" s="57" t="n"/>
    </row>
    <row r="1850" spans="1:13">
      <c r="A1850" s="137" t="n">
        <v>1</v>
      </c>
      <c r="B1850" s="100" t="s">
        <v>525</v>
      </c>
      <c r="C1850" s="137">
        <f>COUNTIFS(Severity,$B1850,AssignedDate,"&gt;="&amp;$C$1,AssignedDate,"&lt;="&amp;$F$1)</f>
        <v/>
      </c>
      <c r="D1850" s="137">
        <f>COUNTIFS(Severity,$B1850,Status,"&lt;&gt;Suspend",Status,"&lt;&gt;Assigned",Status,"&lt;&gt;Open",Status,"&lt;&gt;Hold",ResolvedDate,"&gt;="&amp;$C$1,ResolvedDate,"&lt;="&amp;$F$1)</f>
        <v/>
      </c>
      <c r="E1850" s="137">
        <f>COUNTIFS(Severity,$B1850,SLA_Breach,"&lt;&gt;Yes",Status,"&lt;&gt;Suspend",Status,"&lt;&gt;Assigned",Status,"&lt;&gt;Open",Status,"&lt;&gt;Hold&gt;",ResolvedDate,"&gt;="&amp;$C$1,ResolvedDate,"&lt;="&amp;$F$1)</f>
        <v/>
      </c>
      <c r="F1850" s="137">
        <f>COUNTIFS(Severity,$B1850,SLA_Breach,"Yes",Status,"&lt;&gt;Suspend",Status,"&lt;&gt;Assigned",Status,"&lt;&gt;Open",Status,"&lt;&gt;Hold&gt;",ResolvedDate,"&gt;="&amp;$C$1,ResolvedDate,"&lt;="&amp;$F$1)</f>
        <v/>
      </c>
      <c r="G1850" s="137">
        <f>COUNTIFS(Severity,$B1850,AssignedDate,"&gt;=01/01/2017 12:00:00 AM",AssignedDate,"&lt;="&amp;$F$1)</f>
        <v/>
      </c>
      <c r="H1850" s="177" t="n"/>
      <c r="L1850" s="57" t="n">
        <v>0</v>
      </c>
      <c r="M1850" s="57" t="n"/>
    </row>
    <row r="1851" spans="1:13">
      <c r="A1851" s="137" t="n">
        <v>1</v>
      </c>
      <c r="B1851" s="100" t="s">
        <v>525</v>
      </c>
      <c r="C1851" s="137">
        <f>COUNTIFS(Severity,$B1851,AssignedDate,"&gt;="&amp;$C$1,AssignedDate,"&lt;="&amp;$F$1)</f>
        <v/>
      </c>
      <c r="D1851" s="137">
        <f>COUNTIFS(Severity,$B1851,Status,"&lt;&gt;Suspend",Status,"&lt;&gt;Assigned",Status,"&lt;&gt;Open",Status,"&lt;&gt;Hold",ResolvedDate,"&gt;="&amp;$C$1,ResolvedDate,"&lt;="&amp;$F$1)</f>
        <v/>
      </c>
      <c r="E1851" s="137">
        <f>COUNTIFS(Severity,$B1851,SLA_Breach,"&lt;&gt;Yes",Status,"&lt;&gt;Suspend",Status,"&lt;&gt;Assigned",Status,"&lt;&gt;Open",Status,"&lt;&gt;Hold&gt;",ResolvedDate,"&gt;="&amp;$C$1,ResolvedDate,"&lt;="&amp;$F$1)</f>
        <v/>
      </c>
      <c r="F1851" s="137">
        <f>COUNTIFS(Severity,$B1851,SLA_Breach,"Yes",Status,"&lt;&gt;Suspend",Status,"&lt;&gt;Assigned",Status,"&lt;&gt;Open",Status,"&lt;&gt;Hold&gt;",ResolvedDate,"&gt;="&amp;$C$1,ResolvedDate,"&lt;="&amp;$F$1)</f>
        <v/>
      </c>
      <c r="G1851" s="137">
        <f>COUNTIFS(Severity,$B1851,AssignedDate,"&gt;=01/01/2017 12:00:00 AM",AssignedDate,"&lt;="&amp;$F$1)</f>
        <v/>
      </c>
      <c r="H1851" s="177" t="n"/>
      <c r="L1851" s="57" t="n">
        <v>0</v>
      </c>
      <c r="M1851" s="57" t="n"/>
    </row>
    <row r="1852" spans="1:13">
      <c r="A1852" s="137" t="n">
        <v>1</v>
      </c>
      <c r="B1852" s="100" t="s">
        <v>525</v>
      </c>
      <c r="C1852" s="137">
        <f>COUNTIFS(Severity,$B1852,AssignedDate,"&gt;="&amp;$C$1,AssignedDate,"&lt;="&amp;$F$1)</f>
        <v/>
      </c>
      <c r="D1852" s="137">
        <f>COUNTIFS(Severity,$B1852,Status,"&lt;&gt;Suspend",Status,"&lt;&gt;Assigned",Status,"&lt;&gt;Open",Status,"&lt;&gt;Hold",ResolvedDate,"&gt;="&amp;$C$1,ResolvedDate,"&lt;="&amp;$F$1)</f>
        <v/>
      </c>
      <c r="E1852" s="137">
        <f>COUNTIFS(Severity,$B1852,SLA_Breach,"&lt;&gt;Yes",Status,"&lt;&gt;Suspend",Status,"&lt;&gt;Assigned",Status,"&lt;&gt;Open",Status,"&lt;&gt;Hold&gt;",ResolvedDate,"&gt;="&amp;$C$1,ResolvedDate,"&lt;="&amp;$F$1)</f>
        <v/>
      </c>
      <c r="F1852" s="137">
        <f>COUNTIFS(Severity,$B1852,SLA_Breach,"Yes",Status,"&lt;&gt;Suspend",Status,"&lt;&gt;Assigned",Status,"&lt;&gt;Open",Status,"&lt;&gt;Hold&gt;",ResolvedDate,"&gt;="&amp;$C$1,ResolvedDate,"&lt;="&amp;$F$1)</f>
        <v/>
      </c>
      <c r="G1852" s="137">
        <f>COUNTIFS(Severity,$B1852,AssignedDate,"&gt;=01/01/2017 12:00:00 AM",AssignedDate,"&lt;="&amp;$F$1)</f>
        <v/>
      </c>
      <c r="H1852" s="177" t="n"/>
      <c r="L1852" s="57" t="n">
        <v>0</v>
      </c>
      <c r="M1852" s="57" t="n"/>
    </row>
    <row r="1853" spans="1:13">
      <c r="A1853" s="137" t="n">
        <v>1</v>
      </c>
      <c r="B1853" s="100" t="s">
        <v>525</v>
      </c>
      <c r="C1853" s="137">
        <f>COUNTIFS(Severity,$B1853,AssignedDate,"&gt;="&amp;$C$1,AssignedDate,"&lt;="&amp;$F$1)</f>
        <v/>
      </c>
      <c r="D1853" s="137">
        <f>COUNTIFS(Severity,$B1853,Status,"&lt;&gt;Suspend",Status,"&lt;&gt;Assigned",Status,"&lt;&gt;Open",Status,"&lt;&gt;Hold",ResolvedDate,"&gt;="&amp;$C$1,ResolvedDate,"&lt;="&amp;$F$1)</f>
        <v/>
      </c>
      <c r="E1853" s="137">
        <f>COUNTIFS(Severity,$B1853,SLA_Breach,"&lt;&gt;Yes",Status,"&lt;&gt;Suspend",Status,"&lt;&gt;Assigned",Status,"&lt;&gt;Open",Status,"&lt;&gt;Hold&gt;",ResolvedDate,"&gt;="&amp;$C$1,ResolvedDate,"&lt;="&amp;$F$1)</f>
        <v/>
      </c>
      <c r="F1853" s="137">
        <f>COUNTIFS(Severity,$B1853,SLA_Breach,"Yes",Status,"&lt;&gt;Suspend",Status,"&lt;&gt;Assigned",Status,"&lt;&gt;Open",Status,"&lt;&gt;Hold&gt;",ResolvedDate,"&gt;="&amp;$C$1,ResolvedDate,"&lt;="&amp;$F$1)</f>
        <v/>
      </c>
      <c r="G1853" s="137">
        <f>COUNTIFS(Severity,$B1853,AssignedDate,"&gt;=01/01/2017 12:00:00 AM",AssignedDate,"&lt;="&amp;$F$1)</f>
        <v/>
      </c>
      <c r="H1853" s="177" t="n"/>
      <c r="L1853" s="57" t="n">
        <v>0</v>
      </c>
      <c r="M1853" s="57" t="n"/>
    </row>
    <row r="1854" spans="1:13">
      <c r="A1854" s="137" t="n">
        <v>1</v>
      </c>
      <c r="B1854" s="100" t="s">
        <v>525</v>
      </c>
      <c r="C1854" s="137">
        <f>COUNTIFS(Severity,$B1854,AssignedDate,"&gt;="&amp;$C$1,AssignedDate,"&lt;="&amp;$F$1)</f>
        <v/>
      </c>
      <c r="D1854" s="137">
        <f>COUNTIFS(Severity,$B1854,Status,"&lt;&gt;Suspend",Status,"&lt;&gt;Assigned",Status,"&lt;&gt;Open",Status,"&lt;&gt;Hold",ResolvedDate,"&gt;="&amp;$C$1,ResolvedDate,"&lt;="&amp;$F$1)</f>
        <v/>
      </c>
      <c r="E1854" s="137">
        <f>COUNTIFS(Severity,$B1854,SLA_Breach,"&lt;&gt;Yes",Status,"&lt;&gt;Suspend",Status,"&lt;&gt;Assigned",Status,"&lt;&gt;Open",Status,"&lt;&gt;Hold&gt;",ResolvedDate,"&gt;="&amp;$C$1,ResolvedDate,"&lt;="&amp;$F$1)</f>
        <v/>
      </c>
      <c r="F1854" s="137">
        <f>COUNTIFS(Severity,$B1854,SLA_Breach,"Yes",Status,"&lt;&gt;Suspend",Status,"&lt;&gt;Assigned",Status,"&lt;&gt;Open",Status,"&lt;&gt;Hold&gt;",ResolvedDate,"&gt;="&amp;$C$1,ResolvedDate,"&lt;="&amp;$F$1)</f>
        <v/>
      </c>
      <c r="G1854" s="137">
        <f>COUNTIFS(Severity,$B1854,AssignedDate,"&gt;=01/01/2017 12:00:00 AM",AssignedDate,"&lt;="&amp;$F$1)</f>
        <v/>
      </c>
      <c r="H1854" s="177" t="n"/>
      <c r="L1854" s="57" t="n">
        <v>0</v>
      </c>
      <c r="M1854" s="57" t="n"/>
    </row>
    <row r="1855" spans="1:13">
      <c r="A1855" s="137" t="n">
        <v>1</v>
      </c>
      <c r="B1855" s="100" t="s">
        <v>525</v>
      </c>
      <c r="C1855" s="137">
        <f>COUNTIFS(Severity,$B1855,AssignedDate,"&gt;="&amp;$C$1,AssignedDate,"&lt;="&amp;$F$1)</f>
        <v/>
      </c>
      <c r="D1855" s="137">
        <f>COUNTIFS(Severity,$B1855,Status,"&lt;&gt;Suspend",Status,"&lt;&gt;Assigned",Status,"&lt;&gt;Open",Status,"&lt;&gt;Hold",ResolvedDate,"&gt;="&amp;$C$1,ResolvedDate,"&lt;="&amp;$F$1)</f>
        <v/>
      </c>
      <c r="E1855" s="137">
        <f>COUNTIFS(Severity,$B1855,SLA_Breach,"&lt;&gt;Yes",Status,"&lt;&gt;Suspend",Status,"&lt;&gt;Assigned",Status,"&lt;&gt;Open",Status,"&lt;&gt;Hold&gt;",ResolvedDate,"&gt;="&amp;$C$1,ResolvedDate,"&lt;="&amp;$F$1)</f>
        <v/>
      </c>
      <c r="F1855" s="137">
        <f>COUNTIFS(Severity,$B1855,SLA_Breach,"Yes",Status,"&lt;&gt;Suspend",Status,"&lt;&gt;Assigned",Status,"&lt;&gt;Open",Status,"&lt;&gt;Hold&gt;",ResolvedDate,"&gt;="&amp;$C$1,ResolvedDate,"&lt;="&amp;$F$1)</f>
        <v/>
      </c>
      <c r="G1855" s="137">
        <f>COUNTIFS(Severity,$B1855,AssignedDate,"&gt;=01/01/2017 12:00:00 AM",AssignedDate,"&lt;="&amp;$F$1)</f>
        <v/>
      </c>
      <c r="H1855" s="177" t="n"/>
      <c r="L1855" s="57" t="n">
        <v>0</v>
      </c>
      <c r="M1855" s="57" t="n"/>
    </row>
    <row r="1856" spans="1:13">
      <c r="A1856" s="137" t="n">
        <v>1</v>
      </c>
      <c r="B1856" s="100" t="s">
        <v>525</v>
      </c>
      <c r="C1856" s="137">
        <f>COUNTIFS(Severity,$B1856,AssignedDate,"&gt;="&amp;$C$1,AssignedDate,"&lt;="&amp;$F$1)</f>
        <v/>
      </c>
      <c r="D1856" s="137">
        <f>COUNTIFS(Severity,$B1856,Status,"&lt;&gt;Suspend",Status,"&lt;&gt;Assigned",Status,"&lt;&gt;Open",Status,"&lt;&gt;Hold",ResolvedDate,"&gt;="&amp;$C$1,ResolvedDate,"&lt;="&amp;$F$1)</f>
        <v/>
      </c>
      <c r="E1856" s="137">
        <f>COUNTIFS(Severity,$B1856,SLA_Breach,"&lt;&gt;Yes",Status,"&lt;&gt;Suspend",Status,"&lt;&gt;Assigned",Status,"&lt;&gt;Open",Status,"&lt;&gt;Hold&gt;",ResolvedDate,"&gt;="&amp;$C$1,ResolvedDate,"&lt;="&amp;$F$1)</f>
        <v/>
      </c>
      <c r="F1856" s="137">
        <f>COUNTIFS(Severity,$B1856,SLA_Breach,"Yes",Status,"&lt;&gt;Suspend",Status,"&lt;&gt;Assigned",Status,"&lt;&gt;Open",Status,"&lt;&gt;Hold&gt;",ResolvedDate,"&gt;="&amp;$C$1,ResolvedDate,"&lt;="&amp;$F$1)</f>
        <v/>
      </c>
      <c r="G1856" s="137">
        <f>COUNTIFS(Severity,$B1856,AssignedDate,"&gt;=01/01/2017 12:00:00 AM",AssignedDate,"&lt;="&amp;$F$1)</f>
        <v/>
      </c>
      <c r="H1856" s="177" t="n"/>
      <c r="L1856" s="57" t="n">
        <v>0</v>
      </c>
      <c r="M1856" s="57" t="n"/>
    </row>
    <row r="1857" spans="1:13">
      <c r="A1857" s="137" t="n">
        <v>1</v>
      </c>
      <c r="B1857" s="100" t="s">
        <v>525</v>
      </c>
      <c r="C1857" s="137">
        <f>COUNTIFS(Severity,$B1857,AssignedDate,"&gt;="&amp;$C$1,AssignedDate,"&lt;="&amp;$F$1)</f>
        <v/>
      </c>
      <c r="D1857" s="137">
        <f>COUNTIFS(Severity,$B1857,Status,"&lt;&gt;Suspend",Status,"&lt;&gt;Assigned",Status,"&lt;&gt;Open",Status,"&lt;&gt;Hold",ResolvedDate,"&gt;="&amp;$C$1,ResolvedDate,"&lt;="&amp;$F$1)</f>
        <v/>
      </c>
      <c r="E1857" s="137">
        <f>COUNTIFS(Severity,$B1857,SLA_Breach,"&lt;&gt;Yes",Status,"&lt;&gt;Suspend",Status,"&lt;&gt;Assigned",Status,"&lt;&gt;Open",Status,"&lt;&gt;Hold&gt;",ResolvedDate,"&gt;="&amp;$C$1,ResolvedDate,"&lt;="&amp;$F$1)</f>
        <v/>
      </c>
      <c r="F1857" s="137">
        <f>COUNTIFS(Severity,$B1857,SLA_Breach,"Yes",Status,"&lt;&gt;Suspend",Status,"&lt;&gt;Assigned",Status,"&lt;&gt;Open",Status,"&lt;&gt;Hold&gt;",ResolvedDate,"&gt;="&amp;$C$1,ResolvedDate,"&lt;="&amp;$F$1)</f>
        <v/>
      </c>
      <c r="G1857" s="137">
        <f>COUNTIFS(Severity,$B1857,AssignedDate,"&gt;=01/01/2017 12:00:00 AM",AssignedDate,"&lt;="&amp;$F$1)</f>
        <v/>
      </c>
      <c r="H1857" s="177" t="n"/>
      <c r="L1857" s="57" t="n">
        <v>0</v>
      </c>
      <c r="M1857" s="57" t="n"/>
    </row>
    <row r="1858" spans="1:13">
      <c r="A1858" s="137" t="n">
        <v>1</v>
      </c>
      <c r="B1858" s="100" t="s">
        <v>525</v>
      </c>
      <c r="C1858" s="137">
        <f>COUNTIFS(Severity,$B1858,AssignedDate,"&gt;="&amp;$C$1,AssignedDate,"&lt;="&amp;$F$1)</f>
        <v/>
      </c>
      <c r="D1858" s="137">
        <f>COUNTIFS(Severity,$B1858,Status,"&lt;&gt;Suspend",Status,"&lt;&gt;Assigned",Status,"&lt;&gt;Open",Status,"&lt;&gt;Hold",ResolvedDate,"&gt;="&amp;$C$1,ResolvedDate,"&lt;="&amp;$F$1)</f>
        <v/>
      </c>
      <c r="E1858" s="137">
        <f>COUNTIFS(Severity,$B1858,SLA_Breach,"&lt;&gt;Yes",Status,"&lt;&gt;Suspend",Status,"&lt;&gt;Assigned",Status,"&lt;&gt;Open",Status,"&lt;&gt;Hold&gt;",ResolvedDate,"&gt;="&amp;$C$1,ResolvedDate,"&lt;="&amp;$F$1)</f>
        <v/>
      </c>
      <c r="F1858" s="137">
        <f>COUNTIFS(Severity,$B1858,SLA_Breach,"Yes",Status,"&lt;&gt;Suspend",Status,"&lt;&gt;Assigned",Status,"&lt;&gt;Open",Status,"&lt;&gt;Hold&gt;",ResolvedDate,"&gt;="&amp;$C$1,ResolvedDate,"&lt;="&amp;$F$1)</f>
        <v/>
      </c>
      <c r="G1858" s="137">
        <f>COUNTIFS(Severity,$B1858,AssignedDate,"&gt;=01/01/2017 12:00:00 AM",AssignedDate,"&lt;="&amp;$F$1)</f>
        <v/>
      </c>
      <c r="H1858" s="177" t="n"/>
      <c r="L1858" s="57" t="n">
        <v>0</v>
      </c>
      <c r="M1858" s="57" t="n"/>
    </row>
    <row r="1859" spans="1:13">
      <c r="A1859" s="137" t="n">
        <v>1</v>
      </c>
      <c r="B1859" s="100" t="s">
        <v>525</v>
      </c>
      <c r="C1859" s="137">
        <f>COUNTIFS(Severity,$B1859,AssignedDate,"&gt;="&amp;$C$1,AssignedDate,"&lt;="&amp;$F$1)</f>
        <v/>
      </c>
      <c r="D1859" s="137">
        <f>COUNTIFS(Severity,$B1859,Status,"&lt;&gt;Suspend",Status,"&lt;&gt;Assigned",Status,"&lt;&gt;Open",Status,"&lt;&gt;Hold",ResolvedDate,"&gt;="&amp;$C$1,ResolvedDate,"&lt;="&amp;$F$1)</f>
        <v/>
      </c>
      <c r="E1859" s="137">
        <f>COUNTIFS(Severity,$B1859,SLA_Breach,"&lt;&gt;Yes",Status,"&lt;&gt;Suspend",Status,"&lt;&gt;Assigned",Status,"&lt;&gt;Open",Status,"&lt;&gt;Hold&gt;",ResolvedDate,"&gt;="&amp;$C$1,ResolvedDate,"&lt;="&amp;$F$1)</f>
        <v/>
      </c>
      <c r="F1859" s="137">
        <f>COUNTIFS(Severity,$B1859,SLA_Breach,"Yes",Status,"&lt;&gt;Suspend",Status,"&lt;&gt;Assigned",Status,"&lt;&gt;Open",Status,"&lt;&gt;Hold&gt;",ResolvedDate,"&gt;="&amp;$C$1,ResolvedDate,"&lt;="&amp;$F$1)</f>
        <v/>
      </c>
      <c r="G1859" s="137">
        <f>COUNTIFS(Severity,$B1859,AssignedDate,"&gt;=01/01/2017 12:00:00 AM",AssignedDate,"&lt;="&amp;$F$1)</f>
        <v/>
      </c>
      <c r="H1859" s="177" t="n"/>
      <c r="L1859" s="57" t="n">
        <v>0</v>
      </c>
      <c r="M1859" s="57" t="n"/>
    </row>
    <row r="1860" spans="1:13">
      <c r="A1860" s="137" t="n">
        <v>1</v>
      </c>
      <c r="B1860" s="100" t="s">
        <v>525</v>
      </c>
      <c r="C1860" s="137">
        <f>COUNTIFS(Severity,$B1860,AssignedDate,"&gt;="&amp;$C$1,AssignedDate,"&lt;="&amp;$F$1)</f>
        <v/>
      </c>
      <c r="D1860" s="137">
        <f>COUNTIFS(Severity,$B1860,Status,"&lt;&gt;Suspend",Status,"&lt;&gt;Assigned",Status,"&lt;&gt;Open",Status,"&lt;&gt;Hold",ResolvedDate,"&gt;="&amp;$C$1,ResolvedDate,"&lt;="&amp;$F$1)</f>
        <v/>
      </c>
      <c r="E1860" s="137">
        <f>COUNTIFS(Severity,$B1860,SLA_Breach,"&lt;&gt;Yes",Status,"&lt;&gt;Suspend",Status,"&lt;&gt;Assigned",Status,"&lt;&gt;Open",Status,"&lt;&gt;Hold&gt;",ResolvedDate,"&gt;="&amp;$C$1,ResolvedDate,"&lt;="&amp;$F$1)</f>
        <v/>
      </c>
      <c r="F1860" s="137">
        <f>COUNTIFS(Severity,$B1860,SLA_Breach,"Yes",Status,"&lt;&gt;Suspend",Status,"&lt;&gt;Assigned",Status,"&lt;&gt;Open",Status,"&lt;&gt;Hold&gt;",ResolvedDate,"&gt;="&amp;$C$1,ResolvedDate,"&lt;="&amp;$F$1)</f>
        <v/>
      </c>
      <c r="G1860" s="137">
        <f>COUNTIFS(Severity,$B1860,AssignedDate,"&gt;=01/01/2017 12:00:00 AM",AssignedDate,"&lt;="&amp;$F$1)</f>
        <v/>
      </c>
      <c r="H1860" s="177" t="n"/>
      <c r="L1860" s="57" t="n">
        <v>0</v>
      </c>
      <c r="M1860" s="57" t="n"/>
    </row>
    <row r="1861" spans="1:13">
      <c r="A1861" s="137" t="n">
        <v>1</v>
      </c>
      <c r="B1861" s="100" t="s">
        <v>525</v>
      </c>
      <c r="C1861" s="137">
        <f>COUNTIFS(Severity,$B1861,AssignedDate,"&gt;="&amp;$C$1,AssignedDate,"&lt;="&amp;$F$1)</f>
        <v/>
      </c>
      <c r="D1861" s="137">
        <f>COUNTIFS(Severity,$B1861,Status,"&lt;&gt;Suspend",Status,"&lt;&gt;Assigned",Status,"&lt;&gt;Open",Status,"&lt;&gt;Hold",ResolvedDate,"&gt;="&amp;$C$1,ResolvedDate,"&lt;="&amp;$F$1)</f>
        <v/>
      </c>
      <c r="E1861" s="137">
        <f>COUNTIFS(Severity,$B1861,SLA_Breach,"&lt;&gt;Yes",Status,"&lt;&gt;Suspend",Status,"&lt;&gt;Assigned",Status,"&lt;&gt;Open",Status,"&lt;&gt;Hold&gt;",ResolvedDate,"&gt;="&amp;$C$1,ResolvedDate,"&lt;="&amp;$F$1)</f>
        <v/>
      </c>
      <c r="F1861" s="137">
        <f>COUNTIFS(Severity,$B1861,SLA_Breach,"Yes",Status,"&lt;&gt;Suspend",Status,"&lt;&gt;Assigned",Status,"&lt;&gt;Open",Status,"&lt;&gt;Hold&gt;",ResolvedDate,"&gt;="&amp;$C$1,ResolvedDate,"&lt;="&amp;$F$1)</f>
        <v/>
      </c>
      <c r="G1861" s="137">
        <f>COUNTIFS(Severity,$B1861,AssignedDate,"&gt;=01/01/2017 12:00:00 AM",AssignedDate,"&lt;="&amp;$F$1)</f>
        <v/>
      </c>
      <c r="H1861" s="177" t="n"/>
      <c r="L1861" s="57" t="n">
        <v>0</v>
      </c>
      <c r="M1861" s="57" t="n"/>
    </row>
    <row r="1862" spans="1:13">
      <c r="A1862" s="137" t="n">
        <v>1</v>
      </c>
      <c r="B1862" s="100" t="s">
        <v>525</v>
      </c>
      <c r="C1862" s="137">
        <f>COUNTIFS(Severity,$B1862,AssignedDate,"&gt;="&amp;$C$1,AssignedDate,"&lt;="&amp;$F$1)</f>
        <v/>
      </c>
      <c r="D1862" s="137">
        <f>COUNTIFS(Severity,$B1862,Status,"&lt;&gt;Suspend",Status,"&lt;&gt;Assigned",Status,"&lt;&gt;Open",Status,"&lt;&gt;Hold",ResolvedDate,"&gt;="&amp;$C$1,ResolvedDate,"&lt;="&amp;$F$1)</f>
        <v/>
      </c>
      <c r="E1862" s="137">
        <f>COUNTIFS(Severity,$B1862,SLA_Breach,"&lt;&gt;Yes",Status,"&lt;&gt;Suspend",Status,"&lt;&gt;Assigned",Status,"&lt;&gt;Open",Status,"&lt;&gt;Hold&gt;",ResolvedDate,"&gt;="&amp;$C$1,ResolvedDate,"&lt;="&amp;$F$1)</f>
        <v/>
      </c>
      <c r="F1862" s="137">
        <f>COUNTIFS(Severity,$B1862,SLA_Breach,"Yes",Status,"&lt;&gt;Suspend",Status,"&lt;&gt;Assigned",Status,"&lt;&gt;Open",Status,"&lt;&gt;Hold&gt;",ResolvedDate,"&gt;="&amp;$C$1,ResolvedDate,"&lt;="&amp;$F$1)</f>
        <v/>
      </c>
      <c r="G1862" s="137">
        <f>COUNTIFS(Severity,$B1862,AssignedDate,"&gt;=01/01/2017 12:00:00 AM",AssignedDate,"&lt;="&amp;$F$1)</f>
        <v/>
      </c>
      <c r="H1862" s="177" t="n"/>
      <c r="L1862" s="57" t="n">
        <v>0</v>
      </c>
      <c r="M1862" s="57" t="n"/>
    </row>
    <row r="1863" spans="1:13">
      <c r="A1863" s="137" t="n">
        <v>1</v>
      </c>
      <c r="B1863" s="100" t="s">
        <v>525</v>
      </c>
      <c r="C1863" s="137">
        <f>COUNTIFS(Severity,$B1863,AssignedDate,"&gt;="&amp;$C$1,AssignedDate,"&lt;="&amp;$F$1)</f>
        <v/>
      </c>
      <c r="D1863" s="137">
        <f>COUNTIFS(Severity,$B1863,Status,"&lt;&gt;Suspend",Status,"&lt;&gt;Assigned",Status,"&lt;&gt;Open",Status,"&lt;&gt;Hold",ResolvedDate,"&gt;="&amp;$C$1,ResolvedDate,"&lt;="&amp;$F$1)</f>
        <v/>
      </c>
      <c r="E1863" s="137">
        <f>COUNTIFS(Severity,$B1863,SLA_Breach,"&lt;&gt;Yes",Status,"&lt;&gt;Suspend",Status,"&lt;&gt;Assigned",Status,"&lt;&gt;Open",Status,"&lt;&gt;Hold&gt;",ResolvedDate,"&gt;="&amp;$C$1,ResolvedDate,"&lt;="&amp;$F$1)</f>
        <v/>
      </c>
      <c r="F1863" s="137">
        <f>COUNTIFS(Severity,$B1863,SLA_Breach,"Yes",Status,"&lt;&gt;Suspend",Status,"&lt;&gt;Assigned",Status,"&lt;&gt;Open",Status,"&lt;&gt;Hold&gt;",ResolvedDate,"&gt;="&amp;$C$1,ResolvedDate,"&lt;="&amp;$F$1)</f>
        <v/>
      </c>
      <c r="G1863" s="137">
        <f>COUNTIFS(Severity,$B1863,AssignedDate,"&gt;=01/01/2017 12:00:00 AM",AssignedDate,"&lt;="&amp;$F$1)</f>
        <v/>
      </c>
      <c r="H1863" s="177" t="n"/>
      <c r="L1863" s="57" t="n">
        <v>0</v>
      </c>
      <c r="M1863" s="57" t="n"/>
    </row>
    <row r="1864" spans="1:13">
      <c r="A1864" s="137" t="n">
        <v>1</v>
      </c>
      <c r="B1864" s="100" t="s">
        <v>525</v>
      </c>
      <c r="C1864" s="137">
        <f>COUNTIFS(Severity,$B1864,AssignedDate,"&gt;="&amp;$C$1,AssignedDate,"&lt;="&amp;$F$1)</f>
        <v/>
      </c>
      <c r="D1864" s="137">
        <f>COUNTIFS(Severity,$B1864,Status,"&lt;&gt;Suspend",Status,"&lt;&gt;Assigned",Status,"&lt;&gt;Open",Status,"&lt;&gt;Hold",ResolvedDate,"&gt;="&amp;$C$1,ResolvedDate,"&lt;="&amp;$F$1)</f>
        <v/>
      </c>
      <c r="E1864" s="137">
        <f>COUNTIFS(Severity,$B1864,SLA_Breach,"&lt;&gt;Yes",Status,"&lt;&gt;Suspend",Status,"&lt;&gt;Assigned",Status,"&lt;&gt;Open",Status,"&lt;&gt;Hold&gt;",ResolvedDate,"&gt;="&amp;$C$1,ResolvedDate,"&lt;="&amp;$F$1)</f>
        <v/>
      </c>
      <c r="F1864" s="137">
        <f>COUNTIFS(Severity,$B1864,SLA_Breach,"Yes",Status,"&lt;&gt;Suspend",Status,"&lt;&gt;Assigned",Status,"&lt;&gt;Open",Status,"&lt;&gt;Hold&gt;",ResolvedDate,"&gt;="&amp;$C$1,ResolvedDate,"&lt;="&amp;$F$1)</f>
        <v/>
      </c>
      <c r="G1864" s="137">
        <f>COUNTIFS(Severity,$B1864,AssignedDate,"&gt;=01/01/2017 12:00:00 AM",AssignedDate,"&lt;="&amp;$F$1)</f>
        <v/>
      </c>
      <c r="H1864" s="177" t="n"/>
      <c r="L1864" s="57" t="n">
        <v>0</v>
      </c>
      <c r="M1864" s="57" t="n"/>
    </row>
    <row r="1865" spans="1:13">
      <c r="A1865" s="137" t="n">
        <v>1</v>
      </c>
      <c r="B1865" s="100" t="s">
        <v>525</v>
      </c>
      <c r="C1865" s="137">
        <f>COUNTIFS(Severity,$B1865,AssignedDate,"&gt;="&amp;$C$1,AssignedDate,"&lt;="&amp;$F$1)</f>
        <v/>
      </c>
      <c r="D1865" s="137">
        <f>COUNTIFS(Severity,$B1865,Status,"&lt;&gt;Suspend",Status,"&lt;&gt;Assigned",Status,"&lt;&gt;Open",Status,"&lt;&gt;Hold",ResolvedDate,"&gt;="&amp;$C$1,ResolvedDate,"&lt;="&amp;$F$1)</f>
        <v/>
      </c>
      <c r="E1865" s="137">
        <f>COUNTIFS(Severity,$B1865,SLA_Breach,"&lt;&gt;Yes",Status,"&lt;&gt;Suspend",Status,"&lt;&gt;Assigned",Status,"&lt;&gt;Open",Status,"&lt;&gt;Hold&gt;",ResolvedDate,"&gt;="&amp;$C$1,ResolvedDate,"&lt;="&amp;$F$1)</f>
        <v/>
      </c>
      <c r="F1865" s="137">
        <f>COUNTIFS(Severity,$B1865,SLA_Breach,"Yes",Status,"&lt;&gt;Suspend",Status,"&lt;&gt;Assigned",Status,"&lt;&gt;Open",Status,"&lt;&gt;Hold&gt;",ResolvedDate,"&gt;="&amp;$C$1,ResolvedDate,"&lt;="&amp;$F$1)</f>
        <v/>
      </c>
      <c r="G1865" s="137">
        <f>COUNTIFS(Severity,$B1865,AssignedDate,"&gt;=01/01/2017 12:00:00 AM",AssignedDate,"&lt;="&amp;$F$1)</f>
        <v/>
      </c>
      <c r="H1865" s="177" t="n"/>
      <c r="L1865" s="57" t="n">
        <v>0</v>
      </c>
      <c r="M1865" s="57" t="n"/>
    </row>
    <row r="1866" spans="1:13">
      <c r="A1866" s="137" t="n">
        <v>1</v>
      </c>
      <c r="B1866" s="100" t="s">
        <v>525</v>
      </c>
      <c r="C1866" s="137">
        <f>COUNTIFS(Severity,$B1866,AssignedDate,"&gt;="&amp;$C$1,AssignedDate,"&lt;="&amp;$F$1)</f>
        <v/>
      </c>
      <c r="D1866" s="137">
        <f>COUNTIFS(Severity,$B1866,Status,"&lt;&gt;Suspend",Status,"&lt;&gt;Assigned",Status,"&lt;&gt;Open",Status,"&lt;&gt;Hold",ResolvedDate,"&gt;="&amp;$C$1,ResolvedDate,"&lt;="&amp;$F$1)</f>
        <v/>
      </c>
      <c r="E1866" s="137">
        <f>COUNTIFS(Severity,$B1866,SLA_Breach,"&lt;&gt;Yes",Status,"&lt;&gt;Suspend",Status,"&lt;&gt;Assigned",Status,"&lt;&gt;Open",Status,"&lt;&gt;Hold&gt;",ResolvedDate,"&gt;="&amp;$C$1,ResolvedDate,"&lt;="&amp;$F$1)</f>
        <v/>
      </c>
      <c r="F1866" s="137">
        <f>COUNTIFS(Severity,$B1866,SLA_Breach,"Yes",Status,"&lt;&gt;Suspend",Status,"&lt;&gt;Assigned",Status,"&lt;&gt;Open",Status,"&lt;&gt;Hold&gt;",ResolvedDate,"&gt;="&amp;$C$1,ResolvedDate,"&lt;="&amp;$F$1)</f>
        <v/>
      </c>
      <c r="G1866" s="137">
        <f>COUNTIFS(Severity,$B1866,AssignedDate,"&gt;=01/01/2017 12:00:00 AM",AssignedDate,"&lt;="&amp;$F$1)</f>
        <v/>
      </c>
      <c r="H1866" s="177" t="n"/>
      <c r="L1866" s="57" t="n">
        <v>0</v>
      </c>
      <c r="M1866" s="57" t="n"/>
    </row>
    <row r="1867" spans="1:13">
      <c r="A1867" s="137" t="n">
        <v>1</v>
      </c>
      <c r="B1867" s="100" t="s">
        <v>525</v>
      </c>
      <c r="C1867" s="137">
        <f>COUNTIFS(Severity,$B1867,AssignedDate,"&gt;="&amp;$C$1,AssignedDate,"&lt;="&amp;$F$1)</f>
        <v/>
      </c>
      <c r="D1867" s="137">
        <f>COUNTIFS(Severity,$B1867,Status,"&lt;&gt;Suspend",Status,"&lt;&gt;Assigned",Status,"&lt;&gt;Open",Status,"&lt;&gt;Hold",ResolvedDate,"&gt;="&amp;$C$1,ResolvedDate,"&lt;="&amp;$F$1)</f>
        <v/>
      </c>
      <c r="E1867" s="137">
        <f>COUNTIFS(Severity,$B1867,SLA_Breach,"&lt;&gt;Yes",Status,"&lt;&gt;Suspend",Status,"&lt;&gt;Assigned",Status,"&lt;&gt;Open",Status,"&lt;&gt;Hold&gt;",ResolvedDate,"&gt;="&amp;$C$1,ResolvedDate,"&lt;="&amp;$F$1)</f>
        <v/>
      </c>
      <c r="F1867" s="137">
        <f>COUNTIFS(Severity,$B1867,SLA_Breach,"Yes",Status,"&lt;&gt;Suspend",Status,"&lt;&gt;Assigned",Status,"&lt;&gt;Open",Status,"&lt;&gt;Hold&gt;",ResolvedDate,"&gt;="&amp;$C$1,ResolvedDate,"&lt;="&amp;$F$1)</f>
        <v/>
      </c>
      <c r="G1867" s="137">
        <f>COUNTIFS(Severity,$B1867,AssignedDate,"&gt;=01/01/2017 12:00:00 AM",AssignedDate,"&lt;="&amp;$F$1)</f>
        <v/>
      </c>
      <c r="H1867" s="177" t="n"/>
      <c r="L1867" s="57" t="n">
        <v>0</v>
      </c>
      <c r="M1867" s="57" t="n"/>
    </row>
    <row r="1868" spans="1:13">
      <c r="A1868" s="137" t="n">
        <v>1</v>
      </c>
      <c r="B1868" s="100" t="s">
        <v>525</v>
      </c>
      <c r="C1868" s="137">
        <f>COUNTIFS(Severity,$B1868,AssignedDate,"&gt;="&amp;$C$1,AssignedDate,"&lt;="&amp;$F$1)</f>
        <v/>
      </c>
      <c r="D1868" s="137">
        <f>COUNTIFS(Severity,$B1868,Status,"&lt;&gt;Suspend",Status,"&lt;&gt;Assigned",Status,"&lt;&gt;Open",Status,"&lt;&gt;Hold",ResolvedDate,"&gt;="&amp;$C$1,ResolvedDate,"&lt;="&amp;$F$1)</f>
        <v/>
      </c>
      <c r="E1868" s="137">
        <f>COUNTIFS(Severity,$B1868,SLA_Breach,"&lt;&gt;Yes",Status,"&lt;&gt;Suspend",Status,"&lt;&gt;Assigned",Status,"&lt;&gt;Open",Status,"&lt;&gt;Hold&gt;",ResolvedDate,"&gt;="&amp;$C$1,ResolvedDate,"&lt;="&amp;$F$1)</f>
        <v/>
      </c>
      <c r="F1868" s="137">
        <f>COUNTIFS(Severity,$B1868,SLA_Breach,"Yes",Status,"&lt;&gt;Suspend",Status,"&lt;&gt;Assigned",Status,"&lt;&gt;Open",Status,"&lt;&gt;Hold&gt;",ResolvedDate,"&gt;="&amp;$C$1,ResolvedDate,"&lt;="&amp;$F$1)</f>
        <v/>
      </c>
      <c r="G1868" s="137">
        <f>COUNTIFS(Severity,$B1868,AssignedDate,"&gt;=01/01/2017 12:00:00 AM",AssignedDate,"&lt;="&amp;$F$1)</f>
        <v/>
      </c>
      <c r="H1868" s="177" t="n"/>
      <c r="L1868" s="57" t="n">
        <v>0</v>
      </c>
      <c r="M1868" s="57" t="n"/>
    </row>
    <row r="1869" spans="1:13">
      <c r="A1869" s="137" t="n">
        <v>1</v>
      </c>
      <c r="B1869" s="100" t="s">
        <v>525</v>
      </c>
      <c r="C1869" s="137">
        <f>COUNTIFS(Severity,$B1869,AssignedDate,"&gt;="&amp;$C$1,AssignedDate,"&lt;="&amp;$F$1)</f>
        <v/>
      </c>
      <c r="D1869" s="137">
        <f>COUNTIFS(Severity,$B1869,Status,"&lt;&gt;Suspend",Status,"&lt;&gt;Assigned",Status,"&lt;&gt;Open",Status,"&lt;&gt;Hold",ResolvedDate,"&gt;="&amp;$C$1,ResolvedDate,"&lt;="&amp;$F$1)</f>
        <v/>
      </c>
      <c r="E1869" s="137">
        <f>COUNTIFS(Severity,$B1869,SLA_Breach,"&lt;&gt;Yes",Status,"&lt;&gt;Suspend",Status,"&lt;&gt;Assigned",Status,"&lt;&gt;Open",Status,"&lt;&gt;Hold&gt;",ResolvedDate,"&gt;="&amp;$C$1,ResolvedDate,"&lt;="&amp;$F$1)</f>
        <v/>
      </c>
      <c r="F1869" s="137">
        <f>COUNTIFS(Severity,$B1869,SLA_Breach,"Yes",Status,"&lt;&gt;Suspend",Status,"&lt;&gt;Assigned",Status,"&lt;&gt;Open",Status,"&lt;&gt;Hold&gt;",ResolvedDate,"&gt;="&amp;$C$1,ResolvedDate,"&lt;="&amp;$F$1)</f>
        <v/>
      </c>
      <c r="G1869" s="137">
        <f>COUNTIFS(Severity,$B1869,AssignedDate,"&gt;=01/01/2017 12:00:00 AM",AssignedDate,"&lt;="&amp;$F$1)</f>
        <v/>
      </c>
      <c r="H1869" s="177" t="n"/>
      <c r="L1869" s="57" t="n">
        <v>0</v>
      </c>
      <c r="M1869" s="57" t="n"/>
    </row>
    <row r="1870" spans="1:13">
      <c r="A1870" s="137" t="n">
        <v>1</v>
      </c>
      <c r="B1870" s="100" t="s">
        <v>525</v>
      </c>
      <c r="C1870" s="137">
        <f>COUNTIFS(Severity,$B1870,AssignedDate,"&gt;="&amp;$C$1,AssignedDate,"&lt;="&amp;$F$1)</f>
        <v/>
      </c>
      <c r="D1870" s="137">
        <f>COUNTIFS(Severity,$B1870,Status,"&lt;&gt;Suspend",Status,"&lt;&gt;Assigned",Status,"&lt;&gt;Open",Status,"&lt;&gt;Hold",ResolvedDate,"&gt;="&amp;$C$1,ResolvedDate,"&lt;="&amp;$F$1)</f>
        <v/>
      </c>
      <c r="E1870" s="137">
        <f>COUNTIFS(Severity,$B1870,SLA_Breach,"&lt;&gt;Yes",Status,"&lt;&gt;Suspend",Status,"&lt;&gt;Assigned",Status,"&lt;&gt;Open",Status,"&lt;&gt;Hold&gt;",ResolvedDate,"&gt;="&amp;$C$1,ResolvedDate,"&lt;="&amp;$F$1)</f>
        <v/>
      </c>
      <c r="F1870" s="137">
        <f>COUNTIFS(Severity,$B1870,SLA_Breach,"Yes",Status,"&lt;&gt;Suspend",Status,"&lt;&gt;Assigned",Status,"&lt;&gt;Open",Status,"&lt;&gt;Hold&gt;",ResolvedDate,"&gt;="&amp;$C$1,ResolvedDate,"&lt;="&amp;$F$1)</f>
        <v/>
      </c>
      <c r="G1870" s="137">
        <f>COUNTIFS(Severity,$B1870,AssignedDate,"&gt;=01/01/2017 12:00:00 AM",AssignedDate,"&lt;="&amp;$F$1)</f>
        <v/>
      </c>
      <c r="H1870" s="177" t="n"/>
      <c r="L1870" s="57" t="n">
        <v>0</v>
      </c>
      <c r="M1870" s="57" t="n"/>
    </row>
    <row r="1871" spans="1:13">
      <c r="A1871" s="137" t="n">
        <v>1</v>
      </c>
      <c r="B1871" s="100" t="s">
        <v>525</v>
      </c>
      <c r="C1871" s="137">
        <f>COUNTIFS(Severity,$B1871,AssignedDate,"&gt;="&amp;$C$1,AssignedDate,"&lt;="&amp;$F$1)</f>
        <v/>
      </c>
      <c r="D1871" s="137">
        <f>COUNTIFS(Severity,$B1871,Status,"&lt;&gt;Suspend",Status,"&lt;&gt;Assigned",Status,"&lt;&gt;Open",Status,"&lt;&gt;Hold",ResolvedDate,"&gt;="&amp;$C$1,ResolvedDate,"&lt;="&amp;$F$1)</f>
        <v/>
      </c>
      <c r="E1871" s="137">
        <f>COUNTIFS(Severity,$B1871,SLA_Breach,"&lt;&gt;Yes",Status,"&lt;&gt;Suspend",Status,"&lt;&gt;Assigned",Status,"&lt;&gt;Open",Status,"&lt;&gt;Hold&gt;",ResolvedDate,"&gt;="&amp;$C$1,ResolvedDate,"&lt;="&amp;$F$1)</f>
        <v/>
      </c>
      <c r="F1871" s="137">
        <f>COUNTIFS(Severity,$B1871,SLA_Breach,"Yes",Status,"&lt;&gt;Suspend",Status,"&lt;&gt;Assigned",Status,"&lt;&gt;Open",Status,"&lt;&gt;Hold&gt;",ResolvedDate,"&gt;="&amp;$C$1,ResolvedDate,"&lt;="&amp;$F$1)</f>
        <v/>
      </c>
      <c r="G1871" s="137">
        <f>COUNTIFS(Severity,$B1871,AssignedDate,"&gt;=01/01/2017 12:00:00 AM",AssignedDate,"&lt;="&amp;$F$1)</f>
        <v/>
      </c>
      <c r="H1871" s="177" t="n"/>
      <c r="L1871" s="57" t="n">
        <v>0</v>
      </c>
      <c r="M1871" s="57" t="n"/>
    </row>
    <row r="1872" spans="1:13">
      <c r="A1872" s="137" t="n">
        <v>1</v>
      </c>
      <c r="B1872" s="100" t="s">
        <v>525</v>
      </c>
      <c r="C1872" s="137">
        <f>COUNTIFS(Severity,$B1872,AssignedDate,"&gt;="&amp;$C$1,AssignedDate,"&lt;="&amp;$F$1)</f>
        <v/>
      </c>
      <c r="D1872" s="137">
        <f>COUNTIFS(Severity,$B1872,Status,"&lt;&gt;Suspend",Status,"&lt;&gt;Assigned",Status,"&lt;&gt;Open",Status,"&lt;&gt;Hold",ResolvedDate,"&gt;="&amp;$C$1,ResolvedDate,"&lt;="&amp;$F$1)</f>
        <v/>
      </c>
      <c r="E1872" s="137">
        <f>COUNTIFS(Severity,$B1872,SLA_Breach,"&lt;&gt;Yes",Status,"&lt;&gt;Suspend",Status,"&lt;&gt;Assigned",Status,"&lt;&gt;Open",Status,"&lt;&gt;Hold&gt;",ResolvedDate,"&gt;="&amp;$C$1,ResolvedDate,"&lt;="&amp;$F$1)</f>
        <v/>
      </c>
      <c r="F1872" s="137">
        <f>COUNTIFS(Severity,$B1872,SLA_Breach,"Yes",Status,"&lt;&gt;Suspend",Status,"&lt;&gt;Assigned",Status,"&lt;&gt;Open",Status,"&lt;&gt;Hold&gt;",ResolvedDate,"&gt;="&amp;$C$1,ResolvedDate,"&lt;="&amp;$F$1)</f>
        <v/>
      </c>
      <c r="G1872" s="137">
        <f>COUNTIFS(Severity,$B1872,AssignedDate,"&gt;=01/01/2017 12:00:00 AM",AssignedDate,"&lt;="&amp;$F$1)</f>
        <v/>
      </c>
      <c r="H1872" s="177" t="n"/>
      <c r="L1872" s="57" t="n">
        <v>0</v>
      </c>
      <c r="M1872" s="57" t="n"/>
    </row>
    <row r="1873" spans="1:13">
      <c r="A1873" s="137" t="n">
        <v>1</v>
      </c>
      <c r="B1873" s="100" t="s">
        <v>525</v>
      </c>
      <c r="C1873" s="137">
        <f>COUNTIFS(Severity,$B1873,AssignedDate,"&gt;="&amp;$C$1,AssignedDate,"&lt;="&amp;$F$1)</f>
        <v/>
      </c>
      <c r="D1873" s="137">
        <f>COUNTIFS(Severity,$B1873,Status,"&lt;&gt;Suspend",Status,"&lt;&gt;Assigned",Status,"&lt;&gt;Open",Status,"&lt;&gt;Hold",ResolvedDate,"&gt;="&amp;$C$1,ResolvedDate,"&lt;="&amp;$F$1)</f>
        <v/>
      </c>
      <c r="E1873" s="137">
        <f>COUNTIFS(Severity,$B1873,SLA_Breach,"&lt;&gt;Yes",Status,"&lt;&gt;Suspend",Status,"&lt;&gt;Assigned",Status,"&lt;&gt;Open",Status,"&lt;&gt;Hold&gt;",ResolvedDate,"&gt;="&amp;$C$1,ResolvedDate,"&lt;="&amp;$F$1)</f>
        <v/>
      </c>
      <c r="F1873" s="137">
        <f>COUNTIFS(Severity,$B1873,SLA_Breach,"Yes",Status,"&lt;&gt;Suspend",Status,"&lt;&gt;Assigned",Status,"&lt;&gt;Open",Status,"&lt;&gt;Hold&gt;",ResolvedDate,"&gt;="&amp;$C$1,ResolvedDate,"&lt;="&amp;$F$1)</f>
        <v/>
      </c>
      <c r="G1873" s="137">
        <f>COUNTIFS(Severity,$B1873,AssignedDate,"&gt;=01/01/2017 12:00:00 AM",AssignedDate,"&lt;="&amp;$F$1)</f>
        <v/>
      </c>
      <c r="H1873" s="177" t="n"/>
      <c r="L1873" s="57" t="n">
        <v>0</v>
      </c>
      <c r="M1873" s="57" t="n"/>
    </row>
    <row r="1874" spans="1:13">
      <c r="A1874" s="137" t="n">
        <v>1</v>
      </c>
      <c r="B1874" s="100" t="s">
        <v>525</v>
      </c>
      <c r="C1874" s="137">
        <f>COUNTIFS(Severity,$B1874,AssignedDate,"&gt;="&amp;$C$1,AssignedDate,"&lt;="&amp;$F$1)</f>
        <v/>
      </c>
      <c r="D1874" s="137">
        <f>COUNTIFS(Severity,$B1874,Status,"&lt;&gt;Suspend",Status,"&lt;&gt;Assigned",Status,"&lt;&gt;Open",Status,"&lt;&gt;Hold",ResolvedDate,"&gt;="&amp;$C$1,ResolvedDate,"&lt;="&amp;$F$1)</f>
        <v/>
      </c>
      <c r="E1874" s="137">
        <f>COUNTIFS(Severity,$B1874,SLA_Breach,"&lt;&gt;Yes",Status,"&lt;&gt;Suspend",Status,"&lt;&gt;Assigned",Status,"&lt;&gt;Open",Status,"&lt;&gt;Hold&gt;",ResolvedDate,"&gt;="&amp;$C$1,ResolvedDate,"&lt;="&amp;$F$1)</f>
        <v/>
      </c>
      <c r="F1874" s="137">
        <f>COUNTIFS(Severity,$B1874,SLA_Breach,"Yes",Status,"&lt;&gt;Suspend",Status,"&lt;&gt;Assigned",Status,"&lt;&gt;Open",Status,"&lt;&gt;Hold&gt;",ResolvedDate,"&gt;="&amp;$C$1,ResolvedDate,"&lt;="&amp;$F$1)</f>
        <v/>
      </c>
      <c r="G1874" s="137">
        <f>COUNTIFS(Severity,$B1874,AssignedDate,"&gt;=01/01/2017 12:00:00 AM",AssignedDate,"&lt;="&amp;$F$1)</f>
        <v/>
      </c>
      <c r="H1874" s="177" t="n"/>
      <c r="L1874" s="57" t="n">
        <v>0</v>
      </c>
      <c r="M1874" s="57" t="n"/>
    </row>
    <row r="1875" spans="1:13">
      <c r="A1875" s="137" t="n">
        <v>1</v>
      </c>
      <c r="B1875" s="100" t="s">
        <v>525</v>
      </c>
      <c r="C1875" s="137">
        <f>COUNTIFS(Severity,$B1875,AssignedDate,"&gt;="&amp;$C$1,AssignedDate,"&lt;="&amp;$F$1)</f>
        <v/>
      </c>
      <c r="D1875" s="137">
        <f>COUNTIFS(Severity,$B1875,Status,"&lt;&gt;Suspend",Status,"&lt;&gt;Assigned",Status,"&lt;&gt;Open",Status,"&lt;&gt;Hold",ResolvedDate,"&gt;="&amp;$C$1,ResolvedDate,"&lt;="&amp;$F$1)</f>
        <v/>
      </c>
      <c r="E1875" s="137">
        <f>COUNTIFS(Severity,$B1875,SLA_Breach,"&lt;&gt;Yes",Status,"&lt;&gt;Suspend",Status,"&lt;&gt;Assigned",Status,"&lt;&gt;Open",Status,"&lt;&gt;Hold&gt;",ResolvedDate,"&gt;="&amp;$C$1,ResolvedDate,"&lt;="&amp;$F$1)</f>
        <v/>
      </c>
      <c r="F1875" s="137">
        <f>COUNTIFS(Severity,$B1875,SLA_Breach,"Yes",Status,"&lt;&gt;Suspend",Status,"&lt;&gt;Assigned",Status,"&lt;&gt;Open",Status,"&lt;&gt;Hold&gt;",ResolvedDate,"&gt;="&amp;$C$1,ResolvedDate,"&lt;="&amp;$F$1)</f>
        <v/>
      </c>
      <c r="G1875" s="137">
        <f>COUNTIFS(Severity,$B1875,AssignedDate,"&gt;=01/01/2017 12:00:00 AM",AssignedDate,"&lt;="&amp;$F$1)</f>
        <v/>
      </c>
      <c r="H1875" s="177" t="n"/>
      <c r="L1875" s="57" t="n">
        <v>0</v>
      </c>
      <c r="M1875" s="57" t="n"/>
    </row>
    <row r="1876" spans="1:13">
      <c r="A1876" s="137" t="n">
        <v>1</v>
      </c>
      <c r="B1876" s="100" t="s">
        <v>525</v>
      </c>
      <c r="C1876" s="137">
        <f>COUNTIFS(Severity,$B1876,AssignedDate,"&gt;="&amp;$C$1,AssignedDate,"&lt;="&amp;$F$1)</f>
        <v/>
      </c>
      <c r="D1876" s="137">
        <f>COUNTIFS(Severity,$B1876,Status,"&lt;&gt;Suspend",Status,"&lt;&gt;Assigned",Status,"&lt;&gt;Open",Status,"&lt;&gt;Hold",ResolvedDate,"&gt;="&amp;$C$1,ResolvedDate,"&lt;="&amp;$F$1)</f>
        <v/>
      </c>
      <c r="E1876" s="137">
        <f>COUNTIFS(Severity,$B1876,SLA_Breach,"&lt;&gt;Yes",Status,"&lt;&gt;Suspend",Status,"&lt;&gt;Assigned",Status,"&lt;&gt;Open",Status,"&lt;&gt;Hold&gt;",ResolvedDate,"&gt;="&amp;$C$1,ResolvedDate,"&lt;="&amp;$F$1)</f>
        <v/>
      </c>
      <c r="F1876" s="137">
        <f>COUNTIFS(Severity,$B1876,SLA_Breach,"Yes",Status,"&lt;&gt;Suspend",Status,"&lt;&gt;Assigned",Status,"&lt;&gt;Open",Status,"&lt;&gt;Hold&gt;",ResolvedDate,"&gt;="&amp;$C$1,ResolvedDate,"&lt;="&amp;$F$1)</f>
        <v/>
      </c>
      <c r="G1876" s="137">
        <f>COUNTIFS(Severity,$B1876,AssignedDate,"&gt;=01/01/2017 12:00:00 AM",AssignedDate,"&lt;="&amp;$F$1)</f>
        <v/>
      </c>
      <c r="H1876" s="177" t="n"/>
      <c r="L1876" s="57" t="n">
        <v>0</v>
      </c>
      <c r="M1876" s="57" t="n"/>
    </row>
    <row r="1877" spans="1:13">
      <c r="A1877" s="137" t="n">
        <v>1</v>
      </c>
      <c r="B1877" s="100" t="s">
        <v>525</v>
      </c>
      <c r="C1877" s="137">
        <f>COUNTIFS(Severity,$B1877,AssignedDate,"&gt;="&amp;$C$1,AssignedDate,"&lt;="&amp;$F$1)</f>
        <v/>
      </c>
      <c r="D1877" s="137">
        <f>COUNTIFS(Severity,$B1877,Status,"&lt;&gt;Suspend",Status,"&lt;&gt;Assigned",Status,"&lt;&gt;Open",Status,"&lt;&gt;Hold",ResolvedDate,"&gt;="&amp;$C$1,ResolvedDate,"&lt;="&amp;$F$1)</f>
        <v/>
      </c>
      <c r="E1877" s="137">
        <f>COUNTIFS(Severity,$B1877,SLA_Breach,"&lt;&gt;Yes",Status,"&lt;&gt;Suspend",Status,"&lt;&gt;Assigned",Status,"&lt;&gt;Open",Status,"&lt;&gt;Hold&gt;",ResolvedDate,"&gt;="&amp;$C$1,ResolvedDate,"&lt;="&amp;$F$1)</f>
        <v/>
      </c>
      <c r="F1877" s="137">
        <f>COUNTIFS(Severity,$B1877,SLA_Breach,"Yes",Status,"&lt;&gt;Suspend",Status,"&lt;&gt;Assigned",Status,"&lt;&gt;Open",Status,"&lt;&gt;Hold&gt;",ResolvedDate,"&gt;="&amp;$C$1,ResolvedDate,"&lt;="&amp;$F$1)</f>
        <v/>
      </c>
      <c r="G1877" s="137">
        <f>COUNTIFS(Severity,$B1877,AssignedDate,"&gt;=01/01/2017 12:00:00 AM",AssignedDate,"&lt;="&amp;$F$1)</f>
        <v/>
      </c>
      <c r="H1877" s="177" t="n"/>
      <c r="L1877" s="57" t="n">
        <v>0</v>
      </c>
      <c r="M1877" s="57" t="n"/>
    </row>
    <row r="1878" spans="1:13">
      <c r="A1878" s="137" t="n">
        <v>1</v>
      </c>
      <c r="B1878" s="100" t="s">
        <v>525</v>
      </c>
      <c r="C1878" s="137">
        <f>COUNTIFS(Severity,$B1878,AssignedDate,"&gt;="&amp;$C$1,AssignedDate,"&lt;="&amp;$F$1)</f>
        <v/>
      </c>
      <c r="D1878" s="137">
        <f>COUNTIFS(Severity,$B1878,Status,"&lt;&gt;Suspend",Status,"&lt;&gt;Assigned",Status,"&lt;&gt;Open",Status,"&lt;&gt;Hold",ResolvedDate,"&gt;="&amp;$C$1,ResolvedDate,"&lt;="&amp;$F$1)</f>
        <v/>
      </c>
      <c r="E1878" s="137">
        <f>COUNTIFS(Severity,$B1878,SLA_Breach,"&lt;&gt;Yes",Status,"&lt;&gt;Suspend",Status,"&lt;&gt;Assigned",Status,"&lt;&gt;Open",Status,"&lt;&gt;Hold&gt;",ResolvedDate,"&gt;="&amp;$C$1,ResolvedDate,"&lt;="&amp;$F$1)</f>
        <v/>
      </c>
      <c r="F1878" s="137">
        <f>COUNTIFS(Severity,$B1878,SLA_Breach,"Yes",Status,"&lt;&gt;Suspend",Status,"&lt;&gt;Assigned",Status,"&lt;&gt;Open",Status,"&lt;&gt;Hold&gt;",ResolvedDate,"&gt;="&amp;$C$1,ResolvedDate,"&lt;="&amp;$F$1)</f>
        <v/>
      </c>
      <c r="G1878" s="137">
        <f>COUNTIFS(Severity,$B1878,AssignedDate,"&gt;=01/01/2017 12:00:00 AM",AssignedDate,"&lt;="&amp;$F$1)</f>
        <v/>
      </c>
      <c r="H1878" s="177" t="n"/>
      <c r="L1878" s="57" t="n">
        <v>0</v>
      </c>
      <c r="M1878" s="57" t="n"/>
    </row>
    <row r="1879" spans="1:13">
      <c r="A1879" s="137" t="n">
        <v>1</v>
      </c>
      <c r="B1879" s="100" t="s">
        <v>525</v>
      </c>
      <c r="C1879" s="137">
        <f>COUNTIFS(Severity,$B1879,AssignedDate,"&gt;="&amp;$C$1,AssignedDate,"&lt;="&amp;$F$1)</f>
        <v/>
      </c>
      <c r="D1879" s="137">
        <f>COUNTIFS(Severity,$B1879,Status,"&lt;&gt;Suspend",Status,"&lt;&gt;Assigned",Status,"&lt;&gt;Open",Status,"&lt;&gt;Hold",ResolvedDate,"&gt;="&amp;$C$1,ResolvedDate,"&lt;="&amp;$F$1)</f>
        <v/>
      </c>
      <c r="E1879" s="137">
        <f>COUNTIFS(Severity,$B1879,SLA_Breach,"&lt;&gt;Yes",Status,"&lt;&gt;Suspend",Status,"&lt;&gt;Assigned",Status,"&lt;&gt;Open",Status,"&lt;&gt;Hold&gt;",ResolvedDate,"&gt;="&amp;$C$1,ResolvedDate,"&lt;="&amp;$F$1)</f>
        <v/>
      </c>
      <c r="F1879" s="137">
        <f>COUNTIFS(Severity,$B1879,SLA_Breach,"Yes",Status,"&lt;&gt;Suspend",Status,"&lt;&gt;Assigned",Status,"&lt;&gt;Open",Status,"&lt;&gt;Hold&gt;",ResolvedDate,"&gt;="&amp;$C$1,ResolvedDate,"&lt;="&amp;$F$1)</f>
        <v/>
      </c>
      <c r="G1879" s="137">
        <f>COUNTIFS(Severity,$B1879,AssignedDate,"&gt;=01/01/2017 12:00:00 AM",AssignedDate,"&lt;="&amp;$F$1)</f>
        <v/>
      </c>
      <c r="H1879" s="177" t="n"/>
      <c r="L1879" s="57" t="n">
        <v>0</v>
      </c>
      <c r="M1879" s="57" t="n"/>
    </row>
    <row r="1880" spans="1:13">
      <c r="A1880" s="137" t="n">
        <v>1</v>
      </c>
      <c r="B1880" s="100" t="s">
        <v>525</v>
      </c>
      <c r="C1880" s="137">
        <f>COUNTIFS(Severity,$B1880,AssignedDate,"&gt;="&amp;$C$1,AssignedDate,"&lt;="&amp;$F$1)</f>
        <v/>
      </c>
      <c r="D1880" s="137">
        <f>COUNTIFS(Severity,$B1880,Status,"&lt;&gt;Suspend",Status,"&lt;&gt;Assigned",Status,"&lt;&gt;Open",Status,"&lt;&gt;Hold",ResolvedDate,"&gt;="&amp;$C$1,ResolvedDate,"&lt;="&amp;$F$1)</f>
        <v/>
      </c>
      <c r="E1880" s="137">
        <f>COUNTIFS(Severity,$B1880,SLA_Breach,"&lt;&gt;Yes",Status,"&lt;&gt;Suspend",Status,"&lt;&gt;Assigned",Status,"&lt;&gt;Open",Status,"&lt;&gt;Hold&gt;",ResolvedDate,"&gt;="&amp;$C$1,ResolvedDate,"&lt;="&amp;$F$1)</f>
        <v/>
      </c>
      <c r="F1880" s="137">
        <f>COUNTIFS(Severity,$B1880,SLA_Breach,"Yes",Status,"&lt;&gt;Suspend",Status,"&lt;&gt;Assigned",Status,"&lt;&gt;Open",Status,"&lt;&gt;Hold&gt;",ResolvedDate,"&gt;="&amp;$C$1,ResolvedDate,"&lt;="&amp;$F$1)</f>
        <v/>
      </c>
      <c r="G1880" s="137">
        <f>COUNTIFS(Severity,$B1880,AssignedDate,"&gt;=01/01/2017 12:00:00 AM",AssignedDate,"&lt;="&amp;$F$1)</f>
        <v/>
      </c>
      <c r="H1880" s="177" t="n"/>
      <c r="L1880" s="57" t="n">
        <v>0</v>
      </c>
      <c r="M1880" s="57" t="n"/>
    </row>
    <row r="1881" spans="1:13">
      <c r="A1881" s="137" t="n">
        <v>1</v>
      </c>
      <c r="B1881" s="100" t="s">
        <v>525</v>
      </c>
      <c r="C1881" s="137">
        <f>COUNTIFS(Severity,$B1881,AssignedDate,"&gt;="&amp;$C$1,AssignedDate,"&lt;="&amp;$F$1)</f>
        <v/>
      </c>
      <c r="D1881" s="137">
        <f>COUNTIFS(Severity,$B1881,Status,"&lt;&gt;Suspend",Status,"&lt;&gt;Assigned",Status,"&lt;&gt;Open",Status,"&lt;&gt;Hold",ResolvedDate,"&gt;="&amp;$C$1,ResolvedDate,"&lt;="&amp;$F$1)</f>
        <v/>
      </c>
      <c r="E1881" s="137">
        <f>COUNTIFS(Severity,$B1881,SLA_Breach,"&lt;&gt;Yes",Status,"&lt;&gt;Suspend",Status,"&lt;&gt;Assigned",Status,"&lt;&gt;Open",Status,"&lt;&gt;Hold&gt;",ResolvedDate,"&gt;="&amp;$C$1,ResolvedDate,"&lt;="&amp;$F$1)</f>
        <v/>
      </c>
      <c r="F1881" s="137">
        <f>COUNTIFS(Severity,$B1881,SLA_Breach,"Yes",Status,"&lt;&gt;Suspend",Status,"&lt;&gt;Assigned",Status,"&lt;&gt;Open",Status,"&lt;&gt;Hold&gt;",ResolvedDate,"&gt;="&amp;$C$1,ResolvedDate,"&lt;="&amp;$F$1)</f>
        <v/>
      </c>
      <c r="G1881" s="137">
        <f>COUNTIFS(Severity,$B1881,AssignedDate,"&gt;=01/01/2017 12:00:00 AM",AssignedDate,"&lt;="&amp;$F$1)</f>
        <v/>
      </c>
      <c r="H1881" s="177" t="n"/>
      <c r="L1881" s="57" t="n">
        <v>0</v>
      </c>
      <c r="M1881" s="57" t="n"/>
    </row>
    <row r="1882" spans="1:13">
      <c r="A1882" s="137" t="n">
        <v>1</v>
      </c>
      <c r="B1882" s="100" t="s">
        <v>525</v>
      </c>
      <c r="C1882" s="137">
        <f>COUNTIFS(Severity,$B1882,AssignedDate,"&gt;="&amp;$C$1,AssignedDate,"&lt;="&amp;$F$1)</f>
        <v/>
      </c>
      <c r="D1882" s="137">
        <f>COUNTIFS(Severity,$B1882,Status,"&lt;&gt;Suspend",Status,"&lt;&gt;Assigned",Status,"&lt;&gt;Open",Status,"&lt;&gt;Hold",ResolvedDate,"&gt;="&amp;$C$1,ResolvedDate,"&lt;="&amp;$F$1)</f>
        <v/>
      </c>
      <c r="E1882" s="137">
        <f>COUNTIFS(Severity,$B1882,SLA_Breach,"&lt;&gt;Yes",Status,"&lt;&gt;Suspend",Status,"&lt;&gt;Assigned",Status,"&lt;&gt;Open",Status,"&lt;&gt;Hold&gt;",ResolvedDate,"&gt;="&amp;$C$1,ResolvedDate,"&lt;="&amp;$F$1)</f>
        <v/>
      </c>
      <c r="F1882" s="137">
        <f>COUNTIFS(Severity,$B1882,SLA_Breach,"Yes",Status,"&lt;&gt;Suspend",Status,"&lt;&gt;Assigned",Status,"&lt;&gt;Open",Status,"&lt;&gt;Hold&gt;",ResolvedDate,"&gt;="&amp;$C$1,ResolvedDate,"&lt;="&amp;$F$1)</f>
        <v/>
      </c>
      <c r="G1882" s="137">
        <f>COUNTIFS(Severity,$B1882,AssignedDate,"&gt;=01/01/2017 12:00:00 AM",AssignedDate,"&lt;="&amp;$F$1)</f>
        <v/>
      </c>
      <c r="H1882" s="177" t="n"/>
      <c r="L1882" s="57" t="n">
        <v>0</v>
      </c>
      <c r="M1882" s="57" t="n"/>
    </row>
    <row r="1883" spans="1:13">
      <c r="A1883" s="137" t="n">
        <v>1</v>
      </c>
      <c r="B1883" s="100" t="s">
        <v>525</v>
      </c>
      <c r="C1883" s="137">
        <f>COUNTIFS(Severity,$B1883,AssignedDate,"&gt;="&amp;$C$1,AssignedDate,"&lt;="&amp;$F$1)</f>
        <v/>
      </c>
      <c r="D1883" s="137">
        <f>COUNTIFS(Severity,$B1883,Status,"&lt;&gt;Suspend",Status,"&lt;&gt;Assigned",Status,"&lt;&gt;Open",Status,"&lt;&gt;Hold",ResolvedDate,"&gt;="&amp;$C$1,ResolvedDate,"&lt;="&amp;$F$1)</f>
        <v/>
      </c>
      <c r="E1883" s="137">
        <f>COUNTIFS(Severity,$B1883,SLA_Breach,"&lt;&gt;Yes",Status,"&lt;&gt;Suspend",Status,"&lt;&gt;Assigned",Status,"&lt;&gt;Open",Status,"&lt;&gt;Hold&gt;",ResolvedDate,"&gt;="&amp;$C$1,ResolvedDate,"&lt;="&amp;$F$1)</f>
        <v/>
      </c>
      <c r="F1883" s="137">
        <f>COUNTIFS(Severity,$B1883,SLA_Breach,"Yes",Status,"&lt;&gt;Suspend",Status,"&lt;&gt;Assigned",Status,"&lt;&gt;Open",Status,"&lt;&gt;Hold&gt;",ResolvedDate,"&gt;="&amp;$C$1,ResolvedDate,"&lt;="&amp;$F$1)</f>
        <v/>
      </c>
      <c r="G1883" s="137">
        <f>COUNTIFS(Severity,$B1883,AssignedDate,"&gt;=01/01/2017 12:00:00 AM",AssignedDate,"&lt;="&amp;$F$1)</f>
        <v/>
      </c>
      <c r="H1883" s="177" t="n"/>
      <c r="L1883" s="57" t="n">
        <v>0</v>
      </c>
      <c r="M1883" s="57" t="n"/>
    </row>
    <row r="1884" spans="1:13">
      <c r="A1884" s="137" t="n">
        <v>1</v>
      </c>
      <c r="B1884" s="100" t="s">
        <v>525</v>
      </c>
      <c r="C1884" s="137">
        <f>COUNTIFS(Severity,$B1884,AssignedDate,"&gt;="&amp;$C$1,AssignedDate,"&lt;="&amp;$F$1)</f>
        <v/>
      </c>
      <c r="D1884" s="137">
        <f>COUNTIFS(Severity,$B1884,Status,"&lt;&gt;Suspend",Status,"&lt;&gt;Assigned",Status,"&lt;&gt;Open",Status,"&lt;&gt;Hold",ResolvedDate,"&gt;="&amp;$C$1,ResolvedDate,"&lt;="&amp;$F$1)</f>
        <v/>
      </c>
      <c r="E1884" s="137">
        <f>COUNTIFS(Severity,$B1884,SLA_Breach,"&lt;&gt;Yes",Status,"&lt;&gt;Suspend",Status,"&lt;&gt;Assigned",Status,"&lt;&gt;Open",Status,"&lt;&gt;Hold&gt;",ResolvedDate,"&gt;="&amp;$C$1,ResolvedDate,"&lt;="&amp;$F$1)</f>
        <v/>
      </c>
      <c r="F1884" s="137">
        <f>COUNTIFS(Severity,$B1884,SLA_Breach,"Yes",Status,"&lt;&gt;Suspend",Status,"&lt;&gt;Assigned",Status,"&lt;&gt;Open",Status,"&lt;&gt;Hold&gt;",ResolvedDate,"&gt;="&amp;$C$1,ResolvedDate,"&lt;="&amp;$F$1)</f>
        <v/>
      </c>
      <c r="G1884" s="137">
        <f>COUNTIFS(Severity,$B1884,AssignedDate,"&gt;=01/01/2017 12:00:00 AM",AssignedDate,"&lt;="&amp;$F$1)</f>
        <v/>
      </c>
      <c r="H1884" s="177" t="n"/>
      <c r="L1884" s="57" t="n">
        <v>0</v>
      </c>
      <c r="M1884" s="57" t="n"/>
    </row>
    <row r="1885" spans="1:13">
      <c r="A1885" s="137" t="n">
        <v>1</v>
      </c>
      <c r="B1885" s="100" t="s">
        <v>525</v>
      </c>
      <c r="C1885" s="137">
        <f>COUNTIFS(Severity,$B1885,AssignedDate,"&gt;="&amp;$C$1,AssignedDate,"&lt;="&amp;$F$1)</f>
        <v/>
      </c>
      <c r="D1885" s="137">
        <f>COUNTIFS(Severity,$B1885,Status,"&lt;&gt;Suspend",Status,"&lt;&gt;Assigned",Status,"&lt;&gt;Open",Status,"&lt;&gt;Hold",ResolvedDate,"&gt;="&amp;$C$1,ResolvedDate,"&lt;="&amp;$F$1)</f>
        <v/>
      </c>
      <c r="E1885" s="137">
        <f>COUNTIFS(Severity,$B1885,SLA_Breach,"&lt;&gt;Yes",Status,"&lt;&gt;Suspend",Status,"&lt;&gt;Assigned",Status,"&lt;&gt;Open",Status,"&lt;&gt;Hold&gt;",ResolvedDate,"&gt;="&amp;$C$1,ResolvedDate,"&lt;="&amp;$F$1)</f>
        <v/>
      </c>
      <c r="F1885" s="137">
        <f>COUNTIFS(Severity,$B1885,SLA_Breach,"Yes",Status,"&lt;&gt;Suspend",Status,"&lt;&gt;Assigned",Status,"&lt;&gt;Open",Status,"&lt;&gt;Hold&gt;",ResolvedDate,"&gt;="&amp;$C$1,ResolvedDate,"&lt;="&amp;$F$1)</f>
        <v/>
      </c>
      <c r="G1885" s="137">
        <f>COUNTIFS(Severity,$B1885,AssignedDate,"&gt;=01/01/2017 12:00:00 AM",AssignedDate,"&lt;="&amp;$F$1)</f>
        <v/>
      </c>
      <c r="H1885" s="177" t="n"/>
      <c r="L1885" s="57" t="n">
        <v>0</v>
      </c>
      <c r="M1885" s="57" t="n"/>
    </row>
    <row r="1886" spans="1:13">
      <c r="A1886" s="137" t="n">
        <v>1</v>
      </c>
      <c r="B1886" s="100" t="s">
        <v>525</v>
      </c>
      <c r="C1886" s="137">
        <f>COUNTIFS(Severity,$B1886,AssignedDate,"&gt;="&amp;$C$1,AssignedDate,"&lt;="&amp;$F$1)</f>
        <v/>
      </c>
      <c r="D1886" s="137">
        <f>COUNTIFS(Severity,$B1886,Status,"&lt;&gt;Suspend",Status,"&lt;&gt;Assigned",Status,"&lt;&gt;Open",Status,"&lt;&gt;Hold",ResolvedDate,"&gt;="&amp;$C$1,ResolvedDate,"&lt;="&amp;$F$1)</f>
        <v/>
      </c>
      <c r="E1886" s="137">
        <f>COUNTIFS(Severity,$B1886,SLA_Breach,"&lt;&gt;Yes",Status,"&lt;&gt;Suspend",Status,"&lt;&gt;Assigned",Status,"&lt;&gt;Open",Status,"&lt;&gt;Hold&gt;",ResolvedDate,"&gt;="&amp;$C$1,ResolvedDate,"&lt;="&amp;$F$1)</f>
        <v/>
      </c>
      <c r="F1886" s="137">
        <f>COUNTIFS(Severity,$B1886,SLA_Breach,"Yes",Status,"&lt;&gt;Suspend",Status,"&lt;&gt;Assigned",Status,"&lt;&gt;Open",Status,"&lt;&gt;Hold&gt;",ResolvedDate,"&gt;="&amp;$C$1,ResolvedDate,"&lt;="&amp;$F$1)</f>
        <v/>
      </c>
      <c r="G1886" s="137">
        <f>COUNTIFS(Severity,$B1886,AssignedDate,"&gt;=01/01/2017 12:00:00 AM",AssignedDate,"&lt;="&amp;$F$1)</f>
        <v/>
      </c>
      <c r="H1886" s="177" t="n"/>
      <c r="L1886" s="57" t="n">
        <v>0</v>
      </c>
      <c r="M1886" s="57" t="n"/>
    </row>
    <row r="1887" spans="1:13">
      <c r="A1887" s="137" t="n">
        <v>1</v>
      </c>
      <c r="B1887" s="100" t="s">
        <v>525</v>
      </c>
      <c r="C1887" s="137">
        <f>COUNTIFS(Severity,$B1887,AssignedDate,"&gt;="&amp;$C$1,AssignedDate,"&lt;="&amp;$F$1)</f>
        <v/>
      </c>
      <c r="D1887" s="137">
        <f>COUNTIFS(Severity,$B1887,Status,"&lt;&gt;Suspend",Status,"&lt;&gt;Assigned",Status,"&lt;&gt;Open",Status,"&lt;&gt;Hold",ResolvedDate,"&gt;="&amp;$C$1,ResolvedDate,"&lt;="&amp;$F$1)</f>
        <v/>
      </c>
      <c r="E1887" s="137">
        <f>COUNTIFS(Severity,$B1887,SLA_Breach,"&lt;&gt;Yes",Status,"&lt;&gt;Suspend",Status,"&lt;&gt;Assigned",Status,"&lt;&gt;Open",Status,"&lt;&gt;Hold&gt;",ResolvedDate,"&gt;="&amp;$C$1,ResolvedDate,"&lt;="&amp;$F$1)</f>
        <v/>
      </c>
      <c r="F1887" s="137">
        <f>COUNTIFS(Severity,$B1887,SLA_Breach,"Yes",Status,"&lt;&gt;Suspend",Status,"&lt;&gt;Assigned",Status,"&lt;&gt;Open",Status,"&lt;&gt;Hold&gt;",ResolvedDate,"&gt;="&amp;$C$1,ResolvedDate,"&lt;="&amp;$F$1)</f>
        <v/>
      </c>
      <c r="G1887" s="137">
        <f>COUNTIFS(Severity,$B1887,AssignedDate,"&gt;=01/01/2017 12:00:00 AM",AssignedDate,"&lt;="&amp;$F$1)</f>
        <v/>
      </c>
      <c r="H1887" s="177" t="n"/>
      <c r="L1887" s="57" t="n">
        <v>0</v>
      </c>
      <c r="M1887" s="57" t="n"/>
    </row>
    <row r="1888" spans="1:13">
      <c r="A1888" s="137" t="n">
        <v>1</v>
      </c>
      <c r="B1888" s="100" t="s">
        <v>525</v>
      </c>
      <c r="C1888" s="137">
        <f>COUNTIFS(Severity,$B1888,AssignedDate,"&gt;="&amp;$C$1,AssignedDate,"&lt;="&amp;$F$1)</f>
        <v/>
      </c>
      <c r="D1888" s="137">
        <f>COUNTIFS(Severity,$B1888,Status,"&lt;&gt;Suspend",Status,"&lt;&gt;Assigned",Status,"&lt;&gt;Open",Status,"&lt;&gt;Hold",ResolvedDate,"&gt;="&amp;$C$1,ResolvedDate,"&lt;="&amp;$F$1)</f>
        <v/>
      </c>
      <c r="E1888" s="137">
        <f>COUNTIFS(Severity,$B1888,SLA_Breach,"&lt;&gt;Yes",Status,"&lt;&gt;Suspend",Status,"&lt;&gt;Assigned",Status,"&lt;&gt;Open",Status,"&lt;&gt;Hold&gt;",ResolvedDate,"&gt;="&amp;$C$1,ResolvedDate,"&lt;="&amp;$F$1)</f>
        <v/>
      </c>
      <c r="F1888" s="137">
        <f>COUNTIFS(Severity,$B1888,SLA_Breach,"Yes",Status,"&lt;&gt;Suspend",Status,"&lt;&gt;Assigned",Status,"&lt;&gt;Open",Status,"&lt;&gt;Hold&gt;",ResolvedDate,"&gt;="&amp;$C$1,ResolvedDate,"&lt;="&amp;$F$1)</f>
        <v/>
      </c>
      <c r="G1888" s="137">
        <f>COUNTIFS(Severity,$B1888,AssignedDate,"&gt;=01/01/2017 12:00:00 AM",AssignedDate,"&lt;="&amp;$F$1)</f>
        <v/>
      </c>
      <c r="H1888" s="177" t="n"/>
      <c r="L1888" s="57" t="n">
        <v>0</v>
      </c>
      <c r="M1888" s="57" t="n"/>
    </row>
    <row r="1889" spans="1:13">
      <c r="A1889" s="137" t="n">
        <v>1</v>
      </c>
      <c r="B1889" s="100" t="s">
        <v>525</v>
      </c>
      <c r="C1889" s="137">
        <f>COUNTIFS(Severity,$B1889,AssignedDate,"&gt;="&amp;$C$1,AssignedDate,"&lt;="&amp;$F$1)</f>
        <v/>
      </c>
      <c r="D1889" s="137">
        <f>COUNTIFS(Severity,$B1889,Status,"&lt;&gt;Suspend",Status,"&lt;&gt;Assigned",Status,"&lt;&gt;Open",Status,"&lt;&gt;Hold",ResolvedDate,"&gt;="&amp;$C$1,ResolvedDate,"&lt;="&amp;$F$1)</f>
        <v/>
      </c>
      <c r="E1889" s="137">
        <f>COUNTIFS(Severity,$B1889,SLA_Breach,"&lt;&gt;Yes",Status,"&lt;&gt;Suspend",Status,"&lt;&gt;Assigned",Status,"&lt;&gt;Open",Status,"&lt;&gt;Hold&gt;",ResolvedDate,"&gt;="&amp;$C$1,ResolvedDate,"&lt;="&amp;$F$1)</f>
        <v/>
      </c>
      <c r="F1889" s="137">
        <f>COUNTIFS(Severity,$B1889,SLA_Breach,"Yes",Status,"&lt;&gt;Suspend",Status,"&lt;&gt;Assigned",Status,"&lt;&gt;Open",Status,"&lt;&gt;Hold&gt;",ResolvedDate,"&gt;="&amp;$C$1,ResolvedDate,"&lt;="&amp;$F$1)</f>
        <v/>
      </c>
      <c r="G1889" s="137">
        <f>COUNTIFS(Severity,$B1889,AssignedDate,"&gt;=01/01/2017 12:00:00 AM",AssignedDate,"&lt;="&amp;$F$1)</f>
        <v/>
      </c>
      <c r="H1889" s="177" t="n"/>
      <c r="L1889" s="57" t="n">
        <v>0</v>
      </c>
      <c r="M1889" s="57" t="n"/>
    </row>
    <row r="1890" spans="1:13">
      <c r="A1890" s="137" t="n">
        <v>1</v>
      </c>
      <c r="B1890" s="100" t="s">
        <v>525</v>
      </c>
      <c r="C1890" s="137">
        <f>COUNTIFS(Severity,$B1890,AssignedDate,"&gt;="&amp;$C$1,AssignedDate,"&lt;="&amp;$F$1)</f>
        <v/>
      </c>
      <c r="D1890" s="137">
        <f>COUNTIFS(Severity,$B1890,Status,"&lt;&gt;Suspend",Status,"&lt;&gt;Assigned",Status,"&lt;&gt;Open",Status,"&lt;&gt;Hold",ResolvedDate,"&gt;="&amp;$C$1,ResolvedDate,"&lt;="&amp;$F$1)</f>
        <v/>
      </c>
      <c r="E1890" s="137">
        <f>COUNTIFS(Severity,$B1890,SLA_Breach,"&lt;&gt;Yes",Status,"&lt;&gt;Suspend",Status,"&lt;&gt;Assigned",Status,"&lt;&gt;Open",Status,"&lt;&gt;Hold&gt;",ResolvedDate,"&gt;="&amp;$C$1,ResolvedDate,"&lt;="&amp;$F$1)</f>
        <v/>
      </c>
      <c r="F1890" s="137">
        <f>COUNTIFS(Severity,$B1890,SLA_Breach,"Yes",Status,"&lt;&gt;Suspend",Status,"&lt;&gt;Assigned",Status,"&lt;&gt;Open",Status,"&lt;&gt;Hold&gt;",ResolvedDate,"&gt;="&amp;$C$1,ResolvedDate,"&lt;="&amp;$F$1)</f>
        <v/>
      </c>
      <c r="G1890" s="137">
        <f>COUNTIFS(Severity,$B1890,AssignedDate,"&gt;=01/01/2017 12:00:00 AM",AssignedDate,"&lt;="&amp;$F$1)</f>
        <v/>
      </c>
      <c r="H1890" s="177" t="n"/>
      <c r="L1890" s="57" t="n">
        <v>0</v>
      </c>
      <c r="M1890" s="57" t="n"/>
    </row>
    <row r="1891" spans="1:13">
      <c r="A1891" s="137" t="n">
        <v>1</v>
      </c>
      <c r="B1891" s="100" t="s">
        <v>525</v>
      </c>
      <c r="C1891" s="137">
        <f>COUNTIFS(Severity,$B1891,AssignedDate,"&gt;="&amp;$C$1,AssignedDate,"&lt;="&amp;$F$1)</f>
        <v/>
      </c>
      <c r="D1891" s="137">
        <f>COUNTIFS(Severity,$B1891,Status,"&lt;&gt;Suspend",Status,"&lt;&gt;Assigned",Status,"&lt;&gt;Open",Status,"&lt;&gt;Hold",ResolvedDate,"&gt;="&amp;$C$1,ResolvedDate,"&lt;="&amp;$F$1)</f>
        <v/>
      </c>
      <c r="E1891" s="137">
        <f>COUNTIFS(Severity,$B1891,SLA_Breach,"&lt;&gt;Yes",Status,"&lt;&gt;Suspend",Status,"&lt;&gt;Assigned",Status,"&lt;&gt;Open",Status,"&lt;&gt;Hold&gt;",ResolvedDate,"&gt;="&amp;$C$1,ResolvedDate,"&lt;="&amp;$F$1)</f>
        <v/>
      </c>
      <c r="F1891" s="137">
        <f>COUNTIFS(Severity,$B1891,SLA_Breach,"Yes",Status,"&lt;&gt;Suspend",Status,"&lt;&gt;Assigned",Status,"&lt;&gt;Open",Status,"&lt;&gt;Hold&gt;",ResolvedDate,"&gt;="&amp;$C$1,ResolvedDate,"&lt;="&amp;$F$1)</f>
        <v/>
      </c>
      <c r="G1891" s="137">
        <f>COUNTIFS(Severity,$B1891,AssignedDate,"&gt;=01/01/2017 12:00:00 AM",AssignedDate,"&lt;="&amp;$F$1)</f>
        <v/>
      </c>
      <c r="H1891" s="177" t="n"/>
      <c r="L1891" s="57" t="n">
        <v>0</v>
      </c>
      <c r="M1891" s="57" t="n"/>
    </row>
    <row r="1892" spans="1:13">
      <c r="A1892" s="137" t="n">
        <v>1</v>
      </c>
      <c r="B1892" s="100" t="s">
        <v>525</v>
      </c>
      <c r="C1892" s="137">
        <f>COUNTIFS(Severity,$B1892,AssignedDate,"&gt;="&amp;$C$1,AssignedDate,"&lt;="&amp;$F$1)</f>
        <v/>
      </c>
      <c r="D1892" s="137">
        <f>COUNTIFS(Severity,$B1892,Status,"&lt;&gt;Suspend",Status,"&lt;&gt;Assigned",Status,"&lt;&gt;Open",Status,"&lt;&gt;Hold",ResolvedDate,"&gt;="&amp;$C$1,ResolvedDate,"&lt;="&amp;$F$1)</f>
        <v/>
      </c>
      <c r="E1892" s="137">
        <f>COUNTIFS(Severity,$B1892,SLA_Breach,"&lt;&gt;Yes",Status,"&lt;&gt;Suspend",Status,"&lt;&gt;Assigned",Status,"&lt;&gt;Open",Status,"&lt;&gt;Hold&gt;",ResolvedDate,"&gt;="&amp;$C$1,ResolvedDate,"&lt;="&amp;$F$1)</f>
        <v/>
      </c>
      <c r="F1892" s="137">
        <f>COUNTIFS(Severity,$B1892,SLA_Breach,"Yes",Status,"&lt;&gt;Suspend",Status,"&lt;&gt;Assigned",Status,"&lt;&gt;Open",Status,"&lt;&gt;Hold&gt;",ResolvedDate,"&gt;="&amp;$C$1,ResolvedDate,"&lt;="&amp;$F$1)</f>
        <v/>
      </c>
      <c r="G1892" s="137">
        <f>COUNTIFS(Severity,$B1892,AssignedDate,"&gt;=01/01/2017 12:00:00 AM",AssignedDate,"&lt;="&amp;$F$1)</f>
        <v/>
      </c>
      <c r="H1892" s="177" t="n"/>
      <c r="L1892" s="57" t="n">
        <v>0</v>
      </c>
      <c r="M1892" s="57" t="n"/>
    </row>
    <row r="1893" spans="1:13">
      <c r="A1893" s="137" t="n">
        <v>1</v>
      </c>
      <c r="B1893" s="100" t="s">
        <v>525</v>
      </c>
      <c r="C1893" s="137">
        <f>COUNTIFS(Severity,$B1893,AssignedDate,"&gt;="&amp;$C$1,AssignedDate,"&lt;="&amp;$F$1)</f>
        <v/>
      </c>
      <c r="D1893" s="137">
        <f>COUNTIFS(Severity,$B1893,Status,"&lt;&gt;Suspend",Status,"&lt;&gt;Assigned",Status,"&lt;&gt;Open",Status,"&lt;&gt;Hold",ResolvedDate,"&gt;="&amp;$C$1,ResolvedDate,"&lt;="&amp;$F$1)</f>
        <v/>
      </c>
      <c r="E1893" s="137">
        <f>COUNTIFS(Severity,$B1893,SLA_Breach,"&lt;&gt;Yes",Status,"&lt;&gt;Suspend",Status,"&lt;&gt;Assigned",Status,"&lt;&gt;Open",Status,"&lt;&gt;Hold&gt;",ResolvedDate,"&gt;="&amp;$C$1,ResolvedDate,"&lt;="&amp;$F$1)</f>
        <v/>
      </c>
      <c r="F1893" s="137">
        <f>COUNTIFS(Severity,$B1893,SLA_Breach,"Yes",Status,"&lt;&gt;Suspend",Status,"&lt;&gt;Assigned",Status,"&lt;&gt;Open",Status,"&lt;&gt;Hold&gt;",ResolvedDate,"&gt;="&amp;$C$1,ResolvedDate,"&lt;="&amp;$F$1)</f>
        <v/>
      </c>
      <c r="G1893" s="137">
        <f>COUNTIFS(Severity,$B1893,AssignedDate,"&gt;=01/01/2017 12:00:00 AM",AssignedDate,"&lt;="&amp;$F$1)</f>
        <v/>
      </c>
      <c r="H1893" s="177" t="n"/>
      <c r="L1893" s="57" t="n">
        <v>0</v>
      </c>
      <c r="M1893" s="57" t="n"/>
    </row>
    <row r="1894" spans="1:13">
      <c r="A1894" s="137" t="n">
        <v>1</v>
      </c>
      <c r="B1894" s="100" t="s">
        <v>525</v>
      </c>
      <c r="C1894" s="137">
        <f>COUNTIFS(Severity,$B1894,AssignedDate,"&gt;="&amp;$C$1,AssignedDate,"&lt;="&amp;$F$1)</f>
        <v/>
      </c>
      <c r="D1894" s="137">
        <f>COUNTIFS(Severity,$B1894,Status,"&lt;&gt;Suspend",Status,"&lt;&gt;Assigned",Status,"&lt;&gt;Open",Status,"&lt;&gt;Hold",ResolvedDate,"&gt;="&amp;$C$1,ResolvedDate,"&lt;="&amp;$F$1)</f>
        <v/>
      </c>
      <c r="E1894" s="137">
        <f>COUNTIFS(Severity,$B1894,SLA_Breach,"&lt;&gt;Yes",Status,"&lt;&gt;Suspend",Status,"&lt;&gt;Assigned",Status,"&lt;&gt;Open",Status,"&lt;&gt;Hold&gt;",ResolvedDate,"&gt;="&amp;$C$1,ResolvedDate,"&lt;="&amp;$F$1)</f>
        <v/>
      </c>
      <c r="F1894" s="137">
        <f>COUNTIFS(Severity,$B1894,SLA_Breach,"Yes",Status,"&lt;&gt;Suspend",Status,"&lt;&gt;Assigned",Status,"&lt;&gt;Open",Status,"&lt;&gt;Hold&gt;",ResolvedDate,"&gt;="&amp;$C$1,ResolvedDate,"&lt;="&amp;$F$1)</f>
        <v/>
      </c>
      <c r="G1894" s="137">
        <f>COUNTIFS(Severity,$B1894,AssignedDate,"&gt;=01/01/2017 12:00:00 AM",AssignedDate,"&lt;="&amp;$F$1)</f>
        <v/>
      </c>
      <c r="H1894" s="177" t="n"/>
      <c r="L1894" s="57" t="n">
        <v>0</v>
      </c>
      <c r="M1894" s="57" t="n"/>
    </row>
    <row r="1895" spans="1:13">
      <c r="A1895" s="137" t="n">
        <v>1</v>
      </c>
      <c r="B1895" s="100" t="s">
        <v>525</v>
      </c>
      <c r="C1895" s="137">
        <f>COUNTIFS(Severity,$B1895,AssignedDate,"&gt;="&amp;$C$1,AssignedDate,"&lt;="&amp;$F$1)</f>
        <v/>
      </c>
      <c r="D1895" s="137">
        <f>COUNTIFS(Severity,$B1895,Status,"&lt;&gt;Suspend",Status,"&lt;&gt;Assigned",Status,"&lt;&gt;Open",Status,"&lt;&gt;Hold",ResolvedDate,"&gt;="&amp;$C$1,ResolvedDate,"&lt;="&amp;$F$1)</f>
        <v/>
      </c>
      <c r="E1895" s="137">
        <f>COUNTIFS(Severity,$B1895,SLA_Breach,"&lt;&gt;Yes",Status,"&lt;&gt;Suspend",Status,"&lt;&gt;Assigned",Status,"&lt;&gt;Open",Status,"&lt;&gt;Hold&gt;",ResolvedDate,"&gt;="&amp;$C$1,ResolvedDate,"&lt;="&amp;$F$1)</f>
        <v/>
      </c>
      <c r="F1895" s="137">
        <f>COUNTIFS(Severity,$B1895,SLA_Breach,"Yes",Status,"&lt;&gt;Suspend",Status,"&lt;&gt;Assigned",Status,"&lt;&gt;Open",Status,"&lt;&gt;Hold&gt;",ResolvedDate,"&gt;="&amp;$C$1,ResolvedDate,"&lt;="&amp;$F$1)</f>
        <v/>
      </c>
      <c r="G1895" s="137">
        <f>COUNTIFS(Severity,$B1895,AssignedDate,"&gt;=01/01/2017 12:00:00 AM",AssignedDate,"&lt;="&amp;$F$1)</f>
        <v/>
      </c>
      <c r="H1895" s="177" t="n"/>
      <c r="L1895" s="57" t="n">
        <v>0</v>
      </c>
      <c r="M1895" s="57" t="n"/>
    </row>
    <row r="1896" spans="1:13">
      <c r="A1896" s="137" t="n">
        <v>1</v>
      </c>
      <c r="B1896" s="100" t="s">
        <v>525</v>
      </c>
      <c r="C1896" s="137">
        <f>COUNTIFS(Severity,$B1896,AssignedDate,"&gt;="&amp;$C$1,AssignedDate,"&lt;="&amp;$F$1)</f>
        <v/>
      </c>
      <c r="D1896" s="137">
        <f>COUNTIFS(Severity,$B1896,Status,"&lt;&gt;Suspend",Status,"&lt;&gt;Assigned",Status,"&lt;&gt;Open",Status,"&lt;&gt;Hold",ResolvedDate,"&gt;="&amp;$C$1,ResolvedDate,"&lt;="&amp;$F$1)</f>
        <v/>
      </c>
      <c r="E1896" s="137">
        <f>COUNTIFS(Severity,$B1896,SLA_Breach,"&lt;&gt;Yes",Status,"&lt;&gt;Suspend",Status,"&lt;&gt;Assigned",Status,"&lt;&gt;Open",Status,"&lt;&gt;Hold&gt;",ResolvedDate,"&gt;="&amp;$C$1,ResolvedDate,"&lt;="&amp;$F$1)</f>
        <v/>
      </c>
      <c r="F1896" s="137">
        <f>COUNTIFS(Severity,$B1896,SLA_Breach,"Yes",Status,"&lt;&gt;Suspend",Status,"&lt;&gt;Assigned",Status,"&lt;&gt;Open",Status,"&lt;&gt;Hold&gt;",ResolvedDate,"&gt;="&amp;$C$1,ResolvedDate,"&lt;="&amp;$F$1)</f>
        <v/>
      </c>
      <c r="G1896" s="137">
        <f>COUNTIFS(Severity,$B1896,AssignedDate,"&gt;=01/01/2017 12:00:00 AM",AssignedDate,"&lt;="&amp;$F$1)</f>
        <v/>
      </c>
      <c r="H1896" s="177" t="n"/>
      <c r="L1896" s="57" t="n">
        <v>0</v>
      </c>
      <c r="M1896" s="57" t="n"/>
    </row>
    <row r="1897" spans="1:13">
      <c r="A1897" s="137" t="n">
        <v>1</v>
      </c>
      <c r="B1897" s="100" t="s">
        <v>525</v>
      </c>
      <c r="C1897" s="137">
        <f>COUNTIFS(Severity,$B1897,AssignedDate,"&gt;="&amp;$C$1,AssignedDate,"&lt;="&amp;$F$1)</f>
        <v/>
      </c>
      <c r="D1897" s="137">
        <f>COUNTIFS(Severity,$B1897,Status,"&lt;&gt;Suspend",Status,"&lt;&gt;Assigned",Status,"&lt;&gt;Open",Status,"&lt;&gt;Hold",ResolvedDate,"&gt;="&amp;$C$1,ResolvedDate,"&lt;="&amp;$F$1)</f>
        <v/>
      </c>
      <c r="E1897" s="137">
        <f>COUNTIFS(Severity,$B1897,SLA_Breach,"&lt;&gt;Yes",Status,"&lt;&gt;Suspend",Status,"&lt;&gt;Assigned",Status,"&lt;&gt;Open",Status,"&lt;&gt;Hold&gt;",ResolvedDate,"&gt;="&amp;$C$1,ResolvedDate,"&lt;="&amp;$F$1)</f>
        <v/>
      </c>
      <c r="F1897" s="137">
        <f>COUNTIFS(Severity,$B1897,SLA_Breach,"Yes",Status,"&lt;&gt;Suspend",Status,"&lt;&gt;Assigned",Status,"&lt;&gt;Open",Status,"&lt;&gt;Hold&gt;",ResolvedDate,"&gt;="&amp;$C$1,ResolvedDate,"&lt;="&amp;$F$1)</f>
        <v/>
      </c>
      <c r="G1897" s="137">
        <f>COUNTIFS(Severity,$B1897,AssignedDate,"&gt;=01/01/2017 12:00:00 AM",AssignedDate,"&lt;="&amp;$F$1)</f>
        <v/>
      </c>
      <c r="H1897" s="177" t="n"/>
      <c r="L1897" s="57" t="n">
        <v>0</v>
      </c>
      <c r="M1897" s="57" t="n"/>
    </row>
    <row r="1898" spans="1:13">
      <c r="A1898" s="137" t="n">
        <v>1</v>
      </c>
      <c r="B1898" s="100" t="s">
        <v>525</v>
      </c>
      <c r="C1898" s="137">
        <f>COUNTIFS(Severity,$B1898,AssignedDate,"&gt;="&amp;$C$1,AssignedDate,"&lt;="&amp;$F$1)</f>
        <v/>
      </c>
      <c r="D1898" s="137">
        <f>COUNTIFS(Severity,$B1898,Status,"&lt;&gt;Suspend",Status,"&lt;&gt;Assigned",Status,"&lt;&gt;Open",Status,"&lt;&gt;Hold",ResolvedDate,"&gt;="&amp;$C$1,ResolvedDate,"&lt;="&amp;$F$1)</f>
        <v/>
      </c>
      <c r="E1898" s="137">
        <f>COUNTIFS(Severity,$B1898,SLA_Breach,"&lt;&gt;Yes",Status,"&lt;&gt;Suspend",Status,"&lt;&gt;Assigned",Status,"&lt;&gt;Open",Status,"&lt;&gt;Hold&gt;",ResolvedDate,"&gt;="&amp;$C$1,ResolvedDate,"&lt;="&amp;$F$1)</f>
        <v/>
      </c>
      <c r="F1898" s="137">
        <f>COUNTIFS(Severity,$B1898,SLA_Breach,"Yes",Status,"&lt;&gt;Suspend",Status,"&lt;&gt;Assigned",Status,"&lt;&gt;Open",Status,"&lt;&gt;Hold&gt;",ResolvedDate,"&gt;="&amp;$C$1,ResolvedDate,"&lt;="&amp;$F$1)</f>
        <v/>
      </c>
      <c r="G1898" s="137">
        <f>COUNTIFS(Severity,$B1898,AssignedDate,"&gt;=01/01/2017 12:00:00 AM",AssignedDate,"&lt;="&amp;$F$1)</f>
        <v/>
      </c>
      <c r="H1898" s="177" t="n"/>
      <c r="L1898" s="57" t="n">
        <v>0</v>
      </c>
      <c r="M1898" s="57" t="n"/>
    </row>
    <row r="1899" spans="1:13">
      <c r="A1899" s="137" t="n">
        <v>1</v>
      </c>
      <c r="B1899" s="100" t="s">
        <v>525</v>
      </c>
      <c r="C1899" s="137">
        <f>COUNTIFS(Severity,$B1899,AssignedDate,"&gt;="&amp;$C$1,AssignedDate,"&lt;="&amp;$F$1)</f>
        <v/>
      </c>
      <c r="D1899" s="137">
        <f>COUNTIFS(Severity,$B1899,Status,"&lt;&gt;Suspend",Status,"&lt;&gt;Assigned",Status,"&lt;&gt;Open",Status,"&lt;&gt;Hold",ResolvedDate,"&gt;="&amp;$C$1,ResolvedDate,"&lt;="&amp;$F$1)</f>
        <v/>
      </c>
      <c r="E1899" s="137">
        <f>COUNTIFS(Severity,$B1899,SLA_Breach,"&lt;&gt;Yes",Status,"&lt;&gt;Suspend",Status,"&lt;&gt;Assigned",Status,"&lt;&gt;Open",Status,"&lt;&gt;Hold&gt;",ResolvedDate,"&gt;="&amp;$C$1,ResolvedDate,"&lt;="&amp;$F$1)</f>
        <v/>
      </c>
      <c r="F1899" s="137">
        <f>COUNTIFS(Severity,$B1899,SLA_Breach,"Yes",Status,"&lt;&gt;Suspend",Status,"&lt;&gt;Assigned",Status,"&lt;&gt;Open",Status,"&lt;&gt;Hold&gt;",ResolvedDate,"&gt;="&amp;$C$1,ResolvedDate,"&lt;="&amp;$F$1)</f>
        <v/>
      </c>
      <c r="G1899" s="137">
        <f>COUNTIFS(Severity,$B1899,AssignedDate,"&gt;=01/01/2017 12:00:00 AM",AssignedDate,"&lt;="&amp;$F$1)</f>
        <v/>
      </c>
      <c r="H1899" s="177" t="n"/>
      <c r="L1899" s="57" t="n">
        <v>0</v>
      </c>
      <c r="M1899" s="57" t="n"/>
    </row>
    <row r="1900" spans="1:13">
      <c r="A1900" s="137" t="n">
        <v>1</v>
      </c>
      <c r="B1900" s="100" t="s">
        <v>525</v>
      </c>
      <c r="C1900" s="137">
        <f>COUNTIFS(Severity,$B1900,AssignedDate,"&gt;="&amp;$C$1,AssignedDate,"&lt;="&amp;$F$1)</f>
        <v/>
      </c>
      <c r="D1900" s="137">
        <f>COUNTIFS(Severity,$B1900,Status,"&lt;&gt;Suspend",Status,"&lt;&gt;Assigned",Status,"&lt;&gt;Open",Status,"&lt;&gt;Hold",ResolvedDate,"&gt;="&amp;$C$1,ResolvedDate,"&lt;="&amp;$F$1)</f>
        <v/>
      </c>
      <c r="E1900" s="137">
        <f>COUNTIFS(Severity,$B1900,SLA_Breach,"&lt;&gt;Yes",Status,"&lt;&gt;Suspend",Status,"&lt;&gt;Assigned",Status,"&lt;&gt;Open",Status,"&lt;&gt;Hold&gt;",ResolvedDate,"&gt;="&amp;$C$1,ResolvedDate,"&lt;="&amp;$F$1)</f>
        <v/>
      </c>
      <c r="F1900" s="137">
        <f>COUNTIFS(Severity,$B1900,SLA_Breach,"Yes",Status,"&lt;&gt;Suspend",Status,"&lt;&gt;Assigned",Status,"&lt;&gt;Open",Status,"&lt;&gt;Hold&gt;",ResolvedDate,"&gt;="&amp;$C$1,ResolvedDate,"&lt;="&amp;$F$1)</f>
        <v/>
      </c>
      <c r="G1900" s="137">
        <f>COUNTIFS(Severity,$B1900,AssignedDate,"&gt;=01/01/2017 12:00:00 AM",AssignedDate,"&lt;="&amp;$F$1)</f>
        <v/>
      </c>
      <c r="H1900" s="177" t="n"/>
      <c r="L1900" s="57" t="n">
        <v>0</v>
      </c>
      <c r="M1900" s="57" t="n"/>
    </row>
    <row r="1901" spans="1:13">
      <c r="A1901" s="137" t="n">
        <v>1</v>
      </c>
      <c r="B1901" s="100" t="s">
        <v>525</v>
      </c>
      <c r="C1901" s="137">
        <f>COUNTIFS(Severity,$B1901,AssignedDate,"&gt;="&amp;$C$1,AssignedDate,"&lt;="&amp;$F$1)</f>
        <v/>
      </c>
      <c r="D1901" s="137">
        <f>COUNTIFS(Severity,$B1901,Status,"&lt;&gt;Suspend",Status,"&lt;&gt;Assigned",Status,"&lt;&gt;Open",Status,"&lt;&gt;Hold",ResolvedDate,"&gt;="&amp;$C$1,ResolvedDate,"&lt;="&amp;$F$1)</f>
        <v/>
      </c>
      <c r="E1901" s="137">
        <f>COUNTIFS(Severity,$B1901,SLA_Breach,"&lt;&gt;Yes",Status,"&lt;&gt;Suspend",Status,"&lt;&gt;Assigned",Status,"&lt;&gt;Open",Status,"&lt;&gt;Hold&gt;",ResolvedDate,"&gt;="&amp;$C$1,ResolvedDate,"&lt;="&amp;$F$1)</f>
        <v/>
      </c>
      <c r="F1901" s="137">
        <f>COUNTIFS(Severity,$B1901,SLA_Breach,"Yes",Status,"&lt;&gt;Suspend",Status,"&lt;&gt;Assigned",Status,"&lt;&gt;Open",Status,"&lt;&gt;Hold&gt;",ResolvedDate,"&gt;="&amp;$C$1,ResolvedDate,"&lt;="&amp;$F$1)</f>
        <v/>
      </c>
      <c r="G1901" s="137">
        <f>COUNTIFS(Severity,$B1901,AssignedDate,"&gt;=01/01/2017 12:00:00 AM",AssignedDate,"&lt;="&amp;$F$1)</f>
        <v/>
      </c>
      <c r="H1901" s="177" t="n"/>
      <c r="L1901" s="57" t="n">
        <v>0</v>
      </c>
      <c r="M1901" s="57" t="n"/>
    </row>
    <row r="1902" spans="1:13">
      <c r="A1902" s="137" t="n">
        <v>1</v>
      </c>
      <c r="B1902" s="100" t="s">
        <v>525</v>
      </c>
      <c r="C1902" s="137">
        <f>COUNTIFS(Severity,$B1902,AssignedDate,"&gt;="&amp;$C$1,AssignedDate,"&lt;="&amp;$F$1)</f>
        <v/>
      </c>
      <c r="D1902" s="137">
        <f>COUNTIFS(Severity,$B1902,Status,"&lt;&gt;Suspend",Status,"&lt;&gt;Assigned",Status,"&lt;&gt;Open",Status,"&lt;&gt;Hold",ResolvedDate,"&gt;="&amp;$C$1,ResolvedDate,"&lt;="&amp;$F$1)</f>
        <v/>
      </c>
      <c r="E1902" s="137">
        <f>COUNTIFS(Severity,$B1902,SLA_Breach,"&lt;&gt;Yes",Status,"&lt;&gt;Suspend",Status,"&lt;&gt;Assigned",Status,"&lt;&gt;Open",Status,"&lt;&gt;Hold&gt;",ResolvedDate,"&gt;="&amp;$C$1,ResolvedDate,"&lt;="&amp;$F$1)</f>
        <v/>
      </c>
      <c r="F1902" s="137">
        <f>COUNTIFS(Severity,$B1902,SLA_Breach,"Yes",Status,"&lt;&gt;Suspend",Status,"&lt;&gt;Assigned",Status,"&lt;&gt;Open",Status,"&lt;&gt;Hold&gt;",ResolvedDate,"&gt;="&amp;$C$1,ResolvedDate,"&lt;="&amp;$F$1)</f>
        <v/>
      </c>
      <c r="G1902" s="137">
        <f>COUNTIFS(Severity,$B1902,AssignedDate,"&gt;=01/01/2017 12:00:00 AM",AssignedDate,"&lt;="&amp;$F$1)</f>
        <v/>
      </c>
      <c r="H1902" s="177" t="n"/>
      <c r="L1902" s="57" t="n">
        <v>0</v>
      </c>
      <c r="M1902" s="57" t="n"/>
    </row>
    <row r="1903" spans="1:13">
      <c r="A1903" s="137" t="n">
        <v>1</v>
      </c>
      <c r="B1903" s="100" t="s">
        <v>525</v>
      </c>
      <c r="C1903" s="137">
        <f>COUNTIFS(Severity,$B1903,AssignedDate,"&gt;="&amp;$C$1,AssignedDate,"&lt;="&amp;$F$1)</f>
        <v/>
      </c>
      <c r="D1903" s="137">
        <f>COUNTIFS(Severity,$B1903,Status,"&lt;&gt;Suspend",Status,"&lt;&gt;Assigned",Status,"&lt;&gt;Open",Status,"&lt;&gt;Hold",ResolvedDate,"&gt;="&amp;$C$1,ResolvedDate,"&lt;="&amp;$F$1)</f>
        <v/>
      </c>
      <c r="E1903" s="137">
        <f>COUNTIFS(Severity,$B1903,SLA_Breach,"&lt;&gt;Yes",Status,"&lt;&gt;Suspend",Status,"&lt;&gt;Assigned",Status,"&lt;&gt;Open",Status,"&lt;&gt;Hold&gt;",ResolvedDate,"&gt;="&amp;$C$1,ResolvedDate,"&lt;="&amp;$F$1)</f>
        <v/>
      </c>
      <c r="F1903" s="137">
        <f>COUNTIFS(Severity,$B1903,SLA_Breach,"Yes",Status,"&lt;&gt;Suspend",Status,"&lt;&gt;Assigned",Status,"&lt;&gt;Open",Status,"&lt;&gt;Hold&gt;",ResolvedDate,"&gt;="&amp;$C$1,ResolvedDate,"&lt;="&amp;$F$1)</f>
        <v/>
      </c>
      <c r="G1903" s="137">
        <f>COUNTIFS(Severity,$B1903,AssignedDate,"&gt;=01/01/2017 12:00:00 AM",AssignedDate,"&lt;="&amp;$F$1)</f>
        <v/>
      </c>
      <c r="H1903" s="177" t="n"/>
      <c r="L1903" s="57" t="n">
        <v>0</v>
      </c>
      <c r="M1903" s="57" t="n"/>
    </row>
    <row r="1904" spans="1:13">
      <c r="A1904" s="137" t="n">
        <v>1</v>
      </c>
      <c r="B1904" s="100" t="s">
        <v>525</v>
      </c>
      <c r="C1904" s="137">
        <f>COUNTIFS(Severity,$B1904,AssignedDate,"&gt;="&amp;$C$1,AssignedDate,"&lt;="&amp;$F$1)</f>
        <v/>
      </c>
      <c r="D1904" s="137">
        <f>COUNTIFS(Severity,$B1904,Status,"&lt;&gt;Suspend",Status,"&lt;&gt;Assigned",Status,"&lt;&gt;Open",Status,"&lt;&gt;Hold",ResolvedDate,"&gt;="&amp;$C$1,ResolvedDate,"&lt;="&amp;$F$1)</f>
        <v/>
      </c>
      <c r="E1904" s="137">
        <f>COUNTIFS(Severity,$B1904,SLA_Breach,"&lt;&gt;Yes",Status,"&lt;&gt;Suspend",Status,"&lt;&gt;Assigned",Status,"&lt;&gt;Open",Status,"&lt;&gt;Hold&gt;",ResolvedDate,"&gt;="&amp;$C$1,ResolvedDate,"&lt;="&amp;$F$1)</f>
        <v/>
      </c>
      <c r="F1904" s="137">
        <f>COUNTIFS(Severity,$B1904,SLA_Breach,"Yes",Status,"&lt;&gt;Suspend",Status,"&lt;&gt;Assigned",Status,"&lt;&gt;Open",Status,"&lt;&gt;Hold&gt;",ResolvedDate,"&gt;="&amp;$C$1,ResolvedDate,"&lt;="&amp;$F$1)</f>
        <v/>
      </c>
      <c r="G1904" s="137">
        <f>COUNTIFS(Severity,$B1904,AssignedDate,"&gt;=01/01/2017 12:00:00 AM",AssignedDate,"&lt;="&amp;$F$1)</f>
        <v/>
      </c>
      <c r="H1904" s="177" t="n"/>
      <c r="L1904" s="57" t="n">
        <v>0</v>
      </c>
      <c r="M1904" s="57" t="n"/>
    </row>
    <row r="1905" spans="1:13">
      <c r="A1905" s="137" t="n">
        <v>1</v>
      </c>
      <c r="B1905" s="100" t="s">
        <v>525</v>
      </c>
      <c r="C1905" s="137">
        <f>COUNTIFS(Severity,$B1905,AssignedDate,"&gt;="&amp;$C$1,AssignedDate,"&lt;="&amp;$F$1)</f>
        <v/>
      </c>
      <c r="D1905" s="137">
        <f>COUNTIFS(Severity,$B1905,Status,"&lt;&gt;Suspend",Status,"&lt;&gt;Assigned",Status,"&lt;&gt;Open",Status,"&lt;&gt;Hold",ResolvedDate,"&gt;="&amp;$C$1,ResolvedDate,"&lt;="&amp;$F$1)</f>
        <v/>
      </c>
      <c r="E1905" s="137">
        <f>COUNTIFS(Severity,$B1905,SLA_Breach,"&lt;&gt;Yes",Status,"&lt;&gt;Suspend",Status,"&lt;&gt;Assigned",Status,"&lt;&gt;Open",Status,"&lt;&gt;Hold&gt;",ResolvedDate,"&gt;="&amp;$C$1,ResolvedDate,"&lt;="&amp;$F$1)</f>
        <v/>
      </c>
      <c r="F1905" s="137">
        <f>COUNTIFS(Severity,$B1905,SLA_Breach,"Yes",Status,"&lt;&gt;Suspend",Status,"&lt;&gt;Assigned",Status,"&lt;&gt;Open",Status,"&lt;&gt;Hold&gt;",ResolvedDate,"&gt;="&amp;$C$1,ResolvedDate,"&lt;="&amp;$F$1)</f>
        <v/>
      </c>
      <c r="G1905" s="137">
        <f>COUNTIFS(Severity,$B1905,AssignedDate,"&gt;=01/01/2017 12:00:00 AM",AssignedDate,"&lt;="&amp;$F$1)</f>
        <v/>
      </c>
      <c r="H1905" s="177" t="n"/>
      <c r="L1905" s="57" t="n">
        <v>0</v>
      </c>
      <c r="M1905" s="57" t="n"/>
    </row>
    <row r="1906" spans="1:13">
      <c r="A1906" s="137" t="n">
        <v>1</v>
      </c>
      <c r="B1906" s="100" t="s">
        <v>525</v>
      </c>
      <c r="C1906" s="137">
        <f>COUNTIFS(Severity,$B1906,AssignedDate,"&gt;="&amp;$C$1,AssignedDate,"&lt;="&amp;$F$1)</f>
        <v/>
      </c>
      <c r="D1906" s="137">
        <f>COUNTIFS(Severity,$B1906,Status,"&lt;&gt;Suspend",Status,"&lt;&gt;Assigned",Status,"&lt;&gt;Open",Status,"&lt;&gt;Hold",ResolvedDate,"&gt;="&amp;$C$1,ResolvedDate,"&lt;="&amp;$F$1)</f>
        <v/>
      </c>
      <c r="E1906" s="137">
        <f>COUNTIFS(Severity,$B1906,SLA_Breach,"&lt;&gt;Yes",Status,"&lt;&gt;Suspend",Status,"&lt;&gt;Assigned",Status,"&lt;&gt;Open",Status,"&lt;&gt;Hold&gt;",ResolvedDate,"&gt;="&amp;$C$1,ResolvedDate,"&lt;="&amp;$F$1)</f>
        <v/>
      </c>
      <c r="F1906" s="137">
        <f>COUNTIFS(Severity,$B1906,SLA_Breach,"Yes",Status,"&lt;&gt;Suspend",Status,"&lt;&gt;Assigned",Status,"&lt;&gt;Open",Status,"&lt;&gt;Hold&gt;",ResolvedDate,"&gt;="&amp;$C$1,ResolvedDate,"&lt;="&amp;$F$1)</f>
        <v/>
      </c>
      <c r="G1906" s="137">
        <f>COUNTIFS(Severity,$B1906,AssignedDate,"&gt;=01/01/2017 12:00:00 AM",AssignedDate,"&lt;="&amp;$F$1)</f>
        <v/>
      </c>
      <c r="H1906" s="177" t="n"/>
      <c r="L1906" s="57" t="n">
        <v>0</v>
      </c>
      <c r="M1906" s="57" t="n"/>
    </row>
    <row r="1907" spans="1:13">
      <c r="A1907" s="137" t="n">
        <v>1</v>
      </c>
      <c r="B1907" s="100" t="s">
        <v>525</v>
      </c>
      <c r="C1907" s="137">
        <f>COUNTIFS(Severity,$B1907,AssignedDate,"&gt;="&amp;$C$1,AssignedDate,"&lt;="&amp;$F$1)</f>
        <v/>
      </c>
      <c r="D1907" s="137">
        <f>COUNTIFS(Severity,$B1907,Status,"&lt;&gt;Suspend",Status,"&lt;&gt;Assigned",Status,"&lt;&gt;Open",Status,"&lt;&gt;Hold",ResolvedDate,"&gt;="&amp;$C$1,ResolvedDate,"&lt;="&amp;$F$1)</f>
        <v/>
      </c>
      <c r="E1907" s="137">
        <f>COUNTIFS(Severity,$B1907,SLA_Breach,"&lt;&gt;Yes",Status,"&lt;&gt;Suspend",Status,"&lt;&gt;Assigned",Status,"&lt;&gt;Open",Status,"&lt;&gt;Hold&gt;",ResolvedDate,"&gt;="&amp;$C$1,ResolvedDate,"&lt;="&amp;$F$1)</f>
        <v/>
      </c>
      <c r="F1907" s="137">
        <f>COUNTIFS(Severity,$B1907,SLA_Breach,"Yes",Status,"&lt;&gt;Suspend",Status,"&lt;&gt;Assigned",Status,"&lt;&gt;Open",Status,"&lt;&gt;Hold&gt;",ResolvedDate,"&gt;="&amp;$C$1,ResolvedDate,"&lt;="&amp;$F$1)</f>
        <v/>
      </c>
      <c r="G1907" s="137">
        <f>COUNTIFS(Severity,$B1907,AssignedDate,"&gt;=01/01/2017 12:00:00 AM",AssignedDate,"&lt;="&amp;$F$1)</f>
        <v/>
      </c>
      <c r="H1907" s="177" t="n"/>
      <c r="L1907" s="57" t="n">
        <v>0</v>
      </c>
      <c r="M1907" s="57" t="n"/>
    </row>
    <row r="1908" spans="1:13">
      <c r="A1908" s="137" t="n">
        <v>1</v>
      </c>
      <c r="B1908" s="100" t="s">
        <v>525</v>
      </c>
      <c r="C1908" s="137">
        <f>COUNTIFS(Severity,$B1908,AssignedDate,"&gt;="&amp;$C$1,AssignedDate,"&lt;="&amp;$F$1)</f>
        <v/>
      </c>
      <c r="D1908" s="137">
        <f>COUNTIFS(Severity,$B1908,Status,"&lt;&gt;Suspend",Status,"&lt;&gt;Assigned",Status,"&lt;&gt;Open",Status,"&lt;&gt;Hold",ResolvedDate,"&gt;="&amp;$C$1,ResolvedDate,"&lt;="&amp;$F$1)</f>
        <v/>
      </c>
      <c r="E1908" s="137">
        <f>COUNTIFS(Severity,$B1908,SLA_Breach,"&lt;&gt;Yes",Status,"&lt;&gt;Suspend",Status,"&lt;&gt;Assigned",Status,"&lt;&gt;Open",Status,"&lt;&gt;Hold&gt;",ResolvedDate,"&gt;="&amp;$C$1,ResolvedDate,"&lt;="&amp;$F$1)</f>
        <v/>
      </c>
      <c r="F1908" s="137">
        <f>COUNTIFS(Severity,$B1908,SLA_Breach,"Yes",Status,"&lt;&gt;Suspend",Status,"&lt;&gt;Assigned",Status,"&lt;&gt;Open",Status,"&lt;&gt;Hold&gt;",ResolvedDate,"&gt;="&amp;$C$1,ResolvedDate,"&lt;="&amp;$F$1)</f>
        <v/>
      </c>
      <c r="G1908" s="137">
        <f>COUNTIFS(Severity,$B1908,AssignedDate,"&gt;=01/01/2017 12:00:00 AM",AssignedDate,"&lt;="&amp;$F$1)</f>
        <v/>
      </c>
      <c r="H1908" s="177" t="n"/>
      <c r="L1908" s="57" t="n">
        <v>0</v>
      </c>
      <c r="M1908" s="57" t="n"/>
    </row>
    <row r="1909" spans="1:13">
      <c r="A1909" s="137" t="n">
        <v>1</v>
      </c>
      <c r="B1909" s="100" t="s">
        <v>525</v>
      </c>
      <c r="C1909" s="137">
        <f>COUNTIFS(Severity,$B1909,AssignedDate,"&gt;="&amp;$C$1,AssignedDate,"&lt;="&amp;$F$1)</f>
        <v/>
      </c>
      <c r="D1909" s="137">
        <f>COUNTIFS(Severity,$B1909,Status,"&lt;&gt;Suspend",Status,"&lt;&gt;Assigned",Status,"&lt;&gt;Open",Status,"&lt;&gt;Hold",ResolvedDate,"&gt;="&amp;$C$1,ResolvedDate,"&lt;="&amp;$F$1)</f>
        <v/>
      </c>
      <c r="E1909" s="137">
        <f>COUNTIFS(Severity,$B1909,SLA_Breach,"&lt;&gt;Yes",Status,"&lt;&gt;Suspend",Status,"&lt;&gt;Assigned",Status,"&lt;&gt;Open",Status,"&lt;&gt;Hold&gt;",ResolvedDate,"&gt;="&amp;$C$1,ResolvedDate,"&lt;="&amp;$F$1)</f>
        <v/>
      </c>
      <c r="F1909" s="137">
        <f>COUNTIFS(Severity,$B1909,SLA_Breach,"Yes",Status,"&lt;&gt;Suspend",Status,"&lt;&gt;Assigned",Status,"&lt;&gt;Open",Status,"&lt;&gt;Hold&gt;",ResolvedDate,"&gt;="&amp;$C$1,ResolvedDate,"&lt;="&amp;$F$1)</f>
        <v/>
      </c>
      <c r="G1909" s="137">
        <f>COUNTIFS(Severity,$B1909,AssignedDate,"&gt;=01/01/2017 12:00:00 AM",AssignedDate,"&lt;="&amp;$F$1)</f>
        <v/>
      </c>
      <c r="H1909" s="177" t="n"/>
      <c r="L1909" s="57" t="n">
        <v>0</v>
      </c>
      <c r="M1909" s="57" t="n"/>
    </row>
    <row r="1910" spans="1:13">
      <c r="A1910" s="137" t="n">
        <v>1</v>
      </c>
      <c r="B1910" s="100" t="s">
        <v>525</v>
      </c>
      <c r="C1910" s="137">
        <f>COUNTIFS(Severity,$B1910,AssignedDate,"&gt;="&amp;$C$1,AssignedDate,"&lt;="&amp;$F$1)</f>
        <v/>
      </c>
      <c r="D1910" s="137">
        <f>COUNTIFS(Severity,$B1910,Status,"&lt;&gt;Suspend",Status,"&lt;&gt;Assigned",Status,"&lt;&gt;Open",Status,"&lt;&gt;Hold",ResolvedDate,"&gt;="&amp;$C$1,ResolvedDate,"&lt;="&amp;$F$1)</f>
        <v/>
      </c>
      <c r="E1910" s="137">
        <f>COUNTIFS(Severity,$B1910,SLA_Breach,"&lt;&gt;Yes",Status,"&lt;&gt;Suspend",Status,"&lt;&gt;Assigned",Status,"&lt;&gt;Open",Status,"&lt;&gt;Hold&gt;",ResolvedDate,"&gt;="&amp;$C$1,ResolvedDate,"&lt;="&amp;$F$1)</f>
        <v/>
      </c>
      <c r="F1910" s="137">
        <f>COUNTIFS(Severity,$B1910,SLA_Breach,"Yes",Status,"&lt;&gt;Suspend",Status,"&lt;&gt;Assigned",Status,"&lt;&gt;Open",Status,"&lt;&gt;Hold&gt;",ResolvedDate,"&gt;="&amp;$C$1,ResolvedDate,"&lt;="&amp;$F$1)</f>
        <v/>
      </c>
      <c r="G1910" s="137">
        <f>COUNTIFS(Severity,$B1910,AssignedDate,"&gt;=01/01/2017 12:00:00 AM",AssignedDate,"&lt;="&amp;$F$1)</f>
        <v/>
      </c>
      <c r="H1910" s="177" t="n"/>
      <c r="L1910" s="57" t="n">
        <v>0</v>
      </c>
      <c r="M1910" s="57" t="n"/>
    </row>
    <row r="1911" spans="1:13">
      <c r="A1911" s="137" t="n">
        <v>1</v>
      </c>
      <c r="B1911" s="100" t="s">
        <v>525</v>
      </c>
      <c r="C1911" s="137">
        <f>COUNTIFS(Severity,$B1911,AssignedDate,"&gt;="&amp;$C$1,AssignedDate,"&lt;="&amp;$F$1)</f>
        <v/>
      </c>
      <c r="D1911" s="137">
        <f>COUNTIFS(Severity,$B1911,Status,"&lt;&gt;Suspend",Status,"&lt;&gt;Assigned",Status,"&lt;&gt;Open",Status,"&lt;&gt;Hold",ResolvedDate,"&gt;="&amp;$C$1,ResolvedDate,"&lt;="&amp;$F$1)</f>
        <v/>
      </c>
      <c r="E1911" s="137">
        <f>COUNTIFS(Severity,$B1911,SLA_Breach,"&lt;&gt;Yes",Status,"&lt;&gt;Suspend",Status,"&lt;&gt;Assigned",Status,"&lt;&gt;Open",Status,"&lt;&gt;Hold&gt;",ResolvedDate,"&gt;="&amp;$C$1,ResolvedDate,"&lt;="&amp;$F$1)</f>
        <v/>
      </c>
      <c r="F1911" s="137">
        <f>COUNTIFS(Severity,$B1911,SLA_Breach,"Yes",Status,"&lt;&gt;Suspend",Status,"&lt;&gt;Assigned",Status,"&lt;&gt;Open",Status,"&lt;&gt;Hold&gt;",ResolvedDate,"&gt;="&amp;$C$1,ResolvedDate,"&lt;="&amp;$F$1)</f>
        <v/>
      </c>
      <c r="G1911" s="137">
        <f>COUNTIFS(Severity,$B1911,AssignedDate,"&gt;=01/01/2017 12:00:00 AM",AssignedDate,"&lt;="&amp;$F$1)</f>
        <v/>
      </c>
      <c r="H1911" s="177" t="n"/>
      <c r="L1911" s="57" t="n">
        <v>0</v>
      </c>
      <c r="M1911" s="57" t="n"/>
    </row>
    <row r="1912" spans="1:13">
      <c r="A1912" s="137" t="n">
        <v>1</v>
      </c>
      <c r="B1912" s="100" t="s">
        <v>525</v>
      </c>
      <c r="C1912" s="137">
        <f>COUNTIFS(Severity,$B1912,AssignedDate,"&gt;="&amp;$C$1,AssignedDate,"&lt;="&amp;$F$1)</f>
        <v/>
      </c>
      <c r="D1912" s="137">
        <f>COUNTIFS(Severity,$B1912,Status,"&lt;&gt;Suspend",Status,"&lt;&gt;Assigned",Status,"&lt;&gt;Open",Status,"&lt;&gt;Hold",ResolvedDate,"&gt;="&amp;$C$1,ResolvedDate,"&lt;="&amp;$F$1)</f>
        <v/>
      </c>
      <c r="E1912" s="137">
        <f>COUNTIFS(Severity,$B1912,SLA_Breach,"&lt;&gt;Yes",Status,"&lt;&gt;Suspend",Status,"&lt;&gt;Assigned",Status,"&lt;&gt;Open",Status,"&lt;&gt;Hold&gt;",ResolvedDate,"&gt;="&amp;$C$1,ResolvedDate,"&lt;="&amp;$F$1)</f>
        <v/>
      </c>
      <c r="F1912" s="137">
        <f>COUNTIFS(Severity,$B1912,SLA_Breach,"Yes",Status,"&lt;&gt;Suspend",Status,"&lt;&gt;Assigned",Status,"&lt;&gt;Open",Status,"&lt;&gt;Hold&gt;",ResolvedDate,"&gt;="&amp;$C$1,ResolvedDate,"&lt;="&amp;$F$1)</f>
        <v/>
      </c>
      <c r="G1912" s="137">
        <f>COUNTIFS(Severity,$B1912,AssignedDate,"&gt;=01/01/2017 12:00:00 AM",AssignedDate,"&lt;="&amp;$F$1)</f>
        <v/>
      </c>
      <c r="H1912" s="177" t="n"/>
      <c r="L1912" s="57" t="n">
        <v>0</v>
      </c>
      <c r="M1912" s="57" t="n"/>
    </row>
    <row r="1913" spans="1:13">
      <c r="A1913" s="137" t="n">
        <v>1</v>
      </c>
      <c r="B1913" s="100" t="s">
        <v>525</v>
      </c>
      <c r="C1913" s="137">
        <f>COUNTIFS(Severity,$B1913,AssignedDate,"&gt;="&amp;$C$1,AssignedDate,"&lt;="&amp;$F$1)</f>
        <v/>
      </c>
      <c r="D1913" s="137">
        <f>COUNTIFS(Severity,$B1913,Status,"&lt;&gt;Suspend",Status,"&lt;&gt;Assigned",Status,"&lt;&gt;Open",Status,"&lt;&gt;Hold",ResolvedDate,"&gt;="&amp;$C$1,ResolvedDate,"&lt;="&amp;$F$1)</f>
        <v/>
      </c>
      <c r="E1913" s="137">
        <f>COUNTIFS(Severity,$B1913,SLA_Breach,"&lt;&gt;Yes",Status,"&lt;&gt;Suspend",Status,"&lt;&gt;Assigned",Status,"&lt;&gt;Open",Status,"&lt;&gt;Hold&gt;",ResolvedDate,"&gt;="&amp;$C$1,ResolvedDate,"&lt;="&amp;$F$1)</f>
        <v/>
      </c>
      <c r="F1913" s="137">
        <f>COUNTIFS(Severity,$B1913,SLA_Breach,"Yes",Status,"&lt;&gt;Suspend",Status,"&lt;&gt;Assigned",Status,"&lt;&gt;Open",Status,"&lt;&gt;Hold&gt;",ResolvedDate,"&gt;="&amp;$C$1,ResolvedDate,"&lt;="&amp;$F$1)</f>
        <v/>
      </c>
      <c r="G1913" s="137">
        <f>COUNTIFS(Severity,$B1913,AssignedDate,"&gt;=01/01/2017 12:00:00 AM",AssignedDate,"&lt;="&amp;$F$1)</f>
        <v/>
      </c>
      <c r="H1913" s="177" t="n"/>
      <c r="L1913" s="57" t="n">
        <v>0</v>
      </c>
      <c r="M1913" s="57" t="n"/>
    </row>
    <row r="1914" spans="1:13">
      <c r="A1914" s="137" t="n">
        <v>1</v>
      </c>
      <c r="B1914" s="100" t="s">
        <v>525</v>
      </c>
      <c r="C1914" s="137">
        <f>COUNTIFS(Severity,$B1914,AssignedDate,"&gt;="&amp;$C$1,AssignedDate,"&lt;="&amp;$F$1)</f>
        <v/>
      </c>
      <c r="D1914" s="137">
        <f>COUNTIFS(Severity,$B1914,Status,"&lt;&gt;Suspend",Status,"&lt;&gt;Assigned",Status,"&lt;&gt;Open",Status,"&lt;&gt;Hold",ResolvedDate,"&gt;="&amp;$C$1,ResolvedDate,"&lt;="&amp;$F$1)</f>
        <v/>
      </c>
      <c r="E1914" s="137">
        <f>COUNTIFS(Severity,$B1914,SLA_Breach,"&lt;&gt;Yes",Status,"&lt;&gt;Suspend",Status,"&lt;&gt;Assigned",Status,"&lt;&gt;Open",Status,"&lt;&gt;Hold&gt;",ResolvedDate,"&gt;="&amp;$C$1,ResolvedDate,"&lt;="&amp;$F$1)</f>
        <v/>
      </c>
      <c r="F1914" s="137">
        <f>COUNTIFS(Severity,$B1914,SLA_Breach,"Yes",Status,"&lt;&gt;Suspend",Status,"&lt;&gt;Assigned",Status,"&lt;&gt;Open",Status,"&lt;&gt;Hold&gt;",ResolvedDate,"&gt;="&amp;$C$1,ResolvedDate,"&lt;="&amp;$F$1)</f>
        <v/>
      </c>
      <c r="G1914" s="137">
        <f>COUNTIFS(Severity,$B1914,AssignedDate,"&gt;=01/01/2017 12:00:00 AM",AssignedDate,"&lt;="&amp;$F$1)</f>
        <v/>
      </c>
      <c r="H1914" s="177" t="n"/>
      <c r="L1914" s="57" t="n">
        <v>0</v>
      </c>
      <c r="M1914" s="57" t="n"/>
    </row>
    <row r="1915" spans="1:13">
      <c r="A1915" s="137" t="n">
        <v>1</v>
      </c>
      <c r="B1915" s="100" t="s">
        <v>525</v>
      </c>
      <c r="C1915" s="137">
        <f>COUNTIFS(Severity,$B1915,AssignedDate,"&gt;="&amp;$C$1,AssignedDate,"&lt;="&amp;$F$1)</f>
        <v/>
      </c>
      <c r="D1915" s="137">
        <f>COUNTIFS(Severity,$B1915,Status,"&lt;&gt;Suspend",Status,"&lt;&gt;Assigned",Status,"&lt;&gt;Open",Status,"&lt;&gt;Hold",ResolvedDate,"&gt;="&amp;$C$1,ResolvedDate,"&lt;="&amp;$F$1)</f>
        <v/>
      </c>
      <c r="E1915" s="137">
        <f>COUNTIFS(Severity,$B1915,SLA_Breach,"&lt;&gt;Yes",Status,"&lt;&gt;Suspend",Status,"&lt;&gt;Assigned",Status,"&lt;&gt;Open",Status,"&lt;&gt;Hold&gt;",ResolvedDate,"&gt;="&amp;$C$1,ResolvedDate,"&lt;="&amp;$F$1)</f>
        <v/>
      </c>
      <c r="F1915" s="137">
        <f>COUNTIFS(Severity,$B1915,SLA_Breach,"Yes",Status,"&lt;&gt;Suspend",Status,"&lt;&gt;Assigned",Status,"&lt;&gt;Open",Status,"&lt;&gt;Hold&gt;",ResolvedDate,"&gt;="&amp;$C$1,ResolvedDate,"&lt;="&amp;$F$1)</f>
        <v/>
      </c>
      <c r="G1915" s="137">
        <f>COUNTIFS(Severity,$B1915,AssignedDate,"&gt;=01/01/2017 12:00:00 AM",AssignedDate,"&lt;="&amp;$F$1)</f>
        <v/>
      </c>
      <c r="H1915" s="177" t="n"/>
      <c r="L1915" s="57" t="n">
        <v>0</v>
      </c>
      <c r="M1915" s="57" t="n"/>
    </row>
    <row r="1916" spans="1:13">
      <c r="A1916" s="137" t="n">
        <v>1</v>
      </c>
      <c r="B1916" s="100" t="s">
        <v>525</v>
      </c>
      <c r="C1916" s="137">
        <f>COUNTIFS(Severity,$B1916,AssignedDate,"&gt;="&amp;$C$1,AssignedDate,"&lt;="&amp;$F$1)</f>
        <v/>
      </c>
      <c r="D1916" s="137">
        <f>COUNTIFS(Severity,$B1916,Status,"&lt;&gt;Suspend",Status,"&lt;&gt;Assigned",Status,"&lt;&gt;Open",Status,"&lt;&gt;Hold",ResolvedDate,"&gt;="&amp;$C$1,ResolvedDate,"&lt;="&amp;$F$1)</f>
        <v/>
      </c>
      <c r="E1916" s="137">
        <f>COUNTIFS(Severity,$B1916,SLA_Breach,"&lt;&gt;Yes",Status,"&lt;&gt;Suspend",Status,"&lt;&gt;Assigned",Status,"&lt;&gt;Open",Status,"&lt;&gt;Hold&gt;",ResolvedDate,"&gt;="&amp;$C$1,ResolvedDate,"&lt;="&amp;$F$1)</f>
        <v/>
      </c>
      <c r="F1916" s="137">
        <f>COUNTIFS(Severity,$B1916,SLA_Breach,"Yes",Status,"&lt;&gt;Suspend",Status,"&lt;&gt;Assigned",Status,"&lt;&gt;Open",Status,"&lt;&gt;Hold&gt;",ResolvedDate,"&gt;="&amp;$C$1,ResolvedDate,"&lt;="&amp;$F$1)</f>
        <v/>
      </c>
      <c r="G1916" s="137">
        <f>COUNTIFS(Severity,$B1916,AssignedDate,"&gt;=01/01/2017 12:00:00 AM",AssignedDate,"&lt;="&amp;$F$1)</f>
        <v/>
      </c>
      <c r="H1916" s="177" t="n"/>
      <c r="L1916" s="57" t="n">
        <v>0</v>
      </c>
      <c r="M1916" s="57" t="n"/>
    </row>
    <row r="1917" spans="1:13">
      <c r="A1917" s="137" t="n">
        <v>1</v>
      </c>
      <c r="B1917" s="100" t="s">
        <v>525</v>
      </c>
      <c r="C1917" s="137">
        <f>COUNTIFS(Severity,$B1917,AssignedDate,"&gt;="&amp;$C$1,AssignedDate,"&lt;="&amp;$F$1)</f>
        <v/>
      </c>
      <c r="D1917" s="137">
        <f>COUNTIFS(Severity,$B1917,Status,"&lt;&gt;Suspend",Status,"&lt;&gt;Assigned",Status,"&lt;&gt;Open",Status,"&lt;&gt;Hold",ResolvedDate,"&gt;="&amp;$C$1,ResolvedDate,"&lt;="&amp;$F$1)</f>
        <v/>
      </c>
      <c r="E1917" s="137">
        <f>COUNTIFS(Severity,$B1917,SLA_Breach,"&lt;&gt;Yes",Status,"&lt;&gt;Suspend",Status,"&lt;&gt;Assigned",Status,"&lt;&gt;Open",Status,"&lt;&gt;Hold&gt;",ResolvedDate,"&gt;="&amp;$C$1,ResolvedDate,"&lt;="&amp;$F$1)</f>
        <v/>
      </c>
      <c r="F1917" s="137">
        <f>COUNTIFS(Severity,$B1917,SLA_Breach,"Yes",Status,"&lt;&gt;Suspend",Status,"&lt;&gt;Assigned",Status,"&lt;&gt;Open",Status,"&lt;&gt;Hold&gt;",ResolvedDate,"&gt;="&amp;$C$1,ResolvedDate,"&lt;="&amp;$F$1)</f>
        <v/>
      </c>
      <c r="G1917" s="137">
        <f>COUNTIFS(Severity,$B1917,AssignedDate,"&gt;=01/01/2017 12:00:00 AM",AssignedDate,"&lt;="&amp;$F$1)</f>
        <v/>
      </c>
      <c r="H1917" s="177" t="n"/>
      <c r="L1917" s="57" t="n">
        <v>0</v>
      </c>
      <c r="M1917" s="57" t="n"/>
    </row>
    <row r="1918" spans="1:13">
      <c r="A1918" s="137" t="n">
        <v>1</v>
      </c>
      <c r="B1918" s="100" t="s">
        <v>525</v>
      </c>
      <c r="C1918" s="137">
        <f>COUNTIFS(Severity,$B1918,AssignedDate,"&gt;="&amp;$C$1,AssignedDate,"&lt;="&amp;$F$1)</f>
        <v/>
      </c>
      <c r="D1918" s="137">
        <f>COUNTIFS(Severity,$B1918,Status,"&lt;&gt;Suspend",Status,"&lt;&gt;Assigned",Status,"&lt;&gt;Open",Status,"&lt;&gt;Hold",ResolvedDate,"&gt;="&amp;$C$1,ResolvedDate,"&lt;="&amp;$F$1)</f>
        <v/>
      </c>
      <c r="E1918" s="137">
        <f>COUNTIFS(Severity,$B1918,SLA_Breach,"&lt;&gt;Yes",Status,"&lt;&gt;Suspend",Status,"&lt;&gt;Assigned",Status,"&lt;&gt;Open",Status,"&lt;&gt;Hold&gt;",ResolvedDate,"&gt;="&amp;$C$1,ResolvedDate,"&lt;="&amp;$F$1)</f>
        <v/>
      </c>
      <c r="F1918" s="137">
        <f>COUNTIFS(Severity,$B1918,SLA_Breach,"Yes",Status,"&lt;&gt;Suspend",Status,"&lt;&gt;Assigned",Status,"&lt;&gt;Open",Status,"&lt;&gt;Hold&gt;",ResolvedDate,"&gt;="&amp;$C$1,ResolvedDate,"&lt;="&amp;$F$1)</f>
        <v/>
      </c>
      <c r="G1918" s="137">
        <f>COUNTIFS(Severity,$B1918,AssignedDate,"&gt;=01/01/2017 12:00:00 AM",AssignedDate,"&lt;="&amp;$F$1)</f>
        <v/>
      </c>
      <c r="H1918" s="177" t="n"/>
      <c r="L1918" s="57" t="n">
        <v>0</v>
      </c>
      <c r="M1918" s="57" t="n"/>
    </row>
    <row r="1919" spans="1:13">
      <c r="A1919" s="137" t="n">
        <v>1</v>
      </c>
      <c r="B1919" s="100" t="s">
        <v>525</v>
      </c>
      <c r="C1919" s="137">
        <f>COUNTIFS(Severity,$B1919,AssignedDate,"&gt;="&amp;$C$1,AssignedDate,"&lt;="&amp;$F$1)</f>
        <v/>
      </c>
      <c r="D1919" s="137">
        <f>COUNTIFS(Severity,$B1919,Status,"&lt;&gt;Suspend",Status,"&lt;&gt;Assigned",Status,"&lt;&gt;Open",Status,"&lt;&gt;Hold",ResolvedDate,"&gt;="&amp;$C$1,ResolvedDate,"&lt;="&amp;$F$1)</f>
        <v/>
      </c>
      <c r="E1919" s="137">
        <f>COUNTIFS(Severity,$B1919,SLA_Breach,"&lt;&gt;Yes",Status,"&lt;&gt;Suspend",Status,"&lt;&gt;Assigned",Status,"&lt;&gt;Open",Status,"&lt;&gt;Hold&gt;",ResolvedDate,"&gt;="&amp;$C$1,ResolvedDate,"&lt;="&amp;$F$1)</f>
        <v/>
      </c>
      <c r="F1919" s="137">
        <f>COUNTIFS(Severity,$B1919,SLA_Breach,"Yes",Status,"&lt;&gt;Suspend",Status,"&lt;&gt;Assigned",Status,"&lt;&gt;Open",Status,"&lt;&gt;Hold&gt;",ResolvedDate,"&gt;="&amp;$C$1,ResolvedDate,"&lt;="&amp;$F$1)</f>
        <v/>
      </c>
      <c r="G1919" s="137">
        <f>COUNTIFS(Severity,$B1919,AssignedDate,"&gt;=01/01/2017 12:00:00 AM",AssignedDate,"&lt;="&amp;$F$1)</f>
        <v/>
      </c>
      <c r="H1919" s="177" t="n"/>
      <c r="L1919" s="57" t="n">
        <v>0</v>
      </c>
      <c r="M1919" s="57" t="n"/>
    </row>
    <row r="1920" spans="1:13">
      <c r="A1920" s="137" t="n">
        <v>1</v>
      </c>
      <c r="B1920" s="100" t="s">
        <v>525</v>
      </c>
      <c r="C1920" s="137">
        <f>COUNTIFS(Severity,$B1920,AssignedDate,"&gt;="&amp;$C$1,AssignedDate,"&lt;="&amp;$F$1)</f>
        <v/>
      </c>
      <c r="D1920" s="137">
        <f>COUNTIFS(Severity,$B1920,Status,"&lt;&gt;Suspend",Status,"&lt;&gt;Assigned",Status,"&lt;&gt;Open",Status,"&lt;&gt;Hold",ResolvedDate,"&gt;="&amp;$C$1,ResolvedDate,"&lt;="&amp;$F$1)</f>
        <v/>
      </c>
      <c r="E1920" s="137">
        <f>COUNTIFS(Severity,$B1920,SLA_Breach,"&lt;&gt;Yes",Status,"&lt;&gt;Suspend",Status,"&lt;&gt;Assigned",Status,"&lt;&gt;Open",Status,"&lt;&gt;Hold&gt;",ResolvedDate,"&gt;="&amp;$C$1,ResolvedDate,"&lt;="&amp;$F$1)</f>
        <v/>
      </c>
      <c r="F1920" s="137">
        <f>COUNTIFS(Severity,$B1920,SLA_Breach,"Yes",Status,"&lt;&gt;Suspend",Status,"&lt;&gt;Assigned",Status,"&lt;&gt;Open",Status,"&lt;&gt;Hold&gt;",ResolvedDate,"&gt;="&amp;$C$1,ResolvedDate,"&lt;="&amp;$F$1)</f>
        <v/>
      </c>
      <c r="G1920" s="137">
        <f>COUNTIFS(Severity,$B1920,AssignedDate,"&gt;=01/01/2017 12:00:00 AM",AssignedDate,"&lt;="&amp;$F$1)</f>
        <v/>
      </c>
      <c r="H1920" s="177" t="n"/>
      <c r="L1920" s="57" t="n">
        <v>0</v>
      </c>
      <c r="M1920" s="57" t="n"/>
    </row>
    <row r="1921" spans="1:13">
      <c r="A1921" s="137" t="n">
        <v>1</v>
      </c>
      <c r="B1921" s="100" t="s">
        <v>525</v>
      </c>
      <c r="C1921" s="137">
        <f>COUNTIFS(Severity,$B1921,AssignedDate,"&gt;="&amp;$C$1,AssignedDate,"&lt;="&amp;$F$1)</f>
        <v/>
      </c>
      <c r="D1921" s="137">
        <f>COUNTIFS(Severity,$B1921,Status,"&lt;&gt;Suspend",Status,"&lt;&gt;Assigned",Status,"&lt;&gt;Open",Status,"&lt;&gt;Hold",ResolvedDate,"&gt;="&amp;$C$1,ResolvedDate,"&lt;="&amp;$F$1)</f>
        <v/>
      </c>
      <c r="E1921" s="137">
        <f>COUNTIFS(Severity,$B1921,SLA_Breach,"&lt;&gt;Yes",Status,"&lt;&gt;Suspend",Status,"&lt;&gt;Assigned",Status,"&lt;&gt;Open",Status,"&lt;&gt;Hold&gt;",ResolvedDate,"&gt;="&amp;$C$1,ResolvedDate,"&lt;="&amp;$F$1)</f>
        <v/>
      </c>
      <c r="F1921" s="137">
        <f>COUNTIFS(Severity,$B1921,SLA_Breach,"Yes",Status,"&lt;&gt;Suspend",Status,"&lt;&gt;Assigned",Status,"&lt;&gt;Open",Status,"&lt;&gt;Hold&gt;",ResolvedDate,"&gt;="&amp;$C$1,ResolvedDate,"&lt;="&amp;$F$1)</f>
        <v/>
      </c>
      <c r="G1921" s="137">
        <f>COUNTIFS(Severity,$B1921,AssignedDate,"&gt;=01/01/2017 12:00:00 AM",AssignedDate,"&lt;="&amp;$F$1)</f>
        <v/>
      </c>
      <c r="H1921" s="177" t="n"/>
      <c r="L1921" s="57" t="n">
        <v>0</v>
      </c>
      <c r="M1921" s="57" t="n"/>
    </row>
    <row r="1922" spans="1:13">
      <c r="A1922" s="137" t="n">
        <v>1</v>
      </c>
      <c r="B1922" s="100" t="s">
        <v>525</v>
      </c>
      <c r="C1922" s="137">
        <f>COUNTIFS(Severity,$B1922,AssignedDate,"&gt;="&amp;$C$1,AssignedDate,"&lt;="&amp;$F$1)</f>
        <v/>
      </c>
      <c r="D1922" s="137">
        <f>COUNTIFS(Severity,$B1922,Status,"&lt;&gt;Suspend",Status,"&lt;&gt;Assigned",Status,"&lt;&gt;Open",Status,"&lt;&gt;Hold",ResolvedDate,"&gt;="&amp;$C$1,ResolvedDate,"&lt;="&amp;$F$1)</f>
        <v/>
      </c>
      <c r="E1922" s="137">
        <f>COUNTIFS(Severity,$B1922,SLA_Breach,"&lt;&gt;Yes",Status,"&lt;&gt;Suspend",Status,"&lt;&gt;Assigned",Status,"&lt;&gt;Open",Status,"&lt;&gt;Hold&gt;",ResolvedDate,"&gt;="&amp;$C$1,ResolvedDate,"&lt;="&amp;$F$1)</f>
        <v/>
      </c>
      <c r="F1922" s="137">
        <f>COUNTIFS(Severity,$B1922,SLA_Breach,"Yes",Status,"&lt;&gt;Suspend",Status,"&lt;&gt;Assigned",Status,"&lt;&gt;Open",Status,"&lt;&gt;Hold&gt;",ResolvedDate,"&gt;="&amp;$C$1,ResolvedDate,"&lt;="&amp;$F$1)</f>
        <v/>
      </c>
      <c r="G1922" s="137">
        <f>COUNTIFS(Severity,$B1922,AssignedDate,"&gt;=01/01/2017 12:00:00 AM",AssignedDate,"&lt;="&amp;$F$1)</f>
        <v/>
      </c>
      <c r="H1922" s="177" t="n"/>
      <c r="L1922" s="57" t="n">
        <v>0</v>
      </c>
      <c r="M1922" s="57" t="n"/>
    </row>
    <row r="1923" spans="1:13">
      <c r="A1923" s="137" t="n">
        <v>1</v>
      </c>
      <c r="B1923" s="100" t="s">
        <v>525</v>
      </c>
      <c r="C1923" s="137">
        <f>COUNTIFS(Severity,$B1923,AssignedDate,"&gt;="&amp;$C$1,AssignedDate,"&lt;="&amp;$F$1)</f>
        <v/>
      </c>
      <c r="D1923" s="137">
        <f>COUNTIFS(Severity,$B1923,Status,"&lt;&gt;Suspend",Status,"&lt;&gt;Assigned",Status,"&lt;&gt;Open",Status,"&lt;&gt;Hold",ResolvedDate,"&gt;="&amp;$C$1,ResolvedDate,"&lt;="&amp;$F$1)</f>
        <v/>
      </c>
      <c r="E1923" s="137">
        <f>COUNTIFS(Severity,$B1923,SLA_Breach,"&lt;&gt;Yes",Status,"&lt;&gt;Suspend",Status,"&lt;&gt;Assigned",Status,"&lt;&gt;Open",Status,"&lt;&gt;Hold&gt;",ResolvedDate,"&gt;="&amp;$C$1,ResolvedDate,"&lt;="&amp;$F$1)</f>
        <v/>
      </c>
      <c r="F1923" s="137">
        <f>COUNTIFS(Severity,$B1923,SLA_Breach,"Yes",Status,"&lt;&gt;Suspend",Status,"&lt;&gt;Assigned",Status,"&lt;&gt;Open",Status,"&lt;&gt;Hold&gt;",ResolvedDate,"&gt;="&amp;$C$1,ResolvedDate,"&lt;="&amp;$F$1)</f>
        <v/>
      </c>
      <c r="G1923" s="137">
        <f>COUNTIFS(Severity,$B1923,AssignedDate,"&gt;=01/01/2017 12:00:00 AM",AssignedDate,"&lt;="&amp;$F$1)</f>
        <v/>
      </c>
      <c r="H1923" s="177" t="n"/>
      <c r="L1923" s="57" t="n">
        <v>0</v>
      </c>
      <c r="M1923" s="57" t="n"/>
    </row>
    <row r="1924" spans="1:13">
      <c r="A1924" s="137" t="n">
        <v>1</v>
      </c>
      <c r="B1924" s="100" t="s">
        <v>525</v>
      </c>
      <c r="C1924" s="137">
        <f>COUNTIFS(Severity,$B1924,AssignedDate,"&gt;="&amp;$C$1,AssignedDate,"&lt;="&amp;$F$1)</f>
        <v/>
      </c>
      <c r="D1924" s="137">
        <f>COUNTIFS(Severity,$B1924,Status,"&lt;&gt;Suspend",Status,"&lt;&gt;Assigned",Status,"&lt;&gt;Open",Status,"&lt;&gt;Hold",ResolvedDate,"&gt;="&amp;$C$1,ResolvedDate,"&lt;="&amp;$F$1)</f>
        <v/>
      </c>
      <c r="E1924" s="137">
        <f>COUNTIFS(Severity,$B1924,SLA_Breach,"&lt;&gt;Yes",Status,"&lt;&gt;Suspend",Status,"&lt;&gt;Assigned",Status,"&lt;&gt;Open",Status,"&lt;&gt;Hold&gt;",ResolvedDate,"&gt;="&amp;$C$1,ResolvedDate,"&lt;="&amp;$F$1)</f>
        <v/>
      </c>
      <c r="F1924" s="137">
        <f>COUNTIFS(Severity,$B1924,SLA_Breach,"Yes",Status,"&lt;&gt;Suspend",Status,"&lt;&gt;Assigned",Status,"&lt;&gt;Open",Status,"&lt;&gt;Hold&gt;",ResolvedDate,"&gt;="&amp;$C$1,ResolvedDate,"&lt;="&amp;$F$1)</f>
        <v/>
      </c>
      <c r="G1924" s="137">
        <f>COUNTIFS(Severity,$B1924,AssignedDate,"&gt;=01/01/2017 12:00:00 AM",AssignedDate,"&lt;="&amp;$F$1)</f>
        <v/>
      </c>
      <c r="H1924" s="177" t="n"/>
      <c r="L1924" s="57" t="n">
        <v>0</v>
      </c>
      <c r="M1924" s="57" t="n"/>
    </row>
    <row r="1925" spans="1:13">
      <c r="A1925" s="137" t="n">
        <v>1</v>
      </c>
      <c r="B1925" s="100" t="s">
        <v>525</v>
      </c>
      <c r="C1925" s="137">
        <f>COUNTIFS(Severity,$B1925,AssignedDate,"&gt;="&amp;$C$1,AssignedDate,"&lt;="&amp;$F$1)</f>
        <v/>
      </c>
      <c r="D1925" s="137">
        <f>COUNTIFS(Severity,$B1925,Status,"&lt;&gt;Suspend",Status,"&lt;&gt;Assigned",Status,"&lt;&gt;Open",Status,"&lt;&gt;Hold",ResolvedDate,"&gt;="&amp;$C$1,ResolvedDate,"&lt;="&amp;$F$1)</f>
        <v/>
      </c>
      <c r="E1925" s="137">
        <f>COUNTIFS(Severity,$B1925,SLA_Breach,"&lt;&gt;Yes",Status,"&lt;&gt;Suspend",Status,"&lt;&gt;Assigned",Status,"&lt;&gt;Open",Status,"&lt;&gt;Hold&gt;",ResolvedDate,"&gt;="&amp;$C$1,ResolvedDate,"&lt;="&amp;$F$1)</f>
        <v/>
      </c>
      <c r="F1925" s="137">
        <f>COUNTIFS(Severity,$B1925,SLA_Breach,"Yes",Status,"&lt;&gt;Suspend",Status,"&lt;&gt;Assigned",Status,"&lt;&gt;Open",Status,"&lt;&gt;Hold&gt;",ResolvedDate,"&gt;="&amp;$C$1,ResolvedDate,"&lt;="&amp;$F$1)</f>
        <v/>
      </c>
      <c r="G1925" s="137">
        <f>COUNTIFS(Severity,$B1925,AssignedDate,"&gt;=01/01/2017 12:00:00 AM",AssignedDate,"&lt;="&amp;$F$1)</f>
        <v/>
      </c>
      <c r="H1925" s="177" t="n"/>
      <c r="L1925" s="57" t="n">
        <v>0</v>
      </c>
      <c r="M1925" s="57" t="n"/>
    </row>
    <row r="1926" spans="1:13">
      <c r="A1926" s="137" t="n">
        <v>1</v>
      </c>
      <c r="B1926" s="100" t="s">
        <v>525</v>
      </c>
      <c r="C1926" s="137">
        <f>COUNTIFS(Severity,$B1926,AssignedDate,"&gt;="&amp;$C$1,AssignedDate,"&lt;="&amp;$F$1)</f>
        <v/>
      </c>
      <c r="D1926" s="137">
        <f>COUNTIFS(Severity,$B1926,Status,"&lt;&gt;Suspend",Status,"&lt;&gt;Assigned",Status,"&lt;&gt;Open",Status,"&lt;&gt;Hold",ResolvedDate,"&gt;="&amp;$C$1,ResolvedDate,"&lt;="&amp;$F$1)</f>
        <v/>
      </c>
      <c r="E1926" s="137">
        <f>COUNTIFS(Severity,$B1926,SLA_Breach,"&lt;&gt;Yes",Status,"&lt;&gt;Suspend",Status,"&lt;&gt;Assigned",Status,"&lt;&gt;Open",Status,"&lt;&gt;Hold&gt;",ResolvedDate,"&gt;="&amp;$C$1,ResolvedDate,"&lt;="&amp;$F$1)</f>
        <v/>
      </c>
      <c r="F1926" s="137">
        <f>COUNTIFS(Severity,$B1926,SLA_Breach,"Yes",Status,"&lt;&gt;Suspend",Status,"&lt;&gt;Assigned",Status,"&lt;&gt;Open",Status,"&lt;&gt;Hold&gt;",ResolvedDate,"&gt;="&amp;$C$1,ResolvedDate,"&lt;="&amp;$F$1)</f>
        <v/>
      </c>
      <c r="G1926" s="137">
        <f>COUNTIFS(Severity,$B1926,AssignedDate,"&gt;=01/01/2017 12:00:00 AM",AssignedDate,"&lt;="&amp;$F$1)</f>
        <v/>
      </c>
      <c r="H1926" s="177" t="n"/>
      <c r="L1926" s="57" t="n">
        <v>0</v>
      </c>
      <c r="M1926" s="57" t="n"/>
    </row>
    <row r="1927" spans="1:13">
      <c r="A1927" s="137" t="n">
        <v>1</v>
      </c>
      <c r="B1927" s="100" t="s">
        <v>525</v>
      </c>
      <c r="C1927" s="137">
        <f>COUNTIFS(Severity,$B1927,AssignedDate,"&gt;="&amp;$C$1,AssignedDate,"&lt;="&amp;$F$1)</f>
        <v/>
      </c>
      <c r="D1927" s="137">
        <f>COUNTIFS(Severity,$B1927,Status,"&lt;&gt;Suspend",Status,"&lt;&gt;Assigned",Status,"&lt;&gt;Open",Status,"&lt;&gt;Hold",ResolvedDate,"&gt;="&amp;$C$1,ResolvedDate,"&lt;="&amp;$F$1)</f>
        <v/>
      </c>
      <c r="E1927" s="137">
        <f>COUNTIFS(Severity,$B1927,SLA_Breach,"&lt;&gt;Yes",Status,"&lt;&gt;Suspend",Status,"&lt;&gt;Assigned",Status,"&lt;&gt;Open",Status,"&lt;&gt;Hold&gt;",ResolvedDate,"&gt;="&amp;$C$1,ResolvedDate,"&lt;="&amp;$F$1)</f>
        <v/>
      </c>
      <c r="F1927" s="137">
        <f>COUNTIFS(Severity,$B1927,SLA_Breach,"Yes",Status,"&lt;&gt;Suspend",Status,"&lt;&gt;Assigned",Status,"&lt;&gt;Open",Status,"&lt;&gt;Hold&gt;",ResolvedDate,"&gt;="&amp;$C$1,ResolvedDate,"&lt;="&amp;$F$1)</f>
        <v/>
      </c>
      <c r="G1927" s="137">
        <f>COUNTIFS(Severity,$B1927,AssignedDate,"&gt;=01/01/2017 12:00:00 AM",AssignedDate,"&lt;="&amp;$F$1)</f>
        <v/>
      </c>
      <c r="H1927" s="177" t="n"/>
      <c r="L1927" s="57" t="n">
        <v>0</v>
      </c>
      <c r="M1927" s="57" t="n"/>
    </row>
    <row r="1928" spans="1:13">
      <c r="A1928" s="137" t="n">
        <v>1</v>
      </c>
      <c r="B1928" s="100" t="s">
        <v>525</v>
      </c>
      <c r="C1928" s="137">
        <f>COUNTIFS(Severity,$B1928,AssignedDate,"&gt;="&amp;$C$1,AssignedDate,"&lt;="&amp;$F$1)</f>
        <v/>
      </c>
      <c r="D1928" s="137">
        <f>COUNTIFS(Severity,$B1928,Status,"&lt;&gt;Suspend",Status,"&lt;&gt;Assigned",Status,"&lt;&gt;Open",Status,"&lt;&gt;Hold",ResolvedDate,"&gt;="&amp;$C$1,ResolvedDate,"&lt;="&amp;$F$1)</f>
        <v/>
      </c>
      <c r="E1928" s="137">
        <f>COUNTIFS(Severity,$B1928,SLA_Breach,"&lt;&gt;Yes",Status,"&lt;&gt;Suspend",Status,"&lt;&gt;Assigned",Status,"&lt;&gt;Open",Status,"&lt;&gt;Hold&gt;",ResolvedDate,"&gt;="&amp;$C$1,ResolvedDate,"&lt;="&amp;$F$1)</f>
        <v/>
      </c>
      <c r="F1928" s="137">
        <f>COUNTIFS(Severity,$B1928,SLA_Breach,"Yes",Status,"&lt;&gt;Suspend",Status,"&lt;&gt;Assigned",Status,"&lt;&gt;Open",Status,"&lt;&gt;Hold&gt;",ResolvedDate,"&gt;="&amp;$C$1,ResolvedDate,"&lt;="&amp;$F$1)</f>
        <v/>
      </c>
      <c r="G1928" s="137">
        <f>COUNTIFS(Severity,$B1928,AssignedDate,"&gt;=01/01/2017 12:00:00 AM",AssignedDate,"&lt;="&amp;$F$1)</f>
        <v/>
      </c>
      <c r="H1928" s="177" t="n"/>
      <c r="L1928" s="57" t="n">
        <v>0</v>
      </c>
      <c r="M1928" s="57" t="n"/>
    </row>
    <row r="1929" spans="1:13">
      <c r="A1929" s="137" t="n">
        <v>1</v>
      </c>
      <c r="B1929" s="100" t="s">
        <v>525</v>
      </c>
      <c r="C1929" s="137">
        <f>COUNTIFS(Severity,$B1929,AssignedDate,"&gt;="&amp;$C$1,AssignedDate,"&lt;="&amp;$F$1)</f>
        <v/>
      </c>
      <c r="D1929" s="137">
        <f>COUNTIFS(Severity,$B1929,Status,"&lt;&gt;Suspend",Status,"&lt;&gt;Assigned",Status,"&lt;&gt;Open",Status,"&lt;&gt;Hold",ResolvedDate,"&gt;="&amp;$C$1,ResolvedDate,"&lt;="&amp;$F$1)</f>
        <v/>
      </c>
      <c r="E1929" s="137">
        <f>COUNTIFS(Severity,$B1929,SLA_Breach,"&lt;&gt;Yes",Status,"&lt;&gt;Suspend",Status,"&lt;&gt;Assigned",Status,"&lt;&gt;Open",Status,"&lt;&gt;Hold&gt;",ResolvedDate,"&gt;="&amp;$C$1,ResolvedDate,"&lt;="&amp;$F$1)</f>
        <v/>
      </c>
      <c r="F1929" s="137">
        <f>COUNTIFS(Severity,$B1929,SLA_Breach,"Yes",Status,"&lt;&gt;Suspend",Status,"&lt;&gt;Assigned",Status,"&lt;&gt;Open",Status,"&lt;&gt;Hold&gt;",ResolvedDate,"&gt;="&amp;$C$1,ResolvedDate,"&lt;="&amp;$F$1)</f>
        <v/>
      </c>
      <c r="G1929" s="137">
        <f>COUNTIFS(Severity,$B1929,AssignedDate,"&gt;=01/01/2017 12:00:00 AM",AssignedDate,"&lt;="&amp;$F$1)</f>
        <v/>
      </c>
      <c r="H1929" s="177" t="n"/>
      <c r="L1929" s="57" t="n">
        <v>0</v>
      </c>
      <c r="M1929" s="57" t="n"/>
    </row>
    <row r="1930" spans="1:13">
      <c r="A1930" s="137" t="n">
        <v>1</v>
      </c>
      <c r="B1930" s="100" t="s">
        <v>525</v>
      </c>
      <c r="C1930" s="137">
        <f>COUNTIFS(Severity,$B1930,AssignedDate,"&gt;="&amp;$C$1,AssignedDate,"&lt;="&amp;$F$1)</f>
        <v/>
      </c>
      <c r="D1930" s="137">
        <f>COUNTIFS(Severity,$B1930,Status,"&lt;&gt;Suspend",Status,"&lt;&gt;Assigned",Status,"&lt;&gt;Open",Status,"&lt;&gt;Hold",ResolvedDate,"&gt;="&amp;$C$1,ResolvedDate,"&lt;="&amp;$F$1)</f>
        <v/>
      </c>
      <c r="E1930" s="137">
        <f>COUNTIFS(Severity,$B1930,SLA_Breach,"&lt;&gt;Yes",Status,"&lt;&gt;Suspend",Status,"&lt;&gt;Assigned",Status,"&lt;&gt;Open",Status,"&lt;&gt;Hold&gt;",ResolvedDate,"&gt;="&amp;$C$1,ResolvedDate,"&lt;="&amp;$F$1)</f>
        <v/>
      </c>
      <c r="F1930" s="137">
        <f>COUNTIFS(Severity,$B1930,SLA_Breach,"Yes",Status,"&lt;&gt;Suspend",Status,"&lt;&gt;Assigned",Status,"&lt;&gt;Open",Status,"&lt;&gt;Hold&gt;",ResolvedDate,"&gt;="&amp;$C$1,ResolvedDate,"&lt;="&amp;$F$1)</f>
        <v/>
      </c>
      <c r="G1930" s="137">
        <f>COUNTIFS(Severity,$B1930,AssignedDate,"&gt;=01/01/2017 12:00:00 AM",AssignedDate,"&lt;="&amp;$F$1)</f>
        <v/>
      </c>
      <c r="H1930" s="177" t="n"/>
      <c r="L1930" s="57" t="n">
        <v>0</v>
      </c>
      <c r="M1930" s="57" t="n"/>
    </row>
    <row r="1931" spans="1:13">
      <c r="A1931" s="137" t="n">
        <v>1</v>
      </c>
      <c r="B1931" s="100" t="s">
        <v>525</v>
      </c>
      <c r="C1931" s="137">
        <f>COUNTIFS(Severity,$B1931,AssignedDate,"&gt;="&amp;$C$1,AssignedDate,"&lt;="&amp;$F$1)</f>
        <v/>
      </c>
      <c r="D1931" s="137">
        <f>COUNTIFS(Severity,$B1931,Status,"&lt;&gt;Suspend",Status,"&lt;&gt;Assigned",Status,"&lt;&gt;Open",Status,"&lt;&gt;Hold",ResolvedDate,"&gt;="&amp;$C$1,ResolvedDate,"&lt;="&amp;$F$1)</f>
        <v/>
      </c>
      <c r="E1931" s="137">
        <f>COUNTIFS(Severity,$B1931,SLA_Breach,"&lt;&gt;Yes",Status,"&lt;&gt;Suspend",Status,"&lt;&gt;Assigned",Status,"&lt;&gt;Open",Status,"&lt;&gt;Hold&gt;",ResolvedDate,"&gt;="&amp;$C$1,ResolvedDate,"&lt;="&amp;$F$1)</f>
        <v/>
      </c>
      <c r="F1931" s="137">
        <f>COUNTIFS(Severity,$B1931,SLA_Breach,"Yes",Status,"&lt;&gt;Suspend",Status,"&lt;&gt;Assigned",Status,"&lt;&gt;Open",Status,"&lt;&gt;Hold&gt;",ResolvedDate,"&gt;="&amp;$C$1,ResolvedDate,"&lt;="&amp;$F$1)</f>
        <v/>
      </c>
      <c r="G1931" s="137">
        <f>COUNTIFS(Severity,$B1931,AssignedDate,"&gt;=01/01/2017 12:00:00 AM",AssignedDate,"&lt;="&amp;$F$1)</f>
        <v/>
      </c>
      <c r="H1931" s="177" t="n"/>
      <c r="L1931" s="57" t="n">
        <v>0</v>
      </c>
      <c r="M1931" s="57" t="n"/>
    </row>
    <row r="1932" spans="1:13">
      <c r="A1932" s="137" t="n">
        <v>1</v>
      </c>
      <c r="B1932" s="100" t="s">
        <v>525</v>
      </c>
      <c r="C1932" s="137">
        <f>COUNTIFS(Severity,$B1932,AssignedDate,"&gt;="&amp;$C$1,AssignedDate,"&lt;="&amp;$F$1)</f>
        <v/>
      </c>
      <c r="D1932" s="137">
        <f>COUNTIFS(Severity,$B1932,Status,"&lt;&gt;Suspend",Status,"&lt;&gt;Assigned",Status,"&lt;&gt;Open",Status,"&lt;&gt;Hold",ResolvedDate,"&gt;="&amp;$C$1,ResolvedDate,"&lt;="&amp;$F$1)</f>
        <v/>
      </c>
      <c r="E1932" s="137">
        <f>COUNTIFS(Severity,$B1932,SLA_Breach,"&lt;&gt;Yes",Status,"&lt;&gt;Suspend",Status,"&lt;&gt;Assigned",Status,"&lt;&gt;Open",Status,"&lt;&gt;Hold&gt;",ResolvedDate,"&gt;="&amp;$C$1,ResolvedDate,"&lt;="&amp;$F$1)</f>
        <v/>
      </c>
      <c r="F1932" s="137">
        <f>COUNTIFS(Severity,$B1932,SLA_Breach,"Yes",Status,"&lt;&gt;Suspend",Status,"&lt;&gt;Assigned",Status,"&lt;&gt;Open",Status,"&lt;&gt;Hold&gt;",ResolvedDate,"&gt;="&amp;$C$1,ResolvedDate,"&lt;="&amp;$F$1)</f>
        <v/>
      </c>
      <c r="G1932" s="137">
        <f>COUNTIFS(Severity,$B1932,AssignedDate,"&gt;=01/01/2017 12:00:00 AM",AssignedDate,"&lt;="&amp;$F$1)</f>
        <v/>
      </c>
      <c r="H1932" s="177" t="n"/>
      <c r="L1932" s="57" t="n">
        <v>0</v>
      </c>
      <c r="M1932" s="57" t="n"/>
    </row>
    <row r="1933" spans="1:13">
      <c r="A1933" s="137" t="n">
        <v>1</v>
      </c>
      <c r="B1933" s="100" t="s">
        <v>525</v>
      </c>
      <c r="C1933" s="137">
        <f>COUNTIFS(Severity,$B1933,AssignedDate,"&gt;="&amp;$C$1,AssignedDate,"&lt;="&amp;$F$1)</f>
        <v/>
      </c>
      <c r="D1933" s="137">
        <f>COUNTIFS(Severity,$B1933,Status,"&lt;&gt;Suspend",Status,"&lt;&gt;Assigned",Status,"&lt;&gt;Open",Status,"&lt;&gt;Hold",ResolvedDate,"&gt;="&amp;$C$1,ResolvedDate,"&lt;="&amp;$F$1)</f>
        <v/>
      </c>
      <c r="E1933" s="137">
        <f>COUNTIFS(Severity,$B1933,SLA_Breach,"&lt;&gt;Yes",Status,"&lt;&gt;Suspend",Status,"&lt;&gt;Assigned",Status,"&lt;&gt;Open",Status,"&lt;&gt;Hold&gt;",ResolvedDate,"&gt;="&amp;$C$1,ResolvedDate,"&lt;="&amp;$F$1)</f>
        <v/>
      </c>
      <c r="F1933" s="137">
        <f>COUNTIFS(Severity,$B1933,SLA_Breach,"Yes",Status,"&lt;&gt;Suspend",Status,"&lt;&gt;Assigned",Status,"&lt;&gt;Open",Status,"&lt;&gt;Hold&gt;",ResolvedDate,"&gt;="&amp;$C$1,ResolvedDate,"&lt;="&amp;$F$1)</f>
        <v/>
      </c>
      <c r="G1933" s="137">
        <f>COUNTIFS(Severity,$B1933,AssignedDate,"&gt;=01/01/2017 12:00:00 AM",AssignedDate,"&lt;="&amp;$F$1)</f>
        <v/>
      </c>
      <c r="H1933" s="177" t="n"/>
      <c r="L1933" s="57" t="n">
        <v>0</v>
      </c>
      <c r="M1933" s="57" t="n"/>
    </row>
    <row r="1934" spans="1:13">
      <c r="A1934" s="137" t="n">
        <v>1</v>
      </c>
      <c r="B1934" s="100" t="s">
        <v>525</v>
      </c>
      <c r="C1934" s="137">
        <f>COUNTIFS(Severity,$B1934,AssignedDate,"&gt;="&amp;$C$1,AssignedDate,"&lt;="&amp;$F$1)</f>
        <v/>
      </c>
      <c r="D1934" s="137">
        <f>COUNTIFS(Severity,$B1934,Status,"&lt;&gt;Suspend",Status,"&lt;&gt;Assigned",Status,"&lt;&gt;Open",Status,"&lt;&gt;Hold",ResolvedDate,"&gt;="&amp;$C$1,ResolvedDate,"&lt;="&amp;$F$1)</f>
        <v/>
      </c>
      <c r="E1934" s="137">
        <f>COUNTIFS(Severity,$B1934,SLA_Breach,"&lt;&gt;Yes",Status,"&lt;&gt;Suspend",Status,"&lt;&gt;Assigned",Status,"&lt;&gt;Open",Status,"&lt;&gt;Hold&gt;",ResolvedDate,"&gt;="&amp;$C$1,ResolvedDate,"&lt;="&amp;$F$1)</f>
        <v/>
      </c>
      <c r="F1934" s="137">
        <f>COUNTIFS(Severity,$B1934,SLA_Breach,"Yes",Status,"&lt;&gt;Suspend",Status,"&lt;&gt;Assigned",Status,"&lt;&gt;Open",Status,"&lt;&gt;Hold&gt;",ResolvedDate,"&gt;="&amp;$C$1,ResolvedDate,"&lt;="&amp;$F$1)</f>
        <v/>
      </c>
      <c r="G1934" s="137">
        <f>COUNTIFS(Severity,$B1934,AssignedDate,"&gt;=01/01/2017 12:00:00 AM",AssignedDate,"&lt;="&amp;$F$1)</f>
        <v/>
      </c>
      <c r="H1934" s="177" t="n"/>
      <c r="L1934" s="57" t="n">
        <v>0</v>
      </c>
      <c r="M1934" s="57" t="n"/>
    </row>
    <row r="1935" spans="1:13">
      <c r="A1935" s="137" t="n">
        <v>1</v>
      </c>
      <c r="B1935" s="100" t="s">
        <v>525</v>
      </c>
      <c r="C1935" s="137">
        <f>COUNTIFS(Severity,$B1935,AssignedDate,"&gt;="&amp;$C$1,AssignedDate,"&lt;="&amp;$F$1)</f>
        <v/>
      </c>
      <c r="D1935" s="137">
        <f>COUNTIFS(Severity,$B1935,Status,"&lt;&gt;Suspend",Status,"&lt;&gt;Assigned",Status,"&lt;&gt;Open",Status,"&lt;&gt;Hold",ResolvedDate,"&gt;="&amp;$C$1,ResolvedDate,"&lt;="&amp;$F$1)</f>
        <v/>
      </c>
      <c r="E1935" s="137">
        <f>COUNTIFS(Severity,$B1935,SLA_Breach,"&lt;&gt;Yes",Status,"&lt;&gt;Suspend",Status,"&lt;&gt;Assigned",Status,"&lt;&gt;Open",Status,"&lt;&gt;Hold&gt;",ResolvedDate,"&gt;="&amp;$C$1,ResolvedDate,"&lt;="&amp;$F$1)</f>
        <v/>
      </c>
      <c r="F1935" s="137">
        <f>COUNTIFS(Severity,$B1935,SLA_Breach,"Yes",Status,"&lt;&gt;Suspend",Status,"&lt;&gt;Assigned",Status,"&lt;&gt;Open",Status,"&lt;&gt;Hold&gt;",ResolvedDate,"&gt;="&amp;$C$1,ResolvedDate,"&lt;="&amp;$F$1)</f>
        <v/>
      </c>
      <c r="G1935" s="137">
        <f>COUNTIFS(Severity,$B1935,AssignedDate,"&gt;=01/01/2017 12:00:00 AM",AssignedDate,"&lt;="&amp;$F$1)</f>
        <v/>
      </c>
      <c r="H1935" s="177" t="n"/>
      <c r="L1935" s="57" t="n">
        <v>0</v>
      </c>
      <c r="M1935" s="57" t="n"/>
    </row>
    <row r="1936" spans="1:13">
      <c r="A1936" s="137" t="n">
        <v>1</v>
      </c>
      <c r="B1936" s="100" t="s">
        <v>525</v>
      </c>
      <c r="C1936" s="137">
        <f>COUNTIFS(Severity,$B1936,AssignedDate,"&gt;="&amp;$C$1,AssignedDate,"&lt;="&amp;$F$1)</f>
        <v/>
      </c>
      <c r="D1936" s="137">
        <f>COUNTIFS(Severity,$B1936,Status,"&lt;&gt;Suspend",Status,"&lt;&gt;Assigned",Status,"&lt;&gt;Open",Status,"&lt;&gt;Hold",ResolvedDate,"&gt;="&amp;$C$1,ResolvedDate,"&lt;="&amp;$F$1)</f>
        <v/>
      </c>
      <c r="E1936" s="137">
        <f>COUNTIFS(Severity,$B1936,SLA_Breach,"&lt;&gt;Yes",Status,"&lt;&gt;Suspend",Status,"&lt;&gt;Assigned",Status,"&lt;&gt;Open",Status,"&lt;&gt;Hold&gt;",ResolvedDate,"&gt;="&amp;$C$1,ResolvedDate,"&lt;="&amp;$F$1)</f>
        <v/>
      </c>
      <c r="F1936" s="137">
        <f>COUNTIFS(Severity,$B1936,SLA_Breach,"Yes",Status,"&lt;&gt;Suspend",Status,"&lt;&gt;Assigned",Status,"&lt;&gt;Open",Status,"&lt;&gt;Hold&gt;",ResolvedDate,"&gt;="&amp;$C$1,ResolvedDate,"&lt;="&amp;$F$1)</f>
        <v/>
      </c>
      <c r="G1936" s="137">
        <f>COUNTIFS(Severity,$B1936,AssignedDate,"&gt;=01/01/2017 12:00:00 AM",AssignedDate,"&lt;="&amp;$F$1)</f>
        <v/>
      </c>
      <c r="H1936" s="177" t="n"/>
      <c r="L1936" s="57" t="n">
        <v>0</v>
      </c>
      <c r="M1936" s="57" t="n"/>
    </row>
    <row r="1937" spans="1:13">
      <c r="A1937" s="137" t="n">
        <v>1</v>
      </c>
      <c r="B1937" s="100" t="s">
        <v>525</v>
      </c>
      <c r="C1937" s="137">
        <f>COUNTIFS(Severity,$B1937,AssignedDate,"&gt;="&amp;$C$1,AssignedDate,"&lt;="&amp;$F$1)</f>
        <v/>
      </c>
      <c r="D1937" s="137">
        <f>COUNTIFS(Severity,$B1937,Status,"&lt;&gt;Suspend",Status,"&lt;&gt;Assigned",Status,"&lt;&gt;Open",Status,"&lt;&gt;Hold",ResolvedDate,"&gt;="&amp;$C$1,ResolvedDate,"&lt;="&amp;$F$1)</f>
        <v/>
      </c>
      <c r="E1937" s="137">
        <f>COUNTIFS(Severity,$B1937,SLA_Breach,"&lt;&gt;Yes",Status,"&lt;&gt;Suspend",Status,"&lt;&gt;Assigned",Status,"&lt;&gt;Open",Status,"&lt;&gt;Hold&gt;",ResolvedDate,"&gt;="&amp;$C$1,ResolvedDate,"&lt;="&amp;$F$1)</f>
        <v/>
      </c>
      <c r="F1937" s="137">
        <f>COUNTIFS(Severity,$B1937,SLA_Breach,"Yes",Status,"&lt;&gt;Suspend",Status,"&lt;&gt;Assigned",Status,"&lt;&gt;Open",Status,"&lt;&gt;Hold&gt;",ResolvedDate,"&gt;="&amp;$C$1,ResolvedDate,"&lt;="&amp;$F$1)</f>
        <v/>
      </c>
      <c r="G1937" s="137">
        <f>COUNTIFS(Severity,$B1937,AssignedDate,"&gt;=01/01/2017 12:00:00 AM",AssignedDate,"&lt;="&amp;$F$1)</f>
        <v/>
      </c>
      <c r="H1937" s="177" t="n"/>
      <c r="L1937" s="57" t="n">
        <v>0</v>
      </c>
      <c r="M1937" s="57" t="n"/>
    </row>
    <row r="1938" spans="1:13">
      <c r="A1938" s="137" t="n">
        <v>1</v>
      </c>
      <c r="B1938" s="100" t="s">
        <v>525</v>
      </c>
      <c r="C1938" s="137">
        <f>COUNTIFS(Severity,$B1938,AssignedDate,"&gt;="&amp;$C$1,AssignedDate,"&lt;="&amp;$F$1)</f>
        <v/>
      </c>
      <c r="D1938" s="137">
        <f>COUNTIFS(Severity,$B1938,Status,"&lt;&gt;Suspend",Status,"&lt;&gt;Assigned",Status,"&lt;&gt;Open",Status,"&lt;&gt;Hold",ResolvedDate,"&gt;="&amp;$C$1,ResolvedDate,"&lt;="&amp;$F$1)</f>
        <v/>
      </c>
      <c r="E1938" s="137">
        <f>COUNTIFS(Severity,$B1938,SLA_Breach,"&lt;&gt;Yes",Status,"&lt;&gt;Suspend",Status,"&lt;&gt;Assigned",Status,"&lt;&gt;Open",Status,"&lt;&gt;Hold&gt;",ResolvedDate,"&gt;="&amp;$C$1,ResolvedDate,"&lt;="&amp;$F$1)</f>
        <v/>
      </c>
      <c r="F1938" s="137">
        <f>COUNTIFS(Severity,$B1938,SLA_Breach,"Yes",Status,"&lt;&gt;Suspend",Status,"&lt;&gt;Assigned",Status,"&lt;&gt;Open",Status,"&lt;&gt;Hold&gt;",ResolvedDate,"&gt;="&amp;$C$1,ResolvedDate,"&lt;="&amp;$F$1)</f>
        <v/>
      </c>
      <c r="G1938" s="137">
        <f>COUNTIFS(Severity,$B1938,AssignedDate,"&gt;=01/01/2017 12:00:00 AM",AssignedDate,"&lt;="&amp;$F$1)</f>
        <v/>
      </c>
      <c r="H1938" s="177" t="n"/>
      <c r="L1938" s="57" t="n">
        <v>0</v>
      </c>
      <c r="M1938" s="57" t="n"/>
    </row>
    <row r="1939" spans="1:13">
      <c r="A1939" s="137" t="n">
        <v>1</v>
      </c>
      <c r="B1939" s="100" t="s">
        <v>525</v>
      </c>
      <c r="C1939" s="137">
        <f>COUNTIFS(Severity,$B1939,AssignedDate,"&gt;="&amp;$C$1,AssignedDate,"&lt;="&amp;$F$1)</f>
        <v/>
      </c>
      <c r="D1939" s="137">
        <f>COUNTIFS(Severity,$B1939,Status,"&lt;&gt;Suspend",Status,"&lt;&gt;Assigned",Status,"&lt;&gt;Open",Status,"&lt;&gt;Hold",ResolvedDate,"&gt;="&amp;$C$1,ResolvedDate,"&lt;="&amp;$F$1)</f>
        <v/>
      </c>
      <c r="E1939" s="137">
        <f>COUNTIFS(Severity,$B1939,SLA_Breach,"&lt;&gt;Yes",Status,"&lt;&gt;Suspend",Status,"&lt;&gt;Assigned",Status,"&lt;&gt;Open",Status,"&lt;&gt;Hold&gt;",ResolvedDate,"&gt;="&amp;$C$1,ResolvedDate,"&lt;="&amp;$F$1)</f>
        <v/>
      </c>
      <c r="F1939" s="137">
        <f>COUNTIFS(Severity,$B1939,SLA_Breach,"Yes",Status,"&lt;&gt;Suspend",Status,"&lt;&gt;Assigned",Status,"&lt;&gt;Open",Status,"&lt;&gt;Hold&gt;",ResolvedDate,"&gt;="&amp;$C$1,ResolvedDate,"&lt;="&amp;$F$1)</f>
        <v/>
      </c>
      <c r="G1939" s="137">
        <f>COUNTIFS(Severity,$B1939,AssignedDate,"&gt;=01/01/2017 12:00:00 AM",AssignedDate,"&lt;="&amp;$F$1)</f>
        <v/>
      </c>
      <c r="H1939" s="177" t="n"/>
      <c r="L1939" s="57" t="n">
        <v>0</v>
      </c>
      <c r="M1939" s="57" t="n"/>
    </row>
    <row r="1940" spans="1:13">
      <c r="A1940" s="137" t="n">
        <v>1</v>
      </c>
      <c r="B1940" s="100" t="s">
        <v>525</v>
      </c>
      <c r="C1940" s="137">
        <f>COUNTIFS(Severity,$B1940,AssignedDate,"&gt;="&amp;$C$1,AssignedDate,"&lt;="&amp;$F$1)</f>
        <v/>
      </c>
      <c r="D1940" s="137">
        <f>COUNTIFS(Severity,$B1940,Status,"&lt;&gt;Suspend",Status,"&lt;&gt;Assigned",Status,"&lt;&gt;Open",Status,"&lt;&gt;Hold",ResolvedDate,"&gt;="&amp;$C$1,ResolvedDate,"&lt;="&amp;$F$1)</f>
        <v/>
      </c>
      <c r="E1940" s="137">
        <f>COUNTIFS(Severity,$B1940,SLA_Breach,"&lt;&gt;Yes",Status,"&lt;&gt;Suspend",Status,"&lt;&gt;Assigned",Status,"&lt;&gt;Open",Status,"&lt;&gt;Hold&gt;",ResolvedDate,"&gt;="&amp;$C$1,ResolvedDate,"&lt;="&amp;$F$1)</f>
        <v/>
      </c>
      <c r="F1940" s="137">
        <f>COUNTIFS(Severity,$B1940,SLA_Breach,"Yes",Status,"&lt;&gt;Suspend",Status,"&lt;&gt;Assigned",Status,"&lt;&gt;Open",Status,"&lt;&gt;Hold&gt;",ResolvedDate,"&gt;="&amp;$C$1,ResolvedDate,"&lt;="&amp;$F$1)</f>
        <v/>
      </c>
      <c r="G1940" s="137">
        <f>COUNTIFS(Severity,$B1940,AssignedDate,"&gt;=01/01/2017 12:00:00 AM",AssignedDate,"&lt;="&amp;$F$1)</f>
        <v/>
      </c>
      <c r="H1940" s="177" t="n"/>
      <c r="L1940" s="57" t="n">
        <v>0</v>
      </c>
      <c r="M1940" s="57" t="n"/>
    </row>
    <row r="1941" spans="1:13">
      <c r="A1941" s="137" t="n">
        <v>1</v>
      </c>
      <c r="B1941" s="100" t="s">
        <v>525</v>
      </c>
      <c r="C1941" s="137">
        <f>COUNTIFS(Severity,$B1941,AssignedDate,"&gt;="&amp;$C$1,AssignedDate,"&lt;="&amp;$F$1)</f>
        <v/>
      </c>
      <c r="D1941" s="137">
        <f>COUNTIFS(Severity,$B1941,Status,"&lt;&gt;Suspend",Status,"&lt;&gt;Assigned",Status,"&lt;&gt;Open",Status,"&lt;&gt;Hold",ResolvedDate,"&gt;="&amp;$C$1,ResolvedDate,"&lt;="&amp;$F$1)</f>
        <v/>
      </c>
      <c r="E1941" s="137">
        <f>COUNTIFS(Severity,$B1941,SLA_Breach,"&lt;&gt;Yes",Status,"&lt;&gt;Suspend",Status,"&lt;&gt;Assigned",Status,"&lt;&gt;Open",Status,"&lt;&gt;Hold&gt;",ResolvedDate,"&gt;="&amp;$C$1,ResolvedDate,"&lt;="&amp;$F$1)</f>
        <v/>
      </c>
      <c r="F1941" s="137">
        <f>COUNTIFS(Severity,$B1941,SLA_Breach,"Yes",Status,"&lt;&gt;Suspend",Status,"&lt;&gt;Assigned",Status,"&lt;&gt;Open",Status,"&lt;&gt;Hold&gt;",ResolvedDate,"&gt;="&amp;$C$1,ResolvedDate,"&lt;="&amp;$F$1)</f>
        <v/>
      </c>
      <c r="G1941" s="137">
        <f>COUNTIFS(Severity,$B1941,AssignedDate,"&gt;=01/01/2017 12:00:00 AM",AssignedDate,"&lt;="&amp;$F$1)</f>
        <v/>
      </c>
      <c r="H1941" s="177" t="n"/>
      <c r="L1941" s="57" t="n">
        <v>0</v>
      </c>
      <c r="M1941" s="57" t="n"/>
    </row>
    <row r="1942" spans="1:13">
      <c r="A1942" s="137" t="n">
        <v>1</v>
      </c>
      <c r="B1942" s="100" t="s">
        <v>525</v>
      </c>
      <c r="C1942" s="137">
        <f>COUNTIFS(Severity,$B1942,AssignedDate,"&gt;="&amp;$C$1,AssignedDate,"&lt;="&amp;$F$1)</f>
        <v/>
      </c>
      <c r="D1942" s="137">
        <f>COUNTIFS(Severity,$B1942,Status,"&lt;&gt;Suspend",Status,"&lt;&gt;Assigned",Status,"&lt;&gt;Open",Status,"&lt;&gt;Hold",ResolvedDate,"&gt;="&amp;$C$1,ResolvedDate,"&lt;="&amp;$F$1)</f>
        <v/>
      </c>
      <c r="E1942" s="137">
        <f>COUNTIFS(Severity,$B1942,SLA_Breach,"&lt;&gt;Yes",Status,"&lt;&gt;Suspend",Status,"&lt;&gt;Assigned",Status,"&lt;&gt;Open",Status,"&lt;&gt;Hold&gt;",ResolvedDate,"&gt;="&amp;$C$1,ResolvedDate,"&lt;="&amp;$F$1)</f>
        <v/>
      </c>
      <c r="F1942" s="137">
        <f>COUNTIFS(Severity,$B1942,SLA_Breach,"Yes",Status,"&lt;&gt;Suspend",Status,"&lt;&gt;Assigned",Status,"&lt;&gt;Open",Status,"&lt;&gt;Hold&gt;",ResolvedDate,"&gt;="&amp;$C$1,ResolvedDate,"&lt;="&amp;$F$1)</f>
        <v/>
      </c>
      <c r="G1942" s="137">
        <f>COUNTIFS(Severity,$B1942,AssignedDate,"&gt;=01/01/2017 12:00:00 AM",AssignedDate,"&lt;="&amp;$F$1)</f>
        <v/>
      </c>
      <c r="H1942" s="177" t="n"/>
      <c r="L1942" s="57" t="n">
        <v>0</v>
      </c>
      <c r="M1942" s="57" t="n"/>
    </row>
    <row r="1943" spans="1:13">
      <c r="A1943" s="137" t="n">
        <v>1</v>
      </c>
      <c r="B1943" s="100" t="s">
        <v>525</v>
      </c>
      <c r="C1943" s="137">
        <f>COUNTIFS(Severity,$B1943,AssignedDate,"&gt;="&amp;$C$1,AssignedDate,"&lt;="&amp;$F$1)</f>
        <v/>
      </c>
      <c r="D1943" s="137">
        <f>COUNTIFS(Severity,$B1943,Status,"&lt;&gt;Suspend",Status,"&lt;&gt;Assigned",Status,"&lt;&gt;Open",Status,"&lt;&gt;Hold",ResolvedDate,"&gt;="&amp;$C$1,ResolvedDate,"&lt;="&amp;$F$1)</f>
        <v/>
      </c>
      <c r="E1943" s="137">
        <f>COUNTIFS(Severity,$B1943,SLA_Breach,"&lt;&gt;Yes",Status,"&lt;&gt;Suspend",Status,"&lt;&gt;Assigned",Status,"&lt;&gt;Open",Status,"&lt;&gt;Hold&gt;",ResolvedDate,"&gt;="&amp;$C$1,ResolvedDate,"&lt;="&amp;$F$1)</f>
        <v/>
      </c>
      <c r="F1943" s="137">
        <f>COUNTIFS(Severity,$B1943,SLA_Breach,"Yes",Status,"&lt;&gt;Suspend",Status,"&lt;&gt;Assigned",Status,"&lt;&gt;Open",Status,"&lt;&gt;Hold&gt;",ResolvedDate,"&gt;="&amp;$C$1,ResolvedDate,"&lt;="&amp;$F$1)</f>
        <v/>
      </c>
      <c r="G1943" s="137">
        <f>COUNTIFS(Severity,$B1943,AssignedDate,"&gt;=01/01/2017 12:00:00 AM",AssignedDate,"&lt;="&amp;$F$1)</f>
        <v/>
      </c>
      <c r="H1943" s="177" t="n"/>
      <c r="L1943" s="57" t="n">
        <v>0</v>
      </c>
      <c r="M1943" s="57" t="n"/>
    </row>
    <row r="1944" spans="1:13">
      <c r="A1944" s="137" t="n">
        <v>1</v>
      </c>
      <c r="B1944" s="100" t="s">
        <v>525</v>
      </c>
      <c r="C1944" s="137">
        <f>COUNTIFS(Severity,$B1944,AssignedDate,"&gt;="&amp;$C$1,AssignedDate,"&lt;="&amp;$F$1)</f>
        <v/>
      </c>
      <c r="D1944" s="137">
        <f>COUNTIFS(Severity,$B1944,Status,"&lt;&gt;Suspend",Status,"&lt;&gt;Assigned",Status,"&lt;&gt;Open",Status,"&lt;&gt;Hold",ResolvedDate,"&gt;="&amp;$C$1,ResolvedDate,"&lt;="&amp;$F$1)</f>
        <v/>
      </c>
      <c r="E1944" s="137">
        <f>COUNTIFS(Severity,$B1944,SLA_Breach,"&lt;&gt;Yes",Status,"&lt;&gt;Suspend",Status,"&lt;&gt;Assigned",Status,"&lt;&gt;Open",Status,"&lt;&gt;Hold&gt;",ResolvedDate,"&gt;="&amp;$C$1,ResolvedDate,"&lt;="&amp;$F$1)</f>
        <v/>
      </c>
      <c r="F1944" s="137">
        <f>COUNTIFS(Severity,$B1944,SLA_Breach,"Yes",Status,"&lt;&gt;Suspend",Status,"&lt;&gt;Assigned",Status,"&lt;&gt;Open",Status,"&lt;&gt;Hold&gt;",ResolvedDate,"&gt;="&amp;$C$1,ResolvedDate,"&lt;="&amp;$F$1)</f>
        <v/>
      </c>
      <c r="G1944" s="137">
        <f>COUNTIFS(Severity,$B1944,AssignedDate,"&gt;=01/01/2017 12:00:00 AM",AssignedDate,"&lt;="&amp;$F$1)</f>
        <v/>
      </c>
      <c r="H1944" s="177" t="n"/>
      <c r="L1944" s="57" t="n">
        <v>0</v>
      </c>
      <c r="M1944" s="57" t="n"/>
    </row>
    <row r="1945" spans="1:13">
      <c r="A1945" s="137" t="n">
        <v>1</v>
      </c>
      <c r="B1945" s="100" t="s">
        <v>525</v>
      </c>
      <c r="C1945" s="137">
        <f>COUNTIFS(Severity,$B1945,AssignedDate,"&gt;="&amp;$C$1,AssignedDate,"&lt;="&amp;$F$1)</f>
        <v/>
      </c>
      <c r="D1945" s="137">
        <f>COUNTIFS(Severity,$B1945,Status,"&lt;&gt;Suspend",Status,"&lt;&gt;Assigned",Status,"&lt;&gt;Open",Status,"&lt;&gt;Hold",ResolvedDate,"&gt;="&amp;$C$1,ResolvedDate,"&lt;="&amp;$F$1)</f>
        <v/>
      </c>
      <c r="E1945" s="137">
        <f>COUNTIFS(Severity,$B1945,SLA_Breach,"&lt;&gt;Yes",Status,"&lt;&gt;Suspend",Status,"&lt;&gt;Assigned",Status,"&lt;&gt;Open",Status,"&lt;&gt;Hold&gt;",ResolvedDate,"&gt;="&amp;$C$1,ResolvedDate,"&lt;="&amp;$F$1)</f>
        <v/>
      </c>
      <c r="F1945" s="137">
        <f>COUNTIFS(Severity,$B1945,SLA_Breach,"Yes",Status,"&lt;&gt;Suspend",Status,"&lt;&gt;Assigned",Status,"&lt;&gt;Open",Status,"&lt;&gt;Hold&gt;",ResolvedDate,"&gt;="&amp;$C$1,ResolvedDate,"&lt;="&amp;$F$1)</f>
        <v/>
      </c>
      <c r="G1945" s="137">
        <f>COUNTIFS(Severity,$B1945,AssignedDate,"&gt;=01/01/2017 12:00:00 AM",AssignedDate,"&lt;="&amp;$F$1)</f>
        <v/>
      </c>
      <c r="H1945" s="177" t="n"/>
      <c r="L1945" s="57" t="n">
        <v>0</v>
      </c>
      <c r="M1945" s="57" t="n"/>
    </row>
    <row r="1946" spans="1:13">
      <c r="A1946" s="137" t="n">
        <v>1</v>
      </c>
      <c r="B1946" s="100" t="s">
        <v>525</v>
      </c>
      <c r="C1946" s="137">
        <f>COUNTIFS(Severity,$B1946,AssignedDate,"&gt;="&amp;$C$1,AssignedDate,"&lt;="&amp;$F$1)</f>
        <v/>
      </c>
      <c r="D1946" s="137">
        <f>COUNTIFS(Severity,$B1946,Status,"&lt;&gt;Suspend",Status,"&lt;&gt;Assigned",Status,"&lt;&gt;Open",Status,"&lt;&gt;Hold",ResolvedDate,"&gt;="&amp;$C$1,ResolvedDate,"&lt;="&amp;$F$1)</f>
        <v/>
      </c>
      <c r="E1946" s="137">
        <f>COUNTIFS(Severity,$B1946,SLA_Breach,"&lt;&gt;Yes",Status,"&lt;&gt;Suspend",Status,"&lt;&gt;Assigned",Status,"&lt;&gt;Open",Status,"&lt;&gt;Hold&gt;",ResolvedDate,"&gt;="&amp;$C$1,ResolvedDate,"&lt;="&amp;$F$1)</f>
        <v/>
      </c>
      <c r="F1946" s="137">
        <f>COUNTIFS(Severity,$B1946,SLA_Breach,"Yes",Status,"&lt;&gt;Suspend",Status,"&lt;&gt;Assigned",Status,"&lt;&gt;Open",Status,"&lt;&gt;Hold&gt;",ResolvedDate,"&gt;="&amp;$C$1,ResolvedDate,"&lt;="&amp;$F$1)</f>
        <v/>
      </c>
      <c r="G1946" s="137">
        <f>COUNTIFS(Severity,$B1946,AssignedDate,"&gt;=01/01/2017 12:00:00 AM",AssignedDate,"&lt;="&amp;$F$1)</f>
        <v/>
      </c>
      <c r="H1946" s="177" t="n"/>
      <c r="L1946" s="57" t="n">
        <v>0</v>
      </c>
      <c r="M1946" s="57" t="n"/>
    </row>
    <row r="1947" spans="1:13">
      <c r="A1947" s="137" t="n">
        <v>1</v>
      </c>
      <c r="B1947" s="100" t="s">
        <v>525</v>
      </c>
      <c r="C1947" s="137">
        <f>COUNTIFS(Severity,$B1947,AssignedDate,"&gt;="&amp;$C$1,AssignedDate,"&lt;="&amp;$F$1)</f>
        <v/>
      </c>
      <c r="D1947" s="137">
        <f>COUNTIFS(Severity,$B1947,Status,"&lt;&gt;Suspend",Status,"&lt;&gt;Assigned",Status,"&lt;&gt;Open",Status,"&lt;&gt;Hold",ResolvedDate,"&gt;="&amp;$C$1,ResolvedDate,"&lt;="&amp;$F$1)</f>
        <v/>
      </c>
      <c r="E1947" s="137">
        <f>COUNTIFS(Severity,$B1947,SLA_Breach,"&lt;&gt;Yes",Status,"&lt;&gt;Suspend",Status,"&lt;&gt;Assigned",Status,"&lt;&gt;Open",Status,"&lt;&gt;Hold&gt;",ResolvedDate,"&gt;="&amp;$C$1,ResolvedDate,"&lt;="&amp;$F$1)</f>
        <v/>
      </c>
      <c r="F1947" s="137">
        <f>COUNTIFS(Severity,$B1947,SLA_Breach,"Yes",Status,"&lt;&gt;Suspend",Status,"&lt;&gt;Assigned",Status,"&lt;&gt;Open",Status,"&lt;&gt;Hold&gt;",ResolvedDate,"&gt;="&amp;$C$1,ResolvedDate,"&lt;="&amp;$F$1)</f>
        <v/>
      </c>
      <c r="G1947" s="137">
        <f>COUNTIFS(Severity,$B1947,AssignedDate,"&gt;=01/01/2017 12:00:00 AM",AssignedDate,"&lt;="&amp;$F$1)</f>
        <v/>
      </c>
      <c r="H1947" s="177" t="n"/>
      <c r="L1947" s="57" t="n">
        <v>0</v>
      </c>
      <c r="M1947" s="57" t="n"/>
    </row>
    <row r="1948" spans="1:13">
      <c r="A1948" s="137" t="n">
        <v>1</v>
      </c>
      <c r="B1948" s="100" t="s">
        <v>525</v>
      </c>
      <c r="C1948" s="137">
        <f>COUNTIFS(Severity,$B1948,AssignedDate,"&gt;="&amp;$C$1,AssignedDate,"&lt;="&amp;$F$1)</f>
        <v/>
      </c>
      <c r="D1948" s="137">
        <f>COUNTIFS(Severity,$B1948,Status,"&lt;&gt;Suspend",Status,"&lt;&gt;Assigned",Status,"&lt;&gt;Open",Status,"&lt;&gt;Hold",ResolvedDate,"&gt;="&amp;$C$1,ResolvedDate,"&lt;="&amp;$F$1)</f>
        <v/>
      </c>
      <c r="E1948" s="137">
        <f>COUNTIFS(Severity,$B1948,SLA_Breach,"&lt;&gt;Yes",Status,"&lt;&gt;Suspend",Status,"&lt;&gt;Assigned",Status,"&lt;&gt;Open",Status,"&lt;&gt;Hold&gt;",ResolvedDate,"&gt;="&amp;$C$1,ResolvedDate,"&lt;="&amp;$F$1)</f>
        <v/>
      </c>
      <c r="F1948" s="137">
        <f>COUNTIFS(Severity,$B1948,SLA_Breach,"Yes",Status,"&lt;&gt;Suspend",Status,"&lt;&gt;Assigned",Status,"&lt;&gt;Open",Status,"&lt;&gt;Hold&gt;",ResolvedDate,"&gt;="&amp;$C$1,ResolvedDate,"&lt;="&amp;$F$1)</f>
        <v/>
      </c>
      <c r="G1948" s="137">
        <f>COUNTIFS(Severity,$B1948,AssignedDate,"&gt;=01/01/2017 12:00:00 AM",AssignedDate,"&lt;="&amp;$F$1)</f>
        <v/>
      </c>
      <c r="H1948" s="177" t="n"/>
      <c r="L1948" s="57" t="n">
        <v>0</v>
      </c>
      <c r="M1948" s="57" t="n"/>
    </row>
    <row r="1949" spans="1:13">
      <c r="A1949" s="137" t="n">
        <v>1</v>
      </c>
      <c r="B1949" s="100" t="s">
        <v>525</v>
      </c>
      <c r="C1949" s="137">
        <f>COUNTIFS(Severity,$B1949,AssignedDate,"&gt;="&amp;$C$1,AssignedDate,"&lt;="&amp;$F$1)</f>
        <v/>
      </c>
      <c r="D1949" s="137">
        <f>COUNTIFS(Severity,$B1949,Status,"&lt;&gt;Suspend",Status,"&lt;&gt;Assigned",Status,"&lt;&gt;Open",Status,"&lt;&gt;Hold",ResolvedDate,"&gt;="&amp;$C$1,ResolvedDate,"&lt;="&amp;$F$1)</f>
        <v/>
      </c>
      <c r="E1949" s="137">
        <f>COUNTIFS(Severity,$B1949,SLA_Breach,"&lt;&gt;Yes",Status,"&lt;&gt;Suspend",Status,"&lt;&gt;Assigned",Status,"&lt;&gt;Open",Status,"&lt;&gt;Hold&gt;",ResolvedDate,"&gt;="&amp;$C$1,ResolvedDate,"&lt;="&amp;$F$1)</f>
        <v/>
      </c>
      <c r="F1949" s="137">
        <f>COUNTIFS(Severity,$B1949,SLA_Breach,"Yes",Status,"&lt;&gt;Suspend",Status,"&lt;&gt;Assigned",Status,"&lt;&gt;Open",Status,"&lt;&gt;Hold&gt;",ResolvedDate,"&gt;="&amp;$C$1,ResolvedDate,"&lt;="&amp;$F$1)</f>
        <v/>
      </c>
      <c r="G1949" s="137">
        <f>COUNTIFS(Severity,$B1949,AssignedDate,"&gt;=01/01/2017 12:00:00 AM",AssignedDate,"&lt;="&amp;$F$1)</f>
        <v/>
      </c>
      <c r="H1949" s="177" t="n"/>
      <c r="L1949" s="57" t="n">
        <v>0</v>
      </c>
      <c r="M1949" s="57" t="n"/>
    </row>
    <row r="1950" spans="1:13">
      <c r="A1950" s="137" t="n">
        <v>1</v>
      </c>
      <c r="B1950" s="100" t="s">
        <v>525</v>
      </c>
      <c r="C1950" s="137">
        <f>COUNTIFS(Severity,$B1950,AssignedDate,"&gt;="&amp;$C$1,AssignedDate,"&lt;="&amp;$F$1)</f>
        <v/>
      </c>
      <c r="D1950" s="137">
        <f>COUNTIFS(Severity,$B1950,Status,"&lt;&gt;Suspend",Status,"&lt;&gt;Assigned",Status,"&lt;&gt;Open",Status,"&lt;&gt;Hold",ResolvedDate,"&gt;="&amp;$C$1,ResolvedDate,"&lt;="&amp;$F$1)</f>
        <v/>
      </c>
      <c r="E1950" s="137">
        <f>COUNTIFS(Severity,$B1950,SLA_Breach,"&lt;&gt;Yes",Status,"&lt;&gt;Suspend",Status,"&lt;&gt;Assigned",Status,"&lt;&gt;Open",Status,"&lt;&gt;Hold&gt;",ResolvedDate,"&gt;="&amp;$C$1,ResolvedDate,"&lt;="&amp;$F$1)</f>
        <v/>
      </c>
      <c r="F1950" s="137">
        <f>COUNTIFS(Severity,$B1950,SLA_Breach,"Yes",Status,"&lt;&gt;Suspend",Status,"&lt;&gt;Assigned",Status,"&lt;&gt;Open",Status,"&lt;&gt;Hold&gt;",ResolvedDate,"&gt;="&amp;$C$1,ResolvedDate,"&lt;="&amp;$F$1)</f>
        <v/>
      </c>
      <c r="G1950" s="137">
        <f>COUNTIFS(Severity,$B1950,AssignedDate,"&gt;=01/01/2017 12:00:00 AM",AssignedDate,"&lt;="&amp;$F$1)</f>
        <v/>
      </c>
      <c r="H1950" s="177" t="n"/>
      <c r="L1950" s="57" t="n">
        <v>0</v>
      </c>
      <c r="M1950" s="57" t="n"/>
    </row>
    <row r="1951" spans="1:13">
      <c r="A1951" s="137" t="n">
        <v>1</v>
      </c>
      <c r="B1951" s="100" t="s">
        <v>525</v>
      </c>
      <c r="C1951" s="137">
        <f>COUNTIFS(Severity,$B1951,AssignedDate,"&gt;="&amp;$C$1,AssignedDate,"&lt;="&amp;$F$1)</f>
        <v/>
      </c>
      <c r="D1951" s="137">
        <f>COUNTIFS(Severity,$B1951,Status,"&lt;&gt;Suspend",Status,"&lt;&gt;Assigned",Status,"&lt;&gt;Open",Status,"&lt;&gt;Hold",ResolvedDate,"&gt;="&amp;$C$1,ResolvedDate,"&lt;="&amp;$F$1)</f>
        <v/>
      </c>
      <c r="E1951" s="137">
        <f>COUNTIFS(Severity,$B1951,SLA_Breach,"&lt;&gt;Yes",Status,"&lt;&gt;Suspend",Status,"&lt;&gt;Assigned",Status,"&lt;&gt;Open",Status,"&lt;&gt;Hold&gt;",ResolvedDate,"&gt;="&amp;$C$1,ResolvedDate,"&lt;="&amp;$F$1)</f>
        <v/>
      </c>
      <c r="F1951" s="137">
        <f>COUNTIFS(Severity,$B1951,SLA_Breach,"Yes",Status,"&lt;&gt;Suspend",Status,"&lt;&gt;Assigned",Status,"&lt;&gt;Open",Status,"&lt;&gt;Hold&gt;",ResolvedDate,"&gt;="&amp;$C$1,ResolvedDate,"&lt;="&amp;$F$1)</f>
        <v/>
      </c>
      <c r="G1951" s="137">
        <f>COUNTIFS(Severity,$B1951,AssignedDate,"&gt;=01/01/2017 12:00:00 AM",AssignedDate,"&lt;="&amp;$F$1)</f>
        <v/>
      </c>
      <c r="H1951" s="177" t="n"/>
      <c r="L1951" s="57" t="n">
        <v>0</v>
      </c>
      <c r="M1951" s="57" t="n"/>
    </row>
    <row r="1952" spans="1:13">
      <c r="A1952" s="137" t="n">
        <v>1</v>
      </c>
      <c r="B1952" s="100" t="s">
        <v>525</v>
      </c>
      <c r="C1952" s="137">
        <f>COUNTIFS(Severity,$B1952,AssignedDate,"&gt;="&amp;$C$1,AssignedDate,"&lt;="&amp;$F$1)</f>
        <v/>
      </c>
      <c r="D1952" s="137">
        <f>COUNTIFS(Severity,$B1952,Status,"&lt;&gt;Suspend",Status,"&lt;&gt;Assigned",Status,"&lt;&gt;Open",Status,"&lt;&gt;Hold",ResolvedDate,"&gt;="&amp;$C$1,ResolvedDate,"&lt;="&amp;$F$1)</f>
        <v/>
      </c>
      <c r="E1952" s="137">
        <f>COUNTIFS(Severity,$B1952,SLA_Breach,"&lt;&gt;Yes",Status,"&lt;&gt;Suspend",Status,"&lt;&gt;Assigned",Status,"&lt;&gt;Open",Status,"&lt;&gt;Hold&gt;",ResolvedDate,"&gt;="&amp;$C$1,ResolvedDate,"&lt;="&amp;$F$1)</f>
        <v/>
      </c>
      <c r="F1952" s="137">
        <f>COUNTIFS(Severity,$B1952,SLA_Breach,"Yes",Status,"&lt;&gt;Suspend",Status,"&lt;&gt;Assigned",Status,"&lt;&gt;Open",Status,"&lt;&gt;Hold&gt;",ResolvedDate,"&gt;="&amp;$C$1,ResolvedDate,"&lt;="&amp;$F$1)</f>
        <v/>
      </c>
      <c r="G1952" s="137">
        <f>COUNTIFS(Severity,$B1952,AssignedDate,"&gt;=01/01/2017 12:00:00 AM",AssignedDate,"&lt;="&amp;$F$1)</f>
        <v/>
      </c>
      <c r="H1952" s="177" t="n"/>
      <c r="L1952" s="57" t="n">
        <v>0</v>
      </c>
      <c r="M1952" s="57" t="n"/>
    </row>
    <row r="1953" spans="1:13">
      <c r="A1953" s="137" t="n">
        <v>1</v>
      </c>
      <c r="B1953" s="100" t="s">
        <v>525</v>
      </c>
      <c r="C1953" s="137">
        <f>COUNTIFS(Severity,$B1953,AssignedDate,"&gt;="&amp;$C$1,AssignedDate,"&lt;="&amp;$F$1)</f>
        <v/>
      </c>
      <c r="D1953" s="137">
        <f>COUNTIFS(Severity,$B1953,Status,"&lt;&gt;Suspend",Status,"&lt;&gt;Assigned",Status,"&lt;&gt;Open",Status,"&lt;&gt;Hold",ResolvedDate,"&gt;="&amp;$C$1,ResolvedDate,"&lt;="&amp;$F$1)</f>
        <v/>
      </c>
      <c r="E1953" s="137">
        <f>COUNTIFS(Severity,$B1953,SLA_Breach,"&lt;&gt;Yes",Status,"&lt;&gt;Suspend",Status,"&lt;&gt;Assigned",Status,"&lt;&gt;Open",Status,"&lt;&gt;Hold&gt;",ResolvedDate,"&gt;="&amp;$C$1,ResolvedDate,"&lt;="&amp;$F$1)</f>
        <v/>
      </c>
      <c r="F1953" s="137">
        <f>COUNTIFS(Severity,$B1953,SLA_Breach,"Yes",Status,"&lt;&gt;Suspend",Status,"&lt;&gt;Assigned",Status,"&lt;&gt;Open",Status,"&lt;&gt;Hold&gt;",ResolvedDate,"&gt;="&amp;$C$1,ResolvedDate,"&lt;="&amp;$F$1)</f>
        <v/>
      </c>
      <c r="G1953" s="137">
        <f>COUNTIFS(Severity,$B1953,AssignedDate,"&gt;=01/01/2017 12:00:00 AM",AssignedDate,"&lt;="&amp;$F$1)</f>
        <v/>
      </c>
      <c r="H1953" s="177" t="n"/>
      <c r="L1953" s="57" t="n">
        <v>0</v>
      </c>
      <c r="M1953" s="57" t="n"/>
    </row>
    <row r="1954" spans="1:13">
      <c r="A1954" s="137" t="n">
        <v>1</v>
      </c>
      <c r="B1954" s="100" t="s">
        <v>525</v>
      </c>
      <c r="C1954" s="137">
        <f>COUNTIFS(Severity,$B1954,AssignedDate,"&gt;="&amp;$C$1,AssignedDate,"&lt;="&amp;$F$1)</f>
        <v/>
      </c>
      <c r="D1954" s="137">
        <f>COUNTIFS(Severity,$B1954,Status,"&lt;&gt;Suspend",Status,"&lt;&gt;Assigned",Status,"&lt;&gt;Open",Status,"&lt;&gt;Hold",ResolvedDate,"&gt;="&amp;$C$1,ResolvedDate,"&lt;="&amp;$F$1)</f>
        <v/>
      </c>
      <c r="E1954" s="137">
        <f>COUNTIFS(Severity,$B1954,SLA_Breach,"&lt;&gt;Yes",Status,"&lt;&gt;Suspend",Status,"&lt;&gt;Assigned",Status,"&lt;&gt;Open",Status,"&lt;&gt;Hold&gt;",ResolvedDate,"&gt;="&amp;$C$1,ResolvedDate,"&lt;="&amp;$F$1)</f>
        <v/>
      </c>
      <c r="F1954" s="137">
        <f>COUNTIFS(Severity,$B1954,SLA_Breach,"Yes",Status,"&lt;&gt;Suspend",Status,"&lt;&gt;Assigned",Status,"&lt;&gt;Open",Status,"&lt;&gt;Hold&gt;",ResolvedDate,"&gt;="&amp;$C$1,ResolvedDate,"&lt;="&amp;$F$1)</f>
        <v/>
      </c>
      <c r="G1954" s="137">
        <f>COUNTIFS(Severity,$B1954,AssignedDate,"&gt;=01/01/2017 12:00:00 AM",AssignedDate,"&lt;="&amp;$F$1)</f>
        <v/>
      </c>
      <c r="H1954" s="177" t="n"/>
      <c r="L1954" s="57" t="n">
        <v>0</v>
      </c>
      <c r="M1954" s="57" t="n"/>
    </row>
    <row r="1955" spans="1:13">
      <c r="A1955" s="137" t="n">
        <v>1</v>
      </c>
      <c r="B1955" s="100" t="s">
        <v>525</v>
      </c>
      <c r="C1955" s="137">
        <f>COUNTIFS(Severity,$B1955,AssignedDate,"&gt;="&amp;$C$1,AssignedDate,"&lt;="&amp;$F$1)</f>
        <v/>
      </c>
      <c r="D1955" s="137">
        <f>COUNTIFS(Severity,$B1955,Status,"&lt;&gt;Suspend",Status,"&lt;&gt;Assigned",Status,"&lt;&gt;Open",Status,"&lt;&gt;Hold",ResolvedDate,"&gt;="&amp;$C$1,ResolvedDate,"&lt;="&amp;$F$1)</f>
        <v/>
      </c>
      <c r="E1955" s="137">
        <f>COUNTIFS(Severity,$B1955,SLA_Breach,"&lt;&gt;Yes",Status,"&lt;&gt;Suspend",Status,"&lt;&gt;Assigned",Status,"&lt;&gt;Open",Status,"&lt;&gt;Hold&gt;",ResolvedDate,"&gt;="&amp;$C$1,ResolvedDate,"&lt;="&amp;$F$1)</f>
        <v/>
      </c>
      <c r="F1955" s="137">
        <f>COUNTIFS(Severity,$B1955,SLA_Breach,"Yes",Status,"&lt;&gt;Suspend",Status,"&lt;&gt;Assigned",Status,"&lt;&gt;Open",Status,"&lt;&gt;Hold&gt;",ResolvedDate,"&gt;="&amp;$C$1,ResolvedDate,"&lt;="&amp;$F$1)</f>
        <v/>
      </c>
      <c r="G1955" s="137">
        <f>COUNTIFS(Severity,$B1955,AssignedDate,"&gt;=01/01/2017 12:00:00 AM",AssignedDate,"&lt;="&amp;$F$1)</f>
        <v/>
      </c>
      <c r="H1955" s="177" t="n"/>
      <c r="L1955" s="57" t="n">
        <v>0</v>
      </c>
      <c r="M1955" s="57" t="n"/>
    </row>
    <row r="1956" spans="1:13">
      <c r="A1956" s="137" t="n">
        <v>1</v>
      </c>
      <c r="B1956" s="100" t="s">
        <v>525</v>
      </c>
      <c r="C1956" s="137">
        <f>COUNTIFS(Severity,$B1956,AssignedDate,"&gt;="&amp;$C$1,AssignedDate,"&lt;="&amp;$F$1)</f>
        <v/>
      </c>
      <c r="D1956" s="137">
        <f>COUNTIFS(Severity,$B1956,Status,"&lt;&gt;Suspend",Status,"&lt;&gt;Assigned",Status,"&lt;&gt;Open",Status,"&lt;&gt;Hold",ResolvedDate,"&gt;="&amp;$C$1,ResolvedDate,"&lt;="&amp;$F$1)</f>
        <v/>
      </c>
      <c r="E1956" s="137">
        <f>COUNTIFS(Severity,$B1956,SLA_Breach,"&lt;&gt;Yes",Status,"&lt;&gt;Suspend",Status,"&lt;&gt;Assigned",Status,"&lt;&gt;Open",Status,"&lt;&gt;Hold&gt;",ResolvedDate,"&gt;="&amp;$C$1,ResolvedDate,"&lt;="&amp;$F$1)</f>
        <v/>
      </c>
      <c r="F1956" s="137">
        <f>COUNTIFS(Severity,$B1956,SLA_Breach,"Yes",Status,"&lt;&gt;Suspend",Status,"&lt;&gt;Assigned",Status,"&lt;&gt;Open",Status,"&lt;&gt;Hold&gt;",ResolvedDate,"&gt;="&amp;$C$1,ResolvedDate,"&lt;="&amp;$F$1)</f>
        <v/>
      </c>
      <c r="G1956" s="137">
        <f>COUNTIFS(Severity,$B1956,AssignedDate,"&gt;=01/01/2017 12:00:00 AM",AssignedDate,"&lt;="&amp;$F$1)</f>
        <v/>
      </c>
      <c r="H1956" s="177" t="n"/>
      <c r="L1956" s="57" t="n">
        <v>0</v>
      </c>
      <c r="M1956" s="57" t="n"/>
    </row>
    <row r="1957" spans="1:13">
      <c r="A1957" s="137" t="n">
        <v>1</v>
      </c>
      <c r="B1957" s="100" t="s">
        <v>525</v>
      </c>
      <c r="C1957" s="137">
        <f>COUNTIFS(Severity,$B1957,AssignedDate,"&gt;="&amp;$C$1,AssignedDate,"&lt;="&amp;$F$1)</f>
        <v/>
      </c>
      <c r="D1957" s="137">
        <f>COUNTIFS(Severity,$B1957,Status,"&lt;&gt;Suspend",Status,"&lt;&gt;Assigned",Status,"&lt;&gt;Open",Status,"&lt;&gt;Hold",ResolvedDate,"&gt;="&amp;$C$1,ResolvedDate,"&lt;="&amp;$F$1)</f>
        <v/>
      </c>
      <c r="E1957" s="137">
        <f>COUNTIFS(Severity,$B1957,SLA_Breach,"&lt;&gt;Yes",Status,"&lt;&gt;Suspend",Status,"&lt;&gt;Assigned",Status,"&lt;&gt;Open",Status,"&lt;&gt;Hold&gt;",ResolvedDate,"&gt;="&amp;$C$1,ResolvedDate,"&lt;="&amp;$F$1)</f>
        <v/>
      </c>
      <c r="F1957" s="137">
        <f>COUNTIFS(Severity,$B1957,SLA_Breach,"Yes",Status,"&lt;&gt;Suspend",Status,"&lt;&gt;Assigned",Status,"&lt;&gt;Open",Status,"&lt;&gt;Hold&gt;",ResolvedDate,"&gt;="&amp;$C$1,ResolvedDate,"&lt;="&amp;$F$1)</f>
        <v/>
      </c>
      <c r="G1957" s="137">
        <f>COUNTIFS(Severity,$B1957,AssignedDate,"&gt;=01/01/2017 12:00:00 AM",AssignedDate,"&lt;="&amp;$F$1)</f>
        <v/>
      </c>
      <c r="H1957" s="177" t="n"/>
      <c r="L1957" s="57" t="n">
        <v>0</v>
      </c>
      <c r="M1957" s="57" t="n"/>
    </row>
    <row r="1958" spans="1:13">
      <c r="A1958" s="137" t="n">
        <v>1</v>
      </c>
      <c r="B1958" s="100" t="s">
        <v>525</v>
      </c>
      <c r="C1958" s="137">
        <f>COUNTIFS(Severity,$B1958,AssignedDate,"&gt;="&amp;$C$1,AssignedDate,"&lt;="&amp;$F$1)</f>
        <v/>
      </c>
      <c r="D1958" s="137">
        <f>COUNTIFS(Severity,$B1958,Status,"&lt;&gt;Suspend",Status,"&lt;&gt;Assigned",Status,"&lt;&gt;Open",Status,"&lt;&gt;Hold",ResolvedDate,"&gt;="&amp;$C$1,ResolvedDate,"&lt;="&amp;$F$1)</f>
        <v/>
      </c>
      <c r="E1958" s="137">
        <f>COUNTIFS(Severity,$B1958,SLA_Breach,"&lt;&gt;Yes",Status,"&lt;&gt;Suspend",Status,"&lt;&gt;Assigned",Status,"&lt;&gt;Open",Status,"&lt;&gt;Hold&gt;",ResolvedDate,"&gt;="&amp;$C$1,ResolvedDate,"&lt;="&amp;$F$1)</f>
        <v/>
      </c>
      <c r="F1958" s="137">
        <f>COUNTIFS(Severity,$B1958,SLA_Breach,"Yes",Status,"&lt;&gt;Suspend",Status,"&lt;&gt;Assigned",Status,"&lt;&gt;Open",Status,"&lt;&gt;Hold&gt;",ResolvedDate,"&gt;="&amp;$C$1,ResolvedDate,"&lt;="&amp;$F$1)</f>
        <v/>
      </c>
      <c r="G1958" s="137">
        <f>COUNTIFS(Severity,$B1958,AssignedDate,"&gt;=01/01/2017 12:00:00 AM",AssignedDate,"&lt;="&amp;$F$1)</f>
        <v/>
      </c>
      <c r="H1958" s="177" t="n"/>
      <c r="L1958" s="57" t="n">
        <v>0</v>
      </c>
      <c r="M1958" s="57" t="n"/>
    </row>
    <row r="1959" spans="1:13">
      <c r="A1959" s="137" t="n">
        <v>1</v>
      </c>
      <c r="B1959" s="100" t="s">
        <v>525</v>
      </c>
      <c r="C1959" s="137">
        <f>COUNTIFS(Severity,$B1959,AssignedDate,"&gt;="&amp;$C$1,AssignedDate,"&lt;="&amp;$F$1)</f>
        <v/>
      </c>
      <c r="D1959" s="137">
        <f>COUNTIFS(Severity,$B1959,Status,"&lt;&gt;Suspend",Status,"&lt;&gt;Assigned",Status,"&lt;&gt;Open",Status,"&lt;&gt;Hold",ResolvedDate,"&gt;="&amp;$C$1,ResolvedDate,"&lt;="&amp;$F$1)</f>
        <v/>
      </c>
      <c r="E1959" s="137">
        <f>COUNTIFS(Severity,$B1959,SLA_Breach,"&lt;&gt;Yes",Status,"&lt;&gt;Suspend",Status,"&lt;&gt;Assigned",Status,"&lt;&gt;Open",Status,"&lt;&gt;Hold&gt;",ResolvedDate,"&gt;="&amp;$C$1,ResolvedDate,"&lt;="&amp;$F$1)</f>
        <v/>
      </c>
      <c r="F1959" s="137">
        <f>COUNTIFS(Severity,$B1959,SLA_Breach,"Yes",Status,"&lt;&gt;Suspend",Status,"&lt;&gt;Assigned",Status,"&lt;&gt;Open",Status,"&lt;&gt;Hold&gt;",ResolvedDate,"&gt;="&amp;$C$1,ResolvedDate,"&lt;="&amp;$F$1)</f>
        <v/>
      </c>
      <c r="G1959" s="137">
        <f>COUNTIFS(Severity,$B1959,AssignedDate,"&gt;=01/01/2017 12:00:00 AM",AssignedDate,"&lt;="&amp;$F$1)</f>
        <v/>
      </c>
      <c r="H1959" s="177" t="n"/>
      <c r="L1959" s="57" t="n">
        <v>0</v>
      </c>
      <c r="M1959" s="57" t="n"/>
    </row>
    <row r="1960" spans="1:13">
      <c r="A1960" s="137" t="n">
        <v>1</v>
      </c>
      <c r="B1960" s="100" t="s">
        <v>525</v>
      </c>
      <c r="C1960" s="137">
        <f>COUNTIFS(Severity,$B1960,AssignedDate,"&gt;="&amp;$C$1,AssignedDate,"&lt;="&amp;$F$1)</f>
        <v/>
      </c>
      <c r="D1960" s="137">
        <f>COUNTIFS(Severity,$B1960,Status,"&lt;&gt;Suspend",Status,"&lt;&gt;Assigned",Status,"&lt;&gt;Open",Status,"&lt;&gt;Hold",ResolvedDate,"&gt;="&amp;$C$1,ResolvedDate,"&lt;="&amp;$F$1)</f>
        <v/>
      </c>
      <c r="E1960" s="137">
        <f>COUNTIFS(Severity,$B1960,SLA_Breach,"&lt;&gt;Yes",Status,"&lt;&gt;Suspend",Status,"&lt;&gt;Assigned",Status,"&lt;&gt;Open",Status,"&lt;&gt;Hold&gt;",ResolvedDate,"&gt;="&amp;$C$1,ResolvedDate,"&lt;="&amp;$F$1)</f>
        <v/>
      </c>
      <c r="F1960" s="137">
        <f>COUNTIFS(Severity,$B1960,SLA_Breach,"Yes",Status,"&lt;&gt;Suspend",Status,"&lt;&gt;Assigned",Status,"&lt;&gt;Open",Status,"&lt;&gt;Hold&gt;",ResolvedDate,"&gt;="&amp;$C$1,ResolvedDate,"&lt;="&amp;$F$1)</f>
        <v/>
      </c>
      <c r="G1960" s="137">
        <f>COUNTIFS(Severity,$B1960,AssignedDate,"&gt;=01/01/2017 12:00:00 AM",AssignedDate,"&lt;="&amp;$F$1)</f>
        <v/>
      </c>
      <c r="H1960" s="177" t="n"/>
      <c r="L1960" s="57" t="n">
        <v>0</v>
      </c>
      <c r="M1960" s="57" t="n"/>
    </row>
    <row r="1961" spans="1:13">
      <c r="A1961" s="137" t="n">
        <v>1</v>
      </c>
      <c r="B1961" s="100" t="s">
        <v>525</v>
      </c>
      <c r="C1961" s="137">
        <f>COUNTIFS(Severity,$B1961,AssignedDate,"&gt;="&amp;$C$1,AssignedDate,"&lt;="&amp;$F$1)</f>
        <v/>
      </c>
      <c r="D1961" s="137">
        <f>COUNTIFS(Severity,$B1961,Status,"&lt;&gt;Suspend",Status,"&lt;&gt;Assigned",Status,"&lt;&gt;Open",Status,"&lt;&gt;Hold",ResolvedDate,"&gt;="&amp;$C$1,ResolvedDate,"&lt;="&amp;$F$1)</f>
        <v/>
      </c>
      <c r="E1961" s="137">
        <f>COUNTIFS(Severity,$B1961,SLA_Breach,"&lt;&gt;Yes",Status,"&lt;&gt;Suspend",Status,"&lt;&gt;Assigned",Status,"&lt;&gt;Open",Status,"&lt;&gt;Hold&gt;",ResolvedDate,"&gt;="&amp;$C$1,ResolvedDate,"&lt;="&amp;$F$1)</f>
        <v/>
      </c>
      <c r="F1961" s="137">
        <f>COUNTIFS(Severity,$B1961,SLA_Breach,"Yes",Status,"&lt;&gt;Suspend",Status,"&lt;&gt;Assigned",Status,"&lt;&gt;Open",Status,"&lt;&gt;Hold&gt;",ResolvedDate,"&gt;="&amp;$C$1,ResolvedDate,"&lt;="&amp;$F$1)</f>
        <v/>
      </c>
      <c r="G1961" s="137">
        <f>COUNTIFS(Severity,$B1961,AssignedDate,"&gt;=01/01/2017 12:00:00 AM",AssignedDate,"&lt;="&amp;$F$1)</f>
        <v/>
      </c>
      <c r="H1961" s="177" t="n"/>
      <c r="L1961" s="57" t="n">
        <v>0</v>
      </c>
      <c r="M1961" s="57" t="n"/>
    </row>
    <row r="1962" spans="1:13">
      <c r="A1962" s="137" t="n">
        <v>1</v>
      </c>
      <c r="B1962" s="100" t="s">
        <v>525</v>
      </c>
      <c r="C1962" s="137">
        <f>COUNTIFS(Severity,$B1962,AssignedDate,"&gt;="&amp;$C$1,AssignedDate,"&lt;="&amp;$F$1)</f>
        <v/>
      </c>
      <c r="D1962" s="137">
        <f>COUNTIFS(Severity,$B1962,Status,"&lt;&gt;Suspend",Status,"&lt;&gt;Assigned",Status,"&lt;&gt;Open",Status,"&lt;&gt;Hold",ResolvedDate,"&gt;="&amp;$C$1,ResolvedDate,"&lt;="&amp;$F$1)</f>
        <v/>
      </c>
      <c r="E1962" s="137">
        <f>COUNTIFS(Severity,$B1962,SLA_Breach,"&lt;&gt;Yes",Status,"&lt;&gt;Suspend",Status,"&lt;&gt;Assigned",Status,"&lt;&gt;Open",Status,"&lt;&gt;Hold&gt;",ResolvedDate,"&gt;="&amp;$C$1,ResolvedDate,"&lt;="&amp;$F$1)</f>
        <v/>
      </c>
      <c r="F1962" s="137">
        <f>COUNTIFS(Severity,$B1962,SLA_Breach,"Yes",Status,"&lt;&gt;Suspend",Status,"&lt;&gt;Assigned",Status,"&lt;&gt;Open",Status,"&lt;&gt;Hold&gt;",ResolvedDate,"&gt;="&amp;$C$1,ResolvedDate,"&lt;="&amp;$F$1)</f>
        <v/>
      </c>
      <c r="G1962" s="137">
        <f>COUNTIFS(Severity,$B1962,AssignedDate,"&gt;=01/01/2017 12:00:00 AM",AssignedDate,"&lt;="&amp;$F$1)</f>
        <v/>
      </c>
      <c r="H1962" s="177" t="n"/>
      <c r="L1962" s="57" t="n">
        <v>0</v>
      </c>
      <c r="M1962" s="57" t="n"/>
    </row>
    <row r="1963" spans="1:13">
      <c r="A1963" s="137" t="n">
        <v>1</v>
      </c>
      <c r="B1963" s="100" t="s">
        <v>525</v>
      </c>
      <c r="C1963" s="137">
        <f>COUNTIFS(Severity,$B1963,AssignedDate,"&gt;="&amp;$C$1,AssignedDate,"&lt;="&amp;$F$1)</f>
        <v/>
      </c>
      <c r="D1963" s="137">
        <f>COUNTIFS(Severity,$B1963,Status,"&lt;&gt;Suspend",Status,"&lt;&gt;Assigned",Status,"&lt;&gt;Open",Status,"&lt;&gt;Hold",ResolvedDate,"&gt;="&amp;$C$1,ResolvedDate,"&lt;="&amp;$F$1)</f>
        <v/>
      </c>
      <c r="E1963" s="137">
        <f>COUNTIFS(Severity,$B1963,SLA_Breach,"&lt;&gt;Yes",Status,"&lt;&gt;Suspend",Status,"&lt;&gt;Assigned",Status,"&lt;&gt;Open",Status,"&lt;&gt;Hold&gt;",ResolvedDate,"&gt;="&amp;$C$1,ResolvedDate,"&lt;="&amp;$F$1)</f>
        <v/>
      </c>
      <c r="F1963" s="137">
        <f>COUNTIFS(Severity,$B1963,SLA_Breach,"Yes",Status,"&lt;&gt;Suspend",Status,"&lt;&gt;Assigned",Status,"&lt;&gt;Open",Status,"&lt;&gt;Hold&gt;",ResolvedDate,"&gt;="&amp;$C$1,ResolvedDate,"&lt;="&amp;$F$1)</f>
        <v/>
      </c>
      <c r="G1963" s="137">
        <f>COUNTIFS(Severity,$B1963,AssignedDate,"&gt;=01/01/2017 12:00:00 AM",AssignedDate,"&lt;="&amp;$F$1)</f>
        <v/>
      </c>
      <c r="H1963" s="177" t="n"/>
      <c r="L1963" s="57" t="n">
        <v>0</v>
      </c>
      <c r="M1963" s="57" t="n"/>
    </row>
    <row r="1964" spans="1:13">
      <c r="A1964" s="137" t="n">
        <v>1</v>
      </c>
      <c r="B1964" s="100" t="s">
        <v>525</v>
      </c>
      <c r="C1964" s="137">
        <f>COUNTIFS(Severity,$B1964,AssignedDate,"&gt;="&amp;$C$1,AssignedDate,"&lt;="&amp;$F$1)</f>
        <v/>
      </c>
      <c r="D1964" s="137">
        <f>COUNTIFS(Severity,$B1964,Status,"&lt;&gt;Suspend",Status,"&lt;&gt;Assigned",Status,"&lt;&gt;Open",Status,"&lt;&gt;Hold",ResolvedDate,"&gt;="&amp;$C$1,ResolvedDate,"&lt;="&amp;$F$1)</f>
        <v/>
      </c>
      <c r="E1964" s="137">
        <f>COUNTIFS(Severity,$B1964,SLA_Breach,"&lt;&gt;Yes",Status,"&lt;&gt;Suspend",Status,"&lt;&gt;Assigned",Status,"&lt;&gt;Open",Status,"&lt;&gt;Hold&gt;",ResolvedDate,"&gt;="&amp;$C$1,ResolvedDate,"&lt;="&amp;$F$1)</f>
        <v/>
      </c>
      <c r="F1964" s="137">
        <f>COUNTIFS(Severity,$B1964,SLA_Breach,"Yes",Status,"&lt;&gt;Suspend",Status,"&lt;&gt;Assigned",Status,"&lt;&gt;Open",Status,"&lt;&gt;Hold&gt;",ResolvedDate,"&gt;="&amp;$C$1,ResolvedDate,"&lt;="&amp;$F$1)</f>
        <v/>
      </c>
      <c r="G1964" s="137">
        <f>COUNTIFS(Severity,$B1964,AssignedDate,"&gt;=01/01/2017 12:00:00 AM",AssignedDate,"&lt;="&amp;$F$1)</f>
        <v/>
      </c>
      <c r="H1964" s="177" t="n"/>
      <c r="L1964" s="57" t="n">
        <v>0</v>
      </c>
      <c r="M1964" s="57" t="n"/>
    </row>
    <row r="1965" spans="1:13">
      <c r="A1965" s="137" t="n">
        <v>1</v>
      </c>
      <c r="B1965" s="100" t="s">
        <v>525</v>
      </c>
      <c r="C1965" s="137">
        <f>COUNTIFS(Severity,$B1965,AssignedDate,"&gt;="&amp;$C$1,AssignedDate,"&lt;="&amp;$F$1)</f>
        <v/>
      </c>
      <c r="D1965" s="137">
        <f>COUNTIFS(Severity,$B1965,Status,"&lt;&gt;Suspend",Status,"&lt;&gt;Assigned",Status,"&lt;&gt;Open",Status,"&lt;&gt;Hold",ResolvedDate,"&gt;="&amp;$C$1,ResolvedDate,"&lt;="&amp;$F$1)</f>
        <v/>
      </c>
      <c r="E1965" s="137">
        <f>COUNTIFS(Severity,$B1965,SLA_Breach,"&lt;&gt;Yes",Status,"&lt;&gt;Suspend",Status,"&lt;&gt;Assigned",Status,"&lt;&gt;Open",Status,"&lt;&gt;Hold&gt;",ResolvedDate,"&gt;="&amp;$C$1,ResolvedDate,"&lt;="&amp;$F$1)</f>
        <v/>
      </c>
      <c r="F1965" s="137">
        <f>COUNTIFS(Severity,$B1965,SLA_Breach,"Yes",Status,"&lt;&gt;Suspend",Status,"&lt;&gt;Assigned",Status,"&lt;&gt;Open",Status,"&lt;&gt;Hold&gt;",ResolvedDate,"&gt;="&amp;$C$1,ResolvedDate,"&lt;="&amp;$F$1)</f>
        <v/>
      </c>
      <c r="G1965" s="137">
        <f>COUNTIFS(Severity,$B1965,AssignedDate,"&gt;=01/01/2017 12:00:00 AM",AssignedDate,"&lt;="&amp;$F$1)</f>
        <v/>
      </c>
      <c r="H1965" s="177" t="n"/>
      <c r="L1965" s="57" t="n">
        <v>0</v>
      </c>
      <c r="M1965" s="57" t="n"/>
    </row>
    <row r="1966" spans="1:13">
      <c r="A1966" s="137" t="n">
        <v>1</v>
      </c>
      <c r="B1966" s="100" t="s">
        <v>525</v>
      </c>
      <c r="C1966" s="137">
        <f>COUNTIFS(Severity,$B1966,AssignedDate,"&gt;="&amp;$C$1,AssignedDate,"&lt;="&amp;$F$1)</f>
        <v/>
      </c>
      <c r="D1966" s="137">
        <f>COUNTIFS(Severity,$B1966,Status,"&lt;&gt;Suspend",Status,"&lt;&gt;Assigned",Status,"&lt;&gt;Open",Status,"&lt;&gt;Hold",ResolvedDate,"&gt;="&amp;$C$1,ResolvedDate,"&lt;="&amp;$F$1)</f>
        <v/>
      </c>
      <c r="E1966" s="137">
        <f>COUNTIFS(Severity,$B1966,SLA_Breach,"&lt;&gt;Yes",Status,"&lt;&gt;Suspend",Status,"&lt;&gt;Assigned",Status,"&lt;&gt;Open",Status,"&lt;&gt;Hold&gt;",ResolvedDate,"&gt;="&amp;$C$1,ResolvedDate,"&lt;="&amp;$F$1)</f>
        <v/>
      </c>
      <c r="F1966" s="137">
        <f>COUNTIFS(Severity,$B1966,SLA_Breach,"Yes",Status,"&lt;&gt;Suspend",Status,"&lt;&gt;Assigned",Status,"&lt;&gt;Open",Status,"&lt;&gt;Hold&gt;",ResolvedDate,"&gt;="&amp;$C$1,ResolvedDate,"&lt;="&amp;$F$1)</f>
        <v/>
      </c>
      <c r="G1966" s="137">
        <f>COUNTIFS(Severity,$B1966,AssignedDate,"&gt;=01/01/2017 12:00:00 AM",AssignedDate,"&lt;="&amp;$F$1)</f>
        <v/>
      </c>
      <c r="H1966" s="177" t="n"/>
      <c r="L1966" s="57" t="n">
        <v>0</v>
      </c>
      <c r="M1966" s="57" t="n"/>
    </row>
    <row r="1967" spans="1:13">
      <c r="A1967" s="137" t="n">
        <v>1</v>
      </c>
      <c r="B1967" s="100" t="s">
        <v>525</v>
      </c>
      <c r="C1967" s="137">
        <f>COUNTIFS(Severity,$B1967,AssignedDate,"&gt;="&amp;$C$1,AssignedDate,"&lt;="&amp;$F$1)</f>
        <v/>
      </c>
      <c r="D1967" s="137">
        <f>COUNTIFS(Severity,$B1967,Status,"&lt;&gt;Suspend",Status,"&lt;&gt;Assigned",Status,"&lt;&gt;Open",Status,"&lt;&gt;Hold",ResolvedDate,"&gt;="&amp;$C$1,ResolvedDate,"&lt;="&amp;$F$1)</f>
        <v/>
      </c>
      <c r="E1967" s="137">
        <f>COUNTIFS(Severity,$B1967,SLA_Breach,"&lt;&gt;Yes",Status,"&lt;&gt;Suspend",Status,"&lt;&gt;Assigned",Status,"&lt;&gt;Open",Status,"&lt;&gt;Hold&gt;",ResolvedDate,"&gt;="&amp;$C$1,ResolvedDate,"&lt;="&amp;$F$1)</f>
        <v/>
      </c>
      <c r="F1967" s="137">
        <f>COUNTIFS(Severity,$B1967,SLA_Breach,"Yes",Status,"&lt;&gt;Suspend",Status,"&lt;&gt;Assigned",Status,"&lt;&gt;Open",Status,"&lt;&gt;Hold&gt;",ResolvedDate,"&gt;="&amp;$C$1,ResolvedDate,"&lt;="&amp;$F$1)</f>
        <v/>
      </c>
      <c r="G1967" s="137">
        <f>COUNTIFS(Severity,$B1967,AssignedDate,"&gt;=01/01/2017 12:00:00 AM",AssignedDate,"&lt;="&amp;$F$1)</f>
        <v/>
      </c>
      <c r="H1967" s="177" t="n"/>
      <c r="L1967" s="57" t="n">
        <v>0</v>
      </c>
      <c r="M1967" s="57" t="n"/>
    </row>
    <row r="1968" spans="1:13">
      <c r="A1968" s="137" t="n">
        <v>1</v>
      </c>
      <c r="B1968" s="100" t="s">
        <v>525</v>
      </c>
      <c r="C1968" s="137">
        <f>COUNTIFS(Severity,$B1968,AssignedDate,"&gt;="&amp;$C$1,AssignedDate,"&lt;="&amp;$F$1)</f>
        <v/>
      </c>
      <c r="D1968" s="137">
        <f>COUNTIFS(Severity,$B1968,Status,"&lt;&gt;Suspend",Status,"&lt;&gt;Assigned",Status,"&lt;&gt;Open",Status,"&lt;&gt;Hold",ResolvedDate,"&gt;="&amp;$C$1,ResolvedDate,"&lt;="&amp;$F$1)</f>
        <v/>
      </c>
      <c r="E1968" s="137">
        <f>COUNTIFS(Severity,$B1968,SLA_Breach,"&lt;&gt;Yes",Status,"&lt;&gt;Suspend",Status,"&lt;&gt;Assigned",Status,"&lt;&gt;Open",Status,"&lt;&gt;Hold&gt;",ResolvedDate,"&gt;="&amp;$C$1,ResolvedDate,"&lt;="&amp;$F$1)</f>
        <v/>
      </c>
      <c r="F1968" s="137">
        <f>COUNTIFS(Severity,$B1968,SLA_Breach,"Yes",Status,"&lt;&gt;Suspend",Status,"&lt;&gt;Assigned",Status,"&lt;&gt;Open",Status,"&lt;&gt;Hold&gt;",ResolvedDate,"&gt;="&amp;$C$1,ResolvedDate,"&lt;="&amp;$F$1)</f>
        <v/>
      </c>
      <c r="G1968" s="137">
        <f>COUNTIFS(Severity,$B1968,AssignedDate,"&gt;=01/01/2017 12:00:00 AM",AssignedDate,"&lt;="&amp;$F$1)</f>
        <v/>
      </c>
      <c r="H1968" s="177" t="n"/>
      <c r="L1968" s="57" t="n">
        <v>0</v>
      </c>
      <c r="M1968" s="57" t="n"/>
    </row>
    <row r="1969" spans="1:13">
      <c r="A1969" s="137" t="n">
        <v>1</v>
      </c>
      <c r="B1969" s="100" t="s">
        <v>525</v>
      </c>
      <c r="C1969" s="137">
        <f>COUNTIFS(Severity,$B1969,AssignedDate,"&gt;="&amp;$C$1,AssignedDate,"&lt;="&amp;$F$1)</f>
        <v/>
      </c>
      <c r="D1969" s="137">
        <f>COUNTIFS(Severity,$B1969,Status,"&lt;&gt;Suspend",Status,"&lt;&gt;Assigned",Status,"&lt;&gt;Open",Status,"&lt;&gt;Hold",ResolvedDate,"&gt;="&amp;$C$1,ResolvedDate,"&lt;="&amp;$F$1)</f>
        <v/>
      </c>
      <c r="E1969" s="137">
        <f>COUNTIFS(Severity,$B1969,SLA_Breach,"&lt;&gt;Yes",Status,"&lt;&gt;Suspend",Status,"&lt;&gt;Assigned",Status,"&lt;&gt;Open",Status,"&lt;&gt;Hold&gt;",ResolvedDate,"&gt;="&amp;$C$1,ResolvedDate,"&lt;="&amp;$F$1)</f>
        <v/>
      </c>
      <c r="F1969" s="137">
        <f>COUNTIFS(Severity,$B1969,SLA_Breach,"Yes",Status,"&lt;&gt;Suspend",Status,"&lt;&gt;Assigned",Status,"&lt;&gt;Open",Status,"&lt;&gt;Hold&gt;",ResolvedDate,"&gt;="&amp;$C$1,ResolvedDate,"&lt;="&amp;$F$1)</f>
        <v/>
      </c>
      <c r="G1969" s="137">
        <f>COUNTIFS(Severity,$B1969,AssignedDate,"&gt;=01/01/2017 12:00:00 AM",AssignedDate,"&lt;="&amp;$F$1)</f>
        <v/>
      </c>
      <c r="H1969" s="177" t="n"/>
      <c r="L1969" s="57" t="n">
        <v>0</v>
      </c>
      <c r="M1969" s="57" t="n"/>
    </row>
    <row r="1970" spans="1:13">
      <c r="A1970" s="137" t="n">
        <v>1</v>
      </c>
      <c r="B1970" s="100" t="s">
        <v>525</v>
      </c>
      <c r="C1970" s="137">
        <f>COUNTIFS(Severity,$B1970,AssignedDate,"&gt;="&amp;$C$1,AssignedDate,"&lt;="&amp;$F$1)</f>
        <v/>
      </c>
      <c r="D1970" s="137">
        <f>COUNTIFS(Severity,$B1970,Status,"&lt;&gt;Suspend",Status,"&lt;&gt;Assigned",Status,"&lt;&gt;Open",Status,"&lt;&gt;Hold",ResolvedDate,"&gt;="&amp;$C$1,ResolvedDate,"&lt;="&amp;$F$1)</f>
        <v/>
      </c>
      <c r="E1970" s="137">
        <f>COUNTIFS(Severity,$B1970,SLA_Breach,"&lt;&gt;Yes",Status,"&lt;&gt;Suspend",Status,"&lt;&gt;Assigned",Status,"&lt;&gt;Open",Status,"&lt;&gt;Hold&gt;",ResolvedDate,"&gt;="&amp;$C$1,ResolvedDate,"&lt;="&amp;$F$1)</f>
        <v/>
      </c>
      <c r="F1970" s="137">
        <f>COUNTIFS(Severity,$B1970,SLA_Breach,"Yes",Status,"&lt;&gt;Suspend",Status,"&lt;&gt;Assigned",Status,"&lt;&gt;Open",Status,"&lt;&gt;Hold&gt;",ResolvedDate,"&gt;="&amp;$C$1,ResolvedDate,"&lt;="&amp;$F$1)</f>
        <v/>
      </c>
      <c r="G1970" s="137">
        <f>COUNTIFS(Severity,$B1970,AssignedDate,"&gt;=01/01/2017 12:00:00 AM",AssignedDate,"&lt;="&amp;$F$1)</f>
        <v/>
      </c>
      <c r="H1970" s="177" t="n"/>
      <c r="L1970" s="57" t="n">
        <v>0</v>
      </c>
      <c r="M1970" s="57" t="n"/>
    </row>
    <row r="1971" spans="1:13">
      <c r="A1971" s="137" t="n">
        <v>1</v>
      </c>
      <c r="B1971" s="100" t="s">
        <v>525</v>
      </c>
      <c r="C1971" s="137">
        <f>COUNTIFS(Severity,$B1971,AssignedDate,"&gt;="&amp;$C$1,AssignedDate,"&lt;="&amp;$F$1)</f>
        <v/>
      </c>
      <c r="D1971" s="137">
        <f>COUNTIFS(Severity,$B1971,Status,"&lt;&gt;Suspend",Status,"&lt;&gt;Assigned",Status,"&lt;&gt;Open",Status,"&lt;&gt;Hold",ResolvedDate,"&gt;="&amp;$C$1,ResolvedDate,"&lt;="&amp;$F$1)</f>
        <v/>
      </c>
      <c r="E1971" s="137">
        <f>COUNTIFS(Severity,$B1971,SLA_Breach,"&lt;&gt;Yes",Status,"&lt;&gt;Suspend",Status,"&lt;&gt;Assigned",Status,"&lt;&gt;Open",Status,"&lt;&gt;Hold&gt;",ResolvedDate,"&gt;="&amp;$C$1,ResolvedDate,"&lt;="&amp;$F$1)</f>
        <v/>
      </c>
      <c r="F1971" s="137">
        <f>COUNTIFS(Severity,$B1971,SLA_Breach,"Yes",Status,"&lt;&gt;Suspend",Status,"&lt;&gt;Assigned",Status,"&lt;&gt;Open",Status,"&lt;&gt;Hold&gt;",ResolvedDate,"&gt;="&amp;$C$1,ResolvedDate,"&lt;="&amp;$F$1)</f>
        <v/>
      </c>
      <c r="G1971" s="137">
        <f>COUNTIFS(Severity,$B1971,AssignedDate,"&gt;=01/01/2017 12:00:00 AM",AssignedDate,"&lt;="&amp;$F$1)</f>
        <v/>
      </c>
      <c r="H1971" s="177" t="n"/>
      <c r="L1971" s="57" t="n">
        <v>0</v>
      </c>
      <c r="M1971" s="57" t="n"/>
    </row>
    <row r="1972" spans="1:13">
      <c r="A1972" s="137" t="n">
        <v>1</v>
      </c>
      <c r="B1972" s="100" t="s">
        <v>525</v>
      </c>
      <c r="C1972" s="137">
        <f>COUNTIFS(Severity,$B1972,AssignedDate,"&gt;="&amp;$C$1,AssignedDate,"&lt;="&amp;$F$1)</f>
        <v/>
      </c>
      <c r="D1972" s="137">
        <f>COUNTIFS(Severity,$B1972,Status,"&lt;&gt;Suspend",Status,"&lt;&gt;Assigned",Status,"&lt;&gt;Open",Status,"&lt;&gt;Hold",ResolvedDate,"&gt;="&amp;$C$1,ResolvedDate,"&lt;="&amp;$F$1)</f>
        <v/>
      </c>
      <c r="E1972" s="137">
        <f>COUNTIFS(Severity,$B1972,SLA_Breach,"&lt;&gt;Yes",Status,"&lt;&gt;Suspend",Status,"&lt;&gt;Assigned",Status,"&lt;&gt;Open",Status,"&lt;&gt;Hold&gt;",ResolvedDate,"&gt;="&amp;$C$1,ResolvedDate,"&lt;="&amp;$F$1)</f>
        <v/>
      </c>
      <c r="F1972" s="137">
        <f>COUNTIFS(Severity,$B1972,SLA_Breach,"Yes",Status,"&lt;&gt;Suspend",Status,"&lt;&gt;Assigned",Status,"&lt;&gt;Open",Status,"&lt;&gt;Hold&gt;",ResolvedDate,"&gt;="&amp;$C$1,ResolvedDate,"&lt;="&amp;$F$1)</f>
        <v/>
      </c>
      <c r="G1972" s="137">
        <f>COUNTIFS(Severity,$B1972,AssignedDate,"&gt;=01/01/2017 12:00:00 AM",AssignedDate,"&lt;="&amp;$F$1)</f>
        <v/>
      </c>
      <c r="H1972" s="177" t="n"/>
      <c r="L1972" s="57" t="n">
        <v>0</v>
      </c>
      <c r="M1972" s="57" t="n"/>
    </row>
    <row r="1973" spans="1:13">
      <c r="A1973" s="137" t="n">
        <v>1</v>
      </c>
      <c r="B1973" s="100" t="s">
        <v>525</v>
      </c>
      <c r="C1973" s="137">
        <f>COUNTIFS(Severity,$B1973,AssignedDate,"&gt;="&amp;$C$1,AssignedDate,"&lt;="&amp;$F$1)</f>
        <v/>
      </c>
      <c r="D1973" s="137">
        <f>COUNTIFS(Severity,$B1973,Status,"&lt;&gt;Suspend",Status,"&lt;&gt;Assigned",Status,"&lt;&gt;Open",Status,"&lt;&gt;Hold",ResolvedDate,"&gt;="&amp;$C$1,ResolvedDate,"&lt;="&amp;$F$1)</f>
        <v/>
      </c>
      <c r="E1973" s="137">
        <f>COUNTIFS(Severity,$B1973,SLA_Breach,"&lt;&gt;Yes",Status,"&lt;&gt;Suspend",Status,"&lt;&gt;Assigned",Status,"&lt;&gt;Open",Status,"&lt;&gt;Hold&gt;",ResolvedDate,"&gt;="&amp;$C$1,ResolvedDate,"&lt;="&amp;$F$1)</f>
        <v/>
      </c>
      <c r="F1973" s="137">
        <f>COUNTIFS(Severity,$B1973,SLA_Breach,"Yes",Status,"&lt;&gt;Suspend",Status,"&lt;&gt;Assigned",Status,"&lt;&gt;Open",Status,"&lt;&gt;Hold&gt;",ResolvedDate,"&gt;="&amp;$C$1,ResolvedDate,"&lt;="&amp;$F$1)</f>
        <v/>
      </c>
      <c r="G1973" s="137">
        <f>COUNTIFS(Severity,$B1973,AssignedDate,"&gt;=01/01/2017 12:00:00 AM",AssignedDate,"&lt;="&amp;$F$1)</f>
        <v/>
      </c>
      <c r="H1973" s="177" t="n"/>
      <c r="L1973" s="57" t="n">
        <v>0</v>
      </c>
      <c r="M1973" s="57" t="n"/>
    </row>
    <row r="1974" spans="1:13">
      <c r="A1974" s="137" t="n">
        <v>1</v>
      </c>
      <c r="B1974" s="100" t="s">
        <v>525</v>
      </c>
      <c r="C1974" s="137">
        <f>COUNTIFS(Severity,$B1974,AssignedDate,"&gt;="&amp;$C$1,AssignedDate,"&lt;="&amp;$F$1)</f>
        <v/>
      </c>
      <c r="D1974" s="137">
        <f>COUNTIFS(Severity,$B1974,Status,"&lt;&gt;Suspend",Status,"&lt;&gt;Assigned",Status,"&lt;&gt;Open",Status,"&lt;&gt;Hold",ResolvedDate,"&gt;="&amp;$C$1,ResolvedDate,"&lt;="&amp;$F$1)</f>
        <v/>
      </c>
      <c r="E1974" s="137">
        <f>COUNTIFS(Severity,$B1974,SLA_Breach,"&lt;&gt;Yes",Status,"&lt;&gt;Suspend",Status,"&lt;&gt;Assigned",Status,"&lt;&gt;Open",Status,"&lt;&gt;Hold&gt;",ResolvedDate,"&gt;="&amp;$C$1,ResolvedDate,"&lt;="&amp;$F$1)</f>
        <v/>
      </c>
      <c r="F1974" s="137">
        <f>COUNTIFS(Severity,$B1974,SLA_Breach,"Yes",Status,"&lt;&gt;Suspend",Status,"&lt;&gt;Assigned",Status,"&lt;&gt;Open",Status,"&lt;&gt;Hold&gt;",ResolvedDate,"&gt;="&amp;$C$1,ResolvedDate,"&lt;="&amp;$F$1)</f>
        <v/>
      </c>
      <c r="G1974" s="137">
        <f>COUNTIFS(Severity,$B1974,AssignedDate,"&gt;=01/01/2017 12:00:00 AM",AssignedDate,"&lt;="&amp;$F$1)</f>
        <v/>
      </c>
      <c r="H1974" s="177" t="n"/>
      <c r="L1974" s="57" t="n">
        <v>0</v>
      </c>
      <c r="M1974" s="57" t="n"/>
    </row>
    <row r="1975" spans="1:13">
      <c r="A1975" s="137" t="n">
        <v>1</v>
      </c>
      <c r="B1975" s="100" t="s">
        <v>525</v>
      </c>
      <c r="C1975" s="137">
        <f>COUNTIFS(Severity,$B1975,AssignedDate,"&gt;="&amp;$C$1,AssignedDate,"&lt;="&amp;$F$1)</f>
        <v/>
      </c>
      <c r="D1975" s="137">
        <f>COUNTIFS(Severity,$B1975,Status,"&lt;&gt;Suspend",Status,"&lt;&gt;Assigned",Status,"&lt;&gt;Open",Status,"&lt;&gt;Hold",ResolvedDate,"&gt;="&amp;$C$1,ResolvedDate,"&lt;="&amp;$F$1)</f>
        <v/>
      </c>
      <c r="E1975" s="137">
        <f>COUNTIFS(Severity,$B1975,SLA_Breach,"&lt;&gt;Yes",Status,"&lt;&gt;Suspend",Status,"&lt;&gt;Assigned",Status,"&lt;&gt;Open",Status,"&lt;&gt;Hold&gt;",ResolvedDate,"&gt;="&amp;$C$1,ResolvedDate,"&lt;="&amp;$F$1)</f>
        <v/>
      </c>
      <c r="F1975" s="137">
        <f>COUNTIFS(Severity,$B1975,SLA_Breach,"Yes",Status,"&lt;&gt;Suspend",Status,"&lt;&gt;Assigned",Status,"&lt;&gt;Open",Status,"&lt;&gt;Hold&gt;",ResolvedDate,"&gt;="&amp;$C$1,ResolvedDate,"&lt;="&amp;$F$1)</f>
        <v/>
      </c>
      <c r="G1975" s="137">
        <f>COUNTIFS(Severity,$B1975,AssignedDate,"&gt;=01/01/2017 12:00:00 AM",AssignedDate,"&lt;="&amp;$F$1)</f>
        <v/>
      </c>
      <c r="H1975" s="177" t="n"/>
      <c r="L1975" s="57" t="n">
        <v>0</v>
      </c>
      <c r="M1975" s="57" t="n"/>
    </row>
    <row r="1976" spans="1:13">
      <c r="A1976" s="137" t="n">
        <v>1</v>
      </c>
      <c r="B1976" s="100" t="s">
        <v>525</v>
      </c>
      <c r="C1976" s="137">
        <f>COUNTIFS(Severity,$B1976,AssignedDate,"&gt;="&amp;$C$1,AssignedDate,"&lt;="&amp;$F$1)</f>
        <v/>
      </c>
      <c r="D1976" s="137">
        <f>COUNTIFS(Severity,$B1976,Status,"&lt;&gt;Suspend",Status,"&lt;&gt;Assigned",Status,"&lt;&gt;Open",Status,"&lt;&gt;Hold",ResolvedDate,"&gt;="&amp;$C$1,ResolvedDate,"&lt;="&amp;$F$1)</f>
        <v/>
      </c>
      <c r="E1976" s="137">
        <f>COUNTIFS(Severity,$B1976,SLA_Breach,"&lt;&gt;Yes",Status,"&lt;&gt;Suspend",Status,"&lt;&gt;Assigned",Status,"&lt;&gt;Open",Status,"&lt;&gt;Hold&gt;",ResolvedDate,"&gt;="&amp;$C$1,ResolvedDate,"&lt;="&amp;$F$1)</f>
        <v/>
      </c>
      <c r="F1976" s="137">
        <f>COUNTIFS(Severity,$B1976,SLA_Breach,"Yes",Status,"&lt;&gt;Suspend",Status,"&lt;&gt;Assigned",Status,"&lt;&gt;Open",Status,"&lt;&gt;Hold&gt;",ResolvedDate,"&gt;="&amp;$C$1,ResolvedDate,"&lt;="&amp;$F$1)</f>
        <v/>
      </c>
      <c r="G1976" s="137">
        <f>COUNTIFS(Severity,$B1976,AssignedDate,"&gt;=01/01/2017 12:00:00 AM",AssignedDate,"&lt;="&amp;$F$1)</f>
        <v/>
      </c>
      <c r="H1976" s="177" t="n"/>
      <c r="L1976" s="57" t="n">
        <v>0</v>
      </c>
      <c r="M1976" s="57" t="n"/>
    </row>
    <row r="1977" spans="1:13">
      <c r="A1977" s="137" t="n">
        <v>1</v>
      </c>
      <c r="B1977" s="100" t="s">
        <v>525</v>
      </c>
      <c r="C1977" s="137">
        <f>COUNTIFS(Severity,$B1977,AssignedDate,"&gt;="&amp;$C$1,AssignedDate,"&lt;="&amp;$F$1)</f>
        <v/>
      </c>
      <c r="D1977" s="137">
        <f>COUNTIFS(Severity,$B1977,Status,"&lt;&gt;Suspend",Status,"&lt;&gt;Assigned",Status,"&lt;&gt;Open",Status,"&lt;&gt;Hold",ResolvedDate,"&gt;="&amp;$C$1,ResolvedDate,"&lt;="&amp;$F$1)</f>
        <v/>
      </c>
      <c r="E1977" s="137">
        <f>COUNTIFS(Severity,$B1977,SLA_Breach,"&lt;&gt;Yes",Status,"&lt;&gt;Suspend",Status,"&lt;&gt;Assigned",Status,"&lt;&gt;Open",Status,"&lt;&gt;Hold&gt;",ResolvedDate,"&gt;="&amp;$C$1,ResolvedDate,"&lt;="&amp;$F$1)</f>
        <v/>
      </c>
      <c r="F1977" s="137">
        <f>COUNTIFS(Severity,$B1977,SLA_Breach,"Yes",Status,"&lt;&gt;Suspend",Status,"&lt;&gt;Assigned",Status,"&lt;&gt;Open",Status,"&lt;&gt;Hold&gt;",ResolvedDate,"&gt;="&amp;$C$1,ResolvedDate,"&lt;="&amp;$F$1)</f>
        <v/>
      </c>
      <c r="G1977" s="137">
        <f>COUNTIFS(Severity,$B1977,AssignedDate,"&gt;=01/01/2017 12:00:00 AM",AssignedDate,"&lt;="&amp;$F$1)</f>
        <v/>
      </c>
      <c r="H1977" s="177" t="n"/>
      <c r="L1977" s="57" t="n">
        <v>0</v>
      </c>
      <c r="M1977" s="57" t="n"/>
    </row>
    <row r="1978" spans="1:13">
      <c r="A1978" s="137" t="n">
        <v>1</v>
      </c>
      <c r="B1978" s="100" t="s">
        <v>525</v>
      </c>
      <c r="C1978" s="137">
        <f>COUNTIFS(Severity,$B1978,AssignedDate,"&gt;="&amp;$C$1,AssignedDate,"&lt;="&amp;$F$1)</f>
        <v/>
      </c>
      <c r="D1978" s="137">
        <f>COUNTIFS(Severity,$B1978,Status,"&lt;&gt;Suspend",Status,"&lt;&gt;Assigned",Status,"&lt;&gt;Open",Status,"&lt;&gt;Hold",ResolvedDate,"&gt;="&amp;$C$1,ResolvedDate,"&lt;="&amp;$F$1)</f>
        <v/>
      </c>
      <c r="E1978" s="137">
        <f>COUNTIFS(Severity,$B1978,SLA_Breach,"&lt;&gt;Yes",Status,"&lt;&gt;Suspend",Status,"&lt;&gt;Assigned",Status,"&lt;&gt;Open",Status,"&lt;&gt;Hold&gt;",ResolvedDate,"&gt;="&amp;$C$1,ResolvedDate,"&lt;="&amp;$F$1)</f>
        <v/>
      </c>
      <c r="F1978" s="137">
        <f>COUNTIFS(Severity,$B1978,SLA_Breach,"Yes",Status,"&lt;&gt;Suspend",Status,"&lt;&gt;Assigned",Status,"&lt;&gt;Open",Status,"&lt;&gt;Hold&gt;",ResolvedDate,"&gt;="&amp;$C$1,ResolvedDate,"&lt;="&amp;$F$1)</f>
        <v/>
      </c>
      <c r="G1978" s="137">
        <f>COUNTIFS(Severity,$B1978,AssignedDate,"&gt;=01/01/2017 12:00:00 AM",AssignedDate,"&lt;="&amp;$F$1)</f>
        <v/>
      </c>
      <c r="H1978" s="177" t="n"/>
      <c r="L1978" s="57" t="n">
        <v>0</v>
      </c>
      <c r="M1978" s="57" t="n"/>
    </row>
    <row r="1979" spans="1:13">
      <c r="A1979" s="137" t="n">
        <v>1</v>
      </c>
      <c r="B1979" s="100" t="s">
        <v>525</v>
      </c>
      <c r="C1979" s="137">
        <f>COUNTIFS(Severity,$B1979,AssignedDate,"&gt;="&amp;$C$1,AssignedDate,"&lt;="&amp;$F$1)</f>
        <v/>
      </c>
      <c r="D1979" s="137">
        <f>COUNTIFS(Severity,$B1979,Status,"&lt;&gt;Suspend",Status,"&lt;&gt;Assigned",Status,"&lt;&gt;Open",Status,"&lt;&gt;Hold",ResolvedDate,"&gt;="&amp;$C$1,ResolvedDate,"&lt;="&amp;$F$1)</f>
        <v/>
      </c>
      <c r="E1979" s="137">
        <f>COUNTIFS(Severity,$B1979,SLA_Breach,"&lt;&gt;Yes",Status,"&lt;&gt;Suspend",Status,"&lt;&gt;Assigned",Status,"&lt;&gt;Open",Status,"&lt;&gt;Hold&gt;",ResolvedDate,"&gt;="&amp;$C$1,ResolvedDate,"&lt;="&amp;$F$1)</f>
        <v/>
      </c>
      <c r="F1979" s="137">
        <f>COUNTIFS(Severity,$B1979,SLA_Breach,"Yes",Status,"&lt;&gt;Suspend",Status,"&lt;&gt;Assigned",Status,"&lt;&gt;Open",Status,"&lt;&gt;Hold&gt;",ResolvedDate,"&gt;="&amp;$C$1,ResolvedDate,"&lt;="&amp;$F$1)</f>
        <v/>
      </c>
      <c r="G1979" s="137">
        <f>COUNTIFS(Severity,$B1979,AssignedDate,"&gt;=01/01/2017 12:00:00 AM",AssignedDate,"&lt;="&amp;$F$1)</f>
        <v/>
      </c>
      <c r="H1979" s="177" t="n"/>
      <c r="L1979" s="57" t="n">
        <v>0</v>
      </c>
      <c r="M1979" s="57" t="n"/>
    </row>
    <row r="1980" spans="1:13">
      <c r="A1980" s="137" t="n">
        <v>1</v>
      </c>
      <c r="B1980" s="100" t="s">
        <v>525</v>
      </c>
      <c r="C1980" s="137">
        <f>COUNTIFS(Severity,$B1980,AssignedDate,"&gt;="&amp;$C$1,AssignedDate,"&lt;="&amp;$F$1)</f>
        <v/>
      </c>
      <c r="D1980" s="137">
        <f>COUNTIFS(Severity,$B1980,Status,"&lt;&gt;Suspend",Status,"&lt;&gt;Assigned",Status,"&lt;&gt;Open",Status,"&lt;&gt;Hold",ResolvedDate,"&gt;="&amp;$C$1,ResolvedDate,"&lt;="&amp;$F$1)</f>
        <v/>
      </c>
      <c r="E1980" s="137">
        <f>COUNTIFS(Severity,$B1980,SLA_Breach,"&lt;&gt;Yes",Status,"&lt;&gt;Suspend",Status,"&lt;&gt;Assigned",Status,"&lt;&gt;Open",Status,"&lt;&gt;Hold&gt;",ResolvedDate,"&gt;="&amp;$C$1,ResolvedDate,"&lt;="&amp;$F$1)</f>
        <v/>
      </c>
      <c r="F1980" s="137">
        <f>COUNTIFS(Severity,$B1980,SLA_Breach,"Yes",Status,"&lt;&gt;Suspend",Status,"&lt;&gt;Assigned",Status,"&lt;&gt;Open",Status,"&lt;&gt;Hold&gt;",ResolvedDate,"&gt;="&amp;$C$1,ResolvedDate,"&lt;="&amp;$F$1)</f>
        <v/>
      </c>
      <c r="G1980" s="137">
        <f>COUNTIFS(Severity,$B1980,AssignedDate,"&gt;=01/01/2017 12:00:00 AM",AssignedDate,"&lt;="&amp;$F$1)</f>
        <v/>
      </c>
      <c r="H1980" s="177" t="n"/>
      <c r="L1980" s="57" t="n">
        <v>0</v>
      </c>
      <c r="M1980" s="57" t="n"/>
    </row>
    <row r="1981" spans="1:13">
      <c r="A1981" s="137" t="n">
        <v>1</v>
      </c>
      <c r="B1981" s="100" t="s">
        <v>525</v>
      </c>
      <c r="C1981" s="137">
        <f>COUNTIFS(Severity,$B1981,AssignedDate,"&gt;="&amp;$C$1,AssignedDate,"&lt;="&amp;$F$1)</f>
        <v/>
      </c>
      <c r="D1981" s="137">
        <f>COUNTIFS(Severity,$B1981,Status,"&lt;&gt;Suspend",Status,"&lt;&gt;Assigned",Status,"&lt;&gt;Open",Status,"&lt;&gt;Hold",ResolvedDate,"&gt;="&amp;$C$1,ResolvedDate,"&lt;="&amp;$F$1)</f>
        <v/>
      </c>
      <c r="E1981" s="137">
        <f>COUNTIFS(Severity,$B1981,SLA_Breach,"&lt;&gt;Yes",Status,"&lt;&gt;Suspend",Status,"&lt;&gt;Assigned",Status,"&lt;&gt;Open",Status,"&lt;&gt;Hold&gt;",ResolvedDate,"&gt;="&amp;$C$1,ResolvedDate,"&lt;="&amp;$F$1)</f>
        <v/>
      </c>
      <c r="F1981" s="137">
        <f>COUNTIFS(Severity,$B1981,SLA_Breach,"Yes",Status,"&lt;&gt;Suspend",Status,"&lt;&gt;Assigned",Status,"&lt;&gt;Open",Status,"&lt;&gt;Hold&gt;",ResolvedDate,"&gt;="&amp;$C$1,ResolvedDate,"&lt;="&amp;$F$1)</f>
        <v/>
      </c>
      <c r="G1981" s="137">
        <f>COUNTIFS(Severity,$B1981,AssignedDate,"&gt;=01/01/2017 12:00:00 AM",AssignedDate,"&lt;="&amp;$F$1)</f>
        <v/>
      </c>
      <c r="H1981" s="177" t="n"/>
      <c r="L1981" s="57" t="n">
        <v>0</v>
      </c>
      <c r="M1981" s="57" t="n"/>
    </row>
    <row r="1982" spans="1:13">
      <c r="A1982" s="137" t="n">
        <v>1</v>
      </c>
      <c r="B1982" s="100" t="s">
        <v>525</v>
      </c>
      <c r="C1982" s="137">
        <f>COUNTIFS(Severity,$B1982,AssignedDate,"&gt;="&amp;$C$1,AssignedDate,"&lt;="&amp;$F$1)</f>
        <v/>
      </c>
      <c r="D1982" s="137">
        <f>COUNTIFS(Severity,$B1982,Status,"&lt;&gt;Suspend",Status,"&lt;&gt;Assigned",Status,"&lt;&gt;Open",Status,"&lt;&gt;Hold",ResolvedDate,"&gt;="&amp;$C$1,ResolvedDate,"&lt;="&amp;$F$1)</f>
        <v/>
      </c>
      <c r="E1982" s="137">
        <f>COUNTIFS(Severity,$B1982,SLA_Breach,"&lt;&gt;Yes",Status,"&lt;&gt;Suspend",Status,"&lt;&gt;Assigned",Status,"&lt;&gt;Open",Status,"&lt;&gt;Hold&gt;",ResolvedDate,"&gt;="&amp;$C$1,ResolvedDate,"&lt;="&amp;$F$1)</f>
        <v/>
      </c>
      <c r="F1982" s="137">
        <f>COUNTIFS(Severity,$B1982,SLA_Breach,"Yes",Status,"&lt;&gt;Suspend",Status,"&lt;&gt;Assigned",Status,"&lt;&gt;Open",Status,"&lt;&gt;Hold&gt;",ResolvedDate,"&gt;="&amp;$C$1,ResolvedDate,"&lt;="&amp;$F$1)</f>
        <v/>
      </c>
      <c r="G1982" s="137">
        <f>COUNTIFS(Severity,$B1982,AssignedDate,"&gt;=01/01/2017 12:00:00 AM",AssignedDate,"&lt;="&amp;$F$1)</f>
        <v/>
      </c>
      <c r="H1982" s="177" t="n"/>
      <c r="L1982" s="57" t="n">
        <v>0</v>
      </c>
      <c r="M1982" s="57" t="n"/>
    </row>
    <row r="1983" spans="1:13">
      <c r="A1983" s="137" t="n">
        <v>1</v>
      </c>
      <c r="B1983" s="100" t="s">
        <v>525</v>
      </c>
      <c r="C1983" s="137">
        <f>COUNTIFS(Severity,$B1983,AssignedDate,"&gt;="&amp;$C$1,AssignedDate,"&lt;="&amp;$F$1)</f>
        <v/>
      </c>
      <c r="D1983" s="137">
        <f>COUNTIFS(Severity,$B1983,Status,"&lt;&gt;Suspend",Status,"&lt;&gt;Assigned",Status,"&lt;&gt;Open",Status,"&lt;&gt;Hold",ResolvedDate,"&gt;="&amp;$C$1,ResolvedDate,"&lt;="&amp;$F$1)</f>
        <v/>
      </c>
      <c r="E1983" s="137">
        <f>COUNTIFS(Severity,$B1983,SLA_Breach,"&lt;&gt;Yes",Status,"&lt;&gt;Suspend",Status,"&lt;&gt;Assigned",Status,"&lt;&gt;Open",Status,"&lt;&gt;Hold&gt;",ResolvedDate,"&gt;="&amp;$C$1,ResolvedDate,"&lt;="&amp;$F$1)</f>
        <v/>
      </c>
      <c r="F1983" s="137">
        <f>COUNTIFS(Severity,$B1983,SLA_Breach,"Yes",Status,"&lt;&gt;Suspend",Status,"&lt;&gt;Assigned",Status,"&lt;&gt;Open",Status,"&lt;&gt;Hold&gt;",ResolvedDate,"&gt;="&amp;$C$1,ResolvedDate,"&lt;="&amp;$F$1)</f>
        <v/>
      </c>
      <c r="G1983" s="137">
        <f>COUNTIFS(Severity,$B1983,AssignedDate,"&gt;=01/01/2017 12:00:00 AM",AssignedDate,"&lt;="&amp;$F$1)</f>
        <v/>
      </c>
      <c r="H1983" s="177" t="n"/>
      <c r="L1983" s="57" t="n">
        <v>0</v>
      </c>
      <c r="M1983" s="57" t="n"/>
    </row>
    <row r="1984" spans="1:13">
      <c r="A1984" s="137" t="n">
        <v>1</v>
      </c>
      <c r="B1984" s="100" t="s">
        <v>525</v>
      </c>
      <c r="C1984" s="137">
        <f>COUNTIFS(Severity,$B1984,AssignedDate,"&gt;="&amp;$C$1,AssignedDate,"&lt;="&amp;$F$1)</f>
        <v/>
      </c>
      <c r="D1984" s="137">
        <f>COUNTIFS(Severity,$B1984,Status,"&lt;&gt;Suspend",Status,"&lt;&gt;Assigned",Status,"&lt;&gt;Open",Status,"&lt;&gt;Hold",ResolvedDate,"&gt;="&amp;$C$1,ResolvedDate,"&lt;="&amp;$F$1)</f>
        <v/>
      </c>
      <c r="E1984" s="137">
        <f>COUNTIFS(Severity,$B1984,SLA_Breach,"&lt;&gt;Yes",Status,"&lt;&gt;Suspend",Status,"&lt;&gt;Assigned",Status,"&lt;&gt;Open",Status,"&lt;&gt;Hold&gt;",ResolvedDate,"&gt;="&amp;$C$1,ResolvedDate,"&lt;="&amp;$F$1)</f>
        <v/>
      </c>
      <c r="F1984" s="137">
        <f>COUNTIFS(Severity,$B1984,SLA_Breach,"Yes",Status,"&lt;&gt;Suspend",Status,"&lt;&gt;Assigned",Status,"&lt;&gt;Open",Status,"&lt;&gt;Hold&gt;",ResolvedDate,"&gt;="&amp;$C$1,ResolvedDate,"&lt;="&amp;$F$1)</f>
        <v/>
      </c>
      <c r="G1984" s="137">
        <f>COUNTIFS(Severity,$B1984,AssignedDate,"&gt;=01/01/2017 12:00:00 AM",AssignedDate,"&lt;="&amp;$F$1)</f>
        <v/>
      </c>
      <c r="H1984" s="177" t="n"/>
      <c r="L1984" s="57" t="n">
        <v>0</v>
      </c>
      <c r="M1984" s="57" t="n"/>
    </row>
    <row r="1985" spans="1:13">
      <c r="A1985" s="137" t="n">
        <v>1</v>
      </c>
      <c r="B1985" s="100" t="s">
        <v>525</v>
      </c>
      <c r="C1985" s="137">
        <f>COUNTIFS(Severity,$B1985,AssignedDate,"&gt;="&amp;$C$1,AssignedDate,"&lt;="&amp;$F$1)</f>
        <v/>
      </c>
      <c r="D1985" s="137">
        <f>COUNTIFS(Severity,$B1985,Status,"&lt;&gt;Suspend",Status,"&lt;&gt;Assigned",Status,"&lt;&gt;Open",Status,"&lt;&gt;Hold",ResolvedDate,"&gt;="&amp;$C$1,ResolvedDate,"&lt;="&amp;$F$1)</f>
        <v/>
      </c>
      <c r="E1985" s="137">
        <f>COUNTIFS(Severity,$B1985,SLA_Breach,"&lt;&gt;Yes",Status,"&lt;&gt;Suspend",Status,"&lt;&gt;Assigned",Status,"&lt;&gt;Open",Status,"&lt;&gt;Hold&gt;",ResolvedDate,"&gt;="&amp;$C$1,ResolvedDate,"&lt;="&amp;$F$1)</f>
        <v/>
      </c>
      <c r="F1985" s="137">
        <f>COUNTIFS(Severity,$B1985,SLA_Breach,"Yes",Status,"&lt;&gt;Suspend",Status,"&lt;&gt;Assigned",Status,"&lt;&gt;Open",Status,"&lt;&gt;Hold&gt;",ResolvedDate,"&gt;="&amp;$C$1,ResolvedDate,"&lt;="&amp;$F$1)</f>
        <v/>
      </c>
      <c r="G1985" s="137">
        <f>COUNTIFS(Severity,$B1985,AssignedDate,"&gt;=01/01/2017 12:00:00 AM",AssignedDate,"&lt;="&amp;$F$1)</f>
        <v/>
      </c>
      <c r="H1985" s="177" t="n"/>
      <c r="L1985" s="57" t="n">
        <v>0</v>
      </c>
      <c r="M1985" s="57" t="n"/>
    </row>
    <row r="1986" spans="1:13">
      <c r="A1986" s="137" t="n">
        <v>1</v>
      </c>
      <c r="B1986" s="100" t="s">
        <v>525</v>
      </c>
      <c r="C1986" s="137">
        <f>COUNTIFS(Severity,$B1986,AssignedDate,"&gt;="&amp;$C$1,AssignedDate,"&lt;="&amp;$F$1)</f>
        <v/>
      </c>
      <c r="D1986" s="137">
        <f>COUNTIFS(Severity,$B1986,Status,"&lt;&gt;Suspend",Status,"&lt;&gt;Assigned",Status,"&lt;&gt;Open",Status,"&lt;&gt;Hold",ResolvedDate,"&gt;="&amp;$C$1,ResolvedDate,"&lt;="&amp;$F$1)</f>
        <v/>
      </c>
      <c r="E1986" s="137">
        <f>COUNTIFS(Severity,$B1986,SLA_Breach,"&lt;&gt;Yes",Status,"&lt;&gt;Suspend",Status,"&lt;&gt;Assigned",Status,"&lt;&gt;Open",Status,"&lt;&gt;Hold&gt;",ResolvedDate,"&gt;="&amp;$C$1,ResolvedDate,"&lt;="&amp;$F$1)</f>
        <v/>
      </c>
      <c r="F1986" s="137">
        <f>COUNTIFS(Severity,$B1986,SLA_Breach,"Yes",Status,"&lt;&gt;Suspend",Status,"&lt;&gt;Assigned",Status,"&lt;&gt;Open",Status,"&lt;&gt;Hold&gt;",ResolvedDate,"&gt;="&amp;$C$1,ResolvedDate,"&lt;="&amp;$F$1)</f>
        <v/>
      </c>
      <c r="G1986" s="137">
        <f>COUNTIFS(Severity,$B1986,AssignedDate,"&gt;=01/01/2017 12:00:00 AM",AssignedDate,"&lt;="&amp;$F$1)</f>
        <v/>
      </c>
      <c r="H1986" s="177" t="n"/>
      <c r="L1986" s="57" t="n">
        <v>0</v>
      </c>
      <c r="M1986" s="57" t="n"/>
    </row>
    <row r="1987" spans="1:13">
      <c r="A1987" s="137" t="n">
        <v>1</v>
      </c>
      <c r="B1987" s="100" t="s">
        <v>525</v>
      </c>
      <c r="C1987" s="137">
        <f>COUNTIFS(Severity,$B1987,AssignedDate,"&gt;="&amp;$C$1,AssignedDate,"&lt;="&amp;$F$1)</f>
        <v/>
      </c>
      <c r="D1987" s="137">
        <f>COUNTIFS(Severity,$B1987,Status,"&lt;&gt;Suspend",Status,"&lt;&gt;Assigned",Status,"&lt;&gt;Open",Status,"&lt;&gt;Hold",ResolvedDate,"&gt;="&amp;$C$1,ResolvedDate,"&lt;="&amp;$F$1)</f>
        <v/>
      </c>
      <c r="E1987" s="137">
        <f>COUNTIFS(Severity,$B1987,SLA_Breach,"&lt;&gt;Yes",Status,"&lt;&gt;Suspend",Status,"&lt;&gt;Assigned",Status,"&lt;&gt;Open",Status,"&lt;&gt;Hold&gt;",ResolvedDate,"&gt;="&amp;$C$1,ResolvedDate,"&lt;="&amp;$F$1)</f>
        <v/>
      </c>
      <c r="F1987" s="137">
        <f>COUNTIFS(Severity,$B1987,SLA_Breach,"Yes",Status,"&lt;&gt;Suspend",Status,"&lt;&gt;Assigned",Status,"&lt;&gt;Open",Status,"&lt;&gt;Hold&gt;",ResolvedDate,"&gt;="&amp;$C$1,ResolvedDate,"&lt;="&amp;$F$1)</f>
        <v/>
      </c>
      <c r="G1987" s="137">
        <f>COUNTIFS(Severity,$B1987,AssignedDate,"&gt;=01/01/2017 12:00:00 AM",AssignedDate,"&lt;="&amp;$F$1)</f>
        <v/>
      </c>
      <c r="H1987" s="177" t="n"/>
      <c r="L1987" s="57" t="n">
        <v>0</v>
      </c>
      <c r="M1987" s="57" t="n"/>
    </row>
    <row r="1988" spans="1:13">
      <c r="A1988" s="137" t="n">
        <v>1</v>
      </c>
      <c r="B1988" s="100" t="s">
        <v>525</v>
      </c>
      <c r="C1988" s="137">
        <f>COUNTIFS(Severity,$B1988,AssignedDate,"&gt;="&amp;$C$1,AssignedDate,"&lt;="&amp;$F$1)</f>
        <v/>
      </c>
      <c r="D1988" s="137">
        <f>COUNTIFS(Severity,$B1988,Status,"&lt;&gt;Suspend",Status,"&lt;&gt;Assigned",Status,"&lt;&gt;Open",Status,"&lt;&gt;Hold",ResolvedDate,"&gt;="&amp;$C$1,ResolvedDate,"&lt;="&amp;$F$1)</f>
        <v/>
      </c>
      <c r="E1988" s="137">
        <f>COUNTIFS(Severity,$B1988,SLA_Breach,"&lt;&gt;Yes",Status,"&lt;&gt;Suspend",Status,"&lt;&gt;Assigned",Status,"&lt;&gt;Open",Status,"&lt;&gt;Hold&gt;",ResolvedDate,"&gt;="&amp;$C$1,ResolvedDate,"&lt;="&amp;$F$1)</f>
        <v/>
      </c>
      <c r="F1988" s="137">
        <f>COUNTIFS(Severity,$B1988,SLA_Breach,"Yes",Status,"&lt;&gt;Suspend",Status,"&lt;&gt;Assigned",Status,"&lt;&gt;Open",Status,"&lt;&gt;Hold&gt;",ResolvedDate,"&gt;="&amp;$C$1,ResolvedDate,"&lt;="&amp;$F$1)</f>
        <v/>
      </c>
      <c r="G1988" s="137">
        <f>COUNTIFS(Severity,$B1988,AssignedDate,"&gt;=01/01/2017 12:00:00 AM",AssignedDate,"&lt;="&amp;$F$1)</f>
        <v/>
      </c>
      <c r="H1988" s="177" t="n"/>
      <c r="L1988" s="57" t="n">
        <v>0</v>
      </c>
      <c r="M1988" s="57" t="n"/>
    </row>
    <row r="1989" spans="1:13">
      <c r="A1989" s="137" t="n">
        <v>1</v>
      </c>
      <c r="B1989" s="100" t="s">
        <v>525</v>
      </c>
      <c r="C1989" s="137">
        <f>COUNTIFS(Severity,$B1989,AssignedDate,"&gt;="&amp;$C$1,AssignedDate,"&lt;="&amp;$F$1)</f>
        <v/>
      </c>
      <c r="D1989" s="137">
        <f>COUNTIFS(Severity,$B1989,Status,"&lt;&gt;Suspend",Status,"&lt;&gt;Assigned",Status,"&lt;&gt;Open",Status,"&lt;&gt;Hold",ResolvedDate,"&gt;="&amp;$C$1,ResolvedDate,"&lt;="&amp;$F$1)</f>
        <v/>
      </c>
      <c r="E1989" s="137">
        <f>COUNTIFS(Severity,$B1989,SLA_Breach,"&lt;&gt;Yes",Status,"&lt;&gt;Suspend",Status,"&lt;&gt;Assigned",Status,"&lt;&gt;Open",Status,"&lt;&gt;Hold&gt;",ResolvedDate,"&gt;="&amp;$C$1,ResolvedDate,"&lt;="&amp;$F$1)</f>
        <v/>
      </c>
      <c r="F1989" s="137">
        <f>COUNTIFS(Severity,$B1989,SLA_Breach,"Yes",Status,"&lt;&gt;Suspend",Status,"&lt;&gt;Assigned",Status,"&lt;&gt;Open",Status,"&lt;&gt;Hold&gt;",ResolvedDate,"&gt;="&amp;$C$1,ResolvedDate,"&lt;="&amp;$F$1)</f>
        <v/>
      </c>
      <c r="G1989" s="137">
        <f>COUNTIFS(Severity,$B1989,AssignedDate,"&gt;=01/01/2017 12:00:00 AM",AssignedDate,"&lt;="&amp;$F$1)</f>
        <v/>
      </c>
      <c r="H1989" s="177" t="n"/>
      <c r="L1989" s="57" t="n">
        <v>0</v>
      </c>
      <c r="M1989" s="57" t="n"/>
    </row>
    <row r="1990" spans="1:13">
      <c r="A1990" s="137" t="n">
        <v>1</v>
      </c>
      <c r="B1990" s="100" t="s">
        <v>525</v>
      </c>
      <c r="C1990" s="137">
        <f>COUNTIFS(Severity,$B1990,AssignedDate,"&gt;="&amp;$C$1,AssignedDate,"&lt;="&amp;$F$1)</f>
        <v/>
      </c>
      <c r="D1990" s="137">
        <f>COUNTIFS(Severity,$B1990,Status,"&lt;&gt;Suspend",Status,"&lt;&gt;Assigned",Status,"&lt;&gt;Open",Status,"&lt;&gt;Hold",ResolvedDate,"&gt;="&amp;$C$1,ResolvedDate,"&lt;="&amp;$F$1)</f>
        <v/>
      </c>
      <c r="E1990" s="137">
        <f>COUNTIFS(Severity,$B1990,SLA_Breach,"&lt;&gt;Yes",Status,"&lt;&gt;Suspend",Status,"&lt;&gt;Assigned",Status,"&lt;&gt;Open",Status,"&lt;&gt;Hold&gt;",ResolvedDate,"&gt;="&amp;$C$1,ResolvedDate,"&lt;="&amp;$F$1)</f>
        <v/>
      </c>
      <c r="F1990" s="137">
        <f>COUNTIFS(Severity,$B1990,SLA_Breach,"Yes",Status,"&lt;&gt;Suspend",Status,"&lt;&gt;Assigned",Status,"&lt;&gt;Open",Status,"&lt;&gt;Hold&gt;",ResolvedDate,"&gt;="&amp;$C$1,ResolvedDate,"&lt;="&amp;$F$1)</f>
        <v/>
      </c>
      <c r="G1990" s="137">
        <f>COUNTIFS(Severity,$B1990,AssignedDate,"&gt;=01/01/2017 12:00:00 AM",AssignedDate,"&lt;="&amp;$F$1)</f>
        <v/>
      </c>
      <c r="H1990" s="177" t="n"/>
      <c r="L1990" s="57" t="n">
        <v>0</v>
      </c>
      <c r="M1990" s="57" t="n"/>
    </row>
    <row r="1991" spans="1:13">
      <c r="A1991" s="137" t="n">
        <v>1</v>
      </c>
      <c r="B1991" s="100" t="s">
        <v>525</v>
      </c>
      <c r="C1991" s="137">
        <f>COUNTIFS(Severity,$B1991,AssignedDate,"&gt;="&amp;$C$1,AssignedDate,"&lt;="&amp;$F$1)</f>
        <v/>
      </c>
      <c r="D1991" s="137">
        <f>COUNTIFS(Severity,$B1991,Status,"&lt;&gt;Suspend",Status,"&lt;&gt;Assigned",Status,"&lt;&gt;Open",Status,"&lt;&gt;Hold",ResolvedDate,"&gt;="&amp;$C$1,ResolvedDate,"&lt;="&amp;$F$1)</f>
        <v/>
      </c>
      <c r="E1991" s="137">
        <f>COUNTIFS(Severity,$B1991,SLA_Breach,"&lt;&gt;Yes",Status,"&lt;&gt;Suspend",Status,"&lt;&gt;Assigned",Status,"&lt;&gt;Open",Status,"&lt;&gt;Hold&gt;",ResolvedDate,"&gt;="&amp;$C$1,ResolvedDate,"&lt;="&amp;$F$1)</f>
        <v/>
      </c>
      <c r="F1991" s="137">
        <f>COUNTIFS(Severity,$B1991,SLA_Breach,"Yes",Status,"&lt;&gt;Suspend",Status,"&lt;&gt;Assigned",Status,"&lt;&gt;Open",Status,"&lt;&gt;Hold&gt;",ResolvedDate,"&gt;="&amp;$C$1,ResolvedDate,"&lt;="&amp;$F$1)</f>
        <v/>
      </c>
      <c r="G1991" s="137">
        <f>COUNTIFS(Severity,$B1991,AssignedDate,"&gt;=01/01/2017 12:00:00 AM",AssignedDate,"&lt;="&amp;$F$1)</f>
        <v/>
      </c>
      <c r="H1991" s="177" t="n"/>
      <c r="L1991" s="57" t="n">
        <v>0</v>
      </c>
      <c r="M1991" s="57" t="n"/>
    </row>
    <row r="1992" spans="1:13">
      <c r="A1992" s="137" t="n">
        <v>1</v>
      </c>
      <c r="B1992" s="100" t="s">
        <v>525</v>
      </c>
      <c r="C1992" s="137">
        <f>COUNTIFS(Severity,$B1992,AssignedDate,"&gt;="&amp;$C$1,AssignedDate,"&lt;="&amp;$F$1)</f>
        <v/>
      </c>
      <c r="D1992" s="137">
        <f>COUNTIFS(Severity,$B1992,Status,"&lt;&gt;Suspend",Status,"&lt;&gt;Assigned",Status,"&lt;&gt;Open",Status,"&lt;&gt;Hold",ResolvedDate,"&gt;="&amp;$C$1,ResolvedDate,"&lt;="&amp;$F$1)</f>
        <v/>
      </c>
      <c r="E1992" s="137">
        <f>COUNTIFS(Severity,$B1992,SLA_Breach,"&lt;&gt;Yes",Status,"&lt;&gt;Suspend",Status,"&lt;&gt;Assigned",Status,"&lt;&gt;Open",Status,"&lt;&gt;Hold&gt;",ResolvedDate,"&gt;="&amp;$C$1,ResolvedDate,"&lt;="&amp;$F$1)</f>
        <v/>
      </c>
      <c r="F1992" s="137">
        <f>COUNTIFS(Severity,$B1992,SLA_Breach,"Yes",Status,"&lt;&gt;Suspend",Status,"&lt;&gt;Assigned",Status,"&lt;&gt;Open",Status,"&lt;&gt;Hold&gt;",ResolvedDate,"&gt;="&amp;$C$1,ResolvedDate,"&lt;="&amp;$F$1)</f>
        <v/>
      </c>
      <c r="G1992" s="137">
        <f>COUNTIFS(Severity,$B1992,AssignedDate,"&gt;=01/01/2017 12:00:00 AM",AssignedDate,"&lt;="&amp;$F$1)</f>
        <v/>
      </c>
      <c r="H1992" s="177" t="n"/>
      <c r="L1992" s="57" t="n">
        <v>0</v>
      </c>
      <c r="M1992" s="57" t="n"/>
    </row>
    <row r="1993" spans="1:13">
      <c r="A1993" s="137" t="n">
        <v>1</v>
      </c>
      <c r="B1993" s="100" t="s">
        <v>525</v>
      </c>
      <c r="C1993" s="137">
        <f>COUNTIFS(Severity,$B1993,AssignedDate,"&gt;="&amp;$C$1,AssignedDate,"&lt;="&amp;$F$1)</f>
        <v/>
      </c>
      <c r="D1993" s="137">
        <f>COUNTIFS(Severity,$B1993,Status,"&lt;&gt;Suspend",Status,"&lt;&gt;Assigned",Status,"&lt;&gt;Open",Status,"&lt;&gt;Hold",ResolvedDate,"&gt;="&amp;$C$1,ResolvedDate,"&lt;="&amp;$F$1)</f>
        <v/>
      </c>
      <c r="E1993" s="137">
        <f>COUNTIFS(Severity,$B1993,SLA_Breach,"&lt;&gt;Yes",Status,"&lt;&gt;Suspend",Status,"&lt;&gt;Assigned",Status,"&lt;&gt;Open",Status,"&lt;&gt;Hold&gt;",ResolvedDate,"&gt;="&amp;$C$1,ResolvedDate,"&lt;="&amp;$F$1)</f>
        <v/>
      </c>
      <c r="F1993" s="137">
        <f>COUNTIFS(Severity,$B1993,SLA_Breach,"Yes",Status,"&lt;&gt;Suspend",Status,"&lt;&gt;Assigned",Status,"&lt;&gt;Open",Status,"&lt;&gt;Hold&gt;",ResolvedDate,"&gt;="&amp;$C$1,ResolvedDate,"&lt;="&amp;$F$1)</f>
        <v/>
      </c>
      <c r="G1993" s="137">
        <f>COUNTIFS(Severity,$B1993,AssignedDate,"&gt;=01/01/2017 12:00:00 AM",AssignedDate,"&lt;="&amp;$F$1)</f>
        <v/>
      </c>
      <c r="H1993" s="177" t="n"/>
      <c r="L1993" s="57" t="n">
        <v>0</v>
      </c>
      <c r="M1993" s="57" t="n"/>
    </row>
    <row r="1994" spans="1:13">
      <c r="A1994" s="137" t="n">
        <v>1</v>
      </c>
      <c r="B1994" s="100" t="s">
        <v>525</v>
      </c>
      <c r="C1994" s="137">
        <f>COUNTIFS(Severity,$B1994,AssignedDate,"&gt;="&amp;$C$1,AssignedDate,"&lt;="&amp;$F$1)</f>
        <v/>
      </c>
      <c r="D1994" s="137">
        <f>COUNTIFS(Severity,$B1994,Status,"&lt;&gt;Suspend",Status,"&lt;&gt;Assigned",Status,"&lt;&gt;Open",Status,"&lt;&gt;Hold",ResolvedDate,"&gt;="&amp;$C$1,ResolvedDate,"&lt;="&amp;$F$1)</f>
        <v/>
      </c>
      <c r="E1994" s="137">
        <f>COUNTIFS(Severity,$B1994,SLA_Breach,"&lt;&gt;Yes",Status,"&lt;&gt;Suspend",Status,"&lt;&gt;Assigned",Status,"&lt;&gt;Open",Status,"&lt;&gt;Hold&gt;",ResolvedDate,"&gt;="&amp;$C$1,ResolvedDate,"&lt;="&amp;$F$1)</f>
        <v/>
      </c>
      <c r="F1994" s="137">
        <f>COUNTIFS(Severity,$B1994,SLA_Breach,"Yes",Status,"&lt;&gt;Suspend",Status,"&lt;&gt;Assigned",Status,"&lt;&gt;Open",Status,"&lt;&gt;Hold&gt;",ResolvedDate,"&gt;="&amp;$C$1,ResolvedDate,"&lt;="&amp;$F$1)</f>
        <v/>
      </c>
      <c r="G1994" s="137">
        <f>COUNTIFS(Severity,$B1994,AssignedDate,"&gt;=01/01/2017 12:00:00 AM",AssignedDate,"&lt;="&amp;$F$1)</f>
        <v/>
      </c>
      <c r="H1994" s="177" t="n"/>
      <c r="L1994" s="57" t="n">
        <v>0</v>
      </c>
      <c r="M1994" s="57" t="n"/>
    </row>
    <row r="1995" spans="1:13">
      <c r="A1995" s="137" t="n">
        <v>1</v>
      </c>
      <c r="B1995" s="100" t="s">
        <v>525</v>
      </c>
      <c r="C1995" s="137">
        <f>COUNTIFS(Severity,$B1995,AssignedDate,"&gt;="&amp;$C$1,AssignedDate,"&lt;="&amp;$F$1)</f>
        <v/>
      </c>
      <c r="D1995" s="137">
        <f>COUNTIFS(Severity,$B1995,Status,"&lt;&gt;Suspend",Status,"&lt;&gt;Assigned",Status,"&lt;&gt;Open",Status,"&lt;&gt;Hold",ResolvedDate,"&gt;="&amp;$C$1,ResolvedDate,"&lt;="&amp;$F$1)</f>
        <v/>
      </c>
      <c r="E1995" s="137">
        <f>COUNTIFS(Severity,$B1995,SLA_Breach,"&lt;&gt;Yes",Status,"&lt;&gt;Suspend",Status,"&lt;&gt;Assigned",Status,"&lt;&gt;Open",Status,"&lt;&gt;Hold&gt;",ResolvedDate,"&gt;="&amp;$C$1,ResolvedDate,"&lt;="&amp;$F$1)</f>
        <v/>
      </c>
      <c r="F1995" s="137">
        <f>COUNTIFS(Severity,$B1995,SLA_Breach,"Yes",Status,"&lt;&gt;Suspend",Status,"&lt;&gt;Assigned",Status,"&lt;&gt;Open",Status,"&lt;&gt;Hold&gt;",ResolvedDate,"&gt;="&amp;$C$1,ResolvedDate,"&lt;="&amp;$F$1)</f>
        <v/>
      </c>
      <c r="G1995" s="137">
        <f>COUNTIFS(Severity,$B1995,AssignedDate,"&gt;=01/01/2017 12:00:00 AM",AssignedDate,"&lt;="&amp;$F$1)</f>
        <v/>
      </c>
      <c r="H1995" s="177" t="n"/>
      <c r="L1995" s="57" t="n">
        <v>0</v>
      </c>
      <c r="M1995" s="57" t="n"/>
    </row>
    <row r="1996" spans="1:13">
      <c r="A1996" s="137" t="n">
        <v>1</v>
      </c>
      <c r="B1996" s="100" t="s">
        <v>525</v>
      </c>
      <c r="C1996" s="137">
        <f>COUNTIFS(Severity,$B1996,AssignedDate,"&gt;="&amp;$C$1,AssignedDate,"&lt;="&amp;$F$1)</f>
        <v/>
      </c>
      <c r="D1996" s="137">
        <f>COUNTIFS(Severity,$B1996,Status,"&lt;&gt;Suspend",Status,"&lt;&gt;Assigned",Status,"&lt;&gt;Open",Status,"&lt;&gt;Hold",ResolvedDate,"&gt;="&amp;$C$1,ResolvedDate,"&lt;="&amp;$F$1)</f>
        <v/>
      </c>
      <c r="E1996" s="137">
        <f>COUNTIFS(Severity,$B1996,SLA_Breach,"&lt;&gt;Yes",Status,"&lt;&gt;Suspend",Status,"&lt;&gt;Assigned",Status,"&lt;&gt;Open",Status,"&lt;&gt;Hold&gt;",ResolvedDate,"&gt;="&amp;$C$1,ResolvedDate,"&lt;="&amp;$F$1)</f>
        <v/>
      </c>
      <c r="F1996" s="137">
        <f>COUNTIFS(Severity,$B1996,SLA_Breach,"Yes",Status,"&lt;&gt;Suspend",Status,"&lt;&gt;Assigned",Status,"&lt;&gt;Open",Status,"&lt;&gt;Hold&gt;",ResolvedDate,"&gt;="&amp;$C$1,ResolvedDate,"&lt;="&amp;$F$1)</f>
        <v/>
      </c>
      <c r="G1996" s="137">
        <f>COUNTIFS(Severity,$B1996,AssignedDate,"&gt;=01/01/2017 12:00:00 AM",AssignedDate,"&lt;="&amp;$F$1)</f>
        <v/>
      </c>
      <c r="H1996" s="177" t="n"/>
      <c r="L1996" s="57" t="n">
        <v>0</v>
      </c>
      <c r="M1996" s="57" t="n"/>
    </row>
    <row r="1997" spans="1:13">
      <c r="A1997" s="137" t="n">
        <v>1</v>
      </c>
      <c r="B1997" s="100" t="s">
        <v>525</v>
      </c>
      <c r="C1997" s="137">
        <f>COUNTIFS(Severity,$B1997,AssignedDate,"&gt;="&amp;$C$1,AssignedDate,"&lt;="&amp;$F$1)</f>
        <v/>
      </c>
      <c r="D1997" s="137">
        <f>COUNTIFS(Severity,$B1997,Status,"&lt;&gt;Suspend",Status,"&lt;&gt;Assigned",Status,"&lt;&gt;Open",Status,"&lt;&gt;Hold",ResolvedDate,"&gt;="&amp;$C$1,ResolvedDate,"&lt;="&amp;$F$1)</f>
        <v/>
      </c>
      <c r="E1997" s="137">
        <f>COUNTIFS(Severity,$B1997,SLA_Breach,"&lt;&gt;Yes",Status,"&lt;&gt;Suspend",Status,"&lt;&gt;Assigned",Status,"&lt;&gt;Open",Status,"&lt;&gt;Hold&gt;",ResolvedDate,"&gt;="&amp;$C$1,ResolvedDate,"&lt;="&amp;$F$1)</f>
        <v/>
      </c>
      <c r="F1997" s="137">
        <f>COUNTIFS(Severity,$B1997,SLA_Breach,"Yes",Status,"&lt;&gt;Suspend",Status,"&lt;&gt;Assigned",Status,"&lt;&gt;Open",Status,"&lt;&gt;Hold&gt;",ResolvedDate,"&gt;="&amp;$C$1,ResolvedDate,"&lt;="&amp;$F$1)</f>
        <v/>
      </c>
      <c r="G1997" s="137">
        <f>COUNTIFS(Severity,$B1997,AssignedDate,"&gt;=01/01/2017 12:00:00 AM",AssignedDate,"&lt;="&amp;$F$1)</f>
        <v/>
      </c>
      <c r="H1997" s="177" t="n"/>
      <c r="L1997" s="57" t="n">
        <v>0</v>
      </c>
      <c r="M1997" s="57" t="n"/>
    </row>
    <row r="1998" spans="1:13">
      <c r="A1998" s="137" t="n">
        <v>1</v>
      </c>
      <c r="B1998" s="100" t="s">
        <v>525</v>
      </c>
      <c r="C1998" s="137">
        <f>COUNTIFS(Severity,$B1998,AssignedDate,"&gt;="&amp;$C$1,AssignedDate,"&lt;="&amp;$F$1)</f>
        <v/>
      </c>
      <c r="D1998" s="137">
        <f>COUNTIFS(Severity,$B1998,Status,"&lt;&gt;Suspend",Status,"&lt;&gt;Assigned",Status,"&lt;&gt;Open",Status,"&lt;&gt;Hold",ResolvedDate,"&gt;="&amp;$C$1,ResolvedDate,"&lt;="&amp;$F$1)</f>
        <v/>
      </c>
      <c r="E1998" s="137">
        <f>COUNTIFS(Severity,$B1998,SLA_Breach,"&lt;&gt;Yes",Status,"&lt;&gt;Suspend",Status,"&lt;&gt;Assigned",Status,"&lt;&gt;Open",Status,"&lt;&gt;Hold&gt;",ResolvedDate,"&gt;="&amp;$C$1,ResolvedDate,"&lt;="&amp;$F$1)</f>
        <v/>
      </c>
      <c r="F1998" s="137">
        <f>COUNTIFS(Severity,$B1998,SLA_Breach,"Yes",Status,"&lt;&gt;Suspend",Status,"&lt;&gt;Assigned",Status,"&lt;&gt;Open",Status,"&lt;&gt;Hold&gt;",ResolvedDate,"&gt;="&amp;$C$1,ResolvedDate,"&lt;="&amp;$F$1)</f>
        <v/>
      </c>
      <c r="G1998" s="137">
        <f>COUNTIFS(Severity,$B1998,AssignedDate,"&gt;=01/01/2017 12:00:00 AM",AssignedDate,"&lt;="&amp;$F$1)</f>
        <v/>
      </c>
      <c r="H1998" s="177" t="n"/>
      <c r="L1998" s="57" t="n">
        <v>0</v>
      </c>
      <c r="M1998" s="57" t="n"/>
    </row>
    <row r="1999" spans="1:13">
      <c r="A1999" s="137" t="n">
        <v>1</v>
      </c>
      <c r="B1999" s="100" t="s">
        <v>525</v>
      </c>
      <c r="C1999" s="137">
        <f>COUNTIFS(Severity,$B1999,AssignedDate,"&gt;="&amp;$C$1,AssignedDate,"&lt;="&amp;$F$1)</f>
        <v/>
      </c>
      <c r="D1999" s="137">
        <f>COUNTIFS(Severity,$B1999,Status,"&lt;&gt;Suspend",Status,"&lt;&gt;Assigned",Status,"&lt;&gt;Open",Status,"&lt;&gt;Hold",ResolvedDate,"&gt;="&amp;$C$1,ResolvedDate,"&lt;="&amp;$F$1)</f>
        <v/>
      </c>
      <c r="E1999" s="137">
        <f>COUNTIFS(Severity,$B1999,SLA_Breach,"&lt;&gt;Yes",Status,"&lt;&gt;Suspend",Status,"&lt;&gt;Assigned",Status,"&lt;&gt;Open",Status,"&lt;&gt;Hold&gt;",ResolvedDate,"&gt;="&amp;$C$1,ResolvedDate,"&lt;="&amp;$F$1)</f>
        <v/>
      </c>
      <c r="F1999" s="137">
        <f>COUNTIFS(Severity,$B1999,SLA_Breach,"Yes",Status,"&lt;&gt;Suspend",Status,"&lt;&gt;Assigned",Status,"&lt;&gt;Open",Status,"&lt;&gt;Hold&gt;",ResolvedDate,"&gt;="&amp;$C$1,ResolvedDate,"&lt;="&amp;$F$1)</f>
        <v/>
      </c>
      <c r="G1999" s="137">
        <f>COUNTIFS(Severity,$B1999,AssignedDate,"&gt;=01/01/2017 12:00:00 AM",AssignedDate,"&lt;="&amp;$F$1)</f>
        <v/>
      </c>
      <c r="H1999" s="177" t="n"/>
      <c r="L1999" s="57" t="n">
        <v>0</v>
      </c>
      <c r="M1999" s="57" t="n"/>
    </row>
    <row r="2000" spans="1:13">
      <c r="A2000" s="137" t="n">
        <v>1</v>
      </c>
      <c r="B2000" s="100" t="s">
        <v>525</v>
      </c>
      <c r="C2000" s="137">
        <f>COUNTIFS(Severity,$B2000,AssignedDate,"&gt;="&amp;$C$1,AssignedDate,"&lt;="&amp;$F$1)</f>
        <v/>
      </c>
      <c r="D2000" s="137">
        <f>COUNTIFS(Severity,$B2000,Status,"&lt;&gt;Suspend",Status,"&lt;&gt;Assigned",Status,"&lt;&gt;Open",Status,"&lt;&gt;Hold",ResolvedDate,"&gt;="&amp;$C$1,ResolvedDate,"&lt;="&amp;$F$1)</f>
        <v/>
      </c>
      <c r="E2000" s="137">
        <f>COUNTIFS(Severity,$B2000,SLA_Breach,"&lt;&gt;Yes",Status,"&lt;&gt;Suspend",Status,"&lt;&gt;Assigned",Status,"&lt;&gt;Open",Status,"&lt;&gt;Hold&gt;",ResolvedDate,"&gt;="&amp;$C$1,ResolvedDate,"&lt;="&amp;$F$1)</f>
        <v/>
      </c>
      <c r="F2000" s="137">
        <f>COUNTIFS(Severity,$B2000,SLA_Breach,"Yes",Status,"&lt;&gt;Suspend",Status,"&lt;&gt;Assigned",Status,"&lt;&gt;Open",Status,"&lt;&gt;Hold&gt;",ResolvedDate,"&gt;="&amp;$C$1,ResolvedDate,"&lt;="&amp;$F$1)</f>
        <v/>
      </c>
      <c r="G2000" s="137">
        <f>COUNTIFS(Severity,$B2000,AssignedDate,"&gt;=01/01/2017 12:00:00 AM",AssignedDate,"&lt;="&amp;$F$1)</f>
        <v/>
      </c>
      <c r="H2000" s="177" t="n"/>
      <c r="L2000" s="57" t="n">
        <v>0</v>
      </c>
      <c r="M2000" s="57" t="n"/>
    </row>
    <row r="2001" spans="1:13">
      <c r="A2001" s="137" t="n">
        <v>1</v>
      </c>
      <c r="B2001" s="100" t="s">
        <v>525</v>
      </c>
      <c r="C2001" s="137">
        <f>COUNTIFS(Severity,$B2001,AssignedDate,"&gt;="&amp;$C$1,AssignedDate,"&lt;="&amp;$F$1)</f>
        <v/>
      </c>
      <c r="D2001" s="137">
        <f>COUNTIFS(Severity,$B2001,Status,"&lt;&gt;Suspend",Status,"&lt;&gt;Assigned",Status,"&lt;&gt;Open",Status,"&lt;&gt;Hold",ResolvedDate,"&gt;="&amp;$C$1,ResolvedDate,"&lt;="&amp;$F$1)</f>
        <v/>
      </c>
      <c r="E2001" s="137">
        <f>COUNTIFS(Severity,$B2001,SLA_Breach,"&lt;&gt;Yes",Status,"&lt;&gt;Suspend",Status,"&lt;&gt;Assigned",Status,"&lt;&gt;Open",Status,"&lt;&gt;Hold&gt;",ResolvedDate,"&gt;="&amp;$C$1,ResolvedDate,"&lt;="&amp;$F$1)</f>
        <v/>
      </c>
      <c r="F2001" s="137">
        <f>COUNTIFS(Severity,$B2001,SLA_Breach,"Yes",Status,"&lt;&gt;Suspend",Status,"&lt;&gt;Assigned",Status,"&lt;&gt;Open",Status,"&lt;&gt;Hold&gt;",ResolvedDate,"&gt;="&amp;$C$1,ResolvedDate,"&lt;="&amp;$F$1)</f>
        <v/>
      </c>
      <c r="G2001" s="137">
        <f>COUNTIFS(Severity,$B2001,AssignedDate,"&gt;=01/01/2017 12:00:00 AM",AssignedDate,"&lt;="&amp;$F$1)</f>
        <v/>
      </c>
      <c r="H2001" s="177" t="n"/>
      <c r="L2001" s="57" t="n">
        <v>0</v>
      </c>
      <c r="M2001" s="57" t="n"/>
    </row>
    <row r="2002" spans="1:13">
      <c r="A2002" s="137" t="n">
        <v>1</v>
      </c>
      <c r="B2002" s="100" t="s">
        <v>525</v>
      </c>
      <c r="C2002" s="137">
        <f>COUNTIFS(Severity,$B2002,AssignedDate,"&gt;="&amp;$C$1,AssignedDate,"&lt;="&amp;$F$1)</f>
        <v/>
      </c>
      <c r="D2002" s="137">
        <f>COUNTIFS(Severity,$B2002,Status,"&lt;&gt;Suspend",Status,"&lt;&gt;Assigned",Status,"&lt;&gt;Open",Status,"&lt;&gt;Hold",ResolvedDate,"&gt;="&amp;$C$1,ResolvedDate,"&lt;="&amp;$F$1)</f>
        <v/>
      </c>
      <c r="E2002" s="137">
        <f>COUNTIFS(Severity,$B2002,SLA_Breach,"&lt;&gt;Yes",Status,"&lt;&gt;Suspend",Status,"&lt;&gt;Assigned",Status,"&lt;&gt;Open",Status,"&lt;&gt;Hold&gt;",ResolvedDate,"&gt;="&amp;$C$1,ResolvedDate,"&lt;="&amp;$F$1)</f>
        <v/>
      </c>
      <c r="F2002" s="137">
        <f>COUNTIFS(Severity,$B2002,SLA_Breach,"Yes",Status,"&lt;&gt;Suspend",Status,"&lt;&gt;Assigned",Status,"&lt;&gt;Open",Status,"&lt;&gt;Hold&gt;",ResolvedDate,"&gt;="&amp;$C$1,ResolvedDate,"&lt;="&amp;$F$1)</f>
        <v/>
      </c>
      <c r="G2002" s="137">
        <f>COUNTIFS(Severity,$B2002,AssignedDate,"&gt;=01/01/2017 12:00:00 AM",AssignedDate,"&lt;="&amp;$F$1)</f>
        <v/>
      </c>
      <c r="H2002" s="177" t="n"/>
      <c r="L2002" s="57" t="n">
        <v>0</v>
      </c>
      <c r="M2002" s="57" t="n"/>
    </row>
    <row r="2003" spans="1:13">
      <c r="A2003" s="137" t="n">
        <v>1</v>
      </c>
      <c r="B2003" s="100" t="s">
        <v>525</v>
      </c>
      <c r="C2003" s="137">
        <f>COUNTIFS(Severity,$B2003,AssignedDate,"&gt;="&amp;$C$1,AssignedDate,"&lt;="&amp;$F$1)</f>
        <v/>
      </c>
      <c r="D2003" s="137">
        <f>COUNTIFS(Severity,$B2003,Status,"&lt;&gt;Suspend",Status,"&lt;&gt;Assigned",Status,"&lt;&gt;Open",Status,"&lt;&gt;Hold",ResolvedDate,"&gt;="&amp;$C$1,ResolvedDate,"&lt;="&amp;$F$1)</f>
        <v/>
      </c>
      <c r="E2003" s="137">
        <f>COUNTIFS(Severity,$B2003,SLA_Breach,"&lt;&gt;Yes",Status,"&lt;&gt;Suspend",Status,"&lt;&gt;Assigned",Status,"&lt;&gt;Open",Status,"&lt;&gt;Hold&gt;",ResolvedDate,"&gt;="&amp;$C$1,ResolvedDate,"&lt;="&amp;$F$1)</f>
        <v/>
      </c>
      <c r="F2003" s="137">
        <f>COUNTIFS(Severity,$B2003,SLA_Breach,"Yes",Status,"&lt;&gt;Suspend",Status,"&lt;&gt;Assigned",Status,"&lt;&gt;Open",Status,"&lt;&gt;Hold&gt;",ResolvedDate,"&gt;="&amp;$C$1,ResolvedDate,"&lt;="&amp;$F$1)</f>
        <v/>
      </c>
      <c r="G2003" s="137">
        <f>COUNTIFS(Severity,$B2003,AssignedDate,"&gt;=01/01/2017 12:00:00 AM",AssignedDate,"&lt;="&amp;$F$1)</f>
        <v/>
      </c>
      <c r="H2003" s="177" t="n"/>
      <c r="L2003" s="57" t="n">
        <v>0</v>
      </c>
      <c r="M2003" s="57" t="n"/>
    </row>
    <row r="2004" spans="1:13">
      <c r="A2004" s="137" t="n">
        <v>1</v>
      </c>
      <c r="B2004" s="100" t="s">
        <v>525</v>
      </c>
      <c r="C2004" s="137">
        <f>COUNTIFS(Severity,$B2004,AssignedDate,"&gt;="&amp;$C$1,AssignedDate,"&lt;="&amp;$F$1)</f>
        <v/>
      </c>
      <c r="D2004" s="137">
        <f>COUNTIFS(Severity,$B2004,Status,"&lt;&gt;Suspend",Status,"&lt;&gt;Assigned",Status,"&lt;&gt;Open",Status,"&lt;&gt;Hold",ResolvedDate,"&gt;="&amp;$C$1,ResolvedDate,"&lt;="&amp;$F$1)</f>
        <v/>
      </c>
      <c r="E2004" s="137">
        <f>COUNTIFS(Severity,$B2004,SLA_Breach,"&lt;&gt;Yes",Status,"&lt;&gt;Suspend",Status,"&lt;&gt;Assigned",Status,"&lt;&gt;Open",Status,"&lt;&gt;Hold&gt;",ResolvedDate,"&gt;="&amp;$C$1,ResolvedDate,"&lt;="&amp;$F$1)</f>
        <v/>
      </c>
      <c r="F2004" s="137">
        <f>COUNTIFS(Severity,$B2004,SLA_Breach,"Yes",Status,"&lt;&gt;Suspend",Status,"&lt;&gt;Assigned",Status,"&lt;&gt;Open",Status,"&lt;&gt;Hold&gt;",ResolvedDate,"&gt;="&amp;$C$1,ResolvedDate,"&lt;="&amp;$F$1)</f>
        <v/>
      </c>
      <c r="G2004" s="137">
        <f>COUNTIFS(Severity,$B2004,AssignedDate,"&gt;=01/01/2017 12:00:00 AM",AssignedDate,"&lt;="&amp;$F$1)</f>
        <v/>
      </c>
      <c r="H2004" s="177" t="n"/>
      <c r="L2004" s="57" t="n">
        <v>0</v>
      </c>
      <c r="M2004" s="57" t="n"/>
    </row>
    <row r="2005" spans="1:13">
      <c r="A2005" s="137" t="n">
        <v>1</v>
      </c>
      <c r="B2005" s="100" t="s">
        <v>525</v>
      </c>
      <c r="C2005" s="137">
        <f>COUNTIFS(Severity,$B2005,AssignedDate,"&gt;="&amp;$C$1,AssignedDate,"&lt;="&amp;$F$1)</f>
        <v/>
      </c>
      <c r="D2005" s="137">
        <f>COUNTIFS(Severity,$B2005,Status,"&lt;&gt;Suspend",Status,"&lt;&gt;Assigned",Status,"&lt;&gt;Open",Status,"&lt;&gt;Hold",ResolvedDate,"&gt;="&amp;$C$1,ResolvedDate,"&lt;="&amp;$F$1)</f>
        <v/>
      </c>
      <c r="E2005" s="137">
        <f>COUNTIFS(Severity,$B2005,SLA_Breach,"&lt;&gt;Yes",Status,"&lt;&gt;Suspend",Status,"&lt;&gt;Assigned",Status,"&lt;&gt;Open",Status,"&lt;&gt;Hold&gt;",ResolvedDate,"&gt;="&amp;$C$1,ResolvedDate,"&lt;="&amp;$F$1)</f>
        <v/>
      </c>
      <c r="F2005" s="137">
        <f>COUNTIFS(Severity,$B2005,SLA_Breach,"Yes",Status,"&lt;&gt;Suspend",Status,"&lt;&gt;Assigned",Status,"&lt;&gt;Open",Status,"&lt;&gt;Hold&gt;",ResolvedDate,"&gt;="&amp;$C$1,ResolvedDate,"&lt;="&amp;$F$1)</f>
        <v/>
      </c>
      <c r="G2005" s="137">
        <f>COUNTIFS(Severity,$B2005,AssignedDate,"&gt;=01/01/2017 12:00:00 AM",AssignedDate,"&lt;="&amp;$F$1)</f>
        <v/>
      </c>
      <c r="H2005" s="177" t="n"/>
      <c r="L2005" s="57" t="n">
        <v>0</v>
      </c>
      <c r="M2005" s="57" t="n"/>
    </row>
    <row r="2006" spans="1:13">
      <c r="A2006" s="137" t="n">
        <v>1</v>
      </c>
      <c r="B2006" s="100" t="s">
        <v>525</v>
      </c>
      <c r="C2006" s="137">
        <f>COUNTIFS(Severity,$B2006,AssignedDate,"&gt;="&amp;$C$1,AssignedDate,"&lt;="&amp;$F$1)</f>
        <v/>
      </c>
      <c r="D2006" s="137">
        <f>COUNTIFS(Severity,$B2006,Status,"&lt;&gt;Suspend",Status,"&lt;&gt;Assigned",Status,"&lt;&gt;Open",Status,"&lt;&gt;Hold",ResolvedDate,"&gt;="&amp;$C$1,ResolvedDate,"&lt;="&amp;$F$1)</f>
        <v/>
      </c>
      <c r="E2006" s="137">
        <f>COUNTIFS(Severity,$B2006,SLA_Breach,"&lt;&gt;Yes",Status,"&lt;&gt;Suspend",Status,"&lt;&gt;Assigned",Status,"&lt;&gt;Open",Status,"&lt;&gt;Hold&gt;",ResolvedDate,"&gt;="&amp;$C$1,ResolvedDate,"&lt;="&amp;$F$1)</f>
        <v/>
      </c>
      <c r="F2006" s="137">
        <f>COUNTIFS(Severity,$B2006,SLA_Breach,"Yes",Status,"&lt;&gt;Suspend",Status,"&lt;&gt;Assigned",Status,"&lt;&gt;Open",Status,"&lt;&gt;Hold&gt;",ResolvedDate,"&gt;="&amp;$C$1,ResolvedDate,"&lt;="&amp;$F$1)</f>
        <v/>
      </c>
      <c r="G2006" s="137">
        <f>COUNTIFS(Severity,$B2006,AssignedDate,"&gt;=01/01/2017 12:00:00 AM",AssignedDate,"&lt;="&amp;$F$1)</f>
        <v/>
      </c>
      <c r="H2006" s="177" t="n"/>
      <c r="L2006" s="57" t="n">
        <v>0</v>
      </c>
      <c r="M2006" s="57" t="n"/>
    </row>
    <row r="2007" spans="1:13">
      <c r="A2007" s="137" t="n">
        <v>1</v>
      </c>
      <c r="B2007" s="100" t="s">
        <v>525</v>
      </c>
      <c r="C2007" s="137">
        <f>COUNTIFS(Severity,$B2007,AssignedDate,"&gt;="&amp;$C$1,AssignedDate,"&lt;="&amp;$F$1)</f>
        <v/>
      </c>
      <c r="D2007" s="137">
        <f>COUNTIFS(Severity,$B2007,Status,"&lt;&gt;Suspend",Status,"&lt;&gt;Assigned",Status,"&lt;&gt;Open",Status,"&lt;&gt;Hold",ResolvedDate,"&gt;="&amp;$C$1,ResolvedDate,"&lt;="&amp;$F$1)</f>
        <v/>
      </c>
      <c r="E2007" s="137">
        <f>COUNTIFS(Severity,$B2007,SLA_Breach,"&lt;&gt;Yes",Status,"&lt;&gt;Suspend",Status,"&lt;&gt;Assigned",Status,"&lt;&gt;Open",Status,"&lt;&gt;Hold&gt;",ResolvedDate,"&gt;="&amp;$C$1,ResolvedDate,"&lt;="&amp;$F$1)</f>
        <v/>
      </c>
      <c r="F2007" s="137">
        <f>COUNTIFS(Severity,$B2007,SLA_Breach,"Yes",Status,"&lt;&gt;Suspend",Status,"&lt;&gt;Assigned",Status,"&lt;&gt;Open",Status,"&lt;&gt;Hold&gt;",ResolvedDate,"&gt;="&amp;$C$1,ResolvedDate,"&lt;="&amp;$F$1)</f>
        <v/>
      </c>
      <c r="G2007" s="137">
        <f>COUNTIFS(Severity,$B2007,AssignedDate,"&gt;=01/01/2017 12:00:00 AM",AssignedDate,"&lt;="&amp;$F$1)</f>
        <v/>
      </c>
      <c r="H2007" s="177" t="n"/>
      <c r="L2007" s="57" t="n">
        <v>0</v>
      </c>
      <c r="M2007" s="57" t="n"/>
    </row>
    <row r="2008" spans="1:13">
      <c r="A2008" s="137" t="n">
        <v>1</v>
      </c>
      <c r="B2008" s="100" t="s">
        <v>525</v>
      </c>
      <c r="C2008" s="137">
        <f>COUNTIFS(Severity,$B2008,AssignedDate,"&gt;="&amp;$C$1,AssignedDate,"&lt;="&amp;$F$1)</f>
        <v/>
      </c>
      <c r="D2008" s="137">
        <f>COUNTIFS(Severity,$B2008,Status,"&lt;&gt;Suspend",Status,"&lt;&gt;Assigned",Status,"&lt;&gt;Open",Status,"&lt;&gt;Hold",ResolvedDate,"&gt;="&amp;$C$1,ResolvedDate,"&lt;="&amp;$F$1)</f>
        <v/>
      </c>
      <c r="E2008" s="137">
        <f>COUNTIFS(Severity,$B2008,SLA_Breach,"&lt;&gt;Yes",Status,"&lt;&gt;Suspend",Status,"&lt;&gt;Assigned",Status,"&lt;&gt;Open",Status,"&lt;&gt;Hold&gt;",ResolvedDate,"&gt;="&amp;$C$1,ResolvedDate,"&lt;="&amp;$F$1)</f>
        <v/>
      </c>
      <c r="F2008" s="137">
        <f>COUNTIFS(Severity,$B2008,SLA_Breach,"Yes",Status,"&lt;&gt;Suspend",Status,"&lt;&gt;Assigned",Status,"&lt;&gt;Open",Status,"&lt;&gt;Hold&gt;",ResolvedDate,"&gt;="&amp;$C$1,ResolvedDate,"&lt;="&amp;$F$1)</f>
        <v/>
      </c>
      <c r="G2008" s="137">
        <f>COUNTIFS(Severity,$B2008,AssignedDate,"&gt;=01/01/2017 12:00:00 AM",AssignedDate,"&lt;="&amp;$F$1)</f>
        <v/>
      </c>
      <c r="H2008" s="177" t="n"/>
      <c r="L2008" s="57" t="n">
        <v>0</v>
      </c>
      <c r="M2008" s="57" t="n"/>
    </row>
    <row r="2009" spans="1:13">
      <c r="A2009" s="137" t="n">
        <v>1</v>
      </c>
      <c r="B2009" s="100" t="s">
        <v>525</v>
      </c>
      <c r="C2009" s="137">
        <f>COUNTIFS(Severity,$B2009,AssignedDate,"&gt;="&amp;$C$1,AssignedDate,"&lt;="&amp;$F$1)</f>
        <v/>
      </c>
      <c r="D2009" s="137">
        <f>COUNTIFS(Severity,$B2009,Status,"&lt;&gt;Suspend",Status,"&lt;&gt;Assigned",Status,"&lt;&gt;Open",Status,"&lt;&gt;Hold",ResolvedDate,"&gt;="&amp;$C$1,ResolvedDate,"&lt;="&amp;$F$1)</f>
        <v/>
      </c>
      <c r="E2009" s="137">
        <f>COUNTIFS(Severity,$B2009,SLA_Breach,"&lt;&gt;Yes",Status,"&lt;&gt;Suspend",Status,"&lt;&gt;Assigned",Status,"&lt;&gt;Open",Status,"&lt;&gt;Hold&gt;",ResolvedDate,"&gt;="&amp;$C$1,ResolvedDate,"&lt;="&amp;$F$1)</f>
        <v/>
      </c>
      <c r="F2009" s="137">
        <f>COUNTIFS(Severity,$B2009,SLA_Breach,"Yes",Status,"&lt;&gt;Suspend",Status,"&lt;&gt;Assigned",Status,"&lt;&gt;Open",Status,"&lt;&gt;Hold&gt;",ResolvedDate,"&gt;="&amp;$C$1,ResolvedDate,"&lt;="&amp;$F$1)</f>
        <v/>
      </c>
      <c r="G2009" s="137">
        <f>COUNTIFS(Severity,$B2009,AssignedDate,"&gt;=01/01/2017 12:00:00 AM",AssignedDate,"&lt;="&amp;$F$1)</f>
        <v/>
      </c>
      <c r="H2009" s="177" t="n"/>
      <c r="L2009" s="57" t="n">
        <v>0</v>
      </c>
      <c r="M2009" s="57" t="n"/>
    </row>
    <row r="2010" spans="1:13">
      <c r="A2010" s="137" t="n">
        <v>1</v>
      </c>
      <c r="B2010" s="100" t="s">
        <v>525</v>
      </c>
      <c r="C2010" s="137">
        <f>COUNTIFS(Severity,$B2010,AssignedDate,"&gt;="&amp;$C$1,AssignedDate,"&lt;="&amp;$F$1)</f>
        <v/>
      </c>
      <c r="D2010" s="137">
        <f>COUNTIFS(Severity,$B2010,Status,"&lt;&gt;Suspend",Status,"&lt;&gt;Assigned",Status,"&lt;&gt;Open",Status,"&lt;&gt;Hold",ResolvedDate,"&gt;="&amp;$C$1,ResolvedDate,"&lt;="&amp;$F$1)</f>
        <v/>
      </c>
      <c r="E2010" s="137">
        <f>COUNTIFS(Severity,$B2010,SLA_Breach,"&lt;&gt;Yes",Status,"&lt;&gt;Suspend",Status,"&lt;&gt;Assigned",Status,"&lt;&gt;Open",Status,"&lt;&gt;Hold&gt;",ResolvedDate,"&gt;="&amp;$C$1,ResolvedDate,"&lt;="&amp;$F$1)</f>
        <v/>
      </c>
      <c r="F2010" s="137">
        <f>COUNTIFS(Severity,$B2010,SLA_Breach,"Yes",Status,"&lt;&gt;Suspend",Status,"&lt;&gt;Assigned",Status,"&lt;&gt;Open",Status,"&lt;&gt;Hold&gt;",ResolvedDate,"&gt;="&amp;$C$1,ResolvedDate,"&lt;="&amp;$F$1)</f>
        <v/>
      </c>
      <c r="G2010" s="137">
        <f>COUNTIFS(Severity,$B2010,AssignedDate,"&gt;=01/01/2017 12:00:00 AM",AssignedDate,"&lt;="&amp;$F$1)</f>
        <v/>
      </c>
      <c r="H2010" s="177" t="n"/>
      <c r="L2010" s="57" t="n">
        <v>0</v>
      </c>
      <c r="M2010" s="57" t="n"/>
    </row>
    <row r="2011" spans="1:13">
      <c r="A2011" s="137" t="n">
        <v>1</v>
      </c>
      <c r="B2011" s="100" t="s">
        <v>525</v>
      </c>
      <c r="C2011" s="137">
        <f>COUNTIFS(Severity,$B2011,AssignedDate,"&gt;="&amp;$C$1,AssignedDate,"&lt;="&amp;$F$1)</f>
        <v/>
      </c>
      <c r="D2011" s="137">
        <f>COUNTIFS(Severity,$B2011,Status,"&lt;&gt;Suspend",Status,"&lt;&gt;Assigned",Status,"&lt;&gt;Open",Status,"&lt;&gt;Hold",ResolvedDate,"&gt;="&amp;$C$1,ResolvedDate,"&lt;="&amp;$F$1)</f>
        <v/>
      </c>
      <c r="E2011" s="137">
        <f>COUNTIFS(Severity,$B2011,SLA_Breach,"&lt;&gt;Yes",Status,"&lt;&gt;Suspend",Status,"&lt;&gt;Assigned",Status,"&lt;&gt;Open",Status,"&lt;&gt;Hold&gt;",ResolvedDate,"&gt;="&amp;$C$1,ResolvedDate,"&lt;="&amp;$F$1)</f>
        <v/>
      </c>
      <c r="F2011" s="137">
        <f>COUNTIFS(Severity,$B2011,SLA_Breach,"Yes",Status,"&lt;&gt;Suspend",Status,"&lt;&gt;Assigned",Status,"&lt;&gt;Open",Status,"&lt;&gt;Hold&gt;",ResolvedDate,"&gt;="&amp;$C$1,ResolvedDate,"&lt;="&amp;$F$1)</f>
        <v/>
      </c>
      <c r="G2011" s="137">
        <f>COUNTIFS(Severity,$B2011,AssignedDate,"&gt;=01/01/2017 12:00:00 AM",AssignedDate,"&lt;="&amp;$F$1)</f>
        <v/>
      </c>
      <c r="H2011" s="177" t="n"/>
      <c r="L2011" s="57" t="n">
        <v>0</v>
      </c>
      <c r="M2011" s="57" t="n"/>
    </row>
    <row r="2012" spans="1:13">
      <c r="A2012" s="137" t="n">
        <v>1</v>
      </c>
      <c r="B2012" s="100" t="s">
        <v>525</v>
      </c>
      <c r="C2012" s="137">
        <f>COUNTIFS(Severity,$B2012,AssignedDate,"&gt;="&amp;$C$1,AssignedDate,"&lt;="&amp;$F$1)</f>
        <v/>
      </c>
      <c r="D2012" s="137">
        <f>COUNTIFS(Severity,$B2012,Status,"&lt;&gt;Suspend",Status,"&lt;&gt;Assigned",Status,"&lt;&gt;Open",Status,"&lt;&gt;Hold",ResolvedDate,"&gt;="&amp;$C$1,ResolvedDate,"&lt;="&amp;$F$1)</f>
        <v/>
      </c>
      <c r="E2012" s="137">
        <f>COUNTIFS(Severity,$B2012,SLA_Breach,"&lt;&gt;Yes",Status,"&lt;&gt;Suspend",Status,"&lt;&gt;Assigned",Status,"&lt;&gt;Open",Status,"&lt;&gt;Hold&gt;",ResolvedDate,"&gt;="&amp;$C$1,ResolvedDate,"&lt;="&amp;$F$1)</f>
        <v/>
      </c>
      <c r="F2012" s="137">
        <f>COUNTIFS(Severity,$B2012,SLA_Breach,"Yes",Status,"&lt;&gt;Suspend",Status,"&lt;&gt;Assigned",Status,"&lt;&gt;Open",Status,"&lt;&gt;Hold&gt;",ResolvedDate,"&gt;="&amp;$C$1,ResolvedDate,"&lt;="&amp;$F$1)</f>
        <v/>
      </c>
      <c r="G2012" s="137">
        <f>COUNTIFS(Severity,$B2012,AssignedDate,"&gt;=01/01/2017 12:00:00 AM",AssignedDate,"&lt;="&amp;$F$1)</f>
        <v/>
      </c>
      <c r="H2012" s="177" t="n"/>
      <c r="L2012" s="57" t="n">
        <v>0</v>
      </c>
      <c r="M2012" s="57" t="n"/>
    </row>
    <row r="2013" spans="1:13">
      <c r="A2013" s="137" t="n">
        <v>1</v>
      </c>
      <c r="B2013" s="100" t="s">
        <v>525</v>
      </c>
      <c r="C2013" s="137">
        <f>COUNTIFS(Severity,$B2013,AssignedDate,"&gt;="&amp;$C$1,AssignedDate,"&lt;="&amp;$F$1)</f>
        <v/>
      </c>
      <c r="D2013" s="137">
        <f>COUNTIFS(Severity,$B2013,Status,"&lt;&gt;Suspend",Status,"&lt;&gt;Assigned",Status,"&lt;&gt;Open",Status,"&lt;&gt;Hold",ResolvedDate,"&gt;="&amp;$C$1,ResolvedDate,"&lt;="&amp;$F$1)</f>
        <v/>
      </c>
      <c r="E2013" s="137">
        <f>COUNTIFS(Severity,$B2013,SLA_Breach,"&lt;&gt;Yes",Status,"&lt;&gt;Suspend",Status,"&lt;&gt;Assigned",Status,"&lt;&gt;Open",Status,"&lt;&gt;Hold&gt;",ResolvedDate,"&gt;="&amp;$C$1,ResolvedDate,"&lt;="&amp;$F$1)</f>
        <v/>
      </c>
      <c r="F2013" s="137">
        <f>COUNTIFS(Severity,$B2013,SLA_Breach,"Yes",Status,"&lt;&gt;Suspend",Status,"&lt;&gt;Assigned",Status,"&lt;&gt;Open",Status,"&lt;&gt;Hold&gt;",ResolvedDate,"&gt;="&amp;$C$1,ResolvedDate,"&lt;="&amp;$F$1)</f>
        <v/>
      </c>
      <c r="G2013" s="137">
        <f>COUNTIFS(Severity,$B2013,AssignedDate,"&gt;=01/01/2017 12:00:00 AM",AssignedDate,"&lt;="&amp;$F$1)</f>
        <v/>
      </c>
      <c r="H2013" s="177" t="n"/>
      <c r="L2013" s="57" t="n">
        <v>0</v>
      </c>
      <c r="M2013" s="57" t="n"/>
    </row>
    <row r="2014" spans="1:13">
      <c r="A2014" s="137" t="n">
        <v>1</v>
      </c>
      <c r="B2014" s="100" t="s">
        <v>525</v>
      </c>
      <c r="C2014" s="137">
        <f>COUNTIFS(Severity,$B2014,AssignedDate,"&gt;="&amp;$C$1,AssignedDate,"&lt;="&amp;$F$1)</f>
        <v/>
      </c>
      <c r="D2014" s="137">
        <f>COUNTIFS(Severity,$B2014,Status,"&lt;&gt;Suspend",Status,"&lt;&gt;Assigned",Status,"&lt;&gt;Open",Status,"&lt;&gt;Hold",ResolvedDate,"&gt;="&amp;$C$1,ResolvedDate,"&lt;="&amp;$F$1)</f>
        <v/>
      </c>
      <c r="E2014" s="137">
        <f>COUNTIFS(Severity,$B2014,SLA_Breach,"&lt;&gt;Yes",Status,"&lt;&gt;Suspend",Status,"&lt;&gt;Assigned",Status,"&lt;&gt;Open",Status,"&lt;&gt;Hold&gt;",ResolvedDate,"&gt;="&amp;$C$1,ResolvedDate,"&lt;="&amp;$F$1)</f>
        <v/>
      </c>
      <c r="F2014" s="137">
        <f>COUNTIFS(Severity,$B2014,SLA_Breach,"Yes",Status,"&lt;&gt;Suspend",Status,"&lt;&gt;Assigned",Status,"&lt;&gt;Open",Status,"&lt;&gt;Hold&gt;",ResolvedDate,"&gt;="&amp;$C$1,ResolvedDate,"&lt;="&amp;$F$1)</f>
        <v/>
      </c>
      <c r="G2014" s="137">
        <f>COUNTIFS(Severity,$B2014,AssignedDate,"&gt;=01/01/2017 12:00:00 AM",AssignedDate,"&lt;="&amp;$F$1)</f>
        <v/>
      </c>
      <c r="H2014" s="177" t="n"/>
      <c r="L2014" s="57" t="n">
        <v>0</v>
      </c>
      <c r="M2014" s="57" t="n"/>
    </row>
    <row r="2015" spans="1:13">
      <c r="A2015" s="137" t="n">
        <v>1</v>
      </c>
      <c r="B2015" s="100" t="s">
        <v>525</v>
      </c>
      <c r="C2015" s="137">
        <f>COUNTIFS(Severity,$B2015,AssignedDate,"&gt;="&amp;$C$1,AssignedDate,"&lt;="&amp;$F$1)</f>
        <v/>
      </c>
      <c r="D2015" s="137">
        <f>COUNTIFS(Severity,$B2015,Status,"&lt;&gt;Suspend",Status,"&lt;&gt;Assigned",Status,"&lt;&gt;Open",Status,"&lt;&gt;Hold",ResolvedDate,"&gt;="&amp;$C$1,ResolvedDate,"&lt;="&amp;$F$1)</f>
        <v/>
      </c>
      <c r="E2015" s="137">
        <f>COUNTIFS(Severity,$B2015,SLA_Breach,"&lt;&gt;Yes",Status,"&lt;&gt;Suspend",Status,"&lt;&gt;Assigned",Status,"&lt;&gt;Open",Status,"&lt;&gt;Hold&gt;",ResolvedDate,"&gt;="&amp;$C$1,ResolvedDate,"&lt;="&amp;$F$1)</f>
        <v/>
      </c>
      <c r="F2015" s="137">
        <f>COUNTIFS(Severity,$B2015,SLA_Breach,"Yes",Status,"&lt;&gt;Suspend",Status,"&lt;&gt;Assigned",Status,"&lt;&gt;Open",Status,"&lt;&gt;Hold&gt;",ResolvedDate,"&gt;="&amp;$C$1,ResolvedDate,"&lt;="&amp;$F$1)</f>
        <v/>
      </c>
      <c r="G2015" s="137">
        <f>COUNTIFS(Severity,$B2015,AssignedDate,"&gt;=01/01/2017 12:00:00 AM",AssignedDate,"&lt;="&amp;$F$1)</f>
        <v/>
      </c>
      <c r="H2015" s="177" t="n"/>
      <c r="L2015" s="57" t="n">
        <v>0</v>
      </c>
      <c r="M2015" s="57" t="n"/>
    </row>
    <row r="2016" spans="1:13">
      <c r="A2016" s="137" t="n">
        <v>1</v>
      </c>
      <c r="B2016" s="100" t="s">
        <v>525</v>
      </c>
      <c r="C2016" s="137">
        <f>COUNTIFS(Severity,$B2016,AssignedDate,"&gt;="&amp;$C$1,AssignedDate,"&lt;="&amp;$F$1)</f>
        <v/>
      </c>
      <c r="D2016" s="137">
        <f>COUNTIFS(Severity,$B2016,Status,"&lt;&gt;Suspend",Status,"&lt;&gt;Assigned",Status,"&lt;&gt;Open",Status,"&lt;&gt;Hold",ResolvedDate,"&gt;="&amp;$C$1,ResolvedDate,"&lt;="&amp;$F$1)</f>
        <v/>
      </c>
      <c r="E2016" s="137">
        <f>COUNTIFS(Severity,$B2016,SLA_Breach,"&lt;&gt;Yes",Status,"&lt;&gt;Suspend",Status,"&lt;&gt;Assigned",Status,"&lt;&gt;Open",Status,"&lt;&gt;Hold&gt;",ResolvedDate,"&gt;="&amp;$C$1,ResolvedDate,"&lt;="&amp;$F$1)</f>
        <v/>
      </c>
      <c r="F2016" s="137">
        <f>COUNTIFS(Severity,$B2016,SLA_Breach,"Yes",Status,"&lt;&gt;Suspend",Status,"&lt;&gt;Assigned",Status,"&lt;&gt;Open",Status,"&lt;&gt;Hold&gt;",ResolvedDate,"&gt;="&amp;$C$1,ResolvedDate,"&lt;="&amp;$F$1)</f>
        <v/>
      </c>
      <c r="G2016" s="137">
        <f>COUNTIFS(Severity,$B2016,AssignedDate,"&gt;=01/01/2017 12:00:00 AM",AssignedDate,"&lt;="&amp;$F$1)</f>
        <v/>
      </c>
      <c r="H2016" s="177" t="n"/>
      <c r="L2016" s="57" t="n">
        <v>0</v>
      </c>
      <c r="M2016" s="57" t="n"/>
    </row>
    <row r="2017" spans="1:13">
      <c r="A2017" s="137" t="n">
        <v>1</v>
      </c>
      <c r="B2017" s="100" t="s">
        <v>525</v>
      </c>
      <c r="C2017" s="137">
        <f>COUNTIFS(Severity,$B2017,AssignedDate,"&gt;="&amp;$C$1,AssignedDate,"&lt;="&amp;$F$1)</f>
        <v/>
      </c>
      <c r="D2017" s="137">
        <f>COUNTIFS(Severity,$B2017,Status,"&lt;&gt;Suspend",Status,"&lt;&gt;Assigned",Status,"&lt;&gt;Open",Status,"&lt;&gt;Hold",ResolvedDate,"&gt;="&amp;$C$1,ResolvedDate,"&lt;="&amp;$F$1)</f>
        <v/>
      </c>
      <c r="E2017" s="137">
        <f>COUNTIFS(Severity,$B2017,SLA_Breach,"&lt;&gt;Yes",Status,"&lt;&gt;Suspend",Status,"&lt;&gt;Assigned",Status,"&lt;&gt;Open",Status,"&lt;&gt;Hold&gt;",ResolvedDate,"&gt;="&amp;$C$1,ResolvedDate,"&lt;="&amp;$F$1)</f>
        <v/>
      </c>
      <c r="F2017" s="137">
        <f>COUNTIFS(Severity,$B2017,SLA_Breach,"Yes",Status,"&lt;&gt;Suspend",Status,"&lt;&gt;Assigned",Status,"&lt;&gt;Open",Status,"&lt;&gt;Hold&gt;",ResolvedDate,"&gt;="&amp;$C$1,ResolvedDate,"&lt;="&amp;$F$1)</f>
        <v/>
      </c>
      <c r="G2017" s="137">
        <f>COUNTIFS(Severity,$B2017,AssignedDate,"&gt;=01/01/2017 12:00:00 AM",AssignedDate,"&lt;="&amp;$F$1)</f>
        <v/>
      </c>
      <c r="H2017" s="177" t="n"/>
      <c r="L2017" s="57" t="n">
        <v>0</v>
      </c>
      <c r="M2017" s="57" t="n"/>
    </row>
    <row r="2018" spans="1:13">
      <c r="A2018" s="137" t="n">
        <v>1</v>
      </c>
      <c r="B2018" s="100" t="s">
        <v>525</v>
      </c>
      <c r="C2018" s="137">
        <f>COUNTIFS(Severity,$B2018,AssignedDate,"&gt;="&amp;$C$1,AssignedDate,"&lt;="&amp;$F$1)</f>
        <v/>
      </c>
      <c r="D2018" s="137">
        <f>COUNTIFS(Severity,$B2018,Status,"&lt;&gt;Suspend",Status,"&lt;&gt;Assigned",Status,"&lt;&gt;Open",Status,"&lt;&gt;Hold",ResolvedDate,"&gt;="&amp;$C$1,ResolvedDate,"&lt;="&amp;$F$1)</f>
        <v/>
      </c>
      <c r="E2018" s="137">
        <f>COUNTIFS(Severity,$B2018,SLA_Breach,"&lt;&gt;Yes",Status,"&lt;&gt;Suspend",Status,"&lt;&gt;Assigned",Status,"&lt;&gt;Open",Status,"&lt;&gt;Hold&gt;",ResolvedDate,"&gt;="&amp;$C$1,ResolvedDate,"&lt;="&amp;$F$1)</f>
        <v/>
      </c>
      <c r="F2018" s="137">
        <f>COUNTIFS(Severity,$B2018,SLA_Breach,"Yes",Status,"&lt;&gt;Suspend",Status,"&lt;&gt;Assigned",Status,"&lt;&gt;Open",Status,"&lt;&gt;Hold&gt;",ResolvedDate,"&gt;="&amp;$C$1,ResolvedDate,"&lt;="&amp;$F$1)</f>
        <v/>
      </c>
      <c r="G2018" s="137">
        <f>COUNTIFS(Severity,$B2018,AssignedDate,"&gt;=01/01/2017 12:00:00 AM",AssignedDate,"&lt;="&amp;$F$1)</f>
        <v/>
      </c>
      <c r="H2018" s="177" t="n"/>
      <c r="L2018" s="57" t="n">
        <v>0</v>
      </c>
      <c r="M2018" s="57" t="n"/>
    </row>
    <row r="2019" spans="1:13">
      <c r="A2019" s="137" t="n">
        <v>1</v>
      </c>
      <c r="B2019" s="100" t="s">
        <v>525</v>
      </c>
      <c r="C2019" s="137">
        <f>COUNTIFS(Severity,$B2019,AssignedDate,"&gt;="&amp;$C$1,AssignedDate,"&lt;="&amp;$F$1)</f>
        <v/>
      </c>
      <c r="D2019" s="137">
        <f>COUNTIFS(Severity,$B2019,Status,"&lt;&gt;Suspend",Status,"&lt;&gt;Assigned",Status,"&lt;&gt;Open",Status,"&lt;&gt;Hold",ResolvedDate,"&gt;="&amp;$C$1,ResolvedDate,"&lt;="&amp;$F$1)</f>
        <v/>
      </c>
      <c r="E2019" s="137">
        <f>COUNTIFS(Severity,$B2019,SLA_Breach,"&lt;&gt;Yes",Status,"&lt;&gt;Suspend",Status,"&lt;&gt;Assigned",Status,"&lt;&gt;Open",Status,"&lt;&gt;Hold&gt;",ResolvedDate,"&gt;="&amp;$C$1,ResolvedDate,"&lt;="&amp;$F$1)</f>
        <v/>
      </c>
      <c r="F2019" s="137">
        <f>COUNTIFS(Severity,$B2019,SLA_Breach,"Yes",Status,"&lt;&gt;Suspend",Status,"&lt;&gt;Assigned",Status,"&lt;&gt;Open",Status,"&lt;&gt;Hold&gt;",ResolvedDate,"&gt;="&amp;$C$1,ResolvedDate,"&lt;="&amp;$F$1)</f>
        <v/>
      </c>
      <c r="G2019" s="137">
        <f>COUNTIFS(Severity,$B2019,AssignedDate,"&gt;=01/01/2017 12:00:00 AM",AssignedDate,"&lt;="&amp;$F$1)</f>
        <v/>
      </c>
      <c r="H2019" s="177" t="n"/>
      <c r="L2019" s="57" t="n">
        <v>0</v>
      </c>
      <c r="M2019" s="57" t="n"/>
    </row>
    <row r="2020" spans="1:13">
      <c r="A2020" s="137" t="n">
        <v>1</v>
      </c>
      <c r="B2020" s="100" t="s">
        <v>525</v>
      </c>
      <c r="C2020" s="137">
        <f>COUNTIFS(Severity,$B2020,AssignedDate,"&gt;="&amp;$C$1,AssignedDate,"&lt;="&amp;$F$1)</f>
        <v/>
      </c>
      <c r="D2020" s="137">
        <f>COUNTIFS(Severity,$B2020,Status,"&lt;&gt;Suspend",Status,"&lt;&gt;Assigned",Status,"&lt;&gt;Open",Status,"&lt;&gt;Hold",ResolvedDate,"&gt;="&amp;$C$1,ResolvedDate,"&lt;="&amp;$F$1)</f>
        <v/>
      </c>
      <c r="E2020" s="137">
        <f>COUNTIFS(Severity,$B2020,SLA_Breach,"&lt;&gt;Yes",Status,"&lt;&gt;Suspend",Status,"&lt;&gt;Assigned",Status,"&lt;&gt;Open",Status,"&lt;&gt;Hold&gt;",ResolvedDate,"&gt;="&amp;$C$1,ResolvedDate,"&lt;="&amp;$F$1)</f>
        <v/>
      </c>
      <c r="F2020" s="137">
        <f>COUNTIFS(Severity,$B2020,SLA_Breach,"Yes",Status,"&lt;&gt;Suspend",Status,"&lt;&gt;Assigned",Status,"&lt;&gt;Open",Status,"&lt;&gt;Hold&gt;",ResolvedDate,"&gt;="&amp;$C$1,ResolvedDate,"&lt;="&amp;$F$1)</f>
        <v/>
      </c>
      <c r="G2020" s="137">
        <f>COUNTIFS(Severity,$B2020,AssignedDate,"&gt;=01/01/2017 12:00:00 AM",AssignedDate,"&lt;="&amp;$F$1)</f>
        <v/>
      </c>
      <c r="H2020" s="177" t="n"/>
      <c r="L2020" s="57" t="n">
        <v>0</v>
      </c>
      <c r="M2020" s="57" t="n"/>
    </row>
    <row r="2021" spans="1:13">
      <c r="A2021" s="137" t="n">
        <v>1</v>
      </c>
      <c r="B2021" s="100" t="s">
        <v>525</v>
      </c>
      <c r="C2021" s="137">
        <f>COUNTIFS(Severity,$B2021,AssignedDate,"&gt;="&amp;$C$1,AssignedDate,"&lt;="&amp;$F$1)</f>
        <v/>
      </c>
      <c r="D2021" s="137">
        <f>COUNTIFS(Severity,$B2021,Status,"&lt;&gt;Suspend",Status,"&lt;&gt;Assigned",Status,"&lt;&gt;Open",Status,"&lt;&gt;Hold",ResolvedDate,"&gt;="&amp;$C$1,ResolvedDate,"&lt;="&amp;$F$1)</f>
        <v/>
      </c>
      <c r="E2021" s="137">
        <f>COUNTIFS(Severity,$B2021,SLA_Breach,"&lt;&gt;Yes",Status,"&lt;&gt;Suspend",Status,"&lt;&gt;Assigned",Status,"&lt;&gt;Open",Status,"&lt;&gt;Hold&gt;",ResolvedDate,"&gt;="&amp;$C$1,ResolvedDate,"&lt;="&amp;$F$1)</f>
        <v/>
      </c>
      <c r="F2021" s="137">
        <f>COUNTIFS(Severity,$B2021,SLA_Breach,"Yes",Status,"&lt;&gt;Suspend",Status,"&lt;&gt;Assigned",Status,"&lt;&gt;Open",Status,"&lt;&gt;Hold&gt;",ResolvedDate,"&gt;="&amp;$C$1,ResolvedDate,"&lt;="&amp;$F$1)</f>
        <v/>
      </c>
      <c r="G2021" s="137">
        <f>COUNTIFS(Severity,$B2021,AssignedDate,"&gt;=01/01/2017 12:00:00 AM",AssignedDate,"&lt;="&amp;$F$1)</f>
        <v/>
      </c>
      <c r="H2021" s="177" t="n"/>
      <c r="L2021" s="57" t="n">
        <v>0</v>
      </c>
      <c r="M2021" s="57" t="n"/>
    </row>
    <row r="2022" spans="1:13">
      <c r="A2022" s="137" t="n">
        <v>1</v>
      </c>
      <c r="B2022" s="100" t="s">
        <v>525</v>
      </c>
      <c r="C2022" s="137">
        <f>COUNTIFS(Severity,$B2022,AssignedDate,"&gt;="&amp;$C$1,AssignedDate,"&lt;="&amp;$F$1)</f>
        <v/>
      </c>
      <c r="D2022" s="137">
        <f>COUNTIFS(Severity,$B2022,Status,"&lt;&gt;Suspend",Status,"&lt;&gt;Assigned",Status,"&lt;&gt;Open",Status,"&lt;&gt;Hold",ResolvedDate,"&gt;="&amp;$C$1,ResolvedDate,"&lt;="&amp;$F$1)</f>
        <v/>
      </c>
      <c r="E2022" s="137">
        <f>COUNTIFS(Severity,$B2022,SLA_Breach,"&lt;&gt;Yes",Status,"&lt;&gt;Suspend",Status,"&lt;&gt;Assigned",Status,"&lt;&gt;Open",Status,"&lt;&gt;Hold&gt;",ResolvedDate,"&gt;="&amp;$C$1,ResolvedDate,"&lt;="&amp;$F$1)</f>
        <v/>
      </c>
      <c r="F2022" s="137">
        <f>COUNTIFS(Severity,$B2022,SLA_Breach,"Yes",Status,"&lt;&gt;Suspend",Status,"&lt;&gt;Assigned",Status,"&lt;&gt;Open",Status,"&lt;&gt;Hold&gt;",ResolvedDate,"&gt;="&amp;$C$1,ResolvedDate,"&lt;="&amp;$F$1)</f>
        <v/>
      </c>
      <c r="G2022" s="137">
        <f>COUNTIFS(Severity,$B2022,AssignedDate,"&gt;=01/01/2017 12:00:00 AM",AssignedDate,"&lt;="&amp;$F$1)</f>
        <v/>
      </c>
      <c r="H2022" s="177" t="n"/>
      <c r="L2022" s="57" t="n">
        <v>0</v>
      </c>
      <c r="M2022" s="57" t="n"/>
    </row>
    <row r="2023" spans="1:13">
      <c r="A2023" s="137" t="n">
        <v>1</v>
      </c>
      <c r="B2023" s="100" t="s">
        <v>525</v>
      </c>
      <c r="C2023" s="137">
        <f>COUNTIFS(Severity,$B2023,AssignedDate,"&gt;="&amp;$C$1,AssignedDate,"&lt;="&amp;$F$1)</f>
        <v/>
      </c>
      <c r="D2023" s="137">
        <f>COUNTIFS(Severity,$B2023,Status,"&lt;&gt;Suspend",Status,"&lt;&gt;Assigned",Status,"&lt;&gt;Open",Status,"&lt;&gt;Hold",ResolvedDate,"&gt;="&amp;$C$1,ResolvedDate,"&lt;="&amp;$F$1)</f>
        <v/>
      </c>
      <c r="E2023" s="137">
        <f>COUNTIFS(Severity,$B2023,SLA_Breach,"&lt;&gt;Yes",Status,"&lt;&gt;Suspend",Status,"&lt;&gt;Assigned",Status,"&lt;&gt;Open",Status,"&lt;&gt;Hold&gt;",ResolvedDate,"&gt;="&amp;$C$1,ResolvedDate,"&lt;="&amp;$F$1)</f>
        <v/>
      </c>
      <c r="F2023" s="137">
        <f>COUNTIFS(Severity,$B2023,SLA_Breach,"Yes",Status,"&lt;&gt;Suspend",Status,"&lt;&gt;Assigned",Status,"&lt;&gt;Open",Status,"&lt;&gt;Hold&gt;",ResolvedDate,"&gt;="&amp;$C$1,ResolvedDate,"&lt;="&amp;$F$1)</f>
        <v/>
      </c>
      <c r="G2023" s="137">
        <f>COUNTIFS(Severity,$B2023,AssignedDate,"&gt;=01/01/2017 12:00:00 AM",AssignedDate,"&lt;="&amp;$F$1)</f>
        <v/>
      </c>
      <c r="H2023" s="177" t="n"/>
      <c r="L2023" s="57" t="n">
        <v>0</v>
      </c>
      <c r="M2023" s="57" t="n"/>
    </row>
    <row r="2024" spans="1:13">
      <c r="A2024" s="137" t="n">
        <v>1</v>
      </c>
      <c r="B2024" s="100" t="s">
        <v>525</v>
      </c>
      <c r="C2024" s="137">
        <f>COUNTIFS(Severity,$B2024,AssignedDate,"&gt;="&amp;$C$1,AssignedDate,"&lt;="&amp;$F$1)</f>
        <v/>
      </c>
      <c r="D2024" s="137">
        <f>COUNTIFS(Severity,$B2024,Status,"&lt;&gt;Suspend",Status,"&lt;&gt;Assigned",Status,"&lt;&gt;Open",Status,"&lt;&gt;Hold",ResolvedDate,"&gt;="&amp;$C$1,ResolvedDate,"&lt;="&amp;$F$1)</f>
        <v/>
      </c>
      <c r="E2024" s="137">
        <f>COUNTIFS(Severity,$B2024,SLA_Breach,"&lt;&gt;Yes",Status,"&lt;&gt;Suspend",Status,"&lt;&gt;Assigned",Status,"&lt;&gt;Open",Status,"&lt;&gt;Hold&gt;",ResolvedDate,"&gt;="&amp;$C$1,ResolvedDate,"&lt;="&amp;$F$1)</f>
        <v/>
      </c>
      <c r="F2024" s="137">
        <f>COUNTIFS(Severity,$B2024,SLA_Breach,"Yes",Status,"&lt;&gt;Suspend",Status,"&lt;&gt;Assigned",Status,"&lt;&gt;Open",Status,"&lt;&gt;Hold&gt;",ResolvedDate,"&gt;="&amp;$C$1,ResolvedDate,"&lt;="&amp;$F$1)</f>
        <v/>
      </c>
      <c r="G2024" s="137">
        <f>COUNTIFS(Severity,$B2024,AssignedDate,"&gt;=01/01/2017 12:00:00 AM",AssignedDate,"&lt;="&amp;$F$1)</f>
        <v/>
      </c>
      <c r="H2024" s="177" t="n"/>
      <c r="L2024" s="57" t="n">
        <v>0</v>
      </c>
      <c r="M2024" s="57" t="n"/>
    </row>
    <row r="2025" spans="1:13">
      <c r="A2025" s="137" t="n">
        <v>1</v>
      </c>
      <c r="B2025" s="100" t="s">
        <v>525</v>
      </c>
      <c r="C2025" s="137">
        <f>COUNTIFS(Severity,$B2025,AssignedDate,"&gt;="&amp;$C$1,AssignedDate,"&lt;="&amp;$F$1)</f>
        <v/>
      </c>
      <c r="D2025" s="137">
        <f>COUNTIFS(Severity,$B2025,Status,"&lt;&gt;Suspend",Status,"&lt;&gt;Assigned",Status,"&lt;&gt;Open",Status,"&lt;&gt;Hold",ResolvedDate,"&gt;="&amp;$C$1,ResolvedDate,"&lt;="&amp;$F$1)</f>
        <v/>
      </c>
      <c r="E2025" s="137">
        <f>COUNTIFS(Severity,$B2025,SLA_Breach,"&lt;&gt;Yes",Status,"&lt;&gt;Suspend",Status,"&lt;&gt;Assigned",Status,"&lt;&gt;Open",Status,"&lt;&gt;Hold&gt;",ResolvedDate,"&gt;="&amp;$C$1,ResolvedDate,"&lt;="&amp;$F$1)</f>
        <v/>
      </c>
      <c r="F2025" s="137">
        <f>COUNTIFS(Severity,$B2025,SLA_Breach,"Yes",Status,"&lt;&gt;Suspend",Status,"&lt;&gt;Assigned",Status,"&lt;&gt;Open",Status,"&lt;&gt;Hold&gt;",ResolvedDate,"&gt;="&amp;$C$1,ResolvedDate,"&lt;="&amp;$F$1)</f>
        <v/>
      </c>
      <c r="G2025" s="137">
        <f>COUNTIFS(Severity,$B2025,AssignedDate,"&gt;=01/01/2017 12:00:00 AM",AssignedDate,"&lt;="&amp;$F$1)</f>
        <v/>
      </c>
      <c r="H2025" s="177" t="n"/>
      <c r="L2025" s="57" t="n">
        <v>0</v>
      </c>
      <c r="M2025" s="57" t="n"/>
    </row>
    <row r="2026" spans="1:13">
      <c r="A2026" s="137" t="n">
        <v>1</v>
      </c>
      <c r="B2026" s="100" t="s">
        <v>525</v>
      </c>
      <c r="C2026" s="137">
        <f>COUNTIFS(Severity,$B2026,AssignedDate,"&gt;="&amp;$C$1,AssignedDate,"&lt;="&amp;$F$1)</f>
        <v/>
      </c>
      <c r="D2026" s="137">
        <f>COUNTIFS(Severity,$B2026,Status,"&lt;&gt;Suspend",Status,"&lt;&gt;Assigned",Status,"&lt;&gt;Open",Status,"&lt;&gt;Hold",ResolvedDate,"&gt;="&amp;$C$1,ResolvedDate,"&lt;="&amp;$F$1)</f>
        <v/>
      </c>
      <c r="E2026" s="137">
        <f>COUNTIFS(Severity,$B2026,SLA_Breach,"&lt;&gt;Yes",Status,"&lt;&gt;Suspend",Status,"&lt;&gt;Assigned",Status,"&lt;&gt;Open",Status,"&lt;&gt;Hold&gt;",ResolvedDate,"&gt;="&amp;$C$1,ResolvedDate,"&lt;="&amp;$F$1)</f>
        <v/>
      </c>
      <c r="F2026" s="137">
        <f>COUNTIFS(Severity,$B2026,SLA_Breach,"Yes",Status,"&lt;&gt;Suspend",Status,"&lt;&gt;Assigned",Status,"&lt;&gt;Open",Status,"&lt;&gt;Hold&gt;",ResolvedDate,"&gt;="&amp;$C$1,ResolvedDate,"&lt;="&amp;$F$1)</f>
        <v/>
      </c>
      <c r="G2026" s="137">
        <f>COUNTIFS(Severity,$B2026,AssignedDate,"&gt;=01/01/2017 12:00:00 AM",AssignedDate,"&lt;="&amp;$F$1)</f>
        <v/>
      </c>
      <c r="H2026" s="177" t="n"/>
      <c r="L2026" s="57" t="n">
        <v>0</v>
      </c>
      <c r="M2026" s="57" t="n"/>
    </row>
    <row r="2027" spans="1:13">
      <c r="A2027" s="137" t="n">
        <v>1</v>
      </c>
      <c r="B2027" s="100" t="s">
        <v>525</v>
      </c>
      <c r="C2027" s="137">
        <f>COUNTIFS(Severity,$B2027,AssignedDate,"&gt;="&amp;$C$1,AssignedDate,"&lt;="&amp;$F$1)</f>
        <v/>
      </c>
      <c r="D2027" s="137">
        <f>COUNTIFS(Severity,$B2027,Status,"&lt;&gt;Suspend",Status,"&lt;&gt;Assigned",Status,"&lt;&gt;Open",Status,"&lt;&gt;Hold",ResolvedDate,"&gt;="&amp;$C$1,ResolvedDate,"&lt;="&amp;$F$1)</f>
        <v/>
      </c>
      <c r="E2027" s="137">
        <f>COUNTIFS(Severity,$B2027,SLA_Breach,"&lt;&gt;Yes",Status,"&lt;&gt;Suspend",Status,"&lt;&gt;Assigned",Status,"&lt;&gt;Open",Status,"&lt;&gt;Hold&gt;",ResolvedDate,"&gt;="&amp;$C$1,ResolvedDate,"&lt;="&amp;$F$1)</f>
        <v/>
      </c>
      <c r="F2027" s="137">
        <f>COUNTIFS(Severity,$B2027,SLA_Breach,"Yes",Status,"&lt;&gt;Suspend",Status,"&lt;&gt;Assigned",Status,"&lt;&gt;Open",Status,"&lt;&gt;Hold&gt;",ResolvedDate,"&gt;="&amp;$C$1,ResolvedDate,"&lt;="&amp;$F$1)</f>
        <v/>
      </c>
      <c r="G2027" s="137">
        <f>COUNTIFS(Severity,$B2027,AssignedDate,"&gt;=01/01/2017 12:00:00 AM",AssignedDate,"&lt;="&amp;$F$1)</f>
        <v/>
      </c>
      <c r="H2027" s="177" t="n"/>
      <c r="L2027" s="57" t="n">
        <v>0</v>
      </c>
      <c r="M2027" s="57" t="n"/>
    </row>
    <row r="2028" spans="1:13">
      <c r="A2028" s="137" t="n">
        <v>1</v>
      </c>
      <c r="B2028" s="100" t="s">
        <v>525</v>
      </c>
      <c r="C2028" s="137">
        <f>COUNTIFS(Severity,$B2028,AssignedDate,"&gt;="&amp;$C$1,AssignedDate,"&lt;="&amp;$F$1)</f>
        <v/>
      </c>
      <c r="D2028" s="137">
        <f>COUNTIFS(Severity,$B2028,Status,"&lt;&gt;Suspend",Status,"&lt;&gt;Assigned",Status,"&lt;&gt;Open",Status,"&lt;&gt;Hold",ResolvedDate,"&gt;="&amp;$C$1,ResolvedDate,"&lt;="&amp;$F$1)</f>
        <v/>
      </c>
      <c r="E2028" s="137">
        <f>COUNTIFS(Severity,$B2028,SLA_Breach,"&lt;&gt;Yes",Status,"&lt;&gt;Suspend",Status,"&lt;&gt;Assigned",Status,"&lt;&gt;Open",Status,"&lt;&gt;Hold&gt;",ResolvedDate,"&gt;="&amp;$C$1,ResolvedDate,"&lt;="&amp;$F$1)</f>
        <v/>
      </c>
      <c r="F2028" s="137">
        <f>COUNTIFS(Severity,$B2028,SLA_Breach,"Yes",Status,"&lt;&gt;Suspend",Status,"&lt;&gt;Assigned",Status,"&lt;&gt;Open",Status,"&lt;&gt;Hold&gt;",ResolvedDate,"&gt;="&amp;$C$1,ResolvedDate,"&lt;="&amp;$F$1)</f>
        <v/>
      </c>
      <c r="G2028" s="137">
        <f>COUNTIFS(Severity,$B2028,AssignedDate,"&gt;=01/01/2017 12:00:00 AM",AssignedDate,"&lt;="&amp;$F$1)</f>
        <v/>
      </c>
      <c r="H2028" s="177" t="n"/>
      <c r="L2028" s="57" t="n">
        <v>0</v>
      </c>
      <c r="M2028" s="57" t="n"/>
    </row>
    <row r="2029" spans="1:13">
      <c r="A2029" s="137" t="n">
        <v>1</v>
      </c>
      <c r="B2029" s="100" t="s">
        <v>525</v>
      </c>
      <c r="C2029" s="137">
        <f>COUNTIFS(Severity,$B2029,AssignedDate,"&gt;="&amp;$C$1,AssignedDate,"&lt;="&amp;$F$1)</f>
        <v/>
      </c>
      <c r="D2029" s="137">
        <f>COUNTIFS(Severity,$B2029,Status,"&lt;&gt;Suspend",Status,"&lt;&gt;Assigned",Status,"&lt;&gt;Open",Status,"&lt;&gt;Hold",ResolvedDate,"&gt;="&amp;$C$1,ResolvedDate,"&lt;="&amp;$F$1)</f>
        <v/>
      </c>
      <c r="E2029" s="137">
        <f>COUNTIFS(Severity,$B2029,SLA_Breach,"&lt;&gt;Yes",Status,"&lt;&gt;Suspend",Status,"&lt;&gt;Assigned",Status,"&lt;&gt;Open",Status,"&lt;&gt;Hold&gt;",ResolvedDate,"&gt;="&amp;$C$1,ResolvedDate,"&lt;="&amp;$F$1)</f>
        <v/>
      </c>
      <c r="F2029" s="137">
        <f>COUNTIFS(Severity,$B2029,SLA_Breach,"Yes",Status,"&lt;&gt;Suspend",Status,"&lt;&gt;Assigned",Status,"&lt;&gt;Open",Status,"&lt;&gt;Hold&gt;",ResolvedDate,"&gt;="&amp;$C$1,ResolvedDate,"&lt;="&amp;$F$1)</f>
        <v/>
      </c>
      <c r="G2029" s="137">
        <f>COUNTIFS(Severity,$B2029,AssignedDate,"&gt;=01/01/2017 12:00:00 AM",AssignedDate,"&lt;="&amp;$F$1)</f>
        <v/>
      </c>
      <c r="H2029" s="177" t="n"/>
      <c r="L2029" s="57" t="n">
        <v>0</v>
      </c>
      <c r="M2029" s="57" t="n"/>
    </row>
    <row r="2030" spans="1:13">
      <c r="A2030" s="137" t="n">
        <v>1</v>
      </c>
      <c r="B2030" s="100" t="s">
        <v>525</v>
      </c>
      <c r="C2030" s="137">
        <f>COUNTIFS(Severity,$B2030,AssignedDate,"&gt;="&amp;$C$1,AssignedDate,"&lt;="&amp;$F$1)</f>
        <v/>
      </c>
      <c r="D2030" s="137">
        <f>COUNTIFS(Severity,$B2030,Status,"&lt;&gt;Suspend",Status,"&lt;&gt;Assigned",Status,"&lt;&gt;Open",Status,"&lt;&gt;Hold",ResolvedDate,"&gt;="&amp;$C$1,ResolvedDate,"&lt;="&amp;$F$1)</f>
        <v/>
      </c>
      <c r="E2030" s="137">
        <f>COUNTIFS(Severity,$B2030,SLA_Breach,"&lt;&gt;Yes",Status,"&lt;&gt;Suspend",Status,"&lt;&gt;Assigned",Status,"&lt;&gt;Open",Status,"&lt;&gt;Hold&gt;",ResolvedDate,"&gt;="&amp;$C$1,ResolvedDate,"&lt;="&amp;$F$1)</f>
        <v/>
      </c>
      <c r="F2030" s="137">
        <f>COUNTIFS(Severity,$B2030,SLA_Breach,"Yes",Status,"&lt;&gt;Suspend",Status,"&lt;&gt;Assigned",Status,"&lt;&gt;Open",Status,"&lt;&gt;Hold&gt;",ResolvedDate,"&gt;="&amp;$C$1,ResolvedDate,"&lt;="&amp;$F$1)</f>
        <v/>
      </c>
      <c r="G2030" s="137">
        <f>COUNTIFS(Severity,$B2030,AssignedDate,"&gt;=01/01/2017 12:00:00 AM",AssignedDate,"&lt;="&amp;$F$1)</f>
        <v/>
      </c>
      <c r="H2030" s="177" t="n"/>
      <c r="L2030" s="57" t="n">
        <v>0</v>
      </c>
      <c r="M2030" s="57" t="n"/>
    </row>
    <row r="2031" spans="1:13">
      <c r="A2031" s="137" t="n">
        <v>1</v>
      </c>
      <c r="B2031" s="100" t="s">
        <v>525</v>
      </c>
      <c r="C2031" s="137">
        <f>COUNTIFS(Severity,$B2031,AssignedDate,"&gt;="&amp;$C$1,AssignedDate,"&lt;="&amp;$F$1)</f>
        <v/>
      </c>
      <c r="D2031" s="137">
        <f>COUNTIFS(Severity,$B2031,Status,"&lt;&gt;Suspend",Status,"&lt;&gt;Assigned",Status,"&lt;&gt;Open",Status,"&lt;&gt;Hold",ResolvedDate,"&gt;="&amp;$C$1,ResolvedDate,"&lt;="&amp;$F$1)</f>
        <v/>
      </c>
      <c r="E2031" s="137">
        <f>COUNTIFS(Severity,$B2031,SLA_Breach,"&lt;&gt;Yes",Status,"&lt;&gt;Suspend",Status,"&lt;&gt;Assigned",Status,"&lt;&gt;Open",Status,"&lt;&gt;Hold&gt;",ResolvedDate,"&gt;="&amp;$C$1,ResolvedDate,"&lt;="&amp;$F$1)</f>
        <v/>
      </c>
      <c r="F2031" s="137">
        <f>COUNTIFS(Severity,$B2031,SLA_Breach,"Yes",Status,"&lt;&gt;Suspend",Status,"&lt;&gt;Assigned",Status,"&lt;&gt;Open",Status,"&lt;&gt;Hold&gt;",ResolvedDate,"&gt;="&amp;$C$1,ResolvedDate,"&lt;="&amp;$F$1)</f>
        <v/>
      </c>
      <c r="G2031" s="137">
        <f>COUNTIFS(Severity,$B2031,AssignedDate,"&gt;=01/01/2017 12:00:00 AM",AssignedDate,"&lt;="&amp;$F$1)</f>
        <v/>
      </c>
      <c r="H2031" s="177" t="n"/>
      <c r="L2031" s="57" t="n">
        <v>0</v>
      </c>
      <c r="M2031" s="57" t="n"/>
    </row>
    <row r="2032" spans="1:13">
      <c r="A2032" s="137" t="n">
        <v>1</v>
      </c>
      <c r="B2032" s="100" t="s">
        <v>525</v>
      </c>
      <c r="C2032" s="137">
        <f>COUNTIFS(Severity,$B2032,AssignedDate,"&gt;="&amp;$C$1,AssignedDate,"&lt;="&amp;$F$1)</f>
        <v/>
      </c>
      <c r="D2032" s="137">
        <f>COUNTIFS(Severity,$B2032,Status,"&lt;&gt;Suspend",Status,"&lt;&gt;Assigned",Status,"&lt;&gt;Open",Status,"&lt;&gt;Hold",ResolvedDate,"&gt;="&amp;$C$1,ResolvedDate,"&lt;="&amp;$F$1)</f>
        <v/>
      </c>
      <c r="E2032" s="137">
        <f>COUNTIFS(Severity,$B2032,SLA_Breach,"&lt;&gt;Yes",Status,"&lt;&gt;Suspend",Status,"&lt;&gt;Assigned",Status,"&lt;&gt;Open",Status,"&lt;&gt;Hold&gt;",ResolvedDate,"&gt;="&amp;$C$1,ResolvedDate,"&lt;="&amp;$F$1)</f>
        <v/>
      </c>
      <c r="F2032" s="137">
        <f>COUNTIFS(Severity,$B2032,SLA_Breach,"Yes",Status,"&lt;&gt;Suspend",Status,"&lt;&gt;Assigned",Status,"&lt;&gt;Open",Status,"&lt;&gt;Hold&gt;",ResolvedDate,"&gt;="&amp;$C$1,ResolvedDate,"&lt;="&amp;$F$1)</f>
        <v/>
      </c>
      <c r="G2032" s="137">
        <f>COUNTIFS(Severity,$B2032,AssignedDate,"&gt;=01/01/2017 12:00:00 AM",AssignedDate,"&lt;="&amp;$F$1)</f>
        <v/>
      </c>
      <c r="H2032" s="177" t="n"/>
      <c r="L2032" s="57" t="n">
        <v>0</v>
      </c>
      <c r="M2032" s="57" t="n"/>
    </row>
    <row r="2033" spans="1:13">
      <c r="A2033" s="137" t="n">
        <v>1</v>
      </c>
      <c r="B2033" s="100" t="s">
        <v>525</v>
      </c>
      <c r="C2033" s="137">
        <f>COUNTIFS(Severity,$B2033,AssignedDate,"&gt;="&amp;$C$1,AssignedDate,"&lt;="&amp;$F$1)</f>
        <v/>
      </c>
      <c r="D2033" s="137">
        <f>COUNTIFS(Severity,$B2033,Status,"&lt;&gt;Suspend",Status,"&lt;&gt;Assigned",Status,"&lt;&gt;Open",Status,"&lt;&gt;Hold",ResolvedDate,"&gt;="&amp;$C$1,ResolvedDate,"&lt;="&amp;$F$1)</f>
        <v/>
      </c>
      <c r="E2033" s="137">
        <f>COUNTIFS(Severity,$B2033,SLA_Breach,"&lt;&gt;Yes",Status,"&lt;&gt;Suspend",Status,"&lt;&gt;Assigned",Status,"&lt;&gt;Open",Status,"&lt;&gt;Hold&gt;",ResolvedDate,"&gt;="&amp;$C$1,ResolvedDate,"&lt;="&amp;$F$1)</f>
        <v/>
      </c>
      <c r="F2033" s="137">
        <f>COUNTIFS(Severity,$B2033,SLA_Breach,"Yes",Status,"&lt;&gt;Suspend",Status,"&lt;&gt;Assigned",Status,"&lt;&gt;Open",Status,"&lt;&gt;Hold&gt;",ResolvedDate,"&gt;="&amp;$C$1,ResolvedDate,"&lt;="&amp;$F$1)</f>
        <v/>
      </c>
      <c r="G2033" s="137">
        <f>COUNTIFS(Severity,$B2033,AssignedDate,"&gt;=01/01/2017 12:00:00 AM",AssignedDate,"&lt;="&amp;$F$1)</f>
        <v/>
      </c>
      <c r="H2033" s="177" t="n"/>
      <c r="L2033" s="57" t="n">
        <v>0</v>
      </c>
      <c r="M2033" s="57" t="n"/>
    </row>
    <row r="2034" spans="1:13">
      <c r="A2034" s="137" t="n">
        <v>1</v>
      </c>
      <c r="B2034" s="100" t="s">
        <v>525</v>
      </c>
      <c r="C2034" s="137">
        <f>COUNTIFS(Severity,$B2034,AssignedDate,"&gt;="&amp;$C$1,AssignedDate,"&lt;="&amp;$F$1)</f>
        <v/>
      </c>
      <c r="D2034" s="137">
        <f>COUNTIFS(Severity,$B2034,Status,"&lt;&gt;Suspend",Status,"&lt;&gt;Assigned",Status,"&lt;&gt;Open",Status,"&lt;&gt;Hold",ResolvedDate,"&gt;="&amp;$C$1,ResolvedDate,"&lt;="&amp;$F$1)</f>
        <v/>
      </c>
      <c r="E2034" s="137">
        <f>COUNTIFS(Severity,$B2034,SLA_Breach,"&lt;&gt;Yes",Status,"&lt;&gt;Suspend",Status,"&lt;&gt;Assigned",Status,"&lt;&gt;Open",Status,"&lt;&gt;Hold&gt;",ResolvedDate,"&gt;="&amp;$C$1,ResolvedDate,"&lt;="&amp;$F$1)</f>
        <v/>
      </c>
      <c r="F2034" s="137">
        <f>COUNTIFS(Severity,$B2034,SLA_Breach,"Yes",Status,"&lt;&gt;Suspend",Status,"&lt;&gt;Assigned",Status,"&lt;&gt;Open",Status,"&lt;&gt;Hold&gt;",ResolvedDate,"&gt;="&amp;$C$1,ResolvedDate,"&lt;="&amp;$F$1)</f>
        <v/>
      </c>
      <c r="G2034" s="137">
        <f>COUNTIFS(Severity,$B2034,AssignedDate,"&gt;=01/01/2017 12:00:00 AM",AssignedDate,"&lt;="&amp;$F$1)</f>
        <v/>
      </c>
      <c r="H2034" s="177" t="n"/>
      <c r="L2034" s="57" t="n">
        <v>0</v>
      </c>
      <c r="M2034" s="57" t="n"/>
    </row>
    <row r="2035" spans="1:13">
      <c r="A2035" s="137" t="n">
        <v>1</v>
      </c>
      <c r="B2035" s="100" t="s">
        <v>525</v>
      </c>
      <c r="C2035" s="137">
        <f>COUNTIFS(Severity,$B2035,AssignedDate,"&gt;="&amp;$C$1,AssignedDate,"&lt;="&amp;$F$1)</f>
        <v/>
      </c>
      <c r="D2035" s="137">
        <f>COUNTIFS(Severity,$B2035,Status,"&lt;&gt;Suspend",Status,"&lt;&gt;Assigned",Status,"&lt;&gt;Open",Status,"&lt;&gt;Hold",ResolvedDate,"&gt;="&amp;$C$1,ResolvedDate,"&lt;="&amp;$F$1)</f>
        <v/>
      </c>
      <c r="E2035" s="137">
        <f>COUNTIFS(Severity,$B2035,SLA_Breach,"&lt;&gt;Yes",Status,"&lt;&gt;Suspend",Status,"&lt;&gt;Assigned",Status,"&lt;&gt;Open",Status,"&lt;&gt;Hold&gt;",ResolvedDate,"&gt;="&amp;$C$1,ResolvedDate,"&lt;="&amp;$F$1)</f>
        <v/>
      </c>
      <c r="F2035" s="137">
        <f>COUNTIFS(Severity,$B2035,SLA_Breach,"Yes",Status,"&lt;&gt;Suspend",Status,"&lt;&gt;Assigned",Status,"&lt;&gt;Open",Status,"&lt;&gt;Hold&gt;",ResolvedDate,"&gt;="&amp;$C$1,ResolvedDate,"&lt;="&amp;$F$1)</f>
        <v/>
      </c>
      <c r="G2035" s="137">
        <f>COUNTIFS(Severity,$B2035,AssignedDate,"&gt;=01/01/2017 12:00:00 AM",AssignedDate,"&lt;="&amp;$F$1)</f>
        <v/>
      </c>
      <c r="H2035" s="177" t="n"/>
      <c r="L2035" s="57" t="n">
        <v>0</v>
      </c>
      <c r="M2035" s="57" t="n"/>
    </row>
    <row r="2036" spans="1:13">
      <c r="A2036" s="137" t="n">
        <v>1</v>
      </c>
      <c r="B2036" s="100" t="s">
        <v>525</v>
      </c>
      <c r="C2036" s="137">
        <f>COUNTIFS(Severity,$B2036,AssignedDate,"&gt;="&amp;$C$1,AssignedDate,"&lt;="&amp;$F$1)</f>
        <v/>
      </c>
      <c r="D2036" s="137">
        <f>COUNTIFS(Severity,$B2036,Status,"&lt;&gt;Suspend",Status,"&lt;&gt;Assigned",Status,"&lt;&gt;Open",Status,"&lt;&gt;Hold",ResolvedDate,"&gt;="&amp;$C$1,ResolvedDate,"&lt;="&amp;$F$1)</f>
        <v/>
      </c>
      <c r="E2036" s="137">
        <f>COUNTIFS(Severity,$B2036,SLA_Breach,"&lt;&gt;Yes",Status,"&lt;&gt;Suspend",Status,"&lt;&gt;Assigned",Status,"&lt;&gt;Open",Status,"&lt;&gt;Hold&gt;",ResolvedDate,"&gt;="&amp;$C$1,ResolvedDate,"&lt;="&amp;$F$1)</f>
        <v/>
      </c>
      <c r="F2036" s="137">
        <f>COUNTIFS(Severity,$B2036,SLA_Breach,"Yes",Status,"&lt;&gt;Suspend",Status,"&lt;&gt;Assigned",Status,"&lt;&gt;Open",Status,"&lt;&gt;Hold&gt;",ResolvedDate,"&gt;="&amp;$C$1,ResolvedDate,"&lt;="&amp;$F$1)</f>
        <v/>
      </c>
      <c r="G2036" s="137">
        <f>COUNTIFS(Severity,$B2036,AssignedDate,"&gt;=01/01/2017 12:00:00 AM",AssignedDate,"&lt;="&amp;$F$1)</f>
        <v/>
      </c>
      <c r="H2036" s="177" t="n"/>
      <c r="L2036" s="57" t="n">
        <v>0</v>
      </c>
      <c r="M2036" s="57" t="n"/>
    </row>
    <row r="2037" spans="1:13">
      <c r="A2037" s="137" t="n">
        <v>1</v>
      </c>
      <c r="B2037" s="100" t="s">
        <v>525</v>
      </c>
      <c r="C2037" s="137">
        <f>COUNTIFS(Severity,$B2037,AssignedDate,"&gt;="&amp;$C$1,AssignedDate,"&lt;="&amp;$F$1)</f>
        <v/>
      </c>
      <c r="D2037" s="137">
        <f>COUNTIFS(Severity,$B2037,Status,"&lt;&gt;Suspend",Status,"&lt;&gt;Assigned",Status,"&lt;&gt;Open",Status,"&lt;&gt;Hold",ResolvedDate,"&gt;="&amp;$C$1,ResolvedDate,"&lt;="&amp;$F$1)</f>
        <v/>
      </c>
      <c r="E2037" s="137">
        <f>COUNTIFS(Severity,$B2037,SLA_Breach,"&lt;&gt;Yes",Status,"&lt;&gt;Suspend",Status,"&lt;&gt;Assigned",Status,"&lt;&gt;Open",Status,"&lt;&gt;Hold&gt;",ResolvedDate,"&gt;="&amp;$C$1,ResolvedDate,"&lt;="&amp;$F$1)</f>
        <v/>
      </c>
      <c r="F2037" s="137">
        <f>COUNTIFS(Severity,$B2037,SLA_Breach,"Yes",Status,"&lt;&gt;Suspend",Status,"&lt;&gt;Assigned",Status,"&lt;&gt;Open",Status,"&lt;&gt;Hold&gt;",ResolvedDate,"&gt;="&amp;$C$1,ResolvedDate,"&lt;="&amp;$F$1)</f>
        <v/>
      </c>
      <c r="G2037" s="137">
        <f>COUNTIFS(Severity,$B2037,AssignedDate,"&gt;=01/01/2017 12:00:00 AM",AssignedDate,"&lt;="&amp;$F$1)</f>
        <v/>
      </c>
      <c r="H2037" s="177" t="n"/>
      <c r="L2037" s="57" t="n">
        <v>0</v>
      </c>
      <c r="M2037" s="57" t="n"/>
    </row>
    <row r="2038" spans="1:13">
      <c r="A2038" s="137" t="n">
        <v>1</v>
      </c>
      <c r="B2038" s="100" t="s">
        <v>525</v>
      </c>
      <c r="C2038" s="137">
        <f>COUNTIFS(Severity,$B2038,AssignedDate,"&gt;="&amp;$C$1,AssignedDate,"&lt;="&amp;$F$1)</f>
        <v/>
      </c>
      <c r="D2038" s="137">
        <f>COUNTIFS(Severity,$B2038,Status,"&lt;&gt;Suspend",Status,"&lt;&gt;Assigned",Status,"&lt;&gt;Open",Status,"&lt;&gt;Hold",ResolvedDate,"&gt;="&amp;$C$1,ResolvedDate,"&lt;="&amp;$F$1)</f>
        <v/>
      </c>
      <c r="E2038" s="137">
        <f>COUNTIFS(Severity,$B2038,SLA_Breach,"&lt;&gt;Yes",Status,"&lt;&gt;Suspend",Status,"&lt;&gt;Assigned",Status,"&lt;&gt;Open",Status,"&lt;&gt;Hold&gt;",ResolvedDate,"&gt;="&amp;$C$1,ResolvedDate,"&lt;="&amp;$F$1)</f>
        <v/>
      </c>
      <c r="F2038" s="137">
        <f>COUNTIFS(Severity,$B2038,SLA_Breach,"Yes",Status,"&lt;&gt;Suspend",Status,"&lt;&gt;Assigned",Status,"&lt;&gt;Open",Status,"&lt;&gt;Hold&gt;",ResolvedDate,"&gt;="&amp;$C$1,ResolvedDate,"&lt;="&amp;$F$1)</f>
        <v/>
      </c>
      <c r="G2038" s="137">
        <f>COUNTIFS(Severity,$B2038,AssignedDate,"&gt;=01/01/2017 12:00:00 AM",AssignedDate,"&lt;="&amp;$F$1)</f>
        <v/>
      </c>
      <c r="H2038" s="177" t="n"/>
      <c r="L2038" s="57" t="n">
        <v>0</v>
      </c>
      <c r="M2038" s="57" t="n"/>
    </row>
    <row r="2039" spans="1:13">
      <c r="A2039" s="137" t="n">
        <v>1</v>
      </c>
      <c r="B2039" s="100" t="s">
        <v>525</v>
      </c>
      <c r="C2039" s="137">
        <f>COUNTIFS(Severity,$B2039,AssignedDate,"&gt;="&amp;$C$1,AssignedDate,"&lt;="&amp;$F$1)</f>
        <v/>
      </c>
      <c r="D2039" s="137">
        <f>COUNTIFS(Severity,$B2039,Status,"&lt;&gt;Suspend",Status,"&lt;&gt;Assigned",Status,"&lt;&gt;Open",Status,"&lt;&gt;Hold",ResolvedDate,"&gt;="&amp;$C$1,ResolvedDate,"&lt;="&amp;$F$1)</f>
        <v/>
      </c>
      <c r="E2039" s="137">
        <f>COUNTIFS(Severity,$B2039,SLA_Breach,"&lt;&gt;Yes",Status,"&lt;&gt;Suspend",Status,"&lt;&gt;Assigned",Status,"&lt;&gt;Open",Status,"&lt;&gt;Hold&gt;",ResolvedDate,"&gt;="&amp;$C$1,ResolvedDate,"&lt;="&amp;$F$1)</f>
        <v/>
      </c>
      <c r="F2039" s="137">
        <f>COUNTIFS(Severity,$B2039,SLA_Breach,"Yes",Status,"&lt;&gt;Suspend",Status,"&lt;&gt;Assigned",Status,"&lt;&gt;Open",Status,"&lt;&gt;Hold&gt;",ResolvedDate,"&gt;="&amp;$C$1,ResolvedDate,"&lt;="&amp;$F$1)</f>
        <v/>
      </c>
      <c r="G2039" s="137">
        <f>COUNTIFS(Severity,$B2039,AssignedDate,"&gt;=01/01/2017 12:00:00 AM",AssignedDate,"&lt;="&amp;$F$1)</f>
        <v/>
      </c>
      <c r="H2039" s="177" t="n"/>
      <c r="L2039" s="57" t="n">
        <v>0</v>
      </c>
      <c r="M2039" s="57" t="n"/>
    </row>
    <row r="2040" spans="1:13">
      <c r="A2040" s="137" t="n">
        <v>1</v>
      </c>
      <c r="B2040" s="100" t="s">
        <v>525</v>
      </c>
      <c r="C2040" s="137">
        <f>COUNTIFS(Severity,$B2040,AssignedDate,"&gt;="&amp;$C$1,AssignedDate,"&lt;="&amp;$F$1)</f>
        <v/>
      </c>
      <c r="D2040" s="137">
        <f>COUNTIFS(Severity,$B2040,Status,"&lt;&gt;Suspend",Status,"&lt;&gt;Assigned",Status,"&lt;&gt;Open",Status,"&lt;&gt;Hold",ResolvedDate,"&gt;="&amp;$C$1,ResolvedDate,"&lt;="&amp;$F$1)</f>
        <v/>
      </c>
      <c r="E2040" s="137">
        <f>COUNTIFS(Severity,$B2040,SLA_Breach,"&lt;&gt;Yes",Status,"&lt;&gt;Suspend",Status,"&lt;&gt;Assigned",Status,"&lt;&gt;Open",Status,"&lt;&gt;Hold&gt;",ResolvedDate,"&gt;="&amp;$C$1,ResolvedDate,"&lt;="&amp;$F$1)</f>
        <v/>
      </c>
      <c r="F2040" s="137">
        <f>COUNTIFS(Severity,$B2040,SLA_Breach,"Yes",Status,"&lt;&gt;Suspend",Status,"&lt;&gt;Assigned",Status,"&lt;&gt;Open",Status,"&lt;&gt;Hold&gt;",ResolvedDate,"&gt;="&amp;$C$1,ResolvedDate,"&lt;="&amp;$F$1)</f>
        <v/>
      </c>
      <c r="G2040" s="137">
        <f>COUNTIFS(Severity,$B2040,AssignedDate,"&gt;=01/01/2017 12:00:00 AM",AssignedDate,"&lt;="&amp;$F$1)</f>
        <v/>
      </c>
      <c r="H2040" s="177" t="n"/>
      <c r="L2040" s="57" t="n">
        <v>0</v>
      </c>
      <c r="M2040" s="57" t="n"/>
    </row>
    <row r="2041" spans="1:13">
      <c r="A2041" s="137" t="n">
        <v>1</v>
      </c>
      <c r="B2041" s="100" t="s">
        <v>525</v>
      </c>
      <c r="C2041" s="137">
        <f>COUNTIFS(Severity,$B2041,AssignedDate,"&gt;="&amp;$C$1,AssignedDate,"&lt;="&amp;$F$1)</f>
        <v/>
      </c>
      <c r="D2041" s="137">
        <f>COUNTIFS(Severity,$B2041,Status,"&lt;&gt;Suspend",Status,"&lt;&gt;Assigned",Status,"&lt;&gt;Open",Status,"&lt;&gt;Hold",ResolvedDate,"&gt;="&amp;$C$1,ResolvedDate,"&lt;="&amp;$F$1)</f>
        <v/>
      </c>
      <c r="E2041" s="137">
        <f>COUNTIFS(Severity,$B2041,SLA_Breach,"&lt;&gt;Yes",Status,"&lt;&gt;Suspend",Status,"&lt;&gt;Assigned",Status,"&lt;&gt;Open",Status,"&lt;&gt;Hold&gt;",ResolvedDate,"&gt;="&amp;$C$1,ResolvedDate,"&lt;="&amp;$F$1)</f>
        <v/>
      </c>
      <c r="F2041" s="137">
        <f>COUNTIFS(Severity,$B2041,SLA_Breach,"Yes",Status,"&lt;&gt;Suspend",Status,"&lt;&gt;Assigned",Status,"&lt;&gt;Open",Status,"&lt;&gt;Hold&gt;",ResolvedDate,"&gt;="&amp;$C$1,ResolvedDate,"&lt;="&amp;$F$1)</f>
        <v/>
      </c>
      <c r="G2041" s="137">
        <f>COUNTIFS(Severity,$B2041,AssignedDate,"&gt;=01/01/2017 12:00:00 AM",AssignedDate,"&lt;="&amp;$F$1)</f>
        <v/>
      </c>
      <c r="H2041" s="177" t="n"/>
      <c r="L2041" s="57" t="n">
        <v>0</v>
      </c>
      <c r="M2041" s="57" t="n"/>
    </row>
    <row r="2042" spans="1:13">
      <c r="A2042" s="137" t="n">
        <v>1</v>
      </c>
      <c r="B2042" s="100" t="s">
        <v>525</v>
      </c>
      <c r="C2042" s="137">
        <f>COUNTIFS(Severity,$B2042,AssignedDate,"&gt;="&amp;$C$1,AssignedDate,"&lt;="&amp;$F$1)</f>
        <v/>
      </c>
      <c r="D2042" s="137">
        <f>COUNTIFS(Severity,$B2042,Status,"&lt;&gt;Suspend",Status,"&lt;&gt;Assigned",Status,"&lt;&gt;Open",Status,"&lt;&gt;Hold",ResolvedDate,"&gt;="&amp;$C$1,ResolvedDate,"&lt;="&amp;$F$1)</f>
        <v/>
      </c>
      <c r="E2042" s="137">
        <f>COUNTIFS(Severity,$B2042,SLA_Breach,"&lt;&gt;Yes",Status,"&lt;&gt;Suspend",Status,"&lt;&gt;Assigned",Status,"&lt;&gt;Open",Status,"&lt;&gt;Hold&gt;",ResolvedDate,"&gt;="&amp;$C$1,ResolvedDate,"&lt;="&amp;$F$1)</f>
        <v/>
      </c>
      <c r="F2042" s="137">
        <f>COUNTIFS(Severity,$B2042,SLA_Breach,"Yes",Status,"&lt;&gt;Suspend",Status,"&lt;&gt;Assigned",Status,"&lt;&gt;Open",Status,"&lt;&gt;Hold&gt;",ResolvedDate,"&gt;="&amp;$C$1,ResolvedDate,"&lt;="&amp;$F$1)</f>
        <v/>
      </c>
      <c r="G2042" s="137">
        <f>COUNTIFS(Severity,$B2042,AssignedDate,"&gt;=01/01/2017 12:00:00 AM",AssignedDate,"&lt;="&amp;$F$1)</f>
        <v/>
      </c>
      <c r="H2042" s="177" t="n"/>
      <c r="L2042" s="57" t="n">
        <v>0</v>
      </c>
      <c r="M2042" s="57" t="n"/>
    </row>
    <row r="2043" spans="1:13">
      <c r="A2043" s="137" t="n">
        <v>1</v>
      </c>
      <c r="B2043" s="100" t="s">
        <v>525</v>
      </c>
      <c r="C2043" s="137">
        <f>COUNTIFS(Severity,$B2043,AssignedDate,"&gt;="&amp;$C$1,AssignedDate,"&lt;="&amp;$F$1)</f>
        <v/>
      </c>
      <c r="D2043" s="137">
        <f>COUNTIFS(Severity,$B2043,Status,"&lt;&gt;Suspend",Status,"&lt;&gt;Assigned",Status,"&lt;&gt;Open",Status,"&lt;&gt;Hold",ResolvedDate,"&gt;="&amp;$C$1,ResolvedDate,"&lt;="&amp;$F$1)</f>
        <v/>
      </c>
      <c r="E2043" s="137">
        <f>COUNTIFS(Severity,$B2043,SLA_Breach,"&lt;&gt;Yes",Status,"&lt;&gt;Suspend",Status,"&lt;&gt;Assigned",Status,"&lt;&gt;Open",Status,"&lt;&gt;Hold&gt;",ResolvedDate,"&gt;="&amp;$C$1,ResolvedDate,"&lt;="&amp;$F$1)</f>
        <v/>
      </c>
      <c r="F2043" s="137">
        <f>COUNTIFS(Severity,$B2043,SLA_Breach,"Yes",Status,"&lt;&gt;Suspend",Status,"&lt;&gt;Assigned",Status,"&lt;&gt;Open",Status,"&lt;&gt;Hold&gt;",ResolvedDate,"&gt;="&amp;$C$1,ResolvedDate,"&lt;="&amp;$F$1)</f>
        <v/>
      </c>
      <c r="G2043" s="137">
        <f>COUNTIFS(Severity,$B2043,AssignedDate,"&gt;=01/01/2017 12:00:00 AM",AssignedDate,"&lt;="&amp;$F$1)</f>
        <v/>
      </c>
      <c r="H2043" s="177" t="n"/>
      <c r="L2043" s="57" t="n">
        <v>0</v>
      </c>
      <c r="M2043" s="57" t="n"/>
    </row>
    <row r="2044" spans="1:13">
      <c r="A2044" s="137" t="n">
        <v>1</v>
      </c>
      <c r="B2044" s="100" t="s">
        <v>525</v>
      </c>
      <c r="C2044" s="137">
        <f>COUNTIFS(Severity,$B2044,AssignedDate,"&gt;="&amp;$C$1,AssignedDate,"&lt;="&amp;$F$1)</f>
        <v/>
      </c>
      <c r="D2044" s="137">
        <f>COUNTIFS(Severity,$B2044,Status,"&lt;&gt;Suspend",Status,"&lt;&gt;Assigned",Status,"&lt;&gt;Open",Status,"&lt;&gt;Hold",ResolvedDate,"&gt;="&amp;$C$1,ResolvedDate,"&lt;="&amp;$F$1)</f>
        <v/>
      </c>
      <c r="E2044" s="137">
        <f>COUNTIFS(Severity,$B2044,SLA_Breach,"&lt;&gt;Yes",Status,"&lt;&gt;Suspend",Status,"&lt;&gt;Assigned",Status,"&lt;&gt;Open",Status,"&lt;&gt;Hold&gt;",ResolvedDate,"&gt;="&amp;$C$1,ResolvedDate,"&lt;="&amp;$F$1)</f>
        <v/>
      </c>
      <c r="F2044" s="137">
        <f>COUNTIFS(Severity,$B2044,SLA_Breach,"Yes",Status,"&lt;&gt;Suspend",Status,"&lt;&gt;Assigned",Status,"&lt;&gt;Open",Status,"&lt;&gt;Hold&gt;",ResolvedDate,"&gt;="&amp;$C$1,ResolvedDate,"&lt;="&amp;$F$1)</f>
        <v/>
      </c>
      <c r="G2044" s="137">
        <f>COUNTIFS(Severity,$B2044,AssignedDate,"&gt;=01/01/2017 12:00:00 AM",AssignedDate,"&lt;="&amp;$F$1)</f>
        <v/>
      </c>
      <c r="H2044" s="177" t="n"/>
      <c r="L2044" s="57" t="n">
        <v>0</v>
      </c>
      <c r="M2044" s="57" t="n"/>
    </row>
    <row r="2045" spans="1:13">
      <c r="A2045" s="137" t="n">
        <v>1</v>
      </c>
      <c r="B2045" s="100" t="s">
        <v>525</v>
      </c>
      <c r="C2045" s="137">
        <f>COUNTIFS(Severity,$B2045,AssignedDate,"&gt;="&amp;$C$1,AssignedDate,"&lt;="&amp;$F$1)</f>
        <v/>
      </c>
      <c r="D2045" s="137">
        <f>COUNTIFS(Severity,$B2045,Status,"&lt;&gt;Suspend",Status,"&lt;&gt;Assigned",Status,"&lt;&gt;Open",Status,"&lt;&gt;Hold",ResolvedDate,"&gt;="&amp;$C$1,ResolvedDate,"&lt;="&amp;$F$1)</f>
        <v/>
      </c>
      <c r="E2045" s="137">
        <f>COUNTIFS(Severity,$B2045,SLA_Breach,"&lt;&gt;Yes",Status,"&lt;&gt;Suspend",Status,"&lt;&gt;Assigned",Status,"&lt;&gt;Open",Status,"&lt;&gt;Hold&gt;",ResolvedDate,"&gt;="&amp;$C$1,ResolvedDate,"&lt;="&amp;$F$1)</f>
        <v/>
      </c>
      <c r="F2045" s="137">
        <f>COUNTIFS(Severity,$B2045,SLA_Breach,"Yes",Status,"&lt;&gt;Suspend",Status,"&lt;&gt;Assigned",Status,"&lt;&gt;Open",Status,"&lt;&gt;Hold&gt;",ResolvedDate,"&gt;="&amp;$C$1,ResolvedDate,"&lt;="&amp;$F$1)</f>
        <v/>
      </c>
      <c r="G2045" s="137">
        <f>COUNTIFS(Severity,$B2045,AssignedDate,"&gt;=01/01/2017 12:00:00 AM",AssignedDate,"&lt;="&amp;$F$1)</f>
        <v/>
      </c>
      <c r="H2045" s="177" t="n"/>
      <c r="L2045" s="57" t="n">
        <v>0</v>
      </c>
      <c r="M2045" s="57" t="n"/>
    </row>
    <row r="2046" spans="1:13">
      <c r="A2046" s="137" t="n">
        <v>1</v>
      </c>
      <c r="B2046" s="100" t="s">
        <v>525</v>
      </c>
      <c r="C2046" s="137">
        <f>COUNTIFS(Severity,$B2046,AssignedDate,"&gt;="&amp;$C$1,AssignedDate,"&lt;="&amp;$F$1)</f>
        <v/>
      </c>
      <c r="D2046" s="137">
        <f>COUNTIFS(Severity,$B2046,Status,"&lt;&gt;Suspend",Status,"&lt;&gt;Assigned",Status,"&lt;&gt;Open",Status,"&lt;&gt;Hold",ResolvedDate,"&gt;="&amp;$C$1,ResolvedDate,"&lt;="&amp;$F$1)</f>
        <v/>
      </c>
      <c r="E2046" s="137">
        <f>COUNTIFS(Severity,$B2046,SLA_Breach,"&lt;&gt;Yes",Status,"&lt;&gt;Suspend",Status,"&lt;&gt;Assigned",Status,"&lt;&gt;Open",Status,"&lt;&gt;Hold&gt;",ResolvedDate,"&gt;="&amp;$C$1,ResolvedDate,"&lt;="&amp;$F$1)</f>
        <v/>
      </c>
      <c r="F2046" s="137">
        <f>COUNTIFS(Severity,$B2046,SLA_Breach,"Yes",Status,"&lt;&gt;Suspend",Status,"&lt;&gt;Assigned",Status,"&lt;&gt;Open",Status,"&lt;&gt;Hold&gt;",ResolvedDate,"&gt;="&amp;$C$1,ResolvedDate,"&lt;="&amp;$F$1)</f>
        <v/>
      </c>
      <c r="G2046" s="137">
        <f>COUNTIFS(Severity,$B2046,AssignedDate,"&gt;=01/01/2017 12:00:00 AM",AssignedDate,"&lt;="&amp;$F$1)</f>
        <v/>
      </c>
      <c r="H2046" s="177" t="n"/>
      <c r="L2046" s="57" t="n">
        <v>0</v>
      </c>
      <c r="M2046" s="57" t="n"/>
    </row>
    <row r="2047" spans="1:13">
      <c r="A2047" s="137" t="n">
        <v>1</v>
      </c>
      <c r="B2047" s="100" t="s">
        <v>525</v>
      </c>
      <c r="C2047" s="137">
        <f>COUNTIFS(Severity,$B2047,AssignedDate,"&gt;="&amp;$C$1,AssignedDate,"&lt;="&amp;$F$1)</f>
        <v/>
      </c>
      <c r="D2047" s="137">
        <f>COUNTIFS(Severity,$B2047,Status,"&lt;&gt;Suspend",Status,"&lt;&gt;Assigned",Status,"&lt;&gt;Open",Status,"&lt;&gt;Hold",ResolvedDate,"&gt;="&amp;$C$1,ResolvedDate,"&lt;="&amp;$F$1)</f>
        <v/>
      </c>
      <c r="E2047" s="137">
        <f>COUNTIFS(Severity,$B2047,SLA_Breach,"&lt;&gt;Yes",Status,"&lt;&gt;Suspend",Status,"&lt;&gt;Assigned",Status,"&lt;&gt;Open",Status,"&lt;&gt;Hold&gt;",ResolvedDate,"&gt;="&amp;$C$1,ResolvedDate,"&lt;="&amp;$F$1)</f>
        <v/>
      </c>
      <c r="F2047" s="137">
        <f>COUNTIFS(Severity,$B2047,SLA_Breach,"Yes",Status,"&lt;&gt;Suspend",Status,"&lt;&gt;Assigned",Status,"&lt;&gt;Open",Status,"&lt;&gt;Hold&gt;",ResolvedDate,"&gt;="&amp;$C$1,ResolvedDate,"&lt;="&amp;$F$1)</f>
        <v/>
      </c>
      <c r="G2047" s="137">
        <f>COUNTIFS(Severity,$B2047,AssignedDate,"&gt;=01/01/2017 12:00:00 AM",AssignedDate,"&lt;="&amp;$F$1)</f>
        <v/>
      </c>
      <c r="H2047" s="177" t="n"/>
      <c r="L2047" s="57" t="n">
        <v>0</v>
      </c>
      <c r="M2047" s="57" t="n"/>
    </row>
    <row r="2048" spans="1:13">
      <c r="A2048" s="137" t="n">
        <v>1</v>
      </c>
      <c r="B2048" s="100" t="s">
        <v>525</v>
      </c>
      <c r="C2048" s="137">
        <f>COUNTIFS(Severity,$B2048,AssignedDate,"&gt;="&amp;$C$1,AssignedDate,"&lt;="&amp;$F$1)</f>
        <v/>
      </c>
      <c r="D2048" s="137">
        <f>COUNTIFS(Severity,$B2048,Status,"&lt;&gt;Suspend",Status,"&lt;&gt;Assigned",Status,"&lt;&gt;Open",Status,"&lt;&gt;Hold",ResolvedDate,"&gt;="&amp;$C$1,ResolvedDate,"&lt;="&amp;$F$1)</f>
        <v/>
      </c>
      <c r="E2048" s="137">
        <f>COUNTIFS(Severity,$B2048,SLA_Breach,"&lt;&gt;Yes",Status,"&lt;&gt;Suspend",Status,"&lt;&gt;Assigned",Status,"&lt;&gt;Open",Status,"&lt;&gt;Hold&gt;",ResolvedDate,"&gt;="&amp;$C$1,ResolvedDate,"&lt;="&amp;$F$1)</f>
        <v/>
      </c>
      <c r="F2048" s="137">
        <f>COUNTIFS(Severity,$B2048,SLA_Breach,"Yes",Status,"&lt;&gt;Suspend",Status,"&lt;&gt;Assigned",Status,"&lt;&gt;Open",Status,"&lt;&gt;Hold&gt;",ResolvedDate,"&gt;="&amp;$C$1,ResolvedDate,"&lt;="&amp;$F$1)</f>
        <v/>
      </c>
      <c r="G2048" s="137">
        <f>COUNTIFS(Severity,$B2048,AssignedDate,"&gt;=01/01/2017 12:00:00 AM",AssignedDate,"&lt;="&amp;$F$1)</f>
        <v/>
      </c>
      <c r="H2048" s="177" t="n"/>
      <c r="L2048" s="57" t="n">
        <v>0</v>
      </c>
      <c r="M2048" s="57" t="n"/>
    </row>
    <row r="2049" spans="1:13">
      <c r="A2049" s="137" t="n">
        <v>1</v>
      </c>
      <c r="B2049" s="100" t="s">
        <v>525</v>
      </c>
      <c r="C2049" s="137">
        <f>COUNTIFS(Severity,$B2049,AssignedDate,"&gt;="&amp;$C$1,AssignedDate,"&lt;="&amp;$F$1)</f>
        <v/>
      </c>
      <c r="D2049" s="137">
        <f>COUNTIFS(Severity,$B2049,Status,"&lt;&gt;Suspend",Status,"&lt;&gt;Assigned",Status,"&lt;&gt;Open",Status,"&lt;&gt;Hold",ResolvedDate,"&gt;="&amp;$C$1,ResolvedDate,"&lt;="&amp;$F$1)</f>
        <v/>
      </c>
      <c r="E2049" s="137">
        <f>COUNTIFS(Severity,$B2049,SLA_Breach,"&lt;&gt;Yes",Status,"&lt;&gt;Suspend",Status,"&lt;&gt;Assigned",Status,"&lt;&gt;Open",Status,"&lt;&gt;Hold&gt;",ResolvedDate,"&gt;="&amp;$C$1,ResolvedDate,"&lt;="&amp;$F$1)</f>
        <v/>
      </c>
      <c r="F2049" s="137">
        <f>COUNTIFS(Severity,$B2049,SLA_Breach,"Yes",Status,"&lt;&gt;Suspend",Status,"&lt;&gt;Assigned",Status,"&lt;&gt;Open",Status,"&lt;&gt;Hold&gt;",ResolvedDate,"&gt;="&amp;$C$1,ResolvedDate,"&lt;="&amp;$F$1)</f>
        <v/>
      </c>
      <c r="G2049" s="137">
        <f>COUNTIFS(Severity,$B2049,AssignedDate,"&gt;=01/01/2017 12:00:00 AM",AssignedDate,"&lt;="&amp;$F$1)</f>
        <v/>
      </c>
      <c r="H2049" s="177" t="n"/>
      <c r="L2049" s="57" t="n">
        <v>0</v>
      </c>
      <c r="M2049" s="57" t="n"/>
    </row>
    <row r="2050" spans="1:13">
      <c r="A2050" s="137" t="n">
        <v>1</v>
      </c>
      <c r="B2050" s="100" t="s">
        <v>525</v>
      </c>
      <c r="C2050" s="137">
        <f>COUNTIFS(Severity,$B2050,AssignedDate,"&gt;="&amp;$C$1,AssignedDate,"&lt;="&amp;$F$1)</f>
        <v/>
      </c>
      <c r="D2050" s="137">
        <f>COUNTIFS(Severity,$B2050,Status,"&lt;&gt;Suspend",Status,"&lt;&gt;Assigned",Status,"&lt;&gt;Open",Status,"&lt;&gt;Hold",ResolvedDate,"&gt;="&amp;$C$1,ResolvedDate,"&lt;="&amp;$F$1)</f>
        <v/>
      </c>
      <c r="E2050" s="137">
        <f>COUNTIFS(Severity,$B2050,SLA_Breach,"&lt;&gt;Yes",Status,"&lt;&gt;Suspend",Status,"&lt;&gt;Assigned",Status,"&lt;&gt;Open",Status,"&lt;&gt;Hold&gt;",ResolvedDate,"&gt;="&amp;$C$1,ResolvedDate,"&lt;="&amp;$F$1)</f>
        <v/>
      </c>
      <c r="F2050" s="137">
        <f>COUNTIFS(Severity,$B2050,SLA_Breach,"Yes",Status,"&lt;&gt;Suspend",Status,"&lt;&gt;Assigned",Status,"&lt;&gt;Open",Status,"&lt;&gt;Hold&gt;",ResolvedDate,"&gt;="&amp;$C$1,ResolvedDate,"&lt;="&amp;$F$1)</f>
        <v/>
      </c>
      <c r="G2050" s="137">
        <f>COUNTIFS(Severity,$B2050,AssignedDate,"&gt;=01/01/2017 12:00:00 AM",AssignedDate,"&lt;="&amp;$F$1)</f>
        <v/>
      </c>
      <c r="H2050" s="177" t="n"/>
      <c r="L2050" s="57" t="n">
        <v>0</v>
      </c>
      <c r="M2050" s="57" t="n"/>
    </row>
    <row r="2051" spans="1:13">
      <c r="A2051" s="137" t="n">
        <v>1</v>
      </c>
      <c r="B2051" s="100" t="s">
        <v>525</v>
      </c>
      <c r="C2051" s="137">
        <f>COUNTIFS(Severity,$B2051,AssignedDate,"&gt;="&amp;$C$1,AssignedDate,"&lt;="&amp;$F$1)</f>
        <v/>
      </c>
      <c r="D2051" s="137">
        <f>COUNTIFS(Severity,$B2051,Status,"&lt;&gt;Suspend",Status,"&lt;&gt;Assigned",Status,"&lt;&gt;Open",Status,"&lt;&gt;Hold",ResolvedDate,"&gt;="&amp;$C$1,ResolvedDate,"&lt;="&amp;$F$1)</f>
        <v/>
      </c>
      <c r="E2051" s="137">
        <f>COUNTIFS(Severity,$B2051,SLA_Breach,"&lt;&gt;Yes",Status,"&lt;&gt;Suspend",Status,"&lt;&gt;Assigned",Status,"&lt;&gt;Open",Status,"&lt;&gt;Hold&gt;",ResolvedDate,"&gt;="&amp;$C$1,ResolvedDate,"&lt;="&amp;$F$1)</f>
        <v/>
      </c>
      <c r="F2051" s="137">
        <f>COUNTIFS(Severity,$B2051,SLA_Breach,"Yes",Status,"&lt;&gt;Suspend",Status,"&lt;&gt;Assigned",Status,"&lt;&gt;Open",Status,"&lt;&gt;Hold&gt;",ResolvedDate,"&gt;="&amp;$C$1,ResolvedDate,"&lt;="&amp;$F$1)</f>
        <v/>
      </c>
      <c r="G2051" s="137">
        <f>COUNTIFS(Severity,$B2051,AssignedDate,"&gt;=01/01/2017 12:00:00 AM",AssignedDate,"&lt;="&amp;$F$1)</f>
        <v/>
      </c>
      <c r="H2051" s="177" t="n"/>
      <c r="L2051" s="57" t="n">
        <v>0</v>
      </c>
      <c r="M2051" s="57" t="n"/>
    </row>
    <row r="2052" spans="1:13">
      <c r="A2052" s="137" t="n">
        <v>1</v>
      </c>
      <c r="B2052" s="100" t="s">
        <v>525</v>
      </c>
      <c r="C2052" s="137">
        <f>COUNTIFS(Severity,$B2052,AssignedDate,"&gt;="&amp;$C$1,AssignedDate,"&lt;="&amp;$F$1)</f>
        <v/>
      </c>
      <c r="D2052" s="137">
        <f>COUNTIFS(Severity,$B2052,Status,"&lt;&gt;Suspend",Status,"&lt;&gt;Assigned",Status,"&lt;&gt;Open",Status,"&lt;&gt;Hold",ResolvedDate,"&gt;="&amp;$C$1,ResolvedDate,"&lt;="&amp;$F$1)</f>
        <v/>
      </c>
      <c r="E2052" s="137">
        <f>COUNTIFS(Severity,$B2052,SLA_Breach,"&lt;&gt;Yes",Status,"&lt;&gt;Suspend",Status,"&lt;&gt;Assigned",Status,"&lt;&gt;Open",Status,"&lt;&gt;Hold&gt;",ResolvedDate,"&gt;="&amp;$C$1,ResolvedDate,"&lt;="&amp;$F$1)</f>
        <v/>
      </c>
      <c r="F2052" s="137">
        <f>COUNTIFS(Severity,$B2052,SLA_Breach,"Yes",Status,"&lt;&gt;Suspend",Status,"&lt;&gt;Assigned",Status,"&lt;&gt;Open",Status,"&lt;&gt;Hold&gt;",ResolvedDate,"&gt;="&amp;$C$1,ResolvedDate,"&lt;="&amp;$F$1)</f>
        <v/>
      </c>
      <c r="G2052" s="137">
        <f>COUNTIFS(Severity,$B2052,AssignedDate,"&gt;=01/01/2017 12:00:00 AM",AssignedDate,"&lt;="&amp;$F$1)</f>
        <v/>
      </c>
      <c r="H2052" s="177" t="n"/>
      <c r="L2052" s="57" t="n">
        <v>0</v>
      </c>
      <c r="M2052" s="57" t="n"/>
    </row>
    <row r="2053" spans="1:13">
      <c r="A2053" s="137" t="n">
        <v>1</v>
      </c>
      <c r="B2053" s="100" t="s">
        <v>525</v>
      </c>
      <c r="C2053" s="137">
        <f>COUNTIFS(Severity,$B2053,AssignedDate,"&gt;="&amp;$C$1,AssignedDate,"&lt;="&amp;$F$1)</f>
        <v/>
      </c>
      <c r="D2053" s="137">
        <f>COUNTIFS(Severity,$B2053,Status,"&lt;&gt;Suspend",Status,"&lt;&gt;Assigned",Status,"&lt;&gt;Open",Status,"&lt;&gt;Hold",ResolvedDate,"&gt;="&amp;$C$1,ResolvedDate,"&lt;="&amp;$F$1)</f>
        <v/>
      </c>
      <c r="E2053" s="137">
        <f>COUNTIFS(Severity,$B2053,SLA_Breach,"&lt;&gt;Yes",Status,"&lt;&gt;Suspend",Status,"&lt;&gt;Assigned",Status,"&lt;&gt;Open",Status,"&lt;&gt;Hold&gt;",ResolvedDate,"&gt;="&amp;$C$1,ResolvedDate,"&lt;="&amp;$F$1)</f>
        <v/>
      </c>
      <c r="F2053" s="137">
        <f>COUNTIFS(Severity,$B2053,SLA_Breach,"Yes",Status,"&lt;&gt;Suspend",Status,"&lt;&gt;Assigned",Status,"&lt;&gt;Open",Status,"&lt;&gt;Hold&gt;",ResolvedDate,"&gt;="&amp;$C$1,ResolvedDate,"&lt;="&amp;$F$1)</f>
        <v/>
      </c>
      <c r="G2053" s="137">
        <f>COUNTIFS(Severity,$B2053,AssignedDate,"&gt;=01/01/2017 12:00:00 AM",AssignedDate,"&lt;="&amp;$F$1)</f>
        <v/>
      </c>
      <c r="H2053" s="177" t="n"/>
      <c r="L2053" s="57" t="n">
        <v>0</v>
      </c>
      <c r="M2053" s="57" t="n"/>
    </row>
    <row r="2054" spans="1:13">
      <c r="A2054" s="137" t="n">
        <v>1</v>
      </c>
      <c r="B2054" s="100" t="s">
        <v>525</v>
      </c>
      <c r="C2054" s="137">
        <f>COUNTIFS(Severity,$B2054,AssignedDate,"&gt;="&amp;$C$1,AssignedDate,"&lt;="&amp;$F$1)</f>
        <v/>
      </c>
      <c r="D2054" s="137">
        <f>COUNTIFS(Severity,$B2054,Status,"&lt;&gt;Suspend",Status,"&lt;&gt;Assigned",Status,"&lt;&gt;Open",Status,"&lt;&gt;Hold",ResolvedDate,"&gt;="&amp;$C$1,ResolvedDate,"&lt;="&amp;$F$1)</f>
        <v/>
      </c>
      <c r="E2054" s="137">
        <f>COUNTIFS(Severity,$B2054,SLA_Breach,"&lt;&gt;Yes",Status,"&lt;&gt;Suspend",Status,"&lt;&gt;Assigned",Status,"&lt;&gt;Open",Status,"&lt;&gt;Hold&gt;",ResolvedDate,"&gt;="&amp;$C$1,ResolvedDate,"&lt;="&amp;$F$1)</f>
        <v/>
      </c>
      <c r="F2054" s="137">
        <f>COUNTIFS(Severity,$B2054,SLA_Breach,"Yes",Status,"&lt;&gt;Suspend",Status,"&lt;&gt;Assigned",Status,"&lt;&gt;Open",Status,"&lt;&gt;Hold&gt;",ResolvedDate,"&gt;="&amp;$C$1,ResolvedDate,"&lt;="&amp;$F$1)</f>
        <v/>
      </c>
      <c r="G2054" s="137">
        <f>COUNTIFS(Severity,$B2054,AssignedDate,"&gt;=01/01/2017 12:00:00 AM",AssignedDate,"&lt;="&amp;$F$1)</f>
        <v/>
      </c>
      <c r="H2054" s="177" t="n"/>
      <c r="L2054" s="57" t="n">
        <v>0</v>
      </c>
      <c r="M2054" s="57" t="n"/>
    </row>
    <row r="2055" spans="1:13">
      <c r="A2055" s="137" t="n">
        <v>1</v>
      </c>
      <c r="B2055" s="100" t="s">
        <v>525</v>
      </c>
      <c r="C2055" s="137">
        <f>COUNTIFS(Severity,$B2055,AssignedDate,"&gt;="&amp;$C$1,AssignedDate,"&lt;="&amp;$F$1)</f>
        <v/>
      </c>
      <c r="D2055" s="137">
        <f>COUNTIFS(Severity,$B2055,Status,"&lt;&gt;Suspend",Status,"&lt;&gt;Assigned",Status,"&lt;&gt;Open",Status,"&lt;&gt;Hold",ResolvedDate,"&gt;="&amp;$C$1,ResolvedDate,"&lt;="&amp;$F$1)</f>
        <v/>
      </c>
      <c r="E2055" s="137">
        <f>COUNTIFS(Severity,$B2055,SLA_Breach,"&lt;&gt;Yes",Status,"&lt;&gt;Suspend",Status,"&lt;&gt;Assigned",Status,"&lt;&gt;Open",Status,"&lt;&gt;Hold&gt;",ResolvedDate,"&gt;="&amp;$C$1,ResolvedDate,"&lt;="&amp;$F$1)</f>
        <v/>
      </c>
      <c r="F2055" s="137">
        <f>COUNTIFS(Severity,$B2055,SLA_Breach,"Yes",Status,"&lt;&gt;Suspend",Status,"&lt;&gt;Assigned",Status,"&lt;&gt;Open",Status,"&lt;&gt;Hold&gt;",ResolvedDate,"&gt;="&amp;$C$1,ResolvedDate,"&lt;="&amp;$F$1)</f>
        <v/>
      </c>
      <c r="G2055" s="137">
        <f>COUNTIFS(Severity,$B2055,AssignedDate,"&gt;=01/01/2017 12:00:00 AM",AssignedDate,"&lt;="&amp;$F$1)</f>
        <v/>
      </c>
      <c r="H2055" s="177" t="n"/>
      <c r="L2055" s="57" t="n">
        <v>0</v>
      </c>
      <c r="M2055" s="57" t="n"/>
    </row>
    <row r="2056" spans="1:13">
      <c r="A2056" s="137" t="n">
        <v>1</v>
      </c>
      <c r="B2056" s="100" t="s">
        <v>525</v>
      </c>
      <c r="C2056" s="137">
        <f>COUNTIFS(Severity,$B2056,AssignedDate,"&gt;="&amp;$C$1,AssignedDate,"&lt;="&amp;$F$1)</f>
        <v/>
      </c>
      <c r="D2056" s="137">
        <f>COUNTIFS(Severity,$B2056,Status,"&lt;&gt;Suspend",Status,"&lt;&gt;Assigned",Status,"&lt;&gt;Open",Status,"&lt;&gt;Hold",ResolvedDate,"&gt;="&amp;$C$1,ResolvedDate,"&lt;="&amp;$F$1)</f>
        <v/>
      </c>
      <c r="E2056" s="137">
        <f>COUNTIFS(Severity,$B2056,SLA_Breach,"&lt;&gt;Yes",Status,"&lt;&gt;Suspend",Status,"&lt;&gt;Assigned",Status,"&lt;&gt;Open",Status,"&lt;&gt;Hold&gt;",ResolvedDate,"&gt;="&amp;$C$1,ResolvedDate,"&lt;="&amp;$F$1)</f>
        <v/>
      </c>
      <c r="F2056" s="137">
        <f>COUNTIFS(Severity,$B2056,SLA_Breach,"Yes",Status,"&lt;&gt;Suspend",Status,"&lt;&gt;Assigned",Status,"&lt;&gt;Open",Status,"&lt;&gt;Hold&gt;",ResolvedDate,"&gt;="&amp;$C$1,ResolvedDate,"&lt;="&amp;$F$1)</f>
        <v/>
      </c>
      <c r="G2056" s="137">
        <f>COUNTIFS(Severity,$B2056,AssignedDate,"&gt;=01/01/2017 12:00:00 AM",AssignedDate,"&lt;="&amp;$F$1)</f>
        <v/>
      </c>
      <c r="H2056" s="177" t="n"/>
      <c r="L2056" s="57" t="n">
        <v>0</v>
      </c>
      <c r="M2056" s="57" t="n"/>
    </row>
    <row r="2057" spans="1:13">
      <c r="A2057" s="137" t="n">
        <v>1</v>
      </c>
      <c r="B2057" s="100" t="s">
        <v>525</v>
      </c>
      <c r="C2057" s="137">
        <f>COUNTIFS(Severity,$B2057,AssignedDate,"&gt;="&amp;$C$1,AssignedDate,"&lt;="&amp;$F$1)</f>
        <v/>
      </c>
      <c r="D2057" s="137">
        <f>COUNTIFS(Severity,$B2057,Status,"&lt;&gt;Suspend",Status,"&lt;&gt;Assigned",Status,"&lt;&gt;Open",Status,"&lt;&gt;Hold",ResolvedDate,"&gt;="&amp;$C$1,ResolvedDate,"&lt;="&amp;$F$1)</f>
        <v/>
      </c>
      <c r="E2057" s="137">
        <f>COUNTIFS(Severity,$B2057,SLA_Breach,"&lt;&gt;Yes",Status,"&lt;&gt;Suspend",Status,"&lt;&gt;Assigned",Status,"&lt;&gt;Open",Status,"&lt;&gt;Hold&gt;",ResolvedDate,"&gt;="&amp;$C$1,ResolvedDate,"&lt;="&amp;$F$1)</f>
        <v/>
      </c>
      <c r="F2057" s="137">
        <f>COUNTIFS(Severity,$B2057,SLA_Breach,"Yes",Status,"&lt;&gt;Suspend",Status,"&lt;&gt;Assigned",Status,"&lt;&gt;Open",Status,"&lt;&gt;Hold&gt;",ResolvedDate,"&gt;="&amp;$C$1,ResolvedDate,"&lt;="&amp;$F$1)</f>
        <v/>
      </c>
      <c r="G2057" s="137">
        <f>COUNTIFS(Severity,$B2057,AssignedDate,"&gt;=01/01/2017 12:00:00 AM",AssignedDate,"&lt;="&amp;$F$1)</f>
        <v/>
      </c>
      <c r="H2057" s="177" t="n"/>
      <c r="L2057" s="57" t="n">
        <v>0</v>
      </c>
      <c r="M2057" s="57" t="n"/>
    </row>
    <row r="2058" spans="1:13">
      <c r="A2058" s="137" t="n">
        <v>1</v>
      </c>
      <c r="B2058" s="100" t="s">
        <v>525</v>
      </c>
      <c r="C2058" s="137">
        <f>COUNTIFS(Severity,$B2058,AssignedDate,"&gt;="&amp;$C$1,AssignedDate,"&lt;="&amp;$F$1)</f>
        <v/>
      </c>
      <c r="D2058" s="137">
        <f>COUNTIFS(Severity,$B2058,Status,"&lt;&gt;Suspend",Status,"&lt;&gt;Assigned",Status,"&lt;&gt;Open",Status,"&lt;&gt;Hold",ResolvedDate,"&gt;="&amp;$C$1,ResolvedDate,"&lt;="&amp;$F$1)</f>
        <v/>
      </c>
      <c r="E2058" s="137">
        <f>COUNTIFS(Severity,$B2058,SLA_Breach,"&lt;&gt;Yes",Status,"&lt;&gt;Suspend",Status,"&lt;&gt;Assigned",Status,"&lt;&gt;Open",Status,"&lt;&gt;Hold&gt;",ResolvedDate,"&gt;="&amp;$C$1,ResolvedDate,"&lt;="&amp;$F$1)</f>
        <v/>
      </c>
      <c r="F2058" s="137">
        <f>COUNTIFS(Severity,$B2058,SLA_Breach,"Yes",Status,"&lt;&gt;Suspend",Status,"&lt;&gt;Assigned",Status,"&lt;&gt;Open",Status,"&lt;&gt;Hold&gt;",ResolvedDate,"&gt;="&amp;$C$1,ResolvedDate,"&lt;="&amp;$F$1)</f>
        <v/>
      </c>
      <c r="G2058" s="137">
        <f>COUNTIFS(Severity,$B2058,AssignedDate,"&gt;=01/01/2017 12:00:00 AM",AssignedDate,"&lt;="&amp;$F$1)</f>
        <v/>
      </c>
      <c r="H2058" s="177" t="n"/>
      <c r="L2058" s="57" t="n">
        <v>0</v>
      </c>
      <c r="M2058" s="57" t="n"/>
    </row>
    <row r="2059" spans="1:13">
      <c r="A2059" s="137" t="n">
        <v>1</v>
      </c>
      <c r="B2059" s="100" t="s">
        <v>525</v>
      </c>
      <c r="C2059" s="137">
        <f>COUNTIFS(Severity,$B2059,AssignedDate,"&gt;="&amp;$C$1,AssignedDate,"&lt;="&amp;$F$1)</f>
        <v/>
      </c>
      <c r="D2059" s="137">
        <f>COUNTIFS(Severity,$B2059,Status,"&lt;&gt;Suspend",Status,"&lt;&gt;Assigned",Status,"&lt;&gt;Open",Status,"&lt;&gt;Hold",ResolvedDate,"&gt;="&amp;$C$1,ResolvedDate,"&lt;="&amp;$F$1)</f>
        <v/>
      </c>
      <c r="E2059" s="137">
        <f>COUNTIFS(Severity,$B2059,SLA_Breach,"&lt;&gt;Yes",Status,"&lt;&gt;Suspend",Status,"&lt;&gt;Assigned",Status,"&lt;&gt;Open",Status,"&lt;&gt;Hold&gt;",ResolvedDate,"&gt;="&amp;$C$1,ResolvedDate,"&lt;="&amp;$F$1)</f>
        <v/>
      </c>
      <c r="F2059" s="137">
        <f>COUNTIFS(Severity,$B2059,SLA_Breach,"Yes",Status,"&lt;&gt;Suspend",Status,"&lt;&gt;Assigned",Status,"&lt;&gt;Open",Status,"&lt;&gt;Hold&gt;",ResolvedDate,"&gt;="&amp;$C$1,ResolvedDate,"&lt;="&amp;$F$1)</f>
        <v/>
      </c>
      <c r="G2059" s="137">
        <f>COUNTIFS(Severity,$B2059,AssignedDate,"&gt;=01/01/2017 12:00:00 AM",AssignedDate,"&lt;="&amp;$F$1)</f>
        <v/>
      </c>
      <c r="H2059" s="177" t="n"/>
      <c r="L2059" s="57" t="n">
        <v>0</v>
      </c>
      <c r="M2059" s="57" t="n"/>
    </row>
    <row r="2060" spans="1:13">
      <c r="A2060" s="137" t="n">
        <v>1</v>
      </c>
      <c r="B2060" s="100" t="s">
        <v>525</v>
      </c>
      <c r="C2060" s="137">
        <f>COUNTIFS(Severity,$B2060,AssignedDate,"&gt;="&amp;$C$1,AssignedDate,"&lt;="&amp;$F$1)</f>
        <v/>
      </c>
      <c r="D2060" s="137">
        <f>COUNTIFS(Severity,$B2060,Status,"&lt;&gt;Suspend",Status,"&lt;&gt;Assigned",Status,"&lt;&gt;Open",Status,"&lt;&gt;Hold",ResolvedDate,"&gt;="&amp;$C$1,ResolvedDate,"&lt;="&amp;$F$1)</f>
        <v/>
      </c>
      <c r="E2060" s="137">
        <f>COUNTIFS(Severity,$B2060,SLA_Breach,"&lt;&gt;Yes",Status,"&lt;&gt;Suspend",Status,"&lt;&gt;Assigned",Status,"&lt;&gt;Open",Status,"&lt;&gt;Hold&gt;",ResolvedDate,"&gt;="&amp;$C$1,ResolvedDate,"&lt;="&amp;$F$1)</f>
        <v/>
      </c>
      <c r="F2060" s="137">
        <f>COUNTIFS(Severity,$B2060,SLA_Breach,"Yes",Status,"&lt;&gt;Suspend",Status,"&lt;&gt;Assigned",Status,"&lt;&gt;Open",Status,"&lt;&gt;Hold&gt;",ResolvedDate,"&gt;="&amp;$C$1,ResolvedDate,"&lt;="&amp;$F$1)</f>
        <v/>
      </c>
      <c r="G2060" s="137">
        <f>COUNTIFS(Severity,$B2060,AssignedDate,"&gt;=01/01/2017 12:00:00 AM",AssignedDate,"&lt;="&amp;$F$1)</f>
        <v/>
      </c>
      <c r="H2060" s="177" t="n"/>
      <c r="L2060" s="57" t="n">
        <v>0</v>
      </c>
      <c r="M2060" s="57" t="n"/>
    </row>
    <row r="2061" spans="1:13">
      <c r="A2061" s="137" t="n">
        <v>1</v>
      </c>
      <c r="B2061" s="100" t="s">
        <v>525</v>
      </c>
      <c r="C2061" s="137">
        <f>COUNTIFS(Severity,$B2061,AssignedDate,"&gt;="&amp;$C$1,AssignedDate,"&lt;="&amp;$F$1)</f>
        <v/>
      </c>
      <c r="D2061" s="137">
        <f>COUNTIFS(Severity,$B2061,Status,"&lt;&gt;Suspend",Status,"&lt;&gt;Assigned",Status,"&lt;&gt;Open",Status,"&lt;&gt;Hold",ResolvedDate,"&gt;="&amp;$C$1,ResolvedDate,"&lt;="&amp;$F$1)</f>
        <v/>
      </c>
      <c r="E2061" s="137">
        <f>COUNTIFS(Severity,$B2061,SLA_Breach,"&lt;&gt;Yes",Status,"&lt;&gt;Suspend",Status,"&lt;&gt;Assigned",Status,"&lt;&gt;Open",Status,"&lt;&gt;Hold&gt;",ResolvedDate,"&gt;="&amp;$C$1,ResolvedDate,"&lt;="&amp;$F$1)</f>
        <v/>
      </c>
      <c r="F2061" s="137">
        <f>COUNTIFS(Severity,$B2061,SLA_Breach,"Yes",Status,"&lt;&gt;Suspend",Status,"&lt;&gt;Assigned",Status,"&lt;&gt;Open",Status,"&lt;&gt;Hold&gt;",ResolvedDate,"&gt;="&amp;$C$1,ResolvedDate,"&lt;="&amp;$F$1)</f>
        <v/>
      </c>
      <c r="G2061" s="137">
        <f>COUNTIFS(Severity,$B2061,AssignedDate,"&gt;=01/01/2017 12:00:00 AM",AssignedDate,"&lt;="&amp;$F$1)</f>
        <v/>
      </c>
      <c r="H2061" s="177" t="n"/>
      <c r="L2061" s="57" t="n">
        <v>0</v>
      </c>
      <c r="M2061" s="57" t="n"/>
    </row>
    <row r="2062" spans="1:13">
      <c r="A2062" s="137" t="n">
        <v>1</v>
      </c>
      <c r="B2062" s="100" t="s">
        <v>525</v>
      </c>
      <c r="C2062" s="137">
        <f>COUNTIFS(Severity,$B2062,AssignedDate,"&gt;="&amp;$C$1,AssignedDate,"&lt;="&amp;$F$1)</f>
        <v/>
      </c>
      <c r="D2062" s="137">
        <f>COUNTIFS(Severity,$B2062,Status,"&lt;&gt;Suspend",Status,"&lt;&gt;Assigned",Status,"&lt;&gt;Open",Status,"&lt;&gt;Hold",ResolvedDate,"&gt;="&amp;$C$1,ResolvedDate,"&lt;="&amp;$F$1)</f>
        <v/>
      </c>
      <c r="E2062" s="137">
        <f>COUNTIFS(Severity,$B2062,SLA_Breach,"&lt;&gt;Yes",Status,"&lt;&gt;Suspend",Status,"&lt;&gt;Assigned",Status,"&lt;&gt;Open",Status,"&lt;&gt;Hold&gt;",ResolvedDate,"&gt;="&amp;$C$1,ResolvedDate,"&lt;="&amp;$F$1)</f>
        <v/>
      </c>
      <c r="F2062" s="137">
        <f>COUNTIFS(Severity,$B2062,SLA_Breach,"Yes",Status,"&lt;&gt;Suspend",Status,"&lt;&gt;Assigned",Status,"&lt;&gt;Open",Status,"&lt;&gt;Hold&gt;",ResolvedDate,"&gt;="&amp;$C$1,ResolvedDate,"&lt;="&amp;$F$1)</f>
        <v/>
      </c>
      <c r="G2062" s="137">
        <f>COUNTIFS(Severity,$B2062,AssignedDate,"&gt;=01/01/2017 12:00:00 AM",AssignedDate,"&lt;="&amp;$F$1)</f>
        <v/>
      </c>
      <c r="H2062" s="177" t="n"/>
      <c r="L2062" s="57" t="n">
        <v>0</v>
      </c>
      <c r="M2062" s="57" t="n"/>
    </row>
    <row r="2063" spans="1:13">
      <c r="A2063" s="137" t="n">
        <v>1</v>
      </c>
      <c r="B2063" s="100" t="s">
        <v>525</v>
      </c>
      <c r="C2063" s="137">
        <f>COUNTIFS(Severity,$B2063,AssignedDate,"&gt;="&amp;$C$1,AssignedDate,"&lt;="&amp;$F$1)</f>
        <v/>
      </c>
      <c r="D2063" s="137">
        <f>COUNTIFS(Severity,$B2063,Status,"&lt;&gt;Suspend",Status,"&lt;&gt;Assigned",Status,"&lt;&gt;Open",Status,"&lt;&gt;Hold",ResolvedDate,"&gt;="&amp;$C$1,ResolvedDate,"&lt;="&amp;$F$1)</f>
        <v/>
      </c>
      <c r="E2063" s="137">
        <f>COUNTIFS(Severity,$B2063,SLA_Breach,"&lt;&gt;Yes",Status,"&lt;&gt;Suspend",Status,"&lt;&gt;Assigned",Status,"&lt;&gt;Open",Status,"&lt;&gt;Hold&gt;",ResolvedDate,"&gt;="&amp;$C$1,ResolvedDate,"&lt;="&amp;$F$1)</f>
        <v/>
      </c>
      <c r="F2063" s="137">
        <f>COUNTIFS(Severity,$B2063,SLA_Breach,"Yes",Status,"&lt;&gt;Suspend",Status,"&lt;&gt;Assigned",Status,"&lt;&gt;Open",Status,"&lt;&gt;Hold&gt;",ResolvedDate,"&gt;="&amp;$C$1,ResolvedDate,"&lt;="&amp;$F$1)</f>
        <v/>
      </c>
      <c r="G2063" s="137">
        <f>COUNTIFS(Severity,$B2063,AssignedDate,"&gt;=01/01/2017 12:00:00 AM",AssignedDate,"&lt;="&amp;$F$1)</f>
        <v/>
      </c>
      <c r="H2063" s="177" t="n"/>
      <c r="L2063" s="57" t="n">
        <v>0</v>
      </c>
      <c r="M2063" s="57" t="n"/>
    </row>
    <row r="2064" spans="1:13">
      <c r="A2064" s="137" t="n">
        <v>1</v>
      </c>
      <c r="B2064" s="100" t="s">
        <v>525</v>
      </c>
      <c r="C2064" s="137">
        <f>COUNTIFS(Severity,$B2064,AssignedDate,"&gt;="&amp;$C$1,AssignedDate,"&lt;="&amp;$F$1)</f>
        <v/>
      </c>
      <c r="D2064" s="137">
        <f>COUNTIFS(Severity,$B2064,Status,"&lt;&gt;Suspend",Status,"&lt;&gt;Assigned",Status,"&lt;&gt;Open",Status,"&lt;&gt;Hold",ResolvedDate,"&gt;="&amp;$C$1,ResolvedDate,"&lt;="&amp;$F$1)</f>
        <v/>
      </c>
      <c r="E2064" s="137">
        <f>COUNTIFS(Severity,$B2064,SLA_Breach,"&lt;&gt;Yes",Status,"&lt;&gt;Suspend",Status,"&lt;&gt;Assigned",Status,"&lt;&gt;Open",Status,"&lt;&gt;Hold&gt;",ResolvedDate,"&gt;="&amp;$C$1,ResolvedDate,"&lt;="&amp;$F$1)</f>
        <v/>
      </c>
      <c r="F2064" s="137">
        <f>COUNTIFS(Severity,$B2064,SLA_Breach,"Yes",Status,"&lt;&gt;Suspend",Status,"&lt;&gt;Assigned",Status,"&lt;&gt;Open",Status,"&lt;&gt;Hold&gt;",ResolvedDate,"&gt;="&amp;$C$1,ResolvedDate,"&lt;="&amp;$F$1)</f>
        <v/>
      </c>
      <c r="G2064" s="137">
        <f>COUNTIFS(Severity,$B2064,AssignedDate,"&gt;=01/01/2017 12:00:00 AM",AssignedDate,"&lt;="&amp;$F$1)</f>
        <v/>
      </c>
      <c r="H2064" s="177" t="n"/>
      <c r="L2064" s="57" t="n">
        <v>0</v>
      </c>
      <c r="M2064" s="57" t="n"/>
    </row>
    <row r="2065" spans="1:13">
      <c r="A2065" s="137" t="n">
        <v>1</v>
      </c>
      <c r="B2065" s="100" t="s">
        <v>525</v>
      </c>
      <c r="C2065" s="137">
        <f>COUNTIFS(Severity,$B2065,AssignedDate,"&gt;="&amp;$C$1,AssignedDate,"&lt;="&amp;$F$1)</f>
        <v/>
      </c>
      <c r="D2065" s="137">
        <f>COUNTIFS(Severity,$B2065,Status,"&lt;&gt;Suspend",Status,"&lt;&gt;Assigned",Status,"&lt;&gt;Open",Status,"&lt;&gt;Hold",ResolvedDate,"&gt;="&amp;$C$1,ResolvedDate,"&lt;="&amp;$F$1)</f>
        <v/>
      </c>
      <c r="E2065" s="137">
        <f>COUNTIFS(Severity,$B2065,SLA_Breach,"&lt;&gt;Yes",Status,"&lt;&gt;Suspend",Status,"&lt;&gt;Assigned",Status,"&lt;&gt;Open",Status,"&lt;&gt;Hold&gt;",ResolvedDate,"&gt;="&amp;$C$1,ResolvedDate,"&lt;="&amp;$F$1)</f>
        <v/>
      </c>
      <c r="F2065" s="137">
        <f>COUNTIFS(Severity,$B2065,SLA_Breach,"Yes",Status,"&lt;&gt;Suspend",Status,"&lt;&gt;Assigned",Status,"&lt;&gt;Open",Status,"&lt;&gt;Hold&gt;",ResolvedDate,"&gt;="&amp;$C$1,ResolvedDate,"&lt;="&amp;$F$1)</f>
        <v/>
      </c>
      <c r="G2065" s="137">
        <f>COUNTIFS(Severity,$B2065,AssignedDate,"&gt;=01/01/2017 12:00:00 AM",AssignedDate,"&lt;="&amp;$F$1)</f>
        <v/>
      </c>
      <c r="H2065" s="177" t="n"/>
      <c r="L2065" s="57" t="n">
        <v>0</v>
      </c>
      <c r="M2065" s="57" t="n"/>
    </row>
    <row r="2066" spans="1:13">
      <c r="A2066" s="137" t="n">
        <v>1</v>
      </c>
      <c r="B2066" s="100" t="s">
        <v>525</v>
      </c>
      <c r="C2066" s="137">
        <f>COUNTIFS(Severity,$B2066,AssignedDate,"&gt;="&amp;$C$1,AssignedDate,"&lt;="&amp;$F$1)</f>
        <v/>
      </c>
      <c r="D2066" s="137">
        <f>COUNTIFS(Severity,$B2066,Status,"&lt;&gt;Suspend",Status,"&lt;&gt;Assigned",Status,"&lt;&gt;Open",Status,"&lt;&gt;Hold",ResolvedDate,"&gt;="&amp;$C$1,ResolvedDate,"&lt;="&amp;$F$1)</f>
        <v/>
      </c>
      <c r="E2066" s="137">
        <f>COUNTIFS(Severity,$B2066,SLA_Breach,"&lt;&gt;Yes",Status,"&lt;&gt;Suspend",Status,"&lt;&gt;Assigned",Status,"&lt;&gt;Open",Status,"&lt;&gt;Hold&gt;",ResolvedDate,"&gt;="&amp;$C$1,ResolvedDate,"&lt;="&amp;$F$1)</f>
        <v/>
      </c>
      <c r="F2066" s="137">
        <f>COUNTIFS(Severity,$B2066,SLA_Breach,"Yes",Status,"&lt;&gt;Suspend",Status,"&lt;&gt;Assigned",Status,"&lt;&gt;Open",Status,"&lt;&gt;Hold&gt;",ResolvedDate,"&gt;="&amp;$C$1,ResolvedDate,"&lt;="&amp;$F$1)</f>
        <v/>
      </c>
      <c r="G2066" s="137">
        <f>COUNTIFS(Severity,$B2066,AssignedDate,"&gt;=01/01/2017 12:00:00 AM",AssignedDate,"&lt;="&amp;$F$1)</f>
        <v/>
      </c>
      <c r="H2066" s="177" t="n"/>
      <c r="L2066" s="57" t="n">
        <v>0</v>
      </c>
      <c r="M2066" s="57" t="n"/>
    </row>
    <row r="2067" spans="1:13">
      <c r="A2067" s="137" t="n">
        <v>1</v>
      </c>
      <c r="B2067" s="100" t="s">
        <v>525</v>
      </c>
      <c r="C2067" s="137">
        <f>COUNTIFS(Severity,$B2067,AssignedDate,"&gt;="&amp;$C$1,AssignedDate,"&lt;="&amp;$F$1)</f>
        <v/>
      </c>
      <c r="D2067" s="137">
        <f>COUNTIFS(Severity,$B2067,Status,"&lt;&gt;Suspend",Status,"&lt;&gt;Assigned",Status,"&lt;&gt;Open",Status,"&lt;&gt;Hold",ResolvedDate,"&gt;="&amp;$C$1,ResolvedDate,"&lt;="&amp;$F$1)</f>
        <v/>
      </c>
      <c r="E2067" s="137">
        <f>COUNTIFS(Severity,$B2067,SLA_Breach,"&lt;&gt;Yes",Status,"&lt;&gt;Suspend",Status,"&lt;&gt;Assigned",Status,"&lt;&gt;Open",Status,"&lt;&gt;Hold&gt;",ResolvedDate,"&gt;="&amp;$C$1,ResolvedDate,"&lt;="&amp;$F$1)</f>
        <v/>
      </c>
      <c r="F2067" s="137">
        <f>COUNTIFS(Severity,$B2067,SLA_Breach,"Yes",Status,"&lt;&gt;Suspend",Status,"&lt;&gt;Assigned",Status,"&lt;&gt;Open",Status,"&lt;&gt;Hold&gt;",ResolvedDate,"&gt;="&amp;$C$1,ResolvedDate,"&lt;="&amp;$F$1)</f>
        <v/>
      </c>
      <c r="G2067" s="137">
        <f>COUNTIFS(Severity,$B2067,AssignedDate,"&gt;=01/01/2017 12:00:00 AM",AssignedDate,"&lt;="&amp;$F$1)</f>
        <v/>
      </c>
      <c r="H2067" s="177" t="n"/>
      <c r="L2067" s="57" t="n">
        <v>0</v>
      </c>
      <c r="M2067" s="57" t="n"/>
    </row>
    <row r="2068" spans="1:13">
      <c r="A2068" s="137" t="n">
        <v>1</v>
      </c>
      <c r="B2068" s="100" t="s">
        <v>525</v>
      </c>
      <c r="C2068" s="137">
        <f>COUNTIFS(Severity,$B2068,AssignedDate,"&gt;="&amp;$C$1,AssignedDate,"&lt;="&amp;$F$1)</f>
        <v/>
      </c>
      <c r="D2068" s="137">
        <f>COUNTIFS(Severity,$B2068,Status,"&lt;&gt;Suspend",Status,"&lt;&gt;Assigned",Status,"&lt;&gt;Open",Status,"&lt;&gt;Hold",ResolvedDate,"&gt;="&amp;$C$1,ResolvedDate,"&lt;="&amp;$F$1)</f>
        <v/>
      </c>
      <c r="E2068" s="137">
        <f>COUNTIFS(Severity,$B2068,SLA_Breach,"&lt;&gt;Yes",Status,"&lt;&gt;Suspend",Status,"&lt;&gt;Assigned",Status,"&lt;&gt;Open",Status,"&lt;&gt;Hold&gt;",ResolvedDate,"&gt;="&amp;$C$1,ResolvedDate,"&lt;="&amp;$F$1)</f>
        <v/>
      </c>
      <c r="F2068" s="137">
        <f>COUNTIFS(Severity,$B2068,SLA_Breach,"Yes",Status,"&lt;&gt;Suspend",Status,"&lt;&gt;Assigned",Status,"&lt;&gt;Open",Status,"&lt;&gt;Hold&gt;",ResolvedDate,"&gt;="&amp;$C$1,ResolvedDate,"&lt;="&amp;$F$1)</f>
        <v/>
      </c>
      <c r="G2068" s="137">
        <f>COUNTIFS(Severity,$B2068,AssignedDate,"&gt;=01/01/2017 12:00:00 AM",AssignedDate,"&lt;="&amp;$F$1)</f>
        <v/>
      </c>
      <c r="H2068" s="177" t="n"/>
      <c r="L2068" s="57" t="n">
        <v>0</v>
      </c>
      <c r="M2068" s="57" t="n"/>
    </row>
    <row r="2069" spans="1:13">
      <c r="A2069" s="137" t="n">
        <v>1</v>
      </c>
      <c r="B2069" s="100" t="s">
        <v>525</v>
      </c>
      <c r="C2069" s="137">
        <f>COUNTIFS(Severity,$B2069,AssignedDate,"&gt;="&amp;$C$1,AssignedDate,"&lt;="&amp;$F$1)</f>
        <v/>
      </c>
      <c r="D2069" s="137">
        <f>COUNTIFS(Severity,$B2069,Status,"&lt;&gt;Suspend",Status,"&lt;&gt;Assigned",Status,"&lt;&gt;Open",Status,"&lt;&gt;Hold",ResolvedDate,"&gt;="&amp;$C$1,ResolvedDate,"&lt;="&amp;$F$1)</f>
        <v/>
      </c>
      <c r="E2069" s="137">
        <f>COUNTIFS(Severity,$B2069,SLA_Breach,"&lt;&gt;Yes",Status,"&lt;&gt;Suspend",Status,"&lt;&gt;Assigned",Status,"&lt;&gt;Open",Status,"&lt;&gt;Hold&gt;",ResolvedDate,"&gt;="&amp;$C$1,ResolvedDate,"&lt;="&amp;$F$1)</f>
        <v/>
      </c>
      <c r="F2069" s="137">
        <f>COUNTIFS(Severity,$B2069,SLA_Breach,"Yes",Status,"&lt;&gt;Suspend",Status,"&lt;&gt;Assigned",Status,"&lt;&gt;Open",Status,"&lt;&gt;Hold&gt;",ResolvedDate,"&gt;="&amp;$C$1,ResolvedDate,"&lt;="&amp;$F$1)</f>
        <v/>
      </c>
      <c r="G2069" s="137">
        <f>COUNTIFS(Severity,$B2069,AssignedDate,"&gt;=01/01/2017 12:00:00 AM",AssignedDate,"&lt;="&amp;$F$1)</f>
        <v/>
      </c>
      <c r="H2069" s="177" t="n"/>
      <c r="L2069" s="57" t="n">
        <v>0</v>
      </c>
      <c r="M2069" s="57" t="n"/>
    </row>
    <row r="2070" spans="1:13">
      <c r="A2070" s="137" t="n">
        <v>1</v>
      </c>
      <c r="B2070" s="100" t="s">
        <v>525</v>
      </c>
      <c r="C2070" s="137">
        <f>COUNTIFS(Severity,$B2070,AssignedDate,"&gt;="&amp;$C$1,AssignedDate,"&lt;="&amp;$F$1)</f>
        <v/>
      </c>
      <c r="D2070" s="137">
        <f>COUNTIFS(Severity,$B2070,Status,"&lt;&gt;Suspend",Status,"&lt;&gt;Assigned",Status,"&lt;&gt;Open",Status,"&lt;&gt;Hold",ResolvedDate,"&gt;="&amp;$C$1,ResolvedDate,"&lt;="&amp;$F$1)</f>
        <v/>
      </c>
      <c r="E2070" s="137">
        <f>COUNTIFS(Severity,$B2070,SLA_Breach,"&lt;&gt;Yes",Status,"&lt;&gt;Suspend",Status,"&lt;&gt;Assigned",Status,"&lt;&gt;Open",Status,"&lt;&gt;Hold&gt;",ResolvedDate,"&gt;="&amp;$C$1,ResolvedDate,"&lt;="&amp;$F$1)</f>
        <v/>
      </c>
      <c r="F2070" s="137">
        <f>COUNTIFS(Severity,$B2070,SLA_Breach,"Yes",Status,"&lt;&gt;Suspend",Status,"&lt;&gt;Assigned",Status,"&lt;&gt;Open",Status,"&lt;&gt;Hold&gt;",ResolvedDate,"&gt;="&amp;$C$1,ResolvedDate,"&lt;="&amp;$F$1)</f>
        <v/>
      </c>
      <c r="G2070" s="137">
        <f>COUNTIFS(Severity,$B2070,AssignedDate,"&gt;=01/01/2017 12:00:00 AM",AssignedDate,"&lt;="&amp;$F$1)</f>
        <v/>
      </c>
      <c r="H2070" s="177" t="n"/>
      <c r="L2070" s="57" t="n">
        <v>0</v>
      </c>
      <c r="M2070" s="57" t="n"/>
    </row>
    <row r="2071" spans="1:13">
      <c r="A2071" s="137" t="n">
        <v>1</v>
      </c>
      <c r="B2071" s="100" t="s">
        <v>525</v>
      </c>
      <c r="C2071" s="137">
        <f>COUNTIFS(Severity,$B2071,AssignedDate,"&gt;="&amp;$C$1,AssignedDate,"&lt;="&amp;$F$1)</f>
        <v/>
      </c>
      <c r="D2071" s="137">
        <f>COUNTIFS(Severity,$B2071,Status,"&lt;&gt;Suspend",Status,"&lt;&gt;Assigned",Status,"&lt;&gt;Open",Status,"&lt;&gt;Hold",ResolvedDate,"&gt;="&amp;$C$1,ResolvedDate,"&lt;="&amp;$F$1)</f>
        <v/>
      </c>
      <c r="E2071" s="137">
        <f>COUNTIFS(Severity,$B2071,SLA_Breach,"&lt;&gt;Yes",Status,"&lt;&gt;Suspend",Status,"&lt;&gt;Assigned",Status,"&lt;&gt;Open",Status,"&lt;&gt;Hold&gt;",ResolvedDate,"&gt;="&amp;$C$1,ResolvedDate,"&lt;="&amp;$F$1)</f>
        <v/>
      </c>
      <c r="F2071" s="137">
        <f>COUNTIFS(Severity,$B2071,SLA_Breach,"Yes",Status,"&lt;&gt;Suspend",Status,"&lt;&gt;Assigned",Status,"&lt;&gt;Open",Status,"&lt;&gt;Hold&gt;",ResolvedDate,"&gt;="&amp;$C$1,ResolvedDate,"&lt;="&amp;$F$1)</f>
        <v/>
      </c>
      <c r="G2071" s="137">
        <f>COUNTIFS(Severity,$B2071,AssignedDate,"&gt;=01/01/2017 12:00:00 AM",AssignedDate,"&lt;="&amp;$F$1)</f>
        <v/>
      </c>
      <c r="H2071" s="177" t="n"/>
      <c r="L2071" s="57" t="n">
        <v>0</v>
      </c>
      <c r="M2071" s="57" t="n"/>
    </row>
    <row r="2072" spans="1:13">
      <c r="A2072" s="137" t="n">
        <v>1</v>
      </c>
      <c r="B2072" s="100" t="s">
        <v>525</v>
      </c>
      <c r="C2072" s="137">
        <f>COUNTIFS(Severity,$B2072,AssignedDate,"&gt;="&amp;$C$1,AssignedDate,"&lt;="&amp;$F$1)</f>
        <v/>
      </c>
      <c r="D2072" s="137">
        <f>COUNTIFS(Severity,$B2072,Status,"&lt;&gt;Suspend",Status,"&lt;&gt;Assigned",Status,"&lt;&gt;Open",Status,"&lt;&gt;Hold",ResolvedDate,"&gt;="&amp;$C$1,ResolvedDate,"&lt;="&amp;$F$1)</f>
        <v/>
      </c>
      <c r="E2072" s="137">
        <f>COUNTIFS(Severity,$B2072,SLA_Breach,"&lt;&gt;Yes",Status,"&lt;&gt;Suspend",Status,"&lt;&gt;Assigned",Status,"&lt;&gt;Open",Status,"&lt;&gt;Hold&gt;",ResolvedDate,"&gt;="&amp;$C$1,ResolvedDate,"&lt;="&amp;$F$1)</f>
        <v/>
      </c>
      <c r="F2072" s="137">
        <f>COUNTIFS(Severity,$B2072,SLA_Breach,"Yes",Status,"&lt;&gt;Suspend",Status,"&lt;&gt;Assigned",Status,"&lt;&gt;Open",Status,"&lt;&gt;Hold&gt;",ResolvedDate,"&gt;="&amp;$C$1,ResolvedDate,"&lt;="&amp;$F$1)</f>
        <v/>
      </c>
      <c r="G2072" s="137">
        <f>COUNTIFS(Severity,$B2072,AssignedDate,"&gt;=01/01/2017 12:00:00 AM",AssignedDate,"&lt;="&amp;$F$1)</f>
        <v/>
      </c>
      <c r="H2072" s="177" t="n"/>
      <c r="L2072" s="57" t="n">
        <v>0</v>
      </c>
      <c r="M2072" s="57" t="n"/>
    </row>
    <row r="2073" spans="1:13">
      <c r="A2073" s="137" t="n">
        <v>1</v>
      </c>
      <c r="B2073" s="100" t="s">
        <v>525</v>
      </c>
      <c r="C2073" s="137">
        <f>COUNTIFS(Severity,$B2073,AssignedDate,"&gt;="&amp;$C$1,AssignedDate,"&lt;="&amp;$F$1)</f>
        <v/>
      </c>
      <c r="D2073" s="137">
        <f>COUNTIFS(Severity,$B2073,Status,"&lt;&gt;Suspend",Status,"&lt;&gt;Assigned",Status,"&lt;&gt;Open",Status,"&lt;&gt;Hold",ResolvedDate,"&gt;="&amp;$C$1,ResolvedDate,"&lt;="&amp;$F$1)</f>
        <v/>
      </c>
      <c r="E2073" s="137">
        <f>COUNTIFS(Severity,$B2073,SLA_Breach,"&lt;&gt;Yes",Status,"&lt;&gt;Suspend",Status,"&lt;&gt;Assigned",Status,"&lt;&gt;Open",Status,"&lt;&gt;Hold&gt;",ResolvedDate,"&gt;="&amp;$C$1,ResolvedDate,"&lt;="&amp;$F$1)</f>
        <v/>
      </c>
      <c r="F2073" s="137">
        <f>COUNTIFS(Severity,$B2073,SLA_Breach,"Yes",Status,"&lt;&gt;Suspend",Status,"&lt;&gt;Assigned",Status,"&lt;&gt;Open",Status,"&lt;&gt;Hold&gt;",ResolvedDate,"&gt;="&amp;$C$1,ResolvedDate,"&lt;="&amp;$F$1)</f>
        <v/>
      </c>
      <c r="G2073" s="137">
        <f>COUNTIFS(Severity,$B2073,AssignedDate,"&gt;=01/01/2017 12:00:00 AM",AssignedDate,"&lt;="&amp;$F$1)</f>
        <v/>
      </c>
      <c r="H2073" s="177" t="n"/>
      <c r="L2073" s="57" t="n">
        <v>0</v>
      </c>
      <c r="M2073" s="57" t="n"/>
    </row>
    <row r="2074" spans="1:13">
      <c r="A2074" s="137" t="n">
        <v>1</v>
      </c>
      <c r="B2074" s="100" t="s">
        <v>525</v>
      </c>
      <c r="C2074" s="137">
        <f>COUNTIFS(Severity,$B2074,AssignedDate,"&gt;="&amp;$C$1,AssignedDate,"&lt;="&amp;$F$1)</f>
        <v/>
      </c>
      <c r="D2074" s="137">
        <f>COUNTIFS(Severity,$B2074,Status,"&lt;&gt;Suspend",Status,"&lt;&gt;Assigned",Status,"&lt;&gt;Open",Status,"&lt;&gt;Hold",ResolvedDate,"&gt;="&amp;$C$1,ResolvedDate,"&lt;="&amp;$F$1)</f>
        <v/>
      </c>
      <c r="E2074" s="137">
        <f>COUNTIFS(Severity,$B2074,SLA_Breach,"&lt;&gt;Yes",Status,"&lt;&gt;Suspend",Status,"&lt;&gt;Assigned",Status,"&lt;&gt;Open",Status,"&lt;&gt;Hold&gt;",ResolvedDate,"&gt;="&amp;$C$1,ResolvedDate,"&lt;="&amp;$F$1)</f>
        <v/>
      </c>
      <c r="F2074" s="137">
        <f>COUNTIFS(Severity,$B2074,SLA_Breach,"Yes",Status,"&lt;&gt;Suspend",Status,"&lt;&gt;Assigned",Status,"&lt;&gt;Open",Status,"&lt;&gt;Hold&gt;",ResolvedDate,"&gt;="&amp;$C$1,ResolvedDate,"&lt;="&amp;$F$1)</f>
        <v/>
      </c>
      <c r="G2074" s="137">
        <f>COUNTIFS(Severity,$B2074,AssignedDate,"&gt;=01/01/2017 12:00:00 AM",AssignedDate,"&lt;="&amp;$F$1)</f>
        <v/>
      </c>
      <c r="H2074" s="177" t="n"/>
      <c r="L2074" s="57" t="n">
        <v>0</v>
      </c>
      <c r="M2074" s="57" t="n"/>
    </row>
    <row r="2075" spans="1:13">
      <c r="A2075" s="137" t="n">
        <v>1</v>
      </c>
      <c r="B2075" s="100" t="s">
        <v>525</v>
      </c>
      <c r="C2075" s="137">
        <f>COUNTIFS(Severity,$B2075,AssignedDate,"&gt;="&amp;$C$1,AssignedDate,"&lt;="&amp;$F$1)</f>
        <v/>
      </c>
      <c r="D2075" s="137">
        <f>COUNTIFS(Severity,$B2075,Status,"&lt;&gt;Suspend",Status,"&lt;&gt;Assigned",Status,"&lt;&gt;Open",Status,"&lt;&gt;Hold",ResolvedDate,"&gt;="&amp;$C$1,ResolvedDate,"&lt;="&amp;$F$1)</f>
        <v/>
      </c>
      <c r="E2075" s="137">
        <f>COUNTIFS(Severity,$B2075,SLA_Breach,"&lt;&gt;Yes",Status,"&lt;&gt;Suspend",Status,"&lt;&gt;Assigned",Status,"&lt;&gt;Open",Status,"&lt;&gt;Hold&gt;",ResolvedDate,"&gt;="&amp;$C$1,ResolvedDate,"&lt;="&amp;$F$1)</f>
        <v/>
      </c>
      <c r="F2075" s="137">
        <f>COUNTIFS(Severity,$B2075,SLA_Breach,"Yes",Status,"&lt;&gt;Suspend",Status,"&lt;&gt;Assigned",Status,"&lt;&gt;Open",Status,"&lt;&gt;Hold&gt;",ResolvedDate,"&gt;="&amp;$C$1,ResolvedDate,"&lt;="&amp;$F$1)</f>
        <v/>
      </c>
      <c r="G2075" s="137">
        <f>COUNTIFS(Severity,$B2075,AssignedDate,"&gt;=01/01/2017 12:00:00 AM",AssignedDate,"&lt;="&amp;$F$1)</f>
        <v/>
      </c>
      <c r="H2075" s="177" t="n"/>
      <c r="L2075" s="57" t="n">
        <v>0</v>
      </c>
      <c r="M2075" s="57" t="n"/>
    </row>
    <row r="2076" spans="1:13">
      <c r="A2076" s="137" t="n">
        <v>1</v>
      </c>
      <c r="B2076" s="100" t="s">
        <v>525</v>
      </c>
      <c r="C2076" s="137">
        <f>COUNTIFS(Severity,$B2076,AssignedDate,"&gt;="&amp;$C$1,AssignedDate,"&lt;="&amp;$F$1)</f>
        <v/>
      </c>
      <c r="D2076" s="137">
        <f>COUNTIFS(Severity,$B2076,Status,"&lt;&gt;Suspend",Status,"&lt;&gt;Assigned",Status,"&lt;&gt;Open",Status,"&lt;&gt;Hold",ResolvedDate,"&gt;="&amp;$C$1,ResolvedDate,"&lt;="&amp;$F$1)</f>
        <v/>
      </c>
      <c r="E2076" s="137">
        <f>COUNTIFS(Severity,$B2076,SLA_Breach,"&lt;&gt;Yes",Status,"&lt;&gt;Suspend",Status,"&lt;&gt;Assigned",Status,"&lt;&gt;Open",Status,"&lt;&gt;Hold&gt;",ResolvedDate,"&gt;="&amp;$C$1,ResolvedDate,"&lt;="&amp;$F$1)</f>
        <v/>
      </c>
      <c r="F2076" s="137">
        <f>COUNTIFS(Severity,$B2076,SLA_Breach,"Yes",Status,"&lt;&gt;Suspend",Status,"&lt;&gt;Assigned",Status,"&lt;&gt;Open",Status,"&lt;&gt;Hold&gt;",ResolvedDate,"&gt;="&amp;$C$1,ResolvedDate,"&lt;="&amp;$F$1)</f>
        <v/>
      </c>
      <c r="G2076" s="137">
        <f>COUNTIFS(Severity,$B2076,AssignedDate,"&gt;=01/01/2017 12:00:00 AM",AssignedDate,"&lt;="&amp;$F$1)</f>
        <v/>
      </c>
      <c r="H2076" s="177" t="n"/>
      <c r="L2076" s="57" t="n">
        <v>0</v>
      </c>
      <c r="M2076" s="57" t="n"/>
    </row>
    <row r="2077" spans="1:13">
      <c r="A2077" s="137" t="n">
        <v>1</v>
      </c>
      <c r="B2077" s="100" t="s">
        <v>525</v>
      </c>
      <c r="C2077" s="137">
        <f>COUNTIFS(Severity,$B2077,AssignedDate,"&gt;="&amp;$C$1,AssignedDate,"&lt;="&amp;$F$1)</f>
        <v/>
      </c>
      <c r="D2077" s="137">
        <f>COUNTIFS(Severity,$B2077,Status,"&lt;&gt;Suspend",Status,"&lt;&gt;Assigned",Status,"&lt;&gt;Open",Status,"&lt;&gt;Hold",ResolvedDate,"&gt;="&amp;$C$1,ResolvedDate,"&lt;="&amp;$F$1)</f>
        <v/>
      </c>
      <c r="E2077" s="137">
        <f>COUNTIFS(Severity,$B2077,SLA_Breach,"&lt;&gt;Yes",Status,"&lt;&gt;Suspend",Status,"&lt;&gt;Assigned",Status,"&lt;&gt;Open",Status,"&lt;&gt;Hold&gt;",ResolvedDate,"&gt;="&amp;$C$1,ResolvedDate,"&lt;="&amp;$F$1)</f>
        <v/>
      </c>
      <c r="F2077" s="137">
        <f>COUNTIFS(Severity,$B2077,SLA_Breach,"Yes",Status,"&lt;&gt;Suspend",Status,"&lt;&gt;Assigned",Status,"&lt;&gt;Open",Status,"&lt;&gt;Hold&gt;",ResolvedDate,"&gt;="&amp;$C$1,ResolvedDate,"&lt;="&amp;$F$1)</f>
        <v/>
      </c>
      <c r="G2077" s="137">
        <f>COUNTIFS(Severity,$B2077,AssignedDate,"&gt;=01/01/2017 12:00:00 AM",AssignedDate,"&lt;="&amp;$F$1)</f>
        <v/>
      </c>
      <c r="H2077" s="177" t="n"/>
      <c r="L2077" s="57" t="n">
        <v>0</v>
      </c>
      <c r="M2077" s="57" t="n"/>
    </row>
    <row r="2078" spans="1:13">
      <c r="A2078" s="137" t="n">
        <v>1</v>
      </c>
      <c r="B2078" s="100" t="s">
        <v>525</v>
      </c>
      <c r="C2078" s="137">
        <f>COUNTIFS(Severity,$B2078,AssignedDate,"&gt;="&amp;$C$1,AssignedDate,"&lt;="&amp;$F$1)</f>
        <v/>
      </c>
      <c r="D2078" s="137">
        <f>COUNTIFS(Severity,$B2078,Status,"&lt;&gt;Suspend",Status,"&lt;&gt;Assigned",Status,"&lt;&gt;Open",Status,"&lt;&gt;Hold",ResolvedDate,"&gt;="&amp;$C$1,ResolvedDate,"&lt;="&amp;$F$1)</f>
        <v/>
      </c>
      <c r="E2078" s="137">
        <f>COUNTIFS(Severity,$B2078,SLA_Breach,"&lt;&gt;Yes",Status,"&lt;&gt;Suspend",Status,"&lt;&gt;Assigned",Status,"&lt;&gt;Open",Status,"&lt;&gt;Hold&gt;",ResolvedDate,"&gt;="&amp;$C$1,ResolvedDate,"&lt;="&amp;$F$1)</f>
        <v/>
      </c>
      <c r="F2078" s="137">
        <f>COUNTIFS(Severity,$B2078,SLA_Breach,"Yes",Status,"&lt;&gt;Suspend",Status,"&lt;&gt;Assigned",Status,"&lt;&gt;Open",Status,"&lt;&gt;Hold&gt;",ResolvedDate,"&gt;="&amp;$C$1,ResolvedDate,"&lt;="&amp;$F$1)</f>
        <v/>
      </c>
      <c r="G2078" s="137">
        <f>COUNTIFS(Severity,$B2078,AssignedDate,"&gt;=01/01/2017 12:00:00 AM",AssignedDate,"&lt;="&amp;$F$1)</f>
        <v/>
      </c>
      <c r="H2078" s="177" t="n"/>
      <c r="L2078" s="57" t="n">
        <v>0</v>
      </c>
      <c r="M2078" s="57" t="n"/>
    </row>
    <row r="2079" spans="1:13">
      <c r="A2079" s="137" t="n">
        <v>1</v>
      </c>
      <c r="B2079" s="100" t="s">
        <v>525</v>
      </c>
      <c r="C2079" s="137">
        <f>COUNTIFS(Severity,$B2079,AssignedDate,"&gt;="&amp;$C$1,AssignedDate,"&lt;="&amp;$F$1)</f>
        <v/>
      </c>
      <c r="D2079" s="137">
        <f>COUNTIFS(Severity,$B2079,Status,"&lt;&gt;Suspend",Status,"&lt;&gt;Assigned",Status,"&lt;&gt;Open",Status,"&lt;&gt;Hold",ResolvedDate,"&gt;="&amp;$C$1,ResolvedDate,"&lt;="&amp;$F$1)</f>
        <v/>
      </c>
      <c r="E2079" s="137">
        <f>COUNTIFS(Severity,$B2079,SLA_Breach,"&lt;&gt;Yes",Status,"&lt;&gt;Suspend",Status,"&lt;&gt;Assigned",Status,"&lt;&gt;Open",Status,"&lt;&gt;Hold&gt;",ResolvedDate,"&gt;="&amp;$C$1,ResolvedDate,"&lt;="&amp;$F$1)</f>
        <v/>
      </c>
      <c r="F2079" s="137">
        <f>COUNTIFS(Severity,$B2079,SLA_Breach,"Yes",Status,"&lt;&gt;Suspend",Status,"&lt;&gt;Assigned",Status,"&lt;&gt;Open",Status,"&lt;&gt;Hold&gt;",ResolvedDate,"&gt;="&amp;$C$1,ResolvedDate,"&lt;="&amp;$F$1)</f>
        <v/>
      </c>
      <c r="G2079" s="137">
        <f>COUNTIFS(Severity,$B2079,AssignedDate,"&gt;=01/01/2017 12:00:00 AM",AssignedDate,"&lt;="&amp;$F$1)</f>
        <v/>
      </c>
      <c r="H2079" s="177" t="n"/>
      <c r="L2079" s="57" t="n">
        <v>0</v>
      </c>
      <c r="M2079" s="57" t="n"/>
    </row>
    <row r="2080" spans="1:13">
      <c r="A2080" s="137" t="n">
        <v>1</v>
      </c>
      <c r="B2080" s="100" t="s">
        <v>525</v>
      </c>
      <c r="C2080" s="137">
        <f>COUNTIFS(Severity,$B2080,AssignedDate,"&gt;="&amp;$C$1,AssignedDate,"&lt;="&amp;$F$1)</f>
        <v/>
      </c>
      <c r="D2080" s="137">
        <f>COUNTIFS(Severity,$B2080,Status,"&lt;&gt;Suspend",Status,"&lt;&gt;Assigned",Status,"&lt;&gt;Open",Status,"&lt;&gt;Hold",ResolvedDate,"&gt;="&amp;$C$1,ResolvedDate,"&lt;="&amp;$F$1)</f>
        <v/>
      </c>
      <c r="E2080" s="137">
        <f>COUNTIFS(Severity,$B2080,SLA_Breach,"&lt;&gt;Yes",Status,"&lt;&gt;Suspend",Status,"&lt;&gt;Assigned",Status,"&lt;&gt;Open",Status,"&lt;&gt;Hold&gt;",ResolvedDate,"&gt;="&amp;$C$1,ResolvedDate,"&lt;="&amp;$F$1)</f>
        <v/>
      </c>
      <c r="F2080" s="137">
        <f>COUNTIFS(Severity,$B2080,SLA_Breach,"Yes",Status,"&lt;&gt;Suspend",Status,"&lt;&gt;Assigned",Status,"&lt;&gt;Open",Status,"&lt;&gt;Hold&gt;",ResolvedDate,"&gt;="&amp;$C$1,ResolvedDate,"&lt;="&amp;$F$1)</f>
        <v/>
      </c>
      <c r="G2080" s="137">
        <f>COUNTIFS(Severity,$B2080,AssignedDate,"&gt;=01/01/2017 12:00:00 AM",AssignedDate,"&lt;="&amp;$F$1)</f>
        <v/>
      </c>
      <c r="H2080" s="177" t="n"/>
      <c r="L2080" s="57" t="n">
        <v>0</v>
      </c>
      <c r="M2080" s="57" t="n"/>
    </row>
    <row r="2081" spans="1:13">
      <c r="A2081" s="137" t="n">
        <v>1</v>
      </c>
      <c r="B2081" s="100" t="s">
        <v>525</v>
      </c>
      <c r="C2081" s="137">
        <f>COUNTIFS(Severity,$B2081,AssignedDate,"&gt;="&amp;$C$1,AssignedDate,"&lt;="&amp;$F$1)</f>
        <v/>
      </c>
      <c r="D2081" s="137">
        <f>COUNTIFS(Severity,$B2081,Status,"&lt;&gt;Suspend",Status,"&lt;&gt;Assigned",Status,"&lt;&gt;Open",Status,"&lt;&gt;Hold",ResolvedDate,"&gt;="&amp;$C$1,ResolvedDate,"&lt;="&amp;$F$1)</f>
        <v/>
      </c>
      <c r="E2081" s="137">
        <f>COUNTIFS(Severity,$B2081,SLA_Breach,"&lt;&gt;Yes",Status,"&lt;&gt;Suspend",Status,"&lt;&gt;Assigned",Status,"&lt;&gt;Open",Status,"&lt;&gt;Hold&gt;",ResolvedDate,"&gt;="&amp;$C$1,ResolvedDate,"&lt;="&amp;$F$1)</f>
        <v/>
      </c>
      <c r="F2081" s="137">
        <f>COUNTIFS(Severity,$B2081,SLA_Breach,"Yes",Status,"&lt;&gt;Suspend",Status,"&lt;&gt;Assigned",Status,"&lt;&gt;Open",Status,"&lt;&gt;Hold&gt;",ResolvedDate,"&gt;="&amp;$C$1,ResolvedDate,"&lt;="&amp;$F$1)</f>
        <v/>
      </c>
      <c r="G2081" s="137">
        <f>COUNTIFS(Severity,$B2081,AssignedDate,"&gt;=01/01/2017 12:00:00 AM",AssignedDate,"&lt;="&amp;$F$1)</f>
        <v/>
      </c>
      <c r="H2081" s="177" t="n"/>
      <c r="L2081" s="57" t="n">
        <v>0</v>
      </c>
      <c r="M2081" s="57" t="n"/>
    </row>
    <row r="2082" spans="1:13">
      <c r="A2082" s="137" t="n">
        <v>1</v>
      </c>
      <c r="B2082" s="100" t="s">
        <v>525</v>
      </c>
      <c r="C2082" s="137">
        <f>COUNTIFS(Severity,$B2082,AssignedDate,"&gt;="&amp;$C$1,AssignedDate,"&lt;="&amp;$F$1)</f>
        <v/>
      </c>
      <c r="D2082" s="137">
        <f>COUNTIFS(Severity,$B2082,Status,"&lt;&gt;Suspend",Status,"&lt;&gt;Assigned",Status,"&lt;&gt;Open",Status,"&lt;&gt;Hold",ResolvedDate,"&gt;="&amp;$C$1,ResolvedDate,"&lt;="&amp;$F$1)</f>
        <v/>
      </c>
      <c r="E2082" s="137">
        <f>COUNTIFS(Severity,$B2082,SLA_Breach,"&lt;&gt;Yes",Status,"&lt;&gt;Suspend",Status,"&lt;&gt;Assigned",Status,"&lt;&gt;Open",Status,"&lt;&gt;Hold&gt;",ResolvedDate,"&gt;="&amp;$C$1,ResolvedDate,"&lt;="&amp;$F$1)</f>
        <v/>
      </c>
      <c r="F2082" s="137">
        <f>COUNTIFS(Severity,$B2082,SLA_Breach,"Yes",Status,"&lt;&gt;Suspend",Status,"&lt;&gt;Assigned",Status,"&lt;&gt;Open",Status,"&lt;&gt;Hold&gt;",ResolvedDate,"&gt;="&amp;$C$1,ResolvedDate,"&lt;="&amp;$F$1)</f>
        <v/>
      </c>
      <c r="G2082" s="137">
        <f>COUNTIFS(Severity,$B2082,AssignedDate,"&gt;=01/01/2017 12:00:00 AM",AssignedDate,"&lt;="&amp;$F$1)</f>
        <v/>
      </c>
      <c r="H2082" s="177" t="n"/>
      <c r="L2082" s="57" t="n">
        <v>0</v>
      </c>
      <c r="M2082" s="57" t="n"/>
    </row>
    <row r="2083" spans="1:13">
      <c r="A2083" s="137" t="n">
        <v>1</v>
      </c>
      <c r="B2083" s="100" t="s">
        <v>525</v>
      </c>
      <c r="C2083" s="137">
        <f>COUNTIFS(Severity,$B2083,AssignedDate,"&gt;="&amp;$C$1,AssignedDate,"&lt;="&amp;$F$1)</f>
        <v/>
      </c>
      <c r="D2083" s="137">
        <f>COUNTIFS(Severity,$B2083,Status,"&lt;&gt;Suspend",Status,"&lt;&gt;Assigned",Status,"&lt;&gt;Open",Status,"&lt;&gt;Hold",ResolvedDate,"&gt;="&amp;$C$1,ResolvedDate,"&lt;="&amp;$F$1)</f>
        <v/>
      </c>
      <c r="E2083" s="137">
        <f>COUNTIFS(Severity,$B2083,SLA_Breach,"&lt;&gt;Yes",Status,"&lt;&gt;Suspend",Status,"&lt;&gt;Assigned",Status,"&lt;&gt;Open",Status,"&lt;&gt;Hold&gt;",ResolvedDate,"&gt;="&amp;$C$1,ResolvedDate,"&lt;="&amp;$F$1)</f>
        <v/>
      </c>
      <c r="F2083" s="137">
        <f>COUNTIFS(Severity,$B2083,SLA_Breach,"Yes",Status,"&lt;&gt;Suspend",Status,"&lt;&gt;Assigned",Status,"&lt;&gt;Open",Status,"&lt;&gt;Hold&gt;",ResolvedDate,"&gt;="&amp;$C$1,ResolvedDate,"&lt;="&amp;$F$1)</f>
        <v/>
      </c>
      <c r="G2083" s="137">
        <f>COUNTIFS(Severity,$B2083,AssignedDate,"&gt;=01/01/2017 12:00:00 AM",AssignedDate,"&lt;="&amp;$F$1)</f>
        <v/>
      </c>
      <c r="H2083" s="177" t="n"/>
      <c r="L2083" s="57" t="n">
        <v>0</v>
      </c>
      <c r="M2083" s="57" t="n"/>
    </row>
    <row r="2084" spans="1:13">
      <c r="A2084" s="137" t="n">
        <v>1</v>
      </c>
      <c r="B2084" s="100" t="s">
        <v>525</v>
      </c>
      <c r="C2084" s="137">
        <f>COUNTIFS(Severity,$B2084,AssignedDate,"&gt;="&amp;$C$1,AssignedDate,"&lt;="&amp;$F$1)</f>
        <v/>
      </c>
      <c r="D2084" s="137">
        <f>COUNTIFS(Severity,$B2084,Status,"&lt;&gt;Suspend",Status,"&lt;&gt;Assigned",Status,"&lt;&gt;Open",Status,"&lt;&gt;Hold",ResolvedDate,"&gt;="&amp;$C$1,ResolvedDate,"&lt;="&amp;$F$1)</f>
        <v/>
      </c>
      <c r="E2084" s="137">
        <f>COUNTIFS(Severity,$B2084,SLA_Breach,"&lt;&gt;Yes",Status,"&lt;&gt;Suspend",Status,"&lt;&gt;Assigned",Status,"&lt;&gt;Open",Status,"&lt;&gt;Hold&gt;",ResolvedDate,"&gt;="&amp;$C$1,ResolvedDate,"&lt;="&amp;$F$1)</f>
        <v/>
      </c>
      <c r="F2084" s="137">
        <f>COUNTIFS(Severity,$B2084,SLA_Breach,"Yes",Status,"&lt;&gt;Suspend",Status,"&lt;&gt;Assigned",Status,"&lt;&gt;Open",Status,"&lt;&gt;Hold&gt;",ResolvedDate,"&gt;="&amp;$C$1,ResolvedDate,"&lt;="&amp;$F$1)</f>
        <v/>
      </c>
      <c r="G2084" s="137">
        <f>COUNTIFS(Severity,$B2084,AssignedDate,"&gt;=01/01/2017 12:00:00 AM",AssignedDate,"&lt;="&amp;$F$1)</f>
        <v/>
      </c>
      <c r="H2084" s="177" t="n"/>
      <c r="L2084" s="57" t="n">
        <v>0</v>
      </c>
      <c r="M2084" s="57" t="n"/>
    </row>
    <row r="2085" spans="1:13">
      <c r="A2085" s="137" t="n">
        <v>1</v>
      </c>
      <c r="B2085" s="100" t="s">
        <v>525</v>
      </c>
      <c r="C2085" s="137">
        <f>COUNTIFS(Severity,$B2085,AssignedDate,"&gt;="&amp;$C$1,AssignedDate,"&lt;="&amp;$F$1)</f>
        <v/>
      </c>
      <c r="D2085" s="137">
        <f>COUNTIFS(Severity,$B2085,Status,"&lt;&gt;Suspend",Status,"&lt;&gt;Assigned",Status,"&lt;&gt;Open",Status,"&lt;&gt;Hold",ResolvedDate,"&gt;="&amp;$C$1,ResolvedDate,"&lt;="&amp;$F$1)</f>
        <v/>
      </c>
      <c r="E2085" s="137">
        <f>COUNTIFS(Severity,$B2085,SLA_Breach,"&lt;&gt;Yes",Status,"&lt;&gt;Suspend",Status,"&lt;&gt;Assigned",Status,"&lt;&gt;Open",Status,"&lt;&gt;Hold&gt;",ResolvedDate,"&gt;="&amp;$C$1,ResolvedDate,"&lt;="&amp;$F$1)</f>
        <v/>
      </c>
      <c r="F2085" s="137">
        <f>COUNTIFS(Severity,$B2085,SLA_Breach,"Yes",Status,"&lt;&gt;Suspend",Status,"&lt;&gt;Assigned",Status,"&lt;&gt;Open",Status,"&lt;&gt;Hold&gt;",ResolvedDate,"&gt;="&amp;$C$1,ResolvedDate,"&lt;="&amp;$F$1)</f>
        <v/>
      </c>
      <c r="G2085" s="137">
        <f>COUNTIFS(Severity,$B2085,AssignedDate,"&gt;=01/01/2017 12:00:00 AM",AssignedDate,"&lt;="&amp;$F$1)</f>
        <v/>
      </c>
      <c r="H2085" s="177" t="n"/>
      <c r="L2085" s="57" t="n">
        <v>0</v>
      </c>
      <c r="M2085" s="57" t="n"/>
    </row>
    <row r="2086" spans="1:13">
      <c r="A2086" s="137" t="n">
        <v>1</v>
      </c>
      <c r="B2086" s="100" t="s">
        <v>525</v>
      </c>
      <c r="C2086" s="137">
        <f>COUNTIFS(Severity,$B2086,AssignedDate,"&gt;="&amp;$C$1,AssignedDate,"&lt;="&amp;$F$1)</f>
        <v/>
      </c>
      <c r="D2086" s="137">
        <f>COUNTIFS(Severity,$B2086,Status,"&lt;&gt;Suspend",Status,"&lt;&gt;Assigned",Status,"&lt;&gt;Open",Status,"&lt;&gt;Hold",ResolvedDate,"&gt;="&amp;$C$1,ResolvedDate,"&lt;="&amp;$F$1)</f>
        <v/>
      </c>
      <c r="E2086" s="137">
        <f>COUNTIFS(Severity,$B2086,SLA_Breach,"&lt;&gt;Yes",Status,"&lt;&gt;Suspend",Status,"&lt;&gt;Assigned",Status,"&lt;&gt;Open",Status,"&lt;&gt;Hold&gt;",ResolvedDate,"&gt;="&amp;$C$1,ResolvedDate,"&lt;="&amp;$F$1)</f>
        <v/>
      </c>
      <c r="F2086" s="137">
        <f>COUNTIFS(Severity,$B2086,SLA_Breach,"Yes",Status,"&lt;&gt;Suspend",Status,"&lt;&gt;Assigned",Status,"&lt;&gt;Open",Status,"&lt;&gt;Hold&gt;",ResolvedDate,"&gt;="&amp;$C$1,ResolvedDate,"&lt;="&amp;$F$1)</f>
        <v/>
      </c>
      <c r="G2086" s="137">
        <f>COUNTIFS(Severity,$B2086,AssignedDate,"&gt;=01/01/2017 12:00:00 AM",AssignedDate,"&lt;="&amp;$F$1)</f>
        <v/>
      </c>
      <c r="H2086" s="177" t="n"/>
      <c r="L2086" s="57" t="n">
        <v>0</v>
      </c>
      <c r="M2086" s="57" t="n"/>
    </row>
    <row r="2087" spans="1:13">
      <c r="A2087" s="137" t="n">
        <v>1</v>
      </c>
      <c r="B2087" s="100" t="s">
        <v>525</v>
      </c>
      <c r="C2087" s="137">
        <f>COUNTIFS(Severity,$B2087,AssignedDate,"&gt;="&amp;$C$1,AssignedDate,"&lt;="&amp;$F$1)</f>
        <v/>
      </c>
      <c r="D2087" s="137">
        <f>COUNTIFS(Severity,$B2087,Status,"&lt;&gt;Suspend",Status,"&lt;&gt;Assigned",Status,"&lt;&gt;Open",Status,"&lt;&gt;Hold",ResolvedDate,"&gt;="&amp;$C$1,ResolvedDate,"&lt;="&amp;$F$1)</f>
        <v/>
      </c>
      <c r="E2087" s="137">
        <f>COUNTIFS(Severity,$B2087,SLA_Breach,"&lt;&gt;Yes",Status,"&lt;&gt;Suspend",Status,"&lt;&gt;Assigned",Status,"&lt;&gt;Open",Status,"&lt;&gt;Hold&gt;",ResolvedDate,"&gt;="&amp;$C$1,ResolvedDate,"&lt;="&amp;$F$1)</f>
        <v/>
      </c>
      <c r="F2087" s="137">
        <f>COUNTIFS(Severity,$B2087,SLA_Breach,"Yes",Status,"&lt;&gt;Suspend",Status,"&lt;&gt;Assigned",Status,"&lt;&gt;Open",Status,"&lt;&gt;Hold&gt;",ResolvedDate,"&gt;="&amp;$C$1,ResolvedDate,"&lt;="&amp;$F$1)</f>
        <v/>
      </c>
      <c r="G2087" s="137">
        <f>COUNTIFS(Severity,$B2087,AssignedDate,"&gt;=01/01/2017 12:00:00 AM",AssignedDate,"&lt;="&amp;$F$1)</f>
        <v/>
      </c>
      <c r="H2087" s="177" t="n"/>
      <c r="L2087" s="57" t="n">
        <v>0</v>
      </c>
      <c r="M2087" s="57" t="n"/>
    </row>
    <row r="2088" spans="1:13">
      <c r="A2088" s="137" t="n">
        <v>1</v>
      </c>
      <c r="B2088" s="100" t="s">
        <v>525</v>
      </c>
      <c r="C2088" s="137">
        <f>COUNTIFS(Severity,$B2088,AssignedDate,"&gt;="&amp;$C$1,AssignedDate,"&lt;="&amp;$F$1)</f>
        <v/>
      </c>
      <c r="D2088" s="137">
        <f>COUNTIFS(Severity,$B2088,Status,"&lt;&gt;Suspend",Status,"&lt;&gt;Assigned",Status,"&lt;&gt;Open",Status,"&lt;&gt;Hold",ResolvedDate,"&gt;="&amp;$C$1,ResolvedDate,"&lt;="&amp;$F$1)</f>
        <v/>
      </c>
      <c r="E2088" s="137">
        <f>COUNTIFS(Severity,$B2088,SLA_Breach,"&lt;&gt;Yes",Status,"&lt;&gt;Suspend",Status,"&lt;&gt;Assigned",Status,"&lt;&gt;Open",Status,"&lt;&gt;Hold&gt;",ResolvedDate,"&gt;="&amp;$C$1,ResolvedDate,"&lt;="&amp;$F$1)</f>
        <v/>
      </c>
      <c r="F2088" s="137">
        <f>COUNTIFS(Severity,$B2088,SLA_Breach,"Yes",Status,"&lt;&gt;Suspend",Status,"&lt;&gt;Assigned",Status,"&lt;&gt;Open",Status,"&lt;&gt;Hold&gt;",ResolvedDate,"&gt;="&amp;$C$1,ResolvedDate,"&lt;="&amp;$F$1)</f>
        <v/>
      </c>
      <c r="G2088" s="137">
        <f>COUNTIFS(Severity,$B2088,AssignedDate,"&gt;=01/01/2017 12:00:00 AM",AssignedDate,"&lt;="&amp;$F$1)</f>
        <v/>
      </c>
      <c r="H2088" s="177" t="n"/>
      <c r="L2088" s="57" t="n">
        <v>0</v>
      </c>
      <c r="M2088" s="57" t="n"/>
    </row>
    <row r="2089" spans="1:13">
      <c r="A2089" s="137" t="n">
        <v>1</v>
      </c>
      <c r="B2089" s="100" t="s">
        <v>525</v>
      </c>
      <c r="C2089" s="137">
        <f>COUNTIFS(Severity,$B2089,AssignedDate,"&gt;="&amp;$C$1,AssignedDate,"&lt;="&amp;$F$1)</f>
        <v/>
      </c>
      <c r="D2089" s="137">
        <f>COUNTIFS(Severity,$B2089,Status,"&lt;&gt;Suspend",Status,"&lt;&gt;Assigned",Status,"&lt;&gt;Open",Status,"&lt;&gt;Hold",ResolvedDate,"&gt;="&amp;$C$1,ResolvedDate,"&lt;="&amp;$F$1)</f>
        <v/>
      </c>
      <c r="E2089" s="137">
        <f>COUNTIFS(Severity,$B2089,SLA_Breach,"&lt;&gt;Yes",Status,"&lt;&gt;Suspend",Status,"&lt;&gt;Assigned",Status,"&lt;&gt;Open",Status,"&lt;&gt;Hold&gt;",ResolvedDate,"&gt;="&amp;$C$1,ResolvedDate,"&lt;="&amp;$F$1)</f>
        <v/>
      </c>
      <c r="F2089" s="137">
        <f>COUNTIFS(Severity,$B2089,SLA_Breach,"Yes",Status,"&lt;&gt;Suspend",Status,"&lt;&gt;Assigned",Status,"&lt;&gt;Open",Status,"&lt;&gt;Hold&gt;",ResolvedDate,"&gt;="&amp;$C$1,ResolvedDate,"&lt;="&amp;$F$1)</f>
        <v/>
      </c>
      <c r="G2089" s="137">
        <f>COUNTIFS(Severity,$B2089,AssignedDate,"&gt;=01/01/2017 12:00:00 AM",AssignedDate,"&lt;="&amp;$F$1)</f>
        <v/>
      </c>
      <c r="H2089" s="177" t="n"/>
      <c r="L2089" s="57" t="n">
        <v>0</v>
      </c>
      <c r="M2089" s="57" t="n"/>
    </row>
    <row r="2090" spans="1:13">
      <c r="A2090" s="137" t="n">
        <v>1</v>
      </c>
      <c r="B2090" s="100" t="s">
        <v>525</v>
      </c>
      <c r="C2090" s="137">
        <f>COUNTIFS(Severity,$B2090,AssignedDate,"&gt;="&amp;$C$1,AssignedDate,"&lt;="&amp;$F$1)</f>
        <v/>
      </c>
      <c r="D2090" s="137">
        <f>COUNTIFS(Severity,$B2090,Status,"&lt;&gt;Suspend",Status,"&lt;&gt;Assigned",Status,"&lt;&gt;Open",Status,"&lt;&gt;Hold",ResolvedDate,"&gt;="&amp;$C$1,ResolvedDate,"&lt;="&amp;$F$1)</f>
        <v/>
      </c>
      <c r="E2090" s="137">
        <f>COUNTIFS(Severity,$B2090,SLA_Breach,"&lt;&gt;Yes",Status,"&lt;&gt;Suspend",Status,"&lt;&gt;Assigned",Status,"&lt;&gt;Open",Status,"&lt;&gt;Hold&gt;",ResolvedDate,"&gt;="&amp;$C$1,ResolvedDate,"&lt;="&amp;$F$1)</f>
        <v/>
      </c>
      <c r="F2090" s="137">
        <f>COUNTIFS(Severity,$B2090,SLA_Breach,"Yes",Status,"&lt;&gt;Suspend",Status,"&lt;&gt;Assigned",Status,"&lt;&gt;Open",Status,"&lt;&gt;Hold&gt;",ResolvedDate,"&gt;="&amp;$C$1,ResolvedDate,"&lt;="&amp;$F$1)</f>
        <v/>
      </c>
      <c r="G2090" s="137">
        <f>COUNTIFS(Severity,$B2090,AssignedDate,"&gt;=01/01/2017 12:00:00 AM",AssignedDate,"&lt;="&amp;$F$1)</f>
        <v/>
      </c>
      <c r="H2090" s="177" t="n"/>
      <c r="L2090" s="57" t="n">
        <v>0</v>
      </c>
      <c r="M2090" s="57" t="n"/>
    </row>
    <row r="2091" spans="1:13">
      <c r="A2091" s="137" t="n">
        <v>1</v>
      </c>
      <c r="B2091" s="100" t="s">
        <v>525</v>
      </c>
      <c r="C2091" s="137">
        <f>COUNTIFS(Severity,$B2091,AssignedDate,"&gt;="&amp;$C$1,AssignedDate,"&lt;="&amp;$F$1)</f>
        <v/>
      </c>
      <c r="D2091" s="137">
        <f>COUNTIFS(Severity,$B2091,Status,"&lt;&gt;Suspend",Status,"&lt;&gt;Assigned",Status,"&lt;&gt;Open",Status,"&lt;&gt;Hold",ResolvedDate,"&gt;="&amp;$C$1,ResolvedDate,"&lt;="&amp;$F$1)</f>
        <v/>
      </c>
      <c r="E2091" s="137">
        <f>COUNTIFS(Severity,$B2091,SLA_Breach,"&lt;&gt;Yes",Status,"&lt;&gt;Suspend",Status,"&lt;&gt;Assigned",Status,"&lt;&gt;Open",Status,"&lt;&gt;Hold&gt;",ResolvedDate,"&gt;="&amp;$C$1,ResolvedDate,"&lt;="&amp;$F$1)</f>
        <v/>
      </c>
      <c r="F2091" s="137">
        <f>COUNTIFS(Severity,$B2091,SLA_Breach,"Yes",Status,"&lt;&gt;Suspend",Status,"&lt;&gt;Assigned",Status,"&lt;&gt;Open",Status,"&lt;&gt;Hold&gt;",ResolvedDate,"&gt;="&amp;$C$1,ResolvedDate,"&lt;="&amp;$F$1)</f>
        <v/>
      </c>
      <c r="G2091" s="137">
        <f>COUNTIFS(Severity,$B2091,AssignedDate,"&gt;=01/01/2017 12:00:00 AM",AssignedDate,"&lt;="&amp;$F$1)</f>
        <v/>
      </c>
      <c r="H2091" s="177" t="n"/>
      <c r="L2091" s="57" t="n">
        <v>0</v>
      </c>
      <c r="M2091" s="57" t="n"/>
    </row>
    <row r="2092" spans="1:13">
      <c r="A2092" s="137" t="n">
        <v>1</v>
      </c>
      <c r="B2092" s="100" t="s">
        <v>525</v>
      </c>
      <c r="C2092" s="137">
        <f>COUNTIFS(Severity,$B2092,AssignedDate,"&gt;="&amp;$C$1,AssignedDate,"&lt;="&amp;$F$1)</f>
        <v/>
      </c>
      <c r="D2092" s="137">
        <f>COUNTIFS(Severity,$B2092,Status,"&lt;&gt;Suspend",Status,"&lt;&gt;Assigned",Status,"&lt;&gt;Open",Status,"&lt;&gt;Hold",ResolvedDate,"&gt;="&amp;$C$1,ResolvedDate,"&lt;="&amp;$F$1)</f>
        <v/>
      </c>
      <c r="E2092" s="137">
        <f>COUNTIFS(Severity,$B2092,SLA_Breach,"&lt;&gt;Yes",Status,"&lt;&gt;Suspend",Status,"&lt;&gt;Assigned",Status,"&lt;&gt;Open",Status,"&lt;&gt;Hold&gt;",ResolvedDate,"&gt;="&amp;$C$1,ResolvedDate,"&lt;="&amp;$F$1)</f>
        <v/>
      </c>
      <c r="F2092" s="137">
        <f>COUNTIFS(Severity,$B2092,SLA_Breach,"Yes",Status,"&lt;&gt;Suspend",Status,"&lt;&gt;Assigned",Status,"&lt;&gt;Open",Status,"&lt;&gt;Hold&gt;",ResolvedDate,"&gt;="&amp;$C$1,ResolvedDate,"&lt;="&amp;$F$1)</f>
        <v/>
      </c>
      <c r="G2092" s="137">
        <f>COUNTIFS(Severity,$B2092,AssignedDate,"&gt;=01/01/2017 12:00:00 AM",AssignedDate,"&lt;="&amp;$F$1)</f>
        <v/>
      </c>
      <c r="H2092" s="177" t="n"/>
      <c r="L2092" s="57" t="n">
        <v>0</v>
      </c>
      <c r="M2092" s="57" t="n"/>
    </row>
    <row r="2093" spans="1:13">
      <c r="A2093" s="137" t="n">
        <v>1</v>
      </c>
      <c r="B2093" s="100" t="s">
        <v>525</v>
      </c>
      <c r="C2093" s="137">
        <f>COUNTIFS(Severity,$B2093,AssignedDate,"&gt;="&amp;$C$1,AssignedDate,"&lt;="&amp;$F$1)</f>
        <v/>
      </c>
      <c r="D2093" s="137">
        <f>COUNTIFS(Severity,$B2093,Status,"&lt;&gt;Suspend",Status,"&lt;&gt;Assigned",Status,"&lt;&gt;Open",Status,"&lt;&gt;Hold",ResolvedDate,"&gt;="&amp;$C$1,ResolvedDate,"&lt;="&amp;$F$1)</f>
        <v/>
      </c>
      <c r="E2093" s="137">
        <f>COUNTIFS(Severity,$B2093,SLA_Breach,"&lt;&gt;Yes",Status,"&lt;&gt;Suspend",Status,"&lt;&gt;Assigned",Status,"&lt;&gt;Open",Status,"&lt;&gt;Hold&gt;",ResolvedDate,"&gt;="&amp;$C$1,ResolvedDate,"&lt;="&amp;$F$1)</f>
        <v/>
      </c>
      <c r="F2093" s="137">
        <f>COUNTIFS(Severity,$B2093,SLA_Breach,"Yes",Status,"&lt;&gt;Suspend",Status,"&lt;&gt;Assigned",Status,"&lt;&gt;Open",Status,"&lt;&gt;Hold&gt;",ResolvedDate,"&gt;="&amp;$C$1,ResolvedDate,"&lt;="&amp;$F$1)</f>
        <v/>
      </c>
      <c r="G2093" s="137">
        <f>COUNTIFS(Severity,$B2093,AssignedDate,"&gt;=01/01/2017 12:00:00 AM",AssignedDate,"&lt;="&amp;$F$1)</f>
        <v/>
      </c>
      <c r="H2093" s="177" t="n"/>
      <c r="L2093" s="57" t="n">
        <v>0</v>
      </c>
      <c r="M2093" s="57" t="n"/>
    </row>
    <row r="2094" spans="1:13">
      <c r="A2094" s="137" t="n">
        <v>1</v>
      </c>
      <c r="B2094" s="100" t="s">
        <v>525</v>
      </c>
      <c r="C2094" s="137">
        <f>COUNTIFS(Severity,$B2094,AssignedDate,"&gt;="&amp;$C$1,AssignedDate,"&lt;="&amp;$F$1)</f>
        <v/>
      </c>
      <c r="D2094" s="137">
        <f>COUNTIFS(Severity,$B2094,Status,"&lt;&gt;Suspend",Status,"&lt;&gt;Assigned",Status,"&lt;&gt;Open",Status,"&lt;&gt;Hold",ResolvedDate,"&gt;="&amp;$C$1,ResolvedDate,"&lt;="&amp;$F$1)</f>
        <v/>
      </c>
      <c r="E2094" s="137">
        <f>COUNTIFS(Severity,$B2094,SLA_Breach,"&lt;&gt;Yes",Status,"&lt;&gt;Suspend",Status,"&lt;&gt;Assigned",Status,"&lt;&gt;Open",Status,"&lt;&gt;Hold&gt;",ResolvedDate,"&gt;="&amp;$C$1,ResolvedDate,"&lt;="&amp;$F$1)</f>
        <v/>
      </c>
      <c r="F2094" s="137">
        <f>COUNTIFS(Severity,$B2094,SLA_Breach,"Yes",Status,"&lt;&gt;Suspend",Status,"&lt;&gt;Assigned",Status,"&lt;&gt;Open",Status,"&lt;&gt;Hold&gt;",ResolvedDate,"&gt;="&amp;$C$1,ResolvedDate,"&lt;="&amp;$F$1)</f>
        <v/>
      </c>
      <c r="G2094" s="137">
        <f>COUNTIFS(Severity,$B2094,AssignedDate,"&gt;=01/01/2017 12:00:00 AM",AssignedDate,"&lt;="&amp;$F$1)</f>
        <v/>
      </c>
      <c r="H2094" s="177" t="n"/>
      <c r="L2094" s="57" t="n">
        <v>0</v>
      </c>
      <c r="M2094" s="57" t="n"/>
    </row>
    <row r="2095" spans="1:13">
      <c r="A2095" s="137" t="n">
        <v>1</v>
      </c>
      <c r="B2095" s="100" t="s">
        <v>525</v>
      </c>
      <c r="C2095" s="137">
        <f>COUNTIFS(Severity,$B2095,AssignedDate,"&gt;="&amp;$C$1,AssignedDate,"&lt;="&amp;$F$1)</f>
        <v/>
      </c>
      <c r="D2095" s="137">
        <f>COUNTIFS(Severity,$B2095,Status,"&lt;&gt;Suspend",Status,"&lt;&gt;Assigned",Status,"&lt;&gt;Open",Status,"&lt;&gt;Hold",ResolvedDate,"&gt;="&amp;$C$1,ResolvedDate,"&lt;="&amp;$F$1)</f>
        <v/>
      </c>
      <c r="E2095" s="137">
        <f>COUNTIFS(Severity,$B2095,SLA_Breach,"&lt;&gt;Yes",Status,"&lt;&gt;Suspend",Status,"&lt;&gt;Assigned",Status,"&lt;&gt;Open",Status,"&lt;&gt;Hold&gt;",ResolvedDate,"&gt;="&amp;$C$1,ResolvedDate,"&lt;="&amp;$F$1)</f>
        <v/>
      </c>
      <c r="F2095" s="137">
        <f>COUNTIFS(Severity,$B2095,SLA_Breach,"Yes",Status,"&lt;&gt;Suspend",Status,"&lt;&gt;Assigned",Status,"&lt;&gt;Open",Status,"&lt;&gt;Hold&gt;",ResolvedDate,"&gt;="&amp;$C$1,ResolvedDate,"&lt;="&amp;$F$1)</f>
        <v/>
      </c>
      <c r="G2095" s="137">
        <f>COUNTIFS(Severity,$B2095,AssignedDate,"&gt;=01/01/2017 12:00:00 AM",AssignedDate,"&lt;="&amp;$F$1)</f>
        <v/>
      </c>
      <c r="H2095" s="177" t="n"/>
      <c r="L2095" s="57" t="n">
        <v>0</v>
      </c>
      <c r="M2095" s="57" t="n"/>
    </row>
    <row r="2096" spans="1:13">
      <c r="A2096" s="137" t="n">
        <v>1</v>
      </c>
      <c r="B2096" s="100" t="s">
        <v>525</v>
      </c>
      <c r="C2096" s="137">
        <f>COUNTIFS(Severity,$B2096,AssignedDate,"&gt;="&amp;$C$1,AssignedDate,"&lt;="&amp;$F$1)</f>
        <v/>
      </c>
      <c r="D2096" s="137">
        <f>COUNTIFS(Severity,$B2096,Status,"&lt;&gt;Suspend",Status,"&lt;&gt;Assigned",Status,"&lt;&gt;Open",Status,"&lt;&gt;Hold",ResolvedDate,"&gt;="&amp;$C$1,ResolvedDate,"&lt;="&amp;$F$1)</f>
        <v/>
      </c>
      <c r="E2096" s="137">
        <f>COUNTIFS(Severity,$B2096,SLA_Breach,"&lt;&gt;Yes",Status,"&lt;&gt;Suspend",Status,"&lt;&gt;Assigned",Status,"&lt;&gt;Open",Status,"&lt;&gt;Hold&gt;",ResolvedDate,"&gt;="&amp;$C$1,ResolvedDate,"&lt;="&amp;$F$1)</f>
        <v/>
      </c>
      <c r="F2096" s="137">
        <f>COUNTIFS(Severity,$B2096,SLA_Breach,"Yes",Status,"&lt;&gt;Suspend",Status,"&lt;&gt;Assigned",Status,"&lt;&gt;Open",Status,"&lt;&gt;Hold&gt;",ResolvedDate,"&gt;="&amp;$C$1,ResolvedDate,"&lt;="&amp;$F$1)</f>
        <v/>
      </c>
      <c r="G2096" s="137">
        <f>COUNTIFS(Severity,$B2096,AssignedDate,"&gt;=01/01/2017 12:00:00 AM",AssignedDate,"&lt;="&amp;$F$1)</f>
        <v/>
      </c>
      <c r="H2096" s="177" t="n"/>
      <c r="L2096" s="57" t="n">
        <v>0</v>
      </c>
      <c r="M2096" s="57" t="n"/>
    </row>
    <row r="2097" spans="1:13">
      <c r="A2097" s="137" t="n">
        <v>1</v>
      </c>
      <c r="B2097" s="100" t="s">
        <v>525</v>
      </c>
      <c r="C2097" s="137">
        <f>COUNTIFS(Severity,$B2097,AssignedDate,"&gt;="&amp;$C$1,AssignedDate,"&lt;="&amp;$F$1)</f>
        <v/>
      </c>
      <c r="D2097" s="137">
        <f>COUNTIFS(Severity,$B2097,Status,"&lt;&gt;Suspend",Status,"&lt;&gt;Assigned",Status,"&lt;&gt;Open",Status,"&lt;&gt;Hold",ResolvedDate,"&gt;="&amp;$C$1,ResolvedDate,"&lt;="&amp;$F$1)</f>
        <v/>
      </c>
      <c r="E2097" s="137">
        <f>COUNTIFS(Severity,$B2097,SLA_Breach,"&lt;&gt;Yes",Status,"&lt;&gt;Suspend",Status,"&lt;&gt;Assigned",Status,"&lt;&gt;Open",Status,"&lt;&gt;Hold&gt;",ResolvedDate,"&gt;="&amp;$C$1,ResolvedDate,"&lt;="&amp;$F$1)</f>
        <v/>
      </c>
      <c r="F2097" s="137">
        <f>COUNTIFS(Severity,$B2097,SLA_Breach,"Yes",Status,"&lt;&gt;Suspend",Status,"&lt;&gt;Assigned",Status,"&lt;&gt;Open",Status,"&lt;&gt;Hold&gt;",ResolvedDate,"&gt;="&amp;$C$1,ResolvedDate,"&lt;="&amp;$F$1)</f>
        <v/>
      </c>
      <c r="G2097" s="137">
        <f>COUNTIFS(Severity,$B2097,AssignedDate,"&gt;=01/01/2017 12:00:00 AM",AssignedDate,"&lt;="&amp;$F$1)</f>
        <v/>
      </c>
      <c r="H2097" s="177" t="n"/>
      <c r="L2097" s="57" t="n">
        <v>0</v>
      </c>
      <c r="M2097" s="57" t="n"/>
    </row>
    <row r="2098" spans="1:13">
      <c r="A2098" s="137" t="n">
        <v>1</v>
      </c>
      <c r="B2098" s="100" t="s">
        <v>525</v>
      </c>
      <c r="C2098" s="137">
        <f>COUNTIFS(Severity,$B2098,AssignedDate,"&gt;="&amp;$C$1,AssignedDate,"&lt;="&amp;$F$1)</f>
        <v/>
      </c>
      <c r="D2098" s="137">
        <f>COUNTIFS(Severity,$B2098,Status,"&lt;&gt;Suspend",Status,"&lt;&gt;Assigned",Status,"&lt;&gt;Open",Status,"&lt;&gt;Hold",ResolvedDate,"&gt;="&amp;$C$1,ResolvedDate,"&lt;="&amp;$F$1)</f>
        <v/>
      </c>
      <c r="E2098" s="137">
        <f>COUNTIFS(Severity,$B2098,SLA_Breach,"&lt;&gt;Yes",Status,"&lt;&gt;Suspend",Status,"&lt;&gt;Assigned",Status,"&lt;&gt;Open",Status,"&lt;&gt;Hold&gt;",ResolvedDate,"&gt;="&amp;$C$1,ResolvedDate,"&lt;="&amp;$F$1)</f>
        <v/>
      </c>
      <c r="F2098" s="137">
        <f>COUNTIFS(Severity,$B2098,SLA_Breach,"Yes",Status,"&lt;&gt;Suspend",Status,"&lt;&gt;Assigned",Status,"&lt;&gt;Open",Status,"&lt;&gt;Hold&gt;",ResolvedDate,"&gt;="&amp;$C$1,ResolvedDate,"&lt;="&amp;$F$1)</f>
        <v/>
      </c>
      <c r="G2098" s="137">
        <f>COUNTIFS(Severity,$B2098,AssignedDate,"&gt;=01/01/2017 12:00:00 AM",AssignedDate,"&lt;="&amp;$F$1)</f>
        <v/>
      </c>
      <c r="H2098" s="177" t="n"/>
      <c r="L2098" s="57" t="n">
        <v>0</v>
      </c>
      <c r="M2098" s="57" t="n"/>
    </row>
    <row r="2099" spans="1:13">
      <c r="A2099" s="137" t="n">
        <v>1</v>
      </c>
      <c r="B2099" s="100" t="s">
        <v>525</v>
      </c>
      <c r="C2099" s="137">
        <f>COUNTIFS(Severity,$B2099,AssignedDate,"&gt;="&amp;$C$1,AssignedDate,"&lt;="&amp;$F$1)</f>
        <v/>
      </c>
      <c r="D2099" s="137">
        <f>COUNTIFS(Severity,$B2099,Status,"&lt;&gt;Suspend",Status,"&lt;&gt;Assigned",Status,"&lt;&gt;Open",Status,"&lt;&gt;Hold",ResolvedDate,"&gt;="&amp;$C$1,ResolvedDate,"&lt;="&amp;$F$1)</f>
        <v/>
      </c>
      <c r="E2099" s="137">
        <f>COUNTIFS(Severity,$B2099,SLA_Breach,"&lt;&gt;Yes",Status,"&lt;&gt;Suspend",Status,"&lt;&gt;Assigned",Status,"&lt;&gt;Open",Status,"&lt;&gt;Hold&gt;",ResolvedDate,"&gt;="&amp;$C$1,ResolvedDate,"&lt;="&amp;$F$1)</f>
        <v/>
      </c>
      <c r="F2099" s="137">
        <f>COUNTIFS(Severity,$B2099,SLA_Breach,"Yes",Status,"&lt;&gt;Suspend",Status,"&lt;&gt;Assigned",Status,"&lt;&gt;Open",Status,"&lt;&gt;Hold&gt;",ResolvedDate,"&gt;="&amp;$C$1,ResolvedDate,"&lt;="&amp;$F$1)</f>
        <v/>
      </c>
      <c r="G2099" s="137">
        <f>COUNTIFS(Severity,$B2099,AssignedDate,"&gt;=01/01/2017 12:00:00 AM",AssignedDate,"&lt;="&amp;$F$1)</f>
        <v/>
      </c>
      <c r="H2099" s="177" t="n"/>
      <c r="L2099" s="57" t="n">
        <v>0</v>
      </c>
      <c r="M2099" s="57" t="n"/>
    </row>
    <row r="2100" spans="1:13">
      <c r="A2100" s="137" t="n">
        <v>1</v>
      </c>
      <c r="B2100" s="100" t="s">
        <v>525</v>
      </c>
      <c r="C2100" s="137">
        <f>COUNTIFS(Severity,$B2100,AssignedDate,"&gt;="&amp;$C$1,AssignedDate,"&lt;="&amp;$F$1)</f>
        <v/>
      </c>
      <c r="D2100" s="137">
        <f>COUNTIFS(Severity,$B2100,Status,"&lt;&gt;Suspend",Status,"&lt;&gt;Assigned",Status,"&lt;&gt;Open",Status,"&lt;&gt;Hold",ResolvedDate,"&gt;="&amp;$C$1,ResolvedDate,"&lt;="&amp;$F$1)</f>
        <v/>
      </c>
      <c r="E2100" s="137">
        <f>COUNTIFS(Severity,$B2100,SLA_Breach,"&lt;&gt;Yes",Status,"&lt;&gt;Suspend",Status,"&lt;&gt;Assigned",Status,"&lt;&gt;Open",Status,"&lt;&gt;Hold&gt;",ResolvedDate,"&gt;="&amp;$C$1,ResolvedDate,"&lt;="&amp;$F$1)</f>
        <v/>
      </c>
      <c r="F2100" s="137">
        <f>COUNTIFS(Severity,$B2100,SLA_Breach,"Yes",Status,"&lt;&gt;Suspend",Status,"&lt;&gt;Assigned",Status,"&lt;&gt;Open",Status,"&lt;&gt;Hold&gt;",ResolvedDate,"&gt;="&amp;$C$1,ResolvedDate,"&lt;="&amp;$F$1)</f>
        <v/>
      </c>
      <c r="G2100" s="137">
        <f>COUNTIFS(Severity,$B2100,AssignedDate,"&gt;=01/01/2017 12:00:00 AM",AssignedDate,"&lt;="&amp;$F$1)</f>
        <v/>
      </c>
      <c r="H2100" s="177" t="n"/>
      <c r="L2100" s="57" t="n">
        <v>0</v>
      </c>
      <c r="M2100" s="57" t="n"/>
    </row>
    <row r="2101" spans="1:13">
      <c r="A2101" s="137" t="n">
        <v>1</v>
      </c>
      <c r="B2101" s="100" t="s">
        <v>525</v>
      </c>
      <c r="C2101" s="137">
        <f>COUNTIFS(Severity,$B2101,AssignedDate,"&gt;="&amp;$C$1,AssignedDate,"&lt;="&amp;$F$1)</f>
        <v/>
      </c>
      <c r="D2101" s="137">
        <f>COUNTIFS(Severity,$B2101,Status,"&lt;&gt;Suspend",Status,"&lt;&gt;Assigned",Status,"&lt;&gt;Open",Status,"&lt;&gt;Hold",ResolvedDate,"&gt;="&amp;$C$1,ResolvedDate,"&lt;="&amp;$F$1)</f>
        <v/>
      </c>
      <c r="E2101" s="137">
        <f>COUNTIFS(Severity,$B2101,SLA_Breach,"&lt;&gt;Yes",Status,"&lt;&gt;Suspend",Status,"&lt;&gt;Assigned",Status,"&lt;&gt;Open",Status,"&lt;&gt;Hold&gt;",ResolvedDate,"&gt;="&amp;$C$1,ResolvedDate,"&lt;="&amp;$F$1)</f>
        <v/>
      </c>
      <c r="F2101" s="137">
        <f>COUNTIFS(Severity,$B2101,SLA_Breach,"Yes",Status,"&lt;&gt;Suspend",Status,"&lt;&gt;Assigned",Status,"&lt;&gt;Open",Status,"&lt;&gt;Hold&gt;",ResolvedDate,"&gt;="&amp;$C$1,ResolvedDate,"&lt;="&amp;$F$1)</f>
        <v/>
      </c>
      <c r="G2101" s="137">
        <f>COUNTIFS(Severity,$B2101,AssignedDate,"&gt;=01/01/2017 12:00:00 AM",AssignedDate,"&lt;="&amp;$F$1)</f>
        <v/>
      </c>
      <c r="H2101" s="177" t="n"/>
      <c r="L2101" s="57" t="n">
        <v>0</v>
      </c>
      <c r="M2101" s="57" t="n"/>
    </row>
    <row r="2102" spans="1:13">
      <c r="A2102" s="137" t="n">
        <v>1</v>
      </c>
      <c r="B2102" s="100" t="s">
        <v>525</v>
      </c>
      <c r="C2102" s="137">
        <f>COUNTIFS(Severity,$B2102,AssignedDate,"&gt;="&amp;$C$1,AssignedDate,"&lt;="&amp;$F$1)</f>
        <v/>
      </c>
      <c r="D2102" s="137">
        <f>COUNTIFS(Severity,$B2102,Status,"&lt;&gt;Suspend",Status,"&lt;&gt;Assigned",Status,"&lt;&gt;Open",Status,"&lt;&gt;Hold",ResolvedDate,"&gt;="&amp;$C$1,ResolvedDate,"&lt;="&amp;$F$1)</f>
        <v/>
      </c>
      <c r="E2102" s="137">
        <f>COUNTIFS(Severity,$B2102,SLA_Breach,"&lt;&gt;Yes",Status,"&lt;&gt;Suspend",Status,"&lt;&gt;Assigned",Status,"&lt;&gt;Open",Status,"&lt;&gt;Hold&gt;",ResolvedDate,"&gt;="&amp;$C$1,ResolvedDate,"&lt;="&amp;$F$1)</f>
        <v/>
      </c>
      <c r="F2102" s="137">
        <f>COUNTIFS(Severity,$B2102,SLA_Breach,"Yes",Status,"&lt;&gt;Suspend",Status,"&lt;&gt;Assigned",Status,"&lt;&gt;Open",Status,"&lt;&gt;Hold&gt;",ResolvedDate,"&gt;="&amp;$C$1,ResolvedDate,"&lt;="&amp;$F$1)</f>
        <v/>
      </c>
      <c r="G2102" s="137">
        <f>COUNTIFS(Severity,$B2102,AssignedDate,"&gt;=01/01/2017 12:00:00 AM",AssignedDate,"&lt;="&amp;$F$1)</f>
        <v/>
      </c>
      <c r="H2102" s="177" t="n"/>
      <c r="L2102" s="57" t="n">
        <v>0</v>
      </c>
      <c r="M2102" s="57" t="n"/>
    </row>
    <row r="2103" spans="1:13">
      <c r="A2103" s="137" t="n">
        <v>1</v>
      </c>
      <c r="B2103" s="100" t="s">
        <v>525</v>
      </c>
      <c r="C2103" s="137">
        <f>COUNTIFS(Severity,$B2103,AssignedDate,"&gt;="&amp;$C$1,AssignedDate,"&lt;="&amp;$F$1)</f>
        <v/>
      </c>
      <c r="D2103" s="137">
        <f>COUNTIFS(Severity,$B2103,Status,"&lt;&gt;Suspend",Status,"&lt;&gt;Assigned",Status,"&lt;&gt;Open",Status,"&lt;&gt;Hold",ResolvedDate,"&gt;="&amp;$C$1,ResolvedDate,"&lt;="&amp;$F$1)</f>
        <v/>
      </c>
      <c r="E2103" s="137">
        <f>COUNTIFS(Severity,$B2103,SLA_Breach,"&lt;&gt;Yes",Status,"&lt;&gt;Suspend",Status,"&lt;&gt;Assigned",Status,"&lt;&gt;Open",Status,"&lt;&gt;Hold&gt;",ResolvedDate,"&gt;="&amp;$C$1,ResolvedDate,"&lt;="&amp;$F$1)</f>
        <v/>
      </c>
      <c r="F2103" s="137">
        <f>COUNTIFS(Severity,$B2103,SLA_Breach,"Yes",Status,"&lt;&gt;Suspend",Status,"&lt;&gt;Assigned",Status,"&lt;&gt;Open",Status,"&lt;&gt;Hold&gt;",ResolvedDate,"&gt;="&amp;$C$1,ResolvedDate,"&lt;="&amp;$F$1)</f>
        <v/>
      </c>
      <c r="G2103" s="137">
        <f>COUNTIFS(Severity,$B2103,AssignedDate,"&gt;=01/01/2017 12:00:00 AM",AssignedDate,"&lt;="&amp;$F$1)</f>
        <v/>
      </c>
      <c r="H2103" s="177" t="n"/>
      <c r="L2103" s="57" t="n">
        <v>0</v>
      </c>
      <c r="M2103" s="57" t="n"/>
    </row>
    <row r="2104" spans="1:13">
      <c r="A2104" s="137" t="n">
        <v>1</v>
      </c>
      <c r="B2104" s="100" t="s">
        <v>525</v>
      </c>
      <c r="C2104" s="137">
        <f>COUNTIFS(Severity,$B2104,AssignedDate,"&gt;="&amp;$C$1,AssignedDate,"&lt;="&amp;$F$1)</f>
        <v/>
      </c>
      <c r="D2104" s="137">
        <f>COUNTIFS(Severity,$B2104,Status,"&lt;&gt;Suspend",Status,"&lt;&gt;Assigned",Status,"&lt;&gt;Open",Status,"&lt;&gt;Hold",ResolvedDate,"&gt;="&amp;$C$1,ResolvedDate,"&lt;="&amp;$F$1)</f>
        <v/>
      </c>
      <c r="E2104" s="137">
        <f>COUNTIFS(Severity,$B2104,SLA_Breach,"&lt;&gt;Yes",Status,"&lt;&gt;Suspend",Status,"&lt;&gt;Assigned",Status,"&lt;&gt;Open",Status,"&lt;&gt;Hold&gt;",ResolvedDate,"&gt;="&amp;$C$1,ResolvedDate,"&lt;="&amp;$F$1)</f>
        <v/>
      </c>
      <c r="F2104" s="137">
        <f>COUNTIFS(Severity,$B2104,SLA_Breach,"Yes",Status,"&lt;&gt;Suspend",Status,"&lt;&gt;Assigned",Status,"&lt;&gt;Open",Status,"&lt;&gt;Hold&gt;",ResolvedDate,"&gt;="&amp;$C$1,ResolvedDate,"&lt;="&amp;$F$1)</f>
        <v/>
      </c>
      <c r="G2104" s="137">
        <f>COUNTIFS(Severity,$B2104,AssignedDate,"&gt;=01/01/2017 12:00:00 AM",AssignedDate,"&lt;="&amp;$F$1)</f>
        <v/>
      </c>
      <c r="H2104" s="177" t="n"/>
      <c r="L2104" s="57" t="n">
        <v>0</v>
      </c>
      <c r="M2104" s="57" t="n"/>
    </row>
    <row r="2105" spans="1:13">
      <c r="A2105" s="137" t="n">
        <v>1</v>
      </c>
      <c r="B2105" s="100" t="s">
        <v>525</v>
      </c>
      <c r="C2105" s="137">
        <f>COUNTIFS(Severity,$B2105,AssignedDate,"&gt;="&amp;$C$1,AssignedDate,"&lt;="&amp;$F$1)</f>
        <v/>
      </c>
      <c r="D2105" s="137">
        <f>COUNTIFS(Severity,$B2105,Status,"&lt;&gt;Suspend",Status,"&lt;&gt;Assigned",Status,"&lt;&gt;Open",Status,"&lt;&gt;Hold",ResolvedDate,"&gt;="&amp;$C$1,ResolvedDate,"&lt;="&amp;$F$1)</f>
        <v/>
      </c>
      <c r="E2105" s="137">
        <f>COUNTIFS(Severity,$B2105,SLA_Breach,"&lt;&gt;Yes",Status,"&lt;&gt;Suspend",Status,"&lt;&gt;Assigned",Status,"&lt;&gt;Open",Status,"&lt;&gt;Hold&gt;",ResolvedDate,"&gt;="&amp;$C$1,ResolvedDate,"&lt;="&amp;$F$1)</f>
        <v/>
      </c>
      <c r="F2105" s="137">
        <f>COUNTIFS(Severity,$B2105,SLA_Breach,"Yes",Status,"&lt;&gt;Suspend",Status,"&lt;&gt;Assigned",Status,"&lt;&gt;Open",Status,"&lt;&gt;Hold&gt;",ResolvedDate,"&gt;="&amp;$C$1,ResolvedDate,"&lt;="&amp;$F$1)</f>
        <v/>
      </c>
      <c r="G2105" s="137">
        <f>COUNTIFS(Severity,$B2105,AssignedDate,"&gt;=01/01/2017 12:00:00 AM",AssignedDate,"&lt;="&amp;$F$1)</f>
        <v/>
      </c>
      <c r="H2105" s="177" t="n"/>
      <c r="L2105" s="57" t="n">
        <v>0</v>
      </c>
      <c r="M2105" s="57" t="n"/>
    </row>
    <row r="2106" spans="1:13">
      <c r="A2106" s="137" t="n">
        <v>1</v>
      </c>
      <c r="B2106" s="100" t="s">
        <v>525</v>
      </c>
      <c r="C2106" s="137">
        <f>COUNTIFS(Severity,$B2106,AssignedDate,"&gt;="&amp;$C$1,AssignedDate,"&lt;="&amp;$F$1)</f>
        <v/>
      </c>
      <c r="D2106" s="137">
        <f>COUNTIFS(Severity,$B2106,Status,"&lt;&gt;Suspend",Status,"&lt;&gt;Assigned",Status,"&lt;&gt;Open",Status,"&lt;&gt;Hold",ResolvedDate,"&gt;="&amp;$C$1,ResolvedDate,"&lt;="&amp;$F$1)</f>
        <v/>
      </c>
      <c r="E2106" s="137">
        <f>COUNTIFS(Severity,$B2106,SLA_Breach,"&lt;&gt;Yes",Status,"&lt;&gt;Suspend",Status,"&lt;&gt;Assigned",Status,"&lt;&gt;Open",Status,"&lt;&gt;Hold&gt;",ResolvedDate,"&gt;="&amp;$C$1,ResolvedDate,"&lt;="&amp;$F$1)</f>
        <v/>
      </c>
      <c r="F2106" s="137">
        <f>COUNTIFS(Severity,$B2106,SLA_Breach,"Yes",Status,"&lt;&gt;Suspend",Status,"&lt;&gt;Assigned",Status,"&lt;&gt;Open",Status,"&lt;&gt;Hold&gt;",ResolvedDate,"&gt;="&amp;$C$1,ResolvedDate,"&lt;="&amp;$F$1)</f>
        <v/>
      </c>
      <c r="G2106" s="137">
        <f>COUNTIFS(Severity,$B2106,AssignedDate,"&gt;=01/01/2017 12:00:00 AM",AssignedDate,"&lt;="&amp;$F$1)</f>
        <v/>
      </c>
      <c r="H2106" s="177" t="n"/>
      <c r="L2106" s="57" t="n">
        <v>0</v>
      </c>
      <c r="M2106" s="57" t="n"/>
    </row>
    <row r="2107" spans="1:13">
      <c r="A2107" s="137" t="n">
        <v>1</v>
      </c>
      <c r="B2107" s="100" t="s">
        <v>525</v>
      </c>
      <c r="C2107" s="137">
        <f>COUNTIFS(Severity,$B2107,AssignedDate,"&gt;="&amp;$C$1,AssignedDate,"&lt;="&amp;$F$1)</f>
        <v/>
      </c>
      <c r="D2107" s="137">
        <f>COUNTIFS(Severity,$B2107,Status,"&lt;&gt;Suspend",Status,"&lt;&gt;Assigned",Status,"&lt;&gt;Open",Status,"&lt;&gt;Hold",ResolvedDate,"&gt;="&amp;$C$1,ResolvedDate,"&lt;="&amp;$F$1)</f>
        <v/>
      </c>
      <c r="E2107" s="137">
        <f>COUNTIFS(Severity,$B2107,SLA_Breach,"&lt;&gt;Yes",Status,"&lt;&gt;Suspend",Status,"&lt;&gt;Assigned",Status,"&lt;&gt;Open",Status,"&lt;&gt;Hold&gt;",ResolvedDate,"&gt;="&amp;$C$1,ResolvedDate,"&lt;="&amp;$F$1)</f>
        <v/>
      </c>
      <c r="F2107" s="137">
        <f>COUNTIFS(Severity,$B2107,SLA_Breach,"Yes",Status,"&lt;&gt;Suspend",Status,"&lt;&gt;Assigned",Status,"&lt;&gt;Open",Status,"&lt;&gt;Hold&gt;",ResolvedDate,"&gt;="&amp;$C$1,ResolvedDate,"&lt;="&amp;$F$1)</f>
        <v/>
      </c>
      <c r="G2107" s="137">
        <f>COUNTIFS(Severity,$B2107,AssignedDate,"&gt;=01/01/2017 12:00:00 AM",AssignedDate,"&lt;="&amp;$F$1)</f>
        <v/>
      </c>
      <c r="H2107" s="177" t="n"/>
      <c r="L2107" s="57" t="n">
        <v>0</v>
      </c>
      <c r="M2107" s="57" t="n"/>
    </row>
    <row r="2108" spans="1:13">
      <c r="A2108" s="137" t="n">
        <v>1</v>
      </c>
      <c r="B2108" s="100" t="s">
        <v>525</v>
      </c>
      <c r="C2108" s="137">
        <f>COUNTIFS(Severity,$B2108,AssignedDate,"&gt;="&amp;$C$1,AssignedDate,"&lt;="&amp;$F$1)</f>
        <v/>
      </c>
      <c r="D2108" s="137">
        <f>COUNTIFS(Severity,$B2108,Status,"&lt;&gt;Suspend",Status,"&lt;&gt;Assigned",Status,"&lt;&gt;Open",Status,"&lt;&gt;Hold",ResolvedDate,"&gt;="&amp;$C$1,ResolvedDate,"&lt;="&amp;$F$1)</f>
        <v/>
      </c>
      <c r="E2108" s="137">
        <f>COUNTIFS(Severity,$B2108,SLA_Breach,"&lt;&gt;Yes",Status,"&lt;&gt;Suspend",Status,"&lt;&gt;Assigned",Status,"&lt;&gt;Open",Status,"&lt;&gt;Hold&gt;",ResolvedDate,"&gt;="&amp;$C$1,ResolvedDate,"&lt;="&amp;$F$1)</f>
        <v/>
      </c>
      <c r="F2108" s="137">
        <f>COUNTIFS(Severity,$B2108,SLA_Breach,"Yes",Status,"&lt;&gt;Suspend",Status,"&lt;&gt;Assigned",Status,"&lt;&gt;Open",Status,"&lt;&gt;Hold&gt;",ResolvedDate,"&gt;="&amp;$C$1,ResolvedDate,"&lt;="&amp;$F$1)</f>
        <v/>
      </c>
      <c r="G2108" s="137">
        <f>COUNTIFS(Severity,$B2108,AssignedDate,"&gt;=01/01/2017 12:00:00 AM",AssignedDate,"&lt;="&amp;$F$1)</f>
        <v/>
      </c>
      <c r="H2108" s="177" t="n"/>
      <c r="L2108" s="57" t="n">
        <v>0</v>
      </c>
      <c r="M2108" s="57" t="n"/>
    </row>
    <row r="2109" spans="1:13">
      <c r="A2109" s="137" t="n">
        <v>1</v>
      </c>
      <c r="B2109" s="100" t="s">
        <v>525</v>
      </c>
      <c r="C2109" s="137">
        <f>COUNTIFS(Severity,$B2109,AssignedDate,"&gt;="&amp;$C$1,AssignedDate,"&lt;="&amp;$F$1)</f>
        <v/>
      </c>
      <c r="D2109" s="137">
        <f>COUNTIFS(Severity,$B2109,Status,"&lt;&gt;Suspend",Status,"&lt;&gt;Assigned",Status,"&lt;&gt;Open",Status,"&lt;&gt;Hold",ResolvedDate,"&gt;="&amp;$C$1,ResolvedDate,"&lt;="&amp;$F$1)</f>
        <v/>
      </c>
      <c r="E2109" s="137">
        <f>COUNTIFS(Severity,$B2109,SLA_Breach,"&lt;&gt;Yes",Status,"&lt;&gt;Suspend",Status,"&lt;&gt;Assigned",Status,"&lt;&gt;Open",Status,"&lt;&gt;Hold&gt;",ResolvedDate,"&gt;="&amp;$C$1,ResolvedDate,"&lt;="&amp;$F$1)</f>
        <v/>
      </c>
      <c r="F2109" s="137">
        <f>COUNTIFS(Severity,$B2109,SLA_Breach,"Yes",Status,"&lt;&gt;Suspend",Status,"&lt;&gt;Assigned",Status,"&lt;&gt;Open",Status,"&lt;&gt;Hold&gt;",ResolvedDate,"&gt;="&amp;$C$1,ResolvedDate,"&lt;="&amp;$F$1)</f>
        <v/>
      </c>
      <c r="G2109" s="137">
        <f>COUNTIFS(Severity,$B2109,AssignedDate,"&gt;=01/01/2017 12:00:00 AM",AssignedDate,"&lt;="&amp;$F$1)</f>
        <v/>
      </c>
      <c r="H2109" s="177" t="n"/>
      <c r="L2109" s="57" t="n">
        <v>0</v>
      </c>
      <c r="M2109" s="57" t="n"/>
    </row>
    <row r="2110" spans="1:13">
      <c r="A2110" s="137" t="n">
        <v>1</v>
      </c>
      <c r="B2110" s="100" t="s">
        <v>525</v>
      </c>
      <c r="C2110" s="137">
        <f>COUNTIFS(Severity,$B2110,AssignedDate,"&gt;="&amp;$C$1,AssignedDate,"&lt;="&amp;$F$1)</f>
        <v/>
      </c>
      <c r="D2110" s="137">
        <f>COUNTIFS(Severity,$B2110,Status,"&lt;&gt;Suspend",Status,"&lt;&gt;Assigned",Status,"&lt;&gt;Open",Status,"&lt;&gt;Hold",ResolvedDate,"&gt;="&amp;$C$1,ResolvedDate,"&lt;="&amp;$F$1)</f>
        <v/>
      </c>
      <c r="E2110" s="137">
        <f>COUNTIFS(Severity,$B2110,SLA_Breach,"&lt;&gt;Yes",Status,"&lt;&gt;Suspend",Status,"&lt;&gt;Assigned",Status,"&lt;&gt;Open",Status,"&lt;&gt;Hold&gt;",ResolvedDate,"&gt;="&amp;$C$1,ResolvedDate,"&lt;="&amp;$F$1)</f>
        <v/>
      </c>
      <c r="F2110" s="137">
        <f>COUNTIFS(Severity,$B2110,SLA_Breach,"Yes",Status,"&lt;&gt;Suspend",Status,"&lt;&gt;Assigned",Status,"&lt;&gt;Open",Status,"&lt;&gt;Hold&gt;",ResolvedDate,"&gt;="&amp;$C$1,ResolvedDate,"&lt;="&amp;$F$1)</f>
        <v/>
      </c>
      <c r="G2110" s="137">
        <f>COUNTIFS(Severity,$B2110,AssignedDate,"&gt;=01/01/2017 12:00:00 AM",AssignedDate,"&lt;="&amp;$F$1)</f>
        <v/>
      </c>
      <c r="H2110" s="177" t="n"/>
      <c r="L2110" s="57" t="n">
        <v>0</v>
      </c>
      <c r="M2110" s="57" t="n"/>
    </row>
    <row r="2111" spans="1:13">
      <c r="A2111" s="137" t="n">
        <v>1</v>
      </c>
      <c r="B2111" s="100" t="s">
        <v>525</v>
      </c>
      <c r="C2111" s="137">
        <f>COUNTIFS(Severity,$B2111,AssignedDate,"&gt;="&amp;$C$1,AssignedDate,"&lt;="&amp;$F$1)</f>
        <v/>
      </c>
      <c r="D2111" s="137">
        <f>COUNTIFS(Severity,$B2111,Status,"&lt;&gt;Suspend",Status,"&lt;&gt;Assigned",Status,"&lt;&gt;Open",Status,"&lt;&gt;Hold",ResolvedDate,"&gt;="&amp;$C$1,ResolvedDate,"&lt;="&amp;$F$1)</f>
        <v/>
      </c>
      <c r="E2111" s="137">
        <f>COUNTIFS(Severity,$B2111,SLA_Breach,"&lt;&gt;Yes",Status,"&lt;&gt;Suspend",Status,"&lt;&gt;Assigned",Status,"&lt;&gt;Open",Status,"&lt;&gt;Hold&gt;",ResolvedDate,"&gt;="&amp;$C$1,ResolvedDate,"&lt;="&amp;$F$1)</f>
        <v/>
      </c>
      <c r="F2111" s="137">
        <f>COUNTIFS(Severity,$B2111,SLA_Breach,"Yes",Status,"&lt;&gt;Suspend",Status,"&lt;&gt;Assigned",Status,"&lt;&gt;Open",Status,"&lt;&gt;Hold&gt;",ResolvedDate,"&gt;="&amp;$C$1,ResolvedDate,"&lt;="&amp;$F$1)</f>
        <v/>
      </c>
      <c r="G2111" s="137">
        <f>COUNTIFS(Severity,$B2111,AssignedDate,"&gt;=01/01/2017 12:00:00 AM",AssignedDate,"&lt;="&amp;$F$1)</f>
        <v/>
      </c>
      <c r="H2111" s="177" t="n"/>
      <c r="L2111" s="57" t="n">
        <v>0</v>
      </c>
      <c r="M2111" s="57" t="n"/>
    </row>
    <row r="2112" spans="1:13">
      <c r="A2112" s="137" t="n">
        <v>1</v>
      </c>
      <c r="B2112" s="100" t="s">
        <v>525</v>
      </c>
      <c r="C2112" s="137">
        <f>COUNTIFS(Severity,$B2112,AssignedDate,"&gt;="&amp;$C$1,AssignedDate,"&lt;="&amp;$F$1)</f>
        <v/>
      </c>
      <c r="D2112" s="137">
        <f>COUNTIFS(Severity,$B2112,Status,"&lt;&gt;Suspend",Status,"&lt;&gt;Assigned",Status,"&lt;&gt;Open",Status,"&lt;&gt;Hold",ResolvedDate,"&gt;="&amp;$C$1,ResolvedDate,"&lt;="&amp;$F$1)</f>
        <v/>
      </c>
      <c r="E2112" s="137">
        <f>COUNTIFS(Severity,$B2112,SLA_Breach,"&lt;&gt;Yes",Status,"&lt;&gt;Suspend",Status,"&lt;&gt;Assigned",Status,"&lt;&gt;Open",Status,"&lt;&gt;Hold&gt;",ResolvedDate,"&gt;="&amp;$C$1,ResolvedDate,"&lt;="&amp;$F$1)</f>
        <v/>
      </c>
      <c r="F2112" s="137">
        <f>COUNTIFS(Severity,$B2112,SLA_Breach,"Yes",Status,"&lt;&gt;Suspend",Status,"&lt;&gt;Assigned",Status,"&lt;&gt;Open",Status,"&lt;&gt;Hold&gt;",ResolvedDate,"&gt;="&amp;$C$1,ResolvedDate,"&lt;="&amp;$F$1)</f>
        <v/>
      </c>
      <c r="G2112" s="137">
        <f>COUNTIFS(Severity,$B2112,AssignedDate,"&gt;=01/01/2017 12:00:00 AM",AssignedDate,"&lt;="&amp;$F$1)</f>
        <v/>
      </c>
      <c r="H2112" s="177" t="n"/>
      <c r="L2112" s="57" t="n">
        <v>0</v>
      </c>
      <c r="M2112" s="57" t="n"/>
    </row>
    <row r="2113" spans="1:13">
      <c r="A2113" s="137" t="n">
        <v>1</v>
      </c>
      <c r="B2113" s="100" t="s">
        <v>525</v>
      </c>
      <c r="C2113" s="137">
        <f>COUNTIFS(Severity,$B2113,AssignedDate,"&gt;="&amp;$C$1,AssignedDate,"&lt;="&amp;$F$1)</f>
        <v/>
      </c>
      <c r="D2113" s="137">
        <f>COUNTIFS(Severity,$B2113,Status,"&lt;&gt;Suspend",Status,"&lt;&gt;Assigned",Status,"&lt;&gt;Open",Status,"&lt;&gt;Hold",ResolvedDate,"&gt;="&amp;$C$1,ResolvedDate,"&lt;="&amp;$F$1)</f>
        <v/>
      </c>
      <c r="E2113" s="137">
        <f>COUNTIFS(Severity,$B2113,SLA_Breach,"&lt;&gt;Yes",Status,"&lt;&gt;Suspend",Status,"&lt;&gt;Assigned",Status,"&lt;&gt;Open",Status,"&lt;&gt;Hold&gt;",ResolvedDate,"&gt;="&amp;$C$1,ResolvedDate,"&lt;="&amp;$F$1)</f>
        <v/>
      </c>
      <c r="F2113" s="137">
        <f>COUNTIFS(Severity,$B2113,SLA_Breach,"Yes",Status,"&lt;&gt;Suspend",Status,"&lt;&gt;Assigned",Status,"&lt;&gt;Open",Status,"&lt;&gt;Hold&gt;",ResolvedDate,"&gt;="&amp;$C$1,ResolvedDate,"&lt;="&amp;$F$1)</f>
        <v/>
      </c>
      <c r="G2113" s="137">
        <f>COUNTIFS(Severity,$B2113,AssignedDate,"&gt;=01/01/2017 12:00:00 AM",AssignedDate,"&lt;="&amp;$F$1)</f>
        <v/>
      </c>
      <c r="H2113" s="177" t="n"/>
      <c r="L2113" s="57" t="n">
        <v>0</v>
      </c>
      <c r="M2113" s="57" t="n"/>
    </row>
    <row r="2114" spans="1:13">
      <c r="A2114" s="137" t="n">
        <v>1</v>
      </c>
      <c r="B2114" s="100" t="s">
        <v>525</v>
      </c>
      <c r="C2114" s="137">
        <f>COUNTIFS(Severity,$B2114,AssignedDate,"&gt;="&amp;$C$1,AssignedDate,"&lt;="&amp;$F$1)</f>
        <v/>
      </c>
      <c r="D2114" s="137">
        <f>COUNTIFS(Severity,$B2114,Status,"&lt;&gt;Suspend",Status,"&lt;&gt;Assigned",Status,"&lt;&gt;Open",Status,"&lt;&gt;Hold",ResolvedDate,"&gt;="&amp;$C$1,ResolvedDate,"&lt;="&amp;$F$1)</f>
        <v/>
      </c>
      <c r="E2114" s="137">
        <f>COUNTIFS(Severity,$B2114,SLA_Breach,"&lt;&gt;Yes",Status,"&lt;&gt;Suspend",Status,"&lt;&gt;Assigned",Status,"&lt;&gt;Open",Status,"&lt;&gt;Hold&gt;",ResolvedDate,"&gt;="&amp;$C$1,ResolvedDate,"&lt;="&amp;$F$1)</f>
        <v/>
      </c>
      <c r="F2114" s="137">
        <f>COUNTIFS(Severity,$B2114,SLA_Breach,"Yes",Status,"&lt;&gt;Suspend",Status,"&lt;&gt;Assigned",Status,"&lt;&gt;Open",Status,"&lt;&gt;Hold&gt;",ResolvedDate,"&gt;="&amp;$C$1,ResolvedDate,"&lt;="&amp;$F$1)</f>
        <v/>
      </c>
      <c r="G2114" s="137">
        <f>COUNTIFS(Severity,$B2114,AssignedDate,"&gt;=01/01/2017 12:00:00 AM",AssignedDate,"&lt;="&amp;$F$1)</f>
        <v/>
      </c>
      <c r="H2114" s="177" t="n"/>
      <c r="L2114" s="57" t="n">
        <v>0</v>
      </c>
      <c r="M2114" s="57" t="n"/>
    </row>
    <row r="2115" spans="1:13">
      <c r="A2115" s="137" t="n">
        <v>1</v>
      </c>
      <c r="B2115" s="100" t="s">
        <v>525</v>
      </c>
      <c r="C2115" s="137">
        <f>COUNTIFS(Severity,$B2115,AssignedDate,"&gt;="&amp;$C$1,AssignedDate,"&lt;="&amp;$F$1)</f>
        <v/>
      </c>
      <c r="D2115" s="137">
        <f>COUNTIFS(Severity,$B2115,Status,"&lt;&gt;Suspend",Status,"&lt;&gt;Assigned",Status,"&lt;&gt;Open",Status,"&lt;&gt;Hold",ResolvedDate,"&gt;="&amp;$C$1,ResolvedDate,"&lt;="&amp;$F$1)</f>
        <v/>
      </c>
      <c r="E2115" s="137">
        <f>COUNTIFS(Severity,$B2115,SLA_Breach,"&lt;&gt;Yes",Status,"&lt;&gt;Suspend",Status,"&lt;&gt;Assigned",Status,"&lt;&gt;Open",Status,"&lt;&gt;Hold&gt;",ResolvedDate,"&gt;="&amp;$C$1,ResolvedDate,"&lt;="&amp;$F$1)</f>
        <v/>
      </c>
      <c r="F2115" s="137">
        <f>COUNTIFS(Severity,$B2115,SLA_Breach,"Yes",Status,"&lt;&gt;Suspend",Status,"&lt;&gt;Assigned",Status,"&lt;&gt;Open",Status,"&lt;&gt;Hold&gt;",ResolvedDate,"&gt;="&amp;$C$1,ResolvedDate,"&lt;="&amp;$F$1)</f>
        <v/>
      </c>
      <c r="G2115" s="137">
        <f>COUNTIFS(Severity,$B2115,AssignedDate,"&gt;=01/01/2017 12:00:00 AM",AssignedDate,"&lt;="&amp;$F$1)</f>
        <v/>
      </c>
      <c r="H2115" s="177" t="n"/>
      <c r="L2115" s="57" t="n">
        <v>0</v>
      </c>
      <c r="M2115" s="57" t="n"/>
    </row>
    <row r="2116" spans="1:13">
      <c r="A2116" s="137" t="n">
        <v>1</v>
      </c>
      <c r="B2116" s="100" t="s">
        <v>525</v>
      </c>
      <c r="C2116" s="137">
        <f>COUNTIFS(Severity,$B2116,AssignedDate,"&gt;="&amp;$C$1,AssignedDate,"&lt;="&amp;$F$1)</f>
        <v/>
      </c>
      <c r="D2116" s="137">
        <f>COUNTIFS(Severity,$B2116,Status,"&lt;&gt;Suspend",Status,"&lt;&gt;Assigned",Status,"&lt;&gt;Open",Status,"&lt;&gt;Hold",ResolvedDate,"&gt;="&amp;$C$1,ResolvedDate,"&lt;="&amp;$F$1)</f>
        <v/>
      </c>
      <c r="E2116" s="137">
        <f>COUNTIFS(Severity,$B2116,SLA_Breach,"&lt;&gt;Yes",Status,"&lt;&gt;Suspend",Status,"&lt;&gt;Assigned",Status,"&lt;&gt;Open",Status,"&lt;&gt;Hold&gt;",ResolvedDate,"&gt;="&amp;$C$1,ResolvedDate,"&lt;="&amp;$F$1)</f>
        <v/>
      </c>
      <c r="F2116" s="137">
        <f>COUNTIFS(Severity,$B2116,SLA_Breach,"Yes",Status,"&lt;&gt;Suspend",Status,"&lt;&gt;Assigned",Status,"&lt;&gt;Open",Status,"&lt;&gt;Hold&gt;",ResolvedDate,"&gt;="&amp;$C$1,ResolvedDate,"&lt;="&amp;$F$1)</f>
        <v/>
      </c>
      <c r="G2116" s="137">
        <f>COUNTIFS(Severity,$B2116,AssignedDate,"&gt;=01/01/2017 12:00:00 AM",AssignedDate,"&lt;="&amp;$F$1)</f>
        <v/>
      </c>
      <c r="H2116" s="177" t="n"/>
      <c r="L2116" s="57" t="n">
        <v>0</v>
      </c>
      <c r="M2116" s="57" t="n"/>
    </row>
    <row r="2117" spans="1:13">
      <c r="A2117" s="137" t="n">
        <v>1</v>
      </c>
      <c r="B2117" s="100" t="s">
        <v>525</v>
      </c>
      <c r="C2117" s="137">
        <f>COUNTIFS(Severity,$B2117,AssignedDate,"&gt;="&amp;$C$1,AssignedDate,"&lt;="&amp;$F$1)</f>
        <v/>
      </c>
      <c r="D2117" s="137">
        <f>COUNTIFS(Severity,$B2117,Status,"&lt;&gt;Suspend",Status,"&lt;&gt;Assigned",Status,"&lt;&gt;Open",Status,"&lt;&gt;Hold",ResolvedDate,"&gt;="&amp;$C$1,ResolvedDate,"&lt;="&amp;$F$1)</f>
        <v/>
      </c>
      <c r="E2117" s="137">
        <f>COUNTIFS(Severity,$B2117,SLA_Breach,"&lt;&gt;Yes",Status,"&lt;&gt;Suspend",Status,"&lt;&gt;Assigned",Status,"&lt;&gt;Open",Status,"&lt;&gt;Hold&gt;",ResolvedDate,"&gt;="&amp;$C$1,ResolvedDate,"&lt;="&amp;$F$1)</f>
        <v/>
      </c>
      <c r="F2117" s="137">
        <f>COUNTIFS(Severity,$B2117,SLA_Breach,"Yes",Status,"&lt;&gt;Suspend",Status,"&lt;&gt;Assigned",Status,"&lt;&gt;Open",Status,"&lt;&gt;Hold&gt;",ResolvedDate,"&gt;="&amp;$C$1,ResolvedDate,"&lt;="&amp;$F$1)</f>
        <v/>
      </c>
      <c r="G2117" s="137">
        <f>COUNTIFS(Severity,$B2117,AssignedDate,"&gt;=01/01/2017 12:00:00 AM",AssignedDate,"&lt;="&amp;$F$1)</f>
        <v/>
      </c>
      <c r="H2117" s="177" t="n"/>
      <c r="L2117" s="57" t="n">
        <v>0</v>
      </c>
      <c r="M2117" s="57" t="n"/>
    </row>
    <row r="2118" spans="1:13">
      <c r="A2118" s="137" t="n">
        <v>1</v>
      </c>
      <c r="B2118" s="100" t="s">
        <v>525</v>
      </c>
      <c r="C2118" s="137">
        <f>COUNTIFS(Severity,$B2118,AssignedDate,"&gt;="&amp;$C$1,AssignedDate,"&lt;="&amp;$F$1)</f>
        <v/>
      </c>
      <c r="D2118" s="137">
        <f>COUNTIFS(Severity,$B2118,Status,"&lt;&gt;Suspend",Status,"&lt;&gt;Assigned",Status,"&lt;&gt;Open",Status,"&lt;&gt;Hold",ResolvedDate,"&gt;="&amp;$C$1,ResolvedDate,"&lt;="&amp;$F$1)</f>
        <v/>
      </c>
      <c r="E2118" s="137">
        <f>COUNTIFS(Severity,$B2118,SLA_Breach,"&lt;&gt;Yes",Status,"&lt;&gt;Suspend",Status,"&lt;&gt;Assigned",Status,"&lt;&gt;Open",Status,"&lt;&gt;Hold&gt;",ResolvedDate,"&gt;="&amp;$C$1,ResolvedDate,"&lt;="&amp;$F$1)</f>
        <v/>
      </c>
      <c r="F2118" s="137">
        <f>COUNTIFS(Severity,$B2118,SLA_Breach,"Yes",Status,"&lt;&gt;Suspend",Status,"&lt;&gt;Assigned",Status,"&lt;&gt;Open",Status,"&lt;&gt;Hold&gt;",ResolvedDate,"&gt;="&amp;$C$1,ResolvedDate,"&lt;="&amp;$F$1)</f>
        <v/>
      </c>
      <c r="G2118" s="137">
        <f>COUNTIFS(Severity,$B2118,AssignedDate,"&gt;=01/01/2017 12:00:00 AM",AssignedDate,"&lt;="&amp;$F$1)</f>
        <v/>
      </c>
      <c r="H2118" s="177" t="n"/>
      <c r="L2118" s="57" t="n">
        <v>0</v>
      </c>
      <c r="M2118" s="57" t="n"/>
    </row>
    <row r="2119" spans="1:13">
      <c r="A2119" s="137" t="n">
        <v>1</v>
      </c>
      <c r="B2119" s="100" t="s">
        <v>525</v>
      </c>
      <c r="C2119" s="137">
        <f>COUNTIFS(Severity,$B2119,AssignedDate,"&gt;="&amp;$C$1,AssignedDate,"&lt;="&amp;$F$1)</f>
        <v/>
      </c>
      <c r="D2119" s="137">
        <f>COUNTIFS(Severity,$B2119,Status,"&lt;&gt;Suspend",Status,"&lt;&gt;Assigned",Status,"&lt;&gt;Open",Status,"&lt;&gt;Hold",ResolvedDate,"&gt;="&amp;$C$1,ResolvedDate,"&lt;="&amp;$F$1)</f>
        <v/>
      </c>
      <c r="E2119" s="137">
        <f>COUNTIFS(Severity,$B2119,SLA_Breach,"&lt;&gt;Yes",Status,"&lt;&gt;Suspend",Status,"&lt;&gt;Assigned",Status,"&lt;&gt;Open",Status,"&lt;&gt;Hold&gt;",ResolvedDate,"&gt;="&amp;$C$1,ResolvedDate,"&lt;="&amp;$F$1)</f>
        <v/>
      </c>
      <c r="F2119" s="137">
        <f>COUNTIFS(Severity,$B2119,SLA_Breach,"Yes",Status,"&lt;&gt;Suspend",Status,"&lt;&gt;Assigned",Status,"&lt;&gt;Open",Status,"&lt;&gt;Hold&gt;",ResolvedDate,"&gt;="&amp;$C$1,ResolvedDate,"&lt;="&amp;$F$1)</f>
        <v/>
      </c>
      <c r="G2119" s="137">
        <f>COUNTIFS(Severity,$B2119,AssignedDate,"&gt;=01/01/2017 12:00:00 AM",AssignedDate,"&lt;="&amp;$F$1)</f>
        <v/>
      </c>
      <c r="H2119" s="177" t="n"/>
      <c r="L2119" s="57" t="n">
        <v>0</v>
      </c>
      <c r="M2119" s="57" t="n"/>
    </row>
    <row r="2120" spans="1:13">
      <c r="A2120" s="137" t="n">
        <v>1</v>
      </c>
      <c r="B2120" s="100" t="s">
        <v>525</v>
      </c>
      <c r="C2120" s="137">
        <f>COUNTIFS(Severity,$B2120,AssignedDate,"&gt;="&amp;$C$1,AssignedDate,"&lt;="&amp;$F$1)</f>
        <v/>
      </c>
      <c r="D2120" s="137">
        <f>COUNTIFS(Severity,$B2120,Status,"&lt;&gt;Suspend",Status,"&lt;&gt;Assigned",Status,"&lt;&gt;Open",Status,"&lt;&gt;Hold",ResolvedDate,"&gt;="&amp;$C$1,ResolvedDate,"&lt;="&amp;$F$1)</f>
        <v/>
      </c>
      <c r="E2120" s="137">
        <f>COUNTIFS(Severity,$B2120,SLA_Breach,"&lt;&gt;Yes",Status,"&lt;&gt;Suspend",Status,"&lt;&gt;Assigned",Status,"&lt;&gt;Open",Status,"&lt;&gt;Hold&gt;",ResolvedDate,"&gt;="&amp;$C$1,ResolvedDate,"&lt;="&amp;$F$1)</f>
        <v/>
      </c>
      <c r="F2120" s="137">
        <f>COUNTIFS(Severity,$B2120,SLA_Breach,"Yes",Status,"&lt;&gt;Suspend",Status,"&lt;&gt;Assigned",Status,"&lt;&gt;Open",Status,"&lt;&gt;Hold&gt;",ResolvedDate,"&gt;="&amp;$C$1,ResolvedDate,"&lt;="&amp;$F$1)</f>
        <v/>
      </c>
      <c r="G2120" s="137">
        <f>COUNTIFS(Severity,$B2120,AssignedDate,"&gt;=01/01/2017 12:00:00 AM",AssignedDate,"&lt;="&amp;$F$1)</f>
        <v/>
      </c>
      <c r="H2120" s="177" t="n"/>
      <c r="L2120" s="57" t="n">
        <v>0</v>
      </c>
      <c r="M2120" s="57" t="n"/>
    </row>
    <row r="2121" spans="1:13">
      <c r="A2121" s="137" t="n">
        <v>1</v>
      </c>
      <c r="B2121" s="100" t="s">
        <v>525</v>
      </c>
      <c r="C2121" s="137">
        <f>COUNTIFS(Severity,$B2121,AssignedDate,"&gt;="&amp;$C$1,AssignedDate,"&lt;="&amp;$F$1)</f>
        <v/>
      </c>
      <c r="D2121" s="137">
        <f>COUNTIFS(Severity,$B2121,Status,"&lt;&gt;Suspend",Status,"&lt;&gt;Assigned",Status,"&lt;&gt;Open",Status,"&lt;&gt;Hold",ResolvedDate,"&gt;="&amp;$C$1,ResolvedDate,"&lt;="&amp;$F$1)</f>
        <v/>
      </c>
      <c r="E2121" s="137">
        <f>COUNTIFS(Severity,$B2121,SLA_Breach,"&lt;&gt;Yes",Status,"&lt;&gt;Suspend",Status,"&lt;&gt;Assigned",Status,"&lt;&gt;Open",Status,"&lt;&gt;Hold&gt;",ResolvedDate,"&gt;="&amp;$C$1,ResolvedDate,"&lt;="&amp;$F$1)</f>
        <v/>
      </c>
      <c r="F2121" s="137">
        <f>COUNTIFS(Severity,$B2121,SLA_Breach,"Yes",Status,"&lt;&gt;Suspend",Status,"&lt;&gt;Assigned",Status,"&lt;&gt;Open",Status,"&lt;&gt;Hold&gt;",ResolvedDate,"&gt;="&amp;$C$1,ResolvedDate,"&lt;="&amp;$F$1)</f>
        <v/>
      </c>
      <c r="G2121" s="137">
        <f>COUNTIFS(Severity,$B2121,AssignedDate,"&gt;=01/01/2017 12:00:00 AM",AssignedDate,"&lt;="&amp;$F$1)</f>
        <v/>
      </c>
      <c r="H2121" s="177" t="n"/>
      <c r="L2121" s="57" t="n">
        <v>0</v>
      </c>
      <c r="M2121" s="57" t="n"/>
    </row>
    <row r="2122" spans="1:13">
      <c r="A2122" s="137" t="n">
        <v>1</v>
      </c>
      <c r="B2122" s="100" t="s">
        <v>525</v>
      </c>
      <c r="C2122" s="137">
        <f>COUNTIFS(Severity,$B2122,AssignedDate,"&gt;="&amp;$C$1,AssignedDate,"&lt;="&amp;$F$1)</f>
        <v/>
      </c>
      <c r="D2122" s="137">
        <f>COUNTIFS(Severity,$B2122,Status,"&lt;&gt;Suspend",Status,"&lt;&gt;Assigned",Status,"&lt;&gt;Open",Status,"&lt;&gt;Hold",ResolvedDate,"&gt;="&amp;$C$1,ResolvedDate,"&lt;="&amp;$F$1)</f>
        <v/>
      </c>
      <c r="E2122" s="137">
        <f>COUNTIFS(Severity,$B2122,SLA_Breach,"&lt;&gt;Yes",Status,"&lt;&gt;Suspend",Status,"&lt;&gt;Assigned",Status,"&lt;&gt;Open",Status,"&lt;&gt;Hold&gt;",ResolvedDate,"&gt;="&amp;$C$1,ResolvedDate,"&lt;="&amp;$F$1)</f>
        <v/>
      </c>
      <c r="F2122" s="137">
        <f>COUNTIFS(Severity,$B2122,SLA_Breach,"Yes",Status,"&lt;&gt;Suspend",Status,"&lt;&gt;Assigned",Status,"&lt;&gt;Open",Status,"&lt;&gt;Hold&gt;",ResolvedDate,"&gt;="&amp;$C$1,ResolvedDate,"&lt;="&amp;$F$1)</f>
        <v/>
      </c>
      <c r="G2122" s="137">
        <f>COUNTIFS(Severity,$B2122,AssignedDate,"&gt;=01/01/2017 12:00:00 AM",AssignedDate,"&lt;="&amp;$F$1)</f>
        <v/>
      </c>
      <c r="H2122" s="177" t="n"/>
      <c r="L2122" s="57" t="n">
        <v>0</v>
      </c>
      <c r="M2122" s="57" t="n"/>
    </row>
    <row r="2123" spans="1:13">
      <c r="A2123" s="137" t="n">
        <v>1</v>
      </c>
      <c r="B2123" s="100" t="s">
        <v>525</v>
      </c>
      <c r="C2123" s="137">
        <f>COUNTIFS(Severity,$B2123,AssignedDate,"&gt;="&amp;$C$1,AssignedDate,"&lt;="&amp;$F$1)</f>
        <v/>
      </c>
      <c r="D2123" s="137">
        <f>COUNTIFS(Severity,$B2123,Status,"&lt;&gt;Suspend",Status,"&lt;&gt;Assigned",Status,"&lt;&gt;Open",Status,"&lt;&gt;Hold",ResolvedDate,"&gt;="&amp;$C$1,ResolvedDate,"&lt;="&amp;$F$1)</f>
        <v/>
      </c>
      <c r="E2123" s="137">
        <f>COUNTIFS(Severity,$B2123,SLA_Breach,"&lt;&gt;Yes",Status,"&lt;&gt;Suspend",Status,"&lt;&gt;Assigned",Status,"&lt;&gt;Open",Status,"&lt;&gt;Hold&gt;",ResolvedDate,"&gt;="&amp;$C$1,ResolvedDate,"&lt;="&amp;$F$1)</f>
        <v/>
      </c>
      <c r="F2123" s="137">
        <f>COUNTIFS(Severity,$B2123,SLA_Breach,"Yes",Status,"&lt;&gt;Suspend",Status,"&lt;&gt;Assigned",Status,"&lt;&gt;Open",Status,"&lt;&gt;Hold&gt;",ResolvedDate,"&gt;="&amp;$C$1,ResolvedDate,"&lt;="&amp;$F$1)</f>
        <v/>
      </c>
      <c r="G2123" s="137">
        <f>COUNTIFS(Severity,$B2123,AssignedDate,"&gt;=01/01/2017 12:00:00 AM",AssignedDate,"&lt;="&amp;$F$1)</f>
        <v/>
      </c>
      <c r="H2123" s="177" t="n"/>
      <c r="L2123" s="57" t="n">
        <v>0</v>
      </c>
      <c r="M2123" s="57" t="n"/>
    </row>
    <row r="2124" spans="1:13">
      <c r="A2124" s="137" t="n">
        <v>1</v>
      </c>
      <c r="B2124" s="100" t="s">
        <v>525</v>
      </c>
      <c r="C2124" s="137">
        <f>COUNTIFS(Severity,$B2124,AssignedDate,"&gt;="&amp;$C$1,AssignedDate,"&lt;="&amp;$F$1)</f>
        <v/>
      </c>
      <c r="D2124" s="137">
        <f>COUNTIFS(Severity,$B2124,Status,"&lt;&gt;Suspend",Status,"&lt;&gt;Assigned",Status,"&lt;&gt;Open",Status,"&lt;&gt;Hold",ResolvedDate,"&gt;="&amp;$C$1,ResolvedDate,"&lt;="&amp;$F$1)</f>
        <v/>
      </c>
      <c r="E2124" s="137">
        <f>COUNTIFS(Severity,$B2124,SLA_Breach,"&lt;&gt;Yes",Status,"&lt;&gt;Suspend",Status,"&lt;&gt;Assigned",Status,"&lt;&gt;Open",Status,"&lt;&gt;Hold&gt;",ResolvedDate,"&gt;="&amp;$C$1,ResolvedDate,"&lt;="&amp;$F$1)</f>
        <v/>
      </c>
      <c r="F2124" s="137">
        <f>COUNTIFS(Severity,$B2124,SLA_Breach,"Yes",Status,"&lt;&gt;Suspend",Status,"&lt;&gt;Assigned",Status,"&lt;&gt;Open",Status,"&lt;&gt;Hold&gt;",ResolvedDate,"&gt;="&amp;$C$1,ResolvedDate,"&lt;="&amp;$F$1)</f>
        <v/>
      </c>
      <c r="G2124" s="137">
        <f>COUNTIFS(Severity,$B2124,AssignedDate,"&gt;=01/01/2017 12:00:00 AM",AssignedDate,"&lt;="&amp;$F$1)</f>
        <v/>
      </c>
      <c r="H2124" s="177" t="n"/>
      <c r="L2124" s="57" t="n">
        <v>0</v>
      </c>
      <c r="M2124" s="57" t="n"/>
    </row>
    <row r="2125" spans="1:13">
      <c r="A2125" s="137" t="n">
        <v>1</v>
      </c>
      <c r="B2125" s="100" t="s">
        <v>525</v>
      </c>
      <c r="C2125" s="137">
        <f>COUNTIFS(Severity,$B2125,AssignedDate,"&gt;="&amp;$C$1,AssignedDate,"&lt;="&amp;$F$1)</f>
        <v/>
      </c>
      <c r="D2125" s="137">
        <f>COUNTIFS(Severity,$B2125,Status,"&lt;&gt;Suspend",Status,"&lt;&gt;Assigned",Status,"&lt;&gt;Open",Status,"&lt;&gt;Hold",ResolvedDate,"&gt;="&amp;$C$1,ResolvedDate,"&lt;="&amp;$F$1)</f>
        <v/>
      </c>
      <c r="E2125" s="137">
        <f>COUNTIFS(Severity,$B2125,SLA_Breach,"&lt;&gt;Yes",Status,"&lt;&gt;Suspend",Status,"&lt;&gt;Assigned",Status,"&lt;&gt;Open",Status,"&lt;&gt;Hold&gt;",ResolvedDate,"&gt;="&amp;$C$1,ResolvedDate,"&lt;="&amp;$F$1)</f>
        <v/>
      </c>
      <c r="F2125" s="137">
        <f>COUNTIFS(Severity,$B2125,SLA_Breach,"Yes",Status,"&lt;&gt;Suspend",Status,"&lt;&gt;Assigned",Status,"&lt;&gt;Open",Status,"&lt;&gt;Hold&gt;",ResolvedDate,"&gt;="&amp;$C$1,ResolvedDate,"&lt;="&amp;$F$1)</f>
        <v/>
      </c>
      <c r="G2125" s="137">
        <f>COUNTIFS(Severity,$B2125,AssignedDate,"&gt;=01/01/2017 12:00:00 AM",AssignedDate,"&lt;="&amp;$F$1)</f>
        <v/>
      </c>
      <c r="H2125" s="177" t="n"/>
      <c r="L2125" s="57" t="n">
        <v>0</v>
      </c>
      <c r="M2125" s="57" t="n"/>
    </row>
    <row r="2126" spans="1:13">
      <c r="A2126" s="137" t="n">
        <v>1</v>
      </c>
      <c r="B2126" s="100" t="s">
        <v>525</v>
      </c>
      <c r="C2126" s="137">
        <f>COUNTIFS(Severity,$B2126,AssignedDate,"&gt;="&amp;$C$1,AssignedDate,"&lt;="&amp;$F$1)</f>
        <v/>
      </c>
      <c r="D2126" s="137">
        <f>COUNTIFS(Severity,$B2126,Status,"&lt;&gt;Suspend",Status,"&lt;&gt;Assigned",Status,"&lt;&gt;Open",Status,"&lt;&gt;Hold",ResolvedDate,"&gt;="&amp;$C$1,ResolvedDate,"&lt;="&amp;$F$1)</f>
        <v/>
      </c>
      <c r="E2126" s="137">
        <f>COUNTIFS(Severity,$B2126,SLA_Breach,"&lt;&gt;Yes",Status,"&lt;&gt;Suspend",Status,"&lt;&gt;Assigned",Status,"&lt;&gt;Open",Status,"&lt;&gt;Hold&gt;",ResolvedDate,"&gt;="&amp;$C$1,ResolvedDate,"&lt;="&amp;$F$1)</f>
        <v/>
      </c>
      <c r="F2126" s="137">
        <f>COUNTIFS(Severity,$B2126,SLA_Breach,"Yes",Status,"&lt;&gt;Suspend",Status,"&lt;&gt;Assigned",Status,"&lt;&gt;Open",Status,"&lt;&gt;Hold&gt;",ResolvedDate,"&gt;="&amp;$C$1,ResolvedDate,"&lt;="&amp;$F$1)</f>
        <v/>
      </c>
      <c r="G2126" s="137">
        <f>COUNTIFS(Severity,$B2126,AssignedDate,"&gt;=01/01/2017 12:00:00 AM",AssignedDate,"&lt;="&amp;$F$1)</f>
        <v/>
      </c>
      <c r="H2126" s="177" t="n"/>
      <c r="L2126" s="57" t="n">
        <v>0</v>
      </c>
      <c r="M2126" s="57" t="n"/>
    </row>
    <row r="2127" spans="1:13">
      <c r="A2127" s="137" t="n">
        <v>1</v>
      </c>
      <c r="B2127" s="100" t="s">
        <v>525</v>
      </c>
      <c r="C2127" s="137">
        <f>COUNTIFS(Severity,$B2127,AssignedDate,"&gt;="&amp;$C$1,AssignedDate,"&lt;="&amp;$F$1)</f>
        <v/>
      </c>
      <c r="D2127" s="137">
        <f>COUNTIFS(Severity,$B2127,Status,"&lt;&gt;Suspend",Status,"&lt;&gt;Assigned",Status,"&lt;&gt;Open",Status,"&lt;&gt;Hold",ResolvedDate,"&gt;="&amp;$C$1,ResolvedDate,"&lt;="&amp;$F$1)</f>
        <v/>
      </c>
      <c r="E2127" s="137">
        <f>COUNTIFS(Severity,$B2127,SLA_Breach,"&lt;&gt;Yes",Status,"&lt;&gt;Suspend",Status,"&lt;&gt;Assigned",Status,"&lt;&gt;Open",Status,"&lt;&gt;Hold&gt;",ResolvedDate,"&gt;="&amp;$C$1,ResolvedDate,"&lt;="&amp;$F$1)</f>
        <v/>
      </c>
      <c r="F2127" s="137">
        <f>COUNTIFS(Severity,$B2127,SLA_Breach,"Yes",Status,"&lt;&gt;Suspend",Status,"&lt;&gt;Assigned",Status,"&lt;&gt;Open",Status,"&lt;&gt;Hold&gt;",ResolvedDate,"&gt;="&amp;$C$1,ResolvedDate,"&lt;="&amp;$F$1)</f>
        <v/>
      </c>
      <c r="G2127" s="137">
        <f>COUNTIFS(Severity,$B2127,AssignedDate,"&gt;=01/01/2017 12:00:00 AM",AssignedDate,"&lt;="&amp;$F$1)</f>
        <v/>
      </c>
      <c r="H2127" s="177" t="n"/>
      <c r="L2127" s="57" t="n">
        <v>0</v>
      </c>
      <c r="M2127" s="57" t="n"/>
    </row>
    <row r="2128" spans="1:13">
      <c r="A2128" s="137" t="n">
        <v>1</v>
      </c>
      <c r="B2128" s="100" t="s">
        <v>525</v>
      </c>
      <c r="C2128" s="137">
        <f>COUNTIFS(Severity,$B2128,AssignedDate,"&gt;="&amp;$C$1,AssignedDate,"&lt;="&amp;$F$1)</f>
        <v/>
      </c>
      <c r="D2128" s="137">
        <f>COUNTIFS(Severity,$B2128,Status,"&lt;&gt;Suspend",Status,"&lt;&gt;Assigned",Status,"&lt;&gt;Open",Status,"&lt;&gt;Hold",ResolvedDate,"&gt;="&amp;$C$1,ResolvedDate,"&lt;="&amp;$F$1)</f>
        <v/>
      </c>
      <c r="E2128" s="137">
        <f>COUNTIFS(Severity,$B2128,SLA_Breach,"&lt;&gt;Yes",Status,"&lt;&gt;Suspend",Status,"&lt;&gt;Assigned",Status,"&lt;&gt;Open",Status,"&lt;&gt;Hold&gt;",ResolvedDate,"&gt;="&amp;$C$1,ResolvedDate,"&lt;="&amp;$F$1)</f>
        <v/>
      </c>
      <c r="F2128" s="137">
        <f>COUNTIFS(Severity,$B2128,SLA_Breach,"Yes",Status,"&lt;&gt;Suspend",Status,"&lt;&gt;Assigned",Status,"&lt;&gt;Open",Status,"&lt;&gt;Hold&gt;",ResolvedDate,"&gt;="&amp;$C$1,ResolvedDate,"&lt;="&amp;$F$1)</f>
        <v/>
      </c>
      <c r="G2128" s="137">
        <f>COUNTIFS(Severity,$B2128,AssignedDate,"&gt;=01/01/2017 12:00:00 AM",AssignedDate,"&lt;="&amp;$F$1)</f>
        <v/>
      </c>
      <c r="H2128" s="177" t="n"/>
      <c r="L2128" s="57" t="n">
        <v>0</v>
      </c>
      <c r="M2128" s="57" t="n"/>
    </row>
    <row r="2129" spans="1:13">
      <c r="A2129" s="137" t="n">
        <v>1</v>
      </c>
      <c r="B2129" s="100" t="s">
        <v>525</v>
      </c>
      <c r="C2129" s="137">
        <f>COUNTIFS(Severity,$B2129,AssignedDate,"&gt;="&amp;$C$1,AssignedDate,"&lt;="&amp;$F$1)</f>
        <v/>
      </c>
      <c r="D2129" s="137">
        <f>COUNTIFS(Severity,$B2129,Status,"&lt;&gt;Suspend",Status,"&lt;&gt;Assigned",Status,"&lt;&gt;Open",Status,"&lt;&gt;Hold",ResolvedDate,"&gt;="&amp;$C$1,ResolvedDate,"&lt;="&amp;$F$1)</f>
        <v/>
      </c>
      <c r="E2129" s="137">
        <f>COUNTIFS(Severity,$B2129,SLA_Breach,"&lt;&gt;Yes",Status,"&lt;&gt;Suspend",Status,"&lt;&gt;Assigned",Status,"&lt;&gt;Open",Status,"&lt;&gt;Hold&gt;",ResolvedDate,"&gt;="&amp;$C$1,ResolvedDate,"&lt;="&amp;$F$1)</f>
        <v/>
      </c>
      <c r="F2129" s="137">
        <f>COUNTIFS(Severity,$B2129,SLA_Breach,"Yes",Status,"&lt;&gt;Suspend",Status,"&lt;&gt;Assigned",Status,"&lt;&gt;Open",Status,"&lt;&gt;Hold&gt;",ResolvedDate,"&gt;="&amp;$C$1,ResolvedDate,"&lt;="&amp;$F$1)</f>
        <v/>
      </c>
      <c r="G2129" s="137">
        <f>COUNTIFS(Severity,$B2129,AssignedDate,"&gt;=01/01/2017 12:00:00 AM",AssignedDate,"&lt;="&amp;$F$1)</f>
        <v/>
      </c>
      <c r="H2129" s="177" t="n"/>
      <c r="L2129" s="57" t="n">
        <v>0</v>
      </c>
      <c r="M2129" s="57" t="n"/>
    </row>
    <row r="2130" spans="1:13">
      <c r="A2130" s="137" t="n">
        <v>1</v>
      </c>
      <c r="B2130" s="100" t="s">
        <v>525</v>
      </c>
      <c r="C2130" s="137">
        <f>COUNTIFS(Severity,$B2130,AssignedDate,"&gt;="&amp;$C$1,AssignedDate,"&lt;="&amp;$F$1)</f>
        <v/>
      </c>
      <c r="D2130" s="137">
        <f>COUNTIFS(Severity,$B2130,Status,"&lt;&gt;Suspend",Status,"&lt;&gt;Assigned",Status,"&lt;&gt;Open",Status,"&lt;&gt;Hold",ResolvedDate,"&gt;="&amp;$C$1,ResolvedDate,"&lt;="&amp;$F$1)</f>
        <v/>
      </c>
      <c r="E2130" s="137">
        <f>COUNTIFS(Severity,$B2130,SLA_Breach,"&lt;&gt;Yes",Status,"&lt;&gt;Suspend",Status,"&lt;&gt;Assigned",Status,"&lt;&gt;Open",Status,"&lt;&gt;Hold&gt;",ResolvedDate,"&gt;="&amp;$C$1,ResolvedDate,"&lt;="&amp;$F$1)</f>
        <v/>
      </c>
      <c r="F2130" s="137">
        <f>COUNTIFS(Severity,$B2130,SLA_Breach,"Yes",Status,"&lt;&gt;Suspend",Status,"&lt;&gt;Assigned",Status,"&lt;&gt;Open",Status,"&lt;&gt;Hold&gt;",ResolvedDate,"&gt;="&amp;$C$1,ResolvedDate,"&lt;="&amp;$F$1)</f>
        <v/>
      </c>
      <c r="G2130" s="137">
        <f>COUNTIFS(Severity,$B2130,AssignedDate,"&gt;=01/01/2017 12:00:00 AM",AssignedDate,"&lt;="&amp;$F$1)</f>
        <v/>
      </c>
      <c r="H2130" s="177" t="n"/>
      <c r="L2130" s="57" t="n">
        <v>0</v>
      </c>
      <c r="M2130" s="57" t="n"/>
    </row>
    <row r="2131" spans="1:13">
      <c r="A2131" s="137" t="n">
        <v>1</v>
      </c>
      <c r="B2131" s="100" t="s">
        <v>525</v>
      </c>
      <c r="C2131" s="137">
        <f>COUNTIFS(Severity,$B2131,AssignedDate,"&gt;="&amp;$C$1,AssignedDate,"&lt;="&amp;$F$1)</f>
        <v/>
      </c>
      <c r="D2131" s="137">
        <f>COUNTIFS(Severity,$B2131,Status,"&lt;&gt;Suspend",Status,"&lt;&gt;Assigned",Status,"&lt;&gt;Open",Status,"&lt;&gt;Hold",ResolvedDate,"&gt;="&amp;$C$1,ResolvedDate,"&lt;="&amp;$F$1)</f>
        <v/>
      </c>
      <c r="E2131" s="137">
        <f>COUNTIFS(Severity,$B2131,SLA_Breach,"&lt;&gt;Yes",Status,"&lt;&gt;Suspend",Status,"&lt;&gt;Assigned",Status,"&lt;&gt;Open",Status,"&lt;&gt;Hold&gt;",ResolvedDate,"&gt;="&amp;$C$1,ResolvedDate,"&lt;="&amp;$F$1)</f>
        <v/>
      </c>
      <c r="F2131" s="137">
        <f>COUNTIFS(Severity,$B2131,SLA_Breach,"Yes",Status,"&lt;&gt;Suspend",Status,"&lt;&gt;Assigned",Status,"&lt;&gt;Open",Status,"&lt;&gt;Hold&gt;",ResolvedDate,"&gt;="&amp;$C$1,ResolvedDate,"&lt;="&amp;$F$1)</f>
        <v/>
      </c>
      <c r="G2131" s="137">
        <f>COUNTIFS(Severity,$B2131,AssignedDate,"&gt;=01/01/2017 12:00:00 AM",AssignedDate,"&lt;="&amp;$F$1)</f>
        <v/>
      </c>
      <c r="H2131" s="177" t="n"/>
      <c r="L2131" s="57" t="n">
        <v>0</v>
      </c>
      <c r="M2131" s="57" t="n"/>
    </row>
    <row r="2132" spans="1:13">
      <c r="A2132" s="137" t="n">
        <v>1</v>
      </c>
      <c r="B2132" s="100" t="s">
        <v>525</v>
      </c>
      <c r="C2132" s="137">
        <f>COUNTIFS(Severity,$B2132,AssignedDate,"&gt;="&amp;$C$1,AssignedDate,"&lt;="&amp;$F$1)</f>
        <v/>
      </c>
      <c r="D2132" s="137">
        <f>COUNTIFS(Severity,$B2132,Status,"&lt;&gt;Suspend",Status,"&lt;&gt;Assigned",Status,"&lt;&gt;Open",Status,"&lt;&gt;Hold",ResolvedDate,"&gt;="&amp;$C$1,ResolvedDate,"&lt;="&amp;$F$1)</f>
        <v/>
      </c>
      <c r="E2132" s="137">
        <f>COUNTIFS(Severity,$B2132,SLA_Breach,"&lt;&gt;Yes",Status,"&lt;&gt;Suspend",Status,"&lt;&gt;Assigned",Status,"&lt;&gt;Open",Status,"&lt;&gt;Hold&gt;",ResolvedDate,"&gt;="&amp;$C$1,ResolvedDate,"&lt;="&amp;$F$1)</f>
        <v/>
      </c>
      <c r="F2132" s="137">
        <f>COUNTIFS(Severity,$B2132,SLA_Breach,"Yes",Status,"&lt;&gt;Suspend",Status,"&lt;&gt;Assigned",Status,"&lt;&gt;Open",Status,"&lt;&gt;Hold&gt;",ResolvedDate,"&gt;="&amp;$C$1,ResolvedDate,"&lt;="&amp;$F$1)</f>
        <v/>
      </c>
      <c r="G2132" s="137">
        <f>COUNTIFS(Severity,$B2132,AssignedDate,"&gt;=01/01/2017 12:00:00 AM",AssignedDate,"&lt;="&amp;$F$1)</f>
        <v/>
      </c>
      <c r="H2132" s="177" t="n"/>
      <c r="L2132" s="57" t="n">
        <v>0</v>
      </c>
      <c r="M2132" s="57" t="n"/>
    </row>
    <row r="2133" spans="1:13">
      <c r="A2133" s="137" t="n">
        <v>1</v>
      </c>
      <c r="B2133" s="100" t="s">
        <v>525</v>
      </c>
      <c r="C2133" s="137">
        <f>COUNTIFS(Severity,$B2133,AssignedDate,"&gt;="&amp;$C$1,AssignedDate,"&lt;="&amp;$F$1)</f>
        <v/>
      </c>
      <c r="D2133" s="137">
        <f>COUNTIFS(Severity,$B2133,Status,"&lt;&gt;Suspend",Status,"&lt;&gt;Assigned",Status,"&lt;&gt;Open",Status,"&lt;&gt;Hold",ResolvedDate,"&gt;="&amp;$C$1,ResolvedDate,"&lt;="&amp;$F$1)</f>
        <v/>
      </c>
      <c r="E2133" s="137">
        <f>COUNTIFS(Severity,$B2133,SLA_Breach,"&lt;&gt;Yes",Status,"&lt;&gt;Suspend",Status,"&lt;&gt;Assigned",Status,"&lt;&gt;Open",Status,"&lt;&gt;Hold&gt;",ResolvedDate,"&gt;="&amp;$C$1,ResolvedDate,"&lt;="&amp;$F$1)</f>
        <v/>
      </c>
      <c r="F2133" s="137">
        <f>COUNTIFS(Severity,$B2133,SLA_Breach,"Yes",Status,"&lt;&gt;Suspend",Status,"&lt;&gt;Assigned",Status,"&lt;&gt;Open",Status,"&lt;&gt;Hold&gt;",ResolvedDate,"&gt;="&amp;$C$1,ResolvedDate,"&lt;="&amp;$F$1)</f>
        <v/>
      </c>
      <c r="G2133" s="137">
        <f>COUNTIFS(Severity,$B2133,AssignedDate,"&gt;=01/01/2017 12:00:00 AM",AssignedDate,"&lt;="&amp;$F$1)</f>
        <v/>
      </c>
      <c r="H2133" s="177" t="n"/>
      <c r="L2133" s="57" t="n">
        <v>0</v>
      </c>
      <c r="M2133" s="57" t="n"/>
    </row>
    <row r="2134" spans="1:13">
      <c r="A2134" s="137" t="n">
        <v>1</v>
      </c>
      <c r="B2134" s="100" t="s">
        <v>525</v>
      </c>
      <c r="C2134" s="137">
        <f>COUNTIFS(Severity,$B2134,AssignedDate,"&gt;="&amp;$C$1,AssignedDate,"&lt;="&amp;$F$1)</f>
        <v/>
      </c>
      <c r="D2134" s="137">
        <f>COUNTIFS(Severity,$B2134,Status,"&lt;&gt;Suspend",Status,"&lt;&gt;Assigned",Status,"&lt;&gt;Open",Status,"&lt;&gt;Hold",ResolvedDate,"&gt;="&amp;$C$1,ResolvedDate,"&lt;="&amp;$F$1)</f>
        <v/>
      </c>
      <c r="E2134" s="137">
        <f>COUNTIFS(Severity,$B2134,SLA_Breach,"&lt;&gt;Yes",Status,"&lt;&gt;Suspend",Status,"&lt;&gt;Assigned",Status,"&lt;&gt;Open",Status,"&lt;&gt;Hold&gt;",ResolvedDate,"&gt;="&amp;$C$1,ResolvedDate,"&lt;="&amp;$F$1)</f>
        <v/>
      </c>
      <c r="F2134" s="137">
        <f>COUNTIFS(Severity,$B2134,SLA_Breach,"Yes",Status,"&lt;&gt;Suspend",Status,"&lt;&gt;Assigned",Status,"&lt;&gt;Open",Status,"&lt;&gt;Hold&gt;",ResolvedDate,"&gt;="&amp;$C$1,ResolvedDate,"&lt;="&amp;$F$1)</f>
        <v/>
      </c>
      <c r="G2134" s="137">
        <f>COUNTIFS(Severity,$B2134,AssignedDate,"&gt;=01/01/2017 12:00:00 AM",AssignedDate,"&lt;="&amp;$F$1)</f>
        <v/>
      </c>
      <c r="H2134" s="177" t="n"/>
      <c r="L2134" s="57" t="n">
        <v>0</v>
      </c>
      <c r="M2134" s="57" t="n"/>
    </row>
    <row r="2135" spans="1:13">
      <c r="A2135" s="137" t="n">
        <v>1</v>
      </c>
      <c r="B2135" s="100" t="s">
        <v>525</v>
      </c>
      <c r="C2135" s="137">
        <f>COUNTIFS(Severity,$B2135,AssignedDate,"&gt;="&amp;$C$1,AssignedDate,"&lt;="&amp;$F$1)</f>
        <v/>
      </c>
      <c r="D2135" s="137">
        <f>COUNTIFS(Severity,$B2135,Status,"&lt;&gt;Suspend",Status,"&lt;&gt;Assigned",Status,"&lt;&gt;Open",Status,"&lt;&gt;Hold",ResolvedDate,"&gt;="&amp;$C$1,ResolvedDate,"&lt;="&amp;$F$1)</f>
        <v/>
      </c>
      <c r="E2135" s="137">
        <f>COUNTIFS(Severity,$B2135,SLA_Breach,"&lt;&gt;Yes",Status,"&lt;&gt;Suspend",Status,"&lt;&gt;Assigned",Status,"&lt;&gt;Open",Status,"&lt;&gt;Hold&gt;",ResolvedDate,"&gt;="&amp;$C$1,ResolvedDate,"&lt;="&amp;$F$1)</f>
        <v/>
      </c>
      <c r="F2135" s="137">
        <f>COUNTIFS(Severity,$B2135,SLA_Breach,"Yes",Status,"&lt;&gt;Suspend",Status,"&lt;&gt;Assigned",Status,"&lt;&gt;Open",Status,"&lt;&gt;Hold&gt;",ResolvedDate,"&gt;="&amp;$C$1,ResolvedDate,"&lt;="&amp;$F$1)</f>
        <v/>
      </c>
      <c r="G2135" s="137">
        <f>COUNTIFS(Severity,$B2135,AssignedDate,"&gt;=01/01/2017 12:00:00 AM",AssignedDate,"&lt;="&amp;$F$1)</f>
        <v/>
      </c>
      <c r="H2135" s="177" t="n"/>
      <c r="L2135" s="57" t="n">
        <v>0</v>
      </c>
      <c r="M2135" s="57" t="n"/>
    </row>
    <row r="2136" spans="1:13">
      <c r="A2136" s="137" t="n">
        <v>1</v>
      </c>
      <c r="B2136" s="100" t="s">
        <v>525</v>
      </c>
      <c r="C2136" s="137">
        <f>COUNTIFS(Severity,$B2136,AssignedDate,"&gt;="&amp;$C$1,AssignedDate,"&lt;="&amp;$F$1)</f>
        <v/>
      </c>
      <c r="D2136" s="137">
        <f>COUNTIFS(Severity,$B2136,Status,"&lt;&gt;Suspend",Status,"&lt;&gt;Assigned",Status,"&lt;&gt;Open",Status,"&lt;&gt;Hold",ResolvedDate,"&gt;="&amp;$C$1,ResolvedDate,"&lt;="&amp;$F$1)</f>
        <v/>
      </c>
      <c r="E2136" s="137">
        <f>COUNTIFS(Severity,$B2136,SLA_Breach,"&lt;&gt;Yes",Status,"&lt;&gt;Suspend",Status,"&lt;&gt;Assigned",Status,"&lt;&gt;Open",Status,"&lt;&gt;Hold&gt;",ResolvedDate,"&gt;="&amp;$C$1,ResolvedDate,"&lt;="&amp;$F$1)</f>
        <v/>
      </c>
      <c r="F2136" s="137">
        <f>COUNTIFS(Severity,$B2136,SLA_Breach,"Yes",Status,"&lt;&gt;Suspend",Status,"&lt;&gt;Assigned",Status,"&lt;&gt;Open",Status,"&lt;&gt;Hold&gt;",ResolvedDate,"&gt;="&amp;$C$1,ResolvedDate,"&lt;="&amp;$F$1)</f>
        <v/>
      </c>
      <c r="G2136" s="137">
        <f>COUNTIFS(Severity,$B2136,AssignedDate,"&gt;=01/01/2017 12:00:00 AM",AssignedDate,"&lt;="&amp;$F$1)</f>
        <v/>
      </c>
      <c r="H2136" s="177" t="n"/>
      <c r="L2136" s="57" t="n">
        <v>0</v>
      </c>
      <c r="M2136" s="57" t="n"/>
    </row>
    <row r="2137" spans="1:13">
      <c r="A2137" s="137" t="n">
        <v>1</v>
      </c>
      <c r="B2137" s="100" t="s">
        <v>525</v>
      </c>
      <c r="C2137" s="137">
        <f>COUNTIFS(Severity,$B2137,AssignedDate,"&gt;="&amp;$C$1,AssignedDate,"&lt;="&amp;$F$1)</f>
        <v/>
      </c>
      <c r="D2137" s="137">
        <f>COUNTIFS(Severity,$B2137,Status,"&lt;&gt;Suspend",Status,"&lt;&gt;Assigned",Status,"&lt;&gt;Open",Status,"&lt;&gt;Hold",ResolvedDate,"&gt;="&amp;$C$1,ResolvedDate,"&lt;="&amp;$F$1)</f>
        <v/>
      </c>
      <c r="E2137" s="137">
        <f>COUNTIFS(Severity,$B2137,SLA_Breach,"&lt;&gt;Yes",Status,"&lt;&gt;Suspend",Status,"&lt;&gt;Assigned",Status,"&lt;&gt;Open",Status,"&lt;&gt;Hold&gt;",ResolvedDate,"&gt;="&amp;$C$1,ResolvedDate,"&lt;="&amp;$F$1)</f>
        <v/>
      </c>
      <c r="F2137" s="137">
        <f>COUNTIFS(Severity,$B2137,SLA_Breach,"Yes",Status,"&lt;&gt;Suspend",Status,"&lt;&gt;Assigned",Status,"&lt;&gt;Open",Status,"&lt;&gt;Hold&gt;",ResolvedDate,"&gt;="&amp;$C$1,ResolvedDate,"&lt;="&amp;$F$1)</f>
        <v/>
      </c>
      <c r="G2137" s="137">
        <f>COUNTIFS(Severity,$B2137,AssignedDate,"&gt;=01/01/2017 12:00:00 AM",AssignedDate,"&lt;="&amp;$F$1)</f>
        <v/>
      </c>
      <c r="H2137" s="177" t="n"/>
      <c r="L2137" s="57" t="n">
        <v>0</v>
      </c>
      <c r="M2137" s="57" t="n"/>
    </row>
    <row r="2138" spans="1:13">
      <c r="A2138" s="137" t="n">
        <v>1</v>
      </c>
      <c r="B2138" s="100" t="s">
        <v>525</v>
      </c>
      <c r="C2138" s="137">
        <f>COUNTIFS(Severity,$B2138,AssignedDate,"&gt;="&amp;$C$1,AssignedDate,"&lt;="&amp;$F$1)</f>
        <v/>
      </c>
      <c r="D2138" s="137">
        <f>COUNTIFS(Severity,$B2138,Status,"&lt;&gt;Suspend",Status,"&lt;&gt;Assigned",Status,"&lt;&gt;Open",Status,"&lt;&gt;Hold",ResolvedDate,"&gt;="&amp;$C$1,ResolvedDate,"&lt;="&amp;$F$1)</f>
        <v/>
      </c>
      <c r="E2138" s="137">
        <f>COUNTIFS(Severity,$B2138,SLA_Breach,"&lt;&gt;Yes",Status,"&lt;&gt;Suspend",Status,"&lt;&gt;Assigned",Status,"&lt;&gt;Open",Status,"&lt;&gt;Hold&gt;",ResolvedDate,"&gt;="&amp;$C$1,ResolvedDate,"&lt;="&amp;$F$1)</f>
        <v/>
      </c>
      <c r="F2138" s="137">
        <f>COUNTIFS(Severity,$B2138,SLA_Breach,"Yes",Status,"&lt;&gt;Suspend",Status,"&lt;&gt;Assigned",Status,"&lt;&gt;Open",Status,"&lt;&gt;Hold&gt;",ResolvedDate,"&gt;="&amp;$C$1,ResolvedDate,"&lt;="&amp;$F$1)</f>
        <v/>
      </c>
      <c r="G2138" s="137">
        <f>COUNTIFS(Severity,$B2138,AssignedDate,"&gt;=01/01/2017 12:00:00 AM",AssignedDate,"&lt;="&amp;$F$1)</f>
        <v/>
      </c>
      <c r="H2138" s="177" t="n"/>
      <c r="L2138" s="57" t="n">
        <v>0</v>
      </c>
      <c r="M2138" s="57" t="n"/>
    </row>
    <row r="2139" spans="1:13">
      <c r="A2139" s="137" t="n">
        <v>1</v>
      </c>
      <c r="B2139" s="100" t="s">
        <v>525</v>
      </c>
      <c r="C2139" s="137">
        <f>COUNTIFS(Severity,$B2139,AssignedDate,"&gt;="&amp;$C$1,AssignedDate,"&lt;="&amp;$F$1)</f>
        <v/>
      </c>
      <c r="D2139" s="137">
        <f>COUNTIFS(Severity,$B2139,Status,"&lt;&gt;Suspend",Status,"&lt;&gt;Assigned",Status,"&lt;&gt;Open",Status,"&lt;&gt;Hold",ResolvedDate,"&gt;="&amp;$C$1,ResolvedDate,"&lt;="&amp;$F$1)</f>
        <v/>
      </c>
      <c r="E2139" s="137">
        <f>COUNTIFS(Severity,$B2139,SLA_Breach,"&lt;&gt;Yes",Status,"&lt;&gt;Suspend",Status,"&lt;&gt;Assigned",Status,"&lt;&gt;Open",Status,"&lt;&gt;Hold&gt;",ResolvedDate,"&gt;="&amp;$C$1,ResolvedDate,"&lt;="&amp;$F$1)</f>
        <v/>
      </c>
      <c r="F2139" s="137">
        <f>COUNTIFS(Severity,$B2139,SLA_Breach,"Yes",Status,"&lt;&gt;Suspend",Status,"&lt;&gt;Assigned",Status,"&lt;&gt;Open",Status,"&lt;&gt;Hold&gt;",ResolvedDate,"&gt;="&amp;$C$1,ResolvedDate,"&lt;="&amp;$F$1)</f>
        <v/>
      </c>
      <c r="G2139" s="137">
        <f>COUNTIFS(Severity,$B2139,AssignedDate,"&gt;=01/01/2017 12:00:00 AM",AssignedDate,"&lt;="&amp;$F$1)</f>
        <v/>
      </c>
      <c r="H2139" s="177" t="n"/>
      <c r="L2139" s="57" t="n">
        <v>0</v>
      </c>
      <c r="M2139" s="57" t="n"/>
    </row>
    <row r="2140" spans="1:13">
      <c r="A2140" s="137" t="n">
        <v>1</v>
      </c>
      <c r="B2140" s="100" t="s">
        <v>525</v>
      </c>
      <c r="C2140" s="137">
        <f>COUNTIFS(Severity,$B2140,AssignedDate,"&gt;="&amp;$C$1,AssignedDate,"&lt;="&amp;$F$1)</f>
        <v/>
      </c>
      <c r="D2140" s="137">
        <f>COUNTIFS(Severity,$B2140,Status,"&lt;&gt;Suspend",Status,"&lt;&gt;Assigned",Status,"&lt;&gt;Open",Status,"&lt;&gt;Hold",ResolvedDate,"&gt;="&amp;$C$1,ResolvedDate,"&lt;="&amp;$F$1)</f>
        <v/>
      </c>
      <c r="E2140" s="137">
        <f>COUNTIFS(Severity,$B2140,SLA_Breach,"&lt;&gt;Yes",Status,"&lt;&gt;Suspend",Status,"&lt;&gt;Assigned",Status,"&lt;&gt;Open",Status,"&lt;&gt;Hold&gt;",ResolvedDate,"&gt;="&amp;$C$1,ResolvedDate,"&lt;="&amp;$F$1)</f>
        <v/>
      </c>
      <c r="F2140" s="137">
        <f>COUNTIFS(Severity,$B2140,SLA_Breach,"Yes",Status,"&lt;&gt;Suspend",Status,"&lt;&gt;Assigned",Status,"&lt;&gt;Open",Status,"&lt;&gt;Hold&gt;",ResolvedDate,"&gt;="&amp;$C$1,ResolvedDate,"&lt;="&amp;$F$1)</f>
        <v/>
      </c>
      <c r="G2140" s="137">
        <f>COUNTIFS(Severity,$B2140,AssignedDate,"&gt;=01/01/2017 12:00:00 AM",AssignedDate,"&lt;="&amp;$F$1)</f>
        <v/>
      </c>
      <c r="H2140" s="177" t="n"/>
      <c r="L2140" s="57" t="n">
        <v>0</v>
      </c>
      <c r="M2140" s="57" t="n"/>
    </row>
    <row r="2141" spans="1:13">
      <c r="A2141" s="137" t="n">
        <v>1</v>
      </c>
      <c r="B2141" s="100" t="s">
        <v>525</v>
      </c>
      <c r="C2141" s="137">
        <f>COUNTIFS(Severity,$B2141,AssignedDate,"&gt;="&amp;$C$1,AssignedDate,"&lt;="&amp;$F$1)</f>
        <v/>
      </c>
      <c r="D2141" s="137">
        <f>COUNTIFS(Severity,$B2141,Status,"&lt;&gt;Suspend",Status,"&lt;&gt;Assigned",Status,"&lt;&gt;Open",Status,"&lt;&gt;Hold",ResolvedDate,"&gt;="&amp;$C$1,ResolvedDate,"&lt;="&amp;$F$1)</f>
        <v/>
      </c>
      <c r="E2141" s="137">
        <f>COUNTIFS(Severity,$B2141,SLA_Breach,"&lt;&gt;Yes",Status,"&lt;&gt;Suspend",Status,"&lt;&gt;Assigned",Status,"&lt;&gt;Open",Status,"&lt;&gt;Hold&gt;",ResolvedDate,"&gt;="&amp;$C$1,ResolvedDate,"&lt;="&amp;$F$1)</f>
        <v/>
      </c>
      <c r="F2141" s="137">
        <f>COUNTIFS(Severity,$B2141,SLA_Breach,"Yes",Status,"&lt;&gt;Suspend",Status,"&lt;&gt;Assigned",Status,"&lt;&gt;Open",Status,"&lt;&gt;Hold&gt;",ResolvedDate,"&gt;="&amp;$C$1,ResolvedDate,"&lt;="&amp;$F$1)</f>
        <v/>
      </c>
      <c r="G2141" s="137">
        <f>COUNTIFS(Severity,$B2141,AssignedDate,"&gt;=01/01/2017 12:00:00 AM",AssignedDate,"&lt;="&amp;$F$1)</f>
        <v/>
      </c>
      <c r="H2141" s="177" t="n"/>
      <c r="L2141" s="57" t="n">
        <v>0</v>
      </c>
      <c r="M2141" s="57" t="n"/>
    </row>
    <row r="2142" spans="1:13">
      <c r="A2142" s="137" t="n">
        <v>1</v>
      </c>
      <c r="B2142" s="100" t="s">
        <v>525</v>
      </c>
      <c r="C2142" s="137">
        <f>COUNTIFS(Severity,$B2142,AssignedDate,"&gt;="&amp;$C$1,AssignedDate,"&lt;="&amp;$F$1)</f>
        <v/>
      </c>
      <c r="D2142" s="137">
        <f>COUNTIFS(Severity,$B2142,Status,"&lt;&gt;Suspend",Status,"&lt;&gt;Assigned",Status,"&lt;&gt;Open",Status,"&lt;&gt;Hold",ResolvedDate,"&gt;="&amp;$C$1,ResolvedDate,"&lt;="&amp;$F$1)</f>
        <v/>
      </c>
      <c r="E2142" s="137">
        <f>COUNTIFS(Severity,$B2142,SLA_Breach,"&lt;&gt;Yes",Status,"&lt;&gt;Suspend",Status,"&lt;&gt;Assigned",Status,"&lt;&gt;Open",Status,"&lt;&gt;Hold&gt;",ResolvedDate,"&gt;="&amp;$C$1,ResolvedDate,"&lt;="&amp;$F$1)</f>
        <v/>
      </c>
      <c r="F2142" s="137">
        <f>COUNTIFS(Severity,$B2142,SLA_Breach,"Yes",Status,"&lt;&gt;Suspend",Status,"&lt;&gt;Assigned",Status,"&lt;&gt;Open",Status,"&lt;&gt;Hold&gt;",ResolvedDate,"&gt;="&amp;$C$1,ResolvedDate,"&lt;="&amp;$F$1)</f>
        <v/>
      </c>
      <c r="G2142" s="137">
        <f>COUNTIFS(Severity,$B2142,AssignedDate,"&gt;=01/01/2017 12:00:00 AM",AssignedDate,"&lt;="&amp;$F$1)</f>
        <v/>
      </c>
      <c r="H2142" s="177" t="n"/>
      <c r="L2142" s="57" t="n">
        <v>0</v>
      </c>
      <c r="M2142" s="57" t="n"/>
    </row>
    <row r="2143" spans="1:13">
      <c r="A2143" s="137" t="n">
        <v>1</v>
      </c>
      <c r="B2143" s="100" t="s">
        <v>525</v>
      </c>
      <c r="C2143" s="137">
        <f>COUNTIFS(Severity,$B2143,AssignedDate,"&gt;="&amp;$C$1,AssignedDate,"&lt;="&amp;$F$1)</f>
        <v/>
      </c>
      <c r="D2143" s="137">
        <f>COUNTIFS(Severity,$B2143,Status,"&lt;&gt;Suspend",Status,"&lt;&gt;Assigned",Status,"&lt;&gt;Open",Status,"&lt;&gt;Hold",ResolvedDate,"&gt;="&amp;$C$1,ResolvedDate,"&lt;="&amp;$F$1)</f>
        <v/>
      </c>
      <c r="E2143" s="137">
        <f>COUNTIFS(Severity,$B2143,SLA_Breach,"&lt;&gt;Yes",Status,"&lt;&gt;Suspend",Status,"&lt;&gt;Assigned",Status,"&lt;&gt;Open",Status,"&lt;&gt;Hold&gt;",ResolvedDate,"&gt;="&amp;$C$1,ResolvedDate,"&lt;="&amp;$F$1)</f>
        <v/>
      </c>
      <c r="F2143" s="137">
        <f>COUNTIFS(Severity,$B2143,SLA_Breach,"Yes",Status,"&lt;&gt;Suspend",Status,"&lt;&gt;Assigned",Status,"&lt;&gt;Open",Status,"&lt;&gt;Hold&gt;",ResolvedDate,"&gt;="&amp;$C$1,ResolvedDate,"&lt;="&amp;$F$1)</f>
        <v/>
      </c>
      <c r="G2143" s="137">
        <f>COUNTIFS(Severity,$B2143,AssignedDate,"&gt;=01/01/2017 12:00:00 AM",AssignedDate,"&lt;="&amp;$F$1)</f>
        <v/>
      </c>
      <c r="H2143" s="177" t="n"/>
      <c r="L2143" s="57" t="n">
        <v>0</v>
      </c>
      <c r="M2143" s="57" t="n"/>
    </row>
    <row r="2144" spans="1:13">
      <c r="A2144" s="137" t="n">
        <v>1</v>
      </c>
      <c r="B2144" s="100" t="s">
        <v>525</v>
      </c>
      <c r="C2144" s="137">
        <f>COUNTIFS(Severity,$B2144,AssignedDate,"&gt;="&amp;$C$1,AssignedDate,"&lt;="&amp;$F$1)</f>
        <v/>
      </c>
      <c r="D2144" s="137">
        <f>COUNTIFS(Severity,$B2144,Status,"&lt;&gt;Suspend",Status,"&lt;&gt;Assigned",Status,"&lt;&gt;Open",Status,"&lt;&gt;Hold",ResolvedDate,"&gt;="&amp;$C$1,ResolvedDate,"&lt;="&amp;$F$1)</f>
        <v/>
      </c>
      <c r="E2144" s="137">
        <f>COUNTIFS(Severity,$B2144,SLA_Breach,"&lt;&gt;Yes",Status,"&lt;&gt;Suspend",Status,"&lt;&gt;Assigned",Status,"&lt;&gt;Open",Status,"&lt;&gt;Hold&gt;",ResolvedDate,"&gt;="&amp;$C$1,ResolvedDate,"&lt;="&amp;$F$1)</f>
        <v/>
      </c>
      <c r="F2144" s="137">
        <f>COUNTIFS(Severity,$B2144,SLA_Breach,"Yes",Status,"&lt;&gt;Suspend",Status,"&lt;&gt;Assigned",Status,"&lt;&gt;Open",Status,"&lt;&gt;Hold&gt;",ResolvedDate,"&gt;="&amp;$C$1,ResolvedDate,"&lt;="&amp;$F$1)</f>
        <v/>
      </c>
      <c r="G2144" s="137">
        <f>COUNTIFS(Severity,$B2144,AssignedDate,"&gt;=01/01/2017 12:00:00 AM",AssignedDate,"&lt;="&amp;$F$1)</f>
        <v/>
      </c>
      <c r="H2144" s="177" t="n"/>
      <c r="L2144" s="57" t="n">
        <v>0</v>
      </c>
      <c r="M2144" s="57" t="n"/>
    </row>
    <row r="2145" spans="1:13">
      <c r="A2145" s="137" t="n">
        <v>1</v>
      </c>
      <c r="B2145" s="100" t="s">
        <v>525</v>
      </c>
      <c r="C2145" s="137">
        <f>COUNTIFS(Severity,$B2145,AssignedDate,"&gt;="&amp;$C$1,AssignedDate,"&lt;="&amp;$F$1)</f>
        <v/>
      </c>
      <c r="D2145" s="137">
        <f>COUNTIFS(Severity,$B2145,Status,"&lt;&gt;Suspend",Status,"&lt;&gt;Assigned",Status,"&lt;&gt;Open",Status,"&lt;&gt;Hold",ResolvedDate,"&gt;="&amp;$C$1,ResolvedDate,"&lt;="&amp;$F$1)</f>
        <v/>
      </c>
      <c r="E2145" s="137">
        <f>COUNTIFS(Severity,$B2145,SLA_Breach,"&lt;&gt;Yes",Status,"&lt;&gt;Suspend",Status,"&lt;&gt;Assigned",Status,"&lt;&gt;Open",Status,"&lt;&gt;Hold&gt;",ResolvedDate,"&gt;="&amp;$C$1,ResolvedDate,"&lt;="&amp;$F$1)</f>
        <v/>
      </c>
      <c r="F2145" s="137">
        <f>COUNTIFS(Severity,$B2145,SLA_Breach,"Yes",Status,"&lt;&gt;Suspend",Status,"&lt;&gt;Assigned",Status,"&lt;&gt;Open",Status,"&lt;&gt;Hold&gt;",ResolvedDate,"&gt;="&amp;$C$1,ResolvedDate,"&lt;="&amp;$F$1)</f>
        <v/>
      </c>
      <c r="G2145" s="137">
        <f>COUNTIFS(Severity,$B2145,AssignedDate,"&gt;=01/01/2017 12:00:00 AM",AssignedDate,"&lt;="&amp;$F$1)</f>
        <v/>
      </c>
      <c r="H2145" s="177" t="n"/>
      <c r="L2145" s="57" t="n">
        <v>0</v>
      </c>
      <c r="M2145" s="57" t="n"/>
    </row>
    <row r="2146" spans="1:13">
      <c r="A2146" s="137" t="n">
        <v>1</v>
      </c>
      <c r="B2146" s="100" t="s">
        <v>525</v>
      </c>
      <c r="C2146" s="137">
        <f>COUNTIFS(Severity,$B2146,AssignedDate,"&gt;="&amp;$C$1,AssignedDate,"&lt;="&amp;$F$1)</f>
        <v/>
      </c>
      <c r="D2146" s="137">
        <f>COUNTIFS(Severity,$B2146,Status,"&lt;&gt;Suspend",Status,"&lt;&gt;Assigned",Status,"&lt;&gt;Open",Status,"&lt;&gt;Hold",ResolvedDate,"&gt;="&amp;$C$1,ResolvedDate,"&lt;="&amp;$F$1)</f>
        <v/>
      </c>
      <c r="E2146" s="137">
        <f>COUNTIFS(Severity,$B2146,SLA_Breach,"&lt;&gt;Yes",Status,"&lt;&gt;Suspend",Status,"&lt;&gt;Assigned",Status,"&lt;&gt;Open",Status,"&lt;&gt;Hold&gt;",ResolvedDate,"&gt;="&amp;$C$1,ResolvedDate,"&lt;="&amp;$F$1)</f>
        <v/>
      </c>
      <c r="F2146" s="137">
        <f>COUNTIFS(Severity,$B2146,SLA_Breach,"Yes",Status,"&lt;&gt;Suspend",Status,"&lt;&gt;Assigned",Status,"&lt;&gt;Open",Status,"&lt;&gt;Hold&gt;",ResolvedDate,"&gt;="&amp;$C$1,ResolvedDate,"&lt;="&amp;$F$1)</f>
        <v/>
      </c>
      <c r="G2146" s="137">
        <f>COUNTIFS(Severity,$B2146,AssignedDate,"&gt;=01/01/2017 12:00:00 AM",AssignedDate,"&lt;="&amp;$F$1)</f>
        <v/>
      </c>
      <c r="H2146" s="177" t="n"/>
      <c r="L2146" s="57" t="n">
        <v>0</v>
      </c>
      <c r="M2146" s="57" t="n"/>
    </row>
    <row r="2147" spans="1:13">
      <c r="A2147" s="137" t="n">
        <v>1</v>
      </c>
      <c r="B2147" s="100" t="s">
        <v>525</v>
      </c>
      <c r="C2147" s="137">
        <f>COUNTIFS(Severity,$B2147,AssignedDate,"&gt;="&amp;$C$1,AssignedDate,"&lt;="&amp;$F$1)</f>
        <v/>
      </c>
      <c r="D2147" s="137">
        <f>COUNTIFS(Severity,$B2147,Status,"&lt;&gt;Suspend",Status,"&lt;&gt;Assigned",Status,"&lt;&gt;Open",Status,"&lt;&gt;Hold",ResolvedDate,"&gt;="&amp;$C$1,ResolvedDate,"&lt;="&amp;$F$1)</f>
        <v/>
      </c>
      <c r="E2147" s="137">
        <f>COUNTIFS(Severity,$B2147,SLA_Breach,"&lt;&gt;Yes",Status,"&lt;&gt;Suspend",Status,"&lt;&gt;Assigned",Status,"&lt;&gt;Open",Status,"&lt;&gt;Hold&gt;",ResolvedDate,"&gt;="&amp;$C$1,ResolvedDate,"&lt;="&amp;$F$1)</f>
        <v/>
      </c>
      <c r="F2147" s="137">
        <f>COUNTIFS(Severity,$B2147,SLA_Breach,"Yes",Status,"&lt;&gt;Suspend",Status,"&lt;&gt;Assigned",Status,"&lt;&gt;Open",Status,"&lt;&gt;Hold&gt;",ResolvedDate,"&gt;="&amp;$C$1,ResolvedDate,"&lt;="&amp;$F$1)</f>
        <v/>
      </c>
      <c r="G2147" s="137">
        <f>COUNTIFS(Severity,$B2147,AssignedDate,"&gt;=01/01/2017 12:00:00 AM",AssignedDate,"&lt;="&amp;$F$1)</f>
        <v/>
      </c>
      <c r="H2147" s="177" t="n"/>
      <c r="L2147" s="57" t="n">
        <v>0</v>
      </c>
      <c r="M2147" s="57" t="n"/>
    </row>
    <row r="2148" spans="1:13">
      <c r="A2148" s="137" t="n">
        <v>1</v>
      </c>
      <c r="B2148" s="100" t="s">
        <v>525</v>
      </c>
      <c r="C2148" s="137">
        <f>COUNTIFS(Severity,$B2148,AssignedDate,"&gt;="&amp;$C$1,AssignedDate,"&lt;="&amp;$F$1)</f>
        <v/>
      </c>
      <c r="D2148" s="137">
        <f>COUNTIFS(Severity,$B2148,Status,"&lt;&gt;Suspend",Status,"&lt;&gt;Assigned",Status,"&lt;&gt;Open",Status,"&lt;&gt;Hold",ResolvedDate,"&gt;="&amp;$C$1,ResolvedDate,"&lt;="&amp;$F$1)</f>
        <v/>
      </c>
      <c r="E2148" s="137">
        <f>COUNTIFS(Severity,$B2148,SLA_Breach,"&lt;&gt;Yes",Status,"&lt;&gt;Suspend",Status,"&lt;&gt;Assigned",Status,"&lt;&gt;Open",Status,"&lt;&gt;Hold&gt;",ResolvedDate,"&gt;="&amp;$C$1,ResolvedDate,"&lt;="&amp;$F$1)</f>
        <v/>
      </c>
      <c r="F2148" s="137">
        <f>COUNTIFS(Severity,$B2148,SLA_Breach,"Yes",Status,"&lt;&gt;Suspend",Status,"&lt;&gt;Assigned",Status,"&lt;&gt;Open",Status,"&lt;&gt;Hold&gt;",ResolvedDate,"&gt;="&amp;$C$1,ResolvedDate,"&lt;="&amp;$F$1)</f>
        <v/>
      </c>
      <c r="G2148" s="137">
        <f>COUNTIFS(Severity,$B2148,AssignedDate,"&gt;=01/01/2017 12:00:00 AM",AssignedDate,"&lt;="&amp;$F$1)</f>
        <v/>
      </c>
      <c r="H2148" s="177" t="n"/>
      <c r="L2148" s="57" t="n">
        <v>0</v>
      </c>
      <c r="M2148" s="57" t="n"/>
    </row>
    <row r="2149" spans="1:13">
      <c r="A2149" s="137" t="n">
        <v>1</v>
      </c>
      <c r="B2149" s="100" t="s">
        <v>525</v>
      </c>
      <c r="C2149" s="137">
        <f>COUNTIFS(Severity,$B2149,AssignedDate,"&gt;="&amp;$C$1,AssignedDate,"&lt;="&amp;$F$1)</f>
        <v/>
      </c>
      <c r="D2149" s="137">
        <f>COUNTIFS(Severity,$B2149,Status,"&lt;&gt;Suspend",Status,"&lt;&gt;Assigned",Status,"&lt;&gt;Open",Status,"&lt;&gt;Hold",ResolvedDate,"&gt;="&amp;$C$1,ResolvedDate,"&lt;="&amp;$F$1)</f>
        <v/>
      </c>
      <c r="E2149" s="137">
        <f>COUNTIFS(Severity,$B2149,SLA_Breach,"&lt;&gt;Yes",Status,"&lt;&gt;Suspend",Status,"&lt;&gt;Assigned",Status,"&lt;&gt;Open",Status,"&lt;&gt;Hold&gt;",ResolvedDate,"&gt;="&amp;$C$1,ResolvedDate,"&lt;="&amp;$F$1)</f>
        <v/>
      </c>
      <c r="F2149" s="137">
        <f>COUNTIFS(Severity,$B2149,SLA_Breach,"Yes",Status,"&lt;&gt;Suspend",Status,"&lt;&gt;Assigned",Status,"&lt;&gt;Open",Status,"&lt;&gt;Hold&gt;",ResolvedDate,"&gt;="&amp;$C$1,ResolvedDate,"&lt;="&amp;$F$1)</f>
        <v/>
      </c>
      <c r="G2149" s="137">
        <f>COUNTIFS(Severity,$B2149,AssignedDate,"&gt;=01/01/2017 12:00:00 AM",AssignedDate,"&lt;="&amp;$F$1)</f>
        <v/>
      </c>
      <c r="H2149" s="177" t="n"/>
      <c r="L2149" s="57" t="n">
        <v>0</v>
      </c>
      <c r="M2149" s="57" t="n"/>
    </row>
    <row r="2150" spans="1:13">
      <c r="A2150" s="137" t="n">
        <v>1</v>
      </c>
      <c r="B2150" s="100" t="s">
        <v>525</v>
      </c>
      <c r="C2150" s="137">
        <f>COUNTIFS(Severity,$B2150,AssignedDate,"&gt;="&amp;$C$1,AssignedDate,"&lt;="&amp;$F$1)</f>
        <v/>
      </c>
      <c r="D2150" s="137">
        <f>COUNTIFS(Severity,$B2150,Status,"&lt;&gt;Suspend",Status,"&lt;&gt;Assigned",Status,"&lt;&gt;Open",Status,"&lt;&gt;Hold",ResolvedDate,"&gt;="&amp;$C$1,ResolvedDate,"&lt;="&amp;$F$1)</f>
        <v/>
      </c>
      <c r="E2150" s="137">
        <f>COUNTIFS(Severity,$B2150,SLA_Breach,"&lt;&gt;Yes",Status,"&lt;&gt;Suspend",Status,"&lt;&gt;Assigned",Status,"&lt;&gt;Open",Status,"&lt;&gt;Hold&gt;",ResolvedDate,"&gt;="&amp;$C$1,ResolvedDate,"&lt;="&amp;$F$1)</f>
        <v/>
      </c>
      <c r="F2150" s="137">
        <f>COUNTIFS(Severity,$B2150,SLA_Breach,"Yes",Status,"&lt;&gt;Suspend",Status,"&lt;&gt;Assigned",Status,"&lt;&gt;Open",Status,"&lt;&gt;Hold&gt;",ResolvedDate,"&gt;="&amp;$C$1,ResolvedDate,"&lt;="&amp;$F$1)</f>
        <v/>
      </c>
      <c r="G2150" s="137">
        <f>COUNTIFS(Severity,$B2150,AssignedDate,"&gt;=01/01/2017 12:00:00 AM",AssignedDate,"&lt;="&amp;$F$1)</f>
        <v/>
      </c>
      <c r="H2150" s="177" t="n"/>
      <c r="L2150" s="57" t="n">
        <v>0</v>
      </c>
      <c r="M2150" s="57" t="n"/>
    </row>
    <row r="2151" spans="1:13">
      <c r="A2151" s="137" t="n">
        <v>1</v>
      </c>
      <c r="B2151" s="100" t="s">
        <v>525</v>
      </c>
      <c r="C2151" s="137">
        <f>COUNTIFS(Severity,$B2151,AssignedDate,"&gt;="&amp;$C$1,AssignedDate,"&lt;="&amp;$F$1)</f>
        <v/>
      </c>
      <c r="D2151" s="137">
        <f>COUNTIFS(Severity,$B2151,Status,"&lt;&gt;Suspend",Status,"&lt;&gt;Assigned",Status,"&lt;&gt;Open",Status,"&lt;&gt;Hold",ResolvedDate,"&gt;="&amp;$C$1,ResolvedDate,"&lt;="&amp;$F$1)</f>
        <v/>
      </c>
      <c r="E2151" s="137">
        <f>COUNTIFS(Severity,$B2151,SLA_Breach,"&lt;&gt;Yes",Status,"&lt;&gt;Suspend",Status,"&lt;&gt;Assigned",Status,"&lt;&gt;Open",Status,"&lt;&gt;Hold&gt;",ResolvedDate,"&gt;="&amp;$C$1,ResolvedDate,"&lt;="&amp;$F$1)</f>
        <v/>
      </c>
      <c r="F2151" s="137">
        <f>COUNTIFS(Severity,$B2151,SLA_Breach,"Yes",Status,"&lt;&gt;Suspend",Status,"&lt;&gt;Assigned",Status,"&lt;&gt;Open",Status,"&lt;&gt;Hold&gt;",ResolvedDate,"&gt;="&amp;$C$1,ResolvedDate,"&lt;="&amp;$F$1)</f>
        <v/>
      </c>
      <c r="G2151" s="137">
        <f>COUNTIFS(Severity,$B2151,AssignedDate,"&gt;=01/01/2017 12:00:00 AM",AssignedDate,"&lt;="&amp;$F$1)</f>
        <v/>
      </c>
      <c r="H2151" s="177" t="n"/>
      <c r="L2151" s="57" t="n">
        <v>0</v>
      </c>
      <c r="M2151" s="57" t="n"/>
    </row>
    <row r="2152" spans="1:13">
      <c r="A2152" s="137" t="n">
        <v>1</v>
      </c>
      <c r="B2152" s="100" t="s">
        <v>525</v>
      </c>
      <c r="C2152" s="137">
        <f>COUNTIFS(Severity,$B2152,AssignedDate,"&gt;="&amp;$C$1,AssignedDate,"&lt;="&amp;$F$1)</f>
        <v/>
      </c>
      <c r="D2152" s="137">
        <f>COUNTIFS(Severity,$B2152,Status,"&lt;&gt;Suspend",Status,"&lt;&gt;Assigned",Status,"&lt;&gt;Open",Status,"&lt;&gt;Hold",ResolvedDate,"&gt;="&amp;$C$1,ResolvedDate,"&lt;="&amp;$F$1)</f>
        <v/>
      </c>
      <c r="E2152" s="137">
        <f>COUNTIFS(Severity,$B2152,SLA_Breach,"&lt;&gt;Yes",Status,"&lt;&gt;Suspend",Status,"&lt;&gt;Assigned",Status,"&lt;&gt;Open",Status,"&lt;&gt;Hold&gt;",ResolvedDate,"&gt;="&amp;$C$1,ResolvedDate,"&lt;="&amp;$F$1)</f>
        <v/>
      </c>
      <c r="F2152" s="137">
        <f>COUNTIFS(Severity,$B2152,SLA_Breach,"Yes",Status,"&lt;&gt;Suspend",Status,"&lt;&gt;Assigned",Status,"&lt;&gt;Open",Status,"&lt;&gt;Hold&gt;",ResolvedDate,"&gt;="&amp;$C$1,ResolvedDate,"&lt;="&amp;$F$1)</f>
        <v/>
      </c>
      <c r="G2152" s="137">
        <f>COUNTIFS(Severity,$B2152,AssignedDate,"&gt;=01/01/2017 12:00:00 AM",AssignedDate,"&lt;="&amp;$F$1)</f>
        <v/>
      </c>
      <c r="H2152" s="177" t="n"/>
      <c r="L2152" s="57" t="n">
        <v>0</v>
      </c>
      <c r="M2152" s="57" t="n"/>
    </row>
    <row r="2153" spans="1:13">
      <c r="A2153" s="137" t="n">
        <v>1</v>
      </c>
      <c r="B2153" s="100" t="s">
        <v>525</v>
      </c>
      <c r="C2153" s="137">
        <f>COUNTIFS(Severity,$B2153,AssignedDate,"&gt;="&amp;$C$1,AssignedDate,"&lt;="&amp;$F$1)</f>
        <v/>
      </c>
      <c r="D2153" s="137">
        <f>COUNTIFS(Severity,$B2153,Status,"&lt;&gt;Suspend",Status,"&lt;&gt;Assigned",Status,"&lt;&gt;Open",Status,"&lt;&gt;Hold",ResolvedDate,"&gt;="&amp;$C$1,ResolvedDate,"&lt;="&amp;$F$1)</f>
        <v/>
      </c>
      <c r="E2153" s="137">
        <f>COUNTIFS(Severity,$B2153,SLA_Breach,"&lt;&gt;Yes",Status,"&lt;&gt;Suspend",Status,"&lt;&gt;Assigned",Status,"&lt;&gt;Open",Status,"&lt;&gt;Hold&gt;",ResolvedDate,"&gt;="&amp;$C$1,ResolvedDate,"&lt;="&amp;$F$1)</f>
        <v/>
      </c>
      <c r="F2153" s="137">
        <f>COUNTIFS(Severity,$B2153,SLA_Breach,"Yes",Status,"&lt;&gt;Suspend",Status,"&lt;&gt;Assigned",Status,"&lt;&gt;Open",Status,"&lt;&gt;Hold&gt;",ResolvedDate,"&gt;="&amp;$C$1,ResolvedDate,"&lt;="&amp;$F$1)</f>
        <v/>
      </c>
      <c r="G2153" s="137">
        <f>COUNTIFS(Severity,$B2153,AssignedDate,"&gt;=01/01/2017 12:00:00 AM",AssignedDate,"&lt;="&amp;$F$1)</f>
        <v/>
      </c>
      <c r="H2153" s="177" t="n"/>
      <c r="L2153" s="57" t="n">
        <v>0</v>
      </c>
      <c r="M2153" s="57" t="n"/>
    </row>
    <row r="2154" spans="1:13">
      <c r="A2154" s="137" t="n">
        <v>1</v>
      </c>
      <c r="B2154" s="100" t="s">
        <v>525</v>
      </c>
      <c r="C2154" s="137">
        <f>COUNTIFS(Severity,$B2154,AssignedDate,"&gt;="&amp;$C$1,AssignedDate,"&lt;="&amp;$F$1)</f>
        <v/>
      </c>
      <c r="D2154" s="137">
        <f>COUNTIFS(Severity,$B2154,Status,"&lt;&gt;Suspend",Status,"&lt;&gt;Assigned",Status,"&lt;&gt;Open",Status,"&lt;&gt;Hold",ResolvedDate,"&gt;="&amp;$C$1,ResolvedDate,"&lt;="&amp;$F$1)</f>
        <v/>
      </c>
      <c r="E2154" s="137">
        <f>COUNTIFS(Severity,$B2154,SLA_Breach,"&lt;&gt;Yes",Status,"&lt;&gt;Suspend",Status,"&lt;&gt;Assigned",Status,"&lt;&gt;Open",Status,"&lt;&gt;Hold&gt;",ResolvedDate,"&gt;="&amp;$C$1,ResolvedDate,"&lt;="&amp;$F$1)</f>
        <v/>
      </c>
      <c r="F2154" s="137">
        <f>COUNTIFS(Severity,$B2154,SLA_Breach,"Yes",Status,"&lt;&gt;Suspend",Status,"&lt;&gt;Assigned",Status,"&lt;&gt;Open",Status,"&lt;&gt;Hold&gt;",ResolvedDate,"&gt;="&amp;$C$1,ResolvedDate,"&lt;="&amp;$F$1)</f>
        <v/>
      </c>
      <c r="G2154" s="137">
        <f>COUNTIFS(Severity,$B2154,AssignedDate,"&gt;=01/01/2017 12:00:00 AM",AssignedDate,"&lt;="&amp;$F$1)</f>
        <v/>
      </c>
      <c r="H2154" s="177" t="n"/>
      <c r="L2154" s="57" t="n">
        <v>0</v>
      </c>
      <c r="M2154" s="57" t="n"/>
    </row>
    <row r="2155" spans="1:13">
      <c r="A2155" s="137" t="n">
        <v>1</v>
      </c>
      <c r="B2155" s="100" t="s">
        <v>525</v>
      </c>
      <c r="C2155" s="137">
        <f>COUNTIFS(Severity,$B2155,AssignedDate,"&gt;="&amp;$C$1,AssignedDate,"&lt;="&amp;$F$1)</f>
        <v/>
      </c>
      <c r="D2155" s="137">
        <f>COUNTIFS(Severity,$B2155,Status,"&lt;&gt;Suspend",Status,"&lt;&gt;Assigned",Status,"&lt;&gt;Open",Status,"&lt;&gt;Hold",ResolvedDate,"&gt;="&amp;$C$1,ResolvedDate,"&lt;="&amp;$F$1)</f>
        <v/>
      </c>
      <c r="E2155" s="137">
        <f>COUNTIFS(Severity,$B2155,SLA_Breach,"&lt;&gt;Yes",Status,"&lt;&gt;Suspend",Status,"&lt;&gt;Assigned",Status,"&lt;&gt;Open",Status,"&lt;&gt;Hold&gt;",ResolvedDate,"&gt;="&amp;$C$1,ResolvedDate,"&lt;="&amp;$F$1)</f>
        <v/>
      </c>
      <c r="F2155" s="137">
        <f>COUNTIFS(Severity,$B2155,SLA_Breach,"Yes",Status,"&lt;&gt;Suspend",Status,"&lt;&gt;Assigned",Status,"&lt;&gt;Open",Status,"&lt;&gt;Hold&gt;",ResolvedDate,"&gt;="&amp;$C$1,ResolvedDate,"&lt;="&amp;$F$1)</f>
        <v/>
      </c>
      <c r="G2155" s="137">
        <f>COUNTIFS(Severity,$B2155,AssignedDate,"&gt;=01/01/2017 12:00:00 AM",AssignedDate,"&lt;="&amp;$F$1)</f>
        <v/>
      </c>
      <c r="H2155" s="177" t="n"/>
      <c r="L2155" s="57" t="n">
        <v>0</v>
      </c>
      <c r="M2155" s="57" t="n"/>
    </row>
    <row r="2156" spans="1:13">
      <c r="A2156" s="137" t="n">
        <v>1</v>
      </c>
      <c r="B2156" s="100" t="s">
        <v>525</v>
      </c>
      <c r="C2156" s="137">
        <f>COUNTIFS(Severity,$B2156,AssignedDate,"&gt;="&amp;$C$1,AssignedDate,"&lt;="&amp;$F$1)</f>
        <v/>
      </c>
      <c r="D2156" s="137">
        <f>COUNTIFS(Severity,$B2156,Status,"&lt;&gt;Suspend",Status,"&lt;&gt;Assigned",Status,"&lt;&gt;Open",Status,"&lt;&gt;Hold",ResolvedDate,"&gt;="&amp;$C$1,ResolvedDate,"&lt;="&amp;$F$1)</f>
        <v/>
      </c>
      <c r="E2156" s="137">
        <f>COUNTIFS(Severity,$B2156,SLA_Breach,"&lt;&gt;Yes",Status,"&lt;&gt;Suspend",Status,"&lt;&gt;Assigned",Status,"&lt;&gt;Open",Status,"&lt;&gt;Hold&gt;",ResolvedDate,"&gt;="&amp;$C$1,ResolvedDate,"&lt;="&amp;$F$1)</f>
        <v/>
      </c>
      <c r="F2156" s="137">
        <f>COUNTIFS(Severity,$B2156,SLA_Breach,"Yes",Status,"&lt;&gt;Suspend",Status,"&lt;&gt;Assigned",Status,"&lt;&gt;Open",Status,"&lt;&gt;Hold&gt;",ResolvedDate,"&gt;="&amp;$C$1,ResolvedDate,"&lt;="&amp;$F$1)</f>
        <v/>
      </c>
      <c r="G2156" s="137">
        <f>COUNTIFS(Severity,$B2156,AssignedDate,"&gt;=01/01/2017 12:00:00 AM",AssignedDate,"&lt;="&amp;$F$1)</f>
        <v/>
      </c>
      <c r="H2156" s="177" t="n"/>
      <c r="L2156" s="57" t="n">
        <v>0</v>
      </c>
      <c r="M2156" s="57" t="n"/>
    </row>
    <row r="2157" spans="1:13">
      <c r="A2157" s="137" t="n">
        <v>1</v>
      </c>
      <c r="B2157" s="100" t="s">
        <v>525</v>
      </c>
      <c r="C2157" s="137">
        <f>COUNTIFS(Severity,$B2157,AssignedDate,"&gt;="&amp;$C$1,AssignedDate,"&lt;="&amp;$F$1)</f>
        <v/>
      </c>
      <c r="D2157" s="137">
        <f>COUNTIFS(Severity,$B2157,Status,"&lt;&gt;Suspend",Status,"&lt;&gt;Assigned",Status,"&lt;&gt;Open",Status,"&lt;&gt;Hold",ResolvedDate,"&gt;="&amp;$C$1,ResolvedDate,"&lt;="&amp;$F$1)</f>
        <v/>
      </c>
      <c r="E2157" s="137">
        <f>COUNTIFS(Severity,$B2157,SLA_Breach,"&lt;&gt;Yes",Status,"&lt;&gt;Suspend",Status,"&lt;&gt;Assigned",Status,"&lt;&gt;Open",Status,"&lt;&gt;Hold&gt;",ResolvedDate,"&gt;="&amp;$C$1,ResolvedDate,"&lt;="&amp;$F$1)</f>
        <v/>
      </c>
      <c r="F2157" s="137">
        <f>COUNTIFS(Severity,$B2157,SLA_Breach,"Yes",Status,"&lt;&gt;Suspend",Status,"&lt;&gt;Assigned",Status,"&lt;&gt;Open",Status,"&lt;&gt;Hold&gt;",ResolvedDate,"&gt;="&amp;$C$1,ResolvedDate,"&lt;="&amp;$F$1)</f>
        <v/>
      </c>
      <c r="G2157" s="137">
        <f>COUNTIFS(Severity,$B2157,AssignedDate,"&gt;=01/01/2017 12:00:00 AM",AssignedDate,"&lt;="&amp;$F$1)</f>
        <v/>
      </c>
      <c r="H2157" s="177" t="n"/>
      <c r="L2157" s="57" t="n">
        <v>0</v>
      </c>
      <c r="M2157" s="57" t="n"/>
    </row>
    <row r="2158" spans="1:13">
      <c r="A2158" s="137" t="n">
        <v>1</v>
      </c>
      <c r="B2158" s="100" t="s">
        <v>525</v>
      </c>
      <c r="C2158" s="137">
        <f>COUNTIFS(Severity,$B2158,AssignedDate,"&gt;="&amp;$C$1,AssignedDate,"&lt;="&amp;$F$1)</f>
        <v/>
      </c>
      <c r="D2158" s="137">
        <f>COUNTIFS(Severity,$B2158,Status,"&lt;&gt;Suspend",Status,"&lt;&gt;Assigned",Status,"&lt;&gt;Open",Status,"&lt;&gt;Hold",ResolvedDate,"&gt;="&amp;$C$1,ResolvedDate,"&lt;="&amp;$F$1)</f>
        <v/>
      </c>
      <c r="E2158" s="137">
        <f>COUNTIFS(Severity,$B2158,SLA_Breach,"&lt;&gt;Yes",Status,"&lt;&gt;Suspend",Status,"&lt;&gt;Assigned",Status,"&lt;&gt;Open",Status,"&lt;&gt;Hold&gt;",ResolvedDate,"&gt;="&amp;$C$1,ResolvedDate,"&lt;="&amp;$F$1)</f>
        <v/>
      </c>
      <c r="F2158" s="137">
        <f>COUNTIFS(Severity,$B2158,SLA_Breach,"Yes",Status,"&lt;&gt;Suspend",Status,"&lt;&gt;Assigned",Status,"&lt;&gt;Open",Status,"&lt;&gt;Hold&gt;",ResolvedDate,"&gt;="&amp;$C$1,ResolvedDate,"&lt;="&amp;$F$1)</f>
        <v/>
      </c>
      <c r="G2158" s="137">
        <f>COUNTIFS(Severity,$B2158,AssignedDate,"&gt;=01/01/2017 12:00:00 AM",AssignedDate,"&lt;="&amp;$F$1)</f>
        <v/>
      </c>
      <c r="H2158" s="177" t="n"/>
      <c r="L2158" s="57" t="n">
        <v>0</v>
      </c>
      <c r="M2158" s="57" t="n"/>
    </row>
    <row r="2159" spans="1:13">
      <c r="A2159" s="137" t="n">
        <v>1</v>
      </c>
      <c r="B2159" s="100" t="s">
        <v>525</v>
      </c>
      <c r="C2159" s="137">
        <f>COUNTIFS(Severity,$B2159,AssignedDate,"&gt;="&amp;$C$1,AssignedDate,"&lt;="&amp;$F$1)</f>
        <v/>
      </c>
      <c r="D2159" s="137">
        <f>COUNTIFS(Severity,$B2159,Status,"&lt;&gt;Suspend",Status,"&lt;&gt;Assigned",Status,"&lt;&gt;Open",Status,"&lt;&gt;Hold",ResolvedDate,"&gt;="&amp;$C$1,ResolvedDate,"&lt;="&amp;$F$1)</f>
        <v/>
      </c>
      <c r="E2159" s="137">
        <f>COUNTIFS(Severity,$B2159,SLA_Breach,"&lt;&gt;Yes",Status,"&lt;&gt;Suspend",Status,"&lt;&gt;Assigned",Status,"&lt;&gt;Open",Status,"&lt;&gt;Hold&gt;",ResolvedDate,"&gt;="&amp;$C$1,ResolvedDate,"&lt;="&amp;$F$1)</f>
        <v/>
      </c>
      <c r="F2159" s="137">
        <f>COUNTIFS(Severity,$B2159,SLA_Breach,"Yes",Status,"&lt;&gt;Suspend",Status,"&lt;&gt;Assigned",Status,"&lt;&gt;Open",Status,"&lt;&gt;Hold&gt;",ResolvedDate,"&gt;="&amp;$C$1,ResolvedDate,"&lt;="&amp;$F$1)</f>
        <v/>
      </c>
      <c r="G2159" s="137">
        <f>COUNTIFS(Severity,$B2159,AssignedDate,"&gt;=01/01/2017 12:00:00 AM",AssignedDate,"&lt;="&amp;$F$1)</f>
        <v/>
      </c>
      <c r="H2159" s="177" t="n"/>
      <c r="L2159" s="57" t="n">
        <v>0</v>
      </c>
      <c r="M2159" s="57" t="n"/>
    </row>
    <row r="2160" spans="1:13">
      <c r="A2160" s="137" t="n">
        <v>1</v>
      </c>
      <c r="B2160" s="100" t="s">
        <v>525</v>
      </c>
      <c r="C2160" s="137">
        <f>COUNTIFS(Severity,$B2160,AssignedDate,"&gt;="&amp;$C$1,AssignedDate,"&lt;="&amp;$F$1)</f>
        <v/>
      </c>
      <c r="D2160" s="137">
        <f>COUNTIFS(Severity,$B2160,Status,"&lt;&gt;Suspend",Status,"&lt;&gt;Assigned",Status,"&lt;&gt;Open",Status,"&lt;&gt;Hold",ResolvedDate,"&gt;="&amp;$C$1,ResolvedDate,"&lt;="&amp;$F$1)</f>
        <v/>
      </c>
      <c r="E2160" s="137">
        <f>COUNTIFS(Severity,$B2160,SLA_Breach,"&lt;&gt;Yes",Status,"&lt;&gt;Suspend",Status,"&lt;&gt;Assigned",Status,"&lt;&gt;Open",Status,"&lt;&gt;Hold&gt;",ResolvedDate,"&gt;="&amp;$C$1,ResolvedDate,"&lt;="&amp;$F$1)</f>
        <v/>
      </c>
      <c r="F2160" s="137">
        <f>COUNTIFS(Severity,$B2160,SLA_Breach,"Yes",Status,"&lt;&gt;Suspend",Status,"&lt;&gt;Assigned",Status,"&lt;&gt;Open",Status,"&lt;&gt;Hold&gt;",ResolvedDate,"&gt;="&amp;$C$1,ResolvedDate,"&lt;="&amp;$F$1)</f>
        <v/>
      </c>
      <c r="G2160" s="137">
        <f>COUNTIFS(Severity,$B2160,AssignedDate,"&gt;=01/01/2017 12:00:00 AM",AssignedDate,"&lt;="&amp;$F$1)</f>
        <v/>
      </c>
      <c r="H2160" s="177" t="n"/>
      <c r="L2160" s="57" t="n">
        <v>0</v>
      </c>
      <c r="M2160" s="57" t="n"/>
    </row>
    <row r="2161" spans="1:13">
      <c r="A2161" s="137" t="n">
        <v>1</v>
      </c>
      <c r="B2161" s="100" t="s">
        <v>525</v>
      </c>
      <c r="C2161" s="137">
        <f>COUNTIFS(Severity,$B2161,AssignedDate,"&gt;="&amp;$C$1,AssignedDate,"&lt;="&amp;$F$1)</f>
        <v/>
      </c>
      <c r="D2161" s="137">
        <f>COUNTIFS(Severity,$B2161,Status,"&lt;&gt;Suspend",Status,"&lt;&gt;Assigned",Status,"&lt;&gt;Open",Status,"&lt;&gt;Hold",ResolvedDate,"&gt;="&amp;$C$1,ResolvedDate,"&lt;="&amp;$F$1)</f>
        <v/>
      </c>
      <c r="E2161" s="137">
        <f>COUNTIFS(Severity,$B2161,SLA_Breach,"&lt;&gt;Yes",Status,"&lt;&gt;Suspend",Status,"&lt;&gt;Assigned",Status,"&lt;&gt;Open",Status,"&lt;&gt;Hold&gt;",ResolvedDate,"&gt;="&amp;$C$1,ResolvedDate,"&lt;="&amp;$F$1)</f>
        <v/>
      </c>
      <c r="F2161" s="137">
        <f>COUNTIFS(Severity,$B2161,SLA_Breach,"Yes",Status,"&lt;&gt;Suspend",Status,"&lt;&gt;Assigned",Status,"&lt;&gt;Open",Status,"&lt;&gt;Hold&gt;",ResolvedDate,"&gt;="&amp;$C$1,ResolvedDate,"&lt;="&amp;$F$1)</f>
        <v/>
      </c>
      <c r="G2161" s="137">
        <f>COUNTIFS(Severity,$B2161,AssignedDate,"&gt;=01/01/2017 12:00:00 AM",AssignedDate,"&lt;="&amp;$F$1)</f>
        <v/>
      </c>
      <c r="H2161" s="177" t="n"/>
      <c r="L2161" s="57" t="n">
        <v>0</v>
      </c>
      <c r="M2161" s="57" t="n"/>
    </row>
    <row r="2162" spans="1:13">
      <c r="A2162" s="137" t="n">
        <v>1</v>
      </c>
      <c r="B2162" s="100" t="s">
        <v>525</v>
      </c>
      <c r="C2162" s="137">
        <f>COUNTIFS(Severity,$B2162,AssignedDate,"&gt;="&amp;$C$1,AssignedDate,"&lt;="&amp;$F$1)</f>
        <v/>
      </c>
      <c r="D2162" s="137">
        <f>COUNTIFS(Severity,$B2162,Status,"&lt;&gt;Suspend",Status,"&lt;&gt;Assigned",Status,"&lt;&gt;Open",Status,"&lt;&gt;Hold",ResolvedDate,"&gt;="&amp;$C$1,ResolvedDate,"&lt;="&amp;$F$1)</f>
        <v/>
      </c>
      <c r="E2162" s="137">
        <f>COUNTIFS(Severity,$B2162,SLA_Breach,"&lt;&gt;Yes",Status,"&lt;&gt;Suspend",Status,"&lt;&gt;Assigned",Status,"&lt;&gt;Open",Status,"&lt;&gt;Hold&gt;",ResolvedDate,"&gt;="&amp;$C$1,ResolvedDate,"&lt;="&amp;$F$1)</f>
        <v/>
      </c>
      <c r="F2162" s="137">
        <f>COUNTIFS(Severity,$B2162,SLA_Breach,"Yes",Status,"&lt;&gt;Suspend",Status,"&lt;&gt;Assigned",Status,"&lt;&gt;Open",Status,"&lt;&gt;Hold&gt;",ResolvedDate,"&gt;="&amp;$C$1,ResolvedDate,"&lt;="&amp;$F$1)</f>
        <v/>
      </c>
      <c r="G2162" s="137">
        <f>COUNTIFS(Severity,$B2162,AssignedDate,"&gt;=01/01/2017 12:00:00 AM",AssignedDate,"&lt;="&amp;$F$1)</f>
        <v/>
      </c>
      <c r="H2162" s="177" t="n"/>
      <c r="L2162" s="57" t="n">
        <v>0</v>
      </c>
      <c r="M2162" s="57" t="n"/>
    </row>
    <row r="2163" spans="1:13">
      <c r="A2163" s="137" t="n">
        <v>1</v>
      </c>
      <c r="B2163" s="100" t="s">
        <v>525</v>
      </c>
      <c r="C2163" s="137">
        <f>COUNTIFS(Severity,$B2163,AssignedDate,"&gt;="&amp;$C$1,AssignedDate,"&lt;="&amp;$F$1)</f>
        <v/>
      </c>
      <c r="D2163" s="137">
        <f>COUNTIFS(Severity,$B2163,Status,"&lt;&gt;Suspend",Status,"&lt;&gt;Assigned",Status,"&lt;&gt;Open",Status,"&lt;&gt;Hold",ResolvedDate,"&gt;="&amp;$C$1,ResolvedDate,"&lt;="&amp;$F$1)</f>
        <v/>
      </c>
      <c r="E2163" s="137">
        <f>COUNTIFS(Severity,$B2163,SLA_Breach,"&lt;&gt;Yes",Status,"&lt;&gt;Suspend",Status,"&lt;&gt;Assigned",Status,"&lt;&gt;Open",Status,"&lt;&gt;Hold&gt;",ResolvedDate,"&gt;="&amp;$C$1,ResolvedDate,"&lt;="&amp;$F$1)</f>
        <v/>
      </c>
      <c r="F2163" s="137">
        <f>COUNTIFS(Severity,$B2163,SLA_Breach,"Yes",Status,"&lt;&gt;Suspend",Status,"&lt;&gt;Assigned",Status,"&lt;&gt;Open",Status,"&lt;&gt;Hold&gt;",ResolvedDate,"&gt;="&amp;$C$1,ResolvedDate,"&lt;="&amp;$F$1)</f>
        <v/>
      </c>
      <c r="G2163" s="137">
        <f>COUNTIFS(Severity,$B2163,AssignedDate,"&gt;=01/01/2017 12:00:00 AM",AssignedDate,"&lt;="&amp;$F$1)</f>
        <v/>
      </c>
      <c r="H2163" s="177" t="n"/>
      <c r="L2163" s="57" t="n">
        <v>0</v>
      </c>
      <c r="M2163" s="57" t="n"/>
    </row>
    <row r="2164" spans="1:13">
      <c r="A2164" s="137" t="n">
        <v>1</v>
      </c>
      <c r="B2164" s="100" t="s">
        <v>525</v>
      </c>
      <c r="C2164" s="137">
        <f>COUNTIFS(Severity,$B2164,AssignedDate,"&gt;="&amp;$C$1,AssignedDate,"&lt;="&amp;$F$1)</f>
        <v/>
      </c>
      <c r="D2164" s="137">
        <f>COUNTIFS(Severity,$B2164,Status,"&lt;&gt;Suspend",Status,"&lt;&gt;Assigned",Status,"&lt;&gt;Open",Status,"&lt;&gt;Hold",ResolvedDate,"&gt;="&amp;$C$1,ResolvedDate,"&lt;="&amp;$F$1)</f>
        <v/>
      </c>
      <c r="E2164" s="137">
        <f>COUNTIFS(Severity,$B2164,SLA_Breach,"&lt;&gt;Yes",Status,"&lt;&gt;Suspend",Status,"&lt;&gt;Assigned",Status,"&lt;&gt;Open",Status,"&lt;&gt;Hold&gt;",ResolvedDate,"&gt;="&amp;$C$1,ResolvedDate,"&lt;="&amp;$F$1)</f>
        <v/>
      </c>
      <c r="F2164" s="137">
        <f>COUNTIFS(Severity,$B2164,SLA_Breach,"Yes",Status,"&lt;&gt;Suspend",Status,"&lt;&gt;Assigned",Status,"&lt;&gt;Open",Status,"&lt;&gt;Hold&gt;",ResolvedDate,"&gt;="&amp;$C$1,ResolvedDate,"&lt;="&amp;$F$1)</f>
        <v/>
      </c>
      <c r="G2164" s="137">
        <f>COUNTIFS(Severity,$B2164,AssignedDate,"&gt;=01/01/2017 12:00:00 AM",AssignedDate,"&lt;="&amp;$F$1)</f>
        <v/>
      </c>
      <c r="H2164" s="177" t="n"/>
      <c r="L2164" s="57" t="n">
        <v>0</v>
      </c>
      <c r="M2164" s="57" t="n"/>
    </row>
    <row r="2165" spans="1:13">
      <c r="A2165" s="137" t="n">
        <v>1</v>
      </c>
      <c r="B2165" s="100" t="s">
        <v>525</v>
      </c>
      <c r="C2165" s="137">
        <f>COUNTIFS(Severity,$B2165,AssignedDate,"&gt;="&amp;$C$1,AssignedDate,"&lt;="&amp;$F$1)</f>
        <v/>
      </c>
      <c r="D2165" s="137">
        <f>COUNTIFS(Severity,$B2165,Status,"&lt;&gt;Suspend",Status,"&lt;&gt;Assigned",Status,"&lt;&gt;Open",Status,"&lt;&gt;Hold",ResolvedDate,"&gt;="&amp;$C$1,ResolvedDate,"&lt;="&amp;$F$1)</f>
        <v/>
      </c>
      <c r="E2165" s="137">
        <f>COUNTIFS(Severity,$B2165,SLA_Breach,"&lt;&gt;Yes",Status,"&lt;&gt;Suspend",Status,"&lt;&gt;Assigned",Status,"&lt;&gt;Open",Status,"&lt;&gt;Hold&gt;",ResolvedDate,"&gt;="&amp;$C$1,ResolvedDate,"&lt;="&amp;$F$1)</f>
        <v/>
      </c>
      <c r="F2165" s="137">
        <f>COUNTIFS(Severity,$B2165,SLA_Breach,"Yes",Status,"&lt;&gt;Suspend",Status,"&lt;&gt;Assigned",Status,"&lt;&gt;Open",Status,"&lt;&gt;Hold&gt;",ResolvedDate,"&gt;="&amp;$C$1,ResolvedDate,"&lt;="&amp;$F$1)</f>
        <v/>
      </c>
      <c r="G2165" s="137">
        <f>COUNTIFS(Severity,$B2165,AssignedDate,"&gt;=01/01/2017 12:00:00 AM",AssignedDate,"&lt;="&amp;$F$1)</f>
        <v/>
      </c>
      <c r="H2165" s="177" t="n"/>
      <c r="L2165" s="57" t="n">
        <v>0</v>
      </c>
      <c r="M2165" s="57" t="n"/>
    </row>
    <row r="2166" spans="1:13">
      <c r="A2166" s="137" t="n">
        <v>1</v>
      </c>
      <c r="B2166" s="100" t="s">
        <v>525</v>
      </c>
      <c r="C2166" s="137">
        <f>COUNTIFS(Severity,$B2166,AssignedDate,"&gt;="&amp;$C$1,AssignedDate,"&lt;="&amp;$F$1)</f>
        <v/>
      </c>
      <c r="D2166" s="137">
        <f>COUNTIFS(Severity,$B2166,Status,"&lt;&gt;Suspend",Status,"&lt;&gt;Assigned",Status,"&lt;&gt;Open",Status,"&lt;&gt;Hold",ResolvedDate,"&gt;="&amp;$C$1,ResolvedDate,"&lt;="&amp;$F$1)</f>
        <v/>
      </c>
      <c r="E2166" s="137">
        <f>COUNTIFS(Severity,$B2166,SLA_Breach,"&lt;&gt;Yes",Status,"&lt;&gt;Suspend",Status,"&lt;&gt;Assigned",Status,"&lt;&gt;Open",Status,"&lt;&gt;Hold&gt;",ResolvedDate,"&gt;="&amp;$C$1,ResolvedDate,"&lt;="&amp;$F$1)</f>
        <v/>
      </c>
      <c r="F2166" s="137">
        <f>COUNTIFS(Severity,$B2166,SLA_Breach,"Yes",Status,"&lt;&gt;Suspend",Status,"&lt;&gt;Assigned",Status,"&lt;&gt;Open",Status,"&lt;&gt;Hold&gt;",ResolvedDate,"&gt;="&amp;$C$1,ResolvedDate,"&lt;="&amp;$F$1)</f>
        <v/>
      </c>
      <c r="G2166" s="137">
        <f>COUNTIFS(Severity,$B2166,AssignedDate,"&gt;=01/01/2017 12:00:00 AM",AssignedDate,"&lt;="&amp;$F$1)</f>
        <v/>
      </c>
      <c r="H2166" s="177" t="n"/>
      <c r="L2166" s="57" t="n">
        <v>0</v>
      </c>
      <c r="M2166" s="57" t="n"/>
    </row>
    <row r="2167" spans="1:13">
      <c r="A2167" s="137" t="n">
        <v>1</v>
      </c>
      <c r="B2167" s="100" t="s">
        <v>525</v>
      </c>
      <c r="C2167" s="137">
        <f>COUNTIFS(Severity,$B2167,AssignedDate,"&gt;="&amp;$C$1,AssignedDate,"&lt;="&amp;$F$1)</f>
        <v/>
      </c>
      <c r="D2167" s="137">
        <f>COUNTIFS(Severity,$B2167,Status,"&lt;&gt;Suspend",Status,"&lt;&gt;Assigned",Status,"&lt;&gt;Open",Status,"&lt;&gt;Hold",ResolvedDate,"&gt;="&amp;$C$1,ResolvedDate,"&lt;="&amp;$F$1)</f>
        <v/>
      </c>
      <c r="E2167" s="137">
        <f>COUNTIFS(Severity,$B2167,SLA_Breach,"&lt;&gt;Yes",Status,"&lt;&gt;Suspend",Status,"&lt;&gt;Assigned",Status,"&lt;&gt;Open",Status,"&lt;&gt;Hold&gt;",ResolvedDate,"&gt;="&amp;$C$1,ResolvedDate,"&lt;="&amp;$F$1)</f>
        <v/>
      </c>
      <c r="F2167" s="137">
        <f>COUNTIFS(Severity,$B2167,SLA_Breach,"Yes",Status,"&lt;&gt;Suspend",Status,"&lt;&gt;Assigned",Status,"&lt;&gt;Open",Status,"&lt;&gt;Hold&gt;",ResolvedDate,"&gt;="&amp;$C$1,ResolvedDate,"&lt;="&amp;$F$1)</f>
        <v/>
      </c>
      <c r="G2167" s="137">
        <f>COUNTIFS(Severity,$B2167,AssignedDate,"&gt;=01/01/2017 12:00:00 AM",AssignedDate,"&lt;="&amp;$F$1)</f>
        <v/>
      </c>
      <c r="H2167" s="177" t="n"/>
      <c r="L2167" s="57" t="n">
        <v>0</v>
      </c>
      <c r="M2167" s="57" t="n"/>
    </row>
    <row r="2168" spans="1:13">
      <c r="A2168" s="137" t="n">
        <v>1</v>
      </c>
      <c r="B2168" s="100" t="s">
        <v>525</v>
      </c>
      <c r="C2168" s="137">
        <f>COUNTIFS(Severity,$B2168,AssignedDate,"&gt;="&amp;$C$1,AssignedDate,"&lt;="&amp;$F$1)</f>
        <v/>
      </c>
      <c r="D2168" s="137">
        <f>COUNTIFS(Severity,$B2168,Status,"&lt;&gt;Suspend",Status,"&lt;&gt;Assigned",Status,"&lt;&gt;Open",Status,"&lt;&gt;Hold",ResolvedDate,"&gt;="&amp;$C$1,ResolvedDate,"&lt;="&amp;$F$1)</f>
        <v/>
      </c>
      <c r="E2168" s="137">
        <f>COUNTIFS(Severity,$B2168,SLA_Breach,"&lt;&gt;Yes",Status,"&lt;&gt;Suspend",Status,"&lt;&gt;Assigned",Status,"&lt;&gt;Open",Status,"&lt;&gt;Hold&gt;",ResolvedDate,"&gt;="&amp;$C$1,ResolvedDate,"&lt;="&amp;$F$1)</f>
        <v/>
      </c>
      <c r="F2168" s="137">
        <f>COUNTIFS(Severity,$B2168,SLA_Breach,"Yes",Status,"&lt;&gt;Suspend",Status,"&lt;&gt;Assigned",Status,"&lt;&gt;Open",Status,"&lt;&gt;Hold&gt;",ResolvedDate,"&gt;="&amp;$C$1,ResolvedDate,"&lt;="&amp;$F$1)</f>
        <v/>
      </c>
      <c r="G2168" s="137">
        <f>COUNTIFS(Severity,$B2168,AssignedDate,"&gt;=01/01/2017 12:00:00 AM",AssignedDate,"&lt;="&amp;$F$1)</f>
        <v/>
      </c>
      <c r="H2168" s="177" t="n"/>
      <c r="L2168" s="57" t="n">
        <v>0</v>
      </c>
      <c r="M2168" s="57" t="n"/>
    </row>
    <row r="2169" spans="1:13">
      <c r="A2169" s="137" t="n">
        <v>1</v>
      </c>
      <c r="B2169" s="100" t="s">
        <v>525</v>
      </c>
      <c r="C2169" s="137">
        <f>COUNTIFS(Severity,$B2169,AssignedDate,"&gt;="&amp;$C$1,AssignedDate,"&lt;="&amp;$F$1)</f>
        <v/>
      </c>
      <c r="D2169" s="137">
        <f>COUNTIFS(Severity,$B2169,Status,"&lt;&gt;Suspend",Status,"&lt;&gt;Assigned",Status,"&lt;&gt;Open",Status,"&lt;&gt;Hold",ResolvedDate,"&gt;="&amp;$C$1,ResolvedDate,"&lt;="&amp;$F$1)</f>
        <v/>
      </c>
      <c r="E2169" s="137">
        <f>COUNTIFS(Severity,$B2169,SLA_Breach,"&lt;&gt;Yes",Status,"&lt;&gt;Suspend",Status,"&lt;&gt;Assigned",Status,"&lt;&gt;Open",Status,"&lt;&gt;Hold&gt;",ResolvedDate,"&gt;="&amp;$C$1,ResolvedDate,"&lt;="&amp;$F$1)</f>
        <v/>
      </c>
      <c r="F2169" s="137">
        <f>COUNTIFS(Severity,$B2169,SLA_Breach,"Yes",Status,"&lt;&gt;Suspend",Status,"&lt;&gt;Assigned",Status,"&lt;&gt;Open",Status,"&lt;&gt;Hold&gt;",ResolvedDate,"&gt;="&amp;$C$1,ResolvedDate,"&lt;="&amp;$F$1)</f>
        <v/>
      </c>
      <c r="G2169" s="137">
        <f>COUNTIFS(Severity,$B2169,AssignedDate,"&gt;=01/01/2017 12:00:00 AM",AssignedDate,"&lt;="&amp;$F$1)</f>
        <v/>
      </c>
      <c r="H2169" s="177" t="n"/>
      <c r="L2169" s="57" t="n">
        <v>0</v>
      </c>
      <c r="M2169" s="57" t="n"/>
    </row>
    <row r="2170" spans="1:13">
      <c r="A2170" s="137" t="n">
        <v>1</v>
      </c>
      <c r="B2170" s="100" t="s">
        <v>525</v>
      </c>
      <c r="C2170" s="137">
        <f>COUNTIFS(Severity,$B2170,AssignedDate,"&gt;="&amp;$C$1,AssignedDate,"&lt;="&amp;$F$1)</f>
        <v/>
      </c>
      <c r="D2170" s="137">
        <f>COUNTIFS(Severity,$B2170,Status,"&lt;&gt;Suspend",Status,"&lt;&gt;Assigned",Status,"&lt;&gt;Open",Status,"&lt;&gt;Hold",ResolvedDate,"&gt;="&amp;$C$1,ResolvedDate,"&lt;="&amp;$F$1)</f>
        <v/>
      </c>
      <c r="E2170" s="137">
        <f>COUNTIFS(Severity,$B2170,SLA_Breach,"&lt;&gt;Yes",Status,"&lt;&gt;Suspend",Status,"&lt;&gt;Assigned",Status,"&lt;&gt;Open",Status,"&lt;&gt;Hold&gt;",ResolvedDate,"&gt;="&amp;$C$1,ResolvedDate,"&lt;="&amp;$F$1)</f>
        <v/>
      </c>
      <c r="F2170" s="137">
        <f>COUNTIFS(Severity,$B2170,SLA_Breach,"Yes",Status,"&lt;&gt;Suspend",Status,"&lt;&gt;Assigned",Status,"&lt;&gt;Open",Status,"&lt;&gt;Hold&gt;",ResolvedDate,"&gt;="&amp;$C$1,ResolvedDate,"&lt;="&amp;$F$1)</f>
        <v/>
      </c>
      <c r="G2170" s="137">
        <f>COUNTIFS(Severity,$B2170,AssignedDate,"&gt;=01/01/2017 12:00:00 AM",AssignedDate,"&lt;="&amp;$F$1)</f>
        <v/>
      </c>
      <c r="H2170" s="177" t="n"/>
      <c r="L2170" s="57" t="n">
        <v>0</v>
      </c>
      <c r="M2170" s="57" t="n"/>
    </row>
    <row r="2171" spans="1:13">
      <c r="A2171" s="137" t="n">
        <v>1</v>
      </c>
      <c r="B2171" s="100" t="s">
        <v>525</v>
      </c>
      <c r="C2171" s="137">
        <f>COUNTIFS(Severity,$B2171,AssignedDate,"&gt;="&amp;$C$1,AssignedDate,"&lt;="&amp;$F$1)</f>
        <v/>
      </c>
      <c r="D2171" s="137">
        <f>COUNTIFS(Severity,$B2171,Status,"&lt;&gt;Suspend",Status,"&lt;&gt;Assigned",Status,"&lt;&gt;Open",Status,"&lt;&gt;Hold",ResolvedDate,"&gt;="&amp;$C$1,ResolvedDate,"&lt;="&amp;$F$1)</f>
        <v/>
      </c>
      <c r="E2171" s="137">
        <f>COUNTIFS(Severity,$B2171,SLA_Breach,"&lt;&gt;Yes",Status,"&lt;&gt;Suspend",Status,"&lt;&gt;Assigned",Status,"&lt;&gt;Open",Status,"&lt;&gt;Hold&gt;",ResolvedDate,"&gt;="&amp;$C$1,ResolvedDate,"&lt;="&amp;$F$1)</f>
        <v/>
      </c>
      <c r="F2171" s="137">
        <f>COUNTIFS(Severity,$B2171,SLA_Breach,"Yes",Status,"&lt;&gt;Suspend",Status,"&lt;&gt;Assigned",Status,"&lt;&gt;Open",Status,"&lt;&gt;Hold&gt;",ResolvedDate,"&gt;="&amp;$C$1,ResolvedDate,"&lt;="&amp;$F$1)</f>
        <v/>
      </c>
      <c r="G2171" s="137">
        <f>COUNTIFS(Severity,$B2171,AssignedDate,"&gt;=01/01/2017 12:00:00 AM",AssignedDate,"&lt;="&amp;$F$1)</f>
        <v/>
      </c>
      <c r="H2171" s="177" t="n"/>
      <c r="L2171" s="57" t="n">
        <v>0</v>
      </c>
      <c r="M2171" s="57" t="n"/>
    </row>
    <row r="2172" spans="1:13">
      <c r="A2172" s="137" t="n">
        <v>1</v>
      </c>
      <c r="B2172" s="100" t="s">
        <v>525</v>
      </c>
      <c r="C2172" s="137">
        <f>COUNTIFS(Severity,$B2172,AssignedDate,"&gt;="&amp;$C$1,AssignedDate,"&lt;="&amp;$F$1)</f>
        <v/>
      </c>
      <c r="D2172" s="137">
        <f>COUNTIFS(Severity,$B2172,Status,"&lt;&gt;Suspend",Status,"&lt;&gt;Assigned",Status,"&lt;&gt;Open",Status,"&lt;&gt;Hold",ResolvedDate,"&gt;="&amp;$C$1,ResolvedDate,"&lt;="&amp;$F$1)</f>
        <v/>
      </c>
      <c r="E2172" s="137">
        <f>COUNTIFS(Severity,$B2172,SLA_Breach,"&lt;&gt;Yes",Status,"&lt;&gt;Suspend",Status,"&lt;&gt;Assigned",Status,"&lt;&gt;Open",Status,"&lt;&gt;Hold&gt;",ResolvedDate,"&gt;="&amp;$C$1,ResolvedDate,"&lt;="&amp;$F$1)</f>
        <v/>
      </c>
      <c r="F2172" s="137">
        <f>COUNTIFS(Severity,$B2172,SLA_Breach,"Yes",Status,"&lt;&gt;Suspend",Status,"&lt;&gt;Assigned",Status,"&lt;&gt;Open",Status,"&lt;&gt;Hold&gt;",ResolvedDate,"&gt;="&amp;$C$1,ResolvedDate,"&lt;="&amp;$F$1)</f>
        <v/>
      </c>
      <c r="G2172" s="137">
        <f>COUNTIFS(Severity,$B2172,AssignedDate,"&gt;=01/01/2017 12:00:00 AM",AssignedDate,"&lt;="&amp;$F$1)</f>
        <v/>
      </c>
      <c r="H2172" s="177" t="n"/>
      <c r="L2172" s="57" t="n">
        <v>0</v>
      </c>
      <c r="M2172" s="57" t="n"/>
    </row>
    <row r="2173" spans="1:13">
      <c r="A2173" s="137" t="n">
        <v>1</v>
      </c>
      <c r="B2173" s="100" t="s">
        <v>525</v>
      </c>
      <c r="C2173" s="137">
        <f>COUNTIFS(Severity,$B2173,AssignedDate,"&gt;="&amp;$C$1,AssignedDate,"&lt;="&amp;$F$1)</f>
        <v/>
      </c>
      <c r="D2173" s="137">
        <f>COUNTIFS(Severity,$B2173,Status,"&lt;&gt;Suspend",Status,"&lt;&gt;Assigned",Status,"&lt;&gt;Open",Status,"&lt;&gt;Hold",ResolvedDate,"&gt;="&amp;$C$1,ResolvedDate,"&lt;="&amp;$F$1)</f>
        <v/>
      </c>
      <c r="E2173" s="137">
        <f>COUNTIFS(Severity,$B2173,SLA_Breach,"&lt;&gt;Yes",Status,"&lt;&gt;Suspend",Status,"&lt;&gt;Assigned",Status,"&lt;&gt;Open",Status,"&lt;&gt;Hold&gt;",ResolvedDate,"&gt;="&amp;$C$1,ResolvedDate,"&lt;="&amp;$F$1)</f>
        <v/>
      </c>
      <c r="F2173" s="137">
        <f>COUNTIFS(Severity,$B2173,SLA_Breach,"Yes",Status,"&lt;&gt;Suspend",Status,"&lt;&gt;Assigned",Status,"&lt;&gt;Open",Status,"&lt;&gt;Hold&gt;",ResolvedDate,"&gt;="&amp;$C$1,ResolvedDate,"&lt;="&amp;$F$1)</f>
        <v/>
      </c>
      <c r="G2173" s="137">
        <f>COUNTIFS(Severity,$B2173,AssignedDate,"&gt;=01/01/2017 12:00:00 AM",AssignedDate,"&lt;="&amp;$F$1)</f>
        <v/>
      </c>
      <c r="H2173" s="177" t="n"/>
      <c r="L2173" s="57" t="n">
        <v>0</v>
      </c>
      <c r="M2173" s="57" t="n"/>
    </row>
    <row r="2174" spans="1:13">
      <c r="A2174" s="137" t="n">
        <v>1</v>
      </c>
      <c r="B2174" s="100" t="s">
        <v>525</v>
      </c>
      <c r="C2174" s="137">
        <f>COUNTIFS(Severity,$B2174,AssignedDate,"&gt;="&amp;$C$1,AssignedDate,"&lt;="&amp;$F$1)</f>
        <v/>
      </c>
      <c r="D2174" s="137">
        <f>COUNTIFS(Severity,$B2174,Status,"&lt;&gt;Suspend",Status,"&lt;&gt;Assigned",Status,"&lt;&gt;Open",Status,"&lt;&gt;Hold",ResolvedDate,"&gt;="&amp;$C$1,ResolvedDate,"&lt;="&amp;$F$1)</f>
        <v/>
      </c>
      <c r="E2174" s="137">
        <f>COUNTIFS(Severity,$B2174,SLA_Breach,"&lt;&gt;Yes",Status,"&lt;&gt;Suspend",Status,"&lt;&gt;Assigned",Status,"&lt;&gt;Open",Status,"&lt;&gt;Hold&gt;",ResolvedDate,"&gt;="&amp;$C$1,ResolvedDate,"&lt;="&amp;$F$1)</f>
        <v/>
      </c>
      <c r="F2174" s="137">
        <f>COUNTIFS(Severity,$B2174,SLA_Breach,"Yes",Status,"&lt;&gt;Suspend",Status,"&lt;&gt;Assigned",Status,"&lt;&gt;Open",Status,"&lt;&gt;Hold&gt;",ResolvedDate,"&gt;="&amp;$C$1,ResolvedDate,"&lt;="&amp;$F$1)</f>
        <v/>
      </c>
      <c r="G2174" s="137">
        <f>COUNTIFS(Severity,$B2174,AssignedDate,"&gt;=01/01/2017 12:00:00 AM",AssignedDate,"&lt;="&amp;$F$1)</f>
        <v/>
      </c>
      <c r="H2174" s="177" t="n"/>
      <c r="L2174" s="57" t="n">
        <v>0</v>
      </c>
      <c r="M2174" s="57" t="n"/>
    </row>
    <row r="2175" spans="1:13">
      <c r="A2175" s="137" t="n">
        <v>1</v>
      </c>
      <c r="B2175" s="100" t="s">
        <v>525</v>
      </c>
      <c r="C2175" s="137">
        <f>COUNTIFS(Severity,$B2175,AssignedDate,"&gt;="&amp;$C$1,AssignedDate,"&lt;="&amp;$F$1)</f>
        <v/>
      </c>
      <c r="D2175" s="137">
        <f>COUNTIFS(Severity,$B2175,Status,"&lt;&gt;Suspend",Status,"&lt;&gt;Assigned",Status,"&lt;&gt;Open",Status,"&lt;&gt;Hold",ResolvedDate,"&gt;="&amp;$C$1,ResolvedDate,"&lt;="&amp;$F$1)</f>
        <v/>
      </c>
      <c r="E2175" s="137">
        <f>COUNTIFS(Severity,$B2175,SLA_Breach,"&lt;&gt;Yes",Status,"&lt;&gt;Suspend",Status,"&lt;&gt;Assigned",Status,"&lt;&gt;Open",Status,"&lt;&gt;Hold&gt;",ResolvedDate,"&gt;="&amp;$C$1,ResolvedDate,"&lt;="&amp;$F$1)</f>
        <v/>
      </c>
      <c r="F2175" s="137">
        <f>COUNTIFS(Severity,$B2175,SLA_Breach,"Yes",Status,"&lt;&gt;Suspend",Status,"&lt;&gt;Assigned",Status,"&lt;&gt;Open",Status,"&lt;&gt;Hold&gt;",ResolvedDate,"&gt;="&amp;$C$1,ResolvedDate,"&lt;="&amp;$F$1)</f>
        <v/>
      </c>
      <c r="G2175" s="137">
        <f>COUNTIFS(Severity,$B2175,AssignedDate,"&gt;=01/01/2017 12:00:00 AM",AssignedDate,"&lt;="&amp;$F$1)</f>
        <v/>
      </c>
      <c r="H2175" s="177" t="n"/>
      <c r="L2175" s="57" t="n">
        <v>0</v>
      </c>
      <c r="M2175" s="57" t="n"/>
    </row>
    <row r="2176" spans="1:13">
      <c r="A2176" s="137" t="n">
        <v>1</v>
      </c>
      <c r="B2176" s="100" t="s">
        <v>525</v>
      </c>
      <c r="C2176" s="137">
        <f>COUNTIFS(Severity,$B2176,AssignedDate,"&gt;="&amp;$C$1,AssignedDate,"&lt;="&amp;$F$1)</f>
        <v/>
      </c>
      <c r="D2176" s="137">
        <f>COUNTIFS(Severity,$B2176,Status,"&lt;&gt;Suspend",Status,"&lt;&gt;Assigned",Status,"&lt;&gt;Open",Status,"&lt;&gt;Hold",ResolvedDate,"&gt;="&amp;$C$1,ResolvedDate,"&lt;="&amp;$F$1)</f>
        <v/>
      </c>
      <c r="E2176" s="137">
        <f>COUNTIFS(Severity,$B2176,SLA_Breach,"&lt;&gt;Yes",Status,"&lt;&gt;Suspend",Status,"&lt;&gt;Assigned",Status,"&lt;&gt;Open",Status,"&lt;&gt;Hold&gt;",ResolvedDate,"&gt;="&amp;$C$1,ResolvedDate,"&lt;="&amp;$F$1)</f>
        <v/>
      </c>
      <c r="F2176" s="137">
        <f>COUNTIFS(Severity,$B2176,SLA_Breach,"Yes",Status,"&lt;&gt;Suspend",Status,"&lt;&gt;Assigned",Status,"&lt;&gt;Open",Status,"&lt;&gt;Hold&gt;",ResolvedDate,"&gt;="&amp;$C$1,ResolvedDate,"&lt;="&amp;$F$1)</f>
        <v/>
      </c>
      <c r="G2176" s="137">
        <f>COUNTIFS(Severity,$B2176,AssignedDate,"&gt;=01/01/2017 12:00:00 AM",AssignedDate,"&lt;="&amp;$F$1)</f>
        <v/>
      </c>
      <c r="H2176" s="177" t="n"/>
      <c r="L2176" s="57" t="n">
        <v>0</v>
      </c>
      <c r="M2176" s="57" t="n"/>
    </row>
    <row r="2177" spans="1:13">
      <c r="A2177" s="137" t="n">
        <v>1</v>
      </c>
      <c r="B2177" s="100" t="s">
        <v>525</v>
      </c>
      <c r="C2177" s="137">
        <f>COUNTIFS(Severity,$B2177,AssignedDate,"&gt;="&amp;$C$1,AssignedDate,"&lt;="&amp;$F$1)</f>
        <v/>
      </c>
      <c r="D2177" s="137">
        <f>COUNTIFS(Severity,$B2177,Status,"&lt;&gt;Suspend",Status,"&lt;&gt;Assigned",Status,"&lt;&gt;Open",Status,"&lt;&gt;Hold",ResolvedDate,"&gt;="&amp;$C$1,ResolvedDate,"&lt;="&amp;$F$1)</f>
        <v/>
      </c>
      <c r="E2177" s="137">
        <f>COUNTIFS(Severity,$B2177,SLA_Breach,"&lt;&gt;Yes",Status,"&lt;&gt;Suspend",Status,"&lt;&gt;Assigned",Status,"&lt;&gt;Open",Status,"&lt;&gt;Hold&gt;",ResolvedDate,"&gt;="&amp;$C$1,ResolvedDate,"&lt;="&amp;$F$1)</f>
        <v/>
      </c>
      <c r="F2177" s="137">
        <f>COUNTIFS(Severity,$B2177,SLA_Breach,"Yes",Status,"&lt;&gt;Suspend",Status,"&lt;&gt;Assigned",Status,"&lt;&gt;Open",Status,"&lt;&gt;Hold&gt;",ResolvedDate,"&gt;="&amp;$C$1,ResolvedDate,"&lt;="&amp;$F$1)</f>
        <v/>
      </c>
      <c r="G2177" s="137">
        <f>COUNTIFS(Severity,$B2177,AssignedDate,"&gt;=01/01/2017 12:00:00 AM",AssignedDate,"&lt;="&amp;$F$1)</f>
        <v/>
      </c>
      <c r="H2177" s="177" t="n"/>
      <c r="L2177" s="57" t="n">
        <v>0</v>
      </c>
      <c r="M2177" s="57" t="n"/>
    </row>
    <row r="2178" spans="1:13">
      <c r="A2178" s="137" t="n">
        <v>1</v>
      </c>
      <c r="B2178" s="100" t="s">
        <v>525</v>
      </c>
      <c r="C2178" s="137">
        <f>COUNTIFS(Severity,$B2178,AssignedDate,"&gt;="&amp;$C$1,AssignedDate,"&lt;="&amp;$F$1)</f>
        <v/>
      </c>
      <c r="D2178" s="137">
        <f>COUNTIFS(Severity,$B2178,Status,"&lt;&gt;Suspend",Status,"&lt;&gt;Assigned",Status,"&lt;&gt;Open",Status,"&lt;&gt;Hold",ResolvedDate,"&gt;="&amp;$C$1,ResolvedDate,"&lt;="&amp;$F$1)</f>
        <v/>
      </c>
      <c r="E2178" s="137">
        <f>COUNTIFS(Severity,$B2178,SLA_Breach,"&lt;&gt;Yes",Status,"&lt;&gt;Suspend",Status,"&lt;&gt;Assigned",Status,"&lt;&gt;Open",Status,"&lt;&gt;Hold&gt;",ResolvedDate,"&gt;="&amp;$C$1,ResolvedDate,"&lt;="&amp;$F$1)</f>
        <v/>
      </c>
      <c r="F2178" s="137">
        <f>COUNTIFS(Severity,$B2178,SLA_Breach,"Yes",Status,"&lt;&gt;Suspend",Status,"&lt;&gt;Assigned",Status,"&lt;&gt;Open",Status,"&lt;&gt;Hold&gt;",ResolvedDate,"&gt;="&amp;$C$1,ResolvedDate,"&lt;="&amp;$F$1)</f>
        <v/>
      </c>
      <c r="G2178" s="137">
        <f>COUNTIFS(Severity,$B2178,AssignedDate,"&gt;=01/01/2017 12:00:00 AM",AssignedDate,"&lt;="&amp;$F$1)</f>
        <v/>
      </c>
      <c r="H2178" s="177" t="n"/>
      <c r="L2178" s="57" t="n">
        <v>0</v>
      </c>
      <c r="M2178" s="57" t="n"/>
    </row>
    <row r="2179" spans="1:13">
      <c r="A2179" s="137" t="n">
        <v>1</v>
      </c>
      <c r="B2179" s="100" t="s">
        <v>525</v>
      </c>
      <c r="C2179" s="137">
        <f>COUNTIFS(Severity,$B2179,AssignedDate,"&gt;="&amp;$C$1,AssignedDate,"&lt;="&amp;$F$1)</f>
        <v/>
      </c>
      <c r="D2179" s="137">
        <f>COUNTIFS(Severity,$B2179,Status,"&lt;&gt;Suspend",Status,"&lt;&gt;Assigned",Status,"&lt;&gt;Open",Status,"&lt;&gt;Hold",ResolvedDate,"&gt;="&amp;$C$1,ResolvedDate,"&lt;="&amp;$F$1)</f>
        <v/>
      </c>
      <c r="E2179" s="137">
        <f>COUNTIFS(Severity,$B2179,SLA_Breach,"&lt;&gt;Yes",Status,"&lt;&gt;Suspend",Status,"&lt;&gt;Assigned",Status,"&lt;&gt;Open",Status,"&lt;&gt;Hold&gt;",ResolvedDate,"&gt;="&amp;$C$1,ResolvedDate,"&lt;="&amp;$F$1)</f>
        <v/>
      </c>
      <c r="F2179" s="137">
        <f>COUNTIFS(Severity,$B2179,SLA_Breach,"Yes",Status,"&lt;&gt;Suspend",Status,"&lt;&gt;Assigned",Status,"&lt;&gt;Open",Status,"&lt;&gt;Hold&gt;",ResolvedDate,"&gt;="&amp;$C$1,ResolvedDate,"&lt;="&amp;$F$1)</f>
        <v/>
      </c>
      <c r="G2179" s="137">
        <f>COUNTIFS(Severity,$B2179,AssignedDate,"&gt;=01/01/2017 12:00:00 AM",AssignedDate,"&lt;="&amp;$F$1)</f>
        <v/>
      </c>
      <c r="H2179" s="177" t="n"/>
      <c r="L2179" s="57" t="n">
        <v>0</v>
      </c>
      <c r="M2179" s="57" t="n"/>
    </row>
    <row r="2180" spans="1:13">
      <c r="A2180" s="137" t="n">
        <v>1</v>
      </c>
      <c r="B2180" s="100" t="s">
        <v>525</v>
      </c>
      <c r="C2180" s="137">
        <f>COUNTIFS(Severity,$B2180,AssignedDate,"&gt;="&amp;$C$1,AssignedDate,"&lt;="&amp;$F$1)</f>
        <v/>
      </c>
      <c r="D2180" s="137">
        <f>COUNTIFS(Severity,$B2180,Status,"&lt;&gt;Suspend",Status,"&lt;&gt;Assigned",Status,"&lt;&gt;Open",Status,"&lt;&gt;Hold",ResolvedDate,"&gt;="&amp;$C$1,ResolvedDate,"&lt;="&amp;$F$1)</f>
        <v/>
      </c>
      <c r="E2180" s="137">
        <f>COUNTIFS(Severity,$B2180,SLA_Breach,"&lt;&gt;Yes",Status,"&lt;&gt;Suspend",Status,"&lt;&gt;Assigned",Status,"&lt;&gt;Open",Status,"&lt;&gt;Hold&gt;",ResolvedDate,"&gt;="&amp;$C$1,ResolvedDate,"&lt;="&amp;$F$1)</f>
        <v/>
      </c>
      <c r="F2180" s="137">
        <f>COUNTIFS(Severity,$B2180,SLA_Breach,"Yes",Status,"&lt;&gt;Suspend",Status,"&lt;&gt;Assigned",Status,"&lt;&gt;Open",Status,"&lt;&gt;Hold&gt;",ResolvedDate,"&gt;="&amp;$C$1,ResolvedDate,"&lt;="&amp;$F$1)</f>
        <v/>
      </c>
      <c r="G2180" s="137">
        <f>COUNTIFS(Severity,$B2180,AssignedDate,"&gt;=01/01/2017 12:00:00 AM",AssignedDate,"&lt;="&amp;$F$1)</f>
        <v/>
      </c>
      <c r="H2180" s="177" t="n"/>
      <c r="L2180" s="57" t="n">
        <v>0</v>
      </c>
      <c r="M2180" s="57" t="n"/>
    </row>
    <row r="2181" spans="1:13">
      <c r="A2181" s="137" t="n">
        <v>1</v>
      </c>
      <c r="B2181" s="100" t="s">
        <v>525</v>
      </c>
      <c r="C2181" s="137">
        <f>COUNTIFS(Severity,$B2181,AssignedDate,"&gt;="&amp;$C$1,AssignedDate,"&lt;="&amp;$F$1)</f>
        <v/>
      </c>
      <c r="D2181" s="137">
        <f>COUNTIFS(Severity,$B2181,Status,"&lt;&gt;Suspend",Status,"&lt;&gt;Assigned",Status,"&lt;&gt;Open",Status,"&lt;&gt;Hold",ResolvedDate,"&gt;="&amp;$C$1,ResolvedDate,"&lt;="&amp;$F$1)</f>
        <v/>
      </c>
      <c r="E2181" s="137">
        <f>COUNTIFS(Severity,$B2181,SLA_Breach,"&lt;&gt;Yes",Status,"&lt;&gt;Suspend",Status,"&lt;&gt;Assigned",Status,"&lt;&gt;Open",Status,"&lt;&gt;Hold&gt;",ResolvedDate,"&gt;="&amp;$C$1,ResolvedDate,"&lt;="&amp;$F$1)</f>
        <v/>
      </c>
      <c r="F2181" s="137">
        <f>COUNTIFS(Severity,$B2181,SLA_Breach,"Yes",Status,"&lt;&gt;Suspend",Status,"&lt;&gt;Assigned",Status,"&lt;&gt;Open",Status,"&lt;&gt;Hold&gt;",ResolvedDate,"&gt;="&amp;$C$1,ResolvedDate,"&lt;="&amp;$F$1)</f>
        <v/>
      </c>
      <c r="G2181" s="137">
        <f>COUNTIFS(Severity,$B2181,AssignedDate,"&gt;=01/01/2017 12:00:00 AM",AssignedDate,"&lt;="&amp;$F$1)</f>
        <v/>
      </c>
      <c r="H2181" s="177" t="n"/>
      <c r="L2181" s="57" t="n">
        <v>0</v>
      </c>
      <c r="M2181" s="57" t="n"/>
    </row>
    <row r="2182" spans="1:13">
      <c r="A2182" s="137" t="n">
        <v>1</v>
      </c>
      <c r="B2182" s="100" t="s">
        <v>525</v>
      </c>
      <c r="C2182" s="137">
        <f>COUNTIFS(Severity,$B2182,AssignedDate,"&gt;="&amp;$C$1,AssignedDate,"&lt;="&amp;$F$1)</f>
        <v/>
      </c>
      <c r="D2182" s="137">
        <f>COUNTIFS(Severity,$B2182,Status,"&lt;&gt;Suspend",Status,"&lt;&gt;Assigned",Status,"&lt;&gt;Open",Status,"&lt;&gt;Hold",ResolvedDate,"&gt;="&amp;$C$1,ResolvedDate,"&lt;="&amp;$F$1)</f>
        <v/>
      </c>
      <c r="E2182" s="137">
        <f>COUNTIFS(Severity,$B2182,SLA_Breach,"&lt;&gt;Yes",Status,"&lt;&gt;Suspend",Status,"&lt;&gt;Assigned",Status,"&lt;&gt;Open",Status,"&lt;&gt;Hold&gt;",ResolvedDate,"&gt;="&amp;$C$1,ResolvedDate,"&lt;="&amp;$F$1)</f>
        <v/>
      </c>
      <c r="F2182" s="137">
        <f>COUNTIFS(Severity,$B2182,SLA_Breach,"Yes",Status,"&lt;&gt;Suspend",Status,"&lt;&gt;Assigned",Status,"&lt;&gt;Open",Status,"&lt;&gt;Hold&gt;",ResolvedDate,"&gt;="&amp;$C$1,ResolvedDate,"&lt;="&amp;$F$1)</f>
        <v/>
      </c>
      <c r="G2182" s="137">
        <f>COUNTIFS(Severity,$B2182,AssignedDate,"&gt;=01/01/2017 12:00:00 AM",AssignedDate,"&lt;="&amp;$F$1)</f>
        <v/>
      </c>
      <c r="H2182" s="177" t="n"/>
      <c r="L2182" s="57" t="n">
        <v>0</v>
      </c>
      <c r="M2182" s="57" t="n"/>
    </row>
    <row r="2183" spans="1:13">
      <c r="A2183" s="137" t="n">
        <v>1</v>
      </c>
      <c r="B2183" s="100" t="s">
        <v>525</v>
      </c>
      <c r="C2183" s="137">
        <f>COUNTIFS(Severity,$B2183,AssignedDate,"&gt;="&amp;$C$1,AssignedDate,"&lt;="&amp;$F$1)</f>
        <v/>
      </c>
      <c r="D2183" s="137">
        <f>COUNTIFS(Severity,$B2183,Status,"&lt;&gt;Suspend",Status,"&lt;&gt;Assigned",Status,"&lt;&gt;Open",Status,"&lt;&gt;Hold",ResolvedDate,"&gt;="&amp;$C$1,ResolvedDate,"&lt;="&amp;$F$1)</f>
        <v/>
      </c>
      <c r="E2183" s="137">
        <f>COUNTIFS(Severity,$B2183,SLA_Breach,"&lt;&gt;Yes",Status,"&lt;&gt;Suspend",Status,"&lt;&gt;Assigned",Status,"&lt;&gt;Open",Status,"&lt;&gt;Hold&gt;",ResolvedDate,"&gt;="&amp;$C$1,ResolvedDate,"&lt;="&amp;$F$1)</f>
        <v/>
      </c>
      <c r="F2183" s="137">
        <f>COUNTIFS(Severity,$B2183,SLA_Breach,"Yes",Status,"&lt;&gt;Suspend",Status,"&lt;&gt;Assigned",Status,"&lt;&gt;Open",Status,"&lt;&gt;Hold&gt;",ResolvedDate,"&gt;="&amp;$C$1,ResolvedDate,"&lt;="&amp;$F$1)</f>
        <v/>
      </c>
      <c r="G2183" s="137">
        <f>COUNTIFS(Severity,$B2183,AssignedDate,"&gt;=01/01/2017 12:00:00 AM",AssignedDate,"&lt;="&amp;$F$1)</f>
        <v/>
      </c>
      <c r="H2183" s="177" t="n"/>
      <c r="L2183" s="57" t="n">
        <v>0</v>
      </c>
      <c r="M2183" s="57" t="n"/>
    </row>
    <row r="2184" spans="1:13">
      <c r="A2184" s="137" t="n">
        <v>1</v>
      </c>
      <c r="B2184" s="100" t="s">
        <v>525</v>
      </c>
      <c r="C2184" s="137">
        <f>COUNTIFS(Severity,$B2184,AssignedDate,"&gt;="&amp;$C$1,AssignedDate,"&lt;="&amp;$F$1)</f>
        <v/>
      </c>
      <c r="D2184" s="137">
        <f>COUNTIFS(Severity,$B2184,Status,"&lt;&gt;Suspend",Status,"&lt;&gt;Assigned",Status,"&lt;&gt;Open",Status,"&lt;&gt;Hold",ResolvedDate,"&gt;="&amp;$C$1,ResolvedDate,"&lt;="&amp;$F$1)</f>
        <v/>
      </c>
      <c r="E2184" s="137">
        <f>COUNTIFS(Severity,$B2184,SLA_Breach,"&lt;&gt;Yes",Status,"&lt;&gt;Suspend",Status,"&lt;&gt;Assigned",Status,"&lt;&gt;Open",Status,"&lt;&gt;Hold&gt;",ResolvedDate,"&gt;="&amp;$C$1,ResolvedDate,"&lt;="&amp;$F$1)</f>
        <v/>
      </c>
      <c r="F2184" s="137">
        <f>COUNTIFS(Severity,$B2184,SLA_Breach,"Yes",Status,"&lt;&gt;Suspend",Status,"&lt;&gt;Assigned",Status,"&lt;&gt;Open",Status,"&lt;&gt;Hold&gt;",ResolvedDate,"&gt;="&amp;$C$1,ResolvedDate,"&lt;="&amp;$F$1)</f>
        <v/>
      </c>
      <c r="G2184" s="137">
        <f>COUNTIFS(Severity,$B2184,AssignedDate,"&gt;=01/01/2017 12:00:00 AM",AssignedDate,"&lt;="&amp;$F$1)</f>
        <v/>
      </c>
      <c r="H2184" s="177" t="n"/>
      <c r="L2184" s="57" t="n">
        <v>0</v>
      </c>
      <c r="M2184" s="57" t="n"/>
    </row>
    <row r="2185" spans="1:13">
      <c r="A2185" s="137" t="n">
        <v>1</v>
      </c>
      <c r="B2185" s="100" t="s">
        <v>525</v>
      </c>
      <c r="C2185" s="137">
        <f>COUNTIFS(Severity,$B2185,AssignedDate,"&gt;="&amp;$C$1,AssignedDate,"&lt;="&amp;$F$1)</f>
        <v/>
      </c>
      <c r="D2185" s="137">
        <f>COUNTIFS(Severity,$B2185,Status,"&lt;&gt;Suspend",Status,"&lt;&gt;Assigned",Status,"&lt;&gt;Open",Status,"&lt;&gt;Hold",ResolvedDate,"&gt;="&amp;$C$1,ResolvedDate,"&lt;="&amp;$F$1)</f>
        <v/>
      </c>
      <c r="E2185" s="137">
        <f>COUNTIFS(Severity,$B2185,SLA_Breach,"&lt;&gt;Yes",Status,"&lt;&gt;Suspend",Status,"&lt;&gt;Assigned",Status,"&lt;&gt;Open",Status,"&lt;&gt;Hold&gt;",ResolvedDate,"&gt;="&amp;$C$1,ResolvedDate,"&lt;="&amp;$F$1)</f>
        <v/>
      </c>
      <c r="F2185" s="137">
        <f>COUNTIFS(Severity,$B2185,SLA_Breach,"Yes",Status,"&lt;&gt;Suspend",Status,"&lt;&gt;Assigned",Status,"&lt;&gt;Open",Status,"&lt;&gt;Hold&gt;",ResolvedDate,"&gt;="&amp;$C$1,ResolvedDate,"&lt;="&amp;$F$1)</f>
        <v/>
      </c>
      <c r="G2185" s="137">
        <f>COUNTIFS(Severity,$B2185,AssignedDate,"&gt;=01/01/2017 12:00:00 AM",AssignedDate,"&lt;="&amp;$F$1)</f>
        <v/>
      </c>
      <c r="H2185" s="177" t="n"/>
      <c r="L2185" s="57" t="n">
        <v>0</v>
      </c>
      <c r="M2185" s="57" t="n"/>
    </row>
    <row r="2186" spans="1:13">
      <c r="A2186" s="137" t="n">
        <v>1</v>
      </c>
      <c r="B2186" s="100" t="s">
        <v>525</v>
      </c>
      <c r="C2186" s="137">
        <f>COUNTIFS(Severity,$B2186,AssignedDate,"&gt;="&amp;$C$1,AssignedDate,"&lt;="&amp;$F$1)</f>
        <v/>
      </c>
      <c r="D2186" s="137">
        <f>COUNTIFS(Severity,$B2186,Status,"&lt;&gt;Suspend",Status,"&lt;&gt;Assigned",Status,"&lt;&gt;Open",Status,"&lt;&gt;Hold",ResolvedDate,"&gt;="&amp;$C$1,ResolvedDate,"&lt;="&amp;$F$1)</f>
        <v/>
      </c>
      <c r="E2186" s="137">
        <f>COUNTIFS(Severity,$B2186,SLA_Breach,"&lt;&gt;Yes",Status,"&lt;&gt;Suspend",Status,"&lt;&gt;Assigned",Status,"&lt;&gt;Open",Status,"&lt;&gt;Hold&gt;",ResolvedDate,"&gt;="&amp;$C$1,ResolvedDate,"&lt;="&amp;$F$1)</f>
        <v/>
      </c>
      <c r="F2186" s="137">
        <f>COUNTIFS(Severity,$B2186,SLA_Breach,"Yes",Status,"&lt;&gt;Suspend",Status,"&lt;&gt;Assigned",Status,"&lt;&gt;Open",Status,"&lt;&gt;Hold&gt;",ResolvedDate,"&gt;="&amp;$C$1,ResolvedDate,"&lt;="&amp;$F$1)</f>
        <v/>
      </c>
      <c r="G2186" s="137">
        <f>COUNTIFS(Severity,$B2186,AssignedDate,"&gt;=01/01/2017 12:00:00 AM",AssignedDate,"&lt;="&amp;$F$1)</f>
        <v/>
      </c>
      <c r="H2186" s="177" t="n"/>
      <c r="L2186" s="57" t="n">
        <v>0</v>
      </c>
      <c r="M2186" s="57" t="n"/>
    </row>
    <row r="2187" spans="1:13">
      <c r="A2187" s="137" t="n">
        <v>1</v>
      </c>
      <c r="B2187" s="100" t="s">
        <v>525</v>
      </c>
      <c r="C2187" s="137">
        <f>COUNTIFS(Severity,$B2187,AssignedDate,"&gt;="&amp;$C$1,AssignedDate,"&lt;="&amp;$F$1)</f>
        <v/>
      </c>
      <c r="D2187" s="137">
        <f>COUNTIFS(Severity,$B2187,Status,"&lt;&gt;Suspend",Status,"&lt;&gt;Assigned",Status,"&lt;&gt;Open",Status,"&lt;&gt;Hold",ResolvedDate,"&gt;="&amp;$C$1,ResolvedDate,"&lt;="&amp;$F$1)</f>
        <v/>
      </c>
      <c r="E2187" s="137">
        <f>COUNTIFS(Severity,$B2187,SLA_Breach,"&lt;&gt;Yes",Status,"&lt;&gt;Suspend",Status,"&lt;&gt;Assigned",Status,"&lt;&gt;Open",Status,"&lt;&gt;Hold&gt;",ResolvedDate,"&gt;="&amp;$C$1,ResolvedDate,"&lt;="&amp;$F$1)</f>
        <v/>
      </c>
      <c r="F2187" s="137">
        <f>COUNTIFS(Severity,$B2187,SLA_Breach,"Yes",Status,"&lt;&gt;Suspend",Status,"&lt;&gt;Assigned",Status,"&lt;&gt;Open",Status,"&lt;&gt;Hold&gt;",ResolvedDate,"&gt;="&amp;$C$1,ResolvedDate,"&lt;="&amp;$F$1)</f>
        <v/>
      </c>
      <c r="G2187" s="137">
        <f>COUNTIFS(Severity,$B2187,AssignedDate,"&gt;=01/01/2017 12:00:00 AM",AssignedDate,"&lt;="&amp;$F$1)</f>
        <v/>
      </c>
      <c r="H2187" s="177" t="n"/>
      <c r="L2187" s="57" t="n">
        <v>0</v>
      </c>
      <c r="M2187" s="57" t="n"/>
    </row>
    <row r="2188" spans="1:13">
      <c r="A2188" s="137" t="n">
        <v>1</v>
      </c>
      <c r="B2188" s="100" t="s">
        <v>525</v>
      </c>
      <c r="C2188" s="137">
        <f>COUNTIFS(Severity,$B2188,AssignedDate,"&gt;="&amp;$C$1,AssignedDate,"&lt;="&amp;$F$1)</f>
        <v/>
      </c>
      <c r="D2188" s="137">
        <f>COUNTIFS(Severity,$B2188,Status,"&lt;&gt;Suspend",Status,"&lt;&gt;Assigned",Status,"&lt;&gt;Open",Status,"&lt;&gt;Hold",ResolvedDate,"&gt;="&amp;$C$1,ResolvedDate,"&lt;="&amp;$F$1)</f>
        <v/>
      </c>
      <c r="E2188" s="137">
        <f>COUNTIFS(Severity,$B2188,SLA_Breach,"&lt;&gt;Yes",Status,"&lt;&gt;Suspend",Status,"&lt;&gt;Assigned",Status,"&lt;&gt;Open",Status,"&lt;&gt;Hold&gt;",ResolvedDate,"&gt;="&amp;$C$1,ResolvedDate,"&lt;="&amp;$F$1)</f>
        <v/>
      </c>
      <c r="F2188" s="137">
        <f>COUNTIFS(Severity,$B2188,SLA_Breach,"Yes",Status,"&lt;&gt;Suspend",Status,"&lt;&gt;Assigned",Status,"&lt;&gt;Open",Status,"&lt;&gt;Hold&gt;",ResolvedDate,"&gt;="&amp;$C$1,ResolvedDate,"&lt;="&amp;$F$1)</f>
        <v/>
      </c>
      <c r="G2188" s="137">
        <f>COUNTIFS(Severity,$B2188,AssignedDate,"&gt;=01/01/2017 12:00:00 AM",AssignedDate,"&lt;="&amp;$F$1)</f>
        <v/>
      </c>
      <c r="H2188" s="177" t="n"/>
      <c r="L2188" s="57" t="n">
        <v>0</v>
      </c>
      <c r="M2188" s="57" t="n"/>
    </row>
    <row r="2189" spans="1:13">
      <c r="A2189" s="137" t="n">
        <v>1</v>
      </c>
      <c r="B2189" s="100" t="s">
        <v>525</v>
      </c>
      <c r="C2189" s="137">
        <f>COUNTIFS(Severity,$B2189,AssignedDate,"&gt;="&amp;$C$1,AssignedDate,"&lt;="&amp;$F$1)</f>
        <v/>
      </c>
      <c r="D2189" s="137">
        <f>COUNTIFS(Severity,$B2189,Status,"&lt;&gt;Suspend",Status,"&lt;&gt;Assigned",Status,"&lt;&gt;Open",Status,"&lt;&gt;Hold",ResolvedDate,"&gt;="&amp;$C$1,ResolvedDate,"&lt;="&amp;$F$1)</f>
        <v/>
      </c>
      <c r="E2189" s="137">
        <f>COUNTIFS(Severity,$B2189,SLA_Breach,"&lt;&gt;Yes",Status,"&lt;&gt;Suspend",Status,"&lt;&gt;Assigned",Status,"&lt;&gt;Open",Status,"&lt;&gt;Hold&gt;",ResolvedDate,"&gt;="&amp;$C$1,ResolvedDate,"&lt;="&amp;$F$1)</f>
        <v/>
      </c>
      <c r="F2189" s="137">
        <f>COUNTIFS(Severity,$B2189,SLA_Breach,"Yes",Status,"&lt;&gt;Suspend",Status,"&lt;&gt;Assigned",Status,"&lt;&gt;Open",Status,"&lt;&gt;Hold&gt;",ResolvedDate,"&gt;="&amp;$C$1,ResolvedDate,"&lt;="&amp;$F$1)</f>
        <v/>
      </c>
      <c r="G2189" s="137">
        <f>COUNTIFS(Severity,$B2189,AssignedDate,"&gt;=01/01/2017 12:00:00 AM",AssignedDate,"&lt;="&amp;$F$1)</f>
        <v/>
      </c>
      <c r="H2189" s="177" t="n"/>
      <c r="L2189" s="57" t="n">
        <v>0</v>
      </c>
      <c r="M2189" s="57" t="n"/>
    </row>
    <row r="2190" spans="1:13">
      <c r="A2190" s="137" t="n">
        <v>1</v>
      </c>
      <c r="B2190" s="100" t="s">
        <v>525</v>
      </c>
      <c r="C2190" s="137">
        <f>COUNTIFS(Severity,$B2190,AssignedDate,"&gt;="&amp;$C$1,AssignedDate,"&lt;="&amp;$F$1)</f>
        <v/>
      </c>
      <c r="D2190" s="137">
        <f>COUNTIFS(Severity,$B2190,Status,"&lt;&gt;Suspend",Status,"&lt;&gt;Assigned",Status,"&lt;&gt;Open",Status,"&lt;&gt;Hold",ResolvedDate,"&gt;="&amp;$C$1,ResolvedDate,"&lt;="&amp;$F$1)</f>
        <v/>
      </c>
      <c r="E2190" s="137">
        <f>COUNTIFS(Severity,$B2190,SLA_Breach,"&lt;&gt;Yes",Status,"&lt;&gt;Suspend",Status,"&lt;&gt;Assigned",Status,"&lt;&gt;Open",Status,"&lt;&gt;Hold&gt;",ResolvedDate,"&gt;="&amp;$C$1,ResolvedDate,"&lt;="&amp;$F$1)</f>
        <v/>
      </c>
      <c r="F2190" s="137">
        <f>COUNTIFS(Severity,$B2190,SLA_Breach,"Yes",Status,"&lt;&gt;Suspend",Status,"&lt;&gt;Assigned",Status,"&lt;&gt;Open",Status,"&lt;&gt;Hold&gt;",ResolvedDate,"&gt;="&amp;$C$1,ResolvedDate,"&lt;="&amp;$F$1)</f>
        <v/>
      </c>
      <c r="G2190" s="137">
        <f>COUNTIFS(Severity,$B2190,AssignedDate,"&gt;=01/01/2017 12:00:00 AM",AssignedDate,"&lt;="&amp;$F$1)</f>
        <v/>
      </c>
      <c r="H2190" s="177" t="n"/>
      <c r="L2190" s="57" t="n">
        <v>0</v>
      </c>
      <c r="M2190" s="57" t="n"/>
    </row>
    <row r="2191" spans="1:13">
      <c r="A2191" s="137" t="n">
        <v>1</v>
      </c>
      <c r="B2191" s="100" t="s">
        <v>525</v>
      </c>
      <c r="C2191" s="137">
        <f>COUNTIFS(Severity,$B2191,AssignedDate,"&gt;="&amp;$C$1,AssignedDate,"&lt;="&amp;$F$1)</f>
        <v/>
      </c>
      <c r="D2191" s="137">
        <f>COUNTIFS(Severity,$B2191,Status,"&lt;&gt;Suspend",Status,"&lt;&gt;Assigned",Status,"&lt;&gt;Open",Status,"&lt;&gt;Hold",ResolvedDate,"&gt;="&amp;$C$1,ResolvedDate,"&lt;="&amp;$F$1)</f>
        <v/>
      </c>
      <c r="E2191" s="137">
        <f>COUNTIFS(Severity,$B2191,SLA_Breach,"&lt;&gt;Yes",Status,"&lt;&gt;Suspend",Status,"&lt;&gt;Assigned",Status,"&lt;&gt;Open",Status,"&lt;&gt;Hold&gt;",ResolvedDate,"&gt;="&amp;$C$1,ResolvedDate,"&lt;="&amp;$F$1)</f>
        <v/>
      </c>
      <c r="F2191" s="137">
        <f>COUNTIFS(Severity,$B2191,SLA_Breach,"Yes",Status,"&lt;&gt;Suspend",Status,"&lt;&gt;Assigned",Status,"&lt;&gt;Open",Status,"&lt;&gt;Hold&gt;",ResolvedDate,"&gt;="&amp;$C$1,ResolvedDate,"&lt;="&amp;$F$1)</f>
        <v/>
      </c>
      <c r="G2191" s="137">
        <f>COUNTIFS(Severity,$B2191,AssignedDate,"&gt;=01/01/2017 12:00:00 AM",AssignedDate,"&lt;="&amp;$F$1)</f>
        <v/>
      </c>
      <c r="H2191" s="177" t="n"/>
      <c r="L2191" s="57" t="n">
        <v>0</v>
      </c>
      <c r="M2191" s="57" t="n"/>
    </row>
    <row r="2192" spans="1:13">
      <c r="A2192" s="137" t="n">
        <v>1</v>
      </c>
      <c r="B2192" s="100" t="s">
        <v>525</v>
      </c>
      <c r="C2192" s="137">
        <f>COUNTIFS(Severity,$B2192,AssignedDate,"&gt;="&amp;$C$1,AssignedDate,"&lt;="&amp;$F$1)</f>
        <v/>
      </c>
      <c r="D2192" s="137">
        <f>COUNTIFS(Severity,$B2192,Status,"&lt;&gt;Suspend",Status,"&lt;&gt;Assigned",Status,"&lt;&gt;Open",Status,"&lt;&gt;Hold",ResolvedDate,"&gt;="&amp;$C$1,ResolvedDate,"&lt;="&amp;$F$1)</f>
        <v/>
      </c>
      <c r="E2192" s="137">
        <f>COUNTIFS(Severity,$B2192,SLA_Breach,"&lt;&gt;Yes",Status,"&lt;&gt;Suspend",Status,"&lt;&gt;Assigned",Status,"&lt;&gt;Open",Status,"&lt;&gt;Hold&gt;",ResolvedDate,"&gt;="&amp;$C$1,ResolvedDate,"&lt;="&amp;$F$1)</f>
        <v/>
      </c>
      <c r="F2192" s="137">
        <f>COUNTIFS(Severity,$B2192,SLA_Breach,"Yes",Status,"&lt;&gt;Suspend",Status,"&lt;&gt;Assigned",Status,"&lt;&gt;Open",Status,"&lt;&gt;Hold&gt;",ResolvedDate,"&gt;="&amp;$C$1,ResolvedDate,"&lt;="&amp;$F$1)</f>
        <v/>
      </c>
      <c r="G2192" s="137">
        <f>COUNTIFS(Severity,$B2192,AssignedDate,"&gt;=01/01/2017 12:00:00 AM",AssignedDate,"&lt;="&amp;$F$1)</f>
        <v/>
      </c>
      <c r="H2192" s="177" t="n"/>
      <c r="L2192" s="57" t="n">
        <v>0</v>
      </c>
      <c r="M2192" s="57" t="n"/>
    </row>
    <row r="2193" spans="1:13">
      <c r="A2193" s="137" t="n">
        <v>1</v>
      </c>
      <c r="B2193" s="100" t="s">
        <v>525</v>
      </c>
      <c r="C2193" s="137">
        <f>COUNTIFS(Severity,$B2193,AssignedDate,"&gt;="&amp;$C$1,AssignedDate,"&lt;="&amp;$F$1)</f>
        <v/>
      </c>
      <c r="D2193" s="137">
        <f>COUNTIFS(Severity,$B2193,Status,"&lt;&gt;Suspend",Status,"&lt;&gt;Assigned",Status,"&lt;&gt;Open",Status,"&lt;&gt;Hold",ResolvedDate,"&gt;="&amp;$C$1,ResolvedDate,"&lt;="&amp;$F$1)</f>
        <v/>
      </c>
      <c r="E2193" s="137">
        <f>COUNTIFS(Severity,$B2193,SLA_Breach,"&lt;&gt;Yes",Status,"&lt;&gt;Suspend",Status,"&lt;&gt;Assigned",Status,"&lt;&gt;Open",Status,"&lt;&gt;Hold&gt;",ResolvedDate,"&gt;="&amp;$C$1,ResolvedDate,"&lt;="&amp;$F$1)</f>
        <v/>
      </c>
      <c r="F2193" s="137">
        <f>COUNTIFS(Severity,$B2193,SLA_Breach,"Yes",Status,"&lt;&gt;Suspend",Status,"&lt;&gt;Assigned",Status,"&lt;&gt;Open",Status,"&lt;&gt;Hold&gt;",ResolvedDate,"&gt;="&amp;$C$1,ResolvedDate,"&lt;="&amp;$F$1)</f>
        <v/>
      </c>
      <c r="G2193" s="137">
        <f>COUNTIFS(Severity,$B2193,AssignedDate,"&gt;=01/01/2017 12:00:00 AM",AssignedDate,"&lt;="&amp;$F$1)</f>
        <v/>
      </c>
      <c r="H2193" s="177" t="n"/>
      <c r="L2193" s="57" t="n">
        <v>0</v>
      </c>
      <c r="M2193" s="57" t="n"/>
    </row>
    <row r="2194" spans="1:13">
      <c r="A2194" s="137" t="n">
        <v>1</v>
      </c>
      <c r="B2194" s="100" t="s">
        <v>525</v>
      </c>
      <c r="C2194" s="137">
        <f>COUNTIFS(Severity,$B2194,AssignedDate,"&gt;="&amp;$C$1,AssignedDate,"&lt;="&amp;$F$1)</f>
        <v/>
      </c>
      <c r="D2194" s="137">
        <f>COUNTIFS(Severity,$B2194,Status,"&lt;&gt;Suspend",Status,"&lt;&gt;Assigned",Status,"&lt;&gt;Open",Status,"&lt;&gt;Hold",ResolvedDate,"&gt;="&amp;$C$1,ResolvedDate,"&lt;="&amp;$F$1)</f>
        <v/>
      </c>
      <c r="E2194" s="137">
        <f>COUNTIFS(Severity,$B2194,SLA_Breach,"&lt;&gt;Yes",Status,"&lt;&gt;Suspend",Status,"&lt;&gt;Assigned",Status,"&lt;&gt;Open",Status,"&lt;&gt;Hold&gt;",ResolvedDate,"&gt;="&amp;$C$1,ResolvedDate,"&lt;="&amp;$F$1)</f>
        <v/>
      </c>
      <c r="F2194" s="137">
        <f>COUNTIFS(Severity,$B2194,SLA_Breach,"Yes",Status,"&lt;&gt;Suspend",Status,"&lt;&gt;Assigned",Status,"&lt;&gt;Open",Status,"&lt;&gt;Hold&gt;",ResolvedDate,"&gt;="&amp;$C$1,ResolvedDate,"&lt;="&amp;$F$1)</f>
        <v/>
      </c>
      <c r="G2194" s="137">
        <f>COUNTIFS(Severity,$B2194,AssignedDate,"&gt;=01/01/2017 12:00:00 AM",AssignedDate,"&lt;="&amp;$F$1)</f>
        <v/>
      </c>
      <c r="H2194" s="177" t="n"/>
      <c r="L2194" s="57" t="n">
        <v>0</v>
      </c>
      <c r="M2194" s="57" t="n"/>
    </row>
    <row r="2195" spans="1:13">
      <c r="A2195" s="137" t="n">
        <v>1</v>
      </c>
      <c r="B2195" s="100" t="s">
        <v>525</v>
      </c>
      <c r="C2195" s="137">
        <f>COUNTIFS(Severity,$B2195,AssignedDate,"&gt;="&amp;$C$1,AssignedDate,"&lt;="&amp;$F$1)</f>
        <v/>
      </c>
      <c r="D2195" s="137">
        <f>COUNTIFS(Severity,$B2195,Status,"&lt;&gt;Suspend",Status,"&lt;&gt;Assigned",Status,"&lt;&gt;Open",Status,"&lt;&gt;Hold",ResolvedDate,"&gt;="&amp;$C$1,ResolvedDate,"&lt;="&amp;$F$1)</f>
        <v/>
      </c>
      <c r="E2195" s="137">
        <f>COUNTIFS(Severity,$B2195,SLA_Breach,"&lt;&gt;Yes",Status,"&lt;&gt;Suspend",Status,"&lt;&gt;Assigned",Status,"&lt;&gt;Open",Status,"&lt;&gt;Hold&gt;",ResolvedDate,"&gt;="&amp;$C$1,ResolvedDate,"&lt;="&amp;$F$1)</f>
        <v/>
      </c>
      <c r="F2195" s="137">
        <f>COUNTIFS(Severity,$B2195,SLA_Breach,"Yes",Status,"&lt;&gt;Suspend",Status,"&lt;&gt;Assigned",Status,"&lt;&gt;Open",Status,"&lt;&gt;Hold&gt;",ResolvedDate,"&gt;="&amp;$C$1,ResolvedDate,"&lt;="&amp;$F$1)</f>
        <v/>
      </c>
      <c r="G2195" s="137">
        <f>COUNTIFS(Severity,$B2195,AssignedDate,"&gt;=01/01/2017 12:00:00 AM",AssignedDate,"&lt;="&amp;$F$1)</f>
        <v/>
      </c>
      <c r="H2195" s="177" t="n"/>
      <c r="L2195" s="57" t="n">
        <v>0</v>
      </c>
      <c r="M2195" s="57" t="n"/>
    </row>
    <row r="2196" spans="1:13">
      <c r="A2196" s="137" t="n">
        <v>1</v>
      </c>
      <c r="B2196" s="100" t="s">
        <v>525</v>
      </c>
      <c r="C2196" s="137">
        <f>COUNTIFS(Severity,$B2196,AssignedDate,"&gt;="&amp;$C$1,AssignedDate,"&lt;="&amp;$F$1)</f>
        <v/>
      </c>
      <c r="D2196" s="137">
        <f>COUNTIFS(Severity,$B2196,Status,"&lt;&gt;Suspend",Status,"&lt;&gt;Assigned",Status,"&lt;&gt;Open",Status,"&lt;&gt;Hold",ResolvedDate,"&gt;="&amp;$C$1,ResolvedDate,"&lt;="&amp;$F$1)</f>
        <v/>
      </c>
      <c r="E2196" s="137">
        <f>COUNTIFS(Severity,$B2196,SLA_Breach,"&lt;&gt;Yes",Status,"&lt;&gt;Suspend",Status,"&lt;&gt;Assigned",Status,"&lt;&gt;Open",Status,"&lt;&gt;Hold&gt;",ResolvedDate,"&gt;="&amp;$C$1,ResolvedDate,"&lt;="&amp;$F$1)</f>
        <v/>
      </c>
      <c r="F2196" s="137">
        <f>COUNTIFS(Severity,$B2196,SLA_Breach,"Yes",Status,"&lt;&gt;Suspend",Status,"&lt;&gt;Assigned",Status,"&lt;&gt;Open",Status,"&lt;&gt;Hold&gt;",ResolvedDate,"&gt;="&amp;$C$1,ResolvedDate,"&lt;="&amp;$F$1)</f>
        <v/>
      </c>
      <c r="G2196" s="137">
        <f>COUNTIFS(Severity,$B2196,AssignedDate,"&gt;=01/01/2017 12:00:00 AM",AssignedDate,"&lt;="&amp;$F$1)</f>
        <v/>
      </c>
      <c r="H2196" s="177" t="n"/>
      <c r="L2196" s="57" t="n">
        <v>0</v>
      </c>
      <c r="M2196" s="57" t="n"/>
    </row>
    <row r="2197" spans="1:13">
      <c r="A2197" s="137" t="n">
        <v>1</v>
      </c>
      <c r="B2197" s="100" t="s">
        <v>525</v>
      </c>
      <c r="C2197" s="137">
        <f>COUNTIFS(Severity,$B2197,AssignedDate,"&gt;="&amp;$C$1,AssignedDate,"&lt;="&amp;$F$1)</f>
        <v/>
      </c>
      <c r="D2197" s="137">
        <f>COUNTIFS(Severity,$B2197,Status,"&lt;&gt;Suspend",Status,"&lt;&gt;Assigned",Status,"&lt;&gt;Open",Status,"&lt;&gt;Hold",ResolvedDate,"&gt;="&amp;$C$1,ResolvedDate,"&lt;="&amp;$F$1)</f>
        <v/>
      </c>
      <c r="E2197" s="137">
        <f>COUNTIFS(Severity,$B2197,SLA_Breach,"&lt;&gt;Yes",Status,"&lt;&gt;Suspend",Status,"&lt;&gt;Assigned",Status,"&lt;&gt;Open",Status,"&lt;&gt;Hold&gt;",ResolvedDate,"&gt;="&amp;$C$1,ResolvedDate,"&lt;="&amp;$F$1)</f>
        <v/>
      </c>
      <c r="F2197" s="137">
        <f>COUNTIFS(Severity,$B2197,SLA_Breach,"Yes",Status,"&lt;&gt;Suspend",Status,"&lt;&gt;Assigned",Status,"&lt;&gt;Open",Status,"&lt;&gt;Hold&gt;",ResolvedDate,"&gt;="&amp;$C$1,ResolvedDate,"&lt;="&amp;$F$1)</f>
        <v/>
      </c>
      <c r="G2197" s="137">
        <f>COUNTIFS(Severity,$B2197,AssignedDate,"&gt;=01/01/2017 12:00:00 AM",AssignedDate,"&lt;="&amp;$F$1)</f>
        <v/>
      </c>
      <c r="H2197" s="177" t="n"/>
      <c r="L2197" s="57" t="n">
        <v>0</v>
      </c>
      <c r="M2197" s="57" t="n"/>
    </row>
    <row r="2198" spans="1:13">
      <c r="A2198" s="137" t="n">
        <v>1</v>
      </c>
      <c r="B2198" s="100" t="s">
        <v>525</v>
      </c>
      <c r="C2198" s="137">
        <f>COUNTIFS(Severity,$B2198,AssignedDate,"&gt;="&amp;$C$1,AssignedDate,"&lt;="&amp;$F$1)</f>
        <v/>
      </c>
      <c r="D2198" s="137">
        <f>COUNTIFS(Severity,$B2198,Status,"&lt;&gt;Suspend",Status,"&lt;&gt;Assigned",Status,"&lt;&gt;Open",Status,"&lt;&gt;Hold",ResolvedDate,"&gt;="&amp;$C$1,ResolvedDate,"&lt;="&amp;$F$1)</f>
        <v/>
      </c>
      <c r="E2198" s="137">
        <f>COUNTIFS(Severity,$B2198,SLA_Breach,"&lt;&gt;Yes",Status,"&lt;&gt;Suspend",Status,"&lt;&gt;Assigned",Status,"&lt;&gt;Open",Status,"&lt;&gt;Hold&gt;",ResolvedDate,"&gt;="&amp;$C$1,ResolvedDate,"&lt;="&amp;$F$1)</f>
        <v/>
      </c>
      <c r="F2198" s="137">
        <f>COUNTIFS(Severity,$B2198,SLA_Breach,"Yes",Status,"&lt;&gt;Suspend",Status,"&lt;&gt;Assigned",Status,"&lt;&gt;Open",Status,"&lt;&gt;Hold&gt;",ResolvedDate,"&gt;="&amp;$C$1,ResolvedDate,"&lt;="&amp;$F$1)</f>
        <v/>
      </c>
      <c r="G2198" s="137">
        <f>COUNTIFS(Severity,$B2198,AssignedDate,"&gt;=01/01/2017 12:00:00 AM",AssignedDate,"&lt;="&amp;$F$1)</f>
        <v/>
      </c>
      <c r="H2198" s="177" t="n"/>
      <c r="L2198" s="57" t="n">
        <v>0</v>
      </c>
      <c r="M2198" s="57" t="n"/>
    </row>
    <row r="2199" spans="1:13">
      <c r="A2199" s="137" t="n">
        <v>1</v>
      </c>
      <c r="B2199" s="100" t="s">
        <v>525</v>
      </c>
      <c r="C2199" s="137">
        <f>COUNTIFS(Severity,$B2199,AssignedDate,"&gt;="&amp;$C$1,AssignedDate,"&lt;="&amp;$F$1)</f>
        <v/>
      </c>
      <c r="D2199" s="137">
        <f>COUNTIFS(Severity,$B2199,Status,"&lt;&gt;Suspend",Status,"&lt;&gt;Assigned",Status,"&lt;&gt;Open",Status,"&lt;&gt;Hold",ResolvedDate,"&gt;="&amp;$C$1,ResolvedDate,"&lt;="&amp;$F$1)</f>
        <v/>
      </c>
      <c r="E2199" s="137">
        <f>COUNTIFS(Severity,$B2199,SLA_Breach,"&lt;&gt;Yes",Status,"&lt;&gt;Suspend",Status,"&lt;&gt;Assigned",Status,"&lt;&gt;Open",Status,"&lt;&gt;Hold&gt;",ResolvedDate,"&gt;="&amp;$C$1,ResolvedDate,"&lt;="&amp;$F$1)</f>
        <v/>
      </c>
      <c r="F2199" s="137">
        <f>COUNTIFS(Severity,$B2199,SLA_Breach,"Yes",Status,"&lt;&gt;Suspend",Status,"&lt;&gt;Assigned",Status,"&lt;&gt;Open",Status,"&lt;&gt;Hold&gt;",ResolvedDate,"&gt;="&amp;$C$1,ResolvedDate,"&lt;="&amp;$F$1)</f>
        <v/>
      </c>
      <c r="G2199" s="137">
        <f>COUNTIFS(Severity,$B2199,AssignedDate,"&gt;=01/01/2017 12:00:00 AM",AssignedDate,"&lt;="&amp;$F$1)</f>
        <v/>
      </c>
      <c r="H2199" s="177" t="n"/>
      <c r="L2199" s="57" t="n">
        <v>0</v>
      </c>
      <c r="M2199" s="57" t="n"/>
    </row>
    <row r="2200" spans="1:13">
      <c r="A2200" s="137" t="n">
        <v>1</v>
      </c>
      <c r="B2200" s="100" t="s">
        <v>525</v>
      </c>
      <c r="C2200" s="137">
        <f>COUNTIFS(Severity,$B2200,AssignedDate,"&gt;="&amp;$C$1,AssignedDate,"&lt;="&amp;$F$1)</f>
        <v/>
      </c>
      <c r="D2200" s="137">
        <f>COUNTIFS(Severity,$B2200,Status,"&lt;&gt;Suspend",Status,"&lt;&gt;Assigned",Status,"&lt;&gt;Open",Status,"&lt;&gt;Hold",ResolvedDate,"&gt;="&amp;$C$1,ResolvedDate,"&lt;="&amp;$F$1)</f>
        <v/>
      </c>
      <c r="E2200" s="137">
        <f>COUNTIFS(Severity,$B2200,SLA_Breach,"&lt;&gt;Yes",Status,"&lt;&gt;Suspend",Status,"&lt;&gt;Assigned",Status,"&lt;&gt;Open",Status,"&lt;&gt;Hold&gt;",ResolvedDate,"&gt;="&amp;$C$1,ResolvedDate,"&lt;="&amp;$F$1)</f>
        <v/>
      </c>
      <c r="F2200" s="137">
        <f>COUNTIFS(Severity,$B2200,SLA_Breach,"Yes",Status,"&lt;&gt;Suspend",Status,"&lt;&gt;Assigned",Status,"&lt;&gt;Open",Status,"&lt;&gt;Hold&gt;",ResolvedDate,"&gt;="&amp;$C$1,ResolvedDate,"&lt;="&amp;$F$1)</f>
        <v/>
      </c>
      <c r="G2200" s="137">
        <f>COUNTIFS(Severity,$B2200,AssignedDate,"&gt;=01/01/2017 12:00:00 AM",AssignedDate,"&lt;="&amp;$F$1)</f>
        <v/>
      </c>
      <c r="H2200" s="177" t="n"/>
      <c r="L2200" s="57" t="n">
        <v>0</v>
      </c>
      <c r="M2200" s="57" t="n"/>
    </row>
    <row r="2201" spans="1:13">
      <c r="A2201" s="137" t="n">
        <v>1</v>
      </c>
      <c r="B2201" s="100" t="s">
        <v>525</v>
      </c>
      <c r="C2201" s="137">
        <f>COUNTIFS(Severity,$B2201,AssignedDate,"&gt;="&amp;$C$1,AssignedDate,"&lt;="&amp;$F$1)</f>
        <v/>
      </c>
      <c r="D2201" s="137">
        <f>COUNTIFS(Severity,$B2201,Status,"&lt;&gt;Suspend",Status,"&lt;&gt;Assigned",Status,"&lt;&gt;Open",Status,"&lt;&gt;Hold",ResolvedDate,"&gt;="&amp;$C$1,ResolvedDate,"&lt;="&amp;$F$1)</f>
        <v/>
      </c>
      <c r="E2201" s="137">
        <f>COUNTIFS(Severity,$B2201,SLA_Breach,"&lt;&gt;Yes",Status,"&lt;&gt;Suspend",Status,"&lt;&gt;Assigned",Status,"&lt;&gt;Open",Status,"&lt;&gt;Hold&gt;",ResolvedDate,"&gt;="&amp;$C$1,ResolvedDate,"&lt;="&amp;$F$1)</f>
        <v/>
      </c>
      <c r="F2201" s="137">
        <f>COUNTIFS(Severity,$B2201,SLA_Breach,"Yes",Status,"&lt;&gt;Suspend",Status,"&lt;&gt;Assigned",Status,"&lt;&gt;Open",Status,"&lt;&gt;Hold&gt;",ResolvedDate,"&gt;="&amp;$C$1,ResolvedDate,"&lt;="&amp;$F$1)</f>
        <v/>
      </c>
      <c r="G2201" s="137">
        <f>COUNTIFS(Severity,$B2201,AssignedDate,"&gt;=01/01/2017 12:00:00 AM",AssignedDate,"&lt;="&amp;$F$1)</f>
        <v/>
      </c>
      <c r="H2201" s="177" t="n"/>
      <c r="L2201" s="57" t="n">
        <v>0</v>
      </c>
      <c r="M2201" s="57" t="n"/>
    </row>
    <row r="2202" spans="1:13">
      <c r="A2202" s="137" t="n">
        <v>1</v>
      </c>
      <c r="B2202" s="100" t="s">
        <v>525</v>
      </c>
      <c r="C2202" s="137">
        <f>COUNTIFS(Severity,$B2202,AssignedDate,"&gt;="&amp;$C$1,AssignedDate,"&lt;="&amp;$F$1)</f>
        <v/>
      </c>
      <c r="D2202" s="137">
        <f>COUNTIFS(Severity,$B2202,Status,"&lt;&gt;Suspend",Status,"&lt;&gt;Assigned",Status,"&lt;&gt;Open",Status,"&lt;&gt;Hold",ResolvedDate,"&gt;="&amp;$C$1,ResolvedDate,"&lt;="&amp;$F$1)</f>
        <v/>
      </c>
      <c r="E2202" s="137">
        <f>COUNTIFS(Severity,$B2202,SLA_Breach,"&lt;&gt;Yes",Status,"&lt;&gt;Suspend",Status,"&lt;&gt;Assigned",Status,"&lt;&gt;Open",Status,"&lt;&gt;Hold&gt;",ResolvedDate,"&gt;="&amp;$C$1,ResolvedDate,"&lt;="&amp;$F$1)</f>
        <v/>
      </c>
      <c r="F2202" s="137">
        <f>COUNTIFS(Severity,$B2202,SLA_Breach,"Yes",Status,"&lt;&gt;Suspend",Status,"&lt;&gt;Assigned",Status,"&lt;&gt;Open",Status,"&lt;&gt;Hold&gt;",ResolvedDate,"&gt;="&amp;$C$1,ResolvedDate,"&lt;="&amp;$F$1)</f>
        <v/>
      </c>
      <c r="G2202" s="137">
        <f>COUNTIFS(Severity,$B2202,AssignedDate,"&gt;=01/01/2017 12:00:00 AM",AssignedDate,"&lt;="&amp;$F$1)</f>
        <v/>
      </c>
      <c r="H2202" s="177" t="n"/>
      <c r="L2202" s="57" t="n">
        <v>0</v>
      </c>
      <c r="M2202" s="57" t="n"/>
    </row>
    <row r="2203" spans="1:13">
      <c r="A2203" s="137" t="n">
        <v>1</v>
      </c>
      <c r="B2203" s="100" t="s">
        <v>525</v>
      </c>
      <c r="C2203" s="137">
        <f>COUNTIFS(Severity,$B2203,AssignedDate,"&gt;="&amp;$C$1,AssignedDate,"&lt;="&amp;$F$1)</f>
        <v/>
      </c>
      <c r="D2203" s="137">
        <f>COUNTIFS(Severity,$B2203,Status,"&lt;&gt;Suspend",Status,"&lt;&gt;Assigned",Status,"&lt;&gt;Open",Status,"&lt;&gt;Hold",ResolvedDate,"&gt;="&amp;$C$1,ResolvedDate,"&lt;="&amp;$F$1)</f>
        <v/>
      </c>
      <c r="E2203" s="137">
        <f>COUNTIFS(Severity,$B2203,SLA_Breach,"&lt;&gt;Yes",Status,"&lt;&gt;Suspend",Status,"&lt;&gt;Assigned",Status,"&lt;&gt;Open",Status,"&lt;&gt;Hold&gt;",ResolvedDate,"&gt;="&amp;$C$1,ResolvedDate,"&lt;="&amp;$F$1)</f>
        <v/>
      </c>
      <c r="F2203" s="137">
        <f>COUNTIFS(Severity,$B2203,SLA_Breach,"Yes",Status,"&lt;&gt;Suspend",Status,"&lt;&gt;Assigned",Status,"&lt;&gt;Open",Status,"&lt;&gt;Hold&gt;",ResolvedDate,"&gt;="&amp;$C$1,ResolvedDate,"&lt;="&amp;$F$1)</f>
        <v/>
      </c>
      <c r="G2203" s="137">
        <f>COUNTIFS(Severity,$B2203,AssignedDate,"&gt;=01/01/2017 12:00:00 AM",AssignedDate,"&lt;="&amp;$F$1)</f>
        <v/>
      </c>
      <c r="H2203" s="177" t="n"/>
      <c r="L2203" s="57" t="n">
        <v>0</v>
      </c>
      <c r="M2203" s="57" t="n"/>
    </row>
    <row r="2204" spans="1:13">
      <c r="A2204" s="137" t="n">
        <v>1</v>
      </c>
      <c r="B2204" s="100" t="s">
        <v>525</v>
      </c>
      <c r="C2204" s="137">
        <f>COUNTIFS(Severity,$B2204,AssignedDate,"&gt;="&amp;$C$1,AssignedDate,"&lt;="&amp;$F$1)</f>
        <v/>
      </c>
      <c r="D2204" s="137">
        <f>COUNTIFS(Severity,$B2204,Status,"&lt;&gt;Suspend",Status,"&lt;&gt;Assigned",Status,"&lt;&gt;Open",Status,"&lt;&gt;Hold",ResolvedDate,"&gt;="&amp;$C$1,ResolvedDate,"&lt;="&amp;$F$1)</f>
        <v/>
      </c>
      <c r="E2204" s="137">
        <f>COUNTIFS(Severity,$B2204,SLA_Breach,"&lt;&gt;Yes",Status,"&lt;&gt;Suspend",Status,"&lt;&gt;Assigned",Status,"&lt;&gt;Open",Status,"&lt;&gt;Hold&gt;",ResolvedDate,"&gt;="&amp;$C$1,ResolvedDate,"&lt;="&amp;$F$1)</f>
        <v/>
      </c>
      <c r="F2204" s="137">
        <f>COUNTIFS(Severity,$B2204,SLA_Breach,"Yes",Status,"&lt;&gt;Suspend",Status,"&lt;&gt;Assigned",Status,"&lt;&gt;Open",Status,"&lt;&gt;Hold&gt;",ResolvedDate,"&gt;="&amp;$C$1,ResolvedDate,"&lt;="&amp;$F$1)</f>
        <v/>
      </c>
      <c r="G2204" s="137">
        <f>COUNTIFS(Severity,$B2204,AssignedDate,"&gt;=01/01/2017 12:00:00 AM",AssignedDate,"&lt;="&amp;$F$1)</f>
        <v/>
      </c>
      <c r="H2204" s="177" t="n"/>
      <c r="L2204" s="57" t="n">
        <v>0</v>
      </c>
      <c r="M2204" s="57" t="n"/>
    </row>
    <row r="2205" spans="1:13">
      <c r="A2205" s="137" t="n">
        <v>1</v>
      </c>
      <c r="B2205" s="100" t="s">
        <v>525</v>
      </c>
      <c r="C2205" s="137">
        <f>COUNTIFS(Severity,$B2205,AssignedDate,"&gt;="&amp;$C$1,AssignedDate,"&lt;="&amp;$F$1)</f>
        <v/>
      </c>
      <c r="D2205" s="137">
        <f>COUNTIFS(Severity,$B2205,Status,"&lt;&gt;Suspend",Status,"&lt;&gt;Assigned",Status,"&lt;&gt;Open",Status,"&lt;&gt;Hold",ResolvedDate,"&gt;="&amp;$C$1,ResolvedDate,"&lt;="&amp;$F$1)</f>
        <v/>
      </c>
      <c r="E2205" s="137">
        <f>COUNTIFS(Severity,$B2205,SLA_Breach,"&lt;&gt;Yes",Status,"&lt;&gt;Suspend",Status,"&lt;&gt;Assigned",Status,"&lt;&gt;Open",Status,"&lt;&gt;Hold&gt;",ResolvedDate,"&gt;="&amp;$C$1,ResolvedDate,"&lt;="&amp;$F$1)</f>
        <v/>
      </c>
      <c r="F2205" s="137">
        <f>COUNTIFS(Severity,$B2205,SLA_Breach,"Yes",Status,"&lt;&gt;Suspend",Status,"&lt;&gt;Assigned",Status,"&lt;&gt;Open",Status,"&lt;&gt;Hold&gt;",ResolvedDate,"&gt;="&amp;$C$1,ResolvedDate,"&lt;="&amp;$F$1)</f>
        <v/>
      </c>
      <c r="G2205" s="137">
        <f>COUNTIFS(Severity,$B2205,AssignedDate,"&gt;=01/01/2017 12:00:00 AM",AssignedDate,"&lt;="&amp;$F$1)</f>
        <v/>
      </c>
      <c r="H2205" s="177" t="n"/>
      <c r="L2205" s="57" t="n">
        <v>0</v>
      </c>
      <c r="M2205" s="57" t="n"/>
    </row>
    <row r="2206" spans="1:13">
      <c r="A2206" s="137" t="n">
        <v>1</v>
      </c>
      <c r="B2206" s="100" t="s">
        <v>525</v>
      </c>
      <c r="C2206" s="137">
        <f>COUNTIFS(Severity,$B2206,AssignedDate,"&gt;="&amp;$C$1,AssignedDate,"&lt;="&amp;$F$1)</f>
        <v/>
      </c>
      <c r="D2206" s="137">
        <f>COUNTIFS(Severity,$B2206,Status,"&lt;&gt;Suspend",Status,"&lt;&gt;Assigned",Status,"&lt;&gt;Open",Status,"&lt;&gt;Hold",ResolvedDate,"&gt;="&amp;$C$1,ResolvedDate,"&lt;="&amp;$F$1)</f>
        <v/>
      </c>
      <c r="E2206" s="137">
        <f>COUNTIFS(Severity,$B2206,SLA_Breach,"&lt;&gt;Yes",Status,"&lt;&gt;Suspend",Status,"&lt;&gt;Assigned",Status,"&lt;&gt;Open",Status,"&lt;&gt;Hold&gt;",ResolvedDate,"&gt;="&amp;$C$1,ResolvedDate,"&lt;="&amp;$F$1)</f>
        <v/>
      </c>
      <c r="F2206" s="137">
        <f>COUNTIFS(Severity,$B2206,SLA_Breach,"Yes",Status,"&lt;&gt;Suspend",Status,"&lt;&gt;Assigned",Status,"&lt;&gt;Open",Status,"&lt;&gt;Hold&gt;",ResolvedDate,"&gt;="&amp;$C$1,ResolvedDate,"&lt;="&amp;$F$1)</f>
        <v/>
      </c>
      <c r="G2206" s="137">
        <f>COUNTIFS(Severity,$B2206,AssignedDate,"&gt;=01/01/2017 12:00:00 AM",AssignedDate,"&lt;="&amp;$F$1)</f>
        <v/>
      </c>
      <c r="H2206" s="177" t="n"/>
      <c r="L2206" s="57" t="n">
        <v>0</v>
      </c>
      <c r="M2206" s="57" t="n"/>
    </row>
    <row r="2207" spans="1:13">
      <c r="A2207" s="137" t="n">
        <v>1</v>
      </c>
      <c r="B2207" s="100" t="s">
        <v>525</v>
      </c>
      <c r="C2207" s="137">
        <f>COUNTIFS(Severity,$B2207,AssignedDate,"&gt;="&amp;$C$1,AssignedDate,"&lt;="&amp;$F$1)</f>
        <v/>
      </c>
      <c r="D2207" s="137">
        <f>COUNTIFS(Severity,$B2207,Status,"&lt;&gt;Suspend",Status,"&lt;&gt;Assigned",Status,"&lt;&gt;Open",Status,"&lt;&gt;Hold",ResolvedDate,"&gt;="&amp;$C$1,ResolvedDate,"&lt;="&amp;$F$1)</f>
        <v/>
      </c>
      <c r="E2207" s="137">
        <f>COUNTIFS(Severity,$B2207,SLA_Breach,"&lt;&gt;Yes",Status,"&lt;&gt;Suspend",Status,"&lt;&gt;Assigned",Status,"&lt;&gt;Open",Status,"&lt;&gt;Hold&gt;",ResolvedDate,"&gt;="&amp;$C$1,ResolvedDate,"&lt;="&amp;$F$1)</f>
        <v/>
      </c>
      <c r="F2207" s="137">
        <f>COUNTIFS(Severity,$B2207,SLA_Breach,"Yes",Status,"&lt;&gt;Suspend",Status,"&lt;&gt;Assigned",Status,"&lt;&gt;Open",Status,"&lt;&gt;Hold&gt;",ResolvedDate,"&gt;="&amp;$C$1,ResolvedDate,"&lt;="&amp;$F$1)</f>
        <v/>
      </c>
      <c r="G2207" s="137">
        <f>COUNTIFS(Severity,$B2207,AssignedDate,"&gt;=01/01/2017 12:00:00 AM",AssignedDate,"&lt;="&amp;$F$1)</f>
        <v/>
      </c>
      <c r="H2207" s="177" t="n"/>
      <c r="L2207" s="57" t="n">
        <v>0</v>
      </c>
      <c r="M2207" s="57" t="n"/>
    </row>
    <row r="2208" spans="1:13">
      <c r="A2208" s="137" t="n">
        <v>1</v>
      </c>
      <c r="B2208" s="100" t="s">
        <v>525</v>
      </c>
      <c r="C2208" s="137">
        <f>COUNTIFS(Severity,$B2208,AssignedDate,"&gt;="&amp;$C$1,AssignedDate,"&lt;="&amp;$F$1)</f>
        <v/>
      </c>
      <c r="D2208" s="137">
        <f>COUNTIFS(Severity,$B2208,Status,"&lt;&gt;Suspend",Status,"&lt;&gt;Assigned",Status,"&lt;&gt;Open",Status,"&lt;&gt;Hold",ResolvedDate,"&gt;="&amp;$C$1,ResolvedDate,"&lt;="&amp;$F$1)</f>
        <v/>
      </c>
      <c r="E2208" s="137">
        <f>COUNTIFS(Severity,$B2208,SLA_Breach,"&lt;&gt;Yes",Status,"&lt;&gt;Suspend",Status,"&lt;&gt;Assigned",Status,"&lt;&gt;Open",Status,"&lt;&gt;Hold&gt;",ResolvedDate,"&gt;="&amp;$C$1,ResolvedDate,"&lt;="&amp;$F$1)</f>
        <v/>
      </c>
      <c r="F2208" s="137">
        <f>COUNTIFS(Severity,$B2208,SLA_Breach,"Yes",Status,"&lt;&gt;Suspend",Status,"&lt;&gt;Assigned",Status,"&lt;&gt;Open",Status,"&lt;&gt;Hold&gt;",ResolvedDate,"&gt;="&amp;$C$1,ResolvedDate,"&lt;="&amp;$F$1)</f>
        <v/>
      </c>
      <c r="G2208" s="137">
        <f>COUNTIFS(Severity,$B2208,AssignedDate,"&gt;=01/01/2017 12:00:00 AM",AssignedDate,"&lt;="&amp;$F$1)</f>
        <v/>
      </c>
      <c r="H2208" s="177" t="n"/>
      <c r="L2208" s="57" t="n">
        <v>0</v>
      </c>
      <c r="M2208" s="57" t="n"/>
    </row>
    <row r="2209" spans="1:13">
      <c r="A2209" s="137" t="n">
        <v>1</v>
      </c>
      <c r="B2209" s="100" t="s">
        <v>525</v>
      </c>
      <c r="C2209" s="137">
        <f>COUNTIFS(Severity,$B2209,AssignedDate,"&gt;="&amp;$C$1,AssignedDate,"&lt;="&amp;$F$1)</f>
        <v/>
      </c>
      <c r="D2209" s="137">
        <f>COUNTIFS(Severity,$B2209,Status,"&lt;&gt;Suspend",Status,"&lt;&gt;Assigned",Status,"&lt;&gt;Open",Status,"&lt;&gt;Hold",ResolvedDate,"&gt;="&amp;$C$1,ResolvedDate,"&lt;="&amp;$F$1)</f>
        <v/>
      </c>
      <c r="E2209" s="137">
        <f>COUNTIFS(Severity,$B2209,SLA_Breach,"&lt;&gt;Yes",Status,"&lt;&gt;Suspend",Status,"&lt;&gt;Assigned",Status,"&lt;&gt;Open",Status,"&lt;&gt;Hold&gt;",ResolvedDate,"&gt;="&amp;$C$1,ResolvedDate,"&lt;="&amp;$F$1)</f>
        <v/>
      </c>
      <c r="F2209" s="137">
        <f>COUNTIFS(Severity,$B2209,SLA_Breach,"Yes",Status,"&lt;&gt;Suspend",Status,"&lt;&gt;Assigned",Status,"&lt;&gt;Open",Status,"&lt;&gt;Hold&gt;",ResolvedDate,"&gt;="&amp;$C$1,ResolvedDate,"&lt;="&amp;$F$1)</f>
        <v/>
      </c>
      <c r="G2209" s="137">
        <f>COUNTIFS(Severity,$B2209,AssignedDate,"&gt;=01/01/2017 12:00:00 AM",AssignedDate,"&lt;="&amp;$F$1)</f>
        <v/>
      </c>
      <c r="H2209" s="177" t="n"/>
      <c r="L2209" s="57" t="n">
        <v>0</v>
      </c>
      <c r="M2209" s="57" t="n"/>
    </row>
    <row r="2210" spans="1:13">
      <c r="A2210" s="137" t="n">
        <v>1</v>
      </c>
      <c r="B2210" s="100" t="s">
        <v>525</v>
      </c>
      <c r="C2210" s="137">
        <f>COUNTIFS(Severity,$B2210,AssignedDate,"&gt;="&amp;$C$1,AssignedDate,"&lt;="&amp;$F$1)</f>
        <v/>
      </c>
      <c r="D2210" s="137">
        <f>COUNTIFS(Severity,$B2210,Status,"&lt;&gt;Suspend",Status,"&lt;&gt;Assigned",Status,"&lt;&gt;Open",Status,"&lt;&gt;Hold",ResolvedDate,"&gt;="&amp;$C$1,ResolvedDate,"&lt;="&amp;$F$1)</f>
        <v/>
      </c>
      <c r="E2210" s="137">
        <f>COUNTIFS(Severity,$B2210,SLA_Breach,"&lt;&gt;Yes",Status,"&lt;&gt;Suspend",Status,"&lt;&gt;Assigned",Status,"&lt;&gt;Open",Status,"&lt;&gt;Hold&gt;",ResolvedDate,"&gt;="&amp;$C$1,ResolvedDate,"&lt;="&amp;$F$1)</f>
        <v/>
      </c>
      <c r="F2210" s="137">
        <f>COUNTIFS(Severity,$B2210,SLA_Breach,"Yes",Status,"&lt;&gt;Suspend",Status,"&lt;&gt;Assigned",Status,"&lt;&gt;Open",Status,"&lt;&gt;Hold&gt;",ResolvedDate,"&gt;="&amp;$C$1,ResolvedDate,"&lt;="&amp;$F$1)</f>
        <v/>
      </c>
      <c r="G2210" s="137">
        <f>COUNTIFS(Severity,$B2210,AssignedDate,"&gt;=01/01/2017 12:00:00 AM",AssignedDate,"&lt;="&amp;$F$1)</f>
        <v/>
      </c>
      <c r="H2210" s="177" t="n"/>
      <c r="L2210" s="57" t="n">
        <v>0</v>
      </c>
      <c r="M2210" s="57" t="n"/>
    </row>
    <row r="2211" spans="1:13">
      <c r="A2211" s="137" t="n">
        <v>1</v>
      </c>
      <c r="B2211" s="100" t="s">
        <v>525</v>
      </c>
      <c r="C2211" s="137">
        <f>COUNTIFS(Severity,$B2211,AssignedDate,"&gt;="&amp;$C$1,AssignedDate,"&lt;="&amp;$F$1)</f>
        <v/>
      </c>
      <c r="D2211" s="137">
        <f>COUNTIFS(Severity,$B2211,Status,"&lt;&gt;Suspend",Status,"&lt;&gt;Assigned",Status,"&lt;&gt;Open",Status,"&lt;&gt;Hold",ResolvedDate,"&gt;="&amp;$C$1,ResolvedDate,"&lt;="&amp;$F$1)</f>
        <v/>
      </c>
      <c r="E2211" s="137">
        <f>COUNTIFS(Severity,$B2211,SLA_Breach,"&lt;&gt;Yes",Status,"&lt;&gt;Suspend",Status,"&lt;&gt;Assigned",Status,"&lt;&gt;Open",Status,"&lt;&gt;Hold&gt;",ResolvedDate,"&gt;="&amp;$C$1,ResolvedDate,"&lt;="&amp;$F$1)</f>
        <v/>
      </c>
      <c r="F2211" s="137">
        <f>COUNTIFS(Severity,$B2211,SLA_Breach,"Yes",Status,"&lt;&gt;Suspend",Status,"&lt;&gt;Assigned",Status,"&lt;&gt;Open",Status,"&lt;&gt;Hold&gt;",ResolvedDate,"&gt;="&amp;$C$1,ResolvedDate,"&lt;="&amp;$F$1)</f>
        <v/>
      </c>
      <c r="G2211" s="137">
        <f>COUNTIFS(Severity,$B2211,AssignedDate,"&gt;=01/01/2017 12:00:00 AM",AssignedDate,"&lt;="&amp;$F$1)</f>
        <v/>
      </c>
      <c r="H2211" s="177" t="n"/>
      <c r="L2211" s="57" t="n">
        <v>0</v>
      </c>
      <c r="M2211" s="57" t="n"/>
    </row>
    <row r="2212" spans="1:13">
      <c r="A2212" s="137" t="n">
        <v>1</v>
      </c>
      <c r="B2212" s="100" t="s">
        <v>525</v>
      </c>
      <c r="C2212" s="137">
        <f>COUNTIFS(Severity,$B2212,AssignedDate,"&gt;="&amp;$C$1,AssignedDate,"&lt;="&amp;$F$1)</f>
        <v/>
      </c>
      <c r="D2212" s="137">
        <f>COUNTIFS(Severity,$B2212,Status,"&lt;&gt;Suspend",Status,"&lt;&gt;Assigned",Status,"&lt;&gt;Open",Status,"&lt;&gt;Hold",ResolvedDate,"&gt;="&amp;$C$1,ResolvedDate,"&lt;="&amp;$F$1)</f>
        <v/>
      </c>
      <c r="E2212" s="137">
        <f>COUNTIFS(Severity,$B2212,SLA_Breach,"&lt;&gt;Yes",Status,"&lt;&gt;Suspend",Status,"&lt;&gt;Assigned",Status,"&lt;&gt;Open",Status,"&lt;&gt;Hold&gt;",ResolvedDate,"&gt;="&amp;$C$1,ResolvedDate,"&lt;="&amp;$F$1)</f>
        <v/>
      </c>
      <c r="F2212" s="137">
        <f>COUNTIFS(Severity,$B2212,SLA_Breach,"Yes",Status,"&lt;&gt;Suspend",Status,"&lt;&gt;Assigned",Status,"&lt;&gt;Open",Status,"&lt;&gt;Hold&gt;",ResolvedDate,"&gt;="&amp;$C$1,ResolvedDate,"&lt;="&amp;$F$1)</f>
        <v/>
      </c>
      <c r="G2212" s="137">
        <f>COUNTIFS(Severity,$B2212,AssignedDate,"&gt;=01/01/2017 12:00:00 AM",AssignedDate,"&lt;="&amp;$F$1)</f>
        <v/>
      </c>
      <c r="H2212" s="177" t="n"/>
      <c r="L2212" s="57" t="n">
        <v>0</v>
      </c>
      <c r="M2212" s="57" t="n"/>
    </row>
    <row r="2213" spans="1:13">
      <c r="A2213" s="137" t="n">
        <v>1</v>
      </c>
      <c r="B2213" s="100" t="s">
        <v>525</v>
      </c>
      <c r="C2213" s="137">
        <f>COUNTIFS(Severity,$B2213,AssignedDate,"&gt;="&amp;$C$1,AssignedDate,"&lt;="&amp;$F$1)</f>
        <v/>
      </c>
      <c r="D2213" s="137">
        <f>COUNTIFS(Severity,$B2213,Status,"&lt;&gt;Suspend",Status,"&lt;&gt;Assigned",Status,"&lt;&gt;Open",Status,"&lt;&gt;Hold",ResolvedDate,"&gt;="&amp;$C$1,ResolvedDate,"&lt;="&amp;$F$1)</f>
        <v/>
      </c>
      <c r="E2213" s="137">
        <f>COUNTIFS(Severity,$B2213,SLA_Breach,"&lt;&gt;Yes",Status,"&lt;&gt;Suspend",Status,"&lt;&gt;Assigned",Status,"&lt;&gt;Open",Status,"&lt;&gt;Hold&gt;",ResolvedDate,"&gt;="&amp;$C$1,ResolvedDate,"&lt;="&amp;$F$1)</f>
        <v/>
      </c>
      <c r="F2213" s="137">
        <f>COUNTIFS(Severity,$B2213,SLA_Breach,"Yes",Status,"&lt;&gt;Suspend",Status,"&lt;&gt;Assigned",Status,"&lt;&gt;Open",Status,"&lt;&gt;Hold&gt;",ResolvedDate,"&gt;="&amp;$C$1,ResolvedDate,"&lt;="&amp;$F$1)</f>
        <v/>
      </c>
      <c r="G2213" s="137">
        <f>COUNTIFS(Severity,$B2213,AssignedDate,"&gt;=01/01/2017 12:00:00 AM",AssignedDate,"&lt;="&amp;$F$1)</f>
        <v/>
      </c>
      <c r="H2213" s="177" t="n"/>
      <c r="L2213" s="57" t="n">
        <v>0</v>
      </c>
      <c r="M2213" s="57" t="n"/>
    </row>
    <row r="2214" spans="1:13">
      <c r="A2214" s="137" t="n">
        <v>1</v>
      </c>
      <c r="B2214" s="100" t="s">
        <v>525</v>
      </c>
      <c r="C2214" s="137">
        <f>COUNTIFS(Severity,$B2214,AssignedDate,"&gt;="&amp;$C$1,AssignedDate,"&lt;="&amp;$F$1)</f>
        <v/>
      </c>
      <c r="D2214" s="137">
        <f>COUNTIFS(Severity,$B2214,Status,"&lt;&gt;Suspend",Status,"&lt;&gt;Assigned",Status,"&lt;&gt;Open",Status,"&lt;&gt;Hold",ResolvedDate,"&gt;="&amp;$C$1,ResolvedDate,"&lt;="&amp;$F$1)</f>
        <v/>
      </c>
      <c r="E2214" s="137">
        <f>COUNTIFS(Severity,$B2214,SLA_Breach,"&lt;&gt;Yes",Status,"&lt;&gt;Suspend",Status,"&lt;&gt;Assigned",Status,"&lt;&gt;Open",Status,"&lt;&gt;Hold&gt;",ResolvedDate,"&gt;="&amp;$C$1,ResolvedDate,"&lt;="&amp;$F$1)</f>
        <v/>
      </c>
      <c r="F2214" s="137">
        <f>COUNTIFS(Severity,$B2214,SLA_Breach,"Yes",Status,"&lt;&gt;Suspend",Status,"&lt;&gt;Assigned",Status,"&lt;&gt;Open",Status,"&lt;&gt;Hold&gt;",ResolvedDate,"&gt;="&amp;$C$1,ResolvedDate,"&lt;="&amp;$F$1)</f>
        <v/>
      </c>
      <c r="G2214" s="137">
        <f>COUNTIFS(Severity,$B2214,AssignedDate,"&gt;=01/01/2017 12:00:00 AM",AssignedDate,"&lt;="&amp;$F$1)</f>
        <v/>
      </c>
      <c r="H2214" s="177" t="n"/>
      <c r="L2214" s="57" t="n">
        <v>0</v>
      </c>
      <c r="M2214" s="57" t="n"/>
    </row>
    <row r="2215" spans="1:13">
      <c r="A2215" s="137" t="n">
        <v>1</v>
      </c>
      <c r="B2215" s="100" t="s">
        <v>525</v>
      </c>
      <c r="C2215" s="137">
        <f>COUNTIFS(Severity,$B2215,AssignedDate,"&gt;="&amp;$C$1,AssignedDate,"&lt;="&amp;$F$1)</f>
        <v/>
      </c>
      <c r="D2215" s="137">
        <f>COUNTIFS(Severity,$B2215,Status,"&lt;&gt;Suspend",Status,"&lt;&gt;Assigned",Status,"&lt;&gt;Open",Status,"&lt;&gt;Hold",ResolvedDate,"&gt;="&amp;$C$1,ResolvedDate,"&lt;="&amp;$F$1)</f>
        <v/>
      </c>
      <c r="E2215" s="137">
        <f>COUNTIFS(Severity,$B2215,SLA_Breach,"&lt;&gt;Yes",Status,"&lt;&gt;Suspend",Status,"&lt;&gt;Assigned",Status,"&lt;&gt;Open",Status,"&lt;&gt;Hold&gt;",ResolvedDate,"&gt;="&amp;$C$1,ResolvedDate,"&lt;="&amp;$F$1)</f>
        <v/>
      </c>
      <c r="F2215" s="137">
        <f>COUNTIFS(Severity,$B2215,SLA_Breach,"Yes",Status,"&lt;&gt;Suspend",Status,"&lt;&gt;Assigned",Status,"&lt;&gt;Open",Status,"&lt;&gt;Hold&gt;",ResolvedDate,"&gt;="&amp;$C$1,ResolvedDate,"&lt;="&amp;$F$1)</f>
        <v/>
      </c>
      <c r="G2215" s="137">
        <f>COUNTIFS(Severity,$B2215,AssignedDate,"&gt;=01/01/2017 12:00:00 AM",AssignedDate,"&lt;="&amp;$F$1)</f>
        <v/>
      </c>
      <c r="H2215" s="177" t="n"/>
      <c r="L2215" s="57" t="n">
        <v>0</v>
      </c>
      <c r="M2215" s="57" t="n"/>
    </row>
    <row r="2216" spans="1:13">
      <c r="A2216" s="137" t="n">
        <v>1</v>
      </c>
      <c r="B2216" s="100" t="s">
        <v>525</v>
      </c>
      <c r="C2216" s="137">
        <f>COUNTIFS(Severity,$B2216,AssignedDate,"&gt;="&amp;$C$1,AssignedDate,"&lt;="&amp;$F$1)</f>
        <v/>
      </c>
      <c r="D2216" s="137">
        <f>COUNTIFS(Severity,$B2216,Status,"&lt;&gt;Suspend",Status,"&lt;&gt;Assigned",Status,"&lt;&gt;Open",Status,"&lt;&gt;Hold",ResolvedDate,"&gt;="&amp;$C$1,ResolvedDate,"&lt;="&amp;$F$1)</f>
        <v/>
      </c>
      <c r="E2216" s="137">
        <f>COUNTIFS(Severity,$B2216,SLA_Breach,"&lt;&gt;Yes",Status,"&lt;&gt;Suspend",Status,"&lt;&gt;Assigned",Status,"&lt;&gt;Open",Status,"&lt;&gt;Hold&gt;",ResolvedDate,"&gt;="&amp;$C$1,ResolvedDate,"&lt;="&amp;$F$1)</f>
        <v/>
      </c>
      <c r="F2216" s="137">
        <f>COUNTIFS(Severity,$B2216,SLA_Breach,"Yes",Status,"&lt;&gt;Suspend",Status,"&lt;&gt;Assigned",Status,"&lt;&gt;Open",Status,"&lt;&gt;Hold&gt;",ResolvedDate,"&gt;="&amp;$C$1,ResolvedDate,"&lt;="&amp;$F$1)</f>
        <v/>
      </c>
      <c r="G2216" s="137">
        <f>COUNTIFS(Severity,$B2216,AssignedDate,"&gt;=01/01/2017 12:00:00 AM",AssignedDate,"&lt;="&amp;$F$1)</f>
        <v/>
      </c>
      <c r="H2216" s="177" t="n"/>
      <c r="L2216" s="57" t="n">
        <v>0</v>
      </c>
      <c r="M2216" s="57" t="n"/>
    </row>
    <row r="2217" spans="1:13">
      <c r="A2217" s="137" t="n">
        <v>1</v>
      </c>
      <c r="B2217" s="100" t="s">
        <v>525</v>
      </c>
      <c r="C2217" s="137">
        <f>COUNTIFS(Severity,$B2217,AssignedDate,"&gt;="&amp;$C$1,AssignedDate,"&lt;="&amp;$F$1)</f>
        <v/>
      </c>
      <c r="D2217" s="137">
        <f>COUNTIFS(Severity,$B2217,Status,"&lt;&gt;Suspend",Status,"&lt;&gt;Assigned",Status,"&lt;&gt;Open",Status,"&lt;&gt;Hold",ResolvedDate,"&gt;="&amp;$C$1,ResolvedDate,"&lt;="&amp;$F$1)</f>
        <v/>
      </c>
      <c r="E2217" s="137">
        <f>COUNTIFS(Severity,$B2217,SLA_Breach,"&lt;&gt;Yes",Status,"&lt;&gt;Suspend",Status,"&lt;&gt;Assigned",Status,"&lt;&gt;Open",Status,"&lt;&gt;Hold&gt;",ResolvedDate,"&gt;="&amp;$C$1,ResolvedDate,"&lt;="&amp;$F$1)</f>
        <v/>
      </c>
      <c r="F2217" s="137">
        <f>COUNTIFS(Severity,$B2217,SLA_Breach,"Yes",Status,"&lt;&gt;Suspend",Status,"&lt;&gt;Assigned",Status,"&lt;&gt;Open",Status,"&lt;&gt;Hold&gt;",ResolvedDate,"&gt;="&amp;$C$1,ResolvedDate,"&lt;="&amp;$F$1)</f>
        <v/>
      </c>
      <c r="G2217" s="137">
        <f>COUNTIFS(Severity,$B2217,AssignedDate,"&gt;=01/01/2017 12:00:00 AM",AssignedDate,"&lt;="&amp;$F$1)</f>
        <v/>
      </c>
      <c r="H2217" s="177" t="n"/>
      <c r="L2217" s="57" t="n">
        <v>0</v>
      </c>
      <c r="M2217" s="57" t="n"/>
    </row>
    <row r="2218" spans="1:13">
      <c r="A2218" s="137" t="n">
        <v>1</v>
      </c>
      <c r="B2218" s="100" t="s">
        <v>525</v>
      </c>
      <c r="C2218" s="137">
        <f>COUNTIFS(Severity,$B2218,AssignedDate,"&gt;="&amp;$C$1,AssignedDate,"&lt;="&amp;$F$1)</f>
        <v/>
      </c>
      <c r="D2218" s="137">
        <f>COUNTIFS(Severity,$B2218,Status,"&lt;&gt;Suspend",Status,"&lt;&gt;Assigned",Status,"&lt;&gt;Open",Status,"&lt;&gt;Hold",ResolvedDate,"&gt;="&amp;$C$1,ResolvedDate,"&lt;="&amp;$F$1)</f>
        <v/>
      </c>
      <c r="E2218" s="137">
        <f>COUNTIFS(Severity,$B2218,SLA_Breach,"&lt;&gt;Yes",Status,"&lt;&gt;Suspend",Status,"&lt;&gt;Assigned",Status,"&lt;&gt;Open",Status,"&lt;&gt;Hold&gt;",ResolvedDate,"&gt;="&amp;$C$1,ResolvedDate,"&lt;="&amp;$F$1)</f>
        <v/>
      </c>
      <c r="F2218" s="137">
        <f>COUNTIFS(Severity,$B2218,SLA_Breach,"Yes",Status,"&lt;&gt;Suspend",Status,"&lt;&gt;Assigned",Status,"&lt;&gt;Open",Status,"&lt;&gt;Hold&gt;",ResolvedDate,"&gt;="&amp;$C$1,ResolvedDate,"&lt;="&amp;$F$1)</f>
        <v/>
      </c>
      <c r="G2218" s="137">
        <f>COUNTIFS(Severity,$B2218,AssignedDate,"&gt;=01/01/2017 12:00:00 AM",AssignedDate,"&lt;="&amp;$F$1)</f>
        <v/>
      </c>
      <c r="H2218" s="177" t="n"/>
      <c r="L2218" s="57" t="n">
        <v>0</v>
      </c>
      <c r="M2218" s="57" t="n"/>
    </row>
    <row r="2219" spans="1:13">
      <c r="A2219" s="137" t="n">
        <v>1</v>
      </c>
      <c r="B2219" s="100" t="s">
        <v>525</v>
      </c>
      <c r="C2219" s="137">
        <f>COUNTIFS(Severity,$B2219,AssignedDate,"&gt;="&amp;$C$1,AssignedDate,"&lt;="&amp;$F$1)</f>
        <v/>
      </c>
      <c r="D2219" s="137">
        <f>COUNTIFS(Severity,$B2219,Status,"&lt;&gt;Suspend",Status,"&lt;&gt;Assigned",Status,"&lt;&gt;Open",Status,"&lt;&gt;Hold",ResolvedDate,"&gt;="&amp;$C$1,ResolvedDate,"&lt;="&amp;$F$1)</f>
        <v/>
      </c>
      <c r="E2219" s="137">
        <f>COUNTIFS(Severity,$B2219,SLA_Breach,"&lt;&gt;Yes",Status,"&lt;&gt;Suspend",Status,"&lt;&gt;Assigned",Status,"&lt;&gt;Open",Status,"&lt;&gt;Hold&gt;",ResolvedDate,"&gt;="&amp;$C$1,ResolvedDate,"&lt;="&amp;$F$1)</f>
        <v/>
      </c>
      <c r="F2219" s="137">
        <f>COUNTIFS(Severity,$B2219,SLA_Breach,"Yes",Status,"&lt;&gt;Suspend",Status,"&lt;&gt;Assigned",Status,"&lt;&gt;Open",Status,"&lt;&gt;Hold&gt;",ResolvedDate,"&gt;="&amp;$C$1,ResolvedDate,"&lt;="&amp;$F$1)</f>
        <v/>
      </c>
      <c r="G2219" s="137">
        <f>COUNTIFS(Severity,$B2219,AssignedDate,"&gt;=01/01/2017 12:00:00 AM",AssignedDate,"&lt;="&amp;$F$1)</f>
        <v/>
      </c>
      <c r="H2219" s="177" t="n"/>
      <c r="L2219" s="57" t="n">
        <v>0</v>
      </c>
      <c r="M2219" s="57" t="n"/>
    </row>
    <row r="2220" spans="1:13">
      <c r="A2220" s="137" t="n">
        <v>1</v>
      </c>
      <c r="B2220" s="100" t="s">
        <v>525</v>
      </c>
      <c r="C2220" s="137">
        <f>COUNTIFS(Severity,$B2220,AssignedDate,"&gt;="&amp;$C$1,AssignedDate,"&lt;="&amp;$F$1)</f>
        <v/>
      </c>
      <c r="D2220" s="137">
        <f>COUNTIFS(Severity,$B2220,Status,"&lt;&gt;Suspend",Status,"&lt;&gt;Assigned",Status,"&lt;&gt;Open",Status,"&lt;&gt;Hold",ResolvedDate,"&gt;="&amp;$C$1,ResolvedDate,"&lt;="&amp;$F$1)</f>
        <v/>
      </c>
      <c r="E2220" s="137">
        <f>COUNTIFS(Severity,$B2220,SLA_Breach,"&lt;&gt;Yes",Status,"&lt;&gt;Suspend",Status,"&lt;&gt;Assigned",Status,"&lt;&gt;Open",Status,"&lt;&gt;Hold&gt;",ResolvedDate,"&gt;="&amp;$C$1,ResolvedDate,"&lt;="&amp;$F$1)</f>
        <v/>
      </c>
      <c r="F2220" s="137">
        <f>COUNTIFS(Severity,$B2220,SLA_Breach,"Yes",Status,"&lt;&gt;Suspend",Status,"&lt;&gt;Assigned",Status,"&lt;&gt;Open",Status,"&lt;&gt;Hold&gt;",ResolvedDate,"&gt;="&amp;$C$1,ResolvedDate,"&lt;="&amp;$F$1)</f>
        <v/>
      </c>
      <c r="G2220" s="137">
        <f>COUNTIFS(Severity,$B2220,AssignedDate,"&gt;=01/01/2017 12:00:00 AM",AssignedDate,"&lt;="&amp;$F$1)</f>
        <v/>
      </c>
      <c r="H2220" s="177" t="n"/>
      <c r="L2220" s="57" t="n">
        <v>0</v>
      </c>
      <c r="M2220" s="57" t="n"/>
    </row>
    <row r="2221" spans="1:13">
      <c r="A2221" s="137" t="n">
        <v>1</v>
      </c>
      <c r="B2221" s="100" t="s">
        <v>525</v>
      </c>
      <c r="C2221" s="137">
        <f>COUNTIFS(Severity,$B2221,AssignedDate,"&gt;="&amp;$C$1,AssignedDate,"&lt;="&amp;$F$1)</f>
        <v/>
      </c>
      <c r="D2221" s="137">
        <f>COUNTIFS(Severity,$B2221,Status,"&lt;&gt;Suspend",Status,"&lt;&gt;Assigned",Status,"&lt;&gt;Open",Status,"&lt;&gt;Hold",ResolvedDate,"&gt;="&amp;$C$1,ResolvedDate,"&lt;="&amp;$F$1)</f>
        <v/>
      </c>
      <c r="E2221" s="137">
        <f>COUNTIFS(Severity,$B2221,SLA_Breach,"&lt;&gt;Yes",Status,"&lt;&gt;Suspend",Status,"&lt;&gt;Assigned",Status,"&lt;&gt;Open",Status,"&lt;&gt;Hold&gt;",ResolvedDate,"&gt;="&amp;$C$1,ResolvedDate,"&lt;="&amp;$F$1)</f>
        <v/>
      </c>
      <c r="F2221" s="137">
        <f>COUNTIFS(Severity,$B2221,SLA_Breach,"Yes",Status,"&lt;&gt;Suspend",Status,"&lt;&gt;Assigned",Status,"&lt;&gt;Open",Status,"&lt;&gt;Hold&gt;",ResolvedDate,"&gt;="&amp;$C$1,ResolvedDate,"&lt;="&amp;$F$1)</f>
        <v/>
      </c>
      <c r="G2221" s="137">
        <f>COUNTIFS(Severity,$B2221,AssignedDate,"&gt;=01/01/2017 12:00:00 AM",AssignedDate,"&lt;="&amp;$F$1)</f>
        <v/>
      </c>
      <c r="H2221" s="177" t="n"/>
      <c r="L2221" s="57" t="n">
        <v>0</v>
      </c>
      <c r="M2221" s="57" t="n"/>
    </row>
    <row r="2222" spans="1:13">
      <c r="A2222" s="137" t="n">
        <v>1</v>
      </c>
      <c r="B2222" s="100" t="s">
        <v>525</v>
      </c>
      <c r="C2222" s="137">
        <f>COUNTIFS(Severity,$B2222,AssignedDate,"&gt;="&amp;$C$1,AssignedDate,"&lt;="&amp;$F$1)</f>
        <v/>
      </c>
      <c r="D2222" s="137">
        <f>COUNTIFS(Severity,$B2222,Status,"&lt;&gt;Suspend",Status,"&lt;&gt;Assigned",Status,"&lt;&gt;Open",Status,"&lt;&gt;Hold",ResolvedDate,"&gt;="&amp;$C$1,ResolvedDate,"&lt;="&amp;$F$1)</f>
        <v/>
      </c>
      <c r="E2222" s="137">
        <f>COUNTIFS(Severity,$B2222,SLA_Breach,"&lt;&gt;Yes",Status,"&lt;&gt;Suspend",Status,"&lt;&gt;Assigned",Status,"&lt;&gt;Open",Status,"&lt;&gt;Hold&gt;",ResolvedDate,"&gt;="&amp;$C$1,ResolvedDate,"&lt;="&amp;$F$1)</f>
        <v/>
      </c>
      <c r="F2222" s="137">
        <f>COUNTIFS(Severity,$B2222,SLA_Breach,"Yes",Status,"&lt;&gt;Suspend",Status,"&lt;&gt;Assigned",Status,"&lt;&gt;Open",Status,"&lt;&gt;Hold&gt;",ResolvedDate,"&gt;="&amp;$C$1,ResolvedDate,"&lt;="&amp;$F$1)</f>
        <v/>
      </c>
      <c r="G2222" s="137">
        <f>COUNTIFS(Severity,$B2222,AssignedDate,"&gt;=01/01/2017 12:00:00 AM",AssignedDate,"&lt;="&amp;$F$1)</f>
        <v/>
      </c>
      <c r="H2222" s="177" t="n"/>
      <c r="L2222" s="57" t="n">
        <v>0</v>
      </c>
      <c r="M2222" s="57" t="n"/>
    </row>
    <row r="2223" spans="1:13">
      <c r="A2223" s="137" t="n">
        <v>1</v>
      </c>
      <c r="B2223" s="100" t="s">
        <v>525</v>
      </c>
      <c r="C2223" s="137">
        <f>COUNTIFS(Severity,$B2223,AssignedDate,"&gt;="&amp;$C$1,AssignedDate,"&lt;="&amp;$F$1)</f>
        <v/>
      </c>
      <c r="D2223" s="137">
        <f>COUNTIFS(Severity,$B2223,Status,"&lt;&gt;Suspend",Status,"&lt;&gt;Assigned",Status,"&lt;&gt;Open",Status,"&lt;&gt;Hold",ResolvedDate,"&gt;="&amp;$C$1,ResolvedDate,"&lt;="&amp;$F$1)</f>
        <v/>
      </c>
      <c r="E2223" s="137">
        <f>COUNTIFS(Severity,$B2223,SLA_Breach,"&lt;&gt;Yes",Status,"&lt;&gt;Suspend",Status,"&lt;&gt;Assigned",Status,"&lt;&gt;Open",Status,"&lt;&gt;Hold&gt;",ResolvedDate,"&gt;="&amp;$C$1,ResolvedDate,"&lt;="&amp;$F$1)</f>
        <v/>
      </c>
      <c r="F2223" s="137">
        <f>COUNTIFS(Severity,$B2223,SLA_Breach,"Yes",Status,"&lt;&gt;Suspend",Status,"&lt;&gt;Assigned",Status,"&lt;&gt;Open",Status,"&lt;&gt;Hold&gt;",ResolvedDate,"&gt;="&amp;$C$1,ResolvedDate,"&lt;="&amp;$F$1)</f>
        <v/>
      </c>
      <c r="G2223" s="137">
        <f>COUNTIFS(Severity,$B2223,AssignedDate,"&gt;=01/01/2017 12:00:00 AM",AssignedDate,"&lt;="&amp;$F$1)</f>
        <v/>
      </c>
      <c r="H2223" s="177" t="n"/>
      <c r="L2223" s="57" t="n">
        <v>0</v>
      </c>
      <c r="M2223" s="57" t="n"/>
    </row>
    <row r="2224" spans="1:13">
      <c r="A2224" s="137" t="n">
        <v>1</v>
      </c>
      <c r="B2224" s="100" t="s">
        <v>525</v>
      </c>
      <c r="C2224" s="137">
        <f>COUNTIFS(Severity,$B2224,AssignedDate,"&gt;="&amp;$C$1,AssignedDate,"&lt;="&amp;$F$1)</f>
        <v/>
      </c>
      <c r="D2224" s="137">
        <f>COUNTIFS(Severity,$B2224,Status,"&lt;&gt;Suspend",Status,"&lt;&gt;Assigned",Status,"&lt;&gt;Open",Status,"&lt;&gt;Hold",ResolvedDate,"&gt;="&amp;$C$1,ResolvedDate,"&lt;="&amp;$F$1)</f>
        <v/>
      </c>
      <c r="E2224" s="137">
        <f>COUNTIFS(Severity,$B2224,SLA_Breach,"&lt;&gt;Yes",Status,"&lt;&gt;Suspend",Status,"&lt;&gt;Assigned",Status,"&lt;&gt;Open",Status,"&lt;&gt;Hold&gt;",ResolvedDate,"&gt;="&amp;$C$1,ResolvedDate,"&lt;="&amp;$F$1)</f>
        <v/>
      </c>
      <c r="F2224" s="137">
        <f>COUNTIFS(Severity,$B2224,SLA_Breach,"Yes",Status,"&lt;&gt;Suspend",Status,"&lt;&gt;Assigned",Status,"&lt;&gt;Open",Status,"&lt;&gt;Hold&gt;",ResolvedDate,"&gt;="&amp;$C$1,ResolvedDate,"&lt;="&amp;$F$1)</f>
        <v/>
      </c>
      <c r="G2224" s="137">
        <f>COUNTIFS(Severity,$B2224,AssignedDate,"&gt;=01/01/2017 12:00:00 AM",AssignedDate,"&lt;="&amp;$F$1)</f>
        <v/>
      </c>
      <c r="H2224" s="177" t="n"/>
      <c r="L2224" s="57" t="n">
        <v>0</v>
      </c>
      <c r="M2224" s="57" t="n"/>
    </row>
    <row r="2225" spans="1:13">
      <c r="A2225" s="137" t="n">
        <v>1</v>
      </c>
      <c r="B2225" s="100" t="s">
        <v>525</v>
      </c>
      <c r="C2225" s="137">
        <f>COUNTIFS(Severity,$B2225,AssignedDate,"&gt;="&amp;$C$1,AssignedDate,"&lt;="&amp;$F$1)</f>
        <v/>
      </c>
      <c r="D2225" s="137">
        <f>COUNTIFS(Severity,$B2225,Status,"&lt;&gt;Suspend",Status,"&lt;&gt;Assigned",Status,"&lt;&gt;Open",Status,"&lt;&gt;Hold",ResolvedDate,"&gt;="&amp;$C$1,ResolvedDate,"&lt;="&amp;$F$1)</f>
        <v/>
      </c>
      <c r="E2225" s="137">
        <f>COUNTIFS(Severity,$B2225,SLA_Breach,"&lt;&gt;Yes",Status,"&lt;&gt;Suspend",Status,"&lt;&gt;Assigned",Status,"&lt;&gt;Open",Status,"&lt;&gt;Hold&gt;",ResolvedDate,"&gt;="&amp;$C$1,ResolvedDate,"&lt;="&amp;$F$1)</f>
        <v/>
      </c>
      <c r="F2225" s="137">
        <f>COUNTIFS(Severity,$B2225,SLA_Breach,"Yes",Status,"&lt;&gt;Suspend",Status,"&lt;&gt;Assigned",Status,"&lt;&gt;Open",Status,"&lt;&gt;Hold&gt;",ResolvedDate,"&gt;="&amp;$C$1,ResolvedDate,"&lt;="&amp;$F$1)</f>
        <v/>
      </c>
      <c r="G2225" s="137">
        <f>COUNTIFS(Severity,$B2225,AssignedDate,"&gt;=01/01/2017 12:00:00 AM",AssignedDate,"&lt;="&amp;$F$1)</f>
        <v/>
      </c>
      <c r="H2225" s="177" t="n"/>
      <c r="L2225" s="57" t="n">
        <v>0</v>
      </c>
      <c r="M2225" s="57" t="n"/>
    </row>
    <row r="2226" spans="1:13">
      <c r="A2226" s="137" t="n">
        <v>1</v>
      </c>
      <c r="B2226" s="100" t="s">
        <v>525</v>
      </c>
      <c r="C2226" s="137">
        <f>COUNTIFS(Severity,$B2226,AssignedDate,"&gt;="&amp;$C$1,AssignedDate,"&lt;="&amp;$F$1)</f>
        <v/>
      </c>
      <c r="D2226" s="137">
        <f>COUNTIFS(Severity,$B2226,Status,"&lt;&gt;Suspend",Status,"&lt;&gt;Assigned",Status,"&lt;&gt;Open",Status,"&lt;&gt;Hold",ResolvedDate,"&gt;="&amp;$C$1,ResolvedDate,"&lt;="&amp;$F$1)</f>
        <v/>
      </c>
      <c r="E2226" s="137">
        <f>COUNTIFS(Severity,$B2226,SLA_Breach,"&lt;&gt;Yes",Status,"&lt;&gt;Suspend",Status,"&lt;&gt;Assigned",Status,"&lt;&gt;Open",Status,"&lt;&gt;Hold&gt;",ResolvedDate,"&gt;="&amp;$C$1,ResolvedDate,"&lt;="&amp;$F$1)</f>
        <v/>
      </c>
      <c r="F2226" s="137">
        <f>COUNTIFS(Severity,$B2226,SLA_Breach,"Yes",Status,"&lt;&gt;Suspend",Status,"&lt;&gt;Assigned",Status,"&lt;&gt;Open",Status,"&lt;&gt;Hold&gt;",ResolvedDate,"&gt;="&amp;$C$1,ResolvedDate,"&lt;="&amp;$F$1)</f>
        <v/>
      </c>
      <c r="G2226" s="137">
        <f>COUNTIFS(Severity,$B2226,AssignedDate,"&gt;=01/01/2017 12:00:00 AM",AssignedDate,"&lt;="&amp;$F$1)</f>
        <v/>
      </c>
      <c r="H2226" s="177" t="n"/>
      <c r="L2226" s="57" t="n">
        <v>0</v>
      </c>
      <c r="M2226" s="57" t="n"/>
    </row>
    <row r="2227" spans="1:13">
      <c r="A2227" s="137" t="n">
        <v>1</v>
      </c>
      <c r="B2227" s="100" t="s">
        <v>525</v>
      </c>
      <c r="C2227" s="137">
        <f>COUNTIFS(Severity,$B2227,AssignedDate,"&gt;="&amp;$C$1,AssignedDate,"&lt;="&amp;$F$1)</f>
        <v/>
      </c>
      <c r="D2227" s="137">
        <f>COUNTIFS(Severity,$B2227,Status,"&lt;&gt;Suspend",Status,"&lt;&gt;Assigned",Status,"&lt;&gt;Open",Status,"&lt;&gt;Hold",ResolvedDate,"&gt;="&amp;$C$1,ResolvedDate,"&lt;="&amp;$F$1)</f>
        <v/>
      </c>
      <c r="E2227" s="137">
        <f>COUNTIFS(Severity,$B2227,SLA_Breach,"&lt;&gt;Yes",Status,"&lt;&gt;Suspend",Status,"&lt;&gt;Assigned",Status,"&lt;&gt;Open",Status,"&lt;&gt;Hold&gt;",ResolvedDate,"&gt;="&amp;$C$1,ResolvedDate,"&lt;="&amp;$F$1)</f>
        <v/>
      </c>
      <c r="F2227" s="137">
        <f>COUNTIFS(Severity,$B2227,SLA_Breach,"Yes",Status,"&lt;&gt;Suspend",Status,"&lt;&gt;Assigned",Status,"&lt;&gt;Open",Status,"&lt;&gt;Hold&gt;",ResolvedDate,"&gt;="&amp;$C$1,ResolvedDate,"&lt;="&amp;$F$1)</f>
        <v/>
      </c>
      <c r="G2227" s="137">
        <f>COUNTIFS(Severity,$B2227,AssignedDate,"&gt;=01/01/2017 12:00:00 AM",AssignedDate,"&lt;="&amp;$F$1)</f>
        <v/>
      </c>
      <c r="H2227" s="177" t="n"/>
      <c r="L2227" s="57" t="n">
        <v>0</v>
      </c>
      <c r="M2227" s="57" t="n"/>
    </row>
    <row r="2228" spans="1:13">
      <c r="A2228" s="137" t="n">
        <v>1</v>
      </c>
      <c r="B2228" s="100" t="s">
        <v>525</v>
      </c>
      <c r="C2228" s="137">
        <f>COUNTIFS(Severity,$B2228,AssignedDate,"&gt;="&amp;$C$1,AssignedDate,"&lt;="&amp;$F$1)</f>
        <v/>
      </c>
      <c r="D2228" s="137">
        <f>COUNTIFS(Severity,$B2228,Status,"&lt;&gt;Suspend",Status,"&lt;&gt;Assigned",Status,"&lt;&gt;Open",Status,"&lt;&gt;Hold",ResolvedDate,"&gt;="&amp;$C$1,ResolvedDate,"&lt;="&amp;$F$1)</f>
        <v/>
      </c>
      <c r="E2228" s="137">
        <f>COUNTIFS(Severity,$B2228,SLA_Breach,"&lt;&gt;Yes",Status,"&lt;&gt;Suspend",Status,"&lt;&gt;Assigned",Status,"&lt;&gt;Open",Status,"&lt;&gt;Hold&gt;",ResolvedDate,"&gt;="&amp;$C$1,ResolvedDate,"&lt;="&amp;$F$1)</f>
        <v/>
      </c>
      <c r="F2228" s="137">
        <f>COUNTIFS(Severity,$B2228,SLA_Breach,"Yes",Status,"&lt;&gt;Suspend",Status,"&lt;&gt;Assigned",Status,"&lt;&gt;Open",Status,"&lt;&gt;Hold&gt;",ResolvedDate,"&gt;="&amp;$C$1,ResolvedDate,"&lt;="&amp;$F$1)</f>
        <v/>
      </c>
      <c r="G2228" s="137">
        <f>COUNTIFS(Severity,$B2228,AssignedDate,"&gt;=01/01/2017 12:00:00 AM",AssignedDate,"&lt;="&amp;$F$1)</f>
        <v/>
      </c>
      <c r="H2228" s="177" t="n"/>
      <c r="L2228" s="57" t="n">
        <v>0</v>
      </c>
      <c r="M2228" s="57" t="n"/>
    </row>
    <row r="2229" spans="1:13">
      <c r="A2229" s="137" t="n">
        <v>1</v>
      </c>
      <c r="B2229" s="100" t="s">
        <v>525</v>
      </c>
      <c r="C2229" s="137">
        <f>COUNTIFS(Severity,$B2229,AssignedDate,"&gt;="&amp;$C$1,AssignedDate,"&lt;="&amp;$F$1)</f>
        <v/>
      </c>
      <c r="D2229" s="137">
        <f>COUNTIFS(Severity,$B2229,Status,"&lt;&gt;Suspend",Status,"&lt;&gt;Assigned",Status,"&lt;&gt;Open",Status,"&lt;&gt;Hold",ResolvedDate,"&gt;="&amp;$C$1,ResolvedDate,"&lt;="&amp;$F$1)</f>
        <v/>
      </c>
      <c r="E2229" s="137">
        <f>COUNTIFS(Severity,$B2229,SLA_Breach,"&lt;&gt;Yes",Status,"&lt;&gt;Suspend",Status,"&lt;&gt;Assigned",Status,"&lt;&gt;Open",Status,"&lt;&gt;Hold&gt;",ResolvedDate,"&gt;="&amp;$C$1,ResolvedDate,"&lt;="&amp;$F$1)</f>
        <v/>
      </c>
      <c r="F2229" s="137">
        <f>COUNTIFS(Severity,$B2229,SLA_Breach,"Yes",Status,"&lt;&gt;Suspend",Status,"&lt;&gt;Assigned",Status,"&lt;&gt;Open",Status,"&lt;&gt;Hold&gt;",ResolvedDate,"&gt;="&amp;$C$1,ResolvedDate,"&lt;="&amp;$F$1)</f>
        <v/>
      </c>
      <c r="G2229" s="137">
        <f>COUNTIFS(Severity,$B2229,AssignedDate,"&gt;=01/01/2017 12:00:00 AM",AssignedDate,"&lt;="&amp;$F$1)</f>
        <v/>
      </c>
      <c r="H2229" s="177" t="n"/>
      <c r="L2229" s="57" t="n">
        <v>0</v>
      </c>
      <c r="M2229" s="57" t="n"/>
    </row>
    <row r="2230" spans="1:13">
      <c r="A2230" s="137" t="n">
        <v>1</v>
      </c>
      <c r="B2230" s="100" t="s">
        <v>525</v>
      </c>
      <c r="C2230" s="137">
        <f>COUNTIFS(Severity,$B2230,AssignedDate,"&gt;="&amp;$C$1,AssignedDate,"&lt;="&amp;$F$1)</f>
        <v/>
      </c>
      <c r="D2230" s="137">
        <f>COUNTIFS(Severity,$B2230,Status,"&lt;&gt;Suspend",Status,"&lt;&gt;Assigned",Status,"&lt;&gt;Open",Status,"&lt;&gt;Hold",ResolvedDate,"&gt;="&amp;$C$1,ResolvedDate,"&lt;="&amp;$F$1)</f>
        <v/>
      </c>
      <c r="E2230" s="137">
        <f>COUNTIFS(Severity,$B2230,SLA_Breach,"&lt;&gt;Yes",Status,"&lt;&gt;Suspend",Status,"&lt;&gt;Assigned",Status,"&lt;&gt;Open",Status,"&lt;&gt;Hold&gt;",ResolvedDate,"&gt;="&amp;$C$1,ResolvedDate,"&lt;="&amp;$F$1)</f>
        <v/>
      </c>
      <c r="F2230" s="137">
        <f>COUNTIFS(Severity,$B2230,SLA_Breach,"Yes",Status,"&lt;&gt;Suspend",Status,"&lt;&gt;Assigned",Status,"&lt;&gt;Open",Status,"&lt;&gt;Hold&gt;",ResolvedDate,"&gt;="&amp;$C$1,ResolvedDate,"&lt;="&amp;$F$1)</f>
        <v/>
      </c>
      <c r="G2230" s="137">
        <f>COUNTIFS(Severity,$B2230,AssignedDate,"&gt;=01/01/2017 12:00:00 AM",AssignedDate,"&lt;="&amp;$F$1)</f>
        <v/>
      </c>
      <c r="H2230" s="177" t="n"/>
      <c r="L2230" s="57" t="n">
        <v>0</v>
      </c>
      <c r="M2230" s="57" t="n"/>
    </row>
    <row r="2231" spans="1:13">
      <c r="A2231" s="137" t="n">
        <v>1</v>
      </c>
      <c r="B2231" s="100" t="s">
        <v>525</v>
      </c>
      <c r="C2231" s="137">
        <f>COUNTIFS(Severity,$B2231,AssignedDate,"&gt;="&amp;$C$1,AssignedDate,"&lt;="&amp;$F$1)</f>
        <v/>
      </c>
      <c r="D2231" s="137">
        <f>COUNTIFS(Severity,$B2231,Status,"&lt;&gt;Suspend",Status,"&lt;&gt;Assigned",Status,"&lt;&gt;Open",Status,"&lt;&gt;Hold",ResolvedDate,"&gt;="&amp;$C$1,ResolvedDate,"&lt;="&amp;$F$1)</f>
        <v/>
      </c>
      <c r="E2231" s="137">
        <f>COUNTIFS(Severity,$B2231,SLA_Breach,"&lt;&gt;Yes",Status,"&lt;&gt;Suspend",Status,"&lt;&gt;Assigned",Status,"&lt;&gt;Open",Status,"&lt;&gt;Hold&gt;",ResolvedDate,"&gt;="&amp;$C$1,ResolvedDate,"&lt;="&amp;$F$1)</f>
        <v/>
      </c>
      <c r="F2231" s="137">
        <f>COUNTIFS(Severity,$B2231,SLA_Breach,"Yes",Status,"&lt;&gt;Suspend",Status,"&lt;&gt;Assigned",Status,"&lt;&gt;Open",Status,"&lt;&gt;Hold&gt;",ResolvedDate,"&gt;="&amp;$C$1,ResolvedDate,"&lt;="&amp;$F$1)</f>
        <v/>
      </c>
      <c r="G2231" s="137">
        <f>COUNTIFS(Severity,$B2231,AssignedDate,"&gt;=01/01/2017 12:00:00 AM",AssignedDate,"&lt;="&amp;$F$1)</f>
        <v/>
      </c>
      <c r="H2231" s="177" t="n"/>
      <c r="L2231" s="57" t="n">
        <v>0</v>
      </c>
      <c r="M2231" s="57" t="n"/>
    </row>
    <row r="2232" spans="1:13">
      <c r="A2232" s="137" t="n">
        <v>1</v>
      </c>
      <c r="B2232" s="100" t="s">
        <v>525</v>
      </c>
      <c r="C2232" s="137">
        <f>COUNTIFS(Severity,$B2232,AssignedDate,"&gt;="&amp;$C$1,AssignedDate,"&lt;="&amp;$F$1)</f>
        <v/>
      </c>
      <c r="D2232" s="137">
        <f>COUNTIFS(Severity,$B2232,Status,"&lt;&gt;Suspend",Status,"&lt;&gt;Assigned",Status,"&lt;&gt;Open",Status,"&lt;&gt;Hold",ResolvedDate,"&gt;="&amp;$C$1,ResolvedDate,"&lt;="&amp;$F$1)</f>
        <v/>
      </c>
      <c r="E2232" s="137">
        <f>COUNTIFS(Severity,$B2232,SLA_Breach,"&lt;&gt;Yes",Status,"&lt;&gt;Suspend",Status,"&lt;&gt;Assigned",Status,"&lt;&gt;Open",Status,"&lt;&gt;Hold&gt;",ResolvedDate,"&gt;="&amp;$C$1,ResolvedDate,"&lt;="&amp;$F$1)</f>
        <v/>
      </c>
      <c r="F2232" s="137">
        <f>COUNTIFS(Severity,$B2232,SLA_Breach,"Yes",Status,"&lt;&gt;Suspend",Status,"&lt;&gt;Assigned",Status,"&lt;&gt;Open",Status,"&lt;&gt;Hold&gt;",ResolvedDate,"&gt;="&amp;$C$1,ResolvedDate,"&lt;="&amp;$F$1)</f>
        <v/>
      </c>
      <c r="G2232" s="137">
        <f>COUNTIFS(Severity,$B2232,AssignedDate,"&gt;=01/01/2017 12:00:00 AM",AssignedDate,"&lt;="&amp;$F$1)</f>
        <v/>
      </c>
      <c r="H2232" s="177" t="n"/>
      <c r="L2232" s="57" t="n">
        <v>0</v>
      </c>
      <c r="M2232" s="57" t="n"/>
    </row>
    <row r="2233" spans="1:13">
      <c r="A2233" s="137" t="n">
        <v>1</v>
      </c>
      <c r="B2233" s="100" t="s">
        <v>525</v>
      </c>
      <c r="C2233" s="137">
        <f>COUNTIFS(Severity,$B2233,AssignedDate,"&gt;="&amp;$C$1,AssignedDate,"&lt;="&amp;$F$1)</f>
        <v/>
      </c>
      <c r="D2233" s="137">
        <f>COUNTIFS(Severity,$B2233,Status,"&lt;&gt;Suspend",Status,"&lt;&gt;Assigned",Status,"&lt;&gt;Open",Status,"&lt;&gt;Hold",ResolvedDate,"&gt;="&amp;$C$1,ResolvedDate,"&lt;="&amp;$F$1)</f>
        <v/>
      </c>
      <c r="E2233" s="137">
        <f>COUNTIFS(Severity,$B2233,SLA_Breach,"&lt;&gt;Yes",Status,"&lt;&gt;Suspend",Status,"&lt;&gt;Assigned",Status,"&lt;&gt;Open",Status,"&lt;&gt;Hold&gt;",ResolvedDate,"&gt;="&amp;$C$1,ResolvedDate,"&lt;="&amp;$F$1)</f>
        <v/>
      </c>
      <c r="F2233" s="137">
        <f>COUNTIFS(Severity,$B2233,SLA_Breach,"Yes",Status,"&lt;&gt;Suspend",Status,"&lt;&gt;Assigned",Status,"&lt;&gt;Open",Status,"&lt;&gt;Hold&gt;",ResolvedDate,"&gt;="&amp;$C$1,ResolvedDate,"&lt;="&amp;$F$1)</f>
        <v/>
      </c>
      <c r="G2233" s="137">
        <f>COUNTIFS(Severity,$B2233,AssignedDate,"&gt;=01/01/2017 12:00:00 AM",AssignedDate,"&lt;="&amp;$F$1)</f>
        <v/>
      </c>
      <c r="H2233" s="177" t="n"/>
      <c r="L2233" s="57" t="n">
        <v>0</v>
      </c>
      <c r="M2233" s="57" t="n"/>
    </row>
    <row r="2234" spans="1:13">
      <c r="A2234" s="137" t="n">
        <v>1</v>
      </c>
      <c r="B2234" s="100" t="s">
        <v>525</v>
      </c>
      <c r="C2234" s="137">
        <f>COUNTIFS(Severity,$B2234,AssignedDate,"&gt;="&amp;$C$1,AssignedDate,"&lt;="&amp;$F$1)</f>
        <v/>
      </c>
      <c r="D2234" s="137">
        <f>COUNTIFS(Severity,$B2234,Status,"&lt;&gt;Suspend",Status,"&lt;&gt;Assigned",Status,"&lt;&gt;Open",Status,"&lt;&gt;Hold",ResolvedDate,"&gt;="&amp;$C$1,ResolvedDate,"&lt;="&amp;$F$1)</f>
        <v/>
      </c>
      <c r="E2234" s="137">
        <f>COUNTIFS(Severity,$B2234,SLA_Breach,"&lt;&gt;Yes",Status,"&lt;&gt;Suspend",Status,"&lt;&gt;Assigned",Status,"&lt;&gt;Open",Status,"&lt;&gt;Hold&gt;",ResolvedDate,"&gt;="&amp;$C$1,ResolvedDate,"&lt;="&amp;$F$1)</f>
        <v/>
      </c>
      <c r="F2234" s="137">
        <f>COUNTIFS(Severity,$B2234,SLA_Breach,"Yes",Status,"&lt;&gt;Suspend",Status,"&lt;&gt;Assigned",Status,"&lt;&gt;Open",Status,"&lt;&gt;Hold&gt;",ResolvedDate,"&gt;="&amp;$C$1,ResolvedDate,"&lt;="&amp;$F$1)</f>
        <v/>
      </c>
      <c r="G2234" s="137">
        <f>COUNTIFS(Severity,$B2234,AssignedDate,"&gt;=01/01/2017 12:00:00 AM",AssignedDate,"&lt;="&amp;$F$1)</f>
        <v/>
      </c>
      <c r="H2234" s="177" t="n"/>
      <c r="L2234" s="57" t="n">
        <v>0</v>
      </c>
      <c r="M2234" s="57" t="n"/>
    </row>
    <row r="2235" spans="1:13">
      <c r="A2235" s="137" t="n">
        <v>1</v>
      </c>
      <c r="B2235" s="100" t="s">
        <v>525</v>
      </c>
      <c r="C2235" s="137">
        <f>COUNTIFS(Severity,$B2235,AssignedDate,"&gt;="&amp;$C$1,AssignedDate,"&lt;="&amp;$F$1)</f>
        <v/>
      </c>
      <c r="D2235" s="137">
        <f>COUNTIFS(Severity,$B2235,Status,"&lt;&gt;Suspend",Status,"&lt;&gt;Assigned",Status,"&lt;&gt;Open",Status,"&lt;&gt;Hold",ResolvedDate,"&gt;="&amp;$C$1,ResolvedDate,"&lt;="&amp;$F$1)</f>
        <v/>
      </c>
      <c r="E2235" s="137">
        <f>COUNTIFS(Severity,$B2235,SLA_Breach,"&lt;&gt;Yes",Status,"&lt;&gt;Suspend",Status,"&lt;&gt;Assigned",Status,"&lt;&gt;Open",Status,"&lt;&gt;Hold&gt;",ResolvedDate,"&gt;="&amp;$C$1,ResolvedDate,"&lt;="&amp;$F$1)</f>
        <v/>
      </c>
      <c r="F2235" s="137">
        <f>COUNTIFS(Severity,$B2235,SLA_Breach,"Yes",Status,"&lt;&gt;Suspend",Status,"&lt;&gt;Assigned",Status,"&lt;&gt;Open",Status,"&lt;&gt;Hold&gt;",ResolvedDate,"&gt;="&amp;$C$1,ResolvedDate,"&lt;="&amp;$F$1)</f>
        <v/>
      </c>
      <c r="G2235" s="137">
        <f>COUNTIFS(Severity,$B2235,AssignedDate,"&gt;=01/01/2017 12:00:00 AM",AssignedDate,"&lt;="&amp;$F$1)</f>
        <v/>
      </c>
      <c r="H2235" s="177" t="n"/>
      <c r="L2235" s="57" t="n">
        <v>0</v>
      </c>
      <c r="M2235" s="57" t="n"/>
    </row>
    <row r="2236" spans="1:13">
      <c r="A2236" s="137" t="n">
        <v>1</v>
      </c>
      <c r="B2236" s="100" t="s">
        <v>525</v>
      </c>
      <c r="C2236" s="137">
        <f>COUNTIFS(Severity,$B2236,AssignedDate,"&gt;="&amp;$C$1,AssignedDate,"&lt;="&amp;$F$1)</f>
        <v/>
      </c>
      <c r="D2236" s="137">
        <f>COUNTIFS(Severity,$B2236,Status,"&lt;&gt;Suspend",Status,"&lt;&gt;Assigned",Status,"&lt;&gt;Open",Status,"&lt;&gt;Hold",ResolvedDate,"&gt;="&amp;$C$1,ResolvedDate,"&lt;="&amp;$F$1)</f>
        <v/>
      </c>
      <c r="E2236" s="137">
        <f>COUNTIFS(Severity,$B2236,SLA_Breach,"&lt;&gt;Yes",Status,"&lt;&gt;Suspend",Status,"&lt;&gt;Assigned",Status,"&lt;&gt;Open",Status,"&lt;&gt;Hold&gt;",ResolvedDate,"&gt;="&amp;$C$1,ResolvedDate,"&lt;="&amp;$F$1)</f>
        <v/>
      </c>
      <c r="F2236" s="137">
        <f>COUNTIFS(Severity,$B2236,SLA_Breach,"Yes",Status,"&lt;&gt;Suspend",Status,"&lt;&gt;Assigned",Status,"&lt;&gt;Open",Status,"&lt;&gt;Hold&gt;",ResolvedDate,"&gt;="&amp;$C$1,ResolvedDate,"&lt;="&amp;$F$1)</f>
        <v/>
      </c>
      <c r="G2236" s="137">
        <f>COUNTIFS(Severity,$B2236,AssignedDate,"&gt;=01/01/2017 12:00:00 AM",AssignedDate,"&lt;="&amp;$F$1)</f>
        <v/>
      </c>
      <c r="H2236" s="177" t="n"/>
      <c r="L2236" s="57" t="n">
        <v>0</v>
      </c>
      <c r="M2236" s="57" t="n"/>
    </row>
    <row r="2237" spans="1:13">
      <c r="A2237" s="137" t="n">
        <v>1</v>
      </c>
      <c r="B2237" s="100" t="s">
        <v>525</v>
      </c>
      <c r="C2237" s="137">
        <f>COUNTIFS(Severity,$B2237,AssignedDate,"&gt;="&amp;$C$1,AssignedDate,"&lt;="&amp;$F$1)</f>
        <v/>
      </c>
      <c r="D2237" s="137">
        <f>COUNTIFS(Severity,$B2237,Status,"&lt;&gt;Suspend",Status,"&lt;&gt;Assigned",Status,"&lt;&gt;Open",Status,"&lt;&gt;Hold",ResolvedDate,"&gt;="&amp;$C$1,ResolvedDate,"&lt;="&amp;$F$1)</f>
        <v/>
      </c>
      <c r="E2237" s="137">
        <f>COUNTIFS(Severity,$B2237,SLA_Breach,"&lt;&gt;Yes",Status,"&lt;&gt;Suspend",Status,"&lt;&gt;Assigned",Status,"&lt;&gt;Open",Status,"&lt;&gt;Hold&gt;",ResolvedDate,"&gt;="&amp;$C$1,ResolvedDate,"&lt;="&amp;$F$1)</f>
        <v/>
      </c>
      <c r="F2237" s="137">
        <f>COUNTIFS(Severity,$B2237,SLA_Breach,"Yes",Status,"&lt;&gt;Suspend",Status,"&lt;&gt;Assigned",Status,"&lt;&gt;Open",Status,"&lt;&gt;Hold&gt;",ResolvedDate,"&gt;="&amp;$C$1,ResolvedDate,"&lt;="&amp;$F$1)</f>
        <v/>
      </c>
      <c r="G2237" s="137">
        <f>COUNTIFS(Severity,$B2237,AssignedDate,"&gt;=01/01/2017 12:00:00 AM",AssignedDate,"&lt;="&amp;$F$1)</f>
        <v/>
      </c>
      <c r="H2237" s="177" t="n"/>
      <c r="L2237" s="57" t="n">
        <v>0</v>
      </c>
      <c r="M2237" s="57" t="n"/>
    </row>
    <row r="2238" spans="1:13">
      <c r="A2238" s="137" t="n">
        <v>1</v>
      </c>
      <c r="B2238" s="100" t="s">
        <v>525</v>
      </c>
      <c r="C2238" s="137">
        <f>COUNTIFS(Severity,$B2238,AssignedDate,"&gt;="&amp;$C$1,AssignedDate,"&lt;="&amp;$F$1)</f>
        <v/>
      </c>
      <c r="D2238" s="137">
        <f>COUNTIFS(Severity,$B2238,Status,"&lt;&gt;Suspend",Status,"&lt;&gt;Assigned",Status,"&lt;&gt;Open",Status,"&lt;&gt;Hold",ResolvedDate,"&gt;="&amp;$C$1,ResolvedDate,"&lt;="&amp;$F$1)</f>
        <v/>
      </c>
      <c r="E2238" s="137">
        <f>COUNTIFS(Severity,$B2238,SLA_Breach,"&lt;&gt;Yes",Status,"&lt;&gt;Suspend",Status,"&lt;&gt;Assigned",Status,"&lt;&gt;Open",Status,"&lt;&gt;Hold&gt;",ResolvedDate,"&gt;="&amp;$C$1,ResolvedDate,"&lt;="&amp;$F$1)</f>
        <v/>
      </c>
      <c r="F2238" s="137">
        <f>COUNTIFS(Severity,$B2238,SLA_Breach,"Yes",Status,"&lt;&gt;Suspend",Status,"&lt;&gt;Assigned",Status,"&lt;&gt;Open",Status,"&lt;&gt;Hold&gt;",ResolvedDate,"&gt;="&amp;$C$1,ResolvedDate,"&lt;="&amp;$F$1)</f>
        <v/>
      </c>
      <c r="G2238" s="137">
        <f>COUNTIFS(Severity,$B2238,AssignedDate,"&gt;=01/01/2017 12:00:00 AM",AssignedDate,"&lt;="&amp;$F$1)</f>
        <v/>
      </c>
      <c r="H2238" s="177" t="n"/>
      <c r="L2238" s="57" t="n">
        <v>0</v>
      </c>
      <c r="M2238" s="57" t="n"/>
    </row>
    <row r="2239" spans="1:13">
      <c r="A2239" s="137" t="n">
        <v>1</v>
      </c>
      <c r="B2239" s="100" t="s">
        <v>525</v>
      </c>
      <c r="C2239" s="137">
        <f>COUNTIFS(Severity,$B2239,AssignedDate,"&gt;="&amp;$C$1,AssignedDate,"&lt;="&amp;$F$1)</f>
        <v/>
      </c>
      <c r="D2239" s="137">
        <f>COUNTIFS(Severity,$B2239,Status,"&lt;&gt;Suspend",Status,"&lt;&gt;Assigned",Status,"&lt;&gt;Open",Status,"&lt;&gt;Hold",ResolvedDate,"&gt;="&amp;$C$1,ResolvedDate,"&lt;="&amp;$F$1)</f>
        <v/>
      </c>
      <c r="E2239" s="137">
        <f>COUNTIFS(Severity,$B2239,SLA_Breach,"&lt;&gt;Yes",Status,"&lt;&gt;Suspend",Status,"&lt;&gt;Assigned",Status,"&lt;&gt;Open",Status,"&lt;&gt;Hold&gt;",ResolvedDate,"&gt;="&amp;$C$1,ResolvedDate,"&lt;="&amp;$F$1)</f>
        <v/>
      </c>
      <c r="F2239" s="137">
        <f>COUNTIFS(Severity,$B2239,SLA_Breach,"Yes",Status,"&lt;&gt;Suspend",Status,"&lt;&gt;Assigned",Status,"&lt;&gt;Open",Status,"&lt;&gt;Hold&gt;",ResolvedDate,"&gt;="&amp;$C$1,ResolvedDate,"&lt;="&amp;$F$1)</f>
        <v/>
      </c>
      <c r="G2239" s="137">
        <f>COUNTIFS(Severity,$B2239,AssignedDate,"&gt;=01/01/2017 12:00:00 AM",AssignedDate,"&lt;="&amp;$F$1)</f>
        <v/>
      </c>
      <c r="H2239" s="177" t="n"/>
      <c r="L2239" s="57" t="n">
        <v>0</v>
      </c>
      <c r="M2239" s="57" t="n"/>
    </row>
    <row r="2240" spans="1:13">
      <c r="A2240" s="137" t="n">
        <v>1</v>
      </c>
      <c r="B2240" s="100" t="s">
        <v>525</v>
      </c>
      <c r="C2240" s="137">
        <f>COUNTIFS(Severity,$B2240,AssignedDate,"&gt;="&amp;$C$1,AssignedDate,"&lt;="&amp;$F$1)</f>
        <v/>
      </c>
      <c r="D2240" s="137">
        <f>COUNTIFS(Severity,$B2240,Status,"&lt;&gt;Suspend",Status,"&lt;&gt;Assigned",Status,"&lt;&gt;Open",Status,"&lt;&gt;Hold",ResolvedDate,"&gt;="&amp;$C$1,ResolvedDate,"&lt;="&amp;$F$1)</f>
        <v/>
      </c>
      <c r="E2240" s="137">
        <f>COUNTIFS(Severity,$B2240,SLA_Breach,"&lt;&gt;Yes",Status,"&lt;&gt;Suspend",Status,"&lt;&gt;Assigned",Status,"&lt;&gt;Open",Status,"&lt;&gt;Hold&gt;",ResolvedDate,"&gt;="&amp;$C$1,ResolvedDate,"&lt;="&amp;$F$1)</f>
        <v/>
      </c>
      <c r="F2240" s="137">
        <f>COUNTIFS(Severity,$B2240,SLA_Breach,"Yes",Status,"&lt;&gt;Suspend",Status,"&lt;&gt;Assigned",Status,"&lt;&gt;Open",Status,"&lt;&gt;Hold&gt;",ResolvedDate,"&gt;="&amp;$C$1,ResolvedDate,"&lt;="&amp;$F$1)</f>
        <v/>
      </c>
      <c r="G2240" s="137">
        <f>COUNTIFS(Severity,$B2240,AssignedDate,"&gt;=01/01/2017 12:00:00 AM",AssignedDate,"&lt;="&amp;$F$1)</f>
        <v/>
      </c>
      <c r="H2240" s="177" t="n"/>
      <c r="L2240" s="57" t="n">
        <v>0</v>
      </c>
      <c r="M2240" s="57" t="n"/>
    </row>
    <row r="2241" spans="1:13">
      <c r="A2241" s="137" t="n">
        <v>1</v>
      </c>
      <c r="B2241" s="100" t="s">
        <v>525</v>
      </c>
      <c r="C2241" s="137">
        <f>COUNTIFS(Severity,$B2241,AssignedDate,"&gt;="&amp;$C$1,AssignedDate,"&lt;="&amp;$F$1)</f>
        <v/>
      </c>
      <c r="D2241" s="137">
        <f>COUNTIFS(Severity,$B2241,Status,"&lt;&gt;Suspend",Status,"&lt;&gt;Assigned",Status,"&lt;&gt;Open",Status,"&lt;&gt;Hold",ResolvedDate,"&gt;="&amp;$C$1,ResolvedDate,"&lt;="&amp;$F$1)</f>
        <v/>
      </c>
      <c r="E2241" s="137">
        <f>COUNTIFS(Severity,$B2241,SLA_Breach,"&lt;&gt;Yes",Status,"&lt;&gt;Suspend",Status,"&lt;&gt;Assigned",Status,"&lt;&gt;Open",Status,"&lt;&gt;Hold&gt;",ResolvedDate,"&gt;="&amp;$C$1,ResolvedDate,"&lt;="&amp;$F$1)</f>
        <v/>
      </c>
      <c r="F2241" s="137">
        <f>COUNTIFS(Severity,$B2241,SLA_Breach,"Yes",Status,"&lt;&gt;Suspend",Status,"&lt;&gt;Assigned",Status,"&lt;&gt;Open",Status,"&lt;&gt;Hold&gt;",ResolvedDate,"&gt;="&amp;$C$1,ResolvedDate,"&lt;="&amp;$F$1)</f>
        <v/>
      </c>
      <c r="G2241" s="137">
        <f>COUNTIFS(Severity,$B2241,AssignedDate,"&gt;=01/01/2017 12:00:00 AM",AssignedDate,"&lt;="&amp;$F$1)</f>
        <v/>
      </c>
      <c r="H2241" s="177" t="n"/>
      <c r="L2241" s="57" t="n">
        <v>0</v>
      </c>
      <c r="M2241" s="57" t="n"/>
    </row>
    <row r="2242" spans="1:13">
      <c r="A2242" s="137" t="n">
        <v>1</v>
      </c>
      <c r="B2242" s="100" t="s">
        <v>525</v>
      </c>
      <c r="C2242" s="137">
        <f>COUNTIFS(Severity,$B2242,AssignedDate,"&gt;="&amp;$C$1,AssignedDate,"&lt;="&amp;$F$1)</f>
        <v/>
      </c>
      <c r="D2242" s="137">
        <f>COUNTIFS(Severity,$B2242,Status,"&lt;&gt;Suspend",Status,"&lt;&gt;Assigned",Status,"&lt;&gt;Open",Status,"&lt;&gt;Hold",ResolvedDate,"&gt;="&amp;$C$1,ResolvedDate,"&lt;="&amp;$F$1)</f>
        <v/>
      </c>
      <c r="E2242" s="137">
        <f>COUNTIFS(Severity,$B2242,SLA_Breach,"&lt;&gt;Yes",Status,"&lt;&gt;Suspend",Status,"&lt;&gt;Assigned",Status,"&lt;&gt;Open",Status,"&lt;&gt;Hold&gt;",ResolvedDate,"&gt;="&amp;$C$1,ResolvedDate,"&lt;="&amp;$F$1)</f>
        <v/>
      </c>
      <c r="F2242" s="137">
        <f>COUNTIFS(Severity,$B2242,SLA_Breach,"Yes",Status,"&lt;&gt;Suspend",Status,"&lt;&gt;Assigned",Status,"&lt;&gt;Open",Status,"&lt;&gt;Hold&gt;",ResolvedDate,"&gt;="&amp;$C$1,ResolvedDate,"&lt;="&amp;$F$1)</f>
        <v/>
      </c>
      <c r="G2242" s="137">
        <f>COUNTIFS(Severity,$B2242,AssignedDate,"&gt;=01/01/2017 12:00:00 AM",AssignedDate,"&lt;="&amp;$F$1)</f>
        <v/>
      </c>
      <c r="H2242" s="177" t="n"/>
      <c r="L2242" s="57" t="n">
        <v>0</v>
      </c>
      <c r="M2242" s="57" t="n"/>
    </row>
    <row r="2243" spans="1:13">
      <c r="A2243" s="137" t="n">
        <v>1</v>
      </c>
      <c r="B2243" s="100" t="s">
        <v>525</v>
      </c>
      <c r="C2243" s="137">
        <f>COUNTIFS(Severity,$B2243,AssignedDate,"&gt;="&amp;$C$1,AssignedDate,"&lt;="&amp;$F$1)</f>
        <v/>
      </c>
      <c r="D2243" s="137">
        <f>COUNTIFS(Severity,$B2243,Status,"&lt;&gt;Suspend",Status,"&lt;&gt;Assigned",Status,"&lt;&gt;Open",Status,"&lt;&gt;Hold",ResolvedDate,"&gt;="&amp;$C$1,ResolvedDate,"&lt;="&amp;$F$1)</f>
        <v/>
      </c>
      <c r="E2243" s="137">
        <f>COUNTIFS(Severity,$B2243,SLA_Breach,"&lt;&gt;Yes",Status,"&lt;&gt;Suspend",Status,"&lt;&gt;Assigned",Status,"&lt;&gt;Open",Status,"&lt;&gt;Hold&gt;",ResolvedDate,"&gt;="&amp;$C$1,ResolvedDate,"&lt;="&amp;$F$1)</f>
        <v/>
      </c>
      <c r="F2243" s="137">
        <f>COUNTIFS(Severity,$B2243,SLA_Breach,"Yes",Status,"&lt;&gt;Suspend",Status,"&lt;&gt;Assigned",Status,"&lt;&gt;Open",Status,"&lt;&gt;Hold&gt;",ResolvedDate,"&gt;="&amp;$C$1,ResolvedDate,"&lt;="&amp;$F$1)</f>
        <v/>
      </c>
      <c r="G2243" s="137">
        <f>COUNTIFS(Severity,$B2243,AssignedDate,"&gt;=01/01/2017 12:00:00 AM",AssignedDate,"&lt;="&amp;$F$1)</f>
        <v/>
      </c>
      <c r="H2243" s="177" t="n"/>
      <c r="L2243" s="57" t="n">
        <v>0</v>
      </c>
      <c r="M2243" s="57" t="n"/>
    </row>
    <row r="2244" spans="1:13">
      <c r="A2244" s="137" t="n">
        <v>1</v>
      </c>
      <c r="B2244" s="100" t="s">
        <v>525</v>
      </c>
      <c r="C2244" s="137">
        <f>COUNTIFS(Severity,$B2244,AssignedDate,"&gt;="&amp;$C$1,AssignedDate,"&lt;="&amp;$F$1)</f>
        <v/>
      </c>
      <c r="D2244" s="137">
        <f>COUNTIFS(Severity,$B2244,Status,"&lt;&gt;Suspend",Status,"&lt;&gt;Assigned",Status,"&lt;&gt;Open",Status,"&lt;&gt;Hold",ResolvedDate,"&gt;="&amp;$C$1,ResolvedDate,"&lt;="&amp;$F$1)</f>
        <v/>
      </c>
      <c r="E2244" s="137">
        <f>COUNTIFS(Severity,$B2244,SLA_Breach,"&lt;&gt;Yes",Status,"&lt;&gt;Suspend",Status,"&lt;&gt;Assigned",Status,"&lt;&gt;Open",Status,"&lt;&gt;Hold&gt;",ResolvedDate,"&gt;="&amp;$C$1,ResolvedDate,"&lt;="&amp;$F$1)</f>
        <v/>
      </c>
      <c r="F2244" s="137">
        <f>COUNTIFS(Severity,$B2244,SLA_Breach,"Yes",Status,"&lt;&gt;Suspend",Status,"&lt;&gt;Assigned",Status,"&lt;&gt;Open",Status,"&lt;&gt;Hold&gt;",ResolvedDate,"&gt;="&amp;$C$1,ResolvedDate,"&lt;="&amp;$F$1)</f>
        <v/>
      </c>
      <c r="G2244" s="137">
        <f>COUNTIFS(Severity,$B2244,AssignedDate,"&gt;=01/01/2017 12:00:00 AM",AssignedDate,"&lt;="&amp;$F$1)</f>
        <v/>
      </c>
      <c r="H2244" s="177" t="n"/>
      <c r="L2244" s="57" t="n">
        <v>0</v>
      </c>
      <c r="M2244" s="57" t="n"/>
    </row>
    <row r="2245" spans="1:13">
      <c r="A2245" s="137" t="n">
        <v>1</v>
      </c>
      <c r="B2245" s="100" t="s">
        <v>525</v>
      </c>
      <c r="C2245" s="137">
        <f>COUNTIFS(Severity,$B2245,AssignedDate,"&gt;="&amp;$C$1,AssignedDate,"&lt;="&amp;$F$1)</f>
        <v/>
      </c>
      <c r="D2245" s="137">
        <f>COUNTIFS(Severity,$B2245,Status,"&lt;&gt;Suspend",Status,"&lt;&gt;Assigned",Status,"&lt;&gt;Open",Status,"&lt;&gt;Hold",ResolvedDate,"&gt;="&amp;$C$1,ResolvedDate,"&lt;="&amp;$F$1)</f>
        <v/>
      </c>
      <c r="E2245" s="137">
        <f>COUNTIFS(Severity,$B2245,SLA_Breach,"&lt;&gt;Yes",Status,"&lt;&gt;Suspend",Status,"&lt;&gt;Assigned",Status,"&lt;&gt;Open",Status,"&lt;&gt;Hold&gt;",ResolvedDate,"&gt;="&amp;$C$1,ResolvedDate,"&lt;="&amp;$F$1)</f>
        <v/>
      </c>
      <c r="F2245" s="137">
        <f>COUNTIFS(Severity,$B2245,SLA_Breach,"Yes",Status,"&lt;&gt;Suspend",Status,"&lt;&gt;Assigned",Status,"&lt;&gt;Open",Status,"&lt;&gt;Hold&gt;",ResolvedDate,"&gt;="&amp;$C$1,ResolvedDate,"&lt;="&amp;$F$1)</f>
        <v/>
      </c>
      <c r="G2245" s="137">
        <f>COUNTIFS(Severity,$B2245,AssignedDate,"&gt;=01/01/2017 12:00:00 AM",AssignedDate,"&lt;="&amp;$F$1)</f>
        <v/>
      </c>
      <c r="H2245" s="177" t="n"/>
      <c r="L2245" s="57" t="n">
        <v>0</v>
      </c>
      <c r="M2245" s="57" t="n"/>
    </row>
    <row r="2246" spans="1:13">
      <c r="A2246" s="137" t="n">
        <v>1</v>
      </c>
      <c r="B2246" s="100" t="s">
        <v>525</v>
      </c>
      <c r="C2246" s="137">
        <f>COUNTIFS(Severity,$B2246,AssignedDate,"&gt;="&amp;$C$1,AssignedDate,"&lt;="&amp;$F$1)</f>
        <v/>
      </c>
      <c r="D2246" s="137">
        <f>COUNTIFS(Severity,$B2246,Status,"&lt;&gt;Suspend",Status,"&lt;&gt;Assigned",Status,"&lt;&gt;Open",Status,"&lt;&gt;Hold",ResolvedDate,"&gt;="&amp;$C$1,ResolvedDate,"&lt;="&amp;$F$1)</f>
        <v/>
      </c>
      <c r="E2246" s="137">
        <f>COUNTIFS(Severity,$B2246,SLA_Breach,"&lt;&gt;Yes",Status,"&lt;&gt;Suspend",Status,"&lt;&gt;Assigned",Status,"&lt;&gt;Open",Status,"&lt;&gt;Hold&gt;",ResolvedDate,"&gt;="&amp;$C$1,ResolvedDate,"&lt;="&amp;$F$1)</f>
        <v/>
      </c>
      <c r="F2246" s="137">
        <f>COUNTIFS(Severity,$B2246,SLA_Breach,"Yes",Status,"&lt;&gt;Suspend",Status,"&lt;&gt;Assigned",Status,"&lt;&gt;Open",Status,"&lt;&gt;Hold&gt;",ResolvedDate,"&gt;="&amp;$C$1,ResolvedDate,"&lt;="&amp;$F$1)</f>
        <v/>
      </c>
      <c r="G2246" s="137">
        <f>COUNTIFS(Severity,$B2246,AssignedDate,"&gt;=01/01/2017 12:00:00 AM",AssignedDate,"&lt;="&amp;$F$1)</f>
        <v/>
      </c>
      <c r="H2246" s="177" t="n"/>
      <c r="L2246" s="57" t="n">
        <v>0</v>
      </c>
      <c r="M2246" s="57" t="n"/>
    </row>
    <row r="2247" spans="1:13">
      <c r="A2247" s="137" t="n">
        <v>1</v>
      </c>
      <c r="B2247" s="100" t="s">
        <v>525</v>
      </c>
      <c r="C2247" s="137">
        <f>COUNTIFS(Severity,$B2247,AssignedDate,"&gt;="&amp;$C$1,AssignedDate,"&lt;="&amp;$F$1)</f>
        <v/>
      </c>
      <c r="D2247" s="137">
        <f>COUNTIFS(Severity,$B2247,Status,"&lt;&gt;Suspend",Status,"&lt;&gt;Assigned",Status,"&lt;&gt;Open",Status,"&lt;&gt;Hold",ResolvedDate,"&gt;="&amp;$C$1,ResolvedDate,"&lt;="&amp;$F$1)</f>
        <v/>
      </c>
      <c r="E2247" s="137">
        <f>COUNTIFS(Severity,$B2247,SLA_Breach,"&lt;&gt;Yes",Status,"&lt;&gt;Suspend",Status,"&lt;&gt;Assigned",Status,"&lt;&gt;Open",Status,"&lt;&gt;Hold&gt;",ResolvedDate,"&gt;="&amp;$C$1,ResolvedDate,"&lt;="&amp;$F$1)</f>
        <v/>
      </c>
      <c r="F2247" s="137">
        <f>COUNTIFS(Severity,$B2247,SLA_Breach,"Yes",Status,"&lt;&gt;Suspend",Status,"&lt;&gt;Assigned",Status,"&lt;&gt;Open",Status,"&lt;&gt;Hold&gt;",ResolvedDate,"&gt;="&amp;$C$1,ResolvedDate,"&lt;="&amp;$F$1)</f>
        <v/>
      </c>
      <c r="G2247" s="137">
        <f>COUNTIFS(Severity,$B2247,AssignedDate,"&gt;=01/01/2017 12:00:00 AM",AssignedDate,"&lt;="&amp;$F$1)</f>
        <v/>
      </c>
      <c r="H2247" s="177" t="n"/>
      <c r="L2247" s="57" t="n">
        <v>0</v>
      </c>
      <c r="M2247" s="57" t="n"/>
    </row>
    <row r="2248" spans="1:13">
      <c r="A2248" s="137" t="n">
        <v>1</v>
      </c>
      <c r="B2248" s="100" t="s">
        <v>525</v>
      </c>
      <c r="C2248" s="137">
        <f>COUNTIFS(Severity,$B2248,AssignedDate,"&gt;="&amp;$C$1,AssignedDate,"&lt;="&amp;$F$1)</f>
        <v/>
      </c>
      <c r="D2248" s="137">
        <f>COUNTIFS(Severity,$B2248,Status,"&lt;&gt;Suspend",Status,"&lt;&gt;Assigned",Status,"&lt;&gt;Open",Status,"&lt;&gt;Hold",ResolvedDate,"&gt;="&amp;$C$1,ResolvedDate,"&lt;="&amp;$F$1)</f>
        <v/>
      </c>
      <c r="E2248" s="137">
        <f>COUNTIFS(Severity,$B2248,SLA_Breach,"&lt;&gt;Yes",Status,"&lt;&gt;Suspend",Status,"&lt;&gt;Assigned",Status,"&lt;&gt;Open",Status,"&lt;&gt;Hold&gt;",ResolvedDate,"&gt;="&amp;$C$1,ResolvedDate,"&lt;="&amp;$F$1)</f>
        <v/>
      </c>
      <c r="F2248" s="137">
        <f>COUNTIFS(Severity,$B2248,SLA_Breach,"Yes",Status,"&lt;&gt;Suspend",Status,"&lt;&gt;Assigned",Status,"&lt;&gt;Open",Status,"&lt;&gt;Hold&gt;",ResolvedDate,"&gt;="&amp;$C$1,ResolvedDate,"&lt;="&amp;$F$1)</f>
        <v/>
      </c>
      <c r="G2248" s="137">
        <f>COUNTIFS(Severity,$B2248,AssignedDate,"&gt;=01/01/2017 12:00:00 AM",AssignedDate,"&lt;="&amp;$F$1)</f>
        <v/>
      </c>
      <c r="H2248" s="177" t="n"/>
      <c r="L2248" s="57" t="n">
        <v>0</v>
      </c>
      <c r="M2248" s="57" t="n"/>
    </row>
    <row r="2249" spans="1:13">
      <c r="A2249" s="137" t="n">
        <v>1</v>
      </c>
      <c r="B2249" s="100" t="s">
        <v>525</v>
      </c>
      <c r="C2249" s="137">
        <f>COUNTIFS(Severity,$B2249,AssignedDate,"&gt;="&amp;$C$1,AssignedDate,"&lt;="&amp;$F$1)</f>
        <v/>
      </c>
      <c r="D2249" s="137">
        <f>COUNTIFS(Severity,$B2249,Status,"&lt;&gt;Suspend",Status,"&lt;&gt;Assigned",Status,"&lt;&gt;Open",Status,"&lt;&gt;Hold",ResolvedDate,"&gt;="&amp;$C$1,ResolvedDate,"&lt;="&amp;$F$1)</f>
        <v/>
      </c>
      <c r="E2249" s="137">
        <f>COUNTIFS(Severity,$B2249,SLA_Breach,"&lt;&gt;Yes",Status,"&lt;&gt;Suspend",Status,"&lt;&gt;Assigned",Status,"&lt;&gt;Open",Status,"&lt;&gt;Hold&gt;",ResolvedDate,"&gt;="&amp;$C$1,ResolvedDate,"&lt;="&amp;$F$1)</f>
        <v/>
      </c>
      <c r="F2249" s="137">
        <f>COUNTIFS(Severity,$B2249,SLA_Breach,"Yes",Status,"&lt;&gt;Suspend",Status,"&lt;&gt;Assigned",Status,"&lt;&gt;Open",Status,"&lt;&gt;Hold&gt;",ResolvedDate,"&gt;="&amp;$C$1,ResolvedDate,"&lt;="&amp;$F$1)</f>
        <v/>
      </c>
      <c r="G2249" s="137">
        <f>COUNTIFS(Severity,$B2249,AssignedDate,"&gt;=01/01/2017 12:00:00 AM",AssignedDate,"&lt;="&amp;$F$1)</f>
        <v/>
      </c>
      <c r="H2249" s="177" t="n"/>
      <c r="L2249" s="57" t="n">
        <v>0</v>
      </c>
      <c r="M2249" s="57" t="n"/>
    </row>
    <row r="2250" spans="1:13">
      <c r="A2250" s="137" t="n">
        <v>1</v>
      </c>
      <c r="B2250" s="100" t="s">
        <v>525</v>
      </c>
      <c r="C2250" s="137">
        <f>COUNTIFS(Severity,$B2250,AssignedDate,"&gt;="&amp;$C$1,AssignedDate,"&lt;="&amp;$F$1)</f>
        <v/>
      </c>
      <c r="D2250" s="137">
        <f>COUNTIFS(Severity,$B2250,Status,"&lt;&gt;Suspend",Status,"&lt;&gt;Assigned",Status,"&lt;&gt;Open",Status,"&lt;&gt;Hold",ResolvedDate,"&gt;="&amp;$C$1,ResolvedDate,"&lt;="&amp;$F$1)</f>
        <v/>
      </c>
      <c r="E2250" s="137">
        <f>COUNTIFS(Severity,$B2250,SLA_Breach,"&lt;&gt;Yes",Status,"&lt;&gt;Suspend",Status,"&lt;&gt;Assigned",Status,"&lt;&gt;Open",Status,"&lt;&gt;Hold&gt;",ResolvedDate,"&gt;="&amp;$C$1,ResolvedDate,"&lt;="&amp;$F$1)</f>
        <v/>
      </c>
      <c r="F2250" s="137">
        <f>COUNTIFS(Severity,$B2250,SLA_Breach,"Yes",Status,"&lt;&gt;Suspend",Status,"&lt;&gt;Assigned",Status,"&lt;&gt;Open",Status,"&lt;&gt;Hold&gt;",ResolvedDate,"&gt;="&amp;$C$1,ResolvedDate,"&lt;="&amp;$F$1)</f>
        <v/>
      </c>
      <c r="G2250" s="137">
        <f>COUNTIFS(Severity,$B2250,AssignedDate,"&gt;=01/01/2017 12:00:00 AM",AssignedDate,"&lt;="&amp;$F$1)</f>
        <v/>
      </c>
      <c r="H2250" s="177" t="n"/>
      <c r="L2250" s="57" t="n">
        <v>0</v>
      </c>
      <c r="M2250" s="57" t="n"/>
    </row>
    <row r="2251" spans="1:13">
      <c r="A2251" s="137" t="n">
        <v>1</v>
      </c>
      <c r="B2251" s="100" t="s">
        <v>525</v>
      </c>
      <c r="C2251" s="137">
        <f>COUNTIFS(Severity,$B2251,AssignedDate,"&gt;="&amp;$C$1,AssignedDate,"&lt;="&amp;$F$1)</f>
        <v/>
      </c>
      <c r="D2251" s="137">
        <f>COUNTIFS(Severity,$B2251,Status,"&lt;&gt;Suspend",Status,"&lt;&gt;Assigned",Status,"&lt;&gt;Open",Status,"&lt;&gt;Hold",ResolvedDate,"&gt;="&amp;$C$1,ResolvedDate,"&lt;="&amp;$F$1)</f>
        <v/>
      </c>
      <c r="E2251" s="137">
        <f>COUNTIFS(Severity,$B2251,SLA_Breach,"&lt;&gt;Yes",Status,"&lt;&gt;Suspend",Status,"&lt;&gt;Assigned",Status,"&lt;&gt;Open",Status,"&lt;&gt;Hold&gt;",ResolvedDate,"&gt;="&amp;$C$1,ResolvedDate,"&lt;="&amp;$F$1)</f>
        <v/>
      </c>
      <c r="F2251" s="137">
        <f>COUNTIFS(Severity,$B2251,SLA_Breach,"Yes",Status,"&lt;&gt;Suspend",Status,"&lt;&gt;Assigned",Status,"&lt;&gt;Open",Status,"&lt;&gt;Hold&gt;",ResolvedDate,"&gt;="&amp;$C$1,ResolvedDate,"&lt;="&amp;$F$1)</f>
        <v/>
      </c>
      <c r="G2251" s="137">
        <f>COUNTIFS(Severity,$B2251,AssignedDate,"&gt;=01/01/2017 12:00:00 AM",AssignedDate,"&lt;="&amp;$F$1)</f>
        <v/>
      </c>
      <c r="H2251" s="177" t="n"/>
      <c r="L2251" s="57" t="n">
        <v>0</v>
      </c>
      <c r="M2251" s="57" t="n"/>
    </row>
    <row r="2252" spans="1:13">
      <c r="A2252" s="137" t="n">
        <v>1</v>
      </c>
      <c r="B2252" s="100" t="s">
        <v>525</v>
      </c>
      <c r="C2252" s="137">
        <f>COUNTIFS(Severity,$B2252,AssignedDate,"&gt;="&amp;$C$1,AssignedDate,"&lt;="&amp;$F$1)</f>
        <v/>
      </c>
      <c r="D2252" s="137">
        <f>COUNTIFS(Severity,$B2252,Status,"&lt;&gt;Suspend",Status,"&lt;&gt;Assigned",Status,"&lt;&gt;Open",Status,"&lt;&gt;Hold",ResolvedDate,"&gt;="&amp;$C$1,ResolvedDate,"&lt;="&amp;$F$1)</f>
        <v/>
      </c>
      <c r="E2252" s="137">
        <f>COUNTIFS(Severity,$B2252,SLA_Breach,"&lt;&gt;Yes",Status,"&lt;&gt;Suspend",Status,"&lt;&gt;Assigned",Status,"&lt;&gt;Open",Status,"&lt;&gt;Hold&gt;",ResolvedDate,"&gt;="&amp;$C$1,ResolvedDate,"&lt;="&amp;$F$1)</f>
        <v/>
      </c>
      <c r="F2252" s="137">
        <f>COUNTIFS(Severity,$B2252,SLA_Breach,"Yes",Status,"&lt;&gt;Suspend",Status,"&lt;&gt;Assigned",Status,"&lt;&gt;Open",Status,"&lt;&gt;Hold&gt;",ResolvedDate,"&gt;="&amp;$C$1,ResolvedDate,"&lt;="&amp;$F$1)</f>
        <v/>
      </c>
      <c r="G2252" s="137">
        <f>COUNTIFS(Severity,$B2252,AssignedDate,"&gt;=01/01/2017 12:00:00 AM",AssignedDate,"&lt;="&amp;$F$1)</f>
        <v/>
      </c>
      <c r="H2252" s="177" t="n"/>
      <c r="L2252" s="57" t="n">
        <v>0</v>
      </c>
      <c r="M2252" s="57" t="n"/>
    </row>
    <row r="2253" spans="1:13">
      <c r="A2253" s="137" t="n">
        <v>1</v>
      </c>
      <c r="B2253" s="100" t="s">
        <v>525</v>
      </c>
      <c r="C2253" s="137">
        <f>COUNTIFS(Severity,$B2253,AssignedDate,"&gt;="&amp;$C$1,AssignedDate,"&lt;="&amp;$F$1)</f>
        <v/>
      </c>
      <c r="D2253" s="137">
        <f>COUNTIFS(Severity,$B2253,Status,"&lt;&gt;Suspend",Status,"&lt;&gt;Assigned",Status,"&lt;&gt;Open",Status,"&lt;&gt;Hold",ResolvedDate,"&gt;="&amp;$C$1,ResolvedDate,"&lt;="&amp;$F$1)</f>
        <v/>
      </c>
      <c r="E2253" s="137">
        <f>COUNTIFS(Severity,$B2253,SLA_Breach,"&lt;&gt;Yes",Status,"&lt;&gt;Suspend",Status,"&lt;&gt;Assigned",Status,"&lt;&gt;Open",Status,"&lt;&gt;Hold&gt;",ResolvedDate,"&gt;="&amp;$C$1,ResolvedDate,"&lt;="&amp;$F$1)</f>
        <v/>
      </c>
      <c r="F2253" s="137">
        <f>COUNTIFS(Severity,$B2253,SLA_Breach,"Yes",Status,"&lt;&gt;Suspend",Status,"&lt;&gt;Assigned",Status,"&lt;&gt;Open",Status,"&lt;&gt;Hold&gt;",ResolvedDate,"&gt;="&amp;$C$1,ResolvedDate,"&lt;="&amp;$F$1)</f>
        <v/>
      </c>
      <c r="G2253" s="137">
        <f>COUNTIFS(Severity,$B2253,AssignedDate,"&gt;=01/01/2017 12:00:00 AM",AssignedDate,"&lt;="&amp;$F$1)</f>
        <v/>
      </c>
      <c r="H2253" s="177" t="n"/>
      <c r="L2253" s="57" t="n">
        <v>0</v>
      </c>
      <c r="M2253" s="57" t="n"/>
    </row>
    <row r="2254" spans="1:13">
      <c r="A2254" s="137" t="n">
        <v>1</v>
      </c>
      <c r="B2254" s="100" t="s">
        <v>525</v>
      </c>
      <c r="C2254" s="137">
        <f>COUNTIFS(Severity,$B2254,AssignedDate,"&gt;="&amp;$C$1,AssignedDate,"&lt;="&amp;$F$1)</f>
        <v/>
      </c>
      <c r="D2254" s="137">
        <f>COUNTIFS(Severity,$B2254,Status,"&lt;&gt;Suspend",Status,"&lt;&gt;Assigned",Status,"&lt;&gt;Open",Status,"&lt;&gt;Hold",ResolvedDate,"&gt;="&amp;$C$1,ResolvedDate,"&lt;="&amp;$F$1)</f>
        <v/>
      </c>
      <c r="E2254" s="137">
        <f>COUNTIFS(Severity,$B2254,SLA_Breach,"&lt;&gt;Yes",Status,"&lt;&gt;Suspend",Status,"&lt;&gt;Assigned",Status,"&lt;&gt;Open",Status,"&lt;&gt;Hold&gt;",ResolvedDate,"&gt;="&amp;$C$1,ResolvedDate,"&lt;="&amp;$F$1)</f>
        <v/>
      </c>
      <c r="F2254" s="137">
        <f>COUNTIFS(Severity,$B2254,SLA_Breach,"Yes",Status,"&lt;&gt;Suspend",Status,"&lt;&gt;Assigned",Status,"&lt;&gt;Open",Status,"&lt;&gt;Hold&gt;",ResolvedDate,"&gt;="&amp;$C$1,ResolvedDate,"&lt;="&amp;$F$1)</f>
        <v/>
      </c>
      <c r="G2254" s="137">
        <f>COUNTIFS(Severity,$B2254,AssignedDate,"&gt;=01/01/2017 12:00:00 AM",AssignedDate,"&lt;="&amp;$F$1)</f>
        <v/>
      </c>
      <c r="H2254" s="177" t="n"/>
      <c r="L2254" s="57" t="n">
        <v>0</v>
      </c>
      <c r="M2254" s="57" t="n"/>
    </row>
    <row r="2255" spans="1:13">
      <c r="A2255" s="137" t="n">
        <v>1</v>
      </c>
      <c r="B2255" s="100" t="s">
        <v>525</v>
      </c>
      <c r="C2255" s="137">
        <f>COUNTIFS(Severity,$B2255,AssignedDate,"&gt;="&amp;$C$1,AssignedDate,"&lt;="&amp;$F$1)</f>
        <v/>
      </c>
      <c r="D2255" s="137">
        <f>COUNTIFS(Severity,$B2255,Status,"&lt;&gt;Suspend",Status,"&lt;&gt;Assigned",Status,"&lt;&gt;Open",Status,"&lt;&gt;Hold",ResolvedDate,"&gt;="&amp;$C$1,ResolvedDate,"&lt;="&amp;$F$1)</f>
        <v/>
      </c>
      <c r="E2255" s="137">
        <f>COUNTIFS(Severity,$B2255,SLA_Breach,"&lt;&gt;Yes",Status,"&lt;&gt;Suspend",Status,"&lt;&gt;Assigned",Status,"&lt;&gt;Open",Status,"&lt;&gt;Hold&gt;",ResolvedDate,"&gt;="&amp;$C$1,ResolvedDate,"&lt;="&amp;$F$1)</f>
        <v/>
      </c>
      <c r="F2255" s="137">
        <f>COUNTIFS(Severity,$B2255,SLA_Breach,"Yes",Status,"&lt;&gt;Suspend",Status,"&lt;&gt;Assigned",Status,"&lt;&gt;Open",Status,"&lt;&gt;Hold&gt;",ResolvedDate,"&gt;="&amp;$C$1,ResolvedDate,"&lt;="&amp;$F$1)</f>
        <v/>
      </c>
      <c r="G2255" s="137">
        <f>COUNTIFS(Severity,$B2255,AssignedDate,"&gt;=01/01/2017 12:00:00 AM",AssignedDate,"&lt;="&amp;$F$1)</f>
        <v/>
      </c>
      <c r="H2255" s="177" t="n"/>
      <c r="L2255" s="57" t="n">
        <v>0</v>
      </c>
      <c r="M2255" s="57" t="n"/>
    </row>
    <row r="2256" spans="1:13">
      <c r="A2256" s="137" t="n">
        <v>1</v>
      </c>
      <c r="B2256" s="100" t="s">
        <v>525</v>
      </c>
      <c r="C2256" s="137">
        <f>COUNTIFS(Severity,$B2256,AssignedDate,"&gt;="&amp;$C$1,AssignedDate,"&lt;="&amp;$F$1)</f>
        <v/>
      </c>
      <c r="D2256" s="137">
        <f>COUNTIFS(Severity,$B2256,Status,"&lt;&gt;Suspend",Status,"&lt;&gt;Assigned",Status,"&lt;&gt;Open",Status,"&lt;&gt;Hold",ResolvedDate,"&gt;="&amp;$C$1,ResolvedDate,"&lt;="&amp;$F$1)</f>
        <v/>
      </c>
      <c r="E2256" s="137">
        <f>COUNTIFS(Severity,$B2256,SLA_Breach,"&lt;&gt;Yes",Status,"&lt;&gt;Suspend",Status,"&lt;&gt;Assigned",Status,"&lt;&gt;Open",Status,"&lt;&gt;Hold&gt;",ResolvedDate,"&gt;="&amp;$C$1,ResolvedDate,"&lt;="&amp;$F$1)</f>
        <v/>
      </c>
      <c r="F2256" s="137">
        <f>COUNTIFS(Severity,$B2256,SLA_Breach,"Yes",Status,"&lt;&gt;Suspend",Status,"&lt;&gt;Assigned",Status,"&lt;&gt;Open",Status,"&lt;&gt;Hold&gt;",ResolvedDate,"&gt;="&amp;$C$1,ResolvedDate,"&lt;="&amp;$F$1)</f>
        <v/>
      </c>
      <c r="G2256" s="137">
        <f>COUNTIFS(Severity,$B2256,AssignedDate,"&gt;=01/01/2017 12:00:00 AM",AssignedDate,"&lt;="&amp;$F$1)</f>
        <v/>
      </c>
      <c r="H2256" s="177" t="n"/>
      <c r="L2256" s="57" t="n">
        <v>0</v>
      </c>
      <c r="M2256" s="57" t="n"/>
    </row>
    <row r="2257" spans="1:13">
      <c r="A2257" s="137" t="n">
        <v>1</v>
      </c>
      <c r="B2257" s="100" t="s">
        <v>525</v>
      </c>
      <c r="C2257" s="137">
        <f>COUNTIFS(Severity,$B2257,AssignedDate,"&gt;="&amp;$C$1,AssignedDate,"&lt;="&amp;$F$1)</f>
        <v/>
      </c>
      <c r="D2257" s="137">
        <f>COUNTIFS(Severity,$B2257,Status,"&lt;&gt;Suspend",Status,"&lt;&gt;Assigned",Status,"&lt;&gt;Open",Status,"&lt;&gt;Hold",ResolvedDate,"&gt;="&amp;$C$1,ResolvedDate,"&lt;="&amp;$F$1)</f>
        <v/>
      </c>
      <c r="E2257" s="137">
        <f>COUNTIFS(Severity,$B2257,SLA_Breach,"&lt;&gt;Yes",Status,"&lt;&gt;Suspend",Status,"&lt;&gt;Assigned",Status,"&lt;&gt;Open",Status,"&lt;&gt;Hold&gt;",ResolvedDate,"&gt;="&amp;$C$1,ResolvedDate,"&lt;="&amp;$F$1)</f>
        <v/>
      </c>
      <c r="F2257" s="137">
        <f>COUNTIFS(Severity,$B2257,SLA_Breach,"Yes",Status,"&lt;&gt;Suspend",Status,"&lt;&gt;Assigned",Status,"&lt;&gt;Open",Status,"&lt;&gt;Hold&gt;",ResolvedDate,"&gt;="&amp;$C$1,ResolvedDate,"&lt;="&amp;$F$1)</f>
        <v/>
      </c>
      <c r="G2257" s="137">
        <f>COUNTIFS(Severity,$B2257,AssignedDate,"&gt;=01/01/2017 12:00:00 AM",AssignedDate,"&lt;="&amp;$F$1)</f>
        <v/>
      </c>
      <c r="H2257" s="177" t="n"/>
      <c r="L2257" s="57" t="n">
        <v>0</v>
      </c>
      <c r="M2257" s="57" t="n"/>
    </row>
    <row r="2258" spans="1:13">
      <c r="A2258" s="137" t="n">
        <v>1</v>
      </c>
      <c r="B2258" s="100" t="s">
        <v>525</v>
      </c>
      <c r="C2258" s="137">
        <f>COUNTIFS(Severity,$B2258,AssignedDate,"&gt;="&amp;$C$1,AssignedDate,"&lt;="&amp;$F$1)</f>
        <v/>
      </c>
      <c r="D2258" s="137">
        <f>COUNTIFS(Severity,$B2258,Status,"&lt;&gt;Suspend",Status,"&lt;&gt;Assigned",Status,"&lt;&gt;Open",Status,"&lt;&gt;Hold",ResolvedDate,"&gt;="&amp;$C$1,ResolvedDate,"&lt;="&amp;$F$1)</f>
        <v/>
      </c>
      <c r="E2258" s="137">
        <f>COUNTIFS(Severity,$B2258,SLA_Breach,"&lt;&gt;Yes",Status,"&lt;&gt;Suspend",Status,"&lt;&gt;Assigned",Status,"&lt;&gt;Open",Status,"&lt;&gt;Hold&gt;",ResolvedDate,"&gt;="&amp;$C$1,ResolvedDate,"&lt;="&amp;$F$1)</f>
        <v/>
      </c>
      <c r="F2258" s="137">
        <f>COUNTIFS(Severity,$B2258,SLA_Breach,"Yes",Status,"&lt;&gt;Suspend",Status,"&lt;&gt;Assigned",Status,"&lt;&gt;Open",Status,"&lt;&gt;Hold&gt;",ResolvedDate,"&gt;="&amp;$C$1,ResolvedDate,"&lt;="&amp;$F$1)</f>
        <v/>
      </c>
      <c r="G2258" s="137">
        <f>COUNTIFS(Severity,$B2258,AssignedDate,"&gt;=01/01/2017 12:00:00 AM",AssignedDate,"&lt;="&amp;$F$1)</f>
        <v/>
      </c>
      <c r="H2258" s="177" t="n"/>
      <c r="L2258" s="57" t="n">
        <v>0</v>
      </c>
      <c r="M2258" s="57" t="n"/>
    </row>
    <row r="2259" spans="1:13">
      <c r="A2259" s="137" t="n">
        <v>1</v>
      </c>
      <c r="B2259" s="100" t="s">
        <v>525</v>
      </c>
      <c r="C2259" s="137">
        <f>COUNTIFS(Severity,$B2259,AssignedDate,"&gt;="&amp;$C$1,AssignedDate,"&lt;="&amp;$F$1)</f>
        <v/>
      </c>
      <c r="D2259" s="137">
        <f>COUNTIFS(Severity,$B2259,Status,"&lt;&gt;Suspend",Status,"&lt;&gt;Assigned",Status,"&lt;&gt;Open",Status,"&lt;&gt;Hold",ResolvedDate,"&gt;="&amp;$C$1,ResolvedDate,"&lt;="&amp;$F$1)</f>
        <v/>
      </c>
      <c r="E2259" s="137">
        <f>COUNTIFS(Severity,$B2259,SLA_Breach,"&lt;&gt;Yes",Status,"&lt;&gt;Suspend",Status,"&lt;&gt;Assigned",Status,"&lt;&gt;Open",Status,"&lt;&gt;Hold&gt;",ResolvedDate,"&gt;="&amp;$C$1,ResolvedDate,"&lt;="&amp;$F$1)</f>
        <v/>
      </c>
      <c r="F2259" s="137">
        <f>COUNTIFS(Severity,$B2259,SLA_Breach,"Yes",Status,"&lt;&gt;Suspend",Status,"&lt;&gt;Assigned",Status,"&lt;&gt;Open",Status,"&lt;&gt;Hold&gt;",ResolvedDate,"&gt;="&amp;$C$1,ResolvedDate,"&lt;="&amp;$F$1)</f>
        <v/>
      </c>
      <c r="G2259" s="137">
        <f>COUNTIFS(Severity,$B2259,AssignedDate,"&gt;=01/01/2017 12:00:00 AM",AssignedDate,"&lt;="&amp;$F$1)</f>
        <v/>
      </c>
      <c r="H2259" s="177" t="n"/>
      <c r="L2259" s="57" t="n">
        <v>0</v>
      </c>
      <c r="M2259" s="57" t="n"/>
    </row>
    <row r="2260" spans="1:13">
      <c r="A2260" s="137" t="n">
        <v>1</v>
      </c>
      <c r="B2260" s="100" t="s">
        <v>525</v>
      </c>
      <c r="C2260" s="137">
        <f>COUNTIFS(Severity,$B2260,AssignedDate,"&gt;="&amp;$C$1,AssignedDate,"&lt;="&amp;$F$1)</f>
        <v/>
      </c>
      <c r="D2260" s="137">
        <f>COUNTIFS(Severity,$B2260,Status,"&lt;&gt;Suspend",Status,"&lt;&gt;Assigned",Status,"&lt;&gt;Open",Status,"&lt;&gt;Hold",ResolvedDate,"&gt;="&amp;$C$1,ResolvedDate,"&lt;="&amp;$F$1)</f>
        <v/>
      </c>
      <c r="E2260" s="137">
        <f>COUNTIFS(Severity,$B2260,SLA_Breach,"&lt;&gt;Yes",Status,"&lt;&gt;Suspend",Status,"&lt;&gt;Assigned",Status,"&lt;&gt;Open",Status,"&lt;&gt;Hold&gt;",ResolvedDate,"&gt;="&amp;$C$1,ResolvedDate,"&lt;="&amp;$F$1)</f>
        <v/>
      </c>
      <c r="F2260" s="137">
        <f>COUNTIFS(Severity,$B2260,SLA_Breach,"Yes",Status,"&lt;&gt;Suspend",Status,"&lt;&gt;Assigned",Status,"&lt;&gt;Open",Status,"&lt;&gt;Hold&gt;",ResolvedDate,"&gt;="&amp;$C$1,ResolvedDate,"&lt;="&amp;$F$1)</f>
        <v/>
      </c>
      <c r="G2260" s="137">
        <f>COUNTIFS(Severity,$B2260,AssignedDate,"&gt;=01/01/2017 12:00:00 AM",AssignedDate,"&lt;="&amp;$F$1)</f>
        <v/>
      </c>
      <c r="H2260" s="177" t="n"/>
      <c r="L2260" s="57" t="n">
        <v>0</v>
      </c>
      <c r="M2260" s="57" t="n"/>
    </row>
    <row r="2261" spans="1:13">
      <c r="A2261" s="137" t="n">
        <v>1</v>
      </c>
      <c r="B2261" s="100" t="s">
        <v>525</v>
      </c>
      <c r="C2261" s="137">
        <f>COUNTIFS(Severity,$B2261,AssignedDate,"&gt;="&amp;$C$1,AssignedDate,"&lt;="&amp;$F$1)</f>
        <v/>
      </c>
      <c r="D2261" s="137">
        <f>COUNTIFS(Severity,$B2261,Status,"&lt;&gt;Suspend",Status,"&lt;&gt;Assigned",Status,"&lt;&gt;Open",Status,"&lt;&gt;Hold",ResolvedDate,"&gt;="&amp;$C$1,ResolvedDate,"&lt;="&amp;$F$1)</f>
        <v/>
      </c>
      <c r="E2261" s="137">
        <f>COUNTIFS(Severity,$B2261,SLA_Breach,"&lt;&gt;Yes",Status,"&lt;&gt;Suspend",Status,"&lt;&gt;Assigned",Status,"&lt;&gt;Open",Status,"&lt;&gt;Hold&gt;",ResolvedDate,"&gt;="&amp;$C$1,ResolvedDate,"&lt;="&amp;$F$1)</f>
        <v/>
      </c>
      <c r="F2261" s="137">
        <f>COUNTIFS(Severity,$B2261,SLA_Breach,"Yes",Status,"&lt;&gt;Suspend",Status,"&lt;&gt;Assigned",Status,"&lt;&gt;Open",Status,"&lt;&gt;Hold&gt;",ResolvedDate,"&gt;="&amp;$C$1,ResolvedDate,"&lt;="&amp;$F$1)</f>
        <v/>
      </c>
      <c r="G2261" s="137">
        <f>COUNTIFS(Severity,$B2261,AssignedDate,"&gt;=01/01/2017 12:00:00 AM",AssignedDate,"&lt;="&amp;$F$1)</f>
        <v/>
      </c>
      <c r="H2261" s="177" t="n"/>
      <c r="L2261" s="57" t="n">
        <v>0</v>
      </c>
      <c r="M2261" s="57" t="n"/>
    </row>
    <row r="2262" spans="1:13">
      <c r="A2262" s="137" t="n">
        <v>1</v>
      </c>
      <c r="B2262" s="100" t="s">
        <v>525</v>
      </c>
      <c r="C2262" s="137">
        <f>COUNTIFS(Severity,$B2262,AssignedDate,"&gt;="&amp;$C$1,AssignedDate,"&lt;="&amp;$F$1)</f>
        <v/>
      </c>
      <c r="D2262" s="137">
        <f>COUNTIFS(Severity,$B2262,Status,"&lt;&gt;Suspend",Status,"&lt;&gt;Assigned",Status,"&lt;&gt;Open",Status,"&lt;&gt;Hold",ResolvedDate,"&gt;="&amp;$C$1,ResolvedDate,"&lt;="&amp;$F$1)</f>
        <v/>
      </c>
      <c r="E2262" s="137">
        <f>COUNTIFS(Severity,$B2262,SLA_Breach,"&lt;&gt;Yes",Status,"&lt;&gt;Suspend",Status,"&lt;&gt;Assigned",Status,"&lt;&gt;Open",Status,"&lt;&gt;Hold&gt;",ResolvedDate,"&gt;="&amp;$C$1,ResolvedDate,"&lt;="&amp;$F$1)</f>
        <v/>
      </c>
      <c r="F2262" s="137">
        <f>COUNTIFS(Severity,$B2262,SLA_Breach,"Yes",Status,"&lt;&gt;Suspend",Status,"&lt;&gt;Assigned",Status,"&lt;&gt;Open",Status,"&lt;&gt;Hold&gt;",ResolvedDate,"&gt;="&amp;$C$1,ResolvedDate,"&lt;="&amp;$F$1)</f>
        <v/>
      </c>
      <c r="G2262" s="137">
        <f>COUNTIFS(Severity,$B2262,AssignedDate,"&gt;=01/01/2017 12:00:00 AM",AssignedDate,"&lt;="&amp;$F$1)</f>
        <v/>
      </c>
      <c r="H2262" s="177" t="n"/>
      <c r="L2262" s="57" t="n">
        <v>0</v>
      </c>
      <c r="M2262" s="57" t="n"/>
    </row>
    <row r="2263" spans="1:13">
      <c r="A2263" s="137" t="n">
        <v>1</v>
      </c>
      <c r="B2263" s="100" t="s">
        <v>525</v>
      </c>
      <c r="C2263" s="137">
        <f>COUNTIFS(Severity,$B2263,AssignedDate,"&gt;="&amp;$C$1,AssignedDate,"&lt;="&amp;$F$1)</f>
        <v/>
      </c>
      <c r="D2263" s="137">
        <f>COUNTIFS(Severity,$B2263,Status,"&lt;&gt;Suspend",Status,"&lt;&gt;Assigned",Status,"&lt;&gt;Open",Status,"&lt;&gt;Hold",ResolvedDate,"&gt;="&amp;$C$1,ResolvedDate,"&lt;="&amp;$F$1)</f>
        <v/>
      </c>
      <c r="E2263" s="137">
        <f>COUNTIFS(Severity,$B2263,SLA_Breach,"&lt;&gt;Yes",Status,"&lt;&gt;Suspend",Status,"&lt;&gt;Assigned",Status,"&lt;&gt;Open",Status,"&lt;&gt;Hold&gt;",ResolvedDate,"&gt;="&amp;$C$1,ResolvedDate,"&lt;="&amp;$F$1)</f>
        <v/>
      </c>
      <c r="F2263" s="137">
        <f>COUNTIFS(Severity,$B2263,SLA_Breach,"Yes",Status,"&lt;&gt;Suspend",Status,"&lt;&gt;Assigned",Status,"&lt;&gt;Open",Status,"&lt;&gt;Hold&gt;",ResolvedDate,"&gt;="&amp;$C$1,ResolvedDate,"&lt;="&amp;$F$1)</f>
        <v/>
      </c>
      <c r="G2263" s="137">
        <f>COUNTIFS(Severity,$B2263,AssignedDate,"&gt;=01/01/2017 12:00:00 AM",AssignedDate,"&lt;="&amp;$F$1)</f>
        <v/>
      </c>
      <c r="H2263" s="177" t="n"/>
      <c r="L2263" s="57" t="n">
        <v>0</v>
      </c>
      <c r="M2263" s="57" t="n"/>
    </row>
    <row r="2264" spans="1:13">
      <c r="A2264" s="137" t="n">
        <v>1</v>
      </c>
      <c r="B2264" s="100" t="s">
        <v>525</v>
      </c>
      <c r="C2264" s="137">
        <f>COUNTIFS(Severity,$B2264,AssignedDate,"&gt;="&amp;$C$1,AssignedDate,"&lt;="&amp;$F$1)</f>
        <v/>
      </c>
      <c r="D2264" s="137">
        <f>COUNTIFS(Severity,$B2264,Status,"&lt;&gt;Suspend",Status,"&lt;&gt;Assigned",Status,"&lt;&gt;Open",Status,"&lt;&gt;Hold",ResolvedDate,"&gt;="&amp;$C$1,ResolvedDate,"&lt;="&amp;$F$1)</f>
        <v/>
      </c>
      <c r="E2264" s="137">
        <f>COUNTIFS(Severity,$B2264,SLA_Breach,"&lt;&gt;Yes",Status,"&lt;&gt;Suspend",Status,"&lt;&gt;Assigned",Status,"&lt;&gt;Open",Status,"&lt;&gt;Hold&gt;",ResolvedDate,"&gt;="&amp;$C$1,ResolvedDate,"&lt;="&amp;$F$1)</f>
        <v/>
      </c>
      <c r="F2264" s="137">
        <f>COUNTIFS(Severity,$B2264,SLA_Breach,"Yes",Status,"&lt;&gt;Suspend",Status,"&lt;&gt;Assigned",Status,"&lt;&gt;Open",Status,"&lt;&gt;Hold&gt;",ResolvedDate,"&gt;="&amp;$C$1,ResolvedDate,"&lt;="&amp;$F$1)</f>
        <v/>
      </c>
      <c r="G2264" s="137">
        <f>COUNTIFS(Severity,$B2264,AssignedDate,"&gt;=01/01/2017 12:00:00 AM",AssignedDate,"&lt;="&amp;$F$1)</f>
        <v/>
      </c>
      <c r="H2264" s="177" t="n"/>
      <c r="L2264" s="57" t="n">
        <v>0</v>
      </c>
      <c r="M2264" s="57" t="n"/>
    </row>
    <row r="2265" spans="1:13">
      <c r="A2265" s="137" t="n">
        <v>1</v>
      </c>
      <c r="B2265" s="100" t="s">
        <v>525</v>
      </c>
      <c r="C2265" s="137">
        <f>COUNTIFS(Severity,$B2265,AssignedDate,"&gt;="&amp;$C$1,AssignedDate,"&lt;="&amp;$F$1)</f>
        <v/>
      </c>
      <c r="D2265" s="137">
        <f>COUNTIFS(Severity,$B2265,Status,"&lt;&gt;Suspend",Status,"&lt;&gt;Assigned",Status,"&lt;&gt;Open",Status,"&lt;&gt;Hold",ResolvedDate,"&gt;="&amp;$C$1,ResolvedDate,"&lt;="&amp;$F$1)</f>
        <v/>
      </c>
      <c r="E2265" s="137">
        <f>COUNTIFS(Severity,$B2265,SLA_Breach,"&lt;&gt;Yes",Status,"&lt;&gt;Suspend",Status,"&lt;&gt;Assigned",Status,"&lt;&gt;Open",Status,"&lt;&gt;Hold&gt;",ResolvedDate,"&gt;="&amp;$C$1,ResolvedDate,"&lt;="&amp;$F$1)</f>
        <v/>
      </c>
      <c r="F2265" s="137">
        <f>COUNTIFS(Severity,$B2265,SLA_Breach,"Yes",Status,"&lt;&gt;Suspend",Status,"&lt;&gt;Assigned",Status,"&lt;&gt;Open",Status,"&lt;&gt;Hold&gt;",ResolvedDate,"&gt;="&amp;$C$1,ResolvedDate,"&lt;="&amp;$F$1)</f>
        <v/>
      </c>
      <c r="G2265" s="137">
        <f>COUNTIFS(Severity,$B2265,AssignedDate,"&gt;=01/01/2017 12:00:00 AM",AssignedDate,"&lt;="&amp;$F$1)</f>
        <v/>
      </c>
      <c r="H2265" s="177" t="n"/>
      <c r="L2265" s="57" t="n">
        <v>0</v>
      </c>
      <c r="M2265" s="57" t="n"/>
    </row>
    <row r="2266" spans="1:13">
      <c r="A2266" s="137" t="n">
        <v>1</v>
      </c>
      <c r="B2266" s="100" t="s">
        <v>525</v>
      </c>
      <c r="C2266" s="137">
        <f>COUNTIFS(Severity,$B2266,AssignedDate,"&gt;="&amp;$C$1,AssignedDate,"&lt;="&amp;$F$1)</f>
        <v/>
      </c>
      <c r="D2266" s="137">
        <f>COUNTIFS(Severity,$B2266,Status,"&lt;&gt;Suspend",Status,"&lt;&gt;Assigned",Status,"&lt;&gt;Open",Status,"&lt;&gt;Hold",ResolvedDate,"&gt;="&amp;$C$1,ResolvedDate,"&lt;="&amp;$F$1)</f>
        <v/>
      </c>
      <c r="E2266" s="137">
        <f>COUNTIFS(Severity,$B2266,SLA_Breach,"&lt;&gt;Yes",Status,"&lt;&gt;Suspend",Status,"&lt;&gt;Assigned",Status,"&lt;&gt;Open",Status,"&lt;&gt;Hold&gt;",ResolvedDate,"&gt;="&amp;$C$1,ResolvedDate,"&lt;="&amp;$F$1)</f>
        <v/>
      </c>
      <c r="F2266" s="137">
        <f>COUNTIFS(Severity,$B2266,SLA_Breach,"Yes",Status,"&lt;&gt;Suspend",Status,"&lt;&gt;Assigned",Status,"&lt;&gt;Open",Status,"&lt;&gt;Hold&gt;",ResolvedDate,"&gt;="&amp;$C$1,ResolvedDate,"&lt;="&amp;$F$1)</f>
        <v/>
      </c>
      <c r="G2266" s="137">
        <f>COUNTIFS(Severity,$B2266,AssignedDate,"&gt;=01/01/2017 12:00:00 AM",AssignedDate,"&lt;="&amp;$F$1)</f>
        <v/>
      </c>
      <c r="H2266" s="177" t="n"/>
      <c r="L2266" s="57" t="n">
        <v>0</v>
      </c>
      <c r="M2266" s="57" t="n"/>
    </row>
    <row r="2267" spans="1:13">
      <c r="A2267" s="137" t="n">
        <v>1</v>
      </c>
      <c r="B2267" s="100" t="s">
        <v>525</v>
      </c>
      <c r="C2267" s="137">
        <f>COUNTIFS(Severity,$B2267,AssignedDate,"&gt;="&amp;$C$1,AssignedDate,"&lt;="&amp;$F$1)</f>
        <v/>
      </c>
      <c r="D2267" s="137">
        <f>COUNTIFS(Severity,$B2267,Status,"&lt;&gt;Suspend",Status,"&lt;&gt;Assigned",Status,"&lt;&gt;Open",Status,"&lt;&gt;Hold",ResolvedDate,"&gt;="&amp;$C$1,ResolvedDate,"&lt;="&amp;$F$1)</f>
        <v/>
      </c>
      <c r="E2267" s="137">
        <f>COUNTIFS(Severity,$B2267,SLA_Breach,"&lt;&gt;Yes",Status,"&lt;&gt;Suspend",Status,"&lt;&gt;Assigned",Status,"&lt;&gt;Open",Status,"&lt;&gt;Hold&gt;",ResolvedDate,"&gt;="&amp;$C$1,ResolvedDate,"&lt;="&amp;$F$1)</f>
        <v/>
      </c>
      <c r="F2267" s="137">
        <f>COUNTIFS(Severity,$B2267,SLA_Breach,"Yes",Status,"&lt;&gt;Suspend",Status,"&lt;&gt;Assigned",Status,"&lt;&gt;Open",Status,"&lt;&gt;Hold&gt;",ResolvedDate,"&gt;="&amp;$C$1,ResolvedDate,"&lt;="&amp;$F$1)</f>
        <v/>
      </c>
      <c r="G2267" s="137">
        <f>COUNTIFS(Severity,$B2267,AssignedDate,"&gt;=01/01/2017 12:00:00 AM",AssignedDate,"&lt;="&amp;$F$1)</f>
        <v/>
      </c>
      <c r="H2267" s="177" t="n"/>
      <c r="L2267" s="57" t="n">
        <v>0</v>
      </c>
      <c r="M2267" s="57" t="n"/>
    </row>
    <row r="2268" spans="1:13">
      <c r="A2268" s="137" t="n">
        <v>1</v>
      </c>
      <c r="B2268" s="100" t="s">
        <v>525</v>
      </c>
      <c r="C2268" s="137">
        <f>COUNTIFS(Severity,$B2268,AssignedDate,"&gt;="&amp;$C$1,AssignedDate,"&lt;="&amp;$F$1)</f>
        <v/>
      </c>
      <c r="D2268" s="137">
        <f>COUNTIFS(Severity,$B2268,Status,"&lt;&gt;Suspend",Status,"&lt;&gt;Assigned",Status,"&lt;&gt;Open",Status,"&lt;&gt;Hold",ResolvedDate,"&gt;="&amp;$C$1,ResolvedDate,"&lt;="&amp;$F$1)</f>
        <v/>
      </c>
      <c r="E2268" s="137">
        <f>COUNTIFS(Severity,$B2268,SLA_Breach,"&lt;&gt;Yes",Status,"&lt;&gt;Suspend",Status,"&lt;&gt;Assigned",Status,"&lt;&gt;Open",Status,"&lt;&gt;Hold&gt;",ResolvedDate,"&gt;="&amp;$C$1,ResolvedDate,"&lt;="&amp;$F$1)</f>
        <v/>
      </c>
      <c r="F2268" s="137">
        <f>COUNTIFS(Severity,$B2268,SLA_Breach,"Yes",Status,"&lt;&gt;Suspend",Status,"&lt;&gt;Assigned",Status,"&lt;&gt;Open",Status,"&lt;&gt;Hold&gt;",ResolvedDate,"&gt;="&amp;$C$1,ResolvedDate,"&lt;="&amp;$F$1)</f>
        <v/>
      </c>
      <c r="G2268" s="137">
        <f>COUNTIFS(Severity,$B2268,AssignedDate,"&gt;=01/01/2017 12:00:00 AM",AssignedDate,"&lt;="&amp;$F$1)</f>
        <v/>
      </c>
      <c r="H2268" s="177" t="n"/>
      <c r="L2268" s="57" t="n">
        <v>0</v>
      </c>
      <c r="M2268" s="57" t="n"/>
    </row>
    <row r="2269" spans="1:13">
      <c r="A2269" s="137" t="n">
        <v>1</v>
      </c>
      <c r="B2269" s="100" t="s">
        <v>525</v>
      </c>
      <c r="C2269" s="137">
        <f>COUNTIFS(Severity,$B2269,AssignedDate,"&gt;="&amp;$C$1,AssignedDate,"&lt;="&amp;$F$1)</f>
        <v/>
      </c>
      <c r="D2269" s="137">
        <f>COUNTIFS(Severity,$B2269,Status,"&lt;&gt;Suspend",Status,"&lt;&gt;Assigned",Status,"&lt;&gt;Open",Status,"&lt;&gt;Hold",ResolvedDate,"&gt;="&amp;$C$1,ResolvedDate,"&lt;="&amp;$F$1)</f>
        <v/>
      </c>
      <c r="E2269" s="137">
        <f>COUNTIFS(Severity,$B2269,SLA_Breach,"&lt;&gt;Yes",Status,"&lt;&gt;Suspend",Status,"&lt;&gt;Assigned",Status,"&lt;&gt;Open",Status,"&lt;&gt;Hold&gt;",ResolvedDate,"&gt;="&amp;$C$1,ResolvedDate,"&lt;="&amp;$F$1)</f>
        <v/>
      </c>
      <c r="F2269" s="137">
        <f>COUNTIFS(Severity,$B2269,SLA_Breach,"Yes",Status,"&lt;&gt;Suspend",Status,"&lt;&gt;Assigned",Status,"&lt;&gt;Open",Status,"&lt;&gt;Hold&gt;",ResolvedDate,"&gt;="&amp;$C$1,ResolvedDate,"&lt;="&amp;$F$1)</f>
        <v/>
      </c>
      <c r="G2269" s="137">
        <f>COUNTIFS(Severity,$B2269,AssignedDate,"&gt;=01/01/2017 12:00:00 AM",AssignedDate,"&lt;="&amp;$F$1)</f>
        <v/>
      </c>
      <c r="H2269" s="177" t="n"/>
      <c r="L2269" s="57" t="n">
        <v>0</v>
      </c>
      <c r="M2269" s="57" t="n"/>
    </row>
    <row r="2270" spans="1:13">
      <c r="A2270" s="137" t="n">
        <v>1</v>
      </c>
      <c r="B2270" s="100" t="s">
        <v>525</v>
      </c>
      <c r="C2270" s="137">
        <f>COUNTIFS(Severity,$B2270,AssignedDate,"&gt;="&amp;$C$1,AssignedDate,"&lt;="&amp;$F$1)</f>
        <v/>
      </c>
      <c r="D2270" s="137">
        <f>COUNTIFS(Severity,$B2270,Status,"&lt;&gt;Suspend",Status,"&lt;&gt;Assigned",Status,"&lt;&gt;Open",Status,"&lt;&gt;Hold",ResolvedDate,"&gt;="&amp;$C$1,ResolvedDate,"&lt;="&amp;$F$1)</f>
        <v/>
      </c>
      <c r="E2270" s="137">
        <f>COUNTIFS(Severity,$B2270,SLA_Breach,"&lt;&gt;Yes",Status,"&lt;&gt;Suspend",Status,"&lt;&gt;Assigned",Status,"&lt;&gt;Open",Status,"&lt;&gt;Hold&gt;",ResolvedDate,"&gt;="&amp;$C$1,ResolvedDate,"&lt;="&amp;$F$1)</f>
        <v/>
      </c>
      <c r="F2270" s="137">
        <f>COUNTIFS(Severity,$B2270,SLA_Breach,"Yes",Status,"&lt;&gt;Suspend",Status,"&lt;&gt;Assigned",Status,"&lt;&gt;Open",Status,"&lt;&gt;Hold&gt;",ResolvedDate,"&gt;="&amp;$C$1,ResolvedDate,"&lt;="&amp;$F$1)</f>
        <v/>
      </c>
      <c r="G2270" s="137">
        <f>COUNTIFS(Severity,$B2270,AssignedDate,"&gt;=01/01/2017 12:00:00 AM",AssignedDate,"&lt;="&amp;$F$1)</f>
        <v/>
      </c>
      <c r="H2270" s="177" t="n"/>
      <c r="L2270" s="57" t="n">
        <v>0</v>
      </c>
      <c r="M2270" s="57" t="n"/>
    </row>
    <row r="2271" spans="1:13">
      <c r="A2271" s="137" t="n">
        <v>1</v>
      </c>
      <c r="B2271" s="100" t="s">
        <v>525</v>
      </c>
      <c r="C2271" s="137">
        <f>COUNTIFS(Severity,$B2271,AssignedDate,"&gt;="&amp;$C$1,AssignedDate,"&lt;="&amp;$F$1)</f>
        <v/>
      </c>
      <c r="D2271" s="137">
        <f>COUNTIFS(Severity,$B2271,Status,"&lt;&gt;Suspend",Status,"&lt;&gt;Assigned",Status,"&lt;&gt;Open",Status,"&lt;&gt;Hold",ResolvedDate,"&gt;="&amp;$C$1,ResolvedDate,"&lt;="&amp;$F$1)</f>
        <v/>
      </c>
      <c r="E2271" s="137">
        <f>COUNTIFS(Severity,$B2271,SLA_Breach,"&lt;&gt;Yes",Status,"&lt;&gt;Suspend",Status,"&lt;&gt;Assigned",Status,"&lt;&gt;Open",Status,"&lt;&gt;Hold&gt;",ResolvedDate,"&gt;="&amp;$C$1,ResolvedDate,"&lt;="&amp;$F$1)</f>
        <v/>
      </c>
      <c r="F2271" s="137">
        <f>COUNTIFS(Severity,$B2271,SLA_Breach,"Yes",Status,"&lt;&gt;Suspend",Status,"&lt;&gt;Assigned",Status,"&lt;&gt;Open",Status,"&lt;&gt;Hold&gt;",ResolvedDate,"&gt;="&amp;$C$1,ResolvedDate,"&lt;="&amp;$F$1)</f>
        <v/>
      </c>
      <c r="G2271" s="137">
        <f>COUNTIFS(Severity,$B2271,AssignedDate,"&gt;=01/01/2017 12:00:00 AM",AssignedDate,"&lt;="&amp;$F$1)</f>
        <v/>
      </c>
      <c r="H2271" s="177" t="n"/>
      <c r="L2271" s="57" t="n">
        <v>0</v>
      </c>
      <c r="M2271" s="57" t="n"/>
    </row>
    <row r="2272" spans="1:13">
      <c r="A2272" s="137" t="n">
        <v>1</v>
      </c>
      <c r="B2272" s="100" t="s">
        <v>525</v>
      </c>
      <c r="C2272" s="137">
        <f>COUNTIFS(Severity,$B2272,AssignedDate,"&gt;="&amp;$C$1,AssignedDate,"&lt;="&amp;$F$1)</f>
        <v/>
      </c>
      <c r="D2272" s="137">
        <f>COUNTIFS(Severity,$B2272,Status,"&lt;&gt;Suspend",Status,"&lt;&gt;Assigned",Status,"&lt;&gt;Open",Status,"&lt;&gt;Hold",ResolvedDate,"&gt;="&amp;$C$1,ResolvedDate,"&lt;="&amp;$F$1)</f>
        <v/>
      </c>
      <c r="E2272" s="137">
        <f>COUNTIFS(Severity,$B2272,SLA_Breach,"&lt;&gt;Yes",Status,"&lt;&gt;Suspend",Status,"&lt;&gt;Assigned",Status,"&lt;&gt;Open",Status,"&lt;&gt;Hold&gt;",ResolvedDate,"&gt;="&amp;$C$1,ResolvedDate,"&lt;="&amp;$F$1)</f>
        <v/>
      </c>
      <c r="F2272" s="137">
        <f>COUNTIFS(Severity,$B2272,SLA_Breach,"Yes",Status,"&lt;&gt;Suspend",Status,"&lt;&gt;Assigned",Status,"&lt;&gt;Open",Status,"&lt;&gt;Hold&gt;",ResolvedDate,"&gt;="&amp;$C$1,ResolvedDate,"&lt;="&amp;$F$1)</f>
        <v/>
      </c>
      <c r="G2272" s="137">
        <f>COUNTIFS(Severity,$B2272,AssignedDate,"&gt;=01/01/2017 12:00:00 AM",AssignedDate,"&lt;="&amp;$F$1)</f>
        <v/>
      </c>
      <c r="H2272" s="177" t="n"/>
      <c r="L2272" s="57" t="n">
        <v>0</v>
      </c>
      <c r="M2272" s="57" t="n"/>
    </row>
    <row r="2273" spans="1:13">
      <c r="A2273" s="137" t="n">
        <v>1</v>
      </c>
      <c r="B2273" s="100" t="s">
        <v>525</v>
      </c>
      <c r="C2273" s="137">
        <f>COUNTIFS(Severity,$B2273,AssignedDate,"&gt;="&amp;$C$1,AssignedDate,"&lt;="&amp;$F$1)</f>
        <v/>
      </c>
      <c r="D2273" s="137">
        <f>COUNTIFS(Severity,$B2273,Status,"&lt;&gt;Suspend",Status,"&lt;&gt;Assigned",Status,"&lt;&gt;Open",Status,"&lt;&gt;Hold",ResolvedDate,"&gt;="&amp;$C$1,ResolvedDate,"&lt;="&amp;$F$1)</f>
        <v/>
      </c>
      <c r="E2273" s="137">
        <f>COUNTIFS(Severity,$B2273,SLA_Breach,"&lt;&gt;Yes",Status,"&lt;&gt;Suspend",Status,"&lt;&gt;Assigned",Status,"&lt;&gt;Open",Status,"&lt;&gt;Hold&gt;",ResolvedDate,"&gt;="&amp;$C$1,ResolvedDate,"&lt;="&amp;$F$1)</f>
        <v/>
      </c>
      <c r="F2273" s="137">
        <f>COUNTIFS(Severity,$B2273,SLA_Breach,"Yes",Status,"&lt;&gt;Suspend",Status,"&lt;&gt;Assigned",Status,"&lt;&gt;Open",Status,"&lt;&gt;Hold&gt;",ResolvedDate,"&gt;="&amp;$C$1,ResolvedDate,"&lt;="&amp;$F$1)</f>
        <v/>
      </c>
      <c r="G2273" s="137">
        <f>COUNTIFS(Severity,$B2273,AssignedDate,"&gt;=01/01/2017 12:00:00 AM",AssignedDate,"&lt;="&amp;$F$1)</f>
        <v/>
      </c>
      <c r="H2273" s="177" t="n"/>
      <c r="L2273" s="57" t="n">
        <v>0</v>
      </c>
      <c r="M2273" s="57" t="n"/>
    </row>
    <row r="2274" spans="1:13">
      <c r="A2274" s="137" t="n">
        <v>1</v>
      </c>
      <c r="B2274" s="100" t="s">
        <v>525</v>
      </c>
      <c r="C2274" s="137">
        <f>COUNTIFS(Severity,$B2274,AssignedDate,"&gt;="&amp;$C$1,AssignedDate,"&lt;="&amp;$F$1)</f>
        <v/>
      </c>
      <c r="D2274" s="137">
        <f>COUNTIFS(Severity,$B2274,Status,"&lt;&gt;Suspend",Status,"&lt;&gt;Assigned",Status,"&lt;&gt;Open",Status,"&lt;&gt;Hold",ResolvedDate,"&gt;="&amp;$C$1,ResolvedDate,"&lt;="&amp;$F$1)</f>
        <v/>
      </c>
      <c r="E2274" s="137">
        <f>COUNTIFS(Severity,$B2274,SLA_Breach,"&lt;&gt;Yes",Status,"&lt;&gt;Suspend",Status,"&lt;&gt;Assigned",Status,"&lt;&gt;Open",Status,"&lt;&gt;Hold&gt;",ResolvedDate,"&gt;="&amp;$C$1,ResolvedDate,"&lt;="&amp;$F$1)</f>
        <v/>
      </c>
      <c r="F2274" s="137">
        <f>COUNTIFS(Severity,$B2274,SLA_Breach,"Yes",Status,"&lt;&gt;Suspend",Status,"&lt;&gt;Assigned",Status,"&lt;&gt;Open",Status,"&lt;&gt;Hold&gt;",ResolvedDate,"&gt;="&amp;$C$1,ResolvedDate,"&lt;="&amp;$F$1)</f>
        <v/>
      </c>
      <c r="G2274" s="137">
        <f>COUNTIFS(Severity,$B2274,AssignedDate,"&gt;=01/01/2017 12:00:00 AM",AssignedDate,"&lt;="&amp;$F$1)</f>
        <v/>
      </c>
      <c r="H2274" s="177" t="n"/>
      <c r="L2274" s="57" t="n">
        <v>0</v>
      </c>
      <c r="M2274" s="57" t="n"/>
    </row>
    <row r="2275" spans="1:13">
      <c r="A2275" s="137" t="n">
        <v>1</v>
      </c>
      <c r="B2275" s="100" t="s">
        <v>525</v>
      </c>
      <c r="C2275" s="137">
        <f>COUNTIFS(Severity,$B2275,AssignedDate,"&gt;="&amp;$C$1,AssignedDate,"&lt;="&amp;$F$1)</f>
        <v/>
      </c>
      <c r="D2275" s="137">
        <f>COUNTIFS(Severity,$B2275,Status,"&lt;&gt;Suspend",Status,"&lt;&gt;Assigned",Status,"&lt;&gt;Open",Status,"&lt;&gt;Hold",ResolvedDate,"&gt;="&amp;$C$1,ResolvedDate,"&lt;="&amp;$F$1)</f>
        <v/>
      </c>
      <c r="E2275" s="137">
        <f>COUNTIFS(Severity,$B2275,SLA_Breach,"&lt;&gt;Yes",Status,"&lt;&gt;Suspend",Status,"&lt;&gt;Assigned",Status,"&lt;&gt;Open",Status,"&lt;&gt;Hold&gt;",ResolvedDate,"&gt;="&amp;$C$1,ResolvedDate,"&lt;="&amp;$F$1)</f>
        <v/>
      </c>
      <c r="F2275" s="137">
        <f>COUNTIFS(Severity,$B2275,SLA_Breach,"Yes",Status,"&lt;&gt;Suspend",Status,"&lt;&gt;Assigned",Status,"&lt;&gt;Open",Status,"&lt;&gt;Hold&gt;",ResolvedDate,"&gt;="&amp;$C$1,ResolvedDate,"&lt;="&amp;$F$1)</f>
        <v/>
      </c>
      <c r="G2275" s="137">
        <f>COUNTIFS(Severity,$B2275,AssignedDate,"&gt;=01/01/2017 12:00:00 AM",AssignedDate,"&lt;="&amp;$F$1)</f>
        <v/>
      </c>
      <c r="H2275" s="177" t="n"/>
      <c r="L2275" s="57" t="n">
        <v>0</v>
      </c>
      <c r="M2275" s="57" t="n"/>
    </row>
    <row r="2276" spans="1:13">
      <c r="A2276" s="137" t="n">
        <v>1</v>
      </c>
      <c r="B2276" s="100" t="s">
        <v>525</v>
      </c>
      <c r="C2276" s="137">
        <f>COUNTIFS(Severity,$B2276,AssignedDate,"&gt;="&amp;$C$1,AssignedDate,"&lt;="&amp;$F$1)</f>
        <v/>
      </c>
      <c r="D2276" s="137">
        <f>COUNTIFS(Severity,$B2276,Status,"&lt;&gt;Suspend",Status,"&lt;&gt;Assigned",Status,"&lt;&gt;Open",Status,"&lt;&gt;Hold",ResolvedDate,"&gt;="&amp;$C$1,ResolvedDate,"&lt;="&amp;$F$1)</f>
        <v/>
      </c>
      <c r="E2276" s="137">
        <f>COUNTIFS(Severity,$B2276,SLA_Breach,"&lt;&gt;Yes",Status,"&lt;&gt;Suspend",Status,"&lt;&gt;Assigned",Status,"&lt;&gt;Open",Status,"&lt;&gt;Hold&gt;",ResolvedDate,"&gt;="&amp;$C$1,ResolvedDate,"&lt;="&amp;$F$1)</f>
        <v/>
      </c>
      <c r="F2276" s="137">
        <f>COUNTIFS(Severity,$B2276,SLA_Breach,"Yes",Status,"&lt;&gt;Suspend",Status,"&lt;&gt;Assigned",Status,"&lt;&gt;Open",Status,"&lt;&gt;Hold&gt;",ResolvedDate,"&gt;="&amp;$C$1,ResolvedDate,"&lt;="&amp;$F$1)</f>
        <v/>
      </c>
      <c r="G2276" s="137">
        <f>COUNTIFS(Severity,$B2276,AssignedDate,"&gt;=01/01/2017 12:00:00 AM",AssignedDate,"&lt;="&amp;$F$1)</f>
        <v/>
      </c>
      <c r="H2276" s="177" t="n"/>
      <c r="L2276" s="57" t="n">
        <v>0</v>
      </c>
      <c r="M2276" s="57" t="n"/>
    </row>
    <row r="2277" spans="1:13">
      <c r="A2277" s="137" t="n">
        <v>1</v>
      </c>
      <c r="B2277" s="100" t="s">
        <v>525</v>
      </c>
      <c r="C2277" s="137">
        <f>COUNTIFS(Severity,$B2277,AssignedDate,"&gt;="&amp;$C$1,AssignedDate,"&lt;="&amp;$F$1)</f>
        <v/>
      </c>
      <c r="D2277" s="137">
        <f>COUNTIFS(Severity,$B2277,Status,"&lt;&gt;Suspend",Status,"&lt;&gt;Assigned",Status,"&lt;&gt;Open",Status,"&lt;&gt;Hold",ResolvedDate,"&gt;="&amp;$C$1,ResolvedDate,"&lt;="&amp;$F$1)</f>
        <v/>
      </c>
      <c r="E2277" s="137">
        <f>COUNTIFS(Severity,$B2277,SLA_Breach,"&lt;&gt;Yes",Status,"&lt;&gt;Suspend",Status,"&lt;&gt;Assigned",Status,"&lt;&gt;Open",Status,"&lt;&gt;Hold&gt;",ResolvedDate,"&gt;="&amp;$C$1,ResolvedDate,"&lt;="&amp;$F$1)</f>
        <v/>
      </c>
      <c r="F2277" s="137">
        <f>COUNTIFS(Severity,$B2277,SLA_Breach,"Yes",Status,"&lt;&gt;Suspend",Status,"&lt;&gt;Assigned",Status,"&lt;&gt;Open",Status,"&lt;&gt;Hold&gt;",ResolvedDate,"&gt;="&amp;$C$1,ResolvedDate,"&lt;="&amp;$F$1)</f>
        <v/>
      </c>
      <c r="G2277" s="137">
        <f>COUNTIFS(Severity,$B2277,AssignedDate,"&gt;=01/01/2017 12:00:00 AM",AssignedDate,"&lt;="&amp;$F$1)</f>
        <v/>
      </c>
      <c r="H2277" s="177" t="n"/>
      <c r="L2277" s="57" t="n">
        <v>0</v>
      </c>
      <c r="M2277" s="57" t="n"/>
    </row>
    <row r="2278" spans="1:13">
      <c r="A2278" s="137" t="n">
        <v>1</v>
      </c>
      <c r="B2278" s="100" t="s">
        <v>525</v>
      </c>
      <c r="C2278" s="137">
        <f>COUNTIFS(Severity,$B2278,AssignedDate,"&gt;="&amp;$C$1,AssignedDate,"&lt;="&amp;$F$1)</f>
        <v/>
      </c>
      <c r="D2278" s="137">
        <f>COUNTIFS(Severity,$B2278,Status,"&lt;&gt;Suspend",Status,"&lt;&gt;Assigned",Status,"&lt;&gt;Open",Status,"&lt;&gt;Hold",ResolvedDate,"&gt;="&amp;$C$1,ResolvedDate,"&lt;="&amp;$F$1)</f>
        <v/>
      </c>
      <c r="E2278" s="137">
        <f>COUNTIFS(Severity,$B2278,SLA_Breach,"&lt;&gt;Yes",Status,"&lt;&gt;Suspend",Status,"&lt;&gt;Assigned",Status,"&lt;&gt;Open",Status,"&lt;&gt;Hold&gt;",ResolvedDate,"&gt;="&amp;$C$1,ResolvedDate,"&lt;="&amp;$F$1)</f>
        <v/>
      </c>
      <c r="F2278" s="137">
        <f>COUNTIFS(Severity,$B2278,SLA_Breach,"Yes",Status,"&lt;&gt;Suspend",Status,"&lt;&gt;Assigned",Status,"&lt;&gt;Open",Status,"&lt;&gt;Hold&gt;",ResolvedDate,"&gt;="&amp;$C$1,ResolvedDate,"&lt;="&amp;$F$1)</f>
        <v/>
      </c>
      <c r="G2278" s="137">
        <f>COUNTIFS(Severity,$B2278,AssignedDate,"&gt;=01/01/2017 12:00:00 AM",AssignedDate,"&lt;="&amp;$F$1)</f>
        <v/>
      </c>
      <c r="H2278" s="177" t="n"/>
      <c r="L2278" s="57" t="n">
        <v>0</v>
      </c>
      <c r="M2278" s="57" t="n"/>
    </row>
    <row r="2279" spans="1:13">
      <c r="A2279" s="137" t="n">
        <v>1</v>
      </c>
      <c r="B2279" s="100" t="s">
        <v>525</v>
      </c>
      <c r="C2279" s="137">
        <f>COUNTIFS(Severity,$B2279,AssignedDate,"&gt;="&amp;$C$1,AssignedDate,"&lt;="&amp;$F$1)</f>
        <v/>
      </c>
      <c r="D2279" s="137">
        <f>COUNTIFS(Severity,$B2279,Status,"&lt;&gt;Suspend",Status,"&lt;&gt;Assigned",Status,"&lt;&gt;Open",Status,"&lt;&gt;Hold",ResolvedDate,"&gt;="&amp;$C$1,ResolvedDate,"&lt;="&amp;$F$1)</f>
        <v/>
      </c>
      <c r="E2279" s="137">
        <f>COUNTIFS(Severity,$B2279,SLA_Breach,"&lt;&gt;Yes",Status,"&lt;&gt;Suspend",Status,"&lt;&gt;Assigned",Status,"&lt;&gt;Open",Status,"&lt;&gt;Hold&gt;",ResolvedDate,"&gt;="&amp;$C$1,ResolvedDate,"&lt;="&amp;$F$1)</f>
        <v/>
      </c>
      <c r="F2279" s="137">
        <f>COUNTIFS(Severity,$B2279,SLA_Breach,"Yes",Status,"&lt;&gt;Suspend",Status,"&lt;&gt;Assigned",Status,"&lt;&gt;Open",Status,"&lt;&gt;Hold&gt;",ResolvedDate,"&gt;="&amp;$C$1,ResolvedDate,"&lt;="&amp;$F$1)</f>
        <v/>
      </c>
      <c r="G2279" s="137">
        <f>COUNTIFS(Severity,$B2279,AssignedDate,"&gt;=01/01/2017 12:00:00 AM",AssignedDate,"&lt;="&amp;$F$1)</f>
        <v/>
      </c>
      <c r="H2279" s="177" t="n"/>
      <c r="L2279" s="57" t="n">
        <v>0</v>
      </c>
      <c r="M2279" s="57" t="n"/>
    </row>
    <row r="2280" spans="1:13">
      <c r="A2280" s="137" t="n">
        <v>1</v>
      </c>
      <c r="B2280" s="100" t="s">
        <v>525</v>
      </c>
      <c r="C2280" s="137">
        <f>COUNTIFS(Severity,$B2280,AssignedDate,"&gt;="&amp;$C$1,AssignedDate,"&lt;="&amp;$F$1)</f>
        <v/>
      </c>
      <c r="D2280" s="137">
        <f>COUNTIFS(Severity,$B2280,Status,"&lt;&gt;Suspend",Status,"&lt;&gt;Assigned",Status,"&lt;&gt;Open",Status,"&lt;&gt;Hold",ResolvedDate,"&gt;="&amp;$C$1,ResolvedDate,"&lt;="&amp;$F$1)</f>
        <v/>
      </c>
      <c r="E2280" s="137">
        <f>COUNTIFS(Severity,$B2280,SLA_Breach,"&lt;&gt;Yes",Status,"&lt;&gt;Suspend",Status,"&lt;&gt;Assigned",Status,"&lt;&gt;Open",Status,"&lt;&gt;Hold&gt;",ResolvedDate,"&gt;="&amp;$C$1,ResolvedDate,"&lt;="&amp;$F$1)</f>
        <v/>
      </c>
      <c r="F2280" s="137">
        <f>COUNTIFS(Severity,$B2280,SLA_Breach,"Yes",Status,"&lt;&gt;Suspend",Status,"&lt;&gt;Assigned",Status,"&lt;&gt;Open",Status,"&lt;&gt;Hold&gt;",ResolvedDate,"&gt;="&amp;$C$1,ResolvedDate,"&lt;="&amp;$F$1)</f>
        <v/>
      </c>
      <c r="G2280" s="137">
        <f>COUNTIFS(Severity,$B2280,AssignedDate,"&gt;=01/01/2017 12:00:00 AM",AssignedDate,"&lt;="&amp;$F$1)</f>
        <v/>
      </c>
      <c r="H2280" s="177" t="n"/>
      <c r="L2280" s="57" t="n">
        <v>0</v>
      </c>
      <c r="M2280" s="57" t="n"/>
    </row>
    <row r="2281" spans="1:13">
      <c r="A2281" s="137" t="n">
        <v>1</v>
      </c>
      <c r="B2281" s="100" t="s">
        <v>525</v>
      </c>
      <c r="C2281" s="137">
        <f>COUNTIFS(Severity,$B2281,AssignedDate,"&gt;="&amp;$C$1,AssignedDate,"&lt;="&amp;$F$1)</f>
        <v/>
      </c>
      <c r="D2281" s="137">
        <f>COUNTIFS(Severity,$B2281,Status,"&lt;&gt;Suspend",Status,"&lt;&gt;Assigned",Status,"&lt;&gt;Open",Status,"&lt;&gt;Hold",ResolvedDate,"&gt;="&amp;$C$1,ResolvedDate,"&lt;="&amp;$F$1)</f>
        <v/>
      </c>
      <c r="E2281" s="137">
        <f>COUNTIFS(Severity,$B2281,SLA_Breach,"&lt;&gt;Yes",Status,"&lt;&gt;Suspend",Status,"&lt;&gt;Assigned",Status,"&lt;&gt;Open",Status,"&lt;&gt;Hold&gt;",ResolvedDate,"&gt;="&amp;$C$1,ResolvedDate,"&lt;="&amp;$F$1)</f>
        <v/>
      </c>
      <c r="F2281" s="137">
        <f>COUNTIFS(Severity,$B2281,SLA_Breach,"Yes",Status,"&lt;&gt;Suspend",Status,"&lt;&gt;Assigned",Status,"&lt;&gt;Open",Status,"&lt;&gt;Hold&gt;",ResolvedDate,"&gt;="&amp;$C$1,ResolvedDate,"&lt;="&amp;$F$1)</f>
        <v/>
      </c>
      <c r="G2281" s="137">
        <f>COUNTIFS(Severity,$B2281,AssignedDate,"&gt;=01/01/2017 12:00:00 AM",AssignedDate,"&lt;="&amp;$F$1)</f>
        <v/>
      </c>
      <c r="H2281" s="177" t="n"/>
      <c r="L2281" s="57" t="n">
        <v>0</v>
      </c>
      <c r="M2281" s="57" t="n"/>
    </row>
    <row r="2282" spans="1:13">
      <c r="A2282" s="137" t="n">
        <v>1</v>
      </c>
      <c r="B2282" s="100" t="s">
        <v>525</v>
      </c>
      <c r="C2282" s="137">
        <f>COUNTIFS(Severity,$B2282,AssignedDate,"&gt;="&amp;$C$1,AssignedDate,"&lt;="&amp;$F$1)</f>
        <v/>
      </c>
      <c r="D2282" s="137">
        <f>COUNTIFS(Severity,$B2282,Status,"&lt;&gt;Suspend",Status,"&lt;&gt;Assigned",Status,"&lt;&gt;Open",Status,"&lt;&gt;Hold",ResolvedDate,"&gt;="&amp;$C$1,ResolvedDate,"&lt;="&amp;$F$1)</f>
        <v/>
      </c>
      <c r="E2282" s="137">
        <f>COUNTIFS(Severity,$B2282,SLA_Breach,"&lt;&gt;Yes",Status,"&lt;&gt;Suspend",Status,"&lt;&gt;Assigned",Status,"&lt;&gt;Open",Status,"&lt;&gt;Hold&gt;",ResolvedDate,"&gt;="&amp;$C$1,ResolvedDate,"&lt;="&amp;$F$1)</f>
        <v/>
      </c>
      <c r="F2282" s="137">
        <f>COUNTIFS(Severity,$B2282,SLA_Breach,"Yes",Status,"&lt;&gt;Suspend",Status,"&lt;&gt;Assigned",Status,"&lt;&gt;Open",Status,"&lt;&gt;Hold&gt;",ResolvedDate,"&gt;="&amp;$C$1,ResolvedDate,"&lt;="&amp;$F$1)</f>
        <v/>
      </c>
      <c r="G2282" s="137">
        <f>COUNTIFS(Severity,$B2282,AssignedDate,"&gt;=01/01/2017 12:00:00 AM",AssignedDate,"&lt;="&amp;$F$1)</f>
        <v/>
      </c>
      <c r="H2282" s="177" t="n"/>
      <c r="L2282" s="57" t="n">
        <v>0</v>
      </c>
      <c r="M2282" s="57" t="n"/>
    </row>
    <row r="2283" spans="1:13">
      <c r="A2283" s="137" t="n">
        <v>1</v>
      </c>
      <c r="B2283" s="100" t="s">
        <v>525</v>
      </c>
      <c r="C2283" s="137">
        <f>COUNTIFS(Severity,$B2283,AssignedDate,"&gt;="&amp;$C$1,AssignedDate,"&lt;="&amp;$F$1)</f>
        <v/>
      </c>
      <c r="D2283" s="137">
        <f>COUNTIFS(Severity,$B2283,Status,"&lt;&gt;Suspend",Status,"&lt;&gt;Assigned",Status,"&lt;&gt;Open",Status,"&lt;&gt;Hold",ResolvedDate,"&gt;="&amp;$C$1,ResolvedDate,"&lt;="&amp;$F$1)</f>
        <v/>
      </c>
      <c r="E2283" s="137">
        <f>COUNTIFS(Severity,$B2283,SLA_Breach,"&lt;&gt;Yes",Status,"&lt;&gt;Suspend",Status,"&lt;&gt;Assigned",Status,"&lt;&gt;Open",Status,"&lt;&gt;Hold&gt;",ResolvedDate,"&gt;="&amp;$C$1,ResolvedDate,"&lt;="&amp;$F$1)</f>
        <v/>
      </c>
      <c r="F2283" s="137">
        <f>COUNTIFS(Severity,$B2283,SLA_Breach,"Yes",Status,"&lt;&gt;Suspend",Status,"&lt;&gt;Assigned",Status,"&lt;&gt;Open",Status,"&lt;&gt;Hold&gt;",ResolvedDate,"&gt;="&amp;$C$1,ResolvedDate,"&lt;="&amp;$F$1)</f>
        <v/>
      </c>
      <c r="G2283" s="137">
        <f>COUNTIFS(Severity,$B2283,AssignedDate,"&gt;=01/01/2017 12:00:00 AM",AssignedDate,"&lt;="&amp;$F$1)</f>
        <v/>
      </c>
      <c r="H2283" s="177" t="n"/>
      <c r="L2283" s="57" t="n">
        <v>0</v>
      </c>
      <c r="M2283" s="57" t="n"/>
    </row>
    <row r="2284" spans="1:13">
      <c r="A2284" s="137" t="n">
        <v>1</v>
      </c>
      <c r="B2284" s="100" t="s">
        <v>525</v>
      </c>
      <c r="C2284" s="137">
        <f>COUNTIFS(Severity,$B2284,AssignedDate,"&gt;="&amp;$C$1,AssignedDate,"&lt;="&amp;$F$1)</f>
        <v/>
      </c>
      <c r="D2284" s="137">
        <f>COUNTIFS(Severity,$B2284,Status,"&lt;&gt;Suspend",Status,"&lt;&gt;Assigned",Status,"&lt;&gt;Open",Status,"&lt;&gt;Hold",ResolvedDate,"&gt;="&amp;$C$1,ResolvedDate,"&lt;="&amp;$F$1)</f>
        <v/>
      </c>
      <c r="E2284" s="137">
        <f>COUNTIFS(Severity,$B2284,SLA_Breach,"&lt;&gt;Yes",Status,"&lt;&gt;Suspend",Status,"&lt;&gt;Assigned",Status,"&lt;&gt;Open",Status,"&lt;&gt;Hold&gt;",ResolvedDate,"&gt;="&amp;$C$1,ResolvedDate,"&lt;="&amp;$F$1)</f>
        <v/>
      </c>
      <c r="F2284" s="137">
        <f>COUNTIFS(Severity,$B2284,SLA_Breach,"Yes",Status,"&lt;&gt;Suspend",Status,"&lt;&gt;Assigned",Status,"&lt;&gt;Open",Status,"&lt;&gt;Hold&gt;",ResolvedDate,"&gt;="&amp;$C$1,ResolvedDate,"&lt;="&amp;$F$1)</f>
        <v/>
      </c>
      <c r="G2284" s="137">
        <f>COUNTIFS(Severity,$B2284,AssignedDate,"&gt;=01/01/2017 12:00:00 AM",AssignedDate,"&lt;="&amp;$F$1)</f>
        <v/>
      </c>
      <c r="H2284" s="177" t="n"/>
      <c r="L2284" s="57" t="n">
        <v>0</v>
      </c>
      <c r="M2284" s="57" t="n"/>
    </row>
    <row r="2285" spans="1:13">
      <c r="A2285" s="137" t="n">
        <v>1</v>
      </c>
      <c r="B2285" s="100" t="s">
        <v>525</v>
      </c>
      <c r="C2285" s="137">
        <f>COUNTIFS(Severity,$B2285,AssignedDate,"&gt;="&amp;$C$1,AssignedDate,"&lt;="&amp;$F$1)</f>
        <v/>
      </c>
      <c r="D2285" s="137">
        <f>COUNTIFS(Severity,$B2285,Status,"&lt;&gt;Suspend",Status,"&lt;&gt;Assigned",Status,"&lt;&gt;Open",Status,"&lt;&gt;Hold",ResolvedDate,"&gt;="&amp;$C$1,ResolvedDate,"&lt;="&amp;$F$1)</f>
        <v/>
      </c>
      <c r="E2285" s="137">
        <f>COUNTIFS(Severity,$B2285,SLA_Breach,"&lt;&gt;Yes",Status,"&lt;&gt;Suspend",Status,"&lt;&gt;Assigned",Status,"&lt;&gt;Open",Status,"&lt;&gt;Hold&gt;",ResolvedDate,"&gt;="&amp;$C$1,ResolvedDate,"&lt;="&amp;$F$1)</f>
        <v/>
      </c>
      <c r="F2285" s="137">
        <f>COUNTIFS(Severity,$B2285,SLA_Breach,"Yes",Status,"&lt;&gt;Suspend",Status,"&lt;&gt;Assigned",Status,"&lt;&gt;Open",Status,"&lt;&gt;Hold&gt;",ResolvedDate,"&gt;="&amp;$C$1,ResolvedDate,"&lt;="&amp;$F$1)</f>
        <v/>
      </c>
      <c r="G2285" s="137">
        <f>COUNTIFS(Severity,$B2285,AssignedDate,"&gt;=01/01/2017 12:00:00 AM",AssignedDate,"&lt;="&amp;$F$1)</f>
        <v/>
      </c>
      <c r="H2285" s="177" t="n"/>
      <c r="L2285" s="57" t="n">
        <v>0</v>
      </c>
      <c r="M2285" s="57" t="n"/>
    </row>
    <row r="2286" spans="1:13">
      <c r="A2286" s="137" t="n">
        <v>1</v>
      </c>
      <c r="B2286" s="100" t="s">
        <v>525</v>
      </c>
      <c r="C2286" s="137">
        <f>COUNTIFS(Severity,$B2286,AssignedDate,"&gt;="&amp;$C$1,AssignedDate,"&lt;="&amp;$F$1)</f>
        <v/>
      </c>
      <c r="D2286" s="137">
        <f>COUNTIFS(Severity,$B2286,Status,"&lt;&gt;Suspend",Status,"&lt;&gt;Assigned",Status,"&lt;&gt;Open",Status,"&lt;&gt;Hold",ResolvedDate,"&gt;="&amp;$C$1,ResolvedDate,"&lt;="&amp;$F$1)</f>
        <v/>
      </c>
      <c r="E2286" s="137">
        <f>COUNTIFS(Severity,$B2286,SLA_Breach,"&lt;&gt;Yes",Status,"&lt;&gt;Suspend",Status,"&lt;&gt;Assigned",Status,"&lt;&gt;Open",Status,"&lt;&gt;Hold&gt;",ResolvedDate,"&gt;="&amp;$C$1,ResolvedDate,"&lt;="&amp;$F$1)</f>
        <v/>
      </c>
      <c r="F2286" s="137">
        <f>COUNTIFS(Severity,$B2286,SLA_Breach,"Yes",Status,"&lt;&gt;Suspend",Status,"&lt;&gt;Assigned",Status,"&lt;&gt;Open",Status,"&lt;&gt;Hold&gt;",ResolvedDate,"&gt;="&amp;$C$1,ResolvedDate,"&lt;="&amp;$F$1)</f>
        <v/>
      </c>
      <c r="G2286" s="137">
        <f>COUNTIFS(Severity,$B2286,AssignedDate,"&gt;=01/01/2017 12:00:00 AM",AssignedDate,"&lt;="&amp;$F$1)</f>
        <v/>
      </c>
      <c r="H2286" s="177" t="n"/>
      <c r="L2286" s="57" t="n">
        <v>0</v>
      </c>
      <c r="M2286" s="57" t="n"/>
    </row>
    <row r="2287" spans="1:13">
      <c r="A2287" s="137" t="n">
        <v>1</v>
      </c>
      <c r="B2287" s="100" t="s">
        <v>525</v>
      </c>
      <c r="C2287" s="137">
        <f>COUNTIFS(Severity,$B2287,AssignedDate,"&gt;="&amp;$C$1,AssignedDate,"&lt;="&amp;$F$1)</f>
        <v/>
      </c>
      <c r="D2287" s="137">
        <f>COUNTIFS(Severity,$B2287,Status,"&lt;&gt;Suspend",Status,"&lt;&gt;Assigned",Status,"&lt;&gt;Open",Status,"&lt;&gt;Hold",ResolvedDate,"&gt;="&amp;$C$1,ResolvedDate,"&lt;="&amp;$F$1)</f>
        <v/>
      </c>
      <c r="E2287" s="137">
        <f>COUNTIFS(Severity,$B2287,SLA_Breach,"&lt;&gt;Yes",Status,"&lt;&gt;Suspend",Status,"&lt;&gt;Assigned",Status,"&lt;&gt;Open",Status,"&lt;&gt;Hold&gt;",ResolvedDate,"&gt;="&amp;$C$1,ResolvedDate,"&lt;="&amp;$F$1)</f>
        <v/>
      </c>
      <c r="F2287" s="137">
        <f>COUNTIFS(Severity,$B2287,SLA_Breach,"Yes",Status,"&lt;&gt;Suspend",Status,"&lt;&gt;Assigned",Status,"&lt;&gt;Open",Status,"&lt;&gt;Hold&gt;",ResolvedDate,"&gt;="&amp;$C$1,ResolvedDate,"&lt;="&amp;$F$1)</f>
        <v/>
      </c>
      <c r="G2287" s="137">
        <f>COUNTIFS(Severity,$B2287,AssignedDate,"&gt;=01/01/2017 12:00:00 AM",AssignedDate,"&lt;="&amp;$F$1)</f>
        <v/>
      </c>
      <c r="H2287" s="177" t="n"/>
      <c r="L2287" s="57" t="n">
        <v>0</v>
      </c>
      <c r="M2287" s="57" t="n"/>
    </row>
    <row r="2288" spans="1:13">
      <c r="A2288" s="137" t="n">
        <v>1</v>
      </c>
      <c r="B2288" s="100" t="s">
        <v>525</v>
      </c>
      <c r="C2288" s="137">
        <f>COUNTIFS(Severity,$B2288,AssignedDate,"&gt;="&amp;$C$1,AssignedDate,"&lt;="&amp;$F$1)</f>
        <v/>
      </c>
      <c r="D2288" s="137">
        <f>COUNTIFS(Severity,$B2288,Status,"&lt;&gt;Suspend",Status,"&lt;&gt;Assigned",Status,"&lt;&gt;Open",Status,"&lt;&gt;Hold",ResolvedDate,"&gt;="&amp;$C$1,ResolvedDate,"&lt;="&amp;$F$1)</f>
        <v/>
      </c>
      <c r="E2288" s="137">
        <f>COUNTIFS(Severity,$B2288,SLA_Breach,"&lt;&gt;Yes",Status,"&lt;&gt;Suspend",Status,"&lt;&gt;Assigned",Status,"&lt;&gt;Open",Status,"&lt;&gt;Hold&gt;",ResolvedDate,"&gt;="&amp;$C$1,ResolvedDate,"&lt;="&amp;$F$1)</f>
        <v/>
      </c>
      <c r="F2288" s="137">
        <f>COUNTIFS(Severity,$B2288,SLA_Breach,"Yes",Status,"&lt;&gt;Suspend",Status,"&lt;&gt;Assigned",Status,"&lt;&gt;Open",Status,"&lt;&gt;Hold&gt;",ResolvedDate,"&gt;="&amp;$C$1,ResolvedDate,"&lt;="&amp;$F$1)</f>
        <v/>
      </c>
      <c r="G2288" s="137">
        <f>COUNTIFS(Severity,$B2288,AssignedDate,"&gt;=01/01/2017 12:00:00 AM",AssignedDate,"&lt;="&amp;$F$1)</f>
        <v/>
      </c>
      <c r="H2288" s="177" t="n"/>
      <c r="L2288" s="57" t="n">
        <v>0</v>
      </c>
      <c r="M2288" s="57" t="n"/>
    </row>
    <row r="2289" spans="1:13">
      <c r="A2289" s="137" t="n">
        <v>1</v>
      </c>
      <c r="B2289" s="100" t="s">
        <v>525</v>
      </c>
      <c r="C2289" s="137">
        <f>COUNTIFS(Severity,$B2289,AssignedDate,"&gt;="&amp;$C$1,AssignedDate,"&lt;="&amp;$F$1)</f>
        <v/>
      </c>
      <c r="D2289" s="137">
        <f>COUNTIFS(Severity,$B2289,Status,"&lt;&gt;Suspend",Status,"&lt;&gt;Assigned",Status,"&lt;&gt;Open",Status,"&lt;&gt;Hold",ResolvedDate,"&gt;="&amp;$C$1,ResolvedDate,"&lt;="&amp;$F$1)</f>
        <v/>
      </c>
      <c r="E2289" s="137">
        <f>COUNTIFS(Severity,$B2289,SLA_Breach,"&lt;&gt;Yes",Status,"&lt;&gt;Suspend",Status,"&lt;&gt;Assigned",Status,"&lt;&gt;Open",Status,"&lt;&gt;Hold&gt;",ResolvedDate,"&gt;="&amp;$C$1,ResolvedDate,"&lt;="&amp;$F$1)</f>
        <v/>
      </c>
      <c r="F2289" s="137">
        <f>COUNTIFS(Severity,$B2289,SLA_Breach,"Yes",Status,"&lt;&gt;Suspend",Status,"&lt;&gt;Assigned",Status,"&lt;&gt;Open",Status,"&lt;&gt;Hold&gt;",ResolvedDate,"&gt;="&amp;$C$1,ResolvedDate,"&lt;="&amp;$F$1)</f>
        <v/>
      </c>
      <c r="G2289" s="137">
        <f>COUNTIFS(Severity,$B2289,AssignedDate,"&gt;=01/01/2017 12:00:00 AM",AssignedDate,"&lt;="&amp;$F$1)</f>
        <v/>
      </c>
      <c r="H2289" s="177" t="n"/>
      <c r="L2289" s="57" t="n">
        <v>0</v>
      </c>
      <c r="M2289" s="57" t="n"/>
    </row>
    <row r="2290" spans="1:13">
      <c r="A2290" s="137" t="n">
        <v>1</v>
      </c>
      <c r="B2290" s="100" t="s">
        <v>525</v>
      </c>
      <c r="C2290" s="137">
        <f>COUNTIFS(Severity,$B2290,AssignedDate,"&gt;="&amp;$C$1,AssignedDate,"&lt;="&amp;$F$1)</f>
        <v/>
      </c>
      <c r="D2290" s="137">
        <f>COUNTIFS(Severity,$B2290,Status,"&lt;&gt;Suspend",Status,"&lt;&gt;Assigned",Status,"&lt;&gt;Open",Status,"&lt;&gt;Hold",ResolvedDate,"&gt;="&amp;$C$1,ResolvedDate,"&lt;="&amp;$F$1)</f>
        <v/>
      </c>
      <c r="E2290" s="137">
        <f>COUNTIFS(Severity,$B2290,SLA_Breach,"&lt;&gt;Yes",Status,"&lt;&gt;Suspend",Status,"&lt;&gt;Assigned",Status,"&lt;&gt;Open",Status,"&lt;&gt;Hold&gt;",ResolvedDate,"&gt;="&amp;$C$1,ResolvedDate,"&lt;="&amp;$F$1)</f>
        <v/>
      </c>
      <c r="F2290" s="137">
        <f>COUNTIFS(Severity,$B2290,SLA_Breach,"Yes",Status,"&lt;&gt;Suspend",Status,"&lt;&gt;Assigned",Status,"&lt;&gt;Open",Status,"&lt;&gt;Hold&gt;",ResolvedDate,"&gt;="&amp;$C$1,ResolvedDate,"&lt;="&amp;$F$1)</f>
        <v/>
      </c>
      <c r="G2290" s="137">
        <f>COUNTIFS(Severity,$B2290,AssignedDate,"&gt;=01/01/2017 12:00:00 AM",AssignedDate,"&lt;="&amp;$F$1)</f>
        <v/>
      </c>
      <c r="H2290" s="177" t="n"/>
      <c r="L2290" s="57" t="n">
        <v>0</v>
      </c>
      <c r="M2290" s="57" t="n"/>
    </row>
    <row r="2291" spans="1:13">
      <c r="A2291" s="137" t="n">
        <v>1</v>
      </c>
      <c r="B2291" s="100" t="s">
        <v>525</v>
      </c>
      <c r="C2291" s="137">
        <f>COUNTIFS(Severity,$B2291,AssignedDate,"&gt;="&amp;$C$1,AssignedDate,"&lt;="&amp;$F$1)</f>
        <v/>
      </c>
      <c r="D2291" s="137">
        <f>COUNTIFS(Severity,$B2291,Status,"&lt;&gt;Suspend",Status,"&lt;&gt;Assigned",Status,"&lt;&gt;Open",Status,"&lt;&gt;Hold",ResolvedDate,"&gt;="&amp;$C$1,ResolvedDate,"&lt;="&amp;$F$1)</f>
        <v/>
      </c>
      <c r="E2291" s="137">
        <f>COUNTIFS(Severity,$B2291,SLA_Breach,"&lt;&gt;Yes",Status,"&lt;&gt;Suspend",Status,"&lt;&gt;Assigned",Status,"&lt;&gt;Open",Status,"&lt;&gt;Hold&gt;",ResolvedDate,"&gt;="&amp;$C$1,ResolvedDate,"&lt;="&amp;$F$1)</f>
        <v/>
      </c>
      <c r="F2291" s="137">
        <f>COUNTIFS(Severity,$B2291,SLA_Breach,"Yes",Status,"&lt;&gt;Suspend",Status,"&lt;&gt;Assigned",Status,"&lt;&gt;Open",Status,"&lt;&gt;Hold&gt;",ResolvedDate,"&gt;="&amp;$C$1,ResolvedDate,"&lt;="&amp;$F$1)</f>
        <v/>
      </c>
      <c r="G2291" s="137">
        <f>COUNTIFS(Severity,$B2291,AssignedDate,"&gt;=01/01/2017 12:00:00 AM",AssignedDate,"&lt;="&amp;$F$1)</f>
        <v/>
      </c>
      <c r="H2291" s="177" t="n"/>
      <c r="L2291" s="57" t="n">
        <v>0</v>
      </c>
      <c r="M2291" s="57" t="n"/>
    </row>
    <row r="2292" spans="1:13">
      <c r="A2292" s="137" t="n">
        <v>1</v>
      </c>
      <c r="B2292" s="100" t="s">
        <v>525</v>
      </c>
      <c r="C2292" s="137">
        <f>COUNTIFS(Severity,$B2292,AssignedDate,"&gt;="&amp;$C$1,AssignedDate,"&lt;="&amp;$F$1)</f>
        <v/>
      </c>
      <c r="D2292" s="137">
        <f>COUNTIFS(Severity,$B2292,Status,"&lt;&gt;Suspend",Status,"&lt;&gt;Assigned",Status,"&lt;&gt;Open",Status,"&lt;&gt;Hold",ResolvedDate,"&gt;="&amp;$C$1,ResolvedDate,"&lt;="&amp;$F$1)</f>
        <v/>
      </c>
      <c r="E2292" s="137">
        <f>COUNTIFS(Severity,$B2292,SLA_Breach,"&lt;&gt;Yes",Status,"&lt;&gt;Suspend",Status,"&lt;&gt;Assigned",Status,"&lt;&gt;Open",Status,"&lt;&gt;Hold&gt;",ResolvedDate,"&gt;="&amp;$C$1,ResolvedDate,"&lt;="&amp;$F$1)</f>
        <v/>
      </c>
      <c r="F2292" s="137">
        <f>COUNTIFS(Severity,$B2292,SLA_Breach,"Yes",Status,"&lt;&gt;Suspend",Status,"&lt;&gt;Assigned",Status,"&lt;&gt;Open",Status,"&lt;&gt;Hold&gt;",ResolvedDate,"&gt;="&amp;$C$1,ResolvedDate,"&lt;="&amp;$F$1)</f>
        <v/>
      </c>
      <c r="G2292" s="137">
        <f>COUNTIFS(Severity,$B2292,AssignedDate,"&gt;=01/01/2017 12:00:00 AM",AssignedDate,"&lt;="&amp;$F$1)</f>
        <v/>
      </c>
      <c r="H2292" s="177" t="n"/>
      <c r="L2292" s="57" t="n">
        <v>0</v>
      </c>
      <c r="M2292" s="57" t="n"/>
    </row>
    <row r="2293" spans="1:13">
      <c r="A2293" s="137" t="n">
        <v>1</v>
      </c>
      <c r="B2293" s="100" t="s">
        <v>525</v>
      </c>
      <c r="C2293" s="137">
        <f>COUNTIFS(Severity,$B2293,AssignedDate,"&gt;="&amp;$C$1,AssignedDate,"&lt;="&amp;$F$1)</f>
        <v/>
      </c>
      <c r="D2293" s="137">
        <f>COUNTIFS(Severity,$B2293,Status,"&lt;&gt;Suspend",Status,"&lt;&gt;Assigned",Status,"&lt;&gt;Open",Status,"&lt;&gt;Hold",ResolvedDate,"&gt;="&amp;$C$1,ResolvedDate,"&lt;="&amp;$F$1)</f>
        <v/>
      </c>
      <c r="E2293" s="137">
        <f>COUNTIFS(Severity,$B2293,SLA_Breach,"&lt;&gt;Yes",Status,"&lt;&gt;Suspend",Status,"&lt;&gt;Assigned",Status,"&lt;&gt;Open",Status,"&lt;&gt;Hold&gt;",ResolvedDate,"&gt;="&amp;$C$1,ResolvedDate,"&lt;="&amp;$F$1)</f>
        <v/>
      </c>
      <c r="F2293" s="137">
        <f>COUNTIFS(Severity,$B2293,SLA_Breach,"Yes",Status,"&lt;&gt;Suspend",Status,"&lt;&gt;Assigned",Status,"&lt;&gt;Open",Status,"&lt;&gt;Hold&gt;",ResolvedDate,"&gt;="&amp;$C$1,ResolvedDate,"&lt;="&amp;$F$1)</f>
        <v/>
      </c>
      <c r="G2293" s="137">
        <f>COUNTIFS(Severity,$B2293,AssignedDate,"&gt;=01/01/2017 12:00:00 AM",AssignedDate,"&lt;="&amp;$F$1)</f>
        <v/>
      </c>
      <c r="H2293" s="177" t="n"/>
      <c r="L2293" s="57" t="n">
        <v>0</v>
      </c>
      <c r="M2293" s="57" t="n"/>
    </row>
    <row r="2294" spans="1:13">
      <c r="A2294" s="137" t="n">
        <v>1</v>
      </c>
      <c r="B2294" s="100" t="s">
        <v>525</v>
      </c>
      <c r="C2294" s="137">
        <f>COUNTIFS(Severity,$B2294,AssignedDate,"&gt;="&amp;$C$1,AssignedDate,"&lt;="&amp;$F$1)</f>
        <v/>
      </c>
      <c r="D2294" s="137">
        <f>COUNTIFS(Severity,$B2294,Status,"&lt;&gt;Suspend",Status,"&lt;&gt;Assigned",Status,"&lt;&gt;Open",Status,"&lt;&gt;Hold",ResolvedDate,"&gt;="&amp;$C$1,ResolvedDate,"&lt;="&amp;$F$1)</f>
        <v/>
      </c>
      <c r="E2294" s="137">
        <f>COUNTIFS(Severity,$B2294,SLA_Breach,"&lt;&gt;Yes",Status,"&lt;&gt;Suspend",Status,"&lt;&gt;Assigned",Status,"&lt;&gt;Open",Status,"&lt;&gt;Hold&gt;",ResolvedDate,"&gt;="&amp;$C$1,ResolvedDate,"&lt;="&amp;$F$1)</f>
        <v/>
      </c>
      <c r="F2294" s="137">
        <f>COUNTIFS(Severity,$B2294,SLA_Breach,"Yes",Status,"&lt;&gt;Suspend",Status,"&lt;&gt;Assigned",Status,"&lt;&gt;Open",Status,"&lt;&gt;Hold&gt;",ResolvedDate,"&gt;="&amp;$C$1,ResolvedDate,"&lt;="&amp;$F$1)</f>
        <v/>
      </c>
      <c r="G2294" s="137">
        <f>COUNTIFS(Severity,$B2294,AssignedDate,"&gt;=01/01/2017 12:00:00 AM",AssignedDate,"&lt;="&amp;$F$1)</f>
        <v/>
      </c>
      <c r="H2294" s="177" t="n"/>
      <c r="L2294" s="57" t="n">
        <v>0</v>
      </c>
      <c r="M2294" s="57" t="n"/>
    </row>
    <row r="2295" spans="1:13">
      <c r="A2295" s="137" t="n">
        <v>1</v>
      </c>
      <c r="B2295" s="100" t="s">
        <v>525</v>
      </c>
      <c r="C2295" s="137">
        <f>COUNTIFS(Severity,$B2295,AssignedDate,"&gt;="&amp;$C$1,AssignedDate,"&lt;="&amp;$F$1)</f>
        <v/>
      </c>
      <c r="D2295" s="137">
        <f>COUNTIFS(Severity,$B2295,Status,"&lt;&gt;Suspend",Status,"&lt;&gt;Assigned",Status,"&lt;&gt;Open",Status,"&lt;&gt;Hold",ResolvedDate,"&gt;="&amp;$C$1,ResolvedDate,"&lt;="&amp;$F$1)</f>
        <v/>
      </c>
      <c r="E2295" s="137">
        <f>COUNTIFS(Severity,$B2295,SLA_Breach,"&lt;&gt;Yes",Status,"&lt;&gt;Suspend",Status,"&lt;&gt;Assigned",Status,"&lt;&gt;Open",Status,"&lt;&gt;Hold&gt;",ResolvedDate,"&gt;="&amp;$C$1,ResolvedDate,"&lt;="&amp;$F$1)</f>
        <v/>
      </c>
      <c r="F2295" s="137">
        <f>COUNTIFS(Severity,$B2295,SLA_Breach,"Yes",Status,"&lt;&gt;Suspend",Status,"&lt;&gt;Assigned",Status,"&lt;&gt;Open",Status,"&lt;&gt;Hold&gt;",ResolvedDate,"&gt;="&amp;$C$1,ResolvedDate,"&lt;="&amp;$F$1)</f>
        <v/>
      </c>
      <c r="G2295" s="137">
        <f>COUNTIFS(Severity,$B2295,AssignedDate,"&gt;=01/01/2017 12:00:00 AM",AssignedDate,"&lt;="&amp;$F$1)</f>
        <v/>
      </c>
      <c r="H2295" s="177" t="n"/>
      <c r="L2295" s="57" t="n">
        <v>0</v>
      </c>
      <c r="M2295" s="57" t="n"/>
    </row>
    <row r="2296" spans="1:13">
      <c r="A2296" s="137" t="n">
        <v>1</v>
      </c>
      <c r="B2296" s="100" t="s">
        <v>525</v>
      </c>
      <c r="C2296" s="137">
        <f>COUNTIFS(Severity,$B2296,AssignedDate,"&gt;="&amp;$C$1,AssignedDate,"&lt;="&amp;$F$1)</f>
        <v/>
      </c>
      <c r="D2296" s="137">
        <f>COUNTIFS(Severity,$B2296,Status,"&lt;&gt;Suspend",Status,"&lt;&gt;Assigned",Status,"&lt;&gt;Open",Status,"&lt;&gt;Hold",ResolvedDate,"&gt;="&amp;$C$1,ResolvedDate,"&lt;="&amp;$F$1)</f>
        <v/>
      </c>
      <c r="E2296" s="137">
        <f>COUNTIFS(Severity,$B2296,SLA_Breach,"&lt;&gt;Yes",Status,"&lt;&gt;Suspend",Status,"&lt;&gt;Assigned",Status,"&lt;&gt;Open",Status,"&lt;&gt;Hold&gt;",ResolvedDate,"&gt;="&amp;$C$1,ResolvedDate,"&lt;="&amp;$F$1)</f>
        <v/>
      </c>
      <c r="F2296" s="137">
        <f>COUNTIFS(Severity,$B2296,SLA_Breach,"Yes",Status,"&lt;&gt;Suspend",Status,"&lt;&gt;Assigned",Status,"&lt;&gt;Open",Status,"&lt;&gt;Hold&gt;",ResolvedDate,"&gt;="&amp;$C$1,ResolvedDate,"&lt;="&amp;$F$1)</f>
        <v/>
      </c>
      <c r="G2296" s="137">
        <f>COUNTIFS(Severity,$B2296,AssignedDate,"&gt;=01/01/2017 12:00:00 AM",AssignedDate,"&lt;="&amp;$F$1)</f>
        <v/>
      </c>
      <c r="H2296" s="177" t="n"/>
      <c r="L2296" s="57" t="n">
        <v>0</v>
      </c>
      <c r="M2296" s="57" t="n"/>
    </row>
    <row r="2297" spans="1:13">
      <c r="A2297" s="137" t="n">
        <v>1</v>
      </c>
      <c r="B2297" s="100" t="s">
        <v>525</v>
      </c>
      <c r="C2297" s="137">
        <f>COUNTIFS(Severity,$B2297,AssignedDate,"&gt;="&amp;$C$1,AssignedDate,"&lt;="&amp;$F$1)</f>
        <v/>
      </c>
      <c r="D2297" s="137">
        <f>COUNTIFS(Severity,$B2297,Status,"&lt;&gt;Suspend",Status,"&lt;&gt;Assigned",Status,"&lt;&gt;Open",Status,"&lt;&gt;Hold",ResolvedDate,"&gt;="&amp;$C$1,ResolvedDate,"&lt;="&amp;$F$1)</f>
        <v/>
      </c>
      <c r="E2297" s="137">
        <f>COUNTIFS(Severity,$B2297,SLA_Breach,"&lt;&gt;Yes",Status,"&lt;&gt;Suspend",Status,"&lt;&gt;Assigned",Status,"&lt;&gt;Open",Status,"&lt;&gt;Hold&gt;",ResolvedDate,"&gt;="&amp;$C$1,ResolvedDate,"&lt;="&amp;$F$1)</f>
        <v/>
      </c>
      <c r="F2297" s="137">
        <f>COUNTIFS(Severity,$B2297,SLA_Breach,"Yes",Status,"&lt;&gt;Suspend",Status,"&lt;&gt;Assigned",Status,"&lt;&gt;Open",Status,"&lt;&gt;Hold&gt;",ResolvedDate,"&gt;="&amp;$C$1,ResolvedDate,"&lt;="&amp;$F$1)</f>
        <v/>
      </c>
      <c r="G2297" s="137">
        <f>COUNTIFS(Severity,$B2297,AssignedDate,"&gt;=01/01/2017 12:00:00 AM",AssignedDate,"&lt;="&amp;$F$1)</f>
        <v/>
      </c>
      <c r="H2297" s="177" t="n"/>
      <c r="L2297" s="57" t="n">
        <v>0</v>
      </c>
      <c r="M2297" s="57" t="n"/>
    </row>
    <row r="2298" spans="1:13">
      <c r="A2298" s="137" t="n">
        <v>1</v>
      </c>
      <c r="B2298" s="100" t="s">
        <v>525</v>
      </c>
      <c r="C2298" s="137">
        <f>COUNTIFS(Severity,$B2298,AssignedDate,"&gt;="&amp;$C$1,AssignedDate,"&lt;="&amp;$F$1)</f>
        <v/>
      </c>
      <c r="D2298" s="137">
        <f>COUNTIFS(Severity,$B2298,Status,"&lt;&gt;Suspend",Status,"&lt;&gt;Assigned",Status,"&lt;&gt;Open",Status,"&lt;&gt;Hold",ResolvedDate,"&gt;="&amp;$C$1,ResolvedDate,"&lt;="&amp;$F$1)</f>
        <v/>
      </c>
      <c r="E2298" s="137">
        <f>COUNTIFS(Severity,$B2298,SLA_Breach,"&lt;&gt;Yes",Status,"&lt;&gt;Suspend",Status,"&lt;&gt;Assigned",Status,"&lt;&gt;Open",Status,"&lt;&gt;Hold&gt;",ResolvedDate,"&gt;="&amp;$C$1,ResolvedDate,"&lt;="&amp;$F$1)</f>
        <v/>
      </c>
      <c r="F2298" s="137">
        <f>COUNTIFS(Severity,$B2298,SLA_Breach,"Yes",Status,"&lt;&gt;Suspend",Status,"&lt;&gt;Assigned",Status,"&lt;&gt;Open",Status,"&lt;&gt;Hold&gt;",ResolvedDate,"&gt;="&amp;$C$1,ResolvedDate,"&lt;="&amp;$F$1)</f>
        <v/>
      </c>
      <c r="G2298" s="137">
        <f>COUNTIFS(Severity,$B2298,AssignedDate,"&gt;=01/01/2017 12:00:00 AM",AssignedDate,"&lt;="&amp;$F$1)</f>
        <v/>
      </c>
      <c r="H2298" s="177" t="n"/>
      <c r="L2298" s="57" t="n">
        <v>0</v>
      </c>
      <c r="M2298" s="57" t="n"/>
    </row>
    <row r="2299" spans="1:13">
      <c r="A2299" s="137" t="n">
        <v>1</v>
      </c>
      <c r="B2299" s="100" t="s">
        <v>525</v>
      </c>
      <c r="C2299" s="137">
        <f>COUNTIFS(Severity,$B2299,AssignedDate,"&gt;="&amp;$C$1,AssignedDate,"&lt;="&amp;$F$1)</f>
        <v/>
      </c>
      <c r="D2299" s="137">
        <f>COUNTIFS(Severity,$B2299,Status,"&lt;&gt;Suspend",Status,"&lt;&gt;Assigned",Status,"&lt;&gt;Open",Status,"&lt;&gt;Hold",ResolvedDate,"&gt;="&amp;$C$1,ResolvedDate,"&lt;="&amp;$F$1)</f>
        <v/>
      </c>
      <c r="E2299" s="137">
        <f>COUNTIFS(Severity,$B2299,SLA_Breach,"&lt;&gt;Yes",Status,"&lt;&gt;Suspend",Status,"&lt;&gt;Assigned",Status,"&lt;&gt;Open",Status,"&lt;&gt;Hold&gt;",ResolvedDate,"&gt;="&amp;$C$1,ResolvedDate,"&lt;="&amp;$F$1)</f>
        <v/>
      </c>
      <c r="F2299" s="137">
        <f>COUNTIFS(Severity,$B2299,SLA_Breach,"Yes",Status,"&lt;&gt;Suspend",Status,"&lt;&gt;Assigned",Status,"&lt;&gt;Open",Status,"&lt;&gt;Hold&gt;",ResolvedDate,"&gt;="&amp;$C$1,ResolvedDate,"&lt;="&amp;$F$1)</f>
        <v/>
      </c>
      <c r="G2299" s="137">
        <f>COUNTIFS(Severity,$B2299,AssignedDate,"&gt;=01/01/2017 12:00:00 AM",AssignedDate,"&lt;="&amp;$F$1)</f>
        <v/>
      </c>
      <c r="H2299" s="177" t="n"/>
      <c r="L2299" s="57" t="n">
        <v>0</v>
      </c>
      <c r="M2299" s="57" t="n"/>
    </row>
    <row r="2300" spans="1:13">
      <c r="A2300" s="137" t="n">
        <v>1</v>
      </c>
      <c r="B2300" s="100" t="s">
        <v>525</v>
      </c>
      <c r="C2300" s="137">
        <f>COUNTIFS(Severity,$B2300,AssignedDate,"&gt;="&amp;$C$1,AssignedDate,"&lt;="&amp;$F$1)</f>
        <v/>
      </c>
      <c r="D2300" s="137">
        <f>COUNTIFS(Severity,$B2300,Status,"&lt;&gt;Suspend",Status,"&lt;&gt;Assigned",Status,"&lt;&gt;Open",Status,"&lt;&gt;Hold",ResolvedDate,"&gt;="&amp;$C$1,ResolvedDate,"&lt;="&amp;$F$1)</f>
        <v/>
      </c>
      <c r="E2300" s="137">
        <f>COUNTIFS(Severity,$B2300,SLA_Breach,"&lt;&gt;Yes",Status,"&lt;&gt;Suspend",Status,"&lt;&gt;Assigned",Status,"&lt;&gt;Open",Status,"&lt;&gt;Hold&gt;",ResolvedDate,"&gt;="&amp;$C$1,ResolvedDate,"&lt;="&amp;$F$1)</f>
        <v/>
      </c>
      <c r="F2300" s="137">
        <f>COUNTIFS(Severity,$B2300,SLA_Breach,"Yes",Status,"&lt;&gt;Suspend",Status,"&lt;&gt;Assigned",Status,"&lt;&gt;Open",Status,"&lt;&gt;Hold&gt;",ResolvedDate,"&gt;="&amp;$C$1,ResolvedDate,"&lt;="&amp;$F$1)</f>
        <v/>
      </c>
      <c r="G2300" s="137">
        <f>COUNTIFS(Severity,$B2300,AssignedDate,"&gt;=01/01/2017 12:00:00 AM",AssignedDate,"&lt;="&amp;$F$1)</f>
        <v/>
      </c>
      <c r="H2300" s="177" t="n"/>
      <c r="L2300" s="57" t="n">
        <v>0</v>
      </c>
      <c r="M2300" s="57" t="n"/>
    </row>
    <row r="2301" spans="1:13">
      <c r="A2301" s="137" t="n">
        <v>1</v>
      </c>
      <c r="B2301" s="100" t="s">
        <v>525</v>
      </c>
      <c r="C2301" s="137">
        <f>COUNTIFS(Severity,$B2301,AssignedDate,"&gt;="&amp;$C$1,AssignedDate,"&lt;="&amp;$F$1)</f>
        <v/>
      </c>
      <c r="D2301" s="137">
        <f>COUNTIFS(Severity,$B2301,Status,"&lt;&gt;Suspend",Status,"&lt;&gt;Assigned",Status,"&lt;&gt;Open",Status,"&lt;&gt;Hold",ResolvedDate,"&gt;="&amp;$C$1,ResolvedDate,"&lt;="&amp;$F$1)</f>
        <v/>
      </c>
      <c r="E2301" s="137">
        <f>COUNTIFS(Severity,$B2301,SLA_Breach,"&lt;&gt;Yes",Status,"&lt;&gt;Suspend",Status,"&lt;&gt;Assigned",Status,"&lt;&gt;Open",Status,"&lt;&gt;Hold&gt;",ResolvedDate,"&gt;="&amp;$C$1,ResolvedDate,"&lt;="&amp;$F$1)</f>
        <v/>
      </c>
      <c r="F2301" s="137">
        <f>COUNTIFS(Severity,$B2301,SLA_Breach,"Yes",Status,"&lt;&gt;Suspend",Status,"&lt;&gt;Assigned",Status,"&lt;&gt;Open",Status,"&lt;&gt;Hold&gt;",ResolvedDate,"&gt;="&amp;$C$1,ResolvedDate,"&lt;="&amp;$F$1)</f>
        <v/>
      </c>
      <c r="G2301" s="137">
        <f>COUNTIFS(Severity,$B2301,AssignedDate,"&gt;=01/01/2017 12:00:00 AM",AssignedDate,"&lt;="&amp;$F$1)</f>
        <v/>
      </c>
      <c r="H2301" s="177" t="n"/>
      <c r="L2301" s="57" t="n">
        <v>0</v>
      </c>
      <c r="M2301" s="57" t="n"/>
    </row>
    <row r="2302" spans="1:13">
      <c r="A2302" s="137" t="n">
        <v>1</v>
      </c>
      <c r="B2302" s="100" t="s">
        <v>525</v>
      </c>
      <c r="C2302" s="137">
        <f>COUNTIFS(Severity,$B2302,AssignedDate,"&gt;="&amp;$C$1,AssignedDate,"&lt;="&amp;$F$1)</f>
        <v/>
      </c>
      <c r="D2302" s="137">
        <f>COUNTIFS(Severity,$B2302,Status,"&lt;&gt;Suspend",Status,"&lt;&gt;Assigned",Status,"&lt;&gt;Open",Status,"&lt;&gt;Hold",ResolvedDate,"&gt;="&amp;$C$1,ResolvedDate,"&lt;="&amp;$F$1)</f>
        <v/>
      </c>
      <c r="E2302" s="137">
        <f>COUNTIFS(Severity,$B2302,SLA_Breach,"&lt;&gt;Yes",Status,"&lt;&gt;Suspend",Status,"&lt;&gt;Assigned",Status,"&lt;&gt;Open",Status,"&lt;&gt;Hold&gt;",ResolvedDate,"&gt;="&amp;$C$1,ResolvedDate,"&lt;="&amp;$F$1)</f>
        <v/>
      </c>
      <c r="F2302" s="137">
        <f>COUNTIFS(Severity,$B2302,SLA_Breach,"Yes",Status,"&lt;&gt;Suspend",Status,"&lt;&gt;Assigned",Status,"&lt;&gt;Open",Status,"&lt;&gt;Hold&gt;",ResolvedDate,"&gt;="&amp;$C$1,ResolvedDate,"&lt;="&amp;$F$1)</f>
        <v/>
      </c>
      <c r="G2302" s="137">
        <f>COUNTIFS(Severity,$B2302,AssignedDate,"&gt;=01/01/2017 12:00:00 AM",AssignedDate,"&lt;="&amp;$F$1)</f>
        <v/>
      </c>
      <c r="H2302" s="177" t="n"/>
      <c r="L2302" s="57" t="n">
        <v>0</v>
      </c>
      <c r="M2302" s="57" t="n"/>
    </row>
    <row r="2303" spans="1:13">
      <c r="A2303" s="137" t="n">
        <v>1</v>
      </c>
      <c r="B2303" s="100" t="s">
        <v>525</v>
      </c>
      <c r="C2303" s="137">
        <f>COUNTIFS(Severity,$B2303,AssignedDate,"&gt;="&amp;$C$1,AssignedDate,"&lt;="&amp;$F$1)</f>
        <v/>
      </c>
      <c r="D2303" s="137">
        <f>COUNTIFS(Severity,$B2303,Status,"&lt;&gt;Suspend",Status,"&lt;&gt;Assigned",Status,"&lt;&gt;Open",Status,"&lt;&gt;Hold",ResolvedDate,"&gt;="&amp;$C$1,ResolvedDate,"&lt;="&amp;$F$1)</f>
        <v/>
      </c>
      <c r="E2303" s="137">
        <f>COUNTIFS(Severity,$B2303,SLA_Breach,"&lt;&gt;Yes",Status,"&lt;&gt;Suspend",Status,"&lt;&gt;Assigned",Status,"&lt;&gt;Open",Status,"&lt;&gt;Hold&gt;",ResolvedDate,"&gt;="&amp;$C$1,ResolvedDate,"&lt;="&amp;$F$1)</f>
        <v/>
      </c>
      <c r="F2303" s="137">
        <f>COUNTIFS(Severity,$B2303,SLA_Breach,"Yes",Status,"&lt;&gt;Suspend",Status,"&lt;&gt;Assigned",Status,"&lt;&gt;Open",Status,"&lt;&gt;Hold&gt;",ResolvedDate,"&gt;="&amp;$C$1,ResolvedDate,"&lt;="&amp;$F$1)</f>
        <v/>
      </c>
      <c r="G2303" s="137">
        <f>COUNTIFS(Severity,$B2303,AssignedDate,"&gt;=01/01/2017 12:00:00 AM",AssignedDate,"&lt;="&amp;$F$1)</f>
        <v/>
      </c>
      <c r="H2303" s="177" t="n"/>
      <c r="L2303" s="57" t="n">
        <v>0</v>
      </c>
      <c r="M2303" s="57" t="n"/>
    </row>
    <row r="2304" spans="1:13">
      <c r="A2304" s="137" t="n">
        <v>1</v>
      </c>
      <c r="B2304" s="100" t="s">
        <v>525</v>
      </c>
      <c r="C2304" s="137">
        <f>COUNTIFS(Severity,$B2304,AssignedDate,"&gt;="&amp;$C$1,AssignedDate,"&lt;="&amp;$F$1)</f>
        <v/>
      </c>
      <c r="D2304" s="137">
        <f>COUNTIFS(Severity,$B2304,Status,"&lt;&gt;Suspend",Status,"&lt;&gt;Assigned",Status,"&lt;&gt;Open",Status,"&lt;&gt;Hold",ResolvedDate,"&gt;="&amp;$C$1,ResolvedDate,"&lt;="&amp;$F$1)</f>
        <v/>
      </c>
      <c r="E2304" s="137">
        <f>COUNTIFS(Severity,$B2304,SLA_Breach,"&lt;&gt;Yes",Status,"&lt;&gt;Suspend",Status,"&lt;&gt;Assigned",Status,"&lt;&gt;Open",Status,"&lt;&gt;Hold&gt;",ResolvedDate,"&gt;="&amp;$C$1,ResolvedDate,"&lt;="&amp;$F$1)</f>
        <v/>
      </c>
      <c r="F2304" s="137">
        <f>COUNTIFS(Severity,$B2304,SLA_Breach,"Yes",Status,"&lt;&gt;Suspend",Status,"&lt;&gt;Assigned",Status,"&lt;&gt;Open",Status,"&lt;&gt;Hold&gt;",ResolvedDate,"&gt;="&amp;$C$1,ResolvedDate,"&lt;="&amp;$F$1)</f>
        <v/>
      </c>
      <c r="G2304" s="137">
        <f>COUNTIFS(Severity,$B2304,AssignedDate,"&gt;=01/01/2017 12:00:00 AM",AssignedDate,"&lt;="&amp;$F$1)</f>
        <v/>
      </c>
      <c r="H2304" s="177" t="n"/>
      <c r="L2304" s="57" t="n">
        <v>0</v>
      </c>
      <c r="M2304" s="57" t="n"/>
    </row>
    <row r="2305" spans="1:13">
      <c r="A2305" s="137" t="n">
        <v>1</v>
      </c>
      <c r="B2305" s="100" t="s">
        <v>525</v>
      </c>
      <c r="C2305" s="137">
        <f>COUNTIFS(Severity,$B2305,AssignedDate,"&gt;="&amp;$C$1,AssignedDate,"&lt;="&amp;$F$1)</f>
        <v/>
      </c>
      <c r="D2305" s="137">
        <f>COUNTIFS(Severity,$B2305,Status,"&lt;&gt;Suspend",Status,"&lt;&gt;Assigned",Status,"&lt;&gt;Open",Status,"&lt;&gt;Hold",ResolvedDate,"&gt;="&amp;$C$1,ResolvedDate,"&lt;="&amp;$F$1)</f>
        <v/>
      </c>
      <c r="E2305" s="137">
        <f>COUNTIFS(Severity,$B2305,SLA_Breach,"&lt;&gt;Yes",Status,"&lt;&gt;Suspend",Status,"&lt;&gt;Assigned",Status,"&lt;&gt;Open",Status,"&lt;&gt;Hold&gt;",ResolvedDate,"&gt;="&amp;$C$1,ResolvedDate,"&lt;="&amp;$F$1)</f>
        <v/>
      </c>
      <c r="F2305" s="137">
        <f>COUNTIFS(Severity,$B2305,SLA_Breach,"Yes",Status,"&lt;&gt;Suspend",Status,"&lt;&gt;Assigned",Status,"&lt;&gt;Open",Status,"&lt;&gt;Hold&gt;",ResolvedDate,"&gt;="&amp;$C$1,ResolvedDate,"&lt;="&amp;$F$1)</f>
        <v/>
      </c>
      <c r="G2305" s="137">
        <f>COUNTIFS(Severity,$B2305,AssignedDate,"&gt;=01/01/2017 12:00:00 AM",AssignedDate,"&lt;="&amp;$F$1)</f>
        <v/>
      </c>
      <c r="H2305" s="177" t="n"/>
      <c r="L2305" s="57" t="n">
        <v>0</v>
      </c>
      <c r="M2305" s="57" t="n"/>
    </row>
    <row r="2306" spans="1:13">
      <c r="A2306" s="137" t="n">
        <v>1</v>
      </c>
      <c r="B2306" s="100" t="s">
        <v>525</v>
      </c>
      <c r="C2306" s="137">
        <f>COUNTIFS(Severity,$B2306,AssignedDate,"&gt;="&amp;$C$1,AssignedDate,"&lt;="&amp;$F$1)</f>
        <v/>
      </c>
      <c r="D2306" s="137">
        <f>COUNTIFS(Severity,$B2306,Status,"&lt;&gt;Suspend",Status,"&lt;&gt;Assigned",Status,"&lt;&gt;Open",Status,"&lt;&gt;Hold",ResolvedDate,"&gt;="&amp;$C$1,ResolvedDate,"&lt;="&amp;$F$1)</f>
        <v/>
      </c>
      <c r="E2306" s="137">
        <f>COUNTIFS(Severity,$B2306,SLA_Breach,"&lt;&gt;Yes",Status,"&lt;&gt;Suspend",Status,"&lt;&gt;Assigned",Status,"&lt;&gt;Open",Status,"&lt;&gt;Hold&gt;",ResolvedDate,"&gt;="&amp;$C$1,ResolvedDate,"&lt;="&amp;$F$1)</f>
        <v/>
      </c>
      <c r="F2306" s="137">
        <f>COUNTIFS(Severity,$B2306,SLA_Breach,"Yes",Status,"&lt;&gt;Suspend",Status,"&lt;&gt;Assigned",Status,"&lt;&gt;Open",Status,"&lt;&gt;Hold&gt;",ResolvedDate,"&gt;="&amp;$C$1,ResolvedDate,"&lt;="&amp;$F$1)</f>
        <v/>
      </c>
      <c r="G2306" s="137">
        <f>COUNTIFS(Severity,$B2306,AssignedDate,"&gt;=01/01/2017 12:00:00 AM",AssignedDate,"&lt;="&amp;$F$1)</f>
        <v/>
      </c>
      <c r="H2306" s="177" t="n"/>
      <c r="L2306" s="57" t="n">
        <v>0</v>
      </c>
      <c r="M2306" s="57" t="n"/>
    </row>
    <row r="2307" spans="1:13">
      <c r="A2307" s="137" t="n">
        <v>1</v>
      </c>
      <c r="B2307" s="100" t="s">
        <v>525</v>
      </c>
      <c r="C2307" s="137">
        <f>COUNTIFS(Severity,$B2307,AssignedDate,"&gt;="&amp;$C$1,AssignedDate,"&lt;="&amp;$F$1)</f>
        <v/>
      </c>
      <c r="D2307" s="137">
        <f>COUNTIFS(Severity,$B2307,Status,"&lt;&gt;Suspend",Status,"&lt;&gt;Assigned",Status,"&lt;&gt;Open",Status,"&lt;&gt;Hold",ResolvedDate,"&gt;="&amp;$C$1,ResolvedDate,"&lt;="&amp;$F$1)</f>
        <v/>
      </c>
      <c r="E2307" s="137">
        <f>COUNTIFS(Severity,$B2307,SLA_Breach,"&lt;&gt;Yes",Status,"&lt;&gt;Suspend",Status,"&lt;&gt;Assigned",Status,"&lt;&gt;Open",Status,"&lt;&gt;Hold&gt;",ResolvedDate,"&gt;="&amp;$C$1,ResolvedDate,"&lt;="&amp;$F$1)</f>
        <v/>
      </c>
      <c r="F2307" s="137">
        <f>COUNTIFS(Severity,$B2307,SLA_Breach,"Yes",Status,"&lt;&gt;Suspend",Status,"&lt;&gt;Assigned",Status,"&lt;&gt;Open",Status,"&lt;&gt;Hold&gt;",ResolvedDate,"&gt;="&amp;$C$1,ResolvedDate,"&lt;="&amp;$F$1)</f>
        <v/>
      </c>
      <c r="G2307" s="137">
        <f>COUNTIFS(Severity,$B2307,AssignedDate,"&gt;=01/01/2017 12:00:00 AM",AssignedDate,"&lt;="&amp;$F$1)</f>
        <v/>
      </c>
      <c r="H2307" s="177" t="n"/>
      <c r="L2307" s="57" t="n">
        <v>0</v>
      </c>
      <c r="M2307" s="57" t="n"/>
    </row>
    <row r="2308" spans="1:13">
      <c r="A2308" s="137" t="n">
        <v>1</v>
      </c>
      <c r="B2308" s="100" t="s">
        <v>525</v>
      </c>
      <c r="C2308" s="137">
        <f>COUNTIFS(Severity,$B2308,AssignedDate,"&gt;="&amp;$C$1,AssignedDate,"&lt;="&amp;$F$1)</f>
        <v/>
      </c>
      <c r="D2308" s="137">
        <f>COUNTIFS(Severity,$B2308,Status,"&lt;&gt;Suspend",Status,"&lt;&gt;Assigned",Status,"&lt;&gt;Open",Status,"&lt;&gt;Hold",ResolvedDate,"&gt;="&amp;$C$1,ResolvedDate,"&lt;="&amp;$F$1)</f>
        <v/>
      </c>
      <c r="E2308" s="137">
        <f>COUNTIFS(Severity,$B2308,SLA_Breach,"&lt;&gt;Yes",Status,"&lt;&gt;Suspend",Status,"&lt;&gt;Assigned",Status,"&lt;&gt;Open",Status,"&lt;&gt;Hold&gt;",ResolvedDate,"&gt;="&amp;$C$1,ResolvedDate,"&lt;="&amp;$F$1)</f>
        <v/>
      </c>
      <c r="F2308" s="137">
        <f>COUNTIFS(Severity,$B2308,SLA_Breach,"Yes",Status,"&lt;&gt;Suspend",Status,"&lt;&gt;Assigned",Status,"&lt;&gt;Open",Status,"&lt;&gt;Hold&gt;",ResolvedDate,"&gt;="&amp;$C$1,ResolvedDate,"&lt;="&amp;$F$1)</f>
        <v/>
      </c>
      <c r="G2308" s="137">
        <f>COUNTIFS(Severity,$B2308,AssignedDate,"&gt;=01/01/2017 12:00:00 AM",AssignedDate,"&lt;="&amp;$F$1)</f>
        <v/>
      </c>
      <c r="H2308" s="177" t="n"/>
      <c r="L2308" s="57" t="n">
        <v>0</v>
      </c>
      <c r="M2308" s="57" t="n"/>
    </row>
    <row r="2309" spans="1:13">
      <c r="A2309" s="137" t="n">
        <v>1</v>
      </c>
      <c r="B2309" s="100" t="s">
        <v>525</v>
      </c>
      <c r="C2309" s="137">
        <f>COUNTIFS(Severity,$B2309,AssignedDate,"&gt;="&amp;$C$1,AssignedDate,"&lt;="&amp;$F$1)</f>
        <v/>
      </c>
      <c r="D2309" s="137">
        <f>COUNTIFS(Severity,$B2309,Status,"&lt;&gt;Suspend",Status,"&lt;&gt;Assigned",Status,"&lt;&gt;Open",Status,"&lt;&gt;Hold",ResolvedDate,"&gt;="&amp;$C$1,ResolvedDate,"&lt;="&amp;$F$1)</f>
        <v/>
      </c>
      <c r="E2309" s="137">
        <f>COUNTIFS(Severity,$B2309,SLA_Breach,"&lt;&gt;Yes",Status,"&lt;&gt;Suspend",Status,"&lt;&gt;Assigned",Status,"&lt;&gt;Open",Status,"&lt;&gt;Hold&gt;",ResolvedDate,"&gt;="&amp;$C$1,ResolvedDate,"&lt;="&amp;$F$1)</f>
        <v/>
      </c>
      <c r="F2309" s="137">
        <f>COUNTIFS(Severity,$B2309,SLA_Breach,"Yes",Status,"&lt;&gt;Suspend",Status,"&lt;&gt;Assigned",Status,"&lt;&gt;Open",Status,"&lt;&gt;Hold&gt;",ResolvedDate,"&gt;="&amp;$C$1,ResolvedDate,"&lt;="&amp;$F$1)</f>
        <v/>
      </c>
      <c r="G2309" s="137">
        <f>COUNTIFS(Severity,$B2309,AssignedDate,"&gt;=01/01/2017 12:00:00 AM",AssignedDate,"&lt;="&amp;$F$1)</f>
        <v/>
      </c>
      <c r="H2309" s="177" t="n"/>
      <c r="L2309" s="57" t="n">
        <v>0</v>
      </c>
      <c r="M2309" s="57" t="n"/>
    </row>
    <row r="2310" spans="1:13">
      <c r="A2310" s="137" t="n">
        <v>1</v>
      </c>
      <c r="B2310" s="100" t="s">
        <v>525</v>
      </c>
      <c r="C2310" s="137">
        <f>COUNTIFS(Severity,$B2310,AssignedDate,"&gt;="&amp;$C$1,AssignedDate,"&lt;="&amp;$F$1)</f>
        <v/>
      </c>
      <c r="D2310" s="137">
        <f>COUNTIFS(Severity,$B2310,Status,"&lt;&gt;Suspend",Status,"&lt;&gt;Assigned",Status,"&lt;&gt;Open",Status,"&lt;&gt;Hold",ResolvedDate,"&gt;="&amp;$C$1,ResolvedDate,"&lt;="&amp;$F$1)</f>
        <v/>
      </c>
      <c r="E2310" s="137">
        <f>COUNTIFS(Severity,$B2310,SLA_Breach,"&lt;&gt;Yes",Status,"&lt;&gt;Suspend",Status,"&lt;&gt;Assigned",Status,"&lt;&gt;Open",Status,"&lt;&gt;Hold&gt;",ResolvedDate,"&gt;="&amp;$C$1,ResolvedDate,"&lt;="&amp;$F$1)</f>
        <v/>
      </c>
      <c r="F2310" s="137">
        <f>COUNTIFS(Severity,$B2310,SLA_Breach,"Yes",Status,"&lt;&gt;Suspend",Status,"&lt;&gt;Assigned",Status,"&lt;&gt;Open",Status,"&lt;&gt;Hold&gt;",ResolvedDate,"&gt;="&amp;$C$1,ResolvedDate,"&lt;="&amp;$F$1)</f>
        <v/>
      </c>
      <c r="G2310" s="137">
        <f>COUNTIFS(Severity,$B2310,AssignedDate,"&gt;=01/01/2017 12:00:00 AM",AssignedDate,"&lt;="&amp;$F$1)</f>
        <v/>
      </c>
      <c r="H2310" s="177" t="n"/>
      <c r="L2310" s="57" t="n">
        <v>0</v>
      </c>
      <c r="M2310" s="57" t="n"/>
    </row>
    <row r="2311" spans="1:13">
      <c r="A2311" s="137" t="n">
        <v>1</v>
      </c>
      <c r="B2311" s="100" t="s">
        <v>525</v>
      </c>
      <c r="C2311" s="137">
        <f>COUNTIFS(Severity,$B2311,AssignedDate,"&gt;="&amp;$C$1,AssignedDate,"&lt;="&amp;$F$1)</f>
        <v/>
      </c>
      <c r="D2311" s="137">
        <f>COUNTIFS(Severity,$B2311,Status,"&lt;&gt;Suspend",Status,"&lt;&gt;Assigned",Status,"&lt;&gt;Open",Status,"&lt;&gt;Hold",ResolvedDate,"&gt;="&amp;$C$1,ResolvedDate,"&lt;="&amp;$F$1)</f>
        <v/>
      </c>
      <c r="E2311" s="137">
        <f>COUNTIFS(Severity,$B2311,SLA_Breach,"&lt;&gt;Yes",Status,"&lt;&gt;Suspend",Status,"&lt;&gt;Assigned",Status,"&lt;&gt;Open",Status,"&lt;&gt;Hold&gt;",ResolvedDate,"&gt;="&amp;$C$1,ResolvedDate,"&lt;="&amp;$F$1)</f>
        <v/>
      </c>
      <c r="F2311" s="137">
        <f>COUNTIFS(Severity,$B2311,SLA_Breach,"Yes",Status,"&lt;&gt;Suspend",Status,"&lt;&gt;Assigned",Status,"&lt;&gt;Open",Status,"&lt;&gt;Hold&gt;",ResolvedDate,"&gt;="&amp;$C$1,ResolvedDate,"&lt;="&amp;$F$1)</f>
        <v/>
      </c>
      <c r="G2311" s="137">
        <f>COUNTIFS(Severity,$B2311,AssignedDate,"&gt;=01/01/2017 12:00:00 AM",AssignedDate,"&lt;="&amp;$F$1)</f>
        <v/>
      </c>
      <c r="H2311" s="177" t="n"/>
      <c r="L2311" s="57" t="n">
        <v>0</v>
      </c>
      <c r="M2311" s="57" t="n"/>
    </row>
    <row r="2312" spans="1:13">
      <c r="A2312" s="137" t="n">
        <v>1</v>
      </c>
      <c r="B2312" s="100" t="s">
        <v>525</v>
      </c>
      <c r="C2312" s="137">
        <f>COUNTIFS(Severity,$B2312,AssignedDate,"&gt;="&amp;$C$1,AssignedDate,"&lt;="&amp;$F$1)</f>
        <v/>
      </c>
      <c r="D2312" s="137">
        <f>COUNTIFS(Severity,$B2312,Status,"&lt;&gt;Suspend",Status,"&lt;&gt;Assigned",Status,"&lt;&gt;Open",Status,"&lt;&gt;Hold",ResolvedDate,"&gt;="&amp;$C$1,ResolvedDate,"&lt;="&amp;$F$1)</f>
        <v/>
      </c>
      <c r="E2312" s="137">
        <f>COUNTIFS(Severity,$B2312,SLA_Breach,"&lt;&gt;Yes",Status,"&lt;&gt;Suspend",Status,"&lt;&gt;Assigned",Status,"&lt;&gt;Open",Status,"&lt;&gt;Hold&gt;",ResolvedDate,"&gt;="&amp;$C$1,ResolvedDate,"&lt;="&amp;$F$1)</f>
        <v/>
      </c>
      <c r="F2312" s="137">
        <f>COUNTIFS(Severity,$B2312,SLA_Breach,"Yes",Status,"&lt;&gt;Suspend",Status,"&lt;&gt;Assigned",Status,"&lt;&gt;Open",Status,"&lt;&gt;Hold&gt;",ResolvedDate,"&gt;="&amp;$C$1,ResolvedDate,"&lt;="&amp;$F$1)</f>
        <v/>
      </c>
      <c r="G2312" s="137">
        <f>COUNTIFS(Severity,$B2312,AssignedDate,"&gt;=01/01/2017 12:00:00 AM",AssignedDate,"&lt;="&amp;$F$1)</f>
        <v/>
      </c>
      <c r="H2312" s="177" t="n"/>
      <c r="L2312" s="57" t="n">
        <v>0</v>
      </c>
      <c r="M2312" s="57" t="n"/>
    </row>
    <row r="2313" spans="1:13">
      <c r="A2313" s="137" t="n">
        <v>1</v>
      </c>
      <c r="B2313" s="100" t="s">
        <v>525</v>
      </c>
      <c r="C2313" s="137">
        <f>COUNTIFS(Severity,$B2313,AssignedDate,"&gt;="&amp;$C$1,AssignedDate,"&lt;="&amp;$F$1)</f>
        <v/>
      </c>
      <c r="D2313" s="137">
        <f>COUNTIFS(Severity,$B2313,Status,"&lt;&gt;Suspend",Status,"&lt;&gt;Assigned",Status,"&lt;&gt;Open",Status,"&lt;&gt;Hold",ResolvedDate,"&gt;="&amp;$C$1,ResolvedDate,"&lt;="&amp;$F$1)</f>
        <v/>
      </c>
      <c r="E2313" s="137">
        <f>COUNTIFS(Severity,$B2313,SLA_Breach,"&lt;&gt;Yes",Status,"&lt;&gt;Suspend",Status,"&lt;&gt;Assigned",Status,"&lt;&gt;Open",Status,"&lt;&gt;Hold&gt;",ResolvedDate,"&gt;="&amp;$C$1,ResolvedDate,"&lt;="&amp;$F$1)</f>
        <v/>
      </c>
      <c r="F2313" s="137">
        <f>COUNTIFS(Severity,$B2313,SLA_Breach,"Yes",Status,"&lt;&gt;Suspend",Status,"&lt;&gt;Assigned",Status,"&lt;&gt;Open",Status,"&lt;&gt;Hold&gt;",ResolvedDate,"&gt;="&amp;$C$1,ResolvedDate,"&lt;="&amp;$F$1)</f>
        <v/>
      </c>
      <c r="G2313" s="137">
        <f>COUNTIFS(Severity,$B2313,AssignedDate,"&gt;=01/01/2017 12:00:00 AM",AssignedDate,"&lt;="&amp;$F$1)</f>
        <v/>
      </c>
      <c r="H2313" s="177" t="n"/>
      <c r="L2313" s="57" t="n">
        <v>0</v>
      </c>
      <c r="M2313" s="57" t="n"/>
    </row>
    <row r="2314" spans="1:13">
      <c r="A2314" s="137" t="n">
        <v>1</v>
      </c>
      <c r="B2314" s="100" t="s">
        <v>525</v>
      </c>
      <c r="C2314" s="137">
        <f>COUNTIFS(Severity,$B2314,AssignedDate,"&gt;="&amp;$C$1,AssignedDate,"&lt;="&amp;$F$1)</f>
        <v/>
      </c>
      <c r="D2314" s="137">
        <f>COUNTIFS(Severity,$B2314,Status,"&lt;&gt;Suspend",Status,"&lt;&gt;Assigned",Status,"&lt;&gt;Open",Status,"&lt;&gt;Hold",ResolvedDate,"&gt;="&amp;$C$1,ResolvedDate,"&lt;="&amp;$F$1)</f>
        <v/>
      </c>
      <c r="E2314" s="137">
        <f>COUNTIFS(Severity,$B2314,SLA_Breach,"&lt;&gt;Yes",Status,"&lt;&gt;Suspend",Status,"&lt;&gt;Assigned",Status,"&lt;&gt;Open",Status,"&lt;&gt;Hold&gt;",ResolvedDate,"&gt;="&amp;$C$1,ResolvedDate,"&lt;="&amp;$F$1)</f>
        <v/>
      </c>
      <c r="F2314" s="137">
        <f>COUNTIFS(Severity,$B2314,SLA_Breach,"Yes",Status,"&lt;&gt;Suspend",Status,"&lt;&gt;Assigned",Status,"&lt;&gt;Open",Status,"&lt;&gt;Hold&gt;",ResolvedDate,"&gt;="&amp;$C$1,ResolvedDate,"&lt;="&amp;$F$1)</f>
        <v/>
      </c>
      <c r="G2314" s="137">
        <f>COUNTIFS(Severity,$B2314,AssignedDate,"&gt;=01/01/2017 12:00:00 AM",AssignedDate,"&lt;="&amp;$F$1)</f>
        <v/>
      </c>
      <c r="H2314" s="177" t="n"/>
      <c r="L2314" s="57" t="n">
        <v>0</v>
      </c>
      <c r="M2314" s="57" t="n"/>
    </row>
    <row r="2315" spans="1:13">
      <c r="A2315" s="137" t="n">
        <v>1</v>
      </c>
      <c r="B2315" s="100" t="s">
        <v>525</v>
      </c>
      <c r="C2315" s="137">
        <f>COUNTIFS(Severity,$B2315,AssignedDate,"&gt;="&amp;$C$1,AssignedDate,"&lt;="&amp;$F$1)</f>
        <v/>
      </c>
      <c r="D2315" s="137">
        <f>COUNTIFS(Severity,$B2315,Status,"&lt;&gt;Suspend",Status,"&lt;&gt;Assigned",Status,"&lt;&gt;Open",Status,"&lt;&gt;Hold",ResolvedDate,"&gt;="&amp;$C$1,ResolvedDate,"&lt;="&amp;$F$1)</f>
        <v/>
      </c>
      <c r="E2315" s="137">
        <f>COUNTIFS(Severity,$B2315,SLA_Breach,"&lt;&gt;Yes",Status,"&lt;&gt;Suspend",Status,"&lt;&gt;Assigned",Status,"&lt;&gt;Open",Status,"&lt;&gt;Hold&gt;",ResolvedDate,"&gt;="&amp;$C$1,ResolvedDate,"&lt;="&amp;$F$1)</f>
        <v/>
      </c>
      <c r="F2315" s="137">
        <f>COUNTIFS(Severity,$B2315,SLA_Breach,"Yes",Status,"&lt;&gt;Suspend",Status,"&lt;&gt;Assigned",Status,"&lt;&gt;Open",Status,"&lt;&gt;Hold&gt;",ResolvedDate,"&gt;="&amp;$C$1,ResolvedDate,"&lt;="&amp;$F$1)</f>
        <v/>
      </c>
      <c r="G2315" s="137">
        <f>COUNTIFS(Severity,$B2315,AssignedDate,"&gt;=01/01/2017 12:00:00 AM",AssignedDate,"&lt;="&amp;$F$1)</f>
        <v/>
      </c>
      <c r="H2315" s="177" t="n"/>
      <c r="L2315" s="57" t="n">
        <v>0</v>
      </c>
      <c r="M2315" s="57" t="n"/>
    </row>
    <row r="2316" spans="1:13">
      <c r="A2316" s="137" t="n">
        <v>1</v>
      </c>
      <c r="B2316" s="100" t="s">
        <v>525</v>
      </c>
      <c r="C2316" s="137">
        <f>COUNTIFS(Severity,$B2316,AssignedDate,"&gt;="&amp;$C$1,AssignedDate,"&lt;="&amp;$F$1)</f>
        <v/>
      </c>
      <c r="D2316" s="137">
        <f>COUNTIFS(Severity,$B2316,Status,"&lt;&gt;Suspend",Status,"&lt;&gt;Assigned",Status,"&lt;&gt;Open",Status,"&lt;&gt;Hold",ResolvedDate,"&gt;="&amp;$C$1,ResolvedDate,"&lt;="&amp;$F$1)</f>
        <v/>
      </c>
      <c r="E2316" s="137">
        <f>COUNTIFS(Severity,$B2316,SLA_Breach,"&lt;&gt;Yes",Status,"&lt;&gt;Suspend",Status,"&lt;&gt;Assigned",Status,"&lt;&gt;Open",Status,"&lt;&gt;Hold&gt;",ResolvedDate,"&gt;="&amp;$C$1,ResolvedDate,"&lt;="&amp;$F$1)</f>
        <v/>
      </c>
      <c r="F2316" s="137">
        <f>COUNTIFS(Severity,$B2316,SLA_Breach,"Yes",Status,"&lt;&gt;Suspend",Status,"&lt;&gt;Assigned",Status,"&lt;&gt;Open",Status,"&lt;&gt;Hold&gt;",ResolvedDate,"&gt;="&amp;$C$1,ResolvedDate,"&lt;="&amp;$F$1)</f>
        <v/>
      </c>
      <c r="G2316" s="137">
        <f>COUNTIFS(Severity,$B2316,AssignedDate,"&gt;=01/01/2017 12:00:00 AM",AssignedDate,"&lt;="&amp;$F$1)</f>
        <v/>
      </c>
      <c r="H2316" s="177" t="n"/>
      <c r="L2316" s="57" t="n">
        <v>0</v>
      </c>
      <c r="M2316" s="57" t="n"/>
    </row>
    <row r="2317" spans="1:13">
      <c r="A2317" s="137" t="n">
        <v>1</v>
      </c>
      <c r="B2317" s="100" t="s">
        <v>525</v>
      </c>
      <c r="C2317" s="137">
        <f>COUNTIFS(Severity,$B2317,AssignedDate,"&gt;="&amp;$C$1,AssignedDate,"&lt;="&amp;$F$1)</f>
        <v/>
      </c>
      <c r="D2317" s="137">
        <f>COUNTIFS(Severity,$B2317,Status,"&lt;&gt;Suspend",Status,"&lt;&gt;Assigned",Status,"&lt;&gt;Open",Status,"&lt;&gt;Hold",ResolvedDate,"&gt;="&amp;$C$1,ResolvedDate,"&lt;="&amp;$F$1)</f>
        <v/>
      </c>
      <c r="E2317" s="137">
        <f>COUNTIFS(Severity,$B2317,SLA_Breach,"&lt;&gt;Yes",Status,"&lt;&gt;Suspend",Status,"&lt;&gt;Assigned",Status,"&lt;&gt;Open",Status,"&lt;&gt;Hold&gt;",ResolvedDate,"&gt;="&amp;$C$1,ResolvedDate,"&lt;="&amp;$F$1)</f>
        <v/>
      </c>
      <c r="F2317" s="137">
        <f>COUNTIFS(Severity,$B2317,SLA_Breach,"Yes",Status,"&lt;&gt;Suspend",Status,"&lt;&gt;Assigned",Status,"&lt;&gt;Open",Status,"&lt;&gt;Hold&gt;",ResolvedDate,"&gt;="&amp;$C$1,ResolvedDate,"&lt;="&amp;$F$1)</f>
        <v/>
      </c>
      <c r="G2317" s="137">
        <f>COUNTIFS(Severity,$B2317,AssignedDate,"&gt;=01/01/2017 12:00:00 AM",AssignedDate,"&lt;="&amp;$F$1)</f>
        <v/>
      </c>
      <c r="H2317" s="177" t="n"/>
      <c r="L2317" s="57" t="n">
        <v>0</v>
      </c>
      <c r="M2317" s="57" t="n"/>
    </row>
    <row r="2318" spans="1:13">
      <c r="A2318" s="137" t="n">
        <v>1</v>
      </c>
      <c r="B2318" s="100" t="s">
        <v>525</v>
      </c>
      <c r="C2318" s="137">
        <f>COUNTIFS(Severity,$B2318,AssignedDate,"&gt;="&amp;$C$1,AssignedDate,"&lt;="&amp;$F$1)</f>
        <v/>
      </c>
      <c r="D2318" s="137">
        <f>COUNTIFS(Severity,$B2318,Status,"&lt;&gt;Suspend",Status,"&lt;&gt;Assigned",Status,"&lt;&gt;Open",Status,"&lt;&gt;Hold",ResolvedDate,"&gt;="&amp;$C$1,ResolvedDate,"&lt;="&amp;$F$1)</f>
        <v/>
      </c>
      <c r="E2318" s="137">
        <f>COUNTIFS(Severity,$B2318,SLA_Breach,"&lt;&gt;Yes",Status,"&lt;&gt;Suspend",Status,"&lt;&gt;Assigned",Status,"&lt;&gt;Open",Status,"&lt;&gt;Hold&gt;",ResolvedDate,"&gt;="&amp;$C$1,ResolvedDate,"&lt;="&amp;$F$1)</f>
        <v/>
      </c>
      <c r="F2318" s="137">
        <f>COUNTIFS(Severity,$B2318,SLA_Breach,"Yes",Status,"&lt;&gt;Suspend",Status,"&lt;&gt;Assigned",Status,"&lt;&gt;Open",Status,"&lt;&gt;Hold&gt;",ResolvedDate,"&gt;="&amp;$C$1,ResolvedDate,"&lt;="&amp;$F$1)</f>
        <v/>
      </c>
      <c r="G2318" s="137">
        <f>COUNTIFS(Severity,$B2318,AssignedDate,"&gt;=01/01/2017 12:00:00 AM",AssignedDate,"&lt;="&amp;$F$1)</f>
        <v/>
      </c>
      <c r="H2318" s="177" t="n"/>
      <c r="L2318" s="57" t="n">
        <v>0</v>
      </c>
      <c r="M2318" s="57" t="n"/>
    </row>
    <row r="2319" spans="1:13">
      <c r="A2319" s="137" t="n">
        <v>1</v>
      </c>
      <c r="B2319" s="100" t="s">
        <v>525</v>
      </c>
      <c r="C2319" s="137">
        <f>COUNTIFS(Severity,$B2319,AssignedDate,"&gt;="&amp;$C$1,AssignedDate,"&lt;="&amp;$F$1)</f>
        <v/>
      </c>
      <c r="D2319" s="137">
        <f>COUNTIFS(Severity,$B2319,Status,"&lt;&gt;Suspend",Status,"&lt;&gt;Assigned",Status,"&lt;&gt;Open",Status,"&lt;&gt;Hold",ResolvedDate,"&gt;="&amp;$C$1,ResolvedDate,"&lt;="&amp;$F$1)</f>
        <v/>
      </c>
      <c r="E2319" s="137">
        <f>COUNTIFS(Severity,$B2319,SLA_Breach,"&lt;&gt;Yes",Status,"&lt;&gt;Suspend",Status,"&lt;&gt;Assigned",Status,"&lt;&gt;Open",Status,"&lt;&gt;Hold&gt;",ResolvedDate,"&gt;="&amp;$C$1,ResolvedDate,"&lt;="&amp;$F$1)</f>
        <v/>
      </c>
      <c r="F2319" s="137">
        <f>COUNTIFS(Severity,$B2319,SLA_Breach,"Yes",Status,"&lt;&gt;Suspend",Status,"&lt;&gt;Assigned",Status,"&lt;&gt;Open",Status,"&lt;&gt;Hold&gt;",ResolvedDate,"&gt;="&amp;$C$1,ResolvedDate,"&lt;="&amp;$F$1)</f>
        <v/>
      </c>
      <c r="G2319" s="137">
        <f>COUNTIFS(Severity,$B2319,AssignedDate,"&gt;=01/01/2017 12:00:00 AM",AssignedDate,"&lt;="&amp;$F$1)</f>
        <v/>
      </c>
      <c r="H2319" s="177" t="n"/>
      <c r="L2319" s="57" t="n">
        <v>0</v>
      </c>
      <c r="M2319" s="57" t="n"/>
    </row>
    <row r="2320" spans="1:13">
      <c r="A2320" s="137" t="n">
        <v>1</v>
      </c>
      <c r="B2320" s="100" t="s">
        <v>525</v>
      </c>
      <c r="C2320" s="137">
        <f>COUNTIFS(Severity,$B2320,AssignedDate,"&gt;="&amp;$C$1,AssignedDate,"&lt;="&amp;$F$1)</f>
        <v/>
      </c>
      <c r="D2320" s="137">
        <f>COUNTIFS(Severity,$B2320,Status,"&lt;&gt;Suspend",Status,"&lt;&gt;Assigned",Status,"&lt;&gt;Open",Status,"&lt;&gt;Hold",ResolvedDate,"&gt;="&amp;$C$1,ResolvedDate,"&lt;="&amp;$F$1)</f>
        <v/>
      </c>
      <c r="E2320" s="137">
        <f>COUNTIFS(Severity,$B2320,SLA_Breach,"&lt;&gt;Yes",Status,"&lt;&gt;Suspend",Status,"&lt;&gt;Assigned",Status,"&lt;&gt;Open",Status,"&lt;&gt;Hold&gt;",ResolvedDate,"&gt;="&amp;$C$1,ResolvedDate,"&lt;="&amp;$F$1)</f>
        <v/>
      </c>
      <c r="F2320" s="137">
        <f>COUNTIFS(Severity,$B2320,SLA_Breach,"Yes",Status,"&lt;&gt;Suspend",Status,"&lt;&gt;Assigned",Status,"&lt;&gt;Open",Status,"&lt;&gt;Hold&gt;",ResolvedDate,"&gt;="&amp;$C$1,ResolvedDate,"&lt;="&amp;$F$1)</f>
        <v/>
      </c>
      <c r="G2320" s="137">
        <f>COUNTIFS(Severity,$B2320,AssignedDate,"&gt;=01/01/2017 12:00:00 AM",AssignedDate,"&lt;="&amp;$F$1)</f>
        <v/>
      </c>
      <c r="H2320" s="177" t="n"/>
      <c r="L2320" s="57" t="n">
        <v>0</v>
      </c>
      <c r="M2320" s="57" t="n"/>
    </row>
    <row r="2321" spans="1:13">
      <c r="A2321" s="137" t="n">
        <v>1</v>
      </c>
      <c r="B2321" s="100" t="s">
        <v>525</v>
      </c>
      <c r="C2321" s="137">
        <f>COUNTIFS(Severity,$B2321,AssignedDate,"&gt;="&amp;$C$1,AssignedDate,"&lt;="&amp;$F$1)</f>
        <v/>
      </c>
      <c r="D2321" s="137">
        <f>COUNTIFS(Severity,$B2321,Status,"&lt;&gt;Suspend",Status,"&lt;&gt;Assigned",Status,"&lt;&gt;Open",Status,"&lt;&gt;Hold",ResolvedDate,"&gt;="&amp;$C$1,ResolvedDate,"&lt;="&amp;$F$1)</f>
        <v/>
      </c>
      <c r="E2321" s="137">
        <f>COUNTIFS(Severity,$B2321,SLA_Breach,"&lt;&gt;Yes",Status,"&lt;&gt;Suspend",Status,"&lt;&gt;Assigned",Status,"&lt;&gt;Open",Status,"&lt;&gt;Hold&gt;",ResolvedDate,"&gt;="&amp;$C$1,ResolvedDate,"&lt;="&amp;$F$1)</f>
        <v/>
      </c>
      <c r="F2321" s="137">
        <f>COUNTIFS(Severity,$B2321,SLA_Breach,"Yes",Status,"&lt;&gt;Suspend",Status,"&lt;&gt;Assigned",Status,"&lt;&gt;Open",Status,"&lt;&gt;Hold&gt;",ResolvedDate,"&gt;="&amp;$C$1,ResolvedDate,"&lt;="&amp;$F$1)</f>
        <v/>
      </c>
      <c r="G2321" s="137">
        <f>COUNTIFS(Severity,$B2321,AssignedDate,"&gt;=01/01/2017 12:00:00 AM",AssignedDate,"&lt;="&amp;$F$1)</f>
        <v/>
      </c>
      <c r="H2321" s="177" t="n"/>
      <c r="L2321" s="57" t="n">
        <v>0</v>
      </c>
      <c r="M2321" s="57" t="n"/>
    </row>
    <row r="2322" spans="1:13">
      <c r="A2322" s="137" t="n">
        <v>1</v>
      </c>
      <c r="B2322" s="100" t="s">
        <v>525</v>
      </c>
      <c r="C2322" s="137">
        <f>COUNTIFS(Severity,$B2322,AssignedDate,"&gt;="&amp;$C$1,AssignedDate,"&lt;="&amp;$F$1)</f>
        <v/>
      </c>
      <c r="D2322" s="137">
        <f>COUNTIFS(Severity,$B2322,Status,"&lt;&gt;Suspend",Status,"&lt;&gt;Assigned",Status,"&lt;&gt;Open",Status,"&lt;&gt;Hold",ResolvedDate,"&gt;="&amp;$C$1,ResolvedDate,"&lt;="&amp;$F$1)</f>
        <v/>
      </c>
      <c r="E2322" s="137">
        <f>COUNTIFS(Severity,$B2322,SLA_Breach,"&lt;&gt;Yes",Status,"&lt;&gt;Suspend",Status,"&lt;&gt;Assigned",Status,"&lt;&gt;Open",Status,"&lt;&gt;Hold&gt;",ResolvedDate,"&gt;="&amp;$C$1,ResolvedDate,"&lt;="&amp;$F$1)</f>
        <v/>
      </c>
      <c r="F2322" s="137">
        <f>COUNTIFS(Severity,$B2322,SLA_Breach,"Yes",Status,"&lt;&gt;Suspend",Status,"&lt;&gt;Assigned",Status,"&lt;&gt;Open",Status,"&lt;&gt;Hold&gt;",ResolvedDate,"&gt;="&amp;$C$1,ResolvedDate,"&lt;="&amp;$F$1)</f>
        <v/>
      </c>
      <c r="G2322" s="137">
        <f>COUNTIFS(Severity,$B2322,AssignedDate,"&gt;=01/01/2017 12:00:00 AM",AssignedDate,"&lt;="&amp;$F$1)</f>
        <v/>
      </c>
      <c r="H2322" s="177" t="n"/>
      <c r="L2322" s="57" t="n">
        <v>0</v>
      </c>
      <c r="M2322" s="57" t="n"/>
    </row>
    <row r="2323" spans="1:13">
      <c r="A2323" s="137" t="n">
        <v>1</v>
      </c>
      <c r="B2323" s="100" t="s">
        <v>525</v>
      </c>
      <c r="C2323" s="137">
        <f>COUNTIFS(Severity,$B2323,AssignedDate,"&gt;="&amp;$C$1,AssignedDate,"&lt;="&amp;$F$1)</f>
        <v/>
      </c>
      <c r="D2323" s="137">
        <f>COUNTIFS(Severity,$B2323,Status,"&lt;&gt;Suspend",Status,"&lt;&gt;Assigned",Status,"&lt;&gt;Open",Status,"&lt;&gt;Hold",ResolvedDate,"&gt;="&amp;$C$1,ResolvedDate,"&lt;="&amp;$F$1)</f>
        <v/>
      </c>
      <c r="E2323" s="137">
        <f>COUNTIFS(Severity,$B2323,SLA_Breach,"&lt;&gt;Yes",Status,"&lt;&gt;Suspend",Status,"&lt;&gt;Assigned",Status,"&lt;&gt;Open",Status,"&lt;&gt;Hold&gt;",ResolvedDate,"&gt;="&amp;$C$1,ResolvedDate,"&lt;="&amp;$F$1)</f>
        <v/>
      </c>
      <c r="F2323" s="137">
        <f>COUNTIFS(Severity,$B2323,SLA_Breach,"Yes",Status,"&lt;&gt;Suspend",Status,"&lt;&gt;Assigned",Status,"&lt;&gt;Open",Status,"&lt;&gt;Hold&gt;",ResolvedDate,"&gt;="&amp;$C$1,ResolvedDate,"&lt;="&amp;$F$1)</f>
        <v/>
      </c>
      <c r="G2323" s="137">
        <f>COUNTIFS(Severity,$B2323,AssignedDate,"&gt;=01/01/2017 12:00:00 AM",AssignedDate,"&lt;="&amp;$F$1)</f>
        <v/>
      </c>
      <c r="H2323" s="177" t="n"/>
      <c r="L2323" s="57" t="n">
        <v>0</v>
      </c>
      <c r="M2323" s="57" t="n"/>
    </row>
    <row r="2324" spans="1:13">
      <c r="A2324" s="137" t="n">
        <v>1</v>
      </c>
      <c r="B2324" s="100" t="s">
        <v>525</v>
      </c>
      <c r="C2324" s="137">
        <f>COUNTIFS(Severity,$B2324,AssignedDate,"&gt;="&amp;$C$1,AssignedDate,"&lt;="&amp;$F$1)</f>
        <v/>
      </c>
      <c r="D2324" s="137">
        <f>COUNTIFS(Severity,$B2324,Status,"&lt;&gt;Suspend",Status,"&lt;&gt;Assigned",Status,"&lt;&gt;Open",Status,"&lt;&gt;Hold",ResolvedDate,"&gt;="&amp;$C$1,ResolvedDate,"&lt;="&amp;$F$1)</f>
        <v/>
      </c>
      <c r="E2324" s="137">
        <f>COUNTIFS(Severity,$B2324,SLA_Breach,"&lt;&gt;Yes",Status,"&lt;&gt;Suspend",Status,"&lt;&gt;Assigned",Status,"&lt;&gt;Open",Status,"&lt;&gt;Hold&gt;",ResolvedDate,"&gt;="&amp;$C$1,ResolvedDate,"&lt;="&amp;$F$1)</f>
        <v/>
      </c>
      <c r="F2324" s="137">
        <f>COUNTIFS(Severity,$B2324,SLA_Breach,"Yes",Status,"&lt;&gt;Suspend",Status,"&lt;&gt;Assigned",Status,"&lt;&gt;Open",Status,"&lt;&gt;Hold&gt;",ResolvedDate,"&gt;="&amp;$C$1,ResolvedDate,"&lt;="&amp;$F$1)</f>
        <v/>
      </c>
      <c r="G2324" s="137">
        <f>COUNTIFS(Severity,$B2324,AssignedDate,"&gt;=01/01/2017 12:00:00 AM",AssignedDate,"&lt;="&amp;$F$1)</f>
        <v/>
      </c>
      <c r="H2324" s="177" t="n"/>
      <c r="L2324" s="57" t="n">
        <v>0</v>
      </c>
      <c r="M2324" s="57" t="n"/>
    </row>
    <row r="2325" spans="1:13">
      <c r="A2325" s="137" t="n">
        <v>1</v>
      </c>
      <c r="B2325" s="100" t="s">
        <v>525</v>
      </c>
      <c r="C2325" s="137">
        <f>COUNTIFS(Severity,$B2325,AssignedDate,"&gt;="&amp;$C$1,AssignedDate,"&lt;="&amp;$F$1)</f>
        <v/>
      </c>
      <c r="D2325" s="137">
        <f>COUNTIFS(Severity,$B2325,Status,"&lt;&gt;Suspend",Status,"&lt;&gt;Assigned",Status,"&lt;&gt;Open",Status,"&lt;&gt;Hold",ResolvedDate,"&gt;="&amp;$C$1,ResolvedDate,"&lt;="&amp;$F$1)</f>
        <v/>
      </c>
      <c r="E2325" s="137">
        <f>COUNTIFS(Severity,$B2325,SLA_Breach,"&lt;&gt;Yes",Status,"&lt;&gt;Suspend",Status,"&lt;&gt;Assigned",Status,"&lt;&gt;Open",Status,"&lt;&gt;Hold&gt;",ResolvedDate,"&gt;="&amp;$C$1,ResolvedDate,"&lt;="&amp;$F$1)</f>
        <v/>
      </c>
      <c r="F2325" s="137">
        <f>COUNTIFS(Severity,$B2325,SLA_Breach,"Yes",Status,"&lt;&gt;Suspend",Status,"&lt;&gt;Assigned",Status,"&lt;&gt;Open",Status,"&lt;&gt;Hold&gt;",ResolvedDate,"&gt;="&amp;$C$1,ResolvedDate,"&lt;="&amp;$F$1)</f>
        <v/>
      </c>
      <c r="G2325" s="137">
        <f>COUNTIFS(Severity,$B2325,AssignedDate,"&gt;=01/01/2017 12:00:00 AM",AssignedDate,"&lt;="&amp;$F$1)</f>
        <v/>
      </c>
      <c r="H2325" s="177" t="n"/>
      <c r="L2325" s="57" t="n">
        <v>0</v>
      </c>
      <c r="M2325" s="57" t="n"/>
    </row>
    <row r="2326" spans="1:13">
      <c r="A2326" s="137" t="n">
        <v>1</v>
      </c>
      <c r="B2326" s="100" t="s">
        <v>525</v>
      </c>
      <c r="C2326" s="137">
        <f>COUNTIFS(Severity,$B2326,AssignedDate,"&gt;="&amp;$C$1,AssignedDate,"&lt;="&amp;$F$1)</f>
        <v/>
      </c>
      <c r="D2326" s="137">
        <f>COUNTIFS(Severity,$B2326,Status,"&lt;&gt;Suspend",Status,"&lt;&gt;Assigned",Status,"&lt;&gt;Open",Status,"&lt;&gt;Hold",ResolvedDate,"&gt;="&amp;$C$1,ResolvedDate,"&lt;="&amp;$F$1)</f>
        <v/>
      </c>
      <c r="E2326" s="137">
        <f>COUNTIFS(Severity,$B2326,SLA_Breach,"&lt;&gt;Yes",Status,"&lt;&gt;Suspend",Status,"&lt;&gt;Assigned",Status,"&lt;&gt;Open",Status,"&lt;&gt;Hold&gt;",ResolvedDate,"&gt;="&amp;$C$1,ResolvedDate,"&lt;="&amp;$F$1)</f>
        <v/>
      </c>
      <c r="F2326" s="137">
        <f>COUNTIFS(Severity,$B2326,SLA_Breach,"Yes",Status,"&lt;&gt;Suspend",Status,"&lt;&gt;Assigned",Status,"&lt;&gt;Open",Status,"&lt;&gt;Hold&gt;",ResolvedDate,"&gt;="&amp;$C$1,ResolvedDate,"&lt;="&amp;$F$1)</f>
        <v/>
      </c>
      <c r="G2326" s="137">
        <f>COUNTIFS(Severity,$B2326,AssignedDate,"&gt;=01/01/2017 12:00:00 AM",AssignedDate,"&lt;="&amp;$F$1)</f>
        <v/>
      </c>
      <c r="H2326" s="177" t="n"/>
      <c r="L2326" s="57" t="n">
        <v>0</v>
      </c>
      <c r="M2326" s="57" t="n"/>
    </row>
    <row r="2327" spans="1:13">
      <c r="A2327" s="137" t="n">
        <v>1</v>
      </c>
      <c r="B2327" s="100" t="s">
        <v>525</v>
      </c>
      <c r="C2327" s="137">
        <f>COUNTIFS(Severity,$B2327,AssignedDate,"&gt;="&amp;$C$1,AssignedDate,"&lt;="&amp;$F$1)</f>
        <v/>
      </c>
      <c r="D2327" s="137">
        <f>COUNTIFS(Severity,$B2327,Status,"&lt;&gt;Suspend",Status,"&lt;&gt;Assigned",Status,"&lt;&gt;Open",Status,"&lt;&gt;Hold",ResolvedDate,"&gt;="&amp;$C$1,ResolvedDate,"&lt;="&amp;$F$1)</f>
        <v/>
      </c>
      <c r="E2327" s="137">
        <f>COUNTIFS(Severity,$B2327,SLA_Breach,"&lt;&gt;Yes",Status,"&lt;&gt;Suspend",Status,"&lt;&gt;Assigned",Status,"&lt;&gt;Open",Status,"&lt;&gt;Hold&gt;",ResolvedDate,"&gt;="&amp;$C$1,ResolvedDate,"&lt;="&amp;$F$1)</f>
        <v/>
      </c>
      <c r="F2327" s="137">
        <f>COUNTIFS(Severity,$B2327,SLA_Breach,"Yes",Status,"&lt;&gt;Suspend",Status,"&lt;&gt;Assigned",Status,"&lt;&gt;Open",Status,"&lt;&gt;Hold&gt;",ResolvedDate,"&gt;="&amp;$C$1,ResolvedDate,"&lt;="&amp;$F$1)</f>
        <v/>
      </c>
      <c r="G2327" s="137">
        <f>COUNTIFS(Severity,$B2327,AssignedDate,"&gt;=01/01/2017 12:00:00 AM",AssignedDate,"&lt;="&amp;$F$1)</f>
        <v/>
      </c>
      <c r="H2327" s="177" t="n"/>
      <c r="L2327" s="57" t="n">
        <v>0</v>
      </c>
      <c r="M2327" s="57" t="n"/>
    </row>
    <row r="2328" spans="1:13">
      <c r="A2328" s="137" t="n">
        <v>1</v>
      </c>
      <c r="B2328" s="100" t="s">
        <v>525</v>
      </c>
      <c r="C2328" s="137">
        <f>COUNTIFS(Severity,$B2328,AssignedDate,"&gt;="&amp;$C$1,AssignedDate,"&lt;="&amp;$F$1)</f>
        <v/>
      </c>
      <c r="D2328" s="137">
        <f>COUNTIFS(Severity,$B2328,Status,"&lt;&gt;Suspend",Status,"&lt;&gt;Assigned",Status,"&lt;&gt;Open",Status,"&lt;&gt;Hold",ResolvedDate,"&gt;="&amp;$C$1,ResolvedDate,"&lt;="&amp;$F$1)</f>
        <v/>
      </c>
      <c r="E2328" s="137">
        <f>COUNTIFS(Severity,$B2328,SLA_Breach,"&lt;&gt;Yes",Status,"&lt;&gt;Suspend",Status,"&lt;&gt;Assigned",Status,"&lt;&gt;Open",Status,"&lt;&gt;Hold&gt;",ResolvedDate,"&gt;="&amp;$C$1,ResolvedDate,"&lt;="&amp;$F$1)</f>
        <v/>
      </c>
      <c r="F2328" s="137">
        <f>COUNTIFS(Severity,$B2328,SLA_Breach,"Yes",Status,"&lt;&gt;Suspend",Status,"&lt;&gt;Assigned",Status,"&lt;&gt;Open",Status,"&lt;&gt;Hold&gt;",ResolvedDate,"&gt;="&amp;$C$1,ResolvedDate,"&lt;="&amp;$F$1)</f>
        <v/>
      </c>
      <c r="G2328" s="137">
        <f>COUNTIFS(Severity,$B2328,AssignedDate,"&gt;=01/01/2017 12:00:00 AM",AssignedDate,"&lt;="&amp;$F$1)</f>
        <v/>
      </c>
      <c r="H2328" s="177" t="n"/>
      <c r="L2328" s="57" t="n">
        <v>0</v>
      </c>
      <c r="M2328" s="57" t="n"/>
    </row>
    <row r="2329" spans="1:13">
      <c r="A2329" s="137" t="n">
        <v>1</v>
      </c>
      <c r="B2329" s="100" t="s">
        <v>525</v>
      </c>
      <c r="C2329" s="137">
        <f>COUNTIFS(Severity,$B2329,AssignedDate,"&gt;="&amp;$C$1,AssignedDate,"&lt;="&amp;$F$1)</f>
        <v/>
      </c>
      <c r="D2329" s="137">
        <f>COUNTIFS(Severity,$B2329,Status,"&lt;&gt;Suspend",Status,"&lt;&gt;Assigned",Status,"&lt;&gt;Open",Status,"&lt;&gt;Hold",ResolvedDate,"&gt;="&amp;$C$1,ResolvedDate,"&lt;="&amp;$F$1)</f>
        <v/>
      </c>
      <c r="E2329" s="137">
        <f>COUNTIFS(Severity,$B2329,SLA_Breach,"&lt;&gt;Yes",Status,"&lt;&gt;Suspend",Status,"&lt;&gt;Assigned",Status,"&lt;&gt;Open",Status,"&lt;&gt;Hold&gt;",ResolvedDate,"&gt;="&amp;$C$1,ResolvedDate,"&lt;="&amp;$F$1)</f>
        <v/>
      </c>
      <c r="F2329" s="137">
        <f>COUNTIFS(Severity,$B2329,SLA_Breach,"Yes",Status,"&lt;&gt;Suspend",Status,"&lt;&gt;Assigned",Status,"&lt;&gt;Open",Status,"&lt;&gt;Hold&gt;",ResolvedDate,"&gt;="&amp;$C$1,ResolvedDate,"&lt;="&amp;$F$1)</f>
        <v/>
      </c>
      <c r="G2329" s="137">
        <f>COUNTIFS(Severity,$B2329,AssignedDate,"&gt;=01/01/2017 12:00:00 AM",AssignedDate,"&lt;="&amp;$F$1)</f>
        <v/>
      </c>
      <c r="H2329" s="177" t="n"/>
      <c r="L2329" s="57" t="n">
        <v>0</v>
      </c>
      <c r="M2329" s="57" t="n"/>
    </row>
    <row r="2330" spans="1:13">
      <c r="A2330" s="137" t="n">
        <v>1</v>
      </c>
      <c r="B2330" s="100" t="s">
        <v>525</v>
      </c>
      <c r="C2330" s="137">
        <f>COUNTIFS(Severity,$B2330,AssignedDate,"&gt;="&amp;$C$1,AssignedDate,"&lt;="&amp;$F$1)</f>
        <v/>
      </c>
      <c r="D2330" s="137">
        <f>COUNTIFS(Severity,$B2330,Status,"&lt;&gt;Suspend",Status,"&lt;&gt;Assigned",Status,"&lt;&gt;Open",Status,"&lt;&gt;Hold",ResolvedDate,"&gt;="&amp;$C$1,ResolvedDate,"&lt;="&amp;$F$1)</f>
        <v/>
      </c>
      <c r="E2330" s="137">
        <f>COUNTIFS(Severity,$B2330,SLA_Breach,"&lt;&gt;Yes",Status,"&lt;&gt;Suspend",Status,"&lt;&gt;Assigned",Status,"&lt;&gt;Open",Status,"&lt;&gt;Hold&gt;",ResolvedDate,"&gt;="&amp;$C$1,ResolvedDate,"&lt;="&amp;$F$1)</f>
        <v/>
      </c>
      <c r="F2330" s="137">
        <f>COUNTIFS(Severity,$B2330,SLA_Breach,"Yes",Status,"&lt;&gt;Suspend",Status,"&lt;&gt;Assigned",Status,"&lt;&gt;Open",Status,"&lt;&gt;Hold&gt;",ResolvedDate,"&gt;="&amp;$C$1,ResolvedDate,"&lt;="&amp;$F$1)</f>
        <v/>
      </c>
      <c r="G2330" s="137">
        <f>COUNTIFS(Severity,$B2330,AssignedDate,"&gt;=01/01/2017 12:00:00 AM",AssignedDate,"&lt;="&amp;$F$1)</f>
        <v/>
      </c>
      <c r="H2330" s="177" t="n"/>
      <c r="L2330" s="57" t="n">
        <v>0</v>
      </c>
      <c r="M2330" s="57" t="n"/>
    </row>
    <row r="2331" spans="1:13">
      <c r="A2331" s="137" t="n">
        <v>1</v>
      </c>
      <c r="B2331" s="100" t="s">
        <v>525</v>
      </c>
      <c r="C2331" s="137">
        <f>COUNTIFS(Severity,$B2331,AssignedDate,"&gt;="&amp;$C$1,AssignedDate,"&lt;="&amp;$F$1)</f>
        <v/>
      </c>
      <c r="D2331" s="137">
        <f>COUNTIFS(Severity,$B2331,Status,"&lt;&gt;Suspend",Status,"&lt;&gt;Assigned",Status,"&lt;&gt;Open",Status,"&lt;&gt;Hold",ResolvedDate,"&gt;="&amp;$C$1,ResolvedDate,"&lt;="&amp;$F$1)</f>
        <v/>
      </c>
      <c r="E2331" s="137">
        <f>COUNTIFS(Severity,$B2331,SLA_Breach,"&lt;&gt;Yes",Status,"&lt;&gt;Suspend",Status,"&lt;&gt;Assigned",Status,"&lt;&gt;Open",Status,"&lt;&gt;Hold&gt;",ResolvedDate,"&gt;="&amp;$C$1,ResolvedDate,"&lt;="&amp;$F$1)</f>
        <v/>
      </c>
      <c r="F2331" s="137">
        <f>COUNTIFS(Severity,$B2331,SLA_Breach,"Yes",Status,"&lt;&gt;Suspend",Status,"&lt;&gt;Assigned",Status,"&lt;&gt;Open",Status,"&lt;&gt;Hold&gt;",ResolvedDate,"&gt;="&amp;$C$1,ResolvedDate,"&lt;="&amp;$F$1)</f>
        <v/>
      </c>
      <c r="G2331" s="137">
        <f>COUNTIFS(Severity,$B2331,AssignedDate,"&gt;=01/01/2017 12:00:00 AM",AssignedDate,"&lt;="&amp;$F$1)</f>
        <v/>
      </c>
      <c r="H2331" s="177" t="n"/>
      <c r="L2331" s="57" t="n">
        <v>0</v>
      </c>
      <c r="M2331" s="57" t="n"/>
    </row>
    <row r="2332" spans="1:13">
      <c r="A2332" s="137" t="n">
        <v>1</v>
      </c>
      <c r="B2332" s="100" t="s">
        <v>525</v>
      </c>
      <c r="C2332" s="137">
        <f>COUNTIFS(Severity,$B2332,AssignedDate,"&gt;="&amp;$C$1,AssignedDate,"&lt;="&amp;$F$1)</f>
        <v/>
      </c>
      <c r="D2332" s="137">
        <f>COUNTIFS(Severity,$B2332,Status,"&lt;&gt;Suspend",Status,"&lt;&gt;Assigned",Status,"&lt;&gt;Open",Status,"&lt;&gt;Hold",ResolvedDate,"&gt;="&amp;$C$1,ResolvedDate,"&lt;="&amp;$F$1)</f>
        <v/>
      </c>
      <c r="E2332" s="137">
        <f>COUNTIFS(Severity,$B2332,SLA_Breach,"&lt;&gt;Yes",Status,"&lt;&gt;Suspend",Status,"&lt;&gt;Assigned",Status,"&lt;&gt;Open",Status,"&lt;&gt;Hold&gt;",ResolvedDate,"&gt;="&amp;$C$1,ResolvedDate,"&lt;="&amp;$F$1)</f>
        <v/>
      </c>
      <c r="F2332" s="137">
        <f>COUNTIFS(Severity,$B2332,SLA_Breach,"Yes",Status,"&lt;&gt;Suspend",Status,"&lt;&gt;Assigned",Status,"&lt;&gt;Open",Status,"&lt;&gt;Hold&gt;",ResolvedDate,"&gt;="&amp;$C$1,ResolvedDate,"&lt;="&amp;$F$1)</f>
        <v/>
      </c>
      <c r="G2332" s="137">
        <f>COUNTIFS(Severity,$B2332,AssignedDate,"&gt;=01/01/2017 12:00:00 AM",AssignedDate,"&lt;="&amp;$F$1)</f>
        <v/>
      </c>
      <c r="H2332" s="177" t="n"/>
      <c r="L2332" s="57" t="n">
        <v>0</v>
      </c>
      <c r="M2332" s="57" t="n"/>
    </row>
    <row r="2333" spans="1:13">
      <c r="A2333" s="137" t="n">
        <v>1</v>
      </c>
      <c r="B2333" s="100" t="s">
        <v>525</v>
      </c>
      <c r="C2333" s="137">
        <f>COUNTIFS(Severity,$B2333,AssignedDate,"&gt;="&amp;$C$1,AssignedDate,"&lt;="&amp;$F$1)</f>
        <v/>
      </c>
      <c r="D2333" s="137">
        <f>COUNTIFS(Severity,$B2333,Status,"&lt;&gt;Suspend",Status,"&lt;&gt;Assigned",Status,"&lt;&gt;Open",Status,"&lt;&gt;Hold",ResolvedDate,"&gt;="&amp;$C$1,ResolvedDate,"&lt;="&amp;$F$1)</f>
        <v/>
      </c>
      <c r="E2333" s="137">
        <f>COUNTIFS(Severity,$B2333,SLA_Breach,"&lt;&gt;Yes",Status,"&lt;&gt;Suspend",Status,"&lt;&gt;Assigned",Status,"&lt;&gt;Open",Status,"&lt;&gt;Hold&gt;",ResolvedDate,"&gt;="&amp;$C$1,ResolvedDate,"&lt;="&amp;$F$1)</f>
        <v/>
      </c>
      <c r="F2333" s="137">
        <f>COUNTIFS(Severity,$B2333,SLA_Breach,"Yes",Status,"&lt;&gt;Suspend",Status,"&lt;&gt;Assigned",Status,"&lt;&gt;Open",Status,"&lt;&gt;Hold&gt;",ResolvedDate,"&gt;="&amp;$C$1,ResolvedDate,"&lt;="&amp;$F$1)</f>
        <v/>
      </c>
      <c r="G2333" s="137">
        <f>COUNTIFS(Severity,$B2333,AssignedDate,"&gt;=01/01/2017 12:00:00 AM",AssignedDate,"&lt;="&amp;$F$1)</f>
        <v/>
      </c>
      <c r="H2333" s="177" t="n"/>
      <c r="L2333" s="57" t="n">
        <v>0</v>
      </c>
      <c r="M2333" s="57" t="n"/>
    </row>
    <row r="2334" spans="1:13">
      <c r="A2334" s="137" t="n">
        <v>1</v>
      </c>
      <c r="B2334" s="100" t="s">
        <v>525</v>
      </c>
      <c r="C2334" s="137">
        <f>COUNTIFS(Severity,$B2334,AssignedDate,"&gt;="&amp;$C$1,AssignedDate,"&lt;="&amp;$F$1)</f>
        <v/>
      </c>
      <c r="D2334" s="137">
        <f>COUNTIFS(Severity,$B2334,Status,"&lt;&gt;Suspend",Status,"&lt;&gt;Assigned",Status,"&lt;&gt;Open",Status,"&lt;&gt;Hold",ResolvedDate,"&gt;="&amp;$C$1,ResolvedDate,"&lt;="&amp;$F$1)</f>
        <v/>
      </c>
      <c r="E2334" s="137">
        <f>COUNTIFS(Severity,$B2334,SLA_Breach,"&lt;&gt;Yes",Status,"&lt;&gt;Suspend",Status,"&lt;&gt;Assigned",Status,"&lt;&gt;Open",Status,"&lt;&gt;Hold&gt;",ResolvedDate,"&gt;="&amp;$C$1,ResolvedDate,"&lt;="&amp;$F$1)</f>
        <v/>
      </c>
      <c r="F2334" s="137">
        <f>COUNTIFS(Severity,$B2334,SLA_Breach,"Yes",Status,"&lt;&gt;Suspend",Status,"&lt;&gt;Assigned",Status,"&lt;&gt;Open",Status,"&lt;&gt;Hold&gt;",ResolvedDate,"&gt;="&amp;$C$1,ResolvedDate,"&lt;="&amp;$F$1)</f>
        <v/>
      </c>
      <c r="G2334" s="137">
        <f>COUNTIFS(Severity,$B2334,AssignedDate,"&gt;=01/01/2017 12:00:00 AM",AssignedDate,"&lt;="&amp;$F$1)</f>
        <v/>
      </c>
      <c r="H2334" s="177" t="n"/>
      <c r="L2334" s="57" t="n">
        <v>0</v>
      </c>
      <c r="M2334" s="57" t="n"/>
    </row>
    <row r="2335" spans="1:13">
      <c r="A2335" s="137" t="n">
        <v>1</v>
      </c>
      <c r="B2335" s="100" t="s">
        <v>525</v>
      </c>
      <c r="C2335" s="137">
        <f>COUNTIFS(Severity,$B2335,AssignedDate,"&gt;="&amp;$C$1,AssignedDate,"&lt;="&amp;$F$1)</f>
        <v/>
      </c>
      <c r="D2335" s="137">
        <f>COUNTIFS(Severity,$B2335,Status,"&lt;&gt;Suspend",Status,"&lt;&gt;Assigned",Status,"&lt;&gt;Open",Status,"&lt;&gt;Hold",ResolvedDate,"&gt;="&amp;$C$1,ResolvedDate,"&lt;="&amp;$F$1)</f>
        <v/>
      </c>
      <c r="E2335" s="137">
        <f>COUNTIFS(Severity,$B2335,SLA_Breach,"&lt;&gt;Yes",Status,"&lt;&gt;Suspend",Status,"&lt;&gt;Assigned",Status,"&lt;&gt;Open",Status,"&lt;&gt;Hold&gt;",ResolvedDate,"&gt;="&amp;$C$1,ResolvedDate,"&lt;="&amp;$F$1)</f>
        <v/>
      </c>
      <c r="F2335" s="137">
        <f>COUNTIFS(Severity,$B2335,SLA_Breach,"Yes",Status,"&lt;&gt;Suspend",Status,"&lt;&gt;Assigned",Status,"&lt;&gt;Open",Status,"&lt;&gt;Hold&gt;",ResolvedDate,"&gt;="&amp;$C$1,ResolvedDate,"&lt;="&amp;$F$1)</f>
        <v/>
      </c>
      <c r="G2335" s="137">
        <f>COUNTIFS(Severity,$B2335,AssignedDate,"&gt;=01/01/2017 12:00:00 AM",AssignedDate,"&lt;="&amp;$F$1)</f>
        <v/>
      </c>
      <c r="H2335" s="177" t="n"/>
      <c r="L2335" s="57" t="n">
        <v>0</v>
      </c>
      <c r="M2335" s="57" t="n"/>
    </row>
    <row r="2336" spans="1:13">
      <c r="A2336" s="137" t="n">
        <v>1</v>
      </c>
      <c r="B2336" s="100" t="s">
        <v>525</v>
      </c>
      <c r="C2336" s="137">
        <f>COUNTIFS(Severity,$B2336,AssignedDate,"&gt;="&amp;$C$1,AssignedDate,"&lt;="&amp;$F$1)</f>
        <v/>
      </c>
      <c r="D2336" s="137">
        <f>COUNTIFS(Severity,$B2336,Status,"&lt;&gt;Suspend",Status,"&lt;&gt;Assigned",Status,"&lt;&gt;Open",Status,"&lt;&gt;Hold",ResolvedDate,"&gt;="&amp;$C$1,ResolvedDate,"&lt;="&amp;$F$1)</f>
        <v/>
      </c>
      <c r="E2336" s="137">
        <f>COUNTIFS(Severity,$B2336,SLA_Breach,"&lt;&gt;Yes",Status,"&lt;&gt;Suspend",Status,"&lt;&gt;Assigned",Status,"&lt;&gt;Open",Status,"&lt;&gt;Hold&gt;",ResolvedDate,"&gt;="&amp;$C$1,ResolvedDate,"&lt;="&amp;$F$1)</f>
        <v/>
      </c>
      <c r="F2336" s="137">
        <f>COUNTIFS(Severity,$B2336,SLA_Breach,"Yes",Status,"&lt;&gt;Suspend",Status,"&lt;&gt;Assigned",Status,"&lt;&gt;Open",Status,"&lt;&gt;Hold&gt;",ResolvedDate,"&gt;="&amp;$C$1,ResolvedDate,"&lt;="&amp;$F$1)</f>
        <v/>
      </c>
      <c r="G2336" s="137">
        <f>COUNTIFS(Severity,$B2336,AssignedDate,"&gt;=01/01/2017 12:00:00 AM",AssignedDate,"&lt;="&amp;$F$1)</f>
        <v/>
      </c>
      <c r="H2336" s="177" t="n"/>
      <c r="L2336" s="57" t="n">
        <v>0</v>
      </c>
      <c r="M2336" s="57" t="n"/>
    </row>
    <row r="2337" spans="1:13">
      <c r="A2337" s="137" t="n">
        <v>1</v>
      </c>
      <c r="B2337" s="100" t="s">
        <v>525</v>
      </c>
      <c r="C2337" s="137">
        <f>COUNTIFS(Severity,$B2337,AssignedDate,"&gt;="&amp;$C$1,AssignedDate,"&lt;="&amp;$F$1)</f>
        <v/>
      </c>
      <c r="D2337" s="137">
        <f>COUNTIFS(Severity,$B2337,Status,"&lt;&gt;Suspend",Status,"&lt;&gt;Assigned",Status,"&lt;&gt;Open",Status,"&lt;&gt;Hold",ResolvedDate,"&gt;="&amp;$C$1,ResolvedDate,"&lt;="&amp;$F$1)</f>
        <v/>
      </c>
      <c r="E2337" s="137">
        <f>COUNTIFS(Severity,$B2337,SLA_Breach,"&lt;&gt;Yes",Status,"&lt;&gt;Suspend",Status,"&lt;&gt;Assigned",Status,"&lt;&gt;Open",Status,"&lt;&gt;Hold&gt;",ResolvedDate,"&gt;="&amp;$C$1,ResolvedDate,"&lt;="&amp;$F$1)</f>
        <v/>
      </c>
      <c r="F2337" s="137">
        <f>COUNTIFS(Severity,$B2337,SLA_Breach,"Yes",Status,"&lt;&gt;Suspend",Status,"&lt;&gt;Assigned",Status,"&lt;&gt;Open",Status,"&lt;&gt;Hold&gt;",ResolvedDate,"&gt;="&amp;$C$1,ResolvedDate,"&lt;="&amp;$F$1)</f>
        <v/>
      </c>
      <c r="G2337" s="137">
        <f>COUNTIFS(Severity,$B2337,AssignedDate,"&gt;=01/01/2017 12:00:00 AM",AssignedDate,"&lt;="&amp;$F$1)</f>
        <v/>
      </c>
      <c r="H2337" s="177" t="n"/>
      <c r="L2337" s="57" t="n">
        <v>0</v>
      </c>
      <c r="M2337" s="57" t="n"/>
    </row>
    <row r="2338" spans="1:13">
      <c r="A2338" s="137" t="n">
        <v>1</v>
      </c>
      <c r="B2338" s="100" t="s">
        <v>525</v>
      </c>
      <c r="C2338" s="137">
        <f>COUNTIFS(Severity,$B2338,AssignedDate,"&gt;="&amp;$C$1,AssignedDate,"&lt;="&amp;$F$1)</f>
        <v/>
      </c>
      <c r="D2338" s="137">
        <f>COUNTIFS(Severity,$B2338,Status,"&lt;&gt;Suspend",Status,"&lt;&gt;Assigned",Status,"&lt;&gt;Open",Status,"&lt;&gt;Hold",ResolvedDate,"&gt;="&amp;$C$1,ResolvedDate,"&lt;="&amp;$F$1)</f>
        <v/>
      </c>
      <c r="E2338" s="137">
        <f>COUNTIFS(Severity,$B2338,SLA_Breach,"&lt;&gt;Yes",Status,"&lt;&gt;Suspend",Status,"&lt;&gt;Assigned",Status,"&lt;&gt;Open",Status,"&lt;&gt;Hold&gt;",ResolvedDate,"&gt;="&amp;$C$1,ResolvedDate,"&lt;="&amp;$F$1)</f>
        <v/>
      </c>
      <c r="F2338" s="137">
        <f>COUNTIFS(Severity,$B2338,SLA_Breach,"Yes",Status,"&lt;&gt;Suspend",Status,"&lt;&gt;Assigned",Status,"&lt;&gt;Open",Status,"&lt;&gt;Hold&gt;",ResolvedDate,"&gt;="&amp;$C$1,ResolvedDate,"&lt;="&amp;$F$1)</f>
        <v/>
      </c>
      <c r="G2338" s="137">
        <f>COUNTIFS(Severity,$B2338,AssignedDate,"&gt;=01/01/2017 12:00:00 AM",AssignedDate,"&lt;="&amp;$F$1)</f>
        <v/>
      </c>
      <c r="H2338" s="177" t="n"/>
      <c r="L2338" s="57" t="n">
        <v>0</v>
      </c>
      <c r="M2338" s="57" t="n"/>
    </row>
    <row r="2339" spans="1:13">
      <c r="A2339" s="137" t="n">
        <v>1</v>
      </c>
      <c r="B2339" s="100" t="s">
        <v>525</v>
      </c>
      <c r="C2339" s="137">
        <f>COUNTIFS(Severity,$B2339,AssignedDate,"&gt;="&amp;$C$1,AssignedDate,"&lt;="&amp;$F$1)</f>
        <v/>
      </c>
      <c r="D2339" s="137">
        <f>COUNTIFS(Severity,$B2339,Status,"&lt;&gt;Suspend",Status,"&lt;&gt;Assigned",Status,"&lt;&gt;Open",Status,"&lt;&gt;Hold",ResolvedDate,"&gt;="&amp;$C$1,ResolvedDate,"&lt;="&amp;$F$1)</f>
        <v/>
      </c>
      <c r="E2339" s="137">
        <f>COUNTIFS(Severity,$B2339,SLA_Breach,"&lt;&gt;Yes",Status,"&lt;&gt;Suspend",Status,"&lt;&gt;Assigned",Status,"&lt;&gt;Open",Status,"&lt;&gt;Hold&gt;",ResolvedDate,"&gt;="&amp;$C$1,ResolvedDate,"&lt;="&amp;$F$1)</f>
        <v/>
      </c>
      <c r="F2339" s="137">
        <f>COUNTIFS(Severity,$B2339,SLA_Breach,"Yes",Status,"&lt;&gt;Suspend",Status,"&lt;&gt;Assigned",Status,"&lt;&gt;Open",Status,"&lt;&gt;Hold&gt;",ResolvedDate,"&gt;="&amp;$C$1,ResolvedDate,"&lt;="&amp;$F$1)</f>
        <v/>
      </c>
      <c r="G2339" s="137">
        <f>COUNTIFS(Severity,$B2339,AssignedDate,"&gt;=01/01/2017 12:00:00 AM",AssignedDate,"&lt;="&amp;$F$1)</f>
        <v/>
      </c>
      <c r="H2339" s="177" t="n"/>
      <c r="L2339" s="57" t="n">
        <v>0</v>
      </c>
      <c r="M2339" s="57" t="n"/>
    </row>
    <row r="2340" spans="1:13">
      <c r="A2340" s="137" t="n">
        <v>1</v>
      </c>
      <c r="B2340" s="100" t="s">
        <v>525</v>
      </c>
      <c r="C2340" s="137">
        <f>COUNTIFS(Severity,$B2340,AssignedDate,"&gt;="&amp;$C$1,AssignedDate,"&lt;="&amp;$F$1)</f>
        <v/>
      </c>
      <c r="D2340" s="137">
        <f>COUNTIFS(Severity,$B2340,Status,"&lt;&gt;Suspend",Status,"&lt;&gt;Assigned",Status,"&lt;&gt;Open",Status,"&lt;&gt;Hold",ResolvedDate,"&gt;="&amp;$C$1,ResolvedDate,"&lt;="&amp;$F$1)</f>
        <v/>
      </c>
      <c r="E2340" s="137">
        <f>COUNTIFS(Severity,$B2340,SLA_Breach,"&lt;&gt;Yes",Status,"&lt;&gt;Suspend",Status,"&lt;&gt;Assigned",Status,"&lt;&gt;Open",Status,"&lt;&gt;Hold&gt;",ResolvedDate,"&gt;="&amp;$C$1,ResolvedDate,"&lt;="&amp;$F$1)</f>
        <v/>
      </c>
      <c r="F2340" s="137">
        <f>COUNTIFS(Severity,$B2340,SLA_Breach,"Yes",Status,"&lt;&gt;Suspend",Status,"&lt;&gt;Assigned",Status,"&lt;&gt;Open",Status,"&lt;&gt;Hold&gt;",ResolvedDate,"&gt;="&amp;$C$1,ResolvedDate,"&lt;="&amp;$F$1)</f>
        <v/>
      </c>
      <c r="G2340" s="137">
        <f>COUNTIFS(Severity,$B2340,AssignedDate,"&gt;=01/01/2017 12:00:00 AM",AssignedDate,"&lt;="&amp;$F$1)</f>
        <v/>
      </c>
      <c r="H2340" s="177" t="n"/>
      <c r="L2340" s="57" t="n">
        <v>0</v>
      </c>
      <c r="M2340" s="57" t="n"/>
    </row>
    <row r="2341" spans="1:13">
      <c r="A2341" s="137" t="n">
        <v>1</v>
      </c>
      <c r="B2341" s="100" t="s">
        <v>525</v>
      </c>
      <c r="C2341" s="137">
        <f>COUNTIFS(Severity,$B2341,AssignedDate,"&gt;="&amp;$C$1,AssignedDate,"&lt;="&amp;$F$1)</f>
        <v/>
      </c>
      <c r="D2341" s="137">
        <f>COUNTIFS(Severity,$B2341,Status,"&lt;&gt;Suspend",Status,"&lt;&gt;Assigned",Status,"&lt;&gt;Open",Status,"&lt;&gt;Hold",ResolvedDate,"&gt;="&amp;$C$1,ResolvedDate,"&lt;="&amp;$F$1)</f>
        <v/>
      </c>
      <c r="E2341" s="137">
        <f>COUNTIFS(Severity,$B2341,SLA_Breach,"&lt;&gt;Yes",Status,"&lt;&gt;Suspend",Status,"&lt;&gt;Assigned",Status,"&lt;&gt;Open",Status,"&lt;&gt;Hold&gt;",ResolvedDate,"&gt;="&amp;$C$1,ResolvedDate,"&lt;="&amp;$F$1)</f>
        <v/>
      </c>
      <c r="F2341" s="137">
        <f>COUNTIFS(Severity,$B2341,SLA_Breach,"Yes",Status,"&lt;&gt;Suspend",Status,"&lt;&gt;Assigned",Status,"&lt;&gt;Open",Status,"&lt;&gt;Hold&gt;",ResolvedDate,"&gt;="&amp;$C$1,ResolvedDate,"&lt;="&amp;$F$1)</f>
        <v/>
      </c>
      <c r="G2341" s="137">
        <f>COUNTIFS(Severity,$B2341,AssignedDate,"&gt;=01/01/2017 12:00:00 AM",AssignedDate,"&lt;="&amp;$F$1)</f>
        <v/>
      </c>
      <c r="H2341" s="177" t="n"/>
      <c r="L2341" s="57" t="n">
        <v>0</v>
      </c>
      <c r="M2341" s="57" t="n"/>
    </row>
    <row r="2342" spans="1:13">
      <c r="A2342" s="137" t="n">
        <v>1</v>
      </c>
      <c r="B2342" s="100" t="s">
        <v>525</v>
      </c>
      <c r="C2342" s="137">
        <f>COUNTIFS(Severity,$B2342,AssignedDate,"&gt;="&amp;$C$1,AssignedDate,"&lt;="&amp;$F$1)</f>
        <v/>
      </c>
      <c r="D2342" s="137">
        <f>COUNTIFS(Severity,$B2342,Status,"&lt;&gt;Suspend",Status,"&lt;&gt;Assigned",Status,"&lt;&gt;Open",Status,"&lt;&gt;Hold",ResolvedDate,"&gt;="&amp;$C$1,ResolvedDate,"&lt;="&amp;$F$1)</f>
        <v/>
      </c>
      <c r="E2342" s="137">
        <f>COUNTIFS(Severity,$B2342,SLA_Breach,"&lt;&gt;Yes",Status,"&lt;&gt;Suspend",Status,"&lt;&gt;Assigned",Status,"&lt;&gt;Open",Status,"&lt;&gt;Hold&gt;",ResolvedDate,"&gt;="&amp;$C$1,ResolvedDate,"&lt;="&amp;$F$1)</f>
        <v/>
      </c>
      <c r="F2342" s="137">
        <f>COUNTIFS(Severity,$B2342,SLA_Breach,"Yes",Status,"&lt;&gt;Suspend",Status,"&lt;&gt;Assigned",Status,"&lt;&gt;Open",Status,"&lt;&gt;Hold&gt;",ResolvedDate,"&gt;="&amp;$C$1,ResolvedDate,"&lt;="&amp;$F$1)</f>
        <v/>
      </c>
      <c r="G2342" s="137">
        <f>COUNTIFS(Severity,$B2342,AssignedDate,"&gt;=01/01/2017 12:00:00 AM",AssignedDate,"&lt;="&amp;$F$1)</f>
        <v/>
      </c>
      <c r="H2342" s="177" t="n"/>
      <c r="L2342" s="57" t="n">
        <v>0</v>
      </c>
      <c r="M2342" s="57" t="n"/>
    </row>
    <row r="2343" spans="1:13">
      <c r="A2343" s="137" t="n">
        <v>1</v>
      </c>
      <c r="B2343" s="100" t="s">
        <v>525</v>
      </c>
      <c r="C2343" s="137">
        <f>COUNTIFS(Severity,$B2343,AssignedDate,"&gt;="&amp;$C$1,AssignedDate,"&lt;="&amp;$F$1)</f>
        <v/>
      </c>
      <c r="D2343" s="137">
        <f>COUNTIFS(Severity,$B2343,Status,"&lt;&gt;Suspend",Status,"&lt;&gt;Assigned",Status,"&lt;&gt;Open",Status,"&lt;&gt;Hold",ResolvedDate,"&gt;="&amp;$C$1,ResolvedDate,"&lt;="&amp;$F$1)</f>
        <v/>
      </c>
      <c r="E2343" s="137">
        <f>COUNTIFS(Severity,$B2343,SLA_Breach,"&lt;&gt;Yes",Status,"&lt;&gt;Suspend",Status,"&lt;&gt;Assigned",Status,"&lt;&gt;Open",Status,"&lt;&gt;Hold&gt;",ResolvedDate,"&gt;="&amp;$C$1,ResolvedDate,"&lt;="&amp;$F$1)</f>
        <v/>
      </c>
      <c r="F2343" s="137">
        <f>COUNTIFS(Severity,$B2343,SLA_Breach,"Yes",Status,"&lt;&gt;Suspend",Status,"&lt;&gt;Assigned",Status,"&lt;&gt;Open",Status,"&lt;&gt;Hold&gt;",ResolvedDate,"&gt;="&amp;$C$1,ResolvedDate,"&lt;="&amp;$F$1)</f>
        <v/>
      </c>
      <c r="G2343" s="137">
        <f>COUNTIFS(Severity,$B2343,AssignedDate,"&gt;=01/01/2017 12:00:00 AM",AssignedDate,"&lt;="&amp;$F$1)</f>
        <v/>
      </c>
      <c r="H2343" s="177" t="n"/>
      <c r="L2343" s="57" t="n">
        <v>0</v>
      </c>
      <c r="M2343" s="57" t="n"/>
    </row>
    <row r="2344" spans="1:13">
      <c r="A2344" s="137" t="n">
        <v>1</v>
      </c>
      <c r="B2344" s="100" t="s">
        <v>525</v>
      </c>
      <c r="C2344" s="137">
        <f>COUNTIFS(Severity,$B2344,AssignedDate,"&gt;="&amp;$C$1,AssignedDate,"&lt;="&amp;$F$1)</f>
        <v/>
      </c>
      <c r="D2344" s="137">
        <f>COUNTIFS(Severity,$B2344,Status,"&lt;&gt;Suspend",Status,"&lt;&gt;Assigned",Status,"&lt;&gt;Open",Status,"&lt;&gt;Hold",ResolvedDate,"&gt;="&amp;$C$1,ResolvedDate,"&lt;="&amp;$F$1)</f>
        <v/>
      </c>
      <c r="E2344" s="137">
        <f>COUNTIFS(Severity,$B2344,SLA_Breach,"&lt;&gt;Yes",Status,"&lt;&gt;Suspend",Status,"&lt;&gt;Assigned",Status,"&lt;&gt;Open",Status,"&lt;&gt;Hold&gt;",ResolvedDate,"&gt;="&amp;$C$1,ResolvedDate,"&lt;="&amp;$F$1)</f>
        <v/>
      </c>
      <c r="F2344" s="137">
        <f>COUNTIFS(Severity,$B2344,SLA_Breach,"Yes",Status,"&lt;&gt;Suspend",Status,"&lt;&gt;Assigned",Status,"&lt;&gt;Open",Status,"&lt;&gt;Hold&gt;",ResolvedDate,"&gt;="&amp;$C$1,ResolvedDate,"&lt;="&amp;$F$1)</f>
        <v/>
      </c>
      <c r="G2344" s="137">
        <f>COUNTIFS(Severity,$B2344,AssignedDate,"&gt;=01/01/2017 12:00:00 AM",AssignedDate,"&lt;="&amp;$F$1)</f>
        <v/>
      </c>
      <c r="H2344" s="177" t="n"/>
      <c r="L2344" s="57" t="n">
        <v>0</v>
      </c>
      <c r="M2344" s="57" t="n"/>
    </row>
    <row r="2345" spans="1:13">
      <c r="A2345" s="137" t="n">
        <v>1</v>
      </c>
      <c r="B2345" s="100" t="s">
        <v>525</v>
      </c>
      <c r="C2345" s="137">
        <f>COUNTIFS(Severity,$B2345,AssignedDate,"&gt;="&amp;$C$1,AssignedDate,"&lt;="&amp;$F$1)</f>
        <v/>
      </c>
      <c r="D2345" s="137">
        <f>COUNTIFS(Severity,$B2345,Status,"&lt;&gt;Suspend",Status,"&lt;&gt;Assigned",Status,"&lt;&gt;Open",Status,"&lt;&gt;Hold",ResolvedDate,"&gt;="&amp;$C$1,ResolvedDate,"&lt;="&amp;$F$1)</f>
        <v/>
      </c>
      <c r="E2345" s="137">
        <f>COUNTIFS(Severity,$B2345,SLA_Breach,"&lt;&gt;Yes",Status,"&lt;&gt;Suspend",Status,"&lt;&gt;Assigned",Status,"&lt;&gt;Open",Status,"&lt;&gt;Hold&gt;",ResolvedDate,"&gt;="&amp;$C$1,ResolvedDate,"&lt;="&amp;$F$1)</f>
        <v/>
      </c>
      <c r="F2345" s="137">
        <f>COUNTIFS(Severity,$B2345,SLA_Breach,"Yes",Status,"&lt;&gt;Suspend",Status,"&lt;&gt;Assigned",Status,"&lt;&gt;Open",Status,"&lt;&gt;Hold&gt;",ResolvedDate,"&gt;="&amp;$C$1,ResolvedDate,"&lt;="&amp;$F$1)</f>
        <v/>
      </c>
      <c r="G2345" s="137">
        <f>COUNTIFS(Severity,$B2345,AssignedDate,"&gt;=01/01/2017 12:00:00 AM",AssignedDate,"&lt;="&amp;$F$1)</f>
        <v/>
      </c>
      <c r="H2345" s="177" t="n"/>
      <c r="L2345" s="57" t="n">
        <v>0</v>
      </c>
      <c r="M2345" s="57" t="n"/>
    </row>
    <row r="2346" spans="1:13">
      <c r="A2346" s="137" t="n">
        <v>1</v>
      </c>
      <c r="B2346" s="100" t="s">
        <v>525</v>
      </c>
      <c r="C2346" s="137">
        <f>COUNTIFS(Severity,$B2346,AssignedDate,"&gt;="&amp;$C$1,AssignedDate,"&lt;="&amp;$F$1)</f>
        <v/>
      </c>
      <c r="D2346" s="137">
        <f>COUNTIFS(Severity,$B2346,Status,"&lt;&gt;Suspend",Status,"&lt;&gt;Assigned",Status,"&lt;&gt;Open",Status,"&lt;&gt;Hold",ResolvedDate,"&gt;="&amp;$C$1,ResolvedDate,"&lt;="&amp;$F$1)</f>
        <v/>
      </c>
      <c r="E2346" s="137">
        <f>COUNTIFS(Severity,$B2346,SLA_Breach,"&lt;&gt;Yes",Status,"&lt;&gt;Suspend",Status,"&lt;&gt;Assigned",Status,"&lt;&gt;Open",Status,"&lt;&gt;Hold&gt;",ResolvedDate,"&gt;="&amp;$C$1,ResolvedDate,"&lt;="&amp;$F$1)</f>
        <v/>
      </c>
      <c r="F2346" s="137">
        <f>COUNTIFS(Severity,$B2346,SLA_Breach,"Yes",Status,"&lt;&gt;Suspend",Status,"&lt;&gt;Assigned",Status,"&lt;&gt;Open",Status,"&lt;&gt;Hold&gt;",ResolvedDate,"&gt;="&amp;$C$1,ResolvedDate,"&lt;="&amp;$F$1)</f>
        <v/>
      </c>
      <c r="G2346" s="137">
        <f>COUNTIFS(Severity,$B2346,AssignedDate,"&gt;=01/01/2017 12:00:00 AM",AssignedDate,"&lt;="&amp;$F$1)</f>
        <v/>
      </c>
      <c r="H2346" s="177" t="n"/>
      <c r="L2346" s="57" t="n">
        <v>0</v>
      </c>
      <c r="M2346" s="57" t="n"/>
    </row>
    <row r="2347" spans="1:13">
      <c r="A2347" s="137" t="n">
        <v>1</v>
      </c>
      <c r="B2347" s="100" t="s">
        <v>525</v>
      </c>
      <c r="C2347" s="137">
        <f>COUNTIFS(Severity,$B2347,AssignedDate,"&gt;="&amp;$C$1,AssignedDate,"&lt;="&amp;$F$1)</f>
        <v/>
      </c>
      <c r="D2347" s="137">
        <f>COUNTIFS(Severity,$B2347,Status,"&lt;&gt;Suspend",Status,"&lt;&gt;Assigned",Status,"&lt;&gt;Open",Status,"&lt;&gt;Hold",ResolvedDate,"&gt;="&amp;$C$1,ResolvedDate,"&lt;="&amp;$F$1)</f>
        <v/>
      </c>
      <c r="E2347" s="137">
        <f>COUNTIFS(Severity,$B2347,SLA_Breach,"&lt;&gt;Yes",Status,"&lt;&gt;Suspend",Status,"&lt;&gt;Assigned",Status,"&lt;&gt;Open",Status,"&lt;&gt;Hold&gt;",ResolvedDate,"&gt;="&amp;$C$1,ResolvedDate,"&lt;="&amp;$F$1)</f>
        <v/>
      </c>
      <c r="F2347" s="137">
        <f>COUNTIFS(Severity,$B2347,SLA_Breach,"Yes",Status,"&lt;&gt;Suspend",Status,"&lt;&gt;Assigned",Status,"&lt;&gt;Open",Status,"&lt;&gt;Hold&gt;",ResolvedDate,"&gt;="&amp;$C$1,ResolvedDate,"&lt;="&amp;$F$1)</f>
        <v/>
      </c>
      <c r="G2347" s="137">
        <f>COUNTIFS(Severity,$B2347,AssignedDate,"&gt;=01/01/2017 12:00:00 AM",AssignedDate,"&lt;="&amp;$F$1)</f>
        <v/>
      </c>
      <c r="H2347" s="177" t="n"/>
      <c r="L2347" s="57" t="n">
        <v>0</v>
      </c>
      <c r="M2347" s="57" t="n"/>
    </row>
    <row r="2348" spans="1:13">
      <c r="A2348" s="137" t="n">
        <v>1</v>
      </c>
      <c r="B2348" s="100" t="s">
        <v>525</v>
      </c>
      <c r="C2348" s="137">
        <f>COUNTIFS(Severity,$B2348,AssignedDate,"&gt;="&amp;$C$1,AssignedDate,"&lt;="&amp;$F$1)</f>
        <v/>
      </c>
      <c r="D2348" s="137">
        <f>COUNTIFS(Severity,$B2348,Status,"&lt;&gt;Suspend",Status,"&lt;&gt;Assigned",Status,"&lt;&gt;Open",Status,"&lt;&gt;Hold",ResolvedDate,"&gt;="&amp;$C$1,ResolvedDate,"&lt;="&amp;$F$1)</f>
        <v/>
      </c>
      <c r="E2348" s="137">
        <f>COUNTIFS(Severity,$B2348,SLA_Breach,"&lt;&gt;Yes",Status,"&lt;&gt;Suspend",Status,"&lt;&gt;Assigned",Status,"&lt;&gt;Open",Status,"&lt;&gt;Hold&gt;",ResolvedDate,"&gt;="&amp;$C$1,ResolvedDate,"&lt;="&amp;$F$1)</f>
        <v/>
      </c>
      <c r="F2348" s="137">
        <f>COUNTIFS(Severity,$B2348,SLA_Breach,"Yes",Status,"&lt;&gt;Suspend",Status,"&lt;&gt;Assigned",Status,"&lt;&gt;Open",Status,"&lt;&gt;Hold&gt;",ResolvedDate,"&gt;="&amp;$C$1,ResolvedDate,"&lt;="&amp;$F$1)</f>
        <v/>
      </c>
      <c r="G2348" s="137">
        <f>COUNTIFS(Severity,$B2348,AssignedDate,"&gt;=01/01/2017 12:00:00 AM",AssignedDate,"&lt;="&amp;$F$1)</f>
        <v/>
      </c>
      <c r="H2348" s="177" t="n"/>
      <c r="L2348" s="57" t="n">
        <v>0</v>
      </c>
      <c r="M2348" s="57" t="n"/>
    </row>
    <row r="2349" spans="1:13">
      <c r="A2349" s="137" t="n">
        <v>1</v>
      </c>
      <c r="B2349" s="100" t="s">
        <v>525</v>
      </c>
      <c r="C2349" s="137">
        <f>COUNTIFS(Severity,$B2349,AssignedDate,"&gt;="&amp;$C$1,AssignedDate,"&lt;="&amp;$F$1)</f>
        <v/>
      </c>
      <c r="D2349" s="137">
        <f>COUNTIFS(Severity,$B2349,Status,"&lt;&gt;Suspend",Status,"&lt;&gt;Assigned",Status,"&lt;&gt;Open",Status,"&lt;&gt;Hold",ResolvedDate,"&gt;="&amp;$C$1,ResolvedDate,"&lt;="&amp;$F$1)</f>
        <v/>
      </c>
      <c r="E2349" s="137">
        <f>COUNTIFS(Severity,$B2349,SLA_Breach,"&lt;&gt;Yes",Status,"&lt;&gt;Suspend",Status,"&lt;&gt;Assigned",Status,"&lt;&gt;Open",Status,"&lt;&gt;Hold&gt;",ResolvedDate,"&gt;="&amp;$C$1,ResolvedDate,"&lt;="&amp;$F$1)</f>
        <v/>
      </c>
      <c r="F2349" s="137">
        <f>COUNTIFS(Severity,$B2349,SLA_Breach,"Yes",Status,"&lt;&gt;Suspend",Status,"&lt;&gt;Assigned",Status,"&lt;&gt;Open",Status,"&lt;&gt;Hold&gt;",ResolvedDate,"&gt;="&amp;$C$1,ResolvedDate,"&lt;="&amp;$F$1)</f>
        <v/>
      </c>
      <c r="G2349" s="137">
        <f>COUNTIFS(Severity,$B2349,AssignedDate,"&gt;=01/01/2017 12:00:00 AM",AssignedDate,"&lt;="&amp;$F$1)</f>
        <v/>
      </c>
      <c r="H2349" s="177" t="n"/>
      <c r="L2349" s="57" t="n">
        <v>0</v>
      </c>
      <c r="M2349" s="57" t="n"/>
    </row>
    <row r="2350" spans="1:13">
      <c r="A2350" s="137" t="n">
        <v>1</v>
      </c>
      <c r="B2350" s="100" t="s">
        <v>525</v>
      </c>
      <c r="C2350" s="137">
        <f>COUNTIFS(Severity,$B2350,AssignedDate,"&gt;="&amp;$C$1,AssignedDate,"&lt;="&amp;$F$1)</f>
        <v/>
      </c>
      <c r="D2350" s="137">
        <f>COUNTIFS(Severity,$B2350,Status,"&lt;&gt;Suspend",Status,"&lt;&gt;Assigned",Status,"&lt;&gt;Open",Status,"&lt;&gt;Hold",ResolvedDate,"&gt;="&amp;$C$1,ResolvedDate,"&lt;="&amp;$F$1)</f>
        <v/>
      </c>
      <c r="E2350" s="137">
        <f>COUNTIFS(Severity,$B2350,SLA_Breach,"&lt;&gt;Yes",Status,"&lt;&gt;Suspend",Status,"&lt;&gt;Assigned",Status,"&lt;&gt;Open",Status,"&lt;&gt;Hold&gt;",ResolvedDate,"&gt;="&amp;$C$1,ResolvedDate,"&lt;="&amp;$F$1)</f>
        <v/>
      </c>
      <c r="F2350" s="137">
        <f>COUNTIFS(Severity,$B2350,SLA_Breach,"Yes",Status,"&lt;&gt;Suspend",Status,"&lt;&gt;Assigned",Status,"&lt;&gt;Open",Status,"&lt;&gt;Hold&gt;",ResolvedDate,"&gt;="&amp;$C$1,ResolvedDate,"&lt;="&amp;$F$1)</f>
        <v/>
      </c>
      <c r="G2350" s="137">
        <f>COUNTIFS(Severity,$B2350,AssignedDate,"&gt;=01/01/2017 12:00:00 AM",AssignedDate,"&lt;="&amp;$F$1)</f>
        <v/>
      </c>
      <c r="H2350" s="177" t="n"/>
      <c r="L2350" s="57" t="n">
        <v>0</v>
      </c>
      <c r="M2350" s="57" t="n"/>
    </row>
    <row r="2351" spans="1:13">
      <c r="A2351" s="137" t="n">
        <v>1</v>
      </c>
      <c r="B2351" s="100" t="s">
        <v>525</v>
      </c>
      <c r="C2351" s="137">
        <f>COUNTIFS(Severity,$B2351,AssignedDate,"&gt;="&amp;$C$1,AssignedDate,"&lt;="&amp;$F$1)</f>
        <v/>
      </c>
      <c r="D2351" s="137">
        <f>COUNTIFS(Severity,$B2351,Status,"&lt;&gt;Suspend",Status,"&lt;&gt;Assigned",Status,"&lt;&gt;Open",Status,"&lt;&gt;Hold",ResolvedDate,"&gt;="&amp;$C$1,ResolvedDate,"&lt;="&amp;$F$1)</f>
        <v/>
      </c>
      <c r="E2351" s="137">
        <f>COUNTIFS(Severity,$B2351,SLA_Breach,"&lt;&gt;Yes",Status,"&lt;&gt;Suspend",Status,"&lt;&gt;Assigned",Status,"&lt;&gt;Open",Status,"&lt;&gt;Hold&gt;",ResolvedDate,"&gt;="&amp;$C$1,ResolvedDate,"&lt;="&amp;$F$1)</f>
        <v/>
      </c>
      <c r="F2351" s="137">
        <f>COUNTIFS(Severity,$B2351,SLA_Breach,"Yes",Status,"&lt;&gt;Suspend",Status,"&lt;&gt;Assigned",Status,"&lt;&gt;Open",Status,"&lt;&gt;Hold&gt;",ResolvedDate,"&gt;="&amp;$C$1,ResolvedDate,"&lt;="&amp;$F$1)</f>
        <v/>
      </c>
      <c r="G2351" s="137">
        <f>COUNTIFS(Severity,$B2351,AssignedDate,"&gt;=01/01/2017 12:00:00 AM",AssignedDate,"&lt;="&amp;$F$1)</f>
        <v/>
      </c>
      <c r="H2351" s="177" t="n"/>
      <c r="L2351" s="57" t="n">
        <v>0</v>
      </c>
      <c r="M2351" s="57" t="n"/>
    </row>
    <row r="2352" spans="1:13">
      <c r="A2352" s="137" t="n">
        <v>1</v>
      </c>
      <c r="B2352" s="100" t="s">
        <v>525</v>
      </c>
      <c r="C2352" s="137">
        <f>COUNTIFS(Severity,$B2352,AssignedDate,"&gt;="&amp;$C$1,AssignedDate,"&lt;="&amp;$F$1)</f>
        <v/>
      </c>
      <c r="D2352" s="137">
        <f>COUNTIFS(Severity,$B2352,Status,"&lt;&gt;Suspend",Status,"&lt;&gt;Assigned",Status,"&lt;&gt;Open",Status,"&lt;&gt;Hold",ResolvedDate,"&gt;="&amp;$C$1,ResolvedDate,"&lt;="&amp;$F$1)</f>
        <v/>
      </c>
      <c r="E2352" s="137">
        <f>COUNTIFS(Severity,$B2352,SLA_Breach,"&lt;&gt;Yes",Status,"&lt;&gt;Suspend",Status,"&lt;&gt;Assigned",Status,"&lt;&gt;Open",Status,"&lt;&gt;Hold&gt;",ResolvedDate,"&gt;="&amp;$C$1,ResolvedDate,"&lt;="&amp;$F$1)</f>
        <v/>
      </c>
      <c r="F2352" s="137">
        <f>COUNTIFS(Severity,$B2352,SLA_Breach,"Yes",Status,"&lt;&gt;Suspend",Status,"&lt;&gt;Assigned",Status,"&lt;&gt;Open",Status,"&lt;&gt;Hold&gt;",ResolvedDate,"&gt;="&amp;$C$1,ResolvedDate,"&lt;="&amp;$F$1)</f>
        <v/>
      </c>
      <c r="G2352" s="137">
        <f>COUNTIFS(Severity,$B2352,AssignedDate,"&gt;=01/01/2017 12:00:00 AM",AssignedDate,"&lt;="&amp;$F$1)</f>
        <v/>
      </c>
      <c r="H2352" s="177" t="n"/>
      <c r="L2352" s="57" t="n">
        <v>0</v>
      </c>
      <c r="M2352" s="57" t="n"/>
    </row>
    <row r="2353" spans="1:13">
      <c r="A2353" s="137" t="n">
        <v>1</v>
      </c>
      <c r="B2353" s="100" t="s">
        <v>525</v>
      </c>
      <c r="C2353" s="137">
        <f>COUNTIFS(Severity,$B2353,AssignedDate,"&gt;="&amp;$C$1,AssignedDate,"&lt;="&amp;$F$1)</f>
        <v/>
      </c>
      <c r="D2353" s="137">
        <f>COUNTIFS(Severity,$B2353,Status,"&lt;&gt;Suspend",Status,"&lt;&gt;Assigned",Status,"&lt;&gt;Open",Status,"&lt;&gt;Hold",ResolvedDate,"&gt;="&amp;$C$1,ResolvedDate,"&lt;="&amp;$F$1)</f>
        <v/>
      </c>
      <c r="E2353" s="137">
        <f>COUNTIFS(Severity,$B2353,SLA_Breach,"&lt;&gt;Yes",Status,"&lt;&gt;Suspend",Status,"&lt;&gt;Assigned",Status,"&lt;&gt;Open",Status,"&lt;&gt;Hold&gt;",ResolvedDate,"&gt;="&amp;$C$1,ResolvedDate,"&lt;="&amp;$F$1)</f>
        <v/>
      </c>
      <c r="F2353" s="137">
        <f>COUNTIFS(Severity,$B2353,SLA_Breach,"Yes",Status,"&lt;&gt;Suspend",Status,"&lt;&gt;Assigned",Status,"&lt;&gt;Open",Status,"&lt;&gt;Hold&gt;",ResolvedDate,"&gt;="&amp;$C$1,ResolvedDate,"&lt;="&amp;$F$1)</f>
        <v/>
      </c>
      <c r="G2353" s="137">
        <f>COUNTIFS(Severity,$B2353,AssignedDate,"&gt;=01/01/2017 12:00:00 AM",AssignedDate,"&lt;="&amp;$F$1)</f>
        <v/>
      </c>
      <c r="H2353" s="177" t="n"/>
      <c r="L2353" s="57" t="n">
        <v>0</v>
      </c>
      <c r="M2353" s="57" t="n"/>
    </row>
    <row r="2354" spans="1:13">
      <c r="A2354" s="137" t="n">
        <v>1</v>
      </c>
      <c r="B2354" s="100" t="s">
        <v>525</v>
      </c>
      <c r="C2354" s="137">
        <f>COUNTIFS(Severity,$B2354,AssignedDate,"&gt;="&amp;$C$1,AssignedDate,"&lt;="&amp;$F$1)</f>
        <v/>
      </c>
      <c r="D2354" s="137">
        <f>COUNTIFS(Severity,$B2354,Status,"&lt;&gt;Suspend",Status,"&lt;&gt;Assigned",Status,"&lt;&gt;Open",Status,"&lt;&gt;Hold",ResolvedDate,"&gt;="&amp;$C$1,ResolvedDate,"&lt;="&amp;$F$1)</f>
        <v/>
      </c>
      <c r="E2354" s="137">
        <f>COUNTIFS(Severity,$B2354,SLA_Breach,"&lt;&gt;Yes",Status,"&lt;&gt;Suspend",Status,"&lt;&gt;Assigned",Status,"&lt;&gt;Open",Status,"&lt;&gt;Hold&gt;",ResolvedDate,"&gt;="&amp;$C$1,ResolvedDate,"&lt;="&amp;$F$1)</f>
        <v/>
      </c>
      <c r="F2354" s="137">
        <f>COUNTIFS(Severity,$B2354,SLA_Breach,"Yes",Status,"&lt;&gt;Suspend",Status,"&lt;&gt;Assigned",Status,"&lt;&gt;Open",Status,"&lt;&gt;Hold&gt;",ResolvedDate,"&gt;="&amp;$C$1,ResolvedDate,"&lt;="&amp;$F$1)</f>
        <v/>
      </c>
      <c r="G2354" s="137">
        <f>COUNTIFS(Severity,$B2354,AssignedDate,"&gt;=01/01/2017 12:00:00 AM",AssignedDate,"&lt;="&amp;$F$1)</f>
        <v/>
      </c>
      <c r="H2354" s="177" t="n"/>
      <c r="L2354" s="57" t="n">
        <v>0</v>
      </c>
      <c r="M2354" s="57" t="n"/>
    </row>
    <row r="2355" spans="1:13">
      <c r="A2355" s="137" t="n">
        <v>1</v>
      </c>
      <c r="B2355" s="100" t="s">
        <v>525</v>
      </c>
      <c r="C2355" s="137">
        <f>COUNTIFS(Severity,$B2355,AssignedDate,"&gt;="&amp;$C$1,AssignedDate,"&lt;="&amp;$F$1)</f>
        <v/>
      </c>
      <c r="D2355" s="137">
        <f>COUNTIFS(Severity,$B2355,Status,"&lt;&gt;Suspend",Status,"&lt;&gt;Assigned",Status,"&lt;&gt;Open",Status,"&lt;&gt;Hold",ResolvedDate,"&gt;="&amp;$C$1,ResolvedDate,"&lt;="&amp;$F$1)</f>
        <v/>
      </c>
      <c r="E2355" s="137">
        <f>COUNTIFS(Severity,$B2355,SLA_Breach,"&lt;&gt;Yes",Status,"&lt;&gt;Suspend",Status,"&lt;&gt;Assigned",Status,"&lt;&gt;Open",Status,"&lt;&gt;Hold&gt;",ResolvedDate,"&gt;="&amp;$C$1,ResolvedDate,"&lt;="&amp;$F$1)</f>
        <v/>
      </c>
      <c r="F2355" s="137">
        <f>COUNTIFS(Severity,$B2355,SLA_Breach,"Yes",Status,"&lt;&gt;Suspend",Status,"&lt;&gt;Assigned",Status,"&lt;&gt;Open",Status,"&lt;&gt;Hold&gt;",ResolvedDate,"&gt;="&amp;$C$1,ResolvedDate,"&lt;="&amp;$F$1)</f>
        <v/>
      </c>
      <c r="G2355" s="137">
        <f>COUNTIFS(Severity,$B2355,AssignedDate,"&gt;=01/01/2017 12:00:00 AM",AssignedDate,"&lt;="&amp;$F$1)</f>
        <v/>
      </c>
      <c r="H2355" s="177" t="n"/>
      <c r="L2355" s="57" t="n">
        <v>0</v>
      </c>
      <c r="M2355" s="57" t="n"/>
    </row>
    <row r="2356" spans="1:13">
      <c r="A2356" s="137" t="n">
        <v>1</v>
      </c>
      <c r="B2356" s="100" t="s">
        <v>525</v>
      </c>
      <c r="C2356" s="137">
        <f>COUNTIFS(Severity,$B2356,AssignedDate,"&gt;="&amp;$C$1,AssignedDate,"&lt;="&amp;$F$1)</f>
        <v/>
      </c>
      <c r="D2356" s="137">
        <f>COUNTIFS(Severity,$B2356,Status,"&lt;&gt;Suspend",Status,"&lt;&gt;Assigned",Status,"&lt;&gt;Open",Status,"&lt;&gt;Hold",ResolvedDate,"&gt;="&amp;$C$1,ResolvedDate,"&lt;="&amp;$F$1)</f>
        <v/>
      </c>
      <c r="E2356" s="137">
        <f>COUNTIFS(Severity,$B2356,SLA_Breach,"&lt;&gt;Yes",Status,"&lt;&gt;Suspend",Status,"&lt;&gt;Assigned",Status,"&lt;&gt;Open",Status,"&lt;&gt;Hold&gt;",ResolvedDate,"&gt;="&amp;$C$1,ResolvedDate,"&lt;="&amp;$F$1)</f>
        <v/>
      </c>
      <c r="F2356" s="137">
        <f>COUNTIFS(Severity,$B2356,SLA_Breach,"Yes",Status,"&lt;&gt;Suspend",Status,"&lt;&gt;Assigned",Status,"&lt;&gt;Open",Status,"&lt;&gt;Hold&gt;",ResolvedDate,"&gt;="&amp;$C$1,ResolvedDate,"&lt;="&amp;$F$1)</f>
        <v/>
      </c>
      <c r="G2356" s="137">
        <f>COUNTIFS(Severity,$B2356,AssignedDate,"&gt;=01/01/2017 12:00:00 AM",AssignedDate,"&lt;="&amp;$F$1)</f>
        <v/>
      </c>
      <c r="H2356" s="177" t="n"/>
      <c r="L2356" s="57" t="n">
        <v>0</v>
      </c>
      <c r="M2356" s="57" t="n"/>
    </row>
    <row r="2357" spans="1:13">
      <c r="A2357" s="137" t="n">
        <v>1</v>
      </c>
      <c r="B2357" s="100" t="s">
        <v>525</v>
      </c>
      <c r="C2357" s="137">
        <f>COUNTIFS(Severity,$B2357,AssignedDate,"&gt;="&amp;$C$1,AssignedDate,"&lt;="&amp;$F$1)</f>
        <v/>
      </c>
      <c r="D2357" s="137">
        <f>COUNTIFS(Severity,$B2357,Status,"&lt;&gt;Suspend",Status,"&lt;&gt;Assigned",Status,"&lt;&gt;Open",Status,"&lt;&gt;Hold",ResolvedDate,"&gt;="&amp;$C$1,ResolvedDate,"&lt;="&amp;$F$1)</f>
        <v/>
      </c>
      <c r="E2357" s="137">
        <f>COUNTIFS(Severity,$B2357,SLA_Breach,"&lt;&gt;Yes",Status,"&lt;&gt;Suspend",Status,"&lt;&gt;Assigned",Status,"&lt;&gt;Open",Status,"&lt;&gt;Hold&gt;",ResolvedDate,"&gt;="&amp;$C$1,ResolvedDate,"&lt;="&amp;$F$1)</f>
        <v/>
      </c>
      <c r="F2357" s="137">
        <f>COUNTIFS(Severity,$B2357,SLA_Breach,"Yes",Status,"&lt;&gt;Suspend",Status,"&lt;&gt;Assigned",Status,"&lt;&gt;Open",Status,"&lt;&gt;Hold&gt;",ResolvedDate,"&gt;="&amp;$C$1,ResolvedDate,"&lt;="&amp;$F$1)</f>
        <v/>
      </c>
      <c r="G2357" s="137">
        <f>COUNTIFS(Severity,$B2357,AssignedDate,"&gt;=01/01/2017 12:00:00 AM",AssignedDate,"&lt;="&amp;$F$1)</f>
        <v/>
      </c>
      <c r="H2357" s="177" t="n"/>
      <c r="L2357" s="57" t="n">
        <v>0</v>
      </c>
      <c r="M2357" s="57" t="n"/>
    </row>
    <row r="2358" spans="1:13">
      <c r="A2358" s="137" t="n">
        <v>1</v>
      </c>
      <c r="B2358" s="100" t="s">
        <v>525</v>
      </c>
      <c r="C2358" s="137">
        <f>COUNTIFS(Severity,$B2358,AssignedDate,"&gt;="&amp;$C$1,AssignedDate,"&lt;="&amp;$F$1)</f>
        <v/>
      </c>
      <c r="D2358" s="137">
        <f>COUNTIFS(Severity,$B2358,Status,"&lt;&gt;Suspend",Status,"&lt;&gt;Assigned",Status,"&lt;&gt;Open",Status,"&lt;&gt;Hold",ResolvedDate,"&gt;="&amp;$C$1,ResolvedDate,"&lt;="&amp;$F$1)</f>
        <v/>
      </c>
      <c r="E2358" s="137">
        <f>COUNTIFS(Severity,$B2358,SLA_Breach,"&lt;&gt;Yes",Status,"&lt;&gt;Suspend",Status,"&lt;&gt;Assigned",Status,"&lt;&gt;Open",Status,"&lt;&gt;Hold&gt;",ResolvedDate,"&gt;="&amp;$C$1,ResolvedDate,"&lt;="&amp;$F$1)</f>
        <v/>
      </c>
      <c r="F2358" s="137">
        <f>COUNTIFS(Severity,$B2358,SLA_Breach,"Yes",Status,"&lt;&gt;Suspend",Status,"&lt;&gt;Assigned",Status,"&lt;&gt;Open",Status,"&lt;&gt;Hold&gt;",ResolvedDate,"&gt;="&amp;$C$1,ResolvedDate,"&lt;="&amp;$F$1)</f>
        <v/>
      </c>
      <c r="G2358" s="137">
        <f>COUNTIFS(Severity,$B2358,AssignedDate,"&gt;=01/01/2017 12:00:00 AM",AssignedDate,"&lt;="&amp;$F$1)</f>
        <v/>
      </c>
      <c r="H2358" s="177" t="n"/>
      <c r="L2358" s="57" t="n">
        <v>0</v>
      </c>
      <c r="M2358" s="57" t="n"/>
    </row>
    <row r="2359" spans="1:13">
      <c r="A2359" s="137" t="n">
        <v>1</v>
      </c>
      <c r="B2359" s="100" t="s">
        <v>525</v>
      </c>
      <c r="C2359" s="137">
        <f>COUNTIFS(Severity,$B2359,AssignedDate,"&gt;="&amp;$C$1,AssignedDate,"&lt;="&amp;$F$1)</f>
        <v/>
      </c>
      <c r="D2359" s="137">
        <f>COUNTIFS(Severity,$B2359,Status,"&lt;&gt;Suspend",Status,"&lt;&gt;Assigned",Status,"&lt;&gt;Open",Status,"&lt;&gt;Hold",ResolvedDate,"&gt;="&amp;$C$1,ResolvedDate,"&lt;="&amp;$F$1)</f>
        <v/>
      </c>
      <c r="E2359" s="137">
        <f>COUNTIFS(Severity,$B2359,SLA_Breach,"&lt;&gt;Yes",Status,"&lt;&gt;Suspend",Status,"&lt;&gt;Assigned",Status,"&lt;&gt;Open",Status,"&lt;&gt;Hold&gt;",ResolvedDate,"&gt;="&amp;$C$1,ResolvedDate,"&lt;="&amp;$F$1)</f>
        <v/>
      </c>
      <c r="F2359" s="137">
        <f>COUNTIFS(Severity,$B2359,SLA_Breach,"Yes",Status,"&lt;&gt;Suspend",Status,"&lt;&gt;Assigned",Status,"&lt;&gt;Open",Status,"&lt;&gt;Hold&gt;",ResolvedDate,"&gt;="&amp;$C$1,ResolvedDate,"&lt;="&amp;$F$1)</f>
        <v/>
      </c>
      <c r="G2359" s="137">
        <f>COUNTIFS(Severity,$B2359,AssignedDate,"&gt;=01/01/2017 12:00:00 AM",AssignedDate,"&lt;="&amp;$F$1)</f>
        <v/>
      </c>
      <c r="H2359" s="177" t="n"/>
      <c r="L2359" s="57" t="n">
        <v>0</v>
      </c>
      <c r="M2359" s="57" t="n"/>
    </row>
    <row r="2360" spans="1:13">
      <c r="A2360" s="137" t="n">
        <v>1</v>
      </c>
      <c r="B2360" s="100" t="s">
        <v>525</v>
      </c>
      <c r="C2360" s="137">
        <f>COUNTIFS(Severity,$B2360,AssignedDate,"&gt;="&amp;$C$1,AssignedDate,"&lt;="&amp;$F$1)</f>
        <v/>
      </c>
      <c r="D2360" s="137">
        <f>COUNTIFS(Severity,$B2360,Status,"&lt;&gt;Suspend",Status,"&lt;&gt;Assigned",Status,"&lt;&gt;Open",Status,"&lt;&gt;Hold",ResolvedDate,"&gt;="&amp;$C$1,ResolvedDate,"&lt;="&amp;$F$1)</f>
        <v/>
      </c>
      <c r="E2360" s="137">
        <f>COUNTIFS(Severity,$B2360,SLA_Breach,"&lt;&gt;Yes",Status,"&lt;&gt;Suspend",Status,"&lt;&gt;Assigned",Status,"&lt;&gt;Open",Status,"&lt;&gt;Hold&gt;",ResolvedDate,"&gt;="&amp;$C$1,ResolvedDate,"&lt;="&amp;$F$1)</f>
        <v/>
      </c>
      <c r="F2360" s="137">
        <f>COUNTIFS(Severity,$B2360,SLA_Breach,"Yes",Status,"&lt;&gt;Suspend",Status,"&lt;&gt;Assigned",Status,"&lt;&gt;Open",Status,"&lt;&gt;Hold&gt;",ResolvedDate,"&gt;="&amp;$C$1,ResolvedDate,"&lt;="&amp;$F$1)</f>
        <v/>
      </c>
      <c r="G2360" s="137">
        <f>COUNTIFS(Severity,$B2360,AssignedDate,"&gt;=01/01/2017 12:00:00 AM",AssignedDate,"&lt;="&amp;$F$1)</f>
        <v/>
      </c>
      <c r="H2360" s="177" t="n"/>
      <c r="L2360" s="57" t="n">
        <v>0</v>
      </c>
      <c r="M2360" s="57" t="n"/>
    </row>
    <row r="2361" spans="1:13">
      <c r="A2361" s="137" t="n">
        <v>1</v>
      </c>
      <c r="B2361" s="100" t="s">
        <v>525</v>
      </c>
      <c r="C2361" s="137">
        <f>COUNTIFS(Severity,$B2361,AssignedDate,"&gt;="&amp;$C$1,AssignedDate,"&lt;="&amp;$F$1)</f>
        <v/>
      </c>
      <c r="D2361" s="137">
        <f>COUNTIFS(Severity,$B2361,Status,"&lt;&gt;Suspend",Status,"&lt;&gt;Assigned",Status,"&lt;&gt;Open",Status,"&lt;&gt;Hold",ResolvedDate,"&gt;="&amp;$C$1,ResolvedDate,"&lt;="&amp;$F$1)</f>
        <v/>
      </c>
      <c r="E2361" s="137">
        <f>COUNTIFS(Severity,$B2361,SLA_Breach,"&lt;&gt;Yes",Status,"&lt;&gt;Suspend",Status,"&lt;&gt;Assigned",Status,"&lt;&gt;Open",Status,"&lt;&gt;Hold&gt;",ResolvedDate,"&gt;="&amp;$C$1,ResolvedDate,"&lt;="&amp;$F$1)</f>
        <v/>
      </c>
      <c r="F2361" s="137">
        <f>COUNTIFS(Severity,$B2361,SLA_Breach,"Yes",Status,"&lt;&gt;Suspend",Status,"&lt;&gt;Assigned",Status,"&lt;&gt;Open",Status,"&lt;&gt;Hold&gt;",ResolvedDate,"&gt;="&amp;$C$1,ResolvedDate,"&lt;="&amp;$F$1)</f>
        <v/>
      </c>
      <c r="G2361" s="137">
        <f>COUNTIFS(Severity,$B2361,AssignedDate,"&gt;=01/01/2017 12:00:00 AM",AssignedDate,"&lt;="&amp;$F$1)</f>
        <v/>
      </c>
      <c r="H2361" s="177" t="n"/>
      <c r="L2361" s="57" t="n">
        <v>0</v>
      </c>
      <c r="M2361" s="57" t="n"/>
    </row>
    <row r="2362" spans="1:13">
      <c r="A2362" s="137" t="n">
        <v>1</v>
      </c>
      <c r="B2362" s="100" t="s">
        <v>525</v>
      </c>
      <c r="C2362" s="137">
        <f>COUNTIFS(Severity,$B2362,AssignedDate,"&gt;="&amp;$C$1,AssignedDate,"&lt;="&amp;$F$1)</f>
        <v/>
      </c>
      <c r="D2362" s="137">
        <f>COUNTIFS(Severity,$B2362,Status,"&lt;&gt;Suspend",Status,"&lt;&gt;Assigned",Status,"&lt;&gt;Open",Status,"&lt;&gt;Hold",ResolvedDate,"&gt;="&amp;$C$1,ResolvedDate,"&lt;="&amp;$F$1)</f>
        <v/>
      </c>
      <c r="E2362" s="137">
        <f>COUNTIFS(Severity,$B2362,SLA_Breach,"&lt;&gt;Yes",Status,"&lt;&gt;Suspend",Status,"&lt;&gt;Assigned",Status,"&lt;&gt;Open",Status,"&lt;&gt;Hold&gt;",ResolvedDate,"&gt;="&amp;$C$1,ResolvedDate,"&lt;="&amp;$F$1)</f>
        <v/>
      </c>
      <c r="F2362" s="137">
        <f>COUNTIFS(Severity,$B2362,SLA_Breach,"Yes",Status,"&lt;&gt;Suspend",Status,"&lt;&gt;Assigned",Status,"&lt;&gt;Open",Status,"&lt;&gt;Hold&gt;",ResolvedDate,"&gt;="&amp;$C$1,ResolvedDate,"&lt;="&amp;$F$1)</f>
        <v/>
      </c>
      <c r="G2362" s="137">
        <f>COUNTIFS(Severity,$B2362,AssignedDate,"&gt;=01/01/2017 12:00:00 AM",AssignedDate,"&lt;="&amp;$F$1)</f>
        <v/>
      </c>
      <c r="H2362" s="177" t="n"/>
      <c r="L2362" s="57" t="n">
        <v>0</v>
      </c>
      <c r="M2362" s="57" t="n"/>
    </row>
    <row r="2363" spans="1:13">
      <c r="A2363" s="137" t="n">
        <v>1</v>
      </c>
      <c r="B2363" s="100" t="s">
        <v>525</v>
      </c>
      <c r="C2363" s="137">
        <f>COUNTIFS(Severity,$B2363,AssignedDate,"&gt;="&amp;$C$1,AssignedDate,"&lt;="&amp;$F$1)</f>
        <v/>
      </c>
      <c r="D2363" s="137">
        <f>COUNTIFS(Severity,$B2363,Status,"&lt;&gt;Suspend",Status,"&lt;&gt;Assigned",Status,"&lt;&gt;Open",Status,"&lt;&gt;Hold",ResolvedDate,"&gt;="&amp;$C$1,ResolvedDate,"&lt;="&amp;$F$1)</f>
        <v/>
      </c>
      <c r="E2363" s="137">
        <f>COUNTIFS(Severity,$B2363,SLA_Breach,"&lt;&gt;Yes",Status,"&lt;&gt;Suspend",Status,"&lt;&gt;Assigned",Status,"&lt;&gt;Open",Status,"&lt;&gt;Hold&gt;",ResolvedDate,"&gt;="&amp;$C$1,ResolvedDate,"&lt;="&amp;$F$1)</f>
        <v/>
      </c>
      <c r="F2363" s="137">
        <f>COUNTIFS(Severity,$B2363,SLA_Breach,"Yes",Status,"&lt;&gt;Suspend",Status,"&lt;&gt;Assigned",Status,"&lt;&gt;Open",Status,"&lt;&gt;Hold&gt;",ResolvedDate,"&gt;="&amp;$C$1,ResolvedDate,"&lt;="&amp;$F$1)</f>
        <v/>
      </c>
      <c r="G2363" s="137">
        <f>COUNTIFS(Severity,$B2363,AssignedDate,"&gt;=01/01/2017 12:00:00 AM",AssignedDate,"&lt;="&amp;$F$1)</f>
        <v/>
      </c>
      <c r="H2363" s="177" t="n"/>
      <c r="L2363" s="57" t="n">
        <v>0</v>
      </c>
      <c r="M2363" s="57" t="n"/>
    </row>
    <row r="2364" spans="1:13">
      <c r="A2364" s="137" t="n">
        <v>1</v>
      </c>
      <c r="B2364" s="100" t="s">
        <v>525</v>
      </c>
      <c r="C2364" s="137">
        <f>COUNTIFS(Severity,$B2364,AssignedDate,"&gt;="&amp;$C$1,AssignedDate,"&lt;="&amp;$F$1)</f>
        <v/>
      </c>
      <c r="D2364" s="137">
        <f>COUNTIFS(Severity,$B2364,Status,"&lt;&gt;Suspend",Status,"&lt;&gt;Assigned",Status,"&lt;&gt;Open",Status,"&lt;&gt;Hold",ResolvedDate,"&gt;="&amp;$C$1,ResolvedDate,"&lt;="&amp;$F$1)</f>
        <v/>
      </c>
      <c r="E2364" s="137">
        <f>COUNTIFS(Severity,$B2364,SLA_Breach,"&lt;&gt;Yes",Status,"&lt;&gt;Suspend",Status,"&lt;&gt;Assigned",Status,"&lt;&gt;Open",Status,"&lt;&gt;Hold&gt;",ResolvedDate,"&gt;="&amp;$C$1,ResolvedDate,"&lt;="&amp;$F$1)</f>
        <v/>
      </c>
      <c r="F2364" s="137">
        <f>COUNTIFS(Severity,$B2364,SLA_Breach,"Yes",Status,"&lt;&gt;Suspend",Status,"&lt;&gt;Assigned",Status,"&lt;&gt;Open",Status,"&lt;&gt;Hold&gt;",ResolvedDate,"&gt;="&amp;$C$1,ResolvedDate,"&lt;="&amp;$F$1)</f>
        <v/>
      </c>
      <c r="G2364" s="137">
        <f>COUNTIFS(Severity,$B2364,AssignedDate,"&gt;=01/01/2017 12:00:00 AM",AssignedDate,"&lt;="&amp;$F$1)</f>
        <v/>
      </c>
      <c r="H2364" s="177" t="n"/>
      <c r="L2364" s="57" t="n">
        <v>0</v>
      </c>
      <c r="M2364" s="57" t="n"/>
    </row>
    <row r="2365" spans="1:13">
      <c r="A2365" s="137" t="n">
        <v>1</v>
      </c>
      <c r="B2365" s="100" t="s">
        <v>525</v>
      </c>
      <c r="C2365" s="137">
        <f>COUNTIFS(Severity,$B2365,AssignedDate,"&gt;="&amp;$C$1,AssignedDate,"&lt;="&amp;$F$1)</f>
        <v/>
      </c>
      <c r="D2365" s="137">
        <f>COUNTIFS(Severity,$B2365,Status,"&lt;&gt;Suspend",Status,"&lt;&gt;Assigned",Status,"&lt;&gt;Open",Status,"&lt;&gt;Hold",ResolvedDate,"&gt;="&amp;$C$1,ResolvedDate,"&lt;="&amp;$F$1)</f>
        <v/>
      </c>
      <c r="E2365" s="137">
        <f>COUNTIFS(Severity,$B2365,SLA_Breach,"&lt;&gt;Yes",Status,"&lt;&gt;Suspend",Status,"&lt;&gt;Assigned",Status,"&lt;&gt;Open",Status,"&lt;&gt;Hold&gt;",ResolvedDate,"&gt;="&amp;$C$1,ResolvedDate,"&lt;="&amp;$F$1)</f>
        <v/>
      </c>
      <c r="F2365" s="137">
        <f>COUNTIFS(Severity,$B2365,SLA_Breach,"Yes",Status,"&lt;&gt;Suspend",Status,"&lt;&gt;Assigned",Status,"&lt;&gt;Open",Status,"&lt;&gt;Hold&gt;",ResolvedDate,"&gt;="&amp;$C$1,ResolvedDate,"&lt;="&amp;$F$1)</f>
        <v/>
      </c>
      <c r="G2365" s="137">
        <f>COUNTIFS(Severity,$B2365,AssignedDate,"&gt;=01/01/2017 12:00:00 AM",AssignedDate,"&lt;="&amp;$F$1)</f>
        <v/>
      </c>
      <c r="H2365" s="177" t="n"/>
      <c r="L2365" s="57" t="n">
        <v>0</v>
      </c>
      <c r="M2365" s="57" t="n"/>
    </row>
    <row r="2366" spans="1:13">
      <c r="A2366" s="137" t="n">
        <v>1</v>
      </c>
      <c r="B2366" s="100" t="s">
        <v>525</v>
      </c>
      <c r="C2366" s="137">
        <f>COUNTIFS(Severity,$B2366,AssignedDate,"&gt;="&amp;$C$1,AssignedDate,"&lt;="&amp;$F$1)</f>
        <v/>
      </c>
      <c r="D2366" s="137">
        <f>COUNTIFS(Severity,$B2366,Status,"&lt;&gt;Suspend",Status,"&lt;&gt;Assigned",Status,"&lt;&gt;Open",Status,"&lt;&gt;Hold",ResolvedDate,"&gt;="&amp;$C$1,ResolvedDate,"&lt;="&amp;$F$1)</f>
        <v/>
      </c>
      <c r="E2366" s="137">
        <f>COUNTIFS(Severity,$B2366,SLA_Breach,"&lt;&gt;Yes",Status,"&lt;&gt;Suspend",Status,"&lt;&gt;Assigned",Status,"&lt;&gt;Open",Status,"&lt;&gt;Hold&gt;",ResolvedDate,"&gt;="&amp;$C$1,ResolvedDate,"&lt;="&amp;$F$1)</f>
        <v/>
      </c>
      <c r="F2366" s="137">
        <f>COUNTIFS(Severity,$B2366,SLA_Breach,"Yes",Status,"&lt;&gt;Suspend",Status,"&lt;&gt;Assigned",Status,"&lt;&gt;Open",Status,"&lt;&gt;Hold&gt;",ResolvedDate,"&gt;="&amp;$C$1,ResolvedDate,"&lt;="&amp;$F$1)</f>
        <v/>
      </c>
      <c r="G2366" s="137">
        <f>COUNTIFS(Severity,$B2366,AssignedDate,"&gt;=01/01/2017 12:00:00 AM",AssignedDate,"&lt;="&amp;$F$1)</f>
        <v/>
      </c>
      <c r="H2366" s="177" t="n"/>
      <c r="L2366" s="57" t="n">
        <v>0</v>
      </c>
      <c r="M2366" s="57" t="n"/>
    </row>
    <row r="2367" spans="1:13">
      <c r="A2367" s="137" t="n">
        <v>1</v>
      </c>
      <c r="B2367" s="100" t="s">
        <v>525</v>
      </c>
      <c r="C2367" s="137">
        <f>COUNTIFS(Severity,$B2367,AssignedDate,"&gt;="&amp;$C$1,AssignedDate,"&lt;="&amp;$F$1)</f>
        <v/>
      </c>
      <c r="D2367" s="137">
        <f>COUNTIFS(Severity,$B2367,Status,"&lt;&gt;Suspend",Status,"&lt;&gt;Assigned",Status,"&lt;&gt;Open",Status,"&lt;&gt;Hold",ResolvedDate,"&gt;="&amp;$C$1,ResolvedDate,"&lt;="&amp;$F$1)</f>
        <v/>
      </c>
      <c r="E2367" s="137">
        <f>COUNTIFS(Severity,$B2367,SLA_Breach,"&lt;&gt;Yes",Status,"&lt;&gt;Suspend",Status,"&lt;&gt;Assigned",Status,"&lt;&gt;Open",Status,"&lt;&gt;Hold&gt;",ResolvedDate,"&gt;="&amp;$C$1,ResolvedDate,"&lt;="&amp;$F$1)</f>
        <v/>
      </c>
      <c r="F2367" s="137">
        <f>COUNTIFS(Severity,$B2367,SLA_Breach,"Yes",Status,"&lt;&gt;Suspend",Status,"&lt;&gt;Assigned",Status,"&lt;&gt;Open",Status,"&lt;&gt;Hold&gt;",ResolvedDate,"&gt;="&amp;$C$1,ResolvedDate,"&lt;="&amp;$F$1)</f>
        <v/>
      </c>
      <c r="G2367" s="137">
        <f>COUNTIFS(Severity,$B2367,AssignedDate,"&gt;=01/01/2017 12:00:00 AM",AssignedDate,"&lt;="&amp;$F$1)</f>
        <v/>
      </c>
      <c r="H2367" s="177" t="n"/>
      <c r="L2367" s="57" t="n">
        <v>0</v>
      </c>
      <c r="M2367" s="57" t="n"/>
    </row>
    <row r="2368" spans="1:13">
      <c r="A2368" s="137" t="n">
        <v>1</v>
      </c>
      <c r="B2368" s="100" t="s">
        <v>525</v>
      </c>
      <c r="C2368" s="137">
        <f>COUNTIFS(Severity,$B2368,AssignedDate,"&gt;="&amp;$C$1,AssignedDate,"&lt;="&amp;$F$1)</f>
        <v/>
      </c>
      <c r="D2368" s="137">
        <f>COUNTIFS(Severity,$B2368,Status,"&lt;&gt;Suspend",Status,"&lt;&gt;Assigned",Status,"&lt;&gt;Open",Status,"&lt;&gt;Hold",ResolvedDate,"&gt;="&amp;$C$1,ResolvedDate,"&lt;="&amp;$F$1)</f>
        <v/>
      </c>
      <c r="E2368" s="137">
        <f>COUNTIFS(Severity,$B2368,SLA_Breach,"&lt;&gt;Yes",Status,"&lt;&gt;Suspend",Status,"&lt;&gt;Assigned",Status,"&lt;&gt;Open",Status,"&lt;&gt;Hold&gt;",ResolvedDate,"&gt;="&amp;$C$1,ResolvedDate,"&lt;="&amp;$F$1)</f>
        <v/>
      </c>
      <c r="F2368" s="137">
        <f>COUNTIFS(Severity,$B2368,SLA_Breach,"Yes",Status,"&lt;&gt;Suspend",Status,"&lt;&gt;Assigned",Status,"&lt;&gt;Open",Status,"&lt;&gt;Hold&gt;",ResolvedDate,"&gt;="&amp;$C$1,ResolvedDate,"&lt;="&amp;$F$1)</f>
        <v/>
      </c>
      <c r="G2368" s="137">
        <f>COUNTIFS(Severity,$B2368,AssignedDate,"&gt;=01/01/2017 12:00:00 AM",AssignedDate,"&lt;="&amp;$F$1)</f>
        <v/>
      </c>
      <c r="H2368" s="177" t="n"/>
      <c r="L2368" s="57" t="n">
        <v>0</v>
      </c>
      <c r="M2368" s="57" t="n"/>
    </row>
    <row r="2369" spans="1:13">
      <c r="A2369" s="137" t="n">
        <v>1</v>
      </c>
      <c r="B2369" s="100" t="s">
        <v>525</v>
      </c>
      <c r="C2369" s="137">
        <f>COUNTIFS(Severity,$B2369,AssignedDate,"&gt;="&amp;$C$1,AssignedDate,"&lt;="&amp;$F$1)</f>
        <v/>
      </c>
      <c r="D2369" s="137">
        <f>COUNTIFS(Severity,$B2369,Status,"&lt;&gt;Suspend",Status,"&lt;&gt;Assigned",Status,"&lt;&gt;Open",Status,"&lt;&gt;Hold",ResolvedDate,"&gt;="&amp;$C$1,ResolvedDate,"&lt;="&amp;$F$1)</f>
        <v/>
      </c>
      <c r="E2369" s="137">
        <f>COUNTIFS(Severity,$B2369,SLA_Breach,"&lt;&gt;Yes",Status,"&lt;&gt;Suspend",Status,"&lt;&gt;Assigned",Status,"&lt;&gt;Open",Status,"&lt;&gt;Hold&gt;",ResolvedDate,"&gt;="&amp;$C$1,ResolvedDate,"&lt;="&amp;$F$1)</f>
        <v/>
      </c>
      <c r="F2369" s="137">
        <f>COUNTIFS(Severity,$B2369,SLA_Breach,"Yes",Status,"&lt;&gt;Suspend",Status,"&lt;&gt;Assigned",Status,"&lt;&gt;Open",Status,"&lt;&gt;Hold&gt;",ResolvedDate,"&gt;="&amp;$C$1,ResolvedDate,"&lt;="&amp;$F$1)</f>
        <v/>
      </c>
      <c r="G2369" s="137">
        <f>COUNTIFS(Severity,$B2369,AssignedDate,"&gt;=01/01/2017 12:00:00 AM",AssignedDate,"&lt;="&amp;$F$1)</f>
        <v/>
      </c>
      <c r="H2369" s="177" t="n"/>
      <c r="L2369" s="57" t="n">
        <v>0</v>
      </c>
      <c r="M2369" s="57" t="n"/>
    </row>
    <row r="2370" spans="1:13">
      <c r="A2370" s="137" t="n">
        <v>1</v>
      </c>
      <c r="B2370" s="100" t="s">
        <v>525</v>
      </c>
      <c r="C2370" s="137">
        <f>COUNTIFS(Severity,$B2370,AssignedDate,"&gt;="&amp;$C$1,AssignedDate,"&lt;="&amp;$F$1)</f>
        <v/>
      </c>
      <c r="D2370" s="137">
        <f>COUNTIFS(Severity,$B2370,Status,"&lt;&gt;Suspend",Status,"&lt;&gt;Assigned",Status,"&lt;&gt;Open",Status,"&lt;&gt;Hold",ResolvedDate,"&gt;="&amp;$C$1,ResolvedDate,"&lt;="&amp;$F$1)</f>
        <v/>
      </c>
      <c r="E2370" s="137">
        <f>COUNTIFS(Severity,$B2370,SLA_Breach,"&lt;&gt;Yes",Status,"&lt;&gt;Suspend",Status,"&lt;&gt;Assigned",Status,"&lt;&gt;Open",Status,"&lt;&gt;Hold&gt;",ResolvedDate,"&gt;="&amp;$C$1,ResolvedDate,"&lt;="&amp;$F$1)</f>
        <v/>
      </c>
      <c r="F2370" s="137">
        <f>COUNTIFS(Severity,$B2370,SLA_Breach,"Yes",Status,"&lt;&gt;Suspend",Status,"&lt;&gt;Assigned",Status,"&lt;&gt;Open",Status,"&lt;&gt;Hold&gt;",ResolvedDate,"&gt;="&amp;$C$1,ResolvedDate,"&lt;="&amp;$F$1)</f>
        <v/>
      </c>
      <c r="G2370" s="137">
        <f>COUNTIFS(Severity,$B2370,AssignedDate,"&gt;=01/01/2017 12:00:00 AM",AssignedDate,"&lt;="&amp;$F$1)</f>
        <v/>
      </c>
      <c r="H2370" s="177" t="n"/>
      <c r="L2370" s="57" t="n">
        <v>0</v>
      </c>
      <c r="M2370" s="57" t="n"/>
    </row>
    <row r="2371" spans="1:13">
      <c r="A2371" s="137" t="n">
        <v>1</v>
      </c>
      <c r="B2371" s="100" t="s">
        <v>525</v>
      </c>
      <c r="C2371" s="137">
        <f>COUNTIFS(Severity,$B2371,AssignedDate,"&gt;="&amp;$C$1,AssignedDate,"&lt;="&amp;$F$1)</f>
        <v/>
      </c>
      <c r="D2371" s="137">
        <f>COUNTIFS(Severity,$B2371,Status,"&lt;&gt;Suspend",Status,"&lt;&gt;Assigned",Status,"&lt;&gt;Open",Status,"&lt;&gt;Hold",ResolvedDate,"&gt;="&amp;$C$1,ResolvedDate,"&lt;="&amp;$F$1)</f>
        <v/>
      </c>
      <c r="E2371" s="137">
        <f>COUNTIFS(Severity,$B2371,SLA_Breach,"&lt;&gt;Yes",Status,"&lt;&gt;Suspend",Status,"&lt;&gt;Assigned",Status,"&lt;&gt;Open",Status,"&lt;&gt;Hold&gt;",ResolvedDate,"&gt;="&amp;$C$1,ResolvedDate,"&lt;="&amp;$F$1)</f>
        <v/>
      </c>
      <c r="F2371" s="137">
        <f>COUNTIFS(Severity,$B2371,SLA_Breach,"Yes",Status,"&lt;&gt;Suspend",Status,"&lt;&gt;Assigned",Status,"&lt;&gt;Open",Status,"&lt;&gt;Hold&gt;",ResolvedDate,"&gt;="&amp;$C$1,ResolvedDate,"&lt;="&amp;$F$1)</f>
        <v/>
      </c>
      <c r="G2371" s="137">
        <f>COUNTIFS(Severity,$B2371,AssignedDate,"&gt;=01/01/2017 12:00:00 AM",AssignedDate,"&lt;="&amp;$F$1)</f>
        <v/>
      </c>
      <c r="H2371" s="177" t="n"/>
      <c r="L2371" s="57" t="n">
        <v>0</v>
      </c>
      <c r="M2371" s="57" t="n"/>
    </row>
    <row r="2372" spans="1:13">
      <c r="A2372" s="137" t="n">
        <v>1</v>
      </c>
      <c r="B2372" s="100" t="s">
        <v>525</v>
      </c>
      <c r="C2372" s="137">
        <f>COUNTIFS(Severity,$B2372,AssignedDate,"&gt;="&amp;$C$1,AssignedDate,"&lt;="&amp;$F$1)</f>
        <v/>
      </c>
      <c r="D2372" s="137">
        <f>COUNTIFS(Severity,$B2372,Status,"&lt;&gt;Suspend",Status,"&lt;&gt;Assigned",Status,"&lt;&gt;Open",Status,"&lt;&gt;Hold",ResolvedDate,"&gt;="&amp;$C$1,ResolvedDate,"&lt;="&amp;$F$1)</f>
        <v/>
      </c>
      <c r="E2372" s="137">
        <f>COUNTIFS(Severity,$B2372,SLA_Breach,"&lt;&gt;Yes",Status,"&lt;&gt;Suspend",Status,"&lt;&gt;Assigned",Status,"&lt;&gt;Open",Status,"&lt;&gt;Hold&gt;",ResolvedDate,"&gt;="&amp;$C$1,ResolvedDate,"&lt;="&amp;$F$1)</f>
        <v/>
      </c>
      <c r="F2372" s="137">
        <f>COUNTIFS(Severity,$B2372,SLA_Breach,"Yes",Status,"&lt;&gt;Suspend",Status,"&lt;&gt;Assigned",Status,"&lt;&gt;Open",Status,"&lt;&gt;Hold&gt;",ResolvedDate,"&gt;="&amp;$C$1,ResolvedDate,"&lt;="&amp;$F$1)</f>
        <v/>
      </c>
      <c r="G2372" s="137">
        <f>COUNTIFS(Severity,$B2372,AssignedDate,"&gt;=01/01/2017 12:00:00 AM",AssignedDate,"&lt;="&amp;$F$1)</f>
        <v/>
      </c>
      <c r="H2372" s="177" t="n"/>
      <c r="L2372" s="57" t="n">
        <v>0</v>
      </c>
      <c r="M2372" s="57" t="n"/>
    </row>
    <row r="2373" spans="1:13">
      <c r="A2373" s="137" t="n">
        <v>1</v>
      </c>
      <c r="B2373" s="100" t="s">
        <v>525</v>
      </c>
      <c r="C2373" s="137">
        <f>COUNTIFS(Severity,$B2373,AssignedDate,"&gt;="&amp;$C$1,AssignedDate,"&lt;="&amp;$F$1)</f>
        <v/>
      </c>
      <c r="D2373" s="137">
        <f>COUNTIFS(Severity,$B2373,Status,"&lt;&gt;Suspend",Status,"&lt;&gt;Assigned",Status,"&lt;&gt;Open",Status,"&lt;&gt;Hold",ResolvedDate,"&gt;="&amp;$C$1,ResolvedDate,"&lt;="&amp;$F$1)</f>
        <v/>
      </c>
      <c r="E2373" s="137">
        <f>COUNTIFS(Severity,$B2373,SLA_Breach,"&lt;&gt;Yes",Status,"&lt;&gt;Suspend",Status,"&lt;&gt;Assigned",Status,"&lt;&gt;Open",Status,"&lt;&gt;Hold&gt;",ResolvedDate,"&gt;="&amp;$C$1,ResolvedDate,"&lt;="&amp;$F$1)</f>
        <v/>
      </c>
      <c r="F2373" s="137">
        <f>COUNTIFS(Severity,$B2373,SLA_Breach,"Yes",Status,"&lt;&gt;Suspend",Status,"&lt;&gt;Assigned",Status,"&lt;&gt;Open",Status,"&lt;&gt;Hold&gt;",ResolvedDate,"&gt;="&amp;$C$1,ResolvedDate,"&lt;="&amp;$F$1)</f>
        <v/>
      </c>
      <c r="G2373" s="137">
        <f>COUNTIFS(Severity,$B2373,AssignedDate,"&gt;=01/01/2017 12:00:00 AM",AssignedDate,"&lt;="&amp;$F$1)</f>
        <v/>
      </c>
      <c r="H2373" s="177" t="n"/>
      <c r="L2373" s="57" t="n">
        <v>0</v>
      </c>
      <c r="M2373" s="57" t="n"/>
    </row>
    <row r="2374" spans="1:13">
      <c r="A2374" s="137" t="n">
        <v>1</v>
      </c>
      <c r="B2374" s="100" t="s">
        <v>525</v>
      </c>
      <c r="C2374" s="137">
        <f>COUNTIFS(Severity,$B2374,AssignedDate,"&gt;="&amp;$C$1,AssignedDate,"&lt;="&amp;$F$1)</f>
        <v/>
      </c>
      <c r="D2374" s="137">
        <f>COUNTIFS(Severity,$B2374,Status,"&lt;&gt;Suspend",Status,"&lt;&gt;Assigned",Status,"&lt;&gt;Open",Status,"&lt;&gt;Hold",ResolvedDate,"&gt;="&amp;$C$1,ResolvedDate,"&lt;="&amp;$F$1)</f>
        <v/>
      </c>
      <c r="E2374" s="137">
        <f>COUNTIFS(Severity,$B2374,SLA_Breach,"&lt;&gt;Yes",Status,"&lt;&gt;Suspend",Status,"&lt;&gt;Assigned",Status,"&lt;&gt;Open",Status,"&lt;&gt;Hold&gt;",ResolvedDate,"&gt;="&amp;$C$1,ResolvedDate,"&lt;="&amp;$F$1)</f>
        <v/>
      </c>
      <c r="F2374" s="137">
        <f>COUNTIFS(Severity,$B2374,SLA_Breach,"Yes",Status,"&lt;&gt;Suspend",Status,"&lt;&gt;Assigned",Status,"&lt;&gt;Open",Status,"&lt;&gt;Hold&gt;",ResolvedDate,"&gt;="&amp;$C$1,ResolvedDate,"&lt;="&amp;$F$1)</f>
        <v/>
      </c>
      <c r="G2374" s="137">
        <f>COUNTIFS(Severity,$B2374,AssignedDate,"&gt;=01/01/2017 12:00:00 AM",AssignedDate,"&lt;="&amp;$F$1)</f>
        <v/>
      </c>
      <c r="H2374" s="177" t="n"/>
      <c r="L2374" s="57" t="n">
        <v>0</v>
      </c>
      <c r="M2374" s="57" t="n"/>
    </row>
    <row r="2375" spans="1:13">
      <c r="A2375" s="137" t="n">
        <v>1</v>
      </c>
      <c r="B2375" s="100" t="s">
        <v>525</v>
      </c>
      <c r="C2375" s="137">
        <f>COUNTIFS(Severity,$B2375,AssignedDate,"&gt;="&amp;$C$1,AssignedDate,"&lt;="&amp;$F$1)</f>
        <v/>
      </c>
      <c r="D2375" s="137">
        <f>COUNTIFS(Severity,$B2375,Status,"&lt;&gt;Suspend",Status,"&lt;&gt;Assigned",Status,"&lt;&gt;Open",Status,"&lt;&gt;Hold",ResolvedDate,"&gt;="&amp;$C$1,ResolvedDate,"&lt;="&amp;$F$1)</f>
        <v/>
      </c>
      <c r="E2375" s="137">
        <f>COUNTIFS(Severity,$B2375,SLA_Breach,"&lt;&gt;Yes",Status,"&lt;&gt;Suspend",Status,"&lt;&gt;Assigned",Status,"&lt;&gt;Open",Status,"&lt;&gt;Hold&gt;",ResolvedDate,"&gt;="&amp;$C$1,ResolvedDate,"&lt;="&amp;$F$1)</f>
        <v/>
      </c>
      <c r="F2375" s="137">
        <f>COUNTIFS(Severity,$B2375,SLA_Breach,"Yes",Status,"&lt;&gt;Suspend",Status,"&lt;&gt;Assigned",Status,"&lt;&gt;Open",Status,"&lt;&gt;Hold&gt;",ResolvedDate,"&gt;="&amp;$C$1,ResolvedDate,"&lt;="&amp;$F$1)</f>
        <v/>
      </c>
      <c r="G2375" s="137">
        <f>COUNTIFS(Severity,$B2375,AssignedDate,"&gt;=01/01/2017 12:00:00 AM",AssignedDate,"&lt;="&amp;$F$1)</f>
        <v/>
      </c>
      <c r="H2375" s="177" t="n"/>
      <c r="L2375" s="57" t="n">
        <v>0</v>
      </c>
      <c r="M2375" s="57" t="n"/>
    </row>
    <row r="2376" spans="1:13">
      <c r="A2376" s="137" t="n">
        <v>1</v>
      </c>
      <c r="B2376" s="100" t="s">
        <v>525</v>
      </c>
      <c r="C2376" s="137">
        <f>COUNTIFS(Severity,$B2376,AssignedDate,"&gt;="&amp;$C$1,AssignedDate,"&lt;="&amp;$F$1)</f>
        <v/>
      </c>
      <c r="D2376" s="137">
        <f>COUNTIFS(Severity,$B2376,Status,"&lt;&gt;Suspend",Status,"&lt;&gt;Assigned",Status,"&lt;&gt;Open",Status,"&lt;&gt;Hold",ResolvedDate,"&gt;="&amp;$C$1,ResolvedDate,"&lt;="&amp;$F$1)</f>
        <v/>
      </c>
      <c r="E2376" s="137">
        <f>COUNTIFS(Severity,$B2376,SLA_Breach,"&lt;&gt;Yes",Status,"&lt;&gt;Suspend",Status,"&lt;&gt;Assigned",Status,"&lt;&gt;Open",Status,"&lt;&gt;Hold&gt;",ResolvedDate,"&gt;="&amp;$C$1,ResolvedDate,"&lt;="&amp;$F$1)</f>
        <v/>
      </c>
      <c r="F2376" s="137">
        <f>COUNTIFS(Severity,$B2376,SLA_Breach,"Yes",Status,"&lt;&gt;Suspend",Status,"&lt;&gt;Assigned",Status,"&lt;&gt;Open",Status,"&lt;&gt;Hold&gt;",ResolvedDate,"&gt;="&amp;$C$1,ResolvedDate,"&lt;="&amp;$F$1)</f>
        <v/>
      </c>
      <c r="G2376" s="137">
        <f>COUNTIFS(Severity,$B2376,AssignedDate,"&gt;=01/01/2017 12:00:00 AM",AssignedDate,"&lt;="&amp;$F$1)</f>
        <v/>
      </c>
      <c r="H2376" s="177" t="n"/>
      <c r="L2376" s="57" t="n">
        <v>0</v>
      </c>
      <c r="M2376" s="57" t="n"/>
    </row>
    <row r="2377" spans="1:13">
      <c r="A2377" s="137" t="n">
        <v>1</v>
      </c>
      <c r="B2377" s="100" t="s">
        <v>525</v>
      </c>
      <c r="C2377" s="137">
        <f>COUNTIFS(Severity,$B2377,AssignedDate,"&gt;="&amp;$C$1,AssignedDate,"&lt;="&amp;$F$1)</f>
        <v/>
      </c>
      <c r="D2377" s="137">
        <f>COUNTIFS(Severity,$B2377,Status,"&lt;&gt;Suspend",Status,"&lt;&gt;Assigned",Status,"&lt;&gt;Open",Status,"&lt;&gt;Hold",ResolvedDate,"&gt;="&amp;$C$1,ResolvedDate,"&lt;="&amp;$F$1)</f>
        <v/>
      </c>
      <c r="E2377" s="137">
        <f>COUNTIFS(Severity,$B2377,SLA_Breach,"&lt;&gt;Yes",Status,"&lt;&gt;Suspend",Status,"&lt;&gt;Assigned",Status,"&lt;&gt;Open",Status,"&lt;&gt;Hold&gt;",ResolvedDate,"&gt;="&amp;$C$1,ResolvedDate,"&lt;="&amp;$F$1)</f>
        <v/>
      </c>
      <c r="F2377" s="137">
        <f>COUNTIFS(Severity,$B2377,SLA_Breach,"Yes",Status,"&lt;&gt;Suspend",Status,"&lt;&gt;Assigned",Status,"&lt;&gt;Open",Status,"&lt;&gt;Hold&gt;",ResolvedDate,"&gt;="&amp;$C$1,ResolvedDate,"&lt;="&amp;$F$1)</f>
        <v/>
      </c>
      <c r="G2377" s="137">
        <f>COUNTIFS(Severity,$B2377,AssignedDate,"&gt;=01/01/2017 12:00:00 AM",AssignedDate,"&lt;="&amp;$F$1)</f>
        <v/>
      </c>
      <c r="H2377" s="177" t="n"/>
      <c r="L2377" s="57" t="n">
        <v>0</v>
      </c>
      <c r="M2377" s="57" t="n"/>
    </row>
    <row r="2378" spans="1:13">
      <c r="A2378" s="137" t="n">
        <v>1</v>
      </c>
      <c r="B2378" s="100" t="s">
        <v>525</v>
      </c>
      <c r="C2378" s="137">
        <f>COUNTIFS(Severity,$B2378,AssignedDate,"&gt;="&amp;$C$1,AssignedDate,"&lt;="&amp;$F$1)</f>
        <v/>
      </c>
      <c r="D2378" s="137">
        <f>COUNTIFS(Severity,$B2378,Status,"&lt;&gt;Suspend",Status,"&lt;&gt;Assigned",Status,"&lt;&gt;Open",Status,"&lt;&gt;Hold",ResolvedDate,"&gt;="&amp;$C$1,ResolvedDate,"&lt;="&amp;$F$1)</f>
        <v/>
      </c>
      <c r="E2378" s="137">
        <f>COUNTIFS(Severity,$B2378,SLA_Breach,"&lt;&gt;Yes",Status,"&lt;&gt;Suspend",Status,"&lt;&gt;Assigned",Status,"&lt;&gt;Open",Status,"&lt;&gt;Hold&gt;",ResolvedDate,"&gt;="&amp;$C$1,ResolvedDate,"&lt;="&amp;$F$1)</f>
        <v/>
      </c>
      <c r="F2378" s="137">
        <f>COUNTIFS(Severity,$B2378,SLA_Breach,"Yes",Status,"&lt;&gt;Suspend",Status,"&lt;&gt;Assigned",Status,"&lt;&gt;Open",Status,"&lt;&gt;Hold&gt;",ResolvedDate,"&gt;="&amp;$C$1,ResolvedDate,"&lt;="&amp;$F$1)</f>
        <v/>
      </c>
      <c r="G2378" s="137">
        <f>COUNTIFS(Severity,$B2378,AssignedDate,"&gt;=01/01/2017 12:00:00 AM",AssignedDate,"&lt;="&amp;$F$1)</f>
        <v/>
      </c>
      <c r="H2378" s="177" t="n"/>
      <c r="L2378" s="57" t="n">
        <v>0</v>
      </c>
      <c r="M2378" s="57" t="n"/>
    </row>
    <row r="2379" spans="1:13">
      <c r="A2379" s="137" t="n">
        <v>1</v>
      </c>
      <c r="B2379" s="100" t="s">
        <v>525</v>
      </c>
      <c r="C2379" s="137">
        <f>COUNTIFS(Severity,$B2379,AssignedDate,"&gt;="&amp;$C$1,AssignedDate,"&lt;="&amp;$F$1)</f>
        <v/>
      </c>
      <c r="D2379" s="137">
        <f>COUNTIFS(Severity,$B2379,Status,"&lt;&gt;Suspend",Status,"&lt;&gt;Assigned",Status,"&lt;&gt;Open",Status,"&lt;&gt;Hold",ResolvedDate,"&gt;="&amp;$C$1,ResolvedDate,"&lt;="&amp;$F$1)</f>
        <v/>
      </c>
      <c r="E2379" s="137">
        <f>COUNTIFS(Severity,$B2379,SLA_Breach,"&lt;&gt;Yes",Status,"&lt;&gt;Suspend",Status,"&lt;&gt;Assigned",Status,"&lt;&gt;Open",Status,"&lt;&gt;Hold&gt;",ResolvedDate,"&gt;="&amp;$C$1,ResolvedDate,"&lt;="&amp;$F$1)</f>
        <v/>
      </c>
      <c r="F2379" s="137">
        <f>COUNTIFS(Severity,$B2379,SLA_Breach,"Yes",Status,"&lt;&gt;Suspend",Status,"&lt;&gt;Assigned",Status,"&lt;&gt;Open",Status,"&lt;&gt;Hold&gt;",ResolvedDate,"&gt;="&amp;$C$1,ResolvedDate,"&lt;="&amp;$F$1)</f>
        <v/>
      </c>
      <c r="G2379" s="137">
        <f>COUNTIFS(Severity,$B2379,AssignedDate,"&gt;=01/01/2017 12:00:00 AM",AssignedDate,"&lt;="&amp;$F$1)</f>
        <v/>
      </c>
      <c r="H2379" s="177" t="n"/>
      <c r="L2379" s="57" t="n">
        <v>0</v>
      </c>
      <c r="M2379" s="57" t="n"/>
    </row>
    <row r="2380" spans="1:13">
      <c r="A2380" s="137" t="n">
        <v>1</v>
      </c>
      <c r="B2380" s="100" t="s">
        <v>525</v>
      </c>
      <c r="C2380" s="137">
        <f>COUNTIFS(Severity,$B2380,AssignedDate,"&gt;="&amp;$C$1,AssignedDate,"&lt;="&amp;$F$1)</f>
        <v/>
      </c>
      <c r="D2380" s="137">
        <f>COUNTIFS(Severity,$B2380,Status,"&lt;&gt;Suspend",Status,"&lt;&gt;Assigned",Status,"&lt;&gt;Open",Status,"&lt;&gt;Hold",ResolvedDate,"&gt;="&amp;$C$1,ResolvedDate,"&lt;="&amp;$F$1)</f>
        <v/>
      </c>
      <c r="E2380" s="137">
        <f>COUNTIFS(Severity,$B2380,SLA_Breach,"&lt;&gt;Yes",Status,"&lt;&gt;Suspend",Status,"&lt;&gt;Assigned",Status,"&lt;&gt;Open",Status,"&lt;&gt;Hold&gt;",ResolvedDate,"&gt;="&amp;$C$1,ResolvedDate,"&lt;="&amp;$F$1)</f>
        <v/>
      </c>
      <c r="F2380" s="137">
        <f>COUNTIFS(Severity,$B2380,SLA_Breach,"Yes",Status,"&lt;&gt;Suspend",Status,"&lt;&gt;Assigned",Status,"&lt;&gt;Open",Status,"&lt;&gt;Hold&gt;",ResolvedDate,"&gt;="&amp;$C$1,ResolvedDate,"&lt;="&amp;$F$1)</f>
        <v/>
      </c>
      <c r="G2380" s="137">
        <f>COUNTIFS(Severity,$B2380,AssignedDate,"&gt;=01/01/2017 12:00:00 AM",AssignedDate,"&lt;="&amp;$F$1)</f>
        <v/>
      </c>
      <c r="H2380" s="177" t="n"/>
      <c r="L2380" s="57" t="n">
        <v>0</v>
      </c>
      <c r="M2380" s="57" t="n"/>
    </row>
    <row r="2381" spans="1:13">
      <c r="A2381" s="137" t="n">
        <v>1</v>
      </c>
      <c r="B2381" s="100" t="s">
        <v>525</v>
      </c>
      <c r="C2381" s="137">
        <f>COUNTIFS(Severity,$B2381,AssignedDate,"&gt;="&amp;$C$1,AssignedDate,"&lt;="&amp;$F$1)</f>
        <v/>
      </c>
      <c r="D2381" s="137">
        <f>COUNTIFS(Severity,$B2381,Status,"&lt;&gt;Suspend",Status,"&lt;&gt;Assigned",Status,"&lt;&gt;Open",Status,"&lt;&gt;Hold",ResolvedDate,"&gt;="&amp;$C$1,ResolvedDate,"&lt;="&amp;$F$1)</f>
        <v/>
      </c>
      <c r="E2381" s="137">
        <f>COUNTIFS(Severity,$B2381,SLA_Breach,"&lt;&gt;Yes",Status,"&lt;&gt;Suspend",Status,"&lt;&gt;Assigned",Status,"&lt;&gt;Open",Status,"&lt;&gt;Hold&gt;",ResolvedDate,"&gt;="&amp;$C$1,ResolvedDate,"&lt;="&amp;$F$1)</f>
        <v/>
      </c>
      <c r="F2381" s="137">
        <f>COUNTIFS(Severity,$B2381,SLA_Breach,"Yes",Status,"&lt;&gt;Suspend",Status,"&lt;&gt;Assigned",Status,"&lt;&gt;Open",Status,"&lt;&gt;Hold&gt;",ResolvedDate,"&gt;="&amp;$C$1,ResolvedDate,"&lt;="&amp;$F$1)</f>
        <v/>
      </c>
      <c r="G2381" s="137">
        <f>COUNTIFS(Severity,$B2381,AssignedDate,"&gt;=01/01/2017 12:00:00 AM",AssignedDate,"&lt;="&amp;$F$1)</f>
        <v/>
      </c>
      <c r="H2381" s="177" t="n"/>
      <c r="L2381" s="57" t="n">
        <v>0</v>
      </c>
      <c r="M2381" s="57" t="n"/>
    </row>
    <row r="2382" spans="1:13">
      <c r="A2382" s="137" t="n">
        <v>1</v>
      </c>
      <c r="B2382" s="100" t="s">
        <v>525</v>
      </c>
      <c r="C2382" s="137">
        <f>COUNTIFS(Severity,$B2382,AssignedDate,"&gt;="&amp;$C$1,AssignedDate,"&lt;="&amp;$F$1)</f>
        <v/>
      </c>
      <c r="D2382" s="137">
        <f>COUNTIFS(Severity,$B2382,Status,"&lt;&gt;Suspend",Status,"&lt;&gt;Assigned",Status,"&lt;&gt;Open",Status,"&lt;&gt;Hold",ResolvedDate,"&gt;="&amp;$C$1,ResolvedDate,"&lt;="&amp;$F$1)</f>
        <v/>
      </c>
      <c r="E2382" s="137">
        <f>COUNTIFS(Severity,$B2382,SLA_Breach,"&lt;&gt;Yes",Status,"&lt;&gt;Suspend",Status,"&lt;&gt;Assigned",Status,"&lt;&gt;Open",Status,"&lt;&gt;Hold&gt;",ResolvedDate,"&gt;="&amp;$C$1,ResolvedDate,"&lt;="&amp;$F$1)</f>
        <v/>
      </c>
      <c r="F2382" s="137">
        <f>COUNTIFS(Severity,$B2382,SLA_Breach,"Yes",Status,"&lt;&gt;Suspend",Status,"&lt;&gt;Assigned",Status,"&lt;&gt;Open",Status,"&lt;&gt;Hold&gt;",ResolvedDate,"&gt;="&amp;$C$1,ResolvedDate,"&lt;="&amp;$F$1)</f>
        <v/>
      </c>
      <c r="G2382" s="137">
        <f>COUNTIFS(Severity,$B2382,AssignedDate,"&gt;=01/01/2017 12:00:00 AM",AssignedDate,"&lt;="&amp;$F$1)</f>
        <v/>
      </c>
      <c r="H2382" s="177" t="n"/>
      <c r="L2382" s="57" t="n">
        <v>0</v>
      </c>
      <c r="M2382" s="57" t="n"/>
    </row>
    <row r="2383" spans="1:13">
      <c r="A2383" s="137" t="n">
        <v>1</v>
      </c>
      <c r="B2383" s="100" t="s">
        <v>525</v>
      </c>
      <c r="C2383" s="137">
        <f>COUNTIFS(Severity,$B2383,AssignedDate,"&gt;="&amp;$C$1,AssignedDate,"&lt;="&amp;$F$1)</f>
        <v/>
      </c>
      <c r="D2383" s="137">
        <f>COUNTIFS(Severity,$B2383,Status,"&lt;&gt;Suspend",Status,"&lt;&gt;Assigned",Status,"&lt;&gt;Open",Status,"&lt;&gt;Hold",ResolvedDate,"&gt;="&amp;$C$1,ResolvedDate,"&lt;="&amp;$F$1)</f>
        <v/>
      </c>
      <c r="E2383" s="137">
        <f>COUNTIFS(Severity,$B2383,SLA_Breach,"&lt;&gt;Yes",Status,"&lt;&gt;Suspend",Status,"&lt;&gt;Assigned",Status,"&lt;&gt;Open",Status,"&lt;&gt;Hold&gt;",ResolvedDate,"&gt;="&amp;$C$1,ResolvedDate,"&lt;="&amp;$F$1)</f>
        <v/>
      </c>
      <c r="F2383" s="137">
        <f>COUNTIFS(Severity,$B2383,SLA_Breach,"Yes",Status,"&lt;&gt;Suspend",Status,"&lt;&gt;Assigned",Status,"&lt;&gt;Open",Status,"&lt;&gt;Hold&gt;",ResolvedDate,"&gt;="&amp;$C$1,ResolvedDate,"&lt;="&amp;$F$1)</f>
        <v/>
      </c>
      <c r="G2383" s="137">
        <f>COUNTIFS(Severity,$B2383,AssignedDate,"&gt;=01/01/2017 12:00:00 AM",AssignedDate,"&lt;="&amp;$F$1)</f>
        <v/>
      </c>
      <c r="H2383" s="177" t="n"/>
      <c r="L2383" s="57" t="n">
        <v>0</v>
      </c>
      <c r="M2383" s="57" t="n"/>
    </row>
    <row r="2384" spans="1:13">
      <c r="A2384" s="137" t="n">
        <v>1</v>
      </c>
      <c r="B2384" s="100" t="s">
        <v>525</v>
      </c>
      <c r="C2384" s="137">
        <f>COUNTIFS(Severity,$B2384,AssignedDate,"&gt;="&amp;$C$1,AssignedDate,"&lt;="&amp;$F$1)</f>
        <v/>
      </c>
      <c r="D2384" s="137">
        <f>COUNTIFS(Severity,$B2384,Status,"&lt;&gt;Suspend",Status,"&lt;&gt;Assigned",Status,"&lt;&gt;Open",Status,"&lt;&gt;Hold",ResolvedDate,"&gt;="&amp;$C$1,ResolvedDate,"&lt;="&amp;$F$1)</f>
        <v/>
      </c>
      <c r="E2384" s="137">
        <f>COUNTIFS(Severity,$B2384,SLA_Breach,"&lt;&gt;Yes",Status,"&lt;&gt;Suspend",Status,"&lt;&gt;Assigned",Status,"&lt;&gt;Open",Status,"&lt;&gt;Hold&gt;",ResolvedDate,"&gt;="&amp;$C$1,ResolvedDate,"&lt;="&amp;$F$1)</f>
        <v/>
      </c>
      <c r="F2384" s="137">
        <f>COUNTIFS(Severity,$B2384,SLA_Breach,"Yes",Status,"&lt;&gt;Suspend",Status,"&lt;&gt;Assigned",Status,"&lt;&gt;Open",Status,"&lt;&gt;Hold&gt;",ResolvedDate,"&gt;="&amp;$C$1,ResolvedDate,"&lt;="&amp;$F$1)</f>
        <v/>
      </c>
      <c r="G2384" s="137">
        <f>COUNTIFS(Severity,$B2384,AssignedDate,"&gt;=01/01/2017 12:00:00 AM",AssignedDate,"&lt;="&amp;$F$1)</f>
        <v/>
      </c>
      <c r="H2384" s="177" t="n"/>
      <c r="L2384" s="57" t="n">
        <v>0</v>
      </c>
      <c r="M2384" s="57" t="n"/>
    </row>
    <row r="2385" spans="1:13">
      <c r="A2385" s="137" t="n">
        <v>1</v>
      </c>
      <c r="B2385" s="100" t="s">
        <v>525</v>
      </c>
      <c r="C2385" s="137">
        <f>COUNTIFS(Severity,$B2385,AssignedDate,"&gt;="&amp;$C$1,AssignedDate,"&lt;="&amp;$F$1)</f>
        <v/>
      </c>
      <c r="D2385" s="137">
        <f>COUNTIFS(Severity,$B2385,Status,"&lt;&gt;Suspend",Status,"&lt;&gt;Assigned",Status,"&lt;&gt;Open",Status,"&lt;&gt;Hold",ResolvedDate,"&gt;="&amp;$C$1,ResolvedDate,"&lt;="&amp;$F$1)</f>
        <v/>
      </c>
      <c r="E2385" s="137">
        <f>COUNTIFS(Severity,$B2385,SLA_Breach,"&lt;&gt;Yes",Status,"&lt;&gt;Suspend",Status,"&lt;&gt;Assigned",Status,"&lt;&gt;Open",Status,"&lt;&gt;Hold&gt;",ResolvedDate,"&gt;="&amp;$C$1,ResolvedDate,"&lt;="&amp;$F$1)</f>
        <v/>
      </c>
      <c r="F2385" s="137">
        <f>COUNTIFS(Severity,$B2385,SLA_Breach,"Yes",Status,"&lt;&gt;Suspend",Status,"&lt;&gt;Assigned",Status,"&lt;&gt;Open",Status,"&lt;&gt;Hold&gt;",ResolvedDate,"&gt;="&amp;$C$1,ResolvedDate,"&lt;="&amp;$F$1)</f>
        <v/>
      </c>
      <c r="G2385" s="137">
        <f>COUNTIFS(Severity,$B2385,AssignedDate,"&gt;=01/01/2017 12:00:00 AM",AssignedDate,"&lt;="&amp;$F$1)</f>
        <v/>
      </c>
      <c r="H2385" s="177" t="n"/>
      <c r="L2385" s="57" t="n">
        <v>0</v>
      </c>
      <c r="M2385" s="57" t="n"/>
    </row>
    <row r="2386" spans="1:13">
      <c r="A2386" s="137" t="n">
        <v>1</v>
      </c>
      <c r="B2386" s="100" t="s">
        <v>525</v>
      </c>
      <c r="C2386" s="137">
        <f>COUNTIFS(Severity,$B2386,AssignedDate,"&gt;="&amp;$C$1,AssignedDate,"&lt;="&amp;$F$1)</f>
        <v/>
      </c>
      <c r="D2386" s="137">
        <f>COUNTIFS(Severity,$B2386,Status,"&lt;&gt;Suspend",Status,"&lt;&gt;Assigned",Status,"&lt;&gt;Open",Status,"&lt;&gt;Hold",ResolvedDate,"&gt;="&amp;$C$1,ResolvedDate,"&lt;="&amp;$F$1)</f>
        <v/>
      </c>
      <c r="E2386" s="137">
        <f>COUNTIFS(Severity,$B2386,SLA_Breach,"&lt;&gt;Yes",Status,"&lt;&gt;Suspend",Status,"&lt;&gt;Assigned",Status,"&lt;&gt;Open",Status,"&lt;&gt;Hold&gt;",ResolvedDate,"&gt;="&amp;$C$1,ResolvedDate,"&lt;="&amp;$F$1)</f>
        <v/>
      </c>
      <c r="F2386" s="137">
        <f>COUNTIFS(Severity,$B2386,SLA_Breach,"Yes",Status,"&lt;&gt;Suspend",Status,"&lt;&gt;Assigned",Status,"&lt;&gt;Open",Status,"&lt;&gt;Hold&gt;",ResolvedDate,"&gt;="&amp;$C$1,ResolvedDate,"&lt;="&amp;$F$1)</f>
        <v/>
      </c>
      <c r="G2386" s="137">
        <f>COUNTIFS(Severity,$B2386,AssignedDate,"&gt;=01/01/2017 12:00:00 AM",AssignedDate,"&lt;="&amp;$F$1)</f>
        <v/>
      </c>
      <c r="H2386" s="177" t="n"/>
      <c r="L2386" s="57" t="n">
        <v>0</v>
      </c>
      <c r="M2386" s="57" t="n"/>
    </row>
    <row r="2387" spans="1:13">
      <c r="A2387" s="137" t="n">
        <v>1</v>
      </c>
      <c r="B2387" s="100" t="s">
        <v>525</v>
      </c>
      <c r="C2387" s="137">
        <f>COUNTIFS(Severity,$B2387,AssignedDate,"&gt;="&amp;$C$1,AssignedDate,"&lt;="&amp;$F$1)</f>
        <v/>
      </c>
      <c r="D2387" s="137">
        <f>COUNTIFS(Severity,$B2387,Status,"&lt;&gt;Suspend",Status,"&lt;&gt;Assigned",Status,"&lt;&gt;Open",Status,"&lt;&gt;Hold",ResolvedDate,"&gt;="&amp;$C$1,ResolvedDate,"&lt;="&amp;$F$1)</f>
        <v/>
      </c>
      <c r="E2387" s="137">
        <f>COUNTIFS(Severity,$B2387,SLA_Breach,"&lt;&gt;Yes",Status,"&lt;&gt;Suspend",Status,"&lt;&gt;Assigned",Status,"&lt;&gt;Open",Status,"&lt;&gt;Hold&gt;",ResolvedDate,"&gt;="&amp;$C$1,ResolvedDate,"&lt;="&amp;$F$1)</f>
        <v/>
      </c>
      <c r="F2387" s="137">
        <f>COUNTIFS(Severity,$B2387,SLA_Breach,"Yes",Status,"&lt;&gt;Suspend",Status,"&lt;&gt;Assigned",Status,"&lt;&gt;Open",Status,"&lt;&gt;Hold&gt;",ResolvedDate,"&gt;="&amp;$C$1,ResolvedDate,"&lt;="&amp;$F$1)</f>
        <v/>
      </c>
      <c r="G2387" s="137">
        <f>COUNTIFS(Severity,$B2387,AssignedDate,"&gt;=01/01/2017 12:00:00 AM",AssignedDate,"&lt;="&amp;$F$1)</f>
        <v/>
      </c>
      <c r="H2387" s="177" t="n"/>
      <c r="L2387" s="57" t="n">
        <v>0</v>
      </c>
      <c r="M2387" s="57" t="n"/>
    </row>
    <row r="2388" spans="1:13">
      <c r="A2388" s="137" t="n">
        <v>1</v>
      </c>
      <c r="B2388" s="100" t="s">
        <v>525</v>
      </c>
      <c r="C2388" s="137">
        <f>COUNTIFS(Severity,$B2388,AssignedDate,"&gt;="&amp;$C$1,AssignedDate,"&lt;="&amp;$F$1)</f>
        <v/>
      </c>
      <c r="D2388" s="137">
        <f>COUNTIFS(Severity,$B2388,Status,"&lt;&gt;Suspend",Status,"&lt;&gt;Assigned",Status,"&lt;&gt;Open",Status,"&lt;&gt;Hold",ResolvedDate,"&gt;="&amp;$C$1,ResolvedDate,"&lt;="&amp;$F$1)</f>
        <v/>
      </c>
      <c r="E2388" s="137">
        <f>COUNTIFS(Severity,$B2388,SLA_Breach,"&lt;&gt;Yes",Status,"&lt;&gt;Suspend",Status,"&lt;&gt;Assigned",Status,"&lt;&gt;Open",Status,"&lt;&gt;Hold&gt;",ResolvedDate,"&gt;="&amp;$C$1,ResolvedDate,"&lt;="&amp;$F$1)</f>
        <v/>
      </c>
      <c r="F2388" s="137">
        <f>COUNTIFS(Severity,$B2388,SLA_Breach,"Yes",Status,"&lt;&gt;Suspend",Status,"&lt;&gt;Assigned",Status,"&lt;&gt;Open",Status,"&lt;&gt;Hold&gt;",ResolvedDate,"&gt;="&amp;$C$1,ResolvedDate,"&lt;="&amp;$F$1)</f>
        <v/>
      </c>
      <c r="G2388" s="137">
        <f>COUNTIFS(Severity,$B2388,AssignedDate,"&gt;=01/01/2017 12:00:00 AM",AssignedDate,"&lt;="&amp;$F$1)</f>
        <v/>
      </c>
      <c r="H2388" s="177" t="n"/>
      <c r="L2388" s="57" t="n">
        <v>0</v>
      </c>
      <c r="M2388" s="57" t="n"/>
    </row>
    <row r="2389" spans="1:13">
      <c r="A2389" s="137" t="n">
        <v>1</v>
      </c>
      <c r="B2389" s="100" t="s">
        <v>525</v>
      </c>
      <c r="C2389" s="137">
        <f>COUNTIFS(Severity,$B2389,AssignedDate,"&gt;="&amp;$C$1,AssignedDate,"&lt;="&amp;$F$1)</f>
        <v/>
      </c>
      <c r="D2389" s="137">
        <f>COUNTIFS(Severity,$B2389,Status,"&lt;&gt;Suspend",Status,"&lt;&gt;Assigned",Status,"&lt;&gt;Open",Status,"&lt;&gt;Hold",ResolvedDate,"&gt;="&amp;$C$1,ResolvedDate,"&lt;="&amp;$F$1)</f>
        <v/>
      </c>
      <c r="E2389" s="137">
        <f>COUNTIFS(Severity,$B2389,SLA_Breach,"&lt;&gt;Yes",Status,"&lt;&gt;Suspend",Status,"&lt;&gt;Assigned",Status,"&lt;&gt;Open",Status,"&lt;&gt;Hold&gt;",ResolvedDate,"&gt;="&amp;$C$1,ResolvedDate,"&lt;="&amp;$F$1)</f>
        <v/>
      </c>
      <c r="F2389" s="137">
        <f>COUNTIFS(Severity,$B2389,SLA_Breach,"Yes",Status,"&lt;&gt;Suspend",Status,"&lt;&gt;Assigned",Status,"&lt;&gt;Open",Status,"&lt;&gt;Hold&gt;",ResolvedDate,"&gt;="&amp;$C$1,ResolvedDate,"&lt;="&amp;$F$1)</f>
        <v/>
      </c>
      <c r="G2389" s="137">
        <f>COUNTIFS(Severity,$B2389,AssignedDate,"&gt;=01/01/2017 12:00:00 AM",AssignedDate,"&lt;="&amp;$F$1)</f>
        <v/>
      </c>
      <c r="H2389" s="177" t="n"/>
      <c r="L2389" s="57" t="n">
        <v>0</v>
      </c>
      <c r="M2389" s="57" t="n"/>
    </row>
    <row r="2390" spans="1:13">
      <c r="A2390" s="137" t="n">
        <v>1</v>
      </c>
      <c r="B2390" s="100" t="s">
        <v>525</v>
      </c>
      <c r="C2390" s="137">
        <f>COUNTIFS(Severity,$B2390,AssignedDate,"&gt;="&amp;$C$1,AssignedDate,"&lt;="&amp;$F$1)</f>
        <v/>
      </c>
      <c r="D2390" s="137">
        <f>COUNTIFS(Severity,$B2390,Status,"&lt;&gt;Suspend",Status,"&lt;&gt;Assigned",Status,"&lt;&gt;Open",Status,"&lt;&gt;Hold",ResolvedDate,"&gt;="&amp;$C$1,ResolvedDate,"&lt;="&amp;$F$1)</f>
        <v/>
      </c>
      <c r="E2390" s="137">
        <f>COUNTIFS(Severity,$B2390,SLA_Breach,"&lt;&gt;Yes",Status,"&lt;&gt;Suspend",Status,"&lt;&gt;Assigned",Status,"&lt;&gt;Open",Status,"&lt;&gt;Hold&gt;",ResolvedDate,"&gt;="&amp;$C$1,ResolvedDate,"&lt;="&amp;$F$1)</f>
        <v/>
      </c>
      <c r="F2390" s="137">
        <f>COUNTIFS(Severity,$B2390,SLA_Breach,"Yes",Status,"&lt;&gt;Suspend",Status,"&lt;&gt;Assigned",Status,"&lt;&gt;Open",Status,"&lt;&gt;Hold&gt;",ResolvedDate,"&gt;="&amp;$C$1,ResolvedDate,"&lt;="&amp;$F$1)</f>
        <v/>
      </c>
      <c r="G2390" s="137">
        <f>COUNTIFS(Severity,$B2390,AssignedDate,"&gt;=01/01/2017 12:00:00 AM",AssignedDate,"&lt;="&amp;$F$1)</f>
        <v/>
      </c>
      <c r="H2390" s="177" t="n"/>
      <c r="L2390" s="57" t="n">
        <v>0</v>
      </c>
      <c r="M2390" s="57" t="n"/>
    </row>
    <row r="2391" spans="1:13">
      <c r="A2391" s="137" t="n">
        <v>1</v>
      </c>
      <c r="B2391" s="100" t="s">
        <v>525</v>
      </c>
      <c r="C2391" s="137">
        <f>COUNTIFS(Severity,$B2391,AssignedDate,"&gt;="&amp;$C$1,AssignedDate,"&lt;="&amp;$F$1)</f>
        <v/>
      </c>
      <c r="D2391" s="137">
        <f>COUNTIFS(Severity,$B2391,Status,"&lt;&gt;Suspend",Status,"&lt;&gt;Assigned",Status,"&lt;&gt;Open",Status,"&lt;&gt;Hold",ResolvedDate,"&gt;="&amp;$C$1,ResolvedDate,"&lt;="&amp;$F$1)</f>
        <v/>
      </c>
      <c r="E2391" s="137">
        <f>COUNTIFS(Severity,$B2391,SLA_Breach,"&lt;&gt;Yes",Status,"&lt;&gt;Suspend",Status,"&lt;&gt;Assigned",Status,"&lt;&gt;Open",Status,"&lt;&gt;Hold&gt;",ResolvedDate,"&gt;="&amp;$C$1,ResolvedDate,"&lt;="&amp;$F$1)</f>
        <v/>
      </c>
      <c r="F2391" s="137">
        <f>COUNTIFS(Severity,$B2391,SLA_Breach,"Yes",Status,"&lt;&gt;Suspend",Status,"&lt;&gt;Assigned",Status,"&lt;&gt;Open",Status,"&lt;&gt;Hold&gt;",ResolvedDate,"&gt;="&amp;$C$1,ResolvedDate,"&lt;="&amp;$F$1)</f>
        <v/>
      </c>
      <c r="G2391" s="137">
        <f>COUNTIFS(Severity,$B2391,AssignedDate,"&gt;=01/01/2017 12:00:00 AM",AssignedDate,"&lt;="&amp;$F$1)</f>
        <v/>
      </c>
      <c r="H2391" s="177" t="n"/>
      <c r="L2391" s="57" t="n">
        <v>0</v>
      </c>
      <c r="M2391" s="57" t="n"/>
    </row>
    <row r="2392" spans="1:13">
      <c r="A2392" s="137" t="n">
        <v>1</v>
      </c>
      <c r="B2392" s="100" t="s">
        <v>525</v>
      </c>
      <c r="C2392" s="137">
        <f>COUNTIFS(Severity,$B2392,AssignedDate,"&gt;="&amp;$C$1,AssignedDate,"&lt;="&amp;$F$1)</f>
        <v/>
      </c>
      <c r="D2392" s="137">
        <f>COUNTIFS(Severity,$B2392,Status,"&lt;&gt;Suspend",Status,"&lt;&gt;Assigned",Status,"&lt;&gt;Open",Status,"&lt;&gt;Hold",ResolvedDate,"&gt;="&amp;$C$1,ResolvedDate,"&lt;="&amp;$F$1)</f>
        <v/>
      </c>
      <c r="E2392" s="137">
        <f>COUNTIFS(Severity,$B2392,SLA_Breach,"&lt;&gt;Yes",Status,"&lt;&gt;Suspend",Status,"&lt;&gt;Assigned",Status,"&lt;&gt;Open",Status,"&lt;&gt;Hold&gt;",ResolvedDate,"&gt;="&amp;$C$1,ResolvedDate,"&lt;="&amp;$F$1)</f>
        <v/>
      </c>
      <c r="F2392" s="137">
        <f>COUNTIFS(Severity,$B2392,SLA_Breach,"Yes",Status,"&lt;&gt;Suspend",Status,"&lt;&gt;Assigned",Status,"&lt;&gt;Open",Status,"&lt;&gt;Hold&gt;",ResolvedDate,"&gt;="&amp;$C$1,ResolvedDate,"&lt;="&amp;$F$1)</f>
        <v/>
      </c>
      <c r="G2392" s="137">
        <f>COUNTIFS(Severity,$B2392,AssignedDate,"&gt;=01/01/2017 12:00:00 AM",AssignedDate,"&lt;="&amp;$F$1)</f>
        <v/>
      </c>
      <c r="H2392" s="177" t="n"/>
      <c r="L2392" s="57" t="n">
        <v>0</v>
      </c>
      <c r="M2392" s="57" t="n"/>
    </row>
    <row r="2393" spans="1:13">
      <c r="A2393" s="137" t="n">
        <v>1</v>
      </c>
      <c r="B2393" s="100" t="s">
        <v>525</v>
      </c>
      <c r="C2393" s="137">
        <f>COUNTIFS(Severity,$B2393,AssignedDate,"&gt;="&amp;$C$1,AssignedDate,"&lt;="&amp;$F$1)</f>
        <v/>
      </c>
      <c r="D2393" s="137">
        <f>COUNTIFS(Severity,$B2393,Status,"&lt;&gt;Suspend",Status,"&lt;&gt;Assigned",Status,"&lt;&gt;Open",Status,"&lt;&gt;Hold",ResolvedDate,"&gt;="&amp;$C$1,ResolvedDate,"&lt;="&amp;$F$1)</f>
        <v/>
      </c>
      <c r="E2393" s="137">
        <f>COUNTIFS(Severity,$B2393,SLA_Breach,"&lt;&gt;Yes",Status,"&lt;&gt;Suspend",Status,"&lt;&gt;Assigned",Status,"&lt;&gt;Open",Status,"&lt;&gt;Hold&gt;",ResolvedDate,"&gt;="&amp;$C$1,ResolvedDate,"&lt;="&amp;$F$1)</f>
        <v/>
      </c>
      <c r="F2393" s="137">
        <f>COUNTIFS(Severity,$B2393,SLA_Breach,"Yes",Status,"&lt;&gt;Suspend",Status,"&lt;&gt;Assigned",Status,"&lt;&gt;Open",Status,"&lt;&gt;Hold&gt;",ResolvedDate,"&gt;="&amp;$C$1,ResolvedDate,"&lt;="&amp;$F$1)</f>
        <v/>
      </c>
      <c r="G2393" s="137">
        <f>COUNTIFS(Severity,$B2393,AssignedDate,"&gt;=01/01/2017 12:00:00 AM",AssignedDate,"&lt;="&amp;$F$1)</f>
        <v/>
      </c>
      <c r="H2393" s="177" t="n"/>
      <c r="L2393" s="57" t="n">
        <v>0</v>
      </c>
      <c r="M2393" s="57" t="n"/>
    </row>
    <row r="2394" spans="1:13">
      <c r="A2394" s="137" t="n">
        <v>1</v>
      </c>
      <c r="B2394" s="100" t="s">
        <v>525</v>
      </c>
      <c r="C2394" s="137">
        <f>COUNTIFS(Severity,$B2394,AssignedDate,"&gt;="&amp;$C$1,AssignedDate,"&lt;="&amp;$F$1)</f>
        <v/>
      </c>
      <c r="D2394" s="137">
        <f>COUNTIFS(Severity,$B2394,Status,"&lt;&gt;Suspend",Status,"&lt;&gt;Assigned",Status,"&lt;&gt;Open",Status,"&lt;&gt;Hold",ResolvedDate,"&gt;="&amp;$C$1,ResolvedDate,"&lt;="&amp;$F$1)</f>
        <v/>
      </c>
      <c r="E2394" s="137">
        <f>COUNTIFS(Severity,$B2394,SLA_Breach,"&lt;&gt;Yes",Status,"&lt;&gt;Suspend",Status,"&lt;&gt;Assigned",Status,"&lt;&gt;Open",Status,"&lt;&gt;Hold&gt;",ResolvedDate,"&gt;="&amp;$C$1,ResolvedDate,"&lt;="&amp;$F$1)</f>
        <v/>
      </c>
      <c r="F2394" s="137">
        <f>COUNTIFS(Severity,$B2394,SLA_Breach,"Yes",Status,"&lt;&gt;Suspend",Status,"&lt;&gt;Assigned",Status,"&lt;&gt;Open",Status,"&lt;&gt;Hold&gt;",ResolvedDate,"&gt;="&amp;$C$1,ResolvedDate,"&lt;="&amp;$F$1)</f>
        <v/>
      </c>
      <c r="G2394" s="137">
        <f>COUNTIFS(Severity,$B2394,AssignedDate,"&gt;=01/01/2017 12:00:00 AM",AssignedDate,"&lt;="&amp;$F$1)</f>
        <v/>
      </c>
      <c r="H2394" s="177" t="n"/>
      <c r="L2394" s="57" t="n">
        <v>0</v>
      </c>
      <c r="M2394" s="57" t="n"/>
    </row>
    <row r="2395" spans="1:13">
      <c r="A2395" s="137" t="n">
        <v>1</v>
      </c>
      <c r="B2395" s="100" t="s">
        <v>525</v>
      </c>
      <c r="C2395" s="137">
        <f>COUNTIFS(Severity,$B2395,AssignedDate,"&gt;="&amp;$C$1,AssignedDate,"&lt;="&amp;$F$1)</f>
        <v/>
      </c>
      <c r="D2395" s="137">
        <f>COUNTIFS(Severity,$B2395,Status,"&lt;&gt;Suspend",Status,"&lt;&gt;Assigned",Status,"&lt;&gt;Open",Status,"&lt;&gt;Hold",ResolvedDate,"&gt;="&amp;$C$1,ResolvedDate,"&lt;="&amp;$F$1)</f>
        <v/>
      </c>
      <c r="E2395" s="137">
        <f>COUNTIFS(Severity,$B2395,SLA_Breach,"&lt;&gt;Yes",Status,"&lt;&gt;Suspend",Status,"&lt;&gt;Assigned",Status,"&lt;&gt;Open",Status,"&lt;&gt;Hold&gt;",ResolvedDate,"&gt;="&amp;$C$1,ResolvedDate,"&lt;="&amp;$F$1)</f>
        <v/>
      </c>
      <c r="F2395" s="137">
        <f>COUNTIFS(Severity,$B2395,SLA_Breach,"Yes",Status,"&lt;&gt;Suspend",Status,"&lt;&gt;Assigned",Status,"&lt;&gt;Open",Status,"&lt;&gt;Hold&gt;",ResolvedDate,"&gt;="&amp;$C$1,ResolvedDate,"&lt;="&amp;$F$1)</f>
        <v/>
      </c>
      <c r="G2395" s="137">
        <f>COUNTIFS(Severity,$B2395,AssignedDate,"&gt;=01/01/2017 12:00:00 AM",AssignedDate,"&lt;="&amp;$F$1)</f>
        <v/>
      </c>
      <c r="H2395" s="177" t="n"/>
      <c r="L2395" s="57" t="n">
        <v>0</v>
      </c>
      <c r="M2395" s="57" t="n"/>
    </row>
    <row r="2396" spans="1:13">
      <c r="A2396" s="137" t="n">
        <v>1</v>
      </c>
      <c r="B2396" s="100" t="s">
        <v>525</v>
      </c>
      <c r="C2396" s="137">
        <f>COUNTIFS(Severity,$B2396,AssignedDate,"&gt;="&amp;$C$1,AssignedDate,"&lt;="&amp;$F$1)</f>
        <v/>
      </c>
      <c r="D2396" s="137">
        <f>COUNTIFS(Severity,$B2396,Status,"&lt;&gt;Suspend",Status,"&lt;&gt;Assigned",Status,"&lt;&gt;Open",Status,"&lt;&gt;Hold",ResolvedDate,"&gt;="&amp;$C$1,ResolvedDate,"&lt;="&amp;$F$1)</f>
        <v/>
      </c>
      <c r="E2396" s="137">
        <f>COUNTIFS(Severity,$B2396,SLA_Breach,"&lt;&gt;Yes",Status,"&lt;&gt;Suspend",Status,"&lt;&gt;Assigned",Status,"&lt;&gt;Open",Status,"&lt;&gt;Hold&gt;",ResolvedDate,"&gt;="&amp;$C$1,ResolvedDate,"&lt;="&amp;$F$1)</f>
        <v/>
      </c>
      <c r="F2396" s="137">
        <f>COUNTIFS(Severity,$B2396,SLA_Breach,"Yes",Status,"&lt;&gt;Suspend",Status,"&lt;&gt;Assigned",Status,"&lt;&gt;Open",Status,"&lt;&gt;Hold&gt;",ResolvedDate,"&gt;="&amp;$C$1,ResolvedDate,"&lt;="&amp;$F$1)</f>
        <v/>
      </c>
      <c r="G2396" s="137">
        <f>COUNTIFS(Severity,$B2396,AssignedDate,"&gt;=01/01/2017 12:00:00 AM",AssignedDate,"&lt;="&amp;$F$1)</f>
        <v/>
      </c>
      <c r="H2396" s="177" t="n"/>
      <c r="L2396" s="57" t="n">
        <v>0</v>
      </c>
      <c r="M2396" s="57" t="n"/>
    </row>
    <row r="2397" spans="1:13">
      <c r="A2397" s="137" t="n">
        <v>1</v>
      </c>
      <c r="B2397" s="100" t="s">
        <v>525</v>
      </c>
      <c r="C2397" s="137">
        <f>COUNTIFS(Severity,$B2397,AssignedDate,"&gt;="&amp;$C$1,AssignedDate,"&lt;="&amp;$F$1)</f>
        <v/>
      </c>
      <c r="D2397" s="137">
        <f>COUNTIFS(Severity,$B2397,Status,"&lt;&gt;Suspend",Status,"&lt;&gt;Assigned",Status,"&lt;&gt;Open",Status,"&lt;&gt;Hold",ResolvedDate,"&gt;="&amp;$C$1,ResolvedDate,"&lt;="&amp;$F$1)</f>
        <v/>
      </c>
      <c r="E2397" s="137">
        <f>COUNTIFS(Severity,$B2397,SLA_Breach,"&lt;&gt;Yes",Status,"&lt;&gt;Suspend",Status,"&lt;&gt;Assigned",Status,"&lt;&gt;Open",Status,"&lt;&gt;Hold&gt;",ResolvedDate,"&gt;="&amp;$C$1,ResolvedDate,"&lt;="&amp;$F$1)</f>
        <v/>
      </c>
      <c r="F2397" s="137">
        <f>COUNTIFS(Severity,$B2397,SLA_Breach,"Yes",Status,"&lt;&gt;Suspend",Status,"&lt;&gt;Assigned",Status,"&lt;&gt;Open",Status,"&lt;&gt;Hold&gt;",ResolvedDate,"&gt;="&amp;$C$1,ResolvedDate,"&lt;="&amp;$F$1)</f>
        <v/>
      </c>
      <c r="G2397" s="137">
        <f>COUNTIFS(Severity,$B2397,AssignedDate,"&gt;=01/01/2017 12:00:00 AM",AssignedDate,"&lt;="&amp;$F$1)</f>
        <v/>
      </c>
      <c r="H2397" s="177" t="n"/>
      <c r="L2397" s="57" t="n">
        <v>0</v>
      </c>
      <c r="M2397" s="57" t="n"/>
    </row>
    <row r="2398" spans="1:13">
      <c r="A2398" s="137" t="n">
        <v>1</v>
      </c>
      <c r="B2398" s="100" t="s">
        <v>525</v>
      </c>
      <c r="C2398" s="137">
        <f>COUNTIFS(Severity,$B2398,AssignedDate,"&gt;="&amp;$C$1,AssignedDate,"&lt;="&amp;$F$1)</f>
        <v/>
      </c>
      <c r="D2398" s="137">
        <f>COUNTIFS(Severity,$B2398,Status,"&lt;&gt;Suspend",Status,"&lt;&gt;Assigned",Status,"&lt;&gt;Open",Status,"&lt;&gt;Hold",ResolvedDate,"&gt;="&amp;$C$1,ResolvedDate,"&lt;="&amp;$F$1)</f>
        <v/>
      </c>
      <c r="E2398" s="137">
        <f>COUNTIFS(Severity,$B2398,SLA_Breach,"&lt;&gt;Yes",Status,"&lt;&gt;Suspend",Status,"&lt;&gt;Assigned",Status,"&lt;&gt;Open",Status,"&lt;&gt;Hold&gt;",ResolvedDate,"&gt;="&amp;$C$1,ResolvedDate,"&lt;="&amp;$F$1)</f>
        <v/>
      </c>
      <c r="F2398" s="137">
        <f>COUNTIFS(Severity,$B2398,SLA_Breach,"Yes",Status,"&lt;&gt;Suspend",Status,"&lt;&gt;Assigned",Status,"&lt;&gt;Open",Status,"&lt;&gt;Hold&gt;",ResolvedDate,"&gt;="&amp;$C$1,ResolvedDate,"&lt;="&amp;$F$1)</f>
        <v/>
      </c>
      <c r="G2398" s="137">
        <f>COUNTIFS(Severity,$B2398,AssignedDate,"&gt;=01/01/2017 12:00:00 AM",AssignedDate,"&lt;="&amp;$F$1)</f>
        <v/>
      </c>
      <c r="H2398" s="177" t="n"/>
      <c r="L2398" s="57" t="n">
        <v>0</v>
      </c>
      <c r="M2398" s="57" t="n"/>
    </row>
    <row r="2399" spans="1:13">
      <c r="A2399" s="137" t="n">
        <v>1</v>
      </c>
      <c r="B2399" s="100" t="s">
        <v>525</v>
      </c>
      <c r="C2399" s="137">
        <f>COUNTIFS(Severity,$B2399,AssignedDate,"&gt;="&amp;$C$1,AssignedDate,"&lt;="&amp;$F$1)</f>
        <v/>
      </c>
      <c r="D2399" s="137">
        <f>COUNTIFS(Severity,$B2399,Status,"&lt;&gt;Suspend",Status,"&lt;&gt;Assigned",Status,"&lt;&gt;Open",Status,"&lt;&gt;Hold",ResolvedDate,"&gt;="&amp;$C$1,ResolvedDate,"&lt;="&amp;$F$1)</f>
        <v/>
      </c>
      <c r="E2399" s="137">
        <f>COUNTIFS(Severity,$B2399,SLA_Breach,"&lt;&gt;Yes",Status,"&lt;&gt;Suspend",Status,"&lt;&gt;Assigned",Status,"&lt;&gt;Open",Status,"&lt;&gt;Hold&gt;",ResolvedDate,"&gt;="&amp;$C$1,ResolvedDate,"&lt;="&amp;$F$1)</f>
        <v/>
      </c>
      <c r="F2399" s="137">
        <f>COUNTIFS(Severity,$B2399,SLA_Breach,"Yes",Status,"&lt;&gt;Suspend",Status,"&lt;&gt;Assigned",Status,"&lt;&gt;Open",Status,"&lt;&gt;Hold&gt;",ResolvedDate,"&gt;="&amp;$C$1,ResolvedDate,"&lt;="&amp;$F$1)</f>
        <v/>
      </c>
      <c r="G2399" s="137">
        <f>COUNTIFS(Severity,$B2399,AssignedDate,"&gt;=01/01/2017 12:00:00 AM",AssignedDate,"&lt;="&amp;$F$1)</f>
        <v/>
      </c>
      <c r="H2399" s="177" t="n"/>
      <c r="L2399" s="57" t="n">
        <v>0</v>
      </c>
      <c r="M2399" s="57" t="n"/>
    </row>
    <row r="2400" spans="1:13">
      <c r="A2400" s="137" t="n">
        <v>1</v>
      </c>
      <c r="B2400" s="100" t="s">
        <v>525</v>
      </c>
      <c r="C2400" s="137">
        <f>COUNTIFS(Severity,$B2400,AssignedDate,"&gt;="&amp;$C$1,AssignedDate,"&lt;="&amp;$F$1)</f>
        <v/>
      </c>
      <c r="D2400" s="137">
        <f>COUNTIFS(Severity,$B2400,Status,"&lt;&gt;Suspend",Status,"&lt;&gt;Assigned",Status,"&lt;&gt;Open",Status,"&lt;&gt;Hold",ResolvedDate,"&gt;="&amp;$C$1,ResolvedDate,"&lt;="&amp;$F$1)</f>
        <v/>
      </c>
      <c r="E2400" s="137">
        <f>COUNTIFS(Severity,$B2400,SLA_Breach,"&lt;&gt;Yes",Status,"&lt;&gt;Suspend",Status,"&lt;&gt;Assigned",Status,"&lt;&gt;Open",Status,"&lt;&gt;Hold&gt;",ResolvedDate,"&gt;="&amp;$C$1,ResolvedDate,"&lt;="&amp;$F$1)</f>
        <v/>
      </c>
      <c r="F2400" s="137">
        <f>COUNTIFS(Severity,$B2400,SLA_Breach,"Yes",Status,"&lt;&gt;Suspend",Status,"&lt;&gt;Assigned",Status,"&lt;&gt;Open",Status,"&lt;&gt;Hold&gt;",ResolvedDate,"&gt;="&amp;$C$1,ResolvedDate,"&lt;="&amp;$F$1)</f>
        <v/>
      </c>
      <c r="G2400" s="137">
        <f>COUNTIFS(Severity,$B2400,AssignedDate,"&gt;=01/01/2017 12:00:00 AM",AssignedDate,"&lt;="&amp;$F$1)</f>
        <v/>
      </c>
      <c r="H2400" s="177" t="n"/>
      <c r="L2400" s="57" t="n">
        <v>0</v>
      </c>
      <c r="M2400" s="57" t="n"/>
    </row>
    <row r="2401" spans="1:13">
      <c r="A2401" s="137" t="n">
        <v>1</v>
      </c>
      <c r="B2401" s="100" t="s">
        <v>525</v>
      </c>
      <c r="C2401" s="137">
        <f>COUNTIFS(Severity,$B2401,AssignedDate,"&gt;="&amp;$C$1,AssignedDate,"&lt;="&amp;$F$1)</f>
        <v/>
      </c>
      <c r="D2401" s="137">
        <f>COUNTIFS(Severity,$B2401,Status,"&lt;&gt;Suspend",Status,"&lt;&gt;Assigned",Status,"&lt;&gt;Open",Status,"&lt;&gt;Hold",ResolvedDate,"&gt;="&amp;$C$1,ResolvedDate,"&lt;="&amp;$F$1)</f>
        <v/>
      </c>
      <c r="E2401" s="137">
        <f>COUNTIFS(Severity,$B2401,SLA_Breach,"&lt;&gt;Yes",Status,"&lt;&gt;Suspend",Status,"&lt;&gt;Assigned",Status,"&lt;&gt;Open",Status,"&lt;&gt;Hold&gt;",ResolvedDate,"&gt;="&amp;$C$1,ResolvedDate,"&lt;="&amp;$F$1)</f>
        <v/>
      </c>
      <c r="F2401" s="137">
        <f>COUNTIFS(Severity,$B2401,SLA_Breach,"Yes",Status,"&lt;&gt;Suspend",Status,"&lt;&gt;Assigned",Status,"&lt;&gt;Open",Status,"&lt;&gt;Hold&gt;",ResolvedDate,"&gt;="&amp;$C$1,ResolvedDate,"&lt;="&amp;$F$1)</f>
        <v/>
      </c>
      <c r="G2401" s="137">
        <f>COUNTIFS(Severity,$B2401,AssignedDate,"&gt;=01/01/2017 12:00:00 AM",AssignedDate,"&lt;="&amp;$F$1)</f>
        <v/>
      </c>
      <c r="H2401" s="177" t="n"/>
      <c r="L2401" s="57" t="n">
        <v>0</v>
      </c>
      <c r="M2401" s="57" t="n"/>
    </row>
    <row r="2402" spans="1:13">
      <c r="A2402" s="137" t="n">
        <v>1</v>
      </c>
      <c r="B2402" s="100" t="s">
        <v>525</v>
      </c>
      <c r="C2402" s="137">
        <f>COUNTIFS(Severity,$B2402,AssignedDate,"&gt;="&amp;$C$1,AssignedDate,"&lt;="&amp;$F$1)</f>
        <v/>
      </c>
      <c r="D2402" s="137">
        <f>COUNTIFS(Severity,$B2402,Status,"&lt;&gt;Suspend",Status,"&lt;&gt;Assigned",Status,"&lt;&gt;Open",Status,"&lt;&gt;Hold",ResolvedDate,"&gt;="&amp;$C$1,ResolvedDate,"&lt;="&amp;$F$1)</f>
        <v/>
      </c>
      <c r="E2402" s="137">
        <f>COUNTIFS(Severity,$B2402,SLA_Breach,"&lt;&gt;Yes",Status,"&lt;&gt;Suspend",Status,"&lt;&gt;Assigned",Status,"&lt;&gt;Open",Status,"&lt;&gt;Hold&gt;",ResolvedDate,"&gt;="&amp;$C$1,ResolvedDate,"&lt;="&amp;$F$1)</f>
        <v/>
      </c>
      <c r="F2402" s="137">
        <f>COUNTIFS(Severity,$B2402,SLA_Breach,"Yes",Status,"&lt;&gt;Suspend",Status,"&lt;&gt;Assigned",Status,"&lt;&gt;Open",Status,"&lt;&gt;Hold&gt;",ResolvedDate,"&gt;="&amp;$C$1,ResolvedDate,"&lt;="&amp;$F$1)</f>
        <v/>
      </c>
      <c r="G2402" s="137">
        <f>COUNTIFS(Severity,$B2402,AssignedDate,"&gt;=01/01/2017 12:00:00 AM",AssignedDate,"&lt;="&amp;$F$1)</f>
        <v/>
      </c>
      <c r="H2402" s="177" t="n"/>
      <c r="L2402" s="57" t="n">
        <v>0</v>
      </c>
      <c r="M2402" s="57" t="n"/>
    </row>
    <row r="2403" spans="1:13">
      <c r="A2403" s="137" t="n">
        <v>1</v>
      </c>
      <c r="B2403" s="100" t="s">
        <v>525</v>
      </c>
      <c r="C2403" s="137">
        <f>COUNTIFS(Severity,$B2403,AssignedDate,"&gt;="&amp;$C$1,AssignedDate,"&lt;="&amp;$F$1)</f>
        <v/>
      </c>
      <c r="D2403" s="137">
        <f>COUNTIFS(Severity,$B2403,Status,"&lt;&gt;Suspend",Status,"&lt;&gt;Assigned",Status,"&lt;&gt;Open",Status,"&lt;&gt;Hold",ResolvedDate,"&gt;="&amp;$C$1,ResolvedDate,"&lt;="&amp;$F$1)</f>
        <v/>
      </c>
      <c r="E2403" s="137">
        <f>COUNTIFS(Severity,$B2403,SLA_Breach,"&lt;&gt;Yes",Status,"&lt;&gt;Suspend",Status,"&lt;&gt;Assigned",Status,"&lt;&gt;Open",Status,"&lt;&gt;Hold&gt;",ResolvedDate,"&gt;="&amp;$C$1,ResolvedDate,"&lt;="&amp;$F$1)</f>
        <v/>
      </c>
      <c r="F2403" s="137">
        <f>COUNTIFS(Severity,$B2403,SLA_Breach,"Yes",Status,"&lt;&gt;Suspend",Status,"&lt;&gt;Assigned",Status,"&lt;&gt;Open",Status,"&lt;&gt;Hold&gt;",ResolvedDate,"&gt;="&amp;$C$1,ResolvedDate,"&lt;="&amp;$F$1)</f>
        <v/>
      </c>
      <c r="G2403" s="137">
        <f>COUNTIFS(Severity,$B2403,AssignedDate,"&gt;=01/01/2017 12:00:00 AM",AssignedDate,"&lt;="&amp;$F$1)</f>
        <v/>
      </c>
      <c r="H2403" s="177" t="n"/>
      <c r="L2403" s="57" t="n">
        <v>0</v>
      </c>
      <c r="M2403" s="57" t="n"/>
    </row>
    <row r="2404" spans="1:13">
      <c r="A2404" s="137" t="n">
        <v>1</v>
      </c>
      <c r="B2404" s="100" t="s">
        <v>525</v>
      </c>
      <c r="C2404" s="137">
        <f>COUNTIFS(Severity,$B2404,AssignedDate,"&gt;="&amp;$C$1,AssignedDate,"&lt;="&amp;$F$1)</f>
        <v/>
      </c>
      <c r="D2404" s="137">
        <f>COUNTIFS(Severity,$B2404,Status,"&lt;&gt;Suspend",Status,"&lt;&gt;Assigned",Status,"&lt;&gt;Open",Status,"&lt;&gt;Hold",ResolvedDate,"&gt;="&amp;$C$1,ResolvedDate,"&lt;="&amp;$F$1)</f>
        <v/>
      </c>
      <c r="E2404" s="137">
        <f>COUNTIFS(Severity,$B2404,SLA_Breach,"&lt;&gt;Yes",Status,"&lt;&gt;Suspend",Status,"&lt;&gt;Assigned",Status,"&lt;&gt;Open",Status,"&lt;&gt;Hold&gt;",ResolvedDate,"&gt;="&amp;$C$1,ResolvedDate,"&lt;="&amp;$F$1)</f>
        <v/>
      </c>
      <c r="F2404" s="137">
        <f>COUNTIFS(Severity,$B2404,SLA_Breach,"Yes",Status,"&lt;&gt;Suspend",Status,"&lt;&gt;Assigned",Status,"&lt;&gt;Open",Status,"&lt;&gt;Hold&gt;",ResolvedDate,"&gt;="&amp;$C$1,ResolvedDate,"&lt;="&amp;$F$1)</f>
        <v/>
      </c>
      <c r="G2404" s="137">
        <f>COUNTIFS(Severity,$B2404,AssignedDate,"&gt;=01/01/2017 12:00:00 AM",AssignedDate,"&lt;="&amp;$F$1)</f>
        <v/>
      </c>
      <c r="H2404" s="177" t="n"/>
      <c r="L2404" s="57" t="n">
        <v>0</v>
      </c>
      <c r="M2404" s="57" t="n"/>
    </row>
    <row r="2405" spans="1:13">
      <c r="A2405" s="137" t="n">
        <v>1</v>
      </c>
      <c r="B2405" s="100" t="s">
        <v>525</v>
      </c>
      <c r="C2405" s="137">
        <f>COUNTIFS(Severity,$B2405,AssignedDate,"&gt;="&amp;$C$1,AssignedDate,"&lt;="&amp;$F$1)</f>
        <v/>
      </c>
      <c r="D2405" s="137">
        <f>COUNTIFS(Severity,$B2405,Status,"&lt;&gt;Suspend",Status,"&lt;&gt;Assigned",Status,"&lt;&gt;Open",Status,"&lt;&gt;Hold",ResolvedDate,"&gt;="&amp;$C$1,ResolvedDate,"&lt;="&amp;$F$1)</f>
        <v/>
      </c>
      <c r="E2405" s="137">
        <f>COUNTIFS(Severity,$B2405,SLA_Breach,"&lt;&gt;Yes",Status,"&lt;&gt;Suspend",Status,"&lt;&gt;Assigned",Status,"&lt;&gt;Open",Status,"&lt;&gt;Hold&gt;",ResolvedDate,"&gt;="&amp;$C$1,ResolvedDate,"&lt;="&amp;$F$1)</f>
        <v/>
      </c>
      <c r="F2405" s="137">
        <f>COUNTIFS(Severity,$B2405,SLA_Breach,"Yes",Status,"&lt;&gt;Suspend",Status,"&lt;&gt;Assigned",Status,"&lt;&gt;Open",Status,"&lt;&gt;Hold&gt;",ResolvedDate,"&gt;="&amp;$C$1,ResolvedDate,"&lt;="&amp;$F$1)</f>
        <v/>
      </c>
      <c r="G2405" s="137">
        <f>COUNTIFS(Severity,$B2405,AssignedDate,"&gt;=01/01/2017 12:00:00 AM",AssignedDate,"&lt;="&amp;$F$1)</f>
        <v/>
      </c>
      <c r="H2405" s="177" t="n"/>
      <c r="L2405" s="57" t="n">
        <v>0</v>
      </c>
      <c r="M2405" s="57" t="n"/>
    </row>
    <row r="2406" spans="1:13">
      <c r="A2406" s="137" t="n">
        <v>1</v>
      </c>
      <c r="B2406" s="100" t="s">
        <v>525</v>
      </c>
      <c r="C2406" s="137">
        <f>COUNTIFS(Severity,$B2406,AssignedDate,"&gt;="&amp;$C$1,AssignedDate,"&lt;="&amp;$F$1)</f>
        <v/>
      </c>
      <c r="D2406" s="137">
        <f>COUNTIFS(Severity,$B2406,Status,"&lt;&gt;Suspend",Status,"&lt;&gt;Assigned",Status,"&lt;&gt;Open",Status,"&lt;&gt;Hold",ResolvedDate,"&gt;="&amp;$C$1,ResolvedDate,"&lt;="&amp;$F$1)</f>
        <v/>
      </c>
      <c r="E2406" s="137">
        <f>COUNTIFS(Severity,$B2406,SLA_Breach,"&lt;&gt;Yes",Status,"&lt;&gt;Suspend",Status,"&lt;&gt;Assigned",Status,"&lt;&gt;Open",Status,"&lt;&gt;Hold&gt;",ResolvedDate,"&gt;="&amp;$C$1,ResolvedDate,"&lt;="&amp;$F$1)</f>
        <v/>
      </c>
      <c r="F2406" s="137">
        <f>COUNTIFS(Severity,$B2406,SLA_Breach,"Yes",Status,"&lt;&gt;Suspend",Status,"&lt;&gt;Assigned",Status,"&lt;&gt;Open",Status,"&lt;&gt;Hold&gt;",ResolvedDate,"&gt;="&amp;$C$1,ResolvedDate,"&lt;="&amp;$F$1)</f>
        <v/>
      </c>
      <c r="G2406" s="137">
        <f>COUNTIFS(Severity,$B2406,AssignedDate,"&gt;=01/01/2017 12:00:00 AM",AssignedDate,"&lt;="&amp;$F$1)</f>
        <v/>
      </c>
      <c r="H2406" s="177" t="n"/>
      <c r="L2406" s="57" t="n">
        <v>0</v>
      </c>
      <c r="M2406" s="57" t="n"/>
    </row>
    <row r="2407" spans="1:13">
      <c r="A2407" s="137" t="n">
        <v>1</v>
      </c>
      <c r="B2407" s="100" t="s">
        <v>525</v>
      </c>
      <c r="C2407" s="137">
        <f>COUNTIFS(Severity,$B2407,AssignedDate,"&gt;="&amp;$C$1,AssignedDate,"&lt;="&amp;$F$1)</f>
        <v/>
      </c>
      <c r="D2407" s="137">
        <f>COUNTIFS(Severity,$B2407,Status,"&lt;&gt;Suspend",Status,"&lt;&gt;Assigned",Status,"&lt;&gt;Open",Status,"&lt;&gt;Hold",ResolvedDate,"&gt;="&amp;$C$1,ResolvedDate,"&lt;="&amp;$F$1)</f>
        <v/>
      </c>
      <c r="E2407" s="137">
        <f>COUNTIFS(Severity,$B2407,SLA_Breach,"&lt;&gt;Yes",Status,"&lt;&gt;Suspend",Status,"&lt;&gt;Assigned",Status,"&lt;&gt;Open",Status,"&lt;&gt;Hold&gt;",ResolvedDate,"&gt;="&amp;$C$1,ResolvedDate,"&lt;="&amp;$F$1)</f>
        <v/>
      </c>
      <c r="F2407" s="137">
        <f>COUNTIFS(Severity,$B2407,SLA_Breach,"Yes",Status,"&lt;&gt;Suspend",Status,"&lt;&gt;Assigned",Status,"&lt;&gt;Open",Status,"&lt;&gt;Hold&gt;",ResolvedDate,"&gt;="&amp;$C$1,ResolvedDate,"&lt;="&amp;$F$1)</f>
        <v/>
      </c>
      <c r="G2407" s="137">
        <f>COUNTIFS(Severity,$B2407,AssignedDate,"&gt;=01/01/2017 12:00:00 AM",AssignedDate,"&lt;="&amp;$F$1)</f>
        <v/>
      </c>
      <c r="H2407" s="177" t="n"/>
      <c r="L2407" s="57" t="n">
        <v>0</v>
      </c>
      <c r="M2407" s="57" t="n"/>
    </row>
    <row r="2408" spans="1:13">
      <c r="A2408" s="137" t="n">
        <v>1</v>
      </c>
      <c r="B2408" s="100" t="s">
        <v>525</v>
      </c>
      <c r="C2408" s="137">
        <f>COUNTIFS(Severity,$B2408,AssignedDate,"&gt;="&amp;$C$1,AssignedDate,"&lt;="&amp;$F$1)</f>
        <v/>
      </c>
      <c r="D2408" s="137">
        <f>COUNTIFS(Severity,$B2408,Status,"&lt;&gt;Suspend",Status,"&lt;&gt;Assigned",Status,"&lt;&gt;Open",Status,"&lt;&gt;Hold",ResolvedDate,"&gt;="&amp;$C$1,ResolvedDate,"&lt;="&amp;$F$1)</f>
        <v/>
      </c>
      <c r="E2408" s="137">
        <f>COUNTIFS(Severity,$B2408,SLA_Breach,"&lt;&gt;Yes",Status,"&lt;&gt;Suspend",Status,"&lt;&gt;Assigned",Status,"&lt;&gt;Open",Status,"&lt;&gt;Hold&gt;",ResolvedDate,"&gt;="&amp;$C$1,ResolvedDate,"&lt;="&amp;$F$1)</f>
        <v/>
      </c>
      <c r="F2408" s="137">
        <f>COUNTIFS(Severity,$B2408,SLA_Breach,"Yes",Status,"&lt;&gt;Suspend",Status,"&lt;&gt;Assigned",Status,"&lt;&gt;Open",Status,"&lt;&gt;Hold&gt;",ResolvedDate,"&gt;="&amp;$C$1,ResolvedDate,"&lt;="&amp;$F$1)</f>
        <v/>
      </c>
      <c r="G2408" s="137">
        <f>COUNTIFS(Severity,$B2408,AssignedDate,"&gt;=01/01/2017 12:00:00 AM",AssignedDate,"&lt;="&amp;$F$1)</f>
        <v/>
      </c>
      <c r="H2408" s="177" t="n"/>
      <c r="L2408" s="57" t="n">
        <v>0</v>
      </c>
      <c r="M2408" s="57" t="n"/>
    </row>
    <row r="2409" spans="1:13">
      <c r="A2409" s="137" t="n">
        <v>1</v>
      </c>
      <c r="B2409" s="100" t="s">
        <v>525</v>
      </c>
      <c r="C2409" s="137">
        <f>COUNTIFS(Severity,$B2409,AssignedDate,"&gt;="&amp;$C$1,AssignedDate,"&lt;="&amp;$F$1)</f>
        <v/>
      </c>
      <c r="D2409" s="137">
        <f>COUNTIFS(Severity,$B2409,Status,"&lt;&gt;Suspend",Status,"&lt;&gt;Assigned",Status,"&lt;&gt;Open",Status,"&lt;&gt;Hold",ResolvedDate,"&gt;="&amp;$C$1,ResolvedDate,"&lt;="&amp;$F$1)</f>
        <v/>
      </c>
      <c r="E2409" s="137">
        <f>COUNTIFS(Severity,$B2409,SLA_Breach,"&lt;&gt;Yes",Status,"&lt;&gt;Suspend",Status,"&lt;&gt;Assigned",Status,"&lt;&gt;Open",Status,"&lt;&gt;Hold&gt;",ResolvedDate,"&gt;="&amp;$C$1,ResolvedDate,"&lt;="&amp;$F$1)</f>
        <v/>
      </c>
      <c r="F2409" s="137">
        <f>COUNTIFS(Severity,$B2409,SLA_Breach,"Yes",Status,"&lt;&gt;Suspend",Status,"&lt;&gt;Assigned",Status,"&lt;&gt;Open",Status,"&lt;&gt;Hold&gt;",ResolvedDate,"&gt;="&amp;$C$1,ResolvedDate,"&lt;="&amp;$F$1)</f>
        <v/>
      </c>
      <c r="G2409" s="137">
        <f>COUNTIFS(Severity,$B2409,AssignedDate,"&gt;=01/01/2017 12:00:00 AM",AssignedDate,"&lt;="&amp;$F$1)</f>
        <v/>
      </c>
      <c r="H2409" s="177" t="n"/>
      <c r="L2409" s="57" t="n">
        <v>0</v>
      </c>
      <c r="M2409" s="57" t="n"/>
    </row>
    <row r="2410" spans="1:13">
      <c r="A2410" s="137" t="n">
        <v>1</v>
      </c>
      <c r="B2410" s="100" t="s">
        <v>525</v>
      </c>
      <c r="C2410" s="137">
        <f>COUNTIFS(Severity,$B2410,AssignedDate,"&gt;="&amp;$C$1,AssignedDate,"&lt;="&amp;$F$1)</f>
        <v/>
      </c>
      <c r="D2410" s="137">
        <f>COUNTIFS(Severity,$B2410,Status,"&lt;&gt;Suspend",Status,"&lt;&gt;Assigned",Status,"&lt;&gt;Open",Status,"&lt;&gt;Hold",ResolvedDate,"&gt;="&amp;$C$1,ResolvedDate,"&lt;="&amp;$F$1)</f>
        <v/>
      </c>
      <c r="E2410" s="137">
        <f>COUNTIFS(Severity,$B2410,SLA_Breach,"&lt;&gt;Yes",Status,"&lt;&gt;Suspend",Status,"&lt;&gt;Assigned",Status,"&lt;&gt;Open",Status,"&lt;&gt;Hold&gt;",ResolvedDate,"&gt;="&amp;$C$1,ResolvedDate,"&lt;="&amp;$F$1)</f>
        <v/>
      </c>
      <c r="F2410" s="137">
        <f>COUNTIFS(Severity,$B2410,SLA_Breach,"Yes",Status,"&lt;&gt;Suspend",Status,"&lt;&gt;Assigned",Status,"&lt;&gt;Open",Status,"&lt;&gt;Hold&gt;",ResolvedDate,"&gt;="&amp;$C$1,ResolvedDate,"&lt;="&amp;$F$1)</f>
        <v/>
      </c>
      <c r="G2410" s="137">
        <f>COUNTIFS(Severity,$B2410,AssignedDate,"&gt;=01/01/2017 12:00:00 AM",AssignedDate,"&lt;="&amp;$F$1)</f>
        <v/>
      </c>
      <c r="H2410" s="177" t="n"/>
      <c r="L2410" s="57" t="n">
        <v>0</v>
      </c>
      <c r="M2410" s="57" t="n"/>
    </row>
    <row r="2411" spans="1:13">
      <c r="A2411" s="137" t="n">
        <v>1</v>
      </c>
      <c r="B2411" s="100" t="s">
        <v>525</v>
      </c>
      <c r="C2411" s="137">
        <f>COUNTIFS(Severity,$B2411,AssignedDate,"&gt;="&amp;$C$1,AssignedDate,"&lt;="&amp;$F$1)</f>
        <v/>
      </c>
      <c r="D2411" s="137">
        <f>COUNTIFS(Severity,$B2411,Status,"&lt;&gt;Suspend",Status,"&lt;&gt;Assigned",Status,"&lt;&gt;Open",Status,"&lt;&gt;Hold",ResolvedDate,"&gt;="&amp;$C$1,ResolvedDate,"&lt;="&amp;$F$1)</f>
        <v/>
      </c>
      <c r="E2411" s="137">
        <f>COUNTIFS(Severity,$B2411,SLA_Breach,"&lt;&gt;Yes",Status,"&lt;&gt;Suspend",Status,"&lt;&gt;Assigned",Status,"&lt;&gt;Open",Status,"&lt;&gt;Hold&gt;",ResolvedDate,"&gt;="&amp;$C$1,ResolvedDate,"&lt;="&amp;$F$1)</f>
        <v/>
      </c>
      <c r="F2411" s="137">
        <f>COUNTIFS(Severity,$B2411,SLA_Breach,"Yes",Status,"&lt;&gt;Suspend",Status,"&lt;&gt;Assigned",Status,"&lt;&gt;Open",Status,"&lt;&gt;Hold&gt;",ResolvedDate,"&gt;="&amp;$C$1,ResolvedDate,"&lt;="&amp;$F$1)</f>
        <v/>
      </c>
      <c r="G2411" s="137">
        <f>COUNTIFS(Severity,$B2411,AssignedDate,"&gt;=01/01/2017 12:00:00 AM",AssignedDate,"&lt;="&amp;$F$1)</f>
        <v/>
      </c>
      <c r="H2411" s="177" t="n"/>
      <c r="L2411" s="57" t="n">
        <v>0</v>
      </c>
      <c r="M2411" s="57" t="n"/>
    </row>
    <row r="2412" spans="1:13">
      <c r="A2412" s="137" t="n">
        <v>1</v>
      </c>
      <c r="B2412" s="100" t="s">
        <v>525</v>
      </c>
      <c r="C2412" s="137">
        <f>COUNTIFS(Severity,$B2412,AssignedDate,"&gt;="&amp;$C$1,AssignedDate,"&lt;="&amp;$F$1)</f>
        <v/>
      </c>
      <c r="D2412" s="137">
        <f>COUNTIFS(Severity,$B2412,Status,"&lt;&gt;Suspend",Status,"&lt;&gt;Assigned",Status,"&lt;&gt;Open",Status,"&lt;&gt;Hold",ResolvedDate,"&gt;="&amp;$C$1,ResolvedDate,"&lt;="&amp;$F$1)</f>
        <v/>
      </c>
      <c r="E2412" s="137">
        <f>COUNTIFS(Severity,$B2412,SLA_Breach,"&lt;&gt;Yes",Status,"&lt;&gt;Suspend",Status,"&lt;&gt;Assigned",Status,"&lt;&gt;Open",Status,"&lt;&gt;Hold&gt;",ResolvedDate,"&gt;="&amp;$C$1,ResolvedDate,"&lt;="&amp;$F$1)</f>
        <v/>
      </c>
      <c r="F2412" s="137">
        <f>COUNTIFS(Severity,$B2412,SLA_Breach,"Yes",Status,"&lt;&gt;Suspend",Status,"&lt;&gt;Assigned",Status,"&lt;&gt;Open",Status,"&lt;&gt;Hold&gt;",ResolvedDate,"&gt;="&amp;$C$1,ResolvedDate,"&lt;="&amp;$F$1)</f>
        <v/>
      </c>
      <c r="G2412" s="137">
        <f>COUNTIFS(Severity,$B2412,AssignedDate,"&gt;=01/01/2017 12:00:00 AM",AssignedDate,"&lt;="&amp;$F$1)</f>
        <v/>
      </c>
      <c r="H2412" s="177" t="n"/>
      <c r="L2412" s="57" t="n">
        <v>0</v>
      </c>
      <c r="M2412" s="57" t="n"/>
    </row>
    <row r="2413" spans="1:13">
      <c r="A2413" s="137" t="n">
        <v>1</v>
      </c>
      <c r="B2413" s="100" t="s">
        <v>525</v>
      </c>
      <c r="C2413" s="137">
        <f>COUNTIFS(Severity,$B2413,AssignedDate,"&gt;="&amp;$C$1,AssignedDate,"&lt;="&amp;$F$1)</f>
        <v/>
      </c>
      <c r="D2413" s="137">
        <f>COUNTIFS(Severity,$B2413,Status,"&lt;&gt;Suspend",Status,"&lt;&gt;Assigned",Status,"&lt;&gt;Open",Status,"&lt;&gt;Hold",ResolvedDate,"&gt;="&amp;$C$1,ResolvedDate,"&lt;="&amp;$F$1)</f>
        <v/>
      </c>
      <c r="E2413" s="137">
        <f>COUNTIFS(Severity,$B2413,SLA_Breach,"&lt;&gt;Yes",Status,"&lt;&gt;Suspend",Status,"&lt;&gt;Assigned",Status,"&lt;&gt;Open",Status,"&lt;&gt;Hold&gt;",ResolvedDate,"&gt;="&amp;$C$1,ResolvedDate,"&lt;="&amp;$F$1)</f>
        <v/>
      </c>
      <c r="F2413" s="137">
        <f>COUNTIFS(Severity,$B2413,SLA_Breach,"Yes",Status,"&lt;&gt;Suspend",Status,"&lt;&gt;Assigned",Status,"&lt;&gt;Open",Status,"&lt;&gt;Hold&gt;",ResolvedDate,"&gt;="&amp;$C$1,ResolvedDate,"&lt;="&amp;$F$1)</f>
        <v/>
      </c>
      <c r="G2413" s="137">
        <f>COUNTIFS(Severity,$B2413,AssignedDate,"&gt;=01/01/2017 12:00:00 AM",AssignedDate,"&lt;="&amp;$F$1)</f>
        <v/>
      </c>
      <c r="H2413" s="177" t="n"/>
      <c r="L2413" s="57" t="n">
        <v>0</v>
      </c>
      <c r="M2413" s="57" t="n"/>
    </row>
    <row r="2414" spans="1:13">
      <c r="A2414" s="137" t="n">
        <v>1</v>
      </c>
      <c r="B2414" s="100" t="s">
        <v>525</v>
      </c>
      <c r="C2414" s="137">
        <f>COUNTIFS(Severity,$B2414,AssignedDate,"&gt;="&amp;$C$1,AssignedDate,"&lt;="&amp;$F$1)</f>
        <v/>
      </c>
      <c r="D2414" s="137">
        <f>COUNTIFS(Severity,$B2414,Status,"&lt;&gt;Suspend",Status,"&lt;&gt;Assigned",Status,"&lt;&gt;Open",Status,"&lt;&gt;Hold",ResolvedDate,"&gt;="&amp;$C$1,ResolvedDate,"&lt;="&amp;$F$1)</f>
        <v/>
      </c>
      <c r="E2414" s="137">
        <f>COUNTIFS(Severity,$B2414,SLA_Breach,"&lt;&gt;Yes",Status,"&lt;&gt;Suspend",Status,"&lt;&gt;Assigned",Status,"&lt;&gt;Open",Status,"&lt;&gt;Hold&gt;",ResolvedDate,"&gt;="&amp;$C$1,ResolvedDate,"&lt;="&amp;$F$1)</f>
        <v/>
      </c>
      <c r="F2414" s="137">
        <f>COUNTIFS(Severity,$B2414,SLA_Breach,"Yes",Status,"&lt;&gt;Suspend",Status,"&lt;&gt;Assigned",Status,"&lt;&gt;Open",Status,"&lt;&gt;Hold&gt;",ResolvedDate,"&gt;="&amp;$C$1,ResolvedDate,"&lt;="&amp;$F$1)</f>
        <v/>
      </c>
      <c r="G2414" s="137">
        <f>COUNTIFS(Severity,$B2414,AssignedDate,"&gt;=01/01/2017 12:00:00 AM",AssignedDate,"&lt;="&amp;$F$1)</f>
        <v/>
      </c>
      <c r="H2414" s="177" t="n"/>
      <c r="L2414" s="57" t="n">
        <v>0</v>
      </c>
      <c r="M2414" s="57" t="n"/>
    </row>
    <row r="2415" spans="1:13">
      <c r="A2415" s="137" t="n">
        <v>1</v>
      </c>
      <c r="B2415" s="100" t="s">
        <v>525</v>
      </c>
      <c r="C2415" s="137">
        <f>COUNTIFS(Severity,$B2415,AssignedDate,"&gt;="&amp;$C$1,AssignedDate,"&lt;="&amp;$F$1)</f>
        <v/>
      </c>
      <c r="D2415" s="137">
        <f>COUNTIFS(Severity,$B2415,Status,"&lt;&gt;Suspend",Status,"&lt;&gt;Assigned",Status,"&lt;&gt;Open",Status,"&lt;&gt;Hold",ResolvedDate,"&gt;="&amp;$C$1,ResolvedDate,"&lt;="&amp;$F$1)</f>
        <v/>
      </c>
      <c r="E2415" s="137">
        <f>COUNTIFS(Severity,$B2415,SLA_Breach,"&lt;&gt;Yes",Status,"&lt;&gt;Suspend",Status,"&lt;&gt;Assigned",Status,"&lt;&gt;Open",Status,"&lt;&gt;Hold&gt;",ResolvedDate,"&gt;="&amp;$C$1,ResolvedDate,"&lt;="&amp;$F$1)</f>
        <v/>
      </c>
      <c r="F2415" s="137">
        <f>COUNTIFS(Severity,$B2415,SLA_Breach,"Yes",Status,"&lt;&gt;Suspend",Status,"&lt;&gt;Assigned",Status,"&lt;&gt;Open",Status,"&lt;&gt;Hold&gt;",ResolvedDate,"&gt;="&amp;$C$1,ResolvedDate,"&lt;="&amp;$F$1)</f>
        <v/>
      </c>
      <c r="G2415" s="137">
        <f>COUNTIFS(Severity,$B2415,AssignedDate,"&gt;=01/01/2017 12:00:00 AM",AssignedDate,"&lt;="&amp;$F$1)</f>
        <v/>
      </c>
      <c r="H2415" s="177" t="n"/>
      <c r="L2415" s="57" t="n">
        <v>0</v>
      </c>
      <c r="M2415" s="57" t="n"/>
    </row>
    <row r="2416" spans="1:13">
      <c r="A2416" s="137" t="n">
        <v>1</v>
      </c>
      <c r="B2416" s="100" t="s">
        <v>525</v>
      </c>
      <c r="C2416" s="137">
        <f>COUNTIFS(Severity,$B2416,AssignedDate,"&gt;="&amp;$C$1,AssignedDate,"&lt;="&amp;$F$1)</f>
        <v/>
      </c>
      <c r="D2416" s="137">
        <f>COUNTIFS(Severity,$B2416,Status,"&lt;&gt;Suspend",Status,"&lt;&gt;Assigned",Status,"&lt;&gt;Open",Status,"&lt;&gt;Hold",ResolvedDate,"&gt;="&amp;$C$1,ResolvedDate,"&lt;="&amp;$F$1)</f>
        <v/>
      </c>
      <c r="E2416" s="137">
        <f>COUNTIFS(Severity,$B2416,SLA_Breach,"&lt;&gt;Yes",Status,"&lt;&gt;Suspend",Status,"&lt;&gt;Assigned",Status,"&lt;&gt;Open",Status,"&lt;&gt;Hold&gt;",ResolvedDate,"&gt;="&amp;$C$1,ResolvedDate,"&lt;="&amp;$F$1)</f>
        <v/>
      </c>
      <c r="F2416" s="137">
        <f>COUNTIFS(Severity,$B2416,SLA_Breach,"Yes",Status,"&lt;&gt;Suspend",Status,"&lt;&gt;Assigned",Status,"&lt;&gt;Open",Status,"&lt;&gt;Hold&gt;",ResolvedDate,"&gt;="&amp;$C$1,ResolvedDate,"&lt;="&amp;$F$1)</f>
        <v/>
      </c>
      <c r="G2416" s="137">
        <f>COUNTIFS(Severity,$B2416,AssignedDate,"&gt;=01/01/2017 12:00:00 AM",AssignedDate,"&lt;="&amp;$F$1)</f>
        <v/>
      </c>
      <c r="H2416" s="177" t="n"/>
      <c r="L2416" s="57" t="n">
        <v>0</v>
      </c>
      <c r="M2416" s="57" t="n"/>
    </row>
    <row r="2417" spans="1:13">
      <c r="A2417" s="137" t="n">
        <v>1</v>
      </c>
      <c r="B2417" s="100" t="s">
        <v>525</v>
      </c>
      <c r="C2417" s="137">
        <f>COUNTIFS(Severity,$B2417,AssignedDate,"&gt;="&amp;$C$1,AssignedDate,"&lt;="&amp;$F$1)</f>
        <v/>
      </c>
      <c r="D2417" s="137">
        <f>COUNTIFS(Severity,$B2417,Status,"&lt;&gt;Suspend",Status,"&lt;&gt;Assigned",Status,"&lt;&gt;Open",Status,"&lt;&gt;Hold",ResolvedDate,"&gt;="&amp;$C$1,ResolvedDate,"&lt;="&amp;$F$1)</f>
        <v/>
      </c>
      <c r="E2417" s="137">
        <f>COUNTIFS(Severity,$B2417,SLA_Breach,"&lt;&gt;Yes",Status,"&lt;&gt;Suspend",Status,"&lt;&gt;Assigned",Status,"&lt;&gt;Open",Status,"&lt;&gt;Hold&gt;",ResolvedDate,"&gt;="&amp;$C$1,ResolvedDate,"&lt;="&amp;$F$1)</f>
        <v/>
      </c>
      <c r="F2417" s="137">
        <f>COUNTIFS(Severity,$B2417,SLA_Breach,"Yes",Status,"&lt;&gt;Suspend",Status,"&lt;&gt;Assigned",Status,"&lt;&gt;Open",Status,"&lt;&gt;Hold&gt;",ResolvedDate,"&gt;="&amp;$C$1,ResolvedDate,"&lt;="&amp;$F$1)</f>
        <v/>
      </c>
      <c r="G2417" s="137">
        <f>COUNTIFS(Severity,$B2417,AssignedDate,"&gt;=01/01/2017 12:00:00 AM",AssignedDate,"&lt;="&amp;$F$1)</f>
        <v/>
      </c>
      <c r="H2417" s="177" t="n"/>
      <c r="L2417" s="57" t="n">
        <v>0</v>
      </c>
      <c r="M2417" s="57" t="n"/>
    </row>
    <row r="2418" spans="1:13">
      <c r="A2418" s="137" t="n">
        <v>1</v>
      </c>
      <c r="B2418" s="100" t="s">
        <v>525</v>
      </c>
      <c r="C2418" s="137">
        <f>COUNTIFS(Severity,$B2418,AssignedDate,"&gt;="&amp;$C$1,AssignedDate,"&lt;="&amp;$F$1)</f>
        <v/>
      </c>
      <c r="D2418" s="137">
        <f>COUNTIFS(Severity,$B2418,Status,"&lt;&gt;Suspend",Status,"&lt;&gt;Assigned",Status,"&lt;&gt;Open",Status,"&lt;&gt;Hold",ResolvedDate,"&gt;="&amp;$C$1,ResolvedDate,"&lt;="&amp;$F$1)</f>
        <v/>
      </c>
      <c r="E2418" s="137">
        <f>COUNTIFS(Severity,$B2418,SLA_Breach,"&lt;&gt;Yes",Status,"&lt;&gt;Suspend",Status,"&lt;&gt;Assigned",Status,"&lt;&gt;Open",Status,"&lt;&gt;Hold&gt;",ResolvedDate,"&gt;="&amp;$C$1,ResolvedDate,"&lt;="&amp;$F$1)</f>
        <v/>
      </c>
      <c r="F2418" s="137">
        <f>COUNTIFS(Severity,$B2418,SLA_Breach,"Yes",Status,"&lt;&gt;Suspend",Status,"&lt;&gt;Assigned",Status,"&lt;&gt;Open",Status,"&lt;&gt;Hold&gt;",ResolvedDate,"&gt;="&amp;$C$1,ResolvedDate,"&lt;="&amp;$F$1)</f>
        <v/>
      </c>
      <c r="G2418" s="137">
        <f>COUNTIFS(Severity,$B2418,AssignedDate,"&gt;=01/01/2017 12:00:00 AM",AssignedDate,"&lt;="&amp;$F$1)</f>
        <v/>
      </c>
      <c r="H2418" s="177" t="n"/>
      <c r="L2418" s="57" t="n">
        <v>0</v>
      </c>
      <c r="M2418" s="57" t="n"/>
    </row>
    <row r="2419" spans="1:13">
      <c r="A2419" s="137" t="n">
        <v>1</v>
      </c>
      <c r="B2419" s="100" t="s">
        <v>525</v>
      </c>
      <c r="C2419" s="137">
        <f>COUNTIFS(Severity,$B2419,AssignedDate,"&gt;="&amp;$C$1,AssignedDate,"&lt;="&amp;$F$1)</f>
        <v/>
      </c>
      <c r="D2419" s="137">
        <f>COUNTIFS(Severity,$B2419,Status,"&lt;&gt;Suspend",Status,"&lt;&gt;Assigned",Status,"&lt;&gt;Open",Status,"&lt;&gt;Hold",ResolvedDate,"&gt;="&amp;$C$1,ResolvedDate,"&lt;="&amp;$F$1)</f>
        <v/>
      </c>
      <c r="E2419" s="137">
        <f>COUNTIFS(Severity,$B2419,SLA_Breach,"&lt;&gt;Yes",Status,"&lt;&gt;Suspend",Status,"&lt;&gt;Assigned",Status,"&lt;&gt;Open",Status,"&lt;&gt;Hold&gt;",ResolvedDate,"&gt;="&amp;$C$1,ResolvedDate,"&lt;="&amp;$F$1)</f>
        <v/>
      </c>
      <c r="F2419" s="137">
        <f>COUNTIFS(Severity,$B2419,SLA_Breach,"Yes",Status,"&lt;&gt;Suspend",Status,"&lt;&gt;Assigned",Status,"&lt;&gt;Open",Status,"&lt;&gt;Hold&gt;",ResolvedDate,"&gt;="&amp;$C$1,ResolvedDate,"&lt;="&amp;$F$1)</f>
        <v/>
      </c>
      <c r="G2419" s="137">
        <f>COUNTIFS(Severity,$B2419,AssignedDate,"&gt;=01/01/2017 12:00:00 AM",AssignedDate,"&lt;="&amp;$F$1)</f>
        <v/>
      </c>
      <c r="H2419" s="177" t="n"/>
      <c r="L2419" s="57" t="n">
        <v>0</v>
      </c>
      <c r="M2419" s="57" t="n"/>
    </row>
    <row r="2420" spans="1:13">
      <c r="A2420" s="137" t="n">
        <v>1</v>
      </c>
      <c r="B2420" s="100" t="s">
        <v>525</v>
      </c>
      <c r="C2420" s="137">
        <f>COUNTIFS(Severity,$B2420,AssignedDate,"&gt;="&amp;$C$1,AssignedDate,"&lt;="&amp;$F$1)</f>
        <v/>
      </c>
      <c r="D2420" s="137">
        <f>COUNTIFS(Severity,$B2420,Status,"&lt;&gt;Suspend",Status,"&lt;&gt;Assigned",Status,"&lt;&gt;Open",Status,"&lt;&gt;Hold",ResolvedDate,"&gt;="&amp;$C$1,ResolvedDate,"&lt;="&amp;$F$1)</f>
        <v/>
      </c>
      <c r="E2420" s="137">
        <f>COUNTIFS(Severity,$B2420,SLA_Breach,"&lt;&gt;Yes",Status,"&lt;&gt;Suspend",Status,"&lt;&gt;Assigned",Status,"&lt;&gt;Open",Status,"&lt;&gt;Hold&gt;",ResolvedDate,"&gt;="&amp;$C$1,ResolvedDate,"&lt;="&amp;$F$1)</f>
        <v/>
      </c>
      <c r="F2420" s="137">
        <f>COUNTIFS(Severity,$B2420,SLA_Breach,"Yes",Status,"&lt;&gt;Suspend",Status,"&lt;&gt;Assigned",Status,"&lt;&gt;Open",Status,"&lt;&gt;Hold&gt;",ResolvedDate,"&gt;="&amp;$C$1,ResolvedDate,"&lt;="&amp;$F$1)</f>
        <v/>
      </c>
      <c r="G2420" s="137">
        <f>COUNTIFS(Severity,$B2420,AssignedDate,"&gt;=01/01/2017 12:00:00 AM",AssignedDate,"&lt;="&amp;$F$1)</f>
        <v/>
      </c>
      <c r="H2420" s="177" t="n"/>
      <c r="L2420" s="57" t="n">
        <v>0</v>
      </c>
      <c r="M2420" s="57" t="n"/>
    </row>
    <row r="2421" spans="1:13">
      <c r="A2421" s="137" t="n">
        <v>1</v>
      </c>
      <c r="B2421" s="100" t="s">
        <v>525</v>
      </c>
      <c r="C2421" s="137">
        <f>COUNTIFS(Severity,$B2421,AssignedDate,"&gt;="&amp;$C$1,AssignedDate,"&lt;="&amp;$F$1)</f>
        <v/>
      </c>
      <c r="D2421" s="137">
        <f>COUNTIFS(Severity,$B2421,Status,"&lt;&gt;Suspend",Status,"&lt;&gt;Assigned",Status,"&lt;&gt;Open",Status,"&lt;&gt;Hold",ResolvedDate,"&gt;="&amp;$C$1,ResolvedDate,"&lt;="&amp;$F$1)</f>
        <v/>
      </c>
      <c r="E2421" s="137">
        <f>COUNTIFS(Severity,$B2421,SLA_Breach,"&lt;&gt;Yes",Status,"&lt;&gt;Suspend",Status,"&lt;&gt;Assigned",Status,"&lt;&gt;Open",Status,"&lt;&gt;Hold&gt;",ResolvedDate,"&gt;="&amp;$C$1,ResolvedDate,"&lt;="&amp;$F$1)</f>
        <v/>
      </c>
      <c r="F2421" s="137">
        <f>COUNTIFS(Severity,$B2421,SLA_Breach,"Yes",Status,"&lt;&gt;Suspend",Status,"&lt;&gt;Assigned",Status,"&lt;&gt;Open",Status,"&lt;&gt;Hold&gt;",ResolvedDate,"&gt;="&amp;$C$1,ResolvedDate,"&lt;="&amp;$F$1)</f>
        <v/>
      </c>
      <c r="G2421" s="137">
        <f>COUNTIFS(Severity,$B2421,AssignedDate,"&gt;=01/01/2017 12:00:00 AM",AssignedDate,"&lt;="&amp;$F$1)</f>
        <v/>
      </c>
      <c r="H2421" s="177" t="n"/>
      <c r="L2421" s="57" t="n">
        <v>0</v>
      </c>
      <c r="M2421" s="57" t="n"/>
    </row>
    <row r="2422" spans="1:13">
      <c r="A2422" s="137" t="n">
        <v>1</v>
      </c>
      <c r="B2422" s="100" t="s">
        <v>525</v>
      </c>
      <c r="C2422" s="137">
        <f>COUNTIFS(Severity,$B2422,AssignedDate,"&gt;="&amp;$C$1,AssignedDate,"&lt;="&amp;$F$1)</f>
        <v/>
      </c>
      <c r="D2422" s="137">
        <f>COUNTIFS(Severity,$B2422,Status,"&lt;&gt;Suspend",Status,"&lt;&gt;Assigned",Status,"&lt;&gt;Open",Status,"&lt;&gt;Hold",ResolvedDate,"&gt;="&amp;$C$1,ResolvedDate,"&lt;="&amp;$F$1)</f>
        <v/>
      </c>
      <c r="E2422" s="137">
        <f>COUNTIFS(Severity,$B2422,SLA_Breach,"&lt;&gt;Yes",Status,"&lt;&gt;Suspend",Status,"&lt;&gt;Assigned",Status,"&lt;&gt;Open",Status,"&lt;&gt;Hold&gt;",ResolvedDate,"&gt;="&amp;$C$1,ResolvedDate,"&lt;="&amp;$F$1)</f>
        <v/>
      </c>
      <c r="F2422" s="137">
        <f>COUNTIFS(Severity,$B2422,SLA_Breach,"Yes",Status,"&lt;&gt;Suspend",Status,"&lt;&gt;Assigned",Status,"&lt;&gt;Open",Status,"&lt;&gt;Hold&gt;",ResolvedDate,"&gt;="&amp;$C$1,ResolvedDate,"&lt;="&amp;$F$1)</f>
        <v/>
      </c>
      <c r="G2422" s="137">
        <f>COUNTIFS(Severity,$B2422,AssignedDate,"&gt;=01/01/2017 12:00:00 AM",AssignedDate,"&lt;="&amp;$F$1)</f>
        <v/>
      </c>
      <c r="H2422" s="177" t="n"/>
      <c r="L2422" s="57" t="n">
        <v>0</v>
      </c>
      <c r="M2422" s="57" t="n"/>
    </row>
    <row r="2423" spans="1:13">
      <c r="A2423" s="137" t="n">
        <v>1</v>
      </c>
      <c r="B2423" s="100" t="s">
        <v>525</v>
      </c>
      <c r="C2423" s="137">
        <f>COUNTIFS(Severity,$B2423,AssignedDate,"&gt;="&amp;$C$1,AssignedDate,"&lt;="&amp;$F$1)</f>
        <v/>
      </c>
      <c r="D2423" s="137">
        <f>COUNTIFS(Severity,$B2423,Status,"&lt;&gt;Suspend",Status,"&lt;&gt;Assigned",Status,"&lt;&gt;Open",Status,"&lt;&gt;Hold",ResolvedDate,"&gt;="&amp;$C$1,ResolvedDate,"&lt;="&amp;$F$1)</f>
        <v/>
      </c>
      <c r="E2423" s="137">
        <f>COUNTIFS(Severity,$B2423,SLA_Breach,"&lt;&gt;Yes",Status,"&lt;&gt;Suspend",Status,"&lt;&gt;Assigned",Status,"&lt;&gt;Open",Status,"&lt;&gt;Hold&gt;",ResolvedDate,"&gt;="&amp;$C$1,ResolvedDate,"&lt;="&amp;$F$1)</f>
        <v/>
      </c>
      <c r="F2423" s="137">
        <f>COUNTIFS(Severity,$B2423,SLA_Breach,"Yes",Status,"&lt;&gt;Suspend",Status,"&lt;&gt;Assigned",Status,"&lt;&gt;Open",Status,"&lt;&gt;Hold&gt;",ResolvedDate,"&gt;="&amp;$C$1,ResolvedDate,"&lt;="&amp;$F$1)</f>
        <v/>
      </c>
      <c r="G2423" s="137">
        <f>COUNTIFS(Severity,$B2423,AssignedDate,"&gt;=01/01/2017 12:00:00 AM",AssignedDate,"&lt;="&amp;$F$1)</f>
        <v/>
      </c>
      <c r="H2423" s="177" t="n"/>
      <c r="L2423" s="57" t="n">
        <v>0</v>
      </c>
      <c r="M2423" s="57" t="n"/>
    </row>
    <row r="2424" spans="1:13">
      <c r="A2424" s="137" t="n">
        <v>1</v>
      </c>
      <c r="B2424" s="100" t="s">
        <v>525</v>
      </c>
      <c r="C2424" s="137">
        <f>COUNTIFS(Severity,$B2424,AssignedDate,"&gt;="&amp;$C$1,AssignedDate,"&lt;="&amp;$F$1)</f>
        <v/>
      </c>
      <c r="D2424" s="137">
        <f>COUNTIFS(Severity,$B2424,Status,"&lt;&gt;Suspend",Status,"&lt;&gt;Assigned",Status,"&lt;&gt;Open",Status,"&lt;&gt;Hold",ResolvedDate,"&gt;="&amp;$C$1,ResolvedDate,"&lt;="&amp;$F$1)</f>
        <v/>
      </c>
      <c r="E2424" s="137">
        <f>COUNTIFS(Severity,$B2424,SLA_Breach,"&lt;&gt;Yes",Status,"&lt;&gt;Suspend",Status,"&lt;&gt;Assigned",Status,"&lt;&gt;Open",Status,"&lt;&gt;Hold&gt;",ResolvedDate,"&gt;="&amp;$C$1,ResolvedDate,"&lt;="&amp;$F$1)</f>
        <v/>
      </c>
      <c r="F2424" s="137">
        <f>COUNTIFS(Severity,$B2424,SLA_Breach,"Yes",Status,"&lt;&gt;Suspend",Status,"&lt;&gt;Assigned",Status,"&lt;&gt;Open",Status,"&lt;&gt;Hold&gt;",ResolvedDate,"&gt;="&amp;$C$1,ResolvedDate,"&lt;="&amp;$F$1)</f>
        <v/>
      </c>
      <c r="G2424" s="137">
        <f>COUNTIFS(Severity,$B2424,AssignedDate,"&gt;=01/01/2017 12:00:00 AM",AssignedDate,"&lt;="&amp;$F$1)</f>
        <v/>
      </c>
      <c r="H2424" s="177" t="n"/>
      <c r="L2424" s="57" t="n">
        <v>0</v>
      </c>
      <c r="M2424" s="57" t="n"/>
    </row>
    <row r="2425" spans="1:13">
      <c r="A2425" s="137" t="n">
        <v>1</v>
      </c>
      <c r="B2425" s="100" t="s">
        <v>525</v>
      </c>
      <c r="C2425" s="137">
        <f>COUNTIFS(Severity,$B2425,AssignedDate,"&gt;="&amp;$C$1,AssignedDate,"&lt;="&amp;$F$1)</f>
        <v/>
      </c>
      <c r="D2425" s="137">
        <f>COUNTIFS(Severity,$B2425,Status,"&lt;&gt;Suspend",Status,"&lt;&gt;Assigned",Status,"&lt;&gt;Open",Status,"&lt;&gt;Hold",ResolvedDate,"&gt;="&amp;$C$1,ResolvedDate,"&lt;="&amp;$F$1)</f>
        <v/>
      </c>
      <c r="E2425" s="137">
        <f>COUNTIFS(Severity,$B2425,SLA_Breach,"&lt;&gt;Yes",Status,"&lt;&gt;Suspend",Status,"&lt;&gt;Assigned",Status,"&lt;&gt;Open",Status,"&lt;&gt;Hold&gt;",ResolvedDate,"&gt;="&amp;$C$1,ResolvedDate,"&lt;="&amp;$F$1)</f>
        <v/>
      </c>
      <c r="F2425" s="137">
        <f>COUNTIFS(Severity,$B2425,SLA_Breach,"Yes",Status,"&lt;&gt;Suspend",Status,"&lt;&gt;Assigned",Status,"&lt;&gt;Open",Status,"&lt;&gt;Hold&gt;",ResolvedDate,"&gt;="&amp;$C$1,ResolvedDate,"&lt;="&amp;$F$1)</f>
        <v/>
      </c>
      <c r="G2425" s="137">
        <f>COUNTIFS(Severity,$B2425,AssignedDate,"&gt;=01/01/2017 12:00:00 AM",AssignedDate,"&lt;="&amp;$F$1)</f>
        <v/>
      </c>
      <c r="H2425" s="177" t="n"/>
      <c r="L2425" s="57" t="n">
        <v>0</v>
      </c>
      <c r="M2425" s="57" t="n"/>
    </row>
    <row r="2426" spans="1:13">
      <c r="A2426" s="137" t="n">
        <v>1</v>
      </c>
      <c r="B2426" s="100" t="s">
        <v>525</v>
      </c>
      <c r="C2426" s="137">
        <f>COUNTIFS(Severity,$B2426,AssignedDate,"&gt;="&amp;$C$1,AssignedDate,"&lt;="&amp;$F$1)</f>
        <v/>
      </c>
      <c r="D2426" s="137">
        <f>COUNTIFS(Severity,$B2426,Status,"&lt;&gt;Suspend",Status,"&lt;&gt;Assigned",Status,"&lt;&gt;Open",Status,"&lt;&gt;Hold",ResolvedDate,"&gt;="&amp;$C$1,ResolvedDate,"&lt;="&amp;$F$1)</f>
        <v/>
      </c>
      <c r="E2426" s="137">
        <f>COUNTIFS(Severity,$B2426,SLA_Breach,"&lt;&gt;Yes",Status,"&lt;&gt;Suspend",Status,"&lt;&gt;Assigned",Status,"&lt;&gt;Open",Status,"&lt;&gt;Hold&gt;",ResolvedDate,"&gt;="&amp;$C$1,ResolvedDate,"&lt;="&amp;$F$1)</f>
        <v/>
      </c>
      <c r="F2426" s="137">
        <f>COUNTIFS(Severity,$B2426,SLA_Breach,"Yes",Status,"&lt;&gt;Suspend",Status,"&lt;&gt;Assigned",Status,"&lt;&gt;Open",Status,"&lt;&gt;Hold&gt;",ResolvedDate,"&gt;="&amp;$C$1,ResolvedDate,"&lt;="&amp;$F$1)</f>
        <v/>
      </c>
      <c r="G2426" s="137">
        <f>COUNTIFS(Severity,$B2426,AssignedDate,"&gt;=01/01/2017 12:00:00 AM",AssignedDate,"&lt;="&amp;$F$1)</f>
        <v/>
      </c>
      <c r="H2426" s="177" t="n"/>
      <c r="L2426" s="57" t="n">
        <v>0</v>
      </c>
      <c r="M2426" s="57" t="n"/>
    </row>
    <row r="2427" spans="1:13">
      <c r="A2427" s="137" t="n">
        <v>1</v>
      </c>
      <c r="B2427" s="100" t="s">
        <v>525</v>
      </c>
      <c r="C2427" s="137">
        <f>COUNTIFS(Severity,$B2427,AssignedDate,"&gt;="&amp;$C$1,AssignedDate,"&lt;="&amp;$F$1)</f>
        <v/>
      </c>
      <c r="D2427" s="137">
        <f>COUNTIFS(Severity,$B2427,Status,"&lt;&gt;Suspend",Status,"&lt;&gt;Assigned",Status,"&lt;&gt;Open",Status,"&lt;&gt;Hold",ResolvedDate,"&gt;="&amp;$C$1,ResolvedDate,"&lt;="&amp;$F$1)</f>
        <v/>
      </c>
      <c r="E2427" s="137">
        <f>COUNTIFS(Severity,$B2427,SLA_Breach,"&lt;&gt;Yes",Status,"&lt;&gt;Suspend",Status,"&lt;&gt;Assigned",Status,"&lt;&gt;Open",Status,"&lt;&gt;Hold&gt;",ResolvedDate,"&gt;="&amp;$C$1,ResolvedDate,"&lt;="&amp;$F$1)</f>
        <v/>
      </c>
      <c r="F2427" s="137">
        <f>COUNTIFS(Severity,$B2427,SLA_Breach,"Yes",Status,"&lt;&gt;Suspend",Status,"&lt;&gt;Assigned",Status,"&lt;&gt;Open",Status,"&lt;&gt;Hold&gt;",ResolvedDate,"&gt;="&amp;$C$1,ResolvedDate,"&lt;="&amp;$F$1)</f>
        <v/>
      </c>
      <c r="G2427" s="137">
        <f>COUNTIFS(Severity,$B2427,AssignedDate,"&gt;=01/01/2017 12:00:00 AM",AssignedDate,"&lt;="&amp;$F$1)</f>
        <v/>
      </c>
      <c r="H2427" s="177" t="n"/>
      <c r="L2427" s="57" t="n">
        <v>0</v>
      </c>
      <c r="M2427" s="57" t="n"/>
    </row>
    <row r="2428" spans="1:13">
      <c r="A2428" s="137" t="n">
        <v>1</v>
      </c>
      <c r="B2428" s="100" t="s">
        <v>525</v>
      </c>
      <c r="C2428" s="137">
        <f>COUNTIFS(Severity,$B2428,AssignedDate,"&gt;="&amp;$C$1,AssignedDate,"&lt;="&amp;$F$1)</f>
        <v/>
      </c>
      <c r="D2428" s="137">
        <f>COUNTIFS(Severity,$B2428,Status,"&lt;&gt;Suspend",Status,"&lt;&gt;Assigned",Status,"&lt;&gt;Open",Status,"&lt;&gt;Hold",ResolvedDate,"&gt;="&amp;$C$1,ResolvedDate,"&lt;="&amp;$F$1)</f>
        <v/>
      </c>
      <c r="E2428" s="137">
        <f>COUNTIFS(Severity,$B2428,SLA_Breach,"&lt;&gt;Yes",Status,"&lt;&gt;Suspend",Status,"&lt;&gt;Assigned",Status,"&lt;&gt;Open",Status,"&lt;&gt;Hold&gt;",ResolvedDate,"&gt;="&amp;$C$1,ResolvedDate,"&lt;="&amp;$F$1)</f>
        <v/>
      </c>
      <c r="F2428" s="137">
        <f>COUNTIFS(Severity,$B2428,SLA_Breach,"Yes",Status,"&lt;&gt;Suspend",Status,"&lt;&gt;Assigned",Status,"&lt;&gt;Open",Status,"&lt;&gt;Hold&gt;",ResolvedDate,"&gt;="&amp;$C$1,ResolvedDate,"&lt;="&amp;$F$1)</f>
        <v/>
      </c>
      <c r="G2428" s="137">
        <f>COUNTIFS(Severity,$B2428,AssignedDate,"&gt;=01/01/2017 12:00:00 AM",AssignedDate,"&lt;="&amp;$F$1)</f>
        <v/>
      </c>
      <c r="H2428" s="177" t="n"/>
      <c r="L2428" s="57" t="n">
        <v>0</v>
      </c>
      <c r="M2428" s="57" t="n"/>
    </row>
    <row r="2429" spans="1:13">
      <c r="A2429" s="137" t="n">
        <v>1</v>
      </c>
      <c r="B2429" s="100" t="s">
        <v>525</v>
      </c>
      <c r="C2429" s="137">
        <f>COUNTIFS(Severity,$B2429,AssignedDate,"&gt;="&amp;$C$1,AssignedDate,"&lt;="&amp;$F$1)</f>
        <v/>
      </c>
      <c r="D2429" s="137">
        <f>COUNTIFS(Severity,$B2429,Status,"&lt;&gt;Suspend",Status,"&lt;&gt;Assigned",Status,"&lt;&gt;Open",Status,"&lt;&gt;Hold",ResolvedDate,"&gt;="&amp;$C$1,ResolvedDate,"&lt;="&amp;$F$1)</f>
        <v/>
      </c>
      <c r="E2429" s="137">
        <f>COUNTIFS(Severity,$B2429,SLA_Breach,"&lt;&gt;Yes",Status,"&lt;&gt;Suspend",Status,"&lt;&gt;Assigned",Status,"&lt;&gt;Open",Status,"&lt;&gt;Hold&gt;",ResolvedDate,"&gt;="&amp;$C$1,ResolvedDate,"&lt;="&amp;$F$1)</f>
        <v/>
      </c>
      <c r="F2429" s="137">
        <f>COUNTIFS(Severity,$B2429,SLA_Breach,"Yes",Status,"&lt;&gt;Suspend",Status,"&lt;&gt;Assigned",Status,"&lt;&gt;Open",Status,"&lt;&gt;Hold&gt;",ResolvedDate,"&gt;="&amp;$C$1,ResolvedDate,"&lt;="&amp;$F$1)</f>
        <v/>
      </c>
      <c r="G2429" s="137">
        <f>COUNTIFS(Severity,$B2429,AssignedDate,"&gt;=01/01/2017 12:00:00 AM",AssignedDate,"&lt;="&amp;$F$1)</f>
        <v/>
      </c>
      <c r="H2429" s="177" t="n"/>
      <c r="L2429" s="57" t="n">
        <v>0</v>
      </c>
      <c r="M2429" s="57" t="n"/>
    </row>
    <row r="2430" spans="1:13">
      <c r="A2430" s="137" t="n">
        <v>1</v>
      </c>
      <c r="B2430" s="100" t="s">
        <v>525</v>
      </c>
      <c r="C2430" s="137">
        <f>COUNTIFS(Severity,$B2430,AssignedDate,"&gt;="&amp;$C$1,AssignedDate,"&lt;="&amp;$F$1)</f>
        <v/>
      </c>
      <c r="D2430" s="137">
        <f>COUNTIFS(Severity,$B2430,Status,"&lt;&gt;Suspend",Status,"&lt;&gt;Assigned",Status,"&lt;&gt;Open",Status,"&lt;&gt;Hold",ResolvedDate,"&gt;="&amp;$C$1,ResolvedDate,"&lt;="&amp;$F$1)</f>
        <v/>
      </c>
      <c r="E2430" s="137">
        <f>COUNTIFS(Severity,$B2430,SLA_Breach,"&lt;&gt;Yes",Status,"&lt;&gt;Suspend",Status,"&lt;&gt;Assigned",Status,"&lt;&gt;Open",Status,"&lt;&gt;Hold&gt;",ResolvedDate,"&gt;="&amp;$C$1,ResolvedDate,"&lt;="&amp;$F$1)</f>
        <v/>
      </c>
      <c r="F2430" s="137">
        <f>COUNTIFS(Severity,$B2430,SLA_Breach,"Yes",Status,"&lt;&gt;Suspend",Status,"&lt;&gt;Assigned",Status,"&lt;&gt;Open",Status,"&lt;&gt;Hold&gt;",ResolvedDate,"&gt;="&amp;$C$1,ResolvedDate,"&lt;="&amp;$F$1)</f>
        <v/>
      </c>
      <c r="G2430" s="137">
        <f>COUNTIFS(Severity,$B2430,AssignedDate,"&gt;=01/01/2017 12:00:00 AM",AssignedDate,"&lt;="&amp;$F$1)</f>
        <v/>
      </c>
      <c r="H2430" s="177" t="n"/>
      <c r="L2430" s="57" t="n">
        <v>0</v>
      </c>
      <c r="M2430" s="57" t="n"/>
    </row>
    <row r="2431" spans="1:13">
      <c r="A2431" s="137" t="n">
        <v>1</v>
      </c>
      <c r="B2431" s="100" t="s">
        <v>525</v>
      </c>
      <c r="C2431" s="137">
        <f>COUNTIFS(Severity,$B2431,AssignedDate,"&gt;="&amp;$C$1,AssignedDate,"&lt;="&amp;$F$1)</f>
        <v/>
      </c>
      <c r="D2431" s="137">
        <f>COUNTIFS(Severity,$B2431,Status,"&lt;&gt;Suspend",Status,"&lt;&gt;Assigned",Status,"&lt;&gt;Open",Status,"&lt;&gt;Hold",ResolvedDate,"&gt;="&amp;$C$1,ResolvedDate,"&lt;="&amp;$F$1)</f>
        <v/>
      </c>
      <c r="E2431" s="137">
        <f>COUNTIFS(Severity,$B2431,SLA_Breach,"&lt;&gt;Yes",Status,"&lt;&gt;Suspend",Status,"&lt;&gt;Assigned",Status,"&lt;&gt;Open",Status,"&lt;&gt;Hold&gt;",ResolvedDate,"&gt;="&amp;$C$1,ResolvedDate,"&lt;="&amp;$F$1)</f>
        <v/>
      </c>
      <c r="F2431" s="137">
        <f>COUNTIFS(Severity,$B2431,SLA_Breach,"Yes",Status,"&lt;&gt;Suspend",Status,"&lt;&gt;Assigned",Status,"&lt;&gt;Open",Status,"&lt;&gt;Hold&gt;",ResolvedDate,"&gt;="&amp;$C$1,ResolvedDate,"&lt;="&amp;$F$1)</f>
        <v/>
      </c>
      <c r="G2431" s="137">
        <f>COUNTIFS(Severity,$B2431,AssignedDate,"&gt;=01/01/2017 12:00:00 AM",AssignedDate,"&lt;="&amp;$F$1)</f>
        <v/>
      </c>
      <c r="H2431" s="177" t="n"/>
      <c r="L2431" s="57" t="n">
        <v>0</v>
      </c>
      <c r="M2431" s="57" t="n"/>
    </row>
    <row r="2432" spans="1:13">
      <c r="A2432" s="137" t="n">
        <v>1</v>
      </c>
      <c r="B2432" s="100" t="s">
        <v>525</v>
      </c>
      <c r="C2432" s="137">
        <f>COUNTIFS(Severity,$B2432,AssignedDate,"&gt;="&amp;$C$1,AssignedDate,"&lt;="&amp;$F$1)</f>
        <v/>
      </c>
      <c r="D2432" s="137">
        <f>COUNTIFS(Severity,$B2432,Status,"&lt;&gt;Suspend",Status,"&lt;&gt;Assigned",Status,"&lt;&gt;Open",Status,"&lt;&gt;Hold",ResolvedDate,"&gt;="&amp;$C$1,ResolvedDate,"&lt;="&amp;$F$1)</f>
        <v/>
      </c>
      <c r="E2432" s="137">
        <f>COUNTIFS(Severity,$B2432,SLA_Breach,"&lt;&gt;Yes",Status,"&lt;&gt;Suspend",Status,"&lt;&gt;Assigned",Status,"&lt;&gt;Open",Status,"&lt;&gt;Hold&gt;",ResolvedDate,"&gt;="&amp;$C$1,ResolvedDate,"&lt;="&amp;$F$1)</f>
        <v/>
      </c>
      <c r="F2432" s="137">
        <f>COUNTIFS(Severity,$B2432,SLA_Breach,"Yes",Status,"&lt;&gt;Suspend",Status,"&lt;&gt;Assigned",Status,"&lt;&gt;Open",Status,"&lt;&gt;Hold&gt;",ResolvedDate,"&gt;="&amp;$C$1,ResolvedDate,"&lt;="&amp;$F$1)</f>
        <v/>
      </c>
      <c r="G2432" s="137">
        <f>COUNTIFS(Severity,$B2432,AssignedDate,"&gt;=01/01/2017 12:00:00 AM",AssignedDate,"&lt;="&amp;$F$1)</f>
        <v/>
      </c>
      <c r="H2432" s="177" t="n"/>
      <c r="L2432" s="57" t="n">
        <v>0</v>
      </c>
      <c r="M2432" s="57" t="n"/>
    </row>
    <row r="2433" spans="1:13">
      <c r="A2433" s="137" t="n">
        <v>1</v>
      </c>
      <c r="B2433" s="100" t="s">
        <v>525</v>
      </c>
      <c r="C2433" s="137">
        <f>COUNTIFS(Severity,$B2433,AssignedDate,"&gt;="&amp;$C$1,AssignedDate,"&lt;="&amp;$F$1)</f>
        <v/>
      </c>
      <c r="D2433" s="137">
        <f>COUNTIFS(Severity,$B2433,Status,"&lt;&gt;Suspend",Status,"&lt;&gt;Assigned",Status,"&lt;&gt;Open",Status,"&lt;&gt;Hold",ResolvedDate,"&gt;="&amp;$C$1,ResolvedDate,"&lt;="&amp;$F$1)</f>
        <v/>
      </c>
      <c r="E2433" s="137">
        <f>COUNTIFS(Severity,$B2433,SLA_Breach,"&lt;&gt;Yes",Status,"&lt;&gt;Suspend",Status,"&lt;&gt;Assigned",Status,"&lt;&gt;Open",Status,"&lt;&gt;Hold&gt;",ResolvedDate,"&gt;="&amp;$C$1,ResolvedDate,"&lt;="&amp;$F$1)</f>
        <v/>
      </c>
      <c r="F2433" s="137">
        <f>COUNTIFS(Severity,$B2433,SLA_Breach,"Yes",Status,"&lt;&gt;Suspend",Status,"&lt;&gt;Assigned",Status,"&lt;&gt;Open",Status,"&lt;&gt;Hold&gt;",ResolvedDate,"&gt;="&amp;$C$1,ResolvedDate,"&lt;="&amp;$F$1)</f>
        <v/>
      </c>
      <c r="G2433" s="137">
        <f>COUNTIFS(Severity,$B2433,AssignedDate,"&gt;=01/01/2017 12:00:00 AM",AssignedDate,"&lt;="&amp;$F$1)</f>
        <v/>
      </c>
      <c r="H2433" s="177" t="n"/>
      <c r="L2433" s="57" t="n">
        <v>0</v>
      </c>
      <c r="M2433" s="57" t="n"/>
    </row>
    <row r="2434" spans="1:13">
      <c r="A2434" s="137" t="n">
        <v>1</v>
      </c>
      <c r="B2434" s="100" t="s">
        <v>525</v>
      </c>
      <c r="C2434" s="137">
        <f>COUNTIFS(Severity,$B2434,AssignedDate,"&gt;="&amp;$C$1,AssignedDate,"&lt;="&amp;$F$1)</f>
        <v/>
      </c>
      <c r="D2434" s="137">
        <f>COUNTIFS(Severity,$B2434,Status,"&lt;&gt;Suspend",Status,"&lt;&gt;Assigned",Status,"&lt;&gt;Open",Status,"&lt;&gt;Hold",ResolvedDate,"&gt;="&amp;$C$1,ResolvedDate,"&lt;="&amp;$F$1)</f>
        <v/>
      </c>
      <c r="E2434" s="137">
        <f>COUNTIFS(Severity,$B2434,SLA_Breach,"&lt;&gt;Yes",Status,"&lt;&gt;Suspend",Status,"&lt;&gt;Assigned",Status,"&lt;&gt;Open",Status,"&lt;&gt;Hold&gt;",ResolvedDate,"&gt;="&amp;$C$1,ResolvedDate,"&lt;="&amp;$F$1)</f>
        <v/>
      </c>
      <c r="F2434" s="137">
        <f>COUNTIFS(Severity,$B2434,SLA_Breach,"Yes",Status,"&lt;&gt;Suspend",Status,"&lt;&gt;Assigned",Status,"&lt;&gt;Open",Status,"&lt;&gt;Hold&gt;",ResolvedDate,"&gt;="&amp;$C$1,ResolvedDate,"&lt;="&amp;$F$1)</f>
        <v/>
      </c>
      <c r="G2434" s="137">
        <f>COUNTIFS(Severity,$B2434,AssignedDate,"&gt;=01/01/2017 12:00:00 AM",AssignedDate,"&lt;="&amp;$F$1)</f>
        <v/>
      </c>
      <c r="H2434" s="177" t="n"/>
      <c r="L2434" s="57" t="n">
        <v>0</v>
      </c>
      <c r="M2434" s="57" t="n"/>
    </row>
    <row r="2435" spans="1:13">
      <c r="A2435" s="137" t="n">
        <v>1</v>
      </c>
      <c r="B2435" s="100" t="s">
        <v>525</v>
      </c>
      <c r="C2435" s="137">
        <f>COUNTIFS(Severity,$B2435,AssignedDate,"&gt;="&amp;$C$1,AssignedDate,"&lt;="&amp;$F$1)</f>
        <v/>
      </c>
      <c r="D2435" s="137">
        <f>COUNTIFS(Severity,$B2435,Status,"&lt;&gt;Suspend",Status,"&lt;&gt;Assigned",Status,"&lt;&gt;Open",Status,"&lt;&gt;Hold",ResolvedDate,"&gt;="&amp;$C$1,ResolvedDate,"&lt;="&amp;$F$1)</f>
        <v/>
      </c>
      <c r="E2435" s="137">
        <f>COUNTIFS(Severity,$B2435,SLA_Breach,"&lt;&gt;Yes",Status,"&lt;&gt;Suspend",Status,"&lt;&gt;Assigned",Status,"&lt;&gt;Open",Status,"&lt;&gt;Hold&gt;",ResolvedDate,"&gt;="&amp;$C$1,ResolvedDate,"&lt;="&amp;$F$1)</f>
        <v/>
      </c>
      <c r="F2435" s="137">
        <f>COUNTIFS(Severity,$B2435,SLA_Breach,"Yes",Status,"&lt;&gt;Suspend",Status,"&lt;&gt;Assigned",Status,"&lt;&gt;Open",Status,"&lt;&gt;Hold&gt;",ResolvedDate,"&gt;="&amp;$C$1,ResolvedDate,"&lt;="&amp;$F$1)</f>
        <v/>
      </c>
      <c r="G2435" s="137">
        <f>COUNTIFS(Severity,$B2435,AssignedDate,"&gt;=01/01/2017 12:00:00 AM",AssignedDate,"&lt;="&amp;$F$1)</f>
        <v/>
      </c>
      <c r="H2435" s="177" t="n"/>
      <c r="L2435" s="57" t="n">
        <v>0</v>
      </c>
      <c r="M2435" s="57" t="n"/>
    </row>
    <row r="2436" spans="1:13">
      <c r="A2436" s="137" t="n">
        <v>1</v>
      </c>
      <c r="B2436" s="100" t="s">
        <v>525</v>
      </c>
      <c r="C2436" s="137">
        <f>COUNTIFS(Severity,$B2436,AssignedDate,"&gt;="&amp;$C$1,AssignedDate,"&lt;="&amp;$F$1)</f>
        <v/>
      </c>
      <c r="D2436" s="137">
        <f>COUNTIFS(Severity,$B2436,Status,"&lt;&gt;Suspend",Status,"&lt;&gt;Assigned",Status,"&lt;&gt;Open",Status,"&lt;&gt;Hold",ResolvedDate,"&gt;="&amp;$C$1,ResolvedDate,"&lt;="&amp;$F$1)</f>
        <v/>
      </c>
      <c r="E2436" s="137">
        <f>COUNTIFS(Severity,$B2436,SLA_Breach,"&lt;&gt;Yes",Status,"&lt;&gt;Suspend",Status,"&lt;&gt;Assigned",Status,"&lt;&gt;Open",Status,"&lt;&gt;Hold&gt;",ResolvedDate,"&gt;="&amp;$C$1,ResolvedDate,"&lt;="&amp;$F$1)</f>
        <v/>
      </c>
      <c r="F2436" s="137">
        <f>COUNTIFS(Severity,$B2436,SLA_Breach,"Yes",Status,"&lt;&gt;Suspend",Status,"&lt;&gt;Assigned",Status,"&lt;&gt;Open",Status,"&lt;&gt;Hold&gt;",ResolvedDate,"&gt;="&amp;$C$1,ResolvedDate,"&lt;="&amp;$F$1)</f>
        <v/>
      </c>
      <c r="G2436" s="137">
        <f>COUNTIFS(Severity,$B2436,AssignedDate,"&gt;=01/01/2017 12:00:00 AM",AssignedDate,"&lt;="&amp;$F$1)</f>
        <v/>
      </c>
      <c r="H2436" s="177" t="n"/>
      <c r="L2436" s="57" t="n">
        <v>0</v>
      </c>
      <c r="M2436" s="57" t="n"/>
    </row>
    <row r="2437" spans="1:13">
      <c r="A2437" s="137" t="n">
        <v>1</v>
      </c>
      <c r="B2437" s="100" t="s">
        <v>525</v>
      </c>
      <c r="C2437" s="137">
        <f>COUNTIFS(Severity,$B2437,AssignedDate,"&gt;="&amp;$C$1,AssignedDate,"&lt;="&amp;$F$1)</f>
        <v/>
      </c>
      <c r="D2437" s="137">
        <f>COUNTIFS(Severity,$B2437,Status,"&lt;&gt;Suspend",Status,"&lt;&gt;Assigned",Status,"&lt;&gt;Open",Status,"&lt;&gt;Hold",ResolvedDate,"&gt;="&amp;$C$1,ResolvedDate,"&lt;="&amp;$F$1)</f>
        <v/>
      </c>
      <c r="E2437" s="137">
        <f>COUNTIFS(Severity,$B2437,SLA_Breach,"&lt;&gt;Yes",Status,"&lt;&gt;Suspend",Status,"&lt;&gt;Assigned",Status,"&lt;&gt;Open",Status,"&lt;&gt;Hold&gt;",ResolvedDate,"&gt;="&amp;$C$1,ResolvedDate,"&lt;="&amp;$F$1)</f>
        <v/>
      </c>
      <c r="F2437" s="137">
        <f>COUNTIFS(Severity,$B2437,SLA_Breach,"Yes",Status,"&lt;&gt;Suspend",Status,"&lt;&gt;Assigned",Status,"&lt;&gt;Open",Status,"&lt;&gt;Hold&gt;",ResolvedDate,"&gt;="&amp;$C$1,ResolvedDate,"&lt;="&amp;$F$1)</f>
        <v/>
      </c>
      <c r="G2437" s="137">
        <f>COUNTIFS(Severity,$B2437,AssignedDate,"&gt;=01/01/2017 12:00:00 AM",AssignedDate,"&lt;="&amp;$F$1)</f>
        <v/>
      </c>
      <c r="H2437" s="177" t="n"/>
      <c r="L2437" s="57" t="n">
        <v>0</v>
      </c>
      <c r="M2437" s="57" t="n"/>
    </row>
    <row r="2438" spans="1:13">
      <c r="A2438" s="137" t="n">
        <v>1</v>
      </c>
      <c r="B2438" s="100" t="s">
        <v>525</v>
      </c>
      <c r="C2438" s="137">
        <f>COUNTIFS(Severity,$B2438,AssignedDate,"&gt;="&amp;$C$1,AssignedDate,"&lt;="&amp;$F$1)</f>
        <v/>
      </c>
      <c r="D2438" s="137">
        <f>COUNTIFS(Severity,$B2438,Status,"&lt;&gt;Suspend",Status,"&lt;&gt;Assigned",Status,"&lt;&gt;Open",Status,"&lt;&gt;Hold",ResolvedDate,"&gt;="&amp;$C$1,ResolvedDate,"&lt;="&amp;$F$1)</f>
        <v/>
      </c>
      <c r="E2438" s="137">
        <f>COUNTIFS(Severity,$B2438,SLA_Breach,"&lt;&gt;Yes",Status,"&lt;&gt;Suspend",Status,"&lt;&gt;Assigned",Status,"&lt;&gt;Open",Status,"&lt;&gt;Hold&gt;",ResolvedDate,"&gt;="&amp;$C$1,ResolvedDate,"&lt;="&amp;$F$1)</f>
        <v/>
      </c>
      <c r="F2438" s="137">
        <f>COUNTIFS(Severity,$B2438,SLA_Breach,"Yes",Status,"&lt;&gt;Suspend",Status,"&lt;&gt;Assigned",Status,"&lt;&gt;Open",Status,"&lt;&gt;Hold&gt;",ResolvedDate,"&gt;="&amp;$C$1,ResolvedDate,"&lt;="&amp;$F$1)</f>
        <v/>
      </c>
      <c r="G2438" s="137">
        <f>COUNTIFS(Severity,$B2438,AssignedDate,"&gt;=01/01/2017 12:00:00 AM",AssignedDate,"&lt;="&amp;$F$1)</f>
        <v/>
      </c>
      <c r="H2438" s="177" t="n"/>
      <c r="L2438" s="57" t="n">
        <v>0</v>
      </c>
      <c r="M2438" s="57" t="n"/>
    </row>
    <row r="2439" spans="1:13">
      <c r="A2439" s="137" t="n">
        <v>1</v>
      </c>
      <c r="B2439" s="100" t="s">
        <v>525</v>
      </c>
      <c r="C2439" s="137">
        <f>COUNTIFS(Severity,$B2439,AssignedDate,"&gt;="&amp;$C$1,AssignedDate,"&lt;="&amp;$F$1)</f>
        <v/>
      </c>
      <c r="D2439" s="137">
        <f>COUNTIFS(Severity,$B2439,Status,"&lt;&gt;Suspend",Status,"&lt;&gt;Assigned",Status,"&lt;&gt;Open",Status,"&lt;&gt;Hold",ResolvedDate,"&gt;="&amp;$C$1,ResolvedDate,"&lt;="&amp;$F$1)</f>
        <v/>
      </c>
      <c r="E2439" s="137">
        <f>COUNTIFS(Severity,$B2439,SLA_Breach,"&lt;&gt;Yes",Status,"&lt;&gt;Suspend",Status,"&lt;&gt;Assigned",Status,"&lt;&gt;Open",Status,"&lt;&gt;Hold&gt;",ResolvedDate,"&gt;="&amp;$C$1,ResolvedDate,"&lt;="&amp;$F$1)</f>
        <v/>
      </c>
      <c r="F2439" s="137">
        <f>COUNTIFS(Severity,$B2439,SLA_Breach,"Yes",Status,"&lt;&gt;Suspend",Status,"&lt;&gt;Assigned",Status,"&lt;&gt;Open",Status,"&lt;&gt;Hold&gt;",ResolvedDate,"&gt;="&amp;$C$1,ResolvedDate,"&lt;="&amp;$F$1)</f>
        <v/>
      </c>
      <c r="G2439" s="137">
        <f>COUNTIFS(Severity,$B2439,AssignedDate,"&gt;=01/01/2017 12:00:00 AM",AssignedDate,"&lt;="&amp;$F$1)</f>
        <v/>
      </c>
      <c r="H2439" s="177" t="n"/>
      <c r="L2439" s="57" t="n">
        <v>0</v>
      </c>
      <c r="M2439" s="57" t="n"/>
    </row>
    <row r="2440" spans="1:13">
      <c r="A2440" s="137" t="n">
        <v>1</v>
      </c>
      <c r="B2440" s="100" t="s">
        <v>525</v>
      </c>
      <c r="C2440" s="137">
        <f>COUNTIFS(Severity,$B2440,AssignedDate,"&gt;="&amp;$C$1,AssignedDate,"&lt;="&amp;$F$1)</f>
        <v/>
      </c>
      <c r="D2440" s="137">
        <f>COUNTIFS(Severity,$B2440,Status,"&lt;&gt;Suspend",Status,"&lt;&gt;Assigned",Status,"&lt;&gt;Open",Status,"&lt;&gt;Hold",ResolvedDate,"&gt;="&amp;$C$1,ResolvedDate,"&lt;="&amp;$F$1)</f>
        <v/>
      </c>
      <c r="E2440" s="137">
        <f>COUNTIFS(Severity,$B2440,SLA_Breach,"&lt;&gt;Yes",Status,"&lt;&gt;Suspend",Status,"&lt;&gt;Assigned",Status,"&lt;&gt;Open",Status,"&lt;&gt;Hold&gt;",ResolvedDate,"&gt;="&amp;$C$1,ResolvedDate,"&lt;="&amp;$F$1)</f>
        <v/>
      </c>
      <c r="F2440" s="137">
        <f>COUNTIFS(Severity,$B2440,SLA_Breach,"Yes",Status,"&lt;&gt;Suspend",Status,"&lt;&gt;Assigned",Status,"&lt;&gt;Open",Status,"&lt;&gt;Hold&gt;",ResolvedDate,"&gt;="&amp;$C$1,ResolvedDate,"&lt;="&amp;$F$1)</f>
        <v/>
      </c>
      <c r="G2440" s="137">
        <f>COUNTIFS(Severity,$B2440,AssignedDate,"&gt;=01/01/2017 12:00:00 AM",AssignedDate,"&lt;="&amp;$F$1)</f>
        <v/>
      </c>
      <c r="H2440" s="177" t="n"/>
      <c r="L2440" s="57" t="n">
        <v>0</v>
      </c>
      <c r="M2440" s="57" t="n"/>
    </row>
    <row r="2441" spans="1:13">
      <c r="A2441" s="137" t="n">
        <v>1</v>
      </c>
      <c r="B2441" s="100" t="s">
        <v>525</v>
      </c>
      <c r="C2441" s="137">
        <f>COUNTIFS(Severity,$B2441,AssignedDate,"&gt;="&amp;$C$1,AssignedDate,"&lt;="&amp;$F$1)</f>
        <v/>
      </c>
      <c r="D2441" s="137">
        <f>COUNTIFS(Severity,$B2441,Status,"&lt;&gt;Suspend",Status,"&lt;&gt;Assigned",Status,"&lt;&gt;Open",Status,"&lt;&gt;Hold",ResolvedDate,"&gt;="&amp;$C$1,ResolvedDate,"&lt;="&amp;$F$1)</f>
        <v/>
      </c>
      <c r="E2441" s="137">
        <f>COUNTIFS(Severity,$B2441,SLA_Breach,"&lt;&gt;Yes",Status,"&lt;&gt;Suspend",Status,"&lt;&gt;Assigned",Status,"&lt;&gt;Open",Status,"&lt;&gt;Hold&gt;",ResolvedDate,"&gt;="&amp;$C$1,ResolvedDate,"&lt;="&amp;$F$1)</f>
        <v/>
      </c>
      <c r="F2441" s="137">
        <f>COUNTIFS(Severity,$B2441,SLA_Breach,"Yes",Status,"&lt;&gt;Suspend",Status,"&lt;&gt;Assigned",Status,"&lt;&gt;Open",Status,"&lt;&gt;Hold&gt;",ResolvedDate,"&gt;="&amp;$C$1,ResolvedDate,"&lt;="&amp;$F$1)</f>
        <v/>
      </c>
      <c r="G2441" s="137">
        <f>COUNTIFS(Severity,$B2441,AssignedDate,"&gt;=01/01/2017 12:00:00 AM",AssignedDate,"&lt;="&amp;$F$1)</f>
        <v/>
      </c>
      <c r="H2441" s="177" t="n"/>
      <c r="L2441" s="57" t="n">
        <v>0</v>
      </c>
      <c r="M2441" s="57" t="n"/>
    </row>
    <row r="2442" spans="1:13">
      <c r="A2442" s="137" t="n">
        <v>1</v>
      </c>
      <c r="B2442" s="100" t="s">
        <v>525</v>
      </c>
      <c r="C2442" s="137">
        <f>COUNTIFS(Severity,$B2442,AssignedDate,"&gt;="&amp;$C$1,AssignedDate,"&lt;="&amp;$F$1)</f>
        <v/>
      </c>
      <c r="D2442" s="137">
        <f>COUNTIFS(Severity,$B2442,Status,"&lt;&gt;Suspend",Status,"&lt;&gt;Assigned",Status,"&lt;&gt;Open",Status,"&lt;&gt;Hold",ResolvedDate,"&gt;="&amp;$C$1,ResolvedDate,"&lt;="&amp;$F$1)</f>
        <v/>
      </c>
      <c r="E2442" s="137">
        <f>COUNTIFS(Severity,$B2442,SLA_Breach,"&lt;&gt;Yes",Status,"&lt;&gt;Suspend",Status,"&lt;&gt;Assigned",Status,"&lt;&gt;Open",Status,"&lt;&gt;Hold&gt;",ResolvedDate,"&gt;="&amp;$C$1,ResolvedDate,"&lt;="&amp;$F$1)</f>
        <v/>
      </c>
      <c r="F2442" s="137">
        <f>COUNTIFS(Severity,$B2442,SLA_Breach,"Yes",Status,"&lt;&gt;Suspend",Status,"&lt;&gt;Assigned",Status,"&lt;&gt;Open",Status,"&lt;&gt;Hold&gt;",ResolvedDate,"&gt;="&amp;$C$1,ResolvedDate,"&lt;="&amp;$F$1)</f>
        <v/>
      </c>
      <c r="G2442" s="137">
        <f>COUNTIFS(Severity,$B2442,AssignedDate,"&gt;=01/01/2017 12:00:00 AM",AssignedDate,"&lt;="&amp;$F$1)</f>
        <v/>
      </c>
      <c r="H2442" s="177" t="n"/>
      <c r="L2442" s="57" t="n">
        <v>0</v>
      </c>
      <c r="M2442" s="57" t="n"/>
    </row>
    <row r="2443" spans="1:13">
      <c r="A2443" s="137" t="n">
        <v>1</v>
      </c>
      <c r="B2443" s="100" t="s">
        <v>525</v>
      </c>
      <c r="C2443" s="137">
        <f>COUNTIFS(Severity,$B2443,AssignedDate,"&gt;="&amp;$C$1,AssignedDate,"&lt;="&amp;$F$1)</f>
        <v/>
      </c>
      <c r="D2443" s="137">
        <f>COUNTIFS(Severity,$B2443,Status,"&lt;&gt;Suspend",Status,"&lt;&gt;Assigned",Status,"&lt;&gt;Open",Status,"&lt;&gt;Hold",ResolvedDate,"&gt;="&amp;$C$1,ResolvedDate,"&lt;="&amp;$F$1)</f>
        <v/>
      </c>
      <c r="E2443" s="137">
        <f>COUNTIFS(Severity,$B2443,SLA_Breach,"&lt;&gt;Yes",Status,"&lt;&gt;Suspend",Status,"&lt;&gt;Assigned",Status,"&lt;&gt;Open",Status,"&lt;&gt;Hold&gt;",ResolvedDate,"&gt;="&amp;$C$1,ResolvedDate,"&lt;="&amp;$F$1)</f>
        <v/>
      </c>
      <c r="F2443" s="137">
        <f>COUNTIFS(Severity,$B2443,SLA_Breach,"Yes",Status,"&lt;&gt;Suspend",Status,"&lt;&gt;Assigned",Status,"&lt;&gt;Open",Status,"&lt;&gt;Hold&gt;",ResolvedDate,"&gt;="&amp;$C$1,ResolvedDate,"&lt;="&amp;$F$1)</f>
        <v/>
      </c>
      <c r="G2443" s="137">
        <f>COUNTIFS(Severity,$B2443,AssignedDate,"&gt;=01/01/2017 12:00:00 AM",AssignedDate,"&lt;="&amp;$F$1)</f>
        <v/>
      </c>
      <c r="H2443" s="177" t="n"/>
      <c r="L2443" s="57" t="n">
        <v>0</v>
      </c>
      <c r="M2443" s="57" t="n"/>
    </row>
    <row r="2444" spans="1:13">
      <c r="A2444" s="137" t="n">
        <v>1</v>
      </c>
      <c r="B2444" s="100" t="s">
        <v>525</v>
      </c>
      <c r="C2444" s="137">
        <f>COUNTIFS(Severity,$B2444,AssignedDate,"&gt;="&amp;$C$1,AssignedDate,"&lt;="&amp;$F$1)</f>
        <v/>
      </c>
      <c r="D2444" s="137">
        <f>COUNTIFS(Severity,$B2444,Status,"&lt;&gt;Suspend",Status,"&lt;&gt;Assigned",Status,"&lt;&gt;Open",Status,"&lt;&gt;Hold",ResolvedDate,"&gt;="&amp;$C$1,ResolvedDate,"&lt;="&amp;$F$1)</f>
        <v/>
      </c>
      <c r="E2444" s="137">
        <f>COUNTIFS(Severity,$B2444,SLA_Breach,"&lt;&gt;Yes",Status,"&lt;&gt;Suspend",Status,"&lt;&gt;Assigned",Status,"&lt;&gt;Open",Status,"&lt;&gt;Hold&gt;",ResolvedDate,"&gt;="&amp;$C$1,ResolvedDate,"&lt;="&amp;$F$1)</f>
        <v/>
      </c>
      <c r="F2444" s="137">
        <f>COUNTIFS(Severity,$B2444,SLA_Breach,"Yes",Status,"&lt;&gt;Suspend",Status,"&lt;&gt;Assigned",Status,"&lt;&gt;Open",Status,"&lt;&gt;Hold&gt;",ResolvedDate,"&gt;="&amp;$C$1,ResolvedDate,"&lt;="&amp;$F$1)</f>
        <v/>
      </c>
      <c r="G2444" s="137">
        <f>COUNTIFS(Severity,$B2444,AssignedDate,"&gt;=01/01/2017 12:00:00 AM",AssignedDate,"&lt;="&amp;$F$1)</f>
        <v/>
      </c>
      <c r="H2444" s="177" t="n"/>
      <c r="L2444" s="57" t="n">
        <v>0</v>
      </c>
      <c r="M2444" s="57" t="n"/>
    </row>
    <row r="2445" spans="1:13">
      <c r="A2445" s="137" t="n">
        <v>1</v>
      </c>
      <c r="B2445" s="100" t="s">
        <v>525</v>
      </c>
      <c r="C2445" s="137">
        <f>COUNTIFS(Severity,$B2445,AssignedDate,"&gt;="&amp;$C$1,AssignedDate,"&lt;="&amp;$F$1)</f>
        <v/>
      </c>
      <c r="D2445" s="137">
        <f>COUNTIFS(Severity,$B2445,Status,"&lt;&gt;Suspend",Status,"&lt;&gt;Assigned",Status,"&lt;&gt;Open",Status,"&lt;&gt;Hold",ResolvedDate,"&gt;="&amp;$C$1,ResolvedDate,"&lt;="&amp;$F$1)</f>
        <v/>
      </c>
      <c r="E2445" s="137">
        <f>COUNTIFS(Severity,$B2445,SLA_Breach,"&lt;&gt;Yes",Status,"&lt;&gt;Suspend",Status,"&lt;&gt;Assigned",Status,"&lt;&gt;Open",Status,"&lt;&gt;Hold&gt;",ResolvedDate,"&gt;="&amp;$C$1,ResolvedDate,"&lt;="&amp;$F$1)</f>
        <v/>
      </c>
      <c r="F2445" s="137">
        <f>COUNTIFS(Severity,$B2445,SLA_Breach,"Yes",Status,"&lt;&gt;Suspend",Status,"&lt;&gt;Assigned",Status,"&lt;&gt;Open",Status,"&lt;&gt;Hold&gt;",ResolvedDate,"&gt;="&amp;$C$1,ResolvedDate,"&lt;="&amp;$F$1)</f>
        <v/>
      </c>
      <c r="G2445" s="137">
        <f>COUNTIFS(Severity,$B2445,AssignedDate,"&gt;=01/01/2017 12:00:00 AM",AssignedDate,"&lt;="&amp;$F$1)</f>
        <v/>
      </c>
      <c r="H2445" s="177" t="n"/>
      <c r="L2445" s="57" t="n">
        <v>0</v>
      </c>
      <c r="M2445" s="57" t="n"/>
    </row>
    <row r="2446" spans="1:13">
      <c r="A2446" s="137" t="n">
        <v>1</v>
      </c>
      <c r="B2446" s="100" t="s">
        <v>525</v>
      </c>
      <c r="C2446" s="137">
        <f>COUNTIFS(Severity,$B2446,AssignedDate,"&gt;="&amp;$C$1,AssignedDate,"&lt;="&amp;$F$1)</f>
        <v/>
      </c>
      <c r="D2446" s="137">
        <f>COUNTIFS(Severity,$B2446,Status,"&lt;&gt;Suspend",Status,"&lt;&gt;Assigned",Status,"&lt;&gt;Open",Status,"&lt;&gt;Hold",ResolvedDate,"&gt;="&amp;$C$1,ResolvedDate,"&lt;="&amp;$F$1)</f>
        <v/>
      </c>
      <c r="E2446" s="137">
        <f>COUNTIFS(Severity,$B2446,SLA_Breach,"&lt;&gt;Yes",Status,"&lt;&gt;Suspend",Status,"&lt;&gt;Assigned",Status,"&lt;&gt;Open",Status,"&lt;&gt;Hold&gt;",ResolvedDate,"&gt;="&amp;$C$1,ResolvedDate,"&lt;="&amp;$F$1)</f>
        <v/>
      </c>
      <c r="F2446" s="137">
        <f>COUNTIFS(Severity,$B2446,SLA_Breach,"Yes",Status,"&lt;&gt;Suspend",Status,"&lt;&gt;Assigned",Status,"&lt;&gt;Open",Status,"&lt;&gt;Hold&gt;",ResolvedDate,"&gt;="&amp;$C$1,ResolvedDate,"&lt;="&amp;$F$1)</f>
        <v/>
      </c>
      <c r="G2446" s="137">
        <f>COUNTIFS(Severity,$B2446,AssignedDate,"&gt;=01/01/2017 12:00:00 AM",AssignedDate,"&lt;="&amp;$F$1)</f>
        <v/>
      </c>
      <c r="H2446" s="177" t="n"/>
      <c r="L2446" s="57" t="n">
        <v>0</v>
      </c>
      <c r="M2446" s="57" t="n"/>
    </row>
    <row r="2447" spans="1:13">
      <c r="A2447" s="137" t="n">
        <v>1</v>
      </c>
      <c r="B2447" s="100" t="s">
        <v>525</v>
      </c>
      <c r="C2447" s="137">
        <f>COUNTIFS(Severity,$B2447,AssignedDate,"&gt;="&amp;$C$1,AssignedDate,"&lt;="&amp;$F$1)</f>
        <v/>
      </c>
      <c r="D2447" s="137">
        <f>COUNTIFS(Severity,$B2447,Status,"&lt;&gt;Suspend",Status,"&lt;&gt;Assigned",Status,"&lt;&gt;Open",Status,"&lt;&gt;Hold",ResolvedDate,"&gt;="&amp;$C$1,ResolvedDate,"&lt;="&amp;$F$1)</f>
        <v/>
      </c>
      <c r="E2447" s="137">
        <f>COUNTIFS(Severity,$B2447,SLA_Breach,"&lt;&gt;Yes",Status,"&lt;&gt;Suspend",Status,"&lt;&gt;Assigned",Status,"&lt;&gt;Open",Status,"&lt;&gt;Hold&gt;",ResolvedDate,"&gt;="&amp;$C$1,ResolvedDate,"&lt;="&amp;$F$1)</f>
        <v/>
      </c>
      <c r="F2447" s="137">
        <f>COUNTIFS(Severity,$B2447,SLA_Breach,"Yes",Status,"&lt;&gt;Suspend",Status,"&lt;&gt;Assigned",Status,"&lt;&gt;Open",Status,"&lt;&gt;Hold&gt;",ResolvedDate,"&gt;="&amp;$C$1,ResolvedDate,"&lt;="&amp;$F$1)</f>
        <v/>
      </c>
      <c r="G2447" s="137">
        <f>COUNTIFS(Severity,$B2447,AssignedDate,"&gt;=01/01/2017 12:00:00 AM",AssignedDate,"&lt;="&amp;$F$1)</f>
        <v/>
      </c>
      <c r="H2447" s="177" t="n"/>
      <c r="L2447" s="57" t="n">
        <v>0</v>
      </c>
      <c r="M2447" s="57" t="n"/>
    </row>
    <row r="2448" spans="1:13">
      <c r="A2448" s="137" t="n">
        <v>1</v>
      </c>
      <c r="B2448" s="100" t="s">
        <v>525</v>
      </c>
      <c r="C2448" s="137">
        <f>COUNTIFS(Severity,$B2448,AssignedDate,"&gt;="&amp;$C$1,AssignedDate,"&lt;="&amp;$F$1)</f>
        <v/>
      </c>
      <c r="D2448" s="137">
        <f>COUNTIFS(Severity,$B2448,Status,"&lt;&gt;Suspend",Status,"&lt;&gt;Assigned",Status,"&lt;&gt;Open",Status,"&lt;&gt;Hold",ResolvedDate,"&gt;="&amp;$C$1,ResolvedDate,"&lt;="&amp;$F$1)</f>
        <v/>
      </c>
      <c r="E2448" s="137">
        <f>COUNTIFS(Severity,$B2448,SLA_Breach,"&lt;&gt;Yes",Status,"&lt;&gt;Suspend",Status,"&lt;&gt;Assigned",Status,"&lt;&gt;Open",Status,"&lt;&gt;Hold&gt;",ResolvedDate,"&gt;="&amp;$C$1,ResolvedDate,"&lt;="&amp;$F$1)</f>
        <v/>
      </c>
      <c r="F2448" s="137">
        <f>COUNTIFS(Severity,$B2448,SLA_Breach,"Yes",Status,"&lt;&gt;Suspend",Status,"&lt;&gt;Assigned",Status,"&lt;&gt;Open",Status,"&lt;&gt;Hold&gt;",ResolvedDate,"&gt;="&amp;$C$1,ResolvedDate,"&lt;="&amp;$F$1)</f>
        <v/>
      </c>
      <c r="G2448" s="137">
        <f>COUNTIFS(Severity,$B2448,AssignedDate,"&gt;=01/01/2017 12:00:00 AM",AssignedDate,"&lt;="&amp;$F$1)</f>
        <v/>
      </c>
      <c r="H2448" s="177" t="n"/>
      <c r="L2448" s="57" t="n">
        <v>0</v>
      </c>
      <c r="M2448" s="57" t="n"/>
    </row>
    <row r="2449" spans="1:13">
      <c r="A2449" s="137" t="n">
        <v>1</v>
      </c>
      <c r="B2449" s="100" t="s">
        <v>525</v>
      </c>
      <c r="C2449" s="137">
        <f>COUNTIFS(Severity,$B2449,AssignedDate,"&gt;="&amp;$C$1,AssignedDate,"&lt;="&amp;$F$1)</f>
        <v/>
      </c>
      <c r="D2449" s="137">
        <f>COUNTIFS(Severity,$B2449,Status,"&lt;&gt;Suspend",Status,"&lt;&gt;Assigned",Status,"&lt;&gt;Open",Status,"&lt;&gt;Hold",ResolvedDate,"&gt;="&amp;$C$1,ResolvedDate,"&lt;="&amp;$F$1)</f>
        <v/>
      </c>
      <c r="E2449" s="137">
        <f>COUNTIFS(Severity,$B2449,SLA_Breach,"&lt;&gt;Yes",Status,"&lt;&gt;Suspend",Status,"&lt;&gt;Assigned",Status,"&lt;&gt;Open",Status,"&lt;&gt;Hold&gt;",ResolvedDate,"&gt;="&amp;$C$1,ResolvedDate,"&lt;="&amp;$F$1)</f>
        <v/>
      </c>
      <c r="F2449" s="137">
        <f>COUNTIFS(Severity,$B2449,SLA_Breach,"Yes",Status,"&lt;&gt;Suspend",Status,"&lt;&gt;Assigned",Status,"&lt;&gt;Open",Status,"&lt;&gt;Hold&gt;",ResolvedDate,"&gt;="&amp;$C$1,ResolvedDate,"&lt;="&amp;$F$1)</f>
        <v/>
      </c>
      <c r="G2449" s="137">
        <f>COUNTIFS(Severity,$B2449,AssignedDate,"&gt;=01/01/2017 12:00:00 AM",AssignedDate,"&lt;="&amp;$F$1)</f>
        <v/>
      </c>
      <c r="H2449" s="177" t="n"/>
      <c r="L2449" s="57" t="n">
        <v>0</v>
      </c>
      <c r="M2449" s="57" t="n"/>
    </row>
    <row r="2450" spans="1:13">
      <c r="A2450" s="137" t="n">
        <v>1</v>
      </c>
      <c r="B2450" s="100" t="s">
        <v>525</v>
      </c>
      <c r="C2450" s="137">
        <f>COUNTIFS(Severity,$B2450,AssignedDate,"&gt;="&amp;$C$1,AssignedDate,"&lt;="&amp;$F$1)</f>
        <v/>
      </c>
      <c r="D2450" s="137">
        <f>COUNTIFS(Severity,$B2450,Status,"&lt;&gt;Suspend",Status,"&lt;&gt;Assigned",Status,"&lt;&gt;Open",Status,"&lt;&gt;Hold",ResolvedDate,"&gt;="&amp;$C$1,ResolvedDate,"&lt;="&amp;$F$1)</f>
        <v/>
      </c>
      <c r="E2450" s="137">
        <f>COUNTIFS(Severity,$B2450,SLA_Breach,"&lt;&gt;Yes",Status,"&lt;&gt;Suspend",Status,"&lt;&gt;Assigned",Status,"&lt;&gt;Open",Status,"&lt;&gt;Hold&gt;",ResolvedDate,"&gt;="&amp;$C$1,ResolvedDate,"&lt;="&amp;$F$1)</f>
        <v/>
      </c>
      <c r="F2450" s="137">
        <f>COUNTIFS(Severity,$B2450,SLA_Breach,"Yes",Status,"&lt;&gt;Suspend",Status,"&lt;&gt;Assigned",Status,"&lt;&gt;Open",Status,"&lt;&gt;Hold&gt;",ResolvedDate,"&gt;="&amp;$C$1,ResolvedDate,"&lt;="&amp;$F$1)</f>
        <v/>
      </c>
      <c r="G2450" s="137">
        <f>COUNTIFS(Severity,$B2450,AssignedDate,"&gt;=01/01/2017 12:00:00 AM",AssignedDate,"&lt;="&amp;$F$1)</f>
        <v/>
      </c>
      <c r="H2450" s="177" t="n"/>
      <c r="L2450" s="57" t="n">
        <v>0</v>
      </c>
      <c r="M2450" s="57" t="n"/>
    </row>
    <row r="2451" spans="1:13">
      <c r="A2451" s="137" t="n">
        <v>1</v>
      </c>
      <c r="B2451" s="100" t="s">
        <v>525</v>
      </c>
      <c r="C2451" s="137">
        <f>COUNTIFS(Severity,$B2451,AssignedDate,"&gt;="&amp;$C$1,AssignedDate,"&lt;="&amp;$F$1)</f>
        <v/>
      </c>
      <c r="D2451" s="137">
        <f>COUNTIFS(Severity,$B2451,Status,"&lt;&gt;Suspend",Status,"&lt;&gt;Assigned",Status,"&lt;&gt;Open",Status,"&lt;&gt;Hold",ResolvedDate,"&gt;="&amp;$C$1,ResolvedDate,"&lt;="&amp;$F$1)</f>
        <v/>
      </c>
      <c r="E2451" s="137">
        <f>COUNTIFS(Severity,$B2451,SLA_Breach,"&lt;&gt;Yes",Status,"&lt;&gt;Suspend",Status,"&lt;&gt;Assigned",Status,"&lt;&gt;Open",Status,"&lt;&gt;Hold&gt;",ResolvedDate,"&gt;="&amp;$C$1,ResolvedDate,"&lt;="&amp;$F$1)</f>
        <v/>
      </c>
      <c r="F2451" s="137">
        <f>COUNTIFS(Severity,$B2451,SLA_Breach,"Yes",Status,"&lt;&gt;Suspend",Status,"&lt;&gt;Assigned",Status,"&lt;&gt;Open",Status,"&lt;&gt;Hold&gt;",ResolvedDate,"&gt;="&amp;$C$1,ResolvedDate,"&lt;="&amp;$F$1)</f>
        <v/>
      </c>
      <c r="G2451" s="137">
        <f>COUNTIFS(Severity,$B2451,AssignedDate,"&gt;=01/01/2017 12:00:00 AM",AssignedDate,"&lt;="&amp;$F$1)</f>
        <v/>
      </c>
      <c r="H2451" s="177" t="n"/>
      <c r="L2451" s="57" t="n">
        <v>0</v>
      </c>
      <c r="M2451" s="57" t="n"/>
    </row>
    <row r="2452" spans="1:13">
      <c r="A2452" s="137" t="n">
        <v>1</v>
      </c>
      <c r="B2452" s="100" t="s">
        <v>525</v>
      </c>
      <c r="C2452" s="137">
        <f>COUNTIFS(Severity,$B2452,AssignedDate,"&gt;="&amp;$C$1,AssignedDate,"&lt;="&amp;$F$1)</f>
        <v/>
      </c>
      <c r="D2452" s="137">
        <f>COUNTIFS(Severity,$B2452,Status,"&lt;&gt;Suspend",Status,"&lt;&gt;Assigned",Status,"&lt;&gt;Open",Status,"&lt;&gt;Hold",ResolvedDate,"&gt;="&amp;$C$1,ResolvedDate,"&lt;="&amp;$F$1)</f>
        <v/>
      </c>
      <c r="E2452" s="137">
        <f>COUNTIFS(Severity,$B2452,SLA_Breach,"&lt;&gt;Yes",Status,"&lt;&gt;Suspend",Status,"&lt;&gt;Assigned",Status,"&lt;&gt;Open",Status,"&lt;&gt;Hold&gt;",ResolvedDate,"&gt;="&amp;$C$1,ResolvedDate,"&lt;="&amp;$F$1)</f>
        <v/>
      </c>
      <c r="F2452" s="137">
        <f>COUNTIFS(Severity,$B2452,SLA_Breach,"Yes",Status,"&lt;&gt;Suspend",Status,"&lt;&gt;Assigned",Status,"&lt;&gt;Open",Status,"&lt;&gt;Hold&gt;",ResolvedDate,"&gt;="&amp;$C$1,ResolvedDate,"&lt;="&amp;$F$1)</f>
        <v/>
      </c>
      <c r="G2452" s="137">
        <f>COUNTIFS(Severity,$B2452,AssignedDate,"&gt;=01/01/2017 12:00:00 AM",AssignedDate,"&lt;="&amp;$F$1)</f>
        <v/>
      </c>
      <c r="H2452" s="177" t="n"/>
      <c r="L2452" s="57" t="n">
        <v>0</v>
      </c>
      <c r="M2452" s="57" t="n"/>
    </row>
    <row r="2453" spans="1:13">
      <c r="A2453" s="137" t="n">
        <v>1</v>
      </c>
      <c r="B2453" s="100" t="s">
        <v>525</v>
      </c>
      <c r="C2453" s="137">
        <f>COUNTIFS(Severity,$B2453,AssignedDate,"&gt;="&amp;$C$1,AssignedDate,"&lt;="&amp;$F$1)</f>
        <v/>
      </c>
      <c r="D2453" s="137">
        <f>COUNTIFS(Severity,$B2453,Status,"&lt;&gt;Suspend",Status,"&lt;&gt;Assigned",Status,"&lt;&gt;Open",Status,"&lt;&gt;Hold",ResolvedDate,"&gt;="&amp;$C$1,ResolvedDate,"&lt;="&amp;$F$1)</f>
        <v/>
      </c>
      <c r="E2453" s="137">
        <f>COUNTIFS(Severity,$B2453,SLA_Breach,"&lt;&gt;Yes",Status,"&lt;&gt;Suspend",Status,"&lt;&gt;Assigned",Status,"&lt;&gt;Open",Status,"&lt;&gt;Hold&gt;",ResolvedDate,"&gt;="&amp;$C$1,ResolvedDate,"&lt;="&amp;$F$1)</f>
        <v/>
      </c>
      <c r="F2453" s="137">
        <f>COUNTIFS(Severity,$B2453,SLA_Breach,"Yes",Status,"&lt;&gt;Suspend",Status,"&lt;&gt;Assigned",Status,"&lt;&gt;Open",Status,"&lt;&gt;Hold&gt;",ResolvedDate,"&gt;="&amp;$C$1,ResolvedDate,"&lt;="&amp;$F$1)</f>
        <v/>
      </c>
      <c r="G2453" s="137">
        <f>COUNTIFS(Severity,$B2453,AssignedDate,"&gt;=01/01/2017 12:00:00 AM",AssignedDate,"&lt;="&amp;$F$1)</f>
        <v/>
      </c>
      <c r="H2453" s="177" t="n"/>
      <c r="L2453" s="57" t="n">
        <v>0</v>
      </c>
      <c r="M2453" s="57" t="n"/>
    </row>
    <row r="2454" spans="1:13">
      <c r="A2454" s="137" t="n">
        <v>1</v>
      </c>
      <c r="B2454" s="100" t="s">
        <v>525</v>
      </c>
      <c r="C2454" s="137">
        <f>COUNTIFS(Severity,$B2454,AssignedDate,"&gt;="&amp;$C$1,AssignedDate,"&lt;="&amp;$F$1)</f>
        <v/>
      </c>
      <c r="D2454" s="137">
        <f>COUNTIFS(Severity,$B2454,Status,"&lt;&gt;Suspend",Status,"&lt;&gt;Assigned",Status,"&lt;&gt;Open",Status,"&lt;&gt;Hold",ResolvedDate,"&gt;="&amp;$C$1,ResolvedDate,"&lt;="&amp;$F$1)</f>
        <v/>
      </c>
      <c r="E2454" s="137">
        <f>COUNTIFS(Severity,$B2454,SLA_Breach,"&lt;&gt;Yes",Status,"&lt;&gt;Suspend",Status,"&lt;&gt;Assigned",Status,"&lt;&gt;Open",Status,"&lt;&gt;Hold&gt;",ResolvedDate,"&gt;="&amp;$C$1,ResolvedDate,"&lt;="&amp;$F$1)</f>
        <v/>
      </c>
      <c r="F2454" s="137">
        <f>COUNTIFS(Severity,$B2454,SLA_Breach,"Yes",Status,"&lt;&gt;Suspend",Status,"&lt;&gt;Assigned",Status,"&lt;&gt;Open",Status,"&lt;&gt;Hold&gt;",ResolvedDate,"&gt;="&amp;$C$1,ResolvedDate,"&lt;="&amp;$F$1)</f>
        <v/>
      </c>
      <c r="G2454" s="137">
        <f>COUNTIFS(Severity,$B2454,AssignedDate,"&gt;=01/01/2017 12:00:00 AM",AssignedDate,"&lt;="&amp;$F$1)</f>
        <v/>
      </c>
      <c r="H2454" s="177" t="n"/>
      <c r="L2454" s="57" t="n">
        <v>0</v>
      </c>
      <c r="M2454" s="57" t="n"/>
    </row>
    <row r="2455" spans="1:13">
      <c r="A2455" s="137" t="n">
        <v>1</v>
      </c>
      <c r="B2455" s="100" t="s">
        <v>525</v>
      </c>
      <c r="C2455" s="137">
        <f>COUNTIFS(Severity,$B2455,AssignedDate,"&gt;="&amp;$C$1,AssignedDate,"&lt;="&amp;$F$1)</f>
        <v/>
      </c>
      <c r="D2455" s="137">
        <f>COUNTIFS(Severity,$B2455,Status,"&lt;&gt;Suspend",Status,"&lt;&gt;Assigned",Status,"&lt;&gt;Open",Status,"&lt;&gt;Hold",ResolvedDate,"&gt;="&amp;$C$1,ResolvedDate,"&lt;="&amp;$F$1)</f>
        <v/>
      </c>
      <c r="E2455" s="137">
        <f>COUNTIFS(Severity,$B2455,SLA_Breach,"&lt;&gt;Yes",Status,"&lt;&gt;Suspend",Status,"&lt;&gt;Assigned",Status,"&lt;&gt;Open",Status,"&lt;&gt;Hold&gt;",ResolvedDate,"&gt;="&amp;$C$1,ResolvedDate,"&lt;="&amp;$F$1)</f>
        <v/>
      </c>
      <c r="F2455" s="137">
        <f>COUNTIFS(Severity,$B2455,SLA_Breach,"Yes",Status,"&lt;&gt;Suspend",Status,"&lt;&gt;Assigned",Status,"&lt;&gt;Open",Status,"&lt;&gt;Hold&gt;",ResolvedDate,"&gt;="&amp;$C$1,ResolvedDate,"&lt;="&amp;$F$1)</f>
        <v/>
      </c>
      <c r="G2455" s="137">
        <f>COUNTIFS(Severity,$B2455,AssignedDate,"&gt;=01/01/2017 12:00:00 AM",AssignedDate,"&lt;="&amp;$F$1)</f>
        <v/>
      </c>
      <c r="H2455" s="177" t="n"/>
      <c r="L2455" s="57" t="n">
        <v>0</v>
      </c>
      <c r="M2455" s="57" t="n"/>
    </row>
    <row r="2456" spans="1:13">
      <c r="A2456" s="137" t="n">
        <v>1</v>
      </c>
      <c r="B2456" s="100" t="s">
        <v>525</v>
      </c>
      <c r="C2456" s="137">
        <f>COUNTIFS(Severity,$B2456,AssignedDate,"&gt;="&amp;$C$1,AssignedDate,"&lt;="&amp;$F$1)</f>
        <v/>
      </c>
      <c r="D2456" s="137">
        <f>COUNTIFS(Severity,$B2456,Status,"&lt;&gt;Suspend",Status,"&lt;&gt;Assigned",Status,"&lt;&gt;Open",Status,"&lt;&gt;Hold",ResolvedDate,"&gt;="&amp;$C$1,ResolvedDate,"&lt;="&amp;$F$1)</f>
        <v/>
      </c>
      <c r="E2456" s="137">
        <f>COUNTIFS(Severity,$B2456,SLA_Breach,"&lt;&gt;Yes",Status,"&lt;&gt;Suspend",Status,"&lt;&gt;Assigned",Status,"&lt;&gt;Open",Status,"&lt;&gt;Hold&gt;",ResolvedDate,"&gt;="&amp;$C$1,ResolvedDate,"&lt;="&amp;$F$1)</f>
        <v/>
      </c>
      <c r="F2456" s="137">
        <f>COUNTIFS(Severity,$B2456,SLA_Breach,"Yes",Status,"&lt;&gt;Suspend",Status,"&lt;&gt;Assigned",Status,"&lt;&gt;Open",Status,"&lt;&gt;Hold&gt;",ResolvedDate,"&gt;="&amp;$C$1,ResolvedDate,"&lt;="&amp;$F$1)</f>
        <v/>
      </c>
      <c r="G2456" s="137">
        <f>COUNTIFS(Severity,$B2456,AssignedDate,"&gt;=01/01/2017 12:00:00 AM",AssignedDate,"&lt;="&amp;$F$1)</f>
        <v/>
      </c>
      <c r="H2456" s="177" t="n"/>
      <c r="L2456" s="57" t="n">
        <v>0</v>
      </c>
      <c r="M2456" s="57" t="n"/>
    </row>
    <row r="2457" spans="1:13">
      <c r="A2457" s="137" t="n">
        <v>1</v>
      </c>
      <c r="B2457" s="100" t="s">
        <v>525</v>
      </c>
      <c r="C2457" s="137">
        <f>COUNTIFS(Severity,$B2457,AssignedDate,"&gt;="&amp;$C$1,AssignedDate,"&lt;="&amp;$F$1)</f>
        <v/>
      </c>
      <c r="D2457" s="137">
        <f>COUNTIFS(Severity,$B2457,Status,"&lt;&gt;Suspend",Status,"&lt;&gt;Assigned",Status,"&lt;&gt;Open",Status,"&lt;&gt;Hold",ResolvedDate,"&gt;="&amp;$C$1,ResolvedDate,"&lt;="&amp;$F$1)</f>
        <v/>
      </c>
      <c r="E2457" s="137">
        <f>COUNTIFS(Severity,$B2457,SLA_Breach,"&lt;&gt;Yes",Status,"&lt;&gt;Suspend",Status,"&lt;&gt;Assigned",Status,"&lt;&gt;Open",Status,"&lt;&gt;Hold&gt;",ResolvedDate,"&gt;="&amp;$C$1,ResolvedDate,"&lt;="&amp;$F$1)</f>
        <v/>
      </c>
      <c r="F2457" s="137">
        <f>COUNTIFS(Severity,$B2457,SLA_Breach,"Yes",Status,"&lt;&gt;Suspend",Status,"&lt;&gt;Assigned",Status,"&lt;&gt;Open",Status,"&lt;&gt;Hold&gt;",ResolvedDate,"&gt;="&amp;$C$1,ResolvedDate,"&lt;="&amp;$F$1)</f>
        <v/>
      </c>
      <c r="G2457" s="137">
        <f>COUNTIFS(Severity,$B2457,AssignedDate,"&gt;=01/01/2017 12:00:00 AM",AssignedDate,"&lt;="&amp;$F$1)</f>
        <v/>
      </c>
      <c r="H2457" s="177" t="n"/>
      <c r="L2457" s="57" t="n">
        <v>0</v>
      </c>
      <c r="M2457" s="57" t="n"/>
    </row>
    <row r="2458" spans="1:13">
      <c r="A2458" s="137" t="n">
        <v>1</v>
      </c>
      <c r="B2458" s="100" t="s">
        <v>525</v>
      </c>
      <c r="C2458" s="137">
        <f>COUNTIFS(Severity,$B2458,AssignedDate,"&gt;="&amp;$C$1,AssignedDate,"&lt;="&amp;$F$1)</f>
        <v/>
      </c>
      <c r="D2458" s="137">
        <f>COUNTIFS(Severity,$B2458,Status,"&lt;&gt;Suspend",Status,"&lt;&gt;Assigned",Status,"&lt;&gt;Open",Status,"&lt;&gt;Hold",ResolvedDate,"&gt;="&amp;$C$1,ResolvedDate,"&lt;="&amp;$F$1)</f>
        <v/>
      </c>
      <c r="E2458" s="137">
        <f>COUNTIFS(Severity,$B2458,SLA_Breach,"&lt;&gt;Yes",Status,"&lt;&gt;Suspend",Status,"&lt;&gt;Assigned",Status,"&lt;&gt;Open",Status,"&lt;&gt;Hold&gt;",ResolvedDate,"&gt;="&amp;$C$1,ResolvedDate,"&lt;="&amp;$F$1)</f>
        <v/>
      </c>
      <c r="F2458" s="137">
        <f>COUNTIFS(Severity,$B2458,SLA_Breach,"Yes",Status,"&lt;&gt;Suspend",Status,"&lt;&gt;Assigned",Status,"&lt;&gt;Open",Status,"&lt;&gt;Hold&gt;",ResolvedDate,"&gt;="&amp;$C$1,ResolvedDate,"&lt;="&amp;$F$1)</f>
        <v/>
      </c>
      <c r="G2458" s="137">
        <f>COUNTIFS(Severity,$B2458,AssignedDate,"&gt;=01/01/2017 12:00:00 AM",AssignedDate,"&lt;="&amp;$F$1)</f>
        <v/>
      </c>
      <c r="H2458" s="177" t="n"/>
      <c r="L2458" s="57" t="n">
        <v>0</v>
      </c>
      <c r="M2458" s="57" t="n"/>
    </row>
    <row r="2459" spans="1:13">
      <c r="A2459" s="137" t="n">
        <v>1</v>
      </c>
      <c r="B2459" s="100" t="s">
        <v>525</v>
      </c>
      <c r="C2459" s="137">
        <f>COUNTIFS(Severity,$B2459,AssignedDate,"&gt;="&amp;$C$1,AssignedDate,"&lt;="&amp;$F$1)</f>
        <v/>
      </c>
      <c r="D2459" s="137">
        <f>COUNTIFS(Severity,$B2459,Status,"&lt;&gt;Suspend",Status,"&lt;&gt;Assigned",Status,"&lt;&gt;Open",Status,"&lt;&gt;Hold",ResolvedDate,"&gt;="&amp;$C$1,ResolvedDate,"&lt;="&amp;$F$1)</f>
        <v/>
      </c>
      <c r="E2459" s="137">
        <f>COUNTIFS(Severity,$B2459,SLA_Breach,"&lt;&gt;Yes",Status,"&lt;&gt;Suspend",Status,"&lt;&gt;Assigned",Status,"&lt;&gt;Open",Status,"&lt;&gt;Hold&gt;",ResolvedDate,"&gt;="&amp;$C$1,ResolvedDate,"&lt;="&amp;$F$1)</f>
        <v/>
      </c>
      <c r="F2459" s="137">
        <f>COUNTIFS(Severity,$B2459,SLA_Breach,"Yes",Status,"&lt;&gt;Suspend",Status,"&lt;&gt;Assigned",Status,"&lt;&gt;Open",Status,"&lt;&gt;Hold&gt;",ResolvedDate,"&gt;="&amp;$C$1,ResolvedDate,"&lt;="&amp;$F$1)</f>
        <v/>
      </c>
      <c r="G2459" s="137">
        <f>COUNTIFS(Severity,$B2459,AssignedDate,"&gt;=01/01/2017 12:00:00 AM",AssignedDate,"&lt;="&amp;$F$1)</f>
        <v/>
      </c>
      <c r="H2459" s="177" t="n"/>
      <c r="L2459" s="57" t="n">
        <v>0</v>
      </c>
      <c r="M2459" s="57" t="n"/>
    </row>
    <row r="2460" spans="1:13">
      <c r="A2460" s="137" t="n">
        <v>1</v>
      </c>
      <c r="B2460" s="100" t="s">
        <v>525</v>
      </c>
      <c r="C2460" s="137">
        <f>COUNTIFS(Severity,$B2460,AssignedDate,"&gt;="&amp;$C$1,AssignedDate,"&lt;="&amp;$F$1)</f>
        <v/>
      </c>
      <c r="D2460" s="137">
        <f>COUNTIFS(Severity,$B2460,Status,"&lt;&gt;Suspend",Status,"&lt;&gt;Assigned",Status,"&lt;&gt;Open",Status,"&lt;&gt;Hold",ResolvedDate,"&gt;="&amp;$C$1,ResolvedDate,"&lt;="&amp;$F$1)</f>
        <v/>
      </c>
      <c r="E2460" s="137">
        <f>COUNTIFS(Severity,$B2460,SLA_Breach,"&lt;&gt;Yes",Status,"&lt;&gt;Suspend",Status,"&lt;&gt;Assigned",Status,"&lt;&gt;Open",Status,"&lt;&gt;Hold&gt;",ResolvedDate,"&gt;="&amp;$C$1,ResolvedDate,"&lt;="&amp;$F$1)</f>
        <v/>
      </c>
      <c r="F2460" s="137">
        <f>COUNTIFS(Severity,$B2460,SLA_Breach,"Yes",Status,"&lt;&gt;Suspend",Status,"&lt;&gt;Assigned",Status,"&lt;&gt;Open",Status,"&lt;&gt;Hold&gt;",ResolvedDate,"&gt;="&amp;$C$1,ResolvedDate,"&lt;="&amp;$F$1)</f>
        <v/>
      </c>
      <c r="G2460" s="137">
        <f>COUNTIFS(Severity,$B2460,AssignedDate,"&gt;=01/01/2017 12:00:00 AM",AssignedDate,"&lt;="&amp;$F$1)</f>
        <v/>
      </c>
      <c r="H2460" s="177" t="n"/>
      <c r="L2460" s="57" t="n">
        <v>0</v>
      </c>
      <c r="M2460" s="57" t="n"/>
    </row>
    <row r="2461" spans="1:13">
      <c r="A2461" s="137" t="n">
        <v>1</v>
      </c>
      <c r="B2461" s="100" t="s">
        <v>525</v>
      </c>
      <c r="C2461" s="137">
        <f>COUNTIFS(Severity,$B2461,AssignedDate,"&gt;="&amp;$C$1,AssignedDate,"&lt;="&amp;$F$1)</f>
        <v/>
      </c>
      <c r="D2461" s="137">
        <f>COUNTIFS(Severity,$B2461,Status,"&lt;&gt;Suspend",Status,"&lt;&gt;Assigned",Status,"&lt;&gt;Open",Status,"&lt;&gt;Hold",ResolvedDate,"&gt;="&amp;$C$1,ResolvedDate,"&lt;="&amp;$F$1)</f>
        <v/>
      </c>
      <c r="E2461" s="137">
        <f>COUNTIFS(Severity,$B2461,SLA_Breach,"&lt;&gt;Yes",Status,"&lt;&gt;Suspend",Status,"&lt;&gt;Assigned",Status,"&lt;&gt;Open",Status,"&lt;&gt;Hold&gt;",ResolvedDate,"&gt;="&amp;$C$1,ResolvedDate,"&lt;="&amp;$F$1)</f>
        <v/>
      </c>
      <c r="F2461" s="137">
        <f>COUNTIFS(Severity,$B2461,SLA_Breach,"Yes",Status,"&lt;&gt;Suspend",Status,"&lt;&gt;Assigned",Status,"&lt;&gt;Open",Status,"&lt;&gt;Hold&gt;",ResolvedDate,"&gt;="&amp;$C$1,ResolvedDate,"&lt;="&amp;$F$1)</f>
        <v/>
      </c>
      <c r="G2461" s="137">
        <f>COUNTIFS(Severity,$B2461,AssignedDate,"&gt;=01/01/2017 12:00:00 AM",AssignedDate,"&lt;="&amp;$F$1)</f>
        <v/>
      </c>
      <c r="H2461" s="177" t="n"/>
      <c r="L2461" s="57" t="n">
        <v>0</v>
      </c>
      <c r="M2461" s="57" t="n"/>
    </row>
    <row r="2462" spans="1:13">
      <c r="A2462" s="137" t="n">
        <v>1</v>
      </c>
      <c r="B2462" s="100" t="s">
        <v>525</v>
      </c>
      <c r="C2462" s="137">
        <f>COUNTIFS(Severity,$B2462,AssignedDate,"&gt;="&amp;$C$1,AssignedDate,"&lt;="&amp;$F$1)</f>
        <v/>
      </c>
      <c r="D2462" s="137">
        <f>COUNTIFS(Severity,$B2462,Status,"&lt;&gt;Suspend",Status,"&lt;&gt;Assigned",Status,"&lt;&gt;Open",Status,"&lt;&gt;Hold",ResolvedDate,"&gt;="&amp;$C$1,ResolvedDate,"&lt;="&amp;$F$1)</f>
        <v/>
      </c>
      <c r="E2462" s="137">
        <f>COUNTIFS(Severity,$B2462,SLA_Breach,"&lt;&gt;Yes",Status,"&lt;&gt;Suspend",Status,"&lt;&gt;Assigned",Status,"&lt;&gt;Open",Status,"&lt;&gt;Hold&gt;",ResolvedDate,"&gt;="&amp;$C$1,ResolvedDate,"&lt;="&amp;$F$1)</f>
        <v/>
      </c>
      <c r="F2462" s="137">
        <f>COUNTIFS(Severity,$B2462,SLA_Breach,"Yes",Status,"&lt;&gt;Suspend",Status,"&lt;&gt;Assigned",Status,"&lt;&gt;Open",Status,"&lt;&gt;Hold&gt;",ResolvedDate,"&gt;="&amp;$C$1,ResolvedDate,"&lt;="&amp;$F$1)</f>
        <v/>
      </c>
      <c r="G2462" s="137">
        <f>COUNTIFS(Severity,$B2462,AssignedDate,"&gt;=01/01/2017 12:00:00 AM",AssignedDate,"&lt;="&amp;$F$1)</f>
        <v/>
      </c>
      <c r="H2462" s="177" t="n"/>
      <c r="L2462" s="57" t="n">
        <v>0</v>
      </c>
      <c r="M2462" s="57" t="n"/>
    </row>
    <row r="2463" spans="1:13">
      <c r="A2463" s="137" t="n">
        <v>1</v>
      </c>
      <c r="B2463" s="100" t="s">
        <v>525</v>
      </c>
      <c r="C2463" s="137">
        <f>COUNTIFS(Severity,$B2463,AssignedDate,"&gt;="&amp;$C$1,AssignedDate,"&lt;="&amp;$F$1)</f>
        <v/>
      </c>
      <c r="D2463" s="137">
        <f>COUNTIFS(Severity,$B2463,Status,"&lt;&gt;Suspend",Status,"&lt;&gt;Assigned",Status,"&lt;&gt;Open",Status,"&lt;&gt;Hold",ResolvedDate,"&gt;="&amp;$C$1,ResolvedDate,"&lt;="&amp;$F$1)</f>
        <v/>
      </c>
      <c r="E2463" s="137">
        <f>COUNTIFS(Severity,$B2463,SLA_Breach,"&lt;&gt;Yes",Status,"&lt;&gt;Suspend",Status,"&lt;&gt;Assigned",Status,"&lt;&gt;Open",Status,"&lt;&gt;Hold&gt;",ResolvedDate,"&gt;="&amp;$C$1,ResolvedDate,"&lt;="&amp;$F$1)</f>
        <v/>
      </c>
      <c r="F2463" s="137">
        <f>COUNTIFS(Severity,$B2463,SLA_Breach,"Yes",Status,"&lt;&gt;Suspend",Status,"&lt;&gt;Assigned",Status,"&lt;&gt;Open",Status,"&lt;&gt;Hold&gt;",ResolvedDate,"&gt;="&amp;$C$1,ResolvedDate,"&lt;="&amp;$F$1)</f>
        <v/>
      </c>
      <c r="G2463" s="137">
        <f>COUNTIFS(Severity,$B2463,AssignedDate,"&gt;=01/01/2017 12:00:00 AM",AssignedDate,"&lt;="&amp;$F$1)</f>
        <v/>
      </c>
      <c r="H2463" s="177" t="n"/>
      <c r="L2463" s="57" t="n">
        <v>0</v>
      </c>
      <c r="M2463" s="57" t="n"/>
    </row>
    <row r="2464" spans="1:13">
      <c r="A2464" s="137" t="n">
        <v>1</v>
      </c>
      <c r="B2464" s="100" t="s">
        <v>525</v>
      </c>
      <c r="C2464" s="137">
        <f>COUNTIFS(Severity,$B2464,AssignedDate,"&gt;="&amp;$C$1,AssignedDate,"&lt;="&amp;$F$1)</f>
        <v/>
      </c>
      <c r="D2464" s="137">
        <f>COUNTIFS(Severity,$B2464,Status,"&lt;&gt;Suspend",Status,"&lt;&gt;Assigned",Status,"&lt;&gt;Open",Status,"&lt;&gt;Hold",ResolvedDate,"&gt;="&amp;$C$1,ResolvedDate,"&lt;="&amp;$F$1)</f>
        <v/>
      </c>
      <c r="E2464" s="137">
        <f>COUNTIFS(Severity,$B2464,SLA_Breach,"&lt;&gt;Yes",Status,"&lt;&gt;Suspend",Status,"&lt;&gt;Assigned",Status,"&lt;&gt;Open",Status,"&lt;&gt;Hold&gt;",ResolvedDate,"&gt;="&amp;$C$1,ResolvedDate,"&lt;="&amp;$F$1)</f>
        <v/>
      </c>
      <c r="F2464" s="137">
        <f>COUNTIFS(Severity,$B2464,SLA_Breach,"Yes",Status,"&lt;&gt;Suspend",Status,"&lt;&gt;Assigned",Status,"&lt;&gt;Open",Status,"&lt;&gt;Hold&gt;",ResolvedDate,"&gt;="&amp;$C$1,ResolvedDate,"&lt;="&amp;$F$1)</f>
        <v/>
      </c>
      <c r="G2464" s="137">
        <f>COUNTIFS(Severity,$B2464,AssignedDate,"&gt;=01/01/2017 12:00:00 AM",AssignedDate,"&lt;="&amp;$F$1)</f>
        <v/>
      </c>
      <c r="H2464" s="177" t="n"/>
      <c r="L2464" s="57" t="n">
        <v>0</v>
      </c>
      <c r="M2464" s="57" t="n"/>
    </row>
    <row r="2465" spans="1:13">
      <c r="A2465" s="137" t="n">
        <v>1</v>
      </c>
      <c r="B2465" s="100" t="s">
        <v>525</v>
      </c>
      <c r="C2465" s="137">
        <f>COUNTIFS(Severity,$B2465,AssignedDate,"&gt;="&amp;$C$1,AssignedDate,"&lt;="&amp;$F$1)</f>
        <v/>
      </c>
      <c r="D2465" s="137">
        <f>COUNTIFS(Severity,$B2465,Status,"&lt;&gt;Suspend",Status,"&lt;&gt;Assigned",Status,"&lt;&gt;Open",Status,"&lt;&gt;Hold",ResolvedDate,"&gt;="&amp;$C$1,ResolvedDate,"&lt;="&amp;$F$1)</f>
        <v/>
      </c>
      <c r="E2465" s="137">
        <f>COUNTIFS(Severity,$B2465,SLA_Breach,"&lt;&gt;Yes",Status,"&lt;&gt;Suspend",Status,"&lt;&gt;Assigned",Status,"&lt;&gt;Open",Status,"&lt;&gt;Hold&gt;",ResolvedDate,"&gt;="&amp;$C$1,ResolvedDate,"&lt;="&amp;$F$1)</f>
        <v/>
      </c>
      <c r="F2465" s="137">
        <f>COUNTIFS(Severity,$B2465,SLA_Breach,"Yes",Status,"&lt;&gt;Suspend",Status,"&lt;&gt;Assigned",Status,"&lt;&gt;Open",Status,"&lt;&gt;Hold&gt;",ResolvedDate,"&gt;="&amp;$C$1,ResolvedDate,"&lt;="&amp;$F$1)</f>
        <v/>
      </c>
      <c r="G2465" s="137">
        <f>COUNTIFS(Severity,$B2465,AssignedDate,"&gt;=01/01/2017 12:00:00 AM",AssignedDate,"&lt;="&amp;$F$1)</f>
        <v/>
      </c>
      <c r="H2465" s="177" t="n"/>
      <c r="L2465" s="57" t="n">
        <v>0</v>
      </c>
      <c r="M2465" s="57" t="n"/>
    </row>
    <row r="2466" spans="1:13">
      <c r="A2466" s="137" t="n">
        <v>1</v>
      </c>
      <c r="B2466" s="100" t="s">
        <v>525</v>
      </c>
      <c r="C2466" s="137">
        <f>COUNTIFS(Severity,$B2466,AssignedDate,"&gt;="&amp;$C$1,AssignedDate,"&lt;="&amp;$F$1)</f>
        <v/>
      </c>
      <c r="D2466" s="137">
        <f>COUNTIFS(Severity,$B2466,Status,"&lt;&gt;Suspend",Status,"&lt;&gt;Assigned",Status,"&lt;&gt;Open",Status,"&lt;&gt;Hold",ResolvedDate,"&gt;="&amp;$C$1,ResolvedDate,"&lt;="&amp;$F$1)</f>
        <v/>
      </c>
      <c r="E2466" s="137">
        <f>COUNTIFS(Severity,$B2466,SLA_Breach,"&lt;&gt;Yes",Status,"&lt;&gt;Suspend",Status,"&lt;&gt;Assigned",Status,"&lt;&gt;Open",Status,"&lt;&gt;Hold&gt;",ResolvedDate,"&gt;="&amp;$C$1,ResolvedDate,"&lt;="&amp;$F$1)</f>
        <v/>
      </c>
      <c r="F2466" s="137">
        <f>COUNTIFS(Severity,$B2466,SLA_Breach,"Yes",Status,"&lt;&gt;Suspend",Status,"&lt;&gt;Assigned",Status,"&lt;&gt;Open",Status,"&lt;&gt;Hold&gt;",ResolvedDate,"&gt;="&amp;$C$1,ResolvedDate,"&lt;="&amp;$F$1)</f>
        <v/>
      </c>
      <c r="G2466" s="137">
        <f>COUNTIFS(Severity,$B2466,AssignedDate,"&gt;=01/01/2017 12:00:00 AM",AssignedDate,"&lt;="&amp;$F$1)</f>
        <v/>
      </c>
      <c r="H2466" s="177" t="n"/>
      <c r="L2466" s="57" t="n">
        <v>0</v>
      </c>
      <c r="M2466" s="57" t="n"/>
    </row>
    <row r="2467" spans="1:13">
      <c r="A2467" s="137" t="n">
        <v>1</v>
      </c>
      <c r="B2467" s="100" t="s">
        <v>525</v>
      </c>
      <c r="C2467" s="137">
        <f>COUNTIFS(Severity,$B2467,AssignedDate,"&gt;="&amp;$C$1,AssignedDate,"&lt;="&amp;$F$1)</f>
        <v/>
      </c>
      <c r="D2467" s="137">
        <f>COUNTIFS(Severity,$B2467,Status,"&lt;&gt;Suspend",Status,"&lt;&gt;Assigned",Status,"&lt;&gt;Open",Status,"&lt;&gt;Hold",ResolvedDate,"&gt;="&amp;$C$1,ResolvedDate,"&lt;="&amp;$F$1)</f>
        <v/>
      </c>
      <c r="E2467" s="137">
        <f>COUNTIFS(Severity,$B2467,SLA_Breach,"&lt;&gt;Yes",Status,"&lt;&gt;Suspend",Status,"&lt;&gt;Assigned",Status,"&lt;&gt;Open",Status,"&lt;&gt;Hold&gt;",ResolvedDate,"&gt;="&amp;$C$1,ResolvedDate,"&lt;="&amp;$F$1)</f>
        <v/>
      </c>
      <c r="F2467" s="137">
        <f>COUNTIFS(Severity,$B2467,SLA_Breach,"Yes",Status,"&lt;&gt;Suspend",Status,"&lt;&gt;Assigned",Status,"&lt;&gt;Open",Status,"&lt;&gt;Hold&gt;",ResolvedDate,"&gt;="&amp;$C$1,ResolvedDate,"&lt;="&amp;$F$1)</f>
        <v/>
      </c>
      <c r="G2467" s="137">
        <f>COUNTIFS(Severity,$B2467,AssignedDate,"&gt;=01/01/2017 12:00:00 AM",AssignedDate,"&lt;="&amp;$F$1)</f>
        <v/>
      </c>
      <c r="H2467" s="177" t="n"/>
      <c r="L2467" s="57" t="n">
        <v>0</v>
      </c>
      <c r="M2467" s="57" t="n"/>
    </row>
    <row r="2468" spans="1:13">
      <c r="A2468" s="137" t="n">
        <v>1</v>
      </c>
      <c r="B2468" s="100" t="s">
        <v>525</v>
      </c>
      <c r="C2468" s="137">
        <f>COUNTIFS(Severity,$B2468,AssignedDate,"&gt;="&amp;$C$1,AssignedDate,"&lt;="&amp;$F$1)</f>
        <v/>
      </c>
      <c r="D2468" s="137">
        <f>COUNTIFS(Severity,$B2468,Status,"&lt;&gt;Suspend",Status,"&lt;&gt;Assigned",Status,"&lt;&gt;Open",Status,"&lt;&gt;Hold",ResolvedDate,"&gt;="&amp;$C$1,ResolvedDate,"&lt;="&amp;$F$1)</f>
        <v/>
      </c>
      <c r="E2468" s="137">
        <f>COUNTIFS(Severity,$B2468,SLA_Breach,"&lt;&gt;Yes",Status,"&lt;&gt;Suspend",Status,"&lt;&gt;Assigned",Status,"&lt;&gt;Open",Status,"&lt;&gt;Hold&gt;",ResolvedDate,"&gt;="&amp;$C$1,ResolvedDate,"&lt;="&amp;$F$1)</f>
        <v/>
      </c>
      <c r="F2468" s="137">
        <f>COUNTIFS(Severity,$B2468,SLA_Breach,"Yes",Status,"&lt;&gt;Suspend",Status,"&lt;&gt;Assigned",Status,"&lt;&gt;Open",Status,"&lt;&gt;Hold&gt;",ResolvedDate,"&gt;="&amp;$C$1,ResolvedDate,"&lt;="&amp;$F$1)</f>
        <v/>
      </c>
      <c r="G2468" s="137">
        <f>COUNTIFS(Severity,$B2468,AssignedDate,"&gt;=01/01/2017 12:00:00 AM",AssignedDate,"&lt;="&amp;$F$1)</f>
        <v/>
      </c>
      <c r="H2468" s="177" t="n"/>
      <c r="L2468" s="57" t="n">
        <v>0</v>
      </c>
      <c r="M2468" s="57" t="n"/>
    </row>
    <row r="2469" spans="1:13">
      <c r="A2469" s="137" t="n">
        <v>1</v>
      </c>
      <c r="B2469" s="100" t="s">
        <v>525</v>
      </c>
      <c r="C2469" s="137">
        <f>COUNTIFS(Severity,$B2469,AssignedDate,"&gt;="&amp;$C$1,AssignedDate,"&lt;="&amp;$F$1)</f>
        <v/>
      </c>
      <c r="D2469" s="137">
        <f>COUNTIFS(Severity,$B2469,Status,"&lt;&gt;Suspend",Status,"&lt;&gt;Assigned",Status,"&lt;&gt;Open",Status,"&lt;&gt;Hold",ResolvedDate,"&gt;="&amp;$C$1,ResolvedDate,"&lt;="&amp;$F$1)</f>
        <v/>
      </c>
      <c r="E2469" s="137">
        <f>COUNTIFS(Severity,$B2469,SLA_Breach,"&lt;&gt;Yes",Status,"&lt;&gt;Suspend",Status,"&lt;&gt;Assigned",Status,"&lt;&gt;Open",Status,"&lt;&gt;Hold&gt;",ResolvedDate,"&gt;="&amp;$C$1,ResolvedDate,"&lt;="&amp;$F$1)</f>
        <v/>
      </c>
      <c r="F2469" s="137">
        <f>COUNTIFS(Severity,$B2469,SLA_Breach,"Yes",Status,"&lt;&gt;Suspend",Status,"&lt;&gt;Assigned",Status,"&lt;&gt;Open",Status,"&lt;&gt;Hold&gt;",ResolvedDate,"&gt;="&amp;$C$1,ResolvedDate,"&lt;="&amp;$F$1)</f>
        <v/>
      </c>
      <c r="G2469" s="137">
        <f>COUNTIFS(Severity,$B2469,AssignedDate,"&gt;=01/01/2017 12:00:00 AM",AssignedDate,"&lt;="&amp;$F$1)</f>
        <v/>
      </c>
      <c r="H2469" s="177" t="n"/>
      <c r="L2469" s="57" t="n">
        <v>0</v>
      </c>
      <c r="M2469" s="57" t="n"/>
    </row>
    <row r="2470" spans="1:13">
      <c r="A2470" s="137" t="n">
        <v>1</v>
      </c>
      <c r="B2470" s="100" t="s">
        <v>525</v>
      </c>
      <c r="C2470" s="137">
        <f>COUNTIFS(Severity,$B2470,AssignedDate,"&gt;="&amp;$C$1,AssignedDate,"&lt;="&amp;$F$1)</f>
        <v/>
      </c>
      <c r="D2470" s="137">
        <f>COUNTIFS(Severity,$B2470,Status,"&lt;&gt;Suspend",Status,"&lt;&gt;Assigned",Status,"&lt;&gt;Open",Status,"&lt;&gt;Hold",ResolvedDate,"&gt;="&amp;$C$1,ResolvedDate,"&lt;="&amp;$F$1)</f>
        <v/>
      </c>
      <c r="E2470" s="137">
        <f>COUNTIFS(Severity,$B2470,SLA_Breach,"&lt;&gt;Yes",Status,"&lt;&gt;Suspend",Status,"&lt;&gt;Assigned",Status,"&lt;&gt;Open",Status,"&lt;&gt;Hold&gt;",ResolvedDate,"&gt;="&amp;$C$1,ResolvedDate,"&lt;="&amp;$F$1)</f>
        <v/>
      </c>
      <c r="F2470" s="137">
        <f>COUNTIFS(Severity,$B2470,SLA_Breach,"Yes",Status,"&lt;&gt;Suspend",Status,"&lt;&gt;Assigned",Status,"&lt;&gt;Open",Status,"&lt;&gt;Hold&gt;",ResolvedDate,"&gt;="&amp;$C$1,ResolvedDate,"&lt;="&amp;$F$1)</f>
        <v/>
      </c>
      <c r="G2470" s="137">
        <f>COUNTIFS(Severity,$B2470,AssignedDate,"&gt;=01/01/2017 12:00:00 AM",AssignedDate,"&lt;="&amp;$F$1)</f>
        <v/>
      </c>
      <c r="H2470" s="177" t="n"/>
      <c r="L2470" s="57" t="n">
        <v>0</v>
      </c>
      <c r="M2470" s="57" t="n"/>
    </row>
    <row r="2471" spans="1:13">
      <c r="A2471" s="137" t="n">
        <v>1</v>
      </c>
      <c r="B2471" s="100" t="s">
        <v>525</v>
      </c>
      <c r="C2471" s="137">
        <f>COUNTIFS(Severity,$B2471,AssignedDate,"&gt;="&amp;$C$1,AssignedDate,"&lt;="&amp;$F$1)</f>
        <v/>
      </c>
      <c r="D2471" s="137">
        <f>COUNTIFS(Severity,$B2471,Status,"&lt;&gt;Suspend",Status,"&lt;&gt;Assigned",Status,"&lt;&gt;Open",Status,"&lt;&gt;Hold",ResolvedDate,"&gt;="&amp;$C$1,ResolvedDate,"&lt;="&amp;$F$1)</f>
        <v/>
      </c>
      <c r="E2471" s="137">
        <f>COUNTIFS(Severity,$B2471,SLA_Breach,"&lt;&gt;Yes",Status,"&lt;&gt;Suspend",Status,"&lt;&gt;Assigned",Status,"&lt;&gt;Open",Status,"&lt;&gt;Hold&gt;",ResolvedDate,"&gt;="&amp;$C$1,ResolvedDate,"&lt;="&amp;$F$1)</f>
        <v/>
      </c>
      <c r="F2471" s="137">
        <f>COUNTIFS(Severity,$B2471,SLA_Breach,"Yes",Status,"&lt;&gt;Suspend",Status,"&lt;&gt;Assigned",Status,"&lt;&gt;Open",Status,"&lt;&gt;Hold&gt;",ResolvedDate,"&gt;="&amp;$C$1,ResolvedDate,"&lt;="&amp;$F$1)</f>
        <v/>
      </c>
      <c r="G2471" s="137">
        <f>COUNTIFS(Severity,$B2471,AssignedDate,"&gt;=01/01/2017 12:00:00 AM",AssignedDate,"&lt;="&amp;$F$1)</f>
        <v/>
      </c>
      <c r="H2471" s="177" t="n"/>
      <c r="L2471" s="57" t="n">
        <v>0</v>
      </c>
      <c r="M2471" s="57" t="n"/>
    </row>
    <row r="2472" spans="1:13">
      <c r="A2472" s="137" t="n">
        <v>1</v>
      </c>
      <c r="B2472" s="100" t="s">
        <v>525</v>
      </c>
      <c r="C2472" s="137">
        <f>COUNTIFS(Severity,$B2472,AssignedDate,"&gt;="&amp;$C$1,AssignedDate,"&lt;="&amp;$F$1)</f>
        <v/>
      </c>
      <c r="D2472" s="137">
        <f>COUNTIFS(Severity,$B2472,Status,"&lt;&gt;Suspend",Status,"&lt;&gt;Assigned",Status,"&lt;&gt;Open",Status,"&lt;&gt;Hold",ResolvedDate,"&gt;="&amp;$C$1,ResolvedDate,"&lt;="&amp;$F$1)</f>
        <v/>
      </c>
      <c r="E2472" s="137">
        <f>COUNTIFS(Severity,$B2472,SLA_Breach,"&lt;&gt;Yes",Status,"&lt;&gt;Suspend",Status,"&lt;&gt;Assigned",Status,"&lt;&gt;Open",Status,"&lt;&gt;Hold&gt;",ResolvedDate,"&gt;="&amp;$C$1,ResolvedDate,"&lt;="&amp;$F$1)</f>
        <v/>
      </c>
      <c r="F2472" s="137">
        <f>COUNTIFS(Severity,$B2472,SLA_Breach,"Yes",Status,"&lt;&gt;Suspend",Status,"&lt;&gt;Assigned",Status,"&lt;&gt;Open",Status,"&lt;&gt;Hold&gt;",ResolvedDate,"&gt;="&amp;$C$1,ResolvedDate,"&lt;="&amp;$F$1)</f>
        <v/>
      </c>
      <c r="G2472" s="137">
        <f>COUNTIFS(Severity,$B2472,AssignedDate,"&gt;=01/01/2017 12:00:00 AM",AssignedDate,"&lt;="&amp;$F$1)</f>
        <v/>
      </c>
      <c r="H2472" s="177" t="n"/>
      <c r="L2472" s="57" t="n">
        <v>0</v>
      </c>
      <c r="M2472" s="57" t="n"/>
    </row>
    <row r="2473" spans="1:13">
      <c r="A2473" s="137" t="n">
        <v>1</v>
      </c>
      <c r="B2473" s="100" t="s">
        <v>525</v>
      </c>
      <c r="C2473" s="137">
        <f>COUNTIFS(Severity,$B2473,AssignedDate,"&gt;="&amp;$C$1,AssignedDate,"&lt;="&amp;$F$1)</f>
        <v/>
      </c>
      <c r="D2473" s="137">
        <f>COUNTIFS(Severity,$B2473,Status,"&lt;&gt;Suspend",Status,"&lt;&gt;Assigned",Status,"&lt;&gt;Open",Status,"&lt;&gt;Hold",ResolvedDate,"&gt;="&amp;$C$1,ResolvedDate,"&lt;="&amp;$F$1)</f>
        <v/>
      </c>
      <c r="E2473" s="137">
        <f>COUNTIFS(Severity,$B2473,SLA_Breach,"&lt;&gt;Yes",Status,"&lt;&gt;Suspend",Status,"&lt;&gt;Assigned",Status,"&lt;&gt;Open",Status,"&lt;&gt;Hold&gt;",ResolvedDate,"&gt;="&amp;$C$1,ResolvedDate,"&lt;="&amp;$F$1)</f>
        <v/>
      </c>
      <c r="F2473" s="137">
        <f>COUNTIFS(Severity,$B2473,SLA_Breach,"Yes",Status,"&lt;&gt;Suspend",Status,"&lt;&gt;Assigned",Status,"&lt;&gt;Open",Status,"&lt;&gt;Hold&gt;",ResolvedDate,"&gt;="&amp;$C$1,ResolvedDate,"&lt;="&amp;$F$1)</f>
        <v/>
      </c>
      <c r="G2473" s="137">
        <f>COUNTIFS(Severity,$B2473,AssignedDate,"&gt;=01/01/2017 12:00:00 AM",AssignedDate,"&lt;="&amp;$F$1)</f>
        <v/>
      </c>
      <c r="H2473" s="177" t="n"/>
      <c r="L2473" s="57" t="n">
        <v>0</v>
      </c>
      <c r="M2473" s="57" t="n"/>
    </row>
    <row r="2474" spans="1:13">
      <c r="A2474" s="137" t="n">
        <v>1</v>
      </c>
      <c r="B2474" s="100" t="s">
        <v>525</v>
      </c>
      <c r="C2474" s="137">
        <f>COUNTIFS(Severity,$B2474,AssignedDate,"&gt;="&amp;$C$1,AssignedDate,"&lt;="&amp;$F$1)</f>
        <v/>
      </c>
      <c r="D2474" s="137">
        <f>COUNTIFS(Severity,$B2474,Status,"&lt;&gt;Suspend",Status,"&lt;&gt;Assigned",Status,"&lt;&gt;Open",Status,"&lt;&gt;Hold",ResolvedDate,"&gt;="&amp;$C$1,ResolvedDate,"&lt;="&amp;$F$1)</f>
        <v/>
      </c>
      <c r="E2474" s="137">
        <f>COUNTIFS(Severity,$B2474,SLA_Breach,"&lt;&gt;Yes",Status,"&lt;&gt;Suspend",Status,"&lt;&gt;Assigned",Status,"&lt;&gt;Open",Status,"&lt;&gt;Hold&gt;",ResolvedDate,"&gt;="&amp;$C$1,ResolvedDate,"&lt;="&amp;$F$1)</f>
        <v/>
      </c>
      <c r="F2474" s="137">
        <f>COUNTIFS(Severity,$B2474,SLA_Breach,"Yes",Status,"&lt;&gt;Suspend",Status,"&lt;&gt;Assigned",Status,"&lt;&gt;Open",Status,"&lt;&gt;Hold&gt;",ResolvedDate,"&gt;="&amp;$C$1,ResolvedDate,"&lt;="&amp;$F$1)</f>
        <v/>
      </c>
      <c r="G2474" s="137">
        <f>COUNTIFS(Severity,$B2474,AssignedDate,"&gt;=01/01/2017 12:00:00 AM",AssignedDate,"&lt;="&amp;$F$1)</f>
        <v/>
      </c>
      <c r="H2474" s="177" t="n"/>
      <c r="L2474" s="57" t="n">
        <v>0</v>
      </c>
      <c r="M2474" s="57" t="n"/>
    </row>
    <row r="2475" spans="1:13">
      <c r="A2475" s="137" t="n">
        <v>1</v>
      </c>
      <c r="B2475" s="100" t="s">
        <v>525</v>
      </c>
      <c r="C2475" s="137">
        <f>COUNTIFS(Severity,$B2475,AssignedDate,"&gt;="&amp;$C$1,AssignedDate,"&lt;="&amp;$F$1)</f>
        <v/>
      </c>
      <c r="D2475" s="137">
        <f>COUNTIFS(Severity,$B2475,Status,"&lt;&gt;Suspend",Status,"&lt;&gt;Assigned",Status,"&lt;&gt;Open",Status,"&lt;&gt;Hold",ResolvedDate,"&gt;="&amp;$C$1,ResolvedDate,"&lt;="&amp;$F$1)</f>
        <v/>
      </c>
      <c r="E2475" s="137">
        <f>COUNTIFS(Severity,$B2475,SLA_Breach,"&lt;&gt;Yes",Status,"&lt;&gt;Suspend",Status,"&lt;&gt;Assigned",Status,"&lt;&gt;Open",Status,"&lt;&gt;Hold&gt;",ResolvedDate,"&gt;="&amp;$C$1,ResolvedDate,"&lt;="&amp;$F$1)</f>
        <v/>
      </c>
      <c r="F2475" s="137">
        <f>COUNTIFS(Severity,$B2475,SLA_Breach,"Yes",Status,"&lt;&gt;Suspend",Status,"&lt;&gt;Assigned",Status,"&lt;&gt;Open",Status,"&lt;&gt;Hold&gt;",ResolvedDate,"&gt;="&amp;$C$1,ResolvedDate,"&lt;="&amp;$F$1)</f>
        <v/>
      </c>
      <c r="G2475" s="137">
        <f>COUNTIFS(Severity,$B2475,AssignedDate,"&gt;=01/01/2017 12:00:00 AM",AssignedDate,"&lt;="&amp;$F$1)</f>
        <v/>
      </c>
      <c r="H2475" s="177" t="n"/>
      <c r="L2475" s="57" t="n">
        <v>0</v>
      </c>
      <c r="M2475" s="57" t="n"/>
    </row>
    <row r="2476" spans="1:13">
      <c r="A2476" s="137" t="n">
        <v>1</v>
      </c>
      <c r="B2476" s="100" t="s">
        <v>525</v>
      </c>
      <c r="C2476" s="137">
        <f>COUNTIFS(Severity,$B2476,AssignedDate,"&gt;="&amp;$C$1,AssignedDate,"&lt;="&amp;$F$1)</f>
        <v/>
      </c>
      <c r="D2476" s="137">
        <f>COUNTIFS(Severity,$B2476,Status,"&lt;&gt;Suspend",Status,"&lt;&gt;Assigned",Status,"&lt;&gt;Open",Status,"&lt;&gt;Hold",ResolvedDate,"&gt;="&amp;$C$1,ResolvedDate,"&lt;="&amp;$F$1)</f>
        <v/>
      </c>
      <c r="E2476" s="137">
        <f>COUNTIFS(Severity,$B2476,SLA_Breach,"&lt;&gt;Yes",Status,"&lt;&gt;Suspend",Status,"&lt;&gt;Assigned",Status,"&lt;&gt;Open",Status,"&lt;&gt;Hold&gt;",ResolvedDate,"&gt;="&amp;$C$1,ResolvedDate,"&lt;="&amp;$F$1)</f>
        <v/>
      </c>
      <c r="F2476" s="137">
        <f>COUNTIFS(Severity,$B2476,SLA_Breach,"Yes",Status,"&lt;&gt;Suspend",Status,"&lt;&gt;Assigned",Status,"&lt;&gt;Open",Status,"&lt;&gt;Hold&gt;",ResolvedDate,"&gt;="&amp;$C$1,ResolvedDate,"&lt;="&amp;$F$1)</f>
        <v/>
      </c>
      <c r="G2476" s="137">
        <f>COUNTIFS(Severity,$B2476,AssignedDate,"&gt;=01/01/2017 12:00:00 AM",AssignedDate,"&lt;="&amp;$F$1)</f>
        <v/>
      </c>
      <c r="H2476" s="177" t="n"/>
      <c r="L2476" s="57" t="n">
        <v>0</v>
      </c>
      <c r="M2476" s="57" t="n"/>
    </row>
    <row r="2477" spans="1:13">
      <c r="A2477" s="137" t="n">
        <v>1</v>
      </c>
      <c r="B2477" s="100" t="s">
        <v>525</v>
      </c>
      <c r="C2477" s="137">
        <f>COUNTIFS(Severity,$B2477,AssignedDate,"&gt;="&amp;$C$1,AssignedDate,"&lt;="&amp;$F$1)</f>
        <v/>
      </c>
      <c r="D2477" s="137">
        <f>COUNTIFS(Severity,$B2477,Status,"&lt;&gt;Suspend",Status,"&lt;&gt;Assigned",Status,"&lt;&gt;Open",Status,"&lt;&gt;Hold",ResolvedDate,"&gt;="&amp;$C$1,ResolvedDate,"&lt;="&amp;$F$1)</f>
        <v/>
      </c>
      <c r="E2477" s="137">
        <f>COUNTIFS(Severity,$B2477,SLA_Breach,"&lt;&gt;Yes",Status,"&lt;&gt;Suspend",Status,"&lt;&gt;Assigned",Status,"&lt;&gt;Open",Status,"&lt;&gt;Hold&gt;",ResolvedDate,"&gt;="&amp;$C$1,ResolvedDate,"&lt;="&amp;$F$1)</f>
        <v/>
      </c>
      <c r="F2477" s="137">
        <f>COUNTIFS(Severity,$B2477,SLA_Breach,"Yes",Status,"&lt;&gt;Suspend",Status,"&lt;&gt;Assigned",Status,"&lt;&gt;Open",Status,"&lt;&gt;Hold&gt;",ResolvedDate,"&gt;="&amp;$C$1,ResolvedDate,"&lt;="&amp;$F$1)</f>
        <v/>
      </c>
      <c r="G2477" s="137">
        <f>COUNTIFS(Severity,$B2477,AssignedDate,"&gt;=01/01/2017 12:00:00 AM",AssignedDate,"&lt;="&amp;$F$1)</f>
        <v/>
      </c>
      <c r="H2477" s="177" t="n"/>
      <c r="L2477" s="57" t="n">
        <v>0</v>
      </c>
      <c r="M2477" s="57" t="n"/>
    </row>
    <row r="2478" spans="1:13">
      <c r="A2478" s="137" t="n">
        <v>1</v>
      </c>
      <c r="B2478" s="100" t="s">
        <v>525</v>
      </c>
      <c r="C2478" s="137">
        <f>COUNTIFS(Severity,$B2478,AssignedDate,"&gt;="&amp;$C$1,AssignedDate,"&lt;="&amp;$F$1)</f>
        <v/>
      </c>
      <c r="D2478" s="137">
        <f>COUNTIFS(Severity,$B2478,Status,"&lt;&gt;Suspend",Status,"&lt;&gt;Assigned",Status,"&lt;&gt;Open",Status,"&lt;&gt;Hold",ResolvedDate,"&gt;="&amp;$C$1,ResolvedDate,"&lt;="&amp;$F$1)</f>
        <v/>
      </c>
      <c r="E2478" s="137">
        <f>COUNTIFS(Severity,$B2478,SLA_Breach,"&lt;&gt;Yes",Status,"&lt;&gt;Suspend",Status,"&lt;&gt;Assigned",Status,"&lt;&gt;Open",Status,"&lt;&gt;Hold&gt;",ResolvedDate,"&gt;="&amp;$C$1,ResolvedDate,"&lt;="&amp;$F$1)</f>
        <v/>
      </c>
      <c r="F2478" s="137">
        <f>COUNTIFS(Severity,$B2478,SLA_Breach,"Yes",Status,"&lt;&gt;Suspend",Status,"&lt;&gt;Assigned",Status,"&lt;&gt;Open",Status,"&lt;&gt;Hold&gt;",ResolvedDate,"&gt;="&amp;$C$1,ResolvedDate,"&lt;="&amp;$F$1)</f>
        <v/>
      </c>
      <c r="G2478" s="137">
        <f>COUNTIFS(Severity,$B2478,AssignedDate,"&gt;=01/01/2017 12:00:00 AM",AssignedDate,"&lt;="&amp;$F$1)</f>
        <v/>
      </c>
      <c r="H2478" s="177" t="n"/>
      <c r="L2478" s="57" t="n">
        <v>0</v>
      </c>
      <c r="M2478" s="57" t="n"/>
    </row>
    <row r="2479" spans="1:13">
      <c r="A2479" s="137" t="n">
        <v>1</v>
      </c>
      <c r="B2479" s="100" t="s">
        <v>525</v>
      </c>
      <c r="C2479" s="137">
        <f>COUNTIFS(Severity,$B2479,AssignedDate,"&gt;="&amp;$C$1,AssignedDate,"&lt;="&amp;$F$1)</f>
        <v/>
      </c>
      <c r="D2479" s="137">
        <f>COUNTIFS(Severity,$B2479,Status,"&lt;&gt;Suspend",Status,"&lt;&gt;Assigned",Status,"&lt;&gt;Open",Status,"&lt;&gt;Hold",ResolvedDate,"&gt;="&amp;$C$1,ResolvedDate,"&lt;="&amp;$F$1)</f>
        <v/>
      </c>
      <c r="E2479" s="137">
        <f>COUNTIFS(Severity,$B2479,SLA_Breach,"&lt;&gt;Yes",Status,"&lt;&gt;Suspend",Status,"&lt;&gt;Assigned",Status,"&lt;&gt;Open",Status,"&lt;&gt;Hold&gt;",ResolvedDate,"&gt;="&amp;$C$1,ResolvedDate,"&lt;="&amp;$F$1)</f>
        <v/>
      </c>
      <c r="F2479" s="137">
        <f>COUNTIFS(Severity,$B2479,SLA_Breach,"Yes",Status,"&lt;&gt;Suspend",Status,"&lt;&gt;Assigned",Status,"&lt;&gt;Open",Status,"&lt;&gt;Hold&gt;",ResolvedDate,"&gt;="&amp;$C$1,ResolvedDate,"&lt;="&amp;$F$1)</f>
        <v/>
      </c>
      <c r="G2479" s="137">
        <f>COUNTIFS(Severity,$B2479,AssignedDate,"&gt;=01/01/2017 12:00:00 AM",AssignedDate,"&lt;="&amp;$F$1)</f>
        <v/>
      </c>
      <c r="H2479" s="177" t="n"/>
      <c r="L2479" s="57" t="n">
        <v>0</v>
      </c>
      <c r="M2479" s="57" t="n"/>
    </row>
    <row r="2480" spans="1:13">
      <c r="A2480" s="137" t="n">
        <v>1</v>
      </c>
      <c r="B2480" s="100" t="s">
        <v>525</v>
      </c>
      <c r="C2480" s="137">
        <f>COUNTIFS(Severity,$B2480,AssignedDate,"&gt;="&amp;$C$1,AssignedDate,"&lt;="&amp;$F$1)</f>
        <v/>
      </c>
      <c r="D2480" s="137">
        <f>COUNTIFS(Severity,$B2480,Status,"&lt;&gt;Suspend",Status,"&lt;&gt;Assigned",Status,"&lt;&gt;Open",Status,"&lt;&gt;Hold",ResolvedDate,"&gt;="&amp;$C$1,ResolvedDate,"&lt;="&amp;$F$1)</f>
        <v/>
      </c>
      <c r="E2480" s="137">
        <f>COUNTIFS(Severity,$B2480,SLA_Breach,"&lt;&gt;Yes",Status,"&lt;&gt;Suspend",Status,"&lt;&gt;Assigned",Status,"&lt;&gt;Open",Status,"&lt;&gt;Hold&gt;",ResolvedDate,"&gt;="&amp;$C$1,ResolvedDate,"&lt;="&amp;$F$1)</f>
        <v/>
      </c>
      <c r="F2480" s="137">
        <f>COUNTIFS(Severity,$B2480,SLA_Breach,"Yes",Status,"&lt;&gt;Suspend",Status,"&lt;&gt;Assigned",Status,"&lt;&gt;Open",Status,"&lt;&gt;Hold&gt;",ResolvedDate,"&gt;="&amp;$C$1,ResolvedDate,"&lt;="&amp;$F$1)</f>
        <v/>
      </c>
      <c r="G2480" s="137">
        <f>COUNTIFS(Severity,$B2480,AssignedDate,"&gt;=01/01/2017 12:00:00 AM",AssignedDate,"&lt;="&amp;$F$1)</f>
        <v/>
      </c>
      <c r="H2480" s="177" t="n"/>
      <c r="L2480" s="57" t="n">
        <v>0</v>
      </c>
      <c r="M2480" s="57" t="n"/>
    </row>
    <row r="2481" spans="1:13">
      <c r="A2481" s="137" t="n">
        <v>1</v>
      </c>
      <c r="B2481" s="100" t="s">
        <v>525</v>
      </c>
      <c r="C2481" s="137">
        <f>COUNTIFS(Severity,$B2481,AssignedDate,"&gt;="&amp;$C$1,AssignedDate,"&lt;="&amp;$F$1)</f>
        <v/>
      </c>
      <c r="D2481" s="137">
        <f>COUNTIFS(Severity,$B2481,Status,"&lt;&gt;Suspend",Status,"&lt;&gt;Assigned",Status,"&lt;&gt;Open",Status,"&lt;&gt;Hold",ResolvedDate,"&gt;="&amp;$C$1,ResolvedDate,"&lt;="&amp;$F$1)</f>
        <v/>
      </c>
      <c r="E2481" s="137">
        <f>COUNTIFS(Severity,$B2481,SLA_Breach,"&lt;&gt;Yes",Status,"&lt;&gt;Suspend",Status,"&lt;&gt;Assigned",Status,"&lt;&gt;Open",Status,"&lt;&gt;Hold&gt;",ResolvedDate,"&gt;="&amp;$C$1,ResolvedDate,"&lt;="&amp;$F$1)</f>
        <v/>
      </c>
      <c r="F2481" s="137">
        <f>COUNTIFS(Severity,$B2481,SLA_Breach,"Yes",Status,"&lt;&gt;Suspend",Status,"&lt;&gt;Assigned",Status,"&lt;&gt;Open",Status,"&lt;&gt;Hold&gt;",ResolvedDate,"&gt;="&amp;$C$1,ResolvedDate,"&lt;="&amp;$F$1)</f>
        <v/>
      </c>
      <c r="G2481" s="137">
        <f>COUNTIFS(Severity,$B2481,AssignedDate,"&gt;=01/01/2017 12:00:00 AM",AssignedDate,"&lt;="&amp;$F$1)</f>
        <v/>
      </c>
      <c r="H2481" s="177" t="n"/>
      <c r="L2481" s="57" t="n">
        <v>0</v>
      </c>
      <c r="M2481" s="57" t="n"/>
    </row>
    <row r="2482" spans="1:13">
      <c r="A2482" s="137" t="n">
        <v>1</v>
      </c>
      <c r="B2482" s="100" t="s">
        <v>525</v>
      </c>
      <c r="C2482" s="137">
        <f>COUNTIFS(Severity,$B2482,AssignedDate,"&gt;="&amp;$C$1,AssignedDate,"&lt;="&amp;$F$1)</f>
        <v/>
      </c>
      <c r="D2482" s="137">
        <f>COUNTIFS(Severity,$B2482,Status,"&lt;&gt;Suspend",Status,"&lt;&gt;Assigned",Status,"&lt;&gt;Open",Status,"&lt;&gt;Hold",ResolvedDate,"&gt;="&amp;$C$1,ResolvedDate,"&lt;="&amp;$F$1)</f>
        <v/>
      </c>
      <c r="E2482" s="137">
        <f>COUNTIFS(Severity,$B2482,SLA_Breach,"&lt;&gt;Yes",Status,"&lt;&gt;Suspend",Status,"&lt;&gt;Assigned",Status,"&lt;&gt;Open",Status,"&lt;&gt;Hold&gt;",ResolvedDate,"&gt;="&amp;$C$1,ResolvedDate,"&lt;="&amp;$F$1)</f>
        <v/>
      </c>
      <c r="F2482" s="137">
        <f>COUNTIFS(Severity,$B2482,SLA_Breach,"Yes",Status,"&lt;&gt;Suspend",Status,"&lt;&gt;Assigned",Status,"&lt;&gt;Open",Status,"&lt;&gt;Hold&gt;",ResolvedDate,"&gt;="&amp;$C$1,ResolvedDate,"&lt;="&amp;$F$1)</f>
        <v/>
      </c>
      <c r="G2482" s="137">
        <f>COUNTIFS(Severity,$B2482,AssignedDate,"&gt;=01/01/2017 12:00:00 AM",AssignedDate,"&lt;="&amp;$F$1)</f>
        <v/>
      </c>
      <c r="H2482" s="177" t="n"/>
      <c r="L2482" s="57" t="n">
        <v>0</v>
      </c>
      <c r="M2482" s="57" t="n"/>
    </row>
    <row r="2483" spans="1:13">
      <c r="A2483" s="137" t="n">
        <v>1</v>
      </c>
      <c r="B2483" s="100" t="s">
        <v>525</v>
      </c>
      <c r="C2483" s="137">
        <f>COUNTIFS(Severity,$B2483,AssignedDate,"&gt;="&amp;$C$1,AssignedDate,"&lt;="&amp;$F$1)</f>
        <v/>
      </c>
      <c r="D2483" s="137">
        <f>COUNTIFS(Severity,$B2483,Status,"&lt;&gt;Suspend",Status,"&lt;&gt;Assigned",Status,"&lt;&gt;Open",Status,"&lt;&gt;Hold",ResolvedDate,"&gt;="&amp;$C$1,ResolvedDate,"&lt;="&amp;$F$1)</f>
        <v/>
      </c>
      <c r="E2483" s="137">
        <f>COUNTIFS(Severity,$B2483,SLA_Breach,"&lt;&gt;Yes",Status,"&lt;&gt;Suspend",Status,"&lt;&gt;Assigned",Status,"&lt;&gt;Open",Status,"&lt;&gt;Hold&gt;",ResolvedDate,"&gt;="&amp;$C$1,ResolvedDate,"&lt;="&amp;$F$1)</f>
        <v/>
      </c>
      <c r="F2483" s="137">
        <f>COUNTIFS(Severity,$B2483,SLA_Breach,"Yes",Status,"&lt;&gt;Suspend",Status,"&lt;&gt;Assigned",Status,"&lt;&gt;Open",Status,"&lt;&gt;Hold&gt;",ResolvedDate,"&gt;="&amp;$C$1,ResolvedDate,"&lt;="&amp;$F$1)</f>
        <v/>
      </c>
      <c r="G2483" s="137">
        <f>COUNTIFS(Severity,$B2483,AssignedDate,"&gt;=01/01/2017 12:00:00 AM",AssignedDate,"&lt;="&amp;$F$1)</f>
        <v/>
      </c>
      <c r="H2483" s="177" t="n"/>
      <c r="L2483" s="57" t="n">
        <v>0</v>
      </c>
      <c r="M2483" s="57" t="n"/>
    </row>
    <row r="2484" spans="1:13">
      <c r="A2484" s="137" t="n">
        <v>1</v>
      </c>
      <c r="B2484" s="100" t="s">
        <v>525</v>
      </c>
      <c r="C2484" s="137">
        <f>COUNTIFS(Severity,$B2484,AssignedDate,"&gt;="&amp;$C$1,AssignedDate,"&lt;="&amp;$F$1)</f>
        <v/>
      </c>
      <c r="D2484" s="137">
        <f>COUNTIFS(Severity,$B2484,Status,"&lt;&gt;Suspend",Status,"&lt;&gt;Assigned",Status,"&lt;&gt;Open",Status,"&lt;&gt;Hold",ResolvedDate,"&gt;="&amp;$C$1,ResolvedDate,"&lt;="&amp;$F$1)</f>
        <v/>
      </c>
      <c r="E2484" s="137">
        <f>COUNTIFS(Severity,$B2484,SLA_Breach,"&lt;&gt;Yes",Status,"&lt;&gt;Suspend",Status,"&lt;&gt;Assigned",Status,"&lt;&gt;Open",Status,"&lt;&gt;Hold&gt;",ResolvedDate,"&gt;="&amp;$C$1,ResolvedDate,"&lt;="&amp;$F$1)</f>
        <v/>
      </c>
      <c r="F2484" s="137">
        <f>COUNTIFS(Severity,$B2484,SLA_Breach,"Yes",Status,"&lt;&gt;Suspend",Status,"&lt;&gt;Assigned",Status,"&lt;&gt;Open",Status,"&lt;&gt;Hold&gt;",ResolvedDate,"&gt;="&amp;$C$1,ResolvedDate,"&lt;="&amp;$F$1)</f>
        <v/>
      </c>
      <c r="G2484" s="137">
        <f>COUNTIFS(Severity,$B2484,AssignedDate,"&gt;=01/01/2017 12:00:00 AM",AssignedDate,"&lt;="&amp;$F$1)</f>
        <v/>
      </c>
      <c r="H2484" s="177" t="n"/>
      <c r="L2484" s="57" t="n">
        <v>0</v>
      </c>
      <c r="M2484" s="57" t="n"/>
    </row>
    <row r="2485" spans="1:13">
      <c r="A2485" s="137" t="n">
        <v>1</v>
      </c>
      <c r="B2485" s="100" t="s">
        <v>525</v>
      </c>
      <c r="C2485" s="137">
        <f>COUNTIFS(Severity,$B2485,AssignedDate,"&gt;="&amp;$C$1,AssignedDate,"&lt;="&amp;$F$1)</f>
        <v/>
      </c>
      <c r="D2485" s="137">
        <f>COUNTIFS(Severity,$B2485,Status,"&lt;&gt;Suspend",Status,"&lt;&gt;Assigned",Status,"&lt;&gt;Open",Status,"&lt;&gt;Hold",ResolvedDate,"&gt;="&amp;$C$1,ResolvedDate,"&lt;="&amp;$F$1)</f>
        <v/>
      </c>
      <c r="E2485" s="137">
        <f>COUNTIFS(Severity,$B2485,SLA_Breach,"&lt;&gt;Yes",Status,"&lt;&gt;Suspend",Status,"&lt;&gt;Assigned",Status,"&lt;&gt;Open",Status,"&lt;&gt;Hold&gt;",ResolvedDate,"&gt;="&amp;$C$1,ResolvedDate,"&lt;="&amp;$F$1)</f>
        <v/>
      </c>
      <c r="F2485" s="137">
        <f>COUNTIFS(Severity,$B2485,SLA_Breach,"Yes",Status,"&lt;&gt;Suspend",Status,"&lt;&gt;Assigned",Status,"&lt;&gt;Open",Status,"&lt;&gt;Hold&gt;",ResolvedDate,"&gt;="&amp;$C$1,ResolvedDate,"&lt;="&amp;$F$1)</f>
        <v/>
      </c>
      <c r="G2485" s="137">
        <f>COUNTIFS(Severity,$B2485,AssignedDate,"&gt;=01/01/2017 12:00:00 AM",AssignedDate,"&lt;="&amp;$F$1)</f>
        <v/>
      </c>
      <c r="H2485" s="177" t="n"/>
      <c r="L2485" s="57" t="n">
        <v>0</v>
      </c>
      <c r="M2485" s="57" t="n"/>
    </row>
    <row r="2486" spans="1:13">
      <c r="A2486" s="137" t="n">
        <v>1</v>
      </c>
      <c r="B2486" s="100" t="s">
        <v>525</v>
      </c>
      <c r="C2486" s="137">
        <f>COUNTIFS(Severity,$B2486,AssignedDate,"&gt;="&amp;$C$1,AssignedDate,"&lt;="&amp;$F$1)</f>
        <v/>
      </c>
      <c r="D2486" s="137">
        <f>COUNTIFS(Severity,$B2486,Status,"&lt;&gt;Suspend",Status,"&lt;&gt;Assigned",Status,"&lt;&gt;Open",Status,"&lt;&gt;Hold",ResolvedDate,"&gt;="&amp;$C$1,ResolvedDate,"&lt;="&amp;$F$1)</f>
        <v/>
      </c>
      <c r="E2486" s="137">
        <f>COUNTIFS(Severity,$B2486,SLA_Breach,"&lt;&gt;Yes",Status,"&lt;&gt;Suspend",Status,"&lt;&gt;Assigned",Status,"&lt;&gt;Open",Status,"&lt;&gt;Hold&gt;",ResolvedDate,"&gt;="&amp;$C$1,ResolvedDate,"&lt;="&amp;$F$1)</f>
        <v/>
      </c>
      <c r="F2486" s="137">
        <f>COUNTIFS(Severity,$B2486,SLA_Breach,"Yes",Status,"&lt;&gt;Suspend",Status,"&lt;&gt;Assigned",Status,"&lt;&gt;Open",Status,"&lt;&gt;Hold&gt;",ResolvedDate,"&gt;="&amp;$C$1,ResolvedDate,"&lt;="&amp;$F$1)</f>
        <v/>
      </c>
      <c r="G2486" s="137">
        <f>COUNTIFS(Severity,$B2486,AssignedDate,"&gt;=01/01/2017 12:00:00 AM",AssignedDate,"&lt;="&amp;$F$1)</f>
        <v/>
      </c>
      <c r="H2486" s="177" t="n"/>
      <c r="L2486" s="57" t="n">
        <v>0</v>
      </c>
      <c r="M2486" s="57" t="n"/>
    </row>
    <row r="2487" spans="1:13">
      <c r="A2487" s="137" t="n">
        <v>1</v>
      </c>
      <c r="B2487" s="100" t="s">
        <v>525</v>
      </c>
      <c r="C2487" s="137">
        <f>COUNTIFS(Severity,$B2487,AssignedDate,"&gt;="&amp;$C$1,AssignedDate,"&lt;="&amp;$F$1)</f>
        <v/>
      </c>
      <c r="D2487" s="137">
        <f>COUNTIFS(Severity,$B2487,Status,"&lt;&gt;Suspend",Status,"&lt;&gt;Assigned",Status,"&lt;&gt;Open",Status,"&lt;&gt;Hold",ResolvedDate,"&gt;="&amp;$C$1,ResolvedDate,"&lt;="&amp;$F$1)</f>
        <v/>
      </c>
      <c r="E2487" s="137">
        <f>COUNTIFS(Severity,$B2487,SLA_Breach,"&lt;&gt;Yes",Status,"&lt;&gt;Suspend",Status,"&lt;&gt;Assigned",Status,"&lt;&gt;Open",Status,"&lt;&gt;Hold&gt;",ResolvedDate,"&gt;="&amp;$C$1,ResolvedDate,"&lt;="&amp;$F$1)</f>
        <v/>
      </c>
      <c r="F2487" s="137">
        <f>COUNTIFS(Severity,$B2487,SLA_Breach,"Yes",Status,"&lt;&gt;Suspend",Status,"&lt;&gt;Assigned",Status,"&lt;&gt;Open",Status,"&lt;&gt;Hold&gt;",ResolvedDate,"&gt;="&amp;$C$1,ResolvedDate,"&lt;="&amp;$F$1)</f>
        <v/>
      </c>
      <c r="G2487" s="137">
        <f>COUNTIFS(Severity,$B2487,AssignedDate,"&gt;=01/01/2017 12:00:00 AM",AssignedDate,"&lt;="&amp;$F$1)</f>
        <v/>
      </c>
      <c r="H2487" s="177" t="n"/>
      <c r="L2487" s="57" t="n">
        <v>0</v>
      </c>
      <c r="M2487" s="57" t="n"/>
    </row>
    <row r="2488" spans="1:13">
      <c r="A2488" s="137" t="n">
        <v>1</v>
      </c>
      <c r="B2488" s="100" t="s">
        <v>525</v>
      </c>
      <c r="C2488" s="137">
        <f>COUNTIFS(Severity,$B2488,AssignedDate,"&gt;="&amp;$C$1,AssignedDate,"&lt;="&amp;$F$1)</f>
        <v/>
      </c>
      <c r="D2488" s="137">
        <f>COUNTIFS(Severity,$B2488,Status,"&lt;&gt;Suspend",Status,"&lt;&gt;Assigned",Status,"&lt;&gt;Open",Status,"&lt;&gt;Hold",ResolvedDate,"&gt;="&amp;$C$1,ResolvedDate,"&lt;="&amp;$F$1)</f>
        <v/>
      </c>
      <c r="E2488" s="137">
        <f>COUNTIFS(Severity,$B2488,SLA_Breach,"&lt;&gt;Yes",Status,"&lt;&gt;Suspend",Status,"&lt;&gt;Assigned",Status,"&lt;&gt;Open",Status,"&lt;&gt;Hold&gt;",ResolvedDate,"&gt;="&amp;$C$1,ResolvedDate,"&lt;="&amp;$F$1)</f>
        <v/>
      </c>
      <c r="F2488" s="137">
        <f>COUNTIFS(Severity,$B2488,SLA_Breach,"Yes",Status,"&lt;&gt;Suspend",Status,"&lt;&gt;Assigned",Status,"&lt;&gt;Open",Status,"&lt;&gt;Hold&gt;",ResolvedDate,"&gt;="&amp;$C$1,ResolvedDate,"&lt;="&amp;$F$1)</f>
        <v/>
      </c>
      <c r="G2488" s="137">
        <f>COUNTIFS(Severity,$B2488,AssignedDate,"&gt;=01/01/2017 12:00:00 AM",AssignedDate,"&lt;="&amp;$F$1)</f>
        <v/>
      </c>
      <c r="H2488" s="177" t="n"/>
      <c r="L2488" s="57" t="n">
        <v>0</v>
      </c>
      <c r="M2488" s="57" t="n"/>
    </row>
    <row r="2489" spans="1:13">
      <c r="A2489" s="137" t="n">
        <v>1</v>
      </c>
      <c r="B2489" s="100" t="s">
        <v>525</v>
      </c>
      <c r="C2489" s="137">
        <f>COUNTIFS(Severity,$B2489,AssignedDate,"&gt;="&amp;$C$1,AssignedDate,"&lt;="&amp;$F$1)</f>
        <v/>
      </c>
      <c r="D2489" s="137">
        <f>COUNTIFS(Severity,$B2489,Status,"&lt;&gt;Suspend",Status,"&lt;&gt;Assigned",Status,"&lt;&gt;Open",Status,"&lt;&gt;Hold",ResolvedDate,"&gt;="&amp;$C$1,ResolvedDate,"&lt;="&amp;$F$1)</f>
        <v/>
      </c>
      <c r="E2489" s="137">
        <f>COUNTIFS(Severity,$B2489,SLA_Breach,"&lt;&gt;Yes",Status,"&lt;&gt;Suspend",Status,"&lt;&gt;Assigned",Status,"&lt;&gt;Open",Status,"&lt;&gt;Hold&gt;",ResolvedDate,"&gt;="&amp;$C$1,ResolvedDate,"&lt;="&amp;$F$1)</f>
        <v/>
      </c>
      <c r="F2489" s="137">
        <f>COUNTIFS(Severity,$B2489,SLA_Breach,"Yes",Status,"&lt;&gt;Suspend",Status,"&lt;&gt;Assigned",Status,"&lt;&gt;Open",Status,"&lt;&gt;Hold&gt;",ResolvedDate,"&gt;="&amp;$C$1,ResolvedDate,"&lt;="&amp;$F$1)</f>
        <v/>
      </c>
      <c r="G2489" s="137">
        <f>COUNTIFS(Severity,$B2489,AssignedDate,"&gt;=01/01/2017 12:00:00 AM",AssignedDate,"&lt;="&amp;$F$1)</f>
        <v/>
      </c>
      <c r="H2489" s="177" t="n"/>
      <c r="L2489" s="57" t="n">
        <v>0</v>
      </c>
      <c r="M2489" s="57" t="n"/>
    </row>
    <row r="2490" spans="1:13">
      <c r="A2490" s="137" t="n">
        <v>1</v>
      </c>
      <c r="B2490" s="100" t="s">
        <v>525</v>
      </c>
      <c r="C2490" s="137">
        <f>COUNTIFS(Severity,$B2490,AssignedDate,"&gt;="&amp;$C$1,AssignedDate,"&lt;="&amp;$F$1)</f>
        <v/>
      </c>
      <c r="D2490" s="137">
        <f>COUNTIFS(Severity,$B2490,Status,"&lt;&gt;Suspend",Status,"&lt;&gt;Assigned",Status,"&lt;&gt;Open",Status,"&lt;&gt;Hold",ResolvedDate,"&gt;="&amp;$C$1,ResolvedDate,"&lt;="&amp;$F$1)</f>
        <v/>
      </c>
      <c r="E2490" s="137">
        <f>COUNTIFS(Severity,$B2490,SLA_Breach,"&lt;&gt;Yes",Status,"&lt;&gt;Suspend",Status,"&lt;&gt;Assigned",Status,"&lt;&gt;Open",Status,"&lt;&gt;Hold&gt;",ResolvedDate,"&gt;="&amp;$C$1,ResolvedDate,"&lt;="&amp;$F$1)</f>
        <v/>
      </c>
      <c r="F2490" s="137">
        <f>COUNTIFS(Severity,$B2490,SLA_Breach,"Yes",Status,"&lt;&gt;Suspend",Status,"&lt;&gt;Assigned",Status,"&lt;&gt;Open",Status,"&lt;&gt;Hold&gt;",ResolvedDate,"&gt;="&amp;$C$1,ResolvedDate,"&lt;="&amp;$F$1)</f>
        <v/>
      </c>
      <c r="G2490" s="137">
        <f>COUNTIFS(Severity,$B2490,AssignedDate,"&gt;=01/01/2017 12:00:00 AM",AssignedDate,"&lt;="&amp;$F$1)</f>
        <v/>
      </c>
      <c r="H2490" s="177" t="n"/>
      <c r="L2490" s="57" t="n">
        <v>0</v>
      </c>
      <c r="M2490" s="57" t="n"/>
    </row>
    <row r="2491" spans="1:13">
      <c r="A2491" s="137" t="n">
        <v>1</v>
      </c>
      <c r="B2491" s="100" t="s">
        <v>525</v>
      </c>
      <c r="C2491" s="137">
        <f>COUNTIFS(Severity,$B2491,AssignedDate,"&gt;="&amp;$C$1,AssignedDate,"&lt;="&amp;$F$1)</f>
        <v/>
      </c>
      <c r="D2491" s="137">
        <f>COUNTIFS(Severity,$B2491,Status,"&lt;&gt;Suspend",Status,"&lt;&gt;Assigned",Status,"&lt;&gt;Open",Status,"&lt;&gt;Hold",ResolvedDate,"&gt;="&amp;$C$1,ResolvedDate,"&lt;="&amp;$F$1)</f>
        <v/>
      </c>
      <c r="E2491" s="137">
        <f>COUNTIFS(Severity,$B2491,SLA_Breach,"&lt;&gt;Yes",Status,"&lt;&gt;Suspend",Status,"&lt;&gt;Assigned",Status,"&lt;&gt;Open",Status,"&lt;&gt;Hold&gt;",ResolvedDate,"&gt;="&amp;$C$1,ResolvedDate,"&lt;="&amp;$F$1)</f>
        <v/>
      </c>
      <c r="F2491" s="137">
        <f>COUNTIFS(Severity,$B2491,SLA_Breach,"Yes",Status,"&lt;&gt;Suspend",Status,"&lt;&gt;Assigned",Status,"&lt;&gt;Open",Status,"&lt;&gt;Hold&gt;",ResolvedDate,"&gt;="&amp;$C$1,ResolvedDate,"&lt;="&amp;$F$1)</f>
        <v/>
      </c>
      <c r="G2491" s="137">
        <f>COUNTIFS(Severity,$B2491,AssignedDate,"&gt;=01/01/2017 12:00:00 AM",AssignedDate,"&lt;="&amp;$F$1)</f>
        <v/>
      </c>
      <c r="H2491" s="177" t="n"/>
      <c r="L2491" s="57" t="n">
        <v>0</v>
      </c>
      <c r="M2491" s="57" t="n"/>
    </row>
    <row r="2492" spans="1:13">
      <c r="A2492" s="137" t="n">
        <v>1</v>
      </c>
      <c r="B2492" s="100" t="s">
        <v>525</v>
      </c>
      <c r="C2492" s="137">
        <f>COUNTIFS(Severity,$B2492,AssignedDate,"&gt;="&amp;$C$1,AssignedDate,"&lt;="&amp;$F$1)</f>
        <v/>
      </c>
      <c r="D2492" s="137">
        <f>COUNTIFS(Severity,$B2492,Status,"&lt;&gt;Suspend",Status,"&lt;&gt;Assigned",Status,"&lt;&gt;Open",Status,"&lt;&gt;Hold",ResolvedDate,"&gt;="&amp;$C$1,ResolvedDate,"&lt;="&amp;$F$1)</f>
        <v/>
      </c>
      <c r="E2492" s="137">
        <f>COUNTIFS(Severity,$B2492,SLA_Breach,"&lt;&gt;Yes",Status,"&lt;&gt;Suspend",Status,"&lt;&gt;Assigned",Status,"&lt;&gt;Open",Status,"&lt;&gt;Hold&gt;",ResolvedDate,"&gt;="&amp;$C$1,ResolvedDate,"&lt;="&amp;$F$1)</f>
        <v/>
      </c>
      <c r="F2492" s="137">
        <f>COUNTIFS(Severity,$B2492,SLA_Breach,"Yes",Status,"&lt;&gt;Suspend",Status,"&lt;&gt;Assigned",Status,"&lt;&gt;Open",Status,"&lt;&gt;Hold&gt;",ResolvedDate,"&gt;="&amp;$C$1,ResolvedDate,"&lt;="&amp;$F$1)</f>
        <v/>
      </c>
      <c r="G2492" s="137">
        <f>COUNTIFS(Severity,$B2492,AssignedDate,"&gt;=01/01/2017 12:00:00 AM",AssignedDate,"&lt;="&amp;$F$1)</f>
        <v/>
      </c>
      <c r="H2492" s="177" t="n"/>
      <c r="L2492" s="57" t="n">
        <v>0</v>
      </c>
      <c r="M2492" s="57" t="n"/>
    </row>
    <row r="2493" spans="1:13">
      <c r="A2493" s="137" t="n">
        <v>1</v>
      </c>
      <c r="B2493" s="100" t="s">
        <v>525</v>
      </c>
      <c r="C2493" s="137">
        <f>COUNTIFS(Severity,$B2493,AssignedDate,"&gt;="&amp;$C$1,AssignedDate,"&lt;="&amp;$F$1)</f>
        <v/>
      </c>
      <c r="D2493" s="137">
        <f>COUNTIFS(Severity,$B2493,Status,"&lt;&gt;Suspend",Status,"&lt;&gt;Assigned",Status,"&lt;&gt;Open",Status,"&lt;&gt;Hold",ResolvedDate,"&gt;="&amp;$C$1,ResolvedDate,"&lt;="&amp;$F$1)</f>
        <v/>
      </c>
      <c r="E2493" s="137">
        <f>COUNTIFS(Severity,$B2493,SLA_Breach,"&lt;&gt;Yes",Status,"&lt;&gt;Suspend",Status,"&lt;&gt;Assigned",Status,"&lt;&gt;Open",Status,"&lt;&gt;Hold&gt;",ResolvedDate,"&gt;="&amp;$C$1,ResolvedDate,"&lt;="&amp;$F$1)</f>
        <v/>
      </c>
      <c r="F2493" s="137">
        <f>COUNTIFS(Severity,$B2493,SLA_Breach,"Yes",Status,"&lt;&gt;Suspend",Status,"&lt;&gt;Assigned",Status,"&lt;&gt;Open",Status,"&lt;&gt;Hold&gt;",ResolvedDate,"&gt;="&amp;$C$1,ResolvedDate,"&lt;="&amp;$F$1)</f>
        <v/>
      </c>
      <c r="G2493" s="137">
        <f>COUNTIFS(Severity,$B2493,AssignedDate,"&gt;=01/01/2017 12:00:00 AM",AssignedDate,"&lt;="&amp;$F$1)</f>
        <v/>
      </c>
      <c r="H2493" s="177" t="n"/>
      <c r="L2493" s="57" t="n">
        <v>0</v>
      </c>
      <c r="M2493" s="57" t="n"/>
    </row>
    <row r="2494" spans="1:13">
      <c r="A2494" s="137" t="n">
        <v>1</v>
      </c>
      <c r="B2494" s="100" t="s">
        <v>525</v>
      </c>
      <c r="C2494" s="137">
        <f>COUNTIFS(Severity,$B2494,AssignedDate,"&gt;="&amp;$C$1,AssignedDate,"&lt;="&amp;$F$1)</f>
        <v/>
      </c>
      <c r="D2494" s="137">
        <f>COUNTIFS(Severity,$B2494,Status,"&lt;&gt;Suspend",Status,"&lt;&gt;Assigned",Status,"&lt;&gt;Open",Status,"&lt;&gt;Hold",ResolvedDate,"&gt;="&amp;$C$1,ResolvedDate,"&lt;="&amp;$F$1)</f>
        <v/>
      </c>
      <c r="E2494" s="137">
        <f>COUNTIFS(Severity,$B2494,SLA_Breach,"&lt;&gt;Yes",Status,"&lt;&gt;Suspend",Status,"&lt;&gt;Assigned",Status,"&lt;&gt;Open",Status,"&lt;&gt;Hold&gt;",ResolvedDate,"&gt;="&amp;$C$1,ResolvedDate,"&lt;="&amp;$F$1)</f>
        <v/>
      </c>
      <c r="F2494" s="137">
        <f>COUNTIFS(Severity,$B2494,SLA_Breach,"Yes",Status,"&lt;&gt;Suspend",Status,"&lt;&gt;Assigned",Status,"&lt;&gt;Open",Status,"&lt;&gt;Hold&gt;",ResolvedDate,"&gt;="&amp;$C$1,ResolvedDate,"&lt;="&amp;$F$1)</f>
        <v/>
      </c>
      <c r="G2494" s="137">
        <f>COUNTIFS(Severity,$B2494,AssignedDate,"&gt;=01/01/2017 12:00:00 AM",AssignedDate,"&lt;="&amp;$F$1)</f>
        <v/>
      </c>
      <c r="H2494" s="177" t="n"/>
      <c r="L2494" s="57" t="n">
        <v>0</v>
      </c>
      <c r="M2494" s="57" t="n"/>
    </row>
    <row r="2495" spans="1:13">
      <c r="A2495" s="137" t="n">
        <v>1</v>
      </c>
      <c r="B2495" s="100" t="s">
        <v>525</v>
      </c>
      <c r="C2495" s="137">
        <f>COUNTIFS(Severity,$B2495,AssignedDate,"&gt;="&amp;$C$1,AssignedDate,"&lt;="&amp;$F$1)</f>
        <v/>
      </c>
      <c r="D2495" s="137">
        <f>COUNTIFS(Severity,$B2495,Status,"&lt;&gt;Suspend",Status,"&lt;&gt;Assigned",Status,"&lt;&gt;Open",Status,"&lt;&gt;Hold",ResolvedDate,"&gt;="&amp;$C$1,ResolvedDate,"&lt;="&amp;$F$1)</f>
        <v/>
      </c>
      <c r="E2495" s="137">
        <f>COUNTIFS(Severity,$B2495,SLA_Breach,"&lt;&gt;Yes",Status,"&lt;&gt;Suspend",Status,"&lt;&gt;Assigned",Status,"&lt;&gt;Open",Status,"&lt;&gt;Hold&gt;",ResolvedDate,"&gt;="&amp;$C$1,ResolvedDate,"&lt;="&amp;$F$1)</f>
        <v/>
      </c>
      <c r="F2495" s="137">
        <f>COUNTIFS(Severity,$B2495,SLA_Breach,"Yes",Status,"&lt;&gt;Suspend",Status,"&lt;&gt;Assigned",Status,"&lt;&gt;Open",Status,"&lt;&gt;Hold&gt;",ResolvedDate,"&gt;="&amp;$C$1,ResolvedDate,"&lt;="&amp;$F$1)</f>
        <v/>
      </c>
      <c r="G2495" s="137">
        <f>COUNTIFS(Severity,$B2495,AssignedDate,"&gt;=01/01/2017 12:00:00 AM",AssignedDate,"&lt;="&amp;$F$1)</f>
        <v/>
      </c>
      <c r="H2495" s="177" t="n"/>
      <c r="L2495" s="57" t="n">
        <v>0</v>
      </c>
      <c r="M2495" s="57" t="n"/>
    </row>
    <row r="2496" spans="1:13">
      <c r="A2496" s="137" t="n">
        <v>1</v>
      </c>
      <c r="B2496" s="100" t="s">
        <v>525</v>
      </c>
      <c r="C2496" s="137">
        <f>COUNTIFS(Severity,$B2496,AssignedDate,"&gt;="&amp;$C$1,AssignedDate,"&lt;="&amp;$F$1)</f>
        <v/>
      </c>
      <c r="D2496" s="137">
        <f>COUNTIFS(Severity,$B2496,Status,"&lt;&gt;Suspend",Status,"&lt;&gt;Assigned",Status,"&lt;&gt;Open",Status,"&lt;&gt;Hold",ResolvedDate,"&gt;="&amp;$C$1,ResolvedDate,"&lt;="&amp;$F$1)</f>
        <v/>
      </c>
      <c r="E2496" s="137">
        <f>COUNTIFS(Severity,$B2496,SLA_Breach,"&lt;&gt;Yes",Status,"&lt;&gt;Suspend",Status,"&lt;&gt;Assigned",Status,"&lt;&gt;Open",Status,"&lt;&gt;Hold&gt;",ResolvedDate,"&gt;="&amp;$C$1,ResolvedDate,"&lt;="&amp;$F$1)</f>
        <v/>
      </c>
      <c r="F2496" s="137">
        <f>COUNTIFS(Severity,$B2496,SLA_Breach,"Yes",Status,"&lt;&gt;Suspend",Status,"&lt;&gt;Assigned",Status,"&lt;&gt;Open",Status,"&lt;&gt;Hold&gt;",ResolvedDate,"&gt;="&amp;$C$1,ResolvedDate,"&lt;="&amp;$F$1)</f>
        <v/>
      </c>
      <c r="G2496" s="137">
        <f>COUNTIFS(Severity,$B2496,AssignedDate,"&gt;=01/01/2017 12:00:00 AM",AssignedDate,"&lt;="&amp;$F$1)</f>
        <v/>
      </c>
      <c r="H2496" s="177" t="n"/>
      <c r="L2496" s="57" t="n">
        <v>0</v>
      </c>
      <c r="M2496" s="57" t="n"/>
    </row>
    <row r="2497" spans="1:13">
      <c r="A2497" s="137" t="n">
        <v>1</v>
      </c>
      <c r="B2497" s="100" t="s">
        <v>525</v>
      </c>
      <c r="C2497" s="137">
        <f>COUNTIFS(Severity,$B2497,AssignedDate,"&gt;="&amp;$C$1,AssignedDate,"&lt;="&amp;$F$1)</f>
        <v/>
      </c>
      <c r="D2497" s="137">
        <f>COUNTIFS(Severity,$B2497,Status,"&lt;&gt;Suspend",Status,"&lt;&gt;Assigned",Status,"&lt;&gt;Open",Status,"&lt;&gt;Hold",ResolvedDate,"&gt;="&amp;$C$1,ResolvedDate,"&lt;="&amp;$F$1)</f>
        <v/>
      </c>
      <c r="E2497" s="137">
        <f>COUNTIFS(Severity,$B2497,SLA_Breach,"&lt;&gt;Yes",Status,"&lt;&gt;Suspend",Status,"&lt;&gt;Assigned",Status,"&lt;&gt;Open",Status,"&lt;&gt;Hold&gt;",ResolvedDate,"&gt;="&amp;$C$1,ResolvedDate,"&lt;="&amp;$F$1)</f>
        <v/>
      </c>
      <c r="F2497" s="137">
        <f>COUNTIFS(Severity,$B2497,SLA_Breach,"Yes",Status,"&lt;&gt;Suspend",Status,"&lt;&gt;Assigned",Status,"&lt;&gt;Open",Status,"&lt;&gt;Hold&gt;",ResolvedDate,"&gt;="&amp;$C$1,ResolvedDate,"&lt;="&amp;$F$1)</f>
        <v/>
      </c>
      <c r="G2497" s="137">
        <f>COUNTIFS(Severity,$B2497,AssignedDate,"&gt;=01/01/2017 12:00:00 AM",AssignedDate,"&lt;="&amp;$F$1)</f>
        <v/>
      </c>
      <c r="H2497" s="177" t="n"/>
      <c r="L2497" s="57" t="n">
        <v>0</v>
      </c>
      <c r="M2497" s="57" t="n"/>
    </row>
    <row r="2498" spans="1:13">
      <c r="A2498" s="137" t="n">
        <v>1</v>
      </c>
      <c r="B2498" s="100" t="s">
        <v>525</v>
      </c>
      <c r="C2498" s="137">
        <f>COUNTIFS(Severity,$B2498,AssignedDate,"&gt;="&amp;$C$1,AssignedDate,"&lt;="&amp;$F$1)</f>
        <v/>
      </c>
      <c r="D2498" s="137">
        <f>COUNTIFS(Severity,$B2498,Status,"&lt;&gt;Suspend",Status,"&lt;&gt;Assigned",Status,"&lt;&gt;Open",Status,"&lt;&gt;Hold",ResolvedDate,"&gt;="&amp;$C$1,ResolvedDate,"&lt;="&amp;$F$1)</f>
        <v/>
      </c>
      <c r="E2498" s="137">
        <f>COUNTIFS(Severity,$B2498,SLA_Breach,"&lt;&gt;Yes",Status,"&lt;&gt;Suspend",Status,"&lt;&gt;Assigned",Status,"&lt;&gt;Open",Status,"&lt;&gt;Hold&gt;",ResolvedDate,"&gt;="&amp;$C$1,ResolvedDate,"&lt;="&amp;$F$1)</f>
        <v/>
      </c>
      <c r="F2498" s="137">
        <f>COUNTIFS(Severity,$B2498,SLA_Breach,"Yes",Status,"&lt;&gt;Suspend",Status,"&lt;&gt;Assigned",Status,"&lt;&gt;Open",Status,"&lt;&gt;Hold&gt;",ResolvedDate,"&gt;="&amp;$C$1,ResolvedDate,"&lt;="&amp;$F$1)</f>
        <v/>
      </c>
      <c r="G2498" s="137">
        <f>COUNTIFS(Severity,$B2498,AssignedDate,"&gt;=01/01/2017 12:00:00 AM",AssignedDate,"&lt;="&amp;$F$1)</f>
        <v/>
      </c>
      <c r="H2498" s="177" t="n"/>
      <c r="L2498" s="57" t="n">
        <v>0</v>
      </c>
      <c r="M2498" s="57" t="n"/>
    </row>
    <row r="2499" spans="1:13">
      <c r="A2499" s="137" t="n">
        <v>1</v>
      </c>
      <c r="B2499" s="100" t="s">
        <v>525</v>
      </c>
      <c r="C2499" s="137">
        <f>COUNTIFS(Severity,$B2499,AssignedDate,"&gt;="&amp;$C$1,AssignedDate,"&lt;="&amp;$F$1)</f>
        <v/>
      </c>
      <c r="D2499" s="137">
        <f>COUNTIFS(Severity,$B2499,Status,"&lt;&gt;Suspend",Status,"&lt;&gt;Assigned",Status,"&lt;&gt;Open",Status,"&lt;&gt;Hold",ResolvedDate,"&gt;="&amp;$C$1,ResolvedDate,"&lt;="&amp;$F$1)</f>
        <v/>
      </c>
      <c r="E2499" s="137">
        <f>COUNTIFS(Severity,$B2499,SLA_Breach,"&lt;&gt;Yes",Status,"&lt;&gt;Suspend",Status,"&lt;&gt;Assigned",Status,"&lt;&gt;Open",Status,"&lt;&gt;Hold&gt;",ResolvedDate,"&gt;="&amp;$C$1,ResolvedDate,"&lt;="&amp;$F$1)</f>
        <v/>
      </c>
      <c r="F2499" s="137">
        <f>COUNTIFS(Severity,$B2499,SLA_Breach,"Yes",Status,"&lt;&gt;Suspend",Status,"&lt;&gt;Assigned",Status,"&lt;&gt;Open",Status,"&lt;&gt;Hold&gt;",ResolvedDate,"&gt;="&amp;$C$1,ResolvedDate,"&lt;="&amp;$F$1)</f>
        <v/>
      </c>
      <c r="G2499" s="137">
        <f>COUNTIFS(Severity,$B2499,AssignedDate,"&gt;=01/01/2017 12:00:00 AM",AssignedDate,"&lt;="&amp;$F$1)</f>
        <v/>
      </c>
      <c r="H2499" s="177" t="n"/>
      <c r="L2499" s="57" t="n">
        <v>0</v>
      </c>
      <c r="M2499" s="57" t="n"/>
    </row>
    <row r="2500" spans="1:13">
      <c r="A2500" s="137" t="n">
        <v>1</v>
      </c>
      <c r="B2500" s="100" t="s">
        <v>525</v>
      </c>
      <c r="C2500" s="137">
        <f>COUNTIFS(Severity,$B2500,AssignedDate,"&gt;="&amp;$C$1,AssignedDate,"&lt;="&amp;$F$1)</f>
        <v/>
      </c>
      <c r="D2500" s="137">
        <f>COUNTIFS(Severity,$B2500,Status,"&lt;&gt;Suspend",Status,"&lt;&gt;Assigned",Status,"&lt;&gt;Open",Status,"&lt;&gt;Hold",ResolvedDate,"&gt;="&amp;$C$1,ResolvedDate,"&lt;="&amp;$F$1)</f>
        <v/>
      </c>
      <c r="E2500" s="137">
        <f>COUNTIFS(Severity,$B2500,SLA_Breach,"&lt;&gt;Yes",Status,"&lt;&gt;Suspend",Status,"&lt;&gt;Assigned",Status,"&lt;&gt;Open",Status,"&lt;&gt;Hold&gt;",ResolvedDate,"&gt;="&amp;$C$1,ResolvedDate,"&lt;="&amp;$F$1)</f>
        <v/>
      </c>
      <c r="F2500" s="137">
        <f>COUNTIFS(Severity,$B2500,SLA_Breach,"Yes",Status,"&lt;&gt;Suspend",Status,"&lt;&gt;Assigned",Status,"&lt;&gt;Open",Status,"&lt;&gt;Hold&gt;",ResolvedDate,"&gt;="&amp;$C$1,ResolvedDate,"&lt;="&amp;$F$1)</f>
        <v/>
      </c>
      <c r="G2500" s="137">
        <f>COUNTIFS(Severity,$B2500,AssignedDate,"&gt;=01/01/2017 12:00:00 AM",AssignedDate,"&lt;="&amp;$F$1)</f>
        <v/>
      </c>
      <c r="H2500" s="177" t="n"/>
      <c r="L2500" s="57" t="n">
        <v>0</v>
      </c>
      <c r="M2500" s="57" t="n"/>
    </row>
    <row r="2501" spans="1:13">
      <c r="A2501" s="137" t="n">
        <v>1</v>
      </c>
      <c r="B2501" s="100" t="s">
        <v>525</v>
      </c>
      <c r="C2501" s="137">
        <f>COUNTIFS(Severity,$B2501,AssignedDate,"&gt;="&amp;$C$1,AssignedDate,"&lt;="&amp;$F$1)</f>
        <v/>
      </c>
      <c r="D2501" s="137">
        <f>COUNTIFS(Severity,$B2501,Status,"&lt;&gt;Suspend",Status,"&lt;&gt;Assigned",Status,"&lt;&gt;Open",Status,"&lt;&gt;Hold",ResolvedDate,"&gt;="&amp;$C$1,ResolvedDate,"&lt;="&amp;$F$1)</f>
        <v/>
      </c>
      <c r="E2501" s="137">
        <f>COUNTIFS(Severity,$B2501,SLA_Breach,"&lt;&gt;Yes",Status,"&lt;&gt;Suspend",Status,"&lt;&gt;Assigned",Status,"&lt;&gt;Open",Status,"&lt;&gt;Hold&gt;",ResolvedDate,"&gt;="&amp;$C$1,ResolvedDate,"&lt;="&amp;$F$1)</f>
        <v/>
      </c>
      <c r="F2501" s="137">
        <f>COUNTIFS(Severity,$B2501,SLA_Breach,"Yes",Status,"&lt;&gt;Suspend",Status,"&lt;&gt;Assigned",Status,"&lt;&gt;Open",Status,"&lt;&gt;Hold&gt;",ResolvedDate,"&gt;="&amp;$C$1,ResolvedDate,"&lt;="&amp;$F$1)</f>
        <v/>
      </c>
      <c r="G2501" s="137">
        <f>COUNTIFS(Severity,$B2501,AssignedDate,"&gt;=01/01/2017 12:00:00 AM",AssignedDate,"&lt;="&amp;$F$1)</f>
        <v/>
      </c>
      <c r="H2501" s="177" t="n"/>
      <c r="L2501" s="57" t="n">
        <v>0</v>
      </c>
      <c r="M2501" s="57" t="n"/>
    </row>
    <row r="2502" spans="1:13">
      <c r="A2502" s="137" t="n">
        <v>1</v>
      </c>
      <c r="B2502" s="100" t="s">
        <v>525</v>
      </c>
      <c r="C2502" s="137">
        <f>COUNTIFS(Severity,$B2502,AssignedDate,"&gt;="&amp;$C$1,AssignedDate,"&lt;="&amp;$F$1)</f>
        <v/>
      </c>
      <c r="D2502" s="137">
        <f>COUNTIFS(Severity,$B2502,Status,"&lt;&gt;Suspend",Status,"&lt;&gt;Assigned",Status,"&lt;&gt;Open",Status,"&lt;&gt;Hold",ResolvedDate,"&gt;="&amp;$C$1,ResolvedDate,"&lt;="&amp;$F$1)</f>
        <v/>
      </c>
      <c r="E2502" s="137">
        <f>COUNTIFS(Severity,$B2502,SLA_Breach,"&lt;&gt;Yes",Status,"&lt;&gt;Suspend",Status,"&lt;&gt;Assigned",Status,"&lt;&gt;Open",Status,"&lt;&gt;Hold&gt;",ResolvedDate,"&gt;="&amp;$C$1,ResolvedDate,"&lt;="&amp;$F$1)</f>
        <v/>
      </c>
      <c r="F2502" s="137">
        <f>COUNTIFS(Severity,$B2502,SLA_Breach,"Yes",Status,"&lt;&gt;Suspend",Status,"&lt;&gt;Assigned",Status,"&lt;&gt;Open",Status,"&lt;&gt;Hold&gt;",ResolvedDate,"&gt;="&amp;$C$1,ResolvedDate,"&lt;="&amp;$F$1)</f>
        <v/>
      </c>
      <c r="G2502" s="137">
        <f>COUNTIFS(Severity,$B2502,AssignedDate,"&gt;=01/01/2017 12:00:00 AM",AssignedDate,"&lt;="&amp;$F$1)</f>
        <v/>
      </c>
      <c r="H2502" s="177" t="n"/>
      <c r="L2502" s="57" t="n">
        <v>0</v>
      </c>
      <c r="M2502" s="57" t="n"/>
    </row>
    <row r="2503" spans="1:13">
      <c r="A2503" s="137" t="n">
        <v>1</v>
      </c>
      <c r="B2503" s="100" t="s">
        <v>525</v>
      </c>
      <c r="C2503" s="137">
        <f>COUNTIFS(Severity,$B2503,AssignedDate,"&gt;="&amp;$C$1,AssignedDate,"&lt;="&amp;$F$1)</f>
        <v/>
      </c>
      <c r="D2503" s="137">
        <f>COUNTIFS(Severity,$B2503,Status,"&lt;&gt;Suspend",Status,"&lt;&gt;Assigned",Status,"&lt;&gt;Open",Status,"&lt;&gt;Hold",ResolvedDate,"&gt;="&amp;$C$1,ResolvedDate,"&lt;="&amp;$F$1)</f>
        <v/>
      </c>
      <c r="E2503" s="137">
        <f>COUNTIFS(Severity,$B2503,SLA_Breach,"&lt;&gt;Yes",Status,"&lt;&gt;Suspend",Status,"&lt;&gt;Assigned",Status,"&lt;&gt;Open",Status,"&lt;&gt;Hold&gt;",ResolvedDate,"&gt;="&amp;$C$1,ResolvedDate,"&lt;="&amp;$F$1)</f>
        <v/>
      </c>
      <c r="F2503" s="137">
        <f>COUNTIFS(Severity,$B2503,SLA_Breach,"Yes",Status,"&lt;&gt;Suspend",Status,"&lt;&gt;Assigned",Status,"&lt;&gt;Open",Status,"&lt;&gt;Hold&gt;",ResolvedDate,"&gt;="&amp;$C$1,ResolvedDate,"&lt;="&amp;$F$1)</f>
        <v/>
      </c>
      <c r="G2503" s="137">
        <f>COUNTIFS(Severity,$B2503,AssignedDate,"&gt;=01/01/2017 12:00:00 AM",AssignedDate,"&lt;="&amp;$F$1)</f>
        <v/>
      </c>
      <c r="H2503" s="177" t="n"/>
      <c r="L2503" s="57" t="n">
        <v>0</v>
      </c>
      <c r="M2503" s="57" t="n"/>
    </row>
    <row r="2504" spans="1:13">
      <c r="A2504" s="137" t="n">
        <v>1</v>
      </c>
      <c r="B2504" s="100" t="s">
        <v>525</v>
      </c>
      <c r="C2504" s="137">
        <f>COUNTIFS(Severity,$B2504,AssignedDate,"&gt;="&amp;$C$1,AssignedDate,"&lt;="&amp;$F$1)</f>
        <v/>
      </c>
      <c r="D2504" s="137">
        <f>COUNTIFS(Severity,$B2504,Status,"&lt;&gt;Suspend",Status,"&lt;&gt;Assigned",Status,"&lt;&gt;Open",Status,"&lt;&gt;Hold",ResolvedDate,"&gt;="&amp;$C$1,ResolvedDate,"&lt;="&amp;$F$1)</f>
        <v/>
      </c>
      <c r="E2504" s="137">
        <f>COUNTIFS(Severity,$B2504,SLA_Breach,"&lt;&gt;Yes",Status,"&lt;&gt;Suspend",Status,"&lt;&gt;Assigned",Status,"&lt;&gt;Open",Status,"&lt;&gt;Hold&gt;",ResolvedDate,"&gt;="&amp;$C$1,ResolvedDate,"&lt;="&amp;$F$1)</f>
        <v/>
      </c>
      <c r="F2504" s="137">
        <f>COUNTIFS(Severity,$B2504,SLA_Breach,"Yes",Status,"&lt;&gt;Suspend",Status,"&lt;&gt;Assigned",Status,"&lt;&gt;Open",Status,"&lt;&gt;Hold&gt;",ResolvedDate,"&gt;="&amp;$C$1,ResolvedDate,"&lt;="&amp;$F$1)</f>
        <v/>
      </c>
      <c r="G2504" s="137">
        <f>COUNTIFS(Severity,$B2504,AssignedDate,"&gt;=01/01/2017 12:00:00 AM",AssignedDate,"&lt;="&amp;$F$1)</f>
        <v/>
      </c>
      <c r="H2504" s="177" t="n"/>
      <c r="L2504" s="57" t="n">
        <v>0</v>
      </c>
      <c r="M2504" s="57" t="n"/>
    </row>
    <row r="2505" spans="1:13">
      <c r="A2505" s="137" t="n">
        <v>1</v>
      </c>
      <c r="B2505" s="100" t="s">
        <v>525</v>
      </c>
      <c r="C2505" s="137">
        <f>COUNTIFS(Severity,$B2505,AssignedDate,"&gt;="&amp;$C$1,AssignedDate,"&lt;="&amp;$F$1)</f>
        <v/>
      </c>
      <c r="D2505" s="137">
        <f>COUNTIFS(Severity,$B2505,Status,"&lt;&gt;Suspend",Status,"&lt;&gt;Assigned",Status,"&lt;&gt;Open",Status,"&lt;&gt;Hold",ResolvedDate,"&gt;="&amp;$C$1,ResolvedDate,"&lt;="&amp;$F$1)</f>
        <v/>
      </c>
      <c r="E2505" s="137">
        <f>COUNTIFS(Severity,$B2505,SLA_Breach,"&lt;&gt;Yes",Status,"&lt;&gt;Suspend",Status,"&lt;&gt;Assigned",Status,"&lt;&gt;Open",Status,"&lt;&gt;Hold&gt;",ResolvedDate,"&gt;="&amp;$C$1,ResolvedDate,"&lt;="&amp;$F$1)</f>
        <v/>
      </c>
      <c r="F2505" s="137">
        <f>COUNTIFS(Severity,$B2505,SLA_Breach,"Yes",Status,"&lt;&gt;Suspend",Status,"&lt;&gt;Assigned",Status,"&lt;&gt;Open",Status,"&lt;&gt;Hold&gt;",ResolvedDate,"&gt;="&amp;$C$1,ResolvedDate,"&lt;="&amp;$F$1)</f>
        <v/>
      </c>
      <c r="G2505" s="137">
        <f>COUNTIFS(Severity,$B2505,AssignedDate,"&gt;=01/01/2017 12:00:00 AM",AssignedDate,"&lt;="&amp;$F$1)</f>
        <v/>
      </c>
      <c r="H2505" s="177" t="n"/>
      <c r="L2505" s="57" t="n">
        <v>0</v>
      </c>
      <c r="M2505" s="57" t="n"/>
    </row>
    <row r="2506" spans="1:13">
      <c r="A2506" s="137" t="n">
        <v>1</v>
      </c>
      <c r="B2506" s="100" t="s">
        <v>525</v>
      </c>
      <c r="C2506" s="137">
        <f>COUNTIFS(Severity,$B2506,AssignedDate,"&gt;="&amp;$C$1,AssignedDate,"&lt;="&amp;$F$1)</f>
        <v/>
      </c>
      <c r="D2506" s="137">
        <f>COUNTIFS(Severity,$B2506,Status,"&lt;&gt;Suspend",Status,"&lt;&gt;Assigned",Status,"&lt;&gt;Open",Status,"&lt;&gt;Hold",ResolvedDate,"&gt;="&amp;$C$1,ResolvedDate,"&lt;="&amp;$F$1)</f>
        <v/>
      </c>
      <c r="E2506" s="137">
        <f>COUNTIFS(Severity,$B2506,SLA_Breach,"&lt;&gt;Yes",Status,"&lt;&gt;Suspend",Status,"&lt;&gt;Assigned",Status,"&lt;&gt;Open",Status,"&lt;&gt;Hold&gt;",ResolvedDate,"&gt;="&amp;$C$1,ResolvedDate,"&lt;="&amp;$F$1)</f>
        <v/>
      </c>
      <c r="F2506" s="137">
        <f>COUNTIFS(Severity,$B2506,SLA_Breach,"Yes",Status,"&lt;&gt;Suspend",Status,"&lt;&gt;Assigned",Status,"&lt;&gt;Open",Status,"&lt;&gt;Hold&gt;",ResolvedDate,"&gt;="&amp;$C$1,ResolvedDate,"&lt;="&amp;$F$1)</f>
        <v/>
      </c>
      <c r="G2506" s="137">
        <f>COUNTIFS(Severity,$B2506,AssignedDate,"&gt;=01/01/2017 12:00:00 AM",AssignedDate,"&lt;="&amp;$F$1)</f>
        <v/>
      </c>
      <c r="H2506" s="177" t="n"/>
      <c r="L2506" s="57" t="n">
        <v>0</v>
      </c>
      <c r="M2506" s="57" t="n"/>
    </row>
    <row r="2507" spans="1:13">
      <c r="A2507" s="137" t="n">
        <v>1</v>
      </c>
      <c r="B2507" s="100" t="s">
        <v>525</v>
      </c>
      <c r="C2507" s="137">
        <f>COUNTIFS(Severity,$B2507,AssignedDate,"&gt;="&amp;$C$1,AssignedDate,"&lt;="&amp;$F$1)</f>
        <v/>
      </c>
      <c r="D2507" s="137">
        <f>COUNTIFS(Severity,$B2507,Status,"&lt;&gt;Suspend",Status,"&lt;&gt;Assigned",Status,"&lt;&gt;Open",Status,"&lt;&gt;Hold",ResolvedDate,"&gt;="&amp;$C$1,ResolvedDate,"&lt;="&amp;$F$1)</f>
        <v/>
      </c>
      <c r="E2507" s="137">
        <f>COUNTIFS(Severity,$B2507,SLA_Breach,"&lt;&gt;Yes",Status,"&lt;&gt;Suspend",Status,"&lt;&gt;Assigned",Status,"&lt;&gt;Open",Status,"&lt;&gt;Hold&gt;",ResolvedDate,"&gt;="&amp;$C$1,ResolvedDate,"&lt;="&amp;$F$1)</f>
        <v/>
      </c>
      <c r="F2507" s="137">
        <f>COUNTIFS(Severity,$B2507,SLA_Breach,"Yes",Status,"&lt;&gt;Suspend",Status,"&lt;&gt;Assigned",Status,"&lt;&gt;Open",Status,"&lt;&gt;Hold&gt;",ResolvedDate,"&gt;="&amp;$C$1,ResolvedDate,"&lt;="&amp;$F$1)</f>
        <v/>
      </c>
      <c r="G2507" s="137">
        <f>COUNTIFS(Severity,$B2507,AssignedDate,"&gt;=01/01/2017 12:00:00 AM",AssignedDate,"&lt;="&amp;$F$1)</f>
        <v/>
      </c>
      <c r="H2507" s="177" t="n"/>
      <c r="L2507" s="57" t="n">
        <v>0</v>
      </c>
      <c r="M2507" s="57" t="n"/>
    </row>
    <row r="2508" spans="1:13">
      <c r="A2508" s="137" t="n">
        <v>1</v>
      </c>
      <c r="B2508" s="100" t="s">
        <v>525</v>
      </c>
      <c r="C2508" s="137">
        <f>COUNTIFS(Severity,$B2508,AssignedDate,"&gt;="&amp;$C$1,AssignedDate,"&lt;="&amp;$F$1)</f>
        <v/>
      </c>
      <c r="D2508" s="137">
        <f>COUNTIFS(Severity,$B2508,Status,"&lt;&gt;Suspend",Status,"&lt;&gt;Assigned",Status,"&lt;&gt;Open",Status,"&lt;&gt;Hold",ResolvedDate,"&gt;="&amp;$C$1,ResolvedDate,"&lt;="&amp;$F$1)</f>
        <v/>
      </c>
      <c r="E2508" s="137">
        <f>COUNTIFS(Severity,$B2508,SLA_Breach,"&lt;&gt;Yes",Status,"&lt;&gt;Suspend",Status,"&lt;&gt;Assigned",Status,"&lt;&gt;Open",Status,"&lt;&gt;Hold&gt;",ResolvedDate,"&gt;="&amp;$C$1,ResolvedDate,"&lt;="&amp;$F$1)</f>
        <v/>
      </c>
      <c r="F2508" s="137">
        <f>COUNTIFS(Severity,$B2508,SLA_Breach,"Yes",Status,"&lt;&gt;Suspend",Status,"&lt;&gt;Assigned",Status,"&lt;&gt;Open",Status,"&lt;&gt;Hold&gt;",ResolvedDate,"&gt;="&amp;$C$1,ResolvedDate,"&lt;="&amp;$F$1)</f>
        <v/>
      </c>
      <c r="G2508" s="137">
        <f>COUNTIFS(Severity,$B2508,AssignedDate,"&gt;=01/01/2017 12:00:00 AM",AssignedDate,"&lt;="&amp;$F$1)</f>
        <v/>
      </c>
      <c r="H2508" s="177" t="n"/>
      <c r="L2508" s="57" t="n">
        <v>0</v>
      </c>
      <c r="M2508" s="57" t="n"/>
    </row>
    <row r="2509" spans="1:13">
      <c r="A2509" s="137" t="n">
        <v>1</v>
      </c>
      <c r="B2509" s="100" t="s">
        <v>525</v>
      </c>
      <c r="C2509" s="137">
        <f>COUNTIFS(Severity,$B2509,AssignedDate,"&gt;="&amp;$C$1,AssignedDate,"&lt;="&amp;$F$1)</f>
        <v/>
      </c>
      <c r="D2509" s="137">
        <f>COUNTIFS(Severity,$B2509,Status,"&lt;&gt;Suspend",Status,"&lt;&gt;Assigned",Status,"&lt;&gt;Open",Status,"&lt;&gt;Hold",ResolvedDate,"&gt;="&amp;$C$1,ResolvedDate,"&lt;="&amp;$F$1)</f>
        <v/>
      </c>
      <c r="E2509" s="137">
        <f>COUNTIFS(Severity,$B2509,SLA_Breach,"&lt;&gt;Yes",Status,"&lt;&gt;Suspend",Status,"&lt;&gt;Assigned",Status,"&lt;&gt;Open",Status,"&lt;&gt;Hold&gt;",ResolvedDate,"&gt;="&amp;$C$1,ResolvedDate,"&lt;="&amp;$F$1)</f>
        <v/>
      </c>
      <c r="F2509" s="137">
        <f>COUNTIFS(Severity,$B2509,SLA_Breach,"Yes",Status,"&lt;&gt;Suspend",Status,"&lt;&gt;Assigned",Status,"&lt;&gt;Open",Status,"&lt;&gt;Hold&gt;",ResolvedDate,"&gt;="&amp;$C$1,ResolvedDate,"&lt;="&amp;$F$1)</f>
        <v/>
      </c>
      <c r="G2509" s="137">
        <f>COUNTIFS(Severity,$B2509,AssignedDate,"&gt;=01/01/2017 12:00:00 AM",AssignedDate,"&lt;="&amp;$F$1)</f>
        <v/>
      </c>
      <c r="H2509" s="177" t="n"/>
      <c r="L2509" s="57" t="n">
        <v>0</v>
      </c>
      <c r="M2509" s="57" t="n"/>
    </row>
    <row r="2510" spans="1:13">
      <c r="A2510" s="137" t="n">
        <v>1</v>
      </c>
      <c r="B2510" s="100" t="s">
        <v>525</v>
      </c>
      <c r="C2510" s="137">
        <f>COUNTIFS(Severity,$B2510,AssignedDate,"&gt;="&amp;$C$1,AssignedDate,"&lt;="&amp;$F$1)</f>
        <v/>
      </c>
      <c r="D2510" s="137">
        <f>COUNTIFS(Severity,$B2510,Status,"&lt;&gt;Suspend",Status,"&lt;&gt;Assigned",Status,"&lt;&gt;Open",Status,"&lt;&gt;Hold",ResolvedDate,"&gt;="&amp;$C$1,ResolvedDate,"&lt;="&amp;$F$1)</f>
        <v/>
      </c>
      <c r="E2510" s="137">
        <f>COUNTIFS(Severity,$B2510,SLA_Breach,"&lt;&gt;Yes",Status,"&lt;&gt;Suspend",Status,"&lt;&gt;Assigned",Status,"&lt;&gt;Open",Status,"&lt;&gt;Hold&gt;",ResolvedDate,"&gt;="&amp;$C$1,ResolvedDate,"&lt;="&amp;$F$1)</f>
        <v/>
      </c>
      <c r="F2510" s="137">
        <f>COUNTIFS(Severity,$B2510,SLA_Breach,"Yes",Status,"&lt;&gt;Suspend",Status,"&lt;&gt;Assigned",Status,"&lt;&gt;Open",Status,"&lt;&gt;Hold&gt;",ResolvedDate,"&gt;="&amp;$C$1,ResolvedDate,"&lt;="&amp;$F$1)</f>
        <v/>
      </c>
      <c r="G2510" s="137">
        <f>COUNTIFS(Severity,$B2510,AssignedDate,"&gt;=01/01/2017 12:00:00 AM",AssignedDate,"&lt;="&amp;$F$1)</f>
        <v/>
      </c>
      <c r="H2510" s="177" t="n"/>
      <c r="L2510" s="57" t="n">
        <v>0</v>
      </c>
      <c r="M2510" s="57" t="n"/>
    </row>
    <row r="2511" spans="1:13">
      <c r="A2511" s="137" t="n">
        <v>1</v>
      </c>
      <c r="B2511" s="100" t="s">
        <v>525</v>
      </c>
      <c r="C2511" s="137">
        <f>COUNTIFS(Severity,$B2511,AssignedDate,"&gt;="&amp;$C$1,AssignedDate,"&lt;="&amp;$F$1)</f>
        <v/>
      </c>
      <c r="D2511" s="137">
        <f>COUNTIFS(Severity,$B2511,Status,"&lt;&gt;Suspend",Status,"&lt;&gt;Assigned",Status,"&lt;&gt;Open",Status,"&lt;&gt;Hold",ResolvedDate,"&gt;="&amp;$C$1,ResolvedDate,"&lt;="&amp;$F$1)</f>
        <v/>
      </c>
      <c r="E2511" s="137">
        <f>COUNTIFS(Severity,$B2511,SLA_Breach,"&lt;&gt;Yes",Status,"&lt;&gt;Suspend",Status,"&lt;&gt;Assigned",Status,"&lt;&gt;Open",Status,"&lt;&gt;Hold&gt;",ResolvedDate,"&gt;="&amp;$C$1,ResolvedDate,"&lt;="&amp;$F$1)</f>
        <v/>
      </c>
      <c r="F2511" s="137">
        <f>COUNTIFS(Severity,$B2511,SLA_Breach,"Yes",Status,"&lt;&gt;Suspend",Status,"&lt;&gt;Assigned",Status,"&lt;&gt;Open",Status,"&lt;&gt;Hold&gt;",ResolvedDate,"&gt;="&amp;$C$1,ResolvedDate,"&lt;="&amp;$F$1)</f>
        <v/>
      </c>
      <c r="G2511" s="137">
        <f>COUNTIFS(Severity,$B2511,AssignedDate,"&gt;=01/01/2017 12:00:00 AM",AssignedDate,"&lt;="&amp;$F$1)</f>
        <v/>
      </c>
      <c r="H2511" s="177" t="n"/>
      <c r="L2511" s="57" t="n">
        <v>0</v>
      </c>
      <c r="M2511" s="57" t="n"/>
    </row>
    <row r="2512" spans="1:13">
      <c r="A2512" s="137" t="n">
        <v>1</v>
      </c>
      <c r="B2512" s="100" t="s">
        <v>525</v>
      </c>
      <c r="C2512" s="137">
        <f>COUNTIFS(Severity,$B2512,AssignedDate,"&gt;="&amp;$C$1,AssignedDate,"&lt;="&amp;$F$1)</f>
        <v/>
      </c>
      <c r="D2512" s="137">
        <f>COUNTIFS(Severity,$B2512,Status,"&lt;&gt;Suspend",Status,"&lt;&gt;Assigned",Status,"&lt;&gt;Open",Status,"&lt;&gt;Hold",ResolvedDate,"&gt;="&amp;$C$1,ResolvedDate,"&lt;="&amp;$F$1)</f>
        <v/>
      </c>
      <c r="E2512" s="137">
        <f>COUNTIFS(Severity,$B2512,SLA_Breach,"&lt;&gt;Yes",Status,"&lt;&gt;Suspend",Status,"&lt;&gt;Assigned",Status,"&lt;&gt;Open",Status,"&lt;&gt;Hold&gt;",ResolvedDate,"&gt;="&amp;$C$1,ResolvedDate,"&lt;="&amp;$F$1)</f>
        <v/>
      </c>
      <c r="F2512" s="137">
        <f>COUNTIFS(Severity,$B2512,SLA_Breach,"Yes",Status,"&lt;&gt;Suspend",Status,"&lt;&gt;Assigned",Status,"&lt;&gt;Open",Status,"&lt;&gt;Hold&gt;",ResolvedDate,"&gt;="&amp;$C$1,ResolvedDate,"&lt;="&amp;$F$1)</f>
        <v/>
      </c>
      <c r="G2512" s="137">
        <f>COUNTIFS(Severity,$B2512,AssignedDate,"&gt;=01/01/2017 12:00:00 AM",AssignedDate,"&lt;="&amp;$F$1)</f>
        <v/>
      </c>
      <c r="H2512" s="177" t="n"/>
      <c r="L2512" s="57" t="n">
        <v>0</v>
      </c>
      <c r="M2512" s="57" t="n"/>
    </row>
    <row r="2513" spans="1:13">
      <c r="A2513" s="137" t="n">
        <v>1</v>
      </c>
      <c r="B2513" s="100" t="s">
        <v>525</v>
      </c>
      <c r="C2513" s="137">
        <f>COUNTIFS(Severity,$B2513,AssignedDate,"&gt;="&amp;$C$1,AssignedDate,"&lt;="&amp;$F$1)</f>
        <v/>
      </c>
      <c r="D2513" s="137">
        <f>COUNTIFS(Severity,$B2513,Status,"&lt;&gt;Suspend",Status,"&lt;&gt;Assigned",Status,"&lt;&gt;Open",Status,"&lt;&gt;Hold",ResolvedDate,"&gt;="&amp;$C$1,ResolvedDate,"&lt;="&amp;$F$1)</f>
        <v/>
      </c>
      <c r="E2513" s="137">
        <f>COUNTIFS(Severity,$B2513,SLA_Breach,"&lt;&gt;Yes",Status,"&lt;&gt;Suspend",Status,"&lt;&gt;Assigned",Status,"&lt;&gt;Open",Status,"&lt;&gt;Hold&gt;",ResolvedDate,"&gt;="&amp;$C$1,ResolvedDate,"&lt;="&amp;$F$1)</f>
        <v/>
      </c>
      <c r="F2513" s="137">
        <f>COUNTIFS(Severity,$B2513,SLA_Breach,"Yes",Status,"&lt;&gt;Suspend",Status,"&lt;&gt;Assigned",Status,"&lt;&gt;Open",Status,"&lt;&gt;Hold&gt;",ResolvedDate,"&gt;="&amp;$C$1,ResolvedDate,"&lt;="&amp;$F$1)</f>
        <v/>
      </c>
      <c r="G2513" s="137">
        <f>COUNTIFS(Severity,$B2513,AssignedDate,"&gt;=01/01/2017 12:00:00 AM",AssignedDate,"&lt;="&amp;$F$1)</f>
        <v/>
      </c>
      <c r="H2513" s="177" t="n"/>
      <c r="L2513" s="57" t="n">
        <v>0</v>
      </c>
      <c r="M2513" s="57" t="n"/>
    </row>
    <row r="2514" spans="1:13">
      <c r="A2514" s="137" t="n">
        <v>1</v>
      </c>
      <c r="B2514" s="100" t="s">
        <v>525</v>
      </c>
      <c r="C2514" s="137">
        <f>COUNTIFS(Severity,$B2514,AssignedDate,"&gt;="&amp;$C$1,AssignedDate,"&lt;="&amp;$F$1)</f>
        <v/>
      </c>
      <c r="D2514" s="137">
        <f>COUNTIFS(Severity,$B2514,Status,"&lt;&gt;Suspend",Status,"&lt;&gt;Assigned",Status,"&lt;&gt;Open",Status,"&lt;&gt;Hold",ResolvedDate,"&gt;="&amp;$C$1,ResolvedDate,"&lt;="&amp;$F$1)</f>
        <v/>
      </c>
      <c r="E2514" s="137">
        <f>COUNTIFS(Severity,$B2514,SLA_Breach,"&lt;&gt;Yes",Status,"&lt;&gt;Suspend",Status,"&lt;&gt;Assigned",Status,"&lt;&gt;Open",Status,"&lt;&gt;Hold&gt;",ResolvedDate,"&gt;="&amp;$C$1,ResolvedDate,"&lt;="&amp;$F$1)</f>
        <v/>
      </c>
      <c r="F2514" s="137">
        <f>COUNTIFS(Severity,$B2514,SLA_Breach,"Yes",Status,"&lt;&gt;Suspend",Status,"&lt;&gt;Assigned",Status,"&lt;&gt;Open",Status,"&lt;&gt;Hold&gt;",ResolvedDate,"&gt;="&amp;$C$1,ResolvedDate,"&lt;="&amp;$F$1)</f>
        <v/>
      </c>
      <c r="G2514" s="137">
        <f>COUNTIFS(Severity,$B2514,AssignedDate,"&gt;=01/01/2017 12:00:00 AM",AssignedDate,"&lt;="&amp;$F$1)</f>
        <v/>
      </c>
      <c r="H2514" s="177" t="n"/>
      <c r="L2514" s="57" t="n">
        <v>0</v>
      </c>
      <c r="M2514" s="57" t="n"/>
    </row>
    <row r="2515" spans="1:13">
      <c r="A2515" s="137" t="n">
        <v>1</v>
      </c>
      <c r="B2515" s="100" t="s">
        <v>525</v>
      </c>
      <c r="C2515" s="137">
        <f>COUNTIFS(Severity,$B2515,AssignedDate,"&gt;="&amp;$C$1,AssignedDate,"&lt;="&amp;$F$1)</f>
        <v/>
      </c>
      <c r="D2515" s="137">
        <f>COUNTIFS(Severity,$B2515,Status,"&lt;&gt;Suspend",Status,"&lt;&gt;Assigned",Status,"&lt;&gt;Open",Status,"&lt;&gt;Hold",ResolvedDate,"&gt;="&amp;$C$1,ResolvedDate,"&lt;="&amp;$F$1)</f>
        <v/>
      </c>
      <c r="E2515" s="137">
        <f>COUNTIFS(Severity,$B2515,SLA_Breach,"&lt;&gt;Yes",Status,"&lt;&gt;Suspend",Status,"&lt;&gt;Assigned",Status,"&lt;&gt;Open",Status,"&lt;&gt;Hold&gt;",ResolvedDate,"&gt;="&amp;$C$1,ResolvedDate,"&lt;="&amp;$F$1)</f>
        <v/>
      </c>
      <c r="F2515" s="137">
        <f>COUNTIFS(Severity,$B2515,SLA_Breach,"Yes",Status,"&lt;&gt;Suspend",Status,"&lt;&gt;Assigned",Status,"&lt;&gt;Open",Status,"&lt;&gt;Hold&gt;",ResolvedDate,"&gt;="&amp;$C$1,ResolvedDate,"&lt;="&amp;$F$1)</f>
        <v/>
      </c>
      <c r="G2515" s="137">
        <f>COUNTIFS(Severity,$B2515,AssignedDate,"&gt;=01/01/2017 12:00:00 AM",AssignedDate,"&lt;="&amp;$F$1)</f>
        <v/>
      </c>
      <c r="H2515" s="177" t="n"/>
      <c r="L2515" s="57" t="n">
        <v>0</v>
      </c>
      <c r="M2515" s="57" t="n"/>
    </row>
    <row r="2516" spans="1:13">
      <c r="A2516" s="137" t="n">
        <v>1</v>
      </c>
      <c r="B2516" s="100" t="s">
        <v>525</v>
      </c>
      <c r="C2516" s="137">
        <f>COUNTIFS(Severity,$B2516,AssignedDate,"&gt;="&amp;$C$1,AssignedDate,"&lt;="&amp;$F$1)</f>
        <v/>
      </c>
      <c r="D2516" s="137">
        <f>COUNTIFS(Severity,$B2516,Status,"&lt;&gt;Suspend",Status,"&lt;&gt;Assigned",Status,"&lt;&gt;Open",Status,"&lt;&gt;Hold",ResolvedDate,"&gt;="&amp;$C$1,ResolvedDate,"&lt;="&amp;$F$1)</f>
        <v/>
      </c>
      <c r="E2516" s="137">
        <f>COUNTIFS(Severity,$B2516,SLA_Breach,"&lt;&gt;Yes",Status,"&lt;&gt;Suspend",Status,"&lt;&gt;Assigned",Status,"&lt;&gt;Open",Status,"&lt;&gt;Hold&gt;",ResolvedDate,"&gt;="&amp;$C$1,ResolvedDate,"&lt;="&amp;$F$1)</f>
        <v/>
      </c>
      <c r="F2516" s="137">
        <f>COUNTIFS(Severity,$B2516,SLA_Breach,"Yes",Status,"&lt;&gt;Suspend",Status,"&lt;&gt;Assigned",Status,"&lt;&gt;Open",Status,"&lt;&gt;Hold&gt;",ResolvedDate,"&gt;="&amp;$C$1,ResolvedDate,"&lt;="&amp;$F$1)</f>
        <v/>
      </c>
      <c r="G2516" s="137">
        <f>COUNTIFS(Severity,$B2516,AssignedDate,"&gt;=01/01/2017 12:00:00 AM",AssignedDate,"&lt;="&amp;$F$1)</f>
        <v/>
      </c>
      <c r="H2516" s="177" t="n"/>
      <c r="L2516" s="57" t="n">
        <v>0</v>
      </c>
      <c r="M2516" s="57" t="n"/>
    </row>
    <row r="2517" spans="1:13">
      <c r="A2517" s="137" t="n">
        <v>1</v>
      </c>
      <c r="B2517" s="100" t="s">
        <v>525</v>
      </c>
      <c r="C2517" s="137">
        <f>COUNTIFS(Severity,$B2517,AssignedDate,"&gt;="&amp;$C$1,AssignedDate,"&lt;="&amp;$F$1)</f>
        <v/>
      </c>
      <c r="D2517" s="137">
        <f>COUNTIFS(Severity,$B2517,Status,"&lt;&gt;Suspend",Status,"&lt;&gt;Assigned",Status,"&lt;&gt;Open",Status,"&lt;&gt;Hold",ResolvedDate,"&gt;="&amp;$C$1,ResolvedDate,"&lt;="&amp;$F$1)</f>
        <v/>
      </c>
      <c r="E2517" s="137">
        <f>COUNTIFS(Severity,$B2517,SLA_Breach,"&lt;&gt;Yes",Status,"&lt;&gt;Suspend",Status,"&lt;&gt;Assigned",Status,"&lt;&gt;Open",Status,"&lt;&gt;Hold&gt;",ResolvedDate,"&gt;="&amp;$C$1,ResolvedDate,"&lt;="&amp;$F$1)</f>
        <v/>
      </c>
      <c r="F2517" s="137">
        <f>COUNTIFS(Severity,$B2517,SLA_Breach,"Yes",Status,"&lt;&gt;Suspend",Status,"&lt;&gt;Assigned",Status,"&lt;&gt;Open",Status,"&lt;&gt;Hold&gt;",ResolvedDate,"&gt;="&amp;$C$1,ResolvedDate,"&lt;="&amp;$F$1)</f>
        <v/>
      </c>
      <c r="G2517" s="137">
        <f>COUNTIFS(Severity,$B2517,AssignedDate,"&gt;=01/01/2017 12:00:00 AM",AssignedDate,"&lt;="&amp;$F$1)</f>
        <v/>
      </c>
      <c r="H2517" s="177" t="n"/>
      <c r="L2517" s="57" t="n">
        <v>0</v>
      </c>
      <c r="M2517" s="57" t="n"/>
    </row>
    <row r="2518" spans="1:13">
      <c r="A2518" s="137" t="n">
        <v>1</v>
      </c>
      <c r="B2518" s="100" t="s">
        <v>525</v>
      </c>
      <c r="C2518" s="137">
        <f>COUNTIFS(Severity,$B2518,AssignedDate,"&gt;="&amp;$C$1,AssignedDate,"&lt;="&amp;$F$1)</f>
        <v/>
      </c>
      <c r="D2518" s="137">
        <f>COUNTIFS(Severity,$B2518,Status,"&lt;&gt;Suspend",Status,"&lt;&gt;Assigned",Status,"&lt;&gt;Open",Status,"&lt;&gt;Hold",ResolvedDate,"&gt;="&amp;$C$1,ResolvedDate,"&lt;="&amp;$F$1)</f>
        <v/>
      </c>
      <c r="E2518" s="137">
        <f>COUNTIFS(Severity,$B2518,SLA_Breach,"&lt;&gt;Yes",Status,"&lt;&gt;Suspend",Status,"&lt;&gt;Assigned",Status,"&lt;&gt;Open",Status,"&lt;&gt;Hold&gt;",ResolvedDate,"&gt;="&amp;$C$1,ResolvedDate,"&lt;="&amp;$F$1)</f>
        <v/>
      </c>
      <c r="F2518" s="137">
        <f>COUNTIFS(Severity,$B2518,SLA_Breach,"Yes",Status,"&lt;&gt;Suspend",Status,"&lt;&gt;Assigned",Status,"&lt;&gt;Open",Status,"&lt;&gt;Hold&gt;",ResolvedDate,"&gt;="&amp;$C$1,ResolvedDate,"&lt;="&amp;$F$1)</f>
        <v/>
      </c>
      <c r="G2518" s="137">
        <f>COUNTIFS(Severity,$B2518,AssignedDate,"&gt;=01/01/2017 12:00:00 AM",AssignedDate,"&lt;="&amp;$F$1)</f>
        <v/>
      </c>
      <c r="H2518" s="177" t="n"/>
      <c r="L2518" s="57" t="n">
        <v>0</v>
      </c>
      <c r="M2518" s="57" t="n"/>
    </row>
    <row r="2519" spans="1:13">
      <c r="A2519" s="137" t="n">
        <v>1</v>
      </c>
      <c r="B2519" s="100" t="s">
        <v>525</v>
      </c>
      <c r="C2519" s="137">
        <f>COUNTIFS(Severity,$B2519,AssignedDate,"&gt;="&amp;$C$1,AssignedDate,"&lt;="&amp;$F$1)</f>
        <v/>
      </c>
      <c r="D2519" s="137">
        <f>COUNTIFS(Severity,$B2519,Status,"&lt;&gt;Suspend",Status,"&lt;&gt;Assigned",Status,"&lt;&gt;Open",Status,"&lt;&gt;Hold",ResolvedDate,"&gt;="&amp;$C$1,ResolvedDate,"&lt;="&amp;$F$1)</f>
        <v/>
      </c>
      <c r="E2519" s="137">
        <f>COUNTIFS(Severity,$B2519,SLA_Breach,"&lt;&gt;Yes",Status,"&lt;&gt;Suspend",Status,"&lt;&gt;Assigned",Status,"&lt;&gt;Open",Status,"&lt;&gt;Hold&gt;",ResolvedDate,"&gt;="&amp;$C$1,ResolvedDate,"&lt;="&amp;$F$1)</f>
        <v/>
      </c>
      <c r="F2519" s="137">
        <f>COUNTIFS(Severity,$B2519,SLA_Breach,"Yes",Status,"&lt;&gt;Suspend",Status,"&lt;&gt;Assigned",Status,"&lt;&gt;Open",Status,"&lt;&gt;Hold&gt;",ResolvedDate,"&gt;="&amp;$C$1,ResolvedDate,"&lt;="&amp;$F$1)</f>
        <v/>
      </c>
      <c r="G2519" s="137">
        <f>COUNTIFS(Severity,$B2519,AssignedDate,"&gt;=01/01/2017 12:00:00 AM",AssignedDate,"&lt;="&amp;$F$1)</f>
        <v/>
      </c>
      <c r="H2519" s="177" t="n"/>
      <c r="L2519" s="57" t="n">
        <v>0</v>
      </c>
      <c r="M2519" s="57" t="n"/>
    </row>
    <row r="2520" spans="1:13">
      <c r="A2520" s="137" t="n">
        <v>1</v>
      </c>
      <c r="B2520" s="100" t="s">
        <v>525</v>
      </c>
      <c r="C2520" s="137">
        <f>COUNTIFS(Severity,$B2520,AssignedDate,"&gt;="&amp;$C$1,AssignedDate,"&lt;="&amp;$F$1)</f>
        <v/>
      </c>
      <c r="D2520" s="137">
        <f>COUNTIFS(Severity,$B2520,Status,"&lt;&gt;Suspend",Status,"&lt;&gt;Assigned",Status,"&lt;&gt;Open",Status,"&lt;&gt;Hold",ResolvedDate,"&gt;="&amp;$C$1,ResolvedDate,"&lt;="&amp;$F$1)</f>
        <v/>
      </c>
      <c r="E2520" s="137">
        <f>COUNTIFS(Severity,$B2520,SLA_Breach,"&lt;&gt;Yes",Status,"&lt;&gt;Suspend",Status,"&lt;&gt;Assigned",Status,"&lt;&gt;Open",Status,"&lt;&gt;Hold&gt;",ResolvedDate,"&gt;="&amp;$C$1,ResolvedDate,"&lt;="&amp;$F$1)</f>
        <v/>
      </c>
      <c r="F2520" s="137">
        <f>COUNTIFS(Severity,$B2520,SLA_Breach,"Yes",Status,"&lt;&gt;Suspend",Status,"&lt;&gt;Assigned",Status,"&lt;&gt;Open",Status,"&lt;&gt;Hold&gt;",ResolvedDate,"&gt;="&amp;$C$1,ResolvedDate,"&lt;="&amp;$F$1)</f>
        <v/>
      </c>
      <c r="G2520" s="137">
        <f>COUNTIFS(Severity,$B2520,AssignedDate,"&gt;=01/01/2017 12:00:00 AM",AssignedDate,"&lt;="&amp;$F$1)</f>
        <v/>
      </c>
      <c r="H2520" s="177" t="n"/>
      <c r="L2520" s="57" t="n">
        <v>0</v>
      </c>
      <c r="M2520" s="57" t="n"/>
    </row>
    <row r="2521" spans="1:13">
      <c r="A2521" s="137" t="n">
        <v>1</v>
      </c>
      <c r="B2521" s="100" t="s">
        <v>525</v>
      </c>
      <c r="C2521" s="137">
        <f>COUNTIFS(Severity,$B2521,AssignedDate,"&gt;="&amp;$C$1,AssignedDate,"&lt;="&amp;$F$1)</f>
        <v/>
      </c>
      <c r="D2521" s="137">
        <f>COUNTIFS(Severity,$B2521,Status,"&lt;&gt;Suspend",Status,"&lt;&gt;Assigned",Status,"&lt;&gt;Open",Status,"&lt;&gt;Hold",ResolvedDate,"&gt;="&amp;$C$1,ResolvedDate,"&lt;="&amp;$F$1)</f>
        <v/>
      </c>
      <c r="E2521" s="137">
        <f>COUNTIFS(Severity,$B2521,SLA_Breach,"&lt;&gt;Yes",Status,"&lt;&gt;Suspend",Status,"&lt;&gt;Assigned",Status,"&lt;&gt;Open",Status,"&lt;&gt;Hold&gt;",ResolvedDate,"&gt;="&amp;$C$1,ResolvedDate,"&lt;="&amp;$F$1)</f>
        <v/>
      </c>
      <c r="F2521" s="137">
        <f>COUNTIFS(Severity,$B2521,SLA_Breach,"Yes",Status,"&lt;&gt;Suspend",Status,"&lt;&gt;Assigned",Status,"&lt;&gt;Open",Status,"&lt;&gt;Hold&gt;",ResolvedDate,"&gt;="&amp;$C$1,ResolvedDate,"&lt;="&amp;$F$1)</f>
        <v/>
      </c>
      <c r="G2521" s="137">
        <f>COUNTIFS(Severity,$B2521,AssignedDate,"&gt;=01/01/2017 12:00:00 AM",AssignedDate,"&lt;="&amp;$F$1)</f>
        <v/>
      </c>
      <c r="H2521" s="177" t="n"/>
      <c r="L2521" s="57" t="n">
        <v>0</v>
      </c>
      <c r="M2521" s="57" t="n"/>
    </row>
    <row r="2522" spans="1:13">
      <c r="A2522" s="137" t="n">
        <v>1</v>
      </c>
      <c r="B2522" s="100" t="s">
        <v>525</v>
      </c>
      <c r="C2522" s="137">
        <f>COUNTIFS(Severity,$B2522,AssignedDate,"&gt;="&amp;$C$1,AssignedDate,"&lt;="&amp;$F$1)</f>
        <v/>
      </c>
      <c r="D2522" s="137">
        <f>COUNTIFS(Severity,$B2522,Status,"&lt;&gt;Suspend",Status,"&lt;&gt;Assigned",Status,"&lt;&gt;Open",Status,"&lt;&gt;Hold",ResolvedDate,"&gt;="&amp;$C$1,ResolvedDate,"&lt;="&amp;$F$1)</f>
        <v/>
      </c>
      <c r="E2522" s="137">
        <f>COUNTIFS(Severity,$B2522,SLA_Breach,"&lt;&gt;Yes",Status,"&lt;&gt;Suspend",Status,"&lt;&gt;Assigned",Status,"&lt;&gt;Open",Status,"&lt;&gt;Hold&gt;",ResolvedDate,"&gt;="&amp;$C$1,ResolvedDate,"&lt;="&amp;$F$1)</f>
        <v/>
      </c>
      <c r="F2522" s="137">
        <f>COUNTIFS(Severity,$B2522,SLA_Breach,"Yes",Status,"&lt;&gt;Suspend",Status,"&lt;&gt;Assigned",Status,"&lt;&gt;Open",Status,"&lt;&gt;Hold&gt;",ResolvedDate,"&gt;="&amp;$C$1,ResolvedDate,"&lt;="&amp;$F$1)</f>
        <v/>
      </c>
      <c r="G2522" s="137">
        <f>COUNTIFS(Severity,$B2522,AssignedDate,"&gt;=01/01/2017 12:00:00 AM",AssignedDate,"&lt;="&amp;$F$1)</f>
        <v/>
      </c>
      <c r="H2522" s="177" t="n"/>
      <c r="L2522" s="57" t="n">
        <v>0</v>
      </c>
      <c r="M2522" s="57" t="n"/>
    </row>
    <row r="2523" spans="1:13">
      <c r="A2523" s="137" t="n">
        <v>1</v>
      </c>
      <c r="B2523" s="100" t="s">
        <v>525</v>
      </c>
      <c r="C2523" s="137">
        <f>COUNTIFS(Severity,$B2523,AssignedDate,"&gt;="&amp;$C$1,AssignedDate,"&lt;="&amp;$F$1)</f>
        <v/>
      </c>
      <c r="D2523" s="137">
        <f>COUNTIFS(Severity,$B2523,Status,"&lt;&gt;Suspend",Status,"&lt;&gt;Assigned",Status,"&lt;&gt;Open",Status,"&lt;&gt;Hold",ResolvedDate,"&gt;="&amp;$C$1,ResolvedDate,"&lt;="&amp;$F$1)</f>
        <v/>
      </c>
      <c r="E2523" s="137">
        <f>COUNTIFS(Severity,$B2523,SLA_Breach,"&lt;&gt;Yes",Status,"&lt;&gt;Suspend",Status,"&lt;&gt;Assigned",Status,"&lt;&gt;Open",Status,"&lt;&gt;Hold&gt;",ResolvedDate,"&gt;="&amp;$C$1,ResolvedDate,"&lt;="&amp;$F$1)</f>
        <v/>
      </c>
      <c r="F2523" s="137">
        <f>COUNTIFS(Severity,$B2523,SLA_Breach,"Yes",Status,"&lt;&gt;Suspend",Status,"&lt;&gt;Assigned",Status,"&lt;&gt;Open",Status,"&lt;&gt;Hold&gt;",ResolvedDate,"&gt;="&amp;$C$1,ResolvedDate,"&lt;="&amp;$F$1)</f>
        <v/>
      </c>
      <c r="G2523" s="137">
        <f>COUNTIFS(Severity,$B2523,AssignedDate,"&gt;=01/01/2017 12:00:00 AM",AssignedDate,"&lt;="&amp;$F$1)</f>
        <v/>
      </c>
      <c r="H2523" s="177" t="n"/>
      <c r="L2523" s="57" t="n">
        <v>0</v>
      </c>
      <c r="M2523" s="57" t="n"/>
    </row>
    <row r="2524" spans="1:13">
      <c r="A2524" s="137" t="n">
        <v>1</v>
      </c>
      <c r="B2524" s="100" t="s">
        <v>525</v>
      </c>
      <c r="C2524" s="137">
        <f>COUNTIFS(Severity,$B2524,AssignedDate,"&gt;="&amp;$C$1,AssignedDate,"&lt;="&amp;$F$1)</f>
        <v/>
      </c>
      <c r="D2524" s="137">
        <f>COUNTIFS(Severity,$B2524,Status,"&lt;&gt;Suspend",Status,"&lt;&gt;Assigned",Status,"&lt;&gt;Open",Status,"&lt;&gt;Hold",ResolvedDate,"&gt;="&amp;$C$1,ResolvedDate,"&lt;="&amp;$F$1)</f>
        <v/>
      </c>
      <c r="E2524" s="137">
        <f>COUNTIFS(Severity,$B2524,SLA_Breach,"&lt;&gt;Yes",Status,"&lt;&gt;Suspend",Status,"&lt;&gt;Assigned",Status,"&lt;&gt;Open",Status,"&lt;&gt;Hold&gt;",ResolvedDate,"&gt;="&amp;$C$1,ResolvedDate,"&lt;="&amp;$F$1)</f>
        <v/>
      </c>
      <c r="F2524" s="137">
        <f>COUNTIFS(Severity,$B2524,SLA_Breach,"Yes",Status,"&lt;&gt;Suspend",Status,"&lt;&gt;Assigned",Status,"&lt;&gt;Open",Status,"&lt;&gt;Hold&gt;",ResolvedDate,"&gt;="&amp;$C$1,ResolvedDate,"&lt;="&amp;$F$1)</f>
        <v/>
      </c>
      <c r="G2524" s="137">
        <f>COUNTIFS(Severity,$B2524,AssignedDate,"&gt;=01/01/2017 12:00:00 AM",AssignedDate,"&lt;="&amp;$F$1)</f>
        <v/>
      </c>
      <c r="H2524" s="177" t="n"/>
      <c r="L2524" s="57" t="n">
        <v>0</v>
      </c>
      <c r="M2524" s="57" t="n"/>
    </row>
    <row r="2525" spans="1:13">
      <c r="A2525" s="137" t="n">
        <v>1</v>
      </c>
      <c r="B2525" s="100" t="s">
        <v>525</v>
      </c>
      <c r="C2525" s="137">
        <f>COUNTIFS(Severity,$B2525,AssignedDate,"&gt;="&amp;$C$1,AssignedDate,"&lt;="&amp;$F$1)</f>
        <v/>
      </c>
      <c r="D2525" s="137">
        <f>COUNTIFS(Severity,$B2525,Status,"&lt;&gt;Suspend",Status,"&lt;&gt;Assigned",Status,"&lt;&gt;Open",Status,"&lt;&gt;Hold",ResolvedDate,"&gt;="&amp;$C$1,ResolvedDate,"&lt;="&amp;$F$1)</f>
        <v/>
      </c>
      <c r="E2525" s="137">
        <f>COUNTIFS(Severity,$B2525,SLA_Breach,"&lt;&gt;Yes",Status,"&lt;&gt;Suspend",Status,"&lt;&gt;Assigned",Status,"&lt;&gt;Open",Status,"&lt;&gt;Hold&gt;",ResolvedDate,"&gt;="&amp;$C$1,ResolvedDate,"&lt;="&amp;$F$1)</f>
        <v/>
      </c>
      <c r="F2525" s="137">
        <f>COUNTIFS(Severity,$B2525,SLA_Breach,"Yes",Status,"&lt;&gt;Suspend",Status,"&lt;&gt;Assigned",Status,"&lt;&gt;Open",Status,"&lt;&gt;Hold&gt;",ResolvedDate,"&gt;="&amp;$C$1,ResolvedDate,"&lt;="&amp;$F$1)</f>
        <v/>
      </c>
      <c r="G2525" s="137">
        <f>COUNTIFS(Severity,$B2525,AssignedDate,"&gt;=01/01/2017 12:00:00 AM",AssignedDate,"&lt;="&amp;$F$1)</f>
        <v/>
      </c>
      <c r="H2525" s="177" t="n"/>
      <c r="L2525" s="57" t="n">
        <v>0</v>
      </c>
      <c r="M2525" s="57" t="n"/>
    </row>
    <row r="2526" spans="1:13">
      <c r="A2526" s="137" t="n">
        <v>1</v>
      </c>
      <c r="B2526" s="100" t="s">
        <v>525</v>
      </c>
      <c r="C2526" s="137">
        <f>COUNTIFS(Severity,$B2526,AssignedDate,"&gt;="&amp;$C$1,AssignedDate,"&lt;="&amp;$F$1)</f>
        <v/>
      </c>
      <c r="D2526" s="137">
        <f>COUNTIFS(Severity,$B2526,Status,"&lt;&gt;Suspend",Status,"&lt;&gt;Assigned",Status,"&lt;&gt;Open",Status,"&lt;&gt;Hold",ResolvedDate,"&gt;="&amp;$C$1,ResolvedDate,"&lt;="&amp;$F$1)</f>
        <v/>
      </c>
      <c r="E2526" s="137">
        <f>COUNTIFS(Severity,$B2526,SLA_Breach,"&lt;&gt;Yes",Status,"&lt;&gt;Suspend",Status,"&lt;&gt;Assigned",Status,"&lt;&gt;Open",Status,"&lt;&gt;Hold&gt;",ResolvedDate,"&gt;="&amp;$C$1,ResolvedDate,"&lt;="&amp;$F$1)</f>
        <v/>
      </c>
      <c r="F2526" s="137">
        <f>COUNTIFS(Severity,$B2526,SLA_Breach,"Yes",Status,"&lt;&gt;Suspend",Status,"&lt;&gt;Assigned",Status,"&lt;&gt;Open",Status,"&lt;&gt;Hold&gt;",ResolvedDate,"&gt;="&amp;$C$1,ResolvedDate,"&lt;="&amp;$F$1)</f>
        <v/>
      </c>
      <c r="G2526" s="137">
        <f>COUNTIFS(Severity,$B2526,AssignedDate,"&gt;=01/01/2017 12:00:00 AM",AssignedDate,"&lt;="&amp;$F$1)</f>
        <v/>
      </c>
      <c r="H2526" s="177" t="n"/>
      <c r="L2526" s="57" t="n">
        <v>0</v>
      </c>
      <c r="M2526" s="57" t="n"/>
    </row>
    <row r="2527" spans="1:13">
      <c r="A2527" s="137" t="n">
        <v>1</v>
      </c>
      <c r="B2527" s="100" t="s">
        <v>525</v>
      </c>
      <c r="C2527" s="137">
        <f>COUNTIFS(Severity,$B2527,AssignedDate,"&gt;="&amp;$C$1,AssignedDate,"&lt;="&amp;$F$1)</f>
        <v/>
      </c>
      <c r="D2527" s="137">
        <f>COUNTIFS(Severity,$B2527,Status,"&lt;&gt;Suspend",Status,"&lt;&gt;Assigned",Status,"&lt;&gt;Open",Status,"&lt;&gt;Hold",ResolvedDate,"&gt;="&amp;$C$1,ResolvedDate,"&lt;="&amp;$F$1)</f>
        <v/>
      </c>
      <c r="E2527" s="137">
        <f>COUNTIFS(Severity,$B2527,SLA_Breach,"&lt;&gt;Yes",Status,"&lt;&gt;Suspend",Status,"&lt;&gt;Assigned",Status,"&lt;&gt;Open",Status,"&lt;&gt;Hold&gt;",ResolvedDate,"&gt;="&amp;$C$1,ResolvedDate,"&lt;="&amp;$F$1)</f>
        <v/>
      </c>
      <c r="F2527" s="137">
        <f>COUNTIFS(Severity,$B2527,SLA_Breach,"Yes",Status,"&lt;&gt;Suspend",Status,"&lt;&gt;Assigned",Status,"&lt;&gt;Open",Status,"&lt;&gt;Hold&gt;",ResolvedDate,"&gt;="&amp;$C$1,ResolvedDate,"&lt;="&amp;$F$1)</f>
        <v/>
      </c>
      <c r="G2527" s="137">
        <f>COUNTIFS(Severity,$B2527,AssignedDate,"&gt;=01/01/2017 12:00:00 AM",AssignedDate,"&lt;="&amp;$F$1)</f>
        <v/>
      </c>
      <c r="H2527" s="177" t="n"/>
      <c r="L2527" s="57" t="n">
        <v>0</v>
      </c>
      <c r="M2527" s="57" t="n"/>
    </row>
    <row r="2528" spans="1:13">
      <c r="A2528" s="137" t="n">
        <v>1</v>
      </c>
      <c r="B2528" s="100" t="s">
        <v>525</v>
      </c>
      <c r="C2528" s="137">
        <f>COUNTIFS(Severity,$B2528,AssignedDate,"&gt;="&amp;$C$1,AssignedDate,"&lt;="&amp;$F$1)</f>
        <v/>
      </c>
      <c r="D2528" s="137">
        <f>COUNTIFS(Severity,$B2528,Status,"&lt;&gt;Suspend",Status,"&lt;&gt;Assigned",Status,"&lt;&gt;Open",Status,"&lt;&gt;Hold",ResolvedDate,"&gt;="&amp;$C$1,ResolvedDate,"&lt;="&amp;$F$1)</f>
        <v/>
      </c>
      <c r="E2528" s="137">
        <f>COUNTIFS(Severity,$B2528,SLA_Breach,"&lt;&gt;Yes",Status,"&lt;&gt;Suspend",Status,"&lt;&gt;Assigned",Status,"&lt;&gt;Open",Status,"&lt;&gt;Hold&gt;",ResolvedDate,"&gt;="&amp;$C$1,ResolvedDate,"&lt;="&amp;$F$1)</f>
        <v/>
      </c>
      <c r="F2528" s="137">
        <f>COUNTIFS(Severity,$B2528,SLA_Breach,"Yes",Status,"&lt;&gt;Suspend",Status,"&lt;&gt;Assigned",Status,"&lt;&gt;Open",Status,"&lt;&gt;Hold&gt;",ResolvedDate,"&gt;="&amp;$C$1,ResolvedDate,"&lt;="&amp;$F$1)</f>
        <v/>
      </c>
      <c r="G2528" s="137">
        <f>COUNTIFS(Severity,$B2528,AssignedDate,"&gt;=01/01/2017 12:00:00 AM",AssignedDate,"&lt;="&amp;$F$1)</f>
        <v/>
      </c>
      <c r="H2528" s="177" t="n"/>
      <c r="L2528" s="57" t="n">
        <v>0</v>
      </c>
      <c r="M2528" s="57" t="n"/>
    </row>
    <row r="2529" spans="1:13">
      <c r="A2529" s="137" t="n">
        <v>1</v>
      </c>
      <c r="B2529" s="100" t="s">
        <v>525</v>
      </c>
      <c r="C2529" s="137">
        <f>COUNTIFS(Severity,$B2529,AssignedDate,"&gt;="&amp;$C$1,AssignedDate,"&lt;="&amp;$F$1)</f>
        <v/>
      </c>
      <c r="D2529" s="137">
        <f>COUNTIFS(Severity,$B2529,Status,"&lt;&gt;Suspend",Status,"&lt;&gt;Assigned",Status,"&lt;&gt;Open",Status,"&lt;&gt;Hold",ResolvedDate,"&gt;="&amp;$C$1,ResolvedDate,"&lt;="&amp;$F$1)</f>
        <v/>
      </c>
      <c r="E2529" s="137">
        <f>COUNTIFS(Severity,$B2529,SLA_Breach,"&lt;&gt;Yes",Status,"&lt;&gt;Suspend",Status,"&lt;&gt;Assigned",Status,"&lt;&gt;Open",Status,"&lt;&gt;Hold&gt;",ResolvedDate,"&gt;="&amp;$C$1,ResolvedDate,"&lt;="&amp;$F$1)</f>
        <v/>
      </c>
      <c r="F2529" s="137">
        <f>COUNTIFS(Severity,$B2529,SLA_Breach,"Yes",Status,"&lt;&gt;Suspend",Status,"&lt;&gt;Assigned",Status,"&lt;&gt;Open",Status,"&lt;&gt;Hold&gt;",ResolvedDate,"&gt;="&amp;$C$1,ResolvedDate,"&lt;="&amp;$F$1)</f>
        <v/>
      </c>
      <c r="G2529" s="137">
        <f>COUNTIFS(Severity,$B2529,AssignedDate,"&gt;=01/01/2017 12:00:00 AM",AssignedDate,"&lt;="&amp;$F$1)</f>
        <v/>
      </c>
      <c r="H2529" s="177" t="n"/>
      <c r="L2529" s="57" t="n">
        <v>0</v>
      </c>
      <c r="M2529" s="57" t="n"/>
    </row>
    <row r="2530" spans="1:13">
      <c r="A2530" s="137" t="n">
        <v>1</v>
      </c>
      <c r="B2530" s="100" t="s">
        <v>525</v>
      </c>
      <c r="C2530" s="137">
        <f>COUNTIFS(Severity,$B2530,AssignedDate,"&gt;="&amp;$C$1,AssignedDate,"&lt;="&amp;$F$1)</f>
        <v/>
      </c>
      <c r="D2530" s="137">
        <f>COUNTIFS(Severity,$B2530,Status,"&lt;&gt;Suspend",Status,"&lt;&gt;Assigned",Status,"&lt;&gt;Open",Status,"&lt;&gt;Hold",ResolvedDate,"&gt;="&amp;$C$1,ResolvedDate,"&lt;="&amp;$F$1)</f>
        <v/>
      </c>
      <c r="E2530" s="137">
        <f>COUNTIFS(Severity,$B2530,SLA_Breach,"&lt;&gt;Yes",Status,"&lt;&gt;Suspend",Status,"&lt;&gt;Assigned",Status,"&lt;&gt;Open",Status,"&lt;&gt;Hold&gt;",ResolvedDate,"&gt;="&amp;$C$1,ResolvedDate,"&lt;="&amp;$F$1)</f>
        <v/>
      </c>
      <c r="F2530" s="137">
        <f>COUNTIFS(Severity,$B2530,SLA_Breach,"Yes",Status,"&lt;&gt;Suspend",Status,"&lt;&gt;Assigned",Status,"&lt;&gt;Open",Status,"&lt;&gt;Hold&gt;",ResolvedDate,"&gt;="&amp;$C$1,ResolvedDate,"&lt;="&amp;$F$1)</f>
        <v/>
      </c>
      <c r="G2530" s="137">
        <f>COUNTIFS(Severity,$B2530,AssignedDate,"&gt;=01/01/2017 12:00:00 AM",AssignedDate,"&lt;="&amp;$F$1)</f>
        <v/>
      </c>
      <c r="H2530" s="177" t="n"/>
      <c r="L2530" s="57" t="n">
        <v>0</v>
      </c>
      <c r="M2530" s="57" t="n"/>
    </row>
    <row r="2531" spans="1:13">
      <c r="A2531" s="137" t="n">
        <v>1</v>
      </c>
      <c r="B2531" s="100" t="s">
        <v>525</v>
      </c>
      <c r="C2531" s="137">
        <f>COUNTIFS(Severity,$B2531,AssignedDate,"&gt;="&amp;$C$1,AssignedDate,"&lt;="&amp;$F$1)</f>
        <v/>
      </c>
      <c r="D2531" s="137">
        <f>COUNTIFS(Severity,$B2531,Status,"&lt;&gt;Suspend",Status,"&lt;&gt;Assigned",Status,"&lt;&gt;Open",Status,"&lt;&gt;Hold",ResolvedDate,"&gt;="&amp;$C$1,ResolvedDate,"&lt;="&amp;$F$1)</f>
        <v/>
      </c>
      <c r="E2531" s="137">
        <f>COUNTIFS(Severity,$B2531,SLA_Breach,"&lt;&gt;Yes",Status,"&lt;&gt;Suspend",Status,"&lt;&gt;Assigned",Status,"&lt;&gt;Open",Status,"&lt;&gt;Hold&gt;",ResolvedDate,"&gt;="&amp;$C$1,ResolvedDate,"&lt;="&amp;$F$1)</f>
        <v/>
      </c>
      <c r="F2531" s="137">
        <f>COUNTIFS(Severity,$B2531,SLA_Breach,"Yes",Status,"&lt;&gt;Suspend",Status,"&lt;&gt;Assigned",Status,"&lt;&gt;Open",Status,"&lt;&gt;Hold&gt;",ResolvedDate,"&gt;="&amp;$C$1,ResolvedDate,"&lt;="&amp;$F$1)</f>
        <v/>
      </c>
      <c r="G2531" s="137">
        <f>COUNTIFS(Severity,$B2531,AssignedDate,"&gt;=01/01/2017 12:00:00 AM",AssignedDate,"&lt;="&amp;$F$1)</f>
        <v/>
      </c>
      <c r="H2531" s="177" t="n"/>
      <c r="L2531" s="57" t="n">
        <v>0</v>
      </c>
      <c r="M2531" s="57" t="n"/>
    </row>
    <row r="2532" spans="1:13">
      <c r="A2532" s="137" t="n">
        <v>1</v>
      </c>
      <c r="B2532" s="100" t="s">
        <v>525</v>
      </c>
      <c r="C2532" s="137">
        <f>COUNTIFS(Severity,$B2532,AssignedDate,"&gt;="&amp;$C$1,AssignedDate,"&lt;="&amp;$F$1)</f>
        <v/>
      </c>
      <c r="D2532" s="137">
        <f>COUNTIFS(Severity,$B2532,Status,"&lt;&gt;Suspend",Status,"&lt;&gt;Assigned",Status,"&lt;&gt;Open",Status,"&lt;&gt;Hold",ResolvedDate,"&gt;="&amp;$C$1,ResolvedDate,"&lt;="&amp;$F$1)</f>
        <v/>
      </c>
      <c r="E2532" s="137">
        <f>COUNTIFS(Severity,$B2532,SLA_Breach,"&lt;&gt;Yes",Status,"&lt;&gt;Suspend",Status,"&lt;&gt;Assigned",Status,"&lt;&gt;Open",Status,"&lt;&gt;Hold&gt;",ResolvedDate,"&gt;="&amp;$C$1,ResolvedDate,"&lt;="&amp;$F$1)</f>
        <v/>
      </c>
      <c r="F2532" s="137">
        <f>COUNTIFS(Severity,$B2532,SLA_Breach,"Yes",Status,"&lt;&gt;Suspend",Status,"&lt;&gt;Assigned",Status,"&lt;&gt;Open",Status,"&lt;&gt;Hold&gt;",ResolvedDate,"&gt;="&amp;$C$1,ResolvedDate,"&lt;="&amp;$F$1)</f>
        <v/>
      </c>
      <c r="G2532" s="137">
        <f>COUNTIFS(Severity,$B2532,AssignedDate,"&gt;=01/01/2017 12:00:00 AM",AssignedDate,"&lt;="&amp;$F$1)</f>
        <v/>
      </c>
      <c r="H2532" s="177" t="n"/>
      <c r="L2532" s="57" t="n">
        <v>0</v>
      </c>
      <c r="M2532" s="57" t="n"/>
    </row>
    <row r="2533" spans="1:13">
      <c r="A2533" s="137" t="n">
        <v>1</v>
      </c>
      <c r="B2533" s="100" t="s">
        <v>525</v>
      </c>
      <c r="C2533" s="137">
        <f>COUNTIFS(Severity,$B2533,AssignedDate,"&gt;="&amp;$C$1,AssignedDate,"&lt;="&amp;$F$1)</f>
        <v/>
      </c>
      <c r="D2533" s="137">
        <f>COUNTIFS(Severity,$B2533,Status,"&lt;&gt;Suspend",Status,"&lt;&gt;Assigned",Status,"&lt;&gt;Open",Status,"&lt;&gt;Hold",ResolvedDate,"&gt;="&amp;$C$1,ResolvedDate,"&lt;="&amp;$F$1)</f>
        <v/>
      </c>
      <c r="E2533" s="137">
        <f>COUNTIFS(Severity,$B2533,SLA_Breach,"&lt;&gt;Yes",Status,"&lt;&gt;Suspend",Status,"&lt;&gt;Assigned",Status,"&lt;&gt;Open",Status,"&lt;&gt;Hold&gt;",ResolvedDate,"&gt;="&amp;$C$1,ResolvedDate,"&lt;="&amp;$F$1)</f>
        <v/>
      </c>
      <c r="F2533" s="137">
        <f>COUNTIFS(Severity,$B2533,SLA_Breach,"Yes",Status,"&lt;&gt;Suspend",Status,"&lt;&gt;Assigned",Status,"&lt;&gt;Open",Status,"&lt;&gt;Hold&gt;",ResolvedDate,"&gt;="&amp;$C$1,ResolvedDate,"&lt;="&amp;$F$1)</f>
        <v/>
      </c>
      <c r="G2533" s="137">
        <f>COUNTIFS(Severity,$B2533,AssignedDate,"&gt;=01/01/2017 12:00:00 AM",AssignedDate,"&lt;="&amp;$F$1)</f>
        <v/>
      </c>
      <c r="H2533" s="177" t="n"/>
      <c r="L2533" s="57" t="n">
        <v>0</v>
      </c>
      <c r="M2533" s="57" t="n"/>
    </row>
    <row r="2534" spans="1:13">
      <c r="A2534" s="137" t="n">
        <v>1</v>
      </c>
      <c r="B2534" s="100" t="s">
        <v>525</v>
      </c>
      <c r="C2534" s="137">
        <f>COUNTIFS(Severity,$B2534,AssignedDate,"&gt;="&amp;$C$1,AssignedDate,"&lt;="&amp;$F$1)</f>
        <v/>
      </c>
      <c r="D2534" s="137">
        <f>COUNTIFS(Severity,$B2534,Status,"&lt;&gt;Suspend",Status,"&lt;&gt;Assigned",Status,"&lt;&gt;Open",Status,"&lt;&gt;Hold",ResolvedDate,"&gt;="&amp;$C$1,ResolvedDate,"&lt;="&amp;$F$1)</f>
        <v/>
      </c>
      <c r="E2534" s="137">
        <f>COUNTIFS(Severity,$B2534,SLA_Breach,"&lt;&gt;Yes",Status,"&lt;&gt;Suspend",Status,"&lt;&gt;Assigned",Status,"&lt;&gt;Open",Status,"&lt;&gt;Hold&gt;",ResolvedDate,"&gt;="&amp;$C$1,ResolvedDate,"&lt;="&amp;$F$1)</f>
        <v/>
      </c>
      <c r="F2534" s="137">
        <f>COUNTIFS(Severity,$B2534,SLA_Breach,"Yes",Status,"&lt;&gt;Suspend",Status,"&lt;&gt;Assigned",Status,"&lt;&gt;Open",Status,"&lt;&gt;Hold&gt;",ResolvedDate,"&gt;="&amp;$C$1,ResolvedDate,"&lt;="&amp;$F$1)</f>
        <v/>
      </c>
      <c r="G2534" s="137">
        <f>COUNTIFS(Severity,$B2534,AssignedDate,"&gt;=01/01/2017 12:00:00 AM",AssignedDate,"&lt;="&amp;$F$1)</f>
        <v/>
      </c>
      <c r="H2534" s="177" t="n"/>
      <c r="L2534" s="57" t="n">
        <v>0</v>
      </c>
      <c r="M2534" s="57" t="n"/>
    </row>
    <row r="2535" spans="1:13">
      <c r="A2535" s="137" t="n">
        <v>1</v>
      </c>
      <c r="B2535" s="100" t="s">
        <v>525</v>
      </c>
      <c r="C2535" s="137">
        <f>COUNTIFS(Severity,$B2535,AssignedDate,"&gt;="&amp;$C$1,AssignedDate,"&lt;="&amp;$F$1)</f>
        <v/>
      </c>
      <c r="D2535" s="137">
        <f>COUNTIFS(Severity,$B2535,Status,"&lt;&gt;Suspend",Status,"&lt;&gt;Assigned",Status,"&lt;&gt;Open",Status,"&lt;&gt;Hold",ResolvedDate,"&gt;="&amp;$C$1,ResolvedDate,"&lt;="&amp;$F$1)</f>
        <v/>
      </c>
      <c r="E2535" s="137">
        <f>COUNTIFS(Severity,$B2535,SLA_Breach,"&lt;&gt;Yes",Status,"&lt;&gt;Suspend",Status,"&lt;&gt;Assigned",Status,"&lt;&gt;Open",Status,"&lt;&gt;Hold&gt;",ResolvedDate,"&gt;="&amp;$C$1,ResolvedDate,"&lt;="&amp;$F$1)</f>
        <v/>
      </c>
      <c r="F2535" s="137">
        <f>COUNTIFS(Severity,$B2535,SLA_Breach,"Yes",Status,"&lt;&gt;Suspend",Status,"&lt;&gt;Assigned",Status,"&lt;&gt;Open",Status,"&lt;&gt;Hold&gt;",ResolvedDate,"&gt;="&amp;$C$1,ResolvedDate,"&lt;="&amp;$F$1)</f>
        <v/>
      </c>
      <c r="G2535" s="137">
        <f>COUNTIFS(Severity,$B2535,AssignedDate,"&gt;=01/01/2017 12:00:00 AM",AssignedDate,"&lt;="&amp;$F$1)</f>
        <v/>
      </c>
      <c r="H2535" s="177" t="n"/>
      <c r="L2535" s="57" t="n">
        <v>0</v>
      </c>
      <c r="M2535" s="57" t="n"/>
    </row>
    <row r="2536" spans="1:13">
      <c r="A2536" s="137" t="n">
        <v>1</v>
      </c>
      <c r="B2536" s="100" t="s">
        <v>525</v>
      </c>
      <c r="C2536" s="137">
        <f>COUNTIFS(Severity,$B2536,AssignedDate,"&gt;="&amp;$C$1,AssignedDate,"&lt;="&amp;$F$1)</f>
        <v/>
      </c>
      <c r="D2536" s="137">
        <f>COUNTIFS(Severity,$B2536,Status,"&lt;&gt;Suspend",Status,"&lt;&gt;Assigned",Status,"&lt;&gt;Open",Status,"&lt;&gt;Hold",ResolvedDate,"&gt;="&amp;$C$1,ResolvedDate,"&lt;="&amp;$F$1)</f>
        <v/>
      </c>
      <c r="E2536" s="137">
        <f>COUNTIFS(Severity,$B2536,SLA_Breach,"&lt;&gt;Yes",Status,"&lt;&gt;Suspend",Status,"&lt;&gt;Assigned",Status,"&lt;&gt;Open",Status,"&lt;&gt;Hold&gt;",ResolvedDate,"&gt;="&amp;$C$1,ResolvedDate,"&lt;="&amp;$F$1)</f>
        <v/>
      </c>
      <c r="F2536" s="137">
        <f>COUNTIFS(Severity,$B2536,SLA_Breach,"Yes",Status,"&lt;&gt;Suspend",Status,"&lt;&gt;Assigned",Status,"&lt;&gt;Open",Status,"&lt;&gt;Hold&gt;",ResolvedDate,"&gt;="&amp;$C$1,ResolvedDate,"&lt;="&amp;$F$1)</f>
        <v/>
      </c>
      <c r="G2536" s="137">
        <f>COUNTIFS(Severity,$B2536,AssignedDate,"&gt;=01/01/2017 12:00:00 AM",AssignedDate,"&lt;="&amp;$F$1)</f>
        <v/>
      </c>
      <c r="H2536" s="177" t="n"/>
      <c r="L2536" s="57" t="n">
        <v>0</v>
      </c>
      <c r="M2536" s="57" t="n"/>
    </row>
    <row r="2537" spans="1:13">
      <c r="A2537" s="137" t="n">
        <v>1</v>
      </c>
      <c r="B2537" s="100" t="s">
        <v>525</v>
      </c>
      <c r="C2537" s="137">
        <f>COUNTIFS(Severity,$B2537,AssignedDate,"&gt;="&amp;$C$1,AssignedDate,"&lt;="&amp;$F$1)</f>
        <v/>
      </c>
      <c r="D2537" s="137">
        <f>COUNTIFS(Severity,$B2537,Status,"&lt;&gt;Suspend",Status,"&lt;&gt;Assigned",Status,"&lt;&gt;Open",Status,"&lt;&gt;Hold",ResolvedDate,"&gt;="&amp;$C$1,ResolvedDate,"&lt;="&amp;$F$1)</f>
        <v/>
      </c>
      <c r="E2537" s="137">
        <f>COUNTIFS(Severity,$B2537,SLA_Breach,"&lt;&gt;Yes",Status,"&lt;&gt;Suspend",Status,"&lt;&gt;Assigned",Status,"&lt;&gt;Open",Status,"&lt;&gt;Hold&gt;",ResolvedDate,"&gt;="&amp;$C$1,ResolvedDate,"&lt;="&amp;$F$1)</f>
        <v/>
      </c>
      <c r="F2537" s="137">
        <f>COUNTIFS(Severity,$B2537,SLA_Breach,"Yes",Status,"&lt;&gt;Suspend",Status,"&lt;&gt;Assigned",Status,"&lt;&gt;Open",Status,"&lt;&gt;Hold&gt;",ResolvedDate,"&gt;="&amp;$C$1,ResolvedDate,"&lt;="&amp;$F$1)</f>
        <v/>
      </c>
      <c r="G2537" s="137">
        <f>COUNTIFS(Severity,$B2537,AssignedDate,"&gt;=01/01/2017 12:00:00 AM",AssignedDate,"&lt;="&amp;$F$1)</f>
        <v/>
      </c>
      <c r="H2537" s="177" t="n"/>
      <c r="L2537" s="57" t="n">
        <v>0</v>
      </c>
      <c r="M2537" s="57" t="n"/>
    </row>
    <row r="2538" spans="1:13">
      <c r="A2538" s="137" t="n">
        <v>1</v>
      </c>
      <c r="B2538" s="100" t="s">
        <v>525</v>
      </c>
      <c r="C2538" s="137">
        <f>COUNTIFS(Severity,$B2538,AssignedDate,"&gt;="&amp;$C$1,AssignedDate,"&lt;="&amp;$F$1)</f>
        <v/>
      </c>
      <c r="D2538" s="137">
        <f>COUNTIFS(Severity,$B2538,Status,"&lt;&gt;Suspend",Status,"&lt;&gt;Assigned",Status,"&lt;&gt;Open",Status,"&lt;&gt;Hold",ResolvedDate,"&gt;="&amp;$C$1,ResolvedDate,"&lt;="&amp;$F$1)</f>
        <v/>
      </c>
      <c r="E2538" s="137">
        <f>COUNTIFS(Severity,$B2538,SLA_Breach,"&lt;&gt;Yes",Status,"&lt;&gt;Suspend",Status,"&lt;&gt;Assigned",Status,"&lt;&gt;Open",Status,"&lt;&gt;Hold&gt;",ResolvedDate,"&gt;="&amp;$C$1,ResolvedDate,"&lt;="&amp;$F$1)</f>
        <v/>
      </c>
      <c r="F2538" s="137">
        <f>COUNTIFS(Severity,$B2538,SLA_Breach,"Yes",Status,"&lt;&gt;Suspend",Status,"&lt;&gt;Assigned",Status,"&lt;&gt;Open",Status,"&lt;&gt;Hold&gt;",ResolvedDate,"&gt;="&amp;$C$1,ResolvedDate,"&lt;="&amp;$F$1)</f>
        <v/>
      </c>
      <c r="G2538" s="137">
        <f>COUNTIFS(Severity,$B2538,AssignedDate,"&gt;=01/01/2017 12:00:00 AM",AssignedDate,"&lt;="&amp;$F$1)</f>
        <v/>
      </c>
      <c r="H2538" s="177" t="n"/>
      <c r="L2538" s="57" t="n">
        <v>0</v>
      </c>
      <c r="M2538" s="57" t="n"/>
    </row>
    <row r="2539" spans="1:13">
      <c r="A2539" s="137" t="n">
        <v>1</v>
      </c>
      <c r="B2539" s="100" t="s">
        <v>525</v>
      </c>
      <c r="C2539" s="137">
        <f>COUNTIFS(Severity,$B2539,AssignedDate,"&gt;="&amp;$C$1,AssignedDate,"&lt;="&amp;$F$1)</f>
        <v/>
      </c>
      <c r="D2539" s="137">
        <f>COUNTIFS(Severity,$B2539,Status,"&lt;&gt;Suspend",Status,"&lt;&gt;Assigned",Status,"&lt;&gt;Open",Status,"&lt;&gt;Hold",ResolvedDate,"&gt;="&amp;$C$1,ResolvedDate,"&lt;="&amp;$F$1)</f>
        <v/>
      </c>
      <c r="E2539" s="137">
        <f>COUNTIFS(Severity,$B2539,SLA_Breach,"&lt;&gt;Yes",Status,"&lt;&gt;Suspend",Status,"&lt;&gt;Assigned",Status,"&lt;&gt;Open",Status,"&lt;&gt;Hold&gt;",ResolvedDate,"&gt;="&amp;$C$1,ResolvedDate,"&lt;="&amp;$F$1)</f>
        <v/>
      </c>
      <c r="F2539" s="137">
        <f>COUNTIFS(Severity,$B2539,SLA_Breach,"Yes",Status,"&lt;&gt;Suspend",Status,"&lt;&gt;Assigned",Status,"&lt;&gt;Open",Status,"&lt;&gt;Hold&gt;",ResolvedDate,"&gt;="&amp;$C$1,ResolvedDate,"&lt;="&amp;$F$1)</f>
        <v/>
      </c>
      <c r="G2539" s="137">
        <f>COUNTIFS(Severity,$B2539,AssignedDate,"&gt;=01/01/2017 12:00:00 AM",AssignedDate,"&lt;="&amp;$F$1)</f>
        <v/>
      </c>
      <c r="H2539" s="177" t="n"/>
      <c r="L2539" s="57" t="n">
        <v>0</v>
      </c>
      <c r="M2539" s="57" t="n"/>
    </row>
    <row r="2540" spans="1:13">
      <c r="A2540" s="137" t="n">
        <v>1</v>
      </c>
      <c r="B2540" s="100" t="s">
        <v>525</v>
      </c>
      <c r="C2540" s="137">
        <f>COUNTIFS(Severity,$B2540,AssignedDate,"&gt;="&amp;$C$1,AssignedDate,"&lt;="&amp;$F$1)</f>
        <v/>
      </c>
      <c r="D2540" s="137">
        <f>COUNTIFS(Severity,$B2540,Status,"&lt;&gt;Suspend",Status,"&lt;&gt;Assigned",Status,"&lt;&gt;Open",Status,"&lt;&gt;Hold",ResolvedDate,"&gt;="&amp;$C$1,ResolvedDate,"&lt;="&amp;$F$1)</f>
        <v/>
      </c>
      <c r="E2540" s="137">
        <f>COUNTIFS(Severity,$B2540,SLA_Breach,"&lt;&gt;Yes",Status,"&lt;&gt;Suspend",Status,"&lt;&gt;Assigned",Status,"&lt;&gt;Open",Status,"&lt;&gt;Hold&gt;",ResolvedDate,"&gt;="&amp;$C$1,ResolvedDate,"&lt;="&amp;$F$1)</f>
        <v/>
      </c>
      <c r="F2540" s="137">
        <f>COUNTIFS(Severity,$B2540,SLA_Breach,"Yes",Status,"&lt;&gt;Suspend",Status,"&lt;&gt;Assigned",Status,"&lt;&gt;Open",Status,"&lt;&gt;Hold&gt;",ResolvedDate,"&gt;="&amp;$C$1,ResolvedDate,"&lt;="&amp;$F$1)</f>
        <v/>
      </c>
      <c r="G2540" s="137">
        <f>COUNTIFS(Severity,$B2540,AssignedDate,"&gt;=01/01/2017 12:00:00 AM",AssignedDate,"&lt;="&amp;$F$1)</f>
        <v/>
      </c>
      <c r="H2540" s="177" t="n"/>
      <c r="L2540" s="57" t="n">
        <v>0</v>
      </c>
      <c r="M2540" s="57" t="n"/>
    </row>
    <row r="2541" spans="1:13">
      <c r="A2541" s="137" t="n">
        <v>1</v>
      </c>
      <c r="B2541" s="100" t="s">
        <v>525</v>
      </c>
      <c r="C2541" s="137">
        <f>COUNTIFS(Severity,$B2541,AssignedDate,"&gt;="&amp;$C$1,AssignedDate,"&lt;="&amp;$F$1)</f>
        <v/>
      </c>
      <c r="D2541" s="137">
        <f>COUNTIFS(Severity,$B2541,Status,"&lt;&gt;Suspend",Status,"&lt;&gt;Assigned",Status,"&lt;&gt;Open",Status,"&lt;&gt;Hold",ResolvedDate,"&gt;="&amp;$C$1,ResolvedDate,"&lt;="&amp;$F$1)</f>
        <v/>
      </c>
      <c r="E2541" s="137">
        <f>COUNTIFS(Severity,$B2541,SLA_Breach,"&lt;&gt;Yes",Status,"&lt;&gt;Suspend",Status,"&lt;&gt;Assigned",Status,"&lt;&gt;Open",Status,"&lt;&gt;Hold&gt;",ResolvedDate,"&gt;="&amp;$C$1,ResolvedDate,"&lt;="&amp;$F$1)</f>
        <v/>
      </c>
      <c r="F2541" s="137">
        <f>COUNTIFS(Severity,$B2541,SLA_Breach,"Yes",Status,"&lt;&gt;Suspend",Status,"&lt;&gt;Assigned",Status,"&lt;&gt;Open",Status,"&lt;&gt;Hold&gt;",ResolvedDate,"&gt;="&amp;$C$1,ResolvedDate,"&lt;="&amp;$F$1)</f>
        <v/>
      </c>
      <c r="G2541" s="137">
        <f>COUNTIFS(Severity,$B2541,AssignedDate,"&gt;=01/01/2017 12:00:00 AM",AssignedDate,"&lt;="&amp;$F$1)</f>
        <v/>
      </c>
      <c r="H2541" s="177" t="n"/>
      <c r="L2541" s="57" t="n">
        <v>0</v>
      </c>
      <c r="M2541" s="57" t="n"/>
    </row>
    <row r="2542" spans="1:13">
      <c r="A2542" s="137" t="n">
        <v>1</v>
      </c>
      <c r="B2542" s="100" t="s">
        <v>525</v>
      </c>
      <c r="C2542" s="137">
        <f>COUNTIFS(Severity,$B2542,AssignedDate,"&gt;="&amp;$C$1,AssignedDate,"&lt;="&amp;$F$1)</f>
        <v/>
      </c>
      <c r="D2542" s="137">
        <f>COUNTIFS(Severity,$B2542,Status,"&lt;&gt;Suspend",Status,"&lt;&gt;Assigned",Status,"&lt;&gt;Open",Status,"&lt;&gt;Hold",ResolvedDate,"&gt;="&amp;$C$1,ResolvedDate,"&lt;="&amp;$F$1)</f>
        <v/>
      </c>
      <c r="E2542" s="137">
        <f>COUNTIFS(Severity,$B2542,SLA_Breach,"&lt;&gt;Yes",Status,"&lt;&gt;Suspend",Status,"&lt;&gt;Assigned",Status,"&lt;&gt;Open",Status,"&lt;&gt;Hold&gt;",ResolvedDate,"&gt;="&amp;$C$1,ResolvedDate,"&lt;="&amp;$F$1)</f>
        <v/>
      </c>
      <c r="F2542" s="137">
        <f>COUNTIFS(Severity,$B2542,SLA_Breach,"Yes",Status,"&lt;&gt;Suspend",Status,"&lt;&gt;Assigned",Status,"&lt;&gt;Open",Status,"&lt;&gt;Hold&gt;",ResolvedDate,"&gt;="&amp;$C$1,ResolvedDate,"&lt;="&amp;$F$1)</f>
        <v/>
      </c>
      <c r="G2542" s="137">
        <f>COUNTIFS(Severity,$B2542,AssignedDate,"&gt;=01/01/2017 12:00:00 AM",AssignedDate,"&lt;="&amp;$F$1)</f>
        <v/>
      </c>
      <c r="H2542" s="177" t="n"/>
      <c r="L2542" s="57" t="n">
        <v>0</v>
      </c>
      <c r="M2542" s="57" t="n"/>
    </row>
    <row r="2543" spans="1:13">
      <c r="A2543" s="137" t="n">
        <v>1</v>
      </c>
      <c r="B2543" s="100" t="s">
        <v>525</v>
      </c>
      <c r="C2543" s="137">
        <f>COUNTIFS(Severity,$B2543,AssignedDate,"&gt;="&amp;$C$1,AssignedDate,"&lt;="&amp;$F$1)</f>
        <v/>
      </c>
      <c r="D2543" s="137">
        <f>COUNTIFS(Severity,$B2543,Status,"&lt;&gt;Suspend",Status,"&lt;&gt;Assigned",Status,"&lt;&gt;Open",Status,"&lt;&gt;Hold",ResolvedDate,"&gt;="&amp;$C$1,ResolvedDate,"&lt;="&amp;$F$1)</f>
        <v/>
      </c>
      <c r="E2543" s="137">
        <f>COUNTIFS(Severity,$B2543,SLA_Breach,"&lt;&gt;Yes",Status,"&lt;&gt;Suspend",Status,"&lt;&gt;Assigned",Status,"&lt;&gt;Open",Status,"&lt;&gt;Hold&gt;",ResolvedDate,"&gt;="&amp;$C$1,ResolvedDate,"&lt;="&amp;$F$1)</f>
        <v/>
      </c>
      <c r="F2543" s="137">
        <f>COUNTIFS(Severity,$B2543,SLA_Breach,"Yes",Status,"&lt;&gt;Suspend",Status,"&lt;&gt;Assigned",Status,"&lt;&gt;Open",Status,"&lt;&gt;Hold&gt;",ResolvedDate,"&gt;="&amp;$C$1,ResolvedDate,"&lt;="&amp;$F$1)</f>
        <v/>
      </c>
      <c r="G2543" s="137">
        <f>COUNTIFS(Severity,$B2543,AssignedDate,"&gt;=01/01/2017 12:00:00 AM",AssignedDate,"&lt;="&amp;$F$1)</f>
        <v/>
      </c>
      <c r="H2543" s="177" t="n"/>
      <c r="L2543" s="57" t="n">
        <v>0</v>
      </c>
      <c r="M2543" s="57" t="n"/>
    </row>
    <row r="2544" spans="1:13">
      <c r="A2544" s="137" t="n">
        <v>1</v>
      </c>
      <c r="B2544" s="100" t="s">
        <v>525</v>
      </c>
      <c r="C2544" s="137">
        <f>COUNTIFS(Severity,$B2544,AssignedDate,"&gt;="&amp;$C$1,AssignedDate,"&lt;="&amp;$F$1)</f>
        <v/>
      </c>
      <c r="D2544" s="137">
        <f>COUNTIFS(Severity,$B2544,Status,"&lt;&gt;Suspend",Status,"&lt;&gt;Assigned",Status,"&lt;&gt;Open",Status,"&lt;&gt;Hold",ResolvedDate,"&gt;="&amp;$C$1,ResolvedDate,"&lt;="&amp;$F$1)</f>
        <v/>
      </c>
      <c r="E2544" s="137">
        <f>COUNTIFS(Severity,$B2544,SLA_Breach,"&lt;&gt;Yes",Status,"&lt;&gt;Suspend",Status,"&lt;&gt;Assigned",Status,"&lt;&gt;Open",Status,"&lt;&gt;Hold&gt;",ResolvedDate,"&gt;="&amp;$C$1,ResolvedDate,"&lt;="&amp;$F$1)</f>
        <v/>
      </c>
      <c r="F2544" s="137">
        <f>COUNTIFS(Severity,$B2544,SLA_Breach,"Yes",Status,"&lt;&gt;Suspend",Status,"&lt;&gt;Assigned",Status,"&lt;&gt;Open",Status,"&lt;&gt;Hold&gt;",ResolvedDate,"&gt;="&amp;$C$1,ResolvedDate,"&lt;="&amp;$F$1)</f>
        <v/>
      </c>
      <c r="G2544" s="137">
        <f>COUNTIFS(Severity,$B2544,AssignedDate,"&gt;=01/01/2017 12:00:00 AM",AssignedDate,"&lt;="&amp;$F$1)</f>
        <v/>
      </c>
      <c r="H2544" s="177" t="n"/>
      <c r="L2544" s="57" t="n">
        <v>0</v>
      </c>
      <c r="M2544" s="57" t="n"/>
    </row>
    <row r="2545" spans="1:13">
      <c r="A2545" s="137" t="n">
        <v>1</v>
      </c>
      <c r="B2545" s="100" t="s">
        <v>525</v>
      </c>
      <c r="C2545" s="137">
        <f>COUNTIFS(Severity,$B2545,AssignedDate,"&gt;="&amp;$C$1,AssignedDate,"&lt;="&amp;$F$1)</f>
        <v/>
      </c>
      <c r="D2545" s="137">
        <f>COUNTIFS(Severity,$B2545,Status,"&lt;&gt;Suspend",Status,"&lt;&gt;Assigned",Status,"&lt;&gt;Open",Status,"&lt;&gt;Hold",ResolvedDate,"&gt;="&amp;$C$1,ResolvedDate,"&lt;="&amp;$F$1)</f>
        <v/>
      </c>
      <c r="E2545" s="137">
        <f>COUNTIFS(Severity,$B2545,SLA_Breach,"&lt;&gt;Yes",Status,"&lt;&gt;Suspend",Status,"&lt;&gt;Assigned",Status,"&lt;&gt;Open",Status,"&lt;&gt;Hold&gt;",ResolvedDate,"&gt;="&amp;$C$1,ResolvedDate,"&lt;="&amp;$F$1)</f>
        <v/>
      </c>
      <c r="F2545" s="137">
        <f>COUNTIFS(Severity,$B2545,SLA_Breach,"Yes",Status,"&lt;&gt;Suspend",Status,"&lt;&gt;Assigned",Status,"&lt;&gt;Open",Status,"&lt;&gt;Hold&gt;",ResolvedDate,"&gt;="&amp;$C$1,ResolvedDate,"&lt;="&amp;$F$1)</f>
        <v/>
      </c>
      <c r="G2545" s="137">
        <f>COUNTIFS(Severity,$B2545,AssignedDate,"&gt;=01/01/2017 12:00:00 AM",AssignedDate,"&lt;="&amp;$F$1)</f>
        <v/>
      </c>
      <c r="H2545" s="177" t="n"/>
      <c r="L2545" s="57" t="n">
        <v>0</v>
      </c>
      <c r="M2545" s="57" t="n"/>
    </row>
    <row r="2546" spans="1:13">
      <c r="A2546" s="137" t="n">
        <v>1</v>
      </c>
      <c r="B2546" s="100" t="s">
        <v>525</v>
      </c>
      <c r="C2546" s="137">
        <f>COUNTIFS(Severity,$B2546,AssignedDate,"&gt;="&amp;$C$1,AssignedDate,"&lt;="&amp;$F$1)</f>
        <v/>
      </c>
      <c r="D2546" s="137">
        <f>COUNTIFS(Severity,$B2546,Status,"&lt;&gt;Suspend",Status,"&lt;&gt;Assigned",Status,"&lt;&gt;Open",Status,"&lt;&gt;Hold",ResolvedDate,"&gt;="&amp;$C$1,ResolvedDate,"&lt;="&amp;$F$1)</f>
        <v/>
      </c>
      <c r="E2546" s="137">
        <f>COUNTIFS(Severity,$B2546,SLA_Breach,"&lt;&gt;Yes",Status,"&lt;&gt;Suspend",Status,"&lt;&gt;Assigned",Status,"&lt;&gt;Open",Status,"&lt;&gt;Hold&gt;",ResolvedDate,"&gt;="&amp;$C$1,ResolvedDate,"&lt;="&amp;$F$1)</f>
        <v/>
      </c>
      <c r="F2546" s="137">
        <f>COUNTIFS(Severity,$B2546,SLA_Breach,"Yes",Status,"&lt;&gt;Suspend",Status,"&lt;&gt;Assigned",Status,"&lt;&gt;Open",Status,"&lt;&gt;Hold&gt;",ResolvedDate,"&gt;="&amp;$C$1,ResolvedDate,"&lt;="&amp;$F$1)</f>
        <v/>
      </c>
      <c r="G2546" s="137">
        <f>COUNTIFS(Severity,$B2546,AssignedDate,"&gt;=01/01/2017 12:00:00 AM",AssignedDate,"&lt;="&amp;$F$1)</f>
        <v/>
      </c>
      <c r="H2546" s="177" t="n"/>
      <c r="L2546" s="57" t="n">
        <v>0</v>
      </c>
      <c r="M2546" s="57" t="n"/>
    </row>
    <row r="2547" spans="1:13">
      <c r="A2547" s="137" t="n">
        <v>1</v>
      </c>
      <c r="B2547" s="100" t="s">
        <v>525</v>
      </c>
      <c r="C2547" s="137">
        <f>COUNTIFS(Severity,$B2547,AssignedDate,"&gt;="&amp;$C$1,AssignedDate,"&lt;="&amp;$F$1)</f>
        <v/>
      </c>
      <c r="D2547" s="137">
        <f>COUNTIFS(Severity,$B2547,Status,"&lt;&gt;Suspend",Status,"&lt;&gt;Assigned",Status,"&lt;&gt;Open",Status,"&lt;&gt;Hold",ResolvedDate,"&gt;="&amp;$C$1,ResolvedDate,"&lt;="&amp;$F$1)</f>
        <v/>
      </c>
      <c r="E2547" s="137">
        <f>COUNTIFS(Severity,$B2547,SLA_Breach,"&lt;&gt;Yes",Status,"&lt;&gt;Suspend",Status,"&lt;&gt;Assigned",Status,"&lt;&gt;Open",Status,"&lt;&gt;Hold&gt;",ResolvedDate,"&gt;="&amp;$C$1,ResolvedDate,"&lt;="&amp;$F$1)</f>
        <v/>
      </c>
      <c r="F2547" s="137">
        <f>COUNTIFS(Severity,$B2547,SLA_Breach,"Yes",Status,"&lt;&gt;Suspend",Status,"&lt;&gt;Assigned",Status,"&lt;&gt;Open",Status,"&lt;&gt;Hold&gt;",ResolvedDate,"&gt;="&amp;$C$1,ResolvedDate,"&lt;="&amp;$F$1)</f>
        <v/>
      </c>
      <c r="G2547" s="137">
        <f>COUNTIFS(Severity,$B2547,AssignedDate,"&gt;=01/01/2017 12:00:00 AM",AssignedDate,"&lt;="&amp;$F$1)</f>
        <v/>
      </c>
      <c r="H2547" s="177" t="n"/>
      <c r="L2547" s="57" t="n">
        <v>0</v>
      </c>
      <c r="M2547" s="57" t="n"/>
    </row>
    <row r="2548" spans="1:13">
      <c r="A2548" s="137" t="n">
        <v>1</v>
      </c>
      <c r="B2548" s="100" t="s">
        <v>525</v>
      </c>
      <c r="C2548" s="137">
        <f>COUNTIFS(Severity,$B2548,AssignedDate,"&gt;="&amp;$C$1,AssignedDate,"&lt;="&amp;$F$1)</f>
        <v/>
      </c>
      <c r="D2548" s="137">
        <f>COUNTIFS(Severity,$B2548,Status,"&lt;&gt;Suspend",Status,"&lt;&gt;Assigned",Status,"&lt;&gt;Open",Status,"&lt;&gt;Hold",ResolvedDate,"&gt;="&amp;$C$1,ResolvedDate,"&lt;="&amp;$F$1)</f>
        <v/>
      </c>
      <c r="E2548" s="137">
        <f>COUNTIFS(Severity,$B2548,SLA_Breach,"&lt;&gt;Yes",Status,"&lt;&gt;Suspend",Status,"&lt;&gt;Assigned",Status,"&lt;&gt;Open",Status,"&lt;&gt;Hold&gt;",ResolvedDate,"&gt;="&amp;$C$1,ResolvedDate,"&lt;="&amp;$F$1)</f>
        <v/>
      </c>
      <c r="F2548" s="137">
        <f>COUNTIFS(Severity,$B2548,SLA_Breach,"Yes",Status,"&lt;&gt;Suspend",Status,"&lt;&gt;Assigned",Status,"&lt;&gt;Open",Status,"&lt;&gt;Hold&gt;",ResolvedDate,"&gt;="&amp;$C$1,ResolvedDate,"&lt;="&amp;$F$1)</f>
        <v/>
      </c>
      <c r="G2548" s="137">
        <f>COUNTIFS(Severity,$B2548,AssignedDate,"&gt;=01/01/2017 12:00:00 AM",AssignedDate,"&lt;="&amp;$F$1)</f>
        <v/>
      </c>
      <c r="H2548" s="177" t="n"/>
      <c r="L2548" s="57" t="n">
        <v>0</v>
      </c>
      <c r="M2548" s="57" t="n"/>
    </row>
    <row r="2549" spans="1:13">
      <c r="A2549" s="137" t="n">
        <v>1</v>
      </c>
      <c r="B2549" s="100" t="s">
        <v>525</v>
      </c>
      <c r="C2549" s="137">
        <f>COUNTIFS(Severity,$B2549,AssignedDate,"&gt;="&amp;$C$1,AssignedDate,"&lt;="&amp;$F$1)</f>
        <v/>
      </c>
      <c r="D2549" s="137">
        <f>COUNTIFS(Severity,$B2549,Status,"&lt;&gt;Suspend",Status,"&lt;&gt;Assigned",Status,"&lt;&gt;Open",Status,"&lt;&gt;Hold",ResolvedDate,"&gt;="&amp;$C$1,ResolvedDate,"&lt;="&amp;$F$1)</f>
        <v/>
      </c>
      <c r="E2549" s="137">
        <f>COUNTIFS(Severity,$B2549,SLA_Breach,"&lt;&gt;Yes",Status,"&lt;&gt;Suspend",Status,"&lt;&gt;Assigned",Status,"&lt;&gt;Open",Status,"&lt;&gt;Hold&gt;",ResolvedDate,"&gt;="&amp;$C$1,ResolvedDate,"&lt;="&amp;$F$1)</f>
        <v/>
      </c>
      <c r="F2549" s="137">
        <f>COUNTIFS(Severity,$B2549,SLA_Breach,"Yes",Status,"&lt;&gt;Suspend",Status,"&lt;&gt;Assigned",Status,"&lt;&gt;Open",Status,"&lt;&gt;Hold&gt;",ResolvedDate,"&gt;="&amp;$C$1,ResolvedDate,"&lt;="&amp;$F$1)</f>
        <v/>
      </c>
      <c r="G2549" s="137">
        <f>COUNTIFS(Severity,$B2549,AssignedDate,"&gt;=01/01/2017 12:00:00 AM",AssignedDate,"&lt;="&amp;$F$1)</f>
        <v/>
      </c>
      <c r="H2549" s="177" t="n"/>
      <c r="L2549" s="57" t="n">
        <v>0</v>
      </c>
      <c r="M2549" s="57" t="n"/>
    </row>
    <row r="2550" spans="1:13">
      <c r="A2550" s="137" t="n">
        <v>1</v>
      </c>
      <c r="B2550" s="100" t="s">
        <v>525</v>
      </c>
      <c r="C2550" s="137">
        <f>COUNTIFS(Severity,$B2550,AssignedDate,"&gt;="&amp;$C$1,AssignedDate,"&lt;="&amp;$F$1)</f>
        <v/>
      </c>
      <c r="D2550" s="137">
        <f>COUNTIFS(Severity,$B2550,Status,"&lt;&gt;Suspend",Status,"&lt;&gt;Assigned",Status,"&lt;&gt;Open",Status,"&lt;&gt;Hold",ResolvedDate,"&gt;="&amp;$C$1,ResolvedDate,"&lt;="&amp;$F$1)</f>
        <v/>
      </c>
      <c r="E2550" s="137">
        <f>COUNTIFS(Severity,$B2550,SLA_Breach,"&lt;&gt;Yes",Status,"&lt;&gt;Suspend",Status,"&lt;&gt;Assigned",Status,"&lt;&gt;Open",Status,"&lt;&gt;Hold&gt;",ResolvedDate,"&gt;="&amp;$C$1,ResolvedDate,"&lt;="&amp;$F$1)</f>
        <v/>
      </c>
      <c r="F2550" s="137">
        <f>COUNTIFS(Severity,$B2550,SLA_Breach,"Yes",Status,"&lt;&gt;Suspend",Status,"&lt;&gt;Assigned",Status,"&lt;&gt;Open",Status,"&lt;&gt;Hold&gt;",ResolvedDate,"&gt;="&amp;$C$1,ResolvedDate,"&lt;="&amp;$F$1)</f>
        <v/>
      </c>
      <c r="G2550" s="137">
        <f>COUNTIFS(Severity,$B2550,AssignedDate,"&gt;=01/01/2017 12:00:00 AM",AssignedDate,"&lt;="&amp;$F$1)</f>
        <v/>
      </c>
      <c r="H2550" s="177" t="n"/>
      <c r="L2550" s="57" t="n">
        <v>0</v>
      </c>
      <c r="M2550" s="57" t="n"/>
    </row>
    <row r="2551" spans="1:13">
      <c r="A2551" s="137" t="n">
        <v>1</v>
      </c>
      <c r="B2551" s="100" t="s">
        <v>525</v>
      </c>
      <c r="C2551" s="137">
        <f>COUNTIFS(Severity,$B2551,AssignedDate,"&gt;="&amp;$C$1,AssignedDate,"&lt;="&amp;$F$1)</f>
        <v/>
      </c>
      <c r="D2551" s="137">
        <f>COUNTIFS(Severity,$B2551,Status,"&lt;&gt;Suspend",Status,"&lt;&gt;Assigned",Status,"&lt;&gt;Open",Status,"&lt;&gt;Hold",ResolvedDate,"&gt;="&amp;$C$1,ResolvedDate,"&lt;="&amp;$F$1)</f>
        <v/>
      </c>
      <c r="E2551" s="137">
        <f>COUNTIFS(Severity,$B2551,SLA_Breach,"&lt;&gt;Yes",Status,"&lt;&gt;Suspend",Status,"&lt;&gt;Assigned",Status,"&lt;&gt;Open",Status,"&lt;&gt;Hold&gt;",ResolvedDate,"&gt;="&amp;$C$1,ResolvedDate,"&lt;="&amp;$F$1)</f>
        <v/>
      </c>
      <c r="F2551" s="137">
        <f>COUNTIFS(Severity,$B2551,SLA_Breach,"Yes",Status,"&lt;&gt;Suspend",Status,"&lt;&gt;Assigned",Status,"&lt;&gt;Open",Status,"&lt;&gt;Hold&gt;",ResolvedDate,"&gt;="&amp;$C$1,ResolvedDate,"&lt;="&amp;$F$1)</f>
        <v/>
      </c>
      <c r="G2551" s="137">
        <f>COUNTIFS(Severity,$B2551,AssignedDate,"&gt;=01/01/2017 12:00:00 AM",AssignedDate,"&lt;="&amp;$F$1)</f>
        <v/>
      </c>
      <c r="H2551" s="177" t="n"/>
      <c r="L2551" s="57" t="n">
        <v>0</v>
      </c>
      <c r="M2551" s="57" t="n"/>
    </row>
    <row r="2552" spans="1:13">
      <c r="A2552" s="137" t="n">
        <v>1</v>
      </c>
      <c r="B2552" s="100" t="s">
        <v>525</v>
      </c>
      <c r="C2552" s="137">
        <f>COUNTIFS(Severity,$B2552,AssignedDate,"&gt;="&amp;$C$1,AssignedDate,"&lt;="&amp;$F$1)</f>
        <v/>
      </c>
      <c r="D2552" s="137">
        <f>COUNTIFS(Severity,$B2552,Status,"&lt;&gt;Suspend",Status,"&lt;&gt;Assigned",Status,"&lt;&gt;Open",Status,"&lt;&gt;Hold",ResolvedDate,"&gt;="&amp;$C$1,ResolvedDate,"&lt;="&amp;$F$1)</f>
        <v/>
      </c>
      <c r="E2552" s="137">
        <f>COUNTIFS(Severity,$B2552,SLA_Breach,"&lt;&gt;Yes",Status,"&lt;&gt;Suspend",Status,"&lt;&gt;Assigned",Status,"&lt;&gt;Open",Status,"&lt;&gt;Hold&gt;",ResolvedDate,"&gt;="&amp;$C$1,ResolvedDate,"&lt;="&amp;$F$1)</f>
        <v/>
      </c>
      <c r="F2552" s="137">
        <f>COUNTIFS(Severity,$B2552,SLA_Breach,"Yes",Status,"&lt;&gt;Suspend",Status,"&lt;&gt;Assigned",Status,"&lt;&gt;Open",Status,"&lt;&gt;Hold&gt;",ResolvedDate,"&gt;="&amp;$C$1,ResolvedDate,"&lt;="&amp;$F$1)</f>
        <v/>
      </c>
      <c r="G2552" s="137">
        <f>COUNTIFS(Severity,$B2552,AssignedDate,"&gt;=01/01/2017 12:00:00 AM",AssignedDate,"&lt;="&amp;$F$1)</f>
        <v/>
      </c>
      <c r="H2552" s="177" t="n"/>
      <c r="L2552" s="57" t="n">
        <v>0</v>
      </c>
      <c r="M2552" s="57" t="n"/>
    </row>
    <row r="2553" spans="1:13">
      <c r="A2553" s="137" t="n">
        <v>1</v>
      </c>
      <c r="B2553" s="100" t="s">
        <v>525</v>
      </c>
      <c r="C2553" s="137">
        <f>COUNTIFS(Severity,$B2553,AssignedDate,"&gt;="&amp;$C$1,AssignedDate,"&lt;="&amp;$F$1)</f>
        <v/>
      </c>
      <c r="D2553" s="137">
        <f>COUNTIFS(Severity,$B2553,Status,"&lt;&gt;Suspend",Status,"&lt;&gt;Assigned",Status,"&lt;&gt;Open",Status,"&lt;&gt;Hold",ResolvedDate,"&gt;="&amp;$C$1,ResolvedDate,"&lt;="&amp;$F$1)</f>
        <v/>
      </c>
      <c r="E2553" s="137">
        <f>COUNTIFS(Severity,$B2553,SLA_Breach,"&lt;&gt;Yes",Status,"&lt;&gt;Suspend",Status,"&lt;&gt;Assigned",Status,"&lt;&gt;Open",Status,"&lt;&gt;Hold&gt;",ResolvedDate,"&gt;="&amp;$C$1,ResolvedDate,"&lt;="&amp;$F$1)</f>
        <v/>
      </c>
      <c r="F2553" s="137">
        <f>COUNTIFS(Severity,$B2553,SLA_Breach,"Yes",Status,"&lt;&gt;Suspend",Status,"&lt;&gt;Assigned",Status,"&lt;&gt;Open",Status,"&lt;&gt;Hold&gt;",ResolvedDate,"&gt;="&amp;$C$1,ResolvedDate,"&lt;="&amp;$F$1)</f>
        <v/>
      </c>
      <c r="G2553" s="137">
        <f>COUNTIFS(Severity,$B2553,AssignedDate,"&gt;=01/01/2017 12:00:00 AM",AssignedDate,"&lt;="&amp;$F$1)</f>
        <v/>
      </c>
      <c r="H2553" s="177" t="n"/>
      <c r="L2553" s="57" t="n">
        <v>0</v>
      </c>
      <c r="M2553" s="57" t="n"/>
    </row>
    <row r="2554" spans="1:13">
      <c r="A2554" s="137" t="n">
        <v>1</v>
      </c>
      <c r="B2554" s="100" t="s">
        <v>525</v>
      </c>
      <c r="C2554" s="137">
        <f>COUNTIFS(Severity,$B2554,AssignedDate,"&gt;="&amp;$C$1,AssignedDate,"&lt;="&amp;$F$1)</f>
        <v/>
      </c>
      <c r="D2554" s="137">
        <f>COUNTIFS(Severity,$B2554,Status,"&lt;&gt;Suspend",Status,"&lt;&gt;Assigned",Status,"&lt;&gt;Open",Status,"&lt;&gt;Hold",ResolvedDate,"&gt;="&amp;$C$1,ResolvedDate,"&lt;="&amp;$F$1)</f>
        <v/>
      </c>
      <c r="E2554" s="137">
        <f>COUNTIFS(Severity,$B2554,SLA_Breach,"&lt;&gt;Yes",Status,"&lt;&gt;Suspend",Status,"&lt;&gt;Assigned",Status,"&lt;&gt;Open",Status,"&lt;&gt;Hold&gt;",ResolvedDate,"&gt;="&amp;$C$1,ResolvedDate,"&lt;="&amp;$F$1)</f>
        <v/>
      </c>
      <c r="F2554" s="137">
        <f>COUNTIFS(Severity,$B2554,SLA_Breach,"Yes",Status,"&lt;&gt;Suspend",Status,"&lt;&gt;Assigned",Status,"&lt;&gt;Open",Status,"&lt;&gt;Hold&gt;",ResolvedDate,"&gt;="&amp;$C$1,ResolvedDate,"&lt;="&amp;$F$1)</f>
        <v/>
      </c>
      <c r="G2554" s="137">
        <f>COUNTIFS(Severity,$B2554,AssignedDate,"&gt;=01/01/2017 12:00:00 AM",AssignedDate,"&lt;="&amp;$F$1)</f>
        <v/>
      </c>
      <c r="H2554" s="177" t="n"/>
      <c r="L2554" s="57" t="n">
        <v>0</v>
      </c>
      <c r="M2554" s="57" t="n"/>
    </row>
    <row r="2555" spans="1:13">
      <c r="A2555" s="137" t="n">
        <v>1</v>
      </c>
      <c r="B2555" s="100" t="s">
        <v>525</v>
      </c>
      <c r="C2555" s="137">
        <f>COUNTIFS(Severity,$B2555,AssignedDate,"&gt;="&amp;$C$1,AssignedDate,"&lt;="&amp;$F$1)</f>
        <v/>
      </c>
      <c r="D2555" s="137">
        <f>COUNTIFS(Severity,$B2555,Status,"&lt;&gt;Suspend",Status,"&lt;&gt;Assigned",Status,"&lt;&gt;Open",Status,"&lt;&gt;Hold",ResolvedDate,"&gt;="&amp;$C$1,ResolvedDate,"&lt;="&amp;$F$1)</f>
        <v/>
      </c>
      <c r="E2555" s="137">
        <f>COUNTIFS(Severity,$B2555,SLA_Breach,"&lt;&gt;Yes",Status,"&lt;&gt;Suspend",Status,"&lt;&gt;Assigned",Status,"&lt;&gt;Open",Status,"&lt;&gt;Hold&gt;",ResolvedDate,"&gt;="&amp;$C$1,ResolvedDate,"&lt;="&amp;$F$1)</f>
        <v/>
      </c>
      <c r="F2555" s="137">
        <f>COUNTIFS(Severity,$B2555,SLA_Breach,"Yes",Status,"&lt;&gt;Suspend",Status,"&lt;&gt;Assigned",Status,"&lt;&gt;Open",Status,"&lt;&gt;Hold&gt;",ResolvedDate,"&gt;="&amp;$C$1,ResolvedDate,"&lt;="&amp;$F$1)</f>
        <v/>
      </c>
      <c r="G2555" s="137">
        <f>COUNTIFS(Severity,$B2555,AssignedDate,"&gt;=01/01/2017 12:00:00 AM",AssignedDate,"&lt;="&amp;$F$1)</f>
        <v/>
      </c>
      <c r="H2555" s="177" t="n"/>
      <c r="L2555" s="57" t="n">
        <v>0</v>
      </c>
      <c r="M2555" s="57" t="n"/>
    </row>
    <row r="2556" spans="1:13">
      <c r="A2556" s="137" t="n">
        <v>1</v>
      </c>
      <c r="B2556" s="100" t="s">
        <v>525</v>
      </c>
      <c r="C2556" s="137">
        <f>COUNTIFS(Severity,$B2556,AssignedDate,"&gt;="&amp;$C$1,AssignedDate,"&lt;="&amp;$F$1)</f>
        <v/>
      </c>
      <c r="D2556" s="137">
        <f>COUNTIFS(Severity,$B2556,Status,"&lt;&gt;Suspend",Status,"&lt;&gt;Assigned",Status,"&lt;&gt;Open",Status,"&lt;&gt;Hold",ResolvedDate,"&gt;="&amp;$C$1,ResolvedDate,"&lt;="&amp;$F$1)</f>
        <v/>
      </c>
      <c r="E2556" s="137">
        <f>COUNTIFS(Severity,$B2556,SLA_Breach,"&lt;&gt;Yes",Status,"&lt;&gt;Suspend",Status,"&lt;&gt;Assigned",Status,"&lt;&gt;Open",Status,"&lt;&gt;Hold&gt;",ResolvedDate,"&gt;="&amp;$C$1,ResolvedDate,"&lt;="&amp;$F$1)</f>
        <v/>
      </c>
      <c r="F2556" s="137">
        <f>COUNTIFS(Severity,$B2556,SLA_Breach,"Yes",Status,"&lt;&gt;Suspend",Status,"&lt;&gt;Assigned",Status,"&lt;&gt;Open",Status,"&lt;&gt;Hold&gt;",ResolvedDate,"&gt;="&amp;$C$1,ResolvedDate,"&lt;="&amp;$F$1)</f>
        <v/>
      </c>
      <c r="G2556" s="137">
        <f>COUNTIFS(Severity,$B2556,AssignedDate,"&gt;=01/01/2017 12:00:00 AM",AssignedDate,"&lt;="&amp;$F$1)</f>
        <v/>
      </c>
      <c r="H2556" s="177" t="n"/>
      <c r="L2556" s="57" t="n">
        <v>0</v>
      </c>
      <c r="M2556" s="57" t="n"/>
    </row>
    <row r="2557" spans="1:13">
      <c r="A2557" s="137" t="n">
        <v>1</v>
      </c>
      <c r="B2557" s="100" t="s">
        <v>525</v>
      </c>
      <c r="C2557" s="137">
        <f>COUNTIFS(Severity,$B2557,AssignedDate,"&gt;="&amp;$C$1,AssignedDate,"&lt;="&amp;$F$1)</f>
        <v/>
      </c>
      <c r="D2557" s="137">
        <f>COUNTIFS(Severity,$B2557,Status,"&lt;&gt;Suspend",Status,"&lt;&gt;Assigned",Status,"&lt;&gt;Open",Status,"&lt;&gt;Hold",ResolvedDate,"&gt;="&amp;$C$1,ResolvedDate,"&lt;="&amp;$F$1)</f>
        <v/>
      </c>
      <c r="E2557" s="137">
        <f>COUNTIFS(Severity,$B2557,SLA_Breach,"&lt;&gt;Yes",Status,"&lt;&gt;Suspend",Status,"&lt;&gt;Assigned",Status,"&lt;&gt;Open",Status,"&lt;&gt;Hold&gt;",ResolvedDate,"&gt;="&amp;$C$1,ResolvedDate,"&lt;="&amp;$F$1)</f>
        <v/>
      </c>
      <c r="F2557" s="137">
        <f>COUNTIFS(Severity,$B2557,SLA_Breach,"Yes",Status,"&lt;&gt;Suspend",Status,"&lt;&gt;Assigned",Status,"&lt;&gt;Open",Status,"&lt;&gt;Hold&gt;",ResolvedDate,"&gt;="&amp;$C$1,ResolvedDate,"&lt;="&amp;$F$1)</f>
        <v/>
      </c>
      <c r="G2557" s="137">
        <f>COUNTIFS(Severity,$B2557,AssignedDate,"&gt;=01/01/2017 12:00:00 AM",AssignedDate,"&lt;="&amp;$F$1)</f>
        <v/>
      </c>
      <c r="H2557" s="177" t="n"/>
      <c r="L2557" s="57" t="n">
        <v>0</v>
      </c>
      <c r="M2557" s="57" t="n"/>
    </row>
    <row r="2558" spans="1:13">
      <c r="A2558" s="137" t="n">
        <v>1</v>
      </c>
      <c r="B2558" s="100" t="s">
        <v>525</v>
      </c>
      <c r="C2558" s="137">
        <f>COUNTIFS(Severity,$B2558,AssignedDate,"&gt;="&amp;$C$1,AssignedDate,"&lt;="&amp;$F$1)</f>
        <v/>
      </c>
      <c r="D2558" s="137">
        <f>COUNTIFS(Severity,$B2558,Status,"&lt;&gt;Suspend",Status,"&lt;&gt;Assigned",Status,"&lt;&gt;Open",Status,"&lt;&gt;Hold",ResolvedDate,"&gt;="&amp;$C$1,ResolvedDate,"&lt;="&amp;$F$1)</f>
        <v/>
      </c>
      <c r="E2558" s="137">
        <f>COUNTIFS(Severity,$B2558,SLA_Breach,"&lt;&gt;Yes",Status,"&lt;&gt;Suspend",Status,"&lt;&gt;Assigned",Status,"&lt;&gt;Open",Status,"&lt;&gt;Hold&gt;",ResolvedDate,"&gt;="&amp;$C$1,ResolvedDate,"&lt;="&amp;$F$1)</f>
        <v/>
      </c>
      <c r="F2558" s="137">
        <f>COUNTIFS(Severity,$B2558,SLA_Breach,"Yes",Status,"&lt;&gt;Suspend",Status,"&lt;&gt;Assigned",Status,"&lt;&gt;Open",Status,"&lt;&gt;Hold&gt;",ResolvedDate,"&gt;="&amp;$C$1,ResolvedDate,"&lt;="&amp;$F$1)</f>
        <v/>
      </c>
      <c r="G2558" s="137">
        <f>COUNTIFS(Severity,$B2558,AssignedDate,"&gt;=01/01/2017 12:00:00 AM",AssignedDate,"&lt;="&amp;$F$1)</f>
        <v/>
      </c>
      <c r="H2558" s="177" t="n"/>
      <c r="L2558" s="57" t="n">
        <v>0</v>
      </c>
      <c r="M2558" s="57" t="n"/>
    </row>
    <row r="2559" spans="1:13">
      <c r="A2559" s="137" t="n">
        <v>1</v>
      </c>
      <c r="B2559" s="100" t="s">
        <v>525</v>
      </c>
      <c r="C2559" s="137">
        <f>COUNTIFS(Severity,$B2559,AssignedDate,"&gt;="&amp;$C$1,AssignedDate,"&lt;="&amp;$F$1)</f>
        <v/>
      </c>
      <c r="D2559" s="137">
        <f>COUNTIFS(Severity,$B2559,Status,"&lt;&gt;Suspend",Status,"&lt;&gt;Assigned",Status,"&lt;&gt;Open",Status,"&lt;&gt;Hold",ResolvedDate,"&gt;="&amp;$C$1,ResolvedDate,"&lt;="&amp;$F$1)</f>
        <v/>
      </c>
      <c r="E2559" s="137">
        <f>COUNTIFS(Severity,$B2559,SLA_Breach,"&lt;&gt;Yes",Status,"&lt;&gt;Suspend",Status,"&lt;&gt;Assigned",Status,"&lt;&gt;Open",Status,"&lt;&gt;Hold&gt;",ResolvedDate,"&gt;="&amp;$C$1,ResolvedDate,"&lt;="&amp;$F$1)</f>
        <v/>
      </c>
      <c r="F2559" s="137">
        <f>COUNTIFS(Severity,$B2559,SLA_Breach,"Yes",Status,"&lt;&gt;Suspend",Status,"&lt;&gt;Assigned",Status,"&lt;&gt;Open",Status,"&lt;&gt;Hold&gt;",ResolvedDate,"&gt;="&amp;$C$1,ResolvedDate,"&lt;="&amp;$F$1)</f>
        <v/>
      </c>
      <c r="G2559" s="137">
        <f>COUNTIFS(Severity,$B2559,AssignedDate,"&gt;=01/01/2017 12:00:00 AM",AssignedDate,"&lt;="&amp;$F$1)</f>
        <v/>
      </c>
      <c r="H2559" s="177" t="n"/>
      <c r="L2559" s="57" t="n">
        <v>0</v>
      </c>
      <c r="M2559" s="57" t="n"/>
    </row>
    <row r="2560" spans="1:13">
      <c r="A2560" s="137" t="n">
        <v>1</v>
      </c>
      <c r="B2560" s="100" t="s">
        <v>525</v>
      </c>
      <c r="C2560" s="137">
        <f>COUNTIFS(Severity,$B2560,AssignedDate,"&gt;="&amp;$C$1,AssignedDate,"&lt;="&amp;$F$1)</f>
        <v/>
      </c>
      <c r="D2560" s="137">
        <f>COUNTIFS(Severity,$B2560,Status,"&lt;&gt;Suspend",Status,"&lt;&gt;Assigned",Status,"&lt;&gt;Open",Status,"&lt;&gt;Hold",ResolvedDate,"&gt;="&amp;$C$1,ResolvedDate,"&lt;="&amp;$F$1)</f>
        <v/>
      </c>
      <c r="E2560" s="137">
        <f>COUNTIFS(Severity,$B2560,SLA_Breach,"&lt;&gt;Yes",Status,"&lt;&gt;Suspend",Status,"&lt;&gt;Assigned",Status,"&lt;&gt;Open",Status,"&lt;&gt;Hold&gt;",ResolvedDate,"&gt;="&amp;$C$1,ResolvedDate,"&lt;="&amp;$F$1)</f>
        <v/>
      </c>
      <c r="F2560" s="137">
        <f>COUNTIFS(Severity,$B2560,SLA_Breach,"Yes",Status,"&lt;&gt;Suspend",Status,"&lt;&gt;Assigned",Status,"&lt;&gt;Open",Status,"&lt;&gt;Hold&gt;",ResolvedDate,"&gt;="&amp;$C$1,ResolvedDate,"&lt;="&amp;$F$1)</f>
        <v/>
      </c>
      <c r="G2560" s="137">
        <f>COUNTIFS(Severity,$B2560,AssignedDate,"&gt;=01/01/2017 12:00:00 AM",AssignedDate,"&lt;="&amp;$F$1)</f>
        <v/>
      </c>
      <c r="H2560" s="177" t="n"/>
      <c r="L2560" s="57" t="n">
        <v>0</v>
      </c>
      <c r="M2560" s="57" t="n"/>
    </row>
    <row r="2561" spans="1:13">
      <c r="A2561" s="137" t="n">
        <v>1</v>
      </c>
      <c r="B2561" s="100" t="s">
        <v>525</v>
      </c>
      <c r="C2561" s="137">
        <f>COUNTIFS(Severity,$B2561,AssignedDate,"&gt;="&amp;$C$1,AssignedDate,"&lt;="&amp;$F$1)</f>
        <v/>
      </c>
      <c r="D2561" s="137">
        <f>COUNTIFS(Severity,$B2561,Status,"&lt;&gt;Suspend",Status,"&lt;&gt;Assigned",Status,"&lt;&gt;Open",Status,"&lt;&gt;Hold",ResolvedDate,"&gt;="&amp;$C$1,ResolvedDate,"&lt;="&amp;$F$1)</f>
        <v/>
      </c>
      <c r="E2561" s="137">
        <f>COUNTIFS(Severity,$B2561,SLA_Breach,"&lt;&gt;Yes",Status,"&lt;&gt;Suspend",Status,"&lt;&gt;Assigned",Status,"&lt;&gt;Open",Status,"&lt;&gt;Hold&gt;",ResolvedDate,"&gt;="&amp;$C$1,ResolvedDate,"&lt;="&amp;$F$1)</f>
        <v/>
      </c>
      <c r="F2561" s="137">
        <f>COUNTIFS(Severity,$B2561,SLA_Breach,"Yes",Status,"&lt;&gt;Suspend",Status,"&lt;&gt;Assigned",Status,"&lt;&gt;Open",Status,"&lt;&gt;Hold&gt;",ResolvedDate,"&gt;="&amp;$C$1,ResolvedDate,"&lt;="&amp;$F$1)</f>
        <v/>
      </c>
      <c r="G2561" s="137">
        <f>COUNTIFS(Severity,$B2561,AssignedDate,"&gt;=01/01/2017 12:00:00 AM",AssignedDate,"&lt;="&amp;$F$1)</f>
        <v/>
      </c>
      <c r="H2561" s="177" t="n"/>
      <c r="L2561" s="57" t="n">
        <v>0</v>
      </c>
      <c r="M2561" s="57" t="n"/>
    </row>
    <row r="2562" spans="1:13">
      <c r="A2562" s="137" t="n">
        <v>1</v>
      </c>
      <c r="B2562" s="100" t="s">
        <v>525</v>
      </c>
      <c r="C2562" s="137">
        <f>COUNTIFS(Severity,$B2562,AssignedDate,"&gt;="&amp;$C$1,AssignedDate,"&lt;="&amp;$F$1)</f>
        <v/>
      </c>
      <c r="D2562" s="137">
        <f>COUNTIFS(Severity,$B2562,Status,"&lt;&gt;Suspend",Status,"&lt;&gt;Assigned",Status,"&lt;&gt;Open",Status,"&lt;&gt;Hold",ResolvedDate,"&gt;="&amp;$C$1,ResolvedDate,"&lt;="&amp;$F$1)</f>
        <v/>
      </c>
      <c r="E2562" s="137">
        <f>COUNTIFS(Severity,$B2562,SLA_Breach,"&lt;&gt;Yes",Status,"&lt;&gt;Suspend",Status,"&lt;&gt;Assigned",Status,"&lt;&gt;Open",Status,"&lt;&gt;Hold&gt;",ResolvedDate,"&gt;="&amp;$C$1,ResolvedDate,"&lt;="&amp;$F$1)</f>
        <v/>
      </c>
      <c r="F2562" s="137">
        <f>COUNTIFS(Severity,$B2562,SLA_Breach,"Yes",Status,"&lt;&gt;Suspend",Status,"&lt;&gt;Assigned",Status,"&lt;&gt;Open",Status,"&lt;&gt;Hold&gt;",ResolvedDate,"&gt;="&amp;$C$1,ResolvedDate,"&lt;="&amp;$F$1)</f>
        <v/>
      </c>
      <c r="G2562" s="137">
        <f>COUNTIFS(Severity,$B2562,AssignedDate,"&gt;=01/01/2017 12:00:00 AM",AssignedDate,"&lt;="&amp;$F$1)</f>
        <v/>
      </c>
      <c r="H2562" s="177" t="n"/>
      <c r="L2562" s="57" t="n">
        <v>0</v>
      </c>
      <c r="M2562" s="57" t="n"/>
    </row>
    <row r="2563" spans="1:13">
      <c r="A2563" s="137" t="n">
        <v>1</v>
      </c>
      <c r="B2563" s="100" t="s">
        <v>525</v>
      </c>
      <c r="C2563" s="137">
        <f>COUNTIFS(Severity,$B2563,AssignedDate,"&gt;="&amp;$C$1,AssignedDate,"&lt;="&amp;$F$1)</f>
        <v/>
      </c>
      <c r="D2563" s="137">
        <f>COUNTIFS(Severity,$B2563,Status,"&lt;&gt;Suspend",Status,"&lt;&gt;Assigned",Status,"&lt;&gt;Open",Status,"&lt;&gt;Hold",ResolvedDate,"&gt;="&amp;$C$1,ResolvedDate,"&lt;="&amp;$F$1)</f>
        <v/>
      </c>
      <c r="E2563" s="137">
        <f>COUNTIFS(Severity,$B2563,SLA_Breach,"&lt;&gt;Yes",Status,"&lt;&gt;Suspend",Status,"&lt;&gt;Assigned",Status,"&lt;&gt;Open",Status,"&lt;&gt;Hold&gt;",ResolvedDate,"&gt;="&amp;$C$1,ResolvedDate,"&lt;="&amp;$F$1)</f>
        <v/>
      </c>
      <c r="F2563" s="137">
        <f>COUNTIFS(Severity,$B2563,SLA_Breach,"Yes",Status,"&lt;&gt;Suspend",Status,"&lt;&gt;Assigned",Status,"&lt;&gt;Open",Status,"&lt;&gt;Hold&gt;",ResolvedDate,"&gt;="&amp;$C$1,ResolvedDate,"&lt;="&amp;$F$1)</f>
        <v/>
      </c>
      <c r="G2563" s="137">
        <f>COUNTIFS(Severity,$B2563,AssignedDate,"&gt;=01/01/2017 12:00:00 AM",AssignedDate,"&lt;="&amp;$F$1)</f>
        <v/>
      </c>
      <c r="H2563" s="177" t="n"/>
      <c r="L2563" s="57" t="n">
        <v>0</v>
      </c>
      <c r="M2563" s="57" t="n"/>
    </row>
    <row r="2564" spans="1:13">
      <c r="A2564" s="137" t="n">
        <v>1</v>
      </c>
      <c r="B2564" s="100" t="s">
        <v>525</v>
      </c>
      <c r="C2564" s="137">
        <f>COUNTIFS(Severity,$B2564,AssignedDate,"&gt;="&amp;$C$1,AssignedDate,"&lt;="&amp;$F$1)</f>
        <v/>
      </c>
      <c r="D2564" s="137">
        <f>COUNTIFS(Severity,$B2564,Status,"&lt;&gt;Suspend",Status,"&lt;&gt;Assigned",Status,"&lt;&gt;Open",Status,"&lt;&gt;Hold",ResolvedDate,"&gt;="&amp;$C$1,ResolvedDate,"&lt;="&amp;$F$1)</f>
        <v/>
      </c>
      <c r="E2564" s="137">
        <f>COUNTIFS(Severity,$B2564,SLA_Breach,"&lt;&gt;Yes",Status,"&lt;&gt;Suspend",Status,"&lt;&gt;Assigned",Status,"&lt;&gt;Open",Status,"&lt;&gt;Hold&gt;",ResolvedDate,"&gt;="&amp;$C$1,ResolvedDate,"&lt;="&amp;$F$1)</f>
        <v/>
      </c>
      <c r="F2564" s="137">
        <f>COUNTIFS(Severity,$B2564,SLA_Breach,"Yes",Status,"&lt;&gt;Suspend",Status,"&lt;&gt;Assigned",Status,"&lt;&gt;Open",Status,"&lt;&gt;Hold&gt;",ResolvedDate,"&gt;="&amp;$C$1,ResolvedDate,"&lt;="&amp;$F$1)</f>
        <v/>
      </c>
      <c r="G2564" s="137">
        <f>COUNTIFS(Severity,$B2564,AssignedDate,"&gt;=01/01/2017 12:00:00 AM",AssignedDate,"&lt;="&amp;$F$1)</f>
        <v/>
      </c>
      <c r="H2564" s="177" t="n"/>
      <c r="L2564" s="57" t="n">
        <v>0</v>
      </c>
      <c r="M2564" s="57" t="n"/>
    </row>
    <row r="2565" spans="1:13">
      <c r="A2565" s="137" t="n">
        <v>1</v>
      </c>
      <c r="B2565" s="100" t="s">
        <v>525</v>
      </c>
      <c r="C2565" s="137">
        <f>COUNTIFS(Severity,$B2565,AssignedDate,"&gt;="&amp;$C$1,AssignedDate,"&lt;="&amp;$F$1)</f>
        <v/>
      </c>
      <c r="D2565" s="137">
        <f>COUNTIFS(Severity,$B2565,Status,"&lt;&gt;Suspend",Status,"&lt;&gt;Assigned",Status,"&lt;&gt;Open",Status,"&lt;&gt;Hold",ResolvedDate,"&gt;="&amp;$C$1,ResolvedDate,"&lt;="&amp;$F$1)</f>
        <v/>
      </c>
      <c r="E2565" s="137">
        <f>COUNTIFS(Severity,$B2565,SLA_Breach,"&lt;&gt;Yes",Status,"&lt;&gt;Suspend",Status,"&lt;&gt;Assigned",Status,"&lt;&gt;Open",Status,"&lt;&gt;Hold&gt;",ResolvedDate,"&gt;="&amp;$C$1,ResolvedDate,"&lt;="&amp;$F$1)</f>
        <v/>
      </c>
      <c r="F2565" s="137">
        <f>COUNTIFS(Severity,$B2565,SLA_Breach,"Yes",Status,"&lt;&gt;Suspend",Status,"&lt;&gt;Assigned",Status,"&lt;&gt;Open",Status,"&lt;&gt;Hold&gt;",ResolvedDate,"&gt;="&amp;$C$1,ResolvedDate,"&lt;="&amp;$F$1)</f>
        <v/>
      </c>
      <c r="G2565" s="137">
        <f>COUNTIFS(Severity,$B2565,AssignedDate,"&gt;=01/01/2017 12:00:00 AM",AssignedDate,"&lt;="&amp;$F$1)</f>
        <v/>
      </c>
      <c r="H2565" s="177" t="n"/>
      <c r="L2565" s="57" t="n">
        <v>0</v>
      </c>
      <c r="M2565" s="57" t="n"/>
    </row>
    <row r="2566" spans="1:13">
      <c r="A2566" s="137" t="n">
        <v>1</v>
      </c>
      <c r="B2566" s="100" t="s">
        <v>525</v>
      </c>
      <c r="C2566" s="137">
        <f>COUNTIFS(Severity,$B2566,AssignedDate,"&gt;="&amp;$C$1,AssignedDate,"&lt;="&amp;$F$1)</f>
        <v/>
      </c>
      <c r="D2566" s="137">
        <f>COUNTIFS(Severity,$B2566,Status,"&lt;&gt;Suspend",Status,"&lt;&gt;Assigned",Status,"&lt;&gt;Open",Status,"&lt;&gt;Hold",ResolvedDate,"&gt;="&amp;$C$1,ResolvedDate,"&lt;="&amp;$F$1)</f>
        <v/>
      </c>
      <c r="E2566" s="137">
        <f>COUNTIFS(Severity,$B2566,SLA_Breach,"&lt;&gt;Yes",Status,"&lt;&gt;Suspend",Status,"&lt;&gt;Assigned",Status,"&lt;&gt;Open",Status,"&lt;&gt;Hold&gt;",ResolvedDate,"&gt;="&amp;$C$1,ResolvedDate,"&lt;="&amp;$F$1)</f>
        <v/>
      </c>
      <c r="F2566" s="137">
        <f>COUNTIFS(Severity,$B2566,SLA_Breach,"Yes",Status,"&lt;&gt;Suspend",Status,"&lt;&gt;Assigned",Status,"&lt;&gt;Open",Status,"&lt;&gt;Hold&gt;",ResolvedDate,"&gt;="&amp;$C$1,ResolvedDate,"&lt;="&amp;$F$1)</f>
        <v/>
      </c>
      <c r="G2566" s="137">
        <f>COUNTIFS(Severity,$B2566,AssignedDate,"&gt;=01/01/2017 12:00:00 AM",AssignedDate,"&lt;="&amp;$F$1)</f>
        <v/>
      </c>
      <c r="H2566" s="177" t="n"/>
      <c r="L2566" s="57" t="n">
        <v>0</v>
      </c>
      <c r="M2566" s="57" t="n"/>
    </row>
    <row r="2567" spans="1:13">
      <c r="A2567" s="137" t="n">
        <v>1</v>
      </c>
      <c r="B2567" s="100" t="s">
        <v>525</v>
      </c>
      <c r="C2567" s="137">
        <f>COUNTIFS(Severity,$B2567,AssignedDate,"&gt;="&amp;$C$1,AssignedDate,"&lt;="&amp;$F$1)</f>
        <v/>
      </c>
      <c r="D2567" s="137">
        <f>COUNTIFS(Severity,$B2567,Status,"&lt;&gt;Suspend",Status,"&lt;&gt;Assigned",Status,"&lt;&gt;Open",Status,"&lt;&gt;Hold",ResolvedDate,"&gt;="&amp;$C$1,ResolvedDate,"&lt;="&amp;$F$1)</f>
        <v/>
      </c>
      <c r="E2567" s="137">
        <f>COUNTIFS(Severity,$B2567,SLA_Breach,"&lt;&gt;Yes",Status,"&lt;&gt;Suspend",Status,"&lt;&gt;Assigned",Status,"&lt;&gt;Open",Status,"&lt;&gt;Hold&gt;",ResolvedDate,"&gt;="&amp;$C$1,ResolvedDate,"&lt;="&amp;$F$1)</f>
        <v/>
      </c>
      <c r="F2567" s="137">
        <f>COUNTIFS(Severity,$B2567,SLA_Breach,"Yes",Status,"&lt;&gt;Suspend",Status,"&lt;&gt;Assigned",Status,"&lt;&gt;Open",Status,"&lt;&gt;Hold&gt;",ResolvedDate,"&gt;="&amp;$C$1,ResolvedDate,"&lt;="&amp;$F$1)</f>
        <v/>
      </c>
      <c r="G2567" s="137">
        <f>COUNTIFS(Severity,$B2567,AssignedDate,"&gt;=01/01/2017 12:00:00 AM",AssignedDate,"&lt;="&amp;$F$1)</f>
        <v/>
      </c>
      <c r="H2567" s="177" t="n"/>
      <c r="L2567" s="57" t="n">
        <v>0</v>
      </c>
      <c r="M2567" s="57" t="n"/>
    </row>
    <row r="2568" spans="1:13">
      <c r="A2568" s="137" t="n">
        <v>1</v>
      </c>
      <c r="B2568" s="100" t="s">
        <v>525</v>
      </c>
      <c r="C2568" s="137">
        <f>COUNTIFS(Severity,$B2568,AssignedDate,"&gt;="&amp;$C$1,AssignedDate,"&lt;="&amp;$F$1)</f>
        <v/>
      </c>
      <c r="D2568" s="137">
        <f>COUNTIFS(Severity,$B2568,Status,"&lt;&gt;Suspend",Status,"&lt;&gt;Assigned",Status,"&lt;&gt;Open",Status,"&lt;&gt;Hold",ResolvedDate,"&gt;="&amp;$C$1,ResolvedDate,"&lt;="&amp;$F$1)</f>
        <v/>
      </c>
      <c r="E2568" s="137">
        <f>COUNTIFS(Severity,$B2568,SLA_Breach,"&lt;&gt;Yes",Status,"&lt;&gt;Suspend",Status,"&lt;&gt;Assigned",Status,"&lt;&gt;Open",Status,"&lt;&gt;Hold&gt;",ResolvedDate,"&gt;="&amp;$C$1,ResolvedDate,"&lt;="&amp;$F$1)</f>
        <v/>
      </c>
      <c r="F2568" s="137">
        <f>COUNTIFS(Severity,$B2568,SLA_Breach,"Yes",Status,"&lt;&gt;Suspend",Status,"&lt;&gt;Assigned",Status,"&lt;&gt;Open",Status,"&lt;&gt;Hold&gt;",ResolvedDate,"&gt;="&amp;$C$1,ResolvedDate,"&lt;="&amp;$F$1)</f>
        <v/>
      </c>
      <c r="G2568" s="137">
        <f>COUNTIFS(Severity,$B2568,AssignedDate,"&gt;=01/01/2017 12:00:00 AM",AssignedDate,"&lt;="&amp;$F$1)</f>
        <v/>
      </c>
      <c r="H2568" s="177" t="n"/>
      <c r="L2568" s="57" t="n">
        <v>0</v>
      </c>
      <c r="M2568" s="57" t="n"/>
    </row>
    <row r="2569" spans="1:13">
      <c r="A2569" s="137" t="n">
        <v>1</v>
      </c>
      <c r="B2569" s="100" t="s">
        <v>525</v>
      </c>
      <c r="C2569" s="137">
        <f>COUNTIFS(Severity,$B2569,AssignedDate,"&gt;="&amp;$C$1,AssignedDate,"&lt;="&amp;$F$1)</f>
        <v/>
      </c>
      <c r="D2569" s="137">
        <f>COUNTIFS(Severity,$B2569,Status,"&lt;&gt;Suspend",Status,"&lt;&gt;Assigned",Status,"&lt;&gt;Open",Status,"&lt;&gt;Hold",ResolvedDate,"&gt;="&amp;$C$1,ResolvedDate,"&lt;="&amp;$F$1)</f>
        <v/>
      </c>
      <c r="E2569" s="137">
        <f>COUNTIFS(Severity,$B2569,SLA_Breach,"&lt;&gt;Yes",Status,"&lt;&gt;Suspend",Status,"&lt;&gt;Assigned",Status,"&lt;&gt;Open",Status,"&lt;&gt;Hold&gt;",ResolvedDate,"&gt;="&amp;$C$1,ResolvedDate,"&lt;="&amp;$F$1)</f>
        <v/>
      </c>
      <c r="F2569" s="137">
        <f>COUNTIFS(Severity,$B2569,SLA_Breach,"Yes",Status,"&lt;&gt;Suspend",Status,"&lt;&gt;Assigned",Status,"&lt;&gt;Open",Status,"&lt;&gt;Hold&gt;",ResolvedDate,"&gt;="&amp;$C$1,ResolvedDate,"&lt;="&amp;$F$1)</f>
        <v/>
      </c>
      <c r="G2569" s="137">
        <f>COUNTIFS(Severity,$B2569,AssignedDate,"&gt;=01/01/2017 12:00:00 AM",AssignedDate,"&lt;="&amp;$F$1)</f>
        <v/>
      </c>
      <c r="H2569" s="177" t="n"/>
      <c r="L2569" s="57" t="n">
        <v>0</v>
      </c>
      <c r="M2569" s="57" t="n"/>
    </row>
    <row r="2570" spans="1:13">
      <c r="A2570" s="137" t="n">
        <v>1</v>
      </c>
      <c r="B2570" s="100" t="s">
        <v>525</v>
      </c>
      <c r="C2570" s="137">
        <f>COUNTIFS(Severity,$B2570,AssignedDate,"&gt;="&amp;$C$1,AssignedDate,"&lt;="&amp;$F$1)</f>
        <v/>
      </c>
      <c r="D2570" s="137">
        <f>COUNTIFS(Severity,$B2570,Status,"&lt;&gt;Suspend",Status,"&lt;&gt;Assigned",Status,"&lt;&gt;Open",Status,"&lt;&gt;Hold",ResolvedDate,"&gt;="&amp;$C$1,ResolvedDate,"&lt;="&amp;$F$1)</f>
        <v/>
      </c>
      <c r="E2570" s="137">
        <f>COUNTIFS(Severity,$B2570,SLA_Breach,"&lt;&gt;Yes",Status,"&lt;&gt;Suspend",Status,"&lt;&gt;Assigned",Status,"&lt;&gt;Open",Status,"&lt;&gt;Hold&gt;",ResolvedDate,"&gt;="&amp;$C$1,ResolvedDate,"&lt;="&amp;$F$1)</f>
        <v/>
      </c>
      <c r="F2570" s="137">
        <f>COUNTIFS(Severity,$B2570,SLA_Breach,"Yes",Status,"&lt;&gt;Suspend",Status,"&lt;&gt;Assigned",Status,"&lt;&gt;Open",Status,"&lt;&gt;Hold&gt;",ResolvedDate,"&gt;="&amp;$C$1,ResolvedDate,"&lt;="&amp;$F$1)</f>
        <v/>
      </c>
      <c r="G2570" s="137">
        <f>COUNTIFS(Severity,$B2570,AssignedDate,"&gt;=01/01/2017 12:00:00 AM",AssignedDate,"&lt;="&amp;$F$1)</f>
        <v/>
      </c>
      <c r="H2570" s="177" t="n"/>
      <c r="L2570" s="57" t="n">
        <v>0</v>
      </c>
      <c r="M2570" s="57" t="n"/>
    </row>
    <row r="2571" spans="1:13">
      <c r="A2571" s="137" t="n">
        <v>1</v>
      </c>
      <c r="B2571" s="100" t="s">
        <v>525</v>
      </c>
      <c r="C2571" s="137">
        <f>COUNTIFS(Severity,$B2571,AssignedDate,"&gt;="&amp;$C$1,AssignedDate,"&lt;="&amp;$F$1)</f>
        <v/>
      </c>
      <c r="D2571" s="137">
        <f>COUNTIFS(Severity,$B2571,Status,"&lt;&gt;Suspend",Status,"&lt;&gt;Assigned",Status,"&lt;&gt;Open",Status,"&lt;&gt;Hold",ResolvedDate,"&gt;="&amp;$C$1,ResolvedDate,"&lt;="&amp;$F$1)</f>
        <v/>
      </c>
      <c r="E2571" s="137">
        <f>COUNTIFS(Severity,$B2571,SLA_Breach,"&lt;&gt;Yes",Status,"&lt;&gt;Suspend",Status,"&lt;&gt;Assigned",Status,"&lt;&gt;Open",Status,"&lt;&gt;Hold&gt;",ResolvedDate,"&gt;="&amp;$C$1,ResolvedDate,"&lt;="&amp;$F$1)</f>
        <v/>
      </c>
      <c r="F2571" s="137">
        <f>COUNTIFS(Severity,$B2571,SLA_Breach,"Yes",Status,"&lt;&gt;Suspend",Status,"&lt;&gt;Assigned",Status,"&lt;&gt;Open",Status,"&lt;&gt;Hold&gt;",ResolvedDate,"&gt;="&amp;$C$1,ResolvedDate,"&lt;="&amp;$F$1)</f>
        <v/>
      </c>
      <c r="G2571" s="137">
        <f>COUNTIFS(Severity,$B2571,AssignedDate,"&gt;=01/01/2017 12:00:00 AM",AssignedDate,"&lt;="&amp;$F$1)</f>
        <v/>
      </c>
      <c r="H2571" s="177" t="n"/>
      <c r="L2571" s="57" t="n">
        <v>0</v>
      </c>
      <c r="M2571" s="57" t="n"/>
    </row>
    <row r="2572" spans="1:13">
      <c r="A2572" s="137" t="n">
        <v>1</v>
      </c>
      <c r="B2572" s="100" t="s">
        <v>525</v>
      </c>
      <c r="C2572" s="137">
        <f>COUNTIFS(Severity,$B2572,AssignedDate,"&gt;="&amp;$C$1,AssignedDate,"&lt;="&amp;$F$1)</f>
        <v/>
      </c>
      <c r="D2572" s="137">
        <f>COUNTIFS(Severity,$B2572,Status,"&lt;&gt;Suspend",Status,"&lt;&gt;Assigned",Status,"&lt;&gt;Open",Status,"&lt;&gt;Hold",ResolvedDate,"&gt;="&amp;$C$1,ResolvedDate,"&lt;="&amp;$F$1)</f>
        <v/>
      </c>
      <c r="E2572" s="137">
        <f>COUNTIFS(Severity,$B2572,SLA_Breach,"&lt;&gt;Yes",Status,"&lt;&gt;Suspend",Status,"&lt;&gt;Assigned",Status,"&lt;&gt;Open",Status,"&lt;&gt;Hold&gt;",ResolvedDate,"&gt;="&amp;$C$1,ResolvedDate,"&lt;="&amp;$F$1)</f>
        <v/>
      </c>
      <c r="F2572" s="137">
        <f>COUNTIFS(Severity,$B2572,SLA_Breach,"Yes",Status,"&lt;&gt;Suspend",Status,"&lt;&gt;Assigned",Status,"&lt;&gt;Open",Status,"&lt;&gt;Hold&gt;",ResolvedDate,"&gt;="&amp;$C$1,ResolvedDate,"&lt;="&amp;$F$1)</f>
        <v/>
      </c>
      <c r="G2572" s="137">
        <f>COUNTIFS(Severity,$B2572,AssignedDate,"&gt;=01/01/2017 12:00:00 AM",AssignedDate,"&lt;="&amp;$F$1)</f>
        <v/>
      </c>
      <c r="H2572" s="177" t="n"/>
      <c r="L2572" s="57" t="n">
        <v>0</v>
      </c>
      <c r="M2572" s="57" t="n"/>
    </row>
    <row r="2573" spans="1:13">
      <c r="A2573" s="137" t="n">
        <v>1</v>
      </c>
      <c r="B2573" s="100" t="s">
        <v>525</v>
      </c>
      <c r="C2573" s="137">
        <f>COUNTIFS(Severity,$B2573,AssignedDate,"&gt;="&amp;$C$1,AssignedDate,"&lt;="&amp;$F$1)</f>
        <v/>
      </c>
      <c r="D2573" s="137">
        <f>COUNTIFS(Severity,$B2573,Status,"&lt;&gt;Suspend",Status,"&lt;&gt;Assigned",Status,"&lt;&gt;Open",Status,"&lt;&gt;Hold",ResolvedDate,"&gt;="&amp;$C$1,ResolvedDate,"&lt;="&amp;$F$1)</f>
        <v/>
      </c>
      <c r="E2573" s="137">
        <f>COUNTIFS(Severity,$B2573,SLA_Breach,"&lt;&gt;Yes",Status,"&lt;&gt;Suspend",Status,"&lt;&gt;Assigned",Status,"&lt;&gt;Open",Status,"&lt;&gt;Hold&gt;",ResolvedDate,"&gt;="&amp;$C$1,ResolvedDate,"&lt;="&amp;$F$1)</f>
        <v/>
      </c>
      <c r="F2573" s="137">
        <f>COUNTIFS(Severity,$B2573,SLA_Breach,"Yes",Status,"&lt;&gt;Suspend",Status,"&lt;&gt;Assigned",Status,"&lt;&gt;Open",Status,"&lt;&gt;Hold&gt;",ResolvedDate,"&gt;="&amp;$C$1,ResolvedDate,"&lt;="&amp;$F$1)</f>
        <v/>
      </c>
      <c r="G2573" s="137">
        <f>COUNTIFS(Severity,$B2573,AssignedDate,"&gt;=01/01/2017 12:00:00 AM",AssignedDate,"&lt;="&amp;$F$1)</f>
        <v/>
      </c>
      <c r="H2573" s="177" t="n"/>
      <c r="L2573" s="57" t="n">
        <v>0</v>
      </c>
      <c r="M2573" s="57" t="n"/>
    </row>
    <row r="2574" spans="1:13">
      <c r="A2574" s="137" t="n">
        <v>1</v>
      </c>
      <c r="B2574" s="100" t="s">
        <v>525</v>
      </c>
      <c r="C2574" s="137">
        <f>COUNTIFS(Severity,$B2574,AssignedDate,"&gt;="&amp;$C$1,AssignedDate,"&lt;="&amp;$F$1)</f>
        <v/>
      </c>
      <c r="D2574" s="137">
        <f>COUNTIFS(Severity,$B2574,Status,"&lt;&gt;Suspend",Status,"&lt;&gt;Assigned",Status,"&lt;&gt;Open",Status,"&lt;&gt;Hold",ResolvedDate,"&gt;="&amp;$C$1,ResolvedDate,"&lt;="&amp;$F$1)</f>
        <v/>
      </c>
      <c r="E2574" s="137">
        <f>COUNTIFS(Severity,$B2574,SLA_Breach,"&lt;&gt;Yes",Status,"&lt;&gt;Suspend",Status,"&lt;&gt;Assigned",Status,"&lt;&gt;Open",Status,"&lt;&gt;Hold&gt;",ResolvedDate,"&gt;="&amp;$C$1,ResolvedDate,"&lt;="&amp;$F$1)</f>
        <v/>
      </c>
      <c r="F2574" s="137">
        <f>COUNTIFS(Severity,$B2574,SLA_Breach,"Yes",Status,"&lt;&gt;Suspend",Status,"&lt;&gt;Assigned",Status,"&lt;&gt;Open",Status,"&lt;&gt;Hold&gt;",ResolvedDate,"&gt;="&amp;$C$1,ResolvedDate,"&lt;="&amp;$F$1)</f>
        <v/>
      </c>
      <c r="G2574" s="137">
        <f>COUNTIFS(Severity,$B2574,AssignedDate,"&gt;=01/01/2017 12:00:00 AM",AssignedDate,"&lt;="&amp;$F$1)</f>
        <v/>
      </c>
      <c r="H2574" s="177" t="n"/>
      <c r="L2574" s="57" t="n">
        <v>0</v>
      </c>
      <c r="M2574" s="57" t="n"/>
    </row>
    <row r="2575" spans="1:13">
      <c r="A2575" s="137" t="n">
        <v>1</v>
      </c>
      <c r="B2575" s="100" t="s">
        <v>525</v>
      </c>
      <c r="C2575" s="137">
        <f>COUNTIFS(Severity,$B2575,AssignedDate,"&gt;="&amp;$C$1,AssignedDate,"&lt;="&amp;$F$1)</f>
        <v/>
      </c>
      <c r="D2575" s="137">
        <f>COUNTIFS(Severity,$B2575,Status,"&lt;&gt;Suspend",Status,"&lt;&gt;Assigned",Status,"&lt;&gt;Open",Status,"&lt;&gt;Hold",ResolvedDate,"&gt;="&amp;$C$1,ResolvedDate,"&lt;="&amp;$F$1)</f>
        <v/>
      </c>
      <c r="E2575" s="137">
        <f>COUNTIFS(Severity,$B2575,SLA_Breach,"&lt;&gt;Yes",Status,"&lt;&gt;Suspend",Status,"&lt;&gt;Assigned",Status,"&lt;&gt;Open",Status,"&lt;&gt;Hold&gt;",ResolvedDate,"&gt;="&amp;$C$1,ResolvedDate,"&lt;="&amp;$F$1)</f>
        <v/>
      </c>
      <c r="F2575" s="137">
        <f>COUNTIFS(Severity,$B2575,SLA_Breach,"Yes",Status,"&lt;&gt;Suspend",Status,"&lt;&gt;Assigned",Status,"&lt;&gt;Open",Status,"&lt;&gt;Hold&gt;",ResolvedDate,"&gt;="&amp;$C$1,ResolvedDate,"&lt;="&amp;$F$1)</f>
        <v/>
      </c>
      <c r="G2575" s="137">
        <f>COUNTIFS(Severity,$B2575,AssignedDate,"&gt;=01/01/2017 12:00:00 AM",AssignedDate,"&lt;="&amp;$F$1)</f>
        <v/>
      </c>
      <c r="H2575" s="177" t="n"/>
      <c r="L2575" s="57" t="n">
        <v>0</v>
      </c>
      <c r="M2575" s="57" t="n"/>
    </row>
    <row r="2576" spans="1:13">
      <c r="A2576" s="137" t="n">
        <v>1</v>
      </c>
      <c r="B2576" s="100" t="s">
        <v>525</v>
      </c>
      <c r="C2576" s="137">
        <f>COUNTIFS(Severity,$B2576,AssignedDate,"&gt;="&amp;$C$1,AssignedDate,"&lt;="&amp;$F$1)</f>
        <v/>
      </c>
      <c r="D2576" s="137">
        <f>COUNTIFS(Severity,$B2576,Status,"&lt;&gt;Suspend",Status,"&lt;&gt;Assigned",Status,"&lt;&gt;Open",Status,"&lt;&gt;Hold",ResolvedDate,"&gt;="&amp;$C$1,ResolvedDate,"&lt;="&amp;$F$1)</f>
        <v/>
      </c>
      <c r="E2576" s="137">
        <f>COUNTIFS(Severity,$B2576,SLA_Breach,"&lt;&gt;Yes",Status,"&lt;&gt;Suspend",Status,"&lt;&gt;Assigned",Status,"&lt;&gt;Open",Status,"&lt;&gt;Hold&gt;",ResolvedDate,"&gt;="&amp;$C$1,ResolvedDate,"&lt;="&amp;$F$1)</f>
        <v/>
      </c>
      <c r="F2576" s="137">
        <f>COUNTIFS(Severity,$B2576,SLA_Breach,"Yes",Status,"&lt;&gt;Suspend",Status,"&lt;&gt;Assigned",Status,"&lt;&gt;Open",Status,"&lt;&gt;Hold&gt;",ResolvedDate,"&gt;="&amp;$C$1,ResolvedDate,"&lt;="&amp;$F$1)</f>
        <v/>
      </c>
      <c r="G2576" s="137">
        <f>COUNTIFS(Severity,$B2576,AssignedDate,"&gt;=01/01/2017 12:00:00 AM",AssignedDate,"&lt;="&amp;$F$1)</f>
        <v/>
      </c>
      <c r="H2576" s="177" t="n"/>
      <c r="L2576" s="57" t="n">
        <v>0</v>
      </c>
      <c r="M2576" s="57" t="n"/>
    </row>
    <row r="2577" spans="1:13">
      <c r="A2577" s="137" t="n">
        <v>1</v>
      </c>
      <c r="B2577" s="100" t="s">
        <v>525</v>
      </c>
      <c r="C2577" s="137">
        <f>COUNTIFS(Severity,$B2577,AssignedDate,"&gt;="&amp;$C$1,AssignedDate,"&lt;="&amp;$F$1)</f>
        <v/>
      </c>
      <c r="D2577" s="137">
        <f>COUNTIFS(Severity,$B2577,Status,"&lt;&gt;Suspend",Status,"&lt;&gt;Assigned",Status,"&lt;&gt;Open",Status,"&lt;&gt;Hold",ResolvedDate,"&gt;="&amp;$C$1,ResolvedDate,"&lt;="&amp;$F$1)</f>
        <v/>
      </c>
      <c r="E2577" s="137">
        <f>COUNTIFS(Severity,$B2577,SLA_Breach,"&lt;&gt;Yes",Status,"&lt;&gt;Suspend",Status,"&lt;&gt;Assigned",Status,"&lt;&gt;Open",Status,"&lt;&gt;Hold&gt;",ResolvedDate,"&gt;="&amp;$C$1,ResolvedDate,"&lt;="&amp;$F$1)</f>
        <v/>
      </c>
      <c r="F2577" s="137">
        <f>COUNTIFS(Severity,$B2577,SLA_Breach,"Yes",Status,"&lt;&gt;Suspend",Status,"&lt;&gt;Assigned",Status,"&lt;&gt;Open",Status,"&lt;&gt;Hold&gt;",ResolvedDate,"&gt;="&amp;$C$1,ResolvedDate,"&lt;="&amp;$F$1)</f>
        <v/>
      </c>
      <c r="G2577" s="137">
        <f>COUNTIFS(Severity,$B2577,AssignedDate,"&gt;=01/01/2017 12:00:00 AM",AssignedDate,"&lt;="&amp;$F$1)</f>
        <v/>
      </c>
      <c r="H2577" s="177" t="n"/>
      <c r="L2577" s="57" t="n">
        <v>0</v>
      </c>
      <c r="M2577" s="57" t="n"/>
    </row>
    <row r="2578" spans="1:13">
      <c r="A2578" s="137" t="n">
        <v>1</v>
      </c>
      <c r="B2578" s="100" t="s">
        <v>525</v>
      </c>
      <c r="C2578" s="137">
        <f>COUNTIFS(Severity,$B2578,AssignedDate,"&gt;="&amp;$C$1,AssignedDate,"&lt;="&amp;$F$1)</f>
        <v/>
      </c>
      <c r="D2578" s="137">
        <f>COUNTIFS(Severity,$B2578,Status,"&lt;&gt;Suspend",Status,"&lt;&gt;Assigned",Status,"&lt;&gt;Open",Status,"&lt;&gt;Hold",ResolvedDate,"&gt;="&amp;$C$1,ResolvedDate,"&lt;="&amp;$F$1)</f>
        <v/>
      </c>
      <c r="E2578" s="137">
        <f>COUNTIFS(Severity,$B2578,SLA_Breach,"&lt;&gt;Yes",Status,"&lt;&gt;Suspend",Status,"&lt;&gt;Assigned",Status,"&lt;&gt;Open",Status,"&lt;&gt;Hold&gt;",ResolvedDate,"&gt;="&amp;$C$1,ResolvedDate,"&lt;="&amp;$F$1)</f>
        <v/>
      </c>
      <c r="F2578" s="137">
        <f>COUNTIFS(Severity,$B2578,SLA_Breach,"Yes",Status,"&lt;&gt;Suspend",Status,"&lt;&gt;Assigned",Status,"&lt;&gt;Open",Status,"&lt;&gt;Hold&gt;",ResolvedDate,"&gt;="&amp;$C$1,ResolvedDate,"&lt;="&amp;$F$1)</f>
        <v/>
      </c>
      <c r="G2578" s="137">
        <f>COUNTIFS(Severity,$B2578,AssignedDate,"&gt;=01/01/2017 12:00:00 AM",AssignedDate,"&lt;="&amp;$F$1)</f>
        <v/>
      </c>
      <c r="H2578" s="177" t="n"/>
      <c r="L2578" s="57" t="n">
        <v>0</v>
      </c>
      <c r="M2578" s="57" t="n"/>
    </row>
    <row r="2579" spans="1:13">
      <c r="A2579" s="137" t="n">
        <v>1</v>
      </c>
      <c r="B2579" s="100" t="s">
        <v>525</v>
      </c>
      <c r="C2579" s="137">
        <f>COUNTIFS(Severity,$B2579,AssignedDate,"&gt;="&amp;$C$1,AssignedDate,"&lt;="&amp;$F$1)</f>
        <v/>
      </c>
      <c r="D2579" s="137">
        <f>COUNTIFS(Severity,$B2579,Status,"&lt;&gt;Suspend",Status,"&lt;&gt;Assigned",Status,"&lt;&gt;Open",Status,"&lt;&gt;Hold",ResolvedDate,"&gt;="&amp;$C$1,ResolvedDate,"&lt;="&amp;$F$1)</f>
        <v/>
      </c>
      <c r="E2579" s="137">
        <f>COUNTIFS(Severity,$B2579,SLA_Breach,"&lt;&gt;Yes",Status,"&lt;&gt;Suspend",Status,"&lt;&gt;Assigned",Status,"&lt;&gt;Open",Status,"&lt;&gt;Hold&gt;",ResolvedDate,"&gt;="&amp;$C$1,ResolvedDate,"&lt;="&amp;$F$1)</f>
        <v/>
      </c>
      <c r="F2579" s="137">
        <f>COUNTIFS(Severity,$B2579,SLA_Breach,"Yes",Status,"&lt;&gt;Suspend",Status,"&lt;&gt;Assigned",Status,"&lt;&gt;Open",Status,"&lt;&gt;Hold&gt;",ResolvedDate,"&gt;="&amp;$C$1,ResolvedDate,"&lt;="&amp;$F$1)</f>
        <v/>
      </c>
      <c r="G2579" s="137">
        <f>COUNTIFS(Severity,$B2579,AssignedDate,"&gt;=01/01/2017 12:00:00 AM",AssignedDate,"&lt;="&amp;$F$1)</f>
        <v/>
      </c>
      <c r="H2579" s="177" t="n"/>
      <c r="L2579" s="57" t="n">
        <v>0</v>
      </c>
      <c r="M2579" s="57" t="n"/>
    </row>
    <row r="2580" spans="1:13">
      <c r="A2580" s="137" t="n">
        <v>1</v>
      </c>
      <c r="B2580" s="100" t="s">
        <v>525</v>
      </c>
      <c r="C2580" s="137">
        <f>COUNTIFS(Severity,$B2580,AssignedDate,"&gt;="&amp;$C$1,AssignedDate,"&lt;="&amp;$F$1)</f>
        <v/>
      </c>
      <c r="D2580" s="137">
        <f>COUNTIFS(Severity,$B2580,Status,"&lt;&gt;Suspend",Status,"&lt;&gt;Assigned",Status,"&lt;&gt;Open",Status,"&lt;&gt;Hold",ResolvedDate,"&gt;="&amp;$C$1,ResolvedDate,"&lt;="&amp;$F$1)</f>
        <v/>
      </c>
      <c r="E2580" s="137">
        <f>COUNTIFS(Severity,$B2580,SLA_Breach,"&lt;&gt;Yes",Status,"&lt;&gt;Suspend",Status,"&lt;&gt;Assigned",Status,"&lt;&gt;Open",Status,"&lt;&gt;Hold&gt;",ResolvedDate,"&gt;="&amp;$C$1,ResolvedDate,"&lt;="&amp;$F$1)</f>
        <v/>
      </c>
      <c r="F2580" s="137">
        <f>COUNTIFS(Severity,$B2580,SLA_Breach,"Yes",Status,"&lt;&gt;Suspend",Status,"&lt;&gt;Assigned",Status,"&lt;&gt;Open",Status,"&lt;&gt;Hold&gt;",ResolvedDate,"&gt;="&amp;$C$1,ResolvedDate,"&lt;="&amp;$F$1)</f>
        <v/>
      </c>
      <c r="G2580" s="137">
        <f>COUNTIFS(Severity,$B2580,AssignedDate,"&gt;=01/01/2017 12:00:00 AM",AssignedDate,"&lt;="&amp;$F$1)</f>
        <v/>
      </c>
      <c r="H2580" s="177" t="n"/>
      <c r="L2580" s="57" t="n">
        <v>0</v>
      </c>
      <c r="M2580" s="57" t="n"/>
    </row>
    <row r="2581" spans="1:13">
      <c r="A2581" s="137" t="n">
        <v>1</v>
      </c>
      <c r="B2581" s="100" t="s">
        <v>525</v>
      </c>
      <c r="C2581" s="137">
        <f>COUNTIFS(Severity,$B2581,AssignedDate,"&gt;="&amp;$C$1,AssignedDate,"&lt;="&amp;$F$1)</f>
        <v/>
      </c>
      <c r="D2581" s="137">
        <f>COUNTIFS(Severity,$B2581,Status,"&lt;&gt;Suspend",Status,"&lt;&gt;Assigned",Status,"&lt;&gt;Open",Status,"&lt;&gt;Hold",ResolvedDate,"&gt;="&amp;$C$1,ResolvedDate,"&lt;="&amp;$F$1)</f>
        <v/>
      </c>
      <c r="E2581" s="137">
        <f>COUNTIFS(Severity,$B2581,SLA_Breach,"&lt;&gt;Yes",Status,"&lt;&gt;Suspend",Status,"&lt;&gt;Assigned",Status,"&lt;&gt;Open",Status,"&lt;&gt;Hold&gt;",ResolvedDate,"&gt;="&amp;$C$1,ResolvedDate,"&lt;="&amp;$F$1)</f>
        <v/>
      </c>
      <c r="F2581" s="137">
        <f>COUNTIFS(Severity,$B2581,SLA_Breach,"Yes",Status,"&lt;&gt;Suspend",Status,"&lt;&gt;Assigned",Status,"&lt;&gt;Open",Status,"&lt;&gt;Hold&gt;",ResolvedDate,"&gt;="&amp;$C$1,ResolvedDate,"&lt;="&amp;$F$1)</f>
        <v/>
      </c>
      <c r="G2581" s="137">
        <f>COUNTIFS(Severity,$B2581,AssignedDate,"&gt;=01/01/2017 12:00:00 AM",AssignedDate,"&lt;="&amp;$F$1)</f>
        <v/>
      </c>
      <c r="H2581" s="177" t="n"/>
      <c r="L2581" s="57" t="n">
        <v>0</v>
      </c>
      <c r="M2581" s="57" t="n"/>
    </row>
    <row r="2582" spans="1:13">
      <c r="A2582" s="137" t="n">
        <v>1</v>
      </c>
      <c r="B2582" s="100" t="s">
        <v>525</v>
      </c>
      <c r="C2582" s="137">
        <f>COUNTIFS(Severity,$B2582,AssignedDate,"&gt;="&amp;$C$1,AssignedDate,"&lt;="&amp;$F$1)</f>
        <v/>
      </c>
      <c r="D2582" s="137">
        <f>COUNTIFS(Severity,$B2582,Status,"&lt;&gt;Suspend",Status,"&lt;&gt;Assigned",Status,"&lt;&gt;Open",Status,"&lt;&gt;Hold",ResolvedDate,"&gt;="&amp;$C$1,ResolvedDate,"&lt;="&amp;$F$1)</f>
        <v/>
      </c>
      <c r="E2582" s="137">
        <f>COUNTIFS(Severity,$B2582,SLA_Breach,"&lt;&gt;Yes",Status,"&lt;&gt;Suspend",Status,"&lt;&gt;Assigned",Status,"&lt;&gt;Open",Status,"&lt;&gt;Hold&gt;",ResolvedDate,"&gt;="&amp;$C$1,ResolvedDate,"&lt;="&amp;$F$1)</f>
        <v/>
      </c>
      <c r="F2582" s="137">
        <f>COUNTIFS(Severity,$B2582,SLA_Breach,"Yes",Status,"&lt;&gt;Suspend",Status,"&lt;&gt;Assigned",Status,"&lt;&gt;Open",Status,"&lt;&gt;Hold&gt;",ResolvedDate,"&gt;="&amp;$C$1,ResolvedDate,"&lt;="&amp;$F$1)</f>
        <v/>
      </c>
      <c r="G2582" s="137">
        <f>COUNTIFS(Severity,$B2582,AssignedDate,"&gt;=01/01/2017 12:00:00 AM",AssignedDate,"&lt;="&amp;$F$1)</f>
        <v/>
      </c>
      <c r="H2582" s="177" t="n"/>
      <c r="L2582" s="57" t="n">
        <v>0</v>
      </c>
      <c r="M2582" s="57" t="n"/>
    </row>
    <row r="2583" spans="1:13">
      <c r="A2583" s="137" t="n">
        <v>1</v>
      </c>
      <c r="B2583" s="100" t="s">
        <v>525</v>
      </c>
      <c r="C2583" s="137">
        <f>COUNTIFS(Severity,$B2583,AssignedDate,"&gt;="&amp;$C$1,AssignedDate,"&lt;="&amp;$F$1)</f>
        <v/>
      </c>
      <c r="D2583" s="137">
        <f>COUNTIFS(Severity,$B2583,Status,"&lt;&gt;Suspend",Status,"&lt;&gt;Assigned",Status,"&lt;&gt;Open",Status,"&lt;&gt;Hold",ResolvedDate,"&gt;="&amp;$C$1,ResolvedDate,"&lt;="&amp;$F$1)</f>
        <v/>
      </c>
      <c r="E2583" s="137">
        <f>COUNTIFS(Severity,$B2583,SLA_Breach,"&lt;&gt;Yes",Status,"&lt;&gt;Suspend",Status,"&lt;&gt;Assigned",Status,"&lt;&gt;Open",Status,"&lt;&gt;Hold&gt;",ResolvedDate,"&gt;="&amp;$C$1,ResolvedDate,"&lt;="&amp;$F$1)</f>
        <v/>
      </c>
      <c r="F2583" s="137">
        <f>COUNTIFS(Severity,$B2583,SLA_Breach,"Yes",Status,"&lt;&gt;Suspend",Status,"&lt;&gt;Assigned",Status,"&lt;&gt;Open",Status,"&lt;&gt;Hold&gt;",ResolvedDate,"&gt;="&amp;$C$1,ResolvedDate,"&lt;="&amp;$F$1)</f>
        <v/>
      </c>
      <c r="G2583" s="137">
        <f>COUNTIFS(Severity,$B2583,AssignedDate,"&gt;=01/01/2017 12:00:00 AM",AssignedDate,"&lt;="&amp;$F$1)</f>
        <v/>
      </c>
      <c r="H2583" s="177" t="n"/>
      <c r="L2583" s="57" t="n">
        <v>0</v>
      </c>
      <c r="M2583" s="57" t="n"/>
    </row>
    <row r="2584" spans="1:13">
      <c r="A2584" s="137" t="n">
        <v>1</v>
      </c>
      <c r="B2584" s="100" t="s">
        <v>525</v>
      </c>
      <c r="C2584" s="137">
        <f>COUNTIFS(Severity,$B2584,AssignedDate,"&gt;="&amp;$C$1,AssignedDate,"&lt;="&amp;$F$1)</f>
        <v/>
      </c>
      <c r="D2584" s="137">
        <f>COUNTIFS(Severity,$B2584,Status,"&lt;&gt;Suspend",Status,"&lt;&gt;Assigned",Status,"&lt;&gt;Open",Status,"&lt;&gt;Hold",ResolvedDate,"&gt;="&amp;$C$1,ResolvedDate,"&lt;="&amp;$F$1)</f>
        <v/>
      </c>
      <c r="E2584" s="137">
        <f>COUNTIFS(Severity,$B2584,SLA_Breach,"&lt;&gt;Yes",Status,"&lt;&gt;Suspend",Status,"&lt;&gt;Assigned",Status,"&lt;&gt;Open",Status,"&lt;&gt;Hold&gt;",ResolvedDate,"&gt;="&amp;$C$1,ResolvedDate,"&lt;="&amp;$F$1)</f>
        <v/>
      </c>
      <c r="F2584" s="137">
        <f>COUNTIFS(Severity,$B2584,SLA_Breach,"Yes",Status,"&lt;&gt;Suspend",Status,"&lt;&gt;Assigned",Status,"&lt;&gt;Open",Status,"&lt;&gt;Hold&gt;",ResolvedDate,"&gt;="&amp;$C$1,ResolvedDate,"&lt;="&amp;$F$1)</f>
        <v/>
      </c>
      <c r="G2584" s="137">
        <f>COUNTIFS(Severity,$B2584,AssignedDate,"&gt;=01/01/2017 12:00:00 AM",AssignedDate,"&lt;="&amp;$F$1)</f>
        <v/>
      </c>
      <c r="H2584" s="177" t="n"/>
      <c r="L2584" s="57" t="n">
        <v>0</v>
      </c>
      <c r="M2584" s="57" t="n"/>
    </row>
    <row r="2585" spans="1:13">
      <c r="A2585" s="137" t="n">
        <v>1</v>
      </c>
      <c r="B2585" s="100" t="s">
        <v>525</v>
      </c>
      <c r="C2585" s="137">
        <f>COUNTIFS(Severity,$B2585,AssignedDate,"&gt;="&amp;$C$1,AssignedDate,"&lt;="&amp;$F$1)</f>
        <v/>
      </c>
      <c r="D2585" s="137">
        <f>COUNTIFS(Severity,$B2585,Status,"&lt;&gt;Suspend",Status,"&lt;&gt;Assigned",Status,"&lt;&gt;Open",Status,"&lt;&gt;Hold",ResolvedDate,"&gt;="&amp;$C$1,ResolvedDate,"&lt;="&amp;$F$1)</f>
        <v/>
      </c>
      <c r="E2585" s="137">
        <f>COUNTIFS(Severity,$B2585,SLA_Breach,"&lt;&gt;Yes",Status,"&lt;&gt;Suspend",Status,"&lt;&gt;Assigned",Status,"&lt;&gt;Open",Status,"&lt;&gt;Hold&gt;",ResolvedDate,"&gt;="&amp;$C$1,ResolvedDate,"&lt;="&amp;$F$1)</f>
        <v/>
      </c>
      <c r="F2585" s="137">
        <f>COUNTIFS(Severity,$B2585,SLA_Breach,"Yes",Status,"&lt;&gt;Suspend",Status,"&lt;&gt;Assigned",Status,"&lt;&gt;Open",Status,"&lt;&gt;Hold&gt;",ResolvedDate,"&gt;="&amp;$C$1,ResolvedDate,"&lt;="&amp;$F$1)</f>
        <v/>
      </c>
      <c r="G2585" s="137">
        <f>COUNTIFS(Severity,$B2585,AssignedDate,"&gt;=01/01/2017 12:00:00 AM",AssignedDate,"&lt;="&amp;$F$1)</f>
        <v/>
      </c>
      <c r="H2585" s="177" t="n"/>
      <c r="L2585" s="57" t="n">
        <v>0</v>
      </c>
      <c r="M2585" s="57" t="n"/>
    </row>
    <row r="2586" spans="1:13">
      <c r="A2586" s="137" t="n">
        <v>1</v>
      </c>
      <c r="B2586" s="100" t="s">
        <v>525</v>
      </c>
      <c r="C2586" s="137">
        <f>COUNTIFS(Severity,$B2586,AssignedDate,"&gt;="&amp;$C$1,AssignedDate,"&lt;="&amp;$F$1)</f>
        <v/>
      </c>
      <c r="D2586" s="137">
        <f>COUNTIFS(Severity,$B2586,Status,"&lt;&gt;Suspend",Status,"&lt;&gt;Assigned",Status,"&lt;&gt;Open",Status,"&lt;&gt;Hold",ResolvedDate,"&gt;="&amp;$C$1,ResolvedDate,"&lt;="&amp;$F$1)</f>
        <v/>
      </c>
      <c r="E2586" s="137">
        <f>COUNTIFS(Severity,$B2586,SLA_Breach,"&lt;&gt;Yes",Status,"&lt;&gt;Suspend",Status,"&lt;&gt;Assigned",Status,"&lt;&gt;Open",Status,"&lt;&gt;Hold&gt;",ResolvedDate,"&gt;="&amp;$C$1,ResolvedDate,"&lt;="&amp;$F$1)</f>
        <v/>
      </c>
      <c r="F2586" s="137">
        <f>COUNTIFS(Severity,$B2586,SLA_Breach,"Yes",Status,"&lt;&gt;Suspend",Status,"&lt;&gt;Assigned",Status,"&lt;&gt;Open",Status,"&lt;&gt;Hold&gt;",ResolvedDate,"&gt;="&amp;$C$1,ResolvedDate,"&lt;="&amp;$F$1)</f>
        <v/>
      </c>
      <c r="G2586" s="137">
        <f>COUNTIFS(Severity,$B2586,AssignedDate,"&gt;=01/01/2017 12:00:00 AM",AssignedDate,"&lt;="&amp;$F$1)</f>
        <v/>
      </c>
      <c r="H2586" s="177" t="n"/>
      <c r="L2586" s="57" t="n">
        <v>0</v>
      </c>
      <c r="M2586" s="57" t="n"/>
    </row>
    <row r="2587" spans="1:13">
      <c r="A2587" s="137" t="n">
        <v>1</v>
      </c>
      <c r="B2587" s="100" t="s">
        <v>525</v>
      </c>
      <c r="C2587" s="137">
        <f>COUNTIFS(Severity,$B2587,AssignedDate,"&gt;="&amp;$C$1,AssignedDate,"&lt;="&amp;$F$1)</f>
        <v/>
      </c>
      <c r="D2587" s="137">
        <f>COUNTIFS(Severity,$B2587,Status,"&lt;&gt;Suspend",Status,"&lt;&gt;Assigned",Status,"&lt;&gt;Open",Status,"&lt;&gt;Hold",ResolvedDate,"&gt;="&amp;$C$1,ResolvedDate,"&lt;="&amp;$F$1)</f>
        <v/>
      </c>
      <c r="E2587" s="137">
        <f>COUNTIFS(Severity,$B2587,SLA_Breach,"&lt;&gt;Yes",Status,"&lt;&gt;Suspend",Status,"&lt;&gt;Assigned",Status,"&lt;&gt;Open",Status,"&lt;&gt;Hold&gt;",ResolvedDate,"&gt;="&amp;$C$1,ResolvedDate,"&lt;="&amp;$F$1)</f>
        <v/>
      </c>
      <c r="F2587" s="137">
        <f>COUNTIFS(Severity,$B2587,SLA_Breach,"Yes",Status,"&lt;&gt;Suspend",Status,"&lt;&gt;Assigned",Status,"&lt;&gt;Open",Status,"&lt;&gt;Hold&gt;",ResolvedDate,"&gt;="&amp;$C$1,ResolvedDate,"&lt;="&amp;$F$1)</f>
        <v/>
      </c>
      <c r="G2587" s="137">
        <f>COUNTIFS(Severity,$B2587,AssignedDate,"&gt;=01/01/2017 12:00:00 AM",AssignedDate,"&lt;="&amp;$F$1)</f>
        <v/>
      </c>
      <c r="H2587" s="177" t="n"/>
      <c r="L2587" s="57" t="n">
        <v>0</v>
      </c>
      <c r="M2587" s="57" t="n"/>
    </row>
    <row r="2588" spans="1:13">
      <c r="A2588" s="137" t="n">
        <v>1</v>
      </c>
      <c r="B2588" s="100" t="s">
        <v>525</v>
      </c>
      <c r="C2588" s="137">
        <f>COUNTIFS(Severity,$B2588,AssignedDate,"&gt;="&amp;$C$1,AssignedDate,"&lt;="&amp;$F$1)</f>
        <v/>
      </c>
      <c r="D2588" s="137">
        <f>COUNTIFS(Severity,$B2588,Status,"&lt;&gt;Suspend",Status,"&lt;&gt;Assigned",Status,"&lt;&gt;Open",Status,"&lt;&gt;Hold",ResolvedDate,"&gt;="&amp;$C$1,ResolvedDate,"&lt;="&amp;$F$1)</f>
        <v/>
      </c>
      <c r="E2588" s="137">
        <f>COUNTIFS(Severity,$B2588,SLA_Breach,"&lt;&gt;Yes",Status,"&lt;&gt;Suspend",Status,"&lt;&gt;Assigned",Status,"&lt;&gt;Open",Status,"&lt;&gt;Hold&gt;",ResolvedDate,"&gt;="&amp;$C$1,ResolvedDate,"&lt;="&amp;$F$1)</f>
        <v/>
      </c>
      <c r="F2588" s="137">
        <f>COUNTIFS(Severity,$B2588,SLA_Breach,"Yes",Status,"&lt;&gt;Suspend",Status,"&lt;&gt;Assigned",Status,"&lt;&gt;Open",Status,"&lt;&gt;Hold&gt;",ResolvedDate,"&gt;="&amp;$C$1,ResolvedDate,"&lt;="&amp;$F$1)</f>
        <v/>
      </c>
      <c r="G2588" s="137">
        <f>COUNTIFS(Severity,$B2588,AssignedDate,"&gt;=01/01/2017 12:00:00 AM",AssignedDate,"&lt;="&amp;$F$1)</f>
        <v/>
      </c>
      <c r="H2588" s="177" t="n"/>
      <c r="L2588" s="57" t="n">
        <v>0</v>
      </c>
      <c r="M2588" s="57" t="n"/>
    </row>
    <row r="2589" spans="1:13">
      <c r="A2589" s="137" t="n">
        <v>1</v>
      </c>
      <c r="B2589" s="100" t="s">
        <v>525</v>
      </c>
      <c r="C2589" s="137">
        <f>COUNTIFS(Severity,$B2589,AssignedDate,"&gt;="&amp;$C$1,AssignedDate,"&lt;="&amp;$F$1)</f>
        <v/>
      </c>
      <c r="D2589" s="137">
        <f>COUNTIFS(Severity,$B2589,Status,"&lt;&gt;Suspend",Status,"&lt;&gt;Assigned",Status,"&lt;&gt;Open",Status,"&lt;&gt;Hold",ResolvedDate,"&gt;="&amp;$C$1,ResolvedDate,"&lt;="&amp;$F$1)</f>
        <v/>
      </c>
      <c r="E2589" s="137">
        <f>COUNTIFS(Severity,$B2589,SLA_Breach,"&lt;&gt;Yes",Status,"&lt;&gt;Suspend",Status,"&lt;&gt;Assigned",Status,"&lt;&gt;Open",Status,"&lt;&gt;Hold&gt;",ResolvedDate,"&gt;="&amp;$C$1,ResolvedDate,"&lt;="&amp;$F$1)</f>
        <v/>
      </c>
      <c r="F2589" s="137">
        <f>COUNTIFS(Severity,$B2589,SLA_Breach,"Yes",Status,"&lt;&gt;Suspend",Status,"&lt;&gt;Assigned",Status,"&lt;&gt;Open",Status,"&lt;&gt;Hold&gt;",ResolvedDate,"&gt;="&amp;$C$1,ResolvedDate,"&lt;="&amp;$F$1)</f>
        <v/>
      </c>
      <c r="G2589" s="137">
        <f>COUNTIFS(Severity,$B2589,AssignedDate,"&gt;=01/01/2017 12:00:00 AM",AssignedDate,"&lt;="&amp;$F$1)</f>
        <v/>
      </c>
      <c r="H2589" s="177" t="n"/>
      <c r="L2589" s="57" t="n">
        <v>0</v>
      </c>
      <c r="M2589" s="57" t="n"/>
    </row>
    <row r="2590" spans="1:13">
      <c r="A2590" s="137" t="n">
        <v>1</v>
      </c>
      <c r="B2590" s="100" t="s">
        <v>525</v>
      </c>
      <c r="C2590" s="137">
        <f>COUNTIFS(Severity,$B2590,AssignedDate,"&gt;="&amp;$C$1,AssignedDate,"&lt;="&amp;$F$1)</f>
        <v/>
      </c>
      <c r="D2590" s="137">
        <f>COUNTIFS(Severity,$B2590,Status,"&lt;&gt;Suspend",Status,"&lt;&gt;Assigned",Status,"&lt;&gt;Open",Status,"&lt;&gt;Hold",ResolvedDate,"&gt;="&amp;$C$1,ResolvedDate,"&lt;="&amp;$F$1)</f>
        <v/>
      </c>
      <c r="E2590" s="137">
        <f>COUNTIFS(Severity,$B2590,SLA_Breach,"&lt;&gt;Yes",Status,"&lt;&gt;Suspend",Status,"&lt;&gt;Assigned",Status,"&lt;&gt;Open",Status,"&lt;&gt;Hold&gt;",ResolvedDate,"&gt;="&amp;$C$1,ResolvedDate,"&lt;="&amp;$F$1)</f>
        <v/>
      </c>
      <c r="F2590" s="137">
        <f>COUNTIFS(Severity,$B2590,SLA_Breach,"Yes",Status,"&lt;&gt;Suspend",Status,"&lt;&gt;Assigned",Status,"&lt;&gt;Open",Status,"&lt;&gt;Hold&gt;",ResolvedDate,"&gt;="&amp;$C$1,ResolvedDate,"&lt;="&amp;$F$1)</f>
        <v/>
      </c>
      <c r="G2590" s="137">
        <f>COUNTIFS(Severity,$B2590,AssignedDate,"&gt;=01/01/2017 12:00:00 AM",AssignedDate,"&lt;="&amp;$F$1)</f>
        <v/>
      </c>
      <c r="H2590" s="177" t="n"/>
      <c r="L2590" s="57" t="n">
        <v>0</v>
      </c>
      <c r="M2590" s="57" t="n"/>
    </row>
    <row r="2591" spans="1:13">
      <c r="A2591" s="137" t="n">
        <v>1</v>
      </c>
      <c r="B2591" s="100" t="s">
        <v>525</v>
      </c>
      <c r="C2591" s="137">
        <f>COUNTIFS(Severity,$B2591,AssignedDate,"&gt;="&amp;$C$1,AssignedDate,"&lt;="&amp;$F$1)</f>
        <v/>
      </c>
      <c r="D2591" s="137">
        <f>COUNTIFS(Severity,$B2591,Status,"&lt;&gt;Suspend",Status,"&lt;&gt;Assigned",Status,"&lt;&gt;Open",Status,"&lt;&gt;Hold",ResolvedDate,"&gt;="&amp;$C$1,ResolvedDate,"&lt;="&amp;$F$1)</f>
        <v/>
      </c>
      <c r="E2591" s="137">
        <f>COUNTIFS(Severity,$B2591,SLA_Breach,"&lt;&gt;Yes",Status,"&lt;&gt;Suspend",Status,"&lt;&gt;Assigned",Status,"&lt;&gt;Open",Status,"&lt;&gt;Hold&gt;",ResolvedDate,"&gt;="&amp;$C$1,ResolvedDate,"&lt;="&amp;$F$1)</f>
        <v/>
      </c>
      <c r="F2591" s="137">
        <f>COUNTIFS(Severity,$B2591,SLA_Breach,"Yes",Status,"&lt;&gt;Suspend",Status,"&lt;&gt;Assigned",Status,"&lt;&gt;Open",Status,"&lt;&gt;Hold&gt;",ResolvedDate,"&gt;="&amp;$C$1,ResolvedDate,"&lt;="&amp;$F$1)</f>
        <v/>
      </c>
      <c r="G2591" s="137">
        <f>COUNTIFS(Severity,$B2591,AssignedDate,"&gt;=01/01/2017 12:00:00 AM",AssignedDate,"&lt;="&amp;$F$1)</f>
        <v/>
      </c>
      <c r="H2591" s="177" t="n"/>
      <c r="L2591" s="57" t="n">
        <v>0</v>
      </c>
      <c r="M2591" s="57" t="n"/>
    </row>
    <row r="2592" spans="1:13">
      <c r="A2592" s="137" t="n">
        <v>1</v>
      </c>
      <c r="B2592" s="100" t="s">
        <v>525</v>
      </c>
      <c r="C2592" s="137">
        <f>COUNTIFS(Severity,$B2592,AssignedDate,"&gt;="&amp;$C$1,AssignedDate,"&lt;="&amp;$F$1)</f>
        <v/>
      </c>
      <c r="D2592" s="137">
        <f>COUNTIFS(Severity,$B2592,Status,"&lt;&gt;Suspend",Status,"&lt;&gt;Assigned",Status,"&lt;&gt;Open",Status,"&lt;&gt;Hold",ResolvedDate,"&gt;="&amp;$C$1,ResolvedDate,"&lt;="&amp;$F$1)</f>
        <v/>
      </c>
      <c r="E2592" s="137">
        <f>COUNTIFS(Severity,$B2592,SLA_Breach,"&lt;&gt;Yes",Status,"&lt;&gt;Suspend",Status,"&lt;&gt;Assigned",Status,"&lt;&gt;Open",Status,"&lt;&gt;Hold&gt;",ResolvedDate,"&gt;="&amp;$C$1,ResolvedDate,"&lt;="&amp;$F$1)</f>
        <v/>
      </c>
      <c r="F2592" s="137">
        <f>COUNTIFS(Severity,$B2592,SLA_Breach,"Yes",Status,"&lt;&gt;Suspend",Status,"&lt;&gt;Assigned",Status,"&lt;&gt;Open",Status,"&lt;&gt;Hold&gt;",ResolvedDate,"&gt;="&amp;$C$1,ResolvedDate,"&lt;="&amp;$F$1)</f>
        <v/>
      </c>
      <c r="G2592" s="137">
        <f>COUNTIFS(Severity,$B2592,AssignedDate,"&gt;=01/01/2017 12:00:00 AM",AssignedDate,"&lt;="&amp;$F$1)</f>
        <v/>
      </c>
      <c r="H2592" s="177" t="n"/>
      <c r="L2592" s="57" t="n">
        <v>0</v>
      </c>
      <c r="M2592" s="57" t="n"/>
    </row>
    <row r="2593" spans="1:13">
      <c r="A2593" s="137" t="n">
        <v>1</v>
      </c>
      <c r="B2593" s="100" t="s">
        <v>525</v>
      </c>
      <c r="C2593" s="137">
        <f>COUNTIFS(Severity,$B2593,AssignedDate,"&gt;="&amp;$C$1,AssignedDate,"&lt;="&amp;$F$1)</f>
        <v/>
      </c>
      <c r="D2593" s="137">
        <f>COUNTIFS(Severity,$B2593,Status,"&lt;&gt;Suspend",Status,"&lt;&gt;Assigned",Status,"&lt;&gt;Open",Status,"&lt;&gt;Hold",ResolvedDate,"&gt;="&amp;$C$1,ResolvedDate,"&lt;="&amp;$F$1)</f>
        <v/>
      </c>
      <c r="E2593" s="137">
        <f>COUNTIFS(Severity,$B2593,SLA_Breach,"&lt;&gt;Yes",Status,"&lt;&gt;Suspend",Status,"&lt;&gt;Assigned",Status,"&lt;&gt;Open",Status,"&lt;&gt;Hold&gt;",ResolvedDate,"&gt;="&amp;$C$1,ResolvedDate,"&lt;="&amp;$F$1)</f>
        <v/>
      </c>
      <c r="F2593" s="137">
        <f>COUNTIFS(Severity,$B2593,SLA_Breach,"Yes",Status,"&lt;&gt;Suspend",Status,"&lt;&gt;Assigned",Status,"&lt;&gt;Open",Status,"&lt;&gt;Hold&gt;",ResolvedDate,"&gt;="&amp;$C$1,ResolvedDate,"&lt;="&amp;$F$1)</f>
        <v/>
      </c>
      <c r="G2593" s="137">
        <f>COUNTIFS(Severity,$B2593,AssignedDate,"&gt;=01/01/2017 12:00:00 AM",AssignedDate,"&lt;="&amp;$F$1)</f>
        <v/>
      </c>
      <c r="H2593" s="177" t="n"/>
      <c r="L2593" s="57" t="n">
        <v>0</v>
      </c>
      <c r="M2593" s="57" t="n"/>
    </row>
    <row r="2594" spans="1:13">
      <c r="A2594" s="137" t="n">
        <v>1</v>
      </c>
      <c r="B2594" s="100" t="s">
        <v>525</v>
      </c>
      <c r="C2594" s="137">
        <f>COUNTIFS(Severity,$B2594,AssignedDate,"&gt;="&amp;$C$1,AssignedDate,"&lt;="&amp;$F$1)</f>
        <v/>
      </c>
      <c r="D2594" s="137">
        <f>COUNTIFS(Severity,$B2594,Status,"&lt;&gt;Suspend",Status,"&lt;&gt;Assigned",Status,"&lt;&gt;Open",Status,"&lt;&gt;Hold",ResolvedDate,"&gt;="&amp;$C$1,ResolvedDate,"&lt;="&amp;$F$1)</f>
        <v/>
      </c>
      <c r="E2594" s="137">
        <f>COUNTIFS(Severity,$B2594,SLA_Breach,"&lt;&gt;Yes",Status,"&lt;&gt;Suspend",Status,"&lt;&gt;Assigned",Status,"&lt;&gt;Open",Status,"&lt;&gt;Hold&gt;",ResolvedDate,"&gt;="&amp;$C$1,ResolvedDate,"&lt;="&amp;$F$1)</f>
        <v/>
      </c>
      <c r="F2594" s="137">
        <f>COUNTIFS(Severity,$B2594,SLA_Breach,"Yes",Status,"&lt;&gt;Suspend",Status,"&lt;&gt;Assigned",Status,"&lt;&gt;Open",Status,"&lt;&gt;Hold&gt;",ResolvedDate,"&gt;="&amp;$C$1,ResolvedDate,"&lt;="&amp;$F$1)</f>
        <v/>
      </c>
      <c r="G2594" s="137">
        <f>COUNTIFS(Severity,$B2594,AssignedDate,"&gt;=01/01/2017 12:00:00 AM",AssignedDate,"&lt;="&amp;$F$1)</f>
        <v/>
      </c>
      <c r="H2594" s="177" t="n"/>
      <c r="L2594" s="57" t="n">
        <v>0</v>
      </c>
      <c r="M2594" s="57" t="n"/>
    </row>
    <row r="2595" spans="1:13">
      <c r="A2595" s="137" t="n">
        <v>1</v>
      </c>
      <c r="B2595" s="100" t="s">
        <v>525</v>
      </c>
      <c r="C2595" s="137">
        <f>COUNTIFS(Severity,$B2595,AssignedDate,"&gt;="&amp;$C$1,AssignedDate,"&lt;="&amp;$F$1)</f>
        <v/>
      </c>
      <c r="D2595" s="137">
        <f>COUNTIFS(Severity,$B2595,Status,"&lt;&gt;Suspend",Status,"&lt;&gt;Assigned",Status,"&lt;&gt;Open",Status,"&lt;&gt;Hold",ResolvedDate,"&gt;="&amp;$C$1,ResolvedDate,"&lt;="&amp;$F$1)</f>
        <v/>
      </c>
      <c r="E2595" s="137">
        <f>COUNTIFS(Severity,$B2595,SLA_Breach,"&lt;&gt;Yes",Status,"&lt;&gt;Suspend",Status,"&lt;&gt;Assigned",Status,"&lt;&gt;Open",Status,"&lt;&gt;Hold&gt;",ResolvedDate,"&gt;="&amp;$C$1,ResolvedDate,"&lt;="&amp;$F$1)</f>
        <v/>
      </c>
      <c r="F2595" s="137">
        <f>COUNTIFS(Severity,$B2595,SLA_Breach,"Yes",Status,"&lt;&gt;Suspend",Status,"&lt;&gt;Assigned",Status,"&lt;&gt;Open",Status,"&lt;&gt;Hold&gt;",ResolvedDate,"&gt;="&amp;$C$1,ResolvedDate,"&lt;="&amp;$F$1)</f>
        <v/>
      </c>
      <c r="G2595" s="137">
        <f>COUNTIFS(Severity,$B2595,AssignedDate,"&gt;=01/01/2017 12:00:00 AM",AssignedDate,"&lt;="&amp;$F$1)</f>
        <v/>
      </c>
      <c r="H2595" s="177" t="n"/>
      <c r="L2595" s="57" t="n">
        <v>0</v>
      </c>
      <c r="M2595" s="57" t="n"/>
    </row>
    <row r="2596" spans="1:13">
      <c r="A2596" s="137" t="n">
        <v>1</v>
      </c>
      <c r="B2596" s="100" t="s">
        <v>525</v>
      </c>
      <c r="C2596" s="137">
        <f>COUNTIFS(Severity,$B2596,AssignedDate,"&gt;="&amp;$C$1,AssignedDate,"&lt;="&amp;$F$1)</f>
        <v/>
      </c>
      <c r="D2596" s="137">
        <f>COUNTIFS(Severity,$B2596,Status,"&lt;&gt;Suspend",Status,"&lt;&gt;Assigned",Status,"&lt;&gt;Open",Status,"&lt;&gt;Hold",ResolvedDate,"&gt;="&amp;$C$1,ResolvedDate,"&lt;="&amp;$F$1)</f>
        <v/>
      </c>
      <c r="E2596" s="137">
        <f>COUNTIFS(Severity,$B2596,SLA_Breach,"&lt;&gt;Yes",Status,"&lt;&gt;Suspend",Status,"&lt;&gt;Assigned",Status,"&lt;&gt;Open",Status,"&lt;&gt;Hold&gt;",ResolvedDate,"&gt;="&amp;$C$1,ResolvedDate,"&lt;="&amp;$F$1)</f>
        <v/>
      </c>
      <c r="F2596" s="137">
        <f>COUNTIFS(Severity,$B2596,SLA_Breach,"Yes",Status,"&lt;&gt;Suspend",Status,"&lt;&gt;Assigned",Status,"&lt;&gt;Open",Status,"&lt;&gt;Hold&gt;",ResolvedDate,"&gt;="&amp;$C$1,ResolvedDate,"&lt;="&amp;$F$1)</f>
        <v/>
      </c>
      <c r="G2596" s="137">
        <f>COUNTIFS(Severity,$B2596,AssignedDate,"&gt;=01/01/2017 12:00:00 AM",AssignedDate,"&lt;="&amp;$F$1)</f>
        <v/>
      </c>
      <c r="H2596" s="177" t="n"/>
      <c r="L2596" s="57" t="n">
        <v>0</v>
      </c>
      <c r="M2596" s="57" t="n"/>
    </row>
    <row r="2597" spans="1:13">
      <c r="A2597" s="137" t="n">
        <v>1</v>
      </c>
      <c r="B2597" s="100" t="s">
        <v>525</v>
      </c>
      <c r="C2597" s="137">
        <f>COUNTIFS(Severity,$B2597,AssignedDate,"&gt;="&amp;$C$1,AssignedDate,"&lt;="&amp;$F$1)</f>
        <v/>
      </c>
      <c r="D2597" s="137">
        <f>COUNTIFS(Severity,$B2597,Status,"&lt;&gt;Suspend",Status,"&lt;&gt;Assigned",Status,"&lt;&gt;Open",Status,"&lt;&gt;Hold",ResolvedDate,"&gt;="&amp;$C$1,ResolvedDate,"&lt;="&amp;$F$1)</f>
        <v/>
      </c>
      <c r="E2597" s="137">
        <f>COUNTIFS(Severity,$B2597,SLA_Breach,"&lt;&gt;Yes",Status,"&lt;&gt;Suspend",Status,"&lt;&gt;Assigned",Status,"&lt;&gt;Open",Status,"&lt;&gt;Hold&gt;",ResolvedDate,"&gt;="&amp;$C$1,ResolvedDate,"&lt;="&amp;$F$1)</f>
        <v/>
      </c>
      <c r="F2597" s="137">
        <f>COUNTIFS(Severity,$B2597,SLA_Breach,"Yes",Status,"&lt;&gt;Suspend",Status,"&lt;&gt;Assigned",Status,"&lt;&gt;Open",Status,"&lt;&gt;Hold&gt;",ResolvedDate,"&gt;="&amp;$C$1,ResolvedDate,"&lt;="&amp;$F$1)</f>
        <v/>
      </c>
      <c r="G2597" s="137">
        <f>COUNTIFS(Severity,$B2597,AssignedDate,"&gt;=01/01/2017 12:00:00 AM",AssignedDate,"&lt;="&amp;$F$1)</f>
        <v/>
      </c>
      <c r="H2597" s="177" t="n"/>
      <c r="L2597" s="57" t="n">
        <v>0</v>
      </c>
      <c r="M2597" s="57" t="n"/>
    </row>
    <row r="2598" spans="1:13">
      <c r="A2598" s="137" t="n">
        <v>1</v>
      </c>
      <c r="B2598" s="100" t="s">
        <v>525</v>
      </c>
      <c r="C2598" s="137">
        <f>COUNTIFS(Severity,$B2598,AssignedDate,"&gt;="&amp;$C$1,AssignedDate,"&lt;="&amp;$F$1)</f>
        <v/>
      </c>
      <c r="D2598" s="137">
        <f>COUNTIFS(Severity,$B2598,Status,"&lt;&gt;Suspend",Status,"&lt;&gt;Assigned",Status,"&lt;&gt;Open",Status,"&lt;&gt;Hold",ResolvedDate,"&gt;="&amp;$C$1,ResolvedDate,"&lt;="&amp;$F$1)</f>
        <v/>
      </c>
      <c r="E2598" s="137">
        <f>COUNTIFS(Severity,$B2598,SLA_Breach,"&lt;&gt;Yes",Status,"&lt;&gt;Suspend",Status,"&lt;&gt;Assigned",Status,"&lt;&gt;Open",Status,"&lt;&gt;Hold&gt;",ResolvedDate,"&gt;="&amp;$C$1,ResolvedDate,"&lt;="&amp;$F$1)</f>
        <v/>
      </c>
      <c r="F2598" s="137">
        <f>COUNTIFS(Severity,$B2598,SLA_Breach,"Yes",Status,"&lt;&gt;Suspend",Status,"&lt;&gt;Assigned",Status,"&lt;&gt;Open",Status,"&lt;&gt;Hold&gt;",ResolvedDate,"&gt;="&amp;$C$1,ResolvedDate,"&lt;="&amp;$F$1)</f>
        <v/>
      </c>
      <c r="G2598" s="137">
        <f>COUNTIFS(Severity,$B2598,AssignedDate,"&gt;=01/01/2017 12:00:00 AM",AssignedDate,"&lt;="&amp;$F$1)</f>
        <v/>
      </c>
      <c r="H2598" s="177" t="n"/>
      <c r="L2598" s="57" t="n">
        <v>0</v>
      </c>
      <c r="M2598" s="57" t="n"/>
    </row>
    <row r="2599" spans="1:13">
      <c r="A2599" s="137" t="n">
        <v>1</v>
      </c>
      <c r="B2599" s="100" t="s">
        <v>525</v>
      </c>
      <c r="C2599" s="137">
        <f>COUNTIFS(Severity,$B2599,AssignedDate,"&gt;="&amp;$C$1,AssignedDate,"&lt;="&amp;$F$1)</f>
        <v/>
      </c>
      <c r="D2599" s="137">
        <f>COUNTIFS(Severity,$B2599,Status,"&lt;&gt;Suspend",Status,"&lt;&gt;Assigned",Status,"&lt;&gt;Open",Status,"&lt;&gt;Hold",ResolvedDate,"&gt;="&amp;$C$1,ResolvedDate,"&lt;="&amp;$F$1)</f>
        <v/>
      </c>
      <c r="E2599" s="137">
        <f>COUNTIFS(Severity,$B2599,SLA_Breach,"&lt;&gt;Yes",Status,"&lt;&gt;Suspend",Status,"&lt;&gt;Assigned",Status,"&lt;&gt;Open",Status,"&lt;&gt;Hold&gt;",ResolvedDate,"&gt;="&amp;$C$1,ResolvedDate,"&lt;="&amp;$F$1)</f>
        <v/>
      </c>
      <c r="F2599" s="137">
        <f>COUNTIFS(Severity,$B2599,SLA_Breach,"Yes",Status,"&lt;&gt;Suspend",Status,"&lt;&gt;Assigned",Status,"&lt;&gt;Open",Status,"&lt;&gt;Hold&gt;",ResolvedDate,"&gt;="&amp;$C$1,ResolvedDate,"&lt;="&amp;$F$1)</f>
        <v/>
      </c>
      <c r="G2599" s="137">
        <f>COUNTIFS(Severity,$B2599,AssignedDate,"&gt;=01/01/2017 12:00:00 AM",AssignedDate,"&lt;="&amp;$F$1)</f>
        <v/>
      </c>
      <c r="H2599" s="177" t="n"/>
      <c r="L2599" s="57" t="n">
        <v>0</v>
      </c>
      <c r="M2599" s="57" t="n"/>
    </row>
    <row r="2600" spans="1:13">
      <c r="A2600" s="137" t="n">
        <v>1</v>
      </c>
      <c r="B2600" s="100" t="s">
        <v>525</v>
      </c>
      <c r="C2600" s="137">
        <f>COUNTIFS(Severity,$B2600,AssignedDate,"&gt;="&amp;$C$1,AssignedDate,"&lt;="&amp;$F$1)</f>
        <v/>
      </c>
      <c r="D2600" s="137">
        <f>COUNTIFS(Severity,$B2600,Status,"&lt;&gt;Suspend",Status,"&lt;&gt;Assigned",Status,"&lt;&gt;Open",Status,"&lt;&gt;Hold",ResolvedDate,"&gt;="&amp;$C$1,ResolvedDate,"&lt;="&amp;$F$1)</f>
        <v/>
      </c>
      <c r="E2600" s="137">
        <f>COUNTIFS(Severity,$B2600,SLA_Breach,"&lt;&gt;Yes",Status,"&lt;&gt;Suspend",Status,"&lt;&gt;Assigned",Status,"&lt;&gt;Open",Status,"&lt;&gt;Hold&gt;",ResolvedDate,"&gt;="&amp;$C$1,ResolvedDate,"&lt;="&amp;$F$1)</f>
        <v/>
      </c>
      <c r="F2600" s="137">
        <f>COUNTIFS(Severity,$B2600,SLA_Breach,"Yes",Status,"&lt;&gt;Suspend",Status,"&lt;&gt;Assigned",Status,"&lt;&gt;Open",Status,"&lt;&gt;Hold&gt;",ResolvedDate,"&gt;="&amp;$C$1,ResolvedDate,"&lt;="&amp;$F$1)</f>
        <v/>
      </c>
      <c r="G2600" s="137">
        <f>COUNTIFS(Severity,$B2600,AssignedDate,"&gt;=01/01/2017 12:00:00 AM",AssignedDate,"&lt;="&amp;$F$1)</f>
        <v/>
      </c>
      <c r="H2600" s="177" t="n"/>
      <c r="L2600" s="57" t="n">
        <v>0</v>
      </c>
      <c r="M2600" s="57" t="n"/>
    </row>
    <row r="2601" spans="1:13">
      <c r="A2601" s="137" t="n">
        <v>1</v>
      </c>
      <c r="B2601" s="100" t="s">
        <v>525</v>
      </c>
      <c r="C2601" s="137">
        <f>COUNTIFS(Severity,$B2601,AssignedDate,"&gt;="&amp;$C$1,AssignedDate,"&lt;="&amp;$F$1)</f>
        <v/>
      </c>
      <c r="D2601" s="137">
        <f>COUNTIFS(Severity,$B2601,Status,"&lt;&gt;Suspend",Status,"&lt;&gt;Assigned",Status,"&lt;&gt;Open",Status,"&lt;&gt;Hold",ResolvedDate,"&gt;="&amp;$C$1,ResolvedDate,"&lt;="&amp;$F$1)</f>
        <v/>
      </c>
      <c r="E2601" s="137">
        <f>COUNTIFS(Severity,$B2601,SLA_Breach,"&lt;&gt;Yes",Status,"&lt;&gt;Suspend",Status,"&lt;&gt;Assigned",Status,"&lt;&gt;Open",Status,"&lt;&gt;Hold&gt;",ResolvedDate,"&gt;="&amp;$C$1,ResolvedDate,"&lt;="&amp;$F$1)</f>
        <v/>
      </c>
      <c r="F2601" s="137">
        <f>COUNTIFS(Severity,$B2601,SLA_Breach,"Yes",Status,"&lt;&gt;Suspend",Status,"&lt;&gt;Assigned",Status,"&lt;&gt;Open",Status,"&lt;&gt;Hold&gt;",ResolvedDate,"&gt;="&amp;$C$1,ResolvedDate,"&lt;="&amp;$F$1)</f>
        <v/>
      </c>
      <c r="G2601" s="137">
        <f>COUNTIFS(Severity,$B2601,AssignedDate,"&gt;=01/01/2017 12:00:00 AM",AssignedDate,"&lt;="&amp;$F$1)</f>
        <v/>
      </c>
      <c r="H2601" s="177" t="n"/>
      <c r="L2601" s="57" t="n">
        <v>0</v>
      </c>
      <c r="M2601" s="57" t="n"/>
    </row>
    <row r="2602" spans="1:13">
      <c r="A2602" s="137" t="n">
        <v>1</v>
      </c>
      <c r="B2602" s="100" t="s">
        <v>525</v>
      </c>
      <c r="C2602" s="137">
        <f>COUNTIFS(Severity,$B2602,AssignedDate,"&gt;="&amp;$C$1,AssignedDate,"&lt;="&amp;$F$1)</f>
        <v/>
      </c>
      <c r="D2602" s="137">
        <f>COUNTIFS(Severity,$B2602,Status,"&lt;&gt;Suspend",Status,"&lt;&gt;Assigned",Status,"&lt;&gt;Open",Status,"&lt;&gt;Hold",ResolvedDate,"&gt;="&amp;$C$1,ResolvedDate,"&lt;="&amp;$F$1)</f>
        <v/>
      </c>
      <c r="E2602" s="137">
        <f>COUNTIFS(Severity,$B2602,SLA_Breach,"&lt;&gt;Yes",Status,"&lt;&gt;Suspend",Status,"&lt;&gt;Assigned",Status,"&lt;&gt;Open",Status,"&lt;&gt;Hold&gt;",ResolvedDate,"&gt;="&amp;$C$1,ResolvedDate,"&lt;="&amp;$F$1)</f>
        <v/>
      </c>
      <c r="F2602" s="137">
        <f>COUNTIFS(Severity,$B2602,SLA_Breach,"Yes",Status,"&lt;&gt;Suspend",Status,"&lt;&gt;Assigned",Status,"&lt;&gt;Open",Status,"&lt;&gt;Hold&gt;",ResolvedDate,"&gt;="&amp;$C$1,ResolvedDate,"&lt;="&amp;$F$1)</f>
        <v/>
      </c>
      <c r="G2602" s="137">
        <f>COUNTIFS(Severity,$B2602,AssignedDate,"&gt;=01/01/2017 12:00:00 AM",AssignedDate,"&lt;="&amp;$F$1)</f>
        <v/>
      </c>
      <c r="H2602" s="177" t="n"/>
      <c r="L2602" s="57" t="n">
        <v>0</v>
      </c>
      <c r="M2602" s="57" t="n"/>
    </row>
    <row r="2603" spans="1:13">
      <c r="A2603" s="137" t="n">
        <v>1</v>
      </c>
      <c r="B2603" s="100" t="s">
        <v>525</v>
      </c>
      <c r="C2603" s="137">
        <f>COUNTIFS(Severity,$B2603,AssignedDate,"&gt;="&amp;$C$1,AssignedDate,"&lt;="&amp;$F$1)</f>
        <v/>
      </c>
      <c r="D2603" s="137">
        <f>COUNTIFS(Severity,$B2603,Status,"&lt;&gt;Suspend",Status,"&lt;&gt;Assigned",Status,"&lt;&gt;Open",Status,"&lt;&gt;Hold",ResolvedDate,"&gt;="&amp;$C$1,ResolvedDate,"&lt;="&amp;$F$1)</f>
        <v/>
      </c>
      <c r="E2603" s="137">
        <f>COUNTIFS(Severity,$B2603,SLA_Breach,"&lt;&gt;Yes",Status,"&lt;&gt;Suspend",Status,"&lt;&gt;Assigned",Status,"&lt;&gt;Open",Status,"&lt;&gt;Hold&gt;",ResolvedDate,"&gt;="&amp;$C$1,ResolvedDate,"&lt;="&amp;$F$1)</f>
        <v/>
      </c>
      <c r="F2603" s="137">
        <f>COUNTIFS(Severity,$B2603,SLA_Breach,"Yes",Status,"&lt;&gt;Suspend",Status,"&lt;&gt;Assigned",Status,"&lt;&gt;Open",Status,"&lt;&gt;Hold&gt;",ResolvedDate,"&gt;="&amp;$C$1,ResolvedDate,"&lt;="&amp;$F$1)</f>
        <v/>
      </c>
      <c r="G2603" s="137">
        <f>COUNTIFS(Severity,$B2603,AssignedDate,"&gt;=01/01/2017 12:00:00 AM",AssignedDate,"&lt;="&amp;$F$1)</f>
        <v/>
      </c>
      <c r="H2603" s="177" t="n"/>
      <c r="L2603" s="57" t="n">
        <v>0</v>
      </c>
      <c r="M2603" s="57" t="n"/>
    </row>
    <row r="2604" spans="1:13">
      <c r="A2604" s="137" t="n">
        <v>1</v>
      </c>
      <c r="B2604" s="100" t="s">
        <v>525</v>
      </c>
      <c r="C2604" s="137">
        <f>COUNTIFS(Severity,$B2604,AssignedDate,"&gt;="&amp;$C$1,AssignedDate,"&lt;="&amp;$F$1)</f>
        <v/>
      </c>
      <c r="D2604" s="137">
        <f>COUNTIFS(Severity,$B2604,Status,"&lt;&gt;Suspend",Status,"&lt;&gt;Assigned",Status,"&lt;&gt;Open",Status,"&lt;&gt;Hold",ResolvedDate,"&gt;="&amp;$C$1,ResolvedDate,"&lt;="&amp;$F$1)</f>
        <v/>
      </c>
      <c r="E2604" s="137">
        <f>COUNTIFS(Severity,$B2604,SLA_Breach,"&lt;&gt;Yes",Status,"&lt;&gt;Suspend",Status,"&lt;&gt;Assigned",Status,"&lt;&gt;Open",Status,"&lt;&gt;Hold&gt;",ResolvedDate,"&gt;="&amp;$C$1,ResolvedDate,"&lt;="&amp;$F$1)</f>
        <v/>
      </c>
      <c r="F2604" s="137">
        <f>COUNTIFS(Severity,$B2604,SLA_Breach,"Yes",Status,"&lt;&gt;Suspend",Status,"&lt;&gt;Assigned",Status,"&lt;&gt;Open",Status,"&lt;&gt;Hold&gt;",ResolvedDate,"&gt;="&amp;$C$1,ResolvedDate,"&lt;="&amp;$F$1)</f>
        <v/>
      </c>
      <c r="G2604" s="137">
        <f>COUNTIFS(Severity,$B2604,AssignedDate,"&gt;=01/01/2017 12:00:00 AM",AssignedDate,"&lt;="&amp;$F$1)</f>
        <v/>
      </c>
      <c r="H2604" s="177" t="n"/>
      <c r="L2604" s="57" t="n">
        <v>0</v>
      </c>
      <c r="M2604" s="57" t="n"/>
    </row>
    <row r="2605" spans="1:13">
      <c r="A2605" s="137" t="n">
        <v>1</v>
      </c>
      <c r="B2605" s="100" t="s">
        <v>525</v>
      </c>
      <c r="C2605" s="137">
        <f>COUNTIFS(Severity,$B2605,AssignedDate,"&gt;="&amp;$C$1,AssignedDate,"&lt;="&amp;$F$1)</f>
        <v/>
      </c>
      <c r="D2605" s="137">
        <f>COUNTIFS(Severity,$B2605,Status,"&lt;&gt;Suspend",Status,"&lt;&gt;Assigned",Status,"&lt;&gt;Open",Status,"&lt;&gt;Hold",ResolvedDate,"&gt;="&amp;$C$1,ResolvedDate,"&lt;="&amp;$F$1)</f>
        <v/>
      </c>
      <c r="E2605" s="137">
        <f>COUNTIFS(Severity,$B2605,SLA_Breach,"&lt;&gt;Yes",Status,"&lt;&gt;Suspend",Status,"&lt;&gt;Assigned",Status,"&lt;&gt;Open",Status,"&lt;&gt;Hold&gt;",ResolvedDate,"&gt;="&amp;$C$1,ResolvedDate,"&lt;="&amp;$F$1)</f>
        <v/>
      </c>
      <c r="F2605" s="137">
        <f>COUNTIFS(Severity,$B2605,SLA_Breach,"Yes",Status,"&lt;&gt;Suspend",Status,"&lt;&gt;Assigned",Status,"&lt;&gt;Open",Status,"&lt;&gt;Hold&gt;",ResolvedDate,"&gt;="&amp;$C$1,ResolvedDate,"&lt;="&amp;$F$1)</f>
        <v/>
      </c>
      <c r="G2605" s="137">
        <f>COUNTIFS(Severity,$B2605,AssignedDate,"&gt;=01/01/2017 12:00:00 AM",AssignedDate,"&lt;="&amp;$F$1)</f>
        <v/>
      </c>
      <c r="H2605" s="177" t="n"/>
      <c r="L2605" s="57" t="n">
        <v>0</v>
      </c>
      <c r="M2605" s="57" t="n"/>
    </row>
    <row r="2606" spans="1:13">
      <c r="A2606" s="137" t="n">
        <v>1</v>
      </c>
      <c r="B2606" s="100" t="s">
        <v>525</v>
      </c>
      <c r="C2606" s="137">
        <f>COUNTIFS(Severity,$B2606,AssignedDate,"&gt;="&amp;$C$1,AssignedDate,"&lt;="&amp;$F$1)</f>
        <v/>
      </c>
      <c r="D2606" s="137">
        <f>COUNTIFS(Severity,$B2606,Status,"&lt;&gt;Suspend",Status,"&lt;&gt;Assigned",Status,"&lt;&gt;Open",Status,"&lt;&gt;Hold",ResolvedDate,"&gt;="&amp;$C$1,ResolvedDate,"&lt;="&amp;$F$1)</f>
        <v/>
      </c>
      <c r="E2606" s="137">
        <f>COUNTIFS(Severity,$B2606,SLA_Breach,"&lt;&gt;Yes",Status,"&lt;&gt;Suspend",Status,"&lt;&gt;Assigned",Status,"&lt;&gt;Open",Status,"&lt;&gt;Hold&gt;",ResolvedDate,"&gt;="&amp;$C$1,ResolvedDate,"&lt;="&amp;$F$1)</f>
        <v/>
      </c>
      <c r="F2606" s="137">
        <f>COUNTIFS(Severity,$B2606,SLA_Breach,"Yes",Status,"&lt;&gt;Suspend",Status,"&lt;&gt;Assigned",Status,"&lt;&gt;Open",Status,"&lt;&gt;Hold&gt;",ResolvedDate,"&gt;="&amp;$C$1,ResolvedDate,"&lt;="&amp;$F$1)</f>
        <v/>
      </c>
      <c r="G2606" s="137">
        <f>COUNTIFS(Severity,$B2606,AssignedDate,"&gt;=01/01/2017 12:00:00 AM",AssignedDate,"&lt;="&amp;$F$1)</f>
        <v/>
      </c>
      <c r="H2606" s="177" t="n"/>
      <c r="L2606" s="57" t="n">
        <v>0</v>
      </c>
      <c r="M2606" s="57" t="n"/>
    </row>
    <row r="2607" spans="1:13">
      <c r="A2607" s="137" t="n">
        <v>1</v>
      </c>
      <c r="B2607" s="100" t="s">
        <v>525</v>
      </c>
      <c r="C2607" s="137">
        <f>COUNTIFS(Severity,$B2607,AssignedDate,"&gt;="&amp;$C$1,AssignedDate,"&lt;="&amp;$F$1)</f>
        <v/>
      </c>
      <c r="D2607" s="137">
        <f>COUNTIFS(Severity,$B2607,Status,"&lt;&gt;Suspend",Status,"&lt;&gt;Assigned",Status,"&lt;&gt;Open",Status,"&lt;&gt;Hold",ResolvedDate,"&gt;="&amp;$C$1,ResolvedDate,"&lt;="&amp;$F$1)</f>
        <v/>
      </c>
      <c r="E2607" s="137">
        <f>COUNTIFS(Severity,$B2607,SLA_Breach,"&lt;&gt;Yes",Status,"&lt;&gt;Suspend",Status,"&lt;&gt;Assigned",Status,"&lt;&gt;Open",Status,"&lt;&gt;Hold&gt;",ResolvedDate,"&gt;="&amp;$C$1,ResolvedDate,"&lt;="&amp;$F$1)</f>
        <v/>
      </c>
      <c r="F2607" s="137">
        <f>COUNTIFS(Severity,$B2607,SLA_Breach,"Yes",Status,"&lt;&gt;Suspend",Status,"&lt;&gt;Assigned",Status,"&lt;&gt;Open",Status,"&lt;&gt;Hold&gt;",ResolvedDate,"&gt;="&amp;$C$1,ResolvedDate,"&lt;="&amp;$F$1)</f>
        <v/>
      </c>
      <c r="G2607" s="137">
        <f>COUNTIFS(Severity,$B2607,AssignedDate,"&gt;=01/01/2017 12:00:00 AM",AssignedDate,"&lt;="&amp;$F$1)</f>
        <v/>
      </c>
      <c r="H2607" s="177" t="n"/>
      <c r="L2607" s="57" t="n">
        <v>0</v>
      </c>
      <c r="M2607" s="57" t="n"/>
    </row>
    <row r="2608" spans="1:13">
      <c r="A2608" s="137" t="n">
        <v>1</v>
      </c>
      <c r="B2608" s="100" t="s">
        <v>525</v>
      </c>
      <c r="C2608" s="137">
        <f>COUNTIFS(Severity,$B2608,AssignedDate,"&gt;="&amp;$C$1,AssignedDate,"&lt;="&amp;$F$1)</f>
        <v/>
      </c>
      <c r="D2608" s="137">
        <f>COUNTIFS(Severity,$B2608,Status,"&lt;&gt;Suspend",Status,"&lt;&gt;Assigned",Status,"&lt;&gt;Open",Status,"&lt;&gt;Hold",ResolvedDate,"&gt;="&amp;$C$1,ResolvedDate,"&lt;="&amp;$F$1)</f>
        <v/>
      </c>
      <c r="E2608" s="137">
        <f>COUNTIFS(Severity,$B2608,SLA_Breach,"&lt;&gt;Yes",Status,"&lt;&gt;Suspend",Status,"&lt;&gt;Assigned",Status,"&lt;&gt;Open",Status,"&lt;&gt;Hold&gt;",ResolvedDate,"&gt;="&amp;$C$1,ResolvedDate,"&lt;="&amp;$F$1)</f>
        <v/>
      </c>
      <c r="F2608" s="137">
        <f>COUNTIFS(Severity,$B2608,SLA_Breach,"Yes",Status,"&lt;&gt;Suspend",Status,"&lt;&gt;Assigned",Status,"&lt;&gt;Open",Status,"&lt;&gt;Hold&gt;",ResolvedDate,"&gt;="&amp;$C$1,ResolvedDate,"&lt;="&amp;$F$1)</f>
        <v/>
      </c>
      <c r="G2608" s="137">
        <f>COUNTIFS(Severity,$B2608,AssignedDate,"&gt;=01/01/2017 12:00:00 AM",AssignedDate,"&lt;="&amp;$F$1)</f>
        <v/>
      </c>
      <c r="H2608" s="177" t="n"/>
      <c r="L2608" s="57" t="n">
        <v>0</v>
      </c>
      <c r="M2608" s="57" t="n"/>
    </row>
    <row r="2609" spans="1:13">
      <c r="A2609" s="137" t="n">
        <v>1</v>
      </c>
      <c r="B2609" s="100" t="s">
        <v>525</v>
      </c>
      <c r="C2609" s="137">
        <f>COUNTIFS(Severity,$B2609,AssignedDate,"&gt;="&amp;$C$1,AssignedDate,"&lt;="&amp;$F$1)</f>
        <v/>
      </c>
      <c r="D2609" s="137">
        <f>COUNTIFS(Severity,$B2609,Status,"&lt;&gt;Suspend",Status,"&lt;&gt;Assigned",Status,"&lt;&gt;Open",Status,"&lt;&gt;Hold",ResolvedDate,"&gt;="&amp;$C$1,ResolvedDate,"&lt;="&amp;$F$1)</f>
        <v/>
      </c>
      <c r="E2609" s="137">
        <f>COUNTIFS(Severity,$B2609,SLA_Breach,"&lt;&gt;Yes",Status,"&lt;&gt;Suspend",Status,"&lt;&gt;Assigned",Status,"&lt;&gt;Open",Status,"&lt;&gt;Hold&gt;",ResolvedDate,"&gt;="&amp;$C$1,ResolvedDate,"&lt;="&amp;$F$1)</f>
        <v/>
      </c>
      <c r="F2609" s="137">
        <f>COUNTIFS(Severity,$B2609,SLA_Breach,"Yes",Status,"&lt;&gt;Suspend",Status,"&lt;&gt;Assigned",Status,"&lt;&gt;Open",Status,"&lt;&gt;Hold&gt;",ResolvedDate,"&gt;="&amp;$C$1,ResolvedDate,"&lt;="&amp;$F$1)</f>
        <v/>
      </c>
      <c r="G2609" s="137">
        <f>COUNTIFS(Severity,$B2609,AssignedDate,"&gt;=01/01/2017 12:00:00 AM",AssignedDate,"&lt;="&amp;$F$1)</f>
        <v/>
      </c>
      <c r="H2609" s="177" t="n"/>
      <c r="L2609" s="57" t="n">
        <v>0</v>
      </c>
      <c r="M2609" s="57" t="n"/>
    </row>
    <row r="2610" spans="1:13">
      <c r="A2610" s="137" t="n">
        <v>1</v>
      </c>
      <c r="B2610" s="100" t="s">
        <v>525</v>
      </c>
      <c r="C2610" s="137">
        <f>COUNTIFS(Severity,$B2610,AssignedDate,"&gt;="&amp;$C$1,AssignedDate,"&lt;="&amp;$F$1)</f>
        <v/>
      </c>
      <c r="D2610" s="137">
        <f>COUNTIFS(Severity,$B2610,Status,"&lt;&gt;Suspend",Status,"&lt;&gt;Assigned",Status,"&lt;&gt;Open",Status,"&lt;&gt;Hold",ResolvedDate,"&gt;="&amp;$C$1,ResolvedDate,"&lt;="&amp;$F$1)</f>
        <v/>
      </c>
      <c r="E2610" s="137">
        <f>COUNTIFS(Severity,$B2610,SLA_Breach,"&lt;&gt;Yes",Status,"&lt;&gt;Suspend",Status,"&lt;&gt;Assigned",Status,"&lt;&gt;Open",Status,"&lt;&gt;Hold&gt;",ResolvedDate,"&gt;="&amp;$C$1,ResolvedDate,"&lt;="&amp;$F$1)</f>
        <v/>
      </c>
      <c r="F2610" s="137">
        <f>COUNTIFS(Severity,$B2610,SLA_Breach,"Yes",Status,"&lt;&gt;Suspend",Status,"&lt;&gt;Assigned",Status,"&lt;&gt;Open",Status,"&lt;&gt;Hold&gt;",ResolvedDate,"&gt;="&amp;$C$1,ResolvedDate,"&lt;="&amp;$F$1)</f>
        <v/>
      </c>
      <c r="G2610" s="137">
        <f>COUNTIFS(Severity,$B2610,AssignedDate,"&gt;=01/01/2017 12:00:00 AM",AssignedDate,"&lt;="&amp;$F$1)</f>
        <v/>
      </c>
      <c r="H2610" s="177" t="n"/>
      <c r="L2610" s="57" t="n">
        <v>0</v>
      </c>
      <c r="M2610" s="57" t="n"/>
    </row>
    <row r="2611" spans="1:13">
      <c r="A2611" s="137" t="n">
        <v>1</v>
      </c>
      <c r="B2611" s="100" t="s">
        <v>525</v>
      </c>
      <c r="C2611" s="137">
        <f>COUNTIFS(Severity,$B2611,AssignedDate,"&gt;="&amp;$C$1,AssignedDate,"&lt;="&amp;$F$1)</f>
        <v/>
      </c>
      <c r="D2611" s="137">
        <f>COUNTIFS(Severity,$B2611,Status,"&lt;&gt;Suspend",Status,"&lt;&gt;Assigned",Status,"&lt;&gt;Open",Status,"&lt;&gt;Hold",ResolvedDate,"&gt;="&amp;$C$1,ResolvedDate,"&lt;="&amp;$F$1)</f>
        <v/>
      </c>
      <c r="E2611" s="137">
        <f>COUNTIFS(Severity,$B2611,SLA_Breach,"&lt;&gt;Yes",Status,"&lt;&gt;Suspend",Status,"&lt;&gt;Assigned",Status,"&lt;&gt;Open",Status,"&lt;&gt;Hold&gt;",ResolvedDate,"&gt;="&amp;$C$1,ResolvedDate,"&lt;="&amp;$F$1)</f>
        <v/>
      </c>
      <c r="F2611" s="137">
        <f>COUNTIFS(Severity,$B2611,SLA_Breach,"Yes",Status,"&lt;&gt;Suspend",Status,"&lt;&gt;Assigned",Status,"&lt;&gt;Open",Status,"&lt;&gt;Hold&gt;",ResolvedDate,"&gt;="&amp;$C$1,ResolvedDate,"&lt;="&amp;$F$1)</f>
        <v/>
      </c>
      <c r="G2611" s="137">
        <f>COUNTIFS(Severity,$B2611,AssignedDate,"&gt;=01/01/2017 12:00:00 AM",AssignedDate,"&lt;="&amp;$F$1)</f>
        <v/>
      </c>
      <c r="H2611" s="177" t="n"/>
      <c r="L2611" s="57" t="n">
        <v>0</v>
      </c>
      <c r="M2611" s="57" t="n"/>
    </row>
    <row r="2612" spans="1:13">
      <c r="A2612" s="137" t="n">
        <v>1</v>
      </c>
      <c r="B2612" s="100" t="s">
        <v>525</v>
      </c>
      <c r="C2612" s="137">
        <f>COUNTIFS(Severity,$B2612,AssignedDate,"&gt;="&amp;$C$1,AssignedDate,"&lt;="&amp;$F$1)</f>
        <v/>
      </c>
      <c r="D2612" s="137">
        <f>COUNTIFS(Severity,$B2612,Status,"&lt;&gt;Suspend",Status,"&lt;&gt;Assigned",Status,"&lt;&gt;Open",Status,"&lt;&gt;Hold",ResolvedDate,"&gt;="&amp;$C$1,ResolvedDate,"&lt;="&amp;$F$1)</f>
        <v/>
      </c>
      <c r="E2612" s="137">
        <f>COUNTIFS(Severity,$B2612,SLA_Breach,"&lt;&gt;Yes",Status,"&lt;&gt;Suspend",Status,"&lt;&gt;Assigned",Status,"&lt;&gt;Open",Status,"&lt;&gt;Hold&gt;",ResolvedDate,"&gt;="&amp;$C$1,ResolvedDate,"&lt;="&amp;$F$1)</f>
        <v/>
      </c>
      <c r="F2612" s="137">
        <f>COUNTIFS(Severity,$B2612,SLA_Breach,"Yes",Status,"&lt;&gt;Suspend",Status,"&lt;&gt;Assigned",Status,"&lt;&gt;Open",Status,"&lt;&gt;Hold&gt;",ResolvedDate,"&gt;="&amp;$C$1,ResolvedDate,"&lt;="&amp;$F$1)</f>
        <v/>
      </c>
      <c r="G2612" s="137">
        <f>COUNTIFS(Severity,$B2612,AssignedDate,"&gt;=01/01/2017 12:00:00 AM",AssignedDate,"&lt;="&amp;$F$1)</f>
        <v/>
      </c>
      <c r="H2612" s="177" t="n"/>
      <c r="L2612" s="57" t="n">
        <v>0</v>
      </c>
      <c r="M2612" s="57" t="n"/>
    </row>
    <row r="2613" spans="1:13">
      <c r="A2613" s="137" t="n">
        <v>1</v>
      </c>
      <c r="B2613" s="100" t="s">
        <v>525</v>
      </c>
      <c r="C2613" s="137">
        <f>COUNTIFS(Severity,$B2613,AssignedDate,"&gt;="&amp;$C$1,AssignedDate,"&lt;="&amp;$F$1)</f>
        <v/>
      </c>
      <c r="D2613" s="137">
        <f>COUNTIFS(Severity,$B2613,Status,"&lt;&gt;Suspend",Status,"&lt;&gt;Assigned",Status,"&lt;&gt;Open",Status,"&lt;&gt;Hold",ResolvedDate,"&gt;="&amp;$C$1,ResolvedDate,"&lt;="&amp;$F$1)</f>
        <v/>
      </c>
      <c r="E2613" s="137">
        <f>COUNTIFS(Severity,$B2613,SLA_Breach,"&lt;&gt;Yes",Status,"&lt;&gt;Suspend",Status,"&lt;&gt;Assigned",Status,"&lt;&gt;Open",Status,"&lt;&gt;Hold&gt;",ResolvedDate,"&gt;="&amp;$C$1,ResolvedDate,"&lt;="&amp;$F$1)</f>
        <v/>
      </c>
      <c r="F2613" s="137">
        <f>COUNTIFS(Severity,$B2613,SLA_Breach,"Yes",Status,"&lt;&gt;Suspend",Status,"&lt;&gt;Assigned",Status,"&lt;&gt;Open",Status,"&lt;&gt;Hold&gt;",ResolvedDate,"&gt;="&amp;$C$1,ResolvedDate,"&lt;="&amp;$F$1)</f>
        <v/>
      </c>
      <c r="G2613" s="137">
        <f>COUNTIFS(Severity,$B2613,AssignedDate,"&gt;=01/01/2017 12:00:00 AM",AssignedDate,"&lt;="&amp;$F$1)</f>
        <v/>
      </c>
      <c r="H2613" s="177" t="n"/>
      <c r="L2613" s="57" t="n">
        <v>0</v>
      </c>
      <c r="M2613" s="57" t="n"/>
    </row>
    <row r="2614" spans="1:13">
      <c r="A2614" s="137" t="n">
        <v>1</v>
      </c>
      <c r="B2614" s="100" t="s">
        <v>525</v>
      </c>
      <c r="C2614" s="137">
        <f>COUNTIFS(Severity,$B2614,AssignedDate,"&gt;="&amp;$C$1,AssignedDate,"&lt;="&amp;$F$1)</f>
        <v/>
      </c>
      <c r="D2614" s="137">
        <f>COUNTIFS(Severity,$B2614,Status,"&lt;&gt;Suspend",Status,"&lt;&gt;Assigned",Status,"&lt;&gt;Open",Status,"&lt;&gt;Hold",ResolvedDate,"&gt;="&amp;$C$1,ResolvedDate,"&lt;="&amp;$F$1)</f>
        <v/>
      </c>
      <c r="E2614" s="137">
        <f>COUNTIFS(Severity,$B2614,SLA_Breach,"&lt;&gt;Yes",Status,"&lt;&gt;Suspend",Status,"&lt;&gt;Assigned",Status,"&lt;&gt;Open",Status,"&lt;&gt;Hold&gt;",ResolvedDate,"&gt;="&amp;$C$1,ResolvedDate,"&lt;="&amp;$F$1)</f>
        <v/>
      </c>
      <c r="F2614" s="137">
        <f>COUNTIFS(Severity,$B2614,SLA_Breach,"Yes",Status,"&lt;&gt;Suspend",Status,"&lt;&gt;Assigned",Status,"&lt;&gt;Open",Status,"&lt;&gt;Hold&gt;",ResolvedDate,"&gt;="&amp;$C$1,ResolvedDate,"&lt;="&amp;$F$1)</f>
        <v/>
      </c>
      <c r="G2614" s="137">
        <f>COUNTIFS(Severity,$B2614,AssignedDate,"&gt;=01/01/2017 12:00:00 AM",AssignedDate,"&lt;="&amp;$F$1)</f>
        <v/>
      </c>
      <c r="H2614" s="177" t="n"/>
      <c r="L2614" s="57" t="n">
        <v>0</v>
      </c>
      <c r="M2614" s="57" t="n"/>
    </row>
    <row r="2615" spans="1:13">
      <c r="A2615" s="137" t="n">
        <v>1</v>
      </c>
      <c r="B2615" s="100" t="s">
        <v>525</v>
      </c>
      <c r="C2615" s="137">
        <f>COUNTIFS(Severity,$B2615,AssignedDate,"&gt;="&amp;$C$1,AssignedDate,"&lt;="&amp;$F$1)</f>
        <v/>
      </c>
      <c r="D2615" s="137">
        <f>COUNTIFS(Severity,$B2615,Status,"&lt;&gt;Suspend",Status,"&lt;&gt;Assigned",Status,"&lt;&gt;Open",Status,"&lt;&gt;Hold",ResolvedDate,"&gt;="&amp;$C$1,ResolvedDate,"&lt;="&amp;$F$1)</f>
        <v/>
      </c>
      <c r="E2615" s="137">
        <f>COUNTIFS(Severity,$B2615,SLA_Breach,"&lt;&gt;Yes",Status,"&lt;&gt;Suspend",Status,"&lt;&gt;Assigned",Status,"&lt;&gt;Open",Status,"&lt;&gt;Hold&gt;",ResolvedDate,"&gt;="&amp;$C$1,ResolvedDate,"&lt;="&amp;$F$1)</f>
        <v/>
      </c>
      <c r="F2615" s="137">
        <f>COUNTIFS(Severity,$B2615,SLA_Breach,"Yes",Status,"&lt;&gt;Suspend",Status,"&lt;&gt;Assigned",Status,"&lt;&gt;Open",Status,"&lt;&gt;Hold&gt;",ResolvedDate,"&gt;="&amp;$C$1,ResolvedDate,"&lt;="&amp;$F$1)</f>
        <v/>
      </c>
      <c r="G2615" s="137">
        <f>COUNTIFS(Severity,$B2615,AssignedDate,"&gt;=01/01/2017 12:00:00 AM",AssignedDate,"&lt;="&amp;$F$1)</f>
        <v/>
      </c>
      <c r="H2615" s="177" t="n"/>
      <c r="L2615" s="57" t="n">
        <v>0</v>
      </c>
      <c r="M2615" s="57" t="n"/>
    </row>
    <row r="2616" spans="1:13">
      <c r="A2616" s="137" t="n">
        <v>1</v>
      </c>
      <c r="B2616" s="100" t="s">
        <v>525</v>
      </c>
      <c r="C2616" s="137">
        <f>COUNTIFS(Severity,$B2616,AssignedDate,"&gt;="&amp;$C$1,AssignedDate,"&lt;="&amp;$F$1)</f>
        <v/>
      </c>
      <c r="D2616" s="137">
        <f>COUNTIFS(Severity,$B2616,Status,"&lt;&gt;Suspend",Status,"&lt;&gt;Assigned",Status,"&lt;&gt;Open",Status,"&lt;&gt;Hold",ResolvedDate,"&gt;="&amp;$C$1,ResolvedDate,"&lt;="&amp;$F$1)</f>
        <v/>
      </c>
      <c r="E2616" s="137">
        <f>COUNTIFS(Severity,$B2616,SLA_Breach,"&lt;&gt;Yes",Status,"&lt;&gt;Suspend",Status,"&lt;&gt;Assigned",Status,"&lt;&gt;Open",Status,"&lt;&gt;Hold&gt;",ResolvedDate,"&gt;="&amp;$C$1,ResolvedDate,"&lt;="&amp;$F$1)</f>
        <v/>
      </c>
      <c r="F2616" s="137">
        <f>COUNTIFS(Severity,$B2616,SLA_Breach,"Yes",Status,"&lt;&gt;Suspend",Status,"&lt;&gt;Assigned",Status,"&lt;&gt;Open",Status,"&lt;&gt;Hold&gt;",ResolvedDate,"&gt;="&amp;$C$1,ResolvedDate,"&lt;="&amp;$F$1)</f>
        <v/>
      </c>
      <c r="G2616" s="137">
        <f>COUNTIFS(Severity,$B2616,AssignedDate,"&gt;=01/01/2017 12:00:00 AM",AssignedDate,"&lt;="&amp;$F$1)</f>
        <v/>
      </c>
      <c r="H2616" s="177" t="n"/>
      <c r="L2616" s="57" t="n">
        <v>0</v>
      </c>
      <c r="M2616" s="57" t="n"/>
    </row>
    <row r="2617" spans="1:13">
      <c r="A2617" s="137" t="n">
        <v>1</v>
      </c>
      <c r="B2617" s="100" t="s">
        <v>525</v>
      </c>
      <c r="C2617" s="137">
        <f>COUNTIFS(Severity,$B2617,AssignedDate,"&gt;="&amp;$C$1,AssignedDate,"&lt;="&amp;$F$1)</f>
        <v/>
      </c>
      <c r="D2617" s="137">
        <f>COUNTIFS(Severity,$B2617,Status,"&lt;&gt;Suspend",Status,"&lt;&gt;Assigned",Status,"&lt;&gt;Open",Status,"&lt;&gt;Hold",ResolvedDate,"&gt;="&amp;$C$1,ResolvedDate,"&lt;="&amp;$F$1)</f>
        <v/>
      </c>
      <c r="E2617" s="137">
        <f>COUNTIFS(Severity,$B2617,SLA_Breach,"&lt;&gt;Yes",Status,"&lt;&gt;Suspend",Status,"&lt;&gt;Assigned",Status,"&lt;&gt;Open",Status,"&lt;&gt;Hold&gt;",ResolvedDate,"&gt;="&amp;$C$1,ResolvedDate,"&lt;="&amp;$F$1)</f>
        <v/>
      </c>
      <c r="F2617" s="137">
        <f>COUNTIFS(Severity,$B2617,SLA_Breach,"Yes",Status,"&lt;&gt;Suspend",Status,"&lt;&gt;Assigned",Status,"&lt;&gt;Open",Status,"&lt;&gt;Hold&gt;",ResolvedDate,"&gt;="&amp;$C$1,ResolvedDate,"&lt;="&amp;$F$1)</f>
        <v/>
      </c>
      <c r="G2617" s="137">
        <f>COUNTIFS(Severity,$B2617,AssignedDate,"&gt;=01/01/2017 12:00:00 AM",AssignedDate,"&lt;="&amp;$F$1)</f>
        <v/>
      </c>
      <c r="H2617" s="177" t="n"/>
      <c r="L2617" s="57" t="n">
        <v>0</v>
      </c>
      <c r="M2617" s="57" t="n"/>
    </row>
    <row r="2618" spans="1:13">
      <c r="A2618" s="137" t="n">
        <v>1</v>
      </c>
      <c r="B2618" s="100" t="s">
        <v>525</v>
      </c>
      <c r="C2618" s="137">
        <f>COUNTIFS(Severity,$B2618,AssignedDate,"&gt;="&amp;$C$1,AssignedDate,"&lt;="&amp;$F$1)</f>
        <v/>
      </c>
      <c r="D2618" s="137">
        <f>COUNTIFS(Severity,$B2618,Status,"&lt;&gt;Suspend",Status,"&lt;&gt;Assigned",Status,"&lt;&gt;Open",Status,"&lt;&gt;Hold",ResolvedDate,"&gt;="&amp;$C$1,ResolvedDate,"&lt;="&amp;$F$1)</f>
        <v/>
      </c>
      <c r="E2618" s="137">
        <f>COUNTIFS(Severity,$B2618,SLA_Breach,"&lt;&gt;Yes",Status,"&lt;&gt;Suspend",Status,"&lt;&gt;Assigned",Status,"&lt;&gt;Open",Status,"&lt;&gt;Hold&gt;",ResolvedDate,"&gt;="&amp;$C$1,ResolvedDate,"&lt;="&amp;$F$1)</f>
        <v/>
      </c>
      <c r="F2618" s="137">
        <f>COUNTIFS(Severity,$B2618,SLA_Breach,"Yes",Status,"&lt;&gt;Suspend",Status,"&lt;&gt;Assigned",Status,"&lt;&gt;Open",Status,"&lt;&gt;Hold&gt;",ResolvedDate,"&gt;="&amp;$C$1,ResolvedDate,"&lt;="&amp;$F$1)</f>
        <v/>
      </c>
      <c r="G2618" s="137">
        <f>COUNTIFS(Severity,$B2618,AssignedDate,"&gt;=01/01/2017 12:00:00 AM",AssignedDate,"&lt;="&amp;$F$1)</f>
        <v/>
      </c>
      <c r="H2618" s="177" t="n"/>
      <c r="L2618" s="57" t="n">
        <v>0</v>
      </c>
      <c r="M2618" s="57" t="n"/>
    </row>
    <row r="2619" spans="1:13">
      <c r="A2619" s="137" t="n">
        <v>1</v>
      </c>
      <c r="B2619" s="100" t="s">
        <v>525</v>
      </c>
      <c r="C2619" s="137">
        <f>COUNTIFS(Severity,$B2619,AssignedDate,"&gt;="&amp;$C$1,AssignedDate,"&lt;="&amp;$F$1)</f>
        <v/>
      </c>
      <c r="D2619" s="137">
        <f>COUNTIFS(Severity,$B2619,Status,"&lt;&gt;Suspend",Status,"&lt;&gt;Assigned",Status,"&lt;&gt;Open",Status,"&lt;&gt;Hold",ResolvedDate,"&gt;="&amp;$C$1,ResolvedDate,"&lt;="&amp;$F$1)</f>
        <v/>
      </c>
      <c r="E2619" s="137">
        <f>COUNTIFS(Severity,$B2619,SLA_Breach,"&lt;&gt;Yes",Status,"&lt;&gt;Suspend",Status,"&lt;&gt;Assigned",Status,"&lt;&gt;Open",Status,"&lt;&gt;Hold&gt;",ResolvedDate,"&gt;="&amp;$C$1,ResolvedDate,"&lt;="&amp;$F$1)</f>
        <v/>
      </c>
      <c r="F2619" s="137">
        <f>COUNTIFS(Severity,$B2619,SLA_Breach,"Yes",Status,"&lt;&gt;Suspend",Status,"&lt;&gt;Assigned",Status,"&lt;&gt;Open",Status,"&lt;&gt;Hold&gt;",ResolvedDate,"&gt;="&amp;$C$1,ResolvedDate,"&lt;="&amp;$F$1)</f>
        <v/>
      </c>
      <c r="G2619" s="137">
        <f>COUNTIFS(Severity,$B2619,AssignedDate,"&gt;=01/01/2017 12:00:00 AM",AssignedDate,"&lt;="&amp;$F$1)</f>
        <v/>
      </c>
      <c r="H2619" s="177" t="n"/>
      <c r="L2619" s="57" t="n">
        <v>0</v>
      </c>
      <c r="M2619" s="57" t="n"/>
    </row>
    <row r="2620" spans="1:13">
      <c r="A2620" s="137" t="n">
        <v>1</v>
      </c>
      <c r="B2620" s="100" t="s">
        <v>525</v>
      </c>
      <c r="C2620" s="137">
        <f>COUNTIFS(Severity,$B2620,AssignedDate,"&gt;="&amp;$C$1,AssignedDate,"&lt;="&amp;$F$1)</f>
        <v/>
      </c>
      <c r="D2620" s="137">
        <f>COUNTIFS(Severity,$B2620,Status,"&lt;&gt;Suspend",Status,"&lt;&gt;Assigned",Status,"&lt;&gt;Open",Status,"&lt;&gt;Hold",ResolvedDate,"&gt;="&amp;$C$1,ResolvedDate,"&lt;="&amp;$F$1)</f>
        <v/>
      </c>
      <c r="E2620" s="137">
        <f>COUNTIFS(Severity,$B2620,SLA_Breach,"&lt;&gt;Yes",Status,"&lt;&gt;Suspend",Status,"&lt;&gt;Assigned",Status,"&lt;&gt;Open",Status,"&lt;&gt;Hold&gt;",ResolvedDate,"&gt;="&amp;$C$1,ResolvedDate,"&lt;="&amp;$F$1)</f>
        <v/>
      </c>
      <c r="F2620" s="137">
        <f>COUNTIFS(Severity,$B2620,SLA_Breach,"Yes",Status,"&lt;&gt;Suspend",Status,"&lt;&gt;Assigned",Status,"&lt;&gt;Open",Status,"&lt;&gt;Hold&gt;",ResolvedDate,"&gt;="&amp;$C$1,ResolvedDate,"&lt;="&amp;$F$1)</f>
        <v/>
      </c>
      <c r="G2620" s="137">
        <f>COUNTIFS(Severity,$B2620,AssignedDate,"&gt;=01/01/2017 12:00:00 AM",AssignedDate,"&lt;="&amp;$F$1)</f>
        <v/>
      </c>
      <c r="H2620" s="177" t="n"/>
      <c r="L2620" s="57" t="n">
        <v>0</v>
      </c>
      <c r="M2620" s="57" t="n"/>
    </row>
    <row r="2621" spans="1:13">
      <c r="A2621" s="137" t="n">
        <v>1</v>
      </c>
      <c r="B2621" s="100" t="s">
        <v>525</v>
      </c>
      <c r="C2621" s="137">
        <f>COUNTIFS(Severity,$B2621,AssignedDate,"&gt;="&amp;$C$1,AssignedDate,"&lt;="&amp;$F$1)</f>
        <v/>
      </c>
      <c r="D2621" s="137">
        <f>COUNTIFS(Severity,$B2621,Status,"&lt;&gt;Suspend",Status,"&lt;&gt;Assigned",Status,"&lt;&gt;Open",Status,"&lt;&gt;Hold",ResolvedDate,"&gt;="&amp;$C$1,ResolvedDate,"&lt;="&amp;$F$1)</f>
        <v/>
      </c>
      <c r="E2621" s="137">
        <f>COUNTIFS(Severity,$B2621,SLA_Breach,"&lt;&gt;Yes",Status,"&lt;&gt;Suspend",Status,"&lt;&gt;Assigned",Status,"&lt;&gt;Open",Status,"&lt;&gt;Hold&gt;",ResolvedDate,"&gt;="&amp;$C$1,ResolvedDate,"&lt;="&amp;$F$1)</f>
        <v/>
      </c>
      <c r="F2621" s="137">
        <f>COUNTIFS(Severity,$B2621,SLA_Breach,"Yes",Status,"&lt;&gt;Suspend",Status,"&lt;&gt;Assigned",Status,"&lt;&gt;Open",Status,"&lt;&gt;Hold&gt;",ResolvedDate,"&gt;="&amp;$C$1,ResolvedDate,"&lt;="&amp;$F$1)</f>
        <v/>
      </c>
      <c r="G2621" s="137">
        <f>COUNTIFS(Severity,$B2621,AssignedDate,"&gt;=01/01/2017 12:00:00 AM",AssignedDate,"&lt;="&amp;$F$1)</f>
        <v/>
      </c>
      <c r="H2621" s="177" t="n"/>
      <c r="L2621" s="57" t="n">
        <v>0</v>
      </c>
      <c r="M2621" s="57" t="n"/>
    </row>
    <row r="2622" spans="1:13">
      <c r="A2622" s="137" t="n">
        <v>1</v>
      </c>
      <c r="B2622" s="100" t="s">
        <v>525</v>
      </c>
      <c r="C2622" s="137">
        <f>COUNTIFS(Severity,$B2622,AssignedDate,"&gt;="&amp;$C$1,AssignedDate,"&lt;="&amp;$F$1)</f>
        <v/>
      </c>
      <c r="D2622" s="137">
        <f>COUNTIFS(Severity,$B2622,Status,"&lt;&gt;Suspend",Status,"&lt;&gt;Assigned",Status,"&lt;&gt;Open",Status,"&lt;&gt;Hold",ResolvedDate,"&gt;="&amp;$C$1,ResolvedDate,"&lt;="&amp;$F$1)</f>
        <v/>
      </c>
      <c r="E2622" s="137">
        <f>COUNTIFS(Severity,$B2622,SLA_Breach,"&lt;&gt;Yes",Status,"&lt;&gt;Suspend",Status,"&lt;&gt;Assigned",Status,"&lt;&gt;Open",Status,"&lt;&gt;Hold&gt;",ResolvedDate,"&gt;="&amp;$C$1,ResolvedDate,"&lt;="&amp;$F$1)</f>
        <v/>
      </c>
      <c r="F2622" s="137">
        <f>COUNTIFS(Severity,$B2622,SLA_Breach,"Yes",Status,"&lt;&gt;Suspend",Status,"&lt;&gt;Assigned",Status,"&lt;&gt;Open",Status,"&lt;&gt;Hold&gt;",ResolvedDate,"&gt;="&amp;$C$1,ResolvedDate,"&lt;="&amp;$F$1)</f>
        <v/>
      </c>
      <c r="G2622" s="137">
        <f>COUNTIFS(Severity,$B2622,AssignedDate,"&gt;=01/01/2017 12:00:00 AM",AssignedDate,"&lt;="&amp;$F$1)</f>
        <v/>
      </c>
      <c r="H2622" s="177" t="n"/>
      <c r="L2622" s="57" t="n">
        <v>0</v>
      </c>
      <c r="M2622" s="57" t="n"/>
    </row>
    <row r="2623" spans="1:13">
      <c r="A2623" s="137" t="n">
        <v>1</v>
      </c>
      <c r="B2623" s="100" t="s">
        <v>525</v>
      </c>
      <c r="C2623" s="137">
        <f>COUNTIFS(Severity,$B2623,AssignedDate,"&gt;="&amp;$C$1,AssignedDate,"&lt;="&amp;$F$1)</f>
        <v/>
      </c>
      <c r="D2623" s="137">
        <f>COUNTIFS(Severity,$B2623,Status,"&lt;&gt;Suspend",Status,"&lt;&gt;Assigned",Status,"&lt;&gt;Open",Status,"&lt;&gt;Hold",ResolvedDate,"&gt;="&amp;$C$1,ResolvedDate,"&lt;="&amp;$F$1)</f>
        <v/>
      </c>
      <c r="E2623" s="137">
        <f>COUNTIFS(Severity,$B2623,SLA_Breach,"&lt;&gt;Yes",Status,"&lt;&gt;Suspend",Status,"&lt;&gt;Assigned",Status,"&lt;&gt;Open",Status,"&lt;&gt;Hold&gt;",ResolvedDate,"&gt;="&amp;$C$1,ResolvedDate,"&lt;="&amp;$F$1)</f>
        <v/>
      </c>
      <c r="F2623" s="137">
        <f>COUNTIFS(Severity,$B2623,SLA_Breach,"Yes",Status,"&lt;&gt;Suspend",Status,"&lt;&gt;Assigned",Status,"&lt;&gt;Open",Status,"&lt;&gt;Hold&gt;",ResolvedDate,"&gt;="&amp;$C$1,ResolvedDate,"&lt;="&amp;$F$1)</f>
        <v/>
      </c>
      <c r="G2623" s="137">
        <f>COUNTIFS(Severity,$B2623,AssignedDate,"&gt;=01/01/2017 12:00:00 AM",AssignedDate,"&lt;="&amp;$F$1)</f>
        <v/>
      </c>
      <c r="H2623" s="177" t="n"/>
      <c r="L2623" s="57" t="n">
        <v>0</v>
      </c>
      <c r="M2623" s="57" t="n"/>
    </row>
    <row r="2624" spans="1:13">
      <c r="A2624" s="137" t="n">
        <v>1</v>
      </c>
      <c r="B2624" s="100" t="s">
        <v>525</v>
      </c>
      <c r="C2624" s="137">
        <f>COUNTIFS(Severity,$B2624,AssignedDate,"&gt;="&amp;$C$1,AssignedDate,"&lt;="&amp;$F$1)</f>
        <v/>
      </c>
      <c r="D2624" s="137">
        <f>COUNTIFS(Severity,$B2624,Status,"&lt;&gt;Suspend",Status,"&lt;&gt;Assigned",Status,"&lt;&gt;Open",Status,"&lt;&gt;Hold",ResolvedDate,"&gt;="&amp;$C$1,ResolvedDate,"&lt;="&amp;$F$1)</f>
        <v/>
      </c>
      <c r="E2624" s="137">
        <f>COUNTIFS(Severity,$B2624,SLA_Breach,"&lt;&gt;Yes",Status,"&lt;&gt;Suspend",Status,"&lt;&gt;Assigned",Status,"&lt;&gt;Open",Status,"&lt;&gt;Hold&gt;",ResolvedDate,"&gt;="&amp;$C$1,ResolvedDate,"&lt;="&amp;$F$1)</f>
        <v/>
      </c>
      <c r="F2624" s="137">
        <f>COUNTIFS(Severity,$B2624,SLA_Breach,"Yes",Status,"&lt;&gt;Suspend",Status,"&lt;&gt;Assigned",Status,"&lt;&gt;Open",Status,"&lt;&gt;Hold&gt;",ResolvedDate,"&gt;="&amp;$C$1,ResolvedDate,"&lt;="&amp;$F$1)</f>
        <v/>
      </c>
      <c r="G2624" s="137">
        <f>COUNTIFS(Severity,$B2624,AssignedDate,"&gt;=01/01/2017 12:00:00 AM",AssignedDate,"&lt;="&amp;$F$1)</f>
        <v/>
      </c>
      <c r="H2624" s="177" t="n"/>
      <c r="L2624" s="57" t="n">
        <v>0</v>
      </c>
      <c r="M2624" s="57" t="n"/>
    </row>
    <row r="2625" spans="1:13">
      <c r="A2625" s="137" t="n">
        <v>1</v>
      </c>
      <c r="B2625" s="100" t="s">
        <v>525</v>
      </c>
      <c r="C2625" s="137">
        <f>COUNTIFS(Severity,$B2625,AssignedDate,"&gt;="&amp;$C$1,AssignedDate,"&lt;="&amp;$F$1)</f>
        <v/>
      </c>
      <c r="D2625" s="137">
        <f>COUNTIFS(Severity,$B2625,Status,"&lt;&gt;Suspend",Status,"&lt;&gt;Assigned",Status,"&lt;&gt;Open",Status,"&lt;&gt;Hold",ResolvedDate,"&gt;="&amp;$C$1,ResolvedDate,"&lt;="&amp;$F$1)</f>
        <v/>
      </c>
      <c r="E2625" s="137">
        <f>COUNTIFS(Severity,$B2625,SLA_Breach,"&lt;&gt;Yes",Status,"&lt;&gt;Suspend",Status,"&lt;&gt;Assigned",Status,"&lt;&gt;Open",Status,"&lt;&gt;Hold&gt;",ResolvedDate,"&gt;="&amp;$C$1,ResolvedDate,"&lt;="&amp;$F$1)</f>
        <v/>
      </c>
      <c r="F2625" s="137">
        <f>COUNTIFS(Severity,$B2625,SLA_Breach,"Yes",Status,"&lt;&gt;Suspend",Status,"&lt;&gt;Assigned",Status,"&lt;&gt;Open",Status,"&lt;&gt;Hold&gt;",ResolvedDate,"&gt;="&amp;$C$1,ResolvedDate,"&lt;="&amp;$F$1)</f>
        <v/>
      </c>
      <c r="G2625" s="137">
        <f>COUNTIFS(Severity,$B2625,AssignedDate,"&gt;=01/01/2017 12:00:00 AM",AssignedDate,"&lt;="&amp;$F$1)</f>
        <v/>
      </c>
      <c r="H2625" s="177" t="n"/>
      <c r="L2625" s="57" t="n">
        <v>0</v>
      </c>
      <c r="M2625" s="57" t="n"/>
    </row>
    <row r="2626" spans="1:13">
      <c r="A2626" s="137" t="n">
        <v>1</v>
      </c>
      <c r="B2626" s="100" t="s">
        <v>525</v>
      </c>
      <c r="C2626" s="137">
        <f>COUNTIFS(Severity,$B2626,AssignedDate,"&gt;="&amp;$C$1,AssignedDate,"&lt;="&amp;$F$1)</f>
        <v/>
      </c>
      <c r="D2626" s="137">
        <f>COUNTIFS(Severity,$B2626,Status,"&lt;&gt;Suspend",Status,"&lt;&gt;Assigned",Status,"&lt;&gt;Open",Status,"&lt;&gt;Hold",ResolvedDate,"&gt;="&amp;$C$1,ResolvedDate,"&lt;="&amp;$F$1)</f>
        <v/>
      </c>
      <c r="E2626" s="137">
        <f>COUNTIFS(Severity,$B2626,SLA_Breach,"&lt;&gt;Yes",Status,"&lt;&gt;Suspend",Status,"&lt;&gt;Assigned",Status,"&lt;&gt;Open",Status,"&lt;&gt;Hold&gt;",ResolvedDate,"&gt;="&amp;$C$1,ResolvedDate,"&lt;="&amp;$F$1)</f>
        <v/>
      </c>
      <c r="F2626" s="137">
        <f>COUNTIFS(Severity,$B2626,SLA_Breach,"Yes",Status,"&lt;&gt;Suspend",Status,"&lt;&gt;Assigned",Status,"&lt;&gt;Open",Status,"&lt;&gt;Hold&gt;",ResolvedDate,"&gt;="&amp;$C$1,ResolvedDate,"&lt;="&amp;$F$1)</f>
        <v/>
      </c>
      <c r="G2626" s="137">
        <f>COUNTIFS(Severity,$B2626,AssignedDate,"&gt;=01/01/2017 12:00:00 AM",AssignedDate,"&lt;="&amp;$F$1)</f>
        <v/>
      </c>
      <c r="H2626" s="177" t="n"/>
      <c r="L2626" s="57" t="n">
        <v>0</v>
      </c>
      <c r="M2626" s="57" t="n"/>
    </row>
    <row r="2627" spans="1:13">
      <c r="A2627" s="137" t="n">
        <v>1</v>
      </c>
      <c r="B2627" s="100" t="s">
        <v>525</v>
      </c>
      <c r="C2627" s="137">
        <f>COUNTIFS(Severity,$B2627,AssignedDate,"&gt;="&amp;$C$1,AssignedDate,"&lt;="&amp;$F$1)</f>
        <v/>
      </c>
      <c r="D2627" s="137">
        <f>COUNTIFS(Severity,$B2627,Status,"&lt;&gt;Suspend",Status,"&lt;&gt;Assigned",Status,"&lt;&gt;Open",Status,"&lt;&gt;Hold",ResolvedDate,"&gt;="&amp;$C$1,ResolvedDate,"&lt;="&amp;$F$1)</f>
        <v/>
      </c>
      <c r="E2627" s="137">
        <f>COUNTIFS(Severity,$B2627,SLA_Breach,"&lt;&gt;Yes",Status,"&lt;&gt;Suspend",Status,"&lt;&gt;Assigned",Status,"&lt;&gt;Open",Status,"&lt;&gt;Hold&gt;",ResolvedDate,"&gt;="&amp;$C$1,ResolvedDate,"&lt;="&amp;$F$1)</f>
        <v/>
      </c>
      <c r="F2627" s="137">
        <f>COUNTIFS(Severity,$B2627,SLA_Breach,"Yes",Status,"&lt;&gt;Suspend",Status,"&lt;&gt;Assigned",Status,"&lt;&gt;Open",Status,"&lt;&gt;Hold&gt;",ResolvedDate,"&gt;="&amp;$C$1,ResolvedDate,"&lt;="&amp;$F$1)</f>
        <v/>
      </c>
      <c r="G2627" s="137">
        <f>COUNTIFS(Severity,$B2627,AssignedDate,"&gt;=01/01/2017 12:00:00 AM",AssignedDate,"&lt;="&amp;$F$1)</f>
        <v/>
      </c>
      <c r="H2627" s="177" t="n"/>
      <c r="L2627" s="57" t="n">
        <v>0</v>
      </c>
      <c r="M2627" s="57" t="n"/>
    </row>
    <row r="2628" spans="1:13">
      <c r="A2628" s="137" t="n">
        <v>1</v>
      </c>
      <c r="B2628" s="100" t="s">
        <v>525</v>
      </c>
      <c r="C2628" s="137">
        <f>COUNTIFS(Severity,$B2628,AssignedDate,"&gt;="&amp;$C$1,AssignedDate,"&lt;="&amp;$F$1)</f>
        <v/>
      </c>
      <c r="D2628" s="137">
        <f>COUNTIFS(Severity,$B2628,Status,"&lt;&gt;Suspend",Status,"&lt;&gt;Assigned",Status,"&lt;&gt;Open",Status,"&lt;&gt;Hold",ResolvedDate,"&gt;="&amp;$C$1,ResolvedDate,"&lt;="&amp;$F$1)</f>
        <v/>
      </c>
      <c r="E2628" s="137">
        <f>COUNTIFS(Severity,$B2628,SLA_Breach,"&lt;&gt;Yes",Status,"&lt;&gt;Suspend",Status,"&lt;&gt;Assigned",Status,"&lt;&gt;Open",Status,"&lt;&gt;Hold&gt;",ResolvedDate,"&gt;="&amp;$C$1,ResolvedDate,"&lt;="&amp;$F$1)</f>
        <v/>
      </c>
      <c r="F2628" s="137">
        <f>COUNTIFS(Severity,$B2628,SLA_Breach,"Yes",Status,"&lt;&gt;Suspend",Status,"&lt;&gt;Assigned",Status,"&lt;&gt;Open",Status,"&lt;&gt;Hold&gt;",ResolvedDate,"&gt;="&amp;$C$1,ResolvedDate,"&lt;="&amp;$F$1)</f>
        <v/>
      </c>
      <c r="G2628" s="137">
        <f>COUNTIFS(Severity,$B2628,AssignedDate,"&gt;=01/01/2017 12:00:00 AM",AssignedDate,"&lt;="&amp;$F$1)</f>
        <v/>
      </c>
      <c r="H2628" s="177" t="n"/>
      <c r="L2628" s="57" t="n">
        <v>0</v>
      </c>
      <c r="M2628" s="57" t="n"/>
    </row>
    <row r="2629" spans="1:13">
      <c r="A2629" s="137" t="n">
        <v>1</v>
      </c>
      <c r="B2629" s="100" t="s">
        <v>525</v>
      </c>
      <c r="C2629" s="137">
        <f>COUNTIFS(Severity,$B2629,AssignedDate,"&gt;="&amp;$C$1,AssignedDate,"&lt;="&amp;$F$1)</f>
        <v/>
      </c>
      <c r="D2629" s="137">
        <f>COUNTIFS(Severity,$B2629,Status,"&lt;&gt;Suspend",Status,"&lt;&gt;Assigned",Status,"&lt;&gt;Open",Status,"&lt;&gt;Hold",ResolvedDate,"&gt;="&amp;$C$1,ResolvedDate,"&lt;="&amp;$F$1)</f>
        <v/>
      </c>
      <c r="E2629" s="137">
        <f>COUNTIFS(Severity,$B2629,SLA_Breach,"&lt;&gt;Yes",Status,"&lt;&gt;Suspend",Status,"&lt;&gt;Assigned",Status,"&lt;&gt;Open",Status,"&lt;&gt;Hold&gt;",ResolvedDate,"&gt;="&amp;$C$1,ResolvedDate,"&lt;="&amp;$F$1)</f>
        <v/>
      </c>
      <c r="F2629" s="137">
        <f>COUNTIFS(Severity,$B2629,SLA_Breach,"Yes",Status,"&lt;&gt;Suspend",Status,"&lt;&gt;Assigned",Status,"&lt;&gt;Open",Status,"&lt;&gt;Hold&gt;",ResolvedDate,"&gt;="&amp;$C$1,ResolvedDate,"&lt;="&amp;$F$1)</f>
        <v/>
      </c>
      <c r="G2629" s="137">
        <f>COUNTIFS(Severity,$B2629,AssignedDate,"&gt;=01/01/2017 12:00:00 AM",AssignedDate,"&lt;="&amp;$F$1)</f>
        <v/>
      </c>
      <c r="H2629" s="177" t="n"/>
      <c r="L2629" s="57" t="n">
        <v>0</v>
      </c>
      <c r="M2629" s="57" t="n"/>
    </row>
    <row r="2630" spans="1:13">
      <c r="A2630" s="137" t="n">
        <v>1</v>
      </c>
      <c r="B2630" s="100" t="s">
        <v>525</v>
      </c>
      <c r="C2630" s="137">
        <f>COUNTIFS(Severity,$B2630,AssignedDate,"&gt;="&amp;$C$1,AssignedDate,"&lt;="&amp;$F$1)</f>
        <v/>
      </c>
      <c r="D2630" s="137">
        <f>COUNTIFS(Severity,$B2630,Status,"&lt;&gt;Suspend",Status,"&lt;&gt;Assigned",Status,"&lt;&gt;Open",Status,"&lt;&gt;Hold",ResolvedDate,"&gt;="&amp;$C$1,ResolvedDate,"&lt;="&amp;$F$1)</f>
        <v/>
      </c>
      <c r="E2630" s="137">
        <f>COUNTIFS(Severity,$B2630,SLA_Breach,"&lt;&gt;Yes",Status,"&lt;&gt;Suspend",Status,"&lt;&gt;Assigned",Status,"&lt;&gt;Open",Status,"&lt;&gt;Hold&gt;",ResolvedDate,"&gt;="&amp;$C$1,ResolvedDate,"&lt;="&amp;$F$1)</f>
        <v/>
      </c>
      <c r="F2630" s="137">
        <f>COUNTIFS(Severity,$B2630,SLA_Breach,"Yes",Status,"&lt;&gt;Suspend",Status,"&lt;&gt;Assigned",Status,"&lt;&gt;Open",Status,"&lt;&gt;Hold&gt;",ResolvedDate,"&gt;="&amp;$C$1,ResolvedDate,"&lt;="&amp;$F$1)</f>
        <v/>
      </c>
      <c r="G2630" s="137">
        <f>COUNTIFS(Severity,$B2630,AssignedDate,"&gt;=01/01/2017 12:00:00 AM",AssignedDate,"&lt;="&amp;$F$1)</f>
        <v/>
      </c>
      <c r="H2630" s="177" t="n"/>
      <c r="L2630" s="57" t="n">
        <v>0</v>
      </c>
      <c r="M2630" s="57" t="n"/>
    </row>
    <row r="2631" spans="1:13">
      <c r="A2631" s="137" t="n">
        <v>1</v>
      </c>
      <c r="B2631" s="100" t="s">
        <v>525</v>
      </c>
      <c r="C2631" s="137">
        <f>COUNTIFS(Severity,$B2631,AssignedDate,"&gt;="&amp;$C$1,AssignedDate,"&lt;="&amp;$F$1)</f>
        <v/>
      </c>
      <c r="D2631" s="137">
        <f>COUNTIFS(Severity,$B2631,Status,"&lt;&gt;Suspend",Status,"&lt;&gt;Assigned",Status,"&lt;&gt;Open",Status,"&lt;&gt;Hold",ResolvedDate,"&gt;="&amp;$C$1,ResolvedDate,"&lt;="&amp;$F$1)</f>
        <v/>
      </c>
      <c r="E2631" s="137">
        <f>COUNTIFS(Severity,$B2631,SLA_Breach,"&lt;&gt;Yes",Status,"&lt;&gt;Suspend",Status,"&lt;&gt;Assigned",Status,"&lt;&gt;Open",Status,"&lt;&gt;Hold&gt;",ResolvedDate,"&gt;="&amp;$C$1,ResolvedDate,"&lt;="&amp;$F$1)</f>
        <v/>
      </c>
      <c r="F2631" s="137">
        <f>COUNTIFS(Severity,$B2631,SLA_Breach,"Yes",Status,"&lt;&gt;Suspend",Status,"&lt;&gt;Assigned",Status,"&lt;&gt;Open",Status,"&lt;&gt;Hold&gt;",ResolvedDate,"&gt;="&amp;$C$1,ResolvedDate,"&lt;="&amp;$F$1)</f>
        <v/>
      </c>
      <c r="G2631" s="137">
        <f>COUNTIFS(Severity,$B2631,AssignedDate,"&gt;=01/01/2017 12:00:00 AM",AssignedDate,"&lt;="&amp;$F$1)</f>
        <v/>
      </c>
      <c r="H2631" s="177" t="n"/>
      <c r="L2631" s="57" t="n">
        <v>0</v>
      </c>
      <c r="M2631" s="57" t="n"/>
    </row>
    <row r="2632" spans="1:13">
      <c r="A2632" s="137" t="n">
        <v>1</v>
      </c>
      <c r="B2632" s="100" t="s">
        <v>525</v>
      </c>
      <c r="C2632" s="137">
        <f>COUNTIFS(Severity,$B2632,AssignedDate,"&gt;="&amp;$C$1,AssignedDate,"&lt;="&amp;$F$1)</f>
        <v/>
      </c>
      <c r="D2632" s="137">
        <f>COUNTIFS(Severity,$B2632,Status,"&lt;&gt;Suspend",Status,"&lt;&gt;Assigned",Status,"&lt;&gt;Open",Status,"&lt;&gt;Hold",ResolvedDate,"&gt;="&amp;$C$1,ResolvedDate,"&lt;="&amp;$F$1)</f>
        <v/>
      </c>
      <c r="E2632" s="137">
        <f>COUNTIFS(Severity,$B2632,SLA_Breach,"&lt;&gt;Yes",Status,"&lt;&gt;Suspend",Status,"&lt;&gt;Assigned",Status,"&lt;&gt;Open",Status,"&lt;&gt;Hold&gt;",ResolvedDate,"&gt;="&amp;$C$1,ResolvedDate,"&lt;="&amp;$F$1)</f>
        <v/>
      </c>
      <c r="F2632" s="137">
        <f>COUNTIFS(Severity,$B2632,SLA_Breach,"Yes",Status,"&lt;&gt;Suspend",Status,"&lt;&gt;Assigned",Status,"&lt;&gt;Open",Status,"&lt;&gt;Hold&gt;",ResolvedDate,"&gt;="&amp;$C$1,ResolvedDate,"&lt;="&amp;$F$1)</f>
        <v/>
      </c>
      <c r="G2632" s="137">
        <f>COUNTIFS(Severity,$B2632,AssignedDate,"&gt;=01/01/2017 12:00:00 AM",AssignedDate,"&lt;="&amp;$F$1)</f>
        <v/>
      </c>
      <c r="H2632" s="177" t="n"/>
      <c r="L2632" s="57" t="n">
        <v>0</v>
      </c>
      <c r="M2632" s="57" t="n"/>
    </row>
    <row r="2633" spans="1:13">
      <c r="A2633" s="137" t="n">
        <v>1</v>
      </c>
      <c r="B2633" s="100" t="s">
        <v>525</v>
      </c>
      <c r="C2633" s="137">
        <f>COUNTIFS(Severity,$B2633,AssignedDate,"&gt;="&amp;$C$1,AssignedDate,"&lt;="&amp;$F$1)</f>
        <v/>
      </c>
      <c r="D2633" s="137">
        <f>COUNTIFS(Severity,$B2633,Status,"&lt;&gt;Suspend",Status,"&lt;&gt;Assigned",Status,"&lt;&gt;Open",Status,"&lt;&gt;Hold",ResolvedDate,"&gt;="&amp;$C$1,ResolvedDate,"&lt;="&amp;$F$1)</f>
        <v/>
      </c>
      <c r="E2633" s="137">
        <f>COUNTIFS(Severity,$B2633,SLA_Breach,"&lt;&gt;Yes",Status,"&lt;&gt;Suspend",Status,"&lt;&gt;Assigned",Status,"&lt;&gt;Open",Status,"&lt;&gt;Hold&gt;",ResolvedDate,"&gt;="&amp;$C$1,ResolvedDate,"&lt;="&amp;$F$1)</f>
        <v/>
      </c>
      <c r="F2633" s="137">
        <f>COUNTIFS(Severity,$B2633,SLA_Breach,"Yes",Status,"&lt;&gt;Suspend",Status,"&lt;&gt;Assigned",Status,"&lt;&gt;Open",Status,"&lt;&gt;Hold&gt;",ResolvedDate,"&gt;="&amp;$C$1,ResolvedDate,"&lt;="&amp;$F$1)</f>
        <v/>
      </c>
      <c r="G2633" s="137">
        <f>COUNTIFS(Severity,$B2633,AssignedDate,"&gt;=01/01/2017 12:00:00 AM",AssignedDate,"&lt;="&amp;$F$1)</f>
        <v/>
      </c>
      <c r="H2633" s="177" t="n"/>
      <c r="L2633" s="57" t="n">
        <v>0</v>
      </c>
      <c r="M2633" s="57" t="n"/>
    </row>
    <row r="2634" spans="1:13">
      <c r="A2634" s="137" t="n">
        <v>1</v>
      </c>
      <c r="B2634" s="100" t="s">
        <v>525</v>
      </c>
      <c r="C2634" s="137">
        <f>COUNTIFS(Severity,$B2634,AssignedDate,"&gt;="&amp;$C$1,AssignedDate,"&lt;="&amp;$F$1)</f>
        <v/>
      </c>
      <c r="D2634" s="137">
        <f>COUNTIFS(Severity,$B2634,Status,"&lt;&gt;Suspend",Status,"&lt;&gt;Assigned",Status,"&lt;&gt;Open",Status,"&lt;&gt;Hold",ResolvedDate,"&gt;="&amp;$C$1,ResolvedDate,"&lt;="&amp;$F$1)</f>
        <v/>
      </c>
      <c r="E2634" s="137">
        <f>COUNTIFS(Severity,$B2634,SLA_Breach,"&lt;&gt;Yes",Status,"&lt;&gt;Suspend",Status,"&lt;&gt;Assigned",Status,"&lt;&gt;Open",Status,"&lt;&gt;Hold&gt;",ResolvedDate,"&gt;="&amp;$C$1,ResolvedDate,"&lt;="&amp;$F$1)</f>
        <v/>
      </c>
      <c r="F2634" s="137">
        <f>COUNTIFS(Severity,$B2634,SLA_Breach,"Yes",Status,"&lt;&gt;Suspend",Status,"&lt;&gt;Assigned",Status,"&lt;&gt;Open",Status,"&lt;&gt;Hold&gt;",ResolvedDate,"&gt;="&amp;$C$1,ResolvedDate,"&lt;="&amp;$F$1)</f>
        <v/>
      </c>
      <c r="G2634" s="137">
        <f>COUNTIFS(Severity,$B2634,AssignedDate,"&gt;=01/01/2017 12:00:00 AM",AssignedDate,"&lt;="&amp;$F$1)</f>
        <v/>
      </c>
      <c r="H2634" s="177" t="n"/>
      <c r="L2634" s="57" t="n">
        <v>0</v>
      </c>
      <c r="M2634" s="57" t="n"/>
    </row>
    <row r="2635" spans="1:13">
      <c r="A2635" s="137" t="n">
        <v>1</v>
      </c>
      <c r="B2635" s="100" t="s">
        <v>525</v>
      </c>
      <c r="C2635" s="137">
        <f>COUNTIFS(Severity,$B2635,AssignedDate,"&gt;="&amp;$C$1,AssignedDate,"&lt;="&amp;$F$1)</f>
        <v/>
      </c>
      <c r="D2635" s="137">
        <f>COUNTIFS(Severity,$B2635,Status,"&lt;&gt;Suspend",Status,"&lt;&gt;Assigned",Status,"&lt;&gt;Open",Status,"&lt;&gt;Hold",ResolvedDate,"&gt;="&amp;$C$1,ResolvedDate,"&lt;="&amp;$F$1)</f>
        <v/>
      </c>
      <c r="E2635" s="137">
        <f>COUNTIFS(Severity,$B2635,SLA_Breach,"&lt;&gt;Yes",Status,"&lt;&gt;Suspend",Status,"&lt;&gt;Assigned",Status,"&lt;&gt;Open",Status,"&lt;&gt;Hold&gt;",ResolvedDate,"&gt;="&amp;$C$1,ResolvedDate,"&lt;="&amp;$F$1)</f>
        <v/>
      </c>
      <c r="F2635" s="137">
        <f>COUNTIFS(Severity,$B2635,SLA_Breach,"Yes",Status,"&lt;&gt;Suspend",Status,"&lt;&gt;Assigned",Status,"&lt;&gt;Open",Status,"&lt;&gt;Hold&gt;",ResolvedDate,"&gt;="&amp;$C$1,ResolvedDate,"&lt;="&amp;$F$1)</f>
        <v/>
      </c>
      <c r="G2635" s="137">
        <f>COUNTIFS(Severity,$B2635,AssignedDate,"&gt;=01/01/2017 12:00:00 AM",AssignedDate,"&lt;="&amp;$F$1)</f>
        <v/>
      </c>
      <c r="H2635" s="177" t="n"/>
      <c r="L2635" s="57" t="n">
        <v>0</v>
      </c>
      <c r="M2635" s="57" t="n"/>
    </row>
    <row r="2636" spans="1:13">
      <c r="A2636" s="137" t="n">
        <v>1</v>
      </c>
      <c r="B2636" s="100" t="s">
        <v>525</v>
      </c>
      <c r="C2636" s="137">
        <f>COUNTIFS(Severity,$B2636,AssignedDate,"&gt;="&amp;$C$1,AssignedDate,"&lt;="&amp;$F$1)</f>
        <v/>
      </c>
      <c r="D2636" s="137">
        <f>COUNTIFS(Severity,$B2636,Status,"&lt;&gt;Suspend",Status,"&lt;&gt;Assigned",Status,"&lt;&gt;Open",Status,"&lt;&gt;Hold",ResolvedDate,"&gt;="&amp;$C$1,ResolvedDate,"&lt;="&amp;$F$1)</f>
        <v/>
      </c>
      <c r="E2636" s="137">
        <f>COUNTIFS(Severity,$B2636,SLA_Breach,"&lt;&gt;Yes",Status,"&lt;&gt;Suspend",Status,"&lt;&gt;Assigned",Status,"&lt;&gt;Open",Status,"&lt;&gt;Hold&gt;",ResolvedDate,"&gt;="&amp;$C$1,ResolvedDate,"&lt;="&amp;$F$1)</f>
        <v/>
      </c>
      <c r="F2636" s="137">
        <f>COUNTIFS(Severity,$B2636,SLA_Breach,"Yes",Status,"&lt;&gt;Suspend",Status,"&lt;&gt;Assigned",Status,"&lt;&gt;Open",Status,"&lt;&gt;Hold&gt;",ResolvedDate,"&gt;="&amp;$C$1,ResolvedDate,"&lt;="&amp;$F$1)</f>
        <v/>
      </c>
      <c r="G2636" s="137">
        <f>COUNTIFS(Severity,$B2636,AssignedDate,"&gt;=01/01/2017 12:00:00 AM",AssignedDate,"&lt;="&amp;$F$1)</f>
        <v/>
      </c>
      <c r="H2636" s="177" t="n"/>
      <c r="L2636" s="57" t="n">
        <v>0</v>
      </c>
      <c r="M2636" s="57" t="n"/>
    </row>
    <row r="2637" spans="1:13">
      <c r="A2637" s="137" t="n">
        <v>1</v>
      </c>
      <c r="B2637" s="100" t="s">
        <v>525</v>
      </c>
      <c r="C2637" s="137">
        <f>COUNTIFS(Severity,$B2637,AssignedDate,"&gt;="&amp;$C$1,AssignedDate,"&lt;="&amp;$F$1)</f>
        <v/>
      </c>
      <c r="D2637" s="137">
        <f>COUNTIFS(Severity,$B2637,Status,"&lt;&gt;Suspend",Status,"&lt;&gt;Assigned",Status,"&lt;&gt;Open",Status,"&lt;&gt;Hold",ResolvedDate,"&gt;="&amp;$C$1,ResolvedDate,"&lt;="&amp;$F$1)</f>
        <v/>
      </c>
      <c r="E2637" s="137">
        <f>COUNTIFS(Severity,$B2637,SLA_Breach,"&lt;&gt;Yes",Status,"&lt;&gt;Suspend",Status,"&lt;&gt;Assigned",Status,"&lt;&gt;Open",Status,"&lt;&gt;Hold&gt;",ResolvedDate,"&gt;="&amp;$C$1,ResolvedDate,"&lt;="&amp;$F$1)</f>
        <v/>
      </c>
      <c r="F2637" s="137">
        <f>COUNTIFS(Severity,$B2637,SLA_Breach,"Yes",Status,"&lt;&gt;Suspend",Status,"&lt;&gt;Assigned",Status,"&lt;&gt;Open",Status,"&lt;&gt;Hold&gt;",ResolvedDate,"&gt;="&amp;$C$1,ResolvedDate,"&lt;="&amp;$F$1)</f>
        <v/>
      </c>
      <c r="G2637" s="137">
        <f>COUNTIFS(Severity,$B2637,AssignedDate,"&gt;=01/01/2017 12:00:00 AM",AssignedDate,"&lt;="&amp;$F$1)</f>
        <v/>
      </c>
      <c r="H2637" s="177" t="n"/>
      <c r="L2637" s="57" t="n">
        <v>0</v>
      </c>
      <c r="M2637" s="57" t="n"/>
    </row>
    <row r="2638" spans="1:13">
      <c r="A2638" s="137" t="n">
        <v>1</v>
      </c>
      <c r="B2638" s="100" t="s">
        <v>525</v>
      </c>
      <c r="C2638" s="137">
        <f>COUNTIFS(Severity,$B2638,AssignedDate,"&gt;="&amp;$C$1,AssignedDate,"&lt;="&amp;$F$1)</f>
        <v/>
      </c>
      <c r="D2638" s="137">
        <f>COUNTIFS(Severity,$B2638,Status,"&lt;&gt;Suspend",Status,"&lt;&gt;Assigned",Status,"&lt;&gt;Open",Status,"&lt;&gt;Hold",ResolvedDate,"&gt;="&amp;$C$1,ResolvedDate,"&lt;="&amp;$F$1)</f>
        <v/>
      </c>
      <c r="E2638" s="137">
        <f>COUNTIFS(Severity,$B2638,SLA_Breach,"&lt;&gt;Yes",Status,"&lt;&gt;Suspend",Status,"&lt;&gt;Assigned",Status,"&lt;&gt;Open",Status,"&lt;&gt;Hold&gt;",ResolvedDate,"&gt;="&amp;$C$1,ResolvedDate,"&lt;="&amp;$F$1)</f>
        <v/>
      </c>
      <c r="F2638" s="137">
        <f>COUNTIFS(Severity,$B2638,SLA_Breach,"Yes",Status,"&lt;&gt;Suspend",Status,"&lt;&gt;Assigned",Status,"&lt;&gt;Open",Status,"&lt;&gt;Hold&gt;",ResolvedDate,"&gt;="&amp;$C$1,ResolvedDate,"&lt;="&amp;$F$1)</f>
        <v/>
      </c>
      <c r="G2638" s="137">
        <f>COUNTIFS(Severity,$B2638,AssignedDate,"&gt;=01/01/2017 12:00:00 AM",AssignedDate,"&lt;="&amp;$F$1)</f>
        <v/>
      </c>
      <c r="H2638" s="177" t="n"/>
      <c r="L2638" s="57" t="n">
        <v>0</v>
      </c>
      <c r="M2638" s="57" t="n"/>
    </row>
    <row r="2639" spans="1:13">
      <c r="A2639" s="137" t="n">
        <v>1</v>
      </c>
      <c r="B2639" s="100" t="s">
        <v>525</v>
      </c>
      <c r="C2639" s="137">
        <f>COUNTIFS(Severity,$B2639,AssignedDate,"&gt;="&amp;$C$1,AssignedDate,"&lt;="&amp;$F$1)</f>
        <v/>
      </c>
      <c r="D2639" s="137">
        <f>COUNTIFS(Severity,$B2639,Status,"&lt;&gt;Suspend",Status,"&lt;&gt;Assigned",Status,"&lt;&gt;Open",Status,"&lt;&gt;Hold",ResolvedDate,"&gt;="&amp;$C$1,ResolvedDate,"&lt;="&amp;$F$1)</f>
        <v/>
      </c>
      <c r="E2639" s="137">
        <f>COUNTIFS(Severity,$B2639,SLA_Breach,"&lt;&gt;Yes",Status,"&lt;&gt;Suspend",Status,"&lt;&gt;Assigned",Status,"&lt;&gt;Open",Status,"&lt;&gt;Hold&gt;",ResolvedDate,"&gt;="&amp;$C$1,ResolvedDate,"&lt;="&amp;$F$1)</f>
        <v/>
      </c>
      <c r="F2639" s="137">
        <f>COUNTIFS(Severity,$B2639,SLA_Breach,"Yes",Status,"&lt;&gt;Suspend",Status,"&lt;&gt;Assigned",Status,"&lt;&gt;Open",Status,"&lt;&gt;Hold&gt;",ResolvedDate,"&gt;="&amp;$C$1,ResolvedDate,"&lt;="&amp;$F$1)</f>
        <v/>
      </c>
      <c r="G2639" s="137">
        <f>COUNTIFS(Severity,$B2639,AssignedDate,"&gt;=01/01/2017 12:00:00 AM",AssignedDate,"&lt;="&amp;$F$1)</f>
        <v/>
      </c>
      <c r="H2639" s="177" t="n"/>
      <c r="L2639" s="57" t="n">
        <v>0</v>
      </c>
      <c r="M2639" s="57" t="n"/>
    </row>
    <row r="2640" spans="1:13">
      <c r="A2640" s="137" t="n">
        <v>1</v>
      </c>
      <c r="B2640" s="100" t="s">
        <v>525</v>
      </c>
      <c r="C2640" s="137">
        <f>COUNTIFS(Severity,$B2640,AssignedDate,"&gt;="&amp;$C$1,AssignedDate,"&lt;="&amp;$F$1)</f>
        <v/>
      </c>
      <c r="D2640" s="137">
        <f>COUNTIFS(Severity,$B2640,Status,"&lt;&gt;Suspend",Status,"&lt;&gt;Assigned",Status,"&lt;&gt;Open",Status,"&lt;&gt;Hold",ResolvedDate,"&gt;="&amp;$C$1,ResolvedDate,"&lt;="&amp;$F$1)</f>
        <v/>
      </c>
      <c r="E2640" s="137">
        <f>COUNTIFS(Severity,$B2640,SLA_Breach,"&lt;&gt;Yes",Status,"&lt;&gt;Suspend",Status,"&lt;&gt;Assigned",Status,"&lt;&gt;Open",Status,"&lt;&gt;Hold&gt;",ResolvedDate,"&gt;="&amp;$C$1,ResolvedDate,"&lt;="&amp;$F$1)</f>
        <v/>
      </c>
      <c r="F2640" s="137">
        <f>COUNTIFS(Severity,$B2640,SLA_Breach,"Yes",Status,"&lt;&gt;Suspend",Status,"&lt;&gt;Assigned",Status,"&lt;&gt;Open",Status,"&lt;&gt;Hold&gt;",ResolvedDate,"&gt;="&amp;$C$1,ResolvedDate,"&lt;="&amp;$F$1)</f>
        <v/>
      </c>
      <c r="G2640" s="137">
        <f>COUNTIFS(Severity,$B2640,AssignedDate,"&gt;=01/01/2017 12:00:00 AM",AssignedDate,"&lt;="&amp;$F$1)</f>
        <v/>
      </c>
      <c r="H2640" s="177" t="n"/>
      <c r="L2640" s="57" t="n">
        <v>0</v>
      </c>
      <c r="M2640" s="57" t="n"/>
    </row>
    <row r="2641" spans="1:13">
      <c r="A2641" s="137" t="n">
        <v>1</v>
      </c>
      <c r="B2641" s="100" t="s">
        <v>525</v>
      </c>
      <c r="C2641" s="137">
        <f>COUNTIFS(Severity,$B2641,AssignedDate,"&gt;="&amp;$C$1,AssignedDate,"&lt;="&amp;$F$1)</f>
        <v/>
      </c>
      <c r="D2641" s="137">
        <f>COUNTIFS(Severity,$B2641,Status,"&lt;&gt;Suspend",Status,"&lt;&gt;Assigned",Status,"&lt;&gt;Open",Status,"&lt;&gt;Hold",ResolvedDate,"&gt;="&amp;$C$1,ResolvedDate,"&lt;="&amp;$F$1)</f>
        <v/>
      </c>
      <c r="E2641" s="137">
        <f>COUNTIFS(Severity,$B2641,SLA_Breach,"&lt;&gt;Yes",Status,"&lt;&gt;Suspend",Status,"&lt;&gt;Assigned",Status,"&lt;&gt;Open",Status,"&lt;&gt;Hold&gt;",ResolvedDate,"&gt;="&amp;$C$1,ResolvedDate,"&lt;="&amp;$F$1)</f>
        <v/>
      </c>
      <c r="F2641" s="137">
        <f>COUNTIFS(Severity,$B2641,SLA_Breach,"Yes",Status,"&lt;&gt;Suspend",Status,"&lt;&gt;Assigned",Status,"&lt;&gt;Open",Status,"&lt;&gt;Hold&gt;",ResolvedDate,"&gt;="&amp;$C$1,ResolvedDate,"&lt;="&amp;$F$1)</f>
        <v/>
      </c>
      <c r="G2641" s="137">
        <f>COUNTIFS(Severity,$B2641,AssignedDate,"&gt;=01/01/2017 12:00:00 AM",AssignedDate,"&lt;="&amp;$F$1)</f>
        <v/>
      </c>
      <c r="H2641" s="177" t="n"/>
      <c r="L2641" s="57" t="n">
        <v>0</v>
      </c>
      <c r="M2641" s="57" t="n"/>
    </row>
    <row r="2642" spans="1:13">
      <c r="A2642" s="137" t="n">
        <v>1</v>
      </c>
      <c r="B2642" s="100" t="s">
        <v>525</v>
      </c>
      <c r="C2642" s="137">
        <f>COUNTIFS(Severity,$B2642,AssignedDate,"&gt;="&amp;$C$1,AssignedDate,"&lt;="&amp;$F$1)</f>
        <v/>
      </c>
      <c r="D2642" s="137">
        <f>COUNTIFS(Severity,$B2642,Status,"&lt;&gt;Suspend",Status,"&lt;&gt;Assigned",Status,"&lt;&gt;Open",Status,"&lt;&gt;Hold",ResolvedDate,"&gt;="&amp;$C$1,ResolvedDate,"&lt;="&amp;$F$1)</f>
        <v/>
      </c>
      <c r="E2642" s="137">
        <f>COUNTIFS(Severity,$B2642,SLA_Breach,"&lt;&gt;Yes",Status,"&lt;&gt;Suspend",Status,"&lt;&gt;Assigned",Status,"&lt;&gt;Open",Status,"&lt;&gt;Hold&gt;",ResolvedDate,"&gt;="&amp;$C$1,ResolvedDate,"&lt;="&amp;$F$1)</f>
        <v/>
      </c>
      <c r="F2642" s="137">
        <f>COUNTIFS(Severity,$B2642,SLA_Breach,"Yes",Status,"&lt;&gt;Suspend",Status,"&lt;&gt;Assigned",Status,"&lt;&gt;Open",Status,"&lt;&gt;Hold&gt;",ResolvedDate,"&gt;="&amp;$C$1,ResolvedDate,"&lt;="&amp;$F$1)</f>
        <v/>
      </c>
      <c r="G2642" s="137">
        <f>COUNTIFS(Severity,$B2642,AssignedDate,"&gt;=01/01/2017 12:00:00 AM",AssignedDate,"&lt;="&amp;$F$1)</f>
        <v/>
      </c>
      <c r="H2642" s="177" t="n"/>
      <c r="L2642" s="57" t="n">
        <v>0</v>
      </c>
      <c r="M2642" s="57" t="n"/>
    </row>
    <row r="2643" spans="1:13">
      <c r="A2643" s="137" t="n">
        <v>1</v>
      </c>
      <c r="B2643" s="100" t="s">
        <v>525</v>
      </c>
      <c r="C2643" s="137">
        <f>COUNTIFS(Severity,$B2643,AssignedDate,"&gt;="&amp;$C$1,AssignedDate,"&lt;="&amp;$F$1)</f>
        <v/>
      </c>
      <c r="D2643" s="137">
        <f>COUNTIFS(Severity,$B2643,Status,"&lt;&gt;Suspend",Status,"&lt;&gt;Assigned",Status,"&lt;&gt;Open",Status,"&lt;&gt;Hold",ResolvedDate,"&gt;="&amp;$C$1,ResolvedDate,"&lt;="&amp;$F$1)</f>
        <v/>
      </c>
      <c r="E2643" s="137">
        <f>COUNTIFS(Severity,$B2643,SLA_Breach,"&lt;&gt;Yes",Status,"&lt;&gt;Suspend",Status,"&lt;&gt;Assigned",Status,"&lt;&gt;Open",Status,"&lt;&gt;Hold&gt;",ResolvedDate,"&gt;="&amp;$C$1,ResolvedDate,"&lt;="&amp;$F$1)</f>
        <v/>
      </c>
      <c r="F2643" s="137">
        <f>COUNTIFS(Severity,$B2643,SLA_Breach,"Yes",Status,"&lt;&gt;Suspend",Status,"&lt;&gt;Assigned",Status,"&lt;&gt;Open",Status,"&lt;&gt;Hold&gt;",ResolvedDate,"&gt;="&amp;$C$1,ResolvedDate,"&lt;="&amp;$F$1)</f>
        <v/>
      </c>
      <c r="G2643" s="137">
        <f>COUNTIFS(Severity,$B2643,AssignedDate,"&gt;=01/01/2017 12:00:00 AM",AssignedDate,"&lt;="&amp;$F$1)</f>
        <v/>
      </c>
      <c r="H2643" s="177" t="n"/>
      <c r="L2643" s="57" t="n">
        <v>0</v>
      </c>
      <c r="M2643" s="57" t="n"/>
    </row>
    <row r="2644" spans="1:13">
      <c r="A2644" s="137" t="n">
        <v>1</v>
      </c>
      <c r="B2644" s="100" t="s">
        <v>525</v>
      </c>
      <c r="C2644" s="137">
        <f>COUNTIFS(Severity,$B2644,AssignedDate,"&gt;="&amp;$C$1,AssignedDate,"&lt;="&amp;$F$1)</f>
        <v/>
      </c>
      <c r="D2644" s="137">
        <f>COUNTIFS(Severity,$B2644,Status,"&lt;&gt;Suspend",Status,"&lt;&gt;Assigned",Status,"&lt;&gt;Open",Status,"&lt;&gt;Hold",ResolvedDate,"&gt;="&amp;$C$1,ResolvedDate,"&lt;="&amp;$F$1)</f>
        <v/>
      </c>
      <c r="E2644" s="137">
        <f>COUNTIFS(Severity,$B2644,SLA_Breach,"&lt;&gt;Yes",Status,"&lt;&gt;Suspend",Status,"&lt;&gt;Assigned",Status,"&lt;&gt;Open",Status,"&lt;&gt;Hold&gt;",ResolvedDate,"&gt;="&amp;$C$1,ResolvedDate,"&lt;="&amp;$F$1)</f>
        <v/>
      </c>
      <c r="F2644" s="137">
        <f>COUNTIFS(Severity,$B2644,SLA_Breach,"Yes",Status,"&lt;&gt;Suspend",Status,"&lt;&gt;Assigned",Status,"&lt;&gt;Open",Status,"&lt;&gt;Hold&gt;",ResolvedDate,"&gt;="&amp;$C$1,ResolvedDate,"&lt;="&amp;$F$1)</f>
        <v/>
      </c>
      <c r="G2644" s="137">
        <f>COUNTIFS(Severity,$B2644,AssignedDate,"&gt;=01/01/2017 12:00:00 AM",AssignedDate,"&lt;="&amp;$F$1)</f>
        <v/>
      </c>
      <c r="H2644" s="177" t="n"/>
      <c r="L2644" s="57" t="n">
        <v>0</v>
      </c>
      <c r="M2644" s="57" t="n"/>
    </row>
    <row r="2645" spans="1:13">
      <c r="A2645" s="137" t="n">
        <v>1</v>
      </c>
      <c r="B2645" s="100" t="s">
        <v>525</v>
      </c>
      <c r="C2645" s="137">
        <f>COUNTIFS(Severity,$B2645,AssignedDate,"&gt;="&amp;$C$1,AssignedDate,"&lt;="&amp;$F$1)</f>
        <v/>
      </c>
      <c r="D2645" s="137">
        <f>COUNTIFS(Severity,$B2645,Status,"&lt;&gt;Suspend",Status,"&lt;&gt;Assigned",Status,"&lt;&gt;Open",Status,"&lt;&gt;Hold",ResolvedDate,"&gt;="&amp;$C$1,ResolvedDate,"&lt;="&amp;$F$1)</f>
        <v/>
      </c>
      <c r="E2645" s="137">
        <f>COUNTIFS(Severity,$B2645,SLA_Breach,"&lt;&gt;Yes",Status,"&lt;&gt;Suspend",Status,"&lt;&gt;Assigned",Status,"&lt;&gt;Open",Status,"&lt;&gt;Hold&gt;",ResolvedDate,"&gt;="&amp;$C$1,ResolvedDate,"&lt;="&amp;$F$1)</f>
        <v/>
      </c>
      <c r="F2645" s="137">
        <f>COUNTIFS(Severity,$B2645,SLA_Breach,"Yes",Status,"&lt;&gt;Suspend",Status,"&lt;&gt;Assigned",Status,"&lt;&gt;Open",Status,"&lt;&gt;Hold&gt;",ResolvedDate,"&gt;="&amp;$C$1,ResolvedDate,"&lt;="&amp;$F$1)</f>
        <v/>
      </c>
      <c r="G2645" s="137">
        <f>COUNTIFS(Severity,$B2645,AssignedDate,"&gt;=01/01/2017 12:00:00 AM",AssignedDate,"&lt;="&amp;$F$1)</f>
        <v/>
      </c>
      <c r="H2645" s="177" t="n"/>
      <c r="L2645" s="57" t="n">
        <v>0</v>
      </c>
      <c r="M2645" s="57" t="n"/>
    </row>
    <row r="2646" spans="1:13">
      <c r="A2646" s="137" t="n">
        <v>1</v>
      </c>
      <c r="B2646" s="100" t="s">
        <v>525</v>
      </c>
      <c r="C2646" s="137">
        <f>COUNTIFS(Severity,$B2646,AssignedDate,"&gt;="&amp;$C$1,AssignedDate,"&lt;="&amp;$F$1)</f>
        <v/>
      </c>
      <c r="D2646" s="137">
        <f>COUNTIFS(Severity,$B2646,Status,"&lt;&gt;Suspend",Status,"&lt;&gt;Assigned",Status,"&lt;&gt;Open",Status,"&lt;&gt;Hold",ResolvedDate,"&gt;="&amp;$C$1,ResolvedDate,"&lt;="&amp;$F$1)</f>
        <v/>
      </c>
      <c r="E2646" s="137">
        <f>COUNTIFS(Severity,$B2646,SLA_Breach,"&lt;&gt;Yes",Status,"&lt;&gt;Suspend",Status,"&lt;&gt;Assigned",Status,"&lt;&gt;Open",Status,"&lt;&gt;Hold&gt;",ResolvedDate,"&gt;="&amp;$C$1,ResolvedDate,"&lt;="&amp;$F$1)</f>
        <v/>
      </c>
      <c r="F2646" s="137">
        <f>COUNTIFS(Severity,$B2646,SLA_Breach,"Yes",Status,"&lt;&gt;Suspend",Status,"&lt;&gt;Assigned",Status,"&lt;&gt;Open",Status,"&lt;&gt;Hold&gt;",ResolvedDate,"&gt;="&amp;$C$1,ResolvedDate,"&lt;="&amp;$F$1)</f>
        <v/>
      </c>
      <c r="G2646" s="137">
        <f>COUNTIFS(Severity,$B2646,AssignedDate,"&gt;=01/01/2017 12:00:00 AM",AssignedDate,"&lt;="&amp;$F$1)</f>
        <v/>
      </c>
      <c r="H2646" s="177" t="n"/>
      <c r="L2646" s="57" t="n">
        <v>0</v>
      </c>
      <c r="M2646" s="57" t="n"/>
    </row>
    <row r="2647" spans="1:13">
      <c r="A2647" s="137" t="n">
        <v>1</v>
      </c>
      <c r="B2647" s="100" t="s">
        <v>525</v>
      </c>
      <c r="C2647" s="137">
        <f>COUNTIFS(Severity,$B2647,AssignedDate,"&gt;="&amp;$C$1,AssignedDate,"&lt;="&amp;$F$1)</f>
        <v/>
      </c>
      <c r="D2647" s="137">
        <f>COUNTIFS(Severity,$B2647,Status,"&lt;&gt;Suspend",Status,"&lt;&gt;Assigned",Status,"&lt;&gt;Open",Status,"&lt;&gt;Hold",ResolvedDate,"&gt;="&amp;$C$1,ResolvedDate,"&lt;="&amp;$F$1)</f>
        <v/>
      </c>
      <c r="E2647" s="137">
        <f>COUNTIFS(Severity,$B2647,SLA_Breach,"&lt;&gt;Yes",Status,"&lt;&gt;Suspend",Status,"&lt;&gt;Assigned",Status,"&lt;&gt;Open",Status,"&lt;&gt;Hold&gt;",ResolvedDate,"&gt;="&amp;$C$1,ResolvedDate,"&lt;="&amp;$F$1)</f>
        <v/>
      </c>
      <c r="F2647" s="137">
        <f>COUNTIFS(Severity,$B2647,SLA_Breach,"Yes",Status,"&lt;&gt;Suspend",Status,"&lt;&gt;Assigned",Status,"&lt;&gt;Open",Status,"&lt;&gt;Hold&gt;",ResolvedDate,"&gt;="&amp;$C$1,ResolvedDate,"&lt;="&amp;$F$1)</f>
        <v/>
      </c>
      <c r="G2647" s="137">
        <f>COUNTIFS(Severity,$B2647,AssignedDate,"&gt;=01/01/2017 12:00:00 AM",AssignedDate,"&lt;="&amp;$F$1)</f>
        <v/>
      </c>
      <c r="H2647" s="177" t="n"/>
      <c r="L2647" s="57" t="n">
        <v>0</v>
      </c>
      <c r="M2647" s="57" t="n"/>
    </row>
    <row r="2648" spans="1:13">
      <c r="A2648" s="137" t="n">
        <v>1</v>
      </c>
      <c r="B2648" s="100" t="s">
        <v>525</v>
      </c>
      <c r="C2648" s="137">
        <f>COUNTIFS(Severity,$B2648,AssignedDate,"&gt;="&amp;$C$1,AssignedDate,"&lt;="&amp;$F$1)</f>
        <v/>
      </c>
      <c r="D2648" s="137">
        <f>COUNTIFS(Severity,$B2648,Status,"&lt;&gt;Suspend",Status,"&lt;&gt;Assigned",Status,"&lt;&gt;Open",Status,"&lt;&gt;Hold",ResolvedDate,"&gt;="&amp;$C$1,ResolvedDate,"&lt;="&amp;$F$1)</f>
        <v/>
      </c>
      <c r="E2648" s="137">
        <f>COUNTIFS(Severity,$B2648,SLA_Breach,"&lt;&gt;Yes",Status,"&lt;&gt;Suspend",Status,"&lt;&gt;Assigned",Status,"&lt;&gt;Open",Status,"&lt;&gt;Hold&gt;",ResolvedDate,"&gt;="&amp;$C$1,ResolvedDate,"&lt;="&amp;$F$1)</f>
        <v/>
      </c>
      <c r="F2648" s="137">
        <f>COUNTIFS(Severity,$B2648,SLA_Breach,"Yes",Status,"&lt;&gt;Suspend",Status,"&lt;&gt;Assigned",Status,"&lt;&gt;Open",Status,"&lt;&gt;Hold&gt;",ResolvedDate,"&gt;="&amp;$C$1,ResolvedDate,"&lt;="&amp;$F$1)</f>
        <v/>
      </c>
      <c r="G2648" s="137">
        <f>COUNTIFS(Severity,$B2648,AssignedDate,"&gt;=01/01/2017 12:00:00 AM",AssignedDate,"&lt;="&amp;$F$1)</f>
        <v/>
      </c>
      <c r="H2648" s="177" t="n"/>
      <c r="L2648" s="57" t="n">
        <v>0</v>
      </c>
      <c r="M2648" s="57" t="n"/>
    </row>
    <row r="2649" spans="1:13">
      <c r="A2649" s="137" t="n">
        <v>1</v>
      </c>
      <c r="B2649" s="100" t="s">
        <v>525</v>
      </c>
      <c r="C2649" s="137">
        <f>COUNTIFS(Severity,$B2649,AssignedDate,"&gt;="&amp;$C$1,AssignedDate,"&lt;="&amp;$F$1)</f>
        <v/>
      </c>
      <c r="D2649" s="137">
        <f>COUNTIFS(Severity,$B2649,Status,"&lt;&gt;Suspend",Status,"&lt;&gt;Assigned",Status,"&lt;&gt;Open",Status,"&lt;&gt;Hold",ResolvedDate,"&gt;="&amp;$C$1,ResolvedDate,"&lt;="&amp;$F$1)</f>
        <v/>
      </c>
      <c r="E2649" s="137">
        <f>COUNTIFS(Severity,$B2649,SLA_Breach,"&lt;&gt;Yes",Status,"&lt;&gt;Suspend",Status,"&lt;&gt;Assigned",Status,"&lt;&gt;Open",Status,"&lt;&gt;Hold&gt;",ResolvedDate,"&gt;="&amp;$C$1,ResolvedDate,"&lt;="&amp;$F$1)</f>
        <v/>
      </c>
      <c r="F2649" s="137">
        <f>COUNTIFS(Severity,$B2649,SLA_Breach,"Yes",Status,"&lt;&gt;Suspend",Status,"&lt;&gt;Assigned",Status,"&lt;&gt;Open",Status,"&lt;&gt;Hold&gt;",ResolvedDate,"&gt;="&amp;$C$1,ResolvedDate,"&lt;="&amp;$F$1)</f>
        <v/>
      </c>
      <c r="G2649" s="137">
        <f>COUNTIFS(Severity,$B2649,AssignedDate,"&gt;=01/01/2017 12:00:00 AM",AssignedDate,"&lt;="&amp;$F$1)</f>
        <v/>
      </c>
      <c r="H2649" s="177" t="n"/>
      <c r="L2649" s="57" t="n">
        <v>0</v>
      </c>
      <c r="M2649" s="57" t="n"/>
    </row>
    <row r="2650" spans="1:13">
      <c r="A2650" s="137" t="n">
        <v>1</v>
      </c>
      <c r="B2650" s="100" t="s">
        <v>525</v>
      </c>
      <c r="C2650" s="137">
        <f>COUNTIFS(Severity,$B2650,AssignedDate,"&gt;="&amp;$C$1,AssignedDate,"&lt;="&amp;$F$1)</f>
        <v/>
      </c>
      <c r="D2650" s="137">
        <f>COUNTIFS(Severity,$B2650,Status,"&lt;&gt;Suspend",Status,"&lt;&gt;Assigned",Status,"&lt;&gt;Open",Status,"&lt;&gt;Hold",ResolvedDate,"&gt;="&amp;$C$1,ResolvedDate,"&lt;="&amp;$F$1)</f>
        <v/>
      </c>
      <c r="E2650" s="137">
        <f>COUNTIFS(Severity,$B2650,SLA_Breach,"&lt;&gt;Yes",Status,"&lt;&gt;Suspend",Status,"&lt;&gt;Assigned",Status,"&lt;&gt;Open",Status,"&lt;&gt;Hold&gt;",ResolvedDate,"&gt;="&amp;$C$1,ResolvedDate,"&lt;="&amp;$F$1)</f>
        <v/>
      </c>
      <c r="F2650" s="137">
        <f>COUNTIFS(Severity,$B2650,SLA_Breach,"Yes",Status,"&lt;&gt;Suspend",Status,"&lt;&gt;Assigned",Status,"&lt;&gt;Open",Status,"&lt;&gt;Hold&gt;",ResolvedDate,"&gt;="&amp;$C$1,ResolvedDate,"&lt;="&amp;$F$1)</f>
        <v/>
      </c>
      <c r="G2650" s="137">
        <f>COUNTIFS(Severity,$B2650,AssignedDate,"&gt;=01/01/2017 12:00:00 AM",AssignedDate,"&lt;="&amp;$F$1)</f>
        <v/>
      </c>
      <c r="H2650" s="177" t="n"/>
      <c r="L2650" s="57" t="n">
        <v>0</v>
      </c>
      <c r="M2650" s="57" t="n"/>
    </row>
    <row r="2651" spans="1:13">
      <c r="A2651" s="137" t="n">
        <v>1</v>
      </c>
      <c r="B2651" s="100" t="s">
        <v>525</v>
      </c>
      <c r="C2651" s="137">
        <f>COUNTIFS(Severity,$B2651,AssignedDate,"&gt;="&amp;$C$1,AssignedDate,"&lt;="&amp;$F$1)</f>
        <v/>
      </c>
      <c r="D2651" s="137">
        <f>COUNTIFS(Severity,$B2651,Status,"&lt;&gt;Suspend",Status,"&lt;&gt;Assigned",Status,"&lt;&gt;Open",Status,"&lt;&gt;Hold",ResolvedDate,"&gt;="&amp;$C$1,ResolvedDate,"&lt;="&amp;$F$1)</f>
        <v/>
      </c>
      <c r="E2651" s="137">
        <f>COUNTIFS(Severity,$B2651,SLA_Breach,"&lt;&gt;Yes",Status,"&lt;&gt;Suspend",Status,"&lt;&gt;Assigned",Status,"&lt;&gt;Open",Status,"&lt;&gt;Hold&gt;",ResolvedDate,"&gt;="&amp;$C$1,ResolvedDate,"&lt;="&amp;$F$1)</f>
        <v/>
      </c>
      <c r="F2651" s="137">
        <f>COUNTIFS(Severity,$B2651,SLA_Breach,"Yes",Status,"&lt;&gt;Suspend",Status,"&lt;&gt;Assigned",Status,"&lt;&gt;Open",Status,"&lt;&gt;Hold&gt;",ResolvedDate,"&gt;="&amp;$C$1,ResolvedDate,"&lt;="&amp;$F$1)</f>
        <v/>
      </c>
      <c r="G2651" s="137">
        <f>COUNTIFS(Severity,$B2651,AssignedDate,"&gt;=01/01/2017 12:00:00 AM",AssignedDate,"&lt;="&amp;$F$1)</f>
        <v/>
      </c>
      <c r="H2651" s="177" t="n"/>
      <c r="L2651" s="57" t="n">
        <v>0</v>
      </c>
      <c r="M2651" s="57" t="n"/>
    </row>
    <row r="2652" spans="1:13">
      <c r="A2652" s="137" t="n">
        <v>1</v>
      </c>
      <c r="B2652" s="100" t="s">
        <v>525</v>
      </c>
      <c r="C2652" s="137">
        <f>COUNTIFS(Severity,$B2652,AssignedDate,"&gt;="&amp;$C$1,AssignedDate,"&lt;="&amp;$F$1)</f>
        <v/>
      </c>
      <c r="D2652" s="137">
        <f>COUNTIFS(Severity,$B2652,Status,"&lt;&gt;Suspend",Status,"&lt;&gt;Assigned",Status,"&lt;&gt;Open",Status,"&lt;&gt;Hold",ResolvedDate,"&gt;="&amp;$C$1,ResolvedDate,"&lt;="&amp;$F$1)</f>
        <v/>
      </c>
      <c r="E2652" s="137">
        <f>COUNTIFS(Severity,$B2652,SLA_Breach,"&lt;&gt;Yes",Status,"&lt;&gt;Suspend",Status,"&lt;&gt;Assigned",Status,"&lt;&gt;Open",Status,"&lt;&gt;Hold&gt;",ResolvedDate,"&gt;="&amp;$C$1,ResolvedDate,"&lt;="&amp;$F$1)</f>
        <v/>
      </c>
      <c r="F2652" s="137">
        <f>COUNTIFS(Severity,$B2652,SLA_Breach,"Yes",Status,"&lt;&gt;Suspend",Status,"&lt;&gt;Assigned",Status,"&lt;&gt;Open",Status,"&lt;&gt;Hold&gt;",ResolvedDate,"&gt;="&amp;$C$1,ResolvedDate,"&lt;="&amp;$F$1)</f>
        <v/>
      </c>
      <c r="G2652" s="137">
        <f>COUNTIFS(Severity,$B2652,AssignedDate,"&gt;=01/01/2017 12:00:00 AM",AssignedDate,"&lt;="&amp;$F$1)</f>
        <v/>
      </c>
      <c r="H2652" s="177" t="n"/>
      <c r="L2652" s="57" t="n">
        <v>0</v>
      </c>
      <c r="M2652" s="57" t="n"/>
    </row>
    <row r="2653" spans="1:13">
      <c r="A2653" s="137" t="n">
        <v>1</v>
      </c>
      <c r="B2653" s="100" t="s">
        <v>525</v>
      </c>
      <c r="C2653" s="137">
        <f>COUNTIFS(Severity,$B2653,AssignedDate,"&gt;="&amp;$C$1,AssignedDate,"&lt;="&amp;$F$1)</f>
        <v/>
      </c>
      <c r="D2653" s="137">
        <f>COUNTIFS(Severity,$B2653,Status,"&lt;&gt;Suspend",Status,"&lt;&gt;Assigned",Status,"&lt;&gt;Open",Status,"&lt;&gt;Hold",ResolvedDate,"&gt;="&amp;$C$1,ResolvedDate,"&lt;="&amp;$F$1)</f>
        <v/>
      </c>
      <c r="E2653" s="137">
        <f>COUNTIFS(Severity,$B2653,SLA_Breach,"&lt;&gt;Yes",Status,"&lt;&gt;Suspend",Status,"&lt;&gt;Assigned",Status,"&lt;&gt;Open",Status,"&lt;&gt;Hold&gt;",ResolvedDate,"&gt;="&amp;$C$1,ResolvedDate,"&lt;="&amp;$F$1)</f>
        <v/>
      </c>
      <c r="F2653" s="137">
        <f>COUNTIFS(Severity,$B2653,SLA_Breach,"Yes",Status,"&lt;&gt;Suspend",Status,"&lt;&gt;Assigned",Status,"&lt;&gt;Open",Status,"&lt;&gt;Hold&gt;",ResolvedDate,"&gt;="&amp;$C$1,ResolvedDate,"&lt;="&amp;$F$1)</f>
        <v/>
      </c>
      <c r="G2653" s="137">
        <f>COUNTIFS(Severity,$B2653,AssignedDate,"&gt;=01/01/2017 12:00:00 AM",AssignedDate,"&lt;="&amp;$F$1)</f>
        <v/>
      </c>
      <c r="H2653" s="177" t="n"/>
      <c r="L2653" s="57" t="n">
        <v>0</v>
      </c>
      <c r="M2653" s="57" t="n"/>
    </row>
    <row r="2654" spans="1:13">
      <c r="A2654" s="137" t="n">
        <v>1</v>
      </c>
      <c r="B2654" s="100" t="s">
        <v>525</v>
      </c>
      <c r="C2654" s="137">
        <f>COUNTIFS(Severity,$B2654,AssignedDate,"&gt;="&amp;$C$1,AssignedDate,"&lt;="&amp;$F$1)</f>
        <v/>
      </c>
      <c r="D2654" s="137">
        <f>COUNTIFS(Severity,$B2654,Status,"&lt;&gt;Suspend",Status,"&lt;&gt;Assigned",Status,"&lt;&gt;Open",Status,"&lt;&gt;Hold",ResolvedDate,"&gt;="&amp;$C$1,ResolvedDate,"&lt;="&amp;$F$1)</f>
        <v/>
      </c>
      <c r="E2654" s="137">
        <f>COUNTIFS(Severity,$B2654,SLA_Breach,"&lt;&gt;Yes",Status,"&lt;&gt;Suspend",Status,"&lt;&gt;Assigned",Status,"&lt;&gt;Open",Status,"&lt;&gt;Hold&gt;",ResolvedDate,"&gt;="&amp;$C$1,ResolvedDate,"&lt;="&amp;$F$1)</f>
        <v/>
      </c>
      <c r="F2654" s="137">
        <f>COUNTIFS(Severity,$B2654,SLA_Breach,"Yes",Status,"&lt;&gt;Suspend",Status,"&lt;&gt;Assigned",Status,"&lt;&gt;Open",Status,"&lt;&gt;Hold&gt;",ResolvedDate,"&gt;="&amp;$C$1,ResolvedDate,"&lt;="&amp;$F$1)</f>
        <v/>
      </c>
      <c r="G2654" s="137">
        <f>COUNTIFS(Severity,$B2654,AssignedDate,"&gt;=01/01/2017 12:00:00 AM",AssignedDate,"&lt;="&amp;$F$1)</f>
        <v/>
      </c>
      <c r="H2654" s="177" t="n"/>
      <c r="L2654" s="57" t="n">
        <v>0</v>
      </c>
      <c r="M2654" s="57" t="n"/>
    </row>
    <row r="2655" spans="1:13">
      <c r="A2655" s="137" t="n">
        <v>1</v>
      </c>
      <c r="B2655" s="100" t="s">
        <v>525</v>
      </c>
      <c r="C2655" s="137">
        <f>COUNTIFS(Severity,$B2655,AssignedDate,"&gt;="&amp;$C$1,AssignedDate,"&lt;="&amp;$F$1)</f>
        <v/>
      </c>
      <c r="D2655" s="137">
        <f>COUNTIFS(Severity,$B2655,Status,"&lt;&gt;Suspend",Status,"&lt;&gt;Assigned",Status,"&lt;&gt;Open",Status,"&lt;&gt;Hold",ResolvedDate,"&gt;="&amp;$C$1,ResolvedDate,"&lt;="&amp;$F$1)</f>
        <v/>
      </c>
      <c r="E2655" s="137">
        <f>COUNTIFS(Severity,$B2655,SLA_Breach,"&lt;&gt;Yes",Status,"&lt;&gt;Suspend",Status,"&lt;&gt;Assigned",Status,"&lt;&gt;Open",Status,"&lt;&gt;Hold&gt;",ResolvedDate,"&gt;="&amp;$C$1,ResolvedDate,"&lt;="&amp;$F$1)</f>
        <v/>
      </c>
      <c r="F2655" s="137">
        <f>COUNTIFS(Severity,$B2655,SLA_Breach,"Yes",Status,"&lt;&gt;Suspend",Status,"&lt;&gt;Assigned",Status,"&lt;&gt;Open",Status,"&lt;&gt;Hold&gt;",ResolvedDate,"&gt;="&amp;$C$1,ResolvedDate,"&lt;="&amp;$F$1)</f>
        <v/>
      </c>
      <c r="G2655" s="137">
        <f>COUNTIFS(Severity,$B2655,AssignedDate,"&gt;=01/01/2017 12:00:00 AM",AssignedDate,"&lt;="&amp;$F$1)</f>
        <v/>
      </c>
      <c r="H2655" s="177" t="n"/>
      <c r="L2655" s="57" t="n">
        <v>0</v>
      </c>
      <c r="M2655" s="57" t="n"/>
    </row>
    <row r="2656" spans="1:13">
      <c r="A2656" s="137" t="n">
        <v>1</v>
      </c>
      <c r="B2656" s="100" t="s">
        <v>525</v>
      </c>
      <c r="C2656" s="137">
        <f>COUNTIFS(Severity,$B2656,AssignedDate,"&gt;="&amp;$C$1,AssignedDate,"&lt;="&amp;$F$1)</f>
        <v/>
      </c>
      <c r="D2656" s="137">
        <f>COUNTIFS(Severity,$B2656,Status,"&lt;&gt;Suspend",Status,"&lt;&gt;Assigned",Status,"&lt;&gt;Open",Status,"&lt;&gt;Hold",ResolvedDate,"&gt;="&amp;$C$1,ResolvedDate,"&lt;="&amp;$F$1)</f>
        <v/>
      </c>
      <c r="E2656" s="137">
        <f>COUNTIFS(Severity,$B2656,SLA_Breach,"&lt;&gt;Yes",Status,"&lt;&gt;Suspend",Status,"&lt;&gt;Assigned",Status,"&lt;&gt;Open",Status,"&lt;&gt;Hold&gt;",ResolvedDate,"&gt;="&amp;$C$1,ResolvedDate,"&lt;="&amp;$F$1)</f>
        <v/>
      </c>
      <c r="F2656" s="137">
        <f>COUNTIFS(Severity,$B2656,SLA_Breach,"Yes",Status,"&lt;&gt;Suspend",Status,"&lt;&gt;Assigned",Status,"&lt;&gt;Open",Status,"&lt;&gt;Hold&gt;",ResolvedDate,"&gt;="&amp;$C$1,ResolvedDate,"&lt;="&amp;$F$1)</f>
        <v/>
      </c>
      <c r="G2656" s="137">
        <f>COUNTIFS(Severity,$B2656,AssignedDate,"&gt;=01/01/2017 12:00:00 AM",AssignedDate,"&lt;="&amp;$F$1)</f>
        <v/>
      </c>
      <c r="H2656" s="177" t="n"/>
      <c r="L2656" s="57" t="n">
        <v>0</v>
      </c>
      <c r="M2656" s="57" t="n"/>
    </row>
    <row r="2657" spans="1:13">
      <c r="A2657" s="137" t="n">
        <v>1</v>
      </c>
      <c r="B2657" s="100" t="s">
        <v>525</v>
      </c>
      <c r="C2657" s="137">
        <f>COUNTIFS(Severity,$B2657,AssignedDate,"&gt;="&amp;$C$1,AssignedDate,"&lt;="&amp;$F$1)</f>
        <v/>
      </c>
      <c r="D2657" s="137">
        <f>COUNTIFS(Severity,$B2657,Status,"&lt;&gt;Suspend",Status,"&lt;&gt;Assigned",Status,"&lt;&gt;Open",Status,"&lt;&gt;Hold",ResolvedDate,"&gt;="&amp;$C$1,ResolvedDate,"&lt;="&amp;$F$1)</f>
        <v/>
      </c>
      <c r="E2657" s="137">
        <f>COUNTIFS(Severity,$B2657,SLA_Breach,"&lt;&gt;Yes",Status,"&lt;&gt;Suspend",Status,"&lt;&gt;Assigned",Status,"&lt;&gt;Open",Status,"&lt;&gt;Hold&gt;",ResolvedDate,"&gt;="&amp;$C$1,ResolvedDate,"&lt;="&amp;$F$1)</f>
        <v/>
      </c>
      <c r="F2657" s="137">
        <f>COUNTIFS(Severity,$B2657,SLA_Breach,"Yes",Status,"&lt;&gt;Suspend",Status,"&lt;&gt;Assigned",Status,"&lt;&gt;Open",Status,"&lt;&gt;Hold&gt;",ResolvedDate,"&gt;="&amp;$C$1,ResolvedDate,"&lt;="&amp;$F$1)</f>
        <v/>
      </c>
      <c r="G2657" s="137">
        <f>COUNTIFS(Severity,$B2657,AssignedDate,"&gt;=01/01/2017 12:00:00 AM",AssignedDate,"&lt;="&amp;$F$1)</f>
        <v/>
      </c>
      <c r="H2657" s="177" t="n"/>
      <c r="L2657" s="57" t="n">
        <v>0</v>
      </c>
      <c r="M2657" s="57" t="n"/>
    </row>
    <row r="2658" spans="1:13">
      <c r="A2658" s="137" t="n">
        <v>1</v>
      </c>
      <c r="B2658" s="100" t="s">
        <v>525</v>
      </c>
      <c r="C2658" s="137">
        <f>COUNTIFS(Severity,$B2658,AssignedDate,"&gt;="&amp;$C$1,AssignedDate,"&lt;="&amp;$F$1)</f>
        <v/>
      </c>
      <c r="D2658" s="137">
        <f>COUNTIFS(Severity,$B2658,Status,"&lt;&gt;Suspend",Status,"&lt;&gt;Assigned",Status,"&lt;&gt;Open",Status,"&lt;&gt;Hold",ResolvedDate,"&gt;="&amp;$C$1,ResolvedDate,"&lt;="&amp;$F$1)</f>
        <v/>
      </c>
      <c r="E2658" s="137">
        <f>COUNTIFS(Severity,$B2658,SLA_Breach,"&lt;&gt;Yes",Status,"&lt;&gt;Suspend",Status,"&lt;&gt;Assigned",Status,"&lt;&gt;Open",Status,"&lt;&gt;Hold&gt;",ResolvedDate,"&gt;="&amp;$C$1,ResolvedDate,"&lt;="&amp;$F$1)</f>
        <v/>
      </c>
      <c r="F2658" s="137">
        <f>COUNTIFS(Severity,$B2658,SLA_Breach,"Yes",Status,"&lt;&gt;Suspend",Status,"&lt;&gt;Assigned",Status,"&lt;&gt;Open",Status,"&lt;&gt;Hold&gt;",ResolvedDate,"&gt;="&amp;$C$1,ResolvedDate,"&lt;="&amp;$F$1)</f>
        <v/>
      </c>
      <c r="G2658" s="137">
        <f>COUNTIFS(Severity,$B2658,AssignedDate,"&gt;=01/01/2017 12:00:00 AM",AssignedDate,"&lt;="&amp;$F$1)</f>
        <v/>
      </c>
      <c r="H2658" s="177" t="n"/>
      <c r="L2658" s="57" t="n">
        <v>0</v>
      </c>
      <c r="M2658" s="57" t="n"/>
    </row>
    <row r="2659" spans="1:13">
      <c r="A2659" s="137" t="n">
        <v>1</v>
      </c>
      <c r="B2659" s="100" t="s">
        <v>525</v>
      </c>
      <c r="C2659" s="137">
        <f>COUNTIFS(Severity,$B2659,AssignedDate,"&gt;="&amp;$C$1,AssignedDate,"&lt;="&amp;$F$1)</f>
        <v/>
      </c>
      <c r="D2659" s="137">
        <f>COUNTIFS(Severity,$B2659,Status,"&lt;&gt;Suspend",Status,"&lt;&gt;Assigned",Status,"&lt;&gt;Open",Status,"&lt;&gt;Hold",ResolvedDate,"&gt;="&amp;$C$1,ResolvedDate,"&lt;="&amp;$F$1)</f>
        <v/>
      </c>
      <c r="E2659" s="137">
        <f>COUNTIFS(Severity,$B2659,SLA_Breach,"&lt;&gt;Yes",Status,"&lt;&gt;Suspend",Status,"&lt;&gt;Assigned",Status,"&lt;&gt;Open",Status,"&lt;&gt;Hold&gt;",ResolvedDate,"&gt;="&amp;$C$1,ResolvedDate,"&lt;="&amp;$F$1)</f>
        <v/>
      </c>
      <c r="F2659" s="137">
        <f>COUNTIFS(Severity,$B2659,SLA_Breach,"Yes",Status,"&lt;&gt;Suspend",Status,"&lt;&gt;Assigned",Status,"&lt;&gt;Open",Status,"&lt;&gt;Hold&gt;",ResolvedDate,"&gt;="&amp;$C$1,ResolvedDate,"&lt;="&amp;$F$1)</f>
        <v/>
      </c>
      <c r="G2659" s="137">
        <f>COUNTIFS(Severity,$B2659,AssignedDate,"&gt;=01/01/2017 12:00:00 AM",AssignedDate,"&lt;="&amp;$F$1)</f>
        <v/>
      </c>
      <c r="H2659" s="177" t="n"/>
      <c r="L2659" s="57" t="n">
        <v>0</v>
      </c>
      <c r="M2659" s="57" t="n"/>
    </row>
    <row r="2660" spans="1:13">
      <c r="A2660" s="137" t="n">
        <v>1</v>
      </c>
      <c r="B2660" s="100" t="s">
        <v>525</v>
      </c>
      <c r="C2660" s="137">
        <f>COUNTIFS(Severity,$B2660,AssignedDate,"&gt;="&amp;$C$1,AssignedDate,"&lt;="&amp;$F$1)</f>
        <v/>
      </c>
      <c r="D2660" s="137">
        <f>COUNTIFS(Severity,$B2660,Status,"&lt;&gt;Suspend",Status,"&lt;&gt;Assigned",Status,"&lt;&gt;Open",Status,"&lt;&gt;Hold",ResolvedDate,"&gt;="&amp;$C$1,ResolvedDate,"&lt;="&amp;$F$1)</f>
        <v/>
      </c>
      <c r="E2660" s="137">
        <f>COUNTIFS(Severity,$B2660,SLA_Breach,"&lt;&gt;Yes",Status,"&lt;&gt;Suspend",Status,"&lt;&gt;Assigned",Status,"&lt;&gt;Open",Status,"&lt;&gt;Hold&gt;",ResolvedDate,"&gt;="&amp;$C$1,ResolvedDate,"&lt;="&amp;$F$1)</f>
        <v/>
      </c>
      <c r="F2660" s="137">
        <f>COUNTIFS(Severity,$B2660,SLA_Breach,"Yes",Status,"&lt;&gt;Suspend",Status,"&lt;&gt;Assigned",Status,"&lt;&gt;Open",Status,"&lt;&gt;Hold&gt;",ResolvedDate,"&gt;="&amp;$C$1,ResolvedDate,"&lt;="&amp;$F$1)</f>
        <v/>
      </c>
      <c r="G2660" s="137">
        <f>COUNTIFS(Severity,$B2660,AssignedDate,"&gt;=01/01/2017 12:00:00 AM",AssignedDate,"&lt;="&amp;$F$1)</f>
        <v/>
      </c>
      <c r="H2660" s="177" t="n"/>
      <c r="L2660" s="57" t="n">
        <v>0</v>
      </c>
      <c r="M2660" s="57" t="n"/>
    </row>
    <row r="2661" spans="1:13">
      <c r="A2661" s="137" t="n">
        <v>1</v>
      </c>
      <c r="B2661" s="100" t="s">
        <v>525</v>
      </c>
      <c r="C2661" s="137">
        <f>COUNTIFS(Severity,$B2661,AssignedDate,"&gt;="&amp;$C$1,AssignedDate,"&lt;="&amp;$F$1)</f>
        <v/>
      </c>
      <c r="D2661" s="137">
        <f>COUNTIFS(Severity,$B2661,Status,"&lt;&gt;Suspend",Status,"&lt;&gt;Assigned",Status,"&lt;&gt;Open",Status,"&lt;&gt;Hold",ResolvedDate,"&gt;="&amp;$C$1,ResolvedDate,"&lt;="&amp;$F$1)</f>
        <v/>
      </c>
      <c r="E2661" s="137">
        <f>COUNTIFS(Severity,$B2661,SLA_Breach,"&lt;&gt;Yes",Status,"&lt;&gt;Suspend",Status,"&lt;&gt;Assigned",Status,"&lt;&gt;Open",Status,"&lt;&gt;Hold&gt;",ResolvedDate,"&gt;="&amp;$C$1,ResolvedDate,"&lt;="&amp;$F$1)</f>
        <v/>
      </c>
      <c r="F2661" s="137">
        <f>COUNTIFS(Severity,$B2661,SLA_Breach,"Yes",Status,"&lt;&gt;Suspend",Status,"&lt;&gt;Assigned",Status,"&lt;&gt;Open",Status,"&lt;&gt;Hold&gt;",ResolvedDate,"&gt;="&amp;$C$1,ResolvedDate,"&lt;="&amp;$F$1)</f>
        <v/>
      </c>
      <c r="G2661" s="137">
        <f>COUNTIFS(Severity,$B2661,AssignedDate,"&gt;=01/01/2017 12:00:00 AM",AssignedDate,"&lt;="&amp;$F$1)</f>
        <v/>
      </c>
      <c r="H2661" s="177" t="n"/>
      <c r="L2661" s="57" t="n">
        <v>0</v>
      </c>
      <c r="M2661" s="57" t="n"/>
    </row>
    <row r="2662" spans="1:13">
      <c r="A2662" s="137" t="n">
        <v>1</v>
      </c>
      <c r="B2662" s="100" t="s">
        <v>525</v>
      </c>
      <c r="C2662" s="137">
        <f>COUNTIFS(Severity,$B2662,AssignedDate,"&gt;="&amp;$C$1,AssignedDate,"&lt;="&amp;$F$1)</f>
        <v/>
      </c>
      <c r="D2662" s="137">
        <f>COUNTIFS(Severity,$B2662,Status,"&lt;&gt;Suspend",Status,"&lt;&gt;Assigned",Status,"&lt;&gt;Open",Status,"&lt;&gt;Hold",ResolvedDate,"&gt;="&amp;$C$1,ResolvedDate,"&lt;="&amp;$F$1)</f>
        <v/>
      </c>
      <c r="E2662" s="137">
        <f>COUNTIFS(Severity,$B2662,SLA_Breach,"&lt;&gt;Yes",Status,"&lt;&gt;Suspend",Status,"&lt;&gt;Assigned",Status,"&lt;&gt;Open",Status,"&lt;&gt;Hold&gt;",ResolvedDate,"&gt;="&amp;$C$1,ResolvedDate,"&lt;="&amp;$F$1)</f>
        <v/>
      </c>
      <c r="F2662" s="137">
        <f>COUNTIFS(Severity,$B2662,SLA_Breach,"Yes",Status,"&lt;&gt;Suspend",Status,"&lt;&gt;Assigned",Status,"&lt;&gt;Open",Status,"&lt;&gt;Hold&gt;",ResolvedDate,"&gt;="&amp;$C$1,ResolvedDate,"&lt;="&amp;$F$1)</f>
        <v/>
      </c>
      <c r="G2662" s="137">
        <f>COUNTIFS(Severity,$B2662,AssignedDate,"&gt;=01/01/2017 12:00:00 AM",AssignedDate,"&lt;="&amp;$F$1)</f>
        <v/>
      </c>
      <c r="H2662" s="177" t="n"/>
      <c r="L2662" s="57" t="n">
        <v>0</v>
      </c>
      <c r="M2662" s="57" t="n"/>
    </row>
    <row r="2663" spans="1:13">
      <c r="A2663" s="137" t="n">
        <v>1</v>
      </c>
      <c r="B2663" s="100" t="s">
        <v>525</v>
      </c>
      <c r="C2663" s="137">
        <f>COUNTIFS(Severity,$B2663,AssignedDate,"&gt;="&amp;$C$1,AssignedDate,"&lt;="&amp;$F$1)</f>
        <v/>
      </c>
      <c r="D2663" s="137">
        <f>COUNTIFS(Severity,$B2663,Status,"&lt;&gt;Suspend",Status,"&lt;&gt;Assigned",Status,"&lt;&gt;Open",Status,"&lt;&gt;Hold",ResolvedDate,"&gt;="&amp;$C$1,ResolvedDate,"&lt;="&amp;$F$1)</f>
        <v/>
      </c>
      <c r="E2663" s="137">
        <f>COUNTIFS(Severity,$B2663,SLA_Breach,"&lt;&gt;Yes",Status,"&lt;&gt;Suspend",Status,"&lt;&gt;Assigned",Status,"&lt;&gt;Open",Status,"&lt;&gt;Hold&gt;",ResolvedDate,"&gt;="&amp;$C$1,ResolvedDate,"&lt;="&amp;$F$1)</f>
        <v/>
      </c>
      <c r="F2663" s="137">
        <f>COUNTIFS(Severity,$B2663,SLA_Breach,"Yes",Status,"&lt;&gt;Suspend",Status,"&lt;&gt;Assigned",Status,"&lt;&gt;Open",Status,"&lt;&gt;Hold&gt;",ResolvedDate,"&gt;="&amp;$C$1,ResolvedDate,"&lt;="&amp;$F$1)</f>
        <v/>
      </c>
      <c r="G2663" s="137">
        <f>COUNTIFS(Severity,$B2663,AssignedDate,"&gt;=01/01/2017 12:00:00 AM",AssignedDate,"&lt;="&amp;$F$1)</f>
        <v/>
      </c>
      <c r="H2663" s="177" t="n"/>
      <c r="L2663" s="57" t="n">
        <v>0</v>
      </c>
      <c r="M2663" s="57" t="n"/>
    </row>
    <row r="2664" spans="1:13">
      <c r="A2664" s="137" t="n">
        <v>1</v>
      </c>
      <c r="B2664" s="100" t="s">
        <v>525</v>
      </c>
      <c r="C2664" s="137">
        <f>COUNTIFS(Severity,$B2664,AssignedDate,"&gt;="&amp;$C$1,AssignedDate,"&lt;="&amp;$F$1)</f>
        <v/>
      </c>
      <c r="D2664" s="137">
        <f>COUNTIFS(Severity,$B2664,Status,"&lt;&gt;Suspend",Status,"&lt;&gt;Assigned",Status,"&lt;&gt;Open",Status,"&lt;&gt;Hold",ResolvedDate,"&gt;="&amp;$C$1,ResolvedDate,"&lt;="&amp;$F$1)</f>
        <v/>
      </c>
      <c r="E2664" s="137">
        <f>COUNTIFS(Severity,$B2664,SLA_Breach,"&lt;&gt;Yes",Status,"&lt;&gt;Suspend",Status,"&lt;&gt;Assigned",Status,"&lt;&gt;Open",Status,"&lt;&gt;Hold&gt;",ResolvedDate,"&gt;="&amp;$C$1,ResolvedDate,"&lt;="&amp;$F$1)</f>
        <v/>
      </c>
      <c r="F2664" s="137">
        <f>COUNTIFS(Severity,$B2664,SLA_Breach,"Yes",Status,"&lt;&gt;Suspend",Status,"&lt;&gt;Assigned",Status,"&lt;&gt;Open",Status,"&lt;&gt;Hold&gt;",ResolvedDate,"&gt;="&amp;$C$1,ResolvedDate,"&lt;="&amp;$F$1)</f>
        <v/>
      </c>
      <c r="G2664" s="137">
        <f>COUNTIFS(Severity,$B2664,AssignedDate,"&gt;=01/01/2017 12:00:00 AM",AssignedDate,"&lt;="&amp;$F$1)</f>
        <v/>
      </c>
      <c r="H2664" s="177" t="n"/>
      <c r="L2664" s="57" t="n">
        <v>0</v>
      </c>
      <c r="M2664" s="57" t="n"/>
    </row>
    <row r="2665" spans="1:13">
      <c r="A2665" s="137" t="n">
        <v>1</v>
      </c>
      <c r="B2665" s="100" t="s">
        <v>525</v>
      </c>
      <c r="C2665" s="137">
        <f>COUNTIFS(Severity,$B2665,AssignedDate,"&gt;="&amp;$C$1,AssignedDate,"&lt;="&amp;$F$1)</f>
        <v/>
      </c>
      <c r="D2665" s="137">
        <f>COUNTIFS(Severity,$B2665,Status,"&lt;&gt;Suspend",Status,"&lt;&gt;Assigned",Status,"&lt;&gt;Open",Status,"&lt;&gt;Hold",ResolvedDate,"&gt;="&amp;$C$1,ResolvedDate,"&lt;="&amp;$F$1)</f>
        <v/>
      </c>
      <c r="E2665" s="137">
        <f>COUNTIFS(Severity,$B2665,SLA_Breach,"&lt;&gt;Yes",Status,"&lt;&gt;Suspend",Status,"&lt;&gt;Assigned",Status,"&lt;&gt;Open",Status,"&lt;&gt;Hold&gt;",ResolvedDate,"&gt;="&amp;$C$1,ResolvedDate,"&lt;="&amp;$F$1)</f>
        <v/>
      </c>
      <c r="F2665" s="137">
        <f>COUNTIFS(Severity,$B2665,SLA_Breach,"Yes",Status,"&lt;&gt;Suspend",Status,"&lt;&gt;Assigned",Status,"&lt;&gt;Open",Status,"&lt;&gt;Hold&gt;",ResolvedDate,"&gt;="&amp;$C$1,ResolvedDate,"&lt;="&amp;$F$1)</f>
        <v/>
      </c>
      <c r="G2665" s="137">
        <f>COUNTIFS(Severity,$B2665,AssignedDate,"&gt;=01/01/2017 12:00:00 AM",AssignedDate,"&lt;="&amp;$F$1)</f>
        <v/>
      </c>
      <c r="H2665" s="177" t="n"/>
      <c r="L2665" s="57" t="n">
        <v>0</v>
      </c>
      <c r="M2665" s="57" t="n"/>
    </row>
    <row r="2666" spans="1:13">
      <c r="A2666" s="137" t="n">
        <v>1</v>
      </c>
      <c r="B2666" s="100" t="s">
        <v>525</v>
      </c>
      <c r="C2666" s="137">
        <f>COUNTIFS(Severity,$B2666,AssignedDate,"&gt;="&amp;$C$1,AssignedDate,"&lt;="&amp;$F$1)</f>
        <v/>
      </c>
      <c r="D2666" s="137">
        <f>COUNTIFS(Severity,$B2666,Status,"&lt;&gt;Suspend",Status,"&lt;&gt;Assigned",Status,"&lt;&gt;Open",Status,"&lt;&gt;Hold",ResolvedDate,"&gt;="&amp;$C$1,ResolvedDate,"&lt;="&amp;$F$1)</f>
        <v/>
      </c>
      <c r="E2666" s="137">
        <f>COUNTIFS(Severity,$B2666,SLA_Breach,"&lt;&gt;Yes",Status,"&lt;&gt;Suspend",Status,"&lt;&gt;Assigned",Status,"&lt;&gt;Open",Status,"&lt;&gt;Hold&gt;",ResolvedDate,"&gt;="&amp;$C$1,ResolvedDate,"&lt;="&amp;$F$1)</f>
        <v/>
      </c>
      <c r="F2666" s="137">
        <f>COUNTIFS(Severity,$B2666,SLA_Breach,"Yes",Status,"&lt;&gt;Suspend",Status,"&lt;&gt;Assigned",Status,"&lt;&gt;Open",Status,"&lt;&gt;Hold&gt;",ResolvedDate,"&gt;="&amp;$C$1,ResolvedDate,"&lt;="&amp;$F$1)</f>
        <v/>
      </c>
      <c r="G2666" s="137">
        <f>COUNTIFS(Severity,$B2666,AssignedDate,"&gt;=01/01/2017 12:00:00 AM",AssignedDate,"&lt;="&amp;$F$1)</f>
        <v/>
      </c>
      <c r="H2666" s="177" t="n"/>
      <c r="L2666" s="57" t="n">
        <v>0</v>
      </c>
      <c r="M2666" s="57" t="n"/>
    </row>
    <row r="2667" spans="1:13">
      <c r="A2667" s="137" t="n">
        <v>1</v>
      </c>
      <c r="B2667" s="100" t="s">
        <v>525</v>
      </c>
      <c r="C2667" s="137">
        <f>COUNTIFS(Severity,$B2667,AssignedDate,"&gt;="&amp;$C$1,AssignedDate,"&lt;="&amp;$F$1)</f>
        <v/>
      </c>
      <c r="D2667" s="137">
        <f>COUNTIFS(Severity,$B2667,Status,"&lt;&gt;Suspend",Status,"&lt;&gt;Assigned",Status,"&lt;&gt;Open",Status,"&lt;&gt;Hold",ResolvedDate,"&gt;="&amp;$C$1,ResolvedDate,"&lt;="&amp;$F$1)</f>
        <v/>
      </c>
      <c r="E2667" s="137">
        <f>COUNTIFS(Severity,$B2667,SLA_Breach,"&lt;&gt;Yes",Status,"&lt;&gt;Suspend",Status,"&lt;&gt;Assigned",Status,"&lt;&gt;Open",Status,"&lt;&gt;Hold&gt;",ResolvedDate,"&gt;="&amp;$C$1,ResolvedDate,"&lt;="&amp;$F$1)</f>
        <v/>
      </c>
      <c r="F2667" s="137">
        <f>COUNTIFS(Severity,$B2667,SLA_Breach,"Yes",Status,"&lt;&gt;Suspend",Status,"&lt;&gt;Assigned",Status,"&lt;&gt;Open",Status,"&lt;&gt;Hold&gt;",ResolvedDate,"&gt;="&amp;$C$1,ResolvedDate,"&lt;="&amp;$F$1)</f>
        <v/>
      </c>
      <c r="G2667" s="137">
        <f>COUNTIFS(Severity,$B2667,AssignedDate,"&gt;=01/01/2017 12:00:00 AM",AssignedDate,"&lt;="&amp;$F$1)</f>
        <v/>
      </c>
      <c r="H2667" s="177" t="n"/>
      <c r="L2667" s="57" t="n">
        <v>0</v>
      </c>
      <c r="M2667" s="57" t="n"/>
    </row>
    <row r="2668" spans="1:13">
      <c r="A2668" s="137" t="n">
        <v>1</v>
      </c>
      <c r="B2668" s="100" t="s">
        <v>525</v>
      </c>
      <c r="C2668" s="137">
        <f>COUNTIFS(Severity,$B2668,AssignedDate,"&gt;="&amp;$C$1,AssignedDate,"&lt;="&amp;$F$1)</f>
        <v/>
      </c>
      <c r="D2668" s="137">
        <f>COUNTIFS(Severity,$B2668,Status,"&lt;&gt;Suspend",Status,"&lt;&gt;Assigned",Status,"&lt;&gt;Open",Status,"&lt;&gt;Hold",ResolvedDate,"&gt;="&amp;$C$1,ResolvedDate,"&lt;="&amp;$F$1)</f>
        <v/>
      </c>
      <c r="E2668" s="137">
        <f>COUNTIFS(Severity,$B2668,SLA_Breach,"&lt;&gt;Yes",Status,"&lt;&gt;Suspend",Status,"&lt;&gt;Assigned",Status,"&lt;&gt;Open",Status,"&lt;&gt;Hold&gt;",ResolvedDate,"&gt;="&amp;$C$1,ResolvedDate,"&lt;="&amp;$F$1)</f>
        <v/>
      </c>
      <c r="F2668" s="137">
        <f>COUNTIFS(Severity,$B2668,SLA_Breach,"Yes",Status,"&lt;&gt;Suspend",Status,"&lt;&gt;Assigned",Status,"&lt;&gt;Open",Status,"&lt;&gt;Hold&gt;",ResolvedDate,"&gt;="&amp;$C$1,ResolvedDate,"&lt;="&amp;$F$1)</f>
        <v/>
      </c>
      <c r="G2668" s="137">
        <f>COUNTIFS(Severity,$B2668,AssignedDate,"&gt;=01/01/2017 12:00:00 AM",AssignedDate,"&lt;="&amp;$F$1)</f>
        <v/>
      </c>
      <c r="H2668" s="177" t="n"/>
      <c r="L2668" s="57" t="n">
        <v>0</v>
      </c>
      <c r="M2668" s="57" t="n"/>
    </row>
    <row r="2669" spans="1:13">
      <c r="A2669" s="137" t="n">
        <v>1</v>
      </c>
      <c r="B2669" s="100" t="s">
        <v>525</v>
      </c>
      <c r="C2669" s="137">
        <f>COUNTIFS(Severity,$B2669,AssignedDate,"&gt;="&amp;$C$1,AssignedDate,"&lt;="&amp;$F$1)</f>
        <v/>
      </c>
      <c r="D2669" s="137">
        <f>COUNTIFS(Severity,$B2669,Status,"&lt;&gt;Suspend",Status,"&lt;&gt;Assigned",Status,"&lt;&gt;Open",Status,"&lt;&gt;Hold",ResolvedDate,"&gt;="&amp;$C$1,ResolvedDate,"&lt;="&amp;$F$1)</f>
        <v/>
      </c>
      <c r="E2669" s="137">
        <f>COUNTIFS(Severity,$B2669,SLA_Breach,"&lt;&gt;Yes",Status,"&lt;&gt;Suspend",Status,"&lt;&gt;Assigned",Status,"&lt;&gt;Open",Status,"&lt;&gt;Hold&gt;",ResolvedDate,"&gt;="&amp;$C$1,ResolvedDate,"&lt;="&amp;$F$1)</f>
        <v/>
      </c>
      <c r="F2669" s="137">
        <f>COUNTIFS(Severity,$B2669,SLA_Breach,"Yes",Status,"&lt;&gt;Suspend",Status,"&lt;&gt;Assigned",Status,"&lt;&gt;Open",Status,"&lt;&gt;Hold&gt;",ResolvedDate,"&gt;="&amp;$C$1,ResolvedDate,"&lt;="&amp;$F$1)</f>
        <v/>
      </c>
      <c r="G2669" s="137">
        <f>COUNTIFS(Severity,$B2669,AssignedDate,"&gt;=01/01/2017 12:00:00 AM",AssignedDate,"&lt;="&amp;$F$1)</f>
        <v/>
      </c>
      <c r="H2669" s="177" t="n"/>
      <c r="L2669" s="57" t="n">
        <v>0</v>
      </c>
      <c r="M2669" s="57" t="n"/>
    </row>
    <row r="2670" spans="1:13">
      <c r="A2670" s="137" t="n">
        <v>1</v>
      </c>
      <c r="B2670" s="100" t="s">
        <v>525</v>
      </c>
      <c r="C2670" s="137">
        <f>COUNTIFS(Severity,$B2670,AssignedDate,"&gt;="&amp;$C$1,AssignedDate,"&lt;="&amp;$F$1)</f>
        <v/>
      </c>
      <c r="D2670" s="137">
        <f>COUNTIFS(Severity,$B2670,Status,"&lt;&gt;Suspend",Status,"&lt;&gt;Assigned",Status,"&lt;&gt;Open",Status,"&lt;&gt;Hold",ResolvedDate,"&gt;="&amp;$C$1,ResolvedDate,"&lt;="&amp;$F$1)</f>
        <v/>
      </c>
      <c r="E2670" s="137">
        <f>COUNTIFS(Severity,$B2670,SLA_Breach,"&lt;&gt;Yes",Status,"&lt;&gt;Suspend",Status,"&lt;&gt;Assigned",Status,"&lt;&gt;Open",Status,"&lt;&gt;Hold&gt;",ResolvedDate,"&gt;="&amp;$C$1,ResolvedDate,"&lt;="&amp;$F$1)</f>
        <v/>
      </c>
      <c r="F2670" s="137">
        <f>COUNTIFS(Severity,$B2670,SLA_Breach,"Yes",Status,"&lt;&gt;Suspend",Status,"&lt;&gt;Assigned",Status,"&lt;&gt;Open",Status,"&lt;&gt;Hold&gt;",ResolvedDate,"&gt;="&amp;$C$1,ResolvedDate,"&lt;="&amp;$F$1)</f>
        <v/>
      </c>
      <c r="G2670" s="137">
        <f>COUNTIFS(Severity,$B2670,AssignedDate,"&gt;=01/01/2017 12:00:00 AM",AssignedDate,"&lt;="&amp;$F$1)</f>
        <v/>
      </c>
      <c r="H2670" s="177" t="n"/>
      <c r="L2670" s="57" t="n">
        <v>0</v>
      </c>
      <c r="M2670" s="57" t="n"/>
    </row>
    <row r="2671" spans="1:13">
      <c r="A2671" s="137" t="n">
        <v>1</v>
      </c>
      <c r="B2671" s="100" t="s">
        <v>525</v>
      </c>
      <c r="C2671" s="137">
        <f>COUNTIFS(Severity,$B2671,AssignedDate,"&gt;="&amp;$C$1,AssignedDate,"&lt;="&amp;$F$1)</f>
        <v/>
      </c>
      <c r="D2671" s="137">
        <f>COUNTIFS(Severity,$B2671,Status,"&lt;&gt;Suspend",Status,"&lt;&gt;Assigned",Status,"&lt;&gt;Open",Status,"&lt;&gt;Hold",ResolvedDate,"&gt;="&amp;$C$1,ResolvedDate,"&lt;="&amp;$F$1)</f>
        <v/>
      </c>
      <c r="E2671" s="137">
        <f>COUNTIFS(Severity,$B2671,SLA_Breach,"&lt;&gt;Yes",Status,"&lt;&gt;Suspend",Status,"&lt;&gt;Assigned",Status,"&lt;&gt;Open",Status,"&lt;&gt;Hold&gt;",ResolvedDate,"&gt;="&amp;$C$1,ResolvedDate,"&lt;="&amp;$F$1)</f>
        <v/>
      </c>
      <c r="F2671" s="137">
        <f>COUNTIFS(Severity,$B2671,SLA_Breach,"Yes",Status,"&lt;&gt;Suspend",Status,"&lt;&gt;Assigned",Status,"&lt;&gt;Open",Status,"&lt;&gt;Hold&gt;",ResolvedDate,"&gt;="&amp;$C$1,ResolvedDate,"&lt;="&amp;$F$1)</f>
        <v/>
      </c>
      <c r="G2671" s="137">
        <f>COUNTIFS(Severity,$B2671,AssignedDate,"&gt;=01/01/2017 12:00:00 AM",AssignedDate,"&lt;="&amp;$F$1)</f>
        <v/>
      </c>
      <c r="H2671" s="177" t="n"/>
      <c r="L2671" s="57" t="n">
        <v>0</v>
      </c>
      <c r="M2671" s="57" t="n"/>
    </row>
    <row r="2672" spans="1:13">
      <c r="A2672" s="137" t="n">
        <v>1</v>
      </c>
      <c r="B2672" s="100" t="s">
        <v>525</v>
      </c>
      <c r="C2672" s="137">
        <f>COUNTIFS(Severity,$B2672,AssignedDate,"&gt;="&amp;$C$1,AssignedDate,"&lt;="&amp;$F$1)</f>
        <v/>
      </c>
      <c r="D2672" s="137">
        <f>COUNTIFS(Severity,$B2672,Status,"&lt;&gt;Suspend",Status,"&lt;&gt;Assigned",Status,"&lt;&gt;Open",Status,"&lt;&gt;Hold",ResolvedDate,"&gt;="&amp;$C$1,ResolvedDate,"&lt;="&amp;$F$1)</f>
        <v/>
      </c>
      <c r="E2672" s="137">
        <f>COUNTIFS(Severity,$B2672,SLA_Breach,"&lt;&gt;Yes",Status,"&lt;&gt;Suspend",Status,"&lt;&gt;Assigned",Status,"&lt;&gt;Open",Status,"&lt;&gt;Hold&gt;",ResolvedDate,"&gt;="&amp;$C$1,ResolvedDate,"&lt;="&amp;$F$1)</f>
        <v/>
      </c>
      <c r="F2672" s="137">
        <f>COUNTIFS(Severity,$B2672,SLA_Breach,"Yes",Status,"&lt;&gt;Suspend",Status,"&lt;&gt;Assigned",Status,"&lt;&gt;Open",Status,"&lt;&gt;Hold&gt;",ResolvedDate,"&gt;="&amp;$C$1,ResolvedDate,"&lt;="&amp;$F$1)</f>
        <v/>
      </c>
      <c r="G2672" s="137">
        <f>COUNTIFS(Severity,$B2672,AssignedDate,"&gt;=01/01/2017 12:00:00 AM",AssignedDate,"&lt;="&amp;$F$1)</f>
        <v/>
      </c>
      <c r="H2672" s="177" t="n"/>
      <c r="L2672" s="57" t="n">
        <v>0</v>
      </c>
      <c r="M2672" s="57" t="n"/>
    </row>
    <row r="2673" spans="1:13">
      <c r="A2673" s="137" t="n">
        <v>1</v>
      </c>
      <c r="B2673" s="100" t="s">
        <v>525</v>
      </c>
      <c r="C2673" s="137">
        <f>COUNTIFS(Severity,$B2673,AssignedDate,"&gt;="&amp;$C$1,AssignedDate,"&lt;="&amp;$F$1)</f>
        <v/>
      </c>
      <c r="D2673" s="137">
        <f>COUNTIFS(Severity,$B2673,Status,"&lt;&gt;Suspend",Status,"&lt;&gt;Assigned",Status,"&lt;&gt;Open",Status,"&lt;&gt;Hold",ResolvedDate,"&gt;="&amp;$C$1,ResolvedDate,"&lt;="&amp;$F$1)</f>
        <v/>
      </c>
      <c r="E2673" s="137">
        <f>COUNTIFS(Severity,$B2673,SLA_Breach,"&lt;&gt;Yes",Status,"&lt;&gt;Suspend",Status,"&lt;&gt;Assigned",Status,"&lt;&gt;Open",Status,"&lt;&gt;Hold&gt;",ResolvedDate,"&gt;="&amp;$C$1,ResolvedDate,"&lt;="&amp;$F$1)</f>
        <v/>
      </c>
      <c r="F2673" s="137">
        <f>COUNTIFS(Severity,$B2673,SLA_Breach,"Yes",Status,"&lt;&gt;Suspend",Status,"&lt;&gt;Assigned",Status,"&lt;&gt;Open",Status,"&lt;&gt;Hold&gt;",ResolvedDate,"&gt;="&amp;$C$1,ResolvedDate,"&lt;="&amp;$F$1)</f>
        <v/>
      </c>
      <c r="G2673" s="137">
        <f>COUNTIFS(Severity,$B2673,AssignedDate,"&gt;=01/01/2017 12:00:00 AM",AssignedDate,"&lt;="&amp;$F$1)</f>
        <v/>
      </c>
      <c r="H2673" s="177" t="n"/>
      <c r="L2673" s="57" t="n">
        <v>0</v>
      </c>
      <c r="M2673" s="57" t="n"/>
    </row>
    <row r="2674" spans="1:13">
      <c r="A2674" s="137" t="n">
        <v>1</v>
      </c>
      <c r="B2674" s="100" t="s">
        <v>525</v>
      </c>
      <c r="C2674" s="137">
        <f>COUNTIFS(Severity,$B2674,AssignedDate,"&gt;="&amp;$C$1,AssignedDate,"&lt;="&amp;$F$1)</f>
        <v/>
      </c>
      <c r="D2674" s="137">
        <f>COUNTIFS(Severity,$B2674,Status,"&lt;&gt;Suspend",Status,"&lt;&gt;Assigned",Status,"&lt;&gt;Open",Status,"&lt;&gt;Hold",ResolvedDate,"&gt;="&amp;$C$1,ResolvedDate,"&lt;="&amp;$F$1)</f>
        <v/>
      </c>
      <c r="E2674" s="137">
        <f>COUNTIFS(Severity,$B2674,SLA_Breach,"&lt;&gt;Yes",Status,"&lt;&gt;Suspend",Status,"&lt;&gt;Assigned",Status,"&lt;&gt;Open",Status,"&lt;&gt;Hold&gt;",ResolvedDate,"&gt;="&amp;$C$1,ResolvedDate,"&lt;="&amp;$F$1)</f>
        <v/>
      </c>
      <c r="F2674" s="137">
        <f>COUNTIFS(Severity,$B2674,SLA_Breach,"Yes",Status,"&lt;&gt;Suspend",Status,"&lt;&gt;Assigned",Status,"&lt;&gt;Open",Status,"&lt;&gt;Hold&gt;",ResolvedDate,"&gt;="&amp;$C$1,ResolvedDate,"&lt;="&amp;$F$1)</f>
        <v/>
      </c>
      <c r="G2674" s="137">
        <f>COUNTIFS(Severity,$B2674,AssignedDate,"&gt;=01/01/2017 12:00:00 AM",AssignedDate,"&lt;="&amp;$F$1)</f>
        <v/>
      </c>
      <c r="H2674" s="177" t="n"/>
      <c r="L2674" s="57" t="n">
        <v>0</v>
      </c>
      <c r="M2674" s="57" t="n"/>
    </row>
    <row r="2675" spans="1:13">
      <c r="A2675" s="137" t="n">
        <v>1</v>
      </c>
      <c r="B2675" s="100" t="s">
        <v>525</v>
      </c>
      <c r="C2675" s="137">
        <f>COUNTIFS(Severity,$B2675,AssignedDate,"&gt;="&amp;$C$1,AssignedDate,"&lt;="&amp;$F$1)</f>
        <v/>
      </c>
      <c r="D2675" s="137">
        <f>COUNTIFS(Severity,$B2675,Status,"&lt;&gt;Suspend",Status,"&lt;&gt;Assigned",Status,"&lt;&gt;Open",Status,"&lt;&gt;Hold",ResolvedDate,"&gt;="&amp;$C$1,ResolvedDate,"&lt;="&amp;$F$1)</f>
        <v/>
      </c>
      <c r="E2675" s="137">
        <f>COUNTIFS(Severity,$B2675,SLA_Breach,"&lt;&gt;Yes",Status,"&lt;&gt;Suspend",Status,"&lt;&gt;Assigned",Status,"&lt;&gt;Open",Status,"&lt;&gt;Hold&gt;",ResolvedDate,"&gt;="&amp;$C$1,ResolvedDate,"&lt;="&amp;$F$1)</f>
        <v/>
      </c>
      <c r="F2675" s="137">
        <f>COUNTIFS(Severity,$B2675,SLA_Breach,"Yes",Status,"&lt;&gt;Suspend",Status,"&lt;&gt;Assigned",Status,"&lt;&gt;Open",Status,"&lt;&gt;Hold&gt;",ResolvedDate,"&gt;="&amp;$C$1,ResolvedDate,"&lt;="&amp;$F$1)</f>
        <v/>
      </c>
      <c r="G2675" s="137">
        <f>COUNTIFS(Severity,$B2675,AssignedDate,"&gt;=01/01/2017 12:00:00 AM",AssignedDate,"&lt;="&amp;$F$1)</f>
        <v/>
      </c>
      <c r="H2675" s="177" t="n"/>
      <c r="L2675" s="57" t="n">
        <v>0</v>
      </c>
      <c r="M2675" s="57" t="n"/>
    </row>
    <row r="2676" spans="1:13">
      <c r="A2676" s="137" t="n">
        <v>1</v>
      </c>
      <c r="B2676" s="100" t="s">
        <v>525</v>
      </c>
      <c r="C2676" s="137">
        <f>COUNTIFS(Severity,$B2676,AssignedDate,"&gt;="&amp;$C$1,AssignedDate,"&lt;="&amp;$F$1)</f>
        <v/>
      </c>
      <c r="D2676" s="137">
        <f>COUNTIFS(Severity,$B2676,Status,"&lt;&gt;Suspend",Status,"&lt;&gt;Assigned",Status,"&lt;&gt;Open",Status,"&lt;&gt;Hold",ResolvedDate,"&gt;="&amp;$C$1,ResolvedDate,"&lt;="&amp;$F$1)</f>
        <v/>
      </c>
      <c r="E2676" s="137">
        <f>COUNTIFS(Severity,$B2676,SLA_Breach,"&lt;&gt;Yes",Status,"&lt;&gt;Suspend",Status,"&lt;&gt;Assigned",Status,"&lt;&gt;Open",Status,"&lt;&gt;Hold&gt;",ResolvedDate,"&gt;="&amp;$C$1,ResolvedDate,"&lt;="&amp;$F$1)</f>
        <v/>
      </c>
      <c r="F2676" s="137">
        <f>COUNTIFS(Severity,$B2676,SLA_Breach,"Yes",Status,"&lt;&gt;Suspend",Status,"&lt;&gt;Assigned",Status,"&lt;&gt;Open",Status,"&lt;&gt;Hold&gt;",ResolvedDate,"&gt;="&amp;$C$1,ResolvedDate,"&lt;="&amp;$F$1)</f>
        <v/>
      </c>
      <c r="G2676" s="137">
        <f>COUNTIFS(Severity,$B2676,AssignedDate,"&gt;=01/01/2017 12:00:00 AM",AssignedDate,"&lt;="&amp;$F$1)</f>
        <v/>
      </c>
      <c r="H2676" s="177" t="n"/>
      <c r="L2676" s="57" t="n">
        <v>0</v>
      </c>
      <c r="M2676" s="57" t="n"/>
    </row>
    <row r="2677" spans="1:13">
      <c r="A2677" s="137" t="n">
        <v>1</v>
      </c>
      <c r="B2677" s="100" t="s">
        <v>525</v>
      </c>
      <c r="C2677" s="137">
        <f>COUNTIFS(Severity,$B2677,AssignedDate,"&gt;="&amp;$C$1,AssignedDate,"&lt;="&amp;$F$1)</f>
        <v/>
      </c>
      <c r="D2677" s="137">
        <f>COUNTIFS(Severity,$B2677,Status,"&lt;&gt;Suspend",Status,"&lt;&gt;Assigned",Status,"&lt;&gt;Open",Status,"&lt;&gt;Hold",ResolvedDate,"&gt;="&amp;$C$1,ResolvedDate,"&lt;="&amp;$F$1)</f>
        <v/>
      </c>
      <c r="E2677" s="137">
        <f>COUNTIFS(Severity,$B2677,SLA_Breach,"&lt;&gt;Yes",Status,"&lt;&gt;Suspend",Status,"&lt;&gt;Assigned",Status,"&lt;&gt;Open",Status,"&lt;&gt;Hold&gt;",ResolvedDate,"&gt;="&amp;$C$1,ResolvedDate,"&lt;="&amp;$F$1)</f>
        <v/>
      </c>
      <c r="F2677" s="137">
        <f>COUNTIFS(Severity,$B2677,SLA_Breach,"Yes",Status,"&lt;&gt;Suspend",Status,"&lt;&gt;Assigned",Status,"&lt;&gt;Open",Status,"&lt;&gt;Hold&gt;",ResolvedDate,"&gt;="&amp;$C$1,ResolvedDate,"&lt;="&amp;$F$1)</f>
        <v/>
      </c>
      <c r="G2677" s="137">
        <f>COUNTIFS(Severity,$B2677,AssignedDate,"&gt;=01/01/2017 12:00:00 AM",AssignedDate,"&lt;="&amp;$F$1)</f>
        <v/>
      </c>
      <c r="H2677" s="177" t="n"/>
      <c r="L2677" s="57" t="n">
        <v>0</v>
      </c>
      <c r="M2677" s="57" t="n"/>
    </row>
    <row r="2678" spans="1:13">
      <c r="A2678" s="137" t="n">
        <v>1</v>
      </c>
      <c r="B2678" s="100" t="s">
        <v>525</v>
      </c>
      <c r="C2678" s="137">
        <f>COUNTIFS(Severity,$B2678,AssignedDate,"&gt;="&amp;$C$1,AssignedDate,"&lt;="&amp;$F$1)</f>
        <v/>
      </c>
      <c r="D2678" s="137">
        <f>COUNTIFS(Severity,$B2678,Status,"&lt;&gt;Suspend",Status,"&lt;&gt;Assigned",Status,"&lt;&gt;Open",Status,"&lt;&gt;Hold",ResolvedDate,"&gt;="&amp;$C$1,ResolvedDate,"&lt;="&amp;$F$1)</f>
        <v/>
      </c>
      <c r="E2678" s="137">
        <f>COUNTIFS(Severity,$B2678,SLA_Breach,"&lt;&gt;Yes",Status,"&lt;&gt;Suspend",Status,"&lt;&gt;Assigned",Status,"&lt;&gt;Open",Status,"&lt;&gt;Hold&gt;",ResolvedDate,"&gt;="&amp;$C$1,ResolvedDate,"&lt;="&amp;$F$1)</f>
        <v/>
      </c>
      <c r="F2678" s="137">
        <f>COUNTIFS(Severity,$B2678,SLA_Breach,"Yes",Status,"&lt;&gt;Suspend",Status,"&lt;&gt;Assigned",Status,"&lt;&gt;Open",Status,"&lt;&gt;Hold&gt;",ResolvedDate,"&gt;="&amp;$C$1,ResolvedDate,"&lt;="&amp;$F$1)</f>
        <v/>
      </c>
      <c r="G2678" s="137">
        <f>COUNTIFS(Severity,$B2678,AssignedDate,"&gt;=01/01/2017 12:00:00 AM",AssignedDate,"&lt;="&amp;$F$1)</f>
        <v/>
      </c>
      <c r="H2678" s="177" t="n"/>
      <c r="L2678" s="57" t="n">
        <v>0</v>
      </c>
      <c r="M2678" s="57" t="n"/>
    </row>
    <row r="2679" spans="1:13">
      <c r="A2679" s="137" t="n">
        <v>1</v>
      </c>
      <c r="B2679" s="100" t="s">
        <v>525</v>
      </c>
      <c r="C2679" s="137">
        <f>COUNTIFS(Severity,$B2679,AssignedDate,"&gt;="&amp;$C$1,AssignedDate,"&lt;="&amp;$F$1)</f>
        <v/>
      </c>
      <c r="D2679" s="137">
        <f>COUNTIFS(Severity,$B2679,Status,"&lt;&gt;Suspend",Status,"&lt;&gt;Assigned",Status,"&lt;&gt;Open",Status,"&lt;&gt;Hold",ResolvedDate,"&gt;="&amp;$C$1,ResolvedDate,"&lt;="&amp;$F$1)</f>
        <v/>
      </c>
      <c r="E2679" s="137">
        <f>COUNTIFS(Severity,$B2679,SLA_Breach,"&lt;&gt;Yes",Status,"&lt;&gt;Suspend",Status,"&lt;&gt;Assigned",Status,"&lt;&gt;Open",Status,"&lt;&gt;Hold&gt;",ResolvedDate,"&gt;="&amp;$C$1,ResolvedDate,"&lt;="&amp;$F$1)</f>
        <v/>
      </c>
      <c r="F2679" s="137">
        <f>COUNTIFS(Severity,$B2679,SLA_Breach,"Yes",Status,"&lt;&gt;Suspend",Status,"&lt;&gt;Assigned",Status,"&lt;&gt;Open",Status,"&lt;&gt;Hold&gt;",ResolvedDate,"&gt;="&amp;$C$1,ResolvedDate,"&lt;="&amp;$F$1)</f>
        <v/>
      </c>
      <c r="G2679" s="137">
        <f>COUNTIFS(Severity,$B2679,AssignedDate,"&gt;=01/01/2017 12:00:00 AM",AssignedDate,"&lt;="&amp;$F$1)</f>
        <v/>
      </c>
      <c r="H2679" s="177" t="n"/>
      <c r="L2679" s="57" t="n">
        <v>0</v>
      </c>
      <c r="M2679" s="57" t="n"/>
    </row>
    <row r="2680" spans="1:13">
      <c r="A2680" s="137" t="n">
        <v>1</v>
      </c>
      <c r="B2680" s="100" t="s">
        <v>525</v>
      </c>
      <c r="C2680" s="137">
        <f>COUNTIFS(Severity,$B2680,AssignedDate,"&gt;="&amp;$C$1,AssignedDate,"&lt;="&amp;$F$1)</f>
        <v/>
      </c>
      <c r="D2680" s="137">
        <f>COUNTIFS(Severity,$B2680,Status,"&lt;&gt;Suspend",Status,"&lt;&gt;Assigned",Status,"&lt;&gt;Open",Status,"&lt;&gt;Hold",ResolvedDate,"&gt;="&amp;$C$1,ResolvedDate,"&lt;="&amp;$F$1)</f>
        <v/>
      </c>
      <c r="E2680" s="137">
        <f>COUNTIFS(Severity,$B2680,SLA_Breach,"&lt;&gt;Yes",Status,"&lt;&gt;Suspend",Status,"&lt;&gt;Assigned",Status,"&lt;&gt;Open",Status,"&lt;&gt;Hold&gt;",ResolvedDate,"&gt;="&amp;$C$1,ResolvedDate,"&lt;="&amp;$F$1)</f>
        <v/>
      </c>
      <c r="F2680" s="137">
        <f>COUNTIFS(Severity,$B2680,SLA_Breach,"Yes",Status,"&lt;&gt;Suspend",Status,"&lt;&gt;Assigned",Status,"&lt;&gt;Open",Status,"&lt;&gt;Hold&gt;",ResolvedDate,"&gt;="&amp;$C$1,ResolvedDate,"&lt;="&amp;$F$1)</f>
        <v/>
      </c>
      <c r="G2680" s="137">
        <f>COUNTIFS(Severity,$B2680,AssignedDate,"&gt;=01/01/2017 12:00:00 AM",AssignedDate,"&lt;="&amp;$F$1)</f>
        <v/>
      </c>
      <c r="H2680" s="177" t="n"/>
      <c r="L2680" s="57" t="n">
        <v>0</v>
      </c>
      <c r="M2680" s="57" t="n"/>
    </row>
    <row r="2681" spans="1:13">
      <c r="A2681" s="137" t="n">
        <v>1</v>
      </c>
      <c r="B2681" s="100" t="s">
        <v>525</v>
      </c>
      <c r="C2681" s="137">
        <f>COUNTIFS(Severity,$B2681,AssignedDate,"&gt;="&amp;$C$1,AssignedDate,"&lt;="&amp;$F$1)</f>
        <v/>
      </c>
      <c r="D2681" s="137">
        <f>COUNTIFS(Severity,$B2681,Status,"&lt;&gt;Suspend",Status,"&lt;&gt;Assigned",Status,"&lt;&gt;Open",Status,"&lt;&gt;Hold",ResolvedDate,"&gt;="&amp;$C$1,ResolvedDate,"&lt;="&amp;$F$1)</f>
        <v/>
      </c>
      <c r="E2681" s="137">
        <f>COUNTIFS(Severity,$B2681,SLA_Breach,"&lt;&gt;Yes",Status,"&lt;&gt;Suspend",Status,"&lt;&gt;Assigned",Status,"&lt;&gt;Open",Status,"&lt;&gt;Hold&gt;",ResolvedDate,"&gt;="&amp;$C$1,ResolvedDate,"&lt;="&amp;$F$1)</f>
        <v/>
      </c>
      <c r="F2681" s="137">
        <f>COUNTIFS(Severity,$B2681,SLA_Breach,"Yes",Status,"&lt;&gt;Suspend",Status,"&lt;&gt;Assigned",Status,"&lt;&gt;Open",Status,"&lt;&gt;Hold&gt;",ResolvedDate,"&gt;="&amp;$C$1,ResolvedDate,"&lt;="&amp;$F$1)</f>
        <v/>
      </c>
      <c r="G2681" s="137">
        <f>COUNTIFS(Severity,$B2681,AssignedDate,"&gt;=01/01/2017 12:00:00 AM",AssignedDate,"&lt;="&amp;$F$1)</f>
        <v/>
      </c>
      <c r="H2681" s="177" t="n"/>
      <c r="L2681" s="57" t="n">
        <v>0</v>
      </c>
      <c r="M2681" s="57" t="n"/>
    </row>
    <row r="2682" spans="1:13">
      <c r="A2682" s="137" t="n">
        <v>1</v>
      </c>
      <c r="B2682" s="100" t="s">
        <v>525</v>
      </c>
      <c r="C2682" s="137">
        <f>COUNTIFS(Severity,$B2682,AssignedDate,"&gt;="&amp;$C$1,AssignedDate,"&lt;="&amp;$F$1)</f>
        <v/>
      </c>
      <c r="D2682" s="137">
        <f>COUNTIFS(Severity,$B2682,Status,"&lt;&gt;Suspend",Status,"&lt;&gt;Assigned",Status,"&lt;&gt;Open",Status,"&lt;&gt;Hold",ResolvedDate,"&gt;="&amp;$C$1,ResolvedDate,"&lt;="&amp;$F$1)</f>
        <v/>
      </c>
      <c r="E2682" s="137">
        <f>COUNTIFS(Severity,$B2682,SLA_Breach,"&lt;&gt;Yes",Status,"&lt;&gt;Suspend",Status,"&lt;&gt;Assigned",Status,"&lt;&gt;Open",Status,"&lt;&gt;Hold&gt;",ResolvedDate,"&gt;="&amp;$C$1,ResolvedDate,"&lt;="&amp;$F$1)</f>
        <v/>
      </c>
      <c r="F2682" s="137">
        <f>COUNTIFS(Severity,$B2682,SLA_Breach,"Yes",Status,"&lt;&gt;Suspend",Status,"&lt;&gt;Assigned",Status,"&lt;&gt;Open",Status,"&lt;&gt;Hold&gt;",ResolvedDate,"&gt;="&amp;$C$1,ResolvedDate,"&lt;="&amp;$F$1)</f>
        <v/>
      </c>
      <c r="G2682" s="137">
        <f>COUNTIFS(Severity,$B2682,AssignedDate,"&gt;=01/01/2017 12:00:00 AM",AssignedDate,"&lt;="&amp;$F$1)</f>
        <v/>
      </c>
      <c r="H2682" s="177" t="n"/>
      <c r="L2682" s="57" t="n">
        <v>0</v>
      </c>
      <c r="M2682" s="57" t="n"/>
    </row>
    <row r="2683" spans="1:13">
      <c r="A2683" s="137" t="n">
        <v>1</v>
      </c>
      <c r="B2683" s="100" t="s">
        <v>525</v>
      </c>
      <c r="C2683" s="137">
        <f>COUNTIFS(Severity,$B2683,AssignedDate,"&gt;="&amp;$C$1,AssignedDate,"&lt;="&amp;$F$1)</f>
        <v/>
      </c>
      <c r="D2683" s="137">
        <f>COUNTIFS(Severity,$B2683,Status,"&lt;&gt;Suspend",Status,"&lt;&gt;Assigned",Status,"&lt;&gt;Open",Status,"&lt;&gt;Hold",ResolvedDate,"&gt;="&amp;$C$1,ResolvedDate,"&lt;="&amp;$F$1)</f>
        <v/>
      </c>
      <c r="E2683" s="137">
        <f>COUNTIFS(Severity,$B2683,SLA_Breach,"&lt;&gt;Yes",Status,"&lt;&gt;Suspend",Status,"&lt;&gt;Assigned",Status,"&lt;&gt;Open",Status,"&lt;&gt;Hold&gt;",ResolvedDate,"&gt;="&amp;$C$1,ResolvedDate,"&lt;="&amp;$F$1)</f>
        <v/>
      </c>
      <c r="F2683" s="137">
        <f>COUNTIFS(Severity,$B2683,SLA_Breach,"Yes",Status,"&lt;&gt;Suspend",Status,"&lt;&gt;Assigned",Status,"&lt;&gt;Open",Status,"&lt;&gt;Hold&gt;",ResolvedDate,"&gt;="&amp;$C$1,ResolvedDate,"&lt;="&amp;$F$1)</f>
        <v/>
      </c>
      <c r="G2683" s="137">
        <f>COUNTIFS(Severity,$B2683,AssignedDate,"&gt;=01/01/2017 12:00:00 AM",AssignedDate,"&lt;="&amp;$F$1)</f>
        <v/>
      </c>
      <c r="H2683" s="177" t="n"/>
      <c r="L2683" s="57" t="n">
        <v>0</v>
      </c>
      <c r="M2683" s="57" t="n"/>
    </row>
    <row r="2684" spans="1:13">
      <c r="A2684" s="137" t="n">
        <v>1</v>
      </c>
      <c r="B2684" s="100" t="s">
        <v>525</v>
      </c>
      <c r="C2684" s="137">
        <f>COUNTIFS(Severity,$B2684,AssignedDate,"&gt;="&amp;$C$1,AssignedDate,"&lt;="&amp;$F$1)</f>
        <v/>
      </c>
      <c r="D2684" s="137">
        <f>COUNTIFS(Severity,$B2684,Status,"&lt;&gt;Suspend",Status,"&lt;&gt;Assigned",Status,"&lt;&gt;Open",Status,"&lt;&gt;Hold",ResolvedDate,"&gt;="&amp;$C$1,ResolvedDate,"&lt;="&amp;$F$1)</f>
        <v/>
      </c>
      <c r="E2684" s="137">
        <f>COUNTIFS(Severity,$B2684,SLA_Breach,"&lt;&gt;Yes",Status,"&lt;&gt;Suspend",Status,"&lt;&gt;Assigned",Status,"&lt;&gt;Open",Status,"&lt;&gt;Hold&gt;",ResolvedDate,"&gt;="&amp;$C$1,ResolvedDate,"&lt;="&amp;$F$1)</f>
        <v/>
      </c>
      <c r="F2684" s="137">
        <f>COUNTIFS(Severity,$B2684,SLA_Breach,"Yes",Status,"&lt;&gt;Suspend",Status,"&lt;&gt;Assigned",Status,"&lt;&gt;Open",Status,"&lt;&gt;Hold&gt;",ResolvedDate,"&gt;="&amp;$C$1,ResolvedDate,"&lt;="&amp;$F$1)</f>
        <v/>
      </c>
      <c r="G2684" s="137">
        <f>COUNTIFS(Severity,$B2684,AssignedDate,"&gt;=01/01/2017 12:00:00 AM",AssignedDate,"&lt;="&amp;$F$1)</f>
        <v/>
      </c>
      <c r="H2684" s="177" t="n"/>
      <c r="L2684" s="57" t="n">
        <v>0</v>
      </c>
      <c r="M2684" s="57" t="n"/>
    </row>
    <row r="2685" spans="1:13">
      <c r="A2685" s="137" t="n">
        <v>1</v>
      </c>
      <c r="B2685" s="100" t="s">
        <v>525</v>
      </c>
      <c r="C2685" s="137">
        <f>COUNTIFS(Severity,$B2685,AssignedDate,"&gt;="&amp;$C$1,AssignedDate,"&lt;="&amp;$F$1)</f>
        <v/>
      </c>
      <c r="D2685" s="137">
        <f>COUNTIFS(Severity,$B2685,Status,"&lt;&gt;Suspend",Status,"&lt;&gt;Assigned",Status,"&lt;&gt;Open",Status,"&lt;&gt;Hold",ResolvedDate,"&gt;="&amp;$C$1,ResolvedDate,"&lt;="&amp;$F$1)</f>
        <v/>
      </c>
      <c r="E2685" s="137">
        <f>COUNTIFS(Severity,$B2685,SLA_Breach,"&lt;&gt;Yes",Status,"&lt;&gt;Suspend",Status,"&lt;&gt;Assigned",Status,"&lt;&gt;Open",Status,"&lt;&gt;Hold&gt;",ResolvedDate,"&gt;="&amp;$C$1,ResolvedDate,"&lt;="&amp;$F$1)</f>
        <v/>
      </c>
      <c r="F2685" s="137">
        <f>COUNTIFS(Severity,$B2685,SLA_Breach,"Yes",Status,"&lt;&gt;Suspend",Status,"&lt;&gt;Assigned",Status,"&lt;&gt;Open",Status,"&lt;&gt;Hold&gt;",ResolvedDate,"&gt;="&amp;$C$1,ResolvedDate,"&lt;="&amp;$F$1)</f>
        <v/>
      </c>
      <c r="G2685" s="137">
        <f>COUNTIFS(Severity,$B2685,AssignedDate,"&gt;=01/01/2017 12:00:00 AM",AssignedDate,"&lt;="&amp;$F$1)</f>
        <v/>
      </c>
      <c r="H2685" s="177" t="n"/>
      <c r="L2685" s="57" t="n">
        <v>0</v>
      </c>
      <c r="M2685" s="57" t="n"/>
    </row>
    <row r="2686" spans="1:13">
      <c r="A2686" s="137" t="n">
        <v>1</v>
      </c>
      <c r="B2686" s="100" t="s">
        <v>525</v>
      </c>
      <c r="C2686" s="137">
        <f>COUNTIFS(Severity,$B2686,AssignedDate,"&gt;="&amp;$C$1,AssignedDate,"&lt;="&amp;$F$1)</f>
        <v/>
      </c>
      <c r="D2686" s="137">
        <f>COUNTIFS(Severity,$B2686,Status,"&lt;&gt;Suspend",Status,"&lt;&gt;Assigned",Status,"&lt;&gt;Open",Status,"&lt;&gt;Hold",ResolvedDate,"&gt;="&amp;$C$1,ResolvedDate,"&lt;="&amp;$F$1)</f>
        <v/>
      </c>
      <c r="E2686" s="137">
        <f>COUNTIFS(Severity,$B2686,SLA_Breach,"&lt;&gt;Yes",Status,"&lt;&gt;Suspend",Status,"&lt;&gt;Assigned",Status,"&lt;&gt;Open",Status,"&lt;&gt;Hold&gt;",ResolvedDate,"&gt;="&amp;$C$1,ResolvedDate,"&lt;="&amp;$F$1)</f>
        <v/>
      </c>
      <c r="F2686" s="137">
        <f>COUNTIFS(Severity,$B2686,SLA_Breach,"Yes",Status,"&lt;&gt;Suspend",Status,"&lt;&gt;Assigned",Status,"&lt;&gt;Open",Status,"&lt;&gt;Hold&gt;",ResolvedDate,"&gt;="&amp;$C$1,ResolvedDate,"&lt;="&amp;$F$1)</f>
        <v/>
      </c>
      <c r="G2686" s="137">
        <f>COUNTIFS(Severity,$B2686,AssignedDate,"&gt;=01/01/2017 12:00:00 AM",AssignedDate,"&lt;="&amp;$F$1)</f>
        <v/>
      </c>
      <c r="H2686" s="177" t="n"/>
      <c r="L2686" s="57" t="n">
        <v>0</v>
      </c>
      <c r="M2686" s="57" t="n"/>
    </row>
    <row r="2687" spans="1:13">
      <c r="A2687" s="137" t="n">
        <v>1</v>
      </c>
      <c r="B2687" s="100" t="s">
        <v>525</v>
      </c>
      <c r="C2687" s="137">
        <f>COUNTIFS(Severity,$B2687,AssignedDate,"&gt;="&amp;$C$1,AssignedDate,"&lt;="&amp;$F$1)</f>
        <v/>
      </c>
      <c r="D2687" s="137">
        <f>COUNTIFS(Severity,$B2687,Status,"&lt;&gt;Suspend",Status,"&lt;&gt;Assigned",Status,"&lt;&gt;Open",Status,"&lt;&gt;Hold",ResolvedDate,"&gt;="&amp;$C$1,ResolvedDate,"&lt;="&amp;$F$1)</f>
        <v/>
      </c>
      <c r="E2687" s="137">
        <f>COUNTIFS(Severity,$B2687,SLA_Breach,"&lt;&gt;Yes",Status,"&lt;&gt;Suspend",Status,"&lt;&gt;Assigned",Status,"&lt;&gt;Open",Status,"&lt;&gt;Hold&gt;",ResolvedDate,"&gt;="&amp;$C$1,ResolvedDate,"&lt;="&amp;$F$1)</f>
        <v/>
      </c>
      <c r="F2687" s="137">
        <f>COUNTIFS(Severity,$B2687,SLA_Breach,"Yes",Status,"&lt;&gt;Suspend",Status,"&lt;&gt;Assigned",Status,"&lt;&gt;Open",Status,"&lt;&gt;Hold&gt;",ResolvedDate,"&gt;="&amp;$C$1,ResolvedDate,"&lt;="&amp;$F$1)</f>
        <v/>
      </c>
      <c r="G2687" s="137">
        <f>COUNTIFS(Severity,$B2687,AssignedDate,"&gt;=01/01/2017 12:00:00 AM",AssignedDate,"&lt;="&amp;$F$1)</f>
        <v/>
      </c>
      <c r="H2687" s="177" t="n"/>
      <c r="L2687" s="57" t="n">
        <v>0</v>
      </c>
      <c r="M2687" s="57" t="n"/>
    </row>
    <row r="2688" spans="1:13">
      <c r="A2688" s="137" t="n">
        <v>1</v>
      </c>
      <c r="B2688" s="100" t="s">
        <v>525</v>
      </c>
      <c r="C2688" s="137">
        <f>COUNTIFS(Severity,$B2688,AssignedDate,"&gt;="&amp;$C$1,AssignedDate,"&lt;="&amp;$F$1)</f>
        <v/>
      </c>
      <c r="D2688" s="137">
        <f>COUNTIFS(Severity,$B2688,Status,"&lt;&gt;Suspend",Status,"&lt;&gt;Assigned",Status,"&lt;&gt;Open",Status,"&lt;&gt;Hold",ResolvedDate,"&gt;="&amp;$C$1,ResolvedDate,"&lt;="&amp;$F$1)</f>
        <v/>
      </c>
      <c r="E2688" s="137">
        <f>COUNTIFS(Severity,$B2688,SLA_Breach,"&lt;&gt;Yes",Status,"&lt;&gt;Suspend",Status,"&lt;&gt;Assigned",Status,"&lt;&gt;Open",Status,"&lt;&gt;Hold&gt;",ResolvedDate,"&gt;="&amp;$C$1,ResolvedDate,"&lt;="&amp;$F$1)</f>
        <v/>
      </c>
      <c r="F2688" s="137">
        <f>COUNTIFS(Severity,$B2688,SLA_Breach,"Yes",Status,"&lt;&gt;Suspend",Status,"&lt;&gt;Assigned",Status,"&lt;&gt;Open",Status,"&lt;&gt;Hold&gt;",ResolvedDate,"&gt;="&amp;$C$1,ResolvedDate,"&lt;="&amp;$F$1)</f>
        <v/>
      </c>
      <c r="G2688" s="137">
        <f>COUNTIFS(Severity,$B2688,AssignedDate,"&gt;=01/01/2017 12:00:00 AM",AssignedDate,"&lt;="&amp;$F$1)</f>
        <v/>
      </c>
      <c r="H2688" s="177" t="n"/>
      <c r="L2688" s="57" t="n">
        <v>0</v>
      </c>
      <c r="M2688" s="57" t="n"/>
    </row>
    <row r="2689" spans="1:13">
      <c r="A2689" s="137" t="n">
        <v>1</v>
      </c>
      <c r="B2689" s="100" t="s">
        <v>525</v>
      </c>
      <c r="C2689" s="137">
        <f>COUNTIFS(Severity,$B2689,AssignedDate,"&gt;="&amp;$C$1,AssignedDate,"&lt;="&amp;$F$1)</f>
        <v/>
      </c>
      <c r="D2689" s="137">
        <f>COUNTIFS(Severity,$B2689,Status,"&lt;&gt;Suspend",Status,"&lt;&gt;Assigned",Status,"&lt;&gt;Open",Status,"&lt;&gt;Hold",ResolvedDate,"&gt;="&amp;$C$1,ResolvedDate,"&lt;="&amp;$F$1)</f>
        <v/>
      </c>
      <c r="E2689" s="137">
        <f>COUNTIFS(Severity,$B2689,SLA_Breach,"&lt;&gt;Yes",Status,"&lt;&gt;Suspend",Status,"&lt;&gt;Assigned",Status,"&lt;&gt;Open",Status,"&lt;&gt;Hold&gt;",ResolvedDate,"&gt;="&amp;$C$1,ResolvedDate,"&lt;="&amp;$F$1)</f>
        <v/>
      </c>
      <c r="F2689" s="137">
        <f>COUNTIFS(Severity,$B2689,SLA_Breach,"Yes",Status,"&lt;&gt;Suspend",Status,"&lt;&gt;Assigned",Status,"&lt;&gt;Open",Status,"&lt;&gt;Hold&gt;",ResolvedDate,"&gt;="&amp;$C$1,ResolvedDate,"&lt;="&amp;$F$1)</f>
        <v/>
      </c>
      <c r="G2689" s="137">
        <f>COUNTIFS(Severity,$B2689,AssignedDate,"&gt;=01/01/2017 12:00:00 AM",AssignedDate,"&lt;="&amp;$F$1)</f>
        <v/>
      </c>
      <c r="H2689" s="177" t="n"/>
      <c r="L2689" s="57" t="n">
        <v>0</v>
      </c>
      <c r="M2689" s="57" t="n"/>
    </row>
    <row r="2690" spans="1:13">
      <c r="A2690" s="137" t="n">
        <v>1</v>
      </c>
      <c r="B2690" s="100" t="s">
        <v>525</v>
      </c>
      <c r="C2690" s="137">
        <f>COUNTIFS(Severity,$B2690,AssignedDate,"&gt;="&amp;$C$1,AssignedDate,"&lt;="&amp;$F$1)</f>
        <v/>
      </c>
      <c r="D2690" s="137">
        <f>COUNTIFS(Severity,$B2690,Status,"&lt;&gt;Suspend",Status,"&lt;&gt;Assigned",Status,"&lt;&gt;Open",Status,"&lt;&gt;Hold",ResolvedDate,"&gt;="&amp;$C$1,ResolvedDate,"&lt;="&amp;$F$1)</f>
        <v/>
      </c>
      <c r="E2690" s="137">
        <f>COUNTIFS(Severity,$B2690,SLA_Breach,"&lt;&gt;Yes",Status,"&lt;&gt;Suspend",Status,"&lt;&gt;Assigned",Status,"&lt;&gt;Open",Status,"&lt;&gt;Hold&gt;",ResolvedDate,"&gt;="&amp;$C$1,ResolvedDate,"&lt;="&amp;$F$1)</f>
        <v/>
      </c>
      <c r="F2690" s="137">
        <f>COUNTIFS(Severity,$B2690,SLA_Breach,"Yes",Status,"&lt;&gt;Suspend",Status,"&lt;&gt;Assigned",Status,"&lt;&gt;Open",Status,"&lt;&gt;Hold&gt;",ResolvedDate,"&gt;="&amp;$C$1,ResolvedDate,"&lt;="&amp;$F$1)</f>
        <v/>
      </c>
      <c r="G2690" s="137">
        <f>COUNTIFS(Severity,$B2690,AssignedDate,"&gt;=01/01/2017 12:00:00 AM",AssignedDate,"&lt;="&amp;$F$1)</f>
        <v/>
      </c>
      <c r="H2690" s="177" t="n"/>
      <c r="L2690" s="57" t="n">
        <v>0</v>
      </c>
      <c r="M2690" s="57" t="n"/>
    </row>
    <row r="2691" spans="1:13">
      <c r="A2691" s="137" t="n">
        <v>1</v>
      </c>
      <c r="B2691" s="100" t="s">
        <v>525</v>
      </c>
      <c r="C2691" s="137">
        <f>COUNTIFS(Severity,$B2691,AssignedDate,"&gt;="&amp;$C$1,AssignedDate,"&lt;="&amp;$F$1)</f>
        <v/>
      </c>
      <c r="D2691" s="137">
        <f>COUNTIFS(Severity,$B2691,Status,"&lt;&gt;Suspend",Status,"&lt;&gt;Assigned",Status,"&lt;&gt;Open",Status,"&lt;&gt;Hold",ResolvedDate,"&gt;="&amp;$C$1,ResolvedDate,"&lt;="&amp;$F$1)</f>
        <v/>
      </c>
      <c r="E2691" s="137">
        <f>COUNTIFS(Severity,$B2691,SLA_Breach,"&lt;&gt;Yes",Status,"&lt;&gt;Suspend",Status,"&lt;&gt;Assigned",Status,"&lt;&gt;Open",Status,"&lt;&gt;Hold&gt;",ResolvedDate,"&gt;="&amp;$C$1,ResolvedDate,"&lt;="&amp;$F$1)</f>
        <v/>
      </c>
      <c r="F2691" s="137">
        <f>COUNTIFS(Severity,$B2691,SLA_Breach,"Yes",Status,"&lt;&gt;Suspend",Status,"&lt;&gt;Assigned",Status,"&lt;&gt;Open",Status,"&lt;&gt;Hold&gt;",ResolvedDate,"&gt;="&amp;$C$1,ResolvedDate,"&lt;="&amp;$F$1)</f>
        <v/>
      </c>
      <c r="G2691" s="137">
        <f>COUNTIFS(Severity,$B2691,AssignedDate,"&gt;=01/01/2017 12:00:00 AM",AssignedDate,"&lt;="&amp;$F$1)</f>
        <v/>
      </c>
      <c r="H2691" s="177" t="n"/>
      <c r="L2691" s="57" t="n">
        <v>0</v>
      </c>
      <c r="M2691" s="57" t="n"/>
    </row>
    <row r="2692" spans="1:13">
      <c r="A2692" s="137" t="n">
        <v>1</v>
      </c>
      <c r="B2692" s="100" t="s">
        <v>525</v>
      </c>
      <c r="C2692" s="137">
        <f>COUNTIFS(Severity,$B2692,AssignedDate,"&gt;="&amp;$C$1,AssignedDate,"&lt;="&amp;$F$1)</f>
        <v/>
      </c>
      <c r="D2692" s="137">
        <f>COUNTIFS(Severity,$B2692,Status,"&lt;&gt;Suspend",Status,"&lt;&gt;Assigned",Status,"&lt;&gt;Open",Status,"&lt;&gt;Hold",ResolvedDate,"&gt;="&amp;$C$1,ResolvedDate,"&lt;="&amp;$F$1)</f>
        <v/>
      </c>
      <c r="E2692" s="137">
        <f>COUNTIFS(Severity,$B2692,SLA_Breach,"&lt;&gt;Yes",Status,"&lt;&gt;Suspend",Status,"&lt;&gt;Assigned",Status,"&lt;&gt;Open",Status,"&lt;&gt;Hold&gt;",ResolvedDate,"&gt;="&amp;$C$1,ResolvedDate,"&lt;="&amp;$F$1)</f>
        <v/>
      </c>
      <c r="F2692" s="137">
        <f>COUNTIFS(Severity,$B2692,SLA_Breach,"Yes",Status,"&lt;&gt;Suspend",Status,"&lt;&gt;Assigned",Status,"&lt;&gt;Open",Status,"&lt;&gt;Hold&gt;",ResolvedDate,"&gt;="&amp;$C$1,ResolvedDate,"&lt;="&amp;$F$1)</f>
        <v/>
      </c>
      <c r="G2692" s="137">
        <f>COUNTIFS(Severity,$B2692,AssignedDate,"&gt;=01/01/2017 12:00:00 AM",AssignedDate,"&lt;="&amp;$F$1)</f>
        <v/>
      </c>
      <c r="H2692" s="177" t="n"/>
      <c r="L2692" s="57" t="n">
        <v>0</v>
      </c>
      <c r="M2692" s="57" t="n"/>
    </row>
    <row r="2693" spans="1:13">
      <c r="A2693" s="137" t="n">
        <v>1</v>
      </c>
      <c r="B2693" s="100" t="s">
        <v>525</v>
      </c>
      <c r="C2693" s="137">
        <f>COUNTIFS(Severity,$B2693,AssignedDate,"&gt;="&amp;$C$1,AssignedDate,"&lt;="&amp;$F$1)</f>
        <v/>
      </c>
      <c r="D2693" s="137">
        <f>COUNTIFS(Severity,$B2693,Status,"&lt;&gt;Suspend",Status,"&lt;&gt;Assigned",Status,"&lt;&gt;Open",Status,"&lt;&gt;Hold",ResolvedDate,"&gt;="&amp;$C$1,ResolvedDate,"&lt;="&amp;$F$1)</f>
        <v/>
      </c>
      <c r="E2693" s="137">
        <f>COUNTIFS(Severity,$B2693,SLA_Breach,"&lt;&gt;Yes",Status,"&lt;&gt;Suspend",Status,"&lt;&gt;Assigned",Status,"&lt;&gt;Open",Status,"&lt;&gt;Hold&gt;",ResolvedDate,"&gt;="&amp;$C$1,ResolvedDate,"&lt;="&amp;$F$1)</f>
        <v/>
      </c>
      <c r="F2693" s="137">
        <f>COUNTIFS(Severity,$B2693,SLA_Breach,"Yes",Status,"&lt;&gt;Suspend",Status,"&lt;&gt;Assigned",Status,"&lt;&gt;Open",Status,"&lt;&gt;Hold&gt;",ResolvedDate,"&gt;="&amp;$C$1,ResolvedDate,"&lt;="&amp;$F$1)</f>
        <v/>
      </c>
      <c r="G2693" s="137">
        <f>COUNTIFS(Severity,$B2693,AssignedDate,"&gt;=01/01/2017 12:00:00 AM",AssignedDate,"&lt;="&amp;$F$1)</f>
        <v/>
      </c>
      <c r="H2693" s="177" t="n"/>
      <c r="L2693" s="57" t="n">
        <v>0</v>
      </c>
      <c r="M2693" s="57" t="n"/>
    </row>
    <row r="2694" spans="1:13">
      <c r="A2694" s="137" t="n">
        <v>1</v>
      </c>
      <c r="B2694" s="100" t="s">
        <v>525</v>
      </c>
      <c r="C2694" s="137">
        <f>COUNTIFS(Severity,$B2694,AssignedDate,"&gt;="&amp;$C$1,AssignedDate,"&lt;="&amp;$F$1)</f>
        <v/>
      </c>
      <c r="D2694" s="137">
        <f>COUNTIFS(Severity,$B2694,Status,"&lt;&gt;Suspend",Status,"&lt;&gt;Assigned",Status,"&lt;&gt;Open",Status,"&lt;&gt;Hold",ResolvedDate,"&gt;="&amp;$C$1,ResolvedDate,"&lt;="&amp;$F$1)</f>
        <v/>
      </c>
      <c r="E2694" s="137">
        <f>COUNTIFS(Severity,$B2694,SLA_Breach,"&lt;&gt;Yes",Status,"&lt;&gt;Suspend",Status,"&lt;&gt;Assigned",Status,"&lt;&gt;Open",Status,"&lt;&gt;Hold&gt;",ResolvedDate,"&gt;="&amp;$C$1,ResolvedDate,"&lt;="&amp;$F$1)</f>
        <v/>
      </c>
      <c r="F2694" s="137">
        <f>COUNTIFS(Severity,$B2694,SLA_Breach,"Yes",Status,"&lt;&gt;Suspend",Status,"&lt;&gt;Assigned",Status,"&lt;&gt;Open",Status,"&lt;&gt;Hold&gt;",ResolvedDate,"&gt;="&amp;$C$1,ResolvedDate,"&lt;="&amp;$F$1)</f>
        <v/>
      </c>
      <c r="G2694" s="137">
        <f>COUNTIFS(Severity,$B2694,AssignedDate,"&gt;=01/01/2017 12:00:00 AM",AssignedDate,"&lt;="&amp;$F$1)</f>
        <v/>
      </c>
      <c r="H2694" s="177" t="n"/>
      <c r="L2694" s="57" t="n">
        <v>0</v>
      </c>
      <c r="M2694" s="57" t="n"/>
    </row>
    <row r="2695" spans="1:13">
      <c r="A2695" s="137" t="n">
        <v>1</v>
      </c>
      <c r="B2695" s="100" t="s">
        <v>525</v>
      </c>
      <c r="C2695" s="137">
        <f>COUNTIFS(Severity,$B2695,AssignedDate,"&gt;="&amp;$C$1,AssignedDate,"&lt;="&amp;$F$1)</f>
        <v/>
      </c>
      <c r="D2695" s="137">
        <f>COUNTIFS(Severity,$B2695,Status,"&lt;&gt;Suspend",Status,"&lt;&gt;Assigned",Status,"&lt;&gt;Open",Status,"&lt;&gt;Hold",ResolvedDate,"&gt;="&amp;$C$1,ResolvedDate,"&lt;="&amp;$F$1)</f>
        <v/>
      </c>
      <c r="E2695" s="137">
        <f>COUNTIFS(Severity,$B2695,SLA_Breach,"&lt;&gt;Yes",Status,"&lt;&gt;Suspend",Status,"&lt;&gt;Assigned",Status,"&lt;&gt;Open",Status,"&lt;&gt;Hold&gt;",ResolvedDate,"&gt;="&amp;$C$1,ResolvedDate,"&lt;="&amp;$F$1)</f>
        <v/>
      </c>
      <c r="F2695" s="137">
        <f>COUNTIFS(Severity,$B2695,SLA_Breach,"Yes",Status,"&lt;&gt;Suspend",Status,"&lt;&gt;Assigned",Status,"&lt;&gt;Open",Status,"&lt;&gt;Hold&gt;",ResolvedDate,"&gt;="&amp;$C$1,ResolvedDate,"&lt;="&amp;$F$1)</f>
        <v/>
      </c>
      <c r="G2695" s="137">
        <f>COUNTIFS(Severity,$B2695,AssignedDate,"&gt;=01/01/2017 12:00:00 AM",AssignedDate,"&lt;="&amp;$F$1)</f>
        <v/>
      </c>
      <c r="H2695" s="177" t="n"/>
      <c r="L2695" s="57" t="n">
        <v>0</v>
      </c>
      <c r="M2695" s="57" t="n"/>
    </row>
    <row r="2696" spans="1:13">
      <c r="A2696" s="137" t="n">
        <v>1</v>
      </c>
      <c r="B2696" s="100" t="s">
        <v>525</v>
      </c>
      <c r="C2696" s="137">
        <f>COUNTIFS(Severity,$B2696,AssignedDate,"&gt;="&amp;$C$1,AssignedDate,"&lt;="&amp;$F$1)</f>
        <v/>
      </c>
      <c r="D2696" s="137">
        <f>COUNTIFS(Severity,$B2696,Status,"&lt;&gt;Suspend",Status,"&lt;&gt;Assigned",Status,"&lt;&gt;Open",Status,"&lt;&gt;Hold",ResolvedDate,"&gt;="&amp;$C$1,ResolvedDate,"&lt;="&amp;$F$1)</f>
        <v/>
      </c>
      <c r="E2696" s="137">
        <f>COUNTIFS(Severity,$B2696,SLA_Breach,"&lt;&gt;Yes",Status,"&lt;&gt;Suspend",Status,"&lt;&gt;Assigned",Status,"&lt;&gt;Open",Status,"&lt;&gt;Hold&gt;",ResolvedDate,"&gt;="&amp;$C$1,ResolvedDate,"&lt;="&amp;$F$1)</f>
        <v/>
      </c>
      <c r="F2696" s="137">
        <f>COUNTIFS(Severity,$B2696,SLA_Breach,"Yes",Status,"&lt;&gt;Suspend",Status,"&lt;&gt;Assigned",Status,"&lt;&gt;Open",Status,"&lt;&gt;Hold&gt;",ResolvedDate,"&gt;="&amp;$C$1,ResolvedDate,"&lt;="&amp;$F$1)</f>
        <v/>
      </c>
      <c r="G2696" s="137">
        <f>COUNTIFS(Severity,$B2696,AssignedDate,"&gt;=01/01/2017 12:00:00 AM",AssignedDate,"&lt;="&amp;$F$1)</f>
        <v/>
      </c>
      <c r="H2696" s="177" t="n"/>
      <c r="L2696" s="57" t="n">
        <v>0</v>
      </c>
      <c r="M2696" s="57" t="n"/>
    </row>
    <row r="2697" spans="1:13">
      <c r="A2697" s="137" t="n">
        <v>1</v>
      </c>
      <c r="B2697" s="100" t="s">
        <v>525</v>
      </c>
      <c r="C2697" s="137">
        <f>COUNTIFS(Severity,$B2697,AssignedDate,"&gt;="&amp;$C$1,AssignedDate,"&lt;="&amp;$F$1)</f>
        <v/>
      </c>
      <c r="D2697" s="137">
        <f>COUNTIFS(Severity,$B2697,Status,"&lt;&gt;Suspend",Status,"&lt;&gt;Assigned",Status,"&lt;&gt;Open",Status,"&lt;&gt;Hold",ResolvedDate,"&gt;="&amp;$C$1,ResolvedDate,"&lt;="&amp;$F$1)</f>
        <v/>
      </c>
      <c r="E2697" s="137">
        <f>COUNTIFS(Severity,$B2697,SLA_Breach,"&lt;&gt;Yes",Status,"&lt;&gt;Suspend",Status,"&lt;&gt;Assigned",Status,"&lt;&gt;Open",Status,"&lt;&gt;Hold&gt;",ResolvedDate,"&gt;="&amp;$C$1,ResolvedDate,"&lt;="&amp;$F$1)</f>
        <v/>
      </c>
      <c r="F2697" s="137">
        <f>COUNTIFS(Severity,$B2697,SLA_Breach,"Yes",Status,"&lt;&gt;Suspend",Status,"&lt;&gt;Assigned",Status,"&lt;&gt;Open",Status,"&lt;&gt;Hold&gt;",ResolvedDate,"&gt;="&amp;$C$1,ResolvedDate,"&lt;="&amp;$F$1)</f>
        <v/>
      </c>
      <c r="G2697" s="137">
        <f>COUNTIFS(Severity,$B2697,AssignedDate,"&gt;=01/01/2017 12:00:00 AM",AssignedDate,"&lt;="&amp;$F$1)</f>
        <v/>
      </c>
      <c r="H2697" s="177" t="n"/>
      <c r="L2697" s="57" t="n">
        <v>0</v>
      </c>
      <c r="M2697" s="57" t="n"/>
    </row>
    <row r="2698" spans="1:13">
      <c r="A2698" s="137" t="n">
        <v>1</v>
      </c>
      <c r="B2698" s="100" t="s">
        <v>525</v>
      </c>
      <c r="C2698" s="137">
        <f>COUNTIFS(Severity,$B2698,AssignedDate,"&gt;="&amp;$C$1,AssignedDate,"&lt;="&amp;$F$1)</f>
        <v/>
      </c>
      <c r="D2698" s="137">
        <f>COUNTIFS(Severity,$B2698,Status,"&lt;&gt;Suspend",Status,"&lt;&gt;Assigned",Status,"&lt;&gt;Open",Status,"&lt;&gt;Hold",ResolvedDate,"&gt;="&amp;$C$1,ResolvedDate,"&lt;="&amp;$F$1)</f>
        <v/>
      </c>
      <c r="E2698" s="137">
        <f>COUNTIFS(Severity,$B2698,SLA_Breach,"&lt;&gt;Yes",Status,"&lt;&gt;Suspend",Status,"&lt;&gt;Assigned",Status,"&lt;&gt;Open",Status,"&lt;&gt;Hold&gt;",ResolvedDate,"&gt;="&amp;$C$1,ResolvedDate,"&lt;="&amp;$F$1)</f>
        <v/>
      </c>
      <c r="F2698" s="137">
        <f>COUNTIFS(Severity,$B2698,SLA_Breach,"Yes",Status,"&lt;&gt;Suspend",Status,"&lt;&gt;Assigned",Status,"&lt;&gt;Open",Status,"&lt;&gt;Hold&gt;",ResolvedDate,"&gt;="&amp;$C$1,ResolvedDate,"&lt;="&amp;$F$1)</f>
        <v/>
      </c>
      <c r="G2698" s="137">
        <f>COUNTIFS(Severity,$B2698,AssignedDate,"&gt;=01/01/2017 12:00:00 AM",AssignedDate,"&lt;="&amp;$F$1)</f>
        <v/>
      </c>
      <c r="H2698" s="177" t="n"/>
      <c r="L2698" s="57" t="n">
        <v>0</v>
      </c>
      <c r="M2698" s="57" t="n"/>
    </row>
    <row r="2699" spans="1:13">
      <c r="A2699" s="137" t="n">
        <v>1</v>
      </c>
      <c r="B2699" s="100" t="s">
        <v>525</v>
      </c>
      <c r="C2699" s="137">
        <f>COUNTIFS(Severity,$B2699,AssignedDate,"&gt;="&amp;$C$1,AssignedDate,"&lt;="&amp;$F$1)</f>
        <v/>
      </c>
      <c r="D2699" s="137">
        <f>COUNTIFS(Severity,$B2699,Status,"&lt;&gt;Suspend",Status,"&lt;&gt;Assigned",Status,"&lt;&gt;Open",Status,"&lt;&gt;Hold",ResolvedDate,"&gt;="&amp;$C$1,ResolvedDate,"&lt;="&amp;$F$1)</f>
        <v/>
      </c>
      <c r="E2699" s="137">
        <f>COUNTIFS(Severity,$B2699,SLA_Breach,"&lt;&gt;Yes",Status,"&lt;&gt;Suspend",Status,"&lt;&gt;Assigned",Status,"&lt;&gt;Open",Status,"&lt;&gt;Hold&gt;",ResolvedDate,"&gt;="&amp;$C$1,ResolvedDate,"&lt;="&amp;$F$1)</f>
        <v/>
      </c>
      <c r="F2699" s="137">
        <f>COUNTIFS(Severity,$B2699,SLA_Breach,"Yes",Status,"&lt;&gt;Suspend",Status,"&lt;&gt;Assigned",Status,"&lt;&gt;Open",Status,"&lt;&gt;Hold&gt;",ResolvedDate,"&gt;="&amp;$C$1,ResolvedDate,"&lt;="&amp;$F$1)</f>
        <v/>
      </c>
      <c r="G2699" s="137">
        <f>COUNTIFS(Severity,$B2699,AssignedDate,"&gt;=01/01/2017 12:00:00 AM",AssignedDate,"&lt;="&amp;$F$1)</f>
        <v/>
      </c>
      <c r="H2699" s="177" t="n"/>
      <c r="L2699" s="57" t="n">
        <v>0</v>
      </c>
      <c r="M2699" s="57" t="n"/>
    </row>
    <row r="2700" spans="1:13">
      <c r="A2700" s="137" t="n">
        <v>1</v>
      </c>
      <c r="B2700" s="100" t="s">
        <v>525</v>
      </c>
      <c r="C2700" s="137">
        <f>COUNTIFS(Severity,$B2700,AssignedDate,"&gt;="&amp;$C$1,AssignedDate,"&lt;="&amp;$F$1)</f>
        <v/>
      </c>
      <c r="D2700" s="137">
        <f>COUNTIFS(Severity,$B2700,Status,"&lt;&gt;Suspend",Status,"&lt;&gt;Assigned",Status,"&lt;&gt;Open",Status,"&lt;&gt;Hold",ResolvedDate,"&gt;="&amp;$C$1,ResolvedDate,"&lt;="&amp;$F$1)</f>
        <v/>
      </c>
      <c r="E2700" s="137">
        <f>COUNTIFS(Severity,$B2700,SLA_Breach,"&lt;&gt;Yes",Status,"&lt;&gt;Suspend",Status,"&lt;&gt;Assigned",Status,"&lt;&gt;Open",Status,"&lt;&gt;Hold&gt;",ResolvedDate,"&gt;="&amp;$C$1,ResolvedDate,"&lt;="&amp;$F$1)</f>
        <v/>
      </c>
      <c r="F2700" s="137">
        <f>COUNTIFS(Severity,$B2700,SLA_Breach,"Yes",Status,"&lt;&gt;Suspend",Status,"&lt;&gt;Assigned",Status,"&lt;&gt;Open",Status,"&lt;&gt;Hold&gt;",ResolvedDate,"&gt;="&amp;$C$1,ResolvedDate,"&lt;="&amp;$F$1)</f>
        <v/>
      </c>
      <c r="G2700" s="137">
        <f>COUNTIFS(Severity,$B2700,AssignedDate,"&gt;=01/01/2017 12:00:00 AM",AssignedDate,"&lt;="&amp;$F$1)</f>
        <v/>
      </c>
      <c r="H2700" s="177" t="n"/>
      <c r="L2700" s="57" t="n">
        <v>0</v>
      </c>
      <c r="M2700" s="57" t="n"/>
    </row>
    <row r="2701" spans="1:13">
      <c r="A2701" s="137" t="n">
        <v>1</v>
      </c>
      <c r="B2701" s="100" t="s">
        <v>525</v>
      </c>
      <c r="C2701" s="137">
        <f>COUNTIFS(Severity,$B2701,AssignedDate,"&gt;="&amp;$C$1,AssignedDate,"&lt;="&amp;$F$1)</f>
        <v/>
      </c>
      <c r="D2701" s="137">
        <f>COUNTIFS(Severity,$B2701,Status,"&lt;&gt;Suspend",Status,"&lt;&gt;Assigned",Status,"&lt;&gt;Open",Status,"&lt;&gt;Hold",ResolvedDate,"&gt;="&amp;$C$1,ResolvedDate,"&lt;="&amp;$F$1)</f>
        <v/>
      </c>
      <c r="E2701" s="137">
        <f>COUNTIFS(Severity,$B2701,SLA_Breach,"&lt;&gt;Yes",Status,"&lt;&gt;Suspend",Status,"&lt;&gt;Assigned",Status,"&lt;&gt;Open",Status,"&lt;&gt;Hold&gt;",ResolvedDate,"&gt;="&amp;$C$1,ResolvedDate,"&lt;="&amp;$F$1)</f>
        <v/>
      </c>
      <c r="F2701" s="137">
        <f>COUNTIFS(Severity,$B2701,SLA_Breach,"Yes",Status,"&lt;&gt;Suspend",Status,"&lt;&gt;Assigned",Status,"&lt;&gt;Open",Status,"&lt;&gt;Hold&gt;",ResolvedDate,"&gt;="&amp;$C$1,ResolvedDate,"&lt;="&amp;$F$1)</f>
        <v/>
      </c>
      <c r="G2701" s="137">
        <f>COUNTIFS(Severity,$B2701,AssignedDate,"&gt;=01/01/2017 12:00:00 AM",AssignedDate,"&lt;="&amp;$F$1)</f>
        <v/>
      </c>
      <c r="H2701" s="177" t="n"/>
      <c r="L2701" s="57" t="n">
        <v>0</v>
      </c>
      <c r="M2701" s="57" t="n"/>
    </row>
    <row r="2702" spans="1:13">
      <c r="A2702" s="137" t="n">
        <v>1</v>
      </c>
      <c r="B2702" s="100" t="s">
        <v>525</v>
      </c>
      <c r="C2702" s="137">
        <f>COUNTIFS(Severity,$B2702,AssignedDate,"&gt;="&amp;$C$1,AssignedDate,"&lt;="&amp;$F$1)</f>
        <v/>
      </c>
      <c r="D2702" s="137">
        <f>COUNTIFS(Severity,$B2702,Status,"&lt;&gt;Suspend",Status,"&lt;&gt;Assigned",Status,"&lt;&gt;Open",Status,"&lt;&gt;Hold",ResolvedDate,"&gt;="&amp;$C$1,ResolvedDate,"&lt;="&amp;$F$1)</f>
        <v/>
      </c>
      <c r="E2702" s="137">
        <f>COUNTIFS(Severity,$B2702,SLA_Breach,"&lt;&gt;Yes",Status,"&lt;&gt;Suspend",Status,"&lt;&gt;Assigned",Status,"&lt;&gt;Open",Status,"&lt;&gt;Hold&gt;",ResolvedDate,"&gt;="&amp;$C$1,ResolvedDate,"&lt;="&amp;$F$1)</f>
        <v/>
      </c>
      <c r="F2702" s="137">
        <f>COUNTIFS(Severity,$B2702,SLA_Breach,"Yes",Status,"&lt;&gt;Suspend",Status,"&lt;&gt;Assigned",Status,"&lt;&gt;Open",Status,"&lt;&gt;Hold&gt;",ResolvedDate,"&gt;="&amp;$C$1,ResolvedDate,"&lt;="&amp;$F$1)</f>
        <v/>
      </c>
      <c r="G2702" s="137">
        <f>COUNTIFS(Severity,$B2702,AssignedDate,"&gt;=01/01/2017 12:00:00 AM",AssignedDate,"&lt;="&amp;$F$1)</f>
        <v/>
      </c>
      <c r="H2702" s="177" t="n"/>
      <c r="L2702" s="57" t="n">
        <v>0</v>
      </c>
      <c r="M2702" s="57" t="n"/>
    </row>
    <row r="2703" spans="1:13">
      <c r="A2703" s="137" t="n">
        <v>1</v>
      </c>
      <c r="B2703" s="100" t="s">
        <v>525</v>
      </c>
      <c r="C2703" s="137">
        <f>COUNTIFS(Severity,$B2703,AssignedDate,"&gt;="&amp;$C$1,AssignedDate,"&lt;="&amp;$F$1)</f>
        <v/>
      </c>
      <c r="D2703" s="137">
        <f>COUNTIFS(Severity,$B2703,Status,"&lt;&gt;Suspend",Status,"&lt;&gt;Assigned",Status,"&lt;&gt;Open",Status,"&lt;&gt;Hold",ResolvedDate,"&gt;="&amp;$C$1,ResolvedDate,"&lt;="&amp;$F$1)</f>
        <v/>
      </c>
      <c r="E2703" s="137">
        <f>COUNTIFS(Severity,$B2703,SLA_Breach,"&lt;&gt;Yes",Status,"&lt;&gt;Suspend",Status,"&lt;&gt;Assigned",Status,"&lt;&gt;Open",Status,"&lt;&gt;Hold&gt;",ResolvedDate,"&gt;="&amp;$C$1,ResolvedDate,"&lt;="&amp;$F$1)</f>
        <v/>
      </c>
      <c r="F2703" s="137">
        <f>COUNTIFS(Severity,$B2703,SLA_Breach,"Yes",Status,"&lt;&gt;Suspend",Status,"&lt;&gt;Assigned",Status,"&lt;&gt;Open",Status,"&lt;&gt;Hold&gt;",ResolvedDate,"&gt;="&amp;$C$1,ResolvedDate,"&lt;="&amp;$F$1)</f>
        <v/>
      </c>
      <c r="G2703" s="137">
        <f>COUNTIFS(Severity,$B2703,AssignedDate,"&gt;=01/01/2017 12:00:00 AM",AssignedDate,"&lt;="&amp;$F$1)</f>
        <v/>
      </c>
      <c r="H2703" s="177" t="n"/>
      <c r="L2703" s="57" t="n">
        <v>0</v>
      </c>
      <c r="M2703" s="57" t="n"/>
    </row>
    <row r="2704" spans="1:13">
      <c r="A2704" s="137" t="n">
        <v>1</v>
      </c>
      <c r="B2704" s="100" t="s">
        <v>525</v>
      </c>
      <c r="C2704" s="137">
        <f>COUNTIFS(Severity,$B2704,AssignedDate,"&gt;="&amp;$C$1,AssignedDate,"&lt;="&amp;$F$1)</f>
        <v/>
      </c>
      <c r="D2704" s="137">
        <f>COUNTIFS(Severity,$B2704,Status,"&lt;&gt;Suspend",Status,"&lt;&gt;Assigned",Status,"&lt;&gt;Open",Status,"&lt;&gt;Hold",ResolvedDate,"&gt;="&amp;$C$1,ResolvedDate,"&lt;="&amp;$F$1)</f>
        <v/>
      </c>
      <c r="E2704" s="137">
        <f>COUNTIFS(Severity,$B2704,SLA_Breach,"&lt;&gt;Yes",Status,"&lt;&gt;Suspend",Status,"&lt;&gt;Assigned",Status,"&lt;&gt;Open",Status,"&lt;&gt;Hold&gt;",ResolvedDate,"&gt;="&amp;$C$1,ResolvedDate,"&lt;="&amp;$F$1)</f>
        <v/>
      </c>
      <c r="F2704" s="137">
        <f>COUNTIFS(Severity,$B2704,SLA_Breach,"Yes",Status,"&lt;&gt;Suspend",Status,"&lt;&gt;Assigned",Status,"&lt;&gt;Open",Status,"&lt;&gt;Hold&gt;",ResolvedDate,"&gt;="&amp;$C$1,ResolvedDate,"&lt;="&amp;$F$1)</f>
        <v/>
      </c>
      <c r="G2704" s="137">
        <f>COUNTIFS(Severity,$B2704,AssignedDate,"&gt;=01/01/2017 12:00:00 AM",AssignedDate,"&lt;="&amp;$F$1)</f>
        <v/>
      </c>
      <c r="H2704" s="177" t="n"/>
      <c r="L2704" s="57" t="n">
        <v>0</v>
      </c>
      <c r="M2704" s="57" t="n"/>
    </row>
    <row r="2705" spans="1:13">
      <c r="A2705" s="137" t="n">
        <v>1</v>
      </c>
      <c r="B2705" s="100" t="s">
        <v>525</v>
      </c>
      <c r="C2705" s="137">
        <f>COUNTIFS(Severity,$B2705,AssignedDate,"&gt;="&amp;$C$1,AssignedDate,"&lt;="&amp;$F$1)</f>
        <v/>
      </c>
      <c r="D2705" s="137">
        <f>COUNTIFS(Severity,$B2705,Status,"&lt;&gt;Suspend",Status,"&lt;&gt;Assigned",Status,"&lt;&gt;Open",Status,"&lt;&gt;Hold",ResolvedDate,"&gt;="&amp;$C$1,ResolvedDate,"&lt;="&amp;$F$1)</f>
        <v/>
      </c>
      <c r="E2705" s="137">
        <f>COUNTIFS(Severity,$B2705,SLA_Breach,"&lt;&gt;Yes",Status,"&lt;&gt;Suspend",Status,"&lt;&gt;Assigned",Status,"&lt;&gt;Open",Status,"&lt;&gt;Hold&gt;",ResolvedDate,"&gt;="&amp;$C$1,ResolvedDate,"&lt;="&amp;$F$1)</f>
        <v/>
      </c>
      <c r="F2705" s="137">
        <f>COUNTIFS(Severity,$B2705,SLA_Breach,"Yes",Status,"&lt;&gt;Suspend",Status,"&lt;&gt;Assigned",Status,"&lt;&gt;Open",Status,"&lt;&gt;Hold&gt;",ResolvedDate,"&gt;="&amp;$C$1,ResolvedDate,"&lt;="&amp;$F$1)</f>
        <v/>
      </c>
      <c r="G2705" s="137">
        <f>COUNTIFS(Severity,$B2705,AssignedDate,"&gt;=01/01/2017 12:00:00 AM",AssignedDate,"&lt;="&amp;$F$1)</f>
        <v/>
      </c>
      <c r="H2705" s="177" t="n"/>
      <c r="L2705" s="57" t="n">
        <v>0</v>
      </c>
      <c r="M2705" s="57" t="n"/>
    </row>
    <row r="2706" spans="1:13">
      <c r="A2706" s="137" t="n">
        <v>1</v>
      </c>
      <c r="B2706" s="100" t="s">
        <v>525</v>
      </c>
      <c r="C2706" s="137">
        <f>COUNTIFS(Severity,$B2706,AssignedDate,"&gt;="&amp;$C$1,AssignedDate,"&lt;="&amp;$F$1)</f>
        <v/>
      </c>
      <c r="D2706" s="137">
        <f>COUNTIFS(Severity,$B2706,Status,"&lt;&gt;Suspend",Status,"&lt;&gt;Assigned",Status,"&lt;&gt;Open",Status,"&lt;&gt;Hold",ResolvedDate,"&gt;="&amp;$C$1,ResolvedDate,"&lt;="&amp;$F$1)</f>
        <v/>
      </c>
      <c r="E2706" s="137">
        <f>COUNTIFS(Severity,$B2706,SLA_Breach,"&lt;&gt;Yes",Status,"&lt;&gt;Suspend",Status,"&lt;&gt;Assigned",Status,"&lt;&gt;Open",Status,"&lt;&gt;Hold&gt;",ResolvedDate,"&gt;="&amp;$C$1,ResolvedDate,"&lt;="&amp;$F$1)</f>
        <v/>
      </c>
      <c r="F2706" s="137">
        <f>COUNTIFS(Severity,$B2706,SLA_Breach,"Yes",Status,"&lt;&gt;Suspend",Status,"&lt;&gt;Assigned",Status,"&lt;&gt;Open",Status,"&lt;&gt;Hold&gt;",ResolvedDate,"&gt;="&amp;$C$1,ResolvedDate,"&lt;="&amp;$F$1)</f>
        <v/>
      </c>
      <c r="G2706" s="137">
        <f>COUNTIFS(Severity,$B2706,AssignedDate,"&gt;=01/01/2017 12:00:00 AM",AssignedDate,"&lt;="&amp;$F$1)</f>
        <v/>
      </c>
      <c r="H2706" s="177" t="n"/>
      <c r="L2706" s="57" t="n">
        <v>0</v>
      </c>
      <c r="M2706" s="57" t="n"/>
    </row>
    <row r="2707" spans="1:13">
      <c r="A2707" s="137" t="n">
        <v>1</v>
      </c>
      <c r="B2707" s="100" t="s">
        <v>525</v>
      </c>
      <c r="C2707" s="137">
        <f>COUNTIFS(Severity,$B2707,AssignedDate,"&gt;="&amp;$C$1,AssignedDate,"&lt;="&amp;$F$1)</f>
        <v/>
      </c>
      <c r="D2707" s="137">
        <f>COUNTIFS(Severity,$B2707,Status,"&lt;&gt;Suspend",Status,"&lt;&gt;Assigned",Status,"&lt;&gt;Open",Status,"&lt;&gt;Hold",ResolvedDate,"&gt;="&amp;$C$1,ResolvedDate,"&lt;="&amp;$F$1)</f>
        <v/>
      </c>
      <c r="E2707" s="137">
        <f>COUNTIFS(Severity,$B2707,SLA_Breach,"&lt;&gt;Yes",Status,"&lt;&gt;Suspend",Status,"&lt;&gt;Assigned",Status,"&lt;&gt;Open",Status,"&lt;&gt;Hold&gt;",ResolvedDate,"&gt;="&amp;$C$1,ResolvedDate,"&lt;="&amp;$F$1)</f>
        <v/>
      </c>
      <c r="F2707" s="137">
        <f>COUNTIFS(Severity,$B2707,SLA_Breach,"Yes",Status,"&lt;&gt;Suspend",Status,"&lt;&gt;Assigned",Status,"&lt;&gt;Open",Status,"&lt;&gt;Hold&gt;",ResolvedDate,"&gt;="&amp;$C$1,ResolvedDate,"&lt;="&amp;$F$1)</f>
        <v/>
      </c>
      <c r="G2707" s="137">
        <f>COUNTIFS(Severity,$B2707,AssignedDate,"&gt;=01/01/2017 12:00:00 AM",AssignedDate,"&lt;="&amp;$F$1)</f>
        <v/>
      </c>
      <c r="H2707" s="177" t="n"/>
      <c r="L2707" s="57" t="n">
        <v>0</v>
      </c>
      <c r="M2707" s="57" t="n"/>
    </row>
    <row r="2708" spans="1:13">
      <c r="A2708" s="137" t="n">
        <v>1</v>
      </c>
      <c r="B2708" s="100" t="s">
        <v>525</v>
      </c>
      <c r="C2708" s="137">
        <f>COUNTIFS(Severity,$B2708,AssignedDate,"&gt;="&amp;$C$1,AssignedDate,"&lt;="&amp;$F$1)</f>
        <v/>
      </c>
      <c r="D2708" s="137">
        <f>COUNTIFS(Severity,$B2708,Status,"&lt;&gt;Suspend",Status,"&lt;&gt;Assigned",Status,"&lt;&gt;Open",Status,"&lt;&gt;Hold",ResolvedDate,"&gt;="&amp;$C$1,ResolvedDate,"&lt;="&amp;$F$1)</f>
        <v/>
      </c>
      <c r="E2708" s="137">
        <f>COUNTIFS(Severity,$B2708,SLA_Breach,"&lt;&gt;Yes",Status,"&lt;&gt;Suspend",Status,"&lt;&gt;Assigned",Status,"&lt;&gt;Open",Status,"&lt;&gt;Hold&gt;",ResolvedDate,"&gt;="&amp;$C$1,ResolvedDate,"&lt;="&amp;$F$1)</f>
        <v/>
      </c>
      <c r="F2708" s="137">
        <f>COUNTIFS(Severity,$B2708,SLA_Breach,"Yes",Status,"&lt;&gt;Suspend",Status,"&lt;&gt;Assigned",Status,"&lt;&gt;Open",Status,"&lt;&gt;Hold&gt;",ResolvedDate,"&gt;="&amp;$C$1,ResolvedDate,"&lt;="&amp;$F$1)</f>
        <v/>
      </c>
      <c r="G2708" s="137">
        <f>COUNTIFS(Severity,$B2708,AssignedDate,"&gt;=01/01/2017 12:00:00 AM",AssignedDate,"&lt;="&amp;$F$1)</f>
        <v/>
      </c>
      <c r="H2708" s="177" t="n"/>
      <c r="L2708" s="57" t="n">
        <v>0</v>
      </c>
      <c r="M2708" s="57" t="n"/>
    </row>
    <row r="2709" spans="1:13">
      <c r="A2709" s="137" t="n">
        <v>1</v>
      </c>
      <c r="B2709" s="100" t="s">
        <v>525</v>
      </c>
      <c r="C2709" s="137">
        <f>COUNTIFS(Severity,$B2709,AssignedDate,"&gt;="&amp;$C$1,AssignedDate,"&lt;="&amp;$F$1)</f>
        <v/>
      </c>
      <c r="D2709" s="137">
        <f>COUNTIFS(Severity,$B2709,Status,"&lt;&gt;Suspend",Status,"&lt;&gt;Assigned",Status,"&lt;&gt;Open",Status,"&lt;&gt;Hold",ResolvedDate,"&gt;="&amp;$C$1,ResolvedDate,"&lt;="&amp;$F$1)</f>
        <v/>
      </c>
      <c r="E2709" s="137">
        <f>COUNTIFS(Severity,$B2709,SLA_Breach,"&lt;&gt;Yes",Status,"&lt;&gt;Suspend",Status,"&lt;&gt;Assigned",Status,"&lt;&gt;Open",Status,"&lt;&gt;Hold&gt;",ResolvedDate,"&gt;="&amp;$C$1,ResolvedDate,"&lt;="&amp;$F$1)</f>
        <v/>
      </c>
      <c r="F2709" s="137">
        <f>COUNTIFS(Severity,$B2709,SLA_Breach,"Yes",Status,"&lt;&gt;Suspend",Status,"&lt;&gt;Assigned",Status,"&lt;&gt;Open",Status,"&lt;&gt;Hold&gt;",ResolvedDate,"&gt;="&amp;$C$1,ResolvedDate,"&lt;="&amp;$F$1)</f>
        <v/>
      </c>
      <c r="G2709" s="137">
        <f>COUNTIFS(Severity,$B2709,AssignedDate,"&gt;=01/01/2017 12:00:00 AM",AssignedDate,"&lt;="&amp;$F$1)</f>
        <v/>
      </c>
      <c r="H2709" s="177" t="n"/>
      <c r="L2709" s="57" t="n">
        <v>0</v>
      </c>
      <c r="M2709" s="57" t="n"/>
    </row>
    <row r="2710" spans="1:13">
      <c r="A2710" s="137" t="n">
        <v>1</v>
      </c>
      <c r="B2710" s="100" t="s">
        <v>525</v>
      </c>
      <c r="C2710" s="137">
        <f>COUNTIFS(Severity,$B2710,AssignedDate,"&gt;="&amp;$C$1,AssignedDate,"&lt;="&amp;$F$1)</f>
        <v/>
      </c>
      <c r="D2710" s="137">
        <f>COUNTIFS(Severity,$B2710,Status,"&lt;&gt;Suspend",Status,"&lt;&gt;Assigned",Status,"&lt;&gt;Open",Status,"&lt;&gt;Hold",ResolvedDate,"&gt;="&amp;$C$1,ResolvedDate,"&lt;="&amp;$F$1)</f>
        <v/>
      </c>
      <c r="E2710" s="137">
        <f>COUNTIFS(Severity,$B2710,SLA_Breach,"&lt;&gt;Yes",Status,"&lt;&gt;Suspend",Status,"&lt;&gt;Assigned",Status,"&lt;&gt;Open",Status,"&lt;&gt;Hold&gt;",ResolvedDate,"&gt;="&amp;$C$1,ResolvedDate,"&lt;="&amp;$F$1)</f>
        <v/>
      </c>
      <c r="F2710" s="137">
        <f>COUNTIFS(Severity,$B2710,SLA_Breach,"Yes",Status,"&lt;&gt;Suspend",Status,"&lt;&gt;Assigned",Status,"&lt;&gt;Open",Status,"&lt;&gt;Hold&gt;",ResolvedDate,"&gt;="&amp;$C$1,ResolvedDate,"&lt;="&amp;$F$1)</f>
        <v/>
      </c>
      <c r="G2710" s="137">
        <f>COUNTIFS(Severity,$B2710,AssignedDate,"&gt;=01/01/2017 12:00:00 AM",AssignedDate,"&lt;="&amp;$F$1)</f>
        <v/>
      </c>
      <c r="H2710" s="177" t="n"/>
      <c r="L2710" s="57" t="n">
        <v>0</v>
      </c>
      <c r="M2710" s="57" t="n"/>
    </row>
    <row r="2711" spans="1:13">
      <c r="A2711" s="137" t="n">
        <v>1</v>
      </c>
      <c r="B2711" s="100" t="s">
        <v>525</v>
      </c>
      <c r="C2711" s="137">
        <f>COUNTIFS(Severity,$B2711,AssignedDate,"&gt;="&amp;$C$1,AssignedDate,"&lt;="&amp;$F$1)</f>
        <v/>
      </c>
      <c r="D2711" s="137">
        <f>COUNTIFS(Severity,$B2711,Status,"&lt;&gt;Suspend",Status,"&lt;&gt;Assigned",Status,"&lt;&gt;Open",Status,"&lt;&gt;Hold",ResolvedDate,"&gt;="&amp;$C$1,ResolvedDate,"&lt;="&amp;$F$1)</f>
        <v/>
      </c>
      <c r="E2711" s="137">
        <f>COUNTIFS(Severity,$B2711,SLA_Breach,"&lt;&gt;Yes",Status,"&lt;&gt;Suspend",Status,"&lt;&gt;Assigned",Status,"&lt;&gt;Open",Status,"&lt;&gt;Hold&gt;",ResolvedDate,"&gt;="&amp;$C$1,ResolvedDate,"&lt;="&amp;$F$1)</f>
        <v/>
      </c>
      <c r="F2711" s="137">
        <f>COUNTIFS(Severity,$B2711,SLA_Breach,"Yes",Status,"&lt;&gt;Suspend",Status,"&lt;&gt;Assigned",Status,"&lt;&gt;Open",Status,"&lt;&gt;Hold&gt;",ResolvedDate,"&gt;="&amp;$C$1,ResolvedDate,"&lt;="&amp;$F$1)</f>
        <v/>
      </c>
      <c r="G2711" s="137">
        <f>COUNTIFS(Severity,$B2711,AssignedDate,"&gt;=01/01/2017 12:00:00 AM",AssignedDate,"&lt;="&amp;$F$1)</f>
        <v/>
      </c>
      <c r="H2711" s="177" t="n"/>
      <c r="L2711" s="57" t="n">
        <v>0</v>
      </c>
      <c r="M2711" s="57" t="n"/>
    </row>
    <row r="2712" spans="1:13">
      <c r="A2712" s="137" t="n">
        <v>1</v>
      </c>
      <c r="B2712" s="100" t="s">
        <v>525</v>
      </c>
      <c r="C2712" s="137">
        <f>COUNTIFS(Severity,$B2712,AssignedDate,"&gt;="&amp;$C$1,AssignedDate,"&lt;="&amp;$F$1)</f>
        <v/>
      </c>
      <c r="D2712" s="137">
        <f>COUNTIFS(Severity,$B2712,Status,"&lt;&gt;Suspend",Status,"&lt;&gt;Assigned",Status,"&lt;&gt;Open",Status,"&lt;&gt;Hold",ResolvedDate,"&gt;="&amp;$C$1,ResolvedDate,"&lt;="&amp;$F$1)</f>
        <v/>
      </c>
      <c r="E2712" s="137">
        <f>COUNTIFS(Severity,$B2712,SLA_Breach,"&lt;&gt;Yes",Status,"&lt;&gt;Suspend",Status,"&lt;&gt;Assigned",Status,"&lt;&gt;Open",Status,"&lt;&gt;Hold&gt;",ResolvedDate,"&gt;="&amp;$C$1,ResolvedDate,"&lt;="&amp;$F$1)</f>
        <v/>
      </c>
      <c r="F2712" s="137">
        <f>COUNTIFS(Severity,$B2712,SLA_Breach,"Yes",Status,"&lt;&gt;Suspend",Status,"&lt;&gt;Assigned",Status,"&lt;&gt;Open",Status,"&lt;&gt;Hold&gt;",ResolvedDate,"&gt;="&amp;$C$1,ResolvedDate,"&lt;="&amp;$F$1)</f>
        <v/>
      </c>
      <c r="G2712" s="137">
        <f>COUNTIFS(Severity,$B2712,AssignedDate,"&gt;=01/01/2017 12:00:00 AM",AssignedDate,"&lt;="&amp;$F$1)</f>
        <v/>
      </c>
      <c r="H2712" s="177" t="n"/>
      <c r="L2712" s="57" t="n">
        <v>0</v>
      </c>
      <c r="M2712" s="57" t="n"/>
    </row>
    <row r="2713" spans="1:13">
      <c r="A2713" s="137" t="n">
        <v>1</v>
      </c>
      <c r="B2713" s="100" t="s">
        <v>525</v>
      </c>
      <c r="C2713" s="137">
        <f>COUNTIFS(Severity,$B2713,AssignedDate,"&gt;="&amp;$C$1,AssignedDate,"&lt;="&amp;$F$1)</f>
        <v/>
      </c>
      <c r="D2713" s="137">
        <f>COUNTIFS(Severity,$B2713,Status,"&lt;&gt;Suspend",Status,"&lt;&gt;Assigned",Status,"&lt;&gt;Open",Status,"&lt;&gt;Hold",ResolvedDate,"&gt;="&amp;$C$1,ResolvedDate,"&lt;="&amp;$F$1)</f>
        <v/>
      </c>
      <c r="E2713" s="137">
        <f>COUNTIFS(Severity,$B2713,SLA_Breach,"&lt;&gt;Yes",Status,"&lt;&gt;Suspend",Status,"&lt;&gt;Assigned",Status,"&lt;&gt;Open",Status,"&lt;&gt;Hold&gt;",ResolvedDate,"&gt;="&amp;$C$1,ResolvedDate,"&lt;="&amp;$F$1)</f>
        <v/>
      </c>
      <c r="F2713" s="137">
        <f>COUNTIFS(Severity,$B2713,SLA_Breach,"Yes",Status,"&lt;&gt;Suspend",Status,"&lt;&gt;Assigned",Status,"&lt;&gt;Open",Status,"&lt;&gt;Hold&gt;",ResolvedDate,"&gt;="&amp;$C$1,ResolvedDate,"&lt;="&amp;$F$1)</f>
        <v/>
      </c>
      <c r="G2713" s="137">
        <f>COUNTIFS(Severity,$B2713,AssignedDate,"&gt;=01/01/2017 12:00:00 AM",AssignedDate,"&lt;="&amp;$F$1)</f>
        <v/>
      </c>
      <c r="H2713" s="177" t="n"/>
      <c r="L2713" s="57" t="n">
        <v>0</v>
      </c>
      <c r="M2713" s="57" t="n"/>
    </row>
    <row r="2714" spans="1:13">
      <c r="A2714" s="137" t="n">
        <v>1</v>
      </c>
      <c r="B2714" s="100" t="s">
        <v>525</v>
      </c>
      <c r="C2714" s="137">
        <f>COUNTIFS(Severity,$B2714,AssignedDate,"&gt;="&amp;$C$1,AssignedDate,"&lt;="&amp;$F$1)</f>
        <v/>
      </c>
      <c r="D2714" s="137">
        <f>COUNTIFS(Severity,$B2714,Status,"&lt;&gt;Suspend",Status,"&lt;&gt;Assigned",Status,"&lt;&gt;Open",Status,"&lt;&gt;Hold",ResolvedDate,"&gt;="&amp;$C$1,ResolvedDate,"&lt;="&amp;$F$1)</f>
        <v/>
      </c>
      <c r="E2714" s="137">
        <f>COUNTIFS(Severity,$B2714,SLA_Breach,"&lt;&gt;Yes",Status,"&lt;&gt;Suspend",Status,"&lt;&gt;Assigned",Status,"&lt;&gt;Open",Status,"&lt;&gt;Hold&gt;",ResolvedDate,"&gt;="&amp;$C$1,ResolvedDate,"&lt;="&amp;$F$1)</f>
        <v/>
      </c>
      <c r="F2714" s="137">
        <f>COUNTIFS(Severity,$B2714,SLA_Breach,"Yes",Status,"&lt;&gt;Suspend",Status,"&lt;&gt;Assigned",Status,"&lt;&gt;Open",Status,"&lt;&gt;Hold&gt;",ResolvedDate,"&gt;="&amp;$C$1,ResolvedDate,"&lt;="&amp;$F$1)</f>
        <v/>
      </c>
      <c r="G2714" s="137">
        <f>COUNTIFS(Severity,$B2714,AssignedDate,"&gt;=01/01/2017 12:00:00 AM",AssignedDate,"&lt;="&amp;$F$1)</f>
        <v/>
      </c>
      <c r="H2714" s="177" t="n"/>
      <c r="L2714" s="57" t="n">
        <v>0</v>
      </c>
      <c r="M2714" s="57" t="n"/>
    </row>
    <row r="2715" spans="1:13">
      <c r="A2715" s="137" t="n">
        <v>1</v>
      </c>
      <c r="B2715" s="100" t="s">
        <v>525</v>
      </c>
      <c r="C2715" s="137">
        <f>COUNTIFS(Severity,$B2715,AssignedDate,"&gt;="&amp;$C$1,AssignedDate,"&lt;="&amp;$F$1)</f>
        <v/>
      </c>
      <c r="D2715" s="137">
        <f>COUNTIFS(Severity,$B2715,Status,"&lt;&gt;Suspend",Status,"&lt;&gt;Assigned",Status,"&lt;&gt;Open",Status,"&lt;&gt;Hold",ResolvedDate,"&gt;="&amp;$C$1,ResolvedDate,"&lt;="&amp;$F$1)</f>
        <v/>
      </c>
      <c r="E2715" s="137">
        <f>COUNTIFS(Severity,$B2715,SLA_Breach,"&lt;&gt;Yes",Status,"&lt;&gt;Suspend",Status,"&lt;&gt;Assigned",Status,"&lt;&gt;Open",Status,"&lt;&gt;Hold&gt;",ResolvedDate,"&gt;="&amp;$C$1,ResolvedDate,"&lt;="&amp;$F$1)</f>
        <v/>
      </c>
      <c r="F2715" s="137">
        <f>COUNTIFS(Severity,$B2715,SLA_Breach,"Yes",Status,"&lt;&gt;Suspend",Status,"&lt;&gt;Assigned",Status,"&lt;&gt;Open",Status,"&lt;&gt;Hold&gt;",ResolvedDate,"&gt;="&amp;$C$1,ResolvedDate,"&lt;="&amp;$F$1)</f>
        <v/>
      </c>
      <c r="G2715" s="137">
        <f>COUNTIFS(Severity,$B2715,AssignedDate,"&gt;=01/01/2017 12:00:00 AM",AssignedDate,"&lt;="&amp;$F$1)</f>
        <v/>
      </c>
      <c r="H2715" s="177" t="n"/>
      <c r="L2715" s="57" t="n">
        <v>0</v>
      </c>
      <c r="M2715" s="57" t="n"/>
    </row>
    <row r="2716" spans="1:13">
      <c r="A2716" s="137" t="n">
        <v>1</v>
      </c>
      <c r="B2716" s="100" t="s">
        <v>525</v>
      </c>
      <c r="C2716" s="137">
        <f>COUNTIFS(Severity,$B2716,AssignedDate,"&gt;="&amp;$C$1,AssignedDate,"&lt;="&amp;$F$1)</f>
        <v/>
      </c>
      <c r="D2716" s="137">
        <f>COUNTIFS(Severity,$B2716,Status,"&lt;&gt;Suspend",Status,"&lt;&gt;Assigned",Status,"&lt;&gt;Open",Status,"&lt;&gt;Hold",ResolvedDate,"&gt;="&amp;$C$1,ResolvedDate,"&lt;="&amp;$F$1)</f>
        <v/>
      </c>
      <c r="E2716" s="137">
        <f>COUNTIFS(Severity,$B2716,SLA_Breach,"&lt;&gt;Yes",Status,"&lt;&gt;Suspend",Status,"&lt;&gt;Assigned",Status,"&lt;&gt;Open",Status,"&lt;&gt;Hold&gt;",ResolvedDate,"&gt;="&amp;$C$1,ResolvedDate,"&lt;="&amp;$F$1)</f>
        <v/>
      </c>
      <c r="F2716" s="137">
        <f>COUNTIFS(Severity,$B2716,SLA_Breach,"Yes",Status,"&lt;&gt;Suspend",Status,"&lt;&gt;Assigned",Status,"&lt;&gt;Open",Status,"&lt;&gt;Hold&gt;",ResolvedDate,"&gt;="&amp;$C$1,ResolvedDate,"&lt;="&amp;$F$1)</f>
        <v/>
      </c>
      <c r="G2716" s="137">
        <f>COUNTIFS(Severity,$B2716,AssignedDate,"&gt;=01/01/2017 12:00:00 AM",AssignedDate,"&lt;="&amp;$F$1)</f>
        <v/>
      </c>
      <c r="H2716" s="177" t="n"/>
      <c r="L2716" s="57" t="n">
        <v>0</v>
      </c>
      <c r="M2716" s="57" t="n"/>
    </row>
    <row r="2717" spans="1:13">
      <c r="A2717" s="137" t="n">
        <v>1</v>
      </c>
      <c r="B2717" s="100" t="s">
        <v>525</v>
      </c>
      <c r="C2717" s="137">
        <f>COUNTIFS(Severity,$B2717,AssignedDate,"&gt;="&amp;$C$1,AssignedDate,"&lt;="&amp;$F$1)</f>
        <v/>
      </c>
      <c r="D2717" s="137">
        <f>COUNTIFS(Severity,$B2717,Status,"&lt;&gt;Suspend",Status,"&lt;&gt;Assigned",Status,"&lt;&gt;Open",Status,"&lt;&gt;Hold",ResolvedDate,"&gt;="&amp;$C$1,ResolvedDate,"&lt;="&amp;$F$1)</f>
        <v/>
      </c>
      <c r="E2717" s="137">
        <f>COUNTIFS(Severity,$B2717,SLA_Breach,"&lt;&gt;Yes",Status,"&lt;&gt;Suspend",Status,"&lt;&gt;Assigned",Status,"&lt;&gt;Open",Status,"&lt;&gt;Hold&gt;",ResolvedDate,"&gt;="&amp;$C$1,ResolvedDate,"&lt;="&amp;$F$1)</f>
        <v/>
      </c>
      <c r="F2717" s="137">
        <f>COUNTIFS(Severity,$B2717,SLA_Breach,"Yes",Status,"&lt;&gt;Suspend",Status,"&lt;&gt;Assigned",Status,"&lt;&gt;Open",Status,"&lt;&gt;Hold&gt;",ResolvedDate,"&gt;="&amp;$C$1,ResolvedDate,"&lt;="&amp;$F$1)</f>
        <v/>
      </c>
      <c r="G2717" s="137">
        <f>COUNTIFS(Severity,$B2717,AssignedDate,"&gt;=01/01/2017 12:00:00 AM",AssignedDate,"&lt;="&amp;$F$1)</f>
        <v/>
      </c>
      <c r="H2717" s="177" t="n"/>
      <c r="L2717" s="57" t="n">
        <v>0</v>
      </c>
      <c r="M2717" s="57" t="n"/>
    </row>
    <row r="2718" spans="1:13">
      <c r="A2718" s="137" t="n">
        <v>1</v>
      </c>
      <c r="B2718" s="100" t="s">
        <v>525</v>
      </c>
      <c r="C2718" s="137">
        <f>COUNTIFS(Severity,$B2718,AssignedDate,"&gt;="&amp;$C$1,AssignedDate,"&lt;="&amp;$F$1)</f>
        <v/>
      </c>
      <c r="D2718" s="137">
        <f>COUNTIFS(Severity,$B2718,Status,"&lt;&gt;Suspend",Status,"&lt;&gt;Assigned",Status,"&lt;&gt;Open",Status,"&lt;&gt;Hold",ResolvedDate,"&gt;="&amp;$C$1,ResolvedDate,"&lt;="&amp;$F$1)</f>
        <v/>
      </c>
      <c r="E2718" s="137">
        <f>COUNTIFS(Severity,$B2718,SLA_Breach,"&lt;&gt;Yes",Status,"&lt;&gt;Suspend",Status,"&lt;&gt;Assigned",Status,"&lt;&gt;Open",Status,"&lt;&gt;Hold&gt;",ResolvedDate,"&gt;="&amp;$C$1,ResolvedDate,"&lt;="&amp;$F$1)</f>
        <v/>
      </c>
      <c r="F2718" s="137">
        <f>COUNTIFS(Severity,$B2718,SLA_Breach,"Yes",Status,"&lt;&gt;Suspend",Status,"&lt;&gt;Assigned",Status,"&lt;&gt;Open",Status,"&lt;&gt;Hold&gt;",ResolvedDate,"&gt;="&amp;$C$1,ResolvedDate,"&lt;="&amp;$F$1)</f>
        <v/>
      </c>
      <c r="G2718" s="137">
        <f>COUNTIFS(Severity,$B2718,AssignedDate,"&gt;=01/01/2017 12:00:00 AM",AssignedDate,"&lt;="&amp;$F$1)</f>
        <v/>
      </c>
      <c r="H2718" s="177" t="n"/>
      <c r="L2718" s="57" t="n">
        <v>0</v>
      </c>
      <c r="M2718" s="57" t="n"/>
    </row>
    <row r="2719" spans="1:13">
      <c r="A2719" s="137" t="n">
        <v>1</v>
      </c>
      <c r="B2719" s="100" t="s">
        <v>525</v>
      </c>
      <c r="C2719" s="137">
        <f>COUNTIFS(Severity,$B2719,AssignedDate,"&gt;="&amp;$C$1,AssignedDate,"&lt;="&amp;$F$1)</f>
        <v/>
      </c>
      <c r="D2719" s="137">
        <f>COUNTIFS(Severity,$B2719,Status,"&lt;&gt;Suspend",Status,"&lt;&gt;Assigned",Status,"&lt;&gt;Open",Status,"&lt;&gt;Hold",ResolvedDate,"&gt;="&amp;$C$1,ResolvedDate,"&lt;="&amp;$F$1)</f>
        <v/>
      </c>
      <c r="E2719" s="137">
        <f>COUNTIFS(Severity,$B2719,SLA_Breach,"&lt;&gt;Yes",Status,"&lt;&gt;Suspend",Status,"&lt;&gt;Assigned",Status,"&lt;&gt;Open",Status,"&lt;&gt;Hold&gt;",ResolvedDate,"&gt;="&amp;$C$1,ResolvedDate,"&lt;="&amp;$F$1)</f>
        <v/>
      </c>
      <c r="F2719" s="137">
        <f>COUNTIFS(Severity,$B2719,SLA_Breach,"Yes",Status,"&lt;&gt;Suspend",Status,"&lt;&gt;Assigned",Status,"&lt;&gt;Open",Status,"&lt;&gt;Hold&gt;",ResolvedDate,"&gt;="&amp;$C$1,ResolvedDate,"&lt;="&amp;$F$1)</f>
        <v/>
      </c>
      <c r="G2719" s="137">
        <f>COUNTIFS(Severity,$B2719,AssignedDate,"&gt;=01/01/2017 12:00:00 AM",AssignedDate,"&lt;="&amp;$F$1)</f>
        <v/>
      </c>
      <c r="H2719" s="177" t="n"/>
      <c r="L2719" s="57" t="n">
        <v>0</v>
      </c>
      <c r="M2719" s="57" t="n"/>
    </row>
    <row r="2720" spans="1:13">
      <c r="A2720" s="137" t="n">
        <v>1</v>
      </c>
      <c r="B2720" s="100" t="s">
        <v>525</v>
      </c>
      <c r="C2720" s="137">
        <f>COUNTIFS(Severity,$B2720,AssignedDate,"&gt;="&amp;$C$1,AssignedDate,"&lt;="&amp;$F$1)</f>
        <v/>
      </c>
      <c r="D2720" s="137">
        <f>COUNTIFS(Severity,$B2720,Status,"&lt;&gt;Suspend",Status,"&lt;&gt;Assigned",Status,"&lt;&gt;Open",Status,"&lt;&gt;Hold",ResolvedDate,"&gt;="&amp;$C$1,ResolvedDate,"&lt;="&amp;$F$1)</f>
        <v/>
      </c>
      <c r="E2720" s="137">
        <f>COUNTIFS(Severity,$B2720,SLA_Breach,"&lt;&gt;Yes",Status,"&lt;&gt;Suspend",Status,"&lt;&gt;Assigned",Status,"&lt;&gt;Open",Status,"&lt;&gt;Hold&gt;",ResolvedDate,"&gt;="&amp;$C$1,ResolvedDate,"&lt;="&amp;$F$1)</f>
        <v/>
      </c>
      <c r="F2720" s="137">
        <f>COUNTIFS(Severity,$B2720,SLA_Breach,"Yes",Status,"&lt;&gt;Suspend",Status,"&lt;&gt;Assigned",Status,"&lt;&gt;Open",Status,"&lt;&gt;Hold&gt;",ResolvedDate,"&gt;="&amp;$C$1,ResolvedDate,"&lt;="&amp;$F$1)</f>
        <v/>
      </c>
      <c r="G2720" s="137">
        <f>COUNTIFS(Severity,$B2720,AssignedDate,"&gt;=01/01/2017 12:00:00 AM",AssignedDate,"&lt;="&amp;$F$1)</f>
        <v/>
      </c>
      <c r="H2720" s="177" t="n"/>
      <c r="L2720" s="57" t="n">
        <v>0</v>
      </c>
      <c r="M2720" s="57" t="n"/>
    </row>
    <row r="2721" spans="1:13">
      <c r="A2721" s="137" t="n">
        <v>1</v>
      </c>
      <c r="B2721" s="100" t="s">
        <v>525</v>
      </c>
      <c r="C2721" s="137">
        <f>COUNTIFS(Severity,$B2721,AssignedDate,"&gt;="&amp;$C$1,AssignedDate,"&lt;="&amp;$F$1)</f>
        <v/>
      </c>
      <c r="D2721" s="137">
        <f>COUNTIFS(Severity,$B2721,Status,"&lt;&gt;Suspend",Status,"&lt;&gt;Assigned",Status,"&lt;&gt;Open",Status,"&lt;&gt;Hold",ResolvedDate,"&gt;="&amp;$C$1,ResolvedDate,"&lt;="&amp;$F$1)</f>
        <v/>
      </c>
      <c r="E2721" s="137">
        <f>COUNTIFS(Severity,$B2721,SLA_Breach,"&lt;&gt;Yes",Status,"&lt;&gt;Suspend",Status,"&lt;&gt;Assigned",Status,"&lt;&gt;Open",Status,"&lt;&gt;Hold&gt;",ResolvedDate,"&gt;="&amp;$C$1,ResolvedDate,"&lt;="&amp;$F$1)</f>
        <v/>
      </c>
      <c r="F2721" s="137">
        <f>COUNTIFS(Severity,$B2721,SLA_Breach,"Yes",Status,"&lt;&gt;Suspend",Status,"&lt;&gt;Assigned",Status,"&lt;&gt;Open",Status,"&lt;&gt;Hold&gt;",ResolvedDate,"&gt;="&amp;$C$1,ResolvedDate,"&lt;="&amp;$F$1)</f>
        <v/>
      </c>
      <c r="G2721" s="137">
        <f>COUNTIFS(Severity,$B2721,AssignedDate,"&gt;=01/01/2017 12:00:00 AM",AssignedDate,"&lt;="&amp;$F$1)</f>
        <v/>
      </c>
      <c r="H2721" s="177" t="n"/>
      <c r="L2721" s="57" t="n">
        <v>0</v>
      </c>
      <c r="M2721" s="57" t="n"/>
    </row>
    <row r="2722" spans="1:13">
      <c r="A2722" s="137" t="n">
        <v>1</v>
      </c>
      <c r="B2722" s="100" t="s">
        <v>525</v>
      </c>
      <c r="C2722" s="137">
        <f>COUNTIFS(Severity,$B2722,AssignedDate,"&gt;="&amp;$C$1,AssignedDate,"&lt;="&amp;$F$1)</f>
        <v/>
      </c>
      <c r="D2722" s="137">
        <f>COUNTIFS(Severity,$B2722,Status,"&lt;&gt;Suspend",Status,"&lt;&gt;Assigned",Status,"&lt;&gt;Open",Status,"&lt;&gt;Hold",ResolvedDate,"&gt;="&amp;$C$1,ResolvedDate,"&lt;="&amp;$F$1)</f>
        <v/>
      </c>
      <c r="E2722" s="137">
        <f>COUNTIFS(Severity,$B2722,SLA_Breach,"&lt;&gt;Yes",Status,"&lt;&gt;Suspend",Status,"&lt;&gt;Assigned",Status,"&lt;&gt;Open",Status,"&lt;&gt;Hold&gt;",ResolvedDate,"&gt;="&amp;$C$1,ResolvedDate,"&lt;="&amp;$F$1)</f>
        <v/>
      </c>
      <c r="F2722" s="137">
        <f>COUNTIFS(Severity,$B2722,SLA_Breach,"Yes",Status,"&lt;&gt;Suspend",Status,"&lt;&gt;Assigned",Status,"&lt;&gt;Open",Status,"&lt;&gt;Hold&gt;",ResolvedDate,"&gt;="&amp;$C$1,ResolvedDate,"&lt;="&amp;$F$1)</f>
        <v/>
      </c>
      <c r="G2722" s="137">
        <f>COUNTIFS(Severity,$B2722,AssignedDate,"&gt;=01/01/2017 12:00:00 AM",AssignedDate,"&lt;="&amp;$F$1)</f>
        <v/>
      </c>
      <c r="H2722" s="177" t="n"/>
      <c r="L2722" s="57" t="n">
        <v>0</v>
      </c>
      <c r="M2722" s="57" t="n"/>
    </row>
    <row r="2723" spans="1:13">
      <c r="A2723" s="137" t="n">
        <v>1</v>
      </c>
      <c r="B2723" s="100" t="s">
        <v>525</v>
      </c>
      <c r="C2723" s="137">
        <f>COUNTIFS(Severity,$B2723,AssignedDate,"&gt;="&amp;$C$1,AssignedDate,"&lt;="&amp;$F$1)</f>
        <v/>
      </c>
      <c r="D2723" s="137">
        <f>COUNTIFS(Severity,$B2723,Status,"&lt;&gt;Suspend",Status,"&lt;&gt;Assigned",Status,"&lt;&gt;Open",Status,"&lt;&gt;Hold",ResolvedDate,"&gt;="&amp;$C$1,ResolvedDate,"&lt;="&amp;$F$1)</f>
        <v/>
      </c>
      <c r="E2723" s="137">
        <f>COUNTIFS(Severity,$B2723,SLA_Breach,"&lt;&gt;Yes",Status,"&lt;&gt;Suspend",Status,"&lt;&gt;Assigned",Status,"&lt;&gt;Open",Status,"&lt;&gt;Hold&gt;",ResolvedDate,"&gt;="&amp;$C$1,ResolvedDate,"&lt;="&amp;$F$1)</f>
        <v/>
      </c>
      <c r="F2723" s="137">
        <f>COUNTIFS(Severity,$B2723,SLA_Breach,"Yes",Status,"&lt;&gt;Suspend",Status,"&lt;&gt;Assigned",Status,"&lt;&gt;Open",Status,"&lt;&gt;Hold&gt;",ResolvedDate,"&gt;="&amp;$C$1,ResolvedDate,"&lt;="&amp;$F$1)</f>
        <v/>
      </c>
      <c r="G2723" s="137">
        <f>COUNTIFS(Severity,$B2723,AssignedDate,"&gt;=01/01/2017 12:00:00 AM",AssignedDate,"&lt;="&amp;$F$1)</f>
        <v/>
      </c>
      <c r="H2723" s="177" t="n"/>
      <c r="L2723" s="57" t="n">
        <v>0</v>
      </c>
      <c r="M2723" s="57" t="n"/>
    </row>
    <row r="2724" spans="1:13">
      <c r="A2724" s="137" t="n">
        <v>1</v>
      </c>
      <c r="B2724" s="100" t="s">
        <v>525</v>
      </c>
      <c r="C2724" s="137">
        <f>COUNTIFS(Severity,$B2724,AssignedDate,"&gt;="&amp;$C$1,AssignedDate,"&lt;="&amp;$F$1)</f>
        <v/>
      </c>
      <c r="D2724" s="137">
        <f>COUNTIFS(Severity,$B2724,Status,"&lt;&gt;Suspend",Status,"&lt;&gt;Assigned",Status,"&lt;&gt;Open",Status,"&lt;&gt;Hold",ResolvedDate,"&gt;="&amp;$C$1,ResolvedDate,"&lt;="&amp;$F$1)</f>
        <v/>
      </c>
      <c r="E2724" s="137">
        <f>COUNTIFS(Severity,$B2724,SLA_Breach,"&lt;&gt;Yes",Status,"&lt;&gt;Suspend",Status,"&lt;&gt;Assigned",Status,"&lt;&gt;Open",Status,"&lt;&gt;Hold&gt;",ResolvedDate,"&gt;="&amp;$C$1,ResolvedDate,"&lt;="&amp;$F$1)</f>
        <v/>
      </c>
      <c r="F2724" s="137">
        <f>COUNTIFS(Severity,$B2724,SLA_Breach,"Yes",Status,"&lt;&gt;Suspend",Status,"&lt;&gt;Assigned",Status,"&lt;&gt;Open",Status,"&lt;&gt;Hold&gt;",ResolvedDate,"&gt;="&amp;$C$1,ResolvedDate,"&lt;="&amp;$F$1)</f>
        <v/>
      </c>
      <c r="G2724" s="137">
        <f>COUNTIFS(Severity,$B2724,AssignedDate,"&gt;=01/01/2017 12:00:00 AM",AssignedDate,"&lt;="&amp;$F$1)</f>
        <v/>
      </c>
      <c r="H2724" s="177" t="n"/>
      <c r="L2724" s="57" t="n">
        <v>0</v>
      </c>
      <c r="M2724" s="57" t="n"/>
    </row>
    <row r="2725" spans="1:13">
      <c r="A2725" s="137" t="n">
        <v>1</v>
      </c>
      <c r="B2725" s="100" t="s">
        <v>525</v>
      </c>
      <c r="C2725" s="137">
        <f>COUNTIFS(Severity,$B2725,AssignedDate,"&gt;="&amp;$C$1,AssignedDate,"&lt;="&amp;$F$1)</f>
        <v/>
      </c>
      <c r="D2725" s="137">
        <f>COUNTIFS(Severity,$B2725,Status,"&lt;&gt;Suspend",Status,"&lt;&gt;Assigned",Status,"&lt;&gt;Open",Status,"&lt;&gt;Hold",ResolvedDate,"&gt;="&amp;$C$1,ResolvedDate,"&lt;="&amp;$F$1)</f>
        <v/>
      </c>
      <c r="E2725" s="137">
        <f>COUNTIFS(Severity,$B2725,SLA_Breach,"&lt;&gt;Yes",Status,"&lt;&gt;Suspend",Status,"&lt;&gt;Assigned",Status,"&lt;&gt;Open",Status,"&lt;&gt;Hold&gt;",ResolvedDate,"&gt;="&amp;$C$1,ResolvedDate,"&lt;="&amp;$F$1)</f>
        <v/>
      </c>
      <c r="F2725" s="137">
        <f>COUNTIFS(Severity,$B2725,SLA_Breach,"Yes",Status,"&lt;&gt;Suspend",Status,"&lt;&gt;Assigned",Status,"&lt;&gt;Open",Status,"&lt;&gt;Hold&gt;",ResolvedDate,"&gt;="&amp;$C$1,ResolvedDate,"&lt;="&amp;$F$1)</f>
        <v/>
      </c>
      <c r="G2725" s="137">
        <f>COUNTIFS(Severity,$B2725,AssignedDate,"&gt;=01/01/2017 12:00:00 AM",AssignedDate,"&lt;="&amp;$F$1)</f>
        <v/>
      </c>
      <c r="H2725" s="177" t="n"/>
      <c r="L2725" s="57" t="n">
        <v>0</v>
      </c>
      <c r="M2725" s="57" t="n"/>
    </row>
    <row r="2726" spans="1:13">
      <c r="A2726" s="137" t="n">
        <v>1</v>
      </c>
      <c r="B2726" s="100" t="s">
        <v>525</v>
      </c>
      <c r="C2726" s="137">
        <f>COUNTIFS(Severity,$B2726,AssignedDate,"&gt;="&amp;$C$1,AssignedDate,"&lt;="&amp;$F$1)</f>
        <v/>
      </c>
      <c r="D2726" s="137">
        <f>COUNTIFS(Severity,$B2726,Status,"&lt;&gt;Suspend",Status,"&lt;&gt;Assigned",Status,"&lt;&gt;Open",Status,"&lt;&gt;Hold",ResolvedDate,"&gt;="&amp;$C$1,ResolvedDate,"&lt;="&amp;$F$1)</f>
        <v/>
      </c>
      <c r="E2726" s="137">
        <f>COUNTIFS(Severity,$B2726,SLA_Breach,"&lt;&gt;Yes",Status,"&lt;&gt;Suspend",Status,"&lt;&gt;Assigned",Status,"&lt;&gt;Open",Status,"&lt;&gt;Hold&gt;",ResolvedDate,"&gt;="&amp;$C$1,ResolvedDate,"&lt;="&amp;$F$1)</f>
        <v/>
      </c>
      <c r="F2726" s="137">
        <f>COUNTIFS(Severity,$B2726,SLA_Breach,"Yes",Status,"&lt;&gt;Suspend",Status,"&lt;&gt;Assigned",Status,"&lt;&gt;Open",Status,"&lt;&gt;Hold&gt;",ResolvedDate,"&gt;="&amp;$C$1,ResolvedDate,"&lt;="&amp;$F$1)</f>
        <v/>
      </c>
      <c r="G2726" s="137">
        <f>COUNTIFS(Severity,$B2726,AssignedDate,"&gt;=01/01/2017 12:00:00 AM",AssignedDate,"&lt;="&amp;$F$1)</f>
        <v/>
      </c>
      <c r="H2726" s="177" t="n"/>
      <c r="L2726" s="57" t="n">
        <v>0</v>
      </c>
      <c r="M2726" s="57" t="n"/>
    </row>
    <row r="2727" spans="1:13">
      <c r="A2727" s="137" t="n">
        <v>1</v>
      </c>
      <c r="B2727" s="100" t="s">
        <v>525</v>
      </c>
      <c r="C2727" s="137">
        <f>COUNTIFS(Severity,$B2727,AssignedDate,"&gt;="&amp;$C$1,AssignedDate,"&lt;="&amp;$F$1)</f>
        <v/>
      </c>
      <c r="D2727" s="137">
        <f>COUNTIFS(Severity,$B2727,Status,"&lt;&gt;Suspend",Status,"&lt;&gt;Assigned",Status,"&lt;&gt;Open",Status,"&lt;&gt;Hold",ResolvedDate,"&gt;="&amp;$C$1,ResolvedDate,"&lt;="&amp;$F$1)</f>
        <v/>
      </c>
      <c r="E2727" s="137">
        <f>COUNTIFS(Severity,$B2727,SLA_Breach,"&lt;&gt;Yes",Status,"&lt;&gt;Suspend",Status,"&lt;&gt;Assigned",Status,"&lt;&gt;Open",Status,"&lt;&gt;Hold&gt;",ResolvedDate,"&gt;="&amp;$C$1,ResolvedDate,"&lt;="&amp;$F$1)</f>
        <v/>
      </c>
      <c r="F2727" s="137">
        <f>COUNTIFS(Severity,$B2727,SLA_Breach,"Yes",Status,"&lt;&gt;Suspend",Status,"&lt;&gt;Assigned",Status,"&lt;&gt;Open",Status,"&lt;&gt;Hold&gt;",ResolvedDate,"&gt;="&amp;$C$1,ResolvedDate,"&lt;="&amp;$F$1)</f>
        <v/>
      </c>
      <c r="G2727" s="137">
        <f>COUNTIFS(Severity,$B2727,AssignedDate,"&gt;=01/01/2017 12:00:00 AM",AssignedDate,"&lt;="&amp;$F$1)</f>
        <v/>
      </c>
      <c r="H2727" s="177" t="n"/>
      <c r="L2727" s="57" t="n">
        <v>0</v>
      </c>
      <c r="M2727" s="57" t="n"/>
    </row>
    <row r="2728" spans="1:13">
      <c r="A2728" s="137" t="n">
        <v>1</v>
      </c>
      <c r="B2728" s="100" t="s">
        <v>525</v>
      </c>
      <c r="C2728" s="137">
        <f>COUNTIFS(Severity,$B2728,AssignedDate,"&gt;="&amp;$C$1,AssignedDate,"&lt;="&amp;$F$1)</f>
        <v/>
      </c>
      <c r="D2728" s="137">
        <f>COUNTIFS(Severity,$B2728,Status,"&lt;&gt;Suspend",Status,"&lt;&gt;Assigned",Status,"&lt;&gt;Open",Status,"&lt;&gt;Hold",ResolvedDate,"&gt;="&amp;$C$1,ResolvedDate,"&lt;="&amp;$F$1)</f>
        <v/>
      </c>
      <c r="E2728" s="137">
        <f>COUNTIFS(Severity,$B2728,SLA_Breach,"&lt;&gt;Yes",Status,"&lt;&gt;Suspend",Status,"&lt;&gt;Assigned",Status,"&lt;&gt;Open",Status,"&lt;&gt;Hold&gt;",ResolvedDate,"&gt;="&amp;$C$1,ResolvedDate,"&lt;="&amp;$F$1)</f>
        <v/>
      </c>
      <c r="F2728" s="137">
        <f>COUNTIFS(Severity,$B2728,SLA_Breach,"Yes",Status,"&lt;&gt;Suspend",Status,"&lt;&gt;Assigned",Status,"&lt;&gt;Open",Status,"&lt;&gt;Hold&gt;",ResolvedDate,"&gt;="&amp;$C$1,ResolvedDate,"&lt;="&amp;$F$1)</f>
        <v/>
      </c>
      <c r="G2728" s="137">
        <f>COUNTIFS(Severity,$B2728,AssignedDate,"&gt;=01/01/2017 12:00:00 AM",AssignedDate,"&lt;="&amp;$F$1)</f>
        <v/>
      </c>
      <c r="H2728" s="177" t="n"/>
      <c r="L2728" s="57" t="n">
        <v>0</v>
      </c>
      <c r="M2728" s="57" t="n"/>
    </row>
    <row r="2729" spans="1:13">
      <c r="A2729" s="137" t="n">
        <v>1</v>
      </c>
      <c r="B2729" s="100" t="s">
        <v>525</v>
      </c>
      <c r="C2729" s="137">
        <f>COUNTIFS(Severity,$B2729,AssignedDate,"&gt;="&amp;$C$1,AssignedDate,"&lt;="&amp;$F$1)</f>
        <v/>
      </c>
      <c r="D2729" s="137">
        <f>COUNTIFS(Severity,$B2729,Status,"&lt;&gt;Suspend",Status,"&lt;&gt;Assigned",Status,"&lt;&gt;Open",Status,"&lt;&gt;Hold",ResolvedDate,"&gt;="&amp;$C$1,ResolvedDate,"&lt;="&amp;$F$1)</f>
        <v/>
      </c>
      <c r="E2729" s="137">
        <f>COUNTIFS(Severity,$B2729,SLA_Breach,"&lt;&gt;Yes",Status,"&lt;&gt;Suspend",Status,"&lt;&gt;Assigned",Status,"&lt;&gt;Open",Status,"&lt;&gt;Hold&gt;",ResolvedDate,"&gt;="&amp;$C$1,ResolvedDate,"&lt;="&amp;$F$1)</f>
        <v/>
      </c>
      <c r="F2729" s="137">
        <f>COUNTIFS(Severity,$B2729,SLA_Breach,"Yes",Status,"&lt;&gt;Suspend",Status,"&lt;&gt;Assigned",Status,"&lt;&gt;Open",Status,"&lt;&gt;Hold&gt;",ResolvedDate,"&gt;="&amp;$C$1,ResolvedDate,"&lt;="&amp;$F$1)</f>
        <v/>
      </c>
      <c r="G2729" s="137">
        <f>COUNTIFS(Severity,$B2729,AssignedDate,"&gt;=01/01/2017 12:00:00 AM",AssignedDate,"&lt;="&amp;$F$1)</f>
        <v/>
      </c>
      <c r="H2729" s="177" t="n"/>
      <c r="L2729" s="57" t="n">
        <v>0</v>
      </c>
      <c r="M2729" s="57" t="n"/>
    </row>
    <row r="2730" spans="1:13">
      <c r="A2730" s="137" t="n">
        <v>1</v>
      </c>
      <c r="B2730" s="100" t="s">
        <v>525</v>
      </c>
      <c r="C2730" s="137">
        <f>COUNTIFS(Severity,$B2730,AssignedDate,"&gt;="&amp;$C$1,AssignedDate,"&lt;="&amp;$F$1)</f>
        <v/>
      </c>
      <c r="D2730" s="137">
        <f>COUNTIFS(Severity,$B2730,Status,"&lt;&gt;Suspend",Status,"&lt;&gt;Assigned",Status,"&lt;&gt;Open",Status,"&lt;&gt;Hold",ResolvedDate,"&gt;="&amp;$C$1,ResolvedDate,"&lt;="&amp;$F$1)</f>
        <v/>
      </c>
      <c r="E2730" s="137">
        <f>COUNTIFS(Severity,$B2730,SLA_Breach,"&lt;&gt;Yes",Status,"&lt;&gt;Suspend",Status,"&lt;&gt;Assigned",Status,"&lt;&gt;Open",Status,"&lt;&gt;Hold&gt;",ResolvedDate,"&gt;="&amp;$C$1,ResolvedDate,"&lt;="&amp;$F$1)</f>
        <v/>
      </c>
      <c r="F2730" s="137">
        <f>COUNTIFS(Severity,$B2730,SLA_Breach,"Yes",Status,"&lt;&gt;Suspend",Status,"&lt;&gt;Assigned",Status,"&lt;&gt;Open",Status,"&lt;&gt;Hold&gt;",ResolvedDate,"&gt;="&amp;$C$1,ResolvedDate,"&lt;="&amp;$F$1)</f>
        <v/>
      </c>
      <c r="G2730" s="137">
        <f>COUNTIFS(Severity,$B2730,AssignedDate,"&gt;=01/01/2017 12:00:00 AM",AssignedDate,"&lt;="&amp;$F$1)</f>
        <v/>
      </c>
      <c r="H2730" s="177" t="n"/>
      <c r="L2730" s="57" t="n">
        <v>0</v>
      </c>
      <c r="M2730" s="57" t="n"/>
    </row>
    <row r="2731" spans="1:13">
      <c r="A2731" s="137" t="n">
        <v>1</v>
      </c>
      <c r="B2731" s="100" t="s">
        <v>525</v>
      </c>
      <c r="C2731" s="137">
        <f>COUNTIFS(Severity,$B2731,AssignedDate,"&gt;="&amp;$C$1,AssignedDate,"&lt;="&amp;$F$1)</f>
        <v/>
      </c>
      <c r="D2731" s="137">
        <f>COUNTIFS(Severity,$B2731,Status,"&lt;&gt;Suspend",Status,"&lt;&gt;Assigned",Status,"&lt;&gt;Open",Status,"&lt;&gt;Hold",ResolvedDate,"&gt;="&amp;$C$1,ResolvedDate,"&lt;="&amp;$F$1)</f>
        <v/>
      </c>
      <c r="E2731" s="137">
        <f>COUNTIFS(Severity,$B2731,SLA_Breach,"&lt;&gt;Yes",Status,"&lt;&gt;Suspend",Status,"&lt;&gt;Assigned",Status,"&lt;&gt;Open",Status,"&lt;&gt;Hold&gt;",ResolvedDate,"&gt;="&amp;$C$1,ResolvedDate,"&lt;="&amp;$F$1)</f>
        <v/>
      </c>
      <c r="F2731" s="137">
        <f>COUNTIFS(Severity,$B2731,SLA_Breach,"Yes",Status,"&lt;&gt;Suspend",Status,"&lt;&gt;Assigned",Status,"&lt;&gt;Open",Status,"&lt;&gt;Hold&gt;",ResolvedDate,"&gt;="&amp;$C$1,ResolvedDate,"&lt;="&amp;$F$1)</f>
        <v/>
      </c>
      <c r="G2731" s="137">
        <f>COUNTIFS(Severity,$B2731,AssignedDate,"&gt;=01/01/2017 12:00:00 AM",AssignedDate,"&lt;="&amp;$F$1)</f>
        <v/>
      </c>
      <c r="H2731" s="177" t="n"/>
      <c r="L2731" s="57" t="n">
        <v>0</v>
      </c>
      <c r="M2731" s="57" t="n"/>
    </row>
    <row r="2732" spans="1:13">
      <c r="A2732" s="137" t="n">
        <v>1</v>
      </c>
      <c r="B2732" s="100" t="s">
        <v>525</v>
      </c>
      <c r="C2732" s="137">
        <f>COUNTIFS(Severity,$B2732,AssignedDate,"&gt;="&amp;$C$1,AssignedDate,"&lt;="&amp;$F$1)</f>
        <v/>
      </c>
      <c r="D2732" s="137">
        <f>COUNTIFS(Severity,$B2732,Status,"&lt;&gt;Suspend",Status,"&lt;&gt;Assigned",Status,"&lt;&gt;Open",Status,"&lt;&gt;Hold",ResolvedDate,"&gt;="&amp;$C$1,ResolvedDate,"&lt;="&amp;$F$1)</f>
        <v/>
      </c>
      <c r="E2732" s="137">
        <f>COUNTIFS(Severity,$B2732,SLA_Breach,"&lt;&gt;Yes",Status,"&lt;&gt;Suspend",Status,"&lt;&gt;Assigned",Status,"&lt;&gt;Open",Status,"&lt;&gt;Hold&gt;",ResolvedDate,"&gt;="&amp;$C$1,ResolvedDate,"&lt;="&amp;$F$1)</f>
        <v/>
      </c>
      <c r="F2732" s="137">
        <f>COUNTIFS(Severity,$B2732,SLA_Breach,"Yes",Status,"&lt;&gt;Suspend",Status,"&lt;&gt;Assigned",Status,"&lt;&gt;Open",Status,"&lt;&gt;Hold&gt;",ResolvedDate,"&gt;="&amp;$C$1,ResolvedDate,"&lt;="&amp;$F$1)</f>
        <v/>
      </c>
      <c r="G2732" s="137">
        <f>COUNTIFS(Severity,$B2732,AssignedDate,"&gt;=01/01/2017 12:00:00 AM",AssignedDate,"&lt;="&amp;$F$1)</f>
        <v/>
      </c>
      <c r="H2732" s="177" t="n"/>
      <c r="L2732" s="57" t="n">
        <v>0</v>
      </c>
      <c r="M2732" s="57" t="n"/>
    </row>
    <row r="2733" spans="1:13">
      <c r="A2733" s="137" t="n">
        <v>1</v>
      </c>
      <c r="B2733" s="100" t="s">
        <v>525</v>
      </c>
      <c r="C2733" s="137">
        <f>COUNTIFS(Severity,$B2733,AssignedDate,"&gt;="&amp;$C$1,AssignedDate,"&lt;="&amp;$F$1)</f>
        <v/>
      </c>
      <c r="D2733" s="137">
        <f>COUNTIFS(Severity,$B2733,Status,"&lt;&gt;Suspend",Status,"&lt;&gt;Assigned",Status,"&lt;&gt;Open",Status,"&lt;&gt;Hold",ResolvedDate,"&gt;="&amp;$C$1,ResolvedDate,"&lt;="&amp;$F$1)</f>
        <v/>
      </c>
      <c r="E2733" s="137">
        <f>COUNTIFS(Severity,$B2733,SLA_Breach,"&lt;&gt;Yes",Status,"&lt;&gt;Suspend",Status,"&lt;&gt;Assigned",Status,"&lt;&gt;Open",Status,"&lt;&gt;Hold&gt;",ResolvedDate,"&gt;="&amp;$C$1,ResolvedDate,"&lt;="&amp;$F$1)</f>
        <v/>
      </c>
      <c r="F2733" s="137">
        <f>COUNTIFS(Severity,$B2733,SLA_Breach,"Yes",Status,"&lt;&gt;Suspend",Status,"&lt;&gt;Assigned",Status,"&lt;&gt;Open",Status,"&lt;&gt;Hold&gt;",ResolvedDate,"&gt;="&amp;$C$1,ResolvedDate,"&lt;="&amp;$F$1)</f>
        <v/>
      </c>
      <c r="G2733" s="137">
        <f>COUNTIFS(Severity,$B2733,AssignedDate,"&gt;=01/01/2017 12:00:00 AM",AssignedDate,"&lt;="&amp;$F$1)</f>
        <v/>
      </c>
      <c r="H2733" s="177" t="n"/>
      <c r="L2733" s="57" t="n">
        <v>0</v>
      </c>
      <c r="M2733" s="57" t="n"/>
    </row>
    <row r="2734" spans="1:13">
      <c r="A2734" s="137" t="n">
        <v>1</v>
      </c>
      <c r="B2734" s="100" t="s">
        <v>525</v>
      </c>
      <c r="C2734" s="137">
        <f>COUNTIFS(Severity,$B2734,AssignedDate,"&gt;="&amp;$C$1,AssignedDate,"&lt;="&amp;$F$1)</f>
        <v/>
      </c>
      <c r="D2734" s="137">
        <f>COUNTIFS(Severity,$B2734,Status,"&lt;&gt;Suspend",Status,"&lt;&gt;Assigned",Status,"&lt;&gt;Open",Status,"&lt;&gt;Hold",ResolvedDate,"&gt;="&amp;$C$1,ResolvedDate,"&lt;="&amp;$F$1)</f>
        <v/>
      </c>
      <c r="E2734" s="137">
        <f>COUNTIFS(Severity,$B2734,SLA_Breach,"&lt;&gt;Yes",Status,"&lt;&gt;Suspend",Status,"&lt;&gt;Assigned",Status,"&lt;&gt;Open",Status,"&lt;&gt;Hold&gt;",ResolvedDate,"&gt;="&amp;$C$1,ResolvedDate,"&lt;="&amp;$F$1)</f>
        <v/>
      </c>
      <c r="F2734" s="137">
        <f>COUNTIFS(Severity,$B2734,SLA_Breach,"Yes",Status,"&lt;&gt;Suspend",Status,"&lt;&gt;Assigned",Status,"&lt;&gt;Open",Status,"&lt;&gt;Hold&gt;",ResolvedDate,"&gt;="&amp;$C$1,ResolvedDate,"&lt;="&amp;$F$1)</f>
        <v/>
      </c>
      <c r="G2734" s="137">
        <f>COUNTIFS(Severity,$B2734,AssignedDate,"&gt;=01/01/2017 12:00:00 AM",AssignedDate,"&lt;="&amp;$F$1)</f>
        <v/>
      </c>
      <c r="H2734" s="177" t="n"/>
      <c r="L2734" s="57" t="n">
        <v>0</v>
      </c>
      <c r="M2734" s="57" t="n"/>
    </row>
    <row r="2735" spans="1:13">
      <c r="A2735" s="137" t="n">
        <v>1</v>
      </c>
      <c r="B2735" s="100" t="s">
        <v>525</v>
      </c>
      <c r="C2735" s="137">
        <f>COUNTIFS(Severity,$B2735,AssignedDate,"&gt;="&amp;$C$1,AssignedDate,"&lt;="&amp;$F$1)</f>
        <v/>
      </c>
      <c r="D2735" s="137">
        <f>COUNTIFS(Severity,$B2735,Status,"&lt;&gt;Suspend",Status,"&lt;&gt;Assigned",Status,"&lt;&gt;Open",Status,"&lt;&gt;Hold",ResolvedDate,"&gt;="&amp;$C$1,ResolvedDate,"&lt;="&amp;$F$1)</f>
        <v/>
      </c>
      <c r="E2735" s="137">
        <f>COUNTIFS(Severity,$B2735,SLA_Breach,"&lt;&gt;Yes",Status,"&lt;&gt;Suspend",Status,"&lt;&gt;Assigned",Status,"&lt;&gt;Open",Status,"&lt;&gt;Hold&gt;",ResolvedDate,"&gt;="&amp;$C$1,ResolvedDate,"&lt;="&amp;$F$1)</f>
        <v/>
      </c>
      <c r="F2735" s="137">
        <f>COUNTIFS(Severity,$B2735,SLA_Breach,"Yes",Status,"&lt;&gt;Suspend",Status,"&lt;&gt;Assigned",Status,"&lt;&gt;Open",Status,"&lt;&gt;Hold&gt;",ResolvedDate,"&gt;="&amp;$C$1,ResolvedDate,"&lt;="&amp;$F$1)</f>
        <v/>
      </c>
      <c r="G2735" s="137">
        <f>COUNTIFS(Severity,$B2735,AssignedDate,"&gt;=01/01/2017 12:00:00 AM",AssignedDate,"&lt;="&amp;$F$1)</f>
        <v/>
      </c>
      <c r="H2735" s="177" t="n"/>
      <c r="L2735" s="57" t="n">
        <v>0</v>
      </c>
      <c r="M2735" s="57" t="n"/>
    </row>
    <row r="2736" spans="1:13">
      <c r="A2736" s="137" t="n">
        <v>1</v>
      </c>
      <c r="B2736" s="100" t="s">
        <v>525</v>
      </c>
      <c r="C2736" s="137">
        <f>COUNTIFS(Severity,$B2736,AssignedDate,"&gt;="&amp;$C$1,AssignedDate,"&lt;="&amp;$F$1)</f>
        <v/>
      </c>
      <c r="D2736" s="137">
        <f>COUNTIFS(Severity,$B2736,Status,"&lt;&gt;Suspend",Status,"&lt;&gt;Assigned",Status,"&lt;&gt;Open",Status,"&lt;&gt;Hold",ResolvedDate,"&gt;="&amp;$C$1,ResolvedDate,"&lt;="&amp;$F$1)</f>
        <v/>
      </c>
      <c r="E2736" s="137">
        <f>COUNTIFS(Severity,$B2736,SLA_Breach,"&lt;&gt;Yes",Status,"&lt;&gt;Suspend",Status,"&lt;&gt;Assigned",Status,"&lt;&gt;Open",Status,"&lt;&gt;Hold&gt;",ResolvedDate,"&gt;="&amp;$C$1,ResolvedDate,"&lt;="&amp;$F$1)</f>
        <v/>
      </c>
      <c r="F2736" s="137">
        <f>COUNTIFS(Severity,$B2736,SLA_Breach,"Yes",Status,"&lt;&gt;Suspend",Status,"&lt;&gt;Assigned",Status,"&lt;&gt;Open",Status,"&lt;&gt;Hold&gt;",ResolvedDate,"&gt;="&amp;$C$1,ResolvedDate,"&lt;="&amp;$F$1)</f>
        <v/>
      </c>
      <c r="G2736" s="137">
        <f>COUNTIFS(Severity,$B2736,AssignedDate,"&gt;=01/01/2017 12:00:00 AM",AssignedDate,"&lt;="&amp;$F$1)</f>
        <v/>
      </c>
      <c r="H2736" s="177" t="n"/>
      <c r="L2736" s="57" t="n">
        <v>0</v>
      </c>
      <c r="M2736" s="57" t="n"/>
    </row>
    <row r="2737" spans="1:13">
      <c r="A2737" s="137" t="n">
        <v>1</v>
      </c>
      <c r="B2737" s="100" t="s">
        <v>525</v>
      </c>
      <c r="C2737" s="137">
        <f>COUNTIFS(Severity,$B2737,AssignedDate,"&gt;="&amp;$C$1,AssignedDate,"&lt;="&amp;$F$1)</f>
        <v/>
      </c>
      <c r="D2737" s="137">
        <f>COUNTIFS(Severity,$B2737,Status,"&lt;&gt;Suspend",Status,"&lt;&gt;Assigned",Status,"&lt;&gt;Open",Status,"&lt;&gt;Hold",ResolvedDate,"&gt;="&amp;$C$1,ResolvedDate,"&lt;="&amp;$F$1)</f>
        <v/>
      </c>
      <c r="E2737" s="137">
        <f>COUNTIFS(Severity,$B2737,SLA_Breach,"&lt;&gt;Yes",Status,"&lt;&gt;Suspend",Status,"&lt;&gt;Assigned",Status,"&lt;&gt;Open",Status,"&lt;&gt;Hold&gt;",ResolvedDate,"&gt;="&amp;$C$1,ResolvedDate,"&lt;="&amp;$F$1)</f>
        <v/>
      </c>
      <c r="F2737" s="137">
        <f>COUNTIFS(Severity,$B2737,SLA_Breach,"Yes",Status,"&lt;&gt;Suspend",Status,"&lt;&gt;Assigned",Status,"&lt;&gt;Open",Status,"&lt;&gt;Hold&gt;",ResolvedDate,"&gt;="&amp;$C$1,ResolvedDate,"&lt;="&amp;$F$1)</f>
        <v/>
      </c>
      <c r="G2737" s="137">
        <f>COUNTIFS(Severity,$B2737,AssignedDate,"&gt;=01/01/2017 12:00:00 AM",AssignedDate,"&lt;="&amp;$F$1)</f>
        <v/>
      </c>
      <c r="H2737" s="177" t="n"/>
      <c r="L2737" s="57" t="n">
        <v>0</v>
      </c>
      <c r="M2737" s="57" t="n"/>
    </row>
    <row r="2738" spans="1:13">
      <c r="A2738" s="137" t="n">
        <v>1</v>
      </c>
      <c r="B2738" s="100" t="s">
        <v>525</v>
      </c>
      <c r="C2738" s="137">
        <f>COUNTIFS(Severity,$B2738,AssignedDate,"&gt;="&amp;$C$1,AssignedDate,"&lt;="&amp;$F$1)</f>
        <v/>
      </c>
      <c r="D2738" s="137">
        <f>COUNTIFS(Severity,$B2738,Status,"&lt;&gt;Suspend",Status,"&lt;&gt;Assigned",Status,"&lt;&gt;Open",Status,"&lt;&gt;Hold",ResolvedDate,"&gt;="&amp;$C$1,ResolvedDate,"&lt;="&amp;$F$1)</f>
        <v/>
      </c>
      <c r="E2738" s="137">
        <f>COUNTIFS(Severity,$B2738,SLA_Breach,"&lt;&gt;Yes",Status,"&lt;&gt;Suspend",Status,"&lt;&gt;Assigned",Status,"&lt;&gt;Open",Status,"&lt;&gt;Hold&gt;",ResolvedDate,"&gt;="&amp;$C$1,ResolvedDate,"&lt;="&amp;$F$1)</f>
        <v/>
      </c>
      <c r="F2738" s="137">
        <f>COUNTIFS(Severity,$B2738,SLA_Breach,"Yes",Status,"&lt;&gt;Suspend",Status,"&lt;&gt;Assigned",Status,"&lt;&gt;Open",Status,"&lt;&gt;Hold&gt;",ResolvedDate,"&gt;="&amp;$C$1,ResolvedDate,"&lt;="&amp;$F$1)</f>
        <v/>
      </c>
      <c r="G2738" s="137">
        <f>COUNTIFS(Severity,$B2738,AssignedDate,"&gt;=01/01/2017 12:00:00 AM",AssignedDate,"&lt;="&amp;$F$1)</f>
        <v/>
      </c>
      <c r="H2738" s="177" t="n"/>
      <c r="L2738" s="57" t="n">
        <v>0</v>
      </c>
      <c r="M2738" s="57" t="n"/>
    </row>
    <row r="2739" spans="1:13">
      <c r="A2739" s="137" t="n">
        <v>1</v>
      </c>
      <c r="B2739" s="100" t="s">
        <v>525</v>
      </c>
      <c r="C2739" s="137">
        <f>COUNTIFS(Severity,$B2739,AssignedDate,"&gt;="&amp;$C$1,AssignedDate,"&lt;="&amp;$F$1)</f>
        <v/>
      </c>
      <c r="D2739" s="137">
        <f>COUNTIFS(Severity,$B2739,Status,"&lt;&gt;Suspend",Status,"&lt;&gt;Assigned",Status,"&lt;&gt;Open",Status,"&lt;&gt;Hold",ResolvedDate,"&gt;="&amp;$C$1,ResolvedDate,"&lt;="&amp;$F$1)</f>
        <v/>
      </c>
      <c r="E2739" s="137">
        <f>COUNTIFS(Severity,$B2739,SLA_Breach,"&lt;&gt;Yes",Status,"&lt;&gt;Suspend",Status,"&lt;&gt;Assigned",Status,"&lt;&gt;Open",Status,"&lt;&gt;Hold&gt;",ResolvedDate,"&gt;="&amp;$C$1,ResolvedDate,"&lt;="&amp;$F$1)</f>
        <v/>
      </c>
      <c r="F2739" s="137">
        <f>COUNTIFS(Severity,$B2739,SLA_Breach,"Yes",Status,"&lt;&gt;Suspend",Status,"&lt;&gt;Assigned",Status,"&lt;&gt;Open",Status,"&lt;&gt;Hold&gt;",ResolvedDate,"&gt;="&amp;$C$1,ResolvedDate,"&lt;="&amp;$F$1)</f>
        <v/>
      </c>
      <c r="G2739" s="137">
        <f>COUNTIFS(Severity,$B2739,AssignedDate,"&gt;=01/01/2017 12:00:00 AM",AssignedDate,"&lt;="&amp;$F$1)</f>
        <v/>
      </c>
      <c r="H2739" s="177" t="n"/>
      <c r="L2739" s="57" t="n">
        <v>0</v>
      </c>
      <c r="M2739" s="57" t="n"/>
    </row>
    <row r="2740" spans="1:13">
      <c r="A2740" s="137" t="n">
        <v>1</v>
      </c>
      <c r="B2740" s="100" t="s">
        <v>525</v>
      </c>
      <c r="C2740" s="137">
        <f>COUNTIFS(Severity,$B2740,AssignedDate,"&gt;="&amp;$C$1,AssignedDate,"&lt;="&amp;$F$1)</f>
        <v/>
      </c>
      <c r="D2740" s="137">
        <f>COUNTIFS(Severity,$B2740,Status,"&lt;&gt;Suspend",Status,"&lt;&gt;Assigned",Status,"&lt;&gt;Open",Status,"&lt;&gt;Hold",ResolvedDate,"&gt;="&amp;$C$1,ResolvedDate,"&lt;="&amp;$F$1)</f>
        <v/>
      </c>
      <c r="E2740" s="137">
        <f>COUNTIFS(Severity,$B2740,SLA_Breach,"&lt;&gt;Yes",Status,"&lt;&gt;Suspend",Status,"&lt;&gt;Assigned",Status,"&lt;&gt;Open",Status,"&lt;&gt;Hold&gt;",ResolvedDate,"&gt;="&amp;$C$1,ResolvedDate,"&lt;="&amp;$F$1)</f>
        <v/>
      </c>
      <c r="F2740" s="137">
        <f>COUNTIFS(Severity,$B2740,SLA_Breach,"Yes",Status,"&lt;&gt;Suspend",Status,"&lt;&gt;Assigned",Status,"&lt;&gt;Open",Status,"&lt;&gt;Hold&gt;",ResolvedDate,"&gt;="&amp;$C$1,ResolvedDate,"&lt;="&amp;$F$1)</f>
        <v/>
      </c>
      <c r="G2740" s="137">
        <f>COUNTIFS(Severity,$B2740,AssignedDate,"&gt;=01/01/2017 12:00:00 AM",AssignedDate,"&lt;="&amp;$F$1)</f>
        <v/>
      </c>
      <c r="H2740" s="177" t="n"/>
      <c r="L2740" s="57" t="n">
        <v>0</v>
      </c>
      <c r="M2740" s="57" t="n"/>
    </row>
    <row r="2741" spans="1:13">
      <c r="A2741" s="137" t="n">
        <v>1</v>
      </c>
      <c r="B2741" s="100" t="s">
        <v>525</v>
      </c>
      <c r="C2741" s="137">
        <f>COUNTIFS(Severity,$B2741,AssignedDate,"&gt;="&amp;$C$1,AssignedDate,"&lt;="&amp;$F$1)</f>
        <v/>
      </c>
      <c r="D2741" s="137">
        <f>COUNTIFS(Severity,$B2741,Status,"&lt;&gt;Suspend",Status,"&lt;&gt;Assigned",Status,"&lt;&gt;Open",Status,"&lt;&gt;Hold",ResolvedDate,"&gt;="&amp;$C$1,ResolvedDate,"&lt;="&amp;$F$1)</f>
        <v/>
      </c>
      <c r="E2741" s="137">
        <f>COUNTIFS(Severity,$B2741,SLA_Breach,"&lt;&gt;Yes",Status,"&lt;&gt;Suspend",Status,"&lt;&gt;Assigned",Status,"&lt;&gt;Open",Status,"&lt;&gt;Hold&gt;",ResolvedDate,"&gt;="&amp;$C$1,ResolvedDate,"&lt;="&amp;$F$1)</f>
        <v/>
      </c>
      <c r="F2741" s="137">
        <f>COUNTIFS(Severity,$B2741,SLA_Breach,"Yes",Status,"&lt;&gt;Suspend",Status,"&lt;&gt;Assigned",Status,"&lt;&gt;Open",Status,"&lt;&gt;Hold&gt;",ResolvedDate,"&gt;="&amp;$C$1,ResolvedDate,"&lt;="&amp;$F$1)</f>
        <v/>
      </c>
      <c r="G2741" s="137">
        <f>COUNTIFS(Severity,$B2741,AssignedDate,"&gt;=01/01/2017 12:00:00 AM",AssignedDate,"&lt;="&amp;$F$1)</f>
        <v/>
      </c>
      <c r="H2741" s="177" t="n"/>
      <c r="L2741" s="57" t="n">
        <v>0</v>
      </c>
      <c r="M2741" s="57" t="n"/>
    </row>
    <row r="2742" spans="1:13">
      <c r="A2742" s="137" t="n">
        <v>1</v>
      </c>
      <c r="B2742" s="100" t="s">
        <v>525</v>
      </c>
      <c r="C2742" s="137">
        <f>COUNTIFS(Severity,$B2742,AssignedDate,"&gt;="&amp;$C$1,AssignedDate,"&lt;="&amp;$F$1)</f>
        <v/>
      </c>
      <c r="D2742" s="137">
        <f>COUNTIFS(Severity,$B2742,Status,"&lt;&gt;Suspend",Status,"&lt;&gt;Assigned",Status,"&lt;&gt;Open",Status,"&lt;&gt;Hold",ResolvedDate,"&gt;="&amp;$C$1,ResolvedDate,"&lt;="&amp;$F$1)</f>
        <v/>
      </c>
      <c r="E2742" s="137">
        <f>COUNTIFS(Severity,$B2742,SLA_Breach,"&lt;&gt;Yes",Status,"&lt;&gt;Suspend",Status,"&lt;&gt;Assigned",Status,"&lt;&gt;Open",Status,"&lt;&gt;Hold&gt;",ResolvedDate,"&gt;="&amp;$C$1,ResolvedDate,"&lt;="&amp;$F$1)</f>
        <v/>
      </c>
      <c r="F2742" s="137">
        <f>COUNTIFS(Severity,$B2742,SLA_Breach,"Yes",Status,"&lt;&gt;Suspend",Status,"&lt;&gt;Assigned",Status,"&lt;&gt;Open",Status,"&lt;&gt;Hold&gt;",ResolvedDate,"&gt;="&amp;$C$1,ResolvedDate,"&lt;="&amp;$F$1)</f>
        <v/>
      </c>
      <c r="G2742" s="137">
        <f>COUNTIFS(Severity,$B2742,AssignedDate,"&gt;=01/01/2017 12:00:00 AM",AssignedDate,"&lt;="&amp;$F$1)</f>
        <v/>
      </c>
      <c r="H2742" s="177" t="n"/>
      <c r="L2742" s="57" t="n">
        <v>0</v>
      </c>
      <c r="M2742" s="57" t="n"/>
    </row>
    <row r="2743" spans="1:13">
      <c r="A2743" s="137" t="n">
        <v>1</v>
      </c>
      <c r="B2743" s="100" t="s">
        <v>525</v>
      </c>
      <c r="C2743" s="137">
        <f>COUNTIFS(Severity,$B2743,AssignedDate,"&gt;="&amp;$C$1,AssignedDate,"&lt;="&amp;$F$1)</f>
        <v/>
      </c>
      <c r="D2743" s="137">
        <f>COUNTIFS(Severity,$B2743,Status,"&lt;&gt;Suspend",Status,"&lt;&gt;Assigned",Status,"&lt;&gt;Open",Status,"&lt;&gt;Hold",ResolvedDate,"&gt;="&amp;$C$1,ResolvedDate,"&lt;="&amp;$F$1)</f>
        <v/>
      </c>
      <c r="E2743" s="137">
        <f>COUNTIFS(Severity,$B2743,SLA_Breach,"&lt;&gt;Yes",Status,"&lt;&gt;Suspend",Status,"&lt;&gt;Assigned",Status,"&lt;&gt;Open",Status,"&lt;&gt;Hold&gt;",ResolvedDate,"&gt;="&amp;$C$1,ResolvedDate,"&lt;="&amp;$F$1)</f>
        <v/>
      </c>
      <c r="F2743" s="137">
        <f>COUNTIFS(Severity,$B2743,SLA_Breach,"Yes",Status,"&lt;&gt;Suspend",Status,"&lt;&gt;Assigned",Status,"&lt;&gt;Open",Status,"&lt;&gt;Hold&gt;",ResolvedDate,"&gt;="&amp;$C$1,ResolvedDate,"&lt;="&amp;$F$1)</f>
        <v/>
      </c>
      <c r="G2743" s="137">
        <f>COUNTIFS(Severity,$B2743,AssignedDate,"&gt;=01/01/2017 12:00:00 AM",AssignedDate,"&lt;="&amp;$F$1)</f>
        <v/>
      </c>
      <c r="H2743" s="177" t="n"/>
      <c r="L2743" s="57" t="n">
        <v>0</v>
      </c>
      <c r="M2743" s="57" t="n"/>
    </row>
    <row r="2744" spans="1:13">
      <c r="A2744" s="137" t="n">
        <v>1</v>
      </c>
      <c r="B2744" s="100" t="s">
        <v>525</v>
      </c>
      <c r="C2744" s="137">
        <f>COUNTIFS(Severity,$B2744,AssignedDate,"&gt;="&amp;$C$1,AssignedDate,"&lt;="&amp;$F$1)</f>
        <v/>
      </c>
      <c r="D2744" s="137">
        <f>COUNTIFS(Severity,$B2744,Status,"&lt;&gt;Suspend",Status,"&lt;&gt;Assigned",Status,"&lt;&gt;Open",Status,"&lt;&gt;Hold",ResolvedDate,"&gt;="&amp;$C$1,ResolvedDate,"&lt;="&amp;$F$1)</f>
        <v/>
      </c>
      <c r="E2744" s="137">
        <f>COUNTIFS(Severity,$B2744,SLA_Breach,"&lt;&gt;Yes",Status,"&lt;&gt;Suspend",Status,"&lt;&gt;Assigned",Status,"&lt;&gt;Open",Status,"&lt;&gt;Hold&gt;",ResolvedDate,"&gt;="&amp;$C$1,ResolvedDate,"&lt;="&amp;$F$1)</f>
        <v/>
      </c>
      <c r="F2744" s="137">
        <f>COUNTIFS(Severity,$B2744,SLA_Breach,"Yes",Status,"&lt;&gt;Suspend",Status,"&lt;&gt;Assigned",Status,"&lt;&gt;Open",Status,"&lt;&gt;Hold&gt;",ResolvedDate,"&gt;="&amp;$C$1,ResolvedDate,"&lt;="&amp;$F$1)</f>
        <v/>
      </c>
      <c r="G2744" s="137">
        <f>COUNTIFS(Severity,$B2744,AssignedDate,"&gt;=01/01/2017 12:00:00 AM",AssignedDate,"&lt;="&amp;$F$1)</f>
        <v/>
      </c>
      <c r="H2744" s="177" t="n"/>
      <c r="L2744" s="57" t="n">
        <v>0</v>
      </c>
      <c r="M2744" s="57" t="n"/>
    </row>
    <row r="2745" spans="1:13">
      <c r="A2745" s="137" t="n">
        <v>1</v>
      </c>
      <c r="B2745" s="100" t="s">
        <v>525</v>
      </c>
      <c r="C2745" s="137">
        <f>COUNTIFS(Severity,$B2745,AssignedDate,"&gt;="&amp;$C$1,AssignedDate,"&lt;="&amp;$F$1)</f>
        <v/>
      </c>
      <c r="D2745" s="137">
        <f>COUNTIFS(Severity,$B2745,Status,"&lt;&gt;Suspend",Status,"&lt;&gt;Assigned",Status,"&lt;&gt;Open",Status,"&lt;&gt;Hold",ResolvedDate,"&gt;="&amp;$C$1,ResolvedDate,"&lt;="&amp;$F$1)</f>
        <v/>
      </c>
      <c r="E2745" s="137">
        <f>COUNTIFS(Severity,$B2745,SLA_Breach,"&lt;&gt;Yes",Status,"&lt;&gt;Suspend",Status,"&lt;&gt;Assigned",Status,"&lt;&gt;Open",Status,"&lt;&gt;Hold&gt;",ResolvedDate,"&gt;="&amp;$C$1,ResolvedDate,"&lt;="&amp;$F$1)</f>
        <v/>
      </c>
      <c r="F2745" s="137">
        <f>COUNTIFS(Severity,$B2745,SLA_Breach,"Yes",Status,"&lt;&gt;Suspend",Status,"&lt;&gt;Assigned",Status,"&lt;&gt;Open",Status,"&lt;&gt;Hold&gt;",ResolvedDate,"&gt;="&amp;$C$1,ResolvedDate,"&lt;="&amp;$F$1)</f>
        <v/>
      </c>
      <c r="G2745" s="137">
        <f>COUNTIFS(Severity,$B2745,AssignedDate,"&gt;=01/01/2017 12:00:00 AM",AssignedDate,"&lt;="&amp;$F$1)</f>
        <v/>
      </c>
      <c r="H2745" s="177" t="n"/>
      <c r="L2745" s="57" t="n">
        <v>0</v>
      </c>
      <c r="M2745" s="57" t="n"/>
    </row>
    <row r="2746" spans="1:13">
      <c r="A2746" s="137" t="n">
        <v>1</v>
      </c>
      <c r="B2746" s="100" t="s">
        <v>525</v>
      </c>
      <c r="C2746" s="137">
        <f>COUNTIFS(Severity,$B2746,AssignedDate,"&gt;="&amp;$C$1,AssignedDate,"&lt;="&amp;$F$1)</f>
        <v/>
      </c>
      <c r="D2746" s="137">
        <f>COUNTIFS(Severity,$B2746,Status,"&lt;&gt;Suspend",Status,"&lt;&gt;Assigned",Status,"&lt;&gt;Open",Status,"&lt;&gt;Hold",ResolvedDate,"&gt;="&amp;$C$1,ResolvedDate,"&lt;="&amp;$F$1)</f>
        <v/>
      </c>
      <c r="E2746" s="137">
        <f>COUNTIFS(Severity,$B2746,SLA_Breach,"&lt;&gt;Yes",Status,"&lt;&gt;Suspend",Status,"&lt;&gt;Assigned",Status,"&lt;&gt;Open",Status,"&lt;&gt;Hold&gt;",ResolvedDate,"&gt;="&amp;$C$1,ResolvedDate,"&lt;="&amp;$F$1)</f>
        <v/>
      </c>
      <c r="F2746" s="137">
        <f>COUNTIFS(Severity,$B2746,SLA_Breach,"Yes",Status,"&lt;&gt;Suspend",Status,"&lt;&gt;Assigned",Status,"&lt;&gt;Open",Status,"&lt;&gt;Hold&gt;",ResolvedDate,"&gt;="&amp;$C$1,ResolvedDate,"&lt;="&amp;$F$1)</f>
        <v/>
      </c>
      <c r="G2746" s="137">
        <f>COUNTIFS(Severity,$B2746,AssignedDate,"&gt;=01/01/2017 12:00:00 AM",AssignedDate,"&lt;="&amp;$F$1)</f>
        <v/>
      </c>
      <c r="H2746" s="177" t="n"/>
      <c r="L2746" s="57" t="n">
        <v>0</v>
      </c>
      <c r="M2746" s="57" t="n"/>
    </row>
    <row r="2747" spans="1:13">
      <c r="A2747" s="137" t="n">
        <v>1</v>
      </c>
      <c r="B2747" s="100" t="s">
        <v>525</v>
      </c>
      <c r="C2747" s="137">
        <f>COUNTIFS(Severity,$B2747,AssignedDate,"&gt;="&amp;$C$1,AssignedDate,"&lt;="&amp;$F$1)</f>
        <v/>
      </c>
      <c r="D2747" s="137">
        <f>COUNTIFS(Severity,$B2747,Status,"&lt;&gt;Suspend",Status,"&lt;&gt;Assigned",Status,"&lt;&gt;Open",Status,"&lt;&gt;Hold",ResolvedDate,"&gt;="&amp;$C$1,ResolvedDate,"&lt;="&amp;$F$1)</f>
        <v/>
      </c>
      <c r="E2747" s="137">
        <f>COUNTIFS(Severity,$B2747,SLA_Breach,"&lt;&gt;Yes",Status,"&lt;&gt;Suspend",Status,"&lt;&gt;Assigned",Status,"&lt;&gt;Open",Status,"&lt;&gt;Hold&gt;",ResolvedDate,"&gt;="&amp;$C$1,ResolvedDate,"&lt;="&amp;$F$1)</f>
        <v/>
      </c>
      <c r="F2747" s="137">
        <f>COUNTIFS(Severity,$B2747,SLA_Breach,"Yes",Status,"&lt;&gt;Suspend",Status,"&lt;&gt;Assigned",Status,"&lt;&gt;Open",Status,"&lt;&gt;Hold&gt;",ResolvedDate,"&gt;="&amp;$C$1,ResolvedDate,"&lt;="&amp;$F$1)</f>
        <v/>
      </c>
      <c r="G2747" s="137">
        <f>COUNTIFS(Severity,$B2747,AssignedDate,"&gt;=01/01/2017 12:00:00 AM",AssignedDate,"&lt;="&amp;$F$1)</f>
        <v/>
      </c>
      <c r="H2747" s="177" t="n"/>
      <c r="L2747" s="57" t="n">
        <v>0</v>
      </c>
      <c r="M2747" s="57" t="n"/>
    </row>
    <row r="2748" spans="1:13">
      <c r="A2748" s="137" t="n">
        <v>1</v>
      </c>
      <c r="B2748" s="100" t="s">
        <v>525</v>
      </c>
      <c r="C2748" s="137">
        <f>COUNTIFS(Severity,$B2748,AssignedDate,"&gt;="&amp;$C$1,AssignedDate,"&lt;="&amp;$F$1)</f>
        <v/>
      </c>
      <c r="D2748" s="137">
        <f>COUNTIFS(Severity,$B2748,Status,"&lt;&gt;Suspend",Status,"&lt;&gt;Assigned",Status,"&lt;&gt;Open",Status,"&lt;&gt;Hold",ResolvedDate,"&gt;="&amp;$C$1,ResolvedDate,"&lt;="&amp;$F$1)</f>
        <v/>
      </c>
      <c r="E2748" s="137">
        <f>COUNTIFS(Severity,$B2748,SLA_Breach,"&lt;&gt;Yes",Status,"&lt;&gt;Suspend",Status,"&lt;&gt;Assigned",Status,"&lt;&gt;Open",Status,"&lt;&gt;Hold&gt;",ResolvedDate,"&gt;="&amp;$C$1,ResolvedDate,"&lt;="&amp;$F$1)</f>
        <v/>
      </c>
      <c r="F2748" s="137">
        <f>COUNTIFS(Severity,$B2748,SLA_Breach,"Yes",Status,"&lt;&gt;Suspend",Status,"&lt;&gt;Assigned",Status,"&lt;&gt;Open",Status,"&lt;&gt;Hold&gt;",ResolvedDate,"&gt;="&amp;$C$1,ResolvedDate,"&lt;="&amp;$F$1)</f>
        <v/>
      </c>
      <c r="G2748" s="137">
        <f>COUNTIFS(Severity,$B2748,AssignedDate,"&gt;=01/01/2017 12:00:00 AM",AssignedDate,"&lt;="&amp;$F$1)</f>
        <v/>
      </c>
      <c r="H2748" s="177" t="n"/>
      <c r="L2748" s="57" t="n">
        <v>0</v>
      </c>
      <c r="M2748" s="57" t="n"/>
    </row>
    <row r="2749" spans="1:13">
      <c r="A2749" s="137" t="n">
        <v>1</v>
      </c>
      <c r="B2749" s="100" t="s">
        <v>525</v>
      </c>
      <c r="C2749" s="137">
        <f>COUNTIFS(Severity,$B2749,AssignedDate,"&gt;="&amp;$C$1,AssignedDate,"&lt;="&amp;$F$1)</f>
        <v/>
      </c>
      <c r="D2749" s="137">
        <f>COUNTIFS(Severity,$B2749,Status,"&lt;&gt;Suspend",Status,"&lt;&gt;Assigned",Status,"&lt;&gt;Open",Status,"&lt;&gt;Hold",ResolvedDate,"&gt;="&amp;$C$1,ResolvedDate,"&lt;="&amp;$F$1)</f>
        <v/>
      </c>
      <c r="E2749" s="137">
        <f>COUNTIFS(Severity,$B2749,SLA_Breach,"&lt;&gt;Yes",Status,"&lt;&gt;Suspend",Status,"&lt;&gt;Assigned",Status,"&lt;&gt;Open",Status,"&lt;&gt;Hold&gt;",ResolvedDate,"&gt;="&amp;$C$1,ResolvedDate,"&lt;="&amp;$F$1)</f>
        <v/>
      </c>
      <c r="F2749" s="137">
        <f>COUNTIFS(Severity,$B2749,SLA_Breach,"Yes",Status,"&lt;&gt;Suspend",Status,"&lt;&gt;Assigned",Status,"&lt;&gt;Open",Status,"&lt;&gt;Hold&gt;",ResolvedDate,"&gt;="&amp;$C$1,ResolvedDate,"&lt;="&amp;$F$1)</f>
        <v/>
      </c>
      <c r="G2749" s="137">
        <f>COUNTIFS(Severity,$B2749,AssignedDate,"&gt;=01/01/2017 12:00:00 AM",AssignedDate,"&lt;="&amp;$F$1)</f>
        <v/>
      </c>
      <c r="H2749" s="177" t="n"/>
      <c r="L2749" s="57" t="n">
        <v>0</v>
      </c>
      <c r="M2749" s="57" t="n"/>
    </row>
    <row r="2750" spans="1:13">
      <c r="A2750" s="137" t="n">
        <v>1</v>
      </c>
      <c r="B2750" s="100" t="s">
        <v>525</v>
      </c>
      <c r="C2750" s="137">
        <f>COUNTIFS(Severity,$B2750,AssignedDate,"&gt;="&amp;$C$1,AssignedDate,"&lt;="&amp;$F$1)</f>
        <v/>
      </c>
      <c r="D2750" s="137">
        <f>COUNTIFS(Severity,$B2750,Status,"&lt;&gt;Suspend",Status,"&lt;&gt;Assigned",Status,"&lt;&gt;Open",Status,"&lt;&gt;Hold",ResolvedDate,"&gt;="&amp;$C$1,ResolvedDate,"&lt;="&amp;$F$1)</f>
        <v/>
      </c>
      <c r="E2750" s="137">
        <f>COUNTIFS(Severity,$B2750,SLA_Breach,"&lt;&gt;Yes",Status,"&lt;&gt;Suspend",Status,"&lt;&gt;Assigned",Status,"&lt;&gt;Open",Status,"&lt;&gt;Hold&gt;",ResolvedDate,"&gt;="&amp;$C$1,ResolvedDate,"&lt;="&amp;$F$1)</f>
        <v/>
      </c>
      <c r="F2750" s="137">
        <f>COUNTIFS(Severity,$B2750,SLA_Breach,"Yes",Status,"&lt;&gt;Suspend",Status,"&lt;&gt;Assigned",Status,"&lt;&gt;Open",Status,"&lt;&gt;Hold&gt;",ResolvedDate,"&gt;="&amp;$C$1,ResolvedDate,"&lt;="&amp;$F$1)</f>
        <v/>
      </c>
      <c r="G2750" s="137">
        <f>COUNTIFS(Severity,$B2750,AssignedDate,"&gt;=01/01/2017 12:00:00 AM",AssignedDate,"&lt;="&amp;$F$1)</f>
        <v/>
      </c>
      <c r="H2750" s="177" t="n"/>
      <c r="L2750" s="57" t="n">
        <v>0</v>
      </c>
      <c r="M2750" s="57" t="n"/>
    </row>
    <row r="2751" spans="1:13">
      <c r="A2751" s="137" t="n">
        <v>1</v>
      </c>
      <c r="B2751" s="100" t="s">
        <v>525</v>
      </c>
      <c r="C2751" s="137">
        <f>COUNTIFS(Severity,$B2751,AssignedDate,"&gt;="&amp;$C$1,AssignedDate,"&lt;="&amp;$F$1)</f>
        <v/>
      </c>
      <c r="D2751" s="137">
        <f>COUNTIFS(Severity,$B2751,Status,"&lt;&gt;Suspend",Status,"&lt;&gt;Assigned",Status,"&lt;&gt;Open",Status,"&lt;&gt;Hold",ResolvedDate,"&gt;="&amp;$C$1,ResolvedDate,"&lt;="&amp;$F$1)</f>
        <v/>
      </c>
      <c r="E2751" s="137">
        <f>COUNTIFS(Severity,$B2751,SLA_Breach,"&lt;&gt;Yes",Status,"&lt;&gt;Suspend",Status,"&lt;&gt;Assigned",Status,"&lt;&gt;Open",Status,"&lt;&gt;Hold&gt;",ResolvedDate,"&gt;="&amp;$C$1,ResolvedDate,"&lt;="&amp;$F$1)</f>
        <v/>
      </c>
      <c r="F2751" s="137">
        <f>COUNTIFS(Severity,$B2751,SLA_Breach,"Yes",Status,"&lt;&gt;Suspend",Status,"&lt;&gt;Assigned",Status,"&lt;&gt;Open",Status,"&lt;&gt;Hold&gt;",ResolvedDate,"&gt;="&amp;$C$1,ResolvedDate,"&lt;="&amp;$F$1)</f>
        <v/>
      </c>
      <c r="G2751" s="137">
        <f>COUNTIFS(Severity,$B2751,AssignedDate,"&gt;=01/01/2017 12:00:00 AM",AssignedDate,"&lt;="&amp;$F$1)</f>
        <v/>
      </c>
      <c r="H2751" s="177" t="n"/>
      <c r="L2751" s="57" t="n">
        <v>0</v>
      </c>
      <c r="M2751" s="57" t="n"/>
    </row>
    <row r="2752" spans="1:13">
      <c r="A2752" s="137" t="n">
        <v>1</v>
      </c>
      <c r="B2752" s="100" t="s">
        <v>525</v>
      </c>
      <c r="C2752" s="137">
        <f>COUNTIFS(Severity,$B2752,AssignedDate,"&gt;="&amp;$C$1,AssignedDate,"&lt;="&amp;$F$1)</f>
        <v/>
      </c>
      <c r="D2752" s="137">
        <f>COUNTIFS(Severity,$B2752,Status,"&lt;&gt;Suspend",Status,"&lt;&gt;Assigned",Status,"&lt;&gt;Open",Status,"&lt;&gt;Hold",ResolvedDate,"&gt;="&amp;$C$1,ResolvedDate,"&lt;="&amp;$F$1)</f>
        <v/>
      </c>
      <c r="E2752" s="137">
        <f>COUNTIFS(Severity,$B2752,SLA_Breach,"&lt;&gt;Yes",Status,"&lt;&gt;Suspend",Status,"&lt;&gt;Assigned",Status,"&lt;&gt;Open",Status,"&lt;&gt;Hold&gt;",ResolvedDate,"&gt;="&amp;$C$1,ResolvedDate,"&lt;="&amp;$F$1)</f>
        <v/>
      </c>
      <c r="F2752" s="137">
        <f>COUNTIFS(Severity,$B2752,SLA_Breach,"Yes",Status,"&lt;&gt;Suspend",Status,"&lt;&gt;Assigned",Status,"&lt;&gt;Open",Status,"&lt;&gt;Hold&gt;",ResolvedDate,"&gt;="&amp;$C$1,ResolvedDate,"&lt;="&amp;$F$1)</f>
        <v/>
      </c>
      <c r="G2752" s="137">
        <f>COUNTIFS(Severity,$B2752,AssignedDate,"&gt;=01/01/2017 12:00:00 AM",AssignedDate,"&lt;="&amp;$F$1)</f>
        <v/>
      </c>
      <c r="H2752" s="177" t="n"/>
      <c r="L2752" s="57" t="n">
        <v>0</v>
      </c>
      <c r="M2752" s="57" t="n"/>
    </row>
    <row r="2753" spans="1:13">
      <c r="A2753" s="137" t="n">
        <v>1</v>
      </c>
      <c r="B2753" s="100" t="s">
        <v>525</v>
      </c>
      <c r="C2753" s="137">
        <f>COUNTIFS(Severity,$B2753,AssignedDate,"&gt;="&amp;$C$1,AssignedDate,"&lt;="&amp;$F$1)</f>
        <v/>
      </c>
      <c r="D2753" s="137">
        <f>COUNTIFS(Severity,$B2753,Status,"&lt;&gt;Suspend",Status,"&lt;&gt;Assigned",Status,"&lt;&gt;Open",Status,"&lt;&gt;Hold",ResolvedDate,"&gt;="&amp;$C$1,ResolvedDate,"&lt;="&amp;$F$1)</f>
        <v/>
      </c>
      <c r="E2753" s="137">
        <f>COUNTIFS(Severity,$B2753,SLA_Breach,"&lt;&gt;Yes",Status,"&lt;&gt;Suspend",Status,"&lt;&gt;Assigned",Status,"&lt;&gt;Open",Status,"&lt;&gt;Hold&gt;",ResolvedDate,"&gt;="&amp;$C$1,ResolvedDate,"&lt;="&amp;$F$1)</f>
        <v/>
      </c>
      <c r="F2753" s="137">
        <f>COUNTIFS(Severity,$B2753,SLA_Breach,"Yes",Status,"&lt;&gt;Suspend",Status,"&lt;&gt;Assigned",Status,"&lt;&gt;Open",Status,"&lt;&gt;Hold&gt;",ResolvedDate,"&gt;="&amp;$C$1,ResolvedDate,"&lt;="&amp;$F$1)</f>
        <v/>
      </c>
      <c r="G2753" s="137">
        <f>COUNTIFS(Severity,$B2753,AssignedDate,"&gt;=01/01/2017 12:00:00 AM",AssignedDate,"&lt;="&amp;$F$1)</f>
        <v/>
      </c>
      <c r="H2753" s="177" t="n"/>
      <c r="L2753" s="57" t="n">
        <v>0</v>
      </c>
      <c r="M2753" s="57" t="n"/>
    </row>
    <row r="2754" spans="1:13">
      <c r="A2754" s="137" t="n">
        <v>1</v>
      </c>
      <c r="B2754" s="100" t="s">
        <v>525</v>
      </c>
      <c r="C2754" s="137">
        <f>COUNTIFS(Severity,$B2754,AssignedDate,"&gt;="&amp;$C$1,AssignedDate,"&lt;="&amp;$F$1)</f>
        <v/>
      </c>
      <c r="D2754" s="137">
        <f>COUNTIFS(Severity,$B2754,Status,"&lt;&gt;Suspend",Status,"&lt;&gt;Assigned",Status,"&lt;&gt;Open",Status,"&lt;&gt;Hold",ResolvedDate,"&gt;="&amp;$C$1,ResolvedDate,"&lt;="&amp;$F$1)</f>
        <v/>
      </c>
      <c r="E2754" s="137">
        <f>COUNTIFS(Severity,$B2754,SLA_Breach,"&lt;&gt;Yes",Status,"&lt;&gt;Suspend",Status,"&lt;&gt;Assigned",Status,"&lt;&gt;Open",Status,"&lt;&gt;Hold&gt;",ResolvedDate,"&gt;="&amp;$C$1,ResolvedDate,"&lt;="&amp;$F$1)</f>
        <v/>
      </c>
      <c r="F2754" s="137">
        <f>COUNTIFS(Severity,$B2754,SLA_Breach,"Yes",Status,"&lt;&gt;Suspend",Status,"&lt;&gt;Assigned",Status,"&lt;&gt;Open",Status,"&lt;&gt;Hold&gt;",ResolvedDate,"&gt;="&amp;$C$1,ResolvedDate,"&lt;="&amp;$F$1)</f>
        <v/>
      </c>
      <c r="G2754" s="137">
        <f>COUNTIFS(Severity,$B2754,AssignedDate,"&gt;=01/01/2017 12:00:00 AM",AssignedDate,"&lt;="&amp;$F$1)</f>
        <v/>
      </c>
      <c r="H2754" s="177" t="n"/>
      <c r="L2754" s="57" t="n">
        <v>0</v>
      </c>
      <c r="M2754" s="57" t="n"/>
    </row>
    <row r="2755" spans="1:13">
      <c r="A2755" s="137" t="n">
        <v>1</v>
      </c>
      <c r="B2755" s="100" t="s">
        <v>525</v>
      </c>
      <c r="C2755" s="137">
        <f>COUNTIFS(Severity,$B2755,AssignedDate,"&gt;="&amp;$C$1,AssignedDate,"&lt;="&amp;$F$1)</f>
        <v/>
      </c>
      <c r="D2755" s="137">
        <f>COUNTIFS(Severity,$B2755,Status,"&lt;&gt;Suspend",Status,"&lt;&gt;Assigned",Status,"&lt;&gt;Open",Status,"&lt;&gt;Hold",ResolvedDate,"&gt;="&amp;$C$1,ResolvedDate,"&lt;="&amp;$F$1)</f>
        <v/>
      </c>
      <c r="E2755" s="137">
        <f>COUNTIFS(Severity,$B2755,SLA_Breach,"&lt;&gt;Yes",Status,"&lt;&gt;Suspend",Status,"&lt;&gt;Assigned",Status,"&lt;&gt;Open",Status,"&lt;&gt;Hold&gt;",ResolvedDate,"&gt;="&amp;$C$1,ResolvedDate,"&lt;="&amp;$F$1)</f>
        <v/>
      </c>
      <c r="F2755" s="137">
        <f>COUNTIFS(Severity,$B2755,SLA_Breach,"Yes",Status,"&lt;&gt;Suspend",Status,"&lt;&gt;Assigned",Status,"&lt;&gt;Open",Status,"&lt;&gt;Hold&gt;",ResolvedDate,"&gt;="&amp;$C$1,ResolvedDate,"&lt;="&amp;$F$1)</f>
        <v/>
      </c>
      <c r="G2755" s="137">
        <f>COUNTIFS(Severity,$B2755,AssignedDate,"&gt;=01/01/2017 12:00:00 AM",AssignedDate,"&lt;="&amp;$F$1)</f>
        <v/>
      </c>
      <c r="H2755" s="177" t="n"/>
      <c r="L2755" s="57" t="n">
        <v>0</v>
      </c>
      <c r="M2755" s="57" t="n"/>
    </row>
    <row r="2756" spans="1:13">
      <c r="A2756" s="137" t="n">
        <v>1</v>
      </c>
      <c r="B2756" s="100" t="s">
        <v>525</v>
      </c>
      <c r="C2756" s="137">
        <f>COUNTIFS(Severity,$B2756,AssignedDate,"&gt;="&amp;$C$1,AssignedDate,"&lt;="&amp;$F$1)</f>
        <v/>
      </c>
      <c r="D2756" s="137">
        <f>COUNTIFS(Severity,$B2756,Status,"&lt;&gt;Suspend",Status,"&lt;&gt;Assigned",Status,"&lt;&gt;Open",Status,"&lt;&gt;Hold",ResolvedDate,"&gt;="&amp;$C$1,ResolvedDate,"&lt;="&amp;$F$1)</f>
        <v/>
      </c>
      <c r="E2756" s="137">
        <f>COUNTIFS(Severity,$B2756,SLA_Breach,"&lt;&gt;Yes",Status,"&lt;&gt;Suspend",Status,"&lt;&gt;Assigned",Status,"&lt;&gt;Open",Status,"&lt;&gt;Hold&gt;",ResolvedDate,"&gt;="&amp;$C$1,ResolvedDate,"&lt;="&amp;$F$1)</f>
        <v/>
      </c>
      <c r="F2756" s="137">
        <f>COUNTIFS(Severity,$B2756,SLA_Breach,"Yes",Status,"&lt;&gt;Suspend",Status,"&lt;&gt;Assigned",Status,"&lt;&gt;Open",Status,"&lt;&gt;Hold&gt;",ResolvedDate,"&gt;="&amp;$C$1,ResolvedDate,"&lt;="&amp;$F$1)</f>
        <v/>
      </c>
      <c r="G2756" s="137">
        <f>COUNTIFS(Severity,$B2756,AssignedDate,"&gt;=01/01/2017 12:00:00 AM",AssignedDate,"&lt;="&amp;$F$1)</f>
        <v/>
      </c>
      <c r="H2756" s="177" t="n"/>
      <c r="L2756" s="57" t="n">
        <v>0</v>
      </c>
      <c r="M2756" s="57" t="n"/>
    </row>
    <row r="2757" spans="1:13">
      <c r="A2757" s="137" t="n">
        <v>1</v>
      </c>
      <c r="B2757" s="100" t="s">
        <v>525</v>
      </c>
      <c r="C2757" s="137">
        <f>COUNTIFS(Severity,$B2757,AssignedDate,"&gt;="&amp;$C$1,AssignedDate,"&lt;="&amp;$F$1)</f>
        <v/>
      </c>
      <c r="D2757" s="137">
        <f>COUNTIFS(Severity,$B2757,Status,"&lt;&gt;Suspend",Status,"&lt;&gt;Assigned",Status,"&lt;&gt;Open",Status,"&lt;&gt;Hold",ResolvedDate,"&gt;="&amp;$C$1,ResolvedDate,"&lt;="&amp;$F$1)</f>
        <v/>
      </c>
      <c r="E2757" s="137">
        <f>COUNTIFS(Severity,$B2757,SLA_Breach,"&lt;&gt;Yes",Status,"&lt;&gt;Suspend",Status,"&lt;&gt;Assigned",Status,"&lt;&gt;Open",Status,"&lt;&gt;Hold&gt;",ResolvedDate,"&gt;="&amp;$C$1,ResolvedDate,"&lt;="&amp;$F$1)</f>
        <v/>
      </c>
      <c r="F2757" s="137">
        <f>COUNTIFS(Severity,$B2757,SLA_Breach,"Yes",Status,"&lt;&gt;Suspend",Status,"&lt;&gt;Assigned",Status,"&lt;&gt;Open",Status,"&lt;&gt;Hold&gt;",ResolvedDate,"&gt;="&amp;$C$1,ResolvedDate,"&lt;="&amp;$F$1)</f>
        <v/>
      </c>
      <c r="G2757" s="137">
        <f>COUNTIFS(Severity,$B2757,AssignedDate,"&gt;=01/01/2017 12:00:00 AM",AssignedDate,"&lt;="&amp;$F$1)</f>
        <v/>
      </c>
      <c r="H2757" s="177" t="n"/>
      <c r="L2757" s="57" t="n">
        <v>0</v>
      </c>
      <c r="M2757" s="57" t="n"/>
    </row>
    <row r="2758" spans="1:13">
      <c r="A2758" s="137" t="n">
        <v>1</v>
      </c>
      <c r="B2758" s="100" t="s">
        <v>525</v>
      </c>
      <c r="C2758" s="137">
        <f>COUNTIFS(Severity,$B2758,AssignedDate,"&gt;="&amp;$C$1,AssignedDate,"&lt;="&amp;$F$1)</f>
        <v/>
      </c>
      <c r="D2758" s="137">
        <f>COUNTIFS(Severity,$B2758,Status,"&lt;&gt;Suspend",Status,"&lt;&gt;Assigned",Status,"&lt;&gt;Open",Status,"&lt;&gt;Hold",ResolvedDate,"&gt;="&amp;$C$1,ResolvedDate,"&lt;="&amp;$F$1)</f>
        <v/>
      </c>
      <c r="E2758" s="137">
        <f>COUNTIFS(Severity,$B2758,SLA_Breach,"&lt;&gt;Yes",Status,"&lt;&gt;Suspend",Status,"&lt;&gt;Assigned",Status,"&lt;&gt;Open",Status,"&lt;&gt;Hold&gt;",ResolvedDate,"&gt;="&amp;$C$1,ResolvedDate,"&lt;="&amp;$F$1)</f>
        <v/>
      </c>
      <c r="F2758" s="137">
        <f>COUNTIFS(Severity,$B2758,SLA_Breach,"Yes",Status,"&lt;&gt;Suspend",Status,"&lt;&gt;Assigned",Status,"&lt;&gt;Open",Status,"&lt;&gt;Hold&gt;",ResolvedDate,"&gt;="&amp;$C$1,ResolvedDate,"&lt;="&amp;$F$1)</f>
        <v/>
      </c>
      <c r="G2758" s="137">
        <f>COUNTIFS(Severity,$B2758,AssignedDate,"&gt;=01/01/2017 12:00:00 AM",AssignedDate,"&lt;="&amp;$F$1)</f>
        <v/>
      </c>
      <c r="H2758" s="177" t="n"/>
      <c r="L2758" s="57" t="n">
        <v>0</v>
      </c>
      <c r="M2758" s="57" t="n"/>
    </row>
    <row r="2759" spans="1:13">
      <c r="A2759" s="137" t="n">
        <v>1</v>
      </c>
      <c r="B2759" s="100" t="s">
        <v>525</v>
      </c>
      <c r="C2759" s="137">
        <f>COUNTIFS(Severity,$B2759,AssignedDate,"&gt;="&amp;$C$1,AssignedDate,"&lt;="&amp;$F$1)</f>
        <v/>
      </c>
      <c r="D2759" s="137">
        <f>COUNTIFS(Severity,$B2759,Status,"&lt;&gt;Suspend",Status,"&lt;&gt;Assigned",Status,"&lt;&gt;Open",Status,"&lt;&gt;Hold",ResolvedDate,"&gt;="&amp;$C$1,ResolvedDate,"&lt;="&amp;$F$1)</f>
        <v/>
      </c>
      <c r="E2759" s="137">
        <f>COUNTIFS(Severity,$B2759,SLA_Breach,"&lt;&gt;Yes",Status,"&lt;&gt;Suspend",Status,"&lt;&gt;Assigned",Status,"&lt;&gt;Open",Status,"&lt;&gt;Hold&gt;",ResolvedDate,"&gt;="&amp;$C$1,ResolvedDate,"&lt;="&amp;$F$1)</f>
        <v/>
      </c>
      <c r="F2759" s="137">
        <f>COUNTIFS(Severity,$B2759,SLA_Breach,"Yes",Status,"&lt;&gt;Suspend",Status,"&lt;&gt;Assigned",Status,"&lt;&gt;Open",Status,"&lt;&gt;Hold&gt;",ResolvedDate,"&gt;="&amp;$C$1,ResolvedDate,"&lt;="&amp;$F$1)</f>
        <v/>
      </c>
      <c r="G2759" s="137">
        <f>COUNTIFS(Severity,$B2759,AssignedDate,"&gt;=01/01/2017 12:00:00 AM",AssignedDate,"&lt;="&amp;$F$1)</f>
        <v/>
      </c>
      <c r="H2759" s="177" t="n"/>
      <c r="L2759" s="57" t="n">
        <v>0</v>
      </c>
      <c r="M2759" s="57" t="n"/>
    </row>
    <row r="2760" spans="1:13">
      <c r="A2760" s="137" t="n">
        <v>1</v>
      </c>
      <c r="B2760" s="100" t="s">
        <v>525</v>
      </c>
      <c r="C2760" s="137">
        <f>COUNTIFS(Severity,$B2760,AssignedDate,"&gt;="&amp;$C$1,AssignedDate,"&lt;="&amp;$F$1)</f>
        <v/>
      </c>
      <c r="D2760" s="137">
        <f>COUNTIFS(Severity,$B2760,Status,"&lt;&gt;Suspend",Status,"&lt;&gt;Assigned",Status,"&lt;&gt;Open",Status,"&lt;&gt;Hold",ResolvedDate,"&gt;="&amp;$C$1,ResolvedDate,"&lt;="&amp;$F$1)</f>
        <v/>
      </c>
      <c r="E2760" s="137">
        <f>COUNTIFS(Severity,$B2760,SLA_Breach,"&lt;&gt;Yes",Status,"&lt;&gt;Suspend",Status,"&lt;&gt;Assigned",Status,"&lt;&gt;Open",Status,"&lt;&gt;Hold&gt;",ResolvedDate,"&gt;="&amp;$C$1,ResolvedDate,"&lt;="&amp;$F$1)</f>
        <v/>
      </c>
      <c r="F2760" s="137">
        <f>COUNTIFS(Severity,$B2760,SLA_Breach,"Yes",Status,"&lt;&gt;Suspend",Status,"&lt;&gt;Assigned",Status,"&lt;&gt;Open",Status,"&lt;&gt;Hold&gt;",ResolvedDate,"&gt;="&amp;$C$1,ResolvedDate,"&lt;="&amp;$F$1)</f>
        <v/>
      </c>
      <c r="G2760" s="137">
        <f>COUNTIFS(Severity,$B2760,AssignedDate,"&gt;=01/01/2017 12:00:00 AM",AssignedDate,"&lt;="&amp;$F$1)</f>
        <v/>
      </c>
      <c r="H2760" s="177" t="n"/>
      <c r="L2760" s="57" t="n">
        <v>0</v>
      </c>
      <c r="M2760" s="57" t="n"/>
    </row>
    <row r="2761" spans="1:13">
      <c r="A2761" s="137" t="n">
        <v>1</v>
      </c>
      <c r="B2761" s="100" t="s">
        <v>525</v>
      </c>
      <c r="C2761" s="137">
        <f>COUNTIFS(Severity,$B2761,AssignedDate,"&gt;="&amp;$C$1,AssignedDate,"&lt;="&amp;$F$1)</f>
        <v/>
      </c>
      <c r="D2761" s="137">
        <f>COUNTIFS(Severity,$B2761,Status,"&lt;&gt;Suspend",Status,"&lt;&gt;Assigned",Status,"&lt;&gt;Open",Status,"&lt;&gt;Hold",ResolvedDate,"&gt;="&amp;$C$1,ResolvedDate,"&lt;="&amp;$F$1)</f>
        <v/>
      </c>
      <c r="E2761" s="137">
        <f>COUNTIFS(Severity,$B2761,SLA_Breach,"&lt;&gt;Yes",Status,"&lt;&gt;Suspend",Status,"&lt;&gt;Assigned",Status,"&lt;&gt;Open",Status,"&lt;&gt;Hold&gt;",ResolvedDate,"&gt;="&amp;$C$1,ResolvedDate,"&lt;="&amp;$F$1)</f>
        <v/>
      </c>
      <c r="F2761" s="137">
        <f>COUNTIFS(Severity,$B2761,SLA_Breach,"Yes",Status,"&lt;&gt;Suspend",Status,"&lt;&gt;Assigned",Status,"&lt;&gt;Open",Status,"&lt;&gt;Hold&gt;",ResolvedDate,"&gt;="&amp;$C$1,ResolvedDate,"&lt;="&amp;$F$1)</f>
        <v/>
      </c>
      <c r="G2761" s="137">
        <f>COUNTIFS(Severity,$B2761,AssignedDate,"&gt;=01/01/2017 12:00:00 AM",AssignedDate,"&lt;="&amp;$F$1)</f>
        <v/>
      </c>
      <c r="H2761" s="177" t="n"/>
      <c r="L2761" s="57" t="n">
        <v>0</v>
      </c>
      <c r="M2761" s="57" t="n"/>
    </row>
    <row r="2762" spans="1:13">
      <c r="A2762" s="137" t="n">
        <v>1</v>
      </c>
      <c r="B2762" s="100" t="s">
        <v>525</v>
      </c>
      <c r="C2762" s="137">
        <f>COUNTIFS(Severity,$B2762,AssignedDate,"&gt;="&amp;$C$1,AssignedDate,"&lt;="&amp;$F$1)</f>
        <v/>
      </c>
      <c r="D2762" s="137">
        <f>COUNTIFS(Severity,$B2762,Status,"&lt;&gt;Suspend",Status,"&lt;&gt;Assigned",Status,"&lt;&gt;Open",Status,"&lt;&gt;Hold",ResolvedDate,"&gt;="&amp;$C$1,ResolvedDate,"&lt;="&amp;$F$1)</f>
        <v/>
      </c>
      <c r="E2762" s="137">
        <f>COUNTIFS(Severity,$B2762,SLA_Breach,"&lt;&gt;Yes",Status,"&lt;&gt;Suspend",Status,"&lt;&gt;Assigned",Status,"&lt;&gt;Open",Status,"&lt;&gt;Hold&gt;",ResolvedDate,"&gt;="&amp;$C$1,ResolvedDate,"&lt;="&amp;$F$1)</f>
        <v/>
      </c>
      <c r="F2762" s="137">
        <f>COUNTIFS(Severity,$B2762,SLA_Breach,"Yes",Status,"&lt;&gt;Suspend",Status,"&lt;&gt;Assigned",Status,"&lt;&gt;Open",Status,"&lt;&gt;Hold&gt;",ResolvedDate,"&gt;="&amp;$C$1,ResolvedDate,"&lt;="&amp;$F$1)</f>
        <v/>
      </c>
      <c r="G2762" s="137">
        <f>COUNTIFS(Severity,$B2762,AssignedDate,"&gt;=01/01/2017 12:00:00 AM",AssignedDate,"&lt;="&amp;$F$1)</f>
        <v/>
      </c>
      <c r="H2762" s="177" t="n"/>
      <c r="L2762" s="57" t="n">
        <v>0</v>
      </c>
      <c r="M2762" s="57" t="n"/>
    </row>
    <row r="2763" spans="1:13">
      <c r="A2763" s="137" t="n">
        <v>1</v>
      </c>
      <c r="B2763" s="100" t="s">
        <v>525</v>
      </c>
      <c r="C2763" s="137">
        <f>COUNTIFS(Severity,$B2763,AssignedDate,"&gt;="&amp;$C$1,AssignedDate,"&lt;="&amp;$F$1)</f>
        <v/>
      </c>
      <c r="D2763" s="137">
        <f>COUNTIFS(Severity,$B2763,Status,"&lt;&gt;Suspend",Status,"&lt;&gt;Assigned",Status,"&lt;&gt;Open",Status,"&lt;&gt;Hold",ResolvedDate,"&gt;="&amp;$C$1,ResolvedDate,"&lt;="&amp;$F$1)</f>
        <v/>
      </c>
      <c r="E2763" s="137">
        <f>COUNTIFS(Severity,$B2763,SLA_Breach,"&lt;&gt;Yes",Status,"&lt;&gt;Suspend",Status,"&lt;&gt;Assigned",Status,"&lt;&gt;Open",Status,"&lt;&gt;Hold&gt;",ResolvedDate,"&gt;="&amp;$C$1,ResolvedDate,"&lt;="&amp;$F$1)</f>
        <v/>
      </c>
      <c r="F2763" s="137">
        <f>COUNTIFS(Severity,$B2763,SLA_Breach,"Yes",Status,"&lt;&gt;Suspend",Status,"&lt;&gt;Assigned",Status,"&lt;&gt;Open",Status,"&lt;&gt;Hold&gt;",ResolvedDate,"&gt;="&amp;$C$1,ResolvedDate,"&lt;="&amp;$F$1)</f>
        <v/>
      </c>
      <c r="G2763" s="137">
        <f>COUNTIFS(Severity,$B2763,AssignedDate,"&gt;=01/01/2017 12:00:00 AM",AssignedDate,"&lt;="&amp;$F$1)</f>
        <v/>
      </c>
      <c r="H2763" s="177" t="n"/>
      <c r="L2763" s="57" t="n">
        <v>0</v>
      </c>
      <c r="M2763" s="57" t="n"/>
    </row>
    <row r="2764" spans="1:13">
      <c r="A2764" s="137" t="n">
        <v>1</v>
      </c>
      <c r="B2764" s="100" t="s">
        <v>525</v>
      </c>
      <c r="C2764" s="137">
        <f>COUNTIFS(Severity,$B2764,AssignedDate,"&gt;="&amp;$C$1,AssignedDate,"&lt;="&amp;$F$1)</f>
        <v/>
      </c>
      <c r="D2764" s="137">
        <f>COUNTIFS(Severity,$B2764,Status,"&lt;&gt;Suspend",Status,"&lt;&gt;Assigned",Status,"&lt;&gt;Open",Status,"&lt;&gt;Hold",ResolvedDate,"&gt;="&amp;$C$1,ResolvedDate,"&lt;="&amp;$F$1)</f>
        <v/>
      </c>
      <c r="E2764" s="137">
        <f>COUNTIFS(Severity,$B2764,SLA_Breach,"&lt;&gt;Yes",Status,"&lt;&gt;Suspend",Status,"&lt;&gt;Assigned",Status,"&lt;&gt;Open",Status,"&lt;&gt;Hold&gt;",ResolvedDate,"&gt;="&amp;$C$1,ResolvedDate,"&lt;="&amp;$F$1)</f>
        <v/>
      </c>
      <c r="F2764" s="137">
        <f>COUNTIFS(Severity,$B2764,SLA_Breach,"Yes",Status,"&lt;&gt;Suspend",Status,"&lt;&gt;Assigned",Status,"&lt;&gt;Open",Status,"&lt;&gt;Hold&gt;",ResolvedDate,"&gt;="&amp;$C$1,ResolvedDate,"&lt;="&amp;$F$1)</f>
        <v/>
      </c>
      <c r="G2764" s="137">
        <f>COUNTIFS(Severity,$B2764,AssignedDate,"&gt;=01/01/2017 12:00:00 AM",AssignedDate,"&lt;="&amp;$F$1)</f>
        <v/>
      </c>
      <c r="H2764" s="177" t="n"/>
      <c r="L2764" s="57" t="n">
        <v>0</v>
      </c>
      <c r="M2764" s="57" t="n"/>
    </row>
    <row r="2765" spans="1:13">
      <c r="A2765" s="137" t="n">
        <v>1</v>
      </c>
      <c r="B2765" s="100" t="s">
        <v>525</v>
      </c>
      <c r="C2765" s="137">
        <f>COUNTIFS(Severity,$B2765,AssignedDate,"&gt;="&amp;$C$1,AssignedDate,"&lt;="&amp;$F$1)</f>
        <v/>
      </c>
      <c r="D2765" s="137">
        <f>COUNTIFS(Severity,$B2765,Status,"&lt;&gt;Suspend",Status,"&lt;&gt;Assigned",Status,"&lt;&gt;Open",Status,"&lt;&gt;Hold",ResolvedDate,"&gt;="&amp;$C$1,ResolvedDate,"&lt;="&amp;$F$1)</f>
        <v/>
      </c>
      <c r="E2765" s="137">
        <f>COUNTIFS(Severity,$B2765,SLA_Breach,"&lt;&gt;Yes",Status,"&lt;&gt;Suspend",Status,"&lt;&gt;Assigned",Status,"&lt;&gt;Open",Status,"&lt;&gt;Hold&gt;",ResolvedDate,"&gt;="&amp;$C$1,ResolvedDate,"&lt;="&amp;$F$1)</f>
        <v/>
      </c>
      <c r="F2765" s="137">
        <f>COUNTIFS(Severity,$B2765,SLA_Breach,"Yes",Status,"&lt;&gt;Suspend",Status,"&lt;&gt;Assigned",Status,"&lt;&gt;Open",Status,"&lt;&gt;Hold&gt;",ResolvedDate,"&gt;="&amp;$C$1,ResolvedDate,"&lt;="&amp;$F$1)</f>
        <v/>
      </c>
      <c r="G2765" s="137">
        <f>COUNTIFS(Severity,$B2765,AssignedDate,"&gt;=01/01/2017 12:00:00 AM",AssignedDate,"&lt;="&amp;$F$1)</f>
        <v/>
      </c>
      <c r="H2765" s="177" t="n"/>
      <c r="L2765" s="57" t="n">
        <v>0</v>
      </c>
      <c r="M2765" s="57" t="n"/>
    </row>
    <row r="2766" spans="1:13">
      <c r="A2766" s="137" t="n">
        <v>1</v>
      </c>
      <c r="B2766" s="100" t="s">
        <v>525</v>
      </c>
      <c r="C2766" s="137">
        <f>COUNTIFS(Severity,$B2766,AssignedDate,"&gt;="&amp;$C$1,AssignedDate,"&lt;="&amp;$F$1)</f>
        <v/>
      </c>
      <c r="D2766" s="137">
        <f>COUNTIFS(Severity,$B2766,Status,"&lt;&gt;Suspend",Status,"&lt;&gt;Assigned",Status,"&lt;&gt;Open",Status,"&lt;&gt;Hold",ResolvedDate,"&gt;="&amp;$C$1,ResolvedDate,"&lt;="&amp;$F$1)</f>
        <v/>
      </c>
      <c r="E2766" s="137">
        <f>COUNTIFS(Severity,$B2766,SLA_Breach,"&lt;&gt;Yes",Status,"&lt;&gt;Suspend",Status,"&lt;&gt;Assigned",Status,"&lt;&gt;Open",Status,"&lt;&gt;Hold&gt;",ResolvedDate,"&gt;="&amp;$C$1,ResolvedDate,"&lt;="&amp;$F$1)</f>
        <v/>
      </c>
      <c r="F2766" s="137">
        <f>COUNTIFS(Severity,$B2766,SLA_Breach,"Yes",Status,"&lt;&gt;Suspend",Status,"&lt;&gt;Assigned",Status,"&lt;&gt;Open",Status,"&lt;&gt;Hold&gt;",ResolvedDate,"&gt;="&amp;$C$1,ResolvedDate,"&lt;="&amp;$F$1)</f>
        <v/>
      </c>
      <c r="G2766" s="137">
        <f>COUNTIFS(Severity,$B2766,AssignedDate,"&gt;=01/01/2017 12:00:00 AM",AssignedDate,"&lt;="&amp;$F$1)</f>
        <v/>
      </c>
      <c r="H2766" s="177" t="n"/>
      <c r="L2766" s="57" t="n">
        <v>0</v>
      </c>
      <c r="M2766" s="57" t="n"/>
    </row>
    <row r="2767" spans="1:13">
      <c r="A2767" s="137" t="n">
        <v>1</v>
      </c>
      <c r="B2767" s="100" t="s">
        <v>525</v>
      </c>
      <c r="C2767" s="137">
        <f>COUNTIFS(Severity,$B2767,AssignedDate,"&gt;="&amp;$C$1,AssignedDate,"&lt;="&amp;$F$1)</f>
        <v/>
      </c>
      <c r="D2767" s="137">
        <f>COUNTIFS(Severity,$B2767,Status,"&lt;&gt;Suspend",Status,"&lt;&gt;Assigned",Status,"&lt;&gt;Open",Status,"&lt;&gt;Hold",ResolvedDate,"&gt;="&amp;$C$1,ResolvedDate,"&lt;="&amp;$F$1)</f>
        <v/>
      </c>
      <c r="E2767" s="137">
        <f>COUNTIFS(Severity,$B2767,SLA_Breach,"&lt;&gt;Yes",Status,"&lt;&gt;Suspend",Status,"&lt;&gt;Assigned",Status,"&lt;&gt;Open",Status,"&lt;&gt;Hold&gt;",ResolvedDate,"&gt;="&amp;$C$1,ResolvedDate,"&lt;="&amp;$F$1)</f>
        <v/>
      </c>
      <c r="F2767" s="137">
        <f>COUNTIFS(Severity,$B2767,SLA_Breach,"Yes",Status,"&lt;&gt;Suspend",Status,"&lt;&gt;Assigned",Status,"&lt;&gt;Open",Status,"&lt;&gt;Hold&gt;",ResolvedDate,"&gt;="&amp;$C$1,ResolvedDate,"&lt;="&amp;$F$1)</f>
        <v/>
      </c>
      <c r="G2767" s="137">
        <f>COUNTIFS(Severity,$B2767,AssignedDate,"&gt;=01/01/2017 12:00:00 AM",AssignedDate,"&lt;="&amp;$F$1)</f>
        <v/>
      </c>
      <c r="H2767" s="177" t="n"/>
      <c r="L2767" s="57" t="n">
        <v>0</v>
      </c>
      <c r="M2767" s="57" t="n"/>
    </row>
    <row r="2768" spans="1:13">
      <c r="A2768" s="137" t="n">
        <v>1</v>
      </c>
      <c r="B2768" s="100" t="s">
        <v>525</v>
      </c>
      <c r="C2768" s="137">
        <f>COUNTIFS(Severity,$B2768,AssignedDate,"&gt;="&amp;$C$1,AssignedDate,"&lt;="&amp;$F$1)</f>
        <v/>
      </c>
      <c r="D2768" s="137">
        <f>COUNTIFS(Severity,$B2768,Status,"&lt;&gt;Suspend",Status,"&lt;&gt;Assigned",Status,"&lt;&gt;Open",Status,"&lt;&gt;Hold",ResolvedDate,"&gt;="&amp;$C$1,ResolvedDate,"&lt;="&amp;$F$1)</f>
        <v/>
      </c>
      <c r="E2768" s="137">
        <f>COUNTIFS(Severity,$B2768,SLA_Breach,"&lt;&gt;Yes",Status,"&lt;&gt;Suspend",Status,"&lt;&gt;Assigned",Status,"&lt;&gt;Open",Status,"&lt;&gt;Hold&gt;",ResolvedDate,"&gt;="&amp;$C$1,ResolvedDate,"&lt;="&amp;$F$1)</f>
        <v/>
      </c>
      <c r="F2768" s="137">
        <f>COUNTIFS(Severity,$B2768,SLA_Breach,"Yes",Status,"&lt;&gt;Suspend",Status,"&lt;&gt;Assigned",Status,"&lt;&gt;Open",Status,"&lt;&gt;Hold&gt;",ResolvedDate,"&gt;="&amp;$C$1,ResolvedDate,"&lt;="&amp;$F$1)</f>
        <v/>
      </c>
      <c r="G2768" s="137">
        <f>COUNTIFS(Severity,$B2768,AssignedDate,"&gt;=01/01/2017 12:00:00 AM",AssignedDate,"&lt;="&amp;$F$1)</f>
        <v/>
      </c>
      <c r="H2768" s="177" t="n"/>
      <c r="L2768" s="57" t="n">
        <v>0</v>
      </c>
      <c r="M2768" s="57" t="n"/>
    </row>
    <row r="2769" spans="1:13">
      <c r="A2769" s="137" t="n">
        <v>1</v>
      </c>
      <c r="B2769" s="100" t="s">
        <v>525</v>
      </c>
      <c r="C2769" s="137">
        <f>COUNTIFS(Severity,$B2769,AssignedDate,"&gt;="&amp;$C$1,AssignedDate,"&lt;="&amp;$F$1)</f>
        <v/>
      </c>
      <c r="D2769" s="137">
        <f>COUNTIFS(Severity,$B2769,Status,"&lt;&gt;Suspend",Status,"&lt;&gt;Assigned",Status,"&lt;&gt;Open",Status,"&lt;&gt;Hold",ResolvedDate,"&gt;="&amp;$C$1,ResolvedDate,"&lt;="&amp;$F$1)</f>
        <v/>
      </c>
      <c r="E2769" s="137">
        <f>COUNTIFS(Severity,$B2769,SLA_Breach,"&lt;&gt;Yes",Status,"&lt;&gt;Suspend",Status,"&lt;&gt;Assigned",Status,"&lt;&gt;Open",Status,"&lt;&gt;Hold&gt;",ResolvedDate,"&gt;="&amp;$C$1,ResolvedDate,"&lt;="&amp;$F$1)</f>
        <v/>
      </c>
      <c r="F2769" s="137">
        <f>COUNTIFS(Severity,$B2769,SLA_Breach,"Yes",Status,"&lt;&gt;Suspend",Status,"&lt;&gt;Assigned",Status,"&lt;&gt;Open",Status,"&lt;&gt;Hold&gt;",ResolvedDate,"&gt;="&amp;$C$1,ResolvedDate,"&lt;="&amp;$F$1)</f>
        <v/>
      </c>
      <c r="G2769" s="137">
        <f>COUNTIFS(Severity,$B2769,AssignedDate,"&gt;=01/01/2017 12:00:00 AM",AssignedDate,"&lt;="&amp;$F$1)</f>
        <v/>
      </c>
      <c r="H2769" s="177" t="n"/>
      <c r="L2769" s="57" t="n">
        <v>0</v>
      </c>
      <c r="M2769" s="57" t="n"/>
    </row>
    <row r="2770" spans="1:13">
      <c r="A2770" s="137" t="n">
        <v>1</v>
      </c>
      <c r="B2770" s="100" t="s">
        <v>525</v>
      </c>
      <c r="C2770" s="137">
        <f>COUNTIFS(Severity,$B2770,AssignedDate,"&gt;="&amp;$C$1,AssignedDate,"&lt;="&amp;$F$1)</f>
        <v/>
      </c>
      <c r="D2770" s="137">
        <f>COUNTIFS(Severity,$B2770,Status,"&lt;&gt;Suspend",Status,"&lt;&gt;Assigned",Status,"&lt;&gt;Open",Status,"&lt;&gt;Hold",ResolvedDate,"&gt;="&amp;$C$1,ResolvedDate,"&lt;="&amp;$F$1)</f>
        <v/>
      </c>
      <c r="E2770" s="137">
        <f>COUNTIFS(Severity,$B2770,SLA_Breach,"&lt;&gt;Yes",Status,"&lt;&gt;Suspend",Status,"&lt;&gt;Assigned",Status,"&lt;&gt;Open",Status,"&lt;&gt;Hold&gt;",ResolvedDate,"&gt;="&amp;$C$1,ResolvedDate,"&lt;="&amp;$F$1)</f>
        <v/>
      </c>
      <c r="F2770" s="137">
        <f>COUNTIFS(Severity,$B2770,SLA_Breach,"Yes",Status,"&lt;&gt;Suspend",Status,"&lt;&gt;Assigned",Status,"&lt;&gt;Open",Status,"&lt;&gt;Hold&gt;",ResolvedDate,"&gt;="&amp;$C$1,ResolvedDate,"&lt;="&amp;$F$1)</f>
        <v/>
      </c>
      <c r="G2770" s="137">
        <f>COUNTIFS(Severity,$B2770,AssignedDate,"&gt;=01/01/2017 12:00:00 AM",AssignedDate,"&lt;="&amp;$F$1)</f>
        <v/>
      </c>
      <c r="H2770" s="177" t="n"/>
      <c r="L2770" s="57" t="n">
        <v>0</v>
      </c>
      <c r="M2770" s="57" t="n"/>
    </row>
    <row r="2771" spans="1:13">
      <c r="A2771" s="137" t="n">
        <v>1</v>
      </c>
      <c r="B2771" s="100" t="s">
        <v>525</v>
      </c>
      <c r="C2771" s="137">
        <f>COUNTIFS(Severity,$B2771,AssignedDate,"&gt;="&amp;$C$1,AssignedDate,"&lt;="&amp;$F$1)</f>
        <v/>
      </c>
      <c r="D2771" s="137">
        <f>COUNTIFS(Severity,$B2771,Status,"&lt;&gt;Suspend",Status,"&lt;&gt;Assigned",Status,"&lt;&gt;Open",Status,"&lt;&gt;Hold",ResolvedDate,"&gt;="&amp;$C$1,ResolvedDate,"&lt;="&amp;$F$1)</f>
        <v/>
      </c>
      <c r="E2771" s="137">
        <f>COUNTIFS(Severity,$B2771,SLA_Breach,"&lt;&gt;Yes",Status,"&lt;&gt;Suspend",Status,"&lt;&gt;Assigned",Status,"&lt;&gt;Open",Status,"&lt;&gt;Hold&gt;",ResolvedDate,"&gt;="&amp;$C$1,ResolvedDate,"&lt;="&amp;$F$1)</f>
        <v/>
      </c>
      <c r="F2771" s="137">
        <f>COUNTIFS(Severity,$B2771,SLA_Breach,"Yes",Status,"&lt;&gt;Suspend",Status,"&lt;&gt;Assigned",Status,"&lt;&gt;Open",Status,"&lt;&gt;Hold&gt;",ResolvedDate,"&gt;="&amp;$C$1,ResolvedDate,"&lt;="&amp;$F$1)</f>
        <v/>
      </c>
      <c r="G2771" s="137">
        <f>COUNTIFS(Severity,$B2771,AssignedDate,"&gt;=01/01/2017 12:00:00 AM",AssignedDate,"&lt;="&amp;$F$1)</f>
        <v/>
      </c>
      <c r="H2771" s="177" t="n"/>
      <c r="L2771" s="57" t="n">
        <v>0</v>
      </c>
      <c r="M2771" s="57" t="n"/>
    </row>
    <row r="2772" spans="1:13">
      <c r="A2772" s="137" t="n">
        <v>1</v>
      </c>
      <c r="B2772" s="100" t="s">
        <v>525</v>
      </c>
      <c r="C2772" s="137">
        <f>COUNTIFS(Severity,$B2772,AssignedDate,"&gt;="&amp;$C$1,AssignedDate,"&lt;="&amp;$F$1)</f>
        <v/>
      </c>
      <c r="D2772" s="137">
        <f>COUNTIFS(Severity,$B2772,Status,"&lt;&gt;Suspend",Status,"&lt;&gt;Assigned",Status,"&lt;&gt;Open",Status,"&lt;&gt;Hold",ResolvedDate,"&gt;="&amp;$C$1,ResolvedDate,"&lt;="&amp;$F$1)</f>
        <v/>
      </c>
      <c r="E2772" s="137">
        <f>COUNTIFS(Severity,$B2772,SLA_Breach,"&lt;&gt;Yes",Status,"&lt;&gt;Suspend",Status,"&lt;&gt;Assigned",Status,"&lt;&gt;Open",Status,"&lt;&gt;Hold&gt;",ResolvedDate,"&gt;="&amp;$C$1,ResolvedDate,"&lt;="&amp;$F$1)</f>
        <v/>
      </c>
      <c r="F2772" s="137">
        <f>COUNTIFS(Severity,$B2772,SLA_Breach,"Yes",Status,"&lt;&gt;Suspend",Status,"&lt;&gt;Assigned",Status,"&lt;&gt;Open",Status,"&lt;&gt;Hold&gt;",ResolvedDate,"&gt;="&amp;$C$1,ResolvedDate,"&lt;="&amp;$F$1)</f>
        <v/>
      </c>
      <c r="G2772" s="137">
        <f>COUNTIFS(Severity,$B2772,AssignedDate,"&gt;=01/01/2017 12:00:00 AM",AssignedDate,"&lt;="&amp;$F$1)</f>
        <v/>
      </c>
      <c r="H2772" s="177" t="n"/>
      <c r="L2772" s="57" t="n">
        <v>0</v>
      </c>
      <c r="M2772" s="57" t="n"/>
    </row>
    <row r="2773" spans="1:13">
      <c r="A2773" s="137" t="n">
        <v>1</v>
      </c>
      <c r="B2773" s="100" t="s">
        <v>525</v>
      </c>
      <c r="C2773" s="137">
        <f>COUNTIFS(Severity,$B2773,AssignedDate,"&gt;="&amp;$C$1,AssignedDate,"&lt;="&amp;$F$1)</f>
        <v/>
      </c>
      <c r="D2773" s="137">
        <f>COUNTIFS(Severity,$B2773,Status,"&lt;&gt;Suspend",Status,"&lt;&gt;Assigned",Status,"&lt;&gt;Open",Status,"&lt;&gt;Hold",ResolvedDate,"&gt;="&amp;$C$1,ResolvedDate,"&lt;="&amp;$F$1)</f>
        <v/>
      </c>
      <c r="E2773" s="137">
        <f>COUNTIFS(Severity,$B2773,SLA_Breach,"&lt;&gt;Yes",Status,"&lt;&gt;Suspend",Status,"&lt;&gt;Assigned",Status,"&lt;&gt;Open",Status,"&lt;&gt;Hold&gt;",ResolvedDate,"&gt;="&amp;$C$1,ResolvedDate,"&lt;="&amp;$F$1)</f>
        <v/>
      </c>
      <c r="F2773" s="137">
        <f>COUNTIFS(Severity,$B2773,SLA_Breach,"Yes",Status,"&lt;&gt;Suspend",Status,"&lt;&gt;Assigned",Status,"&lt;&gt;Open",Status,"&lt;&gt;Hold&gt;",ResolvedDate,"&gt;="&amp;$C$1,ResolvedDate,"&lt;="&amp;$F$1)</f>
        <v/>
      </c>
      <c r="G2773" s="137">
        <f>COUNTIFS(Severity,$B2773,AssignedDate,"&gt;=01/01/2017 12:00:00 AM",AssignedDate,"&lt;="&amp;$F$1)</f>
        <v/>
      </c>
      <c r="H2773" s="177" t="n"/>
      <c r="L2773" s="57" t="n">
        <v>0</v>
      </c>
      <c r="M2773" s="57" t="n"/>
    </row>
    <row r="2774" spans="1:13">
      <c r="A2774" s="137" t="n">
        <v>1</v>
      </c>
      <c r="B2774" s="100" t="s">
        <v>525</v>
      </c>
      <c r="C2774" s="137">
        <f>COUNTIFS(Severity,$B2774,AssignedDate,"&gt;="&amp;$C$1,AssignedDate,"&lt;="&amp;$F$1)</f>
        <v/>
      </c>
      <c r="D2774" s="137">
        <f>COUNTIFS(Severity,$B2774,Status,"&lt;&gt;Suspend",Status,"&lt;&gt;Assigned",Status,"&lt;&gt;Open",Status,"&lt;&gt;Hold",ResolvedDate,"&gt;="&amp;$C$1,ResolvedDate,"&lt;="&amp;$F$1)</f>
        <v/>
      </c>
      <c r="E2774" s="137">
        <f>COUNTIFS(Severity,$B2774,SLA_Breach,"&lt;&gt;Yes",Status,"&lt;&gt;Suspend",Status,"&lt;&gt;Assigned",Status,"&lt;&gt;Open",Status,"&lt;&gt;Hold&gt;",ResolvedDate,"&gt;="&amp;$C$1,ResolvedDate,"&lt;="&amp;$F$1)</f>
        <v/>
      </c>
      <c r="F2774" s="137">
        <f>COUNTIFS(Severity,$B2774,SLA_Breach,"Yes",Status,"&lt;&gt;Suspend",Status,"&lt;&gt;Assigned",Status,"&lt;&gt;Open",Status,"&lt;&gt;Hold&gt;",ResolvedDate,"&gt;="&amp;$C$1,ResolvedDate,"&lt;="&amp;$F$1)</f>
        <v/>
      </c>
      <c r="G2774" s="137">
        <f>COUNTIFS(Severity,$B2774,AssignedDate,"&gt;=01/01/2017 12:00:00 AM",AssignedDate,"&lt;="&amp;$F$1)</f>
        <v/>
      </c>
      <c r="H2774" s="177" t="n"/>
      <c r="L2774" s="57" t="n">
        <v>0</v>
      </c>
      <c r="M2774" s="57" t="n"/>
    </row>
    <row r="2775" spans="1:13">
      <c r="A2775" s="137" t="n">
        <v>1</v>
      </c>
      <c r="B2775" s="100" t="s">
        <v>525</v>
      </c>
      <c r="C2775" s="137">
        <f>COUNTIFS(Severity,$B2775,AssignedDate,"&gt;="&amp;$C$1,AssignedDate,"&lt;="&amp;$F$1)</f>
        <v/>
      </c>
      <c r="D2775" s="137">
        <f>COUNTIFS(Severity,$B2775,Status,"&lt;&gt;Suspend",Status,"&lt;&gt;Assigned",Status,"&lt;&gt;Open",Status,"&lt;&gt;Hold",ResolvedDate,"&gt;="&amp;$C$1,ResolvedDate,"&lt;="&amp;$F$1)</f>
        <v/>
      </c>
      <c r="E2775" s="137">
        <f>COUNTIFS(Severity,$B2775,SLA_Breach,"&lt;&gt;Yes",Status,"&lt;&gt;Suspend",Status,"&lt;&gt;Assigned",Status,"&lt;&gt;Open",Status,"&lt;&gt;Hold&gt;",ResolvedDate,"&gt;="&amp;$C$1,ResolvedDate,"&lt;="&amp;$F$1)</f>
        <v/>
      </c>
      <c r="F2775" s="137">
        <f>COUNTIFS(Severity,$B2775,SLA_Breach,"Yes",Status,"&lt;&gt;Suspend",Status,"&lt;&gt;Assigned",Status,"&lt;&gt;Open",Status,"&lt;&gt;Hold&gt;",ResolvedDate,"&gt;="&amp;$C$1,ResolvedDate,"&lt;="&amp;$F$1)</f>
        <v/>
      </c>
      <c r="G2775" s="137">
        <f>COUNTIFS(Severity,$B2775,AssignedDate,"&gt;=01/01/2017 12:00:00 AM",AssignedDate,"&lt;="&amp;$F$1)</f>
        <v/>
      </c>
      <c r="H2775" s="177" t="n"/>
      <c r="L2775" s="57" t="n">
        <v>0</v>
      </c>
      <c r="M2775" s="57" t="n"/>
    </row>
    <row r="2776" spans="1:13">
      <c r="A2776" s="137" t="n">
        <v>1</v>
      </c>
      <c r="B2776" s="100" t="s">
        <v>525</v>
      </c>
      <c r="C2776" s="137">
        <f>COUNTIFS(Severity,$B2776,AssignedDate,"&gt;="&amp;$C$1,AssignedDate,"&lt;="&amp;$F$1)</f>
        <v/>
      </c>
      <c r="D2776" s="137">
        <f>COUNTIFS(Severity,$B2776,Status,"&lt;&gt;Suspend",Status,"&lt;&gt;Assigned",Status,"&lt;&gt;Open",Status,"&lt;&gt;Hold",ResolvedDate,"&gt;="&amp;$C$1,ResolvedDate,"&lt;="&amp;$F$1)</f>
        <v/>
      </c>
      <c r="E2776" s="137">
        <f>COUNTIFS(Severity,$B2776,SLA_Breach,"&lt;&gt;Yes",Status,"&lt;&gt;Suspend",Status,"&lt;&gt;Assigned",Status,"&lt;&gt;Open",Status,"&lt;&gt;Hold&gt;",ResolvedDate,"&gt;="&amp;$C$1,ResolvedDate,"&lt;="&amp;$F$1)</f>
        <v/>
      </c>
      <c r="F2776" s="137">
        <f>COUNTIFS(Severity,$B2776,SLA_Breach,"Yes",Status,"&lt;&gt;Suspend",Status,"&lt;&gt;Assigned",Status,"&lt;&gt;Open",Status,"&lt;&gt;Hold&gt;",ResolvedDate,"&gt;="&amp;$C$1,ResolvedDate,"&lt;="&amp;$F$1)</f>
        <v/>
      </c>
      <c r="G2776" s="137">
        <f>COUNTIFS(Severity,$B2776,AssignedDate,"&gt;=01/01/2017 12:00:00 AM",AssignedDate,"&lt;="&amp;$F$1)</f>
        <v/>
      </c>
      <c r="H2776" s="177" t="n"/>
      <c r="L2776" s="57" t="n">
        <v>0</v>
      </c>
      <c r="M2776" s="57" t="n"/>
    </row>
    <row r="2777" spans="1:13">
      <c r="A2777" s="137" t="n">
        <v>1</v>
      </c>
      <c r="B2777" s="100" t="s">
        <v>525</v>
      </c>
      <c r="C2777" s="137">
        <f>COUNTIFS(Severity,$B2777,AssignedDate,"&gt;="&amp;$C$1,AssignedDate,"&lt;="&amp;$F$1)</f>
        <v/>
      </c>
      <c r="D2777" s="137">
        <f>COUNTIFS(Severity,$B2777,Status,"&lt;&gt;Suspend",Status,"&lt;&gt;Assigned",Status,"&lt;&gt;Open",Status,"&lt;&gt;Hold",ResolvedDate,"&gt;="&amp;$C$1,ResolvedDate,"&lt;="&amp;$F$1)</f>
        <v/>
      </c>
      <c r="E2777" s="137">
        <f>COUNTIFS(Severity,$B2777,SLA_Breach,"&lt;&gt;Yes",Status,"&lt;&gt;Suspend",Status,"&lt;&gt;Assigned",Status,"&lt;&gt;Open",Status,"&lt;&gt;Hold&gt;",ResolvedDate,"&gt;="&amp;$C$1,ResolvedDate,"&lt;="&amp;$F$1)</f>
        <v/>
      </c>
      <c r="F2777" s="137">
        <f>COUNTIFS(Severity,$B2777,SLA_Breach,"Yes",Status,"&lt;&gt;Suspend",Status,"&lt;&gt;Assigned",Status,"&lt;&gt;Open",Status,"&lt;&gt;Hold&gt;",ResolvedDate,"&gt;="&amp;$C$1,ResolvedDate,"&lt;="&amp;$F$1)</f>
        <v/>
      </c>
      <c r="G2777" s="137">
        <f>COUNTIFS(Severity,$B2777,AssignedDate,"&gt;=01/01/2017 12:00:00 AM",AssignedDate,"&lt;="&amp;$F$1)</f>
        <v/>
      </c>
      <c r="H2777" s="177" t="n"/>
      <c r="L2777" s="57" t="n">
        <v>0</v>
      </c>
      <c r="M2777" s="57" t="n"/>
    </row>
    <row r="2778" spans="1:13">
      <c r="A2778" s="137" t="n">
        <v>1</v>
      </c>
      <c r="B2778" s="100" t="s">
        <v>525</v>
      </c>
      <c r="C2778" s="137">
        <f>COUNTIFS(Severity,$B2778,AssignedDate,"&gt;="&amp;$C$1,AssignedDate,"&lt;="&amp;$F$1)</f>
        <v/>
      </c>
      <c r="D2778" s="137">
        <f>COUNTIFS(Severity,$B2778,Status,"&lt;&gt;Suspend",Status,"&lt;&gt;Assigned",Status,"&lt;&gt;Open",Status,"&lt;&gt;Hold",ResolvedDate,"&gt;="&amp;$C$1,ResolvedDate,"&lt;="&amp;$F$1)</f>
        <v/>
      </c>
      <c r="E2778" s="137">
        <f>COUNTIFS(Severity,$B2778,SLA_Breach,"&lt;&gt;Yes",Status,"&lt;&gt;Suspend",Status,"&lt;&gt;Assigned",Status,"&lt;&gt;Open",Status,"&lt;&gt;Hold&gt;",ResolvedDate,"&gt;="&amp;$C$1,ResolvedDate,"&lt;="&amp;$F$1)</f>
        <v/>
      </c>
      <c r="F2778" s="137">
        <f>COUNTIFS(Severity,$B2778,SLA_Breach,"Yes",Status,"&lt;&gt;Suspend",Status,"&lt;&gt;Assigned",Status,"&lt;&gt;Open",Status,"&lt;&gt;Hold&gt;",ResolvedDate,"&gt;="&amp;$C$1,ResolvedDate,"&lt;="&amp;$F$1)</f>
        <v/>
      </c>
      <c r="G2778" s="137">
        <f>COUNTIFS(Severity,$B2778,AssignedDate,"&gt;=01/01/2017 12:00:00 AM",AssignedDate,"&lt;="&amp;$F$1)</f>
        <v/>
      </c>
      <c r="H2778" s="177" t="n"/>
      <c r="L2778" s="57" t="n">
        <v>0</v>
      </c>
      <c r="M2778" s="57" t="n"/>
    </row>
    <row r="2779" spans="1:13">
      <c r="A2779" s="137" t="n">
        <v>1</v>
      </c>
      <c r="B2779" s="100" t="s">
        <v>525</v>
      </c>
      <c r="C2779" s="137">
        <f>COUNTIFS(Severity,$B2779,AssignedDate,"&gt;="&amp;$C$1,AssignedDate,"&lt;="&amp;$F$1)</f>
        <v/>
      </c>
      <c r="D2779" s="137">
        <f>COUNTIFS(Severity,$B2779,Status,"&lt;&gt;Suspend",Status,"&lt;&gt;Assigned",Status,"&lt;&gt;Open",Status,"&lt;&gt;Hold",ResolvedDate,"&gt;="&amp;$C$1,ResolvedDate,"&lt;="&amp;$F$1)</f>
        <v/>
      </c>
      <c r="E2779" s="137">
        <f>COUNTIFS(Severity,$B2779,SLA_Breach,"&lt;&gt;Yes",Status,"&lt;&gt;Suspend",Status,"&lt;&gt;Assigned",Status,"&lt;&gt;Open",Status,"&lt;&gt;Hold&gt;",ResolvedDate,"&gt;="&amp;$C$1,ResolvedDate,"&lt;="&amp;$F$1)</f>
        <v/>
      </c>
      <c r="F2779" s="137">
        <f>COUNTIFS(Severity,$B2779,SLA_Breach,"Yes",Status,"&lt;&gt;Suspend",Status,"&lt;&gt;Assigned",Status,"&lt;&gt;Open",Status,"&lt;&gt;Hold&gt;",ResolvedDate,"&gt;="&amp;$C$1,ResolvedDate,"&lt;="&amp;$F$1)</f>
        <v/>
      </c>
      <c r="G2779" s="137">
        <f>COUNTIFS(Severity,$B2779,AssignedDate,"&gt;=01/01/2017 12:00:00 AM",AssignedDate,"&lt;="&amp;$F$1)</f>
        <v/>
      </c>
      <c r="H2779" s="177" t="n"/>
      <c r="L2779" s="57" t="n">
        <v>0</v>
      </c>
      <c r="M2779" s="57" t="n"/>
    </row>
    <row r="2780" spans="1:13">
      <c r="A2780" s="137" t="n">
        <v>1</v>
      </c>
      <c r="B2780" s="100" t="s">
        <v>525</v>
      </c>
      <c r="C2780" s="137">
        <f>COUNTIFS(Severity,$B2780,AssignedDate,"&gt;="&amp;$C$1,AssignedDate,"&lt;="&amp;$F$1)</f>
        <v/>
      </c>
      <c r="D2780" s="137">
        <f>COUNTIFS(Severity,$B2780,Status,"&lt;&gt;Suspend",Status,"&lt;&gt;Assigned",Status,"&lt;&gt;Open",Status,"&lt;&gt;Hold",ResolvedDate,"&gt;="&amp;$C$1,ResolvedDate,"&lt;="&amp;$F$1)</f>
        <v/>
      </c>
      <c r="E2780" s="137">
        <f>COUNTIFS(Severity,$B2780,SLA_Breach,"&lt;&gt;Yes",Status,"&lt;&gt;Suspend",Status,"&lt;&gt;Assigned",Status,"&lt;&gt;Open",Status,"&lt;&gt;Hold&gt;",ResolvedDate,"&gt;="&amp;$C$1,ResolvedDate,"&lt;="&amp;$F$1)</f>
        <v/>
      </c>
      <c r="F2780" s="137">
        <f>COUNTIFS(Severity,$B2780,SLA_Breach,"Yes",Status,"&lt;&gt;Suspend",Status,"&lt;&gt;Assigned",Status,"&lt;&gt;Open",Status,"&lt;&gt;Hold&gt;",ResolvedDate,"&gt;="&amp;$C$1,ResolvedDate,"&lt;="&amp;$F$1)</f>
        <v/>
      </c>
      <c r="G2780" s="137">
        <f>COUNTIFS(Severity,$B2780,AssignedDate,"&gt;=01/01/2017 12:00:00 AM",AssignedDate,"&lt;="&amp;$F$1)</f>
        <v/>
      </c>
      <c r="H2780" s="177" t="n"/>
      <c r="L2780" s="57" t="n">
        <v>0</v>
      </c>
      <c r="M2780" s="57" t="n"/>
    </row>
    <row r="2781" spans="1:13">
      <c r="A2781" s="137" t="n">
        <v>1</v>
      </c>
      <c r="B2781" s="100" t="s">
        <v>525</v>
      </c>
      <c r="C2781" s="137">
        <f>COUNTIFS(Severity,$B2781,AssignedDate,"&gt;="&amp;$C$1,AssignedDate,"&lt;="&amp;$F$1)</f>
        <v/>
      </c>
      <c r="D2781" s="137">
        <f>COUNTIFS(Severity,$B2781,Status,"&lt;&gt;Suspend",Status,"&lt;&gt;Assigned",Status,"&lt;&gt;Open",Status,"&lt;&gt;Hold",ResolvedDate,"&gt;="&amp;$C$1,ResolvedDate,"&lt;="&amp;$F$1)</f>
        <v/>
      </c>
      <c r="E2781" s="137">
        <f>COUNTIFS(Severity,$B2781,SLA_Breach,"&lt;&gt;Yes",Status,"&lt;&gt;Suspend",Status,"&lt;&gt;Assigned",Status,"&lt;&gt;Open",Status,"&lt;&gt;Hold&gt;",ResolvedDate,"&gt;="&amp;$C$1,ResolvedDate,"&lt;="&amp;$F$1)</f>
        <v/>
      </c>
      <c r="F2781" s="137">
        <f>COUNTIFS(Severity,$B2781,SLA_Breach,"Yes",Status,"&lt;&gt;Suspend",Status,"&lt;&gt;Assigned",Status,"&lt;&gt;Open",Status,"&lt;&gt;Hold&gt;",ResolvedDate,"&gt;="&amp;$C$1,ResolvedDate,"&lt;="&amp;$F$1)</f>
        <v/>
      </c>
      <c r="G2781" s="137">
        <f>COUNTIFS(Severity,$B2781,AssignedDate,"&gt;=01/01/2017 12:00:00 AM",AssignedDate,"&lt;="&amp;$F$1)</f>
        <v/>
      </c>
      <c r="H2781" s="177" t="n"/>
      <c r="L2781" s="57" t="n">
        <v>0</v>
      </c>
      <c r="M2781" s="57" t="n"/>
    </row>
    <row r="2782" spans="1:13">
      <c r="A2782" s="137" t="n">
        <v>1</v>
      </c>
      <c r="B2782" s="100" t="s">
        <v>525</v>
      </c>
      <c r="C2782" s="137">
        <f>COUNTIFS(Severity,$B2782,AssignedDate,"&gt;="&amp;$C$1,AssignedDate,"&lt;="&amp;$F$1)</f>
        <v/>
      </c>
      <c r="D2782" s="137">
        <f>COUNTIFS(Severity,$B2782,Status,"&lt;&gt;Suspend",Status,"&lt;&gt;Assigned",Status,"&lt;&gt;Open",Status,"&lt;&gt;Hold",ResolvedDate,"&gt;="&amp;$C$1,ResolvedDate,"&lt;="&amp;$F$1)</f>
        <v/>
      </c>
      <c r="E2782" s="137">
        <f>COUNTIFS(Severity,$B2782,SLA_Breach,"&lt;&gt;Yes",Status,"&lt;&gt;Suspend",Status,"&lt;&gt;Assigned",Status,"&lt;&gt;Open",Status,"&lt;&gt;Hold&gt;",ResolvedDate,"&gt;="&amp;$C$1,ResolvedDate,"&lt;="&amp;$F$1)</f>
        <v/>
      </c>
      <c r="F2782" s="137">
        <f>COUNTIFS(Severity,$B2782,SLA_Breach,"Yes",Status,"&lt;&gt;Suspend",Status,"&lt;&gt;Assigned",Status,"&lt;&gt;Open",Status,"&lt;&gt;Hold&gt;",ResolvedDate,"&gt;="&amp;$C$1,ResolvedDate,"&lt;="&amp;$F$1)</f>
        <v/>
      </c>
      <c r="G2782" s="137">
        <f>COUNTIFS(Severity,$B2782,AssignedDate,"&gt;=01/01/2017 12:00:00 AM",AssignedDate,"&lt;="&amp;$F$1)</f>
        <v/>
      </c>
      <c r="H2782" s="177" t="n"/>
      <c r="L2782" s="57" t="n">
        <v>0</v>
      </c>
      <c r="M2782" s="57" t="n"/>
    </row>
    <row r="2783" spans="1:13">
      <c r="A2783" s="137" t="n">
        <v>1</v>
      </c>
      <c r="B2783" s="100" t="s">
        <v>525</v>
      </c>
      <c r="C2783" s="137">
        <f>COUNTIFS(Severity,$B2783,AssignedDate,"&gt;="&amp;$C$1,AssignedDate,"&lt;="&amp;$F$1)</f>
        <v/>
      </c>
      <c r="D2783" s="137">
        <f>COUNTIFS(Severity,$B2783,Status,"&lt;&gt;Suspend",Status,"&lt;&gt;Assigned",Status,"&lt;&gt;Open",Status,"&lt;&gt;Hold",ResolvedDate,"&gt;="&amp;$C$1,ResolvedDate,"&lt;="&amp;$F$1)</f>
        <v/>
      </c>
      <c r="E2783" s="137">
        <f>COUNTIFS(Severity,$B2783,SLA_Breach,"&lt;&gt;Yes",Status,"&lt;&gt;Suspend",Status,"&lt;&gt;Assigned",Status,"&lt;&gt;Open",Status,"&lt;&gt;Hold&gt;",ResolvedDate,"&gt;="&amp;$C$1,ResolvedDate,"&lt;="&amp;$F$1)</f>
        <v/>
      </c>
      <c r="F2783" s="137">
        <f>COUNTIFS(Severity,$B2783,SLA_Breach,"Yes",Status,"&lt;&gt;Suspend",Status,"&lt;&gt;Assigned",Status,"&lt;&gt;Open",Status,"&lt;&gt;Hold&gt;",ResolvedDate,"&gt;="&amp;$C$1,ResolvedDate,"&lt;="&amp;$F$1)</f>
        <v/>
      </c>
      <c r="G2783" s="137">
        <f>COUNTIFS(Severity,$B2783,AssignedDate,"&gt;=01/01/2017 12:00:00 AM",AssignedDate,"&lt;="&amp;$F$1)</f>
        <v/>
      </c>
      <c r="H2783" s="177" t="n"/>
      <c r="L2783" s="57" t="n">
        <v>0</v>
      </c>
      <c r="M2783" s="57" t="n"/>
    </row>
    <row r="2784" spans="1:13">
      <c r="A2784" s="137" t="n">
        <v>1</v>
      </c>
      <c r="B2784" s="100" t="s">
        <v>525</v>
      </c>
      <c r="C2784" s="137">
        <f>COUNTIFS(Severity,$B2784,AssignedDate,"&gt;="&amp;$C$1,AssignedDate,"&lt;="&amp;$F$1)</f>
        <v/>
      </c>
      <c r="D2784" s="137">
        <f>COUNTIFS(Severity,$B2784,Status,"&lt;&gt;Suspend",Status,"&lt;&gt;Assigned",Status,"&lt;&gt;Open",Status,"&lt;&gt;Hold",ResolvedDate,"&gt;="&amp;$C$1,ResolvedDate,"&lt;="&amp;$F$1)</f>
        <v/>
      </c>
      <c r="E2784" s="137">
        <f>COUNTIFS(Severity,$B2784,SLA_Breach,"&lt;&gt;Yes",Status,"&lt;&gt;Suspend",Status,"&lt;&gt;Assigned",Status,"&lt;&gt;Open",Status,"&lt;&gt;Hold&gt;",ResolvedDate,"&gt;="&amp;$C$1,ResolvedDate,"&lt;="&amp;$F$1)</f>
        <v/>
      </c>
      <c r="F2784" s="137">
        <f>COUNTIFS(Severity,$B2784,SLA_Breach,"Yes",Status,"&lt;&gt;Suspend",Status,"&lt;&gt;Assigned",Status,"&lt;&gt;Open",Status,"&lt;&gt;Hold&gt;",ResolvedDate,"&gt;="&amp;$C$1,ResolvedDate,"&lt;="&amp;$F$1)</f>
        <v/>
      </c>
      <c r="G2784" s="137">
        <f>COUNTIFS(Severity,$B2784,AssignedDate,"&gt;=01/01/2017 12:00:00 AM",AssignedDate,"&lt;="&amp;$F$1)</f>
        <v/>
      </c>
      <c r="H2784" s="177" t="n"/>
      <c r="L2784" s="57" t="n">
        <v>0</v>
      </c>
      <c r="M2784" s="57" t="n"/>
    </row>
    <row r="2785" spans="1:13">
      <c r="A2785" s="137" t="n">
        <v>1</v>
      </c>
      <c r="B2785" s="100" t="s">
        <v>525</v>
      </c>
      <c r="C2785" s="137">
        <f>COUNTIFS(Severity,$B2785,AssignedDate,"&gt;="&amp;$C$1,AssignedDate,"&lt;="&amp;$F$1)</f>
        <v/>
      </c>
      <c r="D2785" s="137">
        <f>COUNTIFS(Severity,$B2785,Status,"&lt;&gt;Suspend",Status,"&lt;&gt;Assigned",Status,"&lt;&gt;Open",Status,"&lt;&gt;Hold",ResolvedDate,"&gt;="&amp;$C$1,ResolvedDate,"&lt;="&amp;$F$1)</f>
        <v/>
      </c>
      <c r="E2785" s="137">
        <f>COUNTIFS(Severity,$B2785,SLA_Breach,"&lt;&gt;Yes",Status,"&lt;&gt;Suspend",Status,"&lt;&gt;Assigned",Status,"&lt;&gt;Open",Status,"&lt;&gt;Hold&gt;",ResolvedDate,"&gt;="&amp;$C$1,ResolvedDate,"&lt;="&amp;$F$1)</f>
        <v/>
      </c>
      <c r="F2785" s="137">
        <f>COUNTIFS(Severity,$B2785,SLA_Breach,"Yes",Status,"&lt;&gt;Suspend",Status,"&lt;&gt;Assigned",Status,"&lt;&gt;Open",Status,"&lt;&gt;Hold&gt;",ResolvedDate,"&gt;="&amp;$C$1,ResolvedDate,"&lt;="&amp;$F$1)</f>
        <v/>
      </c>
      <c r="G2785" s="137">
        <f>COUNTIFS(Severity,$B2785,AssignedDate,"&gt;=01/01/2017 12:00:00 AM",AssignedDate,"&lt;="&amp;$F$1)</f>
        <v/>
      </c>
      <c r="H2785" s="177" t="n"/>
      <c r="L2785" s="57" t="n">
        <v>0</v>
      </c>
      <c r="M2785" s="57" t="n"/>
    </row>
    <row r="2786" spans="1:13">
      <c r="A2786" s="137" t="n">
        <v>1</v>
      </c>
      <c r="B2786" s="100" t="s">
        <v>525</v>
      </c>
      <c r="C2786" s="137">
        <f>COUNTIFS(Severity,$B2786,AssignedDate,"&gt;="&amp;$C$1,AssignedDate,"&lt;="&amp;$F$1)</f>
        <v/>
      </c>
      <c r="D2786" s="137">
        <f>COUNTIFS(Severity,$B2786,Status,"&lt;&gt;Suspend",Status,"&lt;&gt;Assigned",Status,"&lt;&gt;Open",Status,"&lt;&gt;Hold",ResolvedDate,"&gt;="&amp;$C$1,ResolvedDate,"&lt;="&amp;$F$1)</f>
        <v/>
      </c>
      <c r="E2786" s="137">
        <f>COUNTIFS(Severity,$B2786,SLA_Breach,"&lt;&gt;Yes",Status,"&lt;&gt;Suspend",Status,"&lt;&gt;Assigned",Status,"&lt;&gt;Open",Status,"&lt;&gt;Hold&gt;",ResolvedDate,"&gt;="&amp;$C$1,ResolvedDate,"&lt;="&amp;$F$1)</f>
        <v/>
      </c>
      <c r="F2786" s="137">
        <f>COUNTIFS(Severity,$B2786,SLA_Breach,"Yes",Status,"&lt;&gt;Suspend",Status,"&lt;&gt;Assigned",Status,"&lt;&gt;Open",Status,"&lt;&gt;Hold&gt;",ResolvedDate,"&gt;="&amp;$C$1,ResolvedDate,"&lt;="&amp;$F$1)</f>
        <v/>
      </c>
      <c r="G2786" s="137">
        <f>COUNTIFS(Severity,$B2786,AssignedDate,"&gt;=01/01/2017 12:00:00 AM",AssignedDate,"&lt;="&amp;$F$1)</f>
        <v/>
      </c>
      <c r="H2786" s="177" t="n"/>
      <c r="L2786" s="57" t="n">
        <v>0</v>
      </c>
      <c r="M2786" s="57" t="n"/>
    </row>
    <row r="2787" spans="1:13">
      <c r="A2787" s="137" t="n">
        <v>1</v>
      </c>
      <c r="B2787" s="100" t="s">
        <v>525</v>
      </c>
      <c r="C2787" s="137">
        <f>COUNTIFS(Severity,$B2787,AssignedDate,"&gt;="&amp;$C$1,AssignedDate,"&lt;="&amp;$F$1)</f>
        <v/>
      </c>
      <c r="D2787" s="137">
        <f>COUNTIFS(Severity,$B2787,Status,"&lt;&gt;Suspend",Status,"&lt;&gt;Assigned",Status,"&lt;&gt;Open",Status,"&lt;&gt;Hold",ResolvedDate,"&gt;="&amp;$C$1,ResolvedDate,"&lt;="&amp;$F$1)</f>
        <v/>
      </c>
      <c r="E2787" s="137">
        <f>COUNTIFS(Severity,$B2787,SLA_Breach,"&lt;&gt;Yes",Status,"&lt;&gt;Suspend",Status,"&lt;&gt;Assigned",Status,"&lt;&gt;Open",Status,"&lt;&gt;Hold&gt;",ResolvedDate,"&gt;="&amp;$C$1,ResolvedDate,"&lt;="&amp;$F$1)</f>
        <v/>
      </c>
      <c r="F2787" s="137">
        <f>COUNTIFS(Severity,$B2787,SLA_Breach,"Yes",Status,"&lt;&gt;Suspend",Status,"&lt;&gt;Assigned",Status,"&lt;&gt;Open",Status,"&lt;&gt;Hold&gt;",ResolvedDate,"&gt;="&amp;$C$1,ResolvedDate,"&lt;="&amp;$F$1)</f>
        <v/>
      </c>
      <c r="G2787" s="137">
        <f>COUNTIFS(Severity,$B2787,AssignedDate,"&gt;=01/01/2017 12:00:00 AM",AssignedDate,"&lt;="&amp;$F$1)</f>
        <v/>
      </c>
      <c r="H2787" s="177" t="n"/>
      <c r="L2787" s="57" t="n">
        <v>0</v>
      </c>
      <c r="M2787" s="57" t="n"/>
    </row>
    <row r="2788" spans="1:13">
      <c r="A2788" s="137" t="n">
        <v>1</v>
      </c>
      <c r="B2788" s="100" t="s">
        <v>525</v>
      </c>
      <c r="C2788" s="137">
        <f>COUNTIFS(Severity,$B2788,AssignedDate,"&gt;="&amp;$C$1,AssignedDate,"&lt;="&amp;$F$1)</f>
        <v/>
      </c>
      <c r="D2788" s="137">
        <f>COUNTIFS(Severity,$B2788,Status,"&lt;&gt;Suspend",Status,"&lt;&gt;Assigned",Status,"&lt;&gt;Open",Status,"&lt;&gt;Hold",ResolvedDate,"&gt;="&amp;$C$1,ResolvedDate,"&lt;="&amp;$F$1)</f>
        <v/>
      </c>
      <c r="E2788" s="137">
        <f>COUNTIFS(Severity,$B2788,SLA_Breach,"&lt;&gt;Yes",Status,"&lt;&gt;Suspend",Status,"&lt;&gt;Assigned",Status,"&lt;&gt;Open",Status,"&lt;&gt;Hold&gt;",ResolvedDate,"&gt;="&amp;$C$1,ResolvedDate,"&lt;="&amp;$F$1)</f>
        <v/>
      </c>
      <c r="F2788" s="137">
        <f>COUNTIFS(Severity,$B2788,SLA_Breach,"Yes",Status,"&lt;&gt;Suspend",Status,"&lt;&gt;Assigned",Status,"&lt;&gt;Open",Status,"&lt;&gt;Hold&gt;",ResolvedDate,"&gt;="&amp;$C$1,ResolvedDate,"&lt;="&amp;$F$1)</f>
        <v/>
      </c>
      <c r="G2788" s="137">
        <f>COUNTIFS(Severity,$B2788,AssignedDate,"&gt;=01/01/2017 12:00:00 AM",AssignedDate,"&lt;="&amp;$F$1)</f>
        <v/>
      </c>
      <c r="H2788" s="177" t="n"/>
      <c r="L2788" s="57" t="n">
        <v>0</v>
      </c>
      <c r="M2788" s="57" t="n"/>
    </row>
    <row r="2789" spans="1:13">
      <c r="A2789" s="137" t="n">
        <v>1</v>
      </c>
      <c r="B2789" s="100" t="s">
        <v>525</v>
      </c>
      <c r="C2789" s="137">
        <f>COUNTIFS(Severity,$B2789,AssignedDate,"&gt;="&amp;$C$1,AssignedDate,"&lt;="&amp;$F$1)</f>
        <v/>
      </c>
      <c r="D2789" s="137">
        <f>COUNTIFS(Severity,$B2789,Status,"&lt;&gt;Suspend",Status,"&lt;&gt;Assigned",Status,"&lt;&gt;Open",Status,"&lt;&gt;Hold",ResolvedDate,"&gt;="&amp;$C$1,ResolvedDate,"&lt;="&amp;$F$1)</f>
        <v/>
      </c>
      <c r="E2789" s="137">
        <f>COUNTIFS(Severity,$B2789,SLA_Breach,"&lt;&gt;Yes",Status,"&lt;&gt;Suspend",Status,"&lt;&gt;Assigned",Status,"&lt;&gt;Open",Status,"&lt;&gt;Hold&gt;",ResolvedDate,"&gt;="&amp;$C$1,ResolvedDate,"&lt;="&amp;$F$1)</f>
        <v/>
      </c>
      <c r="F2789" s="137">
        <f>COUNTIFS(Severity,$B2789,SLA_Breach,"Yes",Status,"&lt;&gt;Suspend",Status,"&lt;&gt;Assigned",Status,"&lt;&gt;Open",Status,"&lt;&gt;Hold&gt;",ResolvedDate,"&gt;="&amp;$C$1,ResolvedDate,"&lt;="&amp;$F$1)</f>
        <v/>
      </c>
      <c r="G2789" s="137">
        <f>COUNTIFS(Severity,$B2789,AssignedDate,"&gt;=01/01/2017 12:00:00 AM",AssignedDate,"&lt;="&amp;$F$1)</f>
        <v/>
      </c>
      <c r="H2789" s="177" t="n"/>
      <c r="L2789" s="57" t="n">
        <v>0</v>
      </c>
      <c r="M2789" s="57" t="n"/>
    </row>
    <row r="2790" spans="1:13">
      <c r="A2790" s="137" t="n">
        <v>1</v>
      </c>
      <c r="B2790" s="100" t="s">
        <v>525</v>
      </c>
      <c r="C2790" s="137">
        <f>COUNTIFS(Severity,$B2790,AssignedDate,"&gt;="&amp;$C$1,AssignedDate,"&lt;="&amp;$F$1)</f>
        <v/>
      </c>
      <c r="D2790" s="137">
        <f>COUNTIFS(Severity,$B2790,Status,"&lt;&gt;Suspend",Status,"&lt;&gt;Assigned",Status,"&lt;&gt;Open",Status,"&lt;&gt;Hold",ResolvedDate,"&gt;="&amp;$C$1,ResolvedDate,"&lt;="&amp;$F$1)</f>
        <v/>
      </c>
      <c r="E2790" s="137">
        <f>COUNTIFS(Severity,$B2790,SLA_Breach,"&lt;&gt;Yes",Status,"&lt;&gt;Suspend",Status,"&lt;&gt;Assigned",Status,"&lt;&gt;Open",Status,"&lt;&gt;Hold&gt;",ResolvedDate,"&gt;="&amp;$C$1,ResolvedDate,"&lt;="&amp;$F$1)</f>
        <v/>
      </c>
      <c r="F2790" s="137">
        <f>COUNTIFS(Severity,$B2790,SLA_Breach,"Yes",Status,"&lt;&gt;Suspend",Status,"&lt;&gt;Assigned",Status,"&lt;&gt;Open",Status,"&lt;&gt;Hold&gt;",ResolvedDate,"&gt;="&amp;$C$1,ResolvedDate,"&lt;="&amp;$F$1)</f>
        <v/>
      </c>
      <c r="G2790" s="137">
        <f>COUNTIFS(Severity,$B2790,AssignedDate,"&gt;=01/01/2017 12:00:00 AM",AssignedDate,"&lt;="&amp;$F$1)</f>
        <v/>
      </c>
      <c r="H2790" s="177" t="n"/>
      <c r="L2790" s="57" t="n">
        <v>0</v>
      </c>
      <c r="M2790" s="57" t="n"/>
    </row>
    <row r="2791" spans="1:13">
      <c r="A2791" s="137" t="n">
        <v>1</v>
      </c>
      <c r="B2791" s="100" t="s">
        <v>525</v>
      </c>
      <c r="C2791" s="137">
        <f>COUNTIFS(Severity,$B2791,AssignedDate,"&gt;="&amp;$C$1,AssignedDate,"&lt;="&amp;$F$1)</f>
        <v/>
      </c>
      <c r="D2791" s="137">
        <f>COUNTIFS(Severity,$B2791,Status,"&lt;&gt;Suspend",Status,"&lt;&gt;Assigned",Status,"&lt;&gt;Open",Status,"&lt;&gt;Hold",ResolvedDate,"&gt;="&amp;$C$1,ResolvedDate,"&lt;="&amp;$F$1)</f>
        <v/>
      </c>
      <c r="E2791" s="137">
        <f>COUNTIFS(Severity,$B2791,SLA_Breach,"&lt;&gt;Yes",Status,"&lt;&gt;Suspend",Status,"&lt;&gt;Assigned",Status,"&lt;&gt;Open",Status,"&lt;&gt;Hold&gt;",ResolvedDate,"&gt;="&amp;$C$1,ResolvedDate,"&lt;="&amp;$F$1)</f>
        <v/>
      </c>
      <c r="F2791" s="137">
        <f>COUNTIFS(Severity,$B2791,SLA_Breach,"Yes",Status,"&lt;&gt;Suspend",Status,"&lt;&gt;Assigned",Status,"&lt;&gt;Open",Status,"&lt;&gt;Hold&gt;",ResolvedDate,"&gt;="&amp;$C$1,ResolvedDate,"&lt;="&amp;$F$1)</f>
        <v/>
      </c>
      <c r="G2791" s="137">
        <f>COUNTIFS(Severity,$B2791,AssignedDate,"&gt;=01/01/2017 12:00:00 AM",AssignedDate,"&lt;="&amp;$F$1)</f>
        <v/>
      </c>
      <c r="H2791" s="177" t="n"/>
      <c r="L2791" s="57" t="n">
        <v>0</v>
      </c>
      <c r="M2791" s="57" t="n"/>
    </row>
    <row r="2792" spans="1:13">
      <c r="A2792" s="137" t="n">
        <v>1</v>
      </c>
      <c r="B2792" s="100" t="s">
        <v>525</v>
      </c>
      <c r="C2792" s="137">
        <f>COUNTIFS(Severity,$B2792,AssignedDate,"&gt;="&amp;$C$1,AssignedDate,"&lt;="&amp;$F$1)</f>
        <v/>
      </c>
      <c r="D2792" s="137">
        <f>COUNTIFS(Severity,$B2792,Status,"&lt;&gt;Suspend",Status,"&lt;&gt;Assigned",Status,"&lt;&gt;Open",Status,"&lt;&gt;Hold",ResolvedDate,"&gt;="&amp;$C$1,ResolvedDate,"&lt;="&amp;$F$1)</f>
        <v/>
      </c>
      <c r="E2792" s="137">
        <f>COUNTIFS(Severity,$B2792,SLA_Breach,"&lt;&gt;Yes",Status,"&lt;&gt;Suspend",Status,"&lt;&gt;Assigned",Status,"&lt;&gt;Open",Status,"&lt;&gt;Hold&gt;",ResolvedDate,"&gt;="&amp;$C$1,ResolvedDate,"&lt;="&amp;$F$1)</f>
        <v/>
      </c>
      <c r="F2792" s="137">
        <f>COUNTIFS(Severity,$B2792,SLA_Breach,"Yes",Status,"&lt;&gt;Suspend",Status,"&lt;&gt;Assigned",Status,"&lt;&gt;Open",Status,"&lt;&gt;Hold&gt;",ResolvedDate,"&gt;="&amp;$C$1,ResolvedDate,"&lt;="&amp;$F$1)</f>
        <v/>
      </c>
      <c r="G2792" s="137">
        <f>COUNTIFS(Severity,$B2792,AssignedDate,"&gt;=01/01/2017 12:00:00 AM",AssignedDate,"&lt;="&amp;$F$1)</f>
        <v/>
      </c>
      <c r="H2792" s="177" t="n"/>
      <c r="L2792" s="57" t="n">
        <v>0</v>
      </c>
      <c r="M2792" s="57" t="n"/>
    </row>
    <row r="2793" spans="1:13">
      <c r="A2793" s="137" t="n">
        <v>1</v>
      </c>
      <c r="B2793" s="100" t="s">
        <v>525</v>
      </c>
      <c r="C2793" s="137">
        <f>COUNTIFS(Severity,$B2793,AssignedDate,"&gt;="&amp;$C$1,AssignedDate,"&lt;="&amp;$F$1)</f>
        <v/>
      </c>
      <c r="D2793" s="137">
        <f>COUNTIFS(Severity,$B2793,Status,"&lt;&gt;Suspend",Status,"&lt;&gt;Assigned",Status,"&lt;&gt;Open",Status,"&lt;&gt;Hold",ResolvedDate,"&gt;="&amp;$C$1,ResolvedDate,"&lt;="&amp;$F$1)</f>
        <v/>
      </c>
      <c r="E2793" s="137">
        <f>COUNTIFS(Severity,$B2793,SLA_Breach,"&lt;&gt;Yes",Status,"&lt;&gt;Suspend",Status,"&lt;&gt;Assigned",Status,"&lt;&gt;Open",Status,"&lt;&gt;Hold&gt;",ResolvedDate,"&gt;="&amp;$C$1,ResolvedDate,"&lt;="&amp;$F$1)</f>
        <v/>
      </c>
      <c r="F2793" s="137">
        <f>COUNTIFS(Severity,$B2793,SLA_Breach,"Yes",Status,"&lt;&gt;Suspend",Status,"&lt;&gt;Assigned",Status,"&lt;&gt;Open",Status,"&lt;&gt;Hold&gt;",ResolvedDate,"&gt;="&amp;$C$1,ResolvedDate,"&lt;="&amp;$F$1)</f>
        <v/>
      </c>
      <c r="G2793" s="137">
        <f>COUNTIFS(Severity,$B2793,AssignedDate,"&gt;=01/01/2017 12:00:00 AM",AssignedDate,"&lt;="&amp;$F$1)</f>
        <v/>
      </c>
      <c r="H2793" s="177" t="n"/>
      <c r="L2793" s="57" t="n">
        <v>0</v>
      </c>
      <c r="M2793" s="57" t="n"/>
    </row>
    <row r="2794" spans="1:13">
      <c r="A2794" s="137" t="n">
        <v>1</v>
      </c>
      <c r="B2794" s="100" t="s">
        <v>525</v>
      </c>
      <c r="C2794" s="137">
        <f>COUNTIFS(Severity,$B2794,AssignedDate,"&gt;="&amp;$C$1,AssignedDate,"&lt;="&amp;$F$1)</f>
        <v/>
      </c>
      <c r="D2794" s="137">
        <f>COUNTIFS(Severity,$B2794,Status,"&lt;&gt;Suspend",Status,"&lt;&gt;Assigned",Status,"&lt;&gt;Open",Status,"&lt;&gt;Hold",ResolvedDate,"&gt;="&amp;$C$1,ResolvedDate,"&lt;="&amp;$F$1)</f>
        <v/>
      </c>
      <c r="E2794" s="137">
        <f>COUNTIFS(Severity,$B2794,SLA_Breach,"&lt;&gt;Yes",Status,"&lt;&gt;Suspend",Status,"&lt;&gt;Assigned",Status,"&lt;&gt;Open",Status,"&lt;&gt;Hold&gt;",ResolvedDate,"&gt;="&amp;$C$1,ResolvedDate,"&lt;="&amp;$F$1)</f>
        <v/>
      </c>
      <c r="F2794" s="137">
        <f>COUNTIFS(Severity,$B2794,SLA_Breach,"Yes",Status,"&lt;&gt;Suspend",Status,"&lt;&gt;Assigned",Status,"&lt;&gt;Open",Status,"&lt;&gt;Hold&gt;",ResolvedDate,"&gt;="&amp;$C$1,ResolvedDate,"&lt;="&amp;$F$1)</f>
        <v/>
      </c>
      <c r="G2794" s="137">
        <f>COUNTIFS(Severity,$B2794,AssignedDate,"&gt;=01/01/2017 12:00:00 AM",AssignedDate,"&lt;="&amp;$F$1)</f>
        <v/>
      </c>
      <c r="H2794" s="177" t="n"/>
      <c r="L2794" s="57" t="n">
        <v>0</v>
      </c>
      <c r="M2794" s="57" t="n"/>
    </row>
    <row r="2795" spans="1:13">
      <c r="A2795" s="137" t="n">
        <v>1</v>
      </c>
      <c r="B2795" s="100" t="s">
        <v>525</v>
      </c>
      <c r="C2795" s="137">
        <f>COUNTIFS(Severity,$B2795,AssignedDate,"&gt;="&amp;$C$1,AssignedDate,"&lt;="&amp;$F$1)</f>
        <v/>
      </c>
      <c r="D2795" s="137">
        <f>COUNTIFS(Severity,$B2795,Status,"&lt;&gt;Suspend",Status,"&lt;&gt;Assigned",Status,"&lt;&gt;Open",Status,"&lt;&gt;Hold",ResolvedDate,"&gt;="&amp;$C$1,ResolvedDate,"&lt;="&amp;$F$1)</f>
        <v/>
      </c>
      <c r="E2795" s="137">
        <f>COUNTIFS(Severity,$B2795,SLA_Breach,"&lt;&gt;Yes",Status,"&lt;&gt;Suspend",Status,"&lt;&gt;Assigned",Status,"&lt;&gt;Open",Status,"&lt;&gt;Hold&gt;",ResolvedDate,"&gt;="&amp;$C$1,ResolvedDate,"&lt;="&amp;$F$1)</f>
        <v/>
      </c>
      <c r="F2795" s="137">
        <f>COUNTIFS(Severity,$B2795,SLA_Breach,"Yes",Status,"&lt;&gt;Suspend",Status,"&lt;&gt;Assigned",Status,"&lt;&gt;Open",Status,"&lt;&gt;Hold&gt;",ResolvedDate,"&gt;="&amp;$C$1,ResolvedDate,"&lt;="&amp;$F$1)</f>
        <v/>
      </c>
      <c r="G2795" s="137">
        <f>COUNTIFS(Severity,$B2795,AssignedDate,"&gt;=01/01/2017 12:00:00 AM",AssignedDate,"&lt;="&amp;$F$1)</f>
        <v/>
      </c>
      <c r="H2795" s="177" t="n"/>
      <c r="L2795" s="57" t="n">
        <v>0</v>
      </c>
      <c r="M2795" s="57" t="n"/>
    </row>
    <row r="2796" spans="1:13">
      <c r="A2796" s="137" t="n">
        <v>1</v>
      </c>
      <c r="B2796" s="100" t="s">
        <v>525</v>
      </c>
      <c r="C2796" s="137">
        <f>COUNTIFS(Severity,$B2796,AssignedDate,"&gt;="&amp;$C$1,AssignedDate,"&lt;="&amp;$F$1)</f>
        <v/>
      </c>
      <c r="D2796" s="137">
        <f>COUNTIFS(Severity,$B2796,Status,"&lt;&gt;Suspend",Status,"&lt;&gt;Assigned",Status,"&lt;&gt;Open",Status,"&lt;&gt;Hold",ResolvedDate,"&gt;="&amp;$C$1,ResolvedDate,"&lt;="&amp;$F$1)</f>
        <v/>
      </c>
      <c r="E2796" s="137">
        <f>COUNTIFS(Severity,$B2796,SLA_Breach,"&lt;&gt;Yes",Status,"&lt;&gt;Suspend",Status,"&lt;&gt;Assigned",Status,"&lt;&gt;Open",Status,"&lt;&gt;Hold&gt;",ResolvedDate,"&gt;="&amp;$C$1,ResolvedDate,"&lt;="&amp;$F$1)</f>
        <v/>
      </c>
      <c r="F2796" s="137">
        <f>COUNTIFS(Severity,$B2796,SLA_Breach,"Yes",Status,"&lt;&gt;Suspend",Status,"&lt;&gt;Assigned",Status,"&lt;&gt;Open",Status,"&lt;&gt;Hold&gt;",ResolvedDate,"&gt;="&amp;$C$1,ResolvedDate,"&lt;="&amp;$F$1)</f>
        <v/>
      </c>
      <c r="G2796" s="137">
        <f>COUNTIFS(Severity,$B2796,AssignedDate,"&gt;=01/01/2017 12:00:00 AM",AssignedDate,"&lt;="&amp;$F$1)</f>
        <v/>
      </c>
      <c r="H2796" s="177" t="n"/>
      <c r="L2796" s="57" t="n">
        <v>0</v>
      </c>
      <c r="M2796" s="57" t="n"/>
    </row>
    <row r="2797" spans="1:13">
      <c r="A2797" s="137" t="n">
        <v>1</v>
      </c>
      <c r="B2797" s="100" t="s">
        <v>525</v>
      </c>
      <c r="C2797" s="137">
        <f>COUNTIFS(Severity,$B2797,AssignedDate,"&gt;="&amp;$C$1,AssignedDate,"&lt;="&amp;$F$1)</f>
        <v/>
      </c>
      <c r="D2797" s="137">
        <f>COUNTIFS(Severity,$B2797,Status,"&lt;&gt;Suspend",Status,"&lt;&gt;Assigned",Status,"&lt;&gt;Open",Status,"&lt;&gt;Hold",ResolvedDate,"&gt;="&amp;$C$1,ResolvedDate,"&lt;="&amp;$F$1)</f>
        <v/>
      </c>
      <c r="E2797" s="137">
        <f>COUNTIFS(Severity,$B2797,SLA_Breach,"&lt;&gt;Yes",Status,"&lt;&gt;Suspend",Status,"&lt;&gt;Assigned",Status,"&lt;&gt;Open",Status,"&lt;&gt;Hold&gt;",ResolvedDate,"&gt;="&amp;$C$1,ResolvedDate,"&lt;="&amp;$F$1)</f>
        <v/>
      </c>
      <c r="F2797" s="137">
        <f>COUNTIFS(Severity,$B2797,SLA_Breach,"Yes",Status,"&lt;&gt;Suspend",Status,"&lt;&gt;Assigned",Status,"&lt;&gt;Open",Status,"&lt;&gt;Hold&gt;",ResolvedDate,"&gt;="&amp;$C$1,ResolvedDate,"&lt;="&amp;$F$1)</f>
        <v/>
      </c>
      <c r="G2797" s="137">
        <f>COUNTIFS(Severity,$B2797,AssignedDate,"&gt;=01/01/2017 12:00:00 AM",AssignedDate,"&lt;="&amp;$F$1)</f>
        <v/>
      </c>
      <c r="H2797" s="177" t="n"/>
      <c r="L2797" s="57" t="n">
        <v>0</v>
      </c>
      <c r="M2797" s="57" t="n"/>
    </row>
    <row r="2798" spans="1:13">
      <c r="A2798" s="137" t="n">
        <v>1</v>
      </c>
      <c r="B2798" s="100" t="s">
        <v>525</v>
      </c>
      <c r="C2798" s="137">
        <f>COUNTIFS(Severity,$B2798,AssignedDate,"&gt;="&amp;$C$1,AssignedDate,"&lt;="&amp;$F$1)</f>
        <v/>
      </c>
      <c r="D2798" s="137">
        <f>COUNTIFS(Severity,$B2798,Status,"&lt;&gt;Suspend",Status,"&lt;&gt;Assigned",Status,"&lt;&gt;Open",Status,"&lt;&gt;Hold",ResolvedDate,"&gt;="&amp;$C$1,ResolvedDate,"&lt;="&amp;$F$1)</f>
        <v/>
      </c>
      <c r="E2798" s="137">
        <f>COUNTIFS(Severity,$B2798,SLA_Breach,"&lt;&gt;Yes",Status,"&lt;&gt;Suspend",Status,"&lt;&gt;Assigned",Status,"&lt;&gt;Open",Status,"&lt;&gt;Hold&gt;",ResolvedDate,"&gt;="&amp;$C$1,ResolvedDate,"&lt;="&amp;$F$1)</f>
        <v/>
      </c>
      <c r="F2798" s="137">
        <f>COUNTIFS(Severity,$B2798,SLA_Breach,"Yes",Status,"&lt;&gt;Suspend",Status,"&lt;&gt;Assigned",Status,"&lt;&gt;Open",Status,"&lt;&gt;Hold&gt;",ResolvedDate,"&gt;="&amp;$C$1,ResolvedDate,"&lt;="&amp;$F$1)</f>
        <v/>
      </c>
      <c r="G2798" s="137">
        <f>COUNTIFS(Severity,$B2798,AssignedDate,"&gt;=01/01/2017 12:00:00 AM",AssignedDate,"&lt;="&amp;$F$1)</f>
        <v/>
      </c>
      <c r="H2798" s="177" t="n"/>
      <c r="L2798" s="57" t="n">
        <v>0</v>
      </c>
      <c r="M2798" s="57" t="n"/>
    </row>
    <row r="2799" spans="1:13">
      <c r="A2799" s="137" t="n">
        <v>1</v>
      </c>
      <c r="B2799" s="100" t="s">
        <v>525</v>
      </c>
      <c r="C2799" s="137">
        <f>COUNTIFS(Severity,$B2799,AssignedDate,"&gt;="&amp;$C$1,AssignedDate,"&lt;="&amp;$F$1)</f>
        <v/>
      </c>
      <c r="D2799" s="137">
        <f>COUNTIFS(Severity,$B2799,Status,"&lt;&gt;Suspend",Status,"&lt;&gt;Assigned",Status,"&lt;&gt;Open",Status,"&lt;&gt;Hold",ResolvedDate,"&gt;="&amp;$C$1,ResolvedDate,"&lt;="&amp;$F$1)</f>
        <v/>
      </c>
      <c r="E2799" s="137">
        <f>COUNTIFS(Severity,$B2799,SLA_Breach,"&lt;&gt;Yes",Status,"&lt;&gt;Suspend",Status,"&lt;&gt;Assigned",Status,"&lt;&gt;Open",Status,"&lt;&gt;Hold&gt;",ResolvedDate,"&gt;="&amp;$C$1,ResolvedDate,"&lt;="&amp;$F$1)</f>
        <v/>
      </c>
      <c r="F2799" s="137">
        <f>COUNTIFS(Severity,$B2799,SLA_Breach,"Yes",Status,"&lt;&gt;Suspend",Status,"&lt;&gt;Assigned",Status,"&lt;&gt;Open",Status,"&lt;&gt;Hold&gt;",ResolvedDate,"&gt;="&amp;$C$1,ResolvedDate,"&lt;="&amp;$F$1)</f>
        <v/>
      </c>
      <c r="G2799" s="137">
        <f>COUNTIFS(Severity,$B2799,AssignedDate,"&gt;=01/01/2017 12:00:00 AM",AssignedDate,"&lt;="&amp;$F$1)</f>
        <v/>
      </c>
      <c r="H2799" s="177" t="n"/>
      <c r="L2799" s="57" t="n">
        <v>0</v>
      </c>
      <c r="M2799" s="57" t="n"/>
    </row>
    <row r="2800" spans="1:13">
      <c r="A2800" s="137" t="n">
        <v>1</v>
      </c>
      <c r="B2800" s="100" t="s">
        <v>525</v>
      </c>
      <c r="C2800" s="137">
        <f>COUNTIFS(Severity,$B2800,AssignedDate,"&gt;="&amp;$C$1,AssignedDate,"&lt;="&amp;$F$1)</f>
        <v/>
      </c>
      <c r="D2800" s="137">
        <f>COUNTIFS(Severity,$B2800,Status,"&lt;&gt;Suspend",Status,"&lt;&gt;Assigned",Status,"&lt;&gt;Open",Status,"&lt;&gt;Hold",ResolvedDate,"&gt;="&amp;$C$1,ResolvedDate,"&lt;="&amp;$F$1)</f>
        <v/>
      </c>
      <c r="E2800" s="137">
        <f>COUNTIFS(Severity,$B2800,SLA_Breach,"&lt;&gt;Yes",Status,"&lt;&gt;Suspend",Status,"&lt;&gt;Assigned",Status,"&lt;&gt;Open",Status,"&lt;&gt;Hold&gt;",ResolvedDate,"&gt;="&amp;$C$1,ResolvedDate,"&lt;="&amp;$F$1)</f>
        <v/>
      </c>
      <c r="F2800" s="137">
        <f>COUNTIFS(Severity,$B2800,SLA_Breach,"Yes",Status,"&lt;&gt;Suspend",Status,"&lt;&gt;Assigned",Status,"&lt;&gt;Open",Status,"&lt;&gt;Hold&gt;",ResolvedDate,"&gt;="&amp;$C$1,ResolvedDate,"&lt;="&amp;$F$1)</f>
        <v/>
      </c>
      <c r="G2800" s="137">
        <f>COUNTIFS(Severity,$B2800,AssignedDate,"&gt;=01/01/2017 12:00:00 AM",AssignedDate,"&lt;="&amp;$F$1)</f>
        <v/>
      </c>
      <c r="H2800" s="177" t="n"/>
      <c r="L2800" s="57" t="n">
        <v>0</v>
      </c>
      <c r="M2800" s="57" t="n"/>
    </row>
    <row r="2801" spans="1:13">
      <c r="A2801" s="137" t="n">
        <v>1</v>
      </c>
      <c r="B2801" s="100" t="s">
        <v>525</v>
      </c>
      <c r="C2801" s="137">
        <f>COUNTIFS(Severity,$B2801,AssignedDate,"&gt;="&amp;$C$1,AssignedDate,"&lt;="&amp;$F$1)</f>
        <v/>
      </c>
      <c r="D2801" s="137">
        <f>COUNTIFS(Severity,$B2801,Status,"&lt;&gt;Suspend",Status,"&lt;&gt;Assigned",Status,"&lt;&gt;Open",Status,"&lt;&gt;Hold",ResolvedDate,"&gt;="&amp;$C$1,ResolvedDate,"&lt;="&amp;$F$1)</f>
        <v/>
      </c>
      <c r="E2801" s="137">
        <f>COUNTIFS(Severity,$B2801,SLA_Breach,"&lt;&gt;Yes",Status,"&lt;&gt;Suspend",Status,"&lt;&gt;Assigned",Status,"&lt;&gt;Open",Status,"&lt;&gt;Hold&gt;",ResolvedDate,"&gt;="&amp;$C$1,ResolvedDate,"&lt;="&amp;$F$1)</f>
        <v/>
      </c>
      <c r="F2801" s="137">
        <f>COUNTIFS(Severity,$B2801,SLA_Breach,"Yes",Status,"&lt;&gt;Suspend",Status,"&lt;&gt;Assigned",Status,"&lt;&gt;Open",Status,"&lt;&gt;Hold&gt;",ResolvedDate,"&gt;="&amp;$C$1,ResolvedDate,"&lt;="&amp;$F$1)</f>
        <v/>
      </c>
      <c r="G2801" s="137">
        <f>COUNTIFS(Severity,$B2801,AssignedDate,"&gt;=01/01/2017 12:00:00 AM",AssignedDate,"&lt;="&amp;$F$1)</f>
        <v/>
      </c>
      <c r="H2801" s="177" t="n"/>
      <c r="L2801" s="57" t="n">
        <v>0</v>
      </c>
      <c r="M2801" s="57" t="n"/>
    </row>
    <row r="2802" spans="1:13">
      <c r="A2802" s="137" t="n">
        <v>1</v>
      </c>
      <c r="B2802" s="100" t="s">
        <v>525</v>
      </c>
      <c r="C2802" s="137">
        <f>COUNTIFS(Severity,$B2802,AssignedDate,"&gt;="&amp;$C$1,AssignedDate,"&lt;="&amp;$F$1)</f>
        <v/>
      </c>
      <c r="D2802" s="137">
        <f>COUNTIFS(Severity,$B2802,Status,"&lt;&gt;Suspend",Status,"&lt;&gt;Assigned",Status,"&lt;&gt;Open",Status,"&lt;&gt;Hold",ResolvedDate,"&gt;="&amp;$C$1,ResolvedDate,"&lt;="&amp;$F$1)</f>
        <v/>
      </c>
      <c r="E2802" s="137">
        <f>COUNTIFS(Severity,$B2802,SLA_Breach,"&lt;&gt;Yes",Status,"&lt;&gt;Suspend",Status,"&lt;&gt;Assigned",Status,"&lt;&gt;Open",Status,"&lt;&gt;Hold&gt;",ResolvedDate,"&gt;="&amp;$C$1,ResolvedDate,"&lt;="&amp;$F$1)</f>
        <v/>
      </c>
      <c r="F2802" s="137">
        <f>COUNTIFS(Severity,$B2802,SLA_Breach,"Yes",Status,"&lt;&gt;Suspend",Status,"&lt;&gt;Assigned",Status,"&lt;&gt;Open",Status,"&lt;&gt;Hold&gt;",ResolvedDate,"&gt;="&amp;$C$1,ResolvedDate,"&lt;="&amp;$F$1)</f>
        <v/>
      </c>
      <c r="G2802" s="137">
        <f>COUNTIFS(Severity,$B2802,AssignedDate,"&gt;=01/01/2017 12:00:00 AM",AssignedDate,"&lt;="&amp;$F$1)</f>
        <v/>
      </c>
      <c r="H2802" s="177" t="n"/>
      <c r="L2802" s="57" t="n">
        <v>0</v>
      </c>
      <c r="M2802" s="57" t="n"/>
    </row>
    <row r="2803" spans="1:13">
      <c r="A2803" s="137" t="n">
        <v>1</v>
      </c>
      <c r="B2803" s="100" t="s">
        <v>525</v>
      </c>
      <c r="C2803" s="137">
        <f>COUNTIFS(Severity,$B2803,AssignedDate,"&gt;="&amp;$C$1,AssignedDate,"&lt;="&amp;$F$1)</f>
        <v/>
      </c>
      <c r="D2803" s="137">
        <f>COUNTIFS(Severity,$B2803,Status,"&lt;&gt;Suspend",Status,"&lt;&gt;Assigned",Status,"&lt;&gt;Open",Status,"&lt;&gt;Hold",ResolvedDate,"&gt;="&amp;$C$1,ResolvedDate,"&lt;="&amp;$F$1)</f>
        <v/>
      </c>
      <c r="E2803" s="137">
        <f>COUNTIFS(Severity,$B2803,SLA_Breach,"&lt;&gt;Yes",Status,"&lt;&gt;Suspend",Status,"&lt;&gt;Assigned",Status,"&lt;&gt;Open",Status,"&lt;&gt;Hold&gt;",ResolvedDate,"&gt;="&amp;$C$1,ResolvedDate,"&lt;="&amp;$F$1)</f>
        <v/>
      </c>
      <c r="F2803" s="137">
        <f>COUNTIFS(Severity,$B2803,SLA_Breach,"Yes",Status,"&lt;&gt;Suspend",Status,"&lt;&gt;Assigned",Status,"&lt;&gt;Open",Status,"&lt;&gt;Hold&gt;",ResolvedDate,"&gt;="&amp;$C$1,ResolvedDate,"&lt;="&amp;$F$1)</f>
        <v/>
      </c>
      <c r="G2803" s="137">
        <f>COUNTIFS(Severity,$B2803,AssignedDate,"&gt;=01/01/2017 12:00:00 AM",AssignedDate,"&lt;="&amp;$F$1)</f>
        <v/>
      </c>
      <c r="H2803" s="177" t="n"/>
      <c r="L2803" s="57" t="n">
        <v>0</v>
      </c>
      <c r="M2803" s="57" t="n"/>
    </row>
    <row r="2804" spans="1:13">
      <c r="A2804" s="137" t="n">
        <v>1</v>
      </c>
      <c r="B2804" s="100" t="s">
        <v>525</v>
      </c>
      <c r="C2804" s="137">
        <f>COUNTIFS(Severity,$B2804,AssignedDate,"&gt;="&amp;$C$1,AssignedDate,"&lt;="&amp;$F$1)</f>
        <v/>
      </c>
      <c r="D2804" s="137">
        <f>COUNTIFS(Severity,$B2804,Status,"&lt;&gt;Suspend",Status,"&lt;&gt;Assigned",Status,"&lt;&gt;Open",Status,"&lt;&gt;Hold",ResolvedDate,"&gt;="&amp;$C$1,ResolvedDate,"&lt;="&amp;$F$1)</f>
        <v/>
      </c>
      <c r="E2804" s="137">
        <f>COUNTIFS(Severity,$B2804,SLA_Breach,"&lt;&gt;Yes",Status,"&lt;&gt;Suspend",Status,"&lt;&gt;Assigned",Status,"&lt;&gt;Open",Status,"&lt;&gt;Hold&gt;",ResolvedDate,"&gt;="&amp;$C$1,ResolvedDate,"&lt;="&amp;$F$1)</f>
        <v/>
      </c>
      <c r="F2804" s="137">
        <f>COUNTIFS(Severity,$B2804,SLA_Breach,"Yes",Status,"&lt;&gt;Suspend",Status,"&lt;&gt;Assigned",Status,"&lt;&gt;Open",Status,"&lt;&gt;Hold&gt;",ResolvedDate,"&gt;="&amp;$C$1,ResolvedDate,"&lt;="&amp;$F$1)</f>
        <v/>
      </c>
      <c r="G2804" s="137">
        <f>COUNTIFS(Severity,$B2804,AssignedDate,"&gt;=01/01/2017 12:00:00 AM",AssignedDate,"&lt;="&amp;$F$1)</f>
        <v/>
      </c>
      <c r="H2804" s="177" t="n"/>
      <c r="L2804" s="57" t="n">
        <v>0</v>
      </c>
      <c r="M2804" s="57" t="n"/>
    </row>
    <row r="2805" spans="1:13">
      <c r="A2805" s="137" t="n">
        <v>1</v>
      </c>
      <c r="B2805" s="100" t="s">
        <v>525</v>
      </c>
      <c r="C2805" s="137">
        <f>COUNTIFS(Severity,$B2805,AssignedDate,"&gt;="&amp;$C$1,AssignedDate,"&lt;="&amp;$F$1)</f>
        <v/>
      </c>
      <c r="D2805" s="137">
        <f>COUNTIFS(Severity,$B2805,Status,"&lt;&gt;Suspend",Status,"&lt;&gt;Assigned",Status,"&lt;&gt;Open",Status,"&lt;&gt;Hold",ResolvedDate,"&gt;="&amp;$C$1,ResolvedDate,"&lt;="&amp;$F$1)</f>
        <v/>
      </c>
      <c r="E2805" s="137">
        <f>COUNTIFS(Severity,$B2805,SLA_Breach,"&lt;&gt;Yes",Status,"&lt;&gt;Suspend",Status,"&lt;&gt;Assigned",Status,"&lt;&gt;Open",Status,"&lt;&gt;Hold&gt;",ResolvedDate,"&gt;="&amp;$C$1,ResolvedDate,"&lt;="&amp;$F$1)</f>
        <v/>
      </c>
      <c r="F2805" s="137">
        <f>COUNTIFS(Severity,$B2805,SLA_Breach,"Yes",Status,"&lt;&gt;Suspend",Status,"&lt;&gt;Assigned",Status,"&lt;&gt;Open",Status,"&lt;&gt;Hold&gt;",ResolvedDate,"&gt;="&amp;$C$1,ResolvedDate,"&lt;="&amp;$F$1)</f>
        <v/>
      </c>
      <c r="G2805" s="137">
        <f>COUNTIFS(Severity,$B2805,AssignedDate,"&gt;=01/01/2017 12:00:00 AM",AssignedDate,"&lt;="&amp;$F$1)</f>
        <v/>
      </c>
      <c r="H2805" s="177" t="n"/>
      <c r="L2805" s="57" t="n">
        <v>0</v>
      </c>
      <c r="M2805" s="57" t="n"/>
    </row>
    <row r="2806" spans="1:13">
      <c r="A2806" s="137" t="n">
        <v>1</v>
      </c>
      <c r="B2806" s="100" t="s">
        <v>525</v>
      </c>
      <c r="C2806" s="137">
        <f>COUNTIFS(Severity,$B2806,AssignedDate,"&gt;="&amp;$C$1,AssignedDate,"&lt;="&amp;$F$1)</f>
        <v/>
      </c>
      <c r="D2806" s="137">
        <f>COUNTIFS(Severity,$B2806,Status,"&lt;&gt;Suspend",Status,"&lt;&gt;Assigned",Status,"&lt;&gt;Open",Status,"&lt;&gt;Hold",ResolvedDate,"&gt;="&amp;$C$1,ResolvedDate,"&lt;="&amp;$F$1)</f>
        <v/>
      </c>
      <c r="E2806" s="137">
        <f>COUNTIFS(Severity,$B2806,SLA_Breach,"&lt;&gt;Yes",Status,"&lt;&gt;Suspend",Status,"&lt;&gt;Assigned",Status,"&lt;&gt;Open",Status,"&lt;&gt;Hold&gt;",ResolvedDate,"&gt;="&amp;$C$1,ResolvedDate,"&lt;="&amp;$F$1)</f>
        <v/>
      </c>
      <c r="F2806" s="137">
        <f>COUNTIFS(Severity,$B2806,SLA_Breach,"Yes",Status,"&lt;&gt;Suspend",Status,"&lt;&gt;Assigned",Status,"&lt;&gt;Open",Status,"&lt;&gt;Hold&gt;",ResolvedDate,"&gt;="&amp;$C$1,ResolvedDate,"&lt;="&amp;$F$1)</f>
        <v/>
      </c>
      <c r="G2806" s="137">
        <f>COUNTIFS(Severity,$B2806,AssignedDate,"&gt;=01/01/2017 12:00:00 AM",AssignedDate,"&lt;="&amp;$F$1)</f>
        <v/>
      </c>
      <c r="H2806" s="177" t="n"/>
      <c r="L2806" s="57" t="n">
        <v>0</v>
      </c>
      <c r="M2806" s="57" t="n"/>
    </row>
    <row r="2807" spans="1:13">
      <c r="A2807" s="137" t="n">
        <v>1</v>
      </c>
      <c r="B2807" s="100" t="s">
        <v>525</v>
      </c>
      <c r="C2807" s="137">
        <f>COUNTIFS(Severity,$B2807,AssignedDate,"&gt;="&amp;$C$1,AssignedDate,"&lt;="&amp;$F$1)</f>
        <v/>
      </c>
      <c r="D2807" s="137">
        <f>COUNTIFS(Severity,$B2807,Status,"&lt;&gt;Suspend",Status,"&lt;&gt;Assigned",Status,"&lt;&gt;Open",Status,"&lt;&gt;Hold",ResolvedDate,"&gt;="&amp;$C$1,ResolvedDate,"&lt;="&amp;$F$1)</f>
        <v/>
      </c>
      <c r="E2807" s="137">
        <f>COUNTIFS(Severity,$B2807,SLA_Breach,"&lt;&gt;Yes",Status,"&lt;&gt;Suspend",Status,"&lt;&gt;Assigned",Status,"&lt;&gt;Open",Status,"&lt;&gt;Hold&gt;",ResolvedDate,"&gt;="&amp;$C$1,ResolvedDate,"&lt;="&amp;$F$1)</f>
        <v/>
      </c>
      <c r="F2807" s="137">
        <f>COUNTIFS(Severity,$B2807,SLA_Breach,"Yes",Status,"&lt;&gt;Suspend",Status,"&lt;&gt;Assigned",Status,"&lt;&gt;Open",Status,"&lt;&gt;Hold&gt;",ResolvedDate,"&gt;="&amp;$C$1,ResolvedDate,"&lt;="&amp;$F$1)</f>
        <v/>
      </c>
      <c r="G2807" s="137">
        <f>COUNTIFS(Severity,$B2807,AssignedDate,"&gt;=01/01/2017 12:00:00 AM",AssignedDate,"&lt;="&amp;$F$1)</f>
        <v/>
      </c>
      <c r="H2807" s="177" t="n"/>
      <c r="L2807" s="57" t="n">
        <v>0</v>
      </c>
      <c r="M2807" s="57" t="n"/>
    </row>
    <row r="2808" spans="1:13">
      <c r="A2808" s="137" t="n">
        <v>1</v>
      </c>
      <c r="B2808" s="100" t="s">
        <v>525</v>
      </c>
      <c r="C2808" s="137">
        <f>COUNTIFS(Severity,$B2808,AssignedDate,"&gt;="&amp;$C$1,AssignedDate,"&lt;="&amp;$F$1)</f>
        <v/>
      </c>
      <c r="D2808" s="137">
        <f>COUNTIFS(Severity,$B2808,Status,"&lt;&gt;Suspend",Status,"&lt;&gt;Assigned",Status,"&lt;&gt;Open",Status,"&lt;&gt;Hold",ResolvedDate,"&gt;="&amp;$C$1,ResolvedDate,"&lt;="&amp;$F$1)</f>
        <v/>
      </c>
      <c r="E2808" s="137">
        <f>COUNTIFS(Severity,$B2808,SLA_Breach,"&lt;&gt;Yes",Status,"&lt;&gt;Suspend",Status,"&lt;&gt;Assigned",Status,"&lt;&gt;Open",Status,"&lt;&gt;Hold&gt;",ResolvedDate,"&gt;="&amp;$C$1,ResolvedDate,"&lt;="&amp;$F$1)</f>
        <v/>
      </c>
      <c r="F2808" s="137">
        <f>COUNTIFS(Severity,$B2808,SLA_Breach,"Yes",Status,"&lt;&gt;Suspend",Status,"&lt;&gt;Assigned",Status,"&lt;&gt;Open",Status,"&lt;&gt;Hold&gt;",ResolvedDate,"&gt;="&amp;$C$1,ResolvedDate,"&lt;="&amp;$F$1)</f>
        <v/>
      </c>
      <c r="G2808" s="137">
        <f>COUNTIFS(Severity,$B2808,AssignedDate,"&gt;=01/01/2017 12:00:00 AM",AssignedDate,"&lt;="&amp;$F$1)</f>
        <v/>
      </c>
      <c r="H2808" s="177" t="n"/>
      <c r="L2808" s="57" t="n">
        <v>0</v>
      </c>
      <c r="M2808" s="57" t="n"/>
    </row>
    <row r="2809" spans="1:13">
      <c r="A2809" s="137" t="n">
        <v>1</v>
      </c>
      <c r="B2809" s="100" t="s">
        <v>525</v>
      </c>
      <c r="C2809" s="137">
        <f>COUNTIFS(Severity,$B2809,AssignedDate,"&gt;="&amp;$C$1,AssignedDate,"&lt;="&amp;$F$1)</f>
        <v/>
      </c>
      <c r="D2809" s="137">
        <f>COUNTIFS(Severity,$B2809,Status,"&lt;&gt;Suspend",Status,"&lt;&gt;Assigned",Status,"&lt;&gt;Open",Status,"&lt;&gt;Hold",ResolvedDate,"&gt;="&amp;$C$1,ResolvedDate,"&lt;="&amp;$F$1)</f>
        <v/>
      </c>
      <c r="E2809" s="137">
        <f>COUNTIFS(Severity,$B2809,SLA_Breach,"&lt;&gt;Yes",Status,"&lt;&gt;Suspend",Status,"&lt;&gt;Assigned",Status,"&lt;&gt;Open",Status,"&lt;&gt;Hold&gt;",ResolvedDate,"&gt;="&amp;$C$1,ResolvedDate,"&lt;="&amp;$F$1)</f>
        <v/>
      </c>
      <c r="F2809" s="137">
        <f>COUNTIFS(Severity,$B2809,SLA_Breach,"Yes",Status,"&lt;&gt;Suspend",Status,"&lt;&gt;Assigned",Status,"&lt;&gt;Open",Status,"&lt;&gt;Hold&gt;",ResolvedDate,"&gt;="&amp;$C$1,ResolvedDate,"&lt;="&amp;$F$1)</f>
        <v/>
      </c>
      <c r="G2809" s="137">
        <f>COUNTIFS(Severity,$B2809,AssignedDate,"&gt;=01/01/2017 12:00:00 AM",AssignedDate,"&lt;="&amp;$F$1)</f>
        <v/>
      </c>
      <c r="H2809" s="177" t="n"/>
      <c r="L2809" s="57" t="n">
        <v>0</v>
      </c>
      <c r="M2809" s="57" t="n"/>
    </row>
    <row r="2810" spans="1:13">
      <c r="A2810" s="137" t="n">
        <v>1</v>
      </c>
      <c r="B2810" s="100" t="s">
        <v>525</v>
      </c>
      <c r="C2810" s="137">
        <f>COUNTIFS(Severity,$B2810,AssignedDate,"&gt;="&amp;$C$1,AssignedDate,"&lt;="&amp;$F$1)</f>
        <v/>
      </c>
      <c r="D2810" s="137">
        <f>COUNTIFS(Severity,$B2810,Status,"&lt;&gt;Suspend",Status,"&lt;&gt;Assigned",Status,"&lt;&gt;Open",Status,"&lt;&gt;Hold",ResolvedDate,"&gt;="&amp;$C$1,ResolvedDate,"&lt;="&amp;$F$1)</f>
        <v/>
      </c>
      <c r="E2810" s="137">
        <f>COUNTIFS(Severity,$B2810,SLA_Breach,"&lt;&gt;Yes",Status,"&lt;&gt;Suspend",Status,"&lt;&gt;Assigned",Status,"&lt;&gt;Open",Status,"&lt;&gt;Hold&gt;",ResolvedDate,"&gt;="&amp;$C$1,ResolvedDate,"&lt;="&amp;$F$1)</f>
        <v/>
      </c>
      <c r="F2810" s="137">
        <f>COUNTIFS(Severity,$B2810,SLA_Breach,"Yes",Status,"&lt;&gt;Suspend",Status,"&lt;&gt;Assigned",Status,"&lt;&gt;Open",Status,"&lt;&gt;Hold&gt;",ResolvedDate,"&gt;="&amp;$C$1,ResolvedDate,"&lt;="&amp;$F$1)</f>
        <v/>
      </c>
      <c r="G2810" s="137">
        <f>COUNTIFS(Severity,$B2810,AssignedDate,"&gt;=01/01/2017 12:00:00 AM",AssignedDate,"&lt;="&amp;$F$1)</f>
        <v/>
      </c>
      <c r="H2810" s="177" t="n"/>
      <c r="L2810" s="57" t="n">
        <v>0</v>
      </c>
      <c r="M2810" s="57" t="n"/>
    </row>
    <row r="2811" spans="1:13">
      <c r="A2811" s="137" t="n">
        <v>1</v>
      </c>
      <c r="B2811" s="100" t="s">
        <v>525</v>
      </c>
      <c r="C2811" s="137">
        <f>COUNTIFS(Severity,$B2811,AssignedDate,"&gt;="&amp;$C$1,AssignedDate,"&lt;="&amp;$F$1)</f>
        <v/>
      </c>
      <c r="D2811" s="137">
        <f>COUNTIFS(Severity,$B2811,Status,"&lt;&gt;Suspend",Status,"&lt;&gt;Assigned",Status,"&lt;&gt;Open",Status,"&lt;&gt;Hold",ResolvedDate,"&gt;="&amp;$C$1,ResolvedDate,"&lt;="&amp;$F$1)</f>
        <v/>
      </c>
      <c r="E2811" s="137">
        <f>COUNTIFS(Severity,$B2811,SLA_Breach,"&lt;&gt;Yes",Status,"&lt;&gt;Suspend",Status,"&lt;&gt;Assigned",Status,"&lt;&gt;Open",Status,"&lt;&gt;Hold&gt;",ResolvedDate,"&gt;="&amp;$C$1,ResolvedDate,"&lt;="&amp;$F$1)</f>
        <v/>
      </c>
      <c r="F2811" s="137">
        <f>COUNTIFS(Severity,$B2811,SLA_Breach,"Yes",Status,"&lt;&gt;Suspend",Status,"&lt;&gt;Assigned",Status,"&lt;&gt;Open",Status,"&lt;&gt;Hold&gt;",ResolvedDate,"&gt;="&amp;$C$1,ResolvedDate,"&lt;="&amp;$F$1)</f>
        <v/>
      </c>
      <c r="G2811" s="137">
        <f>COUNTIFS(Severity,$B2811,AssignedDate,"&gt;=01/01/2017 12:00:00 AM",AssignedDate,"&lt;="&amp;$F$1)</f>
        <v/>
      </c>
      <c r="H2811" s="177" t="n"/>
      <c r="L2811" s="57" t="n">
        <v>0</v>
      </c>
      <c r="M2811" s="57" t="n"/>
    </row>
    <row r="2812" spans="1:13">
      <c r="A2812" s="137" t="n">
        <v>1</v>
      </c>
      <c r="B2812" s="100" t="s">
        <v>525</v>
      </c>
      <c r="C2812" s="137">
        <f>COUNTIFS(Severity,$B2812,AssignedDate,"&gt;="&amp;$C$1,AssignedDate,"&lt;="&amp;$F$1)</f>
        <v/>
      </c>
      <c r="D2812" s="137">
        <f>COUNTIFS(Severity,$B2812,Status,"&lt;&gt;Suspend",Status,"&lt;&gt;Assigned",Status,"&lt;&gt;Open",Status,"&lt;&gt;Hold",ResolvedDate,"&gt;="&amp;$C$1,ResolvedDate,"&lt;="&amp;$F$1)</f>
        <v/>
      </c>
      <c r="E2812" s="137">
        <f>COUNTIFS(Severity,$B2812,SLA_Breach,"&lt;&gt;Yes",Status,"&lt;&gt;Suspend",Status,"&lt;&gt;Assigned",Status,"&lt;&gt;Open",Status,"&lt;&gt;Hold&gt;",ResolvedDate,"&gt;="&amp;$C$1,ResolvedDate,"&lt;="&amp;$F$1)</f>
        <v/>
      </c>
      <c r="F2812" s="137">
        <f>COUNTIFS(Severity,$B2812,SLA_Breach,"Yes",Status,"&lt;&gt;Suspend",Status,"&lt;&gt;Assigned",Status,"&lt;&gt;Open",Status,"&lt;&gt;Hold&gt;",ResolvedDate,"&gt;="&amp;$C$1,ResolvedDate,"&lt;="&amp;$F$1)</f>
        <v/>
      </c>
      <c r="G2812" s="137">
        <f>COUNTIFS(Severity,$B2812,AssignedDate,"&gt;=01/01/2017 12:00:00 AM",AssignedDate,"&lt;="&amp;$F$1)</f>
        <v/>
      </c>
      <c r="H2812" s="177" t="n"/>
      <c r="L2812" s="57" t="n">
        <v>0</v>
      </c>
      <c r="M2812" s="57" t="n"/>
    </row>
    <row r="2813" spans="1:13">
      <c r="A2813" s="137" t="n">
        <v>1</v>
      </c>
      <c r="B2813" s="100" t="s">
        <v>525</v>
      </c>
      <c r="C2813" s="137">
        <f>COUNTIFS(Severity,$B2813,AssignedDate,"&gt;="&amp;$C$1,AssignedDate,"&lt;="&amp;$F$1)</f>
        <v/>
      </c>
      <c r="D2813" s="137">
        <f>COUNTIFS(Severity,$B2813,Status,"&lt;&gt;Suspend",Status,"&lt;&gt;Assigned",Status,"&lt;&gt;Open",Status,"&lt;&gt;Hold",ResolvedDate,"&gt;="&amp;$C$1,ResolvedDate,"&lt;="&amp;$F$1)</f>
        <v/>
      </c>
      <c r="E2813" s="137">
        <f>COUNTIFS(Severity,$B2813,SLA_Breach,"&lt;&gt;Yes",Status,"&lt;&gt;Suspend",Status,"&lt;&gt;Assigned",Status,"&lt;&gt;Open",Status,"&lt;&gt;Hold&gt;",ResolvedDate,"&gt;="&amp;$C$1,ResolvedDate,"&lt;="&amp;$F$1)</f>
        <v/>
      </c>
      <c r="F2813" s="137">
        <f>COUNTIFS(Severity,$B2813,SLA_Breach,"Yes",Status,"&lt;&gt;Suspend",Status,"&lt;&gt;Assigned",Status,"&lt;&gt;Open",Status,"&lt;&gt;Hold&gt;",ResolvedDate,"&gt;="&amp;$C$1,ResolvedDate,"&lt;="&amp;$F$1)</f>
        <v/>
      </c>
      <c r="G2813" s="137">
        <f>COUNTIFS(Severity,$B2813,AssignedDate,"&gt;=01/01/2017 12:00:00 AM",AssignedDate,"&lt;="&amp;$F$1)</f>
        <v/>
      </c>
      <c r="H2813" s="177" t="n"/>
      <c r="L2813" s="57" t="n">
        <v>0</v>
      </c>
      <c r="M2813" s="57" t="n"/>
    </row>
    <row r="2814" spans="1:13">
      <c r="A2814" s="137" t="n">
        <v>1</v>
      </c>
      <c r="B2814" s="100" t="s">
        <v>525</v>
      </c>
      <c r="C2814" s="137">
        <f>COUNTIFS(Severity,$B2814,AssignedDate,"&gt;="&amp;$C$1,AssignedDate,"&lt;="&amp;$F$1)</f>
        <v/>
      </c>
      <c r="D2814" s="137">
        <f>COUNTIFS(Severity,$B2814,Status,"&lt;&gt;Suspend",Status,"&lt;&gt;Assigned",Status,"&lt;&gt;Open",Status,"&lt;&gt;Hold",ResolvedDate,"&gt;="&amp;$C$1,ResolvedDate,"&lt;="&amp;$F$1)</f>
        <v/>
      </c>
      <c r="E2814" s="137">
        <f>COUNTIFS(Severity,$B2814,SLA_Breach,"&lt;&gt;Yes",Status,"&lt;&gt;Suspend",Status,"&lt;&gt;Assigned",Status,"&lt;&gt;Open",Status,"&lt;&gt;Hold&gt;",ResolvedDate,"&gt;="&amp;$C$1,ResolvedDate,"&lt;="&amp;$F$1)</f>
        <v/>
      </c>
      <c r="F2814" s="137">
        <f>COUNTIFS(Severity,$B2814,SLA_Breach,"Yes",Status,"&lt;&gt;Suspend",Status,"&lt;&gt;Assigned",Status,"&lt;&gt;Open",Status,"&lt;&gt;Hold&gt;",ResolvedDate,"&gt;="&amp;$C$1,ResolvedDate,"&lt;="&amp;$F$1)</f>
        <v/>
      </c>
      <c r="G2814" s="137">
        <f>COUNTIFS(Severity,$B2814,AssignedDate,"&gt;=01/01/2017 12:00:00 AM",AssignedDate,"&lt;="&amp;$F$1)</f>
        <v/>
      </c>
      <c r="H2814" s="177" t="n"/>
      <c r="L2814" s="57" t="n">
        <v>0</v>
      </c>
      <c r="M2814" s="57" t="n"/>
    </row>
    <row r="2815" spans="1:13">
      <c r="A2815" s="137" t="n">
        <v>1</v>
      </c>
      <c r="B2815" s="100" t="s">
        <v>525</v>
      </c>
      <c r="C2815" s="137">
        <f>COUNTIFS(Severity,$B2815,AssignedDate,"&gt;="&amp;$C$1,AssignedDate,"&lt;="&amp;$F$1)</f>
        <v/>
      </c>
      <c r="D2815" s="137">
        <f>COUNTIFS(Severity,$B2815,Status,"&lt;&gt;Suspend",Status,"&lt;&gt;Assigned",Status,"&lt;&gt;Open",Status,"&lt;&gt;Hold",ResolvedDate,"&gt;="&amp;$C$1,ResolvedDate,"&lt;="&amp;$F$1)</f>
        <v/>
      </c>
      <c r="E2815" s="137">
        <f>COUNTIFS(Severity,$B2815,SLA_Breach,"&lt;&gt;Yes",Status,"&lt;&gt;Suspend",Status,"&lt;&gt;Assigned",Status,"&lt;&gt;Open",Status,"&lt;&gt;Hold&gt;",ResolvedDate,"&gt;="&amp;$C$1,ResolvedDate,"&lt;="&amp;$F$1)</f>
        <v/>
      </c>
      <c r="F2815" s="137">
        <f>COUNTIFS(Severity,$B2815,SLA_Breach,"Yes",Status,"&lt;&gt;Suspend",Status,"&lt;&gt;Assigned",Status,"&lt;&gt;Open",Status,"&lt;&gt;Hold&gt;",ResolvedDate,"&gt;="&amp;$C$1,ResolvedDate,"&lt;="&amp;$F$1)</f>
        <v/>
      </c>
      <c r="G2815" s="137">
        <f>COUNTIFS(Severity,$B2815,AssignedDate,"&gt;=01/01/2017 12:00:00 AM",AssignedDate,"&lt;="&amp;$F$1)</f>
        <v/>
      </c>
      <c r="H2815" s="177" t="n"/>
      <c r="L2815" s="57" t="n">
        <v>0</v>
      </c>
      <c r="M2815" s="57" t="n"/>
    </row>
    <row r="2816" spans="1:13">
      <c r="A2816" s="137" t="n">
        <v>1</v>
      </c>
      <c r="B2816" s="100" t="s">
        <v>525</v>
      </c>
      <c r="C2816" s="137">
        <f>COUNTIFS(Severity,$B2816,AssignedDate,"&gt;="&amp;$C$1,AssignedDate,"&lt;="&amp;$F$1)</f>
        <v/>
      </c>
      <c r="D2816" s="137">
        <f>COUNTIFS(Severity,$B2816,Status,"&lt;&gt;Suspend",Status,"&lt;&gt;Assigned",Status,"&lt;&gt;Open",Status,"&lt;&gt;Hold",ResolvedDate,"&gt;="&amp;$C$1,ResolvedDate,"&lt;="&amp;$F$1)</f>
        <v/>
      </c>
      <c r="E2816" s="137">
        <f>COUNTIFS(Severity,$B2816,SLA_Breach,"&lt;&gt;Yes",Status,"&lt;&gt;Suspend",Status,"&lt;&gt;Assigned",Status,"&lt;&gt;Open",Status,"&lt;&gt;Hold&gt;",ResolvedDate,"&gt;="&amp;$C$1,ResolvedDate,"&lt;="&amp;$F$1)</f>
        <v/>
      </c>
      <c r="F2816" s="137">
        <f>COUNTIFS(Severity,$B2816,SLA_Breach,"Yes",Status,"&lt;&gt;Suspend",Status,"&lt;&gt;Assigned",Status,"&lt;&gt;Open",Status,"&lt;&gt;Hold&gt;",ResolvedDate,"&gt;="&amp;$C$1,ResolvedDate,"&lt;="&amp;$F$1)</f>
        <v/>
      </c>
      <c r="G2816" s="137">
        <f>COUNTIFS(Severity,$B2816,AssignedDate,"&gt;=01/01/2017 12:00:00 AM",AssignedDate,"&lt;="&amp;$F$1)</f>
        <v/>
      </c>
      <c r="H2816" s="177" t="n"/>
      <c r="L2816" s="57" t="n">
        <v>0</v>
      </c>
      <c r="M2816" s="57" t="n"/>
    </row>
    <row r="2817" spans="1:13">
      <c r="A2817" s="137" t="n">
        <v>1</v>
      </c>
      <c r="B2817" s="100" t="s">
        <v>525</v>
      </c>
      <c r="C2817" s="137">
        <f>COUNTIFS(Severity,$B2817,AssignedDate,"&gt;="&amp;$C$1,AssignedDate,"&lt;="&amp;$F$1)</f>
        <v/>
      </c>
      <c r="D2817" s="137">
        <f>COUNTIFS(Severity,$B2817,Status,"&lt;&gt;Suspend",Status,"&lt;&gt;Assigned",Status,"&lt;&gt;Open",Status,"&lt;&gt;Hold",ResolvedDate,"&gt;="&amp;$C$1,ResolvedDate,"&lt;="&amp;$F$1)</f>
        <v/>
      </c>
      <c r="E2817" s="137">
        <f>COUNTIFS(Severity,$B2817,SLA_Breach,"&lt;&gt;Yes",Status,"&lt;&gt;Suspend",Status,"&lt;&gt;Assigned",Status,"&lt;&gt;Open",Status,"&lt;&gt;Hold&gt;",ResolvedDate,"&gt;="&amp;$C$1,ResolvedDate,"&lt;="&amp;$F$1)</f>
        <v/>
      </c>
      <c r="F2817" s="137">
        <f>COUNTIFS(Severity,$B2817,SLA_Breach,"Yes",Status,"&lt;&gt;Suspend",Status,"&lt;&gt;Assigned",Status,"&lt;&gt;Open",Status,"&lt;&gt;Hold&gt;",ResolvedDate,"&gt;="&amp;$C$1,ResolvedDate,"&lt;="&amp;$F$1)</f>
        <v/>
      </c>
      <c r="G2817" s="137">
        <f>COUNTIFS(Severity,$B2817,AssignedDate,"&gt;=01/01/2017 12:00:00 AM",AssignedDate,"&lt;="&amp;$F$1)</f>
        <v/>
      </c>
      <c r="H2817" s="177" t="n"/>
      <c r="L2817" s="57" t="n">
        <v>0</v>
      </c>
      <c r="M2817" s="57" t="n"/>
    </row>
    <row r="2818" spans="1:13">
      <c r="A2818" s="137" t="n">
        <v>1</v>
      </c>
      <c r="B2818" s="100" t="s">
        <v>525</v>
      </c>
      <c r="C2818" s="137">
        <f>COUNTIFS(Severity,$B2818,AssignedDate,"&gt;="&amp;$C$1,AssignedDate,"&lt;="&amp;$F$1)</f>
        <v/>
      </c>
      <c r="D2818" s="137">
        <f>COUNTIFS(Severity,$B2818,Status,"&lt;&gt;Suspend",Status,"&lt;&gt;Assigned",Status,"&lt;&gt;Open",Status,"&lt;&gt;Hold",ResolvedDate,"&gt;="&amp;$C$1,ResolvedDate,"&lt;="&amp;$F$1)</f>
        <v/>
      </c>
      <c r="E2818" s="137">
        <f>COUNTIFS(Severity,$B2818,SLA_Breach,"&lt;&gt;Yes",Status,"&lt;&gt;Suspend",Status,"&lt;&gt;Assigned",Status,"&lt;&gt;Open",Status,"&lt;&gt;Hold&gt;",ResolvedDate,"&gt;="&amp;$C$1,ResolvedDate,"&lt;="&amp;$F$1)</f>
        <v/>
      </c>
      <c r="F2818" s="137">
        <f>COUNTIFS(Severity,$B2818,SLA_Breach,"Yes",Status,"&lt;&gt;Suspend",Status,"&lt;&gt;Assigned",Status,"&lt;&gt;Open",Status,"&lt;&gt;Hold&gt;",ResolvedDate,"&gt;="&amp;$C$1,ResolvedDate,"&lt;="&amp;$F$1)</f>
        <v/>
      </c>
      <c r="G2818" s="137">
        <f>COUNTIFS(Severity,$B2818,AssignedDate,"&gt;=01/01/2017 12:00:00 AM",AssignedDate,"&lt;="&amp;$F$1)</f>
        <v/>
      </c>
      <c r="H2818" s="177" t="n"/>
      <c r="L2818" s="57" t="n">
        <v>0</v>
      </c>
      <c r="M2818" s="57" t="n"/>
    </row>
    <row r="2819" spans="1:13">
      <c r="A2819" s="137" t="n">
        <v>1</v>
      </c>
      <c r="B2819" s="100" t="s">
        <v>525</v>
      </c>
      <c r="C2819" s="137">
        <f>COUNTIFS(Severity,$B2819,AssignedDate,"&gt;="&amp;$C$1,AssignedDate,"&lt;="&amp;$F$1)</f>
        <v/>
      </c>
      <c r="D2819" s="137">
        <f>COUNTIFS(Severity,$B2819,Status,"&lt;&gt;Suspend",Status,"&lt;&gt;Assigned",Status,"&lt;&gt;Open",Status,"&lt;&gt;Hold",ResolvedDate,"&gt;="&amp;$C$1,ResolvedDate,"&lt;="&amp;$F$1)</f>
        <v/>
      </c>
      <c r="E2819" s="137">
        <f>COUNTIFS(Severity,$B2819,SLA_Breach,"&lt;&gt;Yes",Status,"&lt;&gt;Suspend",Status,"&lt;&gt;Assigned",Status,"&lt;&gt;Open",Status,"&lt;&gt;Hold&gt;",ResolvedDate,"&gt;="&amp;$C$1,ResolvedDate,"&lt;="&amp;$F$1)</f>
        <v/>
      </c>
      <c r="F2819" s="137">
        <f>COUNTIFS(Severity,$B2819,SLA_Breach,"Yes",Status,"&lt;&gt;Suspend",Status,"&lt;&gt;Assigned",Status,"&lt;&gt;Open",Status,"&lt;&gt;Hold&gt;",ResolvedDate,"&gt;="&amp;$C$1,ResolvedDate,"&lt;="&amp;$F$1)</f>
        <v/>
      </c>
      <c r="G2819" s="137">
        <f>COUNTIFS(Severity,$B2819,AssignedDate,"&gt;=01/01/2017 12:00:00 AM",AssignedDate,"&lt;="&amp;$F$1)</f>
        <v/>
      </c>
      <c r="H2819" s="177" t="n"/>
      <c r="L2819" s="57" t="n">
        <v>0</v>
      </c>
      <c r="M2819" s="57" t="n"/>
    </row>
    <row r="2820" spans="1:13">
      <c r="A2820" s="137" t="n">
        <v>1</v>
      </c>
      <c r="B2820" s="100" t="s">
        <v>525</v>
      </c>
      <c r="C2820" s="137">
        <f>COUNTIFS(Severity,$B2820,AssignedDate,"&gt;="&amp;$C$1,AssignedDate,"&lt;="&amp;$F$1)</f>
        <v/>
      </c>
      <c r="D2820" s="137">
        <f>COUNTIFS(Severity,$B2820,Status,"&lt;&gt;Suspend",Status,"&lt;&gt;Assigned",Status,"&lt;&gt;Open",Status,"&lt;&gt;Hold",ResolvedDate,"&gt;="&amp;$C$1,ResolvedDate,"&lt;="&amp;$F$1)</f>
        <v/>
      </c>
      <c r="E2820" s="137">
        <f>COUNTIFS(Severity,$B2820,SLA_Breach,"&lt;&gt;Yes",Status,"&lt;&gt;Suspend",Status,"&lt;&gt;Assigned",Status,"&lt;&gt;Open",Status,"&lt;&gt;Hold&gt;",ResolvedDate,"&gt;="&amp;$C$1,ResolvedDate,"&lt;="&amp;$F$1)</f>
        <v/>
      </c>
      <c r="F2820" s="137">
        <f>COUNTIFS(Severity,$B2820,SLA_Breach,"Yes",Status,"&lt;&gt;Suspend",Status,"&lt;&gt;Assigned",Status,"&lt;&gt;Open",Status,"&lt;&gt;Hold&gt;",ResolvedDate,"&gt;="&amp;$C$1,ResolvedDate,"&lt;="&amp;$F$1)</f>
        <v/>
      </c>
      <c r="G2820" s="137">
        <f>COUNTIFS(Severity,$B2820,AssignedDate,"&gt;=01/01/2017 12:00:00 AM",AssignedDate,"&lt;="&amp;$F$1)</f>
        <v/>
      </c>
      <c r="H2820" s="177" t="n"/>
      <c r="L2820" s="57" t="n">
        <v>0</v>
      </c>
      <c r="M2820" s="57" t="n"/>
    </row>
    <row r="2821" spans="1:13">
      <c r="A2821" s="137" t="n">
        <v>1</v>
      </c>
      <c r="B2821" s="100" t="s">
        <v>525</v>
      </c>
      <c r="C2821" s="137">
        <f>COUNTIFS(Severity,$B2821,AssignedDate,"&gt;="&amp;$C$1,AssignedDate,"&lt;="&amp;$F$1)</f>
        <v/>
      </c>
      <c r="D2821" s="137">
        <f>COUNTIFS(Severity,$B2821,Status,"&lt;&gt;Suspend",Status,"&lt;&gt;Assigned",Status,"&lt;&gt;Open",Status,"&lt;&gt;Hold",ResolvedDate,"&gt;="&amp;$C$1,ResolvedDate,"&lt;="&amp;$F$1)</f>
        <v/>
      </c>
      <c r="E2821" s="137">
        <f>COUNTIFS(Severity,$B2821,SLA_Breach,"&lt;&gt;Yes",Status,"&lt;&gt;Suspend",Status,"&lt;&gt;Assigned",Status,"&lt;&gt;Open",Status,"&lt;&gt;Hold&gt;",ResolvedDate,"&gt;="&amp;$C$1,ResolvedDate,"&lt;="&amp;$F$1)</f>
        <v/>
      </c>
      <c r="F2821" s="137">
        <f>COUNTIFS(Severity,$B2821,SLA_Breach,"Yes",Status,"&lt;&gt;Suspend",Status,"&lt;&gt;Assigned",Status,"&lt;&gt;Open",Status,"&lt;&gt;Hold&gt;",ResolvedDate,"&gt;="&amp;$C$1,ResolvedDate,"&lt;="&amp;$F$1)</f>
        <v/>
      </c>
      <c r="G2821" s="137">
        <f>COUNTIFS(Severity,$B2821,AssignedDate,"&gt;=01/01/2017 12:00:00 AM",AssignedDate,"&lt;="&amp;$F$1)</f>
        <v/>
      </c>
      <c r="H2821" s="177" t="n"/>
      <c r="L2821" s="57" t="n">
        <v>0</v>
      </c>
      <c r="M2821" s="57" t="n"/>
    </row>
    <row r="2822" spans="1:13">
      <c r="A2822" s="137" t="n">
        <v>1</v>
      </c>
      <c r="B2822" s="100" t="s">
        <v>525</v>
      </c>
      <c r="C2822" s="137">
        <f>COUNTIFS(Severity,$B2822,AssignedDate,"&gt;="&amp;$C$1,AssignedDate,"&lt;="&amp;$F$1)</f>
        <v/>
      </c>
      <c r="D2822" s="137">
        <f>COUNTIFS(Severity,$B2822,Status,"&lt;&gt;Suspend",Status,"&lt;&gt;Assigned",Status,"&lt;&gt;Open",Status,"&lt;&gt;Hold",ResolvedDate,"&gt;="&amp;$C$1,ResolvedDate,"&lt;="&amp;$F$1)</f>
        <v/>
      </c>
      <c r="E2822" s="137">
        <f>COUNTIFS(Severity,$B2822,SLA_Breach,"&lt;&gt;Yes",Status,"&lt;&gt;Suspend",Status,"&lt;&gt;Assigned",Status,"&lt;&gt;Open",Status,"&lt;&gt;Hold&gt;",ResolvedDate,"&gt;="&amp;$C$1,ResolvedDate,"&lt;="&amp;$F$1)</f>
        <v/>
      </c>
      <c r="F2822" s="137">
        <f>COUNTIFS(Severity,$B2822,SLA_Breach,"Yes",Status,"&lt;&gt;Suspend",Status,"&lt;&gt;Assigned",Status,"&lt;&gt;Open",Status,"&lt;&gt;Hold&gt;",ResolvedDate,"&gt;="&amp;$C$1,ResolvedDate,"&lt;="&amp;$F$1)</f>
        <v/>
      </c>
      <c r="G2822" s="137">
        <f>COUNTIFS(Severity,$B2822,AssignedDate,"&gt;=01/01/2017 12:00:00 AM",AssignedDate,"&lt;="&amp;$F$1)</f>
        <v/>
      </c>
      <c r="H2822" s="177" t="n"/>
      <c r="L2822" s="57" t="n">
        <v>0</v>
      </c>
      <c r="M2822" s="57" t="n"/>
    </row>
    <row r="2823" spans="1:13">
      <c r="A2823" s="137" t="n">
        <v>1</v>
      </c>
      <c r="B2823" s="100" t="s">
        <v>525</v>
      </c>
      <c r="C2823" s="137">
        <f>COUNTIFS(Severity,$B2823,AssignedDate,"&gt;="&amp;$C$1,AssignedDate,"&lt;="&amp;$F$1)</f>
        <v/>
      </c>
      <c r="D2823" s="137">
        <f>COUNTIFS(Severity,$B2823,Status,"&lt;&gt;Suspend",Status,"&lt;&gt;Assigned",Status,"&lt;&gt;Open",Status,"&lt;&gt;Hold",ResolvedDate,"&gt;="&amp;$C$1,ResolvedDate,"&lt;="&amp;$F$1)</f>
        <v/>
      </c>
      <c r="E2823" s="137">
        <f>COUNTIFS(Severity,$B2823,SLA_Breach,"&lt;&gt;Yes",Status,"&lt;&gt;Suspend",Status,"&lt;&gt;Assigned",Status,"&lt;&gt;Open",Status,"&lt;&gt;Hold&gt;",ResolvedDate,"&gt;="&amp;$C$1,ResolvedDate,"&lt;="&amp;$F$1)</f>
        <v/>
      </c>
      <c r="F2823" s="137">
        <f>COUNTIFS(Severity,$B2823,SLA_Breach,"Yes",Status,"&lt;&gt;Suspend",Status,"&lt;&gt;Assigned",Status,"&lt;&gt;Open",Status,"&lt;&gt;Hold&gt;",ResolvedDate,"&gt;="&amp;$C$1,ResolvedDate,"&lt;="&amp;$F$1)</f>
        <v/>
      </c>
      <c r="G2823" s="137">
        <f>COUNTIFS(Severity,$B2823,AssignedDate,"&gt;=01/01/2017 12:00:00 AM",AssignedDate,"&lt;="&amp;$F$1)</f>
        <v/>
      </c>
      <c r="H2823" s="177" t="n"/>
      <c r="L2823" s="57" t="n">
        <v>0</v>
      </c>
      <c r="M2823" s="57" t="n"/>
    </row>
    <row r="2824" spans="1:13">
      <c r="A2824" s="137" t="n">
        <v>1</v>
      </c>
      <c r="B2824" s="100" t="s">
        <v>525</v>
      </c>
      <c r="C2824" s="137">
        <f>COUNTIFS(Severity,$B2824,AssignedDate,"&gt;="&amp;$C$1,AssignedDate,"&lt;="&amp;$F$1)</f>
        <v/>
      </c>
      <c r="D2824" s="137">
        <f>COUNTIFS(Severity,$B2824,Status,"&lt;&gt;Suspend",Status,"&lt;&gt;Assigned",Status,"&lt;&gt;Open",Status,"&lt;&gt;Hold",ResolvedDate,"&gt;="&amp;$C$1,ResolvedDate,"&lt;="&amp;$F$1)</f>
        <v/>
      </c>
      <c r="E2824" s="137">
        <f>COUNTIFS(Severity,$B2824,SLA_Breach,"&lt;&gt;Yes",Status,"&lt;&gt;Suspend",Status,"&lt;&gt;Assigned",Status,"&lt;&gt;Open",Status,"&lt;&gt;Hold&gt;",ResolvedDate,"&gt;="&amp;$C$1,ResolvedDate,"&lt;="&amp;$F$1)</f>
        <v/>
      </c>
      <c r="F2824" s="137">
        <f>COUNTIFS(Severity,$B2824,SLA_Breach,"Yes",Status,"&lt;&gt;Suspend",Status,"&lt;&gt;Assigned",Status,"&lt;&gt;Open",Status,"&lt;&gt;Hold&gt;",ResolvedDate,"&gt;="&amp;$C$1,ResolvedDate,"&lt;="&amp;$F$1)</f>
        <v/>
      </c>
      <c r="G2824" s="137">
        <f>COUNTIFS(Severity,$B2824,AssignedDate,"&gt;=01/01/2017 12:00:00 AM",AssignedDate,"&lt;="&amp;$F$1)</f>
        <v/>
      </c>
      <c r="H2824" s="177" t="n"/>
      <c r="L2824" s="57" t="n">
        <v>0</v>
      </c>
      <c r="M2824" s="57" t="n"/>
    </row>
    <row r="2825" spans="1:13">
      <c r="A2825" s="137" t="n">
        <v>1</v>
      </c>
      <c r="B2825" s="100" t="s">
        <v>525</v>
      </c>
      <c r="C2825" s="137">
        <f>COUNTIFS(Severity,$B2825,AssignedDate,"&gt;="&amp;$C$1,AssignedDate,"&lt;="&amp;$F$1)</f>
        <v/>
      </c>
      <c r="D2825" s="137">
        <f>COUNTIFS(Severity,$B2825,Status,"&lt;&gt;Suspend",Status,"&lt;&gt;Assigned",Status,"&lt;&gt;Open",Status,"&lt;&gt;Hold",ResolvedDate,"&gt;="&amp;$C$1,ResolvedDate,"&lt;="&amp;$F$1)</f>
        <v/>
      </c>
      <c r="E2825" s="137">
        <f>COUNTIFS(Severity,$B2825,SLA_Breach,"&lt;&gt;Yes",Status,"&lt;&gt;Suspend",Status,"&lt;&gt;Assigned",Status,"&lt;&gt;Open",Status,"&lt;&gt;Hold&gt;",ResolvedDate,"&gt;="&amp;$C$1,ResolvedDate,"&lt;="&amp;$F$1)</f>
        <v/>
      </c>
      <c r="F2825" s="137">
        <f>COUNTIFS(Severity,$B2825,SLA_Breach,"Yes",Status,"&lt;&gt;Suspend",Status,"&lt;&gt;Assigned",Status,"&lt;&gt;Open",Status,"&lt;&gt;Hold&gt;",ResolvedDate,"&gt;="&amp;$C$1,ResolvedDate,"&lt;="&amp;$F$1)</f>
        <v/>
      </c>
      <c r="G2825" s="137">
        <f>COUNTIFS(Severity,$B2825,AssignedDate,"&gt;=01/01/2017 12:00:00 AM",AssignedDate,"&lt;="&amp;$F$1)</f>
        <v/>
      </c>
      <c r="H2825" s="177" t="n"/>
      <c r="L2825" s="57" t="n">
        <v>0</v>
      </c>
      <c r="M2825" s="57" t="n"/>
    </row>
    <row r="2826" spans="1:13">
      <c r="A2826" s="137" t="n">
        <v>1</v>
      </c>
      <c r="B2826" s="100" t="s">
        <v>525</v>
      </c>
      <c r="C2826" s="137">
        <f>COUNTIFS(Severity,$B2826,AssignedDate,"&gt;="&amp;$C$1,AssignedDate,"&lt;="&amp;$F$1)</f>
        <v/>
      </c>
      <c r="D2826" s="137">
        <f>COUNTIFS(Severity,$B2826,Status,"&lt;&gt;Suspend",Status,"&lt;&gt;Assigned",Status,"&lt;&gt;Open",Status,"&lt;&gt;Hold",ResolvedDate,"&gt;="&amp;$C$1,ResolvedDate,"&lt;="&amp;$F$1)</f>
        <v/>
      </c>
      <c r="E2826" s="137">
        <f>COUNTIFS(Severity,$B2826,SLA_Breach,"&lt;&gt;Yes",Status,"&lt;&gt;Suspend",Status,"&lt;&gt;Assigned",Status,"&lt;&gt;Open",Status,"&lt;&gt;Hold&gt;",ResolvedDate,"&gt;="&amp;$C$1,ResolvedDate,"&lt;="&amp;$F$1)</f>
        <v/>
      </c>
      <c r="F2826" s="137">
        <f>COUNTIFS(Severity,$B2826,SLA_Breach,"Yes",Status,"&lt;&gt;Suspend",Status,"&lt;&gt;Assigned",Status,"&lt;&gt;Open",Status,"&lt;&gt;Hold&gt;",ResolvedDate,"&gt;="&amp;$C$1,ResolvedDate,"&lt;="&amp;$F$1)</f>
        <v/>
      </c>
      <c r="G2826" s="137">
        <f>COUNTIFS(Severity,$B2826,AssignedDate,"&gt;=01/01/2017 12:00:00 AM",AssignedDate,"&lt;="&amp;$F$1)</f>
        <v/>
      </c>
      <c r="H2826" s="177" t="n"/>
      <c r="L2826" s="57" t="n">
        <v>0</v>
      </c>
      <c r="M2826" s="57" t="n"/>
    </row>
    <row r="2827" spans="1:13">
      <c r="A2827" s="137" t="n">
        <v>1</v>
      </c>
      <c r="B2827" s="100" t="s">
        <v>525</v>
      </c>
      <c r="C2827" s="137">
        <f>COUNTIFS(Severity,$B2827,AssignedDate,"&gt;="&amp;$C$1,AssignedDate,"&lt;="&amp;$F$1)</f>
        <v/>
      </c>
      <c r="D2827" s="137">
        <f>COUNTIFS(Severity,$B2827,Status,"&lt;&gt;Suspend",Status,"&lt;&gt;Assigned",Status,"&lt;&gt;Open",Status,"&lt;&gt;Hold",ResolvedDate,"&gt;="&amp;$C$1,ResolvedDate,"&lt;="&amp;$F$1)</f>
        <v/>
      </c>
      <c r="E2827" s="137">
        <f>COUNTIFS(Severity,$B2827,SLA_Breach,"&lt;&gt;Yes",Status,"&lt;&gt;Suspend",Status,"&lt;&gt;Assigned",Status,"&lt;&gt;Open",Status,"&lt;&gt;Hold&gt;",ResolvedDate,"&gt;="&amp;$C$1,ResolvedDate,"&lt;="&amp;$F$1)</f>
        <v/>
      </c>
      <c r="F2827" s="137">
        <f>COUNTIFS(Severity,$B2827,SLA_Breach,"Yes",Status,"&lt;&gt;Suspend",Status,"&lt;&gt;Assigned",Status,"&lt;&gt;Open",Status,"&lt;&gt;Hold&gt;",ResolvedDate,"&gt;="&amp;$C$1,ResolvedDate,"&lt;="&amp;$F$1)</f>
        <v/>
      </c>
      <c r="G2827" s="137">
        <f>COUNTIFS(Severity,$B2827,AssignedDate,"&gt;=01/01/2017 12:00:00 AM",AssignedDate,"&lt;="&amp;$F$1)</f>
        <v/>
      </c>
      <c r="H2827" s="177" t="n"/>
      <c r="L2827" s="57" t="n">
        <v>0</v>
      </c>
      <c r="M2827" s="57" t="n"/>
    </row>
    <row r="2828" spans="1:13">
      <c r="A2828" s="137" t="n">
        <v>1</v>
      </c>
      <c r="B2828" s="100" t="s">
        <v>525</v>
      </c>
      <c r="C2828" s="137">
        <f>COUNTIFS(Severity,$B2828,AssignedDate,"&gt;="&amp;$C$1,AssignedDate,"&lt;="&amp;$F$1)</f>
        <v/>
      </c>
      <c r="D2828" s="137">
        <f>COUNTIFS(Severity,$B2828,Status,"&lt;&gt;Suspend",Status,"&lt;&gt;Assigned",Status,"&lt;&gt;Open",Status,"&lt;&gt;Hold",ResolvedDate,"&gt;="&amp;$C$1,ResolvedDate,"&lt;="&amp;$F$1)</f>
        <v/>
      </c>
      <c r="E2828" s="137">
        <f>COUNTIFS(Severity,$B2828,SLA_Breach,"&lt;&gt;Yes",Status,"&lt;&gt;Suspend",Status,"&lt;&gt;Assigned",Status,"&lt;&gt;Open",Status,"&lt;&gt;Hold&gt;",ResolvedDate,"&gt;="&amp;$C$1,ResolvedDate,"&lt;="&amp;$F$1)</f>
        <v/>
      </c>
      <c r="F2828" s="137">
        <f>COUNTIFS(Severity,$B2828,SLA_Breach,"Yes",Status,"&lt;&gt;Suspend",Status,"&lt;&gt;Assigned",Status,"&lt;&gt;Open",Status,"&lt;&gt;Hold&gt;",ResolvedDate,"&gt;="&amp;$C$1,ResolvedDate,"&lt;="&amp;$F$1)</f>
        <v/>
      </c>
      <c r="G2828" s="137">
        <f>COUNTIFS(Severity,$B2828,AssignedDate,"&gt;=01/01/2017 12:00:00 AM",AssignedDate,"&lt;="&amp;$F$1)</f>
        <v/>
      </c>
      <c r="H2828" s="177" t="n"/>
      <c r="L2828" s="57" t="n">
        <v>0</v>
      </c>
      <c r="M2828" s="57" t="n"/>
    </row>
    <row r="2829" spans="1:13">
      <c r="A2829" s="137" t="n">
        <v>1</v>
      </c>
      <c r="B2829" s="100" t="s">
        <v>525</v>
      </c>
      <c r="C2829" s="137">
        <f>COUNTIFS(Severity,$B2829,AssignedDate,"&gt;="&amp;$C$1,AssignedDate,"&lt;="&amp;$F$1)</f>
        <v/>
      </c>
      <c r="D2829" s="137">
        <f>COUNTIFS(Severity,$B2829,Status,"&lt;&gt;Suspend",Status,"&lt;&gt;Assigned",Status,"&lt;&gt;Open",Status,"&lt;&gt;Hold",ResolvedDate,"&gt;="&amp;$C$1,ResolvedDate,"&lt;="&amp;$F$1)</f>
        <v/>
      </c>
      <c r="E2829" s="137">
        <f>COUNTIFS(Severity,$B2829,SLA_Breach,"&lt;&gt;Yes",Status,"&lt;&gt;Suspend",Status,"&lt;&gt;Assigned",Status,"&lt;&gt;Open",Status,"&lt;&gt;Hold&gt;",ResolvedDate,"&gt;="&amp;$C$1,ResolvedDate,"&lt;="&amp;$F$1)</f>
        <v/>
      </c>
      <c r="F2829" s="137">
        <f>COUNTIFS(Severity,$B2829,SLA_Breach,"Yes",Status,"&lt;&gt;Suspend",Status,"&lt;&gt;Assigned",Status,"&lt;&gt;Open",Status,"&lt;&gt;Hold&gt;",ResolvedDate,"&gt;="&amp;$C$1,ResolvedDate,"&lt;="&amp;$F$1)</f>
        <v/>
      </c>
      <c r="G2829" s="137">
        <f>COUNTIFS(Severity,$B2829,AssignedDate,"&gt;=01/01/2017 12:00:00 AM",AssignedDate,"&lt;="&amp;$F$1)</f>
        <v/>
      </c>
      <c r="H2829" s="177" t="n"/>
      <c r="L2829" s="57" t="n">
        <v>0</v>
      </c>
      <c r="M2829" s="57" t="n"/>
    </row>
    <row r="2830" spans="1:13">
      <c r="A2830" s="137" t="n">
        <v>1</v>
      </c>
      <c r="B2830" s="100" t="s">
        <v>525</v>
      </c>
      <c r="C2830" s="137">
        <f>COUNTIFS(Severity,$B2830,AssignedDate,"&gt;="&amp;$C$1,AssignedDate,"&lt;="&amp;$F$1)</f>
        <v/>
      </c>
      <c r="D2830" s="137">
        <f>COUNTIFS(Severity,$B2830,Status,"&lt;&gt;Suspend",Status,"&lt;&gt;Assigned",Status,"&lt;&gt;Open",Status,"&lt;&gt;Hold",ResolvedDate,"&gt;="&amp;$C$1,ResolvedDate,"&lt;="&amp;$F$1)</f>
        <v/>
      </c>
      <c r="E2830" s="137">
        <f>COUNTIFS(Severity,$B2830,SLA_Breach,"&lt;&gt;Yes",Status,"&lt;&gt;Suspend",Status,"&lt;&gt;Assigned",Status,"&lt;&gt;Open",Status,"&lt;&gt;Hold&gt;",ResolvedDate,"&gt;="&amp;$C$1,ResolvedDate,"&lt;="&amp;$F$1)</f>
        <v/>
      </c>
      <c r="F2830" s="137">
        <f>COUNTIFS(Severity,$B2830,SLA_Breach,"Yes",Status,"&lt;&gt;Suspend",Status,"&lt;&gt;Assigned",Status,"&lt;&gt;Open",Status,"&lt;&gt;Hold&gt;",ResolvedDate,"&gt;="&amp;$C$1,ResolvedDate,"&lt;="&amp;$F$1)</f>
        <v/>
      </c>
      <c r="G2830" s="137">
        <f>COUNTIFS(Severity,$B2830,AssignedDate,"&gt;=01/01/2017 12:00:00 AM",AssignedDate,"&lt;="&amp;$F$1)</f>
        <v/>
      </c>
      <c r="H2830" s="177" t="n"/>
      <c r="L2830" s="57" t="n">
        <v>0</v>
      </c>
      <c r="M2830" s="57" t="n"/>
    </row>
    <row r="2831" spans="1:13">
      <c r="A2831" s="137" t="n">
        <v>1</v>
      </c>
      <c r="B2831" s="100" t="s">
        <v>525</v>
      </c>
      <c r="C2831" s="137">
        <f>COUNTIFS(Severity,$B2831,AssignedDate,"&gt;="&amp;$C$1,AssignedDate,"&lt;="&amp;$F$1)</f>
        <v/>
      </c>
      <c r="D2831" s="137">
        <f>COUNTIFS(Severity,$B2831,Status,"&lt;&gt;Suspend",Status,"&lt;&gt;Assigned",Status,"&lt;&gt;Open",Status,"&lt;&gt;Hold",ResolvedDate,"&gt;="&amp;$C$1,ResolvedDate,"&lt;="&amp;$F$1)</f>
        <v/>
      </c>
      <c r="E2831" s="137">
        <f>COUNTIFS(Severity,$B2831,SLA_Breach,"&lt;&gt;Yes",Status,"&lt;&gt;Suspend",Status,"&lt;&gt;Assigned",Status,"&lt;&gt;Open",Status,"&lt;&gt;Hold&gt;",ResolvedDate,"&gt;="&amp;$C$1,ResolvedDate,"&lt;="&amp;$F$1)</f>
        <v/>
      </c>
      <c r="F2831" s="137">
        <f>COUNTIFS(Severity,$B2831,SLA_Breach,"Yes",Status,"&lt;&gt;Suspend",Status,"&lt;&gt;Assigned",Status,"&lt;&gt;Open",Status,"&lt;&gt;Hold&gt;",ResolvedDate,"&gt;="&amp;$C$1,ResolvedDate,"&lt;="&amp;$F$1)</f>
        <v/>
      </c>
      <c r="G2831" s="137">
        <f>COUNTIFS(Severity,$B2831,AssignedDate,"&gt;=01/01/2017 12:00:00 AM",AssignedDate,"&lt;="&amp;$F$1)</f>
        <v/>
      </c>
      <c r="H2831" s="177" t="n"/>
      <c r="L2831" s="57" t="n">
        <v>0</v>
      </c>
      <c r="M2831" s="57" t="n"/>
    </row>
    <row r="2832" spans="1:13">
      <c r="A2832" s="137" t="n">
        <v>1</v>
      </c>
      <c r="B2832" s="100" t="s">
        <v>525</v>
      </c>
      <c r="C2832" s="137">
        <f>COUNTIFS(Severity,$B2832,AssignedDate,"&gt;="&amp;$C$1,AssignedDate,"&lt;="&amp;$F$1)</f>
        <v/>
      </c>
      <c r="D2832" s="137">
        <f>COUNTIFS(Severity,$B2832,Status,"&lt;&gt;Suspend",Status,"&lt;&gt;Assigned",Status,"&lt;&gt;Open",Status,"&lt;&gt;Hold",ResolvedDate,"&gt;="&amp;$C$1,ResolvedDate,"&lt;="&amp;$F$1)</f>
        <v/>
      </c>
      <c r="E2832" s="137">
        <f>COUNTIFS(Severity,$B2832,SLA_Breach,"&lt;&gt;Yes",Status,"&lt;&gt;Suspend",Status,"&lt;&gt;Assigned",Status,"&lt;&gt;Open",Status,"&lt;&gt;Hold&gt;",ResolvedDate,"&gt;="&amp;$C$1,ResolvedDate,"&lt;="&amp;$F$1)</f>
        <v/>
      </c>
      <c r="F2832" s="137">
        <f>COUNTIFS(Severity,$B2832,SLA_Breach,"Yes",Status,"&lt;&gt;Suspend",Status,"&lt;&gt;Assigned",Status,"&lt;&gt;Open",Status,"&lt;&gt;Hold&gt;",ResolvedDate,"&gt;="&amp;$C$1,ResolvedDate,"&lt;="&amp;$F$1)</f>
        <v/>
      </c>
      <c r="G2832" s="137">
        <f>COUNTIFS(Severity,$B2832,AssignedDate,"&gt;=01/01/2017 12:00:00 AM",AssignedDate,"&lt;="&amp;$F$1)</f>
        <v/>
      </c>
      <c r="H2832" s="177" t="n"/>
      <c r="L2832" s="57" t="n">
        <v>0</v>
      </c>
      <c r="M2832" s="57" t="n"/>
    </row>
    <row r="2833" spans="1:13">
      <c r="A2833" s="137" t="n">
        <v>1</v>
      </c>
      <c r="B2833" s="100" t="s">
        <v>525</v>
      </c>
      <c r="C2833" s="137">
        <f>COUNTIFS(Severity,$B2833,AssignedDate,"&gt;="&amp;$C$1,AssignedDate,"&lt;="&amp;$F$1)</f>
        <v/>
      </c>
      <c r="D2833" s="137">
        <f>COUNTIFS(Severity,$B2833,Status,"&lt;&gt;Suspend",Status,"&lt;&gt;Assigned",Status,"&lt;&gt;Open",Status,"&lt;&gt;Hold",ResolvedDate,"&gt;="&amp;$C$1,ResolvedDate,"&lt;="&amp;$F$1)</f>
        <v/>
      </c>
      <c r="E2833" s="137">
        <f>COUNTIFS(Severity,$B2833,SLA_Breach,"&lt;&gt;Yes",Status,"&lt;&gt;Suspend",Status,"&lt;&gt;Assigned",Status,"&lt;&gt;Open",Status,"&lt;&gt;Hold&gt;",ResolvedDate,"&gt;="&amp;$C$1,ResolvedDate,"&lt;="&amp;$F$1)</f>
        <v/>
      </c>
      <c r="F2833" s="137">
        <f>COUNTIFS(Severity,$B2833,SLA_Breach,"Yes",Status,"&lt;&gt;Suspend",Status,"&lt;&gt;Assigned",Status,"&lt;&gt;Open",Status,"&lt;&gt;Hold&gt;",ResolvedDate,"&gt;="&amp;$C$1,ResolvedDate,"&lt;="&amp;$F$1)</f>
        <v/>
      </c>
      <c r="G2833" s="137">
        <f>COUNTIFS(Severity,$B2833,AssignedDate,"&gt;=01/01/2017 12:00:00 AM",AssignedDate,"&lt;="&amp;$F$1)</f>
        <v/>
      </c>
      <c r="H2833" s="177" t="n"/>
      <c r="L2833" s="57" t="n">
        <v>0</v>
      </c>
      <c r="M2833" s="57" t="n"/>
    </row>
    <row r="2834" spans="1:13">
      <c r="A2834" s="137" t="n">
        <v>1</v>
      </c>
      <c r="B2834" s="100" t="s">
        <v>525</v>
      </c>
      <c r="C2834" s="137">
        <f>COUNTIFS(Severity,$B2834,AssignedDate,"&gt;="&amp;$C$1,AssignedDate,"&lt;="&amp;$F$1)</f>
        <v/>
      </c>
      <c r="D2834" s="137">
        <f>COUNTIFS(Severity,$B2834,Status,"&lt;&gt;Suspend",Status,"&lt;&gt;Assigned",Status,"&lt;&gt;Open",Status,"&lt;&gt;Hold",ResolvedDate,"&gt;="&amp;$C$1,ResolvedDate,"&lt;="&amp;$F$1)</f>
        <v/>
      </c>
      <c r="E2834" s="137">
        <f>COUNTIFS(Severity,$B2834,SLA_Breach,"&lt;&gt;Yes",Status,"&lt;&gt;Suspend",Status,"&lt;&gt;Assigned",Status,"&lt;&gt;Open",Status,"&lt;&gt;Hold&gt;",ResolvedDate,"&gt;="&amp;$C$1,ResolvedDate,"&lt;="&amp;$F$1)</f>
        <v/>
      </c>
      <c r="F2834" s="137">
        <f>COUNTIFS(Severity,$B2834,SLA_Breach,"Yes",Status,"&lt;&gt;Suspend",Status,"&lt;&gt;Assigned",Status,"&lt;&gt;Open",Status,"&lt;&gt;Hold&gt;",ResolvedDate,"&gt;="&amp;$C$1,ResolvedDate,"&lt;="&amp;$F$1)</f>
        <v/>
      </c>
      <c r="G2834" s="137">
        <f>COUNTIFS(Severity,$B2834,AssignedDate,"&gt;=01/01/2017 12:00:00 AM",AssignedDate,"&lt;="&amp;$F$1)</f>
        <v/>
      </c>
      <c r="H2834" s="177" t="n"/>
      <c r="L2834" s="57" t="n">
        <v>0</v>
      </c>
      <c r="M2834" s="57" t="n"/>
    </row>
    <row r="2835" spans="1:13">
      <c r="A2835" s="137" t="n">
        <v>1</v>
      </c>
      <c r="B2835" s="100" t="s">
        <v>525</v>
      </c>
      <c r="C2835" s="137">
        <f>COUNTIFS(Severity,$B2835,AssignedDate,"&gt;="&amp;$C$1,AssignedDate,"&lt;="&amp;$F$1)</f>
        <v/>
      </c>
      <c r="D2835" s="137">
        <f>COUNTIFS(Severity,$B2835,Status,"&lt;&gt;Suspend",Status,"&lt;&gt;Assigned",Status,"&lt;&gt;Open",Status,"&lt;&gt;Hold",ResolvedDate,"&gt;="&amp;$C$1,ResolvedDate,"&lt;="&amp;$F$1)</f>
        <v/>
      </c>
      <c r="E2835" s="137">
        <f>COUNTIFS(Severity,$B2835,SLA_Breach,"&lt;&gt;Yes",Status,"&lt;&gt;Suspend",Status,"&lt;&gt;Assigned",Status,"&lt;&gt;Open",Status,"&lt;&gt;Hold&gt;",ResolvedDate,"&gt;="&amp;$C$1,ResolvedDate,"&lt;="&amp;$F$1)</f>
        <v/>
      </c>
      <c r="F2835" s="137">
        <f>COUNTIFS(Severity,$B2835,SLA_Breach,"Yes",Status,"&lt;&gt;Suspend",Status,"&lt;&gt;Assigned",Status,"&lt;&gt;Open",Status,"&lt;&gt;Hold&gt;",ResolvedDate,"&gt;="&amp;$C$1,ResolvedDate,"&lt;="&amp;$F$1)</f>
        <v/>
      </c>
      <c r="G2835" s="137">
        <f>COUNTIFS(Severity,$B2835,AssignedDate,"&gt;=01/01/2017 12:00:00 AM",AssignedDate,"&lt;="&amp;$F$1)</f>
        <v/>
      </c>
      <c r="H2835" s="177" t="n"/>
      <c r="L2835" s="57" t="n">
        <v>0</v>
      </c>
      <c r="M2835" s="57" t="n"/>
    </row>
    <row r="2836" spans="1:13">
      <c r="A2836" s="137" t="n">
        <v>1</v>
      </c>
      <c r="B2836" s="100" t="s">
        <v>525</v>
      </c>
      <c r="C2836" s="137">
        <f>COUNTIFS(Severity,$B2836,AssignedDate,"&gt;="&amp;$C$1,AssignedDate,"&lt;="&amp;$F$1)</f>
        <v/>
      </c>
      <c r="D2836" s="137">
        <f>COUNTIFS(Severity,$B2836,Status,"&lt;&gt;Suspend",Status,"&lt;&gt;Assigned",Status,"&lt;&gt;Open",Status,"&lt;&gt;Hold",ResolvedDate,"&gt;="&amp;$C$1,ResolvedDate,"&lt;="&amp;$F$1)</f>
        <v/>
      </c>
      <c r="E2836" s="137">
        <f>COUNTIFS(Severity,$B2836,SLA_Breach,"&lt;&gt;Yes",Status,"&lt;&gt;Suspend",Status,"&lt;&gt;Assigned",Status,"&lt;&gt;Open",Status,"&lt;&gt;Hold&gt;",ResolvedDate,"&gt;="&amp;$C$1,ResolvedDate,"&lt;="&amp;$F$1)</f>
        <v/>
      </c>
      <c r="F2836" s="137">
        <f>COUNTIFS(Severity,$B2836,SLA_Breach,"Yes",Status,"&lt;&gt;Suspend",Status,"&lt;&gt;Assigned",Status,"&lt;&gt;Open",Status,"&lt;&gt;Hold&gt;",ResolvedDate,"&gt;="&amp;$C$1,ResolvedDate,"&lt;="&amp;$F$1)</f>
        <v/>
      </c>
      <c r="G2836" s="137">
        <f>COUNTIFS(Severity,$B2836,AssignedDate,"&gt;=01/01/2017 12:00:00 AM",AssignedDate,"&lt;="&amp;$F$1)</f>
        <v/>
      </c>
      <c r="H2836" s="177" t="n"/>
      <c r="L2836" s="57" t="n">
        <v>0</v>
      </c>
      <c r="M2836" s="57" t="n"/>
    </row>
    <row r="2837" spans="1:13">
      <c r="A2837" s="137" t="n">
        <v>1</v>
      </c>
      <c r="B2837" s="100" t="s">
        <v>525</v>
      </c>
      <c r="C2837" s="137">
        <f>COUNTIFS(Severity,$B2837,AssignedDate,"&gt;="&amp;$C$1,AssignedDate,"&lt;="&amp;$F$1)</f>
        <v/>
      </c>
      <c r="D2837" s="137">
        <f>COUNTIFS(Severity,$B2837,Status,"&lt;&gt;Suspend",Status,"&lt;&gt;Assigned",Status,"&lt;&gt;Open",Status,"&lt;&gt;Hold",ResolvedDate,"&gt;="&amp;$C$1,ResolvedDate,"&lt;="&amp;$F$1)</f>
        <v/>
      </c>
      <c r="E2837" s="137">
        <f>COUNTIFS(Severity,$B2837,SLA_Breach,"&lt;&gt;Yes",Status,"&lt;&gt;Suspend",Status,"&lt;&gt;Assigned",Status,"&lt;&gt;Open",Status,"&lt;&gt;Hold&gt;",ResolvedDate,"&gt;="&amp;$C$1,ResolvedDate,"&lt;="&amp;$F$1)</f>
        <v/>
      </c>
      <c r="F2837" s="137">
        <f>COUNTIFS(Severity,$B2837,SLA_Breach,"Yes",Status,"&lt;&gt;Suspend",Status,"&lt;&gt;Assigned",Status,"&lt;&gt;Open",Status,"&lt;&gt;Hold&gt;",ResolvedDate,"&gt;="&amp;$C$1,ResolvedDate,"&lt;="&amp;$F$1)</f>
        <v/>
      </c>
      <c r="G2837" s="137">
        <f>COUNTIFS(Severity,$B2837,AssignedDate,"&gt;=01/01/2017 12:00:00 AM",AssignedDate,"&lt;="&amp;$F$1)</f>
        <v/>
      </c>
      <c r="H2837" s="177" t="n"/>
      <c r="L2837" s="57" t="n">
        <v>0</v>
      </c>
      <c r="M2837" s="57" t="n"/>
    </row>
    <row r="2838" spans="1:13">
      <c r="A2838" s="137" t="n">
        <v>1</v>
      </c>
      <c r="B2838" s="100" t="s">
        <v>525</v>
      </c>
      <c r="C2838" s="137">
        <f>COUNTIFS(Severity,$B2838,AssignedDate,"&gt;="&amp;$C$1,AssignedDate,"&lt;="&amp;$F$1)</f>
        <v/>
      </c>
      <c r="D2838" s="137">
        <f>COUNTIFS(Severity,$B2838,Status,"&lt;&gt;Suspend",Status,"&lt;&gt;Assigned",Status,"&lt;&gt;Open",Status,"&lt;&gt;Hold",ResolvedDate,"&gt;="&amp;$C$1,ResolvedDate,"&lt;="&amp;$F$1)</f>
        <v/>
      </c>
      <c r="E2838" s="137">
        <f>COUNTIFS(Severity,$B2838,SLA_Breach,"&lt;&gt;Yes",Status,"&lt;&gt;Suspend",Status,"&lt;&gt;Assigned",Status,"&lt;&gt;Open",Status,"&lt;&gt;Hold&gt;",ResolvedDate,"&gt;="&amp;$C$1,ResolvedDate,"&lt;="&amp;$F$1)</f>
        <v/>
      </c>
      <c r="F2838" s="137">
        <f>COUNTIFS(Severity,$B2838,SLA_Breach,"Yes",Status,"&lt;&gt;Suspend",Status,"&lt;&gt;Assigned",Status,"&lt;&gt;Open",Status,"&lt;&gt;Hold&gt;",ResolvedDate,"&gt;="&amp;$C$1,ResolvedDate,"&lt;="&amp;$F$1)</f>
        <v/>
      </c>
      <c r="G2838" s="137">
        <f>COUNTIFS(Severity,$B2838,AssignedDate,"&gt;=01/01/2017 12:00:00 AM",AssignedDate,"&lt;="&amp;$F$1)</f>
        <v/>
      </c>
      <c r="H2838" s="177" t="n"/>
      <c r="L2838" s="57" t="n">
        <v>0</v>
      </c>
      <c r="M2838" s="57" t="n"/>
    </row>
    <row r="2839" spans="1:13">
      <c r="A2839" s="137" t="n">
        <v>1</v>
      </c>
      <c r="B2839" s="100" t="s">
        <v>525</v>
      </c>
      <c r="C2839" s="137">
        <f>COUNTIFS(Severity,$B2839,AssignedDate,"&gt;="&amp;$C$1,AssignedDate,"&lt;="&amp;$F$1)</f>
        <v/>
      </c>
      <c r="D2839" s="137">
        <f>COUNTIFS(Severity,$B2839,Status,"&lt;&gt;Suspend",Status,"&lt;&gt;Assigned",Status,"&lt;&gt;Open",Status,"&lt;&gt;Hold",ResolvedDate,"&gt;="&amp;$C$1,ResolvedDate,"&lt;="&amp;$F$1)</f>
        <v/>
      </c>
      <c r="E2839" s="137">
        <f>COUNTIFS(Severity,$B2839,SLA_Breach,"&lt;&gt;Yes",Status,"&lt;&gt;Suspend",Status,"&lt;&gt;Assigned",Status,"&lt;&gt;Open",Status,"&lt;&gt;Hold&gt;",ResolvedDate,"&gt;="&amp;$C$1,ResolvedDate,"&lt;="&amp;$F$1)</f>
        <v/>
      </c>
      <c r="F2839" s="137">
        <f>COUNTIFS(Severity,$B2839,SLA_Breach,"Yes",Status,"&lt;&gt;Suspend",Status,"&lt;&gt;Assigned",Status,"&lt;&gt;Open",Status,"&lt;&gt;Hold&gt;",ResolvedDate,"&gt;="&amp;$C$1,ResolvedDate,"&lt;="&amp;$F$1)</f>
        <v/>
      </c>
      <c r="G2839" s="137">
        <f>COUNTIFS(Severity,$B2839,AssignedDate,"&gt;=01/01/2017 12:00:00 AM",AssignedDate,"&lt;="&amp;$F$1)</f>
        <v/>
      </c>
      <c r="H2839" s="177" t="n"/>
      <c r="L2839" s="57" t="n">
        <v>0</v>
      </c>
      <c r="M2839" s="57" t="n"/>
    </row>
    <row r="2840" spans="1:13">
      <c r="A2840" s="137" t="n">
        <v>1</v>
      </c>
      <c r="B2840" s="100" t="s">
        <v>525</v>
      </c>
      <c r="C2840" s="137">
        <f>COUNTIFS(Severity,$B2840,AssignedDate,"&gt;="&amp;$C$1,AssignedDate,"&lt;="&amp;$F$1)</f>
        <v/>
      </c>
      <c r="D2840" s="137">
        <f>COUNTIFS(Severity,$B2840,Status,"&lt;&gt;Suspend",Status,"&lt;&gt;Assigned",Status,"&lt;&gt;Open",Status,"&lt;&gt;Hold",ResolvedDate,"&gt;="&amp;$C$1,ResolvedDate,"&lt;="&amp;$F$1)</f>
        <v/>
      </c>
      <c r="E2840" s="137">
        <f>COUNTIFS(Severity,$B2840,SLA_Breach,"&lt;&gt;Yes",Status,"&lt;&gt;Suspend",Status,"&lt;&gt;Assigned",Status,"&lt;&gt;Open",Status,"&lt;&gt;Hold&gt;",ResolvedDate,"&gt;="&amp;$C$1,ResolvedDate,"&lt;="&amp;$F$1)</f>
        <v/>
      </c>
      <c r="F2840" s="137">
        <f>COUNTIFS(Severity,$B2840,SLA_Breach,"Yes",Status,"&lt;&gt;Suspend",Status,"&lt;&gt;Assigned",Status,"&lt;&gt;Open",Status,"&lt;&gt;Hold&gt;",ResolvedDate,"&gt;="&amp;$C$1,ResolvedDate,"&lt;="&amp;$F$1)</f>
        <v/>
      </c>
      <c r="G2840" s="137">
        <f>COUNTIFS(Severity,$B2840,AssignedDate,"&gt;=01/01/2017 12:00:00 AM",AssignedDate,"&lt;="&amp;$F$1)</f>
        <v/>
      </c>
      <c r="H2840" s="177" t="n"/>
      <c r="L2840" s="57" t="n">
        <v>0</v>
      </c>
      <c r="M2840" s="57" t="n"/>
    </row>
    <row r="2841" spans="1:13">
      <c r="A2841" s="137" t="n">
        <v>1</v>
      </c>
      <c r="B2841" s="100" t="s">
        <v>525</v>
      </c>
      <c r="C2841" s="137">
        <f>COUNTIFS(Severity,$B2841,AssignedDate,"&gt;="&amp;$C$1,AssignedDate,"&lt;="&amp;$F$1)</f>
        <v/>
      </c>
      <c r="D2841" s="137">
        <f>COUNTIFS(Severity,$B2841,Status,"&lt;&gt;Suspend",Status,"&lt;&gt;Assigned",Status,"&lt;&gt;Open",Status,"&lt;&gt;Hold",ResolvedDate,"&gt;="&amp;$C$1,ResolvedDate,"&lt;="&amp;$F$1)</f>
        <v/>
      </c>
      <c r="E2841" s="137">
        <f>COUNTIFS(Severity,$B2841,SLA_Breach,"&lt;&gt;Yes",Status,"&lt;&gt;Suspend",Status,"&lt;&gt;Assigned",Status,"&lt;&gt;Open",Status,"&lt;&gt;Hold&gt;",ResolvedDate,"&gt;="&amp;$C$1,ResolvedDate,"&lt;="&amp;$F$1)</f>
        <v/>
      </c>
      <c r="F2841" s="137">
        <f>COUNTIFS(Severity,$B2841,SLA_Breach,"Yes",Status,"&lt;&gt;Suspend",Status,"&lt;&gt;Assigned",Status,"&lt;&gt;Open",Status,"&lt;&gt;Hold&gt;",ResolvedDate,"&gt;="&amp;$C$1,ResolvedDate,"&lt;="&amp;$F$1)</f>
        <v/>
      </c>
      <c r="G2841" s="137">
        <f>COUNTIFS(Severity,$B2841,AssignedDate,"&gt;=01/01/2017 12:00:00 AM",AssignedDate,"&lt;="&amp;$F$1)</f>
        <v/>
      </c>
      <c r="H2841" s="177" t="n"/>
      <c r="L2841" s="57" t="n">
        <v>0</v>
      </c>
      <c r="M2841" s="57" t="n"/>
    </row>
    <row r="2842" spans="1:13">
      <c r="A2842" s="137" t="n">
        <v>1</v>
      </c>
      <c r="B2842" s="100" t="s">
        <v>525</v>
      </c>
      <c r="C2842" s="137">
        <f>COUNTIFS(Severity,$B2842,AssignedDate,"&gt;="&amp;$C$1,AssignedDate,"&lt;="&amp;$F$1)</f>
        <v/>
      </c>
      <c r="D2842" s="137">
        <f>COUNTIFS(Severity,$B2842,Status,"&lt;&gt;Suspend",Status,"&lt;&gt;Assigned",Status,"&lt;&gt;Open",Status,"&lt;&gt;Hold",ResolvedDate,"&gt;="&amp;$C$1,ResolvedDate,"&lt;="&amp;$F$1)</f>
        <v/>
      </c>
      <c r="E2842" s="137">
        <f>COUNTIFS(Severity,$B2842,SLA_Breach,"&lt;&gt;Yes",Status,"&lt;&gt;Suspend",Status,"&lt;&gt;Assigned",Status,"&lt;&gt;Open",Status,"&lt;&gt;Hold&gt;",ResolvedDate,"&gt;="&amp;$C$1,ResolvedDate,"&lt;="&amp;$F$1)</f>
        <v/>
      </c>
      <c r="F2842" s="137">
        <f>COUNTIFS(Severity,$B2842,SLA_Breach,"Yes",Status,"&lt;&gt;Suspend",Status,"&lt;&gt;Assigned",Status,"&lt;&gt;Open",Status,"&lt;&gt;Hold&gt;",ResolvedDate,"&gt;="&amp;$C$1,ResolvedDate,"&lt;="&amp;$F$1)</f>
        <v/>
      </c>
      <c r="G2842" s="137">
        <f>COUNTIFS(Severity,$B2842,AssignedDate,"&gt;=01/01/2017 12:00:00 AM",AssignedDate,"&lt;="&amp;$F$1)</f>
        <v/>
      </c>
      <c r="H2842" s="177" t="n"/>
      <c r="L2842" s="57" t="n">
        <v>0</v>
      </c>
      <c r="M2842" s="57" t="n"/>
    </row>
    <row r="2843" spans="1:13">
      <c r="A2843" s="137" t="n">
        <v>1</v>
      </c>
      <c r="B2843" s="100" t="s">
        <v>525</v>
      </c>
      <c r="C2843" s="137">
        <f>COUNTIFS(Severity,$B2843,AssignedDate,"&gt;="&amp;$C$1,AssignedDate,"&lt;="&amp;$F$1)</f>
        <v/>
      </c>
      <c r="D2843" s="137">
        <f>COUNTIFS(Severity,$B2843,Status,"&lt;&gt;Suspend",Status,"&lt;&gt;Assigned",Status,"&lt;&gt;Open",Status,"&lt;&gt;Hold",ResolvedDate,"&gt;="&amp;$C$1,ResolvedDate,"&lt;="&amp;$F$1)</f>
        <v/>
      </c>
      <c r="E2843" s="137">
        <f>COUNTIFS(Severity,$B2843,SLA_Breach,"&lt;&gt;Yes",Status,"&lt;&gt;Suspend",Status,"&lt;&gt;Assigned",Status,"&lt;&gt;Open",Status,"&lt;&gt;Hold&gt;",ResolvedDate,"&gt;="&amp;$C$1,ResolvedDate,"&lt;="&amp;$F$1)</f>
        <v/>
      </c>
      <c r="F2843" s="137">
        <f>COUNTIFS(Severity,$B2843,SLA_Breach,"Yes",Status,"&lt;&gt;Suspend",Status,"&lt;&gt;Assigned",Status,"&lt;&gt;Open",Status,"&lt;&gt;Hold&gt;",ResolvedDate,"&gt;="&amp;$C$1,ResolvedDate,"&lt;="&amp;$F$1)</f>
        <v/>
      </c>
      <c r="G2843" s="137">
        <f>COUNTIFS(Severity,$B2843,AssignedDate,"&gt;=01/01/2017 12:00:00 AM",AssignedDate,"&lt;="&amp;$F$1)</f>
        <v/>
      </c>
      <c r="H2843" s="177" t="n"/>
      <c r="L2843" s="57" t="n">
        <v>0</v>
      </c>
      <c r="M2843" s="57" t="n"/>
    </row>
    <row r="2844" spans="1:13">
      <c r="A2844" s="137" t="n">
        <v>1</v>
      </c>
      <c r="B2844" s="100" t="s">
        <v>525</v>
      </c>
      <c r="C2844" s="137">
        <f>COUNTIFS(Severity,$B2844,AssignedDate,"&gt;="&amp;$C$1,AssignedDate,"&lt;="&amp;$F$1)</f>
        <v/>
      </c>
      <c r="D2844" s="137">
        <f>COUNTIFS(Severity,$B2844,Status,"&lt;&gt;Suspend",Status,"&lt;&gt;Assigned",Status,"&lt;&gt;Open",Status,"&lt;&gt;Hold",ResolvedDate,"&gt;="&amp;$C$1,ResolvedDate,"&lt;="&amp;$F$1)</f>
        <v/>
      </c>
      <c r="E2844" s="137">
        <f>COUNTIFS(Severity,$B2844,SLA_Breach,"&lt;&gt;Yes",Status,"&lt;&gt;Suspend",Status,"&lt;&gt;Assigned",Status,"&lt;&gt;Open",Status,"&lt;&gt;Hold&gt;",ResolvedDate,"&gt;="&amp;$C$1,ResolvedDate,"&lt;="&amp;$F$1)</f>
        <v/>
      </c>
      <c r="F2844" s="137">
        <f>COUNTIFS(Severity,$B2844,SLA_Breach,"Yes",Status,"&lt;&gt;Suspend",Status,"&lt;&gt;Assigned",Status,"&lt;&gt;Open",Status,"&lt;&gt;Hold&gt;",ResolvedDate,"&gt;="&amp;$C$1,ResolvedDate,"&lt;="&amp;$F$1)</f>
        <v/>
      </c>
      <c r="G2844" s="137">
        <f>COUNTIFS(Severity,$B2844,AssignedDate,"&gt;=01/01/2017 12:00:00 AM",AssignedDate,"&lt;="&amp;$F$1)</f>
        <v/>
      </c>
      <c r="H2844" s="177" t="n"/>
      <c r="L2844" s="57" t="n">
        <v>0</v>
      </c>
      <c r="M2844" s="57" t="n"/>
    </row>
    <row r="2845" spans="1:13">
      <c r="A2845" s="137" t="n">
        <v>1</v>
      </c>
      <c r="B2845" s="100" t="s">
        <v>525</v>
      </c>
      <c r="C2845" s="137">
        <f>COUNTIFS(Severity,$B2845,AssignedDate,"&gt;="&amp;$C$1,AssignedDate,"&lt;="&amp;$F$1)</f>
        <v/>
      </c>
      <c r="D2845" s="137">
        <f>COUNTIFS(Severity,$B2845,Status,"&lt;&gt;Suspend",Status,"&lt;&gt;Assigned",Status,"&lt;&gt;Open",Status,"&lt;&gt;Hold",ResolvedDate,"&gt;="&amp;$C$1,ResolvedDate,"&lt;="&amp;$F$1)</f>
        <v/>
      </c>
      <c r="E2845" s="137">
        <f>COUNTIFS(Severity,$B2845,SLA_Breach,"&lt;&gt;Yes",Status,"&lt;&gt;Suspend",Status,"&lt;&gt;Assigned",Status,"&lt;&gt;Open",Status,"&lt;&gt;Hold&gt;",ResolvedDate,"&gt;="&amp;$C$1,ResolvedDate,"&lt;="&amp;$F$1)</f>
        <v/>
      </c>
      <c r="F2845" s="137">
        <f>COUNTIFS(Severity,$B2845,SLA_Breach,"Yes",Status,"&lt;&gt;Suspend",Status,"&lt;&gt;Assigned",Status,"&lt;&gt;Open",Status,"&lt;&gt;Hold&gt;",ResolvedDate,"&gt;="&amp;$C$1,ResolvedDate,"&lt;="&amp;$F$1)</f>
        <v/>
      </c>
      <c r="G2845" s="137">
        <f>COUNTIFS(Severity,$B2845,AssignedDate,"&gt;=01/01/2017 12:00:00 AM",AssignedDate,"&lt;="&amp;$F$1)</f>
        <v/>
      </c>
      <c r="H2845" s="177" t="n"/>
      <c r="L2845" s="57" t="n">
        <v>0</v>
      </c>
      <c r="M2845" s="57" t="n"/>
    </row>
    <row r="2846" spans="1:13">
      <c r="A2846" s="137" t="n">
        <v>1</v>
      </c>
      <c r="B2846" s="100" t="s">
        <v>525</v>
      </c>
      <c r="C2846" s="137">
        <f>COUNTIFS(Severity,$B2846,AssignedDate,"&gt;="&amp;$C$1,AssignedDate,"&lt;="&amp;$F$1)</f>
        <v/>
      </c>
      <c r="D2846" s="137">
        <f>COUNTIFS(Severity,$B2846,Status,"&lt;&gt;Suspend",Status,"&lt;&gt;Assigned",Status,"&lt;&gt;Open",Status,"&lt;&gt;Hold",ResolvedDate,"&gt;="&amp;$C$1,ResolvedDate,"&lt;="&amp;$F$1)</f>
        <v/>
      </c>
      <c r="E2846" s="137">
        <f>COUNTIFS(Severity,$B2846,SLA_Breach,"&lt;&gt;Yes",Status,"&lt;&gt;Suspend",Status,"&lt;&gt;Assigned",Status,"&lt;&gt;Open",Status,"&lt;&gt;Hold&gt;",ResolvedDate,"&gt;="&amp;$C$1,ResolvedDate,"&lt;="&amp;$F$1)</f>
        <v/>
      </c>
      <c r="F2846" s="137">
        <f>COUNTIFS(Severity,$B2846,SLA_Breach,"Yes",Status,"&lt;&gt;Suspend",Status,"&lt;&gt;Assigned",Status,"&lt;&gt;Open",Status,"&lt;&gt;Hold&gt;",ResolvedDate,"&gt;="&amp;$C$1,ResolvedDate,"&lt;="&amp;$F$1)</f>
        <v/>
      </c>
      <c r="G2846" s="137">
        <f>COUNTIFS(Severity,$B2846,AssignedDate,"&gt;=01/01/2017 12:00:00 AM",AssignedDate,"&lt;="&amp;$F$1)</f>
        <v/>
      </c>
      <c r="H2846" s="177" t="n"/>
      <c r="L2846" s="57" t="n">
        <v>0</v>
      </c>
      <c r="M2846" s="57" t="n"/>
    </row>
    <row r="2847" spans="1:13">
      <c r="A2847" s="137" t="n">
        <v>1</v>
      </c>
      <c r="B2847" s="100" t="s">
        <v>525</v>
      </c>
      <c r="C2847" s="137">
        <f>COUNTIFS(Severity,$B2847,AssignedDate,"&gt;="&amp;$C$1,AssignedDate,"&lt;="&amp;$F$1)</f>
        <v/>
      </c>
      <c r="D2847" s="137">
        <f>COUNTIFS(Severity,$B2847,Status,"&lt;&gt;Suspend",Status,"&lt;&gt;Assigned",Status,"&lt;&gt;Open",Status,"&lt;&gt;Hold",ResolvedDate,"&gt;="&amp;$C$1,ResolvedDate,"&lt;="&amp;$F$1)</f>
        <v/>
      </c>
      <c r="E2847" s="137">
        <f>COUNTIFS(Severity,$B2847,SLA_Breach,"&lt;&gt;Yes",Status,"&lt;&gt;Suspend",Status,"&lt;&gt;Assigned",Status,"&lt;&gt;Open",Status,"&lt;&gt;Hold&gt;",ResolvedDate,"&gt;="&amp;$C$1,ResolvedDate,"&lt;="&amp;$F$1)</f>
        <v/>
      </c>
      <c r="F2847" s="137">
        <f>COUNTIFS(Severity,$B2847,SLA_Breach,"Yes",Status,"&lt;&gt;Suspend",Status,"&lt;&gt;Assigned",Status,"&lt;&gt;Open",Status,"&lt;&gt;Hold&gt;",ResolvedDate,"&gt;="&amp;$C$1,ResolvedDate,"&lt;="&amp;$F$1)</f>
        <v/>
      </c>
      <c r="G2847" s="137">
        <f>COUNTIFS(Severity,$B2847,AssignedDate,"&gt;=01/01/2017 12:00:00 AM",AssignedDate,"&lt;="&amp;$F$1)</f>
        <v/>
      </c>
      <c r="H2847" s="177" t="n"/>
      <c r="L2847" s="57" t="n">
        <v>0</v>
      </c>
      <c r="M2847" s="57" t="n"/>
    </row>
    <row r="2848" spans="1:13">
      <c r="A2848" s="137" t="n">
        <v>1</v>
      </c>
      <c r="B2848" s="100" t="s">
        <v>525</v>
      </c>
      <c r="C2848" s="137">
        <f>COUNTIFS(Severity,$B2848,AssignedDate,"&gt;="&amp;$C$1,AssignedDate,"&lt;="&amp;$F$1)</f>
        <v/>
      </c>
      <c r="D2848" s="137">
        <f>COUNTIFS(Severity,$B2848,Status,"&lt;&gt;Suspend",Status,"&lt;&gt;Assigned",Status,"&lt;&gt;Open",Status,"&lt;&gt;Hold",ResolvedDate,"&gt;="&amp;$C$1,ResolvedDate,"&lt;="&amp;$F$1)</f>
        <v/>
      </c>
      <c r="E2848" s="137">
        <f>COUNTIFS(Severity,$B2848,SLA_Breach,"&lt;&gt;Yes",Status,"&lt;&gt;Suspend",Status,"&lt;&gt;Assigned",Status,"&lt;&gt;Open",Status,"&lt;&gt;Hold&gt;",ResolvedDate,"&gt;="&amp;$C$1,ResolvedDate,"&lt;="&amp;$F$1)</f>
        <v/>
      </c>
      <c r="F2848" s="137">
        <f>COUNTIFS(Severity,$B2848,SLA_Breach,"Yes",Status,"&lt;&gt;Suspend",Status,"&lt;&gt;Assigned",Status,"&lt;&gt;Open",Status,"&lt;&gt;Hold&gt;",ResolvedDate,"&gt;="&amp;$C$1,ResolvedDate,"&lt;="&amp;$F$1)</f>
        <v/>
      </c>
      <c r="G2848" s="137">
        <f>COUNTIFS(Severity,$B2848,AssignedDate,"&gt;=01/01/2017 12:00:00 AM",AssignedDate,"&lt;="&amp;$F$1)</f>
        <v/>
      </c>
      <c r="H2848" s="177" t="n"/>
      <c r="L2848" s="57" t="n">
        <v>0</v>
      </c>
      <c r="M2848" s="57" t="n"/>
    </row>
    <row r="2849" spans="1:13">
      <c r="A2849" s="137" t="n">
        <v>1</v>
      </c>
      <c r="B2849" s="100" t="s">
        <v>525</v>
      </c>
      <c r="C2849" s="137">
        <f>COUNTIFS(Severity,$B2849,AssignedDate,"&gt;="&amp;$C$1,AssignedDate,"&lt;="&amp;$F$1)</f>
        <v/>
      </c>
      <c r="D2849" s="137">
        <f>COUNTIFS(Severity,$B2849,Status,"&lt;&gt;Suspend",Status,"&lt;&gt;Assigned",Status,"&lt;&gt;Open",Status,"&lt;&gt;Hold",ResolvedDate,"&gt;="&amp;$C$1,ResolvedDate,"&lt;="&amp;$F$1)</f>
        <v/>
      </c>
      <c r="E2849" s="137">
        <f>COUNTIFS(Severity,$B2849,SLA_Breach,"&lt;&gt;Yes",Status,"&lt;&gt;Suspend",Status,"&lt;&gt;Assigned",Status,"&lt;&gt;Open",Status,"&lt;&gt;Hold&gt;",ResolvedDate,"&gt;="&amp;$C$1,ResolvedDate,"&lt;="&amp;$F$1)</f>
        <v/>
      </c>
      <c r="F2849" s="137">
        <f>COUNTIFS(Severity,$B2849,SLA_Breach,"Yes",Status,"&lt;&gt;Suspend",Status,"&lt;&gt;Assigned",Status,"&lt;&gt;Open",Status,"&lt;&gt;Hold&gt;",ResolvedDate,"&gt;="&amp;$C$1,ResolvedDate,"&lt;="&amp;$F$1)</f>
        <v/>
      </c>
      <c r="G2849" s="137">
        <f>COUNTIFS(Severity,$B2849,AssignedDate,"&gt;=01/01/2017 12:00:00 AM",AssignedDate,"&lt;="&amp;$F$1)</f>
        <v/>
      </c>
      <c r="H2849" s="177" t="n"/>
      <c r="L2849" s="57" t="n">
        <v>0</v>
      </c>
      <c r="M2849" s="57" t="n"/>
    </row>
    <row r="2850" spans="1:13">
      <c r="A2850" s="137" t="n">
        <v>1</v>
      </c>
      <c r="B2850" s="100" t="s">
        <v>525</v>
      </c>
      <c r="C2850" s="137">
        <f>COUNTIFS(Severity,$B2850,AssignedDate,"&gt;="&amp;$C$1,AssignedDate,"&lt;="&amp;$F$1)</f>
        <v/>
      </c>
      <c r="D2850" s="137">
        <f>COUNTIFS(Severity,$B2850,Status,"&lt;&gt;Suspend",Status,"&lt;&gt;Assigned",Status,"&lt;&gt;Open",Status,"&lt;&gt;Hold",ResolvedDate,"&gt;="&amp;$C$1,ResolvedDate,"&lt;="&amp;$F$1)</f>
        <v/>
      </c>
      <c r="E2850" s="137">
        <f>COUNTIFS(Severity,$B2850,SLA_Breach,"&lt;&gt;Yes",Status,"&lt;&gt;Suspend",Status,"&lt;&gt;Assigned",Status,"&lt;&gt;Open",Status,"&lt;&gt;Hold&gt;",ResolvedDate,"&gt;="&amp;$C$1,ResolvedDate,"&lt;="&amp;$F$1)</f>
        <v/>
      </c>
      <c r="F2850" s="137">
        <f>COUNTIFS(Severity,$B2850,SLA_Breach,"Yes",Status,"&lt;&gt;Suspend",Status,"&lt;&gt;Assigned",Status,"&lt;&gt;Open",Status,"&lt;&gt;Hold&gt;",ResolvedDate,"&gt;="&amp;$C$1,ResolvedDate,"&lt;="&amp;$F$1)</f>
        <v/>
      </c>
      <c r="G2850" s="137">
        <f>COUNTIFS(Severity,$B2850,AssignedDate,"&gt;=01/01/2017 12:00:00 AM",AssignedDate,"&lt;="&amp;$F$1)</f>
        <v/>
      </c>
      <c r="H2850" s="177" t="n"/>
      <c r="L2850" s="57" t="n">
        <v>0</v>
      </c>
      <c r="M2850" s="57" t="n"/>
    </row>
    <row r="2851" spans="1:13">
      <c r="A2851" s="137" t="n">
        <v>1</v>
      </c>
      <c r="B2851" s="100" t="s">
        <v>525</v>
      </c>
      <c r="C2851" s="137">
        <f>COUNTIFS(Severity,$B2851,AssignedDate,"&gt;="&amp;$C$1,AssignedDate,"&lt;="&amp;$F$1)</f>
        <v/>
      </c>
      <c r="D2851" s="137">
        <f>COUNTIFS(Severity,$B2851,Status,"&lt;&gt;Suspend",Status,"&lt;&gt;Assigned",Status,"&lt;&gt;Open",Status,"&lt;&gt;Hold",ResolvedDate,"&gt;="&amp;$C$1,ResolvedDate,"&lt;="&amp;$F$1)</f>
        <v/>
      </c>
      <c r="E2851" s="137">
        <f>COUNTIFS(Severity,$B2851,SLA_Breach,"&lt;&gt;Yes",Status,"&lt;&gt;Suspend",Status,"&lt;&gt;Assigned",Status,"&lt;&gt;Open",Status,"&lt;&gt;Hold&gt;",ResolvedDate,"&gt;="&amp;$C$1,ResolvedDate,"&lt;="&amp;$F$1)</f>
        <v/>
      </c>
      <c r="F2851" s="137">
        <f>COUNTIFS(Severity,$B2851,SLA_Breach,"Yes",Status,"&lt;&gt;Suspend",Status,"&lt;&gt;Assigned",Status,"&lt;&gt;Open",Status,"&lt;&gt;Hold&gt;",ResolvedDate,"&gt;="&amp;$C$1,ResolvedDate,"&lt;="&amp;$F$1)</f>
        <v/>
      </c>
      <c r="G2851" s="137">
        <f>COUNTIFS(Severity,$B2851,AssignedDate,"&gt;=01/01/2017 12:00:00 AM",AssignedDate,"&lt;="&amp;$F$1)</f>
        <v/>
      </c>
      <c r="H2851" s="177" t="n"/>
      <c r="L2851" s="57" t="n">
        <v>0</v>
      </c>
      <c r="M2851" s="57" t="n"/>
    </row>
    <row r="2852" spans="1:13">
      <c r="A2852" s="137" t="n">
        <v>1</v>
      </c>
      <c r="B2852" s="100" t="s">
        <v>525</v>
      </c>
      <c r="C2852" s="137">
        <f>COUNTIFS(Severity,$B2852,AssignedDate,"&gt;="&amp;$C$1,AssignedDate,"&lt;="&amp;$F$1)</f>
        <v/>
      </c>
      <c r="D2852" s="137">
        <f>COUNTIFS(Severity,$B2852,Status,"&lt;&gt;Suspend",Status,"&lt;&gt;Assigned",Status,"&lt;&gt;Open",Status,"&lt;&gt;Hold",ResolvedDate,"&gt;="&amp;$C$1,ResolvedDate,"&lt;="&amp;$F$1)</f>
        <v/>
      </c>
      <c r="E2852" s="137">
        <f>COUNTIFS(Severity,$B2852,SLA_Breach,"&lt;&gt;Yes",Status,"&lt;&gt;Suspend",Status,"&lt;&gt;Assigned",Status,"&lt;&gt;Open",Status,"&lt;&gt;Hold&gt;",ResolvedDate,"&gt;="&amp;$C$1,ResolvedDate,"&lt;="&amp;$F$1)</f>
        <v/>
      </c>
      <c r="F2852" s="137">
        <f>COUNTIFS(Severity,$B2852,SLA_Breach,"Yes",Status,"&lt;&gt;Suspend",Status,"&lt;&gt;Assigned",Status,"&lt;&gt;Open",Status,"&lt;&gt;Hold&gt;",ResolvedDate,"&gt;="&amp;$C$1,ResolvedDate,"&lt;="&amp;$F$1)</f>
        <v/>
      </c>
      <c r="G2852" s="137">
        <f>COUNTIFS(Severity,$B2852,AssignedDate,"&gt;=01/01/2017 12:00:00 AM",AssignedDate,"&lt;="&amp;$F$1)</f>
        <v/>
      </c>
      <c r="H2852" s="177" t="n"/>
      <c r="L2852" s="57" t="n">
        <v>0</v>
      </c>
      <c r="M2852" s="57" t="n"/>
    </row>
    <row r="2853" spans="1:13">
      <c r="A2853" s="137" t="n">
        <v>1</v>
      </c>
      <c r="B2853" s="100" t="s">
        <v>525</v>
      </c>
      <c r="C2853" s="137">
        <f>COUNTIFS(Severity,$B2853,AssignedDate,"&gt;="&amp;$C$1,AssignedDate,"&lt;="&amp;$F$1)</f>
        <v/>
      </c>
      <c r="D2853" s="137">
        <f>COUNTIFS(Severity,$B2853,Status,"&lt;&gt;Suspend",Status,"&lt;&gt;Assigned",Status,"&lt;&gt;Open",Status,"&lt;&gt;Hold",ResolvedDate,"&gt;="&amp;$C$1,ResolvedDate,"&lt;="&amp;$F$1)</f>
        <v/>
      </c>
      <c r="E2853" s="137">
        <f>COUNTIFS(Severity,$B2853,SLA_Breach,"&lt;&gt;Yes",Status,"&lt;&gt;Suspend",Status,"&lt;&gt;Assigned",Status,"&lt;&gt;Open",Status,"&lt;&gt;Hold&gt;",ResolvedDate,"&gt;="&amp;$C$1,ResolvedDate,"&lt;="&amp;$F$1)</f>
        <v/>
      </c>
      <c r="F2853" s="137">
        <f>COUNTIFS(Severity,$B2853,SLA_Breach,"Yes",Status,"&lt;&gt;Suspend",Status,"&lt;&gt;Assigned",Status,"&lt;&gt;Open",Status,"&lt;&gt;Hold&gt;",ResolvedDate,"&gt;="&amp;$C$1,ResolvedDate,"&lt;="&amp;$F$1)</f>
        <v/>
      </c>
      <c r="G2853" s="137">
        <f>COUNTIFS(Severity,$B2853,AssignedDate,"&gt;=01/01/2017 12:00:00 AM",AssignedDate,"&lt;="&amp;$F$1)</f>
        <v/>
      </c>
      <c r="H2853" s="177" t="n"/>
      <c r="L2853" s="57" t="n">
        <v>0</v>
      </c>
      <c r="M2853" s="57" t="n"/>
    </row>
    <row r="2854" spans="1:13">
      <c r="A2854" s="137" t="n">
        <v>1</v>
      </c>
      <c r="B2854" s="100" t="s">
        <v>525</v>
      </c>
      <c r="C2854" s="137">
        <f>COUNTIFS(Severity,$B2854,AssignedDate,"&gt;="&amp;$C$1,AssignedDate,"&lt;="&amp;$F$1)</f>
        <v/>
      </c>
      <c r="D2854" s="137">
        <f>COUNTIFS(Severity,$B2854,Status,"&lt;&gt;Suspend",Status,"&lt;&gt;Assigned",Status,"&lt;&gt;Open",Status,"&lt;&gt;Hold",ResolvedDate,"&gt;="&amp;$C$1,ResolvedDate,"&lt;="&amp;$F$1)</f>
        <v/>
      </c>
      <c r="E2854" s="137">
        <f>COUNTIFS(Severity,$B2854,SLA_Breach,"&lt;&gt;Yes",Status,"&lt;&gt;Suspend",Status,"&lt;&gt;Assigned",Status,"&lt;&gt;Open",Status,"&lt;&gt;Hold&gt;",ResolvedDate,"&gt;="&amp;$C$1,ResolvedDate,"&lt;="&amp;$F$1)</f>
        <v/>
      </c>
      <c r="F2854" s="137">
        <f>COUNTIFS(Severity,$B2854,SLA_Breach,"Yes",Status,"&lt;&gt;Suspend",Status,"&lt;&gt;Assigned",Status,"&lt;&gt;Open",Status,"&lt;&gt;Hold&gt;",ResolvedDate,"&gt;="&amp;$C$1,ResolvedDate,"&lt;="&amp;$F$1)</f>
        <v/>
      </c>
      <c r="G2854" s="137">
        <f>COUNTIFS(Severity,$B2854,AssignedDate,"&gt;=01/01/2017 12:00:00 AM",AssignedDate,"&lt;="&amp;$F$1)</f>
        <v/>
      </c>
      <c r="H2854" s="177" t="n"/>
      <c r="L2854" s="57" t="n">
        <v>0</v>
      </c>
      <c r="M2854" s="57" t="n"/>
    </row>
    <row r="2855" spans="1:13">
      <c r="A2855" s="137" t="n">
        <v>1</v>
      </c>
      <c r="B2855" s="100" t="s">
        <v>525</v>
      </c>
      <c r="C2855" s="137">
        <f>COUNTIFS(Severity,$B2855,AssignedDate,"&gt;="&amp;$C$1,AssignedDate,"&lt;="&amp;$F$1)</f>
        <v/>
      </c>
      <c r="D2855" s="137">
        <f>COUNTIFS(Severity,$B2855,Status,"&lt;&gt;Suspend",Status,"&lt;&gt;Assigned",Status,"&lt;&gt;Open",Status,"&lt;&gt;Hold",ResolvedDate,"&gt;="&amp;$C$1,ResolvedDate,"&lt;="&amp;$F$1)</f>
        <v/>
      </c>
      <c r="E2855" s="137">
        <f>COUNTIFS(Severity,$B2855,SLA_Breach,"&lt;&gt;Yes",Status,"&lt;&gt;Suspend",Status,"&lt;&gt;Assigned",Status,"&lt;&gt;Open",Status,"&lt;&gt;Hold&gt;",ResolvedDate,"&gt;="&amp;$C$1,ResolvedDate,"&lt;="&amp;$F$1)</f>
        <v/>
      </c>
      <c r="F2855" s="137">
        <f>COUNTIFS(Severity,$B2855,SLA_Breach,"Yes",Status,"&lt;&gt;Suspend",Status,"&lt;&gt;Assigned",Status,"&lt;&gt;Open",Status,"&lt;&gt;Hold&gt;",ResolvedDate,"&gt;="&amp;$C$1,ResolvedDate,"&lt;="&amp;$F$1)</f>
        <v/>
      </c>
      <c r="G2855" s="137">
        <f>COUNTIFS(Severity,$B2855,AssignedDate,"&gt;=01/01/2017 12:00:00 AM",AssignedDate,"&lt;="&amp;$F$1)</f>
        <v/>
      </c>
      <c r="H2855" s="177" t="n"/>
      <c r="L2855" s="57" t="n">
        <v>0</v>
      </c>
      <c r="M2855" s="57" t="n"/>
    </row>
    <row r="2856" spans="1:13">
      <c r="A2856" s="137" t="n">
        <v>1</v>
      </c>
      <c r="B2856" s="100" t="s">
        <v>525</v>
      </c>
      <c r="C2856" s="137">
        <f>COUNTIFS(Severity,$B2856,AssignedDate,"&gt;="&amp;$C$1,AssignedDate,"&lt;="&amp;$F$1)</f>
        <v/>
      </c>
      <c r="D2856" s="137">
        <f>COUNTIFS(Severity,$B2856,Status,"&lt;&gt;Suspend",Status,"&lt;&gt;Assigned",Status,"&lt;&gt;Open",Status,"&lt;&gt;Hold",ResolvedDate,"&gt;="&amp;$C$1,ResolvedDate,"&lt;="&amp;$F$1)</f>
        <v/>
      </c>
      <c r="E2856" s="137">
        <f>COUNTIFS(Severity,$B2856,SLA_Breach,"&lt;&gt;Yes",Status,"&lt;&gt;Suspend",Status,"&lt;&gt;Assigned",Status,"&lt;&gt;Open",Status,"&lt;&gt;Hold&gt;",ResolvedDate,"&gt;="&amp;$C$1,ResolvedDate,"&lt;="&amp;$F$1)</f>
        <v/>
      </c>
      <c r="F2856" s="137">
        <f>COUNTIFS(Severity,$B2856,SLA_Breach,"Yes",Status,"&lt;&gt;Suspend",Status,"&lt;&gt;Assigned",Status,"&lt;&gt;Open",Status,"&lt;&gt;Hold&gt;",ResolvedDate,"&gt;="&amp;$C$1,ResolvedDate,"&lt;="&amp;$F$1)</f>
        <v/>
      </c>
      <c r="G2856" s="137">
        <f>COUNTIFS(Severity,$B2856,AssignedDate,"&gt;=01/01/2017 12:00:00 AM",AssignedDate,"&lt;="&amp;$F$1)</f>
        <v/>
      </c>
      <c r="H2856" s="177" t="n"/>
      <c r="L2856" s="57" t="n">
        <v>0</v>
      </c>
      <c r="M2856" s="57" t="n"/>
    </row>
    <row r="2857" spans="1:13">
      <c r="A2857" s="137" t="n">
        <v>1</v>
      </c>
      <c r="B2857" s="100" t="s">
        <v>525</v>
      </c>
      <c r="C2857" s="137">
        <f>COUNTIFS(Severity,$B2857,AssignedDate,"&gt;="&amp;$C$1,AssignedDate,"&lt;="&amp;$F$1)</f>
        <v/>
      </c>
      <c r="D2857" s="137">
        <f>COUNTIFS(Severity,$B2857,Status,"&lt;&gt;Suspend",Status,"&lt;&gt;Assigned",Status,"&lt;&gt;Open",Status,"&lt;&gt;Hold",ResolvedDate,"&gt;="&amp;$C$1,ResolvedDate,"&lt;="&amp;$F$1)</f>
        <v/>
      </c>
      <c r="E2857" s="137">
        <f>COUNTIFS(Severity,$B2857,SLA_Breach,"&lt;&gt;Yes",Status,"&lt;&gt;Suspend",Status,"&lt;&gt;Assigned",Status,"&lt;&gt;Open",Status,"&lt;&gt;Hold&gt;",ResolvedDate,"&gt;="&amp;$C$1,ResolvedDate,"&lt;="&amp;$F$1)</f>
        <v/>
      </c>
      <c r="F2857" s="137">
        <f>COUNTIFS(Severity,$B2857,SLA_Breach,"Yes",Status,"&lt;&gt;Suspend",Status,"&lt;&gt;Assigned",Status,"&lt;&gt;Open",Status,"&lt;&gt;Hold&gt;",ResolvedDate,"&gt;="&amp;$C$1,ResolvedDate,"&lt;="&amp;$F$1)</f>
        <v/>
      </c>
      <c r="G2857" s="137">
        <f>COUNTIFS(Severity,$B2857,AssignedDate,"&gt;=01/01/2017 12:00:00 AM",AssignedDate,"&lt;="&amp;$F$1)</f>
        <v/>
      </c>
      <c r="H2857" s="177" t="n"/>
      <c r="L2857" s="57" t="n">
        <v>0</v>
      </c>
      <c r="M2857" s="57" t="n"/>
    </row>
    <row r="2858" spans="1:13">
      <c r="A2858" s="137" t="n">
        <v>1</v>
      </c>
      <c r="B2858" s="100" t="s">
        <v>525</v>
      </c>
      <c r="C2858" s="137">
        <f>COUNTIFS(Severity,$B2858,AssignedDate,"&gt;="&amp;$C$1,AssignedDate,"&lt;="&amp;$F$1)</f>
        <v/>
      </c>
      <c r="D2858" s="137">
        <f>COUNTIFS(Severity,$B2858,Status,"&lt;&gt;Suspend",Status,"&lt;&gt;Assigned",Status,"&lt;&gt;Open",Status,"&lt;&gt;Hold",ResolvedDate,"&gt;="&amp;$C$1,ResolvedDate,"&lt;="&amp;$F$1)</f>
        <v/>
      </c>
      <c r="E2858" s="137">
        <f>COUNTIFS(Severity,$B2858,SLA_Breach,"&lt;&gt;Yes",Status,"&lt;&gt;Suspend",Status,"&lt;&gt;Assigned",Status,"&lt;&gt;Open",Status,"&lt;&gt;Hold&gt;",ResolvedDate,"&gt;="&amp;$C$1,ResolvedDate,"&lt;="&amp;$F$1)</f>
        <v/>
      </c>
      <c r="F2858" s="137">
        <f>COUNTIFS(Severity,$B2858,SLA_Breach,"Yes",Status,"&lt;&gt;Suspend",Status,"&lt;&gt;Assigned",Status,"&lt;&gt;Open",Status,"&lt;&gt;Hold&gt;",ResolvedDate,"&gt;="&amp;$C$1,ResolvedDate,"&lt;="&amp;$F$1)</f>
        <v/>
      </c>
      <c r="G2858" s="137">
        <f>COUNTIFS(Severity,$B2858,AssignedDate,"&gt;=01/01/2017 12:00:00 AM",AssignedDate,"&lt;="&amp;$F$1)</f>
        <v/>
      </c>
      <c r="H2858" s="177" t="n"/>
      <c r="L2858" s="57" t="n">
        <v>0</v>
      </c>
      <c r="M2858" s="57" t="n"/>
    </row>
    <row r="2859" spans="1:13">
      <c r="A2859" s="137" t="n">
        <v>1</v>
      </c>
      <c r="B2859" s="100" t="s">
        <v>525</v>
      </c>
      <c r="C2859" s="137">
        <f>COUNTIFS(Severity,$B2859,AssignedDate,"&gt;="&amp;$C$1,AssignedDate,"&lt;="&amp;$F$1)</f>
        <v/>
      </c>
      <c r="D2859" s="137">
        <f>COUNTIFS(Severity,$B2859,Status,"&lt;&gt;Suspend",Status,"&lt;&gt;Assigned",Status,"&lt;&gt;Open",Status,"&lt;&gt;Hold",ResolvedDate,"&gt;="&amp;$C$1,ResolvedDate,"&lt;="&amp;$F$1)</f>
        <v/>
      </c>
      <c r="E2859" s="137">
        <f>COUNTIFS(Severity,$B2859,SLA_Breach,"&lt;&gt;Yes",Status,"&lt;&gt;Suspend",Status,"&lt;&gt;Assigned",Status,"&lt;&gt;Open",Status,"&lt;&gt;Hold&gt;",ResolvedDate,"&gt;="&amp;$C$1,ResolvedDate,"&lt;="&amp;$F$1)</f>
        <v/>
      </c>
      <c r="F2859" s="137">
        <f>COUNTIFS(Severity,$B2859,SLA_Breach,"Yes",Status,"&lt;&gt;Suspend",Status,"&lt;&gt;Assigned",Status,"&lt;&gt;Open",Status,"&lt;&gt;Hold&gt;",ResolvedDate,"&gt;="&amp;$C$1,ResolvedDate,"&lt;="&amp;$F$1)</f>
        <v/>
      </c>
      <c r="G2859" s="137">
        <f>COUNTIFS(Severity,$B2859,AssignedDate,"&gt;=01/01/2017 12:00:00 AM",AssignedDate,"&lt;="&amp;$F$1)</f>
        <v/>
      </c>
      <c r="H2859" s="177" t="n"/>
      <c r="L2859" s="57" t="n">
        <v>0</v>
      </c>
      <c r="M2859" s="57" t="n"/>
    </row>
    <row r="2860" spans="1:13">
      <c r="A2860" s="137" t="n">
        <v>1</v>
      </c>
      <c r="B2860" s="100" t="s">
        <v>525</v>
      </c>
      <c r="C2860" s="137">
        <f>COUNTIFS(Severity,$B2860,AssignedDate,"&gt;="&amp;$C$1,AssignedDate,"&lt;="&amp;$F$1)</f>
        <v/>
      </c>
      <c r="D2860" s="137">
        <f>COUNTIFS(Severity,$B2860,Status,"&lt;&gt;Suspend",Status,"&lt;&gt;Assigned",Status,"&lt;&gt;Open",Status,"&lt;&gt;Hold",ResolvedDate,"&gt;="&amp;$C$1,ResolvedDate,"&lt;="&amp;$F$1)</f>
        <v/>
      </c>
      <c r="E2860" s="137">
        <f>COUNTIFS(Severity,$B2860,SLA_Breach,"&lt;&gt;Yes",Status,"&lt;&gt;Suspend",Status,"&lt;&gt;Assigned",Status,"&lt;&gt;Open",Status,"&lt;&gt;Hold&gt;",ResolvedDate,"&gt;="&amp;$C$1,ResolvedDate,"&lt;="&amp;$F$1)</f>
        <v/>
      </c>
      <c r="F2860" s="137">
        <f>COUNTIFS(Severity,$B2860,SLA_Breach,"Yes",Status,"&lt;&gt;Suspend",Status,"&lt;&gt;Assigned",Status,"&lt;&gt;Open",Status,"&lt;&gt;Hold&gt;",ResolvedDate,"&gt;="&amp;$C$1,ResolvedDate,"&lt;="&amp;$F$1)</f>
        <v/>
      </c>
      <c r="G2860" s="137">
        <f>COUNTIFS(Severity,$B2860,AssignedDate,"&gt;=01/01/2017 12:00:00 AM",AssignedDate,"&lt;="&amp;$F$1)</f>
        <v/>
      </c>
      <c r="H2860" s="177" t="n"/>
      <c r="L2860" s="57" t="n">
        <v>0</v>
      </c>
      <c r="M2860" s="57" t="n"/>
    </row>
    <row r="2861" spans="1:13">
      <c r="A2861" s="137" t="n">
        <v>1</v>
      </c>
      <c r="B2861" s="100" t="s">
        <v>525</v>
      </c>
      <c r="C2861" s="137">
        <f>COUNTIFS(Severity,$B2861,AssignedDate,"&gt;="&amp;$C$1,AssignedDate,"&lt;="&amp;$F$1)</f>
        <v/>
      </c>
      <c r="D2861" s="137">
        <f>COUNTIFS(Severity,$B2861,Status,"&lt;&gt;Suspend",Status,"&lt;&gt;Assigned",Status,"&lt;&gt;Open",Status,"&lt;&gt;Hold",ResolvedDate,"&gt;="&amp;$C$1,ResolvedDate,"&lt;="&amp;$F$1)</f>
        <v/>
      </c>
      <c r="E2861" s="137">
        <f>COUNTIFS(Severity,$B2861,SLA_Breach,"&lt;&gt;Yes",Status,"&lt;&gt;Suspend",Status,"&lt;&gt;Assigned",Status,"&lt;&gt;Open",Status,"&lt;&gt;Hold&gt;",ResolvedDate,"&gt;="&amp;$C$1,ResolvedDate,"&lt;="&amp;$F$1)</f>
        <v/>
      </c>
      <c r="F2861" s="137">
        <f>COUNTIFS(Severity,$B2861,SLA_Breach,"Yes",Status,"&lt;&gt;Suspend",Status,"&lt;&gt;Assigned",Status,"&lt;&gt;Open",Status,"&lt;&gt;Hold&gt;",ResolvedDate,"&gt;="&amp;$C$1,ResolvedDate,"&lt;="&amp;$F$1)</f>
        <v/>
      </c>
      <c r="G2861" s="137">
        <f>COUNTIFS(Severity,$B2861,AssignedDate,"&gt;=01/01/2017 12:00:00 AM",AssignedDate,"&lt;="&amp;$F$1)</f>
        <v/>
      </c>
      <c r="H2861" s="177" t="n"/>
      <c r="L2861" s="57" t="n">
        <v>0</v>
      </c>
      <c r="M2861" s="57" t="n"/>
    </row>
    <row r="2862" spans="1:13">
      <c r="A2862" s="137" t="n">
        <v>1</v>
      </c>
      <c r="B2862" s="100" t="s">
        <v>525</v>
      </c>
      <c r="C2862" s="137">
        <f>COUNTIFS(Severity,$B2862,AssignedDate,"&gt;="&amp;$C$1,AssignedDate,"&lt;="&amp;$F$1)</f>
        <v/>
      </c>
      <c r="D2862" s="137">
        <f>COUNTIFS(Severity,$B2862,Status,"&lt;&gt;Suspend",Status,"&lt;&gt;Assigned",Status,"&lt;&gt;Open",Status,"&lt;&gt;Hold",ResolvedDate,"&gt;="&amp;$C$1,ResolvedDate,"&lt;="&amp;$F$1)</f>
        <v/>
      </c>
      <c r="E2862" s="137">
        <f>COUNTIFS(Severity,$B2862,SLA_Breach,"&lt;&gt;Yes",Status,"&lt;&gt;Suspend",Status,"&lt;&gt;Assigned",Status,"&lt;&gt;Open",Status,"&lt;&gt;Hold&gt;",ResolvedDate,"&gt;="&amp;$C$1,ResolvedDate,"&lt;="&amp;$F$1)</f>
        <v/>
      </c>
      <c r="F2862" s="137">
        <f>COUNTIFS(Severity,$B2862,SLA_Breach,"Yes",Status,"&lt;&gt;Suspend",Status,"&lt;&gt;Assigned",Status,"&lt;&gt;Open",Status,"&lt;&gt;Hold&gt;",ResolvedDate,"&gt;="&amp;$C$1,ResolvedDate,"&lt;="&amp;$F$1)</f>
        <v/>
      </c>
      <c r="G2862" s="137">
        <f>COUNTIFS(Severity,$B2862,AssignedDate,"&gt;=01/01/2017 12:00:00 AM",AssignedDate,"&lt;="&amp;$F$1)</f>
        <v/>
      </c>
      <c r="H2862" s="177" t="n"/>
      <c r="L2862" s="57" t="n">
        <v>0</v>
      </c>
      <c r="M2862" s="57" t="n"/>
    </row>
    <row r="2863" spans="1:13">
      <c r="A2863" s="137" t="n">
        <v>1</v>
      </c>
      <c r="B2863" s="100" t="s">
        <v>525</v>
      </c>
      <c r="C2863" s="137">
        <f>COUNTIFS(Severity,$B2863,AssignedDate,"&gt;="&amp;$C$1,AssignedDate,"&lt;="&amp;$F$1)</f>
        <v/>
      </c>
      <c r="D2863" s="137">
        <f>COUNTIFS(Severity,$B2863,Status,"&lt;&gt;Suspend",Status,"&lt;&gt;Assigned",Status,"&lt;&gt;Open",Status,"&lt;&gt;Hold",ResolvedDate,"&gt;="&amp;$C$1,ResolvedDate,"&lt;="&amp;$F$1)</f>
        <v/>
      </c>
      <c r="E2863" s="137">
        <f>COUNTIFS(Severity,$B2863,SLA_Breach,"&lt;&gt;Yes",Status,"&lt;&gt;Suspend",Status,"&lt;&gt;Assigned",Status,"&lt;&gt;Open",Status,"&lt;&gt;Hold&gt;",ResolvedDate,"&gt;="&amp;$C$1,ResolvedDate,"&lt;="&amp;$F$1)</f>
        <v/>
      </c>
      <c r="F2863" s="137">
        <f>COUNTIFS(Severity,$B2863,SLA_Breach,"Yes",Status,"&lt;&gt;Suspend",Status,"&lt;&gt;Assigned",Status,"&lt;&gt;Open",Status,"&lt;&gt;Hold&gt;",ResolvedDate,"&gt;="&amp;$C$1,ResolvedDate,"&lt;="&amp;$F$1)</f>
        <v/>
      </c>
      <c r="G2863" s="137">
        <f>COUNTIFS(Severity,$B2863,AssignedDate,"&gt;=01/01/2017 12:00:00 AM",AssignedDate,"&lt;="&amp;$F$1)</f>
        <v/>
      </c>
      <c r="H2863" s="177" t="n"/>
      <c r="L2863" s="57" t="n">
        <v>0</v>
      </c>
      <c r="M2863" s="57" t="n"/>
    </row>
    <row r="2864" spans="1:13">
      <c r="A2864" s="137" t="n">
        <v>1</v>
      </c>
      <c r="B2864" s="100" t="s">
        <v>525</v>
      </c>
      <c r="C2864" s="137">
        <f>COUNTIFS(Severity,$B2864,AssignedDate,"&gt;="&amp;$C$1,AssignedDate,"&lt;="&amp;$F$1)</f>
        <v/>
      </c>
      <c r="D2864" s="137">
        <f>COUNTIFS(Severity,$B2864,Status,"&lt;&gt;Suspend",Status,"&lt;&gt;Assigned",Status,"&lt;&gt;Open",Status,"&lt;&gt;Hold",ResolvedDate,"&gt;="&amp;$C$1,ResolvedDate,"&lt;="&amp;$F$1)</f>
        <v/>
      </c>
      <c r="E2864" s="137">
        <f>COUNTIFS(Severity,$B2864,SLA_Breach,"&lt;&gt;Yes",Status,"&lt;&gt;Suspend",Status,"&lt;&gt;Assigned",Status,"&lt;&gt;Open",Status,"&lt;&gt;Hold&gt;",ResolvedDate,"&gt;="&amp;$C$1,ResolvedDate,"&lt;="&amp;$F$1)</f>
        <v/>
      </c>
      <c r="F2864" s="137">
        <f>COUNTIFS(Severity,$B2864,SLA_Breach,"Yes",Status,"&lt;&gt;Suspend",Status,"&lt;&gt;Assigned",Status,"&lt;&gt;Open",Status,"&lt;&gt;Hold&gt;",ResolvedDate,"&gt;="&amp;$C$1,ResolvedDate,"&lt;="&amp;$F$1)</f>
        <v/>
      </c>
      <c r="G2864" s="137">
        <f>COUNTIFS(Severity,$B2864,AssignedDate,"&gt;=01/01/2017 12:00:00 AM",AssignedDate,"&lt;="&amp;$F$1)</f>
        <v/>
      </c>
      <c r="H2864" s="177" t="n"/>
      <c r="L2864" s="57" t="n">
        <v>0</v>
      </c>
      <c r="M2864" s="57" t="n"/>
    </row>
    <row r="2865" spans="1:13">
      <c r="A2865" s="137" t="n">
        <v>1</v>
      </c>
      <c r="B2865" s="100" t="s">
        <v>525</v>
      </c>
      <c r="C2865" s="137">
        <f>COUNTIFS(Severity,$B2865,AssignedDate,"&gt;="&amp;$C$1,AssignedDate,"&lt;="&amp;$F$1)</f>
        <v/>
      </c>
      <c r="D2865" s="137">
        <f>COUNTIFS(Severity,$B2865,Status,"&lt;&gt;Suspend",Status,"&lt;&gt;Assigned",Status,"&lt;&gt;Open",Status,"&lt;&gt;Hold",ResolvedDate,"&gt;="&amp;$C$1,ResolvedDate,"&lt;="&amp;$F$1)</f>
        <v/>
      </c>
      <c r="E2865" s="137">
        <f>COUNTIFS(Severity,$B2865,SLA_Breach,"&lt;&gt;Yes",Status,"&lt;&gt;Suspend",Status,"&lt;&gt;Assigned",Status,"&lt;&gt;Open",Status,"&lt;&gt;Hold&gt;",ResolvedDate,"&gt;="&amp;$C$1,ResolvedDate,"&lt;="&amp;$F$1)</f>
        <v/>
      </c>
      <c r="F2865" s="137">
        <f>COUNTIFS(Severity,$B2865,SLA_Breach,"Yes",Status,"&lt;&gt;Suspend",Status,"&lt;&gt;Assigned",Status,"&lt;&gt;Open",Status,"&lt;&gt;Hold&gt;",ResolvedDate,"&gt;="&amp;$C$1,ResolvedDate,"&lt;="&amp;$F$1)</f>
        <v/>
      </c>
      <c r="G2865" s="137">
        <f>COUNTIFS(Severity,$B2865,AssignedDate,"&gt;=01/01/2017 12:00:00 AM",AssignedDate,"&lt;="&amp;$F$1)</f>
        <v/>
      </c>
      <c r="H2865" s="177" t="n"/>
      <c r="L2865" s="57" t="n">
        <v>0</v>
      </c>
      <c r="M2865" s="57" t="n"/>
    </row>
    <row r="2866" spans="1:13">
      <c r="A2866" s="137" t="n">
        <v>1</v>
      </c>
      <c r="B2866" s="100" t="s">
        <v>525</v>
      </c>
      <c r="C2866" s="137">
        <f>COUNTIFS(Severity,$B2866,AssignedDate,"&gt;="&amp;$C$1,AssignedDate,"&lt;="&amp;$F$1)</f>
        <v/>
      </c>
      <c r="D2866" s="137">
        <f>COUNTIFS(Severity,$B2866,Status,"&lt;&gt;Suspend",Status,"&lt;&gt;Assigned",Status,"&lt;&gt;Open",Status,"&lt;&gt;Hold",ResolvedDate,"&gt;="&amp;$C$1,ResolvedDate,"&lt;="&amp;$F$1)</f>
        <v/>
      </c>
      <c r="E2866" s="137">
        <f>COUNTIFS(Severity,$B2866,SLA_Breach,"&lt;&gt;Yes",Status,"&lt;&gt;Suspend",Status,"&lt;&gt;Assigned",Status,"&lt;&gt;Open",Status,"&lt;&gt;Hold&gt;",ResolvedDate,"&gt;="&amp;$C$1,ResolvedDate,"&lt;="&amp;$F$1)</f>
        <v/>
      </c>
      <c r="F2866" s="137">
        <f>COUNTIFS(Severity,$B2866,SLA_Breach,"Yes",Status,"&lt;&gt;Suspend",Status,"&lt;&gt;Assigned",Status,"&lt;&gt;Open",Status,"&lt;&gt;Hold&gt;",ResolvedDate,"&gt;="&amp;$C$1,ResolvedDate,"&lt;="&amp;$F$1)</f>
        <v/>
      </c>
      <c r="G2866" s="137">
        <f>COUNTIFS(Severity,$B2866,AssignedDate,"&gt;=01/01/2017 12:00:00 AM",AssignedDate,"&lt;="&amp;$F$1)</f>
        <v/>
      </c>
      <c r="H2866" s="177" t="n"/>
      <c r="L2866" s="57" t="n">
        <v>0</v>
      </c>
      <c r="M2866" s="57" t="n"/>
    </row>
    <row r="2867" spans="1:13">
      <c r="A2867" s="137" t="n">
        <v>1</v>
      </c>
      <c r="B2867" s="100" t="s">
        <v>525</v>
      </c>
      <c r="C2867" s="137">
        <f>COUNTIFS(Severity,$B2867,AssignedDate,"&gt;="&amp;$C$1,AssignedDate,"&lt;="&amp;$F$1)</f>
        <v/>
      </c>
      <c r="D2867" s="137">
        <f>COUNTIFS(Severity,$B2867,Status,"&lt;&gt;Suspend",Status,"&lt;&gt;Assigned",Status,"&lt;&gt;Open",Status,"&lt;&gt;Hold",ResolvedDate,"&gt;="&amp;$C$1,ResolvedDate,"&lt;="&amp;$F$1)</f>
        <v/>
      </c>
      <c r="E2867" s="137">
        <f>COUNTIFS(Severity,$B2867,SLA_Breach,"&lt;&gt;Yes",Status,"&lt;&gt;Suspend",Status,"&lt;&gt;Assigned",Status,"&lt;&gt;Open",Status,"&lt;&gt;Hold&gt;",ResolvedDate,"&gt;="&amp;$C$1,ResolvedDate,"&lt;="&amp;$F$1)</f>
        <v/>
      </c>
      <c r="F2867" s="137">
        <f>COUNTIFS(Severity,$B2867,SLA_Breach,"Yes",Status,"&lt;&gt;Suspend",Status,"&lt;&gt;Assigned",Status,"&lt;&gt;Open",Status,"&lt;&gt;Hold&gt;",ResolvedDate,"&gt;="&amp;$C$1,ResolvedDate,"&lt;="&amp;$F$1)</f>
        <v/>
      </c>
      <c r="G2867" s="137">
        <f>COUNTIFS(Severity,$B2867,AssignedDate,"&gt;=01/01/2017 12:00:00 AM",AssignedDate,"&lt;="&amp;$F$1)</f>
        <v/>
      </c>
      <c r="H2867" s="177" t="n"/>
      <c r="L2867" s="57" t="n">
        <v>0</v>
      </c>
      <c r="M2867" s="57" t="n"/>
    </row>
    <row r="2868" spans="1:13">
      <c r="A2868" s="137" t="n">
        <v>1</v>
      </c>
      <c r="B2868" s="100" t="s">
        <v>525</v>
      </c>
      <c r="C2868" s="137">
        <f>COUNTIFS(Severity,$B2868,AssignedDate,"&gt;="&amp;$C$1,AssignedDate,"&lt;="&amp;$F$1)</f>
        <v/>
      </c>
      <c r="D2868" s="137">
        <f>COUNTIFS(Severity,$B2868,Status,"&lt;&gt;Suspend",Status,"&lt;&gt;Assigned",Status,"&lt;&gt;Open",Status,"&lt;&gt;Hold",ResolvedDate,"&gt;="&amp;$C$1,ResolvedDate,"&lt;="&amp;$F$1)</f>
        <v/>
      </c>
      <c r="E2868" s="137">
        <f>COUNTIFS(Severity,$B2868,SLA_Breach,"&lt;&gt;Yes",Status,"&lt;&gt;Suspend",Status,"&lt;&gt;Assigned",Status,"&lt;&gt;Open",Status,"&lt;&gt;Hold&gt;",ResolvedDate,"&gt;="&amp;$C$1,ResolvedDate,"&lt;="&amp;$F$1)</f>
        <v/>
      </c>
      <c r="F2868" s="137">
        <f>COUNTIFS(Severity,$B2868,SLA_Breach,"Yes",Status,"&lt;&gt;Suspend",Status,"&lt;&gt;Assigned",Status,"&lt;&gt;Open",Status,"&lt;&gt;Hold&gt;",ResolvedDate,"&gt;="&amp;$C$1,ResolvedDate,"&lt;="&amp;$F$1)</f>
        <v/>
      </c>
      <c r="G2868" s="137">
        <f>COUNTIFS(Severity,$B2868,AssignedDate,"&gt;=01/01/2017 12:00:00 AM",AssignedDate,"&lt;="&amp;$F$1)</f>
        <v/>
      </c>
      <c r="H2868" s="177" t="n"/>
      <c r="L2868" s="57" t="n">
        <v>0</v>
      </c>
      <c r="M2868" s="57" t="n"/>
    </row>
    <row r="2869" spans="1:13">
      <c r="A2869" s="137" t="n">
        <v>1</v>
      </c>
      <c r="B2869" s="100" t="s">
        <v>525</v>
      </c>
      <c r="C2869" s="137">
        <f>COUNTIFS(Severity,$B2869,AssignedDate,"&gt;="&amp;$C$1,AssignedDate,"&lt;="&amp;$F$1)</f>
        <v/>
      </c>
      <c r="D2869" s="137">
        <f>COUNTIFS(Severity,$B2869,Status,"&lt;&gt;Suspend",Status,"&lt;&gt;Assigned",Status,"&lt;&gt;Open",Status,"&lt;&gt;Hold",ResolvedDate,"&gt;="&amp;$C$1,ResolvedDate,"&lt;="&amp;$F$1)</f>
        <v/>
      </c>
      <c r="E2869" s="137">
        <f>COUNTIFS(Severity,$B2869,SLA_Breach,"&lt;&gt;Yes",Status,"&lt;&gt;Suspend",Status,"&lt;&gt;Assigned",Status,"&lt;&gt;Open",Status,"&lt;&gt;Hold&gt;",ResolvedDate,"&gt;="&amp;$C$1,ResolvedDate,"&lt;="&amp;$F$1)</f>
        <v/>
      </c>
      <c r="F2869" s="137">
        <f>COUNTIFS(Severity,$B2869,SLA_Breach,"Yes",Status,"&lt;&gt;Suspend",Status,"&lt;&gt;Assigned",Status,"&lt;&gt;Open",Status,"&lt;&gt;Hold&gt;",ResolvedDate,"&gt;="&amp;$C$1,ResolvedDate,"&lt;="&amp;$F$1)</f>
        <v/>
      </c>
      <c r="G2869" s="137">
        <f>COUNTIFS(Severity,$B2869,AssignedDate,"&gt;=01/01/2017 12:00:00 AM",AssignedDate,"&lt;="&amp;$F$1)</f>
        <v/>
      </c>
      <c r="H2869" s="177" t="n"/>
      <c r="L2869" s="57" t="n">
        <v>0</v>
      </c>
      <c r="M2869" s="57" t="n"/>
    </row>
    <row r="2870" spans="1:13">
      <c r="A2870" s="137" t="n">
        <v>1</v>
      </c>
      <c r="B2870" s="100" t="s">
        <v>525</v>
      </c>
      <c r="C2870" s="137">
        <f>COUNTIFS(Severity,$B2870,AssignedDate,"&gt;="&amp;$C$1,AssignedDate,"&lt;="&amp;$F$1)</f>
        <v/>
      </c>
      <c r="D2870" s="137">
        <f>COUNTIFS(Severity,$B2870,Status,"&lt;&gt;Suspend",Status,"&lt;&gt;Assigned",Status,"&lt;&gt;Open",Status,"&lt;&gt;Hold",ResolvedDate,"&gt;="&amp;$C$1,ResolvedDate,"&lt;="&amp;$F$1)</f>
        <v/>
      </c>
      <c r="E2870" s="137">
        <f>COUNTIFS(Severity,$B2870,SLA_Breach,"&lt;&gt;Yes",Status,"&lt;&gt;Suspend",Status,"&lt;&gt;Assigned",Status,"&lt;&gt;Open",Status,"&lt;&gt;Hold&gt;",ResolvedDate,"&gt;="&amp;$C$1,ResolvedDate,"&lt;="&amp;$F$1)</f>
        <v/>
      </c>
      <c r="F2870" s="137">
        <f>COUNTIFS(Severity,$B2870,SLA_Breach,"Yes",Status,"&lt;&gt;Suspend",Status,"&lt;&gt;Assigned",Status,"&lt;&gt;Open",Status,"&lt;&gt;Hold&gt;",ResolvedDate,"&gt;="&amp;$C$1,ResolvedDate,"&lt;="&amp;$F$1)</f>
        <v/>
      </c>
      <c r="G2870" s="137">
        <f>COUNTIFS(Severity,$B2870,AssignedDate,"&gt;=01/01/2017 12:00:00 AM",AssignedDate,"&lt;="&amp;$F$1)</f>
        <v/>
      </c>
      <c r="H2870" s="177" t="n"/>
      <c r="L2870" s="57" t="n">
        <v>0</v>
      </c>
      <c r="M2870" s="57" t="n"/>
    </row>
    <row r="2871" spans="1:13">
      <c r="A2871" s="137" t="n">
        <v>1</v>
      </c>
      <c r="B2871" s="100" t="s">
        <v>525</v>
      </c>
      <c r="C2871" s="137">
        <f>COUNTIFS(Severity,$B2871,AssignedDate,"&gt;="&amp;$C$1,AssignedDate,"&lt;="&amp;$F$1)</f>
        <v/>
      </c>
      <c r="D2871" s="137">
        <f>COUNTIFS(Severity,$B2871,Status,"&lt;&gt;Suspend",Status,"&lt;&gt;Assigned",Status,"&lt;&gt;Open",Status,"&lt;&gt;Hold",ResolvedDate,"&gt;="&amp;$C$1,ResolvedDate,"&lt;="&amp;$F$1)</f>
        <v/>
      </c>
      <c r="E2871" s="137">
        <f>COUNTIFS(Severity,$B2871,SLA_Breach,"&lt;&gt;Yes",Status,"&lt;&gt;Suspend",Status,"&lt;&gt;Assigned",Status,"&lt;&gt;Open",Status,"&lt;&gt;Hold&gt;",ResolvedDate,"&gt;="&amp;$C$1,ResolvedDate,"&lt;="&amp;$F$1)</f>
        <v/>
      </c>
      <c r="F2871" s="137">
        <f>COUNTIFS(Severity,$B2871,SLA_Breach,"Yes",Status,"&lt;&gt;Suspend",Status,"&lt;&gt;Assigned",Status,"&lt;&gt;Open",Status,"&lt;&gt;Hold&gt;",ResolvedDate,"&gt;="&amp;$C$1,ResolvedDate,"&lt;="&amp;$F$1)</f>
        <v/>
      </c>
      <c r="G2871" s="137">
        <f>COUNTIFS(Severity,$B2871,AssignedDate,"&gt;=01/01/2017 12:00:00 AM",AssignedDate,"&lt;="&amp;$F$1)</f>
        <v/>
      </c>
      <c r="H2871" s="177" t="n"/>
      <c r="L2871" s="57" t="n">
        <v>0</v>
      </c>
      <c r="M2871" s="57" t="n"/>
    </row>
    <row r="2872" spans="1:13">
      <c r="A2872" s="137" t="n">
        <v>1</v>
      </c>
      <c r="B2872" s="100" t="s">
        <v>525</v>
      </c>
      <c r="C2872" s="137">
        <f>COUNTIFS(Severity,$B2872,AssignedDate,"&gt;="&amp;$C$1,AssignedDate,"&lt;="&amp;$F$1)</f>
        <v/>
      </c>
      <c r="D2872" s="137">
        <f>COUNTIFS(Severity,$B2872,Status,"&lt;&gt;Suspend",Status,"&lt;&gt;Assigned",Status,"&lt;&gt;Open",Status,"&lt;&gt;Hold",ResolvedDate,"&gt;="&amp;$C$1,ResolvedDate,"&lt;="&amp;$F$1)</f>
        <v/>
      </c>
      <c r="E2872" s="137">
        <f>COUNTIFS(Severity,$B2872,SLA_Breach,"&lt;&gt;Yes",Status,"&lt;&gt;Suspend",Status,"&lt;&gt;Assigned",Status,"&lt;&gt;Open",Status,"&lt;&gt;Hold&gt;",ResolvedDate,"&gt;="&amp;$C$1,ResolvedDate,"&lt;="&amp;$F$1)</f>
        <v/>
      </c>
      <c r="F2872" s="137">
        <f>COUNTIFS(Severity,$B2872,SLA_Breach,"Yes",Status,"&lt;&gt;Suspend",Status,"&lt;&gt;Assigned",Status,"&lt;&gt;Open",Status,"&lt;&gt;Hold&gt;",ResolvedDate,"&gt;="&amp;$C$1,ResolvedDate,"&lt;="&amp;$F$1)</f>
        <v/>
      </c>
      <c r="G2872" s="137">
        <f>COUNTIFS(Severity,$B2872,AssignedDate,"&gt;=01/01/2017 12:00:00 AM",AssignedDate,"&lt;="&amp;$F$1)</f>
        <v/>
      </c>
      <c r="H2872" s="177" t="n"/>
      <c r="L2872" s="57" t="n">
        <v>0</v>
      </c>
      <c r="M2872" s="57" t="n"/>
    </row>
    <row r="2873" spans="1:13">
      <c r="A2873" s="137" t="n">
        <v>1</v>
      </c>
      <c r="B2873" s="100" t="s">
        <v>525</v>
      </c>
      <c r="C2873" s="137">
        <f>COUNTIFS(Severity,$B2873,AssignedDate,"&gt;="&amp;$C$1,AssignedDate,"&lt;="&amp;$F$1)</f>
        <v/>
      </c>
      <c r="D2873" s="137">
        <f>COUNTIFS(Severity,$B2873,Status,"&lt;&gt;Suspend",Status,"&lt;&gt;Assigned",Status,"&lt;&gt;Open",Status,"&lt;&gt;Hold",ResolvedDate,"&gt;="&amp;$C$1,ResolvedDate,"&lt;="&amp;$F$1)</f>
        <v/>
      </c>
      <c r="E2873" s="137">
        <f>COUNTIFS(Severity,$B2873,SLA_Breach,"&lt;&gt;Yes",Status,"&lt;&gt;Suspend",Status,"&lt;&gt;Assigned",Status,"&lt;&gt;Open",Status,"&lt;&gt;Hold&gt;",ResolvedDate,"&gt;="&amp;$C$1,ResolvedDate,"&lt;="&amp;$F$1)</f>
        <v/>
      </c>
      <c r="F2873" s="137">
        <f>COUNTIFS(Severity,$B2873,SLA_Breach,"Yes",Status,"&lt;&gt;Suspend",Status,"&lt;&gt;Assigned",Status,"&lt;&gt;Open",Status,"&lt;&gt;Hold&gt;",ResolvedDate,"&gt;="&amp;$C$1,ResolvedDate,"&lt;="&amp;$F$1)</f>
        <v/>
      </c>
      <c r="G2873" s="137">
        <f>COUNTIFS(Severity,$B2873,AssignedDate,"&gt;=01/01/2017 12:00:00 AM",AssignedDate,"&lt;="&amp;$F$1)</f>
        <v/>
      </c>
      <c r="H2873" s="177" t="n"/>
      <c r="L2873" s="57" t="n">
        <v>0</v>
      </c>
      <c r="M2873" s="57" t="n"/>
    </row>
    <row r="2874" spans="1:13">
      <c r="A2874" s="137" t="n">
        <v>1</v>
      </c>
      <c r="B2874" s="100" t="s">
        <v>525</v>
      </c>
      <c r="C2874" s="137">
        <f>COUNTIFS(Severity,$B2874,AssignedDate,"&gt;="&amp;$C$1,AssignedDate,"&lt;="&amp;$F$1)</f>
        <v/>
      </c>
      <c r="D2874" s="137">
        <f>COUNTIFS(Severity,$B2874,Status,"&lt;&gt;Suspend",Status,"&lt;&gt;Assigned",Status,"&lt;&gt;Open",Status,"&lt;&gt;Hold",ResolvedDate,"&gt;="&amp;$C$1,ResolvedDate,"&lt;="&amp;$F$1)</f>
        <v/>
      </c>
      <c r="E2874" s="137">
        <f>COUNTIFS(Severity,$B2874,SLA_Breach,"&lt;&gt;Yes",Status,"&lt;&gt;Suspend",Status,"&lt;&gt;Assigned",Status,"&lt;&gt;Open",Status,"&lt;&gt;Hold&gt;",ResolvedDate,"&gt;="&amp;$C$1,ResolvedDate,"&lt;="&amp;$F$1)</f>
        <v/>
      </c>
      <c r="F2874" s="137">
        <f>COUNTIFS(Severity,$B2874,SLA_Breach,"Yes",Status,"&lt;&gt;Suspend",Status,"&lt;&gt;Assigned",Status,"&lt;&gt;Open",Status,"&lt;&gt;Hold&gt;",ResolvedDate,"&gt;="&amp;$C$1,ResolvedDate,"&lt;="&amp;$F$1)</f>
        <v/>
      </c>
      <c r="G2874" s="137">
        <f>COUNTIFS(Severity,$B2874,AssignedDate,"&gt;=01/01/2017 12:00:00 AM",AssignedDate,"&lt;="&amp;$F$1)</f>
        <v/>
      </c>
      <c r="H2874" s="177" t="n"/>
      <c r="L2874" s="57" t="n">
        <v>0</v>
      </c>
      <c r="M2874" s="57" t="n"/>
    </row>
    <row r="2875" spans="1:13">
      <c r="A2875" s="137" t="n">
        <v>1</v>
      </c>
      <c r="B2875" s="100" t="s">
        <v>525</v>
      </c>
      <c r="C2875" s="137">
        <f>COUNTIFS(Severity,$B2875,AssignedDate,"&gt;="&amp;$C$1,AssignedDate,"&lt;="&amp;$F$1)</f>
        <v/>
      </c>
      <c r="D2875" s="137">
        <f>COUNTIFS(Severity,$B2875,Status,"&lt;&gt;Suspend",Status,"&lt;&gt;Assigned",Status,"&lt;&gt;Open",Status,"&lt;&gt;Hold",ResolvedDate,"&gt;="&amp;$C$1,ResolvedDate,"&lt;="&amp;$F$1)</f>
        <v/>
      </c>
      <c r="E2875" s="137">
        <f>COUNTIFS(Severity,$B2875,SLA_Breach,"&lt;&gt;Yes",Status,"&lt;&gt;Suspend",Status,"&lt;&gt;Assigned",Status,"&lt;&gt;Open",Status,"&lt;&gt;Hold&gt;",ResolvedDate,"&gt;="&amp;$C$1,ResolvedDate,"&lt;="&amp;$F$1)</f>
        <v/>
      </c>
      <c r="F2875" s="137">
        <f>COUNTIFS(Severity,$B2875,SLA_Breach,"Yes",Status,"&lt;&gt;Suspend",Status,"&lt;&gt;Assigned",Status,"&lt;&gt;Open",Status,"&lt;&gt;Hold&gt;",ResolvedDate,"&gt;="&amp;$C$1,ResolvedDate,"&lt;="&amp;$F$1)</f>
        <v/>
      </c>
      <c r="G2875" s="137">
        <f>COUNTIFS(Severity,$B2875,AssignedDate,"&gt;=01/01/2017 12:00:00 AM",AssignedDate,"&lt;="&amp;$F$1)</f>
        <v/>
      </c>
      <c r="H2875" s="177" t="n"/>
      <c r="L2875" s="57" t="n">
        <v>0</v>
      </c>
      <c r="M2875" s="57" t="n"/>
    </row>
    <row r="2876" spans="1:13">
      <c r="A2876" s="137" t="n">
        <v>1</v>
      </c>
      <c r="B2876" s="100" t="s">
        <v>525</v>
      </c>
      <c r="C2876" s="137">
        <f>COUNTIFS(Severity,$B2876,AssignedDate,"&gt;="&amp;$C$1,AssignedDate,"&lt;="&amp;$F$1)</f>
        <v/>
      </c>
      <c r="D2876" s="137">
        <f>COUNTIFS(Severity,$B2876,Status,"&lt;&gt;Suspend",Status,"&lt;&gt;Assigned",Status,"&lt;&gt;Open",Status,"&lt;&gt;Hold",ResolvedDate,"&gt;="&amp;$C$1,ResolvedDate,"&lt;="&amp;$F$1)</f>
        <v/>
      </c>
      <c r="E2876" s="137">
        <f>COUNTIFS(Severity,$B2876,SLA_Breach,"&lt;&gt;Yes",Status,"&lt;&gt;Suspend",Status,"&lt;&gt;Assigned",Status,"&lt;&gt;Open",Status,"&lt;&gt;Hold&gt;",ResolvedDate,"&gt;="&amp;$C$1,ResolvedDate,"&lt;="&amp;$F$1)</f>
        <v/>
      </c>
      <c r="F2876" s="137">
        <f>COUNTIFS(Severity,$B2876,SLA_Breach,"Yes",Status,"&lt;&gt;Suspend",Status,"&lt;&gt;Assigned",Status,"&lt;&gt;Open",Status,"&lt;&gt;Hold&gt;",ResolvedDate,"&gt;="&amp;$C$1,ResolvedDate,"&lt;="&amp;$F$1)</f>
        <v/>
      </c>
      <c r="G2876" s="137">
        <f>COUNTIFS(Severity,$B2876,AssignedDate,"&gt;=01/01/2017 12:00:00 AM",AssignedDate,"&lt;="&amp;$F$1)</f>
        <v/>
      </c>
      <c r="H2876" s="177" t="n"/>
      <c r="L2876" s="57" t="n">
        <v>0</v>
      </c>
      <c r="M2876" s="57" t="n"/>
    </row>
    <row r="2877" spans="1:13">
      <c r="A2877" s="137" t="n">
        <v>1</v>
      </c>
      <c r="B2877" s="100" t="s">
        <v>525</v>
      </c>
      <c r="C2877" s="137">
        <f>COUNTIFS(Severity,$B2877,AssignedDate,"&gt;="&amp;$C$1,AssignedDate,"&lt;="&amp;$F$1)</f>
        <v/>
      </c>
      <c r="D2877" s="137">
        <f>COUNTIFS(Severity,$B2877,Status,"&lt;&gt;Suspend",Status,"&lt;&gt;Assigned",Status,"&lt;&gt;Open",Status,"&lt;&gt;Hold",ResolvedDate,"&gt;="&amp;$C$1,ResolvedDate,"&lt;="&amp;$F$1)</f>
        <v/>
      </c>
      <c r="E2877" s="137">
        <f>COUNTIFS(Severity,$B2877,SLA_Breach,"&lt;&gt;Yes",Status,"&lt;&gt;Suspend",Status,"&lt;&gt;Assigned",Status,"&lt;&gt;Open",Status,"&lt;&gt;Hold&gt;",ResolvedDate,"&gt;="&amp;$C$1,ResolvedDate,"&lt;="&amp;$F$1)</f>
        <v/>
      </c>
      <c r="F2877" s="137">
        <f>COUNTIFS(Severity,$B2877,SLA_Breach,"Yes",Status,"&lt;&gt;Suspend",Status,"&lt;&gt;Assigned",Status,"&lt;&gt;Open",Status,"&lt;&gt;Hold&gt;",ResolvedDate,"&gt;="&amp;$C$1,ResolvedDate,"&lt;="&amp;$F$1)</f>
        <v/>
      </c>
      <c r="G2877" s="137">
        <f>COUNTIFS(Severity,$B2877,AssignedDate,"&gt;=01/01/2017 12:00:00 AM",AssignedDate,"&lt;="&amp;$F$1)</f>
        <v/>
      </c>
      <c r="H2877" s="177" t="n"/>
      <c r="L2877" s="57" t="n">
        <v>0</v>
      </c>
      <c r="M2877" s="57" t="n"/>
    </row>
    <row r="2878" spans="1:13">
      <c r="A2878" s="137" t="n">
        <v>1</v>
      </c>
      <c r="B2878" s="100" t="s">
        <v>525</v>
      </c>
      <c r="C2878" s="137">
        <f>COUNTIFS(Severity,$B2878,AssignedDate,"&gt;="&amp;$C$1,AssignedDate,"&lt;="&amp;$F$1)</f>
        <v/>
      </c>
      <c r="D2878" s="137">
        <f>COUNTIFS(Severity,$B2878,Status,"&lt;&gt;Suspend",Status,"&lt;&gt;Assigned",Status,"&lt;&gt;Open",Status,"&lt;&gt;Hold",ResolvedDate,"&gt;="&amp;$C$1,ResolvedDate,"&lt;="&amp;$F$1)</f>
        <v/>
      </c>
      <c r="E2878" s="137">
        <f>COUNTIFS(Severity,$B2878,SLA_Breach,"&lt;&gt;Yes",Status,"&lt;&gt;Suspend",Status,"&lt;&gt;Assigned",Status,"&lt;&gt;Open",Status,"&lt;&gt;Hold&gt;",ResolvedDate,"&gt;="&amp;$C$1,ResolvedDate,"&lt;="&amp;$F$1)</f>
        <v/>
      </c>
      <c r="F2878" s="137">
        <f>COUNTIFS(Severity,$B2878,SLA_Breach,"Yes",Status,"&lt;&gt;Suspend",Status,"&lt;&gt;Assigned",Status,"&lt;&gt;Open",Status,"&lt;&gt;Hold&gt;",ResolvedDate,"&gt;="&amp;$C$1,ResolvedDate,"&lt;="&amp;$F$1)</f>
        <v/>
      </c>
      <c r="G2878" s="137">
        <f>COUNTIFS(Severity,$B2878,AssignedDate,"&gt;=01/01/2017 12:00:00 AM",AssignedDate,"&lt;="&amp;$F$1)</f>
        <v/>
      </c>
      <c r="H2878" s="177" t="n"/>
      <c r="L2878" s="57" t="n">
        <v>0</v>
      </c>
      <c r="M2878" s="57" t="n"/>
    </row>
    <row r="2879" spans="1:13">
      <c r="A2879" s="137" t="n">
        <v>1</v>
      </c>
      <c r="B2879" s="100" t="s">
        <v>525</v>
      </c>
      <c r="C2879" s="137">
        <f>COUNTIFS(Severity,$B2879,AssignedDate,"&gt;="&amp;$C$1,AssignedDate,"&lt;="&amp;$F$1)</f>
        <v/>
      </c>
      <c r="D2879" s="137">
        <f>COUNTIFS(Severity,$B2879,Status,"&lt;&gt;Suspend",Status,"&lt;&gt;Assigned",Status,"&lt;&gt;Open",Status,"&lt;&gt;Hold",ResolvedDate,"&gt;="&amp;$C$1,ResolvedDate,"&lt;="&amp;$F$1)</f>
        <v/>
      </c>
      <c r="E2879" s="137">
        <f>COUNTIFS(Severity,$B2879,SLA_Breach,"&lt;&gt;Yes",Status,"&lt;&gt;Suspend",Status,"&lt;&gt;Assigned",Status,"&lt;&gt;Open",Status,"&lt;&gt;Hold&gt;",ResolvedDate,"&gt;="&amp;$C$1,ResolvedDate,"&lt;="&amp;$F$1)</f>
        <v/>
      </c>
      <c r="F2879" s="137">
        <f>COUNTIFS(Severity,$B2879,SLA_Breach,"Yes",Status,"&lt;&gt;Suspend",Status,"&lt;&gt;Assigned",Status,"&lt;&gt;Open",Status,"&lt;&gt;Hold&gt;",ResolvedDate,"&gt;="&amp;$C$1,ResolvedDate,"&lt;="&amp;$F$1)</f>
        <v/>
      </c>
      <c r="G2879" s="137">
        <f>COUNTIFS(Severity,$B2879,AssignedDate,"&gt;=01/01/2017 12:00:00 AM",AssignedDate,"&lt;="&amp;$F$1)</f>
        <v/>
      </c>
      <c r="H2879" s="177" t="n"/>
      <c r="L2879" s="57" t="n">
        <v>0</v>
      </c>
      <c r="M2879" s="57" t="n"/>
    </row>
    <row r="2880" spans="1:13">
      <c r="A2880" s="137" t="n">
        <v>1</v>
      </c>
      <c r="B2880" s="100" t="s">
        <v>525</v>
      </c>
      <c r="C2880" s="137">
        <f>COUNTIFS(Severity,$B2880,AssignedDate,"&gt;="&amp;$C$1,AssignedDate,"&lt;="&amp;$F$1)</f>
        <v/>
      </c>
      <c r="D2880" s="137">
        <f>COUNTIFS(Severity,$B2880,Status,"&lt;&gt;Suspend",Status,"&lt;&gt;Assigned",Status,"&lt;&gt;Open",Status,"&lt;&gt;Hold",ResolvedDate,"&gt;="&amp;$C$1,ResolvedDate,"&lt;="&amp;$F$1)</f>
        <v/>
      </c>
      <c r="E2880" s="137">
        <f>COUNTIFS(Severity,$B2880,SLA_Breach,"&lt;&gt;Yes",Status,"&lt;&gt;Suspend",Status,"&lt;&gt;Assigned",Status,"&lt;&gt;Open",Status,"&lt;&gt;Hold&gt;",ResolvedDate,"&gt;="&amp;$C$1,ResolvedDate,"&lt;="&amp;$F$1)</f>
        <v/>
      </c>
      <c r="F2880" s="137">
        <f>COUNTIFS(Severity,$B2880,SLA_Breach,"Yes",Status,"&lt;&gt;Suspend",Status,"&lt;&gt;Assigned",Status,"&lt;&gt;Open",Status,"&lt;&gt;Hold&gt;",ResolvedDate,"&gt;="&amp;$C$1,ResolvedDate,"&lt;="&amp;$F$1)</f>
        <v/>
      </c>
      <c r="G2880" s="137">
        <f>COUNTIFS(Severity,$B2880,AssignedDate,"&gt;=01/01/2017 12:00:00 AM",AssignedDate,"&lt;="&amp;$F$1)</f>
        <v/>
      </c>
      <c r="H2880" s="177" t="n"/>
      <c r="L2880" s="57" t="n">
        <v>0</v>
      </c>
      <c r="M2880" s="57" t="n"/>
    </row>
    <row r="2881" spans="1:13">
      <c r="A2881" s="137" t="n">
        <v>1</v>
      </c>
      <c r="B2881" s="100" t="s">
        <v>525</v>
      </c>
      <c r="C2881" s="137">
        <f>COUNTIFS(Severity,$B2881,AssignedDate,"&gt;="&amp;$C$1,AssignedDate,"&lt;="&amp;$F$1)</f>
        <v/>
      </c>
      <c r="D2881" s="137">
        <f>COUNTIFS(Severity,$B2881,Status,"&lt;&gt;Suspend",Status,"&lt;&gt;Assigned",Status,"&lt;&gt;Open",Status,"&lt;&gt;Hold",ResolvedDate,"&gt;="&amp;$C$1,ResolvedDate,"&lt;="&amp;$F$1)</f>
        <v/>
      </c>
      <c r="E2881" s="137">
        <f>COUNTIFS(Severity,$B2881,SLA_Breach,"&lt;&gt;Yes",Status,"&lt;&gt;Suspend",Status,"&lt;&gt;Assigned",Status,"&lt;&gt;Open",Status,"&lt;&gt;Hold&gt;",ResolvedDate,"&gt;="&amp;$C$1,ResolvedDate,"&lt;="&amp;$F$1)</f>
        <v/>
      </c>
      <c r="F2881" s="137">
        <f>COUNTIFS(Severity,$B2881,SLA_Breach,"Yes",Status,"&lt;&gt;Suspend",Status,"&lt;&gt;Assigned",Status,"&lt;&gt;Open",Status,"&lt;&gt;Hold&gt;",ResolvedDate,"&gt;="&amp;$C$1,ResolvedDate,"&lt;="&amp;$F$1)</f>
        <v/>
      </c>
      <c r="G2881" s="137">
        <f>COUNTIFS(Severity,$B2881,AssignedDate,"&gt;=01/01/2017 12:00:00 AM",AssignedDate,"&lt;="&amp;$F$1)</f>
        <v/>
      </c>
      <c r="H2881" s="177" t="n"/>
      <c r="L2881" s="57" t="n">
        <v>0</v>
      </c>
      <c r="M2881" s="57" t="n"/>
    </row>
    <row r="2882" spans="1:13">
      <c r="A2882" s="137" t="n">
        <v>1</v>
      </c>
      <c r="B2882" s="100" t="s">
        <v>525</v>
      </c>
      <c r="C2882" s="137">
        <f>COUNTIFS(Severity,$B2882,AssignedDate,"&gt;="&amp;$C$1,AssignedDate,"&lt;="&amp;$F$1)</f>
        <v/>
      </c>
      <c r="D2882" s="137">
        <f>COUNTIFS(Severity,$B2882,Status,"&lt;&gt;Suspend",Status,"&lt;&gt;Assigned",Status,"&lt;&gt;Open",Status,"&lt;&gt;Hold",ResolvedDate,"&gt;="&amp;$C$1,ResolvedDate,"&lt;="&amp;$F$1)</f>
        <v/>
      </c>
      <c r="E2882" s="137">
        <f>COUNTIFS(Severity,$B2882,SLA_Breach,"&lt;&gt;Yes",Status,"&lt;&gt;Suspend",Status,"&lt;&gt;Assigned",Status,"&lt;&gt;Open",Status,"&lt;&gt;Hold&gt;",ResolvedDate,"&gt;="&amp;$C$1,ResolvedDate,"&lt;="&amp;$F$1)</f>
        <v/>
      </c>
      <c r="F2882" s="137">
        <f>COUNTIFS(Severity,$B2882,SLA_Breach,"Yes",Status,"&lt;&gt;Suspend",Status,"&lt;&gt;Assigned",Status,"&lt;&gt;Open",Status,"&lt;&gt;Hold&gt;",ResolvedDate,"&gt;="&amp;$C$1,ResolvedDate,"&lt;="&amp;$F$1)</f>
        <v/>
      </c>
      <c r="G2882" s="137">
        <f>COUNTIFS(Severity,$B2882,AssignedDate,"&gt;=01/01/2017 12:00:00 AM",AssignedDate,"&lt;="&amp;$F$1)</f>
        <v/>
      </c>
      <c r="H2882" s="177" t="n"/>
      <c r="L2882" s="57" t="n">
        <v>0</v>
      </c>
      <c r="M2882" s="57" t="n"/>
    </row>
    <row r="2883" spans="1:13">
      <c r="A2883" s="137" t="n">
        <v>1</v>
      </c>
      <c r="B2883" s="100" t="s">
        <v>525</v>
      </c>
      <c r="C2883" s="137">
        <f>COUNTIFS(Severity,$B2883,AssignedDate,"&gt;="&amp;$C$1,AssignedDate,"&lt;="&amp;$F$1)</f>
        <v/>
      </c>
      <c r="D2883" s="137">
        <f>COUNTIFS(Severity,$B2883,Status,"&lt;&gt;Suspend",Status,"&lt;&gt;Assigned",Status,"&lt;&gt;Open",Status,"&lt;&gt;Hold",ResolvedDate,"&gt;="&amp;$C$1,ResolvedDate,"&lt;="&amp;$F$1)</f>
        <v/>
      </c>
      <c r="E2883" s="137">
        <f>COUNTIFS(Severity,$B2883,SLA_Breach,"&lt;&gt;Yes",Status,"&lt;&gt;Suspend",Status,"&lt;&gt;Assigned",Status,"&lt;&gt;Open",Status,"&lt;&gt;Hold&gt;",ResolvedDate,"&gt;="&amp;$C$1,ResolvedDate,"&lt;="&amp;$F$1)</f>
        <v/>
      </c>
      <c r="F2883" s="137">
        <f>COUNTIFS(Severity,$B2883,SLA_Breach,"Yes",Status,"&lt;&gt;Suspend",Status,"&lt;&gt;Assigned",Status,"&lt;&gt;Open",Status,"&lt;&gt;Hold&gt;",ResolvedDate,"&gt;="&amp;$C$1,ResolvedDate,"&lt;="&amp;$F$1)</f>
        <v/>
      </c>
      <c r="G2883" s="137">
        <f>COUNTIFS(Severity,$B2883,AssignedDate,"&gt;=01/01/2017 12:00:00 AM",AssignedDate,"&lt;="&amp;$F$1)</f>
        <v/>
      </c>
      <c r="H2883" s="177" t="n"/>
      <c r="L2883" s="57" t="n">
        <v>0</v>
      </c>
      <c r="M2883" s="57" t="n"/>
    </row>
    <row r="2884" spans="1:13">
      <c r="A2884" s="137" t="n">
        <v>1</v>
      </c>
      <c r="B2884" s="100" t="s">
        <v>525</v>
      </c>
      <c r="C2884" s="137">
        <f>COUNTIFS(Severity,$B2884,AssignedDate,"&gt;="&amp;$C$1,AssignedDate,"&lt;="&amp;$F$1)</f>
        <v/>
      </c>
      <c r="D2884" s="137">
        <f>COUNTIFS(Severity,$B2884,Status,"&lt;&gt;Suspend",Status,"&lt;&gt;Assigned",Status,"&lt;&gt;Open",Status,"&lt;&gt;Hold",ResolvedDate,"&gt;="&amp;$C$1,ResolvedDate,"&lt;="&amp;$F$1)</f>
        <v/>
      </c>
      <c r="E2884" s="137">
        <f>COUNTIFS(Severity,$B2884,SLA_Breach,"&lt;&gt;Yes",Status,"&lt;&gt;Suspend",Status,"&lt;&gt;Assigned",Status,"&lt;&gt;Open",Status,"&lt;&gt;Hold&gt;",ResolvedDate,"&gt;="&amp;$C$1,ResolvedDate,"&lt;="&amp;$F$1)</f>
        <v/>
      </c>
      <c r="F2884" s="137">
        <f>COUNTIFS(Severity,$B2884,SLA_Breach,"Yes",Status,"&lt;&gt;Suspend",Status,"&lt;&gt;Assigned",Status,"&lt;&gt;Open",Status,"&lt;&gt;Hold&gt;",ResolvedDate,"&gt;="&amp;$C$1,ResolvedDate,"&lt;="&amp;$F$1)</f>
        <v/>
      </c>
      <c r="G2884" s="137">
        <f>COUNTIFS(Severity,$B2884,AssignedDate,"&gt;=01/01/2017 12:00:00 AM",AssignedDate,"&lt;="&amp;$F$1)</f>
        <v/>
      </c>
      <c r="H2884" s="177" t="n"/>
      <c r="L2884" s="57" t="n">
        <v>0</v>
      </c>
      <c r="M2884" s="57" t="n"/>
    </row>
    <row r="2885" spans="1:13">
      <c r="A2885" s="137" t="n">
        <v>1</v>
      </c>
      <c r="B2885" s="100" t="s">
        <v>525</v>
      </c>
      <c r="C2885" s="137">
        <f>COUNTIFS(Severity,$B2885,AssignedDate,"&gt;="&amp;$C$1,AssignedDate,"&lt;="&amp;$F$1)</f>
        <v/>
      </c>
      <c r="D2885" s="137">
        <f>COUNTIFS(Severity,$B2885,Status,"&lt;&gt;Suspend",Status,"&lt;&gt;Assigned",Status,"&lt;&gt;Open",Status,"&lt;&gt;Hold",ResolvedDate,"&gt;="&amp;$C$1,ResolvedDate,"&lt;="&amp;$F$1)</f>
        <v/>
      </c>
      <c r="E2885" s="137">
        <f>COUNTIFS(Severity,$B2885,SLA_Breach,"&lt;&gt;Yes",Status,"&lt;&gt;Suspend",Status,"&lt;&gt;Assigned",Status,"&lt;&gt;Open",Status,"&lt;&gt;Hold&gt;",ResolvedDate,"&gt;="&amp;$C$1,ResolvedDate,"&lt;="&amp;$F$1)</f>
        <v/>
      </c>
      <c r="F2885" s="137">
        <f>COUNTIFS(Severity,$B2885,SLA_Breach,"Yes",Status,"&lt;&gt;Suspend",Status,"&lt;&gt;Assigned",Status,"&lt;&gt;Open",Status,"&lt;&gt;Hold&gt;",ResolvedDate,"&gt;="&amp;$C$1,ResolvedDate,"&lt;="&amp;$F$1)</f>
        <v/>
      </c>
      <c r="G2885" s="137">
        <f>COUNTIFS(Severity,$B2885,AssignedDate,"&gt;=01/01/2017 12:00:00 AM",AssignedDate,"&lt;="&amp;$F$1)</f>
        <v/>
      </c>
      <c r="H2885" s="177" t="n"/>
      <c r="L2885" s="57" t="n">
        <v>0</v>
      </c>
      <c r="M2885" s="57" t="n"/>
    </row>
    <row r="2886" spans="1:13">
      <c r="A2886" s="137" t="n">
        <v>1</v>
      </c>
      <c r="B2886" s="100" t="s">
        <v>525</v>
      </c>
      <c r="C2886" s="137">
        <f>COUNTIFS(Severity,$B2886,AssignedDate,"&gt;="&amp;$C$1,AssignedDate,"&lt;="&amp;$F$1)</f>
        <v/>
      </c>
      <c r="D2886" s="137">
        <f>COUNTIFS(Severity,$B2886,Status,"&lt;&gt;Suspend",Status,"&lt;&gt;Assigned",Status,"&lt;&gt;Open",Status,"&lt;&gt;Hold",ResolvedDate,"&gt;="&amp;$C$1,ResolvedDate,"&lt;="&amp;$F$1)</f>
        <v/>
      </c>
      <c r="E2886" s="137">
        <f>COUNTIFS(Severity,$B2886,SLA_Breach,"&lt;&gt;Yes",Status,"&lt;&gt;Suspend",Status,"&lt;&gt;Assigned",Status,"&lt;&gt;Open",Status,"&lt;&gt;Hold&gt;",ResolvedDate,"&gt;="&amp;$C$1,ResolvedDate,"&lt;="&amp;$F$1)</f>
        <v/>
      </c>
      <c r="F2886" s="137">
        <f>COUNTIFS(Severity,$B2886,SLA_Breach,"Yes",Status,"&lt;&gt;Suspend",Status,"&lt;&gt;Assigned",Status,"&lt;&gt;Open",Status,"&lt;&gt;Hold&gt;",ResolvedDate,"&gt;="&amp;$C$1,ResolvedDate,"&lt;="&amp;$F$1)</f>
        <v/>
      </c>
      <c r="G2886" s="137">
        <f>COUNTIFS(Severity,$B2886,AssignedDate,"&gt;=01/01/2017 12:00:00 AM",AssignedDate,"&lt;="&amp;$F$1)</f>
        <v/>
      </c>
      <c r="H2886" s="177" t="n"/>
      <c r="L2886" s="57" t="n">
        <v>0</v>
      </c>
      <c r="M2886" s="57" t="n"/>
    </row>
    <row r="2887" spans="1:13">
      <c r="A2887" s="137" t="n">
        <v>1</v>
      </c>
      <c r="B2887" s="100" t="s">
        <v>525</v>
      </c>
      <c r="C2887" s="137">
        <f>COUNTIFS(Severity,$B2887,AssignedDate,"&gt;="&amp;$C$1,AssignedDate,"&lt;="&amp;$F$1)</f>
        <v/>
      </c>
      <c r="D2887" s="137">
        <f>COUNTIFS(Severity,$B2887,Status,"&lt;&gt;Suspend",Status,"&lt;&gt;Assigned",Status,"&lt;&gt;Open",Status,"&lt;&gt;Hold",ResolvedDate,"&gt;="&amp;$C$1,ResolvedDate,"&lt;="&amp;$F$1)</f>
        <v/>
      </c>
      <c r="E2887" s="137">
        <f>COUNTIFS(Severity,$B2887,SLA_Breach,"&lt;&gt;Yes",Status,"&lt;&gt;Suspend",Status,"&lt;&gt;Assigned",Status,"&lt;&gt;Open",Status,"&lt;&gt;Hold&gt;",ResolvedDate,"&gt;="&amp;$C$1,ResolvedDate,"&lt;="&amp;$F$1)</f>
        <v/>
      </c>
      <c r="F2887" s="137">
        <f>COUNTIFS(Severity,$B2887,SLA_Breach,"Yes",Status,"&lt;&gt;Suspend",Status,"&lt;&gt;Assigned",Status,"&lt;&gt;Open",Status,"&lt;&gt;Hold&gt;",ResolvedDate,"&gt;="&amp;$C$1,ResolvedDate,"&lt;="&amp;$F$1)</f>
        <v/>
      </c>
      <c r="G2887" s="137">
        <f>COUNTIFS(Severity,$B2887,AssignedDate,"&gt;=01/01/2017 12:00:00 AM",AssignedDate,"&lt;="&amp;$F$1)</f>
        <v/>
      </c>
      <c r="H2887" s="177" t="n"/>
      <c r="L2887" s="57" t="n">
        <v>0</v>
      </c>
      <c r="M2887" s="57" t="n"/>
    </row>
    <row r="2888" spans="1:13">
      <c r="A2888" s="137" t="n">
        <v>1</v>
      </c>
      <c r="B2888" s="100" t="s">
        <v>525</v>
      </c>
      <c r="C2888" s="137">
        <f>COUNTIFS(Severity,$B2888,AssignedDate,"&gt;="&amp;$C$1,AssignedDate,"&lt;="&amp;$F$1)</f>
        <v/>
      </c>
      <c r="D2888" s="137">
        <f>COUNTIFS(Severity,$B2888,Status,"&lt;&gt;Suspend",Status,"&lt;&gt;Assigned",Status,"&lt;&gt;Open",Status,"&lt;&gt;Hold",ResolvedDate,"&gt;="&amp;$C$1,ResolvedDate,"&lt;="&amp;$F$1)</f>
        <v/>
      </c>
      <c r="E2888" s="137">
        <f>COUNTIFS(Severity,$B2888,SLA_Breach,"&lt;&gt;Yes",Status,"&lt;&gt;Suspend",Status,"&lt;&gt;Assigned",Status,"&lt;&gt;Open",Status,"&lt;&gt;Hold&gt;",ResolvedDate,"&gt;="&amp;$C$1,ResolvedDate,"&lt;="&amp;$F$1)</f>
        <v/>
      </c>
      <c r="F2888" s="137">
        <f>COUNTIFS(Severity,$B2888,SLA_Breach,"Yes",Status,"&lt;&gt;Suspend",Status,"&lt;&gt;Assigned",Status,"&lt;&gt;Open",Status,"&lt;&gt;Hold&gt;",ResolvedDate,"&gt;="&amp;$C$1,ResolvedDate,"&lt;="&amp;$F$1)</f>
        <v/>
      </c>
      <c r="G2888" s="137">
        <f>COUNTIFS(Severity,$B2888,AssignedDate,"&gt;=01/01/2017 12:00:00 AM",AssignedDate,"&lt;="&amp;$F$1)</f>
        <v/>
      </c>
      <c r="H2888" s="177" t="n"/>
      <c r="L2888" s="57" t="n">
        <v>0</v>
      </c>
      <c r="M2888" s="57" t="n"/>
    </row>
    <row r="2889" spans="1:13">
      <c r="A2889" s="137" t="n">
        <v>1</v>
      </c>
      <c r="B2889" s="100" t="s">
        <v>525</v>
      </c>
      <c r="C2889" s="137">
        <f>COUNTIFS(Severity,$B2889,AssignedDate,"&gt;="&amp;$C$1,AssignedDate,"&lt;="&amp;$F$1)</f>
        <v/>
      </c>
      <c r="D2889" s="137">
        <f>COUNTIFS(Severity,$B2889,Status,"&lt;&gt;Suspend",Status,"&lt;&gt;Assigned",Status,"&lt;&gt;Open",Status,"&lt;&gt;Hold",ResolvedDate,"&gt;="&amp;$C$1,ResolvedDate,"&lt;="&amp;$F$1)</f>
        <v/>
      </c>
      <c r="E2889" s="137">
        <f>COUNTIFS(Severity,$B2889,SLA_Breach,"&lt;&gt;Yes",Status,"&lt;&gt;Suspend",Status,"&lt;&gt;Assigned",Status,"&lt;&gt;Open",Status,"&lt;&gt;Hold&gt;",ResolvedDate,"&gt;="&amp;$C$1,ResolvedDate,"&lt;="&amp;$F$1)</f>
        <v/>
      </c>
      <c r="F2889" s="137">
        <f>COUNTIFS(Severity,$B2889,SLA_Breach,"Yes",Status,"&lt;&gt;Suspend",Status,"&lt;&gt;Assigned",Status,"&lt;&gt;Open",Status,"&lt;&gt;Hold&gt;",ResolvedDate,"&gt;="&amp;$C$1,ResolvedDate,"&lt;="&amp;$F$1)</f>
        <v/>
      </c>
      <c r="G2889" s="137">
        <f>COUNTIFS(Severity,$B2889,AssignedDate,"&gt;=01/01/2017 12:00:00 AM",AssignedDate,"&lt;="&amp;$F$1)</f>
        <v/>
      </c>
      <c r="H2889" s="177" t="n"/>
      <c r="L2889" s="57" t="n">
        <v>0</v>
      </c>
      <c r="M2889" s="57" t="n"/>
    </row>
    <row r="2890" spans="1:13">
      <c r="A2890" s="137" t="n">
        <v>1</v>
      </c>
      <c r="B2890" s="100" t="s">
        <v>525</v>
      </c>
      <c r="C2890" s="137">
        <f>COUNTIFS(Severity,$B2890,AssignedDate,"&gt;="&amp;$C$1,AssignedDate,"&lt;="&amp;$F$1)</f>
        <v/>
      </c>
      <c r="D2890" s="137">
        <f>COUNTIFS(Severity,$B2890,Status,"&lt;&gt;Suspend",Status,"&lt;&gt;Assigned",Status,"&lt;&gt;Open",Status,"&lt;&gt;Hold",ResolvedDate,"&gt;="&amp;$C$1,ResolvedDate,"&lt;="&amp;$F$1)</f>
        <v/>
      </c>
      <c r="E2890" s="137">
        <f>COUNTIFS(Severity,$B2890,SLA_Breach,"&lt;&gt;Yes",Status,"&lt;&gt;Suspend",Status,"&lt;&gt;Assigned",Status,"&lt;&gt;Open",Status,"&lt;&gt;Hold&gt;",ResolvedDate,"&gt;="&amp;$C$1,ResolvedDate,"&lt;="&amp;$F$1)</f>
        <v/>
      </c>
      <c r="F2890" s="137">
        <f>COUNTIFS(Severity,$B2890,SLA_Breach,"Yes",Status,"&lt;&gt;Suspend",Status,"&lt;&gt;Assigned",Status,"&lt;&gt;Open",Status,"&lt;&gt;Hold&gt;",ResolvedDate,"&gt;="&amp;$C$1,ResolvedDate,"&lt;="&amp;$F$1)</f>
        <v/>
      </c>
      <c r="G2890" s="137">
        <f>COUNTIFS(Severity,$B2890,AssignedDate,"&gt;=01/01/2017 12:00:00 AM",AssignedDate,"&lt;="&amp;$F$1)</f>
        <v/>
      </c>
      <c r="H2890" s="177" t="n"/>
      <c r="L2890" s="57" t="n">
        <v>0</v>
      </c>
      <c r="M2890" s="57" t="n"/>
    </row>
    <row r="2891" spans="1:13">
      <c r="A2891" s="137" t="n">
        <v>1</v>
      </c>
      <c r="B2891" s="100" t="s">
        <v>525</v>
      </c>
      <c r="C2891" s="137">
        <f>COUNTIFS(Severity,$B2891,AssignedDate,"&gt;="&amp;$C$1,AssignedDate,"&lt;="&amp;$F$1)</f>
        <v/>
      </c>
      <c r="D2891" s="137">
        <f>COUNTIFS(Severity,$B2891,Status,"&lt;&gt;Suspend",Status,"&lt;&gt;Assigned",Status,"&lt;&gt;Open",Status,"&lt;&gt;Hold",ResolvedDate,"&gt;="&amp;$C$1,ResolvedDate,"&lt;="&amp;$F$1)</f>
        <v/>
      </c>
      <c r="E2891" s="137">
        <f>COUNTIFS(Severity,$B2891,SLA_Breach,"&lt;&gt;Yes",Status,"&lt;&gt;Suspend",Status,"&lt;&gt;Assigned",Status,"&lt;&gt;Open",Status,"&lt;&gt;Hold&gt;",ResolvedDate,"&gt;="&amp;$C$1,ResolvedDate,"&lt;="&amp;$F$1)</f>
        <v/>
      </c>
      <c r="F2891" s="137">
        <f>COUNTIFS(Severity,$B2891,SLA_Breach,"Yes",Status,"&lt;&gt;Suspend",Status,"&lt;&gt;Assigned",Status,"&lt;&gt;Open",Status,"&lt;&gt;Hold&gt;",ResolvedDate,"&gt;="&amp;$C$1,ResolvedDate,"&lt;="&amp;$F$1)</f>
        <v/>
      </c>
      <c r="G2891" s="137">
        <f>COUNTIFS(Severity,$B2891,AssignedDate,"&gt;=01/01/2017 12:00:00 AM",AssignedDate,"&lt;="&amp;$F$1)</f>
        <v/>
      </c>
      <c r="H2891" s="177" t="n"/>
      <c r="L2891" s="57" t="n">
        <v>0</v>
      </c>
      <c r="M2891" s="57" t="n"/>
    </row>
    <row r="2892" spans="1:13">
      <c r="A2892" s="137" t="n">
        <v>1</v>
      </c>
      <c r="B2892" s="100" t="s">
        <v>525</v>
      </c>
      <c r="C2892" s="137">
        <f>COUNTIFS(Severity,$B2892,AssignedDate,"&gt;="&amp;$C$1,AssignedDate,"&lt;="&amp;$F$1)</f>
        <v/>
      </c>
      <c r="D2892" s="137">
        <f>COUNTIFS(Severity,$B2892,Status,"&lt;&gt;Suspend",Status,"&lt;&gt;Assigned",Status,"&lt;&gt;Open",Status,"&lt;&gt;Hold",ResolvedDate,"&gt;="&amp;$C$1,ResolvedDate,"&lt;="&amp;$F$1)</f>
        <v/>
      </c>
      <c r="E2892" s="137">
        <f>COUNTIFS(Severity,$B2892,SLA_Breach,"&lt;&gt;Yes",Status,"&lt;&gt;Suspend",Status,"&lt;&gt;Assigned",Status,"&lt;&gt;Open",Status,"&lt;&gt;Hold&gt;",ResolvedDate,"&gt;="&amp;$C$1,ResolvedDate,"&lt;="&amp;$F$1)</f>
        <v/>
      </c>
      <c r="F2892" s="137">
        <f>COUNTIFS(Severity,$B2892,SLA_Breach,"Yes",Status,"&lt;&gt;Suspend",Status,"&lt;&gt;Assigned",Status,"&lt;&gt;Open",Status,"&lt;&gt;Hold&gt;",ResolvedDate,"&gt;="&amp;$C$1,ResolvedDate,"&lt;="&amp;$F$1)</f>
        <v/>
      </c>
      <c r="G2892" s="137">
        <f>COUNTIFS(Severity,$B2892,AssignedDate,"&gt;=01/01/2017 12:00:00 AM",AssignedDate,"&lt;="&amp;$F$1)</f>
        <v/>
      </c>
      <c r="H2892" s="177" t="n"/>
      <c r="L2892" s="57" t="n">
        <v>0</v>
      </c>
      <c r="M2892" s="57" t="n"/>
    </row>
    <row r="2893" spans="1:13">
      <c r="A2893" s="137" t="n">
        <v>1</v>
      </c>
      <c r="B2893" s="100" t="s">
        <v>525</v>
      </c>
      <c r="C2893" s="137">
        <f>COUNTIFS(Severity,$B2893,AssignedDate,"&gt;="&amp;$C$1,AssignedDate,"&lt;="&amp;$F$1)</f>
        <v/>
      </c>
      <c r="D2893" s="137">
        <f>COUNTIFS(Severity,$B2893,Status,"&lt;&gt;Suspend",Status,"&lt;&gt;Assigned",Status,"&lt;&gt;Open",Status,"&lt;&gt;Hold",ResolvedDate,"&gt;="&amp;$C$1,ResolvedDate,"&lt;="&amp;$F$1)</f>
        <v/>
      </c>
      <c r="E2893" s="137">
        <f>COUNTIFS(Severity,$B2893,SLA_Breach,"&lt;&gt;Yes",Status,"&lt;&gt;Suspend",Status,"&lt;&gt;Assigned",Status,"&lt;&gt;Open",Status,"&lt;&gt;Hold&gt;",ResolvedDate,"&gt;="&amp;$C$1,ResolvedDate,"&lt;="&amp;$F$1)</f>
        <v/>
      </c>
      <c r="F2893" s="137">
        <f>COUNTIFS(Severity,$B2893,SLA_Breach,"Yes",Status,"&lt;&gt;Suspend",Status,"&lt;&gt;Assigned",Status,"&lt;&gt;Open",Status,"&lt;&gt;Hold&gt;",ResolvedDate,"&gt;="&amp;$C$1,ResolvedDate,"&lt;="&amp;$F$1)</f>
        <v/>
      </c>
      <c r="G2893" s="137">
        <f>COUNTIFS(Severity,$B2893,AssignedDate,"&gt;=01/01/2017 12:00:00 AM",AssignedDate,"&lt;="&amp;$F$1)</f>
        <v/>
      </c>
      <c r="H2893" s="177" t="n"/>
      <c r="L2893" s="57" t="n">
        <v>0</v>
      </c>
      <c r="M2893" s="57" t="n"/>
    </row>
    <row r="2894" spans="1:13">
      <c r="A2894" s="137" t="n">
        <v>1</v>
      </c>
      <c r="B2894" s="100" t="s">
        <v>525</v>
      </c>
      <c r="C2894" s="137">
        <f>COUNTIFS(Severity,$B2894,AssignedDate,"&gt;="&amp;$C$1,AssignedDate,"&lt;="&amp;$F$1)</f>
        <v/>
      </c>
      <c r="D2894" s="137">
        <f>COUNTIFS(Severity,$B2894,Status,"&lt;&gt;Suspend",Status,"&lt;&gt;Assigned",Status,"&lt;&gt;Open",Status,"&lt;&gt;Hold",ResolvedDate,"&gt;="&amp;$C$1,ResolvedDate,"&lt;="&amp;$F$1)</f>
        <v/>
      </c>
      <c r="E2894" s="137">
        <f>COUNTIFS(Severity,$B2894,SLA_Breach,"&lt;&gt;Yes",Status,"&lt;&gt;Suspend",Status,"&lt;&gt;Assigned",Status,"&lt;&gt;Open",Status,"&lt;&gt;Hold&gt;",ResolvedDate,"&gt;="&amp;$C$1,ResolvedDate,"&lt;="&amp;$F$1)</f>
        <v/>
      </c>
      <c r="F2894" s="137">
        <f>COUNTIFS(Severity,$B2894,SLA_Breach,"Yes",Status,"&lt;&gt;Suspend",Status,"&lt;&gt;Assigned",Status,"&lt;&gt;Open",Status,"&lt;&gt;Hold&gt;",ResolvedDate,"&gt;="&amp;$C$1,ResolvedDate,"&lt;="&amp;$F$1)</f>
        <v/>
      </c>
      <c r="G2894" s="137">
        <f>COUNTIFS(Severity,$B2894,AssignedDate,"&gt;=01/01/2017 12:00:00 AM",AssignedDate,"&lt;="&amp;$F$1)</f>
        <v/>
      </c>
      <c r="H2894" s="177" t="n"/>
      <c r="L2894" s="57" t="n">
        <v>0</v>
      </c>
      <c r="M2894" s="57" t="n"/>
    </row>
    <row r="2895" spans="1:13">
      <c r="A2895" s="137" t="n">
        <v>1</v>
      </c>
      <c r="B2895" s="100" t="s">
        <v>525</v>
      </c>
      <c r="C2895" s="137">
        <f>COUNTIFS(Severity,$B2895,AssignedDate,"&gt;="&amp;$C$1,AssignedDate,"&lt;="&amp;$F$1)</f>
        <v/>
      </c>
      <c r="D2895" s="137">
        <f>COUNTIFS(Severity,$B2895,Status,"&lt;&gt;Suspend",Status,"&lt;&gt;Assigned",Status,"&lt;&gt;Open",Status,"&lt;&gt;Hold",ResolvedDate,"&gt;="&amp;$C$1,ResolvedDate,"&lt;="&amp;$F$1)</f>
        <v/>
      </c>
      <c r="E2895" s="137">
        <f>COUNTIFS(Severity,$B2895,SLA_Breach,"&lt;&gt;Yes",Status,"&lt;&gt;Suspend",Status,"&lt;&gt;Assigned",Status,"&lt;&gt;Open",Status,"&lt;&gt;Hold&gt;",ResolvedDate,"&gt;="&amp;$C$1,ResolvedDate,"&lt;="&amp;$F$1)</f>
        <v/>
      </c>
      <c r="F2895" s="137">
        <f>COUNTIFS(Severity,$B2895,SLA_Breach,"Yes",Status,"&lt;&gt;Suspend",Status,"&lt;&gt;Assigned",Status,"&lt;&gt;Open",Status,"&lt;&gt;Hold&gt;",ResolvedDate,"&gt;="&amp;$C$1,ResolvedDate,"&lt;="&amp;$F$1)</f>
        <v/>
      </c>
      <c r="G2895" s="137">
        <f>COUNTIFS(Severity,$B2895,AssignedDate,"&gt;=01/01/2017 12:00:00 AM",AssignedDate,"&lt;="&amp;$F$1)</f>
        <v/>
      </c>
      <c r="H2895" s="177" t="n"/>
      <c r="L2895" s="57" t="n">
        <v>0</v>
      </c>
      <c r="M2895" s="57" t="n"/>
    </row>
    <row r="2896" spans="1:13">
      <c r="A2896" s="137" t="n">
        <v>1</v>
      </c>
      <c r="B2896" s="100" t="s">
        <v>525</v>
      </c>
      <c r="C2896" s="137">
        <f>COUNTIFS(Severity,$B2896,AssignedDate,"&gt;="&amp;$C$1,AssignedDate,"&lt;="&amp;$F$1)</f>
        <v/>
      </c>
      <c r="D2896" s="137">
        <f>COUNTIFS(Severity,$B2896,Status,"&lt;&gt;Suspend",Status,"&lt;&gt;Assigned",Status,"&lt;&gt;Open",Status,"&lt;&gt;Hold",ResolvedDate,"&gt;="&amp;$C$1,ResolvedDate,"&lt;="&amp;$F$1)</f>
        <v/>
      </c>
      <c r="E2896" s="137">
        <f>COUNTIFS(Severity,$B2896,SLA_Breach,"&lt;&gt;Yes",Status,"&lt;&gt;Suspend",Status,"&lt;&gt;Assigned",Status,"&lt;&gt;Open",Status,"&lt;&gt;Hold&gt;",ResolvedDate,"&gt;="&amp;$C$1,ResolvedDate,"&lt;="&amp;$F$1)</f>
        <v/>
      </c>
      <c r="F2896" s="137">
        <f>COUNTIFS(Severity,$B2896,SLA_Breach,"Yes",Status,"&lt;&gt;Suspend",Status,"&lt;&gt;Assigned",Status,"&lt;&gt;Open",Status,"&lt;&gt;Hold&gt;",ResolvedDate,"&gt;="&amp;$C$1,ResolvedDate,"&lt;="&amp;$F$1)</f>
        <v/>
      </c>
      <c r="G2896" s="137">
        <f>COUNTIFS(Severity,$B2896,AssignedDate,"&gt;=01/01/2017 12:00:00 AM",AssignedDate,"&lt;="&amp;$F$1)</f>
        <v/>
      </c>
      <c r="H2896" s="177" t="n"/>
      <c r="L2896" s="57" t="n">
        <v>0</v>
      </c>
      <c r="M2896" s="57" t="n"/>
    </row>
    <row r="2897" spans="1:13">
      <c r="A2897" s="137" t="n">
        <v>1</v>
      </c>
      <c r="B2897" s="100" t="s">
        <v>525</v>
      </c>
      <c r="C2897" s="137">
        <f>COUNTIFS(Severity,$B2897,AssignedDate,"&gt;="&amp;$C$1,AssignedDate,"&lt;="&amp;$F$1)</f>
        <v/>
      </c>
      <c r="D2897" s="137">
        <f>COUNTIFS(Severity,$B2897,Status,"&lt;&gt;Suspend",Status,"&lt;&gt;Assigned",Status,"&lt;&gt;Open",Status,"&lt;&gt;Hold",ResolvedDate,"&gt;="&amp;$C$1,ResolvedDate,"&lt;="&amp;$F$1)</f>
        <v/>
      </c>
      <c r="E2897" s="137">
        <f>COUNTIFS(Severity,$B2897,SLA_Breach,"&lt;&gt;Yes",Status,"&lt;&gt;Suspend",Status,"&lt;&gt;Assigned",Status,"&lt;&gt;Open",Status,"&lt;&gt;Hold&gt;",ResolvedDate,"&gt;="&amp;$C$1,ResolvedDate,"&lt;="&amp;$F$1)</f>
        <v/>
      </c>
      <c r="F2897" s="137">
        <f>COUNTIFS(Severity,$B2897,SLA_Breach,"Yes",Status,"&lt;&gt;Suspend",Status,"&lt;&gt;Assigned",Status,"&lt;&gt;Open",Status,"&lt;&gt;Hold&gt;",ResolvedDate,"&gt;="&amp;$C$1,ResolvedDate,"&lt;="&amp;$F$1)</f>
        <v/>
      </c>
      <c r="G2897" s="137">
        <f>COUNTIFS(Severity,$B2897,AssignedDate,"&gt;=01/01/2017 12:00:00 AM",AssignedDate,"&lt;="&amp;$F$1)</f>
        <v/>
      </c>
      <c r="H2897" s="177" t="n"/>
      <c r="L2897" s="57" t="n">
        <v>0</v>
      </c>
      <c r="M2897" s="57" t="n"/>
    </row>
    <row r="2898" spans="1:13">
      <c r="A2898" s="137" t="n">
        <v>1</v>
      </c>
      <c r="B2898" s="100" t="s">
        <v>525</v>
      </c>
      <c r="C2898" s="137">
        <f>COUNTIFS(Severity,$B2898,AssignedDate,"&gt;="&amp;$C$1,AssignedDate,"&lt;="&amp;$F$1)</f>
        <v/>
      </c>
      <c r="D2898" s="137">
        <f>COUNTIFS(Severity,$B2898,Status,"&lt;&gt;Suspend",Status,"&lt;&gt;Assigned",Status,"&lt;&gt;Open",Status,"&lt;&gt;Hold",ResolvedDate,"&gt;="&amp;$C$1,ResolvedDate,"&lt;="&amp;$F$1)</f>
        <v/>
      </c>
      <c r="E2898" s="137">
        <f>COUNTIFS(Severity,$B2898,SLA_Breach,"&lt;&gt;Yes",Status,"&lt;&gt;Suspend",Status,"&lt;&gt;Assigned",Status,"&lt;&gt;Open",Status,"&lt;&gt;Hold&gt;",ResolvedDate,"&gt;="&amp;$C$1,ResolvedDate,"&lt;="&amp;$F$1)</f>
        <v/>
      </c>
      <c r="F2898" s="137">
        <f>COUNTIFS(Severity,$B2898,SLA_Breach,"Yes",Status,"&lt;&gt;Suspend",Status,"&lt;&gt;Assigned",Status,"&lt;&gt;Open",Status,"&lt;&gt;Hold&gt;",ResolvedDate,"&gt;="&amp;$C$1,ResolvedDate,"&lt;="&amp;$F$1)</f>
        <v/>
      </c>
      <c r="G2898" s="137">
        <f>COUNTIFS(Severity,$B2898,AssignedDate,"&gt;=01/01/2017 12:00:00 AM",AssignedDate,"&lt;="&amp;$F$1)</f>
        <v/>
      </c>
      <c r="H2898" s="177" t="n"/>
      <c r="L2898" s="57" t="n">
        <v>0</v>
      </c>
      <c r="M2898" s="57" t="n"/>
    </row>
    <row r="2899" spans="1:13">
      <c r="A2899" s="137" t="n">
        <v>1</v>
      </c>
      <c r="B2899" s="100" t="s">
        <v>525</v>
      </c>
      <c r="C2899" s="137">
        <f>COUNTIFS(Severity,$B2899,AssignedDate,"&gt;="&amp;$C$1,AssignedDate,"&lt;="&amp;$F$1)</f>
        <v/>
      </c>
      <c r="D2899" s="137">
        <f>COUNTIFS(Severity,$B2899,Status,"&lt;&gt;Suspend",Status,"&lt;&gt;Assigned",Status,"&lt;&gt;Open",Status,"&lt;&gt;Hold",ResolvedDate,"&gt;="&amp;$C$1,ResolvedDate,"&lt;="&amp;$F$1)</f>
        <v/>
      </c>
      <c r="E2899" s="137">
        <f>COUNTIFS(Severity,$B2899,SLA_Breach,"&lt;&gt;Yes",Status,"&lt;&gt;Suspend",Status,"&lt;&gt;Assigned",Status,"&lt;&gt;Open",Status,"&lt;&gt;Hold&gt;",ResolvedDate,"&gt;="&amp;$C$1,ResolvedDate,"&lt;="&amp;$F$1)</f>
        <v/>
      </c>
      <c r="F2899" s="137">
        <f>COUNTIFS(Severity,$B2899,SLA_Breach,"Yes",Status,"&lt;&gt;Suspend",Status,"&lt;&gt;Assigned",Status,"&lt;&gt;Open",Status,"&lt;&gt;Hold&gt;",ResolvedDate,"&gt;="&amp;$C$1,ResolvedDate,"&lt;="&amp;$F$1)</f>
        <v/>
      </c>
      <c r="G2899" s="137">
        <f>COUNTIFS(Severity,$B2899,AssignedDate,"&gt;=01/01/2017 12:00:00 AM",AssignedDate,"&lt;="&amp;$F$1)</f>
        <v/>
      </c>
      <c r="H2899" s="177" t="n"/>
      <c r="L2899" s="57" t="n">
        <v>0</v>
      </c>
      <c r="M2899" s="57" t="n"/>
    </row>
    <row r="2900" spans="1:13">
      <c r="A2900" s="137" t="n">
        <v>1</v>
      </c>
      <c r="B2900" s="100" t="s">
        <v>525</v>
      </c>
      <c r="C2900" s="137">
        <f>COUNTIFS(Severity,$B2900,AssignedDate,"&gt;="&amp;$C$1,AssignedDate,"&lt;="&amp;$F$1)</f>
        <v/>
      </c>
      <c r="D2900" s="137">
        <f>COUNTIFS(Severity,$B2900,Status,"&lt;&gt;Suspend",Status,"&lt;&gt;Assigned",Status,"&lt;&gt;Open",Status,"&lt;&gt;Hold",ResolvedDate,"&gt;="&amp;$C$1,ResolvedDate,"&lt;="&amp;$F$1)</f>
        <v/>
      </c>
      <c r="E2900" s="137">
        <f>COUNTIFS(Severity,$B2900,SLA_Breach,"&lt;&gt;Yes",Status,"&lt;&gt;Suspend",Status,"&lt;&gt;Assigned",Status,"&lt;&gt;Open",Status,"&lt;&gt;Hold&gt;",ResolvedDate,"&gt;="&amp;$C$1,ResolvedDate,"&lt;="&amp;$F$1)</f>
        <v/>
      </c>
      <c r="F2900" s="137">
        <f>COUNTIFS(Severity,$B2900,SLA_Breach,"Yes",Status,"&lt;&gt;Suspend",Status,"&lt;&gt;Assigned",Status,"&lt;&gt;Open",Status,"&lt;&gt;Hold&gt;",ResolvedDate,"&gt;="&amp;$C$1,ResolvedDate,"&lt;="&amp;$F$1)</f>
        <v/>
      </c>
      <c r="G2900" s="137">
        <f>COUNTIFS(Severity,$B2900,AssignedDate,"&gt;=01/01/2017 12:00:00 AM",AssignedDate,"&lt;="&amp;$F$1)</f>
        <v/>
      </c>
      <c r="H2900" s="177" t="n"/>
      <c r="L2900" s="57" t="n">
        <v>0</v>
      </c>
      <c r="M2900" s="57" t="n"/>
    </row>
    <row r="2901" spans="1:13">
      <c r="A2901" s="137" t="n">
        <v>1</v>
      </c>
      <c r="B2901" s="100" t="s">
        <v>525</v>
      </c>
      <c r="C2901" s="137">
        <f>COUNTIFS(Severity,$B2901,AssignedDate,"&gt;="&amp;$C$1,AssignedDate,"&lt;="&amp;$F$1)</f>
        <v/>
      </c>
      <c r="D2901" s="137">
        <f>COUNTIFS(Severity,$B2901,Status,"&lt;&gt;Suspend",Status,"&lt;&gt;Assigned",Status,"&lt;&gt;Open",Status,"&lt;&gt;Hold",ResolvedDate,"&gt;="&amp;$C$1,ResolvedDate,"&lt;="&amp;$F$1)</f>
        <v/>
      </c>
      <c r="E2901" s="137">
        <f>COUNTIFS(Severity,$B2901,SLA_Breach,"&lt;&gt;Yes",Status,"&lt;&gt;Suspend",Status,"&lt;&gt;Assigned",Status,"&lt;&gt;Open",Status,"&lt;&gt;Hold&gt;",ResolvedDate,"&gt;="&amp;$C$1,ResolvedDate,"&lt;="&amp;$F$1)</f>
        <v/>
      </c>
      <c r="F2901" s="137">
        <f>COUNTIFS(Severity,$B2901,SLA_Breach,"Yes",Status,"&lt;&gt;Suspend",Status,"&lt;&gt;Assigned",Status,"&lt;&gt;Open",Status,"&lt;&gt;Hold&gt;",ResolvedDate,"&gt;="&amp;$C$1,ResolvedDate,"&lt;="&amp;$F$1)</f>
        <v/>
      </c>
      <c r="G2901" s="137">
        <f>COUNTIFS(Severity,$B2901,AssignedDate,"&gt;=01/01/2017 12:00:00 AM",AssignedDate,"&lt;="&amp;$F$1)</f>
        <v/>
      </c>
      <c r="H2901" s="177" t="n"/>
      <c r="L2901" s="57" t="n">
        <v>0</v>
      </c>
      <c r="M2901" s="57" t="n"/>
    </row>
    <row r="2902" spans="1:13">
      <c r="A2902" s="137" t="n">
        <v>1</v>
      </c>
      <c r="B2902" s="100" t="s">
        <v>525</v>
      </c>
      <c r="C2902" s="137">
        <f>COUNTIFS(Severity,$B2902,AssignedDate,"&gt;="&amp;$C$1,AssignedDate,"&lt;="&amp;$F$1)</f>
        <v/>
      </c>
      <c r="D2902" s="137">
        <f>COUNTIFS(Severity,$B2902,Status,"&lt;&gt;Suspend",Status,"&lt;&gt;Assigned",Status,"&lt;&gt;Open",Status,"&lt;&gt;Hold",ResolvedDate,"&gt;="&amp;$C$1,ResolvedDate,"&lt;="&amp;$F$1)</f>
        <v/>
      </c>
      <c r="E2902" s="137">
        <f>COUNTIFS(Severity,$B2902,SLA_Breach,"&lt;&gt;Yes",Status,"&lt;&gt;Suspend",Status,"&lt;&gt;Assigned",Status,"&lt;&gt;Open",Status,"&lt;&gt;Hold&gt;",ResolvedDate,"&gt;="&amp;$C$1,ResolvedDate,"&lt;="&amp;$F$1)</f>
        <v/>
      </c>
      <c r="F2902" s="137">
        <f>COUNTIFS(Severity,$B2902,SLA_Breach,"Yes",Status,"&lt;&gt;Suspend",Status,"&lt;&gt;Assigned",Status,"&lt;&gt;Open",Status,"&lt;&gt;Hold&gt;",ResolvedDate,"&gt;="&amp;$C$1,ResolvedDate,"&lt;="&amp;$F$1)</f>
        <v/>
      </c>
      <c r="G2902" s="137">
        <f>COUNTIFS(Severity,$B2902,AssignedDate,"&gt;=01/01/2017 12:00:00 AM",AssignedDate,"&lt;="&amp;$F$1)</f>
        <v/>
      </c>
      <c r="H2902" s="177" t="n"/>
      <c r="L2902" s="57" t="n">
        <v>0</v>
      </c>
      <c r="M2902" s="57" t="n"/>
    </row>
    <row r="2903" spans="1:13">
      <c r="A2903" s="137" t="n">
        <v>1</v>
      </c>
      <c r="B2903" s="100" t="s">
        <v>525</v>
      </c>
      <c r="C2903" s="137">
        <f>COUNTIFS(Severity,$B2903,AssignedDate,"&gt;="&amp;$C$1,AssignedDate,"&lt;="&amp;$F$1)</f>
        <v/>
      </c>
      <c r="D2903" s="137">
        <f>COUNTIFS(Severity,$B2903,Status,"&lt;&gt;Suspend",Status,"&lt;&gt;Assigned",Status,"&lt;&gt;Open",Status,"&lt;&gt;Hold",ResolvedDate,"&gt;="&amp;$C$1,ResolvedDate,"&lt;="&amp;$F$1)</f>
        <v/>
      </c>
      <c r="E2903" s="137">
        <f>COUNTIFS(Severity,$B2903,SLA_Breach,"&lt;&gt;Yes",Status,"&lt;&gt;Suspend",Status,"&lt;&gt;Assigned",Status,"&lt;&gt;Open",Status,"&lt;&gt;Hold&gt;",ResolvedDate,"&gt;="&amp;$C$1,ResolvedDate,"&lt;="&amp;$F$1)</f>
        <v/>
      </c>
      <c r="F2903" s="137">
        <f>COUNTIFS(Severity,$B2903,SLA_Breach,"Yes",Status,"&lt;&gt;Suspend",Status,"&lt;&gt;Assigned",Status,"&lt;&gt;Open",Status,"&lt;&gt;Hold&gt;",ResolvedDate,"&gt;="&amp;$C$1,ResolvedDate,"&lt;="&amp;$F$1)</f>
        <v/>
      </c>
      <c r="G2903" s="137">
        <f>COUNTIFS(Severity,$B2903,AssignedDate,"&gt;=01/01/2017 12:00:00 AM",AssignedDate,"&lt;="&amp;$F$1)</f>
        <v/>
      </c>
      <c r="H2903" s="177" t="n"/>
      <c r="L2903" s="57" t="n">
        <v>0</v>
      </c>
      <c r="M2903" s="57" t="n"/>
    </row>
    <row r="2904" spans="1:13">
      <c r="A2904" s="137" t="n">
        <v>1</v>
      </c>
      <c r="B2904" s="100" t="s">
        <v>525</v>
      </c>
      <c r="C2904" s="137">
        <f>COUNTIFS(Severity,$B2904,AssignedDate,"&gt;="&amp;$C$1,AssignedDate,"&lt;="&amp;$F$1)</f>
        <v/>
      </c>
      <c r="D2904" s="137">
        <f>COUNTIFS(Severity,$B2904,Status,"&lt;&gt;Suspend",Status,"&lt;&gt;Assigned",Status,"&lt;&gt;Open",Status,"&lt;&gt;Hold",ResolvedDate,"&gt;="&amp;$C$1,ResolvedDate,"&lt;="&amp;$F$1)</f>
        <v/>
      </c>
      <c r="E2904" s="137">
        <f>COUNTIFS(Severity,$B2904,SLA_Breach,"&lt;&gt;Yes",Status,"&lt;&gt;Suspend",Status,"&lt;&gt;Assigned",Status,"&lt;&gt;Open",Status,"&lt;&gt;Hold&gt;",ResolvedDate,"&gt;="&amp;$C$1,ResolvedDate,"&lt;="&amp;$F$1)</f>
        <v/>
      </c>
      <c r="F2904" s="137">
        <f>COUNTIFS(Severity,$B2904,SLA_Breach,"Yes",Status,"&lt;&gt;Suspend",Status,"&lt;&gt;Assigned",Status,"&lt;&gt;Open",Status,"&lt;&gt;Hold&gt;",ResolvedDate,"&gt;="&amp;$C$1,ResolvedDate,"&lt;="&amp;$F$1)</f>
        <v/>
      </c>
      <c r="G2904" s="137">
        <f>COUNTIFS(Severity,$B2904,AssignedDate,"&gt;=01/01/2017 12:00:00 AM",AssignedDate,"&lt;="&amp;$F$1)</f>
        <v/>
      </c>
      <c r="H2904" s="177" t="n"/>
      <c r="L2904" s="57" t="n">
        <v>0</v>
      </c>
      <c r="M2904" s="57" t="n"/>
    </row>
    <row r="2905" spans="1:13">
      <c r="A2905" s="137" t="n">
        <v>1</v>
      </c>
      <c r="B2905" s="100" t="s">
        <v>525</v>
      </c>
      <c r="C2905" s="137">
        <f>COUNTIFS(Severity,$B2905,AssignedDate,"&gt;="&amp;$C$1,AssignedDate,"&lt;="&amp;$F$1)</f>
        <v/>
      </c>
      <c r="D2905" s="137">
        <f>COUNTIFS(Severity,$B2905,Status,"&lt;&gt;Suspend",Status,"&lt;&gt;Assigned",Status,"&lt;&gt;Open",Status,"&lt;&gt;Hold",ResolvedDate,"&gt;="&amp;$C$1,ResolvedDate,"&lt;="&amp;$F$1)</f>
        <v/>
      </c>
      <c r="E2905" s="137">
        <f>COUNTIFS(Severity,$B2905,SLA_Breach,"&lt;&gt;Yes",Status,"&lt;&gt;Suspend",Status,"&lt;&gt;Assigned",Status,"&lt;&gt;Open",Status,"&lt;&gt;Hold&gt;",ResolvedDate,"&gt;="&amp;$C$1,ResolvedDate,"&lt;="&amp;$F$1)</f>
        <v/>
      </c>
      <c r="F2905" s="137">
        <f>COUNTIFS(Severity,$B2905,SLA_Breach,"Yes",Status,"&lt;&gt;Suspend",Status,"&lt;&gt;Assigned",Status,"&lt;&gt;Open",Status,"&lt;&gt;Hold&gt;",ResolvedDate,"&gt;="&amp;$C$1,ResolvedDate,"&lt;="&amp;$F$1)</f>
        <v/>
      </c>
      <c r="G2905" s="137">
        <f>COUNTIFS(Severity,$B2905,AssignedDate,"&gt;=01/01/2017 12:00:00 AM",AssignedDate,"&lt;="&amp;$F$1)</f>
        <v/>
      </c>
      <c r="H2905" s="177" t="n"/>
      <c r="L2905" s="57" t="n">
        <v>0</v>
      </c>
      <c r="M2905" s="57" t="n"/>
    </row>
    <row r="2906" spans="1:13">
      <c r="A2906" s="137" t="n">
        <v>1</v>
      </c>
      <c r="B2906" s="100" t="s">
        <v>525</v>
      </c>
      <c r="C2906" s="137">
        <f>COUNTIFS(Severity,$B2906,AssignedDate,"&gt;="&amp;$C$1,AssignedDate,"&lt;="&amp;$F$1)</f>
        <v/>
      </c>
      <c r="D2906" s="137">
        <f>COUNTIFS(Severity,$B2906,Status,"&lt;&gt;Suspend",Status,"&lt;&gt;Assigned",Status,"&lt;&gt;Open",Status,"&lt;&gt;Hold",ResolvedDate,"&gt;="&amp;$C$1,ResolvedDate,"&lt;="&amp;$F$1)</f>
        <v/>
      </c>
      <c r="E2906" s="137">
        <f>COUNTIFS(Severity,$B2906,SLA_Breach,"&lt;&gt;Yes",Status,"&lt;&gt;Suspend",Status,"&lt;&gt;Assigned",Status,"&lt;&gt;Open",Status,"&lt;&gt;Hold&gt;",ResolvedDate,"&gt;="&amp;$C$1,ResolvedDate,"&lt;="&amp;$F$1)</f>
        <v/>
      </c>
      <c r="F2906" s="137">
        <f>COUNTIFS(Severity,$B2906,SLA_Breach,"Yes",Status,"&lt;&gt;Suspend",Status,"&lt;&gt;Assigned",Status,"&lt;&gt;Open",Status,"&lt;&gt;Hold&gt;",ResolvedDate,"&gt;="&amp;$C$1,ResolvedDate,"&lt;="&amp;$F$1)</f>
        <v/>
      </c>
      <c r="G2906" s="137">
        <f>COUNTIFS(Severity,$B2906,AssignedDate,"&gt;=01/01/2017 12:00:00 AM",AssignedDate,"&lt;="&amp;$F$1)</f>
        <v/>
      </c>
      <c r="H2906" s="177" t="n"/>
      <c r="L2906" s="57" t="n">
        <v>0</v>
      </c>
      <c r="M2906" s="57" t="n"/>
    </row>
    <row r="2907" spans="1:13">
      <c r="A2907" s="137" t="n">
        <v>1</v>
      </c>
      <c r="B2907" s="100" t="s">
        <v>525</v>
      </c>
      <c r="C2907" s="137">
        <f>COUNTIFS(Severity,$B2907,AssignedDate,"&gt;="&amp;$C$1,AssignedDate,"&lt;="&amp;$F$1)</f>
        <v/>
      </c>
      <c r="D2907" s="137">
        <f>COUNTIFS(Severity,$B2907,Status,"&lt;&gt;Suspend",Status,"&lt;&gt;Assigned",Status,"&lt;&gt;Open",Status,"&lt;&gt;Hold",ResolvedDate,"&gt;="&amp;$C$1,ResolvedDate,"&lt;="&amp;$F$1)</f>
        <v/>
      </c>
      <c r="E2907" s="137">
        <f>COUNTIFS(Severity,$B2907,SLA_Breach,"&lt;&gt;Yes",Status,"&lt;&gt;Suspend",Status,"&lt;&gt;Assigned",Status,"&lt;&gt;Open",Status,"&lt;&gt;Hold&gt;",ResolvedDate,"&gt;="&amp;$C$1,ResolvedDate,"&lt;="&amp;$F$1)</f>
        <v/>
      </c>
      <c r="F2907" s="137">
        <f>COUNTIFS(Severity,$B2907,SLA_Breach,"Yes",Status,"&lt;&gt;Suspend",Status,"&lt;&gt;Assigned",Status,"&lt;&gt;Open",Status,"&lt;&gt;Hold&gt;",ResolvedDate,"&gt;="&amp;$C$1,ResolvedDate,"&lt;="&amp;$F$1)</f>
        <v/>
      </c>
      <c r="G2907" s="137">
        <f>COUNTIFS(Severity,$B2907,AssignedDate,"&gt;=01/01/2017 12:00:00 AM",AssignedDate,"&lt;="&amp;$F$1)</f>
        <v/>
      </c>
      <c r="H2907" s="177" t="n"/>
      <c r="L2907" s="57" t="n">
        <v>0</v>
      </c>
      <c r="M2907" s="57" t="n"/>
    </row>
    <row r="2908" spans="1:13">
      <c r="A2908" s="137" t="n">
        <v>1</v>
      </c>
      <c r="B2908" s="100" t="s">
        <v>525</v>
      </c>
      <c r="C2908" s="137">
        <f>COUNTIFS(Severity,$B2908,AssignedDate,"&gt;="&amp;$C$1,AssignedDate,"&lt;="&amp;$F$1)</f>
        <v/>
      </c>
      <c r="D2908" s="137">
        <f>COUNTIFS(Severity,$B2908,Status,"&lt;&gt;Suspend",Status,"&lt;&gt;Assigned",Status,"&lt;&gt;Open",Status,"&lt;&gt;Hold",ResolvedDate,"&gt;="&amp;$C$1,ResolvedDate,"&lt;="&amp;$F$1)</f>
        <v/>
      </c>
      <c r="E2908" s="137">
        <f>COUNTIFS(Severity,$B2908,SLA_Breach,"&lt;&gt;Yes",Status,"&lt;&gt;Suspend",Status,"&lt;&gt;Assigned",Status,"&lt;&gt;Open",Status,"&lt;&gt;Hold&gt;",ResolvedDate,"&gt;="&amp;$C$1,ResolvedDate,"&lt;="&amp;$F$1)</f>
        <v/>
      </c>
      <c r="F2908" s="137">
        <f>COUNTIFS(Severity,$B2908,SLA_Breach,"Yes",Status,"&lt;&gt;Suspend",Status,"&lt;&gt;Assigned",Status,"&lt;&gt;Open",Status,"&lt;&gt;Hold&gt;",ResolvedDate,"&gt;="&amp;$C$1,ResolvedDate,"&lt;="&amp;$F$1)</f>
        <v/>
      </c>
      <c r="G2908" s="137">
        <f>COUNTIFS(Severity,$B2908,AssignedDate,"&gt;=01/01/2017 12:00:00 AM",AssignedDate,"&lt;="&amp;$F$1)</f>
        <v/>
      </c>
      <c r="H2908" s="177" t="n"/>
      <c r="L2908" s="57" t="n">
        <v>0</v>
      </c>
      <c r="M2908" s="57" t="n"/>
    </row>
    <row r="2909" spans="1:13">
      <c r="A2909" s="137" t="n">
        <v>1</v>
      </c>
      <c r="B2909" s="100" t="s">
        <v>525</v>
      </c>
      <c r="C2909" s="137">
        <f>COUNTIFS(Severity,$B2909,AssignedDate,"&gt;="&amp;$C$1,AssignedDate,"&lt;="&amp;$F$1)</f>
        <v/>
      </c>
      <c r="D2909" s="137">
        <f>COUNTIFS(Severity,$B2909,Status,"&lt;&gt;Suspend",Status,"&lt;&gt;Assigned",Status,"&lt;&gt;Open",Status,"&lt;&gt;Hold",ResolvedDate,"&gt;="&amp;$C$1,ResolvedDate,"&lt;="&amp;$F$1)</f>
        <v/>
      </c>
      <c r="E2909" s="137">
        <f>COUNTIFS(Severity,$B2909,SLA_Breach,"&lt;&gt;Yes",Status,"&lt;&gt;Suspend",Status,"&lt;&gt;Assigned",Status,"&lt;&gt;Open",Status,"&lt;&gt;Hold&gt;",ResolvedDate,"&gt;="&amp;$C$1,ResolvedDate,"&lt;="&amp;$F$1)</f>
        <v/>
      </c>
      <c r="F2909" s="137">
        <f>COUNTIFS(Severity,$B2909,SLA_Breach,"Yes",Status,"&lt;&gt;Suspend",Status,"&lt;&gt;Assigned",Status,"&lt;&gt;Open",Status,"&lt;&gt;Hold&gt;",ResolvedDate,"&gt;="&amp;$C$1,ResolvedDate,"&lt;="&amp;$F$1)</f>
        <v/>
      </c>
      <c r="G2909" s="137">
        <f>COUNTIFS(Severity,$B2909,AssignedDate,"&gt;=01/01/2017 12:00:00 AM",AssignedDate,"&lt;="&amp;$F$1)</f>
        <v/>
      </c>
      <c r="H2909" s="177" t="n"/>
      <c r="L2909" s="57" t="n">
        <v>0</v>
      </c>
      <c r="M2909" s="57" t="n"/>
    </row>
    <row r="2910" spans="1:13">
      <c r="A2910" s="137" t="n">
        <v>1</v>
      </c>
      <c r="B2910" s="100" t="s">
        <v>525</v>
      </c>
      <c r="C2910" s="137">
        <f>COUNTIFS(Severity,$B2910,AssignedDate,"&gt;="&amp;$C$1,AssignedDate,"&lt;="&amp;$F$1)</f>
        <v/>
      </c>
      <c r="D2910" s="137">
        <f>COUNTIFS(Severity,$B2910,Status,"&lt;&gt;Suspend",Status,"&lt;&gt;Assigned",Status,"&lt;&gt;Open",Status,"&lt;&gt;Hold",ResolvedDate,"&gt;="&amp;$C$1,ResolvedDate,"&lt;="&amp;$F$1)</f>
        <v/>
      </c>
      <c r="E2910" s="137">
        <f>COUNTIFS(Severity,$B2910,SLA_Breach,"&lt;&gt;Yes",Status,"&lt;&gt;Suspend",Status,"&lt;&gt;Assigned",Status,"&lt;&gt;Open",Status,"&lt;&gt;Hold&gt;",ResolvedDate,"&gt;="&amp;$C$1,ResolvedDate,"&lt;="&amp;$F$1)</f>
        <v/>
      </c>
      <c r="F2910" s="137">
        <f>COUNTIFS(Severity,$B2910,SLA_Breach,"Yes",Status,"&lt;&gt;Suspend",Status,"&lt;&gt;Assigned",Status,"&lt;&gt;Open",Status,"&lt;&gt;Hold&gt;",ResolvedDate,"&gt;="&amp;$C$1,ResolvedDate,"&lt;="&amp;$F$1)</f>
        <v/>
      </c>
      <c r="G2910" s="137">
        <f>COUNTIFS(Severity,$B2910,AssignedDate,"&gt;=01/01/2017 12:00:00 AM",AssignedDate,"&lt;="&amp;$F$1)</f>
        <v/>
      </c>
      <c r="H2910" s="177" t="n"/>
      <c r="L2910" s="57" t="n">
        <v>0</v>
      </c>
      <c r="M2910" s="57" t="n"/>
    </row>
    <row r="2911" spans="1:13">
      <c r="A2911" s="137" t="n">
        <v>1</v>
      </c>
      <c r="B2911" s="100" t="s">
        <v>525</v>
      </c>
      <c r="C2911" s="137">
        <f>COUNTIFS(Severity,$B2911,AssignedDate,"&gt;="&amp;$C$1,AssignedDate,"&lt;="&amp;$F$1)</f>
        <v/>
      </c>
      <c r="D2911" s="137">
        <f>COUNTIFS(Severity,$B2911,Status,"&lt;&gt;Suspend",Status,"&lt;&gt;Assigned",Status,"&lt;&gt;Open",Status,"&lt;&gt;Hold",ResolvedDate,"&gt;="&amp;$C$1,ResolvedDate,"&lt;="&amp;$F$1)</f>
        <v/>
      </c>
      <c r="E2911" s="137">
        <f>COUNTIFS(Severity,$B2911,SLA_Breach,"&lt;&gt;Yes",Status,"&lt;&gt;Suspend",Status,"&lt;&gt;Assigned",Status,"&lt;&gt;Open",Status,"&lt;&gt;Hold&gt;",ResolvedDate,"&gt;="&amp;$C$1,ResolvedDate,"&lt;="&amp;$F$1)</f>
        <v/>
      </c>
      <c r="F2911" s="137">
        <f>COUNTIFS(Severity,$B2911,SLA_Breach,"Yes",Status,"&lt;&gt;Suspend",Status,"&lt;&gt;Assigned",Status,"&lt;&gt;Open",Status,"&lt;&gt;Hold&gt;",ResolvedDate,"&gt;="&amp;$C$1,ResolvedDate,"&lt;="&amp;$F$1)</f>
        <v/>
      </c>
      <c r="G2911" s="137">
        <f>COUNTIFS(Severity,$B2911,AssignedDate,"&gt;=01/01/2017 12:00:00 AM",AssignedDate,"&lt;="&amp;$F$1)</f>
        <v/>
      </c>
      <c r="H2911" s="177" t="n"/>
      <c r="L2911" s="57" t="n">
        <v>0</v>
      </c>
      <c r="M2911" s="57" t="n"/>
    </row>
    <row r="2912" spans="1:13">
      <c r="A2912" s="137" t="n">
        <v>1</v>
      </c>
      <c r="B2912" s="100" t="s">
        <v>525</v>
      </c>
      <c r="C2912" s="137">
        <f>COUNTIFS(Severity,$B2912,AssignedDate,"&gt;="&amp;$C$1,AssignedDate,"&lt;="&amp;$F$1)</f>
        <v/>
      </c>
      <c r="D2912" s="137">
        <f>COUNTIFS(Severity,$B2912,Status,"&lt;&gt;Suspend",Status,"&lt;&gt;Assigned",Status,"&lt;&gt;Open",Status,"&lt;&gt;Hold",ResolvedDate,"&gt;="&amp;$C$1,ResolvedDate,"&lt;="&amp;$F$1)</f>
        <v/>
      </c>
      <c r="E2912" s="137">
        <f>COUNTIFS(Severity,$B2912,SLA_Breach,"&lt;&gt;Yes",Status,"&lt;&gt;Suspend",Status,"&lt;&gt;Assigned",Status,"&lt;&gt;Open",Status,"&lt;&gt;Hold&gt;",ResolvedDate,"&gt;="&amp;$C$1,ResolvedDate,"&lt;="&amp;$F$1)</f>
        <v/>
      </c>
      <c r="F2912" s="137">
        <f>COUNTIFS(Severity,$B2912,SLA_Breach,"Yes",Status,"&lt;&gt;Suspend",Status,"&lt;&gt;Assigned",Status,"&lt;&gt;Open",Status,"&lt;&gt;Hold&gt;",ResolvedDate,"&gt;="&amp;$C$1,ResolvedDate,"&lt;="&amp;$F$1)</f>
        <v/>
      </c>
      <c r="G2912" s="137">
        <f>COUNTIFS(Severity,$B2912,AssignedDate,"&gt;=01/01/2017 12:00:00 AM",AssignedDate,"&lt;="&amp;$F$1)</f>
        <v/>
      </c>
      <c r="H2912" s="177" t="n"/>
      <c r="L2912" s="57" t="n">
        <v>0</v>
      </c>
      <c r="M2912" s="57" t="n"/>
    </row>
    <row r="2913" spans="1:13">
      <c r="A2913" s="137" t="n">
        <v>1</v>
      </c>
      <c r="B2913" s="100" t="s">
        <v>525</v>
      </c>
      <c r="C2913" s="137">
        <f>COUNTIFS(Severity,$B2913,AssignedDate,"&gt;="&amp;$C$1,AssignedDate,"&lt;="&amp;$F$1)</f>
        <v/>
      </c>
      <c r="D2913" s="137">
        <f>COUNTIFS(Severity,$B2913,Status,"&lt;&gt;Suspend",Status,"&lt;&gt;Assigned",Status,"&lt;&gt;Open",Status,"&lt;&gt;Hold",ResolvedDate,"&gt;="&amp;$C$1,ResolvedDate,"&lt;="&amp;$F$1)</f>
        <v/>
      </c>
      <c r="E2913" s="137">
        <f>COUNTIFS(Severity,$B2913,SLA_Breach,"&lt;&gt;Yes",Status,"&lt;&gt;Suspend",Status,"&lt;&gt;Assigned",Status,"&lt;&gt;Open",Status,"&lt;&gt;Hold&gt;",ResolvedDate,"&gt;="&amp;$C$1,ResolvedDate,"&lt;="&amp;$F$1)</f>
        <v/>
      </c>
      <c r="F2913" s="137">
        <f>COUNTIFS(Severity,$B2913,SLA_Breach,"Yes",Status,"&lt;&gt;Suspend",Status,"&lt;&gt;Assigned",Status,"&lt;&gt;Open",Status,"&lt;&gt;Hold&gt;",ResolvedDate,"&gt;="&amp;$C$1,ResolvedDate,"&lt;="&amp;$F$1)</f>
        <v/>
      </c>
      <c r="G2913" s="137">
        <f>COUNTIFS(Severity,$B2913,AssignedDate,"&gt;=01/01/2017 12:00:00 AM",AssignedDate,"&lt;="&amp;$F$1)</f>
        <v/>
      </c>
      <c r="H2913" s="177" t="n"/>
      <c r="L2913" s="57" t="n">
        <v>0</v>
      </c>
      <c r="M2913" s="57" t="n"/>
    </row>
    <row r="2914" spans="1:13">
      <c r="A2914" s="137" t="n">
        <v>1</v>
      </c>
      <c r="B2914" s="100" t="s">
        <v>525</v>
      </c>
      <c r="C2914" s="137">
        <f>COUNTIFS(Severity,$B2914,AssignedDate,"&gt;="&amp;$C$1,AssignedDate,"&lt;="&amp;$F$1)</f>
        <v/>
      </c>
      <c r="D2914" s="137">
        <f>COUNTIFS(Severity,$B2914,Status,"&lt;&gt;Suspend",Status,"&lt;&gt;Assigned",Status,"&lt;&gt;Open",Status,"&lt;&gt;Hold",ResolvedDate,"&gt;="&amp;$C$1,ResolvedDate,"&lt;="&amp;$F$1)</f>
        <v/>
      </c>
      <c r="E2914" s="137">
        <f>COUNTIFS(Severity,$B2914,SLA_Breach,"&lt;&gt;Yes",Status,"&lt;&gt;Suspend",Status,"&lt;&gt;Assigned",Status,"&lt;&gt;Open",Status,"&lt;&gt;Hold&gt;",ResolvedDate,"&gt;="&amp;$C$1,ResolvedDate,"&lt;="&amp;$F$1)</f>
        <v/>
      </c>
      <c r="F2914" s="137">
        <f>COUNTIFS(Severity,$B2914,SLA_Breach,"Yes",Status,"&lt;&gt;Suspend",Status,"&lt;&gt;Assigned",Status,"&lt;&gt;Open",Status,"&lt;&gt;Hold&gt;",ResolvedDate,"&gt;="&amp;$C$1,ResolvedDate,"&lt;="&amp;$F$1)</f>
        <v/>
      </c>
      <c r="G2914" s="137">
        <f>COUNTIFS(Severity,$B2914,AssignedDate,"&gt;=01/01/2017 12:00:00 AM",AssignedDate,"&lt;="&amp;$F$1)</f>
        <v/>
      </c>
      <c r="H2914" s="177" t="n"/>
      <c r="L2914" s="57" t="n">
        <v>0</v>
      </c>
      <c r="M2914" s="57" t="n"/>
    </row>
    <row r="2915" spans="1:13">
      <c r="A2915" s="137" t="n">
        <v>1</v>
      </c>
      <c r="B2915" s="100" t="s">
        <v>525</v>
      </c>
      <c r="C2915" s="137">
        <f>COUNTIFS(Severity,$B2915,AssignedDate,"&gt;="&amp;$C$1,AssignedDate,"&lt;="&amp;$F$1)</f>
        <v/>
      </c>
      <c r="D2915" s="137">
        <f>COUNTIFS(Severity,$B2915,Status,"&lt;&gt;Suspend",Status,"&lt;&gt;Assigned",Status,"&lt;&gt;Open",Status,"&lt;&gt;Hold",ResolvedDate,"&gt;="&amp;$C$1,ResolvedDate,"&lt;="&amp;$F$1)</f>
        <v/>
      </c>
      <c r="E2915" s="137">
        <f>COUNTIFS(Severity,$B2915,SLA_Breach,"&lt;&gt;Yes",Status,"&lt;&gt;Suspend",Status,"&lt;&gt;Assigned",Status,"&lt;&gt;Open",Status,"&lt;&gt;Hold&gt;",ResolvedDate,"&gt;="&amp;$C$1,ResolvedDate,"&lt;="&amp;$F$1)</f>
        <v/>
      </c>
      <c r="F2915" s="137">
        <f>COUNTIFS(Severity,$B2915,SLA_Breach,"Yes",Status,"&lt;&gt;Suspend",Status,"&lt;&gt;Assigned",Status,"&lt;&gt;Open",Status,"&lt;&gt;Hold&gt;",ResolvedDate,"&gt;="&amp;$C$1,ResolvedDate,"&lt;="&amp;$F$1)</f>
        <v/>
      </c>
      <c r="G2915" s="137">
        <f>COUNTIFS(Severity,$B2915,AssignedDate,"&gt;=01/01/2017 12:00:00 AM",AssignedDate,"&lt;="&amp;$F$1)</f>
        <v/>
      </c>
      <c r="H2915" s="177" t="n"/>
      <c r="L2915" s="57" t="n">
        <v>0</v>
      </c>
      <c r="M2915" s="57" t="n"/>
    </row>
    <row r="2916" spans="1:13">
      <c r="A2916" s="137" t="n">
        <v>1</v>
      </c>
      <c r="B2916" s="100" t="s">
        <v>525</v>
      </c>
      <c r="C2916" s="137">
        <f>COUNTIFS(Severity,$B2916,AssignedDate,"&gt;="&amp;$C$1,AssignedDate,"&lt;="&amp;$F$1)</f>
        <v/>
      </c>
      <c r="D2916" s="137">
        <f>COUNTIFS(Severity,$B2916,Status,"&lt;&gt;Suspend",Status,"&lt;&gt;Assigned",Status,"&lt;&gt;Open",Status,"&lt;&gt;Hold",ResolvedDate,"&gt;="&amp;$C$1,ResolvedDate,"&lt;="&amp;$F$1)</f>
        <v/>
      </c>
      <c r="E2916" s="137">
        <f>COUNTIFS(Severity,$B2916,SLA_Breach,"&lt;&gt;Yes",Status,"&lt;&gt;Suspend",Status,"&lt;&gt;Assigned",Status,"&lt;&gt;Open",Status,"&lt;&gt;Hold&gt;",ResolvedDate,"&gt;="&amp;$C$1,ResolvedDate,"&lt;="&amp;$F$1)</f>
        <v/>
      </c>
      <c r="F2916" s="137">
        <f>COUNTIFS(Severity,$B2916,SLA_Breach,"Yes",Status,"&lt;&gt;Suspend",Status,"&lt;&gt;Assigned",Status,"&lt;&gt;Open",Status,"&lt;&gt;Hold&gt;",ResolvedDate,"&gt;="&amp;$C$1,ResolvedDate,"&lt;="&amp;$F$1)</f>
        <v/>
      </c>
      <c r="G2916" s="137">
        <f>COUNTIFS(Severity,$B2916,AssignedDate,"&gt;=01/01/2017 12:00:00 AM",AssignedDate,"&lt;="&amp;$F$1)</f>
        <v/>
      </c>
      <c r="H2916" s="177" t="n"/>
      <c r="L2916" s="57" t="n">
        <v>0</v>
      </c>
      <c r="M2916" s="57" t="n"/>
    </row>
    <row r="2917" spans="1:13">
      <c r="A2917" s="137" t="n">
        <v>1</v>
      </c>
      <c r="B2917" s="100" t="s">
        <v>525</v>
      </c>
      <c r="C2917" s="137">
        <f>COUNTIFS(Severity,$B2917,AssignedDate,"&gt;="&amp;$C$1,AssignedDate,"&lt;="&amp;$F$1)</f>
        <v/>
      </c>
      <c r="D2917" s="137">
        <f>COUNTIFS(Severity,$B2917,Status,"&lt;&gt;Suspend",Status,"&lt;&gt;Assigned",Status,"&lt;&gt;Open",Status,"&lt;&gt;Hold",ResolvedDate,"&gt;="&amp;$C$1,ResolvedDate,"&lt;="&amp;$F$1)</f>
        <v/>
      </c>
      <c r="E2917" s="137">
        <f>COUNTIFS(Severity,$B2917,SLA_Breach,"&lt;&gt;Yes",Status,"&lt;&gt;Suspend",Status,"&lt;&gt;Assigned",Status,"&lt;&gt;Open",Status,"&lt;&gt;Hold&gt;",ResolvedDate,"&gt;="&amp;$C$1,ResolvedDate,"&lt;="&amp;$F$1)</f>
        <v/>
      </c>
      <c r="F2917" s="137">
        <f>COUNTIFS(Severity,$B2917,SLA_Breach,"Yes",Status,"&lt;&gt;Suspend",Status,"&lt;&gt;Assigned",Status,"&lt;&gt;Open",Status,"&lt;&gt;Hold&gt;",ResolvedDate,"&gt;="&amp;$C$1,ResolvedDate,"&lt;="&amp;$F$1)</f>
        <v/>
      </c>
      <c r="G2917" s="137">
        <f>COUNTIFS(Severity,$B2917,AssignedDate,"&gt;=01/01/2017 12:00:00 AM",AssignedDate,"&lt;="&amp;$F$1)</f>
        <v/>
      </c>
      <c r="H2917" s="177" t="n"/>
      <c r="L2917" s="57" t="n">
        <v>0</v>
      </c>
      <c r="M2917" s="57" t="n"/>
    </row>
    <row r="2918" spans="1:13">
      <c r="A2918" s="137" t="n">
        <v>1</v>
      </c>
      <c r="B2918" s="100" t="s">
        <v>525</v>
      </c>
      <c r="C2918" s="137">
        <f>COUNTIFS(Severity,$B2918,AssignedDate,"&gt;="&amp;$C$1,AssignedDate,"&lt;="&amp;$F$1)</f>
        <v/>
      </c>
      <c r="D2918" s="137">
        <f>COUNTIFS(Severity,$B2918,Status,"&lt;&gt;Suspend",Status,"&lt;&gt;Assigned",Status,"&lt;&gt;Open",Status,"&lt;&gt;Hold",ResolvedDate,"&gt;="&amp;$C$1,ResolvedDate,"&lt;="&amp;$F$1)</f>
        <v/>
      </c>
      <c r="E2918" s="137">
        <f>COUNTIFS(Severity,$B2918,SLA_Breach,"&lt;&gt;Yes",Status,"&lt;&gt;Suspend",Status,"&lt;&gt;Assigned",Status,"&lt;&gt;Open",Status,"&lt;&gt;Hold&gt;",ResolvedDate,"&gt;="&amp;$C$1,ResolvedDate,"&lt;="&amp;$F$1)</f>
        <v/>
      </c>
      <c r="F2918" s="137">
        <f>COUNTIFS(Severity,$B2918,SLA_Breach,"Yes",Status,"&lt;&gt;Suspend",Status,"&lt;&gt;Assigned",Status,"&lt;&gt;Open",Status,"&lt;&gt;Hold&gt;",ResolvedDate,"&gt;="&amp;$C$1,ResolvedDate,"&lt;="&amp;$F$1)</f>
        <v/>
      </c>
      <c r="G2918" s="137">
        <f>COUNTIFS(Severity,$B2918,AssignedDate,"&gt;=01/01/2017 12:00:00 AM",AssignedDate,"&lt;="&amp;$F$1)</f>
        <v/>
      </c>
      <c r="H2918" s="177" t="n"/>
      <c r="L2918" s="57" t="n">
        <v>0</v>
      </c>
      <c r="M2918" s="57" t="n"/>
    </row>
    <row r="2919" spans="1:13">
      <c r="A2919" s="137" t="n">
        <v>1</v>
      </c>
      <c r="B2919" s="100" t="s">
        <v>525</v>
      </c>
      <c r="C2919" s="137">
        <f>COUNTIFS(Severity,$B2919,AssignedDate,"&gt;="&amp;$C$1,AssignedDate,"&lt;="&amp;$F$1)</f>
        <v/>
      </c>
      <c r="D2919" s="137">
        <f>COUNTIFS(Severity,$B2919,Status,"&lt;&gt;Suspend",Status,"&lt;&gt;Assigned",Status,"&lt;&gt;Open",Status,"&lt;&gt;Hold",ResolvedDate,"&gt;="&amp;$C$1,ResolvedDate,"&lt;="&amp;$F$1)</f>
        <v/>
      </c>
      <c r="E2919" s="137">
        <f>COUNTIFS(Severity,$B2919,SLA_Breach,"&lt;&gt;Yes",Status,"&lt;&gt;Suspend",Status,"&lt;&gt;Assigned",Status,"&lt;&gt;Open",Status,"&lt;&gt;Hold&gt;",ResolvedDate,"&gt;="&amp;$C$1,ResolvedDate,"&lt;="&amp;$F$1)</f>
        <v/>
      </c>
      <c r="F2919" s="137">
        <f>COUNTIFS(Severity,$B2919,SLA_Breach,"Yes",Status,"&lt;&gt;Suspend",Status,"&lt;&gt;Assigned",Status,"&lt;&gt;Open",Status,"&lt;&gt;Hold&gt;",ResolvedDate,"&gt;="&amp;$C$1,ResolvedDate,"&lt;="&amp;$F$1)</f>
        <v/>
      </c>
      <c r="G2919" s="137">
        <f>COUNTIFS(Severity,$B2919,AssignedDate,"&gt;=01/01/2017 12:00:00 AM",AssignedDate,"&lt;="&amp;$F$1)</f>
        <v/>
      </c>
      <c r="H2919" s="177" t="n"/>
      <c r="L2919" s="57" t="n">
        <v>0</v>
      </c>
      <c r="M2919" s="57" t="n"/>
    </row>
    <row r="2920" spans="1:13">
      <c r="A2920" s="137" t="n">
        <v>1</v>
      </c>
      <c r="B2920" s="100" t="s">
        <v>525</v>
      </c>
      <c r="C2920" s="137">
        <f>COUNTIFS(Severity,$B2920,AssignedDate,"&gt;="&amp;$C$1,AssignedDate,"&lt;="&amp;$F$1)</f>
        <v/>
      </c>
      <c r="D2920" s="137">
        <f>COUNTIFS(Severity,$B2920,Status,"&lt;&gt;Suspend",Status,"&lt;&gt;Assigned",Status,"&lt;&gt;Open",Status,"&lt;&gt;Hold",ResolvedDate,"&gt;="&amp;$C$1,ResolvedDate,"&lt;="&amp;$F$1)</f>
        <v/>
      </c>
      <c r="E2920" s="137">
        <f>COUNTIFS(Severity,$B2920,SLA_Breach,"&lt;&gt;Yes",Status,"&lt;&gt;Suspend",Status,"&lt;&gt;Assigned",Status,"&lt;&gt;Open",Status,"&lt;&gt;Hold&gt;",ResolvedDate,"&gt;="&amp;$C$1,ResolvedDate,"&lt;="&amp;$F$1)</f>
        <v/>
      </c>
      <c r="F2920" s="137">
        <f>COUNTIFS(Severity,$B2920,SLA_Breach,"Yes",Status,"&lt;&gt;Suspend",Status,"&lt;&gt;Assigned",Status,"&lt;&gt;Open",Status,"&lt;&gt;Hold&gt;",ResolvedDate,"&gt;="&amp;$C$1,ResolvedDate,"&lt;="&amp;$F$1)</f>
        <v/>
      </c>
      <c r="G2920" s="137">
        <f>COUNTIFS(Severity,$B2920,AssignedDate,"&gt;=01/01/2017 12:00:00 AM",AssignedDate,"&lt;="&amp;$F$1)</f>
        <v/>
      </c>
      <c r="H2920" s="177" t="n"/>
      <c r="L2920" s="57" t="n">
        <v>0</v>
      </c>
      <c r="M2920" s="57" t="n"/>
    </row>
    <row r="2921" spans="1:13">
      <c r="A2921" s="137" t="n">
        <v>1</v>
      </c>
      <c r="B2921" s="100" t="s">
        <v>525</v>
      </c>
      <c r="C2921" s="137">
        <f>COUNTIFS(Severity,$B2921,AssignedDate,"&gt;="&amp;$C$1,AssignedDate,"&lt;="&amp;$F$1)</f>
        <v/>
      </c>
      <c r="D2921" s="137">
        <f>COUNTIFS(Severity,$B2921,Status,"&lt;&gt;Suspend",Status,"&lt;&gt;Assigned",Status,"&lt;&gt;Open",Status,"&lt;&gt;Hold",ResolvedDate,"&gt;="&amp;$C$1,ResolvedDate,"&lt;="&amp;$F$1)</f>
        <v/>
      </c>
      <c r="E2921" s="137">
        <f>COUNTIFS(Severity,$B2921,SLA_Breach,"&lt;&gt;Yes",Status,"&lt;&gt;Suspend",Status,"&lt;&gt;Assigned",Status,"&lt;&gt;Open",Status,"&lt;&gt;Hold&gt;",ResolvedDate,"&gt;="&amp;$C$1,ResolvedDate,"&lt;="&amp;$F$1)</f>
        <v/>
      </c>
      <c r="F2921" s="137">
        <f>COUNTIFS(Severity,$B2921,SLA_Breach,"Yes",Status,"&lt;&gt;Suspend",Status,"&lt;&gt;Assigned",Status,"&lt;&gt;Open",Status,"&lt;&gt;Hold&gt;",ResolvedDate,"&gt;="&amp;$C$1,ResolvedDate,"&lt;="&amp;$F$1)</f>
        <v/>
      </c>
      <c r="G2921" s="137">
        <f>COUNTIFS(Severity,$B2921,AssignedDate,"&gt;=01/01/2017 12:00:00 AM",AssignedDate,"&lt;="&amp;$F$1)</f>
        <v/>
      </c>
      <c r="H2921" s="177" t="n"/>
      <c r="L2921" s="57" t="n">
        <v>0</v>
      </c>
      <c r="M2921" s="57" t="n"/>
    </row>
    <row r="2922" spans="1:13">
      <c r="A2922" s="137" t="n">
        <v>1</v>
      </c>
      <c r="B2922" s="100" t="s">
        <v>525</v>
      </c>
      <c r="C2922" s="137">
        <f>COUNTIFS(Severity,$B2922,AssignedDate,"&gt;="&amp;$C$1,AssignedDate,"&lt;="&amp;$F$1)</f>
        <v/>
      </c>
      <c r="D2922" s="137">
        <f>COUNTIFS(Severity,$B2922,Status,"&lt;&gt;Suspend",Status,"&lt;&gt;Assigned",Status,"&lt;&gt;Open",Status,"&lt;&gt;Hold",ResolvedDate,"&gt;="&amp;$C$1,ResolvedDate,"&lt;="&amp;$F$1)</f>
        <v/>
      </c>
      <c r="E2922" s="137">
        <f>COUNTIFS(Severity,$B2922,SLA_Breach,"&lt;&gt;Yes",Status,"&lt;&gt;Suspend",Status,"&lt;&gt;Assigned",Status,"&lt;&gt;Open",Status,"&lt;&gt;Hold&gt;",ResolvedDate,"&gt;="&amp;$C$1,ResolvedDate,"&lt;="&amp;$F$1)</f>
        <v/>
      </c>
      <c r="F2922" s="137">
        <f>COUNTIFS(Severity,$B2922,SLA_Breach,"Yes",Status,"&lt;&gt;Suspend",Status,"&lt;&gt;Assigned",Status,"&lt;&gt;Open",Status,"&lt;&gt;Hold&gt;",ResolvedDate,"&gt;="&amp;$C$1,ResolvedDate,"&lt;="&amp;$F$1)</f>
        <v/>
      </c>
      <c r="G2922" s="137">
        <f>COUNTIFS(Severity,$B2922,AssignedDate,"&gt;=01/01/2017 12:00:00 AM",AssignedDate,"&lt;="&amp;$F$1)</f>
        <v/>
      </c>
      <c r="H2922" s="177" t="n"/>
      <c r="L2922" s="57" t="n">
        <v>0</v>
      </c>
      <c r="M2922" s="57" t="n"/>
    </row>
    <row r="2923" spans="1:13">
      <c r="A2923" s="137" t="n">
        <v>1</v>
      </c>
      <c r="B2923" s="100" t="s">
        <v>525</v>
      </c>
      <c r="C2923" s="137">
        <f>COUNTIFS(Severity,$B2923,AssignedDate,"&gt;="&amp;$C$1,AssignedDate,"&lt;="&amp;$F$1)</f>
        <v/>
      </c>
      <c r="D2923" s="137">
        <f>COUNTIFS(Severity,$B2923,Status,"&lt;&gt;Suspend",Status,"&lt;&gt;Assigned",Status,"&lt;&gt;Open",Status,"&lt;&gt;Hold",ResolvedDate,"&gt;="&amp;$C$1,ResolvedDate,"&lt;="&amp;$F$1)</f>
        <v/>
      </c>
      <c r="E2923" s="137">
        <f>COUNTIFS(Severity,$B2923,SLA_Breach,"&lt;&gt;Yes",Status,"&lt;&gt;Suspend",Status,"&lt;&gt;Assigned",Status,"&lt;&gt;Open",Status,"&lt;&gt;Hold&gt;",ResolvedDate,"&gt;="&amp;$C$1,ResolvedDate,"&lt;="&amp;$F$1)</f>
        <v/>
      </c>
      <c r="F2923" s="137">
        <f>COUNTIFS(Severity,$B2923,SLA_Breach,"Yes",Status,"&lt;&gt;Suspend",Status,"&lt;&gt;Assigned",Status,"&lt;&gt;Open",Status,"&lt;&gt;Hold&gt;",ResolvedDate,"&gt;="&amp;$C$1,ResolvedDate,"&lt;="&amp;$F$1)</f>
        <v/>
      </c>
      <c r="G2923" s="137">
        <f>COUNTIFS(Severity,$B2923,AssignedDate,"&gt;=01/01/2017 12:00:00 AM",AssignedDate,"&lt;="&amp;$F$1)</f>
        <v/>
      </c>
      <c r="H2923" s="177" t="n"/>
      <c r="L2923" s="57" t="n">
        <v>0</v>
      </c>
      <c r="M2923" s="57" t="n"/>
    </row>
    <row r="2924" spans="1:13">
      <c r="A2924" s="137" t="n">
        <v>1</v>
      </c>
      <c r="B2924" s="100" t="s">
        <v>525</v>
      </c>
      <c r="C2924" s="137">
        <f>COUNTIFS(Severity,$B2924,AssignedDate,"&gt;="&amp;$C$1,AssignedDate,"&lt;="&amp;$F$1)</f>
        <v/>
      </c>
      <c r="D2924" s="137">
        <f>COUNTIFS(Severity,$B2924,Status,"&lt;&gt;Suspend",Status,"&lt;&gt;Assigned",Status,"&lt;&gt;Open",Status,"&lt;&gt;Hold",ResolvedDate,"&gt;="&amp;$C$1,ResolvedDate,"&lt;="&amp;$F$1)</f>
        <v/>
      </c>
      <c r="E2924" s="137">
        <f>COUNTIFS(Severity,$B2924,SLA_Breach,"&lt;&gt;Yes",Status,"&lt;&gt;Suspend",Status,"&lt;&gt;Assigned",Status,"&lt;&gt;Open",Status,"&lt;&gt;Hold&gt;",ResolvedDate,"&gt;="&amp;$C$1,ResolvedDate,"&lt;="&amp;$F$1)</f>
        <v/>
      </c>
      <c r="F2924" s="137">
        <f>COUNTIFS(Severity,$B2924,SLA_Breach,"Yes",Status,"&lt;&gt;Suspend",Status,"&lt;&gt;Assigned",Status,"&lt;&gt;Open",Status,"&lt;&gt;Hold&gt;",ResolvedDate,"&gt;="&amp;$C$1,ResolvedDate,"&lt;="&amp;$F$1)</f>
        <v/>
      </c>
      <c r="G2924" s="137">
        <f>COUNTIFS(Severity,$B2924,AssignedDate,"&gt;=01/01/2017 12:00:00 AM",AssignedDate,"&lt;="&amp;$F$1)</f>
        <v/>
      </c>
      <c r="H2924" s="177" t="n"/>
      <c r="L2924" s="57" t="n">
        <v>0</v>
      </c>
      <c r="M2924" s="57" t="n"/>
    </row>
    <row r="2925" spans="1:13">
      <c r="A2925" s="137" t="n">
        <v>1</v>
      </c>
      <c r="B2925" s="100" t="s">
        <v>525</v>
      </c>
      <c r="C2925" s="137">
        <f>COUNTIFS(Severity,$B2925,AssignedDate,"&gt;="&amp;$C$1,AssignedDate,"&lt;="&amp;$F$1)</f>
        <v/>
      </c>
      <c r="D2925" s="137">
        <f>COUNTIFS(Severity,$B2925,Status,"&lt;&gt;Suspend",Status,"&lt;&gt;Assigned",Status,"&lt;&gt;Open",Status,"&lt;&gt;Hold",ResolvedDate,"&gt;="&amp;$C$1,ResolvedDate,"&lt;="&amp;$F$1)</f>
        <v/>
      </c>
      <c r="E2925" s="137">
        <f>COUNTIFS(Severity,$B2925,SLA_Breach,"&lt;&gt;Yes",Status,"&lt;&gt;Suspend",Status,"&lt;&gt;Assigned",Status,"&lt;&gt;Open",Status,"&lt;&gt;Hold&gt;",ResolvedDate,"&gt;="&amp;$C$1,ResolvedDate,"&lt;="&amp;$F$1)</f>
        <v/>
      </c>
      <c r="F2925" s="137">
        <f>COUNTIFS(Severity,$B2925,SLA_Breach,"Yes",Status,"&lt;&gt;Suspend",Status,"&lt;&gt;Assigned",Status,"&lt;&gt;Open",Status,"&lt;&gt;Hold&gt;",ResolvedDate,"&gt;="&amp;$C$1,ResolvedDate,"&lt;="&amp;$F$1)</f>
        <v/>
      </c>
      <c r="G2925" s="137">
        <f>COUNTIFS(Severity,$B2925,AssignedDate,"&gt;=01/01/2017 12:00:00 AM",AssignedDate,"&lt;="&amp;$F$1)</f>
        <v/>
      </c>
      <c r="H2925" s="177" t="n"/>
      <c r="L2925" s="57" t="n">
        <v>0</v>
      </c>
      <c r="M2925" s="57" t="n"/>
    </row>
    <row r="2926" spans="1:13">
      <c r="A2926" s="137" t="n">
        <v>1</v>
      </c>
      <c r="B2926" s="100" t="s">
        <v>525</v>
      </c>
      <c r="C2926" s="137">
        <f>COUNTIFS(Severity,$B2926,AssignedDate,"&gt;="&amp;$C$1,AssignedDate,"&lt;="&amp;$F$1)</f>
        <v/>
      </c>
      <c r="D2926" s="137">
        <f>COUNTIFS(Severity,$B2926,Status,"&lt;&gt;Suspend",Status,"&lt;&gt;Assigned",Status,"&lt;&gt;Open",Status,"&lt;&gt;Hold",ResolvedDate,"&gt;="&amp;$C$1,ResolvedDate,"&lt;="&amp;$F$1)</f>
        <v/>
      </c>
      <c r="E2926" s="137">
        <f>COUNTIFS(Severity,$B2926,SLA_Breach,"&lt;&gt;Yes",Status,"&lt;&gt;Suspend",Status,"&lt;&gt;Assigned",Status,"&lt;&gt;Open",Status,"&lt;&gt;Hold&gt;",ResolvedDate,"&gt;="&amp;$C$1,ResolvedDate,"&lt;="&amp;$F$1)</f>
        <v/>
      </c>
      <c r="F2926" s="137">
        <f>COUNTIFS(Severity,$B2926,SLA_Breach,"Yes",Status,"&lt;&gt;Suspend",Status,"&lt;&gt;Assigned",Status,"&lt;&gt;Open",Status,"&lt;&gt;Hold&gt;",ResolvedDate,"&gt;="&amp;$C$1,ResolvedDate,"&lt;="&amp;$F$1)</f>
        <v/>
      </c>
      <c r="G2926" s="137">
        <f>COUNTIFS(Severity,$B2926,AssignedDate,"&gt;=01/01/2017 12:00:00 AM",AssignedDate,"&lt;="&amp;$F$1)</f>
        <v/>
      </c>
      <c r="H2926" s="177" t="n"/>
      <c r="L2926" s="57" t="n">
        <v>0</v>
      </c>
      <c r="M2926" s="57" t="n"/>
    </row>
    <row r="2927" spans="1:13">
      <c r="A2927" s="137" t="n">
        <v>1</v>
      </c>
      <c r="B2927" s="100" t="s">
        <v>525</v>
      </c>
      <c r="C2927" s="137">
        <f>COUNTIFS(Severity,$B2927,AssignedDate,"&gt;="&amp;$C$1,AssignedDate,"&lt;="&amp;$F$1)</f>
        <v/>
      </c>
      <c r="D2927" s="137">
        <f>COUNTIFS(Severity,$B2927,Status,"&lt;&gt;Suspend",Status,"&lt;&gt;Assigned",Status,"&lt;&gt;Open",Status,"&lt;&gt;Hold",ResolvedDate,"&gt;="&amp;$C$1,ResolvedDate,"&lt;="&amp;$F$1)</f>
        <v/>
      </c>
      <c r="E2927" s="137">
        <f>COUNTIFS(Severity,$B2927,SLA_Breach,"&lt;&gt;Yes",Status,"&lt;&gt;Suspend",Status,"&lt;&gt;Assigned",Status,"&lt;&gt;Open",Status,"&lt;&gt;Hold&gt;",ResolvedDate,"&gt;="&amp;$C$1,ResolvedDate,"&lt;="&amp;$F$1)</f>
        <v/>
      </c>
      <c r="F2927" s="137">
        <f>COUNTIFS(Severity,$B2927,SLA_Breach,"Yes",Status,"&lt;&gt;Suspend",Status,"&lt;&gt;Assigned",Status,"&lt;&gt;Open",Status,"&lt;&gt;Hold&gt;",ResolvedDate,"&gt;="&amp;$C$1,ResolvedDate,"&lt;="&amp;$F$1)</f>
        <v/>
      </c>
      <c r="G2927" s="137">
        <f>COUNTIFS(Severity,$B2927,AssignedDate,"&gt;=01/01/2017 12:00:00 AM",AssignedDate,"&lt;="&amp;$F$1)</f>
        <v/>
      </c>
      <c r="H2927" s="177" t="n"/>
      <c r="L2927" s="57" t="n">
        <v>0</v>
      </c>
      <c r="M2927" s="57" t="n"/>
    </row>
    <row r="2928" spans="1:13">
      <c r="A2928" s="137" t="n">
        <v>1</v>
      </c>
      <c r="B2928" s="100" t="s">
        <v>525</v>
      </c>
      <c r="C2928" s="137">
        <f>COUNTIFS(Severity,$B2928,AssignedDate,"&gt;="&amp;$C$1,AssignedDate,"&lt;="&amp;$F$1)</f>
        <v/>
      </c>
      <c r="D2928" s="137">
        <f>COUNTIFS(Severity,$B2928,Status,"&lt;&gt;Suspend",Status,"&lt;&gt;Assigned",Status,"&lt;&gt;Open",Status,"&lt;&gt;Hold",ResolvedDate,"&gt;="&amp;$C$1,ResolvedDate,"&lt;="&amp;$F$1)</f>
        <v/>
      </c>
      <c r="E2928" s="137">
        <f>COUNTIFS(Severity,$B2928,SLA_Breach,"&lt;&gt;Yes",Status,"&lt;&gt;Suspend",Status,"&lt;&gt;Assigned",Status,"&lt;&gt;Open",Status,"&lt;&gt;Hold&gt;",ResolvedDate,"&gt;="&amp;$C$1,ResolvedDate,"&lt;="&amp;$F$1)</f>
        <v/>
      </c>
      <c r="F2928" s="137">
        <f>COUNTIFS(Severity,$B2928,SLA_Breach,"Yes",Status,"&lt;&gt;Suspend",Status,"&lt;&gt;Assigned",Status,"&lt;&gt;Open",Status,"&lt;&gt;Hold&gt;",ResolvedDate,"&gt;="&amp;$C$1,ResolvedDate,"&lt;="&amp;$F$1)</f>
        <v/>
      </c>
      <c r="G2928" s="137">
        <f>COUNTIFS(Severity,$B2928,AssignedDate,"&gt;=01/01/2017 12:00:00 AM",AssignedDate,"&lt;="&amp;$F$1)</f>
        <v/>
      </c>
      <c r="H2928" s="177" t="n"/>
      <c r="L2928" s="57" t="n">
        <v>0</v>
      </c>
      <c r="M2928" s="57" t="n"/>
    </row>
    <row r="2929" spans="1:13">
      <c r="A2929" s="137" t="n">
        <v>1</v>
      </c>
      <c r="B2929" s="100" t="s">
        <v>525</v>
      </c>
      <c r="C2929" s="137">
        <f>COUNTIFS(Severity,$B2929,AssignedDate,"&gt;="&amp;$C$1,AssignedDate,"&lt;="&amp;$F$1)</f>
        <v/>
      </c>
      <c r="D2929" s="137">
        <f>COUNTIFS(Severity,$B2929,Status,"&lt;&gt;Suspend",Status,"&lt;&gt;Assigned",Status,"&lt;&gt;Open",Status,"&lt;&gt;Hold",ResolvedDate,"&gt;="&amp;$C$1,ResolvedDate,"&lt;="&amp;$F$1)</f>
        <v/>
      </c>
      <c r="E2929" s="137">
        <f>COUNTIFS(Severity,$B2929,SLA_Breach,"&lt;&gt;Yes",Status,"&lt;&gt;Suspend",Status,"&lt;&gt;Assigned",Status,"&lt;&gt;Open",Status,"&lt;&gt;Hold&gt;",ResolvedDate,"&gt;="&amp;$C$1,ResolvedDate,"&lt;="&amp;$F$1)</f>
        <v/>
      </c>
      <c r="F2929" s="137">
        <f>COUNTIFS(Severity,$B2929,SLA_Breach,"Yes",Status,"&lt;&gt;Suspend",Status,"&lt;&gt;Assigned",Status,"&lt;&gt;Open",Status,"&lt;&gt;Hold&gt;",ResolvedDate,"&gt;="&amp;$C$1,ResolvedDate,"&lt;="&amp;$F$1)</f>
        <v/>
      </c>
      <c r="G2929" s="137">
        <f>COUNTIFS(Severity,$B2929,AssignedDate,"&gt;=01/01/2017 12:00:00 AM",AssignedDate,"&lt;="&amp;$F$1)</f>
        <v/>
      </c>
      <c r="H2929" s="177" t="n"/>
      <c r="L2929" s="57" t="n">
        <v>0</v>
      </c>
      <c r="M2929" s="57" t="n"/>
    </row>
    <row r="2930" spans="1:13">
      <c r="A2930" s="137" t="n">
        <v>1</v>
      </c>
      <c r="B2930" s="100" t="s">
        <v>525</v>
      </c>
      <c r="C2930" s="137">
        <f>COUNTIFS(Severity,$B2930,AssignedDate,"&gt;="&amp;$C$1,AssignedDate,"&lt;="&amp;$F$1)</f>
        <v/>
      </c>
      <c r="D2930" s="137">
        <f>COUNTIFS(Severity,$B2930,Status,"&lt;&gt;Suspend",Status,"&lt;&gt;Assigned",Status,"&lt;&gt;Open",Status,"&lt;&gt;Hold",ResolvedDate,"&gt;="&amp;$C$1,ResolvedDate,"&lt;="&amp;$F$1)</f>
        <v/>
      </c>
      <c r="E2930" s="137">
        <f>COUNTIFS(Severity,$B2930,SLA_Breach,"&lt;&gt;Yes",Status,"&lt;&gt;Suspend",Status,"&lt;&gt;Assigned",Status,"&lt;&gt;Open",Status,"&lt;&gt;Hold&gt;",ResolvedDate,"&gt;="&amp;$C$1,ResolvedDate,"&lt;="&amp;$F$1)</f>
        <v/>
      </c>
      <c r="F2930" s="137">
        <f>COUNTIFS(Severity,$B2930,SLA_Breach,"Yes",Status,"&lt;&gt;Suspend",Status,"&lt;&gt;Assigned",Status,"&lt;&gt;Open",Status,"&lt;&gt;Hold&gt;",ResolvedDate,"&gt;="&amp;$C$1,ResolvedDate,"&lt;="&amp;$F$1)</f>
        <v/>
      </c>
      <c r="G2930" s="137">
        <f>COUNTIFS(Severity,$B2930,AssignedDate,"&gt;=01/01/2017 12:00:00 AM",AssignedDate,"&lt;="&amp;$F$1)</f>
        <v/>
      </c>
      <c r="H2930" s="177" t="n"/>
      <c r="L2930" s="57" t="n">
        <v>0</v>
      </c>
      <c r="M2930" s="57" t="n"/>
    </row>
    <row r="2931" spans="1:13">
      <c r="A2931" s="137" t="n">
        <v>1</v>
      </c>
      <c r="B2931" s="100" t="s">
        <v>525</v>
      </c>
      <c r="C2931" s="137">
        <f>COUNTIFS(Severity,$B2931,AssignedDate,"&gt;="&amp;$C$1,AssignedDate,"&lt;="&amp;$F$1)</f>
        <v/>
      </c>
      <c r="D2931" s="137">
        <f>COUNTIFS(Severity,$B2931,Status,"&lt;&gt;Suspend",Status,"&lt;&gt;Assigned",Status,"&lt;&gt;Open",Status,"&lt;&gt;Hold",ResolvedDate,"&gt;="&amp;$C$1,ResolvedDate,"&lt;="&amp;$F$1)</f>
        <v/>
      </c>
      <c r="E2931" s="137">
        <f>COUNTIFS(Severity,$B2931,SLA_Breach,"&lt;&gt;Yes",Status,"&lt;&gt;Suspend",Status,"&lt;&gt;Assigned",Status,"&lt;&gt;Open",Status,"&lt;&gt;Hold&gt;",ResolvedDate,"&gt;="&amp;$C$1,ResolvedDate,"&lt;="&amp;$F$1)</f>
        <v/>
      </c>
      <c r="F2931" s="137">
        <f>COUNTIFS(Severity,$B2931,SLA_Breach,"Yes",Status,"&lt;&gt;Suspend",Status,"&lt;&gt;Assigned",Status,"&lt;&gt;Open",Status,"&lt;&gt;Hold&gt;",ResolvedDate,"&gt;="&amp;$C$1,ResolvedDate,"&lt;="&amp;$F$1)</f>
        <v/>
      </c>
      <c r="G2931" s="137">
        <f>COUNTIFS(Severity,$B2931,AssignedDate,"&gt;=01/01/2017 12:00:00 AM",AssignedDate,"&lt;="&amp;$F$1)</f>
        <v/>
      </c>
      <c r="H2931" s="177" t="n"/>
      <c r="L2931" s="57" t="n">
        <v>0</v>
      </c>
      <c r="M2931" s="57" t="n"/>
    </row>
    <row r="2932" spans="1:13">
      <c r="A2932" s="137" t="n">
        <v>1</v>
      </c>
      <c r="B2932" s="100" t="s">
        <v>525</v>
      </c>
      <c r="C2932" s="137">
        <f>COUNTIFS(Severity,$B2932,AssignedDate,"&gt;="&amp;$C$1,AssignedDate,"&lt;="&amp;$F$1)</f>
        <v/>
      </c>
      <c r="D2932" s="137">
        <f>COUNTIFS(Severity,$B2932,Status,"&lt;&gt;Suspend",Status,"&lt;&gt;Assigned",Status,"&lt;&gt;Open",Status,"&lt;&gt;Hold",ResolvedDate,"&gt;="&amp;$C$1,ResolvedDate,"&lt;="&amp;$F$1)</f>
        <v/>
      </c>
      <c r="E2932" s="137">
        <f>COUNTIFS(Severity,$B2932,SLA_Breach,"&lt;&gt;Yes",Status,"&lt;&gt;Suspend",Status,"&lt;&gt;Assigned",Status,"&lt;&gt;Open",Status,"&lt;&gt;Hold&gt;",ResolvedDate,"&gt;="&amp;$C$1,ResolvedDate,"&lt;="&amp;$F$1)</f>
        <v/>
      </c>
      <c r="F2932" s="137">
        <f>COUNTIFS(Severity,$B2932,SLA_Breach,"Yes",Status,"&lt;&gt;Suspend",Status,"&lt;&gt;Assigned",Status,"&lt;&gt;Open",Status,"&lt;&gt;Hold&gt;",ResolvedDate,"&gt;="&amp;$C$1,ResolvedDate,"&lt;="&amp;$F$1)</f>
        <v/>
      </c>
      <c r="G2932" s="137">
        <f>COUNTIFS(Severity,$B2932,AssignedDate,"&gt;=01/01/2017 12:00:00 AM",AssignedDate,"&lt;="&amp;$F$1)</f>
        <v/>
      </c>
      <c r="H2932" s="177" t="n"/>
      <c r="L2932" s="57" t="n">
        <v>0</v>
      </c>
      <c r="M2932" s="57" t="n"/>
    </row>
    <row r="2933" spans="1:13">
      <c r="A2933" s="137" t="n">
        <v>1</v>
      </c>
      <c r="B2933" s="100" t="s">
        <v>525</v>
      </c>
      <c r="C2933" s="137">
        <f>COUNTIFS(Severity,$B2933,AssignedDate,"&gt;="&amp;$C$1,AssignedDate,"&lt;="&amp;$F$1)</f>
        <v/>
      </c>
      <c r="D2933" s="137">
        <f>COUNTIFS(Severity,$B2933,Status,"&lt;&gt;Suspend",Status,"&lt;&gt;Assigned",Status,"&lt;&gt;Open",Status,"&lt;&gt;Hold",ResolvedDate,"&gt;="&amp;$C$1,ResolvedDate,"&lt;="&amp;$F$1)</f>
        <v/>
      </c>
      <c r="E2933" s="137">
        <f>COUNTIFS(Severity,$B2933,SLA_Breach,"&lt;&gt;Yes",Status,"&lt;&gt;Suspend",Status,"&lt;&gt;Assigned",Status,"&lt;&gt;Open",Status,"&lt;&gt;Hold&gt;",ResolvedDate,"&gt;="&amp;$C$1,ResolvedDate,"&lt;="&amp;$F$1)</f>
        <v/>
      </c>
      <c r="F2933" s="137">
        <f>COUNTIFS(Severity,$B2933,SLA_Breach,"Yes",Status,"&lt;&gt;Suspend",Status,"&lt;&gt;Assigned",Status,"&lt;&gt;Open",Status,"&lt;&gt;Hold&gt;",ResolvedDate,"&gt;="&amp;$C$1,ResolvedDate,"&lt;="&amp;$F$1)</f>
        <v/>
      </c>
      <c r="G2933" s="137">
        <f>COUNTIFS(Severity,$B2933,AssignedDate,"&gt;=01/01/2017 12:00:00 AM",AssignedDate,"&lt;="&amp;$F$1)</f>
        <v/>
      </c>
      <c r="H2933" s="177" t="n"/>
      <c r="L2933" s="57" t="n">
        <v>0</v>
      </c>
      <c r="M2933" s="57" t="n"/>
    </row>
    <row r="2934" spans="1:13">
      <c r="A2934" s="137" t="n">
        <v>1</v>
      </c>
      <c r="B2934" s="100" t="s">
        <v>525</v>
      </c>
      <c r="C2934" s="137">
        <f>COUNTIFS(Severity,$B2934,AssignedDate,"&gt;="&amp;$C$1,AssignedDate,"&lt;="&amp;$F$1)</f>
        <v/>
      </c>
      <c r="D2934" s="137">
        <f>COUNTIFS(Severity,$B2934,Status,"&lt;&gt;Suspend",Status,"&lt;&gt;Assigned",Status,"&lt;&gt;Open",Status,"&lt;&gt;Hold",ResolvedDate,"&gt;="&amp;$C$1,ResolvedDate,"&lt;="&amp;$F$1)</f>
        <v/>
      </c>
      <c r="E2934" s="137">
        <f>COUNTIFS(Severity,$B2934,SLA_Breach,"&lt;&gt;Yes",Status,"&lt;&gt;Suspend",Status,"&lt;&gt;Assigned",Status,"&lt;&gt;Open",Status,"&lt;&gt;Hold&gt;",ResolvedDate,"&gt;="&amp;$C$1,ResolvedDate,"&lt;="&amp;$F$1)</f>
        <v/>
      </c>
      <c r="F2934" s="137">
        <f>COUNTIFS(Severity,$B2934,SLA_Breach,"Yes",Status,"&lt;&gt;Suspend",Status,"&lt;&gt;Assigned",Status,"&lt;&gt;Open",Status,"&lt;&gt;Hold&gt;",ResolvedDate,"&gt;="&amp;$C$1,ResolvedDate,"&lt;="&amp;$F$1)</f>
        <v/>
      </c>
      <c r="G2934" s="137">
        <f>COUNTIFS(Severity,$B2934,AssignedDate,"&gt;=01/01/2017 12:00:00 AM",AssignedDate,"&lt;="&amp;$F$1)</f>
        <v/>
      </c>
      <c r="H2934" s="177" t="n"/>
      <c r="L2934" s="57" t="n">
        <v>0</v>
      </c>
      <c r="M2934" s="57" t="n"/>
    </row>
    <row r="2935" spans="1:13">
      <c r="A2935" s="137" t="n">
        <v>1</v>
      </c>
      <c r="B2935" s="100" t="s">
        <v>525</v>
      </c>
      <c r="C2935" s="137">
        <f>COUNTIFS(Severity,$B2935,AssignedDate,"&gt;="&amp;$C$1,AssignedDate,"&lt;="&amp;$F$1)</f>
        <v/>
      </c>
      <c r="D2935" s="137">
        <f>COUNTIFS(Severity,$B2935,Status,"&lt;&gt;Suspend",Status,"&lt;&gt;Assigned",Status,"&lt;&gt;Open",Status,"&lt;&gt;Hold",ResolvedDate,"&gt;="&amp;$C$1,ResolvedDate,"&lt;="&amp;$F$1)</f>
        <v/>
      </c>
      <c r="E2935" s="137">
        <f>COUNTIFS(Severity,$B2935,SLA_Breach,"&lt;&gt;Yes",Status,"&lt;&gt;Suspend",Status,"&lt;&gt;Assigned",Status,"&lt;&gt;Open",Status,"&lt;&gt;Hold&gt;",ResolvedDate,"&gt;="&amp;$C$1,ResolvedDate,"&lt;="&amp;$F$1)</f>
        <v/>
      </c>
      <c r="F2935" s="137">
        <f>COUNTIFS(Severity,$B2935,SLA_Breach,"Yes",Status,"&lt;&gt;Suspend",Status,"&lt;&gt;Assigned",Status,"&lt;&gt;Open",Status,"&lt;&gt;Hold&gt;",ResolvedDate,"&gt;="&amp;$C$1,ResolvedDate,"&lt;="&amp;$F$1)</f>
        <v/>
      </c>
      <c r="G2935" s="137">
        <f>COUNTIFS(Severity,$B2935,AssignedDate,"&gt;=01/01/2017 12:00:00 AM",AssignedDate,"&lt;="&amp;$F$1)</f>
        <v/>
      </c>
      <c r="H2935" s="177" t="n"/>
      <c r="L2935" s="57" t="n">
        <v>0</v>
      </c>
      <c r="M2935" s="57" t="n"/>
    </row>
    <row r="2936" spans="1:13">
      <c r="A2936" s="137" t="n">
        <v>1</v>
      </c>
      <c r="B2936" s="100" t="s">
        <v>525</v>
      </c>
      <c r="C2936" s="137">
        <f>COUNTIFS(Severity,$B2936,AssignedDate,"&gt;="&amp;$C$1,AssignedDate,"&lt;="&amp;$F$1)</f>
        <v/>
      </c>
      <c r="D2936" s="137">
        <f>COUNTIFS(Severity,$B2936,Status,"&lt;&gt;Suspend",Status,"&lt;&gt;Assigned",Status,"&lt;&gt;Open",Status,"&lt;&gt;Hold",ResolvedDate,"&gt;="&amp;$C$1,ResolvedDate,"&lt;="&amp;$F$1)</f>
        <v/>
      </c>
      <c r="E2936" s="137">
        <f>COUNTIFS(Severity,$B2936,SLA_Breach,"&lt;&gt;Yes",Status,"&lt;&gt;Suspend",Status,"&lt;&gt;Assigned",Status,"&lt;&gt;Open",Status,"&lt;&gt;Hold&gt;",ResolvedDate,"&gt;="&amp;$C$1,ResolvedDate,"&lt;="&amp;$F$1)</f>
        <v/>
      </c>
      <c r="F2936" s="137">
        <f>COUNTIFS(Severity,$B2936,SLA_Breach,"Yes",Status,"&lt;&gt;Suspend",Status,"&lt;&gt;Assigned",Status,"&lt;&gt;Open",Status,"&lt;&gt;Hold&gt;",ResolvedDate,"&gt;="&amp;$C$1,ResolvedDate,"&lt;="&amp;$F$1)</f>
        <v/>
      </c>
      <c r="G2936" s="137">
        <f>COUNTIFS(Severity,$B2936,AssignedDate,"&gt;=01/01/2017 12:00:00 AM",AssignedDate,"&lt;="&amp;$F$1)</f>
        <v/>
      </c>
      <c r="H2936" s="177" t="n"/>
      <c r="L2936" s="57" t="n">
        <v>0</v>
      </c>
      <c r="M2936" s="57" t="n"/>
    </row>
    <row r="2937" spans="1:13">
      <c r="A2937" s="137" t="n">
        <v>1</v>
      </c>
      <c r="B2937" s="100" t="s">
        <v>525</v>
      </c>
      <c r="C2937" s="137">
        <f>COUNTIFS(Severity,$B2937,AssignedDate,"&gt;="&amp;$C$1,AssignedDate,"&lt;="&amp;$F$1)</f>
        <v/>
      </c>
      <c r="D2937" s="137">
        <f>COUNTIFS(Severity,$B2937,Status,"&lt;&gt;Suspend",Status,"&lt;&gt;Assigned",Status,"&lt;&gt;Open",Status,"&lt;&gt;Hold",ResolvedDate,"&gt;="&amp;$C$1,ResolvedDate,"&lt;="&amp;$F$1)</f>
        <v/>
      </c>
      <c r="E2937" s="137">
        <f>COUNTIFS(Severity,$B2937,SLA_Breach,"&lt;&gt;Yes",Status,"&lt;&gt;Suspend",Status,"&lt;&gt;Assigned",Status,"&lt;&gt;Open",Status,"&lt;&gt;Hold&gt;",ResolvedDate,"&gt;="&amp;$C$1,ResolvedDate,"&lt;="&amp;$F$1)</f>
        <v/>
      </c>
      <c r="F2937" s="137">
        <f>COUNTIFS(Severity,$B2937,SLA_Breach,"Yes",Status,"&lt;&gt;Suspend",Status,"&lt;&gt;Assigned",Status,"&lt;&gt;Open",Status,"&lt;&gt;Hold&gt;",ResolvedDate,"&gt;="&amp;$C$1,ResolvedDate,"&lt;="&amp;$F$1)</f>
        <v/>
      </c>
      <c r="G2937" s="137">
        <f>COUNTIFS(Severity,$B2937,AssignedDate,"&gt;=01/01/2017 12:00:00 AM",AssignedDate,"&lt;="&amp;$F$1)</f>
        <v/>
      </c>
      <c r="H2937" s="177" t="n"/>
      <c r="L2937" s="57" t="n">
        <v>0</v>
      </c>
      <c r="M2937" s="57" t="n"/>
    </row>
    <row r="2938" spans="1:13">
      <c r="A2938" s="137" t="n">
        <v>1</v>
      </c>
      <c r="B2938" s="100" t="s">
        <v>525</v>
      </c>
      <c r="C2938" s="137">
        <f>COUNTIFS(Severity,$B2938,AssignedDate,"&gt;="&amp;$C$1,AssignedDate,"&lt;="&amp;$F$1)</f>
        <v/>
      </c>
      <c r="D2938" s="137">
        <f>COUNTIFS(Severity,$B2938,Status,"&lt;&gt;Suspend",Status,"&lt;&gt;Assigned",Status,"&lt;&gt;Open",Status,"&lt;&gt;Hold",ResolvedDate,"&gt;="&amp;$C$1,ResolvedDate,"&lt;="&amp;$F$1)</f>
        <v/>
      </c>
      <c r="E2938" s="137">
        <f>COUNTIFS(Severity,$B2938,SLA_Breach,"&lt;&gt;Yes",Status,"&lt;&gt;Suspend",Status,"&lt;&gt;Assigned",Status,"&lt;&gt;Open",Status,"&lt;&gt;Hold&gt;",ResolvedDate,"&gt;="&amp;$C$1,ResolvedDate,"&lt;="&amp;$F$1)</f>
        <v/>
      </c>
      <c r="F2938" s="137">
        <f>COUNTIFS(Severity,$B2938,SLA_Breach,"Yes",Status,"&lt;&gt;Suspend",Status,"&lt;&gt;Assigned",Status,"&lt;&gt;Open",Status,"&lt;&gt;Hold&gt;",ResolvedDate,"&gt;="&amp;$C$1,ResolvedDate,"&lt;="&amp;$F$1)</f>
        <v/>
      </c>
      <c r="G2938" s="137">
        <f>COUNTIFS(Severity,$B2938,AssignedDate,"&gt;=01/01/2017 12:00:00 AM",AssignedDate,"&lt;="&amp;$F$1)</f>
        <v/>
      </c>
      <c r="H2938" s="177" t="n"/>
      <c r="L2938" s="57" t="n">
        <v>0</v>
      </c>
      <c r="M2938" s="57" t="n"/>
    </row>
    <row r="2939" spans="1:13">
      <c r="A2939" s="137" t="n">
        <v>1</v>
      </c>
      <c r="B2939" s="100" t="s">
        <v>525</v>
      </c>
      <c r="C2939" s="137">
        <f>COUNTIFS(Severity,$B2939,AssignedDate,"&gt;="&amp;$C$1,AssignedDate,"&lt;="&amp;$F$1)</f>
        <v/>
      </c>
      <c r="D2939" s="137">
        <f>COUNTIFS(Severity,$B2939,Status,"&lt;&gt;Suspend",Status,"&lt;&gt;Assigned",Status,"&lt;&gt;Open",Status,"&lt;&gt;Hold",ResolvedDate,"&gt;="&amp;$C$1,ResolvedDate,"&lt;="&amp;$F$1)</f>
        <v/>
      </c>
      <c r="E2939" s="137">
        <f>COUNTIFS(Severity,$B2939,SLA_Breach,"&lt;&gt;Yes",Status,"&lt;&gt;Suspend",Status,"&lt;&gt;Assigned",Status,"&lt;&gt;Open",Status,"&lt;&gt;Hold&gt;",ResolvedDate,"&gt;="&amp;$C$1,ResolvedDate,"&lt;="&amp;$F$1)</f>
        <v/>
      </c>
      <c r="F2939" s="137">
        <f>COUNTIFS(Severity,$B2939,SLA_Breach,"Yes",Status,"&lt;&gt;Suspend",Status,"&lt;&gt;Assigned",Status,"&lt;&gt;Open",Status,"&lt;&gt;Hold&gt;",ResolvedDate,"&gt;="&amp;$C$1,ResolvedDate,"&lt;="&amp;$F$1)</f>
        <v/>
      </c>
      <c r="G2939" s="137">
        <f>COUNTIFS(Severity,$B2939,AssignedDate,"&gt;=01/01/2017 12:00:00 AM",AssignedDate,"&lt;="&amp;$F$1)</f>
        <v/>
      </c>
      <c r="H2939" s="177" t="n"/>
      <c r="L2939" s="57" t="n">
        <v>0</v>
      </c>
      <c r="M2939" s="57" t="n"/>
    </row>
    <row r="2940" spans="1:13">
      <c r="A2940" s="137" t="n">
        <v>1</v>
      </c>
      <c r="B2940" s="100" t="s">
        <v>525</v>
      </c>
      <c r="C2940" s="137">
        <f>COUNTIFS(Severity,$B2940,AssignedDate,"&gt;="&amp;$C$1,AssignedDate,"&lt;="&amp;$F$1)</f>
        <v/>
      </c>
      <c r="D2940" s="137">
        <f>COUNTIFS(Severity,$B2940,Status,"&lt;&gt;Suspend",Status,"&lt;&gt;Assigned",Status,"&lt;&gt;Open",Status,"&lt;&gt;Hold",ResolvedDate,"&gt;="&amp;$C$1,ResolvedDate,"&lt;="&amp;$F$1)</f>
        <v/>
      </c>
      <c r="E2940" s="137">
        <f>COUNTIFS(Severity,$B2940,SLA_Breach,"&lt;&gt;Yes",Status,"&lt;&gt;Suspend",Status,"&lt;&gt;Assigned",Status,"&lt;&gt;Open",Status,"&lt;&gt;Hold&gt;",ResolvedDate,"&gt;="&amp;$C$1,ResolvedDate,"&lt;="&amp;$F$1)</f>
        <v/>
      </c>
      <c r="F2940" s="137">
        <f>COUNTIFS(Severity,$B2940,SLA_Breach,"Yes",Status,"&lt;&gt;Suspend",Status,"&lt;&gt;Assigned",Status,"&lt;&gt;Open",Status,"&lt;&gt;Hold&gt;",ResolvedDate,"&gt;="&amp;$C$1,ResolvedDate,"&lt;="&amp;$F$1)</f>
        <v/>
      </c>
      <c r="G2940" s="137">
        <f>COUNTIFS(Severity,$B2940,AssignedDate,"&gt;=01/01/2017 12:00:00 AM",AssignedDate,"&lt;="&amp;$F$1)</f>
        <v/>
      </c>
      <c r="H2940" s="177" t="n"/>
      <c r="L2940" s="57" t="n">
        <v>0</v>
      </c>
      <c r="M2940" s="57" t="n"/>
    </row>
    <row r="2941" spans="1:13">
      <c r="A2941" s="137" t="n">
        <v>1</v>
      </c>
      <c r="B2941" s="100" t="s">
        <v>525</v>
      </c>
      <c r="C2941" s="137">
        <f>COUNTIFS(Severity,$B2941,AssignedDate,"&gt;="&amp;$C$1,AssignedDate,"&lt;="&amp;$F$1)</f>
        <v/>
      </c>
      <c r="D2941" s="137">
        <f>COUNTIFS(Severity,$B2941,Status,"&lt;&gt;Suspend",Status,"&lt;&gt;Assigned",Status,"&lt;&gt;Open",Status,"&lt;&gt;Hold",ResolvedDate,"&gt;="&amp;$C$1,ResolvedDate,"&lt;="&amp;$F$1)</f>
        <v/>
      </c>
      <c r="E2941" s="137">
        <f>COUNTIFS(Severity,$B2941,SLA_Breach,"&lt;&gt;Yes",Status,"&lt;&gt;Suspend",Status,"&lt;&gt;Assigned",Status,"&lt;&gt;Open",Status,"&lt;&gt;Hold&gt;",ResolvedDate,"&gt;="&amp;$C$1,ResolvedDate,"&lt;="&amp;$F$1)</f>
        <v/>
      </c>
      <c r="F2941" s="137">
        <f>COUNTIFS(Severity,$B2941,SLA_Breach,"Yes",Status,"&lt;&gt;Suspend",Status,"&lt;&gt;Assigned",Status,"&lt;&gt;Open",Status,"&lt;&gt;Hold&gt;",ResolvedDate,"&gt;="&amp;$C$1,ResolvedDate,"&lt;="&amp;$F$1)</f>
        <v/>
      </c>
      <c r="G2941" s="137">
        <f>COUNTIFS(Severity,$B2941,AssignedDate,"&gt;=01/01/2017 12:00:00 AM",AssignedDate,"&lt;="&amp;$F$1)</f>
        <v/>
      </c>
      <c r="H2941" s="177" t="n"/>
      <c r="L2941" s="57" t="n">
        <v>0</v>
      </c>
      <c r="M2941" s="57" t="n"/>
    </row>
    <row r="2942" spans="1:13">
      <c r="A2942" s="137" t="n">
        <v>1</v>
      </c>
      <c r="B2942" s="100" t="s">
        <v>525</v>
      </c>
      <c r="C2942" s="137">
        <f>COUNTIFS(Severity,$B2942,AssignedDate,"&gt;="&amp;$C$1,AssignedDate,"&lt;="&amp;$F$1)</f>
        <v/>
      </c>
      <c r="D2942" s="137">
        <f>COUNTIFS(Severity,$B2942,Status,"&lt;&gt;Suspend",Status,"&lt;&gt;Assigned",Status,"&lt;&gt;Open",Status,"&lt;&gt;Hold",ResolvedDate,"&gt;="&amp;$C$1,ResolvedDate,"&lt;="&amp;$F$1)</f>
        <v/>
      </c>
      <c r="E2942" s="137">
        <f>COUNTIFS(Severity,$B2942,SLA_Breach,"&lt;&gt;Yes",Status,"&lt;&gt;Suspend",Status,"&lt;&gt;Assigned",Status,"&lt;&gt;Open",Status,"&lt;&gt;Hold&gt;",ResolvedDate,"&gt;="&amp;$C$1,ResolvedDate,"&lt;="&amp;$F$1)</f>
        <v/>
      </c>
      <c r="F2942" s="137">
        <f>COUNTIFS(Severity,$B2942,SLA_Breach,"Yes",Status,"&lt;&gt;Suspend",Status,"&lt;&gt;Assigned",Status,"&lt;&gt;Open",Status,"&lt;&gt;Hold&gt;",ResolvedDate,"&gt;="&amp;$C$1,ResolvedDate,"&lt;="&amp;$F$1)</f>
        <v/>
      </c>
      <c r="G2942" s="137">
        <f>COUNTIFS(Severity,$B2942,AssignedDate,"&gt;=01/01/2017 12:00:00 AM",AssignedDate,"&lt;="&amp;$F$1)</f>
        <v/>
      </c>
      <c r="H2942" s="177" t="n"/>
      <c r="L2942" s="57" t="n">
        <v>0</v>
      </c>
      <c r="M2942" s="57" t="n"/>
    </row>
    <row r="2943" spans="1:13">
      <c r="A2943" s="137" t="n">
        <v>1</v>
      </c>
      <c r="B2943" s="100" t="s">
        <v>525</v>
      </c>
      <c r="C2943" s="137">
        <f>COUNTIFS(Severity,$B2943,AssignedDate,"&gt;="&amp;$C$1,AssignedDate,"&lt;="&amp;$F$1)</f>
        <v/>
      </c>
      <c r="D2943" s="137">
        <f>COUNTIFS(Severity,$B2943,Status,"&lt;&gt;Suspend",Status,"&lt;&gt;Assigned",Status,"&lt;&gt;Open",Status,"&lt;&gt;Hold",ResolvedDate,"&gt;="&amp;$C$1,ResolvedDate,"&lt;="&amp;$F$1)</f>
        <v/>
      </c>
      <c r="E2943" s="137">
        <f>COUNTIFS(Severity,$B2943,SLA_Breach,"&lt;&gt;Yes",Status,"&lt;&gt;Suspend",Status,"&lt;&gt;Assigned",Status,"&lt;&gt;Open",Status,"&lt;&gt;Hold&gt;",ResolvedDate,"&gt;="&amp;$C$1,ResolvedDate,"&lt;="&amp;$F$1)</f>
        <v/>
      </c>
      <c r="F2943" s="137">
        <f>COUNTIFS(Severity,$B2943,SLA_Breach,"Yes",Status,"&lt;&gt;Suspend",Status,"&lt;&gt;Assigned",Status,"&lt;&gt;Open",Status,"&lt;&gt;Hold&gt;",ResolvedDate,"&gt;="&amp;$C$1,ResolvedDate,"&lt;="&amp;$F$1)</f>
        <v/>
      </c>
      <c r="G2943" s="137">
        <f>COUNTIFS(Severity,$B2943,AssignedDate,"&gt;=01/01/2017 12:00:00 AM",AssignedDate,"&lt;="&amp;$F$1)</f>
        <v/>
      </c>
      <c r="H2943" s="177" t="n"/>
      <c r="L2943" s="57" t="n">
        <v>0</v>
      </c>
      <c r="M2943" s="57" t="n"/>
    </row>
    <row r="2944" spans="1:13">
      <c r="A2944" s="137" t="n">
        <v>1</v>
      </c>
      <c r="B2944" s="100" t="s">
        <v>525</v>
      </c>
      <c r="C2944" s="137">
        <f>COUNTIFS(Severity,$B2944,AssignedDate,"&gt;="&amp;$C$1,AssignedDate,"&lt;="&amp;$F$1)</f>
        <v/>
      </c>
      <c r="D2944" s="137">
        <f>COUNTIFS(Severity,$B2944,Status,"&lt;&gt;Suspend",Status,"&lt;&gt;Assigned",Status,"&lt;&gt;Open",Status,"&lt;&gt;Hold",ResolvedDate,"&gt;="&amp;$C$1,ResolvedDate,"&lt;="&amp;$F$1)</f>
        <v/>
      </c>
      <c r="E2944" s="137">
        <f>COUNTIFS(Severity,$B2944,SLA_Breach,"&lt;&gt;Yes",Status,"&lt;&gt;Suspend",Status,"&lt;&gt;Assigned",Status,"&lt;&gt;Open",Status,"&lt;&gt;Hold&gt;",ResolvedDate,"&gt;="&amp;$C$1,ResolvedDate,"&lt;="&amp;$F$1)</f>
        <v/>
      </c>
      <c r="F2944" s="137">
        <f>COUNTIFS(Severity,$B2944,SLA_Breach,"Yes",Status,"&lt;&gt;Suspend",Status,"&lt;&gt;Assigned",Status,"&lt;&gt;Open",Status,"&lt;&gt;Hold&gt;",ResolvedDate,"&gt;="&amp;$C$1,ResolvedDate,"&lt;="&amp;$F$1)</f>
        <v/>
      </c>
      <c r="G2944" s="137">
        <f>COUNTIFS(Severity,$B2944,AssignedDate,"&gt;=01/01/2017 12:00:00 AM",AssignedDate,"&lt;="&amp;$F$1)</f>
        <v/>
      </c>
      <c r="H2944" s="177" t="n"/>
      <c r="L2944" s="57" t="n">
        <v>0</v>
      </c>
      <c r="M2944" s="57" t="n"/>
    </row>
    <row r="2945" spans="1:13">
      <c r="A2945" s="137" t="n">
        <v>1</v>
      </c>
      <c r="B2945" s="100" t="s">
        <v>525</v>
      </c>
      <c r="C2945" s="137">
        <f>COUNTIFS(Severity,$B2945,AssignedDate,"&gt;="&amp;$C$1,AssignedDate,"&lt;="&amp;$F$1)</f>
        <v/>
      </c>
      <c r="D2945" s="137">
        <f>COUNTIFS(Severity,$B2945,Status,"&lt;&gt;Suspend",Status,"&lt;&gt;Assigned",Status,"&lt;&gt;Open",Status,"&lt;&gt;Hold",ResolvedDate,"&gt;="&amp;$C$1,ResolvedDate,"&lt;="&amp;$F$1)</f>
        <v/>
      </c>
      <c r="E2945" s="137">
        <f>COUNTIFS(Severity,$B2945,SLA_Breach,"&lt;&gt;Yes",Status,"&lt;&gt;Suspend",Status,"&lt;&gt;Assigned",Status,"&lt;&gt;Open",Status,"&lt;&gt;Hold&gt;",ResolvedDate,"&gt;="&amp;$C$1,ResolvedDate,"&lt;="&amp;$F$1)</f>
        <v/>
      </c>
      <c r="F2945" s="137">
        <f>COUNTIFS(Severity,$B2945,SLA_Breach,"Yes",Status,"&lt;&gt;Suspend",Status,"&lt;&gt;Assigned",Status,"&lt;&gt;Open",Status,"&lt;&gt;Hold&gt;",ResolvedDate,"&gt;="&amp;$C$1,ResolvedDate,"&lt;="&amp;$F$1)</f>
        <v/>
      </c>
      <c r="G2945" s="137">
        <f>COUNTIFS(Severity,$B2945,AssignedDate,"&gt;=01/01/2017 12:00:00 AM",AssignedDate,"&lt;="&amp;$F$1)</f>
        <v/>
      </c>
      <c r="H2945" s="177" t="n"/>
      <c r="L2945" s="57" t="n">
        <v>0</v>
      </c>
      <c r="M2945" s="57" t="n"/>
    </row>
    <row r="2946" spans="1:13">
      <c r="A2946" s="137" t="n">
        <v>1</v>
      </c>
      <c r="B2946" s="100" t="s">
        <v>525</v>
      </c>
      <c r="C2946" s="137">
        <f>COUNTIFS(Severity,$B2946,AssignedDate,"&gt;="&amp;$C$1,AssignedDate,"&lt;="&amp;$F$1)</f>
        <v/>
      </c>
      <c r="D2946" s="137">
        <f>COUNTIFS(Severity,$B2946,Status,"&lt;&gt;Suspend",Status,"&lt;&gt;Assigned",Status,"&lt;&gt;Open",Status,"&lt;&gt;Hold",ResolvedDate,"&gt;="&amp;$C$1,ResolvedDate,"&lt;="&amp;$F$1)</f>
        <v/>
      </c>
      <c r="E2946" s="137">
        <f>COUNTIFS(Severity,$B2946,SLA_Breach,"&lt;&gt;Yes",Status,"&lt;&gt;Suspend",Status,"&lt;&gt;Assigned",Status,"&lt;&gt;Open",Status,"&lt;&gt;Hold&gt;",ResolvedDate,"&gt;="&amp;$C$1,ResolvedDate,"&lt;="&amp;$F$1)</f>
        <v/>
      </c>
      <c r="F2946" s="137">
        <f>COUNTIFS(Severity,$B2946,SLA_Breach,"Yes",Status,"&lt;&gt;Suspend",Status,"&lt;&gt;Assigned",Status,"&lt;&gt;Open",Status,"&lt;&gt;Hold&gt;",ResolvedDate,"&gt;="&amp;$C$1,ResolvedDate,"&lt;="&amp;$F$1)</f>
        <v/>
      </c>
      <c r="G2946" s="137">
        <f>COUNTIFS(Severity,$B2946,AssignedDate,"&gt;=01/01/2017 12:00:00 AM",AssignedDate,"&lt;="&amp;$F$1)</f>
        <v/>
      </c>
      <c r="H2946" s="177" t="n"/>
      <c r="L2946" s="57" t="n">
        <v>0</v>
      </c>
      <c r="M2946" s="57" t="n"/>
    </row>
    <row r="2947" spans="1:13">
      <c r="A2947" s="137" t="n">
        <v>1</v>
      </c>
      <c r="B2947" s="100" t="s">
        <v>525</v>
      </c>
      <c r="C2947" s="137">
        <f>COUNTIFS(Severity,$B2947,AssignedDate,"&gt;="&amp;$C$1,AssignedDate,"&lt;="&amp;$F$1)</f>
        <v/>
      </c>
      <c r="D2947" s="137">
        <f>COUNTIFS(Severity,$B2947,Status,"&lt;&gt;Suspend",Status,"&lt;&gt;Assigned",Status,"&lt;&gt;Open",Status,"&lt;&gt;Hold",ResolvedDate,"&gt;="&amp;$C$1,ResolvedDate,"&lt;="&amp;$F$1)</f>
        <v/>
      </c>
      <c r="E2947" s="137">
        <f>COUNTIFS(Severity,$B2947,SLA_Breach,"&lt;&gt;Yes",Status,"&lt;&gt;Suspend",Status,"&lt;&gt;Assigned",Status,"&lt;&gt;Open",Status,"&lt;&gt;Hold&gt;",ResolvedDate,"&gt;="&amp;$C$1,ResolvedDate,"&lt;="&amp;$F$1)</f>
        <v/>
      </c>
      <c r="F2947" s="137">
        <f>COUNTIFS(Severity,$B2947,SLA_Breach,"Yes",Status,"&lt;&gt;Suspend",Status,"&lt;&gt;Assigned",Status,"&lt;&gt;Open",Status,"&lt;&gt;Hold&gt;",ResolvedDate,"&gt;="&amp;$C$1,ResolvedDate,"&lt;="&amp;$F$1)</f>
        <v/>
      </c>
      <c r="G2947" s="137">
        <f>COUNTIFS(Severity,$B2947,AssignedDate,"&gt;=01/01/2017 12:00:00 AM",AssignedDate,"&lt;="&amp;$F$1)</f>
        <v/>
      </c>
      <c r="H2947" s="177" t="n"/>
      <c r="L2947" s="57" t="n">
        <v>0</v>
      </c>
      <c r="M2947" s="57" t="n"/>
    </row>
    <row r="2948" spans="1:13">
      <c r="A2948" s="137" t="n">
        <v>1</v>
      </c>
      <c r="B2948" s="100" t="s">
        <v>525</v>
      </c>
      <c r="C2948" s="137">
        <f>COUNTIFS(Severity,$B2948,AssignedDate,"&gt;="&amp;$C$1,AssignedDate,"&lt;="&amp;$F$1)</f>
        <v/>
      </c>
      <c r="D2948" s="137">
        <f>COUNTIFS(Severity,$B2948,Status,"&lt;&gt;Suspend",Status,"&lt;&gt;Assigned",Status,"&lt;&gt;Open",Status,"&lt;&gt;Hold",ResolvedDate,"&gt;="&amp;$C$1,ResolvedDate,"&lt;="&amp;$F$1)</f>
        <v/>
      </c>
      <c r="E2948" s="137">
        <f>COUNTIFS(Severity,$B2948,SLA_Breach,"&lt;&gt;Yes",Status,"&lt;&gt;Suspend",Status,"&lt;&gt;Assigned",Status,"&lt;&gt;Open",Status,"&lt;&gt;Hold&gt;",ResolvedDate,"&gt;="&amp;$C$1,ResolvedDate,"&lt;="&amp;$F$1)</f>
        <v/>
      </c>
      <c r="F2948" s="137">
        <f>COUNTIFS(Severity,$B2948,SLA_Breach,"Yes",Status,"&lt;&gt;Suspend",Status,"&lt;&gt;Assigned",Status,"&lt;&gt;Open",Status,"&lt;&gt;Hold&gt;",ResolvedDate,"&gt;="&amp;$C$1,ResolvedDate,"&lt;="&amp;$F$1)</f>
        <v/>
      </c>
      <c r="G2948" s="137">
        <f>COUNTIFS(Severity,$B2948,AssignedDate,"&gt;=01/01/2017 12:00:00 AM",AssignedDate,"&lt;="&amp;$F$1)</f>
        <v/>
      </c>
      <c r="H2948" s="177" t="n"/>
      <c r="L2948" s="57" t="n">
        <v>0</v>
      </c>
      <c r="M2948" s="57" t="n"/>
    </row>
    <row r="2949" spans="1:13">
      <c r="A2949" s="137" t="n">
        <v>1</v>
      </c>
      <c r="B2949" s="100" t="s">
        <v>525</v>
      </c>
      <c r="C2949" s="137">
        <f>COUNTIFS(Severity,$B2949,AssignedDate,"&gt;="&amp;$C$1,AssignedDate,"&lt;="&amp;$F$1)</f>
        <v/>
      </c>
      <c r="D2949" s="137">
        <f>COUNTIFS(Severity,$B2949,Status,"&lt;&gt;Suspend",Status,"&lt;&gt;Assigned",Status,"&lt;&gt;Open",Status,"&lt;&gt;Hold",ResolvedDate,"&gt;="&amp;$C$1,ResolvedDate,"&lt;="&amp;$F$1)</f>
        <v/>
      </c>
      <c r="E2949" s="137">
        <f>COUNTIFS(Severity,$B2949,SLA_Breach,"&lt;&gt;Yes",Status,"&lt;&gt;Suspend",Status,"&lt;&gt;Assigned",Status,"&lt;&gt;Open",Status,"&lt;&gt;Hold&gt;",ResolvedDate,"&gt;="&amp;$C$1,ResolvedDate,"&lt;="&amp;$F$1)</f>
        <v/>
      </c>
      <c r="F2949" s="137">
        <f>COUNTIFS(Severity,$B2949,SLA_Breach,"Yes",Status,"&lt;&gt;Suspend",Status,"&lt;&gt;Assigned",Status,"&lt;&gt;Open",Status,"&lt;&gt;Hold&gt;",ResolvedDate,"&gt;="&amp;$C$1,ResolvedDate,"&lt;="&amp;$F$1)</f>
        <v/>
      </c>
      <c r="G2949" s="137">
        <f>COUNTIFS(Severity,$B2949,AssignedDate,"&gt;=01/01/2017 12:00:00 AM",AssignedDate,"&lt;="&amp;$F$1)</f>
        <v/>
      </c>
      <c r="H2949" s="177" t="n"/>
      <c r="L2949" s="57" t="n">
        <v>0</v>
      </c>
      <c r="M2949" s="57" t="n"/>
    </row>
    <row r="2950" spans="1:13">
      <c r="A2950" s="137" t="n">
        <v>1</v>
      </c>
      <c r="B2950" s="100" t="s">
        <v>525</v>
      </c>
      <c r="C2950" s="137">
        <f>COUNTIFS(Severity,$B2950,AssignedDate,"&gt;="&amp;$C$1,AssignedDate,"&lt;="&amp;$F$1)</f>
        <v/>
      </c>
      <c r="D2950" s="137">
        <f>COUNTIFS(Severity,$B2950,Status,"&lt;&gt;Suspend",Status,"&lt;&gt;Assigned",Status,"&lt;&gt;Open",Status,"&lt;&gt;Hold",ResolvedDate,"&gt;="&amp;$C$1,ResolvedDate,"&lt;="&amp;$F$1)</f>
        <v/>
      </c>
      <c r="E2950" s="137">
        <f>COUNTIFS(Severity,$B2950,SLA_Breach,"&lt;&gt;Yes",Status,"&lt;&gt;Suspend",Status,"&lt;&gt;Assigned",Status,"&lt;&gt;Open",Status,"&lt;&gt;Hold&gt;",ResolvedDate,"&gt;="&amp;$C$1,ResolvedDate,"&lt;="&amp;$F$1)</f>
        <v/>
      </c>
      <c r="F2950" s="137">
        <f>COUNTIFS(Severity,$B2950,SLA_Breach,"Yes",Status,"&lt;&gt;Suspend",Status,"&lt;&gt;Assigned",Status,"&lt;&gt;Open",Status,"&lt;&gt;Hold&gt;",ResolvedDate,"&gt;="&amp;$C$1,ResolvedDate,"&lt;="&amp;$F$1)</f>
        <v/>
      </c>
      <c r="G2950" s="137">
        <f>COUNTIFS(Severity,$B2950,AssignedDate,"&gt;=01/01/2017 12:00:00 AM",AssignedDate,"&lt;="&amp;$F$1)</f>
        <v/>
      </c>
      <c r="H2950" s="177" t="n"/>
      <c r="L2950" s="57" t="n">
        <v>0</v>
      </c>
      <c r="M2950" s="57" t="n"/>
    </row>
    <row r="2951" spans="1:13">
      <c r="A2951" s="137" t="n">
        <v>1</v>
      </c>
      <c r="B2951" s="100" t="s">
        <v>525</v>
      </c>
      <c r="C2951" s="137">
        <f>COUNTIFS(Severity,$B2951,AssignedDate,"&gt;="&amp;$C$1,AssignedDate,"&lt;="&amp;$F$1)</f>
        <v/>
      </c>
      <c r="D2951" s="137">
        <f>COUNTIFS(Severity,$B2951,Status,"&lt;&gt;Suspend",Status,"&lt;&gt;Assigned",Status,"&lt;&gt;Open",Status,"&lt;&gt;Hold",ResolvedDate,"&gt;="&amp;$C$1,ResolvedDate,"&lt;="&amp;$F$1)</f>
        <v/>
      </c>
      <c r="E2951" s="137">
        <f>COUNTIFS(Severity,$B2951,SLA_Breach,"&lt;&gt;Yes",Status,"&lt;&gt;Suspend",Status,"&lt;&gt;Assigned",Status,"&lt;&gt;Open",Status,"&lt;&gt;Hold&gt;",ResolvedDate,"&gt;="&amp;$C$1,ResolvedDate,"&lt;="&amp;$F$1)</f>
        <v/>
      </c>
      <c r="F2951" s="137">
        <f>COUNTIFS(Severity,$B2951,SLA_Breach,"Yes",Status,"&lt;&gt;Suspend",Status,"&lt;&gt;Assigned",Status,"&lt;&gt;Open",Status,"&lt;&gt;Hold&gt;",ResolvedDate,"&gt;="&amp;$C$1,ResolvedDate,"&lt;="&amp;$F$1)</f>
        <v/>
      </c>
      <c r="G2951" s="137">
        <f>COUNTIFS(Severity,$B2951,AssignedDate,"&gt;=01/01/2017 12:00:00 AM",AssignedDate,"&lt;="&amp;$F$1)</f>
        <v/>
      </c>
      <c r="H2951" s="177" t="n"/>
      <c r="L2951" s="57" t="n">
        <v>0</v>
      </c>
      <c r="M2951" s="57" t="n"/>
    </row>
    <row r="2952" spans="1:13">
      <c r="A2952" s="137" t="n">
        <v>1</v>
      </c>
      <c r="B2952" s="100" t="s">
        <v>525</v>
      </c>
      <c r="C2952" s="137">
        <f>COUNTIFS(Severity,$B2952,AssignedDate,"&gt;="&amp;$C$1,AssignedDate,"&lt;="&amp;$F$1)</f>
        <v/>
      </c>
      <c r="D2952" s="137">
        <f>COUNTIFS(Severity,$B2952,Status,"&lt;&gt;Suspend",Status,"&lt;&gt;Assigned",Status,"&lt;&gt;Open",Status,"&lt;&gt;Hold",ResolvedDate,"&gt;="&amp;$C$1,ResolvedDate,"&lt;="&amp;$F$1)</f>
        <v/>
      </c>
      <c r="E2952" s="137">
        <f>COUNTIFS(Severity,$B2952,SLA_Breach,"&lt;&gt;Yes",Status,"&lt;&gt;Suspend",Status,"&lt;&gt;Assigned",Status,"&lt;&gt;Open",Status,"&lt;&gt;Hold&gt;",ResolvedDate,"&gt;="&amp;$C$1,ResolvedDate,"&lt;="&amp;$F$1)</f>
        <v/>
      </c>
      <c r="F2952" s="137">
        <f>COUNTIFS(Severity,$B2952,SLA_Breach,"Yes",Status,"&lt;&gt;Suspend",Status,"&lt;&gt;Assigned",Status,"&lt;&gt;Open",Status,"&lt;&gt;Hold&gt;",ResolvedDate,"&gt;="&amp;$C$1,ResolvedDate,"&lt;="&amp;$F$1)</f>
        <v/>
      </c>
      <c r="G2952" s="137">
        <f>COUNTIFS(Severity,$B2952,AssignedDate,"&gt;=01/01/2017 12:00:00 AM",AssignedDate,"&lt;="&amp;$F$1)</f>
        <v/>
      </c>
      <c r="H2952" s="177" t="n"/>
      <c r="L2952" s="57" t="n">
        <v>0</v>
      </c>
      <c r="M2952" s="57" t="n"/>
    </row>
    <row r="2953" spans="1:13">
      <c r="A2953" s="137" t="n">
        <v>1</v>
      </c>
      <c r="B2953" s="100" t="s">
        <v>525</v>
      </c>
      <c r="C2953" s="137">
        <f>COUNTIFS(Severity,$B2953,AssignedDate,"&gt;="&amp;$C$1,AssignedDate,"&lt;="&amp;$F$1)</f>
        <v/>
      </c>
      <c r="D2953" s="137">
        <f>COUNTIFS(Severity,$B2953,Status,"&lt;&gt;Suspend",Status,"&lt;&gt;Assigned",Status,"&lt;&gt;Open",Status,"&lt;&gt;Hold",ResolvedDate,"&gt;="&amp;$C$1,ResolvedDate,"&lt;="&amp;$F$1)</f>
        <v/>
      </c>
      <c r="E2953" s="137">
        <f>COUNTIFS(Severity,$B2953,SLA_Breach,"&lt;&gt;Yes",Status,"&lt;&gt;Suspend",Status,"&lt;&gt;Assigned",Status,"&lt;&gt;Open",Status,"&lt;&gt;Hold&gt;",ResolvedDate,"&gt;="&amp;$C$1,ResolvedDate,"&lt;="&amp;$F$1)</f>
        <v/>
      </c>
      <c r="F2953" s="137">
        <f>COUNTIFS(Severity,$B2953,SLA_Breach,"Yes",Status,"&lt;&gt;Suspend",Status,"&lt;&gt;Assigned",Status,"&lt;&gt;Open",Status,"&lt;&gt;Hold&gt;",ResolvedDate,"&gt;="&amp;$C$1,ResolvedDate,"&lt;="&amp;$F$1)</f>
        <v/>
      </c>
      <c r="G2953" s="137">
        <f>COUNTIFS(Severity,$B2953,AssignedDate,"&gt;=01/01/2017 12:00:00 AM",AssignedDate,"&lt;="&amp;$F$1)</f>
        <v/>
      </c>
      <c r="H2953" s="177" t="n"/>
      <c r="L2953" s="57" t="n">
        <v>0</v>
      </c>
      <c r="M2953" s="57" t="n"/>
    </row>
    <row r="2954" spans="1:13">
      <c r="A2954" s="137" t="n">
        <v>1</v>
      </c>
      <c r="B2954" s="100" t="s">
        <v>525</v>
      </c>
      <c r="C2954" s="137">
        <f>COUNTIFS(Severity,$B2954,AssignedDate,"&gt;="&amp;$C$1,AssignedDate,"&lt;="&amp;$F$1)</f>
        <v/>
      </c>
      <c r="D2954" s="137">
        <f>COUNTIFS(Severity,$B2954,Status,"&lt;&gt;Suspend",Status,"&lt;&gt;Assigned",Status,"&lt;&gt;Open",Status,"&lt;&gt;Hold",ResolvedDate,"&gt;="&amp;$C$1,ResolvedDate,"&lt;="&amp;$F$1)</f>
        <v/>
      </c>
      <c r="E2954" s="137">
        <f>COUNTIFS(Severity,$B2954,SLA_Breach,"&lt;&gt;Yes",Status,"&lt;&gt;Suspend",Status,"&lt;&gt;Assigned",Status,"&lt;&gt;Open",Status,"&lt;&gt;Hold&gt;",ResolvedDate,"&gt;="&amp;$C$1,ResolvedDate,"&lt;="&amp;$F$1)</f>
        <v/>
      </c>
      <c r="F2954" s="137">
        <f>COUNTIFS(Severity,$B2954,SLA_Breach,"Yes",Status,"&lt;&gt;Suspend",Status,"&lt;&gt;Assigned",Status,"&lt;&gt;Open",Status,"&lt;&gt;Hold&gt;",ResolvedDate,"&gt;="&amp;$C$1,ResolvedDate,"&lt;="&amp;$F$1)</f>
        <v/>
      </c>
      <c r="G2954" s="137">
        <f>COUNTIFS(Severity,$B2954,AssignedDate,"&gt;=01/01/2017 12:00:00 AM",AssignedDate,"&lt;="&amp;$F$1)</f>
        <v/>
      </c>
      <c r="H2954" s="177" t="n"/>
      <c r="L2954" s="57" t="n">
        <v>0</v>
      </c>
      <c r="M2954" s="57" t="n"/>
    </row>
    <row r="2955" spans="1:13">
      <c r="A2955" s="137" t="n">
        <v>1</v>
      </c>
      <c r="B2955" s="100" t="s">
        <v>525</v>
      </c>
      <c r="C2955" s="137">
        <f>COUNTIFS(Severity,$B2955,AssignedDate,"&gt;="&amp;$C$1,AssignedDate,"&lt;="&amp;$F$1)</f>
        <v/>
      </c>
      <c r="D2955" s="137">
        <f>COUNTIFS(Severity,$B2955,Status,"&lt;&gt;Suspend",Status,"&lt;&gt;Assigned",Status,"&lt;&gt;Open",Status,"&lt;&gt;Hold",ResolvedDate,"&gt;="&amp;$C$1,ResolvedDate,"&lt;="&amp;$F$1)</f>
        <v/>
      </c>
      <c r="E2955" s="137">
        <f>COUNTIFS(Severity,$B2955,SLA_Breach,"&lt;&gt;Yes",Status,"&lt;&gt;Suspend",Status,"&lt;&gt;Assigned",Status,"&lt;&gt;Open",Status,"&lt;&gt;Hold&gt;",ResolvedDate,"&gt;="&amp;$C$1,ResolvedDate,"&lt;="&amp;$F$1)</f>
        <v/>
      </c>
      <c r="F2955" s="137">
        <f>COUNTIFS(Severity,$B2955,SLA_Breach,"Yes",Status,"&lt;&gt;Suspend",Status,"&lt;&gt;Assigned",Status,"&lt;&gt;Open",Status,"&lt;&gt;Hold&gt;",ResolvedDate,"&gt;="&amp;$C$1,ResolvedDate,"&lt;="&amp;$F$1)</f>
        <v/>
      </c>
      <c r="G2955" s="137">
        <f>COUNTIFS(Severity,$B2955,AssignedDate,"&gt;=01/01/2017 12:00:00 AM",AssignedDate,"&lt;="&amp;$F$1)</f>
        <v/>
      </c>
      <c r="H2955" s="177" t="n"/>
      <c r="L2955" s="57" t="n">
        <v>0</v>
      </c>
      <c r="M2955" s="57" t="n"/>
    </row>
    <row r="2956" spans="1:13">
      <c r="A2956" s="137" t="n">
        <v>1</v>
      </c>
      <c r="B2956" s="100" t="s">
        <v>525</v>
      </c>
      <c r="C2956" s="137">
        <f>COUNTIFS(Severity,$B2956,AssignedDate,"&gt;="&amp;$C$1,AssignedDate,"&lt;="&amp;$F$1)</f>
        <v/>
      </c>
      <c r="D2956" s="137">
        <f>COUNTIFS(Severity,$B2956,Status,"&lt;&gt;Suspend",Status,"&lt;&gt;Assigned",Status,"&lt;&gt;Open",Status,"&lt;&gt;Hold",ResolvedDate,"&gt;="&amp;$C$1,ResolvedDate,"&lt;="&amp;$F$1)</f>
        <v/>
      </c>
      <c r="E2956" s="137">
        <f>COUNTIFS(Severity,$B2956,SLA_Breach,"&lt;&gt;Yes",Status,"&lt;&gt;Suspend",Status,"&lt;&gt;Assigned",Status,"&lt;&gt;Open",Status,"&lt;&gt;Hold&gt;",ResolvedDate,"&gt;="&amp;$C$1,ResolvedDate,"&lt;="&amp;$F$1)</f>
        <v/>
      </c>
      <c r="F2956" s="137">
        <f>COUNTIFS(Severity,$B2956,SLA_Breach,"Yes",Status,"&lt;&gt;Suspend",Status,"&lt;&gt;Assigned",Status,"&lt;&gt;Open",Status,"&lt;&gt;Hold&gt;",ResolvedDate,"&gt;="&amp;$C$1,ResolvedDate,"&lt;="&amp;$F$1)</f>
        <v/>
      </c>
      <c r="G2956" s="137">
        <f>COUNTIFS(Severity,$B2956,AssignedDate,"&gt;=01/01/2017 12:00:00 AM",AssignedDate,"&lt;="&amp;$F$1)</f>
        <v/>
      </c>
      <c r="H2956" s="177" t="n"/>
      <c r="L2956" s="57" t="n">
        <v>0</v>
      </c>
      <c r="M2956" s="57" t="n"/>
    </row>
    <row r="2957" spans="1:13">
      <c r="A2957" s="137" t="n">
        <v>1</v>
      </c>
      <c r="B2957" s="100" t="s">
        <v>525</v>
      </c>
      <c r="C2957" s="137">
        <f>COUNTIFS(Severity,$B2957,AssignedDate,"&gt;="&amp;$C$1,AssignedDate,"&lt;="&amp;$F$1)</f>
        <v/>
      </c>
      <c r="D2957" s="137">
        <f>COUNTIFS(Severity,$B2957,Status,"&lt;&gt;Suspend",Status,"&lt;&gt;Assigned",Status,"&lt;&gt;Open",Status,"&lt;&gt;Hold",ResolvedDate,"&gt;="&amp;$C$1,ResolvedDate,"&lt;="&amp;$F$1)</f>
        <v/>
      </c>
      <c r="E2957" s="137">
        <f>COUNTIFS(Severity,$B2957,SLA_Breach,"&lt;&gt;Yes",Status,"&lt;&gt;Suspend",Status,"&lt;&gt;Assigned",Status,"&lt;&gt;Open",Status,"&lt;&gt;Hold&gt;",ResolvedDate,"&gt;="&amp;$C$1,ResolvedDate,"&lt;="&amp;$F$1)</f>
        <v/>
      </c>
      <c r="F2957" s="137">
        <f>COUNTIFS(Severity,$B2957,SLA_Breach,"Yes",Status,"&lt;&gt;Suspend",Status,"&lt;&gt;Assigned",Status,"&lt;&gt;Open",Status,"&lt;&gt;Hold&gt;",ResolvedDate,"&gt;="&amp;$C$1,ResolvedDate,"&lt;="&amp;$F$1)</f>
        <v/>
      </c>
      <c r="G2957" s="137">
        <f>COUNTIFS(Severity,$B2957,AssignedDate,"&gt;=01/01/2017 12:00:00 AM",AssignedDate,"&lt;="&amp;$F$1)</f>
        <v/>
      </c>
      <c r="H2957" s="177" t="n"/>
      <c r="L2957" s="57" t="n">
        <v>0</v>
      </c>
      <c r="M2957" s="57" t="n"/>
    </row>
    <row r="2958" spans="1:13">
      <c r="A2958" s="137" t="n">
        <v>1</v>
      </c>
      <c r="B2958" s="100" t="s">
        <v>525</v>
      </c>
      <c r="C2958" s="137">
        <f>COUNTIFS(Severity,$B2958,AssignedDate,"&gt;="&amp;$C$1,AssignedDate,"&lt;="&amp;$F$1)</f>
        <v/>
      </c>
      <c r="D2958" s="137">
        <f>COUNTIFS(Severity,$B2958,Status,"&lt;&gt;Suspend",Status,"&lt;&gt;Assigned",Status,"&lt;&gt;Open",Status,"&lt;&gt;Hold",ResolvedDate,"&gt;="&amp;$C$1,ResolvedDate,"&lt;="&amp;$F$1)</f>
        <v/>
      </c>
      <c r="E2958" s="137">
        <f>COUNTIFS(Severity,$B2958,SLA_Breach,"&lt;&gt;Yes",Status,"&lt;&gt;Suspend",Status,"&lt;&gt;Assigned",Status,"&lt;&gt;Open",Status,"&lt;&gt;Hold&gt;",ResolvedDate,"&gt;="&amp;$C$1,ResolvedDate,"&lt;="&amp;$F$1)</f>
        <v/>
      </c>
      <c r="F2958" s="137">
        <f>COUNTIFS(Severity,$B2958,SLA_Breach,"Yes",Status,"&lt;&gt;Suspend",Status,"&lt;&gt;Assigned",Status,"&lt;&gt;Open",Status,"&lt;&gt;Hold&gt;",ResolvedDate,"&gt;="&amp;$C$1,ResolvedDate,"&lt;="&amp;$F$1)</f>
        <v/>
      </c>
      <c r="G2958" s="137">
        <f>COUNTIFS(Severity,$B2958,AssignedDate,"&gt;=01/01/2017 12:00:00 AM",AssignedDate,"&lt;="&amp;$F$1)</f>
        <v/>
      </c>
      <c r="H2958" s="177" t="n"/>
      <c r="L2958" s="57" t="n">
        <v>0</v>
      </c>
      <c r="M2958" s="57" t="n"/>
    </row>
    <row r="2959" spans="1:13">
      <c r="A2959" s="137" t="n">
        <v>1</v>
      </c>
      <c r="B2959" s="100" t="s">
        <v>525</v>
      </c>
      <c r="C2959" s="137">
        <f>COUNTIFS(Severity,$B2959,AssignedDate,"&gt;="&amp;$C$1,AssignedDate,"&lt;="&amp;$F$1)</f>
        <v/>
      </c>
      <c r="D2959" s="137">
        <f>COUNTIFS(Severity,$B2959,Status,"&lt;&gt;Suspend",Status,"&lt;&gt;Assigned",Status,"&lt;&gt;Open",Status,"&lt;&gt;Hold",ResolvedDate,"&gt;="&amp;$C$1,ResolvedDate,"&lt;="&amp;$F$1)</f>
        <v/>
      </c>
      <c r="E2959" s="137">
        <f>COUNTIFS(Severity,$B2959,SLA_Breach,"&lt;&gt;Yes",Status,"&lt;&gt;Suspend",Status,"&lt;&gt;Assigned",Status,"&lt;&gt;Open",Status,"&lt;&gt;Hold&gt;",ResolvedDate,"&gt;="&amp;$C$1,ResolvedDate,"&lt;="&amp;$F$1)</f>
        <v/>
      </c>
      <c r="F2959" s="137">
        <f>COUNTIFS(Severity,$B2959,SLA_Breach,"Yes",Status,"&lt;&gt;Suspend",Status,"&lt;&gt;Assigned",Status,"&lt;&gt;Open",Status,"&lt;&gt;Hold&gt;",ResolvedDate,"&gt;="&amp;$C$1,ResolvedDate,"&lt;="&amp;$F$1)</f>
        <v/>
      </c>
      <c r="G2959" s="137">
        <f>COUNTIFS(Severity,$B2959,AssignedDate,"&gt;=01/01/2017 12:00:00 AM",AssignedDate,"&lt;="&amp;$F$1)</f>
        <v/>
      </c>
      <c r="H2959" s="177" t="n"/>
      <c r="L2959" s="57" t="n">
        <v>0</v>
      </c>
      <c r="M2959" s="57" t="n"/>
    </row>
    <row r="2960" spans="1:13">
      <c r="A2960" s="137" t="n">
        <v>1</v>
      </c>
      <c r="B2960" s="100" t="s">
        <v>525</v>
      </c>
      <c r="C2960" s="137">
        <f>COUNTIFS(Severity,$B2960,AssignedDate,"&gt;="&amp;$C$1,AssignedDate,"&lt;="&amp;$F$1)</f>
        <v/>
      </c>
      <c r="D2960" s="137">
        <f>COUNTIFS(Severity,$B2960,Status,"&lt;&gt;Suspend",Status,"&lt;&gt;Assigned",Status,"&lt;&gt;Open",Status,"&lt;&gt;Hold",ResolvedDate,"&gt;="&amp;$C$1,ResolvedDate,"&lt;="&amp;$F$1)</f>
        <v/>
      </c>
      <c r="E2960" s="137">
        <f>COUNTIFS(Severity,$B2960,SLA_Breach,"&lt;&gt;Yes",Status,"&lt;&gt;Suspend",Status,"&lt;&gt;Assigned",Status,"&lt;&gt;Open",Status,"&lt;&gt;Hold&gt;",ResolvedDate,"&gt;="&amp;$C$1,ResolvedDate,"&lt;="&amp;$F$1)</f>
        <v/>
      </c>
      <c r="F2960" s="137">
        <f>COUNTIFS(Severity,$B2960,SLA_Breach,"Yes",Status,"&lt;&gt;Suspend",Status,"&lt;&gt;Assigned",Status,"&lt;&gt;Open",Status,"&lt;&gt;Hold&gt;",ResolvedDate,"&gt;="&amp;$C$1,ResolvedDate,"&lt;="&amp;$F$1)</f>
        <v/>
      </c>
      <c r="G2960" s="137">
        <f>COUNTIFS(Severity,$B2960,AssignedDate,"&gt;=01/01/2017 12:00:00 AM",AssignedDate,"&lt;="&amp;$F$1)</f>
        <v/>
      </c>
      <c r="H2960" s="177" t="n"/>
      <c r="L2960" s="57" t="n">
        <v>0</v>
      </c>
      <c r="M2960" s="57" t="n"/>
    </row>
    <row r="2961" spans="1:13">
      <c r="A2961" s="137" t="n">
        <v>1</v>
      </c>
      <c r="B2961" s="100" t="s">
        <v>525</v>
      </c>
      <c r="C2961" s="137">
        <f>COUNTIFS(Severity,$B2961,AssignedDate,"&gt;="&amp;$C$1,AssignedDate,"&lt;="&amp;$F$1)</f>
        <v/>
      </c>
      <c r="D2961" s="137">
        <f>COUNTIFS(Severity,$B2961,Status,"&lt;&gt;Suspend",Status,"&lt;&gt;Assigned",Status,"&lt;&gt;Open",Status,"&lt;&gt;Hold",ResolvedDate,"&gt;="&amp;$C$1,ResolvedDate,"&lt;="&amp;$F$1)</f>
        <v/>
      </c>
      <c r="E2961" s="137">
        <f>COUNTIFS(Severity,$B2961,SLA_Breach,"&lt;&gt;Yes",Status,"&lt;&gt;Suspend",Status,"&lt;&gt;Assigned",Status,"&lt;&gt;Open",Status,"&lt;&gt;Hold&gt;",ResolvedDate,"&gt;="&amp;$C$1,ResolvedDate,"&lt;="&amp;$F$1)</f>
        <v/>
      </c>
      <c r="F2961" s="137">
        <f>COUNTIFS(Severity,$B2961,SLA_Breach,"Yes",Status,"&lt;&gt;Suspend",Status,"&lt;&gt;Assigned",Status,"&lt;&gt;Open",Status,"&lt;&gt;Hold&gt;",ResolvedDate,"&gt;="&amp;$C$1,ResolvedDate,"&lt;="&amp;$F$1)</f>
        <v/>
      </c>
      <c r="G2961" s="137">
        <f>COUNTIFS(Severity,$B2961,AssignedDate,"&gt;=01/01/2017 12:00:00 AM",AssignedDate,"&lt;="&amp;$F$1)</f>
        <v/>
      </c>
      <c r="H2961" s="177" t="n"/>
      <c r="L2961" s="57" t="n">
        <v>0</v>
      </c>
      <c r="M2961" s="57" t="n"/>
    </row>
    <row r="2962" spans="1:13">
      <c r="A2962" s="137" t="n">
        <v>1</v>
      </c>
      <c r="B2962" s="100" t="s">
        <v>525</v>
      </c>
      <c r="C2962" s="137">
        <f>COUNTIFS(Severity,$B2962,AssignedDate,"&gt;="&amp;$C$1,AssignedDate,"&lt;="&amp;$F$1)</f>
        <v/>
      </c>
      <c r="D2962" s="137">
        <f>COUNTIFS(Severity,$B2962,Status,"&lt;&gt;Suspend",Status,"&lt;&gt;Assigned",Status,"&lt;&gt;Open",Status,"&lt;&gt;Hold",ResolvedDate,"&gt;="&amp;$C$1,ResolvedDate,"&lt;="&amp;$F$1)</f>
        <v/>
      </c>
      <c r="E2962" s="137">
        <f>COUNTIFS(Severity,$B2962,SLA_Breach,"&lt;&gt;Yes",Status,"&lt;&gt;Suspend",Status,"&lt;&gt;Assigned",Status,"&lt;&gt;Open",Status,"&lt;&gt;Hold&gt;",ResolvedDate,"&gt;="&amp;$C$1,ResolvedDate,"&lt;="&amp;$F$1)</f>
        <v/>
      </c>
      <c r="F2962" s="137">
        <f>COUNTIFS(Severity,$B2962,SLA_Breach,"Yes",Status,"&lt;&gt;Suspend",Status,"&lt;&gt;Assigned",Status,"&lt;&gt;Open",Status,"&lt;&gt;Hold&gt;",ResolvedDate,"&gt;="&amp;$C$1,ResolvedDate,"&lt;="&amp;$F$1)</f>
        <v/>
      </c>
      <c r="G2962" s="137">
        <f>COUNTIFS(Severity,$B2962,AssignedDate,"&gt;=01/01/2017 12:00:00 AM",AssignedDate,"&lt;="&amp;$F$1)</f>
        <v/>
      </c>
      <c r="H2962" s="177" t="n"/>
      <c r="L2962" s="57" t="n">
        <v>0</v>
      </c>
      <c r="M2962" s="57" t="n"/>
    </row>
    <row r="2963" spans="1:13">
      <c r="A2963" s="137" t="n">
        <v>1</v>
      </c>
      <c r="B2963" s="100" t="s">
        <v>525</v>
      </c>
      <c r="C2963" s="137">
        <f>COUNTIFS(Severity,$B2963,AssignedDate,"&gt;="&amp;$C$1,AssignedDate,"&lt;="&amp;$F$1)</f>
        <v/>
      </c>
      <c r="D2963" s="137">
        <f>COUNTIFS(Severity,$B2963,Status,"&lt;&gt;Suspend",Status,"&lt;&gt;Assigned",Status,"&lt;&gt;Open",Status,"&lt;&gt;Hold",ResolvedDate,"&gt;="&amp;$C$1,ResolvedDate,"&lt;="&amp;$F$1)</f>
        <v/>
      </c>
      <c r="E2963" s="137">
        <f>COUNTIFS(Severity,$B2963,SLA_Breach,"&lt;&gt;Yes",Status,"&lt;&gt;Suspend",Status,"&lt;&gt;Assigned",Status,"&lt;&gt;Open",Status,"&lt;&gt;Hold&gt;",ResolvedDate,"&gt;="&amp;$C$1,ResolvedDate,"&lt;="&amp;$F$1)</f>
        <v/>
      </c>
      <c r="F2963" s="137">
        <f>COUNTIFS(Severity,$B2963,SLA_Breach,"Yes",Status,"&lt;&gt;Suspend",Status,"&lt;&gt;Assigned",Status,"&lt;&gt;Open",Status,"&lt;&gt;Hold&gt;",ResolvedDate,"&gt;="&amp;$C$1,ResolvedDate,"&lt;="&amp;$F$1)</f>
        <v/>
      </c>
      <c r="G2963" s="137">
        <f>COUNTIFS(Severity,$B2963,AssignedDate,"&gt;=01/01/2017 12:00:00 AM",AssignedDate,"&lt;="&amp;$F$1)</f>
        <v/>
      </c>
      <c r="H2963" s="177" t="n"/>
      <c r="L2963" s="57" t="n">
        <v>0</v>
      </c>
      <c r="M2963" s="57" t="n"/>
    </row>
    <row r="2964" spans="1:13">
      <c r="A2964" s="137" t="n">
        <v>1</v>
      </c>
      <c r="B2964" s="100" t="s">
        <v>525</v>
      </c>
      <c r="C2964" s="137">
        <f>COUNTIFS(Severity,$B2964,AssignedDate,"&gt;="&amp;$C$1,AssignedDate,"&lt;="&amp;$F$1)</f>
        <v/>
      </c>
      <c r="D2964" s="137">
        <f>COUNTIFS(Severity,$B2964,Status,"&lt;&gt;Suspend",Status,"&lt;&gt;Assigned",Status,"&lt;&gt;Open",Status,"&lt;&gt;Hold",ResolvedDate,"&gt;="&amp;$C$1,ResolvedDate,"&lt;="&amp;$F$1)</f>
        <v/>
      </c>
      <c r="E2964" s="137">
        <f>COUNTIFS(Severity,$B2964,SLA_Breach,"&lt;&gt;Yes",Status,"&lt;&gt;Suspend",Status,"&lt;&gt;Assigned",Status,"&lt;&gt;Open",Status,"&lt;&gt;Hold&gt;",ResolvedDate,"&gt;="&amp;$C$1,ResolvedDate,"&lt;="&amp;$F$1)</f>
        <v/>
      </c>
      <c r="F2964" s="137">
        <f>COUNTIFS(Severity,$B2964,SLA_Breach,"Yes",Status,"&lt;&gt;Suspend",Status,"&lt;&gt;Assigned",Status,"&lt;&gt;Open",Status,"&lt;&gt;Hold&gt;",ResolvedDate,"&gt;="&amp;$C$1,ResolvedDate,"&lt;="&amp;$F$1)</f>
        <v/>
      </c>
      <c r="G2964" s="137">
        <f>COUNTIFS(Severity,$B2964,AssignedDate,"&gt;=01/01/2017 12:00:00 AM",AssignedDate,"&lt;="&amp;$F$1)</f>
        <v/>
      </c>
      <c r="H2964" s="177" t="n"/>
      <c r="L2964" s="57" t="n">
        <v>0</v>
      </c>
      <c r="M2964" s="57" t="n"/>
    </row>
    <row r="2965" spans="1:13">
      <c r="A2965" s="137" t="n">
        <v>1</v>
      </c>
      <c r="B2965" s="100" t="s">
        <v>525</v>
      </c>
      <c r="C2965" s="137">
        <f>COUNTIFS(Severity,$B2965,AssignedDate,"&gt;="&amp;$C$1,AssignedDate,"&lt;="&amp;$F$1)</f>
        <v/>
      </c>
      <c r="D2965" s="137">
        <f>COUNTIFS(Severity,$B2965,Status,"&lt;&gt;Suspend",Status,"&lt;&gt;Assigned",Status,"&lt;&gt;Open",Status,"&lt;&gt;Hold",ResolvedDate,"&gt;="&amp;$C$1,ResolvedDate,"&lt;="&amp;$F$1)</f>
        <v/>
      </c>
      <c r="E2965" s="137">
        <f>COUNTIFS(Severity,$B2965,SLA_Breach,"&lt;&gt;Yes",Status,"&lt;&gt;Suspend",Status,"&lt;&gt;Assigned",Status,"&lt;&gt;Open",Status,"&lt;&gt;Hold&gt;",ResolvedDate,"&gt;="&amp;$C$1,ResolvedDate,"&lt;="&amp;$F$1)</f>
        <v/>
      </c>
      <c r="F2965" s="137">
        <f>COUNTIFS(Severity,$B2965,SLA_Breach,"Yes",Status,"&lt;&gt;Suspend",Status,"&lt;&gt;Assigned",Status,"&lt;&gt;Open",Status,"&lt;&gt;Hold&gt;",ResolvedDate,"&gt;="&amp;$C$1,ResolvedDate,"&lt;="&amp;$F$1)</f>
        <v/>
      </c>
      <c r="G2965" s="137">
        <f>COUNTIFS(Severity,$B2965,AssignedDate,"&gt;=01/01/2017 12:00:00 AM",AssignedDate,"&lt;="&amp;$F$1)</f>
        <v/>
      </c>
      <c r="H2965" s="177" t="n"/>
      <c r="L2965" s="57" t="n">
        <v>0</v>
      </c>
      <c r="M2965" s="57" t="n"/>
    </row>
    <row r="2966" spans="1:13">
      <c r="A2966" s="137" t="n">
        <v>1</v>
      </c>
      <c r="B2966" s="100" t="s">
        <v>525</v>
      </c>
      <c r="C2966" s="137">
        <f>COUNTIFS(Severity,$B2966,AssignedDate,"&gt;="&amp;$C$1,AssignedDate,"&lt;="&amp;$F$1)</f>
        <v/>
      </c>
      <c r="D2966" s="137">
        <f>COUNTIFS(Severity,$B2966,Status,"&lt;&gt;Suspend",Status,"&lt;&gt;Assigned",Status,"&lt;&gt;Open",Status,"&lt;&gt;Hold",ResolvedDate,"&gt;="&amp;$C$1,ResolvedDate,"&lt;="&amp;$F$1)</f>
        <v/>
      </c>
      <c r="E2966" s="137">
        <f>COUNTIFS(Severity,$B2966,SLA_Breach,"&lt;&gt;Yes",Status,"&lt;&gt;Suspend",Status,"&lt;&gt;Assigned",Status,"&lt;&gt;Open",Status,"&lt;&gt;Hold&gt;",ResolvedDate,"&gt;="&amp;$C$1,ResolvedDate,"&lt;="&amp;$F$1)</f>
        <v/>
      </c>
      <c r="F2966" s="137">
        <f>COUNTIFS(Severity,$B2966,SLA_Breach,"Yes",Status,"&lt;&gt;Suspend",Status,"&lt;&gt;Assigned",Status,"&lt;&gt;Open",Status,"&lt;&gt;Hold&gt;",ResolvedDate,"&gt;="&amp;$C$1,ResolvedDate,"&lt;="&amp;$F$1)</f>
        <v/>
      </c>
      <c r="G2966" s="137">
        <f>COUNTIFS(Severity,$B2966,AssignedDate,"&gt;=01/01/2017 12:00:00 AM",AssignedDate,"&lt;="&amp;$F$1)</f>
        <v/>
      </c>
      <c r="H2966" s="177" t="n"/>
      <c r="L2966" s="57" t="n">
        <v>0</v>
      </c>
      <c r="M2966" s="57" t="n"/>
    </row>
    <row r="2967" spans="1:13">
      <c r="A2967" s="137" t="n">
        <v>1</v>
      </c>
      <c r="B2967" s="100" t="s">
        <v>525</v>
      </c>
      <c r="C2967" s="137">
        <f>COUNTIFS(Severity,$B2967,AssignedDate,"&gt;="&amp;$C$1,AssignedDate,"&lt;="&amp;$F$1)</f>
        <v/>
      </c>
      <c r="D2967" s="137">
        <f>COUNTIFS(Severity,$B2967,Status,"&lt;&gt;Suspend",Status,"&lt;&gt;Assigned",Status,"&lt;&gt;Open",Status,"&lt;&gt;Hold",ResolvedDate,"&gt;="&amp;$C$1,ResolvedDate,"&lt;="&amp;$F$1)</f>
        <v/>
      </c>
      <c r="E2967" s="137">
        <f>COUNTIFS(Severity,$B2967,SLA_Breach,"&lt;&gt;Yes",Status,"&lt;&gt;Suspend",Status,"&lt;&gt;Assigned",Status,"&lt;&gt;Open",Status,"&lt;&gt;Hold&gt;",ResolvedDate,"&gt;="&amp;$C$1,ResolvedDate,"&lt;="&amp;$F$1)</f>
        <v/>
      </c>
      <c r="F2967" s="137">
        <f>COUNTIFS(Severity,$B2967,SLA_Breach,"Yes",Status,"&lt;&gt;Suspend",Status,"&lt;&gt;Assigned",Status,"&lt;&gt;Open",Status,"&lt;&gt;Hold&gt;",ResolvedDate,"&gt;="&amp;$C$1,ResolvedDate,"&lt;="&amp;$F$1)</f>
        <v/>
      </c>
      <c r="G2967" s="137">
        <f>COUNTIFS(Severity,$B2967,AssignedDate,"&gt;=01/01/2017 12:00:00 AM",AssignedDate,"&lt;="&amp;$F$1)</f>
        <v/>
      </c>
      <c r="H2967" s="177" t="n"/>
      <c r="L2967" s="57" t="n">
        <v>0</v>
      </c>
      <c r="M2967" s="57" t="n"/>
    </row>
    <row r="2968" spans="1:13">
      <c r="A2968" s="137" t="n">
        <v>1</v>
      </c>
      <c r="B2968" s="100" t="s">
        <v>525</v>
      </c>
      <c r="C2968" s="137">
        <f>COUNTIFS(Severity,$B2968,AssignedDate,"&gt;="&amp;$C$1,AssignedDate,"&lt;="&amp;$F$1)</f>
        <v/>
      </c>
      <c r="D2968" s="137">
        <f>COUNTIFS(Severity,$B2968,Status,"&lt;&gt;Suspend",Status,"&lt;&gt;Assigned",Status,"&lt;&gt;Open",Status,"&lt;&gt;Hold",ResolvedDate,"&gt;="&amp;$C$1,ResolvedDate,"&lt;="&amp;$F$1)</f>
        <v/>
      </c>
      <c r="E2968" s="137">
        <f>COUNTIFS(Severity,$B2968,SLA_Breach,"&lt;&gt;Yes",Status,"&lt;&gt;Suspend",Status,"&lt;&gt;Assigned",Status,"&lt;&gt;Open",Status,"&lt;&gt;Hold&gt;",ResolvedDate,"&gt;="&amp;$C$1,ResolvedDate,"&lt;="&amp;$F$1)</f>
        <v/>
      </c>
      <c r="F2968" s="137">
        <f>COUNTIFS(Severity,$B2968,SLA_Breach,"Yes",Status,"&lt;&gt;Suspend",Status,"&lt;&gt;Assigned",Status,"&lt;&gt;Open",Status,"&lt;&gt;Hold&gt;",ResolvedDate,"&gt;="&amp;$C$1,ResolvedDate,"&lt;="&amp;$F$1)</f>
        <v/>
      </c>
      <c r="G2968" s="137">
        <f>COUNTIFS(Severity,$B2968,AssignedDate,"&gt;=01/01/2017 12:00:00 AM",AssignedDate,"&lt;="&amp;$F$1)</f>
        <v/>
      </c>
      <c r="H2968" s="177" t="n"/>
      <c r="L2968" s="57" t="n">
        <v>0</v>
      </c>
      <c r="M2968" s="57" t="n"/>
    </row>
    <row r="2969" spans="1:13">
      <c r="A2969" s="137" t="n">
        <v>1</v>
      </c>
      <c r="B2969" s="100" t="s">
        <v>525</v>
      </c>
      <c r="C2969" s="137">
        <f>COUNTIFS(Severity,$B2969,AssignedDate,"&gt;="&amp;$C$1,AssignedDate,"&lt;="&amp;$F$1)</f>
        <v/>
      </c>
      <c r="D2969" s="137">
        <f>COUNTIFS(Severity,$B2969,Status,"&lt;&gt;Suspend",Status,"&lt;&gt;Assigned",Status,"&lt;&gt;Open",Status,"&lt;&gt;Hold",ResolvedDate,"&gt;="&amp;$C$1,ResolvedDate,"&lt;="&amp;$F$1)</f>
        <v/>
      </c>
      <c r="E2969" s="137">
        <f>COUNTIFS(Severity,$B2969,SLA_Breach,"&lt;&gt;Yes",Status,"&lt;&gt;Suspend",Status,"&lt;&gt;Assigned",Status,"&lt;&gt;Open",Status,"&lt;&gt;Hold&gt;",ResolvedDate,"&gt;="&amp;$C$1,ResolvedDate,"&lt;="&amp;$F$1)</f>
        <v/>
      </c>
      <c r="F2969" s="137">
        <f>COUNTIFS(Severity,$B2969,SLA_Breach,"Yes",Status,"&lt;&gt;Suspend",Status,"&lt;&gt;Assigned",Status,"&lt;&gt;Open",Status,"&lt;&gt;Hold&gt;",ResolvedDate,"&gt;="&amp;$C$1,ResolvedDate,"&lt;="&amp;$F$1)</f>
        <v/>
      </c>
      <c r="G2969" s="137">
        <f>COUNTIFS(Severity,$B2969,AssignedDate,"&gt;=01/01/2017 12:00:00 AM",AssignedDate,"&lt;="&amp;$F$1)</f>
        <v/>
      </c>
      <c r="H2969" s="177" t="n"/>
      <c r="L2969" s="57" t="n">
        <v>0</v>
      </c>
      <c r="M2969" s="57" t="n"/>
    </row>
    <row r="2970" spans="1:13">
      <c r="A2970" s="137" t="n">
        <v>1</v>
      </c>
      <c r="B2970" s="100" t="s">
        <v>525</v>
      </c>
      <c r="C2970" s="137">
        <f>COUNTIFS(Severity,$B2970,AssignedDate,"&gt;="&amp;$C$1,AssignedDate,"&lt;="&amp;$F$1)</f>
        <v/>
      </c>
      <c r="D2970" s="137">
        <f>COUNTIFS(Severity,$B2970,Status,"&lt;&gt;Suspend",Status,"&lt;&gt;Assigned",Status,"&lt;&gt;Open",Status,"&lt;&gt;Hold",ResolvedDate,"&gt;="&amp;$C$1,ResolvedDate,"&lt;="&amp;$F$1)</f>
        <v/>
      </c>
      <c r="E2970" s="137">
        <f>COUNTIFS(Severity,$B2970,SLA_Breach,"&lt;&gt;Yes",Status,"&lt;&gt;Suspend",Status,"&lt;&gt;Assigned",Status,"&lt;&gt;Open",Status,"&lt;&gt;Hold&gt;",ResolvedDate,"&gt;="&amp;$C$1,ResolvedDate,"&lt;="&amp;$F$1)</f>
        <v/>
      </c>
      <c r="F2970" s="137">
        <f>COUNTIFS(Severity,$B2970,SLA_Breach,"Yes",Status,"&lt;&gt;Suspend",Status,"&lt;&gt;Assigned",Status,"&lt;&gt;Open",Status,"&lt;&gt;Hold&gt;",ResolvedDate,"&gt;="&amp;$C$1,ResolvedDate,"&lt;="&amp;$F$1)</f>
        <v/>
      </c>
      <c r="G2970" s="137">
        <f>COUNTIFS(Severity,$B2970,AssignedDate,"&gt;=01/01/2017 12:00:00 AM",AssignedDate,"&lt;="&amp;$F$1)</f>
        <v/>
      </c>
      <c r="H2970" s="177" t="n"/>
      <c r="L2970" s="57" t="n">
        <v>0</v>
      </c>
      <c r="M2970" s="57" t="n"/>
    </row>
    <row r="2971" spans="1:13">
      <c r="A2971" s="137" t="n">
        <v>1</v>
      </c>
      <c r="B2971" s="100" t="s">
        <v>525</v>
      </c>
      <c r="C2971" s="137">
        <f>COUNTIFS(Severity,$B2971,AssignedDate,"&gt;="&amp;$C$1,AssignedDate,"&lt;="&amp;$F$1)</f>
        <v/>
      </c>
      <c r="D2971" s="137">
        <f>COUNTIFS(Severity,$B2971,Status,"&lt;&gt;Suspend",Status,"&lt;&gt;Assigned",Status,"&lt;&gt;Open",Status,"&lt;&gt;Hold",ResolvedDate,"&gt;="&amp;$C$1,ResolvedDate,"&lt;="&amp;$F$1)</f>
        <v/>
      </c>
      <c r="E2971" s="137">
        <f>COUNTIFS(Severity,$B2971,SLA_Breach,"&lt;&gt;Yes",Status,"&lt;&gt;Suspend",Status,"&lt;&gt;Assigned",Status,"&lt;&gt;Open",Status,"&lt;&gt;Hold&gt;",ResolvedDate,"&gt;="&amp;$C$1,ResolvedDate,"&lt;="&amp;$F$1)</f>
        <v/>
      </c>
      <c r="F2971" s="137">
        <f>COUNTIFS(Severity,$B2971,SLA_Breach,"Yes",Status,"&lt;&gt;Suspend",Status,"&lt;&gt;Assigned",Status,"&lt;&gt;Open",Status,"&lt;&gt;Hold&gt;",ResolvedDate,"&gt;="&amp;$C$1,ResolvedDate,"&lt;="&amp;$F$1)</f>
        <v/>
      </c>
      <c r="G2971" s="137">
        <f>COUNTIFS(Severity,$B2971,AssignedDate,"&gt;=01/01/2017 12:00:00 AM",AssignedDate,"&lt;="&amp;$F$1)</f>
        <v/>
      </c>
      <c r="H2971" s="177" t="n"/>
      <c r="L2971" s="57" t="n">
        <v>0</v>
      </c>
      <c r="M2971" s="57" t="n"/>
    </row>
    <row r="2972" spans="1:13">
      <c r="A2972" s="137" t="n">
        <v>1</v>
      </c>
      <c r="B2972" s="100" t="s">
        <v>525</v>
      </c>
      <c r="C2972" s="137">
        <f>COUNTIFS(Severity,$B2972,AssignedDate,"&gt;="&amp;$C$1,AssignedDate,"&lt;="&amp;$F$1)</f>
        <v/>
      </c>
      <c r="D2972" s="137">
        <f>COUNTIFS(Severity,$B2972,Status,"&lt;&gt;Suspend",Status,"&lt;&gt;Assigned",Status,"&lt;&gt;Open",Status,"&lt;&gt;Hold",ResolvedDate,"&gt;="&amp;$C$1,ResolvedDate,"&lt;="&amp;$F$1)</f>
        <v/>
      </c>
      <c r="E2972" s="137">
        <f>COUNTIFS(Severity,$B2972,SLA_Breach,"&lt;&gt;Yes",Status,"&lt;&gt;Suspend",Status,"&lt;&gt;Assigned",Status,"&lt;&gt;Open",Status,"&lt;&gt;Hold&gt;",ResolvedDate,"&gt;="&amp;$C$1,ResolvedDate,"&lt;="&amp;$F$1)</f>
        <v/>
      </c>
      <c r="F2972" s="137">
        <f>COUNTIFS(Severity,$B2972,SLA_Breach,"Yes",Status,"&lt;&gt;Suspend",Status,"&lt;&gt;Assigned",Status,"&lt;&gt;Open",Status,"&lt;&gt;Hold&gt;",ResolvedDate,"&gt;="&amp;$C$1,ResolvedDate,"&lt;="&amp;$F$1)</f>
        <v/>
      </c>
      <c r="G2972" s="137">
        <f>COUNTIFS(Severity,$B2972,AssignedDate,"&gt;=01/01/2017 12:00:00 AM",AssignedDate,"&lt;="&amp;$F$1)</f>
        <v/>
      </c>
      <c r="H2972" s="177" t="n"/>
      <c r="L2972" s="57" t="n">
        <v>0</v>
      </c>
      <c r="M2972" s="57" t="n"/>
    </row>
    <row r="2973" spans="1:13">
      <c r="A2973" s="137" t="n">
        <v>1</v>
      </c>
      <c r="B2973" s="100" t="s">
        <v>525</v>
      </c>
      <c r="C2973" s="137">
        <f>COUNTIFS(Severity,$B2973,AssignedDate,"&gt;="&amp;$C$1,AssignedDate,"&lt;="&amp;$F$1)</f>
        <v/>
      </c>
      <c r="D2973" s="137">
        <f>COUNTIFS(Severity,$B2973,Status,"&lt;&gt;Suspend",Status,"&lt;&gt;Assigned",Status,"&lt;&gt;Open",Status,"&lt;&gt;Hold",ResolvedDate,"&gt;="&amp;$C$1,ResolvedDate,"&lt;="&amp;$F$1)</f>
        <v/>
      </c>
      <c r="E2973" s="137">
        <f>COUNTIFS(Severity,$B2973,SLA_Breach,"&lt;&gt;Yes",Status,"&lt;&gt;Suspend",Status,"&lt;&gt;Assigned",Status,"&lt;&gt;Open",Status,"&lt;&gt;Hold&gt;",ResolvedDate,"&gt;="&amp;$C$1,ResolvedDate,"&lt;="&amp;$F$1)</f>
        <v/>
      </c>
      <c r="F2973" s="137">
        <f>COUNTIFS(Severity,$B2973,SLA_Breach,"Yes",Status,"&lt;&gt;Suspend",Status,"&lt;&gt;Assigned",Status,"&lt;&gt;Open",Status,"&lt;&gt;Hold&gt;",ResolvedDate,"&gt;="&amp;$C$1,ResolvedDate,"&lt;="&amp;$F$1)</f>
        <v/>
      </c>
      <c r="G2973" s="137">
        <f>COUNTIFS(Severity,$B2973,AssignedDate,"&gt;=01/01/2017 12:00:00 AM",AssignedDate,"&lt;="&amp;$F$1)</f>
        <v/>
      </c>
      <c r="H2973" s="177" t="n"/>
      <c r="L2973" s="57" t="n">
        <v>0</v>
      </c>
      <c r="M2973" s="57" t="n"/>
    </row>
    <row r="2974" spans="1:13">
      <c r="A2974" s="137" t="n">
        <v>1</v>
      </c>
      <c r="B2974" s="100" t="s">
        <v>525</v>
      </c>
      <c r="C2974" s="137">
        <f>COUNTIFS(Severity,$B2974,AssignedDate,"&gt;="&amp;$C$1,AssignedDate,"&lt;="&amp;$F$1)</f>
        <v/>
      </c>
      <c r="D2974" s="137">
        <f>COUNTIFS(Severity,$B2974,Status,"&lt;&gt;Suspend",Status,"&lt;&gt;Assigned",Status,"&lt;&gt;Open",Status,"&lt;&gt;Hold",ResolvedDate,"&gt;="&amp;$C$1,ResolvedDate,"&lt;="&amp;$F$1)</f>
        <v/>
      </c>
      <c r="E2974" s="137">
        <f>COUNTIFS(Severity,$B2974,SLA_Breach,"&lt;&gt;Yes",Status,"&lt;&gt;Suspend",Status,"&lt;&gt;Assigned",Status,"&lt;&gt;Open",Status,"&lt;&gt;Hold&gt;",ResolvedDate,"&gt;="&amp;$C$1,ResolvedDate,"&lt;="&amp;$F$1)</f>
        <v/>
      </c>
      <c r="F2974" s="137">
        <f>COUNTIFS(Severity,$B2974,SLA_Breach,"Yes",Status,"&lt;&gt;Suspend",Status,"&lt;&gt;Assigned",Status,"&lt;&gt;Open",Status,"&lt;&gt;Hold&gt;",ResolvedDate,"&gt;="&amp;$C$1,ResolvedDate,"&lt;="&amp;$F$1)</f>
        <v/>
      </c>
      <c r="G2974" s="137">
        <f>COUNTIFS(Severity,$B2974,AssignedDate,"&gt;=01/01/2017 12:00:00 AM",AssignedDate,"&lt;="&amp;$F$1)</f>
        <v/>
      </c>
      <c r="H2974" s="177" t="n"/>
      <c r="L2974" s="57" t="n">
        <v>0</v>
      </c>
      <c r="M2974" s="57" t="n"/>
    </row>
    <row r="2975" spans="1:13">
      <c r="A2975" s="137" t="n">
        <v>1</v>
      </c>
      <c r="B2975" s="100" t="s">
        <v>525</v>
      </c>
      <c r="C2975" s="137">
        <f>COUNTIFS(Severity,$B2975,AssignedDate,"&gt;="&amp;$C$1,AssignedDate,"&lt;="&amp;$F$1)</f>
        <v/>
      </c>
      <c r="D2975" s="137">
        <f>COUNTIFS(Severity,$B2975,Status,"&lt;&gt;Suspend",Status,"&lt;&gt;Assigned",Status,"&lt;&gt;Open",Status,"&lt;&gt;Hold",ResolvedDate,"&gt;="&amp;$C$1,ResolvedDate,"&lt;="&amp;$F$1)</f>
        <v/>
      </c>
      <c r="E2975" s="137">
        <f>COUNTIFS(Severity,$B2975,SLA_Breach,"&lt;&gt;Yes",Status,"&lt;&gt;Suspend",Status,"&lt;&gt;Assigned",Status,"&lt;&gt;Open",Status,"&lt;&gt;Hold&gt;",ResolvedDate,"&gt;="&amp;$C$1,ResolvedDate,"&lt;="&amp;$F$1)</f>
        <v/>
      </c>
      <c r="F2975" s="137">
        <f>COUNTIFS(Severity,$B2975,SLA_Breach,"Yes",Status,"&lt;&gt;Suspend",Status,"&lt;&gt;Assigned",Status,"&lt;&gt;Open",Status,"&lt;&gt;Hold&gt;",ResolvedDate,"&gt;="&amp;$C$1,ResolvedDate,"&lt;="&amp;$F$1)</f>
        <v/>
      </c>
      <c r="G2975" s="137">
        <f>COUNTIFS(Severity,$B2975,AssignedDate,"&gt;=01/01/2017 12:00:00 AM",AssignedDate,"&lt;="&amp;$F$1)</f>
        <v/>
      </c>
      <c r="H2975" s="177" t="n"/>
      <c r="L2975" s="57" t="n">
        <v>0</v>
      </c>
      <c r="M2975" s="57" t="n"/>
    </row>
    <row r="2976" spans="1:13">
      <c r="A2976" s="137" t="n">
        <v>1</v>
      </c>
      <c r="B2976" s="100" t="s">
        <v>525</v>
      </c>
      <c r="C2976" s="137">
        <f>COUNTIFS(Severity,$B2976,AssignedDate,"&gt;="&amp;$C$1,AssignedDate,"&lt;="&amp;$F$1)</f>
        <v/>
      </c>
      <c r="D2976" s="137">
        <f>COUNTIFS(Severity,$B2976,Status,"&lt;&gt;Suspend",Status,"&lt;&gt;Assigned",Status,"&lt;&gt;Open",Status,"&lt;&gt;Hold",ResolvedDate,"&gt;="&amp;$C$1,ResolvedDate,"&lt;="&amp;$F$1)</f>
        <v/>
      </c>
      <c r="E2976" s="137">
        <f>COUNTIFS(Severity,$B2976,SLA_Breach,"&lt;&gt;Yes",Status,"&lt;&gt;Suspend",Status,"&lt;&gt;Assigned",Status,"&lt;&gt;Open",Status,"&lt;&gt;Hold&gt;",ResolvedDate,"&gt;="&amp;$C$1,ResolvedDate,"&lt;="&amp;$F$1)</f>
        <v/>
      </c>
      <c r="F2976" s="137">
        <f>COUNTIFS(Severity,$B2976,SLA_Breach,"Yes",Status,"&lt;&gt;Suspend",Status,"&lt;&gt;Assigned",Status,"&lt;&gt;Open",Status,"&lt;&gt;Hold&gt;",ResolvedDate,"&gt;="&amp;$C$1,ResolvedDate,"&lt;="&amp;$F$1)</f>
        <v/>
      </c>
      <c r="G2976" s="137">
        <f>COUNTIFS(Severity,$B2976,AssignedDate,"&gt;=01/01/2017 12:00:00 AM",AssignedDate,"&lt;="&amp;$F$1)</f>
        <v/>
      </c>
      <c r="H2976" s="177" t="n"/>
      <c r="L2976" s="57" t="n">
        <v>0</v>
      </c>
      <c r="M2976" s="57" t="n"/>
    </row>
    <row r="2977" spans="1:13">
      <c r="A2977" s="137" t="n">
        <v>1</v>
      </c>
      <c r="B2977" s="100" t="s">
        <v>525</v>
      </c>
      <c r="C2977" s="137">
        <f>COUNTIFS(Severity,$B2977,AssignedDate,"&gt;="&amp;$C$1,AssignedDate,"&lt;="&amp;$F$1)</f>
        <v/>
      </c>
      <c r="D2977" s="137">
        <f>COUNTIFS(Severity,$B2977,Status,"&lt;&gt;Suspend",Status,"&lt;&gt;Assigned",Status,"&lt;&gt;Open",Status,"&lt;&gt;Hold",ResolvedDate,"&gt;="&amp;$C$1,ResolvedDate,"&lt;="&amp;$F$1)</f>
        <v/>
      </c>
      <c r="E2977" s="137">
        <f>COUNTIFS(Severity,$B2977,SLA_Breach,"&lt;&gt;Yes",Status,"&lt;&gt;Suspend",Status,"&lt;&gt;Assigned",Status,"&lt;&gt;Open",Status,"&lt;&gt;Hold&gt;",ResolvedDate,"&gt;="&amp;$C$1,ResolvedDate,"&lt;="&amp;$F$1)</f>
        <v/>
      </c>
      <c r="F2977" s="137">
        <f>COUNTIFS(Severity,$B2977,SLA_Breach,"Yes",Status,"&lt;&gt;Suspend",Status,"&lt;&gt;Assigned",Status,"&lt;&gt;Open",Status,"&lt;&gt;Hold&gt;",ResolvedDate,"&gt;="&amp;$C$1,ResolvedDate,"&lt;="&amp;$F$1)</f>
        <v/>
      </c>
      <c r="G2977" s="137">
        <f>COUNTIFS(Severity,$B2977,AssignedDate,"&gt;=01/01/2017 12:00:00 AM",AssignedDate,"&lt;="&amp;$F$1)</f>
        <v/>
      </c>
      <c r="H2977" s="177" t="n"/>
      <c r="L2977" s="57" t="n">
        <v>0</v>
      </c>
      <c r="M2977" s="57" t="n"/>
    </row>
    <row r="2978" spans="1:13">
      <c r="A2978" s="137" t="n">
        <v>1</v>
      </c>
      <c r="B2978" s="100" t="s">
        <v>525</v>
      </c>
      <c r="C2978" s="137">
        <f>COUNTIFS(Severity,$B2978,AssignedDate,"&gt;="&amp;$C$1,AssignedDate,"&lt;="&amp;$F$1)</f>
        <v/>
      </c>
      <c r="D2978" s="137">
        <f>COUNTIFS(Severity,$B2978,Status,"&lt;&gt;Suspend",Status,"&lt;&gt;Assigned",Status,"&lt;&gt;Open",Status,"&lt;&gt;Hold",ResolvedDate,"&gt;="&amp;$C$1,ResolvedDate,"&lt;="&amp;$F$1)</f>
        <v/>
      </c>
      <c r="E2978" s="137">
        <f>COUNTIFS(Severity,$B2978,SLA_Breach,"&lt;&gt;Yes",Status,"&lt;&gt;Suspend",Status,"&lt;&gt;Assigned",Status,"&lt;&gt;Open",Status,"&lt;&gt;Hold&gt;",ResolvedDate,"&gt;="&amp;$C$1,ResolvedDate,"&lt;="&amp;$F$1)</f>
        <v/>
      </c>
      <c r="F2978" s="137">
        <f>COUNTIFS(Severity,$B2978,SLA_Breach,"Yes",Status,"&lt;&gt;Suspend",Status,"&lt;&gt;Assigned",Status,"&lt;&gt;Open",Status,"&lt;&gt;Hold&gt;",ResolvedDate,"&gt;="&amp;$C$1,ResolvedDate,"&lt;="&amp;$F$1)</f>
        <v/>
      </c>
      <c r="G2978" s="137">
        <f>COUNTIFS(Severity,$B2978,AssignedDate,"&gt;=01/01/2017 12:00:00 AM",AssignedDate,"&lt;="&amp;$F$1)</f>
        <v/>
      </c>
      <c r="H2978" s="177" t="n"/>
      <c r="L2978" s="57" t="n">
        <v>0</v>
      </c>
      <c r="M2978" s="57" t="n"/>
    </row>
    <row r="2979" spans="1:13">
      <c r="A2979" s="137" t="n">
        <v>1</v>
      </c>
      <c r="B2979" s="100" t="s">
        <v>525</v>
      </c>
      <c r="C2979" s="137">
        <f>COUNTIFS(Severity,$B2979,AssignedDate,"&gt;="&amp;$C$1,AssignedDate,"&lt;="&amp;$F$1)</f>
        <v/>
      </c>
      <c r="D2979" s="137">
        <f>COUNTIFS(Severity,$B2979,Status,"&lt;&gt;Suspend",Status,"&lt;&gt;Assigned",Status,"&lt;&gt;Open",Status,"&lt;&gt;Hold",ResolvedDate,"&gt;="&amp;$C$1,ResolvedDate,"&lt;="&amp;$F$1)</f>
        <v/>
      </c>
      <c r="E2979" s="137">
        <f>COUNTIFS(Severity,$B2979,SLA_Breach,"&lt;&gt;Yes",Status,"&lt;&gt;Suspend",Status,"&lt;&gt;Assigned",Status,"&lt;&gt;Open",Status,"&lt;&gt;Hold&gt;",ResolvedDate,"&gt;="&amp;$C$1,ResolvedDate,"&lt;="&amp;$F$1)</f>
        <v/>
      </c>
      <c r="F2979" s="137">
        <f>COUNTIFS(Severity,$B2979,SLA_Breach,"Yes",Status,"&lt;&gt;Suspend",Status,"&lt;&gt;Assigned",Status,"&lt;&gt;Open",Status,"&lt;&gt;Hold&gt;",ResolvedDate,"&gt;="&amp;$C$1,ResolvedDate,"&lt;="&amp;$F$1)</f>
        <v/>
      </c>
      <c r="G2979" s="137">
        <f>COUNTIFS(Severity,$B2979,AssignedDate,"&gt;=01/01/2017 12:00:00 AM",AssignedDate,"&lt;="&amp;$F$1)</f>
        <v/>
      </c>
      <c r="H2979" s="177" t="n"/>
      <c r="L2979" s="57" t="n">
        <v>0</v>
      </c>
      <c r="M2979" s="57" t="n"/>
    </row>
    <row r="2980" spans="1:13">
      <c r="A2980" s="137" t="n">
        <v>1</v>
      </c>
      <c r="B2980" s="100" t="s">
        <v>525</v>
      </c>
      <c r="C2980" s="137">
        <f>COUNTIFS(Severity,$B2980,AssignedDate,"&gt;="&amp;$C$1,AssignedDate,"&lt;="&amp;$F$1)</f>
        <v/>
      </c>
      <c r="D2980" s="137">
        <f>COUNTIFS(Severity,$B2980,Status,"&lt;&gt;Suspend",Status,"&lt;&gt;Assigned",Status,"&lt;&gt;Open",Status,"&lt;&gt;Hold",ResolvedDate,"&gt;="&amp;$C$1,ResolvedDate,"&lt;="&amp;$F$1)</f>
        <v/>
      </c>
      <c r="E2980" s="137">
        <f>COUNTIFS(Severity,$B2980,SLA_Breach,"&lt;&gt;Yes",Status,"&lt;&gt;Suspend",Status,"&lt;&gt;Assigned",Status,"&lt;&gt;Open",Status,"&lt;&gt;Hold&gt;",ResolvedDate,"&gt;="&amp;$C$1,ResolvedDate,"&lt;="&amp;$F$1)</f>
        <v/>
      </c>
      <c r="F2980" s="137">
        <f>COUNTIFS(Severity,$B2980,SLA_Breach,"Yes",Status,"&lt;&gt;Suspend",Status,"&lt;&gt;Assigned",Status,"&lt;&gt;Open",Status,"&lt;&gt;Hold&gt;",ResolvedDate,"&gt;="&amp;$C$1,ResolvedDate,"&lt;="&amp;$F$1)</f>
        <v/>
      </c>
      <c r="G2980" s="137">
        <f>COUNTIFS(Severity,$B2980,AssignedDate,"&gt;=01/01/2017 12:00:00 AM",AssignedDate,"&lt;="&amp;$F$1)</f>
        <v/>
      </c>
      <c r="H2980" s="177" t="n"/>
      <c r="L2980" s="57" t="n">
        <v>0</v>
      </c>
      <c r="M2980" s="57" t="n"/>
    </row>
    <row r="2981" spans="1:13">
      <c r="A2981" s="137" t="n">
        <v>1</v>
      </c>
      <c r="B2981" s="100" t="s">
        <v>525</v>
      </c>
      <c r="C2981" s="137">
        <f>COUNTIFS(Severity,$B2981,AssignedDate,"&gt;="&amp;$C$1,AssignedDate,"&lt;="&amp;$F$1)</f>
        <v/>
      </c>
      <c r="D2981" s="137">
        <f>COUNTIFS(Severity,$B2981,Status,"&lt;&gt;Suspend",Status,"&lt;&gt;Assigned",Status,"&lt;&gt;Open",Status,"&lt;&gt;Hold",ResolvedDate,"&gt;="&amp;$C$1,ResolvedDate,"&lt;="&amp;$F$1)</f>
        <v/>
      </c>
      <c r="E2981" s="137">
        <f>COUNTIFS(Severity,$B2981,SLA_Breach,"&lt;&gt;Yes",Status,"&lt;&gt;Suspend",Status,"&lt;&gt;Assigned",Status,"&lt;&gt;Open",Status,"&lt;&gt;Hold&gt;",ResolvedDate,"&gt;="&amp;$C$1,ResolvedDate,"&lt;="&amp;$F$1)</f>
        <v/>
      </c>
      <c r="F2981" s="137">
        <f>COUNTIFS(Severity,$B2981,SLA_Breach,"Yes",Status,"&lt;&gt;Suspend",Status,"&lt;&gt;Assigned",Status,"&lt;&gt;Open",Status,"&lt;&gt;Hold&gt;",ResolvedDate,"&gt;="&amp;$C$1,ResolvedDate,"&lt;="&amp;$F$1)</f>
        <v/>
      </c>
      <c r="G2981" s="137">
        <f>COUNTIFS(Severity,$B2981,AssignedDate,"&gt;=01/01/2017 12:00:00 AM",AssignedDate,"&lt;="&amp;$F$1)</f>
        <v/>
      </c>
      <c r="H2981" s="177" t="n"/>
      <c r="L2981" s="57" t="n">
        <v>0</v>
      </c>
      <c r="M2981" s="57" t="n"/>
    </row>
    <row r="2982" spans="1:13">
      <c r="A2982" s="137" t="n">
        <v>1</v>
      </c>
      <c r="B2982" s="100" t="s">
        <v>525</v>
      </c>
      <c r="C2982" s="137">
        <f>COUNTIFS(Severity,$B2982,AssignedDate,"&gt;="&amp;$C$1,AssignedDate,"&lt;="&amp;$F$1)</f>
        <v/>
      </c>
      <c r="D2982" s="137">
        <f>COUNTIFS(Severity,$B2982,Status,"&lt;&gt;Suspend",Status,"&lt;&gt;Assigned",Status,"&lt;&gt;Open",Status,"&lt;&gt;Hold",ResolvedDate,"&gt;="&amp;$C$1,ResolvedDate,"&lt;="&amp;$F$1)</f>
        <v/>
      </c>
      <c r="E2982" s="137">
        <f>COUNTIFS(Severity,$B2982,SLA_Breach,"&lt;&gt;Yes",Status,"&lt;&gt;Suspend",Status,"&lt;&gt;Assigned",Status,"&lt;&gt;Open",Status,"&lt;&gt;Hold&gt;",ResolvedDate,"&gt;="&amp;$C$1,ResolvedDate,"&lt;="&amp;$F$1)</f>
        <v/>
      </c>
      <c r="F2982" s="137">
        <f>COUNTIFS(Severity,$B2982,SLA_Breach,"Yes",Status,"&lt;&gt;Suspend",Status,"&lt;&gt;Assigned",Status,"&lt;&gt;Open",Status,"&lt;&gt;Hold&gt;",ResolvedDate,"&gt;="&amp;$C$1,ResolvedDate,"&lt;="&amp;$F$1)</f>
        <v/>
      </c>
      <c r="G2982" s="137">
        <f>COUNTIFS(Severity,$B2982,AssignedDate,"&gt;=01/01/2017 12:00:00 AM",AssignedDate,"&lt;="&amp;$F$1)</f>
        <v/>
      </c>
      <c r="H2982" s="177" t="n"/>
      <c r="L2982" s="57" t="n">
        <v>0</v>
      </c>
      <c r="M2982" s="57" t="n"/>
    </row>
    <row r="2983" spans="1:13">
      <c r="A2983" s="137" t="n">
        <v>1</v>
      </c>
      <c r="B2983" s="100" t="s">
        <v>525</v>
      </c>
      <c r="C2983" s="137">
        <f>COUNTIFS(Severity,$B2983,AssignedDate,"&gt;="&amp;$C$1,AssignedDate,"&lt;="&amp;$F$1)</f>
        <v/>
      </c>
      <c r="D2983" s="137">
        <f>COUNTIFS(Severity,$B2983,Status,"&lt;&gt;Suspend",Status,"&lt;&gt;Assigned",Status,"&lt;&gt;Open",Status,"&lt;&gt;Hold",ResolvedDate,"&gt;="&amp;$C$1,ResolvedDate,"&lt;="&amp;$F$1)</f>
        <v/>
      </c>
      <c r="E2983" s="137">
        <f>COUNTIFS(Severity,$B2983,SLA_Breach,"&lt;&gt;Yes",Status,"&lt;&gt;Suspend",Status,"&lt;&gt;Assigned",Status,"&lt;&gt;Open",Status,"&lt;&gt;Hold&gt;",ResolvedDate,"&gt;="&amp;$C$1,ResolvedDate,"&lt;="&amp;$F$1)</f>
        <v/>
      </c>
      <c r="F2983" s="137">
        <f>COUNTIFS(Severity,$B2983,SLA_Breach,"Yes",Status,"&lt;&gt;Suspend",Status,"&lt;&gt;Assigned",Status,"&lt;&gt;Open",Status,"&lt;&gt;Hold&gt;",ResolvedDate,"&gt;="&amp;$C$1,ResolvedDate,"&lt;="&amp;$F$1)</f>
        <v/>
      </c>
      <c r="G2983" s="137">
        <f>COUNTIFS(Severity,$B2983,AssignedDate,"&gt;=01/01/2017 12:00:00 AM",AssignedDate,"&lt;="&amp;$F$1)</f>
        <v/>
      </c>
      <c r="H2983" s="177" t="n"/>
      <c r="L2983" s="57" t="n">
        <v>0</v>
      </c>
      <c r="M2983" s="57" t="n"/>
    </row>
    <row r="2984" spans="1:13">
      <c r="A2984" s="137" t="n">
        <v>1</v>
      </c>
      <c r="B2984" s="100" t="s">
        <v>525</v>
      </c>
      <c r="C2984" s="137">
        <f>COUNTIFS(Severity,$B2984,AssignedDate,"&gt;="&amp;$C$1,AssignedDate,"&lt;="&amp;$F$1)</f>
        <v/>
      </c>
      <c r="D2984" s="137">
        <f>COUNTIFS(Severity,$B2984,Status,"&lt;&gt;Suspend",Status,"&lt;&gt;Assigned",Status,"&lt;&gt;Open",Status,"&lt;&gt;Hold",ResolvedDate,"&gt;="&amp;$C$1,ResolvedDate,"&lt;="&amp;$F$1)</f>
        <v/>
      </c>
      <c r="E2984" s="137">
        <f>COUNTIFS(Severity,$B2984,SLA_Breach,"&lt;&gt;Yes",Status,"&lt;&gt;Suspend",Status,"&lt;&gt;Assigned",Status,"&lt;&gt;Open",Status,"&lt;&gt;Hold&gt;",ResolvedDate,"&gt;="&amp;$C$1,ResolvedDate,"&lt;="&amp;$F$1)</f>
        <v/>
      </c>
      <c r="F2984" s="137">
        <f>COUNTIFS(Severity,$B2984,SLA_Breach,"Yes",Status,"&lt;&gt;Suspend",Status,"&lt;&gt;Assigned",Status,"&lt;&gt;Open",Status,"&lt;&gt;Hold&gt;",ResolvedDate,"&gt;="&amp;$C$1,ResolvedDate,"&lt;="&amp;$F$1)</f>
        <v/>
      </c>
      <c r="G2984" s="137">
        <f>COUNTIFS(Severity,$B2984,AssignedDate,"&gt;=01/01/2017 12:00:00 AM",AssignedDate,"&lt;="&amp;$F$1)</f>
        <v/>
      </c>
      <c r="H2984" s="177" t="n"/>
      <c r="L2984" s="57" t="n">
        <v>0</v>
      </c>
      <c r="M2984" s="57" t="n"/>
    </row>
    <row r="2985" spans="1:13">
      <c r="A2985" s="137" t="n">
        <v>1</v>
      </c>
      <c r="B2985" s="100" t="s">
        <v>525</v>
      </c>
      <c r="C2985" s="137">
        <f>COUNTIFS(Severity,$B2985,AssignedDate,"&gt;="&amp;$C$1,AssignedDate,"&lt;="&amp;$F$1)</f>
        <v/>
      </c>
      <c r="D2985" s="137">
        <f>COUNTIFS(Severity,$B2985,Status,"&lt;&gt;Suspend",Status,"&lt;&gt;Assigned",Status,"&lt;&gt;Open",Status,"&lt;&gt;Hold",ResolvedDate,"&gt;="&amp;$C$1,ResolvedDate,"&lt;="&amp;$F$1)</f>
        <v/>
      </c>
      <c r="E2985" s="137">
        <f>COUNTIFS(Severity,$B2985,SLA_Breach,"&lt;&gt;Yes",Status,"&lt;&gt;Suspend",Status,"&lt;&gt;Assigned",Status,"&lt;&gt;Open",Status,"&lt;&gt;Hold&gt;",ResolvedDate,"&gt;="&amp;$C$1,ResolvedDate,"&lt;="&amp;$F$1)</f>
        <v/>
      </c>
      <c r="F2985" s="137">
        <f>COUNTIFS(Severity,$B2985,SLA_Breach,"Yes",Status,"&lt;&gt;Suspend",Status,"&lt;&gt;Assigned",Status,"&lt;&gt;Open",Status,"&lt;&gt;Hold&gt;",ResolvedDate,"&gt;="&amp;$C$1,ResolvedDate,"&lt;="&amp;$F$1)</f>
        <v/>
      </c>
      <c r="G2985" s="137">
        <f>COUNTIFS(Severity,$B2985,AssignedDate,"&gt;=01/01/2017 12:00:00 AM",AssignedDate,"&lt;="&amp;$F$1)</f>
        <v/>
      </c>
      <c r="H2985" s="177" t="n"/>
      <c r="L2985" s="57" t="n">
        <v>0</v>
      </c>
      <c r="M2985" s="57" t="n"/>
    </row>
    <row r="2986" spans="1:13">
      <c r="A2986" s="137" t="n">
        <v>1</v>
      </c>
      <c r="B2986" s="100" t="s">
        <v>525</v>
      </c>
      <c r="C2986" s="137">
        <f>COUNTIFS(Severity,$B2986,AssignedDate,"&gt;="&amp;$C$1,AssignedDate,"&lt;="&amp;$F$1)</f>
        <v/>
      </c>
      <c r="D2986" s="137">
        <f>COUNTIFS(Severity,$B2986,Status,"&lt;&gt;Suspend",Status,"&lt;&gt;Assigned",Status,"&lt;&gt;Open",Status,"&lt;&gt;Hold",ResolvedDate,"&gt;="&amp;$C$1,ResolvedDate,"&lt;="&amp;$F$1)</f>
        <v/>
      </c>
      <c r="E2986" s="137">
        <f>COUNTIFS(Severity,$B2986,SLA_Breach,"&lt;&gt;Yes",Status,"&lt;&gt;Suspend",Status,"&lt;&gt;Assigned",Status,"&lt;&gt;Open",Status,"&lt;&gt;Hold&gt;",ResolvedDate,"&gt;="&amp;$C$1,ResolvedDate,"&lt;="&amp;$F$1)</f>
        <v/>
      </c>
      <c r="F2986" s="137">
        <f>COUNTIFS(Severity,$B2986,SLA_Breach,"Yes",Status,"&lt;&gt;Suspend",Status,"&lt;&gt;Assigned",Status,"&lt;&gt;Open",Status,"&lt;&gt;Hold&gt;",ResolvedDate,"&gt;="&amp;$C$1,ResolvedDate,"&lt;="&amp;$F$1)</f>
        <v/>
      </c>
      <c r="G2986" s="137">
        <f>COUNTIFS(Severity,$B2986,AssignedDate,"&gt;=01/01/2017 12:00:00 AM",AssignedDate,"&lt;="&amp;$F$1)</f>
        <v/>
      </c>
      <c r="H2986" s="177" t="n"/>
      <c r="L2986" s="57" t="n">
        <v>0</v>
      </c>
      <c r="M2986" s="57" t="n"/>
    </row>
    <row r="2987" spans="1:13">
      <c r="A2987" s="137" t="n">
        <v>1</v>
      </c>
      <c r="B2987" s="100" t="s">
        <v>525</v>
      </c>
      <c r="C2987" s="137">
        <f>COUNTIFS(Severity,$B2987,AssignedDate,"&gt;="&amp;$C$1,AssignedDate,"&lt;="&amp;$F$1)</f>
        <v/>
      </c>
      <c r="D2987" s="137">
        <f>COUNTIFS(Severity,$B2987,Status,"&lt;&gt;Suspend",Status,"&lt;&gt;Assigned",Status,"&lt;&gt;Open",Status,"&lt;&gt;Hold",ResolvedDate,"&gt;="&amp;$C$1,ResolvedDate,"&lt;="&amp;$F$1)</f>
        <v/>
      </c>
      <c r="E2987" s="137">
        <f>COUNTIFS(Severity,$B2987,SLA_Breach,"&lt;&gt;Yes",Status,"&lt;&gt;Suspend",Status,"&lt;&gt;Assigned",Status,"&lt;&gt;Open",Status,"&lt;&gt;Hold&gt;",ResolvedDate,"&gt;="&amp;$C$1,ResolvedDate,"&lt;="&amp;$F$1)</f>
        <v/>
      </c>
      <c r="F2987" s="137">
        <f>COUNTIFS(Severity,$B2987,SLA_Breach,"Yes",Status,"&lt;&gt;Suspend",Status,"&lt;&gt;Assigned",Status,"&lt;&gt;Open",Status,"&lt;&gt;Hold&gt;",ResolvedDate,"&gt;="&amp;$C$1,ResolvedDate,"&lt;="&amp;$F$1)</f>
        <v/>
      </c>
      <c r="G2987" s="137">
        <f>COUNTIFS(Severity,$B2987,AssignedDate,"&gt;=01/01/2017 12:00:00 AM",AssignedDate,"&lt;="&amp;$F$1)</f>
        <v/>
      </c>
      <c r="H2987" s="177" t="n"/>
      <c r="L2987" s="57" t="n">
        <v>0</v>
      </c>
      <c r="M2987" s="57" t="n"/>
    </row>
    <row r="2988" spans="1:13">
      <c r="A2988" s="137" t="n">
        <v>1</v>
      </c>
      <c r="B2988" s="100" t="s">
        <v>525</v>
      </c>
      <c r="C2988" s="137">
        <f>COUNTIFS(Severity,$B2988,AssignedDate,"&gt;="&amp;$C$1,AssignedDate,"&lt;="&amp;$F$1)</f>
        <v/>
      </c>
      <c r="D2988" s="137">
        <f>COUNTIFS(Severity,$B2988,Status,"&lt;&gt;Suspend",Status,"&lt;&gt;Assigned",Status,"&lt;&gt;Open",Status,"&lt;&gt;Hold",ResolvedDate,"&gt;="&amp;$C$1,ResolvedDate,"&lt;="&amp;$F$1)</f>
        <v/>
      </c>
      <c r="E2988" s="137">
        <f>COUNTIFS(Severity,$B2988,SLA_Breach,"&lt;&gt;Yes",Status,"&lt;&gt;Suspend",Status,"&lt;&gt;Assigned",Status,"&lt;&gt;Open",Status,"&lt;&gt;Hold&gt;",ResolvedDate,"&gt;="&amp;$C$1,ResolvedDate,"&lt;="&amp;$F$1)</f>
        <v/>
      </c>
      <c r="F2988" s="137">
        <f>COUNTIFS(Severity,$B2988,SLA_Breach,"Yes",Status,"&lt;&gt;Suspend",Status,"&lt;&gt;Assigned",Status,"&lt;&gt;Open",Status,"&lt;&gt;Hold&gt;",ResolvedDate,"&gt;="&amp;$C$1,ResolvedDate,"&lt;="&amp;$F$1)</f>
        <v/>
      </c>
      <c r="G2988" s="137">
        <f>COUNTIFS(Severity,$B2988,AssignedDate,"&gt;=01/01/2017 12:00:00 AM",AssignedDate,"&lt;="&amp;$F$1)</f>
        <v/>
      </c>
      <c r="H2988" s="177" t="n"/>
      <c r="L2988" s="57" t="n">
        <v>0</v>
      </c>
      <c r="M2988" s="57" t="n"/>
    </row>
    <row r="2989" spans="1:13">
      <c r="A2989" s="137" t="n">
        <v>1</v>
      </c>
      <c r="B2989" s="100" t="s">
        <v>525</v>
      </c>
      <c r="C2989" s="137">
        <f>COUNTIFS(Severity,$B2989,AssignedDate,"&gt;="&amp;$C$1,AssignedDate,"&lt;="&amp;$F$1)</f>
        <v/>
      </c>
      <c r="D2989" s="137">
        <f>COUNTIFS(Severity,$B2989,Status,"&lt;&gt;Suspend",Status,"&lt;&gt;Assigned",Status,"&lt;&gt;Open",Status,"&lt;&gt;Hold",ResolvedDate,"&gt;="&amp;$C$1,ResolvedDate,"&lt;="&amp;$F$1)</f>
        <v/>
      </c>
      <c r="E2989" s="137">
        <f>COUNTIFS(Severity,$B2989,SLA_Breach,"&lt;&gt;Yes",Status,"&lt;&gt;Suspend",Status,"&lt;&gt;Assigned",Status,"&lt;&gt;Open",Status,"&lt;&gt;Hold&gt;",ResolvedDate,"&gt;="&amp;$C$1,ResolvedDate,"&lt;="&amp;$F$1)</f>
        <v/>
      </c>
      <c r="F2989" s="137">
        <f>COUNTIFS(Severity,$B2989,SLA_Breach,"Yes",Status,"&lt;&gt;Suspend",Status,"&lt;&gt;Assigned",Status,"&lt;&gt;Open",Status,"&lt;&gt;Hold&gt;",ResolvedDate,"&gt;="&amp;$C$1,ResolvedDate,"&lt;="&amp;$F$1)</f>
        <v/>
      </c>
      <c r="G2989" s="137">
        <f>COUNTIFS(Severity,$B2989,AssignedDate,"&gt;=01/01/2017 12:00:00 AM",AssignedDate,"&lt;="&amp;$F$1)</f>
        <v/>
      </c>
      <c r="H2989" s="177" t="n"/>
      <c r="L2989" s="57" t="n">
        <v>0</v>
      </c>
      <c r="M2989" s="57" t="n"/>
    </row>
    <row r="2990" spans="1:13">
      <c r="A2990" s="137" t="n">
        <v>1</v>
      </c>
      <c r="B2990" s="100" t="s">
        <v>525</v>
      </c>
      <c r="C2990" s="137">
        <f>COUNTIFS(Severity,$B2990,AssignedDate,"&gt;="&amp;$C$1,AssignedDate,"&lt;="&amp;$F$1)</f>
        <v/>
      </c>
      <c r="D2990" s="137">
        <f>COUNTIFS(Severity,$B2990,Status,"&lt;&gt;Suspend",Status,"&lt;&gt;Assigned",Status,"&lt;&gt;Open",Status,"&lt;&gt;Hold",ResolvedDate,"&gt;="&amp;$C$1,ResolvedDate,"&lt;="&amp;$F$1)</f>
        <v/>
      </c>
      <c r="E2990" s="137">
        <f>COUNTIFS(Severity,$B2990,SLA_Breach,"&lt;&gt;Yes",Status,"&lt;&gt;Suspend",Status,"&lt;&gt;Assigned",Status,"&lt;&gt;Open",Status,"&lt;&gt;Hold&gt;",ResolvedDate,"&gt;="&amp;$C$1,ResolvedDate,"&lt;="&amp;$F$1)</f>
        <v/>
      </c>
      <c r="F2990" s="137">
        <f>COUNTIFS(Severity,$B2990,SLA_Breach,"Yes",Status,"&lt;&gt;Suspend",Status,"&lt;&gt;Assigned",Status,"&lt;&gt;Open",Status,"&lt;&gt;Hold&gt;",ResolvedDate,"&gt;="&amp;$C$1,ResolvedDate,"&lt;="&amp;$F$1)</f>
        <v/>
      </c>
      <c r="G2990" s="137">
        <f>COUNTIFS(Severity,$B2990,AssignedDate,"&gt;=01/01/2017 12:00:00 AM",AssignedDate,"&lt;="&amp;$F$1)</f>
        <v/>
      </c>
      <c r="H2990" s="177" t="n"/>
      <c r="L2990" s="57" t="n">
        <v>0</v>
      </c>
      <c r="M2990" s="57" t="n"/>
    </row>
    <row r="2991" spans="1:13">
      <c r="A2991" s="137" t="n">
        <v>1</v>
      </c>
      <c r="B2991" s="100" t="s">
        <v>525</v>
      </c>
      <c r="C2991" s="137">
        <f>COUNTIFS(Severity,$B2991,AssignedDate,"&gt;="&amp;$C$1,AssignedDate,"&lt;="&amp;$F$1)</f>
        <v/>
      </c>
      <c r="D2991" s="137">
        <f>COUNTIFS(Severity,$B2991,Status,"&lt;&gt;Suspend",Status,"&lt;&gt;Assigned",Status,"&lt;&gt;Open",Status,"&lt;&gt;Hold",ResolvedDate,"&gt;="&amp;$C$1,ResolvedDate,"&lt;="&amp;$F$1)</f>
        <v/>
      </c>
      <c r="E2991" s="137">
        <f>COUNTIFS(Severity,$B2991,SLA_Breach,"&lt;&gt;Yes",Status,"&lt;&gt;Suspend",Status,"&lt;&gt;Assigned",Status,"&lt;&gt;Open",Status,"&lt;&gt;Hold&gt;",ResolvedDate,"&gt;="&amp;$C$1,ResolvedDate,"&lt;="&amp;$F$1)</f>
        <v/>
      </c>
      <c r="F2991" s="137">
        <f>COUNTIFS(Severity,$B2991,SLA_Breach,"Yes",Status,"&lt;&gt;Suspend",Status,"&lt;&gt;Assigned",Status,"&lt;&gt;Open",Status,"&lt;&gt;Hold&gt;",ResolvedDate,"&gt;="&amp;$C$1,ResolvedDate,"&lt;="&amp;$F$1)</f>
        <v/>
      </c>
      <c r="G2991" s="137">
        <f>COUNTIFS(Severity,$B2991,AssignedDate,"&gt;=01/01/2017 12:00:00 AM",AssignedDate,"&lt;="&amp;$F$1)</f>
        <v/>
      </c>
      <c r="H2991" s="177" t="n"/>
      <c r="L2991" s="57" t="n">
        <v>0</v>
      </c>
      <c r="M2991" s="57" t="n"/>
    </row>
    <row r="2992" spans="1:13">
      <c r="A2992" s="137" t="n">
        <v>1</v>
      </c>
      <c r="B2992" s="100" t="s">
        <v>525</v>
      </c>
      <c r="C2992" s="137">
        <f>COUNTIFS(Severity,$B2992,AssignedDate,"&gt;="&amp;$C$1,AssignedDate,"&lt;="&amp;$F$1)</f>
        <v/>
      </c>
      <c r="D2992" s="137">
        <f>COUNTIFS(Severity,$B2992,Status,"&lt;&gt;Suspend",Status,"&lt;&gt;Assigned",Status,"&lt;&gt;Open",Status,"&lt;&gt;Hold",ResolvedDate,"&gt;="&amp;$C$1,ResolvedDate,"&lt;="&amp;$F$1)</f>
        <v/>
      </c>
      <c r="E2992" s="137">
        <f>COUNTIFS(Severity,$B2992,SLA_Breach,"&lt;&gt;Yes",Status,"&lt;&gt;Suspend",Status,"&lt;&gt;Assigned",Status,"&lt;&gt;Open",Status,"&lt;&gt;Hold&gt;",ResolvedDate,"&gt;="&amp;$C$1,ResolvedDate,"&lt;="&amp;$F$1)</f>
        <v/>
      </c>
      <c r="F2992" s="137">
        <f>COUNTIFS(Severity,$B2992,SLA_Breach,"Yes",Status,"&lt;&gt;Suspend",Status,"&lt;&gt;Assigned",Status,"&lt;&gt;Open",Status,"&lt;&gt;Hold&gt;",ResolvedDate,"&gt;="&amp;$C$1,ResolvedDate,"&lt;="&amp;$F$1)</f>
        <v/>
      </c>
      <c r="G2992" s="137">
        <f>COUNTIFS(Severity,$B2992,AssignedDate,"&gt;=01/01/2017 12:00:00 AM",AssignedDate,"&lt;="&amp;$F$1)</f>
        <v/>
      </c>
      <c r="H2992" s="177" t="n"/>
      <c r="L2992" s="57" t="n">
        <v>0</v>
      </c>
      <c r="M2992" s="57" t="n"/>
    </row>
    <row r="2993" spans="1:13">
      <c r="A2993" s="137" t="n">
        <v>1</v>
      </c>
      <c r="B2993" s="100" t="s">
        <v>525</v>
      </c>
      <c r="C2993" s="137">
        <f>COUNTIFS(Severity,$B2993,AssignedDate,"&gt;="&amp;$C$1,AssignedDate,"&lt;="&amp;$F$1)</f>
        <v/>
      </c>
      <c r="D2993" s="137">
        <f>COUNTIFS(Severity,$B2993,Status,"&lt;&gt;Suspend",Status,"&lt;&gt;Assigned",Status,"&lt;&gt;Open",Status,"&lt;&gt;Hold",ResolvedDate,"&gt;="&amp;$C$1,ResolvedDate,"&lt;="&amp;$F$1)</f>
        <v/>
      </c>
      <c r="E2993" s="137">
        <f>COUNTIFS(Severity,$B2993,SLA_Breach,"&lt;&gt;Yes",Status,"&lt;&gt;Suspend",Status,"&lt;&gt;Assigned",Status,"&lt;&gt;Open",Status,"&lt;&gt;Hold&gt;",ResolvedDate,"&gt;="&amp;$C$1,ResolvedDate,"&lt;="&amp;$F$1)</f>
        <v/>
      </c>
      <c r="F2993" s="137">
        <f>COUNTIFS(Severity,$B2993,SLA_Breach,"Yes",Status,"&lt;&gt;Suspend",Status,"&lt;&gt;Assigned",Status,"&lt;&gt;Open",Status,"&lt;&gt;Hold&gt;",ResolvedDate,"&gt;="&amp;$C$1,ResolvedDate,"&lt;="&amp;$F$1)</f>
        <v/>
      </c>
      <c r="G2993" s="137">
        <f>COUNTIFS(Severity,$B2993,AssignedDate,"&gt;=01/01/2017 12:00:00 AM",AssignedDate,"&lt;="&amp;$F$1)</f>
        <v/>
      </c>
      <c r="H2993" s="177" t="n"/>
      <c r="L2993" s="57" t="n">
        <v>0</v>
      </c>
      <c r="M2993" s="57" t="n"/>
    </row>
    <row r="2994" spans="1:13">
      <c r="A2994" s="137" t="n">
        <v>1</v>
      </c>
      <c r="B2994" s="100" t="s">
        <v>525</v>
      </c>
      <c r="C2994" s="137">
        <f>COUNTIFS(Severity,$B2994,AssignedDate,"&gt;="&amp;$C$1,AssignedDate,"&lt;="&amp;$F$1)</f>
        <v/>
      </c>
      <c r="D2994" s="137">
        <f>COUNTIFS(Severity,$B2994,Status,"&lt;&gt;Suspend",Status,"&lt;&gt;Assigned",Status,"&lt;&gt;Open",Status,"&lt;&gt;Hold",ResolvedDate,"&gt;="&amp;$C$1,ResolvedDate,"&lt;="&amp;$F$1)</f>
        <v/>
      </c>
      <c r="E2994" s="137">
        <f>COUNTIFS(Severity,$B2994,SLA_Breach,"&lt;&gt;Yes",Status,"&lt;&gt;Suspend",Status,"&lt;&gt;Assigned",Status,"&lt;&gt;Open",Status,"&lt;&gt;Hold&gt;",ResolvedDate,"&gt;="&amp;$C$1,ResolvedDate,"&lt;="&amp;$F$1)</f>
        <v/>
      </c>
      <c r="F2994" s="137">
        <f>COUNTIFS(Severity,$B2994,SLA_Breach,"Yes",Status,"&lt;&gt;Suspend",Status,"&lt;&gt;Assigned",Status,"&lt;&gt;Open",Status,"&lt;&gt;Hold&gt;",ResolvedDate,"&gt;="&amp;$C$1,ResolvedDate,"&lt;="&amp;$F$1)</f>
        <v/>
      </c>
      <c r="G2994" s="137">
        <f>COUNTIFS(Severity,$B2994,AssignedDate,"&gt;=01/01/2017 12:00:00 AM",AssignedDate,"&lt;="&amp;$F$1)</f>
        <v/>
      </c>
      <c r="H2994" s="177" t="n"/>
      <c r="L2994" s="57" t="n">
        <v>0</v>
      </c>
      <c r="M2994" s="57" t="n"/>
    </row>
    <row r="2995" spans="1:13">
      <c r="A2995" s="137" t="n">
        <v>1</v>
      </c>
      <c r="B2995" s="100" t="s">
        <v>525</v>
      </c>
      <c r="C2995" s="137">
        <f>COUNTIFS(Severity,$B2995,AssignedDate,"&gt;="&amp;$C$1,AssignedDate,"&lt;="&amp;$F$1)</f>
        <v/>
      </c>
      <c r="D2995" s="137">
        <f>COUNTIFS(Severity,$B2995,Status,"&lt;&gt;Suspend",Status,"&lt;&gt;Assigned",Status,"&lt;&gt;Open",Status,"&lt;&gt;Hold",ResolvedDate,"&gt;="&amp;$C$1,ResolvedDate,"&lt;="&amp;$F$1)</f>
        <v/>
      </c>
      <c r="E2995" s="137">
        <f>COUNTIFS(Severity,$B2995,SLA_Breach,"&lt;&gt;Yes",Status,"&lt;&gt;Suspend",Status,"&lt;&gt;Assigned",Status,"&lt;&gt;Open",Status,"&lt;&gt;Hold&gt;",ResolvedDate,"&gt;="&amp;$C$1,ResolvedDate,"&lt;="&amp;$F$1)</f>
        <v/>
      </c>
      <c r="F2995" s="137">
        <f>COUNTIFS(Severity,$B2995,SLA_Breach,"Yes",Status,"&lt;&gt;Suspend",Status,"&lt;&gt;Assigned",Status,"&lt;&gt;Open",Status,"&lt;&gt;Hold&gt;",ResolvedDate,"&gt;="&amp;$C$1,ResolvedDate,"&lt;="&amp;$F$1)</f>
        <v/>
      </c>
      <c r="G2995" s="137">
        <f>COUNTIFS(Severity,$B2995,AssignedDate,"&gt;=01/01/2017 12:00:00 AM",AssignedDate,"&lt;="&amp;$F$1)</f>
        <v/>
      </c>
      <c r="H2995" s="177" t="n"/>
      <c r="L2995" s="57" t="n">
        <v>0</v>
      </c>
      <c r="M2995" s="57" t="n"/>
    </row>
    <row r="2996" spans="1:13">
      <c r="A2996" s="137" t="n">
        <v>1</v>
      </c>
      <c r="B2996" s="100" t="s">
        <v>525</v>
      </c>
      <c r="C2996" s="137">
        <f>COUNTIFS(Severity,$B2996,AssignedDate,"&gt;="&amp;$C$1,AssignedDate,"&lt;="&amp;$F$1)</f>
        <v/>
      </c>
      <c r="D2996" s="137">
        <f>COUNTIFS(Severity,$B2996,Status,"&lt;&gt;Suspend",Status,"&lt;&gt;Assigned",Status,"&lt;&gt;Open",Status,"&lt;&gt;Hold",ResolvedDate,"&gt;="&amp;$C$1,ResolvedDate,"&lt;="&amp;$F$1)</f>
        <v/>
      </c>
      <c r="E2996" s="137">
        <f>COUNTIFS(Severity,$B2996,SLA_Breach,"&lt;&gt;Yes",Status,"&lt;&gt;Suspend",Status,"&lt;&gt;Assigned",Status,"&lt;&gt;Open",Status,"&lt;&gt;Hold&gt;",ResolvedDate,"&gt;="&amp;$C$1,ResolvedDate,"&lt;="&amp;$F$1)</f>
        <v/>
      </c>
      <c r="F2996" s="137">
        <f>COUNTIFS(Severity,$B2996,SLA_Breach,"Yes",Status,"&lt;&gt;Suspend",Status,"&lt;&gt;Assigned",Status,"&lt;&gt;Open",Status,"&lt;&gt;Hold&gt;",ResolvedDate,"&gt;="&amp;$C$1,ResolvedDate,"&lt;="&amp;$F$1)</f>
        <v/>
      </c>
      <c r="G2996" s="137">
        <f>COUNTIFS(Severity,$B2996,AssignedDate,"&gt;=01/01/2017 12:00:00 AM",AssignedDate,"&lt;="&amp;$F$1)</f>
        <v/>
      </c>
      <c r="H2996" s="177" t="n"/>
      <c r="L2996" s="57" t="n">
        <v>0</v>
      </c>
      <c r="M2996" s="57" t="n"/>
    </row>
    <row r="2997" spans="1:13">
      <c r="A2997" s="137" t="n">
        <v>1</v>
      </c>
      <c r="B2997" s="100" t="s">
        <v>525</v>
      </c>
      <c r="C2997" s="137">
        <f>COUNTIFS(Severity,$B2997,AssignedDate,"&gt;="&amp;$C$1,AssignedDate,"&lt;="&amp;$F$1)</f>
        <v/>
      </c>
      <c r="D2997" s="137">
        <f>COUNTIFS(Severity,$B2997,Status,"&lt;&gt;Suspend",Status,"&lt;&gt;Assigned",Status,"&lt;&gt;Open",Status,"&lt;&gt;Hold",ResolvedDate,"&gt;="&amp;$C$1,ResolvedDate,"&lt;="&amp;$F$1)</f>
        <v/>
      </c>
      <c r="E2997" s="137">
        <f>COUNTIFS(Severity,$B2997,SLA_Breach,"&lt;&gt;Yes",Status,"&lt;&gt;Suspend",Status,"&lt;&gt;Assigned",Status,"&lt;&gt;Open",Status,"&lt;&gt;Hold&gt;",ResolvedDate,"&gt;="&amp;$C$1,ResolvedDate,"&lt;="&amp;$F$1)</f>
        <v/>
      </c>
      <c r="F2997" s="137">
        <f>COUNTIFS(Severity,$B2997,SLA_Breach,"Yes",Status,"&lt;&gt;Suspend",Status,"&lt;&gt;Assigned",Status,"&lt;&gt;Open",Status,"&lt;&gt;Hold&gt;",ResolvedDate,"&gt;="&amp;$C$1,ResolvedDate,"&lt;="&amp;$F$1)</f>
        <v/>
      </c>
      <c r="G2997" s="137">
        <f>COUNTIFS(Severity,$B2997,AssignedDate,"&gt;=01/01/2017 12:00:00 AM",AssignedDate,"&lt;="&amp;$F$1)</f>
        <v/>
      </c>
      <c r="H2997" s="177" t="n"/>
      <c r="L2997" s="57" t="n">
        <v>0</v>
      </c>
      <c r="M2997" s="57" t="n"/>
    </row>
    <row r="2998" spans="1:13">
      <c r="A2998" s="137" t="n">
        <v>1</v>
      </c>
      <c r="B2998" s="100" t="s">
        <v>525</v>
      </c>
      <c r="C2998" s="137">
        <f>COUNTIFS(Severity,$B2998,AssignedDate,"&gt;="&amp;$C$1,AssignedDate,"&lt;="&amp;$F$1)</f>
        <v/>
      </c>
      <c r="D2998" s="137">
        <f>COUNTIFS(Severity,$B2998,Status,"&lt;&gt;Suspend",Status,"&lt;&gt;Assigned",Status,"&lt;&gt;Open",Status,"&lt;&gt;Hold",ResolvedDate,"&gt;="&amp;$C$1,ResolvedDate,"&lt;="&amp;$F$1)</f>
        <v/>
      </c>
      <c r="E2998" s="137">
        <f>COUNTIFS(Severity,$B2998,SLA_Breach,"&lt;&gt;Yes",Status,"&lt;&gt;Suspend",Status,"&lt;&gt;Assigned",Status,"&lt;&gt;Open",Status,"&lt;&gt;Hold&gt;",ResolvedDate,"&gt;="&amp;$C$1,ResolvedDate,"&lt;="&amp;$F$1)</f>
        <v/>
      </c>
      <c r="F2998" s="137">
        <f>COUNTIFS(Severity,$B2998,SLA_Breach,"Yes",Status,"&lt;&gt;Suspend",Status,"&lt;&gt;Assigned",Status,"&lt;&gt;Open",Status,"&lt;&gt;Hold&gt;",ResolvedDate,"&gt;="&amp;$C$1,ResolvedDate,"&lt;="&amp;$F$1)</f>
        <v/>
      </c>
      <c r="G2998" s="137">
        <f>COUNTIFS(Severity,$B2998,AssignedDate,"&gt;=01/01/2017 12:00:00 AM",AssignedDate,"&lt;="&amp;$F$1)</f>
        <v/>
      </c>
      <c r="H2998" s="177" t="n"/>
      <c r="L2998" s="57" t="n">
        <v>0</v>
      </c>
      <c r="M2998" s="57" t="n"/>
    </row>
    <row r="2999" spans="1:13">
      <c r="A2999" s="137" t="n">
        <v>1</v>
      </c>
      <c r="B2999" s="100" t="s">
        <v>525</v>
      </c>
      <c r="C2999" s="137">
        <f>COUNTIFS(Severity,$B2999,AssignedDate,"&gt;="&amp;$C$1,AssignedDate,"&lt;="&amp;$F$1)</f>
        <v/>
      </c>
      <c r="D2999" s="137">
        <f>COUNTIFS(Severity,$B2999,Status,"&lt;&gt;Suspend",Status,"&lt;&gt;Assigned",Status,"&lt;&gt;Open",Status,"&lt;&gt;Hold",ResolvedDate,"&gt;="&amp;$C$1,ResolvedDate,"&lt;="&amp;$F$1)</f>
        <v/>
      </c>
      <c r="E2999" s="137">
        <f>COUNTIFS(Severity,$B2999,SLA_Breach,"&lt;&gt;Yes",Status,"&lt;&gt;Suspend",Status,"&lt;&gt;Assigned",Status,"&lt;&gt;Open",Status,"&lt;&gt;Hold&gt;",ResolvedDate,"&gt;="&amp;$C$1,ResolvedDate,"&lt;="&amp;$F$1)</f>
        <v/>
      </c>
      <c r="F2999" s="137">
        <f>COUNTIFS(Severity,$B2999,SLA_Breach,"Yes",Status,"&lt;&gt;Suspend",Status,"&lt;&gt;Assigned",Status,"&lt;&gt;Open",Status,"&lt;&gt;Hold&gt;",ResolvedDate,"&gt;="&amp;$C$1,ResolvedDate,"&lt;="&amp;$F$1)</f>
        <v/>
      </c>
      <c r="G2999" s="137">
        <f>COUNTIFS(Severity,$B2999,AssignedDate,"&gt;=01/01/2017 12:00:00 AM",AssignedDate,"&lt;="&amp;$F$1)</f>
        <v/>
      </c>
      <c r="H2999" s="177" t="n"/>
      <c r="L2999" s="57" t="n">
        <v>0</v>
      </c>
      <c r="M2999" s="57" t="n"/>
    </row>
    <row r="3000" spans="1:13">
      <c r="A3000" s="137" t="n">
        <v>1</v>
      </c>
      <c r="B3000" s="100" t="s">
        <v>525</v>
      </c>
      <c r="C3000" s="137">
        <f>COUNTIFS(Severity,$B3000,AssignedDate,"&gt;="&amp;$C$1,AssignedDate,"&lt;="&amp;$F$1)</f>
        <v/>
      </c>
      <c r="D3000" s="137">
        <f>COUNTIFS(Severity,$B3000,Status,"&lt;&gt;Suspend",Status,"&lt;&gt;Assigned",Status,"&lt;&gt;Open",Status,"&lt;&gt;Hold",ResolvedDate,"&gt;="&amp;$C$1,ResolvedDate,"&lt;="&amp;$F$1)</f>
        <v/>
      </c>
      <c r="E3000" s="137">
        <f>COUNTIFS(Severity,$B3000,SLA_Breach,"&lt;&gt;Yes",Status,"&lt;&gt;Suspend",Status,"&lt;&gt;Assigned",Status,"&lt;&gt;Open",Status,"&lt;&gt;Hold&gt;",ResolvedDate,"&gt;="&amp;$C$1,ResolvedDate,"&lt;="&amp;$F$1)</f>
        <v/>
      </c>
      <c r="F3000" s="137">
        <f>COUNTIFS(Severity,$B3000,SLA_Breach,"Yes",Status,"&lt;&gt;Suspend",Status,"&lt;&gt;Assigned",Status,"&lt;&gt;Open",Status,"&lt;&gt;Hold&gt;",ResolvedDate,"&gt;="&amp;$C$1,ResolvedDate,"&lt;="&amp;$F$1)</f>
        <v/>
      </c>
      <c r="G3000" s="137">
        <f>COUNTIFS(Severity,$B3000,AssignedDate,"&gt;=01/01/2017 12:00:00 AM",AssignedDate,"&lt;="&amp;$F$1)</f>
        <v/>
      </c>
      <c r="H3000" s="177" t="n"/>
      <c r="L3000" s="57" t="n">
        <v>0</v>
      </c>
      <c r="M3000" s="57" t="n"/>
    </row>
    <row r="3001" spans="1:13">
      <c r="A3001" s="137" t="n">
        <v>1</v>
      </c>
      <c r="B3001" s="100" t="s">
        <v>525</v>
      </c>
      <c r="C3001" s="137">
        <f>COUNTIFS(Severity,$B3001,AssignedDate,"&gt;="&amp;$C$1,AssignedDate,"&lt;="&amp;$F$1)</f>
        <v/>
      </c>
      <c r="D3001" s="137">
        <f>COUNTIFS(Severity,$B3001,Status,"&lt;&gt;Suspend",Status,"&lt;&gt;Assigned",Status,"&lt;&gt;Open",Status,"&lt;&gt;Hold",ResolvedDate,"&gt;="&amp;$C$1,ResolvedDate,"&lt;="&amp;$F$1)</f>
        <v/>
      </c>
      <c r="E3001" s="137">
        <f>COUNTIFS(Severity,$B3001,SLA_Breach,"&lt;&gt;Yes",Status,"&lt;&gt;Suspend",Status,"&lt;&gt;Assigned",Status,"&lt;&gt;Open",Status,"&lt;&gt;Hold&gt;",ResolvedDate,"&gt;="&amp;$C$1,ResolvedDate,"&lt;="&amp;$F$1)</f>
        <v/>
      </c>
      <c r="F3001" s="137">
        <f>COUNTIFS(Severity,$B3001,SLA_Breach,"Yes",Status,"&lt;&gt;Suspend",Status,"&lt;&gt;Assigned",Status,"&lt;&gt;Open",Status,"&lt;&gt;Hold&gt;",ResolvedDate,"&gt;="&amp;$C$1,ResolvedDate,"&lt;="&amp;$F$1)</f>
        <v/>
      </c>
      <c r="G3001" s="137">
        <f>COUNTIFS(Severity,$B3001,AssignedDate,"&gt;=01/01/2017 12:00:00 AM",AssignedDate,"&lt;="&amp;$F$1)</f>
        <v/>
      </c>
      <c r="H3001" s="177" t="n"/>
      <c r="L3001" s="57" t="n">
        <v>0</v>
      </c>
      <c r="M3001" s="57" t="n"/>
    </row>
    <row r="3002" spans="1:13">
      <c r="A3002" s="137" t="n">
        <v>1</v>
      </c>
      <c r="B3002" s="100" t="s">
        <v>525</v>
      </c>
      <c r="C3002" s="137">
        <f>COUNTIFS(Severity,$B3002,AssignedDate,"&gt;="&amp;$C$1,AssignedDate,"&lt;="&amp;$F$1)</f>
        <v/>
      </c>
      <c r="D3002" s="137">
        <f>COUNTIFS(Severity,$B3002,Status,"&lt;&gt;Suspend",Status,"&lt;&gt;Assigned",Status,"&lt;&gt;Open",Status,"&lt;&gt;Hold",ResolvedDate,"&gt;="&amp;$C$1,ResolvedDate,"&lt;="&amp;$F$1)</f>
        <v/>
      </c>
      <c r="E3002" s="137">
        <f>COUNTIFS(Severity,$B3002,SLA_Breach,"&lt;&gt;Yes",Status,"&lt;&gt;Suspend",Status,"&lt;&gt;Assigned",Status,"&lt;&gt;Open",Status,"&lt;&gt;Hold&gt;",ResolvedDate,"&gt;="&amp;$C$1,ResolvedDate,"&lt;="&amp;$F$1)</f>
        <v/>
      </c>
      <c r="F3002" s="137">
        <f>COUNTIFS(Severity,$B3002,SLA_Breach,"Yes",Status,"&lt;&gt;Suspend",Status,"&lt;&gt;Assigned",Status,"&lt;&gt;Open",Status,"&lt;&gt;Hold&gt;",ResolvedDate,"&gt;="&amp;$C$1,ResolvedDate,"&lt;="&amp;$F$1)</f>
        <v/>
      </c>
      <c r="G3002" s="137">
        <f>COUNTIFS(Severity,$B3002,AssignedDate,"&gt;=01/01/2017 12:00:00 AM",AssignedDate,"&lt;="&amp;$F$1)</f>
        <v/>
      </c>
      <c r="H3002" s="177" t="n"/>
      <c r="L3002" s="57" t="n">
        <v>0</v>
      </c>
      <c r="M3002" s="57" t="n"/>
    </row>
    <row r="3003" spans="1:13">
      <c r="A3003" s="137" t="n">
        <v>1</v>
      </c>
      <c r="B3003" s="100" t="s">
        <v>525</v>
      </c>
      <c r="C3003" s="137">
        <f>COUNTIFS(Severity,$B3003,AssignedDate,"&gt;="&amp;$C$1,AssignedDate,"&lt;="&amp;$F$1)</f>
        <v/>
      </c>
      <c r="D3003" s="137">
        <f>COUNTIFS(Severity,$B3003,Status,"&lt;&gt;Suspend",Status,"&lt;&gt;Assigned",Status,"&lt;&gt;Open",Status,"&lt;&gt;Hold",ResolvedDate,"&gt;="&amp;$C$1,ResolvedDate,"&lt;="&amp;$F$1)</f>
        <v/>
      </c>
      <c r="E3003" s="137">
        <f>COUNTIFS(Severity,$B3003,SLA_Breach,"&lt;&gt;Yes",Status,"&lt;&gt;Suspend",Status,"&lt;&gt;Assigned",Status,"&lt;&gt;Open",Status,"&lt;&gt;Hold&gt;",ResolvedDate,"&gt;="&amp;$C$1,ResolvedDate,"&lt;="&amp;$F$1)</f>
        <v/>
      </c>
      <c r="F3003" s="137">
        <f>COUNTIFS(Severity,$B3003,SLA_Breach,"Yes",Status,"&lt;&gt;Suspend",Status,"&lt;&gt;Assigned",Status,"&lt;&gt;Open",Status,"&lt;&gt;Hold&gt;",ResolvedDate,"&gt;="&amp;$C$1,ResolvedDate,"&lt;="&amp;$F$1)</f>
        <v/>
      </c>
      <c r="G3003" s="137">
        <f>COUNTIFS(Severity,$B3003,AssignedDate,"&gt;=01/01/2017 12:00:00 AM",AssignedDate,"&lt;="&amp;$F$1)</f>
        <v/>
      </c>
      <c r="H3003" s="177" t="n"/>
      <c r="L3003" s="57" t="n">
        <v>0</v>
      </c>
      <c r="M3003" s="57" t="n"/>
    </row>
    <row r="3004" spans="1:13">
      <c r="A3004" s="137" t="n">
        <v>1</v>
      </c>
      <c r="B3004" s="100" t="s">
        <v>525</v>
      </c>
      <c r="C3004" s="137">
        <f>COUNTIFS(Severity,$B3004,AssignedDate,"&gt;="&amp;$C$1,AssignedDate,"&lt;="&amp;$F$1)</f>
        <v/>
      </c>
      <c r="D3004" s="137">
        <f>COUNTIFS(Severity,$B3004,Status,"&lt;&gt;Suspend",Status,"&lt;&gt;Assigned",Status,"&lt;&gt;Open",Status,"&lt;&gt;Hold",ResolvedDate,"&gt;="&amp;$C$1,ResolvedDate,"&lt;="&amp;$F$1)</f>
        <v/>
      </c>
      <c r="E3004" s="137">
        <f>COUNTIFS(Severity,$B3004,SLA_Breach,"&lt;&gt;Yes",Status,"&lt;&gt;Suspend",Status,"&lt;&gt;Assigned",Status,"&lt;&gt;Open",Status,"&lt;&gt;Hold&gt;",ResolvedDate,"&gt;="&amp;$C$1,ResolvedDate,"&lt;="&amp;$F$1)</f>
        <v/>
      </c>
      <c r="F3004" s="137">
        <f>COUNTIFS(Severity,$B3004,SLA_Breach,"Yes",Status,"&lt;&gt;Suspend",Status,"&lt;&gt;Assigned",Status,"&lt;&gt;Open",Status,"&lt;&gt;Hold&gt;",ResolvedDate,"&gt;="&amp;$C$1,ResolvedDate,"&lt;="&amp;$F$1)</f>
        <v/>
      </c>
      <c r="G3004" s="137">
        <f>COUNTIFS(Severity,$B3004,AssignedDate,"&gt;=01/01/2017 12:00:00 AM",AssignedDate,"&lt;="&amp;$F$1)</f>
        <v/>
      </c>
      <c r="H3004" s="177" t="n"/>
      <c r="L3004" s="57" t="n">
        <v>0</v>
      </c>
      <c r="M3004" s="57" t="n"/>
    </row>
    <row r="3005" spans="1:13">
      <c r="A3005" s="137" t="n">
        <v>1</v>
      </c>
      <c r="B3005" s="100" t="s">
        <v>525</v>
      </c>
      <c r="C3005" s="137">
        <f>COUNTIFS(Severity,$B3005,AssignedDate,"&gt;="&amp;$C$1,AssignedDate,"&lt;="&amp;$F$1)</f>
        <v/>
      </c>
      <c r="D3005" s="137">
        <f>COUNTIFS(Severity,$B3005,Status,"&lt;&gt;Suspend",Status,"&lt;&gt;Assigned",Status,"&lt;&gt;Open",Status,"&lt;&gt;Hold",ResolvedDate,"&gt;="&amp;$C$1,ResolvedDate,"&lt;="&amp;$F$1)</f>
        <v/>
      </c>
      <c r="E3005" s="137">
        <f>COUNTIFS(Severity,$B3005,SLA_Breach,"&lt;&gt;Yes",Status,"&lt;&gt;Suspend",Status,"&lt;&gt;Assigned",Status,"&lt;&gt;Open",Status,"&lt;&gt;Hold&gt;",ResolvedDate,"&gt;="&amp;$C$1,ResolvedDate,"&lt;="&amp;$F$1)</f>
        <v/>
      </c>
      <c r="F3005" s="137">
        <f>COUNTIFS(Severity,$B3005,SLA_Breach,"Yes",Status,"&lt;&gt;Suspend",Status,"&lt;&gt;Assigned",Status,"&lt;&gt;Open",Status,"&lt;&gt;Hold&gt;",ResolvedDate,"&gt;="&amp;$C$1,ResolvedDate,"&lt;="&amp;$F$1)</f>
        <v/>
      </c>
      <c r="G3005" s="137">
        <f>COUNTIFS(Severity,$B3005,AssignedDate,"&gt;=01/01/2017 12:00:00 AM",AssignedDate,"&lt;="&amp;$F$1)</f>
        <v/>
      </c>
      <c r="H3005" s="177" t="n"/>
      <c r="L3005" s="57" t="n">
        <v>0</v>
      </c>
      <c r="M3005" s="57" t="n"/>
    </row>
    <row r="3006" spans="1:13">
      <c r="A3006" s="137" t="n">
        <v>1</v>
      </c>
      <c r="B3006" s="100" t="s">
        <v>525</v>
      </c>
      <c r="C3006" s="137">
        <f>COUNTIFS(Severity,$B3006,AssignedDate,"&gt;="&amp;$C$1,AssignedDate,"&lt;="&amp;$F$1)</f>
        <v/>
      </c>
      <c r="D3006" s="137">
        <f>COUNTIFS(Severity,$B3006,Status,"&lt;&gt;Suspend",Status,"&lt;&gt;Assigned",Status,"&lt;&gt;Open",Status,"&lt;&gt;Hold",ResolvedDate,"&gt;="&amp;$C$1,ResolvedDate,"&lt;="&amp;$F$1)</f>
        <v/>
      </c>
      <c r="E3006" s="137">
        <f>COUNTIFS(Severity,$B3006,SLA_Breach,"&lt;&gt;Yes",Status,"&lt;&gt;Suspend",Status,"&lt;&gt;Assigned",Status,"&lt;&gt;Open",Status,"&lt;&gt;Hold&gt;",ResolvedDate,"&gt;="&amp;$C$1,ResolvedDate,"&lt;="&amp;$F$1)</f>
        <v/>
      </c>
      <c r="F3006" s="137">
        <f>COUNTIFS(Severity,$B3006,SLA_Breach,"Yes",Status,"&lt;&gt;Suspend",Status,"&lt;&gt;Assigned",Status,"&lt;&gt;Open",Status,"&lt;&gt;Hold&gt;",ResolvedDate,"&gt;="&amp;$C$1,ResolvedDate,"&lt;="&amp;$F$1)</f>
        <v/>
      </c>
      <c r="G3006" s="137">
        <f>COUNTIFS(Severity,$B3006,AssignedDate,"&gt;=01/01/2017 12:00:00 AM",AssignedDate,"&lt;="&amp;$F$1)</f>
        <v/>
      </c>
      <c r="H3006" s="177" t="n"/>
      <c r="L3006" s="57" t="n">
        <v>0</v>
      </c>
      <c r="M3006" s="57" t="n"/>
    </row>
    <row r="3007" spans="1:13">
      <c r="A3007" s="137" t="n">
        <v>1</v>
      </c>
      <c r="B3007" s="100" t="s">
        <v>525</v>
      </c>
      <c r="C3007" s="137">
        <f>COUNTIFS(Severity,$B3007,AssignedDate,"&gt;="&amp;$C$1,AssignedDate,"&lt;="&amp;$F$1)</f>
        <v/>
      </c>
      <c r="D3007" s="137">
        <f>COUNTIFS(Severity,$B3007,Status,"&lt;&gt;Suspend",Status,"&lt;&gt;Assigned",Status,"&lt;&gt;Open",Status,"&lt;&gt;Hold",ResolvedDate,"&gt;="&amp;$C$1,ResolvedDate,"&lt;="&amp;$F$1)</f>
        <v/>
      </c>
      <c r="E3007" s="137">
        <f>COUNTIFS(Severity,$B3007,SLA_Breach,"&lt;&gt;Yes",Status,"&lt;&gt;Suspend",Status,"&lt;&gt;Assigned",Status,"&lt;&gt;Open",Status,"&lt;&gt;Hold&gt;",ResolvedDate,"&gt;="&amp;$C$1,ResolvedDate,"&lt;="&amp;$F$1)</f>
        <v/>
      </c>
      <c r="F3007" s="137">
        <f>COUNTIFS(Severity,$B3007,SLA_Breach,"Yes",Status,"&lt;&gt;Suspend",Status,"&lt;&gt;Assigned",Status,"&lt;&gt;Open",Status,"&lt;&gt;Hold&gt;",ResolvedDate,"&gt;="&amp;$C$1,ResolvedDate,"&lt;="&amp;$F$1)</f>
        <v/>
      </c>
      <c r="G3007" s="137">
        <f>COUNTIFS(Severity,$B3007,AssignedDate,"&gt;=01/01/2017 12:00:00 AM",AssignedDate,"&lt;="&amp;$F$1)</f>
        <v/>
      </c>
      <c r="H3007" s="177" t="n"/>
      <c r="L3007" s="57" t="n">
        <v>0</v>
      </c>
      <c r="M3007" s="57" t="n"/>
    </row>
    <row r="3008" spans="1:13">
      <c r="A3008" s="137" t="n">
        <v>1</v>
      </c>
      <c r="B3008" s="100" t="s">
        <v>525</v>
      </c>
      <c r="C3008" s="137">
        <f>COUNTIFS(Severity,$B3008,AssignedDate,"&gt;="&amp;$C$1,AssignedDate,"&lt;="&amp;$F$1)</f>
        <v/>
      </c>
      <c r="D3008" s="137">
        <f>COUNTIFS(Severity,$B3008,Status,"&lt;&gt;Suspend",Status,"&lt;&gt;Assigned",Status,"&lt;&gt;Open",Status,"&lt;&gt;Hold",ResolvedDate,"&gt;="&amp;$C$1,ResolvedDate,"&lt;="&amp;$F$1)</f>
        <v/>
      </c>
      <c r="E3008" s="137">
        <f>COUNTIFS(Severity,$B3008,SLA_Breach,"&lt;&gt;Yes",Status,"&lt;&gt;Suspend",Status,"&lt;&gt;Assigned",Status,"&lt;&gt;Open",Status,"&lt;&gt;Hold&gt;",ResolvedDate,"&gt;="&amp;$C$1,ResolvedDate,"&lt;="&amp;$F$1)</f>
        <v/>
      </c>
      <c r="F3008" s="137">
        <f>COUNTIFS(Severity,$B3008,SLA_Breach,"Yes",Status,"&lt;&gt;Suspend",Status,"&lt;&gt;Assigned",Status,"&lt;&gt;Open",Status,"&lt;&gt;Hold&gt;",ResolvedDate,"&gt;="&amp;$C$1,ResolvedDate,"&lt;="&amp;$F$1)</f>
        <v/>
      </c>
      <c r="G3008" s="137">
        <f>COUNTIFS(Severity,$B3008,AssignedDate,"&gt;=01/01/2017 12:00:00 AM",AssignedDate,"&lt;="&amp;$F$1)</f>
        <v/>
      </c>
      <c r="H3008" s="177" t="n"/>
      <c r="L3008" s="57" t="n">
        <v>0</v>
      </c>
      <c r="M3008" s="57" t="n"/>
    </row>
    <row r="3009" spans="1:13">
      <c r="A3009" s="137" t="n">
        <v>1</v>
      </c>
      <c r="B3009" s="100" t="s">
        <v>525</v>
      </c>
      <c r="C3009" s="137">
        <f>COUNTIFS(Severity,$B3009,AssignedDate,"&gt;="&amp;$C$1,AssignedDate,"&lt;="&amp;$F$1)</f>
        <v/>
      </c>
      <c r="D3009" s="137">
        <f>COUNTIFS(Severity,$B3009,Status,"&lt;&gt;Suspend",Status,"&lt;&gt;Assigned",Status,"&lt;&gt;Open",Status,"&lt;&gt;Hold",ResolvedDate,"&gt;="&amp;$C$1,ResolvedDate,"&lt;="&amp;$F$1)</f>
        <v/>
      </c>
      <c r="E3009" s="137">
        <f>COUNTIFS(Severity,$B3009,SLA_Breach,"&lt;&gt;Yes",Status,"&lt;&gt;Suspend",Status,"&lt;&gt;Assigned",Status,"&lt;&gt;Open",Status,"&lt;&gt;Hold&gt;",ResolvedDate,"&gt;="&amp;$C$1,ResolvedDate,"&lt;="&amp;$F$1)</f>
        <v/>
      </c>
      <c r="F3009" s="137">
        <f>COUNTIFS(Severity,$B3009,SLA_Breach,"Yes",Status,"&lt;&gt;Suspend",Status,"&lt;&gt;Assigned",Status,"&lt;&gt;Open",Status,"&lt;&gt;Hold&gt;",ResolvedDate,"&gt;="&amp;$C$1,ResolvedDate,"&lt;="&amp;$F$1)</f>
        <v/>
      </c>
      <c r="G3009" s="137">
        <f>COUNTIFS(Severity,$B3009,AssignedDate,"&gt;=01/01/2017 12:00:00 AM",AssignedDate,"&lt;="&amp;$F$1)</f>
        <v/>
      </c>
      <c r="H3009" s="177" t="n"/>
      <c r="L3009" s="57" t="n">
        <v>0</v>
      </c>
      <c r="M3009" s="57" t="n"/>
    </row>
    <row r="3010" spans="1:13">
      <c r="A3010" s="137" t="n">
        <v>1</v>
      </c>
      <c r="B3010" s="100" t="s">
        <v>525</v>
      </c>
      <c r="C3010" s="137">
        <f>COUNTIFS(Severity,$B3010,AssignedDate,"&gt;="&amp;$C$1,AssignedDate,"&lt;="&amp;$F$1)</f>
        <v/>
      </c>
      <c r="D3010" s="137">
        <f>COUNTIFS(Severity,$B3010,Status,"&lt;&gt;Suspend",Status,"&lt;&gt;Assigned",Status,"&lt;&gt;Open",Status,"&lt;&gt;Hold",ResolvedDate,"&gt;="&amp;$C$1,ResolvedDate,"&lt;="&amp;$F$1)</f>
        <v/>
      </c>
      <c r="E3010" s="137">
        <f>COUNTIFS(Severity,$B3010,SLA_Breach,"&lt;&gt;Yes",Status,"&lt;&gt;Suspend",Status,"&lt;&gt;Assigned",Status,"&lt;&gt;Open",Status,"&lt;&gt;Hold&gt;",ResolvedDate,"&gt;="&amp;$C$1,ResolvedDate,"&lt;="&amp;$F$1)</f>
        <v/>
      </c>
      <c r="F3010" s="137">
        <f>COUNTIFS(Severity,$B3010,SLA_Breach,"Yes",Status,"&lt;&gt;Suspend",Status,"&lt;&gt;Assigned",Status,"&lt;&gt;Open",Status,"&lt;&gt;Hold&gt;",ResolvedDate,"&gt;="&amp;$C$1,ResolvedDate,"&lt;="&amp;$F$1)</f>
        <v/>
      </c>
      <c r="G3010" s="137">
        <f>COUNTIFS(Severity,$B3010,AssignedDate,"&gt;=01/01/2017 12:00:00 AM",AssignedDate,"&lt;="&amp;$F$1)</f>
        <v/>
      </c>
      <c r="H3010" s="177" t="n"/>
      <c r="L3010" s="57" t="n">
        <v>0</v>
      </c>
      <c r="M3010" s="57" t="n"/>
    </row>
    <row r="3011" spans="1:13">
      <c r="A3011" s="137" t="n">
        <v>1</v>
      </c>
      <c r="B3011" s="100" t="s">
        <v>525</v>
      </c>
      <c r="C3011" s="137">
        <f>COUNTIFS(Severity,$B3011,AssignedDate,"&gt;="&amp;$C$1,AssignedDate,"&lt;="&amp;$F$1)</f>
        <v/>
      </c>
      <c r="D3011" s="137">
        <f>COUNTIFS(Severity,$B3011,Status,"&lt;&gt;Suspend",Status,"&lt;&gt;Assigned",Status,"&lt;&gt;Open",Status,"&lt;&gt;Hold",ResolvedDate,"&gt;="&amp;$C$1,ResolvedDate,"&lt;="&amp;$F$1)</f>
        <v/>
      </c>
      <c r="E3011" s="137">
        <f>COUNTIFS(Severity,$B3011,SLA_Breach,"&lt;&gt;Yes",Status,"&lt;&gt;Suspend",Status,"&lt;&gt;Assigned",Status,"&lt;&gt;Open",Status,"&lt;&gt;Hold&gt;",ResolvedDate,"&gt;="&amp;$C$1,ResolvedDate,"&lt;="&amp;$F$1)</f>
        <v/>
      </c>
      <c r="F3011" s="137">
        <f>COUNTIFS(Severity,$B3011,SLA_Breach,"Yes",Status,"&lt;&gt;Suspend",Status,"&lt;&gt;Assigned",Status,"&lt;&gt;Open",Status,"&lt;&gt;Hold&gt;",ResolvedDate,"&gt;="&amp;$C$1,ResolvedDate,"&lt;="&amp;$F$1)</f>
        <v/>
      </c>
      <c r="G3011" s="137">
        <f>COUNTIFS(Severity,$B3011,AssignedDate,"&gt;=01/01/2017 12:00:00 AM",AssignedDate,"&lt;="&amp;$F$1)</f>
        <v/>
      </c>
      <c r="H3011" s="177" t="n"/>
      <c r="L3011" s="57" t="n">
        <v>0</v>
      </c>
      <c r="M3011" s="57" t="n"/>
    </row>
    <row r="3012" spans="1:13">
      <c r="A3012" s="137" t="n">
        <v>1</v>
      </c>
      <c r="B3012" s="100" t="s">
        <v>525</v>
      </c>
      <c r="C3012" s="137">
        <f>COUNTIFS(Severity,$B3012,AssignedDate,"&gt;="&amp;$C$1,AssignedDate,"&lt;="&amp;$F$1)</f>
        <v/>
      </c>
      <c r="D3012" s="137">
        <f>COUNTIFS(Severity,$B3012,Status,"&lt;&gt;Suspend",Status,"&lt;&gt;Assigned",Status,"&lt;&gt;Open",Status,"&lt;&gt;Hold",ResolvedDate,"&gt;="&amp;$C$1,ResolvedDate,"&lt;="&amp;$F$1)</f>
        <v/>
      </c>
      <c r="E3012" s="137">
        <f>COUNTIFS(Severity,$B3012,SLA_Breach,"&lt;&gt;Yes",Status,"&lt;&gt;Suspend",Status,"&lt;&gt;Assigned",Status,"&lt;&gt;Open",Status,"&lt;&gt;Hold&gt;",ResolvedDate,"&gt;="&amp;$C$1,ResolvedDate,"&lt;="&amp;$F$1)</f>
        <v/>
      </c>
      <c r="F3012" s="137">
        <f>COUNTIFS(Severity,$B3012,SLA_Breach,"Yes",Status,"&lt;&gt;Suspend",Status,"&lt;&gt;Assigned",Status,"&lt;&gt;Open",Status,"&lt;&gt;Hold&gt;",ResolvedDate,"&gt;="&amp;$C$1,ResolvedDate,"&lt;="&amp;$F$1)</f>
        <v/>
      </c>
      <c r="G3012" s="137">
        <f>COUNTIFS(Severity,$B3012,AssignedDate,"&gt;=01/01/2017 12:00:00 AM",AssignedDate,"&lt;="&amp;$F$1)</f>
        <v/>
      </c>
      <c r="H3012" s="177" t="n"/>
      <c r="L3012" s="57" t="n">
        <v>0</v>
      </c>
      <c r="M3012" s="57" t="n"/>
    </row>
    <row r="3013" spans="1:13">
      <c r="A3013" s="137" t="n">
        <v>1</v>
      </c>
      <c r="B3013" s="100" t="s">
        <v>525</v>
      </c>
      <c r="C3013" s="137">
        <f>COUNTIFS(Severity,$B3013,AssignedDate,"&gt;="&amp;$C$1,AssignedDate,"&lt;="&amp;$F$1)</f>
        <v/>
      </c>
      <c r="D3013" s="137">
        <f>COUNTIFS(Severity,$B3013,Status,"&lt;&gt;Suspend",Status,"&lt;&gt;Assigned",Status,"&lt;&gt;Open",Status,"&lt;&gt;Hold",ResolvedDate,"&gt;="&amp;$C$1,ResolvedDate,"&lt;="&amp;$F$1)</f>
        <v/>
      </c>
      <c r="E3013" s="137">
        <f>COUNTIFS(Severity,$B3013,SLA_Breach,"&lt;&gt;Yes",Status,"&lt;&gt;Suspend",Status,"&lt;&gt;Assigned",Status,"&lt;&gt;Open",Status,"&lt;&gt;Hold&gt;",ResolvedDate,"&gt;="&amp;$C$1,ResolvedDate,"&lt;="&amp;$F$1)</f>
        <v/>
      </c>
      <c r="F3013" s="137">
        <f>COUNTIFS(Severity,$B3013,SLA_Breach,"Yes",Status,"&lt;&gt;Suspend",Status,"&lt;&gt;Assigned",Status,"&lt;&gt;Open",Status,"&lt;&gt;Hold&gt;",ResolvedDate,"&gt;="&amp;$C$1,ResolvedDate,"&lt;="&amp;$F$1)</f>
        <v/>
      </c>
      <c r="G3013" s="137">
        <f>COUNTIFS(Severity,$B3013,AssignedDate,"&gt;=01/01/2017 12:00:00 AM",AssignedDate,"&lt;="&amp;$F$1)</f>
        <v/>
      </c>
      <c r="H3013" s="177" t="n"/>
      <c r="L3013" s="57" t="n">
        <v>0</v>
      </c>
      <c r="M3013" s="57" t="n"/>
    </row>
    <row r="3014" spans="1:13">
      <c r="A3014" s="137" t="n">
        <v>1</v>
      </c>
      <c r="B3014" s="100" t="s">
        <v>525</v>
      </c>
      <c r="C3014" s="137">
        <f>COUNTIFS(Severity,$B3014,AssignedDate,"&gt;="&amp;$C$1,AssignedDate,"&lt;="&amp;$F$1)</f>
        <v/>
      </c>
      <c r="D3014" s="137">
        <f>COUNTIFS(Severity,$B3014,Status,"&lt;&gt;Suspend",Status,"&lt;&gt;Assigned",Status,"&lt;&gt;Open",Status,"&lt;&gt;Hold",ResolvedDate,"&gt;="&amp;$C$1,ResolvedDate,"&lt;="&amp;$F$1)</f>
        <v/>
      </c>
      <c r="E3014" s="137">
        <f>COUNTIFS(Severity,$B3014,SLA_Breach,"&lt;&gt;Yes",Status,"&lt;&gt;Suspend",Status,"&lt;&gt;Assigned",Status,"&lt;&gt;Open",Status,"&lt;&gt;Hold&gt;",ResolvedDate,"&gt;="&amp;$C$1,ResolvedDate,"&lt;="&amp;$F$1)</f>
        <v/>
      </c>
      <c r="F3014" s="137">
        <f>COUNTIFS(Severity,$B3014,SLA_Breach,"Yes",Status,"&lt;&gt;Suspend",Status,"&lt;&gt;Assigned",Status,"&lt;&gt;Open",Status,"&lt;&gt;Hold&gt;",ResolvedDate,"&gt;="&amp;$C$1,ResolvedDate,"&lt;="&amp;$F$1)</f>
        <v/>
      </c>
      <c r="G3014" s="137">
        <f>COUNTIFS(Severity,$B3014,AssignedDate,"&gt;=01/01/2017 12:00:00 AM",AssignedDate,"&lt;="&amp;$F$1)</f>
        <v/>
      </c>
      <c r="H3014" s="177" t="n"/>
      <c r="L3014" s="57" t="n">
        <v>0</v>
      </c>
      <c r="M3014" s="57" t="n"/>
    </row>
    <row r="3015" spans="1:13">
      <c r="A3015" s="137" t="n">
        <v>1</v>
      </c>
      <c r="B3015" s="100" t="s">
        <v>525</v>
      </c>
      <c r="C3015" s="137">
        <f>COUNTIFS(Severity,$B3015,AssignedDate,"&gt;="&amp;$C$1,AssignedDate,"&lt;="&amp;$F$1)</f>
        <v/>
      </c>
      <c r="D3015" s="137">
        <f>COUNTIFS(Severity,$B3015,Status,"&lt;&gt;Suspend",Status,"&lt;&gt;Assigned",Status,"&lt;&gt;Open",Status,"&lt;&gt;Hold",ResolvedDate,"&gt;="&amp;$C$1,ResolvedDate,"&lt;="&amp;$F$1)</f>
        <v/>
      </c>
      <c r="E3015" s="137">
        <f>COUNTIFS(Severity,$B3015,SLA_Breach,"&lt;&gt;Yes",Status,"&lt;&gt;Suspend",Status,"&lt;&gt;Assigned",Status,"&lt;&gt;Open",Status,"&lt;&gt;Hold&gt;",ResolvedDate,"&gt;="&amp;$C$1,ResolvedDate,"&lt;="&amp;$F$1)</f>
        <v/>
      </c>
      <c r="F3015" s="137">
        <f>COUNTIFS(Severity,$B3015,SLA_Breach,"Yes",Status,"&lt;&gt;Suspend",Status,"&lt;&gt;Assigned",Status,"&lt;&gt;Open",Status,"&lt;&gt;Hold&gt;",ResolvedDate,"&gt;="&amp;$C$1,ResolvedDate,"&lt;="&amp;$F$1)</f>
        <v/>
      </c>
      <c r="G3015" s="137">
        <f>COUNTIFS(Severity,$B3015,AssignedDate,"&gt;=01/01/2017 12:00:00 AM",AssignedDate,"&lt;="&amp;$F$1)</f>
        <v/>
      </c>
      <c r="H3015" s="177" t="n"/>
      <c r="L3015" s="57" t="n">
        <v>0</v>
      </c>
      <c r="M3015" s="57" t="n"/>
    </row>
    <row r="3016" spans="1:13">
      <c r="A3016" s="137" t="n">
        <v>1</v>
      </c>
      <c r="B3016" s="100" t="s">
        <v>525</v>
      </c>
      <c r="C3016" s="137">
        <f>COUNTIFS(Severity,$B3016,AssignedDate,"&gt;="&amp;$C$1,AssignedDate,"&lt;="&amp;$F$1)</f>
        <v/>
      </c>
      <c r="D3016" s="137">
        <f>COUNTIFS(Severity,$B3016,Status,"&lt;&gt;Suspend",Status,"&lt;&gt;Assigned",Status,"&lt;&gt;Open",Status,"&lt;&gt;Hold",ResolvedDate,"&gt;="&amp;$C$1,ResolvedDate,"&lt;="&amp;$F$1)</f>
        <v/>
      </c>
      <c r="E3016" s="137">
        <f>COUNTIFS(Severity,$B3016,SLA_Breach,"&lt;&gt;Yes",Status,"&lt;&gt;Suspend",Status,"&lt;&gt;Assigned",Status,"&lt;&gt;Open",Status,"&lt;&gt;Hold&gt;",ResolvedDate,"&gt;="&amp;$C$1,ResolvedDate,"&lt;="&amp;$F$1)</f>
        <v/>
      </c>
      <c r="F3016" s="137">
        <f>COUNTIFS(Severity,$B3016,SLA_Breach,"Yes",Status,"&lt;&gt;Suspend",Status,"&lt;&gt;Assigned",Status,"&lt;&gt;Open",Status,"&lt;&gt;Hold&gt;",ResolvedDate,"&gt;="&amp;$C$1,ResolvedDate,"&lt;="&amp;$F$1)</f>
        <v/>
      </c>
      <c r="G3016" s="137">
        <f>COUNTIFS(Severity,$B3016,AssignedDate,"&gt;=01/01/2017 12:00:00 AM",AssignedDate,"&lt;="&amp;$F$1)</f>
        <v/>
      </c>
      <c r="H3016" s="177" t="n"/>
      <c r="L3016" s="57" t="n">
        <v>0</v>
      </c>
      <c r="M3016" s="57" t="n"/>
    </row>
    <row r="3017" spans="1:13">
      <c r="A3017" s="137" t="n">
        <v>1</v>
      </c>
      <c r="B3017" s="100" t="s">
        <v>525</v>
      </c>
      <c r="C3017" s="137">
        <f>COUNTIFS(Severity,$B3017,AssignedDate,"&gt;="&amp;$C$1,AssignedDate,"&lt;="&amp;$F$1)</f>
        <v/>
      </c>
      <c r="D3017" s="137">
        <f>COUNTIFS(Severity,$B3017,Status,"&lt;&gt;Suspend",Status,"&lt;&gt;Assigned",Status,"&lt;&gt;Open",Status,"&lt;&gt;Hold",ResolvedDate,"&gt;="&amp;$C$1,ResolvedDate,"&lt;="&amp;$F$1)</f>
        <v/>
      </c>
      <c r="E3017" s="137">
        <f>COUNTIFS(Severity,$B3017,SLA_Breach,"&lt;&gt;Yes",Status,"&lt;&gt;Suspend",Status,"&lt;&gt;Assigned",Status,"&lt;&gt;Open",Status,"&lt;&gt;Hold&gt;",ResolvedDate,"&gt;="&amp;$C$1,ResolvedDate,"&lt;="&amp;$F$1)</f>
        <v/>
      </c>
      <c r="F3017" s="137">
        <f>COUNTIFS(Severity,$B3017,SLA_Breach,"Yes",Status,"&lt;&gt;Suspend",Status,"&lt;&gt;Assigned",Status,"&lt;&gt;Open",Status,"&lt;&gt;Hold&gt;",ResolvedDate,"&gt;="&amp;$C$1,ResolvedDate,"&lt;="&amp;$F$1)</f>
        <v/>
      </c>
      <c r="G3017" s="137">
        <f>COUNTIFS(Severity,$B3017,AssignedDate,"&gt;=01/01/2017 12:00:00 AM",AssignedDate,"&lt;="&amp;$F$1)</f>
        <v/>
      </c>
      <c r="H3017" s="177" t="n"/>
      <c r="L3017" s="57" t="n">
        <v>0</v>
      </c>
      <c r="M3017" s="57" t="n"/>
    </row>
    <row r="3018" spans="1:13">
      <c r="A3018" s="137" t="n">
        <v>1</v>
      </c>
      <c r="B3018" s="100" t="s">
        <v>525</v>
      </c>
      <c r="C3018" s="137">
        <f>COUNTIFS(Severity,$B3018,AssignedDate,"&gt;="&amp;$C$1,AssignedDate,"&lt;="&amp;$F$1)</f>
        <v/>
      </c>
      <c r="D3018" s="137">
        <f>COUNTIFS(Severity,$B3018,Status,"&lt;&gt;Suspend",Status,"&lt;&gt;Assigned",Status,"&lt;&gt;Open",Status,"&lt;&gt;Hold",ResolvedDate,"&gt;="&amp;$C$1,ResolvedDate,"&lt;="&amp;$F$1)</f>
        <v/>
      </c>
      <c r="E3018" s="137">
        <f>COUNTIFS(Severity,$B3018,SLA_Breach,"&lt;&gt;Yes",Status,"&lt;&gt;Suspend",Status,"&lt;&gt;Assigned",Status,"&lt;&gt;Open",Status,"&lt;&gt;Hold&gt;",ResolvedDate,"&gt;="&amp;$C$1,ResolvedDate,"&lt;="&amp;$F$1)</f>
        <v/>
      </c>
      <c r="F3018" s="137">
        <f>COUNTIFS(Severity,$B3018,SLA_Breach,"Yes",Status,"&lt;&gt;Suspend",Status,"&lt;&gt;Assigned",Status,"&lt;&gt;Open",Status,"&lt;&gt;Hold&gt;",ResolvedDate,"&gt;="&amp;$C$1,ResolvedDate,"&lt;="&amp;$F$1)</f>
        <v/>
      </c>
      <c r="G3018" s="137">
        <f>COUNTIFS(Severity,$B3018,AssignedDate,"&gt;=01/01/2017 12:00:00 AM",AssignedDate,"&lt;="&amp;$F$1)</f>
        <v/>
      </c>
      <c r="H3018" s="177" t="n"/>
      <c r="L3018" s="57" t="n">
        <v>0</v>
      </c>
      <c r="M3018" s="57" t="n"/>
    </row>
    <row r="3019" spans="1:13">
      <c r="A3019" s="137" t="n">
        <v>1</v>
      </c>
      <c r="B3019" s="100" t="s">
        <v>525</v>
      </c>
      <c r="C3019" s="137">
        <f>COUNTIFS(Severity,$B3019,AssignedDate,"&gt;="&amp;$C$1,AssignedDate,"&lt;="&amp;$F$1)</f>
        <v/>
      </c>
      <c r="D3019" s="137">
        <f>COUNTIFS(Severity,$B3019,Status,"&lt;&gt;Suspend",Status,"&lt;&gt;Assigned",Status,"&lt;&gt;Open",Status,"&lt;&gt;Hold",ResolvedDate,"&gt;="&amp;$C$1,ResolvedDate,"&lt;="&amp;$F$1)</f>
        <v/>
      </c>
      <c r="E3019" s="137">
        <f>COUNTIFS(Severity,$B3019,SLA_Breach,"&lt;&gt;Yes",Status,"&lt;&gt;Suspend",Status,"&lt;&gt;Assigned",Status,"&lt;&gt;Open",Status,"&lt;&gt;Hold&gt;",ResolvedDate,"&gt;="&amp;$C$1,ResolvedDate,"&lt;="&amp;$F$1)</f>
        <v/>
      </c>
      <c r="F3019" s="137">
        <f>COUNTIFS(Severity,$B3019,SLA_Breach,"Yes",Status,"&lt;&gt;Suspend",Status,"&lt;&gt;Assigned",Status,"&lt;&gt;Open",Status,"&lt;&gt;Hold&gt;",ResolvedDate,"&gt;="&amp;$C$1,ResolvedDate,"&lt;="&amp;$F$1)</f>
        <v/>
      </c>
      <c r="G3019" s="137">
        <f>COUNTIFS(Severity,$B3019,AssignedDate,"&gt;=01/01/2017 12:00:00 AM",AssignedDate,"&lt;="&amp;$F$1)</f>
        <v/>
      </c>
      <c r="H3019" s="177" t="n"/>
      <c r="L3019" s="57" t="n">
        <v>0</v>
      </c>
      <c r="M3019" s="57" t="n"/>
    </row>
    <row r="3020" spans="1:13">
      <c r="A3020" s="137" t="n">
        <v>1</v>
      </c>
      <c r="B3020" s="100" t="s">
        <v>525</v>
      </c>
      <c r="C3020" s="137">
        <f>COUNTIFS(Severity,$B3020,AssignedDate,"&gt;="&amp;$C$1,AssignedDate,"&lt;="&amp;$F$1)</f>
        <v/>
      </c>
      <c r="D3020" s="137">
        <f>COUNTIFS(Severity,$B3020,Status,"&lt;&gt;Suspend",Status,"&lt;&gt;Assigned",Status,"&lt;&gt;Open",Status,"&lt;&gt;Hold",ResolvedDate,"&gt;="&amp;$C$1,ResolvedDate,"&lt;="&amp;$F$1)</f>
        <v/>
      </c>
      <c r="E3020" s="137">
        <f>COUNTIFS(Severity,$B3020,SLA_Breach,"&lt;&gt;Yes",Status,"&lt;&gt;Suspend",Status,"&lt;&gt;Assigned",Status,"&lt;&gt;Open",Status,"&lt;&gt;Hold&gt;",ResolvedDate,"&gt;="&amp;$C$1,ResolvedDate,"&lt;="&amp;$F$1)</f>
        <v/>
      </c>
      <c r="F3020" s="137">
        <f>COUNTIFS(Severity,$B3020,SLA_Breach,"Yes",Status,"&lt;&gt;Suspend",Status,"&lt;&gt;Assigned",Status,"&lt;&gt;Open",Status,"&lt;&gt;Hold&gt;",ResolvedDate,"&gt;="&amp;$C$1,ResolvedDate,"&lt;="&amp;$F$1)</f>
        <v/>
      </c>
      <c r="G3020" s="137">
        <f>COUNTIFS(Severity,$B3020,AssignedDate,"&gt;=01/01/2017 12:00:00 AM",AssignedDate,"&lt;="&amp;$F$1)</f>
        <v/>
      </c>
      <c r="H3020" s="177" t="n"/>
      <c r="L3020" s="57" t="n">
        <v>0</v>
      </c>
      <c r="M3020" s="57" t="n"/>
    </row>
    <row r="3021" spans="1:13">
      <c r="A3021" s="137" t="n">
        <v>1</v>
      </c>
      <c r="B3021" s="100" t="s">
        <v>525</v>
      </c>
      <c r="C3021" s="137">
        <f>COUNTIFS(Severity,$B3021,AssignedDate,"&gt;="&amp;$C$1,AssignedDate,"&lt;="&amp;$F$1)</f>
        <v/>
      </c>
      <c r="D3021" s="137">
        <f>COUNTIFS(Severity,$B3021,Status,"&lt;&gt;Suspend",Status,"&lt;&gt;Assigned",Status,"&lt;&gt;Open",Status,"&lt;&gt;Hold",ResolvedDate,"&gt;="&amp;$C$1,ResolvedDate,"&lt;="&amp;$F$1)</f>
        <v/>
      </c>
      <c r="E3021" s="137">
        <f>COUNTIFS(Severity,$B3021,SLA_Breach,"&lt;&gt;Yes",Status,"&lt;&gt;Suspend",Status,"&lt;&gt;Assigned",Status,"&lt;&gt;Open",Status,"&lt;&gt;Hold&gt;",ResolvedDate,"&gt;="&amp;$C$1,ResolvedDate,"&lt;="&amp;$F$1)</f>
        <v/>
      </c>
      <c r="F3021" s="137">
        <f>COUNTIFS(Severity,$B3021,SLA_Breach,"Yes",Status,"&lt;&gt;Suspend",Status,"&lt;&gt;Assigned",Status,"&lt;&gt;Open",Status,"&lt;&gt;Hold&gt;",ResolvedDate,"&gt;="&amp;$C$1,ResolvedDate,"&lt;="&amp;$F$1)</f>
        <v/>
      </c>
      <c r="G3021" s="137">
        <f>COUNTIFS(Severity,$B3021,AssignedDate,"&gt;=01/01/2017 12:00:00 AM",AssignedDate,"&lt;="&amp;$F$1)</f>
        <v/>
      </c>
      <c r="H3021" s="177" t="n"/>
      <c r="L3021" s="57" t="n">
        <v>0</v>
      </c>
      <c r="M3021" s="57" t="n"/>
    </row>
    <row r="3022" spans="1:13">
      <c r="A3022" s="137" t="n">
        <v>1</v>
      </c>
      <c r="B3022" s="100" t="s">
        <v>525</v>
      </c>
      <c r="C3022" s="137">
        <f>COUNTIFS(Severity,$B3022,AssignedDate,"&gt;="&amp;$C$1,AssignedDate,"&lt;="&amp;$F$1)</f>
        <v/>
      </c>
      <c r="D3022" s="137">
        <f>COUNTIFS(Severity,$B3022,Status,"&lt;&gt;Suspend",Status,"&lt;&gt;Assigned",Status,"&lt;&gt;Open",Status,"&lt;&gt;Hold",ResolvedDate,"&gt;="&amp;$C$1,ResolvedDate,"&lt;="&amp;$F$1)</f>
        <v/>
      </c>
      <c r="E3022" s="137">
        <f>COUNTIFS(Severity,$B3022,SLA_Breach,"&lt;&gt;Yes",Status,"&lt;&gt;Suspend",Status,"&lt;&gt;Assigned",Status,"&lt;&gt;Open",Status,"&lt;&gt;Hold&gt;",ResolvedDate,"&gt;="&amp;$C$1,ResolvedDate,"&lt;="&amp;$F$1)</f>
        <v/>
      </c>
      <c r="F3022" s="137">
        <f>COUNTIFS(Severity,$B3022,SLA_Breach,"Yes",Status,"&lt;&gt;Suspend",Status,"&lt;&gt;Assigned",Status,"&lt;&gt;Open",Status,"&lt;&gt;Hold&gt;",ResolvedDate,"&gt;="&amp;$C$1,ResolvedDate,"&lt;="&amp;$F$1)</f>
        <v/>
      </c>
      <c r="G3022" s="137">
        <f>COUNTIFS(Severity,$B3022,AssignedDate,"&gt;=01/01/2017 12:00:00 AM",AssignedDate,"&lt;="&amp;$F$1)</f>
        <v/>
      </c>
      <c r="H3022" s="177" t="n"/>
      <c r="L3022" s="57" t="n">
        <v>0</v>
      </c>
      <c r="M3022" s="57" t="n"/>
    </row>
    <row r="3023" spans="1:13">
      <c r="A3023" s="137" t="n">
        <v>1</v>
      </c>
      <c r="B3023" s="100" t="s">
        <v>525</v>
      </c>
      <c r="C3023" s="137">
        <f>COUNTIFS(Severity,$B3023,AssignedDate,"&gt;="&amp;$C$1,AssignedDate,"&lt;="&amp;$F$1)</f>
        <v/>
      </c>
      <c r="D3023" s="137">
        <f>COUNTIFS(Severity,$B3023,Status,"&lt;&gt;Suspend",Status,"&lt;&gt;Assigned",Status,"&lt;&gt;Open",Status,"&lt;&gt;Hold",ResolvedDate,"&gt;="&amp;$C$1,ResolvedDate,"&lt;="&amp;$F$1)</f>
        <v/>
      </c>
      <c r="E3023" s="137">
        <f>COUNTIFS(Severity,$B3023,SLA_Breach,"&lt;&gt;Yes",Status,"&lt;&gt;Suspend",Status,"&lt;&gt;Assigned",Status,"&lt;&gt;Open",Status,"&lt;&gt;Hold&gt;",ResolvedDate,"&gt;="&amp;$C$1,ResolvedDate,"&lt;="&amp;$F$1)</f>
        <v/>
      </c>
      <c r="F3023" s="137">
        <f>COUNTIFS(Severity,$B3023,SLA_Breach,"Yes",Status,"&lt;&gt;Suspend",Status,"&lt;&gt;Assigned",Status,"&lt;&gt;Open",Status,"&lt;&gt;Hold&gt;",ResolvedDate,"&gt;="&amp;$C$1,ResolvedDate,"&lt;="&amp;$F$1)</f>
        <v/>
      </c>
      <c r="G3023" s="137">
        <f>COUNTIFS(Severity,$B3023,AssignedDate,"&gt;=01/01/2017 12:00:00 AM",AssignedDate,"&lt;="&amp;$F$1)</f>
        <v/>
      </c>
      <c r="H3023" s="177" t="n"/>
      <c r="L3023" s="57" t="n">
        <v>0</v>
      </c>
      <c r="M3023" s="57" t="n"/>
    </row>
    <row r="3024" spans="1:13">
      <c r="A3024" s="137" t="n">
        <v>1</v>
      </c>
      <c r="B3024" s="100" t="s">
        <v>525</v>
      </c>
      <c r="C3024" s="137">
        <f>COUNTIFS(Severity,$B3024,AssignedDate,"&gt;="&amp;$C$1,AssignedDate,"&lt;="&amp;$F$1)</f>
        <v/>
      </c>
      <c r="D3024" s="137">
        <f>COUNTIFS(Severity,$B3024,Status,"&lt;&gt;Suspend",Status,"&lt;&gt;Assigned",Status,"&lt;&gt;Open",Status,"&lt;&gt;Hold",ResolvedDate,"&gt;="&amp;$C$1,ResolvedDate,"&lt;="&amp;$F$1)</f>
        <v/>
      </c>
      <c r="E3024" s="137">
        <f>COUNTIFS(Severity,$B3024,SLA_Breach,"&lt;&gt;Yes",Status,"&lt;&gt;Suspend",Status,"&lt;&gt;Assigned",Status,"&lt;&gt;Open",Status,"&lt;&gt;Hold&gt;",ResolvedDate,"&gt;="&amp;$C$1,ResolvedDate,"&lt;="&amp;$F$1)</f>
        <v/>
      </c>
      <c r="F3024" s="137">
        <f>COUNTIFS(Severity,$B3024,SLA_Breach,"Yes",Status,"&lt;&gt;Suspend",Status,"&lt;&gt;Assigned",Status,"&lt;&gt;Open",Status,"&lt;&gt;Hold&gt;",ResolvedDate,"&gt;="&amp;$C$1,ResolvedDate,"&lt;="&amp;$F$1)</f>
        <v/>
      </c>
      <c r="G3024" s="137">
        <f>COUNTIFS(Severity,$B3024,AssignedDate,"&gt;=01/01/2017 12:00:00 AM",AssignedDate,"&lt;="&amp;$F$1)</f>
        <v/>
      </c>
      <c r="H3024" s="177" t="n"/>
      <c r="L3024" s="57" t="n">
        <v>0</v>
      </c>
      <c r="M3024" s="57" t="n"/>
    </row>
    <row r="3025" spans="1:13">
      <c r="A3025" s="137" t="n">
        <v>1</v>
      </c>
      <c r="B3025" s="100" t="s">
        <v>525</v>
      </c>
      <c r="C3025" s="137">
        <f>COUNTIFS(Severity,$B3025,AssignedDate,"&gt;="&amp;$C$1,AssignedDate,"&lt;="&amp;$F$1)</f>
        <v/>
      </c>
      <c r="D3025" s="137">
        <f>COUNTIFS(Severity,$B3025,Status,"&lt;&gt;Suspend",Status,"&lt;&gt;Assigned",Status,"&lt;&gt;Open",Status,"&lt;&gt;Hold",ResolvedDate,"&gt;="&amp;$C$1,ResolvedDate,"&lt;="&amp;$F$1)</f>
        <v/>
      </c>
      <c r="E3025" s="137">
        <f>COUNTIFS(Severity,$B3025,SLA_Breach,"&lt;&gt;Yes",Status,"&lt;&gt;Suspend",Status,"&lt;&gt;Assigned",Status,"&lt;&gt;Open",Status,"&lt;&gt;Hold&gt;",ResolvedDate,"&gt;="&amp;$C$1,ResolvedDate,"&lt;="&amp;$F$1)</f>
        <v/>
      </c>
      <c r="F3025" s="137">
        <f>COUNTIFS(Severity,$B3025,SLA_Breach,"Yes",Status,"&lt;&gt;Suspend",Status,"&lt;&gt;Assigned",Status,"&lt;&gt;Open",Status,"&lt;&gt;Hold&gt;",ResolvedDate,"&gt;="&amp;$C$1,ResolvedDate,"&lt;="&amp;$F$1)</f>
        <v/>
      </c>
      <c r="G3025" s="137">
        <f>COUNTIFS(Severity,$B3025,AssignedDate,"&gt;=01/01/2017 12:00:00 AM",AssignedDate,"&lt;="&amp;$F$1)</f>
        <v/>
      </c>
      <c r="H3025" s="177" t="n"/>
      <c r="L3025" s="57" t="n">
        <v>0</v>
      </c>
      <c r="M3025" s="57" t="n"/>
    </row>
    <row r="3026" spans="1:13">
      <c r="A3026" s="137" t="n">
        <v>1</v>
      </c>
      <c r="B3026" s="100" t="s">
        <v>525</v>
      </c>
      <c r="C3026" s="137">
        <f>COUNTIFS(Severity,$B3026,AssignedDate,"&gt;="&amp;$C$1,AssignedDate,"&lt;="&amp;$F$1)</f>
        <v/>
      </c>
      <c r="D3026" s="137">
        <f>COUNTIFS(Severity,$B3026,Status,"&lt;&gt;Suspend",Status,"&lt;&gt;Assigned",Status,"&lt;&gt;Open",Status,"&lt;&gt;Hold",ResolvedDate,"&gt;="&amp;$C$1,ResolvedDate,"&lt;="&amp;$F$1)</f>
        <v/>
      </c>
      <c r="E3026" s="137">
        <f>COUNTIFS(Severity,$B3026,SLA_Breach,"&lt;&gt;Yes",Status,"&lt;&gt;Suspend",Status,"&lt;&gt;Assigned",Status,"&lt;&gt;Open",Status,"&lt;&gt;Hold&gt;",ResolvedDate,"&gt;="&amp;$C$1,ResolvedDate,"&lt;="&amp;$F$1)</f>
        <v/>
      </c>
      <c r="F3026" s="137">
        <f>COUNTIFS(Severity,$B3026,SLA_Breach,"Yes",Status,"&lt;&gt;Suspend",Status,"&lt;&gt;Assigned",Status,"&lt;&gt;Open",Status,"&lt;&gt;Hold&gt;",ResolvedDate,"&gt;="&amp;$C$1,ResolvedDate,"&lt;="&amp;$F$1)</f>
        <v/>
      </c>
      <c r="G3026" s="137">
        <f>COUNTIFS(Severity,$B3026,AssignedDate,"&gt;=01/01/2017 12:00:00 AM",AssignedDate,"&lt;="&amp;$F$1)</f>
        <v/>
      </c>
      <c r="H3026" s="177" t="n"/>
      <c r="L3026" s="57" t="n">
        <v>0</v>
      </c>
      <c r="M3026" s="57" t="n"/>
    </row>
    <row r="3027" spans="1:13">
      <c r="A3027" s="137" t="n">
        <v>1</v>
      </c>
      <c r="B3027" s="100" t="s">
        <v>525</v>
      </c>
      <c r="C3027" s="137">
        <f>COUNTIFS(Severity,$B3027,AssignedDate,"&gt;="&amp;$C$1,AssignedDate,"&lt;="&amp;$F$1)</f>
        <v/>
      </c>
      <c r="D3027" s="137">
        <f>COUNTIFS(Severity,$B3027,Status,"&lt;&gt;Suspend",Status,"&lt;&gt;Assigned",Status,"&lt;&gt;Open",Status,"&lt;&gt;Hold",ResolvedDate,"&gt;="&amp;$C$1,ResolvedDate,"&lt;="&amp;$F$1)</f>
        <v/>
      </c>
      <c r="E3027" s="137">
        <f>COUNTIFS(Severity,$B3027,SLA_Breach,"&lt;&gt;Yes",Status,"&lt;&gt;Suspend",Status,"&lt;&gt;Assigned",Status,"&lt;&gt;Open",Status,"&lt;&gt;Hold&gt;",ResolvedDate,"&gt;="&amp;$C$1,ResolvedDate,"&lt;="&amp;$F$1)</f>
        <v/>
      </c>
      <c r="F3027" s="137">
        <f>COUNTIFS(Severity,$B3027,SLA_Breach,"Yes",Status,"&lt;&gt;Suspend",Status,"&lt;&gt;Assigned",Status,"&lt;&gt;Open",Status,"&lt;&gt;Hold&gt;",ResolvedDate,"&gt;="&amp;$C$1,ResolvedDate,"&lt;="&amp;$F$1)</f>
        <v/>
      </c>
      <c r="G3027" s="137">
        <f>COUNTIFS(Severity,$B3027,AssignedDate,"&gt;=01/01/2017 12:00:00 AM",AssignedDate,"&lt;="&amp;$F$1)</f>
        <v/>
      </c>
      <c r="H3027" s="177" t="n"/>
      <c r="L3027" s="57" t="n">
        <v>0</v>
      </c>
      <c r="M3027" s="57" t="n"/>
    </row>
    <row r="3028" spans="1:13">
      <c r="A3028" s="137" t="n">
        <v>1</v>
      </c>
      <c r="B3028" s="100" t="s">
        <v>525</v>
      </c>
      <c r="C3028" s="137">
        <f>COUNTIFS(Severity,$B3028,AssignedDate,"&gt;="&amp;$C$1,AssignedDate,"&lt;="&amp;$F$1)</f>
        <v/>
      </c>
      <c r="D3028" s="137">
        <f>COUNTIFS(Severity,$B3028,Status,"&lt;&gt;Suspend",Status,"&lt;&gt;Assigned",Status,"&lt;&gt;Open",Status,"&lt;&gt;Hold",ResolvedDate,"&gt;="&amp;$C$1,ResolvedDate,"&lt;="&amp;$F$1)</f>
        <v/>
      </c>
      <c r="E3028" s="137">
        <f>COUNTIFS(Severity,$B3028,SLA_Breach,"&lt;&gt;Yes",Status,"&lt;&gt;Suspend",Status,"&lt;&gt;Assigned",Status,"&lt;&gt;Open",Status,"&lt;&gt;Hold&gt;",ResolvedDate,"&gt;="&amp;$C$1,ResolvedDate,"&lt;="&amp;$F$1)</f>
        <v/>
      </c>
      <c r="F3028" s="137">
        <f>COUNTIFS(Severity,$B3028,SLA_Breach,"Yes",Status,"&lt;&gt;Suspend",Status,"&lt;&gt;Assigned",Status,"&lt;&gt;Open",Status,"&lt;&gt;Hold&gt;",ResolvedDate,"&gt;="&amp;$C$1,ResolvedDate,"&lt;="&amp;$F$1)</f>
        <v/>
      </c>
      <c r="G3028" s="137">
        <f>COUNTIFS(Severity,$B3028,AssignedDate,"&gt;=01/01/2017 12:00:00 AM",AssignedDate,"&lt;="&amp;$F$1)</f>
        <v/>
      </c>
      <c r="H3028" s="177" t="n"/>
      <c r="L3028" s="57" t="n">
        <v>0</v>
      </c>
      <c r="M3028" s="57" t="n"/>
    </row>
    <row r="3029" spans="1:13">
      <c r="A3029" s="137" t="n">
        <v>1</v>
      </c>
      <c r="B3029" s="100" t="s">
        <v>525</v>
      </c>
      <c r="C3029" s="137">
        <f>COUNTIFS(Severity,$B3029,AssignedDate,"&gt;="&amp;$C$1,AssignedDate,"&lt;="&amp;$F$1)</f>
        <v/>
      </c>
      <c r="D3029" s="137">
        <f>COUNTIFS(Severity,$B3029,Status,"&lt;&gt;Suspend",Status,"&lt;&gt;Assigned",Status,"&lt;&gt;Open",Status,"&lt;&gt;Hold",ResolvedDate,"&gt;="&amp;$C$1,ResolvedDate,"&lt;="&amp;$F$1)</f>
        <v/>
      </c>
      <c r="E3029" s="137">
        <f>COUNTIFS(Severity,$B3029,SLA_Breach,"&lt;&gt;Yes",Status,"&lt;&gt;Suspend",Status,"&lt;&gt;Assigned",Status,"&lt;&gt;Open",Status,"&lt;&gt;Hold&gt;",ResolvedDate,"&gt;="&amp;$C$1,ResolvedDate,"&lt;="&amp;$F$1)</f>
        <v/>
      </c>
      <c r="F3029" s="137">
        <f>COUNTIFS(Severity,$B3029,SLA_Breach,"Yes",Status,"&lt;&gt;Suspend",Status,"&lt;&gt;Assigned",Status,"&lt;&gt;Open",Status,"&lt;&gt;Hold&gt;",ResolvedDate,"&gt;="&amp;$C$1,ResolvedDate,"&lt;="&amp;$F$1)</f>
        <v/>
      </c>
      <c r="G3029" s="137">
        <f>COUNTIFS(Severity,$B3029,AssignedDate,"&gt;=01/01/2017 12:00:00 AM",AssignedDate,"&lt;="&amp;$F$1)</f>
        <v/>
      </c>
      <c r="H3029" s="177" t="n"/>
      <c r="L3029" s="57" t="n">
        <v>0</v>
      </c>
      <c r="M3029" s="57" t="n"/>
    </row>
    <row r="3030" spans="1:13">
      <c r="A3030" s="137" t="n">
        <v>1</v>
      </c>
      <c r="B3030" s="100" t="s">
        <v>525</v>
      </c>
      <c r="C3030" s="137">
        <f>COUNTIFS(Severity,$B3030,AssignedDate,"&gt;="&amp;$C$1,AssignedDate,"&lt;="&amp;$F$1)</f>
        <v/>
      </c>
      <c r="D3030" s="137">
        <f>COUNTIFS(Severity,$B3030,Status,"&lt;&gt;Suspend",Status,"&lt;&gt;Assigned",Status,"&lt;&gt;Open",Status,"&lt;&gt;Hold",ResolvedDate,"&gt;="&amp;$C$1,ResolvedDate,"&lt;="&amp;$F$1)</f>
        <v/>
      </c>
      <c r="E3030" s="137">
        <f>COUNTIFS(Severity,$B3030,SLA_Breach,"&lt;&gt;Yes",Status,"&lt;&gt;Suspend",Status,"&lt;&gt;Assigned",Status,"&lt;&gt;Open",Status,"&lt;&gt;Hold&gt;",ResolvedDate,"&gt;="&amp;$C$1,ResolvedDate,"&lt;="&amp;$F$1)</f>
        <v/>
      </c>
      <c r="F3030" s="137">
        <f>COUNTIFS(Severity,$B3030,SLA_Breach,"Yes",Status,"&lt;&gt;Suspend",Status,"&lt;&gt;Assigned",Status,"&lt;&gt;Open",Status,"&lt;&gt;Hold&gt;",ResolvedDate,"&gt;="&amp;$C$1,ResolvedDate,"&lt;="&amp;$F$1)</f>
        <v/>
      </c>
      <c r="G3030" s="137">
        <f>COUNTIFS(Severity,$B3030,AssignedDate,"&gt;=01/01/2017 12:00:00 AM",AssignedDate,"&lt;="&amp;$F$1)</f>
        <v/>
      </c>
      <c r="H3030" s="177" t="n"/>
      <c r="L3030" s="57" t="n">
        <v>0</v>
      </c>
      <c r="M3030" s="57" t="n"/>
    </row>
    <row r="3031" spans="1:13">
      <c r="A3031" s="137" t="n">
        <v>1</v>
      </c>
      <c r="B3031" s="100" t="s">
        <v>525</v>
      </c>
      <c r="C3031" s="137">
        <f>COUNTIFS(Severity,$B3031,AssignedDate,"&gt;="&amp;$C$1,AssignedDate,"&lt;="&amp;$F$1)</f>
        <v/>
      </c>
      <c r="D3031" s="137">
        <f>COUNTIFS(Severity,$B3031,Status,"&lt;&gt;Suspend",Status,"&lt;&gt;Assigned",Status,"&lt;&gt;Open",Status,"&lt;&gt;Hold",ResolvedDate,"&gt;="&amp;$C$1,ResolvedDate,"&lt;="&amp;$F$1)</f>
        <v/>
      </c>
      <c r="E3031" s="137">
        <f>COUNTIFS(Severity,$B3031,SLA_Breach,"&lt;&gt;Yes",Status,"&lt;&gt;Suspend",Status,"&lt;&gt;Assigned",Status,"&lt;&gt;Open",Status,"&lt;&gt;Hold&gt;",ResolvedDate,"&gt;="&amp;$C$1,ResolvedDate,"&lt;="&amp;$F$1)</f>
        <v/>
      </c>
      <c r="F3031" s="137">
        <f>COUNTIFS(Severity,$B3031,SLA_Breach,"Yes",Status,"&lt;&gt;Suspend",Status,"&lt;&gt;Assigned",Status,"&lt;&gt;Open",Status,"&lt;&gt;Hold&gt;",ResolvedDate,"&gt;="&amp;$C$1,ResolvedDate,"&lt;="&amp;$F$1)</f>
        <v/>
      </c>
      <c r="G3031" s="137">
        <f>COUNTIFS(Severity,$B3031,AssignedDate,"&gt;=01/01/2017 12:00:00 AM",AssignedDate,"&lt;="&amp;$F$1)</f>
        <v/>
      </c>
      <c r="H3031" s="177" t="n"/>
      <c r="L3031" s="57" t="n">
        <v>0</v>
      </c>
      <c r="M3031" s="57" t="n"/>
    </row>
    <row r="3032" spans="1:13">
      <c r="A3032" s="137" t="n">
        <v>1</v>
      </c>
      <c r="B3032" s="100" t="s">
        <v>525</v>
      </c>
      <c r="C3032" s="137">
        <f>COUNTIFS(Severity,$B3032,AssignedDate,"&gt;="&amp;$C$1,AssignedDate,"&lt;="&amp;$F$1)</f>
        <v/>
      </c>
      <c r="D3032" s="137">
        <f>COUNTIFS(Severity,$B3032,Status,"&lt;&gt;Suspend",Status,"&lt;&gt;Assigned",Status,"&lt;&gt;Open",Status,"&lt;&gt;Hold",ResolvedDate,"&gt;="&amp;$C$1,ResolvedDate,"&lt;="&amp;$F$1)</f>
        <v/>
      </c>
      <c r="E3032" s="137">
        <f>COUNTIFS(Severity,$B3032,SLA_Breach,"&lt;&gt;Yes",Status,"&lt;&gt;Suspend",Status,"&lt;&gt;Assigned",Status,"&lt;&gt;Open",Status,"&lt;&gt;Hold&gt;",ResolvedDate,"&gt;="&amp;$C$1,ResolvedDate,"&lt;="&amp;$F$1)</f>
        <v/>
      </c>
      <c r="F3032" s="137">
        <f>COUNTIFS(Severity,$B3032,SLA_Breach,"Yes",Status,"&lt;&gt;Suspend",Status,"&lt;&gt;Assigned",Status,"&lt;&gt;Open",Status,"&lt;&gt;Hold&gt;",ResolvedDate,"&gt;="&amp;$C$1,ResolvedDate,"&lt;="&amp;$F$1)</f>
        <v/>
      </c>
      <c r="G3032" s="137">
        <f>COUNTIFS(Severity,$B3032,AssignedDate,"&gt;=01/01/2017 12:00:00 AM",AssignedDate,"&lt;="&amp;$F$1)</f>
        <v/>
      </c>
      <c r="H3032" s="177" t="n"/>
      <c r="L3032" s="57" t="n">
        <v>0</v>
      </c>
      <c r="M3032" s="57" t="n"/>
    </row>
    <row r="3033" spans="1:13">
      <c r="A3033" s="137" t="n">
        <v>1</v>
      </c>
      <c r="B3033" s="100" t="s">
        <v>525</v>
      </c>
      <c r="C3033" s="137">
        <f>COUNTIFS(Severity,$B3033,AssignedDate,"&gt;="&amp;$C$1,AssignedDate,"&lt;="&amp;$F$1)</f>
        <v/>
      </c>
      <c r="D3033" s="137">
        <f>COUNTIFS(Severity,$B3033,Status,"&lt;&gt;Suspend",Status,"&lt;&gt;Assigned",Status,"&lt;&gt;Open",Status,"&lt;&gt;Hold",ResolvedDate,"&gt;="&amp;$C$1,ResolvedDate,"&lt;="&amp;$F$1)</f>
        <v/>
      </c>
      <c r="E3033" s="137">
        <f>COUNTIFS(Severity,$B3033,SLA_Breach,"&lt;&gt;Yes",Status,"&lt;&gt;Suspend",Status,"&lt;&gt;Assigned",Status,"&lt;&gt;Open",Status,"&lt;&gt;Hold&gt;",ResolvedDate,"&gt;="&amp;$C$1,ResolvedDate,"&lt;="&amp;$F$1)</f>
        <v/>
      </c>
      <c r="F3033" s="137">
        <f>COUNTIFS(Severity,$B3033,SLA_Breach,"Yes",Status,"&lt;&gt;Suspend",Status,"&lt;&gt;Assigned",Status,"&lt;&gt;Open",Status,"&lt;&gt;Hold&gt;",ResolvedDate,"&gt;="&amp;$C$1,ResolvedDate,"&lt;="&amp;$F$1)</f>
        <v/>
      </c>
      <c r="G3033" s="137">
        <f>COUNTIFS(Severity,$B3033,AssignedDate,"&gt;=01/01/2017 12:00:00 AM",AssignedDate,"&lt;="&amp;$F$1)</f>
        <v/>
      </c>
      <c r="H3033" s="177" t="n"/>
      <c r="L3033" s="57" t="n">
        <v>0</v>
      </c>
      <c r="M3033" s="57" t="n"/>
    </row>
    <row r="3034" spans="1:13">
      <c r="A3034" s="137" t="n">
        <v>1</v>
      </c>
      <c r="B3034" s="100" t="s">
        <v>525</v>
      </c>
      <c r="C3034" s="137">
        <f>COUNTIFS(Severity,$B3034,AssignedDate,"&gt;="&amp;$C$1,AssignedDate,"&lt;="&amp;$F$1)</f>
        <v/>
      </c>
      <c r="D3034" s="137">
        <f>COUNTIFS(Severity,$B3034,Status,"&lt;&gt;Suspend",Status,"&lt;&gt;Assigned",Status,"&lt;&gt;Open",Status,"&lt;&gt;Hold",ResolvedDate,"&gt;="&amp;$C$1,ResolvedDate,"&lt;="&amp;$F$1)</f>
        <v/>
      </c>
      <c r="E3034" s="137">
        <f>COUNTIFS(Severity,$B3034,SLA_Breach,"&lt;&gt;Yes",Status,"&lt;&gt;Suspend",Status,"&lt;&gt;Assigned",Status,"&lt;&gt;Open",Status,"&lt;&gt;Hold&gt;",ResolvedDate,"&gt;="&amp;$C$1,ResolvedDate,"&lt;="&amp;$F$1)</f>
        <v/>
      </c>
      <c r="F3034" s="137">
        <f>COUNTIFS(Severity,$B3034,SLA_Breach,"Yes",Status,"&lt;&gt;Suspend",Status,"&lt;&gt;Assigned",Status,"&lt;&gt;Open",Status,"&lt;&gt;Hold&gt;",ResolvedDate,"&gt;="&amp;$C$1,ResolvedDate,"&lt;="&amp;$F$1)</f>
        <v/>
      </c>
      <c r="G3034" s="137">
        <f>COUNTIFS(Severity,$B3034,AssignedDate,"&gt;=01/01/2017 12:00:00 AM",AssignedDate,"&lt;="&amp;$F$1)</f>
        <v/>
      </c>
      <c r="H3034" s="177" t="n"/>
      <c r="L3034" s="57" t="n">
        <v>0</v>
      </c>
      <c r="M3034" s="57" t="n"/>
    </row>
    <row r="3035" spans="1:13">
      <c r="A3035" s="137" t="n">
        <v>1</v>
      </c>
      <c r="B3035" s="100" t="s">
        <v>525</v>
      </c>
      <c r="C3035" s="137">
        <f>COUNTIFS(Severity,$B3035,AssignedDate,"&gt;="&amp;$C$1,AssignedDate,"&lt;="&amp;$F$1)</f>
        <v/>
      </c>
      <c r="D3035" s="137">
        <f>COUNTIFS(Severity,$B3035,Status,"&lt;&gt;Suspend",Status,"&lt;&gt;Assigned",Status,"&lt;&gt;Open",Status,"&lt;&gt;Hold",ResolvedDate,"&gt;="&amp;$C$1,ResolvedDate,"&lt;="&amp;$F$1)</f>
        <v/>
      </c>
      <c r="E3035" s="137">
        <f>COUNTIFS(Severity,$B3035,SLA_Breach,"&lt;&gt;Yes",Status,"&lt;&gt;Suspend",Status,"&lt;&gt;Assigned",Status,"&lt;&gt;Open",Status,"&lt;&gt;Hold&gt;",ResolvedDate,"&gt;="&amp;$C$1,ResolvedDate,"&lt;="&amp;$F$1)</f>
        <v/>
      </c>
      <c r="F3035" s="137">
        <f>COUNTIFS(Severity,$B3035,SLA_Breach,"Yes",Status,"&lt;&gt;Suspend",Status,"&lt;&gt;Assigned",Status,"&lt;&gt;Open",Status,"&lt;&gt;Hold&gt;",ResolvedDate,"&gt;="&amp;$C$1,ResolvedDate,"&lt;="&amp;$F$1)</f>
        <v/>
      </c>
      <c r="G3035" s="137">
        <f>COUNTIFS(Severity,$B3035,AssignedDate,"&gt;=01/01/2017 12:00:00 AM",AssignedDate,"&lt;="&amp;$F$1)</f>
        <v/>
      </c>
      <c r="H3035" s="177" t="n"/>
      <c r="L3035" s="57" t="n">
        <v>0</v>
      </c>
      <c r="M3035" s="57" t="n"/>
    </row>
    <row r="3036" spans="1:13">
      <c r="A3036" s="137" t="n">
        <v>1</v>
      </c>
      <c r="B3036" s="100" t="s">
        <v>525</v>
      </c>
      <c r="C3036" s="137">
        <f>COUNTIFS(Severity,$B3036,AssignedDate,"&gt;="&amp;$C$1,AssignedDate,"&lt;="&amp;$F$1)</f>
        <v/>
      </c>
      <c r="D3036" s="137">
        <f>COUNTIFS(Severity,$B3036,Status,"&lt;&gt;Suspend",Status,"&lt;&gt;Assigned",Status,"&lt;&gt;Open",Status,"&lt;&gt;Hold",ResolvedDate,"&gt;="&amp;$C$1,ResolvedDate,"&lt;="&amp;$F$1)</f>
        <v/>
      </c>
      <c r="E3036" s="137">
        <f>COUNTIFS(Severity,$B3036,SLA_Breach,"&lt;&gt;Yes",Status,"&lt;&gt;Suspend",Status,"&lt;&gt;Assigned",Status,"&lt;&gt;Open",Status,"&lt;&gt;Hold&gt;",ResolvedDate,"&gt;="&amp;$C$1,ResolvedDate,"&lt;="&amp;$F$1)</f>
        <v/>
      </c>
      <c r="F3036" s="137">
        <f>COUNTIFS(Severity,$B3036,SLA_Breach,"Yes",Status,"&lt;&gt;Suspend",Status,"&lt;&gt;Assigned",Status,"&lt;&gt;Open",Status,"&lt;&gt;Hold&gt;",ResolvedDate,"&gt;="&amp;$C$1,ResolvedDate,"&lt;="&amp;$F$1)</f>
        <v/>
      </c>
      <c r="G3036" s="137">
        <f>COUNTIFS(Severity,$B3036,AssignedDate,"&gt;=01/01/2017 12:00:00 AM",AssignedDate,"&lt;="&amp;$F$1)</f>
        <v/>
      </c>
      <c r="H3036" s="177" t="n"/>
      <c r="L3036" s="57" t="n">
        <v>0</v>
      </c>
      <c r="M3036" s="57" t="n"/>
    </row>
    <row r="3037" spans="1:13">
      <c r="A3037" s="137" t="n">
        <v>1</v>
      </c>
      <c r="B3037" s="100" t="s">
        <v>525</v>
      </c>
      <c r="C3037" s="137">
        <f>COUNTIFS(Severity,$B3037,AssignedDate,"&gt;="&amp;$C$1,AssignedDate,"&lt;="&amp;$F$1)</f>
        <v/>
      </c>
      <c r="D3037" s="137">
        <f>COUNTIFS(Severity,$B3037,Status,"&lt;&gt;Suspend",Status,"&lt;&gt;Assigned",Status,"&lt;&gt;Open",Status,"&lt;&gt;Hold",ResolvedDate,"&gt;="&amp;$C$1,ResolvedDate,"&lt;="&amp;$F$1)</f>
        <v/>
      </c>
      <c r="E3037" s="137">
        <f>COUNTIFS(Severity,$B3037,SLA_Breach,"&lt;&gt;Yes",Status,"&lt;&gt;Suspend",Status,"&lt;&gt;Assigned",Status,"&lt;&gt;Open",Status,"&lt;&gt;Hold&gt;",ResolvedDate,"&gt;="&amp;$C$1,ResolvedDate,"&lt;="&amp;$F$1)</f>
        <v/>
      </c>
      <c r="F3037" s="137">
        <f>COUNTIFS(Severity,$B3037,SLA_Breach,"Yes",Status,"&lt;&gt;Suspend",Status,"&lt;&gt;Assigned",Status,"&lt;&gt;Open",Status,"&lt;&gt;Hold&gt;",ResolvedDate,"&gt;="&amp;$C$1,ResolvedDate,"&lt;="&amp;$F$1)</f>
        <v/>
      </c>
      <c r="G3037" s="137">
        <f>COUNTIFS(Severity,$B3037,AssignedDate,"&gt;=01/01/2017 12:00:00 AM",AssignedDate,"&lt;="&amp;$F$1)</f>
        <v/>
      </c>
      <c r="H3037" s="177" t="n"/>
      <c r="L3037" s="57" t="n">
        <v>0</v>
      </c>
      <c r="M3037" s="57" t="n"/>
    </row>
    <row r="3038" spans="1:13">
      <c r="A3038" s="137" t="n">
        <v>1</v>
      </c>
      <c r="B3038" s="100" t="s">
        <v>525</v>
      </c>
      <c r="C3038" s="137">
        <f>COUNTIFS(Severity,$B3038,AssignedDate,"&gt;="&amp;$C$1,AssignedDate,"&lt;="&amp;$F$1)</f>
        <v/>
      </c>
      <c r="D3038" s="137">
        <f>COUNTIFS(Severity,$B3038,Status,"&lt;&gt;Suspend",Status,"&lt;&gt;Assigned",Status,"&lt;&gt;Open",Status,"&lt;&gt;Hold",ResolvedDate,"&gt;="&amp;$C$1,ResolvedDate,"&lt;="&amp;$F$1)</f>
        <v/>
      </c>
      <c r="E3038" s="137">
        <f>COUNTIFS(Severity,$B3038,SLA_Breach,"&lt;&gt;Yes",Status,"&lt;&gt;Suspend",Status,"&lt;&gt;Assigned",Status,"&lt;&gt;Open",Status,"&lt;&gt;Hold&gt;",ResolvedDate,"&gt;="&amp;$C$1,ResolvedDate,"&lt;="&amp;$F$1)</f>
        <v/>
      </c>
      <c r="F3038" s="137">
        <f>COUNTIFS(Severity,$B3038,SLA_Breach,"Yes",Status,"&lt;&gt;Suspend",Status,"&lt;&gt;Assigned",Status,"&lt;&gt;Open",Status,"&lt;&gt;Hold&gt;",ResolvedDate,"&gt;="&amp;$C$1,ResolvedDate,"&lt;="&amp;$F$1)</f>
        <v/>
      </c>
      <c r="G3038" s="137">
        <f>COUNTIFS(Severity,$B3038,AssignedDate,"&gt;=01/01/2017 12:00:00 AM",AssignedDate,"&lt;="&amp;$F$1)</f>
        <v/>
      </c>
      <c r="H3038" s="177" t="n"/>
      <c r="L3038" s="57" t="n">
        <v>0</v>
      </c>
      <c r="M3038" s="57" t="n"/>
    </row>
    <row r="3039" spans="1:13">
      <c r="A3039" s="137" t="n">
        <v>1</v>
      </c>
      <c r="B3039" s="100" t="s">
        <v>525</v>
      </c>
      <c r="C3039" s="137">
        <f>COUNTIFS(Severity,$B3039,AssignedDate,"&gt;="&amp;$C$1,AssignedDate,"&lt;="&amp;$F$1)</f>
        <v/>
      </c>
      <c r="D3039" s="137">
        <f>COUNTIFS(Severity,$B3039,Status,"&lt;&gt;Suspend",Status,"&lt;&gt;Assigned",Status,"&lt;&gt;Open",Status,"&lt;&gt;Hold",ResolvedDate,"&gt;="&amp;$C$1,ResolvedDate,"&lt;="&amp;$F$1)</f>
        <v/>
      </c>
      <c r="E3039" s="137">
        <f>COUNTIFS(Severity,$B3039,SLA_Breach,"&lt;&gt;Yes",Status,"&lt;&gt;Suspend",Status,"&lt;&gt;Assigned",Status,"&lt;&gt;Open",Status,"&lt;&gt;Hold&gt;",ResolvedDate,"&gt;="&amp;$C$1,ResolvedDate,"&lt;="&amp;$F$1)</f>
        <v/>
      </c>
      <c r="F3039" s="137">
        <f>COUNTIFS(Severity,$B3039,SLA_Breach,"Yes",Status,"&lt;&gt;Suspend",Status,"&lt;&gt;Assigned",Status,"&lt;&gt;Open",Status,"&lt;&gt;Hold&gt;",ResolvedDate,"&gt;="&amp;$C$1,ResolvedDate,"&lt;="&amp;$F$1)</f>
        <v/>
      </c>
      <c r="G3039" s="137">
        <f>COUNTIFS(Severity,$B3039,AssignedDate,"&gt;=01/01/2017 12:00:00 AM",AssignedDate,"&lt;="&amp;$F$1)</f>
        <v/>
      </c>
      <c r="H3039" s="177" t="n"/>
      <c r="L3039" s="57" t="n">
        <v>0</v>
      </c>
      <c r="M3039" s="57" t="n"/>
    </row>
    <row r="3040" spans="1:13">
      <c r="A3040" s="137" t="n">
        <v>1</v>
      </c>
      <c r="B3040" s="100" t="s">
        <v>525</v>
      </c>
      <c r="C3040" s="137">
        <f>COUNTIFS(Severity,$B3040,AssignedDate,"&gt;="&amp;$C$1,AssignedDate,"&lt;="&amp;$F$1)</f>
        <v/>
      </c>
      <c r="D3040" s="137">
        <f>COUNTIFS(Severity,$B3040,Status,"&lt;&gt;Suspend",Status,"&lt;&gt;Assigned",Status,"&lt;&gt;Open",Status,"&lt;&gt;Hold",ResolvedDate,"&gt;="&amp;$C$1,ResolvedDate,"&lt;="&amp;$F$1)</f>
        <v/>
      </c>
      <c r="E3040" s="137">
        <f>COUNTIFS(Severity,$B3040,SLA_Breach,"&lt;&gt;Yes",Status,"&lt;&gt;Suspend",Status,"&lt;&gt;Assigned",Status,"&lt;&gt;Open",Status,"&lt;&gt;Hold&gt;",ResolvedDate,"&gt;="&amp;$C$1,ResolvedDate,"&lt;="&amp;$F$1)</f>
        <v/>
      </c>
      <c r="F3040" s="137">
        <f>COUNTIFS(Severity,$B3040,SLA_Breach,"Yes",Status,"&lt;&gt;Suspend",Status,"&lt;&gt;Assigned",Status,"&lt;&gt;Open",Status,"&lt;&gt;Hold&gt;",ResolvedDate,"&gt;="&amp;$C$1,ResolvedDate,"&lt;="&amp;$F$1)</f>
        <v/>
      </c>
      <c r="G3040" s="137">
        <f>COUNTIFS(Severity,$B3040,AssignedDate,"&gt;=01/01/2017 12:00:00 AM",AssignedDate,"&lt;="&amp;$F$1)</f>
        <v/>
      </c>
      <c r="H3040" s="177" t="n"/>
      <c r="L3040" s="57" t="n">
        <v>0</v>
      </c>
      <c r="M3040" s="57" t="n"/>
    </row>
    <row r="3041" spans="1:13">
      <c r="A3041" s="137" t="n">
        <v>1</v>
      </c>
      <c r="B3041" s="100" t="s">
        <v>525</v>
      </c>
      <c r="C3041" s="137">
        <f>COUNTIFS(Severity,$B3041,AssignedDate,"&gt;="&amp;$C$1,AssignedDate,"&lt;="&amp;$F$1)</f>
        <v/>
      </c>
      <c r="D3041" s="137">
        <f>COUNTIFS(Severity,$B3041,Status,"&lt;&gt;Suspend",Status,"&lt;&gt;Assigned",Status,"&lt;&gt;Open",Status,"&lt;&gt;Hold",ResolvedDate,"&gt;="&amp;$C$1,ResolvedDate,"&lt;="&amp;$F$1)</f>
        <v/>
      </c>
      <c r="E3041" s="137">
        <f>COUNTIFS(Severity,$B3041,SLA_Breach,"&lt;&gt;Yes",Status,"&lt;&gt;Suspend",Status,"&lt;&gt;Assigned",Status,"&lt;&gt;Open",Status,"&lt;&gt;Hold&gt;",ResolvedDate,"&gt;="&amp;$C$1,ResolvedDate,"&lt;="&amp;$F$1)</f>
        <v/>
      </c>
      <c r="F3041" s="137">
        <f>COUNTIFS(Severity,$B3041,SLA_Breach,"Yes",Status,"&lt;&gt;Suspend",Status,"&lt;&gt;Assigned",Status,"&lt;&gt;Open",Status,"&lt;&gt;Hold&gt;",ResolvedDate,"&gt;="&amp;$C$1,ResolvedDate,"&lt;="&amp;$F$1)</f>
        <v/>
      </c>
      <c r="G3041" s="137">
        <f>COUNTIFS(Severity,$B3041,AssignedDate,"&gt;=01/01/2017 12:00:00 AM",AssignedDate,"&lt;="&amp;$F$1)</f>
        <v/>
      </c>
      <c r="H3041" s="177" t="n"/>
      <c r="L3041" s="57" t="n">
        <v>0</v>
      </c>
      <c r="M3041" s="57" t="n"/>
    </row>
    <row r="3042" spans="1:13">
      <c r="A3042" s="137" t="n">
        <v>1</v>
      </c>
      <c r="B3042" s="100" t="s">
        <v>525</v>
      </c>
      <c r="C3042" s="137">
        <f>COUNTIFS(Severity,$B3042,AssignedDate,"&gt;="&amp;$C$1,AssignedDate,"&lt;="&amp;$F$1)</f>
        <v/>
      </c>
      <c r="D3042" s="137">
        <f>COUNTIFS(Severity,$B3042,Status,"&lt;&gt;Suspend",Status,"&lt;&gt;Assigned",Status,"&lt;&gt;Open",Status,"&lt;&gt;Hold",ResolvedDate,"&gt;="&amp;$C$1,ResolvedDate,"&lt;="&amp;$F$1)</f>
        <v/>
      </c>
      <c r="E3042" s="137">
        <f>COUNTIFS(Severity,$B3042,SLA_Breach,"&lt;&gt;Yes",Status,"&lt;&gt;Suspend",Status,"&lt;&gt;Assigned",Status,"&lt;&gt;Open",Status,"&lt;&gt;Hold&gt;",ResolvedDate,"&gt;="&amp;$C$1,ResolvedDate,"&lt;="&amp;$F$1)</f>
        <v/>
      </c>
      <c r="F3042" s="137">
        <f>COUNTIFS(Severity,$B3042,SLA_Breach,"Yes",Status,"&lt;&gt;Suspend",Status,"&lt;&gt;Assigned",Status,"&lt;&gt;Open",Status,"&lt;&gt;Hold&gt;",ResolvedDate,"&gt;="&amp;$C$1,ResolvedDate,"&lt;="&amp;$F$1)</f>
        <v/>
      </c>
      <c r="G3042" s="137">
        <f>COUNTIFS(Severity,$B3042,AssignedDate,"&gt;=01/01/2017 12:00:00 AM",AssignedDate,"&lt;="&amp;$F$1)</f>
        <v/>
      </c>
      <c r="H3042" s="177" t="n"/>
      <c r="L3042" s="57" t="n">
        <v>0</v>
      </c>
      <c r="M3042" s="57" t="n"/>
    </row>
    <row r="3043" spans="1:13">
      <c r="A3043" s="137" t="n">
        <v>1</v>
      </c>
      <c r="B3043" s="100" t="s">
        <v>525</v>
      </c>
      <c r="C3043" s="137">
        <f>COUNTIFS(Severity,$B3043,AssignedDate,"&gt;="&amp;$C$1,AssignedDate,"&lt;="&amp;$F$1)</f>
        <v/>
      </c>
      <c r="D3043" s="137">
        <f>COUNTIFS(Severity,$B3043,Status,"&lt;&gt;Suspend",Status,"&lt;&gt;Assigned",Status,"&lt;&gt;Open",Status,"&lt;&gt;Hold",ResolvedDate,"&gt;="&amp;$C$1,ResolvedDate,"&lt;="&amp;$F$1)</f>
        <v/>
      </c>
      <c r="E3043" s="137">
        <f>COUNTIFS(Severity,$B3043,SLA_Breach,"&lt;&gt;Yes",Status,"&lt;&gt;Suspend",Status,"&lt;&gt;Assigned",Status,"&lt;&gt;Open",Status,"&lt;&gt;Hold&gt;",ResolvedDate,"&gt;="&amp;$C$1,ResolvedDate,"&lt;="&amp;$F$1)</f>
        <v/>
      </c>
      <c r="F3043" s="137">
        <f>COUNTIFS(Severity,$B3043,SLA_Breach,"Yes",Status,"&lt;&gt;Suspend",Status,"&lt;&gt;Assigned",Status,"&lt;&gt;Open",Status,"&lt;&gt;Hold&gt;",ResolvedDate,"&gt;="&amp;$C$1,ResolvedDate,"&lt;="&amp;$F$1)</f>
        <v/>
      </c>
      <c r="G3043" s="137">
        <f>COUNTIFS(Severity,$B3043,AssignedDate,"&gt;=01/01/2017 12:00:00 AM",AssignedDate,"&lt;="&amp;$F$1)</f>
        <v/>
      </c>
      <c r="H3043" s="177" t="n"/>
      <c r="L3043" s="57" t="n">
        <v>0</v>
      </c>
      <c r="M3043" s="57" t="n"/>
    </row>
    <row r="3044" spans="1:13">
      <c r="A3044" s="137" t="n">
        <v>1</v>
      </c>
      <c r="B3044" s="100" t="s">
        <v>525</v>
      </c>
      <c r="C3044" s="137">
        <f>COUNTIFS(Severity,$B3044,AssignedDate,"&gt;="&amp;$C$1,AssignedDate,"&lt;="&amp;$F$1)</f>
        <v/>
      </c>
      <c r="D3044" s="137">
        <f>COUNTIFS(Severity,$B3044,Status,"&lt;&gt;Suspend",Status,"&lt;&gt;Assigned",Status,"&lt;&gt;Open",Status,"&lt;&gt;Hold",ResolvedDate,"&gt;="&amp;$C$1,ResolvedDate,"&lt;="&amp;$F$1)</f>
        <v/>
      </c>
      <c r="E3044" s="137">
        <f>COUNTIFS(Severity,$B3044,SLA_Breach,"&lt;&gt;Yes",Status,"&lt;&gt;Suspend",Status,"&lt;&gt;Assigned",Status,"&lt;&gt;Open",Status,"&lt;&gt;Hold&gt;",ResolvedDate,"&gt;="&amp;$C$1,ResolvedDate,"&lt;="&amp;$F$1)</f>
        <v/>
      </c>
      <c r="F3044" s="137">
        <f>COUNTIFS(Severity,$B3044,SLA_Breach,"Yes",Status,"&lt;&gt;Suspend",Status,"&lt;&gt;Assigned",Status,"&lt;&gt;Open",Status,"&lt;&gt;Hold&gt;",ResolvedDate,"&gt;="&amp;$C$1,ResolvedDate,"&lt;="&amp;$F$1)</f>
        <v/>
      </c>
      <c r="G3044" s="137">
        <f>COUNTIFS(Severity,$B3044,AssignedDate,"&gt;=01/01/2017 12:00:00 AM",AssignedDate,"&lt;="&amp;$F$1)</f>
        <v/>
      </c>
      <c r="H3044" s="177" t="n"/>
      <c r="L3044" s="57" t="n">
        <v>0</v>
      </c>
      <c r="M3044" s="57" t="n"/>
    </row>
    <row r="3045" spans="1:13">
      <c r="A3045" s="137" t="n">
        <v>1</v>
      </c>
      <c r="B3045" s="100" t="s">
        <v>525</v>
      </c>
      <c r="C3045" s="137">
        <f>COUNTIFS(Severity,$B3045,AssignedDate,"&gt;="&amp;$C$1,AssignedDate,"&lt;="&amp;$F$1)</f>
        <v/>
      </c>
      <c r="D3045" s="137">
        <f>COUNTIFS(Severity,$B3045,Status,"&lt;&gt;Suspend",Status,"&lt;&gt;Assigned",Status,"&lt;&gt;Open",Status,"&lt;&gt;Hold",ResolvedDate,"&gt;="&amp;$C$1,ResolvedDate,"&lt;="&amp;$F$1)</f>
        <v/>
      </c>
      <c r="E3045" s="137">
        <f>COUNTIFS(Severity,$B3045,SLA_Breach,"&lt;&gt;Yes",Status,"&lt;&gt;Suspend",Status,"&lt;&gt;Assigned",Status,"&lt;&gt;Open",Status,"&lt;&gt;Hold&gt;",ResolvedDate,"&gt;="&amp;$C$1,ResolvedDate,"&lt;="&amp;$F$1)</f>
        <v/>
      </c>
      <c r="F3045" s="137">
        <f>COUNTIFS(Severity,$B3045,SLA_Breach,"Yes",Status,"&lt;&gt;Suspend",Status,"&lt;&gt;Assigned",Status,"&lt;&gt;Open",Status,"&lt;&gt;Hold&gt;",ResolvedDate,"&gt;="&amp;$C$1,ResolvedDate,"&lt;="&amp;$F$1)</f>
        <v/>
      </c>
      <c r="G3045" s="137">
        <f>COUNTIFS(Severity,$B3045,AssignedDate,"&gt;=01/01/2017 12:00:00 AM",AssignedDate,"&lt;="&amp;$F$1)</f>
        <v/>
      </c>
      <c r="H3045" s="177" t="n"/>
      <c r="L3045" s="57" t="n">
        <v>0</v>
      </c>
      <c r="M3045" s="57" t="n"/>
    </row>
    <row r="3046" spans="1:13">
      <c r="A3046" s="137" t="n">
        <v>1</v>
      </c>
      <c r="B3046" s="100" t="s">
        <v>525</v>
      </c>
      <c r="C3046" s="137">
        <f>COUNTIFS(Severity,$B3046,AssignedDate,"&gt;="&amp;$C$1,AssignedDate,"&lt;="&amp;$F$1)</f>
        <v/>
      </c>
      <c r="D3046" s="137">
        <f>COUNTIFS(Severity,$B3046,Status,"&lt;&gt;Suspend",Status,"&lt;&gt;Assigned",Status,"&lt;&gt;Open",Status,"&lt;&gt;Hold",ResolvedDate,"&gt;="&amp;$C$1,ResolvedDate,"&lt;="&amp;$F$1)</f>
        <v/>
      </c>
      <c r="E3046" s="137">
        <f>COUNTIFS(Severity,$B3046,SLA_Breach,"&lt;&gt;Yes",Status,"&lt;&gt;Suspend",Status,"&lt;&gt;Assigned",Status,"&lt;&gt;Open",Status,"&lt;&gt;Hold&gt;",ResolvedDate,"&gt;="&amp;$C$1,ResolvedDate,"&lt;="&amp;$F$1)</f>
        <v/>
      </c>
      <c r="F3046" s="137">
        <f>COUNTIFS(Severity,$B3046,SLA_Breach,"Yes",Status,"&lt;&gt;Suspend",Status,"&lt;&gt;Assigned",Status,"&lt;&gt;Open",Status,"&lt;&gt;Hold&gt;",ResolvedDate,"&gt;="&amp;$C$1,ResolvedDate,"&lt;="&amp;$F$1)</f>
        <v/>
      </c>
      <c r="G3046" s="137">
        <f>COUNTIFS(Severity,$B3046,AssignedDate,"&gt;=01/01/2017 12:00:00 AM",AssignedDate,"&lt;="&amp;$F$1)</f>
        <v/>
      </c>
      <c r="H3046" s="177" t="n"/>
      <c r="L3046" s="57" t="n">
        <v>0</v>
      </c>
      <c r="M3046" s="57" t="n"/>
    </row>
    <row r="3047" spans="1:13">
      <c r="A3047" s="137" t="n">
        <v>1</v>
      </c>
      <c r="B3047" s="100" t="s">
        <v>525</v>
      </c>
      <c r="C3047" s="137">
        <f>COUNTIFS(Severity,$B3047,AssignedDate,"&gt;="&amp;$C$1,AssignedDate,"&lt;="&amp;$F$1)</f>
        <v/>
      </c>
      <c r="D3047" s="137">
        <f>COUNTIFS(Severity,$B3047,Status,"&lt;&gt;Suspend",Status,"&lt;&gt;Assigned",Status,"&lt;&gt;Open",Status,"&lt;&gt;Hold",ResolvedDate,"&gt;="&amp;$C$1,ResolvedDate,"&lt;="&amp;$F$1)</f>
        <v/>
      </c>
      <c r="E3047" s="137">
        <f>COUNTIFS(Severity,$B3047,SLA_Breach,"&lt;&gt;Yes",Status,"&lt;&gt;Suspend",Status,"&lt;&gt;Assigned",Status,"&lt;&gt;Open",Status,"&lt;&gt;Hold&gt;",ResolvedDate,"&gt;="&amp;$C$1,ResolvedDate,"&lt;="&amp;$F$1)</f>
        <v/>
      </c>
      <c r="F3047" s="137">
        <f>COUNTIFS(Severity,$B3047,SLA_Breach,"Yes",Status,"&lt;&gt;Suspend",Status,"&lt;&gt;Assigned",Status,"&lt;&gt;Open",Status,"&lt;&gt;Hold&gt;",ResolvedDate,"&gt;="&amp;$C$1,ResolvedDate,"&lt;="&amp;$F$1)</f>
        <v/>
      </c>
      <c r="G3047" s="137">
        <f>COUNTIFS(Severity,$B3047,AssignedDate,"&gt;=01/01/2017 12:00:00 AM",AssignedDate,"&lt;="&amp;$F$1)</f>
        <v/>
      </c>
      <c r="H3047" s="177" t="n"/>
      <c r="L3047" s="57" t="n">
        <v>0</v>
      </c>
      <c r="M3047" s="57" t="n"/>
    </row>
    <row r="3048" spans="1:13">
      <c r="A3048" s="137" t="n">
        <v>1</v>
      </c>
      <c r="B3048" s="100" t="s">
        <v>525</v>
      </c>
      <c r="C3048" s="137">
        <f>COUNTIFS(Severity,$B3048,AssignedDate,"&gt;="&amp;$C$1,AssignedDate,"&lt;="&amp;$F$1)</f>
        <v/>
      </c>
      <c r="D3048" s="137">
        <f>COUNTIFS(Severity,$B3048,Status,"&lt;&gt;Suspend",Status,"&lt;&gt;Assigned",Status,"&lt;&gt;Open",Status,"&lt;&gt;Hold",ResolvedDate,"&gt;="&amp;$C$1,ResolvedDate,"&lt;="&amp;$F$1)</f>
        <v/>
      </c>
      <c r="E3048" s="137">
        <f>COUNTIFS(Severity,$B3048,SLA_Breach,"&lt;&gt;Yes",Status,"&lt;&gt;Suspend",Status,"&lt;&gt;Assigned",Status,"&lt;&gt;Open",Status,"&lt;&gt;Hold&gt;",ResolvedDate,"&gt;="&amp;$C$1,ResolvedDate,"&lt;="&amp;$F$1)</f>
        <v/>
      </c>
      <c r="F3048" s="137">
        <f>COUNTIFS(Severity,$B3048,SLA_Breach,"Yes",Status,"&lt;&gt;Suspend",Status,"&lt;&gt;Assigned",Status,"&lt;&gt;Open",Status,"&lt;&gt;Hold&gt;",ResolvedDate,"&gt;="&amp;$C$1,ResolvedDate,"&lt;="&amp;$F$1)</f>
        <v/>
      </c>
      <c r="G3048" s="137">
        <f>COUNTIFS(Severity,$B3048,AssignedDate,"&gt;=01/01/2017 12:00:00 AM",AssignedDate,"&lt;="&amp;$F$1)</f>
        <v/>
      </c>
      <c r="H3048" s="177" t="n"/>
      <c r="L3048" s="57" t="n">
        <v>0</v>
      </c>
      <c r="M3048" s="57" t="n"/>
    </row>
    <row r="3049" spans="1:13">
      <c r="A3049" s="137" t="n">
        <v>1</v>
      </c>
      <c r="B3049" s="100" t="s">
        <v>525</v>
      </c>
      <c r="C3049" s="137">
        <f>COUNTIFS(Severity,$B3049,AssignedDate,"&gt;="&amp;$C$1,AssignedDate,"&lt;="&amp;$F$1)</f>
        <v/>
      </c>
      <c r="D3049" s="137">
        <f>COUNTIFS(Severity,$B3049,Status,"&lt;&gt;Suspend",Status,"&lt;&gt;Assigned",Status,"&lt;&gt;Open",Status,"&lt;&gt;Hold",ResolvedDate,"&gt;="&amp;$C$1,ResolvedDate,"&lt;="&amp;$F$1)</f>
        <v/>
      </c>
      <c r="E3049" s="137">
        <f>COUNTIFS(Severity,$B3049,SLA_Breach,"&lt;&gt;Yes",Status,"&lt;&gt;Suspend",Status,"&lt;&gt;Assigned",Status,"&lt;&gt;Open",Status,"&lt;&gt;Hold&gt;",ResolvedDate,"&gt;="&amp;$C$1,ResolvedDate,"&lt;="&amp;$F$1)</f>
        <v/>
      </c>
      <c r="F3049" s="137">
        <f>COUNTIFS(Severity,$B3049,SLA_Breach,"Yes",Status,"&lt;&gt;Suspend",Status,"&lt;&gt;Assigned",Status,"&lt;&gt;Open",Status,"&lt;&gt;Hold&gt;",ResolvedDate,"&gt;="&amp;$C$1,ResolvedDate,"&lt;="&amp;$F$1)</f>
        <v/>
      </c>
      <c r="G3049" s="137">
        <f>COUNTIFS(Severity,$B3049,AssignedDate,"&gt;=01/01/2017 12:00:00 AM",AssignedDate,"&lt;="&amp;$F$1)</f>
        <v/>
      </c>
      <c r="H3049" s="177" t="n"/>
      <c r="L3049" s="57" t="n">
        <v>0</v>
      </c>
      <c r="M3049" s="57" t="n"/>
    </row>
    <row r="3050" spans="1:13">
      <c r="A3050" s="137" t="n">
        <v>1</v>
      </c>
      <c r="B3050" s="100" t="s">
        <v>525</v>
      </c>
      <c r="C3050" s="137">
        <f>COUNTIFS(Severity,$B3050,AssignedDate,"&gt;="&amp;$C$1,AssignedDate,"&lt;="&amp;$F$1)</f>
        <v/>
      </c>
      <c r="D3050" s="137">
        <f>COUNTIFS(Severity,$B3050,Status,"&lt;&gt;Suspend",Status,"&lt;&gt;Assigned",Status,"&lt;&gt;Open",Status,"&lt;&gt;Hold",ResolvedDate,"&gt;="&amp;$C$1,ResolvedDate,"&lt;="&amp;$F$1)</f>
        <v/>
      </c>
      <c r="E3050" s="137">
        <f>COUNTIFS(Severity,$B3050,SLA_Breach,"&lt;&gt;Yes",Status,"&lt;&gt;Suspend",Status,"&lt;&gt;Assigned",Status,"&lt;&gt;Open",Status,"&lt;&gt;Hold&gt;",ResolvedDate,"&gt;="&amp;$C$1,ResolvedDate,"&lt;="&amp;$F$1)</f>
        <v/>
      </c>
      <c r="F3050" s="137">
        <f>COUNTIFS(Severity,$B3050,SLA_Breach,"Yes",Status,"&lt;&gt;Suspend",Status,"&lt;&gt;Assigned",Status,"&lt;&gt;Open",Status,"&lt;&gt;Hold&gt;",ResolvedDate,"&gt;="&amp;$C$1,ResolvedDate,"&lt;="&amp;$F$1)</f>
        <v/>
      </c>
      <c r="G3050" s="137">
        <f>COUNTIFS(Severity,$B3050,AssignedDate,"&gt;=01/01/2017 12:00:00 AM",AssignedDate,"&lt;="&amp;$F$1)</f>
        <v/>
      </c>
      <c r="H3050" s="177" t="n"/>
      <c r="L3050" s="57" t="n">
        <v>0</v>
      </c>
      <c r="M3050" s="57" t="n"/>
    </row>
    <row r="3051" spans="1:13">
      <c r="A3051" s="137" t="n">
        <v>1</v>
      </c>
      <c r="B3051" s="100" t="s">
        <v>525</v>
      </c>
      <c r="C3051" s="137">
        <f>COUNTIFS(Severity,$B3051,AssignedDate,"&gt;="&amp;$C$1,AssignedDate,"&lt;="&amp;$F$1)</f>
        <v/>
      </c>
      <c r="D3051" s="137">
        <f>COUNTIFS(Severity,$B3051,Status,"&lt;&gt;Suspend",Status,"&lt;&gt;Assigned",Status,"&lt;&gt;Open",Status,"&lt;&gt;Hold",ResolvedDate,"&gt;="&amp;$C$1,ResolvedDate,"&lt;="&amp;$F$1)</f>
        <v/>
      </c>
      <c r="E3051" s="137">
        <f>COUNTIFS(Severity,$B3051,SLA_Breach,"&lt;&gt;Yes",Status,"&lt;&gt;Suspend",Status,"&lt;&gt;Assigned",Status,"&lt;&gt;Open",Status,"&lt;&gt;Hold&gt;",ResolvedDate,"&gt;="&amp;$C$1,ResolvedDate,"&lt;="&amp;$F$1)</f>
        <v/>
      </c>
      <c r="F3051" s="137">
        <f>COUNTIFS(Severity,$B3051,SLA_Breach,"Yes",Status,"&lt;&gt;Suspend",Status,"&lt;&gt;Assigned",Status,"&lt;&gt;Open",Status,"&lt;&gt;Hold&gt;",ResolvedDate,"&gt;="&amp;$C$1,ResolvedDate,"&lt;="&amp;$F$1)</f>
        <v/>
      </c>
      <c r="G3051" s="137">
        <f>COUNTIFS(Severity,$B3051,AssignedDate,"&gt;=01/01/2017 12:00:00 AM",AssignedDate,"&lt;="&amp;$F$1)</f>
        <v/>
      </c>
      <c r="H3051" s="177" t="n"/>
      <c r="L3051" s="57" t="n">
        <v>0</v>
      </c>
      <c r="M3051" s="57" t="n"/>
    </row>
    <row r="3052" spans="1:13">
      <c r="A3052" s="137" t="n">
        <v>1</v>
      </c>
      <c r="B3052" s="100" t="s">
        <v>525</v>
      </c>
      <c r="C3052" s="137">
        <f>COUNTIFS(Severity,$B3052,AssignedDate,"&gt;="&amp;$C$1,AssignedDate,"&lt;="&amp;$F$1)</f>
        <v/>
      </c>
      <c r="D3052" s="137">
        <f>COUNTIFS(Severity,$B3052,Status,"&lt;&gt;Suspend",Status,"&lt;&gt;Assigned",Status,"&lt;&gt;Open",Status,"&lt;&gt;Hold",ResolvedDate,"&gt;="&amp;$C$1,ResolvedDate,"&lt;="&amp;$F$1)</f>
        <v/>
      </c>
      <c r="E3052" s="137">
        <f>COUNTIFS(Severity,$B3052,SLA_Breach,"&lt;&gt;Yes",Status,"&lt;&gt;Suspend",Status,"&lt;&gt;Assigned",Status,"&lt;&gt;Open",Status,"&lt;&gt;Hold&gt;",ResolvedDate,"&gt;="&amp;$C$1,ResolvedDate,"&lt;="&amp;$F$1)</f>
        <v/>
      </c>
      <c r="F3052" s="137">
        <f>COUNTIFS(Severity,$B3052,SLA_Breach,"Yes",Status,"&lt;&gt;Suspend",Status,"&lt;&gt;Assigned",Status,"&lt;&gt;Open",Status,"&lt;&gt;Hold&gt;",ResolvedDate,"&gt;="&amp;$C$1,ResolvedDate,"&lt;="&amp;$F$1)</f>
        <v/>
      </c>
      <c r="G3052" s="137">
        <f>COUNTIFS(Severity,$B3052,AssignedDate,"&gt;=01/01/2017 12:00:00 AM",AssignedDate,"&lt;="&amp;$F$1)</f>
        <v/>
      </c>
      <c r="H3052" s="177" t="n"/>
      <c r="L3052" s="57" t="n">
        <v>0</v>
      </c>
      <c r="M3052" s="57" t="n"/>
    </row>
    <row r="3053" spans="1:13">
      <c r="A3053" s="137" t="n">
        <v>1</v>
      </c>
      <c r="B3053" s="100" t="s">
        <v>525</v>
      </c>
      <c r="C3053" s="137">
        <f>COUNTIFS(Severity,$B3053,AssignedDate,"&gt;="&amp;$C$1,AssignedDate,"&lt;="&amp;$F$1)</f>
        <v/>
      </c>
      <c r="D3053" s="137">
        <f>COUNTIFS(Severity,$B3053,Status,"&lt;&gt;Suspend",Status,"&lt;&gt;Assigned",Status,"&lt;&gt;Open",Status,"&lt;&gt;Hold",ResolvedDate,"&gt;="&amp;$C$1,ResolvedDate,"&lt;="&amp;$F$1)</f>
        <v/>
      </c>
      <c r="E3053" s="137">
        <f>COUNTIFS(Severity,$B3053,SLA_Breach,"&lt;&gt;Yes",Status,"&lt;&gt;Suspend",Status,"&lt;&gt;Assigned",Status,"&lt;&gt;Open",Status,"&lt;&gt;Hold&gt;",ResolvedDate,"&gt;="&amp;$C$1,ResolvedDate,"&lt;="&amp;$F$1)</f>
        <v/>
      </c>
      <c r="F3053" s="137">
        <f>COUNTIFS(Severity,$B3053,SLA_Breach,"Yes",Status,"&lt;&gt;Suspend",Status,"&lt;&gt;Assigned",Status,"&lt;&gt;Open",Status,"&lt;&gt;Hold&gt;",ResolvedDate,"&gt;="&amp;$C$1,ResolvedDate,"&lt;="&amp;$F$1)</f>
        <v/>
      </c>
      <c r="G3053" s="137">
        <f>COUNTIFS(Severity,$B3053,AssignedDate,"&gt;=01/01/2017 12:00:00 AM",AssignedDate,"&lt;="&amp;$F$1)</f>
        <v/>
      </c>
      <c r="H3053" s="177" t="n"/>
      <c r="L3053" s="57" t="n">
        <v>0</v>
      </c>
      <c r="M3053" s="57" t="n"/>
    </row>
    <row r="3054" spans="1:13">
      <c r="A3054" s="137" t="n">
        <v>1</v>
      </c>
      <c r="B3054" s="100" t="s">
        <v>525</v>
      </c>
      <c r="C3054" s="137">
        <f>COUNTIFS(Severity,$B3054,AssignedDate,"&gt;="&amp;$C$1,AssignedDate,"&lt;="&amp;$F$1)</f>
        <v/>
      </c>
      <c r="D3054" s="137">
        <f>COUNTIFS(Severity,$B3054,Status,"&lt;&gt;Suspend",Status,"&lt;&gt;Assigned",Status,"&lt;&gt;Open",Status,"&lt;&gt;Hold",ResolvedDate,"&gt;="&amp;$C$1,ResolvedDate,"&lt;="&amp;$F$1)</f>
        <v/>
      </c>
      <c r="E3054" s="137">
        <f>COUNTIFS(Severity,$B3054,SLA_Breach,"&lt;&gt;Yes",Status,"&lt;&gt;Suspend",Status,"&lt;&gt;Assigned",Status,"&lt;&gt;Open",Status,"&lt;&gt;Hold&gt;",ResolvedDate,"&gt;="&amp;$C$1,ResolvedDate,"&lt;="&amp;$F$1)</f>
        <v/>
      </c>
      <c r="F3054" s="137">
        <f>COUNTIFS(Severity,$B3054,SLA_Breach,"Yes",Status,"&lt;&gt;Suspend",Status,"&lt;&gt;Assigned",Status,"&lt;&gt;Open",Status,"&lt;&gt;Hold&gt;",ResolvedDate,"&gt;="&amp;$C$1,ResolvedDate,"&lt;="&amp;$F$1)</f>
        <v/>
      </c>
      <c r="G3054" s="137">
        <f>COUNTIFS(Severity,$B3054,AssignedDate,"&gt;=01/01/2017 12:00:00 AM",AssignedDate,"&lt;="&amp;$F$1)</f>
        <v/>
      </c>
      <c r="H3054" s="177" t="n"/>
      <c r="L3054" s="57" t="n">
        <v>0</v>
      </c>
      <c r="M3054" s="57" t="n"/>
    </row>
    <row r="3055" spans="1:13">
      <c r="A3055" s="137" t="n">
        <v>1</v>
      </c>
      <c r="B3055" s="100" t="s">
        <v>525</v>
      </c>
      <c r="C3055" s="137">
        <f>COUNTIFS(Severity,$B3055,AssignedDate,"&gt;="&amp;$C$1,AssignedDate,"&lt;="&amp;$F$1)</f>
        <v/>
      </c>
      <c r="D3055" s="137">
        <f>COUNTIFS(Severity,$B3055,Status,"&lt;&gt;Suspend",Status,"&lt;&gt;Assigned",Status,"&lt;&gt;Open",Status,"&lt;&gt;Hold",ResolvedDate,"&gt;="&amp;$C$1,ResolvedDate,"&lt;="&amp;$F$1)</f>
        <v/>
      </c>
      <c r="E3055" s="137">
        <f>COUNTIFS(Severity,$B3055,SLA_Breach,"&lt;&gt;Yes",Status,"&lt;&gt;Suspend",Status,"&lt;&gt;Assigned",Status,"&lt;&gt;Open",Status,"&lt;&gt;Hold&gt;",ResolvedDate,"&gt;="&amp;$C$1,ResolvedDate,"&lt;="&amp;$F$1)</f>
        <v/>
      </c>
      <c r="F3055" s="137">
        <f>COUNTIFS(Severity,$B3055,SLA_Breach,"Yes",Status,"&lt;&gt;Suspend",Status,"&lt;&gt;Assigned",Status,"&lt;&gt;Open",Status,"&lt;&gt;Hold&gt;",ResolvedDate,"&gt;="&amp;$C$1,ResolvedDate,"&lt;="&amp;$F$1)</f>
        <v/>
      </c>
      <c r="G3055" s="137">
        <f>COUNTIFS(Severity,$B3055,AssignedDate,"&gt;=01/01/2017 12:00:00 AM",AssignedDate,"&lt;="&amp;$F$1)</f>
        <v/>
      </c>
      <c r="H3055" s="177" t="n"/>
      <c r="L3055" s="57" t="n">
        <v>0</v>
      </c>
      <c r="M3055" s="57" t="n"/>
    </row>
    <row r="3056" spans="1:13">
      <c r="A3056" s="137" t="n">
        <v>1</v>
      </c>
      <c r="B3056" s="100" t="s">
        <v>525</v>
      </c>
      <c r="C3056" s="137">
        <f>COUNTIFS(Severity,$B3056,AssignedDate,"&gt;="&amp;$C$1,AssignedDate,"&lt;="&amp;$F$1)</f>
        <v/>
      </c>
      <c r="D3056" s="137">
        <f>COUNTIFS(Severity,$B3056,Status,"&lt;&gt;Suspend",Status,"&lt;&gt;Assigned",Status,"&lt;&gt;Open",Status,"&lt;&gt;Hold",ResolvedDate,"&gt;="&amp;$C$1,ResolvedDate,"&lt;="&amp;$F$1)</f>
        <v/>
      </c>
      <c r="E3056" s="137">
        <f>COUNTIFS(Severity,$B3056,SLA_Breach,"&lt;&gt;Yes",Status,"&lt;&gt;Suspend",Status,"&lt;&gt;Assigned",Status,"&lt;&gt;Open",Status,"&lt;&gt;Hold&gt;",ResolvedDate,"&gt;="&amp;$C$1,ResolvedDate,"&lt;="&amp;$F$1)</f>
        <v/>
      </c>
      <c r="F3056" s="137">
        <f>COUNTIFS(Severity,$B3056,SLA_Breach,"Yes",Status,"&lt;&gt;Suspend",Status,"&lt;&gt;Assigned",Status,"&lt;&gt;Open",Status,"&lt;&gt;Hold&gt;",ResolvedDate,"&gt;="&amp;$C$1,ResolvedDate,"&lt;="&amp;$F$1)</f>
        <v/>
      </c>
      <c r="G3056" s="137">
        <f>COUNTIFS(Severity,$B3056,AssignedDate,"&gt;=01/01/2017 12:00:00 AM",AssignedDate,"&lt;="&amp;$F$1)</f>
        <v/>
      </c>
      <c r="H3056" s="177" t="n"/>
      <c r="L3056" s="57" t="n">
        <v>0</v>
      </c>
      <c r="M3056" s="57" t="n"/>
    </row>
    <row r="3057" spans="1:13">
      <c r="A3057" s="137" t="n">
        <v>1</v>
      </c>
      <c r="B3057" s="100" t="s">
        <v>525</v>
      </c>
      <c r="C3057" s="137">
        <f>COUNTIFS(Severity,$B3057,AssignedDate,"&gt;="&amp;$C$1,AssignedDate,"&lt;="&amp;$F$1)</f>
        <v/>
      </c>
      <c r="D3057" s="137">
        <f>COUNTIFS(Severity,$B3057,Status,"&lt;&gt;Suspend",Status,"&lt;&gt;Assigned",Status,"&lt;&gt;Open",Status,"&lt;&gt;Hold",ResolvedDate,"&gt;="&amp;$C$1,ResolvedDate,"&lt;="&amp;$F$1)</f>
        <v/>
      </c>
      <c r="E3057" s="137">
        <f>COUNTIFS(Severity,$B3057,SLA_Breach,"&lt;&gt;Yes",Status,"&lt;&gt;Suspend",Status,"&lt;&gt;Assigned",Status,"&lt;&gt;Open",Status,"&lt;&gt;Hold&gt;",ResolvedDate,"&gt;="&amp;$C$1,ResolvedDate,"&lt;="&amp;$F$1)</f>
        <v/>
      </c>
      <c r="F3057" s="137">
        <f>COUNTIFS(Severity,$B3057,SLA_Breach,"Yes",Status,"&lt;&gt;Suspend",Status,"&lt;&gt;Assigned",Status,"&lt;&gt;Open",Status,"&lt;&gt;Hold&gt;",ResolvedDate,"&gt;="&amp;$C$1,ResolvedDate,"&lt;="&amp;$F$1)</f>
        <v/>
      </c>
      <c r="G3057" s="137">
        <f>COUNTIFS(Severity,$B3057,AssignedDate,"&gt;=01/01/2017 12:00:00 AM",AssignedDate,"&lt;="&amp;$F$1)</f>
        <v/>
      </c>
      <c r="H3057" s="177" t="n"/>
      <c r="L3057" s="57" t="n">
        <v>0</v>
      </c>
      <c r="M3057" s="57" t="n"/>
    </row>
    <row r="3058" spans="1:13">
      <c r="A3058" s="137" t="n">
        <v>1</v>
      </c>
      <c r="B3058" s="100" t="s">
        <v>525</v>
      </c>
      <c r="C3058" s="137">
        <f>COUNTIFS(Severity,$B3058,AssignedDate,"&gt;="&amp;$C$1,AssignedDate,"&lt;="&amp;$F$1)</f>
        <v/>
      </c>
      <c r="D3058" s="137">
        <f>COUNTIFS(Severity,$B3058,Status,"&lt;&gt;Suspend",Status,"&lt;&gt;Assigned",Status,"&lt;&gt;Open",Status,"&lt;&gt;Hold",ResolvedDate,"&gt;="&amp;$C$1,ResolvedDate,"&lt;="&amp;$F$1)</f>
        <v/>
      </c>
      <c r="E3058" s="137">
        <f>COUNTIFS(Severity,$B3058,SLA_Breach,"&lt;&gt;Yes",Status,"&lt;&gt;Suspend",Status,"&lt;&gt;Assigned",Status,"&lt;&gt;Open",Status,"&lt;&gt;Hold&gt;",ResolvedDate,"&gt;="&amp;$C$1,ResolvedDate,"&lt;="&amp;$F$1)</f>
        <v/>
      </c>
      <c r="F3058" s="137">
        <f>COUNTIFS(Severity,$B3058,SLA_Breach,"Yes",Status,"&lt;&gt;Suspend",Status,"&lt;&gt;Assigned",Status,"&lt;&gt;Open",Status,"&lt;&gt;Hold&gt;",ResolvedDate,"&gt;="&amp;$C$1,ResolvedDate,"&lt;="&amp;$F$1)</f>
        <v/>
      </c>
      <c r="G3058" s="137">
        <f>COUNTIFS(Severity,$B3058,AssignedDate,"&gt;=01/01/2017 12:00:00 AM",AssignedDate,"&lt;="&amp;$F$1)</f>
        <v/>
      </c>
      <c r="H3058" s="177" t="n"/>
      <c r="L3058" s="57" t="n">
        <v>0</v>
      </c>
      <c r="M3058" s="57" t="n"/>
    </row>
    <row r="3059" spans="1:13">
      <c r="A3059" s="137" t="n">
        <v>1</v>
      </c>
      <c r="B3059" s="100" t="s">
        <v>525</v>
      </c>
      <c r="C3059" s="137">
        <f>COUNTIFS(Severity,$B3059,AssignedDate,"&gt;="&amp;$C$1,AssignedDate,"&lt;="&amp;$F$1)</f>
        <v/>
      </c>
      <c r="D3059" s="137">
        <f>COUNTIFS(Severity,$B3059,Status,"&lt;&gt;Suspend",Status,"&lt;&gt;Assigned",Status,"&lt;&gt;Open",Status,"&lt;&gt;Hold",ResolvedDate,"&gt;="&amp;$C$1,ResolvedDate,"&lt;="&amp;$F$1)</f>
        <v/>
      </c>
      <c r="E3059" s="137">
        <f>COUNTIFS(Severity,$B3059,SLA_Breach,"&lt;&gt;Yes",Status,"&lt;&gt;Suspend",Status,"&lt;&gt;Assigned",Status,"&lt;&gt;Open",Status,"&lt;&gt;Hold&gt;",ResolvedDate,"&gt;="&amp;$C$1,ResolvedDate,"&lt;="&amp;$F$1)</f>
        <v/>
      </c>
      <c r="F3059" s="137">
        <f>COUNTIFS(Severity,$B3059,SLA_Breach,"Yes",Status,"&lt;&gt;Suspend",Status,"&lt;&gt;Assigned",Status,"&lt;&gt;Open",Status,"&lt;&gt;Hold&gt;",ResolvedDate,"&gt;="&amp;$C$1,ResolvedDate,"&lt;="&amp;$F$1)</f>
        <v/>
      </c>
      <c r="G3059" s="137">
        <f>COUNTIFS(Severity,$B3059,AssignedDate,"&gt;=01/01/2017 12:00:00 AM",AssignedDate,"&lt;="&amp;$F$1)</f>
        <v/>
      </c>
      <c r="H3059" s="177" t="n"/>
      <c r="L3059" s="57" t="n">
        <v>0</v>
      </c>
      <c r="M3059" s="57" t="n"/>
    </row>
    <row r="3060" spans="1:13">
      <c r="A3060" s="137" t="n">
        <v>1</v>
      </c>
      <c r="B3060" s="100" t="s">
        <v>525</v>
      </c>
      <c r="C3060" s="137">
        <f>COUNTIFS(Severity,$B3060,AssignedDate,"&gt;="&amp;$C$1,AssignedDate,"&lt;="&amp;$F$1)</f>
        <v/>
      </c>
      <c r="D3060" s="137">
        <f>COUNTIFS(Severity,$B3060,Status,"&lt;&gt;Suspend",Status,"&lt;&gt;Assigned",Status,"&lt;&gt;Open",Status,"&lt;&gt;Hold",ResolvedDate,"&gt;="&amp;$C$1,ResolvedDate,"&lt;="&amp;$F$1)</f>
        <v/>
      </c>
      <c r="E3060" s="137">
        <f>COUNTIFS(Severity,$B3060,SLA_Breach,"&lt;&gt;Yes",Status,"&lt;&gt;Suspend",Status,"&lt;&gt;Assigned",Status,"&lt;&gt;Open",Status,"&lt;&gt;Hold&gt;",ResolvedDate,"&gt;="&amp;$C$1,ResolvedDate,"&lt;="&amp;$F$1)</f>
        <v/>
      </c>
      <c r="F3060" s="137">
        <f>COUNTIFS(Severity,$B3060,SLA_Breach,"Yes",Status,"&lt;&gt;Suspend",Status,"&lt;&gt;Assigned",Status,"&lt;&gt;Open",Status,"&lt;&gt;Hold&gt;",ResolvedDate,"&gt;="&amp;$C$1,ResolvedDate,"&lt;="&amp;$F$1)</f>
        <v/>
      </c>
      <c r="G3060" s="137">
        <f>COUNTIFS(Severity,$B3060,AssignedDate,"&gt;=01/01/2017 12:00:00 AM",AssignedDate,"&lt;="&amp;$F$1)</f>
        <v/>
      </c>
      <c r="H3060" s="177" t="n"/>
      <c r="L3060" s="57" t="n">
        <v>0</v>
      </c>
      <c r="M3060" s="57" t="n"/>
    </row>
    <row r="3061" spans="1:13">
      <c r="A3061" s="137" t="n">
        <v>1</v>
      </c>
      <c r="B3061" s="100" t="s">
        <v>525</v>
      </c>
      <c r="C3061" s="137">
        <f>COUNTIFS(Severity,$B3061,AssignedDate,"&gt;="&amp;$C$1,AssignedDate,"&lt;="&amp;$F$1)</f>
        <v/>
      </c>
      <c r="D3061" s="137">
        <f>COUNTIFS(Severity,$B3061,Status,"&lt;&gt;Suspend",Status,"&lt;&gt;Assigned",Status,"&lt;&gt;Open",Status,"&lt;&gt;Hold",ResolvedDate,"&gt;="&amp;$C$1,ResolvedDate,"&lt;="&amp;$F$1)</f>
        <v/>
      </c>
      <c r="E3061" s="137">
        <f>COUNTIFS(Severity,$B3061,SLA_Breach,"&lt;&gt;Yes",Status,"&lt;&gt;Suspend",Status,"&lt;&gt;Assigned",Status,"&lt;&gt;Open",Status,"&lt;&gt;Hold&gt;",ResolvedDate,"&gt;="&amp;$C$1,ResolvedDate,"&lt;="&amp;$F$1)</f>
        <v/>
      </c>
      <c r="F3061" s="137">
        <f>COUNTIFS(Severity,$B3061,SLA_Breach,"Yes",Status,"&lt;&gt;Suspend",Status,"&lt;&gt;Assigned",Status,"&lt;&gt;Open",Status,"&lt;&gt;Hold&gt;",ResolvedDate,"&gt;="&amp;$C$1,ResolvedDate,"&lt;="&amp;$F$1)</f>
        <v/>
      </c>
      <c r="G3061" s="137">
        <f>COUNTIFS(Severity,$B3061,AssignedDate,"&gt;=01/01/2017 12:00:00 AM",AssignedDate,"&lt;="&amp;$F$1)</f>
        <v/>
      </c>
      <c r="H3061" s="177" t="n"/>
      <c r="L3061" s="57" t="n">
        <v>0</v>
      </c>
      <c r="M3061" s="57" t="n"/>
    </row>
    <row r="3062" spans="1:13">
      <c r="A3062" s="137" t="n">
        <v>1</v>
      </c>
      <c r="B3062" s="100" t="s">
        <v>525</v>
      </c>
      <c r="C3062" s="137">
        <f>COUNTIFS(Severity,$B3062,AssignedDate,"&gt;="&amp;$C$1,AssignedDate,"&lt;="&amp;$F$1)</f>
        <v/>
      </c>
      <c r="D3062" s="137">
        <f>COUNTIFS(Severity,$B3062,Status,"&lt;&gt;Suspend",Status,"&lt;&gt;Assigned",Status,"&lt;&gt;Open",Status,"&lt;&gt;Hold",ResolvedDate,"&gt;="&amp;$C$1,ResolvedDate,"&lt;="&amp;$F$1)</f>
        <v/>
      </c>
      <c r="E3062" s="137">
        <f>COUNTIFS(Severity,$B3062,SLA_Breach,"&lt;&gt;Yes",Status,"&lt;&gt;Suspend",Status,"&lt;&gt;Assigned",Status,"&lt;&gt;Open",Status,"&lt;&gt;Hold&gt;",ResolvedDate,"&gt;="&amp;$C$1,ResolvedDate,"&lt;="&amp;$F$1)</f>
        <v/>
      </c>
      <c r="F3062" s="137">
        <f>COUNTIFS(Severity,$B3062,SLA_Breach,"Yes",Status,"&lt;&gt;Suspend",Status,"&lt;&gt;Assigned",Status,"&lt;&gt;Open",Status,"&lt;&gt;Hold&gt;",ResolvedDate,"&gt;="&amp;$C$1,ResolvedDate,"&lt;="&amp;$F$1)</f>
        <v/>
      </c>
      <c r="G3062" s="137">
        <f>COUNTIFS(Severity,$B3062,AssignedDate,"&gt;=01/01/2017 12:00:00 AM",AssignedDate,"&lt;="&amp;$F$1)</f>
        <v/>
      </c>
      <c r="H3062" s="177" t="n"/>
      <c r="L3062" s="57" t="n">
        <v>0</v>
      </c>
      <c r="M3062" s="57" t="n"/>
    </row>
    <row r="3063" spans="1:13">
      <c r="A3063" s="137" t="n">
        <v>1</v>
      </c>
      <c r="B3063" s="100" t="s">
        <v>525</v>
      </c>
      <c r="C3063" s="137">
        <f>COUNTIFS(Severity,$B3063,AssignedDate,"&gt;="&amp;$C$1,AssignedDate,"&lt;="&amp;$F$1)</f>
        <v/>
      </c>
      <c r="D3063" s="137">
        <f>COUNTIFS(Severity,$B3063,Status,"&lt;&gt;Suspend",Status,"&lt;&gt;Assigned",Status,"&lt;&gt;Open",Status,"&lt;&gt;Hold",ResolvedDate,"&gt;="&amp;$C$1,ResolvedDate,"&lt;="&amp;$F$1)</f>
        <v/>
      </c>
      <c r="E3063" s="137">
        <f>COUNTIFS(Severity,$B3063,SLA_Breach,"&lt;&gt;Yes",Status,"&lt;&gt;Suspend",Status,"&lt;&gt;Assigned",Status,"&lt;&gt;Open",Status,"&lt;&gt;Hold&gt;",ResolvedDate,"&gt;="&amp;$C$1,ResolvedDate,"&lt;="&amp;$F$1)</f>
        <v/>
      </c>
      <c r="F3063" s="137">
        <f>COUNTIFS(Severity,$B3063,SLA_Breach,"Yes",Status,"&lt;&gt;Suspend",Status,"&lt;&gt;Assigned",Status,"&lt;&gt;Open",Status,"&lt;&gt;Hold&gt;",ResolvedDate,"&gt;="&amp;$C$1,ResolvedDate,"&lt;="&amp;$F$1)</f>
        <v/>
      </c>
      <c r="G3063" s="137">
        <f>COUNTIFS(Severity,$B3063,AssignedDate,"&gt;=01/01/2017 12:00:00 AM",AssignedDate,"&lt;="&amp;$F$1)</f>
        <v/>
      </c>
      <c r="H3063" s="177" t="n"/>
      <c r="L3063" s="57" t="n">
        <v>0</v>
      </c>
      <c r="M3063" s="57" t="n"/>
    </row>
    <row r="3064" spans="1:13">
      <c r="A3064" s="137" t="n">
        <v>1</v>
      </c>
      <c r="B3064" s="100" t="s">
        <v>525</v>
      </c>
      <c r="C3064" s="137">
        <f>COUNTIFS(Severity,$B3064,AssignedDate,"&gt;="&amp;$C$1,AssignedDate,"&lt;="&amp;$F$1)</f>
        <v/>
      </c>
      <c r="D3064" s="137">
        <f>COUNTIFS(Severity,$B3064,Status,"&lt;&gt;Suspend",Status,"&lt;&gt;Assigned",Status,"&lt;&gt;Open",Status,"&lt;&gt;Hold",ResolvedDate,"&gt;="&amp;$C$1,ResolvedDate,"&lt;="&amp;$F$1)</f>
        <v/>
      </c>
      <c r="E3064" s="137">
        <f>COUNTIFS(Severity,$B3064,SLA_Breach,"&lt;&gt;Yes",Status,"&lt;&gt;Suspend",Status,"&lt;&gt;Assigned",Status,"&lt;&gt;Open",Status,"&lt;&gt;Hold&gt;",ResolvedDate,"&gt;="&amp;$C$1,ResolvedDate,"&lt;="&amp;$F$1)</f>
        <v/>
      </c>
      <c r="F3064" s="137">
        <f>COUNTIFS(Severity,$B3064,SLA_Breach,"Yes",Status,"&lt;&gt;Suspend",Status,"&lt;&gt;Assigned",Status,"&lt;&gt;Open",Status,"&lt;&gt;Hold&gt;",ResolvedDate,"&gt;="&amp;$C$1,ResolvedDate,"&lt;="&amp;$F$1)</f>
        <v/>
      </c>
      <c r="G3064" s="137">
        <f>COUNTIFS(Severity,$B3064,AssignedDate,"&gt;=01/01/2017 12:00:00 AM",AssignedDate,"&lt;="&amp;$F$1)</f>
        <v/>
      </c>
      <c r="H3064" s="177" t="n"/>
      <c r="L3064" s="57" t="n">
        <v>0</v>
      </c>
      <c r="M3064" s="57" t="n"/>
    </row>
    <row r="3065" spans="1:13">
      <c r="A3065" s="137" t="n">
        <v>1</v>
      </c>
      <c r="B3065" s="100" t="s">
        <v>525</v>
      </c>
      <c r="C3065" s="137">
        <f>COUNTIFS(Severity,$B3065,AssignedDate,"&gt;="&amp;$C$1,AssignedDate,"&lt;="&amp;$F$1)</f>
        <v/>
      </c>
      <c r="D3065" s="137">
        <f>COUNTIFS(Severity,$B3065,Status,"&lt;&gt;Suspend",Status,"&lt;&gt;Assigned",Status,"&lt;&gt;Open",Status,"&lt;&gt;Hold",ResolvedDate,"&gt;="&amp;$C$1,ResolvedDate,"&lt;="&amp;$F$1)</f>
        <v/>
      </c>
      <c r="E3065" s="137">
        <f>COUNTIFS(Severity,$B3065,SLA_Breach,"&lt;&gt;Yes",Status,"&lt;&gt;Suspend",Status,"&lt;&gt;Assigned",Status,"&lt;&gt;Open",Status,"&lt;&gt;Hold&gt;",ResolvedDate,"&gt;="&amp;$C$1,ResolvedDate,"&lt;="&amp;$F$1)</f>
        <v/>
      </c>
      <c r="F3065" s="137">
        <f>COUNTIFS(Severity,$B3065,SLA_Breach,"Yes",Status,"&lt;&gt;Suspend",Status,"&lt;&gt;Assigned",Status,"&lt;&gt;Open",Status,"&lt;&gt;Hold&gt;",ResolvedDate,"&gt;="&amp;$C$1,ResolvedDate,"&lt;="&amp;$F$1)</f>
        <v/>
      </c>
      <c r="G3065" s="137">
        <f>COUNTIFS(Severity,$B3065,AssignedDate,"&gt;=01/01/2017 12:00:00 AM",AssignedDate,"&lt;="&amp;$F$1)</f>
        <v/>
      </c>
      <c r="H3065" s="177" t="n"/>
      <c r="L3065" s="57" t="n">
        <v>0</v>
      </c>
      <c r="M3065" s="57" t="n"/>
    </row>
    <row r="3066" spans="1:13">
      <c r="A3066" s="137" t="n">
        <v>1</v>
      </c>
      <c r="B3066" s="100" t="s">
        <v>525</v>
      </c>
      <c r="C3066" s="137">
        <f>COUNTIFS(Severity,$B3066,AssignedDate,"&gt;="&amp;$C$1,AssignedDate,"&lt;="&amp;$F$1)</f>
        <v/>
      </c>
      <c r="D3066" s="137">
        <f>COUNTIFS(Severity,$B3066,Status,"&lt;&gt;Suspend",Status,"&lt;&gt;Assigned",Status,"&lt;&gt;Open",Status,"&lt;&gt;Hold",ResolvedDate,"&gt;="&amp;$C$1,ResolvedDate,"&lt;="&amp;$F$1)</f>
        <v/>
      </c>
      <c r="E3066" s="137">
        <f>COUNTIFS(Severity,$B3066,SLA_Breach,"&lt;&gt;Yes",Status,"&lt;&gt;Suspend",Status,"&lt;&gt;Assigned",Status,"&lt;&gt;Open",Status,"&lt;&gt;Hold&gt;",ResolvedDate,"&gt;="&amp;$C$1,ResolvedDate,"&lt;="&amp;$F$1)</f>
        <v/>
      </c>
      <c r="F3066" s="137">
        <f>COUNTIFS(Severity,$B3066,SLA_Breach,"Yes",Status,"&lt;&gt;Suspend",Status,"&lt;&gt;Assigned",Status,"&lt;&gt;Open",Status,"&lt;&gt;Hold&gt;",ResolvedDate,"&gt;="&amp;$C$1,ResolvedDate,"&lt;="&amp;$F$1)</f>
        <v/>
      </c>
      <c r="G3066" s="137">
        <f>COUNTIFS(Severity,$B3066,AssignedDate,"&gt;=01/01/2017 12:00:00 AM",AssignedDate,"&lt;="&amp;$F$1)</f>
        <v/>
      </c>
      <c r="H3066" s="177" t="n"/>
      <c r="L3066" s="57" t="n">
        <v>0</v>
      </c>
      <c r="M3066" s="57" t="n"/>
    </row>
    <row r="3067" spans="1:13">
      <c r="A3067" s="137" t="n">
        <v>1</v>
      </c>
      <c r="B3067" s="100" t="s">
        <v>525</v>
      </c>
      <c r="C3067" s="137">
        <f>COUNTIFS(Severity,$B3067,AssignedDate,"&gt;="&amp;$C$1,AssignedDate,"&lt;="&amp;$F$1)</f>
        <v/>
      </c>
      <c r="D3067" s="137">
        <f>COUNTIFS(Severity,$B3067,Status,"&lt;&gt;Suspend",Status,"&lt;&gt;Assigned",Status,"&lt;&gt;Open",Status,"&lt;&gt;Hold",ResolvedDate,"&gt;="&amp;$C$1,ResolvedDate,"&lt;="&amp;$F$1)</f>
        <v/>
      </c>
      <c r="E3067" s="137">
        <f>COUNTIFS(Severity,$B3067,SLA_Breach,"&lt;&gt;Yes",Status,"&lt;&gt;Suspend",Status,"&lt;&gt;Assigned",Status,"&lt;&gt;Open",Status,"&lt;&gt;Hold&gt;",ResolvedDate,"&gt;="&amp;$C$1,ResolvedDate,"&lt;="&amp;$F$1)</f>
        <v/>
      </c>
      <c r="F3067" s="137">
        <f>COUNTIFS(Severity,$B3067,SLA_Breach,"Yes",Status,"&lt;&gt;Suspend",Status,"&lt;&gt;Assigned",Status,"&lt;&gt;Open",Status,"&lt;&gt;Hold&gt;",ResolvedDate,"&gt;="&amp;$C$1,ResolvedDate,"&lt;="&amp;$F$1)</f>
        <v/>
      </c>
      <c r="G3067" s="137">
        <f>COUNTIFS(Severity,$B3067,AssignedDate,"&gt;=01/01/2017 12:00:00 AM",AssignedDate,"&lt;="&amp;$F$1)</f>
        <v/>
      </c>
      <c r="H3067" s="177" t="n"/>
      <c r="L3067" s="57" t="n">
        <v>0</v>
      </c>
      <c r="M3067" s="57" t="n"/>
    </row>
    <row r="3068" spans="1:13">
      <c r="A3068" s="137" t="n">
        <v>1</v>
      </c>
      <c r="B3068" s="100" t="s">
        <v>525</v>
      </c>
      <c r="C3068" s="137">
        <f>COUNTIFS(Severity,$B3068,AssignedDate,"&gt;="&amp;$C$1,AssignedDate,"&lt;="&amp;$F$1)</f>
        <v/>
      </c>
      <c r="D3068" s="137">
        <f>COUNTIFS(Severity,$B3068,Status,"&lt;&gt;Suspend",Status,"&lt;&gt;Assigned",Status,"&lt;&gt;Open",Status,"&lt;&gt;Hold",ResolvedDate,"&gt;="&amp;$C$1,ResolvedDate,"&lt;="&amp;$F$1)</f>
        <v/>
      </c>
      <c r="E3068" s="137">
        <f>COUNTIFS(Severity,$B3068,SLA_Breach,"&lt;&gt;Yes",Status,"&lt;&gt;Suspend",Status,"&lt;&gt;Assigned",Status,"&lt;&gt;Open",Status,"&lt;&gt;Hold&gt;",ResolvedDate,"&gt;="&amp;$C$1,ResolvedDate,"&lt;="&amp;$F$1)</f>
        <v/>
      </c>
      <c r="F3068" s="137">
        <f>COUNTIFS(Severity,$B3068,SLA_Breach,"Yes",Status,"&lt;&gt;Suspend",Status,"&lt;&gt;Assigned",Status,"&lt;&gt;Open",Status,"&lt;&gt;Hold&gt;",ResolvedDate,"&gt;="&amp;$C$1,ResolvedDate,"&lt;="&amp;$F$1)</f>
        <v/>
      </c>
      <c r="G3068" s="137">
        <f>COUNTIFS(Severity,$B3068,AssignedDate,"&gt;=01/01/2017 12:00:00 AM",AssignedDate,"&lt;="&amp;$F$1)</f>
        <v/>
      </c>
      <c r="H3068" s="177" t="n"/>
      <c r="L3068" s="57" t="n">
        <v>0</v>
      </c>
      <c r="M3068" s="57" t="n"/>
    </row>
    <row r="3069" spans="1:13">
      <c r="A3069" s="137" t="n">
        <v>1</v>
      </c>
      <c r="B3069" s="100" t="s">
        <v>525</v>
      </c>
      <c r="C3069" s="137">
        <f>COUNTIFS(Severity,$B3069,AssignedDate,"&gt;="&amp;$C$1,AssignedDate,"&lt;="&amp;$F$1)</f>
        <v/>
      </c>
      <c r="D3069" s="137">
        <f>COUNTIFS(Severity,$B3069,Status,"&lt;&gt;Suspend",Status,"&lt;&gt;Assigned",Status,"&lt;&gt;Open",Status,"&lt;&gt;Hold",ResolvedDate,"&gt;="&amp;$C$1,ResolvedDate,"&lt;="&amp;$F$1)</f>
        <v/>
      </c>
      <c r="E3069" s="137">
        <f>COUNTIFS(Severity,$B3069,SLA_Breach,"&lt;&gt;Yes",Status,"&lt;&gt;Suspend",Status,"&lt;&gt;Assigned",Status,"&lt;&gt;Open",Status,"&lt;&gt;Hold&gt;",ResolvedDate,"&gt;="&amp;$C$1,ResolvedDate,"&lt;="&amp;$F$1)</f>
        <v/>
      </c>
      <c r="F3069" s="137">
        <f>COUNTIFS(Severity,$B3069,SLA_Breach,"Yes",Status,"&lt;&gt;Suspend",Status,"&lt;&gt;Assigned",Status,"&lt;&gt;Open",Status,"&lt;&gt;Hold&gt;",ResolvedDate,"&gt;="&amp;$C$1,ResolvedDate,"&lt;="&amp;$F$1)</f>
        <v/>
      </c>
      <c r="G3069" s="137">
        <f>COUNTIFS(Severity,$B3069,AssignedDate,"&gt;=01/01/2017 12:00:00 AM",AssignedDate,"&lt;="&amp;$F$1)</f>
        <v/>
      </c>
      <c r="H3069" s="177" t="n"/>
      <c r="L3069" s="57" t="n">
        <v>0</v>
      </c>
      <c r="M3069" s="57" t="n"/>
    </row>
    <row r="3070" spans="1:13">
      <c r="A3070" s="137" t="n">
        <v>1</v>
      </c>
      <c r="B3070" s="100" t="s">
        <v>525</v>
      </c>
      <c r="C3070" s="137">
        <f>COUNTIFS(Severity,$B3070,AssignedDate,"&gt;="&amp;$C$1,AssignedDate,"&lt;="&amp;$F$1)</f>
        <v/>
      </c>
      <c r="D3070" s="137">
        <f>COUNTIFS(Severity,$B3070,Status,"&lt;&gt;Suspend",Status,"&lt;&gt;Assigned",Status,"&lt;&gt;Open",Status,"&lt;&gt;Hold",ResolvedDate,"&gt;="&amp;$C$1,ResolvedDate,"&lt;="&amp;$F$1)</f>
        <v/>
      </c>
      <c r="E3070" s="137">
        <f>COUNTIFS(Severity,$B3070,SLA_Breach,"&lt;&gt;Yes",Status,"&lt;&gt;Suspend",Status,"&lt;&gt;Assigned",Status,"&lt;&gt;Open",Status,"&lt;&gt;Hold&gt;",ResolvedDate,"&gt;="&amp;$C$1,ResolvedDate,"&lt;="&amp;$F$1)</f>
        <v/>
      </c>
      <c r="F3070" s="137">
        <f>COUNTIFS(Severity,$B3070,SLA_Breach,"Yes",Status,"&lt;&gt;Suspend",Status,"&lt;&gt;Assigned",Status,"&lt;&gt;Open",Status,"&lt;&gt;Hold&gt;",ResolvedDate,"&gt;="&amp;$C$1,ResolvedDate,"&lt;="&amp;$F$1)</f>
        <v/>
      </c>
      <c r="G3070" s="137">
        <f>COUNTIFS(Severity,$B3070,AssignedDate,"&gt;=01/01/2017 12:00:00 AM",AssignedDate,"&lt;="&amp;$F$1)</f>
        <v/>
      </c>
      <c r="H3070" s="177" t="n"/>
      <c r="L3070" s="57" t="n">
        <v>0</v>
      </c>
      <c r="M3070" s="57" t="n"/>
    </row>
    <row r="3071" spans="1:13">
      <c r="A3071" s="137" t="n">
        <v>1</v>
      </c>
      <c r="B3071" s="100" t="s">
        <v>525</v>
      </c>
      <c r="C3071" s="137">
        <f>COUNTIFS(Severity,$B3071,AssignedDate,"&gt;="&amp;$C$1,AssignedDate,"&lt;="&amp;$F$1)</f>
        <v/>
      </c>
      <c r="D3071" s="137">
        <f>COUNTIFS(Severity,$B3071,Status,"&lt;&gt;Suspend",Status,"&lt;&gt;Assigned",Status,"&lt;&gt;Open",Status,"&lt;&gt;Hold",ResolvedDate,"&gt;="&amp;$C$1,ResolvedDate,"&lt;="&amp;$F$1)</f>
        <v/>
      </c>
      <c r="E3071" s="137">
        <f>COUNTIFS(Severity,$B3071,SLA_Breach,"&lt;&gt;Yes",Status,"&lt;&gt;Suspend",Status,"&lt;&gt;Assigned",Status,"&lt;&gt;Open",Status,"&lt;&gt;Hold&gt;",ResolvedDate,"&gt;="&amp;$C$1,ResolvedDate,"&lt;="&amp;$F$1)</f>
        <v/>
      </c>
      <c r="F3071" s="137">
        <f>COUNTIFS(Severity,$B3071,SLA_Breach,"Yes",Status,"&lt;&gt;Suspend",Status,"&lt;&gt;Assigned",Status,"&lt;&gt;Open",Status,"&lt;&gt;Hold&gt;",ResolvedDate,"&gt;="&amp;$C$1,ResolvedDate,"&lt;="&amp;$F$1)</f>
        <v/>
      </c>
      <c r="G3071" s="137">
        <f>COUNTIFS(Severity,$B3071,AssignedDate,"&gt;=01/01/2017 12:00:00 AM",AssignedDate,"&lt;="&amp;$F$1)</f>
        <v/>
      </c>
      <c r="H3071" s="177" t="n"/>
      <c r="L3071" s="57" t="n">
        <v>0</v>
      </c>
      <c r="M3071" s="57" t="n"/>
    </row>
    <row r="3072" spans="1:13">
      <c r="A3072" s="137" t="n">
        <v>1</v>
      </c>
      <c r="B3072" s="100" t="s">
        <v>525</v>
      </c>
      <c r="C3072" s="137">
        <f>COUNTIFS(Severity,$B3072,AssignedDate,"&gt;="&amp;$C$1,AssignedDate,"&lt;="&amp;$F$1)</f>
        <v/>
      </c>
      <c r="D3072" s="137">
        <f>COUNTIFS(Severity,$B3072,Status,"&lt;&gt;Suspend",Status,"&lt;&gt;Assigned",Status,"&lt;&gt;Open",Status,"&lt;&gt;Hold",ResolvedDate,"&gt;="&amp;$C$1,ResolvedDate,"&lt;="&amp;$F$1)</f>
        <v/>
      </c>
      <c r="E3072" s="137">
        <f>COUNTIFS(Severity,$B3072,SLA_Breach,"&lt;&gt;Yes",Status,"&lt;&gt;Suspend",Status,"&lt;&gt;Assigned",Status,"&lt;&gt;Open",Status,"&lt;&gt;Hold&gt;",ResolvedDate,"&gt;="&amp;$C$1,ResolvedDate,"&lt;="&amp;$F$1)</f>
        <v/>
      </c>
      <c r="F3072" s="137">
        <f>COUNTIFS(Severity,$B3072,SLA_Breach,"Yes",Status,"&lt;&gt;Suspend",Status,"&lt;&gt;Assigned",Status,"&lt;&gt;Open",Status,"&lt;&gt;Hold&gt;",ResolvedDate,"&gt;="&amp;$C$1,ResolvedDate,"&lt;="&amp;$F$1)</f>
        <v/>
      </c>
      <c r="G3072" s="137">
        <f>COUNTIFS(Severity,$B3072,AssignedDate,"&gt;=01/01/2017 12:00:00 AM",AssignedDate,"&lt;="&amp;$F$1)</f>
        <v/>
      </c>
      <c r="H3072" s="177" t="n"/>
      <c r="L3072" s="57" t="n">
        <v>0</v>
      </c>
      <c r="M3072" s="57" t="n"/>
    </row>
    <row r="3073" spans="1:13">
      <c r="A3073" s="137" t="n">
        <v>1</v>
      </c>
      <c r="B3073" s="100" t="s">
        <v>525</v>
      </c>
      <c r="C3073" s="137">
        <f>COUNTIFS(Severity,$B3073,AssignedDate,"&gt;="&amp;$C$1,AssignedDate,"&lt;="&amp;$F$1)</f>
        <v/>
      </c>
      <c r="D3073" s="137">
        <f>COUNTIFS(Severity,$B3073,Status,"&lt;&gt;Suspend",Status,"&lt;&gt;Assigned",Status,"&lt;&gt;Open",Status,"&lt;&gt;Hold",ResolvedDate,"&gt;="&amp;$C$1,ResolvedDate,"&lt;="&amp;$F$1)</f>
        <v/>
      </c>
      <c r="E3073" s="137">
        <f>COUNTIFS(Severity,$B3073,SLA_Breach,"&lt;&gt;Yes",Status,"&lt;&gt;Suspend",Status,"&lt;&gt;Assigned",Status,"&lt;&gt;Open",Status,"&lt;&gt;Hold&gt;",ResolvedDate,"&gt;="&amp;$C$1,ResolvedDate,"&lt;="&amp;$F$1)</f>
        <v/>
      </c>
      <c r="F3073" s="137">
        <f>COUNTIFS(Severity,$B3073,SLA_Breach,"Yes",Status,"&lt;&gt;Suspend",Status,"&lt;&gt;Assigned",Status,"&lt;&gt;Open",Status,"&lt;&gt;Hold&gt;",ResolvedDate,"&gt;="&amp;$C$1,ResolvedDate,"&lt;="&amp;$F$1)</f>
        <v/>
      </c>
      <c r="G3073" s="137">
        <f>COUNTIFS(Severity,$B3073,AssignedDate,"&gt;=01/01/2017 12:00:00 AM",AssignedDate,"&lt;="&amp;$F$1)</f>
        <v/>
      </c>
      <c r="H3073" s="177" t="n"/>
      <c r="L3073" s="57" t="n">
        <v>0</v>
      </c>
      <c r="M3073" s="57" t="n"/>
    </row>
    <row r="3074" spans="1:13">
      <c r="A3074" s="137" t="n">
        <v>1</v>
      </c>
      <c r="B3074" s="100" t="s">
        <v>525</v>
      </c>
      <c r="C3074" s="137">
        <f>COUNTIFS(Severity,$B3074,AssignedDate,"&gt;="&amp;$C$1,AssignedDate,"&lt;="&amp;$F$1)</f>
        <v/>
      </c>
      <c r="D3074" s="137">
        <f>COUNTIFS(Severity,$B3074,Status,"&lt;&gt;Suspend",Status,"&lt;&gt;Assigned",Status,"&lt;&gt;Open",Status,"&lt;&gt;Hold",ResolvedDate,"&gt;="&amp;$C$1,ResolvedDate,"&lt;="&amp;$F$1)</f>
        <v/>
      </c>
      <c r="E3074" s="137">
        <f>COUNTIFS(Severity,$B3074,SLA_Breach,"&lt;&gt;Yes",Status,"&lt;&gt;Suspend",Status,"&lt;&gt;Assigned",Status,"&lt;&gt;Open",Status,"&lt;&gt;Hold&gt;",ResolvedDate,"&gt;="&amp;$C$1,ResolvedDate,"&lt;="&amp;$F$1)</f>
        <v/>
      </c>
      <c r="F3074" s="137">
        <f>COUNTIFS(Severity,$B3074,SLA_Breach,"Yes",Status,"&lt;&gt;Suspend",Status,"&lt;&gt;Assigned",Status,"&lt;&gt;Open",Status,"&lt;&gt;Hold&gt;",ResolvedDate,"&gt;="&amp;$C$1,ResolvedDate,"&lt;="&amp;$F$1)</f>
        <v/>
      </c>
      <c r="G3074" s="137">
        <f>COUNTIFS(Severity,$B3074,AssignedDate,"&gt;=01/01/2017 12:00:00 AM",AssignedDate,"&lt;="&amp;$F$1)</f>
        <v/>
      </c>
      <c r="H3074" s="177" t="n"/>
      <c r="L3074" s="57" t="n">
        <v>0</v>
      </c>
      <c r="M3074" s="57" t="n"/>
    </row>
    <row r="3075" spans="1:13">
      <c r="A3075" s="137" t="n">
        <v>1</v>
      </c>
      <c r="B3075" s="100" t="s">
        <v>525</v>
      </c>
      <c r="C3075" s="137">
        <f>COUNTIFS(Severity,$B3075,AssignedDate,"&gt;="&amp;$C$1,AssignedDate,"&lt;="&amp;$F$1)</f>
        <v/>
      </c>
      <c r="D3075" s="137">
        <f>COUNTIFS(Severity,$B3075,Status,"&lt;&gt;Suspend",Status,"&lt;&gt;Assigned",Status,"&lt;&gt;Open",Status,"&lt;&gt;Hold",ResolvedDate,"&gt;="&amp;$C$1,ResolvedDate,"&lt;="&amp;$F$1)</f>
        <v/>
      </c>
      <c r="E3075" s="137">
        <f>COUNTIFS(Severity,$B3075,SLA_Breach,"&lt;&gt;Yes",Status,"&lt;&gt;Suspend",Status,"&lt;&gt;Assigned",Status,"&lt;&gt;Open",Status,"&lt;&gt;Hold&gt;",ResolvedDate,"&gt;="&amp;$C$1,ResolvedDate,"&lt;="&amp;$F$1)</f>
        <v/>
      </c>
      <c r="F3075" s="137">
        <f>COUNTIFS(Severity,$B3075,SLA_Breach,"Yes",Status,"&lt;&gt;Suspend",Status,"&lt;&gt;Assigned",Status,"&lt;&gt;Open",Status,"&lt;&gt;Hold&gt;",ResolvedDate,"&gt;="&amp;$C$1,ResolvedDate,"&lt;="&amp;$F$1)</f>
        <v/>
      </c>
      <c r="G3075" s="137">
        <f>COUNTIFS(Severity,$B3075,AssignedDate,"&gt;=01/01/2017 12:00:00 AM",AssignedDate,"&lt;="&amp;$F$1)</f>
        <v/>
      </c>
      <c r="H3075" s="177" t="n"/>
      <c r="L3075" s="57" t="n">
        <v>0</v>
      </c>
      <c r="M3075" s="57" t="n"/>
    </row>
    <row r="3076" spans="1:13">
      <c r="A3076" s="137" t="n">
        <v>1</v>
      </c>
      <c r="B3076" s="100" t="s">
        <v>525</v>
      </c>
      <c r="C3076" s="137">
        <f>COUNTIFS(Severity,$B3076,AssignedDate,"&gt;="&amp;$C$1,AssignedDate,"&lt;="&amp;$F$1)</f>
        <v/>
      </c>
      <c r="D3076" s="137">
        <f>COUNTIFS(Severity,$B3076,Status,"&lt;&gt;Suspend",Status,"&lt;&gt;Assigned",Status,"&lt;&gt;Open",Status,"&lt;&gt;Hold",ResolvedDate,"&gt;="&amp;$C$1,ResolvedDate,"&lt;="&amp;$F$1)</f>
        <v/>
      </c>
      <c r="E3076" s="137">
        <f>COUNTIFS(Severity,$B3076,SLA_Breach,"&lt;&gt;Yes",Status,"&lt;&gt;Suspend",Status,"&lt;&gt;Assigned",Status,"&lt;&gt;Open",Status,"&lt;&gt;Hold&gt;",ResolvedDate,"&gt;="&amp;$C$1,ResolvedDate,"&lt;="&amp;$F$1)</f>
        <v/>
      </c>
      <c r="F3076" s="137">
        <f>COUNTIFS(Severity,$B3076,SLA_Breach,"Yes",Status,"&lt;&gt;Suspend",Status,"&lt;&gt;Assigned",Status,"&lt;&gt;Open",Status,"&lt;&gt;Hold&gt;",ResolvedDate,"&gt;="&amp;$C$1,ResolvedDate,"&lt;="&amp;$F$1)</f>
        <v/>
      </c>
      <c r="G3076" s="137">
        <f>COUNTIFS(Severity,$B3076,AssignedDate,"&gt;=01/01/2017 12:00:00 AM",AssignedDate,"&lt;="&amp;$F$1)</f>
        <v/>
      </c>
      <c r="H3076" s="177" t="n"/>
      <c r="L3076" s="57" t="n">
        <v>0</v>
      </c>
      <c r="M3076" s="57" t="n"/>
    </row>
    <row r="3077" spans="1:13">
      <c r="A3077" s="137" t="n">
        <v>1</v>
      </c>
      <c r="B3077" s="100" t="s">
        <v>525</v>
      </c>
      <c r="C3077" s="137">
        <f>COUNTIFS(Severity,$B3077,AssignedDate,"&gt;="&amp;$C$1,AssignedDate,"&lt;="&amp;$F$1)</f>
        <v/>
      </c>
      <c r="D3077" s="137">
        <f>COUNTIFS(Severity,$B3077,Status,"&lt;&gt;Suspend",Status,"&lt;&gt;Assigned",Status,"&lt;&gt;Open",Status,"&lt;&gt;Hold",ResolvedDate,"&gt;="&amp;$C$1,ResolvedDate,"&lt;="&amp;$F$1)</f>
        <v/>
      </c>
      <c r="E3077" s="137">
        <f>COUNTIFS(Severity,$B3077,SLA_Breach,"&lt;&gt;Yes",Status,"&lt;&gt;Suspend",Status,"&lt;&gt;Assigned",Status,"&lt;&gt;Open",Status,"&lt;&gt;Hold&gt;",ResolvedDate,"&gt;="&amp;$C$1,ResolvedDate,"&lt;="&amp;$F$1)</f>
        <v/>
      </c>
      <c r="F3077" s="137">
        <f>COUNTIFS(Severity,$B3077,SLA_Breach,"Yes",Status,"&lt;&gt;Suspend",Status,"&lt;&gt;Assigned",Status,"&lt;&gt;Open",Status,"&lt;&gt;Hold&gt;",ResolvedDate,"&gt;="&amp;$C$1,ResolvedDate,"&lt;="&amp;$F$1)</f>
        <v/>
      </c>
      <c r="G3077" s="137">
        <f>COUNTIFS(Severity,$B3077,AssignedDate,"&gt;=01/01/2017 12:00:00 AM",AssignedDate,"&lt;="&amp;$F$1)</f>
        <v/>
      </c>
      <c r="H3077" s="177" t="n"/>
      <c r="L3077" s="57" t="n">
        <v>0</v>
      </c>
      <c r="M3077" s="57" t="n"/>
    </row>
    <row r="3078" spans="1:13">
      <c r="A3078" s="137" t="n">
        <v>1</v>
      </c>
      <c r="B3078" s="100" t="s">
        <v>525</v>
      </c>
      <c r="C3078" s="137">
        <f>COUNTIFS(Severity,$B3078,AssignedDate,"&gt;="&amp;$C$1,AssignedDate,"&lt;="&amp;$F$1)</f>
        <v/>
      </c>
      <c r="D3078" s="137">
        <f>COUNTIFS(Severity,$B3078,Status,"&lt;&gt;Suspend",Status,"&lt;&gt;Assigned",Status,"&lt;&gt;Open",Status,"&lt;&gt;Hold",ResolvedDate,"&gt;="&amp;$C$1,ResolvedDate,"&lt;="&amp;$F$1)</f>
        <v/>
      </c>
      <c r="E3078" s="137">
        <f>COUNTIFS(Severity,$B3078,SLA_Breach,"&lt;&gt;Yes",Status,"&lt;&gt;Suspend",Status,"&lt;&gt;Assigned",Status,"&lt;&gt;Open",Status,"&lt;&gt;Hold&gt;",ResolvedDate,"&gt;="&amp;$C$1,ResolvedDate,"&lt;="&amp;$F$1)</f>
        <v/>
      </c>
      <c r="F3078" s="137">
        <f>COUNTIFS(Severity,$B3078,SLA_Breach,"Yes",Status,"&lt;&gt;Suspend",Status,"&lt;&gt;Assigned",Status,"&lt;&gt;Open",Status,"&lt;&gt;Hold&gt;",ResolvedDate,"&gt;="&amp;$C$1,ResolvedDate,"&lt;="&amp;$F$1)</f>
        <v/>
      </c>
      <c r="G3078" s="137">
        <f>COUNTIFS(Severity,$B3078,AssignedDate,"&gt;=01/01/2017 12:00:00 AM",AssignedDate,"&lt;="&amp;$F$1)</f>
        <v/>
      </c>
      <c r="H3078" s="177" t="n"/>
      <c r="L3078" s="57" t="n">
        <v>0</v>
      </c>
      <c r="M3078" s="57" t="n"/>
    </row>
    <row r="3079" spans="1:13">
      <c r="A3079" s="137" t="n">
        <v>1</v>
      </c>
      <c r="B3079" s="100" t="s">
        <v>525</v>
      </c>
      <c r="C3079" s="137">
        <f>COUNTIFS(Severity,$B3079,AssignedDate,"&gt;="&amp;$C$1,AssignedDate,"&lt;="&amp;$F$1)</f>
        <v/>
      </c>
      <c r="D3079" s="137">
        <f>COUNTIFS(Severity,$B3079,Status,"&lt;&gt;Suspend",Status,"&lt;&gt;Assigned",Status,"&lt;&gt;Open",Status,"&lt;&gt;Hold",ResolvedDate,"&gt;="&amp;$C$1,ResolvedDate,"&lt;="&amp;$F$1)</f>
        <v/>
      </c>
      <c r="E3079" s="137">
        <f>COUNTIFS(Severity,$B3079,SLA_Breach,"&lt;&gt;Yes",Status,"&lt;&gt;Suspend",Status,"&lt;&gt;Assigned",Status,"&lt;&gt;Open",Status,"&lt;&gt;Hold&gt;",ResolvedDate,"&gt;="&amp;$C$1,ResolvedDate,"&lt;="&amp;$F$1)</f>
        <v/>
      </c>
      <c r="F3079" s="137">
        <f>COUNTIFS(Severity,$B3079,SLA_Breach,"Yes",Status,"&lt;&gt;Suspend",Status,"&lt;&gt;Assigned",Status,"&lt;&gt;Open",Status,"&lt;&gt;Hold&gt;",ResolvedDate,"&gt;="&amp;$C$1,ResolvedDate,"&lt;="&amp;$F$1)</f>
        <v/>
      </c>
      <c r="G3079" s="137">
        <f>COUNTIFS(Severity,$B3079,AssignedDate,"&gt;=01/01/2017 12:00:00 AM",AssignedDate,"&lt;="&amp;$F$1)</f>
        <v/>
      </c>
      <c r="H3079" s="177" t="n"/>
      <c r="L3079" s="57" t="n">
        <v>0</v>
      </c>
      <c r="M3079" s="57" t="n"/>
    </row>
    <row r="3080" spans="1:13">
      <c r="A3080" s="137" t="n">
        <v>1</v>
      </c>
      <c r="B3080" s="100" t="s">
        <v>525</v>
      </c>
      <c r="C3080" s="137">
        <f>COUNTIFS(Severity,$B3080,AssignedDate,"&gt;="&amp;$C$1,AssignedDate,"&lt;="&amp;$F$1)</f>
        <v/>
      </c>
      <c r="D3080" s="137">
        <f>COUNTIFS(Severity,$B3080,Status,"&lt;&gt;Suspend",Status,"&lt;&gt;Assigned",Status,"&lt;&gt;Open",Status,"&lt;&gt;Hold",ResolvedDate,"&gt;="&amp;$C$1,ResolvedDate,"&lt;="&amp;$F$1)</f>
        <v/>
      </c>
      <c r="E3080" s="137">
        <f>COUNTIFS(Severity,$B3080,SLA_Breach,"&lt;&gt;Yes",Status,"&lt;&gt;Suspend",Status,"&lt;&gt;Assigned",Status,"&lt;&gt;Open",Status,"&lt;&gt;Hold&gt;",ResolvedDate,"&gt;="&amp;$C$1,ResolvedDate,"&lt;="&amp;$F$1)</f>
        <v/>
      </c>
      <c r="F3080" s="137">
        <f>COUNTIFS(Severity,$B3080,SLA_Breach,"Yes",Status,"&lt;&gt;Suspend",Status,"&lt;&gt;Assigned",Status,"&lt;&gt;Open",Status,"&lt;&gt;Hold&gt;",ResolvedDate,"&gt;="&amp;$C$1,ResolvedDate,"&lt;="&amp;$F$1)</f>
        <v/>
      </c>
      <c r="G3080" s="137">
        <f>COUNTIFS(Severity,$B3080,AssignedDate,"&gt;=01/01/2017 12:00:00 AM",AssignedDate,"&lt;="&amp;$F$1)</f>
        <v/>
      </c>
      <c r="H3080" s="177" t="n"/>
      <c r="L3080" s="57" t="n">
        <v>0</v>
      </c>
      <c r="M3080" s="57" t="n"/>
    </row>
    <row r="3081" spans="1:13">
      <c r="A3081" s="137" t="n">
        <v>1</v>
      </c>
      <c r="B3081" s="100" t="s">
        <v>525</v>
      </c>
      <c r="C3081" s="137">
        <f>COUNTIFS(Severity,$B3081,AssignedDate,"&gt;="&amp;$C$1,AssignedDate,"&lt;="&amp;$F$1)</f>
        <v/>
      </c>
      <c r="D3081" s="137">
        <f>COUNTIFS(Severity,$B3081,Status,"&lt;&gt;Suspend",Status,"&lt;&gt;Assigned",Status,"&lt;&gt;Open",Status,"&lt;&gt;Hold",ResolvedDate,"&gt;="&amp;$C$1,ResolvedDate,"&lt;="&amp;$F$1)</f>
        <v/>
      </c>
      <c r="E3081" s="137">
        <f>COUNTIFS(Severity,$B3081,SLA_Breach,"&lt;&gt;Yes",Status,"&lt;&gt;Suspend",Status,"&lt;&gt;Assigned",Status,"&lt;&gt;Open",Status,"&lt;&gt;Hold&gt;",ResolvedDate,"&gt;="&amp;$C$1,ResolvedDate,"&lt;="&amp;$F$1)</f>
        <v/>
      </c>
      <c r="F3081" s="137">
        <f>COUNTIFS(Severity,$B3081,SLA_Breach,"Yes",Status,"&lt;&gt;Suspend",Status,"&lt;&gt;Assigned",Status,"&lt;&gt;Open",Status,"&lt;&gt;Hold&gt;",ResolvedDate,"&gt;="&amp;$C$1,ResolvedDate,"&lt;="&amp;$F$1)</f>
        <v/>
      </c>
      <c r="G3081" s="137">
        <f>COUNTIFS(Severity,$B3081,AssignedDate,"&gt;=01/01/2017 12:00:00 AM",AssignedDate,"&lt;="&amp;$F$1)</f>
        <v/>
      </c>
      <c r="H3081" s="177" t="n"/>
      <c r="L3081" s="57" t="n">
        <v>0</v>
      </c>
      <c r="M3081" s="57" t="n"/>
    </row>
    <row r="3082" spans="1:13">
      <c r="A3082" s="137" t="n">
        <v>1</v>
      </c>
      <c r="B3082" s="100" t="s">
        <v>525</v>
      </c>
      <c r="C3082" s="137">
        <f>COUNTIFS(Severity,$B3082,AssignedDate,"&gt;="&amp;$C$1,AssignedDate,"&lt;="&amp;$F$1)</f>
        <v/>
      </c>
      <c r="D3082" s="137">
        <f>COUNTIFS(Severity,$B3082,Status,"&lt;&gt;Suspend",Status,"&lt;&gt;Assigned",Status,"&lt;&gt;Open",Status,"&lt;&gt;Hold",ResolvedDate,"&gt;="&amp;$C$1,ResolvedDate,"&lt;="&amp;$F$1)</f>
        <v/>
      </c>
      <c r="E3082" s="137">
        <f>COUNTIFS(Severity,$B3082,SLA_Breach,"&lt;&gt;Yes",Status,"&lt;&gt;Suspend",Status,"&lt;&gt;Assigned",Status,"&lt;&gt;Open",Status,"&lt;&gt;Hold&gt;",ResolvedDate,"&gt;="&amp;$C$1,ResolvedDate,"&lt;="&amp;$F$1)</f>
        <v/>
      </c>
      <c r="F3082" s="137">
        <f>COUNTIFS(Severity,$B3082,SLA_Breach,"Yes",Status,"&lt;&gt;Suspend",Status,"&lt;&gt;Assigned",Status,"&lt;&gt;Open",Status,"&lt;&gt;Hold&gt;",ResolvedDate,"&gt;="&amp;$C$1,ResolvedDate,"&lt;="&amp;$F$1)</f>
        <v/>
      </c>
      <c r="G3082" s="137">
        <f>COUNTIFS(Severity,$B3082,AssignedDate,"&gt;=01/01/2017 12:00:00 AM",AssignedDate,"&lt;="&amp;$F$1)</f>
        <v/>
      </c>
      <c r="H3082" s="177" t="n"/>
      <c r="L3082" s="57" t="n">
        <v>0</v>
      </c>
      <c r="M3082" s="57" t="n"/>
    </row>
    <row r="3083" spans="1:13">
      <c r="A3083" s="137" t="n">
        <v>1</v>
      </c>
      <c r="B3083" s="100" t="s">
        <v>525</v>
      </c>
      <c r="C3083" s="137">
        <f>COUNTIFS(Severity,$B3083,AssignedDate,"&gt;="&amp;$C$1,AssignedDate,"&lt;="&amp;$F$1)</f>
        <v/>
      </c>
      <c r="D3083" s="137">
        <f>COUNTIFS(Severity,$B3083,Status,"&lt;&gt;Suspend",Status,"&lt;&gt;Assigned",Status,"&lt;&gt;Open",Status,"&lt;&gt;Hold",ResolvedDate,"&gt;="&amp;$C$1,ResolvedDate,"&lt;="&amp;$F$1)</f>
        <v/>
      </c>
      <c r="E3083" s="137">
        <f>COUNTIFS(Severity,$B3083,SLA_Breach,"&lt;&gt;Yes",Status,"&lt;&gt;Suspend",Status,"&lt;&gt;Assigned",Status,"&lt;&gt;Open",Status,"&lt;&gt;Hold&gt;",ResolvedDate,"&gt;="&amp;$C$1,ResolvedDate,"&lt;="&amp;$F$1)</f>
        <v/>
      </c>
      <c r="F3083" s="137">
        <f>COUNTIFS(Severity,$B3083,SLA_Breach,"Yes",Status,"&lt;&gt;Suspend",Status,"&lt;&gt;Assigned",Status,"&lt;&gt;Open",Status,"&lt;&gt;Hold&gt;",ResolvedDate,"&gt;="&amp;$C$1,ResolvedDate,"&lt;="&amp;$F$1)</f>
        <v/>
      </c>
      <c r="G3083" s="137">
        <f>COUNTIFS(Severity,$B3083,AssignedDate,"&gt;=01/01/2017 12:00:00 AM",AssignedDate,"&lt;="&amp;$F$1)</f>
        <v/>
      </c>
      <c r="H3083" s="177" t="n"/>
      <c r="L3083" s="57" t="n">
        <v>0</v>
      </c>
      <c r="M3083" s="57" t="n"/>
    </row>
    <row r="3084" spans="1:13">
      <c r="A3084" s="137" t="n">
        <v>1</v>
      </c>
      <c r="B3084" s="100" t="s">
        <v>525</v>
      </c>
      <c r="C3084" s="137">
        <f>COUNTIFS(Severity,$B3084,AssignedDate,"&gt;="&amp;$C$1,AssignedDate,"&lt;="&amp;$F$1)</f>
        <v/>
      </c>
      <c r="D3084" s="137">
        <f>COUNTIFS(Severity,$B3084,Status,"&lt;&gt;Suspend",Status,"&lt;&gt;Assigned",Status,"&lt;&gt;Open",Status,"&lt;&gt;Hold",ResolvedDate,"&gt;="&amp;$C$1,ResolvedDate,"&lt;="&amp;$F$1)</f>
        <v/>
      </c>
      <c r="E3084" s="137">
        <f>COUNTIFS(Severity,$B3084,SLA_Breach,"&lt;&gt;Yes",Status,"&lt;&gt;Suspend",Status,"&lt;&gt;Assigned",Status,"&lt;&gt;Open",Status,"&lt;&gt;Hold&gt;",ResolvedDate,"&gt;="&amp;$C$1,ResolvedDate,"&lt;="&amp;$F$1)</f>
        <v/>
      </c>
      <c r="F3084" s="137">
        <f>COUNTIFS(Severity,$B3084,SLA_Breach,"Yes",Status,"&lt;&gt;Suspend",Status,"&lt;&gt;Assigned",Status,"&lt;&gt;Open",Status,"&lt;&gt;Hold&gt;",ResolvedDate,"&gt;="&amp;$C$1,ResolvedDate,"&lt;="&amp;$F$1)</f>
        <v/>
      </c>
      <c r="G3084" s="137">
        <f>COUNTIFS(Severity,$B3084,AssignedDate,"&gt;=01/01/2017 12:00:00 AM",AssignedDate,"&lt;="&amp;$F$1)</f>
        <v/>
      </c>
      <c r="H3084" s="177" t="n"/>
      <c r="L3084" s="57" t="n">
        <v>0</v>
      </c>
      <c r="M3084" s="57" t="n"/>
    </row>
    <row r="3085" spans="1:13">
      <c r="A3085" s="137" t="n">
        <v>1</v>
      </c>
      <c r="B3085" s="100" t="s">
        <v>525</v>
      </c>
      <c r="C3085" s="137">
        <f>COUNTIFS(Severity,$B3085,AssignedDate,"&gt;="&amp;$C$1,AssignedDate,"&lt;="&amp;$F$1)</f>
        <v/>
      </c>
      <c r="D3085" s="137">
        <f>COUNTIFS(Severity,$B3085,Status,"&lt;&gt;Suspend",Status,"&lt;&gt;Assigned",Status,"&lt;&gt;Open",Status,"&lt;&gt;Hold",ResolvedDate,"&gt;="&amp;$C$1,ResolvedDate,"&lt;="&amp;$F$1)</f>
        <v/>
      </c>
      <c r="E3085" s="137">
        <f>COUNTIFS(Severity,$B3085,SLA_Breach,"&lt;&gt;Yes",Status,"&lt;&gt;Suspend",Status,"&lt;&gt;Assigned",Status,"&lt;&gt;Open",Status,"&lt;&gt;Hold&gt;",ResolvedDate,"&gt;="&amp;$C$1,ResolvedDate,"&lt;="&amp;$F$1)</f>
        <v/>
      </c>
      <c r="F3085" s="137">
        <f>COUNTIFS(Severity,$B3085,SLA_Breach,"Yes",Status,"&lt;&gt;Suspend",Status,"&lt;&gt;Assigned",Status,"&lt;&gt;Open",Status,"&lt;&gt;Hold&gt;",ResolvedDate,"&gt;="&amp;$C$1,ResolvedDate,"&lt;="&amp;$F$1)</f>
        <v/>
      </c>
      <c r="G3085" s="137">
        <f>COUNTIFS(Severity,$B3085,AssignedDate,"&gt;=01/01/2017 12:00:00 AM",AssignedDate,"&lt;="&amp;$F$1)</f>
        <v/>
      </c>
      <c r="H3085" s="177" t="n"/>
      <c r="L3085" s="57" t="n">
        <v>0</v>
      </c>
      <c r="M3085" s="57" t="n"/>
    </row>
    <row r="3086" spans="1:13">
      <c r="A3086" s="137" t="n">
        <v>1</v>
      </c>
      <c r="B3086" s="100" t="s">
        <v>525</v>
      </c>
      <c r="C3086" s="137">
        <f>COUNTIFS(Severity,$B3086,AssignedDate,"&gt;="&amp;$C$1,AssignedDate,"&lt;="&amp;$F$1)</f>
        <v/>
      </c>
      <c r="D3086" s="137">
        <f>COUNTIFS(Severity,$B3086,Status,"&lt;&gt;Suspend",Status,"&lt;&gt;Assigned",Status,"&lt;&gt;Open",Status,"&lt;&gt;Hold",ResolvedDate,"&gt;="&amp;$C$1,ResolvedDate,"&lt;="&amp;$F$1)</f>
        <v/>
      </c>
      <c r="E3086" s="137">
        <f>COUNTIFS(Severity,$B3086,SLA_Breach,"&lt;&gt;Yes",Status,"&lt;&gt;Suspend",Status,"&lt;&gt;Assigned",Status,"&lt;&gt;Open",Status,"&lt;&gt;Hold&gt;",ResolvedDate,"&gt;="&amp;$C$1,ResolvedDate,"&lt;="&amp;$F$1)</f>
        <v/>
      </c>
      <c r="F3086" s="137">
        <f>COUNTIFS(Severity,$B3086,SLA_Breach,"Yes",Status,"&lt;&gt;Suspend",Status,"&lt;&gt;Assigned",Status,"&lt;&gt;Open",Status,"&lt;&gt;Hold&gt;",ResolvedDate,"&gt;="&amp;$C$1,ResolvedDate,"&lt;="&amp;$F$1)</f>
        <v/>
      </c>
      <c r="G3086" s="137">
        <f>COUNTIFS(Severity,$B3086,AssignedDate,"&gt;=01/01/2017 12:00:00 AM",AssignedDate,"&lt;="&amp;$F$1)</f>
        <v/>
      </c>
      <c r="H3086" s="177" t="n"/>
      <c r="L3086" s="57" t="n">
        <v>0</v>
      </c>
      <c r="M3086" s="57" t="n"/>
    </row>
    <row r="3087" spans="1:13">
      <c r="A3087" s="137" t="n">
        <v>1</v>
      </c>
      <c r="B3087" s="100" t="s">
        <v>525</v>
      </c>
      <c r="C3087" s="137">
        <f>COUNTIFS(Severity,$B3087,AssignedDate,"&gt;="&amp;$C$1,AssignedDate,"&lt;="&amp;$F$1)</f>
        <v/>
      </c>
      <c r="D3087" s="137">
        <f>COUNTIFS(Severity,$B3087,Status,"&lt;&gt;Suspend",Status,"&lt;&gt;Assigned",Status,"&lt;&gt;Open",Status,"&lt;&gt;Hold",ResolvedDate,"&gt;="&amp;$C$1,ResolvedDate,"&lt;="&amp;$F$1)</f>
        <v/>
      </c>
      <c r="E3087" s="137">
        <f>COUNTIFS(Severity,$B3087,SLA_Breach,"&lt;&gt;Yes",Status,"&lt;&gt;Suspend",Status,"&lt;&gt;Assigned",Status,"&lt;&gt;Open",Status,"&lt;&gt;Hold&gt;",ResolvedDate,"&gt;="&amp;$C$1,ResolvedDate,"&lt;="&amp;$F$1)</f>
        <v/>
      </c>
      <c r="F3087" s="137">
        <f>COUNTIFS(Severity,$B3087,SLA_Breach,"Yes",Status,"&lt;&gt;Suspend",Status,"&lt;&gt;Assigned",Status,"&lt;&gt;Open",Status,"&lt;&gt;Hold&gt;",ResolvedDate,"&gt;="&amp;$C$1,ResolvedDate,"&lt;="&amp;$F$1)</f>
        <v/>
      </c>
      <c r="G3087" s="137">
        <f>COUNTIFS(Severity,$B3087,AssignedDate,"&gt;=01/01/2017 12:00:00 AM",AssignedDate,"&lt;="&amp;$F$1)</f>
        <v/>
      </c>
      <c r="H3087" s="177" t="n"/>
      <c r="L3087" s="57" t="n">
        <v>0</v>
      </c>
      <c r="M3087" s="57" t="n"/>
    </row>
    <row r="3088" spans="1:13">
      <c r="A3088" s="137" t="n">
        <v>1</v>
      </c>
      <c r="B3088" s="100" t="s">
        <v>525</v>
      </c>
      <c r="C3088" s="137">
        <f>COUNTIFS(Severity,$B3088,AssignedDate,"&gt;="&amp;$C$1,AssignedDate,"&lt;="&amp;$F$1)</f>
        <v/>
      </c>
      <c r="D3088" s="137">
        <f>COUNTIFS(Severity,$B3088,Status,"&lt;&gt;Suspend",Status,"&lt;&gt;Assigned",Status,"&lt;&gt;Open",Status,"&lt;&gt;Hold",ResolvedDate,"&gt;="&amp;$C$1,ResolvedDate,"&lt;="&amp;$F$1)</f>
        <v/>
      </c>
      <c r="E3088" s="137">
        <f>COUNTIFS(Severity,$B3088,SLA_Breach,"&lt;&gt;Yes",Status,"&lt;&gt;Suspend",Status,"&lt;&gt;Assigned",Status,"&lt;&gt;Open",Status,"&lt;&gt;Hold&gt;",ResolvedDate,"&gt;="&amp;$C$1,ResolvedDate,"&lt;="&amp;$F$1)</f>
        <v/>
      </c>
      <c r="F3088" s="137">
        <f>COUNTIFS(Severity,$B3088,SLA_Breach,"Yes",Status,"&lt;&gt;Suspend",Status,"&lt;&gt;Assigned",Status,"&lt;&gt;Open",Status,"&lt;&gt;Hold&gt;",ResolvedDate,"&gt;="&amp;$C$1,ResolvedDate,"&lt;="&amp;$F$1)</f>
        <v/>
      </c>
      <c r="G3088" s="137">
        <f>COUNTIFS(Severity,$B3088,AssignedDate,"&gt;=01/01/2017 12:00:00 AM",AssignedDate,"&lt;="&amp;$F$1)</f>
        <v/>
      </c>
      <c r="H3088" s="177" t="n"/>
      <c r="L3088" s="57" t="n">
        <v>0</v>
      </c>
      <c r="M3088" s="57" t="n"/>
    </row>
    <row r="3089" spans="1:13">
      <c r="A3089" s="137" t="n">
        <v>1</v>
      </c>
      <c r="B3089" s="100" t="s">
        <v>525</v>
      </c>
      <c r="C3089" s="137">
        <f>COUNTIFS(Severity,$B3089,AssignedDate,"&gt;="&amp;$C$1,AssignedDate,"&lt;="&amp;$F$1)</f>
        <v/>
      </c>
      <c r="D3089" s="137">
        <f>COUNTIFS(Severity,$B3089,Status,"&lt;&gt;Suspend",Status,"&lt;&gt;Assigned",Status,"&lt;&gt;Open",Status,"&lt;&gt;Hold",ResolvedDate,"&gt;="&amp;$C$1,ResolvedDate,"&lt;="&amp;$F$1)</f>
        <v/>
      </c>
      <c r="E3089" s="137">
        <f>COUNTIFS(Severity,$B3089,SLA_Breach,"&lt;&gt;Yes",Status,"&lt;&gt;Suspend",Status,"&lt;&gt;Assigned",Status,"&lt;&gt;Open",Status,"&lt;&gt;Hold&gt;",ResolvedDate,"&gt;="&amp;$C$1,ResolvedDate,"&lt;="&amp;$F$1)</f>
        <v/>
      </c>
      <c r="F3089" s="137">
        <f>COUNTIFS(Severity,$B3089,SLA_Breach,"Yes",Status,"&lt;&gt;Suspend",Status,"&lt;&gt;Assigned",Status,"&lt;&gt;Open",Status,"&lt;&gt;Hold&gt;",ResolvedDate,"&gt;="&amp;$C$1,ResolvedDate,"&lt;="&amp;$F$1)</f>
        <v/>
      </c>
      <c r="G3089" s="137">
        <f>COUNTIFS(Severity,$B3089,AssignedDate,"&gt;=01/01/2017 12:00:00 AM",AssignedDate,"&lt;="&amp;$F$1)</f>
        <v/>
      </c>
      <c r="H3089" s="177" t="n"/>
      <c r="L3089" s="57" t="n">
        <v>0</v>
      </c>
      <c r="M3089" s="57" t="n"/>
    </row>
    <row r="3090" spans="1:13">
      <c r="A3090" s="137" t="n">
        <v>1</v>
      </c>
      <c r="B3090" s="100" t="s">
        <v>525</v>
      </c>
      <c r="C3090" s="137">
        <f>COUNTIFS(Severity,$B3090,AssignedDate,"&gt;="&amp;$C$1,AssignedDate,"&lt;="&amp;$F$1)</f>
        <v/>
      </c>
      <c r="D3090" s="137">
        <f>COUNTIFS(Severity,$B3090,Status,"&lt;&gt;Suspend",Status,"&lt;&gt;Assigned",Status,"&lt;&gt;Open",Status,"&lt;&gt;Hold",ResolvedDate,"&gt;="&amp;$C$1,ResolvedDate,"&lt;="&amp;$F$1)</f>
        <v/>
      </c>
      <c r="E3090" s="137">
        <f>COUNTIFS(Severity,$B3090,SLA_Breach,"&lt;&gt;Yes",Status,"&lt;&gt;Suspend",Status,"&lt;&gt;Assigned",Status,"&lt;&gt;Open",Status,"&lt;&gt;Hold&gt;",ResolvedDate,"&gt;="&amp;$C$1,ResolvedDate,"&lt;="&amp;$F$1)</f>
        <v/>
      </c>
      <c r="F3090" s="137">
        <f>COUNTIFS(Severity,$B3090,SLA_Breach,"Yes",Status,"&lt;&gt;Suspend",Status,"&lt;&gt;Assigned",Status,"&lt;&gt;Open",Status,"&lt;&gt;Hold&gt;",ResolvedDate,"&gt;="&amp;$C$1,ResolvedDate,"&lt;="&amp;$F$1)</f>
        <v/>
      </c>
      <c r="G3090" s="137">
        <f>COUNTIFS(Severity,$B3090,AssignedDate,"&gt;=01/01/2017 12:00:00 AM",AssignedDate,"&lt;="&amp;$F$1)</f>
        <v/>
      </c>
      <c r="H3090" s="177" t="n"/>
      <c r="L3090" s="57" t="n">
        <v>0</v>
      </c>
      <c r="M3090" s="57" t="n"/>
    </row>
    <row r="3091" spans="1:13">
      <c r="A3091" s="137" t="n">
        <v>1</v>
      </c>
      <c r="B3091" s="100" t="s">
        <v>525</v>
      </c>
      <c r="C3091" s="137">
        <f>COUNTIFS(Severity,$B3091,AssignedDate,"&gt;="&amp;$C$1,AssignedDate,"&lt;="&amp;$F$1)</f>
        <v/>
      </c>
      <c r="D3091" s="137">
        <f>COUNTIFS(Severity,$B3091,Status,"&lt;&gt;Suspend",Status,"&lt;&gt;Assigned",Status,"&lt;&gt;Open",Status,"&lt;&gt;Hold",ResolvedDate,"&gt;="&amp;$C$1,ResolvedDate,"&lt;="&amp;$F$1)</f>
        <v/>
      </c>
      <c r="E3091" s="137">
        <f>COUNTIFS(Severity,$B3091,SLA_Breach,"&lt;&gt;Yes",Status,"&lt;&gt;Suspend",Status,"&lt;&gt;Assigned",Status,"&lt;&gt;Open",Status,"&lt;&gt;Hold&gt;",ResolvedDate,"&gt;="&amp;$C$1,ResolvedDate,"&lt;="&amp;$F$1)</f>
        <v/>
      </c>
      <c r="F3091" s="137">
        <f>COUNTIFS(Severity,$B3091,SLA_Breach,"Yes",Status,"&lt;&gt;Suspend",Status,"&lt;&gt;Assigned",Status,"&lt;&gt;Open",Status,"&lt;&gt;Hold&gt;",ResolvedDate,"&gt;="&amp;$C$1,ResolvedDate,"&lt;="&amp;$F$1)</f>
        <v/>
      </c>
      <c r="G3091" s="137">
        <f>COUNTIFS(Severity,$B3091,AssignedDate,"&gt;=01/01/2017 12:00:00 AM",AssignedDate,"&lt;="&amp;$F$1)</f>
        <v/>
      </c>
      <c r="H3091" s="177" t="n"/>
      <c r="L3091" s="57" t="n">
        <v>0</v>
      </c>
      <c r="M3091" s="57" t="n"/>
    </row>
    <row r="3092" spans="1:13">
      <c r="A3092" s="137" t="n">
        <v>1</v>
      </c>
      <c r="B3092" s="100" t="s">
        <v>525</v>
      </c>
      <c r="C3092" s="137">
        <f>COUNTIFS(Severity,$B3092,AssignedDate,"&gt;="&amp;$C$1,AssignedDate,"&lt;="&amp;$F$1)</f>
        <v/>
      </c>
      <c r="D3092" s="137">
        <f>COUNTIFS(Severity,$B3092,Status,"&lt;&gt;Suspend",Status,"&lt;&gt;Assigned",Status,"&lt;&gt;Open",Status,"&lt;&gt;Hold",ResolvedDate,"&gt;="&amp;$C$1,ResolvedDate,"&lt;="&amp;$F$1)</f>
        <v/>
      </c>
      <c r="E3092" s="137">
        <f>COUNTIFS(Severity,$B3092,SLA_Breach,"&lt;&gt;Yes",Status,"&lt;&gt;Suspend",Status,"&lt;&gt;Assigned",Status,"&lt;&gt;Open",Status,"&lt;&gt;Hold&gt;",ResolvedDate,"&gt;="&amp;$C$1,ResolvedDate,"&lt;="&amp;$F$1)</f>
        <v/>
      </c>
      <c r="F3092" s="137">
        <f>COUNTIFS(Severity,$B3092,SLA_Breach,"Yes",Status,"&lt;&gt;Suspend",Status,"&lt;&gt;Assigned",Status,"&lt;&gt;Open",Status,"&lt;&gt;Hold&gt;",ResolvedDate,"&gt;="&amp;$C$1,ResolvedDate,"&lt;="&amp;$F$1)</f>
        <v/>
      </c>
      <c r="G3092" s="137">
        <f>COUNTIFS(Severity,$B3092,AssignedDate,"&gt;=01/01/2017 12:00:00 AM",AssignedDate,"&lt;="&amp;$F$1)</f>
        <v/>
      </c>
      <c r="H3092" s="177" t="n"/>
      <c r="L3092" s="57" t="n">
        <v>0</v>
      </c>
      <c r="M3092" s="57" t="n"/>
    </row>
    <row r="3093" spans="1:13">
      <c r="A3093" s="137" t="n">
        <v>1</v>
      </c>
      <c r="B3093" s="100" t="s">
        <v>525</v>
      </c>
      <c r="C3093" s="137">
        <f>COUNTIFS(Severity,$B3093,AssignedDate,"&gt;="&amp;$C$1,AssignedDate,"&lt;="&amp;$F$1)</f>
        <v/>
      </c>
      <c r="D3093" s="137">
        <f>COUNTIFS(Severity,$B3093,Status,"&lt;&gt;Suspend",Status,"&lt;&gt;Assigned",Status,"&lt;&gt;Open",Status,"&lt;&gt;Hold",ResolvedDate,"&gt;="&amp;$C$1,ResolvedDate,"&lt;="&amp;$F$1)</f>
        <v/>
      </c>
      <c r="E3093" s="137">
        <f>COUNTIFS(Severity,$B3093,SLA_Breach,"&lt;&gt;Yes",Status,"&lt;&gt;Suspend",Status,"&lt;&gt;Assigned",Status,"&lt;&gt;Open",Status,"&lt;&gt;Hold&gt;",ResolvedDate,"&gt;="&amp;$C$1,ResolvedDate,"&lt;="&amp;$F$1)</f>
        <v/>
      </c>
      <c r="F3093" s="137">
        <f>COUNTIFS(Severity,$B3093,SLA_Breach,"Yes",Status,"&lt;&gt;Suspend",Status,"&lt;&gt;Assigned",Status,"&lt;&gt;Open",Status,"&lt;&gt;Hold&gt;",ResolvedDate,"&gt;="&amp;$C$1,ResolvedDate,"&lt;="&amp;$F$1)</f>
        <v/>
      </c>
      <c r="G3093" s="137">
        <f>COUNTIFS(Severity,$B3093,AssignedDate,"&gt;=01/01/2017 12:00:00 AM",AssignedDate,"&lt;="&amp;$F$1)</f>
        <v/>
      </c>
      <c r="H3093" s="177" t="n"/>
      <c r="L3093" s="57" t="n">
        <v>0</v>
      </c>
      <c r="M3093" s="57" t="n"/>
    </row>
    <row r="3094" spans="1:13">
      <c r="A3094" s="137" t="n">
        <v>1</v>
      </c>
      <c r="B3094" s="100" t="s">
        <v>525</v>
      </c>
      <c r="C3094" s="137">
        <f>COUNTIFS(Severity,$B3094,AssignedDate,"&gt;="&amp;$C$1,AssignedDate,"&lt;="&amp;$F$1)</f>
        <v/>
      </c>
      <c r="D3094" s="137">
        <f>COUNTIFS(Severity,$B3094,Status,"&lt;&gt;Suspend",Status,"&lt;&gt;Assigned",Status,"&lt;&gt;Open",Status,"&lt;&gt;Hold",ResolvedDate,"&gt;="&amp;$C$1,ResolvedDate,"&lt;="&amp;$F$1)</f>
        <v/>
      </c>
      <c r="E3094" s="137">
        <f>COUNTIFS(Severity,$B3094,SLA_Breach,"&lt;&gt;Yes",Status,"&lt;&gt;Suspend",Status,"&lt;&gt;Assigned",Status,"&lt;&gt;Open",Status,"&lt;&gt;Hold&gt;",ResolvedDate,"&gt;="&amp;$C$1,ResolvedDate,"&lt;="&amp;$F$1)</f>
        <v/>
      </c>
      <c r="F3094" s="137">
        <f>COUNTIFS(Severity,$B3094,SLA_Breach,"Yes",Status,"&lt;&gt;Suspend",Status,"&lt;&gt;Assigned",Status,"&lt;&gt;Open",Status,"&lt;&gt;Hold&gt;",ResolvedDate,"&gt;="&amp;$C$1,ResolvedDate,"&lt;="&amp;$F$1)</f>
        <v/>
      </c>
      <c r="G3094" s="137">
        <f>COUNTIFS(Severity,$B3094,AssignedDate,"&gt;=01/01/2017 12:00:00 AM",AssignedDate,"&lt;="&amp;$F$1)</f>
        <v/>
      </c>
      <c r="H3094" s="177" t="n"/>
      <c r="L3094" s="57" t="n">
        <v>0</v>
      </c>
      <c r="M3094" s="57" t="n"/>
    </row>
    <row r="3095" spans="1:13">
      <c r="A3095" s="137" t="n">
        <v>1</v>
      </c>
      <c r="B3095" s="100" t="s">
        <v>525</v>
      </c>
      <c r="C3095" s="137">
        <f>COUNTIFS(Severity,$B3095,AssignedDate,"&gt;="&amp;$C$1,AssignedDate,"&lt;="&amp;$F$1)</f>
        <v/>
      </c>
      <c r="D3095" s="137">
        <f>COUNTIFS(Severity,$B3095,Status,"&lt;&gt;Suspend",Status,"&lt;&gt;Assigned",Status,"&lt;&gt;Open",Status,"&lt;&gt;Hold",ResolvedDate,"&gt;="&amp;$C$1,ResolvedDate,"&lt;="&amp;$F$1)</f>
        <v/>
      </c>
      <c r="E3095" s="137">
        <f>COUNTIFS(Severity,$B3095,SLA_Breach,"&lt;&gt;Yes",Status,"&lt;&gt;Suspend",Status,"&lt;&gt;Assigned",Status,"&lt;&gt;Open",Status,"&lt;&gt;Hold&gt;",ResolvedDate,"&gt;="&amp;$C$1,ResolvedDate,"&lt;="&amp;$F$1)</f>
        <v/>
      </c>
      <c r="F3095" s="137">
        <f>COUNTIFS(Severity,$B3095,SLA_Breach,"Yes",Status,"&lt;&gt;Suspend",Status,"&lt;&gt;Assigned",Status,"&lt;&gt;Open",Status,"&lt;&gt;Hold&gt;",ResolvedDate,"&gt;="&amp;$C$1,ResolvedDate,"&lt;="&amp;$F$1)</f>
        <v/>
      </c>
      <c r="G3095" s="137">
        <f>COUNTIFS(Severity,$B3095,AssignedDate,"&gt;=01/01/2017 12:00:00 AM",AssignedDate,"&lt;="&amp;$F$1)</f>
        <v/>
      </c>
      <c r="H3095" s="177" t="n"/>
      <c r="L3095" s="57" t="n">
        <v>0</v>
      </c>
      <c r="M3095" s="57" t="n"/>
    </row>
    <row r="3096" spans="1:13">
      <c r="A3096" s="137" t="n">
        <v>1</v>
      </c>
      <c r="B3096" s="100" t="s">
        <v>525</v>
      </c>
      <c r="C3096" s="137">
        <f>COUNTIFS(Severity,$B3096,AssignedDate,"&gt;="&amp;$C$1,AssignedDate,"&lt;="&amp;$F$1)</f>
        <v/>
      </c>
      <c r="D3096" s="137">
        <f>COUNTIFS(Severity,$B3096,Status,"&lt;&gt;Suspend",Status,"&lt;&gt;Assigned",Status,"&lt;&gt;Open",Status,"&lt;&gt;Hold",ResolvedDate,"&gt;="&amp;$C$1,ResolvedDate,"&lt;="&amp;$F$1)</f>
        <v/>
      </c>
      <c r="E3096" s="137">
        <f>COUNTIFS(Severity,$B3096,SLA_Breach,"&lt;&gt;Yes",Status,"&lt;&gt;Suspend",Status,"&lt;&gt;Assigned",Status,"&lt;&gt;Open",Status,"&lt;&gt;Hold&gt;",ResolvedDate,"&gt;="&amp;$C$1,ResolvedDate,"&lt;="&amp;$F$1)</f>
        <v/>
      </c>
      <c r="F3096" s="137">
        <f>COUNTIFS(Severity,$B3096,SLA_Breach,"Yes",Status,"&lt;&gt;Suspend",Status,"&lt;&gt;Assigned",Status,"&lt;&gt;Open",Status,"&lt;&gt;Hold&gt;",ResolvedDate,"&gt;="&amp;$C$1,ResolvedDate,"&lt;="&amp;$F$1)</f>
        <v/>
      </c>
      <c r="G3096" s="137">
        <f>COUNTIFS(Severity,$B3096,AssignedDate,"&gt;=01/01/2017 12:00:00 AM",AssignedDate,"&lt;="&amp;$F$1)</f>
        <v/>
      </c>
      <c r="H3096" s="177" t="n"/>
      <c r="L3096" s="57" t="n">
        <v>0</v>
      </c>
      <c r="M3096" s="57" t="n"/>
    </row>
    <row r="3097" spans="1:13">
      <c r="A3097" s="137" t="n">
        <v>1</v>
      </c>
      <c r="B3097" s="100" t="s">
        <v>525</v>
      </c>
      <c r="C3097" s="137">
        <f>COUNTIFS(Severity,$B3097,AssignedDate,"&gt;="&amp;$C$1,AssignedDate,"&lt;="&amp;$F$1)</f>
        <v/>
      </c>
      <c r="D3097" s="137">
        <f>COUNTIFS(Severity,$B3097,Status,"&lt;&gt;Suspend",Status,"&lt;&gt;Assigned",Status,"&lt;&gt;Open",Status,"&lt;&gt;Hold",ResolvedDate,"&gt;="&amp;$C$1,ResolvedDate,"&lt;="&amp;$F$1)</f>
        <v/>
      </c>
      <c r="E3097" s="137">
        <f>COUNTIFS(Severity,$B3097,SLA_Breach,"&lt;&gt;Yes",Status,"&lt;&gt;Suspend",Status,"&lt;&gt;Assigned",Status,"&lt;&gt;Open",Status,"&lt;&gt;Hold&gt;",ResolvedDate,"&gt;="&amp;$C$1,ResolvedDate,"&lt;="&amp;$F$1)</f>
        <v/>
      </c>
      <c r="F3097" s="137">
        <f>COUNTIFS(Severity,$B3097,SLA_Breach,"Yes",Status,"&lt;&gt;Suspend",Status,"&lt;&gt;Assigned",Status,"&lt;&gt;Open",Status,"&lt;&gt;Hold&gt;",ResolvedDate,"&gt;="&amp;$C$1,ResolvedDate,"&lt;="&amp;$F$1)</f>
        <v/>
      </c>
      <c r="G3097" s="137">
        <f>COUNTIFS(Severity,$B3097,AssignedDate,"&gt;=01/01/2017 12:00:00 AM",AssignedDate,"&lt;="&amp;$F$1)</f>
        <v/>
      </c>
      <c r="H3097" s="177" t="n"/>
      <c r="L3097" s="57" t="n">
        <v>0</v>
      </c>
      <c r="M3097" s="57" t="n"/>
    </row>
    <row r="3098" spans="1:13">
      <c r="A3098" s="137" t="n">
        <v>1</v>
      </c>
      <c r="B3098" s="100" t="s">
        <v>525</v>
      </c>
      <c r="C3098" s="137">
        <f>COUNTIFS(Severity,$B3098,AssignedDate,"&gt;="&amp;$C$1,AssignedDate,"&lt;="&amp;$F$1)</f>
        <v/>
      </c>
      <c r="D3098" s="137">
        <f>COUNTIFS(Severity,$B3098,Status,"&lt;&gt;Suspend",Status,"&lt;&gt;Assigned",Status,"&lt;&gt;Open",Status,"&lt;&gt;Hold",ResolvedDate,"&gt;="&amp;$C$1,ResolvedDate,"&lt;="&amp;$F$1)</f>
        <v/>
      </c>
      <c r="E3098" s="137">
        <f>COUNTIFS(Severity,$B3098,SLA_Breach,"&lt;&gt;Yes",Status,"&lt;&gt;Suspend",Status,"&lt;&gt;Assigned",Status,"&lt;&gt;Open",Status,"&lt;&gt;Hold&gt;",ResolvedDate,"&gt;="&amp;$C$1,ResolvedDate,"&lt;="&amp;$F$1)</f>
        <v/>
      </c>
      <c r="F3098" s="137">
        <f>COUNTIFS(Severity,$B3098,SLA_Breach,"Yes",Status,"&lt;&gt;Suspend",Status,"&lt;&gt;Assigned",Status,"&lt;&gt;Open",Status,"&lt;&gt;Hold&gt;",ResolvedDate,"&gt;="&amp;$C$1,ResolvedDate,"&lt;="&amp;$F$1)</f>
        <v/>
      </c>
      <c r="G3098" s="137">
        <f>COUNTIFS(Severity,$B3098,AssignedDate,"&gt;=01/01/2017 12:00:00 AM",AssignedDate,"&lt;="&amp;$F$1)</f>
        <v/>
      </c>
      <c r="H3098" s="177" t="n"/>
      <c r="L3098" s="57" t="n">
        <v>0</v>
      </c>
      <c r="M3098" s="57" t="n"/>
    </row>
    <row r="3099" spans="1:13">
      <c r="A3099" s="137" t="n">
        <v>1</v>
      </c>
      <c r="B3099" s="100" t="s">
        <v>525</v>
      </c>
      <c r="C3099" s="137">
        <f>COUNTIFS(Severity,$B3099,AssignedDate,"&gt;="&amp;$C$1,AssignedDate,"&lt;="&amp;$F$1)</f>
        <v/>
      </c>
      <c r="D3099" s="137">
        <f>COUNTIFS(Severity,$B3099,Status,"&lt;&gt;Suspend",Status,"&lt;&gt;Assigned",Status,"&lt;&gt;Open",Status,"&lt;&gt;Hold",ResolvedDate,"&gt;="&amp;$C$1,ResolvedDate,"&lt;="&amp;$F$1)</f>
        <v/>
      </c>
      <c r="E3099" s="137">
        <f>COUNTIFS(Severity,$B3099,SLA_Breach,"&lt;&gt;Yes",Status,"&lt;&gt;Suspend",Status,"&lt;&gt;Assigned",Status,"&lt;&gt;Open",Status,"&lt;&gt;Hold&gt;",ResolvedDate,"&gt;="&amp;$C$1,ResolvedDate,"&lt;="&amp;$F$1)</f>
        <v/>
      </c>
      <c r="F3099" s="137">
        <f>COUNTIFS(Severity,$B3099,SLA_Breach,"Yes",Status,"&lt;&gt;Suspend",Status,"&lt;&gt;Assigned",Status,"&lt;&gt;Open",Status,"&lt;&gt;Hold&gt;",ResolvedDate,"&gt;="&amp;$C$1,ResolvedDate,"&lt;="&amp;$F$1)</f>
        <v/>
      </c>
      <c r="G3099" s="137">
        <f>COUNTIFS(Severity,$B3099,AssignedDate,"&gt;=01/01/2017 12:00:00 AM",AssignedDate,"&lt;="&amp;$F$1)</f>
        <v/>
      </c>
      <c r="H3099" s="177" t="n"/>
      <c r="L3099" s="57" t="n">
        <v>0</v>
      </c>
      <c r="M3099" s="57" t="n"/>
    </row>
    <row r="3100" spans="1:13">
      <c r="A3100" s="137" t="n">
        <v>1</v>
      </c>
      <c r="B3100" s="100" t="s">
        <v>525</v>
      </c>
      <c r="C3100" s="137">
        <f>COUNTIFS(Severity,$B3100,AssignedDate,"&gt;="&amp;$C$1,AssignedDate,"&lt;="&amp;$F$1)</f>
        <v/>
      </c>
      <c r="D3100" s="137">
        <f>COUNTIFS(Severity,$B3100,Status,"&lt;&gt;Suspend",Status,"&lt;&gt;Assigned",Status,"&lt;&gt;Open",Status,"&lt;&gt;Hold",ResolvedDate,"&gt;="&amp;$C$1,ResolvedDate,"&lt;="&amp;$F$1)</f>
        <v/>
      </c>
      <c r="E3100" s="137">
        <f>COUNTIFS(Severity,$B3100,SLA_Breach,"&lt;&gt;Yes",Status,"&lt;&gt;Suspend",Status,"&lt;&gt;Assigned",Status,"&lt;&gt;Open",Status,"&lt;&gt;Hold&gt;",ResolvedDate,"&gt;="&amp;$C$1,ResolvedDate,"&lt;="&amp;$F$1)</f>
        <v/>
      </c>
      <c r="F3100" s="137">
        <f>COUNTIFS(Severity,$B3100,SLA_Breach,"Yes",Status,"&lt;&gt;Suspend",Status,"&lt;&gt;Assigned",Status,"&lt;&gt;Open",Status,"&lt;&gt;Hold&gt;",ResolvedDate,"&gt;="&amp;$C$1,ResolvedDate,"&lt;="&amp;$F$1)</f>
        <v/>
      </c>
      <c r="G3100" s="137">
        <f>COUNTIFS(Severity,$B3100,AssignedDate,"&gt;=01/01/2017 12:00:00 AM",AssignedDate,"&lt;="&amp;$F$1)</f>
        <v/>
      </c>
      <c r="H3100" s="177" t="n"/>
      <c r="L3100" s="57" t="n">
        <v>0</v>
      </c>
      <c r="M3100" s="57" t="n"/>
    </row>
    <row r="3101" spans="1:13">
      <c r="A3101" s="137" t="n">
        <v>1</v>
      </c>
      <c r="B3101" s="100" t="s">
        <v>525</v>
      </c>
      <c r="C3101" s="137">
        <f>COUNTIFS(Severity,$B3101,AssignedDate,"&gt;="&amp;$C$1,AssignedDate,"&lt;="&amp;$F$1)</f>
        <v/>
      </c>
      <c r="D3101" s="137">
        <f>COUNTIFS(Severity,$B3101,Status,"&lt;&gt;Suspend",Status,"&lt;&gt;Assigned",Status,"&lt;&gt;Open",Status,"&lt;&gt;Hold",ResolvedDate,"&gt;="&amp;$C$1,ResolvedDate,"&lt;="&amp;$F$1)</f>
        <v/>
      </c>
      <c r="E3101" s="137">
        <f>COUNTIFS(Severity,$B3101,SLA_Breach,"&lt;&gt;Yes",Status,"&lt;&gt;Suspend",Status,"&lt;&gt;Assigned",Status,"&lt;&gt;Open",Status,"&lt;&gt;Hold&gt;",ResolvedDate,"&gt;="&amp;$C$1,ResolvedDate,"&lt;="&amp;$F$1)</f>
        <v/>
      </c>
      <c r="F3101" s="137">
        <f>COUNTIFS(Severity,$B3101,SLA_Breach,"Yes",Status,"&lt;&gt;Suspend",Status,"&lt;&gt;Assigned",Status,"&lt;&gt;Open",Status,"&lt;&gt;Hold&gt;",ResolvedDate,"&gt;="&amp;$C$1,ResolvedDate,"&lt;="&amp;$F$1)</f>
        <v/>
      </c>
      <c r="G3101" s="137">
        <f>COUNTIFS(Severity,$B3101,AssignedDate,"&gt;=01/01/2017 12:00:00 AM",AssignedDate,"&lt;="&amp;$F$1)</f>
        <v/>
      </c>
      <c r="H3101" s="177" t="n"/>
      <c r="L3101" s="57" t="n">
        <v>0</v>
      </c>
      <c r="M3101" s="57" t="n"/>
    </row>
    <row r="3102" spans="1:13">
      <c r="A3102" s="137" t="n">
        <v>1</v>
      </c>
      <c r="B3102" s="100" t="s">
        <v>525</v>
      </c>
      <c r="C3102" s="137">
        <f>COUNTIFS(Severity,$B3102,AssignedDate,"&gt;="&amp;$C$1,AssignedDate,"&lt;="&amp;$F$1)</f>
        <v/>
      </c>
      <c r="D3102" s="137">
        <f>COUNTIFS(Severity,$B3102,Status,"&lt;&gt;Suspend",Status,"&lt;&gt;Assigned",Status,"&lt;&gt;Open",Status,"&lt;&gt;Hold",ResolvedDate,"&gt;="&amp;$C$1,ResolvedDate,"&lt;="&amp;$F$1)</f>
        <v/>
      </c>
      <c r="E3102" s="137">
        <f>COUNTIFS(Severity,$B3102,SLA_Breach,"&lt;&gt;Yes",Status,"&lt;&gt;Suspend",Status,"&lt;&gt;Assigned",Status,"&lt;&gt;Open",Status,"&lt;&gt;Hold&gt;",ResolvedDate,"&gt;="&amp;$C$1,ResolvedDate,"&lt;="&amp;$F$1)</f>
        <v/>
      </c>
      <c r="F3102" s="137">
        <f>COUNTIFS(Severity,$B3102,SLA_Breach,"Yes",Status,"&lt;&gt;Suspend",Status,"&lt;&gt;Assigned",Status,"&lt;&gt;Open",Status,"&lt;&gt;Hold&gt;",ResolvedDate,"&gt;="&amp;$C$1,ResolvedDate,"&lt;="&amp;$F$1)</f>
        <v/>
      </c>
      <c r="G3102" s="137">
        <f>COUNTIFS(Severity,$B3102,AssignedDate,"&gt;=01/01/2017 12:00:00 AM",AssignedDate,"&lt;="&amp;$F$1)</f>
        <v/>
      </c>
      <c r="H3102" s="177" t="n"/>
      <c r="L3102" s="57" t="n">
        <v>0</v>
      </c>
      <c r="M3102" s="57" t="n"/>
    </row>
    <row r="3103" spans="1:13">
      <c r="A3103" s="137" t="n">
        <v>1</v>
      </c>
      <c r="B3103" s="100" t="s">
        <v>525</v>
      </c>
      <c r="C3103" s="137">
        <f>COUNTIFS(Severity,$B3103,AssignedDate,"&gt;="&amp;$C$1,AssignedDate,"&lt;="&amp;$F$1)</f>
        <v/>
      </c>
      <c r="D3103" s="137">
        <f>COUNTIFS(Severity,$B3103,Status,"&lt;&gt;Suspend",Status,"&lt;&gt;Assigned",Status,"&lt;&gt;Open",Status,"&lt;&gt;Hold",ResolvedDate,"&gt;="&amp;$C$1,ResolvedDate,"&lt;="&amp;$F$1)</f>
        <v/>
      </c>
      <c r="E3103" s="137">
        <f>COUNTIFS(Severity,$B3103,SLA_Breach,"&lt;&gt;Yes",Status,"&lt;&gt;Suspend",Status,"&lt;&gt;Assigned",Status,"&lt;&gt;Open",Status,"&lt;&gt;Hold&gt;",ResolvedDate,"&gt;="&amp;$C$1,ResolvedDate,"&lt;="&amp;$F$1)</f>
        <v/>
      </c>
      <c r="F3103" s="137">
        <f>COUNTIFS(Severity,$B3103,SLA_Breach,"Yes",Status,"&lt;&gt;Suspend",Status,"&lt;&gt;Assigned",Status,"&lt;&gt;Open",Status,"&lt;&gt;Hold&gt;",ResolvedDate,"&gt;="&amp;$C$1,ResolvedDate,"&lt;="&amp;$F$1)</f>
        <v/>
      </c>
      <c r="G3103" s="137">
        <f>COUNTIFS(Severity,$B3103,AssignedDate,"&gt;=01/01/2017 12:00:00 AM",AssignedDate,"&lt;="&amp;$F$1)</f>
        <v/>
      </c>
      <c r="H3103" s="177" t="n"/>
      <c r="L3103" s="57" t="n">
        <v>0</v>
      </c>
      <c r="M3103" s="57" t="n"/>
    </row>
    <row r="3104" spans="1:13">
      <c r="A3104" s="137" t="n">
        <v>1</v>
      </c>
      <c r="B3104" s="100" t="s">
        <v>525</v>
      </c>
      <c r="C3104" s="137">
        <f>COUNTIFS(Severity,$B3104,AssignedDate,"&gt;="&amp;$C$1,AssignedDate,"&lt;="&amp;$F$1)</f>
        <v/>
      </c>
      <c r="D3104" s="137">
        <f>COUNTIFS(Severity,$B3104,Status,"&lt;&gt;Suspend",Status,"&lt;&gt;Assigned",Status,"&lt;&gt;Open",Status,"&lt;&gt;Hold",ResolvedDate,"&gt;="&amp;$C$1,ResolvedDate,"&lt;="&amp;$F$1)</f>
        <v/>
      </c>
      <c r="E3104" s="137">
        <f>COUNTIFS(Severity,$B3104,SLA_Breach,"&lt;&gt;Yes",Status,"&lt;&gt;Suspend",Status,"&lt;&gt;Assigned",Status,"&lt;&gt;Open",Status,"&lt;&gt;Hold&gt;",ResolvedDate,"&gt;="&amp;$C$1,ResolvedDate,"&lt;="&amp;$F$1)</f>
        <v/>
      </c>
      <c r="F3104" s="137">
        <f>COUNTIFS(Severity,$B3104,SLA_Breach,"Yes",Status,"&lt;&gt;Suspend",Status,"&lt;&gt;Assigned",Status,"&lt;&gt;Open",Status,"&lt;&gt;Hold&gt;",ResolvedDate,"&gt;="&amp;$C$1,ResolvedDate,"&lt;="&amp;$F$1)</f>
        <v/>
      </c>
      <c r="G3104" s="137">
        <f>COUNTIFS(Severity,$B3104,AssignedDate,"&gt;=01/01/2017 12:00:00 AM",AssignedDate,"&lt;="&amp;$F$1)</f>
        <v/>
      </c>
      <c r="H3104" s="177" t="n"/>
      <c r="L3104" s="57" t="n">
        <v>0</v>
      </c>
      <c r="M3104" s="57" t="n"/>
    </row>
    <row r="3105" spans="1:13">
      <c r="A3105" s="137" t="n">
        <v>1</v>
      </c>
      <c r="B3105" s="100" t="s">
        <v>525</v>
      </c>
      <c r="C3105" s="137">
        <f>COUNTIFS(Severity,$B3105,AssignedDate,"&gt;="&amp;$C$1,AssignedDate,"&lt;="&amp;$F$1)</f>
        <v/>
      </c>
      <c r="D3105" s="137">
        <f>COUNTIFS(Severity,$B3105,Status,"&lt;&gt;Suspend",Status,"&lt;&gt;Assigned",Status,"&lt;&gt;Open",Status,"&lt;&gt;Hold",ResolvedDate,"&gt;="&amp;$C$1,ResolvedDate,"&lt;="&amp;$F$1)</f>
        <v/>
      </c>
      <c r="E3105" s="137">
        <f>COUNTIFS(Severity,$B3105,SLA_Breach,"&lt;&gt;Yes",Status,"&lt;&gt;Suspend",Status,"&lt;&gt;Assigned",Status,"&lt;&gt;Open",Status,"&lt;&gt;Hold&gt;",ResolvedDate,"&gt;="&amp;$C$1,ResolvedDate,"&lt;="&amp;$F$1)</f>
        <v/>
      </c>
      <c r="F3105" s="137">
        <f>COUNTIFS(Severity,$B3105,SLA_Breach,"Yes",Status,"&lt;&gt;Suspend",Status,"&lt;&gt;Assigned",Status,"&lt;&gt;Open",Status,"&lt;&gt;Hold&gt;",ResolvedDate,"&gt;="&amp;$C$1,ResolvedDate,"&lt;="&amp;$F$1)</f>
        <v/>
      </c>
      <c r="G3105" s="137">
        <f>COUNTIFS(Severity,$B3105,AssignedDate,"&gt;=01/01/2017 12:00:00 AM",AssignedDate,"&lt;="&amp;$F$1)</f>
        <v/>
      </c>
      <c r="H3105" s="177" t="n"/>
      <c r="L3105" s="57" t="n">
        <v>0</v>
      </c>
      <c r="M3105" s="57" t="n"/>
    </row>
    <row r="3106" spans="1:13">
      <c r="A3106" s="137" t="n">
        <v>1</v>
      </c>
      <c r="B3106" s="100" t="s">
        <v>525</v>
      </c>
      <c r="C3106" s="137">
        <f>COUNTIFS(Severity,$B3106,AssignedDate,"&gt;="&amp;$C$1,AssignedDate,"&lt;="&amp;$F$1)</f>
        <v/>
      </c>
      <c r="D3106" s="137">
        <f>COUNTIFS(Severity,$B3106,Status,"&lt;&gt;Suspend",Status,"&lt;&gt;Assigned",Status,"&lt;&gt;Open",Status,"&lt;&gt;Hold",ResolvedDate,"&gt;="&amp;$C$1,ResolvedDate,"&lt;="&amp;$F$1)</f>
        <v/>
      </c>
      <c r="E3106" s="137">
        <f>COUNTIFS(Severity,$B3106,SLA_Breach,"&lt;&gt;Yes",Status,"&lt;&gt;Suspend",Status,"&lt;&gt;Assigned",Status,"&lt;&gt;Open",Status,"&lt;&gt;Hold&gt;",ResolvedDate,"&gt;="&amp;$C$1,ResolvedDate,"&lt;="&amp;$F$1)</f>
        <v/>
      </c>
      <c r="F3106" s="137">
        <f>COUNTIFS(Severity,$B3106,SLA_Breach,"Yes",Status,"&lt;&gt;Suspend",Status,"&lt;&gt;Assigned",Status,"&lt;&gt;Open",Status,"&lt;&gt;Hold&gt;",ResolvedDate,"&gt;="&amp;$C$1,ResolvedDate,"&lt;="&amp;$F$1)</f>
        <v/>
      </c>
      <c r="G3106" s="137">
        <f>COUNTIFS(Severity,$B3106,AssignedDate,"&gt;=01/01/2017 12:00:00 AM",AssignedDate,"&lt;="&amp;$F$1)</f>
        <v/>
      </c>
      <c r="H3106" s="177" t="n"/>
      <c r="L3106" s="57" t="n">
        <v>0</v>
      </c>
      <c r="M3106" s="57" t="n"/>
    </row>
    <row r="3107" spans="1:13">
      <c r="A3107" s="137" t="n">
        <v>1</v>
      </c>
      <c r="B3107" s="100" t="s">
        <v>525</v>
      </c>
      <c r="C3107" s="137">
        <f>COUNTIFS(Severity,$B3107,AssignedDate,"&gt;="&amp;$C$1,AssignedDate,"&lt;="&amp;$F$1)</f>
        <v/>
      </c>
      <c r="D3107" s="137">
        <f>COUNTIFS(Severity,$B3107,Status,"&lt;&gt;Suspend",Status,"&lt;&gt;Assigned",Status,"&lt;&gt;Open",Status,"&lt;&gt;Hold",ResolvedDate,"&gt;="&amp;$C$1,ResolvedDate,"&lt;="&amp;$F$1)</f>
        <v/>
      </c>
      <c r="E3107" s="137">
        <f>COUNTIFS(Severity,$B3107,SLA_Breach,"&lt;&gt;Yes",Status,"&lt;&gt;Suspend",Status,"&lt;&gt;Assigned",Status,"&lt;&gt;Open",Status,"&lt;&gt;Hold&gt;",ResolvedDate,"&gt;="&amp;$C$1,ResolvedDate,"&lt;="&amp;$F$1)</f>
        <v/>
      </c>
      <c r="F3107" s="137">
        <f>COUNTIFS(Severity,$B3107,SLA_Breach,"Yes",Status,"&lt;&gt;Suspend",Status,"&lt;&gt;Assigned",Status,"&lt;&gt;Open",Status,"&lt;&gt;Hold&gt;",ResolvedDate,"&gt;="&amp;$C$1,ResolvedDate,"&lt;="&amp;$F$1)</f>
        <v/>
      </c>
      <c r="G3107" s="137">
        <f>COUNTIFS(Severity,$B3107,AssignedDate,"&gt;=01/01/2017 12:00:00 AM",AssignedDate,"&lt;="&amp;$F$1)</f>
        <v/>
      </c>
      <c r="H3107" s="177" t="n"/>
      <c r="L3107" s="57" t="n">
        <v>0</v>
      </c>
      <c r="M3107" s="57" t="n"/>
    </row>
    <row r="3108" spans="1:13">
      <c r="A3108" s="137" t="n">
        <v>1</v>
      </c>
      <c r="B3108" s="100" t="s">
        <v>525</v>
      </c>
      <c r="C3108" s="137">
        <f>COUNTIFS(Severity,$B3108,AssignedDate,"&gt;="&amp;$C$1,AssignedDate,"&lt;="&amp;$F$1)</f>
        <v/>
      </c>
      <c r="D3108" s="137">
        <f>COUNTIFS(Severity,$B3108,Status,"&lt;&gt;Suspend",Status,"&lt;&gt;Assigned",Status,"&lt;&gt;Open",Status,"&lt;&gt;Hold",ResolvedDate,"&gt;="&amp;$C$1,ResolvedDate,"&lt;="&amp;$F$1)</f>
        <v/>
      </c>
      <c r="E3108" s="137">
        <f>COUNTIFS(Severity,$B3108,SLA_Breach,"&lt;&gt;Yes",Status,"&lt;&gt;Suspend",Status,"&lt;&gt;Assigned",Status,"&lt;&gt;Open",Status,"&lt;&gt;Hold&gt;",ResolvedDate,"&gt;="&amp;$C$1,ResolvedDate,"&lt;="&amp;$F$1)</f>
        <v/>
      </c>
      <c r="F3108" s="137">
        <f>COUNTIFS(Severity,$B3108,SLA_Breach,"Yes",Status,"&lt;&gt;Suspend",Status,"&lt;&gt;Assigned",Status,"&lt;&gt;Open",Status,"&lt;&gt;Hold&gt;",ResolvedDate,"&gt;="&amp;$C$1,ResolvedDate,"&lt;="&amp;$F$1)</f>
        <v/>
      </c>
      <c r="G3108" s="137">
        <f>COUNTIFS(Severity,$B3108,AssignedDate,"&gt;=01/01/2017 12:00:00 AM",AssignedDate,"&lt;="&amp;$F$1)</f>
        <v/>
      </c>
      <c r="H3108" s="177" t="n"/>
      <c r="L3108" s="57" t="n">
        <v>0</v>
      </c>
      <c r="M3108" s="57" t="n"/>
    </row>
    <row r="3109" spans="1:13">
      <c r="A3109" s="137" t="n">
        <v>1</v>
      </c>
      <c r="B3109" s="100" t="s">
        <v>525</v>
      </c>
      <c r="C3109" s="137">
        <f>COUNTIFS(Severity,$B3109,AssignedDate,"&gt;="&amp;$C$1,AssignedDate,"&lt;="&amp;$F$1)</f>
        <v/>
      </c>
      <c r="D3109" s="137">
        <f>COUNTIFS(Severity,$B3109,Status,"&lt;&gt;Suspend",Status,"&lt;&gt;Assigned",Status,"&lt;&gt;Open",Status,"&lt;&gt;Hold",ResolvedDate,"&gt;="&amp;$C$1,ResolvedDate,"&lt;="&amp;$F$1)</f>
        <v/>
      </c>
      <c r="E3109" s="137">
        <f>COUNTIFS(Severity,$B3109,SLA_Breach,"&lt;&gt;Yes",Status,"&lt;&gt;Suspend",Status,"&lt;&gt;Assigned",Status,"&lt;&gt;Open",Status,"&lt;&gt;Hold&gt;",ResolvedDate,"&gt;="&amp;$C$1,ResolvedDate,"&lt;="&amp;$F$1)</f>
        <v/>
      </c>
      <c r="F3109" s="137">
        <f>COUNTIFS(Severity,$B3109,SLA_Breach,"Yes",Status,"&lt;&gt;Suspend",Status,"&lt;&gt;Assigned",Status,"&lt;&gt;Open",Status,"&lt;&gt;Hold&gt;",ResolvedDate,"&gt;="&amp;$C$1,ResolvedDate,"&lt;="&amp;$F$1)</f>
        <v/>
      </c>
      <c r="G3109" s="137">
        <f>COUNTIFS(Severity,$B3109,AssignedDate,"&gt;=01/01/2017 12:00:00 AM",AssignedDate,"&lt;="&amp;$F$1)</f>
        <v/>
      </c>
      <c r="H3109" s="177" t="n"/>
      <c r="L3109" s="57" t="n">
        <v>0</v>
      </c>
      <c r="M3109" s="57" t="n"/>
    </row>
    <row r="3110" spans="1:13">
      <c r="A3110" s="137" t="n">
        <v>1</v>
      </c>
      <c r="B3110" s="100" t="s">
        <v>525</v>
      </c>
      <c r="C3110" s="137">
        <f>COUNTIFS(Severity,$B3110,AssignedDate,"&gt;="&amp;$C$1,AssignedDate,"&lt;="&amp;$F$1)</f>
        <v/>
      </c>
      <c r="D3110" s="137">
        <f>COUNTIFS(Severity,$B3110,Status,"&lt;&gt;Suspend",Status,"&lt;&gt;Assigned",Status,"&lt;&gt;Open",Status,"&lt;&gt;Hold",ResolvedDate,"&gt;="&amp;$C$1,ResolvedDate,"&lt;="&amp;$F$1)</f>
        <v/>
      </c>
      <c r="E3110" s="137">
        <f>COUNTIFS(Severity,$B3110,SLA_Breach,"&lt;&gt;Yes",Status,"&lt;&gt;Suspend",Status,"&lt;&gt;Assigned",Status,"&lt;&gt;Open",Status,"&lt;&gt;Hold&gt;",ResolvedDate,"&gt;="&amp;$C$1,ResolvedDate,"&lt;="&amp;$F$1)</f>
        <v/>
      </c>
      <c r="F3110" s="137">
        <f>COUNTIFS(Severity,$B3110,SLA_Breach,"Yes",Status,"&lt;&gt;Suspend",Status,"&lt;&gt;Assigned",Status,"&lt;&gt;Open",Status,"&lt;&gt;Hold&gt;",ResolvedDate,"&gt;="&amp;$C$1,ResolvedDate,"&lt;="&amp;$F$1)</f>
        <v/>
      </c>
      <c r="G3110" s="137">
        <f>COUNTIFS(Severity,$B3110,AssignedDate,"&gt;=01/01/2017 12:00:00 AM",AssignedDate,"&lt;="&amp;$F$1)</f>
        <v/>
      </c>
      <c r="H3110" s="177" t="n"/>
      <c r="L3110" s="57" t="n">
        <v>0</v>
      </c>
      <c r="M3110" s="57" t="n"/>
    </row>
    <row r="3111" spans="1:13">
      <c r="A3111" s="137" t="n">
        <v>1</v>
      </c>
      <c r="B3111" s="100" t="s">
        <v>525</v>
      </c>
      <c r="C3111" s="137">
        <f>COUNTIFS(Severity,$B3111,AssignedDate,"&gt;="&amp;$C$1,AssignedDate,"&lt;="&amp;$F$1)</f>
        <v/>
      </c>
      <c r="D3111" s="137">
        <f>COUNTIFS(Severity,$B3111,Status,"&lt;&gt;Suspend",Status,"&lt;&gt;Assigned",Status,"&lt;&gt;Open",Status,"&lt;&gt;Hold",ResolvedDate,"&gt;="&amp;$C$1,ResolvedDate,"&lt;="&amp;$F$1)</f>
        <v/>
      </c>
      <c r="E3111" s="137">
        <f>COUNTIFS(Severity,$B3111,SLA_Breach,"&lt;&gt;Yes",Status,"&lt;&gt;Suspend",Status,"&lt;&gt;Assigned",Status,"&lt;&gt;Open",Status,"&lt;&gt;Hold&gt;",ResolvedDate,"&gt;="&amp;$C$1,ResolvedDate,"&lt;="&amp;$F$1)</f>
        <v/>
      </c>
      <c r="F3111" s="137">
        <f>COUNTIFS(Severity,$B3111,SLA_Breach,"Yes",Status,"&lt;&gt;Suspend",Status,"&lt;&gt;Assigned",Status,"&lt;&gt;Open",Status,"&lt;&gt;Hold&gt;",ResolvedDate,"&gt;="&amp;$C$1,ResolvedDate,"&lt;="&amp;$F$1)</f>
        <v/>
      </c>
      <c r="G3111" s="137">
        <f>COUNTIFS(Severity,$B3111,AssignedDate,"&gt;=01/01/2017 12:00:00 AM",AssignedDate,"&lt;="&amp;$F$1)</f>
        <v/>
      </c>
      <c r="H3111" s="177" t="n"/>
      <c r="L3111" s="57" t="n">
        <v>0</v>
      </c>
      <c r="M3111" s="57" t="n"/>
    </row>
    <row r="3112" spans="1:13">
      <c r="A3112" s="137" t="n">
        <v>1</v>
      </c>
      <c r="B3112" s="100" t="s">
        <v>525</v>
      </c>
      <c r="C3112" s="137">
        <f>COUNTIFS(Severity,$B3112,AssignedDate,"&gt;="&amp;$C$1,AssignedDate,"&lt;="&amp;$F$1)</f>
        <v/>
      </c>
      <c r="D3112" s="137">
        <f>COUNTIFS(Severity,$B3112,Status,"&lt;&gt;Suspend",Status,"&lt;&gt;Assigned",Status,"&lt;&gt;Open",Status,"&lt;&gt;Hold",ResolvedDate,"&gt;="&amp;$C$1,ResolvedDate,"&lt;="&amp;$F$1)</f>
        <v/>
      </c>
      <c r="E3112" s="137">
        <f>COUNTIFS(Severity,$B3112,SLA_Breach,"&lt;&gt;Yes",Status,"&lt;&gt;Suspend",Status,"&lt;&gt;Assigned",Status,"&lt;&gt;Open",Status,"&lt;&gt;Hold&gt;",ResolvedDate,"&gt;="&amp;$C$1,ResolvedDate,"&lt;="&amp;$F$1)</f>
        <v/>
      </c>
      <c r="F3112" s="137">
        <f>COUNTIFS(Severity,$B3112,SLA_Breach,"Yes",Status,"&lt;&gt;Suspend",Status,"&lt;&gt;Assigned",Status,"&lt;&gt;Open",Status,"&lt;&gt;Hold&gt;",ResolvedDate,"&gt;="&amp;$C$1,ResolvedDate,"&lt;="&amp;$F$1)</f>
        <v/>
      </c>
      <c r="G3112" s="137">
        <f>COUNTIFS(Severity,$B3112,AssignedDate,"&gt;=01/01/2017 12:00:00 AM",AssignedDate,"&lt;="&amp;$F$1)</f>
        <v/>
      </c>
      <c r="H3112" s="177" t="n"/>
      <c r="L3112" s="57" t="n">
        <v>0</v>
      </c>
      <c r="M3112" s="57" t="n"/>
    </row>
    <row r="3113" spans="1:13">
      <c r="A3113" s="137" t="n">
        <v>1</v>
      </c>
      <c r="B3113" s="100" t="s">
        <v>525</v>
      </c>
      <c r="C3113" s="137">
        <f>COUNTIFS(Severity,$B3113,AssignedDate,"&gt;="&amp;$C$1,AssignedDate,"&lt;="&amp;$F$1)</f>
        <v/>
      </c>
      <c r="D3113" s="137">
        <f>COUNTIFS(Severity,$B3113,Status,"&lt;&gt;Suspend",Status,"&lt;&gt;Assigned",Status,"&lt;&gt;Open",Status,"&lt;&gt;Hold",ResolvedDate,"&gt;="&amp;$C$1,ResolvedDate,"&lt;="&amp;$F$1)</f>
        <v/>
      </c>
      <c r="E3113" s="137">
        <f>COUNTIFS(Severity,$B3113,SLA_Breach,"&lt;&gt;Yes",Status,"&lt;&gt;Suspend",Status,"&lt;&gt;Assigned",Status,"&lt;&gt;Open",Status,"&lt;&gt;Hold&gt;",ResolvedDate,"&gt;="&amp;$C$1,ResolvedDate,"&lt;="&amp;$F$1)</f>
        <v/>
      </c>
      <c r="F3113" s="137">
        <f>COUNTIFS(Severity,$B3113,SLA_Breach,"Yes",Status,"&lt;&gt;Suspend",Status,"&lt;&gt;Assigned",Status,"&lt;&gt;Open",Status,"&lt;&gt;Hold&gt;",ResolvedDate,"&gt;="&amp;$C$1,ResolvedDate,"&lt;="&amp;$F$1)</f>
        <v/>
      </c>
      <c r="G3113" s="137">
        <f>COUNTIFS(Severity,$B3113,AssignedDate,"&gt;=01/01/2017 12:00:00 AM",AssignedDate,"&lt;="&amp;$F$1)</f>
        <v/>
      </c>
      <c r="H3113" s="177" t="n"/>
      <c r="L3113" s="57" t="n">
        <v>0</v>
      </c>
      <c r="M3113" s="57" t="n"/>
    </row>
    <row r="3114" spans="1:13">
      <c r="A3114" s="137" t="n">
        <v>1</v>
      </c>
      <c r="B3114" s="100" t="s">
        <v>525</v>
      </c>
      <c r="C3114" s="137">
        <f>COUNTIFS(Severity,$B3114,AssignedDate,"&gt;="&amp;$C$1,AssignedDate,"&lt;="&amp;$F$1)</f>
        <v/>
      </c>
      <c r="D3114" s="137">
        <f>COUNTIFS(Severity,$B3114,Status,"&lt;&gt;Suspend",Status,"&lt;&gt;Assigned",Status,"&lt;&gt;Open",Status,"&lt;&gt;Hold",ResolvedDate,"&gt;="&amp;$C$1,ResolvedDate,"&lt;="&amp;$F$1)</f>
        <v/>
      </c>
      <c r="E3114" s="137">
        <f>COUNTIFS(Severity,$B3114,SLA_Breach,"&lt;&gt;Yes",Status,"&lt;&gt;Suspend",Status,"&lt;&gt;Assigned",Status,"&lt;&gt;Open",Status,"&lt;&gt;Hold&gt;",ResolvedDate,"&gt;="&amp;$C$1,ResolvedDate,"&lt;="&amp;$F$1)</f>
        <v/>
      </c>
      <c r="F3114" s="137">
        <f>COUNTIFS(Severity,$B3114,SLA_Breach,"Yes",Status,"&lt;&gt;Suspend",Status,"&lt;&gt;Assigned",Status,"&lt;&gt;Open",Status,"&lt;&gt;Hold&gt;",ResolvedDate,"&gt;="&amp;$C$1,ResolvedDate,"&lt;="&amp;$F$1)</f>
        <v/>
      </c>
      <c r="G3114" s="137">
        <f>COUNTIFS(Severity,$B3114,AssignedDate,"&gt;=01/01/2017 12:00:00 AM",AssignedDate,"&lt;="&amp;$F$1)</f>
        <v/>
      </c>
      <c r="H3114" s="177" t="n"/>
      <c r="L3114" s="57" t="n">
        <v>0</v>
      </c>
      <c r="M3114" s="57" t="n"/>
    </row>
    <row r="3115" spans="1:13">
      <c r="A3115" s="137" t="n">
        <v>1</v>
      </c>
      <c r="B3115" s="100" t="s">
        <v>525</v>
      </c>
      <c r="C3115" s="137">
        <f>COUNTIFS(Severity,$B3115,AssignedDate,"&gt;="&amp;$C$1,AssignedDate,"&lt;="&amp;$F$1)</f>
        <v/>
      </c>
      <c r="D3115" s="137">
        <f>COUNTIFS(Severity,$B3115,Status,"&lt;&gt;Suspend",Status,"&lt;&gt;Assigned",Status,"&lt;&gt;Open",Status,"&lt;&gt;Hold",ResolvedDate,"&gt;="&amp;$C$1,ResolvedDate,"&lt;="&amp;$F$1)</f>
        <v/>
      </c>
      <c r="E3115" s="137">
        <f>COUNTIFS(Severity,$B3115,SLA_Breach,"&lt;&gt;Yes",Status,"&lt;&gt;Suspend",Status,"&lt;&gt;Assigned",Status,"&lt;&gt;Open",Status,"&lt;&gt;Hold&gt;",ResolvedDate,"&gt;="&amp;$C$1,ResolvedDate,"&lt;="&amp;$F$1)</f>
        <v/>
      </c>
      <c r="F3115" s="137">
        <f>COUNTIFS(Severity,$B3115,SLA_Breach,"Yes",Status,"&lt;&gt;Suspend",Status,"&lt;&gt;Assigned",Status,"&lt;&gt;Open",Status,"&lt;&gt;Hold&gt;",ResolvedDate,"&gt;="&amp;$C$1,ResolvedDate,"&lt;="&amp;$F$1)</f>
        <v/>
      </c>
      <c r="G3115" s="137">
        <f>COUNTIFS(Severity,$B3115,AssignedDate,"&gt;=01/01/2017 12:00:00 AM",AssignedDate,"&lt;="&amp;$F$1)</f>
        <v/>
      </c>
      <c r="H3115" s="177" t="n"/>
      <c r="L3115" s="57" t="n">
        <v>0</v>
      </c>
      <c r="M3115" s="57" t="n"/>
    </row>
    <row r="3116" spans="1:13">
      <c r="A3116" s="137" t="n">
        <v>1</v>
      </c>
      <c r="B3116" s="100" t="s">
        <v>525</v>
      </c>
      <c r="C3116" s="137">
        <f>COUNTIFS(Severity,$B3116,AssignedDate,"&gt;="&amp;$C$1,AssignedDate,"&lt;="&amp;$F$1)</f>
        <v/>
      </c>
      <c r="D3116" s="137">
        <f>COUNTIFS(Severity,$B3116,Status,"&lt;&gt;Suspend",Status,"&lt;&gt;Assigned",Status,"&lt;&gt;Open",Status,"&lt;&gt;Hold",ResolvedDate,"&gt;="&amp;$C$1,ResolvedDate,"&lt;="&amp;$F$1)</f>
        <v/>
      </c>
      <c r="E3116" s="137">
        <f>COUNTIFS(Severity,$B3116,SLA_Breach,"&lt;&gt;Yes",Status,"&lt;&gt;Suspend",Status,"&lt;&gt;Assigned",Status,"&lt;&gt;Open",Status,"&lt;&gt;Hold&gt;",ResolvedDate,"&gt;="&amp;$C$1,ResolvedDate,"&lt;="&amp;$F$1)</f>
        <v/>
      </c>
      <c r="F3116" s="137">
        <f>COUNTIFS(Severity,$B3116,SLA_Breach,"Yes",Status,"&lt;&gt;Suspend",Status,"&lt;&gt;Assigned",Status,"&lt;&gt;Open",Status,"&lt;&gt;Hold&gt;",ResolvedDate,"&gt;="&amp;$C$1,ResolvedDate,"&lt;="&amp;$F$1)</f>
        <v/>
      </c>
      <c r="G3116" s="137">
        <f>COUNTIFS(Severity,$B3116,AssignedDate,"&gt;=01/01/2017 12:00:00 AM",AssignedDate,"&lt;="&amp;$F$1)</f>
        <v/>
      </c>
      <c r="H3116" s="177" t="n"/>
      <c r="L3116" s="57" t="n">
        <v>0</v>
      </c>
      <c r="M3116" s="57" t="n"/>
    </row>
    <row r="3117" spans="1:13">
      <c r="A3117" s="137" t="n">
        <v>1</v>
      </c>
      <c r="B3117" s="100" t="s">
        <v>525</v>
      </c>
      <c r="C3117" s="137">
        <f>COUNTIFS(Severity,$B3117,AssignedDate,"&gt;="&amp;$C$1,AssignedDate,"&lt;="&amp;$F$1)</f>
        <v/>
      </c>
      <c r="D3117" s="137">
        <f>COUNTIFS(Severity,$B3117,Status,"&lt;&gt;Suspend",Status,"&lt;&gt;Assigned",Status,"&lt;&gt;Open",Status,"&lt;&gt;Hold",ResolvedDate,"&gt;="&amp;$C$1,ResolvedDate,"&lt;="&amp;$F$1)</f>
        <v/>
      </c>
      <c r="E3117" s="137">
        <f>COUNTIFS(Severity,$B3117,SLA_Breach,"&lt;&gt;Yes",Status,"&lt;&gt;Suspend",Status,"&lt;&gt;Assigned",Status,"&lt;&gt;Open",Status,"&lt;&gt;Hold&gt;",ResolvedDate,"&gt;="&amp;$C$1,ResolvedDate,"&lt;="&amp;$F$1)</f>
        <v/>
      </c>
      <c r="F3117" s="137">
        <f>COUNTIFS(Severity,$B3117,SLA_Breach,"Yes",Status,"&lt;&gt;Suspend",Status,"&lt;&gt;Assigned",Status,"&lt;&gt;Open",Status,"&lt;&gt;Hold&gt;",ResolvedDate,"&gt;="&amp;$C$1,ResolvedDate,"&lt;="&amp;$F$1)</f>
        <v/>
      </c>
      <c r="G3117" s="137">
        <f>COUNTIFS(Severity,$B3117,AssignedDate,"&gt;=01/01/2017 12:00:00 AM",AssignedDate,"&lt;="&amp;$F$1)</f>
        <v/>
      </c>
      <c r="H3117" s="177" t="n"/>
      <c r="L3117" s="57" t="n">
        <v>0</v>
      </c>
      <c r="M3117" s="57" t="n"/>
    </row>
    <row r="3118" spans="1:13">
      <c r="A3118" s="137" t="n">
        <v>1</v>
      </c>
      <c r="B3118" s="100" t="s">
        <v>525</v>
      </c>
      <c r="C3118" s="137">
        <f>COUNTIFS(Severity,$B3118,AssignedDate,"&gt;="&amp;$C$1,AssignedDate,"&lt;="&amp;$F$1)</f>
        <v/>
      </c>
      <c r="D3118" s="137">
        <f>COUNTIFS(Severity,$B3118,Status,"&lt;&gt;Suspend",Status,"&lt;&gt;Assigned",Status,"&lt;&gt;Open",Status,"&lt;&gt;Hold",ResolvedDate,"&gt;="&amp;$C$1,ResolvedDate,"&lt;="&amp;$F$1)</f>
        <v/>
      </c>
      <c r="E3118" s="137">
        <f>COUNTIFS(Severity,$B3118,SLA_Breach,"&lt;&gt;Yes",Status,"&lt;&gt;Suspend",Status,"&lt;&gt;Assigned",Status,"&lt;&gt;Open",Status,"&lt;&gt;Hold&gt;",ResolvedDate,"&gt;="&amp;$C$1,ResolvedDate,"&lt;="&amp;$F$1)</f>
        <v/>
      </c>
      <c r="F3118" s="137">
        <f>COUNTIFS(Severity,$B3118,SLA_Breach,"Yes",Status,"&lt;&gt;Suspend",Status,"&lt;&gt;Assigned",Status,"&lt;&gt;Open",Status,"&lt;&gt;Hold&gt;",ResolvedDate,"&gt;="&amp;$C$1,ResolvedDate,"&lt;="&amp;$F$1)</f>
        <v/>
      </c>
      <c r="G3118" s="137">
        <f>COUNTIFS(Severity,$B3118,AssignedDate,"&gt;=01/01/2017 12:00:00 AM",AssignedDate,"&lt;="&amp;$F$1)</f>
        <v/>
      </c>
      <c r="H3118" s="177" t="n"/>
      <c r="L3118" s="57" t="n">
        <v>0</v>
      </c>
      <c r="M3118" s="57" t="n"/>
    </row>
    <row r="3119" spans="1:13">
      <c r="A3119" s="137" t="n">
        <v>1</v>
      </c>
      <c r="B3119" s="100" t="s">
        <v>525</v>
      </c>
      <c r="C3119" s="137">
        <f>COUNTIFS(Severity,$B3119,AssignedDate,"&gt;="&amp;$C$1,AssignedDate,"&lt;="&amp;$F$1)</f>
        <v/>
      </c>
      <c r="D3119" s="137">
        <f>COUNTIFS(Severity,$B3119,Status,"&lt;&gt;Suspend",Status,"&lt;&gt;Assigned",Status,"&lt;&gt;Open",Status,"&lt;&gt;Hold",ResolvedDate,"&gt;="&amp;$C$1,ResolvedDate,"&lt;="&amp;$F$1)</f>
        <v/>
      </c>
      <c r="E3119" s="137">
        <f>COUNTIFS(Severity,$B3119,SLA_Breach,"&lt;&gt;Yes",Status,"&lt;&gt;Suspend",Status,"&lt;&gt;Assigned",Status,"&lt;&gt;Open",Status,"&lt;&gt;Hold&gt;",ResolvedDate,"&gt;="&amp;$C$1,ResolvedDate,"&lt;="&amp;$F$1)</f>
        <v/>
      </c>
      <c r="F3119" s="137">
        <f>COUNTIFS(Severity,$B3119,SLA_Breach,"Yes",Status,"&lt;&gt;Suspend",Status,"&lt;&gt;Assigned",Status,"&lt;&gt;Open",Status,"&lt;&gt;Hold&gt;",ResolvedDate,"&gt;="&amp;$C$1,ResolvedDate,"&lt;="&amp;$F$1)</f>
        <v/>
      </c>
      <c r="G3119" s="137">
        <f>COUNTIFS(Severity,$B3119,AssignedDate,"&gt;=01/01/2017 12:00:00 AM",AssignedDate,"&lt;="&amp;$F$1)</f>
        <v/>
      </c>
      <c r="H3119" s="177" t="n"/>
      <c r="L3119" s="57" t="n">
        <v>0</v>
      </c>
      <c r="M3119" s="57" t="n"/>
    </row>
    <row r="3120" spans="1:13">
      <c r="A3120" s="137" t="n">
        <v>1</v>
      </c>
      <c r="B3120" s="100" t="s">
        <v>525</v>
      </c>
      <c r="C3120" s="137">
        <f>COUNTIFS(Severity,$B3120,AssignedDate,"&gt;="&amp;$C$1,AssignedDate,"&lt;="&amp;$F$1)</f>
        <v/>
      </c>
      <c r="D3120" s="137">
        <f>COUNTIFS(Severity,$B3120,Status,"&lt;&gt;Suspend",Status,"&lt;&gt;Assigned",Status,"&lt;&gt;Open",Status,"&lt;&gt;Hold",ResolvedDate,"&gt;="&amp;$C$1,ResolvedDate,"&lt;="&amp;$F$1)</f>
        <v/>
      </c>
      <c r="E3120" s="137">
        <f>COUNTIFS(Severity,$B3120,SLA_Breach,"&lt;&gt;Yes",Status,"&lt;&gt;Suspend",Status,"&lt;&gt;Assigned",Status,"&lt;&gt;Open",Status,"&lt;&gt;Hold&gt;",ResolvedDate,"&gt;="&amp;$C$1,ResolvedDate,"&lt;="&amp;$F$1)</f>
        <v/>
      </c>
      <c r="F3120" s="137">
        <f>COUNTIFS(Severity,$B3120,SLA_Breach,"Yes",Status,"&lt;&gt;Suspend",Status,"&lt;&gt;Assigned",Status,"&lt;&gt;Open",Status,"&lt;&gt;Hold&gt;",ResolvedDate,"&gt;="&amp;$C$1,ResolvedDate,"&lt;="&amp;$F$1)</f>
        <v/>
      </c>
      <c r="G3120" s="137">
        <f>COUNTIFS(Severity,$B3120,AssignedDate,"&gt;=01/01/2017 12:00:00 AM",AssignedDate,"&lt;="&amp;$F$1)</f>
        <v/>
      </c>
      <c r="H3120" s="177" t="n"/>
      <c r="L3120" s="57" t="n">
        <v>0</v>
      </c>
      <c r="M3120" s="57" t="n"/>
    </row>
    <row r="3121" spans="1:13">
      <c r="A3121" s="137" t="n">
        <v>1</v>
      </c>
      <c r="B3121" s="100" t="s">
        <v>525</v>
      </c>
      <c r="C3121" s="137">
        <f>COUNTIFS(Severity,$B3121,AssignedDate,"&gt;="&amp;$C$1,AssignedDate,"&lt;="&amp;$F$1)</f>
        <v/>
      </c>
      <c r="D3121" s="137">
        <f>COUNTIFS(Severity,$B3121,Status,"&lt;&gt;Suspend",Status,"&lt;&gt;Assigned",Status,"&lt;&gt;Open",Status,"&lt;&gt;Hold",ResolvedDate,"&gt;="&amp;$C$1,ResolvedDate,"&lt;="&amp;$F$1)</f>
        <v/>
      </c>
      <c r="E3121" s="137">
        <f>COUNTIFS(Severity,$B3121,SLA_Breach,"&lt;&gt;Yes",Status,"&lt;&gt;Suspend",Status,"&lt;&gt;Assigned",Status,"&lt;&gt;Open",Status,"&lt;&gt;Hold&gt;",ResolvedDate,"&gt;="&amp;$C$1,ResolvedDate,"&lt;="&amp;$F$1)</f>
        <v/>
      </c>
      <c r="F3121" s="137">
        <f>COUNTIFS(Severity,$B3121,SLA_Breach,"Yes",Status,"&lt;&gt;Suspend",Status,"&lt;&gt;Assigned",Status,"&lt;&gt;Open",Status,"&lt;&gt;Hold&gt;",ResolvedDate,"&gt;="&amp;$C$1,ResolvedDate,"&lt;="&amp;$F$1)</f>
        <v/>
      </c>
      <c r="G3121" s="137">
        <f>COUNTIFS(Severity,$B3121,AssignedDate,"&gt;=01/01/2017 12:00:00 AM",AssignedDate,"&lt;="&amp;$F$1)</f>
        <v/>
      </c>
      <c r="H3121" s="177" t="n"/>
      <c r="L3121" s="57" t="n">
        <v>0</v>
      </c>
      <c r="M3121" s="57" t="n"/>
    </row>
    <row r="3122" spans="1:13">
      <c r="A3122" s="137" t="n">
        <v>1</v>
      </c>
      <c r="B3122" s="100" t="s">
        <v>525</v>
      </c>
      <c r="C3122" s="137">
        <f>COUNTIFS(Severity,$B3122,AssignedDate,"&gt;="&amp;$C$1,AssignedDate,"&lt;="&amp;$F$1)</f>
        <v/>
      </c>
      <c r="D3122" s="137">
        <f>COUNTIFS(Severity,$B3122,Status,"&lt;&gt;Suspend",Status,"&lt;&gt;Assigned",Status,"&lt;&gt;Open",Status,"&lt;&gt;Hold",ResolvedDate,"&gt;="&amp;$C$1,ResolvedDate,"&lt;="&amp;$F$1)</f>
        <v/>
      </c>
      <c r="E3122" s="137">
        <f>COUNTIFS(Severity,$B3122,SLA_Breach,"&lt;&gt;Yes",Status,"&lt;&gt;Suspend",Status,"&lt;&gt;Assigned",Status,"&lt;&gt;Open",Status,"&lt;&gt;Hold&gt;",ResolvedDate,"&gt;="&amp;$C$1,ResolvedDate,"&lt;="&amp;$F$1)</f>
        <v/>
      </c>
      <c r="F3122" s="137">
        <f>COUNTIFS(Severity,$B3122,SLA_Breach,"Yes",Status,"&lt;&gt;Suspend",Status,"&lt;&gt;Assigned",Status,"&lt;&gt;Open",Status,"&lt;&gt;Hold&gt;",ResolvedDate,"&gt;="&amp;$C$1,ResolvedDate,"&lt;="&amp;$F$1)</f>
        <v/>
      </c>
      <c r="G3122" s="137">
        <f>COUNTIFS(Severity,$B3122,AssignedDate,"&gt;=01/01/2017 12:00:00 AM",AssignedDate,"&lt;="&amp;$F$1)</f>
        <v/>
      </c>
      <c r="H3122" s="177" t="n"/>
      <c r="L3122" s="57" t="n">
        <v>0</v>
      </c>
      <c r="M3122" s="57" t="n"/>
    </row>
    <row r="3123" spans="1:13">
      <c r="A3123" s="137" t="n">
        <v>1</v>
      </c>
      <c r="B3123" s="100" t="s">
        <v>525</v>
      </c>
      <c r="C3123" s="137">
        <f>COUNTIFS(Severity,$B3123,AssignedDate,"&gt;="&amp;$C$1,AssignedDate,"&lt;="&amp;$F$1)</f>
        <v/>
      </c>
      <c r="D3123" s="137">
        <f>COUNTIFS(Severity,$B3123,Status,"&lt;&gt;Suspend",Status,"&lt;&gt;Assigned",Status,"&lt;&gt;Open",Status,"&lt;&gt;Hold",ResolvedDate,"&gt;="&amp;$C$1,ResolvedDate,"&lt;="&amp;$F$1)</f>
        <v/>
      </c>
      <c r="E3123" s="137">
        <f>COUNTIFS(Severity,$B3123,SLA_Breach,"&lt;&gt;Yes",Status,"&lt;&gt;Suspend",Status,"&lt;&gt;Assigned",Status,"&lt;&gt;Open",Status,"&lt;&gt;Hold&gt;",ResolvedDate,"&gt;="&amp;$C$1,ResolvedDate,"&lt;="&amp;$F$1)</f>
        <v/>
      </c>
      <c r="F3123" s="137">
        <f>COUNTIFS(Severity,$B3123,SLA_Breach,"Yes",Status,"&lt;&gt;Suspend",Status,"&lt;&gt;Assigned",Status,"&lt;&gt;Open",Status,"&lt;&gt;Hold&gt;",ResolvedDate,"&gt;="&amp;$C$1,ResolvedDate,"&lt;="&amp;$F$1)</f>
        <v/>
      </c>
      <c r="G3123" s="137">
        <f>COUNTIFS(Severity,$B3123,AssignedDate,"&gt;=01/01/2017 12:00:00 AM",AssignedDate,"&lt;="&amp;$F$1)</f>
        <v/>
      </c>
      <c r="H3123" s="177" t="n"/>
      <c r="L3123" s="57" t="n">
        <v>0</v>
      </c>
      <c r="M3123" s="57" t="n"/>
    </row>
    <row r="3124" spans="1:13">
      <c r="A3124" s="137" t="n">
        <v>1</v>
      </c>
      <c r="B3124" s="100" t="s">
        <v>525</v>
      </c>
      <c r="C3124" s="137">
        <f>COUNTIFS(Severity,$B3124,AssignedDate,"&gt;="&amp;$C$1,AssignedDate,"&lt;="&amp;$F$1)</f>
        <v/>
      </c>
      <c r="D3124" s="137">
        <f>COUNTIFS(Severity,$B3124,Status,"&lt;&gt;Suspend",Status,"&lt;&gt;Assigned",Status,"&lt;&gt;Open",Status,"&lt;&gt;Hold",ResolvedDate,"&gt;="&amp;$C$1,ResolvedDate,"&lt;="&amp;$F$1)</f>
        <v/>
      </c>
      <c r="E3124" s="137">
        <f>COUNTIFS(Severity,$B3124,SLA_Breach,"&lt;&gt;Yes",Status,"&lt;&gt;Suspend",Status,"&lt;&gt;Assigned",Status,"&lt;&gt;Open",Status,"&lt;&gt;Hold&gt;",ResolvedDate,"&gt;="&amp;$C$1,ResolvedDate,"&lt;="&amp;$F$1)</f>
        <v/>
      </c>
      <c r="F3124" s="137">
        <f>COUNTIFS(Severity,$B3124,SLA_Breach,"Yes",Status,"&lt;&gt;Suspend",Status,"&lt;&gt;Assigned",Status,"&lt;&gt;Open",Status,"&lt;&gt;Hold&gt;",ResolvedDate,"&gt;="&amp;$C$1,ResolvedDate,"&lt;="&amp;$F$1)</f>
        <v/>
      </c>
      <c r="G3124" s="137">
        <f>COUNTIFS(Severity,$B3124,AssignedDate,"&gt;=01/01/2017 12:00:00 AM",AssignedDate,"&lt;="&amp;$F$1)</f>
        <v/>
      </c>
      <c r="H3124" s="177" t="n"/>
      <c r="L3124" s="57" t="n">
        <v>0</v>
      </c>
      <c r="M3124" s="57" t="n"/>
    </row>
    <row r="3125" spans="1:13">
      <c r="A3125" s="137" t="n">
        <v>1</v>
      </c>
      <c r="B3125" s="100" t="s">
        <v>525</v>
      </c>
      <c r="C3125" s="137">
        <f>COUNTIFS(Severity,$B3125,AssignedDate,"&gt;="&amp;$C$1,AssignedDate,"&lt;="&amp;$F$1)</f>
        <v/>
      </c>
      <c r="D3125" s="137">
        <f>COUNTIFS(Severity,$B3125,Status,"&lt;&gt;Suspend",Status,"&lt;&gt;Assigned",Status,"&lt;&gt;Open",Status,"&lt;&gt;Hold",ResolvedDate,"&gt;="&amp;$C$1,ResolvedDate,"&lt;="&amp;$F$1)</f>
        <v/>
      </c>
      <c r="E3125" s="137">
        <f>COUNTIFS(Severity,$B3125,SLA_Breach,"&lt;&gt;Yes",Status,"&lt;&gt;Suspend",Status,"&lt;&gt;Assigned",Status,"&lt;&gt;Open",Status,"&lt;&gt;Hold&gt;",ResolvedDate,"&gt;="&amp;$C$1,ResolvedDate,"&lt;="&amp;$F$1)</f>
        <v/>
      </c>
      <c r="F3125" s="137">
        <f>COUNTIFS(Severity,$B3125,SLA_Breach,"Yes",Status,"&lt;&gt;Suspend",Status,"&lt;&gt;Assigned",Status,"&lt;&gt;Open",Status,"&lt;&gt;Hold&gt;",ResolvedDate,"&gt;="&amp;$C$1,ResolvedDate,"&lt;="&amp;$F$1)</f>
        <v/>
      </c>
      <c r="G3125" s="137">
        <f>COUNTIFS(Severity,$B3125,AssignedDate,"&gt;=01/01/2017 12:00:00 AM",AssignedDate,"&lt;="&amp;$F$1)</f>
        <v/>
      </c>
      <c r="H3125" s="177" t="n"/>
      <c r="L3125" s="57" t="n">
        <v>0</v>
      </c>
      <c r="M3125" s="57" t="n"/>
    </row>
    <row r="3126" spans="1:13">
      <c r="A3126" s="137" t="n">
        <v>1</v>
      </c>
      <c r="B3126" s="100" t="s">
        <v>525</v>
      </c>
      <c r="C3126" s="137">
        <f>COUNTIFS(Severity,$B3126,AssignedDate,"&gt;="&amp;$C$1,AssignedDate,"&lt;="&amp;$F$1)</f>
        <v/>
      </c>
      <c r="D3126" s="137">
        <f>COUNTIFS(Severity,$B3126,Status,"&lt;&gt;Suspend",Status,"&lt;&gt;Assigned",Status,"&lt;&gt;Open",Status,"&lt;&gt;Hold",ResolvedDate,"&gt;="&amp;$C$1,ResolvedDate,"&lt;="&amp;$F$1)</f>
        <v/>
      </c>
      <c r="E3126" s="137">
        <f>COUNTIFS(Severity,$B3126,SLA_Breach,"&lt;&gt;Yes",Status,"&lt;&gt;Suspend",Status,"&lt;&gt;Assigned",Status,"&lt;&gt;Open",Status,"&lt;&gt;Hold&gt;",ResolvedDate,"&gt;="&amp;$C$1,ResolvedDate,"&lt;="&amp;$F$1)</f>
        <v/>
      </c>
      <c r="F3126" s="137">
        <f>COUNTIFS(Severity,$B3126,SLA_Breach,"Yes",Status,"&lt;&gt;Suspend",Status,"&lt;&gt;Assigned",Status,"&lt;&gt;Open",Status,"&lt;&gt;Hold&gt;",ResolvedDate,"&gt;="&amp;$C$1,ResolvedDate,"&lt;="&amp;$F$1)</f>
        <v/>
      </c>
      <c r="G3126" s="137">
        <f>COUNTIFS(Severity,$B3126,AssignedDate,"&gt;=01/01/2017 12:00:00 AM",AssignedDate,"&lt;="&amp;$F$1)</f>
        <v/>
      </c>
      <c r="H3126" s="177" t="n"/>
      <c r="L3126" s="57" t="n">
        <v>0</v>
      </c>
      <c r="M3126" s="57" t="n"/>
    </row>
    <row r="3127" spans="1:13">
      <c r="A3127" s="137" t="n">
        <v>1</v>
      </c>
      <c r="B3127" s="100" t="s">
        <v>525</v>
      </c>
      <c r="C3127" s="137">
        <f>COUNTIFS(Severity,$B3127,AssignedDate,"&gt;="&amp;$C$1,AssignedDate,"&lt;="&amp;$F$1)</f>
        <v/>
      </c>
      <c r="D3127" s="137">
        <f>COUNTIFS(Severity,$B3127,Status,"&lt;&gt;Suspend",Status,"&lt;&gt;Assigned",Status,"&lt;&gt;Open",Status,"&lt;&gt;Hold",ResolvedDate,"&gt;="&amp;$C$1,ResolvedDate,"&lt;="&amp;$F$1)</f>
        <v/>
      </c>
      <c r="E3127" s="137">
        <f>COUNTIFS(Severity,$B3127,SLA_Breach,"&lt;&gt;Yes",Status,"&lt;&gt;Suspend",Status,"&lt;&gt;Assigned",Status,"&lt;&gt;Open",Status,"&lt;&gt;Hold&gt;",ResolvedDate,"&gt;="&amp;$C$1,ResolvedDate,"&lt;="&amp;$F$1)</f>
        <v/>
      </c>
      <c r="F3127" s="137">
        <f>COUNTIFS(Severity,$B3127,SLA_Breach,"Yes",Status,"&lt;&gt;Suspend",Status,"&lt;&gt;Assigned",Status,"&lt;&gt;Open",Status,"&lt;&gt;Hold&gt;",ResolvedDate,"&gt;="&amp;$C$1,ResolvedDate,"&lt;="&amp;$F$1)</f>
        <v/>
      </c>
      <c r="G3127" s="137">
        <f>COUNTIFS(Severity,$B3127,AssignedDate,"&gt;=01/01/2017 12:00:00 AM",AssignedDate,"&lt;="&amp;$F$1)</f>
        <v/>
      </c>
      <c r="H3127" s="177" t="n"/>
      <c r="L3127" s="57" t="n">
        <v>0</v>
      </c>
      <c r="M3127" s="57" t="n"/>
    </row>
    <row r="3128" spans="1:13">
      <c r="A3128" s="137" t="n">
        <v>1</v>
      </c>
      <c r="B3128" s="100" t="s">
        <v>525</v>
      </c>
      <c r="C3128" s="137">
        <f>COUNTIFS(Severity,$B3128,AssignedDate,"&gt;="&amp;$C$1,AssignedDate,"&lt;="&amp;$F$1)</f>
        <v/>
      </c>
      <c r="D3128" s="137">
        <f>COUNTIFS(Severity,$B3128,Status,"&lt;&gt;Suspend",Status,"&lt;&gt;Assigned",Status,"&lt;&gt;Open",Status,"&lt;&gt;Hold",ResolvedDate,"&gt;="&amp;$C$1,ResolvedDate,"&lt;="&amp;$F$1)</f>
        <v/>
      </c>
      <c r="E3128" s="137">
        <f>COUNTIFS(Severity,$B3128,SLA_Breach,"&lt;&gt;Yes",Status,"&lt;&gt;Suspend",Status,"&lt;&gt;Assigned",Status,"&lt;&gt;Open",Status,"&lt;&gt;Hold&gt;",ResolvedDate,"&gt;="&amp;$C$1,ResolvedDate,"&lt;="&amp;$F$1)</f>
        <v/>
      </c>
      <c r="F3128" s="137">
        <f>COUNTIFS(Severity,$B3128,SLA_Breach,"Yes",Status,"&lt;&gt;Suspend",Status,"&lt;&gt;Assigned",Status,"&lt;&gt;Open",Status,"&lt;&gt;Hold&gt;",ResolvedDate,"&gt;="&amp;$C$1,ResolvedDate,"&lt;="&amp;$F$1)</f>
        <v/>
      </c>
      <c r="G3128" s="137">
        <f>COUNTIFS(Severity,$B3128,AssignedDate,"&gt;=01/01/2017 12:00:00 AM",AssignedDate,"&lt;="&amp;$F$1)</f>
        <v/>
      </c>
      <c r="H3128" s="177" t="n"/>
      <c r="L3128" s="57" t="n">
        <v>0</v>
      </c>
      <c r="M3128" s="57" t="n"/>
    </row>
    <row r="3129" spans="1:13">
      <c r="A3129" s="137" t="n">
        <v>1</v>
      </c>
      <c r="B3129" s="100" t="s">
        <v>525</v>
      </c>
      <c r="C3129" s="137">
        <f>COUNTIFS(Severity,$B3129,AssignedDate,"&gt;="&amp;$C$1,AssignedDate,"&lt;="&amp;$F$1)</f>
        <v/>
      </c>
      <c r="D3129" s="137">
        <f>COUNTIFS(Severity,$B3129,Status,"&lt;&gt;Suspend",Status,"&lt;&gt;Assigned",Status,"&lt;&gt;Open",Status,"&lt;&gt;Hold",ResolvedDate,"&gt;="&amp;$C$1,ResolvedDate,"&lt;="&amp;$F$1)</f>
        <v/>
      </c>
      <c r="E3129" s="137">
        <f>COUNTIFS(Severity,$B3129,SLA_Breach,"&lt;&gt;Yes",Status,"&lt;&gt;Suspend",Status,"&lt;&gt;Assigned",Status,"&lt;&gt;Open",Status,"&lt;&gt;Hold&gt;",ResolvedDate,"&gt;="&amp;$C$1,ResolvedDate,"&lt;="&amp;$F$1)</f>
        <v/>
      </c>
      <c r="F3129" s="137">
        <f>COUNTIFS(Severity,$B3129,SLA_Breach,"Yes",Status,"&lt;&gt;Suspend",Status,"&lt;&gt;Assigned",Status,"&lt;&gt;Open",Status,"&lt;&gt;Hold&gt;",ResolvedDate,"&gt;="&amp;$C$1,ResolvedDate,"&lt;="&amp;$F$1)</f>
        <v/>
      </c>
      <c r="G3129" s="137">
        <f>COUNTIFS(Severity,$B3129,AssignedDate,"&gt;=01/01/2017 12:00:00 AM",AssignedDate,"&lt;="&amp;$F$1)</f>
        <v/>
      </c>
      <c r="H3129" s="177" t="n"/>
      <c r="L3129" s="57" t="n">
        <v>0</v>
      </c>
      <c r="M3129" s="57" t="n"/>
    </row>
    <row r="3130" spans="1:13">
      <c r="A3130" s="137" t="n">
        <v>1</v>
      </c>
      <c r="B3130" s="100" t="s">
        <v>525</v>
      </c>
      <c r="C3130" s="137">
        <f>COUNTIFS(Severity,$B3130,AssignedDate,"&gt;="&amp;$C$1,AssignedDate,"&lt;="&amp;$F$1)</f>
        <v/>
      </c>
      <c r="D3130" s="137">
        <f>COUNTIFS(Severity,$B3130,Status,"&lt;&gt;Suspend",Status,"&lt;&gt;Assigned",Status,"&lt;&gt;Open",Status,"&lt;&gt;Hold",ResolvedDate,"&gt;="&amp;$C$1,ResolvedDate,"&lt;="&amp;$F$1)</f>
        <v/>
      </c>
      <c r="E3130" s="137">
        <f>COUNTIFS(Severity,$B3130,SLA_Breach,"&lt;&gt;Yes",Status,"&lt;&gt;Suspend",Status,"&lt;&gt;Assigned",Status,"&lt;&gt;Open",Status,"&lt;&gt;Hold&gt;",ResolvedDate,"&gt;="&amp;$C$1,ResolvedDate,"&lt;="&amp;$F$1)</f>
        <v/>
      </c>
      <c r="F3130" s="137">
        <f>COUNTIFS(Severity,$B3130,SLA_Breach,"Yes",Status,"&lt;&gt;Suspend",Status,"&lt;&gt;Assigned",Status,"&lt;&gt;Open",Status,"&lt;&gt;Hold&gt;",ResolvedDate,"&gt;="&amp;$C$1,ResolvedDate,"&lt;="&amp;$F$1)</f>
        <v/>
      </c>
      <c r="G3130" s="137">
        <f>COUNTIFS(Severity,$B3130,AssignedDate,"&gt;=01/01/2017 12:00:00 AM",AssignedDate,"&lt;="&amp;$F$1)</f>
        <v/>
      </c>
      <c r="H3130" s="177" t="n"/>
      <c r="L3130" s="57" t="n">
        <v>0</v>
      </c>
      <c r="M3130" s="57" t="n"/>
    </row>
    <row r="3131" spans="1:13">
      <c r="A3131" s="137" t="n">
        <v>1</v>
      </c>
      <c r="B3131" s="100" t="s">
        <v>525</v>
      </c>
      <c r="C3131" s="137">
        <f>COUNTIFS(Severity,$B3131,AssignedDate,"&gt;="&amp;$C$1,AssignedDate,"&lt;="&amp;$F$1)</f>
        <v/>
      </c>
      <c r="D3131" s="137">
        <f>COUNTIFS(Severity,$B3131,Status,"&lt;&gt;Suspend",Status,"&lt;&gt;Assigned",Status,"&lt;&gt;Open",Status,"&lt;&gt;Hold",ResolvedDate,"&gt;="&amp;$C$1,ResolvedDate,"&lt;="&amp;$F$1)</f>
        <v/>
      </c>
      <c r="E3131" s="137">
        <f>COUNTIFS(Severity,$B3131,SLA_Breach,"&lt;&gt;Yes",Status,"&lt;&gt;Suspend",Status,"&lt;&gt;Assigned",Status,"&lt;&gt;Open",Status,"&lt;&gt;Hold&gt;",ResolvedDate,"&gt;="&amp;$C$1,ResolvedDate,"&lt;="&amp;$F$1)</f>
        <v/>
      </c>
      <c r="F3131" s="137">
        <f>COUNTIFS(Severity,$B3131,SLA_Breach,"Yes",Status,"&lt;&gt;Suspend",Status,"&lt;&gt;Assigned",Status,"&lt;&gt;Open",Status,"&lt;&gt;Hold&gt;",ResolvedDate,"&gt;="&amp;$C$1,ResolvedDate,"&lt;="&amp;$F$1)</f>
        <v/>
      </c>
      <c r="G3131" s="137">
        <f>COUNTIFS(Severity,$B3131,AssignedDate,"&gt;=01/01/2017 12:00:00 AM",AssignedDate,"&lt;="&amp;$F$1)</f>
        <v/>
      </c>
      <c r="H3131" s="177" t="n"/>
      <c r="L3131" s="57" t="n">
        <v>0</v>
      </c>
      <c r="M3131" s="57" t="n"/>
    </row>
    <row r="3132" spans="1:13">
      <c r="A3132" s="137" t="n">
        <v>1</v>
      </c>
      <c r="B3132" s="100" t="s">
        <v>525</v>
      </c>
      <c r="C3132" s="137">
        <f>COUNTIFS(Severity,$B3132,AssignedDate,"&gt;="&amp;$C$1,AssignedDate,"&lt;="&amp;$F$1)</f>
        <v/>
      </c>
      <c r="D3132" s="137">
        <f>COUNTIFS(Severity,$B3132,Status,"&lt;&gt;Suspend",Status,"&lt;&gt;Assigned",Status,"&lt;&gt;Open",Status,"&lt;&gt;Hold",ResolvedDate,"&gt;="&amp;$C$1,ResolvedDate,"&lt;="&amp;$F$1)</f>
        <v/>
      </c>
      <c r="E3132" s="137">
        <f>COUNTIFS(Severity,$B3132,SLA_Breach,"&lt;&gt;Yes",Status,"&lt;&gt;Suspend",Status,"&lt;&gt;Assigned",Status,"&lt;&gt;Open",Status,"&lt;&gt;Hold&gt;",ResolvedDate,"&gt;="&amp;$C$1,ResolvedDate,"&lt;="&amp;$F$1)</f>
        <v/>
      </c>
      <c r="F3132" s="137">
        <f>COUNTIFS(Severity,$B3132,SLA_Breach,"Yes",Status,"&lt;&gt;Suspend",Status,"&lt;&gt;Assigned",Status,"&lt;&gt;Open",Status,"&lt;&gt;Hold&gt;",ResolvedDate,"&gt;="&amp;$C$1,ResolvedDate,"&lt;="&amp;$F$1)</f>
        <v/>
      </c>
      <c r="G3132" s="137">
        <f>COUNTIFS(Severity,$B3132,AssignedDate,"&gt;=01/01/2017 12:00:00 AM",AssignedDate,"&lt;="&amp;$F$1)</f>
        <v/>
      </c>
      <c r="H3132" s="177" t="n"/>
      <c r="L3132" s="57" t="n">
        <v>0</v>
      </c>
      <c r="M3132" s="57" t="n"/>
    </row>
    <row r="3133" spans="1:13">
      <c r="A3133" s="137" t="n">
        <v>1</v>
      </c>
      <c r="B3133" s="100" t="s">
        <v>525</v>
      </c>
      <c r="C3133" s="137">
        <f>COUNTIFS(Severity,$B3133,AssignedDate,"&gt;="&amp;$C$1,AssignedDate,"&lt;="&amp;$F$1)</f>
        <v/>
      </c>
      <c r="D3133" s="137">
        <f>COUNTIFS(Severity,$B3133,Status,"&lt;&gt;Suspend",Status,"&lt;&gt;Assigned",Status,"&lt;&gt;Open",Status,"&lt;&gt;Hold",ResolvedDate,"&gt;="&amp;$C$1,ResolvedDate,"&lt;="&amp;$F$1)</f>
        <v/>
      </c>
      <c r="E3133" s="137">
        <f>COUNTIFS(Severity,$B3133,SLA_Breach,"&lt;&gt;Yes",Status,"&lt;&gt;Suspend",Status,"&lt;&gt;Assigned",Status,"&lt;&gt;Open",Status,"&lt;&gt;Hold&gt;",ResolvedDate,"&gt;="&amp;$C$1,ResolvedDate,"&lt;="&amp;$F$1)</f>
        <v/>
      </c>
      <c r="F3133" s="137">
        <f>COUNTIFS(Severity,$B3133,SLA_Breach,"Yes",Status,"&lt;&gt;Suspend",Status,"&lt;&gt;Assigned",Status,"&lt;&gt;Open",Status,"&lt;&gt;Hold&gt;",ResolvedDate,"&gt;="&amp;$C$1,ResolvedDate,"&lt;="&amp;$F$1)</f>
        <v/>
      </c>
      <c r="G3133" s="137">
        <f>COUNTIFS(Severity,$B3133,AssignedDate,"&gt;=01/01/2017 12:00:00 AM",AssignedDate,"&lt;="&amp;$F$1)</f>
        <v/>
      </c>
      <c r="H3133" s="177" t="n"/>
      <c r="L3133" s="57" t="n">
        <v>0</v>
      </c>
      <c r="M3133" s="57" t="n"/>
    </row>
    <row r="3134" spans="1:13">
      <c r="A3134" s="137" t="n">
        <v>1</v>
      </c>
      <c r="B3134" s="100" t="s">
        <v>525</v>
      </c>
      <c r="C3134" s="137">
        <f>COUNTIFS(Severity,$B3134,AssignedDate,"&gt;="&amp;$C$1,AssignedDate,"&lt;="&amp;$F$1)</f>
        <v/>
      </c>
      <c r="D3134" s="137">
        <f>COUNTIFS(Severity,$B3134,Status,"&lt;&gt;Suspend",Status,"&lt;&gt;Assigned",Status,"&lt;&gt;Open",Status,"&lt;&gt;Hold",ResolvedDate,"&gt;="&amp;$C$1,ResolvedDate,"&lt;="&amp;$F$1)</f>
        <v/>
      </c>
      <c r="E3134" s="137">
        <f>COUNTIFS(Severity,$B3134,SLA_Breach,"&lt;&gt;Yes",Status,"&lt;&gt;Suspend",Status,"&lt;&gt;Assigned",Status,"&lt;&gt;Open",Status,"&lt;&gt;Hold&gt;",ResolvedDate,"&gt;="&amp;$C$1,ResolvedDate,"&lt;="&amp;$F$1)</f>
        <v/>
      </c>
      <c r="F3134" s="137">
        <f>COUNTIFS(Severity,$B3134,SLA_Breach,"Yes",Status,"&lt;&gt;Suspend",Status,"&lt;&gt;Assigned",Status,"&lt;&gt;Open",Status,"&lt;&gt;Hold&gt;",ResolvedDate,"&gt;="&amp;$C$1,ResolvedDate,"&lt;="&amp;$F$1)</f>
        <v/>
      </c>
      <c r="G3134" s="137">
        <f>COUNTIFS(Severity,$B3134,AssignedDate,"&gt;=01/01/2017 12:00:00 AM",AssignedDate,"&lt;="&amp;$F$1)</f>
        <v/>
      </c>
      <c r="H3134" s="177" t="n"/>
      <c r="L3134" s="57" t="n">
        <v>0</v>
      </c>
      <c r="M3134" s="57" t="n"/>
    </row>
    <row r="3135" spans="1:13">
      <c r="A3135" s="137" t="n">
        <v>1</v>
      </c>
      <c r="B3135" s="100" t="s">
        <v>525</v>
      </c>
      <c r="C3135" s="137">
        <f>COUNTIFS(Severity,$B3135,AssignedDate,"&gt;="&amp;$C$1,AssignedDate,"&lt;="&amp;$F$1)</f>
        <v/>
      </c>
      <c r="D3135" s="137">
        <f>COUNTIFS(Severity,$B3135,Status,"&lt;&gt;Suspend",Status,"&lt;&gt;Assigned",Status,"&lt;&gt;Open",Status,"&lt;&gt;Hold",ResolvedDate,"&gt;="&amp;$C$1,ResolvedDate,"&lt;="&amp;$F$1)</f>
        <v/>
      </c>
      <c r="E3135" s="137">
        <f>COUNTIFS(Severity,$B3135,SLA_Breach,"&lt;&gt;Yes",Status,"&lt;&gt;Suspend",Status,"&lt;&gt;Assigned",Status,"&lt;&gt;Open",Status,"&lt;&gt;Hold&gt;",ResolvedDate,"&gt;="&amp;$C$1,ResolvedDate,"&lt;="&amp;$F$1)</f>
        <v/>
      </c>
      <c r="F3135" s="137">
        <f>COUNTIFS(Severity,$B3135,SLA_Breach,"Yes",Status,"&lt;&gt;Suspend",Status,"&lt;&gt;Assigned",Status,"&lt;&gt;Open",Status,"&lt;&gt;Hold&gt;",ResolvedDate,"&gt;="&amp;$C$1,ResolvedDate,"&lt;="&amp;$F$1)</f>
        <v/>
      </c>
      <c r="G3135" s="137">
        <f>COUNTIFS(Severity,$B3135,AssignedDate,"&gt;=01/01/2017 12:00:00 AM",AssignedDate,"&lt;="&amp;$F$1)</f>
        <v/>
      </c>
      <c r="H3135" s="177" t="n"/>
      <c r="L3135" s="57" t="n">
        <v>0</v>
      </c>
      <c r="M3135" s="57" t="n"/>
    </row>
    <row r="3136" spans="1:13">
      <c r="A3136" s="137" t="n">
        <v>1</v>
      </c>
      <c r="B3136" s="100" t="s">
        <v>525</v>
      </c>
      <c r="C3136" s="137">
        <f>COUNTIFS(Severity,$B3136,AssignedDate,"&gt;="&amp;$C$1,AssignedDate,"&lt;="&amp;$F$1)</f>
        <v/>
      </c>
      <c r="D3136" s="137">
        <f>COUNTIFS(Severity,$B3136,Status,"&lt;&gt;Suspend",Status,"&lt;&gt;Assigned",Status,"&lt;&gt;Open",Status,"&lt;&gt;Hold",ResolvedDate,"&gt;="&amp;$C$1,ResolvedDate,"&lt;="&amp;$F$1)</f>
        <v/>
      </c>
      <c r="E3136" s="137">
        <f>COUNTIFS(Severity,$B3136,SLA_Breach,"&lt;&gt;Yes",Status,"&lt;&gt;Suspend",Status,"&lt;&gt;Assigned",Status,"&lt;&gt;Open",Status,"&lt;&gt;Hold&gt;",ResolvedDate,"&gt;="&amp;$C$1,ResolvedDate,"&lt;="&amp;$F$1)</f>
        <v/>
      </c>
      <c r="F3136" s="137">
        <f>COUNTIFS(Severity,$B3136,SLA_Breach,"Yes",Status,"&lt;&gt;Suspend",Status,"&lt;&gt;Assigned",Status,"&lt;&gt;Open",Status,"&lt;&gt;Hold&gt;",ResolvedDate,"&gt;="&amp;$C$1,ResolvedDate,"&lt;="&amp;$F$1)</f>
        <v/>
      </c>
      <c r="G3136" s="137">
        <f>COUNTIFS(Severity,$B3136,AssignedDate,"&gt;=01/01/2017 12:00:00 AM",AssignedDate,"&lt;="&amp;$F$1)</f>
        <v/>
      </c>
      <c r="H3136" s="177" t="n"/>
      <c r="L3136" s="57" t="n">
        <v>0</v>
      </c>
      <c r="M3136" s="57" t="n"/>
    </row>
    <row r="3137" spans="1:13">
      <c r="A3137" s="137" t="n">
        <v>1</v>
      </c>
      <c r="B3137" s="100" t="s">
        <v>525</v>
      </c>
      <c r="C3137" s="137">
        <f>COUNTIFS(Severity,$B3137,AssignedDate,"&gt;="&amp;$C$1,AssignedDate,"&lt;="&amp;$F$1)</f>
        <v/>
      </c>
      <c r="D3137" s="137">
        <f>COUNTIFS(Severity,$B3137,Status,"&lt;&gt;Suspend",Status,"&lt;&gt;Assigned",Status,"&lt;&gt;Open",Status,"&lt;&gt;Hold",ResolvedDate,"&gt;="&amp;$C$1,ResolvedDate,"&lt;="&amp;$F$1)</f>
        <v/>
      </c>
      <c r="E3137" s="137">
        <f>COUNTIFS(Severity,$B3137,SLA_Breach,"&lt;&gt;Yes",Status,"&lt;&gt;Suspend",Status,"&lt;&gt;Assigned",Status,"&lt;&gt;Open",Status,"&lt;&gt;Hold&gt;",ResolvedDate,"&gt;="&amp;$C$1,ResolvedDate,"&lt;="&amp;$F$1)</f>
        <v/>
      </c>
      <c r="F3137" s="137">
        <f>COUNTIFS(Severity,$B3137,SLA_Breach,"Yes",Status,"&lt;&gt;Suspend",Status,"&lt;&gt;Assigned",Status,"&lt;&gt;Open",Status,"&lt;&gt;Hold&gt;",ResolvedDate,"&gt;="&amp;$C$1,ResolvedDate,"&lt;="&amp;$F$1)</f>
        <v/>
      </c>
      <c r="G3137" s="137">
        <f>COUNTIFS(Severity,$B3137,AssignedDate,"&gt;=01/01/2017 12:00:00 AM",AssignedDate,"&lt;="&amp;$F$1)</f>
        <v/>
      </c>
      <c r="H3137" s="177" t="n"/>
      <c r="L3137" s="57" t="n">
        <v>0</v>
      </c>
      <c r="M3137" s="57" t="n"/>
    </row>
    <row r="3138" spans="1:13">
      <c r="A3138" s="137" t="n">
        <v>1</v>
      </c>
      <c r="B3138" s="100" t="s">
        <v>525</v>
      </c>
      <c r="C3138" s="137">
        <f>COUNTIFS(Severity,$B3138,AssignedDate,"&gt;="&amp;$C$1,AssignedDate,"&lt;="&amp;$F$1)</f>
        <v/>
      </c>
      <c r="D3138" s="137">
        <f>COUNTIFS(Severity,$B3138,Status,"&lt;&gt;Suspend",Status,"&lt;&gt;Assigned",Status,"&lt;&gt;Open",Status,"&lt;&gt;Hold",ResolvedDate,"&gt;="&amp;$C$1,ResolvedDate,"&lt;="&amp;$F$1)</f>
        <v/>
      </c>
      <c r="E3138" s="137">
        <f>COUNTIFS(Severity,$B3138,SLA_Breach,"&lt;&gt;Yes",Status,"&lt;&gt;Suspend",Status,"&lt;&gt;Assigned",Status,"&lt;&gt;Open",Status,"&lt;&gt;Hold&gt;",ResolvedDate,"&gt;="&amp;$C$1,ResolvedDate,"&lt;="&amp;$F$1)</f>
        <v/>
      </c>
      <c r="F3138" s="137">
        <f>COUNTIFS(Severity,$B3138,SLA_Breach,"Yes",Status,"&lt;&gt;Suspend",Status,"&lt;&gt;Assigned",Status,"&lt;&gt;Open",Status,"&lt;&gt;Hold&gt;",ResolvedDate,"&gt;="&amp;$C$1,ResolvedDate,"&lt;="&amp;$F$1)</f>
        <v/>
      </c>
      <c r="G3138" s="137">
        <f>COUNTIFS(Severity,$B3138,AssignedDate,"&gt;=01/01/2017 12:00:00 AM",AssignedDate,"&lt;="&amp;$F$1)</f>
        <v/>
      </c>
      <c r="H3138" s="177" t="n"/>
      <c r="L3138" s="57" t="n">
        <v>0</v>
      </c>
      <c r="M3138" s="57" t="n"/>
    </row>
    <row r="3139" spans="1:13">
      <c r="A3139" s="137" t="n">
        <v>1</v>
      </c>
      <c r="B3139" s="100" t="s">
        <v>525</v>
      </c>
      <c r="C3139" s="137">
        <f>COUNTIFS(Severity,$B3139,AssignedDate,"&gt;="&amp;$C$1,AssignedDate,"&lt;="&amp;$F$1)</f>
        <v/>
      </c>
      <c r="D3139" s="137">
        <f>COUNTIFS(Severity,$B3139,Status,"&lt;&gt;Suspend",Status,"&lt;&gt;Assigned",Status,"&lt;&gt;Open",Status,"&lt;&gt;Hold",ResolvedDate,"&gt;="&amp;$C$1,ResolvedDate,"&lt;="&amp;$F$1)</f>
        <v/>
      </c>
      <c r="E3139" s="137">
        <f>COUNTIFS(Severity,$B3139,SLA_Breach,"&lt;&gt;Yes",Status,"&lt;&gt;Suspend",Status,"&lt;&gt;Assigned",Status,"&lt;&gt;Open",Status,"&lt;&gt;Hold&gt;",ResolvedDate,"&gt;="&amp;$C$1,ResolvedDate,"&lt;="&amp;$F$1)</f>
        <v/>
      </c>
      <c r="F3139" s="137">
        <f>COUNTIFS(Severity,$B3139,SLA_Breach,"Yes",Status,"&lt;&gt;Suspend",Status,"&lt;&gt;Assigned",Status,"&lt;&gt;Open",Status,"&lt;&gt;Hold&gt;",ResolvedDate,"&gt;="&amp;$C$1,ResolvedDate,"&lt;="&amp;$F$1)</f>
        <v/>
      </c>
      <c r="G3139" s="137">
        <f>COUNTIFS(Severity,$B3139,AssignedDate,"&gt;=01/01/2017 12:00:00 AM",AssignedDate,"&lt;="&amp;$F$1)</f>
        <v/>
      </c>
      <c r="H3139" s="177" t="n"/>
      <c r="L3139" s="57" t="n">
        <v>0</v>
      </c>
      <c r="M3139" s="57" t="n"/>
    </row>
    <row r="3140" spans="1:13">
      <c r="A3140" s="137" t="n">
        <v>1</v>
      </c>
      <c r="B3140" s="100" t="s">
        <v>525</v>
      </c>
      <c r="C3140" s="137">
        <f>COUNTIFS(Severity,$B3140,AssignedDate,"&gt;="&amp;$C$1,AssignedDate,"&lt;="&amp;$F$1)</f>
        <v/>
      </c>
      <c r="D3140" s="137">
        <f>COUNTIFS(Severity,$B3140,Status,"&lt;&gt;Suspend",Status,"&lt;&gt;Assigned",Status,"&lt;&gt;Open",Status,"&lt;&gt;Hold",ResolvedDate,"&gt;="&amp;$C$1,ResolvedDate,"&lt;="&amp;$F$1)</f>
        <v/>
      </c>
      <c r="E3140" s="137">
        <f>COUNTIFS(Severity,$B3140,SLA_Breach,"&lt;&gt;Yes",Status,"&lt;&gt;Suspend",Status,"&lt;&gt;Assigned",Status,"&lt;&gt;Open",Status,"&lt;&gt;Hold&gt;",ResolvedDate,"&gt;="&amp;$C$1,ResolvedDate,"&lt;="&amp;$F$1)</f>
        <v/>
      </c>
      <c r="F3140" s="137">
        <f>COUNTIFS(Severity,$B3140,SLA_Breach,"Yes",Status,"&lt;&gt;Suspend",Status,"&lt;&gt;Assigned",Status,"&lt;&gt;Open",Status,"&lt;&gt;Hold&gt;",ResolvedDate,"&gt;="&amp;$C$1,ResolvedDate,"&lt;="&amp;$F$1)</f>
        <v/>
      </c>
      <c r="G3140" s="137">
        <f>COUNTIFS(Severity,$B3140,AssignedDate,"&gt;=01/01/2017 12:00:00 AM",AssignedDate,"&lt;="&amp;$F$1)</f>
        <v/>
      </c>
      <c r="H3140" s="177" t="n"/>
      <c r="L3140" s="57" t="n">
        <v>0</v>
      </c>
      <c r="M3140" s="57" t="n"/>
    </row>
    <row r="3141" spans="1:13">
      <c r="A3141" s="137" t="n">
        <v>1</v>
      </c>
      <c r="B3141" s="100" t="s">
        <v>525</v>
      </c>
      <c r="C3141" s="137">
        <f>COUNTIFS(Severity,$B3141,AssignedDate,"&gt;="&amp;$C$1,AssignedDate,"&lt;="&amp;$F$1)</f>
        <v/>
      </c>
      <c r="D3141" s="137">
        <f>COUNTIFS(Severity,$B3141,Status,"&lt;&gt;Suspend",Status,"&lt;&gt;Assigned",Status,"&lt;&gt;Open",Status,"&lt;&gt;Hold",ResolvedDate,"&gt;="&amp;$C$1,ResolvedDate,"&lt;="&amp;$F$1)</f>
        <v/>
      </c>
      <c r="E3141" s="137">
        <f>COUNTIFS(Severity,$B3141,SLA_Breach,"&lt;&gt;Yes",Status,"&lt;&gt;Suspend",Status,"&lt;&gt;Assigned",Status,"&lt;&gt;Open",Status,"&lt;&gt;Hold&gt;",ResolvedDate,"&gt;="&amp;$C$1,ResolvedDate,"&lt;="&amp;$F$1)</f>
        <v/>
      </c>
      <c r="F3141" s="137">
        <f>COUNTIFS(Severity,$B3141,SLA_Breach,"Yes",Status,"&lt;&gt;Suspend",Status,"&lt;&gt;Assigned",Status,"&lt;&gt;Open",Status,"&lt;&gt;Hold&gt;",ResolvedDate,"&gt;="&amp;$C$1,ResolvedDate,"&lt;="&amp;$F$1)</f>
        <v/>
      </c>
      <c r="G3141" s="137">
        <f>COUNTIFS(Severity,$B3141,AssignedDate,"&gt;=01/01/2017 12:00:00 AM",AssignedDate,"&lt;="&amp;$F$1)</f>
        <v/>
      </c>
      <c r="H3141" s="177" t="n"/>
      <c r="L3141" s="57" t="n">
        <v>0</v>
      </c>
      <c r="M3141" s="57" t="n"/>
    </row>
    <row r="3142" spans="1:13">
      <c r="A3142" s="137" t="n">
        <v>1</v>
      </c>
      <c r="B3142" s="100" t="s">
        <v>525</v>
      </c>
      <c r="C3142" s="137">
        <f>COUNTIFS(Severity,$B3142,AssignedDate,"&gt;="&amp;$C$1,AssignedDate,"&lt;="&amp;$F$1)</f>
        <v/>
      </c>
      <c r="D3142" s="137">
        <f>COUNTIFS(Severity,$B3142,Status,"&lt;&gt;Suspend",Status,"&lt;&gt;Assigned",Status,"&lt;&gt;Open",Status,"&lt;&gt;Hold",ResolvedDate,"&gt;="&amp;$C$1,ResolvedDate,"&lt;="&amp;$F$1)</f>
        <v/>
      </c>
      <c r="E3142" s="137">
        <f>COUNTIFS(Severity,$B3142,SLA_Breach,"&lt;&gt;Yes",Status,"&lt;&gt;Suspend",Status,"&lt;&gt;Assigned",Status,"&lt;&gt;Open",Status,"&lt;&gt;Hold&gt;",ResolvedDate,"&gt;="&amp;$C$1,ResolvedDate,"&lt;="&amp;$F$1)</f>
        <v/>
      </c>
      <c r="F3142" s="137">
        <f>COUNTIFS(Severity,$B3142,SLA_Breach,"Yes",Status,"&lt;&gt;Suspend",Status,"&lt;&gt;Assigned",Status,"&lt;&gt;Open",Status,"&lt;&gt;Hold&gt;",ResolvedDate,"&gt;="&amp;$C$1,ResolvedDate,"&lt;="&amp;$F$1)</f>
        <v/>
      </c>
      <c r="G3142" s="137">
        <f>COUNTIFS(Severity,$B3142,AssignedDate,"&gt;=01/01/2017 12:00:00 AM",AssignedDate,"&lt;="&amp;$F$1)</f>
        <v/>
      </c>
      <c r="H3142" s="177" t="n"/>
      <c r="L3142" s="57" t="n">
        <v>0</v>
      </c>
      <c r="M3142" s="57" t="n"/>
    </row>
    <row r="3143" spans="1:13">
      <c r="A3143" s="137" t="n">
        <v>1</v>
      </c>
      <c r="B3143" s="100" t="s">
        <v>525</v>
      </c>
      <c r="C3143" s="137">
        <f>COUNTIFS(Severity,$B3143,AssignedDate,"&gt;="&amp;$C$1,AssignedDate,"&lt;="&amp;$F$1)</f>
        <v/>
      </c>
      <c r="D3143" s="137">
        <f>COUNTIFS(Severity,$B3143,Status,"&lt;&gt;Suspend",Status,"&lt;&gt;Assigned",Status,"&lt;&gt;Open",Status,"&lt;&gt;Hold",ResolvedDate,"&gt;="&amp;$C$1,ResolvedDate,"&lt;="&amp;$F$1)</f>
        <v/>
      </c>
      <c r="E3143" s="137">
        <f>COUNTIFS(Severity,$B3143,SLA_Breach,"&lt;&gt;Yes",Status,"&lt;&gt;Suspend",Status,"&lt;&gt;Assigned",Status,"&lt;&gt;Open",Status,"&lt;&gt;Hold&gt;",ResolvedDate,"&gt;="&amp;$C$1,ResolvedDate,"&lt;="&amp;$F$1)</f>
        <v/>
      </c>
      <c r="F3143" s="137">
        <f>COUNTIFS(Severity,$B3143,SLA_Breach,"Yes",Status,"&lt;&gt;Suspend",Status,"&lt;&gt;Assigned",Status,"&lt;&gt;Open",Status,"&lt;&gt;Hold&gt;",ResolvedDate,"&gt;="&amp;$C$1,ResolvedDate,"&lt;="&amp;$F$1)</f>
        <v/>
      </c>
      <c r="G3143" s="137">
        <f>COUNTIFS(Severity,$B3143,AssignedDate,"&gt;=01/01/2017 12:00:00 AM",AssignedDate,"&lt;="&amp;$F$1)</f>
        <v/>
      </c>
      <c r="H3143" s="177" t="n"/>
      <c r="L3143" s="57" t="n">
        <v>0</v>
      </c>
      <c r="M3143" s="57" t="n"/>
    </row>
    <row r="3144" spans="1:13">
      <c r="A3144" s="137" t="n">
        <v>1</v>
      </c>
      <c r="B3144" s="100" t="s">
        <v>525</v>
      </c>
      <c r="C3144" s="137">
        <f>COUNTIFS(Severity,$B3144,AssignedDate,"&gt;="&amp;$C$1,AssignedDate,"&lt;="&amp;$F$1)</f>
        <v/>
      </c>
      <c r="D3144" s="137">
        <f>COUNTIFS(Severity,$B3144,Status,"&lt;&gt;Suspend",Status,"&lt;&gt;Assigned",Status,"&lt;&gt;Open",Status,"&lt;&gt;Hold",ResolvedDate,"&gt;="&amp;$C$1,ResolvedDate,"&lt;="&amp;$F$1)</f>
        <v/>
      </c>
      <c r="E3144" s="137">
        <f>COUNTIFS(Severity,$B3144,SLA_Breach,"&lt;&gt;Yes",Status,"&lt;&gt;Suspend",Status,"&lt;&gt;Assigned",Status,"&lt;&gt;Open",Status,"&lt;&gt;Hold&gt;",ResolvedDate,"&gt;="&amp;$C$1,ResolvedDate,"&lt;="&amp;$F$1)</f>
        <v/>
      </c>
      <c r="F3144" s="137">
        <f>COUNTIFS(Severity,$B3144,SLA_Breach,"Yes",Status,"&lt;&gt;Suspend",Status,"&lt;&gt;Assigned",Status,"&lt;&gt;Open",Status,"&lt;&gt;Hold&gt;",ResolvedDate,"&gt;="&amp;$C$1,ResolvedDate,"&lt;="&amp;$F$1)</f>
        <v/>
      </c>
      <c r="G3144" s="137">
        <f>COUNTIFS(Severity,$B3144,AssignedDate,"&gt;=01/01/2017 12:00:00 AM",AssignedDate,"&lt;="&amp;$F$1)</f>
        <v/>
      </c>
      <c r="H3144" s="177" t="n"/>
      <c r="L3144" s="57" t="n">
        <v>0</v>
      </c>
      <c r="M3144" s="57" t="n"/>
    </row>
    <row r="3145" spans="1:13">
      <c r="A3145" s="137" t="n">
        <v>1</v>
      </c>
      <c r="B3145" s="100" t="s">
        <v>525</v>
      </c>
      <c r="C3145" s="137">
        <f>COUNTIFS(Severity,$B3145,AssignedDate,"&gt;="&amp;$C$1,AssignedDate,"&lt;="&amp;$F$1)</f>
        <v/>
      </c>
      <c r="D3145" s="137">
        <f>COUNTIFS(Severity,$B3145,Status,"&lt;&gt;Suspend",Status,"&lt;&gt;Assigned",Status,"&lt;&gt;Open",Status,"&lt;&gt;Hold",ResolvedDate,"&gt;="&amp;$C$1,ResolvedDate,"&lt;="&amp;$F$1)</f>
        <v/>
      </c>
      <c r="E3145" s="137">
        <f>COUNTIFS(Severity,$B3145,SLA_Breach,"&lt;&gt;Yes",Status,"&lt;&gt;Suspend",Status,"&lt;&gt;Assigned",Status,"&lt;&gt;Open",Status,"&lt;&gt;Hold&gt;",ResolvedDate,"&gt;="&amp;$C$1,ResolvedDate,"&lt;="&amp;$F$1)</f>
        <v/>
      </c>
      <c r="F3145" s="137">
        <f>COUNTIFS(Severity,$B3145,SLA_Breach,"Yes",Status,"&lt;&gt;Suspend",Status,"&lt;&gt;Assigned",Status,"&lt;&gt;Open",Status,"&lt;&gt;Hold&gt;",ResolvedDate,"&gt;="&amp;$C$1,ResolvedDate,"&lt;="&amp;$F$1)</f>
        <v/>
      </c>
      <c r="G3145" s="137">
        <f>COUNTIFS(Severity,$B3145,AssignedDate,"&gt;=01/01/2017 12:00:00 AM",AssignedDate,"&lt;="&amp;$F$1)</f>
        <v/>
      </c>
      <c r="H3145" s="177" t="n"/>
      <c r="L3145" s="57" t="n">
        <v>0</v>
      </c>
      <c r="M3145" s="57" t="n"/>
    </row>
    <row r="3146" spans="1:13">
      <c r="A3146" s="137" t="n">
        <v>1</v>
      </c>
      <c r="B3146" s="100" t="s">
        <v>525</v>
      </c>
      <c r="C3146" s="137">
        <f>COUNTIFS(Severity,$B3146,AssignedDate,"&gt;="&amp;$C$1,AssignedDate,"&lt;="&amp;$F$1)</f>
        <v/>
      </c>
      <c r="D3146" s="137">
        <f>COUNTIFS(Severity,$B3146,Status,"&lt;&gt;Suspend",Status,"&lt;&gt;Assigned",Status,"&lt;&gt;Open",Status,"&lt;&gt;Hold",ResolvedDate,"&gt;="&amp;$C$1,ResolvedDate,"&lt;="&amp;$F$1)</f>
        <v/>
      </c>
      <c r="E3146" s="137">
        <f>COUNTIFS(Severity,$B3146,SLA_Breach,"&lt;&gt;Yes",Status,"&lt;&gt;Suspend",Status,"&lt;&gt;Assigned",Status,"&lt;&gt;Open",Status,"&lt;&gt;Hold&gt;",ResolvedDate,"&gt;="&amp;$C$1,ResolvedDate,"&lt;="&amp;$F$1)</f>
        <v/>
      </c>
      <c r="F3146" s="137">
        <f>COUNTIFS(Severity,$B3146,SLA_Breach,"Yes",Status,"&lt;&gt;Suspend",Status,"&lt;&gt;Assigned",Status,"&lt;&gt;Open",Status,"&lt;&gt;Hold&gt;",ResolvedDate,"&gt;="&amp;$C$1,ResolvedDate,"&lt;="&amp;$F$1)</f>
        <v/>
      </c>
      <c r="G3146" s="137">
        <f>COUNTIFS(Severity,$B3146,AssignedDate,"&gt;=01/01/2017 12:00:00 AM",AssignedDate,"&lt;="&amp;$F$1)</f>
        <v/>
      </c>
      <c r="H3146" s="177" t="n"/>
      <c r="L3146" s="57" t="n">
        <v>0</v>
      </c>
      <c r="M3146" s="57" t="n"/>
    </row>
    <row r="3147" spans="1:13">
      <c r="A3147" s="137" t="n">
        <v>1</v>
      </c>
      <c r="B3147" s="100" t="s">
        <v>525</v>
      </c>
      <c r="C3147" s="137">
        <f>COUNTIFS(Severity,$B3147,AssignedDate,"&gt;="&amp;$C$1,AssignedDate,"&lt;="&amp;$F$1)</f>
        <v/>
      </c>
      <c r="D3147" s="137">
        <f>COUNTIFS(Severity,$B3147,Status,"&lt;&gt;Suspend",Status,"&lt;&gt;Assigned",Status,"&lt;&gt;Open",Status,"&lt;&gt;Hold",ResolvedDate,"&gt;="&amp;$C$1,ResolvedDate,"&lt;="&amp;$F$1)</f>
        <v/>
      </c>
      <c r="E3147" s="137">
        <f>COUNTIFS(Severity,$B3147,SLA_Breach,"&lt;&gt;Yes",Status,"&lt;&gt;Suspend",Status,"&lt;&gt;Assigned",Status,"&lt;&gt;Open",Status,"&lt;&gt;Hold&gt;",ResolvedDate,"&gt;="&amp;$C$1,ResolvedDate,"&lt;="&amp;$F$1)</f>
        <v/>
      </c>
      <c r="F3147" s="137">
        <f>COUNTIFS(Severity,$B3147,SLA_Breach,"Yes",Status,"&lt;&gt;Suspend",Status,"&lt;&gt;Assigned",Status,"&lt;&gt;Open",Status,"&lt;&gt;Hold&gt;",ResolvedDate,"&gt;="&amp;$C$1,ResolvedDate,"&lt;="&amp;$F$1)</f>
        <v/>
      </c>
      <c r="G3147" s="137">
        <f>COUNTIFS(Severity,$B3147,AssignedDate,"&gt;=01/01/2017 12:00:00 AM",AssignedDate,"&lt;="&amp;$F$1)</f>
        <v/>
      </c>
      <c r="H3147" s="177" t="n"/>
      <c r="L3147" s="57" t="n">
        <v>0</v>
      </c>
      <c r="M3147" s="57" t="n"/>
    </row>
    <row r="3148" spans="1:13">
      <c r="A3148" s="137" t="n">
        <v>1</v>
      </c>
      <c r="B3148" s="100" t="s">
        <v>525</v>
      </c>
      <c r="C3148" s="137">
        <f>COUNTIFS(Severity,$B3148,AssignedDate,"&gt;="&amp;$C$1,AssignedDate,"&lt;="&amp;$F$1)</f>
        <v/>
      </c>
      <c r="D3148" s="137">
        <f>COUNTIFS(Severity,$B3148,Status,"&lt;&gt;Suspend",Status,"&lt;&gt;Assigned",Status,"&lt;&gt;Open",Status,"&lt;&gt;Hold",ResolvedDate,"&gt;="&amp;$C$1,ResolvedDate,"&lt;="&amp;$F$1)</f>
        <v/>
      </c>
      <c r="E3148" s="137">
        <f>COUNTIFS(Severity,$B3148,SLA_Breach,"&lt;&gt;Yes",Status,"&lt;&gt;Suspend",Status,"&lt;&gt;Assigned",Status,"&lt;&gt;Open",Status,"&lt;&gt;Hold&gt;",ResolvedDate,"&gt;="&amp;$C$1,ResolvedDate,"&lt;="&amp;$F$1)</f>
        <v/>
      </c>
      <c r="F3148" s="137">
        <f>COUNTIFS(Severity,$B3148,SLA_Breach,"Yes",Status,"&lt;&gt;Suspend",Status,"&lt;&gt;Assigned",Status,"&lt;&gt;Open",Status,"&lt;&gt;Hold&gt;",ResolvedDate,"&gt;="&amp;$C$1,ResolvedDate,"&lt;="&amp;$F$1)</f>
        <v/>
      </c>
      <c r="G3148" s="137">
        <f>COUNTIFS(Severity,$B3148,AssignedDate,"&gt;=01/01/2017 12:00:00 AM",AssignedDate,"&lt;="&amp;$F$1)</f>
        <v/>
      </c>
      <c r="H3148" s="177" t="n"/>
      <c r="L3148" s="57" t="n">
        <v>0</v>
      </c>
      <c r="M3148" s="57" t="n"/>
    </row>
    <row r="3149" spans="1:13">
      <c r="A3149" s="137" t="n">
        <v>1</v>
      </c>
      <c r="B3149" s="100" t="s">
        <v>525</v>
      </c>
      <c r="C3149" s="137">
        <f>COUNTIFS(Severity,$B3149,AssignedDate,"&gt;="&amp;$C$1,AssignedDate,"&lt;="&amp;$F$1)</f>
        <v/>
      </c>
      <c r="D3149" s="137">
        <f>COUNTIFS(Severity,$B3149,Status,"&lt;&gt;Suspend",Status,"&lt;&gt;Assigned",Status,"&lt;&gt;Open",Status,"&lt;&gt;Hold",ResolvedDate,"&gt;="&amp;$C$1,ResolvedDate,"&lt;="&amp;$F$1)</f>
        <v/>
      </c>
      <c r="E3149" s="137">
        <f>COUNTIFS(Severity,$B3149,SLA_Breach,"&lt;&gt;Yes",Status,"&lt;&gt;Suspend",Status,"&lt;&gt;Assigned",Status,"&lt;&gt;Open",Status,"&lt;&gt;Hold&gt;",ResolvedDate,"&gt;="&amp;$C$1,ResolvedDate,"&lt;="&amp;$F$1)</f>
        <v/>
      </c>
      <c r="F3149" s="137">
        <f>COUNTIFS(Severity,$B3149,SLA_Breach,"Yes",Status,"&lt;&gt;Suspend",Status,"&lt;&gt;Assigned",Status,"&lt;&gt;Open",Status,"&lt;&gt;Hold&gt;",ResolvedDate,"&gt;="&amp;$C$1,ResolvedDate,"&lt;="&amp;$F$1)</f>
        <v/>
      </c>
      <c r="G3149" s="137">
        <f>COUNTIFS(Severity,$B3149,AssignedDate,"&gt;=01/01/2017 12:00:00 AM",AssignedDate,"&lt;="&amp;$F$1)</f>
        <v/>
      </c>
      <c r="H3149" s="177" t="n"/>
      <c r="L3149" s="57" t="n">
        <v>0</v>
      </c>
      <c r="M3149" s="57" t="n"/>
    </row>
    <row r="3150" spans="1:13">
      <c r="A3150" s="137" t="n">
        <v>1</v>
      </c>
      <c r="B3150" s="100" t="s">
        <v>525</v>
      </c>
      <c r="C3150" s="137">
        <f>COUNTIFS(Severity,$B3150,AssignedDate,"&gt;="&amp;$C$1,AssignedDate,"&lt;="&amp;$F$1)</f>
        <v/>
      </c>
      <c r="D3150" s="137">
        <f>COUNTIFS(Severity,$B3150,Status,"&lt;&gt;Suspend",Status,"&lt;&gt;Assigned",Status,"&lt;&gt;Open",Status,"&lt;&gt;Hold",ResolvedDate,"&gt;="&amp;$C$1,ResolvedDate,"&lt;="&amp;$F$1)</f>
        <v/>
      </c>
      <c r="E3150" s="137">
        <f>COUNTIFS(Severity,$B3150,SLA_Breach,"&lt;&gt;Yes",Status,"&lt;&gt;Suspend",Status,"&lt;&gt;Assigned",Status,"&lt;&gt;Open",Status,"&lt;&gt;Hold&gt;",ResolvedDate,"&gt;="&amp;$C$1,ResolvedDate,"&lt;="&amp;$F$1)</f>
        <v/>
      </c>
      <c r="F3150" s="137">
        <f>COUNTIFS(Severity,$B3150,SLA_Breach,"Yes",Status,"&lt;&gt;Suspend",Status,"&lt;&gt;Assigned",Status,"&lt;&gt;Open",Status,"&lt;&gt;Hold&gt;",ResolvedDate,"&gt;="&amp;$C$1,ResolvedDate,"&lt;="&amp;$F$1)</f>
        <v/>
      </c>
      <c r="G3150" s="137">
        <f>COUNTIFS(Severity,$B3150,AssignedDate,"&gt;=01/01/2017 12:00:00 AM",AssignedDate,"&lt;="&amp;$F$1)</f>
        <v/>
      </c>
      <c r="H3150" s="177" t="n"/>
      <c r="L3150" s="57" t="n">
        <v>0</v>
      </c>
      <c r="M3150" s="57" t="n"/>
    </row>
    <row r="3151" spans="1:13">
      <c r="A3151" s="137" t="n">
        <v>1</v>
      </c>
      <c r="B3151" s="100" t="s">
        <v>525</v>
      </c>
      <c r="C3151" s="137">
        <f>COUNTIFS(Severity,$B3151,AssignedDate,"&gt;="&amp;$C$1,AssignedDate,"&lt;="&amp;$F$1)</f>
        <v/>
      </c>
      <c r="D3151" s="137">
        <f>COUNTIFS(Severity,$B3151,Status,"&lt;&gt;Suspend",Status,"&lt;&gt;Assigned",Status,"&lt;&gt;Open",Status,"&lt;&gt;Hold",ResolvedDate,"&gt;="&amp;$C$1,ResolvedDate,"&lt;="&amp;$F$1)</f>
        <v/>
      </c>
      <c r="E3151" s="137">
        <f>COUNTIFS(Severity,$B3151,SLA_Breach,"&lt;&gt;Yes",Status,"&lt;&gt;Suspend",Status,"&lt;&gt;Assigned",Status,"&lt;&gt;Open",Status,"&lt;&gt;Hold&gt;",ResolvedDate,"&gt;="&amp;$C$1,ResolvedDate,"&lt;="&amp;$F$1)</f>
        <v/>
      </c>
      <c r="F3151" s="137">
        <f>COUNTIFS(Severity,$B3151,SLA_Breach,"Yes",Status,"&lt;&gt;Suspend",Status,"&lt;&gt;Assigned",Status,"&lt;&gt;Open",Status,"&lt;&gt;Hold&gt;",ResolvedDate,"&gt;="&amp;$C$1,ResolvedDate,"&lt;="&amp;$F$1)</f>
        <v/>
      </c>
      <c r="G3151" s="137">
        <f>COUNTIFS(Severity,$B3151,AssignedDate,"&gt;=01/01/2017 12:00:00 AM",AssignedDate,"&lt;="&amp;$F$1)</f>
        <v/>
      </c>
      <c r="H3151" s="177" t="n"/>
      <c r="L3151" s="57" t="n">
        <v>0</v>
      </c>
      <c r="M3151" s="57" t="n"/>
    </row>
    <row r="3152" spans="1:13">
      <c r="A3152" s="137" t="n">
        <v>1</v>
      </c>
      <c r="B3152" s="100" t="s">
        <v>525</v>
      </c>
      <c r="C3152" s="137">
        <f>COUNTIFS(Severity,$B3152,AssignedDate,"&gt;="&amp;$C$1,AssignedDate,"&lt;="&amp;$F$1)</f>
        <v/>
      </c>
      <c r="D3152" s="137">
        <f>COUNTIFS(Severity,$B3152,Status,"&lt;&gt;Suspend",Status,"&lt;&gt;Assigned",Status,"&lt;&gt;Open",Status,"&lt;&gt;Hold",ResolvedDate,"&gt;="&amp;$C$1,ResolvedDate,"&lt;="&amp;$F$1)</f>
        <v/>
      </c>
      <c r="E3152" s="137">
        <f>COUNTIFS(Severity,$B3152,SLA_Breach,"&lt;&gt;Yes",Status,"&lt;&gt;Suspend",Status,"&lt;&gt;Assigned",Status,"&lt;&gt;Open",Status,"&lt;&gt;Hold&gt;",ResolvedDate,"&gt;="&amp;$C$1,ResolvedDate,"&lt;="&amp;$F$1)</f>
        <v/>
      </c>
      <c r="F3152" s="137">
        <f>COUNTIFS(Severity,$B3152,SLA_Breach,"Yes",Status,"&lt;&gt;Suspend",Status,"&lt;&gt;Assigned",Status,"&lt;&gt;Open",Status,"&lt;&gt;Hold&gt;",ResolvedDate,"&gt;="&amp;$C$1,ResolvedDate,"&lt;="&amp;$F$1)</f>
        <v/>
      </c>
      <c r="G3152" s="137">
        <f>COUNTIFS(Severity,$B3152,AssignedDate,"&gt;=01/01/2017 12:00:00 AM",AssignedDate,"&lt;="&amp;$F$1)</f>
        <v/>
      </c>
      <c r="H3152" s="177" t="n"/>
      <c r="L3152" s="57" t="n">
        <v>0</v>
      </c>
      <c r="M3152" s="57" t="n"/>
    </row>
    <row r="3153" spans="1:13">
      <c r="A3153" s="137" t="n">
        <v>1</v>
      </c>
      <c r="B3153" s="100" t="s">
        <v>525</v>
      </c>
      <c r="C3153" s="137">
        <f>COUNTIFS(Severity,$B3153,AssignedDate,"&gt;="&amp;$C$1,AssignedDate,"&lt;="&amp;$F$1)</f>
        <v/>
      </c>
      <c r="D3153" s="137">
        <f>COUNTIFS(Severity,$B3153,Status,"&lt;&gt;Suspend",Status,"&lt;&gt;Assigned",Status,"&lt;&gt;Open",Status,"&lt;&gt;Hold",ResolvedDate,"&gt;="&amp;$C$1,ResolvedDate,"&lt;="&amp;$F$1)</f>
        <v/>
      </c>
      <c r="E3153" s="137">
        <f>COUNTIFS(Severity,$B3153,SLA_Breach,"&lt;&gt;Yes",Status,"&lt;&gt;Suspend",Status,"&lt;&gt;Assigned",Status,"&lt;&gt;Open",Status,"&lt;&gt;Hold&gt;",ResolvedDate,"&gt;="&amp;$C$1,ResolvedDate,"&lt;="&amp;$F$1)</f>
        <v/>
      </c>
      <c r="F3153" s="137">
        <f>COUNTIFS(Severity,$B3153,SLA_Breach,"Yes",Status,"&lt;&gt;Suspend",Status,"&lt;&gt;Assigned",Status,"&lt;&gt;Open",Status,"&lt;&gt;Hold&gt;",ResolvedDate,"&gt;="&amp;$C$1,ResolvedDate,"&lt;="&amp;$F$1)</f>
        <v/>
      </c>
      <c r="G3153" s="137">
        <f>COUNTIFS(Severity,$B3153,AssignedDate,"&gt;=01/01/2017 12:00:00 AM",AssignedDate,"&lt;="&amp;$F$1)</f>
        <v/>
      </c>
      <c r="H3153" s="177" t="n"/>
      <c r="L3153" s="57" t="n">
        <v>0</v>
      </c>
      <c r="M3153" s="57" t="n"/>
    </row>
    <row r="3154" spans="1:13">
      <c r="A3154" s="137" t="n">
        <v>1</v>
      </c>
      <c r="B3154" s="100" t="s">
        <v>525</v>
      </c>
      <c r="C3154" s="137">
        <f>COUNTIFS(Severity,$B3154,AssignedDate,"&gt;="&amp;$C$1,AssignedDate,"&lt;="&amp;$F$1)</f>
        <v/>
      </c>
      <c r="D3154" s="137">
        <f>COUNTIFS(Severity,$B3154,Status,"&lt;&gt;Suspend",Status,"&lt;&gt;Assigned",Status,"&lt;&gt;Open",Status,"&lt;&gt;Hold",ResolvedDate,"&gt;="&amp;$C$1,ResolvedDate,"&lt;="&amp;$F$1)</f>
        <v/>
      </c>
      <c r="E3154" s="137">
        <f>COUNTIFS(Severity,$B3154,SLA_Breach,"&lt;&gt;Yes",Status,"&lt;&gt;Suspend",Status,"&lt;&gt;Assigned",Status,"&lt;&gt;Open",Status,"&lt;&gt;Hold&gt;",ResolvedDate,"&gt;="&amp;$C$1,ResolvedDate,"&lt;="&amp;$F$1)</f>
        <v/>
      </c>
      <c r="F3154" s="137">
        <f>COUNTIFS(Severity,$B3154,SLA_Breach,"Yes",Status,"&lt;&gt;Suspend",Status,"&lt;&gt;Assigned",Status,"&lt;&gt;Open",Status,"&lt;&gt;Hold&gt;",ResolvedDate,"&gt;="&amp;$C$1,ResolvedDate,"&lt;="&amp;$F$1)</f>
        <v/>
      </c>
      <c r="G3154" s="137">
        <f>COUNTIFS(Severity,$B3154,AssignedDate,"&gt;=01/01/2017 12:00:00 AM",AssignedDate,"&lt;="&amp;$F$1)</f>
        <v/>
      </c>
      <c r="H3154" s="177" t="n"/>
      <c r="L3154" s="57" t="n">
        <v>0</v>
      </c>
      <c r="M3154" s="57" t="n"/>
    </row>
    <row r="3155" spans="1:13">
      <c r="A3155" s="137" t="n">
        <v>1</v>
      </c>
      <c r="B3155" s="100" t="s">
        <v>525</v>
      </c>
      <c r="C3155" s="137">
        <f>COUNTIFS(Severity,$B3155,AssignedDate,"&gt;="&amp;$C$1,AssignedDate,"&lt;="&amp;$F$1)</f>
        <v/>
      </c>
      <c r="D3155" s="137">
        <f>COUNTIFS(Severity,$B3155,Status,"&lt;&gt;Suspend",Status,"&lt;&gt;Assigned",Status,"&lt;&gt;Open",Status,"&lt;&gt;Hold",ResolvedDate,"&gt;="&amp;$C$1,ResolvedDate,"&lt;="&amp;$F$1)</f>
        <v/>
      </c>
      <c r="E3155" s="137">
        <f>COUNTIFS(Severity,$B3155,SLA_Breach,"&lt;&gt;Yes",Status,"&lt;&gt;Suspend",Status,"&lt;&gt;Assigned",Status,"&lt;&gt;Open",Status,"&lt;&gt;Hold&gt;",ResolvedDate,"&gt;="&amp;$C$1,ResolvedDate,"&lt;="&amp;$F$1)</f>
        <v/>
      </c>
      <c r="F3155" s="137">
        <f>COUNTIFS(Severity,$B3155,SLA_Breach,"Yes",Status,"&lt;&gt;Suspend",Status,"&lt;&gt;Assigned",Status,"&lt;&gt;Open",Status,"&lt;&gt;Hold&gt;",ResolvedDate,"&gt;="&amp;$C$1,ResolvedDate,"&lt;="&amp;$F$1)</f>
        <v/>
      </c>
      <c r="G3155" s="137">
        <f>COUNTIFS(Severity,$B3155,AssignedDate,"&gt;=01/01/2017 12:00:00 AM",AssignedDate,"&lt;="&amp;$F$1)</f>
        <v/>
      </c>
      <c r="H3155" s="177" t="n"/>
      <c r="L3155" s="57" t="n">
        <v>0</v>
      </c>
      <c r="M3155" s="57" t="n"/>
    </row>
    <row r="3156" spans="1:13">
      <c r="A3156" s="137" t="n">
        <v>1</v>
      </c>
      <c r="B3156" s="100" t="s">
        <v>525</v>
      </c>
      <c r="C3156" s="137">
        <f>COUNTIFS(Severity,$B3156,AssignedDate,"&gt;="&amp;$C$1,AssignedDate,"&lt;="&amp;$F$1)</f>
        <v/>
      </c>
      <c r="D3156" s="137">
        <f>COUNTIFS(Severity,$B3156,Status,"&lt;&gt;Suspend",Status,"&lt;&gt;Assigned",Status,"&lt;&gt;Open",Status,"&lt;&gt;Hold",ResolvedDate,"&gt;="&amp;$C$1,ResolvedDate,"&lt;="&amp;$F$1)</f>
        <v/>
      </c>
      <c r="E3156" s="137">
        <f>COUNTIFS(Severity,$B3156,SLA_Breach,"&lt;&gt;Yes",Status,"&lt;&gt;Suspend",Status,"&lt;&gt;Assigned",Status,"&lt;&gt;Open",Status,"&lt;&gt;Hold&gt;",ResolvedDate,"&gt;="&amp;$C$1,ResolvedDate,"&lt;="&amp;$F$1)</f>
        <v/>
      </c>
      <c r="F3156" s="137">
        <f>COUNTIFS(Severity,$B3156,SLA_Breach,"Yes",Status,"&lt;&gt;Suspend",Status,"&lt;&gt;Assigned",Status,"&lt;&gt;Open",Status,"&lt;&gt;Hold&gt;",ResolvedDate,"&gt;="&amp;$C$1,ResolvedDate,"&lt;="&amp;$F$1)</f>
        <v/>
      </c>
      <c r="G3156" s="137">
        <f>COUNTIFS(Severity,$B3156,AssignedDate,"&gt;=01/01/2017 12:00:00 AM",AssignedDate,"&lt;="&amp;$F$1)</f>
        <v/>
      </c>
      <c r="H3156" s="177" t="n"/>
      <c r="L3156" s="57" t="n">
        <v>0</v>
      </c>
      <c r="M3156" s="57" t="n"/>
    </row>
    <row r="3157" spans="1:13">
      <c r="A3157" s="137" t="n">
        <v>1</v>
      </c>
      <c r="B3157" s="100" t="s">
        <v>525</v>
      </c>
      <c r="C3157" s="137">
        <f>COUNTIFS(Severity,$B3157,AssignedDate,"&gt;="&amp;$C$1,AssignedDate,"&lt;="&amp;$F$1)</f>
        <v/>
      </c>
      <c r="D3157" s="137">
        <f>COUNTIFS(Severity,$B3157,Status,"&lt;&gt;Suspend",Status,"&lt;&gt;Assigned",Status,"&lt;&gt;Open",Status,"&lt;&gt;Hold",ResolvedDate,"&gt;="&amp;$C$1,ResolvedDate,"&lt;="&amp;$F$1)</f>
        <v/>
      </c>
      <c r="E3157" s="137">
        <f>COUNTIFS(Severity,$B3157,SLA_Breach,"&lt;&gt;Yes",Status,"&lt;&gt;Suspend",Status,"&lt;&gt;Assigned",Status,"&lt;&gt;Open",Status,"&lt;&gt;Hold&gt;",ResolvedDate,"&gt;="&amp;$C$1,ResolvedDate,"&lt;="&amp;$F$1)</f>
        <v/>
      </c>
      <c r="F3157" s="137">
        <f>COUNTIFS(Severity,$B3157,SLA_Breach,"Yes",Status,"&lt;&gt;Suspend",Status,"&lt;&gt;Assigned",Status,"&lt;&gt;Open",Status,"&lt;&gt;Hold&gt;",ResolvedDate,"&gt;="&amp;$C$1,ResolvedDate,"&lt;="&amp;$F$1)</f>
        <v/>
      </c>
      <c r="G3157" s="137">
        <f>COUNTIFS(Severity,$B3157,AssignedDate,"&gt;=01/01/2017 12:00:00 AM",AssignedDate,"&lt;="&amp;$F$1)</f>
        <v/>
      </c>
      <c r="H3157" s="177" t="n"/>
      <c r="L3157" s="57" t="n">
        <v>0</v>
      </c>
      <c r="M3157" s="57" t="n"/>
    </row>
    <row r="3158" spans="1:13">
      <c r="A3158" s="137" t="n">
        <v>1</v>
      </c>
      <c r="B3158" s="100" t="s">
        <v>525</v>
      </c>
      <c r="C3158" s="137">
        <f>COUNTIFS(Severity,$B3158,AssignedDate,"&gt;="&amp;$C$1,AssignedDate,"&lt;="&amp;$F$1)</f>
        <v/>
      </c>
      <c r="D3158" s="137">
        <f>COUNTIFS(Severity,$B3158,Status,"&lt;&gt;Suspend",Status,"&lt;&gt;Assigned",Status,"&lt;&gt;Open",Status,"&lt;&gt;Hold",ResolvedDate,"&gt;="&amp;$C$1,ResolvedDate,"&lt;="&amp;$F$1)</f>
        <v/>
      </c>
      <c r="E3158" s="137">
        <f>COUNTIFS(Severity,$B3158,SLA_Breach,"&lt;&gt;Yes",Status,"&lt;&gt;Suspend",Status,"&lt;&gt;Assigned",Status,"&lt;&gt;Open",Status,"&lt;&gt;Hold&gt;",ResolvedDate,"&gt;="&amp;$C$1,ResolvedDate,"&lt;="&amp;$F$1)</f>
        <v/>
      </c>
      <c r="F3158" s="137">
        <f>COUNTIFS(Severity,$B3158,SLA_Breach,"Yes",Status,"&lt;&gt;Suspend",Status,"&lt;&gt;Assigned",Status,"&lt;&gt;Open",Status,"&lt;&gt;Hold&gt;",ResolvedDate,"&gt;="&amp;$C$1,ResolvedDate,"&lt;="&amp;$F$1)</f>
        <v/>
      </c>
      <c r="G3158" s="137">
        <f>COUNTIFS(Severity,$B3158,AssignedDate,"&gt;=01/01/2017 12:00:00 AM",AssignedDate,"&lt;="&amp;$F$1)</f>
        <v/>
      </c>
      <c r="H3158" s="177" t="n"/>
      <c r="L3158" s="57" t="n">
        <v>0</v>
      </c>
      <c r="M3158" s="57" t="n"/>
    </row>
    <row r="3159" spans="1:13">
      <c r="A3159" s="137" t="n">
        <v>1</v>
      </c>
      <c r="B3159" s="100" t="s">
        <v>525</v>
      </c>
      <c r="C3159" s="137">
        <f>COUNTIFS(Severity,$B3159,AssignedDate,"&gt;="&amp;$C$1,AssignedDate,"&lt;="&amp;$F$1)</f>
        <v/>
      </c>
      <c r="D3159" s="137">
        <f>COUNTIFS(Severity,$B3159,Status,"&lt;&gt;Suspend",Status,"&lt;&gt;Assigned",Status,"&lt;&gt;Open",Status,"&lt;&gt;Hold",ResolvedDate,"&gt;="&amp;$C$1,ResolvedDate,"&lt;="&amp;$F$1)</f>
        <v/>
      </c>
      <c r="E3159" s="137">
        <f>COUNTIFS(Severity,$B3159,SLA_Breach,"&lt;&gt;Yes",Status,"&lt;&gt;Suspend",Status,"&lt;&gt;Assigned",Status,"&lt;&gt;Open",Status,"&lt;&gt;Hold&gt;",ResolvedDate,"&gt;="&amp;$C$1,ResolvedDate,"&lt;="&amp;$F$1)</f>
        <v/>
      </c>
      <c r="F3159" s="137">
        <f>COUNTIFS(Severity,$B3159,SLA_Breach,"Yes",Status,"&lt;&gt;Suspend",Status,"&lt;&gt;Assigned",Status,"&lt;&gt;Open",Status,"&lt;&gt;Hold&gt;",ResolvedDate,"&gt;="&amp;$C$1,ResolvedDate,"&lt;="&amp;$F$1)</f>
        <v/>
      </c>
      <c r="G3159" s="137">
        <f>COUNTIFS(Severity,$B3159,AssignedDate,"&gt;=01/01/2017 12:00:00 AM",AssignedDate,"&lt;="&amp;$F$1)</f>
        <v/>
      </c>
      <c r="H3159" s="177" t="n"/>
      <c r="L3159" s="57" t="n">
        <v>0</v>
      </c>
      <c r="M3159" s="57" t="n"/>
    </row>
    <row r="3160" spans="1:13">
      <c r="A3160" s="137" t="n">
        <v>1</v>
      </c>
      <c r="B3160" s="100" t="s">
        <v>525</v>
      </c>
      <c r="C3160" s="137">
        <f>COUNTIFS(Severity,$B3160,AssignedDate,"&gt;="&amp;$C$1,AssignedDate,"&lt;="&amp;$F$1)</f>
        <v/>
      </c>
      <c r="D3160" s="137">
        <f>COUNTIFS(Severity,$B3160,Status,"&lt;&gt;Suspend",Status,"&lt;&gt;Assigned",Status,"&lt;&gt;Open",Status,"&lt;&gt;Hold",ResolvedDate,"&gt;="&amp;$C$1,ResolvedDate,"&lt;="&amp;$F$1)</f>
        <v/>
      </c>
      <c r="E3160" s="137">
        <f>COUNTIFS(Severity,$B3160,SLA_Breach,"&lt;&gt;Yes",Status,"&lt;&gt;Suspend",Status,"&lt;&gt;Assigned",Status,"&lt;&gt;Open",Status,"&lt;&gt;Hold&gt;",ResolvedDate,"&gt;="&amp;$C$1,ResolvedDate,"&lt;="&amp;$F$1)</f>
        <v/>
      </c>
      <c r="F3160" s="137">
        <f>COUNTIFS(Severity,$B3160,SLA_Breach,"Yes",Status,"&lt;&gt;Suspend",Status,"&lt;&gt;Assigned",Status,"&lt;&gt;Open",Status,"&lt;&gt;Hold&gt;",ResolvedDate,"&gt;="&amp;$C$1,ResolvedDate,"&lt;="&amp;$F$1)</f>
        <v/>
      </c>
      <c r="G3160" s="137">
        <f>COUNTIFS(Severity,$B3160,AssignedDate,"&gt;=01/01/2017 12:00:00 AM",AssignedDate,"&lt;="&amp;$F$1)</f>
        <v/>
      </c>
      <c r="H3160" s="177" t="n"/>
      <c r="L3160" s="57" t="n">
        <v>0</v>
      </c>
      <c r="M3160" s="57" t="n"/>
    </row>
    <row r="3161" spans="1:13">
      <c r="A3161" s="137" t="n">
        <v>1</v>
      </c>
      <c r="B3161" s="100" t="s">
        <v>525</v>
      </c>
      <c r="C3161" s="137">
        <f>COUNTIFS(Severity,$B3161,AssignedDate,"&gt;="&amp;$C$1,AssignedDate,"&lt;="&amp;$F$1)</f>
        <v/>
      </c>
      <c r="D3161" s="137">
        <f>COUNTIFS(Severity,$B3161,Status,"&lt;&gt;Suspend",Status,"&lt;&gt;Assigned",Status,"&lt;&gt;Open",Status,"&lt;&gt;Hold",ResolvedDate,"&gt;="&amp;$C$1,ResolvedDate,"&lt;="&amp;$F$1)</f>
        <v/>
      </c>
      <c r="E3161" s="137">
        <f>COUNTIFS(Severity,$B3161,SLA_Breach,"&lt;&gt;Yes",Status,"&lt;&gt;Suspend",Status,"&lt;&gt;Assigned",Status,"&lt;&gt;Open",Status,"&lt;&gt;Hold&gt;",ResolvedDate,"&gt;="&amp;$C$1,ResolvedDate,"&lt;="&amp;$F$1)</f>
        <v/>
      </c>
      <c r="F3161" s="137">
        <f>COUNTIFS(Severity,$B3161,SLA_Breach,"Yes",Status,"&lt;&gt;Suspend",Status,"&lt;&gt;Assigned",Status,"&lt;&gt;Open",Status,"&lt;&gt;Hold&gt;",ResolvedDate,"&gt;="&amp;$C$1,ResolvedDate,"&lt;="&amp;$F$1)</f>
        <v/>
      </c>
      <c r="G3161" s="137">
        <f>COUNTIFS(Severity,$B3161,AssignedDate,"&gt;=01/01/2017 12:00:00 AM",AssignedDate,"&lt;="&amp;$F$1)</f>
        <v/>
      </c>
      <c r="H3161" s="177" t="n"/>
      <c r="L3161" s="57" t="n">
        <v>0</v>
      </c>
      <c r="M3161" s="57" t="n"/>
    </row>
    <row r="3162" spans="1:13">
      <c r="A3162" s="137" t="n">
        <v>1</v>
      </c>
      <c r="B3162" s="100" t="s">
        <v>525</v>
      </c>
      <c r="C3162" s="137">
        <f>COUNTIFS(Severity,$B3162,AssignedDate,"&gt;="&amp;$C$1,AssignedDate,"&lt;="&amp;$F$1)</f>
        <v/>
      </c>
      <c r="D3162" s="137">
        <f>COUNTIFS(Severity,$B3162,Status,"&lt;&gt;Suspend",Status,"&lt;&gt;Assigned",Status,"&lt;&gt;Open",Status,"&lt;&gt;Hold",ResolvedDate,"&gt;="&amp;$C$1,ResolvedDate,"&lt;="&amp;$F$1)</f>
        <v/>
      </c>
      <c r="E3162" s="137">
        <f>COUNTIFS(Severity,$B3162,SLA_Breach,"&lt;&gt;Yes",Status,"&lt;&gt;Suspend",Status,"&lt;&gt;Assigned",Status,"&lt;&gt;Open",Status,"&lt;&gt;Hold&gt;",ResolvedDate,"&gt;="&amp;$C$1,ResolvedDate,"&lt;="&amp;$F$1)</f>
        <v/>
      </c>
      <c r="F3162" s="137">
        <f>COUNTIFS(Severity,$B3162,SLA_Breach,"Yes",Status,"&lt;&gt;Suspend",Status,"&lt;&gt;Assigned",Status,"&lt;&gt;Open",Status,"&lt;&gt;Hold&gt;",ResolvedDate,"&gt;="&amp;$C$1,ResolvedDate,"&lt;="&amp;$F$1)</f>
        <v/>
      </c>
      <c r="G3162" s="137">
        <f>COUNTIFS(Severity,$B3162,AssignedDate,"&gt;=01/01/2017 12:00:00 AM",AssignedDate,"&lt;="&amp;$F$1)</f>
        <v/>
      </c>
      <c r="H3162" s="177" t="n"/>
      <c r="L3162" s="57" t="n">
        <v>0</v>
      </c>
      <c r="M3162" s="57" t="n"/>
    </row>
    <row r="3163" spans="1:13">
      <c r="A3163" s="137" t="n">
        <v>1</v>
      </c>
      <c r="B3163" s="100" t="s">
        <v>525</v>
      </c>
      <c r="C3163" s="137">
        <f>COUNTIFS(Severity,$B3163,AssignedDate,"&gt;="&amp;$C$1,AssignedDate,"&lt;="&amp;$F$1)</f>
        <v/>
      </c>
      <c r="D3163" s="137">
        <f>COUNTIFS(Severity,$B3163,Status,"&lt;&gt;Suspend",Status,"&lt;&gt;Assigned",Status,"&lt;&gt;Open",Status,"&lt;&gt;Hold",ResolvedDate,"&gt;="&amp;$C$1,ResolvedDate,"&lt;="&amp;$F$1)</f>
        <v/>
      </c>
      <c r="E3163" s="137">
        <f>COUNTIFS(Severity,$B3163,SLA_Breach,"&lt;&gt;Yes",Status,"&lt;&gt;Suspend",Status,"&lt;&gt;Assigned",Status,"&lt;&gt;Open",Status,"&lt;&gt;Hold&gt;",ResolvedDate,"&gt;="&amp;$C$1,ResolvedDate,"&lt;="&amp;$F$1)</f>
        <v/>
      </c>
      <c r="F3163" s="137">
        <f>COUNTIFS(Severity,$B3163,SLA_Breach,"Yes",Status,"&lt;&gt;Suspend",Status,"&lt;&gt;Assigned",Status,"&lt;&gt;Open",Status,"&lt;&gt;Hold&gt;",ResolvedDate,"&gt;="&amp;$C$1,ResolvedDate,"&lt;="&amp;$F$1)</f>
        <v/>
      </c>
      <c r="G3163" s="137">
        <f>COUNTIFS(Severity,$B3163,AssignedDate,"&gt;=01/01/2017 12:00:00 AM",AssignedDate,"&lt;="&amp;$F$1)</f>
        <v/>
      </c>
      <c r="H3163" s="177" t="n"/>
      <c r="L3163" s="57" t="n">
        <v>0</v>
      </c>
      <c r="M3163" s="57" t="n"/>
    </row>
    <row r="3164" spans="1:13">
      <c r="A3164" s="137" t="n">
        <v>1</v>
      </c>
      <c r="B3164" s="100" t="s">
        <v>525</v>
      </c>
      <c r="C3164" s="137">
        <f>COUNTIFS(Severity,$B3164,AssignedDate,"&gt;="&amp;$C$1,AssignedDate,"&lt;="&amp;$F$1)</f>
        <v/>
      </c>
      <c r="D3164" s="137">
        <f>COUNTIFS(Severity,$B3164,Status,"&lt;&gt;Suspend",Status,"&lt;&gt;Assigned",Status,"&lt;&gt;Open",Status,"&lt;&gt;Hold",ResolvedDate,"&gt;="&amp;$C$1,ResolvedDate,"&lt;="&amp;$F$1)</f>
        <v/>
      </c>
      <c r="E3164" s="137">
        <f>COUNTIFS(Severity,$B3164,SLA_Breach,"&lt;&gt;Yes",Status,"&lt;&gt;Suspend",Status,"&lt;&gt;Assigned",Status,"&lt;&gt;Open",Status,"&lt;&gt;Hold&gt;",ResolvedDate,"&gt;="&amp;$C$1,ResolvedDate,"&lt;="&amp;$F$1)</f>
        <v/>
      </c>
      <c r="F3164" s="137">
        <f>COUNTIFS(Severity,$B3164,SLA_Breach,"Yes",Status,"&lt;&gt;Suspend",Status,"&lt;&gt;Assigned",Status,"&lt;&gt;Open",Status,"&lt;&gt;Hold&gt;",ResolvedDate,"&gt;="&amp;$C$1,ResolvedDate,"&lt;="&amp;$F$1)</f>
        <v/>
      </c>
      <c r="G3164" s="137">
        <f>COUNTIFS(Severity,$B3164,AssignedDate,"&gt;=01/01/2017 12:00:00 AM",AssignedDate,"&lt;="&amp;$F$1)</f>
        <v/>
      </c>
      <c r="H3164" s="177" t="n"/>
      <c r="L3164" s="57" t="n">
        <v>0</v>
      </c>
      <c r="M3164" s="57" t="n"/>
    </row>
    <row r="3165" spans="1:13">
      <c r="A3165" s="137" t="n">
        <v>1</v>
      </c>
      <c r="B3165" s="100" t="s">
        <v>525</v>
      </c>
      <c r="C3165" s="137">
        <f>COUNTIFS(Severity,$B3165,AssignedDate,"&gt;="&amp;$C$1,AssignedDate,"&lt;="&amp;$F$1)</f>
        <v/>
      </c>
      <c r="D3165" s="137">
        <f>COUNTIFS(Severity,$B3165,Status,"&lt;&gt;Suspend",Status,"&lt;&gt;Assigned",Status,"&lt;&gt;Open",Status,"&lt;&gt;Hold",ResolvedDate,"&gt;="&amp;$C$1,ResolvedDate,"&lt;="&amp;$F$1)</f>
        <v/>
      </c>
      <c r="E3165" s="137">
        <f>COUNTIFS(Severity,$B3165,SLA_Breach,"&lt;&gt;Yes",Status,"&lt;&gt;Suspend",Status,"&lt;&gt;Assigned",Status,"&lt;&gt;Open",Status,"&lt;&gt;Hold&gt;",ResolvedDate,"&gt;="&amp;$C$1,ResolvedDate,"&lt;="&amp;$F$1)</f>
        <v/>
      </c>
      <c r="F3165" s="137">
        <f>COUNTIFS(Severity,$B3165,SLA_Breach,"Yes",Status,"&lt;&gt;Suspend",Status,"&lt;&gt;Assigned",Status,"&lt;&gt;Open",Status,"&lt;&gt;Hold&gt;",ResolvedDate,"&gt;="&amp;$C$1,ResolvedDate,"&lt;="&amp;$F$1)</f>
        <v/>
      </c>
      <c r="G3165" s="137">
        <f>COUNTIFS(Severity,$B3165,AssignedDate,"&gt;=01/01/2017 12:00:00 AM",AssignedDate,"&lt;="&amp;$F$1)</f>
        <v/>
      </c>
      <c r="H3165" s="177" t="n"/>
      <c r="L3165" s="57" t="n">
        <v>0</v>
      </c>
      <c r="M3165" s="57" t="n"/>
    </row>
    <row r="3166" spans="1:13">
      <c r="A3166" s="137" t="n">
        <v>1</v>
      </c>
      <c r="B3166" s="100" t="s">
        <v>525</v>
      </c>
      <c r="C3166" s="137">
        <f>COUNTIFS(Severity,$B3166,AssignedDate,"&gt;="&amp;$C$1,AssignedDate,"&lt;="&amp;$F$1)</f>
        <v/>
      </c>
      <c r="D3166" s="137">
        <f>COUNTIFS(Severity,$B3166,Status,"&lt;&gt;Suspend",Status,"&lt;&gt;Assigned",Status,"&lt;&gt;Open",Status,"&lt;&gt;Hold",ResolvedDate,"&gt;="&amp;$C$1,ResolvedDate,"&lt;="&amp;$F$1)</f>
        <v/>
      </c>
      <c r="E3166" s="137">
        <f>COUNTIFS(Severity,$B3166,SLA_Breach,"&lt;&gt;Yes",Status,"&lt;&gt;Suspend",Status,"&lt;&gt;Assigned",Status,"&lt;&gt;Open",Status,"&lt;&gt;Hold&gt;",ResolvedDate,"&gt;="&amp;$C$1,ResolvedDate,"&lt;="&amp;$F$1)</f>
        <v/>
      </c>
      <c r="F3166" s="137">
        <f>COUNTIFS(Severity,$B3166,SLA_Breach,"Yes",Status,"&lt;&gt;Suspend",Status,"&lt;&gt;Assigned",Status,"&lt;&gt;Open",Status,"&lt;&gt;Hold&gt;",ResolvedDate,"&gt;="&amp;$C$1,ResolvedDate,"&lt;="&amp;$F$1)</f>
        <v/>
      </c>
      <c r="G3166" s="137">
        <f>COUNTIFS(Severity,$B3166,AssignedDate,"&gt;=01/01/2017 12:00:00 AM",AssignedDate,"&lt;="&amp;$F$1)</f>
        <v/>
      </c>
      <c r="H3166" s="177" t="n"/>
      <c r="L3166" s="57" t="n">
        <v>0</v>
      </c>
      <c r="M3166" s="57" t="n"/>
    </row>
    <row r="3167" spans="1:13">
      <c r="A3167" s="137" t="n">
        <v>1</v>
      </c>
      <c r="B3167" s="100" t="s">
        <v>525</v>
      </c>
      <c r="C3167" s="137">
        <f>COUNTIFS(Severity,$B3167,AssignedDate,"&gt;="&amp;$C$1,AssignedDate,"&lt;="&amp;$F$1)</f>
        <v/>
      </c>
      <c r="D3167" s="137">
        <f>COUNTIFS(Severity,$B3167,Status,"&lt;&gt;Suspend",Status,"&lt;&gt;Assigned",Status,"&lt;&gt;Open",Status,"&lt;&gt;Hold",ResolvedDate,"&gt;="&amp;$C$1,ResolvedDate,"&lt;="&amp;$F$1)</f>
        <v/>
      </c>
      <c r="E3167" s="137">
        <f>COUNTIFS(Severity,$B3167,SLA_Breach,"&lt;&gt;Yes",Status,"&lt;&gt;Suspend",Status,"&lt;&gt;Assigned",Status,"&lt;&gt;Open",Status,"&lt;&gt;Hold&gt;",ResolvedDate,"&gt;="&amp;$C$1,ResolvedDate,"&lt;="&amp;$F$1)</f>
        <v/>
      </c>
      <c r="F3167" s="137">
        <f>COUNTIFS(Severity,$B3167,SLA_Breach,"Yes",Status,"&lt;&gt;Suspend",Status,"&lt;&gt;Assigned",Status,"&lt;&gt;Open",Status,"&lt;&gt;Hold&gt;",ResolvedDate,"&gt;="&amp;$C$1,ResolvedDate,"&lt;="&amp;$F$1)</f>
        <v/>
      </c>
      <c r="G3167" s="137">
        <f>COUNTIFS(Severity,$B3167,AssignedDate,"&gt;=01/01/2017 12:00:00 AM",AssignedDate,"&lt;="&amp;$F$1)</f>
        <v/>
      </c>
      <c r="H3167" s="177" t="n"/>
      <c r="L3167" s="57" t="n">
        <v>0</v>
      </c>
      <c r="M3167" s="57" t="n"/>
    </row>
    <row r="3168" spans="1:13">
      <c r="A3168" s="137" t="n">
        <v>1</v>
      </c>
      <c r="B3168" s="100" t="s">
        <v>525</v>
      </c>
      <c r="C3168" s="137">
        <f>COUNTIFS(Severity,$B3168,AssignedDate,"&gt;="&amp;$C$1,AssignedDate,"&lt;="&amp;$F$1)</f>
        <v/>
      </c>
      <c r="D3168" s="137">
        <f>COUNTIFS(Severity,$B3168,Status,"&lt;&gt;Suspend",Status,"&lt;&gt;Assigned",Status,"&lt;&gt;Open",Status,"&lt;&gt;Hold",ResolvedDate,"&gt;="&amp;$C$1,ResolvedDate,"&lt;="&amp;$F$1)</f>
        <v/>
      </c>
      <c r="E3168" s="137">
        <f>COUNTIFS(Severity,$B3168,SLA_Breach,"&lt;&gt;Yes",Status,"&lt;&gt;Suspend",Status,"&lt;&gt;Assigned",Status,"&lt;&gt;Open",Status,"&lt;&gt;Hold&gt;",ResolvedDate,"&gt;="&amp;$C$1,ResolvedDate,"&lt;="&amp;$F$1)</f>
        <v/>
      </c>
      <c r="F3168" s="137">
        <f>COUNTIFS(Severity,$B3168,SLA_Breach,"Yes",Status,"&lt;&gt;Suspend",Status,"&lt;&gt;Assigned",Status,"&lt;&gt;Open",Status,"&lt;&gt;Hold&gt;",ResolvedDate,"&gt;="&amp;$C$1,ResolvedDate,"&lt;="&amp;$F$1)</f>
        <v/>
      </c>
      <c r="G3168" s="137">
        <f>COUNTIFS(Severity,$B3168,AssignedDate,"&gt;=01/01/2017 12:00:00 AM",AssignedDate,"&lt;="&amp;$F$1)</f>
        <v/>
      </c>
      <c r="H3168" s="177" t="n"/>
      <c r="L3168" s="57" t="n">
        <v>0</v>
      </c>
      <c r="M3168" s="57" t="n"/>
    </row>
    <row r="3169" spans="1:13">
      <c r="A3169" s="137" t="n">
        <v>1</v>
      </c>
      <c r="B3169" s="100" t="s">
        <v>525</v>
      </c>
      <c r="C3169" s="137">
        <f>COUNTIFS(Severity,$B3169,AssignedDate,"&gt;="&amp;$C$1,AssignedDate,"&lt;="&amp;$F$1)</f>
        <v/>
      </c>
      <c r="D3169" s="137">
        <f>COUNTIFS(Severity,$B3169,Status,"&lt;&gt;Suspend",Status,"&lt;&gt;Assigned",Status,"&lt;&gt;Open",Status,"&lt;&gt;Hold",ResolvedDate,"&gt;="&amp;$C$1,ResolvedDate,"&lt;="&amp;$F$1)</f>
        <v/>
      </c>
      <c r="E3169" s="137">
        <f>COUNTIFS(Severity,$B3169,SLA_Breach,"&lt;&gt;Yes",Status,"&lt;&gt;Suspend",Status,"&lt;&gt;Assigned",Status,"&lt;&gt;Open",Status,"&lt;&gt;Hold&gt;",ResolvedDate,"&gt;="&amp;$C$1,ResolvedDate,"&lt;="&amp;$F$1)</f>
        <v/>
      </c>
      <c r="F3169" s="137">
        <f>COUNTIFS(Severity,$B3169,SLA_Breach,"Yes",Status,"&lt;&gt;Suspend",Status,"&lt;&gt;Assigned",Status,"&lt;&gt;Open",Status,"&lt;&gt;Hold&gt;",ResolvedDate,"&gt;="&amp;$C$1,ResolvedDate,"&lt;="&amp;$F$1)</f>
        <v/>
      </c>
      <c r="G3169" s="137">
        <f>COUNTIFS(Severity,$B3169,AssignedDate,"&gt;=01/01/2017 12:00:00 AM",AssignedDate,"&lt;="&amp;$F$1)</f>
        <v/>
      </c>
      <c r="H3169" s="177" t="n"/>
      <c r="L3169" s="57" t="n">
        <v>0</v>
      </c>
      <c r="M3169" s="57" t="n"/>
    </row>
    <row r="3170" spans="1:13">
      <c r="A3170" s="137" t="n">
        <v>1</v>
      </c>
      <c r="B3170" s="100" t="s">
        <v>525</v>
      </c>
      <c r="C3170" s="137">
        <f>COUNTIFS(Severity,$B3170,AssignedDate,"&gt;="&amp;$C$1,AssignedDate,"&lt;="&amp;$F$1)</f>
        <v/>
      </c>
      <c r="D3170" s="137">
        <f>COUNTIFS(Severity,$B3170,Status,"&lt;&gt;Suspend",Status,"&lt;&gt;Assigned",Status,"&lt;&gt;Open",Status,"&lt;&gt;Hold",ResolvedDate,"&gt;="&amp;$C$1,ResolvedDate,"&lt;="&amp;$F$1)</f>
        <v/>
      </c>
      <c r="E3170" s="137">
        <f>COUNTIFS(Severity,$B3170,SLA_Breach,"&lt;&gt;Yes",Status,"&lt;&gt;Suspend",Status,"&lt;&gt;Assigned",Status,"&lt;&gt;Open",Status,"&lt;&gt;Hold&gt;",ResolvedDate,"&gt;="&amp;$C$1,ResolvedDate,"&lt;="&amp;$F$1)</f>
        <v/>
      </c>
      <c r="F3170" s="137">
        <f>COUNTIFS(Severity,$B3170,SLA_Breach,"Yes",Status,"&lt;&gt;Suspend",Status,"&lt;&gt;Assigned",Status,"&lt;&gt;Open",Status,"&lt;&gt;Hold&gt;",ResolvedDate,"&gt;="&amp;$C$1,ResolvedDate,"&lt;="&amp;$F$1)</f>
        <v/>
      </c>
      <c r="G3170" s="137">
        <f>COUNTIFS(Severity,$B3170,AssignedDate,"&gt;=01/01/2017 12:00:00 AM",AssignedDate,"&lt;="&amp;$F$1)</f>
        <v/>
      </c>
      <c r="H3170" s="177" t="n"/>
      <c r="L3170" s="57" t="n">
        <v>0</v>
      </c>
      <c r="M3170" s="57" t="n"/>
    </row>
    <row r="3171" spans="1:13">
      <c r="A3171" s="137" t="n">
        <v>1</v>
      </c>
      <c r="B3171" s="100" t="s">
        <v>525</v>
      </c>
      <c r="C3171" s="137">
        <f>COUNTIFS(Severity,$B3171,AssignedDate,"&gt;="&amp;$C$1,AssignedDate,"&lt;="&amp;$F$1)</f>
        <v/>
      </c>
      <c r="D3171" s="137">
        <f>COUNTIFS(Severity,$B3171,Status,"&lt;&gt;Suspend",Status,"&lt;&gt;Assigned",Status,"&lt;&gt;Open",Status,"&lt;&gt;Hold",ResolvedDate,"&gt;="&amp;$C$1,ResolvedDate,"&lt;="&amp;$F$1)</f>
        <v/>
      </c>
      <c r="E3171" s="137">
        <f>COUNTIFS(Severity,$B3171,SLA_Breach,"&lt;&gt;Yes",Status,"&lt;&gt;Suspend",Status,"&lt;&gt;Assigned",Status,"&lt;&gt;Open",Status,"&lt;&gt;Hold&gt;",ResolvedDate,"&gt;="&amp;$C$1,ResolvedDate,"&lt;="&amp;$F$1)</f>
        <v/>
      </c>
      <c r="F3171" s="137">
        <f>COUNTIFS(Severity,$B3171,SLA_Breach,"Yes",Status,"&lt;&gt;Suspend",Status,"&lt;&gt;Assigned",Status,"&lt;&gt;Open",Status,"&lt;&gt;Hold&gt;",ResolvedDate,"&gt;="&amp;$C$1,ResolvedDate,"&lt;="&amp;$F$1)</f>
        <v/>
      </c>
      <c r="G3171" s="137">
        <f>COUNTIFS(Severity,$B3171,AssignedDate,"&gt;=01/01/2017 12:00:00 AM",AssignedDate,"&lt;="&amp;$F$1)</f>
        <v/>
      </c>
      <c r="H3171" s="177" t="n"/>
      <c r="L3171" s="57" t="n">
        <v>0</v>
      </c>
      <c r="M3171" s="57" t="n"/>
    </row>
    <row r="3172" spans="1:13">
      <c r="A3172" s="137" t="n">
        <v>1</v>
      </c>
      <c r="B3172" s="100" t="s">
        <v>525</v>
      </c>
      <c r="C3172" s="137">
        <f>COUNTIFS(Severity,$B3172,AssignedDate,"&gt;="&amp;$C$1,AssignedDate,"&lt;="&amp;$F$1)</f>
        <v/>
      </c>
      <c r="D3172" s="137">
        <f>COUNTIFS(Severity,$B3172,Status,"&lt;&gt;Suspend",Status,"&lt;&gt;Assigned",Status,"&lt;&gt;Open",Status,"&lt;&gt;Hold",ResolvedDate,"&gt;="&amp;$C$1,ResolvedDate,"&lt;="&amp;$F$1)</f>
        <v/>
      </c>
      <c r="E3172" s="137">
        <f>COUNTIFS(Severity,$B3172,SLA_Breach,"&lt;&gt;Yes",Status,"&lt;&gt;Suspend",Status,"&lt;&gt;Assigned",Status,"&lt;&gt;Open",Status,"&lt;&gt;Hold&gt;",ResolvedDate,"&gt;="&amp;$C$1,ResolvedDate,"&lt;="&amp;$F$1)</f>
        <v/>
      </c>
      <c r="F3172" s="137">
        <f>COUNTIFS(Severity,$B3172,SLA_Breach,"Yes",Status,"&lt;&gt;Suspend",Status,"&lt;&gt;Assigned",Status,"&lt;&gt;Open",Status,"&lt;&gt;Hold&gt;",ResolvedDate,"&gt;="&amp;$C$1,ResolvedDate,"&lt;="&amp;$F$1)</f>
        <v/>
      </c>
      <c r="G3172" s="137">
        <f>COUNTIFS(Severity,$B3172,AssignedDate,"&gt;=01/01/2017 12:00:00 AM",AssignedDate,"&lt;="&amp;$F$1)</f>
        <v/>
      </c>
      <c r="H3172" s="177" t="n"/>
      <c r="L3172" s="57" t="n">
        <v>0</v>
      </c>
      <c r="M3172" s="57" t="n"/>
    </row>
    <row r="3173" spans="1:13">
      <c r="A3173" s="137" t="n">
        <v>1</v>
      </c>
      <c r="B3173" s="100" t="s">
        <v>525</v>
      </c>
      <c r="C3173" s="137">
        <f>COUNTIFS(Severity,$B3173,AssignedDate,"&gt;="&amp;$C$1,AssignedDate,"&lt;="&amp;$F$1)</f>
        <v/>
      </c>
      <c r="D3173" s="137">
        <f>COUNTIFS(Severity,$B3173,Status,"&lt;&gt;Suspend",Status,"&lt;&gt;Assigned",Status,"&lt;&gt;Open",Status,"&lt;&gt;Hold",ResolvedDate,"&gt;="&amp;$C$1,ResolvedDate,"&lt;="&amp;$F$1)</f>
        <v/>
      </c>
      <c r="E3173" s="137">
        <f>COUNTIFS(Severity,$B3173,SLA_Breach,"&lt;&gt;Yes",Status,"&lt;&gt;Suspend",Status,"&lt;&gt;Assigned",Status,"&lt;&gt;Open",Status,"&lt;&gt;Hold&gt;",ResolvedDate,"&gt;="&amp;$C$1,ResolvedDate,"&lt;="&amp;$F$1)</f>
        <v/>
      </c>
      <c r="F3173" s="137">
        <f>COUNTIFS(Severity,$B3173,SLA_Breach,"Yes",Status,"&lt;&gt;Suspend",Status,"&lt;&gt;Assigned",Status,"&lt;&gt;Open",Status,"&lt;&gt;Hold&gt;",ResolvedDate,"&gt;="&amp;$C$1,ResolvedDate,"&lt;="&amp;$F$1)</f>
        <v/>
      </c>
      <c r="G3173" s="137">
        <f>COUNTIFS(Severity,$B3173,AssignedDate,"&gt;=01/01/2017 12:00:00 AM",AssignedDate,"&lt;="&amp;$F$1)</f>
        <v/>
      </c>
      <c r="H3173" s="177" t="n"/>
      <c r="L3173" s="57" t="n">
        <v>0</v>
      </c>
      <c r="M3173" s="57" t="n"/>
    </row>
    <row r="3174" spans="1:13">
      <c r="A3174" s="137" t="n">
        <v>1</v>
      </c>
      <c r="B3174" s="100" t="s">
        <v>525</v>
      </c>
      <c r="C3174" s="137">
        <f>COUNTIFS(Severity,$B3174,AssignedDate,"&gt;="&amp;$C$1,AssignedDate,"&lt;="&amp;$F$1)</f>
        <v/>
      </c>
      <c r="D3174" s="137">
        <f>COUNTIFS(Severity,$B3174,Status,"&lt;&gt;Suspend",Status,"&lt;&gt;Assigned",Status,"&lt;&gt;Open",Status,"&lt;&gt;Hold",ResolvedDate,"&gt;="&amp;$C$1,ResolvedDate,"&lt;="&amp;$F$1)</f>
        <v/>
      </c>
      <c r="E3174" s="137">
        <f>COUNTIFS(Severity,$B3174,SLA_Breach,"&lt;&gt;Yes",Status,"&lt;&gt;Suspend",Status,"&lt;&gt;Assigned",Status,"&lt;&gt;Open",Status,"&lt;&gt;Hold&gt;",ResolvedDate,"&gt;="&amp;$C$1,ResolvedDate,"&lt;="&amp;$F$1)</f>
        <v/>
      </c>
      <c r="F3174" s="137">
        <f>COUNTIFS(Severity,$B3174,SLA_Breach,"Yes",Status,"&lt;&gt;Suspend",Status,"&lt;&gt;Assigned",Status,"&lt;&gt;Open",Status,"&lt;&gt;Hold&gt;",ResolvedDate,"&gt;="&amp;$C$1,ResolvedDate,"&lt;="&amp;$F$1)</f>
        <v/>
      </c>
      <c r="G3174" s="137">
        <f>COUNTIFS(Severity,$B3174,AssignedDate,"&gt;=01/01/2017 12:00:00 AM",AssignedDate,"&lt;="&amp;$F$1)</f>
        <v/>
      </c>
      <c r="H3174" s="177" t="n"/>
      <c r="L3174" s="57" t="n">
        <v>0</v>
      </c>
      <c r="M3174" s="57" t="n"/>
    </row>
    <row r="3175" spans="1:13">
      <c r="A3175" s="137" t="n">
        <v>1</v>
      </c>
      <c r="B3175" s="100" t="s">
        <v>525</v>
      </c>
      <c r="C3175" s="137">
        <f>COUNTIFS(Severity,$B3175,AssignedDate,"&gt;="&amp;$C$1,AssignedDate,"&lt;="&amp;$F$1)</f>
        <v/>
      </c>
      <c r="D3175" s="137">
        <f>COUNTIFS(Severity,$B3175,Status,"&lt;&gt;Suspend",Status,"&lt;&gt;Assigned",Status,"&lt;&gt;Open",Status,"&lt;&gt;Hold",ResolvedDate,"&gt;="&amp;$C$1,ResolvedDate,"&lt;="&amp;$F$1)</f>
        <v/>
      </c>
      <c r="E3175" s="137">
        <f>COUNTIFS(Severity,$B3175,SLA_Breach,"&lt;&gt;Yes",Status,"&lt;&gt;Suspend",Status,"&lt;&gt;Assigned",Status,"&lt;&gt;Open",Status,"&lt;&gt;Hold&gt;",ResolvedDate,"&gt;="&amp;$C$1,ResolvedDate,"&lt;="&amp;$F$1)</f>
        <v/>
      </c>
      <c r="F3175" s="137">
        <f>COUNTIFS(Severity,$B3175,SLA_Breach,"Yes",Status,"&lt;&gt;Suspend",Status,"&lt;&gt;Assigned",Status,"&lt;&gt;Open",Status,"&lt;&gt;Hold&gt;",ResolvedDate,"&gt;="&amp;$C$1,ResolvedDate,"&lt;="&amp;$F$1)</f>
        <v/>
      </c>
      <c r="G3175" s="137">
        <f>COUNTIFS(Severity,$B3175,AssignedDate,"&gt;=01/01/2017 12:00:00 AM",AssignedDate,"&lt;="&amp;$F$1)</f>
        <v/>
      </c>
      <c r="H3175" s="177" t="n"/>
      <c r="L3175" s="57" t="n">
        <v>0</v>
      </c>
      <c r="M3175" s="57" t="n"/>
    </row>
    <row r="3176" spans="1:13">
      <c r="A3176" s="137" t="n">
        <v>1</v>
      </c>
      <c r="B3176" s="100" t="s">
        <v>525</v>
      </c>
      <c r="C3176" s="137">
        <f>COUNTIFS(Severity,$B3176,AssignedDate,"&gt;="&amp;$C$1,AssignedDate,"&lt;="&amp;$F$1)</f>
        <v/>
      </c>
      <c r="D3176" s="137">
        <f>COUNTIFS(Severity,$B3176,Status,"&lt;&gt;Suspend",Status,"&lt;&gt;Assigned",Status,"&lt;&gt;Open",Status,"&lt;&gt;Hold",ResolvedDate,"&gt;="&amp;$C$1,ResolvedDate,"&lt;="&amp;$F$1)</f>
        <v/>
      </c>
      <c r="E3176" s="137">
        <f>COUNTIFS(Severity,$B3176,SLA_Breach,"&lt;&gt;Yes",Status,"&lt;&gt;Suspend",Status,"&lt;&gt;Assigned",Status,"&lt;&gt;Open",Status,"&lt;&gt;Hold&gt;",ResolvedDate,"&gt;="&amp;$C$1,ResolvedDate,"&lt;="&amp;$F$1)</f>
        <v/>
      </c>
      <c r="F3176" s="137">
        <f>COUNTIFS(Severity,$B3176,SLA_Breach,"Yes",Status,"&lt;&gt;Suspend",Status,"&lt;&gt;Assigned",Status,"&lt;&gt;Open",Status,"&lt;&gt;Hold&gt;",ResolvedDate,"&gt;="&amp;$C$1,ResolvedDate,"&lt;="&amp;$F$1)</f>
        <v/>
      </c>
      <c r="G3176" s="137">
        <f>COUNTIFS(Severity,$B3176,AssignedDate,"&gt;=01/01/2017 12:00:00 AM",AssignedDate,"&lt;="&amp;$F$1)</f>
        <v/>
      </c>
      <c r="H3176" s="177" t="n"/>
      <c r="L3176" s="57" t="n">
        <v>0</v>
      </c>
      <c r="M3176" s="57" t="n"/>
    </row>
    <row r="3177" spans="1:13">
      <c r="A3177" s="137" t="n">
        <v>1</v>
      </c>
      <c r="B3177" s="100" t="s">
        <v>525</v>
      </c>
      <c r="C3177" s="137">
        <f>COUNTIFS(Severity,$B3177,AssignedDate,"&gt;="&amp;$C$1,AssignedDate,"&lt;="&amp;$F$1)</f>
        <v/>
      </c>
      <c r="D3177" s="137">
        <f>COUNTIFS(Severity,$B3177,Status,"&lt;&gt;Suspend",Status,"&lt;&gt;Assigned",Status,"&lt;&gt;Open",Status,"&lt;&gt;Hold",ResolvedDate,"&gt;="&amp;$C$1,ResolvedDate,"&lt;="&amp;$F$1)</f>
        <v/>
      </c>
      <c r="E3177" s="137">
        <f>COUNTIFS(Severity,$B3177,SLA_Breach,"&lt;&gt;Yes",Status,"&lt;&gt;Suspend",Status,"&lt;&gt;Assigned",Status,"&lt;&gt;Open",Status,"&lt;&gt;Hold&gt;",ResolvedDate,"&gt;="&amp;$C$1,ResolvedDate,"&lt;="&amp;$F$1)</f>
        <v/>
      </c>
      <c r="F3177" s="137">
        <f>COUNTIFS(Severity,$B3177,SLA_Breach,"Yes",Status,"&lt;&gt;Suspend",Status,"&lt;&gt;Assigned",Status,"&lt;&gt;Open",Status,"&lt;&gt;Hold&gt;",ResolvedDate,"&gt;="&amp;$C$1,ResolvedDate,"&lt;="&amp;$F$1)</f>
        <v/>
      </c>
      <c r="G3177" s="137">
        <f>COUNTIFS(Severity,$B3177,AssignedDate,"&gt;=01/01/2017 12:00:00 AM",AssignedDate,"&lt;="&amp;$F$1)</f>
        <v/>
      </c>
      <c r="H3177" s="177" t="n"/>
      <c r="L3177" s="57" t="n">
        <v>0</v>
      </c>
      <c r="M3177" s="57" t="n"/>
    </row>
    <row r="3178" spans="1:13">
      <c r="A3178" s="137" t="n">
        <v>1</v>
      </c>
      <c r="B3178" s="100" t="s">
        <v>525</v>
      </c>
      <c r="C3178" s="137">
        <f>COUNTIFS(Severity,$B3178,AssignedDate,"&gt;="&amp;$C$1,AssignedDate,"&lt;="&amp;$F$1)</f>
        <v/>
      </c>
      <c r="D3178" s="137">
        <f>COUNTIFS(Severity,$B3178,Status,"&lt;&gt;Suspend",Status,"&lt;&gt;Assigned",Status,"&lt;&gt;Open",Status,"&lt;&gt;Hold",ResolvedDate,"&gt;="&amp;$C$1,ResolvedDate,"&lt;="&amp;$F$1)</f>
        <v/>
      </c>
      <c r="E3178" s="137">
        <f>COUNTIFS(Severity,$B3178,SLA_Breach,"&lt;&gt;Yes",Status,"&lt;&gt;Suspend",Status,"&lt;&gt;Assigned",Status,"&lt;&gt;Open",Status,"&lt;&gt;Hold&gt;",ResolvedDate,"&gt;="&amp;$C$1,ResolvedDate,"&lt;="&amp;$F$1)</f>
        <v/>
      </c>
      <c r="F3178" s="137">
        <f>COUNTIFS(Severity,$B3178,SLA_Breach,"Yes",Status,"&lt;&gt;Suspend",Status,"&lt;&gt;Assigned",Status,"&lt;&gt;Open",Status,"&lt;&gt;Hold&gt;",ResolvedDate,"&gt;="&amp;$C$1,ResolvedDate,"&lt;="&amp;$F$1)</f>
        <v/>
      </c>
      <c r="G3178" s="137">
        <f>COUNTIFS(Severity,$B3178,AssignedDate,"&gt;=01/01/2017 12:00:00 AM",AssignedDate,"&lt;="&amp;$F$1)</f>
        <v/>
      </c>
      <c r="H3178" s="177" t="n"/>
      <c r="L3178" s="57" t="n">
        <v>0</v>
      </c>
      <c r="M3178" s="57" t="n"/>
    </row>
    <row r="3179" spans="1:13">
      <c r="A3179" s="137" t="n">
        <v>1</v>
      </c>
      <c r="B3179" s="100" t="s">
        <v>525</v>
      </c>
      <c r="C3179" s="137">
        <f>COUNTIFS(Severity,$B3179,AssignedDate,"&gt;="&amp;$C$1,AssignedDate,"&lt;="&amp;$F$1)</f>
        <v/>
      </c>
      <c r="D3179" s="137">
        <f>COUNTIFS(Severity,$B3179,Status,"&lt;&gt;Suspend",Status,"&lt;&gt;Assigned",Status,"&lt;&gt;Open",Status,"&lt;&gt;Hold",ResolvedDate,"&gt;="&amp;$C$1,ResolvedDate,"&lt;="&amp;$F$1)</f>
        <v/>
      </c>
      <c r="E3179" s="137">
        <f>COUNTIFS(Severity,$B3179,SLA_Breach,"&lt;&gt;Yes",Status,"&lt;&gt;Suspend",Status,"&lt;&gt;Assigned",Status,"&lt;&gt;Open",Status,"&lt;&gt;Hold&gt;",ResolvedDate,"&gt;="&amp;$C$1,ResolvedDate,"&lt;="&amp;$F$1)</f>
        <v/>
      </c>
      <c r="F3179" s="137">
        <f>COUNTIFS(Severity,$B3179,SLA_Breach,"Yes",Status,"&lt;&gt;Suspend",Status,"&lt;&gt;Assigned",Status,"&lt;&gt;Open",Status,"&lt;&gt;Hold&gt;",ResolvedDate,"&gt;="&amp;$C$1,ResolvedDate,"&lt;="&amp;$F$1)</f>
        <v/>
      </c>
      <c r="G3179" s="137">
        <f>COUNTIFS(Severity,$B3179,AssignedDate,"&gt;=01/01/2017 12:00:00 AM",AssignedDate,"&lt;="&amp;$F$1)</f>
        <v/>
      </c>
      <c r="H3179" s="177" t="n"/>
      <c r="L3179" s="57" t="n">
        <v>0</v>
      </c>
      <c r="M3179" s="57" t="n"/>
    </row>
    <row r="3180" spans="1:13">
      <c r="A3180" s="137" t="n">
        <v>1</v>
      </c>
      <c r="B3180" s="100" t="s">
        <v>525</v>
      </c>
      <c r="C3180" s="137">
        <f>COUNTIFS(Severity,$B3180,AssignedDate,"&gt;="&amp;$C$1,AssignedDate,"&lt;="&amp;$F$1)</f>
        <v/>
      </c>
      <c r="D3180" s="137">
        <f>COUNTIFS(Severity,$B3180,Status,"&lt;&gt;Suspend",Status,"&lt;&gt;Assigned",Status,"&lt;&gt;Open",Status,"&lt;&gt;Hold",ResolvedDate,"&gt;="&amp;$C$1,ResolvedDate,"&lt;="&amp;$F$1)</f>
        <v/>
      </c>
      <c r="E3180" s="137">
        <f>COUNTIFS(Severity,$B3180,SLA_Breach,"&lt;&gt;Yes",Status,"&lt;&gt;Suspend",Status,"&lt;&gt;Assigned",Status,"&lt;&gt;Open",Status,"&lt;&gt;Hold&gt;",ResolvedDate,"&gt;="&amp;$C$1,ResolvedDate,"&lt;="&amp;$F$1)</f>
        <v/>
      </c>
      <c r="F3180" s="137">
        <f>COUNTIFS(Severity,$B3180,SLA_Breach,"Yes",Status,"&lt;&gt;Suspend",Status,"&lt;&gt;Assigned",Status,"&lt;&gt;Open",Status,"&lt;&gt;Hold&gt;",ResolvedDate,"&gt;="&amp;$C$1,ResolvedDate,"&lt;="&amp;$F$1)</f>
        <v/>
      </c>
      <c r="G3180" s="137">
        <f>COUNTIFS(Severity,$B3180,AssignedDate,"&gt;=01/01/2017 12:00:00 AM",AssignedDate,"&lt;="&amp;$F$1)</f>
        <v/>
      </c>
      <c r="H3180" s="177" t="n"/>
      <c r="L3180" s="57" t="n">
        <v>0</v>
      </c>
      <c r="M3180" s="57" t="n"/>
    </row>
    <row r="3181" spans="1:13">
      <c r="A3181" s="137" t="n">
        <v>1</v>
      </c>
      <c r="B3181" s="100" t="s">
        <v>525</v>
      </c>
      <c r="C3181" s="137">
        <f>COUNTIFS(Severity,$B3181,AssignedDate,"&gt;="&amp;$C$1,AssignedDate,"&lt;="&amp;$F$1)</f>
        <v/>
      </c>
      <c r="D3181" s="137">
        <f>COUNTIFS(Severity,$B3181,Status,"&lt;&gt;Suspend",Status,"&lt;&gt;Assigned",Status,"&lt;&gt;Open",Status,"&lt;&gt;Hold",ResolvedDate,"&gt;="&amp;$C$1,ResolvedDate,"&lt;="&amp;$F$1)</f>
        <v/>
      </c>
      <c r="E3181" s="137">
        <f>COUNTIFS(Severity,$B3181,SLA_Breach,"&lt;&gt;Yes",Status,"&lt;&gt;Suspend",Status,"&lt;&gt;Assigned",Status,"&lt;&gt;Open",Status,"&lt;&gt;Hold&gt;",ResolvedDate,"&gt;="&amp;$C$1,ResolvedDate,"&lt;="&amp;$F$1)</f>
        <v/>
      </c>
      <c r="F3181" s="137">
        <f>COUNTIFS(Severity,$B3181,SLA_Breach,"Yes",Status,"&lt;&gt;Suspend",Status,"&lt;&gt;Assigned",Status,"&lt;&gt;Open",Status,"&lt;&gt;Hold&gt;",ResolvedDate,"&gt;="&amp;$C$1,ResolvedDate,"&lt;="&amp;$F$1)</f>
        <v/>
      </c>
      <c r="G3181" s="137">
        <f>COUNTIFS(Severity,$B3181,AssignedDate,"&gt;=01/01/2017 12:00:00 AM",AssignedDate,"&lt;="&amp;$F$1)</f>
        <v/>
      </c>
      <c r="H3181" s="177" t="n"/>
      <c r="L3181" s="57" t="n">
        <v>0</v>
      </c>
      <c r="M3181" s="57" t="n"/>
    </row>
    <row r="3182" spans="1:13">
      <c r="A3182" s="137" t="n">
        <v>1</v>
      </c>
      <c r="B3182" s="100" t="s">
        <v>525</v>
      </c>
      <c r="C3182" s="137">
        <f>COUNTIFS(Severity,$B3182,AssignedDate,"&gt;="&amp;$C$1,AssignedDate,"&lt;="&amp;$F$1)</f>
        <v/>
      </c>
      <c r="D3182" s="137">
        <f>COUNTIFS(Severity,$B3182,Status,"&lt;&gt;Suspend",Status,"&lt;&gt;Assigned",Status,"&lt;&gt;Open",Status,"&lt;&gt;Hold",ResolvedDate,"&gt;="&amp;$C$1,ResolvedDate,"&lt;="&amp;$F$1)</f>
        <v/>
      </c>
      <c r="E3182" s="137">
        <f>COUNTIFS(Severity,$B3182,SLA_Breach,"&lt;&gt;Yes",Status,"&lt;&gt;Suspend",Status,"&lt;&gt;Assigned",Status,"&lt;&gt;Open",Status,"&lt;&gt;Hold&gt;",ResolvedDate,"&gt;="&amp;$C$1,ResolvedDate,"&lt;="&amp;$F$1)</f>
        <v/>
      </c>
      <c r="F3182" s="137">
        <f>COUNTIFS(Severity,$B3182,SLA_Breach,"Yes",Status,"&lt;&gt;Suspend",Status,"&lt;&gt;Assigned",Status,"&lt;&gt;Open",Status,"&lt;&gt;Hold&gt;",ResolvedDate,"&gt;="&amp;$C$1,ResolvedDate,"&lt;="&amp;$F$1)</f>
        <v/>
      </c>
      <c r="G3182" s="137">
        <f>COUNTIFS(Severity,$B3182,AssignedDate,"&gt;=01/01/2017 12:00:00 AM",AssignedDate,"&lt;="&amp;$F$1)</f>
        <v/>
      </c>
      <c r="H3182" s="177" t="n"/>
      <c r="L3182" s="57" t="n">
        <v>0</v>
      </c>
      <c r="M3182" s="57" t="n"/>
    </row>
    <row r="3183" spans="1:13">
      <c r="A3183" s="137" t="n">
        <v>1</v>
      </c>
      <c r="B3183" s="100" t="s">
        <v>525</v>
      </c>
      <c r="C3183" s="137">
        <f>COUNTIFS(Severity,$B3183,AssignedDate,"&gt;="&amp;$C$1,AssignedDate,"&lt;="&amp;$F$1)</f>
        <v/>
      </c>
      <c r="D3183" s="137">
        <f>COUNTIFS(Severity,$B3183,Status,"&lt;&gt;Suspend",Status,"&lt;&gt;Assigned",Status,"&lt;&gt;Open",Status,"&lt;&gt;Hold",ResolvedDate,"&gt;="&amp;$C$1,ResolvedDate,"&lt;="&amp;$F$1)</f>
        <v/>
      </c>
      <c r="E3183" s="137">
        <f>COUNTIFS(Severity,$B3183,SLA_Breach,"&lt;&gt;Yes",Status,"&lt;&gt;Suspend",Status,"&lt;&gt;Assigned",Status,"&lt;&gt;Open",Status,"&lt;&gt;Hold&gt;",ResolvedDate,"&gt;="&amp;$C$1,ResolvedDate,"&lt;="&amp;$F$1)</f>
        <v/>
      </c>
      <c r="F3183" s="137">
        <f>COUNTIFS(Severity,$B3183,SLA_Breach,"Yes",Status,"&lt;&gt;Suspend",Status,"&lt;&gt;Assigned",Status,"&lt;&gt;Open",Status,"&lt;&gt;Hold&gt;",ResolvedDate,"&gt;="&amp;$C$1,ResolvedDate,"&lt;="&amp;$F$1)</f>
        <v/>
      </c>
      <c r="G3183" s="137">
        <f>COUNTIFS(Severity,$B3183,AssignedDate,"&gt;=01/01/2017 12:00:00 AM",AssignedDate,"&lt;="&amp;$F$1)</f>
        <v/>
      </c>
      <c r="H3183" s="177" t="n"/>
      <c r="L3183" s="57" t="n">
        <v>0</v>
      </c>
      <c r="M3183" s="57" t="n"/>
    </row>
    <row r="3184" spans="1:13">
      <c r="A3184" s="137" t="n">
        <v>1</v>
      </c>
      <c r="B3184" s="100" t="s">
        <v>525</v>
      </c>
      <c r="C3184" s="137">
        <f>COUNTIFS(Severity,$B3184,AssignedDate,"&gt;="&amp;$C$1,AssignedDate,"&lt;="&amp;$F$1)</f>
        <v/>
      </c>
      <c r="D3184" s="137">
        <f>COUNTIFS(Severity,$B3184,Status,"&lt;&gt;Suspend",Status,"&lt;&gt;Assigned",Status,"&lt;&gt;Open",Status,"&lt;&gt;Hold",ResolvedDate,"&gt;="&amp;$C$1,ResolvedDate,"&lt;="&amp;$F$1)</f>
        <v/>
      </c>
      <c r="E3184" s="137">
        <f>COUNTIFS(Severity,$B3184,SLA_Breach,"&lt;&gt;Yes",Status,"&lt;&gt;Suspend",Status,"&lt;&gt;Assigned",Status,"&lt;&gt;Open",Status,"&lt;&gt;Hold&gt;",ResolvedDate,"&gt;="&amp;$C$1,ResolvedDate,"&lt;="&amp;$F$1)</f>
        <v/>
      </c>
      <c r="F3184" s="137">
        <f>COUNTIFS(Severity,$B3184,SLA_Breach,"Yes",Status,"&lt;&gt;Suspend",Status,"&lt;&gt;Assigned",Status,"&lt;&gt;Open",Status,"&lt;&gt;Hold&gt;",ResolvedDate,"&gt;="&amp;$C$1,ResolvedDate,"&lt;="&amp;$F$1)</f>
        <v/>
      </c>
      <c r="G3184" s="137">
        <f>COUNTIFS(Severity,$B3184,AssignedDate,"&gt;=01/01/2017 12:00:00 AM",AssignedDate,"&lt;="&amp;$F$1)</f>
        <v/>
      </c>
      <c r="H3184" s="177" t="n"/>
      <c r="L3184" s="57" t="n">
        <v>0</v>
      </c>
      <c r="M3184" s="57" t="n"/>
    </row>
    <row r="3185" spans="1:13">
      <c r="A3185" s="137" t="n">
        <v>1</v>
      </c>
      <c r="B3185" s="100" t="s">
        <v>525</v>
      </c>
      <c r="C3185" s="137">
        <f>COUNTIFS(Severity,$B3185,AssignedDate,"&gt;="&amp;$C$1,AssignedDate,"&lt;="&amp;$F$1)</f>
        <v/>
      </c>
      <c r="D3185" s="137">
        <f>COUNTIFS(Severity,$B3185,Status,"&lt;&gt;Suspend",Status,"&lt;&gt;Assigned",Status,"&lt;&gt;Open",Status,"&lt;&gt;Hold",ResolvedDate,"&gt;="&amp;$C$1,ResolvedDate,"&lt;="&amp;$F$1)</f>
        <v/>
      </c>
      <c r="E3185" s="137">
        <f>COUNTIFS(Severity,$B3185,SLA_Breach,"&lt;&gt;Yes",Status,"&lt;&gt;Suspend",Status,"&lt;&gt;Assigned",Status,"&lt;&gt;Open",Status,"&lt;&gt;Hold&gt;",ResolvedDate,"&gt;="&amp;$C$1,ResolvedDate,"&lt;="&amp;$F$1)</f>
        <v/>
      </c>
      <c r="F3185" s="137">
        <f>COUNTIFS(Severity,$B3185,SLA_Breach,"Yes",Status,"&lt;&gt;Suspend",Status,"&lt;&gt;Assigned",Status,"&lt;&gt;Open",Status,"&lt;&gt;Hold&gt;",ResolvedDate,"&gt;="&amp;$C$1,ResolvedDate,"&lt;="&amp;$F$1)</f>
        <v/>
      </c>
      <c r="G3185" s="137">
        <f>COUNTIFS(Severity,$B3185,AssignedDate,"&gt;=01/01/2017 12:00:00 AM",AssignedDate,"&lt;="&amp;$F$1)</f>
        <v/>
      </c>
      <c r="H3185" s="177" t="n"/>
      <c r="L3185" s="57" t="n">
        <v>0</v>
      </c>
      <c r="M3185" s="57" t="n"/>
    </row>
    <row r="3186" spans="1:13">
      <c r="A3186" s="137" t="n">
        <v>1</v>
      </c>
      <c r="B3186" s="100" t="s">
        <v>525</v>
      </c>
      <c r="C3186" s="137">
        <f>COUNTIFS(Severity,$B3186,AssignedDate,"&gt;="&amp;$C$1,AssignedDate,"&lt;="&amp;$F$1)</f>
        <v/>
      </c>
      <c r="D3186" s="137">
        <f>COUNTIFS(Severity,$B3186,Status,"&lt;&gt;Suspend",Status,"&lt;&gt;Assigned",Status,"&lt;&gt;Open",Status,"&lt;&gt;Hold",ResolvedDate,"&gt;="&amp;$C$1,ResolvedDate,"&lt;="&amp;$F$1)</f>
        <v/>
      </c>
      <c r="E3186" s="137">
        <f>COUNTIFS(Severity,$B3186,SLA_Breach,"&lt;&gt;Yes",Status,"&lt;&gt;Suspend",Status,"&lt;&gt;Assigned",Status,"&lt;&gt;Open",Status,"&lt;&gt;Hold&gt;",ResolvedDate,"&gt;="&amp;$C$1,ResolvedDate,"&lt;="&amp;$F$1)</f>
        <v/>
      </c>
      <c r="F3186" s="137">
        <f>COUNTIFS(Severity,$B3186,SLA_Breach,"Yes",Status,"&lt;&gt;Suspend",Status,"&lt;&gt;Assigned",Status,"&lt;&gt;Open",Status,"&lt;&gt;Hold&gt;",ResolvedDate,"&gt;="&amp;$C$1,ResolvedDate,"&lt;="&amp;$F$1)</f>
        <v/>
      </c>
      <c r="G3186" s="137">
        <f>COUNTIFS(Severity,$B3186,AssignedDate,"&gt;=01/01/2017 12:00:00 AM",AssignedDate,"&lt;="&amp;$F$1)</f>
        <v/>
      </c>
      <c r="H3186" s="177" t="n"/>
      <c r="L3186" s="57" t="n">
        <v>0</v>
      </c>
      <c r="M3186" s="57" t="n"/>
    </row>
    <row r="3187" spans="1:13">
      <c r="A3187" s="137" t="n">
        <v>1</v>
      </c>
      <c r="B3187" s="100" t="s">
        <v>525</v>
      </c>
      <c r="C3187" s="137">
        <f>COUNTIFS(Severity,$B3187,AssignedDate,"&gt;="&amp;$C$1,AssignedDate,"&lt;="&amp;$F$1)</f>
        <v/>
      </c>
      <c r="D3187" s="137">
        <f>COUNTIFS(Severity,$B3187,Status,"&lt;&gt;Suspend",Status,"&lt;&gt;Assigned",Status,"&lt;&gt;Open",Status,"&lt;&gt;Hold",ResolvedDate,"&gt;="&amp;$C$1,ResolvedDate,"&lt;="&amp;$F$1)</f>
        <v/>
      </c>
      <c r="E3187" s="137">
        <f>COUNTIFS(Severity,$B3187,SLA_Breach,"&lt;&gt;Yes",Status,"&lt;&gt;Suspend",Status,"&lt;&gt;Assigned",Status,"&lt;&gt;Open",Status,"&lt;&gt;Hold&gt;",ResolvedDate,"&gt;="&amp;$C$1,ResolvedDate,"&lt;="&amp;$F$1)</f>
        <v/>
      </c>
      <c r="F3187" s="137">
        <f>COUNTIFS(Severity,$B3187,SLA_Breach,"Yes",Status,"&lt;&gt;Suspend",Status,"&lt;&gt;Assigned",Status,"&lt;&gt;Open",Status,"&lt;&gt;Hold&gt;",ResolvedDate,"&gt;="&amp;$C$1,ResolvedDate,"&lt;="&amp;$F$1)</f>
        <v/>
      </c>
      <c r="G3187" s="137">
        <f>COUNTIFS(Severity,$B3187,AssignedDate,"&gt;=01/01/2017 12:00:00 AM",AssignedDate,"&lt;="&amp;$F$1)</f>
        <v/>
      </c>
      <c r="H3187" s="177" t="n"/>
      <c r="L3187" s="57" t="n">
        <v>0</v>
      </c>
      <c r="M3187" s="57" t="n"/>
    </row>
    <row r="3188" spans="1:13">
      <c r="A3188" s="137" t="n">
        <v>1</v>
      </c>
      <c r="B3188" s="100" t="s">
        <v>525</v>
      </c>
      <c r="C3188" s="137">
        <f>COUNTIFS(Severity,$B3188,AssignedDate,"&gt;="&amp;$C$1,AssignedDate,"&lt;="&amp;$F$1)</f>
        <v/>
      </c>
      <c r="D3188" s="137">
        <f>COUNTIFS(Severity,$B3188,Status,"&lt;&gt;Suspend",Status,"&lt;&gt;Assigned",Status,"&lt;&gt;Open",Status,"&lt;&gt;Hold",ResolvedDate,"&gt;="&amp;$C$1,ResolvedDate,"&lt;="&amp;$F$1)</f>
        <v/>
      </c>
      <c r="E3188" s="137">
        <f>COUNTIFS(Severity,$B3188,SLA_Breach,"&lt;&gt;Yes",Status,"&lt;&gt;Suspend",Status,"&lt;&gt;Assigned",Status,"&lt;&gt;Open",Status,"&lt;&gt;Hold&gt;",ResolvedDate,"&gt;="&amp;$C$1,ResolvedDate,"&lt;="&amp;$F$1)</f>
        <v/>
      </c>
      <c r="F3188" s="137">
        <f>COUNTIFS(Severity,$B3188,SLA_Breach,"Yes",Status,"&lt;&gt;Suspend",Status,"&lt;&gt;Assigned",Status,"&lt;&gt;Open",Status,"&lt;&gt;Hold&gt;",ResolvedDate,"&gt;="&amp;$C$1,ResolvedDate,"&lt;="&amp;$F$1)</f>
        <v/>
      </c>
      <c r="G3188" s="137">
        <f>COUNTIFS(Severity,$B3188,AssignedDate,"&gt;=01/01/2017 12:00:00 AM",AssignedDate,"&lt;="&amp;$F$1)</f>
        <v/>
      </c>
      <c r="H3188" s="177" t="n"/>
      <c r="L3188" s="57" t="n">
        <v>0</v>
      </c>
      <c r="M3188" s="57" t="n"/>
    </row>
    <row r="3189" spans="1:13">
      <c r="A3189" s="137" t="n">
        <v>1</v>
      </c>
      <c r="B3189" s="100" t="s">
        <v>525</v>
      </c>
      <c r="C3189" s="137">
        <f>COUNTIFS(Severity,$B3189,AssignedDate,"&gt;="&amp;$C$1,AssignedDate,"&lt;="&amp;$F$1)</f>
        <v/>
      </c>
      <c r="D3189" s="137">
        <f>COUNTIFS(Severity,$B3189,Status,"&lt;&gt;Suspend",Status,"&lt;&gt;Assigned",Status,"&lt;&gt;Open",Status,"&lt;&gt;Hold",ResolvedDate,"&gt;="&amp;$C$1,ResolvedDate,"&lt;="&amp;$F$1)</f>
        <v/>
      </c>
      <c r="E3189" s="137">
        <f>COUNTIFS(Severity,$B3189,SLA_Breach,"&lt;&gt;Yes",Status,"&lt;&gt;Suspend",Status,"&lt;&gt;Assigned",Status,"&lt;&gt;Open",Status,"&lt;&gt;Hold&gt;",ResolvedDate,"&gt;="&amp;$C$1,ResolvedDate,"&lt;="&amp;$F$1)</f>
        <v/>
      </c>
      <c r="F3189" s="137">
        <f>COUNTIFS(Severity,$B3189,SLA_Breach,"Yes",Status,"&lt;&gt;Suspend",Status,"&lt;&gt;Assigned",Status,"&lt;&gt;Open",Status,"&lt;&gt;Hold&gt;",ResolvedDate,"&gt;="&amp;$C$1,ResolvedDate,"&lt;="&amp;$F$1)</f>
        <v/>
      </c>
      <c r="G3189" s="137">
        <f>COUNTIFS(Severity,$B3189,AssignedDate,"&gt;=01/01/2017 12:00:00 AM",AssignedDate,"&lt;="&amp;$F$1)</f>
        <v/>
      </c>
      <c r="H3189" s="177" t="n"/>
      <c r="L3189" s="57" t="n">
        <v>0</v>
      </c>
      <c r="M3189" s="57" t="n"/>
    </row>
    <row r="3190" spans="1:13">
      <c r="A3190" s="137" t="n">
        <v>1</v>
      </c>
      <c r="B3190" s="100" t="s">
        <v>525</v>
      </c>
      <c r="C3190" s="137">
        <f>COUNTIFS(Severity,$B3190,AssignedDate,"&gt;="&amp;$C$1,AssignedDate,"&lt;="&amp;$F$1)</f>
        <v/>
      </c>
      <c r="D3190" s="137">
        <f>COUNTIFS(Severity,$B3190,Status,"&lt;&gt;Suspend",Status,"&lt;&gt;Assigned",Status,"&lt;&gt;Open",Status,"&lt;&gt;Hold",ResolvedDate,"&gt;="&amp;$C$1,ResolvedDate,"&lt;="&amp;$F$1)</f>
        <v/>
      </c>
      <c r="E3190" s="137">
        <f>COUNTIFS(Severity,$B3190,SLA_Breach,"&lt;&gt;Yes",Status,"&lt;&gt;Suspend",Status,"&lt;&gt;Assigned",Status,"&lt;&gt;Open",Status,"&lt;&gt;Hold&gt;",ResolvedDate,"&gt;="&amp;$C$1,ResolvedDate,"&lt;="&amp;$F$1)</f>
        <v/>
      </c>
      <c r="F3190" s="137">
        <f>COUNTIFS(Severity,$B3190,SLA_Breach,"Yes",Status,"&lt;&gt;Suspend",Status,"&lt;&gt;Assigned",Status,"&lt;&gt;Open",Status,"&lt;&gt;Hold&gt;",ResolvedDate,"&gt;="&amp;$C$1,ResolvedDate,"&lt;="&amp;$F$1)</f>
        <v/>
      </c>
      <c r="G3190" s="137">
        <f>COUNTIFS(Severity,$B3190,AssignedDate,"&gt;=01/01/2017 12:00:00 AM",AssignedDate,"&lt;="&amp;$F$1)</f>
        <v/>
      </c>
      <c r="H3190" s="177" t="n"/>
      <c r="L3190" s="57" t="n">
        <v>0</v>
      </c>
      <c r="M3190" s="57" t="n"/>
    </row>
    <row r="3191" spans="1:13">
      <c r="A3191" s="137" t="n">
        <v>1</v>
      </c>
      <c r="B3191" s="100" t="s">
        <v>525</v>
      </c>
      <c r="C3191" s="137">
        <f>COUNTIFS(Severity,$B3191,AssignedDate,"&gt;="&amp;$C$1,AssignedDate,"&lt;="&amp;$F$1)</f>
        <v/>
      </c>
      <c r="D3191" s="137">
        <f>COUNTIFS(Severity,$B3191,Status,"&lt;&gt;Suspend",Status,"&lt;&gt;Assigned",Status,"&lt;&gt;Open",Status,"&lt;&gt;Hold",ResolvedDate,"&gt;="&amp;$C$1,ResolvedDate,"&lt;="&amp;$F$1)</f>
        <v/>
      </c>
      <c r="E3191" s="137">
        <f>COUNTIFS(Severity,$B3191,SLA_Breach,"&lt;&gt;Yes",Status,"&lt;&gt;Suspend",Status,"&lt;&gt;Assigned",Status,"&lt;&gt;Open",Status,"&lt;&gt;Hold&gt;",ResolvedDate,"&gt;="&amp;$C$1,ResolvedDate,"&lt;="&amp;$F$1)</f>
        <v/>
      </c>
      <c r="F3191" s="137">
        <f>COUNTIFS(Severity,$B3191,SLA_Breach,"Yes",Status,"&lt;&gt;Suspend",Status,"&lt;&gt;Assigned",Status,"&lt;&gt;Open",Status,"&lt;&gt;Hold&gt;",ResolvedDate,"&gt;="&amp;$C$1,ResolvedDate,"&lt;="&amp;$F$1)</f>
        <v/>
      </c>
      <c r="G3191" s="137">
        <f>COUNTIFS(Severity,$B3191,AssignedDate,"&gt;=01/01/2017 12:00:00 AM",AssignedDate,"&lt;="&amp;$F$1)</f>
        <v/>
      </c>
      <c r="H3191" s="177" t="n"/>
      <c r="L3191" s="57" t="n">
        <v>0</v>
      </c>
      <c r="M3191" s="57" t="n"/>
    </row>
    <row r="3192" spans="1:13">
      <c r="A3192" s="137" t="n">
        <v>1</v>
      </c>
      <c r="B3192" s="100" t="s">
        <v>525</v>
      </c>
      <c r="C3192" s="137">
        <f>COUNTIFS(Severity,$B3192,AssignedDate,"&gt;="&amp;$C$1,AssignedDate,"&lt;="&amp;$F$1)</f>
        <v/>
      </c>
      <c r="D3192" s="137">
        <f>COUNTIFS(Severity,$B3192,Status,"&lt;&gt;Suspend",Status,"&lt;&gt;Assigned",Status,"&lt;&gt;Open",Status,"&lt;&gt;Hold",ResolvedDate,"&gt;="&amp;$C$1,ResolvedDate,"&lt;="&amp;$F$1)</f>
        <v/>
      </c>
      <c r="E3192" s="137">
        <f>COUNTIFS(Severity,$B3192,SLA_Breach,"&lt;&gt;Yes",Status,"&lt;&gt;Suspend",Status,"&lt;&gt;Assigned",Status,"&lt;&gt;Open",Status,"&lt;&gt;Hold&gt;",ResolvedDate,"&gt;="&amp;$C$1,ResolvedDate,"&lt;="&amp;$F$1)</f>
        <v/>
      </c>
      <c r="F3192" s="137">
        <f>COUNTIFS(Severity,$B3192,SLA_Breach,"Yes",Status,"&lt;&gt;Suspend",Status,"&lt;&gt;Assigned",Status,"&lt;&gt;Open",Status,"&lt;&gt;Hold&gt;",ResolvedDate,"&gt;="&amp;$C$1,ResolvedDate,"&lt;="&amp;$F$1)</f>
        <v/>
      </c>
      <c r="G3192" s="137">
        <f>COUNTIFS(Severity,$B3192,AssignedDate,"&gt;=01/01/2017 12:00:00 AM",AssignedDate,"&lt;="&amp;$F$1)</f>
        <v/>
      </c>
      <c r="H3192" s="177" t="n"/>
      <c r="L3192" s="57" t="n">
        <v>0</v>
      </c>
      <c r="M3192" s="57" t="n"/>
    </row>
    <row r="3193" spans="1:13">
      <c r="A3193" s="137" t="n">
        <v>1</v>
      </c>
      <c r="B3193" s="100" t="s">
        <v>525</v>
      </c>
      <c r="C3193" s="137">
        <f>COUNTIFS(Severity,$B3193,AssignedDate,"&gt;="&amp;$C$1,AssignedDate,"&lt;="&amp;$F$1)</f>
        <v/>
      </c>
      <c r="D3193" s="137">
        <f>COUNTIFS(Severity,$B3193,Status,"&lt;&gt;Suspend",Status,"&lt;&gt;Assigned",Status,"&lt;&gt;Open",Status,"&lt;&gt;Hold",ResolvedDate,"&gt;="&amp;$C$1,ResolvedDate,"&lt;="&amp;$F$1)</f>
        <v/>
      </c>
      <c r="E3193" s="137">
        <f>COUNTIFS(Severity,$B3193,SLA_Breach,"&lt;&gt;Yes",Status,"&lt;&gt;Suspend",Status,"&lt;&gt;Assigned",Status,"&lt;&gt;Open",Status,"&lt;&gt;Hold&gt;",ResolvedDate,"&gt;="&amp;$C$1,ResolvedDate,"&lt;="&amp;$F$1)</f>
        <v/>
      </c>
      <c r="F3193" s="137">
        <f>COUNTIFS(Severity,$B3193,SLA_Breach,"Yes",Status,"&lt;&gt;Suspend",Status,"&lt;&gt;Assigned",Status,"&lt;&gt;Open",Status,"&lt;&gt;Hold&gt;",ResolvedDate,"&gt;="&amp;$C$1,ResolvedDate,"&lt;="&amp;$F$1)</f>
        <v/>
      </c>
      <c r="G3193" s="137">
        <f>COUNTIFS(Severity,$B3193,AssignedDate,"&gt;=01/01/2017 12:00:00 AM",AssignedDate,"&lt;="&amp;$F$1)</f>
        <v/>
      </c>
      <c r="H3193" s="177" t="n"/>
      <c r="L3193" s="57" t="n">
        <v>0</v>
      </c>
      <c r="M3193" s="57" t="n"/>
    </row>
    <row r="3194" spans="1:13">
      <c r="A3194" s="137" t="n">
        <v>1</v>
      </c>
      <c r="B3194" s="100" t="s">
        <v>525</v>
      </c>
      <c r="C3194" s="137">
        <f>COUNTIFS(Severity,$B3194,AssignedDate,"&gt;="&amp;$C$1,AssignedDate,"&lt;="&amp;$F$1)</f>
        <v/>
      </c>
      <c r="D3194" s="137">
        <f>COUNTIFS(Severity,$B3194,Status,"&lt;&gt;Suspend",Status,"&lt;&gt;Assigned",Status,"&lt;&gt;Open",Status,"&lt;&gt;Hold",ResolvedDate,"&gt;="&amp;$C$1,ResolvedDate,"&lt;="&amp;$F$1)</f>
        <v/>
      </c>
      <c r="E3194" s="137">
        <f>COUNTIFS(Severity,$B3194,SLA_Breach,"&lt;&gt;Yes",Status,"&lt;&gt;Suspend",Status,"&lt;&gt;Assigned",Status,"&lt;&gt;Open",Status,"&lt;&gt;Hold&gt;",ResolvedDate,"&gt;="&amp;$C$1,ResolvedDate,"&lt;="&amp;$F$1)</f>
        <v/>
      </c>
      <c r="F3194" s="137">
        <f>COUNTIFS(Severity,$B3194,SLA_Breach,"Yes",Status,"&lt;&gt;Suspend",Status,"&lt;&gt;Assigned",Status,"&lt;&gt;Open",Status,"&lt;&gt;Hold&gt;",ResolvedDate,"&gt;="&amp;$C$1,ResolvedDate,"&lt;="&amp;$F$1)</f>
        <v/>
      </c>
      <c r="G3194" s="137">
        <f>COUNTIFS(Severity,$B3194,AssignedDate,"&gt;=01/01/2017 12:00:00 AM",AssignedDate,"&lt;="&amp;$F$1)</f>
        <v/>
      </c>
      <c r="H3194" s="177" t="n"/>
      <c r="L3194" s="57" t="n">
        <v>0</v>
      </c>
      <c r="M3194" s="57" t="n"/>
    </row>
    <row r="3195" spans="1:13">
      <c r="A3195" s="137" t="n">
        <v>1</v>
      </c>
      <c r="B3195" s="100" t="s">
        <v>525</v>
      </c>
      <c r="C3195" s="137">
        <f>COUNTIFS(Severity,$B3195,AssignedDate,"&gt;="&amp;$C$1,AssignedDate,"&lt;="&amp;$F$1)</f>
        <v/>
      </c>
      <c r="D3195" s="137">
        <f>COUNTIFS(Severity,$B3195,Status,"&lt;&gt;Suspend",Status,"&lt;&gt;Assigned",Status,"&lt;&gt;Open",Status,"&lt;&gt;Hold",ResolvedDate,"&gt;="&amp;$C$1,ResolvedDate,"&lt;="&amp;$F$1)</f>
        <v/>
      </c>
      <c r="E3195" s="137">
        <f>COUNTIFS(Severity,$B3195,SLA_Breach,"&lt;&gt;Yes",Status,"&lt;&gt;Suspend",Status,"&lt;&gt;Assigned",Status,"&lt;&gt;Open",Status,"&lt;&gt;Hold&gt;",ResolvedDate,"&gt;="&amp;$C$1,ResolvedDate,"&lt;="&amp;$F$1)</f>
        <v/>
      </c>
      <c r="F3195" s="137">
        <f>COUNTIFS(Severity,$B3195,SLA_Breach,"Yes",Status,"&lt;&gt;Suspend",Status,"&lt;&gt;Assigned",Status,"&lt;&gt;Open",Status,"&lt;&gt;Hold&gt;",ResolvedDate,"&gt;="&amp;$C$1,ResolvedDate,"&lt;="&amp;$F$1)</f>
        <v/>
      </c>
      <c r="G3195" s="137">
        <f>COUNTIFS(Severity,$B3195,AssignedDate,"&gt;=01/01/2017 12:00:00 AM",AssignedDate,"&lt;="&amp;$F$1)</f>
        <v/>
      </c>
      <c r="H3195" s="177" t="n"/>
      <c r="L3195" s="57" t="n">
        <v>0</v>
      </c>
      <c r="M3195" s="57" t="n"/>
    </row>
    <row r="3196" spans="1:13">
      <c r="A3196" s="137" t="n">
        <v>1</v>
      </c>
      <c r="B3196" s="100" t="s">
        <v>525</v>
      </c>
      <c r="C3196" s="137">
        <f>COUNTIFS(Severity,$B3196,AssignedDate,"&gt;="&amp;$C$1,AssignedDate,"&lt;="&amp;$F$1)</f>
        <v/>
      </c>
      <c r="D3196" s="137">
        <f>COUNTIFS(Severity,$B3196,Status,"&lt;&gt;Suspend",Status,"&lt;&gt;Assigned",Status,"&lt;&gt;Open",Status,"&lt;&gt;Hold",ResolvedDate,"&gt;="&amp;$C$1,ResolvedDate,"&lt;="&amp;$F$1)</f>
        <v/>
      </c>
      <c r="E3196" s="137">
        <f>COUNTIFS(Severity,$B3196,SLA_Breach,"&lt;&gt;Yes",Status,"&lt;&gt;Suspend",Status,"&lt;&gt;Assigned",Status,"&lt;&gt;Open",Status,"&lt;&gt;Hold&gt;",ResolvedDate,"&gt;="&amp;$C$1,ResolvedDate,"&lt;="&amp;$F$1)</f>
        <v/>
      </c>
      <c r="F3196" s="137">
        <f>COUNTIFS(Severity,$B3196,SLA_Breach,"Yes",Status,"&lt;&gt;Suspend",Status,"&lt;&gt;Assigned",Status,"&lt;&gt;Open",Status,"&lt;&gt;Hold&gt;",ResolvedDate,"&gt;="&amp;$C$1,ResolvedDate,"&lt;="&amp;$F$1)</f>
        <v/>
      </c>
      <c r="G3196" s="137">
        <f>COUNTIFS(Severity,$B3196,AssignedDate,"&gt;=01/01/2017 12:00:00 AM",AssignedDate,"&lt;="&amp;$F$1)</f>
        <v/>
      </c>
      <c r="H3196" s="177" t="n"/>
      <c r="L3196" s="57" t="n">
        <v>0</v>
      </c>
      <c r="M3196" s="57" t="n"/>
    </row>
    <row r="3197" spans="1:13">
      <c r="A3197" s="137" t="n">
        <v>1</v>
      </c>
      <c r="B3197" s="100" t="s">
        <v>525</v>
      </c>
      <c r="C3197" s="137">
        <f>COUNTIFS(Severity,$B3197,AssignedDate,"&gt;="&amp;$C$1,AssignedDate,"&lt;="&amp;$F$1)</f>
        <v/>
      </c>
      <c r="D3197" s="137">
        <f>COUNTIFS(Severity,$B3197,Status,"&lt;&gt;Suspend",Status,"&lt;&gt;Assigned",Status,"&lt;&gt;Open",Status,"&lt;&gt;Hold",ResolvedDate,"&gt;="&amp;$C$1,ResolvedDate,"&lt;="&amp;$F$1)</f>
        <v/>
      </c>
      <c r="E3197" s="137">
        <f>COUNTIFS(Severity,$B3197,SLA_Breach,"&lt;&gt;Yes",Status,"&lt;&gt;Suspend",Status,"&lt;&gt;Assigned",Status,"&lt;&gt;Open",Status,"&lt;&gt;Hold&gt;",ResolvedDate,"&gt;="&amp;$C$1,ResolvedDate,"&lt;="&amp;$F$1)</f>
        <v/>
      </c>
      <c r="F3197" s="137">
        <f>COUNTIFS(Severity,$B3197,SLA_Breach,"Yes",Status,"&lt;&gt;Suspend",Status,"&lt;&gt;Assigned",Status,"&lt;&gt;Open",Status,"&lt;&gt;Hold&gt;",ResolvedDate,"&gt;="&amp;$C$1,ResolvedDate,"&lt;="&amp;$F$1)</f>
        <v/>
      </c>
      <c r="G3197" s="137">
        <f>COUNTIFS(Severity,$B3197,AssignedDate,"&gt;=01/01/2017 12:00:00 AM",AssignedDate,"&lt;="&amp;$F$1)</f>
        <v/>
      </c>
      <c r="H3197" s="177" t="n"/>
      <c r="L3197" s="57" t="n">
        <v>0</v>
      </c>
      <c r="M3197" s="57" t="n"/>
    </row>
    <row r="3198" spans="1:13">
      <c r="A3198" s="137" t="n">
        <v>1</v>
      </c>
      <c r="B3198" s="100" t="s">
        <v>525</v>
      </c>
      <c r="C3198" s="137">
        <f>COUNTIFS(Severity,$B3198,AssignedDate,"&gt;="&amp;$C$1,AssignedDate,"&lt;="&amp;$F$1)</f>
        <v/>
      </c>
      <c r="D3198" s="137">
        <f>COUNTIFS(Severity,$B3198,Status,"&lt;&gt;Suspend",Status,"&lt;&gt;Assigned",Status,"&lt;&gt;Open",Status,"&lt;&gt;Hold",ResolvedDate,"&gt;="&amp;$C$1,ResolvedDate,"&lt;="&amp;$F$1)</f>
        <v/>
      </c>
      <c r="E3198" s="137">
        <f>COUNTIFS(Severity,$B3198,SLA_Breach,"&lt;&gt;Yes",Status,"&lt;&gt;Suspend",Status,"&lt;&gt;Assigned",Status,"&lt;&gt;Open",Status,"&lt;&gt;Hold&gt;",ResolvedDate,"&gt;="&amp;$C$1,ResolvedDate,"&lt;="&amp;$F$1)</f>
        <v/>
      </c>
      <c r="F3198" s="137">
        <f>COUNTIFS(Severity,$B3198,SLA_Breach,"Yes",Status,"&lt;&gt;Suspend",Status,"&lt;&gt;Assigned",Status,"&lt;&gt;Open",Status,"&lt;&gt;Hold&gt;",ResolvedDate,"&gt;="&amp;$C$1,ResolvedDate,"&lt;="&amp;$F$1)</f>
        <v/>
      </c>
      <c r="G3198" s="137">
        <f>COUNTIFS(Severity,$B3198,AssignedDate,"&gt;=01/01/2017 12:00:00 AM",AssignedDate,"&lt;="&amp;$F$1)</f>
        <v/>
      </c>
      <c r="H3198" s="177" t="n"/>
      <c r="L3198" s="57" t="n">
        <v>0</v>
      </c>
      <c r="M3198" s="57" t="n"/>
    </row>
    <row r="3199" spans="1:13">
      <c r="A3199" s="137" t="n">
        <v>1</v>
      </c>
      <c r="B3199" s="100" t="s">
        <v>525</v>
      </c>
      <c r="C3199" s="137">
        <f>COUNTIFS(Severity,$B3199,AssignedDate,"&gt;="&amp;$C$1,AssignedDate,"&lt;="&amp;$F$1)</f>
        <v/>
      </c>
      <c r="D3199" s="137">
        <f>COUNTIFS(Severity,$B3199,Status,"&lt;&gt;Suspend",Status,"&lt;&gt;Assigned",Status,"&lt;&gt;Open",Status,"&lt;&gt;Hold",ResolvedDate,"&gt;="&amp;$C$1,ResolvedDate,"&lt;="&amp;$F$1)</f>
        <v/>
      </c>
      <c r="E3199" s="137">
        <f>COUNTIFS(Severity,$B3199,SLA_Breach,"&lt;&gt;Yes",Status,"&lt;&gt;Suspend",Status,"&lt;&gt;Assigned",Status,"&lt;&gt;Open",Status,"&lt;&gt;Hold&gt;",ResolvedDate,"&gt;="&amp;$C$1,ResolvedDate,"&lt;="&amp;$F$1)</f>
        <v/>
      </c>
      <c r="F3199" s="137">
        <f>COUNTIFS(Severity,$B3199,SLA_Breach,"Yes",Status,"&lt;&gt;Suspend",Status,"&lt;&gt;Assigned",Status,"&lt;&gt;Open",Status,"&lt;&gt;Hold&gt;",ResolvedDate,"&gt;="&amp;$C$1,ResolvedDate,"&lt;="&amp;$F$1)</f>
        <v/>
      </c>
      <c r="G3199" s="137">
        <f>COUNTIFS(Severity,$B3199,AssignedDate,"&gt;=01/01/2017 12:00:00 AM",AssignedDate,"&lt;="&amp;$F$1)</f>
        <v/>
      </c>
      <c r="H3199" s="177" t="n"/>
      <c r="L3199" s="57" t="n">
        <v>0</v>
      </c>
      <c r="M3199" s="57" t="n"/>
    </row>
    <row r="3200" spans="1:13">
      <c r="A3200" s="137" t="n">
        <v>1</v>
      </c>
      <c r="B3200" s="100" t="s">
        <v>525</v>
      </c>
      <c r="C3200" s="137">
        <f>COUNTIFS(Severity,$B3200,AssignedDate,"&gt;="&amp;$C$1,AssignedDate,"&lt;="&amp;$F$1)</f>
        <v/>
      </c>
      <c r="D3200" s="137">
        <f>COUNTIFS(Severity,$B3200,Status,"&lt;&gt;Suspend",Status,"&lt;&gt;Assigned",Status,"&lt;&gt;Open",Status,"&lt;&gt;Hold",ResolvedDate,"&gt;="&amp;$C$1,ResolvedDate,"&lt;="&amp;$F$1)</f>
        <v/>
      </c>
      <c r="E3200" s="137">
        <f>COUNTIFS(Severity,$B3200,SLA_Breach,"&lt;&gt;Yes",Status,"&lt;&gt;Suspend",Status,"&lt;&gt;Assigned",Status,"&lt;&gt;Open",Status,"&lt;&gt;Hold&gt;",ResolvedDate,"&gt;="&amp;$C$1,ResolvedDate,"&lt;="&amp;$F$1)</f>
        <v/>
      </c>
      <c r="F3200" s="137">
        <f>COUNTIFS(Severity,$B3200,SLA_Breach,"Yes",Status,"&lt;&gt;Suspend",Status,"&lt;&gt;Assigned",Status,"&lt;&gt;Open",Status,"&lt;&gt;Hold&gt;",ResolvedDate,"&gt;="&amp;$C$1,ResolvedDate,"&lt;="&amp;$F$1)</f>
        <v/>
      </c>
      <c r="G3200" s="137">
        <f>COUNTIFS(Severity,$B3200,AssignedDate,"&gt;=01/01/2017 12:00:00 AM",AssignedDate,"&lt;="&amp;$F$1)</f>
        <v/>
      </c>
      <c r="H3200" s="177" t="n"/>
      <c r="L3200" s="57" t="n">
        <v>0</v>
      </c>
      <c r="M3200" s="57" t="n"/>
    </row>
    <row r="3201" spans="1:13">
      <c r="A3201" s="137" t="n">
        <v>1</v>
      </c>
      <c r="B3201" s="100" t="s">
        <v>525</v>
      </c>
      <c r="C3201" s="137">
        <f>COUNTIFS(Severity,$B3201,AssignedDate,"&gt;="&amp;$C$1,AssignedDate,"&lt;="&amp;$F$1)</f>
        <v/>
      </c>
      <c r="D3201" s="137">
        <f>COUNTIFS(Severity,$B3201,Status,"&lt;&gt;Suspend",Status,"&lt;&gt;Assigned",Status,"&lt;&gt;Open",Status,"&lt;&gt;Hold",ResolvedDate,"&gt;="&amp;$C$1,ResolvedDate,"&lt;="&amp;$F$1)</f>
        <v/>
      </c>
      <c r="E3201" s="137">
        <f>COUNTIFS(Severity,$B3201,SLA_Breach,"&lt;&gt;Yes",Status,"&lt;&gt;Suspend",Status,"&lt;&gt;Assigned",Status,"&lt;&gt;Open",Status,"&lt;&gt;Hold&gt;",ResolvedDate,"&gt;="&amp;$C$1,ResolvedDate,"&lt;="&amp;$F$1)</f>
        <v/>
      </c>
      <c r="F3201" s="137">
        <f>COUNTIFS(Severity,$B3201,SLA_Breach,"Yes",Status,"&lt;&gt;Suspend",Status,"&lt;&gt;Assigned",Status,"&lt;&gt;Open",Status,"&lt;&gt;Hold&gt;",ResolvedDate,"&gt;="&amp;$C$1,ResolvedDate,"&lt;="&amp;$F$1)</f>
        <v/>
      </c>
      <c r="G3201" s="137">
        <f>COUNTIFS(Severity,$B3201,AssignedDate,"&gt;=01/01/2017 12:00:00 AM",AssignedDate,"&lt;="&amp;$F$1)</f>
        <v/>
      </c>
      <c r="H3201" s="177" t="n"/>
      <c r="L3201" s="57" t="n">
        <v>0</v>
      </c>
      <c r="M3201" s="57" t="n"/>
    </row>
    <row r="3202" spans="1:13">
      <c r="A3202" s="137" t="n">
        <v>1</v>
      </c>
      <c r="B3202" s="100" t="s">
        <v>525</v>
      </c>
      <c r="C3202" s="137">
        <f>COUNTIFS(Severity,$B3202,AssignedDate,"&gt;="&amp;$C$1,AssignedDate,"&lt;="&amp;$F$1)</f>
        <v/>
      </c>
      <c r="D3202" s="137">
        <f>COUNTIFS(Severity,$B3202,Status,"&lt;&gt;Suspend",Status,"&lt;&gt;Assigned",Status,"&lt;&gt;Open",Status,"&lt;&gt;Hold",ResolvedDate,"&gt;="&amp;$C$1,ResolvedDate,"&lt;="&amp;$F$1)</f>
        <v/>
      </c>
      <c r="E3202" s="137">
        <f>COUNTIFS(Severity,$B3202,SLA_Breach,"&lt;&gt;Yes",Status,"&lt;&gt;Suspend",Status,"&lt;&gt;Assigned",Status,"&lt;&gt;Open",Status,"&lt;&gt;Hold&gt;",ResolvedDate,"&gt;="&amp;$C$1,ResolvedDate,"&lt;="&amp;$F$1)</f>
        <v/>
      </c>
      <c r="F3202" s="137">
        <f>COUNTIFS(Severity,$B3202,SLA_Breach,"Yes",Status,"&lt;&gt;Suspend",Status,"&lt;&gt;Assigned",Status,"&lt;&gt;Open",Status,"&lt;&gt;Hold&gt;",ResolvedDate,"&gt;="&amp;$C$1,ResolvedDate,"&lt;="&amp;$F$1)</f>
        <v/>
      </c>
      <c r="G3202" s="137">
        <f>COUNTIFS(Severity,$B3202,AssignedDate,"&gt;=01/01/2017 12:00:00 AM",AssignedDate,"&lt;="&amp;$F$1)</f>
        <v/>
      </c>
      <c r="H3202" s="177" t="n"/>
      <c r="L3202" s="57" t="n">
        <v>0</v>
      </c>
      <c r="M3202" s="57" t="n"/>
    </row>
    <row r="3203" spans="1:13">
      <c r="A3203" s="137" t="n">
        <v>1</v>
      </c>
      <c r="B3203" s="100" t="s">
        <v>525</v>
      </c>
      <c r="C3203" s="137">
        <f>COUNTIFS(Severity,$B3203,AssignedDate,"&gt;="&amp;$C$1,AssignedDate,"&lt;="&amp;$F$1)</f>
        <v/>
      </c>
      <c r="D3203" s="137">
        <f>COUNTIFS(Severity,$B3203,Status,"&lt;&gt;Suspend",Status,"&lt;&gt;Assigned",Status,"&lt;&gt;Open",Status,"&lt;&gt;Hold",ResolvedDate,"&gt;="&amp;$C$1,ResolvedDate,"&lt;="&amp;$F$1)</f>
        <v/>
      </c>
      <c r="E3203" s="137">
        <f>COUNTIFS(Severity,$B3203,SLA_Breach,"&lt;&gt;Yes",Status,"&lt;&gt;Suspend",Status,"&lt;&gt;Assigned",Status,"&lt;&gt;Open",Status,"&lt;&gt;Hold&gt;",ResolvedDate,"&gt;="&amp;$C$1,ResolvedDate,"&lt;="&amp;$F$1)</f>
        <v/>
      </c>
      <c r="F3203" s="137">
        <f>COUNTIFS(Severity,$B3203,SLA_Breach,"Yes",Status,"&lt;&gt;Suspend",Status,"&lt;&gt;Assigned",Status,"&lt;&gt;Open",Status,"&lt;&gt;Hold&gt;",ResolvedDate,"&gt;="&amp;$C$1,ResolvedDate,"&lt;="&amp;$F$1)</f>
        <v/>
      </c>
      <c r="G3203" s="137">
        <f>COUNTIFS(Severity,$B3203,AssignedDate,"&gt;=01/01/2017 12:00:00 AM",AssignedDate,"&lt;="&amp;$F$1)</f>
        <v/>
      </c>
      <c r="H3203" s="177" t="n"/>
      <c r="L3203" s="57" t="n">
        <v>0</v>
      </c>
      <c r="M3203" s="57" t="n"/>
    </row>
    <row r="3204" spans="1:13">
      <c r="A3204" s="137" t="n">
        <v>1</v>
      </c>
      <c r="B3204" s="100" t="s">
        <v>525</v>
      </c>
      <c r="C3204" s="137">
        <f>COUNTIFS(Severity,$B3204,AssignedDate,"&gt;="&amp;$C$1,AssignedDate,"&lt;="&amp;$F$1)</f>
        <v/>
      </c>
      <c r="D3204" s="137">
        <f>COUNTIFS(Severity,$B3204,Status,"&lt;&gt;Suspend",Status,"&lt;&gt;Assigned",Status,"&lt;&gt;Open",Status,"&lt;&gt;Hold",ResolvedDate,"&gt;="&amp;$C$1,ResolvedDate,"&lt;="&amp;$F$1)</f>
        <v/>
      </c>
      <c r="E3204" s="137">
        <f>COUNTIFS(Severity,$B3204,SLA_Breach,"&lt;&gt;Yes",Status,"&lt;&gt;Suspend",Status,"&lt;&gt;Assigned",Status,"&lt;&gt;Open",Status,"&lt;&gt;Hold&gt;",ResolvedDate,"&gt;="&amp;$C$1,ResolvedDate,"&lt;="&amp;$F$1)</f>
        <v/>
      </c>
      <c r="F3204" s="137">
        <f>COUNTIFS(Severity,$B3204,SLA_Breach,"Yes",Status,"&lt;&gt;Suspend",Status,"&lt;&gt;Assigned",Status,"&lt;&gt;Open",Status,"&lt;&gt;Hold&gt;",ResolvedDate,"&gt;="&amp;$C$1,ResolvedDate,"&lt;="&amp;$F$1)</f>
        <v/>
      </c>
      <c r="G3204" s="137">
        <f>COUNTIFS(Severity,$B3204,AssignedDate,"&gt;=01/01/2017 12:00:00 AM",AssignedDate,"&lt;="&amp;$F$1)</f>
        <v/>
      </c>
      <c r="H3204" s="177" t="n"/>
      <c r="L3204" s="57" t="n">
        <v>0</v>
      </c>
      <c r="M3204" s="57" t="n"/>
    </row>
    <row r="3205" spans="1:13">
      <c r="A3205" s="137" t="n">
        <v>1</v>
      </c>
      <c r="B3205" s="100" t="s">
        <v>525</v>
      </c>
      <c r="C3205" s="137">
        <f>COUNTIFS(Severity,$B3205,AssignedDate,"&gt;="&amp;$C$1,AssignedDate,"&lt;="&amp;$F$1)</f>
        <v/>
      </c>
      <c r="D3205" s="137">
        <f>COUNTIFS(Severity,$B3205,Status,"&lt;&gt;Suspend",Status,"&lt;&gt;Assigned",Status,"&lt;&gt;Open",Status,"&lt;&gt;Hold",ResolvedDate,"&gt;="&amp;$C$1,ResolvedDate,"&lt;="&amp;$F$1)</f>
        <v/>
      </c>
      <c r="E3205" s="137">
        <f>COUNTIFS(Severity,$B3205,SLA_Breach,"&lt;&gt;Yes",Status,"&lt;&gt;Suspend",Status,"&lt;&gt;Assigned",Status,"&lt;&gt;Open",Status,"&lt;&gt;Hold&gt;",ResolvedDate,"&gt;="&amp;$C$1,ResolvedDate,"&lt;="&amp;$F$1)</f>
        <v/>
      </c>
      <c r="F3205" s="137">
        <f>COUNTIFS(Severity,$B3205,SLA_Breach,"Yes",Status,"&lt;&gt;Suspend",Status,"&lt;&gt;Assigned",Status,"&lt;&gt;Open",Status,"&lt;&gt;Hold&gt;",ResolvedDate,"&gt;="&amp;$C$1,ResolvedDate,"&lt;="&amp;$F$1)</f>
        <v/>
      </c>
      <c r="G3205" s="137">
        <f>COUNTIFS(Severity,$B3205,AssignedDate,"&gt;=01/01/2017 12:00:00 AM",AssignedDate,"&lt;="&amp;$F$1)</f>
        <v/>
      </c>
      <c r="H3205" s="177" t="n"/>
      <c r="L3205" s="57" t="n">
        <v>0</v>
      </c>
      <c r="M3205" s="57" t="n"/>
    </row>
    <row r="3206" spans="1:13">
      <c r="A3206" s="137" t="n">
        <v>1</v>
      </c>
      <c r="B3206" s="100" t="s">
        <v>525</v>
      </c>
      <c r="C3206" s="137">
        <f>COUNTIFS(Severity,$B3206,AssignedDate,"&gt;="&amp;$C$1,AssignedDate,"&lt;="&amp;$F$1)</f>
        <v/>
      </c>
      <c r="D3206" s="137">
        <f>COUNTIFS(Severity,$B3206,Status,"&lt;&gt;Suspend",Status,"&lt;&gt;Assigned",Status,"&lt;&gt;Open",Status,"&lt;&gt;Hold",ResolvedDate,"&gt;="&amp;$C$1,ResolvedDate,"&lt;="&amp;$F$1)</f>
        <v/>
      </c>
      <c r="E3206" s="137">
        <f>COUNTIFS(Severity,$B3206,SLA_Breach,"&lt;&gt;Yes",Status,"&lt;&gt;Suspend",Status,"&lt;&gt;Assigned",Status,"&lt;&gt;Open",Status,"&lt;&gt;Hold&gt;",ResolvedDate,"&gt;="&amp;$C$1,ResolvedDate,"&lt;="&amp;$F$1)</f>
        <v/>
      </c>
      <c r="F3206" s="137">
        <f>COUNTIFS(Severity,$B3206,SLA_Breach,"Yes",Status,"&lt;&gt;Suspend",Status,"&lt;&gt;Assigned",Status,"&lt;&gt;Open",Status,"&lt;&gt;Hold&gt;",ResolvedDate,"&gt;="&amp;$C$1,ResolvedDate,"&lt;="&amp;$F$1)</f>
        <v/>
      </c>
      <c r="G3206" s="137">
        <f>COUNTIFS(Severity,$B3206,AssignedDate,"&gt;=01/01/2017 12:00:00 AM",AssignedDate,"&lt;="&amp;$F$1)</f>
        <v/>
      </c>
      <c r="H3206" s="177" t="n"/>
      <c r="L3206" s="57" t="n">
        <v>0</v>
      </c>
      <c r="M3206" s="57" t="n"/>
    </row>
    <row r="3207" spans="1:13">
      <c r="A3207" s="137" t="n">
        <v>1</v>
      </c>
      <c r="B3207" s="100" t="s">
        <v>525</v>
      </c>
      <c r="C3207" s="137">
        <f>COUNTIFS(Severity,$B3207,AssignedDate,"&gt;="&amp;$C$1,AssignedDate,"&lt;="&amp;$F$1)</f>
        <v/>
      </c>
      <c r="D3207" s="137">
        <f>COUNTIFS(Severity,$B3207,Status,"&lt;&gt;Suspend",Status,"&lt;&gt;Assigned",Status,"&lt;&gt;Open",Status,"&lt;&gt;Hold",ResolvedDate,"&gt;="&amp;$C$1,ResolvedDate,"&lt;="&amp;$F$1)</f>
        <v/>
      </c>
      <c r="E3207" s="137">
        <f>COUNTIFS(Severity,$B3207,SLA_Breach,"&lt;&gt;Yes",Status,"&lt;&gt;Suspend",Status,"&lt;&gt;Assigned",Status,"&lt;&gt;Open",Status,"&lt;&gt;Hold&gt;",ResolvedDate,"&gt;="&amp;$C$1,ResolvedDate,"&lt;="&amp;$F$1)</f>
        <v/>
      </c>
      <c r="F3207" s="137">
        <f>COUNTIFS(Severity,$B3207,SLA_Breach,"Yes",Status,"&lt;&gt;Suspend",Status,"&lt;&gt;Assigned",Status,"&lt;&gt;Open",Status,"&lt;&gt;Hold&gt;",ResolvedDate,"&gt;="&amp;$C$1,ResolvedDate,"&lt;="&amp;$F$1)</f>
        <v/>
      </c>
      <c r="G3207" s="137">
        <f>COUNTIFS(Severity,$B3207,AssignedDate,"&gt;=01/01/2017 12:00:00 AM",AssignedDate,"&lt;="&amp;$F$1)</f>
        <v/>
      </c>
      <c r="H3207" s="177" t="n"/>
      <c r="L3207" s="57" t="n">
        <v>0</v>
      </c>
      <c r="M3207" s="57" t="n"/>
    </row>
    <row r="3208" spans="1:13">
      <c r="A3208" s="137" t="n">
        <v>1</v>
      </c>
      <c r="B3208" s="100" t="s">
        <v>525</v>
      </c>
      <c r="C3208" s="137">
        <f>COUNTIFS(Severity,$B3208,AssignedDate,"&gt;="&amp;$C$1,AssignedDate,"&lt;="&amp;$F$1)</f>
        <v/>
      </c>
      <c r="D3208" s="137">
        <f>COUNTIFS(Severity,$B3208,Status,"&lt;&gt;Suspend",Status,"&lt;&gt;Assigned",Status,"&lt;&gt;Open",Status,"&lt;&gt;Hold",ResolvedDate,"&gt;="&amp;$C$1,ResolvedDate,"&lt;="&amp;$F$1)</f>
        <v/>
      </c>
      <c r="E3208" s="137">
        <f>COUNTIFS(Severity,$B3208,SLA_Breach,"&lt;&gt;Yes",Status,"&lt;&gt;Suspend",Status,"&lt;&gt;Assigned",Status,"&lt;&gt;Open",Status,"&lt;&gt;Hold&gt;",ResolvedDate,"&gt;="&amp;$C$1,ResolvedDate,"&lt;="&amp;$F$1)</f>
        <v/>
      </c>
      <c r="F3208" s="137">
        <f>COUNTIFS(Severity,$B3208,SLA_Breach,"Yes",Status,"&lt;&gt;Suspend",Status,"&lt;&gt;Assigned",Status,"&lt;&gt;Open",Status,"&lt;&gt;Hold&gt;",ResolvedDate,"&gt;="&amp;$C$1,ResolvedDate,"&lt;="&amp;$F$1)</f>
        <v/>
      </c>
      <c r="G3208" s="137">
        <f>COUNTIFS(Severity,$B3208,AssignedDate,"&gt;=01/01/2017 12:00:00 AM",AssignedDate,"&lt;="&amp;$F$1)</f>
        <v/>
      </c>
      <c r="H3208" s="177" t="n"/>
      <c r="L3208" s="57" t="n">
        <v>0</v>
      </c>
      <c r="M3208" s="57" t="n"/>
    </row>
    <row r="3209" spans="1:13">
      <c r="A3209" s="137" t="n">
        <v>1</v>
      </c>
      <c r="B3209" s="100" t="s">
        <v>525</v>
      </c>
      <c r="C3209" s="137">
        <f>COUNTIFS(Severity,$B3209,AssignedDate,"&gt;="&amp;$C$1,AssignedDate,"&lt;="&amp;$F$1)</f>
        <v/>
      </c>
      <c r="D3209" s="137">
        <f>COUNTIFS(Severity,$B3209,Status,"&lt;&gt;Suspend",Status,"&lt;&gt;Assigned",Status,"&lt;&gt;Open",Status,"&lt;&gt;Hold",ResolvedDate,"&gt;="&amp;$C$1,ResolvedDate,"&lt;="&amp;$F$1)</f>
        <v/>
      </c>
      <c r="E3209" s="137">
        <f>COUNTIFS(Severity,$B3209,SLA_Breach,"&lt;&gt;Yes",Status,"&lt;&gt;Suspend",Status,"&lt;&gt;Assigned",Status,"&lt;&gt;Open",Status,"&lt;&gt;Hold&gt;",ResolvedDate,"&gt;="&amp;$C$1,ResolvedDate,"&lt;="&amp;$F$1)</f>
        <v/>
      </c>
      <c r="F3209" s="137">
        <f>COUNTIFS(Severity,$B3209,SLA_Breach,"Yes",Status,"&lt;&gt;Suspend",Status,"&lt;&gt;Assigned",Status,"&lt;&gt;Open",Status,"&lt;&gt;Hold&gt;",ResolvedDate,"&gt;="&amp;$C$1,ResolvedDate,"&lt;="&amp;$F$1)</f>
        <v/>
      </c>
      <c r="G3209" s="137">
        <f>COUNTIFS(Severity,$B3209,AssignedDate,"&gt;=01/01/2017 12:00:00 AM",AssignedDate,"&lt;="&amp;$F$1)</f>
        <v/>
      </c>
      <c r="H3209" s="177" t="n"/>
      <c r="L3209" s="57" t="n">
        <v>0</v>
      </c>
      <c r="M3209" s="57" t="n"/>
    </row>
    <row r="3210" spans="1:13">
      <c r="A3210" s="137" t="n">
        <v>1</v>
      </c>
      <c r="B3210" s="100" t="s">
        <v>525</v>
      </c>
      <c r="C3210" s="137">
        <f>COUNTIFS(Severity,$B3210,AssignedDate,"&gt;="&amp;$C$1,AssignedDate,"&lt;="&amp;$F$1)</f>
        <v/>
      </c>
      <c r="D3210" s="137">
        <f>COUNTIFS(Severity,$B3210,Status,"&lt;&gt;Suspend",Status,"&lt;&gt;Assigned",Status,"&lt;&gt;Open",Status,"&lt;&gt;Hold",ResolvedDate,"&gt;="&amp;$C$1,ResolvedDate,"&lt;="&amp;$F$1)</f>
        <v/>
      </c>
      <c r="E3210" s="137">
        <f>COUNTIFS(Severity,$B3210,SLA_Breach,"&lt;&gt;Yes",Status,"&lt;&gt;Suspend",Status,"&lt;&gt;Assigned",Status,"&lt;&gt;Open",Status,"&lt;&gt;Hold&gt;",ResolvedDate,"&gt;="&amp;$C$1,ResolvedDate,"&lt;="&amp;$F$1)</f>
        <v/>
      </c>
      <c r="F3210" s="137">
        <f>COUNTIFS(Severity,$B3210,SLA_Breach,"Yes",Status,"&lt;&gt;Suspend",Status,"&lt;&gt;Assigned",Status,"&lt;&gt;Open",Status,"&lt;&gt;Hold&gt;",ResolvedDate,"&gt;="&amp;$C$1,ResolvedDate,"&lt;="&amp;$F$1)</f>
        <v/>
      </c>
      <c r="G3210" s="137">
        <f>COUNTIFS(Severity,$B3210,AssignedDate,"&gt;=01/01/2017 12:00:00 AM",AssignedDate,"&lt;="&amp;$F$1)</f>
        <v/>
      </c>
      <c r="H3210" s="177" t="n"/>
      <c r="L3210" s="57" t="n">
        <v>0</v>
      </c>
      <c r="M3210" s="57" t="n"/>
    </row>
    <row r="3211" spans="1:13">
      <c r="A3211" s="137" t="n">
        <v>1</v>
      </c>
      <c r="B3211" s="100" t="s">
        <v>525</v>
      </c>
      <c r="C3211" s="137">
        <f>COUNTIFS(Severity,$B3211,AssignedDate,"&gt;="&amp;$C$1,AssignedDate,"&lt;="&amp;$F$1)</f>
        <v/>
      </c>
      <c r="D3211" s="137">
        <f>COUNTIFS(Severity,$B3211,Status,"&lt;&gt;Suspend",Status,"&lt;&gt;Assigned",Status,"&lt;&gt;Open",Status,"&lt;&gt;Hold",ResolvedDate,"&gt;="&amp;$C$1,ResolvedDate,"&lt;="&amp;$F$1)</f>
        <v/>
      </c>
      <c r="E3211" s="137">
        <f>COUNTIFS(Severity,$B3211,SLA_Breach,"&lt;&gt;Yes",Status,"&lt;&gt;Suspend",Status,"&lt;&gt;Assigned",Status,"&lt;&gt;Open",Status,"&lt;&gt;Hold&gt;",ResolvedDate,"&gt;="&amp;$C$1,ResolvedDate,"&lt;="&amp;$F$1)</f>
        <v/>
      </c>
      <c r="F3211" s="137">
        <f>COUNTIFS(Severity,$B3211,SLA_Breach,"Yes",Status,"&lt;&gt;Suspend",Status,"&lt;&gt;Assigned",Status,"&lt;&gt;Open",Status,"&lt;&gt;Hold&gt;",ResolvedDate,"&gt;="&amp;$C$1,ResolvedDate,"&lt;="&amp;$F$1)</f>
        <v/>
      </c>
      <c r="G3211" s="137">
        <f>COUNTIFS(Severity,$B3211,AssignedDate,"&gt;=01/01/2017 12:00:00 AM",AssignedDate,"&lt;="&amp;$F$1)</f>
        <v/>
      </c>
      <c r="H3211" s="177" t="n"/>
      <c r="L3211" s="57" t="n">
        <v>0</v>
      </c>
      <c r="M3211" s="57" t="n"/>
    </row>
    <row r="3212" spans="1:13">
      <c r="A3212" s="137" t="n">
        <v>1</v>
      </c>
      <c r="B3212" s="100" t="s">
        <v>525</v>
      </c>
      <c r="C3212" s="137">
        <f>COUNTIFS(Severity,$B3212,AssignedDate,"&gt;="&amp;$C$1,AssignedDate,"&lt;="&amp;$F$1)</f>
        <v/>
      </c>
      <c r="D3212" s="137">
        <f>COUNTIFS(Severity,$B3212,Status,"&lt;&gt;Suspend",Status,"&lt;&gt;Assigned",Status,"&lt;&gt;Open",Status,"&lt;&gt;Hold",ResolvedDate,"&gt;="&amp;$C$1,ResolvedDate,"&lt;="&amp;$F$1)</f>
        <v/>
      </c>
      <c r="E3212" s="137">
        <f>COUNTIFS(Severity,$B3212,SLA_Breach,"&lt;&gt;Yes",Status,"&lt;&gt;Suspend",Status,"&lt;&gt;Assigned",Status,"&lt;&gt;Open",Status,"&lt;&gt;Hold&gt;",ResolvedDate,"&gt;="&amp;$C$1,ResolvedDate,"&lt;="&amp;$F$1)</f>
        <v/>
      </c>
      <c r="F3212" s="137">
        <f>COUNTIFS(Severity,$B3212,SLA_Breach,"Yes",Status,"&lt;&gt;Suspend",Status,"&lt;&gt;Assigned",Status,"&lt;&gt;Open",Status,"&lt;&gt;Hold&gt;",ResolvedDate,"&gt;="&amp;$C$1,ResolvedDate,"&lt;="&amp;$F$1)</f>
        <v/>
      </c>
      <c r="G3212" s="137">
        <f>COUNTIFS(Severity,$B3212,AssignedDate,"&gt;=01/01/2017 12:00:00 AM",AssignedDate,"&lt;="&amp;$F$1)</f>
        <v/>
      </c>
      <c r="H3212" s="177" t="n"/>
      <c r="L3212" s="57" t="n">
        <v>0</v>
      </c>
      <c r="M3212" s="57" t="n"/>
    </row>
    <row r="3213" spans="1:13">
      <c r="A3213" s="137" t="n">
        <v>1</v>
      </c>
      <c r="B3213" s="100" t="s">
        <v>525</v>
      </c>
      <c r="C3213" s="137">
        <f>COUNTIFS(Severity,$B3213,AssignedDate,"&gt;="&amp;$C$1,AssignedDate,"&lt;="&amp;$F$1)</f>
        <v/>
      </c>
      <c r="D3213" s="137">
        <f>COUNTIFS(Severity,$B3213,Status,"&lt;&gt;Suspend",Status,"&lt;&gt;Assigned",Status,"&lt;&gt;Open",Status,"&lt;&gt;Hold",ResolvedDate,"&gt;="&amp;$C$1,ResolvedDate,"&lt;="&amp;$F$1)</f>
        <v/>
      </c>
      <c r="E3213" s="137">
        <f>COUNTIFS(Severity,$B3213,SLA_Breach,"&lt;&gt;Yes",Status,"&lt;&gt;Suspend",Status,"&lt;&gt;Assigned",Status,"&lt;&gt;Open",Status,"&lt;&gt;Hold&gt;",ResolvedDate,"&gt;="&amp;$C$1,ResolvedDate,"&lt;="&amp;$F$1)</f>
        <v/>
      </c>
      <c r="F3213" s="137">
        <f>COUNTIFS(Severity,$B3213,SLA_Breach,"Yes",Status,"&lt;&gt;Suspend",Status,"&lt;&gt;Assigned",Status,"&lt;&gt;Open",Status,"&lt;&gt;Hold&gt;",ResolvedDate,"&gt;="&amp;$C$1,ResolvedDate,"&lt;="&amp;$F$1)</f>
        <v/>
      </c>
      <c r="G3213" s="137">
        <f>COUNTIFS(Severity,$B3213,AssignedDate,"&gt;=01/01/2017 12:00:00 AM",AssignedDate,"&lt;="&amp;$F$1)</f>
        <v/>
      </c>
      <c r="H3213" s="177" t="n"/>
      <c r="L3213" s="57" t="n">
        <v>0</v>
      </c>
      <c r="M3213" s="57" t="n"/>
    </row>
    <row r="3214" spans="1:13">
      <c r="A3214" s="137" t="n">
        <v>1</v>
      </c>
      <c r="B3214" s="100" t="s">
        <v>525</v>
      </c>
      <c r="C3214" s="137">
        <f>COUNTIFS(Severity,$B3214,AssignedDate,"&gt;="&amp;$C$1,AssignedDate,"&lt;="&amp;$F$1)</f>
        <v/>
      </c>
      <c r="D3214" s="137">
        <f>COUNTIFS(Severity,$B3214,Status,"&lt;&gt;Suspend",Status,"&lt;&gt;Assigned",Status,"&lt;&gt;Open",Status,"&lt;&gt;Hold",ResolvedDate,"&gt;="&amp;$C$1,ResolvedDate,"&lt;="&amp;$F$1)</f>
        <v/>
      </c>
      <c r="E3214" s="137">
        <f>COUNTIFS(Severity,$B3214,SLA_Breach,"&lt;&gt;Yes",Status,"&lt;&gt;Suspend",Status,"&lt;&gt;Assigned",Status,"&lt;&gt;Open",Status,"&lt;&gt;Hold&gt;",ResolvedDate,"&gt;="&amp;$C$1,ResolvedDate,"&lt;="&amp;$F$1)</f>
        <v/>
      </c>
      <c r="F3214" s="137">
        <f>COUNTIFS(Severity,$B3214,SLA_Breach,"Yes",Status,"&lt;&gt;Suspend",Status,"&lt;&gt;Assigned",Status,"&lt;&gt;Open",Status,"&lt;&gt;Hold&gt;",ResolvedDate,"&gt;="&amp;$C$1,ResolvedDate,"&lt;="&amp;$F$1)</f>
        <v/>
      </c>
      <c r="G3214" s="137">
        <f>COUNTIFS(Severity,$B3214,AssignedDate,"&gt;=01/01/2017 12:00:00 AM",AssignedDate,"&lt;="&amp;$F$1)</f>
        <v/>
      </c>
      <c r="H3214" s="177" t="n"/>
      <c r="L3214" s="57" t="n">
        <v>0</v>
      </c>
      <c r="M3214" s="57" t="n"/>
    </row>
    <row r="3215" spans="1:13">
      <c r="A3215" s="137" t="n">
        <v>1</v>
      </c>
      <c r="B3215" s="100" t="s">
        <v>525</v>
      </c>
      <c r="C3215" s="137">
        <f>COUNTIFS(Severity,$B3215,AssignedDate,"&gt;="&amp;$C$1,AssignedDate,"&lt;="&amp;$F$1)</f>
        <v/>
      </c>
      <c r="D3215" s="137">
        <f>COUNTIFS(Severity,$B3215,Status,"&lt;&gt;Suspend",Status,"&lt;&gt;Assigned",Status,"&lt;&gt;Open",Status,"&lt;&gt;Hold",ResolvedDate,"&gt;="&amp;$C$1,ResolvedDate,"&lt;="&amp;$F$1)</f>
        <v/>
      </c>
      <c r="E3215" s="137">
        <f>COUNTIFS(Severity,$B3215,SLA_Breach,"&lt;&gt;Yes",Status,"&lt;&gt;Suspend",Status,"&lt;&gt;Assigned",Status,"&lt;&gt;Open",Status,"&lt;&gt;Hold&gt;",ResolvedDate,"&gt;="&amp;$C$1,ResolvedDate,"&lt;="&amp;$F$1)</f>
        <v/>
      </c>
      <c r="F3215" s="137">
        <f>COUNTIFS(Severity,$B3215,SLA_Breach,"Yes",Status,"&lt;&gt;Suspend",Status,"&lt;&gt;Assigned",Status,"&lt;&gt;Open",Status,"&lt;&gt;Hold&gt;",ResolvedDate,"&gt;="&amp;$C$1,ResolvedDate,"&lt;="&amp;$F$1)</f>
        <v/>
      </c>
      <c r="G3215" s="137">
        <f>COUNTIFS(Severity,$B3215,AssignedDate,"&gt;=01/01/2017 12:00:00 AM",AssignedDate,"&lt;="&amp;$F$1)</f>
        <v/>
      </c>
      <c r="H3215" s="177" t="n"/>
      <c r="L3215" s="57" t="n">
        <v>0</v>
      </c>
      <c r="M3215" s="57" t="n"/>
    </row>
    <row r="3216" spans="1:13">
      <c r="A3216" s="137" t="n">
        <v>1</v>
      </c>
      <c r="B3216" s="100" t="s">
        <v>525</v>
      </c>
      <c r="C3216" s="137">
        <f>COUNTIFS(Severity,$B3216,AssignedDate,"&gt;="&amp;$C$1,AssignedDate,"&lt;="&amp;$F$1)</f>
        <v/>
      </c>
      <c r="D3216" s="137">
        <f>COUNTIFS(Severity,$B3216,Status,"&lt;&gt;Suspend",Status,"&lt;&gt;Assigned",Status,"&lt;&gt;Open",Status,"&lt;&gt;Hold",ResolvedDate,"&gt;="&amp;$C$1,ResolvedDate,"&lt;="&amp;$F$1)</f>
        <v/>
      </c>
      <c r="E3216" s="137">
        <f>COUNTIFS(Severity,$B3216,SLA_Breach,"&lt;&gt;Yes",Status,"&lt;&gt;Suspend",Status,"&lt;&gt;Assigned",Status,"&lt;&gt;Open",Status,"&lt;&gt;Hold&gt;",ResolvedDate,"&gt;="&amp;$C$1,ResolvedDate,"&lt;="&amp;$F$1)</f>
        <v/>
      </c>
      <c r="F3216" s="137">
        <f>COUNTIFS(Severity,$B3216,SLA_Breach,"Yes",Status,"&lt;&gt;Suspend",Status,"&lt;&gt;Assigned",Status,"&lt;&gt;Open",Status,"&lt;&gt;Hold&gt;",ResolvedDate,"&gt;="&amp;$C$1,ResolvedDate,"&lt;="&amp;$F$1)</f>
        <v/>
      </c>
      <c r="G3216" s="137">
        <f>COUNTIFS(Severity,$B3216,AssignedDate,"&gt;=01/01/2017 12:00:00 AM",AssignedDate,"&lt;="&amp;$F$1)</f>
        <v/>
      </c>
      <c r="H3216" s="177" t="n"/>
      <c r="L3216" s="57" t="n">
        <v>0</v>
      </c>
      <c r="M3216" s="57" t="n"/>
    </row>
    <row r="3217" spans="1:13">
      <c r="A3217" s="137" t="n">
        <v>1</v>
      </c>
      <c r="B3217" s="100" t="s">
        <v>525</v>
      </c>
      <c r="C3217" s="137">
        <f>COUNTIFS(Severity,$B3217,AssignedDate,"&gt;="&amp;$C$1,AssignedDate,"&lt;="&amp;$F$1)</f>
        <v/>
      </c>
      <c r="D3217" s="137">
        <f>COUNTIFS(Severity,$B3217,Status,"&lt;&gt;Suspend",Status,"&lt;&gt;Assigned",Status,"&lt;&gt;Open",Status,"&lt;&gt;Hold",ResolvedDate,"&gt;="&amp;$C$1,ResolvedDate,"&lt;="&amp;$F$1)</f>
        <v/>
      </c>
      <c r="E3217" s="137">
        <f>COUNTIFS(Severity,$B3217,SLA_Breach,"&lt;&gt;Yes",Status,"&lt;&gt;Suspend",Status,"&lt;&gt;Assigned",Status,"&lt;&gt;Open",Status,"&lt;&gt;Hold&gt;",ResolvedDate,"&gt;="&amp;$C$1,ResolvedDate,"&lt;="&amp;$F$1)</f>
        <v/>
      </c>
      <c r="F3217" s="137">
        <f>COUNTIFS(Severity,$B3217,SLA_Breach,"Yes",Status,"&lt;&gt;Suspend",Status,"&lt;&gt;Assigned",Status,"&lt;&gt;Open",Status,"&lt;&gt;Hold&gt;",ResolvedDate,"&gt;="&amp;$C$1,ResolvedDate,"&lt;="&amp;$F$1)</f>
        <v/>
      </c>
      <c r="G3217" s="137">
        <f>COUNTIFS(Severity,$B3217,AssignedDate,"&gt;=01/01/2017 12:00:00 AM",AssignedDate,"&lt;="&amp;$F$1)</f>
        <v/>
      </c>
      <c r="H3217" s="177" t="n"/>
      <c r="L3217" s="57" t="n">
        <v>0</v>
      </c>
      <c r="M3217" s="57" t="n"/>
    </row>
    <row r="3218" spans="1:13">
      <c r="A3218" s="137" t="n">
        <v>1</v>
      </c>
      <c r="B3218" s="100" t="s">
        <v>525</v>
      </c>
      <c r="C3218" s="137">
        <f>COUNTIFS(Severity,$B3218,AssignedDate,"&gt;="&amp;$C$1,AssignedDate,"&lt;="&amp;$F$1)</f>
        <v/>
      </c>
      <c r="D3218" s="137">
        <f>COUNTIFS(Severity,$B3218,Status,"&lt;&gt;Suspend",Status,"&lt;&gt;Assigned",Status,"&lt;&gt;Open",Status,"&lt;&gt;Hold",ResolvedDate,"&gt;="&amp;$C$1,ResolvedDate,"&lt;="&amp;$F$1)</f>
        <v/>
      </c>
      <c r="E3218" s="137">
        <f>COUNTIFS(Severity,$B3218,SLA_Breach,"&lt;&gt;Yes",Status,"&lt;&gt;Suspend",Status,"&lt;&gt;Assigned",Status,"&lt;&gt;Open",Status,"&lt;&gt;Hold&gt;",ResolvedDate,"&gt;="&amp;$C$1,ResolvedDate,"&lt;="&amp;$F$1)</f>
        <v/>
      </c>
      <c r="F3218" s="137">
        <f>COUNTIFS(Severity,$B3218,SLA_Breach,"Yes",Status,"&lt;&gt;Suspend",Status,"&lt;&gt;Assigned",Status,"&lt;&gt;Open",Status,"&lt;&gt;Hold&gt;",ResolvedDate,"&gt;="&amp;$C$1,ResolvedDate,"&lt;="&amp;$F$1)</f>
        <v/>
      </c>
      <c r="G3218" s="137">
        <f>COUNTIFS(Severity,$B3218,AssignedDate,"&gt;=01/01/2017 12:00:00 AM",AssignedDate,"&lt;="&amp;$F$1)</f>
        <v/>
      </c>
      <c r="H3218" s="177" t="n"/>
      <c r="L3218" s="57" t="n">
        <v>0</v>
      </c>
      <c r="M3218" s="57" t="n"/>
    </row>
    <row r="3219" spans="1:13">
      <c r="A3219" s="137" t="n">
        <v>1</v>
      </c>
      <c r="B3219" s="100" t="s">
        <v>525</v>
      </c>
      <c r="C3219" s="137">
        <f>COUNTIFS(Severity,$B3219,AssignedDate,"&gt;="&amp;$C$1,AssignedDate,"&lt;="&amp;$F$1)</f>
        <v/>
      </c>
      <c r="D3219" s="137">
        <f>COUNTIFS(Severity,$B3219,Status,"&lt;&gt;Suspend",Status,"&lt;&gt;Assigned",Status,"&lt;&gt;Open",Status,"&lt;&gt;Hold",ResolvedDate,"&gt;="&amp;$C$1,ResolvedDate,"&lt;="&amp;$F$1)</f>
        <v/>
      </c>
      <c r="E3219" s="137">
        <f>COUNTIFS(Severity,$B3219,SLA_Breach,"&lt;&gt;Yes",Status,"&lt;&gt;Suspend",Status,"&lt;&gt;Assigned",Status,"&lt;&gt;Open",Status,"&lt;&gt;Hold&gt;",ResolvedDate,"&gt;="&amp;$C$1,ResolvedDate,"&lt;="&amp;$F$1)</f>
        <v/>
      </c>
      <c r="F3219" s="137">
        <f>COUNTIFS(Severity,$B3219,SLA_Breach,"Yes",Status,"&lt;&gt;Suspend",Status,"&lt;&gt;Assigned",Status,"&lt;&gt;Open",Status,"&lt;&gt;Hold&gt;",ResolvedDate,"&gt;="&amp;$C$1,ResolvedDate,"&lt;="&amp;$F$1)</f>
        <v/>
      </c>
      <c r="G3219" s="137">
        <f>COUNTIFS(Severity,$B3219,AssignedDate,"&gt;=01/01/2017 12:00:00 AM",AssignedDate,"&lt;="&amp;$F$1)</f>
        <v/>
      </c>
      <c r="H3219" s="177" t="n"/>
      <c r="L3219" s="57" t="n">
        <v>0</v>
      </c>
      <c r="M3219" s="57" t="n"/>
    </row>
    <row r="3220" spans="1:13">
      <c r="A3220" s="137" t="n">
        <v>1</v>
      </c>
      <c r="B3220" s="100" t="s">
        <v>525</v>
      </c>
      <c r="C3220" s="137">
        <f>COUNTIFS(Severity,$B3220,AssignedDate,"&gt;="&amp;$C$1,AssignedDate,"&lt;="&amp;$F$1)</f>
        <v/>
      </c>
      <c r="D3220" s="137">
        <f>COUNTIFS(Severity,$B3220,Status,"&lt;&gt;Suspend",Status,"&lt;&gt;Assigned",Status,"&lt;&gt;Open",Status,"&lt;&gt;Hold",ResolvedDate,"&gt;="&amp;$C$1,ResolvedDate,"&lt;="&amp;$F$1)</f>
        <v/>
      </c>
      <c r="E3220" s="137">
        <f>COUNTIFS(Severity,$B3220,SLA_Breach,"&lt;&gt;Yes",Status,"&lt;&gt;Suspend",Status,"&lt;&gt;Assigned",Status,"&lt;&gt;Open",Status,"&lt;&gt;Hold&gt;",ResolvedDate,"&gt;="&amp;$C$1,ResolvedDate,"&lt;="&amp;$F$1)</f>
        <v/>
      </c>
      <c r="F3220" s="137">
        <f>COUNTIFS(Severity,$B3220,SLA_Breach,"Yes",Status,"&lt;&gt;Suspend",Status,"&lt;&gt;Assigned",Status,"&lt;&gt;Open",Status,"&lt;&gt;Hold&gt;",ResolvedDate,"&gt;="&amp;$C$1,ResolvedDate,"&lt;="&amp;$F$1)</f>
        <v/>
      </c>
      <c r="G3220" s="137">
        <f>COUNTIFS(Severity,$B3220,AssignedDate,"&gt;=01/01/2017 12:00:00 AM",AssignedDate,"&lt;="&amp;$F$1)</f>
        <v/>
      </c>
      <c r="H3220" s="177" t="n"/>
      <c r="L3220" s="57" t="n">
        <v>0</v>
      </c>
      <c r="M3220" s="57" t="n"/>
    </row>
    <row r="3221" spans="1:13">
      <c r="A3221" s="137" t="n">
        <v>1</v>
      </c>
      <c r="B3221" s="100" t="s">
        <v>525</v>
      </c>
      <c r="C3221" s="137">
        <f>COUNTIFS(Severity,$B3221,AssignedDate,"&gt;="&amp;$C$1,AssignedDate,"&lt;="&amp;$F$1)</f>
        <v/>
      </c>
      <c r="D3221" s="137">
        <f>COUNTIFS(Severity,$B3221,Status,"&lt;&gt;Suspend",Status,"&lt;&gt;Assigned",Status,"&lt;&gt;Open",Status,"&lt;&gt;Hold",ResolvedDate,"&gt;="&amp;$C$1,ResolvedDate,"&lt;="&amp;$F$1)</f>
        <v/>
      </c>
      <c r="E3221" s="137">
        <f>COUNTIFS(Severity,$B3221,SLA_Breach,"&lt;&gt;Yes",Status,"&lt;&gt;Suspend",Status,"&lt;&gt;Assigned",Status,"&lt;&gt;Open",Status,"&lt;&gt;Hold&gt;",ResolvedDate,"&gt;="&amp;$C$1,ResolvedDate,"&lt;="&amp;$F$1)</f>
        <v/>
      </c>
      <c r="F3221" s="137">
        <f>COUNTIFS(Severity,$B3221,SLA_Breach,"Yes",Status,"&lt;&gt;Suspend",Status,"&lt;&gt;Assigned",Status,"&lt;&gt;Open",Status,"&lt;&gt;Hold&gt;",ResolvedDate,"&gt;="&amp;$C$1,ResolvedDate,"&lt;="&amp;$F$1)</f>
        <v/>
      </c>
      <c r="G3221" s="137">
        <f>COUNTIFS(Severity,$B3221,AssignedDate,"&gt;=01/01/2017 12:00:00 AM",AssignedDate,"&lt;="&amp;$F$1)</f>
        <v/>
      </c>
      <c r="H3221" s="177" t="n"/>
      <c r="L3221" s="57" t="n">
        <v>0</v>
      </c>
      <c r="M3221" s="57" t="n"/>
    </row>
    <row r="3222" spans="1:13">
      <c r="A3222" s="137" t="n">
        <v>1</v>
      </c>
      <c r="B3222" s="100" t="s">
        <v>525</v>
      </c>
      <c r="C3222" s="137">
        <f>COUNTIFS(Severity,$B3222,AssignedDate,"&gt;="&amp;$C$1,AssignedDate,"&lt;="&amp;$F$1)</f>
        <v/>
      </c>
      <c r="D3222" s="137">
        <f>COUNTIFS(Severity,$B3222,Status,"&lt;&gt;Suspend",Status,"&lt;&gt;Assigned",Status,"&lt;&gt;Open",Status,"&lt;&gt;Hold",ResolvedDate,"&gt;="&amp;$C$1,ResolvedDate,"&lt;="&amp;$F$1)</f>
        <v/>
      </c>
      <c r="E3222" s="137">
        <f>COUNTIFS(Severity,$B3222,SLA_Breach,"&lt;&gt;Yes",Status,"&lt;&gt;Suspend",Status,"&lt;&gt;Assigned",Status,"&lt;&gt;Open",Status,"&lt;&gt;Hold&gt;",ResolvedDate,"&gt;="&amp;$C$1,ResolvedDate,"&lt;="&amp;$F$1)</f>
        <v/>
      </c>
      <c r="F3222" s="137">
        <f>COUNTIFS(Severity,$B3222,SLA_Breach,"Yes",Status,"&lt;&gt;Suspend",Status,"&lt;&gt;Assigned",Status,"&lt;&gt;Open",Status,"&lt;&gt;Hold&gt;",ResolvedDate,"&gt;="&amp;$C$1,ResolvedDate,"&lt;="&amp;$F$1)</f>
        <v/>
      </c>
      <c r="G3222" s="137">
        <f>COUNTIFS(Severity,$B3222,AssignedDate,"&gt;=01/01/2017 12:00:00 AM",AssignedDate,"&lt;="&amp;$F$1)</f>
        <v/>
      </c>
      <c r="H3222" s="177" t="n"/>
      <c r="L3222" s="57" t="n">
        <v>0</v>
      </c>
      <c r="M3222" s="57" t="n"/>
    </row>
    <row r="3223" spans="1:13">
      <c r="A3223" s="137" t="n">
        <v>1</v>
      </c>
      <c r="B3223" s="100" t="s">
        <v>525</v>
      </c>
      <c r="C3223" s="137">
        <f>COUNTIFS(Severity,$B3223,AssignedDate,"&gt;="&amp;$C$1,AssignedDate,"&lt;="&amp;$F$1)</f>
        <v/>
      </c>
      <c r="D3223" s="137">
        <f>COUNTIFS(Severity,$B3223,Status,"&lt;&gt;Suspend",Status,"&lt;&gt;Assigned",Status,"&lt;&gt;Open",Status,"&lt;&gt;Hold",ResolvedDate,"&gt;="&amp;$C$1,ResolvedDate,"&lt;="&amp;$F$1)</f>
        <v/>
      </c>
      <c r="E3223" s="137">
        <f>COUNTIFS(Severity,$B3223,SLA_Breach,"&lt;&gt;Yes",Status,"&lt;&gt;Suspend",Status,"&lt;&gt;Assigned",Status,"&lt;&gt;Open",Status,"&lt;&gt;Hold&gt;",ResolvedDate,"&gt;="&amp;$C$1,ResolvedDate,"&lt;="&amp;$F$1)</f>
        <v/>
      </c>
      <c r="F3223" s="137">
        <f>COUNTIFS(Severity,$B3223,SLA_Breach,"Yes",Status,"&lt;&gt;Suspend",Status,"&lt;&gt;Assigned",Status,"&lt;&gt;Open",Status,"&lt;&gt;Hold&gt;",ResolvedDate,"&gt;="&amp;$C$1,ResolvedDate,"&lt;="&amp;$F$1)</f>
        <v/>
      </c>
      <c r="G3223" s="137">
        <f>COUNTIFS(Severity,$B3223,AssignedDate,"&gt;=01/01/2017 12:00:00 AM",AssignedDate,"&lt;="&amp;$F$1)</f>
        <v/>
      </c>
      <c r="H3223" s="177" t="n"/>
      <c r="L3223" s="57" t="n">
        <v>0</v>
      </c>
      <c r="M3223" s="57" t="n"/>
    </row>
    <row r="3224" spans="1:13">
      <c r="A3224" s="137" t="n">
        <v>1</v>
      </c>
      <c r="B3224" s="100" t="s">
        <v>525</v>
      </c>
      <c r="C3224" s="137">
        <f>COUNTIFS(Severity,$B3224,AssignedDate,"&gt;="&amp;$C$1,AssignedDate,"&lt;="&amp;$F$1)</f>
        <v/>
      </c>
      <c r="D3224" s="137">
        <f>COUNTIFS(Severity,$B3224,Status,"&lt;&gt;Suspend",Status,"&lt;&gt;Assigned",Status,"&lt;&gt;Open",Status,"&lt;&gt;Hold",ResolvedDate,"&gt;="&amp;$C$1,ResolvedDate,"&lt;="&amp;$F$1)</f>
        <v/>
      </c>
      <c r="E3224" s="137">
        <f>COUNTIFS(Severity,$B3224,SLA_Breach,"&lt;&gt;Yes",Status,"&lt;&gt;Suspend",Status,"&lt;&gt;Assigned",Status,"&lt;&gt;Open",Status,"&lt;&gt;Hold&gt;",ResolvedDate,"&gt;="&amp;$C$1,ResolvedDate,"&lt;="&amp;$F$1)</f>
        <v/>
      </c>
      <c r="F3224" s="137">
        <f>COUNTIFS(Severity,$B3224,SLA_Breach,"Yes",Status,"&lt;&gt;Suspend",Status,"&lt;&gt;Assigned",Status,"&lt;&gt;Open",Status,"&lt;&gt;Hold&gt;",ResolvedDate,"&gt;="&amp;$C$1,ResolvedDate,"&lt;="&amp;$F$1)</f>
        <v/>
      </c>
      <c r="G3224" s="137">
        <f>COUNTIFS(Severity,$B3224,AssignedDate,"&gt;=01/01/2017 12:00:00 AM",AssignedDate,"&lt;="&amp;$F$1)</f>
        <v/>
      </c>
      <c r="H3224" s="177" t="n"/>
      <c r="L3224" s="57" t="n">
        <v>0</v>
      </c>
      <c r="M3224" s="57" t="n"/>
    </row>
    <row r="3225" spans="1:13">
      <c r="A3225" s="137" t="n">
        <v>1</v>
      </c>
      <c r="B3225" s="100" t="s">
        <v>525</v>
      </c>
      <c r="C3225" s="137">
        <f>COUNTIFS(Severity,$B3225,AssignedDate,"&gt;="&amp;$C$1,AssignedDate,"&lt;="&amp;$F$1)</f>
        <v/>
      </c>
      <c r="D3225" s="137">
        <f>COUNTIFS(Severity,$B3225,Status,"&lt;&gt;Suspend",Status,"&lt;&gt;Assigned",Status,"&lt;&gt;Open",Status,"&lt;&gt;Hold",ResolvedDate,"&gt;="&amp;$C$1,ResolvedDate,"&lt;="&amp;$F$1)</f>
        <v/>
      </c>
      <c r="E3225" s="137">
        <f>COUNTIFS(Severity,$B3225,SLA_Breach,"&lt;&gt;Yes",Status,"&lt;&gt;Suspend",Status,"&lt;&gt;Assigned",Status,"&lt;&gt;Open",Status,"&lt;&gt;Hold&gt;",ResolvedDate,"&gt;="&amp;$C$1,ResolvedDate,"&lt;="&amp;$F$1)</f>
        <v/>
      </c>
      <c r="F3225" s="137">
        <f>COUNTIFS(Severity,$B3225,SLA_Breach,"Yes",Status,"&lt;&gt;Suspend",Status,"&lt;&gt;Assigned",Status,"&lt;&gt;Open",Status,"&lt;&gt;Hold&gt;",ResolvedDate,"&gt;="&amp;$C$1,ResolvedDate,"&lt;="&amp;$F$1)</f>
        <v/>
      </c>
      <c r="G3225" s="137">
        <f>COUNTIFS(Severity,$B3225,AssignedDate,"&gt;=01/01/2017 12:00:00 AM",AssignedDate,"&lt;="&amp;$F$1)</f>
        <v/>
      </c>
      <c r="H3225" s="177" t="n"/>
      <c r="L3225" s="57" t="n">
        <v>0</v>
      </c>
      <c r="M3225" s="57" t="n"/>
    </row>
    <row r="3226" spans="1:13">
      <c r="A3226" s="137" t="n">
        <v>1</v>
      </c>
      <c r="B3226" s="100" t="s">
        <v>525</v>
      </c>
      <c r="C3226" s="137">
        <f>COUNTIFS(Severity,$B3226,AssignedDate,"&gt;="&amp;$C$1,AssignedDate,"&lt;="&amp;$F$1)</f>
        <v/>
      </c>
      <c r="D3226" s="137">
        <f>COUNTIFS(Severity,$B3226,Status,"&lt;&gt;Suspend",Status,"&lt;&gt;Assigned",Status,"&lt;&gt;Open",Status,"&lt;&gt;Hold",ResolvedDate,"&gt;="&amp;$C$1,ResolvedDate,"&lt;="&amp;$F$1)</f>
        <v/>
      </c>
      <c r="E3226" s="137">
        <f>COUNTIFS(Severity,$B3226,SLA_Breach,"&lt;&gt;Yes",Status,"&lt;&gt;Suspend",Status,"&lt;&gt;Assigned",Status,"&lt;&gt;Open",Status,"&lt;&gt;Hold&gt;",ResolvedDate,"&gt;="&amp;$C$1,ResolvedDate,"&lt;="&amp;$F$1)</f>
        <v/>
      </c>
      <c r="F3226" s="137">
        <f>COUNTIFS(Severity,$B3226,SLA_Breach,"Yes",Status,"&lt;&gt;Suspend",Status,"&lt;&gt;Assigned",Status,"&lt;&gt;Open",Status,"&lt;&gt;Hold&gt;",ResolvedDate,"&gt;="&amp;$C$1,ResolvedDate,"&lt;="&amp;$F$1)</f>
        <v/>
      </c>
      <c r="G3226" s="137">
        <f>COUNTIFS(Severity,$B3226,AssignedDate,"&gt;=01/01/2017 12:00:00 AM",AssignedDate,"&lt;="&amp;$F$1)</f>
        <v/>
      </c>
      <c r="H3226" s="177" t="n"/>
      <c r="L3226" s="57" t="n">
        <v>0</v>
      </c>
      <c r="M3226" s="57" t="n"/>
    </row>
    <row r="3227" spans="1:13">
      <c r="A3227" s="137" t="n">
        <v>1</v>
      </c>
      <c r="B3227" s="100" t="s">
        <v>525</v>
      </c>
      <c r="C3227" s="137">
        <f>COUNTIFS(Severity,$B3227,AssignedDate,"&gt;="&amp;$C$1,AssignedDate,"&lt;="&amp;$F$1)</f>
        <v/>
      </c>
      <c r="D3227" s="137">
        <f>COUNTIFS(Severity,$B3227,Status,"&lt;&gt;Suspend",Status,"&lt;&gt;Assigned",Status,"&lt;&gt;Open",Status,"&lt;&gt;Hold",ResolvedDate,"&gt;="&amp;$C$1,ResolvedDate,"&lt;="&amp;$F$1)</f>
        <v/>
      </c>
      <c r="E3227" s="137">
        <f>COUNTIFS(Severity,$B3227,SLA_Breach,"&lt;&gt;Yes",Status,"&lt;&gt;Suspend",Status,"&lt;&gt;Assigned",Status,"&lt;&gt;Open",Status,"&lt;&gt;Hold&gt;",ResolvedDate,"&gt;="&amp;$C$1,ResolvedDate,"&lt;="&amp;$F$1)</f>
        <v/>
      </c>
      <c r="F3227" s="137">
        <f>COUNTIFS(Severity,$B3227,SLA_Breach,"Yes",Status,"&lt;&gt;Suspend",Status,"&lt;&gt;Assigned",Status,"&lt;&gt;Open",Status,"&lt;&gt;Hold&gt;",ResolvedDate,"&gt;="&amp;$C$1,ResolvedDate,"&lt;="&amp;$F$1)</f>
        <v/>
      </c>
      <c r="G3227" s="137">
        <f>COUNTIFS(Severity,$B3227,AssignedDate,"&gt;=01/01/2017 12:00:00 AM",AssignedDate,"&lt;="&amp;$F$1)</f>
        <v/>
      </c>
      <c r="H3227" s="177" t="n"/>
      <c r="L3227" s="57" t="n">
        <v>0</v>
      </c>
      <c r="M3227" s="57" t="n"/>
    </row>
    <row r="3228" spans="1:13">
      <c r="A3228" s="137" t="n">
        <v>1</v>
      </c>
      <c r="B3228" s="100" t="s">
        <v>525</v>
      </c>
      <c r="C3228" s="137">
        <f>COUNTIFS(Severity,$B3228,AssignedDate,"&gt;="&amp;$C$1,AssignedDate,"&lt;="&amp;$F$1)</f>
        <v/>
      </c>
      <c r="D3228" s="137">
        <f>COUNTIFS(Severity,$B3228,Status,"&lt;&gt;Suspend",Status,"&lt;&gt;Assigned",Status,"&lt;&gt;Open",Status,"&lt;&gt;Hold",ResolvedDate,"&gt;="&amp;$C$1,ResolvedDate,"&lt;="&amp;$F$1)</f>
        <v/>
      </c>
      <c r="E3228" s="137">
        <f>COUNTIFS(Severity,$B3228,SLA_Breach,"&lt;&gt;Yes",Status,"&lt;&gt;Suspend",Status,"&lt;&gt;Assigned",Status,"&lt;&gt;Open",Status,"&lt;&gt;Hold&gt;",ResolvedDate,"&gt;="&amp;$C$1,ResolvedDate,"&lt;="&amp;$F$1)</f>
        <v/>
      </c>
      <c r="F3228" s="137">
        <f>COUNTIFS(Severity,$B3228,SLA_Breach,"Yes",Status,"&lt;&gt;Suspend",Status,"&lt;&gt;Assigned",Status,"&lt;&gt;Open",Status,"&lt;&gt;Hold&gt;",ResolvedDate,"&gt;="&amp;$C$1,ResolvedDate,"&lt;="&amp;$F$1)</f>
        <v/>
      </c>
      <c r="G3228" s="137">
        <f>COUNTIFS(Severity,$B3228,AssignedDate,"&gt;=01/01/2017 12:00:00 AM",AssignedDate,"&lt;="&amp;$F$1)</f>
        <v/>
      </c>
      <c r="H3228" s="177" t="n"/>
      <c r="L3228" s="57" t="n">
        <v>0</v>
      </c>
      <c r="M3228" s="57" t="n"/>
    </row>
    <row r="3229" spans="1:13">
      <c r="A3229" s="137" t="n">
        <v>1</v>
      </c>
      <c r="B3229" s="100" t="s">
        <v>525</v>
      </c>
      <c r="C3229" s="137">
        <f>COUNTIFS(Severity,$B3229,AssignedDate,"&gt;="&amp;$C$1,AssignedDate,"&lt;="&amp;$F$1)</f>
        <v/>
      </c>
      <c r="D3229" s="137">
        <f>COUNTIFS(Severity,$B3229,Status,"&lt;&gt;Suspend",Status,"&lt;&gt;Assigned",Status,"&lt;&gt;Open",Status,"&lt;&gt;Hold",ResolvedDate,"&gt;="&amp;$C$1,ResolvedDate,"&lt;="&amp;$F$1)</f>
        <v/>
      </c>
      <c r="E3229" s="137">
        <f>COUNTIFS(Severity,$B3229,SLA_Breach,"&lt;&gt;Yes",Status,"&lt;&gt;Suspend",Status,"&lt;&gt;Assigned",Status,"&lt;&gt;Open",Status,"&lt;&gt;Hold&gt;",ResolvedDate,"&gt;="&amp;$C$1,ResolvedDate,"&lt;="&amp;$F$1)</f>
        <v/>
      </c>
      <c r="F3229" s="137">
        <f>COUNTIFS(Severity,$B3229,SLA_Breach,"Yes",Status,"&lt;&gt;Suspend",Status,"&lt;&gt;Assigned",Status,"&lt;&gt;Open",Status,"&lt;&gt;Hold&gt;",ResolvedDate,"&gt;="&amp;$C$1,ResolvedDate,"&lt;="&amp;$F$1)</f>
        <v/>
      </c>
      <c r="G3229" s="137">
        <f>COUNTIFS(Severity,$B3229,AssignedDate,"&gt;=01/01/2017 12:00:00 AM",AssignedDate,"&lt;="&amp;$F$1)</f>
        <v/>
      </c>
      <c r="H3229" s="177" t="n"/>
      <c r="L3229" s="57" t="n">
        <v>0</v>
      </c>
      <c r="M3229" s="57" t="n"/>
    </row>
    <row r="3230" spans="1:13">
      <c r="A3230" s="137" t="n">
        <v>1</v>
      </c>
      <c r="B3230" s="100" t="s">
        <v>525</v>
      </c>
      <c r="C3230" s="137">
        <f>COUNTIFS(Severity,$B3230,AssignedDate,"&gt;="&amp;$C$1,AssignedDate,"&lt;="&amp;$F$1)</f>
        <v/>
      </c>
      <c r="D3230" s="137">
        <f>COUNTIFS(Severity,$B3230,Status,"&lt;&gt;Suspend",Status,"&lt;&gt;Assigned",Status,"&lt;&gt;Open",Status,"&lt;&gt;Hold",ResolvedDate,"&gt;="&amp;$C$1,ResolvedDate,"&lt;="&amp;$F$1)</f>
        <v/>
      </c>
      <c r="E3230" s="137">
        <f>COUNTIFS(Severity,$B3230,SLA_Breach,"&lt;&gt;Yes",Status,"&lt;&gt;Suspend",Status,"&lt;&gt;Assigned",Status,"&lt;&gt;Open",Status,"&lt;&gt;Hold&gt;",ResolvedDate,"&gt;="&amp;$C$1,ResolvedDate,"&lt;="&amp;$F$1)</f>
        <v/>
      </c>
      <c r="F3230" s="137">
        <f>COUNTIFS(Severity,$B3230,SLA_Breach,"Yes",Status,"&lt;&gt;Suspend",Status,"&lt;&gt;Assigned",Status,"&lt;&gt;Open",Status,"&lt;&gt;Hold&gt;",ResolvedDate,"&gt;="&amp;$C$1,ResolvedDate,"&lt;="&amp;$F$1)</f>
        <v/>
      </c>
      <c r="G3230" s="137">
        <f>COUNTIFS(Severity,$B3230,AssignedDate,"&gt;=01/01/2017 12:00:00 AM",AssignedDate,"&lt;="&amp;$F$1)</f>
        <v/>
      </c>
      <c r="H3230" s="177" t="n"/>
      <c r="L3230" s="57" t="n">
        <v>0</v>
      </c>
      <c r="M3230" s="57" t="n"/>
    </row>
    <row r="3231" spans="1:13">
      <c r="A3231" s="137" t="n">
        <v>1</v>
      </c>
      <c r="B3231" s="100" t="s">
        <v>525</v>
      </c>
      <c r="C3231" s="137">
        <f>COUNTIFS(Severity,$B3231,AssignedDate,"&gt;="&amp;$C$1,AssignedDate,"&lt;="&amp;$F$1)</f>
        <v/>
      </c>
      <c r="D3231" s="137">
        <f>COUNTIFS(Severity,$B3231,Status,"&lt;&gt;Suspend",Status,"&lt;&gt;Assigned",Status,"&lt;&gt;Open",Status,"&lt;&gt;Hold",ResolvedDate,"&gt;="&amp;$C$1,ResolvedDate,"&lt;="&amp;$F$1)</f>
        <v/>
      </c>
      <c r="E3231" s="137">
        <f>COUNTIFS(Severity,$B3231,SLA_Breach,"&lt;&gt;Yes",Status,"&lt;&gt;Suspend",Status,"&lt;&gt;Assigned",Status,"&lt;&gt;Open",Status,"&lt;&gt;Hold&gt;",ResolvedDate,"&gt;="&amp;$C$1,ResolvedDate,"&lt;="&amp;$F$1)</f>
        <v/>
      </c>
      <c r="F3231" s="137">
        <f>COUNTIFS(Severity,$B3231,SLA_Breach,"Yes",Status,"&lt;&gt;Suspend",Status,"&lt;&gt;Assigned",Status,"&lt;&gt;Open",Status,"&lt;&gt;Hold&gt;",ResolvedDate,"&gt;="&amp;$C$1,ResolvedDate,"&lt;="&amp;$F$1)</f>
        <v/>
      </c>
      <c r="G3231" s="137">
        <f>COUNTIFS(Severity,$B3231,AssignedDate,"&gt;=01/01/2017 12:00:00 AM",AssignedDate,"&lt;="&amp;$F$1)</f>
        <v/>
      </c>
      <c r="H3231" s="177" t="n"/>
      <c r="L3231" s="57" t="n">
        <v>0</v>
      </c>
      <c r="M3231" s="57" t="n"/>
    </row>
    <row r="3232" spans="1:13">
      <c r="A3232" s="137" t="n">
        <v>1</v>
      </c>
      <c r="B3232" s="100" t="s">
        <v>525</v>
      </c>
      <c r="C3232" s="137">
        <f>COUNTIFS(Severity,$B3232,AssignedDate,"&gt;="&amp;$C$1,AssignedDate,"&lt;="&amp;$F$1)</f>
        <v/>
      </c>
      <c r="D3232" s="137">
        <f>COUNTIFS(Severity,$B3232,Status,"&lt;&gt;Suspend",Status,"&lt;&gt;Assigned",Status,"&lt;&gt;Open",Status,"&lt;&gt;Hold",ResolvedDate,"&gt;="&amp;$C$1,ResolvedDate,"&lt;="&amp;$F$1)</f>
        <v/>
      </c>
      <c r="E3232" s="137">
        <f>COUNTIFS(Severity,$B3232,SLA_Breach,"&lt;&gt;Yes",Status,"&lt;&gt;Suspend",Status,"&lt;&gt;Assigned",Status,"&lt;&gt;Open",Status,"&lt;&gt;Hold&gt;",ResolvedDate,"&gt;="&amp;$C$1,ResolvedDate,"&lt;="&amp;$F$1)</f>
        <v/>
      </c>
      <c r="F3232" s="137">
        <f>COUNTIFS(Severity,$B3232,SLA_Breach,"Yes",Status,"&lt;&gt;Suspend",Status,"&lt;&gt;Assigned",Status,"&lt;&gt;Open",Status,"&lt;&gt;Hold&gt;",ResolvedDate,"&gt;="&amp;$C$1,ResolvedDate,"&lt;="&amp;$F$1)</f>
        <v/>
      </c>
      <c r="G3232" s="137">
        <f>COUNTIFS(Severity,$B3232,AssignedDate,"&gt;=01/01/2017 12:00:00 AM",AssignedDate,"&lt;="&amp;$F$1)</f>
        <v/>
      </c>
      <c r="H3232" s="177" t="n"/>
      <c r="L3232" s="57" t="n">
        <v>0</v>
      </c>
      <c r="M3232" s="57" t="n"/>
    </row>
    <row r="3233" spans="1:13">
      <c r="A3233" s="137" t="n">
        <v>1</v>
      </c>
      <c r="B3233" s="100" t="s">
        <v>525</v>
      </c>
      <c r="C3233" s="137">
        <f>COUNTIFS(Severity,$B3233,AssignedDate,"&gt;="&amp;$C$1,AssignedDate,"&lt;="&amp;$F$1)</f>
        <v/>
      </c>
      <c r="D3233" s="137">
        <f>COUNTIFS(Severity,$B3233,Status,"&lt;&gt;Suspend",Status,"&lt;&gt;Assigned",Status,"&lt;&gt;Open",Status,"&lt;&gt;Hold",ResolvedDate,"&gt;="&amp;$C$1,ResolvedDate,"&lt;="&amp;$F$1)</f>
        <v/>
      </c>
      <c r="E3233" s="137">
        <f>COUNTIFS(Severity,$B3233,SLA_Breach,"&lt;&gt;Yes",Status,"&lt;&gt;Suspend",Status,"&lt;&gt;Assigned",Status,"&lt;&gt;Open",Status,"&lt;&gt;Hold&gt;",ResolvedDate,"&gt;="&amp;$C$1,ResolvedDate,"&lt;="&amp;$F$1)</f>
        <v/>
      </c>
      <c r="F3233" s="137">
        <f>COUNTIFS(Severity,$B3233,SLA_Breach,"Yes",Status,"&lt;&gt;Suspend",Status,"&lt;&gt;Assigned",Status,"&lt;&gt;Open",Status,"&lt;&gt;Hold&gt;",ResolvedDate,"&gt;="&amp;$C$1,ResolvedDate,"&lt;="&amp;$F$1)</f>
        <v/>
      </c>
      <c r="G3233" s="137">
        <f>COUNTIFS(Severity,$B3233,AssignedDate,"&gt;=01/01/2017 12:00:00 AM",AssignedDate,"&lt;="&amp;$F$1)</f>
        <v/>
      </c>
      <c r="H3233" s="177" t="n"/>
      <c r="L3233" s="57" t="n">
        <v>0</v>
      </c>
      <c r="M3233" s="57" t="n"/>
    </row>
    <row r="3234" spans="1:13">
      <c r="A3234" s="137" t="n">
        <v>1</v>
      </c>
      <c r="B3234" s="100" t="s">
        <v>525</v>
      </c>
      <c r="C3234" s="137">
        <f>COUNTIFS(Severity,$B3234,AssignedDate,"&gt;="&amp;$C$1,AssignedDate,"&lt;="&amp;$F$1)</f>
        <v/>
      </c>
      <c r="D3234" s="137">
        <f>COUNTIFS(Severity,$B3234,Status,"&lt;&gt;Suspend",Status,"&lt;&gt;Assigned",Status,"&lt;&gt;Open",Status,"&lt;&gt;Hold",ResolvedDate,"&gt;="&amp;$C$1,ResolvedDate,"&lt;="&amp;$F$1)</f>
        <v/>
      </c>
      <c r="E3234" s="137">
        <f>COUNTIFS(Severity,$B3234,SLA_Breach,"&lt;&gt;Yes",Status,"&lt;&gt;Suspend",Status,"&lt;&gt;Assigned",Status,"&lt;&gt;Open",Status,"&lt;&gt;Hold&gt;",ResolvedDate,"&gt;="&amp;$C$1,ResolvedDate,"&lt;="&amp;$F$1)</f>
        <v/>
      </c>
      <c r="F3234" s="137">
        <f>COUNTIFS(Severity,$B3234,SLA_Breach,"Yes",Status,"&lt;&gt;Suspend",Status,"&lt;&gt;Assigned",Status,"&lt;&gt;Open",Status,"&lt;&gt;Hold&gt;",ResolvedDate,"&gt;="&amp;$C$1,ResolvedDate,"&lt;="&amp;$F$1)</f>
        <v/>
      </c>
      <c r="G3234" s="137">
        <f>COUNTIFS(Severity,$B3234,AssignedDate,"&gt;=01/01/2017 12:00:00 AM",AssignedDate,"&lt;="&amp;$F$1)</f>
        <v/>
      </c>
      <c r="H3234" s="177" t="n"/>
      <c r="L3234" s="57" t="n">
        <v>0</v>
      </c>
      <c r="M3234" s="57" t="n"/>
    </row>
    <row r="3235" spans="1:13">
      <c r="A3235" s="137" t="n">
        <v>1</v>
      </c>
      <c r="B3235" s="100" t="s">
        <v>525</v>
      </c>
      <c r="C3235" s="137">
        <f>COUNTIFS(Severity,$B3235,AssignedDate,"&gt;="&amp;$C$1,AssignedDate,"&lt;="&amp;$F$1)</f>
        <v/>
      </c>
      <c r="D3235" s="137">
        <f>COUNTIFS(Severity,$B3235,Status,"&lt;&gt;Suspend",Status,"&lt;&gt;Assigned",Status,"&lt;&gt;Open",Status,"&lt;&gt;Hold",ResolvedDate,"&gt;="&amp;$C$1,ResolvedDate,"&lt;="&amp;$F$1)</f>
        <v/>
      </c>
      <c r="E3235" s="137">
        <f>COUNTIFS(Severity,$B3235,SLA_Breach,"&lt;&gt;Yes",Status,"&lt;&gt;Suspend",Status,"&lt;&gt;Assigned",Status,"&lt;&gt;Open",Status,"&lt;&gt;Hold&gt;",ResolvedDate,"&gt;="&amp;$C$1,ResolvedDate,"&lt;="&amp;$F$1)</f>
        <v/>
      </c>
      <c r="F3235" s="137">
        <f>COUNTIFS(Severity,$B3235,SLA_Breach,"Yes",Status,"&lt;&gt;Suspend",Status,"&lt;&gt;Assigned",Status,"&lt;&gt;Open",Status,"&lt;&gt;Hold&gt;",ResolvedDate,"&gt;="&amp;$C$1,ResolvedDate,"&lt;="&amp;$F$1)</f>
        <v/>
      </c>
      <c r="G3235" s="137">
        <f>COUNTIFS(Severity,$B3235,AssignedDate,"&gt;=01/01/2017 12:00:00 AM",AssignedDate,"&lt;="&amp;$F$1)</f>
        <v/>
      </c>
      <c r="H3235" s="177" t="n"/>
      <c r="L3235" s="57" t="n">
        <v>0</v>
      </c>
      <c r="M3235" s="57" t="n"/>
    </row>
    <row r="3236" spans="1:13">
      <c r="A3236" s="137" t="n">
        <v>1</v>
      </c>
      <c r="B3236" s="100" t="s">
        <v>525</v>
      </c>
      <c r="C3236" s="137">
        <f>COUNTIFS(Severity,$B3236,AssignedDate,"&gt;="&amp;$C$1,AssignedDate,"&lt;="&amp;$F$1)</f>
        <v/>
      </c>
      <c r="D3236" s="137">
        <f>COUNTIFS(Severity,$B3236,Status,"&lt;&gt;Suspend",Status,"&lt;&gt;Assigned",Status,"&lt;&gt;Open",Status,"&lt;&gt;Hold",ResolvedDate,"&gt;="&amp;$C$1,ResolvedDate,"&lt;="&amp;$F$1)</f>
        <v/>
      </c>
      <c r="E3236" s="137">
        <f>COUNTIFS(Severity,$B3236,SLA_Breach,"&lt;&gt;Yes",Status,"&lt;&gt;Suspend",Status,"&lt;&gt;Assigned",Status,"&lt;&gt;Open",Status,"&lt;&gt;Hold&gt;",ResolvedDate,"&gt;="&amp;$C$1,ResolvedDate,"&lt;="&amp;$F$1)</f>
        <v/>
      </c>
      <c r="F3236" s="137">
        <f>COUNTIFS(Severity,$B3236,SLA_Breach,"Yes",Status,"&lt;&gt;Suspend",Status,"&lt;&gt;Assigned",Status,"&lt;&gt;Open",Status,"&lt;&gt;Hold&gt;",ResolvedDate,"&gt;="&amp;$C$1,ResolvedDate,"&lt;="&amp;$F$1)</f>
        <v/>
      </c>
      <c r="G3236" s="137">
        <f>COUNTIFS(Severity,$B3236,AssignedDate,"&gt;=01/01/2017 12:00:00 AM",AssignedDate,"&lt;="&amp;$F$1)</f>
        <v/>
      </c>
      <c r="H3236" s="177" t="n"/>
      <c r="L3236" s="57" t="n">
        <v>0</v>
      </c>
      <c r="M3236" s="57" t="n"/>
    </row>
    <row r="3237" spans="1:13">
      <c r="A3237" s="137" t="n">
        <v>1</v>
      </c>
      <c r="B3237" s="100" t="s">
        <v>525</v>
      </c>
      <c r="C3237" s="137">
        <f>COUNTIFS(Severity,$B3237,AssignedDate,"&gt;="&amp;$C$1,AssignedDate,"&lt;="&amp;$F$1)</f>
        <v/>
      </c>
      <c r="D3237" s="137">
        <f>COUNTIFS(Severity,$B3237,Status,"&lt;&gt;Suspend",Status,"&lt;&gt;Assigned",Status,"&lt;&gt;Open",Status,"&lt;&gt;Hold",ResolvedDate,"&gt;="&amp;$C$1,ResolvedDate,"&lt;="&amp;$F$1)</f>
        <v/>
      </c>
      <c r="E3237" s="137">
        <f>COUNTIFS(Severity,$B3237,SLA_Breach,"&lt;&gt;Yes",Status,"&lt;&gt;Suspend",Status,"&lt;&gt;Assigned",Status,"&lt;&gt;Open",Status,"&lt;&gt;Hold&gt;",ResolvedDate,"&gt;="&amp;$C$1,ResolvedDate,"&lt;="&amp;$F$1)</f>
        <v/>
      </c>
      <c r="F3237" s="137">
        <f>COUNTIFS(Severity,$B3237,SLA_Breach,"Yes",Status,"&lt;&gt;Suspend",Status,"&lt;&gt;Assigned",Status,"&lt;&gt;Open",Status,"&lt;&gt;Hold&gt;",ResolvedDate,"&gt;="&amp;$C$1,ResolvedDate,"&lt;="&amp;$F$1)</f>
        <v/>
      </c>
      <c r="G3237" s="137">
        <f>COUNTIFS(Severity,$B3237,AssignedDate,"&gt;=01/01/2017 12:00:00 AM",AssignedDate,"&lt;="&amp;$F$1)</f>
        <v/>
      </c>
      <c r="H3237" s="177" t="n"/>
      <c r="L3237" s="57" t="n">
        <v>0</v>
      </c>
      <c r="M3237" s="57" t="n"/>
    </row>
    <row r="3238" spans="1:13">
      <c r="A3238" s="137" t="n">
        <v>1</v>
      </c>
      <c r="B3238" s="100" t="s">
        <v>525</v>
      </c>
      <c r="C3238" s="137">
        <f>COUNTIFS(Severity,$B3238,AssignedDate,"&gt;="&amp;$C$1,AssignedDate,"&lt;="&amp;$F$1)</f>
        <v/>
      </c>
      <c r="D3238" s="137">
        <f>COUNTIFS(Severity,$B3238,Status,"&lt;&gt;Suspend",Status,"&lt;&gt;Assigned",Status,"&lt;&gt;Open",Status,"&lt;&gt;Hold",ResolvedDate,"&gt;="&amp;$C$1,ResolvedDate,"&lt;="&amp;$F$1)</f>
        <v/>
      </c>
      <c r="E3238" s="137">
        <f>COUNTIFS(Severity,$B3238,SLA_Breach,"&lt;&gt;Yes",Status,"&lt;&gt;Suspend",Status,"&lt;&gt;Assigned",Status,"&lt;&gt;Open",Status,"&lt;&gt;Hold&gt;",ResolvedDate,"&gt;="&amp;$C$1,ResolvedDate,"&lt;="&amp;$F$1)</f>
        <v/>
      </c>
      <c r="F3238" s="137">
        <f>COUNTIFS(Severity,$B3238,SLA_Breach,"Yes",Status,"&lt;&gt;Suspend",Status,"&lt;&gt;Assigned",Status,"&lt;&gt;Open",Status,"&lt;&gt;Hold&gt;",ResolvedDate,"&gt;="&amp;$C$1,ResolvedDate,"&lt;="&amp;$F$1)</f>
        <v/>
      </c>
      <c r="G3238" s="137">
        <f>COUNTIFS(Severity,$B3238,AssignedDate,"&gt;=01/01/2017 12:00:00 AM",AssignedDate,"&lt;="&amp;$F$1)</f>
        <v/>
      </c>
      <c r="H3238" s="177" t="n"/>
      <c r="L3238" s="57" t="n">
        <v>0</v>
      </c>
      <c r="M3238" s="57" t="n"/>
    </row>
    <row r="3239" spans="1:13">
      <c r="A3239" s="137" t="n">
        <v>1</v>
      </c>
      <c r="B3239" s="100" t="s">
        <v>525</v>
      </c>
      <c r="C3239" s="137">
        <f>COUNTIFS(Severity,$B3239,AssignedDate,"&gt;="&amp;$C$1,AssignedDate,"&lt;="&amp;$F$1)</f>
        <v/>
      </c>
      <c r="D3239" s="137">
        <f>COUNTIFS(Severity,$B3239,Status,"&lt;&gt;Suspend",Status,"&lt;&gt;Assigned",Status,"&lt;&gt;Open",Status,"&lt;&gt;Hold",ResolvedDate,"&gt;="&amp;$C$1,ResolvedDate,"&lt;="&amp;$F$1)</f>
        <v/>
      </c>
      <c r="E3239" s="137">
        <f>COUNTIFS(Severity,$B3239,SLA_Breach,"&lt;&gt;Yes",Status,"&lt;&gt;Suspend",Status,"&lt;&gt;Assigned",Status,"&lt;&gt;Open",Status,"&lt;&gt;Hold&gt;",ResolvedDate,"&gt;="&amp;$C$1,ResolvedDate,"&lt;="&amp;$F$1)</f>
        <v/>
      </c>
      <c r="F3239" s="137">
        <f>COUNTIFS(Severity,$B3239,SLA_Breach,"Yes",Status,"&lt;&gt;Suspend",Status,"&lt;&gt;Assigned",Status,"&lt;&gt;Open",Status,"&lt;&gt;Hold&gt;",ResolvedDate,"&gt;="&amp;$C$1,ResolvedDate,"&lt;="&amp;$F$1)</f>
        <v/>
      </c>
      <c r="G3239" s="137">
        <f>COUNTIFS(Severity,$B3239,AssignedDate,"&gt;=01/01/2017 12:00:00 AM",AssignedDate,"&lt;="&amp;$F$1)</f>
        <v/>
      </c>
      <c r="H3239" s="177" t="n"/>
      <c r="L3239" s="57" t="n">
        <v>0</v>
      </c>
      <c r="M3239" s="57" t="n"/>
    </row>
    <row r="3240" spans="1:13">
      <c r="A3240" s="137" t="n">
        <v>1</v>
      </c>
      <c r="B3240" s="100" t="s">
        <v>525</v>
      </c>
      <c r="C3240" s="137">
        <f>COUNTIFS(Severity,$B3240,AssignedDate,"&gt;="&amp;$C$1,AssignedDate,"&lt;="&amp;$F$1)</f>
        <v/>
      </c>
      <c r="D3240" s="137">
        <f>COUNTIFS(Severity,$B3240,Status,"&lt;&gt;Suspend",Status,"&lt;&gt;Assigned",Status,"&lt;&gt;Open",Status,"&lt;&gt;Hold",ResolvedDate,"&gt;="&amp;$C$1,ResolvedDate,"&lt;="&amp;$F$1)</f>
        <v/>
      </c>
      <c r="E3240" s="137">
        <f>COUNTIFS(Severity,$B3240,SLA_Breach,"&lt;&gt;Yes",Status,"&lt;&gt;Suspend",Status,"&lt;&gt;Assigned",Status,"&lt;&gt;Open",Status,"&lt;&gt;Hold&gt;",ResolvedDate,"&gt;="&amp;$C$1,ResolvedDate,"&lt;="&amp;$F$1)</f>
        <v/>
      </c>
      <c r="F3240" s="137">
        <f>COUNTIFS(Severity,$B3240,SLA_Breach,"Yes",Status,"&lt;&gt;Suspend",Status,"&lt;&gt;Assigned",Status,"&lt;&gt;Open",Status,"&lt;&gt;Hold&gt;",ResolvedDate,"&gt;="&amp;$C$1,ResolvedDate,"&lt;="&amp;$F$1)</f>
        <v/>
      </c>
      <c r="G3240" s="137">
        <f>COUNTIFS(Severity,$B3240,AssignedDate,"&gt;=01/01/2017 12:00:00 AM",AssignedDate,"&lt;="&amp;$F$1)</f>
        <v/>
      </c>
      <c r="H3240" s="177" t="n"/>
      <c r="L3240" s="57" t="n">
        <v>0</v>
      </c>
      <c r="M3240" s="57" t="n"/>
    </row>
    <row r="3241" spans="1:13">
      <c r="A3241" s="137" t="n">
        <v>1</v>
      </c>
      <c r="B3241" s="100" t="s">
        <v>525</v>
      </c>
      <c r="C3241" s="137">
        <f>COUNTIFS(Severity,$B3241,AssignedDate,"&gt;="&amp;$C$1,AssignedDate,"&lt;="&amp;$F$1)</f>
        <v/>
      </c>
      <c r="D3241" s="137">
        <f>COUNTIFS(Severity,$B3241,Status,"&lt;&gt;Suspend",Status,"&lt;&gt;Assigned",Status,"&lt;&gt;Open",Status,"&lt;&gt;Hold",ResolvedDate,"&gt;="&amp;$C$1,ResolvedDate,"&lt;="&amp;$F$1)</f>
        <v/>
      </c>
      <c r="E3241" s="137">
        <f>COUNTIFS(Severity,$B3241,SLA_Breach,"&lt;&gt;Yes",Status,"&lt;&gt;Suspend",Status,"&lt;&gt;Assigned",Status,"&lt;&gt;Open",Status,"&lt;&gt;Hold&gt;",ResolvedDate,"&gt;="&amp;$C$1,ResolvedDate,"&lt;="&amp;$F$1)</f>
        <v/>
      </c>
      <c r="F3241" s="137">
        <f>COUNTIFS(Severity,$B3241,SLA_Breach,"Yes",Status,"&lt;&gt;Suspend",Status,"&lt;&gt;Assigned",Status,"&lt;&gt;Open",Status,"&lt;&gt;Hold&gt;",ResolvedDate,"&gt;="&amp;$C$1,ResolvedDate,"&lt;="&amp;$F$1)</f>
        <v/>
      </c>
      <c r="G3241" s="137">
        <f>COUNTIFS(Severity,$B3241,AssignedDate,"&gt;=01/01/2017 12:00:00 AM",AssignedDate,"&lt;="&amp;$F$1)</f>
        <v/>
      </c>
      <c r="H3241" s="177" t="n"/>
      <c r="L3241" s="57" t="n">
        <v>0</v>
      </c>
      <c r="M3241" s="57" t="n"/>
    </row>
    <row r="3242" spans="1:13">
      <c r="A3242" s="137" t="n">
        <v>1</v>
      </c>
      <c r="B3242" s="100" t="s">
        <v>525</v>
      </c>
      <c r="C3242" s="137">
        <f>COUNTIFS(Severity,$B3242,AssignedDate,"&gt;="&amp;$C$1,AssignedDate,"&lt;="&amp;$F$1)</f>
        <v/>
      </c>
      <c r="D3242" s="137">
        <f>COUNTIFS(Severity,$B3242,Status,"&lt;&gt;Suspend",Status,"&lt;&gt;Assigned",Status,"&lt;&gt;Open",Status,"&lt;&gt;Hold",ResolvedDate,"&gt;="&amp;$C$1,ResolvedDate,"&lt;="&amp;$F$1)</f>
        <v/>
      </c>
      <c r="E3242" s="137">
        <f>COUNTIFS(Severity,$B3242,SLA_Breach,"&lt;&gt;Yes",Status,"&lt;&gt;Suspend",Status,"&lt;&gt;Assigned",Status,"&lt;&gt;Open",Status,"&lt;&gt;Hold&gt;",ResolvedDate,"&gt;="&amp;$C$1,ResolvedDate,"&lt;="&amp;$F$1)</f>
        <v/>
      </c>
      <c r="F3242" s="137">
        <f>COUNTIFS(Severity,$B3242,SLA_Breach,"Yes",Status,"&lt;&gt;Suspend",Status,"&lt;&gt;Assigned",Status,"&lt;&gt;Open",Status,"&lt;&gt;Hold&gt;",ResolvedDate,"&gt;="&amp;$C$1,ResolvedDate,"&lt;="&amp;$F$1)</f>
        <v/>
      </c>
      <c r="G3242" s="137">
        <f>COUNTIFS(Severity,$B3242,AssignedDate,"&gt;=01/01/2017 12:00:00 AM",AssignedDate,"&lt;="&amp;$F$1)</f>
        <v/>
      </c>
      <c r="H3242" s="177" t="n"/>
      <c r="L3242" s="57" t="n">
        <v>0</v>
      </c>
      <c r="M3242" s="57" t="n"/>
    </row>
    <row r="3243" spans="1:13">
      <c r="A3243" s="137" t="n">
        <v>1</v>
      </c>
      <c r="B3243" s="100" t="s">
        <v>525</v>
      </c>
      <c r="C3243" s="137">
        <f>COUNTIFS(Severity,$B3243,AssignedDate,"&gt;="&amp;$C$1,AssignedDate,"&lt;="&amp;$F$1)</f>
        <v/>
      </c>
      <c r="D3243" s="137">
        <f>COUNTIFS(Severity,$B3243,Status,"&lt;&gt;Suspend",Status,"&lt;&gt;Assigned",Status,"&lt;&gt;Open",Status,"&lt;&gt;Hold",ResolvedDate,"&gt;="&amp;$C$1,ResolvedDate,"&lt;="&amp;$F$1)</f>
        <v/>
      </c>
      <c r="E3243" s="137">
        <f>COUNTIFS(Severity,$B3243,SLA_Breach,"&lt;&gt;Yes",Status,"&lt;&gt;Suspend",Status,"&lt;&gt;Assigned",Status,"&lt;&gt;Open",Status,"&lt;&gt;Hold&gt;",ResolvedDate,"&gt;="&amp;$C$1,ResolvedDate,"&lt;="&amp;$F$1)</f>
        <v/>
      </c>
      <c r="F3243" s="137">
        <f>COUNTIFS(Severity,$B3243,SLA_Breach,"Yes",Status,"&lt;&gt;Suspend",Status,"&lt;&gt;Assigned",Status,"&lt;&gt;Open",Status,"&lt;&gt;Hold&gt;",ResolvedDate,"&gt;="&amp;$C$1,ResolvedDate,"&lt;="&amp;$F$1)</f>
        <v/>
      </c>
      <c r="G3243" s="137">
        <f>COUNTIFS(Severity,$B3243,AssignedDate,"&gt;=01/01/2017 12:00:00 AM",AssignedDate,"&lt;="&amp;$F$1)</f>
        <v/>
      </c>
      <c r="H3243" s="177" t="n"/>
      <c r="L3243" s="57" t="n">
        <v>0</v>
      </c>
      <c r="M3243" s="57" t="n"/>
    </row>
    <row r="3244" spans="1:13">
      <c r="A3244" s="137" t="n">
        <v>1</v>
      </c>
      <c r="B3244" s="100" t="s">
        <v>525</v>
      </c>
      <c r="C3244" s="137">
        <f>COUNTIFS(Severity,$B3244,AssignedDate,"&gt;="&amp;$C$1,AssignedDate,"&lt;="&amp;$F$1)</f>
        <v/>
      </c>
      <c r="D3244" s="137">
        <f>COUNTIFS(Severity,$B3244,Status,"&lt;&gt;Suspend",Status,"&lt;&gt;Assigned",Status,"&lt;&gt;Open",Status,"&lt;&gt;Hold",ResolvedDate,"&gt;="&amp;$C$1,ResolvedDate,"&lt;="&amp;$F$1)</f>
        <v/>
      </c>
      <c r="E3244" s="137">
        <f>COUNTIFS(Severity,$B3244,SLA_Breach,"&lt;&gt;Yes",Status,"&lt;&gt;Suspend",Status,"&lt;&gt;Assigned",Status,"&lt;&gt;Open",Status,"&lt;&gt;Hold&gt;",ResolvedDate,"&gt;="&amp;$C$1,ResolvedDate,"&lt;="&amp;$F$1)</f>
        <v/>
      </c>
      <c r="F3244" s="137">
        <f>COUNTIFS(Severity,$B3244,SLA_Breach,"Yes",Status,"&lt;&gt;Suspend",Status,"&lt;&gt;Assigned",Status,"&lt;&gt;Open",Status,"&lt;&gt;Hold&gt;",ResolvedDate,"&gt;="&amp;$C$1,ResolvedDate,"&lt;="&amp;$F$1)</f>
        <v/>
      </c>
      <c r="G3244" s="137">
        <f>COUNTIFS(Severity,$B3244,AssignedDate,"&gt;=01/01/2017 12:00:00 AM",AssignedDate,"&lt;="&amp;$F$1)</f>
        <v/>
      </c>
      <c r="H3244" s="177" t="n"/>
      <c r="L3244" s="57" t="n">
        <v>0</v>
      </c>
      <c r="M3244" s="57" t="n"/>
    </row>
    <row r="3245" spans="1:13">
      <c r="A3245" s="137" t="n">
        <v>1</v>
      </c>
      <c r="B3245" s="100" t="s">
        <v>525</v>
      </c>
      <c r="C3245" s="137">
        <f>COUNTIFS(Severity,$B3245,AssignedDate,"&gt;="&amp;$C$1,AssignedDate,"&lt;="&amp;$F$1)</f>
        <v/>
      </c>
      <c r="D3245" s="137">
        <f>COUNTIFS(Severity,$B3245,Status,"&lt;&gt;Suspend",Status,"&lt;&gt;Assigned",Status,"&lt;&gt;Open",Status,"&lt;&gt;Hold",ResolvedDate,"&gt;="&amp;$C$1,ResolvedDate,"&lt;="&amp;$F$1)</f>
        <v/>
      </c>
      <c r="E3245" s="137">
        <f>COUNTIFS(Severity,$B3245,SLA_Breach,"&lt;&gt;Yes",Status,"&lt;&gt;Suspend",Status,"&lt;&gt;Assigned",Status,"&lt;&gt;Open",Status,"&lt;&gt;Hold&gt;",ResolvedDate,"&gt;="&amp;$C$1,ResolvedDate,"&lt;="&amp;$F$1)</f>
        <v/>
      </c>
      <c r="F3245" s="137">
        <f>COUNTIFS(Severity,$B3245,SLA_Breach,"Yes",Status,"&lt;&gt;Suspend",Status,"&lt;&gt;Assigned",Status,"&lt;&gt;Open",Status,"&lt;&gt;Hold&gt;",ResolvedDate,"&gt;="&amp;$C$1,ResolvedDate,"&lt;="&amp;$F$1)</f>
        <v/>
      </c>
      <c r="G3245" s="137">
        <f>COUNTIFS(Severity,$B3245,AssignedDate,"&gt;=01/01/2017 12:00:00 AM",AssignedDate,"&lt;="&amp;$F$1)</f>
        <v/>
      </c>
      <c r="H3245" s="177" t="n"/>
      <c r="L3245" s="57" t="n">
        <v>0</v>
      </c>
      <c r="M3245" s="57" t="n"/>
    </row>
    <row r="3246" spans="1:13">
      <c r="A3246" s="137" t="n">
        <v>1</v>
      </c>
      <c r="B3246" s="100" t="s">
        <v>525</v>
      </c>
      <c r="C3246" s="137">
        <f>COUNTIFS(Severity,$B3246,AssignedDate,"&gt;="&amp;$C$1,AssignedDate,"&lt;="&amp;$F$1)</f>
        <v/>
      </c>
      <c r="D3246" s="137">
        <f>COUNTIFS(Severity,$B3246,Status,"&lt;&gt;Suspend",Status,"&lt;&gt;Assigned",Status,"&lt;&gt;Open",Status,"&lt;&gt;Hold",ResolvedDate,"&gt;="&amp;$C$1,ResolvedDate,"&lt;="&amp;$F$1)</f>
        <v/>
      </c>
      <c r="E3246" s="137">
        <f>COUNTIFS(Severity,$B3246,SLA_Breach,"&lt;&gt;Yes",Status,"&lt;&gt;Suspend",Status,"&lt;&gt;Assigned",Status,"&lt;&gt;Open",Status,"&lt;&gt;Hold&gt;",ResolvedDate,"&gt;="&amp;$C$1,ResolvedDate,"&lt;="&amp;$F$1)</f>
        <v/>
      </c>
      <c r="F3246" s="137">
        <f>COUNTIFS(Severity,$B3246,SLA_Breach,"Yes",Status,"&lt;&gt;Suspend",Status,"&lt;&gt;Assigned",Status,"&lt;&gt;Open",Status,"&lt;&gt;Hold&gt;",ResolvedDate,"&gt;="&amp;$C$1,ResolvedDate,"&lt;="&amp;$F$1)</f>
        <v/>
      </c>
      <c r="G3246" s="137">
        <f>COUNTIFS(Severity,$B3246,AssignedDate,"&gt;=01/01/2017 12:00:00 AM",AssignedDate,"&lt;="&amp;$F$1)</f>
        <v/>
      </c>
      <c r="H3246" s="177" t="n"/>
      <c r="L3246" s="57" t="n">
        <v>0</v>
      </c>
      <c r="M3246" s="57" t="n"/>
    </row>
    <row r="3247" spans="1:13">
      <c r="A3247" s="137" t="n">
        <v>1</v>
      </c>
      <c r="B3247" s="100" t="s">
        <v>525</v>
      </c>
      <c r="C3247" s="137">
        <f>COUNTIFS(Severity,$B3247,AssignedDate,"&gt;="&amp;$C$1,AssignedDate,"&lt;="&amp;$F$1)</f>
        <v/>
      </c>
      <c r="D3247" s="137">
        <f>COUNTIFS(Severity,$B3247,Status,"&lt;&gt;Suspend",Status,"&lt;&gt;Assigned",Status,"&lt;&gt;Open",Status,"&lt;&gt;Hold",ResolvedDate,"&gt;="&amp;$C$1,ResolvedDate,"&lt;="&amp;$F$1)</f>
        <v/>
      </c>
      <c r="E3247" s="137">
        <f>COUNTIFS(Severity,$B3247,SLA_Breach,"&lt;&gt;Yes",Status,"&lt;&gt;Suspend",Status,"&lt;&gt;Assigned",Status,"&lt;&gt;Open",Status,"&lt;&gt;Hold&gt;",ResolvedDate,"&gt;="&amp;$C$1,ResolvedDate,"&lt;="&amp;$F$1)</f>
        <v/>
      </c>
      <c r="F3247" s="137">
        <f>COUNTIFS(Severity,$B3247,SLA_Breach,"Yes",Status,"&lt;&gt;Suspend",Status,"&lt;&gt;Assigned",Status,"&lt;&gt;Open",Status,"&lt;&gt;Hold&gt;",ResolvedDate,"&gt;="&amp;$C$1,ResolvedDate,"&lt;="&amp;$F$1)</f>
        <v/>
      </c>
      <c r="G3247" s="137">
        <f>COUNTIFS(Severity,$B3247,AssignedDate,"&gt;=01/01/2017 12:00:00 AM",AssignedDate,"&lt;="&amp;$F$1)</f>
        <v/>
      </c>
      <c r="H3247" s="177" t="n"/>
      <c r="L3247" s="57" t="n">
        <v>0</v>
      </c>
      <c r="M3247" s="57" t="n"/>
    </row>
    <row r="3248" spans="1:13">
      <c r="A3248" s="137" t="n">
        <v>1</v>
      </c>
      <c r="B3248" s="100" t="s">
        <v>525</v>
      </c>
      <c r="C3248" s="137">
        <f>COUNTIFS(Severity,$B3248,AssignedDate,"&gt;="&amp;$C$1,AssignedDate,"&lt;="&amp;$F$1)</f>
        <v/>
      </c>
      <c r="D3248" s="137">
        <f>COUNTIFS(Severity,$B3248,Status,"&lt;&gt;Suspend",Status,"&lt;&gt;Assigned",Status,"&lt;&gt;Open",Status,"&lt;&gt;Hold",ResolvedDate,"&gt;="&amp;$C$1,ResolvedDate,"&lt;="&amp;$F$1)</f>
        <v/>
      </c>
      <c r="E3248" s="137">
        <f>COUNTIFS(Severity,$B3248,SLA_Breach,"&lt;&gt;Yes",Status,"&lt;&gt;Suspend",Status,"&lt;&gt;Assigned",Status,"&lt;&gt;Open",Status,"&lt;&gt;Hold&gt;",ResolvedDate,"&gt;="&amp;$C$1,ResolvedDate,"&lt;="&amp;$F$1)</f>
        <v/>
      </c>
      <c r="F3248" s="137">
        <f>COUNTIFS(Severity,$B3248,SLA_Breach,"Yes",Status,"&lt;&gt;Suspend",Status,"&lt;&gt;Assigned",Status,"&lt;&gt;Open",Status,"&lt;&gt;Hold&gt;",ResolvedDate,"&gt;="&amp;$C$1,ResolvedDate,"&lt;="&amp;$F$1)</f>
        <v/>
      </c>
      <c r="G3248" s="137">
        <f>COUNTIFS(Severity,$B3248,AssignedDate,"&gt;=01/01/2017 12:00:00 AM",AssignedDate,"&lt;="&amp;$F$1)</f>
        <v/>
      </c>
      <c r="H3248" s="177" t="n"/>
      <c r="L3248" s="57" t="n">
        <v>0</v>
      </c>
      <c r="M3248" s="57" t="n"/>
    </row>
    <row r="3249" spans="1:13">
      <c r="A3249" s="137" t="n">
        <v>1</v>
      </c>
      <c r="B3249" s="100" t="s">
        <v>525</v>
      </c>
      <c r="C3249" s="137">
        <f>COUNTIFS(Severity,$B3249,AssignedDate,"&gt;="&amp;$C$1,AssignedDate,"&lt;="&amp;$F$1)</f>
        <v/>
      </c>
      <c r="D3249" s="137">
        <f>COUNTIFS(Severity,$B3249,Status,"&lt;&gt;Suspend",Status,"&lt;&gt;Assigned",Status,"&lt;&gt;Open",Status,"&lt;&gt;Hold",ResolvedDate,"&gt;="&amp;$C$1,ResolvedDate,"&lt;="&amp;$F$1)</f>
        <v/>
      </c>
      <c r="E3249" s="137">
        <f>COUNTIFS(Severity,$B3249,SLA_Breach,"&lt;&gt;Yes",Status,"&lt;&gt;Suspend",Status,"&lt;&gt;Assigned",Status,"&lt;&gt;Open",Status,"&lt;&gt;Hold&gt;",ResolvedDate,"&gt;="&amp;$C$1,ResolvedDate,"&lt;="&amp;$F$1)</f>
        <v/>
      </c>
      <c r="F3249" s="137">
        <f>COUNTIFS(Severity,$B3249,SLA_Breach,"Yes",Status,"&lt;&gt;Suspend",Status,"&lt;&gt;Assigned",Status,"&lt;&gt;Open",Status,"&lt;&gt;Hold&gt;",ResolvedDate,"&gt;="&amp;$C$1,ResolvedDate,"&lt;="&amp;$F$1)</f>
        <v/>
      </c>
      <c r="G3249" s="137">
        <f>COUNTIFS(Severity,$B3249,AssignedDate,"&gt;=01/01/2017 12:00:00 AM",AssignedDate,"&lt;="&amp;$F$1)</f>
        <v/>
      </c>
      <c r="H3249" s="177" t="n"/>
      <c r="L3249" s="57" t="n">
        <v>0</v>
      </c>
      <c r="M3249" s="57" t="n"/>
    </row>
    <row r="3250" spans="1:13">
      <c r="A3250" s="137" t="n">
        <v>1</v>
      </c>
      <c r="B3250" s="100" t="s">
        <v>525</v>
      </c>
      <c r="C3250" s="137">
        <f>COUNTIFS(Severity,$B3250,AssignedDate,"&gt;="&amp;$C$1,AssignedDate,"&lt;="&amp;$F$1)</f>
        <v/>
      </c>
      <c r="D3250" s="137">
        <f>COUNTIFS(Severity,$B3250,Status,"&lt;&gt;Suspend",Status,"&lt;&gt;Assigned",Status,"&lt;&gt;Open",Status,"&lt;&gt;Hold",ResolvedDate,"&gt;="&amp;$C$1,ResolvedDate,"&lt;="&amp;$F$1)</f>
        <v/>
      </c>
      <c r="E3250" s="137">
        <f>COUNTIFS(Severity,$B3250,SLA_Breach,"&lt;&gt;Yes",Status,"&lt;&gt;Suspend",Status,"&lt;&gt;Assigned",Status,"&lt;&gt;Open",Status,"&lt;&gt;Hold&gt;",ResolvedDate,"&gt;="&amp;$C$1,ResolvedDate,"&lt;="&amp;$F$1)</f>
        <v/>
      </c>
      <c r="F3250" s="137">
        <f>COUNTIFS(Severity,$B3250,SLA_Breach,"Yes",Status,"&lt;&gt;Suspend",Status,"&lt;&gt;Assigned",Status,"&lt;&gt;Open",Status,"&lt;&gt;Hold&gt;",ResolvedDate,"&gt;="&amp;$C$1,ResolvedDate,"&lt;="&amp;$F$1)</f>
        <v/>
      </c>
      <c r="G3250" s="137">
        <f>COUNTIFS(Severity,$B3250,AssignedDate,"&gt;=01/01/2017 12:00:00 AM",AssignedDate,"&lt;="&amp;$F$1)</f>
        <v/>
      </c>
      <c r="H3250" s="177" t="n"/>
      <c r="L3250" s="57" t="n">
        <v>0</v>
      </c>
      <c r="M3250" s="57" t="n"/>
    </row>
    <row r="3251" spans="1:13">
      <c r="A3251" s="137" t="n">
        <v>1</v>
      </c>
      <c r="B3251" s="100" t="s">
        <v>525</v>
      </c>
      <c r="C3251" s="137">
        <f>COUNTIFS(Severity,$B3251,AssignedDate,"&gt;="&amp;$C$1,AssignedDate,"&lt;="&amp;$F$1)</f>
        <v/>
      </c>
      <c r="D3251" s="137">
        <f>COUNTIFS(Severity,$B3251,Status,"&lt;&gt;Suspend",Status,"&lt;&gt;Assigned",Status,"&lt;&gt;Open",Status,"&lt;&gt;Hold",ResolvedDate,"&gt;="&amp;$C$1,ResolvedDate,"&lt;="&amp;$F$1)</f>
        <v/>
      </c>
      <c r="E3251" s="137">
        <f>COUNTIFS(Severity,$B3251,SLA_Breach,"&lt;&gt;Yes",Status,"&lt;&gt;Suspend",Status,"&lt;&gt;Assigned",Status,"&lt;&gt;Open",Status,"&lt;&gt;Hold&gt;",ResolvedDate,"&gt;="&amp;$C$1,ResolvedDate,"&lt;="&amp;$F$1)</f>
        <v/>
      </c>
      <c r="F3251" s="137">
        <f>COUNTIFS(Severity,$B3251,SLA_Breach,"Yes",Status,"&lt;&gt;Suspend",Status,"&lt;&gt;Assigned",Status,"&lt;&gt;Open",Status,"&lt;&gt;Hold&gt;",ResolvedDate,"&gt;="&amp;$C$1,ResolvedDate,"&lt;="&amp;$F$1)</f>
        <v/>
      </c>
      <c r="G3251" s="137">
        <f>COUNTIFS(Severity,$B3251,AssignedDate,"&gt;=01/01/2017 12:00:00 AM",AssignedDate,"&lt;="&amp;$F$1)</f>
        <v/>
      </c>
      <c r="H3251" s="177" t="n"/>
      <c r="L3251" s="57" t="n">
        <v>0</v>
      </c>
      <c r="M3251" s="57" t="n"/>
    </row>
    <row r="3252" spans="1:13">
      <c r="A3252" s="137" t="n">
        <v>1</v>
      </c>
      <c r="B3252" s="100" t="s">
        <v>525</v>
      </c>
      <c r="C3252" s="137">
        <f>COUNTIFS(Severity,$B3252,AssignedDate,"&gt;="&amp;$C$1,AssignedDate,"&lt;="&amp;$F$1)</f>
        <v/>
      </c>
      <c r="D3252" s="137">
        <f>COUNTIFS(Severity,$B3252,Status,"&lt;&gt;Suspend",Status,"&lt;&gt;Assigned",Status,"&lt;&gt;Open",Status,"&lt;&gt;Hold",ResolvedDate,"&gt;="&amp;$C$1,ResolvedDate,"&lt;="&amp;$F$1)</f>
        <v/>
      </c>
      <c r="E3252" s="137">
        <f>COUNTIFS(Severity,$B3252,SLA_Breach,"&lt;&gt;Yes",Status,"&lt;&gt;Suspend",Status,"&lt;&gt;Assigned",Status,"&lt;&gt;Open",Status,"&lt;&gt;Hold&gt;",ResolvedDate,"&gt;="&amp;$C$1,ResolvedDate,"&lt;="&amp;$F$1)</f>
        <v/>
      </c>
      <c r="F3252" s="137">
        <f>COUNTIFS(Severity,$B3252,SLA_Breach,"Yes",Status,"&lt;&gt;Suspend",Status,"&lt;&gt;Assigned",Status,"&lt;&gt;Open",Status,"&lt;&gt;Hold&gt;",ResolvedDate,"&gt;="&amp;$C$1,ResolvedDate,"&lt;="&amp;$F$1)</f>
        <v/>
      </c>
      <c r="G3252" s="137">
        <f>COUNTIFS(Severity,$B3252,AssignedDate,"&gt;=01/01/2017 12:00:00 AM",AssignedDate,"&lt;="&amp;$F$1)</f>
        <v/>
      </c>
      <c r="H3252" s="177" t="n"/>
      <c r="L3252" s="57" t="n">
        <v>0</v>
      </c>
      <c r="M3252" s="57" t="n"/>
    </row>
    <row r="3253" spans="1:13">
      <c r="A3253" s="137" t="n">
        <v>1</v>
      </c>
      <c r="B3253" s="100" t="s">
        <v>525</v>
      </c>
      <c r="C3253" s="137">
        <f>COUNTIFS(Severity,$B3253,AssignedDate,"&gt;="&amp;$C$1,AssignedDate,"&lt;="&amp;$F$1)</f>
        <v/>
      </c>
      <c r="D3253" s="137">
        <f>COUNTIFS(Severity,$B3253,Status,"&lt;&gt;Suspend",Status,"&lt;&gt;Assigned",Status,"&lt;&gt;Open",Status,"&lt;&gt;Hold",ResolvedDate,"&gt;="&amp;$C$1,ResolvedDate,"&lt;="&amp;$F$1)</f>
        <v/>
      </c>
      <c r="E3253" s="137">
        <f>COUNTIFS(Severity,$B3253,SLA_Breach,"&lt;&gt;Yes",Status,"&lt;&gt;Suspend",Status,"&lt;&gt;Assigned",Status,"&lt;&gt;Open",Status,"&lt;&gt;Hold&gt;",ResolvedDate,"&gt;="&amp;$C$1,ResolvedDate,"&lt;="&amp;$F$1)</f>
        <v/>
      </c>
      <c r="F3253" s="137">
        <f>COUNTIFS(Severity,$B3253,SLA_Breach,"Yes",Status,"&lt;&gt;Suspend",Status,"&lt;&gt;Assigned",Status,"&lt;&gt;Open",Status,"&lt;&gt;Hold&gt;",ResolvedDate,"&gt;="&amp;$C$1,ResolvedDate,"&lt;="&amp;$F$1)</f>
        <v/>
      </c>
      <c r="G3253" s="137">
        <f>COUNTIFS(Severity,$B3253,AssignedDate,"&gt;=01/01/2017 12:00:00 AM",AssignedDate,"&lt;="&amp;$F$1)</f>
        <v/>
      </c>
      <c r="H3253" s="177" t="n"/>
      <c r="L3253" s="57" t="n">
        <v>0</v>
      </c>
      <c r="M3253" s="57" t="n"/>
    </row>
    <row r="3254" spans="1:13">
      <c r="A3254" s="137" t="n">
        <v>1</v>
      </c>
      <c r="B3254" s="100" t="s">
        <v>525</v>
      </c>
      <c r="C3254" s="137">
        <f>COUNTIFS(Severity,$B3254,AssignedDate,"&gt;="&amp;$C$1,AssignedDate,"&lt;="&amp;$F$1)</f>
        <v/>
      </c>
      <c r="D3254" s="137">
        <f>COUNTIFS(Severity,$B3254,Status,"&lt;&gt;Suspend",Status,"&lt;&gt;Assigned",Status,"&lt;&gt;Open",Status,"&lt;&gt;Hold",ResolvedDate,"&gt;="&amp;$C$1,ResolvedDate,"&lt;="&amp;$F$1)</f>
        <v/>
      </c>
      <c r="E3254" s="137">
        <f>COUNTIFS(Severity,$B3254,SLA_Breach,"&lt;&gt;Yes",Status,"&lt;&gt;Suspend",Status,"&lt;&gt;Assigned",Status,"&lt;&gt;Open",Status,"&lt;&gt;Hold&gt;",ResolvedDate,"&gt;="&amp;$C$1,ResolvedDate,"&lt;="&amp;$F$1)</f>
        <v/>
      </c>
      <c r="F3254" s="137">
        <f>COUNTIFS(Severity,$B3254,SLA_Breach,"Yes",Status,"&lt;&gt;Suspend",Status,"&lt;&gt;Assigned",Status,"&lt;&gt;Open",Status,"&lt;&gt;Hold&gt;",ResolvedDate,"&gt;="&amp;$C$1,ResolvedDate,"&lt;="&amp;$F$1)</f>
        <v/>
      </c>
      <c r="G3254" s="137">
        <f>COUNTIFS(Severity,$B3254,AssignedDate,"&gt;=01/01/2017 12:00:00 AM",AssignedDate,"&lt;="&amp;$F$1)</f>
        <v/>
      </c>
      <c r="H3254" s="177" t="n"/>
      <c r="L3254" s="57" t="n">
        <v>0</v>
      </c>
      <c r="M3254" s="57" t="n"/>
    </row>
    <row r="3255" spans="1:13">
      <c r="A3255" s="137" t="n">
        <v>1</v>
      </c>
      <c r="B3255" s="100" t="s">
        <v>525</v>
      </c>
      <c r="C3255" s="137">
        <f>COUNTIFS(Severity,$B3255,AssignedDate,"&gt;="&amp;$C$1,AssignedDate,"&lt;="&amp;$F$1)</f>
        <v/>
      </c>
      <c r="D3255" s="137">
        <f>COUNTIFS(Severity,$B3255,Status,"&lt;&gt;Suspend",Status,"&lt;&gt;Assigned",Status,"&lt;&gt;Open",Status,"&lt;&gt;Hold",ResolvedDate,"&gt;="&amp;$C$1,ResolvedDate,"&lt;="&amp;$F$1)</f>
        <v/>
      </c>
      <c r="E3255" s="137">
        <f>COUNTIFS(Severity,$B3255,SLA_Breach,"&lt;&gt;Yes",Status,"&lt;&gt;Suspend",Status,"&lt;&gt;Assigned",Status,"&lt;&gt;Open",Status,"&lt;&gt;Hold&gt;",ResolvedDate,"&gt;="&amp;$C$1,ResolvedDate,"&lt;="&amp;$F$1)</f>
        <v/>
      </c>
      <c r="F3255" s="137">
        <f>COUNTIFS(Severity,$B3255,SLA_Breach,"Yes",Status,"&lt;&gt;Suspend",Status,"&lt;&gt;Assigned",Status,"&lt;&gt;Open",Status,"&lt;&gt;Hold&gt;",ResolvedDate,"&gt;="&amp;$C$1,ResolvedDate,"&lt;="&amp;$F$1)</f>
        <v/>
      </c>
      <c r="G3255" s="137">
        <f>COUNTIFS(Severity,$B3255,AssignedDate,"&gt;=01/01/2017 12:00:00 AM",AssignedDate,"&lt;="&amp;$F$1)</f>
        <v/>
      </c>
      <c r="H3255" s="177" t="n"/>
      <c r="L3255" s="57" t="n">
        <v>0</v>
      </c>
      <c r="M3255" s="57" t="n"/>
    </row>
    <row r="3256" spans="1:13">
      <c r="A3256" s="137" t="n">
        <v>1</v>
      </c>
      <c r="B3256" s="100" t="s">
        <v>525</v>
      </c>
      <c r="C3256" s="137">
        <f>COUNTIFS(Severity,$B3256,AssignedDate,"&gt;="&amp;$C$1,AssignedDate,"&lt;="&amp;$F$1)</f>
        <v/>
      </c>
      <c r="D3256" s="137">
        <f>COUNTIFS(Severity,$B3256,Status,"&lt;&gt;Suspend",Status,"&lt;&gt;Assigned",Status,"&lt;&gt;Open",Status,"&lt;&gt;Hold",ResolvedDate,"&gt;="&amp;$C$1,ResolvedDate,"&lt;="&amp;$F$1)</f>
        <v/>
      </c>
      <c r="E3256" s="137">
        <f>COUNTIFS(Severity,$B3256,SLA_Breach,"&lt;&gt;Yes",Status,"&lt;&gt;Suspend",Status,"&lt;&gt;Assigned",Status,"&lt;&gt;Open",Status,"&lt;&gt;Hold&gt;",ResolvedDate,"&gt;="&amp;$C$1,ResolvedDate,"&lt;="&amp;$F$1)</f>
        <v/>
      </c>
      <c r="F3256" s="137">
        <f>COUNTIFS(Severity,$B3256,SLA_Breach,"Yes",Status,"&lt;&gt;Suspend",Status,"&lt;&gt;Assigned",Status,"&lt;&gt;Open",Status,"&lt;&gt;Hold&gt;",ResolvedDate,"&gt;="&amp;$C$1,ResolvedDate,"&lt;="&amp;$F$1)</f>
        <v/>
      </c>
      <c r="G3256" s="137">
        <f>COUNTIFS(Severity,$B3256,AssignedDate,"&gt;=01/01/2017 12:00:00 AM",AssignedDate,"&lt;="&amp;$F$1)</f>
        <v/>
      </c>
      <c r="H3256" s="177" t="n"/>
      <c r="L3256" s="57" t="n">
        <v>0</v>
      </c>
      <c r="M3256" s="57" t="n"/>
    </row>
    <row r="3257" spans="1:13">
      <c r="A3257" s="137" t="n">
        <v>1</v>
      </c>
      <c r="B3257" s="100" t="s">
        <v>525</v>
      </c>
      <c r="C3257" s="137">
        <f>COUNTIFS(Severity,$B3257,AssignedDate,"&gt;="&amp;$C$1,AssignedDate,"&lt;="&amp;$F$1)</f>
        <v/>
      </c>
      <c r="D3257" s="137">
        <f>COUNTIFS(Severity,$B3257,Status,"&lt;&gt;Suspend",Status,"&lt;&gt;Assigned",Status,"&lt;&gt;Open",Status,"&lt;&gt;Hold",ResolvedDate,"&gt;="&amp;$C$1,ResolvedDate,"&lt;="&amp;$F$1)</f>
        <v/>
      </c>
      <c r="E3257" s="137">
        <f>COUNTIFS(Severity,$B3257,SLA_Breach,"&lt;&gt;Yes",Status,"&lt;&gt;Suspend",Status,"&lt;&gt;Assigned",Status,"&lt;&gt;Open",Status,"&lt;&gt;Hold&gt;",ResolvedDate,"&gt;="&amp;$C$1,ResolvedDate,"&lt;="&amp;$F$1)</f>
        <v/>
      </c>
      <c r="F3257" s="137">
        <f>COUNTIFS(Severity,$B3257,SLA_Breach,"Yes",Status,"&lt;&gt;Suspend",Status,"&lt;&gt;Assigned",Status,"&lt;&gt;Open",Status,"&lt;&gt;Hold&gt;",ResolvedDate,"&gt;="&amp;$C$1,ResolvedDate,"&lt;="&amp;$F$1)</f>
        <v/>
      </c>
      <c r="G3257" s="137">
        <f>COUNTIFS(Severity,$B3257,AssignedDate,"&gt;=01/01/2017 12:00:00 AM",AssignedDate,"&lt;="&amp;$F$1)</f>
        <v/>
      </c>
      <c r="H3257" s="177" t="n"/>
      <c r="L3257" s="57" t="n">
        <v>0</v>
      </c>
      <c r="M3257" s="57" t="n"/>
    </row>
    <row r="3258" spans="1:13">
      <c r="A3258" s="137" t="n">
        <v>1</v>
      </c>
      <c r="B3258" s="100" t="s">
        <v>525</v>
      </c>
      <c r="C3258" s="137">
        <f>COUNTIFS(Severity,$B3258,AssignedDate,"&gt;="&amp;$C$1,AssignedDate,"&lt;="&amp;$F$1)</f>
        <v/>
      </c>
      <c r="D3258" s="137">
        <f>COUNTIFS(Severity,$B3258,Status,"&lt;&gt;Suspend",Status,"&lt;&gt;Assigned",Status,"&lt;&gt;Open",Status,"&lt;&gt;Hold",ResolvedDate,"&gt;="&amp;$C$1,ResolvedDate,"&lt;="&amp;$F$1)</f>
        <v/>
      </c>
      <c r="E3258" s="137">
        <f>COUNTIFS(Severity,$B3258,SLA_Breach,"&lt;&gt;Yes",Status,"&lt;&gt;Suspend",Status,"&lt;&gt;Assigned",Status,"&lt;&gt;Open",Status,"&lt;&gt;Hold&gt;",ResolvedDate,"&gt;="&amp;$C$1,ResolvedDate,"&lt;="&amp;$F$1)</f>
        <v/>
      </c>
      <c r="F3258" s="137">
        <f>COUNTIFS(Severity,$B3258,SLA_Breach,"Yes",Status,"&lt;&gt;Suspend",Status,"&lt;&gt;Assigned",Status,"&lt;&gt;Open",Status,"&lt;&gt;Hold&gt;",ResolvedDate,"&gt;="&amp;$C$1,ResolvedDate,"&lt;="&amp;$F$1)</f>
        <v/>
      </c>
      <c r="G3258" s="137">
        <f>COUNTIFS(Severity,$B3258,AssignedDate,"&gt;=01/01/2017 12:00:00 AM",AssignedDate,"&lt;="&amp;$F$1)</f>
        <v/>
      </c>
      <c r="H3258" s="177" t="n"/>
      <c r="L3258" s="57" t="n">
        <v>0</v>
      </c>
      <c r="M3258" s="57" t="n"/>
    </row>
    <row r="3259" spans="1:13">
      <c r="A3259" s="137" t="n">
        <v>1</v>
      </c>
      <c r="B3259" s="100" t="s">
        <v>525</v>
      </c>
      <c r="C3259" s="137">
        <f>COUNTIFS(Severity,$B3259,AssignedDate,"&gt;="&amp;$C$1,AssignedDate,"&lt;="&amp;$F$1)</f>
        <v/>
      </c>
      <c r="D3259" s="137">
        <f>COUNTIFS(Severity,$B3259,Status,"&lt;&gt;Suspend",Status,"&lt;&gt;Assigned",Status,"&lt;&gt;Open",Status,"&lt;&gt;Hold",ResolvedDate,"&gt;="&amp;$C$1,ResolvedDate,"&lt;="&amp;$F$1)</f>
        <v/>
      </c>
      <c r="E3259" s="137">
        <f>COUNTIFS(Severity,$B3259,SLA_Breach,"&lt;&gt;Yes",Status,"&lt;&gt;Suspend",Status,"&lt;&gt;Assigned",Status,"&lt;&gt;Open",Status,"&lt;&gt;Hold&gt;",ResolvedDate,"&gt;="&amp;$C$1,ResolvedDate,"&lt;="&amp;$F$1)</f>
        <v/>
      </c>
      <c r="F3259" s="137">
        <f>COUNTIFS(Severity,$B3259,SLA_Breach,"Yes",Status,"&lt;&gt;Suspend",Status,"&lt;&gt;Assigned",Status,"&lt;&gt;Open",Status,"&lt;&gt;Hold&gt;",ResolvedDate,"&gt;="&amp;$C$1,ResolvedDate,"&lt;="&amp;$F$1)</f>
        <v/>
      </c>
      <c r="G3259" s="137">
        <f>COUNTIFS(Severity,$B3259,AssignedDate,"&gt;=01/01/2017 12:00:00 AM",AssignedDate,"&lt;="&amp;$F$1)</f>
        <v/>
      </c>
      <c r="H3259" s="177" t="n"/>
      <c r="L3259" s="57" t="n">
        <v>0</v>
      </c>
      <c r="M3259" s="57" t="n"/>
    </row>
    <row r="3260" spans="1:13">
      <c r="A3260" s="137" t="n">
        <v>1</v>
      </c>
      <c r="B3260" s="100" t="s">
        <v>525</v>
      </c>
      <c r="C3260" s="137">
        <f>COUNTIFS(Severity,$B3260,AssignedDate,"&gt;="&amp;$C$1,AssignedDate,"&lt;="&amp;$F$1)</f>
        <v/>
      </c>
      <c r="D3260" s="137">
        <f>COUNTIFS(Severity,$B3260,Status,"&lt;&gt;Suspend",Status,"&lt;&gt;Assigned",Status,"&lt;&gt;Open",Status,"&lt;&gt;Hold",ResolvedDate,"&gt;="&amp;$C$1,ResolvedDate,"&lt;="&amp;$F$1)</f>
        <v/>
      </c>
      <c r="E3260" s="137">
        <f>COUNTIFS(Severity,$B3260,SLA_Breach,"&lt;&gt;Yes",Status,"&lt;&gt;Suspend",Status,"&lt;&gt;Assigned",Status,"&lt;&gt;Open",Status,"&lt;&gt;Hold&gt;",ResolvedDate,"&gt;="&amp;$C$1,ResolvedDate,"&lt;="&amp;$F$1)</f>
        <v/>
      </c>
      <c r="F3260" s="137">
        <f>COUNTIFS(Severity,$B3260,SLA_Breach,"Yes",Status,"&lt;&gt;Suspend",Status,"&lt;&gt;Assigned",Status,"&lt;&gt;Open",Status,"&lt;&gt;Hold&gt;",ResolvedDate,"&gt;="&amp;$C$1,ResolvedDate,"&lt;="&amp;$F$1)</f>
        <v/>
      </c>
      <c r="G3260" s="137">
        <f>COUNTIFS(Severity,$B3260,AssignedDate,"&gt;=01/01/2017 12:00:00 AM",AssignedDate,"&lt;="&amp;$F$1)</f>
        <v/>
      </c>
      <c r="H3260" s="177" t="n"/>
      <c r="L3260" s="57" t="n">
        <v>0</v>
      </c>
      <c r="M3260" s="57" t="n"/>
    </row>
    <row r="3261" spans="1:13">
      <c r="A3261" s="137" t="n">
        <v>1</v>
      </c>
      <c r="B3261" s="100" t="s">
        <v>525</v>
      </c>
      <c r="C3261" s="137">
        <f>COUNTIFS(Severity,$B3261,AssignedDate,"&gt;="&amp;$C$1,AssignedDate,"&lt;="&amp;$F$1)</f>
        <v/>
      </c>
      <c r="D3261" s="137">
        <f>COUNTIFS(Severity,$B3261,Status,"&lt;&gt;Suspend",Status,"&lt;&gt;Assigned",Status,"&lt;&gt;Open",Status,"&lt;&gt;Hold",ResolvedDate,"&gt;="&amp;$C$1,ResolvedDate,"&lt;="&amp;$F$1)</f>
        <v/>
      </c>
      <c r="E3261" s="137">
        <f>COUNTIFS(Severity,$B3261,SLA_Breach,"&lt;&gt;Yes",Status,"&lt;&gt;Suspend",Status,"&lt;&gt;Assigned",Status,"&lt;&gt;Open",Status,"&lt;&gt;Hold&gt;",ResolvedDate,"&gt;="&amp;$C$1,ResolvedDate,"&lt;="&amp;$F$1)</f>
        <v/>
      </c>
      <c r="F3261" s="137">
        <f>COUNTIFS(Severity,$B3261,SLA_Breach,"Yes",Status,"&lt;&gt;Suspend",Status,"&lt;&gt;Assigned",Status,"&lt;&gt;Open",Status,"&lt;&gt;Hold&gt;",ResolvedDate,"&gt;="&amp;$C$1,ResolvedDate,"&lt;="&amp;$F$1)</f>
        <v/>
      </c>
      <c r="G3261" s="137">
        <f>COUNTIFS(Severity,$B3261,AssignedDate,"&gt;=01/01/2017 12:00:00 AM",AssignedDate,"&lt;="&amp;$F$1)</f>
        <v/>
      </c>
      <c r="H3261" s="177" t="n"/>
      <c r="L3261" s="57" t="n">
        <v>0</v>
      </c>
      <c r="M3261" s="57" t="n"/>
    </row>
    <row r="3262" spans="1:13">
      <c r="A3262" s="137" t="n">
        <v>1</v>
      </c>
      <c r="B3262" s="100" t="s">
        <v>525</v>
      </c>
      <c r="C3262" s="137">
        <f>COUNTIFS(Severity,$B3262,AssignedDate,"&gt;="&amp;$C$1,AssignedDate,"&lt;="&amp;$F$1)</f>
        <v/>
      </c>
      <c r="D3262" s="137">
        <f>COUNTIFS(Severity,$B3262,Status,"&lt;&gt;Suspend",Status,"&lt;&gt;Assigned",Status,"&lt;&gt;Open",Status,"&lt;&gt;Hold",ResolvedDate,"&gt;="&amp;$C$1,ResolvedDate,"&lt;="&amp;$F$1)</f>
        <v/>
      </c>
      <c r="E3262" s="137">
        <f>COUNTIFS(Severity,$B3262,SLA_Breach,"&lt;&gt;Yes",Status,"&lt;&gt;Suspend",Status,"&lt;&gt;Assigned",Status,"&lt;&gt;Open",Status,"&lt;&gt;Hold&gt;",ResolvedDate,"&gt;="&amp;$C$1,ResolvedDate,"&lt;="&amp;$F$1)</f>
        <v/>
      </c>
      <c r="F3262" s="137">
        <f>COUNTIFS(Severity,$B3262,SLA_Breach,"Yes",Status,"&lt;&gt;Suspend",Status,"&lt;&gt;Assigned",Status,"&lt;&gt;Open",Status,"&lt;&gt;Hold&gt;",ResolvedDate,"&gt;="&amp;$C$1,ResolvedDate,"&lt;="&amp;$F$1)</f>
        <v/>
      </c>
      <c r="G3262" s="137">
        <f>COUNTIFS(Severity,$B3262,AssignedDate,"&gt;=01/01/2017 12:00:00 AM",AssignedDate,"&lt;="&amp;$F$1)</f>
        <v/>
      </c>
      <c r="H3262" s="177" t="n"/>
      <c r="L3262" s="57" t="n">
        <v>0</v>
      </c>
      <c r="M3262" s="57" t="n"/>
    </row>
    <row r="3263" spans="1:13">
      <c r="A3263" s="137" t="n">
        <v>1</v>
      </c>
      <c r="B3263" s="100" t="s">
        <v>525</v>
      </c>
      <c r="C3263" s="137">
        <f>COUNTIFS(Severity,$B3263,AssignedDate,"&gt;="&amp;$C$1,AssignedDate,"&lt;="&amp;$F$1)</f>
        <v/>
      </c>
      <c r="D3263" s="137">
        <f>COUNTIFS(Severity,$B3263,Status,"&lt;&gt;Suspend",Status,"&lt;&gt;Assigned",Status,"&lt;&gt;Open",Status,"&lt;&gt;Hold",ResolvedDate,"&gt;="&amp;$C$1,ResolvedDate,"&lt;="&amp;$F$1)</f>
        <v/>
      </c>
      <c r="E3263" s="137">
        <f>COUNTIFS(Severity,$B3263,SLA_Breach,"&lt;&gt;Yes",Status,"&lt;&gt;Suspend",Status,"&lt;&gt;Assigned",Status,"&lt;&gt;Open",Status,"&lt;&gt;Hold&gt;",ResolvedDate,"&gt;="&amp;$C$1,ResolvedDate,"&lt;="&amp;$F$1)</f>
        <v/>
      </c>
      <c r="F3263" s="137">
        <f>COUNTIFS(Severity,$B3263,SLA_Breach,"Yes",Status,"&lt;&gt;Suspend",Status,"&lt;&gt;Assigned",Status,"&lt;&gt;Open",Status,"&lt;&gt;Hold&gt;",ResolvedDate,"&gt;="&amp;$C$1,ResolvedDate,"&lt;="&amp;$F$1)</f>
        <v/>
      </c>
      <c r="G3263" s="137">
        <f>COUNTIFS(Severity,$B3263,AssignedDate,"&gt;=01/01/2017 12:00:00 AM",AssignedDate,"&lt;="&amp;$F$1)</f>
        <v/>
      </c>
      <c r="H3263" s="177" t="n"/>
      <c r="L3263" s="57" t="n">
        <v>0</v>
      </c>
      <c r="M3263" s="57" t="n"/>
    </row>
    <row r="3264" spans="1:13">
      <c r="A3264" s="137" t="n">
        <v>1</v>
      </c>
      <c r="B3264" s="100" t="s">
        <v>525</v>
      </c>
      <c r="C3264" s="137">
        <f>COUNTIFS(Severity,$B3264,AssignedDate,"&gt;="&amp;$C$1,AssignedDate,"&lt;="&amp;$F$1)</f>
        <v/>
      </c>
      <c r="D3264" s="137">
        <f>COUNTIFS(Severity,$B3264,Status,"&lt;&gt;Suspend",Status,"&lt;&gt;Assigned",Status,"&lt;&gt;Open",Status,"&lt;&gt;Hold",ResolvedDate,"&gt;="&amp;$C$1,ResolvedDate,"&lt;="&amp;$F$1)</f>
        <v/>
      </c>
      <c r="E3264" s="137">
        <f>COUNTIFS(Severity,$B3264,SLA_Breach,"&lt;&gt;Yes",Status,"&lt;&gt;Suspend",Status,"&lt;&gt;Assigned",Status,"&lt;&gt;Open",Status,"&lt;&gt;Hold&gt;",ResolvedDate,"&gt;="&amp;$C$1,ResolvedDate,"&lt;="&amp;$F$1)</f>
        <v/>
      </c>
      <c r="F3264" s="137">
        <f>COUNTIFS(Severity,$B3264,SLA_Breach,"Yes",Status,"&lt;&gt;Suspend",Status,"&lt;&gt;Assigned",Status,"&lt;&gt;Open",Status,"&lt;&gt;Hold&gt;",ResolvedDate,"&gt;="&amp;$C$1,ResolvedDate,"&lt;="&amp;$F$1)</f>
        <v/>
      </c>
      <c r="G3264" s="137">
        <f>COUNTIFS(Severity,$B3264,AssignedDate,"&gt;=01/01/2017 12:00:00 AM",AssignedDate,"&lt;="&amp;$F$1)</f>
        <v/>
      </c>
      <c r="H3264" s="177" t="n"/>
      <c r="L3264" s="57" t="n">
        <v>0</v>
      </c>
      <c r="M3264" s="57" t="n"/>
    </row>
    <row r="3265" spans="1:13">
      <c r="A3265" s="137" t="n">
        <v>1</v>
      </c>
      <c r="B3265" s="100" t="s">
        <v>525</v>
      </c>
      <c r="C3265" s="137">
        <f>COUNTIFS(Severity,$B3265,AssignedDate,"&gt;="&amp;$C$1,AssignedDate,"&lt;="&amp;$F$1)</f>
        <v/>
      </c>
      <c r="D3265" s="137">
        <f>COUNTIFS(Severity,$B3265,Status,"&lt;&gt;Suspend",Status,"&lt;&gt;Assigned",Status,"&lt;&gt;Open",Status,"&lt;&gt;Hold",ResolvedDate,"&gt;="&amp;$C$1,ResolvedDate,"&lt;="&amp;$F$1)</f>
        <v/>
      </c>
      <c r="E3265" s="137">
        <f>COUNTIFS(Severity,$B3265,SLA_Breach,"&lt;&gt;Yes",Status,"&lt;&gt;Suspend",Status,"&lt;&gt;Assigned",Status,"&lt;&gt;Open",Status,"&lt;&gt;Hold&gt;",ResolvedDate,"&gt;="&amp;$C$1,ResolvedDate,"&lt;="&amp;$F$1)</f>
        <v/>
      </c>
      <c r="F3265" s="137">
        <f>COUNTIFS(Severity,$B3265,SLA_Breach,"Yes",Status,"&lt;&gt;Suspend",Status,"&lt;&gt;Assigned",Status,"&lt;&gt;Open",Status,"&lt;&gt;Hold&gt;",ResolvedDate,"&gt;="&amp;$C$1,ResolvedDate,"&lt;="&amp;$F$1)</f>
        <v/>
      </c>
      <c r="G3265" s="137">
        <f>COUNTIFS(Severity,$B3265,AssignedDate,"&gt;=01/01/2017 12:00:00 AM",AssignedDate,"&lt;="&amp;$F$1)</f>
        <v/>
      </c>
      <c r="H3265" s="177" t="n"/>
      <c r="L3265" s="57" t="n">
        <v>0</v>
      </c>
      <c r="M3265" s="57" t="n"/>
    </row>
    <row r="3266" spans="1:13">
      <c r="A3266" s="137" t="n">
        <v>1</v>
      </c>
      <c r="B3266" s="100" t="s">
        <v>525</v>
      </c>
      <c r="C3266" s="137">
        <f>COUNTIFS(Severity,$B3266,AssignedDate,"&gt;="&amp;$C$1,AssignedDate,"&lt;="&amp;$F$1)</f>
        <v/>
      </c>
      <c r="D3266" s="137">
        <f>COUNTIFS(Severity,$B3266,Status,"&lt;&gt;Suspend",Status,"&lt;&gt;Assigned",Status,"&lt;&gt;Open",Status,"&lt;&gt;Hold",ResolvedDate,"&gt;="&amp;$C$1,ResolvedDate,"&lt;="&amp;$F$1)</f>
        <v/>
      </c>
      <c r="E3266" s="137">
        <f>COUNTIFS(Severity,$B3266,SLA_Breach,"&lt;&gt;Yes",Status,"&lt;&gt;Suspend",Status,"&lt;&gt;Assigned",Status,"&lt;&gt;Open",Status,"&lt;&gt;Hold&gt;",ResolvedDate,"&gt;="&amp;$C$1,ResolvedDate,"&lt;="&amp;$F$1)</f>
        <v/>
      </c>
      <c r="F3266" s="137">
        <f>COUNTIFS(Severity,$B3266,SLA_Breach,"Yes",Status,"&lt;&gt;Suspend",Status,"&lt;&gt;Assigned",Status,"&lt;&gt;Open",Status,"&lt;&gt;Hold&gt;",ResolvedDate,"&gt;="&amp;$C$1,ResolvedDate,"&lt;="&amp;$F$1)</f>
        <v/>
      </c>
      <c r="G3266" s="137">
        <f>COUNTIFS(Severity,$B3266,AssignedDate,"&gt;=01/01/2017 12:00:00 AM",AssignedDate,"&lt;="&amp;$F$1)</f>
        <v/>
      </c>
      <c r="H3266" s="177" t="n"/>
      <c r="L3266" s="57" t="n">
        <v>0</v>
      </c>
      <c r="M3266" s="57" t="n"/>
    </row>
    <row r="3267" spans="1:13">
      <c r="A3267" s="137" t="n">
        <v>1</v>
      </c>
      <c r="B3267" s="100" t="s">
        <v>525</v>
      </c>
      <c r="C3267" s="137">
        <f>COUNTIFS(Severity,$B3267,AssignedDate,"&gt;="&amp;$C$1,AssignedDate,"&lt;="&amp;$F$1)</f>
        <v/>
      </c>
      <c r="D3267" s="137">
        <f>COUNTIFS(Severity,$B3267,Status,"&lt;&gt;Suspend",Status,"&lt;&gt;Assigned",Status,"&lt;&gt;Open",Status,"&lt;&gt;Hold",ResolvedDate,"&gt;="&amp;$C$1,ResolvedDate,"&lt;="&amp;$F$1)</f>
        <v/>
      </c>
      <c r="E3267" s="137">
        <f>COUNTIFS(Severity,$B3267,SLA_Breach,"&lt;&gt;Yes",Status,"&lt;&gt;Suspend",Status,"&lt;&gt;Assigned",Status,"&lt;&gt;Open",Status,"&lt;&gt;Hold&gt;",ResolvedDate,"&gt;="&amp;$C$1,ResolvedDate,"&lt;="&amp;$F$1)</f>
        <v/>
      </c>
      <c r="F3267" s="137">
        <f>COUNTIFS(Severity,$B3267,SLA_Breach,"Yes",Status,"&lt;&gt;Suspend",Status,"&lt;&gt;Assigned",Status,"&lt;&gt;Open",Status,"&lt;&gt;Hold&gt;",ResolvedDate,"&gt;="&amp;$C$1,ResolvedDate,"&lt;="&amp;$F$1)</f>
        <v/>
      </c>
      <c r="G3267" s="137">
        <f>COUNTIFS(Severity,$B3267,AssignedDate,"&gt;=01/01/2017 12:00:00 AM",AssignedDate,"&lt;="&amp;$F$1)</f>
        <v/>
      </c>
      <c r="H3267" s="177" t="n"/>
      <c r="L3267" s="57" t="n">
        <v>0</v>
      </c>
      <c r="M3267" s="57" t="n"/>
    </row>
    <row r="3268" spans="1:13">
      <c r="A3268" s="137" t="n">
        <v>1</v>
      </c>
      <c r="B3268" s="100" t="s">
        <v>525</v>
      </c>
      <c r="C3268" s="137">
        <f>COUNTIFS(Severity,$B3268,AssignedDate,"&gt;="&amp;$C$1,AssignedDate,"&lt;="&amp;$F$1)</f>
        <v/>
      </c>
      <c r="D3268" s="137">
        <f>COUNTIFS(Severity,$B3268,Status,"&lt;&gt;Suspend",Status,"&lt;&gt;Assigned",Status,"&lt;&gt;Open",Status,"&lt;&gt;Hold",ResolvedDate,"&gt;="&amp;$C$1,ResolvedDate,"&lt;="&amp;$F$1)</f>
        <v/>
      </c>
      <c r="E3268" s="137">
        <f>COUNTIFS(Severity,$B3268,SLA_Breach,"&lt;&gt;Yes",Status,"&lt;&gt;Suspend",Status,"&lt;&gt;Assigned",Status,"&lt;&gt;Open",Status,"&lt;&gt;Hold&gt;",ResolvedDate,"&gt;="&amp;$C$1,ResolvedDate,"&lt;="&amp;$F$1)</f>
        <v/>
      </c>
      <c r="F3268" s="137">
        <f>COUNTIFS(Severity,$B3268,SLA_Breach,"Yes",Status,"&lt;&gt;Suspend",Status,"&lt;&gt;Assigned",Status,"&lt;&gt;Open",Status,"&lt;&gt;Hold&gt;",ResolvedDate,"&gt;="&amp;$C$1,ResolvedDate,"&lt;="&amp;$F$1)</f>
        <v/>
      </c>
      <c r="G3268" s="137">
        <f>COUNTIFS(Severity,$B3268,AssignedDate,"&gt;=01/01/2017 12:00:00 AM",AssignedDate,"&lt;="&amp;$F$1)</f>
        <v/>
      </c>
      <c r="H3268" s="177" t="n"/>
      <c r="L3268" s="57" t="n">
        <v>0</v>
      </c>
      <c r="M3268" s="57" t="n"/>
    </row>
    <row r="3269" spans="1:13">
      <c r="A3269" s="137" t="n">
        <v>1</v>
      </c>
      <c r="B3269" s="100" t="s">
        <v>525</v>
      </c>
      <c r="C3269" s="137">
        <f>COUNTIFS(Severity,$B3269,AssignedDate,"&gt;="&amp;$C$1,AssignedDate,"&lt;="&amp;$F$1)</f>
        <v/>
      </c>
      <c r="D3269" s="137">
        <f>COUNTIFS(Severity,$B3269,Status,"&lt;&gt;Suspend",Status,"&lt;&gt;Assigned",Status,"&lt;&gt;Open",Status,"&lt;&gt;Hold",ResolvedDate,"&gt;="&amp;$C$1,ResolvedDate,"&lt;="&amp;$F$1)</f>
        <v/>
      </c>
      <c r="E3269" s="137">
        <f>COUNTIFS(Severity,$B3269,SLA_Breach,"&lt;&gt;Yes",Status,"&lt;&gt;Suspend",Status,"&lt;&gt;Assigned",Status,"&lt;&gt;Open",Status,"&lt;&gt;Hold&gt;",ResolvedDate,"&gt;="&amp;$C$1,ResolvedDate,"&lt;="&amp;$F$1)</f>
        <v/>
      </c>
      <c r="F3269" s="137">
        <f>COUNTIFS(Severity,$B3269,SLA_Breach,"Yes",Status,"&lt;&gt;Suspend",Status,"&lt;&gt;Assigned",Status,"&lt;&gt;Open",Status,"&lt;&gt;Hold&gt;",ResolvedDate,"&gt;="&amp;$C$1,ResolvedDate,"&lt;="&amp;$F$1)</f>
        <v/>
      </c>
      <c r="G3269" s="137">
        <f>COUNTIFS(Severity,$B3269,AssignedDate,"&gt;=01/01/2017 12:00:00 AM",AssignedDate,"&lt;="&amp;$F$1)</f>
        <v/>
      </c>
      <c r="H3269" s="177" t="n"/>
      <c r="L3269" s="57" t="n">
        <v>0</v>
      </c>
      <c r="M3269" s="57" t="n"/>
    </row>
    <row r="3270" spans="1:13">
      <c r="A3270" s="137" t="n">
        <v>1</v>
      </c>
      <c r="B3270" s="100" t="s">
        <v>525</v>
      </c>
      <c r="C3270" s="137">
        <f>COUNTIFS(Severity,$B3270,AssignedDate,"&gt;="&amp;$C$1,AssignedDate,"&lt;="&amp;$F$1)</f>
        <v/>
      </c>
      <c r="D3270" s="137">
        <f>COUNTIFS(Severity,$B3270,Status,"&lt;&gt;Suspend",Status,"&lt;&gt;Assigned",Status,"&lt;&gt;Open",Status,"&lt;&gt;Hold",ResolvedDate,"&gt;="&amp;$C$1,ResolvedDate,"&lt;="&amp;$F$1)</f>
        <v/>
      </c>
      <c r="E3270" s="137">
        <f>COUNTIFS(Severity,$B3270,SLA_Breach,"&lt;&gt;Yes",Status,"&lt;&gt;Suspend",Status,"&lt;&gt;Assigned",Status,"&lt;&gt;Open",Status,"&lt;&gt;Hold&gt;",ResolvedDate,"&gt;="&amp;$C$1,ResolvedDate,"&lt;="&amp;$F$1)</f>
        <v/>
      </c>
      <c r="F3270" s="137">
        <f>COUNTIFS(Severity,$B3270,SLA_Breach,"Yes",Status,"&lt;&gt;Suspend",Status,"&lt;&gt;Assigned",Status,"&lt;&gt;Open",Status,"&lt;&gt;Hold&gt;",ResolvedDate,"&gt;="&amp;$C$1,ResolvedDate,"&lt;="&amp;$F$1)</f>
        <v/>
      </c>
      <c r="G3270" s="137">
        <f>COUNTIFS(Severity,$B3270,AssignedDate,"&gt;=01/01/2017 12:00:00 AM",AssignedDate,"&lt;="&amp;$F$1)</f>
        <v/>
      </c>
      <c r="H3270" s="177" t="n"/>
      <c r="L3270" s="57" t="n">
        <v>0</v>
      </c>
      <c r="M3270" s="57" t="n"/>
    </row>
    <row r="3271" spans="1:13">
      <c r="A3271" s="137" t="n">
        <v>1</v>
      </c>
      <c r="B3271" s="100" t="s">
        <v>525</v>
      </c>
      <c r="C3271" s="137">
        <f>COUNTIFS(Severity,$B3271,AssignedDate,"&gt;="&amp;$C$1,AssignedDate,"&lt;="&amp;$F$1)</f>
        <v/>
      </c>
      <c r="D3271" s="137">
        <f>COUNTIFS(Severity,$B3271,Status,"&lt;&gt;Suspend",Status,"&lt;&gt;Assigned",Status,"&lt;&gt;Open",Status,"&lt;&gt;Hold",ResolvedDate,"&gt;="&amp;$C$1,ResolvedDate,"&lt;="&amp;$F$1)</f>
        <v/>
      </c>
      <c r="E3271" s="137">
        <f>COUNTIFS(Severity,$B3271,SLA_Breach,"&lt;&gt;Yes",Status,"&lt;&gt;Suspend",Status,"&lt;&gt;Assigned",Status,"&lt;&gt;Open",Status,"&lt;&gt;Hold&gt;",ResolvedDate,"&gt;="&amp;$C$1,ResolvedDate,"&lt;="&amp;$F$1)</f>
        <v/>
      </c>
      <c r="F3271" s="137">
        <f>COUNTIFS(Severity,$B3271,SLA_Breach,"Yes",Status,"&lt;&gt;Suspend",Status,"&lt;&gt;Assigned",Status,"&lt;&gt;Open",Status,"&lt;&gt;Hold&gt;",ResolvedDate,"&gt;="&amp;$C$1,ResolvedDate,"&lt;="&amp;$F$1)</f>
        <v/>
      </c>
      <c r="G3271" s="137">
        <f>COUNTIFS(Severity,$B3271,AssignedDate,"&gt;=01/01/2017 12:00:00 AM",AssignedDate,"&lt;="&amp;$F$1)</f>
        <v/>
      </c>
      <c r="H3271" s="177" t="n"/>
      <c r="L3271" s="57" t="n">
        <v>0</v>
      </c>
      <c r="M3271" s="57" t="n"/>
    </row>
    <row r="3272" spans="1:13">
      <c r="A3272" s="137" t="n">
        <v>1</v>
      </c>
      <c r="B3272" s="100" t="s">
        <v>525</v>
      </c>
      <c r="C3272" s="137">
        <f>COUNTIFS(Severity,$B3272,AssignedDate,"&gt;="&amp;$C$1,AssignedDate,"&lt;="&amp;$F$1)</f>
        <v/>
      </c>
      <c r="D3272" s="137">
        <f>COUNTIFS(Severity,$B3272,Status,"&lt;&gt;Suspend",Status,"&lt;&gt;Assigned",Status,"&lt;&gt;Open",Status,"&lt;&gt;Hold",ResolvedDate,"&gt;="&amp;$C$1,ResolvedDate,"&lt;="&amp;$F$1)</f>
        <v/>
      </c>
      <c r="E3272" s="137">
        <f>COUNTIFS(Severity,$B3272,SLA_Breach,"&lt;&gt;Yes",Status,"&lt;&gt;Suspend",Status,"&lt;&gt;Assigned",Status,"&lt;&gt;Open",Status,"&lt;&gt;Hold&gt;",ResolvedDate,"&gt;="&amp;$C$1,ResolvedDate,"&lt;="&amp;$F$1)</f>
        <v/>
      </c>
      <c r="F3272" s="137">
        <f>COUNTIFS(Severity,$B3272,SLA_Breach,"Yes",Status,"&lt;&gt;Suspend",Status,"&lt;&gt;Assigned",Status,"&lt;&gt;Open",Status,"&lt;&gt;Hold&gt;",ResolvedDate,"&gt;="&amp;$C$1,ResolvedDate,"&lt;="&amp;$F$1)</f>
        <v/>
      </c>
      <c r="G3272" s="137">
        <f>COUNTIFS(Severity,$B3272,AssignedDate,"&gt;=01/01/2017 12:00:00 AM",AssignedDate,"&lt;="&amp;$F$1)</f>
        <v/>
      </c>
      <c r="H3272" s="177" t="n"/>
      <c r="L3272" s="57" t="n">
        <v>0</v>
      </c>
      <c r="M3272" s="57" t="n"/>
    </row>
    <row r="3273" spans="1:13">
      <c r="A3273" s="137" t="n">
        <v>1</v>
      </c>
      <c r="B3273" s="100" t="s">
        <v>525</v>
      </c>
      <c r="C3273" s="137">
        <f>COUNTIFS(Severity,$B3273,AssignedDate,"&gt;="&amp;$C$1,AssignedDate,"&lt;="&amp;$F$1)</f>
        <v/>
      </c>
      <c r="D3273" s="137">
        <f>COUNTIFS(Severity,$B3273,Status,"&lt;&gt;Suspend",Status,"&lt;&gt;Assigned",Status,"&lt;&gt;Open",Status,"&lt;&gt;Hold",ResolvedDate,"&gt;="&amp;$C$1,ResolvedDate,"&lt;="&amp;$F$1)</f>
        <v/>
      </c>
      <c r="E3273" s="137">
        <f>COUNTIFS(Severity,$B3273,SLA_Breach,"&lt;&gt;Yes",Status,"&lt;&gt;Suspend",Status,"&lt;&gt;Assigned",Status,"&lt;&gt;Open",Status,"&lt;&gt;Hold&gt;",ResolvedDate,"&gt;="&amp;$C$1,ResolvedDate,"&lt;="&amp;$F$1)</f>
        <v/>
      </c>
      <c r="F3273" s="137">
        <f>COUNTIFS(Severity,$B3273,SLA_Breach,"Yes",Status,"&lt;&gt;Suspend",Status,"&lt;&gt;Assigned",Status,"&lt;&gt;Open",Status,"&lt;&gt;Hold&gt;",ResolvedDate,"&gt;="&amp;$C$1,ResolvedDate,"&lt;="&amp;$F$1)</f>
        <v/>
      </c>
      <c r="G3273" s="137">
        <f>COUNTIFS(Severity,$B3273,AssignedDate,"&gt;=01/01/2017 12:00:00 AM",AssignedDate,"&lt;="&amp;$F$1)</f>
        <v/>
      </c>
      <c r="H3273" s="177" t="n"/>
      <c r="L3273" s="57" t="n">
        <v>0</v>
      </c>
      <c r="M3273" s="57" t="n"/>
    </row>
    <row r="3274" spans="1:13">
      <c r="A3274" s="137" t="n">
        <v>1</v>
      </c>
      <c r="B3274" s="100" t="s">
        <v>525</v>
      </c>
      <c r="C3274" s="137">
        <f>COUNTIFS(Severity,$B3274,AssignedDate,"&gt;="&amp;$C$1,AssignedDate,"&lt;="&amp;$F$1)</f>
        <v/>
      </c>
      <c r="D3274" s="137">
        <f>COUNTIFS(Severity,$B3274,Status,"&lt;&gt;Suspend",Status,"&lt;&gt;Assigned",Status,"&lt;&gt;Open",Status,"&lt;&gt;Hold",ResolvedDate,"&gt;="&amp;$C$1,ResolvedDate,"&lt;="&amp;$F$1)</f>
        <v/>
      </c>
      <c r="E3274" s="137">
        <f>COUNTIFS(Severity,$B3274,SLA_Breach,"&lt;&gt;Yes",Status,"&lt;&gt;Suspend",Status,"&lt;&gt;Assigned",Status,"&lt;&gt;Open",Status,"&lt;&gt;Hold&gt;",ResolvedDate,"&gt;="&amp;$C$1,ResolvedDate,"&lt;="&amp;$F$1)</f>
        <v/>
      </c>
      <c r="F3274" s="137">
        <f>COUNTIFS(Severity,$B3274,SLA_Breach,"Yes",Status,"&lt;&gt;Suspend",Status,"&lt;&gt;Assigned",Status,"&lt;&gt;Open",Status,"&lt;&gt;Hold&gt;",ResolvedDate,"&gt;="&amp;$C$1,ResolvedDate,"&lt;="&amp;$F$1)</f>
        <v/>
      </c>
      <c r="G3274" s="137">
        <f>COUNTIFS(Severity,$B3274,AssignedDate,"&gt;=01/01/2017 12:00:00 AM",AssignedDate,"&lt;="&amp;$F$1)</f>
        <v/>
      </c>
      <c r="H3274" s="177" t="n"/>
      <c r="L3274" s="57" t="n">
        <v>0</v>
      </c>
      <c r="M3274" s="57" t="n"/>
    </row>
    <row r="3275" spans="1:13">
      <c r="A3275" s="137" t="n">
        <v>1</v>
      </c>
      <c r="B3275" s="100" t="s">
        <v>525</v>
      </c>
      <c r="C3275" s="137">
        <f>COUNTIFS(Severity,$B3275,AssignedDate,"&gt;="&amp;$C$1,AssignedDate,"&lt;="&amp;$F$1)</f>
        <v/>
      </c>
      <c r="D3275" s="137">
        <f>COUNTIFS(Severity,$B3275,Status,"&lt;&gt;Suspend",Status,"&lt;&gt;Assigned",Status,"&lt;&gt;Open",Status,"&lt;&gt;Hold",ResolvedDate,"&gt;="&amp;$C$1,ResolvedDate,"&lt;="&amp;$F$1)</f>
        <v/>
      </c>
      <c r="E3275" s="137">
        <f>COUNTIFS(Severity,$B3275,SLA_Breach,"&lt;&gt;Yes",Status,"&lt;&gt;Suspend",Status,"&lt;&gt;Assigned",Status,"&lt;&gt;Open",Status,"&lt;&gt;Hold&gt;",ResolvedDate,"&gt;="&amp;$C$1,ResolvedDate,"&lt;="&amp;$F$1)</f>
        <v/>
      </c>
      <c r="F3275" s="137">
        <f>COUNTIFS(Severity,$B3275,SLA_Breach,"Yes",Status,"&lt;&gt;Suspend",Status,"&lt;&gt;Assigned",Status,"&lt;&gt;Open",Status,"&lt;&gt;Hold&gt;",ResolvedDate,"&gt;="&amp;$C$1,ResolvedDate,"&lt;="&amp;$F$1)</f>
        <v/>
      </c>
      <c r="G3275" s="137">
        <f>COUNTIFS(Severity,$B3275,AssignedDate,"&gt;=01/01/2017 12:00:00 AM",AssignedDate,"&lt;="&amp;$F$1)</f>
        <v/>
      </c>
      <c r="H3275" s="177" t="n"/>
      <c r="L3275" s="57" t="n">
        <v>0</v>
      </c>
      <c r="M3275" s="57" t="n"/>
    </row>
    <row r="3276" spans="1:13">
      <c r="A3276" s="137" t="n">
        <v>1</v>
      </c>
      <c r="B3276" s="100" t="s">
        <v>525</v>
      </c>
      <c r="C3276" s="137">
        <f>COUNTIFS(Severity,$B3276,AssignedDate,"&gt;="&amp;$C$1,AssignedDate,"&lt;="&amp;$F$1)</f>
        <v/>
      </c>
      <c r="D3276" s="137">
        <f>COUNTIFS(Severity,$B3276,Status,"&lt;&gt;Suspend",Status,"&lt;&gt;Assigned",Status,"&lt;&gt;Open",Status,"&lt;&gt;Hold",ResolvedDate,"&gt;="&amp;$C$1,ResolvedDate,"&lt;="&amp;$F$1)</f>
        <v/>
      </c>
      <c r="E3276" s="137">
        <f>COUNTIFS(Severity,$B3276,SLA_Breach,"&lt;&gt;Yes",Status,"&lt;&gt;Suspend",Status,"&lt;&gt;Assigned",Status,"&lt;&gt;Open",Status,"&lt;&gt;Hold&gt;",ResolvedDate,"&gt;="&amp;$C$1,ResolvedDate,"&lt;="&amp;$F$1)</f>
        <v/>
      </c>
      <c r="F3276" s="137">
        <f>COUNTIFS(Severity,$B3276,SLA_Breach,"Yes",Status,"&lt;&gt;Suspend",Status,"&lt;&gt;Assigned",Status,"&lt;&gt;Open",Status,"&lt;&gt;Hold&gt;",ResolvedDate,"&gt;="&amp;$C$1,ResolvedDate,"&lt;="&amp;$F$1)</f>
        <v/>
      </c>
      <c r="G3276" s="137">
        <f>COUNTIFS(Severity,$B3276,AssignedDate,"&gt;=01/01/2017 12:00:00 AM",AssignedDate,"&lt;="&amp;$F$1)</f>
        <v/>
      </c>
      <c r="H3276" s="177" t="n"/>
      <c r="L3276" s="57" t="n">
        <v>0</v>
      </c>
      <c r="M3276" s="57" t="n"/>
    </row>
    <row r="3277" spans="1:13">
      <c r="A3277" s="137" t="n">
        <v>1</v>
      </c>
      <c r="B3277" s="100" t="s">
        <v>525</v>
      </c>
      <c r="C3277" s="137">
        <f>COUNTIFS(Severity,$B3277,AssignedDate,"&gt;="&amp;$C$1,AssignedDate,"&lt;="&amp;$F$1)</f>
        <v/>
      </c>
      <c r="D3277" s="137">
        <f>COUNTIFS(Severity,$B3277,Status,"&lt;&gt;Suspend",Status,"&lt;&gt;Assigned",Status,"&lt;&gt;Open",Status,"&lt;&gt;Hold",ResolvedDate,"&gt;="&amp;$C$1,ResolvedDate,"&lt;="&amp;$F$1)</f>
        <v/>
      </c>
      <c r="E3277" s="137">
        <f>COUNTIFS(Severity,$B3277,SLA_Breach,"&lt;&gt;Yes",Status,"&lt;&gt;Suspend",Status,"&lt;&gt;Assigned",Status,"&lt;&gt;Open",Status,"&lt;&gt;Hold&gt;",ResolvedDate,"&gt;="&amp;$C$1,ResolvedDate,"&lt;="&amp;$F$1)</f>
        <v/>
      </c>
      <c r="F3277" s="137">
        <f>COUNTIFS(Severity,$B3277,SLA_Breach,"Yes",Status,"&lt;&gt;Suspend",Status,"&lt;&gt;Assigned",Status,"&lt;&gt;Open",Status,"&lt;&gt;Hold&gt;",ResolvedDate,"&gt;="&amp;$C$1,ResolvedDate,"&lt;="&amp;$F$1)</f>
        <v/>
      </c>
      <c r="G3277" s="137">
        <f>COUNTIFS(Severity,$B3277,AssignedDate,"&gt;=01/01/2017 12:00:00 AM",AssignedDate,"&lt;="&amp;$F$1)</f>
        <v/>
      </c>
      <c r="H3277" s="177" t="n"/>
      <c r="L3277" s="57" t="n">
        <v>0</v>
      </c>
      <c r="M3277" s="57" t="n"/>
    </row>
    <row r="3278" spans="1:13">
      <c r="A3278" s="137" t="n">
        <v>1</v>
      </c>
      <c r="B3278" s="100" t="s">
        <v>525</v>
      </c>
      <c r="C3278" s="137">
        <f>COUNTIFS(Severity,$B3278,AssignedDate,"&gt;="&amp;$C$1,AssignedDate,"&lt;="&amp;$F$1)</f>
        <v/>
      </c>
      <c r="D3278" s="137">
        <f>COUNTIFS(Severity,$B3278,Status,"&lt;&gt;Suspend",Status,"&lt;&gt;Assigned",Status,"&lt;&gt;Open",Status,"&lt;&gt;Hold",ResolvedDate,"&gt;="&amp;$C$1,ResolvedDate,"&lt;="&amp;$F$1)</f>
        <v/>
      </c>
      <c r="E3278" s="137">
        <f>COUNTIFS(Severity,$B3278,SLA_Breach,"&lt;&gt;Yes",Status,"&lt;&gt;Suspend",Status,"&lt;&gt;Assigned",Status,"&lt;&gt;Open",Status,"&lt;&gt;Hold&gt;",ResolvedDate,"&gt;="&amp;$C$1,ResolvedDate,"&lt;="&amp;$F$1)</f>
        <v/>
      </c>
      <c r="F3278" s="137">
        <f>COUNTIFS(Severity,$B3278,SLA_Breach,"Yes",Status,"&lt;&gt;Suspend",Status,"&lt;&gt;Assigned",Status,"&lt;&gt;Open",Status,"&lt;&gt;Hold&gt;",ResolvedDate,"&gt;="&amp;$C$1,ResolvedDate,"&lt;="&amp;$F$1)</f>
        <v/>
      </c>
      <c r="G3278" s="137">
        <f>COUNTIFS(Severity,$B3278,AssignedDate,"&gt;=01/01/2017 12:00:00 AM",AssignedDate,"&lt;="&amp;$F$1)</f>
        <v/>
      </c>
      <c r="H3278" s="177" t="n"/>
      <c r="L3278" s="57" t="n">
        <v>0</v>
      </c>
      <c r="M3278" s="57" t="n"/>
    </row>
    <row r="3279" spans="1:13">
      <c r="A3279" s="137" t="n">
        <v>1</v>
      </c>
      <c r="B3279" s="100" t="s">
        <v>525</v>
      </c>
      <c r="C3279" s="137">
        <f>COUNTIFS(Severity,$B3279,AssignedDate,"&gt;="&amp;$C$1,AssignedDate,"&lt;="&amp;$F$1)</f>
        <v/>
      </c>
      <c r="D3279" s="137">
        <f>COUNTIFS(Severity,$B3279,Status,"&lt;&gt;Suspend",Status,"&lt;&gt;Assigned",Status,"&lt;&gt;Open",Status,"&lt;&gt;Hold",ResolvedDate,"&gt;="&amp;$C$1,ResolvedDate,"&lt;="&amp;$F$1)</f>
        <v/>
      </c>
      <c r="E3279" s="137">
        <f>COUNTIFS(Severity,$B3279,SLA_Breach,"&lt;&gt;Yes",Status,"&lt;&gt;Suspend",Status,"&lt;&gt;Assigned",Status,"&lt;&gt;Open",Status,"&lt;&gt;Hold&gt;",ResolvedDate,"&gt;="&amp;$C$1,ResolvedDate,"&lt;="&amp;$F$1)</f>
        <v/>
      </c>
      <c r="F3279" s="137">
        <f>COUNTIFS(Severity,$B3279,SLA_Breach,"Yes",Status,"&lt;&gt;Suspend",Status,"&lt;&gt;Assigned",Status,"&lt;&gt;Open",Status,"&lt;&gt;Hold&gt;",ResolvedDate,"&gt;="&amp;$C$1,ResolvedDate,"&lt;="&amp;$F$1)</f>
        <v/>
      </c>
      <c r="G3279" s="137">
        <f>COUNTIFS(Severity,$B3279,AssignedDate,"&gt;=01/01/2017 12:00:00 AM",AssignedDate,"&lt;="&amp;$F$1)</f>
        <v/>
      </c>
      <c r="H3279" s="177" t="n"/>
      <c r="L3279" s="57" t="n">
        <v>0</v>
      </c>
      <c r="M3279" s="57" t="n"/>
    </row>
    <row r="3280" spans="1:13">
      <c r="A3280" s="137" t="n">
        <v>1</v>
      </c>
      <c r="B3280" s="100" t="s">
        <v>525</v>
      </c>
      <c r="C3280" s="137">
        <f>COUNTIFS(Severity,$B3280,AssignedDate,"&gt;="&amp;$C$1,AssignedDate,"&lt;="&amp;$F$1)</f>
        <v/>
      </c>
      <c r="D3280" s="137">
        <f>COUNTIFS(Severity,$B3280,Status,"&lt;&gt;Suspend",Status,"&lt;&gt;Assigned",Status,"&lt;&gt;Open",Status,"&lt;&gt;Hold",ResolvedDate,"&gt;="&amp;$C$1,ResolvedDate,"&lt;="&amp;$F$1)</f>
        <v/>
      </c>
      <c r="E3280" s="137">
        <f>COUNTIFS(Severity,$B3280,SLA_Breach,"&lt;&gt;Yes",Status,"&lt;&gt;Suspend",Status,"&lt;&gt;Assigned",Status,"&lt;&gt;Open",Status,"&lt;&gt;Hold&gt;",ResolvedDate,"&gt;="&amp;$C$1,ResolvedDate,"&lt;="&amp;$F$1)</f>
        <v/>
      </c>
      <c r="F3280" s="137">
        <f>COUNTIFS(Severity,$B3280,SLA_Breach,"Yes",Status,"&lt;&gt;Suspend",Status,"&lt;&gt;Assigned",Status,"&lt;&gt;Open",Status,"&lt;&gt;Hold&gt;",ResolvedDate,"&gt;="&amp;$C$1,ResolvedDate,"&lt;="&amp;$F$1)</f>
        <v/>
      </c>
      <c r="G3280" s="137">
        <f>COUNTIFS(Severity,$B3280,AssignedDate,"&gt;=01/01/2017 12:00:00 AM",AssignedDate,"&lt;="&amp;$F$1)</f>
        <v/>
      </c>
      <c r="H3280" s="177" t="n"/>
      <c r="L3280" s="57" t="n">
        <v>0</v>
      </c>
      <c r="M3280" s="57" t="n"/>
    </row>
    <row r="3281" spans="1:13">
      <c r="A3281" s="137" t="n">
        <v>1</v>
      </c>
      <c r="B3281" s="100" t="s">
        <v>525</v>
      </c>
      <c r="C3281" s="137">
        <f>COUNTIFS(Severity,$B3281,AssignedDate,"&gt;="&amp;$C$1,AssignedDate,"&lt;="&amp;$F$1)</f>
        <v/>
      </c>
      <c r="D3281" s="137">
        <f>COUNTIFS(Severity,$B3281,Status,"&lt;&gt;Suspend",Status,"&lt;&gt;Assigned",Status,"&lt;&gt;Open",Status,"&lt;&gt;Hold",ResolvedDate,"&gt;="&amp;$C$1,ResolvedDate,"&lt;="&amp;$F$1)</f>
        <v/>
      </c>
      <c r="E3281" s="137">
        <f>COUNTIFS(Severity,$B3281,SLA_Breach,"&lt;&gt;Yes",Status,"&lt;&gt;Suspend",Status,"&lt;&gt;Assigned",Status,"&lt;&gt;Open",Status,"&lt;&gt;Hold&gt;",ResolvedDate,"&gt;="&amp;$C$1,ResolvedDate,"&lt;="&amp;$F$1)</f>
        <v/>
      </c>
      <c r="F3281" s="137">
        <f>COUNTIFS(Severity,$B3281,SLA_Breach,"Yes",Status,"&lt;&gt;Suspend",Status,"&lt;&gt;Assigned",Status,"&lt;&gt;Open",Status,"&lt;&gt;Hold&gt;",ResolvedDate,"&gt;="&amp;$C$1,ResolvedDate,"&lt;="&amp;$F$1)</f>
        <v/>
      </c>
      <c r="G3281" s="137">
        <f>COUNTIFS(Severity,$B3281,AssignedDate,"&gt;=01/01/2017 12:00:00 AM",AssignedDate,"&lt;="&amp;$F$1)</f>
        <v/>
      </c>
      <c r="H3281" s="177" t="n"/>
      <c r="L3281" s="57" t="n">
        <v>0</v>
      </c>
      <c r="M3281" s="57" t="n"/>
    </row>
    <row r="3282" spans="1:13">
      <c r="A3282" s="137" t="n">
        <v>1</v>
      </c>
      <c r="B3282" s="100" t="s">
        <v>525</v>
      </c>
      <c r="C3282" s="137">
        <f>COUNTIFS(Severity,$B3282,AssignedDate,"&gt;="&amp;$C$1,AssignedDate,"&lt;="&amp;$F$1)</f>
        <v/>
      </c>
      <c r="D3282" s="137">
        <f>COUNTIFS(Severity,$B3282,Status,"&lt;&gt;Suspend",Status,"&lt;&gt;Assigned",Status,"&lt;&gt;Open",Status,"&lt;&gt;Hold",ResolvedDate,"&gt;="&amp;$C$1,ResolvedDate,"&lt;="&amp;$F$1)</f>
        <v/>
      </c>
      <c r="E3282" s="137">
        <f>COUNTIFS(Severity,$B3282,SLA_Breach,"&lt;&gt;Yes",Status,"&lt;&gt;Suspend",Status,"&lt;&gt;Assigned",Status,"&lt;&gt;Open",Status,"&lt;&gt;Hold&gt;",ResolvedDate,"&gt;="&amp;$C$1,ResolvedDate,"&lt;="&amp;$F$1)</f>
        <v/>
      </c>
      <c r="F3282" s="137">
        <f>COUNTIFS(Severity,$B3282,SLA_Breach,"Yes",Status,"&lt;&gt;Suspend",Status,"&lt;&gt;Assigned",Status,"&lt;&gt;Open",Status,"&lt;&gt;Hold&gt;",ResolvedDate,"&gt;="&amp;$C$1,ResolvedDate,"&lt;="&amp;$F$1)</f>
        <v/>
      </c>
      <c r="G3282" s="137">
        <f>COUNTIFS(Severity,$B3282,AssignedDate,"&gt;=01/01/2017 12:00:00 AM",AssignedDate,"&lt;="&amp;$F$1)</f>
        <v/>
      </c>
      <c r="H3282" s="177" t="n"/>
      <c r="L3282" s="57" t="n">
        <v>0</v>
      </c>
      <c r="M3282" s="57" t="n"/>
    </row>
    <row r="3283" spans="1:13">
      <c r="A3283" s="137" t="n">
        <v>1</v>
      </c>
      <c r="B3283" s="100" t="s">
        <v>525</v>
      </c>
      <c r="C3283" s="137">
        <f>COUNTIFS(Severity,$B3283,AssignedDate,"&gt;="&amp;$C$1,AssignedDate,"&lt;="&amp;$F$1)</f>
        <v/>
      </c>
      <c r="D3283" s="137">
        <f>COUNTIFS(Severity,$B3283,Status,"&lt;&gt;Suspend",Status,"&lt;&gt;Assigned",Status,"&lt;&gt;Open",Status,"&lt;&gt;Hold",ResolvedDate,"&gt;="&amp;$C$1,ResolvedDate,"&lt;="&amp;$F$1)</f>
        <v/>
      </c>
      <c r="E3283" s="137">
        <f>COUNTIFS(Severity,$B3283,SLA_Breach,"&lt;&gt;Yes",Status,"&lt;&gt;Suspend",Status,"&lt;&gt;Assigned",Status,"&lt;&gt;Open",Status,"&lt;&gt;Hold&gt;",ResolvedDate,"&gt;="&amp;$C$1,ResolvedDate,"&lt;="&amp;$F$1)</f>
        <v/>
      </c>
      <c r="F3283" s="137">
        <f>COUNTIFS(Severity,$B3283,SLA_Breach,"Yes",Status,"&lt;&gt;Suspend",Status,"&lt;&gt;Assigned",Status,"&lt;&gt;Open",Status,"&lt;&gt;Hold&gt;",ResolvedDate,"&gt;="&amp;$C$1,ResolvedDate,"&lt;="&amp;$F$1)</f>
        <v/>
      </c>
      <c r="G3283" s="137">
        <f>COUNTIFS(Severity,$B3283,AssignedDate,"&gt;=01/01/2017 12:00:00 AM",AssignedDate,"&lt;="&amp;$F$1)</f>
        <v/>
      </c>
      <c r="H3283" s="177" t="n"/>
      <c r="L3283" s="57" t="n">
        <v>0</v>
      </c>
      <c r="M3283" s="57" t="n"/>
    </row>
    <row r="3284" spans="1:13">
      <c r="A3284" s="137" t="n">
        <v>1</v>
      </c>
      <c r="B3284" s="100" t="s">
        <v>525</v>
      </c>
      <c r="C3284" s="137">
        <f>COUNTIFS(Severity,$B3284,AssignedDate,"&gt;="&amp;$C$1,AssignedDate,"&lt;="&amp;$F$1)</f>
        <v/>
      </c>
      <c r="D3284" s="137">
        <f>COUNTIFS(Severity,$B3284,Status,"&lt;&gt;Suspend",Status,"&lt;&gt;Assigned",Status,"&lt;&gt;Open",Status,"&lt;&gt;Hold",ResolvedDate,"&gt;="&amp;$C$1,ResolvedDate,"&lt;="&amp;$F$1)</f>
        <v/>
      </c>
      <c r="E3284" s="137">
        <f>COUNTIFS(Severity,$B3284,SLA_Breach,"&lt;&gt;Yes",Status,"&lt;&gt;Suspend",Status,"&lt;&gt;Assigned",Status,"&lt;&gt;Open",Status,"&lt;&gt;Hold&gt;",ResolvedDate,"&gt;="&amp;$C$1,ResolvedDate,"&lt;="&amp;$F$1)</f>
        <v/>
      </c>
      <c r="F3284" s="137">
        <f>COUNTIFS(Severity,$B3284,SLA_Breach,"Yes",Status,"&lt;&gt;Suspend",Status,"&lt;&gt;Assigned",Status,"&lt;&gt;Open",Status,"&lt;&gt;Hold&gt;",ResolvedDate,"&gt;="&amp;$C$1,ResolvedDate,"&lt;="&amp;$F$1)</f>
        <v/>
      </c>
      <c r="G3284" s="137">
        <f>COUNTIFS(Severity,$B3284,AssignedDate,"&gt;=01/01/2017 12:00:00 AM",AssignedDate,"&lt;="&amp;$F$1)</f>
        <v/>
      </c>
      <c r="H3284" s="177" t="n"/>
      <c r="L3284" s="57" t="n">
        <v>0</v>
      </c>
      <c r="M3284" s="57" t="n"/>
    </row>
    <row r="3285" spans="1:13">
      <c r="A3285" s="137" t="n">
        <v>1</v>
      </c>
      <c r="B3285" s="100" t="s">
        <v>525</v>
      </c>
      <c r="C3285" s="137">
        <f>COUNTIFS(Severity,$B3285,AssignedDate,"&gt;="&amp;$C$1,AssignedDate,"&lt;="&amp;$F$1)</f>
        <v/>
      </c>
      <c r="D3285" s="137">
        <f>COUNTIFS(Severity,$B3285,Status,"&lt;&gt;Suspend",Status,"&lt;&gt;Assigned",Status,"&lt;&gt;Open",Status,"&lt;&gt;Hold",ResolvedDate,"&gt;="&amp;$C$1,ResolvedDate,"&lt;="&amp;$F$1)</f>
        <v/>
      </c>
      <c r="E3285" s="137">
        <f>COUNTIFS(Severity,$B3285,SLA_Breach,"&lt;&gt;Yes",Status,"&lt;&gt;Suspend",Status,"&lt;&gt;Assigned",Status,"&lt;&gt;Open",Status,"&lt;&gt;Hold&gt;",ResolvedDate,"&gt;="&amp;$C$1,ResolvedDate,"&lt;="&amp;$F$1)</f>
        <v/>
      </c>
      <c r="F3285" s="137">
        <f>COUNTIFS(Severity,$B3285,SLA_Breach,"Yes",Status,"&lt;&gt;Suspend",Status,"&lt;&gt;Assigned",Status,"&lt;&gt;Open",Status,"&lt;&gt;Hold&gt;",ResolvedDate,"&gt;="&amp;$C$1,ResolvedDate,"&lt;="&amp;$F$1)</f>
        <v/>
      </c>
      <c r="G3285" s="137">
        <f>COUNTIFS(Severity,$B3285,AssignedDate,"&gt;=01/01/2017 12:00:00 AM",AssignedDate,"&lt;="&amp;$F$1)</f>
        <v/>
      </c>
      <c r="H3285" s="177" t="n"/>
      <c r="L3285" s="57" t="n">
        <v>0</v>
      </c>
      <c r="M3285" s="57" t="n"/>
    </row>
    <row r="3286" spans="1:13">
      <c r="A3286" s="137" t="n">
        <v>1</v>
      </c>
      <c r="B3286" s="100" t="s">
        <v>525</v>
      </c>
      <c r="C3286" s="137">
        <f>COUNTIFS(Severity,$B3286,AssignedDate,"&gt;="&amp;$C$1,AssignedDate,"&lt;="&amp;$F$1)</f>
        <v/>
      </c>
      <c r="D3286" s="137">
        <f>COUNTIFS(Severity,$B3286,Status,"&lt;&gt;Suspend",Status,"&lt;&gt;Assigned",Status,"&lt;&gt;Open",Status,"&lt;&gt;Hold",ResolvedDate,"&gt;="&amp;$C$1,ResolvedDate,"&lt;="&amp;$F$1)</f>
        <v/>
      </c>
      <c r="E3286" s="137">
        <f>COUNTIFS(Severity,$B3286,SLA_Breach,"&lt;&gt;Yes",Status,"&lt;&gt;Suspend",Status,"&lt;&gt;Assigned",Status,"&lt;&gt;Open",Status,"&lt;&gt;Hold&gt;",ResolvedDate,"&gt;="&amp;$C$1,ResolvedDate,"&lt;="&amp;$F$1)</f>
        <v/>
      </c>
      <c r="F3286" s="137">
        <f>COUNTIFS(Severity,$B3286,SLA_Breach,"Yes",Status,"&lt;&gt;Suspend",Status,"&lt;&gt;Assigned",Status,"&lt;&gt;Open",Status,"&lt;&gt;Hold&gt;",ResolvedDate,"&gt;="&amp;$C$1,ResolvedDate,"&lt;="&amp;$F$1)</f>
        <v/>
      </c>
      <c r="G3286" s="137">
        <f>COUNTIFS(Severity,$B3286,AssignedDate,"&gt;=01/01/2017 12:00:00 AM",AssignedDate,"&lt;="&amp;$F$1)</f>
        <v/>
      </c>
      <c r="H3286" s="177" t="n"/>
      <c r="L3286" s="57" t="n">
        <v>0</v>
      </c>
      <c r="M3286" s="57" t="n"/>
    </row>
    <row r="3287" spans="1:13">
      <c r="A3287" s="137" t="n">
        <v>1</v>
      </c>
      <c r="B3287" s="100" t="s">
        <v>525</v>
      </c>
      <c r="C3287" s="137">
        <f>COUNTIFS(Severity,$B3287,AssignedDate,"&gt;="&amp;$C$1,AssignedDate,"&lt;="&amp;$F$1)</f>
        <v/>
      </c>
      <c r="D3287" s="137">
        <f>COUNTIFS(Severity,$B3287,Status,"&lt;&gt;Suspend",Status,"&lt;&gt;Assigned",Status,"&lt;&gt;Open",Status,"&lt;&gt;Hold",ResolvedDate,"&gt;="&amp;$C$1,ResolvedDate,"&lt;="&amp;$F$1)</f>
        <v/>
      </c>
      <c r="E3287" s="137">
        <f>COUNTIFS(Severity,$B3287,SLA_Breach,"&lt;&gt;Yes",Status,"&lt;&gt;Suspend",Status,"&lt;&gt;Assigned",Status,"&lt;&gt;Open",Status,"&lt;&gt;Hold&gt;",ResolvedDate,"&gt;="&amp;$C$1,ResolvedDate,"&lt;="&amp;$F$1)</f>
        <v/>
      </c>
      <c r="F3287" s="137">
        <f>COUNTIFS(Severity,$B3287,SLA_Breach,"Yes",Status,"&lt;&gt;Suspend",Status,"&lt;&gt;Assigned",Status,"&lt;&gt;Open",Status,"&lt;&gt;Hold&gt;",ResolvedDate,"&gt;="&amp;$C$1,ResolvedDate,"&lt;="&amp;$F$1)</f>
        <v/>
      </c>
      <c r="G3287" s="137">
        <f>COUNTIFS(Severity,$B3287,AssignedDate,"&gt;=01/01/2017 12:00:00 AM",AssignedDate,"&lt;="&amp;$F$1)</f>
        <v/>
      </c>
      <c r="H3287" s="177" t="n"/>
      <c r="L3287" s="57" t="n">
        <v>0</v>
      </c>
      <c r="M3287" s="57" t="n"/>
    </row>
    <row r="3288" spans="1:13">
      <c r="A3288" s="137" t="n">
        <v>1</v>
      </c>
      <c r="B3288" s="100" t="s">
        <v>525</v>
      </c>
      <c r="C3288" s="137">
        <f>COUNTIFS(Severity,$B3288,AssignedDate,"&gt;="&amp;$C$1,AssignedDate,"&lt;="&amp;$F$1)</f>
        <v/>
      </c>
      <c r="D3288" s="137">
        <f>COUNTIFS(Severity,$B3288,Status,"&lt;&gt;Suspend",Status,"&lt;&gt;Assigned",Status,"&lt;&gt;Open",Status,"&lt;&gt;Hold",ResolvedDate,"&gt;="&amp;$C$1,ResolvedDate,"&lt;="&amp;$F$1)</f>
        <v/>
      </c>
      <c r="E3288" s="137">
        <f>COUNTIFS(Severity,$B3288,SLA_Breach,"&lt;&gt;Yes",Status,"&lt;&gt;Suspend",Status,"&lt;&gt;Assigned",Status,"&lt;&gt;Open",Status,"&lt;&gt;Hold&gt;",ResolvedDate,"&gt;="&amp;$C$1,ResolvedDate,"&lt;="&amp;$F$1)</f>
        <v/>
      </c>
      <c r="F3288" s="137">
        <f>COUNTIFS(Severity,$B3288,SLA_Breach,"Yes",Status,"&lt;&gt;Suspend",Status,"&lt;&gt;Assigned",Status,"&lt;&gt;Open",Status,"&lt;&gt;Hold&gt;",ResolvedDate,"&gt;="&amp;$C$1,ResolvedDate,"&lt;="&amp;$F$1)</f>
        <v/>
      </c>
      <c r="G3288" s="137">
        <f>COUNTIFS(Severity,$B3288,AssignedDate,"&gt;=01/01/2017 12:00:00 AM",AssignedDate,"&lt;="&amp;$F$1)</f>
        <v/>
      </c>
      <c r="H3288" s="177" t="n"/>
      <c r="L3288" s="57" t="n">
        <v>0</v>
      </c>
      <c r="M3288" s="57" t="n"/>
    </row>
    <row r="3289" spans="1:13">
      <c r="A3289" s="137" t="n">
        <v>1</v>
      </c>
      <c r="B3289" s="100" t="s">
        <v>525</v>
      </c>
      <c r="C3289" s="137">
        <f>COUNTIFS(Severity,$B3289,AssignedDate,"&gt;="&amp;$C$1,AssignedDate,"&lt;="&amp;$F$1)</f>
        <v/>
      </c>
      <c r="D3289" s="137">
        <f>COUNTIFS(Severity,$B3289,Status,"&lt;&gt;Suspend",Status,"&lt;&gt;Assigned",Status,"&lt;&gt;Open",Status,"&lt;&gt;Hold",ResolvedDate,"&gt;="&amp;$C$1,ResolvedDate,"&lt;="&amp;$F$1)</f>
        <v/>
      </c>
      <c r="E3289" s="137">
        <f>COUNTIFS(Severity,$B3289,SLA_Breach,"&lt;&gt;Yes",Status,"&lt;&gt;Suspend",Status,"&lt;&gt;Assigned",Status,"&lt;&gt;Open",Status,"&lt;&gt;Hold&gt;",ResolvedDate,"&gt;="&amp;$C$1,ResolvedDate,"&lt;="&amp;$F$1)</f>
        <v/>
      </c>
      <c r="F3289" s="137">
        <f>COUNTIFS(Severity,$B3289,SLA_Breach,"Yes",Status,"&lt;&gt;Suspend",Status,"&lt;&gt;Assigned",Status,"&lt;&gt;Open",Status,"&lt;&gt;Hold&gt;",ResolvedDate,"&gt;="&amp;$C$1,ResolvedDate,"&lt;="&amp;$F$1)</f>
        <v/>
      </c>
      <c r="G3289" s="137">
        <f>COUNTIFS(Severity,$B3289,AssignedDate,"&gt;=01/01/2017 12:00:00 AM",AssignedDate,"&lt;="&amp;$F$1)</f>
        <v/>
      </c>
      <c r="H3289" s="177" t="n"/>
      <c r="L3289" s="57" t="n">
        <v>0</v>
      </c>
      <c r="M3289" s="57" t="n"/>
    </row>
    <row r="3290" spans="1:13">
      <c r="A3290" s="137" t="n">
        <v>1</v>
      </c>
      <c r="B3290" s="100" t="s">
        <v>525</v>
      </c>
      <c r="C3290" s="137">
        <f>COUNTIFS(Severity,$B3290,AssignedDate,"&gt;="&amp;$C$1,AssignedDate,"&lt;="&amp;$F$1)</f>
        <v/>
      </c>
      <c r="D3290" s="137">
        <f>COUNTIFS(Severity,$B3290,Status,"&lt;&gt;Suspend",Status,"&lt;&gt;Assigned",Status,"&lt;&gt;Open",Status,"&lt;&gt;Hold",ResolvedDate,"&gt;="&amp;$C$1,ResolvedDate,"&lt;="&amp;$F$1)</f>
        <v/>
      </c>
      <c r="E3290" s="137">
        <f>COUNTIFS(Severity,$B3290,SLA_Breach,"&lt;&gt;Yes",Status,"&lt;&gt;Suspend",Status,"&lt;&gt;Assigned",Status,"&lt;&gt;Open",Status,"&lt;&gt;Hold&gt;",ResolvedDate,"&gt;="&amp;$C$1,ResolvedDate,"&lt;="&amp;$F$1)</f>
        <v/>
      </c>
      <c r="F3290" s="137">
        <f>COUNTIFS(Severity,$B3290,SLA_Breach,"Yes",Status,"&lt;&gt;Suspend",Status,"&lt;&gt;Assigned",Status,"&lt;&gt;Open",Status,"&lt;&gt;Hold&gt;",ResolvedDate,"&gt;="&amp;$C$1,ResolvedDate,"&lt;="&amp;$F$1)</f>
        <v/>
      </c>
      <c r="G3290" s="137">
        <f>COUNTIFS(Severity,$B3290,AssignedDate,"&gt;=01/01/2017 12:00:00 AM",AssignedDate,"&lt;="&amp;$F$1)</f>
        <v/>
      </c>
      <c r="H3290" s="177" t="n"/>
      <c r="L3290" s="57" t="n">
        <v>0</v>
      </c>
      <c r="M3290" s="57" t="n"/>
    </row>
    <row r="3291" spans="1:13">
      <c r="A3291" s="137" t="n">
        <v>1</v>
      </c>
      <c r="B3291" s="100" t="s">
        <v>525</v>
      </c>
      <c r="C3291" s="137">
        <f>COUNTIFS(Severity,$B3291,AssignedDate,"&gt;="&amp;$C$1,AssignedDate,"&lt;="&amp;$F$1)</f>
        <v/>
      </c>
      <c r="D3291" s="137">
        <f>COUNTIFS(Severity,$B3291,Status,"&lt;&gt;Suspend",Status,"&lt;&gt;Assigned",Status,"&lt;&gt;Open",Status,"&lt;&gt;Hold",ResolvedDate,"&gt;="&amp;$C$1,ResolvedDate,"&lt;="&amp;$F$1)</f>
        <v/>
      </c>
      <c r="E3291" s="137">
        <f>COUNTIFS(Severity,$B3291,SLA_Breach,"&lt;&gt;Yes",Status,"&lt;&gt;Suspend",Status,"&lt;&gt;Assigned",Status,"&lt;&gt;Open",Status,"&lt;&gt;Hold&gt;",ResolvedDate,"&gt;="&amp;$C$1,ResolvedDate,"&lt;="&amp;$F$1)</f>
        <v/>
      </c>
      <c r="F3291" s="137">
        <f>COUNTIFS(Severity,$B3291,SLA_Breach,"Yes",Status,"&lt;&gt;Suspend",Status,"&lt;&gt;Assigned",Status,"&lt;&gt;Open",Status,"&lt;&gt;Hold&gt;",ResolvedDate,"&gt;="&amp;$C$1,ResolvedDate,"&lt;="&amp;$F$1)</f>
        <v/>
      </c>
      <c r="G3291" s="137">
        <f>COUNTIFS(Severity,$B3291,AssignedDate,"&gt;=01/01/2017 12:00:00 AM",AssignedDate,"&lt;="&amp;$F$1)</f>
        <v/>
      </c>
      <c r="H3291" s="177" t="n"/>
      <c r="L3291" s="57" t="n">
        <v>0</v>
      </c>
      <c r="M3291" s="57" t="n"/>
    </row>
    <row r="3292" spans="1:13">
      <c r="A3292" s="137" t="n">
        <v>1</v>
      </c>
      <c r="B3292" s="100" t="s">
        <v>525</v>
      </c>
      <c r="C3292" s="137">
        <f>COUNTIFS(Severity,$B3292,AssignedDate,"&gt;="&amp;$C$1,AssignedDate,"&lt;="&amp;$F$1)</f>
        <v/>
      </c>
      <c r="D3292" s="137">
        <f>COUNTIFS(Severity,$B3292,Status,"&lt;&gt;Suspend",Status,"&lt;&gt;Assigned",Status,"&lt;&gt;Open",Status,"&lt;&gt;Hold",ResolvedDate,"&gt;="&amp;$C$1,ResolvedDate,"&lt;="&amp;$F$1)</f>
        <v/>
      </c>
      <c r="E3292" s="137">
        <f>COUNTIFS(Severity,$B3292,SLA_Breach,"&lt;&gt;Yes",Status,"&lt;&gt;Suspend",Status,"&lt;&gt;Assigned",Status,"&lt;&gt;Open",Status,"&lt;&gt;Hold&gt;",ResolvedDate,"&gt;="&amp;$C$1,ResolvedDate,"&lt;="&amp;$F$1)</f>
        <v/>
      </c>
      <c r="F3292" s="137">
        <f>COUNTIFS(Severity,$B3292,SLA_Breach,"Yes",Status,"&lt;&gt;Suspend",Status,"&lt;&gt;Assigned",Status,"&lt;&gt;Open",Status,"&lt;&gt;Hold&gt;",ResolvedDate,"&gt;="&amp;$C$1,ResolvedDate,"&lt;="&amp;$F$1)</f>
        <v/>
      </c>
      <c r="G3292" s="137">
        <f>COUNTIFS(Severity,$B3292,AssignedDate,"&gt;=01/01/2017 12:00:00 AM",AssignedDate,"&lt;="&amp;$F$1)</f>
        <v/>
      </c>
      <c r="H3292" s="177" t="n"/>
      <c r="L3292" s="57" t="n">
        <v>0</v>
      </c>
      <c r="M3292" s="57" t="n"/>
    </row>
    <row r="3293" spans="1:13">
      <c r="A3293" s="137" t="n">
        <v>1</v>
      </c>
      <c r="B3293" s="100" t="s">
        <v>525</v>
      </c>
      <c r="C3293" s="137">
        <f>COUNTIFS(Severity,$B3293,AssignedDate,"&gt;="&amp;$C$1,AssignedDate,"&lt;="&amp;$F$1)</f>
        <v/>
      </c>
      <c r="D3293" s="137">
        <f>COUNTIFS(Severity,$B3293,Status,"&lt;&gt;Suspend",Status,"&lt;&gt;Assigned",Status,"&lt;&gt;Open",Status,"&lt;&gt;Hold",ResolvedDate,"&gt;="&amp;$C$1,ResolvedDate,"&lt;="&amp;$F$1)</f>
        <v/>
      </c>
      <c r="E3293" s="137">
        <f>COUNTIFS(Severity,$B3293,SLA_Breach,"&lt;&gt;Yes",Status,"&lt;&gt;Suspend",Status,"&lt;&gt;Assigned",Status,"&lt;&gt;Open",Status,"&lt;&gt;Hold&gt;",ResolvedDate,"&gt;="&amp;$C$1,ResolvedDate,"&lt;="&amp;$F$1)</f>
        <v/>
      </c>
      <c r="F3293" s="137">
        <f>COUNTIFS(Severity,$B3293,SLA_Breach,"Yes",Status,"&lt;&gt;Suspend",Status,"&lt;&gt;Assigned",Status,"&lt;&gt;Open",Status,"&lt;&gt;Hold&gt;",ResolvedDate,"&gt;="&amp;$C$1,ResolvedDate,"&lt;="&amp;$F$1)</f>
        <v/>
      </c>
      <c r="G3293" s="137">
        <f>COUNTIFS(Severity,$B3293,AssignedDate,"&gt;=01/01/2017 12:00:00 AM",AssignedDate,"&lt;="&amp;$F$1)</f>
        <v/>
      </c>
      <c r="H3293" s="177" t="n"/>
      <c r="L3293" s="57" t="n">
        <v>0</v>
      </c>
      <c r="M3293" s="57" t="n"/>
    </row>
    <row r="3294" spans="1:13">
      <c r="A3294" s="137" t="n">
        <v>1</v>
      </c>
      <c r="B3294" s="100" t="s">
        <v>525</v>
      </c>
      <c r="C3294" s="137">
        <f>COUNTIFS(Severity,$B3294,AssignedDate,"&gt;="&amp;$C$1,AssignedDate,"&lt;="&amp;$F$1)</f>
        <v/>
      </c>
      <c r="D3294" s="137">
        <f>COUNTIFS(Severity,$B3294,Status,"&lt;&gt;Suspend",Status,"&lt;&gt;Assigned",Status,"&lt;&gt;Open",Status,"&lt;&gt;Hold",ResolvedDate,"&gt;="&amp;$C$1,ResolvedDate,"&lt;="&amp;$F$1)</f>
        <v/>
      </c>
      <c r="E3294" s="137">
        <f>COUNTIFS(Severity,$B3294,SLA_Breach,"&lt;&gt;Yes",Status,"&lt;&gt;Suspend",Status,"&lt;&gt;Assigned",Status,"&lt;&gt;Open",Status,"&lt;&gt;Hold&gt;",ResolvedDate,"&gt;="&amp;$C$1,ResolvedDate,"&lt;="&amp;$F$1)</f>
        <v/>
      </c>
      <c r="F3294" s="137">
        <f>COUNTIFS(Severity,$B3294,SLA_Breach,"Yes",Status,"&lt;&gt;Suspend",Status,"&lt;&gt;Assigned",Status,"&lt;&gt;Open",Status,"&lt;&gt;Hold&gt;",ResolvedDate,"&gt;="&amp;$C$1,ResolvedDate,"&lt;="&amp;$F$1)</f>
        <v/>
      </c>
      <c r="G3294" s="137">
        <f>COUNTIFS(Severity,$B3294,AssignedDate,"&gt;=01/01/2017 12:00:00 AM",AssignedDate,"&lt;="&amp;$F$1)</f>
        <v/>
      </c>
      <c r="H3294" s="177" t="n"/>
      <c r="L3294" s="57" t="n">
        <v>0</v>
      </c>
      <c r="M3294" s="57" t="n"/>
    </row>
    <row r="3295" spans="1:13">
      <c r="A3295" s="137" t="n">
        <v>1</v>
      </c>
      <c r="B3295" s="100" t="s">
        <v>525</v>
      </c>
      <c r="C3295" s="137">
        <f>COUNTIFS(Severity,$B3295,AssignedDate,"&gt;="&amp;$C$1,AssignedDate,"&lt;="&amp;$F$1)</f>
        <v/>
      </c>
      <c r="D3295" s="137">
        <f>COUNTIFS(Severity,$B3295,Status,"&lt;&gt;Suspend",Status,"&lt;&gt;Assigned",Status,"&lt;&gt;Open",Status,"&lt;&gt;Hold",ResolvedDate,"&gt;="&amp;$C$1,ResolvedDate,"&lt;="&amp;$F$1)</f>
        <v/>
      </c>
      <c r="E3295" s="137">
        <f>COUNTIFS(Severity,$B3295,SLA_Breach,"&lt;&gt;Yes",Status,"&lt;&gt;Suspend",Status,"&lt;&gt;Assigned",Status,"&lt;&gt;Open",Status,"&lt;&gt;Hold&gt;",ResolvedDate,"&gt;="&amp;$C$1,ResolvedDate,"&lt;="&amp;$F$1)</f>
        <v/>
      </c>
      <c r="F3295" s="137">
        <f>COUNTIFS(Severity,$B3295,SLA_Breach,"Yes",Status,"&lt;&gt;Suspend",Status,"&lt;&gt;Assigned",Status,"&lt;&gt;Open",Status,"&lt;&gt;Hold&gt;",ResolvedDate,"&gt;="&amp;$C$1,ResolvedDate,"&lt;="&amp;$F$1)</f>
        <v/>
      </c>
      <c r="G3295" s="137">
        <f>COUNTIFS(Severity,$B3295,AssignedDate,"&gt;=01/01/2017 12:00:00 AM",AssignedDate,"&lt;="&amp;$F$1)</f>
        <v/>
      </c>
      <c r="H3295" s="177" t="n"/>
      <c r="L3295" s="57" t="n">
        <v>0</v>
      </c>
      <c r="M3295" s="57" t="n"/>
    </row>
    <row r="3296" spans="1:13">
      <c r="A3296" s="137" t="n">
        <v>1</v>
      </c>
      <c r="B3296" s="100" t="s">
        <v>525</v>
      </c>
      <c r="C3296" s="137">
        <f>COUNTIFS(Severity,$B3296,AssignedDate,"&gt;="&amp;$C$1,AssignedDate,"&lt;="&amp;$F$1)</f>
        <v/>
      </c>
      <c r="D3296" s="137">
        <f>COUNTIFS(Severity,$B3296,Status,"&lt;&gt;Suspend",Status,"&lt;&gt;Assigned",Status,"&lt;&gt;Open",Status,"&lt;&gt;Hold",ResolvedDate,"&gt;="&amp;$C$1,ResolvedDate,"&lt;="&amp;$F$1)</f>
        <v/>
      </c>
      <c r="E3296" s="137">
        <f>COUNTIFS(Severity,$B3296,SLA_Breach,"&lt;&gt;Yes",Status,"&lt;&gt;Suspend",Status,"&lt;&gt;Assigned",Status,"&lt;&gt;Open",Status,"&lt;&gt;Hold&gt;",ResolvedDate,"&gt;="&amp;$C$1,ResolvedDate,"&lt;="&amp;$F$1)</f>
        <v/>
      </c>
      <c r="F3296" s="137">
        <f>COUNTIFS(Severity,$B3296,SLA_Breach,"Yes",Status,"&lt;&gt;Suspend",Status,"&lt;&gt;Assigned",Status,"&lt;&gt;Open",Status,"&lt;&gt;Hold&gt;",ResolvedDate,"&gt;="&amp;$C$1,ResolvedDate,"&lt;="&amp;$F$1)</f>
        <v/>
      </c>
      <c r="G3296" s="137">
        <f>COUNTIFS(Severity,$B3296,AssignedDate,"&gt;=01/01/2017 12:00:00 AM",AssignedDate,"&lt;="&amp;$F$1)</f>
        <v/>
      </c>
      <c r="H3296" s="177" t="n"/>
      <c r="L3296" s="57" t="n">
        <v>0</v>
      </c>
      <c r="M3296" s="57" t="n"/>
    </row>
    <row r="3297" spans="1:13">
      <c r="A3297" s="137" t="n">
        <v>1</v>
      </c>
      <c r="B3297" s="100" t="s">
        <v>525</v>
      </c>
      <c r="C3297" s="137">
        <f>COUNTIFS(Severity,$B3297,AssignedDate,"&gt;="&amp;$C$1,AssignedDate,"&lt;="&amp;$F$1)</f>
        <v/>
      </c>
      <c r="D3297" s="137">
        <f>COUNTIFS(Severity,$B3297,Status,"&lt;&gt;Suspend",Status,"&lt;&gt;Assigned",Status,"&lt;&gt;Open",Status,"&lt;&gt;Hold",ResolvedDate,"&gt;="&amp;$C$1,ResolvedDate,"&lt;="&amp;$F$1)</f>
        <v/>
      </c>
      <c r="E3297" s="137">
        <f>COUNTIFS(Severity,$B3297,SLA_Breach,"&lt;&gt;Yes",Status,"&lt;&gt;Suspend",Status,"&lt;&gt;Assigned",Status,"&lt;&gt;Open",Status,"&lt;&gt;Hold&gt;",ResolvedDate,"&gt;="&amp;$C$1,ResolvedDate,"&lt;="&amp;$F$1)</f>
        <v/>
      </c>
      <c r="F3297" s="137">
        <f>COUNTIFS(Severity,$B3297,SLA_Breach,"Yes",Status,"&lt;&gt;Suspend",Status,"&lt;&gt;Assigned",Status,"&lt;&gt;Open",Status,"&lt;&gt;Hold&gt;",ResolvedDate,"&gt;="&amp;$C$1,ResolvedDate,"&lt;="&amp;$F$1)</f>
        <v/>
      </c>
      <c r="G3297" s="137">
        <f>COUNTIFS(Severity,$B3297,AssignedDate,"&gt;=01/01/2017 12:00:00 AM",AssignedDate,"&lt;="&amp;$F$1)</f>
        <v/>
      </c>
      <c r="H3297" s="177" t="n"/>
      <c r="L3297" s="57" t="n">
        <v>0</v>
      </c>
      <c r="M3297" s="57" t="n"/>
    </row>
    <row r="3298" spans="1:13">
      <c r="A3298" s="137" t="n">
        <v>1</v>
      </c>
      <c r="B3298" s="100" t="s">
        <v>525</v>
      </c>
      <c r="C3298" s="137">
        <f>COUNTIFS(Severity,$B3298,AssignedDate,"&gt;="&amp;$C$1,AssignedDate,"&lt;="&amp;$F$1)</f>
        <v/>
      </c>
      <c r="D3298" s="137">
        <f>COUNTIFS(Severity,$B3298,Status,"&lt;&gt;Suspend",Status,"&lt;&gt;Assigned",Status,"&lt;&gt;Open",Status,"&lt;&gt;Hold",ResolvedDate,"&gt;="&amp;$C$1,ResolvedDate,"&lt;="&amp;$F$1)</f>
        <v/>
      </c>
      <c r="E3298" s="137">
        <f>COUNTIFS(Severity,$B3298,SLA_Breach,"&lt;&gt;Yes",Status,"&lt;&gt;Suspend",Status,"&lt;&gt;Assigned",Status,"&lt;&gt;Open",Status,"&lt;&gt;Hold&gt;",ResolvedDate,"&gt;="&amp;$C$1,ResolvedDate,"&lt;="&amp;$F$1)</f>
        <v/>
      </c>
      <c r="F3298" s="137">
        <f>COUNTIFS(Severity,$B3298,SLA_Breach,"Yes",Status,"&lt;&gt;Suspend",Status,"&lt;&gt;Assigned",Status,"&lt;&gt;Open",Status,"&lt;&gt;Hold&gt;",ResolvedDate,"&gt;="&amp;$C$1,ResolvedDate,"&lt;="&amp;$F$1)</f>
        <v/>
      </c>
      <c r="G3298" s="137">
        <f>COUNTIFS(Severity,$B3298,AssignedDate,"&gt;=01/01/2017 12:00:00 AM",AssignedDate,"&lt;="&amp;$F$1)</f>
        <v/>
      </c>
      <c r="H3298" s="177" t="n"/>
      <c r="L3298" s="57" t="n">
        <v>0</v>
      </c>
      <c r="M3298" s="57" t="n"/>
    </row>
    <row r="3299" spans="1:13">
      <c r="A3299" s="137" t="n">
        <v>1</v>
      </c>
      <c r="B3299" s="100" t="s">
        <v>525</v>
      </c>
      <c r="C3299" s="137">
        <f>COUNTIFS(Severity,$B3299,AssignedDate,"&gt;="&amp;$C$1,AssignedDate,"&lt;="&amp;$F$1)</f>
        <v/>
      </c>
      <c r="D3299" s="137">
        <f>COUNTIFS(Severity,$B3299,Status,"&lt;&gt;Suspend",Status,"&lt;&gt;Assigned",Status,"&lt;&gt;Open",Status,"&lt;&gt;Hold",ResolvedDate,"&gt;="&amp;$C$1,ResolvedDate,"&lt;="&amp;$F$1)</f>
        <v/>
      </c>
      <c r="E3299" s="137">
        <f>COUNTIFS(Severity,$B3299,SLA_Breach,"&lt;&gt;Yes",Status,"&lt;&gt;Suspend",Status,"&lt;&gt;Assigned",Status,"&lt;&gt;Open",Status,"&lt;&gt;Hold&gt;",ResolvedDate,"&gt;="&amp;$C$1,ResolvedDate,"&lt;="&amp;$F$1)</f>
        <v/>
      </c>
      <c r="F3299" s="137">
        <f>COUNTIFS(Severity,$B3299,SLA_Breach,"Yes",Status,"&lt;&gt;Suspend",Status,"&lt;&gt;Assigned",Status,"&lt;&gt;Open",Status,"&lt;&gt;Hold&gt;",ResolvedDate,"&gt;="&amp;$C$1,ResolvedDate,"&lt;="&amp;$F$1)</f>
        <v/>
      </c>
      <c r="G3299" s="137">
        <f>COUNTIFS(Severity,$B3299,AssignedDate,"&gt;=01/01/2017 12:00:00 AM",AssignedDate,"&lt;="&amp;$F$1)</f>
        <v/>
      </c>
      <c r="H3299" s="177" t="n"/>
      <c r="L3299" s="57" t="n">
        <v>0</v>
      </c>
      <c r="M3299" s="57" t="n"/>
    </row>
    <row r="3300" spans="1:13">
      <c r="A3300" s="137" t="n">
        <v>1</v>
      </c>
      <c r="B3300" s="100" t="s">
        <v>525</v>
      </c>
      <c r="C3300" s="137">
        <f>COUNTIFS(Severity,$B3300,AssignedDate,"&gt;="&amp;$C$1,AssignedDate,"&lt;="&amp;$F$1)</f>
        <v/>
      </c>
      <c r="D3300" s="137">
        <f>COUNTIFS(Severity,$B3300,Status,"&lt;&gt;Suspend",Status,"&lt;&gt;Assigned",Status,"&lt;&gt;Open",Status,"&lt;&gt;Hold",ResolvedDate,"&gt;="&amp;$C$1,ResolvedDate,"&lt;="&amp;$F$1)</f>
        <v/>
      </c>
      <c r="E3300" s="137">
        <f>COUNTIFS(Severity,$B3300,SLA_Breach,"&lt;&gt;Yes",Status,"&lt;&gt;Suspend",Status,"&lt;&gt;Assigned",Status,"&lt;&gt;Open",Status,"&lt;&gt;Hold&gt;",ResolvedDate,"&gt;="&amp;$C$1,ResolvedDate,"&lt;="&amp;$F$1)</f>
        <v/>
      </c>
      <c r="F3300" s="137">
        <f>COUNTIFS(Severity,$B3300,SLA_Breach,"Yes",Status,"&lt;&gt;Suspend",Status,"&lt;&gt;Assigned",Status,"&lt;&gt;Open",Status,"&lt;&gt;Hold&gt;",ResolvedDate,"&gt;="&amp;$C$1,ResolvedDate,"&lt;="&amp;$F$1)</f>
        <v/>
      </c>
      <c r="G3300" s="137">
        <f>COUNTIFS(Severity,$B3300,AssignedDate,"&gt;=01/01/2017 12:00:00 AM",AssignedDate,"&lt;="&amp;$F$1)</f>
        <v/>
      </c>
      <c r="H3300" s="177" t="n"/>
      <c r="L3300" s="57" t="n">
        <v>0</v>
      </c>
      <c r="M3300" s="57" t="n"/>
    </row>
    <row r="3301" spans="1:13">
      <c r="A3301" s="137" t="n">
        <v>1</v>
      </c>
      <c r="B3301" s="100" t="s">
        <v>525</v>
      </c>
      <c r="C3301" s="137">
        <f>COUNTIFS(Severity,$B3301,AssignedDate,"&gt;="&amp;$C$1,AssignedDate,"&lt;="&amp;$F$1)</f>
        <v/>
      </c>
      <c r="D3301" s="137">
        <f>COUNTIFS(Severity,$B3301,Status,"&lt;&gt;Suspend",Status,"&lt;&gt;Assigned",Status,"&lt;&gt;Open",Status,"&lt;&gt;Hold",ResolvedDate,"&gt;="&amp;$C$1,ResolvedDate,"&lt;="&amp;$F$1)</f>
        <v/>
      </c>
      <c r="E3301" s="137">
        <f>COUNTIFS(Severity,$B3301,SLA_Breach,"&lt;&gt;Yes",Status,"&lt;&gt;Suspend",Status,"&lt;&gt;Assigned",Status,"&lt;&gt;Open",Status,"&lt;&gt;Hold&gt;",ResolvedDate,"&gt;="&amp;$C$1,ResolvedDate,"&lt;="&amp;$F$1)</f>
        <v/>
      </c>
      <c r="F3301" s="137">
        <f>COUNTIFS(Severity,$B3301,SLA_Breach,"Yes",Status,"&lt;&gt;Suspend",Status,"&lt;&gt;Assigned",Status,"&lt;&gt;Open",Status,"&lt;&gt;Hold&gt;",ResolvedDate,"&gt;="&amp;$C$1,ResolvedDate,"&lt;="&amp;$F$1)</f>
        <v/>
      </c>
      <c r="G3301" s="137">
        <f>COUNTIFS(Severity,$B3301,AssignedDate,"&gt;=01/01/2017 12:00:00 AM",AssignedDate,"&lt;="&amp;$F$1)</f>
        <v/>
      </c>
      <c r="H3301" s="177" t="n"/>
      <c r="L3301" s="57" t="n">
        <v>0</v>
      </c>
      <c r="M3301" s="57" t="n"/>
    </row>
    <row r="3302" spans="1:13">
      <c r="A3302" s="137" t="n">
        <v>1</v>
      </c>
      <c r="B3302" s="100" t="s">
        <v>525</v>
      </c>
      <c r="C3302" s="137">
        <f>COUNTIFS(Severity,$B3302,AssignedDate,"&gt;="&amp;$C$1,AssignedDate,"&lt;="&amp;$F$1)</f>
        <v/>
      </c>
      <c r="D3302" s="137">
        <f>COUNTIFS(Severity,$B3302,Status,"&lt;&gt;Suspend",Status,"&lt;&gt;Assigned",Status,"&lt;&gt;Open",Status,"&lt;&gt;Hold",ResolvedDate,"&gt;="&amp;$C$1,ResolvedDate,"&lt;="&amp;$F$1)</f>
        <v/>
      </c>
      <c r="E3302" s="137">
        <f>COUNTIFS(Severity,$B3302,SLA_Breach,"&lt;&gt;Yes",Status,"&lt;&gt;Suspend",Status,"&lt;&gt;Assigned",Status,"&lt;&gt;Open",Status,"&lt;&gt;Hold&gt;",ResolvedDate,"&gt;="&amp;$C$1,ResolvedDate,"&lt;="&amp;$F$1)</f>
        <v/>
      </c>
      <c r="F3302" s="137">
        <f>COUNTIFS(Severity,$B3302,SLA_Breach,"Yes",Status,"&lt;&gt;Suspend",Status,"&lt;&gt;Assigned",Status,"&lt;&gt;Open",Status,"&lt;&gt;Hold&gt;",ResolvedDate,"&gt;="&amp;$C$1,ResolvedDate,"&lt;="&amp;$F$1)</f>
        <v/>
      </c>
      <c r="G3302" s="137">
        <f>COUNTIFS(Severity,$B3302,AssignedDate,"&gt;=01/01/2017 12:00:00 AM",AssignedDate,"&lt;="&amp;$F$1)</f>
        <v/>
      </c>
      <c r="H3302" s="177" t="n"/>
      <c r="L3302" s="57" t="n">
        <v>0</v>
      </c>
      <c r="M3302" s="57" t="n"/>
    </row>
    <row r="3303" spans="1:13">
      <c r="A3303" s="137" t="n">
        <v>1</v>
      </c>
      <c r="B3303" s="100" t="s">
        <v>525</v>
      </c>
      <c r="C3303" s="137">
        <f>COUNTIFS(Severity,$B3303,AssignedDate,"&gt;="&amp;$C$1,AssignedDate,"&lt;="&amp;$F$1)</f>
        <v/>
      </c>
      <c r="D3303" s="137">
        <f>COUNTIFS(Severity,$B3303,Status,"&lt;&gt;Suspend",Status,"&lt;&gt;Assigned",Status,"&lt;&gt;Open",Status,"&lt;&gt;Hold",ResolvedDate,"&gt;="&amp;$C$1,ResolvedDate,"&lt;="&amp;$F$1)</f>
        <v/>
      </c>
      <c r="E3303" s="137">
        <f>COUNTIFS(Severity,$B3303,SLA_Breach,"&lt;&gt;Yes",Status,"&lt;&gt;Suspend",Status,"&lt;&gt;Assigned",Status,"&lt;&gt;Open",Status,"&lt;&gt;Hold&gt;",ResolvedDate,"&gt;="&amp;$C$1,ResolvedDate,"&lt;="&amp;$F$1)</f>
        <v/>
      </c>
      <c r="F3303" s="137">
        <f>COUNTIFS(Severity,$B3303,SLA_Breach,"Yes",Status,"&lt;&gt;Suspend",Status,"&lt;&gt;Assigned",Status,"&lt;&gt;Open",Status,"&lt;&gt;Hold&gt;",ResolvedDate,"&gt;="&amp;$C$1,ResolvedDate,"&lt;="&amp;$F$1)</f>
        <v/>
      </c>
      <c r="G3303" s="137">
        <f>COUNTIFS(Severity,$B3303,AssignedDate,"&gt;=01/01/2017 12:00:00 AM",AssignedDate,"&lt;="&amp;$F$1)</f>
        <v/>
      </c>
      <c r="H3303" s="177" t="n"/>
      <c r="L3303" s="57" t="n">
        <v>0</v>
      </c>
      <c r="M3303" s="57" t="n"/>
    </row>
    <row r="3304" spans="1:13">
      <c r="A3304" s="137" t="n">
        <v>1</v>
      </c>
      <c r="B3304" s="100" t="s">
        <v>525</v>
      </c>
      <c r="C3304" s="137">
        <f>COUNTIFS(Severity,$B3304,AssignedDate,"&gt;="&amp;$C$1,AssignedDate,"&lt;="&amp;$F$1)</f>
        <v/>
      </c>
      <c r="D3304" s="137">
        <f>COUNTIFS(Severity,$B3304,Status,"&lt;&gt;Suspend",Status,"&lt;&gt;Assigned",Status,"&lt;&gt;Open",Status,"&lt;&gt;Hold",ResolvedDate,"&gt;="&amp;$C$1,ResolvedDate,"&lt;="&amp;$F$1)</f>
        <v/>
      </c>
      <c r="E3304" s="137">
        <f>COUNTIFS(Severity,$B3304,SLA_Breach,"&lt;&gt;Yes",Status,"&lt;&gt;Suspend",Status,"&lt;&gt;Assigned",Status,"&lt;&gt;Open",Status,"&lt;&gt;Hold&gt;",ResolvedDate,"&gt;="&amp;$C$1,ResolvedDate,"&lt;="&amp;$F$1)</f>
        <v/>
      </c>
      <c r="F3304" s="137">
        <f>COUNTIFS(Severity,$B3304,SLA_Breach,"Yes",Status,"&lt;&gt;Suspend",Status,"&lt;&gt;Assigned",Status,"&lt;&gt;Open",Status,"&lt;&gt;Hold&gt;",ResolvedDate,"&gt;="&amp;$C$1,ResolvedDate,"&lt;="&amp;$F$1)</f>
        <v/>
      </c>
      <c r="G3304" s="137">
        <f>COUNTIFS(Severity,$B3304,AssignedDate,"&gt;=01/01/2017 12:00:00 AM",AssignedDate,"&lt;="&amp;$F$1)</f>
        <v/>
      </c>
      <c r="H3304" s="177" t="n"/>
      <c r="L3304" s="57" t="n">
        <v>0</v>
      </c>
      <c r="M3304" s="57" t="n"/>
    </row>
    <row r="3305" spans="1:13">
      <c r="A3305" s="137" t="n">
        <v>1</v>
      </c>
      <c r="B3305" s="100" t="s">
        <v>525</v>
      </c>
      <c r="C3305" s="137">
        <f>COUNTIFS(Severity,$B3305,AssignedDate,"&gt;="&amp;$C$1,AssignedDate,"&lt;="&amp;$F$1)</f>
        <v/>
      </c>
      <c r="D3305" s="137">
        <f>COUNTIFS(Severity,$B3305,Status,"&lt;&gt;Suspend",Status,"&lt;&gt;Assigned",Status,"&lt;&gt;Open",Status,"&lt;&gt;Hold",ResolvedDate,"&gt;="&amp;$C$1,ResolvedDate,"&lt;="&amp;$F$1)</f>
        <v/>
      </c>
      <c r="E3305" s="137">
        <f>COUNTIFS(Severity,$B3305,SLA_Breach,"&lt;&gt;Yes",Status,"&lt;&gt;Suspend",Status,"&lt;&gt;Assigned",Status,"&lt;&gt;Open",Status,"&lt;&gt;Hold&gt;",ResolvedDate,"&gt;="&amp;$C$1,ResolvedDate,"&lt;="&amp;$F$1)</f>
        <v/>
      </c>
      <c r="F3305" s="137">
        <f>COUNTIFS(Severity,$B3305,SLA_Breach,"Yes",Status,"&lt;&gt;Suspend",Status,"&lt;&gt;Assigned",Status,"&lt;&gt;Open",Status,"&lt;&gt;Hold&gt;",ResolvedDate,"&gt;="&amp;$C$1,ResolvedDate,"&lt;="&amp;$F$1)</f>
        <v/>
      </c>
      <c r="G3305" s="137">
        <f>COUNTIFS(Severity,$B3305,AssignedDate,"&gt;=01/01/2017 12:00:00 AM",AssignedDate,"&lt;="&amp;$F$1)</f>
        <v/>
      </c>
      <c r="H3305" s="177" t="n"/>
      <c r="L3305" s="57" t="n">
        <v>0</v>
      </c>
      <c r="M3305" s="57" t="n"/>
    </row>
    <row r="3306" spans="1:13">
      <c r="A3306" s="137" t="n">
        <v>1</v>
      </c>
      <c r="B3306" s="100" t="s">
        <v>525</v>
      </c>
      <c r="C3306" s="137">
        <f>COUNTIFS(Severity,$B3306,AssignedDate,"&gt;="&amp;$C$1,AssignedDate,"&lt;="&amp;$F$1)</f>
        <v/>
      </c>
      <c r="D3306" s="137">
        <f>COUNTIFS(Severity,$B3306,Status,"&lt;&gt;Suspend",Status,"&lt;&gt;Assigned",Status,"&lt;&gt;Open",Status,"&lt;&gt;Hold",ResolvedDate,"&gt;="&amp;$C$1,ResolvedDate,"&lt;="&amp;$F$1)</f>
        <v/>
      </c>
      <c r="E3306" s="137">
        <f>COUNTIFS(Severity,$B3306,SLA_Breach,"&lt;&gt;Yes",Status,"&lt;&gt;Suspend",Status,"&lt;&gt;Assigned",Status,"&lt;&gt;Open",Status,"&lt;&gt;Hold&gt;",ResolvedDate,"&gt;="&amp;$C$1,ResolvedDate,"&lt;="&amp;$F$1)</f>
        <v/>
      </c>
      <c r="F3306" s="137">
        <f>COUNTIFS(Severity,$B3306,SLA_Breach,"Yes",Status,"&lt;&gt;Suspend",Status,"&lt;&gt;Assigned",Status,"&lt;&gt;Open",Status,"&lt;&gt;Hold&gt;",ResolvedDate,"&gt;="&amp;$C$1,ResolvedDate,"&lt;="&amp;$F$1)</f>
        <v/>
      </c>
      <c r="G3306" s="137">
        <f>COUNTIFS(Severity,$B3306,AssignedDate,"&gt;=01/01/2017 12:00:00 AM",AssignedDate,"&lt;="&amp;$F$1)</f>
        <v/>
      </c>
      <c r="H3306" s="177" t="n"/>
      <c r="L3306" s="57" t="n">
        <v>0</v>
      </c>
      <c r="M3306" s="57" t="n"/>
    </row>
    <row r="3307" spans="1:13">
      <c r="A3307" s="137" t="n">
        <v>1</v>
      </c>
      <c r="B3307" s="100" t="s">
        <v>525</v>
      </c>
      <c r="C3307" s="137">
        <f>COUNTIFS(Severity,$B3307,AssignedDate,"&gt;="&amp;$C$1,AssignedDate,"&lt;="&amp;$F$1)</f>
        <v/>
      </c>
      <c r="D3307" s="137">
        <f>COUNTIFS(Severity,$B3307,Status,"&lt;&gt;Suspend",Status,"&lt;&gt;Assigned",Status,"&lt;&gt;Open",Status,"&lt;&gt;Hold",ResolvedDate,"&gt;="&amp;$C$1,ResolvedDate,"&lt;="&amp;$F$1)</f>
        <v/>
      </c>
      <c r="E3307" s="137">
        <f>COUNTIFS(Severity,$B3307,SLA_Breach,"&lt;&gt;Yes",Status,"&lt;&gt;Suspend",Status,"&lt;&gt;Assigned",Status,"&lt;&gt;Open",Status,"&lt;&gt;Hold&gt;",ResolvedDate,"&gt;="&amp;$C$1,ResolvedDate,"&lt;="&amp;$F$1)</f>
        <v/>
      </c>
      <c r="F3307" s="137">
        <f>COUNTIFS(Severity,$B3307,SLA_Breach,"Yes",Status,"&lt;&gt;Suspend",Status,"&lt;&gt;Assigned",Status,"&lt;&gt;Open",Status,"&lt;&gt;Hold&gt;",ResolvedDate,"&gt;="&amp;$C$1,ResolvedDate,"&lt;="&amp;$F$1)</f>
        <v/>
      </c>
      <c r="G3307" s="137">
        <f>COUNTIFS(Severity,$B3307,AssignedDate,"&gt;=01/01/2017 12:00:00 AM",AssignedDate,"&lt;="&amp;$F$1)</f>
        <v/>
      </c>
      <c r="H3307" s="177" t="n"/>
      <c r="L3307" s="57" t="n">
        <v>0</v>
      </c>
      <c r="M3307" s="57" t="n"/>
    </row>
    <row r="3308" spans="1:13">
      <c r="A3308" s="137" t="n">
        <v>1</v>
      </c>
      <c r="B3308" s="100" t="s">
        <v>525</v>
      </c>
      <c r="C3308" s="137">
        <f>COUNTIFS(Severity,$B3308,AssignedDate,"&gt;="&amp;$C$1,AssignedDate,"&lt;="&amp;$F$1)</f>
        <v/>
      </c>
      <c r="D3308" s="137">
        <f>COUNTIFS(Severity,$B3308,Status,"&lt;&gt;Suspend",Status,"&lt;&gt;Assigned",Status,"&lt;&gt;Open",Status,"&lt;&gt;Hold",ResolvedDate,"&gt;="&amp;$C$1,ResolvedDate,"&lt;="&amp;$F$1)</f>
        <v/>
      </c>
      <c r="E3308" s="137">
        <f>COUNTIFS(Severity,$B3308,SLA_Breach,"&lt;&gt;Yes",Status,"&lt;&gt;Suspend",Status,"&lt;&gt;Assigned",Status,"&lt;&gt;Open",Status,"&lt;&gt;Hold&gt;",ResolvedDate,"&gt;="&amp;$C$1,ResolvedDate,"&lt;="&amp;$F$1)</f>
        <v/>
      </c>
      <c r="F3308" s="137">
        <f>COUNTIFS(Severity,$B3308,SLA_Breach,"Yes",Status,"&lt;&gt;Suspend",Status,"&lt;&gt;Assigned",Status,"&lt;&gt;Open",Status,"&lt;&gt;Hold&gt;",ResolvedDate,"&gt;="&amp;$C$1,ResolvedDate,"&lt;="&amp;$F$1)</f>
        <v/>
      </c>
      <c r="G3308" s="137">
        <f>COUNTIFS(Severity,$B3308,AssignedDate,"&gt;=01/01/2017 12:00:00 AM",AssignedDate,"&lt;="&amp;$F$1)</f>
        <v/>
      </c>
      <c r="H3308" s="177" t="n"/>
      <c r="L3308" s="57" t="n">
        <v>0</v>
      </c>
      <c r="M3308" s="57" t="n"/>
    </row>
    <row r="3309" spans="1:13">
      <c r="A3309" s="137" t="n">
        <v>1</v>
      </c>
      <c r="B3309" s="100" t="s">
        <v>525</v>
      </c>
      <c r="C3309" s="137">
        <f>COUNTIFS(Severity,$B3309,AssignedDate,"&gt;="&amp;$C$1,AssignedDate,"&lt;="&amp;$F$1)</f>
        <v/>
      </c>
      <c r="D3309" s="137">
        <f>COUNTIFS(Severity,$B3309,Status,"&lt;&gt;Suspend",Status,"&lt;&gt;Assigned",Status,"&lt;&gt;Open",Status,"&lt;&gt;Hold",ResolvedDate,"&gt;="&amp;$C$1,ResolvedDate,"&lt;="&amp;$F$1)</f>
        <v/>
      </c>
      <c r="E3309" s="137">
        <f>COUNTIFS(Severity,$B3309,SLA_Breach,"&lt;&gt;Yes",Status,"&lt;&gt;Suspend",Status,"&lt;&gt;Assigned",Status,"&lt;&gt;Open",Status,"&lt;&gt;Hold&gt;",ResolvedDate,"&gt;="&amp;$C$1,ResolvedDate,"&lt;="&amp;$F$1)</f>
        <v/>
      </c>
      <c r="F3309" s="137">
        <f>COUNTIFS(Severity,$B3309,SLA_Breach,"Yes",Status,"&lt;&gt;Suspend",Status,"&lt;&gt;Assigned",Status,"&lt;&gt;Open",Status,"&lt;&gt;Hold&gt;",ResolvedDate,"&gt;="&amp;$C$1,ResolvedDate,"&lt;="&amp;$F$1)</f>
        <v/>
      </c>
      <c r="G3309" s="137">
        <f>COUNTIFS(Severity,$B3309,AssignedDate,"&gt;=01/01/2017 12:00:00 AM",AssignedDate,"&lt;="&amp;$F$1)</f>
        <v/>
      </c>
      <c r="H3309" s="177" t="n"/>
      <c r="L3309" s="57" t="n">
        <v>0</v>
      </c>
      <c r="M3309" s="57" t="n"/>
    </row>
    <row r="3310" spans="1:13">
      <c r="A3310" s="137" t="n">
        <v>1</v>
      </c>
      <c r="B3310" s="100" t="s">
        <v>525</v>
      </c>
      <c r="C3310" s="137">
        <f>COUNTIFS(Severity,$B3310,AssignedDate,"&gt;="&amp;$C$1,AssignedDate,"&lt;="&amp;$F$1)</f>
        <v/>
      </c>
      <c r="D3310" s="137">
        <f>COUNTIFS(Severity,$B3310,Status,"&lt;&gt;Suspend",Status,"&lt;&gt;Assigned",Status,"&lt;&gt;Open",Status,"&lt;&gt;Hold",ResolvedDate,"&gt;="&amp;$C$1,ResolvedDate,"&lt;="&amp;$F$1)</f>
        <v/>
      </c>
      <c r="E3310" s="137">
        <f>COUNTIFS(Severity,$B3310,SLA_Breach,"&lt;&gt;Yes",Status,"&lt;&gt;Suspend",Status,"&lt;&gt;Assigned",Status,"&lt;&gt;Open",Status,"&lt;&gt;Hold&gt;",ResolvedDate,"&gt;="&amp;$C$1,ResolvedDate,"&lt;="&amp;$F$1)</f>
        <v/>
      </c>
      <c r="F3310" s="137">
        <f>COUNTIFS(Severity,$B3310,SLA_Breach,"Yes",Status,"&lt;&gt;Suspend",Status,"&lt;&gt;Assigned",Status,"&lt;&gt;Open",Status,"&lt;&gt;Hold&gt;",ResolvedDate,"&gt;="&amp;$C$1,ResolvedDate,"&lt;="&amp;$F$1)</f>
        <v/>
      </c>
      <c r="G3310" s="137">
        <f>COUNTIFS(Severity,$B3310,AssignedDate,"&gt;=01/01/2017 12:00:00 AM",AssignedDate,"&lt;="&amp;$F$1)</f>
        <v/>
      </c>
      <c r="H3310" s="177" t="n"/>
      <c r="L3310" s="57" t="n">
        <v>0</v>
      </c>
      <c r="M3310" s="57" t="n"/>
    </row>
    <row r="3311" spans="1:13">
      <c r="A3311" s="137" t="n">
        <v>1</v>
      </c>
      <c r="B3311" s="100" t="s">
        <v>525</v>
      </c>
      <c r="C3311" s="137">
        <f>COUNTIFS(Severity,$B3311,AssignedDate,"&gt;="&amp;$C$1,AssignedDate,"&lt;="&amp;$F$1)</f>
        <v/>
      </c>
      <c r="D3311" s="137">
        <f>COUNTIFS(Severity,$B3311,Status,"&lt;&gt;Suspend",Status,"&lt;&gt;Assigned",Status,"&lt;&gt;Open",Status,"&lt;&gt;Hold",ResolvedDate,"&gt;="&amp;$C$1,ResolvedDate,"&lt;="&amp;$F$1)</f>
        <v/>
      </c>
      <c r="E3311" s="137">
        <f>COUNTIFS(Severity,$B3311,SLA_Breach,"&lt;&gt;Yes",Status,"&lt;&gt;Suspend",Status,"&lt;&gt;Assigned",Status,"&lt;&gt;Open",Status,"&lt;&gt;Hold&gt;",ResolvedDate,"&gt;="&amp;$C$1,ResolvedDate,"&lt;="&amp;$F$1)</f>
        <v/>
      </c>
      <c r="F3311" s="137">
        <f>COUNTIFS(Severity,$B3311,SLA_Breach,"Yes",Status,"&lt;&gt;Suspend",Status,"&lt;&gt;Assigned",Status,"&lt;&gt;Open",Status,"&lt;&gt;Hold&gt;",ResolvedDate,"&gt;="&amp;$C$1,ResolvedDate,"&lt;="&amp;$F$1)</f>
        <v/>
      </c>
      <c r="G3311" s="137">
        <f>COUNTIFS(Severity,$B3311,AssignedDate,"&gt;=01/01/2017 12:00:00 AM",AssignedDate,"&lt;="&amp;$F$1)</f>
        <v/>
      </c>
      <c r="H3311" s="177" t="n"/>
      <c r="L3311" s="57" t="n">
        <v>0</v>
      </c>
      <c r="M3311" s="57" t="n"/>
    </row>
    <row r="3312" spans="1:13">
      <c r="A3312" s="137" t="n">
        <v>1</v>
      </c>
      <c r="B3312" s="100" t="s">
        <v>525</v>
      </c>
      <c r="C3312" s="137">
        <f>COUNTIFS(Severity,$B3312,AssignedDate,"&gt;="&amp;$C$1,AssignedDate,"&lt;="&amp;$F$1)</f>
        <v/>
      </c>
      <c r="D3312" s="137">
        <f>COUNTIFS(Severity,$B3312,Status,"&lt;&gt;Suspend",Status,"&lt;&gt;Assigned",Status,"&lt;&gt;Open",Status,"&lt;&gt;Hold",ResolvedDate,"&gt;="&amp;$C$1,ResolvedDate,"&lt;="&amp;$F$1)</f>
        <v/>
      </c>
      <c r="E3312" s="137">
        <f>COUNTIFS(Severity,$B3312,SLA_Breach,"&lt;&gt;Yes",Status,"&lt;&gt;Suspend",Status,"&lt;&gt;Assigned",Status,"&lt;&gt;Open",Status,"&lt;&gt;Hold&gt;",ResolvedDate,"&gt;="&amp;$C$1,ResolvedDate,"&lt;="&amp;$F$1)</f>
        <v/>
      </c>
      <c r="F3312" s="137">
        <f>COUNTIFS(Severity,$B3312,SLA_Breach,"Yes",Status,"&lt;&gt;Suspend",Status,"&lt;&gt;Assigned",Status,"&lt;&gt;Open",Status,"&lt;&gt;Hold&gt;",ResolvedDate,"&gt;="&amp;$C$1,ResolvedDate,"&lt;="&amp;$F$1)</f>
        <v/>
      </c>
      <c r="G3312" s="137">
        <f>COUNTIFS(Severity,$B3312,AssignedDate,"&gt;=01/01/2017 12:00:00 AM",AssignedDate,"&lt;="&amp;$F$1)</f>
        <v/>
      </c>
      <c r="H3312" s="177" t="n"/>
      <c r="L3312" s="57" t="n">
        <v>0</v>
      </c>
      <c r="M3312" s="57" t="n"/>
    </row>
    <row r="3313" spans="1:13">
      <c r="A3313" s="137" t="n">
        <v>1</v>
      </c>
      <c r="B3313" s="100" t="s">
        <v>525</v>
      </c>
      <c r="C3313" s="137">
        <f>COUNTIFS(Severity,$B3313,AssignedDate,"&gt;="&amp;$C$1,AssignedDate,"&lt;="&amp;$F$1)</f>
        <v/>
      </c>
      <c r="D3313" s="137">
        <f>COUNTIFS(Severity,$B3313,Status,"&lt;&gt;Suspend",Status,"&lt;&gt;Assigned",Status,"&lt;&gt;Open",Status,"&lt;&gt;Hold",ResolvedDate,"&gt;="&amp;$C$1,ResolvedDate,"&lt;="&amp;$F$1)</f>
        <v/>
      </c>
      <c r="E3313" s="137">
        <f>COUNTIFS(Severity,$B3313,SLA_Breach,"&lt;&gt;Yes",Status,"&lt;&gt;Suspend",Status,"&lt;&gt;Assigned",Status,"&lt;&gt;Open",Status,"&lt;&gt;Hold&gt;",ResolvedDate,"&gt;="&amp;$C$1,ResolvedDate,"&lt;="&amp;$F$1)</f>
        <v/>
      </c>
      <c r="F3313" s="137">
        <f>COUNTIFS(Severity,$B3313,SLA_Breach,"Yes",Status,"&lt;&gt;Suspend",Status,"&lt;&gt;Assigned",Status,"&lt;&gt;Open",Status,"&lt;&gt;Hold&gt;",ResolvedDate,"&gt;="&amp;$C$1,ResolvedDate,"&lt;="&amp;$F$1)</f>
        <v/>
      </c>
      <c r="G3313" s="137">
        <f>COUNTIFS(Severity,$B3313,AssignedDate,"&gt;=01/01/2017 12:00:00 AM",AssignedDate,"&lt;="&amp;$F$1)</f>
        <v/>
      </c>
      <c r="H3313" s="177" t="n"/>
      <c r="L3313" s="57" t="n">
        <v>0</v>
      </c>
      <c r="M3313" s="57" t="n"/>
    </row>
    <row r="3314" spans="1:13">
      <c r="A3314" s="137" t="n">
        <v>1</v>
      </c>
      <c r="B3314" s="100" t="s">
        <v>525</v>
      </c>
      <c r="C3314" s="137">
        <f>COUNTIFS(Severity,$B3314,AssignedDate,"&gt;="&amp;$C$1,AssignedDate,"&lt;="&amp;$F$1)</f>
        <v/>
      </c>
      <c r="D3314" s="137">
        <f>COUNTIFS(Severity,$B3314,Status,"&lt;&gt;Suspend",Status,"&lt;&gt;Assigned",Status,"&lt;&gt;Open",Status,"&lt;&gt;Hold",ResolvedDate,"&gt;="&amp;$C$1,ResolvedDate,"&lt;="&amp;$F$1)</f>
        <v/>
      </c>
      <c r="E3314" s="137">
        <f>COUNTIFS(Severity,$B3314,SLA_Breach,"&lt;&gt;Yes",Status,"&lt;&gt;Suspend",Status,"&lt;&gt;Assigned",Status,"&lt;&gt;Open",Status,"&lt;&gt;Hold&gt;",ResolvedDate,"&gt;="&amp;$C$1,ResolvedDate,"&lt;="&amp;$F$1)</f>
        <v/>
      </c>
      <c r="F3314" s="137">
        <f>COUNTIFS(Severity,$B3314,SLA_Breach,"Yes",Status,"&lt;&gt;Suspend",Status,"&lt;&gt;Assigned",Status,"&lt;&gt;Open",Status,"&lt;&gt;Hold&gt;",ResolvedDate,"&gt;="&amp;$C$1,ResolvedDate,"&lt;="&amp;$F$1)</f>
        <v/>
      </c>
      <c r="G3314" s="137">
        <f>COUNTIFS(Severity,$B3314,AssignedDate,"&gt;=01/01/2017 12:00:00 AM",AssignedDate,"&lt;="&amp;$F$1)</f>
        <v/>
      </c>
      <c r="H3314" s="177" t="n"/>
      <c r="L3314" s="57" t="n">
        <v>0</v>
      </c>
      <c r="M3314" s="57" t="n"/>
    </row>
    <row r="3315" spans="1:13">
      <c r="A3315" s="137" t="n">
        <v>1</v>
      </c>
      <c r="B3315" s="100" t="s">
        <v>525</v>
      </c>
      <c r="C3315" s="137">
        <f>COUNTIFS(Severity,$B3315,AssignedDate,"&gt;="&amp;$C$1,AssignedDate,"&lt;="&amp;$F$1)</f>
        <v/>
      </c>
      <c r="D3315" s="137">
        <f>COUNTIFS(Severity,$B3315,Status,"&lt;&gt;Suspend",Status,"&lt;&gt;Assigned",Status,"&lt;&gt;Open",Status,"&lt;&gt;Hold",ResolvedDate,"&gt;="&amp;$C$1,ResolvedDate,"&lt;="&amp;$F$1)</f>
        <v/>
      </c>
      <c r="E3315" s="137">
        <f>COUNTIFS(Severity,$B3315,SLA_Breach,"&lt;&gt;Yes",Status,"&lt;&gt;Suspend",Status,"&lt;&gt;Assigned",Status,"&lt;&gt;Open",Status,"&lt;&gt;Hold&gt;",ResolvedDate,"&gt;="&amp;$C$1,ResolvedDate,"&lt;="&amp;$F$1)</f>
        <v/>
      </c>
      <c r="F3315" s="137">
        <f>COUNTIFS(Severity,$B3315,SLA_Breach,"Yes",Status,"&lt;&gt;Suspend",Status,"&lt;&gt;Assigned",Status,"&lt;&gt;Open",Status,"&lt;&gt;Hold&gt;",ResolvedDate,"&gt;="&amp;$C$1,ResolvedDate,"&lt;="&amp;$F$1)</f>
        <v/>
      </c>
      <c r="G3315" s="137">
        <f>COUNTIFS(Severity,$B3315,AssignedDate,"&gt;=01/01/2017 12:00:00 AM",AssignedDate,"&lt;="&amp;$F$1)</f>
        <v/>
      </c>
      <c r="H3315" s="177" t="n"/>
      <c r="L3315" s="57" t="n">
        <v>0</v>
      </c>
      <c r="M3315" s="57" t="n"/>
    </row>
    <row r="3316" spans="1:13">
      <c r="A3316" s="137" t="n">
        <v>1</v>
      </c>
      <c r="B3316" s="100" t="s">
        <v>525</v>
      </c>
      <c r="C3316" s="137">
        <f>COUNTIFS(Severity,$B3316,AssignedDate,"&gt;="&amp;$C$1,AssignedDate,"&lt;="&amp;$F$1)</f>
        <v/>
      </c>
      <c r="D3316" s="137">
        <f>COUNTIFS(Severity,$B3316,Status,"&lt;&gt;Suspend",Status,"&lt;&gt;Assigned",Status,"&lt;&gt;Open",Status,"&lt;&gt;Hold",ResolvedDate,"&gt;="&amp;$C$1,ResolvedDate,"&lt;="&amp;$F$1)</f>
        <v/>
      </c>
      <c r="E3316" s="137">
        <f>COUNTIFS(Severity,$B3316,SLA_Breach,"&lt;&gt;Yes",Status,"&lt;&gt;Suspend",Status,"&lt;&gt;Assigned",Status,"&lt;&gt;Open",Status,"&lt;&gt;Hold&gt;",ResolvedDate,"&gt;="&amp;$C$1,ResolvedDate,"&lt;="&amp;$F$1)</f>
        <v/>
      </c>
      <c r="F3316" s="137">
        <f>COUNTIFS(Severity,$B3316,SLA_Breach,"Yes",Status,"&lt;&gt;Suspend",Status,"&lt;&gt;Assigned",Status,"&lt;&gt;Open",Status,"&lt;&gt;Hold&gt;",ResolvedDate,"&gt;="&amp;$C$1,ResolvedDate,"&lt;="&amp;$F$1)</f>
        <v/>
      </c>
      <c r="G3316" s="137">
        <f>COUNTIFS(Severity,$B3316,AssignedDate,"&gt;=01/01/2017 12:00:00 AM",AssignedDate,"&lt;="&amp;$F$1)</f>
        <v/>
      </c>
      <c r="H3316" s="177" t="n"/>
      <c r="L3316" s="57" t="n">
        <v>0</v>
      </c>
      <c r="M3316" s="57" t="n"/>
    </row>
    <row r="3317" spans="1:13">
      <c r="A3317" s="137" t="n">
        <v>1</v>
      </c>
      <c r="B3317" s="100" t="s">
        <v>525</v>
      </c>
      <c r="C3317" s="137">
        <f>COUNTIFS(Severity,$B3317,AssignedDate,"&gt;="&amp;$C$1,AssignedDate,"&lt;="&amp;$F$1)</f>
        <v/>
      </c>
      <c r="D3317" s="137">
        <f>COUNTIFS(Severity,$B3317,Status,"&lt;&gt;Suspend",Status,"&lt;&gt;Assigned",Status,"&lt;&gt;Open",Status,"&lt;&gt;Hold",ResolvedDate,"&gt;="&amp;$C$1,ResolvedDate,"&lt;="&amp;$F$1)</f>
        <v/>
      </c>
      <c r="E3317" s="137">
        <f>COUNTIFS(Severity,$B3317,SLA_Breach,"&lt;&gt;Yes",Status,"&lt;&gt;Suspend",Status,"&lt;&gt;Assigned",Status,"&lt;&gt;Open",Status,"&lt;&gt;Hold&gt;",ResolvedDate,"&gt;="&amp;$C$1,ResolvedDate,"&lt;="&amp;$F$1)</f>
        <v/>
      </c>
      <c r="F3317" s="137">
        <f>COUNTIFS(Severity,$B3317,SLA_Breach,"Yes",Status,"&lt;&gt;Suspend",Status,"&lt;&gt;Assigned",Status,"&lt;&gt;Open",Status,"&lt;&gt;Hold&gt;",ResolvedDate,"&gt;="&amp;$C$1,ResolvedDate,"&lt;="&amp;$F$1)</f>
        <v/>
      </c>
      <c r="G3317" s="137">
        <f>COUNTIFS(Severity,$B3317,AssignedDate,"&gt;=01/01/2017 12:00:00 AM",AssignedDate,"&lt;="&amp;$F$1)</f>
        <v/>
      </c>
      <c r="H3317" s="177" t="n"/>
      <c r="L3317" s="57" t="n">
        <v>0</v>
      </c>
      <c r="M3317" s="57" t="n"/>
    </row>
    <row r="3318" spans="1:13">
      <c r="A3318" s="137" t="n">
        <v>1</v>
      </c>
      <c r="B3318" s="100" t="s">
        <v>525</v>
      </c>
      <c r="C3318" s="137">
        <f>COUNTIFS(Severity,$B3318,AssignedDate,"&gt;="&amp;$C$1,AssignedDate,"&lt;="&amp;$F$1)</f>
        <v/>
      </c>
      <c r="D3318" s="137">
        <f>COUNTIFS(Severity,$B3318,Status,"&lt;&gt;Suspend",Status,"&lt;&gt;Assigned",Status,"&lt;&gt;Open",Status,"&lt;&gt;Hold",ResolvedDate,"&gt;="&amp;$C$1,ResolvedDate,"&lt;="&amp;$F$1)</f>
        <v/>
      </c>
      <c r="E3318" s="137">
        <f>COUNTIFS(Severity,$B3318,SLA_Breach,"&lt;&gt;Yes",Status,"&lt;&gt;Suspend",Status,"&lt;&gt;Assigned",Status,"&lt;&gt;Open",Status,"&lt;&gt;Hold&gt;",ResolvedDate,"&gt;="&amp;$C$1,ResolvedDate,"&lt;="&amp;$F$1)</f>
        <v/>
      </c>
      <c r="F3318" s="137">
        <f>COUNTIFS(Severity,$B3318,SLA_Breach,"Yes",Status,"&lt;&gt;Suspend",Status,"&lt;&gt;Assigned",Status,"&lt;&gt;Open",Status,"&lt;&gt;Hold&gt;",ResolvedDate,"&gt;="&amp;$C$1,ResolvedDate,"&lt;="&amp;$F$1)</f>
        <v/>
      </c>
      <c r="G3318" s="137">
        <f>COUNTIFS(Severity,$B3318,AssignedDate,"&gt;=01/01/2017 12:00:00 AM",AssignedDate,"&lt;="&amp;$F$1)</f>
        <v/>
      </c>
      <c r="H3318" s="177" t="n"/>
      <c r="L3318" s="57" t="n">
        <v>0</v>
      </c>
      <c r="M3318" s="57" t="n"/>
    </row>
    <row r="3319" spans="1:13">
      <c r="A3319" s="137" t="n">
        <v>1</v>
      </c>
      <c r="B3319" s="100" t="s">
        <v>525</v>
      </c>
      <c r="C3319" s="137">
        <f>COUNTIFS(Severity,$B3319,AssignedDate,"&gt;="&amp;$C$1,AssignedDate,"&lt;="&amp;$F$1)</f>
        <v/>
      </c>
      <c r="D3319" s="137">
        <f>COUNTIFS(Severity,$B3319,Status,"&lt;&gt;Suspend",Status,"&lt;&gt;Assigned",Status,"&lt;&gt;Open",Status,"&lt;&gt;Hold",ResolvedDate,"&gt;="&amp;$C$1,ResolvedDate,"&lt;="&amp;$F$1)</f>
        <v/>
      </c>
      <c r="E3319" s="137">
        <f>COUNTIFS(Severity,$B3319,SLA_Breach,"&lt;&gt;Yes",Status,"&lt;&gt;Suspend",Status,"&lt;&gt;Assigned",Status,"&lt;&gt;Open",Status,"&lt;&gt;Hold&gt;",ResolvedDate,"&gt;="&amp;$C$1,ResolvedDate,"&lt;="&amp;$F$1)</f>
        <v/>
      </c>
      <c r="F3319" s="137">
        <f>COUNTIFS(Severity,$B3319,SLA_Breach,"Yes",Status,"&lt;&gt;Suspend",Status,"&lt;&gt;Assigned",Status,"&lt;&gt;Open",Status,"&lt;&gt;Hold&gt;",ResolvedDate,"&gt;="&amp;$C$1,ResolvedDate,"&lt;="&amp;$F$1)</f>
        <v/>
      </c>
      <c r="G3319" s="137">
        <f>COUNTIFS(Severity,$B3319,AssignedDate,"&gt;=01/01/2017 12:00:00 AM",AssignedDate,"&lt;="&amp;$F$1)</f>
        <v/>
      </c>
      <c r="H3319" s="177" t="n"/>
      <c r="L3319" s="57" t="n">
        <v>0</v>
      </c>
      <c r="M3319" s="57" t="n"/>
    </row>
    <row r="3320" spans="1:13">
      <c r="A3320" s="137" t="n">
        <v>1</v>
      </c>
      <c r="B3320" s="100" t="s">
        <v>525</v>
      </c>
      <c r="C3320" s="137">
        <f>COUNTIFS(Severity,$B3320,AssignedDate,"&gt;="&amp;$C$1,AssignedDate,"&lt;="&amp;$F$1)</f>
        <v/>
      </c>
      <c r="D3320" s="137">
        <f>COUNTIFS(Severity,$B3320,Status,"&lt;&gt;Suspend",Status,"&lt;&gt;Assigned",Status,"&lt;&gt;Open",Status,"&lt;&gt;Hold",ResolvedDate,"&gt;="&amp;$C$1,ResolvedDate,"&lt;="&amp;$F$1)</f>
        <v/>
      </c>
      <c r="E3320" s="137">
        <f>COUNTIFS(Severity,$B3320,SLA_Breach,"&lt;&gt;Yes",Status,"&lt;&gt;Suspend",Status,"&lt;&gt;Assigned",Status,"&lt;&gt;Open",Status,"&lt;&gt;Hold&gt;",ResolvedDate,"&gt;="&amp;$C$1,ResolvedDate,"&lt;="&amp;$F$1)</f>
        <v/>
      </c>
      <c r="F3320" s="137">
        <f>COUNTIFS(Severity,$B3320,SLA_Breach,"Yes",Status,"&lt;&gt;Suspend",Status,"&lt;&gt;Assigned",Status,"&lt;&gt;Open",Status,"&lt;&gt;Hold&gt;",ResolvedDate,"&gt;="&amp;$C$1,ResolvedDate,"&lt;="&amp;$F$1)</f>
        <v/>
      </c>
      <c r="G3320" s="137">
        <f>COUNTIFS(Severity,$B3320,AssignedDate,"&gt;=01/01/2017 12:00:00 AM",AssignedDate,"&lt;="&amp;$F$1)</f>
        <v/>
      </c>
      <c r="H3320" s="177" t="n"/>
      <c r="L3320" s="57" t="n">
        <v>0</v>
      </c>
      <c r="M3320" s="57" t="n"/>
    </row>
    <row r="3321" spans="1:13">
      <c r="A3321" s="137" t="n">
        <v>1</v>
      </c>
      <c r="B3321" s="100" t="s">
        <v>525</v>
      </c>
      <c r="C3321" s="137">
        <f>COUNTIFS(Severity,$B3321,AssignedDate,"&gt;="&amp;$C$1,AssignedDate,"&lt;="&amp;$F$1)</f>
        <v/>
      </c>
      <c r="D3321" s="137">
        <f>COUNTIFS(Severity,$B3321,Status,"&lt;&gt;Suspend",Status,"&lt;&gt;Assigned",Status,"&lt;&gt;Open",Status,"&lt;&gt;Hold",ResolvedDate,"&gt;="&amp;$C$1,ResolvedDate,"&lt;="&amp;$F$1)</f>
        <v/>
      </c>
      <c r="E3321" s="137">
        <f>COUNTIFS(Severity,$B3321,SLA_Breach,"&lt;&gt;Yes",Status,"&lt;&gt;Suspend",Status,"&lt;&gt;Assigned",Status,"&lt;&gt;Open",Status,"&lt;&gt;Hold&gt;",ResolvedDate,"&gt;="&amp;$C$1,ResolvedDate,"&lt;="&amp;$F$1)</f>
        <v/>
      </c>
      <c r="F3321" s="137">
        <f>COUNTIFS(Severity,$B3321,SLA_Breach,"Yes",Status,"&lt;&gt;Suspend",Status,"&lt;&gt;Assigned",Status,"&lt;&gt;Open",Status,"&lt;&gt;Hold&gt;",ResolvedDate,"&gt;="&amp;$C$1,ResolvedDate,"&lt;="&amp;$F$1)</f>
        <v/>
      </c>
      <c r="G3321" s="137">
        <f>COUNTIFS(Severity,$B3321,AssignedDate,"&gt;=01/01/2017 12:00:00 AM",AssignedDate,"&lt;="&amp;$F$1)</f>
        <v/>
      </c>
      <c r="H3321" s="177" t="n"/>
      <c r="L3321" s="57" t="n">
        <v>0</v>
      </c>
      <c r="M3321" s="57" t="n"/>
    </row>
    <row r="3322" spans="1:13">
      <c r="A3322" s="137" t="n">
        <v>1</v>
      </c>
      <c r="B3322" s="100" t="s">
        <v>525</v>
      </c>
      <c r="C3322" s="137">
        <f>COUNTIFS(Severity,$B3322,AssignedDate,"&gt;="&amp;$C$1,AssignedDate,"&lt;="&amp;$F$1)</f>
        <v/>
      </c>
      <c r="D3322" s="137">
        <f>COUNTIFS(Severity,$B3322,Status,"&lt;&gt;Suspend",Status,"&lt;&gt;Assigned",Status,"&lt;&gt;Open",Status,"&lt;&gt;Hold",ResolvedDate,"&gt;="&amp;$C$1,ResolvedDate,"&lt;="&amp;$F$1)</f>
        <v/>
      </c>
      <c r="E3322" s="137">
        <f>COUNTIFS(Severity,$B3322,SLA_Breach,"&lt;&gt;Yes",Status,"&lt;&gt;Suspend",Status,"&lt;&gt;Assigned",Status,"&lt;&gt;Open",Status,"&lt;&gt;Hold&gt;",ResolvedDate,"&gt;="&amp;$C$1,ResolvedDate,"&lt;="&amp;$F$1)</f>
        <v/>
      </c>
      <c r="F3322" s="137">
        <f>COUNTIFS(Severity,$B3322,SLA_Breach,"Yes",Status,"&lt;&gt;Suspend",Status,"&lt;&gt;Assigned",Status,"&lt;&gt;Open",Status,"&lt;&gt;Hold&gt;",ResolvedDate,"&gt;="&amp;$C$1,ResolvedDate,"&lt;="&amp;$F$1)</f>
        <v/>
      </c>
      <c r="G3322" s="137">
        <f>COUNTIFS(Severity,$B3322,AssignedDate,"&gt;=01/01/2017 12:00:00 AM",AssignedDate,"&lt;="&amp;$F$1)</f>
        <v/>
      </c>
      <c r="H3322" s="177" t="n"/>
      <c r="L3322" s="57" t="n">
        <v>0</v>
      </c>
      <c r="M3322" s="57" t="n"/>
    </row>
    <row r="3323" spans="1:13">
      <c r="A3323" s="137" t="n">
        <v>1</v>
      </c>
      <c r="B3323" s="100" t="s">
        <v>525</v>
      </c>
      <c r="C3323" s="137">
        <f>COUNTIFS(Severity,$B3323,AssignedDate,"&gt;="&amp;$C$1,AssignedDate,"&lt;="&amp;$F$1)</f>
        <v/>
      </c>
      <c r="D3323" s="137">
        <f>COUNTIFS(Severity,$B3323,Status,"&lt;&gt;Suspend",Status,"&lt;&gt;Assigned",Status,"&lt;&gt;Open",Status,"&lt;&gt;Hold",ResolvedDate,"&gt;="&amp;$C$1,ResolvedDate,"&lt;="&amp;$F$1)</f>
        <v/>
      </c>
      <c r="E3323" s="137">
        <f>COUNTIFS(Severity,$B3323,SLA_Breach,"&lt;&gt;Yes",Status,"&lt;&gt;Suspend",Status,"&lt;&gt;Assigned",Status,"&lt;&gt;Open",Status,"&lt;&gt;Hold&gt;",ResolvedDate,"&gt;="&amp;$C$1,ResolvedDate,"&lt;="&amp;$F$1)</f>
        <v/>
      </c>
      <c r="F3323" s="137">
        <f>COUNTIFS(Severity,$B3323,SLA_Breach,"Yes",Status,"&lt;&gt;Suspend",Status,"&lt;&gt;Assigned",Status,"&lt;&gt;Open",Status,"&lt;&gt;Hold&gt;",ResolvedDate,"&gt;="&amp;$C$1,ResolvedDate,"&lt;="&amp;$F$1)</f>
        <v/>
      </c>
      <c r="G3323" s="137">
        <f>COUNTIFS(Severity,$B3323,AssignedDate,"&gt;=01/01/2017 12:00:00 AM",AssignedDate,"&lt;="&amp;$F$1)</f>
        <v/>
      </c>
      <c r="H3323" s="177" t="n"/>
      <c r="L3323" s="57" t="n">
        <v>0</v>
      </c>
      <c r="M3323" s="57" t="n"/>
    </row>
    <row r="3324" spans="1:13">
      <c r="A3324" s="137" t="n">
        <v>1</v>
      </c>
      <c r="B3324" s="100" t="s">
        <v>525</v>
      </c>
      <c r="C3324" s="137">
        <f>COUNTIFS(Severity,$B3324,AssignedDate,"&gt;="&amp;$C$1,AssignedDate,"&lt;="&amp;$F$1)</f>
        <v/>
      </c>
      <c r="D3324" s="137">
        <f>COUNTIFS(Severity,$B3324,Status,"&lt;&gt;Suspend",Status,"&lt;&gt;Assigned",Status,"&lt;&gt;Open",Status,"&lt;&gt;Hold",ResolvedDate,"&gt;="&amp;$C$1,ResolvedDate,"&lt;="&amp;$F$1)</f>
        <v/>
      </c>
      <c r="E3324" s="137">
        <f>COUNTIFS(Severity,$B3324,SLA_Breach,"&lt;&gt;Yes",Status,"&lt;&gt;Suspend",Status,"&lt;&gt;Assigned",Status,"&lt;&gt;Open",Status,"&lt;&gt;Hold&gt;",ResolvedDate,"&gt;="&amp;$C$1,ResolvedDate,"&lt;="&amp;$F$1)</f>
        <v/>
      </c>
      <c r="F3324" s="137">
        <f>COUNTIFS(Severity,$B3324,SLA_Breach,"Yes",Status,"&lt;&gt;Suspend",Status,"&lt;&gt;Assigned",Status,"&lt;&gt;Open",Status,"&lt;&gt;Hold&gt;",ResolvedDate,"&gt;="&amp;$C$1,ResolvedDate,"&lt;="&amp;$F$1)</f>
        <v/>
      </c>
      <c r="G3324" s="137">
        <f>COUNTIFS(Severity,$B3324,AssignedDate,"&gt;=01/01/2017 12:00:00 AM",AssignedDate,"&lt;="&amp;$F$1)</f>
        <v/>
      </c>
      <c r="H3324" s="177" t="n"/>
      <c r="L3324" s="57" t="n">
        <v>0</v>
      </c>
      <c r="M3324" s="57" t="n"/>
    </row>
    <row r="3325" spans="1:13">
      <c r="A3325" s="137" t="n">
        <v>1</v>
      </c>
      <c r="B3325" s="100" t="s">
        <v>525</v>
      </c>
      <c r="C3325" s="137">
        <f>COUNTIFS(Severity,$B3325,AssignedDate,"&gt;="&amp;$C$1,AssignedDate,"&lt;="&amp;$F$1)</f>
        <v/>
      </c>
      <c r="D3325" s="137">
        <f>COUNTIFS(Severity,$B3325,Status,"&lt;&gt;Suspend",Status,"&lt;&gt;Assigned",Status,"&lt;&gt;Open",Status,"&lt;&gt;Hold",ResolvedDate,"&gt;="&amp;$C$1,ResolvedDate,"&lt;="&amp;$F$1)</f>
        <v/>
      </c>
      <c r="E3325" s="137">
        <f>COUNTIFS(Severity,$B3325,SLA_Breach,"&lt;&gt;Yes",Status,"&lt;&gt;Suspend",Status,"&lt;&gt;Assigned",Status,"&lt;&gt;Open",Status,"&lt;&gt;Hold&gt;",ResolvedDate,"&gt;="&amp;$C$1,ResolvedDate,"&lt;="&amp;$F$1)</f>
        <v/>
      </c>
      <c r="F3325" s="137">
        <f>COUNTIFS(Severity,$B3325,SLA_Breach,"Yes",Status,"&lt;&gt;Suspend",Status,"&lt;&gt;Assigned",Status,"&lt;&gt;Open",Status,"&lt;&gt;Hold&gt;",ResolvedDate,"&gt;="&amp;$C$1,ResolvedDate,"&lt;="&amp;$F$1)</f>
        <v/>
      </c>
      <c r="G3325" s="137">
        <f>COUNTIFS(Severity,$B3325,AssignedDate,"&gt;=01/01/2017 12:00:00 AM",AssignedDate,"&lt;="&amp;$F$1)</f>
        <v/>
      </c>
      <c r="H3325" s="177" t="n"/>
      <c r="L3325" s="57" t="n">
        <v>0</v>
      </c>
      <c r="M3325" s="57" t="n"/>
    </row>
    <row r="3326" spans="1:13">
      <c r="A3326" s="137" t="n">
        <v>1</v>
      </c>
      <c r="B3326" s="100" t="s">
        <v>525</v>
      </c>
      <c r="C3326" s="137">
        <f>COUNTIFS(Severity,$B3326,AssignedDate,"&gt;="&amp;$C$1,AssignedDate,"&lt;="&amp;$F$1)</f>
        <v/>
      </c>
      <c r="D3326" s="137">
        <f>COUNTIFS(Severity,$B3326,Status,"&lt;&gt;Suspend",Status,"&lt;&gt;Assigned",Status,"&lt;&gt;Open",Status,"&lt;&gt;Hold",ResolvedDate,"&gt;="&amp;$C$1,ResolvedDate,"&lt;="&amp;$F$1)</f>
        <v/>
      </c>
      <c r="E3326" s="137">
        <f>COUNTIFS(Severity,$B3326,SLA_Breach,"&lt;&gt;Yes",Status,"&lt;&gt;Suspend",Status,"&lt;&gt;Assigned",Status,"&lt;&gt;Open",Status,"&lt;&gt;Hold&gt;",ResolvedDate,"&gt;="&amp;$C$1,ResolvedDate,"&lt;="&amp;$F$1)</f>
        <v/>
      </c>
      <c r="F3326" s="137">
        <f>COUNTIFS(Severity,$B3326,SLA_Breach,"Yes",Status,"&lt;&gt;Suspend",Status,"&lt;&gt;Assigned",Status,"&lt;&gt;Open",Status,"&lt;&gt;Hold&gt;",ResolvedDate,"&gt;="&amp;$C$1,ResolvedDate,"&lt;="&amp;$F$1)</f>
        <v/>
      </c>
      <c r="G3326" s="137">
        <f>COUNTIFS(Severity,$B3326,AssignedDate,"&gt;=01/01/2017 12:00:00 AM",AssignedDate,"&lt;="&amp;$F$1)</f>
        <v/>
      </c>
      <c r="H3326" s="177" t="n"/>
      <c r="L3326" s="57" t="n">
        <v>0</v>
      </c>
      <c r="M3326" s="57" t="n"/>
    </row>
    <row r="3327" spans="1:13">
      <c r="A3327" s="137" t="n">
        <v>1</v>
      </c>
      <c r="B3327" s="100" t="s">
        <v>525</v>
      </c>
      <c r="C3327" s="137">
        <f>COUNTIFS(Severity,$B3327,AssignedDate,"&gt;="&amp;$C$1,AssignedDate,"&lt;="&amp;$F$1)</f>
        <v/>
      </c>
      <c r="D3327" s="137">
        <f>COUNTIFS(Severity,$B3327,Status,"&lt;&gt;Suspend",Status,"&lt;&gt;Assigned",Status,"&lt;&gt;Open",Status,"&lt;&gt;Hold",ResolvedDate,"&gt;="&amp;$C$1,ResolvedDate,"&lt;="&amp;$F$1)</f>
        <v/>
      </c>
      <c r="E3327" s="137">
        <f>COUNTIFS(Severity,$B3327,SLA_Breach,"&lt;&gt;Yes",Status,"&lt;&gt;Suspend",Status,"&lt;&gt;Assigned",Status,"&lt;&gt;Open",Status,"&lt;&gt;Hold&gt;",ResolvedDate,"&gt;="&amp;$C$1,ResolvedDate,"&lt;="&amp;$F$1)</f>
        <v/>
      </c>
      <c r="F3327" s="137">
        <f>COUNTIFS(Severity,$B3327,SLA_Breach,"Yes",Status,"&lt;&gt;Suspend",Status,"&lt;&gt;Assigned",Status,"&lt;&gt;Open",Status,"&lt;&gt;Hold&gt;",ResolvedDate,"&gt;="&amp;$C$1,ResolvedDate,"&lt;="&amp;$F$1)</f>
        <v/>
      </c>
      <c r="G3327" s="137">
        <f>COUNTIFS(Severity,$B3327,AssignedDate,"&gt;=01/01/2017 12:00:00 AM",AssignedDate,"&lt;="&amp;$F$1)</f>
        <v/>
      </c>
      <c r="H3327" s="177" t="n"/>
      <c r="L3327" s="57" t="n">
        <v>0</v>
      </c>
      <c r="M3327" s="57" t="n"/>
    </row>
    <row r="3328" spans="1:13">
      <c r="A3328" s="137" t="n">
        <v>1</v>
      </c>
      <c r="B3328" s="100" t="s">
        <v>525</v>
      </c>
      <c r="C3328" s="137">
        <f>COUNTIFS(Severity,$B3328,AssignedDate,"&gt;="&amp;$C$1,AssignedDate,"&lt;="&amp;$F$1)</f>
        <v/>
      </c>
      <c r="D3328" s="137">
        <f>COUNTIFS(Severity,$B3328,Status,"&lt;&gt;Suspend",Status,"&lt;&gt;Assigned",Status,"&lt;&gt;Open",Status,"&lt;&gt;Hold",ResolvedDate,"&gt;="&amp;$C$1,ResolvedDate,"&lt;="&amp;$F$1)</f>
        <v/>
      </c>
      <c r="E3328" s="137">
        <f>COUNTIFS(Severity,$B3328,SLA_Breach,"&lt;&gt;Yes",Status,"&lt;&gt;Suspend",Status,"&lt;&gt;Assigned",Status,"&lt;&gt;Open",Status,"&lt;&gt;Hold&gt;",ResolvedDate,"&gt;="&amp;$C$1,ResolvedDate,"&lt;="&amp;$F$1)</f>
        <v/>
      </c>
      <c r="F3328" s="137">
        <f>COUNTIFS(Severity,$B3328,SLA_Breach,"Yes",Status,"&lt;&gt;Suspend",Status,"&lt;&gt;Assigned",Status,"&lt;&gt;Open",Status,"&lt;&gt;Hold&gt;",ResolvedDate,"&gt;="&amp;$C$1,ResolvedDate,"&lt;="&amp;$F$1)</f>
        <v/>
      </c>
      <c r="G3328" s="137">
        <f>COUNTIFS(Severity,$B3328,AssignedDate,"&gt;=01/01/2017 12:00:00 AM",AssignedDate,"&lt;="&amp;$F$1)</f>
        <v/>
      </c>
      <c r="H3328" s="177" t="n"/>
      <c r="L3328" s="57" t="n">
        <v>0</v>
      </c>
      <c r="M3328" s="57" t="n"/>
    </row>
    <row r="3329" spans="1:13">
      <c r="A3329" s="137" t="n">
        <v>1</v>
      </c>
      <c r="B3329" s="100" t="s">
        <v>525</v>
      </c>
      <c r="C3329" s="137">
        <f>COUNTIFS(Severity,$B3329,AssignedDate,"&gt;="&amp;$C$1,AssignedDate,"&lt;="&amp;$F$1)</f>
        <v/>
      </c>
      <c r="D3329" s="137">
        <f>COUNTIFS(Severity,$B3329,Status,"&lt;&gt;Suspend",Status,"&lt;&gt;Assigned",Status,"&lt;&gt;Open",Status,"&lt;&gt;Hold",ResolvedDate,"&gt;="&amp;$C$1,ResolvedDate,"&lt;="&amp;$F$1)</f>
        <v/>
      </c>
      <c r="E3329" s="137">
        <f>COUNTIFS(Severity,$B3329,SLA_Breach,"&lt;&gt;Yes",Status,"&lt;&gt;Suspend",Status,"&lt;&gt;Assigned",Status,"&lt;&gt;Open",Status,"&lt;&gt;Hold&gt;",ResolvedDate,"&gt;="&amp;$C$1,ResolvedDate,"&lt;="&amp;$F$1)</f>
        <v/>
      </c>
      <c r="F3329" s="137">
        <f>COUNTIFS(Severity,$B3329,SLA_Breach,"Yes",Status,"&lt;&gt;Suspend",Status,"&lt;&gt;Assigned",Status,"&lt;&gt;Open",Status,"&lt;&gt;Hold&gt;",ResolvedDate,"&gt;="&amp;$C$1,ResolvedDate,"&lt;="&amp;$F$1)</f>
        <v/>
      </c>
      <c r="G3329" s="137">
        <f>COUNTIFS(Severity,$B3329,AssignedDate,"&gt;=01/01/2017 12:00:00 AM",AssignedDate,"&lt;="&amp;$F$1)</f>
        <v/>
      </c>
      <c r="H3329" s="177" t="n"/>
      <c r="L3329" s="57" t="n">
        <v>0</v>
      </c>
      <c r="M3329" s="57" t="n"/>
    </row>
    <row r="3330" spans="1:13">
      <c r="A3330" s="137" t="n">
        <v>1</v>
      </c>
      <c r="B3330" s="100" t="s">
        <v>525</v>
      </c>
      <c r="C3330" s="137">
        <f>COUNTIFS(Severity,$B3330,AssignedDate,"&gt;="&amp;$C$1,AssignedDate,"&lt;="&amp;$F$1)</f>
        <v/>
      </c>
      <c r="D3330" s="137">
        <f>COUNTIFS(Severity,$B3330,Status,"&lt;&gt;Suspend",Status,"&lt;&gt;Assigned",Status,"&lt;&gt;Open",Status,"&lt;&gt;Hold",ResolvedDate,"&gt;="&amp;$C$1,ResolvedDate,"&lt;="&amp;$F$1)</f>
        <v/>
      </c>
      <c r="E3330" s="137">
        <f>COUNTIFS(Severity,$B3330,SLA_Breach,"&lt;&gt;Yes",Status,"&lt;&gt;Suspend",Status,"&lt;&gt;Assigned",Status,"&lt;&gt;Open",Status,"&lt;&gt;Hold&gt;",ResolvedDate,"&gt;="&amp;$C$1,ResolvedDate,"&lt;="&amp;$F$1)</f>
        <v/>
      </c>
      <c r="F3330" s="137">
        <f>COUNTIFS(Severity,$B3330,SLA_Breach,"Yes",Status,"&lt;&gt;Suspend",Status,"&lt;&gt;Assigned",Status,"&lt;&gt;Open",Status,"&lt;&gt;Hold&gt;",ResolvedDate,"&gt;="&amp;$C$1,ResolvedDate,"&lt;="&amp;$F$1)</f>
        <v/>
      </c>
      <c r="G3330" s="137">
        <f>COUNTIFS(Severity,$B3330,AssignedDate,"&gt;=01/01/2017 12:00:00 AM",AssignedDate,"&lt;="&amp;$F$1)</f>
        <v/>
      </c>
      <c r="H3330" s="177" t="n"/>
      <c r="L3330" s="57" t="n">
        <v>0</v>
      </c>
      <c r="M3330" s="57" t="n"/>
    </row>
    <row r="3331" spans="1:13">
      <c r="A3331" s="137" t="n">
        <v>1</v>
      </c>
      <c r="B3331" s="100" t="s">
        <v>525</v>
      </c>
      <c r="C3331" s="137">
        <f>COUNTIFS(Severity,$B3331,AssignedDate,"&gt;="&amp;$C$1,AssignedDate,"&lt;="&amp;$F$1)</f>
        <v/>
      </c>
      <c r="D3331" s="137">
        <f>COUNTIFS(Severity,$B3331,Status,"&lt;&gt;Suspend",Status,"&lt;&gt;Assigned",Status,"&lt;&gt;Open",Status,"&lt;&gt;Hold",ResolvedDate,"&gt;="&amp;$C$1,ResolvedDate,"&lt;="&amp;$F$1)</f>
        <v/>
      </c>
      <c r="E3331" s="137">
        <f>COUNTIFS(Severity,$B3331,SLA_Breach,"&lt;&gt;Yes",Status,"&lt;&gt;Suspend",Status,"&lt;&gt;Assigned",Status,"&lt;&gt;Open",Status,"&lt;&gt;Hold&gt;",ResolvedDate,"&gt;="&amp;$C$1,ResolvedDate,"&lt;="&amp;$F$1)</f>
        <v/>
      </c>
      <c r="F3331" s="137">
        <f>COUNTIFS(Severity,$B3331,SLA_Breach,"Yes",Status,"&lt;&gt;Suspend",Status,"&lt;&gt;Assigned",Status,"&lt;&gt;Open",Status,"&lt;&gt;Hold&gt;",ResolvedDate,"&gt;="&amp;$C$1,ResolvedDate,"&lt;="&amp;$F$1)</f>
        <v/>
      </c>
      <c r="G3331" s="137">
        <f>COUNTIFS(Severity,$B3331,AssignedDate,"&gt;=01/01/2017 12:00:00 AM",AssignedDate,"&lt;="&amp;$F$1)</f>
        <v/>
      </c>
      <c r="H3331" s="177" t="n"/>
      <c r="L3331" s="57" t="n">
        <v>0</v>
      </c>
      <c r="M3331" s="57" t="n"/>
    </row>
    <row r="3332" spans="1:13">
      <c r="A3332" s="137" t="n">
        <v>1</v>
      </c>
      <c r="B3332" s="100" t="s">
        <v>525</v>
      </c>
      <c r="C3332" s="137">
        <f>COUNTIFS(Severity,$B3332,AssignedDate,"&gt;="&amp;$C$1,AssignedDate,"&lt;="&amp;$F$1)</f>
        <v/>
      </c>
      <c r="D3332" s="137">
        <f>COUNTIFS(Severity,$B3332,Status,"&lt;&gt;Suspend",Status,"&lt;&gt;Assigned",Status,"&lt;&gt;Open",Status,"&lt;&gt;Hold",ResolvedDate,"&gt;="&amp;$C$1,ResolvedDate,"&lt;="&amp;$F$1)</f>
        <v/>
      </c>
      <c r="E3332" s="137">
        <f>COUNTIFS(Severity,$B3332,SLA_Breach,"&lt;&gt;Yes",Status,"&lt;&gt;Suspend",Status,"&lt;&gt;Assigned",Status,"&lt;&gt;Open",Status,"&lt;&gt;Hold&gt;",ResolvedDate,"&gt;="&amp;$C$1,ResolvedDate,"&lt;="&amp;$F$1)</f>
        <v/>
      </c>
      <c r="F3332" s="137">
        <f>COUNTIFS(Severity,$B3332,SLA_Breach,"Yes",Status,"&lt;&gt;Suspend",Status,"&lt;&gt;Assigned",Status,"&lt;&gt;Open",Status,"&lt;&gt;Hold&gt;",ResolvedDate,"&gt;="&amp;$C$1,ResolvedDate,"&lt;="&amp;$F$1)</f>
        <v/>
      </c>
      <c r="G3332" s="137">
        <f>COUNTIFS(Severity,$B3332,AssignedDate,"&gt;=01/01/2017 12:00:00 AM",AssignedDate,"&lt;="&amp;$F$1)</f>
        <v/>
      </c>
      <c r="H3332" s="177" t="n"/>
      <c r="L3332" s="57" t="n">
        <v>0</v>
      </c>
      <c r="M3332" s="57" t="n"/>
    </row>
    <row r="3333" spans="1:13">
      <c r="A3333" s="137" t="n">
        <v>1</v>
      </c>
      <c r="B3333" s="100" t="s">
        <v>525</v>
      </c>
      <c r="C3333" s="137">
        <f>COUNTIFS(Severity,$B3333,AssignedDate,"&gt;="&amp;$C$1,AssignedDate,"&lt;="&amp;$F$1)</f>
        <v/>
      </c>
      <c r="D3333" s="137">
        <f>COUNTIFS(Severity,$B3333,Status,"&lt;&gt;Suspend",Status,"&lt;&gt;Assigned",Status,"&lt;&gt;Open",Status,"&lt;&gt;Hold",ResolvedDate,"&gt;="&amp;$C$1,ResolvedDate,"&lt;="&amp;$F$1)</f>
        <v/>
      </c>
      <c r="E3333" s="137">
        <f>COUNTIFS(Severity,$B3333,SLA_Breach,"&lt;&gt;Yes",Status,"&lt;&gt;Suspend",Status,"&lt;&gt;Assigned",Status,"&lt;&gt;Open",Status,"&lt;&gt;Hold&gt;",ResolvedDate,"&gt;="&amp;$C$1,ResolvedDate,"&lt;="&amp;$F$1)</f>
        <v/>
      </c>
      <c r="F3333" s="137">
        <f>COUNTIFS(Severity,$B3333,SLA_Breach,"Yes",Status,"&lt;&gt;Suspend",Status,"&lt;&gt;Assigned",Status,"&lt;&gt;Open",Status,"&lt;&gt;Hold&gt;",ResolvedDate,"&gt;="&amp;$C$1,ResolvedDate,"&lt;="&amp;$F$1)</f>
        <v/>
      </c>
      <c r="G3333" s="137">
        <f>COUNTIFS(Severity,$B3333,AssignedDate,"&gt;=01/01/2017 12:00:00 AM",AssignedDate,"&lt;="&amp;$F$1)</f>
        <v/>
      </c>
      <c r="H3333" s="177" t="n"/>
      <c r="L3333" s="57" t="n">
        <v>0</v>
      </c>
      <c r="M3333" s="57" t="n"/>
    </row>
    <row r="3334" spans="1:13">
      <c r="A3334" s="137" t="n">
        <v>1</v>
      </c>
      <c r="B3334" s="100" t="s">
        <v>525</v>
      </c>
      <c r="C3334" s="137">
        <f>COUNTIFS(Severity,$B3334,AssignedDate,"&gt;="&amp;$C$1,AssignedDate,"&lt;="&amp;$F$1)</f>
        <v/>
      </c>
      <c r="D3334" s="137">
        <f>COUNTIFS(Severity,$B3334,Status,"&lt;&gt;Suspend",Status,"&lt;&gt;Assigned",Status,"&lt;&gt;Open",Status,"&lt;&gt;Hold",ResolvedDate,"&gt;="&amp;$C$1,ResolvedDate,"&lt;="&amp;$F$1)</f>
        <v/>
      </c>
      <c r="E3334" s="137">
        <f>COUNTIFS(Severity,$B3334,SLA_Breach,"&lt;&gt;Yes",Status,"&lt;&gt;Suspend",Status,"&lt;&gt;Assigned",Status,"&lt;&gt;Open",Status,"&lt;&gt;Hold&gt;",ResolvedDate,"&gt;="&amp;$C$1,ResolvedDate,"&lt;="&amp;$F$1)</f>
        <v/>
      </c>
      <c r="F3334" s="137">
        <f>COUNTIFS(Severity,$B3334,SLA_Breach,"Yes",Status,"&lt;&gt;Suspend",Status,"&lt;&gt;Assigned",Status,"&lt;&gt;Open",Status,"&lt;&gt;Hold&gt;",ResolvedDate,"&gt;="&amp;$C$1,ResolvedDate,"&lt;="&amp;$F$1)</f>
        <v/>
      </c>
      <c r="G3334" s="137">
        <f>COUNTIFS(Severity,$B3334,AssignedDate,"&gt;=01/01/2017 12:00:00 AM",AssignedDate,"&lt;="&amp;$F$1)</f>
        <v/>
      </c>
      <c r="H3334" s="177" t="n"/>
      <c r="L3334" s="57" t="n">
        <v>0</v>
      </c>
      <c r="M3334" s="57" t="n"/>
    </row>
    <row r="3335" spans="1:13">
      <c r="A3335" s="137" t="n">
        <v>1</v>
      </c>
      <c r="B3335" s="100" t="s">
        <v>525</v>
      </c>
      <c r="C3335" s="137">
        <f>COUNTIFS(Severity,$B3335,AssignedDate,"&gt;="&amp;$C$1,AssignedDate,"&lt;="&amp;$F$1)</f>
        <v/>
      </c>
      <c r="D3335" s="137">
        <f>COUNTIFS(Severity,$B3335,Status,"&lt;&gt;Suspend",Status,"&lt;&gt;Assigned",Status,"&lt;&gt;Open",Status,"&lt;&gt;Hold",ResolvedDate,"&gt;="&amp;$C$1,ResolvedDate,"&lt;="&amp;$F$1)</f>
        <v/>
      </c>
      <c r="E3335" s="137">
        <f>COUNTIFS(Severity,$B3335,SLA_Breach,"&lt;&gt;Yes",Status,"&lt;&gt;Suspend",Status,"&lt;&gt;Assigned",Status,"&lt;&gt;Open",Status,"&lt;&gt;Hold&gt;",ResolvedDate,"&gt;="&amp;$C$1,ResolvedDate,"&lt;="&amp;$F$1)</f>
        <v/>
      </c>
      <c r="F3335" s="137">
        <f>COUNTIFS(Severity,$B3335,SLA_Breach,"Yes",Status,"&lt;&gt;Suspend",Status,"&lt;&gt;Assigned",Status,"&lt;&gt;Open",Status,"&lt;&gt;Hold&gt;",ResolvedDate,"&gt;="&amp;$C$1,ResolvedDate,"&lt;="&amp;$F$1)</f>
        <v/>
      </c>
      <c r="G3335" s="137">
        <f>COUNTIFS(Severity,$B3335,AssignedDate,"&gt;=01/01/2017 12:00:00 AM",AssignedDate,"&lt;="&amp;$F$1)</f>
        <v/>
      </c>
      <c r="H3335" s="177" t="n"/>
      <c r="L3335" s="57" t="n">
        <v>0</v>
      </c>
      <c r="M3335" s="57" t="n"/>
    </row>
    <row r="3336" spans="1:13">
      <c r="A3336" s="137" t="n">
        <v>1</v>
      </c>
      <c r="B3336" s="100" t="s">
        <v>525</v>
      </c>
      <c r="C3336" s="137">
        <f>COUNTIFS(Severity,$B3336,AssignedDate,"&gt;="&amp;$C$1,AssignedDate,"&lt;="&amp;$F$1)</f>
        <v/>
      </c>
      <c r="D3336" s="137">
        <f>COUNTIFS(Severity,$B3336,Status,"&lt;&gt;Suspend",Status,"&lt;&gt;Assigned",Status,"&lt;&gt;Open",Status,"&lt;&gt;Hold",ResolvedDate,"&gt;="&amp;$C$1,ResolvedDate,"&lt;="&amp;$F$1)</f>
        <v/>
      </c>
      <c r="E3336" s="137">
        <f>COUNTIFS(Severity,$B3336,SLA_Breach,"&lt;&gt;Yes",Status,"&lt;&gt;Suspend",Status,"&lt;&gt;Assigned",Status,"&lt;&gt;Open",Status,"&lt;&gt;Hold&gt;",ResolvedDate,"&gt;="&amp;$C$1,ResolvedDate,"&lt;="&amp;$F$1)</f>
        <v/>
      </c>
      <c r="F3336" s="137">
        <f>COUNTIFS(Severity,$B3336,SLA_Breach,"Yes",Status,"&lt;&gt;Suspend",Status,"&lt;&gt;Assigned",Status,"&lt;&gt;Open",Status,"&lt;&gt;Hold&gt;",ResolvedDate,"&gt;="&amp;$C$1,ResolvedDate,"&lt;="&amp;$F$1)</f>
        <v/>
      </c>
      <c r="G3336" s="137">
        <f>COUNTIFS(Severity,$B3336,AssignedDate,"&gt;=01/01/2017 12:00:00 AM",AssignedDate,"&lt;="&amp;$F$1)</f>
        <v/>
      </c>
      <c r="H3336" s="177" t="n"/>
      <c r="L3336" s="57" t="n">
        <v>0</v>
      </c>
      <c r="M3336" s="57" t="n"/>
    </row>
    <row r="3337" spans="1:13">
      <c r="A3337" s="137" t="n">
        <v>1</v>
      </c>
      <c r="B3337" s="100" t="s">
        <v>525</v>
      </c>
      <c r="C3337" s="137">
        <f>COUNTIFS(Severity,$B3337,AssignedDate,"&gt;="&amp;$C$1,AssignedDate,"&lt;="&amp;$F$1)</f>
        <v/>
      </c>
      <c r="D3337" s="137">
        <f>COUNTIFS(Severity,$B3337,Status,"&lt;&gt;Suspend",Status,"&lt;&gt;Assigned",Status,"&lt;&gt;Open",Status,"&lt;&gt;Hold",ResolvedDate,"&gt;="&amp;$C$1,ResolvedDate,"&lt;="&amp;$F$1)</f>
        <v/>
      </c>
      <c r="E3337" s="137">
        <f>COUNTIFS(Severity,$B3337,SLA_Breach,"&lt;&gt;Yes",Status,"&lt;&gt;Suspend",Status,"&lt;&gt;Assigned",Status,"&lt;&gt;Open",Status,"&lt;&gt;Hold&gt;",ResolvedDate,"&gt;="&amp;$C$1,ResolvedDate,"&lt;="&amp;$F$1)</f>
        <v/>
      </c>
      <c r="F3337" s="137">
        <f>COUNTIFS(Severity,$B3337,SLA_Breach,"Yes",Status,"&lt;&gt;Suspend",Status,"&lt;&gt;Assigned",Status,"&lt;&gt;Open",Status,"&lt;&gt;Hold&gt;",ResolvedDate,"&gt;="&amp;$C$1,ResolvedDate,"&lt;="&amp;$F$1)</f>
        <v/>
      </c>
      <c r="G3337" s="137">
        <f>COUNTIFS(Severity,$B3337,AssignedDate,"&gt;=01/01/2017 12:00:00 AM",AssignedDate,"&lt;="&amp;$F$1)</f>
        <v/>
      </c>
      <c r="H3337" s="177" t="n"/>
      <c r="L3337" s="57" t="n">
        <v>0</v>
      </c>
      <c r="M3337" s="57" t="n"/>
    </row>
    <row r="3338" spans="1:13">
      <c r="A3338" s="137" t="n">
        <v>1</v>
      </c>
      <c r="B3338" s="100" t="s">
        <v>525</v>
      </c>
      <c r="C3338" s="137">
        <f>COUNTIFS(Severity,$B3338,AssignedDate,"&gt;="&amp;$C$1,AssignedDate,"&lt;="&amp;$F$1)</f>
        <v/>
      </c>
      <c r="D3338" s="137">
        <f>COUNTIFS(Severity,$B3338,Status,"&lt;&gt;Suspend",Status,"&lt;&gt;Assigned",Status,"&lt;&gt;Open",Status,"&lt;&gt;Hold",ResolvedDate,"&gt;="&amp;$C$1,ResolvedDate,"&lt;="&amp;$F$1)</f>
        <v/>
      </c>
      <c r="E3338" s="137">
        <f>COUNTIFS(Severity,$B3338,SLA_Breach,"&lt;&gt;Yes",Status,"&lt;&gt;Suspend",Status,"&lt;&gt;Assigned",Status,"&lt;&gt;Open",Status,"&lt;&gt;Hold&gt;",ResolvedDate,"&gt;="&amp;$C$1,ResolvedDate,"&lt;="&amp;$F$1)</f>
        <v/>
      </c>
      <c r="F3338" s="137">
        <f>COUNTIFS(Severity,$B3338,SLA_Breach,"Yes",Status,"&lt;&gt;Suspend",Status,"&lt;&gt;Assigned",Status,"&lt;&gt;Open",Status,"&lt;&gt;Hold&gt;",ResolvedDate,"&gt;="&amp;$C$1,ResolvedDate,"&lt;="&amp;$F$1)</f>
        <v/>
      </c>
      <c r="G3338" s="137">
        <f>COUNTIFS(Severity,$B3338,AssignedDate,"&gt;=01/01/2017 12:00:00 AM",AssignedDate,"&lt;="&amp;$F$1)</f>
        <v/>
      </c>
      <c r="H3338" s="177" t="n"/>
      <c r="L3338" s="57" t="n">
        <v>0</v>
      </c>
      <c r="M3338" s="57" t="n"/>
    </row>
    <row r="3339" spans="1:13">
      <c r="A3339" s="137" t="n">
        <v>1</v>
      </c>
      <c r="B3339" s="100" t="s">
        <v>525</v>
      </c>
      <c r="C3339" s="137">
        <f>COUNTIFS(Severity,$B3339,AssignedDate,"&gt;="&amp;$C$1,AssignedDate,"&lt;="&amp;$F$1)</f>
        <v/>
      </c>
      <c r="D3339" s="137">
        <f>COUNTIFS(Severity,$B3339,Status,"&lt;&gt;Suspend",Status,"&lt;&gt;Assigned",Status,"&lt;&gt;Open",Status,"&lt;&gt;Hold",ResolvedDate,"&gt;="&amp;$C$1,ResolvedDate,"&lt;="&amp;$F$1)</f>
        <v/>
      </c>
      <c r="E3339" s="137">
        <f>COUNTIFS(Severity,$B3339,SLA_Breach,"&lt;&gt;Yes",Status,"&lt;&gt;Suspend",Status,"&lt;&gt;Assigned",Status,"&lt;&gt;Open",Status,"&lt;&gt;Hold&gt;",ResolvedDate,"&gt;="&amp;$C$1,ResolvedDate,"&lt;="&amp;$F$1)</f>
        <v/>
      </c>
      <c r="F3339" s="137">
        <f>COUNTIFS(Severity,$B3339,SLA_Breach,"Yes",Status,"&lt;&gt;Suspend",Status,"&lt;&gt;Assigned",Status,"&lt;&gt;Open",Status,"&lt;&gt;Hold&gt;",ResolvedDate,"&gt;="&amp;$C$1,ResolvedDate,"&lt;="&amp;$F$1)</f>
        <v/>
      </c>
      <c r="G3339" s="137">
        <f>COUNTIFS(Severity,$B3339,AssignedDate,"&gt;=01/01/2017 12:00:00 AM",AssignedDate,"&lt;="&amp;$F$1)</f>
        <v/>
      </c>
      <c r="H3339" s="177" t="n"/>
      <c r="L3339" s="57" t="n">
        <v>0</v>
      </c>
      <c r="M3339" s="57" t="n"/>
    </row>
    <row r="3340" spans="1:13">
      <c r="A3340" s="137" t="n">
        <v>1</v>
      </c>
      <c r="B3340" s="100" t="s">
        <v>525</v>
      </c>
      <c r="C3340" s="137">
        <f>COUNTIFS(Severity,$B3340,AssignedDate,"&gt;="&amp;$C$1,AssignedDate,"&lt;="&amp;$F$1)</f>
        <v/>
      </c>
      <c r="D3340" s="137">
        <f>COUNTIFS(Severity,$B3340,Status,"&lt;&gt;Suspend",Status,"&lt;&gt;Assigned",Status,"&lt;&gt;Open",Status,"&lt;&gt;Hold",ResolvedDate,"&gt;="&amp;$C$1,ResolvedDate,"&lt;="&amp;$F$1)</f>
        <v/>
      </c>
      <c r="E3340" s="137">
        <f>COUNTIFS(Severity,$B3340,SLA_Breach,"&lt;&gt;Yes",Status,"&lt;&gt;Suspend",Status,"&lt;&gt;Assigned",Status,"&lt;&gt;Open",Status,"&lt;&gt;Hold&gt;",ResolvedDate,"&gt;="&amp;$C$1,ResolvedDate,"&lt;="&amp;$F$1)</f>
        <v/>
      </c>
      <c r="F3340" s="137">
        <f>COUNTIFS(Severity,$B3340,SLA_Breach,"Yes",Status,"&lt;&gt;Suspend",Status,"&lt;&gt;Assigned",Status,"&lt;&gt;Open",Status,"&lt;&gt;Hold&gt;",ResolvedDate,"&gt;="&amp;$C$1,ResolvedDate,"&lt;="&amp;$F$1)</f>
        <v/>
      </c>
      <c r="G3340" s="137">
        <f>COUNTIFS(Severity,$B3340,AssignedDate,"&gt;=01/01/2017 12:00:00 AM",AssignedDate,"&lt;="&amp;$F$1)</f>
        <v/>
      </c>
      <c r="H3340" s="177" t="n"/>
      <c r="L3340" s="57" t="n">
        <v>0</v>
      </c>
      <c r="M3340" s="57" t="n"/>
    </row>
    <row r="3341" spans="1:13">
      <c r="A3341" s="137" t="n">
        <v>1</v>
      </c>
      <c r="B3341" s="100" t="s">
        <v>525</v>
      </c>
      <c r="C3341" s="137">
        <f>COUNTIFS(Severity,$B3341,AssignedDate,"&gt;="&amp;$C$1,AssignedDate,"&lt;="&amp;$F$1)</f>
        <v/>
      </c>
      <c r="D3341" s="137">
        <f>COUNTIFS(Severity,$B3341,Status,"&lt;&gt;Suspend",Status,"&lt;&gt;Assigned",Status,"&lt;&gt;Open",Status,"&lt;&gt;Hold",ResolvedDate,"&gt;="&amp;$C$1,ResolvedDate,"&lt;="&amp;$F$1)</f>
        <v/>
      </c>
      <c r="E3341" s="137">
        <f>COUNTIFS(Severity,$B3341,SLA_Breach,"&lt;&gt;Yes",Status,"&lt;&gt;Suspend",Status,"&lt;&gt;Assigned",Status,"&lt;&gt;Open",Status,"&lt;&gt;Hold&gt;",ResolvedDate,"&gt;="&amp;$C$1,ResolvedDate,"&lt;="&amp;$F$1)</f>
        <v/>
      </c>
      <c r="F3341" s="137">
        <f>COUNTIFS(Severity,$B3341,SLA_Breach,"Yes",Status,"&lt;&gt;Suspend",Status,"&lt;&gt;Assigned",Status,"&lt;&gt;Open",Status,"&lt;&gt;Hold&gt;",ResolvedDate,"&gt;="&amp;$C$1,ResolvedDate,"&lt;="&amp;$F$1)</f>
        <v/>
      </c>
      <c r="G3341" s="137">
        <f>COUNTIFS(Severity,$B3341,AssignedDate,"&gt;=01/01/2017 12:00:00 AM",AssignedDate,"&lt;="&amp;$F$1)</f>
        <v/>
      </c>
      <c r="H3341" s="177" t="n"/>
      <c r="L3341" s="57" t="n">
        <v>0</v>
      </c>
      <c r="M3341" s="57" t="n"/>
    </row>
    <row r="3342" spans="1:13">
      <c r="A3342" s="137" t="n">
        <v>1</v>
      </c>
      <c r="B3342" s="100" t="s">
        <v>525</v>
      </c>
      <c r="C3342" s="137">
        <f>COUNTIFS(Severity,$B3342,AssignedDate,"&gt;="&amp;$C$1,AssignedDate,"&lt;="&amp;$F$1)</f>
        <v/>
      </c>
      <c r="D3342" s="137">
        <f>COUNTIFS(Severity,$B3342,Status,"&lt;&gt;Suspend",Status,"&lt;&gt;Assigned",Status,"&lt;&gt;Open",Status,"&lt;&gt;Hold",ResolvedDate,"&gt;="&amp;$C$1,ResolvedDate,"&lt;="&amp;$F$1)</f>
        <v/>
      </c>
      <c r="E3342" s="137">
        <f>COUNTIFS(Severity,$B3342,SLA_Breach,"&lt;&gt;Yes",Status,"&lt;&gt;Suspend",Status,"&lt;&gt;Assigned",Status,"&lt;&gt;Open",Status,"&lt;&gt;Hold&gt;",ResolvedDate,"&gt;="&amp;$C$1,ResolvedDate,"&lt;="&amp;$F$1)</f>
        <v/>
      </c>
      <c r="F3342" s="137">
        <f>COUNTIFS(Severity,$B3342,SLA_Breach,"Yes",Status,"&lt;&gt;Suspend",Status,"&lt;&gt;Assigned",Status,"&lt;&gt;Open",Status,"&lt;&gt;Hold&gt;",ResolvedDate,"&gt;="&amp;$C$1,ResolvedDate,"&lt;="&amp;$F$1)</f>
        <v/>
      </c>
      <c r="G3342" s="137">
        <f>COUNTIFS(Severity,$B3342,AssignedDate,"&gt;=01/01/2017 12:00:00 AM",AssignedDate,"&lt;="&amp;$F$1)</f>
        <v/>
      </c>
      <c r="H3342" s="177" t="n"/>
      <c r="L3342" s="57" t="n">
        <v>0</v>
      </c>
      <c r="M3342" s="57" t="n"/>
    </row>
    <row r="3343" spans="1:13">
      <c r="A3343" s="137" t="n">
        <v>1</v>
      </c>
      <c r="B3343" s="100" t="s">
        <v>525</v>
      </c>
      <c r="C3343" s="137">
        <f>COUNTIFS(Severity,$B3343,AssignedDate,"&gt;="&amp;$C$1,AssignedDate,"&lt;="&amp;$F$1)</f>
        <v/>
      </c>
      <c r="D3343" s="137">
        <f>COUNTIFS(Severity,$B3343,Status,"&lt;&gt;Suspend",Status,"&lt;&gt;Assigned",Status,"&lt;&gt;Open",Status,"&lt;&gt;Hold",ResolvedDate,"&gt;="&amp;$C$1,ResolvedDate,"&lt;="&amp;$F$1)</f>
        <v/>
      </c>
      <c r="E3343" s="137">
        <f>COUNTIFS(Severity,$B3343,SLA_Breach,"&lt;&gt;Yes",Status,"&lt;&gt;Suspend",Status,"&lt;&gt;Assigned",Status,"&lt;&gt;Open",Status,"&lt;&gt;Hold&gt;",ResolvedDate,"&gt;="&amp;$C$1,ResolvedDate,"&lt;="&amp;$F$1)</f>
        <v/>
      </c>
      <c r="F3343" s="137">
        <f>COUNTIFS(Severity,$B3343,SLA_Breach,"Yes",Status,"&lt;&gt;Suspend",Status,"&lt;&gt;Assigned",Status,"&lt;&gt;Open",Status,"&lt;&gt;Hold&gt;",ResolvedDate,"&gt;="&amp;$C$1,ResolvedDate,"&lt;="&amp;$F$1)</f>
        <v/>
      </c>
      <c r="G3343" s="137">
        <f>COUNTIFS(Severity,$B3343,AssignedDate,"&gt;=01/01/2017 12:00:00 AM",AssignedDate,"&lt;="&amp;$F$1)</f>
        <v/>
      </c>
      <c r="H3343" s="177" t="n"/>
      <c r="L3343" s="57" t="n">
        <v>0</v>
      </c>
      <c r="M3343" s="57" t="n"/>
    </row>
    <row r="3344" spans="1:13">
      <c r="A3344" s="137" t="n">
        <v>1</v>
      </c>
      <c r="B3344" s="100" t="s">
        <v>525</v>
      </c>
      <c r="C3344" s="137">
        <f>COUNTIFS(Severity,$B3344,AssignedDate,"&gt;="&amp;$C$1,AssignedDate,"&lt;="&amp;$F$1)</f>
        <v/>
      </c>
      <c r="D3344" s="137">
        <f>COUNTIFS(Severity,$B3344,Status,"&lt;&gt;Suspend",Status,"&lt;&gt;Assigned",Status,"&lt;&gt;Open",Status,"&lt;&gt;Hold",ResolvedDate,"&gt;="&amp;$C$1,ResolvedDate,"&lt;="&amp;$F$1)</f>
        <v/>
      </c>
      <c r="E3344" s="137">
        <f>COUNTIFS(Severity,$B3344,SLA_Breach,"&lt;&gt;Yes",Status,"&lt;&gt;Suspend",Status,"&lt;&gt;Assigned",Status,"&lt;&gt;Open",Status,"&lt;&gt;Hold&gt;",ResolvedDate,"&gt;="&amp;$C$1,ResolvedDate,"&lt;="&amp;$F$1)</f>
        <v/>
      </c>
      <c r="F3344" s="137">
        <f>COUNTIFS(Severity,$B3344,SLA_Breach,"Yes",Status,"&lt;&gt;Suspend",Status,"&lt;&gt;Assigned",Status,"&lt;&gt;Open",Status,"&lt;&gt;Hold&gt;",ResolvedDate,"&gt;="&amp;$C$1,ResolvedDate,"&lt;="&amp;$F$1)</f>
        <v/>
      </c>
      <c r="G3344" s="137">
        <f>COUNTIFS(Severity,$B3344,AssignedDate,"&gt;=01/01/2017 12:00:00 AM",AssignedDate,"&lt;="&amp;$F$1)</f>
        <v/>
      </c>
      <c r="H3344" s="177" t="n"/>
      <c r="L3344" s="57" t="n">
        <v>0</v>
      </c>
      <c r="M3344" s="57" t="n"/>
    </row>
    <row r="3345" spans="1:13">
      <c r="A3345" s="137" t="n">
        <v>1</v>
      </c>
      <c r="B3345" s="100" t="s">
        <v>525</v>
      </c>
      <c r="C3345" s="137">
        <f>COUNTIFS(Severity,$B3345,AssignedDate,"&gt;="&amp;$C$1,AssignedDate,"&lt;="&amp;$F$1)</f>
        <v/>
      </c>
      <c r="D3345" s="137">
        <f>COUNTIFS(Severity,$B3345,Status,"&lt;&gt;Suspend",Status,"&lt;&gt;Assigned",Status,"&lt;&gt;Open",Status,"&lt;&gt;Hold",ResolvedDate,"&gt;="&amp;$C$1,ResolvedDate,"&lt;="&amp;$F$1)</f>
        <v/>
      </c>
      <c r="E3345" s="137">
        <f>COUNTIFS(Severity,$B3345,SLA_Breach,"&lt;&gt;Yes",Status,"&lt;&gt;Suspend",Status,"&lt;&gt;Assigned",Status,"&lt;&gt;Open",Status,"&lt;&gt;Hold&gt;",ResolvedDate,"&gt;="&amp;$C$1,ResolvedDate,"&lt;="&amp;$F$1)</f>
        <v/>
      </c>
      <c r="F3345" s="137">
        <f>COUNTIFS(Severity,$B3345,SLA_Breach,"Yes",Status,"&lt;&gt;Suspend",Status,"&lt;&gt;Assigned",Status,"&lt;&gt;Open",Status,"&lt;&gt;Hold&gt;",ResolvedDate,"&gt;="&amp;$C$1,ResolvedDate,"&lt;="&amp;$F$1)</f>
        <v/>
      </c>
      <c r="G3345" s="137">
        <f>COUNTIFS(Severity,$B3345,AssignedDate,"&gt;=01/01/2017 12:00:00 AM",AssignedDate,"&lt;="&amp;$F$1)</f>
        <v/>
      </c>
      <c r="H3345" s="177" t="n"/>
      <c r="L3345" s="57" t="n">
        <v>0</v>
      </c>
      <c r="M3345" s="57" t="n"/>
    </row>
    <row r="3346" spans="1:13">
      <c r="A3346" s="137" t="n">
        <v>1</v>
      </c>
      <c r="B3346" s="100" t="s">
        <v>525</v>
      </c>
      <c r="C3346" s="137">
        <f>COUNTIFS(Severity,$B3346,AssignedDate,"&gt;="&amp;$C$1,AssignedDate,"&lt;="&amp;$F$1)</f>
        <v/>
      </c>
      <c r="D3346" s="137">
        <f>COUNTIFS(Severity,$B3346,Status,"&lt;&gt;Suspend",Status,"&lt;&gt;Assigned",Status,"&lt;&gt;Open",Status,"&lt;&gt;Hold",ResolvedDate,"&gt;="&amp;$C$1,ResolvedDate,"&lt;="&amp;$F$1)</f>
        <v/>
      </c>
      <c r="E3346" s="137">
        <f>COUNTIFS(Severity,$B3346,SLA_Breach,"&lt;&gt;Yes",Status,"&lt;&gt;Suspend",Status,"&lt;&gt;Assigned",Status,"&lt;&gt;Open",Status,"&lt;&gt;Hold&gt;",ResolvedDate,"&gt;="&amp;$C$1,ResolvedDate,"&lt;="&amp;$F$1)</f>
        <v/>
      </c>
      <c r="F3346" s="137">
        <f>COUNTIFS(Severity,$B3346,SLA_Breach,"Yes",Status,"&lt;&gt;Suspend",Status,"&lt;&gt;Assigned",Status,"&lt;&gt;Open",Status,"&lt;&gt;Hold&gt;",ResolvedDate,"&gt;="&amp;$C$1,ResolvedDate,"&lt;="&amp;$F$1)</f>
        <v/>
      </c>
      <c r="G3346" s="137">
        <f>COUNTIFS(Severity,$B3346,AssignedDate,"&gt;=01/01/2017 12:00:00 AM",AssignedDate,"&lt;="&amp;$F$1)</f>
        <v/>
      </c>
      <c r="H3346" s="177" t="n"/>
      <c r="L3346" s="57" t="n">
        <v>0</v>
      </c>
      <c r="M3346" s="57" t="n"/>
    </row>
    <row r="3347" spans="1:13">
      <c r="A3347" s="137" t="n">
        <v>1</v>
      </c>
      <c r="B3347" s="100" t="s">
        <v>525</v>
      </c>
      <c r="C3347" s="137">
        <f>COUNTIFS(Severity,$B3347,AssignedDate,"&gt;="&amp;$C$1,AssignedDate,"&lt;="&amp;$F$1)</f>
        <v/>
      </c>
      <c r="D3347" s="137">
        <f>COUNTIFS(Severity,$B3347,Status,"&lt;&gt;Suspend",Status,"&lt;&gt;Assigned",Status,"&lt;&gt;Open",Status,"&lt;&gt;Hold",ResolvedDate,"&gt;="&amp;$C$1,ResolvedDate,"&lt;="&amp;$F$1)</f>
        <v/>
      </c>
      <c r="E3347" s="137">
        <f>COUNTIFS(Severity,$B3347,SLA_Breach,"&lt;&gt;Yes",Status,"&lt;&gt;Suspend",Status,"&lt;&gt;Assigned",Status,"&lt;&gt;Open",Status,"&lt;&gt;Hold&gt;",ResolvedDate,"&gt;="&amp;$C$1,ResolvedDate,"&lt;="&amp;$F$1)</f>
        <v/>
      </c>
      <c r="F3347" s="137">
        <f>COUNTIFS(Severity,$B3347,SLA_Breach,"Yes",Status,"&lt;&gt;Suspend",Status,"&lt;&gt;Assigned",Status,"&lt;&gt;Open",Status,"&lt;&gt;Hold&gt;",ResolvedDate,"&gt;="&amp;$C$1,ResolvedDate,"&lt;="&amp;$F$1)</f>
        <v/>
      </c>
      <c r="G3347" s="137">
        <f>COUNTIFS(Severity,$B3347,AssignedDate,"&gt;=01/01/2017 12:00:00 AM",AssignedDate,"&lt;="&amp;$F$1)</f>
        <v/>
      </c>
      <c r="H3347" s="177" t="n"/>
      <c r="L3347" s="57" t="n">
        <v>0</v>
      </c>
      <c r="M3347" s="57" t="n"/>
    </row>
    <row r="3348" spans="1:13">
      <c r="A3348" s="137" t="n">
        <v>1</v>
      </c>
      <c r="B3348" s="100" t="s">
        <v>525</v>
      </c>
      <c r="C3348" s="137">
        <f>COUNTIFS(Severity,$B3348,AssignedDate,"&gt;="&amp;$C$1,AssignedDate,"&lt;="&amp;$F$1)</f>
        <v/>
      </c>
      <c r="D3348" s="137">
        <f>COUNTIFS(Severity,$B3348,Status,"&lt;&gt;Suspend",Status,"&lt;&gt;Assigned",Status,"&lt;&gt;Open",Status,"&lt;&gt;Hold",ResolvedDate,"&gt;="&amp;$C$1,ResolvedDate,"&lt;="&amp;$F$1)</f>
        <v/>
      </c>
      <c r="E3348" s="137">
        <f>COUNTIFS(Severity,$B3348,SLA_Breach,"&lt;&gt;Yes",Status,"&lt;&gt;Suspend",Status,"&lt;&gt;Assigned",Status,"&lt;&gt;Open",Status,"&lt;&gt;Hold&gt;",ResolvedDate,"&gt;="&amp;$C$1,ResolvedDate,"&lt;="&amp;$F$1)</f>
        <v/>
      </c>
      <c r="F3348" s="137">
        <f>COUNTIFS(Severity,$B3348,SLA_Breach,"Yes",Status,"&lt;&gt;Suspend",Status,"&lt;&gt;Assigned",Status,"&lt;&gt;Open",Status,"&lt;&gt;Hold&gt;",ResolvedDate,"&gt;="&amp;$C$1,ResolvedDate,"&lt;="&amp;$F$1)</f>
        <v/>
      </c>
      <c r="G3348" s="137">
        <f>COUNTIFS(Severity,$B3348,AssignedDate,"&gt;=01/01/2017 12:00:00 AM",AssignedDate,"&lt;="&amp;$F$1)</f>
        <v/>
      </c>
      <c r="H3348" s="177" t="n"/>
      <c r="L3348" s="57" t="n">
        <v>0</v>
      </c>
      <c r="M3348" s="57" t="n"/>
    </row>
    <row r="3349" spans="1:13">
      <c r="A3349" s="137" t="n">
        <v>1</v>
      </c>
      <c r="B3349" s="100" t="s">
        <v>525</v>
      </c>
      <c r="C3349" s="137">
        <f>COUNTIFS(Severity,$B3349,AssignedDate,"&gt;="&amp;$C$1,AssignedDate,"&lt;="&amp;$F$1)</f>
        <v/>
      </c>
      <c r="D3349" s="137">
        <f>COUNTIFS(Severity,$B3349,Status,"&lt;&gt;Suspend",Status,"&lt;&gt;Assigned",Status,"&lt;&gt;Open",Status,"&lt;&gt;Hold",ResolvedDate,"&gt;="&amp;$C$1,ResolvedDate,"&lt;="&amp;$F$1)</f>
        <v/>
      </c>
      <c r="E3349" s="137">
        <f>COUNTIFS(Severity,$B3349,SLA_Breach,"&lt;&gt;Yes",Status,"&lt;&gt;Suspend",Status,"&lt;&gt;Assigned",Status,"&lt;&gt;Open",Status,"&lt;&gt;Hold&gt;",ResolvedDate,"&gt;="&amp;$C$1,ResolvedDate,"&lt;="&amp;$F$1)</f>
        <v/>
      </c>
      <c r="F3349" s="137">
        <f>COUNTIFS(Severity,$B3349,SLA_Breach,"Yes",Status,"&lt;&gt;Suspend",Status,"&lt;&gt;Assigned",Status,"&lt;&gt;Open",Status,"&lt;&gt;Hold&gt;",ResolvedDate,"&gt;="&amp;$C$1,ResolvedDate,"&lt;="&amp;$F$1)</f>
        <v/>
      </c>
      <c r="G3349" s="137">
        <f>COUNTIFS(Severity,$B3349,AssignedDate,"&gt;=01/01/2017 12:00:00 AM",AssignedDate,"&lt;="&amp;$F$1)</f>
        <v/>
      </c>
      <c r="H3349" s="177" t="n"/>
      <c r="L3349" s="57" t="n">
        <v>0</v>
      </c>
      <c r="M3349" s="57" t="n"/>
    </row>
    <row r="3350" spans="1:13">
      <c r="A3350" s="137" t="n">
        <v>1</v>
      </c>
      <c r="B3350" s="100" t="s">
        <v>525</v>
      </c>
      <c r="C3350" s="137">
        <f>COUNTIFS(Severity,$B3350,AssignedDate,"&gt;="&amp;$C$1,AssignedDate,"&lt;="&amp;$F$1)</f>
        <v/>
      </c>
      <c r="D3350" s="137">
        <f>COUNTIFS(Severity,$B3350,Status,"&lt;&gt;Suspend",Status,"&lt;&gt;Assigned",Status,"&lt;&gt;Open",Status,"&lt;&gt;Hold",ResolvedDate,"&gt;="&amp;$C$1,ResolvedDate,"&lt;="&amp;$F$1)</f>
        <v/>
      </c>
      <c r="E3350" s="137">
        <f>COUNTIFS(Severity,$B3350,SLA_Breach,"&lt;&gt;Yes",Status,"&lt;&gt;Suspend",Status,"&lt;&gt;Assigned",Status,"&lt;&gt;Open",Status,"&lt;&gt;Hold&gt;",ResolvedDate,"&gt;="&amp;$C$1,ResolvedDate,"&lt;="&amp;$F$1)</f>
        <v/>
      </c>
      <c r="F3350" s="137">
        <f>COUNTIFS(Severity,$B3350,SLA_Breach,"Yes",Status,"&lt;&gt;Suspend",Status,"&lt;&gt;Assigned",Status,"&lt;&gt;Open",Status,"&lt;&gt;Hold&gt;",ResolvedDate,"&gt;="&amp;$C$1,ResolvedDate,"&lt;="&amp;$F$1)</f>
        <v/>
      </c>
      <c r="G3350" s="137">
        <f>COUNTIFS(Severity,$B3350,AssignedDate,"&gt;=01/01/2017 12:00:00 AM",AssignedDate,"&lt;="&amp;$F$1)</f>
        <v/>
      </c>
      <c r="H3350" s="177" t="n"/>
      <c r="L3350" s="57" t="n">
        <v>0</v>
      </c>
      <c r="M3350" s="57" t="n"/>
    </row>
    <row r="3351" spans="1:13">
      <c r="A3351" s="137" t="n">
        <v>1</v>
      </c>
      <c r="B3351" s="100" t="s">
        <v>525</v>
      </c>
      <c r="C3351" s="137">
        <f>COUNTIFS(Severity,$B3351,AssignedDate,"&gt;="&amp;$C$1,AssignedDate,"&lt;="&amp;$F$1)</f>
        <v/>
      </c>
      <c r="D3351" s="137">
        <f>COUNTIFS(Severity,$B3351,Status,"&lt;&gt;Suspend",Status,"&lt;&gt;Assigned",Status,"&lt;&gt;Open",Status,"&lt;&gt;Hold",ResolvedDate,"&gt;="&amp;$C$1,ResolvedDate,"&lt;="&amp;$F$1)</f>
        <v/>
      </c>
      <c r="E3351" s="137">
        <f>COUNTIFS(Severity,$B3351,SLA_Breach,"&lt;&gt;Yes",Status,"&lt;&gt;Suspend",Status,"&lt;&gt;Assigned",Status,"&lt;&gt;Open",Status,"&lt;&gt;Hold&gt;",ResolvedDate,"&gt;="&amp;$C$1,ResolvedDate,"&lt;="&amp;$F$1)</f>
        <v/>
      </c>
      <c r="F3351" s="137">
        <f>COUNTIFS(Severity,$B3351,SLA_Breach,"Yes",Status,"&lt;&gt;Suspend",Status,"&lt;&gt;Assigned",Status,"&lt;&gt;Open",Status,"&lt;&gt;Hold&gt;",ResolvedDate,"&gt;="&amp;$C$1,ResolvedDate,"&lt;="&amp;$F$1)</f>
        <v/>
      </c>
      <c r="G3351" s="137">
        <f>COUNTIFS(Severity,$B3351,AssignedDate,"&gt;=01/01/2017 12:00:00 AM",AssignedDate,"&lt;="&amp;$F$1)</f>
        <v/>
      </c>
      <c r="H3351" s="177" t="n"/>
      <c r="L3351" s="57" t="n">
        <v>0</v>
      </c>
      <c r="M3351" s="57" t="n"/>
    </row>
    <row r="3352" spans="1:13">
      <c r="A3352" s="137" t="n">
        <v>1</v>
      </c>
      <c r="B3352" s="100" t="s">
        <v>525</v>
      </c>
      <c r="C3352" s="137">
        <f>COUNTIFS(Severity,$B3352,AssignedDate,"&gt;="&amp;$C$1,AssignedDate,"&lt;="&amp;$F$1)</f>
        <v/>
      </c>
      <c r="D3352" s="137">
        <f>COUNTIFS(Severity,$B3352,Status,"&lt;&gt;Suspend",Status,"&lt;&gt;Assigned",Status,"&lt;&gt;Open",Status,"&lt;&gt;Hold",ResolvedDate,"&gt;="&amp;$C$1,ResolvedDate,"&lt;="&amp;$F$1)</f>
        <v/>
      </c>
      <c r="E3352" s="137">
        <f>COUNTIFS(Severity,$B3352,SLA_Breach,"&lt;&gt;Yes",Status,"&lt;&gt;Suspend",Status,"&lt;&gt;Assigned",Status,"&lt;&gt;Open",Status,"&lt;&gt;Hold&gt;",ResolvedDate,"&gt;="&amp;$C$1,ResolvedDate,"&lt;="&amp;$F$1)</f>
        <v/>
      </c>
      <c r="F3352" s="137">
        <f>COUNTIFS(Severity,$B3352,SLA_Breach,"Yes",Status,"&lt;&gt;Suspend",Status,"&lt;&gt;Assigned",Status,"&lt;&gt;Open",Status,"&lt;&gt;Hold&gt;",ResolvedDate,"&gt;="&amp;$C$1,ResolvedDate,"&lt;="&amp;$F$1)</f>
        <v/>
      </c>
      <c r="G3352" s="137">
        <f>COUNTIFS(Severity,$B3352,AssignedDate,"&gt;=01/01/2017 12:00:00 AM",AssignedDate,"&lt;="&amp;$F$1)</f>
        <v/>
      </c>
      <c r="H3352" s="177" t="n"/>
      <c r="L3352" s="57" t="n">
        <v>0</v>
      </c>
      <c r="M3352" s="57" t="n"/>
    </row>
    <row r="3353" spans="1:13">
      <c r="A3353" s="137" t="n">
        <v>1</v>
      </c>
      <c r="B3353" s="100" t="s">
        <v>525</v>
      </c>
      <c r="C3353" s="137">
        <f>COUNTIFS(Severity,$B3353,AssignedDate,"&gt;="&amp;$C$1,AssignedDate,"&lt;="&amp;$F$1)</f>
        <v/>
      </c>
      <c r="D3353" s="137">
        <f>COUNTIFS(Severity,$B3353,Status,"&lt;&gt;Suspend",Status,"&lt;&gt;Assigned",Status,"&lt;&gt;Open",Status,"&lt;&gt;Hold",ResolvedDate,"&gt;="&amp;$C$1,ResolvedDate,"&lt;="&amp;$F$1)</f>
        <v/>
      </c>
      <c r="E3353" s="137">
        <f>COUNTIFS(Severity,$B3353,SLA_Breach,"&lt;&gt;Yes",Status,"&lt;&gt;Suspend",Status,"&lt;&gt;Assigned",Status,"&lt;&gt;Open",Status,"&lt;&gt;Hold&gt;",ResolvedDate,"&gt;="&amp;$C$1,ResolvedDate,"&lt;="&amp;$F$1)</f>
        <v/>
      </c>
      <c r="F3353" s="137">
        <f>COUNTIFS(Severity,$B3353,SLA_Breach,"Yes",Status,"&lt;&gt;Suspend",Status,"&lt;&gt;Assigned",Status,"&lt;&gt;Open",Status,"&lt;&gt;Hold&gt;",ResolvedDate,"&gt;="&amp;$C$1,ResolvedDate,"&lt;="&amp;$F$1)</f>
        <v/>
      </c>
      <c r="G3353" s="137">
        <f>COUNTIFS(Severity,$B3353,AssignedDate,"&gt;=01/01/2017 12:00:00 AM",AssignedDate,"&lt;="&amp;$F$1)</f>
        <v/>
      </c>
      <c r="H3353" s="177" t="n"/>
      <c r="L3353" s="57" t="n">
        <v>0</v>
      </c>
      <c r="M3353" s="57" t="n"/>
    </row>
    <row r="3354" spans="1:13">
      <c r="A3354" s="137" t="n">
        <v>1</v>
      </c>
      <c r="B3354" s="100" t="s">
        <v>525</v>
      </c>
      <c r="C3354" s="137">
        <f>COUNTIFS(Severity,$B3354,AssignedDate,"&gt;="&amp;$C$1,AssignedDate,"&lt;="&amp;$F$1)</f>
        <v/>
      </c>
      <c r="D3354" s="137">
        <f>COUNTIFS(Severity,$B3354,Status,"&lt;&gt;Suspend",Status,"&lt;&gt;Assigned",Status,"&lt;&gt;Open",Status,"&lt;&gt;Hold",ResolvedDate,"&gt;="&amp;$C$1,ResolvedDate,"&lt;="&amp;$F$1)</f>
        <v/>
      </c>
      <c r="E3354" s="137">
        <f>COUNTIFS(Severity,$B3354,SLA_Breach,"&lt;&gt;Yes",Status,"&lt;&gt;Suspend",Status,"&lt;&gt;Assigned",Status,"&lt;&gt;Open",Status,"&lt;&gt;Hold&gt;",ResolvedDate,"&gt;="&amp;$C$1,ResolvedDate,"&lt;="&amp;$F$1)</f>
        <v/>
      </c>
      <c r="F3354" s="137">
        <f>COUNTIFS(Severity,$B3354,SLA_Breach,"Yes",Status,"&lt;&gt;Suspend",Status,"&lt;&gt;Assigned",Status,"&lt;&gt;Open",Status,"&lt;&gt;Hold&gt;",ResolvedDate,"&gt;="&amp;$C$1,ResolvedDate,"&lt;="&amp;$F$1)</f>
        <v/>
      </c>
      <c r="G3354" s="137">
        <f>COUNTIFS(Severity,$B3354,AssignedDate,"&gt;=01/01/2017 12:00:00 AM",AssignedDate,"&lt;="&amp;$F$1)</f>
        <v/>
      </c>
      <c r="H3354" s="177" t="n"/>
      <c r="L3354" s="57" t="n">
        <v>0</v>
      </c>
      <c r="M3354" s="57" t="n"/>
    </row>
    <row r="3355" spans="1:13">
      <c r="A3355" s="137" t="n">
        <v>1</v>
      </c>
      <c r="B3355" s="100" t="s">
        <v>525</v>
      </c>
      <c r="C3355" s="137">
        <f>COUNTIFS(Severity,$B3355,AssignedDate,"&gt;="&amp;$C$1,AssignedDate,"&lt;="&amp;$F$1)</f>
        <v/>
      </c>
      <c r="D3355" s="137">
        <f>COUNTIFS(Severity,$B3355,Status,"&lt;&gt;Suspend",Status,"&lt;&gt;Assigned",Status,"&lt;&gt;Open",Status,"&lt;&gt;Hold",ResolvedDate,"&gt;="&amp;$C$1,ResolvedDate,"&lt;="&amp;$F$1)</f>
        <v/>
      </c>
      <c r="E3355" s="137">
        <f>COUNTIFS(Severity,$B3355,SLA_Breach,"&lt;&gt;Yes",Status,"&lt;&gt;Suspend",Status,"&lt;&gt;Assigned",Status,"&lt;&gt;Open",Status,"&lt;&gt;Hold&gt;",ResolvedDate,"&gt;="&amp;$C$1,ResolvedDate,"&lt;="&amp;$F$1)</f>
        <v/>
      </c>
      <c r="F3355" s="137">
        <f>COUNTIFS(Severity,$B3355,SLA_Breach,"Yes",Status,"&lt;&gt;Suspend",Status,"&lt;&gt;Assigned",Status,"&lt;&gt;Open",Status,"&lt;&gt;Hold&gt;",ResolvedDate,"&gt;="&amp;$C$1,ResolvedDate,"&lt;="&amp;$F$1)</f>
        <v/>
      </c>
      <c r="G3355" s="137">
        <f>COUNTIFS(Severity,$B3355,AssignedDate,"&gt;=01/01/2017 12:00:00 AM",AssignedDate,"&lt;="&amp;$F$1)</f>
        <v/>
      </c>
      <c r="H3355" s="177" t="n"/>
      <c r="L3355" s="57" t="n">
        <v>0</v>
      </c>
      <c r="M3355" s="57" t="n"/>
    </row>
    <row r="3356" spans="1:13">
      <c r="A3356" s="137" t="n">
        <v>1</v>
      </c>
      <c r="B3356" s="100" t="s">
        <v>525</v>
      </c>
      <c r="C3356" s="137">
        <f>COUNTIFS(Severity,$B3356,AssignedDate,"&gt;="&amp;$C$1,AssignedDate,"&lt;="&amp;$F$1)</f>
        <v/>
      </c>
      <c r="D3356" s="137">
        <f>COUNTIFS(Severity,$B3356,Status,"&lt;&gt;Suspend",Status,"&lt;&gt;Assigned",Status,"&lt;&gt;Open",Status,"&lt;&gt;Hold",ResolvedDate,"&gt;="&amp;$C$1,ResolvedDate,"&lt;="&amp;$F$1)</f>
        <v/>
      </c>
      <c r="E3356" s="137">
        <f>COUNTIFS(Severity,$B3356,SLA_Breach,"&lt;&gt;Yes",Status,"&lt;&gt;Suspend",Status,"&lt;&gt;Assigned",Status,"&lt;&gt;Open",Status,"&lt;&gt;Hold&gt;",ResolvedDate,"&gt;="&amp;$C$1,ResolvedDate,"&lt;="&amp;$F$1)</f>
        <v/>
      </c>
      <c r="F3356" s="137">
        <f>COUNTIFS(Severity,$B3356,SLA_Breach,"Yes",Status,"&lt;&gt;Suspend",Status,"&lt;&gt;Assigned",Status,"&lt;&gt;Open",Status,"&lt;&gt;Hold&gt;",ResolvedDate,"&gt;="&amp;$C$1,ResolvedDate,"&lt;="&amp;$F$1)</f>
        <v/>
      </c>
      <c r="G3356" s="137">
        <f>COUNTIFS(Severity,$B3356,AssignedDate,"&gt;=01/01/2017 12:00:00 AM",AssignedDate,"&lt;="&amp;$F$1)</f>
        <v/>
      </c>
      <c r="H3356" s="177" t="n"/>
      <c r="L3356" s="57" t="n">
        <v>0</v>
      </c>
      <c r="M3356" s="57" t="n"/>
    </row>
    <row r="3357" spans="1:13">
      <c r="A3357" s="137" t="n">
        <v>1</v>
      </c>
      <c r="B3357" s="100" t="s">
        <v>525</v>
      </c>
      <c r="C3357" s="137">
        <f>COUNTIFS(Severity,$B3357,AssignedDate,"&gt;="&amp;$C$1,AssignedDate,"&lt;="&amp;$F$1)</f>
        <v/>
      </c>
      <c r="D3357" s="137">
        <f>COUNTIFS(Severity,$B3357,Status,"&lt;&gt;Suspend",Status,"&lt;&gt;Assigned",Status,"&lt;&gt;Open",Status,"&lt;&gt;Hold",ResolvedDate,"&gt;="&amp;$C$1,ResolvedDate,"&lt;="&amp;$F$1)</f>
        <v/>
      </c>
      <c r="E3357" s="137">
        <f>COUNTIFS(Severity,$B3357,SLA_Breach,"&lt;&gt;Yes",Status,"&lt;&gt;Suspend",Status,"&lt;&gt;Assigned",Status,"&lt;&gt;Open",Status,"&lt;&gt;Hold&gt;",ResolvedDate,"&gt;="&amp;$C$1,ResolvedDate,"&lt;="&amp;$F$1)</f>
        <v/>
      </c>
      <c r="F3357" s="137">
        <f>COUNTIFS(Severity,$B3357,SLA_Breach,"Yes",Status,"&lt;&gt;Suspend",Status,"&lt;&gt;Assigned",Status,"&lt;&gt;Open",Status,"&lt;&gt;Hold&gt;",ResolvedDate,"&gt;="&amp;$C$1,ResolvedDate,"&lt;="&amp;$F$1)</f>
        <v/>
      </c>
      <c r="G3357" s="137">
        <f>COUNTIFS(Severity,$B3357,AssignedDate,"&gt;=01/01/2017 12:00:00 AM",AssignedDate,"&lt;="&amp;$F$1)</f>
        <v/>
      </c>
      <c r="H3357" s="177" t="n"/>
      <c r="L3357" s="57" t="n">
        <v>0</v>
      </c>
      <c r="M3357" s="57" t="n"/>
    </row>
    <row r="3358" spans="1:13">
      <c r="A3358" s="137" t="n">
        <v>1</v>
      </c>
      <c r="B3358" s="100" t="s">
        <v>525</v>
      </c>
      <c r="C3358" s="137">
        <f>COUNTIFS(Severity,$B3358,AssignedDate,"&gt;="&amp;$C$1,AssignedDate,"&lt;="&amp;$F$1)</f>
        <v/>
      </c>
      <c r="D3358" s="137">
        <f>COUNTIFS(Severity,$B3358,Status,"&lt;&gt;Suspend",Status,"&lt;&gt;Assigned",Status,"&lt;&gt;Open",Status,"&lt;&gt;Hold",ResolvedDate,"&gt;="&amp;$C$1,ResolvedDate,"&lt;="&amp;$F$1)</f>
        <v/>
      </c>
      <c r="E3358" s="137">
        <f>COUNTIFS(Severity,$B3358,SLA_Breach,"&lt;&gt;Yes",Status,"&lt;&gt;Suspend",Status,"&lt;&gt;Assigned",Status,"&lt;&gt;Open",Status,"&lt;&gt;Hold&gt;",ResolvedDate,"&gt;="&amp;$C$1,ResolvedDate,"&lt;="&amp;$F$1)</f>
        <v/>
      </c>
      <c r="F3358" s="137">
        <f>COUNTIFS(Severity,$B3358,SLA_Breach,"Yes",Status,"&lt;&gt;Suspend",Status,"&lt;&gt;Assigned",Status,"&lt;&gt;Open",Status,"&lt;&gt;Hold&gt;",ResolvedDate,"&gt;="&amp;$C$1,ResolvedDate,"&lt;="&amp;$F$1)</f>
        <v/>
      </c>
      <c r="G3358" s="137">
        <f>COUNTIFS(Severity,$B3358,AssignedDate,"&gt;=01/01/2017 12:00:00 AM",AssignedDate,"&lt;="&amp;$F$1)</f>
        <v/>
      </c>
      <c r="H3358" s="177" t="n"/>
      <c r="L3358" s="57" t="n">
        <v>0</v>
      </c>
      <c r="M3358" s="57" t="n"/>
    </row>
    <row r="3359" spans="1:13">
      <c r="A3359" s="137" t="n">
        <v>1</v>
      </c>
      <c r="B3359" s="100" t="s">
        <v>525</v>
      </c>
      <c r="C3359" s="137">
        <f>COUNTIFS(Severity,$B3359,AssignedDate,"&gt;="&amp;$C$1,AssignedDate,"&lt;="&amp;$F$1)</f>
        <v/>
      </c>
      <c r="D3359" s="137">
        <f>COUNTIFS(Severity,$B3359,Status,"&lt;&gt;Suspend",Status,"&lt;&gt;Assigned",Status,"&lt;&gt;Open",Status,"&lt;&gt;Hold",ResolvedDate,"&gt;="&amp;$C$1,ResolvedDate,"&lt;="&amp;$F$1)</f>
        <v/>
      </c>
      <c r="E3359" s="137">
        <f>COUNTIFS(Severity,$B3359,SLA_Breach,"&lt;&gt;Yes",Status,"&lt;&gt;Suspend",Status,"&lt;&gt;Assigned",Status,"&lt;&gt;Open",Status,"&lt;&gt;Hold&gt;",ResolvedDate,"&gt;="&amp;$C$1,ResolvedDate,"&lt;="&amp;$F$1)</f>
        <v/>
      </c>
      <c r="F3359" s="137">
        <f>COUNTIFS(Severity,$B3359,SLA_Breach,"Yes",Status,"&lt;&gt;Suspend",Status,"&lt;&gt;Assigned",Status,"&lt;&gt;Open",Status,"&lt;&gt;Hold&gt;",ResolvedDate,"&gt;="&amp;$C$1,ResolvedDate,"&lt;="&amp;$F$1)</f>
        <v/>
      </c>
      <c r="G3359" s="137">
        <f>COUNTIFS(Severity,$B3359,AssignedDate,"&gt;=01/01/2017 12:00:00 AM",AssignedDate,"&lt;="&amp;$F$1)</f>
        <v/>
      </c>
      <c r="H3359" s="177" t="n"/>
      <c r="L3359" s="57" t="n">
        <v>0</v>
      </c>
      <c r="M3359" s="57" t="n"/>
    </row>
    <row r="3360" spans="1:13">
      <c r="A3360" s="137" t="n">
        <v>1</v>
      </c>
      <c r="B3360" s="100" t="s">
        <v>525</v>
      </c>
      <c r="C3360" s="137">
        <f>COUNTIFS(Severity,$B3360,AssignedDate,"&gt;="&amp;$C$1,AssignedDate,"&lt;="&amp;$F$1)</f>
        <v/>
      </c>
      <c r="D3360" s="137">
        <f>COUNTIFS(Severity,$B3360,Status,"&lt;&gt;Suspend",Status,"&lt;&gt;Assigned",Status,"&lt;&gt;Open",Status,"&lt;&gt;Hold",ResolvedDate,"&gt;="&amp;$C$1,ResolvedDate,"&lt;="&amp;$F$1)</f>
        <v/>
      </c>
      <c r="E3360" s="137">
        <f>COUNTIFS(Severity,$B3360,SLA_Breach,"&lt;&gt;Yes",Status,"&lt;&gt;Suspend",Status,"&lt;&gt;Assigned",Status,"&lt;&gt;Open",Status,"&lt;&gt;Hold&gt;",ResolvedDate,"&gt;="&amp;$C$1,ResolvedDate,"&lt;="&amp;$F$1)</f>
        <v/>
      </c>
      <c r="F3360" s="137">
        <f>COUNTIFS(Severity,$B3360,SLA_Breach,"Yes",Status,"&lt;&gt;Suspend",Status,"&lt;&gt;Assigned",Status,"&lt;&gt;Open",Status,"&lt;&gt;Hold&gt;",ResolvedDate,"&gt;="&amp;$C$1,ResolvedDate,"&lt;="&amp;$F$1)</f>
        <v/>
      </c>
      <c r="G3360" s="137">
        <f>COUNTIFS(Severity,$B3360,AssignedDate,"&gt;=01/01/2017 12:00:00 AM",AssignedDate,"&lt;="&amp;$F$1)</f>
        <v/>
      </c>
      <c r="H3360" s="177" t="n"/>
      <c r="L3360" s="57" t="n">
        <v>0</v>
      </c>
      <c r="M3360" s="57" t="n"/>
    </row>
    <row r="3361" spans="1:13">
      <c r="A3361" s="137" t="n">
        <v>1</v>
      </c>
      <c r="B3361" s="100" t="s">
        <v>525</v>
      </c>
      <c r="C3361" s="137">
        <f>COUNTIFS(Severity,$B3361,AssignedDate,"&gt;="&amp;$C$1,AssignedDate,"&lt;="&amp;$F$1)</f>
        <v/>
      </c>
      <c r="D3361" s="137">
        <f>COUNTIFS(Severity,$B3361,Status,"&lt;&gt;Suspend",Status,"&lt;&gt;Assigned",Status,"&lt;&gt;Open",Status,"&lt;&gt;Hold",ResolvedDate,"&gt;="&amp;$C$1,ResolvedDate,"&lt;="&amp;$F$1)</f>
        <v/>
      </c>
      <c r="E3361" s="137">
        <f>COUNTIFS(Severity,$B3361,SLA_Breach,"&lt;&gt;Yes",Status,"&lt;&gt;Suspend",Status,"&lt;&gt;Assigned",Status,"&lt;&gt;Open",Status,"&lt;&gt;Hold&gt;",ResolvedDate,"&gt;="&amp;$C$1,ResolvedDate,"&lt;="&amp;$F$1)</f>
        <v/>
      </c>
      <c r="F3361" s="137">
        <f>COUNTIFS(Severity,$B3361,SLA_Breach,"Yes",Status,"&lt;&gt;Suspend",Status,"&lt;&gt;Assigned",Status,"&lt;&gt;Open",Status,"&lt;&gt;Hold&gt;",ResolvedDate,"&gt;="&amp;$C$1,ResolvedDate,"&lt;="&amp;$F$1)</f>
        <v/>
      </c>
      <c r="G3361" s="137">
        <f>COUNTIFS(Severity,$B3361,AssignedDate,"&gt;=01/01/2017 12:00:00 AM",AssignedDate,"&lt;="&amp;$F$1)</f>
        <v/>
      </c>
      <c r="H3361" s="177" t="n"/>
      <c r="L3361" s="57" t="n">
        <v>0</v>
      </c>
      <c r="M3361" s="57" t="n"/>
    </row>
    <row r="3362" spans="1:13">
      <c r="A3362" s="137" t="n">
        <v>1</v>
      </c>
      <c r="B3362" s="100" t="s">
        <v>525</v>
      </c>
      <c r="C3362" s="137">
        <f>COUNTIFS(Severity,$B3362,AssignedDate,"&gt;="&amp;$C$1,AssignedDate,"&lt;="&amp;$F$1)</f>
        <v/>
      </c>
      <c r="D3362" s="137">
        <f>COUNTIFS(Severity,$B3362,Status,"&lt;&gt;Suspend",Status,"&lt;&gt;Assigned",Status,"&lt;&gt;Open",Status,"&lt;&gt;Hold",ResolvedDate,"&gt;="&amp;$C$1,ResolvedDate,"&lt;="&amp;$F$1)</f>
        <v/>
      </c>
      <c r="E3362" s="137">
        <f>COUNTIFS(Severity,$B3362,SLA_Breach,"&lt;&gt;Yes",Status,"&lt;&gt;Suspend",Status,"&lt;&gt;Assigned",Status,"&lt;&gt;Open",Status,"&lt;&gt;Hold&gt;",ResolvedDate,"&gt;="&amp;$C$1,ResolvedDate,"&lt;="&amp;$F$1)</f>
        <v/>
      </c>
      <c r="F3362" s="137">
        <f>COUNTIFS(Severity,$B3362,SLA_Breach,"Yes",Status,"&lt;&gt;Suspend",Status,"&lt;&gt;Assigned",Status,"&lt;&gt;Open",Status,"&lt;&gt;Hold&gt;",ResolvedDate,"&gt;="&amp;$C$1,ResolvedDate,"&lt;="&amp;$F$1)</f>
        <v/>
      </c>
      <c r="G3362" s="137">
        <f>COUNTIFS(Severity,$B3362,AssignedDate,"&gt;=01/01/2017 12:00:00 AM",AssignedDate,"&lt;="&amp;$F$1)</f>
        <v/>
      </c>
      <c r="H3362" s="177" t="n"/>
      <c r="L3362" s="57" t="n">
        <v>0</v>
      </c>
      <c r="M3362" s="57" t="n"/>
    </row>
    <row r="3363" spans="1:13">
      <c r="A3363" s="137" t="n">
        <v>1</v>
      </c>
      <c r="B3363" s="100" t="s">
        <v>525</v>
      </c>
      <c r="C3363" s="137">
        <f>COUNTIFS(Severity,$B3363,AssignedDate,"&gt;="&amp;$C$1,AssignedDate,"&lt;="&amp;$F$1)</f>
        <v/>
      </c>
      <c r="D3363" s="137">
        <f>COUNTIFS(Severity,$B3363,Status,"&lt;&gt;Suspend",Status,"&lt;&gt;Assigned",Status,"&lt;&gt;Open",Status,"&lt;&gt;Hold",ResolvedDate,"&gt;="&amp;$C$1,ResolvedDate,"&lt;="&amp;$F$1)</f>
        <v/>
      </c>
      <c r="E3363" s="137">
        <f>COUNTIFS(Severity,$B3363,SLA_Breach,"&lt;&gt;Yes",Status,"&lt;&gt;Suspend",Status,"&lt;&gt;Assigned",Status,"&lt;&gt;Open",Status,"&lt;&gt;Hold&gt;",ResolvedDate,"&gt;="&amp;$C$1,ResolvedDate,"&lt;="&amp;$F$1)</f>
        <v/>
      </c>
      <c r="F3363" s="137">
        <f>COUNTIFS(Severity,$B3363,SLA_Breach,"Yes",Status,"&lt;&gt;Suspend",Status,"&lt;&gt;Assigned",Status,"&lt;&gt;Open",Status,"&lt;&gt;Hold&gt;",ResolvedDate,"&gt;="&amp;$C$1,ResolvedDate,"&lt;="&amp;$F$1)</f>
        <v/>
      </c>
      <c r="G3363" s="137">
        <f>COUNTIFS(Severity,$B3363,AssignedDate,"&gt;=01/01/2017 12:00:00 AM",AssignedDate,"&lt;="&amp;$F$1)</f>
        <v/>
      </c>
      <c r="H3363" s="177" t="n"/>
      <c r="L3363" s="57" t="n">
        <v>0</v>
      </c>
      <c r="M3363" s="57" t="n"/>
    </row>
    <row r="3364" spans="1:13">
      <c r="A3364" s="137" t="n">
        <v>1</v>
      </c>
      <c r="B3364" s="100" t="s">
        <v>525</v>
      </c>
      <c r="C3364" s="137">
        <f>COUNTIFS(Severity,$B3364,AssignedDate,"&gt;="&amp;$C$1,AssignedDate,"&lt;="&amp;$F$1)</f>
        <v/>
      </c>
      <c r="D3364" s="137">
        <f>COUNTIFS(Severity,$B3364,Status,"&lt;&gt;Suspend",Status,"&lt;&gt;Assigned",Status,"&lt;&gt;Open",Status,"&lt;&gt;Hold",ResolvedDate,"&gt;="&amp;$C$1,ResolvedDate,"&lt;="&amp;$F$1)</f>
        <v/>
      </c>
      <c r="E3364" s="137">
        <f>COUNTIFS(Severity,$B3364,SLA_Breach,"&lt;&gt;Yes",Status,"&lt;&gt;Suspend",Status,"&lt;&gt;Assigned",Status,"&lt;&gt;Open",Status,"&lt;&gt;Hold&gt;",ResolvedDate,"&gt;="&amp;$C$1,ResolvedDate,"&lt;="&amp;$F$1)</f>
        <v/>
      </c>
      <c r="F3364" s="137">
        <f>COUNTIFS(Severity,$B3364,SLA_Breach,"Yes",Status,"&lt;&gt;Suspend",Status,"&lt;&gt;Assigned",Status,"&lt;&gt;Open",Status,"&lt;&gt;Hold&gt;",ResolvedDate,"&gt;="&amp;$C$1,ResolvedDate,"&lt;="&amp;$F$1)</f>
        <v/>
      </c>
      <c r="G3364" s="137">
        <f>COUNTIFS(Severity,$B3364,AssignedDate,"&gt;=01/01/2017 12:00:00 AM",AssignedDate,"&lt;="&amp;$F$1)</f>
        <v/>
      </c>
      <c r="H3364" s="177" t="n"/>
      <c r="L3364" s="57" t="n">
        <v>0</v>
      </c>
      <c r="M3364" s="57" t="n"/>
    </row>
    <row r="3365" spans="1:13">
      <c r="A3365" s="137" t="n">
        <v>1</v>
      </c>
      <c r="B3365" s="100" t="s">
        <v>525</v>
      </c>
      <c r="C3365" s="137">
        <f>COUNTIFS(Severity,$B3365,AssignedDate,"&gt;="&amp;$C$1,AssignedDate,"&lt;="&amp;$F$1)</f>
        <v/>
      </c>
      <c r="D3365" s="137">
        <f>COUNTIFS(Severity,$B3365,Status,"&lt;&gt;Suspend",Status,"&lt;&gt;Assigned",Status,"&lt;&gt;Open",Status,"&lt;&gt;Hold",ResolvedDate,"&gt;="&amp;$C$1,ResolvedDate,"&lt;="&amp;$F$1)</f>
        <v/>
      </c>
      <c r="E3365" s="137">
        <f>COUNTIFS(Severity,$B3365,SLA_Breach,"&lt;&gt;Yes",Status,"&lt;&gt;Suspend",Status,"&lt;&gt;Assigned",Status,"&lt;&gt;Open",Status,"&lt;&gt;Hold&gt;",ResolvedDate,"&gt;="&amp;$C$1,ResolvedDate,"&lt;="&amp;$F$1)</f>
        <v/>
      </c>
      <c r="F3365" s="137">
        <f>COUNTIFS(Severity,$B3365,SLA_Breach,"Yes",Status,"&lt;&gt;Suspend",Status,"&lt;&gt;Assigned",Status,"&lt;&gt;Open",Status,"&lt;&gt;Hold&gt;",ResolvedDate,"&gt;="&amp;$C$1,ResolvedDate,"&lt;="&amp;$F$1)</f>
        <v/>
      </c>
      <c r="G3365" s="137">
        <f>COUNTIFS(Severity,$B3365,AssignedDate,"&gt;=01/01/2017 12:00:00 AM",AssignedDate,"&lt;="&amp;$F$1)</f>
        <v/>
      </c>
      <c r="H3365" s="177" t="n"/>
      <c r="L3365" s="57" t="n">
        <v>0</v>
      </c>
      <c r="M3365" s="57" t="n"/>
    </row>
    <row r="3366" spans="1:13">
      <c r="A3366" s="137" t="n">
        <v>1</v>
      </c>
      <c r="B3366" s="100" t="s">
        <v>525</v>
      </c>
      <c r="C3366" s="137">
        <f>COUNTIFS(Severity,$B3366,AssignedDate,"&gt;="&amp;$C$1,AssignedDate,"&lt;="&amp;$F$1)</f>
        <v/>
      </c>
      <c r="D3366" s="137">
        <f>COUNTIFS(Severity,$B3366,Status,"&lt;&gt;Suspend",Status,"&lt;&gt;Assigned",Status,"&lt;&gt;Open",Status,"&lt;&gt;Hold",ResolvedDate,"&gt;="&amp;$C$1,ResolvedDate,"&lt;="&amp;$F$1)</f>
        <v/>
      </c>
      <c r="E3366" s="137">
        <f>COUNTIFS(Severity,$B3366,SLA_Breach,"&lt;&gt;Yes",Status,"&lt;&gt;Suspend",Status,"&lt;&gt;Assigned",Status,"&lt;&gt;Open",Status,"&lt;&gt;Hold&gt;",ResolvedDate,"&gt;="&amp;$C$1,ResolvedDate,"&lt;="&amp;$F$1)</f>
        <v/>
      </c>
      <c r="F3366" s="137">
        <f>COUNTIFS(Severity,$B3366,SLA_Breach,"Yes",Status,"&lt;&gt;Suspend",Status,"&lt;&gt;Assigned",Status,"&lt;&gt;Open",Status,"&lt;&gt;Hold&gt;",ResolvedDate,"&gt;="&amp;$C$1,ResolvedDate,"&lt;="&amp;$F$1)</f>
        <v/>
      </c>
      <c r="G3366" s="137">
        <f>COUNTIFS(Severity,$B3366,AssignedDate,"&gt;=01/01/2017 12:00:00 AM",AssignedDate,"&lt;="&amp;$F$1)</f>
        <v/>
      </c>
      <c r="H3366" s="177" t="n"/>
      <c r="L3366" s="57" t="n">
        <v>0</v>
      </c>
      <c r="M3366" s="57" t="n"/>
    </row>
    <row r="3367" spans="1:13">
      <c r="A3367" s="137" t="n">
        <v>1</v>
      </c>
      <c r="B3367" s="100" t="s">
        <v>525</v>
      </c>
      <c r="C3367" s="137">
        <f>COUNTIFS(Severity,$B3367,AssignedDate,"&gt;="&amp;$C$1,AssignedDate,"&lt;="&amp;$F$1)</f>
        <v/>
      </c>
      <c r="D3367" s="137">
        <f>COUNTIFS(Severity,$B3367,Status,"&lt;&gt;Suspend",Status,"&lt;&gt;Assigned",Status,"&lt;&gt;Open",Status,"&lt;&gt;Hold",ResolvedDate,"&gt;="&amp;$C$1,ResolvedDate,"&lt;="&amp;$F$1)</f>
        <v/>
      </c>
      <c r="E3367" s="137">
        <f>COUNTIFS(Severity,$B3367,SLA_Breach,"&lt;&gt;Yes",Status,"&lt;&gt;Suspend",Status,"&lt;&gt;Assigned",Status,"&lt;&gt;Open",Status,"&lt;&gt;Hold&gt;",ResolvedDate,"&gt;="&amp;$C$1,ResolvedDate,"&lt;="&amp;$F$1)</f>
        <v/>
      </c>
      <c r="F3367" s="137">
        <f>COUNTIFS(Severity,$B3367,SLA_Breach,"Yes",Status,"&lt;&gt;Suspend",Status,"&lt;&gt;Assigned",Status,"&lt;&gt;Open",Status,"&lt;&gt;Hold&gt;",ResolvedDate,"&gt;="&amp;$C$1,ResolvedDate,"&lt;="&amp;$F$1)</f>
        <v/>
      </c>
      <c r="G3367" s="137">
        <f>COUNTIFS(Severity,$B3367,AssignedDate,"&gt;=01/01/2017 12:00:00 AM",AssignedDate,"&lt;="&amp;$F$1)</f>
        <v/>
      </c>
      <c r="H3367" s="177" t="n"/>
      <c r="L3367" s="57" t="n">
        <v>0</v>
      </c>
      <c r="M3367" s="57" t="n"/>
    </row>
    <row r="3368" spans="1:13">
      <c r="A3368" s="137" t="n">
        <v>1</v>
      </c>
      <c r="B3368" s="100" t="s">
        <v>525</v>
      </c>
      <c r="C3368" s="137">
        <f>COUNTIFS(Severity,$B3368,AssignedDate,"&gt;="&amp;$C$1,AssignedDate,"&lt;="&amp;$F$1)</f>
        <v/>
      </c>
      <c r="D3368" s="137">
        <f>COUNTIFS(Severity,$B3368,Status,"&lt;&gt;Suspend",Status,"&lt;&gt;Assigned",Status,"&lt;&gt;Open",Status,"&lt;&gt;Hold",ResolvedDate,"&gt;="&amp;$C$1,ResolvedDate,"&lt;="&amp;$F$1)</f>
        <v/>
      </c>
      <c r="E3368" s="137">
        <f>COUNTIFS(Severity,$B3368,SLA_Breach,"&lt;&gt;Yes",Status,"&lt;&gt;Suspend",Status,"&lt;&gt;Assigned",Status,"&lt;&gt;Open",Status,"&lt;&gt;Hold&gt;",ResolvedDate,"&gt;="&amp;$C$1,ResolvedDate,"&lt;="&amp;$F$1)</f>
        <v/>
      </c>
      <c r="F3368" s="137">
        <f>COUNTIFS(Severity,$B3368,SLA_Breach,"Yes",Status,"&lt;&gt;Suspend",Status,"&lt;&gt;Assigned",Status,"&lt;&gt;Open",Status,"&lt;&gt;Hold&gt;",ResolvedDate,"&gt;="&amp;$C$1,ResolvedDate,"&lt;="&amp;$F$1)</f>
        <v/>
      </c>
      <c r="G3368" s="137">
        <f>COUNTIFS(Severity,$B3368,AssignedDate,"&gt;=01/01/2017 12:00:00 AM",AssignedDate,"&lt;="&amp;$F$1)</f>
        <v/>
      </c>
      <c r="H3368" s="177" t="n"/>
      <c r="L3368" s="57" t="n">
        <v>0</v>
      </c>
      <c r="M3368" s="57" t="n"/>
    </row>
    <row r="3369" spans="1:13">
      <c r="A3369" s="137" t="n">
        <v>1</v>
      </c>
      <c r="B3369" s="100" t="s">
        <v>525</v>
      </c>
      <c r="C3369" s="137">
        <f>COUNTIFS(Severity,$B3369,AssignedDate,"&gt;="&amp;$C$1,AssignedDate,"&lt;="&amp;$F$1)</f>
        <v/>
      </c>
      <c r="D3369" s="137">
        <f>COUNTIFS(Severity,$B3369,Status,"&lt;&gt;Suspend",Status,"&lt;&gt;Assigned",Status,"&lt;&gt;Open",Status,"&lt;&gt;Hold",ResolvedDate,"&gt;="&amp;$C$1,ResolvedDate,"&lt;="&amp;$F$1)</f>
        <v/>
      </c>
      <c r="E3369" s="137">
        <f>COUNTIFS(Severity,$B3369,SLA_Breach,"&lt;&gt;Yes",Status,"&lt;&gt;Suspend",Status,"&lt;&gt;Assigned",Status,"&lt;&gt;Open",Status,"&lt;&gt;Hold&gt;",ResolvedDate,"&gt;="&amp;$C$1,ResolvedDate,"&lt;="&amp;$F$1)</f>
        <v/>
      </c>
      <c r="F3369" s="137">
        <f>COUNTIFS(Severity,$B3369,SLA_Breach,"Yes",Status,"&lt;&gt;Suspend",Status,"&lt;&gt;Assigned",Status,"&lt;&gt;Open",Status,"&lt;&gt;Hold&gt;",ResolvedDate,"&gt;="&amp;$C$1,ResolvedDate,"&lt;="&amp;$F$1)</f>
        <v/>
      </c>
      <c r="G3369" s="137">
        <f>COUNTIFS(Severity,$B3369,AssignedDate,"&gt;=01/01/2017 12:00:00 AM",AssignedDate,"&lt;="&amp;$F$1)</f>
        <v/>
      </c>
      <c r="H3369" s="177" t="n"/>
      <c r="L3369" s="57" t="n">
        <v>0</v>
      </c>
      <c r="M3369" s="57" t="n"/>
    </row>
    <row r="3370" spans="1:13">
      <c r="A3370" s="137" t="n">
        <v>1</v>
      </c>
      <c r="B3370" s="100" t="s">
        <v>525</v>
      </c>
      <c r="C3370" s="137">
        <f>COUNTIFS(Severity,$B3370,AssignedDate,"&gt;="&amp;$C$1,AssignedDate,"&lt;="&amp;$F$1)</f>
        <v/>
      </c>
      <c r="D3370" s="137">
        <f>COUNTIFS(Severity,$B3370,Status,"&lt;&gt;Suspend",Status,"&lt;&gt;Assigned",Status,"&lt;&gt;Open",Status,"&lt;&gt;Hold",ResolvedDate,"&gt;="&amp;$C$1,ResolvedDate,"&lt;="&amp;$F$1)</f>
        <v/>
      </c>
      <c r="E3370" s="137">
        <f>COUNTIFS(Severity,$B3370,SLA_Breach,"&lt;&gt;Yes",Status,"&lt;&gt;Suspend",Status,"&lt;&gt;Assigned",Status,"&lt;&gt;Open",Status,"&lt;&gt;Hold&gt;",ResolvedDate,"&gt;="&amp;$C$1,ResolvedDate,"&lt;="&amp;$F$1)</f>
        <v/>
      </c>
      <c r="F3370" s="137">
        <f>COUNTIFS(Severity,$B3370,SLA_Breach,"Yes",Status,"&lt;&gt;Suspend",Status,"&lt;&gt;Assigned",Status,"&lt;&gt;Open",Status,"&lt;&gt;Hold&gt;",ResolvedDate,"&gt;="&amp;$C$1,ResolvedDate,"&lt;="&amp;$F$1)</f>
        <v/>
      </c>
      <c r="G3370" s="137">
        <f>COUNTIFS(Severity,$B3370,AssignedDate,"&gt;=01/01/2017 12:00:00 AM",AssignedDate,"&lt;="&amp;$F$1)</f>
        <v/>
      </c>
      <c r="H3370" s="177" t="n"/>
      <c r="L3370" s="57" t="n">
        <v>0</v>
      </c>
      <c r="M3370" s="57" t="n"/>
    </row>
    <row r="3371" spans="1:13">
      <c r="A3371" s="137" t="n">
        <v>1</v>
      </c>
      <c r="B3371" s="100" t="s">
        <v>525</v>
      </c>
      <c r="C3371" s="137">
        <f>COUNTIFS(Severity,$B3371,AssignedDate,"&gt;="&amp;$C$1,AssignedDate,"&lt;="&amp;$F$1)</f>
        <v/>
      </c>
      <c r="D3371" s="137">
        <f>COUNTIFS(Severity,$B3371,Status,"&lt;&gt;Suspend",Status,"&lt;&gt;Assigned",Status,"&lt;&gt;Open",Status,"&lt;&gt;Hold",ResolvedDate,"&gt;="&amp;$C$1,ResolvedDate,"&lt;="&amp;$F$1)</f>
        <v/>
      </c>
      <c r="E3371" s="137">
        <f>COUNTIFS(Severity,$B3371,SLA_Breach,"&lt;&gt;Yes",Status,"&lt;&gt;Suspend",Status,"&lt;&gt;Assigned",Status,"&lt;&gt;Open",Status,"&lt;&gt;Hold&gt;",ResolvedDate,"&gt;="&amp;$C$1,ResolvedDate,"&lt;="&amp;$F$1)</f>
        <v/>
      </c>
      <c r="F3371" s="137">
        <f>COUNTIFS(Severity,$B3371,SLA_Breach,"Yes",Status,"&lt;&gt;Suspend",Status,"&lt;&gt;Assigned",Status,"&lt;&gt;Open",Status,"&lt;&gt;Hold&gt;",ResolvedDate,"&gt;="&amp;$C$1,ResolvedDate,"&lt;="&amp;$F$1)</f>
        <v/>
      </c>
      <c r="G3371" s="137">
        <f>COUNTIFS(Severity,$B3371,AssignedDate,"&gt;=01/01/2017 12:00:00 AM",AssignedDate,"&lt;="&amp;$F$1)</f>
        <v/>
      </c>
      <c r="H3371" s="177" t="n"/>
      <c r="L3371" s="57" t="n">
        <v>0</v>
      </c>
      <c r="M3371" s="57" t="n"/>
    </row>
    <row r="3372" spans="1:13">
      <c r="A3372" s="137" t="n">
        <v>1</v>
      </c>
      <c r="B3372" s="100" t="s">
        <v>525</v>
      </c>
      <c r="C3372" s="137">
        <f>COUNTIFS(Severity,$B3372,AssignedDate,"&gt;="&amp;$C$1,AssignedDate,"&lt;="&amp;$F$1)</f>
        <v/>
      </c>
      <c r="D3372" s="137">
        <f>COUNTIFS(Severity,$B3372,Status,"&lt;&gt;Suspend",Status,"&lt;&gt;Assigned",Status,"&lt;&gt;Open",Status,"&lt;&gt;Hold",ResolvedDate,"&gt;="&amp;$C$1,ResolvedDate,"&lt;="&amp;$F$1)</f>
        <v/>
      </c>
      <c r="E3372" s="137">
        <f>COUNTIFS(Severity,$B3372,SLA_Breach,"&lt;&gt;Yes",Status,"&lt;&gt;Suspend",Status,"&lt;&gt;Assigned",Status,"&lt;&gt;Open",Status,"&lt;&gt;Hold&gt;",ResolvedDate,"&gt;="&amp;$C$1,ResolvedDate,"&lt;="&amp;$F$1)</f>
        <v/>
      </c>
      <c r="F3372" s="137">
        <f>COUNTIFS(Severity,$B3372,SLA_Breach,"Yes",Status,"&lt;&gt;Suspend",Status,"&lt;&gt;Assigned",Status,"&lt;&gt;Open",Status,"&lt;&gt;Hold&gt;",ResolvedDate,"&gt;="&amp;$C$1,ResolvedDate,"&lt;="&amp;$F$1)</f>
        <v/>
      </c>
      <c r="G3372" s="137">
        <f>COUNTIFS(Severity,$B3372,AssignedDate,"&gt;=01/01/2017 12:00:00 AM",AssignedDate,"&lt;="&amp;$F$1)</f>
        <v/>
      </c>
      <c r="H3372" s="177" t="n"/>
      <c r="L3372" s="57" t="n">
        <v>0</v>
      </c>
      <c r="M3372" s="57" t="n"/>
    </row>
    <row r="3373" spans="1:13">
      <c r="A3373" s="137" t="n">
        <v>1</v>
      </c>
      <c r="B3373" s="100" t="s">
        <v>525</v>
      </c>
      <c r="C3373" s="137">
        <f>COUNTIFS(Severity,$B3373,AssignedDate,"&gt;="&amp;$C$1,AssignedDate,"&lt;="&amp;$F$1)</f>
        <v/>
      </c>
      <c r="D3373" s="137">
        <f>COUNTIFS(Severity,$B3373,Status,"&lt;&gt;Suspend",Status,"&lt;&gt;Assigned",Status,"&lt;&gt;Open",Status,"&lt;&gt;Hold",ResolvedDate,"&gt;="&amp;$C$1,ResolvedDate,"&lt;="&amp;$F$1)</f>
        <v/>
      </c>
      <c r="E3373" s="137">
        <f>COUNTIFS(Severity,$B3373,SLA_Breach,"&lt;&gt;Yes",Status,"&lt;&gt;Suspend",Status,"&lt;&gt;Assigned",Status,"&lt;&gt;Open",Status,"&lt;&gt;Hold&gt;",ResolvedDate,"&gt;="&amp;$C$1,ResolvedDate,"&lt;="&amp;$F$1)</f>
        <v/>
      </c>
      <c r="F3373" s="137">
        <f>COUNTIFS(Severity,$B3373,SLA_Breach,"Yes",Status,"&lt;&gt;Suspend",Status,"&lt;&gt;Assigned",Status,"&lt;&gt;Open",Status,"&lt;&gt;Hold&gt;",ResolvedDate,"&gt;="&amp;$C$1,ResolvedDate,"&lt;="&amp;$F$1)</f>
        <v/>
      </c>
      <c r="G3373" s="137">
        <f>COUNTIFS(Severity,$B3373,AssignedDate,"&gt;=01/01/2017 12:00:00 AM",AssignedDate,"&lt;="&amp;$F$1)</f>
        <v/>
      </c>
      <c r="H3373" s="177" t="n"/>
      <c r="L3373" s="57" t="n">
        <v>0</v>
      </c>
      <c r="M3373" s="57" t="n"/>
    </row>
    <row r="3374" spans="1:13">
      <c r="A3374" s="137" t="n">
        <v>1</v>
      </c>
      <c r="B3374" s="100" t="s">
        <v>525</v>
      </c>
      <c r="C3374" s="137">
        <f>COUNTIFS(Severity,$B3374,AssignedDate,"&gt;="&amp;$C$1,AssignedDate,"&lt;="&amp;$F$1)</f>
        <v/>
      </c>
      <c r="D3374" s="137">
        <f>COUNTIFS(Severity,$B3374,Status,"&lt;&gt;Suspend",Status,"&lt;&gt;Assigned",Status,"&lt;&gt;Open",Status,"&lt;&gt;Hold",ResolvedDate,"&gt;="&amp;$C$1,ResolvedDate,"&lt;="&amp;$F$1)</f>
        <v/>
      </c>
      <c r="E3374" s="137">
        <f>COUNTIFS(Severity,$B3374,SLA_Breach,"&lt;&gt;Yes",Status,"&lt;&gt;Suspend",Status,"&lt;&gt;Assigned",Status,"&lt;&gt;Open",Status,"&lt;&gt;Hold&gt;",ResolvedDate,"&gt;="&amp;$C$1,ResolvedDate,"&lt;="&amp;$F$1)</f>
        <v/>
      </c>
      <c r="F3374" s="137">
        <f>COUNTIFS(Severity,$B3374,SLA_Breach,"Yes",Status,"&lt;&gt;Suspend",Status,"&lt;&gt;Assigned",Status,"&lt;&gt;Open",Status,"&lt;&gt;Hold&gt;",ResolvedDate,"&gt;="&amp;$C$1,ResolvedDate,"&lt;="&amp;$F$1)</f>
        <v/>
      </c>
      <c r="G3374" s="137">
        <f>COUNTIFS(Severity,$B3374,AssignedDate,"&gt;=01/01/2017 12:00:00 AM",AssignedDate,"&lt;="&amp;$F$1)</f>
        <v/>
      </c>
      <c r="H3374" s="177" t="n"/>
      <c r="L3374" s="57" t="n">
        <v>0</v>
      </c>
      <c r="M3374" s="57" t="n"/>
    </row>
    <row r="3375" spans="1:13">
      <c r="A3375" s="137" t="n">
        <v>1</v>
      </c>
      <c r="B3375" s="100" t="s">
        <v>525</v>
      </c>
      <c r="C3375" s="137">
        <f>COUNTIFS(Severity,$B3375,AssignedDate,"&gt;="&amp;$C$1,AssignedDate,"&lt;="&amp;$F$1)</f>
        <v/>
      </c>
      <c r="D3375" s="137">
        <f>COUNTIFS(Severity,$B3375,Status,"&lt;&gt;Suspend",Status,"&lt;&gt;Assigned",Status,"&lt;&gt;Open",Status,"&lt;&gt;Hold",ResolvedDate,"&gt;="&amp;$C$1,ResolvedDate,"&lt;="&amp;$F$1)</f>
        <v/>
      </c>
      <c r="E3375" s="137">
        <f>COUNTIFS(Severity,$B3375,SLA_Breach,"&lt;&gt;Yes",Status,"&lt;&gt;Suspend",Status,"&lt;&gt;Assigned",Status,"&lt;&gt;Open",Status,"&lt;&gt;Hold&gt;",ResolvedDate,"&gt;="&amp;$C$1,ResolvedDate,"&lt;="&amp;$F$1)</f>
        <v/>
      </c>
      <c r="F3375" s="137">
        <f>COUNTIFS(Severity,$B3375,SLA_Breach,"Yes",Status,"&lt;&gt;Suspend",Status,"&lt;&gt;Assigned",Status,"&lt;&gt;Open",Status,"&lt;&gt;Hold&gt;",ResolvedDate,"&gt;="&amp;$C$1,ResolvedDate,"&lt;="&amp;$F$1)</f>
        <v/>
      </c>
      <c r="G3375" s="137">
        <f>COUNTIFS(Severity,$B3375,AssignedDate,"&gt;=01/01/2017 12:00:00 AM",AssignedDate,"&lt;="&amp;$F$1)</f>
        <v/>
      </c>
      <c r="H3375" s="177" t="n"/>
      <c r="L3375" s="57" t="n">
        <v>0</v>
      </c>
      <c r="M3375" s="57" t="n"/>
    </row>
    <row r="3376" spans="1:13">
      <c r="A3376" s="137" t="n">
        <v>1</v>
      </c>
      <c r="B3376" s="100" t="s">
        <v>525</v>
      </c>
      <c r="C3376" s="137">
        <f>COUNTIFS(Severity,$B3376,AssignedDate,"&gt;="&amp;$C$1,AssignedDate,"&lt;="&amp;$F$1)</f>
        <v/>
      </c>
      <c r="D3376" s="137">
        <f>COUNTIFS(Severity,$B3376,Status,"&lt;&gt;Suspend",Status,"&lt;&gt;Assigned",Status,"&lt;&gt;Open",Status,"&lt;&gt;Hold",ResolvedDate,"&gt;="&amp;$C$1,ResolvedDate,"&lt;="&amp;$F$1)</f>
        <v/>
      </c>
      <c r="E3376" s="137">
        <f>COUNTIFS(Severity,$B3376,SLA_Breach,"&lt;&gt;Yes",Status,"&lt;&gt;Suspend",Status,"&lt;&gt;Assigned",Status,"&lt;&gt;Open",Status,"&lt;&gt;Hold&gt;",ResolvedDate,"&gt;="&amp;$C$1,ResolvedDate,"&lt;="&amp;$F$1)</f>
        <v/>
      </c>
      <c r="F3376" s="137">
        <f>COUNTIFS(Severity,$B3376,SLA_Breach,"Yes",Status,"&lt;&gt;Suspend",Status,"&lt;&gt;Assigned",Status,"&lt;&gt;Open",Status,"&lt;&gt;Hold&gt;",ResolvedDate,"&gt;="&amp;$C$1,ResolvedDate,"&lt;="&amp;$F$1)</f>
        <v/>
      </c>
      <c r="G3376" s="137">
        <f>COUNTIFS(Severity,$B3376,AssignedDate,"&gt;=01/01/2017 12:00:00 AM",AssignedDate,"&lt;="&amp;$F$1)</f>
        <v/>
      </c>
      <c r="H3376" s="177" t="n"/>
      <c r="L3376" s="57" t="n">
        <v>0</v>
      </c>
      <c r="M3376" s="57" t="n"/>
    </row>
    <row r="3377" spans="1:13">
      <c r="A3377" s="137" t="n">
        <v>1</v>
      </c>
      <c r="B3377" s="100" t="s">
        <v>525</v>
      </c>
      <c r="C3377" s="137">
        <f>COUNTIFS(Severity,$B3377,AssignedDate,"&gt;="&amp;$C$1,AssignedDate,"&lt;="&amp;$F$1)</f>
        <v/>
      </c>
      <c r="D3377" s="137">
        <f>COUNTIFS(Severity,$B3377,Status,"&lt;&gt;Suspend",Status,"&lt;&gt;Assigned",Status,"&lt;&gt;Open",Status,"&lt;&gt;Hold",ResolvedDate,"&gt;="&amp;$C$1,ResolvedDate,"&lt;="&amp;$F$1)</f>
        <v/>
      </c>
      <c r="E3377" s="137">
        <f>COUNTIFS(Severity,$B3377,SLA_Breach,"&lt;&gt;Yes",Status,"&lt;&gt;Suspend",Status,"&lt;&gt;Assigned",Status,"&lt;&gt;Open",Status,"&lt;&gt;Hold&gt;",ResolvedDate,"&gt;="&amp;$C$1,ResolvedDate,"&lt;="&amp;$F$1)</f>
        <v/>
      </c>
      <c r="F3377" s="137">
        <f>COUNTIFS(Severity,$B3377,SLA_Breach,"Yes",Status,"&lt;&gt;Suspend",Status,"&lt;&gt;Assigned",Status,"&lt;&gt;Open",Status,"&lt;&gt;Hold&gt;",ResolvedDate,"&gt;="&amp;$C$1,ResolvedDate,"&lt;="&amp;$F$1)</f>
        <v/>
      </c>
      <c r="G3377" s="137">
        <f>COUNTIFS(Severity,$B3377,AssignedDate,"&gt;=01/01/2017 12:00:00 AM",AssignedDate,"&lt;="&amp;$F$1)</f>
        <v/>
      </c>
      <c r="H3377" s="177" t="n"/>
      <c r="L3377" s="57" t="n">
        <v>0</v>
      </c>
      <c r="M3377" s="57" t="n"/>
    </row>
    <row r="3378" spans="1:13">
      <c r="A3378" s="137" t="n">
        <v>1</v>
      </c>
      <c r="B3378" s="100" t="s">
        <v>525</v>
      </c>
      <c r="C3378" s="137">
        <f>COUNTIFS(Severity,$B3378,AssignedDate,"&gt;="&amp;$C$1,AssignedDate,"&lt;="&amp;$F$1)</f>
        <v/>
      </c>
      <c r="D3378" s="137">
        <f>COUNTIFS(Severity,$B3378,Status,"&lt;&gt;Suspend",Status,"&lt;&gt;Assigned",Status,"&lt;&gt;Open",Status,"&lt;&gt;Hold",ResolvedDate,"&gt;="&amp;$C$1,ResolvedDate,"&lt;="&amp;$F$1)</f>
        <v/>
      </c>
      <c r="E3378" s="137">
        <f>COUNTIFS(Severity,$B3378,SLA_Breach,"&lt;&gt;Yes",Status,"&lt;&gt;Suspend",Status,"&lt;&gt;Assigned",Status,"&lt;&gt;Open",Status,"&lt;&gt;Hold&gt;",ResolvedDate,"&gt;="&amp;$C$1,ResolvedDate,"&lt;="&amp;$F$1)</f>
        <v/>
      </c>
      <c r="F3378" s="137">
        <f>COUNTIFS(Severity,$B3378,SLA_Breach,"Yes",Status,"&lt;&gt;Suspend",Status,"&lt;&gt;Assigned",Status,"&lt;&gt;Open",Status,"&lt;&gt;Hold&gt;",ResolvedDate,"&gt;="&amp;$C$1,ResolvedDate,"&lt;="&amp;$F$1)</f>
        <v/>
      </c>
      <c r="G3378" s="137">
        <f>COUNTIFS(Severity,$B3378,AssignedDate,"&gt;=01/01/2017 12:00:00 AM",AssignedDate,"&lt;="&amp;$F$1)</f>
        <v/>
      </c>
      <c r="H3378" s="177" t="n"/>
      <c r="L3378" s="57" t="n">
        <v>0</v>
      </c>
      <c r="M3378" s="57" t="n"/>
    </row>
    <row r="3379" spans="1:13">
      <c r="A3379" s="137" t="n">
        <v>1</v>
      </c>
      <c r="B3379" s="100" t="s">
        <v>525</v>
      </c>
      <c r="C3379" s="137">
        <f>COUNTIFS(Severity,$B3379,AssignedDate,"&gt;="&amp;$C$1,AssignedDate,"&lt;="&amp;$F$1)</f>
        <v/>
      </c>
      <c r="D3379" s="137">
        <f>COUNTIFS(Severity,$B3379,Status,"&lt;&gt;Suspend",Status,"&lt;&gt;Assigned",Status,"&lt;&gt;Open",Status,"&lt;&gt;Hold",ResolvedDate,"&gt;="&amp;$C$1,ResolvedDate,"&lt;="&amp;$F$1)</f>
        <v/>
      </c>
      <c r="E3379" s="137">
        <f>COUNTIFS(Severity,$B3379,SLA_Breach,"&lt;&gt;Yes",Status,"&lt;&gt;Suspend",Status,"&lt;&gt;Assigned",Status,"&lt;&gt;Open",Status,"&lt;&gt;Hold&gt;",ResolvedDate,"&gt;="&amp;$C$1,ResolvedDate,"&lt;="&amp;$F$1)</f>
        <v/>
      </c>
      <c r="F3379" s="137">
        <f>COUNTIFS(Severity,$B3379,SLA_Breach,"Yes",Status,"&lt;&gt;Suspend",Status,"&lt;&gt;Assigned",Status,"&lt;&gt;Open",Status,"&lt;&gt;Hold&gt;",ResolvedDate,"&gt;="&amp;$C$1,ResolvedDate,"&lt;="&amp;$F$1)</f>
        <v/>
      </c>
      <c r="G3379" s="137">
        <f>COUNTIFS(Severity,$B3379,AssignedDate,"&gt;=01/01/2017 12:00:00 AM",AssignedDate,"&lt;="&amp;$F$1)</f>
        <v/>
      </c>
      <c r="H3379" s="177" t="n"/>
      <c r="L3379" s="57" t="n">
        <v>0</v>
      </c>
      <c r="M3379" s="57" t="n"/>
    </row>
    <row r="3380" spans="1:13">
      <c r="A3380" s="137" t="n">
        <v>1</v>
      </c>
      <c r="B3380" s="100" t="s">
        <v>525</v>
      </c>
      <c r="C3380" s="137">
        <f>COUNTIFS(Severity,$B3380,AssignedDate,"&gt;="&amp;$C$1,AssignedDate,"&lt;="&amp;$F$1)</f>
        <v/>
      </c>
      <c r="D3380" s="137">
        <f>COUNTIFS(Severity,$B3380,Status,"&lt;&gt;Suspend",Status,"&lt;&gt;Assigned",Status,"&lt;&gt;Open",Status,"&lt;&gt;Hold",ResolvedDate,"&gt;="&amp;$C$1,ResolvedDate,"&lt;="&amp;$F$1)</f>
        <v/>
      </c>
      <c r="E3380" s="137">
        <f>COUNTIFS(Severity,$B3380,SLA_Breach,"&lt;&gt;Yes",Status,"&lt;&gt;Suspend",Status,"&lt;&gt;Assigned",Status,"&lt;&gt;Open",Status,"&lt;&gt;Hold&gt;",ResolvedDate,"&gt;="&amp;$C$1,ResolvedDate,"&lt;="&amp;$F$1)</f>
        <v/>
      </c>
      <c r="F3380" s="137">
        <f>COUNTIFS(Severity,$B3380,SLA_Breach,"Yes",Status,"&lt;&gt;Suspend",Status,"&lt;&gt;Assigned",Status,"&lt;&gt;Open",Status,"&lt;&gt;Hold&gt;",ResolvedDate,"&gt;="&amp;$C$1,ResolvedDate,"&lt;="&amp;$F$1)</f>
        <v/>
      </c>
      <c r="G3380" s="137">
        <f>COUNTIFS(Severity,$B3380,AssignedDate,"&gt;=01/01/2017 12:00:00 AM",AssignedDate,"&lt;="&amp;$F$1)</f>
        <v/>
      </c>
      <c r="H3380" s="177" t="n"/>
      <c r="L3380" s="57" t="n">
        <v>0</v>
      </c>
      <c r="M3380" s="57" t="n"/>
    </row>
    <row r="3381" spans="1:13">
      <c r="A3381" s="137" t="n">
        <v>1</v>
      </c>
      <c r="B3381" s="100" t="s">
        <v>525</v>
      </c>
      <c r="C3381" s="137">
        <f>COUNTIFS(Severity,$B3381,AssignedDate,"&gt;="&amp;$C$1,AssignedDate,"&lt;="&amp;$F$1)</f>
        <v/>
      </c>
      <c r="D3381" s="137">
        <f>COUNTIFS(Severity,$B3381,Status,"&lt;&gt;Suspend",Status,"&lt;&gt;Assigned",Status,"&lt;&gt;Open",Status,"&lt;&gt;Hold",ResolvedDate,"&gt;="&amp;$C$1,ResolvedDate,"&lt;="&amp;$F$1)</f>
        <v/>
      </c>
      <c r="E3381" s="137">
        <f>COUNTIFS(Severity,$B3381,SLA_Breach,"&lt;&gt;Yes",Status,"&lt;&gt;Suspend",Status,"&lt;&gt;Assigned",Status,"&lt;&gt;Open",Status,"&lt;&gt;Hold&gt;",ResolvedDate,"&gt;="&amp;$C$1,ResolvedDate,"&lt;="&amp;$F$1)</f>
        <v/>
      </c>
      <c r="F3381" s="137">
        <f>COUNTIFS(Severity,$B3381,SLA_Breach,"Yes",Status,"&lt;&gt;Suspend",Status,"&lt;&gt;Assigned",Status,"&lt;&gt;Open",Status,"&lt;&gt;Hold&gt;",ResolvedDate,"&gt;="&amp;$C$1,ResolvedDate,"&lt;="&amp;$F$1)</f>
        <v/>
      </c>
      <c r="G3381" s="137">
        <f>COUNTIFS(Severity,$B3381,AssignedDate,"&gt;=01/01/2017 12:00:00 AM",AssignedDate,"&lt;="&amp;$F$1)</f>
        <v/>
      </c>
      <c r="H3381" s="177" t="n"/>
      <c r="L3381" s="57" t="n">
        <v>0</v>
      </c>
      <c r="M3381" s="57" t="n"/>
    </row>
    <row r="3382" spans="1:13">
      <c r="A3382" s="137" t="n">
        <v>1</v>
      </c>
      <c r="B3382" s="100" t="s">
        <v>525</v>
      </c>
      <c r="C3382" s="137">
        <f>COUNTIFS(Severity,$B3382,AssignedDate,"&gt;="&amp;$C$1,AssignedDate,"&lt;="&amp;$F$1)</f>
        <v/>
      </c>
      <c r="D3382" s="137">
        <f>COUNTIFS(Severity,$B3382,Status,"&lt;&gt;Suspend",Status,"&lt;&gt;Assigned",Status,"&lt;&gt;Open",Status,"&lt;&gt;Hold",ResolvedDate,"&gt;="&amp;$C$1,ResolvedDate,"&lt;="&amp;$F$1)</f>
        <v/>
      </c>
      <c r="E3382" s="137">
        <f>COUNTIFS(Severity,$B3382,SLA_Breach,"&lt;&gt;Yes",Status,"&lt;&gt;Suspend",Status,"&lt;&gt;Assigned",Status,"&lt;&gt;Open",Status,"&lt;&gt;Hold&gt;",ResolvedDate,"&gt;="&amp;$C$1,ResolvedDate,"&lt;="&amp;$F$1)</f>
        <v/>
      </c>
      <c r="F3382" s="137">
        <f>COUNTIFS(Severity,$B3382,SLA_Breach,"Yes",Status,"&lt;&gt;Suspend",Status,"&lt;&gt;Assigned",Status,"&lt;&gt;Open",Status,"&lt;&gt;Hold&gt;",ResolvedDate,"&gt;="&amp;$C$1,ResolvedDate,"&lt;="&amp;$F$1)</f>
        <v/>
      </c>
      <c r="G3382" s="137">
        <f>COUNTIFS(Severity,$B3382,AssignedDate,"&gt;=01/01/2017 12:00:00 AM",AssignedDate,"&lt;="&amp;$F$1)</f>
        <v/>
      </c>
      <c r="H3382" s="177" t="n"/>
      <c r="L3382" s="57" t="n">
        <v>0</v>
      </c>
      <c r="M3382" s="57" t="n"/>
    </row>
    <row r="3383" spans="1:13">
      <c r="A3383" s="137" t="n">
        <v>1</v>
      </c>
      <c r="B3383" s="100" t="s">
        <v>525</v>
      </c>
      <c r="C3383" s="137">
        <f>COUNTIFS(Severity,$B3383,AssignedDate,"&gt;="&amp;$C$1,AssignedDate,"&lt;="&amp;$F$1)</f>
        <v/>
      </c>
      <c r="D3383" s="137">
        <f>COUNTIFS(Severity,$B3383,Status,"&lt;&gt;Suspend",Status,"&lt;&gt;Assigned",Status,"&lt;&gt;Open",Status,"&lt;&gt;Hold",ResolvedDate,"&gt;="&amp;$C$1,ResolvedDate,"&lt;="&amp;$F$1)</f>
        <v/>
      </c>
      <c r="E3383" s="137">
        <f>COUNTIFS(Severity,$B3383,SLA_Breach,"&lt;&gt;Yes",Status,"&lt;&gt;Suspend",Status,"&lt;&gt;Assigned",Status,"&lt;&gt;Open",Status,"&lt;&gt;Hold&gt;",ResolvedDate,"&gt;="&amp;$C$1,ResolvedDate,"&lt;="&amp;$F$1)</f>
        <v/>
      </c>
      <c r="F3383" s="137">
        <f>COUNTIFS(Severity,$B3383,SLA_Breach,"Yes",Status,"&lt;&gt;Suspend",Status,"&lt;&gt;Assigned",Status,"&lt;&gt;Open",Status,"&lt;&gt;Hold&gt;",ResolvedDate,"&gt;="&amp;$C$1,ResolvedDate,"&lt;="&amp;$F$1)</f>
        <v/>
      </c>
      <c r="G3383" s="137">
        <f>COUNTIFS(Severity,$B3383,AssignedDate,"&gt;=01/01/2017 12:00:00 AM",AssignedDate,"&lt;="&amp;$F$1)</f>
        <v/>
      </c>
      <c r="H3383" s="177" t="n"/>
      <c r="L3383" s="57" t="n">
        <v>0</v>
      </c>
      <c r="M3383" s="57" t="n"/>
    </row>
    <row r="3384" spans="1:13">
      <c r="A3384" s="137" t="n">
        <v>1</v>
      </c>
      <c r="B3384" s="100" t="s">
        <v>525</v>
      </c>
      <c r="C3384" s="137">
        <f>COUNTIFS(Severity,$B3384,AssignedDate,"&gt;="&amp;$C$1,AssignedDate,"&lt;="&amp;$F$1)</f>
        <v/>
      </c>
      <c r="D3384" s="137">
        <f>COUNTIFS(Severity,$B3384,Status,"&lt;&gt;Suspend",Status,"&lt;&gt;Assigned",Status,"&lt;&gt;Open",Status,"&lt;&gt;Hold",ResolvedDate,"&gt;="&amp;$C$1,ResolvedDate,"&lt;="&amp;$F$1)</f>
        <v/>
      </c>
      <c r="E3384" s="137">
        <f>COUNTIFS(Severity,$B3384,SLA_Breach,"&lt;&gt;Yes",Status,"&lt;&gt;Suspend",Status,"&lt;&gt;Assigned",Status,"&lt;&gt;Open",Status,"&lt;&gt;Hold&gt;",ResolvedDate,"&gt;="&amp;$C$1,ResolvedDate,"&lt;="&amp;$F$1)</f>
        <v/>
      </c>
      <c r="F3384" s="137">
        <f>COUNTIFS(Severity,$B3384,SLA_Breach,"Yes",Status,"&lt;&gt;Suspend",Status,"&lt;&gt;Assigned",Status,"&lt;&gt;Open",Status,"&lt;&gt;Hold&gt;",ResolvedDate,"&gt;="&amp;$C$1,ResolvedDate,"&lt;="&amp;$F$1)</f>
        <v/>
      </c>
      <c r="G3384" s="137">
        <f>COUNTIFS(Severity,$B3384,AssignedDate,"&gt;=01/01/2017 12:00:00 AM",AssignedDate,"&lt;="&amp;$F$1)</f>
        <v/>
      </c>
      <c r="H3384" s="177" t="n"/>
      <c r="L3384" s="57" t="n">
        <v>0</v>
      </c>
      <c r="M3384" s="57" t="n"/>
    </row>
    <row r="3385" spans="1:13">
      <c r="A3385" s="137" t="n">
        <v>1</v>
      </c>
      <c r="B3385" s="100" t="s">
        <v>525</v>
      </c>
      <c r="C3385" s="137">
        <f>COUNTIFS(Severity,$B3385,AssignedDate,"&gt;="&amp;$C$1,AssignedDate,"&lt;="&amp;$F$1)</f>
        <v/>
      </c>
      <c r="D3385" s="137">
        <f>COUNTIFS(Severity,$B3385,Status,"&lt;&gt;Suspend",Status,"&lt;&gt;Assigned",Status,"&lt;&gt;Open",Status,"&lt;&gt;Hold",ResolvedDate,"&gt;="&amp;$C$1,ResolvedDate,"&lt;="&amp;$F$1)</f>
        <v/>
      </c>
      <c r="E3385" s="137">
        <f>COUNTIFS(Severity,$B3385,SLA_Breach,"&lt;&gt;Yes",Status,"&lt;&gt;Suspend",Status,"&lt;&gt;Assigned",Status,"&lt;&gt;Open",Status,"&lt;&gt;Hold&gt;",ResolvedDate,"&gt;="&amp;$C$1,ResolvedDate,"&lt;="&amp;$F$1)</f>
        <v/>
      </c>
      <c r="F3385" s="137">
        <f>COUNTIFS(Severity,$B3385,SLA_Breach,"Yes",Status,"&lt;&gt;Suspend",Status,"&lt;&gt;Assigned",Status,"&lt;&gt;Open",Status,"&lt;&gt;Hold&gt;",ResolvedDate,"&gt;="&amp;$C$1,ResolvedDate,"&lt;="&amp;$F$1)</f>
        <v/>
      </c>
      <c r="G3385" s="137">
        <f>COUNTIFS(Severity,$B3385,AssignedDate,"&gt;=01/01/2017 12:00:00 AM",AssignedDate,"&lt;="&amp;$F$1)</f>
        <v/>
      </c>
      <c r="H3385" s="177" t="n"/>
      <c r="L3385" s="57" t="n">
        <v>0</v>
      </c>
      <c r="M3385" s="57" t="n"/>
    </row>
    <row r="3386" spans="1:13">
      <c r="A3386" s="137" t="n">
        <v>1</v>
      </c>
      <c r="B3386" s="100" t="s">
        <v>525</v>
      </c>
      <c r="C3386" s="137">
        <f>COUNTIFS(Severity,$B3386,AssignedDate,"&gt;="&amp;$C$1,AssignedDate,"&lt;="&amp;$F$1)</f>
        <v/>
      </c>
      <c r="D3386" s="137">
        <f>COUNTIFS(Severity,$B3386,Status,"&lt;&gt;Suspend",Status,"&lt;&gt;Assigned",Status,"&lt;&gt;Open",Status,"&lt;&gt;Hold",ResolvedDate,"&gt;="&amp;$C$1,ResolvedDate,"&lt;="&amp;$F$1)</f>
        <v/>
      </c>
      <c r="E3386" s="137">
        <f>COUNTIFS(Severity,$B3386,SLA_Breach,"&lt;&gt;Yes",Status,"&lt;&gt;Suspend",Status,"&lt;&gt;Assigned",Status,"&lt;&gt;Open",Status,"&lt;&gt;Hold&gt;",ResolvedDate,"&gt;="&amp;$C$1,ResolvedDate,"&lt;="&amp;$F$1)</f>
        <v/>
      </c>
      <c r="F3386" s="137">
        <f>COUNTIFS(Severity,$B3386,SLA_Breach,"Yes",Status,"&lt;&gt;Suspend",Status,"&lt;&gt;Assigned",Status,"&lt;&gt;Open",Status,"&lt;&gt;Hold&gt;",ResolvedDate,"&gt;="&amp;$C$1,ResolvedDate,"&lt;="&amp;$F$1)</f>
        <v/>
      </c>
      <c r="G3386" s="137">
        <f>COUNTIFS(Severity,$B3386,AssignedDate,"&gt;=01/01/2017 12:00:00 AM",AssignedDate,"&lt;="&amp;$F$1)</f>
        <v/>
      </c>
      <c r="H3386" s="177" t="n"/>
      <c r="L3386" s="57" t="n">
        <v>0</v>
      </c>
      <c r="M3386" s="57" t="n"/>
    </row>
    <row r="3387" spans="1:13">
      <c r="A3387" s="137" t="n">
        <v>1</v>
      </c>
      <c r="B3387" s="100" t="s">
        <v>525</v>
      </c>
      <c r="C3387" s="137">
        <f>COUNTIFS(Severity,$B3387,AssignedDate,"&gt;="&amp;$C$1,AssignedDate,"&lt;="&amp;$F$1)</f>
        <v/>
      </c>
      <c r="D3387" s="137">
        <f>COUNTIFS(Severity,$B3387,Status,"&lt;&gt;Suspend",Status,"&lt;&gt;Assigned",Status,"&lt;&gt;Open",Status,"&lt;&gt;Hold",ResolvedDate,"&gt;="&amp;$C$1,ResolvedDate,"&lt;="&amp;$F$1)</f>
        <v/>
      </c>
      <c r="E3387" s="137">
        <f>COUNTIFS(Severity,$B3387,SLA_Breach,"&lt;&gt;Yes",Status,"&lt;&gt;Suspend",Status,"&lt;&gt;Assigned",Status,"&lt;&gt;Open",Status,"&lt;&gt;Hold&gt;",ResolvedDate,"&gt;="&amp;$C$1,ResolvedDate,"&lt;="&amp;$F$1)</f>
        <v/>
      </c>
      <c r="F3387" s="137">
        <f>COUNTIFS(Severity,$B3387,SLA_Breach,"Yes",Status,"&lt;&gt;Suspend",Status,"&lt;&gt;Assigned",Status,"&lt;&gt;Open",Status,"&lt;&gt;Hold&gt;",ResolvedDate,"&gt;="&amp;$C$1,ResolvedDate,"&lt;="&amp;$F$1)</f>
        <v/>
      </c>
      <c r="G3387" s="137">
        <f>COUNTIFS(Severity,$B3387,AssignedDate,"&gt;=01/01/2017 12:00:00 AM",AssignedDate,"&lt;="&amp;$F$1)</f>
        <v/>
      </c>
      <c r="H3387" s="177" t="n"/>
      <c r="L3387" s="57" t="n">
        <v>0</v>
      </c>
      <c r="M3387" s="57" t="n"/>
    </row>
    <row r="3388" spans="1:13">
      <c r="A3388" s="137" t="n">
        <v>1</v>
      </c>
      <c r="B3388" s="100" t="s">
        <v>525</v>
      </c>
      <c r="C3388" s="137">
        <f>COUNTIFS(Severity,$B3388,AssignedDate,"&gt;="&amp;$C$1,AssignedDate,"&lt;="&amp;$F$1)</f>
        <v/>
      </c>
      <c r="D3388" s="137">
        <f>COUNTIFS(Severity,$B3388,Status,"&lt;&gt;Suspend",Status,"&lt;&gt;Assigned",Status,"&lt;&gt;Open",Status,"&lt;&gt;Hold",ResolvedDate,"&gt;="&amp;$C$1,ResolvedDate,"&lt;="&amp;$F$1)</f>
        <v/>
      </c>
      <c r="E3388" s="137">
        <f>COUNTIFS(Severity,$B3388,SLA_Breach,"&lt;&gt;Yes",Status,"&lt;&gt;Suspend",Status,"&lt;&gt;Assigned",Status,"&lt;&gt;Open",Status,"&lt;&gt;Hold&gt;",ResolvedDate,"&gt;="&amp;$C$1,ResolvedDate,"&lt;="&amp;$F$1)</f>
        <v/>
      </c>
      <c r="F3388" s="137">
        <f>COUNTIFS(Severity,$B3388,SLA_Breach,"Yes",Status,"&lt;&gt;Suspend",Status,"&lt;&gt;Assigned",Status,"&lt;&gt;Open",Status,"&lt;&gt;Hold&gt;",ResolvedDate,"&gt;="&amp;$C$1,ResolvedDate,"&lt;="&amp;$F$1)</f>
        <v/>
      </c>
      <c r="G3388" s="137">
        <f>COUNTIFS(Severity,$B3388,AssignedDate,"&gt;=01/01/2017 12:00:00 AM",AssignedDate,"&lt;="&amp;$F$1)</f>
        <v/>
      </c>
      <c r="H3388" s="177" t="n"/>
      <c r="L3388" s="57" t="n">
        <v>0</v>
      </c>
      <c r="M3388" s="57" t="n"/>
    </row>
    <row r="3389" spans="1:13">
      <c r="A3389" s="137" t="n">
        <v>1</v>
      </c>
      <c r="B3389" s="100" t="s">
        <v>525</v>
      </c>
      <c r="C3389" s="137">
        <f>COUNTIFS(Severity,$B3389,AssignedDate,"&gt;="&amp;$C$1,AssignedDate,"&lt;="&amp;$F$1)</f>
        <v/>
      </c>
      <c r="D3389" s="137">
        <f>COUNTIFS(Severity,$B3389,Status,"&lt;&gt;Suspend",Status,"&lt;&gt;Assigned",Status,"&lt;&gt;Open",Status,"&lt;&gt;Hold",ResolvedDate,"&gt;="&amp;$C$1,ResolvedDate,"&lt;="&amp;$F$1)</f>
        <v/>
      </c>
      <c r="E3389" s="137">
        <f>COUNTIFS(Severity,$B3389,SLA_Breach,"&lt;&gt;Yes",Status,"&lt;&gt;Suspend",Status,"&lt;&gt;Assigned",Status,"&lt;&gt;Open",Status,"&lt;&gt;Hold&gt;",ResolvedDate,"&gt;="&amp;$C$1,ResolvedDate,"&lt;="&amp;$F$1)</f>
        <v/>
      </c>
      <c r="F3389" s="137">
        <f>COUNTIFS(Severity,$B3389,SLA_Breach,"Yes",Status,"&lt;&gt;Suspend",Status,"&lt;&gt;Assigned",Status,"&lt;&gt;Open",Status,"&lt;&gt;Hold&gt;",ResolvedDate,"&gt;="&amp;$C$1,ResolvedDate,"&lt;="&amp;$F$1)</f>
        <v/>
      </c>
      <c r="G3389" s="137">
        <f>COUNTIFS(Severity,$B3389,AssignedDate,"&gt;=01/01/2017 12:00:00 AM",AssignedDate,"&lt;="&amp;$F$1)</f>
        <v/>
      </c>
      <c r="H3389" s="177" t="n"/>
      <c r="L3389" s="57" t="n">
        <v>0</v>
      </c>
      <c r="M3389" s="57" t="n"/>
    </row>
    <row r="3390" spans="1:13">
      <c r="A3390" s="137" t="n">
        <v>1</v>
      </c>
      <c r="B3390" s="100" t="s">
        <v>525</v>
      </c>
      <c r="C3390" s="137">
        <f>COUNTIFS(Severity,$B3390,AssignedDate,"&gt;="&amp;$C$1,AssignedDate,"&lt;="&amp;$F$1)</f>
        <v/>
      </c>
      <c r="D3390" s="137">
        <f>COUNTIFS(Severity,$B3390,Status,"&lt;&gt;Suspend",Status,"&lt;&gt;Assigned",Status,"&lt;&gt;Open",Status,"&lt;&gt;Hold",ResolvedDate,"&gt;="&amp;$C$1,ResolvedDate,"&lt;="&amp;$F$1)</f>
        <v/>
      </c>
      <c r="E3390" s="137">
        <f>COUNTIFS(Severity,$B3390,SLA_Breach,"&lt;&gt;Yes",Status,"&lt;&gt;Suspend",Status,"&lt;&gt;Assigned",Status,"&lt;&gt;Open",Status,"&lt;&gt;Hold&gt;",ResolvedDate,"&gt;="&amp;$C$1,ResolvedDate,"&lt;="&amp;$F$1)</f>
        <v/>
      </c>
      <c r="F3390" s="137">
        <f>COUNTIFS(Severity,$B3390,SLA_Breach,"Yes",Status,"&lt;&gt;Suspend",Status,"&lt;&gt;Assigned",Status,"&lt;&gt;Open",Status,"&lt;&gt;Hold&gt;",ResolvedDate,"&gt;="&amp;$C$1,ResolvedDate,"&lt;="&amp;$F$1)</f>
        <v/>
      </c>
      <c r="G3390" s="137">
        <f>COUNTIFS(Severity,$B3390,AssignedDate,"&gt;=01/01/2017 12:00:00 AM",AssignedDate,"&lt;="&amp;$F$1)</f>
        <v/>
      </c>
      <c r="H3390" s="177" t="n"/>
      <c r="L3390" s="57" t="n">
        <v>0</v>
      </c>
      <c r="M3390" s="57" t="n"/>
    </row>
    <row r="3391" spans="1:13">
      <c r="A3391" s="137" t="n">
        <v>1</v>
      </c>
      <c r="B3391" s="100" t="s">
        <v>525</v>
      </c>
      <c r="C3391" s="137">
        <f>COUNTIFS(Severity,$B3391,AssignedDate,"&gt;="&amp;$C$1,AssignedDate,"&lt;="&amp;$F$1)</f>
        <v/>
      </c>
      <c r="D3391" s="137">
        <f>COUNTIFS(Severity,$B3391,Status,"&lt;&gt;Suspend",Status,"&lt;&gt;Assigned",Status,"&lt;&gt;Open",Status,"&lt;&gt;Hold",ResolvedDate,"&gt;="&amp;$C$1,ResolvedDate,"&lt;="&amp;$F$1)</f>
        <v/>
      </c>
      <c r="E3391" s="137">
        <f>COUNTIFS(Severity,$B3391,SLA_Breach,"&lt;&gt;Yes",Status,"&lt;&gt;Suspend",Status,"&lt;&gt;Assigned",Status,"&lt;&gt;Open",Status,"&lt;&gt;Hold&gt;",ResolvedDate,"&gt;="&amp;$C$1,ResolvedDate,"&lt;="&amp;$F$1)</f>
        <v/>
      </c>
      <c r="F3391" s="137">
        <f>COUNTIFS(Severity,$B3391,SLA_Breach,"Yes",Status,"&lt;&gt;Suspend",Status,"&lt;&gt;Assigned",Status,"&lt;&gt;Open",Status,"&lt;&gt;Hold&gt;",ResolvedDate,"&gt;="&amp;$C$1,ResolvedDate,"&lt;="&amp;$F$1)</f>
        <v/>
      </c>
      <c r="G3391" s="137">
        <f>COUNTIFS(Severity,$B3391,AssignedDate,"&gt;=01/01/2017 12:00:00 AM",AssignedDate,"&lt;="&amp;$F$1)</f>
        <v/>
      </c>
      <c r="H3391" s="177" t="n"/>
      <c r="L3391" s="57" t="n">
        <v>0</v>
      </c>
      <c r="M3391" s="57" t="n"/>
    </row>
    <row r="3392" spans="1:13">
      <c r="A3392" s="137" t="n">
        <v>1</v>
      </c>
      <c r="B3392" s="100" t="s">
        <v>525</v>
      </c>
      <c r="C3392" s="137">
        <f>COUNTIFS(Severity,$B3392,AssignedDate,"&gt;="&amp;$C$1,AssignedDate,"&lt;="&amp;$F$1)</f>
        <v/>
      </c>
      <c r="D3392" s="137">
        <f>COUNTIFS(Severity,$B3392,Status,"&lt;&gt;Suspend",Status,"&lt;&gt;Assigned",Status,"&lt;&gt;Open",Status,"&lt;&gt;Hold",ResolvedDate,"&gt;="&amp;$C$1,ResolvedDate,"&lt;="&amp;$F$1)</f>
        <v/>
      </c>
      <c r="E3392" s="137">
        <f>COUNTIFS(Severity,$B3392,SLA_Breach,"&lt;&gt;Yes",Status,"&lt;&gt;Suspend",Status,"&lt;&gt;Assigned",Status,"&lt;&gt;Open",Status,"&lt;&gt;Hold&gt;",ResolvedDate,"&gt;="&amp;$C$1,ResolvedDate,"&lt;="&amp;$F$1)</f>
        <v/>
      </c>
      <c r="F3392" s="137">
        <f>COUNTIFS(Severity,$B3392,SLA_Breach,"Yes",Status,"&lt;&gt;Suspend",Status,"&lt;&gt;Assigned",Status,"&lt;&gt;Open",Status,"&lt;&gt;Hold&gt;",ResolvedDate,"&gt;="&amp;$C$1,ResolvedDate,"&lt;="&amp;$F$1)</f>
        <v/>
      </c>
      <c r="G3392" s="137">
        <f>COUNTIFS(Severity,$B3392,AssignedDate,"&gt;=01/01/2017 12:00:00 AM",AssignedDate,"&lt;="&amp;$F$1)</f>
        <v/>
      </c>
      <c r="H3392" s="177" t="n"/>
      <c r="L3392" s="57" t="n">
        <v>0</v>
      </c>
      <c r="M3392" s="57" t="n"/>
    </row>
    <row r="3393" spans="1:13">
      <c r="A3393" s="137" t="n">
        <v>1</v>
      </c>
      <c r="B3393" s="100" t="s">
        <v>525</v>
      </c>
      <c r="C3393" s="137">
        <f>COUNTIFS(Severity,$B3393,AssignedDate,"&gt;="&amp;$C$1,AssignedDate,"&lt;="&amp;$F$1)</f>
        <v/>
      </c>
      <c r="D3393" s="137">
        <f>COUNTIFS(Severity,$B3393,Status,"&lt;&gt;Suspend",Status,"&lt;&gt;Assigned",Status,"&lt;&gt;Open",Status,"&lt;&gt;Hold",ResolvedDate,"&gt;="&amp;$C$1,ResolvedDate,"&lt;="&amp;$F$1)</f>
        <v/>
      </c>
      <c r="E3393" s="137">
        <f>COUNTIFS(Severity,$B3393,SLA_Breach,"&lt;&gt;Yes",Status,"&lt;&gt;Suspend",Status,"&lt;&gt;Assigned",Status,"&lt;&gt;Open",Status,"&lt;&gt;Hold&gt;",ResolvedDate,"&gt;="&amp;$C$1,ResolvedDate,"&lt;="&amp;$F$1)</f>
        <v/>
      </c>
      <c r="F3393" s="137">
        <f>COUNTIFS(Severity,$B3393,SLA_Breach,"Yes",Status,"&lt;&gt;Suspend",Status,"&lt;&gt;Assigned",Status,"&lt;&gt;Open",Status,"&lt;&gt;Hold&gt;",ResolvedDate,"&gt;="&amp;$C$1,ResolvedDate,"&lt;="&amp;$F$1)</f>
        <v/>
      </c>
      <c r="G3393" s="137">
        <f>COUNTIFS(Severity,$B3393,AssignedDate,"&gt;=01/01/2017 12:00:00 AM",AssignedDate,"&lt;="&amp;$F$1)</f>
        <v/>
      </c>
      <c r="H3393" s="177" t="n"/>
      <c r="L3393" s="57" t="n">
        <v>0</v>
      </c>
      <c r="M3393" s="57" t="n"/>
    </row>
    <row r="3394" spans="1:13">
      <c r="A3394" s="137" t="n">
        <v>1</v>
      </c>
      <c r="B3394" s="100" t="s">
        <v>525</v>
      </c>
      <c r="C3394" s="137">
        <f>COUNTIFS(Severity,$B3394,AssignedDate,"&gt;="&amp;$C$1,AssignedDate,"&lt;="&amp;$F$1)</f>
        <v/>
      </c>
      <c r="D3394" s="137">
        <f>COUNTIFS(Severity,$B3394,Status,"&lt;&gt;Suspend",Status,"&lt;&gt;Assigned",Status,"&lt;&gt;Open",Status,"&lt;&gt;Hold",ResolvedDate,"&gt;="&amp;$C$1,ResolvedDate,"&lt;="&amp;$F$1)</f>
        <v/>
      </c>
      <c r="E3394" s="137">
        <f>COUNTIFS(Severity,$B3394,SLA_Breach,"&lt;&gt;Yes",Status,"&lt;&gt;Suspend",Status,"&lt;&gt;Assigned",Status,"&lt;&gt;Open",Status,"&lt;&gt;Hold&gt;",ResolvedDate,"&gt;="&amp;$C$1,ResolvedDate,"&lt;="&amp;$F$1)</f>
        <v/>
      </c>
      <c r="F3394" s="137">
        <f>COUNTIFS(Severity,$B3394,SLA_Breach,"Yes",Status,"&lt;&gt;Suspend",Status,"&lt;&gt;Assigned",Status,"&lt;&gt;Open",Status,"&lt;&gt;Hold&gt;",ResolvedDate,"&gt;="&amp;$C$1,ResolvedDate,"&lt;="&amp;$F$1)</f>
        <v/>
      </c>
      <c r="G3394" s="137">
        <f>COUNTIFS(Severity,$B3394,AssignedDate,"&gt;=01/01/2017 12:00:00 AM",AssignedDate,"&lt;="&amp;$F$1)</f>
        <v/>
      </c>
      <c r="H3394" s="177" t="n"/>
      <c r="L3394" s="57" t="n">
        <v>0</v>
      </c>
      <c r="M3394" s="57" t="n"/>
    </row>
    <row r="3395" spans="1:13">
      <c r="A3395" s="137" t="n">
        <v>1</v>
      </c>
      <c r="B3395" s="100" t="s">
        <v>525</v>
      </c>
      <c r="C3395" s="137">
        <f>COUNTIFS(Severity,$B3395,AssignedDate,"&gt;="&amp;$C$1,AssignedDate,"&lt;="&amp;$F$1)</f>
        <v/>
      </c>
      <c r="D3395" s="137">
        <f>COUNTIFS(Severity,$B3395,Status,"&lt;&gt;Suspend",Status,"&lt;&gt;Assigned",Status,"&lt;&gt;Open",Status,"&lt;&gt;Hold",ResolvedDate,"&gt;="&amp;$C$1,ResolvedDate,"&lt;="&amp;$F$1)</f>
        <v/>
      </c>
      <c r="E3395" s="137">
        <f>COUNTIFS(Severity,$B3395,SLA_Breach,"&lt;&gt;Yes",Status,"&lt;&gt;Suspend",Status,"&lt;&gt;Assigned",Status,"&lt;&gt;Open",Status,"&lt;&gt;Hold&gt;",ResolvedDate,"&gt;="&amp;$C$1,ResolvedDate,"&lt;="&amp;$F$1)</f>
        <v/>
      </c>
      <c r="F3395" s="137">
        <f>COUNTIFS(Severity,$B3395,SLA_Breach,"Yes",Status,"&lt;&gt;Suspend",Status,"&lt;&gt;Assigned",Status,"&lt;&gt;Open",Status,"&lt;&gt;Hold&gt;",ResolvedDate,"&gt;="&amp;$C$1,ResolvedDate,"&lt;="&amp;$F$1)</f>
        <v/>
      </c>
      <c r="G3395" s="137">
        <f>COUNTIFS(Severity,$B3395,AssignedDate,"&gt;=01/01/2017 12:00:00 AM",AssignedDate,"&lt;="&amp;$F$1)</f>
        <v/>
      </c>
      <c r="H3395" s="177" t="n"/>
      <c r="L3395" s="57" t="n">
        <v>0</v>
      </c>
      <c r="M3395" s="57" t="n"/>
    </row>
    <row r="3396" spans="1:13">
      <c r="A3396" s="137" t="n">
        <v>1</v>
      </c>
      <c r="B3396" s="100" t="s">
        <v>525</v>
      </c>
      <c r="C3396" s="137">
        <f>COUNTIFS(Severity,$B3396,AssignedDate,"&gt;="&amp;$C$1,AssignedDate,"&lt;="&amp;$F$1)</f>
        <v/>
      </c>
      <c r="D3396" s="137">
        <f>COUNTIFS(Severity,$B3396,Status,"&lt;&gt;Suspend",Status,"&lt;&gt;Assigned",Status,"&lt;&gt;Open",Status,"&lt;&gt;Hold",ResolvedDate,"&gt;="&amp;$C$1,ResolvedDate,"&lt;="&amp;$F$1)</f>
        <v/>
      </c>
      <c r="E3396" s="137">
        <f>COUNTIFS(Severity,$B3396,SLA_Breach,"&lt;&gt;Yes",Status,"&lt;&gt;Suspend",Status,"&lt;&gt;Assigned",Status,"&lt;&gt;Open",Status,"&lt;&gt;Hold&gt;",ResolvedDate,"&gt;="&amp;$C$1,ResolvedDate,"&lt;="&amp;$F$1)</f>
        <v/>
      </c>
      <c r="F3396" s="137">
        <f>COUNTIFS(Severity,$B3396,SLA_Breach,"Yes",Status,"&lt;&gt;Suspend",Status,"&lt;&gt;Assigned",Status,"&lt;&gt;Open",Status,"&lt;&gt;Hold&gt;",ResolvedDate,"&gt;="&amp;$C$1,ResolvedDate,"&lt;="&amp;$F$1)</f>
        <v/>
      </c>
      <c r="G3396" s="137">
        <f>COUNTIFS(Severity,$B3396,AssignedDate,"&gt;=01/01/2017 12:00:00 AM",AssignedDate,"&lt;="&amp;$F$1)</f>
        <v/>
      </c>
      <c r="H3396" s="177" t="n"/>
      <c r="L3396" s="57" t="n">
        <v>0</v>
      </c>
      <c r="M3396" s="57" t="n"/>
    </row>
    <row r="3397" spans="1:13">
      <c r="A3397" s="137" t="n">
        <v>1</v>
      </c>
      <c r="B3397" s="100" t="s">
        <v>525</v>
      </c>
      <c r="C3397" s="137">
        <f>COUNTIFS(Severity,$B3397,AssignedDate,"&gt;="&amp;$C$1,AssignedDate,"&lt;="&amp;$F$1)</f>
        <v/>
      </c>
      <c r="D3397" s="137">
        <f>COUNTIFS(Severity,$B3397,Status,"&lt;&gt;Suspend",Status,"&lt;&gt;Assigned",Status,"&lt;&gt;Open",Status,"&lt;&gt;Hold",ResolvedDate,"&gt;="&amp;$C$1,ResolvedDate,"&lt;="&amp;$F$1)</f>
        <v/>
      </c>
      <c r="E3397" s="137">
        <f>COUNTIFS(Severity,$B3397,SLA_Breach,"&lt;&gt;Yes",Status,"&lt;&gt;Suspend",Status,"&lt;&gt;Assigned",Status,"&lt;&gt;Open",Status,"&lt;&gt;Hold&gt;",ResolvedDate,"&gt;="&amp;$C$1,ResolvedDate,"&lt;="&amp;$F$1)</f>
        <v/>
      </c>
      <c r="F3397" s="137">
        <f>COUNTIFS(Severity,$B3397,SLA_Breach,"Yes",Status,"&lt;&gt;Suspend",Status,"&lt;&gt;Assigned",Status,"&lt;&gt;Open",Status,"&lt;&gt;Hold&gt;",ResolvedDate,"&gt;="&amp;$C$1,ResolvedDate,"&lt;="&amp;$F$1)</f>
        <v/>
      </c>
      <c r="G3397" s="137">
        <f>COUNTIFS(Severity,$B3397,AssignedDate,"&gt;=01/01/2017 12:00:00 AM",AssignedDate,"&lt;="&amp;$F$1)</f>
        <v/>
      </c>
      <c r="H3397" s="177" t="n"/>
      <c r="L3397" s="57" t="n">
        <v>0</v>
      </c>
      <c r="M3397" s="57" t="n"/>
    </row>
    <row r="3398" spans="1:13">
      <c r="A3398" s="137" t="n">
        <v>1</v>
      </c>
      <c r="B3398" s="100" t="s">
        <v>525</v>
      </c>
      <c r="C3398" s="137">
        <f>COUNTIFS(Severity,$B3398,AssignedDate,"&gt;="&amp;$C$1,AssignedDate,"&lt;="&amp;$F$1)</f>
        <v/>
      </c>
      <c r="D3398" s="137">
        <f>COUNTIFS(Severity,$B3398,Status,"&lt;&gt;Suspend",Status,"&lt;&gt;Assigned",Status,"&lt;&gt;Open",Status,"&lt;&gt;Hold",ResolvedDate,"&gt;="&amp;$C$1,ResolvedDate,"&lt;="&amp;$F$1)</f>
        <v/>
      </c>
      <c r="E3398" s="137">
        <f>COUNTIFS(Severity,$B3398,SLA_Breach,"&lt;&gt;Yes",Status,"&lt;&gt;Suspend",Status,"&lt;&gt;Assigned",Status,"&lt;&gt;Open",Status,"&lt;&gt;Hold&gt;",ResolvedDate,"&gt;="&amp;$C$1,ResolvedDate,"&lt;="&amp;$F$1)</f>
        <v/>
      </c>
      <c r="F3398" s="137">
        <f>COUNTIFS(Severity,$B3398,SLA_Breach,"Yes",Status,"&lt;&gt;Suspend",Status,"&lt;&gt;Assigned",Status,"&lt;&gt;Open",Status,"&lt;&gt;Hold&gt;",ResolvedDate,"&gt;="&amp;$C$1,ResolvedDate,"&lt;="&amp;$F$1)</f>
        <v/>
      </c>
      <c r="G3398" s="137">
        <f>COUNTIFS(Severity,$B3398,AssignedDate,"&gt;=01/01/2017 12:00:00 AM",AssignedDate,"&lt;="&amp;$F$1)</f>
        <v/>
      </c>
      <c r="H3398" s="177" t="n"/>
      <c r="L3398" s="57" t="n">
        <v>0</v>
      </c>
      <c r="M3398" s="57" t="n"/>
    </row>
    <row r="3399" spans="1:13">
      <c r="A3399" s="137" t="n">
        <v>1</v>
      </c>
      <c r="B3399" s="100" t="s">
        <v>525</v>
      </c>
      <c r="C3399" s="137">
        <f>COUNTIFS(Severity,$B3399,AssignedDate,"&gt;="&amp;$C$1,AssignedDate,"&lt;="&amp;$F$1)</f>
        <v/>
      </c>
      <c r="D3399" s="137">
        <f>COUNTIFS(Severity,$B3399,Status,"&lt;&gt;Suspend",Status,"&lt;&gt;Assigned",Status,"&lt;&gt;Open",Status,"&lt;&gt;Hold",ResolvedDate,"&gt;="&amp;$C$1,ResolvedDate,"&lt;="&amp;$F$1)</f>
        <v/>
      </c>
      <c r="E3399" s="137">
        <f>COUNTIFS(Severity,$B3399,SLA_Breach,"&lt;&gt;Yes",Status,"&lt;&gt;Suspend",Status,"&lt;&gt;Assigned",Status,"&lt;&gt;Open",Status,"&lt;&gt;Hold&gt;",ResolvedDate,"&gt;="&amp;$C$1,ResolvedDate,"&lt;="&amp;$F$1)</f>
        <v/>
      </c>
      <c r="F3399" s="137">
        <f>COUNTIFS(Severity,$B3399,SLA_Breach,"Yes",Status,"&lt;&gt;Suspend",Status,"&lt;&gt;Assigned",Status,"&lt;&gt;Open",Status,"&lt;&gt;Hold&gt;",ResolvedDate,"&gt;="&amp;$C$1,ResolvedDate,"&lt;="&amp;$F$1)</f>
        <v/>
      </c>
      <c r="G3399" s="137">
        <f>COUNTIFS(Severity,$B3399,AssignedDate,"&gt;=01/01/2017 12:00:00 AM",AssignedDate,"&lt;="&amp;$F$1)</f>
        <v/>
      </c>
      <c r="H3399" s="177" t="n"/>
      <c r="L3399" s="57" t="n">
        <v>0</v>
      </c>
      <c r="M3399" s="57" t="n"/>
    </row>
    <row r="3400" spans="1:13">
      <c r="A3400" s="137" t="n">
        <v>1</v>
      </c>
      <c r="B3400" s="100" t="s">
        <v>525</v>
      </c>
      <c r="C3400" s="137">
        <f>COUNTIFS(Severity,$B3400,AssignedDate,"&gt;="&amp;$C$1,AssignedDate,"&lt;="&amp;$F$1)</f>
        <v/>
      </c>
      <c r="D3400" s="137">
        <f>COUNTIFS(Severity,$B3400,Status,"&lt;&gt;Suspend",Status,"&lt;&gt;Assigned",Status,"&lt;&gt;Open",Status,"&lt;&gt;Hold",ResolvedDate,"&gt;="&amp;$C$1,ResolvedDate,"&lt;="&amp;$F$1)</f>
        <v/>
      </c>
      <c r="E3400" s="137">
        <f>COUNTIFS(Severity,$B3400,SLA_Breach,"&lt;&gt;Yes",Status,"&lt;&gt;Suspend",Status,"&lt;&gt;Assigned",Status,"&lt;&gt;Open",Status,"&lt;&gt;Hold&gt;",ResolvedDate,"&gt;="&amp;$C$1,ResolvedDate,"&lt;="&amp;$F$1)</f>
        <v/>
      </c>
      <c r="F3400" s="137">
        <f>COUNTIFS(Severity,$B3400,SLA_Breach,"Yes",Status,"&lt;&gt;Suspend",Status,"&lt;&gt;Assigned",Status,"&lt;&gt;Open",Status,"&lt;&gt;Hold&gt;",ResolvedDate,"&gt;="&amp;$C$1,ResolvedDate,"&lt;="&amp;$F$1)</f>
        <v/>
      </c>
      <c r="G3400" s="137">
        <f>COUNTIFS(Severity,$B3400,AssignedDate,"&gt;=01/01/2017 12:00:00 AM",AssignedDate,"&lt;="&amp;$F$1)</f>
        <v/>
      </c>
      <c r="H3400" s="177" t="n"/>
      <c r="L3400" s="57" t="n">
        <v>0</v>
      </c>
      <c r="M3400" s="57" t="n"/>
    </row>
    <row r="3401" spans="1:13">
      <c r="A3401" s="137" t="n">
        <v>1</v>
      </c>
      <c r="B3401" s="100" t="s">
        <v>525</v>
      </c>
      <c r="C3401" s="137">
        <f>COUNTIFS(Severity,$B3401,AssignedDate,"&gt;="&amp;$C$1,AssignedDate,"&lt;="&amp;$F$1)</f>
        <v/>
      </c>
      <c r="D3401" s="137">
        <f>COUNTIFS(Severity,$B3401,Status,"&lt;&gt;Suspend",Status,"&lt;&gt;Assigned",Status,"&lt;&gt;Open",Status,"&lt;&gt;Hold",ResolvedDate,"&gt;="&amp;$C$1,ResolvedDate,"&lt;="&amp;$F$1)</f>
        <v/>
      </c>
      <c r="E3401" s="137">
        <f>COUNTIFS(Severity,$B3401,SLA_Breach,"&lt;&gt;Yes",Status,"&lt;&gt;Suspend",Status,"&lt;&gt;Assigned",Status,"&lt;&gt;Open",Status,"&lt;&gt;Hold&gt;",ResolvedDate,"&gt;="&amp;$C$1,ResolvedDate,"&lt;="&amp;$F$1)</f>
        <v/>
      </c>
      <c r="F3401" s="137">
        <f>COUNTIFS(Severity,$B3401,SLA_Breach,"Yes",Status,"&lt;&gt;Suspend",Status,"&lt;&gt;Assigned",Status,"&lt;&gt;Open",Status,"&lt;&gt;Hold&gt;",ResolvedDate,"&gt;="&amp;$C$1,ResolvedDate,"&lt;="&amp;$F$1)</f>
        <v/>
      </c>
      <c r="G3401" s="137">
        <f>COUNTIFS(Severity,$B3401,AssignedDate,"&gt;=01/01/2017 12:00:00 AM",AssignedDate,"&lt;="&amp;$F$1)</f>
        <v/>
      </c>
      <c r="H3401" s="177" t="n"/>
      <c r="L3401" s="57" t="n">
        <v>0</v>
      </c>
      <c r="M3401" s="57" t="n"/>
    </row>
    <row r="3402" spans="1:13">
      <c r="A3402" s="137" t="n">
        <v>1</v>
      </c>
      <c r="B3402" s="100" t="s">
        <v>525</v>
      </c>
      <c r="C3402" s="137">
        <f>COUNTIFS(Severity,$B3402,AssignedDate,"&gt;="&amp;$C$1,AssignedDate,"&lt;="&amp;$F$1)</f>
        <v/>
      </c>
      <c r="D3402" s="137">
        <f>COUNTIFS(Severity,$B3402,Status,"&lt;&gt;Suspend",Status,"&lt;&gt;Assigned",Status,"&lt;&gt;Open",Status,"&lt;&gt;Hold",ResolvedDate,"&gt;="&amp;$C$1,ResolvedDate,"&lt;="&amp;$F$1)</f>
        <v/>
      </c>
      <c r="E3402" s="137">
        <f>COUNTIFS(Severity,$B3402,SLA_Breach,"&lt;&gt;Yes",Status,"&lt;&gt;Suspend",Status,"&lt;&gt;Assigned",Status,"&lt;&gt;Open",Status,"&lt;&gt;Hold&gt;",ResolvedDate,"&gt;="&amp;$C$1,ResolvedDate,"&lt;="&amp;$F$1)</f>
        <v/>
      </c>
      <c r="F3402" s="137">
        <f>COUNTIFS(Severity,$B3402,SLA_Breach,"Yes",Status,"&lt;&gt;Suspend",Status,"&lt;&gt;Assigned",Status,"&lt;&gt;Open",Status,"&lt;&gt;Hold&gt;",ResolvedDate,"&gt;="&amp;$C$1,ResolvedDate,"&lt;="&amp;$F$1)</f>
        <v/>
      </c>
      <c r="G3402" s="137">
        <f>COUNTIFS(Severity,$B3402,AssignedDate,"&gt;=01/01/2017 12:00:00 AM",AssignedDate,"&lt;="&amp;$F$1)</f>
        <v/>
      </c>
      <c r="H3402" s="177" t="n"/>
      <c r="L3402" s="57" t="n">
        <v>0</v>
      </c>
      <c r="M3402" s="57" t="n"/>
    </row>
    <row r="3403" spans="1:13">
      <c r="A3403" s="137" t="n">
        <v>1</v>
      </c>
      <c r="B3403" s="100" t="s">
        <v>525</v>
      </c>
      <c r="C3403" s="137">
        <f>COUNTIFS(Severity,$B3403,AssignedDate,"&gt;="&amp;$C$1,AssignedDate,"&lt;="&amp;$F$1)</f>
        <v/>
      </c>
      <c r="D3403" s="137">
        <f>COUNTIFS(Severity,$B3403,Status,"&lt;&gt;Suspend",Status,"&lt;&gt;Assigned",Status,"&lt;&gt;Open",Status,"&lt;&gt;Hold",ResolvedDate,"&gt;="&amp;$C$1,ResolvedDate,"&lt;="&amp;$F$1)</f>
        <v/>
      </c>
      <c r="E3403" s="137">
        <f>COUNTIFS(Severity,$B3403,SLA_Breach,"&lt;&gt;Yes",Status,"&lt;&gt;Suspend",Status,"&lt;&gt;Assigned",Status,"&lt;&gt;Open",Status,"&lt;&gt;Hold&gt;",ResolvedDate,"&gt;="&amp;$C$1,ResolvedDate,"&lt;="&amp;$F$1)</f>
        <v/>
      </c>
      <c r="F3403" s="137">
        <f>COUNTIFS(Severity,$B3403,SLA_Breach,"Yes",Status,"&lt;&gt;Suspend",Status,"&lt;&gt;Assigned",Status,"&lt;&gt;Open",Status,"&lt;&gt;Hold&gt;",ResolvedDate,"&gt;="&amp;$C$1,ResolvedDate,"&lt;="&amp;$F$1)</f>
        <v/>
      </c>
      <c r="G3403" s="137">
        <f>COUNTIFS(Severity,$B3403,AssignedDate,"&gt;=01/01/2017 12:00:00 AM",AssignedDate,"&lt;="&amp;$F$1)</f>
        <v/>
      </c>
      <c r="H3403" s="177" t="n"/>
      <c r="L3403" s="57" t="n">
        <v>0</v>
      </c>
      <c r="M3403" s="57" t="n"/>
    </row>
    <row r="3404" spans="1:13">
      <c r="A3404" s="137" t="n">
        <v>1</v>
      </c>
      <c r="B3404" s="100" t="s">
        <v>525</v>
      </c>
      <c r="C3404" s="137">
        <f>COUNTIFS(Severity,$B3404,AssignedDate,"&gt;="&amp;$C$1,AssignedDate,"&lt;="&amp;$F$1)</f>
        <v/>
      </c>
      <c r="D3404" s="137">
        <f>COUNTIFS(Severity,$B3404,Status,"&lt;&gt;Suspend",Status,"&lt;&gt;Assigned",Status,"&lt;&gt;Open",Status,"&lt;&gt;Hold",ResolvedDate,"&gt;="&amp;$C$1,ResolvedDate,"&lt;="&amp;$F$1)</f>
        <v/>
      </c>
      <c r="E3404" s="137">
        <f>COUNTIFS(Severity,$B3404,SLA_Breach,"&lt;&gt;Yes",Status,"&lt;&gt;Suspend",Status,"&lt;&gt;Assigned",Status,"&lt;&gt;Open",Status,"&lt;&gt;Hold&gt;",ResolvedDate,"&gt;="&amp;$C$1,ResolvedDate,"&lt;="&amp;$F$1)</f>
        <v/>
      </c>
      <c r="F3404" s="137">
        <f>COUNTIFS(Severity,$B3404,SLA_Breach,"Yes",Status,"&lt;&gt;Suspend",Status,"&lt;&gt;Assigned",Status,"&lt;&gt;Open",Status,"&lt;&gt;Hold&gt;",ResolvedDate,"&gt;="&amp;$C$1,ResolvedDate,"&lt;="&amp;$F$1)</f>
        <v/>
      </c>
      <c r="G3404" s="137">
        <f>COUNTIFS(Severity,$B3404,AssignedDate,"&gt;=01/01/2017 12:00:00 AM",AssignedDate,"&lt;="&amp;$F$1)</f>
        <v/>
      </c>
      <c r="H3404" s="177" t="n"/>
      <c r="L3404" s="57" t="n">
        <v>0</v>
      </c>
      <c r="M3404" s="57" t="n"/>
    </row>
    <row r="3405" spans="1:13">
      <c r="A3405" s="137" t="n">
        <v>1</v>
      </c>
      <c r="B3405" s="100" t="s">
        <v>525</v>
      </c>
      <c r="C3405" s="137">
        <f>COUNTIFS(Severity,$B3405,AssignedDate,"&gt;="&amp;$C$1,AssignedDate,"&lt;="&amp;$F$1)</f>
        <v/>
      </c>
      <c r="D3405" s="137">
        <f>COUNTIFS(Severity,$B3405,Status,"&lt;&gt;Suspend",Status,"&lt;&gt;Assigned",Status,"&lt;&gt;Open",Status,"&lt;&gt;Hold",ResolvedDate,"&gt;="&amp;$C$1,ResolvedDate,"&lt;="&amp;$F$1)</f>
        <v/>
      </c>
      <c r="E3405" s="137">
        <f>COUNTIFS(Severity,$B3405,SLA_Breach,"&lt;&gt;Yes",Status,"&lt;&gt;Suspend",Status,"&lt;&gt;Assigned",Status,"&lt;&gt;Open",Status,"&lt;&gt;Hold&gt;",ResolvedDate,"&gt;="&amp;$C$1,ResolvedDate,"&lt;="&amp;$F$1)</f>
        <v/>
      </c>
      <c r="F3405" s="137">
        <f>COUNTIFS(Severity,$B3405,SLA_Breach,"Yes",Status,"&lt;&gt;Suspend",Status,"&lt;&gt;Assigned",Status,"&lt;&gt;Open",Status,"&lt;&gt;Hold&gt;",ResolvedDate,"&gt;="&amp;$C$1,ResolvedDate,"&lt;="&amp;$F$1)</f>
        <v/>
      </c>
      <c r="G3405" s="137">
        <f>COUNTIFS(Severity,$B3405,AssignedDate,"&gt;=01/01/2017 12:00:00 AM",AssignedDate,"&lt;="&amp;$F$1)</f>
        <v/>
      </c>
      <c r="H3405" s="177" t="n"/>
      <c r="L3405" s="57" t="n">
        <v>0</v>
      </c>
      <c r="M3405" s="57" t="n"/>
    </row>
    <row r="3406" spans="1:13">
      <c r="A3406" s="137" t="n">
        <v>1</v>
      </c>
      <c r="B3406" s="100" t="s">
        <v>525</v>
      </c>
      <c r="C3406" s="137">
        <f>COUNTIFS(Severity,$B3406,AssignedDate,"&gt;="&amp;$C$1,AssignedDate,"&lt;="&amp;$F$1)</f>
        <v/>
      </c>
      <c r="D3406" s="137">
        <f>COUNTIFS(Severity,$B3406,Status,"&lt;&gt;Suspend",Status,"&lt;&gt;Assigned",Status,"&lt;&gt;Open",Status,"&lt;&gt;Hold",ResolvedDate,"&gt;="&amp;$C$1,ResolvedDate,"&lt;="&amp;$F$1)</f>
        <v/>
      </c>
      <c r="E3406" s="137">
        <f>COUNTIFS(Severity,$B3406,SLA_Breach,"&lt;&gt;Yes",Status,"&lt;&gt;Suspend",Status,"&lt;&gt;Assigned",Status,"&lt;&gt;Open",Status,"&lt;&gt;Hold&gt;",ResolvedDate,"&gt;="&amp;$C$1,ResolvedDate,"&lt;="&amp;$F$1)</f>
        <v/>
      </c>
      <c r="F3406" s="137">
        <f>COUNTIFS(Severity,$B3406,SLA_Breach,"Yes",Status,"&lt;&gt;Suspend",Status,"&lt;&gt;Assigned",Status,"&lt;&gt;Open",Status,"&lt;&gt;Hold&gt;",ResolvedDate,"&gt;="&amp;$C$1,ResolvedDate,"&lt;="&amp;$F$1)</f>
        <v/>
      </c>
      <c r="G3406" s="137">
        <f>COUNTIFS(Severity,$B3406,AssignedDate,"&gt;=01/01/2017 12:00:00 AM",AssignedDate,"&lt;="&amp;$F$1)</f>
        <v/>
      </c>
      <c r="H3406" s="177" t="n"/>
      <c r="L3406" s="57" t="n">
        <v>0</v>
      </c>
      <c r="M3406" s="57" t="n"/>
    </row>
    <row r="3407" spans="1:13">
      <c r="A3407" s="137" t="n">
        <v>1</v>
      </c>
      <c r="B3407" s="100" t="s">
        <v>525</v>
      </c>
      <c r="C3407" s="137">
        <f>COUNTIFS(Severity,$B3407,AssignedDate,"&gt;="&amp;$C$1,AssignedDate,"&lt;="&amp;$F$1)</f>
        <v/>
      </c>
      <c r="D3407" s="137">
        <f>COUNTIFS(Severity,$B3407,Status,"&lt;&gt;Suspend",Status,"&lt;&gt;Assigned",Status,"&lt;&gt;Open",Status,"&lt;&gt;Hold",ResolvedDate,"&gt;="&amp;$C$1,ResolvedDate,"&lt;="&amp;$F$1)</f>
        <v/>
      </c>
      <c r="E3407" s="137">
        <f>COUNTIFS(Severity,$B3407,SLA_Breach,"&lt;&gt;Yes",Status,"&lt;&gt;Suspend",Status,"&lt;&gt;Assigned",Status,"&lt;&gt;Open",Status,"&lt;&gt;Hold&gt;",ResolvedDate,"&gt;="&amp;$C$1,ResolvedDate,"&lt;="&amp;$F$1)</f>
        <v/>
      </c>
      <c r="F3407" s="137">
        <f>COUNTIFS(Severity,$B3407,SLA_Breach,"Yes",Status,"&lt;&gt;Suspend",Status,"&lt;&gt;Assigned",Status,"&lt;&gt;Open",Status,"&lt;&gt;Hold&gt;",ResolvedDate,"&gt;="&amp;$C$1,ResolvedDate,"&lt;="&amp;$F$1)</f>
        <v/>
      </c>
      <c r="G3407" s="137">
        <f>COUNTIFS(Severity,$B3407,AssignedDate,"&gt;=01/01/2017 12:00:00 AM",AssignedDate,"&lt;="&amp;$F$1)</f>
        <v/>
      </c>
      <c r="H3407" s="177" t="n"/>
      <c r="L3407" s="57" t="n">
        <v>0</v>
      </c>
      <c r="M3407" s="57" t="n"/>
    </row>
    <row r="3408" spans="1:13">
      <c r="A3408" s="137" t="n">
        <v>1</v>
      </c>
      <c r="B3408" s="100" t="s">
        <v>525</v>
      </c>
      <c r="C3408" s="137">
        <f>COUNTIFS(Severity,$B3408,AssignedDate,"&gt;="&amp;$C$1,AssignedDate,"&lt;="&amp;$F$1)</f>
        <v/>
      </c>
      <c r="D3408" s="137">
        <f>COUNTIFS(Severity,$B3408,Status,"&lt;&gt;Suspend",Status,"&lt;&gt;Assigned",Status,"&lt;&gt;Open",Status,"&lt;&gt;Hold",ResolvedDate,"&gt;="&amp;$C$1,ResolvedDate,"&lt;="&amp;$F$1)</f>
        <v/>
      </c>
      <c r="E3408" s="137">
        <f>COUNTIFS(Severity,$B3408,SLA_Breach,"&lt;&gt;Yes",Status,"&lt;&gt;Suspend",Status,"&lt;&gt;Assigned",Status,"&lt;&gt;Open",Status,"&lt;&gt;Hold&gt;",ResolvedDate,"&gt;="&amp;$C$1,ResolvedDate,"&lt;="&amp;$F$1)</f>
        <v/>
      </c>
      <c r="F3408" s="137">
        <f>COUNTIFS(Severity,$B3408,SLA_Breach,"Yes",Status,"&lt;&gt;Suspend",Status,"&lt;&gt;Assigned",Status,"&lt;&gt;Open",Status,"&lt;&gt;Hold&gt;",ResolvedDate,"&gt;="&amp;$C$1,ResolvedDate,"&lt;="&amp;$F$1)</f>
        <v/>
      </c>
      <c r="G3408" s="137">
        <f>COUNTIFS(Severity,$B3408,AssignedDate,"&gt;=01/01/2017 12:00:00 AM",AssignedDate,"&lt;="&amp;$F$1)</f>
        <v/>
      </c>
      <c r="H3408" s="177" t="n"/>
      <c r="L3408" s="57" t="n">
        <v>0</v>
      </c>
      <c r="M3408" s="57" t="n"/>
    </row>
    <row r="3409" spans="1:13">
      <c r="A3409" s="137" t="n">
        <v>1</v>
      </c>
      <c r="B3409" s="100" t="s">
        <v>525</v>
      </c>
      <c r="C3409" s="137">
        <f>COUNTIFS(Severity,$B3409,AssignedDate,"&gt;="&amp;$C$1,AssignedDate,"&lt;="&amp;$F$1)</f>
        <v/>
      </c>
      <c r="D3409" s="137">
        <f>COUNTIFS(Severity,$B3409,Status,"&lt;&gt;Suspend",Status,"&lt;&gt;Assigned",Status,"&lt;&gt;Open",Status,"&lt;&gt;Hold",ResolvedDate,"&gt;="&amp;$C$1,ResolvedDate,"&lt;="&amp;$F$1)</f>
        <v/>
      </c>
      <c r="E3409" s="137">
        <f>COUNTIFS(Severity,$B3409,SLA_Breach,"&lt;&gt;Yes",Status,"&lt;&gt;Suspend",Status,"&lt;&gt;Assigned",Status,"&lt;&gt;Open",Status,"&lt;&gt;Hold&gt;",ResolvedDate,"&gt;="&amp;$C$1,ResolvedDate,"&lt;="&amp;$F$1)</f>
        <v/>
      </c>
      <c r="F3409" s="137">
        <f>COUNTIFS(Severity,$B3409,SLA_Breach,"Yes",Status,"&lt;&gt;Suspend",Status,"&lt;&gt;Assigned",Status,"&lt;&gt;Open",Status,"&lt;&gt;Hold&gt;",ResolvedDate,"&gt;="&amp;$C$1,ResolvedDate,"&lt;="&amp;$F$1)</f>
        <v/>
      </c>
      <c r="G3409" s="137">
        <f>COUNTIFS(Severity,$B3409,AssignedDate,"&gt;=01/01/2017 12:00:00 AM",AssignedDate,"&lt;="&amp;$F$1)</f>
        <v/>
      </c>
      <c r="H3409" s="177" t="n"/>
      <c r="L3409" s="57" t="n">
        <v>0</v>
      </c>
      <c r="M3409" s="57" t="n"/>
    </row>
    <row r="3410" spans="1:13">
      <c r="A3410" s="137" t="n">
        <v>1</v>
      </c>
      <c r="B3410" s="100" t="s">
        <v>525</v>
      </c>
      <c r="C3410" s="137">
        <f>COUNTIFS(Severity,$B3410,AssignedDate,"&gt;="&amp;$C$1,AssignedDate,"&lt;="&amp;$F$1)</f>
        <v/>
      </c>
      <c r="D3410" s="137">
        <f>COUNTIFS(Severity,$B3410,Status,"&lt;&gt;Suspend",Status,"&lt;&gt;Assigned",Status,"&lt;&gt;Open",Status,"&lt;&gt;Hold",ResolvedDate,"&gt;="&amp;$C$1,ResolvedDate,"&lt;="&amp;$F$1)</f>
        <v/>
      </c>
      <c r="E3410" s="137">
        <f>COUNTIFS(Severity,$B3410,SLA_Breach,"&lt;&gt;Yes",Status,"&lt;&gt;Suspend",Status,"&lt;&gt;Assigned",Status,"&lt;&gt;Open",Status,"&lt;&gt;Hold&gt;",ResolvedDate,"&gt;="&amp;$C$1,ResolvedDate,"&lt;="&amp;$F$1)</f>
        <v/>
      </c>
      <c r="F3410" s="137">
        <f>COUNTIFS(Severity,$B3410,SLA_Breach,"Yes",Status,"&lt;&gt;Suspend",Status,"&lt;&gt;Assigned",Status,"&lt;&gt;Open",Status,"&lt;&gt;Hold&gt;",ResolvedDate,"&gt;="&amp;$C$1,ResolvedDate,"&lt;="&amp;$F$1)</f>
        <v/>
      </c>
      <c r="G3410" s="137">
        <f>COUNTIFS(Severity,$B3410,AssignedDate,"&gt;=01/01/2017 12:00:00 AM",AssignedDate,"&lt;="&amp;$F$1)</f>
        <v/>
      </c>
      <c r="H3410" s="177" t="n"/>
      <c r="L3410" s="57" t="n">
        <v>0</v>
      </c>
      <c r="M3410" s="57" t="n"/>
    </row>
    <row r="3411" spans="1:13">
      <c r="A3411" s="137" t="n">
        <v>1</v>
      </c>
      <c r="B3411" s="100" t="s">
        <v>525</v>
      </c>
      <c r="C3411" s="137">
        <f>COUNTIFS(Severity,$B3411,AssignedDate,"&gt;="&amp;$C$1,AssignedDate,"&lt;="&amp;$F$1)</f>
        <v/>
      </c>
      <c r="D3411" s="137">
        <f>COUNTIFS(Severity,$B3411,Status,"&lt;&gt;Suspend",Status,"&lt;&gt;Assigned",Status,"&lt;&gt;Open",Status,"&lt;&gt;Hold",ResolvedDate,"&gt;="&amp;$C$1,ResolvedDate,"&lt;="&amp;$F$1)</f>
        <v/>
      </c>
      <c r="E3411" s="137">
        <f>COUNTIFS(Severity,$B3411,SLA_Breach,"&lt;&gt;Yes",Status,"&lt;&gt;Suspend",Status,"&lt;&gt;Assigned",Status,"&lt;&gt;Open",Status,"&lt;&gt;Hold&gt;",ResolvedDate,"&gt;="&amp;$C$1,ResolvedDate,"&lt;="&amp;$F$1)</f>
        <v/>
      </c>
      <c r="F3411" s="137">
        <f>COUNTIFS(Severity,$B3411,SLA_Breach,"Yes",Status,"&lt;&gt;Suspend",Status,"&lt;&gt;Assigned",Status,"&lt;&gt;Open",Status,"&lt;&gt;Hold&gt;",ResolvedDate,"&gt;="&amp;$C$1,ResolvedDate,"&lt;="&amp;$F$1)</f>
        <v/>
      </c>
      <c r="G3411" s="137">
        <f>COUNTIFS(Severity,$B3411,AssignedDate,"&gt;=01/01/2017 12:00:00 AM",AssignedDate,"&lt;="&amp;$F$1)</f>
        <v/>
      </c>
      <c r="H3411" s="177" t="n"/>
      <c r="L3411" s="57" t="n">
        <v>0</v>
      </c>
      <c r="M3411" s="57" t="n"/>
    </row>
    <row r="3412" spans="1:13">
      <c r="A3412" s="137" t="n">
        <v>1</v>
      </c>
      <c r="B3412" s="100" t="s">
        <v>525</v>
      </c>
      <c r="C3412" s="137">
        <f>COUNTIFS(Severity,$B3412,AssignedDate,"&gt;="&amp;$C$1,AssignedDate,"&lt;="&amp;$F$1)</f>
        <v/>
      </c>
      <c r="D3412" s="137">
        <f>COUNTIFS(Severity,$B3412,Status,"&lt;&gt;Suspend",Status,"&lt;&gt;Assigned",Status,"&lt;&gt;Open",Status,"&lt;&gt;Hold",ResolvedDate,"&gt;="&amp;$C$1,ResolvedDate,"&lt;="&amp;$F$1)</f>
        <v/>
      </c>
      <c r="E3412" s="137">
        <f>COUNTIFS(Severity,$B3412,SLA_Breach,"&lt;&gt;Yes",Status,"&lt;&gt;Suspend",Status,"&lt;&gt;Assigned",Status,"&lt;&gt;Open",Status,"&lt;&gt;Hold&gt;",ResolvedDate,"&gt;="&amp;$C$1,ResolvedDate,"&lt;="&amp;$F$1)</f>
        <v/>
      </c>
      <c r="F3412" s="137">
        <f>COUNTIFS(Severity,$B3412,SLA_Breach,"Yes",Status,"&lt;&gt;Suspend",Status,"&lt;&gt;Assigned",Status,"&lt;&gt;Open",Status,"&lt;&gt;Hold&gt;",ResolvedDate,"&gt;="&amp;$C$1,ResolvedDate,"&lt;="&amp;$F$1)</f>
        <v/>
      </c>
      <c r="G3412" s="137">
        <f>COUNTIFS(Severity,$B3412,AssignedDate,"&gt;=01/01/2017 12:00:00 AM",AssignedDate,"&lt;="&amp;$F$1)</f>
        <v/>
      </c>
      <c r="H3412" s="177" t="n"/>
      <c r="L3412" s="57" t="n">
        <v>0</v>
      </c>
      <c r="M3412" s="57" t="n"/>
    </row>
    <row r="3413" spans="1:13">
      <c r="A3413" s="137" t="n">
        <v>1</v>
      </c>
      <c r="B3413" s="100" t="s">
        <v>525</v>
      </c>
      <c r="C3413" s="137">
        <f>COUNTIFS(Severity,$B3413,AssignedDate,"&gt;="&amp;$C$1,AssignedDate,"&lt;="&amp;$F$1)</f>
        <v/>
      </c>
      <c r="D3413" s="137">
        <f>COUNTIFS(Severity,$B3413,Status,"&lt;&gt;Suspend",Status,"&lt;&gt;Assigned",Status,"&lt;&gt;Open",Status,"&lt;&gt;Hold",ResolvedDate,"&gt;="&amp;$C$1,ResolvedDate,"&lt;="&amp;$F$1)</f>
        <v/>
      </c>
      <c r="E3413" s="137">
        <f>COUNTIFS(Severity,$B3413,SLA_Breach,"&lt;&gt;Yes",Status,"&lt;&gt;Suspend",Status,"&lt;&gt;Assigned",Status,"&lt;&gt;Open",Status,"&lt;&gt;Hold&gt;",ResolvedDate,"&gt;="&amp;$C$1,ResolvedDate,"&lt;="&amp;$F$1)</f>
        <v/>
      </c>
      <c r="F3413" s="137">
        <f>COUNTIFS(Severity,$B3413,SLA_Breach,"Yes",Status,"&lt;&gt;Suspend",Status,"&lt;&gt;Assigned",Status,"&lt;&gt;Open",Status,"&lt;&gt;Hold&gt;",ResolvedDate,"&gt;="&amp;$C$1,ResolvedDate,"&lt;="&amp;$F$1)</f>
        <v/>
      </c>
      <c r="G3413" s="137">
        <f>COUNTIFS(Severity,$B3413,AssignedDate,"&gt;=01/01/2017 12:00:00 AM",AssignedDate,"&lt;="&amp;$F$1)</f>
        <v/>
      </c>
      <c r="H3413" s="177" t="n"/>
      <c r="L3413" s="57" t="n">
        <v>0</v>
      </c>
      <c r="M3413" s="57" t="n"/>
    </row>
    <row r="3414" spans="1:13">
      <c r="A3414" s="137" t="n">
        <v>1</v>
      </c>
      <c r="B3414" s="100" t="s">
        <v>525</v>
      </c>
      <c r="C3414" s="137">
        <f>COUNTIFS(Severity,$B3414,AssignedDate,"&gt;="&amp;$C$1,AssignedDate,"&lt;="&amp;$F$1)</f>
        <v/>
      </c>
      <c r="D3414" s="137">
        <f>COUNTIFS(Severity,$B3414,Status,"&lt;&gt;Suspend",Status,"&lt;&gt;Assigned",Status,"&lt;&gt;Open",Status,"&lt;&gt;Hold",ResolvedDate,"&gt;="&amp;$C$1,ResolvedDate,"&lt;="&amp;$F$1)</f>
        <v/>
      </c>
      <c r="E3414" s="137">
        <f>COUNTIFS(Severity,$B3414,SLA_Breach,"&lt;&gt;Yes",Status,"&lt;&gt;Suspend",Status,"&lt;&gt;Assigned",Status,"&lt;&gt;Open",Status,"&lt;&gt;Hold&gt;",ResolvedDate,"&gt;="&amp;$C$1,ResolvedDate,"&lt;="&amp;$F$1)</f>
        <v/>
      </c>
      <c r="F3414" s="137">
        <f>COUNTIFS(Severity,$B3414,SLA_Breach,"Yes",Status,"&lt;&gt;Suspend",Status,"&lt;&gt;Assigned",Status,"&lt;&gt;Open",Status,"&lt;&gt;Hold&gt;",ResolvedDate,"&gt;="&amp;$C$1,ResolvedDate,"&lt;="&amp;$F$1)</f>
        <v/>
      </c>
      <c r="G3414" s="137">
        <f>COUNTIFS(Severity,$B3414,AssignedDate,"&gt;=01/01/2017 12:00:00 AM",AssignedDate,"&lt;="&amp;$F$1)</f>
        <v/>
      </c>
      <c r="H3414" s="177" t="n"/>
      <c r="L3414" s="57" t="n">
        <v>0</v>
      </c>
      <c r="M3414" s="57" t="n"/>
    </row>
    <row r="3415" spans="1:13">
      <c r="A3415" s="137" t="n">
        <v>1</v>
      </c>
      <c r="B3415" s="100" t="s">
        <v>525</v>
      </c>
      <c r="C3415" s="137">
        <f>COUNTIFS(Severity,$B3415,AssignedDate,"&gt;="&amp;$C$1,AssignedDate,"&lt;="&amp;$F$1)</f>
        <v/>
      </c>
      <c r="D3415" s="137">
        <f>COUNTIFS(Severity,$B3415,Status,"&lt;&gt;Suspend",Status,"&lt;&gt;Assigned",Status,"&lt;&gt;Open",Status,"&lt;&gt;Hold",ResolvedDate,"&gt;="&amp;$C$1,ResolvedDate,"&lt;="&amp;$F$1)</f>
        <v/>
      </c>
      <c r="E3415" s="137">
        <f>COUNTIFS(Severity,$B3415,SLA_Breach,"&lt;&gt;Yes",Status,"&lt;&gt;Suspend",Status,"&lt;&gt;Assigned",Status,"&lt;&gt;Open",Status,"&lt;&gt;Hold&gt;",ResolvedDate,"&gt;="&amp;$C$1,ResolvedDate,"&lt;="&amp;$F$1)</f>
        <v/>
      </c>
      <c r="F3415" s="137">
        <f>COUNTIFS(Severity,$B3415,SLA_Breach,"Yes",Status,"&lt;&gt;Suspend",Status,"&lt;&gt;Assigned",Status,"&lt;&gt;Open",Status,"&lt;&gt;Hold&gt;",ResolvedDate,"&gt;="&amp;$C$1,ResolvedDate,"&lt;="&amp;$F$1)</f>
        <v/>
      </c>
      <c r="G3415" s="137">
        <f>COUNTIFS(Severity,$B3415,AssignedDate,"&gt;=01/01/2017 12:00:00 AM",AssignedDate,"&lt;="&amp;$F$1)</f>
        <v/>
      </c>
      <c r="H3415" s="177" t="n"/>
      <c r="L3415" s="57" t="n">
        <v>0</v>
      </c>
      <c r="M3415" s="57" t="n"/>
    </row>
    <row r="3416" spans="1:13">
      <c r="A3416" s="137" t="n">
        <v>1</v>
      </c>
      <c r="B3416" s="100" t="s">
        <v>525</v>
      </c>
      <c r="C3416" s="137">
        <f>COUNTIFS(Severity,$B3416,AssignedDate,"&gt;="&amp;$C$1,AssignedDate,"&lt;="&amp;$F$1)</f>
        <v/>
      </c>
      <c r="D3416" s="137">
        <f>COUNTIFS(Severity,$B3416,Status,"&lt;&gt;Suspend",Status,"&lt;&gt;Assigned",Status,"&lt;&gt;Open",Status,"&lt;&gt;Hold",ResolvedDate,"&gt;="&amp;$C$1,ResolvedDate,"&lt;="&amp;$F$1)</f>
        <v/>
      </c>
      <c r="E3416" s="137">
        <f>COUNTIFS(Severity,$B3416,SLA_Breach,"&lt;&gt;Yes",Status,"&lt;&gt;Suspend",Status,"&lt;&gt;Assigned",Status,"&lt;&gt;Open",Status,"&lt;&gt;Hold&gt;",ResolvedDate,"&gt;="&amp;$C$1,ResolvedDate,"&lt;="&amp;$F$1)</f>
        <v/>
      </c>
      <c r="F3416" s="137">
        <f>COUNTIFS(Severity,$B3416,SLA_Breach,"Yes",Status,"&lt;&gt;Suspend",Status,"&lt;&gt;Assigned",Status,"&lt;&gt;Open",Status,"&lt;&gt;Hold&gt;",ResolvedDate,"&gt;="&amp;$C$1,ResolvedDate,"&lt;="&amp;$F$1)</f>
        <v/>
      </c>
      <c r="G3416" s="137">
        <f>COUNTIFS(Severity,$B3416,AssignedDate,"&gt;=01/01/2017 12:00:00 AM",AssignedDate,"&lt;="&amp;$F$1)</f>
        <v/>
      </c>
      <c r="H3416" s="177" t="n"/>
      <c r="L3416" s="57" t="n">
        <v>0</v>
      </c>
      <c r="M3416" s="57" t="n"/>
    </row>
    <row r="3417" spans="1:13">
      <c r="A3417" s="137" t="n">
        <v>1</v>
      </c>
      <c r="B3417" s="100" t="s">
        <v>525</v>
      </c>
      <c r="C3417" s="137">
        <f>COUNTIFS(Severity,$B3417,AssignedDate,"&gt;="&amp;$C$1,AssignedDate,"&lt;="&amp;$F$1)</f>
        <v/>
      </c>
      <c r="D3417" s="137">
        <f>COUNTIFS(Severity,$B3417,Status,"&lt;&gt;Suspend",Status,"&lt;&gt;Assigned",Status,"&lt;&gt;Open",Status,"&lt;&gt;Hold",ResolvedDate,"&gt;="&amp;$C$1,ResolvedDate,"&lt;="&amp;$F$1)</f>
        <v/>
      </c>
      <c r="E3417" s="137">
        <f>COUNTIFS(Severity,$B3417,SLA_Breach,"&lt;&gt;Yes",Status,"&lt;&gt;Suspend",Status,"&lt;&gt;Assigned",Status,"&lt;&gt;Open",Status,"&lt;&gt;Hold&gt;",ResolvedDate,"&gt;="&amp;$C$1,ResolvedDate,"&lt;="&amp;$F$1)</f>
        <v/>
      </c>
      <c r="F3417" s="137">
        <f>COUNTIFS(Severity,$B3417,SLA_Breach,"Yes",Status,"&lt;&gt;Suspend",Status,"&lt;&gt;Assigned",Status,"&lt;&gt;Open",Status,"&lt;&gt;Hold&gt;",ResolvedDate,"&gt;="&amp;$C$1,ResolvedDate,"&lt;="&amp;$F$1)</f>
        <v/>
      </c>
      <c r="G3417" s="137">
        <f>COUNTIFS(Severity,$B3417,AssignedDate,"&gt;=01/01/2017 12:00:00 AM",AssignedDate,"&lt;="&amp;$F$1)</f>
        <v/>
      </c>
      <c r="H3417" s="177" t="n"/>
      <c r="L3417" s="57" t="n">
        <v>0</v>
      </c>
      <c r="M3417" s="57" t="n"/>
    </row>
    <row r="3418" spans="1:13">
      <c r="A3418" s="137" t="n">
        <v>1</v>
      </c>
      <c r="B3418" s="100" t="s">
        <v>525</v>
      </c>
      <c r="C3418" s="137">
        <f>COUNTIFS(Severity,$B3418,AssignedDate,"&gt;="&amp;$C$1,AssignedDate,"&lt;="&amp;$F$1)</f>
        <v/>
      </c>
      <c r="D3418" s="137">
        <f>COUNTIFS(Severity,$B3418,Status,"&lt;&gt;Suspend",Status,"&lt;&gt;Assigned",Status,"&lt;&gt;Open",Status,"&lt;&gt;Hold",ResolvedDate,"&gt;="&amp;$C$1,ResolvedDate,"&lt;="&amp;$F$1)</f>
        <v/>
      </c>
      <c r="E3418" s="137">
        <f>COUNTIFS(Severity,$B3418,SLA_Breach,"&lt;&gt;Yes",Status,"&lt;&gt;Suspend",Status,"&lt;&gt;Assigned",Status,"&lt;&gt;Open",Status,"&lt;&gt;Hold&gt;",ResolvedDate,"&gt;="&amp;$C$1,ResolvedDate,"&lt;="&amp;$F$1)</f>
        <v/>
      </c>
      <c r="F3418" s="137">
        <f>COUNTIFS(Severity,$B3418,SLA_Breach,"Yes",Status,"&lt;&gt;Suspend",Status,"&lt;&gt;Assigned",Status,"&lt;&gt;Open",Status,"&lt;&gt;Hold&gt;",ResolvedDate,"&gt;="&amp;$C$1,ResolvedDate,"&lt;="&amp;$F$1)</f>
        <v/>
      </c>
      <c r="G3418" s="137">
        <f>COUNTIFS(Severity,$B3418,AssignedDate,"&gt;=01/01/2017 12:00:00 AM",AssignedDate,"&lt;="&amp;$F$1)</f>
        <v/>
      </c>
      <c r="H3418" s="177" t="n"/>
      <c r="L3418" s="57" t="n">
        <v>0</v>
      </c>
      <c r="M3418" s="57" t="n"/>
    </row>
    <row r="3419" spans="1:13">
      <c r="A3419" s="137" t="n">
        <v>1</v>
      </c>
      <c r="B3419" s="100" t="s">
        <v>525</v>
      </c>
      <c r="C3419" s="137">
        <f>COUNTIFS(Severity,$B3419,AssignedDate,"&gt;="&amp;$C$1,AssignedDate,"&lt;="&amp;$F$1)</f>
        <v/>
      </c>
      <c r="D3419" s="137">
        <f>COUNTIFS(Severity,$B3419,Status,"&lt;&gt;Suspend",Status,"&lt;&gt;Assigned",Status,"&lt;&gt;Open",Status,"&lt;&gt;Hold",ResolvedDate,"&gt;="&amp;$C$1,ResolvedDate,"&lt;="&amp;$F$1)</f>
        <v/>
      </c>
      <c r="E3419" s="137">
        <f>COUNTIFS(Severity,$B3419,SLA_Breach,"&lt;&gt;Yes",Status,"&lt;&gt;Suspend",Status,"&lt;&gt;Assigned",Status,"&lt;&gt;Open",Status,"&lt;&gt;Hold&gt;",ResolvedDate,"&gt;="&amp;$C$1,ResolvedDate,"&lt;="&amp;$F$1)</f>
        <v/>
      </c>
      <c r="F3419" s="137">
        <f>COUNTIFS(Severity,$B3419,SLA_Breach,"Yes",Status,"&lt;&gt;Suspend",Status,"&lt;&gt;Assigned",Status,"&lt;&gt;Open",Status,"&lt;&gt;Hold&gt;",ResolvedDate,"&gt;="&amp;$C$1,ResolvedDate,"&lt;="&amp;$F$1)</f>
        <v/>
      </c>
      <c r="G3419" s="137">
        <f>COUNTIFS(Severity,$B3419,AssignedDate,"&gt;=01/01/2017 12:00:00 AM",AssignedDate,"&lt;="&amp;$F$1)</f>
        <v/>
      </c>
      <c r="H3419" s="177" t="n"/>
      <c r="L3419" s="57" t="n">
        <v>0</v>
      </c>
      <c r="M3419" s="57" t="n"/>
    </row>
    <row r="3420" spans="1:13">
      <c r="A3420" s="137" t="n">
        <v>1</v>
      </c>
      <c r="B3420" s="100" t="s">
        <v>525</v>
      </c>
      <c r="C3420" s="137">
        <f>COUNTIFS(Severity,$B3420,AssignedDate,"&gt;="&amp;$C$1,AssignedDate,"&lt;="&amp;$F$1)</f>
        <v/>
      </c>
      <c r="D3420" s="137">
        <f>COUNTIFS(Severity,$B3420,Status,"&lt;&gt;Suspend",Status,"&lt;&gt;Assigned",Status,"&lt;&gt;Open",Status,"&lt;&gt;Hold",ResolvedDate,"&gt;="&amp;$C$1,ResolvedDate,"&lt;="&amp;$F$1)</f>
        <v/>
      </c>
      <c r="E3420" s="137">
        <f>COUNTIFS(Severity,$B3420,SLA_Breach,"&lt;&gt;Yes",Status,"&lt;&gt;Suspend",Status,"&lt;&gt;Assigned",Status,"&lt;&gt;Open",Status,"&lt;&gt;Hold&gt;",ResolvedDate,"&gt;="&amp;$C$1,ResolvedDate,"&lt;="&amp;$F$1)</f>
        <v/>
      </c>
      <c r="F3420" s="137">
        <f>COUNTIFS(Severity,$B3420,SLA_Breach,"Yes",Status,"&lt;&gt;Suspend",Status,"&lt;&gt;Assigned",Status,"&lt;&gt;Open",Status,"&lt;&gt;Hold&gt;",ResolvedDate,"&gt;="&amp;$C$1,ResolvedDate,"&lt;="&amp;$F$1)</f>
        <v/>
      </c>
      <c r="G3420" s="137">
        <f>COUNTIFS(Severity,$B3420,AssignedDate,"&gt;=01/01/2017 12:00:00 AM",AssignedDate,"&lt;="&amp;$F$1)</f>
        <v/>
      </c>
      <c r="H3420" s="177" t="n"/>
      <c r="L3420" s="57" t="n">
        <v>0</v>
      </c>
      <c r="M3420" s="57" t="n"/>
    </row>
    <row r="3421" spans="1:13">
      <c r="A3421" s="137" t="n">
        <v>1</v>
      </c>
      <c r="B3421" s="100" t="s">
        <v>525</v>
      </c>
      <c r="C3421" s="137">
        <f>COUNTIFS(Severity,$B3421,AssignedDate,"&gt;="&amp;$C$1,AssignedDate,"&lt;="&amp;$F$1)</f>
        <v/>
      </c>
      <c r="D3421" s="137">
        <f>COUNTIFS(Severity,$B3421,Status,"&lt;&gt;Suspend",Status,"&lt;&gt;Assigned",Status,"&lt;&gt;Open",Status,"&lt;&gt;Hold",ResolvedDate,"&gt;="&amp;$C$1,ResolvedDate,"&lt;="&amp;$F$1)</f>
        <v/>
      </c>
      <c r="E3421" s="137">
        <f>COUNTIFS(Severity,$B3421,SLA_Breach,"&lt;&gt;Yes",Status,"&lt;&gt;Suspend",Status,"&lt;&gt;Assigned",Status,"&lt;&gt;Open",Status,"&lt;&gt;Hold&gt;",ResolvedDate,"&gt;="&amp;$C$1,ResolvedDate,"&lt;="&amp;$F$1)</f>
        <v/>
      </c>
      <c r="F3421" s="137">
        <f>COUNTIFS(Severity,$B3421,SLA_Breach,"Yes",Status,"&lt;&gt;Suspend",Status,"&lt;&gt;Assigned",Status,"&lt;&gt;Open",Status,"&lt;&gt;Hold&gt;",ResolvedDate,"&gt;="&amp;$C$1,ResolvedDate,"&lt;="&amp;$F$1)</f>
        <v/>
      </c>
      <c r="G3421" s="137">
        <f>COUNTIFS(Severity,$B3421,AssignedDate,"&gt;=01/01/2017 12:00:00 AM",AssignedDate,"&lt;="&amp;$F$1)</f>
        <v/>
      </c>
      <c r="H3421" s="177" t="n"/>
      <c r="L3421" s="57" t="n">
        <v>0</v>
      </c>
      <c r="M3421" s="57" t="n"/>
    </row>
    <row r="3422" spans="1:13">
      <c r="A3422" s="137" t="n">
        <v>1</v>
      </c>
      <c r="B3422" s="100" t="s">
        <v>525</v>
      </c>
      <c r="C3422" s="137">
        <f>COUNTIFS(Severity,$B3422,AssignedDate,"&gt;="&amp;$C$1,AssignedDate,"&lt;="&amp;$F$1)</f>
        <v/>
      </c>
      <c r="D3422" s="137">
        <f>COUNTIFS(Severity,$B3422,Status,"&lt;&gt;Suspend",Status,"&lt;&gt;Assigned",Status,"&lt;&gt;Open",Status,"&lt;&gt;Hold",ResolvedDate,"&gt;="&amp;$C$1,ResolvedDate,"&lt;="&amp;$F$1)</f>
        <v/>
      </c>
      <c r="E3422" s="137">
        <f>COUNTIFS(Severity,$B3422,SLA_Breach,"&lt;&gt;Yes",Status,"&lt;&gt;Suspend",Status,"&lt;&gt;Assigned",Status,"&lt;&gt;Open",Status,"&lt;&gt;Hold&gt;",ResolvedDate,"&gt;="&amp;$C$1,ResolvedDate,"&lt;="&amp;$F$1)</f>
        <v/>
      </c>
      <c r="F3422" s="137">
        <f>COUNTIFS(Severity,$B3422,SLA_Breach,"Yes",Status,"&lt;&gt;Suspend",Status,"&lt;&gt;Assigned",Status,"&lt;&gt;Open",Status,"&lt;&gt;Hold&gt;",ResolvedDate,"&gt;="&amp;$C$1,ResolvedDate,"&lt;="&amp;$F$1)</f>
        <v/>
      </c>
      <c r="G3422" s="137">
        <f>COUNTIFS(Severity,$B3422,AssignedDate,"&gt;=01/01/2017 12:00:00 AM",AssignedDate,"&lt;="&amp;$F$1)</f>
        <v/>
      </c>
      <c r="H3422" s="177" t="n"/>
      <c r="L3422" s="57" t="n">
        <v>0</v>
      </c>
      <c r="M3422" s="57" t="n"/>
    </row>
    <row r="3423" spans="1:13">
      <c r="A3423" s="137" t="n">
        <v>1</v>
      </c>
      <c r="B3423" s="100" t="s">
        <v>525</v>
      </c>
      <c r="C3423" s="137">
        <f>COUNTIFS(Severity,$B3423,AssignedDate,"&gt;="&amp;$C$1,AssignedDate,"&lt;="&amp;$F$1)</f>
        <v/>
      </c>
      <c r="D3423" s="137">
        <f>COUNTIFS(Severity,$B3423,Status,"&lt;&gt;Suspend",Status,"&lt;&gt;Assigned",Status,"&lt;&gt;Open",Status,"&lt;&gt;Hold",ResolvedDate,"&gt;="&amp;$C$1,ResolvedDate,"&lt;="&amp;$F$1)</f>
        <v/>
      </c>
      <c r="E3423" s="137">
        <f>COUNTIFS(Severity,$B3423,SLA_Breach,"&lt;&gt;Yes",Status,"&lt;&gt;Suspend",Status,"&lt;&gt;Assigned",Status,"&lt;&gt;Open",Status,"&lt;&gt;Hold&gt;",ResolvedDate,"&gt;="&amp;$C$1,ResolvedDate,"&lt;="&amp;$F$1)</f>
        <v/>
      </c>
      <c r="F3423" s="137">
        <f>COUNTIFS(Severity,$B3423,SLA_Breach,"Yes",Status,"&lt;&gt;Suspend",Status,"&lt;&gt;Assigned",Status,"&lt;&gt;Open",Status,"&lt;&gt;Hold&gt;",ResolvedDate,"&gt;="&amp;$C$1,ResolvedDate,"&lt;="&amp;$F$1)</f>
        <v/>
      </c>
      <c r="G3423" s="137">
        <f>COUNTIFS(Severity,$B3423,AssignedDate,"&gt;=01/01/2017 12:00:00 AM",AssignedDate,"&lt;="&amp;$F$1)</f>
        <v/>
      </c>
      <c r="H3423" s="177" t="n"/>
      <c r="L3423" s="57" t="n">
        <v>0</v>
      </c>
      <c r="M3423" s="57" t="n"/>
    </row>
    <row r="3424" spans="1:13">
      <c r="A3424" s="137" t="n">
        <v>1</v>
      </c>
      <c r="B3424" s="100" t="s">
        <v>525</v>
      </c>
      <c r="C3424" s="137">
        <f>COUNTIFS(Severity,$B3424,AssignedDate,"&gt;="&amp;$C$1,AssignedDate,"&lt;="&amp;$F$1)</f>
        <v/>
      </c>
      <c r="D3424" s="137">
        <f>COUNTIFS(Severity,$B3424,Status,"&lt;&gt;Suspend",Status,"&lt;&gt;Assigned",Status,"&lt;&gt;Open",Status,"&lt;&gt;Hold",ResolvedDate,"&gt;="&amp;$C$1,ResolvedDate,"&lt;="&amp;$F$1)</f>
        <v/>
      </c>
      <c r="E3424" s="137">
        <f>COUNTIFS(Severity,$B3424,SLA_Breach,"&lt;&gt;Yes",Status,"&lt;&gt;Suspend",Status,"&lt;&gt;Assigned",Status,"&lt;&gt;Open",Status,"&lt;&gt;Hold&gt;",ResolvedDate,"&gt;="&amp;$C$1,ResolvedDate,"&lt;="&amp;$F$1)</f>
        <v/>
      </c>
      <c r="F3424" s="137">
        <f>COUNTIFS(Severity,$B3424,SLA_Breach,"Yes",Status,"&lt;&gt;Suspend",Status,"&lt;&gt;Assigned",Status,"&lt;&gt;Open",Status,"&lt;&gt;Hold&gt;",ResolvedDate,"&gt;="&amp;$C$1,ResolvedDate,"&lt;="&amp;$F$1)</f>
        <v/>
      </c>
      <c r="G3424" s="137">
        <f>COUNTIFS(Severity,$B3424,AssignedDate,"&gt;=01/01/2017 12:00:00 AM",AssignedDate,"&lt;="&amp;$F$1)</f>
        <v/>
      </c>
      <c r="H3424" s="177" t="n"/>
      <c r="L3424" s="57" t="n">
        <v>0</v>
      </c>
      <c r="M3424" s="57" t="n"/>
    </row>
    <row r="3425" spans="1:13">
      <c r="A3425" s="137" t="n">
        <v>1</v>
      </c>
      <c r="B3425" s="100" t="s">
        <v>525</v>
      </c>
      <c r="C3425" s="137">
        <f>COUNTIFS(Severity,$B3425,AssignedDate,"&gt;="&amp;$C$1,AssignedDate,"&lt;="&amp;$F$1)</f>
        <v/>
      </c>
      <c r="D3425" s="137">
        <f>COUNTIFS(Severity,$B3425,Status,"&lt;&gt;Suspend",Status,"&lt;&gt;Assigned",Status,"&lt;&gt;Open",Status,"&lt;&gt;Hold",ResolvedDate,"&gt;="&amp;$C$1,ResolvedDate,"&lt;="&amp;$F$1)</f>
        <v/>
      </c>
      <c r="E3425" s="137">
        <f>COUNTIFS(Severity,$B3425,SLA_Breach,"&lt;&gt;Yes",Status,"&lt;&gt;Suspend",Status,"&lt;&gt;Assigned",Status,"&lt;&gt;Open",Status,"&lt;&gt;Hold&gt;",ResolvedDate,"&gt;="&amp;$C$1,ResolvedDate,"&lt;="&amp;$F$1)</f>
        <v/>
      </c>
      <c r="F3425" s="137">
        <f>COUNTIFS(Severity,$B3425,SLA_Breach,"Yes",Status,"&lt;&gt;Suspend",Status,"&lt;&gt;Assigned",Status,"&lt;&gt;Open",Status,"&lt;&gt;Hold&gt;",ResolvedDate,"&gt;="&amp;$C$1,ResolvedDate,"&lt;="&amp;$F$1)</f>
        <v/>
      </c>
      <c r="G3425" s="137">
        <f>COUNTIFS(Severity,$B3425,AssignedDate,"&gt;=01/01/2017 12:00:00 AM",AssignedDate,"&lt;="&amp;$F$1)</f>
        <v/>
      </c>
      <c r="H3425" s="177" t="n"/>
      <c r="L3425" s="57" t="n">
        <v>0</v>
      </c>
      <c r="M3425" s="57" t="n"/>
    </row>
    <row r="3426" spans="1:13">
      <c r="A3426" s="137" t="n">
        <v>1</v>
      </c>
      <c r="B3426" s="100" t="s">
        <v>525</v>
      </c>
      <c r="C3426" s="137">
        <f>COUNTIFS(Severity,$B3426,AssignedDate,"&gt;="&amp;$C$1,AssignedDate,"&lt;="&amp;$F$1)</f>
        <v/>
      </c>
      <c r="D3426" s="137">
        <f>COUNTIFS(Severity,$B3426,Status,"&lt;&gt;Suspend",Status,"&lt;&gt;Assigned",Status,"&lt;&gt;Open",Status,"&lt;&gt;Hold",ResolvedDate,"&gt;="&amp;$C$1,ResolvedDate,"&lt;="&amp;$F$1)</f>
        <v/>
      </c>
      <c r="E3426" s="137">
        <f>COUNTIFS(Severity,$B3426,SLA_Breach,"&lt;&gt;Yes",Status,"&lt;&gt;Suspend",Status,"&lt;&gt;Assigned",Status,"&lt;&gt;Open",Status,"&lt;&gt;Hold&gt;",ResolvedDate,"&gt;="&amp;$C$1,ResolvedDate,"&lt;="&amp;$F$1)</f>
        <v/>
      </c>
      <c r="F3426" s="137">
        <f>COUNTIFS(Severity,$B3426,SLA_Breach,"Yes",Status,"&lt;&gt;Suspend",Status,"&lt;&gt;Assigned",Status,"&lt;&gt;Open",Status,"&lt;&gt;Hold&gt;",ResolvedDate,"&gt;="&amp;$C$1,ResolvedDate,"&lt;="&amp;$F$1)</f>
        <v/>
      </c>
      <c r="G3426" s="137">
        <f>COUNTIFS(Severity,$B3426,AssignedDate,"&gt;=01/01/2017 12:00:00 AM",AssignedDate,"&lt;="&amp;$F$1)</f>
        <v/>
      </c>
      <c r="H3426" s="177" t="n"/>
      <c r="L3426" s="57" t="n">
        <v>0</v>
      </c>
      <c r="M3426" s="57" t="n"/>
    </row>
    <row r="3427" spans="1:13">
      <c r="A3427" s="137" t="n">
        <v>1</v>
      </c>
      <c r="B3427" s="100" t="s">
        <v>525</v>
      </c>
      <c r="C3427" s="137">
        <f>COUNTIFS(Severity,$B3427,AssignedDate,"&gt;="&amp;$C$1,AssignedDate,"&lt;="&amp;$F$1)</f>
        <v/>
      </c>
      <c r="D3427" s="137">
        <f>COUNTIFS(Severity,$B3427,Status,"&lt;&gt;Suspend",Status,"&lt;&gt;Assigned",Status,"&lt;&gt;Open",Status,"&lt;&gt;Hold",ResolvedDate,"&gt;="&amp;$C$1,ResolvedDate,"&lt;="&amp;$F$1)</f>
        <v/>
      </c>
      <c r="E3427" s="137">
        <f>COUNTIFS(Severity,$B3427,SLA_Breach,"&lt;&gt;Yes",Status,"&lt;&gt;Suspend",Status,"&lt;&gt;Assigned",Status,"&lt;&gt;Open",Status,"&lt;&gt;Hold&gt;",ResolvedDate,"&gt;="&amp;$C$1,ResolvedDate,"&lt;="&amp;$F$1)</f>
        <v/>
      </c>
      <c r="F3427" s="137">
        <f>COUNTIFS(Severity,$B3427,SLA_Breach,"Yes",Status,"&lt;&gt;Suspend",Status,"&lt;&gt;Assigned",Status,"&lt;&gt;Open",Status,"&lt;&gt;Hold&gt;",ResolvedDate,"&gt;="&amp;$C$1,ResolvedDate,"&lt;="&amp;$F$1)</f>
        <v/>
      </c>
      <c r="G3427" s="137">
        <f>COUNTIFS(Severity,$B3427,AssignedDate,"&gt;=01/01/2017 12:00:00 AM",AssignedDate,"&lt;="&amp;$F$1)</f>
        <v/>
      </c>
      <c r="H3427" s="177" t="n"/>
      <c r="L3427" s="57" t="n">
        <v>0</v>
      </c>
      <c r="M3427" s="57" t="n"/>
    </row>
    <row r="3428" spans="1:13">
      <c r="A3428" s="137" t="n">
        <v>1</v>
      </c>
      <c r="B3428" s="100" t="s">
        <v>525</v>
      </c>
      <c r="C3428" s="137">
        <f>COUNTIFS(Severity,$B3428,AssignedDate,"&gt;="&amp;$C$1,AssignedDate,"&lt;="&amp;$F$1)</f>
        <v/>
      </c>
      <c r="D3428" s="137">
        <f>COUNTIFS(Severity,$B3428,Status,"&lt;&gt;Suspend",Status,"&lt;&gt;Assigned",Status,"&lt;&gt;Open",Status,"&lt;&gt;Hold",ResolvedDate,"&gt;="&amp;$C$1,ResolvedDate,"&lt;="&amp;$F$1)</f>
        <v/>
      </c>
      <c r="E3428" s="137">
        <f>COUNTIFS(Severity,$B3428,SLA_Breach,"&lt;&gt;Yes",Status,"&lt;&gt;Suspend",Status,"&lt;&gt;Assigned",Status,"&lt;&gt;Open",Status,"&lt;&gt;Hold&gt;",ResolvedDate,"&gt;="&amp;$C$1,ResolvedDate,"&lt;="&amp;$F$1)</f>
        <v/>
      </c>
      <c r="F3428" s="137">
        <f>COUNTIFS(Severity,$B3428,SLA_Breach,"Yes",Status,"&lt;&gt;Suspend",Status,"&lt;&gt;Assigned",Status,"&lt;&gt;Open",Status,"&lt;&gt;Hold&gt;",ResolvedDate,"&gt;="&amp;$C$1,ResolvedDate,"&lt;="&amp;$F$1)</f>
        <v/>
      </c>
      <c r="G3428" s="137">
        <f>COUNTIFS(Severity,$B3428,AssignedDate,"&gt;=01/01/2017 12:00:00 AM",AssignedDate,"&lt;="&amp;$F$1)</f>
        <v/>
      </c>
      <c r="H3428" s="177" t="n"/>
      <c r="L3428" s="57" t="n">
        <v>0</v>
      </c>
      <c r="M3428" s="57" t="n"/>
    </row>
    <row r="3429" spans="1:13">
      <c r="A3429" s="137" t="n">
        <v>1</v>
      </c>
      <c r="B3429" s="100" t="s">
        <v>525</v>
      </c>
      <c r="C3429" s="137">
        <f>COUNTIFS(Severity,$B3429,AssignedDate,"&gt;="&amp;$C$1,AssignedDate,"&lt;="&amp;$F$1)</f>
        <v/>
      </c>
      <c r="D3429" s="137">
        <f>COUNTIFS(Severity,$B3429,Status,"&lt;&gt;Suspend",Status,"&lt;&gt;Assigned",Status,"&lt;&gt;Open",Status,"&lt;&gt;Hold",ResolvedDate,"&gt;="&amp;$C$1,ResolvedDate,"&lt;="&amp;$F$1)</f>
        <v/>
      </c>
      <c r="E3429" s="137">
        <f>COUNTIFS(Severity,$B3429,SLA_Breach,"&lt;&gt;Yes",Status,"&lt;&gt;Suspend",Status,"&lt;&gt;Assigned",Status,"&lt;&gt;Open",Status,"&lt;&gt;Hold&gt;",ResolvedDate,"&gt;="&amp;$C$1,ResolvedDate,"&lt;="&amp;$F$1)</f>
        <v/>
      </c>
      <c r="F3429" s="137">
        <f>COUNTIFS(Severity,$B3429,SLA_Breach,"Yes",Status,"&lt;&gt;Suspend",Status,"&lt;&gt;Assigned",Status,"&lt;&gt;Open",Status,"&lt;&gt;Hold&gt;",ResolvedDate,"&gt;="&amp;$C$1,ResolvedDate,"&lt;="&amp;$F$1)</f>
        <v/>
      </c>
      <c r="G3429" s="137">
        <f>COUNTIFS(Severity,$B3429,AssignedDate,"&gt;=01/01/2017 12:00:00 AM",AssignedDate,"&lt;="&amp;$F$1)</f>
        <v/>
      </c>
      <c r="H3429" s="177" t="n"/>
      <c r="L3429" s="57" t="n">
        <v>0</v>
      </c>
      <c r="M3429" s="57" t="n"/>
    </row>
    <row r="3430" spans="1:13">
      <c r="A3430" s="137" t="n">
        <v>1</v>
      </c>
      <c r="B3430" s="100" t="s">
        <v>525</v>
      </c>
      <c r="C3430" s="137">
        <f>COUNTIFS(Severity,$B3430,AssignedDate,"&gt;="&amp;$C$1,AssignedDate,"&lt;="&amp;$F$1)</f>
        <v/>
      </c>
      <c r="D3430" s="137">
        <f>COUNTIFS(Severity,$B3430,Status,"&lt;&gt;Suspend",Status,"&lt;&gt;Assigned",Status,"&lt;&gt;Open",Status,"&lt;&gt;Hold",ResolvedDate,"&gt;="&amp;$C$1,ResolvedDate,"&lt;="&amp;$F$1)</f>
        <v/>
      </c>
      <c r="E3430" s="137">
        <f>COUNTIFS(Severity,$B3430,SLA_Breach,"&lt;&gt;Yes",Status,"&lt;&gt;Suspend",Status,"&lt;&gt;Assigned",Status,"&lt;&gt;Open",Status,"&lt;&gt;Hold&gt;",ResolvedDate,"&gt;="&amp;$C$1,ResolvedDate,"&lt;="&amp;$F$1)</f>
        <v/>
      </c>
      <c r="F3430" s="137">
        <f>COUNTIFS(Severity,$B3430,SLA_Breach,"Yes",Status,"&lt;&gt;Suspend",Status,"&lt;&gt;Assigned",Status,"&lt;&gt;Open",Status,"&lt;&gt;Hold&gt;",ResolvedDate,"&gt;="&amp;$C$1,ResolvedDate,"&lt;="&amp;$F$1)</f>
        <v/>
      </c>
      <c r="G3430" s="137">
        <f>COUNTIFS(Severity,$B3430,AssignedDate,"&gt;=01/01/2017 12:00:00 AM",AssignedDate,"&lt;="&amp;$F$1)</f>
        <v/>
      </c>
      <c r="H3430" s="177" t="n"/>
      <c r="L3430" s="57" t="n">
        <v>0</v>
      </c>
      <c r="M3430" s="57" t="n"/>
    </row>
    <row r="3431" spans="1:13">
      <c r="A3431" s="137" t="n">
        <v>1</v>
      </c>
      <c r="B3431" s="100" t="s">
        <v>525</v>
      </c>
      <c r="C3431" s="137">
        <f>COUNTIFS(Severity,$B3431,AssignedDate,"&gt;="&amp;$C$1,AssignedDate,"&lt;="&amp;$F$1)</f>
        <v/>
      </c>
      <c r="D3431" s="137">
        <f>COUNTIFS(Severity,$B3431,Status,"&lt;&gt;Suspend",Status,"&lt;&gt;Assigned",Status,"&lt;&gt;Open",Status,"&lt;&gt;Hold",ResolvedDate,"&gt;="&amp;$C$1,ResolvedDate,"&lt;="&amp;$F$1)</f>
        <v/>
      </c>
      <c r="E3431" s="137">
        <f>COUNTIFS(Severity,$B3431,SLA_Breach,"&lt;&gt;Yes",Status,"&lt;&gt;Suspend",Status,"&lt;&gt;Assigned",Status,"&lt;&gt;Open",Status,"&lt;&gt;Hold&gt;",ResolvedDate,"&gt;="&amp;$C$1,ResolvedDate,"&lt;="&amp;$F$1)</f>
        <v/>
      </c>
      <c r="F3431" s="137">
        <f>COUNTIFS(Severity,$B3431,SLA_Breach,"Yes",Status,"&lt;&gt;Suspend",Status,"&lt;&gt;Assigned",Status,"&lt;&gt;Open",Status,"&lt;&gt;Hold&gt;",ResolvedDate,"&gt;="&amp;$C$1,ResolvedDate,"&lt;="&amp;$F$1)</f>
        <v/>
      </c>
      <c r="G3431" s="137">
        <f>COUNTIFS(Severity,$B3431,AssignedDate,"&gt;=01/01/2017 12:00:00 AM",AssignedDate,"&lt;="&amp;$F$1)</f>
        <v/>
      </c>
      <c r="H3431" s="177" t="n"/>
      <c r="L3431" s="57" t="n">
        <v>0</v>
      </c>
      <c r="M3431" s="57" t="n"/>
    </row>
    <row r="3432" spans="1:13">
      <c r="A3432" s="137" t="n">
        <v>1</v>
      </c>
      <c r="B3432" s="100" t="s">
        <v>525</v>
      </c>
      <c r="C3432" s="137">
        <f>COUNTIFS(Severity,$B3432,AssignedDate,"&gt;="&amp;$C$1,AssignedDate,"&lt;="&amp;$F$1)</f>
        <v/>
      </c>
      <c r="D3432" s="137">
        <f>COUNTIFS(Severity,$B3432,Status,"&lt;&gt;Suspend",Status,"&lt;&gt;Assigned",Status,"&lt;&gt;Open",Status,"&lt;&gt;Hold",ResolvedDate,"&gt;="&amp;$C$1,ResolvedDate,"&lt;="&amp;$F$1)</f>
        <v/>
      </c>
      <c r="E3432" s="137">
        <f>COUNTIFS(Severity,$B3432,SLA_Breach,"&lt;&gt;Yes",Status,"&lt;&gt;Suspend",Status,"&lt;&gt;Assigned",Status,"&lt;&gt;Open",Status,"&lt;&gt;Hold&gt;",ResolvedDate,"&gt;="&amp;$C$1,ResolvedDate,"&lt;="&amp;$F$1)</f>
        <v/>
      </c>
      <c r="F3432" s="137">
        <f>COUNTIFS(Severity,$B3432,SLA_Breach,"Yes",Status,"&lt;&gt;Suspend",Status,"&lt;&gt;Assigned",Status,"&lt;&gt;Open",Status,"&lt;&gt;Hold&gt;",ResolvedDate,"&gt;="&amp;$C$1,ResolvedDate,"&lt;="&amp;$F$1)</f>
        <v/>
      </c>
      <c r="G3432" s="137">
        <f>COUNTIFS(Severity,$B3432,AssignedDate,"&gt;=01/01/2017 12:00:00 AM",AssignedDate,"&lt;="&amp;$F$1)</f>
        <v/>
      </c>
      <c r="H3432" s="177" t="n"/>
      <c r="L3432" s="57" t="n">
        <v>0</v>
      </c>
      <c r="M3432" s="57" t="n"/>
    </row>
    <row r="3433" spans="1:13">
      <c r="A3433" s="137" t="n">
        <v>1</v>
      </c>
      <c r="B3433" s="100" t="s">
        <v>525</v>
      </c>
      <c r="C3433" s="137">
        <f>COUNTIFS(Severity,$B3433,AssignedDate,"&gt;="&amp;$C$1,AssignedDate,"&lt;="&amp;$F$1)</f>
        <v/>
      </c>
      <c r="D3433" s="137">
        <f>COUNTIFS(Severity,$B3433,Status,"&lt;&gt;Suspend",Status,"&lt;&gt;Assigned",Status,"&lt;&gt;Open",Status,"&lt;&gt;Hold",ResolvedDate,"&gt;="&amp;$C$1,ResolvedDate,"&lt;="&amp;$F$1)</f>
        <v/>
      </c>
      <c r="E3433" s="137">
        <f>COUNTIFS(Severity,$B3433,SLA_Breach,"&lt;&gt;Yes",Status,"&lt;&gt;Suspend",Status,"&lt;&gt;Assigned",Status,"&lt;&gt;Open",Status,"&lt;&gt;Hold&gt;",ResolvedDate,"&gt;="&amp;$C$1,ResolvedDate,"&lt;="&amp;$F$1)</f>
        <v/>
      </c>
      <c r="F3433" s="137">
        <f>COUNTIFS(Severity,$B3433,SLA_Breach,"Yes",Status,"&lt;&gt;Suspend",Status,"&lt;&gt;Assigned",Status,"&lt;&gt;Open",Status,"&lt;&gt;Hold&gt;",ResolvedDate,"&gt;="&amp;$C$1,ResolvedDate,"&lt;="&amp;$F$1)</f>
        <v/>
      </c>
      <c r="G3433" s="137">
        <f>COUNTIFS(Severity,$B3433,AssignedDate,"&gt;=01/01/2017 12:00:00 AM",AssignedDate,"&lt;="&amp;$F$1)</f>
        <v/>
      </c>
      <c r="H3433" s="177" t="n"/>
      <c r="L3433" s="57" t="n">
        <v>0</v>
      </c>
      <c r="M3433" s="57" t="n"/>
    </row>
    <row r="3434" spans="1:13">
      <c r="A3434" s="137" t="n">
        <v>1</v>
      </c>
      <c r="B3434" s="100" t="s">
        <v>525</v>
      </c>
      <c r="C3434" s="137">
        <f>COUNTIFS(Severity,$B3434,AssignedDate,"&gt;="&amp;$C$1,AssignedDate,"&lt;="&amp;$F$1)</f>
        <v/>
      </c>
      <c r="D3434" s="137">
        <f>COUNTIFS(Severity,$B3434,Status,"&lt;&gt;Suspend",Status,"&lt;&gt;Assigned",Status,"&lt;&gt;Open",Status,"&lt;&gt;Hold",ResolvedDate,"&gt;="&amp;$C$1,ResolvedDate,"&lt;="&amp;$F$1)</f>
        <v/>
      </c>
      <c r="E3434" s="137">
        <f>COUNTIFS(Severity,$B3434,SLA_Breach,"&lt;&gt;Yes",Status,"&lt;&gt;Suspend",Status,"&lt;&gt;Assigned",Status,"&lt;&gt;Open",Status,"&lt;&gt;Hold&gt;",ResolvedDate,"&gt;="&amp;$C$1,ResolvedDate,"&lt;="&amp;$F$1)</f>
        <v/>
      </c>
      <c r="F3434" s="137">
        <f>COUNTIFS(Severity,$B3434,SLA_Breach,"Yes",Status,"&lt;&gt;Suspend",Status,"&lt;&gt;Assigned",Status,"&lt;&gt;Open",Status,"&lt;&gt;Hold&gt;",ResolvedDate,"&gt;="&amp;$C$1,ResolvedDate,"&lt;="&amp;$F$1)</f>
        <v/>
      </c>
      <c r="G3434" s="137">
        <f>COUNTIFS(Severity,$B3434,AssignedDate,"&gt;=01/01/2017 12:00:00 AM",AssignedDate,"&lt;="&amp;$F$1)</f>
        <v/>
      </c>
      <c r="H3434" s="177" t="n"/>
      <c r="L3434" s="57" t="n">
        <v>0</v>
      </c>
      <c r="M3434" s="57" t="n"/>
    </row>
    <row r="3435" spans="1:13">
      <c r="A3435" s="137" t="n">
        <v>1</v>
      </c>
      <c r="B3435" s="100" t="s">
        <v>525</v>
      </c>
      <c r="C3435" s="137">
        <f>COUNTIFS(Severity,$B3435,AssignedDate,"&gt;="&amp;$C$1,AssignedDate,"&lt;="&amp;$F$1)</f>
        <v/>
      </c>
      <c r="D3435" s="137">
        <f>COUNTIFS(Severity,$B3435,Status,"&lt;&gt;Suspend",Status,"&lt;&gt;Assigned",Status,"&lt;&gt;Open",Status,"&lt;&gt;Hold",ResolvedDate,"&gt;="&amp;$C$1,ResolvedDate,"&lt;="&amp;$F$1)</f>
        <v/>
      </c>
      <c r="E3435" s="137">
        <f>COUNTIFS(Severity,$B3435,SLA_Breach,"&lt;&gt;Yes",Status,"&lt;&gt;Suspend",Status,"&lt;&gt;Assigned",Status,"&lt;&gt;Open",Status,"&lt;&gt;Hold&gt;",ResolvedDate,"&gt;="&amp;$C$1,ResolvedDate,"&lt;="&amp;$F$1)</f>
        <v/>
      </c>
      <c r="F3435" s="137">
        <f>COUNTIFS(Severity,$B3435,SLA_Breach,"Yes",Status,"&lt;&gt;Suspend",Status,"&lt;&gt;Assigned",Status,"&lt;&gt;Open",Status,"&lt;&gt;Hold&gt;",ResolvedDate,"&gt;="&amp;$C$1,ResolvedDate,"&lt;="&amp;$F$1)</f>
        <v/>
      </c>
      <c r="G3435" s="137">
        <f>COUNTIFS(Severity,$B3435,AssignedDate,"&gt;=01/01/2017 12:00:00 AM",AssignedDate,"&lt;="&amp;$F$1)</f>
        <v/>
      </c>
      <c r="H3435" s="177" t="n"/>
      <c r="L3435" s="57" t="n">
        <v>0</v>
      </c>
      <c r="M3435" s="57" t="n"/>
    </row>
    <row r="3436" spans="1:13">
      <c r="A3436" s="137" t="n">
        <v>1</v>
      </c>
      <c r="B3436" s="100" t="s">
        <v>525</v>
      </c>
      <c r="C3436" s="137">
        <f>COUNTIFS(Severity,$B3436,AssignedDate,"&gt;="&amp;$C$1,AssignedDate,"&lt;="&amp;$F$1)</f>
        <v/>
      </c>
      <c r="D3436" s="137">
        <f>COUNTIFS(Severity,$B3436,Status,"&lt;&gt;Suspend",Status,"&lt;&gt;Assigned",Status,"&lt;&gt;Open",Status,"&lt;&gt;Hold",ResolvedDate,"&gt;="&amp;$C$1,ResolvedDate,"&lt;="&amp;$F$1)</f>
        <v/>
      </c>
      <c r="E3436" s="137">
        <f>COUNTIFS(Severity,$B3436,SLA_Breach,"&lt;&gt;Yes",Status,"&lt;&gt;Suspend",Status,"&lt;&gt;Assigned",Status,"&lt;&gt;Open",Status,"&lt;&gt;Hold&gt;",ResolvedDate,"&gt;="&amp;$C$1,ResolvedDate,"&lt;="&amp;$F$1)</f>
        <v/>
      </c>
      <c r="F3436" s="137">
        <f>COUNTIFS(Severity,$B3436,SLA_Breach,"Yes",Status,"&lt;&gt;Suspend",Status,"&lt;&gt;Assigned",Status,"&lt;&gt;Open",Status,"&lt;&gt;Hold&gt;",ResolvedDate,"&gt;="&amp;$C$1,ResolvedDate,"&lt;="&amp;$F$1)</f>
        <v/>
      </c>
      <c r="G3436" s="137">
        <f>COUNTIFS(Severity,$B3436,AssignedDate,"&gt;=01/01/2017 12:00:00 AM",AssignedDate,"&lt;="&amp;$F$1)</f>
        <v/>
      </c>
      <c r="H3436" s="177" t="n"/>
      <c r="L3436" s="57" t="n">
        <v>0</v>
      </c>
      <c r="M3436" s="57" t="n"/>
    </row>
    <row r="3437" spans="1:13">
      <c r="A3437" s="137" t="n">
        <v>1</v>
      </c>
      <c r="B3437" s="100" t="s">
        <v>525</v>
      </c>
      <c r="C3437" s="137">
        <f>COUNTIFS(Severity,$B3437,AssignedDate,"&gt;="&amp;$C$1,AssignedDate,"&lt;="&amp;$F$1)</f>
        <v/>
      </c>
      <c r="D3437" s="137">
        <f>COUNTIFS(Severity,$B3437,Status,"&lt;&gt;Suspend",Status,"&lt;&gt;Assigned",Status,"&lt;&gt;Open",Status,"&lt;&gt;Hold",ResolvedDate,"&gt;="&amp;$C$1,ResolvedDate,"&lt;="&amp;$F$1)</f>
        <v/>
      </c>
      <c r="E3437" s="137">
        <f>COUNTIFS(Severity,$B3437,SLA_Breach,"&lt;&gt;Yes",Status,"&lt;&gt;Suspend",Status,"&lt;&gt;Assigned",Status,"&lt;&gt;Open",Status,"&lt;&gt;Hold&gt;",ResolvedDate,"&gt;="&amp;$C$1,ResolvedDate,"&lt;="&amp;$F$1)</f>
        <v/>
      </c>
      <c r="F3437" s="137">
        <f>COUNTIFS(Severity,$B3437,SLA_Breach,"Yes",Status,"&lt;&gt;Suspend",Status,"&lt;&gt;Assigned",Status,"&lt;&gt;Open",Status,"&lt;&gt;Hold&gt;",ResolvedDate,"&gt;="&amp;$C$1,ResolvedDate,"&lt;="&amp;$F$1)</f>
        <v/>
      </c>
      <c r="G3437" s="137">
        <f>COUNTIFS(Severity,$B3437,AssignedDate,"&gt;=01/01/2017 12:00:00 AM",AssignedDate,"&lt;="&amp;$F$1)</f>
        <v/>
      </c>
      <c r="H3437" s="177" t="n"/>
      <c r="L3437" s="57" t="n">
        <v>0</v>
      </c>
      <c r="M3437" s="57" t="n"/>
    </row>
    <row r="3438" spans="1:13">
      <c r="A3438" s="137" t="n">
        <v>1</v>
      </c>
      <c r="B3438" s="100" t="s">
        <v>525</v>
      </c>
      <c r="C3438" s="137">
        <f>COUNTIFS(Severity,$B3438,AssignedDate,"&gt;="&amp;$C$1,AssignedDate,"&lt;="&amp;$F$1)</f>
        <v/>
      </c>
      <c r="D3438" s="137">
        <f>COUNTIFS(Severity,$B3438,Status,"&lt;&gt;Suspend",Status,"&lt;&gt;Assigned",Status,"&lt;&gt;Open",Status,"&lt;&gt;Hold",ResolvedDate,"&gt;="&amp;$C$1,ResolvedDate,"&lt;="&amp;$F$1)</f>
        <v/>
      </c>
      <c r="E3438" s="137">
        <f>COUNTIFS(Severity,$B3438,SLA_Breach,"&lt;&gt;Yes",Status,"&lt;&gt;Suspend",Status,"&lt;&gt;Assigned",Status,"&lt;&gt;Open",Status,"&lt;&gt;Hold&gt;",ResolvedDate,"&gt;="&amp;$C$1,ResolvedDate,"&lt;="&amp;$F$1)</f>
        <v/>
      </c>
      <c r="F3438" s="137">
        <f>COUNTIFS(Severity,$B3438,SLA_Breach,"Yes",Status,"&lt;&gt;Suspend",Status,"&lt;&gt;Assigned",Status,"&lt;&gt;Open",Status,"&lt;&gt;Hold&gt;",ResolvedDate,"&gt;="&amp;$C$1,ResolvedDate,"&lt;="&amp;$F$1)</f>
        <v/>
      </c>
      <c r="G3438" s="137">
        <f>COUNTIFS(Severity,$B3438,AssignedDate,"&gt;=01/01/2017 12:00:00 AM",AssignedDate,"&lt;="&amp;$F$1)</f>
        <v/>
      </c>
      <c r="H3438" s="177" t="n"/>
      <c r="L3438" s="57" t="n">
        <v>0</v>
      </c>
      <c r="M3438" s="57" t="n"/>
    </row>
    <row r="3439" spans="1:13">
      <c r="A3439" s="137" t="n">
        <v>1</v>
      </c>
      <c r="B3439" s="100" t="s">
        <v>525</v>
      </c>
      <c r="C3439" s="137">
        <f>COUNTIFS(Severity,$B3439,AssignedDate,"&gt;="&amp;$C$1,AssignedDate,"&lt;="&amp;$F$1)</f>
        <v/>
      </c>
      <c r="D3439" s="137">
        <f>COUNTIFS(Severity,$B3439,Status,"&lt;&gt;Suspend",Status,"&lt;&gt;Assigned",Status,"&lt;&gt;Open",Status,"&lt;&gt;Hold",ResolvedDate,"&gt;="&amp;$C$1,ResolvedDate,"&lt;="&amp;$F$1)</f>
        <v/>
      </c>
      <c r="E3439" s="137">
        <f>COUNTIFS(Severity,$B3439,SLA_Breach,"&lt;&gt;Yes",Status,"&lt;&gt;Suspend",Status,"&lt;&gt;Assigned",Status,"&lt;&gt;Open",Status,"&lt;&gt;Hold&gt;",ResolvedDate,"&gt;="&amp;$C$1,ResolvedDate,"&lt;="&amp;$F$1)</f>
        <v/>
      </c>
      <c r="F3439" s="137">
        <f>COUNTIFS(Severity,$B3439,SLA_Breach,"Yes",Status,"&lt;&gt;Suspend",Status,"&lt;&gt;Assigned",Status,"&lt;&gt;Open",Status,"&lt;&gt;Hold&gt;",ResolvedDate,"&gt;="&amp;$C$1,ResolvedDate,"&lt;="&amp;$F$1)</f>
        <v/>
      </c>
      <c r="G3439" s="137">
        <f>COUNTIFS(Severity,$B3439,AssignedDate,"&gt;=01/01/2017 12:00:00 AM",AssignedDate,"&lt;="&amp;$F$1)</f>
        <v/>
      </c>
      <c r="H3439" s="177" t="n"/>
      <c r="L3439" s="57" t="n">
        <v>0</v>
      </c>
      <c r="M3439" s="57" t="n"/>
    </row>
    <row r="3440" spans="1:13">
      <c r="A3440" s="137" t="n">
        <v>1</v>
      </c>
      <c r="B3440" s="100" t="s">
        <v>525</v>
      </c>
      <c r="C3440" s="137">
        <f>COUNTIFS(Severity,$B3440,AssignedDate,"&gt;="&amp;$C$1,AssignedDate,"&lt;="&amp;$F$1)</f>
        <v/>
      </c>
      <c r="D3440" s="137">
        <f>COUNTIFS(Severity,$B3440,Status,"&lt;&gt;Suspend",Status,"&lt;&gt;Assigned",Status,"&lt;&gt;Open",Status,"&lt;&gt;Hold",ResolvedDate,"&gt;="&amp;$C$1,ResolvedDate,"&lt;="&amp;$F$1)</f>
        <v/>
      </c>
      <c r="E3440" s="137">
        <f>COUNTIFS(Severity,$B3440,SLA_Breach,"&lt;&gt;Yes",Status,"&lt;&gt;Suspend",Status,"&lt;&gt;Assigned",Status,"&lt;&gt;Open",Status,"&lt;&gt;Hold&gt;",ResolvedDate,"&gt;="&amp;$C$1,ResolvedDate,"&lt;="&amp;$F$1)</f>
        <v/>
      </c>
      <c r="F3440" s="137">
        <f>COUNTIFS(Severity,$B3440,SLA_Breach,"Yes",Status,"&lt;&gt;Suspend",Status,"&lt;&gt;Assigned",Status,"&lt;&gt;Open",Status,"&lt;&gt;Hold&gt;",ResolvedDate,"&gt;="&amp;$C$1,ResolvedDate,"&lt;="&amp;$F$1)</f>
        <v/>
      </c>
      <c r="G3440" s="137">
        <f>COUNTIFS(Severity,$B3440,AssignedDate,"&gt;=01/01/2017 12:00:00 AM",AssignedDate,"&lt;="&amp;$F$1)</f>
        <v/>
      </c>
      <c r="H3440" s="177" t="n"/>
      <c r="L3440" s="57" t="n">
        <v>0</v>
      </c>
      <c r="M3440" s="57" t="n"/>
    </row>
    <row r="3441" spans="1:13">
      <c r="A3441" s="137" t="n">
        <v>1</v>
      </c>
      <c r="B3441" s="100" t="s">
        <v>525</v>
      </c>
      <c r="C3441" s="137">
        <f>COUNTIFS(Severity,$B3441,AssignedDate,"&gt;="&amp;$C$1,AssignedDate,"&lt;="&amp;$F$1)</f>
        <v/>
      </c>
      <c r="D3441" s="137">
        <f>COUNTIFS(Severity,$B3441,Status,"&lt;&gt;Suspend",Status,"&lt;&gt;Assigned",Status,"&lt;&gt;Open",Status,"&lt;&gt;Hold",ResolvedDate,"&gt;="&amp;$C$1,ResolvedDate,"&lt;="&amp;$F$1)</f>
        <v/>
      </c>
      <c r="E3441" s="137">
        <f>COUNTIFS(Severity,$B3441,SLA_Breach,"&lt;&gt;Yes",Status,"&lt;&gt;Suspend",Status,"&lt;&gt;Assigned",Status,"&lt;&gt;Open",Status,"&lt;&gt;Hold&gt;",ResolvedDate,"&gt;="&amp;$C$1,ResolvedDate,"&lt;="&amp;$F$1)</f>
        <v/>
      </c>
      <c r="F3441" s="137">
        <f>COUNTIFS(Severity,$B3441,SLA_Breach,"Yes",Status,"&lt;&gt;Suspend",Status,"&lt;&gt;Assigned",Status,"&lt;&gt;Open",Status,"&lt;&gt;Hold&gt;",ResolvedDate,"&gt;="&amp;$C$1,ResolvedDate,"&lt;="&amp;$F$1)</f>
        <v/>
      </c>
      <c r="G3441" s="137">
        <f>COUNTIFS(Severity,$B3441,AssignedDate,"&gt;=01/01/2017 12:00:00 AM",AssignedDate,"&lt;="&amp;$F$1)</f>
        <v/>
      </c>
      <c r="H3441" s="177" t="n"/>
      <c r="L3441" s="57" t="n">
        <v>0</v>
      </c>
      <c r="M3441" s="57" t="n"/>
    </row>
    <row r="3442" spans="1:13">
      <c r="A3442" s="137" t="n">
        <v>1</v>
      </c>
      <c r="B3442" s="100" t="s">
        <v>525</v>
      </c>
      <c r="C3442" s="137">
        <f>COUNTIFS(Severity,$B3442,AssignedDate,"&gt;="&amp;$C$1,AssignedDate,"&lt;="&amp;$F$1)</f>
        <v/>
      </c>
      <c r="D3442" s="137">
        <f>COUNTIFS(Severity,$B3442,Status,"&lt;&gt;Suspend",Status,"&lt;&gt;Assigned",Status,"&lt;&gt;Open",Status,"&lt;&gt;Hold",ResolvedDate,"&gt;="&amp;$C$1,ResolvedDate,"&lt;="&amp;$F$1)</f>
        <v/>
      </c>
      <c r="E3442" s="137">
        <f>COUNTIFS(Severity,$B3442,SLA_Breach,"&lt;&gt;Yes",Status,"&lt;&gt;Suspend",Status,"&lt;&gt;Assigned",Status,"&lt;&gt;Open",Status,"&lt;&gt;Hold&gt;",ResolvedDate,"&gt;="&amp;$C$1,ResolvedDate,"&lt;="&amp;$F$1)</f>
        <v/>
      </c>
      <c r="F3442" s="137">
        <f>COUNTIFS(Severity,$B3442,SLA_Breach,"Yes",Status,"&lt;&gt;Suspend",Status,"&lt;&gt;Assigned",Status,"&lt;&gt;Open",Status,"&lt;&gt;Hold&gt;",ResolvedDate,"&gt;="&amp;$C$1,ResolvedDate,"&lt;="&amp;$F$1)</f>
        <v/>
      </c>
      <c r="G3442" s="137">
        <f>COUNTIFS(Severity,$B3442,AssignedDate,"&gt;=01/01/2017 12:00:00 AM",AssignedDate,"&lt;="&amp;$F$1)</f>
        <v/>
      </c>
      <c r="H3442" s="177" t="n"/>
      <c r="L3442" s="57" t="n">
        <v>0</v>
      </c>
      <c r="M3442" s="57" t="n"/>
    </row>
    <row r="3443" spans="1:13">
      <c r="A3443" s="137" t="n">
        <v>1</v>
      </c>
      <c r="B3443" s="100" t="s">
        <v>525</v>
      </c>
      <c r="C3443" s="137">
        <f>COUNTIFS(Severity,$B3443,AssignedDate,"&gt;="&amp;$C$1,AssignedDate,"&lt;="&amp;$F$1)</f>
        <v/>
      </c>
      <c r="D3443" s="137">
        <f>COUNTIFS(Severity,$B3443,Status,"&lt;&gt;Suspend",Status,"&lt;&gt;Assigned",Status,"&lt;&gt;Open",Status,"&lt;&gt;Hold",ResolvedDate,"&gt;="&amp;$C$1,ResolvedDate,"&lt;="&amp;$F$1)</f>
        <v/>
      </c>
      <c r="E3443" s="137">
        <f>COUNTIFS(Severity,$B3443,SLA_Breach,"&lt;&gt;Yes",Status,"&lt;&gt;Suspend",Status,"&lt;&gt;Assigned",Status,"&lt;&gt;Open",Status,"&lt;&gt;Hold&gt;",ResolvedDate,"&gt;="&amp;$C$1,ResolvedDate,"&lt;="&amp;$F$1)</f>
        <v/>
      </c>
      <c r="F3443" s="137">
        <f>COUNTIFS(Severity,$B3443,SLA_Breach,"Yes",Status,"&lt;&gt;Suspend",Status,"&lt;&gt;Assigned",Status,"&lt;&gt;Open",Status,"&lt;&gt;Hold&gt;",ResolvedDate,"&gt;="&amp;$C$1,ResolvedDate,"&lt;="&amp;$F$1)</f>
        <v/>
      </c>
      <c r="G3443" s="137">
        <f>COUNTIFS(Severity,$B3443,AssignedDate,"&gt;=01/01/2017 12:00:00 AM",AssignedDate,"&lt;="&amp;$F$1)</f>
        <v/>
      </c>
      <c r="H3443" s="177" t="n"/>
      <c r="L3443" s="57" t="n">
        <v>0</v>
      </c>
      <c r="M3443" s="57" t="n"/>
    </row>
    <row r="3444" spans="1:13">
      <c r="A3444" s="137" t="n">
        <v>1</v>
      </c>
      <c r="B3444" s="100" t="s">
        <v>525</v>
      </c>
      <c r="C3444" s="137">
        <f>COUNTIFS(Severity,$B3444,AssignedDate,"&gt;="&amp;$C$1,AssignedDate,"&lt;="&amp;$F$1)</f>
        <v/>
      </c>
      <c r="D3444" s="137">
        <f>COUNTIFS(Severity,$B3444,Status,"&lt;&gt;Suspend",Status,"&lt;&gt;Assigned",Status,"&lt;&gt;Open",Status,"&lt;&gt;Hold",ResolvedDate,"&gt;="&amp;$C$1,ResolvedDate,"&lt;="&amp;$F$1)</f>
        <v/>
      </c>
      <c r="E3444" s="137">
        <f>COUNTIFS(Severity,$B3444,SLA_Breach,"&lt;&gt;Yes",Status,"&lt;&gt;Suspend",Status,"&lt;&gt;Assigned",Status,"&lt;&gt;Open",Status,"&lt;&gt;Hold&gt;",ResolvedDate,"&gt;="&amp;$C$1,ResolvedDate,"&lt;="&amp;$F$1)</f>
        <v/>
      </c>
      <c r="F3444" s="137">
        <f>COUNTIFS(Severity,$B3444,SLA_Breach,"Yes",Status,"&lt;&gt;Suspend",Status,"&lt;&gt;Assigned",Status,"&lt;&gt;Open",Status,"&lt;&gt;Hold&gt;",ResolvedDate,"&gt;="&amp;$C$1,ResolvedDate,"&lt;="&amp;$F$1)</f>
        <v/>
      </c>
      <c r="G3444" s="137">
        <f>COUNTIFS(Severity,$B3444,AssignedDate,"&gt;=01/01/2017 12:00:00 AM",AssignedDate,"&lt;="&amp;$F$1)</f>
        <v/>
      </c>
      <c r="H3444" s="177" t="n"/>
      <c r="L3444" s="57" t="n">
        <v>0</v>
      </c>
      <c r="M3444" s="57" t="n"/>
    </row>
    <row r="3445" spans="1:13">
      <c r="A3445" s="137" t="n">
        <v>1</v>
      </c>
      <c r="B3445" s="100" t="s">
        <v>525</v>
      </c>
      <c r="C3445" s="137">
        <f>COUNTIFS(Severity,$B3445,AssignedDate,"&gt;="&amp;$C$1,AssignedDate,"&lt;="&amp;$F$1)</f>
        <v/>
      </c>
      <c r="D3445" s="137">
        <f>COUNTIFS(Severity,$B3445,Status,"&lt;&gt;Suspend",Status,"&lt;&gt;Assigned",Status,"&lt;&gt;Open",Status,"&lt;&gt;Hold",ResolvedDate,"&gt;="&amp;$C$1,ResolvedDate,"&lt;="&amp;$F$1)</f>
        <v/>
      </c>
      <c r="E3445" s="137">
        <f>COUNTIFS(Severity,$B3445,SLA_Breach,"&lt;&gt;Yes",Status,"&lt;&gt;Suspend",Status,"&lt;&gt;Assigned",Status,"&lt;&gt;Open",Status,"&lt;&gt;Hold&gt;",ResolvedDate,"&gt;="&amp;$C$1,ResolvedDate,"&lt;="&amp;$F$1)</f>
        <v/>
      </c>
      <c r="F3445" s="137">
        <f>COUNTIFS(Severity,$B3445,SLA_Breach,"Yes",Status,"&lt;&gt;Suspend",Status,"&lt;&gt;Assigned",Status,"&lt;&gt;Open",Status,"&lt;&gt;Hold&gt;",ResolvedDate,"&gt;="&amp;$C$1,ResolvedDate,"&lt;="&amp;$F$1)</f>
        <v/>
      </c>
      <c r="G3445" s="137">
        <f>COUNTIFS(Severity,$B3445,AssignedDate,"&gt;=01/01/2017 12:00:00 AM",AssignedDate,"&lt;="&amp;$F$1)</f>
        <v/>
      </c>
      <c r="H3445" s="177" t="n"/>
      <c r="L3445" s="57" t="n">
        <v>0</v>
      </c>
      <c r="M3445" s="57" t="n"/>
    </row>
    <row r="3446" spans="1:13">
      <c r="A3446" s="137" t="n">
        <v>1</v>
      </c>
      <c r="B3446" s="100" t="s">
        <v>525</v>
      </c>
      <c r="C3446" s="137">
        <f>COUNTIFS(Severity,$B3446,AssignedDate,"&gt;="&amp;$C$1,AssignedDate,"&lt;="&amp;$F$1)</f>
        <v/>
      </c>
      <c r="D3446" s="137">
        <f>COUNTIFS(Severity,$B3446,Status,"&lt;&gt;Suspend",Status,"&lt;&gt;Assigned",Status,"&lt;&gt;Open",Status,"&lt;&gt;Hold",ResolvedDate,"&gt;="&amp;$C$1,ResolvedDate,"&lt;="&amp;$F$1)</f>
        <v/>
      </c>
      <c r="E3446" s="137">
        <f>COUNTIFS(Severity,$B3446,SLA_Breach,"&lt;&gt;Yes",Status,"&lt;&gt;Suspend",Status,"&lt;&gt;Assigned",Status,"&lt;&gt;Open",Status,"&lt;&gt;Hold&gt;",ResolvedDate,"&gt;="&amp;$C$1,ResolvedDate,"&lt;="&amp;$F$1)</f>
        <v/>
      </c>
      <c r="F3446" s="137">
        <f>COUNTIFS(Severity,$B3446,SLA_Breach,"Yes",Status,"&lt;&gt;Suspend",Status,"&lt;&gt;Assigned",Status,"&lt;&gt;Open",Status,"&lt;&gt;Hold&gt;",ResolvedDate,"&gt;="&amp;$C$1,ResolvedDate,"&lt;="&amp;$F$1)</f>
        <v/>
      </c>
      <c r="G3446" s="137">
        <f>COUNTIFS(Severity,$B3446,AssignedDate,"&gt;=01/01/2017 12:00:00 AM",AssignedDate,"&lt;="&amp;$F$1)</f>
        <v/>
      </c>
      <c r="H3446" s="177" t="n"/>
      <c r="L3446" s="57" t="n">
        <v>0</v>
      </c>
      <c r="M3446" s="57" t="n"/>
    </row>
    <row r="3447" spans="1:13">
      <c r="A3447" s="137" t="n">
        <v>1</v>
      </c>
      <c r="B3447" s="100" t="s">
        <v>525</v>
      </c>
      <c r="C3447" s="137">
        <f>COUNTIFS(Severity,$B3447,AssignedDate,"&gt;="&amp;$C$1,AssignedDate,"&lt;="&amp;$F$1)</f>
        <v/>
      </c>
      <c r="D3447" s="137">
        <f>COUNTIFS(Severity,$B3447,Status,"&lt;&gt;Suspend",Status,"&lt;&gt;Assigned",Status,"&lt;&gt;Open",Status,"&lt;&gt;Hold",ResolvedDate,"&gt;="&amp;$C$1,ResolvedDate,"&lt;="&amp;$F$1)</f>
        <v/>
      </c>
      <c r="E3447" s="137">
        <f>COUNTIFS(Severity,$B3447,SLA_Breach,"&lt;&gt;Yes",Status,"&lt;&gt;Suspend",Status,"&lt;&gt;Assigned",Status,"&lt;&gt;Open",Status,"&lt;&gt;Hold&gt;",ResolvedDate,"&gt;="&amp;$C$1,ResolvedDate,"&lt;="&amp;$F$1)</f>
        <v/>
      </c>
      <c r="F3447" s="137">
        <f>COUNTIFS(Severity,$B3447,SLA_Breach,"Yes",Status,"&lt;&gt;Suspend",Status,"&lt;&gt;Assigned",Status,"&lt;&gt;Open",Status,"&lt;&gt;Hold&gt;",ResolvedDate,"&gt;="&amp;$C$1,ResolvedDate,"&lt;="&amp;$F$1)</f>
        <v/>
      </c>
      <c r="G3447" s="137">
        <f>COUNTIFS(Severity,$B3447,AssignedDate,"&gt;=01/01/2017 12:00:00 AM",AssignedDate,"&lt;="&amp;$F$1)</f>
        <v/>
      </c>
      <c r="H3447" s="177" t="n"/>
      <c r="L3447" s="57" t="n">
        <v>0</v>
      </c>
      <c r="M3447" s="57" t="n"/>
    </row>
    <row r="3448" spans="1:13">
      <c r="A3448" s="137" t="n">
        <v>1</v>
      </c>
      <c r="B3448" s="100" t="s">
        <v>525</v>
      </c>
      <c r="C3448" s="137">
        <f>COUNTIFS(Severity,$B3448,AssignedDate,"&gt;="&amp;$C$1,AssignedDate,"&lt;="&amp;$F$1)</f>
        <v/>
      </c>
      <c r="D3448" s="137">
        <f>COUNTIFS(Severity,$B3448,Status,"&lt;&gt;Suspend",Status,"&lt;&gt;Assigned",Status,"&lt;&gt;Open",Status,"&lt;&gt;Hold",ResolvedDate,"&gt;="&amp;$C$1,ResolvedDate,"&lt;="&amp;$F$1)</f>
        <v/>
      </c>
      <c r="E3448" s="137">
        <f>COUNTIFS(Severity,$B3448,SLA_Breach,"&lt;&gt;Yes",Status,"&lt;&gt;Suspend",Status,"&lt;&gt;Assigned",Status,"&lt;&gt;Open",Status,"&lt;&gt;Hold&gt;",ResolvedDate,"&gt;="&amp;$C$1,ResolvedDate,"&lt;="&amp;$F$1)</f>
        <v/>
      </c>
      <c r="F3448" s="137">
        <f>COUNTIFS(Severity,$B3448,SLA_Breach,"Yes",Status,"&lt;&gt;Suspend",Status,"&lt;&gt;Assigned",Status,"&lt;&gt;Open",Status,"&lt;&gt;Hold&gt;",ResolvedDate,"&gt;="&amp;$C$1,ResolvedDate,"&lt;="&amp;$F$1)</f>
        <v/>
      </c>
      <c r="G3448" s="137">
        <f>COUNTIFS(Severity,$B3448,AssignedDate,"&gt;=01/01/2017 12:00:00 AM",AssignedDate,"&lt;="&amp;$F$1)</f>
        <v/>
      </c>
      <c r="H3448" s="177" t="n"/>
      <c r="L3448" s="57" t="n">
        <v>0</v>
      </c>
      <c r="M3448" s="57" t="n"/>
    </row>
    <row r="3449" spans="1:13">
      <c r="A3449" s="137" t="n">
        <v>1</v>
      </c>
      <c r="B3449" s="100" t="s">
        <v>525</v>
      </c>
      <c r="C3449" s="137">
        <f>COUNTIFS(Severity,$B3449,AssignedDate,"&gt;="&amp;$C$1,AssignedDate,"&lt;="&amp;$F$1)</f>
        <v/>
      </c>
      <c r="D3449" s="137">
        <f>COUNTIFS(Severity,$B3449,Status,"&lt;&gt;Suspend",Status,"&lt;&gt;Assigned",Status,"&lt;&gt;Open",Status,"&lt;&gt;Hold",ResolvedDate,"&gt;="&amp;$C$1,ResolvedDate,"&lt;="&amp;$F$1)</f>
        <v/>
      </c>
      <c r="E3449" s="137">
        <f>COUNTIFS(Severity,$B3449,SLA_Breach,"&lt;&gt;Yes",Status,"&lt;&gt;Suspend",Status,"&lt;&gt;Assigned",Status,"&lt;&gt;Open",Status,"&lt;&gt;Hold&gt;",ResolvedDate,"&gt;="&amp;$C$1,ResolvedDate,"&lt;="&amp;$F$1)</f>
        <v/>
      </c>
      <c r="F3449" s="137">
        <f>COUNTIFS(Severity,$B3449,SLA_Breach,"Yes",Status,"&lt;&gt;Suspend",Status,"&lt;&gt;Assigned",Status,"&lt;&gt;Open",Status,"&lt;&gt;Hold&gt;",ResolvedDate,"&gt;="&amp;$C$1,ResolvedDate,"&lt;="&amp;$F$1)</f>
        <v/>
      </c>
      <c r="G3449" s="137">
        <f>COUNTIFS(Severity,$B3449,AssignedDate,"&gt;=01/01/2017 12:00:00 AM",AssignedDate,"&lt;="&amp;$F$1)</f>
        <v/>
      </c>
      <c r="H3449" s="177" t="n"/>
      <c r="L3449" s="57" t="n">
        <v>0</v>
      </c>
      <c r="M3449" s="57" t="n"/>
    </row>
    <row r="3450" spans="1:13">
      <c r="A3450" s="137" t="n">
        <v>1</v>
      </c>
      <c r="B3450" s="100" t="s">
        <v>525</v>
      </c>
      <c r="C3450" s="137">
        <f>COUNTIFS(Severity,$B3450,AssignedDate,"&gt;="&amp;$C$1,AssignedDate,"&lt;="&amp;$F$1)</f>
        <v/>
      </c>
      <c r="D3450" s="137">
        <f>COUNTIFS(Severity,$B3450,Status,"&lt;&gt;Suspend",Status,"&lt;&gt;Assigned",Status,"&lt;&gt;Open",Status,"&lt;&gt;Hold",ResolvedDate,"&gt;="&amp;$C$1,ResolvedDate,"&lt;="&amp;$F$1)</f>
        <v/>
      </c>
      <c r="E3450" s="137">
        <f>COUNTIFS(Severity,$B3450,SLA_Breach,"&lt;&gt;Yes",Status,"&lt;&gt;Suspend",Status,"&lt;&gt;Assigned",Status,"&lt;&gt;Open",Status,"&lt;&gt;Hold&gt;",ResolvedDate,"&gt;="&amp;$C$1,ResolvedDate,"&lt;="&amp;$F$1)</f>
        <v/>
      </c>
      <c r="F3450" s="137">
        <f>COUNTIFS(Severity,$B3450,SLA_Breach,"Yes",Status,"&lt;&gt;Suspend",Status,"&lt;&gt;Assigned",Status,"&lt;&gt;Open",Status,"&lt;&gt;Hold&gt;",ResolvedDate,"&gt;="&amp;$C$1,ResolvedDate,"&lt;="&amp;$F$1)</f>
        <v/>
      </c>
      <c r="G3450" s="137">
        <f>COUNTIFS(Severity,$B3450,AssignedDate,"&gt;=01/01/2017 12:00:00 AM",AssignedDate,"&lt;="&amp;$F$1)</f>
        <v/>
      </c>
      <c r="H3450" s="177" t="n"/>
      <c r="L3450" s="57" t="n">
        <v>0</v>
      </c>
      <c r="M3450" s="57" t="n"/>
    </row>
    <row r="3451" spans="1:13">
      <c r="A3451" s="137" t="n">
        <v>1</v>
      </c>
      <c r="B3451" s="100" t="s">
        <v>525</v>
      </c>
      <c r="C3451" s="137">
        <f>COUNTIFS(Severity,$B3451,AssignedDate,"&gt;="&amp;$C$1,AssignedDate,"&lt;="&amp;$F$1)</f>
        <v/>
      </c>
      <c r="D3451" s="137">
        <f>COUNTIFS(Severity,$B3451,Status,"&lt;&gt;Suspend",Status,"&lt;&gt;Assigned",Status,"&lt;&gt;Open",Status,"&lt;&gt;Hold",ResolvedDate,"&gt;="&amp;$C$1,ResolvedDate,"&lt;="&amp;$F$1)</f>
        <v/>
      </c>
      <c r="E3451" s="137">
        <f>COUNTIFS(Severity,$B3451,SLA_Breach,"&lt;&gt;Yes",Status,"&lt;&gt;Suspend",Status,"&lt;&gt;Assigned",Status,"&lt;&gt;Open",Status,"&lt;&gt;Hold&gt;",ResolvedDate,"&gt;="&amp;$C$1,ResolvedDate,"&lt;="&amp;$F$1)</f>
        <v/>
      </c>
      <c r="F3451" s="137">
        <f>COUNTIFS(Severity,$B3451,SLA_Breach,"Yes",Status,"&lt;&gt;Suspend",Status,"&lt;&gt;Assigned",Status,"&lt;&gt;Open",Status,"&lt;&gt;Hold&gt;",ResolvedDate,"&gt;="&amp;$C$1,ResolvedDate,"&lt;="&amp;$F$1)</f>
        <v/>
      </c>
      <c r="G3451" s="137">
        <f>COUNTIFS(Severity,$B3451,AssignedDate,"&gt;=01/01/2017 12:00:00 AM",AssignedDate,"&lt;="&amp;$F$1)</f>
        <v/>
      </c>
      <c r="H3451" s="177" t="n"/>
      <c r="L3451" s="57" t="n">
        <v>0</v>
      </c>
      <c r="M3451" s="57" t="n"/>
    </row>
    <row r="3452" spans="1:13">
      <c r="A3452" s="137" t="n">
        <v>1</v>
      </c>
      <c r="B3452" s="100" t="s">
        <v>525</v>
      </c>
      <c r="C3452" s="137">
        <f>COUNTIFS(Severity,$B3452,AssignedDate,"&gt;="&amp;$C$1,AssignedDate,"&lt;="&amp;$F$1)</f>
        <v/>
      </c>
      <c r="D3452" s="137">
        <f>COUNTIFS(Severity,$B3452,Status,"&lt;&gt;Suspend",Status,"&lt;&gt;Assigned",Status,"&lt;&gt;Open",Status,"&lt;&gt;Hold",ResolvedDate,"&gt;="&amp;$C$1,ResolvedDate,"&lt;="&amp;$F$1)</f>
        <v/>
      </c>
      <c r="E3452" s="137">
        <f>COUNTIFS(Severity,$B3452,SLA_Breach,"&lt;&gt;Yes",Status,"&lt;&gt;Suspend",Status,"&lt;&gt;Assigned",Status,"&lt;&gt;Open",Status,"&lt;&gt;Hold&gt;",ResolvedDate,"&gt;="&amp;$C$1,ResolvedDate,"&lt;="&amp;$F$1)</f>
        <v/>
      </c>
      <c r="F3452" s="137">
        <f>COUNTIFS(Severity,$B3452,SLA_Breach,"Yes",Status,"&lt;&gt;Suspend",Status,"&lt;&gt;Assigned",Status,"&lt;&gt;Open",Status,"&lt;&gt;Hold&gt;",ResolvedDate,"&gt;="&amp;$C$1,ResolvedDate,"&lt;="&amp;$F$1)</f>
        <v/>
      </c>
      <c r="G3452" s="137">
        <f>COUNTIFS(Severity,$B3452,AssignedDate,"&gt;=01/01/2017 12:00:00 AM",AssignedDate,"&lt;="&amp;$F$1)</f>
        <v/>
      </c>
      <c r="H3452" s="177" t="n"/>
      <c r="L3452" s="57" t="n">
        <v>0</v>
      </c>
      <c r="M3452" s="57" t="n"/>
    </row>
    <row r="3453" spans="1:13">
      <c r="A3453" s="137" t="n">
        <v>1</v>
      </c>
      <c r="B3453" s="100" t="s">
        <v>525</v>
      </c>
      <c r="C3453" s="137">
        <f>COUNTIFS(Severity,$B3453,AssignedDate,"&gt;="&amp;$C$1,AssignedDate,"&lt;="&amp;$F$1)</f>
        <v/>
      </c>
      <c r="D3453" s="137">
        <f>COUNTIFS(Severity,$B3453,Status,"&lt;&gt;Suspend",Status,"&lt;&gt;Assigned",Status,"&lt;&gt;Open",Status,"&lt;&gt;Hold",ResolvedDate,"&gt;="&amp;$C$1,ResolvedDate,"&lt;="&amp;$F$1)</f>
        <v/>
      </c>
      <c r="E3453" s="137">
        <f>COUNTIFS(Severity,$B3453,SLA_Breach,"&lt;&gt;Yes",Status,"&lt;&gt;Suspend",Status,"&lt;&gt;Assigned",Status,"&lt;&gt;Open",Status,"&lt;&gt;Hold&gt;",ResolvedDate,"&gt;="&amp;$C$1,ResolvedDate,"&lt;="&amp;$F$1)</f>
        <v/>
      </c>
      <c r="F3453" s="137">
        <f>COUNTIFS(Severity,$B3453,SLA_Breach,"Yes",Status,"&lt;&gt;Suspend",Status,"&lt;&gt;Assigned",Status,"&lt;&gt;Open",Status,"&lt;&gt;Hold&gt;",ResolvedDate,"&gt;="&amp;$C$1,ResolvedDate,"&lt;="&amp;$F$1)</f>
        <v/>
      </c>
      <c r="G3453" s="137">
        <f>COUNTIFS(Severity,$B3453,AssignedDate,"&gt;=01/01/2017 12:00:00 AM",AssignedDate,"&lt;="&amp;$F$1)</f>
        <v/>
      </c>
      <c r="H3453" s="177" t="n"/>
      <c r="L3453" s="57" t="n">
        <v>0</v>
      </c>
      <c r="M3453" s="57" t="n"/>
    </row>
    <row r="3454" spans="1:13">
      <c r="A3454" s="137" t="n">
        <v>1</v>
      </c>
      <c r="B3454" s="100" t="s">
        <v>525</v>
      </c>
      <c r="C3454" s="137">
        <f>COUNTIFS(Severity,$B3454,AssignedDate,"&gt;="&amp;$C$1,AssignedDate,"&lt;="&amp;$F$1)</f>
        <v/>
      </c>
      <c r="D3454" s="137">
        <f>COUNTIFS(Severity,$B3454,Status,"&lt;&gt;Suspend",Status,"&lt;&gt;Assigned",Status,"&lt;&gt;Open",Status,"&lt;&gt;Hold",ResolvedDate,"&gt;="&amp;$C$1,ResolvedDate,"&lt;="&amp;$F$1)</f>
        <v/>
      </c>
      <c r="E3454" s="137">
        <f>COUNTIFS(Severity,$B3454,SLA_Breach,"&lt;&gt;Yes",Status,"&lt;&gt;Suspend",Status,"&lt;&gt;Assigned",Status,"&lt;&gt;Open",Status,"&lt;&gt;Hold&gt;",ResolvedDate,"&gt;="&amp;$C$1,ResolvedDate,"&lt;="&amp;$F$1)</f>
        <v/>
      </c>
      <c r="F3454" s="137">
        <f>COUNTIFS(Severity,$B3454,SLA_Breach,"Yes",Status,"&lt;&gt;Suspend",Status,"&lt;&gt;Assigned",Status,"&lt;&gt;Open",Status,"&lt;&gt;Hold&gt;",ResolvedDate,"&gt;="&amp;$C$1,ResolvedDate,"&lt;="&amp;$F$1)</f>
        <v/>
      </c>
      <c r="G3454" s="137">
        <f>COUNTIFS(Severity,$B3454,AssignedDate,"&gt;=01/01/2017 12:00:00 AM",AssignedDate,"&lt;="&amp;$F$1)</f>
        <v/>
      </c>
      <c r="H3454" s="177" t="n"/>
      <c r="L3454" s="57" t="n">
        <v>0</v>
      </c>
      <c r="M3454" s="57" t="n"/>
    </row>
    <row r="3455" spans="1:13">
      <c r="A3455" s="137" t="n">
        <v>1</v>
      </c>
      <c r="B3455" s="100" t="s">
        <v>525</v>
      </c>
      <c r="C3455" s="137">
        <f>COUNTIFS(Severity,$B3455,AssignedDate,"&gt;="&amp;$C$1,AssignedDate,"&lt;="&amp;$F$1)</f>
        <v/>
      </c>
      <c r="D3455" s="137">
        <f>COUNTIFS(Severity,$B3455,Status,"&lt;&gt;Suspend",Status,"&lt;&gt;Assigned",Status,"&lt;&gt;Open",Status,"&lt;&gt;Hold",ResolvedDate,"&gt;="&amp;$C$1,ResolvedDate,"&lt;="&amp;$F$1)</f>
        <v/>
      </c>
      <c r="E3455" s="137">
        <f>COUNTIFS(Severity,$B3455,SLA_Breach,"&lt;&gt;Yes",Status,"&lt;&gt;Suspend",Status,"&lt;&gt;Assigned",Status,"&lt;&gt;Open",Status,"&lt;&gt;Hold&gt;",ResolvedDate,"&gt;="&amp;$C$1,ResolvedDate,"&lt;="&amp;$F$1)</f>
        <v/>
      </c>
      <c r="F3455" s="137">
        <f>COUNTIFS(Severity,$B3455,SLA_Breach,"Yes",Status,"&lt;&gt;Suspend",Status,"&lt;&gt;Assigned",Status,"&lt;&gt;Open",Status,"&lt;&gt;Hold&gt;",ResolvedDate,"&gt;="&amp;$C$1,ResolvedDate,"&lt;="&amp;$F$1)</f>
        <v/>
      </c>
      <c r="G3455" s="137">
        <f>COUNTIFS(Severity,$B3455,AssignedDate,"&gt;=01/01/2017 12:00:00 AM",AssignedDate,"&lt;="&amp;$F$1)</f>
        <v/>
      </c>
      <c r="H3455" s="177" t="n"/>
      <c r="L3455" s="57" t="n">
        <v>0</v>
      </c>
      <c r="M3455" s="57" t="n"/>
    </row>
    <row r="3456" spans="1:13">
      <c r="A3456" s="137" t="n">
        <v>1</v>
      </c>
      <c r="B3456" s="100" t="s">
        <v>525</v>
      </c>
      <c r="C3456" s="137">
        <f>COUNTIFS(Severity,$B3456,AssignedDate,"&gt;="&amp;$C$1,AssignedDate,"&lt;="&amp;$F$1)</f>
        <v/>
      </c>
      <c r="D3456" s="137">
        <f>COUNTIFS(Severity,$B3456,Status,"&lt;&gt;Suspend",Status,"&lt;&gt;Assigned",Status,"&lt;&gt;Open",Status,"&lt;&gt;Hold",ResolvedDate,"&gt;="&amp;$C$1,ResolvedDate,"&lt;="&amp;$F$1)</f>
        <v/>
      </c>
      <c r="E3456" s="137">
        <f>COUNTIFS(Severity,$B3456,SLA_Breach,"&lt;&gt;Yes",Status,"&lt;&gt;Suspend",Status,"&lt;&gt;Assigned",Status,"&lt;&gt;Open",Status,"&lt;&gt;Hold&gt;",ResolvedDate,"&gt;="&amp;$C$1,ResolvedDate,"&lt;="&amp;$F$1)</f>
        <v/>
      </c>
      <c r="F3456" s="137">
        <f>COUNTIFS(Severity,$B3456,SLA_Breach,"Yes",Status,"&lt;&gt;Suspend",Status,"&lt;&gt;Assigned",Status,"&lt;&gt;Open",Status,"&lt;&gt;Hold&gt;",ResolvedDate,"&gt;="&amp;$C$1,ResolvedDate,"&lt;="&amp;$F$1)</f>
        <v/>
      </c>
      <c r="G3456" s="137">
        <f>COUNTIFS(Severity,$B3456,AssignedDate,"&gt;=01/01/2017 12:00:00 AM",AssignedDate,"&lt;="&amp;$F$1)</f>
        <v/>
      </c>
      <c r="H3456" s="177" t="n"/>
      <c r="L3456" s="57" t="n">
        <v>0</v>
      </c>
      <c r="M3456" s="57" t="n"/>
    </row>
    <row r="3457" spans="1:13">
      <c r="A3457" s="137" t="n">
        <v>1</v>
      </c>
      <c r="B3457" s="100" t="s">
        <v>525</v>
      </c>
      <c r="C3457" s="137">
        <f>COUNTIFS(Severity,$B3457,AssignedDate,"&gt;="&amp;$C$1,AssignedDate,"&lt;="&amp;$F$1)</f>
        <v/>
      </c>
      <c r="D3457" s="137">
        <f>COUNTIFS(Severity,$B3457,Status,"&lt;&gt;Suspend",Status,"&lt;&gt;Assigned",Status,"&lt;&gt;Open",Status,"&lt;&gt;Hold",ResolvedDate,"&gt;="&amp;$C$1,ResolvedDate,"&lt;="&amp;$F$1)</f>
        <v/>
      </c>
      <c r="E3457" s="137">
        <f>COUNTIFS(Severity,$B3457,SLA_Breach,"&lt;&gt;Yes",Status,"&lt;&gt;Suspend",Status,"&lt;&gt;Assigned",Status,"&lt;&gt;Open",Status,"&lt;&gt;Hold&gt;",ResolvedDate,"&gt;="&amp;$C$1,ResolvedDate,"&lt;="&amp;$F$1)</f>
        <v/>
      </c>
      <c r="F3457" s="137">
        <f>COUNTIFS(Severity,$B3457,SLA_Breach,"Yes",Status,"&lt;&gt;Suspend",Status,"&lt;&gt;Assigned",Status,"&lt;&gt;Open",Status,"&lt;&gt;Hold&gt;",ResolvedDate,"&gt;="&amp;$C$1,ResolvedDate,"&lt;="&amp;$F$1)</f>
        <v/>
      </c>
      <c r="G3457" s="137">
        <f>COUNTIFS(Severity,$B3457,AssignedDate,"&gt;=01/01/2017 12:00:00 AM",AssignedDate,"&lt;="&amp;$F$1)</f>
        <v/>
      </c>
      <c r="H3457" s="177" t="n"/>
      <c r="L3457" s="57" t="n">
        <v>0</v>
      </c>
      <c r="M3457" s="57" t="n"/>
    </row>
    <row r="3458" spans="1:13">
      <c r="A3458" s="137" t="n">
        <v>1</v>
      </c>
      <c r="B3458" s="100" t="s">
        <v>525</v>
      </c>
      <c r="C3458" s="137">
        <f>COUNTIFS(Severity,$B3458,AssignedDate,"&gt;="&amp;$C$1,AssignedDate,"&lt;="&amp;$F$1)</f>
        <v/>
      </c>
      <c r="D3458" s="137">
        <f>COUNTIFS(Severity,$B3458,Status,"&lt;&gt;Suspend",Status,"&lt;&gt;Assigned",Status,"&lt;&gt;Open",Status,"&lt;&gt;Hold",ResolvedDate,"&gt;="&amp;$C$1,ResolvedDate,"&lt;="&amp;$F$1)</f>
        <v/>
      </c>
      <c r="E3458" s="137">
        <f>COUNTIFS(Severity,$B3458,SLA_Breach,"&lt;&gt;Yes",Status,"&lt;&gt;Suspend",Status,"&lt;&gt;Assigned",Status,"&lt;&gt;Open",Status,"&lt;&gt;Hold&gt;",ResolvedDate,"&gt;="&amp;$C$1,ResolvedDate,"&lt;="&amp;$F$1)</f>
        <v/>
      </c>
      <c r="F3458" s="137">
        <f>COUNTIFS(Severity,$B3458,SLA_Breach,"Yes",Status,"&lt;&gt;Suspend",Status,"&lt;&gt;Assigned",Status,"&lt;&gt;Open",Status,"&lt;&gt;Hold&gt;",ResolvedDate,"&gt;="&amp;$C$1,ResolvedDate,"&lt;="&amp;$F$1)</f>
        <v/>
      </c>
      <c r="G3458" s="137">
        <f>COUNTIFS(Severity,$B3458,AssignedDate,"&gt;=01/01/2017 12:00:00 AM",AssignedDate,"&lt;="&amp;$F$1)</f>
        <v/>
      </c>
      <c r="H3458" s="177" t="n"/>
      <c r="L3458" s="57" t="n">
        <v>0</v>
      </c>
      <c r="M3458" s="57" t="n"/>
    </row>
    <row r="3459" spans="1:13">
      <c r="A3459" s="137" t="n">
        <v>1</v>
      </c>
      <c r="B3459" s="100" t="s">
        <v>525</v>
      </c>
      <c r="C3459" s="137">
        <f>COUNTIFS(Severity,$B3459,AssignedDate,"&gt;="&amp;$C$1,AssignedDate,"&lt;="&amp;$F$1)</f>
        <v/>
      </c>
      <c r="D3459" s="137">
        <f>COUNTIFS(Severity,$B3459,Status,"&lt;&gt;Suspend",Status,"&lt;&gt;Assigned",Status,"&lt;&gt;Open",Status,"&lt;&gt;Hold",ResolvedDate,"&gt;="&amp;$C$1,ResolvedDate,"&lt;="&amp;$F$1)</f>
        <v/>
      </c>
      <c r="E3459" s="137">
        <f>COUNTIFS(Severity,$B3459,SLA_Breach,"&lt;&gt;Yes",Status,"&lt;&gt;Suspend",Status,"&lt;&gt;Assigned",Status,"&lt;&gt;Open",Status,"&lt;&gt;Hold&gt;",ResolvedDate,"&gt;="&amp;$C$1,ResolvedDate,"&lt;="&amp;$F$1)</f>
        <v/>
      </c>
      <c r="F3459" s="137">
        <f>COUNTIFS(Severity,$B3459,SLA_Breach,"Yes",Status,"&lt;&gt;Suspend",Status,"&lt;&gt;Assigned",Status,"&lt;&gt;Open",Status,"&lt;&gt;Hold&gt;",ResolvedDate,"&gt;="&amp;$C$1,ResolvedDate,"&lt;="&amp;$F$1)</f>
        <v/>
      </c>
      <c r="G3459" s="137">
        <f>COUNTIFS(Severity,$B3459,AssignedDate,"&gt;=01/01/2017 12:00:00 AM",AssignedDate,"&lt;="&amp;$F$1)</f>
        <v/>
      </c>
      <c r="H3459" s="177" t="n"/>
      <c r="L3459" s="57" t="n">
        <v>0</v>
      </c>
      <c r="M3459" s="57" t="n"/>
    </row>
    <row r="3460" spans="1:13">
      <c r="A3460" s="137" t="n">
        <v>1</v>
      </c>
      <c r="B3460" s="100" t="s">
        <v>525</v>
      </c>
      <c r="C3460" s="137">
        <f>COUNTIFS(Severity,$B3460,AssignedDate,"&gt;="&amp;$C$1,AssignedDate,"&lt;="&amp;$F$1)</f>
        <v/>
      </c>
      <c r="D3460" s="137">
        <f>COUNTIFS(Severity,$B3460,Status,"&lt;&gt;Suspend",Status,"&lt;&gt;Assigned",Status,"&lt;&gt;Open",Status,"&lt;&gt;Hold",ResolvedDate,"&gt;="&amp;$C$1,ResolvedDate,"&lt;="&amp;$F$1)</f>
        <v/>
      </c>
      <c r="E3460" s="137">
        <f>COUNTIFS(Severity,$B3460,SLA_Breach,"&lt;&gt;Yes",Status,"&lt;&gt;Suspend",Status,"&lt;&gt;Assigned",Status,"&lt;&gt;Open",Status,"&lt;&gt;Hold&gt;",ResolvedDate,"&gt;="&amp;$C$1,ResolvedDate,"&lt;="&amp;$F$1)</f>
        <v/>
      </c>
      <c r="F3460" s="137">
        <f>COUNTIFS(Severity,$B3460,SLA_Breach,"Yes",Status,"&lt;&gt;Suspend",Status,"&lt;&gt;Assigned",Status,"&lt;&gt;Open",Status,"&lt;&gt;Hold&gt;",ResolvedDate,"&gt;="&amp;$C$1,ResolvedDate,"&lt;="&amp;$F$1)</f>
        <v/>
      </c>
      <c r="G3460" s="137">
        <f>COUNTIFS(Severity,$B3460,AssignedDate,"&gt;=01/01/2017 12:00:00 AM",AssignedDate,"&lt;="&amp;$F$1)</f>
        <v/>
      </c>
      <c r="H3460" s="177" t="n"/>
      <c r="L3460" s="57" t="n">
        <v>0</v>
      </c>
      <c r="M3460" s="57" t="n"/>
    </row>
    <row r="3461" spans="1:13">
      <c r="A3461" s="137" t="n">
        <v>1</v>
      </c>
      <c r="B3461" s="100" t="s">
        <v>525</v>
      </c>
      <c r="C3461" s="137">
        <f>COUNTIFS(Severity,$B3461,AssignedDate,"&gt;="&amp;$C$1,AssignedDate,"&lt;="&amp;$F$1)</f>
        <v/>
      </c>
      <c r="D3461" s="137">
        <f>COUNTIFS(Severity,$B3461,Status,"&lt;&gt;Suspend",Status,"&lt;&gt;Assigned",Status,"&lt;&gt;Open",Status,"&lt;&gt;Hold",ResolvedDate,"&gt;="&amp;$C$1,ResolvedDate,"&lt;="&amp;$F$1)</f>
        <v/>
      </c>
      <c r="E3461" s="137">
        <f>COUNTIFS(Severity,$B3461,SLA_Breach,"&lt;&gt;Yes",Status,"&lt;&gt;Suspend",Status,"&lt;&gt;Assigned",Status,"&lt;&gt;Open",Status,"&lt;&gt;Hold&gt;",ResolvedDate,"&gt;="&amp;$C$1,ResolvedDate,"&lt;="&amp;$F$1)</f>
        <v/>
      </c>
      <c r="F3461" s="137">
        <f>COUNTIFS(Severity,$B3461,SLA_Breach,"Yes",Status,"&lt;&gt;Suspend",Status,"&lt;&gt;Assigned",Status,"&lt;&gt;Open",Status,"&lt;&gt;Hold&gt;",ResolvedDate,"&gt;="&amp;$C$1,ResolvedDate,"&lt;="&amp;$F$1)</f>
        <v/>
      </c>
      <c r="G3461" s="137">
        <f>COUNTIFS(Severity,$B3461,AssignedDate,"&gt;=01/01/2017 12:00:00 AM",AssignedDate,"&lt;="&amp;$F$1)</f>
        <v/>
      </c>
      <c r="H3461" s="177" t="n"/>
      <c r="L3461" s="57" t="n">
        <v>0</v>
      </c>
      <c r="M3461" s="57" t="n"/>
    </row>
    <row r="3462" spans="1:13">
      <c r="A3462" s="137" t="n">
        <v>1</v>
      </c>
      <c r="B3462" s="100" t="s">
        <v>525</v>
      </c>
      <c r="C3462" s="137">
        <f>COUNTIFS(Severity,$B3462,AssignedDate,"&gt;="&amp;$C$1,AssignedDate,"&lt;="&amp;$F$1)</f>
        <v/>
      </c>
      <c r="D3462" s="137">
        <f>COUNTIFS(Severity,$B3462,Status,"&lt;&gt;Suspend",Status,"&lt;&gt;Assigned",Status,"&lt;&gt;Open",Status,"&lt;&gt;Hold",ResolvedDate,"&gt;="&amp;$C$1,ResolvedDate,"&lt;="&amp;$F$1)</f>
        <v/>
      </c>
      <c r="E3462" s="137">
        <f>COUNTIFS(Severity,$B3462,SLA_Breach,"&lt;&gt;Yes",Status,"&lt;&gt;Suspend",Status,"&lt;&gt;Assigned",Status,"&lt;&gt;Open",Status,"&lt;&gt;Hold&gt;",ResolvedDate,"&gt;="&amp;$C$1,ResolvedDate,"&lt;="&amp;$F$1)</f>
        <v/>
      </c>
      <c r="F3462" s="137">
        <f>COUNTIFS(Severity,$B3462,SLA_Breach,"Yes",Status,"&lt;&gt;Suspend",Status,"&lt;&gt;Assigned",Status,"&lt;&gt;Open",Status,"&lt;&gt;Hold&gt;",ResolvedDate,"&gt;="&amp;$C$1,ResolvedDate,"&lt;="&amp;$F$1)</f>
        <v/>
      </c>
      <c r="G3462" s="137">
        <f>COUNTIFS(Severity,$B3462,AssignedDate,"&gt;=01/01/2017 12:00:00 AM",AssignedDate,"&lt;="&amp;$F$1)</f>
        <v/>
      </c>
      <c r="H3462" s="177" t="n"/>
      <c r="L3462" s="57" t="n">
        <v>0</v>
      </c>
      <c r="M3462" s="57" t="n"/>
    </row>
    <row r="3463" spans="1:13">
      <c r="A3463" s="137" t="n">
        <v>1</v>
      </c>
      <c r="B3463" s="100" t="s">
        <v>525</v>
      </c>
      <c r="C3463" s="137">
        <f>COUNTIFS(Severity,$B3463,AssignedDate,"&gt;="&amp;$C$1,AssignedDate,"&lt;="&amp;$F$1)</f>
        <v/>
      </c>
      <c r="D3463" s="137">
        <f>COUNTIFS(Severity,$B3463,Status,"&lt;&gt;Suspend",Status,"&lt;&gt;Assigned",Status,"&lt;&gt;Open",Status,"&lt;&gt;Hold",ResolvedDate,"&gt;="&amp;$C$1,ResolvedDate,"&lt;="&amp;$F$1)</f>
        <v/>
      </c>
      <c r="E3463" s="137">
        <f>COUNTIFS(Severity,$B3463,SLA_Breach,"&lt;&gt;Yes",Status,"&lt;&gt;Suspend",Status,"&lt;&gt;Assigned",Status,"&lt;&gt;Open",Status,"&lt;&gt;Hold&gt;",ResolvedDate,"&gt;="&amp;$C$1,ResolvedDate,"&lt;="&amp;$F$1)</f>
        <v/>
      </c>
      <c r="F3463" s="137">
        <f>COUNTIFS(Severity,$B3463,SLA_Breach,"Yes",Status,"&lt;&gt;Suspend",Status,"&lt;&gt;Assigned",Status,"&lt;&gt;Open",Status,"&lt;&gt;Hold&gt;",ResolvedDate,"&gt;="&amp;$C$1,ResolvedDate,"&lt;="&amp;$F$1)</f>
        <v/>
      </c>
      <c r="G3463" s="137">
        <f>COUNTIFS(Severity,$B3463,AssignedDate,"&gt;=01/01/2017 12:00:00 AM",AssignedDate,"&lt;="&amp;$F$1)</f>
        <v/>
      </c>
      <c r="H3463" s="177" t="n"/>
      <c r="L3463" s="57" t="n">
        <v>0</v>
      </c>
      <c r="M3463" s="57" t="n"/>
    </row>
    <row r="3464" spans="1:13">
      <c r="A3464" s="137" t="n">
        <v>1</v>
      </c>
      <c r="B3464" s="100" t="s">
        <v>525</v>
      </c>
      <c r="C3464" s="137">
        <f>COUNTIFS(Severity,$B3464,AssignedDate,"&gt;="&amp;$C$1,AssignedDate,"&lt;="&amp;$F$1)</f>
        <v/>
      </c>
      <c r="D3464" s="137">
        <f>COUNTIFS(Severity,$B3464,Status,"&lt;&gt;Suspend",Status,"&lt;&gt;Assigned",Status,"&lt;&gt;Open",Status,"&lt;&gt;Hold",ResolvedDate,"&gt;="&amp;$C$1,ResolvedDate,"&lt;="&amp;$F$1)</f>
        <v/>
      </c>
      <c r="E3464" s="137">
        <f>COUNTIFS(Severity,$B3464,SLA_Breach,"&lt;&gt;Yes",Status,"&lt;&gt;Suspend",Status,"&lt;&gt;Assigned",Status,"&lt;&gt;Open",Status,"&lt;&gt;Hold&gt;",ResolvedDate,"&gt;="&amp;$C$1,ResolvedDate,"&lt;="&amp;$F$1)</f>
        <v/>
      </c>
      <c r="F3464" s="137">
        <f>COUNTIFS(Severity,$B3464,SLA_Breach,"Yes",Status,"&lt;&gt;Suspend",Status,"&lt;&gt;Assigned",Status,"&lt;&gt;Open",Status,"&lt;&gt;Hold&gt;",ResolvedDate,"&gt;="&amp;$C$1,ResolvedDate,"&lt;="&amp;$F$1)</f>
        <v/>
      </c>
      <c r="G3464" s="137">
        <f>COUNTIFS(Severity,$B3464,AssignedDate,"&gt;=01/01/2017 12:00:00 AM",AssignedDate,"&lt;="&amp;$F$1)</f>
        <v/>
      </c>
      <c r="H3464" s="177" t="n"/>
      <c r="L3464" s="57" t="n">
        <v>0</v>
      </c>
      <c r="M3464" s="57" t="n"/>
    </row>
    <row r="3465" spans="1:13">
      <c r="A3465" s="137" t="n">
        <v>1</v>
      </c>
      <c r="B3465" s="100" t="s">
        <v>525</v>
      </c>
      <c r="C3465" s="137">
        <f>COUNTIFS(Severity,$B3465,AssignedDate,"&gt;="&amp;$C$1,AssignedDate,"&lt;="&amp;$F$1)</f>
        <v/>
      </c>
      <c r="D3465" s="137">
        <f>COUNTIFS(Severity,$B3465,Status,"&lt;&gt;Suspend",Status,"&lt;&gt;Assigned",Status,"&lt;&gt;Open",Status,"&lt;&gt;Hold",ResolvedDate,"&gt;="&amp;$C$1,ResolvedDate,"&lt;="&amp;$F$1)</f>
        <v/>
      </c>
      <c r="E3465" s="137">
        <f>COUNTIFS(Severity,$B3465,SLA_Breach,"&lt;&gt;Yes",Status,"&lt;&gt;Suspend",Status,"&lt;&gt;Assigned",Status,"&lt;&gt;Open",Status,"&lt;&gt;Hold&gt;",ResolvedDate,"&gt;="&amp;$C$1,ResolvedDate,"&lt;="&amp;$F$1)</f>
        <v/>
      </c>
      <c r="F3465" s="137">
        <f>COUNTIFS(Severity,$B3465,SLA_Breach,"Yes",Status,"&lt;&gt;Suspend",Status,"&lt;&gt;Assigned",Status,"&lt;&gt;Open",Status,"&lt;&gt;Hold&gt;",ResolvedDate,"&gt;="&amp;$C$1,ResolvedDate,"&lt;="&amp;$F$1)</f>
        <v/>
      </c>
      <c r="G3465" s="137">
        <f>COUNTIFS(Severity,$B3465,AssignedDate,"&gt;=01/01/2017 12:00:00 AM",AssignedDate,"&lt;="&amp;$F$1)</f>
        <v/>
      </c>
      <c r="H3465" s="177" t="n"/>
      <c r="L3465" s="57" t="n">
        <v>0</v>
      </c>
      <c r="M3465" s="57" t="n"/>
    </row>
    <row r="3466" spans="1:13">
      <c r="A3466" s="137" t="n">
        <v>1</v>
      </c>
      <c r="B3466" s="100" t="s">
        <v>525</v>
      </c>
      <c r="C3466" s="137">
        <f>COUNTIFS(Severity,$B3466,AssignedDate,"&gt;="&amp;$C$1,AssignedDate,"&lt;="&amp;$F$1)</f>
        <v/>
      </c>
      <c r="D3466" s="137">
        <f>COUNTIFS(Severity,$B3466,Status,"&lt;&gt;Suspend",Status,"&lt;&gt;Assigned",Status,"&lt;&gt;Open",Status,"&lt;&gt;Hold",ResolvedDate,"&gt;="&amp;$C$1,ResolvedDate,"&lt;="&amp;$F$1)</f>
        <v/>
      </c>
      <c r="E3466" s="137">
        <f>COUNTIFS(Severity,$B3466,SLA_Breach,"&lt;&gt;Yes",Status,"&lt;&gt;Suspend",Status,"&lt;&gt;Assigned",Status,"&lt;&gt;Open",Status,"&lt;&gt;Hold&gt;",ResolvedDate,"&gt;="&amp;$C$1,ResolvedDate,"&lt;="&amp;$F$1)</f>
        <v/>
      </c>
      <c r="F3466" s="137">
        <f>COUNTIFS(Severity,$B3466,SLA_Breach,"Yes",Status,"&lt;&gt;Suspend",Status,"&lt;&gt;Assigned",Status,"&lt;&gt;Open",Status,"&lt;&gt;Hold&gt;",ResolvedDate,"&gt;="&amp;$C$1,ResolvedDate,"&lt;="&amp;$F$1)</f>
        <v/>
      </c>
      <c r="G3466" s="137">
        <f>COUNTIFS(Severity,$B3466,AssignedDate,"&gt;=01/01/2017 12:00:00 AM",AssignedDate,"&lt;="&amp;$F$1)</f>
        <v/>
      </c>
      <c r="H3466" s="177" t="n"/>
      <c r="L3466" s="57" t="n">
        <v>0</v>
      </c>
      <c r="M3466" s="57" t="n"/>
    </row>
    <row r="3467" spans="1:13">
      <c r="A3467" s="137" t="n">
        <v>1</v>
      </c>
      <c r="B3467" s="100" t="s">
        <v>525</v>
      </c>
      <c r="C3467" s="137">
        <f>COUNTIFS(Severity,$B3467,AssignedDate,"&gt;="&amp;$C$1,AssignedDate,"&lt;="&amp;$F$1)</f>
        <v/>
      </c>
      <c r="D3467" s="137">
        <f>COUNTIFS(Severity,$B3467,Status,"&lt;&gt;Suspend",Status,"&lt;&gt;Assigned",Status,"&lt;&gt;Open",Status,"&lt;&gt;Hold",ResolvedDate,"&gt;="&amp;$C$1,ResolvedDate,"&lt;="&amp;$F$1)</f>
        <v/>
      </c>
      <c r="E3467" s="137">
        <f>COUNTIFS(Severity,$B3467,SLA_Breach,"&lt;&gt;Yes",Status,"&lt;&gt;Suspend",Status,"&lt;&gt;Assigned",Status,"&lt;&gt;Open",Status,"&lt;&gt;Hold&gt;",ResolvedDate,"&gt;="&amp;$C$1,ResolvedDate,"&lt;="&amp;$F$1)</f>
        <v/>
      </c>
      <c r="F3467" s="137">
        <f>COUNTIFS(Severity,$B3467,SLA_Breach,"Yes",Status,"&lt;&gt;Suspend",Status,"&lt;&gt;Assigned",Status,"&lt;&gt;Open",Status,"&lt;&gt;Hold&gt;",ResolvedDate,"&gt;="&amp;$C$1,ResolvedDate,"&lt;="&amp;$F$1)</f>
        <v/>
      </c>
      <c r="G3467" s="137">
        <f>COUNTIFS(Severity,$B3467,AssignedDate,"&gt;=01/01/2017 12:00:00 AM",AssignedDate,"&lt;="&amp;$F$1)</f>
        <v/>
      </c>
      <c r="H3467" s="177" t="n"/>
      <c r="L3467" s="57" t="n">
        <v>0</v>
      </c>
      <c r="M3467" s="57" t="n"/>
    </row>
    <row r="3468" spans="1:13">
      <c r="A3468" s="137" t="n">
        <v>1</v>
      </c>
      <c r="B3468" s="100" t="s">
        <v>525</v>
      </c>
      <c r="C3468" s="137">
        <f>COUNTIFS(Severity,$B3468,AssignedDate,"&gt;="&amp;$C$1,AssignedDate,"&lt;="&amp;$F$1)</f>
        <v/>
      </c>
      <c r="D3468" s="137">
        <f>COUNTIFS(Severity,$B3468,Status,"&lt;&gt;Suspend",Status,"&lt;&gt;Assigned",Status,"&lt;&gt;Open",Status,"&lt;&gt;Hold",ResolvedDate,"&gt;="&amp;$C$1,ResolvedDate,"&lt;="&amp;$F$1)</f>
        <v/>
      </c>
      <c r="E3468" s="137">
        <f>COUNTIFS(Severity,$B3468,SLA_Breach,"&lt;&gt;Yes",Status,"&lt;&gt;Suspend",Status,"&lt;&gt;Assigned",Status,"&lt;&gt;Open",Status,"&lt;&gt;Hold&gt;",ResolvedDate,"&gt;="&amp;$C$1,ResolvedDate,"&lt;="&amp;$F$1)</f>
        <v/>
      </c>
      <c r="F3468" s="137">
        <f>COUNTIFS(Severity,$B3468,SLA_Breach,"Yes",Status,"&lt;&gt;Suspend",Status,"&lt;&gt;Assigned",Status,"&lt;&gt;Open",Status,"&lt;&gt;Hold&gt;",ResolvedDate,"&gt;="&amp;$C$1,ResolvedDate,"&lt;="&amp;$F$1)</f>
        <v/>
      </c>
      <c r="G3468" s="137">
        <f>COUNTIFS(Severity,$B3468,AssignedDate,"&gt;=01/01/2017 12:00:00 AM",AssignedDate,"&lt;="&amp;$F$1)</f>
        <v/>
      </c>
      <c r="H3468" s="177" t="n"/>
      <c r="L3468" s="57" t="n">
        <v>0</v>
      </c>
      <c r="M3468" s="57" t="n"/>
    </row>
    <row r="3469" spans="1:13">
      <c r="A3469" s="137" t="n">
        <v>1</v>
      </c>
      <c r="B3469" s="100" t="s">
        <v>525</v>
      </c>
      <c r="C3469" s="137">
        <f>COUNTIFS(Severity,$B3469,AssignedDate,"&gt;="&amp;$C$1,AssignedDate,"&lt;="&amp;$F$1)</f>
        <v/>
      </c>
      <c r="D3469" s="137">
        <f>COUNTIFS(Severity,$B3469,Status,"&lt;&gt;Suspend",Status,"&lt;&gt;Assigned",Status,"&lt;&gt;Open",Status,"&lt;&gt;Hold",ResolvedDate,"&gt;="&amp;$C$1,ResolvedDate,"&lt;="&amp;$F$1)</f>
        <v/>
      </c>
      <c r="E3469" s="137">
        <f>COUNTIFS(Severity,$B3469,SLA_Breach,"&lt;&gt;Yes",Status,"&lt;&gt;Suspend",Status,"&lt;&gt;Assigned",Status,"&lt;&gt;Open",Status,"&lt;&gt;Hold&gt;",ResolvedDate,"&gt;="&amp;$C$1,ResolvedDate,"&lt;="&amp;$F$1)</f>
        <v/>
      </c>
      <c r="F3469" s="137">
        <f>COUNTIFS(Severity,$B3469,SLA_Breach,"Yes",Status,"&lt;&gt;Suspend",Status,"&lt;&gt;Assigned",Status,"&lt;&gt;Open",Status,"&lt;&gt;Hold&gt;",ResolvedDate,"&gt;="&amp;$C$1,ResolvedDate,"&lt;="&amp;$F$1)</f>
        <v/>
      </c>
      <c r="G3469" s="137">
        <f>COUNTIFS(Severity,$B3469,AssignedDate,"&gt;=01/01/2017 12:00:00 AM",AssignedDate,"&lt;="&amp;$F$1)</f>
        <v/>
      </c>
      <c r="H3469" s="177" t="n"/>
      <c r="L3469" s="57" t="n">
        <v>0</v>
      </c>
      <c r="M3469" s="57" t="n"/>
    </row>
    <row r="3470" spans="1:13">
      <c r="A3470" s="137" t="n">
        <v>1</v>
      </c>
      <c r="B3470" s="100" t="s">
        <v>525</v>
      </c>
      <c r="C3470" s="137">
        <f>COUNTIFS(Severity,$B3470,AssignedDate,"&gt;="&amp;$C$1,AssignedDate,"&lt;="&amp;$F$1)</f>
        <v/>
      </c>
      <c r="D3470" s="137">
        <f>COUNTIFS(Severity,$B3470,Status,"&lt;&gt;Suspend",Status,"&lt;&gt;Assigned",Status,"&lt;&gt;Open",Status,"&lt;&gt;Hold",ResolvedDate,"&gt;="&amp;$C$1,ResolvedDate,"&lt;="&amp;$F$1)</f>
        <v/>
      </c>
      <c r="E3470" s="137">
        <f>COUNTIFS(Severity,$B3470,SLA_Breach,"&lt;&gt;Yes",Status,"&lt;&gt;Suspend",Status,"&lt;&gt;Assigned",Status,"&lt;&gt;Open",Status,"&lt;&gt;Hold&gt;",ResolvedDate,"&gt;="&amp;$C$1,ResolvedDate,"&lt;="&amp;$F$1)</f>
        <v/>
      </c>
      <c r="F3470" s="137">
        <f>COUNTIFS(Severity,$B3470,SLA_Breach,"Yes",Status,"&lt;&gt;Suspend",Status,"&lt;&gt;Assigned",Status,"&lt;&gt;Open",Status,"&lt;&gt;Hold&gt;",ResolvedDate,"&gt;="&amp;$C$1,ResolvedDate,"&lt;="&amp;$F$1)</f>
        <v/>
      </c>
      <c r="G3470" s="137">
        <f>COUNTIFS(Severity,$B3470,AssignedDate,"&gt;=01/01/2017 12:00:00 AM",AssignedDate,"&lt;="&amp;$F$1)</f>
        <v/>
      </c>
      <c r="H3470" s="177" t="n"/>
      <c r="L3470" s="57" t="n">
        <v>0</v>
      </c>
      <c r="M3470" s="57" t="n"/>
    </row>
    <row r="3471" spans="1:13">
      <c r="A3471" s="137" t="n">
        <v>1</v>
      </c>
      <c r="B3471" s="100" t="s">
        <v>525</v>
      </c>
      <c r="C3471" s="137">
        <f>COUNTIFS(Severity,$B3471,AssignedDate,"&gt;="&amp;$C$1,AssignedDate,"&lt;="&amp;$F$1)</f>
        <v/>
      </c>
      <c r="D3471" s="137">
        <f>COUNTIFS(Severity,$B3471,Status,"&lt;&gt;Suspend",Status,"&lt;&gt;Assigned",Status,"&lt;&gt;Open",Status,"&lt;&gt;Hold",ResolvedDate,"&gt;="&amp;$C$1,ResolvedDate,"&lt;="&amp;$F$1)</f>
        <v/>
      </c>
      <c r="E3471" s="137">
        <f>COUNTIFS(Severity,$B3471,SLA_Breach,"&lt;&gt;Yes",Status,"&lt;&gt;Suspend",Status,"&lt;&gt;Assigned",Status,"&lt;&gt;Open",Status,"&lt;&gt;Hold&gt;",ResolvedDate,"&gt;="&amp;$C$1,ResolvedDate,"&lt;="&amp;$F$1)</f>
        <v/>
      </c>
      <c r="F3471" s="137">
        <f>COUNTIFS(Severity,$B3471,SLA_Breach,"Yes",Status,"&lt;&gt;Suspend",Status,"&lt;&gt;Assigned",Status,"&lt;&gt;Open",Status,"&lt;&gt;Hold&gt;",ResolvedDate,"&gt;="&amp;$C$1,ResolvedDate,"&lt;="&amp;$F$1)</f>
        <v/>
      </c>
      <c r="G3471" s="137">
        <f>COUNTIFS(Severity,$B3471,AssignedDate,"&gt;=01/01/2017 12:00:00 AM",AssignedDate,"&lt;="&amp;$F$1)</f>
        <v/>
      </c>
      <c r="H3471" s="177" t="n"/>
      <c r="L3471" s="57" t="n">
        <v>0</v>
      </c>
      <c r="M3471" s="57" t="n"/>
    </row>
    <row r="3472" spans="1:13">
      <c r="A3472" s="137" t="n">
        <v>1</v>
      </c>
      <c r="B3472" s="100" t="s">
        <v>525</v>
      </c>
      <c r="C3472" s="137">
        <f>COUNTIFS(Severity,$B3472,AssignedDate,"&gt;="&amp;$C$1,AssignedDate,"&lt;="&amp;$F$1)</f>
        <v/>
      </c>
      <c r="D3472" s="137">
        <f>COUNTIFS(Severity,$B3472,Status,"&lt;&gt;Suspend",Status,"&lt;&gt;Assigned",Status,"&lt;&gt;Open",Status,"&lt;&gt;Hold",ResolvedDate,"&gt;="&amp;$C$1,ResolvedDate,"&lt;="&amp;$F$1)</f>
        <v/>
      </c>
      <c r="E3472" s="137">
        <f>COUNTIFS(Severity,$B3472,SLA_Breach,"&lt;&gt;Yes",Status,"&lt;&gt;Suspend",Status,"&lt;&gt;Assigned",Status,"&lt;&gt;Open",Status,"&lt;&gt;Hold&gt;",ResolvedDate,"&gt;="&amp;$C$1,ResolvedDate,"&lt;="&amp;$F$1)</f>
        <v/>
      </c>
      <c r="F3472" s="137">
        <f>COUNTIFS(Severity,$B3472,SLA_Breach,"Yes",Status,"&lt;&gt;Suspend",Status,"&lt;&gt;Assigned",Status,"&lt;&gt;Open",Status,"&lt;&gt;Hold&gt;",ResolvedDate,"&gt;="&amp;$C$1,ResolvedDate,"&lt;="&amp;$F$1)</f>
        <v/>
      </c>
      <c r="G3472" s="137">
        <f>COUNTIFS(Severity,$B3472,AssignedDate,"&gt;=01/01/2017 12:00:00 AM",AssignedDate,"&lt;="&amp;$F$1)</f>
        <v/>
      </c>
      <c r="H3472" s="177" t="n"/>
      <c r="L3472" s="57" t="n">
        <v>0</v>
      </c>
      <c r="M3472" s="57" t="n"/>
    </row>
    <row r="3473" spans="1:13">
      <c r="A3473" s="137" t="n">
        <v>1</v>
      </c>
      <c r="B3473" s="100" t="s">
        <v>525</v>
      </c>
      <c r="C3473" s="137">
        <f>COUNTIFS(Severity,$B3473,AssignedDate,"&gt;="&amp;$C$1,AssignedDate,"&lt;="&amp;$F$1)</f>
        <v/>
      </c>
      <c r="D3473" s="137">
        <f>COUNTIFS(Severity,$B3473,Status,"&lt;&gt;Suspend",Status,"&lt;&gt;Assigned",Status,"&lt;&gt;Open",Status,"&lt;&gt;Hold",ResolvedDate,"&gt;="&amp;$C$1,ResolvedDate,"&lt;="&amp;$F$1)</f>
        <v/>
      </c>
      <c r="E3473" s="137">
        <f>COUNTIFS(Severity,$B3473,SLA_Breach,"&lt;&gt;Yes",Status,"&lt;&gt;Suspend",Status,"&lt;&gt;Assigned",Status,"&lt;&gt;Open",Status,"&lt;&gt;Hold&gt;",ResolvedDate,"&gt;="&amp;$C$1,ResolvedDate,"&lt;="&amp;$F$1)</f>
        <v/>
      </c>
      <c r="F3473" s="137">
        <f>COUNTIFS(Severity,$B3473,SLA_Breach,"Yes",Status,"&lt;&gt;Suspend",Status,"&lt;&gt;Assigned",Status,"&lt;&gt;Open",Status,"&lt;&gt;Hold&gt;",ResolvedDate,"&gt;="&amp;$C$1,ResolvedDate,"&lt;="&amp;$F$1)</f>
        <v/>
      </c>
      <c r="G3473" s="137">
        <f>COUNTIFS(Severity,$B3473,AssignedDate,"&gt;=01/01/2017 12:00:00 AM",AssignedDate,"&lt;="&amp;$F$1)</f>
        <v/>
      </c>
      <c r="H3473" s="177" t="n"/>
      <c r="L3473" s="57" t="n">
        <v>0</v>
      </c>
      <c r="M3473" s="57" t="n"/>
    </row>
    <row r="3474" spans="1:13">
      <c r="A3474" s="137" t="n">
        <v>1</v>
      </c>
      <c r="B3474" s="100" t="s">
        <v>525</v>
      </c>
      <c r="C3474" s="137">
        <f>COUNTIFS(Severity,$B3474,AssignedDate,"&gt;="&amp;$C$1,AssignedDate,"&lt;="&amp;$F$1)</f>
        <v/>
      </c>
      <c r="D3474" s="137">
        <f>COUNTIFS(Severity,$B3474,Status,"&lt;&gt;Suspend",Status,"&lt;&gt;Assigned",Status,"&lt;&gt;Open",Status,"&lt;&gt;Hold",ResolvedDate,"&gt;="&amp;$C$1,ResolvedDate,"&lt;="&amp;$F$1)</f>
        <v/>
      </c>
      <c r="E3474" s="137">
        <f>COUNTIFS(Severity,$B3474,SLA_Breach,"&lt;&gt;Yes",Status,"&lt;&gt;Suspend",Status,"&lt;&gt;Assigned",Status,"&lt;&gt;Open",Status,"&lt;&gt;Hold&gt;",ResolvedDate,"&gt;="&amp;$C$1,ResolvedDate,"&lt;="&amp;$F$1)</f>
        <v/>
      </c>
      <c r="F3474" s="137">
        <f>COUNTIFS(Severity,$B3474,SLA_Breach,"Yes",Status,"&lt;&gt;Suspend",Status,"&lt;&gt;Assigned",Status,"&lt;&gt;Open",Status,"&lt;&gt;Hold&gt;",ResolvedDate,"&gt;="&amp;$C$1,ResolvedDate,"&lt;="&amp;$F$1)</f>
        <v/>
      </c>
      <c r="G3474" s="137">
        <f>COUNTIFS(Severity,$B3474,AssignedDate,"&gt;=01/01/2017 12:00:00 AM",AssignedDate,"&lt;="&amp;$F$1)</f>
        <v/>
      </c>
      <c r="H3474" s="177" t="n"/>
      <c r="L3474" s="57" t="n">
        <v>0</v>
      </c>
      <c r="M3474" s="57" t="n"/>
    </row>
    <row r="3475" spans="1:13">
      <c r="A3475" s="137" t="n">
        <v>1</v>
      </c>
      <c r="B3475" s="100" t="s">
        <v>525</v>
      </c>
      <c r="C3475" s="137">
        <f>COUNTIFS(Severity,$B3475,AssignedDate,"&gt;="&amp;$C$1,AssignedDate,"&lt;="&amp;$F$1)</f>
        <v/>
      </c>
      <c r="D3475" s="137">
        <f>COUNTIFS(Severity,$B3475,Status,"&lt;&gt;Suspend",Status,"&lt;&gt;Assigned",Status,"&lt;&gt;Open",Status,"&lt;&gt;Hold",ResolvedDate,"&gt;="&amp;$C$1,ResolvedDate,"&lt;="&amp;$F$1)</f>
        <v/>
      </c>
      <c r="E3475" s="137">
        <f>COUNTIFS(Severity,$B3475,SLA_Breach,"&lt;&gt;Yes",Status,"&lt;&gt;Suspend",Status,"&lt;&gt;Assigned",Status,"&lt;&gt;Open",Status,"&lt;&gt;Hold&gt;",ResolvedDate,"&gt;="&amp;$C$1,ResolvedDate,"&lt;="&amp;$F$1)</f>
        <v/>
      </c>
      <c r="F3475" s="137">
        <f>COUNTIFS(Severity,$B3475,SLA_Breach,"Yes",Status,"&lt;&gt;Suspend",Status,"&lt;&gt;Assigned",Status,"&lt;&gt;Open",Status,"&lt;&gt;Hold&gt;",ResolvedDate,"&gt;="&amp;$C$1,ResolvedDate,"&lt;="&amp;$F$1)</f>
        <v/>
      </c>
      <c r="G3475" s="137">
        <f>COUNTIFS(Severity,$B3475,AssignedDate,"&gt;=01/01/2017 12:00:00 AM",AssignedDate,"&lt;="&amp;$F$1)</f>
        <v/>
      </c>
      <c r="H3475" s="177" t="n"/>
      <c r="L3475" s="57" t="n">
        <v>0</v>
      </c>
      <c r="M3475" s="57" t="n"/>
    </row>
    <row r="3476" spans="1:13">
      <c r="A3476" s="137" t="n">
        <v>1</v>
      </c>
      <c r="B3476" s="100" t="s">
        <v>525</v>
      </c>
      <c r="C3476" s="137">
        <f>COUNTIFS(Severity,$B3476,AssignedDate,"&gt;="&amp;$C$1,AssignedDate,"&lt;="&amp;$F$1)</f>
        <v/>
      </c>
      <c r="D3476" s="137">
        <f>COUNTIFS(Severity,$B3476,Status,"&lt;&gt;Suspend",Status,"&lt;&gt;Assigned",Status,"&lt;&gt;Open",Status,"&lt;&gt;Hold",ResolvedDate,"&gt;="&amp;$C$1,ResolvedDate,"&lt;="&amp;$F$1)</f>
        <v/>
      </c>
      <c r="E3476" s="137">
        <f>COUNTIFS(Severity,$B3476,SLA_Breach,"&lt;&gt;Yes",Status,"&lt;&gt;Suspend",Status,"&lt;&gt;Assigned",Status,"&lt;&gt;Open",Status,"&lt;&gt;Hold&gt;",ResolvedDate,"&gt;="&amp;$C$1,ResolvedDate,"&lt;="&amp;$F$1)</f>
        <v/>
      </c>
      <c r="F3476" s="137">
        <f>COUNTIFS(Severity,$B3476,SLA_Breach,"Yes",Status,"&lt;&gt;Suspend",Status,"&lt;&gt;Assigned",Status,"&lt;&gt;Open",Status,"&lt;&gt;Hold&gt;",ResolvedDate,"&gt;="&amp;$C$1,ResolvedDate,"&lt;="&amp;$F$1)</f>
        <v/>
      </c>
      <c r="G3476" s="137">
        <f>COUNTIFS(Severity,$B3476,AssignedDate,"&gt;=01/01/2017 12:00:00 AM",AssignedDate,"&lt;="&amp;$F$1)</f>
        <v/>
      </c>
      <c r="H3476" s="177" t="n"/>
      <c r="L3476" s="57" t="n">
        <v>0</v>
      </c>
      <c r="M3476" s="57" t="n"/>
    </row>
    <row r="3477" spans="1:13">
      <c r="A3477" s="137" t="n">
        <v>1</v>
      </c>
      <c r="B3477" s="100" t="s">
        <v>525</v>
      </c>
      <c r="C3477" s="137">
        <f>COUNTIFS(Severity,$B3477,AssignedDate,"&gt;="&amp;$C$1,AssignedDate,"&lt;="&amp;$F$1)</f>
        <v/>
      </c>
      <c r="D3477" s="137">
        <f>COUNTIFS(Severity,$B3477,Status,"&lt;&gt;Suspend",Status,"&lt;&gt;Assigned",Status,"&lt;&gt;Open",Status,"&lt;&gt;Hold",ResolvedDate,"&gt;="&amp;$C$1,ResolvedDate,"&lt;="&amp;$F$1)</f>
        <v/>
      </c>
      <c r="E3477" s="137">
        <f>COUNTIFS(Severity,$B3477,SLA_Breach,"&lt;&gt;Yes",Status,"&lt;&gt;Suspend",Status,"&lt;&gt;Assigned",Status,"&lt;&gt;Open",Status,"&lt;&gt;Hold&gt;",ResolvedDate,"&gt;="&amp;$C$1,ResolvedDate,"&lt;="&amp;$F$1)</f>
        <v/>
      </c>
      <c r="F3477" s="137">
        <f>COUNTIFS(Severity,$B3477,SLA_Breach,"Yes",Status,"&lt;&gt;Suspend",Status,"&lt;&gt;Assigned",Status,"&lt;&gt;Open",Status,"&lt;&gt;Hold&gt;",ResolvedDate,"&gt;="&amp;$C$1,ResolvedDate,"&lt;="&amp;$F$1)</f>
        <v/>
      </c>
      <c r="G3477" s="137">
        <f>COUNTIFS(Severity,$B3477,AssignedDate,"&gt;=01/01/2017 12:00:00 AM",AssignedDate,"&lt;="&amp;$F$1)</f>
        <v/>
      </c>
      <c r="H3477" s="177" t="n"/>
      <c r="L3477" s="57" t="n">
        <v>0</v>
      </c>
      <c r="M3477" s="57" t="n"/>
    </row>
    <row r="3478" spans="1:13">
      <c r="A3478" s="137" t="n">
        <v>1</v>
      </c>
      <c r="B3478" s="100" t="s">
        <v>525</v>
      </c>
      <c r="C3478" s="137">
        <f>COUNTIFS(Severity,$B3478,AssignedDate,"&gt;="&amp;$C$1,AssignedDate,"&lt;="&amp;$F$1)</f>
        <v/>
      </c>
      <c r="D3478" s="137">
        <f>COUNTIFS(Severity,$B3478,Status,"&lt;&gt;Suspend",Status,"&lt;&gt;Assigned",Status,"&lt;&gt;Open",Status,"&lt;&gt;Hold",ResolvedDate,"&gt;="&amp;$C$1,ResolvedDate,"&lt;="&amp;$F$1)</f>
        <v/>
      </c>
      <c r="E3478" s="137">
        <f>COUNTIFS(Severity,$B3478,SLA_Breach,"&lt;&gt;Yes",Status,"&lt;&gt;Suspend",Status,"&lt;&gt;Assigned",Status,"&lt;&gt;Open",Status,"&lt;&gt;Hold&gt;",ResolvedDate,"&gt;="&amp;$C$1,ResolvedDate,"&lt;="&amp;$F$1)</f>
        <v/>
      </c>
      <c r="F3478" s="137">
        <f>COUNTIFS(Severity,$B3478,SLA_Breach,"Yes",Status,"&lt;&gt;Suspend",Status,"&lt;&gt;Assigned",Status,"&lt;&gt;Open",Status,"&lt;&gt;Hold&gt;",ResolvedDate,"&gt;="&amp;$C$1,ResolvedDate,"&lt;="&amp;$F$1)</f>
        <v/>
      </c>
      <c r="G3478" s="137">
        <f>COUNTIFS(Severity,$B3478,AssignedDate,"&gt;=01/01/2017 12:00:00 AM",AssignedDate,"&lt;="&amp;$F$1)</f>
        <v/>
      </c>
      <c r="H3478" s="177" t="n"/>
      <c r="L3478" s="57" t="n">
        <v>0</v>
      </c>
      <c r="M3478" s="57" t="n"/>
    </row>
    <row r="3479" spans="1:13">
      <c r="A3479" s="137" t="n">
        <v>1</v>
      </c>
      <c r="B3479" s="100" t="s">
        <v>525</v>
      </c>
      <c r="C3479" s="137">
        <f>COUNTIFS(Severity,$B3479,AssignedDate,"&gt;="&amp;$C$1,AssignedDate,"&lt;="&amp;$F$1)</f>
        <v/>
      </c>
      <c r="D3479" s="137">
        <f>COUNTIFS(Severity,$B3479,Status,"&lt;&gt;Suspend",Status,"&lt;&gt;Assigned",Status,"&lt;&gt;Open",Status,"&lt;&gt;Hold",ResolvedDate,"&gt;="&amp;$C$1,ResolvedDate,"&lt;="&amp;$F$1)</f>
        <v/>
      </c>
      <c r="E3479" s="137">
        <f>COUNTIFS(Severity,$B3479,SLA_Breach,"&lt;&gt;Yes",Status,"&lt;&gt;Suspend",Status,"&lt;&gt;Assigned",Status,"&lt;&gt;Open",Status,"&lt;&gt;Hold&gt;",ResolvedDate,"&gt;="&amp;$C$1,ResolvedDate,"&lt;="&amp;$F$1)</f>
        <v/>
      </c>
      <c r="F3479" s="137">
        <f>COUNTIFS(Severity,$B3479,SLA_Breach,"Yes",Status,"&lt;&gt;Suspend",Status,"&lt;&gt;Assigned",Status,"&lt;&gt;Open",Status,"&lt;&gt;Hold&gt;",ResolvedDate,"&gt;="&amp;$C$1,ResolvedDate,"&lt;="&amp;$F$1)</f>
        <v/>
      </c>
      <c r="G3479" s="137">
        <f>COUNTIFS(Severity,$B3479,AssignedDate,"&gt;=01/01/2017 12:00:00 AM",AssignedDate,"&lt;="&amp;$F$1)</f>
        <v/>
      </c>
      <c r="H3479" s="177" t="n"/>
      <c r="L3479" s="57" t="n">
        <v>0</v>
      </c>
      <c r="M3479" s="57" t="n"/>
    </row>
    <row r="3480" spans="1:13">
      <c r="A3480" s="137" t="n">
        <v>1</v>
      </c>
      <c r="B3480" s="100" t="s">
        <v>525</v>
      </c>
      <c r="C3480" s="137">
        <f>COUNTIFS(Severity,$B3480,AssignedDate,"&gt;="&amp;$C$1,AssignedDate,"&lt;="&amp;$F$1)</f>
        <v/>
      </c>
      <c r="D3480" s="137">
        <f>COUNTIFS(Severity,$B3480,Status,"&lt;&gt;Suspend",Status,"&lt;&gt;Assigned",Status,"&lt;&gt;Open",Status,"&lt;&gt;Hold",ResolvedDate,"&gt;="&amp;$C$1,ResolvedDate,"&lt;="&amp;$F$1)</f>
        <v/>
      </c>
      <c r="E3480" s="137">
        <f>COUNTIFS(Severity,$B3480,SLA_Breach,"&lt;&gt;Yes",Status,"&lt;&gt;Suspend",Status,"&lt;&gt;Assigned",Status,"&lt;&gt;Open",Status,"&lt;&gt;Hold&gt;",ResolvedDate,"&gt;="&amp;$C$1,ResolvedDate,"&lt;="&amp;$F$1)</f>
        <v/>
      </c>
      <c r="F3480" s="137">
        <f>COUNTIFS(Severity,$B3480,SLA_Breach,"Yes",Status,"&lt;&gt;Suspend",Status,"&lt;&gt;Assigned",Status,"&lt;&gt;Open",Status,"&lt;&gt;Hold&gt;",ResolvedDate,"&gt;="&amp;$C$1,ResolvedDate,"&lt;="&amp;$F$1)</f>
        <v/>
      </c>
      <c r="G3480" s="137">
        <f>COUNTIFS(Severity,$B3480,AssignedDate,"&gt;=01/01/2017 12:00:00 AM",AssignedDate,"&lt;="&amp;$F$1)</f>
        <v/>
      </c>
      <c r="H3480" s="177" t="n"/>
      <c r="L3480" s="57" t="n">
        <v>0</v>
      </c>
      <c r="M3480" s="57" t="n"/>
    </row>
    <row r="3481" spans="1:13">
      <c r="A3481" s="137" t="n">
        <v>1</v>
      </c>
      <c r="B3481" s="100" t="s">
        <v>525</v>
      </c>
      <c r="C3481" s="137">
        <f>COUNTIFS(Severity,$B3481,AssignedDate,"&gt;="&amp;$C$1,AssignedDate,"&lt;="&amp;$F$1)</f>
        <v/>
      </c>
      <c r="D3481" s="137">
        <f>COUNTIFS(Severity,$B3481,Status,"&lt;&gt;Suspend",Status,"&lt;&gt;Assigned",Status,"&lt;&gt;Open",Status,"&lt;&gt;Hold",ResolvedDate,"&gt;="&amp;$C$1,ResolvedDate,"&lt;="&amp;$F$1)</f>
        <v/>
      </c>
      <c r="E3481" s="137">
        <f>COUNTIFS(Severity,$B3481,SLA_Breach,"&lt;&gt;Yes",Status,"&lt;&gt;Suspend",Status,"&lt;&gt;Assigned",Status,"&lt;&gt;Open",Status,"&lt;&gt;Hold&gt;",ResolvedDate,"&gt;="&amp;$C$1,ResolvedDate,"&lt;="&amp;$F$1)</f>
        <v/>
      </c>
      <c r="F3481" s="137">
        <f>COUNTIFS(Severity,$B3481,SLA_Breach,"Yes",Status,"&lt;&gt;Suspend",Status,"&lt;&gt;Assigned",Status,"&lt;&gt;Open",Status,"&lt;&gt;Hold&gt;",ResolvedDate,"&gt;="&amp;$C$1,ResolvedDate,"&lt;="&amp;$F$1)</f>
        <v/>
      </c>
      <c r="G3481" s="137">
        <f>COUNTIFS(Severity,$B3481,AssignedDate,"&gt;=01/01/2017 12:00:00 AM",AssignedDate,"&lt;="&amp;$F$1)</f>
        <v/>
      </c>
      <c r="H3481" s="177" t="n"/>
      <c r="L3481" s="57" t="n">
        <v>0</v>
      </c>
      <c r="M3481" s="57" t="n"/>
    </row>
    <row r="3482" spans="1:13">
      <c r="A3482" s="137" t="n">
        <v>1</v>
      </c>
      <c r="B3482" s="100" t="s">
        <v>525</v>
      </c>
      <c r="C3482" s="137">
        <f>COUNTIFS(Severity,$B3482,AssignedDate,"&gt;="&amp;$C$1,AssignedDate,"&lt;="&amp;$F$1)</f>
        <v/>
      </c>
      <c r="D3482" s="137">
        <f>COUNTIFS(Severity,$B3482,Status,"&lt;&gt;Suspend",Status,"&lt;&gt;Assigned",Status,"&lt;&gt;Open",Status,"&lt;&gt;Hold",ResolvedDate,"&gt;="&amp;$C$1,ResolvedDate,"&lt;="&amp;$F$1)</f>
        <v/>
      </c>
      <c r="E3482" s="137">
        <f>COUNTIFS(Severity,$B3482,SLA_Breach,"&lt;&gt;Yes",Status,"&lt;&gt;Suspend",Status,"&lt;&gt;Assigned",Status,"&lt;&gt;Open",Status,"&lt;&gt;Hold&gt;",ResolvedDate,"&gt;="&amp;$C$1,ResolvedDate,"&lt;="&amp;$F$1)</f>
        <v/>
      </c>
      <c r="F3482" s="137">
        <f>COUNTIFS(Severity,$B3482,SLA_Breach,"Yes",Status,"&lt;&gt;Suspend",Status,"&lt;&gt;Assigned",Status,"&lt;&gt;Open",Status,"&lt;&gt;Hold&gt;",ResolvedDate,"&gt;="&amp;$C$1,ResolvedDate,"&lt;="&amp;$F$1)</f>
        <v/>
      </c>
      <c r="G3482" s="137">
        <f>COUNTIFS(Severity,$B3482,AssignedDate,"&gt;=01/01/2017 12:00:00 AM",AssignedDate,"&lt;="&amp;$F$1)</f>
        <v/>
      </c>
      <c r="H3482" s="177" t="n"/>
      <c r="L3482" s="57" t="n">
        <v>0</v>
      </c>
      <c r="M3482" s="57" t="n"/>
    </row>
    <row r="3483" spans="1:13">
      <c r="A3483" s="137" t="n">
        <v>1</v>
      </c>
      <c r="B3483" s="100" t="s">
        <v>525</v>
      </c>
      <c r="C3483" s="137">
        <f>COUNTIFS(Severity,$B3483,AssignedDate,"&gt;="&amp;$C$1,AssignedDate,"&lt;="&amp;$F$1)</f>
        <v/>
      </c>
      <c r="D3483" s="137">
        <f>COUNTIFS(Severity,$B3483,Status,"&lt;&gt;Suspend",Status,"&lt;&gt;Assigned",Status,"&lt;&gt;Open",Status,"&lt;&gt;Hold",ResolvedDate,"&gt;="&amp;$C$1,ResolvedDate,"&lt;="&amp;$F$1)</f>
        <v/>
      </c>
      <c r="E3483" s="137">
        <f>COUNTIFS(Severity,$B3483,SLA_Breach,"&lt;&gt;Yes",Status,"&lt;&gt;Suspend",Status,"&lt;&gt;Assigned",Status,"&lt;&gt;Open",Status,"&lt;&gt;Hold&gt;",ResolvedDate,"&gt;="&amp;$C$1,ResolvedDate,"&lt;="&amp;$F$1)</f>
        <v/>
      </c>
      <c r="F3483" s="137">
        <f>COUNTIFS(Severity,$B3483,SLA_Breach,"Yes",Status,"&lt;&gt;Suspend",Status,"&lt;&gt;Assigned",Status,"&lt;&gt;Open",Status,"&lt;&gt;Hold&gt;",ResolvedDate,"&gt;="&amp;$C$1,ResolvedDate,"&lt;="&amp;$F$1)</f>
        <v/>
      </c>
      <c r="G3483" s="137">
        <f>COUNTIFS(Severity,$B3483,AssignedDate,"&gt;=01/01/2017 12:00:00 AM",AssignedDate,"&lt;="&amp;$F$1)</f>
        <v/>
      </c>
      <c r="H3483" s="177" t="n"/>
      <c r="L3483" s="57" t="n">
        <v>0</v>
      </c>
      <c r="M3483" s="57" t="n"/>
    </row>
    <row r="3484" spans="1:13">
      <c r="A3484" s="137" t="n">
        <v>1</v>
      </c>
      <c r="B3484" s="100" t="s">
        <v>525</v>
      </c>
      <c r="C3484" s="137">
        <f>COUNTIFS(Severity,$B3484,AssignedDate,"&gt;="&amp;$C$1,AssignedDate,"&lt;="&amp;$F$1)</f>
        <v/>
      </c>
      <c r="D3484" s="137">
        <f>COUNTIFS(Severity,$B3484,Status,"&lt;&gt;Suspend",Status,"&lt;&gt;Assigned",Status,"&lt;&gt;Open",Status,"&lt;&gt;Hold",ResolvedDate,"&gt;="&amp;$C$1,ResolvedDate,"&lt;="&amp;$F$1)</f>
        <v/>
      </c>
      <c r="E3484" s="137">
        <f>COUNTIFS(Severity,$B3484,SLA_Breach,"&lt;&gt;Yes",Status,"&lt;&gt;Suspend",Status,"&lt;&gt;Assigned",Status,"&lt;&gt;Open",Status,"&lt;&gt;Hold&gt;",ResolvedDate,"&gt;="&amp;$C$1,ResolvedDate,"&lt;="&amp;$F$1)</f>
        <v/>
      </c>
      <c r="F3484" s="137">
        <f>COUNTIFS(Severity,$B3484,SLA_Breach,"Yes",Status,"&lt;&gt;Suspend",Status,"&lt;&gt;Assigned",Status,"&lt;&gt;Open",Status,"&lt;&gt;Hold&gt;",ResolvedDate,"&gt;="&amp;$C$1,ResolvedDate,"&lt;="&amp;$F$1)</f>
        <v/>
      </c>
      <c r="G3484" s="137">
        <f>COUNTIFS(Severity,$B3484,AssignedDate,"&gt;=01/01/2017 12:00:00 AM",AssignedDate,"&lt;="&amp;$F$1)</f>
        <v/>
      </c>
      <c r="H3484" s="177" t="n"/>
      <c r="L3484" s="57" t="n">
        <v>0</v>
      </c>
      <c r="M3484" s="57" t="n"/>
    </row>
    <row r="3485" spans="1:13">
      <c r="A3485" s="137" t="n">
        <v>1</v>
      </c>
      <c r="B3485" s="100" t="s">
        <v>525</v>
      </c>
      <c r="C3485" s="137">
        <f>COUNTIFS(Severity,$B3485,AssignedDate,"&gt;="&amp;$C$1,AssignedDate,"&lt;="&amp;$F$1)</f>
        <v/>
      </c>
      <c r="D3485" s="137">
        <f>COUNTIFS(Severity,$B3485,Status,"&lt;&gt;Suspend",Status,"&lt;&gt;Assigned",Status,"&lt;&gt;Open",Status,"&lt;&gt;Hold",ResolvedDate,"&gt;="&amp;$C$1,ResolvedDate,"&lt;="&amp;$F$1)</f>
        <v/>
      </c>
      <c r="E3485" s="137">
        <f>COUNTIFS(Severity,$B3485,SLA_Breach,"&lt;&gt;Yes",Status,"&lt;&gt;Suspend",Status,"&lt;&gt;Assigned",Status,"&lt;&gt;Open",Status,"&lt;&gt;Hold&gt;",ResolvedDate,"&gt;="&amp;$C$1,ResolvedDate,"&lt;="&amp;$F$1)</f>
        <v/>
      </c>
      <c r="F3485" s="137">
        <f>COUNTIFS(Severity,$B3485,SLA_Breach,"Yes",Status,"&lt;&gt;Suspend",Status,"&lt;&gt;Assigned",Status,"&lt;&gt;Open",Status,"&lt;&gt;Hold&gt;",ResolvedDate,"&gt;="&amp;$C$1,ResolvedDate,"&lt;="&amp;$F$1)</f>
        <v/>
      </c>
      <c r="G3485" s="137">
        <f>COUNTIFS(Severity,$B3485,AssignedDate,"&gt;=01/01/2017 12:00:00 AM",AssignedDate,"&lt;="&amp;$F$1)</f>
        <v/>
      </c>
      <c r="H3485" s="177" t="n"/>
      <c r="L3485" s="57" t="n">
        <v>0</v>
      </c>
      <c r="M3485" s="57" t="n"/>
    </row>
    <row r="3486" spans="1:13">
      <c r="A3486" s="137" t="n">
        <v>1</v>
      </c>
      <c r="B3486" s="100" t="s">
        <v>525</v>
      </c>
      <c r="C3486" s="137">
        <f>COUNTIFS(Severity,$B3486,AssignedDate,"&gt;="&amp;$C$1,AssignedDate,"&lt;="&amp;$F$1)</f>
        <v/>
      </c>
      <c r="D3486" s="137">
        <f>COUNTIFS(Severity,$B3486,Status,"&lt;&gt;Suspend",Status,"&lt;&gt;Assigned",Status,"&lt;&gt;Open",Status,"&lt;&gt;Hold",ResolvedDate,"&gt;="&amp;$C$1,ResolvedDate,"&lt;="&amp;$F$1)</f>
        <v/>
      </c>
      <c r="E3486" s="137">
        <f>COUNTIFS(Severity,$B3486,SLA_Breach,"&lt;&gt;Yes",Status,"&lt;&gt;Suspend",Status,"&lt;&gt;Assigned",Status,"&lt;&gt;Open",Status,"&lt;&gt;Hold&gt;",ResolvedDate,"&gt;="&amp;$C$1,ResolvedDate,"&lt;="&amp;$F$1)</f>
        <v/>
      </c>
      <c r="F3486" s="137">
        <f>COUNTIFS(Severity,$B3486,SLA_Breach,"Yes",Status,"&lt;&gt;Suspend",Status,"&lt;&gt;Assigned",Status,"&lt;&gt;Open",Status,"&lt;&gt;Hold&gt;",ResolvedDate,"&gt;="&amp;$C$1,ResolvedDate,"&lt;="&amp;$F$1)</f>
        <v/>
      </c>
      <c r="G3486" s="137">
        <f>COUNTIFS(Severity,$B3486,AssignedDate,"&gt;=01/01/2017 12:00:00 AM",AssignedDate,"&lt;="&amp;$F$1)</f>
        <v/>
      </c>
      <c r="H3486" s="177" t="n"/>
      <c r="L3486" s="57" t="n">
        <v>0</v>
      </c>
      <c r="M3486" s="57" t="n"/>
    </row>
    <row r="3487" spans="1:13">
      <c r="A3487" s="137" t="n">
        <v>1</v>
      </c>
      <c r="B3487" s="100" t="s">
        <v>525</v>
      </c>
      <c r="C3487" s="137">
        <f>COUNTIFS(Severity,$B3487,AssignedDate,"&gt;="&amp;$C$1,AssignedDate,"&lt;="&amp;$F$1)</f>
        <v/>
      </c>
      <c r="D3487" s="137">
        <f>COUNTIFS(Severity,$B3487,Status,"&lt;&gt;Suspend",Status,"&lt;&gt;Assigned",Status,"&lt;&gt;Open",Status,"&lt;&gt;Hold",ResolvedDate,"&gt;="&amp;$C$1,ResolvedDate,"&lt;="&amp;$F$1)</f>
        <v/>
      </c>
      <c r="E3487" s="137">
        <f>COUNTIFS(Severity,$B3487,SLA_Breach,"&lt;&gt;Yes",Status,"&lt;&gt;Suspend",Status,"&lt;&gt;Assigned",Status,"&lt;&gt;Open",Status,"&lt;&gt;Hold&gt;",ResolvedDate,"&gt;="&amp;$C$1,ResolvedDate,"&lt;="&amp;$F$1)</f>
        <v/>
      </c>
      <c r="F3487" s="137">
        <f>COUNTIFS(Severity,$B3487,SLA_Breach,"Yes",Status,"&lt;&gt;Suspend",Status,"&lt;&gt;Assigned",Status,"&lt;&gt;Open",Status,"&lt;&gt;Hold&gt;",ResolvedDate,"&gt;="&amp;$C$1,ResolvedDate,"&lt;="&amp;$F$1)</f>
        <v/>
      </c>
      <c r="G3487" s="137">
        <f>COUNTIFS(Severity,$B3487,AssignedDate,"&gt;=01/01/2017 12:00:00 AM",AssignedDate,"&lt;="&amp;$F$1)</f>
        <v/>
      </c>
      <c r="H3487" s="177" t="n"/>
      <c r="L3487" s="57" t="n">
        <v>0</v>
      </c>
      <c r="M3487" s="57" t="n"/>
    </row>
    <row r="3488" spans="1:13">
      <c r="A3488" s="137" t="n">
        <v>1</v>
      </c>
      <c r="B3488" s="100" t="s">
        <v>525</v>
      </c>
      <c r="C3488" s="137">
        <f>COUNTIFS(Severity,$B3488,AssignedDate,"&gt;="&amp;$C$1,AssignedDate,"&lt;="&amp;$F$1)</f>
        <v/>
      </c>
      <c r="D3488" s="137">
        <f>COUNTIFS(Severity,$B3488,Status,"&lt;&gt;Suspend",Status,"&lt;&gt;Assigned",Status,"&lt;&gt;Open",Status,"&lt;&gt;Hold",ResolvedDate,"&gt;="&amp;$C$1,ResolvedDate,"&lt;="&amp;$F$1)</f>
        <v/>
      </c>
      <c r="E3488" s="137">
        <f>COUNTIFS(Severity,$B3488,SLA_Breach,"&lt;&gt;Yes",Status,"&lt;&gt;Suspend",Status,"&lt;&gt;Assigned",Status,"&lt;&gt;Open",Status,"&lt;&gt;Hold&gt;",ResolvedDate,"&gt;="&amp;$C$1,ResolvedDate,"&lt;="&amp;$F$1)</f>
        <v/>
      </c>
      <c r="F3488" s="137">
        <f>COUNTIFS(Severity,$B3488,SLA_Breach,"Yes",Status,"&lt;&gt;Suspend",Status,"&lt;&gt;Assigned",Status,"&lt;&gt;Open",Status,"&lt;&gt;Hold&gt;",ResolvedDate,"&gt;="&amp;$C$1,ResolvedDate,"&lt;="&amp;$F$1)</f>
        <v/>
      </c>
      <c r="G3488" s="137">
        <f>COUNTIFS(Severity,$B3488,AssignedDate,"&gt;=01/01/2017 12:00:00 AM",AssignedDate,"&lt;="&amp;$F$1)</f>
        <v/>
      </c>
      <c r="H3488" s="177" t="n"/>
      <c r="L3488" s="57" t="n">
        <v>0</v>
      </c>
      <c r="M3488" s="57" t="n"/>
    </row>
    <row r="3489" spans="1:13">
      <c r="A3489" s="137" t="n">
        <v>1</v>
      </c>
      <c r="B3489" s="100" t="s">
        <v>525</v>
      </c>
      <c r="C3489" s="137">
        <f>COUNTIFS(Severity,$B3489,AssignedDate,"&gt;="&amp;$C$1,AssignedDate,"&lt;="&amp;$F$1)</f>
        <v/>
      </c>
      <c r="D3489" s="137">
        <f>COUNTIFS(Severity,$B3489,Status,"&lt;&gt;Suspend",Status,"&lt;&gt;Assigned",Status,"&lt;&gt;Open",Status,"&lt;&gt;Hold",ResolvedDate,"&gt;="&amp;$C$1,ResolvedDate,"&lt;="&amp;$F$1)</f>
        <v/>
      </c>
      <c r="E3489" s="137">
        <f>COUNTIFS(Severity,$B3489,SLA_Breach,"&lt;&gt;Yes",Status,"&lt;&gt;Suspend",Status,"&lt;&gt;Assigned",Status,"&lt;&gt;Open",Status,"&lt;&gt;Hold&gt;",ResolvedDate,"&gt;="&amp;$C$1,ResolvedDate,"&lt;="&amp;$F$1)</f>
        <v/>
      </c>
      <c r="F3489" s="137">
        <f>COUNTIFS(Severity,$B3489,SLA_Breach,"Yes",Status,"&lt;&gt;Suspend",Status,"&lt;&gt;Assigned",Status,"&lt;&gt;Open",Status,"&lt;&gt;Hold&gt;",ResolvedDate,"&gt;="&amp;$C$1,ResolvedDate,"&lt;="&amp;$F$1)</f>
        <v/>
      </c>
      <c r="G3489" s="137">
        <f>COUNTIFS(Severity,$B3489,AssignedDate,"&gt;=01/01/2017 12:00:00 AM",AssignedDate,"&lt;="&amp;$F$1)</f>
        <v/>
      </c>
      <c r="H3489" s="177" t="n"/>
      <c r="L3489" s="57" t="n">
        <v>0</v>
      </c>
      <c r="M3489" s="57" t="n"/>
    </row>
    <row r="3490" spans="1:13">
      <c r="A3490" s="137" t="n">
        <v>1</v>
      </c>
      <c r="B3490" s="100" t="s">
        <v>525</v>
      </c>
      <c r="C3490" s="137">
        <f>COUNTIFS(Severity,$B3490,AssignedDate,"&gt;="&amp;$C$1,AssignedDate,"&lt;="&amp;$F$1)</f>
        <v/>
      </c>
      <c r="D3490" s="137">
        <f>COUNTIFS(Severity,$B3490,Status,"&lt;&gt;Suspend",Status,"&lt;&gt;Assigned",Status,"&lt;&gt;Open",Status,"&lt;&gt;Hold",ResolvedDate,"&gt;="&amp;$C$1,ResolvedDate,"&lt;="&amp;$F$1)</f>
        <v/>
      </c>
      <c r="E3490" s="137">
        <f>COUNTIFS(Severity,$B3490,SLA_Breach,"&lt;&gt;Yes",Status,"&lt;&gt;Suspend",Status,"&lt;&gt;Assigned",Status,"&lt;&gt;Open",Status,"&lt;&gt;Hold&gt;",ResolvedDate,"&gt;="&amp;$C$1,ResolvedDate,"&lt;="&amp;$F$1)</f>
        <v/>
      </c>
      <c r="F3490" s="137">
        <f>COUNTIFS(Severity,$B3490,SLA_Breach,"Yes",Status,"&lt;&gt;Suspend",Status,"&lt;&gt;Assigned",Status,"&lt;&gt;Open",Status,"&lt;&gt;Hold&gt;",ResolvedDate,"&gt;="&amp;$C$1,ResolvedDate,"&lt;="&amp;$F$1)</f>
        <v/>
      </c>
      <c r="G3490" s="137">
        <f>COUNTIFS(Severity,$B3490,AssignedDate,"&gt;=01/01/2017 12:00:00 AM",AssignedDate,"&lt;="&amp;$F$1)</f>
        <v/>
      </c>
      <c r="H3490" s="177" t="n"/>
      <c r="L3490" s="57" t="n">
        <v>0</v>
      </c>
      <c r="M3490" s="57" t="n"/>
    </row>
    <row r="3491" spans="1:13">
      <c r="A3491" s="137" t="n">
        <v>1</v>
      </c>
      <c r="B3491" s="100" t="s">
        <v>525</v>
      </c>
      <c r="C3491" s="137">
        <f>COUNTIFS(Severity,$B3491,AssignedDate,"&gt;="&amp;$C$1,AssignedDate,"&lt;="&amp;$F$1)</f>
        <v/>
      </c>
      <c r="D3491" s="137">
        <f>COUNTIFS(Severity,$B3491,Status,"&lt;&gt;Suspend",Status,"&lt;&gt;Assigned",Status,"&lt;&gt;Open",Status,"&lt;&gt;Hold",ResolvedDate,"&gt;="&amp;$C$1,ResolvedDate,"&lt;="&amp;$F$1)</f>
        <v/>
      </c>
      <c r="E3491" s="137">
        <f>COUNTIFS(Severity,$B3491,SLA_Breach,"&lt;&gt;Yes",Status,"&lt;&gt;Suspend",Status,"&lt;&gt;Assigned",Status,"&lt;&gt;Open",Status,"&lt;&gt;Hold&gt;",ResolvedDate,"&gt;="&amp;$C$1,ResolvedDate,"&lt;="&amp;$F$1)</f>
        <v/>
      </c>
      <c r="F3491" s="137">
        <f>COUNTIFS(Severity,$B3491,SLA_Breach,"Yes",Status,"&lt;&gt;Suspend",Status,"&lt;&gt;Assigned",Status,"&lt;&gt;Open",Status,"&lt;&gt;Hold&gt;",ResolvedDate,"&gt;="&amp;$C$1,ResolvedDate,"&lt;="&amp;$F$1)</f>
        <v/>
      </c>
      <c r="G3491" s="137">
        <f>COUNTIFS(Severity,$B3491,AssignedDate,"&gt;=01/01/2017 12:00:00 AM",AssignedDate,"&lt;="&amp;$F$1)</f>
        <v/>
      </c>
      <c r="H3491" s="177" t="n"/>
      <c r="L3491" s="57" t="n">
        <v>0</v>
      </c>
      <c r="M3491" s="57" t="n"/>
    </row>
    <row r="3492" spans="1:13">
      <c r="A3492" s="137" t="n">
        <v>1</v>
      </c>
      <c r="B3492" s="100" t="s">
        <v>525</v>
      </c>
      <c r="C3492" s="137">
        <f>COUNTIFS(Severity,$B3492,AssignedDate,"&gt;="&amp;$C$1,AssignedDate,"&lt;="&amp;$F$1)</f>
        <v/>
      </c>
      <c r="D3492" s="137">
        <f>COUNTIFS(Severity,$B3492,Status,"&lt;&gt;Suspend",Status,"&lt;&gt;Assigned",Status,"&lt;&gt;Open",Status,"&lt;&gt;Hold",ResolvedDate,"&gt;="&amp;$C$1,ResolvedDate,"&lt;="&amp;$F$1)</f>
        <v/>
      </c>
      <c r="E3492" s="137">
        <f>COUNTIFS(Severity,$B3492,SLA_Breach,"&lt;&gt;Yes",Status,"&lt;&gt;Suspend",Status,"&lt;&gt;Assigned",Status,"&lt;&gt;Open",Status,"&lt;&gt;Hold&gt;",ResolvedDate,"&gt;="&amp;$C$1,ResolvedDate,"&lt;="&amp;$F$1)</f>
        <v/>
      </c>
      <c r="F3492" s="137">
        <f>COUNTIFS(Severity,$B3492,SLA_Breach,"Yes",Status,"&lt;&gt;Suspend",Status,"&lt;&gt;Assigned",Status,"&lt;&gt;Open",Status,"&lt;&gt;Hold&gt;",ResolvedDate,"&gt;="&amp;$C$1,ResolvedDate,"&lt;="&amp;$F$1)</f>
        <v/>
      </c>
      <c r="G3492" s="137">
        <f>COUNTIFS(Severity,$B3492,AssignedDate,"&gt;=01/01/2017 12:00:00 AM",AssignedDate,"&lt;="&amp;$F$1)</f>
        <v/>
      </c>
      <c r="H3492" s="177" t="n"/>
      <c r="L3492" s="57" t="n">
        <v>0</v>
      </c>
      <c r="M3492" s="57" t="n"/>
    </row>
    <row r="3493" spans="1:13">
      <c r="A3493" s="137" t="n">
        <v>1</v>
      </c>
      <c r="B3493" s="100" t="s">
        <v>525</v>
      </c>
      <c r="C3493" s="137">
        <f>COUNTIFS(Severity,$B3493,AssignedDate,"&gt;="&amp;$C$1,AssignedDate,"&lt;="&amp;$F$1)</f>
        <v/>
      </c>
      <c r="D3493" s="137">
        <f>COUNTIFS(Severity,$B3493,Status,"&lt;&gt;Suspend",Status,"&lt;&gt;Assigned",Status,"&lt;&gt;Open",Status,"&lt;&gt;Hold",ResolvedDate,"&gt;="&amp;$C$1,ResolvedDate,"&lt;="&amp;$F$1)</f>
        <v/>
      </c>
      <c r="E3493" s="137">
        <f>COUNTIFS(Severity,$B3493,SLA_Breach,"&lt;&gt;Yes",Status,"&lt;&gt;Suspend",Status,"&lt;&gt;Assigned",Status,"&lt;&gt;Open",Status,"&lt;&gt;Hold&gt;",ResolvedDate,"&gt;="&amp;$C$1,ResolvedDate,"&lt;="&amp;$F$1)</f>
        <v/>
      </c>
      <c r="F3493" s="137">
        <f>COUNTIFS(Severity,$B3493,SLA_Breach,"Yes",Status,"&lt;&gt;Suspend",Status,"&lt;&gt;Assigned",Status,"&lt;&gt;Open",Status,"&lt;&gt;Hold&gt;",ResolvedDate,"&gt;="&amp;$C$1,ResolvedDate,"&lt;="&amp;$F$1)</f>
        <v/>
      </c>
      <c r="G3493" s="137">
        <f>COUNTIFS(Severity,$B3493,AssignedDate,"&gt;=01/01/2017 12:00:00 AM",AssignedDate,"&lt;="&amp;$F$1)</f>
        <v/>
      </c>
      <c r="H3493" s="177" t="n"/>
      <c r="L3493" s="57" t="n">
        <v>0</v>
      </c>
      <c r="M3493" s="57" t="n"/>
    </row>
    <row r="3494" spans="1:13">
      <c r="A3494" s="137" t="n">
        <v>1</v>
      </c>
      <c r="B3494" s="100" t="s">
        <v>525</v>
      </c>
      <c r="C3494" s="137">
        <f>COUNTIFS(Severity,$B3494,AssignedDate,"&gt;="&amp;$C$1,AssignedDate,"&lt;="&amp;$F$1)</f>
        <v/>
      </c>
      <c r="D3494" s="137">
        <f>COUNTIFS(Severity,$B3494,Status,"&lt;&gt;Suspend",Status,"&lt;&gt;Assigned",Status,"&lt;&gt;Open",Status,"&lt;&gt;Hold",ResolvedDate,"&gt;="&amp;$C$1,ResolvedDate,"&lt;="&amp;$F$1)</f>
        <v/>
      </c>
      <c r="E3494" s="137">
        <f>COUNTIFS(Severity,$B3494,SLA_Breach,"&lt;&gt;Yes",Status,"&lt;&gt;Suspend",Status,"&lt;&gt;Assigned",Status,"&lt;&gt;Open",Status,"&lt;&gt;Hold&gt;",ResolvedDate,"&gt;="&amp;$C$1,ResolvedDate,"&lt;="&amp;$F$1)</f>
        <v/>
      </c>
      <c r="F3494" s="137">
        <f>COUNTIFS(Severity,$B3494,SLA_Breach,"Yes",Status,"&lt;&gt;Suspend",Status,"&lt;&gt;Assigned",Status,"&lt;&gt;Open",Status,"&lt;&gt;Hold&gt;",ResolvedDate,"&gt;="&amp;$C$1,ResolvedDate,"&lt;="&amp;$F$1)</f>
        <v/>
      </c>
      <c r="G3494" s="137">
        <f>COUNTIFS(Severity,$B3494,AssignedDate,"&gt;=01/01/2017 12:00:00 AM",AssignedDate,"&lt;="&amp;$F$1)</f>
        <v/>
      </c>
      <c r="H3494" s="177" t="n"/>
      <c r="L3494" s="57" t="n">
        <v>0</v>
      </c>
      <c r="M3494" s="57" t="n"/>
    </row>
    <row r="3495" spans="1:13">
      <c r="A3495" s="137" t="n">
        <v>1</v>
      </c>
      <c r="B3495" s="100" t="s">
        <v>525</v>
      </c>
      <c r="C3495" s="137">
        <f>COUNTIFS(Severity,$B3495,AssignedDate,"&gt;="&amp;$C$1,AssignedDate,"&lt;="&amp;$F$1)</f>
        <v/>
      </c>
      <c r="D3495" s="137">
        <f>COUNTIFS(Severity,$B3495,Status,"&lt;&gt;Suspend",Status,"&lt;&gt;Assigned",Status,"&lt;&gt;Open",Status,"&lt;&gt;Hold",ResolvedDate,"&gt;="&amp;$C$1,ResolvedDate,"&lt;="&amp;$F$1)</f>
        <v/>
      </c>
      <c r="E3495" s="137">
        <f>COUNTIFS(Severity,$B3495,SLA_Breach,"&lt;&gt;Yes",Status,"&lt;&gt;Suspend",Status,"&lt;&gt;Assigned",Status,"&lt;&gt;Open",Status,"&lt;&gt;Hold&gt;",ResolvedDate,"&gt;="&amp;$C$1,ResolvedDate,"&lt;="&amp;$F$1)</f>
        <v/>
      </c>
      <c r="F3495" s="137">
        <f>COUNTIFS(Severity,$B3495,SLA_Breach,"Yes",Status,"&lt;&gt;Suspend",Status,"&lt;&gt;Assigned",Status,"&lt;&gt;Open",Status,"&lt;&gt;Hold&gt;",ResolvedDate,"&gt;="&amp;$C$1,ResolvedDate,"&lt;="&amp;$F$1)</f>
        <v/>
      </c>
      <c r="G3495" s="137">
        <f>COUNTIFS(Severity,$B3495,AssignedDate,"&gt;=01/01/2017 12:00:00 AM",AssignedDate,"&lt;="&amp;$F$1)</f>
        <v/>
      </c>
      <c r="H3495" s="177" t="n"/>
      <c r="L3495" s="57" t="n">
        <v>0</v>
      </c>
      <c r="M3495" s="57" t="n"/>
    </row>
    <row r="3496" spans="1:13">
      <c r="A3496" s="137" t="n">
        <v>1</v>
      </c>
      <c r="B3496" s="100" t="s">
        <v>525</v>
      </c>
      <c r="C3496" s="137">
        <f>COUNTIFS(Severity,$B3496,AssignedDate,"&gt;="&amp;$C$1,AssignedDate,"&lt;="&amp;$F$1)</f>
        <v/>
      </c>
      <c r="D3496" s="137">
        <f>COUNTIFS(Severity,$B3496,Status,"&lt;&gt;Suspend",Status,"&lt;&gt;Assigned",Status,"&lt;&gt;Open",Status,"&lt;&gt;Hold",ResolvedDate,"&gt;="&amp;$C$1,ResolvedDate,"&lt;="&amp;$F$1)</f>
        <v/>
      </c>
      <c r="E3496" s="137">
        <f>COUNTIFS(Severity,$B3496,SLA_Breach,"&lt;&gt;Yes",Status,"&lt;&gt;Suspend",Status,"&lt;&gt;Assigned",Status,"&lt;&gt;Open",Status,"&lt;&gt;Hold&gt;",ResolvedDate,"&gt;="&amp;$C$1,ResolvedDate,"&lt;="&amp;$F$1)</f>
        <v/>
      </c>
      <c r="F3496" s="137">
        <f>COUNTIFS(Severity,$B3496,SLA_Breach,"Yes",Status,"&lt;&gt;Suspend",Status,"&lt;&gt;Assigned",Status,"&lt;&gt;Open",Status,"&lt;&gt;Hold&gt;",ResolvedDate,"&gt;="&amp;$C$1,ResolvedDate,"&lt;="&amp;$F$1)</f>
        <v/>
      </c>
      <c r="G3496" s="137">
        <f>COUNTIFS(Severity,$B3496,AssignedDate,"&gt;=01/01/2017 12:00:00 AM",AssignedDate,"&lt;="&amp;$F$1)</f>
        <v/>
      </c>
      <c r="H3496" s="177" t="n"/>
      <c r="L3496" s="57" t="n">
        <v>0</v>
      </c>
      <c r="M3496" s="57" t="n"/>
    </row>
    <row r="3497" spans="1:13">
      <c r="A3497" s="137" t="n">
        <v>1</v>
      </c>
      <c r="B3497" s="100" t="s">
        <v>525</v>
      </c>
      <c r="C3497" s="137">
        <f>COUNTIFS(Severity,$B3497,AssignedDate,"&gt;="&amp;$C$1,AssignedDate,"&lt;="&amp;$F$1)</f>
        <v/>
      </c>
      <c r="D3497" s="137">
        <f>COUNTIFS(Severity,$B3497,Status,"&lt;&gt;Suspend",Status,"&lt;&gt;Assigned",Status,"&lt;&gt;Open",Status,"&lt;&gt;Hold",ResolvedDate,"&gt;="&amp;$C$1,ResolvedDate,"&lt;="&amp;$F$1)</f>
        <v/>
      </c>
      <c r="E3497" s="137">
        <f>COUNTIFS(Severity,$B3497,SLA_Breach,"&lt;&gt;Yes",Status,"&lt;&gt;Suspend",Status,"&lt;&gt;Assigned",Status,"&lt;&gt;Open",Status,"&lt;&gt;Hold&gt;",ResolvedDate,"&gt;="&amp;$C$1,ResolvedDate,"&lt;="&amp;$F$1)</f>
        <v/>
      </c>
      <c r="F3497" s="137">
        <f>COUNTIFS(Severity,$B3497,SLA_Breach,"Yes",Status,"&lt;&gt;Suspend",Status,"&lt;&gt;Assigned",Status,"&lt;&gt;Open",Status,"&lt;&gt;Hold&gt;",ResolvedDate,"&gt;="&amp;$C$1,ResolvedDate,"&lt;="&amp;$F$1)</f>
        <v/>
      </c>
      <c r="G3497" s="137">
        <f>COUNTIFS(Severity,$B3497,AssignedDate,"&gt;=01/01/2017 12:00:00 AM",AssignedDate,"&lt;="&amp;$F$1)</f>
        <v/>
      </c>
      <c r="H3497" s="177" t="n"/>
      <c r="L3497" s="57" t="n">
        <v>0</v>
      </c>
      <c r="M3497" s="57" t="n"/>
    </row>
    <row r="3498" spans="1:13">
      <c r="A3498" s="137" t="n">
        <v>1</v>
      </c>
      <c r="B3498" s="100" t="s">
        <v>525</v>
      </c>
      <c r="C3498" s="137">
        <f>COUNTIFS(Severity,$B3498,AssignedDate,"&gt;="&amp;$C$1,AssignedDate,"&lt;="&amp;$F$1)</f>
        <v/>
      </c>
      <c r="D3498" s="137">
        <f>COUNTIFS(Severity,$B3498,Status,"&lt;&gt;Suspend",Status,"&lt;&gt;Assigned",Status,"&lt;&gt;Open",Status,"&lt;&gt;Hold",ResolvedDate,"&gt;="&amp;$C$1,ResolvedDate,"&lt;="&amp;$F$1)</f>
        <v/>
      </c>
      <c r="E3498" s="137">
        <f>COUNTIFS(Severity,$B3498,SLA_Breach,"&lt;&gt;Yes",Status,"&lt;&gt;Suspend",Status,"&lt;&gt;Assigned",Status,"&lt;&gt;Open",Status,"&lt;&gt;Hold&gt;",ResolvedDate,"&gt;="&amp;$C$1,ResolvedDate,"&lt;="&amp;$F$1)</f>
        <v/>
      </c>
      <c r="F3498" s="137">
        <f>COUNTIFS(Severity,$B3498,SLA_Breach,"Yes",Status,"&lt;&gt;Suspend",Status,"&lt;&gt;Assigned",Status,"&lt;&gt;Open",Status,"&lt;&gt;Hold&gt;",ResolvedDate,"&gt;="&amp;$C$1,ResolvedDate,"&lt;="&amp;$F$1)</f>
        <v/>
      </c>
      <c r="G3498" s="137">
        <f>COUNTIFS(Severity,$B3498,AssignedDate,"&gt;=01/01/2017 12:00:00 AM",AssignedDate,"&lt;="&amp;$F$1)</f>
        <v/>
      </c>
      <c r="H3498" s="177" t="n"/>
      <c r="L3498" s="57" t="n">
        <v>0</v>
      </c>
      <c r="M3498" s="57" t="n"/>
    </row>
    <row r="3499" spans="1:13">
      <c r="A3499" s="137" t="n">
        <v>1</v>
      </c>
      <c r="B3499" s="100" t="s">
        <v>525</v>
      </c>
      <c r="C3499" s="137">
        <f>COUNTIFS(Severity,$B3499,AssignedDate,"&gt;="&amp;$C$1,AssignedDate,"&lt;="&amp;$F$1)</f>
        <v/>
      </c>
      <c r="D3499" s="137">
        <f>COUNTIFS(Severity,$B3499,Status,"&lt;&gt;Suspend",Status,"&lt;&gt;Assigned",Status,"&lt;&gt;Open",Status,"&lt;&gt;Hold",ResolvedDate,"&gt;="&amp;$C$1,ResolvedDate,"&lt;="&amp;$F$1)</f>
        <v/>
      </c>
      <c r="E3499" s="137">
        <f>COUNTIFS(Severity,$B3499,SLA_Breach,"&lt;&gt;Yes",Status,"&lt;&gt;Suspend",Status,"&lt;&gt;Assigned",Status,"&lt;&gt;Open",Status,"&lt;&gt;Hold&gt;",ResolvedDate,"&gt;="&amp;$C$1,ResolvedDate,"&lt;="&amp;$F$1)</f>
        <v/>
      </c>
      <c r="F3499" s="137">
        <f>COUNTIFS(Severity,$B3499,SLA_Breach,"Yes",Status,"&lt;&gt;Suspend",Status,"&lt;&gt;Assigned",Status,"&lt;&gt;Open",Status,"&lt;&gt;Hold&gt;",ResolvedDate,"&gt;="&amp;$C$1,ResolvedDate,"&lt;="&amp;$F$1)</f>
        <v/>
      </c>
      <c r="G3499" s="137">
        <f>COUNTIFS(Severity,$B3499,AssignedDate,"&gt;=01/01/2017 12:00:00 AM",AssignedDate,"&lt;="&amp;$F$1)</f>
        <v/>
      </c>
      <c r="H3499" s="177" t="n"/>
      <c r="L3499" s="57" t="n">
        <v>0</v>
      </c>
      <c r="M3499" s="57" t="n"/>
    </row>
    <row r="3500" spans="1:13">
      <c r="A3500" s="137" t="n">
        <v>1</v>
      </c>
      <c r="B3500" s="100" t="s">
        <v>525</v>
      </c>
      <c r="C3500" s="137">
        <f>COUNTIFS(Severity,$B3500,AssignedDate,"&gt;="&amp;$C$1,AssignedDate,"&lt;="&amp;$F$1)</f>
        <v/>
      </c>
      <c r="D3500" s="137">
        <f>COUNTIFS(Severity,$B3500,Status,"&lt;&gt;Suspend",Status,"&lt;&gt;Assigned",Status,"&lt;&gt;Open",Status,"&lt;&gt;Hold",ResolvedDate,"&gt;="&amp;$C$1,ResolvedDate,"&lt;="&amp;$F$1)</f>
        <v/>
      </c>
      <c r="E3500" s="137">
        <f>COUNTIFS(Severity,$B3500,SLA_Breach,"&lt;&gt;Yes",Status,"&lt;&gt;Suspend",Status,"&lt;&gt;Assigned",Status,"&lt;&gt;Open",Status,"&lt;&gt;Hold&gt;",ResolvedDate,"&gt;="&amp;$C$1,ResolvedDate,"&lt;="&amp;$F$1)</f>
        <v/>
      </c>
      <c r="F3500" s="137">
        <f>COUNTIFS(Severity,$B3500,SLA_Breach,"Yes",Status,"&lt;&gt;Suspend",Status,"&lt;&gt;Assigned",Status,"&lt;&gt;Open",Status,"&lt;&gt;Hold&gt;",ResolvedDate,"&gt;="&amp;$C$1,ResolvedDate,"&lt;="&amp;$F$1)</f>
        <v/>
      </c>
      <c r="G3500" s="137">
        <f>COUNTIFS(Severity,$B3500,AssignedDate,"&gt;=01/01/2017 12:00:00 AM",AssignedDate,"&lt;="&amp;$F$1)</f>
        <v/>
      </c>
      <c r="H3500" s="177" t="n"/>
      <c r="L3500" s="57" t="n">
        <v>0</v>
      </c>
      <c r="M3500" s="57" t="n"/>
    </row>
    <row r="3501" spans="1:13">
      <c r="A3501" s="137" t="n">
        <v>1</v>
      </c>
      <c r="B3501" s="100" t="s">
        <v>525</v>
      </c>
      <c r="C3501" s="137">
        <f>COUNTIFS(Severity,$B3501,AssignedDate,"&gt;="&amp;$C$1,AssignedDate,"&lt;="&amp;$F$1)</f>
        <v/>
      </c>
      <c r="D3501" s="137">
        <f>COUNTIFS(Severity,$B3501,Status,"&lt;&gt;Suspend",Status,"&lt;&gt;Assigned",Status,"&lt;&gt;Open",Status,"&lt;&gt;Hold",ResolvedDate,"&gt;="&amp;$C$1,ResolvedDate,"&lt;="&amp;$F$1)</f>
        <v/>
      </c>
      <c r="E3501" s="137">
        <f>COUNTIFS(Severity,$B3501,SLA_Breach,"&lt;&gt;Yes",Status,"&lt;&gt;Suspend",Status,"&lt;&gt;Assigned",Status,"&lt;&gt;Open",Status,"&lt;&gt;Hold&gt;",ResolvedDate,"&gt;="&amp;$C$1,ResolvedDate,"&lt;="&amp;$F$1)</f>
        <v/>
      </c>
      <c r="F3501" s="137">
        <f>COUNTIFS(Severity,$B3501,SLA_Breach,"Yes",Status,"&lt;&gt;Suspend",Status,"&lt;&gt;Assigned",Status,"&lt;&gt;Open",Status,"&lt;&gt;Hold&gt;",ResolvedDate,"&gt;="&amp;$C$1,ResolvedDate,"&lt;="&amp;$F$1)</f>
        <v/>
      </c>
      <c r="G3501" s="137">
        <f>COUNTIFS(Severity,$B3501,AssignedDate,"&gt;=01/01/2017 12:00:00 AM",AssignedDate,"&lt;="&amp;$F$1)</f>
        <v/>
      </c>
      <c r="H3501" s="177" t="n"/>
      <c r="L3501" s="57" t="n">
        <v>0</v>
      </c>
      <c r="M3501" s="57" t="n"/>
    </row>
    <row r="3502" spans="1:13">
      <c r="A3502" s="137" t="n">
        <v>1</v>
      </c>
      <c r="B3502" s="100" t="s">
        <v>525</v>
      </c>
      <c r="C3502" s="137">
        <f>COUNTIFS(Severity,$B3502,AssignedDate,"&gt;="&amp;$C$1,AssignedDate,"&lt;="&amp;$F$1)</f>
        <v/>
      </c>
      <c r="D3502" s="137">
        <f>COUNTIFS(Severity,$B3502,Status,"&lt;&gt;Suspend",Status,"&lt;&gt;Assigned",Status,"&lt;&gt;Open",Status,"&lt;&gt;Hold",ResolvedDate,"&gt;="&amp;$C$1,ResolvedDate,"&lt;="&amp;$F$1)</f>
        <v/>
      </c>
      <c r="E3502" s="137">
        <f>COUNTIFS(Severity,$B3502,SLA_Breach,"&lt;&gt;Yes",Status,"&lt;&gt;Suspend",Status,"&lt;&gt;Assigned",Status,"&lt;&gt;Open",Status,"&lt;&gt;Hold&gt;",ResolvedDate,"&gt;="&amp;$C$1,ResolvedDate,"&lt;="&amp;$F$1)</f>
        <v/>
      </c>
      <c r="F3502" s="137">
        <f>COUNTIFS(Severity,$B3502,SLA_Breach,"Yes",Status,"&lt;&gt;Suspend",Status,"&lt;&gt;Assigned",Status,"&lt;&gt;Open",Status,"&lt;&gt;Hold&gt;",ResolvedDate,"&gt;="&amp;$C$1,ResolvedDate,"&lt;="&amp;$F$1)</f>
        <v/>
      </c>
      <c r="G3502" s="137">
        <f>COUNTIFS(Severity,$B3502,AssignedDate,"&gt;=01/01/2017 12:00:00 AM",AssignedDate,"&lt;="&amp;$F$1)</f>
        <v/>
      </c>
      <c r="H3502" s="177" t="n"/>
      <c r="L3502" s="57" t="n">
        <v>0</v>
      </c>
      <c r="M3502" s="57" t="n"/>
    </row>
    <row r="3503" spans="1:13">
      <c r="A3503" s="137" t="n">
        <v>1</v>
      </c>
      <c r="B3503" s="100" t="s">
        <v>525</v>
      </c>
      <c r="C3503" s="137">
        <f>COUNTIFS(Severity,$B3503,AssignedDate,"&gt;="&amp;$C$1,AssignedDate,"&lt;="&amp;$F$1)</f>
        <v/>
      </c>
      <c r="D3503" s="137">
        <f>COUNTIFS(Severity,$B3503,Status,"&lt;&gt;Suspend",Status,"&lt;&gt;Assigned",Status,"&lt;&gt;Open",Status,"&lt;&gt;Hold",ResolvedDate,"&gt;="&amp;$C$1,ResolvedDate,"&lt;="&amp;$F$1)</f>
        <v/>
      </c>
      <c r="E3503" s="137">
        <f>COUNTIFS(Severity,$B3503,SLA_Breach,"&lt;&gt;Yes",Status,"&lt;&gt;Suspend",Status,"&lt;&gt;Assigned",Status,"&lt;&gt;Open",Status,"&lt;&gt;Hold&gt;",ResolvedDate,"&gt;="&amp;$C$1,ResolvedDate,"&lt;="&amp;$F$1)</f>
        <v/>
      </c>
      <c r="F3503" s="137">
        <f>COUNTIFS(Severity,$B3503,SLA_Breach,"Yes",Status,"&lt;&gt;Suspend",Status,"&lt;&gt;Assigned",Status,"&lt;&gt;Open",Status,"&lt;&gt;Hold&gt;",ResolvedDate,"&gt;="&amp;$C$1,ResolvedDate,"&lt;="&amp;$F$1)</f>
        <v/>
      </c>
      <c r="G3503" s="137">
        <f>COUNTIFS(Severity,$B3503,AssignedDate,"&gt;=01/01/2017 12:00:00 AM",AssignedDate,"&lt;="&amp;$F$1)</f>
        <v/>
      </c>
      <c r="H3503" s="177" t="n"/>
      <c r="L3503" s="57" t="n">
        <v>0</v>
      </c>
      <c r="M3503" s="57" t="n"/>
    </row>
    <row r="3504" spans="1:13">
      <c r="A3504" s="137" t="n">
        <v>1</v>
      </c>
      <c r="B3504" s="100" t="s">
        <v>525</v>
      </c>
      <c r="C3504" s="137">
        <f>COUNTIFS(Severity,$B3504,AssignedDate,"&gt;="&amp;$C$1,AssignedDate,"&lt;="&amp;$F$1)</f>
        <v/>
      </c>
      <c r="D3504" s="137">
        <f>COUNTIFS(Severity,$B3504,Status,"&lt;&gt;Suspend",Status,"&lt;&gt;Assigned",Status,"&lt;&gt;Open",Status,"&lt;&gt;Hold",ResolvedDate,"&gt;="&amp;$C$1,ResolvedDate,"&lt;="&amp;$F$1)</f>
        <v/>
      </c>
      <c r="E3504" s="137">
        <f>COUNTIFS(Severity,$B3504,SLA_Breach,"&lt;&gt;Yes",Status,"&lt;&gt;Suspend",Status,"&lt;&gt;Assigned",Status,"&lt;&gt;Open",Status,"&lt;&gt;Hold&gt;",ResolvedDate,"&gt;="&amp;$C$1,ResolvedDate,"&lt;="&amp;$F$1)</f>
        <v/>
      </c>
      <c r="F3504" s="137">
        <f>COUNTIFS(Severity,$B3504,SLA_Breach,"Yes",Status,"&lt;&gt;Suspend",Status,"&lt;&gt;Assigned",Status,"&lt;&gt;Open",Status,"&lt;&gt;Hold&gt;",ResolvedDate,"&gt;="&amp;$C$1,ResolvedDate,"&lt;="&amp;$F$1)</f>
        <v/>
      </c>
      <c r="G3504" s="137">
        <f>COUNTIFS(Severity,$B3504,AssignedDate,"&gt;=01/01/2017 12:00:00 AM",AssignedDate,"&lt;="&amp;$F$1)</f>
        <v/>
      </c>
      <c r="H3504" s="177" t="n"/>
      <c r="L3504" s="57" t="n">
        <v>0</v>
      </c>
      <c r="M3504" s="57" t="n"/>
    </row>
    <row r="3505" spans="1:13">
      <c r="A3505" s="137" t="n">
        <v>1</v>
      </c>
      <c r="B3505" s="100" t="s">
        <v>525</v>
      </c>
      <c r="C3505" s="137">
        <f>COUNTIFS(Severity,$B3505,AssignedDate,"&gt;="&amp;$C$1,AssignedDate,"&lt;="&amp;$F$1)</f>
        <v/>
      </c>
      <c r="D3505" s="137">
        <f>COUNTIFS(Severity,$B3505,Status,"&lt;&gt;Suspend",Status,"&lt;&gt;Assigned",Status,"&lt;&gt;Open",Status,"&lt;&gt;Hold",ResolvedDate,"&gt;="&amp;$C$1,ResolvedDate,"&lt;="&amp;$F$1)</f>
        <v/>
      </c>
      <c r="E3505" s="137">
        <f>COUNTIFS(Severity,$B3505,SLA_Breach,"&lt;&gt;Yes",Status,"&lt;&gt;Suspend",Status,"&lt;&gt;Assigned",Status,"&lt;&gt;Open",Status,"&lt;&gt;Hold&gt;",ResolvedDate,"&gt;="&amp;$C$1,ResolvedDate,"&lt;="&amp;$F$1)</f>
        <v/>
      </c>
      <c r="F3505" s="137">
        <f>COUNTIFS(Severity,$B3505,SLA_Breach,"Yes",Status,"&lt;&gt;Suspend",Status,"&lt;&gt;Assigned",Status,"&lt;&gt;Open",Status,"&lt;&gt;Hold&gt;",ResolvedDate,"&gt;="&amp;$C$1,ResolvedDate,"&lt;="&amp;$F$1)</f>
        <v/>
      </c>
      <c r="G3505" s="137">
        <f>COUNTIFS(Severity,$B3505,AssignedDate,"&gt;=01/01/2017 12:00:00 AM",AssignedDate,"&lt;="&amp;$F$1)</f>
        <v/>
      </c>
      <c r="H3505" s="177" t="n"/>
      <c r="L3505" s="57" t="n">
        <v>0</v>
      </c>
      <c r="M3505" s="57" t="n"/>
    </row>
    <row r="3506" spans="1:13">
      <c r="A3506" s="137" t="n">
        <v>1</v>
      </c>
      <c r="B3506" s="100" t="s">
        <v>525</v>
      </c>
      <c r="C3506" s="137">
        <f>COUNTIFS(Severity,$B3506,AssignedDate,"&gt;="&amp;$C$1,AssignedDate,"&lt;="&amp;$F$1)</f>
        <v/>
      </c>
      <c r="D3506" s="137">
        <f>COUNTIFS(Severity,$B3506,Status,"&lt;&gt;Suspend",Status,"&lt;&gt;Assigned",Status,"&lt;&gt;Open",Status,"&lt;&gt;Hold",ResolvedDate,"&gt;="&amp;$C$1,ResolvedDate,"&lt;="&amp;$F$1)</f>
        <v/>
      </c>
      <c r="E3506" s="137">
        <f>COUNTIFS(Severity,$B3506,SLA_Breach,"&lt;&gt;Yes",Status,"&lt;&gt;Suspend",Status,"&lt;&gt;Assigned",Status,"&lt;&gt;Open",Status,"&lt;&gt;Hold&gt;",ResolvedDate,"&gt;="&amp;$C$1,ResolvedDate,"&lt;="&amp;$F$1)</f>
        <v/>
      </c>
      <c r="F3506" s="137">
        <f>COUNTIFS(Severity,$B3506,SLA_Breach,"Yes",Status,"&lt;&gt;Suspend",Status,"&lt;&gt;Assigned",Status,"&lt;&gt;Open",Status,"&lt;&gt;Hold&gt;",ResolvedDate,"&gt;="&amp;$C$1,ResolvedDate,"&lt;="&amp;$F$1)</f>
        <v/>
      </c>
      <c r="G3506" s="137">
        <f>COUNTIFS(Severity,$B3506,AssignedDate,"&gt;=01/01/2017 12:00:00 AM",AssignedDate,"&lt;="&amp;$F$1)</f>
        <v/>
      </c>
      <c r="H3506" s="177" t="n"/>
      <c r="L3506" s="57" t="n">
        <v>0</v>
      </c>
      <c r="M3506" s="57" t="n"/>
    </row>
    <row r="3507" spans="1:13">
      <c r="A3507" s="137" t="n">
        <v>1</v>
      </c>
      <c r="B3507" s="100" t="s">
        <v>525</v>
      </c>
      <c r="C3507" s="137">
        <f>COUNTIFS(Severity,$B3507,AssignedDate,"&gt;="&amp;$C$1,AssignedDate,"&lt;="&amp;$F$1)</f>
        <v/>
      </c>
      <c r="D3507" s="137">
        <f>COUNTIFS(Severity,$B3507,Status,"&lt;&gt;Suspend",Status,"&lt;&gt;Assigned",Status,"&lt;&gt;Open",Status,"&lt;&gt;Hold",ResolvedDate,"&gt;="&amp;$C$1,ResolvedDate,"&lt;="&amp;$F$1)</f>
        <v/>
      </c>
      <c r="E3507" s="137">
        <f>COUNTIFS(Severity,$B3507,SLA_Breach,"&lt;&gt;Yes",Status,"&lt;&gt;Suspend",Status,"&lt;&gt;Assigned",Status,"&lt;&gt;Open",Status,"&lt;&gt;Hold&gt;",ResolvedDate,"&gt;="&amp;$C$1,ResolvedDate,"&lt;="&amp;$F$1)</f>
        <v/>
      </c>
      <c r="F3507" s="137">
        <f>COUNTIFS(Severity,$B3507,SLA_Breach,"Yes",Status,"&lt;&gt;Suspend",Status,"&lt;&gt;Assigned",Status,"&lt;&gt;Open",Status,"&lt;&gt;Hold&gt;",ResolvedDate,"&gt;="&amp;$C$1,ResolvedDate,"&lt;="&amp;$F$1)</f>
        <v/>
      </c>
      <c r="G3507" s="137">
        <f>COUNTIFS(Severity,$B3507,AssignedDate,"&gt;=01/01/2017 12:00:00 AM",AssignedDate,"&lt;="&amp;$F$1)</f>
        <v/>
      </c>
      <c r="H3507" s="177" t="n"/>
      <c r="L3507" s="57" t="n">
        <v>0</v>
      </c>
      <c r="M3507" s="57" t="n"/>
    </row>
    <row r="3508" spans="1:13">
      <c r="A3508" s="137" t="n">
        <v>1</v>
      </c>
      <c r="B3508" s="100" t="s">
        <v>525</v>
      </c>
      <c r="C3508" s="137">
        <f>COUNTIFS(Severity,$B3508,AssignedDate,"&gt;="&amp;$C$1,AssignedDate,"&lt;="&amp;$F$1)</f>
        <v/>
      </c>
      <c r="D3508" s="137">
        <f>COUNTIFS(Severity,$B3508,Status,"&lt;&gt;Suspend",Status,"&lt;&gt;Assigned",Status,"&lt;&gt;Open",Status,"&lt;&gt;Hold",ResolvedDate,"&gt;="&amp;$C$1,ResolvedDate,"&lt;="&amp;$F$1)</f>
        <v/>
      </c>
      <c r="E3508" s="137">
        <f>COUNTIFS(Severity,$B3508,SLA_Breach,"&lt;&gt;Yes",Status,"&lt;&gt;Suspend",Status,"&lt;&gt;Assigned",Status,"&lt;&gt;Open",Status,"&lt;&gt;Hold&gt;",ResolvedDate,"&gt;="&amp;$C$1,ResolvedDate,"&lt;="&amp;$F$1)</f>
        <v/>
      </c>
      <c r="F3508" s="137">
        <f>COUNTIFS(Severity,$B3508,SLA_Breach,"Yes",Status,"&lt;&gt;Suspend",Status,"&lt;&gt;Assigned",Status,"&lt;&gt;Open",Status,"&lt;&gt;Hold&gt;",ResolvedDate,"&gt;="&amp;$C$1,ResolvedDate,"&lt;="&amp;$F$1)</f>
        <v/>
      </c>
      <c r="G3508" s="137">
        <f>COUNTIFS(Severity,$B3508,AssignedDate,"&gt;=01/01/2017 12:00:00 AM",AssignedDate,"&lt;="&amp;$F$1)</f>
        <v/>
      </c>
      <c r="H3508" s="177" t="n"/>
      <c r="L3508" s="57" t="n">
        <v>0</v>
      </c>
      <c r="M3508" s="57" t="n"/>
    </row>
    <row r="3509" spans="1:13">
      <c r="A3509" s="137" t="n">
        <v>1</v>
      </c>
      <c r="B3509" s="100" t="s">
        <v>525</v>
      </c>
      <c r="C3509" s="137">
        <f>COUNTIFS(Severity,$B3509,AssignedDate,"&gt;="&amp;$C$1,AssignedDate,"&lt;="&amp;$F$1)</f>
        <v/>
      </c>
      <c r="D3509" s="137">
        <f>COUNTIFS(Severity,$B3509,Status,"&lt;&gt;Suspend",Status,"&lt;&gt;Assigned",Status,"&lt;&gt;Open",Status,"&lt;&gt;Hold",ResolvedDate,"&gt;="&amp;$C$1,ResolvedDate,"&lt;="&amp;$F$1)</f>
        <v/>
      </c>
      <c r="E3509" s="137">
        <f>COUNTIFS(Severity,$B3509,SLA_Breach,"&lt;&gt;Yes",Status,"&lt;&gt;Suspend",Status,"&lt;&gt;Assigned",Status,"&lt;&gt;Open",Status,"&lt;&gt;Hold&gt;",ResolvedDate,"&gt;="&amp;$C$1,ResolvedDate,"&lt;="&amp;$F$1)</f>
        <v/>
      </c>
      <c r="F3509" s="137">
        <f>COUNTIFS(Severity,$B3509,SLA_Breach,"Yes",Status,"&lt;&gt;Suspend",Status,"&lt;&gt;Assigned",Status,"&lt;&gt;Open",Status,"&lt;&gt;Hold&gt;",ResolvedDate,"&gt;="&amp;$C$1,ResolvedDate,"&lt;="&amp;$F$1)</f>
        <v/>
      </c>
      <c r="G3509" s="137">
        <f>COUNTIFS(Severity,$B3509,AssignedDate,"&gt;=01/01/2017 12:00:00 AM",AssignedDate,"&lt;="&amp;$F$1)</f>
        <v/>
      </c>
      <c r="H3509" s="177" t="n"/>
      <c r="L3509" s="57" t="n">
        <v>0</v>
      </c>
      <c r="M3509" s="57" t="n"/>
    </row>
    <row r="3510" spans="1:13">
      <c r="A3510" s="137" t="n">
        <v>1</v>
      </c>
      <c r="B3510" s="100" t="s">
        <v>525</v>
      </c>
      <c r="C3510" s="137">
        <f>COUNTIFS(Severity,$B3510,AssignedDate,"&gt;="&amp;$C$1,AssignedDate,"&lt;="&amp;$F$1)</f>
        <v/>
      </c>
      <c r="D3510" s="137">
        <f>COUNTIFS(Severity,$B3510,Status,"&lt;&gt;Suspend",Status,"&lt;&gt;Assigned",Status,"&lt;&gt;Open",Status,"&lt;&gt;Hold",ResolvedDate,"&gt;="&amp;$C$1,ResolvedDate,"&lt;="&amp;$F$1)</f>
        <v/>
      </c>
      <c r="E3510" s="137">
        <f>COUNTIFS(Severity,$B3510,SLA_Breach,"&lt;&gt;Yes",Status,"&lt;&gt;Suspend",Status,"&lt;&gt;Assigned",Status,"&lt;&gt;Open",Status,"&lt;&gt;Hold&gt;",ResolvedDate,"&gt;="&amp;$C$1,ResolvedDate,"&lt;="&amp;$F$1)</f>
        <v/>
      </c>
      <c r="F3510" s="137">
        <f>COUNTIFS(Severity,$B3510,SLA_Breach,"Yes",Status,"&lt;&gt;Suspend",Status,"&lt;&gt;Assigned",Status,"&lt;&gt;Open",Status,"&lt;&gt;Hold&gt;",ResolvedDate,"&gt;="&amp;$C$1,ResolvedDate,"&lt;="&amp;$F$1)</f>
        <v/>
      </c>
      <c r="G3510" s="137">
        <f>COUNTIFS(Severity,$B3510,AssignedDate,"&gt;=01/01/2017 12:00:00 AM",AssignedDate,"&lt;="&amp;$F$1)</f>
        <v/>
      </c>
      <c r="H3510" s="177" t="n"/>
      <c r="L3510" s="57" t="n">
        <v>0</v>
      </c>
      <c r="M3510" s="57" t="n"/>
    </row>
    <row r="3511" spans="1:13">
      <c r="A3511" s="137" t="n">
        <v>1</v>
      </c>
      <c r="B3511" s="100" t="s">
        <v>525</v>
      </c>
      <c r="C3511" s="137">
        <f>COUNTIFS(Severity,$B3511,AssignedDate,"&gt;="&amp;$C$1,AssignedDate,"&lt;="&amp;$F$1)</f>
        <v/>
      </c>
      <c r="D3511" s="137">
        <f>COUNTIFS(Severity,$B3511,Status,"&lt;&gt;Suspend",Status,"&lt;&gt;Assigned",Status,"&lt;&gt;Open",Status,"&lt;&gt;Hold",ResolvedDate,"&gt;="&amp;$C$1,ResolvedDate,"&lt;="&amp;$F$1)</f>
        <v/>
      </c>
      <c r="E3511" s="137">
        <f>COUNTIFS(Severity,$B3511,SLA_Breach,"&lt;&gt;Yes",Status,"&lt;&gt;Suspend",Status,"&lt;&gt;Assigned",Status,"&lt;&gt;Open",Status,"&lt;&gt;Hold&gt;",ResolvedDate,"&gt;="&amp;$C$1,ResolvedDate,"&lt;="&amp;$F$1)</f>
        <v/>
      </c>
      <c r="F3511" s="137">
        <f>COUNTIFS(Severity,$B3511,SLA_Breach,"Yes",Status,"&lt;&gt;Suspend",Status,"&lt;&gt;Assigned",Status,"&lt;&gt;Open",Status,"&lt;&gt;Hold&gt;",ResolvedDate,"&gt;="&amp;$C$1,ResolvedDate,"&lt;="&amp;$F$1)</f>
        <v/>
      </c>
      <c r="G3511" s="137">
        <f>COUNTIFS(Severity,$B3511,AssignedDate,"&gt;=01/01/2017 12:00:00 AM",AssignedDate,"&lt;="&amp;$F$1)</f>
        <v/>
      </c>
      <c r="H3511" s="177" t="n"/>
      <c r="L3511" s="57" t="n">
        <v>0</v>
      </c>
      <c r="M3511" s="57" t="n"/>
    </row>
    <row r="3512" spans="1:13">
      <c r="A3512" s="137" t="n">
        <v>1</v>
      </c>
      <c r="B3512" s="100" t="s">
        <v>525</v>
      </c>
      <c r="C3512" s="137">
        <f>COUNTIFS(Severity,$B3512,AssignedDate,"&gt;="&amp;$C$1,AssignedDate,"&lt;="&amp;$F$1)</f>
        <v/>
      </c>
      <c r="D3512" s="137">
        <f>COUNTIFS(Severity,$B3512,Status,"&lt;&gt;Suspend",Status,"&lt;&gt;Assigned",Status,"&lt;&gt;Open",Status,"&lt;&gt;Hold",ResolvedDate,"&gt;="&amp;$C$1,ResolvedDate,"&lt;="&amp;$F$1)</f>
        <v/>
      </c>
      <c r="E3512" s="137">
        <f>COUNTIFS(Severity,$B3512,SLA_Breach,"&lt;&gt;Yes",Status,"&lt;&gt;Suspend",Status,"&lt;&gt;Assigned",Status,"&lt;&gt;Open",Status,"&lt;&gt;Hold&gt;",ResolvedDate,"&gt;="&amp;$C$1,ResolvedDate,"&lt;="&amp;$F$1)</f>
        <v/>
      </c>
      <c r="F3512" s="137">
        <f>COUNTIFS(Severity,$B3512,SLA_Breach,"Yes",Status,"&lt;&gt;Suspend",Status,"&lt;&gt;Assigned",Status,"&lt;&gt;Open",Status,"&lt;&gt;Hold&gt;",ResolvedDate,"&gt;="&amp;$C$1,ResolvedDate,"&lt;="&amp;$F$1)</f>
        <v/>
      </c>
      <c r="G3512" s="137">
        <f>COUNTIFS(Severity,$B3512,AssignedDate,"&gt;=01/01/2017 12:00:00 AM",AssignedDate,"&lt;="&amp;$F$1)</f>
        <v/>
      </c>
      <c r="H3512" s="177" t="n"/>
      <c r="L3512" s="57" t="n">
        <v>0</v>
      </c>
      <c r="M3512" s="57" t="n"/>
    </row>
    <row r="3513" spans="1:13">
      <c r="A3513" s="137" t="n">
        <v>1</v>
      </c>
      <c r="B3513" s="100" t="s">
        <v>525</v>
      </c>
      <c r="C3513" s="137">
        <f>COUNTIFS(Severity,$B3513,AssignedDate,"&gt;="&amp;$C$1,AssignedDate,"&lt;="&amp;$F$1)</f>
        <v/>
      </c>
      <c r="D3513" s="137">
        <f>COUNTIFS(Severity,$B3513,Status,"&lt;&gt;Suspend",Status,"&lt;&gt;Assigned",Status,"&lt;&gt;Open",Status,"&lt;&gt;Hold",ResolvedDate,"&gt;="&amp;$C$1,ResolvedDate,"&lt;="&amp;$F$1)</f>
        <v/>
      </c>
      <c r="E3513" s="137">
        <f>COUNTIFS(Severity,$B3513,SLA_Breach,"&lt;&gt;Yes",Status,"&lt;&gt;Suspend",Status,"&lt;&gt;Assigned",Status,"&lt;&gt;Open",Status,"&lt;&gt;Hold&gt;",ResolvedDate,"&gt;="&amp;$C$1,ResolvedDate,"&lt;="&amp;$F$1)</f>
        <v/>
      </c>
      <c r="F3513" s="137">
        <f>COUNTIFS(Severity,$B3513,SLA_Breach,"Yes",Status,"&lt;&gt;Suspend",Status,"&lt;&gt;Assigned",Status,"&lt;&gt;Open",Status,"&lt;&gt;Hold&gt;",ResolvedDate,"&gt;="&amp;$C$1,ResolvedDate,"&lt;="&amp;$F$1)</f>
        <v/>
      </c>
      <c r="G3513" s="137">
        <f>COUNTIFS(Severity,$B3513,AssignedDate,"&gt;=01/01/2017 12:00:00 AM",AssignedDate,"&lt;="&amp;$F$1)</f>
        <v/>
      </c>
      <c r="H3513" s="177" t="n"/>
      <c r="L3513" s="57" t="n">
        <v>0</v>
      </c>
      <c r="M3513" s="57" t="n"/>
    </row>
    <row r="3514" spans="1:13">
      <c r="A3514" s="137" t="n">
        <v>1</v>
      </c>
      <c r="B3514" s="100" t="s">
        <v>525</v>
      </c>
      <c r="C3514" s="137">
        <f>COUNTIFS(Severity,$B3514,AssignedDate,"&gt;="&amp;$C$1,AssignedDate,"&lt;="&amp;$F$1)</f>
        <v/>
      </c>
      <c r="D3514" s="137">
        <f>COUNTIFS(Severity,$B3514,Status,"&lt;&gt;Suspend",Status,"&lt;&gt;Assigned",Status,"&lt;&gt;Open",Status,"&lt;&gt;Hold",ResolvedDate,"&gt;="&amp;$C$1,ResolvedDate,"&lt;="&amp;$F$1)</f>
        <v/>
      </c>
      <c r="E3514" s="137">
        <f>COUNTIFS(Severity,$B3514,SLA_Breach,"&lt;&gt;Yes",Status,"&lt;&gt;Suspend",Status,"&lt;&gt;Assigned",Status,"&lt;&gt;Open",Status,"&lt;&gt;Hold&gt;",ResolvedDate,"&gt;="&amp;$C$1,ResolvedDate,"&lt;="&amp;$F$1)</f>
        <v/>
      </c>
      <c r="F3514" s="137">
        <f>COUNTIFS(Severity,$B3514,SLA_Breach,"Yes",Status,"&lt;&gt;Suspend",Status,"&lt;&gt;Assigned",Status,"&lt;&gt;Open",Status,"&lt;&gt;Hold&gt;",ResolvedDate,"&gt;="&amp;$C$1,ResolvedDate,"&lt;="&amp;$F$1)</f>
        <v/>
      </c>
      <c r="G3514" s="137">
        <f>COUNTIFS(Severity,$B3514,AssignedDate,"&gt;=01/01/2017 12:00:00 AM",AssignedDate,"&lt;="&amp;$F$1)</f>
        <v/>
      </c>
      <c r="H3514" s="177" t="n"/>
      <c r="L3514" s="57" t="n">
        <v>0</v>
      </c>
      <c r="M3514" s="57" t="n"/>
    </row>
    <row r="3515" spans="1:13">
      <c r="A3515" s="137" t="n">
        <v>1</v>
      </c>
      <c r="B3515" s="100" t="s">
        <v>525</v>
      </c>
      <c r="C3515" s="137">
        <f>COUNTIFS(Severity,$B3515,AssignedDate,"&gt;="&amp;$C$1,AssignedDate,"&lt;="&amp;$F$1)</f>
        <v/>
      </c>
      <c r="D3515" s="137">
        <f>COUNTIFS(Severity,$B3515,Status,"&lt;&gt;Suspend",Status,"&lt;&gt;Assigned",Status,"&lt;&gt;Open",Status,"&lt;&gt;Hold",ResolvedDate,"&gt;="&amp;$C$1,ResolvedDate,"&lt;="&amp;$F$1)</f>
        <v/>
      </c>
      <c r="E3515" s="137">
        <f>COUNTIFS(Severity,$B3515,SLA_Breach,"&lt;&gt;Yes",Status,"&lt;&gt;Suspend",Status,"&lt;&gt;Assigned",Status,"&lt;&gt;Open",Status,"&lt;&gt;Hold&gt;",ResolvedDate,"&gt;="&amp;$C$1,ResolvedDate,"&lt;="&amp;$F$1)</f>
        <v/>
      </c>
      <c r="F3515" s="137">
        <f>COUNTIFS(Severity,$B3515,SLA_Breach,"Yes",Status,"&lt;&gt;Suspend",Status,"&lt;&gt;Assigned",Status,"&lt;&gt;Open",Status,"&lt;&gt;Hold&gt;",ResolvedDate,"&gt;="&amp;$C$1,ResolvedDate,"&lt;="&amp;$F$1)</f>
        <v/>
      </c>
      <c r="G3515" s="137">
        <f>COUNTIFS(Severity,$B3515,AssignedDate,"&gt;=01/01/2017 12:00:00 AM",AssignedDate,"&lt;="&amp;$F$1)</f>
        <v/>
      </c>
      <c r="H3515" s="177" t="n"/>
      <c r="L3515" s="57" t="n">
        <v>0</v>
      </c>
      <c r="M3515" s="57" t="n"/>
    </row>
    <row r="3516" spans="1:13">
      <c r="A3516" s="137" t="n">
        <v>1</v>
      </c>
      <c r="B3516" s="100" t="s">
        <v>525</v>
      </c>
      <c r="C3516" s="137">
        <f>COUNTIFS(Severity,$B3516,AssignedDate,"&gt;="&amp;$C$1,AssignedDate,"&lt;="&amp;$F$1)</f>
        <v/>
      </c>
      <c r="D3516" s="137">
        <f>COUNTIFS(Severity,$B3516,Status,"&lt;&gt;Suspend",Status,"&lt;&gt;Assigned",Status,"&lt;&gt;Open",Status,"&lt;&gt;Hold",ResolvedDate,"&gt;="&amp;$C$1,ResolvedDate,"&lt;="&amp;$F$1)</f>
        <v/>
      </c>
      <c r="E3516" s="137">
        <f>COUNTIFS(Severity,$B3516,SLA_Breach,"&lt;&gt;Yes",Status,"&lt;&gt;Suspend",Status,"&lt;&gt;Assigned",Status,"&lt;&gt;Open",Status,"&lt;&gt;Hold&gt;",ResolvedDate,"&gt;="&amp;$C$1,ResolvedDate,"&lt;="&amp;$F$1)</f>
        <v/>
      </c>
      <c r="F3516" s="137">
        <f>COUNTIFS(Severity,$B3516,SLA_Breach,"Yes",Status,"&lt;&gt;Suspend",Status,"&lt;&gt;Assigned",Status,"&lt;&gt;Open",Status,"&lt;&gt;Hold&gt;",ResolvedDate,"&gt;="&amp;$C$1,ResolvedDate,"&lt;="&amp;$F$1)</f>
        <v/>
      </c>
      <c r="G3516" s="137">
        <f>COUNTIFS(Severity,$B3516,AssignedDate,"&gt;=01/01/2017 12:00:00 AM",AssignedDate,"&lt;="&amp;$F$1)</f>
        <v/>
      </c>
      <c r="H3516" s="177" t="n"/>
      <c r="L3516" s="57" t="n">
        <v>0</v>
      </c>
      <c r="M3516" s="57" t="n"/>
    </row>
    <row r="3517" spans="1:13">
      <c r="A3517" s="137" t="n">
        <v>1</v>
      </c>
      <c r="B3517" s="100" t="s">
        <v>525</v>
      </c>
      <c r="C3517" s="137">
        <f>COUNTIFS(Severity,$B3517,AssignedDate,"&gt;="&amp;$C$1,AssignedDate,"&lt;="&amp;$F$1)</f>
        <v/>
      </c>
      <c r="D3517" s="137">
        <f>COUNTIFS(Severity,$B3517,Status,"&lt;&gt;Suspend",Status,"&lt;&gt;Assigned",Status,"&lt;&gt;Open",Status,"&lt;&gt;Hold",ResolvedDate,"&gt;="&amp;$C$1,ResolvedDate,"&lt;="&amp;$F$1)</f>
        <v/>
      </c>
      <c r="E3517" s="137">
        <f>COUNTIFS(Severity,$B3517,SLA_Breach,"&lt;&gt;Yes",Status,"&lt;&gt;Suspend",Status,"&lt;&gt;Assigned",Status,"&lt;&gt;Open",Status,"&lt;&gt;Hold&gt;",ResolvedDate,"&gt;="&amp;$C$1,ResolvedDate,"&lt;="&amp;$F$1)</f>
        <v/>
      </c>
      <c r="F3517" s="137">
        <f>COUNTIFS(Severity,$B3517,SLA_Breach,"Yes",Status,"&lt;&gt;Suspend",Status,"&lt;&gt;Assigned",Status,"&lt;&gt;Open",Status,"&lt;&gt;Hold&gt;",ResolvedDate,"&gt;="&amp;$C$1,ResolvedDate,"&lt;="&amp;$F$1)</f>
        <v/>
      </c>
      <c r="G3517" s="137">
        <f>COUNTIFS(Severity,$B3517,AssignedDate,"&gt;=01/01/2017 12:00:00 AM",AssignedDate,"&lt;="&amp;$F$1)</f>
        <v/>
      </c>
      <c r="H3517" s="177" t="n"/>
      <c r="L3517" s="57" t="n">
        <v>0</v>
      </c>
      <c r="M3517" s="57" t="n"/>
    </row>
    <row r="3518" spans="1:13">
      <c r="A3518" s="137" t="n">
        <v>1</v>
      </c>
      <c r="B3518" s="100" t="s">
        <v>525</v>
      </c>
      <c r="C3518" s="137">
        <f>COUNTIFS(Severity,$B3518,AssignedDate,"&gt;="&amp;$C$1,AssignedDate,"&lt;="&amp;$F$1)</f>
        <v/>
      </c>
      <c r="D3518" s="137">
        <f>COUNTIFS(Severity,$B3518,Status,"&lt;&gt;Suspend",Status,"&lt;&gt;Assigned",Status,"&lt;&gt;Open",Status,"&lt;&gt;Hold",ResolvedDate,"&gt;="&amp;$C$1,ResolvedDate,"&lt;="&amp;$F$1)</f>
        <v/>
      </c>
      <c r="E3518" s="137">
        <f>COUNTIFS(Severity,$B3518,SLA_Breach,"&lt;&gt;Yes",Status,"&lt;&gt;Suspend",Status,"&lt;&gt;Assigned",Status,"&lt;&gt;Open",Status,"&lt;&gt;Hold&gt;",ResolvedDate,"&gt;="&amp;$C$1,ResolvedDate,"&lt;="&amp;$F$1)</f>
        <v/>
      </c>
      <c r="F3518" s="137">
        <f>COUNTIFS(Severity,$B3518,SLA_Breach,"Yes",Status,"&lt;&gt;Suspend",Status,"&lt;&gt;Assigned",Status,"&lt;&gt;Open",Status,"&lt;&gt;Hold&gt;",ResolvedDate,"&gt;="&amp;$C$1,ResolvedDate,"&lt;="&amp;$F$1)</f>
        <v/>
      </c>
      <c r="G3518" s="137">
        <f>COUNTIFS(Severity,$B3518,AssignedDate,"&gt;=01/01/2017 12:00:00 AM",AssignedDate,"&lt;="&amp;$F$1)</f>
        <v/>
      </c>
      <c r="H3518" s="177" t="n"/>
      <c r="L3518" s="57" t="n">
        <v>0</v>
      </c>
      <c r="M3518" s="57" t="n"/>
    </row>
    <row r="3519" spans="1:13">
      <c r="A3519" s="137" t="n">
        <v>1</v>
      </c>
      <c r="B3519" s="100" t="s">
        <v>525</v>
      </c>
      <c r="C3519" s="137">
        <f>COUNTIFS(Severity,$B3519,AssignedDate,"&gt;="&amp;$C$1,AssignedDate,"&lt;="&amp;$F$1)</f>
        <v/>
      </c>
      <c r="D3519" s="137">
        <f>COUNTIFS(Severity,$B3519,Status,"&lt;&gt;Suspend",Status,"&lt;&gt;Assigned",Status,"&lt;&gt;Open",Status,"&lt;&gt;Hold",ResolvedDate,"&gt;="&amp;$C$1,ResolvedDate,"&lt;="&amp;$F$1)</f>
        <v/>
      </c>
      <c r="E3519" s="137">
        <f>COUNTIFS(Severity,$B3519,SLA_Breach,"&lt;&gt;Yes",Status,"&lt;&gt;Suspend",Status,"&lt;&gt;Assigned",Status,"&lt;&gt;Open",Status,"&lt;&gt;Hold&gt;",ResolvedDate,"&gt;="&amp;$C$1,ResolvedDate,"&lt;="&amp;$F$1)</f>
        <v/>
      </c>
      <c r="F3519" s="137">
        <f>COUNTIFS(Severity,$B3519,SLA_Breach,"Yes",Status,"&lt;&gt;Suspend",Status,"&lt;&gt;Assigned",Status,"&lt;&gt;Open",Status,"&lt;&gt;Hold&gt;",ResolvedDate,"&gt;="&amp;$C$1,ResolvedDate,"&lt;="&amp;$F$1)</f>
        <v/>
      </c>
      <c r="G3519" s="137">
        <f>COUNTIFS(Severity,$B3519,AssignedDate,"&gt;=01/01/2017 12:00:00 AM",AssignedDate,"&lt;="&amp;$F$1)</f>
        <v/>
      </c>
      <c r="H3519" s="177" t="n"/>
      <c r="L3519" s="57" t="n">
        <v>0</v>
      </c>
      <c r="M3519" s="57" t="n"/>
    </row>
    <row r="3520" spans="1:13">
      <c r="A3520" s="137" t="n">
        <v>1</v>
      </c>
      <c r="B3520" s="100" t="s">
        <v>525</v>
      </c>
      <c r="C3520" s="137">
        <f>COUNTIFS(Severity,$B3520,AssignedDate,"&gt;="&amp;$C$1,AssignedDate,"&lt;="&amp;$F$1)</f>
        <v/>
      </c>
      <c r="D3520" s="137">
        <f>COUNTIFS(Severity,$B3520,Status,"&lt;&gt;Suspend",Status,"&lt;&gt;Assigned",Status,"&lt;&gt;Open",Status,"&lt;&gt;Hold",ResolvedDate,"&gt;="&amp;$C$1,ResolvedDate,"&lt;="&amp;$F$1)</f>
        <v/>
      </c>
      <c r="E3520" s="137">
        <f>COUNTIFS(Severity,$B3520,SLA_Breach,"&lt;&gt;Yes",Status,"&lt;&gt;Suspend",Status,"&lt;&gt;Assigned",Status,"&lt;&gt;Open",Status,"&lt;&gt;Hold&gt;",ResolvedDate,"&gt;="&amp;$C$1,ResolvedDate,"&lt;="&amp;$F$1)</f>
        <v/>
      </c>
      <c r="F3520" s="137">
        <f>COUNTIFS(Severity,$B3520,SLA_Breach,"Yes",Status,"&lt;&gt;Suspend",Status,"&lt;&gt;Assigned",Status,"&lt;&gt;Open",Status,"&lt;&gt;Hold&gt;",ResolvedDate,"&gt;="&amp;$C$1,ResolvedDate,"&lt;="&amp;$F$1)</f>
        <v/>
      </c>
      <c r="G3520" s="137">
        <f>COUNTIFS(Severity,$B3520,AssignedDate,"&gt;=01/01/2017 12:00:00 AM",AssignedDate,"&lt;="&amp;$F$1)</f>
        <v/>
      </c>
      <c r="H3520" s="177" t="n"/>
      <c r="L3520" s="57" t="n">
        <v>0</v>
      </c>
      <c r="M3520" s="57" t="n"/>
    </row>
    <row r="3521" spans="1:13">
      <c r="A3521" s="137" t="n">
        <v>1</v>
      </c>
      <c r="B3521" s="100" t="s">
        <v>525</v>
      </c>
      <c r="C3521" s="137">
        <f>COUNTIFS(Severity,$B3521,AssignedDate,"&gt;="&amp;$C$1,AssignedDate,"&lt;="&amp;$F$1)</f>
        <v/>
      </c>
      <c r="D3521" s="137">
        <f>COUNTIFS(Severity,$B3521,Status,"&lt;&gt;Suspend",Status,"&lt;&gt;Assigned",Status,"&lt;&gt;Open",Status,"&lt;&gt;Hold",ResolvedDate,"&gt;="&amp;$C$1,ResolvedDate,"&lt;="&amp;$F$1)</f>
        <v/>
      </c>
      <c r="E3521" s="137">
        <f>COUNTIFS(Severity,$B3521,SLA_Breach,"&lt;&gt;Yes",Status,"&lt;&gt;Suspend",Status,"&lt;&gt;Assigned",Status,"&lt;&gt;Open",Status,"&lt;&gt;Hold&gt;",ResolvedDate,"&gt;="&amp;$C$1,ResolvedDate,"&lt;="&amp;$F$1)</f>
        <v/>
      </c>
      <c r="F3521" s="137">
        <f>COUNTIFS(Severity,$B3521,SLA_Breach,"Yes",Status,"&lt;&gt;Suspend",Status,"&lt;&gt;Assigned",Status,"&lt;&gt;Open",Status,"&lt;&gt;Hold&gt;",ResolvedDate,"&gt;="&amp;$C$1,ResolvedDate,"&lt;="&amp;$F$1)</f>
        <v/>
      </c>
      <c r="G3521" s="137">
        <f>COUNTIFS(Severity,$B3521,AssignedDate,"&gt;=01/01/2017 12:00:00 AM",AssignedDate,"&lt;="&amp;$F$1)</f>
        <v/>
      </c>
      <c r="H3521" s="177" t="n"/>
      <c r="L3521" s="57" t="n">
        <v>0</v>
      </c>
      <c r="M3521" s="57" t="n"/>
    </row>
    <row r="3522" spans="1:13">
      <c r="A3522" s="137" t="n">
        <v>1</v>
      </c>
      <c r="B3522" s="100" t="s">
        <v>525</v>
      </c>
      <c r="C3522" s="137">
        <f>COUNTIFS(Severity,$B3522,AssignedDate,"&gt;="&amp;$C$1,AssignedDate,"&lt;="&amp;$F$1)</f>
        <v/>
      </c>
      <c r="D3522" s="137">
        <f>COUNTIFS(Severity,$B3522,Status,"&lt;&gt;Suspend",Status,"&lt;&gt;Assigned",Status,"&lt;&gt;Open",Status,"&lt;&gt;Hold",ResolvedDate,"&gt;="&amp;$C$1,ResolvedDate,"&lt;="&amp;$F$1)</f>
        <v/>
      </c>
      <c r="E3522" s="137">
        <f>COUNTIFS(Severity,$B3522,SLA_Breach,"&lt;&gt;Yes",Status,"&lt;&gt;Suspend",Status,"&lt;&gt;Assigned",Status,"&lt;&gt;Open",Status,"&lt;&gt;Hold&gt;",ResolvedDate,"&gt;="&amp;$C$1,ResolvedDate,"&lt;="&amp;$F$1)</f>
        <v/>
      </c>
      <c r="F3522" s="137">
        <f>COUNTIFS(Severity,$B3522,SLA_Breach,"Yes",Status,"&lt;&gt;Suspend",Status,"&lt;&gt;Assigned",Status,"&lt;&gt;Open",Status,"&lt;&gt;Hold&gt;",ResolvedDate,"&gt;="&amp;$C$1,ResolvedDate,"&lt;="&amp;$F$1)</f>
        <v/>
      </c>
      <c r="G3522" s="137">
        <f>COUNTIFS(Severity,$B3522,AssignedDate,"&gt;=01/01/2017 12:00:00 AM",AssignedDate,"&lt;="&amp;$F$1)</f>
        <v/>
      </c>
      <c r="H3522" s="177" t="n"/>
      <c r="L3522" s="57" t="n">
        <v>0</v>
      </c>
      <c r="M3522" s="57" t="n"/>
    </row>
    <row r="3523" spans="1:13">
      <c r="A3523" s="137" t="n">
        <v>1</v>
      </c>
      <c r="B3523" s="100" t="s">
        <v>525</v>
      </c>
      <c r="C3523" s="137">
        <f>COUNTIFS(Severity,$B3523,AssignedDate,"&gt;="&amp;$C$1,AssignedDate,"&lt;="&amp;$F$1)</f>
        <v/>
      </c>
      <c r="D3523" s="137">
        <f>COUNTIFS(Severity,$B3523,Status,"&lt;&gt;Suspend",Status,"&lt;&gt;Assigned",Status,"&lt;&gt;Open",Status,"&lt;&gt;Hold",ResolvedDate,"&gt;="&amp;$C$1,ResolvedDate,"&lt;="&amp;$F$1)</f>
        <v/>
      </c>
      <c r="E3523" s="137">
        <f>COUNTIFS(Severity,$B3523,SLA_Breach,"&lt;&gt;Yes",Status,"&lt;&gt;Suspend",Status,"&lt;&gt;Assigned",Status,"&lt;&gt;Open",Status,"&lt;&gt;Hold&gt;",ResolvedDate,"&gt;="&amp;$C$1,ResolvedDate,"&lt;="&amp;$F$1)</f>
        <v/>
      </c>
      <c r="F3523" s="137">
        <f>COUNTIFS(Severity,$B3523,SLA_Breach,"Yes",Status,"&lt;&gt;Suspend",Status,"&lt;&gt;Assigned",Status,"&lt;&gt;Open",Status,"&lt;&gt;Hold&gt;",ResolvedDate,"&gt;="&amp;$C$1,ResolvedDate,"&lt;="&amp;$F$1)</f>
        <v/>
      </c>
      <c r="G3523" s="137">
        <f>COUNTIFS(Severity,$B3523,AssignedDate,"&gt;=01/01/2017 12:00:00 AM",AssignedDate,"&lt;="&amp;$F$1)</f>
        <v/>
      </c>
      <c r="H3523" s="177" t="n"/>
      <c r="L3523" s="57" t="n">
        <v>0</v>
      </c>
      <c r="M3523" s="57" t="n"/>
    </row>
    <row r="3524" spans="1:13">
      <c r="A3524" s="137" t="n">
        <v>1</v>
      </c>
      <c r="B3524" s="100" t="s">
        <v>525</v>
      </c>
      <c r="C3524" s="137">
        <f>COUNTIFS(Severity,$B3524,AssignedDate,"&gt;="&amp;$C$1,AssignedDate,"&lt;="&amp;$F$1)</f>
        <v/>
      </c>
      <c r="D3524" s="137">
        <f>COUNTIFS(Severity,$B3524,Status,"&lt;&gt;Suspend",Status,"&lt;&gt;Assigned",Status,"&lt;&gt;Open",Status,"&lt;&gt;Hold",ResolvedDate,"&gt;="&amp;$C$1,ResolvedDate,"&lt;="&amp;$F$1)</f>
        <v/>
      </c>
      <c r="E3524" s="137">
        <f>COUNTIFS(Severity,$B3524,SLA_Breach,"&lt;&gt;Yes",Status,"&lt;&gt;Suspend",Status,"&lt;&gt;Assigned",Status,"&lt;&gt;Open",Status,"&lt;&gt;Hold&gt;",ResolvedDate,"&gt;="&amp;$C$1,ResolvedDate,"&lt;="&amp;$F$1)</f>
        <v/>
      </c>
      <c r="F3524" s="137">
        <f>COUNTIFS(Severity,$B3524,SLA_Breach,"Yes",Status,"&lt;&gt;Suspend",Status,"&lt;&gt;Assigned",Status,"&lt;&gt;Open",Status,"&lt;&gt;Hold&gt;",ResolvedDate,"&gt;="&amp;$C$1,ResolvedDate,"&lt;="&amp;$F$1)</f>
        <v/>
      </c>
      <c r="G3524" s="137">
        <f>COUNTIFS(Severity,$B3524,AssignedDate,"&gt;=01/01/2017 12:00:00 AM",AssignedDate,"&lt;="&amp;$F$1)</f>
        <v/>
      </c>
      <c r="H3524" s="177" t="n"/>
      <c r="L3524" s="57" t="n">
        <v>0</v>
      </c>
      <c r="M3524" s="57" t="n"/>
    </row>
    <row r="3525" spans="1:13">
      <c r="A3525" s="137" t="n">
        <v>1</v>
      </c>
      <c r="B3525" s="100" t="s">
        <v>525</v>
      </c>
      <c r="C3525" s="137">
        <f>COUNTIFS(Severity,$B3525,AssignedDate,"&gt;="&amp;$C$1,AssignedDate,"&lt;="&amp;$F$1)</f>
        <v/>
      </c>
      <c r="D3525" s="137">
        <f>COUNTIFS(Severity,$B3525,Status,"&lt;&gt;Suspend",Status,"&lt;&gt;Assigned",Status,"&lt;&gt;Open",Status,"&lt;&gt;Hold",ResolvedDate,"&gt;="&amp;$C$1,ResolvedDate,"&lt;="&amp;$F$1)</f>
        <v/>
      </c>
      <c r="E3525" s="137">
        <f>COUNTIFS(Severity,$B3525,SLA_Breach,"&lt;&gt;Yes",Status,"&lt;&gt;Suspend",Status,"&lt;&gt;Assigned",Status,"&lt;&gt;Open",Status,"&lt;&gt;Hold&gt;",ResolvedDate,"&gt;="&amp;$C$1,ResolvedDate,"&lt;="&amp;$F$1)</f>
        <v/>
      </c>
      <c r="F3525" s="137">
        <f>COUNTIFS(Severity,$B3525,SLA_Breach,"Yes",Status,"&lt;&gt;Suspend",Status,"&lt;&gt;Assigned",Status,"&lt;&gt;Open",Status,"&lt;&gt;Hold&gt;",ResolvedDate,"&gt;="&amp;$C$1,ResolvedDate,"&lt;="&amp;$F$1)</f>
        <v/>
      </c>
      <c r="G3525" s="137">
        <f>COUNTIFS(Severity,$B3525,AssignedDate,"&gt;=01/01/2017 12:00:00 AM",AssignedDate,"&lt;="&amp;$F$1)</f>
        <v/>
      </c>
      <c r="H3525" s="177" t="n"/>
      <c r="L3525" s="57" t="n">
        <v>0</v>
      </c>
      <c r="M3525" s="57" t="n"/>
    </row>
    <row r="3526" spans="1:13">
      <c r="A3526" s="137" t="n">
        <v>1</v>
      </c>
      <c r="B3526" s="100" t="s">
        <v>525</v>
      </c>
      <c r="C3526" s="137">
        <f>COUNTIFS(Severity,$B3526,AssignedDate,"&gt;="&amp;$C$1,AssignedDate,"&lt;="&amp;$F$1)</f>
        <v/>
      </c>
      <c r="D3526" s="137">
        <f>COUNTIFS(Severity,$B3526,Status,"&lt;&gt;Suspend",Status,"&lt;&gt;Assigned",Status,"&lt;&gt;Open",Status,"&lt;&gt;Hold",ResolvedDate,"&gt;="&amp;$C$1,ResolvedDate,"&lt;="&amp;$F$1)</f>
        <v/>
      </c>
      <c r="E3526" s="137">
        <f>COUNTIFS(Severity,$B3526,SLA_Breach,"&lt;&gt;Yes",Status,"&lt;&gt;Suspend",Status,"&lt;&gt;Assigned",Status,"&lt;&gt;Open",Status,"&lt;&gt;Hold&gt;",ResolvedDate,"&gt;="&amp;$C$1,ResolvedDate,"&lt;="&amp;$F$1)</f>
        <v/>
      </c>
      <c r="F3526" s="137">
        <f>COUNTIFS(Severity,$B3526,SLA_Breach,"Yes",Status,"&lt;&gt;Suspend",Status,"&lt;&gt;Assigned",Status,"&lt;&gt;Open",Status,"&lt;&gt;Hold&gt;",ResolvedDate,"&gt;="&amp;$C$1,ResolvedDate,"&lt;="&amp;$F$1)</f>
        <v/>
      </c>
      <c r="G3526" s="137">
        <f>COUNTIFS(Severity,$B3526,AssignedDate,"&gt;=01/01/2017 12:00:00 AM",AssignedDate,"&lt;="&amp;$F$1)</f>
        <v/>
      </c>
      <c r="H3526" s="177" t="n"/>
      <c r="L3526" s="57" t="n">
        <v>0</v>
      </c>
      <c r="M3526" s="57" t="n"/>
    </row>
    <row r="3527" spans="1:13">
      <c r="A3527" s="137" t="n">
        <v>1</v>
      </c>
      <c r="B3527" s="100" t="s">
        <v>525</v>
      </c>
      <c r="C3527" s="137">
        <f>COUNTIFS(Severity,$B3527,AssignedDate,"&gt;="&amp;$C$1,AssignedDate,"&lt;="&amp;$F$1)</f>
        <v/>
      </c>
      <c r="D3527" s="137">
        <f>COUNTIFS(Severity,$B3527,Status,"&lt;&gt;Suspend",Status,"&lt;&gt;Assigned",Status,"&lt;&gt;Open",Status,"&lt;&gt;Hold",ResolvedDate,"&gt;="&amp;$C$1,ResolvedDate,"&lt;="&amp;$F$1)</f>
        <v/>
      </c>
      <c r="E3527" s="137">
        <f>COUNTIFS(Severity,$B3527,SLA_Breach,"&lt;&gt;Yes",Status,"&lt;&gt;Suspend",Status,"&lt;&gt;Assigned",Status,"&lt;&gt;Open",Status,"&lt;&gt;Hold&gt;",ResolvedDate,"&gt;="&amp;$C$1,ResolvedDate,"&lt;="&amp;$F$1)</f>
        <v/>
      </c>
      <c r="F3527" s="137">
        <f>COUNTIFS(Severity,$B3527,SLA_Breach,"Yes",Status,"&lt;&gt;Suspend",Status,"&lt;&gt;Assigned",Status,"&lt;&gt;Open",Status,"&lt;&gt;Hold&gt;",ResolvedDate,"&gt;="&amp;$C$1,ResolvedDate,"&lt;="&amp;$F$1)</f>
        <v/>
      </c>
      <c r="G3527" s="137">
        <f>COUNTIFS(Severity,$B3527,AssignedDate,"&gt;=01/01/2017 12:00:00 AM",AssignedDate,"&lt;="&amp;$F$1)</f>
        <v/>
      </c>
      <c r="H3527" s="177" t="n"/>
      <c r="L3527" s="57" t="n">
        <v>0</v>
      </c>
      <c r="M3527" s="57" t="n"/>
    </row>
    <row r="3528" spans="1:13">
      <c r="A3528" s="137" t="n">
        <v>1</v>
      </c>
      <c r="B3528" s="100" t="s">
        <v>525</v>
      </c>
      <c r="C3528" s="137">
        <f>COUNTIFS(Severity,$B3528,AssignedDate,"&gt;="&amp;$C$1,AssignedDate,"&lt;="&amp;$F$1)</f>
        <v/>
      </c>
      <c r="D3528" s="137">
        <f>COUNTIFS(Severity,$B3528,Status,"&lt;&gt;Suspend",Status,"&lt;&gt;Assigned",Status,"&lt;&gt;Open",Status,"&lt;&gt;Hold",ResolvedDate,"&gt;="&amp;$C$1,ResolvedDate,"&lt;="&amp;$F$1)</f>
        <v/>
      </c>
      <c r="E3528" s="137">
        <f>COUNTIFS(Severity,$B3528,SLA_Breach,"&lt;&gt;Yes",Status,"&lt;&gt;Suspend",Status,"&lt;&gt;Assigned",Status,"&lt;&gt;Open",Status,"&lt;&gt;Hold&gt;",ResolvedDate,"&gt;="&amp;$C$1,ResolvedDate,"&lt;="&amp;$F$1)</f>
        <v/>
      </c>
      <c r="F3528" s="137">
        <f>COUNTIFS(Severity,$B3528,SLA_Breach,"Yes",Status,"&lt;&gt;Suspend",Status,"&lt;&gt;Assigned",Status,"&lt;&gt;Open",Status,"&lt;&gt;Hold&gt;",ResolvedDate,"&gt;="&amp;$C$1,ResolvedDate,"&lt;="&amp;$F$1)</f>
        <v/>
      </c>
      <c r="G3528" s="137">
        <f>COUNTIFS(Severity,$B3528,AssignedDate,"&gt;=01/01/2017 12:00:00 AM",AssignedDate,"&lt;="&amp;$F$1)</f>
        <v/>
      </c>
      <c r="H3528" s="177" t="n"/>
      <c r="L3528" s="57" t="n">
        <v>0</v>
      </c>
      <c r="M3528" s="57" t="n"/>
    </row>
    <row r="3529" spans="1:13">
      <c r="A3529" s="137" t="n">
        <v>1</v>
      </c>
      <c r="B3529" s="100" t="s">
        <v>525</v>
      </c>
      <c r="C3529" s="137">
        <f>COUNTIFS(Severity,$B3529,AssignedDate,"&gt;="&amp;$C$1,AssignedDate,"&lt;="&amp;$F$1)</f>
        <v/>
      </c>
      <c r="D3529" s="137">
        <f>COUNTIFS(Severity,$B3529,Status,"&lt;&gt;Suspend",Status,"&lt;&gt;Assigned",Status,"&lt;&gt;Open",Status,"&lt;&gt;Hold",ResolvedDate,"&gt;="&amp;$C$1,ResolvedDate,"&lt;="&amp;$F$1)</f>
        <v/>
      </c>
      <c r="E3529" s="137">
        <f>COUNTIFS(Severity,$B3529,SLA_Breach,"&lt;&gt;Yes",Status,"&lt;&gt;Suspend",Status,"&lt;&gt;Assigned",Status,"&lt;&gt;Open",Status,"&lt;&gt;Hold&gt;",ResolvedDate,"&gt;="&amp;$C$1,ResolvedDate,"&lt;="&amp;$F$1)</f>
        <v/>
      </c>
      <c r="F3529" s="137">
        <f>COUNTIFS(Severity,$B3529,SLA_Breach,"Yes",Status,"&lt;&gt;Suspend",Status,"&lt;&gt;Assigned",Status,"&lt;&gt;Open",Status,"&lt;&gt;Hold&gt;",ResolvedDate,"&gt;="&amp;$C$1,ResolvedDate,"&lt;="&amp;$F$1)</f>
        <v/>
      </c>
      <c r="G3529" s="137">
        <f>COUNTIFS(Severity,$B3529,AssignedDate,"&gt;=01/01/2017 12:00:00 AM",AssignedDate,"&lt;="&amp;$F$1)</f>
        <v/>
      </c>
      <c r="H3529" s="177" t="n"/>
      <c r="L3529" s="57" t="n">
        <v>0</v>
      </c>
      <c r="M3529" s="57" t="n"/>
    </row>
    <row r="3530" spans="1:13">
      <c r="A3530" s="137" t="n">
        <v>1</v>
      </c>
      <c r="B3530" s="100" t="s">
        <v>525</v>
      </c>
      <c r="C3530" s="137">
        <f>COUNTIFS(Severity,$B3530,AssignedDate,"&gt;="&amp;$C$1,AssignedDate,"&lt;="&amp;$F$1)</f>
        <v/>
      </c>
      <c r="D3530" s="137">
        <f>COUNTIFS(Severity,$B3530,Status,"&lt;&gt;Suspend",Status,"&lt;&gt;Assigned",Status,"&lt;&gt;Open",Status,"&lt;&gt;Hold",ResolvedDate,"&gt;="&amp;$C$1,ResolvedDate,"&lt;="&amp;$F$1)</f>
        <v/>
      </c>
      <c r="E3530" s="137">
        <f>COUNTIFS(Severity,$B3530,SLA_Breach,"&lt;&gt;Yes",Status,"&lt;&gt;Suspend",Status,"&lt;&gt;Assigned",Status,"&lt;&gt;Open",Status,"&lt;&gt;Hold&gt;",ResolvedDate,"&gt;="&amp;$C$1,ResolvedDate,"&lt;="&amp;$F$1)</f>
        <v/>
      </c>
      <c r="F3530" s="137">
        <f>COUNTIFS(Severity,$B3530,SLA_Breach,"Yes",Status,"&lt;&gt;Suspend",Status,"&lt;&gt;Assigned",Status,"&lt;&gt;Open",Status,"&lt;&gt;Hold&gt;",ResolvedDate,"&gt;="&amp;$C$1,ResolvedDate,"&lt;="&amp;$F$1)</f>
        <v/>
      </c>
      <c r="G3530" s="137">
        <f>COUNTIFS(Severity,$B3530,AssignedDate,"&gt;=01/01/2017 12:00:00 AM",AssignedDate,"&lt;="&amp;$F$1)</f>
        <v/>
      </c>
      <c r="H3530" s="177" t="n"/>
      <c r="L3530" s="57" t="n">
        <v>0</v>
      </c>
      <c r="M3530" s="57" t="n"/>
    </row>
    <row r="3531" spans="1:13">
      <c r="A3531" s="137" t="n">
        <v>1</v>
      </c>
      <c r="B3531" s="100" t="s">
        <v>525</v>
      </c>
      <c r="C3531" s="137">
        <f>COUNTIFS(Severity,$B3531,AssignedDate,"&gt;="&amp;$C$1,AssignedDate,"&lt;="&amp;$F$1)</f>
        <v/>
      </c>
      <c r="D3531" s="137">
        <f>COUNTIFS(Severity,$B3531,Status,"&lt;&gt;Suspend",Status,"&lt;&gt;Assigned",Status,"&lt;&gt;Open",Status,"&lt;&gt;Hold",ResolvedDate,"&gt;="&amp;$C$1,ResolvedDate,"&lt;="&amp;$F$1)</f>
        <v/>
      </c>
      <c r="E3531" s="137">
        <f>COUNTIFS(Severity,$B3531,SLA_Breach,"&lt;&gt;Yes",Status,"&lt;&gt;Suspend",Status,"&lt;&gt;Assigned",Status,"&lt;&gt;Open",Status,"&lt;&gt;Hold&gt;",ResolvedDate,"&gt;="&amp;$C$1,ResolvedDate,"&lt;="&amp;$F$1)</f>
        <v/>
      </c>
      <c r="F3531" s="137">
        <f>COUNTIFS(Severity,$B3531,SLA_Breach,"Yes",Status,"&lt;&gt;Suspend",Status,"&lt;&gt;Assigned",Status,"&lt;&gt;Open",Status,"&lt;&gt;Hold&gt;",ResolvedDate,"&gt;="&amp;$C$1,ResolvedDate,"&lt;="&amp;$F$1)</f>
        <v/>
      </c>
      <c r="G3531" s="137">
        <f>COUNTIFS(Severity,$B3531,AssignedDate,"&gt;=01/01/2017 12:00:00 AM",AssignedDate,"&lt;="&amp;$F$1)</f>
        <v/>
      </c>
      <c r="H3531" s="177" t="n"/>
      <c r="L3531" s="57" t="n">
        <v>0</v>
      </c>
      <c r="M3531" s="57" t="n"/>
    </row>
    <row r="3532" spans="1:13">
      <c r="A3532" s="137" t="n">
        <v>1</v>
      </c>
      <c r="B3532" s="100" t="s">
        <v>525</v>
      </c>
      <c r="C3532" s="137">
        <f>COUNTIFS(Severity,$B3532,AssignedDate,"&gt;="&amp;$C$1,AssignedDate,"&lt;="&amp;$F$1)</f>
        <v/>
      </c>
      <c r="D3532" s="137">
        <f>COUNTIFS(Severity,$B3532,Status,"&lt;&gt;Suspend",Status,"&lt;&gt;Assigned",Status,"&lt;&gt;Open",Status,"&lt;&gt;Hold",ResolvedDate,"&gt;="&amp;$C$1,ResolvedDate,"&lt;="&amp;$F$1)</f>
        <v/>
      </c>
      <c r="E3532" s="137">
        <f>COUNTIFS(Severity,$B3532,SLA_Breach,"&lt;&gt;Yes",Status,"&lt;&gt;Suspend",Status,"&lt;&gt;Assigned",Status,"&lt;&gt;Open",Status,"&lt;&gt;Hold&gt;",ResolvedDate,"&gt;="&amp;$C$1,ResolvedDate,"&lt;="&amp;$F$1)</f>
        <v/>
      </c>
      <c r="F3532" s="137">
        <f>COUNTIFS(Severity,$B3532,SLA_Breach,"Yes",Status,"&lt;&gt;Suspend",Status,"&lt;&gt;Assigned",Status,"&lt;&gt;Open",Status,"&lt;&gt;Hold&gt;",ResolvedDate,"&gt;="&amp;$C$1,ResolvedDate,"&lt;="&amp;$F$1)</f>
        <v/>
      </c>
      <c r="G3532" s="137">
        <f>COUNTIFS(Severity,$B3532,AssignedDate,"&gt;=01/01/2017 12:00:00 AM",AssignedDate,"&lt;="&amp;$F$1)</f>
        <v/>
      </c>
      <c r="H3532" s="177" t="n"/>
      <c r="L3532" s="57" t="n">
        <v>0</v>
      </c>
      <c r="M3532" s="57" t="n"/>
    </row>
    <row r="3533" spans="1:13">
      <c r="A3533" s="137" t="n">
        <v>1</v>
      </c>
      <c r="B3533" s="100" t="s">
        <v>525</v>
      </c>
      <c r="C3533" s="137">
        <f>COUNTIFS(Severity,$B3533,AssignedDate,"&gt;="&amp;$C$1,AssignedDate,"&lt;="&amp;$F$1)</f>
        <v/>
      </c>
      <c r="D3533" s="137">
        <f>COUNTIFS(Severity,$B3533,Status,"&lt;&gt;Suspend",Status,"&lt;&gt;Assigned",Status,"&lt;&gt;Open",Status,"&lt;&gt;Hold",ResolvedDate,"&gt;="&amp;$C$1,ResolvedDate,"&lt;="&amp;$F$1)</f>
        <v/>
      </c>
      <c r="E3533" s="137">
        <f>COUNTIFS(Severity,$B3533,SLA_Breach,"&lt;&gt;Yes",Status,"&lt;&gt;Suspend",Status,"&lt;&gt;Assigned",Status,"&lt;&gt;Open",Status,"&lt;&gt;Hold&gt;",ResolvedDate,"&gt;="&amp;$C$1,ResolvedDate,"&lt;="&amp;$F$1)</f>
        <v/>
      </c>
      <c r="F3533" s="137">
        <f>COUNTIFS(Severity,$B3533,SLA_Breach,"Yes",Status,"&lt;&gt;Suspend",Status,"&lt;&gt;Assigned",Status,"&lt;&gt;Open",Status,"&lt;&gt;Hold&gt;",ResolvedDate,"&gt;="&amp;$C$1,ResolvedDate,"&lt;="&amp;$F$1)</f>
        <v/>
      </c>
      <c r="G3533" s="137">
        <f>COUNTIFS(Severity,$B3533,AssignedDate,"&gt;=01/01/2017 12:00:00 AM",AssignedDate,"&lt;="&amp;$F$1)</f>
        <v/>
      </c>
      <c r="H3533" s="177" t="n"/>
      <c r="L3533" s="57" t="n">
        <v>0</v>
      </c>
      <c r="M3533" s="57" t="n"/>
    </row>
    <row r="3534" spans="1:13">
      <c r="A3534" s="137" t="n">
        <v>1</v>
      </c>
      <c r="B3534" s="100" t="s">
        <v>525</v>
      </c>
      <c r="C3534" s="137">
        <f>COUNTIFS(Severity,$B3534,AssignedDate,"&gt;="&amp;$C$1,AssignedDate,"&lt;="&amp;$F$1)</f>
        <v/>
      </c>
      <c r="D3534" s="137">
        <f>COUNTIFS(Severity,$B3534,Status,"&lt;&gt;Suspend",Status,"&lt;&gt;Assigned",Status,"&lt;&gt;Open",Status,"&lt;&gt;Hold",ResolvedDate,"&gt;="&amp;$C$1,ResolvedDate,"&lt;="&amp;$F$1)</f>
        <v/>
      </c>
      <c r="E3534" s="137">
        <f>COUNTIFS(Severity,$B3534,SLA_Breach,"&lt;&gt;Yes",Status,"&lt;&gt;Suspend",Status,"&lt;&gt;Assigned",Status,"&lt;&gt;Open",Status,"&lt;&gt;Hold&gt;",ResolvedDate,"&gt;="&amp;$C$1,ResolvedDate,"&lt;="&amp;$F$1)</f>
        <v/>
      </c>
      <c r="F3534" s="137">
        <f>COUNTIFS(Severity,$B3534,SLA_Breach,"Yes",Status,"&lt;&gt;Suspend",Status,"&lt;&gt;Assigned",Status,"&lt;&gt;Open",Status,"&lt;&gt;Hold&gt;",ResolvedDate,"&gt;="&amp;$C$1,ResolvedDate,"&lt;="&amp;$F$1)</f>
        <v/>
      </c>
      <c r="G3534" s="137">
        <f>COUNTIFS(Severity,$B3534,AssignedDate,"&gt;=01/01/2017 12:00:00 AM",AssignedDate,"&lt;="&amp;$F$1)</f>
        <v/>
      </c>
      <c r="H3534" s="177" t="n"/>
      <c r="L3534" s="57" t="n">
        <v>0</v>
      </c>
      <c r="M3534" s="57" t="n"/>
    </row>
    <row r="3535" spans="1:13">
      <c r="A3535" s="137" t="n">
        <v>1</v>
      </c>
      <c r="B3535" s="100" t="s">
        <v>525</v>
      </c>
      <c r="C3535" s="137">
        <f>COUNTIFS(Severity,$B3535,AssignedDate,"&gt;="&amp;$C$1,AssignedDate,"&lt;="&amp;$F$1)</f>
        <v/>
      </c>
      <c r="D3535" s="137">
        <f>COUNTIFS(Severity,$B3535,Status,"&lt;&gt;Suspend",Status,"&lt;&gt;Assigned",Status,"&lt;&gt;Open",Status,"&lt;&gt;Hold",ResolvedDate,"&gt;="&amp;$C$1,ResolvedDate,"&lt;="&amp;$F$1)</f>
        <v/>
      </c>
      <c r="E3535" s="137">
        <f>COUNTIFS(Severity,$B3535,SLA_Breach,"&lt;&gt;Yes",Status,"&lt;&gt;Suspend",Status,"&lt;&gt;Assigned",Status,"&lt;&gt;Open",Status,"&lt;&gt;Hold&gt;",ResolvedDate,"&gt;="&amp;$C$1,ResolvedDate,"&lt;="&amp;$F$1)</f>
        <v/>
      </c>
      <c r="F3535" s="137">
        <f>COUNTIFS(Severity,$B3535,SLA_Breach,"Yes",Status,"&lt;&gt;Suspend",Status,"&lt;&gt;Assigned",Status,"&lt;&gt;Open",Status,"&lt;&gt;Hold&gt;",ResolvedDate,"&gt;="&amp;$C$1,ResolvedDate,"&lt;="&amp;$F$1)</f>
        <v/>
      </c>
      <c r="G3535" s="137">
        <f>COUNTIFS(Severity,$B3535,AssignedDate,"&gt;=01/01/2017 12:00:00 AM",AssignedDate,"&lt;="&amp;$F$1)</f>
        <v/>
      </c>
      <c r="H3535" s="177" t="n"/>
      <c r="L3535" s="57" t="n">
        <v>0</v>
      </c>
      <c r="M3535" s="57" t="n"/>
    </row>
    <row r="3536" spans="1:13">
      <c r="A3536" s="137" t="n">
        <v>1</v>
      </c>
      <c r="B3536" s="100" t="s">
        <v>525</v>
      </c>
      <c r="C3536" s="137">
        <f>COUNTIFS(Severity,$B3536,AssignedDate,"&gt;="&amp;$C$1,AssignedDate,"&lt;="&amp;$F$1)</f>
        <v/>
      </c>
      <c r="D3536" s="137">
        <f>COUNTIFS(Severity,$B3536,Status,"&lt;&gt;Suspend",Status,"&lt;&gt;Assigned",Status,"&lt;&gt;Open",Status,"&lt;&gt;Hold",ResolvedDate,"&gt;="&amp;$C$1,ResolvedDate,"&lt;="&amp;$F$1)</f>
        <v/>
      </c>
      <c r="E3536" s="137">
        <f>COUNTIFS(Severity,$B3536,SLA_Breach,"&lt;&gt;Yes",Status,"&lt;&gt;Suspend",Status,"&lt;&gt;Assigned",Status,"&lt;&gt;Open",Status,"&lt;&gt;Hold&gt;",ResolvedDate,"&gt;="&amp;$C$1,ResolvedDate,"&lt;="&amp;$F$1)</f>
        <v/>
      </c>
      <c r="F3536" s="137">
        <f>COUNTIFS(Severity,$B3536,SLA_Breach,"Yes",Status,"&lt;&gt;Suspend",Status,"&lt;&gt;Assigned",Status,"&lt;&gt;Open",Status,"&lt;&gt;Hold&gt;",ResolvedDate,"&gt;="&amp;$C$1,ResolvedDate,"&lt;="&amp;$F$1)</f>
        <v/>
      </c>
      <c r="G3536" s="137">
        <f>COUNTIFS(Severity,$B3536,AssignedDate,"&gt;=01/01/2017 12:00:00 AM",AssignedDate,"&lt;="&amp;$F$1)</f>
        <v/>
      </c>
      <c r="H3536" s="177" t="n"/>
      <c r="L3536" s="57" t="n">
        <v>0</v>
      </c>
      <c r="M3536" s="57" t="n"/>
    </row>
    <row r="3537" spans="1:13">
      <c r="A3537" s="137" t="n">
        <v>1</v>
      </c>
      <c r="B3537" s="100" t="s">
        <v>525</v>
      </c>
      <c r="C3537" s="137">
        <f>COUNTIFS(Severity,$B3537,AssignedDate,"&gt;="&amp;$C$1,AssignedDate,"&lt;="&amp;$F$1)</f>
        <v/>
      </c>
      <c r="D3537" s="137">
        <f>COUNTIFS(Severity,$B3537,Status,"&lt;&gt;Suspend",Status,"&lt;&gt;Assigned",Status,"&lt;&gt;Open",Status,"&lt;&gt;Hold",ResolvedDate,"&gt;="&amp;$C$1,ResolvedDate,"&lt;="&amp;$F$1)</f>
        <v/>
      </c>
      <c r="E3537" s="137">
        <f>COUNTIFS(Severity,$B3537,SLA_Breach,"&lt;&gt;Yes",Status,"&lt;&gt;Suspend",Status,"&lt;&gt;Assigned",Status,"&lt;&gt;Open",Status,"&lt;&gt;Hold&gt;",ResolvedDate,"&gt;="&amp;$C$1,ResolvedDate,"&lt;="&amp;$F$1)</f>
        <v/>
      </c>
      <c r="F3537" s="137">
        <f>COUNTIFS(Severity,$B3537,SLA_Breach,"Yes",Status,"&lt;&gt;Suspend",Status,"&lt;&gt;Assigned",Status,"&lt;&gt;Open",Status,"&lt;&gt;Hold&gt;",ResolvedDate,"&gt;="&amp;$C$1,ResolvedDate,"&lt;="&amp;$F$1)</f>
        <v/>
      </c>
      <c r="G3537" s="137">
        <f>COUNTIFS(Severity,$B3537,AssignedDate,"&gt;=01/01/2017 12:00:00 AM",AssignedDate,"&lt;="&amp;$F$1)</f>
        <v/>
      </c>
      <c r="H3537" s="177" t="n"/>
      <c r="L3537" s="57" t="n">
        <v>0</v>
      </c>
      <c r="M3537" s="57" t="n"/>
    </row>
    <row r="3538" spans="1:13">
      <c r="A3538" s="137" t="n">
        <v>1</v>
      </c>
      <c r="B3538" s="100" t="s">
        <v>525</v>
      </c>
      <c r="C3538" s="137">
        <f>COUNTIFS(Severity,$B3538,AssignedDate,"&gt;="&amp;$C$1,AssignedDate,"&lt;="&amp;$F$1)</f>
        <v/>
      </c>
      <c r="D3538" s="137">
        <f>COUNTIFS(Severity,$B3538,Status,"&lt;&gt;Suspend",Status,"&lt;&gt;Assigned",Status,"&lt;&gt;Open",Status,"&lt;&gt;Hold",ResolvedDate,"&gt;="&amp;$C$1,ResolvedDate,"&lt;="&amp;$F$1)</f>
        <v/>
      </c>
      <c r="E3538" s="137">
        <f>COUNTIFS(Severity,$B3538,SLA_Breach,"&lt;&gt;Yes",Status,"&lt;&gt;Suspend",Status,"&lt;&gt;Assigned",Status,"&lt;&gt;Open",Status,"&lt;&gt;Hold&gt;",ResolvedDate,"&gt;="&amp;$C$1,ResolvedDate,"&lt;="&amp;$F$1)</f>
        <v/>
      </c>
      <c r="F3538" s="137">
        <f>COUNTIFS(Severity,$B3538,SLA_Breach,"Yes",Status,"&lt;&gt;Suspend",Status,"&lt;&gt;Assigned",Status,"&lt;&gt;Open",Status,"&lt;&gt;Hold&gt;",ResolvedDate,"&gt;="&amp;$C$1,ResolvedDate,"&lt;="&amp;$F$1)</f>
        <v/>
      </c>
      <c r="G3538" s="137">
        <f>COUNTIFS(Severity,$B3538,AssignedDate,"&gt;=01/01/2017 12:00:00 AM",AssignedDate,"&lt;="&amp;$F$1)</f>
        <v/>
      </c>
      <c r="H3538" s="177" t="n"/>
      <c r="L3538" s="57" t="n">
        <v>0</v>
      </c>
      <c r="M3538" s="57" t="n"/>
    </row>
    <row r="3539" spans="1:13">
      <c r="A3539" s="137" t="n">
        <v>1</v>
      </c>
      <c r="B3539" s="100" t="s">
        <v>525</v>
      </c>
      <c r="C3539" s="137">
        <f>COUNTIFS(Severity,$B3539,AssignedDate,"&gt;="&amp;$C$1,AssignedDate,"&lt;="&amp;$F$1)</f>
        <v/>
      </c>
      <c r="D3539" s="137">
        <f>COUNTIFS(Severity,$B3539,Status,"&lt;&gt;Suspend",Status,"&lt;&gt;Assigned",Status,"&lt;&gt;Open",Status,"&lt;&gt;Hold",ResolvedDate,"&gt;="&amp;$C$1,ResolvedDate,"&lt;="&amp;$F$1)</f>
        <v/>
      </c>
      <c r="E3539" s="137">
        <f>COUNTIFS(Severity,$B3539,SLA_Breach,"&lt;&gt;Yes",Status,"&lt;&gt;Suspend",Status,"&lt;&gt;Assigned",Status,"&lt;&gt;Open",Status,"&lt;&gt;Hold&gt;",ResolvedDate,"&gt;="&amp;$C$1,ResolvedDate,"&lt;="&amp;$F$1)</f>
        <v/>
      </c>
      <c r="F3539" s="137">
        <f>COUNTIFS(Severity,$B3539,SLA_Breach,"Yes",Status,"&lt;&gt;Suspend",Status,"&lt;&gt;Assigned",Status,"&lt;&gt;Open",Status,"&lt;&gt;Hold&gt;",ResolvedDate,"&gt;="&amp;$C$1,ResolvedDate,"&lt;="&amp;$F$1)</f>
        <v/>
      </c>
      <c r="G3539" s="137">
        <f>COUNTIFS(Severity,$B3539,AssignedDate,"&gt;=01/01/2017 12:00:00 AM",AssignedDate,"&lt;="&amp;$F$1)</f>
        <v/>
      </c>
      <c r="H3539" s="177" t="n"/>
      <c r="L3539" s="57" t="n">
        <v>0</v>
      </c>
      <c r="M3539" s="57" t="n"/>
    </row>
    <row r="3540" spans="1:13">
      <c r="A3540" s="137" t="n">
        <v>1</v>
      </c>
      <c r="B3540" s="100" t="s">
        <v>525</v>
      </c>
      <c r="C3540" s="137">
        <f>COUNTIFS(Severity,$B3540,AssignedDate,"&gt;="&amp;$C$1,AssignedDate,"&lt;="&amp;$F$1)</f>
        <v/>
      </c>
      <c r="D3540" s="137">
        <f>COUNTIFS(Severity,$B3540,Status,"&lt;&gt;Suspend",Status,"&lt;&gt;Assigned",Status,"&lt;&gt;Open",Status,"&lt;&gt;Hold",ResolvedDate,"&gt;="&amp;$C$1,ResolvedDate,"&lt;="&amp;$F$1)</f>
        <v/>
      </c>
      <c r="E3540" s="137">
        <f>COUNTIFS(Severity,$B3540,SLA_Breach,"&lt;&gt;Yes",Status,"&lt;&gt;Suspend",Status,"&lt;&gt;Assigned",Status,"&lt;&gt;Open",Status,"&lt;&gt;Hold&gt;",ResolvedDate,"&gt;="&amp;$C$1,ResolvedDate,"&lt;="&amp;$F$1)</f>
        <v/>
      </c>
      <c r="F3540" s="137">
        <f>COUNTIFS(Severity,$B3540,SLA_Breach,"Yes",Status,"&lt;&gt;Suspend",Status,"&lt;&gt;Assigned",Status,"&lt;&gt;Open",Status,"&lt;&gt;Hold&gt;",ResolvedDate,"&gt;="&amp;$C$1,ResolvedDate,"&lt;="&amp;$F$1)</f>
        <v/>
      </c>
      <c r="G3540" s="137">
        <f>COUNTIFS(Severity,$B3540,AssignedDate,"&gt;=01/01/2017 12:00:00 AM",AssignedDate,"&lt;="&amp;$F$1)</f>
        <v/>
      </c>
      <c r="H3540" s="177" t="n"/>
      <c r="L3540" s="57" t="n">
        <v>0</v>
      </c>
      <c r="M3540" s="57" t="n"/>
    </row>
    <row r="3541" spans="1:13">
      <c r="A3541" s="137" t="n">
        <v>1</v>
      </c>
      <c r="B3541" s="100" t="s">
        <v>525</v>
      </c>
      <c r="C3541" s="137">
        <f>COUNTIFS(Severity,$B3541,AssignedDate,"&gt;="&amp;$C$1,AssignedDate,"&lt;="&amp;$F$1)</f>
        <v/>
      </c>
      <c r="D3541" s="137">
        <f>COUNTIFS(Severity,$B3541,Status,"&lt;&gt;Suspend",Status,"&lt;&gt;Assigned",Status,"&lt;&gt;Open",Status,"&lt;&gt;Hold",ResolvedDate,"&gt;="&amp;$C$1,ResolvedDate,"&lt;="&amp;$F$1)</f>
        <v/>
      </c>
      <c r="E3541" s="137">
        <f>COUNTIFS(Severity,$B3541,SLA_Breach,"&lt;&gt;Yes",Status,"&lt;&gt;Suspend",Status,"&lt;&gt;Assigned",Status,"&lt;&gt;Open",Status,"&lt;&gt;Hold&gt;",ResolvedDate,"&gt;="&amp;$C$1,ResolvedDate,"&lt;="&amp;$F$1)</f>
        <v/>
      </c>
      <c r="F3541" s="137">
        <f>COUNTIFS(Severity,$B3541,SLA_Breach,"Yes",Status,"&lt;&gt;Suspend",Status,"&lt;&gt;Assigned",Status,"&lt;&gt;Open",Status,"&lt;&gt;Hold&gt;",ResolvedDate,"&gt;="&amp;$C$1,ResolvedDate,"&lt;="&amp;$F$1)</f>
        <v/>
      </c>
      <c r="G3541" s="137">
        <f>COUNTIFS(Severity,$B3541,AssignedDate,"&gt;=01/01/2017 12:00:00 AM",AssignedDate,"&lt;="&amp;$F$1)</f>
        <v/>
      </c>
      <c r="H3541" s="177" t="n"/>
      <c r="L3541" s="57" t="n">
        <v>0</v>
      </c>
      <c r="M3541" s="57" t="n"/>
    </row>
    <row r="3542" spans="1:13">
      <c r="A3542" s="137" t="n">
        <v>1</v>
      </c>
      <c r="B3542" s="100" t="s">
        <v>525</v>
      </c>
      <c r="C3542" s="137">
        <f>COUNTIFS(Severity,$B3542,AssignedDate,"&gt;="&amp;$C$1,AssignedDate,"&lt;="&amp;$F$1)</f>
        <v/>
      </c>
      <c r="D3542" s="137">
        <f>COUNTIFS(Severity,$B3542,Status,"&lt;&gt;Suspend",Status,"&lt;&gt;Assigned",Status,"&lt;&gt;Open",Status,"&lt;&gt;Hold",ResolvedDate,"&gt;="&amp;$C$1,ResolvedDate,"&lt;="&amp;$F$1)</f>
        <v/>
      </c>
      <c r="E3542" s="137">
        <f>COUNTIFS(Severity,$B3542,SLA_Breach,"&lt;&gt;Yes",Status,"&lt;&gt;Suspend",Status,"&lt;&gt;Assigned",Status,"&lt;&gt;Open",Status,"&lt;&gt;Hold&gt;",ResolvedDate,"&gt;="&amp;$C$1,ResolvedDate,"&lt;="&amp;$F$1)</f>
        <v/>
      </c>
      <c r="F3542" s="137">
        <f>COUNTIFS(Severity,$B3542,SLA_Breach,"Yes",Status,"&lt;&gt;Suspend",Status,"&lt;&gt;Assigned",Status,"&lt;&gt;Open",Status,"&lt;&gt;Hold&gt;",ResolvedDate,"&gt;="&amp;$C$1,ResolvedDate,"&lt;="&amp;$F$1)</f>
        <v/>
      </c>
      <c r="G3542" s="137">
        <f>COUNTIFS(Severity,$B3542,AssignedDate,"&gt;=01/01/2017 12:00:00 AM",AssignedDate,"&lt;="&amp;$F$1)</f>
        <v/>
      </c>
      <c r="H3542" s="177" t="n"/>
      <c r="L3542" s="57" t="n">
        <v>0</v>
      </c>
      <c r="M3542" s="57" t="n"/>
    </row>
    <row r="3543" spans="1:13">
      <c r="A3543" s="137" t="n">
        <v>1</v>
      </c>
      <c r="B3543" s="100" t="s">
        <v>525</v>
      </c>
      <c r="C3543" s="137">
        <f>COUNTIFS(Severity,$B3543,AssignedDate,"&gt;="&amp;$C$1,AssignedDate,"&lt;="&amp;$F$1)</f>
        <v/>
      </c>
      <c r="D3543" s="137">
        <f>COUNTIFS(Severity,$B3543,Status,"&lt;&gt;Suspend",Status,"&lt;&gt;Assigned",Status,"&lt;&gt;Open",Status,"&lt;&gt;Hold",ResolvedDate,"&gt;="&amp;$C$1,ResolvedDate,"&lt;="&amp;$F$1)</f>
        <v/>
      </c>
      <c r="E3543" s="137">
        <f>COUNTIFS(Severity,$B3543,SLA_Breach,"&lt;&gt;Yes",Status,"&lt;&gt;Suspend",Status,"&lt;&gt;Assigned",Status,"&lt;&gt;Open",Status,"&lt;&gt;Hold&gt;",ResolvedDate,"&gt;="&amp;$C$1,ResolvedDate,"&lt;="&amp;$F$1)</f>
        <v/>
      </c>
      <c r="F3543" s="137">
        <f>COUNTIFS(Severity,$B3543,SLA_Breach,"Yes",Status,"&lt;&gt;Suspend",Status,"&lt;&gt;Assigned",Status,"&lt;&gt;Open",Status,"&lt;&gt;Hold&gt;",ResolvedDate,"&gt;="&amp;$C$1,ResolvedDate,"&lt;="&amp;$F$1)</f>
        <v/>
      </c>
      <c r="G3543" s="137">
        <f>COUNTIFS(Severity,$B3543,AssignedDate,"&gt;=01/01/2017 12:00:00 AM",AssignedDate,"&lt;="&amp;$F$1)</f>
        <v/>
      </c>
      <c r="H3543" s="177" t="n"/>
      <c r="L3543" s="57" t="n">
        <v>0</v>
      </c>
      <c r="M3543" s="57" t="n"/>
    </row>
    <row r="3544" spans="1:13">
      <c r="A3544" s="137" t="n">
        <v>1</v>
      </c>
      <c r="B3544" s="100" t="s">
        <v>525</v>
      </c>
      <c r="C3544" s="137">
        <f>COUNTIFS(Severity,$B3544,AssignedDate,"&gt;="&amp;$C$1,AssignedDate,"&lt;="&amp;$F$1)</f>
        <v/>
      </c>
      <c r="D3544" s="137">
        <f>COUNTIFS(Severity,$B3544,Status,"&lt;&gt;Suspend",Status,"&lt;&gt;Assigned",Status,"&lt;&gt;Open",Status,"&lt;&gt;Hold",ResolvedDate,"&gt;="&amp;$C$1,ResolvedDate,"&lt;="&amp;$F$1)</f>
        <v/>
      </c>
      <c r="E3544" s="137">
        <f>COUNTIFS(Severity,$B3544,SLA_Breach,"&lt;&gt;Yes",Status,"&lt;&gt;Suspend",Status,"&lt;&gt;Assigned",Status,"&lt;&gt;Open",Status,"&lt;&gt;Hold&gt;",ResolvedDate,"&gt;="&amp;$C$1,ResolvedDate,"&lt;="&amp;$F$1)</f>
        <v/>
      </c>
      <c r="F3544" s="137">
        <f>COUNTIFS(Severity,$B3544,SLA_Breach,"Yes",Status,"&lt;&gt;Suspend",Status,"&lt;&gt;Assigned",Status,"&lt;&gt;Open",Status,"&lt;&gt;Hold&gt;",ResolvedDate,"&gt;="&amp;$C$1,ResolvedDate,"&lt;="&amp;$F$1)</f>
        <v/>
      </c>
      <c r="G3544" s="137">
        <f>COUNTIFS(Severity,$B3544,AssignedDate,"&gt;=01/01/2017 12:00:00 AM",AssignedDate,"&lt;="&amp;$F$1)</f>
        <v/>
      </c>
      <c r="H3544" s="177" t="n"/>
      <c r="L3544" s="57" t="n">
        <v>0</v>
      </c>
      <c r="M3544" s="57" t="n"/>
    </row>
    <row r="3545" spans="1:13">
      <c r="A3545" s="137" t="n">
        <v>1</v>
      </c>
      <c r="B3545" s="100" t="s">
        <v>525</v>
      </c>
      <c r="C3545" s="137">
        <f>COUNTIFS(Severity,$B3545,AssignedDate,"&gt;="&amp;$C$1,AssignedDate,"&lt;="&amp;$F$1)</f>
        <v/>
      </c>
      <c r="D3545" s="137">
        <f>COUNTIFS(Severity,$B3545,Status,"&lt;&gt;Suspend",Status,"&lt;&gt;Assigned",Status,"&lt;&gt;Open",Status,"&lt;&gt;Hold",ResolvedDate,"&gt;="&amp;$C$1,ResolvedDate,"&lt;="&amp;$F$1)</f>
        <v/>
      </c>
      <c r="E3545" s="137">
        <f>COUNTIFS(Severity,$B3545,SLA_Breach,"&lt;&gt;Yes",Status,"&lt;&gt;Suspend",Status,"&lt;&gt;Assigned",Status,"&lt;&gt;Open",Status,"&lt;&gt;Hold&gt;",ResolvedDate,"&gt;="&amp;$C$1,ResolvedDate,"&lt;="&amp;$F$1)</f>
        <v/>
      </c>
      <c r="F3545" s="137">
        <f>COUNTIFS(Severity,$B3545,SLA_Breach,"Yes",Status,"&lt;&gt;Suspend",Status,"&lt;&gt;Assigned",Status,"&lt;&gt;Open",Status,"&lt;&gt;Hold&gt;",ResolvedDate,"&gt;="&amp;$C$1,ResolvedDate,"&lt;="&amp;$F$1)</f>
        <v/>
      </c>
      <c r="G3545" s="137">
        <f>COUNTIFS(Severity,$B3545,AssignedDate,"&gt;=01/01/2017 12:00:00 AM",AssignedDate,"&lt;="&amp;$F$1)</f>
        <v/>
      </c>
      <c r="H3545" s="177" t="n"/>
      <c r="L3545" s="57" t="n">
        <v>0</v>
      </c>
      <c r="M3545" s="57" t="n"/>
    </row>
    <row r="3546" spans="1:13">
      <c r="A3546" s="137" t="n">
        <v>1</v>
      </c>
      <c r="B3546" s="100" t="s">
        <v>525</v>
      </c>
      <c r="C3546" s="137">
        <f>COUNTIFS(Severity,$B3546,AssignedDate,"&gt;="&amp;$C$1,AssignedDate,"&lt;="&amp;$F$1)</f>
        <v/>
      </c>
      <c r="D3546" s="137">
        <f>COUNTIFS(Severity,$B3546,Status,"&lt;&gt;Suspend",Status,"&lt;&gt;Assigned",Status,"&lt;&gt;Open",Status,"&lt;&gt;Hold",ResolvedDate,"&gt;="&amp;$C$1,ResolvedDate,"&lt;="&amp;$F$1)</f>
        <v/>
      </c>
      <c r="E3546" s="137">
        <f>COUNTIFS(Severity,$B3546,SLA_Breach,"&lt;&gt;Yes",Status,"&lt;&gt;Suspend",Status,"&lt;&gt;Assigned",Status,"&lt;&gt;Open",Status,"&lt;&gt;Hold&gt;",ResolvedDate,"&gt;="&amp;$C$1,ResolvedDate,"&lt;="&amp;$F$1)</f>
        <v/>
      </c>
      <c r="F3546" s="137">
        <f>COUNTIFS(Severity,$B3546,SLA_Breach,"Yes",Status,"&lt;&gt;Suspend",Status,"&lt;&gt;Assigned",Status,"&lt;&gt;Open",Status,"&lt;&gt;Hold&gt;",ResolvedDate,"&gt;="&amp;$C$1,ResolvedDate,"&lt;="&amp;$F$1)</f>
        <v/>
      </c>
      <c r="G3546" s="137">
        <f>COUNTIFS(Severity,$B3546,AssignedDate,"&gt;=01/01/2017 12:00:00 AM",AssignedDate,"&lt;="&amp;$F$1)</f>
        <v/>
      </c>
      <c r="H3546" s="177" t="n"/>
      <c r="L3546" s="57" t="n">
        <v>0</v>
      </c>
      <c r="M3546" s="57" t="n"/>
    </row>
    <row r="3547" spans="1:13">
      <c r="A3547" s="137" t="n">
        <v>1</v>
      </c>
      <c r="B3547" s="100" t="s">
        <v>525</v>
      </c>
      <c r="C3547" s="137">
        <f>COUNTIFS(Severity,$B3547,AssignedDate,"&gt;="&amp;$C$1,AssignedDate,"&lt;="&amp;$F$1)</f>
        <v/>
      </c>
      <c r="D3547" s="137">
        <f>COUNTIFS(Severity,$B3547,Status,"&lt;&gt;Suspend",Status,"&lt;&gt;Assigned",Status,"&lt;&gt;Open",Status,"&lt;&gt;Hold",ResolvedDate,"&gt;="&amp;$C$1,ResolvedDate,"&lt;="&amp;$F$1)</f>
        <v/>
      </c>
      <c r="E3547" s="137">
        <f>COUNTIFS(Severity,$B3547,SLA_Breach,"&lt;&gt;Yes",Status,"&lt;&gt;Suspend",Status,"&lt;&gt;Assigned",Status,"&lt;&gt;Open",Status,"&lt;&gt;Hold&gt;",ResolvedDate,"&gt;="&amp;$C$1,ResolvedDate,"&lt;="&amp;$F$1)</f>
        <v/>
      </c>
      <c r="F3547" s="137">
        <f>COUNTIFS(Severity,$B3547,SLA_Breach,"Yes",Status,"&lt;&gt;Suspend",Status,"&lt;&gt;Assigned",Status,"&lt;&gt;Open",Status,"&lt;&gt;Hold&gt;",ResolvedDate,"&gt;="&amp;$C$1,ResolvedDate,"&lt;="&amp;$F$1)</f>
        <v/>
      </c>
      <c r="G3547" s="137">
        <f>COUNTIFS(Severity,$B3547,AssignedDate,"&gt;=01/01/2017 12:00:00 AM",AssignedDate,"&lt;="&amp;$F$1)</f>
        <v/>
      </c>
      <c r="H3547" s="177" t="n"/>
      <c r="L3547" s="57" t="n">
        <v>0</v>
      </c>
      <c r="M3547" s="57" t="n"/>
    </row>
    <row r="3548" spans="1:13">
      <c r="A3548" s="137" t="n">
        <v>1</v>
      </c>
      <c r="B3548" s="100" t="s">
        <v>525</v>
      </c>
      <c r="C3548" s="137">
        <f>COUNTIFS(Severity,$B3548,AssignedDate,"&gt;="&amp;$C$1,AssignedDate,"&lt;="&amp;$F$1)</f>
        <v/>
      </c>
      <c r="D3548" s="137">
        <f>COUNTIFS(Severity,$B3548,Status,"&lt;&gt;Suspend",Status,"&lt;&gt;Assigned",Status,"&lt;&gt;Open",Status,"&lt;&gt;Hold",ResolvedDate,"&gt;="&amp;$C$1,ResolvedDate,"&lt;="&amp;$F$1)</f>
        <v/>
      </c>
      <c r="E3548" s="137">
        <f>COUNTIFS(Severity,$B3548,SLA_Breach,"&lt;&gt;Yes",Status,"&lt;&gt;Suspend",Status,"&lt;&gt;Assigned",Status,"&lt;&gt;Open",Status,"&lt;&gt;Hold&gt;",ResolvedDate,"&gt;="&amp;$C$1,ResolvedDate,"&lt;="&amp;$F$1)</f>
        <v/>
      </c>
      <c r="F3548" s="137">
        <f>COUNTIFS(Severity,$B3548,SLA_Breach,"Yes",Status,"&lt;&gt;Suspend",Status,"&lt;&gt;Assigned",Status,"&lt;&gt;Open",Status,"&lt;&gt;Hold&gt;",ResolvedDate,"&gt;="&amp;$C$1,ResolvedDate,"&lt;="&amp;$F$1)</f>
        <v/>
      </c>
      <c r="G3548" s="137">
        <f>COUNTIFS(Severity,$B3548,AssignedDate,"&gt;=01/01/2017 12:00:00 AM",AssignedDate,"&lt;="&amp;$F$1)</f>
        <v/>
      </c>
      <c r="H3548" s="177" t="n"/>
      <c r="L3548" s="57" t="n">
        <v>0</v>
      </c>
      <c r="M3548" s="57" t="n"/>
    </row>
    <row r="3549" spans="1:13">
      <c r="A3549" s="137" t="n">
        <v>1</v>
      </c>
      <c r="B3549" s="100" t="s">
        <v>525</v>
      </c>
      <c r="C3549" s="137">
        <f>COUNTIFS(Severity,$B3549,AssignedDate,"&gt;="&amp;$C$1,AssignedDate,"&lt;="&amp;$F$1)</f>
        <v/>
      </c>
      <c r="D3549" s="137">
        <f>COUNTIFS(Severity,$B3549,Status,"&lt;&gt;Suspend",Status,"&lt;&gt;Assigned",Status,"&lt;&gt;Open",Status,"&lt;&gt;Hold",ResolvedDate,"&gt;="&amp;$C$1,ResolvedDate,"&lt;="&amp;$F$1)</f>
        <v/>
      </c>
      <c r="E3549" s="137">
        <f>COUNTIFS(Severity,$B3549,SLA_Breach,"&lt;&gt;Yes",Status,"&lt;&gt;Suspend",Status,"&lt;&gt;Assigned",Status,"&lt;&gt;Open",Status,"&lt;&gt;Hold&gt;",ResolvedDate,"&gt;="&amp;$C$1,ResolvedDate,"&lt;="&amp;$F$1)</f>
        <v/>
      </c>
      <c r="F3549" s="137">
        <f>COUNTIFS(Severity,$B3549,SLA_Breach,"Yes",Status,"&lt;&gt;Suspend",Status,"&lt;&gt;Assigned",Status,"&lt;&gt;Open",Status,"&lt;&gt;Hold&gt;",ResolvedDate,"&gt;="&amp;$C$1,ResolvedDate,"&lt;="&amp;$F$1)</f>
        <v/>
      </c>
      <c r="G3549" s="137">
        <f>COUNTIFS(Severity,$B3549,AssignedDate,"&gt;=01/01/2017 12:00:00 AM",AssignedDate,"&lt;="&amp;$F$1)</f>
        <v/>
      </c>
      <c r="H3549" s="177" t="n"/>
      <c r="L3549" s="57" t="n">
        <v>0</v>
      </c>
      <c r="M3549" s="57" t="n"/>
    </row>
    <row r="3550" spans="1:13">
      <c r="A3550" s="137" t="n">
        <v>1</v>
      </c>
      <c r="B3550" s="100" t="s">
        <v>525</v>
      </c>
      <c r="C3550" s="137">
        <f>COUNTIFS(Severity,$B3550,AssignedDate,"&gt;="&amp;$C$1,AssignedDate,"&lt;="&amp;$F$1)</f>
        <v/>
      </c>
      <c r="D3550" s="137">
        <f>COUNTIFS(Severity,$B3550,Status,"&lt;&gt;Suspend",Status,"&lt;&gt;Assigned",Status,"&lt;&gt;Open",Status,"&lt;&gt;Hold",ResolvedDate,"&gt;="&amp;$C$1,ResolvedDate,"&lt;="&amp;$F$1)</f>
        <v/>
      </c>
      <c r="E3550" s="137">
        <f>COUNTIFS(Severity,$B3550,SLA_Breach,"&lt;&gt;Yes",Status,"&lt;&gt;Suspend",Status,"&lt;&gt;Assigned",Status,"&lt;&gt;Open",Status,"&lt;&gt;Hold&gt;",ResolvedDate,"&gt;="&amp;$C$1,ResolvedDate,"&lt;="&amp;$F$1)</f>
        <v/>
      </c>
      <c r="F3550" s="137">
        <f>COUNTIFS(Severity,$B3550,SLA_Breach,"Yes",Status,"&lt;&gt;Suspend",Status,"&lt;&gt;Assigned",Status,"&lt;&gt;Open",Status,"&lt;&gt;Hold&gt;",ResolvedDate,"&gt;="&amp;$C$1,ResolvedDate,"&lt;="&amp;$F$1)</f>
        <v/>
      </c>
      <c r="G3550" s="137">
        <f>COUNTIFS(Severity,$B3550,AssignedDate,"&gt;=01/01/2017 12:00:00 AM",AssignedDate,"&lt;="&amp;$F$1)</f>
        <v/>
      </c>
      <c r="H3550" s="177" t="n"/>
      <c r="L3550" s="57" t="n">
        <v>0</v>
      </c>
      <c r="M3550" s="57" t="n"/>
    </row>
    <row r="3551" spans="1:13">
      <c r="A3551" s="137" t="n">
        <v>1</v>
      </c>
      <c r="B3551" s="100" t="s">
        <v>525</v>
      </c>
      <c r="C3551" s="137">
        <f>COUNTIFS(Severity,$B3551,AssignedDate,"&gt;="&amp;$C$1,AssignedDate,"&lt;="&amp;$F$1)</f>
        <v/>
      </c>
      <c r="D3551" s="137">
        <f>COUNTIFS(Severity,$B3551,Status,"&lt;&gt;Suspend",Status,"&lt;&gt;Assigned",Status,"&lt;&gt;Open",Status,"&lt;&gt;Hold",ResolvedDate,"&gt;="&amp;$C$1,ResolvedDate,"&lt;="&amp;$F$1)</f>
        <v/>
      </c>
      <c r="E3551" s="137">
        <f>COUNTIFS(Severity,$B3551,SLA_Breach,"&lt;&gt;Yes",Status,"&lt;&gt;Suspend",Status,"&lt;&gt;Assigned",Status,"&lt;&gt;Open",Status,"&lt;&gt;Hold&gt;",ResolvedDate,"&gt;="&amp;$C$1,ResolvedDate,"&lt;="&amp;$F$1)</f>
        <v/>
      </c>
      <c r="F3551" s="137">
        <f>COUNTIFS(Severity,$B3551,SLA_Breach,"Yes",Status,"&lt;&gt;Suspend",Status,"&lt;&gt;Assigned",Status,"&lt;&gt;Open",Status,"&lt;&gt;Hold&gt;",ResolvedDate,"&gt;="&amp;$C$1,ResolvedDate,"&lt;="&amp;$F$1)</f>
        <v/>
      </c>
      <c r="G3551" s="137">
        <f>COUNTIFS(Severity,$B3551,AssignedDate,"&gt;=01/01/2017 12:00:00 AM",AssignedDate,"&lt;="&amp;$F$1)</f>
        <v/>
      </c>
      <c r="H3551" s="177" t="n"/>
      <c r="L3551" s="57" t="n">
        <v>0</v>
      </c>
      <c r="M3551" s="57" t="n"/>
    </row>
    <row r="3552" spans="1:13">
      <c r="A3552" s="137" t="n">
        <v>1</v>
      </c>
      <c r="B3552" s="100" t="s">
        <v>525</v>
      </c>
      <c r="C3552" s="137">
        <f>COUNTIFS(Severity,$B3552,AssignedDate,"&gt;="&amp;$C$1,AssignedDate,"&lt;="&amp;$F$1)</f>
        <v/>
      </c>
      <c r="D3552" s="137">
        <f>COUNTIFS(Severity,$B3552,Status,"&lt;&gt;Suspend",Status,"&lt;&gt;Assigned",Status,"&lt;&gt;Open",Status,"&lt;&gt;Hold",ResolvedDate,"&gt;="&amp;$C$1,ResolvedDate,"&lt;="&amp;$F$1)</f>
        <v/>
      </c>
      <c r="E3552" s="137">
        <f>COUNTIFS(Severity,$B3552,SLA_Breach,"&lt;&gt;Yes",Status,"&lt;&gt;Suspend",Status,"&lt;&gt;Assigned",Status,"&lt;&gt;Open",Status,"&lt;&gt;Hold&gt;",ResolvedDate,"&gt;="&amp;$C$1,ResolvedDate,"&lt;="&amp;$F$1)</f>
        <v/>
      </c>
      <c r="F3552" s="137">
        <f>COUNTIFS(Severity,$B3552,SLA_Breach,"Yes",Status,"&lt;&gt;Suspend",Status,"&lt;&gt;Assigned",Status,"&lt;&gt;Open",Status,"&lt;&gt;Hold&gt;",ResolvedDate,"&gt;="&amp;$C$1,ResolvedDate,"&lt;="&amp;$F$1)</f>
        <v/>
      </c>
      <c r="G3552" s="137">
        <f>COUNTIFS(Severity,$B3552,AssignedDate,"&gt;=01/01/2017 12:00:00 AM",AssignedDate,"&lt;="&amp;$F$1)</f>
        <v/>
      </c>
      <c r="H3552" s="177" t="n"/>
      <c r="L3552" s="57" t="n">
        <v>0</v>
      </c>
      <c r="M3552" s="57" t="n"/>
    </row>
    <row r="3553" spans="1:13">
      <c r="A3553" s="137" t="n">
        <v>1</v>
      </c>
      <c r="B3553" s="100" t="s">
        <v>525</v>
      </c>
      <c r="C3553" s="137">
        <f>COUNTIFS(Severity,$B3553,AssignedDate,"&gt;="&amp;$C$1,AssignedDate,"&lt;="&amp;$F$1)</f>
        <v/>
      </c>
      <c r="D3553" s="137">
        <f>COUNTIFS(Severity,$B3553,Status,"&lt;&gt;Suspend",Status,"&lt;&gt;Assigned",Status,"&lt;&gt;Open",Status,"&lt;&gt;Hold",ResolvedDate,"&gt;="&amp;$C$1,ResolvedDate,"&lt;="&amp;$F$1)</f>
        <v/>
      </c>
      <c r="E3553" s="137">
        <f>COUNTIFS(Severity,$B3553,SLA_Breach,"&lt;&gt;Yes",Status,"&lt;&gt;Suspend",Status,"&lt;&gt;Assigned",Status,"&lt;&gt;Open",Status,"&lt;&gt;Hold&gt;",ResolvedDate,"&gt;="&amp;$C$1,ResolvedDate,"&lt;="&amp;$F$1)</f>
        <v/>
      </c>
      <c r="F3553" s="137">
        <f>COUNTIFS(Severity,$B3553,SLA_Breach,"Yes",Status,"&lt;&gt;Suspend",Status,"&lt;&gt;Assigned",Status,"&lt;&gt;Open",Status,"&lt;&gt;Hold&gt;",ResolvedDate,"&gt;="&amp;$C$1,ResolvedDate,"&lt;="&amp;$F$1)</f>
        <v/>
      </c>
      <c r="G3553" s="137">
        <f>COUNTIFS(Severity,$B3553,AssignedDate,"&gt;=01/01/2017 12:00:00 AM",AssignedDate,"&lt;="&amp;$F$1)</f>
        <v/>
      </c>
      <c r="H3553" s="177" t="n"/>
      <c r="L3553" s="57" t="n">
        <v>0</v>
      </c>
      <c r="M3553" s="57" t="n"/>
    </row>
    <row r="3554" spans="1:13">
      <c r="A3554" s="137" t="n">
        <v>1</v>
      </c>
      <c r="B3554" s="100" t="s">
        <v>525</v>
      </c>
      <c r="C3554" s="137">
        <f>COUNTIFS(Severity,$B3554,AssignedDate,"&gt;="&amp;$C$1,AssignedDate,"&lt;="&amp;$F$1)</f>
        <v/>
      </c>
      <c r="D3554" s="137">
        <f>COUNTIFS(Severity,$B3554,Status,"&lt;&gt;Suspend",Status,"&lt;&gt;Assigned",Status,"&lt;&gt;Open",Status,"&lt;&gt;Hold",ResolvedDate,"&gt;="&amp;$C$1,ResolvedDate,"&lt;="&amp;$F$1)</f>
        <v/>
      </c>
      <c r="E3554" s="137">
        <f>COUNTIFS(Severity,$B3554,SLA_Breach,"&lt;&gt;Yes",Status,"&lt;&gt;Suspend",Status,"&lt;&gt;Assigned",Status,"&lt;&gt;Open",Status,"&lt;&gt;Hold&gt;",ResolvedDate,"&gt;="&amp;$C$1,ResolvedDate,"&lt;="&amp;$F$1)</f>
        <v/>
      </c>
      <c r="F3554" s="137">
        <f>COUNTIFS(Severity,$B3554,SLA_Breach,"Yes",Status,"&lt;&gt;Suspend",Status,"&lt;&gt;Assigned",Status,"&lt;&gt;Open",Status,"&lt;&gt;Hold&gt;",ResolvedDate,"&gt;="&amp;$C$1,ResolvedDate,"&lt;="&amp;$F$1)</f>
        <v/>
      </c>
      <c r="G3554" s="137">
        <f>COUNTIFS(Severity,$B3554,AssignedDate,"&gt;=01/01/2017 12:00:00 AM",AssignedDate,"&lt;="&amp;$F$1)</f>
        <v/>
      </c>
      <c r="H3554" s="177" t="n"/>
      <c r="L3554" s="57" t="n">
        <v>0</v>
      </c>
      <c r="M3554" s="57" t="n"/>
    </row>
    <row r="3555" spans="1:13">
      <c r="A3555" s="137" t="n">
        <v>1</v>
      </c>
      <c r="B3555" s="100" t="s">
        <v>525</v>
      </c>
      <c r="C3555" s="137">
        <f>COUNTIFS(Severity,$B3555,AssignedDate,"&gt;="&amp;$C$1,AssignedDate,"&lt;="&amp;$F$1)</f>
        <v/>
      </c>
      <c r="D3555" s="137">
        <f>COUNTIFS(Severity,$B3555,Status,"&lt;&gt;Suspend",Status,"&lt;&gt;Assigned",Status,"&lt;&gt;Open",Status,"&lt;&gt;Hold",ResolvedDate,"&gt;="&amp;$C$1,ResolvedDate,"&lt;="&amp;$F$1)</f>
        <v/>
      </c>
      <c r="E3555" s="137">
        <f>COUNTIFS(Severity,$B3555,SLA_Breach,"&lt;&gt;Yes",Status,"&lt;&gt;Suspend",Status,"&lt;&gt;Assigned",Status,"&lt;&gt;Open",Status,"&lt;&gt;Hold&gt;",ResolvedDate,"&gt;="&amp;$C$1,ResolvedDate,"&lt;="&amp;$F$1)</f>
        <v/>
      </c>
      <c r="F3555" s="137">
        <f>COUNTIFS(Severity,$B3555,SLA_Breach,"Yes",Status,"&lt;&gt;Suspend",Status,"&lt;&gt;Assigned",Status,"&lt;&gt;Open",Status,"&lt;&gt;Hold&gt;",ResolvedDate,"&gt;="&amp;$C$1,ResolvedDate,"&lt;="&amp;$F$1)</f>
        <v/>
      </c>
      <c r="G3555" s="137">
        <f>COUNTIFS(Severity,$B3555,AssignedDate,"&gt;=01/01/2017 12:00:00 AM",AssignedDate,"&lt;="&amp;$F$1)</f>
        <v/>
      </c>
      <c r="H3555" s="177" t="n"/>
      <c r="L3555" s="57" t="n">
        <v>0</v>
      </c>
      <c r="M3555" s="57" t="n"/>
    </row>
    <row r="3556" spans="1:13">
      <c r="A3556" s="137" t="n">
        <v>1</v>
      </c>
      <c r="B3556" s="100" t="s">
        <v>525</v>
      </c>
      <c r="C3556" s="137">
        <f>COUNTIFS(Severity,$B3556,AssignedDate,"&gt;="&amp;$C$1,AssignedDate,"&lt;="&amp;$F$1)</f>
        <v/>
      </c>
      <c r="D3556" s="137">
        <f>COUNTIFS(Severity,$B3556,Status,"&lt;&gt;Suspend",Status,"&lt;&gt;Assigned",Status,"&lt;&gt;Open",Status,"&lt;&gt;Hold",ResolvedDate,"&gt;="&amp;$C$1,ResolvedDate,"&lt;="&amp;$F$1)</f>
        <v/>
      </c>
      <c r="E3556" s="137">
        <f>COUNTIFS(Severity,$B3556,SLA_Breach,"&lt;&gt;Yes",Status,"&lt;&gt;Suspend",Status,"&lt;&gt;Assigned",Status,"&lt;&gt;Open",Status,"&lt;&gt;Hold&gt;",ResolvedDate,"&gt;="&amp;$C$1,ResolvedDate,"&lt;="&amp;$F$1)</f>
        <v/>
      </c>
      <c r="F3556" s="137">
        <f>COUNTIFS(Severity,$B3556,SLA_Breach,"Yes",Status,"&lt;&gt;Suspend",Status,"&lt;&gt;Assigned",Status,"&lt;&gt;Open",Status,"&lt;&gt;Hold&gt;",ResolvedDate,"&gt;="&amp;$C$1,ResolvedDate,"&lt;="&amp;$F$1)</f>
        <v/>
      </c>
      <c r="G3556" s="137">
        <f>COUNTIFS(Severity,$B3556,AssignedDate,"&gt;=01/01/2017 12:00:00 AM",AssignedDate,"&lt;="&amp;$F$1)</f>
        <v/>
      </c>
      <c r="H3556" s="177" t="n"/>
      <c r="L3556" s="57" t="n">
        <v>0</v>
      </c>
      <c r="M3556" s="57" t="n"/>
    </row>
    <row r="3557" spans="1:13">
      <c r="A3557" s="137" t="n">
        <v>1</v>
      </c>
      <c r="B3557" s="100" t="s">
        <v>525</v>
      </c>
      <c r="C3557" s="137">
        <f>COUNTIFS(Severity,$B3557,AssignedDate,"&gt;="&amp;$C$1,AssignedDate,"&lt;="&amp;$F$1)</f>
        <v/>
      </c>
      <c r="D3557" s="137">
        <f>COUNTIFS(Severity,$B3557,Status,"&lt;&gt;Suspend",Status,"&lt;&gt;Assigned",Status,"&lt;&gt;Open",Status,"&lt;&gt;Hold",ResolvedDate,"&gt;="&amp;$C$1,ResolvedDate,"&lt;="&amp;$F$1)</f>
        <v/>
      </c>
      <c r="E3557" s="137">
        <f>COUNTIFS(Severity,$B3557,SLA_Breach,"&lt;&gt;Yes",Status,"&lt;&gt;Suspend",Status,"&lt;&gt;Assigned",Status,"&lt;&gt;Open",Status,"&lt;&gt;Hold&gt;",ResolvedDate,"&gt;="&amp;$C$1,ResolvedDate,"&lt;="&amp;$F$1)</f>
        <v/>
      </c>
      <c r="F3557" s="137">
        <f>COUNTIFS(Severity,$B3557,SLA_Breach,"Yes",Status,"&lt;&gt;Suspend",Status,"&lt;&gt;Assigned",Status,"&lt;&gt;Open",Status,"&lt;&gt;Hold&gt;",ResolvedDate,"&gt;="&amp;$C$1,ResolvedDate,"&lt;="&amp;$F$1)</f>
        <v/>
      </c>
      <c r="G3557" s="137">
        <f>COUNTIFS(Severity,$B3557,AssignedDate,"&gt;=01/01/2017 12:00:00 AM",AssignedDate,"&lt;="&amp;$F$1)</f>
        <v/>
      </c>
      <c r="H3557" s="177" t="n"/>
      <c r="L3557" s="57" t="n">
        <v>0</v>
      </c>
      <c r="M3557" s="57" t="n"/>
    </row>
    <row r="3558" spans="1:13">
      <c r="A3558" s="137" t="n">
        <v>1</v>
      </c>
      <c r="B3558" s="100" t="s">
        <v>525</v>
      </c>
      <c r="C3558" s="137">
        <f>COUNTIFS(Severity,$B3558,AssignedDate,"&gt;="&amp;$C$1,AssignedDate,"&lt;="&amp;$F$1)</f>
        <v/>
      </c>
      <c r="D3558" s="137">
        <f>COUNTIFS(Severity,$B3558,Status,"&lt;&gt;Suspend",Status,"&lt;&gt;Assigned",Status,"&lt;&gt;Open",Status,"&lt;&gt;Hold",ResolvedDate,"&gt;="&amp;$C$1,ResolvedDate,"&lt;="&amp;$F$1)</f>
        <v/>
      </c>
      <c r="E3558" s="137">
        <f>COUNTIFS(Severity,$B3558,SLA_Breach,"&lt;&gt;Yes",Status,"&lt;&gt;Suspend",Status,"&lt;&gt;Assigned",Status,"&lt;&gt;Open",Status,"&lt;&gt;Hold&gt;",ResolvedDate,"&gt;="&amp;$C$1,ResolvedDate,"&lt;="&amp;$F$1)</f>
        <v/>
      </c>
      <c r="F3558" s="137">
        <f>COUNTIFS(Severity,$B3558,SLA_Breach,"Yes",Status,"&lt;&gt;Suspend",Status,"&lt;&gt;Assigned",Status,"&lt;&gt;Open",Status,"&lt;&gt;Hold&gt;",ResolvedDate,"&gt;="&amp;$C$1,ResolvedDate,"&lt;="&amp;$F$1)</f>
        <v/>
      </c>
      <c r="G3558" s="137">
        <f>COUNTIFS(Severity,$B3558,AssignedDate,"&gt;=01/01/2017 12:00:00 AM",AssignedDate,"&lt;="&amp;$F$1)</f>
        <v/>
      </c>
      <c r="H3558" s="177" t="n"/>
      <c r="L3558" s="57" t="n">
        <v>0</v>
      </c>
      <c r="M3558" s="57" t="n"/>
    </row>
    <row r="3559" spans="1:13">
      <c r="A3559" s="137" t="n">
        <v>1</v>
      </c>
      <c r="B3559" s="100" t="s">
        <v>525</v>
      </c>
      <c r="C3559" s="137">
        <f>COUNTIFS(Severity,$B3559,AssignedDate,"&gt;="&amp;$C$1,AssignedDate,"&lt;="&amp;$F$1)</f>
        <v/>
      </c>
      <c r="D3559" s="137">
        <f>COUNTIFS(Severity,$B3559,Status,"&lt;&gt;Suspend",Status,"&lt;&gt;Assigned",Status,"&lt;&gt;Open",Status,"&lt;&gt;Hold",ResolvedDate,"&gt;="&amp;$C$1,ResolvedDate,"&lt;="&amp;$F$1)</f>
        <v/>
      </c>
      <c r="E3559" s="137">
        <f>COUNTIFS(Severity,$B3559,SLA_Breach,"&lt;&gt;Yes",Status,"&lt;&gt;Suspend",Status,"&lt;&gt;Assigned",Status,"&lt;&gt;Open",Status,"&lt;&gt;Hold&gt;",ResolvedDate,"&gt;="&amp;$C$1,ResolvedDate,"&lt;="&amp;$F$1)</f>
        <v/>
      </c>
      <c r="F3559" s="137">
        <f>COUNTIFS(Severity,$B3559,SLA_Breach,"Yes",Status,"&lt;&gt;Suspend",Status,"&lt;&gt;Assigned",Status,"&lt;&gt;Open",Status,"&lt;&gt;Hold&gt;",ResolvedDate,"&gt;="&amp;$C$1,ResolvedDate,"&lt;="&amp;$F$1)</f>
        <v/>
      </c>
      <c r="G3559" s="137">
        <f>COUNTIFS(Severity,$B3559,AssignedDate,"&gt;=01/01/2017 12:00:00 AM",AssignedDate,"&lt;="&amp;$F$1)</f>
        <v/>
      </c>
      <c r="H3559" s="177" t="n"/>
      <c r="L3559" s="57" t="n">
        <v>0</v>
      </c>
      <c r="M3559" s="57" t="n"/>
    </row>
    <row r="3560" spans="1:13">
      <c r="A3560" s="137" t="n">
        <v>1</v>
      </c>
      <c r="B3560" s="100" t="s">
        <v>525</v>
      </c>
      <c r="C3560" s="137">
        <f>COUNTIFS(Severity,$B3560,AssignedDate,"&gt;="&amp;$C$1,AssignedDate,"&lt;="&amp;$F$1)</f>
        <v/>
      </c>
      <c r="D3560" s="137">
        <f>COUNTIFS(Severity,$B3560,Status,"&lt;&gt;Suspend",Status,"&lt;&gt;Assigned",Status,"&lt;&gt;Open",Status,"&lt;&gt;Hold",ResolvedDate,"&gt;="&amp;$C$1,ResolvedDate,"&lt;="&amp;$F$1)</f>
        <v/>
      </c>
      <c r="E3560" s="137">
        <f>COUNTIFS(Severity,$B3560,SLA_Breach,"&lt;&gt;Yes",Status,"&lt;&gt;Suspend",Status,"&lt;&gt;Assigned",Status,"&lt;&gt;Open",Status,"&lt;&gt;Hold&gt;",ResolvedDate,"&gt;="&amp;$C$1,ResolvedDate,"&lt;="&amp;$F$1)</f>
        <v/>
      </c>
      <c r="F3560" s="137">
        <f>COUNTIFS(Severity,$B3560,SLA_Breach,"Yes",Status,"&lt;&gt;Suspend",Status,"&lt;&gt;Assigned",Status,"&lt;&gt;Open",Status,"&lt;&gt;Hold&gt;",ResolvedDate,"&gt;="&amp;$C$1,ResolvedDate,"&lt;="&amp;$F$1)</f>
        <v/>
      </c>
      <c r="G3560" s="137">
        <f>COUNTIFS(Severity,$B3560,AssignedDate,"&gt;=01/01/2017 12:00:00 AM",AssignedDate,"&lt;="&amp;$F$1)</f>
        <v/>
      </c>
      <c r="H3560" s="177" t="n"/>
      <c r="L3560" s="57" t="n">
        <v>0</v>
      </c>
      <c r="M3560" s="57" t="n"/>
    </row>
    <row r="3561" spans="1:13">
      <c r="A3561" s="137" t="n">
        <v>1</v>
      </c>
      <c r="B3561" s="100" t="s">
        <v>525</v>
      </c>
      <c r="C3561" s="137">
        <f>COUNTIFS(Severity,$B3561,AssignedDate,"&gt;="&amp;$C$1,AssignedDate,"&lt;="&amp;$F$1)</f>
        <v/>
      </c>
      <c r="D3561" s="137">
        <f>COUNTIFS(Severity,$B3561,Status,"&lt;&gt;Suspend",Status,"&lt;&gt;Assigned",Status,"&lt;&gt;Open",Status,"&lt;&gt;Hold",ResolvedDate,"&gt;="&amp;$C$1,ResolvedDate,"&lt;="&amp;$F$1)</f>
        <v/>
      </c>
      <c r="E3561" s="137">
        <f>COUNTIFS(Severity,$B3561,SLA_Breach,"&lt;&gt;Yes",Status,"&lt;&gt;Suspend",Status,"&lt;&gt;Assigned",Status,"&lt;&gt;Open",Status,"&lt;&gt;Hold&gt;",ResolvedDate,"&gt;="&amp;$C$1,ResolvedDate,"&lt;="&amp;$F$1)</f>
        <v/>
      </c>
      <c r="F3561" s="137">
        <f>COUNTIFS(Severity,$B3561,SLA_Breach,"Yes",Status,"&lt;&gt;Suspend",Status,"&lt;&gt;Assigned",Status,"&lt;&gt;Open",Status,"&lt;&gt;Hold&gt;",ResolvedDate,"&gt;="&amp;$C$1,ResolvedDate,"&lt;="&amp;$F$1)</f>
        <v/>
      </c>
      <c r="G3561" s="137">
        <f>COUNTIFS(Severity,$B3561,AssignedDate,"&gt;=01/01/2017 12:00:00 AM",AssignedDate,"&lt;="&amp;$F$1)</f>
        <v/>
      </c>
      <c r="H3561" s="177" t="n"/>
      <c r="L3561" s="57" t="n">
        <v>0</v>
      </c>
      <c r="M3561" s="57" t="n"/>
    </row>
    <row r="3562" spans="1:13">
      <c r="A3562" s="137" t="n">
        <v>1</v>
      </c>
      <c r="B3562" s="100" t="s">
        <v>525</v>
      </c>
      <c r="C3562" s="137">
        <f>COUNTIFS(Severity,$B3562,AssignedDate,"&gt;="&amp;$C$1,AssignedDate,"&lt;="&amp;$F$1)</f>
        <v/>
      </c>
      <c r="D3562" s="137">
        <f>COUNTIFS(Severity,$B3562,Status,"&lt;&gt;Suspend",Status,"&lt;&gt;Assigned",Status,"&lt;&gt;Open",Status,"&lt;&gt;Hold",ResolvedDate,"&gt;="&amp;$C$1,ResolvedDate,"&lt;="&amp;$F$1)</f>
        <v/>
      </c>
      <c r="E3562" s="137">
        <f>COUNTIFS(Severity,$B3562,SLA_Breach,"&lt;&gt;Yes",Status,"&lt;&gt;Suspend",Status,"&lt;&gt;Assigned",Status,"&lt;&gt;Open",Status,"&lt;&gt;Hold&gt;",ResolvedDate,"&gt;="&amp;$C$1,ResolvedDate,"&lt;="&amp;$F$1)</f>
        <v/>
      </c>
      <c r="F3562" s="137">
        <f>COUNTIFS(Severity,$B3562,SLA_Breach,"Yes",Status,"&lt;&gt;Suspend",Status,"&lt;&gt;Assigned",Status,"&lt;&gt;Open",Status,"&lt;&gt;Hold&gt;",ResolvedDate,"&gt;="&amp;$C$1,ResolvedDate,"&lt;="&amp;$F$1)</f>
        <v/>
      </c>
      <c r="G3562" s="137">
        <f>COUNTIFS(Severity,$B3562,AssignedDate,"&gt;=01/01/2017 12:00:00 AM",AssignedDate,"&lt;="&amp;$F$1)</f>
        <v/>
      </c>
      <c r="H3562" s="177" t="n"/>
      <c r="L3562" s="57" t="n">
        <v>0</v>
      </c>
      <c r="M3562" s="57" t="n"/>
    </row>
    <row r="3563" spans="1:13">
      <c r="A3563" s="137" t="n">
        <v>1</v>
      </c>
      <c r="B3563" s="100" t="s">
        <v>525</v>
      </c>
      <c r="C3563" s="137">
        <f>COUNTIFS(Severity,$B3563,AssignedDate,"&gt;="&amp;$C$1,AssignedDate,"&lt;="&amp;$F$1)</f>
        <v/>
      </c>
      <c r="D3563" s="137">
        <f>COUNTIFS(Severity,$B3563,Status,"&lt;&gt;Suspend",Status,"&lt;&gt;Assigned",Status,"&lt;&gt;Open",Status,"&lt;&gt;Hold",ResolvedDate,"&gt;="&amp;$C$1,ResolvedDate,"&lt;="&amp;$F$1)</f>
        <v/>
      </c>
      <c r="E3563" s="137">
        <f>COUNTIFS(Severity,$B3563,SLA_Breach,"&lt;&gt;Yes",Status,"&lt;&gt;Suspend",Status,"&lt;&gt;Assigned",Status,"&lt;&gt;Open",Status,"&lt;&gt;Hold&gt;",ResolvedDate,"&gt;="&amp;$C$1,ResolvedDate,"&lt;="&amp;$F$1)</f>
        <v/>
      </c>
      <c r="F3563" s="137">
        <f>COUNTIFS(Severity,$B3563,SLA_Breach,"Yes",Status,"&lt;&gt;Suspend",Status,"&lt;&gt;Assigned",Status,"&lt;&gt;Open",Status,"&lt;&gt;Hold&gt;",ResolvedDate,"&gt;="&amp;$C$1,ResolvedDate,"&lt;="&amp;$F$1)</f>
        <v/>
      </c>
      <c r="G3563" s="137">
        <f>COUNTIFS(Severity,$B3563,AssignedDate,"&gt;=01/01/2017 12:00:00 AM",AssignedDate,"&lt;="&amp;$F$1)</f>
        <v/>
      </c>
      <c r="H3563" s="177" t="n"/>
      <c r="L3563" s="57" t="n">
        <v>0</v>
      </c>
      <c r="M3563" s="57" t="n"/>
    </row>
    <row r="3564" spans="1:13">
      <c r="A3564" s="137" t="n">
        <v>1</v>
      </c>
      <c r="B3564" s="100" t="s">
        <v>525</v>
      </c>
      <c r="C3564" s="137">
        <f>COUNTIFS(Severity,$B3564,AssignedDate,"&gt;="&amp;$C$1,AssignedDate,"&lt;="&amp;$F$1)</f>
        <v/>
      </c>
      <c r="D3564" s="137">
        <f>COUNTIFS(Severity,$B3564,Status,"&lt;&gt;Suspend",Status,"&lt;&gt;Assigned",Status,"&lt;&gt;Open",Status,"&lt;&gt;Hold",ResolvedDate,"&gt;="&amp;$C$1,ResolvedDate,"&lt;="&amp;$F$1)</f>
        <v/>
      </c>
      <c r="E3564" s="137">
        <f>COUNTIFS(Severity,$B3564,SLA_Breach,"&lt;&gt;Yes",Status,"&lt;&gt;Suspend",Status,"&lt;&gt;Assigned",Status,"&lt;&gt;Open",Status,"&lt;&gt;Hold&gt;",ResolvedDate,"&gt;="&amp;$C$1,ResolvedDate,"&lt;="&amp;$F$1)</f>
        <v/>
      </c>
      <c r="F3564" s="137">
        <f>COUNTIFS(Severity,$B3564,SLA_Breach,"Yes",Status,"&lt;&gt;Suspend",Status,"&lt;&gt;Assigned",Status,"&lt;&gt;Open",Status,"&lt;&gt;Hold&gt;",ResolvedDate,"&gt;="&amp;$C$1,ResolvedDate,"&lt;="&amp;$F$1)</f>
        <v/>
      </c>
      <c r="G3564" s="137">
        <f>COUNTIFS(Severity,$B3564,AssignedDate,"&gt;=01/01/2017 12:00:00 AM",AssignedDate,"&lt;="&amp;$F$1)</f>
        <v/>
      </c>
      <c r="H3564" s="177" t="n"/>
      <c r="L3564" s="57" t="n">
        <v>0</v>
      </c>
      <c r="M3564" s="57" t="n"/>
    </row>
    <row r="3565" spans="1:13">
      <c r="A3565" s="137" t="n">
        <v>1</v>
      </c>
      <c r="B3565" s="100" t="s">
        <v>525</v>
      </c>
      <c r="C3565" s="137">
        <f>COUNTIFS(Severity,$B3565,AssignedDate,"&gt;="&amp;$C$1,AssignedDate,"&lt;="&amp;$F$1)</f>
        <v/>
      </c>
      <c r="D3565" s="137">
        <f>COUNTIFS(Severity,$B3565,Status,"&lt;&gt;Suspend",Status,"&lt;&gt;Assigned",Status,"&lt;&gt;Open",Status,"&lt;&gt;Hold",ResolvedDate,"&gt;="&amp;$C$1,ResolvedDate,"&lt;="&amp;$F$1)</f>
        <v/>
      </c>
      <c r="E3565" s="137">
        <f>COUNTIFS(Severity,$B3565,SLA_Breach,"&lt;&gt;Yes",Status,"&lt;&gt;Suspend",Status,"&lt;&gt;Assigned",Status,"&lt;&gt;Open",Status,"&lt;&gt;Hold&gt;",ResolvedDate,"&gt;="&amp;$C$1,ResolvedDate,"&lt;="&amp;$F$1)</f>
        <v/>
      </c>
      <c r="F3565" s="137">
        <f>COUNTIFS(Severity,$B3565,SLA_Breach,"Yes",Status,"&lt;&gt;Suspend",Status,"&lt;&gt;Assigned",Status,"&lt;&gt;Open",Status,"&lt;&gt;Hold&gt;",ResolvedDate,"&gt;="&amp;$C$1,ResolvedDate,"&lt;="&amp;$F$1)</f>
        <v/>
      </c>
      <c r="G3565" s="137">
        <f>COUNTIFS(Severity,$B3565,AssignedDate,"&gt;=01/01/2017 12:00:00 AM",AssignedDate,"&lt;="&amp;$F$1)</f>
        <v/>
      </c>
      <c r="H3565" s="177" t="n"/>
      <c r="L3565" s="57" t="n">
        <v>0</v>
      </c>
      <c r="M3565" s="57" t="n"/>
    </row>
    <row r="3566" spans="1:13">
      <c r="A3566" s="137" t="n">
        <v>1</v>
      </c>
      <c r="B3566" s="100" t="s">
        <v>525</v>
      </c>
      <c r="C3566" s="137">
        <f>COUNTIFS(Severity,$B3566,AssignedDate,"&gt;="&amp;$C$1,AssignedDate,"&lt;="&amp;$F$1)</f>
        <v/>
      </c>
      <c r="D3566" s="137">
        <f>COUNTIFS(Severity,$B3566,Status,"&lt;&gt;Suspend",Status,"&lt;&gt;Assigned",Status,"&lt;&gt;Open",Status,"&lt;&gt;Hold",ResolvedDate,"&gt;="&amp;$C$1,ResolvedDate,"&lt;="&amp;$F$1)</f>
        <v/>
      </c>
      <c r="E3566" s="137">
        <f>COUNTIFS(Severity,$B3566,SLA_Breach,"&lt;&gt;Yes",Status,"&lt;&gt;Suspend",Status,"&lt;&gt;Assigned",Status,"&lt;&gt;Open",Status,"&lt;&gt;Hold&gt;",ResolvedDate,"&gt;="&amp;$C$1,ResolvedDate,"&lt;="&amp;$F$1)</f>
        <v/>
      </c>
      <c r="F3566" s="137">
        <f>COUNTIFS(Severity,$B3566,SLA_Breach,"Yes",Status,"&lt;&gt;Suspend",Status,"&lt;&gt;Assigned",Status,"&lt;&gt;Open",Status,"&lt;&gt;Hold&gt;",ResolvedDate,"&gt;="&amp;$C$1,ResolvedDate,"&lt;="&amp;$F$1)</f>
        <v/>
      </c>
      <c r="G3566" s="137">
        <f>COUNTIFS(Severity,$B3566,AssignedDate,"&gt;=01/01/2017 12:00:00 AM",AssignedDate,"&lt;="&amp;$F$1)</f>
        <v/>
      </c>
      <c r="H3566" s="177" t="n"/>
      <c r="L3566" s="57" t="n">
        <v>0</v>
      </c>
      <c r="M3566" s="57" t="n"/>
    </row>
    <row r="3567" spans="1:13">
      <c r="A3567" s="137" t="n">
        <v>1</v>
      </c>
      <c r="B3567" s="100" t="s">
        <v>525</v>
      </c>
      <c r="C3567" s="137">
        <f>COUNTIFS(Severity,$B3567,AssignedDate,"&gt;="&amp;$C$1,AssignedDate,"&lt;="&amp;$F$1)</f>
        <v/>
      </c>
      <c r="D3567" s="137">
        <f>COUNTIFS(Severity,$B3567,Status,"&lt;&gt;Suspend",Status,"&lt;&gt;Assigned",Status,"&lt;&gt;Open",Status,"&lt;&gt;Hold",ResolvedDate,"&gt;="&amp;$C$1,ResolvedDate,"&lt;="&amp;$F$1)</f>
        <v/>
      </c>
      <c r="E3567" s="137">
        <f>COUNTIFS(Severity,$B3567,SLA_Breach,"&lt;&gt;Yes",Status,"&lt;&gt;Suspend",Status,"&lt;&gt;Assigned",Status,"&lt;&gt;Open",Status,"&lt;&gt;Hold&gt;",ResolvedDate,"&gt;="&amp;$C$1,ResolvedDate,"&lt;="&amp;$F$1)</f>
        <v/>
      </c>
      <c r="F3567" s="137">
        <f>COUNTIFS(Severity,$B3567,SLA_Breach,"Yes",Status,"&lt;&gt;Suspend",Status,"&lt;&gt;Assigned",Status,"&lt;&gt;Open",Status,"&lt;&gt;Hold&gt;",ResolvedDate,"&gt;="&amp;$C$1,ResolvedDate,"&lt;="&amp;$F$1)</f>
        <v/>
      </c>
      <c r="G3567" s="137">
        <f>COUNTIFS(Severity,$B3567,AssignedDate,"&gt;=01/01/2017 12:00:00 AM",AssignedDate,"&lt;="&amp;$F$1)</f>
        <v/>
      </c>
      <c r="H3567" s="177" t="n"/>
      <c r="L3567" s="57" t="n">
        <v>0</v>
      </c>
      <c r="M3567" s="57" t="n"/>
    </row>
    <row r="3568" spans="1:13">
      <c r="A3568" s="137" t="n">
        <v>1</v>
      </c>
      <c r="B3568" s="100" t="s">
        <v>525</v>
      </c>
      <c r="C3568" s="137">
        <f>COUNTIFS(Severity,$B3568,AssignedDate,"&gt;="&amp;$C$1,AssignedDate,"&lt;="&amp;$F$1)</f>
        <v/>
      </c>
      <c r="D3568" s="137">
        <f>COUNTIFS(Severity,$B3568,Status,"&lt;&gt;Suspend",Status,"&lt;&gt;Assigned",Status,"&lt;&gt;Open",Status,"&lt;&gt;Hold",ResolvedDate,"&gt;="&amp;$C$1,ResolvedDate,"&lt;="&amp;$F$1)</f>
        <v/>
      </c>
      <c r="E3568" s="137">
        <f>COUNTIFS(Severity,$B3568,SLA_Breach,"&lt;&gt;Yes",Status,"&lt;&gt;Suspend",Status,"&lt;&gt;Assigned",Status,"&lt;&gt;Open",Status,"&lt;&gt;Hold&gt;",ResolvedDate,"&gt;="&amp;$C$1,ResolvedDate,"&lt;="&amp;$F$1)</f>
        <v/>
      </c>
      <c r="F3568" s="137">
        <f>COUNTIFS(Severity,$B3568,SLA_Breach,"Yes",Status,"&lt;&gt;Suspend",Status,"&lt;&gt;Assigned",Status,"&lt;&gt;Open",Status,"&lt;&gt;Hold&gt;",ResolvedDate,"&gt;="&amp;$C$1,ResolvedDate,"&lt;="&amp;$F$1)</f>
        <v/>
      </c>
      <c r="G3568" s="137">
        <f>COUNTIFS(Severity,$B3568,AssignedDate,"&gt;=01/01/2017 12:00:00 AM",AssignedDate,"&lt;="&amp;$F$1)</f>
        <v/>
      </c>
      <c r="H3568" s="177" t="n"/>
      <c r="L3568" s="57" t="n">
        <v>0</v>
      </c>
      <c r="M3568" s="57" t="n"/>
    </row>
    <row r="3569" spans="1:13">
      <c r="A3569" s="137" t="n">
        <v>1</v>
      </c>
      <c r="B3569" s="100" t="s">
        <v>525</v>
      </c>
      <c r="C3569" s="137">
        <f>COUNTIFS(Severity,$B3569,AssignedDate,"&gt;="&amp;$C$1,AssignedDate,"&lt;="&amp;$F$1)</f>
        <v/>
      </c>
      <c r="D3569" s="137">
        <f>COUNTIFS(Severity,$B3569,Status,"&lt;&gt;Suspend",Status,"&lt;&gt;Assigned",Status,"&lt;&gt;Open",Status,"&lt;&gt;Hold",ResolvedDate,"&gt;="&amp;$C$1,ResolvedDate,"&lt;="&amp;$F$1)</f>
        <v/>
      </c>
      <c r="E3569" s="137">
        <f>COUNTIFS(Severity,$B3569,SLA_Breach,"&lt;&gt;Yes",Status,"&lt;&gt;Suspend",Status,"&lt;&gt;Assigned",Status,"&lt;&gt;Open",Status,"&lt;&gt;Hold&gt;",ResolvedDate,"&gt;="&amp;$C$1,ResolvedDate,"&lt;="&amp;$F$1)</f>
        <v/>
      </c>
      <c r="F3569" s="137">
        <f>COUNTIFS(Severity,$B3569,SLA_Breach,"Yes",Status,"&lt;&gt;Suspend",Status,"&lt;&gt;Assigned",Status,"&lt;&gt;Open",Status,"&lt;&gt;Hold&gt;",ResolvedDate,"&gt;="&amp;$C$1,ResolvedDate,"&lt;="&amp;$F$1)</f>
        <v/>
      </c>
      <c r="G3569" s="137">
        <f>COUNTIFS(Severity,$B3569,AssignedDate,"&gt;=01/01/2017 12:00:00 AM",AssignedDate,"&lt;="&amp;$F$1)</f>
        <v/>
      </c>
      <c r="H3569" s="177" t="n"/>
      <c r="L3569" s="57" t="n">
        <v>0</v>
      </c>
      <c r="M3569" s="57" t="n"/>
    </row>
    <row r="3570" spans="1:13">
      <c r="A3570" s="137" t="n">
        <v>1</v>
      </c>
      <c r="B3570" s="100" t="s">
        <v>525</v>
      </c>
      <c r="C3570" s="137">
        <f>COUNTIFS(Severity,$B3570,AssignedDate,"&gt;="&amp;$C$1,AssignedDate,"&lt;="&amp;$F$1)</f>
        <v/>
      </c>
      <c r="D3570" s="137">
        <f>COUNTIFS(Severity,$B3570,Status,"&lt;&gt;Suspend",Status,"&lt;&gt;Assigned",Status,"&lt;&gt;Open",Status,"&lt;&gt;Hold",ResolvedDate,"&gt;="&amp;$C$1,ResolvedDate,"&lt;="&amp;$F$1)</f>
        <v/>
      </c>
      <c r="E3570" s="137">
        <f>COUNTIFS(Severity,$B3570,SLA_Breach,"&lt;&gt;Yes",Status,"&lt;&gt;Suspend",Status,"&lt;&gt;Assigned",Status,"&lt;&gt;Open",Status,"&lt;&gt;Hold&gt;",ResolvedDate,"&gt;="&amp;$C$1,ResolvedDate,"&lt;="&amp;$F$1)</f>
        <v/>
      </c>
      <c r="F3570" s="137">
        <f>COUNTIFS(Severity,$B3570,SLA_Breach,"Yes",Status,"&lt;&gt;Suspend",Status,"&lt;&gt;Assigned",Status,"&lt;&gt;Open",Status,"&lt;&gt;Hold&gt;",ResolvedDate,"&gt;="&amp;$C$1,ResolvedDate,"&lt;="&amp;$F$1)</f>
        <v/>
      </c>
      <c r="G3570" s="137">
        <f>COUNTIFS(Severity,$B3570,AssignedDate,"&gt;=01/01/2017 12:00:00 AM",AssignedDate,"&lt;="&amp;$F$1)</f>
        <v/>
      </c>
      <c r="H3570" s="177" t="n"/>
      <c r="L3570" s="57" t="n">
        <v>0</v>
      </c>
      <c r="M3570" s="57" t="n"/>
    </row>
    <row r="3571" spans="1:13">
      <c r="A3571" s="137" t="n">
        <v>1</v>
      </c>
      <c r="B3571" s="100" t="s">
        <v>525</v>
      </c>
      <c r="C3571" s="137">
        <f>COUNTIFS(Severity,$B3571,AssignedDate,"&gt;="&amp;$C$1,AssignedDate,"&lt;="&amp;$F$1)</f>
        <v/>
      </c>
      <c r="D3571" s="137">
        <f>COUNTIFS(Severity,$B3571,Status,"&lt;&gt;Suspend",Status,"&lt;&gt;Assigned",Status,"&lt;&gt;Open",Status,"&lt;&gt;Hold",ResolvedDate,"&gt;="&amp;$C$1,ResolvedDate,"&lt;="&amp;$F$1)</f>
        <v/>
      </c>
      <c r="E3571" s="137">
        <f>COUNTIFS(Severity,$B3571,SLA_Breach,"&lt;&gt;Yes",Status,"&lt;&gt;Suspend",Status,"&lt;&gt;Assigned",Status,"&lt;&gt;Open",Status,"&lt;&gt;Hold&gt;",ResolvedDate,"&gt;="&amp;$C$1,ResolvedDate,"&lt;="&amp;$F$1)</f>
        <v/>
      </c>
      <c r="F3571" s="137">
        <f>COUNTIFS(Severity,$B3571,SLA_Breach,"Yes",Status,"&lt;&gt;Suspend",Status,"&lt;&gt;Assigned",Status,"&lt;&gt;Open",Status,"&lt;&gt;Hold&gt;",ResolvedDate,"&gt;="&amp;$C$1,ResolvedDate,"&lt;="&amp;$F$1)</f>
        <v/>
      </c>
      <c r="G3571" s="137">
        <f>COUNTIFS(Severity,$B3571,AssignedDate,"&gt;=01/01/2017 12:00:00 AM",AssignedDate,"&lt;="&amp;$F$1)</f>
        <v/>
      </c>
      <c r="H3571" s="177" t="n"/>
      <c r="L3571" s="57" t="n">
        <v>0</v>
      </c>
      <c r="M3571" s="57" t="n"/>
    </row>
    <row r="3572" spans="1:13">
      <c r="A3572" s="137" t="n">
        <v>1</v>
      </c>
      <c r="B3572" s="100" t="s">
        <v>525</v>
      </c>
      <c r="C3572" s="137">
        <f>COUNTIFS(Severity,$B3572,AssignedDate,"&gt;="&amp;$C$1,AssignedDate,"&lt;="&amp;$F$1)</f>
        <v/>
      </c>
      <c r="D3572" s="137">
        <f>COUNTIFS(Severity,$B3572,Status,"&lt;&gt;Suspend",Status,"&lt;&gt;Assigned",Status,"&lt;&gt;Open",Status,"&lt;&gt;Hold",ResolvedDate,"&gt;="&amp;$C$1,ResolvedDate,"&lt;="&amp;$F$1)</f>
        <v/>
      </c>
      <c r="E3572" s="137">
        <f>COUNTIFS(Severity,$B3572,SLA_Breach,"&lt;&gt;Yes",Status,"&lt;&gt;Suspend",Status,"&lt;&gt;Assigned",Status,"&lt;&gt;Open",Status,"&lt;&gt;Hold&gt;",ResolvedDate,"&gt;="&amp;$C$1,ResolvedDate,"&lt;="&amp;$F$1)</f>
        <v/>
      </c>
      <c r="F3572" s="137">
        <f>COUNTIFS(Severity,$B3572,SLA_Breach,"Yes",Status,"&lt;&gt;Suspend",Status,"&lt;&gt;Assigned",Status,"&lt;&gt;Open",Status,"&lt;&gt;Hold&gt;",ResolvedDate,"&gt;="&amp;$C$1,ResolvedDate,"&lt;="&amp;$F$1)</f>
        <v/>
      </c>
      <c r="G3572" s="137">
        <f>COUNTIFS(Severity,$B3572,AssignedDate,"&gt;=01/01/2017 12:00:00 AM",AssignedDate,"&lt;="&amp;$F$1)</f>
        <v/>
      </c>
      <c r="H3572" s="177" t="n"/>
      <c r="L3572" s="57" t="n">
        <v>0</v>
      </c>
      <c r="M3572" s="57" t="n"/>
    </row>
    <row r="3573" spans="1:13">
      <c r="A3573" s="137" t="n">
        <v>1</v>
      </c>
      <c r="B3573" s="100" t="s">
        <v>525</v>
      </c>
      <c r="C3573" s="137">
        <f>COUNTIFS(Severity,$B3573,AssignedDate,"&gt;="&amp;$C$1,AssignedDate,"&lt;="&amp;$F$1)</f>
        <v/>
      </c>
      <c r="D3573" s="137">
        <f>COUNTIFS(Severity,$B3573,Status,"&lt;&gt;Suspend",Status,"&lt;&gt;Assigned",Status,"&lt;&gt;Open",Status,"&lt;&gt;Hold",ResolvedDate,"&gt;="&amp;$C$1,ResolvedDate,"&lt;="&amp;$F$1)</f>
        <v/>
      </c>
      <c r="E3573" s="137">
        <f>COUNTIFS(Severity,$B3573,SLA_Breach,"&lt;&gt;Yes",Status,"&lt;&gt;Suspend",Status,"&lt;&gt;Assigned",Status,"&lt;&gt;Open",Status,"&lt;&gt;Hold&gt;",ResolvedDate,"&gt;="&amp;$C$1,ResolvedDate,"&lt;="&amp;$F$1)</f>
        <v/>
      </c>
      <c r="F3573" s="137">
        <f>COUNTIFS(Severity,$B3573,SLA_Breach,"Yes",Status,"&lt;&gt;Suspend",Status,"&lt;&gt;Assigned",Status,"&lt;&gt;Open",Status,"&lt;&gt;Hold&gt;",ResolvedDate,"&gt;="&amp;$C$1,ResolvedDate,"&lt;="&amp;$F$1)</f>
        <v/>
      </c>
      <c r="G3573" s="137">
        <f>COUNTIFS(Severity,$B3573,AssignedDate,"&gt;=01/01/2017 12:00:00 AM",AssignedDate,"&lt;="&amp;$F$1)</f>
        <v/>
      </c>
      <c r="H3573" s="177" t="n"/>
      <c r="L3573" s="57" t="n">
        <v>0</v>
      </c>
      <c r="M3573" s="57" t="n"/>
    </row>
    <row r="3574" spans="1:13">
      <c r="A3574" s="137" t="n">
        <v>1</v>
      </c>
      <c r="B3574" s="100" t="s">
        <v>525</v>
      </c>
      <c r="C3574" s="137">
        <f>COUNTIFS(Severity,$B3574,AssignedDate,"&gt;="&amp;$C$1,AssignedDate,"&lt;="&amp;$F$1)</f>
        <v/>
      </c>
      <c r="D3574" s="137">
        <f>COUNTIFS(Severity,$B3574,Status,"&lt;&gt;Suspend",Status,"&lt;&gt;Assigned",Status,"&lt;&gt;Open",Status,"&lt;&gt;Hold",ResolvedDate,"&gt;="&amp;$C$1,ResolvedDate,"&lt;="&amp;$F$1)</f>
        <v/>
      </c>
      <c r="E3574" s="137">
        <f>COUNTIFS(Severity,$B3574,SLA_Breach,"&lt;&gt;Yes",Status,"&lt;&gt;Suspend",Status,"&lt;&gt;Assigned",Status,"&lt;&gt;Open",Status,"&lt;&gt;Hold&gt;",ResolvedDate,"&gt;="&amp;$C$1,ResolvedDate,"&lt;="&amp;$F$1)</f>
        <v/>
      </c>
      <c r="F3574" s="137">
        <f>COUNTIFS(Severity,$B3574,SLA_Breach,"Yes",Status,"&lt;&gt;Suspend",Status,"&lt;&gt;Assigned",Status,"&lt;&gt;Open",Status,"&lt;&gt;Hold&gt;",ResolvedDate,"&gt;="&amp;$C$1,ResolvedDate,"&lt;="&amp;$F$1)</f>
        <v/>
      </c>
      <c r="G3574" s="137">
        <f>COUNTIFS(Severity,$B3574,AssignedDate,"&gt;=01/01/2017 12:00:00 AM",AssignedDate,"&lt;="&amp;$F$1)</f>
        <v/>
      </c>
      <c r="H3574" s="177" t="n"/>
      <c r="L3574" s="57" t="n">
        <v>0</v>
      </c>
      <c r="M3574" s="57" t="n"/>
    </row>
    <row r="3575" spans="1:13">
      <c r="A3575" s="137" t="n">
        <v>1</v>
      </c>
      <c r="B3575" s="100" t="s">
        <v>525</v>
      </c>
      <c r="C3575" s="137">
        <f>COUNTIFS(Severity,$B3575,AssignedDate,"&gt;="&amp;$C$1,AssignedDate,"&lt;="&amp;$F$1)</f>
        <v/>
      </c>
      <c r="D3575" s="137">
        <f>COUNTIFS(Severity,$B3575,Status,"&lt;&gt;Suspend",Status,"&lt;&gt;Assigned",Status,"&lt;&gt;Open",Status,"&lt;&gt;Hold",ResolvedDate,"&gt;="&amp;$C$1,ResolvedDate,"&lt;="&amp;$F$1)</f>
        <v/>
      </c>
      <c r="E3575" s="137">
        <f>COUNTIFS(Severity,$B3575,SLA_Breach,"&lt;&gt;Yes",Status,"&lt;&gt;Suspend",Status,"&lt;&gt;Assigned",Status,"&lt;&gt;Open",Status,"&lt;&gt;Hold&gt;",ResolvedDate,"&gt;="&amp;$C$1,ResolvedDate,"&lt;="&amp;$F$1)</f>
        <v/>
      </c>
      <c r="F3575" s="137">
        <f>COUNTIFS(Severity,$B3575,SLA_Breach,"Yes",Status,"&lt;&gt;Suspend",Status,"&lt;&gt;Assigned",Status,"&lt;&gt;Open",Status,"&lt;&gt;Hold&gt;",ResolvedDate,"&gt;="&amp;$C$1,ResolvedDate,"&lt;="&amp;$F$1)</f>
        <v/>
      </c>
      <c r="G3575" s="137">
        <f>COUNTIFS(Severity,$B3575,AssignedDate,"&gt;=01/01/2017 12:00:00 AM",AssignedDate,"&lt;="&amp;$F$1)</f>
        <v/>
      </c>
      <c r="H3575" s="177" t="n"/>
      <c r="L3575" s="57" t="n">
        <v>0</v>
      </c>
      <c r="M3575" s="57" t="n"/>
    </row>
    <row r="3576" spans="1:13">
      <c r="A3576" s="137" t="n">
        <v>1</v>
      </c>
      <c r="B3576" s="100" t="s">
        <v>525</v>
      </c>
      <c r="C3576" s="137">
        <f>COUNTIFS(Severity,$B3576,AssignedDate,"&gt;="&amp;$C$1,AssignedDate,"&lt;="&amp;$F$1)</f>
        <v/>
      </c>
      <c r="D3576" s="137">
        <f>COUNTIFS(Severity,$B3576,Status,"&lt;&gt;Suspend",Status,"&lt;&gt;Assigned",Status,"&lt;&gt;Open",Status,"&lt;&gt;Hold",ResolvedDate,"&gt;="&amp;$C$1,ResolvedDate,"&lt;="&amp;$F$1)</f>
        <v/>
      </c>
      <c r="E3576" s="137">
        <f>COUNTIFS(Severity,$B3576,SLA_Breach,"&lt;&gt;Yes",Status,"&lt;&gt;Suspend",Status,"&lt;&gt;Assigned",Status,"&lt;&gt;Open",Status,"&lt;&gt;Hold&gt;",ResolvedDate,"&gt;="&amp;$C$1,ResolvedDate,"&lt;="&amp;$F$1)</f>
        <v/>
      </c>
      <c r="F3576" s="137">
        <f>COUNTIFS(Severity,$B3576,SLA_Breach,"Yes",Status,"&lt;&gt;Suspend",Status,"&lt;&gt;Assigned",Status,"&lt;&gt;Open",Status,"&lt;&gt;Hold&gt;",ResolvedDate,"&gt;="&amp;$C$1,ResolvedDate,"&lt;="&amp;$F$1)</f>
        <v/>
      </c>
      <c r="G3576" s="137">
        <f>COUNTIFS(Severity,$B3576,AssignedDate,"&gt;=01/01/2017 12:00:00 AM",AssignedDate,"&lt;="&amp;$F$1)</f>
        <v/>
      </c>
      <c r="H3576" s="177" t="n"/>
      <c r="L3576" s="57" t="n">
        <v>0</v>
      </c>
      <c r="M3576" s="57" t="n"/>
    </row>
    <row r="3577" spans="1:13">
      <c r="A3577" s="137" t="n">
        <v>1</v>
      </c>
      <c r="B3577" s="100" t="s">
        <v>525</v>
      </c>
      <c r="C3577" s="137">
        <f>COUNTIFS(Severity,$B3577,AssignedDate,"&gt;="&amp;$C$1,AssignedDate,"&lt;="&amp;$F$1)</f>
        <v/>
      </c>
      <c r="D3577" s="137">
        <f>COUNTIFS(Severity,$B3577,Status,"&lt;&gt;Suspend",Status,"&lt;&gt;Assigned",Status,"&lt;&gt;Open",Status,"&lt;&gt;Hold",ResolvedDate,"&gt;="&amp;$C$1,ResolvedDate,"&lt;="&amp;$F$1)</f>
        <v/>
      </c>
      <c r="E3577" s="137">
        <f>COUNTIFS(Severity,$B3577,SLA_Breach,"&lt;&gt;Yes",Status,"&lt;&gt;Suspend",Status,"&lt;&gt;Assigned",Status,"&lt;&gt;Open",Status,"&lt;&gt;Hold&gt;",ResolvedDate,"&gt;="&amp;$C$1,ResolvedDate,"&lt;="&amp;$F$1)</f>
        <v/>
      </c>
      <c r="F3577" s="137">
        <f>COUNTIFS(Severity,$B3577,SLA_Breach,"Yes",Status,"&lt;&gt;Suspend",Status,"&lt;&gt;Assigned",Status,"&lt;&gt;Open",Status,"&lt;&gt;Hold&gt;",ResolvedDate,"&gt;="&amp;$C$1,ResolvedDate,"&lt;="&amp;$F$1)</f>
        <v/>
      </c>
      <c r="G3577" s="137">
        <f>COUNTIFS(Severity,$B3577,AssignedDate,"&gt;=01/01/2017 12:00:00 AM",AssignedDate,"&lt;="&amp;$F$1)</f>
        <v/>
      </c>
      <c r="H3577" s="177" t="n"/>
      <c r="L3577" s="57" t="n">
        <v>0</v>
      </c>
      <c r="M3577" s="57" t="n"/>
    </row>
    <row r="3578" spans="1:13">
      <c r="A3578" s="137" t="n">
        <v>1</v>
      </c>
      <c r="B3578" s="100" t="s">
        <v>525</v>
      </c>
      <c r="C3578" s="137">
        <f>COUNTIFS(Severity,$B3578,AssignedDate,"&gt;="&amp;$C$1,AssignedDate,"&lt;="&amp;$F$1)</f>
        <v/>
      </c>
      <c r="D3578" s="137">
        <f>COUNTIFS(Severity,$B3578,Status,"&lt;&gt;Suspend",Status,"&lt;&gt;Assigned",Status,"&lt;&gt;Open",Status,"&lt;&gt;Hold",ResolvedDate,"&gt;="&amp;$C$1,ResolvedDate,"&lt;="&amp;$F$1)</f>
        <v/>
      </c>
      <c r="E3578" s="137">
        <f>COUNTIFS(Severity,$B3578,SLA_Breach,"&lt;&gt;Yes",Status,"&lt;&gt;Suspend",Status,"&lt;&gt;Assigned",Status,"&lt;&gt;Open",Status,"&lt;&gt;Hold&gt;",ResolvedDate,"&gt;="&amp;$C$1,ResolvedDate,"&lt;="&amp;$F$1)</f>
        <v/>
      </c>
      <c r="F3578" s="137">
        <f>COUNTIFS(Severity,$B3578,SLA_Breach,"Yes",Status,"&lt;&gt;Suspend",Status,"&lt;&gt;Assigned",Status,"&lt;&gt;Open",Status,"&lt;&gt;Hold&gt;",ResolvedDate,"&gt;="&amp;$C$1,ResolvedDate,"&lt;="&amp;$F$1)</f>
        <v/>
      </c>
      <c r="G3578" s="137">
        <f>COUNTIFS(Severity,$B3578,AssignedDate,"&gt;=01/01/2017 12:00:00 AM",AssignedDate,"&lt;="&amp;$F$1)</f>
        <v/>
      </c>
      <c r="H3578" s="177" t="n"/>
      <c r="L3578" s="57" t="n">
        <v>0</v>
      </c>
      <c r="M3578" s="57" t="n"/>
    </row>
    <row r="3579" spans="1:13">
      <c r="A3579" s="137" t="n">
        <v>1</v>
      </c>
      <c r="B3579" s="100" t="s">
        <v>525</v>
      </c>
      <c r="C3579" s="137">
        <f>COUNTIFS(Severity,$B3579,AssignedDate,"&gt;="&amp;$C$1,AssignedDate,"&lt;="&amp;$F$1)</f>
        <v/>
      </c>
      <c r="D3579" s="137">
        <f>COUNTIFS(Severity,$B3579,Status,"&lt;&gt;Suspend",Status,"&lt;&gt;Assigned",Status,"&lt;&gt;Open",Status,"&lt;&gt;Hold",ResolvedDate,"&gt;="&amp;$C$1,ResolvedDate,"&lt;="&amp;$F$1)</f>
        <v/>
      </c>
      <c r="E3579" s="137">
        <f>COUNTIFS(Severity,$B3579,SLA_Breach,"&lt;&gt;Yes",Status,"&lt;&gt;Suspend",Status,"&lt;&gt;Assigned",Status,"&lt;&gt;Open",Status,"&lt;&gt;Hold&gt;",ResolvedDate,"&gt;="&amp;$C$1,ResolvedDate,"&lt;="&amp;$F$1)</f>
        <v/>
      </c>
      <c r="F3579" s="137">
        <f>COUNTIFS(Severity,$B3579,SLA_Breach,"Yes",Status,"&lt;&gt;Suspend",Status,"&lt;&gt;Assigned",Status,"&lt;&gt;Open",Status,"&lt;&gt;Hold&gt;",ResolvedDate,"&gt;="&amp;$C$1,ResolvedDate,"&lt;="&amp;$F$1)</f>
        <v/>
      </c>
      <c r="G3579" s="137">
        <f>COUNTIFS(Severity,$B3579,AssignedDate,"&gt;=01/01/2017 12:00:00 AM",AssignedDate,"&lt;="&amp;$F$1)</f>
        <v/>
      </c>
      <c r="H3579" s="177" t="n"/>
      <c r="L3579" s="57" t="n">
        <v>0</v>
      </c>
      <c r="M3579" s="57" t="n"/>
    </row>
    <row r="3580" spans="1:13">
      <c r="A3580" s="137" t="n">
        <v>1</v>
      </c>
      <c r="B3580" s="100" t="s">
        <v>525</v>
      </c>
      <c r="C3580" s="137">
        <f>COUNTIFS(Severity,$B3580,AssignedDate,"&gt;="&amp;$C$1,AssignedDate,"&lt;="&amp;$F$1)</f>
        <v/>
      </c>
      <c r="D3580" s="137">
        <f>COUNTIFS(Severity,$B3580,Status,"&lt;&gt;Suspend",Status,"&lt;&gt;Assigned",Status,"&lt;&gt;Open",Status,"&lt;&gt;Hold",ResolvedDate,"&gt;="&amp;$C$1,ResolvedDate,"&lt;="&amp;$F$1)</f>
        <v/>
      </c>
      <c r="E3580" s="137">
        <f>COUNTIFS(Severity,$B3580,SLA_Breach,"&lt;&gt;Yes",Status,"&lt;&gt;Suspend",Status,"&lt;&gt;Assigned",Status,"&lt;&gt;Open",Status,"&lt;&gt;Hold&gt;",ResolvedDate,"&gt;="&amp;$C$1,ResolvedDate,"&lt;="&amp;$F$1)</f>
        <v/>
      </c>
      <c r="F3580" s="137">
        <f>COUNTIFS(Severity,$B3580,SLA_Breach,"Yes",Status,"&lt;&gt;Suspend",Status,"&lt;&gt;Assigned",Status,"&lt;&gt;Open",Status,"&lt;&gt;Hold&gt;",ResolvedDate,"&gt;="&amp;$C$1,ResolvedDate,"&lt;="&amp;$F$1)</f>
        <v/>
      </c>
      <c r="G3580" s="137">
        <f>COUNTIFS(Severity,$B3580,AssignedDate,"&gt;=01/01/2017 12:00:00 AM",AssignedDate,"&lt;="&amp;$F$1)</f>
        <v/>
      </c>
      <c r="H3580" s="177" t="n"/>
      <c r="L3580" s="57" t="n">
        <v>0</v>
      </c>
      <c r="M3580" s="57" t="n"/>
    </row>
    <row r="3581" spans="1:13">
      <c r="A3581" s="137" t="n">
        <v>1</v>
      </c>
      <c r="B3581" s="100" t="s">
        <v>525</v>
      </c>
      <c r="C3581" s="137">
        <f>COUNTIFS(Severity,$B3581,AssignedDate,"&gt;="&amp;$C$1,AssignedDate,"&lt;="&amp;$F$1)</f>
        <v/>
      </c>
      <c r="D3581" s="137">
        <f>COUNTIFS(Severity,$B3581,Status,"&lt;&gt;Suspend",Status,"&lt;&gt;Assigned",Status,"&lt;&gt;Open",Status,"&lt;&gt;Hold",ResolvedDate,"&gt;="&amp;$C$1,ResolvedDate,"&lt;="&amp;$F$1)</f>
        <v/>
      </c>
      <c r="E3581" s="137">
        <f>COUNTIFS(Severity,$B3581,SLA_Breach,"&lt;&gt;Yes",Status,"&lt;&gt;Suspend",Status,"&lt;&gt;Assigned",Status,"&lt;&gt;Open",Status,"&lt;&gt;Hold&gt;",ResolvedDate,"&gt;="&amp;$C$1,ResolvedDate,"&lt;="&amp;$F$1)</f>
        <v/>
      </c>
      <c r="F3581" s="137">
        <f>COUNTIFS(Severity,$B3581,SLA_Breach,"Yes",Status,"&lt;&gt;Suspend",Status,"&lt;&gt;Assigned",Status,"&lt;&gt;Open",Status,"&lt;&gt;Hold&gt;",ResolvedDate,"&gt;="&amp;$C$1,ResolvedDate,"&lt;="&amp;$F$1)</f>
        <v/>
      </c>
      <c r="G3581" s="137">
        <f>COUNTIFS(Severity,$B3581,AssignedDate,"&gt;=01/01/2017 12:00:00 AM",AssignedDate,"&lt;="&amp;$F$1)</f>
        <v/>
      </c>
      <c r="H3581" s="177" t="n"/>
      <c r="L3581" s="57" t="n">
        <v>0</v>
      </c>
      <c r="M3581" s="57" t="n"/>
    </row>
    <row r="3582" spans="1:13">
      <c r="A3582" s="137" t="n">
        <v>1</v>
      </c>
      <c r="B3582" s="100" t="s">
        <v>525</v>
      </c>
      <c r="C3582" s="137">
        <f>COUNTIFS(Severity,$B3582,AssignedDate,"&gt;="&amp;$C$1,AssignedDate,"&lt;="&amp;$F$1)</f>
        <v/>
      </c>
      <c r="D3582" s="137">
        <f>COUNTIFS(Severity,$B3582,Status,"&lt;&gt;Suspend",Status,"&lt;&gt;Assigned",Status,"&lt;&gt;Open",Status,"&lt;&gt;Hold",ResolvedDate,"&gt;="&amp;$C$1,ResolvedDate,"&lt;="&amp;$F$1)</f>
        <v/>
      </c>
      <c r="E3582" s="137">
        <f>COUNTIFS(Severity,$B3582,SLA_Breach,"&lt;&gt;Yes",Status,"&lt;&gt;Suspend",Status,"&lt;&gt;Assigned",Status,"&lt;&gt;Open",Status,"&lt;&gt;Hold&gt;",ResolvedDate,"&gt;="&amp;$C$1,ResolvedDate,"&lt;="&amp;$F$1)</f>
        <v/>
      </c>
      <c r="F3582" s="137">
        <f>COUNTIFS(Severity,$B3582,SLA_Breach,"Yes",Status,"&lt;&gt;Suspend",Status,"&lt;&gt;Assigned",Status,"&lt;&gt;Open",Status,"&lt;&gt;Hold&gt;",ResolvedDate,"&gt;="&amp;$C$1,ResolvedDate,"&lt;="&amp;$F$1)</f>
        <v/>
      </c>
      <c r="G3582" s="137">
        <f>COUNTIFS(Severity,$B3582,AssignedDate,"&gt;=01/01/2017 12:00:00 AM",AssignedDate,"&lt;="&amp;$F$1)</f>
        <v/>
      </c>
      <c r="H3582" s="177" t="n"/>
      <c r="L3582" s="57" t="n">
        <v>0</v>
      </c>
      <c r="M3582" s="57" t="n"/>
    </row>
    <row r="3583" spans="1:13">
      <c r="A3583" s="137" t="n">
        <v>1</v>
      </c>
      <c r="B3583" s="100" t="s">
        <v>525</v>
      </c>
      <c r="C3583" s="137">
        <f>COUNTIFS(Severity,$B3583,AssignedDate,"&gt;="&amp;$C$1,AssignedDate,"&lt;="&amp;$F$1)</f>
        <v/>
      </c>
      <c r="D3583" s="137">
        <f>COUNTIFS(Severity,$B3583,Status,"&lt;&gt;Suspend",Status,"&lt;&gt;Assigned",Status,"&lt;&gt;Open",Status,"&lt;&gt;Hold",ResolvedDate,"&gt;="&amp;$C$1,ResolvedDate,"&lt;="&amp;$F$1)</f>
        <v/>
      </c>
      <c r="E3583" s="137">
        <f>COUNTIFS(Severity,$B3583,SLA_Breach,"&lt;&gt;Yes",Status,"&lt;&gt;Suspend",Status,"&lt;&gt;Assigned",Status,"&lt;&gt;Open",Status,"&lt;&gt;Hold&gt;",ResolvedDate,"&gt;="&amp;$C$1,ResolvedDate,"&lt;="&amp;$F$1)</f>
        <v/>
      </c>
      <c r="F3583" s="137">
        <f>COUNTIFS(Severity,$B3583,SLA_Breach,"Yes",Status,"&lt;&gt;Suspend",Status,"&lt;&gt;Assigned",Status,"&lt;&gt;Open",Status,"&lt;&gt;Hold&gt;",ResolvedDate,"&gt;="&amp;$C$1,ResolvedDate,"&lt;="&amp;$F$1)</f>
        <v/>
      </c>
      <c r="G3583" s="137">
        <f>COUNTIFS(Severity,$B3583,AssignedDate,"&gt;=01/01/2017 12:00:00 AM",AssignedDate,"&lt;="&amp;$F$1)</f>
        <v/>
      </c>
      <c r="H3583" s="177" t="n"/>
      <c r="L3583" s="57" t="n">
        <v>0</v>
      </c>
      <c r="M3583" s="57" t="n"/>
    </row>
    <row r="3584" spans="1:13">
      <c r="A3584" s="137" t="n">
        <v>1</v>
      </c>
      <c r="B3584" s="100" t="s">
        <v>525</v>
      </c>
      <c r="C3584" s="137">
        <f>COUNTIFS(Severity,$B3584,AssignedDate,"&gt;="&amp;$C$1,AssignedDate,"&lt;="&amp;$F$1)</f>
        <v/>
      </c>
      <c r="D3584" s="137">
        <f>COUNTIFS(Severity,$B3584,Status,"&lt;&gt;Suspend",Status,"&lt;&gt;Assigned",Status,"&lt;&gt;Open",Status,"&lt;&gt;Hold",ResolvedDate,"&gt;="&amp;$C$1,ResolvedDate,"&lt;="&amp;$F$1)</f>
        <v/>
      </c>
      <c r="E3584" s="137">
        <f>COUNTIFS(Severity,$B3584,SLA_Breach,"&lt;&gt;Yes",Status,"&lt;&gt;Suspend",Status,"&lt;&gt;Assigned",Status,"&lt;&gt;Open",Status,"&lt;&gt;Hold&gt;",ResolvedDate,"&gt;="&amp;$C$1,ResolvedDate,"&lt;="&amp;$F$1)</f>
        <v/>
      </c>
      <c r="F3584" s="137">
        <f>COUNTIFS(Severity,$B3584,SLA_Breach,"Yes",Status,"&lt;&gt;Suspend",Status,"&lt;&gt;Assigned",Status,"&lt;&gt;Open",Status,"&lt;&gt;Hold&gt;",ResolvedDate,"&gt;="&amp;$C$1,ResolvedDate,"&lt;="&amp;$F$1)</f>
        <v/>
      </c>
      <c r="G3584" s="137">
        <f>COUNTIFS(Severity,$B3584,AssignedDate,"&gt;=01/01/2017 12:00:00 AM",AssignedDate,"&lt;="&amp;$F$1)</f>
        <v/>
      </c>
      <c r="H3584" s="177" t="n"/>
      <c r="L3584" s="57" t="n">
        <v>0</v>
      </c>
      <c r="M3584" s="57" t="n"/>
    </row>
    <row r="3585" spans="1:13">
      <c r="A3585" s="137" t="n">
        <v>1</v>
      </c>
      <c r="B3585" s="100" t="s">
        <v>525</v>
      </c>
      <c r="C3585" s="137">
        <f>COUNTIFS(Severity,$B3585,AssignedDate,"&gt;="&amp;$C$1,AssignedDate,"&lt;="&amp;$F$1)</f>
        <v/>
      </c>
      <c r="D3585" s="137">
        <f>COUNTIFS(Severity,$B3585,Status,"&lt;&gt;Suspend",Status,"&lt;&gt;Assigned",Status,"&lt;&gt;Open",Status,"&lt;&gt;Hold",ResolvedDate,"&gt;="&amp;$C$1,ResolvedDate,"&lt;="&amp;$F$1)</f>
        <v/>
      </c>
      <c r="E3585" s="137">
        <f>COUNTIFS(Severity,$B3585,SLA_Breach,"&lt;&gt;Yes",Status,"&lt;&gt;Suspend",Status,"&lt;&gt;Assigned",Status,"&lt;&gt;Open",Status,"&lt;&gt;Hold&gt;",ResolvedDate,"&gt;="&amp;$C$1,ResolvedDate,"&lt;="&amp;$F$1)</f>
        <v/>
      </c>
      <c r="F3585" s="137">
        <f>COUNTIFS(Severity,$B3585,SLA_Breach,"Yes",Status,"&lt;&gt;Suspend",Status,"&lt;&gt;Assigned",Status,"&lt;&gt;Open",Status,"&lt;&gt;Hold&gt;",ResolvedDate,"&gt;="&amp;$C$1,ResolvedDate,"&lt;="&amp;$F$1)</f>
        <v/>
      </c>
      <c r="G3585" s="137">
        <f>COUNTIFS(Severity,$B3585,AssignedDate,"&gt;=01/01/2017 12:00:00 AM",AssignedDate,"&lt;="&amp;$F$1)</f>
        <v/>
      </c>
      <c r="H3585" s="177" t="n"/>
      <c r="L3585" s="57" t="n">
        <v>0</v>
      </c>
      <c r="M3585" s="57" t="n"/>
    </row>
    <row r="3586" spans="1:13">
      <c r="A3586" s="137" t="n">
        <v>1</v>
      </c>
      <c r="B3586" s="100" t="s">
        <v>525</v>
      </c>
      <c r="C3586" s="137">
        <f>COUNTIFS(Severity,$B3586,AssignedDate,"&gt;="&amp;$C$1,AssignedDate,"&lt;="&amp;$F$1)</f>
        <v/>
      </c>
      <c r="D3586" s="137">
        <f>COUNTIFS(Severity,$B3586,Status,"&lt;&gt;Suspend",Status,"&lt;&gt;Assigned",Status,"&lt;&gt;Open",Status,"&lt;&gt;Hold",ResolvedDate,"&gt;="&amp;$C$1,ResolvedDate,"&lt;="&amp;$F$1)</f>
        <v/>
      </c>
      <c r="E3586" s="137">
        <f>COUNTIFS(Severity,$B3586,SLA_Breach,"&lt;&gt;Yes",Status,"&lt;&gt;Suspend",Status,"&lt;&gt;Assigned",Status,"&lt;&gt;Open",Status,"&lt;&gt;Hold&gt;",ResolvedDate,"&gt;="&amp;$C$1,ResolvedDate,"&lt;="&amp;$F$1)</f>
        <v/>
      </c>
      <c r="F3586" s="137">
        <f>COUNTIFS(Severity,$B3586,SLA_Breach,"Yes",Status,"&lt;&gt;Suspend",Status,"&lt;&gt;Assigned",Status,"&lt;&gt;Open",Status,"&lt;&gt;Hold&gt;",ResolvedDate,"&gt;="&amp;$C$1,ResolvedDate,"&lt;="&amp;$F$1)</f>
        <v/>
      </c>
      <c r="G3586" s="137">
        <f>COUNTIFS(Severity,$B3586,AssignedDate,"&gt;=01/01/2017 12:00:00 AM",AssignedDate,"&lt;="&amp;$F$1)</f>
        <v/>
      </c>
      <c r="H3586" s="177" t="n"/>
      <c r="L3586" s="57" t="n">
        <v>0</v>
      </c>
      <c r="M3586" s="57" t="n"/>
    </row>
    <row r="3587" spans="1:13">
      <c r="A3587" s="137" t="n">
        <v>1</v>
      </c>
      <c r="B3587" s="100" t="s">
        <v>525</v>
      </c>
      <c r="C3587" s="137">
        <f>COUNTIFS(Severity,$B3587,AssignedDate,"&gt;="&amp;$C$1,AssignedDate,"&lt;="&amp;$F$1)</f>
        <v/>
      </c>
      <c r="D3587" s="137">
        <f>COUNTIFS(Severity,$B3587,Status,"&lt;&gt;Suspend",Status,"&lt;&gt;Assigned",Status,"&lt;&gt;Open",Status,"&lt;&gt;Hold",ResolvedDate,"&gt;="&amp;$C$1,ResolvedDate,"&lt;="&amp;$F$1)</f>
        <v/>
      </c>
      <c r="E3587" s="137">
        <f>COUNTIFS(Severity,$B3587,SLA_Breach,"&lt;&gt;Yes",Status,"&lt;&gt;Suspend",Status,"&lt;&gt;Assigned",Status,"&lt;&gt;Open",Status,"&lt;&gt;Hold&gt;",ResolvedDate,"&gt;="&amp;$C$1,ResolvedDate,"&lt;="&amp;$F$1)</f>
        <v/>
      </c>
      <c r="F3587" s="137">
        <f>COUNTIFS(Severity,$B3587,SLA_Breach,"Yes",Status,"&lt;&gt;Suspend",Status,"&lt;&gt;Assigned",Status,"&lt;&gt;Open",Status,"&lt;&gt;Hold&gt;",ResolvedDate,"&gt;="&amp;$C$1,ResolvedDate,"&lt;="&amp;$F$1)</f>
        <v/>
      </c>
      <c r="G3587" s="137">
        <f>COUNTIFS(Severity,$B3587,AssignedDate,"&gt;=01/01/2017 12:00:00 AM",AssignedDate,"&lt;="&amp;$F$1)</f>
        <v/>
      </c>
      <c r="H3587" s="177" t="n"/>
      <c r="L3587" s="57" t="n">
        <v>0</v>
      </c>
      <c r="M3587" s="57" t="n"/>
    </row>
    <row r="3588" spans="1:13">
      <c r="A3588" s="137" t="n">
        <v>1</v>
      </c>
      <c r="B3588" s="100" t="s">
        <v>525</v>
      </c>
      <c r="C3588" s="137">
        <f>COUNTIFS(Severity,$B3588,AssignedDate,"&gt;="&amp;$C$1,AssignedDate,"&lt;="&amp;$F$1)</f>
        <v/>
      </c>
      <c r="D3588" s="137">
        <f>COUNTIFS(Severity,$B3588,Status,"&lt;&gt;Suspend",Status,"&lt;&gt;Assigned",Status,"&lt;&gt;Open",Status,"&lt;&gt;Hold",ResolvedDate,"&gt;="&amp;$C$1,ResolvedDate,"&lt;="&amp;$F$1)</f>
        <v/>
      </c>
      <c r="E3588" s="137">
        <f>COUNTIFS(Severity,$B3588,SLA_Breach,"&lt;&gt;Yes",Status,"&lt;&gt;Suspend",Status,"&lt;&gt;Assigned",Status,"&lt;&gt;Open",Status,"&lt;&gt;Hold&gt;",ResolvedDate,"&gt;="&amp;$C$1,ResolvedDate,"&lt;="&amp;$F$1)</f>
        <v/>
      </c>
      <c r="F3588" s="137">
        <f>COUNTIFS(Severity,$B3588,SLA_Breach,"Yes",Status,"&lt;&gt;Suspend",Status,"&lt;&gt;Assigned",Status,"&lt;&gt;Open",Status,"&lt;&gt;Hold&gt;",ResolvedDate,"&gt;="&amp;$C$1,ResolvedDate,"&lt;="&amp;$F$1)</f>
        <v/>
      </c>
      <c r="G3588" s="137">
        <f>COUNTIFS(Severity,$B3588,AssignedDate,"&gt;=01/01/2017 12:00:00 AM",AssignedDate,"&lt;="&amp;$F$1)</f>
        <v/>
      </c>
      <c r="H3588" s="177" t="n"/>
      <c r="L3588" s="57" t="n">
        <v>0</v>
      </c>
      <c r="M3588" s="57" t="n"/>
    </row>
    <row r="3589" spans="1:13">
      <c r="A3589" s="137" t="n">
        <v>1</v>
      </c>
      <c r="B3589" s="100" t="s">
        <v>525</v>
      </c>
      <c r="C3589" s="137">
        <f>COUNTIFS(Severity,$B3589,AssignedDate,"&gt;="&amp;$C$1,AssignedDate,"&lt;="&amp;$F$1)</f>
        <v/>
      </c>
      <c r="D3589" s="137">
        <f>COUNTIFS(Severity,$B3589,Status,"&lt;&gt;Suspend",Status,"&lt;&gt;Assigned",Status,"&lt;&gt;Open",Status,"&lt;&gt;Hold",ResolvedDate,"&gt;="&amp;$C$1,ResolvedDate,"&lt;="&amp;$F$1)</f>
        <v/>
      </c>
      <c r="E3589" s="137">
        <f>COUNTIFS(Severity,$B3589,SLA_Breach,"&lt;&gt;Yes",Status,"&lt;&gt;Suspend",Status,"&lt;&gt;Assigned",Status,"&lt;&gt;Open",Status,"&lt;&gt;Hold&gt;",ResolvedDate,"&gt;="&amp;$C$1,ResolvedDate,"&lt;="&amp;$F$1)</f>
        <v/>
      </c>
      <c r="F3589" s="137">
        <f>COUNTIFS(Severity,$B3589,SLA_Breach,"Yes",Status,"&lt;&gt;Suspend",Status,"&lt;&gt;Assigned",Status,"&lt;&gt;Open",Status,"&lt;&gt;Hold&gt;",ResolvedDate,"&gt;="&amp;$C$1,ResolvedDate,"&lt;="&amp;$F$1)</f>
        <v/>
      </c>
      <c r="G3589" s="137">
        <f>COUNTIFS(Severity,$B3589,AssignedDate,"&gt;=01/01/2017 12:00:00 AM",AssignedDate,"&lt;="&amp;$F$1)</f>
        <v/>
      </c>
      <c r="H3589" s="177" t="n"/>
      <c r="L3589" s="57" t="n">
        <v>0</v>
      </c>
      <c r="M3589" s="57" t="n"/>
    </row>
    <row r="3590" spans="1:13">
      <c r="A3590" s="137" t="n">
        <v>1</v>
      </c>
      <c r="B3590" s="100" t="s">
        <v>525</v>
      </c>
      <c r="C3590" s="137">
        <f>COUNTIFS(Severity,$B3590,AssignedDate,"&gt;="&amp;$C$1,AssignedDate,"&lt;="&amp;$F$1)</f>
        <v/>
      </c>
      <c r="D3590" s="137">
        <f>COUNTIFS(Severity,$B3590,Status,"&lt;&gt;Suspend",Status,"&lt;&gt;Assigned",Status,"&lt;&gt;Open",Status,"&lt;&gt;Hold",ResolvedDate,"&gt;="&amp;$C$1,ResolvedDate,"&lt;="&amp;$F$1)</f>
        <v/>
      </c>
      <c r="E3590" s="137">
        <f>COUNTIFS(Severity,$B3590,SLA_Breach,"&lt;&gt;Yes",Status,"&lt;&gt;Suspend",Status,"&lt;&gt;Assigned",Status,"&lt;&gt;Open",Status,"&lt;&gt;Hold&gt;",ResolvedDate,"&gt;="&amp;$C$1,ResolvedDate,"&lt;="&amp;$F$1)</f>
        <v/>
      </c>
      <c r="F3590" s="137">
        <f>COUNTIFS(Severity,$B3590,SLA_Breach,"Yes",Status,"&lt;&gt;Suspend",Status,"&lt;&gt;Assigned",Status,"&lt;&gt;Open",Status,"&lt;&gt;Hold&gt;",ResolvedDate,"&gt;="&amp;$C$1,ResolvedDate,"&lt;="&amp;$F$1)</f>
        <v/>
      </c>
      <c r="G3590" s="137">
        <f>COUNTIFS(Severity,$B3590,AssignedDate,"&gt;=01/01/2017 12:00:00 AM",AssignedDate,"&lt;="&amp;$F$1)</f>
        <v/>
      </c>
      <c r="H3590" s="177" t="n"/>
      <c r="L3590" s="57" t="n">
        <v>0</v>
      </c>
      <c r="M3590" s="57" t="n"/>
    </row>
    <row r="3591" spans="1:13">
      <c r="A3591" s="137" t="n">
        <v>1</v>
      </c>
      <c r="B3591" s="100" t="s">
        <v>525</v>
      </c>
      <c r="C3591" s="137">
        <f>COUNTIFS(Severity,$B3591,AssignedDate,"&gt;="&amp;$C$1,AssignedDate,"&lt;="&amp;$F$1)</f>
        <v/>
      </c>
      <c r="D3591" s="137">
        <f>COUNTIFS(Severity,$B3591,Status,"&lt;&gt;Suspend",Status,"&lt;&gt;Assigned",Status,"&lt;&gt;Open",Status,"&lt;&gt;Hold",ResolvedDate,"&gt;="&amp;$C$1,ResolvedDate,"&lt;="&amp;$F$1)</f>
        <v/>
      </c>
      <c r="E3591" s="137">
        <f>COUNTIFS(Severity,$B3591,SLA_Breach,"&lt;&gt;Yes",Status,"&lt;&gt;Suspend",Status,"&lt;&gt;Assigned",Status,"&lt;&gt;Open",Status,"&lt;&gt;Hold&gt;",ResolvedDate,"&gt;="&amp;$C$1,ResolvedDate,"&lt;="&amp;$F$1)</f>
        <v/>
      </c>
      <c r="F3591" s="137">
        <f>COUNTIFS(Severity,$B3591,SLA_Breach,"Yes",Status,"&lt;&gt;Suspend",Status,"&lt;&gt;Assigned",Status,"&lt;&gt;Open",Status,"&lt;&gt;Hold&gt;",ResolvedDate,"&gt;="&amp;$C$1,ResolvedDate,"&lt;="&amp;$F$1)</f>
        <v/>
      </c>
      <c r="G3591" s="137">
        <f>COUNTIFS(Severity,$B3591,AssignedDate,"&gt;=01/01/2017 12:00:00 AM",AssignedDate,"&lt;="&amp;$F$1)</f>
        <v/>
      </c>
      <c r="H3591" s="177" t="n"/>
      <c r="L3591" s="57" t="n">
        <v>0</v>
      </c>
      <c r="M3591" s="57" t="n"/>
    </row>
    <row r="3592" spans="1:13">
      <c r="A3592" s="137" t="n">
        <v>1</v>
      </c>
      <c r="B3592" s="100" t="s">
        <v>525</v>
      </c>
      <c r="C3592" s="137">
        <f>COUNTIFS(Severity,$B3592,AssignedDate,"&gt;="&amp;$C$1,AssignedDate,"&lt;="&amp;$F$1)</f>
        <v/>
      </c>
      <c r="D3592" s="137">
        <f>COUNTIFS(Severity,$B3592,Status,"&lt;&gt;Suspend",Status,"&lt;&gt;Assigned",Status,"&lt;&gt;Open",Status,"&lt;&gt;Hold",ResolvedDate,"&gt;="&amp;$C$1,ResolvedDate,"&lt;="&amp;$F$1)</f>
        <v/>
      </c>
      <c r="E3592" s="137">
        <f>COUNTIFS(Severity,$B3592,SLA_Breach,"&lt;&gt;Yes",Status,"&lt;&gt;Suspend",Status,"&lt;&gt;Assigned",Status,"&lt;&gt;Open",Status,"&lt;&gt;Hold&gt;",ResolvedDate,"&gt;="&amp;$C$1,ResolvedDate,"&lt;="&amp;$F$1)</f>
        <v/>
      </c>
      <c r="F3592" s="137">
        <f>COUNTIFS(Severity,$B3592,SLA_Breach,"Yes",Status,"&lt;&gt;Suspend",Status,"&lt;&gt;Assigned",Status,"&lt;&gt;Open",Status,"&lt;&gt;Hold&gt;",ResolvedDate,"&gt;="&amp;$C$1,ResolvedDate,"&lt;="&amp;$F$1)</f>
        <v/>
      </c>
      <c r="G3592" s="137">
        <f>COUNTIFS(Severity,$B3592,AssignedDate,"&gt;=01/01/2017 12:00:00 AM",AssignedDate,"&lt;="&amp;$F$1)</f>
        <v/>
      </c>
      <c r="H3592" s="177" t="n"/>
      <c r="L3592" s="57" t="n">
        <v>0</v>
      </c>
      <c r="M3592" s="57" t="n"/>
    </row>
    <row r="3593" spans="1:13">
      <c r="A3593" s="137" t="n">
        <v>1</v>
      </c>
      <c r="B3593" s="100" t="s">
        <v>525</v>
      </c>
      <c r="C3593" s="137">
        <f>COUNTIFS(Severity,$B3593,AssignedDate,"&gt;="&amp;$C$1,AssignedDate,"&lt;="&amp;$F$1)</f>
        <v/>
      </c>
      <c r="D3593" s="137">
        <f>COUNTIFS(Severity,$B3593,Status,"&lt;&gt;Suspend",Status,"&lt;&gt;Assigned",Status,"&lt;&gt;Open",Status,"&lt;&gt;Hold",ResolvedDate,"&gt;="&amp;$C$1,ResolvedDate,"&lt;="&amp;$F$1)</f>
        <v/>
      </c>
      <c r="E3593" s="137">
        <f>COUNTIFS(Severity,$B3593,SLA_Breach,"&lt;&gt;Yes",Status,"&lt;&gt;Suspend",Status,"&lt;&gt;Assigned",Status,"&lt;&gt;Open",Status,"&lt;&gt;Hold&gt;",ResolvedDate,"&gt;="&amp;$C$1,ResolvedDate,"&lt;="&amp;$F$1)</f>
        <v/>
      </c>
      <c r="F3593" s="137">
        <f>COUNTIFS(Severity,$B3593,SLA_Breach,"Yes",Status,"&lt;&gt;Suspend",Status,"&lt;&gt;Assigned",Status,"&lt;&gt;Open",Status,"&lt;&gt;Hold&gt;",ResolvedDate,"&gt;="&amp;$C$1,ResolvedDate,"&lt;="&amp;$F$1)</f>
        <v/>
      </c>
      <c r="G3593" s="137">
        <f>COUNTIFS(Severity,$B3593,AssignedDate,"&gt;=01/01/2017 12:00:00 AM",AssignedDate,"&lt;="&amp;$F$1)</f>
        <v/>
      </c>
      <c r="H3593" s="177" t="n"/>
      <c r="L3593" s="57" t="n">
        <v>0</v>
      </c>
      <c r="M3593" s="57" t="n"/>
    </row>
    <row r="3594" spans="1:13">
      <c r="A3594" s="137" t="n">
        <v>1</v>
      </c>
      <c r="B3594" s="100" t="s">
        <v>525</v>
      </c>
      <c r="C3594" s="137">
        <f>COUNTIFS(Severity,$B3594,AssignedDate,"&gt;="&amp;$C$1,AssignedDate,"&lt;="&amp;$F$1)</f>
        <v/>
      </c>
      <c r="D3594" s="137">
        <f>COUNTIFS(Severity,$B3594,Status,"&lt;&gt;Suspend",Status,"&lt;&gt;Assigned",Status,"&lt;&gt;Open",Status,"&lt;&gt;Hold",ResolvedDate,"&gt;="&amp;$C$1,ResolvedDate,"&lt;="&amp;$F$1)</f>
        <v/>
      </c>
      <c r="E3594" s="137">
        <f>COUNTIFS(Severity,$B3594,SLA_Breach,"&lt;&gt;Yes",Status,"&lt;&gt;Suspend",Status,"&lt;&gt;Assigned",Status,"&lt;&gt;Open",Status,"&lt;&gt;Hold&gt;",ResolvedDate,"&gt;="&amp;$C$1,ResolvedDate,"&lt;="&amp;$F$1)</f>
        <v/>
      </c>
      <c r="F3594" s="137">
        <f>COUNTIFS(Severity,$B3594,SLA_Breach,"Yes",Status,"&lt;&gt;Suspend",Status,"&lt;&gt;Assigned",Status,"&lt;&gt;Open",Status,"&lt;&gt;Hold&gt;",ResolvedDate,"&gt;="&amp;$C$1,ResolvedDate,"&lt;="&amp;$F$1)</f>
        <v/>
      </c>
      <c r="G3594" s="137">
        <f>COUNTIFS(Severity,$B3594,AssignedDate,"&gt;=01/01/2017 12:00:00 AM",AssignedDate,"&lt;="&amp;$F$1)</f>
        <v/>
      </c>
      <c r="H3594" s="177" t="n"/>
      <c r="L3594" s="57" t="n">
        <v>0</v>
      </c>
      <c r="M3594" s="57" t="n"/>
    </row>
    <row r="3595" spans="1:13">
      <c r="A3595" s="137" t="n">
        <v>1</v>
      </c>
      <c r="B3595" s="100" t="s">
        <v>525</v>
      </c>
      <c r="C3595" s="137">
        <f>COUNTIFS(Severity,$B3595,AssignedDate,"&gt;="&amp;$C$1,AssignedDate,"&lt;="&amp;$F$1)</f>
        <v/>
      </c>
      <c r="D3595" s="137">
        <f>COUNTIFS(Severity,$B3595,Status,"&lt;&gt;Suspend",Status,"&lt;&gt;Assigned",Status,"&lt;&gt;Open",Status,"&lt;&gt;Hold",ResolvedDate,"&gt;="&amp;$C$1,ResolvedDate,"&lt;="&amp;$F$1)</f>
        <v/>
      </c>
      <c r="E3595" s="137">
        <f>COUNTIFS(Severity,$B3595,SLA_Breach,"&lt;&gt;Yes",Status,"&lt;&gt;Suspend",Status,"&lt;&gt;Assigned",Status,"&lt;&gt;Open",Status,"&lt;&gt;Hold&gt;",ResolvedDate,"&gt;="&amp;$C$1,ResolvedDate,"&lt;="&amp;$F$1)</f>
        <v/>
      </c>
      <c r="F3595" s="137">
        <f>COUNTIFS(Severity,$B3595,SLA_Breach,"Yes",Status,"&lt;&gt;Suspend",Status,"&lt;&gt;Assigned",Status,"&lt;&gt;Open",Status,"&lt;&gt;Hold&gt;",ResolvedDate,"&gt;="&amp;$C$1,ResolvedDate,"&lt;="&amp;$F$1)</f>
        <v/>
      </c>
      <c r="G3595" s="137">
        <f>COUNTIFS(Severity,$B3595,AssignedDate,"&gt;=01/01/2017 12:00:00 AM",AssignedDate,"&lt;="&amp;$F$1)</f>
        <v/>
      </c>
      <c r="H3595" s="177" t="n"/>
      <c r="L3595" s="57" t="n">
        <v>0</v>
      </c>
      <c r="M3595" s="57" t="n"/>
    </row>
    <row r="3596" spans="1:13">
      <c r="A3596" s="137" t="n">
        <v>1</v>
      </c>
      <c r="B3596" s="100" t="s">
        <v>525</v>
      </c>
      <c r="C3596" s="137">
        <f>COUNTIFS(Severity,$B3596,AssignedDate,"&gt;="&amp;$C$1,AssignedDate,"&lt;="&amp;$F$1)</f>
        <v/>
      </c>
      <c r="D3596" s="137">
        <f>COUNTIFS(Severity,$B3596,Status,"&lt;&gt;Suspend",Status,"&lt;&gt;Assigned",Status,"&lt;&gt;Open",Status,"&lt;&gt;Hold",ResolvedDate,"&gt;="&amp;$C$1,ResolvedDate,"&lt;="&amp;$F$1)</f>
        <v/>
      </c>
      <c r="E3596" s="137">
        <f>COUNTIFS(Severity,$B3596,SLA_Breach,"&lt;&gt;Yes",Status,"&lt;&gt;Suspend",Status,"&lt;&gt;Assigned",Status,"&lt;&gt;Open",Status,"&lt;&gt;Hold&gt;",ResolvedDate,"&gt;="&amp;$C$1,ResolvedDate,"&lt;="&amp;$F$1)</f>
        <v/>
      </c>
      <c r="F3596" s="137">
        <f>COUNTIFS(Severity,$B3596,SLA_Breach,"Yes",Status,"&lt;&gt;Suspend",Status,"&lt;&gt;Assigned",Status,"&lt;&gt;Open",Status,"&lt;&gt;Hold&gt;",ResolvedDate,"&gt;="&amp;$C$1,ResolvedDate,"&lt;="&amp;$F$1)</f>
        <v/>
      </c>
      <c r="G3596" s="137">
        <f>COUNTIFS(Severity,$B3596,AssignedDate,"&gt;=01/01/2017 12:00:00 AM",AssignedDate,"&lt;="&amp;$F$1)</f>
        <v/>
      </c>
      <c r="H3596" s="177" t="n"/>
      <c r="L3596" s="57" t="n">
        <v>0</v>
      </c>
      <c r="M3596" s="57" t="n"/>
    </row>
    <row r="3597" spans="1:13">
      <c r="A3597" s="137" t="n">
        <v>1</v>
      </c>
      <c r="B3597" s="100" t="s">
        <v>525</v>
      </c>
      <c r="C3597" s="137">
        <f>COUNTIFS(Severity,$B3597,AssignedDate,"&gt;="&amp;$C$1,AssignedDate,"&lt;="&amp;$F$1)</f>
        <v/>
      </c>
      <c r="D3597" s="137">
        <f>COUNTIFS(Severity,$B3597,Status,"&lt;&gt;Suspend",Status,"&lt;&gt;Assigned",Status,"&lt;&gt;Open",Status,"&lt;&gt;Hold",ResolvedDate,"&gt;="&amp;$C$1,ResolvedDate,"&lt;="&amp;$F$1)</f>
        <v/>
      </c>
      <c r="E3597" s="137">
        <f>COUNTIFS(Severity,$B3597,SLA_Breach,"&lt;&gt;Yes",Status,"&lt;&gt;Suspend",Status,"&lt;&gt;Assigned",Status,"&lt;&gt;Open",Status,"&lt;&gt;Hold&gt;",ResolvedDate,"&gt;="&amp;$C$1,ResolvedDate,"&lt;="&amp;$F$1)</f>
        <v/>
      </c>
      <c r="F3597" s="137">
        <f>COUNTIFS(Severity,$B3597,SLA_Breach,"Yes",Status,"&lt;&gt;Suspend",Status,"&lt;&gt;Assigned",Status,"&lt;&gt;Open",Status,"&lt;&gt;Hold&gt;",ResolvedDate,"&gt;="&amp;$C$1,ResolvedDate,"&lt;="&amp;$F$1)</f>
        <v/>
      </c>
      <c r="G3597" s="137">
        <f>COUNTIFS(Severity,$B3597,AssignedDate,"&gt;=01/01/2017 12:00:00 AM",AssignedDate,"&lt;="&amp;$F$1)</f>
        <v/>
      </c>
      <c r="H3597" s="177" t="n"/>
      <c r="L3597" s="57" t="n">
        <v>0</v>
      </c>
      <c r="M3597" s="57" t="n"/>
    </row>
    <row r="3598" spans="1:13">
      <c r="A3598" s="137" t="n">
        <v>1</v>
      </c>
      <c r="B3598" s="100" t="s">
        <v>525</v>
      </c>
      <c r="C3598" s="137">
        <f>COUNTIFS(Severity,$B3598,AssignedDate,"&gt;="&amp;$C$1,AssignedDate,"&lt;="&amp;$F$1)</f>
        <v/>
      </c>
      <c r="D3598" s="137">
        <f>COUNTIFS(Severity,$B3598,Status,"&lt;&gt;Suspend",Status,"&lt;&gt;Assigned",Status,"&lt;&gt;Open",Status,"&lt;&gt;Hold",ResolvedDate,"&gt;="&amp;$C$1,ResolvedDate,"&lt;="&amp;$F$1)</f>
        <v/>
      </c>
      <c r="E3598" s="137">
        <f>COUNTIFS(Severity,$B3598,SLA_Breach,"&lt;&gt;Yes",Status,"&lt;&gt;Suspend",Status,"&lt;&gt;Assigned",Status,"&lt;&gt;Open",Status,"&lt;&gt;Hold&gt;",ResolvedDate,"&gt;="&amp;$C$1,ResolvedDate,"&lt;="&amp;$F$1)</f>
        <v/>
      </c>
      <c r="F3598" s="137">
        <f>COUNTIFS(Severity,$B3598,SLA_Breach,"Yes",Status,"&lt;&gt;Suspend",Status,"&lt;&gt;Assigned",Status,"&lt;&gt;Open",Status,"&lt;&gt;Hold&gt;",ResolvedDate,"&gt;="&amp;$C$1,ResolvedDate,"&lt;="&amp;$F$1)</f>
        <v/>
      </c>
      <c r="G3598" s="137">
        <f>COUNTIFS(Severity,$B3598,AssignedDate,"&gt;=01/01/2017 12:00:00 AM",AssignedDate,"&lt;="&amp;$F$1)</f>
        <v/>
      </c>
      <c r="H3598" s="177" t="n"/>
      <c r="L3598" s="57" t="n">
        <v>0</v>
      </c>
      <c r="M3598" s="57" t="n"/>
    </row>
    <row r="3599" spans="1:13">
      <c r="A3599" s="137" t="n">
        <v>1</v>
      </c>
      <c r="B3599" s="100" t="s">
        <v>525</v>
      </c>
      <c r="C3599" s="137">
        <f>COUNTIFS(Severity,$B3599,AssignedDate,"&gt;="&amp;$C$1,AssignedDate,"&lt;="&amp;$F$1)</f>
        <v/>
      </c>
      <c r="D3599" s="137">
        <f>COUNTIFS(Severity,$B3599,Status,"&lt;&gt;Suspend",Status,"&lt;&gt;Assigned",Status,"&lt;&gt;Open",Status,"&lt;&gt;Hold",ResolvedDate,"&gt;="&amp;$C$1,ResolvedDate,"&lt;="&amp;$F$1)</f>
        <v/>
      </c>
      <c r="E3599" s="137">
        <f>COUNTIFS(Severity,$B3599,SLA_Breach,"&lt;&gt;Yes",Status,"&lt;&gt;Suspend",Status,"&lt;&gt;Assigned",Status,"&lt;&gt;Open",Status,"&lt;&gt;Hold&gt;",ResolvedDate,"&gt;="&amp;$C$1,ResolvedDate,"&lt;="&amp;$F$1)</f>
        <v/>
      </c>
      <c r="F3599" s="137">
        <f>COUNTIFS(Severity,$B3599,SLA_Breach,"Yes",Status,"&lt;&gt;Suspend",Status,"&lt;&gt;Assigned",Status,"&lt;&gt;Open",Status,"&lt;&gt;Hold&gt;",ResolvedDate,"&gt;="&amp;$C$1,ResolvedDate,"&lt;="&amp;$F$1)</f>
        <v/>
      </c>
      <c r="G3599" s="137">
        <f>COUNTIFS(Severity,$B3599,AssignedDate,"&gt;=01/01/2017 12:00:00 AM",AssignedDate,"&lt;="&amp;$F$1)</f>
        <v/>
      </c>
      <c r="H3599" s="177" t="n"/>
      <c r="L3599" s="57" t="n">
        <v>0</v>
      </c>
      <c r="M3599" s="57" t="n"/>
    </row>
    <row r="3600" spans="1:13">
      <c r="A3600" s="137" t="n">
        <v>1</v>
      </c>
      <c r="B3600" s="100" t="s">
        <v>525</v>
      </c>
      <c r="C3600" s="137">
        <f>COUNTIFS(Severity,$B3600,AssignedDate,"&gt;="&amp;$C$1,AssignedDate,"&lt;="&amp;$F$1)</f>
        <v/>
      </c>
      <c r="D3600" s="137">
        <f>COUNTIFS(Severity,$B3600,Status,"&lt;&gt;Suspend",Status,"&lt;&gt;Assigned",Status,"&lt;&gt;Open",Status,"&lt;&gt;Hold",ResolvedDate,"&gt;="&amp;$C$1,ResolvedDate,"&lt;="&amp;$F$1)</f>
        <v/>
      </c>
      <c r="E3600" s="137">
        <f>COUNTIFS(Severity,$B3600,SLA_Breach,"&lt;&gt;Yes",Status,"&lt;&gt;Suspend",Status,"&lt;&gt;Assigned",Status,"&lt;&gt;Open",Status,"&lt;&gt;Hold&gt;",ResolvedDate,"&gt;="&amp;$C$1,ResolvedDate,"&lt;="&amp;$F$1)</f>
        <v/>
      </c>
      <c r="F3600" s="137">
        <f>COUNTIFS(Severity,$B3600,SLA_Breach,"Yes",Status,"&lt;&gt;Suspend",Status,"&lt;&gt;Assigned",Status,"&lt;&gt;Open",Status,"&lt;&gt;Hold&gt;",ResolvedDate,"&gt;="&amp;$C$1,ResolvedDate,"&lt;="&amp;$F$1)</f>
        <v/>
      </c>
      <c r="G3600" s="137">
        <f>COUNTIFS(Severity,$B3600,AssignedDate,"&gt;=01/01/2017 12:00:00 AM",AssignedDate,"&lt;="&amp;$F$1)</f>
        <v/>
      </c>
      <c r="H3600" s="177" t="n"/>
      <c r="L3600" s="57" t="n">
        <v>0</v>
      </c>
      <c r="M3600" s="57" t="n"/>
    </row>
    <row r="3601" spans="1:13">
      <c r="A3601" s="137" t="n">
        <v>1</v>
      </c>
      <c r="B3601" s="100" t="s">
        <v>525</v>
      </c>
      <c r="C3601" s="137">
        <f>COUNTIFS(Severity,$B3601,AssignedDate,"&gt;="&amp;$C$1,AssignedDate,"&lt;="&amp;$F$1)</f>
        <v/>
      </c>
      <c r="D3601" s="137">
        <f>COUNTIFS(Severity,$B3601,Status,"&lt;&gt;Suspend",Status,"&lt;&gt;Assigned",Status,"&lt;&gt;Open",Status,"&lt;&gt;Hold",ResolvedDate,"&gt;="&amp;$C$1,ResolvedDate,"&lt;="&amp;$F$1)</f>
        <v/>
      </c>
      <c r="E3601" s="137">
        <f>COUNTIFS(Severity,$B3601,SLA_Breach,"&lt;&gt;Yes",Status,"&lt;&gt;Suspend",Status,"&lt;&gt;Assigned",Status,"&lt;&gt;Open",Status,"&lt;&gt;Hold&gt;",ResolvedDate,"&gt;="&amp;$C$1,ResolvedDate,"&lt;="&amp;$F$1)</f>
        <v/>
      </c>
      <c r="F3601" s="137">
        <f>COUNTIFS(Severity,$B3601,SLA_Breach,"Yes",Status,"&lt;&gt;Suspend",Status,"&lt;&gt;Assigned",Status,"&lt;&gt;Open",Status,"&lt;&gt;Hold&gt;",ResolvedDate,"&gt;="&amp;$C$1,ResolvedDate,"&lt;="&amp;$F$1)</f>
        <v/>
      </c>
      <c r="G3601" s="137">
        <f>COUNTIFS(Severity,$B3601,AssignedDate,"&gt;=01/01/2017 12:00:00 AM",AssignedDate,"&lt;="&amp;$F$1)</f>
        <v/>
      </c>
      <c r="H3601" s="177" t="n"/>
      <c r="L3601" s="57" t="n">
        <v>0</v>
      </c>
      <c r="M3601" s="57" t="n"/>
    </row>
    <row r="3602" spans="1:13">
      <c r="A3602" s="137" t="n">
        <v>1</v>
      </c>
      <c r="B3602" s="100" t="s">
        <v>525</v>
      </c>
      <c r="C3602" s="137">
        <f>COUNTIFS(Severity,$B3602,AssignedDate,"&gt;="&amp;$C$1,AssignedDate,"&lt;="&amp;$F$1)</f>
        <v/>
      </c>
      <c r="D3602" s="137">
        <f>COUNTIFS(Severity,$B3602,Status,"&lt;&gt;Suspend",Status,"&lt;&gt;Assigned",Status,"&lt;&gt;Open",Status,"&lt;&gt;Hold",ResolvedDate,"&gt;="&amp;$C$1,ResolvedDate,"&lt;="&amp;$F$1)</f>
        <v/>
      </c>
      <c r="E3602" s="137">
        <f>COUNTIFS(Severity,$B3602,SLA_Breach,"&lt;&gt;Yes",Status,"&lt;&gt;Suspend",Status,"&lt;&gt;Assigned",Status,"&lt;&gt;Open",Status,"&lt;&gt;Hold&gt;",ResolvedDate,"&gt;="&amp;$C$1,ResolvedDate,"&lt;="&amp;$F$1)</f>
        <v/>
      </c>
      <c r="F3602" s="137">
        <f>COUNTIFS(Severity,$B3602,SLA_Breach,"Yes",Status,"&lt;&gt;Suspend",Status,"&lt;&gt;Assigned",Status,"&lt;&gt;Open",Status,"&lt;&gt;Hold&gt;",ResolvedDate,"&gt;="&amp;$C$1,ResolvedDate,"&lt;="&amp;$F$1)</f>
        <v/>
      </c>
      <c r="G3602" s="137">
        <f>COUNTIFS(Severity,$B3602,AssignedDate,"&gt;=01/01/2017 12:00:00 AM",AssignedDate,"&lt;="&amp;$F$1)</f>
        <v/>
      </c>
      <c r="H3602" s="177" t="n"/>
      <c r="L3602" s="57" t="n">
        <v>0</v>
      </c>
      <c r="M3602" s="57" t="n"/>
    </row>
    <row r="3603" spans="1:13">
      <c r="A3603" s="137" t="n">
        <v>1</v>
      </c>
      <c r="B3603" s="100" t="s">
        <v>525</v>
      </c>
      <c r="C3603" s="137">
        <f>COUNTIFS(Severity,$B3603,AssignedDate,"&gt;="&amp;$C$1,AssignedDate,"&lt;="&amp;$F$1)</f>
        <v/>
      </c>
      <c r="D3603" s="137">
        <f>COUNTIFS(Severity,$B3603,Status,"&lt;&gt;Suspend",Status,"&lt;&gt;Assigned",Status,"&lt;&gt;Open",Status,"&lt;&gt;Hold",ResolvedDate,"&gt;="&amp;$C$1,ResolvedDate,"&lt;="&amp;$F$1)</f>
        <v/>
      </c>
      <c r="E3603" s="137">
        <f>COUNTIFS(Severity,$B3603,SLA_Breach,"&lt;&gt;Yes",Status,"&lt;&gt;Suspend",Status,"&lt;&gt;Assigned",Status,"&lt;&gt;Open",Status,"&lt;&gt;Hold&gt;",ResolvedDate,"&gt;="&amp;$C$1,ResolvedDate,"&lt;="&amp;$F$1)</f>
        <v/>
      </c>
      <c r="F3603" s="137">
        <f>COUNTIFS(Severity,$B3603,SLA_Breach,"Yes",Status,"&lt;&gt;Suspend",Status,"&lt;&gt;Assigned",Status,"&lt;&gt;Open",Status,"&lt;&gt;Hold&gt;",ResolvedDate,"&gt;="&amp;$C$1,ResolvedDate,"&lt;="&amp;$F$1)</f>
        <v/>
      </c>
      <c r="G3603" s="137">
        <f>COUNTIFS(Severity,$B3603,AssignedDate,"&gt;=01/01/2017 12:00:00 AM",AssignedDate,"&lt;="&amp;$F$1)</f>
        <v/>
      </c>
      <c r="H3603" s="177" t="n"/>
      <c r="L3603" s="57" t="n">
        <v>0</v>
      </c>
      <c r="M3603" s="57" t="n"/>
    </row>
    <row r="3604" spans="1:13">
      <c r="A3604" s="137" t="n">
        <v>1</v>
      </c>
      <c r="B3604" s="100" t="s">
        <v>525</v>
      </c>
      <c r="C3604" s="137">
        <f>COUNTIFS(Severity,$B3604,AssignedDate,"&gt;="&amp;$C$1,AssignedDate,"&lt;="&amp;$F$1)</f>
        <v/>
      </c>
      <c r="D3604" s="137">
        <f>COUNTIFS(Severity,$B3604,Status,"&lt;&gt;Suspend",Status,"&lt;&gt;Assigned",Status,"&lt;&gt;Open",Status,"&lt;&gt;Hold",ResolvedDate,"&gt;="&amp;$C$1,ResolvedDate,"&lt;="&amp;$F$1)</f>
        <v/>
      </c>
      <c r="E3604" s="137">
        <f>COUNTIFS(Severity,$B3604,SLA_Breach,"&lt;&gt;Yes",Status,"&lt;&gt;Suspend",Status,"&lt;&gt;Assigned",Status,"&lt;&gt;Open",Status,"&lt;&gt;Hold&gt;",ResolvedDate,"&gt;="&amp;$C$1,ResolvedDate,"&lt;="&amp;$F$1)</f>
        <v/>
      </c>
      <c r="F3604" s="137">
        <f>COUNTIFS(Severity,$B3604,SLA_Breach,"Yes",Status,"&lt;&gt;Suspend",Status,"&lt;&gt;Assigned",Status,"&lt;&gt;Open",Status,"&lt;&gt;Hold&gt;",ResolvedDate,"&gt;="&amp;$C$1,ResolvedDate,"&lt;="&amp;$F$1)</f>
        <v/>
      </c>
      <c r="G3604" s="137">
        <f>COUNTIFS(Severity,$B3604,AssignedDate,"&gt;=01/01/2017 12:00:00 AM",AssignedDate,"&lt;="&amp;$F$1)</f>
        <v/>
      </c>
      <c r="H3604" s="177" t="n"/>
      <c r="L3604" s="57" t="n">
        <v>0</v>
      </c>
      <c r="M3604" s="57" t="n"/>
    </row>
    <row r="3605" spans="1:13">
      <c r="A3605" s="137" t="n">
        <v>1</v>
      </c>
      <c r="B3605" s="100" t="s">
        <v>525</v>
      </c>
      <c r="C3605" s="137">
        <f>COUNTIFS(Severity,$B3605,AssignedDate,"&gt;="&amp;$C$1,AssignedDate,"&lt;="&amp;$F$1)</f>
        <v/>
      </c>
      <c r="D3605" s="137">
        <f>COUNTIFS(Severity,$B3605,Status,"&lt;&gt;Suspend",Status,"&lt;&gt;Assigned",Status,"&lt;&gt;Open",Status,"&lt;&gt;Hold",ResolvedDate,"&gt;="&amp;$C$1,ResolvedDate,"&lt;="&amp;$F$1)</f>
        <v/>
      </c>
      <c r="E3605" s="137">
        <f>COUNTIFS(Severity,$B3605,SLA_Breach,"&lt;&gt;Yes",Status,"&lt;&gt;Suspend",Status,"&lt;&gt;Assigned",Status,"&lt;&gt;Open",Status,"&lt;&gt;Hold&gt;",ResolvedDate,"&gt;="&amp;$C$1,ResolvedDate,"&lt;="&amp;$F$1)</f>
        <v/>
      </c>
      <c r="F3605" s="137">
        <f>COUNTIFS(Severity,$B3605,SLA_Breach,"Yes",Status,"&lt;&gt;Suspend",Status,"&lt;&gt;Assigned",Status,"&lt;&gt;Open",Status,"&lt;&gt;Hold&gt;",ResolvedDate,"&gt;="&amp;$C$1,ResolvedDate,"&lt;="&amp;$F$1)</f>
        <v/>
      </c>
      <c r="G3605" s="137">
        <f>COUNTIFS(Severity,$B3605,AssignedDate,"&gt;=01/01/2017 12:00:00 AM",AssignedDate,"&lt;="&amp;$F$1)</f>
        <v/>
      </c>
      <c r="H3605" s="177" t="n"/>
      <c r="L3605" s="57" t="n">
        <v>0</v>
      </c>
      <c r="M3605" s="57" t="n"/>
    </row>
    <row r="3606" spans="1:13">
      <c r="A3606" s="137" t="n">
        <v>1</v>
      </c>
      <c r="B3606" s="100" t="s">
        <v>525</v>
      </c>
      <c r="C3606" s="137">
        <f>COUNTIFS(Severity,$B3606,AssignedDate,"&gt;="&amp;$C$1,AssignedDate,"&lt;="&amp;$F$1)</f>
        <v/>
      </c>
      <c r="D3606" s="137">
        <f>COUNTIFS(Severity,$B3606,Status,"&lt;&gt;Suspend",Status,"&lt;&gt;Assigned",Status,"&lt;&gt;Open",Status,"&lt;&gt;Hold",ResolvedDate,"&gt;="&amp;$C$1,ResolvedDate,"&lt;="&amp;$F$1)</f>
        <v/>
      </c>
      <c r="E3606" s="137">
        <f>COUNTIFS(Severity,$B3606,SLA_Breach,"&lt;&gt;Yes",Status,"&lt;&gt;Suspend",Status,"&lt;&gt;Assigned",Status,"&lt;&gt;Open",Status,"&lt;&gt;Hold&gt;",ResolvedDate,"&gt;="&amp;$C$1,ResolvedDate,"&lt;="&amp;$F$1)</f>
        <v/>
      </c>
      <c r="F3606" s="137">
        <f>COUNTIFS(Severity,$B3606,SLA_Breach,"Yes",Status,"&lt;&gt;Suspend",Status,"&lt;&gt;Assigned",Status,"&lt;&gt;Open",Status,"&lt;&gt;Hold&gt;",ResolvedDate,"&gt;="&amp;$C$1,ResolvedDate,"&lt;="&amp;$F$1)</f>
        <v/>
      </c>
      <c r="G3606" s="137">
        <f>COUNTIFS(Severity,$B3606,AssignedDate,"&gt;=01/01/2017 12:00:00 AM",AssignedDate,"&lt;="&amp;$F$1)</f>
        <v/>
      </c>
      <c r="H3606" s="177" t="n"/>
      <c r="L3606" s="57" t="n">
        <v>0</v>
      </c>
      <c r="M3606" s="57" t="n"/>
    </row>
    <row r="3607" spans="1:13">
      <c r="A3607" s="137" t="n">
        <v>1</v>
      </c>
      <c r="B3607" s="100" t="s">
        <v>525</v>
      </c>
      <c r="C3607" s="137">
        <f>COUNTIFS(Severity,$B3607,AssignedDate,"&gt;="&amp;$C$1,AssignedDate,"&lt;="&amp;$F$1)</f>
        <v/>
      </c>
      <c r="D3607" s="137">
        <f>COUNTIFS(Severity,$B3607,Status,"&lt;&gt;Suspend",Status,"&lt;&gt;Assigned",Status,"&lt;&gt;Open",Status,"&lt;&gt;Hold",ResolvedDate,"&gt;="&amp;$C$1,ResolvedDate,"&lt;="&amp;$F$1)</f>
        <v/>
      </c>
      <c r="E3607" s="137">
        <f>COUNTIFS(Severity,$B3607,SLA_Breach,"&lt;&gt;Yes",Status,"&lt;&gt;Suspend",Status,"&lt;&gt;Assigned",Status,"&lt;&gt;Open",Status,"&lt;&gt;Hold&gt;",ResolvedDate,"&gt;="&amp;$C$1,ResolvedDate,"&lt;="&amp;$F$1)</f>
        <v/>
      </c>
      <c r="F3607" s="137">
        <f>COUNTIFS(Severity,$B3607,SLA_Breach,"Yes",Status,"&lt;&gt;Suspend",Status,"&lt;&gt;Assigned",Status,"&lt;&gt;Open",Status,"&lt;&gt;Hold&gt;",ResolvedDate,"&gt;="&amp;$C$1,ResolvedDate,"&lt;="&amp;$F$1)</f>
        <v/>
      </c>
      <c r="G3607" s="137">
        <f>COUNTIFS(Severity,$B3607,AssignedDate,"&gt;=01/01/2017 12:00:00 AM",AssignedDate,"&lt;="&amp;$F$1)</f>
        <v/>
      </c>
      <c r="H3607" s="177" t="n"/>
      <c r="L3607" s="57" t="n">
        <v>0</v>
      </c>
      <c r="M3607" s="57" t="n"/>
    </row>
    <row r="3608" spans="1:13">
      <c r="A3608" s="137" t="n">
        <v>1</v>
      </c>
      <c r="B3608" s="100" t="s">
        <v>525</v>
      </c>
      <c r="C3608" s="137">
        <f>COUNTIFS(Severity,$B3608,AssignedDate,"&gt;="&amp;$C$1,AssignedDate,"&lt;="&amp;$F$1)</f>
        <v/>
      </c>
      <c r="D3608" s="137">
        <f>COUNTIFS(Severity,$B3608,Status,"&lt;&gt;Suspend",Status,"&lt;&gt;Assigned",Status,"&lt;&gt;Open",Status,"&lt;&gt;Hold",ResolvedDate,"&gt;="&amp;$C$1,ResolvedDate,"&lt;="&amp;$F$1)</f>
        <v/>
      </c>
      <c r="E3608" s="137">
        <f>COUNTIFS(Severity,$B3608,SLA_Breach,"&lt;&gt;Yes",Status,"&lt;&gt;Suspend",Status,"&lt;&gt;Assigned",Status,"&lt;&gt;Open",Status,"&lt;&gt;Hold&gt;",ResolvedDate,"&gt;="&amp;$C$1,ResolvedDate,"&lt;="&amp;$F$1)</f>
        <v/>
      </c>
      <c r="F3608" s="137">
        <f>COUNTIFS(Severity,$B3608,SLA_Breach,"Yes",Status,"&lt;&gt;Suspend",Status,"&lt;&gt;Assigned",Status,"&lt;&gt;Open",Status,"&lt;&gt;Hold&gt;",ResolvedDate,"&gt;="&amp;$C$1,ResolvedDate,"&lt;="&amp;$F$1)</f>
        <v/>
      </c>
      <c r="G3608" s="137">
        <f>COUNTIFS(Severity,$B3608,AssignedDate,"&gt;=01/01/2017 12:00:00 AM",AssignedDate,"&lt;="&amp;$F$1)</f>
        <v/>
      </c>
      <c r="H3608" s="177" t="n"/>
      <c r="L3608" s="57" t="n">
        <v>0</v>
      </c>
      <c r="M3608" s="57" t="n"/>
    </row>
    <row r="3609" spans="1:13">
      <c r="A3609" s="137" t="n">
        <v>1</v>
      </c>
      <c r="B3609" s="100" t="s">
        <v>525</v>
      </c>
      <c r="C3609" s="137">
        <f>COUNTIFS(Severity,$B3609,AssignedDate,"&gt;="&amp;$C$1,AssignedDate,"&lt;="&amp;$F$1)</f>
        <v/>
      </c>
      <c r="D3609" s="137">
        <f>COUNTIFS(Severity,$B3609,Status,"&lt;&gt;Suspend",Status,"&lt;&gt;Assigned",Status,"&lt;&gt;Open",Status,"&lt;&gt;Hold",ResolvedDate,"&gt;="&amp;$C$1,ResolvedDate,"&lt;="&amp;$F$1)</f>
        <v/>
      </c>
      <c r="E3609" s="137">
        <f>COUNTIFS(Severity,$B3609,SLA_Breach,"&lt;&gt;Yes",Status,"&lt;&gt;Suspend",Status,"&lt;&gt;Assigned",Status,"&lt;&gt;Open",Status,"&lt;&gt;Hold&gt;",ResolvedDate,"&gt;="&amp;$C$1,ResolvedDate,"&lt;="&amp;$F$1)</f>
        <v/>
      </c>
      <c r="F3609" s="137">
        <f>COUNTIFS(Severity,$B3609,SLA_Breach,"Yes",Status,"&lt;&gt;Suspend",Status,"&lt;&gt;Assigned",Status,"&lt;&gt;Open",Status,"&lt;&gt;Hold&gt;",ResolvedDate,"&gt;="&amp;$C$1,ResolvedDate,"&lt;="&amp;$F$1)</f>
        <v/>
      </c>
      <c r="G3609" s="137">
        <f>COUNTIFS(Severity,$B3609,AssignedDate,"&gt;=01/01/2017 12:00:00 AM",AssignedDate,"&lt;="&amp;$F$1)</f>
        <v/>
      </c>
      <c r="H3609" s="177" t="n"/>
      <c r="L3609" s="57" t="n">
        <v>0</v>
      </c>
      <c r="M3609" s="57" t="n"/>
    </row>
    <row r="3610" spans="1:13">
      <c r="A3610" s="137" t="n">
        <v>1</v>
      </c>
      <c r="B3610" s="100" t="s">
        <v>525</v>
      </c>
      <c r="C3610" s="137">
        <f>COUNTIFS(Severity,$B3610,AssignedDate,"&gt;="&amp;$C$1,AssignedDate,"&lt;="&amp;$F$1)</f>
        <v/>
      </c>
      <c r="D3610" s="137">
        <f>COUNTIFS(Severity,$B3610,Status,"&lt;&gt;Suspend",Status,"&lt;&gt;Assigned",Status,"&lt;&gt;Open",Status,"&lt;&gt;Hold",ResolvedDate,"&gt;="&amp;$C$1,ResolvedDate,"&lt;="&amp;$F$1)</f>
        <v/>
      </c>
      <c r="E3610" s="137">
        <f>COUNTIFS(Severity,$B3610,SLA_Breach,"&lt;&gt;Yes",Status,"&lt;&gt;Suspend",Status,"&lt;&gt;Assigned",Status,"&lt;&gt;Open",Status,"&lt;&gt;Hold&gt;",ResolvedDate,"&gt;="&amp;$C$1,ResolvedDate,"&lt;="&amp;$F$1)</f>
        <v/>
      </c>
      <c r="F3610" s="137">
        <f>COUNTIFS(Severity,$B3610,SLA_Breach,"Yes",Status,"&lt;&gt;Suspend",Status,"&lt;&gt;Assigned",Status,"&lt;&gt;Open",Status,"&lt;&gt;Hold&gt;",ResolvedDate,"&gt;="&amp;$C$1,ResolvedDate,"&lt;="&amp;$F$1)</f>
        <v/>
      </c>
      <c r="G3610" s="137">
        <f>COUNTIFS(Severity,$B3610,AssignedDate,"&gt;=01/01/2017 12:00:00 AM",AssignedDate,"&lt;="&amp;$F$1)</f>
        <v/>
      </c>
      <c r="H3610" s="177" t="n"/>
      <c r="L3610" s="57" t="n">
        <v>0</v>
      </c>
      <c r="M3610" s="57" t="n"/>
    </row>
    <row r="3611" spans="1:13">
      <c r="A3611" s="137" t="n">
        <v>1</v>
      </c>
      <c r="B3611" s="100" t="s">
        <v>525</v>
      </c>
      <c r="C3611" s="137">
        <f>COUNTIFS(Severity,$B3611,AssignedDate,"&gt;="&amp;$C$1,AssignedDate,"&lt;="&amp;$F$1)</f>
        <v/>
      </c>
      <c r="D3611" s="137">
        <f>COUNTIFS(Severity,$B3611,Status,"&lt;&gt;Suspend",Status,"&lt;&gt;Assigned",Status,"&lt;&gt;Open",Status,"&lt;&gt;Hold",ResolvedDate,"&gt;="&amp;$C$1,ResolvedDate,"&lt;="&amp;$F$1)</f>
        <v/>
      </c>
      <c r="E3611" s="137">
        <f>COUNTIFS(Severity,$B3611,SLA_Breach,"&lt;&gt;Yes",Status,"&lt;&gt;Suspend",Status,"&lt;&gt;Assigned",Status,"&lt;&gt;Open",Status,"&lt;&gt;Hold&gt;",ResolvedDate,"&gt;="&amp;$C$1,ResolvedDate,"&lt;="&amp;$F$1)</f>
        <v/>
      </c>
      <c r="F3611" s="137">
        <f>COUNTIFS(Severity,$B3611,SLA_Breach,"Yes",Status,"&lt;&gt;Suspend",Status,"&lt;&gt;Assigned",Status,"&lt;&gt;Open",Status,"&lt;&gt;Hold&gt;",ResolvedDate,"&gt;="&amp;$C$1,ResolvedDate,"&lt;="&amp;$F$1)</f>
        <v/>
      </c>
      <c r="G3611" s="137">
        <f>COUNTIFS(Severity,$B3611,AssignedDate,"&gt;=01/01/2017 12:00:00 AM",AssignedDate,"&lt;="&amp;$F$1)</f>
        <v/>
      </c>
      <c r="H3611" s="177" t="n"/>
      <c r="L3611" s="57" t="n">
        <v>0</v>
      </c>
      <c r="M3611" s="57" t="n"/>
    </row>
    <row r="3612" spans="1:13">
      <c r="A3612" s="137" t="n">
        <v>1</v>
      </c>
      <c r="B3612" s="100" t="s">
        <v>525</v>
      </c>
      <c r="C3612" s="137">
        <f>COUNTIFS(Severity,$B3612,AssignedDate,"&gt;="&amp;$C$1,AssignedDate,"&lt;="&amp;$F$1)</f>
        <v/>
      </c>
      <c r="D3612" s="137">
        <f>COUNTIFS(Severity,$B3612,Status,"&lt;&gt;Suspend",Status,"&lt;&gt;Assigned",Status,"&lt;&gt;Open",Status,"&lt;&gt;Hold",ResolvedDate,"&gt;="&amp;$C$1,ResolvedDate,"&lt;="&amp;$F$1)</f>
        <v/>
      </c>
      <c r="E3612" s="137">
        <f>COUNTIFS(Severity,$B3612,SLA_Breach,"&lt;&gt;Yes",Status,"&lt;&gt;Suspend",Status,"&lt;&gt;Assigned",Status,"&lt;&gt;Open",Status,"&lt;&gt;Hold&gt;",ResolvedDate,"&gt;="&amp;$C$1,ResolvedDate,"&lt;="&amp;$F$1)</f>
        <v/>
      </c>
      <c r="F3612" s="137">
        <f>COUNTIFS(Severity,$B3612,SLA_Breach,"Yes",Status,"&lt;&gt;Suspend",Status,"&lt;&gt;Assigned",Status,"&lt;&gt;Open",Status,"&lt;&gt;Hold&gt;",ResolvedDate,"&gt;="&amp;$C$1,ResolvedDate,"&lt;="&amp;$F$1)</f>
        <v/>
      </c>
      <c r="G3612" s="137">
        <f>COUNTIFS(Severity,$B3612,AssignedDate,"&gt;=01/01/2017 12:00:00 AM",AssignedDate,"&lt;="&amp;$F$1)</f>
        <v/>
      </c>
      <c r="H3612" s="177" t="n"/>
      <c r="L3612" s="57" t="n">
        <v>0</v>
      </c>
      <c r="M3612" s="57" t="n"/>
    </row>
    <row r="3613" spans="1:13">
      <c r="A3613" s="137" t="n">
        <v>1</v>
      </c>
      <c r="B3613" s="100" t="s">
        <v>525</v>
      </c>
      <c r="C3613" s="137">
        <f>COUNTIFS(Severity,$B3613,AssignedDate,"&gt;="&amp;$C$1,AssignedDate,"&lt;="&amp;$F$1)</f>
        <v/>
      </c>
      <c r="D3613" s="137">
        <f>COUNTIFS(Severity,$B3613,Status,"&lt;&gt;Suspend",Status,"&lt;&gt;Assigned",Status,"&lt;&gt;Open",Status,"&lt;&gt;Hold",ResolvedDate,"&gt;="&amp;$C$1,ResolvedDate,"&lt;="&amp;$F$1)</f>
        <v/>
      </c>
      <c r="E3613" s="137">
        <f>COUNTIFS(Severity,$B3613,SLA_Breach,"&lt;&gt;Yes",Status,"&lt;&gt;Suspend",Status,"&lt;&gt;Assigned",Status,"&lt;&gt;Open",Status,"&lt;&gt;Hold&gt;",ResolvedDate,"&gt;="&amp;$C$1,ResolvedDate,"&lt;="&amp;$F$1)</f>
        <v/>
      </c>
      <c r="F3613" s="137">
        <f>COUNTIFS(Severity,$B3613,SLA_Breach,"Yes",Status,"&lt;&gt;Suspend",Status,"&lt;&gt;Assigned",Status,"&lt;&gt;Open",Status,"&lt;&gt;Hold&gt;",ResolvedDate,"&gt;="&amp;$C$1,ResolvedDate,"&lt;="&amp;$F$1)</f>
        <v/>
      </c>
      <c r="G3613" s="137">
        <f>COUNTIFS(Severity,$B3613,AssignedDate,"&gt;=01/01/2017 12:00:00 AM",AssignedDate,"&lt;="&amp;$F$1)</f>
        <v/>
      </c>
      <c r="H3613" s="177" t="n"/>
      <c r="L3613" s="57" t="n">
        <v>0</v>
      </c>
      <c r="M3613" s="57" t="n"/>
    </row>
    <row r="3614" spans="1:13">
      <c r="A3614" s="137" t="n">
        <v>1</v>
      </c>
      <c r="B3614" s="100" t="s">
        <v>525</v>
      </c>
      <c r="C3614" s="137">
        <f>COUNTIFS(Severity,$B3614,AssignedDate,"&gt;="&amp;$C$1,AssignedDate,"&lt;="&amp;$F$1)</f>
        <v/>
      </c>
      <c r="D3614" s="137">
        <f>COUNTIFS(Severity,$B3614,Status,"&lt;&gt;Suspend",Status,"&lt;&gt;Assigned",Status,"&lt;&gt;Open",Status,"&lt;&gt;Hold",ResolvedDate,"&gt;="&amp;$C$1,ResolvedDate,"&lt;="&amp;$F$1)</f>
        <v/>
      </c>
      <c r="E3614" s="137">
        <f>COUNTIFS(Severity,$B3614,SLA_Breach,"&lt;&gt;Yes",Status,"&lt;&gt;Suspend",Status,"&lt;&gt;Assigned",Status,"&lt;&gt;Open",Status,"&lt;&gt;Hold&gt;",ResolvedDate,"&gt;="&amp;$C$1,ResolvedDate,"&lt;="&amp;$F$1)</f>
        <v/>
      </c>
      <c r="F3614" s="137">
        <f>COUNTIFS(Severity,$B3614,SLA_Breach,"Yes",Status,"&lt;&gt;Suspend",Status,"&lt;&gt;Assigned",Status,"&lt;&gt;Open",Status,"&lt;&gt;Hold&gt;",ResolvedDate,"&gt;="&amp;$C$1,ResolvedDate,"&lt;="&amp;$F$1)</f>
        <v/>
      </c>
      <c r="G3614" s="137">
        <f>COUNTIFS(Severity,$B3614,AssignedDate,"&gt;=01/01/2017 12:00:00 AM",AssignedDate,"&lt;="&amp;$F$1)</f>
        <v/>
      </c>
      <c r="H3614" s="177" t="n"/>
      <c r="L3614" s="57" t="n">
        <v>0</v>
      </c>
      <c r="M3614" s="57" t="n"/>
    </row>
    <row r="3615" spans="1:13">
      <c r="A3615" s="137" t="n">
        <v>1</v>
      </c>
      <c r="B3615" s="100" t="s">
        <v>525</v>
      </c>
      <c r="C3615" s="137">
        <f>COUNTIFS(Severity,$B3615,AssignedDate,"&gt;="&amp;$C$1,AssignedDate,"&lt;="&amp;$F$1)</f>
        <v/>
      </c>
      <c r="D3615" s="137">
        <f>COUNTIFS(Severity,$B3615,Status,"&lt;&gt;Suspend",Status,"&lt;&gt;Assigned",Status,"&lt;&gt;Open",Status,"&lt;&gt;Hold",ResolvedDate,"&gt;="&amp;$C$1,ResolvedDate,"&lt;="&amp;$F$1)</f>
        <v/>
      </c>
      <c r="E3615" s="137">
        <f>COUNTIFS(Severity,$B3615,SLA_Breach,"&lt;&gt;Yes",Status,"&lt;&gt;Suspend",Status,"&lt;&gt;Assigned",Status,"&lt;&gt;Open",Status,"&lt;&gt;Hold&gt;",ResolvedDate,"&gt;="&amp;$C$1,ResolvedDate,"&lt;="&amp;$F$1)</f>
        <v/>
      </c>
      <c r="F3615" s="137">
        <f>COUNTIFS(Severity,$B3615,SLA_Breach,"Yes",Status,"&lt;&gt;Suspend",Status,"&lt;&gt;Assigned",Status,"&lt;&gt;Open",Status,"&lt;&gt;Hold&gt;",ResolvedDate,"&gt;="&amp;$C$1,ResolvedDate,"&lt;="&amp;$F$1)</f>
        <v/>
      </c>
      <c r="G3615" s="137">
        <f>COUNTIFS(Severity,$B3615,AssignedDate,"&gt;=01/01/2017 12:00:00 AM",AssignedDate,"&lt;="&amp;$F$1)</f>
        <v/>
      </c>
      <c r="H3615" s="177" t="n"/>
      <c r="L3615" s="57" t="n">
        <v>0</v>
      </c>
      <c r="M3615" s="57" t="n"/>
    </row>
    <row r="3616" spans="1:13">
      <c r="A3616" s="137" t="n">
        <v>1</v>
      </c>
      <c r="B3616" s="100" t="s">
        <v>525</v>
      </c>
      <c r="C3616" s="137">
        <f>COUNTIFS(Severity,$B3616,AssignedDate,"&gt;="&amp;$C$1,AssignedDate,"&lt;="&amp;$F$1)</f>
        <v/>
      </c>
      <c r="D3616" s="137">
        <f>COUNTIFS(Severity,$B3616,Status,"&lt;&gt;Suspend",Status,"&lt;&gt;Assigned",Status,"&lt;&gt;Open",Status,"&lt;&gt;Hold",ResolvedDate,"&gt;="&amp;$C$1,ResolvedDate,"&lt;="&amp;$F$1)</f>
        <v/>
      </c>
      <c r="E3616" s="137">
        <f>COUNTIFS(Severity,$B3616,SLA_Breach,"&lt;&gt;Yes",Status,"&lt;&gt;Suspend",Status,"&lt;&gt;Assigned",Status,"&lt;&gt;Open",Status,"&lt;&gt;Hold&gt;",ResolvedDate,"&gt;="&amp;$C$1,ResolvedDate,"&lt;="&amp;$F$1)</f>
        <v/>
      </c>
      <c r="F3616" s="137">
        <f>COUNTIFS(Severity,$B3616,SLA_Breach,"Yes",Status,"&lt;&gt;Suspend",Status,"&lt;&gt;Assigned",Status,"&lt;&gt;Open",Status,"&lt;&gt;Hold&gt;",ResolvedDate,"&gt;="&amp;$C$1,ResolvedDate,"&lt;="&amp;$F$1)</f>
        <v/>
      </c>
      <c r="G3616" s="137">
        <f>COUNTIFS(Severity,$B3616,AssignedDate,"&gt;=01/01/2017 12:00:00 AM",AssignedDate,"&lt;="&amp;$F$1)</f>
        <v/>
      </c>
      <c r="H3616" s="177" t="n"/>
      <c r="L3616" s="57" t="n">
        <v>0</v>
      </c>
      <c r="M3616" s="57" t="n"/>
    </row>
    <row r="3617" spans="1:13">
      <c r="A3617" s="137" t="n">
        <v>1</v>
      </c>
      <c r="B3617" s="100" t="s">
        <v>525</v>
      </c>
      <c r="C3617" s="137">
        <f>COUNTIFS(Severity,$B3617,AssignedDate,"&gt;="&amp;$C$1,AssignedDate,"&lt;="&amp;$F$1)</f>
        <v/>
      </c>
      <c r="D3617" s="137">
        <f>COUNTIFS(Severity,$B3617,Status,"&lt;&gt;Suspend",Status,"&lt;&gt;Assigned",Status,"&lt;&gt;Open",Status,"&lt;&gt;Hold",ResolvedDate,"&gt;="&amp;$C$1,ResolvedDate,"&lt;="&amp;$F$1)</f>
        <v/>
      </c>
      <c r="E3617" s="137">
        <f>COUNTIFS(Severity,$B3617,SLA_Breach,"&lt;&gt;Yes",Status,"&lt;&gt;Suspend",Status,"&lt;&gt;Assigned",Status,"&lt;&gt;Open",Status,"&lt;&gt;Hold&gt;",ResolvedDate,"&gt;="&amp;$C$1,ResolvedDate,"&lt;="&amp;$F$1)</f>
        <v/>
      </c>
      <c r="F3617" s="137">
        <f>COUNTIFS(Severity,$B3617,SLA_Breach,"Yes",Status,"&lt;&gt;Suspend",Status,"&lt;&gt;Assigned",Status,"&lt;&gt;Open",Status,"&lt;&gt;Hold&gt;",ResolvedDate,"&gt;="&amp;$C$1,ResolvedDate,"&lt;="&amp;$F$1)</f>
        <v/>
      </c>
      <c r="G3617" s="137">
        <f>COUNTIFS(Severity,$B3617,AssignedDate,"&gt;=01/01/2017 12:00:00 AM",AssignedDate,"&lt;="&amp;$F$1)</f>
        <v/>
      </c>
      <c r="H3617" s="177" t="n"/>
      <c r="L3617" s="57" t="n">
        <v>0</v>
      </c>
      <c r="M3617" s="57" t="n"/>
    </row>
    <row r="3618" spans="1:13">
      <c r="A3618" s="137" t="n">
        <v>1</v>
      </c>
      <c r="B3618" s="100" t="s">
        <v>525</v>
      </c>
      <c r="C3618" s="137">
        <f>COUNTIFS(Severity,$B3618,AssignedDate,"&gt;="&amp;$C$1,AssignedDate,"&lt;="&amp;$F$1)</f>
        <v/>
      </c>
      <c r="D3618" s="137">
        <f>COUNTIFS(Severity,$B3618,Status,"&lt;&gt;Suspend",Status,"&lt;&gt;Assigned",Status,"&lt;&gt;Open",Status,"&lt;&gt;Hold",ResolvedDate,"&gt;="&amp;$C$1,ResolvedDate,"&lt;="&amp;$F$1)</f>
        <v/>
      </c>
      <c r="E3618" s="137">
        <f>COUNTIFS(Severity,$B3618,SLA_Breach,"&lt;&gt;Yes",Status,"&lt;&gt;Suspend",Status,"&lt;&gt;Assigned",Status,"&lt;&gt;Open",Status,"&lt;&gt;Hold&gt;",ResolvedDate,"&gt;="&amp;$C$1,ResolvedDate,"&lt;="&amp;$F$1)</f>
        <v/>
      </c>
      <c r="F3618" s="137">
        <f>COUNTIFS(Severity,$B3618,SLA_Breach,"Yes",Status,"&lt;&gt;Suspend",Status,"&lt;&gt;Assigned",Status,"&lt;&gt;Open",Status,"&lt;&gt;Hold&gt;",ResolvedDate,"&gt;="&amp;$C$1,ResolvedDate,"&lt;="&amp;$F$1)</f>
        <v/>
      </c>
      <c r="G3618" s="137">
        <f>COUNTIFS(Severity,$B3618,AssignedDate,"&gt;=01/01/2017 12:00:00 AM",AssignedDate,"&lt;="&amp;$F$1)</f>
        <v/>
      </c>
      <c r="H3618" s="177" t="n"/>
      <c r="L3618" s="57" t="n">
        <v>0</v>
      </c>
      <c r="M3618" s="57" t="n"/>
    </row>
    <row r="3619" spans="1:13">
      <c r="A3619" s="137" t="n">
        <v>1</v>
      </c>
      <c r="B3619" s="100" t="s">
        <v>525</v>
      </c>
      <c r="C3619" s="137">
        <f>COUNTIFS(Severity,$B3619,AssignedDate,"&gt;="&amp;$C$1,AssignedDate,"&lt;="&amp;$F$1)</f>
        <v/>
      </c>
      <c r="D3619" s="137">
        <f>COUNTIFS(Severity,$B3619,Status,"&lt;&gt;Suspend",Status,"&lt;&gt;Assigned",Status,"&lt;&gt;Open",Status,"&lt;&gt;Hold",ResolvedDate,"&gt;="&amp;$C$1,ResolvedDate,"&lt;="&amp;$F$1)</f>
        <v/>
      </c>
      <c r="E3619" s="137">
        <f>COUNTIFS(Severity,$B3619,SLA_Breach,"&lt;&gt;Yes",Status,"&lt;&gt;Suspend",Status,"&lt;&gt;Assigned",Status,"&lt;&gt;Open",Status,"&lt;&gt;Hold&gt;",ResolvedDate,"&gt;="&amp;$C$1,ResolvedDate,"&lt;="&amp;$F$1)</f>
        <v/>
      </c>
      <c r="F3619" s="137">
        <f>COUNTIFS(Severity,$B3619,SLA_Breach,"Yes",Status,"&lt;&gt;Suspend",Status,"&lt;&gt;Assigned",Status,"&lt;&gt;Open",Status,"&lt;&gt;Hold&gt;",ResolvedDate,"&gt;="&amp;$C$1,ResolvedDate,"&lt;="&amp;$F$1)</f>
        <v/>
      </c>
      <c r="G3619" s="137">
        <f>COUNTIFS(Severity,$B3619,AssignedDate,"&gt;=01/01/2017 12:00:00 AM",AssignedDate,"&lt;="&amp;$F$1)</f>
        <v/>
      </c>
      <c r="H3619" s="177" t="n"/>
      <c r="L3619" s="57" t="n">
        <v>0</v>
      </c>
      <c r="M3619" s="57" t="n"/>
    </row>
    <row r="3620" spans="1:13">
      <c r="A3620" s="137" t="n">
        <v>1</v>
      </c>
      <c r="B3620" s="100" t="s">
        <v>525</v>
      </c>
      <c r="C3620" s="137">
        <f>COUNTIFS(Severity,$B3620,AssignedDate,"&gt;="&amp;$C$1,AssignedDate,"&lt;="&amp;$F$1)</f>
        <v/>
      </c>
      <c r="D3620" s="137">
        <f>COUNTIFS(Severity,$B3620,Status,"&lt;&gt;Suspend",Status,"&lt;&gt;Assigned",Status,"&lt;&gt;Open",Status,"&lt;&gt;Hold",ResolvedDate,"&gt;="&amp;$C$1,ResolvedDate,"&lt;="&amp;$F$1)</f>
        <v/>
      </c>
      <c r="E3620" s="137">
        <f>COUNTIFS(Severity,$B3620,SLA_Breach,"&lt;&gt;Yes",Status,"&lt;&gt;Suspend",Status,"&lt;&gt;Assigned",Status,"&lt;&gt;Open",Status,"&lt;&gt;Hold&gt;",ResolvedDate,"&gt;="&amp;$C$1,ResolvedDate,"&lt;="&amp;$F$1)</f>
        <v/>
      </c>
      <c r="F3620" s="137">
        <f>COUNTIFS(Severity,$B3620,SLA_Breach,"Yes",Status,"&lt;&gt;Suspend",Status,"&lt;&gt;Assigned",Status,"&lt;&gt;Open",Status,"&lt;&gt;Hold&gt;",ResolvedDate,"&gt;="&amp;$C$1,ResolvedDate,"&lt;="&amp;$F$1)</f>
        <v/>
      </c>
      <c r="G3620" s="137">
        <f>COUNTIFS(Severity,$B3620,AssignedDate,"&gt;=01/01/2017 12:00:00 AM",AssignedDate,"&lt;="&amp;$F$1)</f>
        <v/>
      </c>
      <c r="H3620" s="177" t="n"/>
      <c r="L3620" s="57" t="n">
        <v>0</v>
      </c>
      <c r="M3620" s="57" t="n"/>
    </row>
    <row r="3621" spans="1:13">
      <c r="A3621" s="137" t="n">
        <v>1</v>
      </c>
      <c r="B3621" s="100" t="s">
        <v>525</v>
      </c>
      <c r="C3621" s="137">
        <f>COUNTIFS(Severity,$B3621,AssignedDate,"&gt;="&amp;$C$1,AssignedDate,"&lt;="&amp;$F$1)</f>
        <v/>
      </c>
      <c r="D3621" s="137">
        <f>COUNTIFS(Severity,$B3621,Status,"&lt;&gt;Suspend",Status,"&lt;&gt;Assigned",Status,"&lt;&gt;Open",Status,"&lt;&gt;Hold",ResolvedDate,"&gt;="&amp;$C$1,ResolvedDate,"&lt;="&amp;$F$1)</f>
        <v/>
      </c>
      <c r="E3621" s="137">
        <f>COUNTIFS(Severity,$B3621,SLA_Breach,"&lt;&gt;Yes",Status,"&lt;&gt;Suspend",Status,"&lt;&gt;Assigned",Status,"&lt;&gt;Open",Status,"&lt;&gt;Hold&gt;",ResolvedDate,"&gt;="&amp;$C$1,ResolvedDate,"&lt;="&amp;$F$1)</f>
        <v/>
      </c>
      <c r="F3621" s="137">
        <f>COUNTIFS(Severity,$B3621,SLA_Breach,"Yes",Status,"&lt;&gt;Suspend",Status,"&lt;&gt;Assigned",Status,"&lt;&gt;Open",Status,"&lt;&gt;Hold&gt;",ResolvedDate,"&gt;="&amp;$C$1,ResolvedDate,"&lt;="&amp;$F$1)</f>
        <v/>
      </c>
      <c r="G3621" s="137">
        <f>COUNTIFS(Severity,$B3621,AssignedDate,"&gt;=01/01/2017 12:00:00 AM",AssignedDate,"&lt;="&amp;$F$1)</f>
        <v/>
      </c>
      <c r="H3621" s="177" t="n"/>
      <c r="L3621" s="57" t="n">
        <v>0</v>
      </c>
      <c r="M3621" s="57" t="n"/>
    </row>
    <row r="3622" spans="1:13">
      <c r="A3622" s="137" t="n">
        <v>1</v>
      </c>
      <c r="B3622" s="100" t="s">
        <v>525</v>
      </c>
      <c r="C3622" s="137">
        <f>COUNTIFS(Severity,$B3622,AssignedDate,"&gt;="&amp;$C$1,AssignedDate,"&lt;="&amp;$F$1)</f>
        <v/>
      </c>
      <c r="D3622" s="137">
        <f>COUNTIFS(Severity,$B3622,Status,"&lt;&gt;Suspend",Status,"&lt;&gt;Assigned",Status,"&lt;&gt;Open",Status,"&lt;&gt;Hold",ResolvedDate,"&gt;="&amp;$C$1,ResolvedDate,"&lt;="&amp;$F$1)</f>
        <v/>
      </c>
      <c r="E3622" s="137">
        <f>COUNTIFS(Severity,$B3622,SLA_Breach,"&lt;&gt;Yes",Status,"&lt;&gt;Suspend",Status,"&lt;&gt;Assigned",Status,"&lt;&gt;Open",Status,"&lt;&gt;Hold&gt;",ResolvedDate,"&gt;="&amp;$C$1,ResolvedDate,"&lt;="&amp;$F$1)</f>
        <v/>
      </c>
      <c r="F3622" s="137">
        <f>COUNTIFS(Severity,$B3622,SLA_Breach,"Yes",Status,"&lt;&gt;Suspend",Status,"&lt;&gt;Assigned",Status,"&lt;&gt;Open",Status,"&lt;&gt;Hold&gt;",ResolvedDate,"&gt;="&amp;$C$1,ResolvedDate,"&lt;="&amp;$F$1)</f>
        <v/>
      </c>
      <c r="G3622" s="137">
        <f>COUNTIFS(Severity,$B3622,AssignedDate,"&gt;=01/01/2017 12:00:00 AM",AssignedDate,"&lt;="&amp;$F$1)</f>
        <v/>
      </c>
      <c r="H3622" s="177" t="n"/>
      <c r="L3622" s="57" t="n">
        <v>0</v>
      </c>
      <c r="M3622" s="57" t="n"/>
    </row>
    <row r="3623" spans="1:13">
      <c r="A3623" s="137" t="n">
        <v>1</v>
      </c>
      <c r="B3623" s="100" t="s">
        <v>525</v>
      </c>
      <c r="C3623" s="137">
        <f>COUNTIFS(Severity,$B3623,AssignedDate,"&gt;="&amp;$C$1,AssignedDate,"&lt;="&amp;$F$1)</f>
        <v/>
      </c>
      <c r="D3623" s="137">
        <f>COUNTIFS(Severity,$B3623,Status,"&lt;&gt;Suspend",Status,"&lt;&gt;Assigned",Status,"&lt;&gt;Open",Status,"&lt;&gt;Hold",ResolvedDate,"&gt;="&amp;$C$1,ResolvedDate,"&lt;="&amp;$F$1)</f>
        <v/>
      </c>
      <c r="E3623" s="137">
        <f>COUNTIFS(Severity,$B3623,SLA_Breach,"&lt;&gt;Yes",Status,"&lt;&gt;Suspend",Status,"&lt;&gt;Assigned",Status,"&lt;&gt;Open",Status,"&lt;&gt;Hold&gt;",ResolvedDate,"&gt;="&amp;$C$1,ResolvedDate,"&lt;="&amp;$F$1)</f>
        <v/>
      </c>
      <c r="F3623" s="137">
        <f>COUNTIFS(Severity,$B3623,SLA_Breach,"Yes",Status,"&lt;&gt;Suspend",Status,"&lt;&gt;Assigned",Status,"&lt;&gt;Open",Status,"&lt;&gt;Hold&gt;",ResolvedDate,"&gt;="&amp;$C$1,ResolvedDate,"&lt;="&amp;$F$1)</f>
        <v/>
      </c>
      <c r="G3623" s="137">
        <f>COUNTIFS(Severity,$B3623,AssignedDate,"&gt;=01/01/2017 12:00:00 AM",AssignedDate,"&lt;="&amp;$F$1)</f>
        <v/>
      </c>
      <c r="H3623" s="177" t="n"/>
      <c r="L3623" s="57" t="n">
        <v>0</v>
      </c>
      <c r="M3623" s="57" t="n"/>
    </row>
    <row r="3624" spans="1:13">
      <c r="A3624" s="137" t="n">
        <v>1</v>
      </c>
      <c r="B3624" s="100" t="s">
        <v>525</v>
      </c>
      <c r="C3624" s="137">
        <f>COUNTIFS(Severity,$B3624,AssignedDate,"&gt;="&amp;$C$1,AssignedDate,"&lt;="&amp;$F$1)</f>
        <v/>
      </c>
      <c r="D3624" s="137">
        <f>COUNTIFS(Severity,$B3624,Status,"&lt;&gt;Suspend",Status,"&lt;&gt;Assigned",Status,"&lt;&gt;Open",Status,"&lt;&gt;Hold",ResolvedDate,"&gt;="&amp;$C$1,ResolvedDate,"&lt;="&amp;$F$1)</f>
        <v/>
      </c>
      <c r="E3624" s="137">
        <f>COUNTIFS(Severity,$B3624,SLA_Breach,"&lt;&gt;Yes",Status,"&lt;&gt;Suspend",Status,"&lt;&gt;Assigned",Status,"&lt;&gt;Open",Status,"&lt;&gt;Hold&gt;",ResolvedDate,"&gt;="&amp;$C$1,ResolvedDate,"&lt;="&amp;$F$1)</f>
        <v/>
      </c>
      <c r="F3624" s="137">
        <f>COUNTIFS(Severity,$B3624,SLA_Breach,"Yes",Status,"&lt;&gt;Suspend",Status,"&lt;&gt;Assigned",Status,"&lt;&gt;Open",Status,"&lt;&gt;Hold&gt;",ResolvedDate,"&gt;="&amp;$C$1,ResolvedDate,"&lt;="&amp;$F$1)</f>
        <v/>
      </c>
      <c r="G3624" s="137">
        <f>COUNTIFS(Severity,$B3624,AssignedDate,"&gt;=01/01/2017 12:00:00 AM",AssignedDate,"&lt;="&amp;$F$1)</f>
        <v/>
      </c>
      <c r="H3624" s="177" t="n"/>
      <c r="L3624" s="57" t="n">
        <v>0</v>
      </c>
      <c r="M3624" s="57" t="n"/>
    </row>
    <row r="3625" spans="1:13">
      <c r="A3625" s="137" t="n">
        <v>1</v>
      </c>
      <c r="B3625" s="100" t="s">
        <v>525</v>
      </c>
      <c r="C3625" s="137">
        <f>COUNTIFS(Severity,$B3625,AssignedDate,"&gt;="&amp;$C$1,AssignedDate,"&lt;="&amp;$F$1)</f>
        <v/>
      </c>
      <c r="D3625" s="137">
        <f>COUNTIFS(Severity,$B3625,Status,"&lt;&gt;Suspend",Status,"&lt;&gt;Assigned",Status,"&lt;&gt;Open",Status,"&lt;&gt;Hold",ResolvedDate,"&gt;="&amp;$C$1,ResolvedDate,"&lt;="&amp;$F$1)</f>
        <v/>
      </c>
      <c r="E3625" s="137">
        <f>COUNTIFS(Severity,$B3625,SLA_Breach,"&lt;&gt;Yes",Status,"&lt;&gt;Suspend",Status,"&lt;&gt;Assigned",Status,"&lt;&gt;Open",Status,"&lt;&gt;Hold&gt;",ResolvedDate,"&gt;="&amp;$C$1,ResolvedDate,"&lt;="&amp;$F$1)</f>
        <v/>
      </c>
      <c r="F3625" s="137">
        <f>COUNTIFS(Severity,$B3625,SLA_Breach,"Yes",Status,"&lt;&gt;Suspend",Status,"&lt;&gt;Assigned",Status,"&lt;&gt;Open",Status,"&lt;&gt;Hold&gt;",ResolvedDate,"&gt;="&amp;$C$1,ResolvedDate,"&lt;="&amp;$F$1)</f>
        <v/>
      </c>
      <c r="G3625" s="137">
        <f>COUNTIFS(Severity,$B3625,AssignedDate,"&gt;=01/01/2017 12:00:00 AM",AssignedDate,"&lt;="&amp;$F$1)</f>
        <v/>
      </c>
      <c r="H3625" s="177" t="n"/>
      <c r="L3625" s="57" t="n">
        <v>0</v>
      </c>
      <c r="M3625" s="57" t="n"/>
    </row>
    <row r="3626" spans="1:13">
      <c r="A3626" s="137" t="n">
        <v>1</v>
      </c>
      <c r="B3626" s="100" t="s">
        <v>525</v>
      </c>
      <c r="C3626" s="137">
        <f>COUNTIFS(Severity,$B3626,AssignedDate,"&gt;="&amp;$C$1,AssignedDate,"&lt;="&amp;$F$1)</f>
        <v/>
      </c>
      <c r="D3626" s="137">
        <f>COUNTIFS(Severity,$B3626,Status,"&lt;&gt;Suspend",Status,"&lt;&gt;Assigned",Status,"&lt;&gt;Open",Status,"&lt;&gt;Hold",ResolvedDate,"&gt;="&amp;$C$1,ResolvedDate,"&lt;="&amp;$F$1)</f>
        <v/>
      </c>
      <c r="E3626" s="137">
        <f>COUNTIFS(Severity,$B3626,SLA_Breach,"&lt;&gt;Yes",Status,"&lt;&gt;Suspend",Status,"&lt;&gt;Assigned",Status,"&lt;&gt;Open",Status,"&lt;&gt;Hold&gt;",ResolvedDate,"&gt;="&amp;$C$1,ResolvedDate,"&lt;="&amp;$F$1)</f>
        <v/>
      </c>
      <c r="F3626" s="137">
        <f>COUNTIFS(Severity,$B3626,SLA_Breach,"Yes",Status,"&lt;&gt;Suspend",Status,"&lt;&gt;Assigned",Status,"&lt;&gt;Open",Status,"&lt;&gt;Hold&gt;",ResolvedDate,"&gt;="&amp;$C$1,ResolvedDate,"&lt;="&amp;$F$1)</f>
        <v/>
      </c>
      <c r="G3626" s="137">
        <f>COUNTIFS(Severity,$B3626,AssignedDate,"&gt;=01/01/2017 12:00:00 AM",AssignedDate,"&lt;="&amp;$F$1)</f>
        <v/>
      </c>
      <c r="H3626" s="177" t="n"/>
      <c r="L3626" s="57" t="n">
        <v>0</v>
      </c>
      <c r="M3626" s="57" t="n"/>
    </row>
    <row r="3627" spans="1:13">
      <c r="A3627" s="137" t="n">
        <v>1</v>
      </c>
      <c r="B3627" s="100" t="s">
        <v>525</v>
      </c>
      <c r="C3627" s="137">
        <f>COUNTIFS(Severity,$B3627,AssignedDate,"&gt;="&amp;$C$1,AssignedDate,"&lt;="&amp;$F$1)</f>
        <v/>
      </c>
      <c r="D3627" s="137">
        <f>COUNTIFS(Severity,$B3627,Status,"&lt;&gt;Suspend",Status,"&lt;&gt;Assigned",Status,"&lt;&gt;Open",Status,"&lt;&gt;Hold",ResolvedDate,"&gt;="&amp;$C$1,ResolvedDate,"&lt;="&amp;$F$1)</f>
        <v/>
      </c>
      <c r="E3627" s="137">
        <f>COUNTIFS(Severity,$B3627,SLA_Breach,"&lt;&gt;Yes",Status,"&lt;&gt;Suspend",Status,"&lt;&gt;Assigned",Status,"&lt;&gt;Open",Status,"&lt;&gt;Hold&gt;",ResolvedDate,"&gt;="&amp;$C$1,ResolvedDate,"&lt;="&amp;$F$1)</f>
        <v/>
      </c>
      <c r="F3627" s="137">
        <f>COUNTIFS(Severity,$B3627,SLA_Breach,"Yes",Status,"&lt;&gt;Suspend",Status,"&lt;&gt;Assigned",Status,"&lt;&gt;Open",Status,"&lt;&gt;Hold&gt;",ResolvedDate,"&gt;="&amp;$C$1,ResolvedDate,"&lt;="&amp;$F$1)</f>
        <v/>
      </c>
      <c r="G3627" s="137">
        <f>COUNTIFS(Severity,$B3627,AssignedDate,"&gt;=01/01/2017 12:00:00 AM",AssignedDate,"&lt;="&amp;$F$1)</f>
        <v/>
      </c>
      <c r="H3627" s="177" t="n"/>
      <c r="L3627" s="57" t="n">
        <v>0</v>
      </c>
      <c r="M3627" s="57" t="n"/>
    </row>
    <row r="3628" spans="1:13">
      <c r="A3628" s="137" t="n">
        <v>1</v>
      </c>
      <c r="B3628" s="100" t="s">
        <v>525</v>
      </c>
      <c r="C3628" s="137">
        <f>COUNTIFS(Severity,$B3628,AssignedDate,"&gt;="&amp;$C$1,AssignedDate,"&lt;="&amp;$F$1)</f>
        <v/>
      </c>
      <c r="D3628" s="137">
        <f>COUNTIFS(Severity,$B3628,Status,"&lt;&gt;Suspend",Status,"&lt;&gt;Assigned",Status,"&lt;&gt;Open",Status,"&lt;&gt;Hold",ResolvedDate,"&gt;="&amp;$C$1,ResolvedDate,"&lt;="&amp;$F$1)</f>
        <v/>
      </c>
      <c r="E3628" s="137">
        <f>COUNTIFS(Severity,$B3628,SLA_Breach,"&lt;&gt;Yes",Status,"&lt;&gt;Suspend",Status,"&lt;&gt;Assigned",Status,"&lt;&gt;Open",Status,"&lt;&gt;Hold&gt;",ResolvedDate,"&gt;="&amp;$C$1,ResolvedDate,"&lt;="&amp;$F$1)</f>
        <v/>
      </c>
      <c r="F3628" s="137">
        <f>COUNTIFS(Severity,$B3628,SLA_Breach,"Yes",Status,"&lt;&gt;Suspend",Status,"&lt;&gt;Assigned",Status,"&lt;&gt;Open",Status,"&lt;&gt;Hold&gt;",ResolvedDate,"&gt;="&amp;$C$1,ResolvedDate,"&lt;="&amp;$F$1)</f>
        <v/>
      </c>
      <c r="G3628" s="137">
        <f>COUNTIFS(Severity,$B3628,AssignedDate,"&gt;=01/01/2017 12:00:00 AM",AssignedDate,"&lt;="&amp;$F$1)</f>
        <v/>
      </c>
      <c r="H3628" s="177" t="n"/>
      <c r="L3628" s="57" t="n">
        <v>0</v>
      </c>
      <c r="M3628" s="57" t="n"/>
    </row>
    <row r="3629" spans="1:13">
      <c r="A3629" s="137" t="n">
        <v>1</v>
      </c>
      <c r="B3629" s="100" t="s">
        <v>525</v>
      </c>
      <c r="C3629" s="137">
        <f>COUNTIFS(Severity,$B3629,AssignedDate,"&gt;="&amp;$C$1,AssignedDate,"&lt;="&amp;$F$1)</f>
        <v/>
      </c>
      <c r="D3629" s="137">
        <f>COUNTIFS(Severity,$B3629,Status,"&lt;&gt;Suspend",Status,"&lt;&gt;Assigned",Status,"&lt;&gt;Open",Status,"&lt;&gt;Hold",ResolvedDate,"&gt;="&amp;$C$1,ResolvedDate,"&lt;="&amp;$F$1)</f>
        <v/>
      </c>
      <c r="E3629" s="137">
        <f>COUNTIFS(Severity,$B3629,SLA_Breach,"&lt;&gt;Yes",Status,"&lt;&gt;Suspend",Status,"&lt;&gt;Assigned",Status,"&lt;&gt;Open",Status,"&lt;&gt;Hold&gt;",ResolvedDate,"&gt;="&amp;$C$1,ResolvedDate,"&lt;="&amp;$F$1)</f>
        <v/>
      </c>
      <c r="F3629" s="137">
        <f>COUNTIFS(Severity,$B3629,SLA_Breach,"Yes",Status,"&lt;&gt;Suspend",Status,"&lt;&gt;Assigned",Status,"&lt;&gt;Open",Status,"&lt;&gt;Hold&gt;",ResolvedDate,"&gt;="&amp;$C$1,ResolvedDate,"&lt;="&amp;$F$1)</f>
        <v/>
      </c>
      <c r="G3629" s="137">
        <f>COUNTIFS(Severity,$B3629,AssignedDate,"&gt;=01/01/2017 12:00:00 AM",AssignedDate,"&lt;="&amp;$F$1)</f>
        <v/>
      </c>
      <c r="H3629" s="177" t="n"/>
      <c r="L3629" s="57" t="n">
        <v>0</v>
      </c>
      <c r="M3629" s="57" t="n"/>
    </row>
    <row r="3630" spans="1:13">
      <c r="A3630" s="137" t="n">
        <v>1</v>
      </c>
      <c r="B3630" s="100" t="s">
        <v>525</v>
      </c>
      <c r="C3630" s="137">
        <f>COUNTIFS(Severity,$B3630,AssignedDate,"&gt;="&amp;$C$1,AssignedDate,"&lt;="&amp;$F$1)</f>
        <v/>
      </c>
      <c r="D3630" s="137">
        <f>COUNTIFS(Severity,$B3630,Status,"&lt;&gt;Suspend",Status,"&lt;&gt;Assigned",Status,"&lt;&gt;Open",Status,"&lt;&gt;Hold",ResolvedDate,"&gt;="&amp;$C$1,ResolvedDate,"&lt;="&amp;$F$1)</f>
        <v/>
      </c>
      <c r="E3630" s="137">
        <f>COUNTIFS(Severity,$B3630,SLA_Breach,"&lt;&gt;Yes",Status,"&lt;&gt;Suspend",Status,"&lt;&gt;Assigned",Status,"&lt;&gt;Open",Status,"&lt;&gt;Hold&gt;",ResolvedDate,"&gt;="&amp;$C$1,ResolvedDate,"&lt;="&amp;$F$1)</f>
        <v/>
      </c>
      <c r="F3630" s="137">
        <f>COUNTIFS(Severity,$B3630,SLA_Breach,"Yes",Status,"&lt;&gt;Suspend",Status,"&lt;&gt;Assigned",Status,"&lt;&gt;Open",Status,"&lt;&gt;Hold&gt;",ResolvedDate,"&gt;="&amp;$C$1,ResolvedDate,"&lt;="&amp;$F$1)</f>
        <v/>
      </c>
      <c r="G3630" s="137">
        <f>COUNTIFS(Severity,$B3630,AssignedDate,"&gt;=01/01/2017 12:00:00 AM",AssignedDate,"&lt;="&amp;$F$1)</f>
        <v/>
      </c>
      <c r="H3630" s="177" t="n"/>
      <c r="L3630" s="57" t="n">
        <v>0</v>
      </c>
      <c r="M3630" s="57" t="n"/>
    </row>
    <row r="3631" spans="1:13">
      <c r="A3631" s="137" t="n">
        <v>1</v>
      </c>
      <c r="B3631" s="100" t="s">
        <v>525</v>
      </c>
      <c r="C3631" s="137">
        <f>COUNTIFS(Severity,$B3631,AssignedDate,"&gt;="&amp;$C$1,AssignedDate,"&lt;="&amp;$F$1)</f>
        <v/>
      </c>
      <c r="D3631" s="137">
        <f>COUNTIFS(Severity,$B3631,Status,"&lt;&gt;Suspend",Status,"&lt;&gt;Assigned",Status,"&lt;&gt;Open",Status,"&lt;&gt;Hold",ResolvedDate,"&gt;="&amp;$C$1,ResolvedDate,"&lt;="&amp;$F$1)</f>
        <v/>
      </c>
      <c r="E3631" s="137">
        <f>COUNTIFS(Severity,$B3631,SLA_Breach,"&lt;&gt;Yes",Status,"&lt;&gt;Suspend",Status,"&lt;&gt;Assigned",Status,"&lt;&gt;Open",Status,"&lt;&gt;Hold&gt;",ResolvedDate,"&gt;="&amp;$C$1,ResolvedDate,"&lt;="&amp;$F$1)</f>
        <v/>
      </c>
      <c r="F3631" s="137">
        <f>COUNTIFS(Severity,$B3631,SLA_Breach,"Yes",Status,"&lt;&gt;Suspend",Status,"&lt;&gt;Assigned",Status,"&lt;&gt;Open",Status,"&lt;&gt;Hold&gt;",ResolvedDate,"&gt;="&amp;$C$1,ResolvedDate,"&lt;="&amp;$F$1)</f>
        <v/>
      </c>
      <c r="G3631" s="137">
        <f>COUNTIFS(Severity,$B3631,AssignedDate,"&gt;=01/01/2017 12:00:00 AM",AssignedDate,"&lt;="&amp;$F$1)</f>
        <v/>
      </c>
      <c r="H3631" s="177" t="n"/>
      <c r="L3631" s="57" t="n">
        <v>0</v>
      </c>
      <c r="M3631" s="57" t="n"/>
    </row>
    <row r="3632" spans="1:13">
      <c r="A3632" s="137" t="n">
        <v>1</v>
      </c>
      <c r="B3632" s="100" t="s">
        <v>525</v>
      </c>
      <c r="C3632" s="137">
        <f>COUNTIFS(Severity,$B3632,AssignedDate,"&gt;="&amp;$C$1,AssignedDate,"&lt;="&amp;$F$1)</f>
        <v/>
      </c>
      <c r="D3632" s="137">
        <f>COUNTIFS(Severity,$B3632,Status,"&lt;&gt;Suspend",Status,"&lt;&gt;Assigned",Status,"&lt;&gt;Open",Status,"&lt;&gt;Hold",ResolvedDate,"&gt;="&amp;$C$1,ResolvedDate,"&lt;="&amp;$F$1)</f>
        <v/>
      </c>
      <c r="E3632" s="137">
        <f>COUNTIFS(Severity,$B3632,SLA_Breach,"&lt;&gt;Yes",Status,"&lt;&gt;Suspend",Status,"&lt;&gt;Assigned",Status,"&lt;&gt;Open",Status,"&lt;&gt;Hold&gt;",ResolvedDate,"&gt;="&amp;$C$1,ResolvedDate,"&lt;="&amp;$F$1)</f>
        <v/>
      </c>
      <c r="F3632" s="137">
        <f>COUNTIFS(Severity,$B3632,SLA_Breach,"Yes",Status,"&lt;&gt;Suspend",Status,"&lt;&gt;Assigned",Status,"&lt;&gt;Open",Status,"&lt;&gt;Hold&gt;",ResolvedDate,"&gt;="&amp;$C$1,ResolvedDate,"&lt;="&amp;$F$1)</f>
        <v/>
      </c>
      <c r="G3632" s="137">
        <f>COUNTIFS(Severity,$B3632,AssignedDate,"&gt;=01/01/2017 12:00:00 AM",AssignedDate,"&lt;="&amp;$F$1)</f>
        <v/>
      </c>
      <c r="H3632" s="177" t="n"/>
      <c r="L3632" s="57" t="n">
        <v>0</v>
      </c>
      <c r="M3632" s="57" t="n"/>
    </row>
    <row r="3633" spans="1:13">
      <c r="A3633" s="137" t="n">
        <v>1</v>
      </c>
      <c r="B3633" s="100" t="s">
        <v>525</v>
      </c>
      <c r="C3633" s="137">
        <f>COUNTIFS(Severity,$B3633,AssignedDate,"&gt;="&amp;$C$1,AssignedDate,"&lt;="&amp;$F$1)</f>
        <v/>
      </c>
      <c r="D3633" s="137">
        <f>COUNTIFS(Severity,$B3633,Status,"&lt;&gt;Suspend",Status,"&lt;&gt;Assigned",Status,"&lt;&gt;Open",Status,"&lt;&gt;Hold",ResolvedDate,"&gt;="&amp;$C$1,ResolvedDate,"&lt;="&amp;$F$1)</f>
        <v/>
      </c>
      <c r="E3633" s="137">
        <f>COUNTIFS(Severity,$B3633,SLA_Breach,"&lt;&gt;Yes",Status,"&lt;&gt;Suspend",Status,"&lt;&gt;Assigned",Status,"&lt;&gt;Open",Status,"&lt;&gt;Hold&gt;",ResolvedDate,"&gt;="&amp;$C$1,ResolvedDate,"&lt;="&amp;$F$1)</f>
        <v/>
      </c>
      <c r="F3633" s="137">
        <f>COUNTIFS(Severity,$B3633,SLA_Breach,"Yes",Status,"&lt;&gt;Suspend",Status,"&lt;&gt;Assigned",Status,"&lt;&gt;Open",Status,"&lt;&gt;Hold&gt;",ResolvedDate,"&gt;="&amp;$C$1,ResolvedDate,"&lt;="&amp;$F$1)</f>
        <v/>
      </c>
      <c r="G3633" s="137">
        <f>COUNTIFS(Severity,$B3633,AssignedDate,"&gt;=01/01/2017 12:00:00 AM",AssignedDate,"&lt;="&amp;$F$1)</f>
        <v/>
      </c>
      <c r="H3633" s="177" t="n"/>
      <c r="L3633" s="57" t="n">
        <v>0</v>
      </c>
      <c r="M3633" s="57" t="n"/>
    </row>
    <row r="3634" spans="1:13">
      <c r="A3634" s="137" t="n">
        <v>1</v>
      </c>
      <c r="B3634" s="100" t="s">
        <v>525</v>
      </c>
      <c r="C3634" s="137">
        <f>COUNTIFS(Severity,$B3634,AssignedDate,"&gt;="&amp;$C$1,AssignedDate,"&lt;="&amp;$F$1)</f>
        <v/>
      </c>
      <c r="D3634" s="137">
        <f>COUNTIFS(Severity,$B3634,Status,"&lt;&gt;Suspend",Status,"&lt;&gt;Assigned",Status,"&lt;&gt;Open",Status,"&lt;&gt;Hold",ResolvedDate,"&gt;="&amp;$C$1,ResolvedDate,"&lt;="&amp;$F$1)</f>
        <v/>
      </c>
      <c r="E3634" s="137">
        <f>COUNTIFS(Severity,$B3634,SLA_Breach,"&lt;&gt;Yes",Status,"&lt;&gt;Suspend",Status,"&lt;&gt;Assigned",Status,"&lt;&gt;Open",Status,"&lt;&gt;Hold&gt;",ResolvedDate,"&gt;="&amp;$C$1,ResolvedDate,"&lt;="&amp;$F$1)</f>
        <v/>
      </c>
      <c r="F3634" s="137">
        <f>COUNTIFS(Severity,$B3634,SLA_Breach,"Yes",Status,"&lt;&gt;Suspend",Status,"&lt;&gt;Assigned",Status,"&lt;&gt;Open",Status,"&lt;&gt;Hold&gt;",ResolvedDate,"&gt;="&amp;$C$1,ResolvedDate,"&lt;="&amp;$F$1)</f>
        <v/>
      </c>
      <c r="G3634" s="137">
        <f>COUNTIFS(Severity,$B3634,AssignedDate,"&gt;=01/01/2017 12:00:00 AM",AssignedDate,"&lt;="&amp;$F$1)</f>
        <v/>
      </c>
      <c r="H3634" s="177" t="n"/>
      <c r="L3634" s="57" t="n">
        <v>0</v>
      </c>
      <c r="M3634" s="57" t="n"/>
    </row>
    <row r="3635" spans="1:13">
      <c r="A3635" s="137" t="n">
        <v>1</v>
      </c>
      <c r="B3635" s="100" t="s">
        <v>525</v>
      </c>
      <c r="C3635" s="137">
        <f>COUNTIFS(Severity,$B3635,AssignedDate,"&gt;="&amp;$C$1,AssignedDate,"&lt;="&amp;$F$1)</f>
        <v/>
      </c>
      <c r="D3635" s="137">
        <f>COUNTIFS(Severity,$B3635,Status,"&lt;&gt;Suspend",Status,"&lt;&gt;Assigned",Status,"&lt;&gt;Open",Status,"&lt;&gt;Hold",ResolvedDate,"&gt;="&amp;$C$1,ResolvedDate,"&lt;="&amp;$F$1)</f>
        <v/>
      </c>
      <c r="E3635" s="137">
        <f>COUNTIFS(Severity,$B3635,SLA_Breach,"&lt;&gt;Yes",Status,"&lt;&gt;Suspend",Status,"&lt;&gt;Assigned",Status,"&lt;&gt;Open",Status,"&lt;&gt;Hold&gt;",ResolvedDate,"&gt;="&amp;$C$1,ResolvedDate,"&lt;="&amp;$F$1)</f>
        <v/>
      </c>
      <c r="F3635" s="137">
        <f>COUNTIFS(Severity,$B3635,SLA_Breach,"Yes",Status,"&lt;&gt;Suspend",Status,"&lt;&gt;Assigned",Status,"&lt;&gt;Open",Status,"&lt;&gt;Hold&gt;",ResolvedDate,"&gt;="&amp;$C$1,ResolvedDate,"&lt;="&amp;$F$1)</f>
        <v/>
      </c>
      <c r="G3635" s="137">
        <f>COUNTIFS(Severity,$B3635,AssignedDate,"&gt;=01/01/2017 12:00:00 AM",AssignedDate,"&lt;="&amp;$F$1)</f>
        <v/>
      </c>
      <c r="H3635" s="177" t="n"/>
      <c r="L3635" s="57" t="n">
        <v>0</v>
      </c>
      <c r="M3635" s="57" t="n"/>
    </row>
    <row r="3636" spans="1:13">
      <c r="A3636" s="137" t="n">
        <v>1</v>
      </c>
      <c r="B3636" s="100" t="s">
        <v>525</v>
      </c>
      <c r="C3636" s="137">
        <f>COUNTIFS(Severity,$B3636,AssignedDate,"&gt;="&amp;$C$1,AssignedDate,"&lt;="&amp;$F$1)</f>
        <v/>
      </c>
      <c r="D3636" s="137">
        <f>COUNTIFS(Severity,$B3636,Status,"&lt;&gt;Suspend",Status,"&lt;&gt;Assigned",Status,"&lt;&gt;Open",Status,"&lt;&gt;Hold",ResolvedDate,"&gt;="&amp;$C$1,ResolvedDate,"&lt;="&amp;$F$1)</f>
        <v/>
      </c>
      <c r="E3636" s="137">
        <f>COUNTIFS(Severity,$B3636,SLA_Breach,"&lt;&gt;Yes",Status,"&lt;&gt;Suspend",Status,"&lt;&gt;Assigned",Status,"&lt;&gt;Open",Status,"&lt;&gt;Hold&gt;",ResolvedDate,"&gt;="&amp;$C$1,ResolvedDate,"&lt;="&amp;$F$1)</f>
        <v/>
      </c>
      <c r="F3636" s="137">
        <f>COUNTIFS(Severity,$B3636,SLA_Breach,"Yes",Status,"&lt;&gt;Suspend",Status,"&lt;&gt;Assigned",Status,"&lt;&gt;Open",Status,"&lt;&gt;Hold&gt;",ResolvedDate,"&gt;="&amp;$C$1,ResolvedDate,"&lt;="&amp;$F$1)</f>
        <v/>
      </c>
      <c r="G3636" s="137">
        <f>COUNTIFS(Severity,$B3636,AssignedDate,"&gt;=01/01/2017 12:00:00 AM",AssignedDate,"&lt;="&amp;$F$1)</f>
        <v/>
      </c>
      <c r="H3636" s="177" t="n"/>
      <c r="L3636" s="57" t="n">
        <v>0</v>
      </c>
      <c r="M3636" s="57" t="n"/>
    </row>
    <row r="3637" spans="1:13">
      <c r="A3637" s="137" t="n">
        <v>1</v>
      </c>
      <c r="B3637" s="100" t="s">
        <v>525</v>
      </c>
      <c r="C3637" s="137">
        <f>COUNTIFS(Severity,$B3637,AssignedDate,"&gt;="&amp;$C$1,AssignedDate,"&lt;="&amp;$F$1)</f>
        <v/>
      </c>
      <c r="D3637" s="137">
        <f>COUNTIFS(Severity,$B3637,Status,"&lt;&gt;Suspend",Status,"&lt;&gt;Assigned",Status,"&lt;&gt;Open",Status,"&lt;&gt;Hold",ResolvedDate,"&gt;="&amp;$C$1,ResolvedDate,"&lt;="&amp;$F$1)</f>
        <v/>
      </c>
      <c r="E3637" s="137">
        <f>COUNTIFS(Severity,$B3637,SLA_Breach,"&lt;&gt;Yes",Status,"&lt;&gt;Suspend",Status,"&lt;&gt;Assigned",Status,"&lt;&gt;Open",Status,"&lt;&gt;Hold&gt;",ResolvedDate,"&gt;="&amp;$C$1,ResolvedDate,"&lt;="&amp;$F$1)</f>
        <v/>
      </c>
      <c r="F3637" s="137">
        <f>COUNTIFS(Severity,$B3637,SLA_Breach,"Yes",Status,"&lt;&gt;Suspend",Status,"&lt;&gt;Assigned",Status,"&lt;&gt;Open",Status,"&lt;&gt;Hold&gt;",ResolvedDate,"&gt;="&amp;$C$1,ResolvedDate,"&lt;="&amp;$F$1)</f>
        <v/>
      </c>
      <c r="G3637" s="137">
        <f>COUNTIFS(Severity,$B3637,AssignedDate,"&gt;=01/01/2017 12:00:00 AM",AssignedDate,"&lt;="&amp;$F$1)</f>
        <v/>
      </c>
      <c r="H3637" s="177" t="n"/>
      <c r="L3637" s="57" t="n">
        <v>0</v>
      </c>
      <c r="M3637" s="57" t="n"/>
    </row>
    <row r="3638" spans="1:13">
      <c r="A3638" s="137" t="n">
        <v>1</v>
      </c>
      <c r="B3638" s="100" t="s">
        <v>525</v>
      </c>
      <c r="C3638" s="137">
        <f>COUNTIFS(Severity,$B3638,AssignedDate,"&gt;="&amp;$C$1,AssignedDate,"&lt;="&amp;$F$1)</f>
        <v/>
      </c>
      <c r="D3638" s="137">
        <f>COUNTIFS(Severity,$B3638,Status,"&lt;&gt;Suspend",Status,"&lt;&gt;Assigned",Status,"&lt;&gt;Open",Status,"&lt;&gt;Hold",ResolvedDate,"&gt;="&amp;$C$1,ResolvedDate,"&lt;="&amp;$F$1)</f>
        <v/>
      </c>
      <c r="E3638" s="137">
        <f>COUNTIFS(Severity,$B3638,SLA_Breach,"&lt;&gt;Yes",Status,"&lt;&gt;Suspend",Status,"&lt;&gt;Assigned",Status,"&lt;&gt;Open",Status,"&lt;&gt;Hold&gt;",ResolvedDate,"&gt;="&amp;$C$1,ResolvedDate,"&lt;="&amp;$F$1)</f>
        <v/>
      </c>
      <c r="F3638" s="137">
        <f>COUNTIFS(Severity,$B3638,SLA_Breach,"Yes",Status,"&lt;&gt;Suspend",Status,"&lt;&gt;Assigned",Status,"&lt;&gt;Open",Status,"&lt;&gt;Hold&gt;",ResolvedDate,"&gt;="&amp;$C$1,ResolvedDate,"&lt;="&amp;$F$1)</f>
        <v/>
      </c>
      <c r="G3638" s="137">
        <f>COUNTIFS(Severity,$B3638,AssignedDate,"&gt;=01/01/2017 12:00:00 AM",AssignedDate,"&lt;="&amp;$F$1)</f>
        <v/>
      </c>
      <c r="H3638" s="177" t="n"/>
      <c r="L3638" s="57" t="n">
        <v>0</v>
      </c>
      <c r="M3638" s="57" t="n"/>
    </row>
    <row r="3639" spans="1:13">
      <c r="A3639" s="137" t="n">
        <v>1</v>
      </c>
      <c r="B3639" s="100" t="s">
        <v>525</v>
      </c>
      <c r="C3639" s="137">
        <f>COUNTIFS(Severity,$B3639,AssignedDate,"&gt;="&amp;$C$1,AssignedDate,"&lt;="&amp;$F$1)</f>
        <v/>
      </c>
      <c r="D3639" s="137">
        <f>COUNTIFS(Severity,$B3639,Status,"&lt;&gt;Suspend",Status,"&lt;&gt;Assigned",Status,"&lt;&gt;Open",Status,"&lt;&gt;Hold",ResolvedDate,"&gt;="&amp;$C$1,ResolvedDate,"&lt;="&amp;$F$1)</f>
        <v/>
      </c>
      <c r="E3639" s="137">
        <f>COUNTIFS(Severity,$B3639,SLA_Breach,"&lt;&gt;Yes",Status,"&lt;&gt;Suspend",Status,"&lt;&gt;Assigned",Status,"&lt;&gt;Open",Status,"&lt;&gt;Hold&gt;",ResolvedDate,"&gt;="&amp;$C$1,ResolvedDate,"&lt;="&amp;$F$1)</f>
        <v/>
      </c>
      <c r="F3639" s="137">
        <f>COUNTIFS(Severity,$B3639,SLA_Breach,"Yes",Status,"&lt;&gt;Suspend",Status,"&lt;&gt;Assigned",Status,"&lt;&gt;Open",Status,"&lt;&gt;Hold&gt;",ResolvedDate,"&gt;="&amp;$C$1,ResolvedDate,"&lt;="&amp;$F$1)</f>
        <v/>
      </c>
      <c r="G3639" s="137">
        <f>COUNTIFS(Severity,$B3639,AssignedDate,"&gt;=01/01/2017 12:00:00 AM",AssignedDate,"&lt;="&amp;$F$1)</f>
        <v/>
      </c>
      <c r="H3639" s="177" t="n"/>
      <c r="L3639" s="57" t="n">
        <v>0</v>
      </c>
      <c r="M3639" s="57" t="n"/>
    </row>
    <row r="3640" spans="1:13">
      <c r="A3640" s="137" t="n">
        <v>1</v>
      </c>
      <c r="B3640" s="100" t="s">
        <v>525</v>
      </c>
      <c r="C3640" s="137">
        <f>COUNTIFS(Severity,$B3640,AssignedDate,"&gt;="&amp;$C$1,AssignedDate,"&lt;="&amp;$F$1)</f>
        <v/>
      </c>
      <c r="D3640" s="137">
        <f>COUNTIFS(Severity,$B3640,Status,"&lt;&gt;Suspend",Status,"&lt;&gt;Assigned",Status,"&lt;&gt;Open",Status,"&lt;&gt;Hold",ResolvedDate,"&gt;="&amp;$C$1,ResolvedDate,"&lt;="&amp;$F$1)</f>
        <v/>
      </c>
      <c r="E3640" s="137">
        <f>COUNTIFS(Severity,$B3640,SLA_Breach,"&lt;&gt;Yes",Status,"&lt;&gt;Suspend",Status,"&lt;&gt;Assigned",Status,"&lt;&gt;Open",Status,"&lt;&gt;Hold&gt;",ResolvedDate,"&gt;="&amp;$C$1,ResolvedDate,"&lt;="&amp;$F$1)</f>
        <v/>
      </c>
      <c r="F3640" s="137">
        <f>COUNTIFS(Severity,$B3640,SLA_Breach,"Yes",Status,"&lt;&gt;Suspend",Status,"&lt;&gt;Assigned",Status,"&lt;&gt;Open",Status,"&lt;&gt;Hold&gt;",ResolvedDate,"&gt;="&amp;$C$1,ResolvedDate,"&lt;="&amp;$F$1)</f>
        <v/>
      </c>
      <c r="G3640" s="137">
        <f>COUNTIFS(Severity,$B3640,AssignedDate,"&gt;=01/01/2017 12:00:00 AM",AssignedDate,"&lt;="&amp;$F$1)</f>
        <v/>
      </c>
      <c r="H3640" s="177" t="n"/>
      <c r="L3640" s="57" t="n">
        <v>0</v>
      </c>
      <c r="M3640" s="57" t="n"/>
    </row>
    <row r="3641" spans="1:13">
      <c r="A3641" s="137" t="n">
        <v>1</v>
      </c>
      <c r="B3641" s="100" t="s">
        <v>525</v>
      </c>
      <c r="C3641" s="137">
        <f>COUNTIFS(Severity,$B3641,AssignedDate,"&gt;="&amp;$C$1,AssignedDate,"&lt;="&amp;$F$1)</f>
        <v/>
      </c>
      <c r="D3641" s="137">
        <f>COUNTIFS(Severity,$B3641,Status,"&lt;&gt;Suspend",Status,"&lt;&gt;Assigned",Status,"&lt;&gt;Open",Status,"&lt;&gt;Hold",ResolvedDate,"&gt;="&amp;$C$1,ResolvedDate,"&lt;="&amp;$F$1)</f>
        <v/>
      </c>
      <c r="E3641" s="137">
        <f>COUNTIFS(Severity,$B3641,SLA_Breach,"&lt;&gt;Yes",Status,"&lt;&gt;Suspend",Status,"&lt;&gt;Assigned",Status,"&lt;&gt;Open",Status,"&lt;&gt;Hold&gt;",ResolvedDate,"&gt;="&amp;$C$1,ResolvedDate,"&lt;="&amp;$F$1)</f>
        <v/>
      </c>
      <c r="F3641" s="137">
        <f>COUNTIFS(Severity,$B3641,SLA_Breach,"Yes",Status,"&lt;&gt;Suspend",Status,"&lt;&gt;Assigned",Status,"&lt;&gt;Open",Status,"&lt;&gt;Hold&gt;",ResolvedDate,"&gt;="&amp;$C$1,ResolvedDate,"&lt;="&amp;$F$1)</f>
        <v/>
      </c>
      <c r="G3641" s="137">
        <f>COUNTIFS(Severity,$B3641,AssignedDate,"&gt;=01/01/2017 12:00:00 AM",AssignedDate,"&lt;="&amp;$F$1)</f>
        <v/>
      </c>
      <c r="H3641" s="177" t="n"/>
      <c r="L3641" s="57" t="n">
        <v>0</v>
      </c>
      <c r="M3641" s="57" t="n"/>
    </row>
    <row r="3642" spans="1:13">
      <c r="A3642" s="137" t="n">
        <v>1</v>
      </c>
      <c r="B3642" s="100" t="s">
        <v>525</v>
      </c>
      <c r="C3642" s="137">
        <f>COUNTIFS(Severity,$B3642,AssignedDate,"&gt;="&amp;$C$1,AssignedDate,"&lt;="&amp;$F$1)</f>
        <v/>
      </c>
      <c r="D3642" s="137">
        <f>COUNTIFS(Severity,$B3642,Status,"&lt;&gt;Suspend",Status,"&lt;&gt;Assigned",Status,"&lt;&gt;Open",Status,"&lt;&gt;Hold",ResolvedDate,"&gt;="&amp;$C$1,ResolvedDate,"&lt;="&amp;$F$1)</f>
        <v/>
      </c>
      <c r="E3642" s="137">
        <f>COUNTIFS(Severity,$B3642,SLA_Breach,"&lt;&gt;Yes",Status,"&lt;&gt;Suspend",Status,"&lt;&gt;Assigned",Status,"&lt;&gt;Open",Status,"&lt;&gt;Hold&gt;",ResolvedDate,"&gt;="&amp;$C$1,ResolvedDate,"&lt;="&amp;$F$1)</f>
        <v/>
      </c>
      <c r="F3642" s="137">
        <f>COUNTIFS(Severity,$B3642,SLA_Breach,"Yes",Status,"&lt;&gt;Suspend",Status,"&lt;&gt;Assigned",Status,"&lt;&gt;Open",Status,"&lt;&gt;Hold&gt;",ResolvedDate,"&gt;="&amp;$C$1,ResolvedDate,"&lt;="&amp;$F$1)</f>
        <v/>
      </c>
      <c r="G3642" s="137">
        <f>COUNTIFS(Severity,$B3642,AssignedDate,"&gt;=01/01/2017 12:00:00 AM",AssignedDate,"&lt;="&amp;$F$1)</f>
        <v/>
      </c>
      <c r="H3642" s="177" t="n"/>
      <c r="L3642" s="57" t="n">
        <v>0</v>
      </c>
      <c r="M3642" s="57" t="n"/>
    </row>
    <row r="3643" spans="1:13">
      <c r="A3643" s="137" t="n">
        <v>1</v>
      </c>
      <c r="B3643" s="100" t="s">
        <v>525</v>
      </c>
      <c r="C3643" s="137">
        <f>COUNTIFS(Severity,$B3643,AssignedDate,"&gt;="&amp;$C$1,AssignedDate,"&lt;="&amp;$F$1)</f>
        <v/>
      </c>
      <c r="D3643" s="137">
        <f>COUNTIFS(Severity,$B3643,Status,"&lt;&gt;Suspend",Status,"&lt;&gt;Assigned",Status,"&lt;&gt;Open",Status,"&lt;&gt;Hold",ResolvedDate,"&gt;="&amp;$C$1,ResolvedDate,"&lt;="&amp;$F$1)</f>
        <v/>
      </c>
      <c r="E3643" s="137">
        <f>COUNTIFS(Severity,$B3643,SLA_Breach,"&lt;&gt;Yes",Status,"&lt;&gt;Suspend",Status,"&lt;&gt;Assigned",Status,"&lt;&gt;Open",Status,"&lt;&gt;Hold&gt;",ResolvedDate,"&gt;="&amp;$C$1,ResolvedDate,"&lt;="&amp;$F$1)</f>
        <v/>
      </c>
      <c r="F3643" s="137">
        <f>COUNTIFS(Severity,$B3643,SLA_Breach,"Yes",Status,"&lt;&gt;Suspend",Status,"&lt;&gt;Assigned",Status,"&lt;&gt;Open",Status,"&lt;&gt;Hold&gt;",ResolvedDate,"&gt;="&amp;$C$1,ResolvedDate,"&lt;="&amp;$F$1)</f>
        <v/>
      </c>
      <c r="G3643" s="137">
        <f>COUNTIFS(Severity,$B3643,AssignedDate,"&gt;=01/01/2017 12:00:00 AM",AssignedDate,"&lt;="&amp;$F$1)</f>
        <v/>
      </c>
      <c r="H3643" s="177" t="n"/>
      <c r="L3643" s="57" t="n">
        <v>0</v>
      </c>
      <c r="M3643" s="57" t="n"/>
    </row>
    <row r="3644" spans="1:13">
      <c r="A3644" s="137" t="n">
        <v>1</v>
      </c>
      <c r="B3644" s="100" t="s">
        <v>525</v>
      </c>
      <c r="C3644" s="137">
        <f>COUNTIFS(Severity,$B3644,AssignedDate,"&gt;="&amp;$C$1,AssignedDate,"&lt;="&amp;$F$1)</f>
        <v/>
      </c>
      <c r="D3644" s="137">
        <f>COUNTIFS(Severity,$B3644,Status,"&lt;&gt;Suspend",Status,"&lt;&gt;Assigned",Status,"&lt;&gt;Open",Status,"&lt;&gt;Hold",ResolvedDate,"&gt;="&amp;$C$1,ResolvedDate,"&lt;="&amp;$F$1)</f>
        <v/>
      </c>
      <c r="E3644" s="137">
        <f>COUNTIFS(Severity,$B3644,SLA_Breach,"&lt;&gt;Yes",Status,"&lt;&gt;Suspend",Status,"&lt;&gt;Assigned",Status,"&lt;&gt;Open",Status,"&lt;&gt;Hold&gt;",ResolvedDate,"&gt;="&amp;$C$1,ResolvedDate,"&lt;="&amp;$F$1)</f>
        <v/>
      </c>
      <c r="F3644" s="137">
        <f>COUNTIFS(Severity,$B3644,SLA_Breach,"Yes",Status,"&lt;&gt;Suspend",Status,"&lt;&gt;Assigned",Status,"&lt;&gt;Open",Status,"&lt;&gt;Hold&gt;",ResolvedDate,"&gt;="&amp;$C$1,ResolvedDate,"&lt;="&amp;$F$1)</f>
        <v/>
      </c>
      <c r="G3644" s="137">
        <f>COUNTIFS(Severity,$B3644,AssignedDate,"&gt;=01/01/2017 12:00:00 AM",AssignedDate,"&lt;="&amp;$F$1)</f>
        <v/>
      </c>
      <c r="H3644" s="177" t="n"/>
      <c r="L3644" s="57" t="n">
        <v>0</v>
      </c>
      <c r="M3644" s="57" t="n"/>
    </row>
    <row r="3645" spans="1:13">
      <c r="A3645" s="137" t="n">
        <v>1</v>
      </c>
      <c r="B3645" s="100" t="s">
        <v>525</v>
      </c>
      <c r="C3645" s="137">
        <f>COUNTIFS(Severity,$B3645,AssignedDate,"&gt;="&amp;$C$1,AssignedDate,"&lt;="&amp;$F$1)</f>
        <v/>
      </c>
      <c r="D3645" s="137">
        <f>COUNTIFS(Severity,$B3645,Status,"&lt;&gt;Suspend",Status,"&lt;&gt;Assigned",Status,"&lt;&gt;Open",Status,"&lt;&gt;Hold",ResolvedDate,"&gt;="&amp;$C$1,ResolvedDate,"&lt;="&amp;$F$1)</f>
        <v/>
      </c>
      <c r="E3645" s="137">
        <f>COUNTIFS(Severity,$B3645,SLA_Breach,"&lt;&gt;Yes",Status,"&lt;&gt;Suspend",Status,"&lt;&gt;Assigned",Status,"&lt;&gt;Open",Status,"&lt;&gt;Hold&gt;",ResolvedDate,"&gt;="&amp;$C$1,ResolvedDate,"&lt;="&amp;$F$1)</f>
        <v/>
      </c>
      <c r="F3645" s="137">
        <f>COUNTIFS(Severity,$B3645,SLA_Breach,"Yes",Status,"&lt;&gt;Suspend",Status,"&lt;&gt;Assigned",Status,"&lt;&gt;Open",Status,"&lt;&gt;Hold&gt;",ResolvedDate,"&gt;="&amp;$C$1,ResolvedDate,"&lt;="&amp;$F$1)</f>
        <v/>
      </c>
      <c r="G3645" s="137">
        <f>COUNTIFS(Severity,$B3645,AssignedDate,"&gt;=01/01/2017 12:00:00 AM",AssignedDate,"&lt;="&amp;$F$1)</f>
        <v/>
      </c>
      <c r="H3645" s="177" t="n"/>
      <c r="L3645" s="57" t="n">
        <v>0</v>
      </c>
      <c r="M3645" s="57" t="n"/>
    </row>
    <row r="3646" spans="1:13">
      <c r="A3646" s="137" t="n">
        <v>1</v>
      </c>
      <c r="B3646" s="100" t="s">
        <v>525</v>
      </c>
      <c r="C3646" s="137">
        <f>COUNTIFS(Severity,$B3646,AssignedDate,"&gt;="&amp;$C$1,AssignedDate,"&lt;="&amp;$F$1)</f>
        <v/>
      </c>
      <c r="D3646" s="137">
        <f>COUNTIFS(Severity,$B3646,Status,"&lt;&gt;Suspend",Status,"&lt;&gt;Assigned",Status,"&lt;&gt;Open",Status,"&lt;&gt;Hold",ResolvedDate,"&gt;="&amp;$C$1,ResolvedDate,"&lt;="&amp;$F$1)</f>
        <v/>
      </c>
      <c r="E3646" s="137">
        <f>COUNTIFS(Severity,$B3646,SLA_Breach,"&lt;&gt;Yes",Status,"&lt;&gt;Suspend",Status,"&lt;&gt;Assigned",Status,"&lt;&gt;Open",Status,"&lt;&gt;Hold&gt;",ResolvedDate,"&gt;="&amp;$C$1,ResolvedDate,"&lt;="&amp;$F$1)</f>
        <v/>
      </c>
      <c r="F3646" s="137">
        <f>COUNTIFS(Severity,$B3646,SLA_Breach,"Yes",Status,"&lt;&gt;Suspend",Status,"&lt;&gt;Assigned",Status,"&lt;&gt;Open",Status,"&lt;&gt;Hold&gt;",ResolvedDate,"&gt;="&amp;$C$1,ResolvedDate,"&lt;="&amp;$F$1)</f>
        <v/>
      </c>
      <c r="G3646" s="137">
        <f>COUNTIFS(Severity,$B3646,AssignedDate,"&gt;=01/01/2017 12:00:00 AM",AssignedDate,"&lt;="&amp;$F$1)</f>
        <v/>
      </c>
      <c r="H3646" s="177" t="n"/>
      <c r="L3646" s="57" t="n">
        <v>0</v>
      </c>
      <c r="M3646" s="57" t="n"/>
    </row>
    <row r="3647" spans="1:13">
      <c r="A3647" s="137" t="n">
        <v>1</v>
      </c>
      <c r="B3647" s="100" t="s">
        <v>525</v>
      </c>
      <c r="C3647" s="137">
        <f>COUNTIFS(Severity,$B3647,AssignedDate,"&gt;="&amp;$C$1,AssignedDate,"&lt;="&amp;$F$1)</f>
        <v/>
      </c>
      <c r="D3647" s="137">
        <f>COUNTIFS(Severity,$B3647,Status,"&lt;&gt;Suspend",Status,"&lt;&gt;Assigned",Status,"&lt;&gt;Open",Status,"&lt;&gt;Hold",ResolvedDate,"&gt;="&amp;$C$1,ResolvedDate,"&lt;="&amp;$F$1)</f>
        <v/>
      </c>
      <c r="E3647" s="137">
        <f>COUNTIFS(Severity,$B3647,SLA_Breach,"&lt;&gt;Yes",Status,"&lt;&gt;Suspend",Status,"&lt;&gt;Assigned",Status,"&lt;&gt;Open",Status,"&lt;&gt;Hold&gt;",ResolvedDate,"&gt;="&amp;$C$1,ResolvedDate,"&lt;="&amp;$F$1)</f>
        <v/>
      </c>
      <c r="F3647" s="137">
        <f>COUNTIFS(Severity,$B3647,SLA_Breach,"Yes",Status,"&lt;&gt;Suspend",Status,"&lt;&gt;Assigned",Status,"&lt;&gt;Open",Status,"&lt;&gt;Hold&gt;",ResolvedDate,"&gt;="&amp;$C$1,ResolvedDate,"&lt;="&amp;$F$1)</f>
        <v/>
      </c>
      <c r="G3647" s="137">
        <f>COUNTIFS(Severity,$B3647,AssignedDate,"&gt;=01/01/2017 12:00:00 AM",AssignedDate,"&lt;="&amp;$F$1)</f>
        <v/>
      </c>
      <c r="H3647" s="177" t="n"/>
      <c r="L3647" s="57" t="n">
        <v>0</v>
      </c>
      <c r="M3647" s="57" t="n"/>
    </row>
    <row r="3648" spans="1:13">
      <c r="A3648" s="137" t="n">
        <v>1</v>
      </c>
      <c r="B3648" s="100" t="s">
        <v>525</v>
      </c>
      <c r="C3648" s="137">
        <f>COUNTIFS(Severity,$B3648,AssignedDate,"&gt;="&amp;$C$1,AssignedDate,"&lt;="&amp;$F$1)</f>
        <v/>
      </c>
      <c r="D3648" s="137">
        <f>COUNTIFS(Severity,$B3648,Status,"&lt;&gt;Suspend",Status,"&lt;&gt;Assigned",Status,"&lt;&gt;Open",Status,"&lt;&gt;Hold",ResolvedDate,"&gt;="&amp;$C$1,ResolvedDate,"&lt;="&amp;$F$1)</f>
        <v/>
      </c>
      <c r="E3648" s="137">
        <f>COUNTIFS(Severity,$B3648,SLA_Breach,"&lt;&gt;Yes",Status,"&lt;&gt;Suspend",Status,"&lt;&gt;Assigned",Status,"&lt;&gt;Open",Status,"&lt;&gt;Hold&gt;",ResolvedDate,"&gt;="&amp;$C$1,ResolvedDate,"&lt;="&amp;$F$1)</f>
        <v/>
      </c>
      <c r="F3648" s="137">
        <f>COUNTIFS(Severity,$B3648,SLA_Breach,"Yes",Status,"&lt;&gt;Suspend",Status,"&lt;&gt;Assigned",Status,"&lt;&gt;Open",Status,"&lt;&gt;Hold&gt;",ResolvedDate,"&gt;="&amp;$C$1,ResolvedDate,"&lt;="&amp;$F$1)</f>
        <v/>
      </c>
      <c r="G3648" s="137">
        <f>COUNTIFS(Severity,$B3648,AssignedDate,"&gt;=01/01/2017 12:00:00 AM",AssignedDate,"&lt;="&amp;$F$1)</f>
        <v/>
      </c>
      <c r="H3648" s="177" t="n"/>
      <c r="L3648" s="57" t="n">
        <v>0</v>
      </c>
      <c r="M3648" s="57" t="n"/>
    </row>
    <row r="3649" spans="1:13">
      <c r="A3649" s="137" t="n">
        <v>1</v>
      </c>
      <c r="B3649" s="100" t="s">
        <v>525</v>
      </c>
      <c r="C3649" s="137">
        <f>COUNTIFS(Severity,$B3649,AssignedDate,"&gt;="&amp;$C$1,AssignedDate,"&lt;="&amp;$F$1)</f>
        <v/>
      </c>
      <c r="D3649" s="137">
        <f>COUNTIFS(Severity,$B3649,Status,"&lt;&gt;Suspend",Status,"&lt;&gt;Assigned",Status,"&lt;&gt;Open",Status,"&lt;&gt;Hold",ResolvedDate,"&gt;="&amp;$C$1,ResolvedDate,"&lt;="&amp;$F$1)</f>
        <v/>
      </c>
      <c r="E3649" s="137">
        <f>COUNTIFS(Severity,$B3649,SLA_Breach,"&lt;&gt;Yes",Status,"&lt;&gt;Suspend",Status,"&lt;&gt;Assigned",Status,"&lt;&gt;Open",Status,"&lt;&gt;Hold&gt;",ResolvedDate,"&gt;="&amp;$C$1,ResolvedDate,"&lt;="&amp;$F$1)</f>
        <v/>
      </c>
      <c r="F3649" s="137">
        <f>COUNTIFS(Severity,$B3649,SLA_Breach,"Yes",Status,"&lt;&gt;Suspend",Status,"&lt;&gt;Assigned",Status,"&lt;&gt;Open",Status,"&lt;&gt;Hold&gt;",ResolvedDate,"&gt;="&amp;$C$1,ResolvedDate,"&lt;="&amp;$F$1)</f>
        <v/>
      </c>
      <c r="G3649" s="137">
        <f>COUNTIFS(Severity,$B3649,AssignedDate,"&gt;=01/01/2017 12:00:00 AM",AssignedDate,"&lt;="&amp;$F$1)</f>
        <v/>
      </c>
      <c r="H3649" s="177" t="n"/>
      <c r="L3649" s="57" t="n">
        <v>0</v>
      </c>
      <c r="M3649" s="57" t="n"/>
    </row>
    <row r="3650" spans="1:13">
      <c r="A3650" s="137" t="n">
        <v>1</v>
      </c>
      <c r="B3650" s="100" t="s">
        <v>525</v>
      </c>
      <c r="C3650" s="137">
        <f>COUNTIFS(Severity,$B3650,AssignedDate,"&gt;="&amp;$C$1,AssignedDate,"&lt;="&amp;$F$1)</f>
        <v/>
      </c>
      <c r="D3650" s="137">
        <f>COUNTIFS(Severity,$B3650,Status,"&lt;&gt;Suspend",Status,"&lt;&gt;Assigned",Status,"&lt;&gt;Open",Status,"&lt;&gt;Hold",ResolvedDate,"&gt;="&amp;$C$1,ResolvedDate,"&lt;="&amp;$F$1)</f>
        <v/>
      </c>
      <c r="E3650" s="137">
        <f>COUNTIFS(Severity,$B3650,SLA_Breach,"&lt;&gt;Yes",Status,"&lt;&gt;Suspend",Status,"&lt;&gt;Assigned",Status,"&lt;&gt;Open",Status,"&lt;&gt;Hold&gt;",ResolvedDate,"&gt;="&amp;$C$1,ResolvedDate,"&lt;="&amp;$F$1)</f>
        <v/>
      </c>
      <c r="F3650" s="137">
        <f>COUNTIFS(Severity,$B3650,SLA_Breach,"Yes",Status,"&lt;&gt;Suspend",Status,"&lt;&gt;Assigned",Status,"&lt;&gt;Open",Status,"&lt;&gt;Hold&gt;",ResolvedDate,"&gt;="&amp;$C$1,ResolvedDate,"&lt;="&amp;$F$1)</f>
        <v/>
      </c>
      <c r="G3650" s="137">
        <f>COUNTIFS(Severity,$B3650,AssignedDate,"&gt;=01/01/2017 12:00:00 AM",AssignedDate,"&lt;="&amp;$F$1)</f>
        <v/>
      </c>
      <c r="H3650" s="177" t="n"/>
      <c r="L3650" s="57" t="n">
        <v>0</v>
      </c>
      <c r="M3650" s="57" t="n"/>
    </row>
    <row r="3651" spans="1:13">
      <c r="A3651" s="137" t="n">
        <v>1</v>
      </c>
      <c r="B3651" s="100" t="s">
        <v>525</v>
      </c>
      <c r="C3651" s="137">
        <f>COUNTIFS(Severity,$B3651,AssignedDate,"&gt;="&amp;$C$1,AssignedDate,"&lt;="&amp;$F$1)</f>
        <v/>
      </c>
      <c r="D3651" s="137">
        <f>COUNTIFS(Severity,$B3651,Status,"&lt;&gt;Suspend",Status,"&lt;&gt;Assigned",Status,"&lt;&gt;Open",Status,"&lt;&gt;Hold",ResolvedDate,"&gt;="&amp;$C$1,ResolvedDate,"&lt;="&amp;$F$1)</f>
        <v/>
      </c>
      <c r="E3651" s="137">
        <f>COUNTIFS(Severity,$B3651,SLA_Breach,"&lt;&gt;Yes",Status,"&lt;&gt;Suspend",Status,"&lt;&gt;Assigned",Status,"&lt;&gt;Open",Status,"&lt;&gt;Hold&gt;",ResolvedDate,"&gt;="&amp;$C$1,ResolvedDate,"&lt;="&amp;$F$1)</f>
        <v/>
      </c>
      <c r="F3651" s="137">
        <f>COUNTIFS(Severity,$B3651,SLA_Breach,"Yes",Status,"&lt;&gt;Suspend",Status,"&lt;&gt;Assigned",Status,"&lt;&gt;Open",Status,"&lt;&gt;Hold&gt;",ResolvedDate,"&gt;="&amp;$C$1,ResolvedDate,"&lt;="&amp;$F$1)</f>
        <v/>
      </c>
      <c r="G3651" s="137">
        <f>COUNTIFS(Severity,$B3651,AssignedDate,"&gt;=01/01/2017 12:00:00 AM",AssignedDate,"&lt;="&amp;$F$1)</f>
        <v/>
      </c>
      <c r="H3651" s="177" t="n"/>
      <c r="L3651" s="57" t="n">
        <v>0</v>
      </c>
      <c r="M3651" s="57" t="n"/>
    </row>
    <row r="3652" spans="1:13">
      <c r="A3652" s="137" t="n">
        <v>1</v>
      </c>
      <c r="B3652" s="100" t="s">
        <v>525</v>
      </c>
      <c r="C3652" s="137">
        <f>COUNTIFS(Severity,$B3652,AssignedDate,"&gt;="&amp;$C$1,AssignedDate,"&lt;="&amp;$F$1)</f>
        <v/>
      </c>
      <c r="D3652" s="137">
        <f>COUNTIFS(Severity,$B3652,Status,"&lt;&gt;Suspend",Status,"&lt;&gt;Assigned",Status,"&lt;&gt;Open",Status,"&lt;&gt;Hold",ResolvedDate,"&gt;="&amp;$C$1,ResolvedDate,"&lt;="&amp;$F$1)</f>
        <v/>
      </c>
      <c r="E3652" s="137">
        <f>COUNTIFS(Severity,$B3652,SLA_Breach,"&lt;&gt;Yes",Status,"&lt;&gt;Suspend",Status,"&lt;&gt;Assigned",Status,"&lt;&gt;Open",Status,"&lt;&gt;Hold&gt;",ResolvedDate,"&gt;="&amp;$C$1,ResolvedDate,"&lt;="&amp;$F$1)</f>
        <v/>
      </c>
      <c r="F3652" s="137">
        <f>COUNTIFS(Severity,$B3652,SLA_Breach,"Yes",Status,"&lt;&gt;Suspend",Status,"&lt;&gt;Assigned",Status,"&lt;&gt;Open",Status,"&lt;&gt;Hold&gt;",ResolvedDate,"&gt;="&amp;$C$1,ResolvedDate,"&lt;="&amp;$F$1)</f>
        <v/>
      </c>
      <c r="G3652" s="137">
        <f>COUNTIFS(Severity,$B3652,AssignedDate,"&gt;=01/01/2017 12:00:00 AM",AssignedDate,"&lt;="&amp;$F$1)</f>
        <v/>
      </c>
      <c r="H3652" s="177" t="n"/>
      <c r="L3652" s="57" t="n">
        <v>0</v>
      </c>
      <c r="M3652" s="57" t="n"/>
    </row>
    <row r="3653" spans="1:13">
      <c r="A3653" s="137" t="n">
        <v>1</v>
      </c>
      <c r="B3653" s="100" t="s">
        <v>525</v>
      </c>
      <c r="C3653" s="137">
        <f>COUNTIFS(Severity,$B3653,AssignedDate,"&gt;="&amp;$C$1,AssignedDate,"&lt;="&amp;$F$1)</f>
        <v/>
      </c>
      <c r="D3653" s="137">
        <f>COUNTIFS(Severity,$B3653,Status,"&lt;&gt;Suspend",Status,"&lt;&gt;Assigned",Status,"&lt;&gt;Open",Status,"&lt;&gt;Hold",ResolvedDate,"&gt;="&amp;$C$1,ResolvedDate,"&lt;="&amp;$F$1)</f>
        <v/>
      </c>
      <c r="E3653" s="137">
        <f>COUNTIFS(Severity,$B3653,SLA_Breach,"&lt;&gt;Yes",Status,"&lt;&gt;Suspend",Status,"&lt;&gt;Assigned",Status,"&lt;&gt;Open",Status,"&lt;&gt;Hold&gt;",ResolvedDate,"&gt;="&amp;$C$1,ResolvedDate,"&lt;="&amp;$F$1)</f>
        <v/>
      </c>
      <c r="F3653" s="137">
        <f>COUNTIFS(Severity,$B3653,SLA_Breach,"Yes",Status,"&lt;&gt;Suspend",Status,"&lt;&gt;Assigned",Status,"&lt;&gt;Open",Status,"&lt;&gt;Hold&gt;",ResolvedDate,"&gt;="&amp;$C$1,ResolvedDate,"&lt;="&amp;$F$1)</f>
        <v/>
      </c>
      <c r="G3653" s="137">
        <f>COUNTIFS(Severity,$B3653,AssignedDate,"&gt;=01/01/2017 12:00:00 AM",AssignedDate,"&lt;="&amp;$F$1)</f>
        <v/>
      </c>
      <c r="H3653" s="177" t="n"/>
      <c r="L3653" s="57" t="n">
        <v>0</v>
      </c>
      <c r="M3653" s="57" t="n"/>
    </row>
    <row r="3654" spans="1:13">
      <c r="A3654" s="137" t="n">
        <v>1</v>
      </c>
      <c r="B3654" s="100" t="s">
        <v>525</v>
      </c>
      <c r="C3654" s="137">
        <f>COUNTIFS(Severity,$B3654,AssignedDate,"&gt;="&amp;$C$1,AssignedDate,"&lt;="&amp;$F$1)</f>
        <v/>
      </c>
      <c r="D3654" s="137">
        <f>COUNTIFS(Severity,$B3654,Status,"&lt;&gt;Suspend",Status,"&lt;&gt;Assigned",Status,"&lt;&gt;Open",Status,"&lt;&gt;Hold",ResolvedDate,"&gt;="&amp;$C$1,ResolvedDate,"&lt;="&amp;$F$1)</f>
        <v/>
      </c>
      <c r="E3654" s="137">
        <f>COUNTIFS(Severity,$B3654,SLA_Breach,"&lt;&gt;Yes",Status,"&lt;&gt;Suspend",Status,"&lt;&gt;Assigned",Status,"&lt;&gt;Open",Status,"&lt;&gt;Hold&gt;",ResolvedDate,"&gt;="&amp;$C$1,ResolvedDate,"&lt;="&amp;$F$1)</f>
        <v/>
      </c>
      <c r="F3654" s="137">
        <f>COUNTIFS(Severity,$B3654,SLA_Breach,"Yes",Status,"&lt;&gt;Suspend",Status,"&lt;&gt;Assigned",Status,"&lt;&gt;Open",Status,"&lt;&gt;Hold&gt;",ResolvedDate,"&gt;="&amp;$C$1,ResolvedDate,"&lt;="&amp;$F$1)</f>
        <v/>
      </c>
      <c r="G3654" s="137">
        <f>COUNTIFS(Severity,$B3654,AssignedDate,"&gt;=01/01/2017 12:00:00 AM",AssignedDate,"&lt;="&amp;$F$1)</f>
        <v/>
      </c>
      <c r="H3654" s="177" t="n"/>
      <c r="L3654" s="57" t="n">
        <v>0</v>
      </c>
      <c r="M3654" s="57" t="n"/>
    </row>
    <row r="3655" spans="1:13">
      <c r="A3655" s="137" t="n">
        <v>1</v>
      </c>
      <c r="B3655" s="100" t="s">
        <v>525</v>
      </c>
      <c r="C3655" s="137">
        <f>COUNTIFS(Severity,$B3655,AssignedDate,"&gt;="&amp;$C$1,AssignedDate,"&lt;="&amp;$F$1)</f>
        <v/>
      </c>
      <c r="D3655" s="137">
        <f>COUNTIFS(Severity,$B3655,Status,"&lt;&gt;Suspend",Status,"&lt;&gt;Assigned",Status,"&lt;&gt;Open",Status,"&lt;&gt;Hold",ResolvedDate,"&gt;="&amp;$C$1,ResolvedDate,"&lt;="&amp;$F$1)</f>
        <v/>
      </c>
      <c r="E3655" s="137">
        <f>COUNTIFS(Severity,$B3655,SLA_Breach,"&lt;&gt;Yes",Status,"&lt;&gt;Suspend",Status,"&lt;&gt;Assigned",Status,"&lt;&gt;Open",Status,"&lt;&gt;Hold&gt;",ResolvedDate,"&gt;="&amp;$C$1,ResolvedDate,"&lt;="&amp;$F$1)</f>
        <v/>
      </c>
      <c r="F3655" s="137">
        <f>COUNTIFS(Severity,$B3655,SLA_Breach,"Yes",Status,"&lt;&gt;Suspend",Status,"&lt;&gt;Assigned",Status,"&lt;&gt;Open",Status,"&lt;&gt;Hold&gt;",ResolvedDate,"&gt;="&amp;$C$1,ResolvedDate,"&lt;="&amp;$F$1)</f>
        <v/>
      </c>
      <c r="G3655" s="137">
        <f>COUNTIFS(Severity,$B3655,AssignedDate,"&gt;=01/01/2017 12:00:00 AM",AssignedDate,"&lt;="&amp;$F$1)</f>
        <v/>
      </c>
      <c r="H3655" s="177" t="n"/>
      <c r="L3655" s="57" t="n">
        <v>0</v>
      </c>
      <c r="M3655" s="57" t="n"/>
    </row>
    <row r="3656" spans="1:13">
      <c r="A3656" s="137" t="n">
        <v>1</v>
      </c>
      <c r="B3656" s="100" t="s">
        <v>525</v>
      </c>
      <c r="C3656" s="137">
        <f>COUNTIFS(Severity,$B3656,AssignedDate,"&gt;="&amp;$C$1,AssignedDate,"&lt;="&amp;$F$1)</f>
        <v/>
      </c>
      <c r="D3656" s="137">
        <f>COUNTIFS(Severity,$B3656,Status,"&lt;&gt;Suspend",Status,"&lt;&gt;Assigned",Status,"&lt;&gt;Open",Status,"&lt;&gt;Hold",ResolvedDate,"&gt;="&amp;$C$1,ResolvedDate,"&lt;="&amp;$F$1)</f>
        <v/>
      </c>
      <c r="E3656" s="137">
        <f>COUNTIFS(Severity,$B3656,SLA_Breach,"&lt;&gt;Yes",Status,"&lt;&gt;Suspend",Status,"&lt;&gt;Assigned",Status,"&lt;&gt;Open",Status,"&lt;&gt;Hold&gt;",ResolvedDate,"&gt;="&amp;$C$1,ResolvedDate,"&lt;="&amp;$F$1)</f>
        <v/>
      </c>
      <c r="F3656" s="137">
        <f>COUNTIFS(Severity,$B3656,SLA_Breach,"Yes",Status,"&lt;&gt;Suspend",Status,"&lt;&gt;Assigned",Status,"&lt;&gt;Open",Status,"&lt;&gt;Hold&gt;",ResolvedDate,"&gt;="&amp;$C$1,ResolvedDate,"&lt;="&amp;$F$1)</f>
        <v/>
      </c>
      <c r="G3656" s="137">
        <f>COUNTIFS(Severity,$B3656,AssignedDate,"&gt;=01/01/2017 12:00:00 AM",AssignedDate,"&lt;="&amp;$F$1)</f>
        <v/>
      </c>
      <c r="H3656" s="177" t="n"/>
      <c r="L3656" s="57" t="n">
        <v>0</v>
      </c>
      <c r="M3656" s="57" t="n"/>
    </row>
    <row r="3657" spans="1:13">
      <c r="A3657" s="137" t="n">
        <v>1</v>
      </c>
      <c r="B3657" s="100" t="s">
        <v>525</v>
      </c>
      <c r="C3657" s="137">
        <f>COUNTIFS(Severity,$B3657,AssignedDate,"&gt;="&amp;$C$1,AssignedDate,"&lt;="&amp;$F$1)</f>
        <v/>
      </c>
      <c r="D3657" s="137">
        <f>COUNTIFS(Severity,$B3657,Status,"&lt;&gt;Suspend",Status,"&lt;&gt;Assigned",Status,"&lt;&gt;Open",Status,"&lt;&gt;Hold",ResolvedDate,"&gt;="&amp;$C$1,ResolvedDate,"&lt;="&amp;$F$1)</f>
        <v/>
      </c>
      <c r="E3657" s="137">
        <f>COUNTIFS(Severity,$B3657,SLA_Breach,"&lt;&gt;Yes",Status,"&lt;&gt;Suspend",Status,"&lt;&gt;Assigned",Status,"&lt;&gt;Open",Status,"&lt;&gt;Hold&gt;",ResolvedDate,"&gt;="&amp;$C$1,ResolvedDate,"&lt;="&amp;$F$1)</f>
        <v/>
      </c>
      <c r="F3657" s="137">
        <f>COUNTIFS(Severity,$B3657,SLA_Breach,"Yes",Status,"&lt;&gt;Suspend",Status,"&lt;&gt;Assigned",Status,"&lt;&gt;Open",Status,"&lt;&gt;Hold&gt;",ResolvedDate,"&gt;="&amp;$C$1,ResolvedDate,"&lt;="&amp;$F$1)</f>
        <v/>
      </c>
      <c r="G3657" s="137">
        <f>COUNTIFS(Severity,$B3657,AssignedDate,"&gt;=01/01/2017 12:00:00 AM",AssignedDate,"&lt;="&amp;$F$1)</f>
        <v/>
      </c>
      <c r="H3657" s="177" t="n"/>
      <c r="L3657" s="57" t="n">
        <v>0</v>
      </c>
      <c r="M3657" s="57" t="n"/>
    </row>
    <row r="3658" spans="1:13">
      <c r="A3658" s="137" t="n">
        <v>1</v>
      </c>
      <c r="B3658" s="100" t="s">
        <v>525</v>
      </c>
      <c r="C3658" s="137">
        <f>COUNTIFS(Severity,$B3658,AssignedDate,"&gt;="&amp;$C$1,AssignedDate,"&lt;="&amp;$F$1)</f>
        <v/>
      </c>
      <c r="D3658" s="137">
        <f>COUNTIFS(Severity,$B3658,Status,"&lt;&gt;Suspend",Status,"&lt;&gt;Assigned",Status,"&lt;&gt;Open",Status,"&lt;&gt;Hold",ResolvedDate,"&gt;="&amp;$C$1,ResolvedDate,"&lt;="&amp;$F$1)</f>
        <v/>
      </c>
      <c r="E3658" s="137">
        <f>COUNTIFS(Severity,$B3658,SLA_Breach,"&lt;&gt;Yes",Status,"&lt;&gt;Suspend",Status,"&lt;&gt;Assigned",Status,"&lt;&gt;Open",Status,"&lt;&gt;Hold&gt;",ResolvedDate,"&gt;="&amp;$C$1,ResolvedDate,"&lt;="&amp;$F$1)</f>
        <v/>
      </c>
      <c r="F3658" s="137">
        <f>COUNTIFS(Severity,$B3658,SLA_Breach,"Yes",Status,"&lt;&gt;Suspend",Status,"&lt;&gt;Assigned",Status,"&lt;&gt;Open",Status,"&lt;&gt;Hold&gt;",ResolvedDate,"&gt;="&amp;$C$1,ResolvedDate,"&lt;="&amp;$F$1)</f>
        <v/>
      </c>
      <c r="G3658" s="137">
        <f>COUNTIFS(Severity,$B3658,AssignedDate,"&gt;=01/01/2017 12:00:00 AM",AssignedDate,"&lt;="&amp;$F$1)</f>
        <v/>
      </c>
      <c r="H3658" s="177" t="n"/>
      <c r="L3658" s="57" t="n">
        <v>0</v>
      </c>
      <c r="M3658" s="57" t="n"/>
    </row>
    <row r="3659" spans="1:13">
      <c r="A3659" s="137" t="n">
        <v>1</v>
      </c>
      <c r="B3659" s="100" t="s">
        <v>525</v>
      </c>
      <c r="C3659" s="137">
        <f>COUNTIFS(Severity,$B3659,AssignedDate,"&gt;="&amp;$C$1,AssignedDate,"&lt;="&amp;$F$1)</f>
        <v/>
      </c>
      <c r="D3659" s="137">
        <f>COUNTIFS(Severity,$B3659,Status,"&lt;&gt;Suspend",Status,"&lt;&gt;Assigned",Status,"&lt;&gt;Open",Status,"&lt;&gt;Hold",ResolvedDate,"&gt;="&amp;$C$1,ResolvedDate,"&lt;="&amp;$F$1)</f>
        <v/>
      </c>
      <c r="E3659" s="137">
        <f>COUNTIFS(Severity,$B3659,SLA_Breach,"&lt;&gt;Yes",Status,"&lt;&gt;Suspend",Status,"&lt;&gt;Assigned",Status,"&lt;&gt;Open",Status,"&lt;&gt;Hold&gt;",ResolvedDate,"&gt;="&amp;$C$1,ResolvedDate,"&lt;="&amp;$F$1)</f>
        <v/>
      </c>
      <c r="F3659" s="137">
        <f>COUNTIFS(Severity,$B3659,SLA_Breach,"Yes",Status,"&lt;&gt;Suspend",Status,"&lt;&gt;Assigned",Status,"&lt;&gt;Open",Status,"&lt;&gt;Hold&gt;",ResolvedDate,"&gt;="&amp;$C$1,ResolvedDate,"&lt;="&amp;$F$1)</f>
        <v/>
      </c>
      <c r="G3659" s="137">
        <f>COUNTIFS(Severity,$B3659,AssignedDate,"&gt;=01/01/2017 12:00:00 AM",AssignedDate,"&lt;="&amp;$F$1)</f>
        <v/>
      </c>
      <c r="H3659" s="177" t="n"/>
      <c r="L3659" s="57" t="n">
        <v>0</v>
      </c>
      <c r="M3659" s="57" t="n"/>
    </row>
    <row r="3660" spans="1:13">
      <c r="A3660" s="137" t="n">
        <v>1</v>
      </c>
      <c r="B3660" s="100" t="s">
        <v>525</v>
      </c>
      <c r="C3660" s="137">
        <f>COUNTIFS(Severity,$B3660,AssignedDate,"&gt;="&amp;$C$1,AssignedDate,"&lt;="&amp;$F$1)</f>
        <v/>
      </c>
      <c r="D3660" s="137">
        <f>COUNTIFS(Severity,$B3660,Status,"&lt;&gt;Suspend",Status,"&lt;&gt;Assigned",Status,"&lt;&gt;Open",Status,"&lt;&gt;Hold",ResolvedDate,"&gt;="&amp;$C$1,ResolvedDate,"&lt;="&amp;$F$1)</f>
        <v/>
      </c>
      <c r="E3660" s="137">
        <f>COUNTIFS(Severity,$B3660,SLA_Breach,"&lt;&gt;Yes",Status,"&lt;&gt;Suspend",Status,"&lt;&gt;Assigned",Status,"&lt;&gt;Open",Status,"&lt;&gt;Hold&gt;",ResolvedDate,"&gt;="&amp;$C$1,ResolvedDate,"&lt;="&amp;$F$1)</f>
        <v/>
      </c>
      <c r="F3660" s="137">
        <f>COUNTIFS(Severity,$B3660,SLA_Breach,"Yes",Status,"&lt;&gt;Suspend",Status,"&lt;&gt;Assigned",Status,"&lt;&gt;Open",Status,"&lt;&gt;Hold&gt;",ResolvedDate,"&gt;="&amp;$C$1,ResolvedDate,"&lt;="&amp;$F$1)</f>
        <v/>
      </c>
      <c r="G3660" s="137">
        <f>COUNTIFS(Severity,$B3660,AssignedDate,"&gt;=01/01/2017 12:00:00 AM",AssignedDate,"&lt;="&amp;$F$1)</f>
        <v/>
      </c>
      <c r="H3660" s="177" t="n"/>
      <c r="L3660" s="57" t="n">
        <v>0</v>
      </c>
      <c r="M3660" s="57" t="n"/>
    </row>
    <row r="3661" spans="1:13">
      <c r="A3661" s="137" t="n">
        <v>1</v>
      </c>
      <c r="B3661" s="100" t="s">
        <v>525</v>
      </c>
      <c r="C3661" s="137">
        <f>COUNTIFS(Severity,$B3661,AssignedDate,"&gt;="&amp;$C$1,AssignedDate,"&lt;="&amp;$F$1)</f>
        <v/>
      </c>
      <c r="D3661" s="137">
        <f>COUNTIFS(Severity,$B3661,Status,"&lt;&gt;Suspend",Status,"&lt;&gt;Assigned",Status,"&lt;&gt;Open",Status,"&lt;&gt;Hold",ResolvedDate,"&gt;="&amp;$C$1,ResolvedDate,"&lt;="&amp;$F$1)</f>
        <v/>
      </c>
      <c r="E3661" s="137">
        <f>COUNTIFS(Severity,$B3661,SLA_Breach,"&lt;&gt;Yes",Status,"&lt;&gt;Suspend",Status,"&lt;&gt;Assigned",Status,"&lt;&gt;Open",Status,"&lt;&gt;Hold&gt;",ResolvedDate,"&gt;="&amp;$C$1,ResolvedDate,"&lt;="&amp;$F$1)</f>
        <v/>
      </c>
      <c r="F3661" s="137">
        <f>COUNTIFS(Severity,$B3661,SLA_Breach,"Yes",Status,"&lt;&gt;Suspend",Status,"&lt;&gt;Assigned",Status,"&lt;&gt;Open",Status,"&lt;&gt;Hold&gt;",ResolvedDate,"&gt;="&amp;$C$1,ResolvedDate,"&lt;="&amp;$F$1)</f>
        <v/>
      </c>
      <c r="G3661" s="137">
        <f>COUNTIFS(Severity,$B3661,AssignedDate,"&gt;=01/01/2017 12:00:00 AM",AssignedDate,"&lt;="&amp;$F$1)</f>
        <v/>
      </c>
      <c r="H3661" s="177" t="n"/>
      <c r="L3661" s="57" t="n">
        <v>0</v>
      </c>
      <c r="M3661" s="57" t="n"/>
    </row>
    <row r="3662" spans="1:13">
      <c r="A3662" s="137" t="n">
        <v>1</v>
      </c>
      <c r="B3662" s="100" t="s">
        <v>525</v>
      </c>
      <c r="C3662" s="137">
        <f>COUNTIFS(Severity,$B3662,AssignedDate,"&gt;="&amp;$C$1,AssignedDate,"&lt;="&amp;$F$1)</f>
        <v/>
      </c>
      <c r="D3662" s="137">
        <f>COUNTIFS(Severity,$B3662,Status,"&lt;&gt;Suspend",Status,"&lt;&gt;Assigned",Status,"&lt;&gt;Open",Status,"&lt;&gt;Hold",ResolvedDate,"&gt;="&amp;$C$1,ResolvedDate,"&lt;="&amp;$F$1)</f>
        <v/>
      </c>
      <c r="E3662" s="137">
        <f>COUNTIFS(Severity,$B3662,SLA_Breach,"&lt;&gt;Yes",Status,"&lt;&gt;Suspend",Status,"&lt;&gt;Assigned",Status,"&lt;&gt;Open",Status,"&lt;&gt;Hold&gt;",ResolvedDate,"&gt;="&amp;$C$1,ResolvedDate,"&lt;="&amp;$F$1)</f>
        <v/>
      </c>
      <c r="F3662" s="137">
        <f>COUNTIFS(Severity,$B3662,SLA_Breach,"Yes",Status,"&lt;&gt;Suspend",Status,"&lt;&gt;Assigned",Status,"&lt;&gt;Open",Status,"&lt;&gt;Hold&gt;",ResolvedDate,"&gt;="&amp;$C$1,ResolvedDate,"&lt;="&amp;$F$1)</f>
        <v/>
      </c>
      <c r="G3662" s="137">
        <f>COUNTIFS(Severity,$B3662,AssignedDate,"&gt;=01/01/2017 12:00:00 AM",AssignedDate,"&lt;="&amp;$F$1)</f>
        <v/>
      </c>
      <c r="H3662" s="177" t="n"/>
      <c r="L3662" s="57" t="n">
        <v>0</v>
      </c>
      <c r="M3662" s="57" t="n"/>
    </row>
    <row r="3663" spans="1:13">
      <c r="A3663" s="137" t="n">
        <v>1</v>
      </c>
      <c r="B3663" s="100" t="s">
        <v>525</v>
      </c>
      <c r="C3663" s="137">
        <f>COUNTIFS(Severity,$B3663,AssignedDate,"&gt;="&amp;$C$1,AssignedDate,"&lt;="&amp;$F$1)</f>
        <v/>
      </c>
      <c r="D3663" s="137">
        <f>COUNTIFS(Severity,$B3663,Status,"&lt;&gt;Suspend",Status,"&lt;&gt;Assigned",Status,"&lt;&gt;Open",Status,"&lt;&gt;Hold",ResolvedDate,"&gt;="&amp;$C$1,ResolvedDate,"&lt;="&amp;$F$1)</f>
        <v/>
      </c>
      <c r="E3663" s="137">
        <f>COUNTIFS(Severity,$B3663,SLA_Breach,"&lt;&gt;Yes",Status,"&lt;&gt;Suspend",Status,"&lt;&gt;Assigned",Status,"&lt;&gt;Open",Status,"&lt;&gt;Hold&gt;",ResolvedDate,"&gt;="&amp;$C$1,ResolvedDate,"&lt;="&amp;$F$1)</f>
        <v/>
      </c>
      <c r="F3663" s="137">
        <f>COUNTIFS(Severity,$B3663,SLA_Breach,"Yes",Status,"&lt;&gt;Suspend",Status,"&lt;&gt;Assigned",Status,"&lt;&gt;Open",Status,"&lt;&gt;Hold&gt;",ResolvedDate,"&gt;="&amp;$C$1,ResolvedDate,"&lt;="&amp;$F$1)</f>
        <v/>
      </c>
      <c r="G3663" s="137">
        <f>COUNTIFS(Severity,$B3663,AssignedDate,"&gt;=01/01/2017 12:00:00 AM",AssignedDate,"&lt;="&amp;$F$1)</f>
        <v/>
      </c>
      <c r="H3663" s="177" t="n"/>
      <c r="L3663" s="57" t="n">
        <v>0</v>
      </c>
      <c r="M3663" s="57" t="n"/>
    </row>
    <row r="3664" spans="1:13">
      <c r="A3664" s="137" t="n">
        <v>1</v>
      </c>
      <c r="B3664" s="100" t="s">
        <v>525</v>
      </c>
      <c r="C3664" s="137">
        <f>COUNTIFS(Severity,$B3664,AssignedDate,"&gt;="&amp;$C$1,AssignedDate,"&lt;="&amp;$F$1)</f>
        <v/>
      </c>
      <c r="D3664" s="137">
        <f>COUNTIFS(Severity,$B3664,Status,"&lt;&gt;Suspend",Status,"&lt;&gt;Assigned",Status,"&lt;&gt;Open",Status,"&lt;&gt;Hold",ResolvedDate,"&gt;="&amp;$C$1,ResolvedDate,"&lt;="&amp;$F$1)</f>
        <v/>
      </c>
      <c r="E3664" s="137">
        <f>COUNTIFS(Severity,$B3664,SLA_Breach,"&lt;&gt;Yes",Status,"&lt;&gt;Suspend",Status,"&lt;&gt;Assigned",Status,"&lt;&gt;Open",Status,"&lt;&gt;Hold&gt;",ResolvedDate,"&gt;="&amp;$C$1,ResolvedDate,"&lt;="&amp;$F$1)</f>
        <v/>
      </c>
      <c r="F3664" s="137">
        <f>COUNTIFS(Severity,$B3664,SLA_Breach,"Yes",Status,"&lt;&gt;Suspend",Status,"&lt;&gt;Assigned",Status,"&lt;&gt;Open",Status,"&lt;&gt;Hold&gt;",ResolvedDate,"&gt;="&amp;$C$1,ResolvedDate,"&lt;="&amp;$F$1)</f>
        <v/>
      </c>
      <c r="G3664" s="137">
        <f>COUNTIFS(Severity,$B3664,AssignedDate,"&gt;=01/01/2017 12:00:00 AM",AssignedDate,"&lt;="&amp;$F$1)</f>
        <v/>
      </c>
      <c r="H3664" s="177" t="n"/>
      <c r="L3664" s="57" t="n">
        <v>0</v>
      </c>
      <c r="M3664" s="57" t="n"/>
    </row>
    <row r="3665" spans="1:13">
      <c r="A3665" s="137" t="n">
        <v>1</v>
      </c>
      <c r="B3665" s="100" t="s">
        <v>525</v>
      </c>
      <c r="C3665" s="137">
        <f>COUNTIFS(Severity,$B3665,AssignedDate,"&gt;="&amp;$C$1,AssignedDate,"&lt;="&amp;$F$1)</f>
        <v/>
      </c>
      <c r="D3665" s="137">
        <f>COUNTIFS(Severity,$B3665,Status,"&lt;&gt;Suspend",Status,"&lt;&gt;Assigned",Status,"&lt;&gt;Open",Status,"&lt;&gt;Hold",ResolvedDate,"&gt;="&amp;$C$1,ResolvedDate,"&lt;="&amp;$F$1)</f>
        <v/>
      </c>
      <c r="E3665" s="137">
        <f>COUNTIFS(Severity,$B3665,SLA_Breach,"&lt;&gt;Yes",Status,"&lt;&gt;Suspend",Status,"&lt;&gt;Assigned",Status,"&lt;&gt;Open",Status,"&lt;&gt;Hold&gt;",ResolvedDate,"&gt;="&amp;$C$1,ResolvedDate,"&lt;="&amp;$F$1)</f>
        <v/>
      </c>
      <c r="F3665" s="137">
        <f>COUNTIFS(Severity,$B3665,SLA_Breach,"Yes",Status,"&lt;&gt;Suspend",Status,"&lt;&gt;Assigned",Status,"&lt;&gt;Open",Status,"&lt;&gt;Hold&gt;",ResolvedDate,"&gt;="&amp;$C$1,ResolvedDate,"&lt;="&amp;$F$1)</f>
        <v/>
      </c>
      <c r="G3665" s="137">
        <f>COUNTIFS(Severity,$B3665,AssignedDate,"&gt;=01/01/2017 12:00:00 AM",AssignedDate,"&lt;="&amp;$F$1)</f>
        <v/>
      </c>
      <c r="H3665" s="177" t="n"/>
      <c r="L3665" s="57" t="n">
        <v>0</v>
      </c>
      <c r="M3665" s="57" t="n"/>
    </row>
    <row r="3666" spans="1:13">
      <c r="A3666" s="137" t="n">
        <v>1</v>
      </c>
      <c r="B3666" s="100" t="s">
        <v>525</v>
      </c>
      <c r="C3666" s="137">
        <f>COUNTIFS(Severity,$B3666,AssignedDate,"&gt;="&amp;$C$1,AssignedDate,"&lt;="&amp;$F$1)</f>
        <v/>
      </c>
      <c r="D3666" s="137">
        <f>COUNTIFS(Severity,$B3666,Status,"&lt;&gt;Suspend",Status,"&lt;&gt;Assigned",Status,"&lt;&gt;Open",Status,"&lt;&gt;Hold",ResolvedDate,"&gt;="&amp;$C$1,ResolvedDate,"&lt;="&amp;$F$1)</f>
        <v/>
      </c>
      <c r="E3666" s="137">
        <f>COUNTIFS(Severity,$B3666,SLA_Breach,"&lt;&gt;Yes",Status,"&lt;&gt;Suspend",Status,"&lt;&gt;Assigned",Status,"&lt;&gt;Open",Status,"&lt;&gt;Hold&gt;",ResolvedDate,"&gt;="&amp;$C$1,ResolvedDate,"&lt;="&amp;$F$1)</f>
        <v/>
      </c>
      <c r="F3666" s="137">
        <f>COUNTIFS(Severity,$B3666,SLA_Breach,"Yes",Status,"&lt;&gt;Suspend",Status,"&lt;&gt;Assigned",Status,"&lt;&gt;Open",Status,"&lt;&gt;Hold&gt;",ResolvedDate,"&gt;="&amp;$C$1,ResolvedDate,"&lt;="&amp;$F$1)</f>
        <v/>
      </c>
      <c r="G3666" s="137">
        <f>COUNTIFS(Severity,$B3666,AssignedDate,"&gt;=01/01/2017 12:00:00 AM",AssignedDate,"&lt;="&amp;$F$1)</f>
        <v/>
      </c>
      <c r="H3666" s="177" t="n"/>
      <c r="L3666" s="57" t="n">
        <v>0</v>
      </c>
      <c r="M3666" s="57" t="n"/>
    </row>
    <row r="3667" spans="1:13">
      <c r="A3667" s="137" t="n">
        <v>1</v>
      </c>
      <c r="B3667" s="100" t="s">
        <v>525</v>
      </c>
      <c r="C3667" s="137">
        <f>COUNTIFS(Severity,$B3667,AssignedDate,"&gt;="&amp;$C$1,AssignedDate,"&lt;="&amp;$F$1)</f>
        <v/>
      </c>
      <c r="D3667" s="137">
        <f>COUNTIFS(Severity,$B3667,Status,"&lt;&gt;Suspend",Status,"&lt;&gt;Assigned",Status,"&lt;&gt;Open",Status,"&lt;&gt;Hold",ResolvedDate,"&gt;="&amp;$C$1,ResolvedDate,"&lt;="&amp;$F$1)</f>
        <v/>
      </c>
      <c r="E3667" s="137">
        <f>COUNTIFS(Severity,$B3667,SLA_Breach,"&lt;&gt;Yes",Status,"&lt;&gt;Suspend",Status,"&lt;&gt;Assigned",Status,"&lt;&gt;Open",Status,"&lt;&gt;Hold&gt;",ResolvedDate,"&gt;="&amp;$C$1,ResolvedDate,"&lt;="&amp;$F$1)</f>
        <v/>
      </c>
      <c r="F3667" s="137">
        <f>COUNTIFS(Severity,$B3667,SLA_Breach,"Yes",Status,"&lt;&gt;Suspend",Status,"&lt;&gt;Assigned",Status,"&lt;&gt;Open",Status,"&lt;&gt;Hold&gt;",ResolvedDate,"&gt;="&amp;$C$1,ResolvedDate,"&lt;="&amp;$F$1)</f>
        <v/>
      </c>
      <c r="G3667" s="137">
        <f>COUNTIFS(Severity,$B3667,AssignedDate,"&gt;=01/01/2017 12:00:00 AM",AssignedDate,"&lt;="&amp;$F$1)</f>
        <v/>
      </c>
      <c r="H3667" s="177" t="n"/>
      <c r="L3667" s="57" t="n">
        <v>0</v>
      </c>
      <c r="M3667" s="57" t="n"/>
    </row>
    <row r="3668" spans="1:13">
      <c r="A3668" s="137" t="n">
        <v>1</v>
      </c>
      <c r="B3668" s="100" t="s">
        <v>525</v>
      </c>
      <c r="C3668" s="137">
        <f>COUNTIFS(Severity,$B3668,AssignedDate,"&gt;="&amp;$C$1,AssignedDate,"&lt;="&amp;$F$1)</f>
        <v/>
      </c>
      <c r="D3668" s="137">
        <f>COUNTIFS(Severity,$B3668,Status,"&lt;&gt;Suspend",Status,"&lt;&gt;Assigned",Status,"&lt;&gt;Open",Status,"&lt;&gt;Hold",ResolvedDate,"&gt;="&amp;$C$1,ResolvedDate,"&lt;="&amp;$F$1)</f>
        <v/>
      </c>
      <c r="E3668" s="137">
        <f>COUNTIFS(Severity,$B3668,SLA_Breach,"&lt;&gt;Yes",Status,"&lt;&gt;Suspend",Status,"&lt;&gt;Assigned",Status,"&lt;&gt;Open",Status,"&lt;&gt;Hold&gt;",ResolvedDate,"&gt;="&amp;$C$1,ResolvedDate,"&lt;="&amp;$F$1)</f>
        <v/>
      </c>
      <c r="F3668" s="137">
        <f>COUNTIFS(Severity,$B3668,SLA_Breach,"Yes",Status,"&lt;&gt;Suspend",Status,"&lt;&gt;Assigned",Status,"&lt;&gt;Open",Status,"&lt;&gt;Hold&gt;",ResolvedDate,"&gt;="&amp;$C$1,ResolvedDate,"&lt;="&amp;$F$1)</f>
        <v/>
      </c>
      <c r="G3668" s="137">
        <f>COUNTIFS(Severity,$B3668,AssignedDate,"&gt;=01/01/2017 12:00:00 AM",AssignedDate,"&lt;="&amp;$F$1)</f>
        <v/>
      </c>
      <c r="H3668" s="177" t="n"/>
      <c r="L3668" s="57" t="n">
        <v>0</v>
      </c>
      <c r="M3668" s="57" t="n"/>
    </row>
    <row r="3669" spans="1:13">
      <c r="A3669" s="137" t="n">
        <v>1</v>
      </c>
      <c r="B3669" s="100" t="s">
        <v>525</v>
      </c>
      <c r="C3669" s="137">
        <f>COUNTIFS(Severity,$B3669,AssignedDate,"&gt;="&amp;$C$1,AssignedDate,"&lt;="&amp;$F$1)</f>
        <v/>
      </c>
      <c r="D3669" s="137">
        <f>COUNTIFS(Severity,$B3669,Status,"&lt;&gt;Suspend",Status,"&lt;&gt;Assigned",Status,"&lt;&gt;Open",Status,"&lt;&gt;Hold",ResolvedDate,"&gt;="&amp;$C$1,ResolvedDate,"&lt;="&amp;$F$1)</f>
        <v/>
      </c>
      <c r="E3669" s="137">
        <f>COUNTIFS(Severity,$B3669,SLA_Breach,"&lt;&gt;Yes",Status,"&lt;&gt;Suspend",Status,"&lt;&gt;Assigned",Status,"&lt;&gt;Open",Status,"&lt;&gt;Hold&gt;",ResolvedDate,"&gt;="&amp;$C$1,ResolvedDate,"&lt;="&amp;$F$1)</f>
        <v/>
      </c>
      <c r="F3669" s="137">
        <f>COUNTIFS(Severity,$B3669,SLA_Breach,"Yes",Status,"&lt;&gt;Suspend",Status,"&lt;&gt;Assigned",Status,"&lt;&gt;Open",Status,"&lt;&gt;Hold&gt;",ResolvedDate,"&gt;="&amp;$C$1,ResolvedDate,"&lt;="&amp;$F$1)</f>
        <v/>
      </c>
      <c r="G3669" s="137">
        <f>COUNTIFS(Severity,$B3669,AssignedDate,"&gt;=01/01/2017 12:00:00 AM",AssignedDate,"&lt;="&amp;$F$1)</f>
        <v/>
      </c>
      <c r="H3669" s="177" t="n"/>
      <c r="L3669" s="57" t="n">
        <v>0</v>
      </c>
      <c r="M3669" s="57" t="n"/>
    </row>
    <row r="3670" spans="1:13">
      <c r="A3670" s="137" t="n">
        <v>1</v>
      </c>
      <c r="B3670" s="100" t="s">
        <v>525</v>
      </c>
      <c r="C3670" s="137">
        <f>COUNTIFS(Severity,$B3670,AssignedDate,"&gt;="&amp;$C$1,AssignedDate,"&lt;="&amp;$F$1)</f>
        <v/>
      </c>
      <c r="D3670" s="137">
        <f>COUNTIFS(Severity,$B3670,Status,"&lt;&gt;Suspend",Status,"&lt;&gt;Assigned",Status,"&lt;&gt;Open",Status,"&lt;&gt;Hold",ResolvedDate,"&gt;="&amp;$C$1,ResolvedDate,"&lt;="&amp;$F$1)</f>
        <v/>
      </c>
      <c r="E3670" s="137">
        <f>COUNTIFS(Severity,$B3670,SLA_Breach,"&lt;&gt;Yes",Status,"&lt;&gt;Suspend",Status,"&lt;&gt;Assigned",Status,"&lt;&gt;Open",Status,"&lt;&gt;Hold&gt;",ResolvedDate,"&gt;="&amp;$C$1,ResolvedDate,"&lt;="&amp;$F$1)</f>
        <v/>
      </c>
      <c r="F3670" s="137">
        <f>COUNTIFS(Severity,$B3670,SLA_Breach,"Yes",Status,"&lt;&gt;Suspend",Status,"&lt;&gt;Assigned",Status,"&lt;&gt;Open",Status,"&lt;&gt;Hold&gt;",ResolvedDate,"&gt;="&amp;$C$1,ResolvedDate,"&lt;="&amp;$F$1)</f>
        <v/>
      </c>
      <c r="G3670" s="137">
        <f>COUNTIFS(Severity,$B3670,AssignedDate,"&gt;=01/01/2017 12:00:00 AM",AssignedDate,"&lt;="&amp;$F$1)</f>
        <v/>
      </c>
      <c r="H3670" s="177" t="n"/>
      <c r="L3670" s="57" t="n">
        <v>0</v>
      </c>
      <c r="M3670" s="57" t="n"/>
    </row>
    <row r="3671" spans="1:13">
      <c r="A3671" s="137" t="n">
        <v>1</v>
      </c>
      <c r="B3671" s="100" t="s">
        <v>525</v>
      </c>
      <c r="C3671" s="137">
        <f>COUNTIFS(Severity,$B3671,AssignedDate,"&gt;="&amp;$C$1,AssignedDate,"&lt;="&amp;$F$1)</f>
        <v/>
      </c>
      <c r="D3671" s="137">
        <f>COUNTIFS(Severity,$B3671,Status,"&lt;&gt;Suspend",Status,"&lt;&gt;Assigned",Status,"&lt;&gt;Open",Status,"&lt;&gt;Hold",ResolvedDate,"&gt;="&amp;$C$1,ResolvedDate,"&lt;="&amp;$F$1)</f>
        <v/>
      </c>
      <c r="E3671" s="137">
        <f>COUNTIFS(Severity,$B3671,SLA_Breach,"&lt;&gt;Yes",Status,"&lt;&gt;Suspend",Status,"&lt;&gt;Assigned",Status,"&lt;&gt;Open",Status,"&lt;&gt;Hold&gt;",ResolvedDate,"&gt;="&amp;$C$1,ResolvedDate,"&lt;="&amp;$F$1)</f>
        <v/>
      </c>
      <c r="F3671" s="137">
        <f>COUNTIFS(Severity,$B3671,SLA_Breach,"Yes",Status,"&lt;&gt;Suspend",Status,"&lt;&gt;Assigned",Status,"&lt;&gt;Open",Status,"&lt;&gt;Hold&gt;",ResolvedDate,"&gt;="&amp;$C$1,ResolvedDate,"&lt;="&amp;$F$1)</f>
        <v/>
      </c>
      <c r="G3671" s="137">
        <f>COUNTIFS(Severity,$B3671,AssignedDate,"&gt;=01/01/2017 12:00:00 AM",AssignedDate,"&lt;="&amp;$F$1)</f>
        <v/>
      </c>
      <c r="H3671" s="177" t="n"/>
      <c r="L3671" s="57" t="n">
        <v>0</v>
      </c>
      <c r="M3671" s="57" t="n"/>
    </row>
    <row r="3672" spans="1:13">
      <c r="A3672" s="137" t="n">
        <v>1</v>
      </c>
      <c r="B3672" s="100" t="s">
        <v>525</v>
      </c>
      <c r="C3672" s="137">
        <f>COUNTIFS(Severity,$B3672,AssignedDate,"&gt;="&amp;$C$1,AssignedDate,"&lt;="&amp;$F$1)</f>
        <v/>
      </c>
      <c r="D3672" s="137">
        <f>COUNTIFS(Severity,$B3672,Status,"&lt;&gt;Suspend",Status,"&lt;&gt;Assigned",Status,"&lt;&gt;Open",Status,"&lt;&gt;Hold",ResolvedDate,"&gt;="&amp;$C$1,ResolvedDate,"&lt;="&amp;$F$1)</f>
        <v/>
      </c>
      <c r="E3672" s="137">
        <f>COUNTIFS(Severity,$B3672,SLA_Breach,"&lt;&gt;Yes",Status,"&lt;&gt;Suspend",Status,"&lt;&gt;Assigned",Status,"&lt;&gt;Open",Status,"&lt;&gt;Hold&gt;",ResolvedDate,"&gt;="&amp;$C$1,ResolvedDate,"&lt;="&amp;$F$1)</f>
        <v/>
      </c>
      <c r="F3672" s="137">
        <f>COUNTIFS(Severity,$B3672,SLA_Breach,"Yes",Status,"&lt;&gt;Suspend",Status,"&lt;&gt;Assigned",Status,"&lt;&gt;Open",Status,"&lt;&gt;Hold&gt;",ResolvedDate,"&gt;="&amp;$C$1,ResolvedDate,"&lt;="&amp;$F$1)</f>
        <v/>
      </c>
      <c r="G3672" s="137">
        <f>COUNTIFS(Severity,$B3672,AssignedDate,"&gt;=01/01/2017 12:00:00 AM",AssignedDate,"&lt;="&amp;$F$1)</f>
        <v/>
      </c>
      <c r="H3672" s="177" t="n"/>
      <c r="L3672" s="57" t="n">
        <v>0</v>
      </c>
      <c r="M3672" s="57" t="n"/>
    </row>
    <row r="3673" spans="1:13">
      <c r="A3673" s="137" t="n">
        <v>1</v>
      </c>
      <c r="B3673" s="100" t="s">
        <v>525</v>
      </c>
      <c r="C3673" s="137">
        <f>COUNTIFS(Severity,$B3673,AssignedDate,"&gt;="&amp;$C$1,AssignedDate,"&lt;="&amp;$F$1)</f>
        <v/>
      </c>
      <c r="D3673" s="137">
        <f>COUNTIFS(Severity,$B3673,Status,"&lt;&gt;Suspend",Status,"&lt;&gt;Assigned",Status,"&lt;&gt;Open",Status,"&lt;&gt;Hold",ResolvedDate,"&gt;="&amp;$C$1,ResolvedDate,"&lt;="&amp;$F$1)</f>
        <v/>
      </c>
      <c r="E3673" s="137">
        <f>COUNTIFS(Severity,$B3673,SLA_Breach,"&lt;&gt;Yes",Status,"&lt;&gt;Suspend",Status,"&lt;&gt;Assigned",Status,"&lt;&gt;Open",Status,"&lt;&gt;Hold&gt;",ResolvedDate,"&gt;="&amp;$C$1,ResolvedDate,"&lt;="&amp;$F$1)</f>
        <v/>
      </c>
      <c r="F3673" s="137">
        <f>COUNTIFS(Severity,$B3673,SLA_Breach,"Yes",Status,"&lt;&gt;Suspend",Status,"&lt;&gt;Assigned",Status,"&lt;&gt;Open",Status,"&lt;&gt;Hold&gt;",ResolvedDate,"&gt;="&amp;$C$1,ResolvedDate,"&lt;="&amp;$F$1)</f>
        <v/>
      </c>
      <c r="G3673" s="137">
        <f>COUNTIFS(Severity,$B3673,AssignedDate,"&gt;=01/01/2017 12:00:00 AM",AssignedDate,"&lt;="&amp;$F$1)</f>
        <v/>
      </c>
      <c r="H3673" s="177" t="n"/>
      <c r="L3673" s="57" t="n">
        <v>0</v>
      </c>
      <c r="M3673" s="57" t="n"/>
    </row>
    <row r="3674" spans="1:13">
      <c r="A3674" s="137" t="n">
        <v>1</v>
      </c>
      <c r="B3674" s="100" t="s">
        <v>525</v>
      </c>
      <c r="C3674" s="137">
        <f>COUNTIFS(Severity,$B3674,AssignedDate,"&gt;="&amp;$C$1,AssignedDate,"&lt;="&amp;$F$1)</f>
        <v/>
      </c>
      <c r="D3674" s="137">
        <f>COUNTIFS(Severity,$B3674,Status,"&lt;&gt;Suspend",Status,"&lt;&gt;Assigned",Status,"&lt;&gt;Open",Status,"&lt;&gt;Hold",ResolvedDate,"&gt;="&amp;$C$1,ResolvedDate,"&lt;="&amp;$F$1)</f>
        <v/>
      </c>
      <c r="E3674" s="137">
        <f>COUNTIFS(Severity,$B3674,SLA_Breach,"&lt;&gt;Yes",Status,"&lt;&gt;Suspend",Status,"&lt;&gt;Assigned",Status,"&lt;&gt;Open",Status,"&lt;&gt;Hold&gt;",ResolvedDate,"&gt;="&amp;$C$1,ResolvedDate,"&lt;="&amp;$F$1)</f>
        <v/>
      </c>
      <c r="F3674" s="137">
        <f>COUNTIFS(Severity,$B3674,SLA_Breach,"Yes",Status,"&lt;&gt;Suspend",Status,"&lt;&gt;Assigned",Status,"&lt;&gt;Open",Status,"&lt;&gt;Hold&gt;",ResolvedDate,"&gt;="&amp;$C$1,ResolvedDate,"&lt;="&amp;$F$1)</f>
        <v/>
      </c>
      <c r="G3674" s="137">
        <f>COUNTIFS(Severity,$B3674,AssignedDate,"&gt;=01/01/2017 12:00:00 AM",AssignedDate,"&lt;="&amp;$F$1)</f>
        <v/>
      </c>
      <c r="H3674" s="177" t="n"/>
      <c r="L3674" s="57" t="n">
        <v>0</v>
      </c>
      <c r="M3674" s="57" t="n"/>
    </row>
    <row r="3675" spans="1:13">
      <c r="A3675" s="137" t="n">
        <v>1</v>
      </c>
      <c r="B3675" s="100" t="s">
        <v>525</v>
      </c>
      <c r="C3675" s="137">
        <f>COUNTIFS(Severity,$B3675,AssignedDate,"&gt;="&amp;$C$1,AssignedDate,"&lt;="&amp;$F$1)</f>
        <v/>
      </c>
      <c r="D3675" s="137">
        <f>COUNTIFS(Severity,$B3675,Status,"&lt;&gt;Suspend",Status,"&lt;&gt;Assigned",Status,"&lt;&gt;Open",Status,"&lt;&gt;Hold",ResolvedDate,"&gt;="&amp;$C$1,ResolvedDate,"&lt;="&amp;$F$1)</f>
        <v/>
      </c>
      <c r="E3675" s="137">
        <f>COUNTIFS(Severity,$B3675,SLA_Breach,"&lt;&gt;Yes",Status,"&lt;&gt;Suspend",Status,"&lt;&gt;Assigned",Status,"&lt;&gt;Open",Status,"&lt;&gt;Hold&gt;",ResolvedDate,"&gt;="&amp;$C$1,ResolvedDate,"&lt;="&amp;$F$1)</f>
        <v/>
      </c>
      <c r="F3675" s="137">
        <f>COUNTIFS(Severity,$B3675,SLA_Breach,"Yes",Status,"&lt;&gt;Suspend",Status,"&lt;&gt;Assigned",Status,"&lt;&gt;Open",Status,"&lt;&gt;Hold&gt;",ResolvedDate,"&gt;="&amp;$C$1,ResolvedDate,"&lt;="&amp;$F$1)</f>
        <v/>
      </c>
      <c r="G3675" s="137">
        <f>COUNTIFS(Severity,$B3675,AssignedDate,"&gt;=01/01/2017 12:00:00 AM",AssignedDate,"&lt;="&amp;$F$1)</f>
        <v/>
      </c>
      <c r="H3675" s="177" t="n"/>
      <c r="L3675" s="57" t="n">
        <v>0</v>
      </c>
      <c r="M3675" s="57" t="n"/>
    </row>
    <row r="3676" spans="1:13">
      <c r="A3676" s="137" t="n">
        <v>1</v>
      </c>
      <c r="B3676" s="100" t="s">
        <v>525</v>
      </c>
      <c r="C3676" s="137">
        <f>COUNTIFS(Severity,$B3676,AssignedDate,"&gt;="&amp;$C$1,AssignedDate,"&lt;="&amp;$F$1)</f>
        <v/>
      </c>
      <c r="D3676" s="137">
        <f>COUNTIFS(Severity,$B3676,Status,"&lt;&gt;Suspend",Status,"&lt;&gt;Assigned",Status,"&lt;&gt;Open",Status,"&lt;&gt;Hold",ResolvedDate,"&gt;="&amp;$C$1,ResolvedDate,"&lt;="&amp;$F$1)</f>
        <v/>
      </c>
      <c r="E3676" s="137">
        <f>COUNTIFS(Severity,$B3676,SLA_Breach,"&lt;&gt;Yes",Status,"&lt;&gt;Suspend",Status,"&lt;&gt;Assigned",Status,"&lt;&gt;Open",Status,"&lt;&gt;Hold&gt;",ResolvedDate,"&gt;="&amp;$C$1,ResolvedDate,"&lt;="&amp;$F$1)</f>
        <v/>
      </c>
      <c r="F3676" s="137">
        <f>COUNTIFS(Severity,$B3676,SLA_Breach,"Yes",Status,"&lt;&gt;Suspend",Status,"&lt;&gt;Assigned",Status,"&lt;&gt;Open",Status,"&lt;&gt;Hold&gt;",ResolvedDate,"&gt;="&amp;$C$1,ResolvedDate,"&lt;="&amp;$F$1)</f>
        <v/>
      </c>
      <c r="G3676" s="137">
        <f>COUNTIFS(Severity,$B3676,AssignedDate,"&gt;=01/01/2017 12:00:00 AM",AssignedDate,"&lt;="&amp;$F$1)</f>
        <v/>
      </c>
      <c r="H3676" s="177" t="n"/>
      <c r="L3676" s="57" t="n">
        <v>0</v>
      </c>
      <c r="M3676" s="57" t="n"/>
    </row>
    <row r="3677" spans="1:13">
      <c r="A3677" s="137" t="n">
        <v>1</v>
      </c>
      <c r="B3677" s="100" t="s">
        <v>525</v>
      </c>
      <c r="C3677" s="137">
        <f>COUNTIFS(Severity,$B3677,AssignedDate,"&gt;="&amp;$C$1,AssignedDate,"&lt;="&amp;$F$1)</f>
        <v/>
      </c>
      <c r="D3677" s="137">
        <f>COUNTIFS(Severity,$B3677,Status,"&lt;&gt;Suspend",Status,"&lt;&gt;Assigned",Status,"&lt;&gt;Open",Status,"&lt;&gt;Hold",ResolvedDate,"&gt;="&amp;$C$1,ResolvedDate,"&lt;="&amp;$F$1)</f>
        <v/>
      </c>
      <c r="E3677" s="137">
        <f>COUNTIFS(Severity,$B3677,SLA_Breach,"&lt;&gt;Yes",Status,"&lt;&gt;Suspend",Status,"&lt;&gt;Assigned",Status,"&lt;&gt;Open",Status,"&lt;&gt;Hold&gt;",ResolvedDate,"&gt;="&amp;$C$1,ResolvedDate,"&lt;="&amp;$F$1)</f>
        <v/>
      </c>
      <c r="F3677" s="137">
        <f>COUNTIFS(Severity,$B3677,SLA_Breach,"Yes",Status,"&lt;&gt;Suspend",Status,"&lt;&gt;Assigned",Status,"&lt;&gt;Open",Status,"&lt;&gt;Hold&gt;",ResolvedDate,"&gt;="&amp;$C$1,ResolvedDate,"&lt;="&amp;$F$1)</f>
        <v/>
      </c>
      <c r="G3677" s="137">
        <f>COUNTIFS(Severity,$B3677,AssignedDate,"&gt;=01/01/2017 12:00:00 AM",AssignedDate,"&lt;="&amp;$F$1)</f>
        <v/>
      </c>
      <c r="H3677" s="177" t="n"/>
      <c r="L3677" s="57" t="n">
        <v>0</v>
      </c>
      <c r="M3677" s="57" t="n"/>
    </row>
    <row r="3678" spans="1:13">
      <c r="A3678" s="137" t="n">
        <v>1</v>
      </c>
      <c r="B3678" s="100" t="s">
        <v>525</v>
      </c>
      <c r="C3678" s="137">
        <f>COUNTIFS(Severity,$B3678,AssignedDate,"&gt;="&amp;$C$1,AssignedDate,"&lt;="&amp;$F$1)</f>
        <v/>
      </c>
      <c r="D3678" s="137">
        <f>COUNTIFS(Severity,$B3678,Status,"&lt;&gt;Suspend",Status,"&lt;&gt;Assigned",Status,"&lt;&gt;Open",Status,"&lt;&gt;Hold",ResolvedDate,"&gt;="&amp;$C$1,ResolvedDate,"&lt;="&amp;$F$1)</f>
        <v/>
      </c>
      <c r="E3678" s="137">
        <f>COUNTIFS(Severity,$B3678,SLA_Breach,"&lt;&gt;Yes",Status,"&lt;&gt;Suspend",Status,"&lt;&gt;Assigned",Status,"&lt;&gt;Open",Status,"&lt;&gt;Hold&gt;",ResolvedDate,"&gt;="&amp;$C$1,ResolvedDate,"&lt;="&amp;$F$1)</f>
        <v/>
      </c>
      <c r="F3678" s="137">
        <f>COUNTIFS(Severity,$B3678,SLA_Breach,"Yes",Status,"&lt;&gt;Suspend",Status,"&lt;&gt;Assigned",Status,"&lt;&gt;Open",Status,"&lt;&gt;Hold&gt;",ResolvedDate,"&gt;="&amp;$C$1,ResolvedDate,"&lt;="&amp;$F$1)</f>
        <v/>
      </c>
      <c r="G3678" s="137">
        <f>COUNTIFS(Severity,$B3678,AssignedDate,"&gt;=01/01/2017 12:00:00 AM",AssignedDate,"&lt;="&amp;$F$1)</f>
        <v/>
      </c>
      <c r="H3678" s="177" t="n"/>
      <c r="L3678" s="57" t="n">
        <v>0</v>
      </c>
      <c r="M3678" s="57" t="n"/>
    </row>
    <row r="3679" spans="1:13">
      <c r="A3679" s="137" t="n">
        <v>1</v>
      </c>
      <c r="B3679" s="100" t="s">
        <v>525</v>
      </c>
      <c r="C3679" s="137">
        <f>COUNTIFS(Severity,$B3679,AssignedDate,"&gt;="&amp;$C$1,AssignedDate,"&lt;="&amp;$F$1)</f>
        <v/>
      </c>
      <c r="D3679" s="137">
        <f>COUNTIFS(Severity,$B3679,Status,"&lt;&gt;Suspend",Status,"&lt;&gt;Assigned",Status,"&lt;&gt;Open",Status,"&lt;&gt;Hold",ResolvedDate,"&gt;="&amp;$C$1,ResolvedDate,"&lt;="&amp;$F$1)</f>
        <v/>
      </c>
      <c r="E3679" s="137">
        <f>COUNTIFS(Severity,$B3679,SLA_Breach,"&lt;&gt;Yes",Status,"&lt;&gt;Suspend",Status,"&lt;&gt;Assigned",Status,"&lt;&gt;Open",Status,"&lt;&gt;Hold&gt;",ResolvedDate,"&gt;="&amp;$C$1,ResolvedDate,"&lt;="&amp;$F$1)</f>
        <v/>
      </c>
      <c r="F3679" s="137">
        <f>COUNTIFS(Severity,$B3679,SLA_Breach,"Yes",Status,"&lt;&gt;Suspend",Status,"&lt;&gt;Assigned",Status,"&lt;&gt;Open",Status,"&lt;&gt;Hold&gt;",ResolvedDate,"&gt;="&amp;$C$1,ResolvedDate,"&lt;="&amp;$F$1)</f>
        <v/>
      </c>
      <c r="G3679" s="137">
        <f>COUNTIFS(Severity,$B3679,AssignedDate,"&gt;=01/01/2017 12:00:00 AM",AssignedDate,"&lt;="&amp;$F$1)</f>
        <v/>
      </c>
      <c r="H3679" s="177" t="n"/>
      <c r="L3679" s="57" t="n">
        <v>0</v>
      </c>
      <c r="M3679" s="57" t="n"/>
    </row>
    <row r="3680" spans="1:13">
      <c r="A3680" s="137" t="n">
        <v>1</v>
      </c>
      <c r="B3680" s="100" t="s">
        <v>525</v>
      </c>
      <c r="C3680" s="137">
        <f>COUNTIFS(Severity,$B3680,AssignedDate,"&gt;="&amp;$C$1,AssignedDate,"&lt;="&amp;$F$1)</f>
        <v/>
      </c>
      <c r="D3680" s="137">
        <f>COUNTIFS(Severity,$B3680,Status,"&lt;&gt;Suspend",Status,"&lt;&gt;Assigned",Status,"&lt;&gt;Open",Status,"&lt;&gt;Hold",ResolvedDate,"&gt;="&amp;$C$1,ResolvedDate,"&lt;="&amp;$F$1)</f>
        <v/>
      </c>
      <c r="E3680" s="137">
        <f>COUNTIFS(Severity,$B3680,SLA_Breach,"&lt;&gt;Yes",Status,"&lt;&gt;Suspend",Status,"&lt;&gt;Assigned",Status,"&lt;&gt;Open",Status,"&lt;&gt;Hold&gt;",ResolvedDate,"&gt;="&amp;$C$1,ResolvedDate,"&lt;="&amp;$F$1)</f>
        <v/>
      </c>
      <c r="F3680" s="137">
        <f>COUNTIFS(Severity,$B3680,SLA_Breach,"Yes",Status,"&lt;&gt;Suspend",Status,"&lt;&gt;Assigned",Status,"&lt;&gt;Open",Status,"&lt;&gt;Hold&gt;",ResolvedDate,"&gt;="&amp;$C$1,ResolvedDate,"&lt;="&amp;$F$1)</f>
        <v/>
      </c>
      <c r="G3680" s="137">
        <f>COUNTIFS(Severity,$B3680,AssignedDate,"&gt;=01/01/2017 12:00:00 AM",AssignedDate,"&lt;="&amp;$F$1)</f>
        <v/>
      </c>
      <c r="H3680" s="177" t="n"/>
      <c r="L3680" s="57" t="n">
        <v>0</v>
      </c>
      <c r="M3680" s="57" t="n"/>
    </row>
    <row r="3681" spans="1:13">
      <c r="A3681" s="137" t="n">
        <v>1</v>
      </c>
      <c r="B3681" s="100" t="s">
        <v>525</v>
      </c>
      <c r="C3681" s="137">
        <f>COUNTIFS(Severity,$B3681,AssignedDate,"&gt;="&amp;$C$1,AssignedDate,"&lt;="&amp;$F$1)</f>
        <v/>
      </c>
      <c r="D3681" s="137">
        <f>COUNTIFS(Severity,$B3681,Status,"&lt;&gt;Suspend",Status,"&lt;&gt;Assigned",Status,"&lt;&gt;Open",Status,"&lt;&gt;Hold",ResolvedDate,"&gt;="&amp;$C$1,ResolvedDate,"&lt;="&amp;$F$1)</f>
        <v/>
      </c>
      <c r="E3681" s="137">
        <f>COUNTIFS(Severity,$B3681,SLA_Breach,"&lt;&gt;Yes",Status,"&lt;&gt;Suspend",Status,"&lt;&gt;Assigned",Status,"&lt;&gt;Open",Status,"&lt;&gt;Hold&gt;",ResolvedDate,"&gt;="&amp;$C$1,ResolvedDate,"&lt;="&amp;$F$1)</f>
        <v/>
      </c>
      <c r="F3681" s="137">
        <f>COUNTIFS(Severity,$B3681,SLA_Breach,"Yes",Status,"&lt;&gt;Suspend",Status,"&lt;&gt;Assigned",Status,"&lt;&gt;Open",Status,"&lt;&gt;Hold&gt;",ResolvedDate,"&gt;="&amp;$C$1,ResolvedDate,"&lt;="&amp;$F$1)</f>
        <v/>
      </c>
      <c r="G3681" s="137">
        <f>COUNTIFS(Severity,$B3681,AssignedDate,"&gt;=01/01/2017 12:00:00 AM",AssignedDate,"&lt;="&amp;$F$1)</f>
        <v/>
      </c>
      <c r="H3681" s="177" t="n"/>
      <c r="L3681" s="57" t="n">
        <v>0</v>
      </c>
      <c r="M3681" s="57" t="n"/>
    </row>
    <row r="3682" spans="1:13">
      <c r="A3682" s="137" t="n">
        <v>1</v>
      </c>
      <c r="B3682" s="100" t="s">
        <v>525</v>
      </c>
      <c r="C3682" s="137">
        <f>COUNTIFS(Severity,$B3682,AssignedDate,"&gt;="&amp;$C$1,AssignedDate,"&lt;="&amp;$F$1)</f>
        <v/>
      </c>
      <c r="D3682" s="137">
        <f>COUNTIFS(Severity,$B3682,Status,"&lt;&gt;Suspend",Status,"&lt;&gt;Assigned",Status,"&lt;&gt;Open",Status,"&lt;&gt;Hold",ResolvedDate,"&gt;="&amp;$C$1,ResolvedDate,"&lt;="&amp;$F$1)</f>
        <v/>
      </c>
      <c r="E3682" s="137">
        <f>COUNTIFS(Severity,$B3682,SLA_Breach,"&lt;&gt;Yes",Status,"&lt;&gt;Suspend",Status,"&lt;&gt;Assigned",Status,"&lt;&gt;Open",Status,"&lt;&gt;Hold&gt;",ResolvedDate,"&gt;="&amp;$C$1,ResolvedDate,"&lt;="&amp;$F$1)</f>
        <v/>
      </c>
      <c r="F3682" s="137">
        <f>COUNTIFS(Severity,$B3682,SLA_Breach,"Yes",Status,"&lt;&gt;Suspend",Status,"&lt;&gt;Assigned",Status,"&lt;&gt;Open",Status,"&lt;&gt;Hold&gt;",ResolvedDate,"&gt;="&amp;$C$1,ResolvedDate,"&lt;="&amp;$F$1)</f>
        <v/>
      </c>
      <c r="G3682" s="137">
        <f>COUNTIFS(Severity,$B3682,AssignedDate,"&gt;=01/01/2017 12:00:00 AM",AssignedDate,"&lt;="&amp;$F$1)</f>
        <v/>
      </c>
      <c r="H3682" s="177" t="n"/>
      <c r="L3682" s="57" t="n">
        <v>0</v>
      </c>
      <c r="M3682" s="57" t="n"/>
    </row>
    <row r="3683" spans="1:13">
      <c r="A3683" s="137" t="n">
        <v>1</v>
      </c>
      <c r="B3683" s="100" t="s">
        <v>525</v>
      </c>
      <c r="C3683" s="137">
        <f>COUNTIFS(Severity,$B3683,AssignedDate,"&gt;="&amp;$C$1,AssignedDate,"&lt;="&amp;$F$1)</f>
        <v/>
      </c>
      <c r="D3683" s="137">
        <f>COUNTIFS(Severity,$B3683,Status,"&lt;&gt;Suspend",Status,"&lt;&gt;Assigned",Status,"&lt;&gt;Open",Status,"&lt;&gt;Hold",ResolvedDate,"&gt;="&amp;$C$1,ResolvedDate,"&lt;="&amp;$F$1)</f>
        <v/>
      </c>
      <c r="E3683" s="137">
        <f>COUNTIFS(Severity,$B3683,SLA_Breach,"&lt;&gt;Yes",Status,"&lt;&gt;Suspend",Status,"&lt;&gt;Assigned",Status,"&lt;&gt;Open",Status,"&lt;&gt;Hold&gt;",ResolvedDate,"&gt;="&amp;$C$1,ResolvedDate,"&lt;="&amp;$F$1)</f>
        <v/>
      </c>
      <c r="F3683" s="137">
        <f>COUNTIFS(Severity,$B3683,SLA_Breach,"Yes",Status,"&lt;&gt;Suspend",Status,"&lt;&gt;Assigned",Status,"&lt;&gt;Open",Status,"&lt;&gt;Hold&gt;",ResolvedDate,"&gt;="&amp;$C$1,ResolvedDate,"&lt;="&amp;$F$1)</f>
        <v/>
      </c>
      <c r="G3683" s="137">
        <f>COUNTIFS(Severity,$B3683,AssignedDate,"&gt;=01/01/2017 12:00:00 AM",AssignedDate,"&lt;="&amp;$F$1)</f>
        <v/>
      </c>
      <c r="H3683" s="177" t="n"/>
      <c r="L3683" s="57" t="n">
        <v>0</v>
      </c>
      <c r="M3683" s="57" t="n"/>
    </row>
    <row r="3684" spans="1:13">
      <c r="A3684" s="137" t="n">
        <v>1</v>
      </c>
      <c r="B3684" s="100" t="s">
        <v>525</v>
      </c>
      <c r="C3684" s="137">
        <f>COUNTIFS(Severity,$B3684,AssignedDate,"&gt;="&amp;$C$1,AssignedDate,"&lt;="&amp;$F$1)</f>
        <v/>
      </c>
      <c r="D3684" s="137">
        <f>COUNTIFS(Severity,$B3684,Status,"&lt;&gt;Suspend",Status,"&lt;&gt;Assigned",Status,"&lt;&gt;Open",Status,"&lt;&gt;Hold",ResolvedDate,"&gt;="&amp;$C$1,ResolvedDate,"&lt;="&amp;$F$1)</f>
        <v/>
      </c>
      <c r="E3684" s="137">
        <f>COUNTIFS(Severity,$B3684,SLA_Breach,"&lt;&gt;Yes",Status,"&lt;&gt;Suspend",Status,"&lt;&gt;Assigned",Status,"&lt;&gt;Open",Status,"&lt;&gt;Hold&gt;",ResolvedDate,"&gt;="&amp;$C$1,ResolvedDate,"&lt;="&amp;$F$1)</f>
        <v/>
      </c>
      <c r="F3684" s="137">
        <f>COUNTIFS(Severity,$B3684,SLA_Breach,"Yes",Status,"&lt;&gt;Suspend",Status,"&lt;&gt;Assigned",Status,"&lt;&gt;Open",Status,"&lt;&gt;Hold&gt;",ResolvedDate,"&gt;="&amp;$C$1,ResolvedDate,"&lt;="&amp;$F$1)</f>
        <v/>
      </c>
      <c r="G3684" s="137">
        <f>COUNTIFS(Severity,$B3684,AssignedDate,"&gt;=01/01/2017 12:00:00 AM",AssignedDate,"&lt;="&amp;$F$1)</f>
        <v/>
      </c>
      <c r="H3684" s="177" t="n"/>
      <c r="L3684" s="57" t="n">
        <v>0</v>
      </c>
      <c r="M3684" s="57" t="n"/>
    </row>
    <row r="3685" spans="1:13">
      <c r="A3685" s="137" t="n">
        <v>1</v>
      </c>
      <c r="B3685" s="100" t="s">
        <v>525</v>
      </c>
      <c r="C3685" s="137">
        <f>COUNTIFS(Severity,$B3685,AssignedDate,"&gt;="&amp;$C$1,AssignedDate,"&lt;="&amp;$F$1)</f>
        <v/>
      </c>
      <c r="D3685" s="137">
        <f>COUNTIFS(Severity,$B3685,Status,"&lt;&gt;Suspend",Status,"&lt;&gt;Assigned",Status,"&lt;&gt;Open",Status,"&lt;&gt;Hold",ResolvedDate,"&gt;="&amp;$C$1,ResolvedDate,"&lt;="&amp;$F$1)</f>
        <v/>
      </c>
      <c r="E3685" s="137">
        <f>COUNTIFS(Severity,$B3685,SLA_Breach,"&lt;&gt;Yes",Status,"&lt;&gt;Suspend",Status,"&lt;&gt;Assigned",Status,"&lt;&gt;Open",Status,"&lt;&gt;Hold&gt;",ResolvedDate,"&gt;="&amp;$C$1,ResolvedDate,"&lt;="&amp;$F$1)</f>
        <v/>
      </c>
      <c r="F3685" s="137">
        <f>COUNTIFS(Severity,$B3685,SLA_Breach,"Yes",Status,"&lt;&gt;Suspend",Status,"&lt;&gt;Assigned",Status,"&lt;&gt;Open",Status,"&lt;&gt;Hold&gt;",ResolvedDate,"&gt;="&amp;$C$1,ResolvedDate,"&lt;="&amp;$F$1)</f>
        <v/>
      </c>
      <c r="G3685" s="137">
        <f>COUNTIFS(Severity,$B3685,AssignedDate,"&gt;=01/01/2017 12:00:00 AM",AssignedDate,"&lt;="&amp;$F$1)</f>
        <v/>
      </c>
      <c r="H3685" s="177" t="n"/>
      <c r="L3685" s="57" t="n">
        <v>0</v>
      </c>
      <c r="M3685" s="57" t="n"/>
    </row>
    <row r="3686" spans="1:13">
      <c r="A3686" s="137" t="n">
        <v>1</v>
      </c>
      <c r="B3686" s="100" t="s">
        <v>525</v>
      </c>
      <c r="C3686" s="137">
        <f>COUNTIFS(Severity,$B3686,AssignedDate,"&gt;="&amp;$C$1,AssignedDate,"&lt;="&amp;$F$1)</f>
        <v/>
      </c>
      <c r="D3686" s="137">
        <f>COUNTIFS(Severity,$B3686,Status,"&lt;&gt;Suspend",Status,"&lt;&gt;Assigned",Status,"&lt;&gt;Open",Status,"&lt;&gt;Hold",ResolvedDate,"&gt;="&amp;$C$1,ResolvedDate,"&lt;="&amp;$F$1)</f>
        <v/>
      </c>
      <c r="E3686" s="137">
        <f>COUNTIFS(Severity,$B3686,SLA_Breach,"&lt;&gt;Yes",Status,"&lt;&gt;Suspend",Status,"&lt;&gt;Assigned",Status,"&lt;&gt;Open",Status,"&lt;&gt;Hold&gt;",ResolvedDate,"&gt;="&amp;$C$1,ResolvedDate,"&lt;="&amp;$F$1)</f>
        <v/>
      </c>
      <c r="F3686" s="137">
        <f>COUNTIFS(Severity,$B3686,SLA_Breach,"Yes",Status,"&lt;&gt;Suspend",Status,"&lt;&gt;Assigned",Status,"&lt;&gt;Open",Status,"&lt;&gt;Hold&gt;",ResolvedDate,"&gt;="&amp;$C$1,ResolvedDate,"&lt;="&amp;$F$1)</f>
        <v/>
      </c>
      <c r="G3686" s="137">
        <f>COUNTIFS(Severity,$B3686,AssignedDate,"&gt;=01/01/2017 12:00:00 AM",AssignedDate,"&lt;="&amp;$F$1)</f>
        <v/>
      </c>
      <c r="H3686" s="177" t="n"/>
      <c r="L3686" s="57" t="n">
        <v>0</v>
      </c>
      <c r="M3686" s="57" t="n"/>
    </row>
    <row r="3687" spans="1:13">
      <c r="A3687" s="137" t="n">
        <v>1</v>
      </c>
      <c r="B3687" s="100" t="s">
        <v>525</v>
      </c>
      <c r="C3687" s="137">
        <f>COUNTIFS(Severity,$B3687,AssignedDate,"&gt;="&amp;$C$1,AssignedDate,"&lt;="&amp;$F$1)</f>
        <v/>
      </c>
      <c r="D3687" s="137">
        <f>COUNTIFS(Severity,$B3687,Status,"&lt;&gt;Suspend",Status,"&lt;&gt;Assigned",Status,"&lt;&gt;Open",Status,"&lt;&gt;Hold",ResolvedDate,"&gt;="&amp;$C$1,ResolvedDate,"&lt;="&amp;$F$1)</f>
        <v/>
      </c>
      <c r="E3687" s="137">
        <f>COUNTIFS(Severity,$B3687,SLA_Breach,"&lt;&gt;Yes",Status,"&lt;&gt;Suspend",Status,"&lt;&gt;Assigned",Status,"&lt;&gt;Open",Status,"&lt;&gt;Hold&gt;",ResolvedDate,"&gt;="&amp;$C$1,ResolvedDate,"&lt;="&amp;$F$1)</f>
        <v/>
      </c>
      <c r="F3687" s="137">
        <f>COUNTIFS(Severity,$B3687,SLA_Breach,"Yes",Status,"&lt;&gt;Suspend",Status,"&lt;&gt;Assigned",Status,"&lt;&gt;Open",Status,"&lt;&gt;Hold&gt;",ResolvedDate,"&gt;="&amp;$C$1,ResolvedDate,"&lt;="&amp;$F$1)</f>
        <v/>
      </c>
      <c r="G3687" s="137">
        <f>COUNTIFS(Severity,$B3687,AssignedDate,"&gt;=01/01/2017 12:00:00 AM",AssignedDate,"&lt;="&amp;$F$1)</f>
        <v/>
      </c>
      <c r="H3687" s="177" t="n"/>
      <c r="L3687" s="57" t="n">
        <v>0</v>
      </c>
      <c r="M3687" s="57" t="n"/>
    </row>
    <row r="3688" spans="1:13">
      <c r="A3688" s="137" t="n">
        <v>1</v>
      </c>
      <c r="B3688" s="100" t="s">
        <v>525</v>
      </c>
      <c r="C3688" s="137">
        <f>COUNTIFS(Severity,$B3688,AssignedDate,"&gt;="&amp;$C$1,AssignedDate,"&lt;="&amp;$F$1)</f>
        <v/>
      </c>
      <c r="D3688" s="137">
        <f>COUNTIFS(Severity,$B3688,Status,"&lt;&gt;Suspend",Status,"&lt;&gt;Assigned",Status,"&lt;&gt;Open",Status,"&lt;&gt;Hold",ResolvedDate,"&gt;="&amp;$C$1,ResolvedDate,"&lt;="&amp;$F$1)</f>
        <v/>
      </c>
      <c r="E3688" s="137">
        <f>COUNTIFS(Severity,$B3688,SLA_Breach,"&lt;&gt;Yes",Status,"&lt;&gt;Suspend",Status,"&lt;&gt;Assigned",Status,"&lt;&gt;Open",Status,"&lt;&gt;Hold&gt;",ResolvedDate,"&gt;="&amp;$C$1,ResolvedDate,"&lt;="&amp;$F$1)</f>
        <v/>
      </c>
      <c r="F3688" s="137">
        <f>COUNTIFS(Severity,$B3688,SLA_Breach,"Yes",Status,"&lt;&gt;Suspend",Status,"&lt;&gt;Assigned",Status,"&lt;&gt;Open",Status,"&lt;&gt;Hold&gt;",ResolvedDate,"&gt;="&amp;$C$1,ResolvedDate,"&lt;="&amp;$F$1)</f>
        <v/>
      </c>
      <c r="G3688" s="137">
        <f>COUNTIFS(Severity,$B3688,AssignedDate,"&gt;=01/01/2017 12:00:00 AM",AssignedDate,"&lt;="&amp;$F$1)</f>
        <v/>
      </c>
      <c r="H3688" s="177" t="n"/>
      <c r="L3688" s="57" t="n">
        <v>0</v>
      </c>
      <c r="M3688" s="57" t="n"/>
    </row>
    <row r="3689" spans="1:13">
      <c r="A3689" s="137" t="n">
        <v>1</v>
      </c>
      <c r="B3689" s="100" t="s">
        <v>525</v>
      </c>
      <c r="C3689" s="137">
        <f>COUNTIFS(Severity,$B3689,AssignedDate,"&gt;="&amp;$C$1,AssignedDate,"&lt;="&amp;$F$1)</f>
        <v/>
      </c>
      <c r="D3689" s="137">
        <f>COUNTIFS(Severity,$B3689,Status,"&lt;&gt;Suspend",Status,"&lt;&gt;Assigned",Status,"&lt;&gt;Open",Status,"&lt;&gt;Hold",ResolvedDate,"&gt;="&amp;$C$1,ResolvedDate,"&lt;="&amp;$F$1)</f>
        <v/>
      </c>
      <c r="E3689" s="137">
        <f>COUNTIFS(Severity,$B3689,SLA_Breach,"&lt;&gt;Yes",Status,"&lt;&gt;Suspend",Status,"&lt;&gt;Assigned",Status,"&lt;&gt;Open",Status,"&lt;&gt;Hold&gt;",ResolvedDate,"&gt;="&amp;$C$1,ResolvedDate,"&lt;="&amp;$F$1)</f>
        <v/>
      </c>
      <c r="F3689" s="137">
        <f>COUNTIFS(Severity,$B3689,SLA_Breach,"Yes",Status,"&lt;&gt;Suspend",Status,"&lt;&gt;Assigned",Status,"&lt;&gt;Open",Status,"&lt;&gt;Hold&gt;",ResolvedDate,"&gt;="&amp;$C$1,ResolvedDate,"&lt;="&amp;$F$1)</f>
        <v/>
      </c>
      <c r="G3689" s="137">
        <f>COUNTIFS(Severity,$B3689,AssignedDate,"&gt;=01/01/2017 12:00:00 AM",AssignedDate,"&lt;="&amp;$F$1)</f>
        <v/>
      </c>
      <c r="H3689" s="177" t="n"/>
      <c r="L3689" s="57" t="n">
        <v>0</v>
      </c>
      <c r="M3689" s="57" t="n"/>
    </row>
    <row r="3690" spans="1:13">
      <c r="A3690" s="137" t="n">
        <v>1</v>
      </c>
      <c r="B3690" s="100" t="s">
        <v>525</v>
      </c>
      <c r="C3690" s="137">
        <f>COUNTIFS(Severity,$B3690,AssignedDate,"&gt;="&amp;$C$1,AssignedDate,"&lt;="&amp;$F$1)</f>
        <v/>
      </c>
      <c r="D3690" s="137">
        <f>COUNTIFS(Severity,$B3690,Status,"&lt;&gt;Suspend",Status,"&lt;&gt;Assigned",Status,"&lt;&gt;Open",Status,"&lt;&gt;Hold",ResolvedDate,"&gt;="&amp;$C$1,ResolvedDate,"&lt;="&amp;$F$1)</f>
        <v/>
      </c>
      <c r="E3690" s="137">
        <f>COUNTIFS(Severity,$B3690,SLA_Breach,"&lt;&gt;Yes",Status,"&lt;&gt;Suspend",Status,"&lt;&gt;Assigned",Status,"&lt;&gt;Open",Status,"&lt;&gt;Hold&gt;",ResolvedDate,"&gt;="&amp;$C$1,ResolvedDate,"&lt;="&amp;$F$1)</f>
        <v/>
      </c>
      <c r="F3690" s="137">
        <f>COUNTIFS(Severity,$B3690,SLA_Breach,"Yes",Status,"&lt;&gt;Suspend",Status,"&lt;&gt;Assigned",Status,"&lt;&gt;Open",Status,"&lt;&gt;Hold&gt;",ResolvedDate,"&gt;="&amp;$C$1,ResolvedDate,"&lt;="&amp;$F$1)</f>
        <v/>
      </c>
      <c r="G3690" s="137">
        <f>COUNTIFS(Severity,$B3690,AssignedDate,"&gt;=01/01/2017 12:00:00 AM",AssignedDate,"&lt;="&amp;$F$1)</f>
        <v/>
      </c>
      <c r="H3690" s="177" t="n"/>
      <c r="L3690" s="57" t="n">
        <v>0</v>
      </c>
      <c r="M3690" s="57" t="n"/>
    </row>
    <row r="3691" spans="1:13">
      <c r="A3691" s="137" t="n">
        <v>1</v>
      </c>
      <c r="B3691" s="100" t="s">
        <v>525</v>
      </c>
      <c r="C3691" s="137">
        <f>COUNTIFS(Severity,$B3691,AssignedDate,"&gt;="&amp;$C$1,AssignedDate,"&lt;="&amp;$F$1)</f>
        <v/>
      </c>
      <c r="D3691" s="137">
        <f>COUNTIFS(Severity,$B3691,Status,"&lt;&gt;Suspend",Status,"&lt;&gt;Assigned",Status,"&lt;&gt;Open",Status,"&lt;&gt;Hold",ResolvedDate,"&gt;="&amp;$C$1,ResolvedDate,"&lt;="&amp;$F$1)</f>
        <v/>
      </c>
      <c r="E3691" s="137">
        <f>COUNTIFS(Severity,$B3691,SLA_Breach,"&lt;&gt;Yes",Status,"&lt;&gt;Suspend",Status,"&lt;&gt;Assigned",Status,"&lt;&gt;Open",Status,"&lt;&gt;Hold&gt;",ResolvedDate,"&gt;="&amp;$C$1,ResolvedDate,"&lt;="&amp;$F$1)</f>
        <v/>
      </c>
      <c r="F3691" s="137">
        <f>COUNTIFS(Severity,$B3691,SLA_Breach,"Yes",Status,"&lt;&gt;Suspend",Status,"&lt;&gt;Assigned",Status,"&lt;&gt;Open",Status,"&lt;&gt;Hold&gt;",ResolvedDate,"&gt;="&amp;$C$1,ResolvedDate,"&lt;="&amp;$F$1)</f>
        <v/>
      </c>
      <c r="G3691" s="137">
        <f>COUNTIFS(Severity,$B3691,AssignedDate,"&gt;=01/01/2017 12:00:00 AM",AssignedDate,"&lt;="&amp;$F$1)</f>
        <v/>
      </c>
      <c r="H3691" s="177" t="n"/>
      <c r="L3691" s="57" t="n">
        <v>0</v>
      </c>
      <c r="M3691" s="57" t="n"/>
    </row>
    <row r="3692" spans="1:13">
      <c r="A3692" s="137" t="n">
        <v>1</v>
      </c>
      <c r="B3692" s="100" t="s">
        <v>525</v>
      </c>
      <c r="C3692" s="137">
        <f>COUNTIFS(Severity,$B3692,AssignedDate,"&gt;="&amp;$C$1,AssignedDate,"&lt;="&amp;$F$1)</f>
        <v/>
      </c>
      <c r="D3692" s="137">
        <f>COUNTIFS(Severity,$B3692,Status,"&lt;&gt;Suspend",Status,"&lt;&gt;Assigned",Status,"&lt;&gt;Open",Status,"&lt;&gt;Hold",ResolvedDate,"&gt;="&amp;$C$1,ResolvedDate,"&lt;="&amp;$F$1)</f>
        <v/>
      </c>
      <c r="E3692" s="137">
        <f>COUNTIFS(Severity,$B3692,SLA_Breach,"&lt;&gt;Yes",Status,"&lt;&gt;Suspend",Status,"&lt;&gt;Assigned",Status,"&lt;&gt;Open",Status,"&lt;&gt;Hold&gt;",ResolvedDate,"&gt;="&amp;$C$1,ResolvedDate,"&lt;="&amp;$F$1)</f>
        <v/>
      </c>
      <c r="F3692" s="137">
        <f>COUNTIFS(Severity,$B3692,SLA_Breach,"Yes",Status,"&lt;&gt;Suspend",Status,"&lt;&gt;Assigned",Status,"&lt;&gt;Open",Status,"&lt;&gt;Hold&gt;",ResolvedDate,"&gt;="&amp;$C$1,ResolvedDate,"&lt;="&amp;$F$1)</f>
        <v/>
      </c>
      <c r="G3692" s="137">
        <f>COUNTIFS(Severity,$B3692,AssignedDate,"&gt;=01/01/2017 12:00:00 AM",AssignedDate,"&lt;="&amp;$F$1)</f>
        <v/>
      </c>
      <c r="H3692" s="177" t="n"/>
      <c r="L3692" s="57" t="n">
        <v>0</v>
      </c>
      <c r="M3692" s="57" t="n"/>
    </row>
    <row r="3693" spans="1:13">
      <c r="A3693" s="137" t="n">
        <v>1</v>
      </c>
      <c r="B3693" s="100" t="s">
        <v>525</v>
      </c>
      <c r="C3693" s="137">
        <f>COUNTIFS(Severity,$B3693,AssignedDate,"&gt;="&amp;$C$1,AssignedDate,"&lt;="&amp;$F$1)</f>
        <v/>
      </c>
      <c r="D3693" s="137">
        <f>COUNTIFS(Severity,$B3693,Status,"&lt;&gt;Suspend",Status,"&lt;&gt;Assigned",Status,"&lt;&gt;Open",Status,"&lt;&gt;Hold",ResolvedDate,"&gt;="&amp;$C$1,ResolvedDate,"&lt;="&amp;$F$1)</f>
        <v/>
      </c>
      <c r="E3693" s="137">
        <f>COUNTIFS(Severity,$B3693,SLA_Breach,"&lt;&gt;Yes",Status,"&lt;&gt;Suspend",Status,"&lt;&gt;Assigned",Status,"&lt;&gt;Open",Status,"&lt;&gt;Hold&gt;",ResolvedDate,"&gt;="&amp;$C$1,ResolvedDate,"&lt;="&amp;$F$1)</f>
        <v/>
      </c>
      <c r="F3693" s="137">
        <f>COUNTIFS(Severity,$B3693,SLA_Breach,"Yes",Status,"&lt;&gt;Suspend",Status,"&lt;&gt;Assigned",Status,"&lt;&gt;Open",Status,"&lt;&gt;Hold&gt;",ResolvedDate,"&gt;="&amp;$C$1,ResolvedDate,"&lt;="&amp;$F$1)</f>
        <v/>
      </c>
      <c r="G3693" s="137">
        <f>COUNTIFS(Severity,$B3693,AssignedDate,"&gt;=01/01/2017 12:00:00 AM",AssignedDate,"&lt;="&amp;$F$1)</f>
        <v/>
      </c>
      <c r="H3693" s="177" t="n"/>
      <c r="L3693" s="57" t="n">
        <v>0</v>
      </c>
      <c r="M3693" s="57" t="n"/>
    </row>
    <row r="3694" spans="1:13">
      <c r="A3694" s="137" t="n">
        <v>1</v>
      </c>
      <c r="B3694" s="100" t="s">
        <v>525</v>
      </c>
      <c r="C3694" s="137">
        <f>COUNTIFS(Severity,$B3694,AssignedDate,"&gt;="&amp;$C$1,AssignedDate,"&lt;="&amp;$F$1)</f>
        <v/>
      </c>
      <c r="D3694" s="137">
        <f>COUNTIFS(Severity,$B3694,Status,"&lt;&gt;Suspend",Status,"&lt;&gt;Assigned",Status,"&lt;&gt;Open",Status,"&lt;&gt;Hold",ResolvedDate,"&gt;="&amp;$C$1,ResolvedDate,"&lt;="&amp;$F$1)</f>
        <v/>
      </c>
      <c r="E3694" s="137">
        <f>COUNTIFS(Severity,$B3694,SLA_Breach,"&lt;&gt;Yes",Status,"&lt;&gt;Suspend",Status,"&lt;&gt;Assigned",Status,"&lt;&gt;Open",Status,"&lt;&gt;Hold&gt;",ResolvedDate,"&gt;="&amp;$C$1,ResolvedDate,"&lt;="&amp;$F$1)</f>
        <v/>
      </c>
      <c r="F3694" s="137">
        <f>COUNTIFS(Severity,$B3694,SLA_Breach,"Yes",Status,"&lt;&gt;Suspend",Status,"&lt;&gt;Assigned",Status,"&lt;&gt;Open",Status,"&lt;&gt;Hold&gt;",ResolvedDate,"&gt;="&amp;$C$1,ResolvedDate,"&lt;="&amp;$F$1)</f>
        <v/>
      </c>
      <c r="G3694" s="137">
        <f>COUNTIFS(Severity,$B3694,AssignedDate,"&gt;=01/01/2017 12:00:00 AM",AssignedDate,"&lt;="&amp;$F$1)</f>
        <v/>
      </c>
      <c r="H3694" s="177" t="n"/>
      <c r="L3694" s="57" t="n">
        <v>0</v>
      </c>
      <c r="M3694" s="57" t="n"/>
    </row>
    <row r="3695" spans="1:13">
      <c r="A3695" s="137" t="n">
        <v>1</v>
      </c>
      <c r="B3695" s="100" t="s">
        <v>525</v>
      </c>
      <c r="C3695" s="137">
        <f>COUNTIFS(Severity,$B3695,AssignedDate,"&gt;="&amp;$C$1,AssignedDate,"&lt;="&amp;$F$1)</f>
        <v/>
      </c>
      <c r="D3695" s="137">
        <f>COUNTIFS(Severity,$B3695,Status,"&lt;&gt;Suspend",Status,"&lt;&gt;Assigned",Status,"&lt;&gt;Open",Status,"&lt;&gt;Hold",ResolvedDate,"&gt;="&amp;$C$1,ResolvedDate,"&lt;="&amp;$F$1)</f>
        <v/>
      </c>
      <c r="E3695" s="137">
        <f>COUNTIFS(Severity,$B3695,SLA_Breach,"&lt;&gt;Yes",Status,"&lt;&gt;Suspend",Status,"&lt;&gt;Assigned",Status,"&lt;&gt;Open",Status,"&lt;&gt;Hold&gt;",ResolvedDate,"&gt;="&amp;$C$1,ResolvedDate,"&lt;="&amp;$F$1)</f>
        <v/>
      </c>
      <c r="F3695" s="137">
        <f>COUNTIFS(Severity,$B3695,SLA_Breach,"Yes",Status,"&lt;&gt;Suspend",Status,"&lt;&gt;Assigned",Status,"&lt;&gt;Open",Status,"&lt;&gt;Hold&gt;",ResolvedDate,"&gt;="&amp;$C$1,ResolvedDate,"&lt;="&amp;$F$1)</f>
        <v/>
      </c>
      <c r="G3695" s="137">
        <f>COUNTIFS(Severity,$B3695,AssignedDate,"&gt;=01/01/2017 12:00:00 AM",AssignedDate,"&lt;="&amp;$F$1)</f>
        <v/>
      </c>
      <c r="H3695" s="177" t="n"/>
      <c r="L3695" s="57" t="n">
        <v>0</v>
      </c>
      <c r="M3695" s="57" t="n"/>
    </row>
    <row r="3696" spans="1:13">
      <c r="A3696" s="137" t="n">
        <v>1</v>
      </c>
      <c r="B3696" s="100" t="s">
        <v>525</v>
      </c>
      <c r="C3696" s="137">
        <f>COUNTIFS(Severity,$B3696,AssignedDate,"&gt;="&amp;$C$1,AssignedDate,"&lt;="&amp;$F$1)</f>
        <v/>
      </c>
      <c r="D3696" s="137">
        <f>COUNTIFS(Severity,$B3696,Status,"&lt;&gt;Suspend",Status,"&lt;&gt;Assigned",Status,"&lt;&gt;Open",Status,"&lt;&gt;Hold",ResolvedDate,"&gt;="&amp;$C$1,ResolvedDate,"&lt;="&amp;$F$1)</f>
        <v/>
      </c>
      <c r="E3696" s="137">
        <f>COUNTIFS(Severity,$B3696,SLA_Breach,"&lt;&gt;Yes",Status,"&lt;&gt;Suspend",Status,"&lt;&gt;Assigned",Status,"&lt;&gt;Open",Status,"&lt;&gt;Hold&gt;",ResolvedDate,"&gt;="&amp;$C$1,ResolvedDate,"&lt;="&amp;$F$1)</f>
        <v/>
      </c>
      <c r="F3696" s="137">
        <f>COUNTIFS(Severity,$B3696,SLA_Breach,"Yes",Status,"&lt;&gt;Suspend",Status,"&lt;&gt;Assigned",Status,"&lt;&gt;Open",Status,"&lt;&gt;Hold&gt;",ResolvedDate,"&gt;="&amp;$C$1,ResolvedDate,"&lt;="&amp;$F$1)</f>
        <v/>
      </c>
      <c r="G3696" s="137">
        <f>COUNTIFS(Severity,$B3696,AssignedDate,"&gt;=01/01/2017 12:00:00 AM",AssignedDate,"&lt;="&amp;$F$1)</f>
        <v/>
      </c>
      <c r="H3696" s="177" t="n"/>
      <c r="L3696" s="57" t="n">
        <v>0</v>
      </c>
      <c r="M3696" s="57" t="n"/>
    </row>
    <row r="3697" spans="1:13">
      <c r="A3697" s="137" t="n">
        <v>1</v>
      </c>
      <c r="B3697" s="100" t="s">
        <v>525</v>
      </c>
      <c r="C3697" s="137">
        <f>COUNTIFS(Severity,$B3697,AssignedDate,"&gt;="&amp;$C$1,AssignedDate,"&lt;="&amp;$F$1)</f>
        <v/>
      </c>
      <c r="D3697" s="137">
        <f>COUNTIFS(Severity,$B3697,Status,"&lt;&gt;Suspend",Status,"&lt;&gt;Assigned",Status,"&lt;&gt;Open",Status,"&lt;&gt;Hold",ResolvedDate,"&gt;="&amp;$C$1,ResolvedDate,"&lt;="&amp;$F$1)</f>
        <v/>
      </c>
      <c r="E3697" s="137">
        <f>COUNTIFS(Severity,$B3697,SLA_Breach,"&lt;&gt;Yes",Status,"&lt;&gt;Suspend",Status,"&lt;&gt;Assigned",Status,"&lt;&gt;Open",Status,"&lt;&gt;Hold&gt;",ResolvedDate,"&gt;="&amp;$C$1,ResolvedDate,"&lt;="&amp;$F$1)</f>
        <v/>
      </c>
      <c r="F3697" s="137">
        <f>COUNTIFS(Severity,$B3697,SLA_Breach,"Yes",Status,"&lt;&gt;Suspend",Status,"&lt;&gt;Assigned",Status,"&lt;&gt;Open",Status,"&lt;&gt;Hold&gt;",ResolvedDate,"&gt;="&amp;$C$1,ResolvedDate,"&lt;="&amp;$F$1)</f>
        <v/>
      </c>
      <c r="G3697" s="137">
        <f>COUNTIFS(Severity,$B3697,AssignedDate,"&gt;=01/01/2017 12:00:00 AM",AssignedDate,"&lt;="&amp;$F$1)</f>
        <v/>
      </c>
      <c r="H3697" s="177" t="n"/>
      <c r="L3697" s="57" t="n">
        <v>0</v>
      </c>
      <c r="M3697" s="57" t="n"/>
    </row>
    <row r="3698" spans="1:13">
      <c r="A3698" s="137" t="n">
        <v>1</v>
      </c>
      <c r="B3698" s="100" t="s">
        <v>525</v>
      </c>
      <c r="C3698" s="137">
        <f>COUNTIFS(Severity,$B3698,AssignedDate,"&gt;="&amp;$C$1,AssignedDate,"&lt;="&amp;$F$1)</f>
        <v/>
      </c>
      <c r="D3698" s="137">
        <f>COUNTIFS(Severity,$B3698,Status,"&lt;&gt;Suspend",Status,"&lt;&gt;Assigned",Status,"&lt;&gt;Open",Status,"&lt;&gt;Hold",ResolvedDate,"&gt;="&amp;$C$1,ResolvedDate,"&lt;="&amp;$F$1)</f>
        <v/>
      </c>
      <c r="E3698" s="137">
        <f>COUNTIFS(Severity,$B3698,SLA_Breach,"&lt;&gt;Yes",Status,"&lt;&gt;Suspend",Status,"&lt;&gt;Assigned",Status,"&lt;&gt;Open",Status,"&lt;&gt;Hold&gt;",ResolvedDate,"&gt;="&amp;$C$1,ResolvedDate,"&lt;="&amp;$F$1)</f>
        <v/>
      </c>
      <c r="F3698" s="137">
        <f>COUNTIFS(Severity,$B3698,SLA_Breach,"Yes",Status,"&lt;&gt;Suspend",Status,"&lt;&gt;Assigned",Status,"&lt;&gt;Open",Status,"&lt;&gt;Hold&gt;",ResolvedDate,"&gt;="&amp;$C$1,ResolvedDate,"&lt;="&amp;$F$1)</f>
        <v/>
      </c>
      <c r="G3698" s="137">
        <f>COUNTIFS(Severity,$B3698,AssignedDate,"&gt;=01/01/2017 12:00:00 AM",AssignedDate,"&lt;="&amp;$F$1)</f>
        <v/>
      </c>
      <c r="H3698" s="177" t="n"/>
      <c r="L3698" s="57" t="n">
        <v>0</v>
      </c>
      <c r="M3698" s="57" t="n"/>
    </row>
    <row r="3699" spans="1:13">
      <c r="A3699" s="137" t="n">
        <v>1</v>
      </c>
      <c r="B3699" s="100" t="s">
        <v>525</v>
      </c>
      <c r="C3699" s="137">
        <f>COUNTIFS(Severity,$B3699,AssignedDate,"&gt;="&amp;$C$1,AssignedDate,"&lt;="&amp;$F$1)</f>
        <v/>
      </c>
      <c r="D3699" s="137">
        <f>COUNTIFS(Severity,$B3699,Status,"&lt;&gt;Suspend",Status,"&lt;&gt;Assigned",Status,"&lt;&gt;Open",Status,"&lt;&gt;Hold",ResolvedDate,"&gt;="&amp;$C$1,ResolvedDate,"&lt;="&amp;$F$1)</f>
        <v/>
      </c>
      <c r="E3699" s="137">
        <f>COUNTIFS(Severity,$B3699,SLA_Breach,"&lt;&gt;Yes",Status,"&lt;&gt;Suspend",Status,"&lt;&gt;Assigned",Status,"&lt;&gt;Open",Status,"&lt;&gt;Hold&gt;",ResolvedDate,"&gt;="&amp;$C$1,ResolvedDate,"&lt;="&amp;$F$1)</f>
        <v/>
      </c>
      <c r="F3699" s="137">
        <f>COUNTIFS(Severity,$B3699,SLA_Breach,"Yes",Status,"&lt;&gt;Suspend",Status,"&lt;&gt;Assigned",Status,"&lt;&gt;Open",Status,"&lt;&gt;Hold&gt;",ResolvedDate,"&gt;="&amp;$C$1,ResolvedDate,"&lt;="&amp;$F$1)</f>
        <v/>
      </c>
      <c r="G3699" s="137">
        <f>COUNTIFS(Severity,$B3699,AssignedDate,"&gt;=01/01/2017 12:00:00 AM",AssignedDate,"&lt;="&amp;$F$1)</f>
        <v/>
      </c>
      <c r="H3699" s="177" t="n"/>
      <c r="L3699" s="57" t="n">
        <v>0</v>
      </c>
      <c r="M3699" s="57" t="n"/>
    </row>
    <row r="3700" spans="1:13">
      <c r="A3700" s="137" t="n">
        <v>1</v>
      </c>
      <c r="B3700" s="100" t="s">
        <v>525</v>
      </c>
      <c r="C3700" s="137">
        <f>COUNTIFS(Severity,$B3700,AssignedDate,"&gt;="&amp;$C$1,AssignedDate,"&lt;="&amp;$F$1)</f>
        <v/>
      </c>
      <c r="D3700" s="137">
        <f>COUNTIFS(Severity,$B3700,Status,"&lt;&gt;Suspend",Status,"&lt;&gt;Assigned",Status,"&lt;&gt;Open",Status,"&lt;&gt;Hold",ResolvedDate,"&gt;="&amp;$C$1,ResolvedDate,"&lt;="&amp;$F$1)</f>
        <v/>
      </c>
      <c r="E3700" s="137">
        <f>COUNTIFS(Severity,$B3700,SLA_Breach,"&lt;&gt;Yes",Status,"&lt;&gt;Suspend",Status,"&lt;&gt;Assigned",Status,"&lt;&gt;Open",Status,"&lt;&gt;Hold&gt;",ResolvedDate,"&gt;="&amp;$C$1,ResolvedDate,"&lt;="&amp;$F$1)</f>
        <v/>
      </c>
      <c r="F3700" s="137">
        <f>COUNTIFS(Severity,$B3700,SLA_Breach,"Yes",Status,"&lt;&gt;Suspend",Status,"&lt;&gt;Assigned",Status,"&lt;&gt;Open",Status,"&lt;&gt;Hold&gt;",ResolvedDate,"&gt;="&amp;$C$1,ResolvedDate,"&lt;="&amp;$F$1)</f>
        <v/>
      </c>
      <c r="G3700" s="137">
        <f>COUNTIFS(Severity,$B3700,AssignedDate,"&gt;=01/01/2017 12:00:00 AM",AssignedDate,"&lt;="&amp;$F$1)</f>
        <v/>
      </c>
      <c r="H3700" s="177" t="n"/>
      <c r="L3700" s="57" t="n">
        <v>0</v>
      </c>
      <c r="M3700" s="57" t="n"/>
    </row>
    <row r="3701" spans="1:13">
      <c r="A3701" s="137" t="n">
        <v>1</v>
      </c>
      <c r="B3701" s="100" t="s">
        <v>525</v>
      </c>
      <c r="C3701" s="137">
        <f>COUNTIFS(Severity,$B3701,AssignedDate,"&gt;="&amp;$C$1,AssignedDate,"&lt;="&amp;$F$1)</f>
        <v/>
      </c>
      <c r="D3701" s="137">
        <f>COUNTIFS(Severity,$B3701,Status,"&lt;&gt;Suspend",Status,"&lt;&gt;Assigned",Status,"&lt;&gt;Open",Status,"&lt;&gt;Hold",ResolvedDate,"&gt;="&amp;$C$1,ResolvedDate,"&lt;="&amp;$F$1)</f>
        <v/>
      </c>
      <c r="E3701" s="137">
        <f>COUNTIFS(Severity,$B3701,SLA_Breach,"&lt;&gt;Yes",Status,"&lt;&gt;Suspend",Status,"&lt;&gt;Assigned",Status,"&lt;&gt;Open",Status,"&lt;&gt;Hold&gt;",ResolvedDate,"&gt;="&amp;$C$1,ResolvedDate,"&lt;="&amp;$F$1)</f>
        <v/>
      </c>
      <c r="F3701" s="137">
        <f>COUNTIFS(Severity,$B3701,SLA_Breach,"Yes",Status,"&lt;&gt;Suspend",Status,"&lt;&gt;Assigned",Status,"&lt;&gt;Open",Status,"&lt;&gt;Hold&gt;",ResolvedDate,"&gt;="&amp;$C$1,ResolvedDate,"&lt;="&amp;$F$1)</f>
        <v/>
      </c>
      <c r="G3701" s="137">
        <f>COUNTIFS(Severity,$B3701,AssignedDate,"&gt;=01/01/2017 12:00:00 AM",AssignedDate,"&lt;="&amp;$F$1)</f>
        <v/>
      </c>
      <c r="H3701" s="177" t="n"/>
      <c r="L3701" s="57" t="n">
        <v>0</v>
      </c>
      <c r="M3701" s="57" t="n"/>
    </row>
    <row r="3702" spans="1:13">
      <c r="A3702" s="137" t="n">
        <v>1</v>
      </c>
      <c r="B3702" s="100" t="s">
        <v>525</v>
      </c>
      <c r="C3702" s="137">
        <f>COUNTIFS(Severity,$B3702,AssignedDate,"&gt;="&amp;$C$1,AssignedDate,"&lt;="&amp;$F$1)</f>
        <v/>
      </c>
      <c r="D3702" s="137">
        <f>COUNTIFS(Severity,$B3702,Status,"&lt;&gt;Suspend",Status,"&lt;&gt;Assigned",Status,"&lt;&gt;Open",Status,"&lt;&gt;Hold",ResolvedDate,"&gt;="&amp;$C$1,ResolvedDate,"&lt;="&amp;$F$1)</f>
        <v/>
      </c>
      <c r="E3702" s="137">
        <f>COUNTIFS(Severity,$B3702,SLA_Breach,"&lt;&gt;Yes",Status,"&lt;&gt;Suspend",Status,"&lt;&gt;Assigned",Status,"&lt;&gt;Open",Status,"&lt;&gt;Hold&gt;",ResolvedDate,"&gt;="&amp;$C$1,ResolvedDate,"&lt;="&amp;$F$1)</f>
        <v/>
      </c>
      <c r="F3702" s="137">
        <f>COUNTIFS(Severity,$B3702,SLA_Breach,"Yes",Status,"&lt;&gt;Suspend",Status,"&lt;&gt;Assigned",Status,"&lt;&gt;Open",Status,"&lt;&gt;Hold&gt;",ResolvedDate,"&gt;="&amp;$C$1,ResolvedDate,"&lt;="&amp;$F$1)</f>
        <v/>
      </c>
      <c r="G3702" s="137">
        <f>COUNTIFS(Severity,$B3702,AssignedDate,"&gt;=01/01/2017 12:00:00 AM",AssignedDate,"&lt;="&amp;$F$1)</f>
        <v/>
      </c>
      <c r="H3702" s="177" t="n"/>
      <c r="L3702" s="57" t="n">
        <v>0</v>
      </c>
      <c r="M3702" s="57" t="n"/>
    </row>
    <row r="3703" spans="1:13">
      <c r="A3703" s="137" t="n">
        <v>1</v>
      </c>
      <c r="B3703" s="100" t="s">
        <v>525</v>
      </c>
      <c r="C3703" s="137">
        <f>COUNTIFS(Severity,$B3703,AssignedDate,"&gt;="&amp;$C$1,AssignedDate,"&lt;="&amp;$F$1)</f>
        <v/>
      </c>
      <c r="D3703" s="137">
        <f>COUNTIFS(Severity,$B3703,Status,"&lt;&gt;Suspend",Status,"&lt;&gt;Assigned",Status,"&lt;&gt;Open",Status,"&lt;&gt;Hold",ResolvedDate,"&gt;="&amp;$C$1,ResolvedDate,"&lt;="&amp;$F$1)</f>
        <v/>
      </c>
      <c r="E3703" s="137">
        <f>COUNTIFS(Severity,$B3703,SLA_Breach,"&lt;&gt;Yes",Status,"&lt;&gt;Suspend",Status,"&lt;&gt;Assigned",Status,"&lt;&gt;Open",Status,"&lt;&gt;Hold&gt;",ResolvedDate,"&gt;="&amp;$C$1,ResolvedDate,"&lt;="&amp;$F$1)</f>
        <v/>
      </c>
      <c r="F3703" s="137">
        <f>COUNTIFS(Severity,$B3703,SLA_Breach,"Yes",Status,"&lt;&gt;Suspend",Status,"&lt;&gt;Assigned",Status,"&lt;&gt;Open",Status,"&lt;&gt;Hold&gt;",ResolvedDate,"&gt;="&amp;$C$1,ResolvedDate,"&lt;="&amp;$F$1)</f>
        <v/>
      </c>
      <c r="G3703" s="137">
        <f>COUNTIFS(Severity,$B3703,AssignedDate,"&gt;=01/01/2017 12:00:00 AM",AssignedDate,"&lt;="&amp;$F$1)</f>
        <v/>
      </c>
      <c r="H3703" s="177" t="n"/>
      <c r="L3703" s="57" t="n">
        <v>0</v>
      </c>
      <c r="M3703" s="57" t="n"/>
    </row>
    <row r="3704" spans="1:13">
      <c r="A3704" s="137" t="n">
        <v>1</v>
      </c>
      <c r="B3704" s="100" t="s">
        <v>525</v>
      </c>
      <c r="C3704" s="137">
        <f>COUNTIFS(Severity,$B3704,AssignedDate,"&gt;="&amp;$C$1,AssignedDate,"&lt;="&amp;$F$1)</f>
        <v/>
      </c>
      <c r="D3704" s="137">
        <f>COUNTIFS(Severity,$B3704,Status,"&lt;&gt;Suspend",Status,"&lt;&gt;Assigned",Status,"&lt;&gt;Open",Status,"&lt;&gt;Hold",ResolvedDate,"&gt;="&amp;$C$1,ResolvedDate,"&lt;="&amp;$F$1)</f>
        <v/>
      </c>
      <c r="E3704" s="137">
        <f>COUNTIFS(Severity,$B3704,SLA_Breach,"&lt;&gt;Yes",Status,"&lt;&gt;Suspend",Status,"&lt;&gt;Assigned",Status,"&lt;&gt;Open",Status,"&lt;&gt;Hold&gt;",ResolvedDate,"&gt;="&amp;$C$1,ResolvedDate,"&lt;="&amp;$F$1)</f>
        <v/>
      </c>
      <c r="F3704" s="137">
        <f>COUNTIFS(Severity,$B3704,SLA_Breach,"Yes",Status,"&lt;&gt;Suspend",Status,"&lt;&gt;Assigned",Status,"&lt;&gt;Open",Status,"&lt;&gt;Hold&gt;",ResolvedDate,"&gt;="&amp;$C$1,ResolvedDate,"&lt;="&amp;$F$1)</f>
        <v/>
      </c>
      <c r="G3704" s="137">
        <f>COUNTIFS(Severity,$B3704,AssignedDate,"&gt;=01/01/2017 12:00:00 AM",AssignedDate,"&lt;="&amp;$F$1)</f>
        <v/>
      </c>
      <c r="H3704" s="177" t="n"/>
      <c r="L3704" s="57" t="n">
        <v>0</v>
      </c>
      <c r="M3704" s="57" t="n"/>
    </row>
    <row r="3705" spans="1:13">
      <c r="A3705" s="137" t="n">
        <v>1</v>
      </c>
      <c r="B3705" s="100" t="s">
        <v>525</v>
      </c>
      <c r="C3705" s="137">
        <f>COUNTIFS(Severity,$B3705,AssignedDate,"&gt;="&amp;$C$1,AssignedDate,"&lt;="&amp;$F$1)</f>
        <v/>
      </c>
      <c r="D3705" s="137">
        <f>COUNTIFS(Severity,$B3705,Status,"&lt;&gt;Suspend",Status,"&lt;&gt;Assigned",Status,"&lt;&gt;Open",Status,"&lt;&gt;Hold",ResolvedDate,"&gt;="&amp;$C$1,ResolvedDate,"&lt;="&amp;$F$1)</f>
        <v/>
      </c>
      <c r="E3705" s="137">
        <f>COUNTIFS(Severity,$B3705,SLA_Breach,"&lt;&gt;Yes",Status,"&lt;&gt;Suspend",Status,"&lt;&gt;Assigned",Status,"&lt;&gt;Open",Status,"&lt;&gt;Hold&gt;",ResolvedDate,"&gt;="&amp;$C$1,ResolvedDate,"&lt;="&amp;$F$1)</f>
        <v/>
      </c>
      <c r="F3705" s="137">
        <f>COUNTIFS(Severity,$B3705,SLA_Breach,"Yes",Status,"&lt;&gt;Suspend",Status,"&lt;&gt;Assigned",Status,"&lt;&gt;Open",Status,"&lt;&gt;Hold&gt;",ResolvedDate,"&gt;="&amp;$C$1,ResolvedDate,"&lt;="&amp;$F$1)</f>
        <v/>
      </c>
      <c r="G3705" s="137">
        <f>COUNTIFS(Severity,$B3705,AssignedDate,"&gt;=01/01/2017 12:00:00 AM",AssignedDate,"&lt;="&amp;$F$1)</f>
        <v/>
      </c>
      <c r="H3705" s="177" t="n"/>
      <c r="L3705" s="57" t="n">
        <v>0</v>
      </c>
      <c r="M3705" s="57" t="n"/>
    </row>
    <row r="3706" spans="1:13">
      <c r="A3706" s="137" t="n">
        <v>1</v>
      </c>
      <c r="B3706" s="100" t="s">
        <v>525</v>
      </c>
      <c r="C3706" s="137">
        <f>COUNTIFS(Severity,$B3706,AssignedDate,"&gt;="&amp;$C$1,AssignedDate,"&lt;="&amp;$F$1)</f>
        <v/>
      </c>
      <c r="D3706" s="137">
        <f>COUNTIFS(Severity,$B3706,Status,"&lt;&gt;Suspend",Status,"&lt;&gt;Assigned",Status,"&lt;&gt;Open",Status,"&lt;&gt;Hold",ResolvedDate,"&gt;="&amp;$C$1,ResolvedDate,"&lt;="&amp;$F$1)</f>
        <v/>
      </c>
      <c r="E3706" s="137">
        <f>COUNTIFS(Severity,$B3706,SLA_Breach,"&lt;&gt;Yes",Status,"&lt;&gt;Suspend",Status,"&lt;&gt;Assigned",Status,"&lt;&gt;Open",Status,"&lt;&gt;Hold&gt;",ResolvedDate,"&gt;="&amp;$C$1,ResolvedDate,"&lt;="&amp;$F$1)</f>
        <v/>
      </c>
      <c r="F3706" s="137">
        <f>COUNTIFS(Severity,$B3706,SLA_Breach,"Yes",Status,"&lt;&gt;Suspend",Status,"&lt;&gt;Assigned",Status,"&lt;&gt;Open",Status,"&lt;&gt;Hold&gt;",ResolvedDate,"&gt;="&amp;$C$1,ResolvedDate,"&lt;="&amp;$F$1)</f>
        <v/>
      </c>
      <c r="G3706" s="137">
        <f>COUNTIFS(Severity,$B3706,AssignedDate,"&gt;=01/01/2017 12:00:00 AM",AssignedDate,"&lt;="&amp;$F$1)</f>
        <v/>
      </c>
      <c r="H3706" s="177" t="n"/>
      <c r="L3706" s="57" t="n">
        <v>0</v>
      </c>
      <c r="M3706" s="57" t="n"/>
    </row>
    <row r="3707" spans="1:13">
      <c r="A3707" s="137" t="n">
        <v>1</v>
      </c>
      <c r="B3707" s="100" t="s">
        <v>525</v>
      </c>
      <c r="C3707" s="137">
        <f>COUNTIFS(Severity,$B3707,AssignedDate,"&gt;="&amp;$C$1,AssignedDate,"&lt;="&amp;$F$1)</f>
        <v/>
      </c>
      <c r="D3707" s="137">
        <f>COUNTIFS(Severity,$B3707,Status,"&lt;&gt;Suspend",Status,"&lt;&gt;Assigned",Status,"&lt;&gt;Open",Status,"&lt;&gt;Hold",ResolvedDate,"&gt;="&amp;$C$1,ResolvedDate,"&lt;="&amp;$F$1)</f>
        <v/>
      </c>
      <c r="E3707" s="137">
        <f>COUNTIFS(Severity,$B3707,SLA_Breach,"&lt;&gt;Yes",Status,"&lt;&gt;Suspend",Status,"&lt;&gt;Assigned",Status,"&lt;&gt;Open",Status,"&lt;&gt;Hold&gt;",ResolvedDate,"&gt;="&amp;$C$1,ResolvedDate,"&lt;="&amp;$F$1)</f>
        <v/>
      </c>
      <c r="F3707" s="137">
        <f>COUNTIFS(Severity,$B3707,SLA_Breach,"Yes",Status,"&lt;&gt;Suspend",Status,"&lt;&gt;Assigned",Status,"&lt;&gt;Open",Status,"&lt;&gt;Hold&gt;",ResolvedDate,"&gt;="&amp;$C$1,ResolvedDate,"&lt;="&amp;$F$1)</f>
        <v/>
      </c>
      <c r="G3707" s="137">
        <f>COUNTIFS(Severity,$B3707,AssignedDate,"&gt;=01/01/2017 12:00:00 AM",AssignedDate,"&lt;="&amp;$F$1)</f>
        <v/>
      </c>
      <c r="H3707" s="177" t="n"/>
      <c r="L3707" s="57" t="n">
        <v>0</v>
      </c>
      <c r="M3707" s="57" t="n"/>
    </row>
    <row r="3708" spans="1:13">
      <c r="A3708" s="137" t="n">
        <v>1</v>
      </c>
      <c r="B3708" s="100" t="s">
        <v>525</v>
      </c>
      <c r="C3708" s="137">
        <f>COUNTIFS(Severity,$B3708,AssignedDate,"&gt;="&amp;$C$1,AssignedDate,"&lt;="&amp;$F$1)</f>
        <v/>
      </c>
      <c r="D3708" s="137">
        <f>COUNTIFS(Severity,$B3708,Status,"&lt;&gt;Suspend",Status,"&lt;&gt;Assigned",Status,"&lt;&gt;Open",Status,"&lt;&gt;Hold",ResolvedDate,"&gt;="&amp;$C$1,ResolvedDate,"&lt;="&amp;$F$1)</f>
        <v/>
      </c>
      <c r="E3708" s="137">
        <f>COUNTIFS(Severity,$B3708,SLA_Breach,"&lt;&gt;Yes",Status,"&lt;&gt;Suspend",Status,"&lt;&gt;Assigned",Status,"&lt;&gt;Open",Status,"&lt;&gt;Hold&gt;",ResolvedDate,"&gt;="&amp;$C$1,ResolvedDate,"&lt;="&amp;$F$1)</f>
        <v/>
      </c>
      <c r="F3708" s="137">
        <f>COUNTIFS(Severity,$B3708,SLA_Breach,"Yes",Status,"&lt;&gt;Suspend",Status,"&lt;&gt;Assigned",Status,"&lt;&gt;Open",Status,"&lt;&gt;Hold&gt;",ResolvedDate,"&gt;="&amp;$C$1,ResolvedDate,"&lt;="&amp;$F$1)</f>
        <v/>
      </c>
      <c r="G3708" s="137">
        <f>COUNTIFS(Severity,$B3708,AssignedDate,"&gt;=01/01/2017 12:00:00 AM",AssignedDate,"&lt;="&amp;$F$1)</f>
        <v/>
      </c>
      <c r="H3708" s="177" t="n"/>
      <c r="L3708" s="57" t="n">
        <v>0</v>
      </c>
      <c r="M3708" s="57" t="n"/>
    </row>
    <row r="3709" spans="1:13">
      <c r="A3709" s="137" t="n">
        <v>1</v>
      </c>
      <c r="B3709" s="100" t="s">
        <v>525</v>
      </c>
      <c r="C3709" s="137">
        <f>COUNTIFS(Severity,$B3709,AssignedDate,"&gt;="&amp;$C$1,AssignedDate,"&lt;="&amp;$F$1)</f>
        <v/>
      </c>
      <c r="D3709" s="137">
        <f>COUNTIFS(Severity,$B3709,Status,"&lt;&gt;Suspend",Status,"&lt;&gt;Assigned",Status,"&lt;&gt;Open",Status,"&lt;&gt;Hold",ResolvedDate,"&gt;="&amp;$C$1,ResolvedDate,"&lt;="&amp;$F$1)</f>
        <v/>
      </c>
      <c r="E3709" s="137">
        <f>COUNTIFS(Severity,$B3709,SLA_Breach,"&lt;&gt;Yes",Status,"&lt;&gt;Suspend",Status,"&lt;&gt;Assigned",Status,"&lt;&gt;Open",Status,"&lt;&gt;Hold&gt;",ResolvedDate,"&gt;="&amp;$C$1,ResolvedDate,"&lt;="&amp;$F$1)</f>
        <v/>
      </c>
      <c r="F3709" s="137">
        <f>COUNTIFS(Severity,$B3709,SLA_Breach,"Yes",Status,"&lt;&gt;Suspend",Status,"&lt;&gt;Assigned",Status,"&lt;&gt;Open",Status,"&lt;&gt;Hold&gt;",ResolvedDate,"&gt;="&amp;$C$1,ResolvedDate,"&lt;="&amp;$F$1)</f>
        <v/>
      </c>
      <c r="G3709" s="137">
        <f>COUNTIFS(Severity,$B3709,AssignedDate,"&gt;=01/01/2017 12:00:00 AM",AssignedDate,"&lt;="&amp;$F$1)</f>
        <v/>
      </c>
      <c r="H3709" s="177" t="n"/>
      <c r="L3709" s="57" t="n">
        <v>0</v>
      </c>
      <c r="M3709" s="57" t="n"/>
    </row>
    <row r="3710" spans="1:13">
      <c r="A3710" s="137" t="n">
        <v>1</v>
      </c>
      <c r="B3710" s="100" t="s">
        <v>525</v>
      </c>
      <c r="C3710" s="137">
        <f>COUNTIFS(Severity,$B3710,AssignedDate,"&gt;="&amp;$C$1,AssignedDate,"&lt;="&amp;$F$1)</f>
        <v/>
      </c>
      <c r="D3710" s="137">
        <f>COUNTIFS(Severity,$B3710,Status,"&lt;&gt;Suspend",Status,"&lt;&gt;Assigned",Status,"&lt;&gt;Open",Status,"&lt;&gt;Hold",ResolvedDate,"&gt;="&amp;$C$1,ResolvedDate,"&lt;="&amp;$F$1)</f>
        <v/>
      </c>
      <c r="E3710" s="137">
        <f>COUNTIFS(Severity,$B3710,SLA_Breach,"&lt;&gt;Yes",Status,"&lt;&gt;Suspend",Status,"&lt;&gt;Assigned",Status,"&lt;&gt;Open",Status,"&lt;&gt;Hold&gt;",ResolvedDate,"&gt;="&amp;$C$1,ResolvedDate,"&lt;="&amp;$F$1)</f>
        <v/>
      </c>
      <c r="F3710" s="137">
        <f>COUNTIFS(Severity,$B3710,SLA_Breach,"Yes",Status,"&lt;&gt;Suspend",Status,"&lt;&gt;Assigned",Status,"&lt;&gt;Open",Status,"&lt;&gt;Hold&gt;",ResolvedDate,"&gt;="&amp;$C$1,ResolvedDate,"&lt;="&amp;$F$1)</f>
        <v/>
      </c>
      <c r="G3710" s="137">
        <f>COUNTIFS(Severity,$B3710,AssignedDate,"&gt;=01/01/2017 12:00:00 AM",AssignedDate,"&lt;="&amp;$F$1)</f>
        <v/>
      </c>
      <c r="H3710" s="177" t="n"/>
      <c r="L3710" s="57" t="n">
        <v>0</v>
      </c>
      <c r="M3710" s="57" t="n"/>
    </row>
    <row r="3711" spans="1:13">
      <c r="A3711" s="137" t="n">
        <v>1</v>
      </c>
      <c r="B3711" s="100" t="s">
        <v>525</v>
      </c>
      <c r="C3711" s="137">
        <f>COUNTIFS(Severity,$B3711,AssignedDate,"&gt;="&amp;$C$1,AssignedDate,"&lt;="&amp;$F$1)</f>
        <v/>
      </c>
      <c r="D3711" s="137">
        <f>COUNTIFS(Severity,$B3711,Status,"&lt;&gt;Suspend",Status,"&lt;&gt;Assigned",Status,"&lt;&gt;Open",Status,"&lt;&gt;Hold",ResolvedDate,"&gt;="&amp;$C$1,ResolvedDate,"&lt;="&amp;$F$1)</f>
        <v/>
      </c>
      <c r="E3711" s="137">
        <f>COUNTIFS(Severity,$B3711,SLA_Breach,"&lt;&gt;Yes",Status,"&lt;&gt;Suspend",Status,"&lt;&gt;Assigned",Status,"&lt;&gt;Open",Status,"&lt;&gt;Hold&gt;",ResolvedDate,"&gt;="&amp;$C$1,ResolvedDate,"&lt;="&amp;$F$1)</f>
        <v/>
      </c>
      <c r="F3711" s="137">
        <f>COUNTIFS(Severity,$B3711,SLA_Breach,"Yes",Status,"&lt;&gt;Suspend",Status,"&lt;&gt;Assigned",Status,"&lt;&gt;Open",Status,"&lt;&gt;Hold&gt;",ResolvedDate,"&gt;="&amp;$C$1,ResolvedDate,"&lt;="&amp;$F$1)</f>
        <v/>
      </c>
      <c r="G3711" s="137">
        <f>COUNTIFS(Severity,$B3711,AssignedDate,"&gt;=01/01/2017 12:00:00 AM",AssignedDate,"&lt;="&amp;$F$1)</f>
        <v/>
      </c>
      <c r="H3711" s="177" t="n"/>
      <c r="L3711" s="57" t="n">
        <v>0</v>
      </c>
      <c r="M3711" s="57" t="n"/>
    </row>
    <row r="3712" spans="1:13">
      <c r="A3712" s="137" t="n">
        <v>1</v>
      </c>
      <c r="B3712" s="100" t="s">
        <v>525</v>
      </c>
      <c r="C3712" s="137">
        <f>COUNTIFS(Severity,$B3712,AssignedDate,"&gt;="&amp;$C$1,AssignedDate,"&lt;="&amp;$F$1)</f>
        <v/>
      </c>
      <c r="D3712" s="137">
        <f>COUNTIFS(Severity,$B3712,Status,"&lt;&gt;Suspend",Status,"&lt;&gt;Assigned",Status,"&lt;&gt;Open",Status,"&lt;&gt;Hold",ResolvedDate,"&gt;="&amp;$C$1,ResolvedDate,"&lt;="&amp;$F$1)</f>
        <v/>
      </c>
      <c r="E3712" s="137">
        <f>COUNTIFS(Severity,$B3712,SLA_Breach,"&lt;&gt;Yes",Status,"&lt;&gt;Suspend",Status,"&lt;&gt;Assigned",Status,"&lt;&gt;Open",Status,"&lt;&gt;Hold&gt;",ResolvedDate,"&gt;="&amp;$C$1,ResolvedDate,"&lt;="&amp;$F$1)</f>
        <v/>
      </c>
      <c r="F3712" s="137">
        <f>COUNTIFS(Severity,$B3712,SLA_Breach,"Yes",Status,"&lt;&gt;Suspend",Status,"&lt;&gt;Assigned",Status,"&lt;&gt;Open",Status,"&lt;&gt;Hold&gt;",ResolvedDate,"&gt;="&amp;$C$1,ResolvedDate,"&lt;="&amp;$F$1)</f>
        <v/>
      </c>
      <c r="G3712" s="137">
        <f>COUNTIFS(Severity,$B3712,AssignedDate,"&gt;=01/01/2017 12:00:00 AM",AssignedDate,"&lt;="&amp;$F$1)</f>
        <v/>
      </c>
      <c r="H3712" s="177" t="n"/>
      <c r="L3712" s="57" t="n">
        <v>0</v>
      </c>
      <c r="M3712" s="57" t="n"/>
    </row>
    <row r="3713" spans="1:13">
      <c r="A3713" s="137" t="n">
        <v>1</v>
      </c>
      <c r="B3713" s="100" t="s">
        <v>525</v>
      </c>
      <c r="C3713" s="137">
        <f>COUNTIFS(Severity,$B3713,AssignedDate,"&gt;="&amp;$C$1,AssignedDate,"&lt;="&amp;$F$1)</f>
        <v/>
      </c>
      <c r="D3713" s="137">
        <f>COUNTIFS(Severity,$B3713,Status,"&lt;&gt;Suspend",Status,"&lt;&gt;Assigned",Status,"&lt;&gt;Open",Status,"&lt;&gt;Hold",ResolvedDate,"&gt;="&amp;$C$1,ResolvedDate,"&lt;="&amp;$F$1)</f>
        <v/>
      </c>
      <c r="E3713" s="137">
        <f>COUNTIFS(Severity,$B3713,SLA_Breach,"&lt;&gt;Yes",Status,"&lt;&gt;Suspend",Status,"&lt;&gt;Assigned",Status,"&lt;&gt;Open",Status,"&lt;&gt;Hold&gt;",ResolvedDate,"&gt;="&amp;$C$1,ResolvedDate,"&lt;="&amp;$F$1)</f>
        <v/>
      </c>
      <c r="F3713" s="137">
        <f>COUNTIFS(Severity,$B3713,SLA_Breach,"Yes",Status,"&lt;&gt;Suspend",Status,"&lt;&gt;Assigned",Status,"&lt;&gt;Open",Status,"&lt;&gt;Hold&gt;",ResolvedDate,"&gt;="&amp;$C$1,ResolvedDate,"&lt;="&amp;$F$1)</f>
        <v/>
      </c>
      <c r="G3713" s="137">
        <f>COUNTIFS(Severity,$B3713,AssignedDate,"&gt;=01/01/2017 12:00:00 AM",AssignedDate,"&lt;="&amp;$F$1)</f>
        <v/>
      </c>
      <c r="H3713" s="177" t="n"/>
      <c r="L3713" s="57" t="n">
        <v>0</v>
      </c>
      <c r="M3713" s="57" t="n"/>
    </row>
    <row r="3714" spans="1:13">
      <c r="A3714" s="137" t="n">
        <v>1</v>
      </c>
      <c r="B3714" s="100" t="s">
        <v>525</v>
      </c>
      <c r="C3714" s="137">
        <f>COUNTIFS(Severity,$B3714,AssignedDate,"&gt;="&amp;$C$1,AssignedDate,"&lt;="&amp;$F$1)</f>
        <v/>
      </c>
      <c r="D3714" s="137">
        <f>COUNTIFS(Severity,$B3714,Status,"&lt;&gt;Suspend",Status,"&lt;&gt;Assigned",Status,"&lt;&gt;Open",Status,"&lt;&gt;Hold",ResolvedDate,"&gt;="&amp;$C$1,ResolvedDate,"&lt;="&amp;$F$1)</f>
        <v/>
      </c>
      <c r="E3714" s="137">
        <f>COUNTIFS(Severity,$B3714,SLA_Breach,"&lt;&gt;Yes",Status,"&lt;&gt;Suspend",Status,"&lt;&gt;Assigned",Status,"&lt;&gt;Open",Status,"&lt;&gt;Hold&gt;",ResolvedDate,"&gt;="&amp;$C$1,ResolvedDate,"&lt;="&amp;$F$1)</f>
        <v/>
      </c>
      <c r="F3714" s="137">
        <f>COUNTIFS(Severity,$B3714,SLA_Breach,"Yes",Status,"&lt;&gt;Suspend",Status,"&lt;&gt;Assigned",Status,"&lt;&gt;Open",Status,"&lt;&gt;Hold&gt;",ResolvedDate,"&gt;="&amp;$C$1,ResolvedDate,"&lt;="&amp;$F$1)</f>
        <v/>
      </c>
      <c r="G3714" s="137">
        <f>COUNTIFS(Severity,$B3714,AssignedDate,"&gt;=01/01/2017 12:00:00 AM",AssignedDate,"&lt;="&amp;$F$1)</f>
        <v/>
      </c>
      <c r="H3714" s="177" t="n"/>
      <c r="L3714" s="57" t="n">
        <v>0</v>
      </c>
      <c r="M3714" s="57" t="n"/>
    </row>
    <row r="3715" spans="1:13">
      <c r="A3715" s="137" t="n">
        <v>1</v>
      </c>
      <c r="B3715" s="100" t="s">
        <v>525</v>
      </c>
      <c r="C3715" s="137">
        <f>COUNTIFS(Severity,$B3715,AssignedDate,"&gt;="&amp;$C$1,AssignedDate,"&lt;="&amp;$F$1)</f>
        <v/>
      </c>
      <c r="D3715" s="137">
        <f>COUNTIFS(Severity,$B3715,Status,"&lt;&gt;Suspend",Status,"&lt;&gt;Assigned",Status,"&lt;&gt;Open",Status,"&lt;&gt;Hold",ResolvedDate,"&gt;="&amp;$C$1,ResolvedDate,"&lt;="&amp;$F$1)</f>
        <v/>
      </c>
      <c r="E3715" s="137">
        <f>COUNTIFS(Severity,$B3715,SLA_Breach,"&lt;&gt;Yes",Status,"&lt;&gt;Suspend",Status,"&lt;&gt;Assigned",Status,"&lt;&gt;Open",Status,"&lt;&gt;Hold&gt;",ResolvedDate,"&gt;="&amp;$C$1,ResolvedDate,"&lt;="&amp;$F$1)</f>
        <v/>
      </c>
      <c r="F3715" s="137">
        <f>COUNTIFS(Severity,$B3715,SLA_Breach,"Yes",Status,"&lt;&gt;Suspend",Status,"&lt;&gt;Assigned",Status,"&lt;&gt;Open",Status,"&lt;&gt;Hold&gt;",ResolvedDate,"&gt;="&amp;$C$1,ResolvedDate,"&lt;="&amp;$F$1)</f>
        <v/>
      </c>
      <c r="G3715" s="137">
        <f>COUNTIFS(Severity,$B3715,AssignedDate,"&gt;=01/01/2017 12:00:00 AM",AssignedDate,"&lt;="&amp;$F$1)</f>
        <v/>
      </c>
      <c r="H3715" s="177" t="n"/>
      <c r="L3715" s="57" t="n">
        <v>0</v>
      </c>
      <c r="M3715" s="57" t="n"/>
    </row>
    <row r="3716" spans="1:13">
      <c r="A3716" s="137" t="n">
        <v>1</v>
      </c>
      <c r="B3716" s="100" t="s">
        <v>525</v>
      </c>
      <c r="C3716" s="137">
        <f>COUNTIFS(Severity,$B3716,AssignedDate,"&gt;="&amp;$C$1,AssignedDate,"&lt;="&amp;$F$1)</f>
        <v/>
      </c>
      <c r="D3716" s="137">
        <f>COUNTIFS(Severity,$B3716,Status,"&lt;&gt;Suspend",Status,"&lt;&gt;Assigned",Status,"&lt;&gt;Open",Status,"&lt;&gt;Hold",ResolvedDate,"&gt;="&amp;$C$1,ResolvedDate,"&lt;="&amp;$F$1)</f>
        <v/>
      </c>
      <c r="E3716" s="137">
        <f>COUNTIFS(Severity,$B3716,SLA_Breach,"&lt;&gt;Yes",Status,"&lt;&gt;Suspend",Status,"&lt;&gt;Assigned",Status,"&lt;&gt;Open",Status,"&lt;&gt;Hold&gt;",ResolvedDate,"&gt;="&amp;$C$1,ResolvedDate,"&lt;="&amp;$F$1)</f>
        <v/>
      </c>
      <c r="F3716" s="137">
        <f>COUNTIFS(Severity,$B3716,SLA_Breach,"Yes",Status,"&lt;&gt;Suspend",Status,"&lt;&gt;Assigned",Status,"&lt;&gt;Open",Status,"&lt;&gt;Hold&gt;",ResolvedDate,"&gt;="&amp;$C$1,ResolvedDate,"&lt;="&amp;$F$1)</f>
        <v/>
      </c>
      <c r="G3716" s="137">
        <f>COUNTIFS(Severity,$B3716,AssignedDate,"&gt;=01/01/2017 12:00:00 AM",AssignedDate,"&lt;="&amp;$F$1)</f>
        <v/>
      </c>
      <c r="H3716" s="177" t="n"/>
      <c r="L3716" s="57" t="n">
        <v>0</v>
      </c>
      <c r="M3716" s="57" t="n"/>
    </row>
    <row r="3717" spans="1:13">
      <c r="A3717" s="137" t="n">
        <v>1</v>
      </c>
      <c r="B3717" s="100" t="s">
        <v>525</v>
      </c>
      <c r="C3717" s="137">
        <f>COUNTIFS(Severity,$B3717,AssignedDate,"&gt;="&amp;$C$1,AssignedDate,"&lt;="&amp;$F$1)</f>
        <v/>
      </c>
      <c r="D3717" s="137">
        <f>COUNTIFS(Severity,$B3717,Status,"&lt;&gt;Suspend",Status,"&lt;&gt;Assigned",Status,"&lt;&gt;Open",Status,"&lt;&gt;Hold",ResolvedDate,"&gt;="&amp;$C$1,ResolvedDate,"&lt;="&amp;$F$1)</f>
        <v/>
      </c>
      <c r="E3717" s="137">
        <f>COUNTIFS(Severity,$B3717,SLA_Breach,"&lt;&gt;Yes",Status,"&lt;&gt;Suspend",Status,"&lt;&gt;Assigned",Status,"&lt;&gt;Open",Status,"&lt;&gt;Hold&gt;",ResolvedDate,"&gt;="&amp;$C$1,ResolvedDate,"&lt;="&amp;$F$1)</f>
        <v/>
      </c>
      <c r="F3717" s="137">
        <f>COUNTIFS(Severity,$B3717,SLA_Breach,"Yes",Status,"&lt;&gt;Suspend",Status,"&lt;&gt;Assigned",Status,"&lt;&gt;Open",Status,"&lt;&gt;Hold&gt;",ResolvedDate,"&gt;="&amp;$C$1,ResolvedDate,"&lt;="&amp;$F$1)</f>
        <v/>
      </c>
      <c r="G3717" s="137">
        <f>COUNTIFS(Severity,$B3717,AssignedDate,"&gt;=01/01/2017 12:00:00 AM",AssignedDate,"&lt;="&amp;$F$1)</f>
        <v/>
      </c>
      <c r="H3717" s="177" t="n"/>
      <c r="L3717" s="57" t="n">
        <v>0</v>
      </c>
      <c r="M3717" s="57" t="n"/>
    </row>
    <row r="3718" spans="1:13">
      <c r="A3718" s="137" t="n">
        <v>1</v>
      </c>
      <c r="B3718" s="100" t="s">
        <v>525</v>
      </c>
      <c r="C3718" s="137">
        <f>COUNTIFS(Severity,$B3718,AssignedDate,"&gt;="&amp;$C$1,AssignedDate,"&lt;="&amp;$F$1)</f>
        <v/>
      </c>
      <c r="D3718" s="137">
        <f>COUNTIFS(Severity,$B3718,Status,"&lt;&gt;Suspend",Status,"&lt;&gt;Assigned",Status,"&lt;&gt;Open",Status,"&lt;&gt;Hold",ResolvedDate,"&gt;="&amp;$C$1,ResolvedDate,"&lt;="&amp;$F$1)</f>
        <v/>
      </c>
      <c r="E3718" s="137">
        <f>COUNTIFS(Severity,$B3718,SLA_Breach,"&lt;&gt;Yes",Status,"&lt;&gt;Suspend",Status,"&lt;&gt;Assigned",Status,"&lt;&gt;Open",Status,"&lt;&gt;Hold&gt;",ResolvedDate,"&gt;="&amp;$C$1,ResolvedDate,"&lt;="&amp;$F$1)</f>
        <v/>
      </c>
      <c r="F3718" s="137">
        <f>COUNTIFS(Severity,$B3718,SLA_Breach,"Yes",Status,"&lt;&gt;Suspend",Status,"&lt;&gt;Assigned",Status,"&lt;&gt;Open",Status,"&lt;&gt;Hold&gt;",ResolvedDate,"&gt;="&amp;$C$1,ResolvedDate,"&lt;="&amp;$F$1)</f>
        <v/>
      </c>
      <c r="G3718" s="137">
        <f>COUNTIFS(Severity,$B3718,AssignedDate,"&gt;=01/01/2017 12:00:00 AM",AssignedDate,"&lt;="&amp;$F$1)</f>
        <v/>
      </c>
      <c r="H3718" s="177" t="n"/>
      <c r="L3718" s="57" t="n">
        <v>0</v>
      </c>
      <c r="M3718" s="57" t="n"/>
    </row>
    <row r="3719" spans="1:13">
      <c r="A3719" s="137" t="n">
        <v>1</v>
      </c>
      <c r="B3719" s="100" t="s">
        <v>525</v>
      </c>
      <c r="C3719" s="137">
        <f>COUNTIFS(Severity,$B3719,AssignedDate,"&gt;="&amp;$C$1,AssignedDate,"&lt;="&amp;$F$1)</f>
        <v/>
      </c>
      <c r="D3719" s="137">
        <f>COUNTIFS(Severity,$B3719,Status,"&lt;&gt;Suspend",Status,"&lt;&gt;Assigned",Status,"&lt;&gt;Open",Status,"&lt;&gt;Hold",ResolvedDate,"&gt;="&amp;$C$1,ResolvedDate,"&lt;="&amp;$F$1)</f>
        <v/>
      </c>
      <c r="E3719" s="137">
        <f>COUNTIFS(Severity,$B3719,SLA_Breach,"&lt;&gt;Yes",Status,"&lt;&gt;Suspend",Status,"&lt;&gt;Assigned",Status,"&lt;&gt;Open",Status,"&lt;&gt;Hold&gt;",ResolvedDate,"&gt;="&amp;$C$1,ResolvedDate,"&lt;="&amp;$F$1)</f>
        <v/>
      </c>
      <c r="F3719" s="137">
        <f>COUNTIFS(Severity,$B3719,SLA_Breach,"Yes",Status,"&lt;&gt;Suspend",Status,"&lt;&gt;Assigned",Status,"&lt;&gt;Open",Status,"&lt;&gt;Hold&gt;",ResolvedDate,"&gt;="&amp;$C$1,ResolvedDate,"&lt;="&amp;$F$1)</f>
        <v/>
      </c>
      <c r="G3719" s="137">
        <f>COUNTIFS(Severity,$B3719,AssignedDate,"&gt;=01/01/2017 12:00:00 AM",AssignedDate,"&lt;="&amp;$F$1)</f>
        <v/>
      </c>
      <c r="H3719" s="177" t="n"/>
      <c r="L3719" s="57" t="n">
        <v>0</v>
      </c>
      <c r="M3719" s="57" t="n"/>
    </row>
    <row r="3720" spans="1:13">
      <c r="A3720" s="137" t="n">
        <v>1</v>
      </c>
      <c r="B3720" s="100" t="s">
        <v>525</v>
      </c>
      <c r="C3720" s="137">
        <f>COUNTIFS(Severity,$B3720,AssignedDate,"&gt;="&amp;$C$1,AssignedDate,"&lt;="&amp;$F$1)</f>
        <v/>
      </c>
      <c r="D3720" s="137">
        <f>COUNTIFS(Severity,$B3720,Status,"&lt;&gt;Suspend",Status,"&lt;&gt;Assigned",Status,"&lt;&gt;Open",Status,"&lt;&gt;Hold",ResolvedDate,"&gt;="&amp;$C$1,ResolvedDate,"&lt;="&amp;$F$1)</f>
        <v/>
      </c>
      <c r="E3720" s="137">
        <f>COUNTIFS(Severity,$B3720,SLA_Breach,"&lt;&gt;Yes",Status,"&lt;&gt;Suspend",Status,"&lt;&gt;Assigned",Status,"&lt;&gt;Open",Status,"&lt;&gt;Hold&gt;",ResolvedDate,"&gt;="&amp;$C$1,ResolvedDate,"&lt;="&amp;$F$1)</f>
        <v/>
      </c>
      <c r="F3720" s="137">
        <f>COUNTIFS(Severity,$B3720,SLA_Breach,"Yes",Status,"&lt;&gt;Suspend",Status,"&lt;&gt;Assigned",Status,"&lt;&gt;Open",Status,"&lt;&gt;Hold&gt;",ResolvedDate,"&gt;="&amp;$C$1,ResolvedDate,"&lt;="&amp;$F$1)</f>
        <v/>
      </c>
      <c r="G3720" s="137">
        <f>COUNTIFS(Severity,$B3720,AssignedDate,"&gt;=01/01/2017 12:00:00 AM",AssignedDate,"&lt;="&amp;$F$1)</f>
        <v/>
      </c>
      <c r="H3720" s="177" t="n"/>
      <c r="L3720" s="57" t="n">
        <v>0</v>
      </c>
      <c r="M3720" s="57" t="n"/>
    </row>
    <row r="3721" spans="1:13">
      <c r="A3721" s="137" t="n">
        <v>1</v>
      </c>
      <c r="B3721" s="100" t="s">
        <v>525</v>
      </c>
      <c r="C3721" s="137">
        <f>COUNTIFS(Severity,$B3721,AssignedDate,"&gt;="&amp;$C$1,AssignedDate,"&lt;="&amp;$F$1)</f>
        <v/>
      </c>
      <c r="D3721" s="137">
        <f>COUNTIFS(Severity,$B3721,Status,"&lt;&gt;Suspend",Status,"&lt;&gt;Assigned",Status,"&lt;&gt;Open",Status,"&lt;&gt;Hold",ResolvedDate,"&gt;="&amp;$C$1,ResolvedDate,"&lt;="&amp;$F$1)</f>
        <v/>
      </c>
      <c r="E3721" s="137">
        <f>COUNTIFS(Severity,$B3721,SLA_Breach,"&lt;&gt;Yes",Status,"&lt;&gt;Suspend",Status,"&lt;&gt;Assigned",Status,"&lt;&gt;Open",Status,"&lt;&gt;Hold&gt;",ResolvedDate,"&gt;="&amp;$C$1,ResolvedDate,"&lt;="&amp;$F$1)</f>
        <v/>
      </c>
      <c r="F3721" s="137">
        <f>COUNTIFS(Severity,$B3721,SLA_Breach,"Yes",Status,"&lt;&gt;Suspend",Status,"&lt;&gt;Assigned",Status,"&lt;&gt;Open",Status,"&lt;&gt;Hold&gt;",ResolvedDate,"&gt;="&amp;$C$1,ResolvedDate,"&lt;="&amp;$F$1)</f>
        <v/>
      </c>
      <c r="G3721" s="137">
        <f>COUNTIFS(Severity,$B3721,AssignedDate,"&gt;=01/01/2017 12:00:00 AM",AssignedDate,"&lt;="&amp;$F$1)</f>
        <v/>
      </c>
      <c r="H3721" s="177" t="n"/>
      <c r="L3721" s="57" t="n">
        <v>0</v>
      </c>
      <c r="M3721" s="57" t="n"/>
    </row>
    <row r="3722" spans="1:13">
      <c r="A3722" s="137" t="n">
        <v>1</v>
      </c>
      <c r="B3722" s="100" t="s">
        <v>525</v>
      </c>
      <c r="C3722" s="137">
        <f>COUNTIFS(Severity,$B3722,AssignedDate,"&gt;="&amp;$C$1,AssignedDate,"&lt;="&amp;$F$1)</f>
        <v/>
      </c>
      <c r="D3722" s="137">
        <f>COUNTIFS(Severity,$B3722,Status,"&lt;&gt;Suspend",Status,"&lt;&gt;Assigned",Status,"&lt;&gt;Open",Status,"&lt;&gt;Hold",ResolvedDate,"&gt;="&amp;$C$1,ResolvedDate,"&lt;="&amp;$F$1)</f>
        <v/>
      </c>
      <c r="E3722" s="137">
        <f>COUNTIFS(Severity,$B3722,SLA_Breach,"&lt;&gt;Yes",Status,"&lt;&gt;Suspend",Status,"&lt;&gt;Assigned",Status,"&lt;&gt;Open",Status,"&lt;&gt;Hold&gt;",ResolvedDate,"&gt;="&amp;$C$1,ResolvedDate,"&lt;="&amp;$F$1)</f>
        <v/>
      </c>
      <c r="F3722" s="137">
        <f>COUNTIFS(Severity,$B3722,SLA_Breach,"Yes",Status,"&lt;&gt;Suspend",Status,"&lt;&gt;Assigned",Status,"&lt;&gt;Open",Status,"&lt;&gt;Hold&gt;",ResolvedDate,"&gt;="&amp;$C$1,ResolvedDate,"&lt;="&amp;$F$1)</f>
        <v/>
      </c>
      <c r="G3722" s="137">
        <f>COUNTIFS(Severity,$B3722,AssignedDate,"&gt;=01/01/2017 12:00:00 AM",AssignedDate,"&lt;="&amp;$F$1)</f>
        <v/>
      </c>
      <c r="H3722" s="177" t="n"/>
      <c r="L3722" s="57" t="n">
        <v>0</v>
      </c>
      <c r="M3722" s="57" t="n"/>
    </row>
    <row r="3723" spans="1:13">
      <c r="A3723" s="137" t="n">
        <v>1</v>
      </c>
      <c r="B3723" s="100" t="s">
        <v>525</v>
      </c>
      <c r="C3723" s="137">
        <f>COUNTIFS(Severity,$B3723,AssignedDate,"&gt;="&amp;$C$1,AssignedDate,"&lt;="&amp;$F$1)</f>
        <v/>
      </c>
      <c r="D3723" s="137">
        <f>COUNTIFS(Severity,$B3723,Status,"&lt;&gt;Suspend",Status,"&lt;&gt;Assigned",Status,"&lt;&gt;Open",Status,"&lt;&gt;Hold",ResolvedDate,"&gt;="&amp;$C$1,ResolvedDate,"&lt;="&amp;$F$1)</f>
        <v/>
      </c>
      <c r="E3723" s="137">
        <f>COUNTIFS(Severity,$B3723,SLA_Breach,"&lt;&gt;Yes",Status,"&lt;&gt;Suspend",Status,"&lt;&gt;Assigned",Status,"&lt;&gt;Open",Status,"&lt;&gt;Hold&gt;",ResolvedDate,"&gt;="&amp;$C$1,ResolvedDate,"&lt;="&amp;$F$1)</f>
        <v/>
      </c>
      <c r="F3723" s="137">
        <f>COUNTIFS(Severity,$B3723,SLA_Breach,"Yes",Status,"&lt;&gt;Suspend",Status,"&lt;&gt;Assigned",Status,"&lt;&gt;Open",Status,"&lt;&gt;Hold&gt;",ResolvedDate,"&gt;="&amp;$C$1,ResolvedDate,"&lt;="&amp;$F$1)</f>
        <v/>
      </c>
      <c r="G3723" s="137">
        <f>COUNTIFS(Severity,$B3723,AssignedDate,"&gt;=01/01/2017 12:00:00 AM",AssignedDate,"&lt;="&amp;$F$1)</f>
        <v/>
      </c>
      <c r="H3723" s="177" t="n"/>
      <c r="L3723" s="57" t="n">
        <v>0</v>
      </c>
      <c r="M3723" s="57" t="n"/>
    </row>
    <row r="3724" spans="1:13">
      <c r="A3724" s="137" t="n">
        <v>1</v>
      </c>
      <c r="B3724" s="100" t="s">
        <v>525</v>
      </c>
      <c r="C3724" s="137">
        <f>COUNTIFS(Severity,$B3724,AssignedDate,"&gt;="&amp;$C$1,AssignedDate,"&lt;="&amp;$F$1)</f>
        <v/>
      </c>
      <c r="D3724" s="137">
        <f>COUNTIFS(Severity,$B3724,Status,"&lt;&gt;Suspend",Status,"&lt;&gt;Assigned",Status,"&lt;&gt;Open",Status,"&lt;&gt;Hold",ResolvedDate,"&gt;="&amp;$C$1,ResolvedDate,"&lt;="&amp;$F$1)</f>
        <v/>
      </c>
      <c r="E3724" s="137">
        <f>COUNTIFS(Severity,$B3724,SLA_Breach,"&lt;&gt;Yes",Status,"&lt;&gt;Suspend",Status,"&lt;&gt;Assigned",Status,"&lt;&gt;Open",Status,"&lt;&gt;Hold&gt;",ResolvedDate,"&gt;="&amp;$C$1,ResolvedDate,"&lt;="&amp;$F$1)</f>
        <v/>
      </c>
      <c r="F3724" s="137">
        <f>COUNTIFS(Severity,$B3724,SLA_Breach,"Yes",Status,"&lt;&gt;Suspend",Status,"&lt;&gt;Assigned",Status,"&lt;&gt;Open",Status,"&lt;&gt;Hold&gt;",ResolvedDate,"&gt;="&amp;$C$1,ResolvedDate,"&lt;="&amp;$F$1)</f>
        <v/>
      </c>
      <c r="G3724" s="137">
        <f>COUNTIFS(Severity,$B3724,AssignedDate,"&gt;=01/01/2017 12:00:00 AM",AssignedDate,"&lt;="&amp;$F$1)</f>
        <v/>
      </c>
      <c r="H3724" s="177" t="n"/>
      <c r="L3724" s="57" t="n">
        <v>0</v>
      </c>
      <c r="M3724" s="57" t="n"/>
    </row>
    <row r="3725" spans="1:13">
      <c r="A3725" s="137" t="n">
        <v>1</v>
      </c>
      <c r="B3725" s="100" t="s">
        <v>525</v>
      </c>
      <c r="C3725" s="137">
        <f>COUNTIFS(Severity,$B3725,AssignedDate,"&gt;="&amp;$C$1,AssignedDate,"&lt;="&amp;$F$1)</f>
        <v/>
      </c>
      <c r="D3725" s="137">
        <f>COUNTIFS(Severity,$B3725,Status,"&lt;&gt;Suspend",Status,"&lt;&gt;Assigned",Status,"&lt;&gt;Open",Status,"&lt;&gt;Hold",ResolvedDate,"&gt;="&amp;$C$1,ResolvedDate,"&lt;="&amp;$F$1)</f>
        <v/>
      </c>
      <c r="E3725" s="137">
        <f>COUNTIFS(Severity,$B3725,SLA_Breach,"&lt;&gt;Yes",Status,"&lt;&gt;Suspend",Status,"&lt;&gt;Assigned",Status,"&lt;&gt;Open",Status,"&lt;&gt;Hold&gt;",ResolvedDate,"&gt;="&amp;$C$1,ResolvedDate,"&lt;="&amp;$F$1)</f>
        <v/>
      </c>
      <c r="F3725" s="137">
        <f>COUNTIFS(Severity,$B3725,SLA_Breach,"Yes",Status,"&lt;&gt;Suspend",Status,"&lt;&gt;Assigned",Status,"&lt;&gt;Open",Status,"&lt;&gt;Hold&gt;",ResolvedDate,"&gt;="&amp;$C$1,ResolvedDate,"&lt;="&amp;$F$1)</f>
        <v/>
      </c>
      <c r="G3725" s="137">
        <f>COUNTIFS(Severity,$B3725,AssignedDate,"&gt;=01/01/2017 12:00:00 AM",AssignedDate,"&lt;="&amp;$F$1)</f>
        <v/>
      </c>
      <c r="H3725" s="177" t="n"/>
      <c r="L3725" s="57" t="n">
        <v>0</v>
      </c>
      <c r="M3725" s="57" t="n"/>
    </row>
    <row r="3726" spans="1:13">
      <c r="A3726" s="137" t="n">
        <v>1</v>
      </c>
      <c r="B3726" s="100" t="s">
        <v>525</v>
      </c>
      <c r="C3726" s="137">
        <f>COUNTIFS(Severity,$B3726,AssignedDate,"&gt;="&amp;$C$1,AssignedDate,"&lt;="&amp;$F$1)</f>
        <v/>
      </c>
      <c r="D3726" s="137">
        <f>COUNTIFS(Severity,$B3726,Status,"&lt;&gt;Suspend",Status,"&lt;&gt;Assigned",Status,"&lt;&gt;Open",Status,"&lt;&gt;Hold",ResolvedDate,"&gt;="&amp;$C$1,ResolvedDate,"&lt;="&amp;$F$1)</f>
        <v/>
      </c>
      <c r="E3726" s="137">
        <f>COUNTIFS(Severity,$B3726,SLA_Breach,"&lt;&gt;Yes",Status,"&lt;&gt;Suspend",Status,"&lt;&gt;Assigned",Status,"&lt;&gt;Open",Status,"&lt;&gt;Hold&gt;",ResolvedDate,"&gt;="&amp;$C$1,ResolvedDate,"&lt;="&amp;$F$1)</f>
        <v/>
      </c>
      <c r="F3726" s="137">
        <f>COUNTIFS(Severity,$B3726,SLA_Breach,"Yes",Status,"&lt;&gt;Suspend",Status,"&lt;&gt;Assigned",Status,"&lt;&gt;Open",Status,"&lt;&gt;Hold&gt;",ResolvedDate,"&gt;="&amp;$C$1,ResolvedDate,"&lt;="&amp;$F$1)</f>
        <v/>
      </c>
      <c r="G3726" s="137">
        <f>COUNTIFS(Severity,$B3726,AssignedDate,"&gt;=01/01/2017 12:00:00 AM",AssignedDate,"&lt;="&amp;$F$1)</f>
        <v/>
      </c>
      <c r="H3726" s="177" t="n"/>
      <c r="L3726" s="57" t="n">
        <v>0</v>
      </c>
      <c r="M3726" s="57" t="n"/>
    </row>
    <row r="3727" spans="1:13">
      <c r="A3727" s="137" t="n">
        <v>1</v>
      </c>
      <c r="B3727" s="100" t="s">
        <v>525</v>
      </c>
      <c r="C3727" s="137">
        <f>COUNTIFS(Severity,$B3727,AssignedDate,"&gt;="&amp;$C$1,AssignedDate,"&lt;="&amp;$F$1)</f>
        <v/>
      </c>
      <c r="D3727" s="137">
        <f>COUNTIFS(Severity,$B3727,Status,"&lt;&gt;Suspend",Status,"&lt;&gt;Assigned",Status,"&lt;&gt;Open",Status,"&lt;&gt;Hold",ResolvedDate,"&gt;="&amp;$C$1,ResolvedDate,"&lt;="&amp;$F$1)</f>
        <v/>
      </c>
      <c r="E3727" s="137">
        <f>COUNTIFS(Severity,$B3727,SLA_Breach,"&lt;&gt;Yes",Status,"&lt;&gt;Suspend",Status,"&lt;&gt;Assigned",Status,"&lt;&gt;Open",Status,"&lt;&gt;Hold&gt;",ResolvedDate,"&gt;="&amp;$C$1,ResolvedDate,"&lt;="&amp;$F$1)</f>
        <v/>
      </c>
      <c r="F3727" s="137">
        <f>COUNTIFS(Severity,$B3727,SLA_Breach,"Yes",Status,"&lt;&gt;Suspend",Status,"&lt;&gt;Assigned",Status,"&lt;&gt;Open",Status,"&lt;&gt;Hold&gt;",ResolvedDate,"&gt;="&amp;$C$1,ResolvedDate,"&lt;="&amp;$F$1)</f>
        <v/>
      </c>
      <c r="G3727" s="137">
        <f>COUNTIFS(Severity,$B3727,AssignedDate,"&gt;=01/01/2017 12:00:00 AM",AssignedDate,"&lt;="&amp;$F$1)</f>
        <v/>
      </c>
      <c r="H3727" s="177" t="n"/>
      <c r="L3727" s="57" t="n">
        <v>0</v>
      </c>
      <c r="M3727" s="57" t="n"/>
    </row>
    <row r="3728" spans="1:13">
      <c r="A3728" s="137" t="n">
        <v>1</v>
      </c>
      <c r="B3728" s="100" t="s">
        <v>525</v>
      </c>
      <c r="C3728" s="137">
        <f>COUNTIFS(Severity,$B3728,AssignedDate,"&gt;="&amp;$C$1,AssignedDate,"&lt;="&amp;$F$1)</f>
        <v/>
      </c>
      <c r="D3728" s="137">
        <f>COUNTIFS(Severity,$B3728,Status,"&lt;&gt;Suspend",Status,"&lt;&gt;Assigned",Status,"&lt;&gt;Open",Status,"&lt;&gt;Hold",ResolvedDate,"&gt;="&amp;$C$1,ResolvedDate,"&lt;="&amp;$F$1)</f>
        <v/>
      </c>
      <c r="E3728" s="137">
        <f>COUNTIFS(Severity,$B3728,SLA_Breach,"&lt;&gt;Yes",Status,"&lt;&gt;Suspend",Status,"&lt;&gt;Assigned",Status,"&lt;&gt;Open",Status,"&lt;&gt;Hold&gt;",ResolvedDate,"&gt;="&amp;$C$1,ResolvedDate,"&lt;="&amp;$F$1)</f>
        <v/>
      </c>
      <c r="F3728" s="137">
        <f>COUNTIFS(Severity,$B3728,SLA_Breach,"Yes",Status,"&lt;&gt;Suspend",Status,"&lt;&gt;Assigned",Status,"&lt;&gt;Open",Status,"&lt;&gt;Hold&gt;",ResolvedDate,"&gt;="&amp;$C$1,ResolvedDate,"&lt;="&amp;$F$1)</f>
        <v/>
      </c>
      <c r="G3728" s="137">
        <f>COUNTIFS(Severity,$B3728,AssignedDate,"&gt;=01/01/2017 12:00:00 AM",AssignedDate,"&lt;="&amp;$F$1)</f>
        <v/>
      </c>
      <c r="H3728" s="177" t="n"/>
      <c r="L3728" s="57" t="n">
        <v>0</v>
      </c>
      <c r="M3728" s="57" t="n"/>
    </row>
    <row r="3729" spans="1:13">
      <c r="A3729" s="137" t="n">
        <v>1</v>
      </c>
      <c r="B3729" s="100" t="s">
        <v>525</v>
      </c>
      <c r="C3729" s="137">
        <f>COUNTIFS(Severity,$B3729,AssignedDate,"&gt;="&amp;$C$1,AssignedDate,"&lt;="&amp;$F$1)</f>
        <v/>
      </c>
      <c r="D3729" s="137">
        <f>COUNTIFS(Severity,$B3729,Status,"&lt;&gt;Suspend",Status,"&lt;&gt;Assigned",Status,"&lt;&gt;Open",Status,"&lt;&gt;Hold",ResolvedDate,"&gt;="&amp;$C$1,ResolvedDate,"&lt;="&amp;$F$1)</f>
        <v/>
      </c>
      <c r="E3729" s="137">
        <f>COUNTIFS(Severity,$B3729,SLA_Breach,"&lt;&gt;Yes",Status,"&lt;&gt;Suspend",Status,"&lt;&gt;Assigned",Status,"&lt;&gt;Open",Status,"&lt;&gt;Hold&gt;",ResolvedDate,"&gt;="&amp;$C$1,ResolvedDate,"&lt;="&amp;$F$1)</f>
        <v/>
      </c>
      <c r="F3729" s="137">
        <f>COUNTIFS(Severity,$B3729,SLA_Breach,"Yes",Status,"&lt;&gt;Suspend",Status,"&lt;&gt;Assigned",Status,"&lt;&gt;Open",Status,"&lt;&gt;Hold&gt;",ResolvedDate,"&gt;="&amp;$C$1,ResolvedDate,"&lt;="&amp;$F$1)</f>
        <v/>
      </c>
      <c r="G3729" s="137">
        <f>COUNTIFS(Severity,$B3729,AssignedDate,"&gt;=01/01/2017 12:00:00 AM",AssignedDate,"&lt;="&amp;$F$1)</f>
        <v/>
      </c>
      <c r="H3729" s="177" t="n"/>
      <c r="L3729" s="57" t="n">
        <v>0</v>
      </c>
      <c r="M3729" s="57" t="n"/>
    </row>
    <row r="3730" spans="1:13">
      <c r="A3730" s="137" t="n">
        <v>1</v>
      </c>
      <c r="B3730" s="100" t="s">
        <v>525</v>
      </c>
      <c r="C3730" s="137">
        <f>COUNTIFS(Severity,$B3730,AssignedDate,"&gt;="&amp;$C$1,AssignedDate,"&lt;="&amp;$F$1)</f>
        <v/>
      </c>
      <c r="D3730" s="137">
        <f>COUNTIFS(Severity,$B3730,Status,"&lt;&gt;Suspend",Status,"&lt;&gt;Assigned",Status,"&lt;&gt;Open",Status,"&lt;&gt;Hold",ResolvedDate,"&gt;="&amp;$C$1,ResolvedDate,"&lt;="&amp;$F$1)</f>
        <v/>
      </c>
      <c r="E3730" s="137">
        <f>COUNTIFS(Severity,$B3730,SLA_Breach,"&lt;&gt;Yes",Status,"&lt;&gt;Suspend",Status,"&lt;&gt;Assigned",Status,"&lt;&gt;Open",Status,"&lt;&gt;Hold&gt;",ResolvedDate,"&gt;="&amp;$C$1,ResolvedDate,"&lt;="&amp;$F$1)</f>
        <v/>
      </c>
      <c r="F3730" s="137">
        <f>COUNTIFS(Severity,$B3730,SLA_Breach,"Yes",Status,"&lt;&gt;Suspend",Status,"&lt;&gt;Assigned",Status,"&lt;&gt;Open",Status,"&lt;&gt;Hold&gt;",ResolvedDate,"&gt;="&amp;$C$1,ResolvedDate,"&lt;="&amp;$F$1)</f>
        <v/>
      </c>
      <c r="G3730" s="137">
        <f>COUNTIFS(Severity,$B3730,AssignedDate,"&gt;=01/01/2017 12:00:00 AM",AssignedDate,"&lt;="&amp;$F$1)</f>
        <v/>
      </c>
      <c r="H3730" s="177" t="n"/>
      <c r="L3730" s="57" t="n">
        <v>0</v>
      </c>
      <c r="M3730" s="57" t="n"/>
    </row>
    <row r="3731" spans="1:13">
      <c r="A3731" s="137" t="n">
        <v>1</v>
      </c>
      <c r="B3731" s="100" t="s">
        <v>525</v>
      </c>
      <c r="C3731" s="137">
        <f>COUNTIFS(Severity,$B3731,AssignedDate,"&gt;="&amp;$C$1,AssignedDate,"&lt;="&amp;$F$1)</f>
        <v/>
      </c>
      <c r="D3731" s="137">
        <f>COUNTIFS(Severity,$B3731,Status,"&lt;&gt;Suspend",Status,"&lt;&gt;Assigned",Status,"&lt;&gt;Open",Status,"&lt;&gt;Hold",ResolvedDate,"&gt;="&amp;$C$1,ResolvedDate,"&lt;="&amp;$F$1)</f>
        <v/>
      </c>
      <c r="E3731" s="137">
        <f>COUNTIFS(Severity,$B3731,SLA_Breach,"&lt;&gt;Yes",Status,"&lt;&gt;Suspend",Status,"&lt;&gt;Assigned",Status,"&lt;&gt;Open",Status,"&lt;&gt;Hold&gt;",ResolvedDate,"&gt;="&amp;$C$1,ResolvedDate,"&lt;="&amp;$F$1)</f>
        <v/>
      </c>
      <c r="F3731" s="137">
        <f>COUNTIFS(Severity,$B3731,SLA_Breach,"Yes",Status,"&lt;&gt;Suspend",Status,"&lt;&gt;Assigned",Status,"&lt;&gt;Open",Status,"&lt;&gt;Hold&gt;",ResolvedDate,"&gt;="&amp;$C$1,ResolvedDate,"&lt;="&amp;$F$1)</f>
        <v/>
      </c>
      <c r="G3731" s="137">
        <f>COUNTIFS(Severity,$B3731,AssignedDate,"&gt;=01/01/2017 12:00:00 AM",AssignedDate,"&lt;="&amp;$F$1)</f>
        <v/>
      </c>
      <c r="H3731" s="177" t="n"/>
      <c r="L3731" s="57" t="n">
        <v>0</v>
      </c>
      <c r="M3731" s="57" t="n"/>
    </row>
    <row r="3732" spans="1:13">
      <c r="A3732" s="137" t="n">
        <v>1</v>
      </c>
      <c r="B3732" s="100" t="s">
        <v>525</v>
      </c>
      <c r="C3732" s="137">
        <f>COUNTIFS(Severity,$B3732,AssignedDate,"&gt;="&amp;$C$1,AssignedDate,"&lt;="&amp;$F$1)</f>
        <v/>
      </c>
      <c r="D3732" s="137">
        <f>COUNTIFS(Severity,$B3732,Status,"&lt;&gt;Suspend",Status,"&lt;&gt;Assigned",Status,"&lt;&gt;Open",Status,"&lt;&gt;Hold",ResolvedDate,"&gt;="&amp;$C$1,ResolvedDate,"&lt;="&amp;$F$1)</f>
        <v/>
      </c>
      <c r="E3732" s="137">
        <f>COUNTIFS(Severity,$B3732,SLA_Breach,"&lt;&gt;Yes",Status,"&lt;&gt;Suspend",Status,"&lt;&gt;Assigned",Status,"&lt;&gt;Open",Status,"&lt;&gt;Hold&gt;",ResolvedDate,"&gt;="&amp;$C$1,ResolvedDate,"&lt;="&amp;$F$1)</f>
        <v/>
      </c>
      <c r="F3732" s="137">
        <f>COUNTIFS(Severity,$B3732,SLA_Breach,"Yes",Status,"&lt;&gt;Suspend",Status,"&lt;&gt;Assigned",Status,"&lt;&gt;Open",Status,"&lt;&gt;Hold&gt;",ResolvedDate,"&gt;="&amp;$C$1,ResolvedDate,"&lt;="&amp;$F$1)</f>
        <v/>
      </c>
      <c r="G3732" s="137">
        <f>COUNTIFS(Severity,$B3732,AssignedDate,"&gt;=01/01/2017 12:00:00 AM",AssignedDate,"&lt;="&amp;$F$1)</f>
        <v/>
      </c>
      <c r="H3732" s="177" t="n"/>
      <c r="L3732" s="57" t="n">
        <v>0</v>
      </c>
      <c r="M3732" s="57" t="n"/>
    </row>
    <row r="3733" spans="1:13">
      <c r="A3733" s="137" t="n">
        <v>1</v>
      </c>
      <c r="B3733" s="100" t="s">
        <v>525</v>
      </c>
      <c r="C3733" s="137">
        <f>COUNTIFS(Severity,$B3733,AssignedDate,"&gt;="&amp;$C$1,AssignedDate,"&lt;="&amp;$F$1)</f>
        <v/>
      </c>
      <c r="D3733" s="137">
        <f>COUNTIFS(Severity,$B3733,Status,"&lt;&gt;Suspend",Status,"&lt;&gt;Assigned",Status,"&lt;&gt;Open",Status,"&lt;&gt;Hold",ResolvedDate,"&gt;="&amp;$C$1,ResolvedDate,"&lt;="&amp;$F$1)</f>
        <v/>
      </c>
      <c r="E3733" s="137">
        <f>COUNTIFS(Severity,$B3733,SLA_Breach,"&lt;&gt;Yes",Status,"&lt;&gt;Suspend",Status,"&lt;&gt;Assigned",Status,"&lt;&gt;Open",Status,"&lt;&gt;Hold&gt;",ResolvedDate,"&gt;="&amp;$C$1,ResolvedDate,"&lt;="&amp;$F$1)</f>
        <v/>
      </c>
      <c r="F3733" s="137">
        <f>COUNTIFS(Severity,$B3733,SLA_Breach,"Yes",Status,"&lt;&gt;Suspend",Status,"&lt;&gt;Assigned",Status,"&lt;&gt;Open",Status,"&lt;&gt;Hold&gt;",ResolvedDate,"&gt;="&amp;$C$1,ResolvedDate,"&lt;="&amp;$F$1)</f>
        <v/>
      </c>
      <c r="G3733" s="137">
        <f>COUNTIFS(Severity,$B3733,AssignedDate,"&gt;=01/01/2017 12:00:00 AM",AssignedDate,"&lt;="&amp;$F$1)</f>
        <v/>
      </c>
      <c r="H3733" s="177" t="n"/>
      <c r="L3733" s="57" t="n">
        <v>0</v>
      </c>
      <c r="M3733" s="57" t="n"/>
    </row>
    <row r="3734" spans="1:13">
      <c r="A3734" s="137" t="n">
        <v>1</v>
      </c>
      <c r="B3734" s="100" t="s">
        <v>525</v>
      </c>
      <c r="C3734" s="137">
        <f>COUNTIFS(Severity,$B3734,AssignedDate,"&gt;="&amp;$C$1,AssignedDate,"&lt;="&amp;$F$1)</f>
        <v/>
      </c>
      <c r="D3734" s="137">
        <f>COUNTIFS(Severity,$B3734,Status,"&lt;&gt;Suspend",Status,"&lt;&gt;Assigned",Status,"&lt;&gt;Open",Status,"&lt;&gt;Hold",ResolvedDate,"&gt;="&amp;$C$1,ResolvedDate,"&lt;="&amp;$F$1)</f>
        <v/>
      </c>
      <c r="E3734" s="137">
        <f>COUNTIFS(Severity,$B3734,SLA_Breach,"&lt;&gt;Yes",Status,"&lt;&gt;Suspend",Status,"&lt;&gt;Assigned",Status,"&lt;&gt;Open",Status,"&lt;&gt;Hold&gt;",ResolvedDate,"&gt;="&amp;$C$1,ResolvedDate,"&lt;="&amp;$F$1)</f>
        <v/>
      </c>
      <c r="F3734" s="137">
        <f>COUNTIFS(Severity,$B3734,SLA_Breach,"Yes",Status,"&lt;&gt;Suspend",Status,"&lt;&gt;Assigned",Status,"&lt;&gt;Open",Status,"&lt;&gt;Hold&gt;",ResolvedDate,"&gt;="&amp;$C$1,ResolvedDate,"&lt;="&amp;$F$1)</f>
        <v/>
      </c>
      <c r="G3734" s="137">
        <f>COUNTIFS(Severity,$B3734,AssignedDate,"&gt;=01/01/2017 12:00:00 AM",AssignedDate,"&lt;="&amp;$F$1)</f>
        <v/>
      </c>
      <c r="H3734" s="177" t="n"/>
      <c r="L3734" s="57" t="n">
        <v>0</v>
      </c>
      <c r="M3734" s="57" t="n"/>
    </row>
    <row r="3735" spans="1:13">
      <c r="A3735" s="137" t="n">
        <v>1</v>
      </c>
      <c r="B3735" s="100" t="s">
        <v>525</v>
      </c>
      <c r="C3735" s="137">
        <f>COUNTIFS(Severity,$B3735,AssignedDate,"&gt;="&amp;$C$1,AssignedDate,"&lt;="&amp;$F$1)</f>
        <v/>
      </c>
      <c r="D3735" s="137">
        <f>COUNTIFS(Severity,$B3735,Status,"&lt;&gt;Suspend",Status,"&lt;&gt;Assigned",Status,"&lt;&gt;Open",Status,"&lt;&gt;Hold",ResolvedDate,"&gt;="&amp;$C$1,ResolvedDate,"&lt;="&amp;$F$1)</f>
        <v/>
      </c>
      <c r="E3735" s="137">
        <f>COUNTIFS(Severity,$B3735,SLA_Breach,"&lt;&gt;Yes",Status,"&lt;&gt;Suspend",Status,"&lt;&gt;Assigned",Status,"&lt;&gt;Open",Status,"&lt;&gt;Hold&gt;",ResolvedDate,"&gt;="&amp;$C$1,ResolvedDate,"&lt;="&amp;$F$1)</f>
        <v/>
      </c>
      <c r="F3735" s="137">
        <f>COUNTIFS(Severity,$B3735,SLA_Breach,"Yes",Status,"&lt;&gt;Suspend",Status,"&lt;&gt;Assigned",Status,"&lt;&gt;Open",Status,"&lt;&gt;Hold&gt;",ResolvedDate,"&gt;="&amp;$C$1,ResolvedDate,"&lt;="&amp;$F$1)</f>
        <v/>
      </c>
      <c r="G3735" s="137">
        <f>COUNTIFS(Severity,$B3735,AssignedDate,"&gt;=01/01/2017 12:00:00 AM",AssignedDate,"&lt;="&amp;$F$1)</f>
        <v/>
      </c>
      <c r="H3735" s="177" t="n"/>
      <c r="L3735" s="57" t="n">
        <v>0</v>
      </c>
      <c r="M3735" s="57" t="n"/>
    </row>
    <row r="3736" spans="1:13">
      <c r="A3736" s="137" t="n">
        <v>1</v>
      </c>
      <c r="B3736" s="100" t="s">
        <v>525</v>
      </c>
      <c r="C3736" s="137">
        <f>COUNTIFS(Severity,$B3736,AssignedDate,"&gt;="&amp;$C$1,AssignedDate,"&lt;="&amp;$F$1)</f>
        <v/>
      </c>
      <c r="D3736" s="137">
        <f>COUNTIFS(Severity,$B3736,Status,"&lt;&gt;Suspend",Status,"&lt;&gt;Assigned",Status,"&lt;&gt;Open",Status,"&lt;&gt;Hold",ResolvedDate,"&gt;="&amp;$C$1,ResolvedDate,"&lt;="&amp;$F$1)</f>
        <v/>
      </c>
      <c r="E3736" s="137">
        <f>COUNTIFS(Severity,$B3736,SLA_Breach,"&lt;&gt;Yes",Status,"&lt;&gt;Suspend",Status,"&lt;&gt;Assigned",Status,"&lt;&gt;Open",Status,"&lt;&gt;Hold&gt;",ResolvedDate,"&gt;="&amp;$C$1,ResolvedDate,"&lt;="&amp;$F$1)</f>
        <v/>
      </c>
      <c r="F3736" s="137">
        <f>COUNTIFS(Severity,$B3736,SLA_Breach,"Yes",Status,"&lt;&gt;Suspend",Status,"&lt;&gt;Assigned",Status,"&lt;&gt;Open",Status,"&lt;&gt;Hold&gt;",ResolvedDate,"&gt;="&amp;$C$1,ResolvedDate,"&lt;="&amp;$F$1)</f>
        <v/>
      </c>
      <c r="G3736" s="137">
        <f>COUNTIFS(Severity,$B3736,AssignedDate,"&gt;=01/01/2017 12:00:00 AM",AssignedDate,"&lt;="&amp;$F$1)</f>
        <v/>
      </c>
      <c r="H3736" s="177" t="n"/>
      <c r="L3736" s="57" t="n">
        <v>0</v>
      </c>
      <c r="M3736" s="57" t="n"/>
    </row>
    <row r="3737" spans="1:13">
      <c r="A3737" s="137" t="n">
        <v>1</v>
      </c>
      <c r="B3737" s="100" t="s">
        <v>525</v>
      </c>
      <c r="C3737" s="137">
        <f>COUNTIFS(Severity,$B3737,AssignedDate,"&gt;="&amp;$C$1,AssignedDate,"&lt;="&amp;$F$1)</f>
        <v/>
      </c>
      <c r="D3737" s="137">
        <f>COUNTIFS(Severity,$B3737,Status,"&lt;&gt;Suspend",Status,"&lt;&gt;Assigned",Status,"&lt;&gt;Open",Status,"&lt;&gt;Hold",ResolvedDate,"&gt;="&amp;$C$1,ResolvedDate,"&lt;="&amp;$F$1)</f>
        <v/>
      </c>
      <c r="E3737" s="137">
        <f>COUNTIFS(Severity,$B3737,SLA_Breach,"&lt;&gt;Yes",Status,"&lt;&gt;Suspend",Status,"&lt;&gt;Assigned",Status,"&lt;&gt;Open",Status,"&lt;&gt;Hold&gt;",ResolvedDate,"&gt;="&amp;$C$1,ResolvedDate,"&lt;="&amp;$F$1)</f>
        <v/>
      </c>
      <c r="F3737" s="137">
        <f>COUNTIFS(Severity,$B3737,SLA_Breach,"Yes",Status,"&lt;&gt;Suspend",Status,"&lt;&gt;Assigned",Status,"&lt;&gt;Open",Status,"&lt;&gt;Hold&gt;",ResolvedDate,"&gt;="&amp;$C$1,ResolvedDate,"&lt;="&amp;$F$1)</f>
        <v/>
      </c>
      <c r="G3737" s="137">
        <f>COUNTIFS(Severity,$B3737,AssignedDate,"&gt;=01/01/2017 12:00:00 AM",AssignedDate,"&lt;="&amp;$F$1)</f>
        <v/>
      </c>
      <c r="H3737" s="177" t="n"/>
      <c r="L3737" s="57" t="n">
        <v>0</v>
      </c>
      <c r="M3737" s="57" t="n"/>
    </row>
    <row r="3738" spans="1:13">
      <c r="A3738" s="137" t="n">
        <v>1</v>
      </c>
      <c r="B3738" s="100" t="s">
        <v>525</v>
      </c>
      <c r="C3738" s="137">
        <f>COUNTIFS(Severity,$B3738,AssignedDate,"&gt;="&amp;$C$1,AssignedDate,"&lt;="&amp;$F$1)</f>
        <v/>
      </c>
      <c r="D3738" s="137">
        <f>COUNTIFS(Severity,$B3738,Status,"&lt;&gt;Suspend",Status,"&lt;&gt;Assigned",Status,"&lt;&gt;Open",Status,"&lt;&gt;Hold",ResolvedDate,"&gt;="&amp;$C$1,ResolvedDate,"&lt;="&amp;$F$1)</f>
        <v/>
      </c>
      <c r="E3738" s="137">
        <f>COUNTIFS(Severity,$B3738,SLA_Breach,"&lt;&gt;Yes",Status,"&lt;&gt;Suspend",Status,"&lt;&gt;Assigned",Status,"&lt;&gt;Open",Status,"&lt;&gt;Hold&gt;",ResolvedDate,"&gt;="&amp;$C$1,ResolvedDate,"&lt;="&amp;$F$1)</f>
        <v/>
      </c>
      <c r="F3738" s="137">
        <f>COUNTIFS(Severity,$B3738,SLA_Breach,"Yes",Status,"&lt;&gt;Suspend",Status,"&lt;&gt;Assigned",Status,"&lt;&gt;Open",Status,"&lt;&gt;Hold&gt;",ResolvedDate,"&gt;="&amp;$C$1,ResolvedDate,"&lt;="&amp;$F$1)</f>
        <v/>
      </c>
      <c r="G3738" s="137">
        <f>COUNTIFS(Severity,$B3738,AssignedDate,"&gt;=01/01/2017 12:00:00 AM",AssignedDate,"&lt;="&amp;$F$1)</f>
        <v/>
      </c>
      <c r="H3738" s="177" t="n"/>
      <c r="L3738" s="57" t="n">
        <v>0</v>
      </c>
      <c r="M3738" s="57" t="n"/>
    </row>
    <row r="3739" spans="1:13">
      <c r="A3739" s="137" t="n">
        <v>1</v>
      </c>
      <c r="B3739" s="100" t="s">
        <v>525</v>
      </c>
      <c r="C3739" s="137">
        <f>COUNTIFS(Severity,$B3739,AssignedDate,"&gt;="&amp;$C$1,AssignedDate,"&lt;="&amp;$F$1)</f>
        <v/>
      </c>
      <c r="D3739" s="137">
        <f>COUNTIFS(Severity,$B3739,Status,"&lt;&gt;Suspend",Status,"&lt;&gt;Assigned",Status,"&lt;&gt;Open",Status,"&lt;&gt;Hold",ResolvedDate,"&gt;="&amp;$C$1,ResolvedDate,"&lt;="&amp;$F$1)</f>
        <v/>
      </c>
      <c r="E3739" s="137">
        <f>COUNTIFS(Severity,$B3739,SLA_Breach,"&lt;&gt;Yes",Status,"&lt;&gt;Suspend",Status,"&lt;&gt;Assigned",Status,"&lt;&gt;Open",Status,"&lt;&gt;Hold&gt;",ResolvedDate,"&gt;="&amp;$C$1,ResolvedDate,"&lt;="&amp;$F$1)</f>
        <v/>
      </c>
      <c r="F3739" s="137">
        <f>COUNTIFS(Severity,$B3739,SLA_Breach,"Yes",Status,"&lt;&gt;Suspend",Status,"&lt;&gt;Assigned",Status,"&lt;&gt;Open",Status,"&lt;&gt;Hold&gt;",ResolvedDate,"&gt;="&amp;$C$1,ResolvedDate,"&lt;="&amp;$F$1)</f>
        <v/>
      </c>
      <c r="G3739" s="137">
        <f>COUNTIFS(Severity,$B3739,AssignedDate,"&gt;=01/01/2017 12:00:00 AM",AssignedDate,"&lt;="&amp;$F$1)</f>
        <v/>
      </c>
      <c r="H3739" s="177" t="n"/>
      <c r="L3739" s="57" t="n">
        <v>0</v>
      </c>
      <c r="M3739" s="57" t="n"/>
    </row>
    <row r="3740" spans="1:13">
      <c r="A3740" s="137" t="n">
        <v>1</v>
      </c>
      <c r="B3740" s="100" t="s">
        <v>525</v>
      </c>
      <c r="C3740" s="137">
        <f>COUNTIFS(Severity,$B3740,AssignedDate,"&gt;="&amp;$C$1,AssignedDate,"&lt;="&amp;$F$1)</f>
        <v/>
      </c>
      <c r="D3740" s="137">
        <f>COUNTIFS(Severity,$B3740,Status,"&lt;&gt;Suspend",Status,"&lt;&gt;Assigned",Status,"&lt;&gt;Open",Status,"&lt;&gt;Hold",ResolvedDate,"&gt;="&amp;$C$1,ResolvedDate,"&lt;="&amp;$F$1)</f>
        <v/>
      </c>
      <c r="E3740" s="137">
        <f>COUNTIFS(Severity,$B3740,SLA_Breach,"&lt;&gt;Yes",Status,"&lt;&gt;Suspend",Status,"&lt;&gt;Assigned",Status,"&lt;&gt;Open",Status,"&lt;&gt;Hold&gt;",ResolvedDate,"&gt;="&amp;$C$1,ResolvedDate,"&lt;="&amp;$F$1)</f>
        <v/>
      </c>
      <c r="F3740" s="137">
        <f>COUNTIFS(Severity,$B3740,SLA_Breach,"Yes",Status,"&lt;&gt;Suspend",Status,"&lt;&gt;Assigned",Status,"&lt;&gt;Open",Status,"&lt;&gt;Hold&gt;",ResolvedDate,"&gt;="&amp;$C$1,ResolvedDate,"&lt;="&amp;$F$1)</f>
        <v/>
      </c>
      <c r="G3740" s="137">
        <f>COUNTIFS(Severity,$B3740,AssignedDate,"&gt;=01/01/2017 12:00:00 AM",AssignedDate,"&lt;="&amp;$F$1)</f>
        <v/>
      </c>
      <c r="H3740" s="177" t="n"/>
      <c r="L3740" s="57" t="n">
        <v>0</v>
      </c>
      <c r="M3740" s="57" t="n"/>
    </row>
    <row r="3741" spans="1:13">
      <c r="A3741" s="137" t="n">
        <v>1</v>
      </c>
      <c r="B3741" s="100" t="s">
        <v>525</v>
      </c>
      <c r="C3741" s="137">
        <f>COUNTIFS(Severity,$B3741,AssignedDate,"&gt;="&amp;$C$1,AssignedDate,"&lt;="&amp;$F$1)</f>
        <v/>
      </c>
      <c r="D3741" s="137">
        <f>COUNTIFS(Severity,$B3741,Status,"&lt;&gt;Suspend",Status,"&lt;&gt;Assigned",Status,"&lt;&gt;Open",Status,"&lt;&gt;Hold",ResolvedDate,"&gt;="&amp;$C$1,ResolvedDate,"&lt;="&amp;$F$1)</f>
        <v/>
      </c>
      <c r="E3741" s="137">
        <f>COUNTIFS(Severity,$B3741,SLA_Breach,"&lt;&gt;Yes",Status,"&lt;&gt;Suspend",Status,"&lt;&gt;Assigned",Status,"&lt;&gt;Open",Status,"&lt;&gt;Hold&gt;",ResolvedDate,"&gt;="&amp;$C$1,ResolvedDate,"&lt;="&amp;$F$1)</f>
        <v/>
      </c>
      <c r="F3741" s="137">
        <f>COUNTIFS(Severity,$B3741,SLA_Breach,"Yes",Status,"&lt;&gt;Suspend",Status,"&lt;&gt;Assigned",Status,"&lt;&gt;Open",Status,"&lt;&gt;Hold&gt;",ResolvedDate,"&gt;="&amp;$C$1,ResolvedDate,"&lt;="&amp;$F$1)</f>
        <v/>
      </c>
      <c r="G3741" s="137">
        <f>COUNTIFS(Severity,$B3741,AssignedDate,"&gt;=01/01/2017 12:00:00 AM",AssignedDate,"&lt;="&amp;$F$1)</f>
        <v/>
      </c>
      <c r="H3741" s="177" t="n"/>
      <c r="L3741" s="57" t="n">
        <v>0</v>
      </c>
      <c r="M3741" s="57" t="n"/>
    </row>
    <row r="3742" spans="1:13">
      <c r="A3742" s="137" t="n">
        <v>1</v>
      </c>
      <c r="B3742" s="100" t="s">
        <v>525</v>
      </c>
      <c r="C3742" s="137">
        <f>COUNTIFS(Severity,$B3742,AssignedDate,"&gt;="&amp;$C$1,AssignedDate,"&lt;="&amp;$F$1)</f>
        <v/>
      </c>
      <c r="D3742" s="137">
        <f>COUNTIFS(Severity,$B3742,Status,"&lt;&gt;Suspend",Status,"&lt;&gt;Assigned",Status,"&lt;&gt;Open",Status,"&lt;&gt;Hold",ResolvedDate,"&gt;="&amp;$C$1,ResolvedDate,"&lt;="&amp;$F$1)</f>
        <v/>
      </c>
      <c r="E3742" s="137">
        <f>COUNTIFS(Severity,$B3742,SLA_Breach,"&lt;&gt;Yes",Status,"&lt;&gt;Suspend",Status,"&lt;&gt;Assigned",Status,"&lt;&gt;Open",Status,"&lt;&gt;Hold&gt;",ResolvedDate,"&gt;="&amp;$C$1,ResolvedDate,"&lt;="&amp;$F$1)</f>
        <v/>
      </c>
      <c r="F3742" s="137">
        <f>COUNTIFS(Severity,$B3742,SLA_Breach,"Yes",Status,"&lt;&gt;Suspend",Status,"&lt;&gt;Assigned",Status,"&lt;&gt;Open",Status,"&lt;&gt;Hold&gt;",ResolvedDate,"&gt;="&amp;$C$1,ResolvedDate,"&lt;="&amp;$F$1)</f>
        <v/>
      </c>
      <c r="G3742" s="137">
        <f>COUNTIFS(Severity,$B3742,AssignedDate,"&gt;=01/01/2017 12:00:00 AM",AssignedDate,"&lt;="&amp;$F$1)</f>
        <v/>
      </c>
      <c r="H3742" s="177" t="n"/>
      <c r="L3742" s="57" t="n">
        <v>0</v>
      </c>
      <c r="M3742" s="57" t="n"/>
    </row>
    <row r="3743" spans="1:13">
      <c r="A3743" s="137" t="n">
        <v>1</v>
      </c>
      <c r="B3743" s="100" t="s">
        <v>525</v>
      </c>
      <c r="C3743" s="137">
        <f>COUNTIFS(Severity,$B3743,AssignedDate,"&gt;="&amp;$C$1,AssignedDate,"&lt;="&amp;$F$1)</f>
        <v/>
      </c>
      <c r="D3743" s="137">
        <f>COUNTIFS(Severity,$B3743,Status,"&lt;&gt;Suspend",Status,"&lt;&gt;Assigned",Status,"&lt;&gt;Open",Status,"&lt;&gt;Hold",ResolvedDate,"&gt;="&amp;$C$1,ResolvedDate,"&lt;="&amp;$F$1)</f>
        <v/>
      </c>
      <c r="E3743" s="137">
        <f>COUNTIFS(Severity,$B3743,SLA_Breach,"&lt;&gt;Yes",Status,"&lt;&gt;Suspend",Status,"&lt;&gt;Assigned",Status,"&lt;&gt;Open",Status,"&lt;&gt;Hold&gt;",ResolvedDate,"&gt;="&amp;$C$1,ResolvedDate,"&lt;="&amp;$F$1)</f>
        <v/>
      </c>
      <c r="F3743" s="137">
        <f>COUNTIFS(Severity,$B3743,SLA_Breach,"Yes",Status,"&lt;&gt;Suspend",Status,"&lt;&gt;Assigned",Status,"&lt;&gt;Open",Status,"&lt;&gt;Hold&gt;",ResolvedDate,"&gt;="&amp;$C$1,ResolvedDate,"&lt;="&amp;$F$1)</f>
        <v/>
      </c>
      <c r="G3743" s="137">
        <f>COUNTIFS(Severity,$B3743,AssignedDate,"&gt;=01/01/2017 12:00:00 AM",AssignedDate,"&lt;="&amp;$F$1)</f>
        <v/>
      </c>
      <c r="H3743" s="177" t="n"/>
      <c r="L3743" s="57" t="n">
        <v>0</v>
      </c>
      <c r="M3743" s="57" t="n"/>
    </row>
    <row r="3744" spans="1:13">
      <c r="A3744" s="137" t="n">
        <v>1</v>
      </c>
      <c r="B3744" s="100" t="s">
        <v>525</v>
      </c>
      <c r="C3744" s="137">
        <f>COUNTIFS(Severity,$B3744,AssignedDate,"&gt;="&amp;$C$1,AssignedDate,"&lt;="&amp;$F$1)</f>
        <v/>
      </c>
      <c r="D3744" s="137">
        <f>COUNTIFS(Severity,$B3744,Status,"&lt;&gt;Suspend",Status,"&lt;&gt;Assigned",Status,"&lt;&gt;Open",Status,"&lt;&gt;Hold",ResolvedDate,"&gt;="&amp;$C$1,ResolvedDate,"&lt;="&amp;$F$1)</f>
        <v/>
      </c>
      <c r="E3744" s="137">
        <f>COUNTIFS(Severity,$B3744,SLA_Breach,"&lt;&gt;Yes",Status,"&lt;&gt;Suspend",Status,"&lt;&gt;Assigned",Status,"&lt;&gt;Open",Status,"&lt;&gt;Hold&gt;",ResolvedDate,"&gt;="&amp;$C$1,ResolvedDate,"&lt;="&amp;$F$1)</f>
        <v/>
      </c>
      <c r="F3744" s="137">
        <f>COUNTIFS(Severity,$B3744,SLA_Breach,"Yes",Status,"&lt;&gt;Suspend",Status,"&lt;&gt;Assigned",Status,"&lt;&gt;Open",Status,"&lt;&gt;Hold&gt;",ResolvedDate,"&gt;="&amp;$C$1,ResolvedDate,"&lt;="&amp;$F$1)</f>
        <v/>
      </c>
      <c r="G3744" s="137">
        <f>COUNTIFS(Severity,$B3744,AssignedDate,"&gt;=01/01/2017 12:00:00 AM",AssignedDate,"&lt;="&amp;$F$1)</f>
        <v/>
      </c>
      <c r="H3744" s="177" t="n"/>
      <c r="L3744" s="57" t="n">
        <v>0</v>
      </c>
      <c r="M3744" s="57" t="n"/>
    </row>
    <row r="3745" spans="1:13">
      <c r="A3745" s="137" t="n">
        <v>1</v>
      </c>
      <c r="B3745" s="100" t="s">
        <v>525</v>
      </c>
      <c r="C3745" s="137">
        <f>COUNTIFS(Severity,$B3745,AssignedDate,"&gt;="&amp;$C$1,AssignedDate,"&lt;="&amp;$F$1)</f>
        <v/>
      </c>
      <c r="D3745" s="137">
        <f>COUNTIFS(Severity,$B3745,Status,"&lt;&gt;Suspend",Status,"&lt;&gt;Assigned",Status,"&lt;&gt;Open",Status,"&lt;&gt;Hold",ResolvedDate,"&gt;="&amp;$C$1,ResolvedDate,"&lt;="&amp;$F$1)</f>
        <v/>
      </c>
      <c r="E3745" s="137">
        <f>COUNTIFS(Severity,$B3745,SLA_Breach,"&lt;&gt;Yes",Status,"&lt;&gt;Suspend",Status,"&lt;&gt;Assigned",Status,"&lt;&gt;Open",Status,"&lt;&gt;Hold&gt;",ResolvedDate,"&gt;="&amp;$C$1,ResolvedDate,"&lt;="&amp;$F$1)</f>
        <v/>
      </c>
      <c r="F3745" s="137">
        <f>COUNTIFS(Severity,$B3745,SLA_Breach,"Yes",Status,"&lt;&gt;Suspend",Status,"&lt;&gt;Assigned",Status,"&lt;&gt;Open",Status,"&lt;&gt;Hold&gt;",ResolvedDate,"&gt;="&amp;$C$1,ResolvedDate,"&lt;="&amp;$F$1)</f>
        <v/>
      </c>
      <c r="G3745" s="137">
        <f>COUNTIFS(Severity,$B3745,AssignedDate,"&gt;=01/01/2017 12:00:00 AM",AssignedDate,"&lt;="&amp;$F$1)</f>
        <v/>
      </c>
      <c r="H3745" s="177" t="n"/>
      <c r="L3745" s="57" t="n">
        <v>0</v>
      </c>
      <c r="M3745" s="57" t="n"/>
    </row>
    <row r="3746" spans="1:13">
      <c r="A3746" s="137" t="n">
        <v>1</v>
      </c>
      <c r="B3746" s="100" t="s">
        <v>525</v>
      </c>
      <c r="C3746" s="137">
        <f>COUNTIFS(Severity,$B3746,AssignedDate,"&gt;="&amp;$C$1,AssignedDate,"&lt;="&amp;$F$1)</f>
        <v/>
      </c>
      <c r="D3746" s="137">
        <f>COUNTIFS(Severity,$B3746,Status,"&lt;&gt;Suspend",Status,"&lt;&gt;Assigned",Status,"&lt;&gt;Open",Status,"&lt;&gt;Hold",ResolvedDate,"&gt;="&amp;$C$1,ResolvedDate,"&lt;="&amp;$F$1)</f>
        <v/>
      </c>
      <c r="E3746" s="137">
        <f>COUNTIFS(Severity,$B3746,SLA_Breach,"&lt;&gt;Yes",Status,"&lt;&gt;Suspend",Status,"&lt;&gt;Assigned",Status,"&lt;&gt;Open",Status,"&lt;&gt;Hold&gt;",ResolvedDate,"&gt;="&amp;$C$1,ResolvedDate,"&lt;="&amp;$F$1)</f>
        <v/>
      </c>
      <c r="F3746" s="137">
        <f>COUNTIFS(Severity,$B3746,SLA_Breach,"Yes",Status,"&lt;&gt;Suspend",Status,"&lt;&gt;Assigned",Status,"&lt;&gt;Open",Status,"&lt;&gt;Hold&gt;",ResolvedDate,"&gt;="&amp;$C$1,ResolvedDate,"&lt;="&amp;$F$1)</f>
        <v/>
      </c>
      <c r="G3746" s="137">
        <f>COUNTIFS(Severity,$B3746,AssignedDate,"&gt;=01/01/2017 12:00:00 AM",AssignedDate,"&lt;="&amp;$F$1)</f>
        <v/>
      </c>
      <c r="H3746" s="177" t="n"/>
      <c r="L3746" s="57" t="n">
        <v>0</v>
      </c>
      <c r="M3746" s="57" t="n"/>
    </row>
    <row r="3747" spans="1:13">
      <c r="A3747" s="137" t="n">
        <v>1</v>
      </c>
      <c r="B3747" s="100" t="s">
        <v>525</v>
      </c>
      <c r="C3747" s="137">
        <f>COUNTIFS(Severity,$B3747,AssignedDate,"&gt;="&amp;$C$1,AssignedDate,"&lt;="&amp;$F$1)</f>
        <v/>
      </c>
      <c r="D3747" s="137">
        <f>COUNTIFS(Severity,$B3747,Status,"&lt;&gt;Suspend",Status,"&lt;&gt;Assigned",Status,"&lt;&gt;Open",Status,"&lt;&gt;Hold",ResolvedDate,"&gt;="&amp;$C$1,ResolvedDate,"&lt;="&amp;$F$1)</f>
        <v/>
      </c>
      <c r="E3747" s="137">
        <f>COUNTIFS(Severity,$B3747,SLA_Breach,"&lt;&gt;Yes",Status,"&lt;&gt;Suspend",Status,"&lt;&gt;Assigned",Status,"&lt;&gt;Open",Status,"&lt;&gt;Hold&gt;",ResolvedDate,"&gt;="&amp;$C$1,ResolvedDate,"&lt;="&amp;$F$1)</f>
        <v/>
      </c>
      <c r="F3747" s="137">
        <f>COUNTIFS(Severity,$B3747,SLA_Breach,"Yes",Status,"&lt;&gt;Suspend",Status,"&lt;&gt;Assigned",Status,"&lt;&gt;Open",Status,"&lt;&gt;Hold&gt;",ResolvedDate,"&gt;="&amp;$C$1,ResolvedDate,"&lt;="&amp;$F$1)</f>
        <v/>
      </c>
      <c r="G3747" s="137">
        <f>COUNTIFS(Severity,$B3747,AssignedDate,"&gt;=01/01/2017 12:00:00 AM",AssignedDate,"&lt;="&amp;$F$1)</f>
        <v/>
      </c>
      <c r="H3747" s="177" t="n"/>
      <c r="L3747" s="57" t="n">
        <v>0</v>
      </c>
      <c r="M3747" s="57" t="n"/>
    </row>
    <row r="3748" spans="1:13">
      <c r="A3748" s="137" t="n">
        <v>1</v>
      </c>
      <c r="B3748" s="100" t="s">
        <v>525</v>
      </c>
      <c r="C3748" s="137">
        <f>COUNTIFS(Severity,$B3748,AssignedDate,"&gt;="&amp;$C$1,AssignedDate,"&lt;="&amp;$F$1)</f>
        <v/>
      </c>
      <c r="D3748" s="137">
        <f>COUNTIFS(Severity,$B3748,Status,"&lt;&gt;Suspend",Status,"&lt;&gt;Assigned",Status,"&lt;&gt;Open",Status,"&lt;&gt;Hold",ResolvedDate,"&gt;="&amp;$C$1,ResolvedDate,"&lt;="&amp;$F$1)</f>
        <v/>
      </c>
      <c r="E3748" s="137">
        <f>COUNTIFS(Severity,$B3748,SLA_Breach,"&lt;&gt;Yes",Status,"&lt;&gt;Suspend",Status,"&lt;&gt;Assigned",Status,"&lt;&gt;Open",Status,"&lt;&gt;Hold&gt;",ResolvedDate,"&gt;="&amp;$C$1,ResolvedDate,"&lt;="&amp;$F$1)</f>
        <v/>
      </c>
      <c r="F3748" s="137">
        <f>COUNTIFS(Severity,$B3748,SLA_Breach,"Yes",Status,"&lt;&gt;Suspend",Status,"&lt;&gt;Assigned",Status,"&lt;&gt;Open",Status,"&lt;&gt;Hold&gt;",ResolvedDate,"&gt;="&amp;$C$1,ResolvedDate,"&lt;="&amp;$F$1)</f>
        <v/>
      </c>
      <c r="G3748" s="137">
        <f>COUNTIFS(Severity,$B3748,AssignedDate,"&gt;=01/01/2017 12:00:00 AM",AssignedDate,"&lt;="&amp;$F$1)</f>
        <v/>
      </c>
      <c r="H3748" s="177" t="n"/>
      <c r="L3748" s="57" t="n">
        <v>0</v>
      </c>
      <c r="M3748" s="57" t="n"/>
    </row>
    <row r="3749" spans="1:13">
      <c r="A3749" s="137" t="n">
        <v>1</v>
      </c>
      <c r="B3749" s="100" t="s">
        <v>525</v>
      </c>
      <c r="C3749" s="137">
        <f>COUNTIFS(Severity,$B3749,AssignedDate,"&gt;="&amp;$C$1,AssignedDate,"&lt;="&amp;$F$1)</f>
        <v/>
      </c>
      <c r="D3749" s="137">
        <f>COUNTIFS(Severity,$B3749,Status,"&lt;&gt;Suspend",Status,"&lt;&gt;Assigned",Status,"&lt;&gt;Open",Status,"&lt;&gt;Hold",ResolvedDate,"&gt;="&amp;$C$1,ResolvedDate,"&lt;="&amp;$F$1)</f>
        <v/>
      </c>
      <c r="E3749" s="137">
        <f>COUNTIFS(Severity,$B3749,SLA_Breach,"&lt;&gt;Yes",Status,"&lt;&gt;Suspend",Status,"&lt;&gt;Assigned",Status,"&lt;&gt;Open",Status,"&lt;&gt;Hold&gt;",ResolvedDate,"&gt;="&amp;$C$1,ResolvedDate,"&lt;="&amp;$F$1)</f>
        <v/>
      </c>
      <c r="F3749" s="137">
        <f>COUNTIFS(Severity,$B3749,SLA_Breach,"Yes",Status,"&lt;&gt;Suspend",Status,"&lt;&gt;Assigned",Status,"&lt;&gt;Open",Status,"&lt;&gt;Hold&gt;",ResolvedDate,"&gt;="&amp;$C$1,ResolvedDate,"&lt;="&amp;$F$1)</f>
        <v/>
      </c>
      <c r="G3749" s="137">
        <f>COUNTIFS(Severity,$B3749,AssignedDate,"&gt;=01/01/2017 12:00:00 AM",AssignedDate,"&lt;="&amp;$F$1)</f>
        <v/>
      </c>
      <c r="H3749" s="177" t="n"/>
      <c r="L3749" s="57" t="n">
        <v>0</v>
      </c>
      <c r="M3749" s="57" t="n"/>
    </row>
    <row r="3750" spans="1:13">
      <c r="A3750" s="137" t="n">
        <v>1</v>
      </c>
      <c r="B3750" s="100" t="s">
        <v>525</v>
      </c>
      <c r="C3750" s="137">
        <f>COUNTIFS(Severity,$B3750,AssignedDate,"&gt;="&amp;$C$1,AssignedDate,"&lt;="&amp;$F$1)</f>
        <v/>
      </c>
      <c r="D3750" s="137">
        <f>COUNTIFS(Severity,$B3750,Status,"&lt;&gt;Suspend",Status,"&lt;&gt;Assigned",Status,"&lt;&gt;Open",Status,"&lt;&gt;Hold",ResolvedDate,"&gt;="&amp;$C$1,ResolvedDate,"&lt;="&amp;$F$1)</f>
        <v/>
      </c>
      <c r="E3750" s="137">
        <f>COUNTIFS(Severity,$B3750,SLA_Breach,"&lt;&gt;Yes",Status,"&lt;&gt;Suspend",Status,"&lt;&gt;Assigned",Status,"&lt;&gt;Open",Status,"&lt;&gt;Hold&gt;",ResolvedDate,"&gt;="&amp;$C$1,ResolvedDate,"&lt;="&amp;$F$1)</f>
        <v/>
      </c>
      <c r="F3750" s="137">
        <f>COUNTIFS(Severity,$B3750,SLA_Breach,"Yes",Status,"&lt;&gt;Suspend",Status,"&lt;&gt;Assigned",Status,"&lt;&gt;Open",Status,"&lt;&gt;Hold&gt;",ResolvedDate,"&gt;="&amp;$C$1,ResolvedDate,"&lt;="&amp;$F$1)</f>
        <v/>
      </c>
      <c r="G3750" s="137">
        <f>COUNTIFS(Severity,$B3750,AssignedDate,"&gt;=01/01/2017 12:00:00 AM",AssignedDate,"&lt;="&amp;$F$1)</f>
        <v/>
      </c>
      <c r="H3750" s="177" t="n"/>
      <c r="L3750" s="57" t="n">
        <v>0</v>
      </c>
      <c r="M3750" s="57" t="n"/>
    </row>
    <row r="3751" spans="1:13">
      <c r="A3751" s="137" t="n">
        <v>1</v>
      </c>
      <c r="B3751" s="100" t="s">
        <v>525</v>
      </c>
      <c r="C3751" s="137">
        <f>COUNTIFS(Severity,$B3751,AssignedDate,"&gt;="&amp;$C$1,AssignedDate,"&lt;="&amp;$F$1)</f>
        <v/>
      </c>
      <c r="D3751" s="137">
        <f>COUNTIFS(Severity,$B3751,Status,"&lt;&gt;Suspend",Status,"&lt;&gt;Assigned",Status,"&lt;&gt;Open",Status,"&lt;&gt;Hold",ResolvedDate,"&gt;="&amp;$C$1,ResolvedDate,"&lt;="&amp;$F$1)</f>
        <v/>
      </c>
      <c r="E3751" s="137">
        <f>COUNTIFS(Severity,$B3751,SLA_Breach,"&lt;&gt;Yes",Status,"&lt;&gt;Suspend",Status,"&lt;&gt;Assigned",Status,"&lt;&gt;Open",Status,"&lt;&gt;Hold&gt;",ResolvedDate,"&gt;="&amp;$C$1,ResolvedDate,"&lt;="&amp;$F$1)</f>
        <v/>
      </c>
      <c r="F3751" s="137">
        <f>COUNTIFS(Severity,$B3751,SLA_Breach,"Yes",Status,"&lt;&gt;Suspend",Status,"&lt;&gt;Assigned",Status,"&lt;&gt;Open",Status,"&lt;&gt;Hold&gt;",ResolvedDate,"&gt;="&amp;$C$1,ResolvedDate,"&lt;="&amp;$F$1)</f>
        <v/>
      </c>
      <c r="G3751" s="137">
        <f>COUNTIFS(Severity,$B3751,AssignedDate,"&gt;=01/01/2017 12:00:00 AM",AssignedDate,"&lt;="&amp;$F$1)</f>
        <v/>
      </c>
      <c r="H3751" s="177" t="n"/>
      <c r="L3751" s="57" t="n">
        <v>0</v>
      </c>
      <c r="M3751" s="57" t="n"/>
    </row>
    <row r="3752" spans="1:13">
      <c r="A3752" s="137" t="n">
        <v>1</v>
      </c>
      <c r="B3752" s="100" t="s">
        <v>525</v>
      </c>
      <c r="C3752" s="137">
        <f>COUNTIFS(Severity,$B3752,AssignedDate,"&gt;="&amp;$C$1,AssignedDate,"&lt;="&amp;$F$1)</f>
        <v/>
      </c>
      <c r="D3752" s="137">
        <f>COUNTIFS(Severity,$B3752,Status,"&lt;&gt;Suspend",Status,"&lt;&gt;Assigned",Status,"&lt;&gt;Open",Status,"&lt;&gt;Hold",ResolvedDate,"&gt;="&amp;$C$1,ResolvedDate,"&lt;="&amp;$F$1)</f>
        <v/>
      </c>
      <c r="E3752" s="137">
        <f>COUNTIFS(Severity,$B3752,SLA_Breach,"&lt;&gt;Yes",Status,"&lt;&gt;Suspend",Status,"&lt;&gt;Assigned",Status,"&lt;&gt;Open",Status,"&lt;&gt;Hold&gt;",ResolvedDate,"&gt;="&amp;$C$1,ResolvedDate,"&lt;="&amp;$F$1)</f>
        <v/>
      </c>
      <c r="F3752" s="137">
        <f>COUNTIFS(Severity,$B3752,SLA_Breach,"Yes",Status,"&lt;&gt;Suspend",Status,"&lt;&gt;Assigned",Status,"&lt;&gt;Open",Status,"&lt;&gt;Hold&gt;",ResolvedDate,"&gt;="&amp;$C$1,ResolvedDate,"&lt;="&amp;$F$1)</f>
        <v/>
      </c>
      <c r="G3752" s="137">
        <f>COUNTIFS(Severity,$B3752,AssignedDate,"&gt;=01/01/2017 12:00:00 AM",AssignedDate,"&lt;="&amp;$F$1)</f>
        <v/>
      </c>
      <c r="H3752" s="177" t="n"/>
      <c r="L3752" s="57" t="n">
        <v>0</v>
      </c>
      <c r="M3752" s="57" t="n"/>
    </row>
    <row r="3753" spans="1:13">
      <c r="A3753" s="137" t="n">
        <v>1</v>
      </c>
      <c r="B3753" s="100" t="s">
        <v>525</v>
      </c>
      <c r="C3753" s="137">
        <f>COUNTIFS(Severity,$B3753,AssignedDate,"&gt;="&amp;$C$1,AssignedDate,"&lt;="&amp;$F$1)</f>
        <v/>
      </c>
      <c r="D3753" s="137">
        <f>COUNTIFS(Severity,$B3753,Status,"&lt;&gt;Suspend",Status,"&lt;&gt;Assigned",Status,"&lt;&gt;Open",Status,"&lt;&gt;Hold",ResolvedDate,"&gt;="&amp;$C$1,ResolvedDate,"&lt;="&amp;$F$1)</f>
        <v/>
      </c>
      <c r="E3753" s="137">
        <f>COUNTIFS(Severity,$B3753,SLA_Breach,"&lt;&gt;Yes",Status,"&lt;&gt;Suspend",Status,"&lt;&gt;Assigned",Status,"&lt;&gt;Open",Status,"&lt;&gt;Hold&gt;",ResolvedDate,"&gt;="&amp;$C$1,ResolvedDate,"&lt;="&amp;$F$1)</f>
        <v/>
      </c>
      <c r="F3753" s="137">
        <f>COUNTIFS(Severity,$B3753,SLA_Breach,"Yes",Status,"&lt;&gt;Suspend",Status,"&lt;&gt;Assigned",Status,"&lt;&gt;Open",Status,"&lt;&gt;Hold&gt;",ResolvedDate,"&gt;="&amp;$C$1,ResolvedDate,"&lt;="&amp;$F$1)</f>
        <v/>
      </c>
      <c r="G3753" s="137">
        <f>COUNTIFS(Severity,$B3753,AssignedDate,"&gt;=01/01/2017 12:00:00 AM",AssignedDate,"&lt;="&amp;$F$1)</f>
        <v/>
      </c>
      <c r="H3753" s="177" t="n"/>
      <c r="L3753" s="57" t="n">
        <v>0</v>
      </c>
      <c r="M3753" s="57" t="n"/>
    </row>
    <row r="3754" spans="1:13">
      <c r="A3754" s="137" t="n">
        <v>1</v>
      </c>
      <c r="B3754" s="100" t="s">
        <v>525</v>
      </c>
      <c r="C3754" s="137">
        <f>COUNTIFS(Severity,$B3754,AssignedDate,"&gt;="&amp;$C$1,AssignedDate,"&lt;="&amp;$F$1)</f>
        <v/>
      </c>
      <c r="D3754" s="137">
        <f>COUNTIFS(Severity,$B3754,Status,"&lt;&gt;Suspend",Status,"&lt;&gt;Assigned",Status,"&lt;&gt;Open",Status,"&lt;&gt;Hold",ResolvedDate,"&gt;="&amp;$C$1,ResolvedDate,"&lt;="&amp;$F$1)</f>
        <v/>
      </c>
      <c r="E3754" s="137">
        <f>COUNTIFS(Severity,$B3754,SLA_Breach,"&lt;&gt;Yes",Status,"&lt;&gt;Suspend",Status,"&lt;&gt;Assigned",Status,"&lt;&gt;Open",Status,"&lt;&gt;Hold&gt;",ResolvedDate,"&gt;="&amp;$C$1,ResolvedDate,"&lt;="&amp;$F$1)</f>
        <v/>
      </c>
      <c r="F3754" s="137">
        <f>COUNTIFS(Severity,$B3754,SLA_Breach,"Yes",Status,"&lt;&gt;Suspend",Status,"&lt;&gt;Assigned",Status,"&lt;&gt;Open",Status,"&lt;&gt;Hold&gt;",ResolvedDate,"&gt;="&amp;$C$1,ResolvedDate,"&lt;="&amp;$F$1)</f>
        <v/>
      </c>
      <c r="G3754" s="137">
        <f>COUNTIFS(Severity,$B3754,AssignedDate,"&gt;=01/01/2017 12:00:00 AM",AssignedDate,"&lt;="&amp;$F$1)</f>
        <v/>
      </c>
      <c r="H3754" s="177" t="n"/>
      <c r="L3754" s="57" t="n">
        <v>0</v>
      </c>
      <c r="M3754" s="57" t="n"/>
    </row>
    <row r="3755" spans="1:13">
      <c r="A3755" s="137" t="n">
        <v>1</v>
      </c>
      <c r="B3755" s="100" t="s">
        <v>525</v>
      </c>
      <c r="C3755" s="137">
        <f>COUNTIFS(Severity,$B3755,AssignedDate,"&gt;="&amp;$C$1,AssignedDate,"&lt;="&amp;$F$1)</f>
        <v/>
      </c>
      <c r="D3755" s="137">
        <f>COUNTIFS(Severity,$B3755,Status,"&lt;&gt;Suspend",Status,"&lt;&gt;Assigned",Status,"&lt;&gt;Open",Status,"&lt;&gt;Hold",ResolvedDate,"&gt;="&amp;$C$1,ResolvedDate,"&lt;="&amp;$F$1)</f>
        <v/>
      </c>
      <c r="E3755" s="137">
        <f>COUNTIFS(Severity,$B3755,SLA_Breach,"&lt;&gt;Yes",Status,"&lt;&gt;Suspend",Status,"&lt;&gt;Assigned",Status,"&lt;&gt;Open",Status,"&lt;&gt;Hold&gt;",ResolvedDate,"&gt;="&amp;$C$1,ResolvedDate,"&lt;="&amp;$F$1)</f>
        <v/>
      </c>
      <c r="F3755" s="137">
        <f>COUNTIFS(Severity,$B3755,SLA_Breach,"Yes",Status,"&lt;&gt;Suspend",Status,"&lt;&gt;Assigned",Status,"&lt;&gt;Open",Status,"&lt;&gt;Hold&gt;",ResolvedDate,"&gt;="&amp;$C$1,ResolvedDate,"&lt;="&amp;$F$1)</f>
        <v/>
      </c>
      <c r="G3755" s="137">
        <f>COUNTIFS(Severity,$B3755,AssignedDate,"&gt;=01/01/2017 12:00:00 AM",AssignedDate,"&lt;="&amp;$F$1)</f>
        <v/>
      </c>
      <c r="H3755" s="177" t="n"/>
      <c r="L3755" s="57" t="n">
        <v>0</v>
      </c>
      <c r="M3755" s="57" t="n"/>
    </row>
    <row r="3756" spans="1:13">
      <c r="A3756" s="137" t="n">
        <v>1</v>
      </c>
      <c r="B3756" s="100" t="s">
        <v>525</v>
      </c>
      <c r="C3756" s="137">
        <f>COUNTIFS(Severity,$B3756,AssignedDate,"&gt;="&amp;$C$1,AssignedDate,"&lt;="&amp;$F$1)</f>
        <v/>
      </c>
      <c r="D3756" s="137">
        <f>COUNTIFS(Severity,$B3756,Status,"&lt;&gt;Suspend",Status,"&lt;&gt;Assigned",Status,"&lt;&gt;Open",Status,"&lt;&gt;Hold",ResolvedDate,"&gt;="&amp;$C$1,ResolvedDate,"&lt;="&amp;$F$1)</f>
        <v/>
      </c>
      <c r="E3756" s="137">
        <f>COUNTIFS(Severity,$B3756,SLA_Breach,"&lt;&gt;Yes",Status,"&lt;&gt;Suspend",Status,"&lt;&gt;Assigned",Status,"&lt;&gt;Open",Status,"&lt;&gt;Hold&gt;",ResolvedDate,"&gt;="&amp;$C$1,ResolvedDate,"&lt;="&amp;$F$1)</f>
        <v/>
      </c>
      <c r="F3756" s="137">
        <f>COUNTIFS(Severity,$B3756,SLA_Breach,"Yes",Status,"&lt;&gt;Suspend",Status,"&lt;&gt;Assigned",Status,"&lt;&gt;Open",Status,"&lt;&gt;Hold&gt;",ResolvedDate,"&gt;="&amp;$C$1,ResolvedDate,"&lt;="&amp;$F$1)</f>
        <v/>
      </c>
      <c r="G3756" s="137">
        <f>COUNTIFS(Severity,$B3756,AssignedDate,"&gt;=01/01/2017 12:00:00 AM",AssignedDate,"&lt;="&amp;$F$1)</f>
        <v/>
      </c>
      <c r="H3756" s="177" t="n"/>
      <c r="L3756" s="57" t="n">
        <v>0</v>
      </c>
      <c r="M3756" s="57" t="n"/>
    </row>
    <row r="3757" spans="1:13">
      <c r="A3757" s="137" t="n">
        <v>1</v>
      </c>
      <c r="B3757" s="100" t="s">
        <v>525</v>
      </c>
      <c r="C3757" s="137">
        <f>COUNTIFS(Severity,$B3757,AssignedDate,"&gt;="&amp;$C$1,AssignedDate,"&lt;="&amp;$F$1)</f>
        <v/>
      </c>
      <c r="D3757" s="137">
        <f>COUNTIFS(Severity,$B3757,Status,"&lt;&gt;Suspend",Status,"&lt;&gt;Assigned",Status,"&lt;&gt;Open",Status,"&lt;&gt;Hold",ResolvedDate,"&gt;="&amp;$C$1,ResolvedDate,"&lt;="&amp;$F$1)</f>
        <v/>
      </c>
      <c r="E3757" s="137">
        <f>COUNTIFS(Severity,$B3757,SLA_Breach,"&lt;&gt;Yes",Status,"&lt;&gt;Suspend",Status,"&lt;&gt;Assigned",Status,"&lt;&gt;Open",Status,"&lt;&gt;Hold&gt;",ResolvedDate,"&gt;="&amp;$C$1,ResolvedDate,"&lt;="&amp;$F$1)</f>
        <v/>
      </c>
      <c r="F3757" s="137">
        <f>COUNTIFS(Severity,$B3757,SLA_Breach,"Yes",Status,"&lt;&gt;Suspend",Status,"&lt;&gt;Assigned",Status,"&lt;&gt;Open",Status,"&lt;&gt;Hold&gt;",ResolvedDate,"&gt;="&amp;$C$1,ResolvedDate,"&lt;="&amp;$F$1)</f>
        <v/>
      </c>
      <c r="G3757" s="137">
        <f>COUNTIFS(Severity,$B3757,AssignedDate,"&gt;=01/01/2017 12:00:00 AM",AssignedDate,"&lt;="&amp;$F$1)</f>
        <v/>
      </c>
      <c r="H3757" s="177" t="n"/>
      <c r="L3757" s="57" t="n">
        <v>0</v>
      </c>
      <c r="M3757" s="57" t="n"/>
    </row>
    <row r="3758" spans="1:13">
      <c r="A3758" s="137" t="n">
        <v>1</v>
      </c>
      <c r="B3758" s="100" t="s">
        <v>525</v>
      </c>
      <c r="C3758" s="137">
        <f>COUNTIFS(Severity,$B3758,AssignedDate,"&gt;="&amp;$C$1,AssignedDate,"&lt;="&amp;$F$1)</f>
        <v/>
      </c>
      <c r="D3758" s="137">
        <f>COUNTIFS(Severity,$B3758,Status,"&lt;&gt;Suspend",Status,"&lt;&gt;Assigned",Status,"&lt;&gt;Open",Status,"&lt;&gt;Hold",ResolvedDate,"&gt;="&amp;$C$1,ResolvedDate,"&lt;="&amp;$F$1)</f>
        <v/>
      </c>
      <c r="E3758" s="137">
        <f>COUNTIFS(Severity,$B3758,SLA_Breach,"&lt;&gt;Yes",Status,"&lt;&gt;Suspend",Status,"&lt;&gt;Assigned",Status,"&lt;&gt;Open",Status,"&lt;&gt;Hold&gt;",ResolvedDate,"&gt;="&amp;$C$1,ResolvedDate,"&lt;="&amp;$F$1)</f>
        <v/>
      </c>
      <c r="F3758" s="137">
        <f>COUNTIFS(Severity,$B3758,SLA_Breach,"Yes",Status,"&lt;&gt;Suspend",Status,"&lt;&gt;Assigned",Status,"&lt;&gt;Open",Status,"&lt;&gt;Hold&gt;",ResolvedDate,"&gt;="&amp;$C$1,ResolvedDate,"&lt;="&amp;$F$1)</f>
        <v/>
      </c>
      <c r="G3758" s="137">
        <f>COUNTIFS(Severity,$B3758,AssignedDate,"&gt;=01/01/2017 12:00:00 AM",AssignedDate,"&lt;="&amp;$F$1)</f>
        <v/>
      </c>
      <c r="H3758" s="177" t="n"/>
      <c r="L3758" s="57" t="n">
        <v>0</v>
      </c>
      <c r="M3758" s="57" t="n"/>
    </row>
    <row r="3759" spans="1:13">
      <c r="A3759" s="137" t="n">
        <v>1</v>
      </c>
      <c r="B3759" s="100" t="s">
        <v>525</v>
      </c>
      <c r="C3759" s="137">
        <f>COUNTIFS(Severity,$B3759,AssignedDate,"&gt;="&amp;$C$1,AssignedDate,"&lt;="&amp;$F$1)</f>
        <v/>
      </c>
      <c r="D3759" s="137">
        <f>COUNTIFS(Severity,$B3759,Status,"&lt;&gt;Suspend",Status,"&lt;&gt;Assigned",Status,"&lt;&gt;Open",Status,"&lt;&gt;Hold",ResolvedDate,"&gt;="&amp;$C$1,ResolvedDate,"&lt;="&amp;$F$1)</f>
        <v/>
      </c>
      <c r="E3759" s="137">
        <f>COUNTIFS(Severity,$B3759,SLA_Breach,"&lt;&gt;Yes",Status,"&lt;&gt;Suspend",Status,"&lt;&gt;Assigned",Status,"&lt;&gt;Open",Status,"&lt;&gt;Hold&gt;",ResolvedDate,"&gt;="&amp;$C$1,ResolvedDate,"&lt;="&amp;$F$1)</f>
        <v/>
      </c>
      <c r="F3759" s="137">
        <f>COUNTIFS(Severity,$B3759,SLA_Breach,"Yes",Status,"&lt;&gt;Suspend",Status,"&lt;&gt;Assigned",Status,"&lt;&gt;Open",Status,"&lt;&gt;Hold&gt;",ResolvedDate,"&gt;="&amp;$C$1,ResolvedDate,"&lt;="&amp;$F$1)</f>
        <v/>
      </c>
      <c r="G3759" s="137">
        <f>COUNTIFS(Severity,$B3759,AssignedDate,"&gt;=01/01/2017 12:00:00 AM",AssignedDate,"&lt;="&amp;$F$1)</f>
        <v/>
      </c>
      <c r="H3759" s="177" t="n"/>
      <c r="L3759" s="57" t="n">
        <v>0</v>
      </c>
      <c r="M3759" s="57" t="n"/>
    </row>
    <row r="3760" spans="1:13">
      <c r="A3760" s="137" t="n">
        <v>1</v>
      </c>
      <c r="B3760" s="100" t="s">
        <v>525</v>
      </c>
      <c r="C3760" s="137">
        <f>COUNTIFS(Severity,$B3760,AssignedDate,"&gt;="&amp;$C$1,AssignedDate,"&lt;="&amp;$F$1)</f>
        <v/>
      </c>
      <c r="D3760" s="137">
        <f>COUNTIFS(Severity,$B3760,Status,"&lt;&gt;Suspend",Status,"&lt;&gt;Assigned",Status,"&lt;&gt;Open",Status,"&lt;&gt;Hold",ResolvedDate,"&gt;="&amp;$C$1,ResolvedDate,"&lt;="&amp;$F$1)</f>
        <v/>
      </c>
      <c r="E3760" s="137">
        <f>COUNTIFS(Severity,$B3760,SLA_Breach,"&lt;&gt;Yes",Status,"&lt;&gt;Suspend",Status,"&lt;&gt;Assigned",Status,"&lt;&gt;Open",Status,"&lt;&gt;Hold&gt;",ResolvedDate,"&gt;="&amp;$C$1,ResolvedDate,"&lt;="&amp;$F$1)</f>
        <v/>
      </c>
      <c r="F3760" s="137">
        <f>COUNTIFS(Severity,$B3760,SLA_Breach,"Yes",Status,"&lt;&gt;Suspend",Status,"&lt;&gt;Assigned",Status,"&lt;&gt;Open",Status,"&lt;&gt;Hold&gt;",ResolvedDate,"&gt;="&amp;$C$1,ResolvedDate,"&lt;="&amp;$F$1)</f>
        <v/>
      </c>
      <c r="G3760" s="137">
        <f>COUNTIFS(Severity,$B3760,AssignedDate,"&gt;=01/01/2017 12:00:00 AM",AssignedDate,"&lt;="&amp;$F$1)</f>
        <v/>
      </c>
      <c r="H3760" s="177" t="n"/>
      <c r="L3760" s="57" t="n">
        <v>0</v>
      </c>
      <c r="M3760" s="57" t="n"/>
    </row>
    <row r="3761" spans="1:13">
      <c r="A3761" s="137" t="n">
        <v>1</v>
      </c>
      <c r="B3761" s="100" t="s">
        <v>525</v>
      </c>
      <c r="C3761" s="137">
        <f>COUNTIFS(Severity,$B3761,AssignedDate,"&gt;="&amp;$C$1,AssignedDate,"&lt;="&amp;$F$1)</f>
        <v/>
      </c>
      <c r="D3761" s="137">
        <f>COUNTIFS(Severity,$B3761,Status,"&lt;&gt;Suspend",Status,"&lt;&gt;Assigned",Status,"&lt;&gt;Open",Status,"&lt;&gt;Hold",ResolvedDate,"&gt;="&amp;$C$1,ResolvedDate,"&lt;="&amp;$F$1)</f>
        <v/>
      </c>
      <c r="E3761" s="137">
        <f>COUNTIFS(Severity,$B3761,SLA_Breach,"&lt;&gt;Yes",Status,"&lt;&gt;Suspend",Status,"&lt;&gt;Assigned",Status,"&lt;&gt;Open",Status,"&lt;&gt;Hold&gt;",ResolvedDate,"&gt;="&amp;$C$1,ResolvedDate,"&lt;="&amp;$F$1)</f>
        <v/>
      </c>
      <c r="F3761" s="137">
        <f>COUNTIFS(Severity,$B3761,SLA_Breach,"Yes",Status,"&lt;&gt;Suspend",Status,"&lt;&gt;Assigned",Status,"&lt;&gt;Open",Status,"&lt;&gt;Hold&gt;",ResolvedDate,"&gt;="&amp;$C$1,ResolvedDate,"&lt;="&amp;$F$1)</f>
        <v/>
      </c>
      <c r="G3761" s="137">
        <f>COUNTIFS(Severity,$B3761,AssignedDate,"&gt;=01/01/2017 12:00:00 AM",AssignedDate,"&lt;="&amp;$F$1)</f>
        <v/>
      </c>
      <c r="H3761" s="177" t="n"/>
      <c r="L3761" s="57" t="n">
        <v>0</v>
      </c>
      <c r="M3761" s="57" t="n"/>
    </row>
    <row r="3762" spans="1:13">
      <c r="A3762" s="137" t="n">
        <v>1</v>
      </c>
      <c r="B3762" s="100" t="s">
        <v>525</v>
      </c>
      <c r="C3762" s="137">
        <f>COUNTIFS(Severity,$B3762,AssignedDate,"&gt;="&amp;$C$1,AssignedDate,"&lt;="&amp;$F$1)</f>
        <v/>
      </c>
      <c r="D3762" s="137">
        <f>COUNTIFS(Severity,$B3762,Status,"&lt;&gt;Suspend",Status,"&lt;&gt;Assigned",Status,"&lt;&gt;Open",Status,"&lt;&gt;Hold",ResolvedDate,"&gt;="&amp;$C$1,ResolvedDate,"&lt;="&amp;$F$1)</f>
        <v/>
      </c>
      <c r="E3762" s="137">
        <f>COUNTIFS(Severity,$B3762,SLA_Breach,"&lt;&gt;Yes",Status,"&lt;&gt;Suspend",Status,"&lt;&gt;Assigned",Status,"&lt;&gt;Open",Status,"&lt;&gt;Hold&gt;",ResolvedDate,"&gt;="&amp;$C$1,ResolvedDate,"&lt;="&amp;$F$1)</f>
        <v/>
      </c>
      <c r="F3762" s="137">
        <f>COUNTIFS(Severity,$B3762,SLA_Breach,"Yes",Status,"&lt;&gt;Suspend",Status,"&lt;&gt;Assigned",Status,"&lt;&gt;Open",Status,"&lt;&gt;Hold&gt;",ResolvedDate,"&gt;="&amp;$C$1,ResolvedDate,"&lt;="&amp;$F$1)</f>
        <v/>
      </c>
      <c r="G3762" s="137">
        <f>COUNTIFS(Severity,$B3762,AssignedDate,"&gt;=01/01/2017 12:00:00 AM",AssignedDate,"&lt;="&amp;$F$1)</f>
        <v/>
      </c>
      <c r="H3762" s="177" t="n"/>
      <c r="L3762" s="57" t="n">
        <v>0</v>
      </c>
      <c r="M3762" s="57" t="n"/>
    </row>
    <row r="3763" spans="1:13">
      <c r="A3763" s="137" t="n">
        <v>1</v>
      </c>
      <c r="B3763" s="100" t="s">
        <v>525</v>
      </c>
      <c r="C3763" s="137">
        <f>COUNTIFS(Severity,$B3763,AssignedDate,"&gt;="&amp;$C$1,AssignedDate,"&lt;="&amp;$F$1)</f>
        <v/>
      </c>
      <c r="D3763" s="137">
        <f>COUNTIFS(Severity,$B3763,Status,"&lt;&gt;Suspend",Status,"&lt;&gt;Assigned",Status,"&lt;&gt;Open",Status,"&lt;&gt;Hold",ResolvedDate,"&gt;="&amp;$C$1,ResolvedDate,"&lt;="&amp;$F$1)</f>
        <v/>
      </c>
      <c r="E3763" s="137">
        <f>COUNTIFS(Severity,$B3763,SLA_Breach,"&lt;&gt;Yes",Status,"&lt;&gt;Suspend",Status,"&lt;&gt;Assigned",Status,"&lt;&gt;Open",Status,"&lt;&gt;Hold&gt;",ResolvedDate,"&gt;="&amp;$C$1,ResolvedDate,"&lt;="&amp;$F$1)</f>
        <v/>
      </c>
      <c r="F3763" s="137">
        <f>COUNTIFS(Severity,$B3763,SLA_Breach,"Yes",Status,"&lt;&gt;Suspend",Status,"&lt;&gt;Assigned",Status,"&lt;&gt;Open",Status,"&lt;&gt;Hold&gt;",ResolvedDate,"&gt;="&amp;$C$1,ResolvedDate,"&lt;="&amp;$F$1)</f>
        <v/>
      </c>
      <c r="G3763" s="137">
        <f>COUNTIFS(Severity,$B3763,AssignedDate,"&gt;=01/01/2017 12:00:00 AM",AssignedDate,"&lt;="&amp;$F$1)</f>
        <v/>
      </c>
      <c r="H3763" s="177" t="n"/>
      <c r="L3763" s="57" t="n">
        <v>0</v>
      </c>
      <c r="M3763" s="57" t="n"/>
    </row>
    <row r="3764" spans="1:13">
      <c r="A3764" s="137" t="n">
        <v>1</v>
      </c>
      <c r="B3764" s="100" t="s">
        <v>525</v>
      </c>
      <c r="C3764" s="137">
        <f>COUNTIFS(Severity,$B3764,AssignedDate,"&gt;="&amp;$C$1,AssignedDate,"&lt;="&amp;$F$1)</f>
        <v/>
      </c>
      <c r="D3764" s="137">
        <f>COUNTIFS(Severity,$B3764,Status,"&lt;&gt;Suspend",Status,"&lt;&gt;Assigned",Status,"&lt;&gt;Open",Status,"&lt;&gt;Hold",ResolvedDate,"&gt;="&amp;$C$1,ResolvedDate,"&lt;="&amp;$F$1)</f>
        <v/>
      </c>
      <c r="E3764" s="137">
        <f>COUNTIFS(Severity,$B3764,SLA_Breach,"&lt;&gt;Yes",Status,"&lt;&gt;Suspend",Status,"&lt;&gt;Assigned",Status,"&lt;&gt;Open",Status,"&lt;&gt;Hold&gt;",ResolvedDate,"&gt;="&amp;$C$1,ResolvedDate,"&lt;="&amp;$F$1)</f>
        <v/>
      </c>
      <c r="F3764" s="137">
        <f>COUNTIFS(Severity,$B3764,SLA_Breach,"Yes",Status,"&lt;&gt;Suspend",Status,"&lt;&gt;Assigned",Status,"&lt;&gt;Open",Status,"&lt;&gt;Hold&gt;",ResolvedDate,"&gt;="&amp;$C$1,ResolvedDate,"&lt;="&amp;$F$1)</f>
        <v/>
      </c>
      <c r="G3764" s="137">
        <f>COUNTIFS(Severity,$B3764,AssignedDate,"&gt;=01/01/2017 12:00:00 AM",AssignedDate,"&lt;="&amp;$F$1)</f>
        <v/>
      </c>
      <c r="H3764" s="177" t="n"/>
      <c r="L3764" s="57" t="n">
        <v>0</v>
      </c>
      <c r="M3764" s="57" t="n"/>
    </row>
    <row r="3765" spans="1:13">
      <c r="A3765" s="137" t="n">
        <v>1</v>
      </c>
      <c r="B3765" s="100" t="s">
        <v>525</v>
      </c>
      <c r="C3765" s="137">
        <f>COUNTIFS(Severity,$B3765,AssignedDate,"&gt;="&amp;$C$1,AssignedDate,"&lt;="&amp;$F$1)</f>
        <v/>
      </c>
      <c r="D3765" s="137">
        <f>COUNTIFS(Severity,$B3765,Status,"&lt;&gt;Suspend",Status,"&lt;&gt;Assigned",Status,"&lt;&gt;Open",Status,"&lt;&gt;Hold",ResolvedDate,"&gt;="&amp;$C$1,ResolvedDate,"&lt;="&amp;$F$1)</f>
        <v/>
      </c>
      <c r="E3765" s="137">
        <f>COUNTIFS(Severity,$B3765,SLA_Breach,"&lt;&gt;Yes",Status,"&lt;&gt;Suspend",Status,"&lt;&gt;Assigned",Status,"&lt;&gt;Open",Status,"&lt;&gt;Hold&gt;",ResolvedDate,"&gt;="&amp;$C$1,ResolvedDate,"&lt;="&amp;$F$1)</f>
        <v/>
      </c>
      <c r="F3765" s="137">
        <f>COUNTIFS(Severity,$B3765,SLA_Breach,"Yes",Status,"&lt;&gt;Suspend",Status,"&lt;&gt;Assigned",Status,"&lt;&gt;Open",Status,"&lt;&gt;Hold&gt;",ResolvedDate,"&gt;="&amp;$C$1,ResolvedDate,"&lt;="&amp;$F$1)</f>
        <v/>
      </c>
      <c r="G3765" s="137">
        <f>COUNTIFS(Severity,$B3765,AssignedDate,"&gt;=01/01/2017 12:00:00 AM",AssignedDate,"&lt;="&amp;$F$1)</f>
        <v/>
      </c>
      <c r="H3765" s="177" t="n"/>
      <c r="L3765" s="57" t="n">
        <v>0</v>
      </c>
      <c r="M3765" s="57" t="n"/>
    </row>
    <row r="3766" spans="1:13">
      <c r="A3766" s="137" t="n">
        <v>1</v>
      </c>
      <c r="B3766" s="100" t="s">
        <v>525</v>
      </c>
      <c r="C3766" s="137">
        <f>COUNTIFS(Severity,$B3766,AssignedDate,"&gt;="&amp;$C$1,AssignedDate,"&lt;="&amp;$F$1)</f>
        <v/>
      </c>
      <c r="D3766" s="137">
        <f>COUNTIFS(Severity,$B3766,Status,"&lt;&gt;Suspend",Status,"&lt;&gt;Assigned",Status,"&lt;&gt;Open",Status,"&lt;&gt;Hold",ResolvedDate,"&gt;="&amp;$C$1,ResolvedDate,"&lt;="&amp;$F$1)</f>
        <v/>
      </c>
      <c r="E3766" s="137">
        <f>COUNTIFS(Severity,$B3766,SLA_Breach,"&lt;&gt;Yes",Status,"&lt;&gt;Suspend",Status,"&lt;&gt;Assigned",Status,"&lt;&gt;Open",Status,"&lt;&gt;Hold&gt;",ResolvedDate,"&gt;="&amp;$C$1,ResolvedDate,"&lt;="&amp;$F$1)</f>
        <v/>
      </c>
      <c r="F3766" s="137">
        <f>COUNTIFS(Severity,$B3766,SLA_Breach,"Yes",Status,"&lt;&gt;Suspend",Status,"&lt;&gt;Assigned",Status,"&lt;&gt;Open",Status,"&lt;&gt;Hold&gt;",ResolvedDate,"&gt;="&amp;$C$1,ResolvedDate,"&lt;="&amp;$F$1)</f>
        <v/>
      </c>
      <c r="G3766" s="137">
        <f>COUNTIFS(Severity,$B3766,AssignedDate,"&gt;=01/01/2017 12:00:00 AM",AssignedDate,"&lt;="&amp;$F$1)</f>
        <v/>
      </c>
      <c r="H3766" s="177" t="n"/>
      <c r="L3766" s="57" t="n">
        <v>0</v>
      </c>
      <c r="M3766" s="57" t="n"/>
    </row>
    <row r="3767" spans="1:13">
      <c r="A3767" s="137" t="n">
        <v>1</v>
      </c>
      <c r="B3767" s="100" t="s">
        <v>525</v>
      </c>
      <c r="C3767" s="137">
        <f>COUNTIFS(Severity,$B3767,AssignedDate,"&gt;="&amp;$C$1,AssignedDate,"&lt;="&amp;$F$1)</f>
        <v/>
      </c>
      <c r="D3767" s="137">
        <f>COUNTIFS(Severity,$B3767,Status,"&lt;&gt;Suspend",Status,"&lt;&gt;Assigned",Status,"&lt;&gt;Open",Status,"&lt;&gt;Hold",ResolvedDate,"&gt;="&amp;$C$1,ResolvedDate,"&lt;="&amp;$F$1)</f>
        <v/>
      </c>
      <c r="E3767" s="137">
        <f>COUNTIFS(Severity,$B3767,SLA_Breach,"&lt;&gt;Yes",Status,"&lt;&gt;Suspend",Status,"&lt;&gt;Assigned",Status,"&lt;&gt;Open",Status,"&lt;&gt;Hold&gt;",ResolvedDate,"&gt;="&amp;$C$1,ResolvedDate,"&lt;="&amp;$F$1)</f>
        <v/>
      </c>
      <c r="F3767" s="137">
        <f>COUNTIFS(Severity,$B3767,SLA_Breach,"Yes",Status,"&lt;&gt;Suspend",Status,"&lt;&gt;Assigned",Status,"&lt;&gt;Open",Status,"&lt;&gt;Hold&gt;",ResolvedDate,"&gt;="&amp;$C$1,ResolvedDate,"&lt;="&amp;$F$1)</f>
        <v/>
      </c>
      <c r="G3767" s="137">
        <f>COUNTIFS(Severity,$B3767,AssignedDate,"&gt;=01/01/2017 12:00:00 AM",AssignedDate,"&lt;="&amp;$F$1)</f>
        <v/>
      </c>
      <c r="H3767" s="177" t="n"/>
      <c r="L3767" s="57" t="n">
        <v>0</v>
      </c>
      <c r="M3767" s="57" t="n"/>
    </row>
    <row r="3768" spans="1:13">
      <c r="A3768" s="137" t="n">
        <v>1</v>
      </c>
      <c r="B3768" s="100" t="s">
        <v>525</v>
      </c>
      <c r="C3768" s="137">
        <f>COUNTIFS(Severity,$B3768,AssignedDate,"&gt;="&amp;$C$1,AssignedDate,"&lt;="&amp;$F$1)</f>
        <v/>
      </c>
      <c r="D3768" s="137">
        <f>COUNTIFS(Severity,$B3768,Status,"&lt;&gt;Suspend",Status,"&lt;&gt;Assigned",Status,"&lt;&gt;Open",Status,"&lt;&gt;Hold",ResolvedDate,"&gt;="&amp;$C$1,ResolvedDate,"&lt;="&amp;$F$1)</f>
        <v/>
      </c>
      <c r="E3768" s="137">
        <f>COUNTIFS(Severity,$B3768,SLA_Breach,"&lt;&gt;Yes",Status,"&lt;&gt;Suspend",Status,"&lt;&gt;Assigned",Status,"&lt;&gt;Open",Status,"&lt;&gt;Hold&gt;",ResolvedDate,"&gt;="&amp;$C$1,ResolvedDate,"&lt;="&amp;$F$1)</f>
        <v/>
      </c>
      <c r="F3768" s="137">
        <f>COUNTIFS(Severity,$B3768,SLA_Breach,"Yes",Status,"&lt;&gt;Suspend",Status,"&lt;&gt;Assigned",Status,"&lt;&gt;Open",Status,"&lt;&gt;Hold&gt;",ResolvedDate,"&gt;="&amp;$C$1,ResolvedDate,"&lt;="&amp;$F$1)</f>
        <v/>
      </c>
      <c r="G3768" s="137">
        <f>COUNTIFS(Severity,$B3768,AssignedDate,"&gt;=01/01/2017 12:00:00 AM",AssignedDate,"&lt;="&amp;$F$1)</f>
        <v/>
      </c>
      <c r="H3768" s="177" t="n"/>
      <c r="L3768" s="57" t="n">
        <v>0</v>
      </c>
      <c r="M3768" s="57" t="n"/>
    </row>
    <row r="3769" spans="1:13">
      <c r="A3769" s="137" t="n">
        <v>1</v>
      </c>
      <c r="B3769" s="100" t="s">
        <v>525</v>
      </c>
      <c r="C3769" s="137">
        <f>COUNTIFS(Severity,$B3769,AssignedDate,"&gt;="&amp;$C$1,AssignedDate,"&lt;="&amp;$F$1)</f>
        <v/>
      </c>
      <c r="D3769" s="137">
        <f>COUNTIFS(Severity,$B3769,Status,"&lt;&gt;Suspend",Status,"&lt;&gt;Assigned",Status,"&lt;&gt;Open",Status,"&lt;&gt;Hold",ResolvedDate,"&gt;="&amp;$C$1,ResolvedDate,"&lt;="&amp;$F$1)</f>
        <v/>
      </c>
      <c r="E3769" s="137">
        <f>COUNTIFS(Severity,$B3769,SLA_Breach,"&lt;&gt;Yes",Status,"&lt;&gt;Suspend",Status,"&lt;&gt;Assigned",Status,"&lt;&gt;Open",Status,"&lt;&gt;Hold&gt;",ResolvedDate,"&gt;="&amp;$C$1,ResolvedDate,"&lt;="&amp;$F$1)</f>
        <v/>
      </c>
      <c r="F3769" s="137">
        <f>COUNTIFS(Severity,$B3769,SLA_Breach,"Yes",Status,"&lt;&gt;Suspend",Status,"&lt;&gt;Assigned",Status,"&lt;&gt;Open",Status,"&lt;&gt;Hold&gt;",ResolvedDate,"&gt;="&amp;$C$1,ResolvedDate,"&lt;="&amp;$F$1)</f>
        <v/>
      </c>
      <c r="G3769" s="137">
        <f>COUNTIFS(Severity,$B3769,AssignedDate,"&gt;=01/01/2017 12:00:00 AM",AssignedDate,"&lt;="&amp;$F$1)</f>
        <v/>
      </c>
      <c r="H3769" s="177" t="n"/>
      <c r="L3769" s="57" t="n">
        <v>0</v>
      </c>
      <c r="M3769" s="57" t="n"/>
    </row>
    <row r="3770" spans="1:13">
      <c r="A3770" s="137" t="n">
        <v>1</v>
      </c>
      <c r="B3770" s="100" t="s">
        <v>525</v>
      </c>
      <c r="C3770" s="137">
        <f>COUNTIFS(Severity,$B3770,AssignedDate,"&gt;="&amp;$C$1,AssignedDate,"&lt;="&amp;$F$1)</f>
        <v/>
      </c>
      <c r="D3770" s="137">
        <f>COUNTIFS(Severity,$B3770,Status,"&lt;&gt;Suspend",Status,"&lt;&gt;Assigned",Status,"&lt;&gt;Open",Status,"&lt;&gt;Hold",ResolvedDate,"&gt;="&amp;$C$1,ResolvedDate,"&lt;="&amp;$F$1)</f>
        <v/>
      </c>
      <c r="E3770" s="137">
        <f>COUNTIFS(Severity,$B3770,SLA_Breach,"&lt;&gt;Yes",Status,"&lt;&gt;Suspend",Status,"&lt;&gt;Assigned",Status,"&lt;&gt;Open",Status,"&lt;&gt;Hold&gt;",ResolvedDate,"&gt;="&amp;$C$1,ResolvedDate,"&lt;="&amp;$F$1)</f>
        <v/>
      </c>
      <c r="F3770" s="137">
        <f>COUNTIFS(Severity,$B3770,SLA_Breach,"Yes",Status,"&lt;&gt;Suspend",Status,"&lt;&gt;Assigned",Status,"&lt;&gt;Open",Status,"&lt;&gt;Hold&gt;",ResolvedDate,"&gt;="&amp;$C$1,ResolvedDate,"&lt;="&amp;$F$1)</f>
        <v/>
      </c>
      <c r="G3770" s="137">
        <f>COUNTIFS(Severity,$B3770,AssignedDate,"&gt;=01/01/2017 12:00:00 AM",AssignedDate,"&lt;="&amp;$F$1)</f>
        <v/>
      </c>
      <c r="H3770" s="177" t="n"/>
      <c r="L3770" s="57" t="n">
        <v>0</v>
      </c>
      <c r="M3770" s="57" t="n"/>
    </row>
    <row r="3771" spans="1:13">
      <c r="A3771" s="137" t="n">
        <v>1</v>
      </c>
      <c r="B3771" s="100" t="s">
        <v>525</v>
      </c>
      <c r="C3771" s="137">
        <f>COUNTIFS(Severity,$B3771,AssignedDate,"&gt;="&amp;$C$1,AssignedDate,"&lt;="&amp;$F$1)</f>
        <v/>
      </c>
      <c r="D3771" s="137">
        <f>COUNTIFS(Severity,$B3771,Status,"&lt;&gt;Suspend",Status,"&lt;&gt;Assigned",Status,"&lt;&gt;Open",Status,"&lt;&gt;Hold",ResolvedDate,"&gt;="&amp;$C$1,ResolvedDate,"&lt;="&amp;$F$1)</f>
        <v/>
      </c>
      <c r="E3771" s="137">
        <f>COUNTIFS(Severity,$B3771,SLA_Breach,"&lt;&gt;Yes",Status,"&lt;&gt;Suspend",Status,"&lt;&gt;Assigned",Status,"&lt;&gt;Open",Status,"&lt;&gt;Hold&gt;",ResolvedDate,"&gt;="&amp;$C$1,ResolvedDate,"&lt;="&amp;$F$1)</f>
        <v/>
      </c>
      <c r="F3771" s="137">
        <f>COUNTIFS(Severity,$B3771,SLA_Breach,"Yes",Status,"&lt;&gt;Suspend",Status,"&lt;&gt;Assigned",Status,"&lt;&gt;Open",Status,"&lt;&gt;Hold&gt;",ResolvedDate,"&gt;="&amp;$C$1,ResolvedDate,"&lt;="&amp;$F$1)</f>
        <v/>
      </c>
      <c r="G3771" s="137">
        <f>COUNTIFS(Severity,$B3771,AssignedDate,"&gt;=01/01/2017 12:00:00 AM",AssignedDate,"&lt;="&amp;$F$1)</f>
        <v/>
      </c>
      <c r="H3771" s="177" t="n"/>
      <c r="L3771" s="57" t="n">
        <v>0</v>
      </c>
      <c r="M3771" s="57" t="n"/>
    </row>
    <row r="3772" spans="1:13">
      <c r="A3772" s="137" t="n">
        <v>1</v>
      </c>
      <c r="B3772" s="100" t="s">
        <v>525</v>
      </c>
      <c r="C3772" s="137">
        <f>COUNTIFS(Severity,$B3772,AssignedDate,"&gt;="&amp;$C$1,AssignedDate,"&lt;="&amp;$F$1)</f>
        <v/>
      </c>
      <c r="D3772" s="137">
        <f>COUNTIFS(Severity,$B3772,Status,"&lt;&gt;Suspend",Status,"&lt;&gt;Assigned",Status,"&lt;&gt;Open",Status,"&lt;&gt;Hold",ResolvedDate,"&gt;="&amp;$C$1,ResolvedDate,"&lt;="&amp;$F$1)</f>
        <v/>
      </c>
      <c r="E3772" s="137">
        <f>COUNTIFS(Severity,$B3772,SLA_Breach,"&lt;&gt;Yes",Status,"&lt;&gt;Suspend",Status,"&lt;&gt;Assigned",Status,"&lt;&gt;Open",Status,"&lt;&gt;Hold&gt;",ResolvedDate,"&gt;="&amp;$C$1,ResolvedDate,"&lt;="&amp;$F$1)</f>
        <v/>
      </c>
      <c r="F3772" s="137">
        <f>COUNTIFS(Severity,$B3772,SLA_Breach,"Yes",Status,"&lt;&gt;Suspend",Status,"&lt;&gt;Assigned",Status,"&lt;&gt;Open",Status,"&lt;&gt;Hold&gt;",ResolvedDate,"&gt;="&amp;$C$1,ResolvedDate,"&lt;="&amp;$F$1)</f>
        <v/>
      </c>
      <c r="G3772" s="137">
        <f>COUNTIFS(Severity,$B3772,AssignedDate,"&gt;=01/01/2017 12:00:00 AM",AssignedDate,"&lt;="&amp;$F$1)</f>
        <v/>
      </c>
      <c r="H3772" s="177" t="n"/>
      <c r="L3772" s="57" t="n">
        <v>0</v>
      </c>
      <c r="M3772" s="57" t="n"/>
    </row>
    <row r="3773" spans="1:13">
      <c r="A3773" s="137" t="n">
        <v>1</v>
      </c>
      <c r="B3773" s="100" t="s">
        <v>525</v>
      </c>
      <c r="C3773" s="137">
        <f>COUNTIFS(Severity,$B3773,AssignedDate,"&gt;="&amp;$C$1,AssignedDate,"&lt;="&amp;$F$1)</f>
        <v/>
      </c>
      <c r="D3773" s="137">
        <f>COUNTIFS(Severity,$B3773,Status,"&lt;&gt;Suspend",Status,"&lt;&gt;Assigned",Status,"&lt;&gt;Open",Status,"&lt;&gt;Hold",ResolvedDate,"&gt;="&amp;$C$1,ResolvedDate,"&lt;="&amp;$F$1)</f>
        <v/>
      </c>
      <c r="E3773" s="137">
        <f>COUNTIFS(Severity,$B3773,SLA_Breach,"&lt;&gt;Yes",Status,"&lt;&gt;Suspend",Status,"&lt;&gt;Assigned",Status,"&lt;&gt;Open",Status,"&lt;&gt;Hold&gt;",ResolvedDate,"&gt;="&amp;$C$1,ResolvedDate,"&lt;="&amp;$F$1)</f>
        <v/>
      </c>
      <c r="F3773" s="137">
        <f>COUNTIFS(Severity,$B3773,SLA_Breach,"Yes",Status,"&lt;&gt;Suspend",Status,"&lt;&gt;Assigned",Status,"&lt;&gt;Open",Status,"&lt;&gt;Hold&gt;",ResolvedDate,"&gt;="&amp;$C$1,ResolvedDate,"&lt;="&amp;$F$1)</f>
        <v/>
      </c>
      <c r="G3773" s="137">
        <f>COUNTIFS(Severity,$B3773,AssignedDate,"&gt;=01/01/2017 12:00:00 AM",AssignedDate,"&lt;="&amp;$F$1)</f>
        <v/>
      </c>
      <c r="H3773" s="177" t="n"/>
      <c r="L3773" s="57" t="n">
        <v>0</v>
      </c>
      <c r="M3773" s="57" t="n"/>
    </row>
    <row r="3774" spans="1:13">
      <c r="A3774" s="137" t="n">
        <v>1</v>
      </c>
      <c r="B3774" s="100" t="s">
        <v>525</v>
      </c>
      <c r="C3774" s="137">
        <f>COUNTIFS(Severity,$B3774,AssignedDate,"&gt;="&amp;$C$1,AssignedDate,"&lt;="&amp;$F$1)</f>
        <v/>
      </c>
      <c r="D3774" s="137">
        <f>COUNTIFS(Severity,$B3774,Status,"&lt;&gt;Suspend",Status,"&lt;&gt;Assigned",Status,"&lt;&gt;Open",Status,"&lt;&gt;Hold",ResolvedDate,"&gt;="&amp;$C$1,ResolvedDate,"&lt;="&amp;$F$1)</f>
        <v/>
      </c>
      <c r="E3774" s="137">
        <f>COUNTIFS(Severity,$B3774,SLA_Breach,"&lt;&gt;Yes",Status,"&lt;&gt;Suspend",Status,"&lt;&gt;Assigned",Status,"&lt;&gt;Open",Status,"&lt;&gt;Hold&gt;",ResolvedDate,"&gt;="&amp;$C$1,ResolvedDate,"&lt;="&amp;$F$1)</f>
        <v/>
      </c>
      <c r="F3774" s="137">
        <f>COUNTIFS(Severity,$B3774,SLA_Breach,"Yes",Status,"&lt;&gt;Suspend",Status,"&lt;&gt;Assigned",Status,"&lt;&gt;Open",Status,"&lt;&gt;Hold&gt;",ResolvedDate,"&gt;="&amp;$C$1,ResolvedDate,"&lt;="&amp;$F$1)</f>
        <v/>
      </c>
      <c r="G3774" s="137">
        <f>COUNTIFS(Severity,$B3774,AssignedDate,"&gt;=01/01/2017 12:00:00 AM",AssignedDate,"&lt;="&amp;$F$1)</f>
        <v/>
      </c>
      <c r="H3774" s="177" t="n"/>
      <c r="L3774" s="57" t="n">
        <v>0</v>
      </c>
      <c r="M3774" s="57" t="n"/>
    </row>
    <row r="3775" spans="1:13">
      <c r="A3775" s="137" t="n">
        <v>1</v>
      </c>
      <c r="B3775" s="100" t="s">
        <v>525</v>
      </c>
      <c r="C3775" s="137">
        <f>COUNTIFS(Severity,$B3775,AssignedDate,"&gt;="&amp;$C$1,AssignedDate,"&lt;="&amp;$F$1)</f>
        <v/>
      </c>
      <c r="D3775" s="137">
        <f>COUNTIFS(Severity,$B3775,Status,"&lt;&gt;Suspend",Status,"&lt;&gt;Assigned",Status,"&lt;&gt;Open",Status,"&lt;&gt;Hold",ResolvedDate,"&gt;="&amp;$C$1,ResolvedDate,"&lt;="&amp;$F$1)</f>
        <v/>
      </c>
      <c r="E3775" s="137">
        <f>COUNTIFS(Severity,$B3775,SLA_Breach,"&lt;&gt;Yes",Status,"&lt;&gt;Suspend",Status,"&lt;&gt;Assigned",Status,"&lt;&gt;Open",Status,"&lt;&gt;Hold&gt;",ResolvedDate,"&gt;="&amp;$C$1,ResolvedDate,"&lt;="&amp;$F$1)</f>
        <v/>
      </c>
      <c r="F3775" s="137">
        <f>COUNTIFS(Severity,$B3775,SLA_Breach,"Yes",Status,"&lt;&gt;Suspend",Status,"&lt;&gt;Assigned",Status,"&lt;&gt;Open",Status,"&lt;&gt;Hold&gt;",ResolvedDate,"&gt;="&amp;$C$1,ResolvedDate,"&lt;="&amp;$F$1)</f>
        <v/>
      </c>
      <c r="G3775" s="137">
        <f>COUNTIFS(Severity,$B3775,AssignedDate,"&gt;=01/01/2017 12:00:00 AM",AssignedDate,"&lt;="&amp;$F$1)</f>
        <v/>
      </c>
      <c r="H3775" s="177" t="n"/>
      <c r="L3775" s="57" t="n">
        <v>0</v>
      </c>
      <c r="M3775" s="57" t="n"/>
    </row>
    <row r="3776" spans="1:13">
      <c r="A3776" s="137" t="n">
        <v>1</v>
      </c>
      <c r="B3776" s="100" t="s">
        <v>525</v>
      </c>
      <c r="C3776" s="137">
        <f>COUNTIFS(Severity,$B3776,AssignedDate,"&gt;="&amp;$C$1,AssignedDate,"&lt;="&amp;$F$1)</f>
        <v/>
      </c>
      <c r="D3776" s="137">
        <f>COUNTIFS(Severity,$B3776,Status,"&lt;&gt;Suspend",Status,"&lt;&gt;Assigned",Status,"&lt;&gt;Open",Status,"&lt;&gt;Hold",ResolvedDate,"&gt;="&amp;$C$1,ResolvedDate,"&lt;="&amp;$F$1)</f>
        <v/>
      </c>
      <c r="E3776" s="137">
        <f>COUNTIFS(Severity,$B3776,SLA_Breach,"&lt;&gt;Yes",Status,"&lt;&gt;Suspend",Status,"&lt;&gt;Assigned",Status,"&lt;&gt;Open",Status,"&lt;&gt;Hold&gt;",ResolvedDate,"&gt;="&amp;$C$1,ResolvedDate,"&lt;="&amp;$F$1)</f>
        <v/>
      </c>
      <c r="F3776" s="137">
        <f>COUNTIFS(Severity,$B3776,SLA_Breach,"Yes",Status,"&lt;&gt;Suspend",Status,"&lt;&gt;Assigned",Status,"&lt;&gt;Open",Status,"&lt;&gt;Hold&gt;",ResolvedDate,"&gt;="&amp;$C$1,ResolvedDate,"&lt;="&amp;$F$1)</f>
        <v/>
      </c>
      <c r="G3776" s="137">
        <f>COUNTIFS(Severity,$B3776,AssignedDate,"&gt;=01/01/2017 12:00:00 AM",AssignedDate,"&lt;="&amp;$F$1)</f>
        <v/>
      </c>
      <c r="H3776" s="177" t="n"/>
      <c r="L3776" s="57" t="n">
        <v>0</v>
      </c>
      <c r="M3776" s="57" t="n"/>
    </row>
    <row r="3777" spans="1:13">
      <c r="A3777" s="137" t="n">
        <v>1</v>
      </c>
      <c r="B3777" s="100" t="s">
        <v>525</v>
      </c>
      <c r="C3777" s="137">
        <f>COUNTIFS(Severity,$B3777,AssignedDate,"&gt;="&amp;$C$1,AssignedDate,"&lt;="&amp;$F$1)</f>
        <v/>
      </c>
      <c r="D3777" s="137">
        <f>COUNTIFS(Severity,$B3777,Status,"&lt;&gt;Suspend",Status,"&lt;&gt;Assigned",Status,"&lt;&gt;Open",Status,"&lt;&gt;Hold",ResolvedDate,"&gt;="&amp;$C$1,ResolvedDate,"&lt;="&amp;$F$1)</f>
        <v/>
      </c>
      <c r="E3777" s="137">
        <f>COUNTIFS(Severity,$B3777,SLA_Breach,"&lt;&gt;Yes",Status,"&lt;&gt;Suspend",Status,"&lt;&gt;Assigned",Status,"&lt;&gt;Open",Status,"&lt;&gt;Hold&gt;",ResolvedDate,"&gt;="&amp;$C$1,ResolvedDate,"&lt;="&amp;$F$1)</f>
        <v/>
      </c>
      <c r="F3777" s="137">
        <f>COUNTIFS(Severity,$B3777,SLA_Breach,"Yes",Status,"&lt;&gt;Suspend",Status,"&lt;&gt;Assigned",Status,"&lt;&gt;Open",Status,"&lt;&gt;Hold&gt;",ResolvedDate,"&gt;="&amp;$C$1,ResolvedDate,"&lt;="&amp;$F$1)</f>
        <v/>
      </c>
      <c r="G3777" s="137">
        <f>COUNTIFS(Severity,$B3777,AssignedDate,"&gt;=01/01/2017 12:00:00 AM",AssignedDate,"&lt;="&amp;$F$1)</f>
        <v/>
      </c>
      <c r="H3777" s="177" t="n"/>
      <c r="L3777" s="57" t="n">
        <v>0</v>
      </c>
      <c r="M3777" s="57" t="n"/>
    </row>
    <row r="3778" spans="1:13">
      <c r="A3778" s="137" t="n">
        <v>1</v>
      </c>
      <c r="B3778" s="100" t="s">
        <v>525</v>
      </c>
      <c r="C3778" s="137">
        <f>COUNTIFS(Severity,$B3778,AssignedDate,"&gt;="&amp;$C$1,AssignedDate,"&lt;="&amp;$F$1)</f>
        <v/>
      </c>
      <c r="D3778" s="137">
        <f>COUNTIFS(Severity,$B3778,Status,"&lt;&gt;Suspend",Status,"&lt;&gt;Assigned",Status,"&lt;&gt;Open",Status,"&lt;&gt;Hold",ResolvedDate,"&gt;="&amp;$C$1,ResolvedDate,"&lt;="&amp;$F$1)</f>
        <v/>
      </c>
      <c r="E3778" s="137">
        <f>COUNTIFS(Severity,$B3778,SLA_Breach,"&lt;&gt;Yes",Status,"&lt;&gt;Suspend",Status,"&lt;&gt;Assigned",Status,"&lt;&gt;Open",Status,"&lt;&gt;Hold&gt;",ResolvedDate,"&gt;="&amp;$C$1,ResolvedDate,"&lt;="&amp;$F$1)</f>
        <v/>
      </c>
      <c r="F3778" s="137">
        <f>COUNTIFS(Severity,$B3778,SLA_Breach,"Yes",Status,"&lt;&gt;Suspend",Status,"&lt;&gt;Assigned",Status,"&lt;&gt;Open",Status,"&lt;&gt;Hold&gt;",ResolvedDate,"&gt;="&amp;$C$1,ResolvedDate,"&lt;="&amp;$F$1)</f>
        <v/>
      </c>
      <c r="G3778" s="137">
        <f>COUNTIFS(Severity,$B3778,AssignedDate,"&gt;=01/01/2017 12:00:00 AM",AssignedDate,"&lt;="&amp;$F$1)</f>
        <v/>
      </c>
      <c r="H3778" s="177" t="n"/>
      <c r="L3778" s="57" t="n">
        <v>0</v>
      </c>
      <c r="M3778" s="57" t="n"/>
    </row>
    <row r="3779" spans="1:13">
      <c r="A3779" s="137" t="n">
        <v>1</v>
      </c>
      <c r="B3779" s="100" t="s">
        <v>525</v>
      </c>
      <c r="C3779" s="137">
        <f>COUNTIFS(Severity,$B3779,AssignedDate,"&gt;="&amp;$C$1,AssignedDate,"&lt;="&amp;$F$1)</f>
        <v/>
      </c>
      <c r="D3779" s="137">
        <f>COUNTIFS(Severity,$B3779,Status,"&lt;&gt;Suspend",Status,"&lt;&gt;Assigned",Status,"&lt;&gt;Open",Status,"&lt;&gt;Hold",ResolvedDate,"&gt;="&amp;$C$1,ResolvedDate,"&lt;="&amp;$F$1)</f>
        <v/>
      </c>
      <c r="E3779" s="137">
        <f>COUNTIFS(Severity,$B3779,SLA_Breach,"&lt;&gt;Yes",Status,"&lt;&gt;Suspend",Status,"&lt;&gt;Assigned",Status,"&lt;&gt;Open",Status,"&lt;&gt;Hold&gt;",ResolvedDate,"&gt;="&amp;$C$1,ResolvedDate,"&lt;="&amp;$F$1)</f>
        <v/>
      </c>
      <c r="F3779" s="137">
        <f>COUNTIFS(Severity,$B3779,SLA_Breach,"Yes",Status,"&lt;&gt;Suspend",Status,"&lt;&gt;Assigned",Status,"&lt;&gt;Open",Status,"&lt;&gt;Hold&gt;",ResolvedDate,"&gt;="&amp;$C$1,ResolvedDate,"&lt;="&amp;$F$1)</f>
        <v/>
      </c>
      <c r="G3779" s="137">
        <f>COUNTIFS(Severity,$B3779,AssignedDate,"&gt;=01/01/2017 12:00:00 AM",AssignedDate,"&lt;="&amp;$F$1)</f>
        <v/>
      </c>
      <c r="H3779" s="177" t="n"/>
      <c r="L3779" s="57" t="n">
        <v>0</v>
      </c>
      <c r="M3779" s="57" t="n"/>
    </row>
    <row r="3780" spans="1:13">
      <c r="A3780" s="137" t="n">
        <v>1</v>
      </c>
      <c r="B3780" s="100" t="s">
        <v>525</v>
      </c>
      <c r="C3780" s="137">
        <f>COUNTIFS(Severity,$B3780,AssignedDate,"&gt;="&amp;$C$1,AssignedDate,"&lt;="&amp;$F$1)</f>
        <v/>
      </c>
      <c r="D3780" s="137">
        <f>COUNTIFS(Severity,$B3780,Status,"&lt;&gt;Suspend",Status,"&lt;&gt;Assigned",Status,"&lt;&gt;Open",Status,"&lt;&gt;Hold",ResolvedDate,"&gt;="&amp;$C$1,ResolvedDate,"&lt;="&amp;$F$1)</f>
        <v/>
      </c>
      <c r="E3780" s="137">
        <f>COUNTIFS(Severity,$B3780,SLA_Breach,"&lt;&gt;Yes",Status,"&lt;&gt;Suspend",Status,"&lt;&gt;Assigned",Status,"&lt;&gt;Open",Status,"&lt;&gt;Hold&gt;",ResolvedDate,"&gt;="&amp;$C$1,ResolvedDate,"&lt;="&amp;$F$1)</f>
        <v/>
      </c>
      <c r="F3780" s="137">
        <f>COUNTIFS(Severity,$B3780,SLA_Breach,"Yes",Status,"&lt;&gt;Suspend",Status,"&lt;&gt;Assigned",Status,"&lt;&gt;Open",Status,"&lt;&gt;Hold&gt;",ResolvedDate,"&gt;="&amp;$C$1,ResolvedDate,"&lt;="&amp;$F$1)</f>
        <v/>
      </c>
      <c r="G3780" s="137">
        <f>COUNTIFS(Severity,$B3780,AssignedDate,"&gt;=01/01/2017 12:00:00 AM",AssignedDate,"&lt;="&amp;$F$1)</f>
        <v/>
      </c>
      <c r="H3780" s="177" t="n"/>
      <c r="L3780" s="57" t="n">
        <v>0</v>
      </c>
      <c r="M3780" s="57" t="n"/>
    </row>
    <row r="3781" spans="1:13">
      <c r="A3781" s="137" t="n">
        <v>1</v>
      </c>
      <c r="B3781" s="100" t="s">
        <v>525</v>
      </c>
      <c r="C3781" s="137">
        <f>COUNTIFS(Severity,$B3781,AssignedDate,"&gt;="&amp;$C$1,AssignedDate,"&lt;="&amp;$F$1)</f>
        <v/>
      </c>
      <c r="D3781" s="137">
        <f>COUNTIFS(Severity,$B3781,Status,"&lt;&gt;Suspend",Status,"&lt;&gt;Assigned",Status,"&lt;&gt;Open",Status,"&lt;&gt;Hold",ResolvedDate,"&gt;="&amp;$C$1,ResolvedDate,"&lt;="&amp;$F$1)</f>
        <v/>
      </c>
      <c r="E3781" s="137">
        <f>COUNTIFS(Severity,$B3781,SLA_Breach,"&lt;&gt;Yes",Status,"&lt;&gt;Suspend",Status,"&lt;&gt;Assigned",Status,"&lt;&gt;Open",Status,"&lt;&gt;Hold&gt;",ResolvedDate,"&gt;="&amp;$C$1,ResolvedDate,"&lt;="&amp;$F$1)</f>
        <v/>
      </c>
      <c r="F3781" s="137">
        <f>COUNTIFS(Severity,$B3781,SLA_Breach,"Yes",Status,"&lt;&gt;Suspend",Status,"&lt;&gt;Assigned",Status,"&lt;&gt;Open",Status,"&lt;&gt;Hold&gt;",ResolvedDate,"&gt;="&amp;$C$1,ResolvedDate,"&lt;="&amp;$F$1)</f>
        <v/>
      </c>
      <c r="G3781" s="137">
        <f>COUNTIFS(Severity,$B3781,AssignedDate,"&gt;=01/01/2017 12:00:00 AM",AssignedDate,"&lt;="&amp;$F$1)</f>
        <v/>
      </c>
      <c r="H3781" s="177" t="n"/>
      <c r="L3781" s="57" t="n">
        <v>0</v>
      </c>
      <c r="M3781" s="57" t="n"/>
    </row>
    <row r="3782" spans="1:13">
      <c r="A3782" s="137" t="n">
        <v>1</v>
      </c>
      <c r="B3782" s="100" t="s">
        <v>525</v>
      </c>
      <c r="C3782" s="137">
        <f>COUNTIFS(Severity,$B3782,AssignedDate,"&gt;="&amp;$C$1,AssignedDate,"&lt;="&amp;$F$1)</f>
        <v/>
      </c>
      <c r="D3782" s="137">
        <f>COUNTIFS(Severity,$B3782,Status,"&lt;&gt;Suspend",Status,"&lt;&gt;Assigned",Status,"&lt;&gt;Open",Status,"&lt;&gt;Hold",ResolvedDate,"&gt;="&amp;$C$1,ResolvedDate,"&lt;="&amp;$F$1)</f>
        <v/>
      </c>
      <c r="E3782" s="137">
        <f>COUNTIFS(Severity,$B3782,SLA_Breach,"&lt;&gt;Yes",Status,"&lt;&gt;Suspend",Status,"&lt;&gt;Assigned",Status,"&lt;&gt;Open",Status,"&lt;&gt;Hold&gt;",ResolvedDate,"&gt;="&amp;$C$1,ResolvedDate,"&lt;="&amp;$F$1)</f>
        <v/>
      </c>
      <c r="F3782" s="137">
        <f>COUNTIFS(Severity,$B3782,SLA_Breach,"Yes",Status,"&lt;&gt;Suspend",Status,"&lt;&gt;Assigned",Status,"&lt;&gt;Open",Status,"&lt;&gt;Hold&gt;",ResolvedDate,"&gt;="&amp;$C$1,ResolvedDate,"&lt;="&amp;$F$1)</f>
        <v/>
      </c>
      <c r="G3782" s="137">
        <f>COUNTIFS(Severity,$B3782,AssignedDate,"&gt;=01/01/2017 12:00:00 AM",AssignedDate,"&lt;="&amp;$F$1)</f>
        <v/>
      </c>
      <c r="H3782" s="177" t="n"/>
      <c r="L3782" s="57" t="n">
        <v>0</v>
      </c>
      <c r="M3782" s="57" t="n"/>
    </row>
    <row r="3783" spans="1:13">
      <c r="A3783" s="137" t="n">
        <v>1</v>
      </c>
      <c r="B3783" s="100" t="s">
        <v>525</v>
      </c>
      <c r="C3783" s="137">
        <f>COUNTIFS(Severity,$B3783,AssignedDate,"&gt;="&amp;$C$1,AssignedDate,"&lt;="&amp;$F$1)</f>
        <v/>
      </c>
      <c r="D3783" s="137">
        <f>COUNTIFS(Severity,$B3783,Status,"&lt;&gt;Suspend",Status,"&lt;&gt;Assigned",Status,"&lt;&gt;Open",Status,"&lt;&gt;Hold",ResolvedDate,"&gt;="&amp;$C$1,ResolvedDate,"&lt;="&amp;$F$1)</f>
        <v/>
      </c>
      <c r="E3783" s="137">
        <f>COUNTIFS(Severity,$B3783,SLA_Breach,"&lt;&gt;Yes",Status,"&lt;&gt;Suspend",Status,"&lt;&gt;Assigned",Status,"&lt;&gt;Open",Status,"&lt;&gt;Hold&gt;",ResolvedDate,"&gt;="&amp;$C$1,ResolvedDate,"&lt;="&amp;$F$1)</f>
        <v/>
      </c>
      <c r="F3783" s="137">
        <f>COUNTIFS(Severity,$B3783,SLA_Breach,"Yes",Status,"&lt;&gt;Suspend",Status,"&lt;&gt;Assigned",Status,"&lt;&gt;Open",Status,"&lt;&gt;Hold&gt;",ResolvedDate,"&gt;="&amp;$C$1,ResolvedDate,"&lt;="&amp;$F$1)</f>
        <v/>
      </c>
      <c r="G3783" s="137">
        <f>COUNTIFS(Severity,$B3783,AssignedDate,"&gt;=01/01/2017 12:00:00 AM",AssignedDate,"&lt;="&amp;$F$1)</f>
        <v/>
      </c>
      <c r="H3783" s="177" t="n"/>
      <c r="L3783" s="57" t="n">
        <v>0</v>
      </c>
      <c r="M3783" s="57" t="n"/>
    </row>
    <row r="3784" spans="1:13">
      <c r="A3784" s="137" t="n">
        <v>1</v>
      </c>
      <c r="B3784" s="100" t="s">
        <v>525</v>
      </c>
      <c r="C3784" s="137">
        <f>COUNTIFS(Severity,$B3784,AssignedDate,"&gt;="&amp;$C$1,AssignedDate,"&lt;="&amp;$F$1)</f>
        <v/>
      </c>
      <c r="D3784" s="137">
        <f>COUNTIFS(Severity,$B3784,Status,"&lt;&gt;Suspend",Status,"&lt;&gt;Assigned",Status,"&lt;&gt;Open",Status,"&lt;&gt;Hold",ResolvedDate,"&gt;="&amp;$C$1,ResolvedDate,"&lt;="&amp;$F$1)</f>
        <v/>
      </c>
      <c r="E3784" s="137">
        <f>COUNTIFS(Severity,$B3784,SLA_Breach,"&lt;&gt;Yes",Status,"&lt;&gt;Suspend",Status,"&lt;&gt;Assigned",Status,"&lt;&gt;Open",Status,"&lt;&gt;Hold&gt;",ResolvedDate,"&gt;="&amp;$C$1,ResolvedDate,"&lt;="&amp;$F$1)</f>
        <v/>
      </c>
      <c r="F3784" s="137">
        <f>COUNTIFS(Severity,$B3784,SLA_Breach,"Yes",Status,"&lt;&gt;Suspend",Status,"&lt;&gt;Assigned",Status,"&lt;&gt;Open",Status,"&lt;&gt;Hold&gt;",ResolvedDate,"&gt;="&amp;$C$1,ResolvedDate,"&lt;="&amp;$F$1)</f>
        <v/>
      </c>
      <c r="G3784" s="137">
        <f>COUNTIFS(Severity,$B3784,AssignedDate,"&gt;=01/01/2017 12:00:00 AM",AssignedDate,"&lt;="&amp;$F$1)</f>
        <v/>
      </c>
      <c r="H3784" s="177" t="n"/>
      <c r="L3784" s="57" t="n">
        <v>0</v>
      </c>
      <c r="M3784" s="57" t="n"/>
    </row>
    <row r="3785" spans="1:13">
      <c r="A3785" s="137" t="n">
        <v>1</v>
      </c>
      <c r="B3785" s="100" t="s">
        <v>525</v>
      </c>
      <c r="C3785" s="137">
        <f>COUNTIFS(Severity,$B3785,AssignedDate,"&gt;="&amp;$C$1,AssignedDate,"&lt;="&amp;$F$1)</f>
        <v/>
      </c>
      <c r="D3785" s="137">
        <f>COUNTIFS(Severity,$B3785,Status,"&lt;&gt;Suspend",Status,"&lt;&gt;Assigned",Status,"&lt;&gt;Open",Status,"&lt;&gt;Hold",ResolvedDate,"&gt;="&amp;$C$1,ResolvedDate,"&lt;="&amp;$F$1)</f>
        <v/>
      </c>
      <c r="E3785" s="137">
        <f>COUNTIFS(Severity,$B3785,SLA_Breach,"&lt;&gt;Yes",Status,"&lt;&gt;Suspend",Status,"&lt;&gt;Assigned",Status,"&lt;&gt;Open",Status,"&lt;&gt;Hold&gt;",ResolvedDate,"&gt;="&amp;$C$1,ResolvedDate,"&lt;="&amp;$F$1)</f>
        <v/>
      </c>
      <c r="F3785" s="137">
        <f>COUNTIFS(Severity,$B3785,SLA_Breach,"Yes",Status,"&lt;&gt;Suspend",Status,"&lt;&gt;Assigned",Status,"&lt;&gt;Open",Status,"&lt;&gt;Hold&gt;",ResolvedDate,"&gt;="&amp;$C$1,ResolvedDate,"&lt;="&amp;$F$1)</f>
        <v/>
      </c>
      <c r="G3785" s="137">
        <f>COUNTIFS(Severity,$B3785,AssignedDate,"&gt;=01/01/2017 12:00:00 AM",AssignedDate,"&lt;="&amp;$F$1)</f>
        <v/>
      </c>
      <c r="H3785" s="177" t="n"/>
      <c r="L3785" s="57" t="n">
        <v>0</v>
      </c>
      <c r="M3785" s="57" t="n"/>
    </row>
    <row r="3786" spans="1:13">
      <c r="A3786" s="137" t="n">
        <v>1</v>
      </c>
      <c r="B3786" s="100" t="s">
        <v>525</v>
      </c>
      <c r="C3786" s="137">
        <f>COUNTIFS(Severity,$B3786,AssignedDate,"&gt;="&amp;$C$1,AssignedDate,"&lt;="&amp;$F$1)</f>
        <v/>
      </c>
      <c r="D3786" s="137">
        <f>COUNTIFS(Severity,$B3786,Status,"&lt;&gt;Suspend",Status,"&lt;&gt;Assigned",Status,"&lt;&gt;Open",Status,"&lt;&gt;Hold",ResolvedDate,"&gt;="&amp;$C$1,ResolvedDate,"&lt;="&amp;$F$1)</f>
        <v/>
      </c>
      <c r="E3786" s="137">
        <f>COUNTIFS(Severity,$B3786,SLA_Breach,"&lt;&gt;Yes",Status,"&lt;&gt;Suspend",Status,"&lt;&gt;Assigned",Status,"&lt;&gt;Open",Status,"&lt;&gt;Hold&gt;",ResolvedDate,"&gt;="&amp;$C$1,ResolvedDate,"&lt;="&amp;$F$1)</f>
        <v/>
      </c>
      <c r="F3786" s="137">
        <f>COUNTIFS(Severity,$B3786,SLA_Breach,"Yes",Status,"&lt;&gt;Suspend",Status,"&lt;&gt;Assigned",Status,"&lt;&gt;Open",Status,"&lt;&gt;Hold&gt;",ResolvedDate,"&gt;="&amp;$C$1,ResolvedDate,"&lt;="&amp;$F$1)</f>
        <v/>
      </c>
      <c r="G3786" s="137">
        <f>COUNTIFS(Severity,$B3786,AssignedDate,"&gt;=01/01/2017 12:00:00 AM",AssignedDate,"&lt;="&amp;$F$1)</f>
        <v/>
      </c>
      <c r="H3786" s="177" t="n"/>
      <c r="L3786" s="57" t="n">
        <v>0</v>
      </c>
      <c r="M3786" s="57" t="n"/>
    </row>
    <row r="3787" spans="1:13">
      <c r="A3787" s="137" t="n">
        <v>1</v>
      </c>
      <c r="B3787" s="100" t="s">
        <v>525</v>
      </c>
      <c r="C3787" s="137">
        <f>COUNTIFS(Severity,$B3787,AssignedDate,"&gt;="&amp;$C$1,AssignedDate,"&lt;="&amp;$F$1)</f>
        <v/>
      </c>
      <c r="D3787" s="137">
        <f>COUNTIFS(Severity,$B3787,Status,"&lt;&gt;Suspend",Status,"&lt;&gt;Assigned",Status,"&lt;&gt;Open",Status,"&lt;&gt;Hold",ResolvedDate,"&gt;="&amp;$C$1,ResolvedDate,"&lt;="&amp;$F$1)</f>
        <v/>
      </c>
      <c r="E3787" s="137">
        <f>COUNTIFS(Severity,$B3787,SLA_Breach,"&lt;&gt;Yes",Status,"&lt;&gt;Suspend",Status,"&lt;&gt;Assigned",Status,"&lt;&gt;Open",Status,"&lt;&gt;Hold&gt;",ResolvedDate,"&gt;="&amp;$C$1,ResolvedDate,"&lt;="&amp;$F$1)</f>
        <v/>
      </c>
      <c r="F3787" s="137">
        <f>COUNTIFS(Severity,$B3787,SLA_Breach,"Yes",Status,"&lt;&gt;Suspend",Status,"&lt;&gt;Assigned",Status,"&lt;&gt;Open",Status,"&lt;&gt;Hold&gt;",ResolvedDate,"&gt;="&amp;$C$1,ResolvedDate,"&lt;="&amp;$F$1)</f>
        <v/>
      </c>
      <c r="G3787" s="137">
        <f>COUNTIFS(Severity,$B3787,AssignedDate,"&gt;=01/01/2017 12:00:00 AM",AssignedDate,"&lt;="&amp;$F$1)</f>
        <v/>
      </c>
      <c r="H3787" s="177" t="n"/>
      <c r="L3787" s="57" t="n">
        <v>0</v>
      </c>
      <c r="M3787" s="57" t="n"/>
    </row>
    <row r="3788" spans="1:13">
      <c r="A3788" s="137" t="n">
        <v>1</v>
      </c>
      <c r="B3788" s="100" t="s">
        <v>525</v>
      </c>
      <c r="C3788" s="137">
        <f>COUNTIFS(Severity,$B3788,AssignedDate,"&gt;="&amp;$C$1,AssignedDate,"&lt;="&amp;$F$1)</f>
        <v/>
      </c>
      <c r="D3788" s="137">
        <f>COUNTIFS(Severity,$B3788,Status,"&lt;&gt;Suspend",Status,"&lt;&gt;Assigned",Status,"&lt;&gt;Open",Status,"&lt;&gt;Hold",ResolvedDate,"&gt;="&amp;$C$1,ResolvedDate,"&lt;="&amp;$F$1)</f>
        <v/>
      </c>
      <c r="E3788" s="137">
        <f>COUNTIFS(Severity,$B3788,SLA_Breach,"&lt;&gt;Yes",Status,"&lt;&gt;Suspend",Status,"&lt;&gt;Assigned",Status,"&lt;&gt;Open",Status,"&lt;&gt;Hold&gt;",ResolvedDate,"&gt;="&amp;$C$1,ResolvedDate,"&lt;="&amp;$F$1)</f>
        <v/>
      </c>
      <c r="F3788" s="137">
        <f>COUNTIFS(Severity,$B3788,SLA_Breach,"Yes",Status,"&lt;&gt;Suspend",Status,"&lt;&gt;Assigned",Status,"&lt;&gt;Open",Status,"&lt;&gt;Hold&gt;",ResolvedDate,"&gt;="&amp;$C$1,ResolvedDate,"&lt;="&amp;$F$1)</f>
        <v/>
      </c>
      <c r="G3788" s="137">
        <f>COUNTIFS(Severity,$B3788,AssignedDate,"&gt;=01/01/2017 12:00:00 AM",AssignedDate,"&lt;="&amp;$F$1)</f>
        <v/>
      </c>
      <c r="H3788" s="177" t="n"/>
      <c r="L3788" s="57" t="n">
        <v>0</v>
      </c>
      <c r="M3788" s="57" t="n"/>
    </row>
    <row r="3789" spans="1:13">
      <c r="A3789" s="137" t="n">
        <v>1</v>
      </c>
      <c r="B3789" s="100" t="s">
        <v>525</v>
      </c>
      <c r="C3789" s="137">
        <f>COUNTIFS(Severity,$B3789,AssignedDate,"&gt;="&amp;$C$1,AssignedDate,"&lt;="&amp;$F$1)</f>
        <v/>
      </c>
      <c r="D3789" s="137">
        <f>COUNTIFS(Severity,$B3789,Status,"&lt;&gt;Suspend",Status,"&lt;&gt;Assigned",Status,"&lt;&gt;Open",Status,"&lt;&gt;Hold",ResolvedDate,"&gt;="&amp;$C$1,ResolvedDate,"&lt;="&amp;$F$1)</f>
        <v/>
      </c>
      <c r="E3789" s="137">
        <f>COUNTIFS(Severity,$B3789,SLA_Breach,"&lt;&gt;Yes",Status,"&lt;&gt;Suspend",Status,"&lt;&gt;Assigned",Status,"&lt;&gt;Open",Status,"&lt;&gt;Hold&gt;",ResolvedDate,"&gt;="&amp;$C$1,ResolvedDate,"&lt;="&amp;$F$1)</f>
        <v/>
      </c>
      <c r="F3789" s="137">
        <f>COUNTIFS(Severity,$B3789,SLA_Breach,"Yes",Status,"&lt;&gt;Suspend",Status,"&lt;&gt;Assigned",Status,"&lt;&gt;Open",Status,"&lt;&gt;Hold&gt;",ResolvedDate,"&gt;="&amp;$C$1,ResolvedDate,"&lt;="&amp;$F$1)</f>
        <v/>
      </c>
      <c r="G3789" s="137">
        <f>COUNTIFS(Severity,$B3789,AssignedDate,"&gt;=01/01/2017 12:00:00 AM",AssignedDate,"&lt;="&amp;$F$1)</f>
        <v/>
      </c>
      <c r="H3789" s="177" t="n"/>
      <c r="L3789" s="57" t="n">
        <v>0</v>
      </c>
      <c r="M3789" s="57" t="n"/>
    </row>
    <row r="3790" spans="1:13">
      <c r="A3790" s="137" t="n">
        <v>1</v>
      </c>
      <c r="B3790" s="100" t="s">
        <v>525</v>
      </c>
      <c r="C3790" s="137">
        <f>COUNTIFS(Severity,$B3790,AssignedDate,"&gt;="&amp;$C$1,AssignedDate,"&lt;="&amp;$F$1)</f>
        <v/>
      </c>
      <c r="D3790" s="137">
        <f>COUNTIFS(Severity,$B3790,Status,"&lt;&gt;Suspend",Status,"&lt;&gt;Assigned",Status,"&lt;&gt;Open",Status,"&lt;&gt;Hold",ResolvedDate,"&gt;="&amp;$C$1,ResolvedDate,"&lt;="&amp;$F$1)</f>
        <v/>
      </c>
      <c r="E3790" s="137">
        <f>COUNTIFS(Severity,$B3790,SLA_Breach,"&lt;&gt;Yes",Status,"&lt;&gt;Suspend",Status,"&lt;&gt;Assigned",Status,"&lt;&gt;Open",Status,"&lt;&gt;Hold&gt;",ResolvedDate,"&gt;="&amp;$C$1,ResolvedDate,"&lt;="&amp;$F$1)</f>
        <v/>
      </c>
      <c r="F3790" s="137">
        <f>COUNTIFS(Severity,$B3790,SLA_Breach,"Yes",Status,"&lt;&gt;Suspend",Status,"&lt;&gt;Assigned",Status,"&lt;&gt;Open",Status,"&lt;&gt;Hold&gt;",ResolvedDate,"&gt;="&amp;$C$1,ResolvedDate,"&lt;="&amp;$F$1)</f>
        <v/>
      </c>
      <c r="G3790" s="137">
        <f>COUNTIFS(Severity,$B3790,AssignedDate,"&gt;=01/01/2017 12:00:00 AM",AssignedDate,"&lt;="&amp;$F$1)</f>
        <v/>
      </c>
      <c r="H3790" s="177" t="n"/>
      <c r="L3790" s="57" t="n">
        <v>0</v>
      </c>
      <c r="M3790" s="57" t="n"/>
    </row>
    <row r="3791" spans="1:13">
      <c r="A3791" s="137" t="n">
        <v>1</v>
      </c>
      <c r="B3791" s="100" t="s">
        <v>525</v>
      </c>
      <c r="C3791" s="137">
        <f>COUNTIFS(Severity,$B3791,AssignedDate,"&gt;="&amp;$C$1,AssignedDate,"&lt;="&amp;$F$1)</f>
        <v/>
      </c>
      <c r="D3791" s="137">
        <f>COUNTIFS(Severity,$B3791,Status,"&lt;&gt;Suspend",Status,"&lt;&gt;Assigned",Status,"&lt;&gt;Open",Status,"&lt;&gt;Hold",ResolvedDate,"&gt;="&amp;$C$1,ResolvedDate,"&lt;="&amp;$F$1)</f>
        <v/>
      </c>
      <c r="E3791" s="137">
        <f>COUNTIFS(Severity,$B3791,SLA_Breach,"&lt;&gt;Yes",Status,"&lt;&gt;Suspend",Status,"&lt;&gt;Assigned",Status,"&lt;&gt;Open",Status,"&lt;&gt;Hold&gt;",ResolvedDate,"&gt;="&amp;$C$1,ResolvedDate,"&lt;="&amp;$F$1)</f>
        <v/>
      </c>
      <c r="F3791" s="137">
        <f>COUNTIFS(Severity,$B3791,SLA_Breach,"Yes",Status,"&lt;&gt;Suspend",Status,"&lt;&gt;Assigned",Status,"&lt;&gt;Open",Status,"&lt;&gt;Hold&gt;",ResolvedDate,"&gt;="&amp;$C$1,ResolvedDate,"&lt;="&amp;$F$1)</f>
        <v/>
      </c>
      <c r="G3791" s="137">
        <f>COUNTIFS(Severity,$B3791,AssignedDate,"&gt;=01/01/2017 12:00:00 AM",AssignedDate,"&lt;="&amp;$F$1)</f>
        <v/>
      </c>
      <c r="H3791" s="177" t="n"/>
      <c r="L3791" s="57" t="n">
        <v>0</v>
      </c>
      <c r="M3791" s="57" t="n"/>
    </row>
    <row r="3792" spans="1:13">
      <c r="A3792" s="137" t="n">
        <v>1</v>
      </c>
      <c r="B3792" s="100" t="s">
        <v>525</v>
      </c>
      <c r="C3792" s="137">
        <f>COUNTIFS(Severity,$B3792,AssignedDate,"&gt;="&amp;$C$1,AssignedDate,"&lt;="&amp;$F$1)</f>
        <v/>
      </c>
      <c r="D3792" s="137">
        <f>COUNTIFS(Severity,$B3792,Status,"&lt;&gt;Suspend",Status,"&lt;&gt;Assigned",Status,"&lt;&gt;Open",Status,"&lt;&gt;Hold",ResolvedDate,"&gt;="&amp;$C$1,ResolvedDate,"&lt;="&amp;$F$1)</f>
        <v/>
      </c>
      <c r="E3792" s="137">
        <f>COUNTIFS(Severity,$B3792,SLA_Breach,"&lt;&gt;Yes",Status,"&lt;&gt;Suspend",Status,"&lt;&gt;Assigned",Status,"&lt;&gt;Open",Status,"&lt;&gt;Hold&gt;",ResolvedDate,"&gt;="&amp;$C$1,ResolvedDate,"&lt;="&amp;$F$1)</f>
        <v/>
      </c>
      <c r="F3792" s="137">
        <f>COUNTIFS(Severity,$B3792,SLA_Breach,"Yes",Status,"&lt;&gt;Suspend",Status,"&lt;&gt;Assigned",Status,"&lt;&gt;Open",Status,"&lt;&gt;Hold&gt;",ResolvedDate,"&gt;="&amp;$C$1,ResolvedDate,"&lt;="&amp;$F$1)</f>
        <v/>
      </c>
      <c r="G3792" s="137">
        <f>COUNTIFS(Severity,$B3792,AssignedDate,"&gt;=01/01/2017 12:00:00 AM",AssignedDate,"&lt;="&amp;$F$1)</f>
        <v/>
      </c>
      <c r="H3792" s="177" t="n"/>
      <c r="L3792" s="57" t="n">
        <v>0</v>
      </c>
      <c r="M3792" s="57" t="n"/>
    </row>
    <row r="3793" spans="1:13">
      <c r="A3793" s="137" t="n">
        <v>1</v>
      </c>
      <c r="B3793" s="100" t="s">
        <v>525</v>
      </c>
      <c r="C3793" s="137">
        <f>COUNTIFS(Severity,$B3793,AssignedDate,"&gt;="&amp;$C$1,AssignedDate,"&lt;="&amp;$F$1)</f>
        <v/>
      </c>
      <c r="D3793" s="137">
        <f>COUNTIFS(Severity,$B3793,Status,"&lt;&gt;Suspend",Status,"&lt;&gt;Assigned",Status,"&lt;&gt;Open",Status,"&lt;&gt;Hold",ResolvedDate,"&gt;="&amp;$C$1,ResolvedDate,"&lt;="&amp;$F$1)</f>
        <v/>
      </c>
      <c r="E3793" s="137">
        <f>COUNTIFS(Severity,$B3793,SLA_Breach,"&lt;&gt;Yes",Status,"&lt;&gt;Suspend",Status,"&lt;&gt;Assigned",Status,"&lt;&gt;Open",Status,"&lt;&gt;Hold&gt;",ResolvedDate,"&gt;="&amp;$C$1,ResolvedDate,"&lt;="&amp;$F$1)</f>
        <v/>
      </c>
      <c r="F3793" s="137">
        <f>COUNTIFS(Severity,$B3793,SLA_Breach,"Yes",Status,"&lt;&gt;Suspend",Status,"&lt;&gt;Assigned",Status,"&lt;&gt;Open",Status,"&lt;&gt;Hold&gt;",ResolvedDate,"&gt;="&amp;$C$1,ResolvedDate,"&lt;="&amp;$F$1)</f>
        <v/>
      </c>
      <c r="G3793" s="137">
        <f>COUNTIFS(Severity,$B3793,AssignedDate,"&gt;=01/01/2017 12:00:00 AM",AssignedDate,"&lt;="&amp;$F$1)</f>
        <v/>
      </c>
      <c r="H3793" s="177" t="n"/>
      <c r="L3793" s="57" t="n">
        <v>0</v>
      </c>
      <c r="M3793" s="57" t="n"/>
    </row>
    <row r="3794" spans="1:13">
      <c r="A3794" s="137" t="n">
        <v>1</v>
      </c>
      <c r="B3794" s="100" t="s">
        <v>525</v>
      </c>
      <c r="C3794" s="137">
        <f>COUNTIFS(Severity,$B3794,AssignedDate,"&gt;="&amp;$C$1,AssignedDate,"&lt;="&amp;$F$1)</f>
        <v/>
      </c>
      <c r="D3794" s="137">
        <f>COUNTIFS(Severity,$B3794,Status,"&lt;&gt;Suspend",Status,"&lt;&gt;Assigned",Status,"&lt;&gt;Open",Status,"&lt;&gt;Hold",ResolvedDate,"&gt;="&amp;$C$1,ResolvedDate,"&lt;="&amp;$F$1)</f>
        <v/>
      </c>
      <c r="E3794" s="137">
        <f>COUNTIFS(Severity,$B3794,SLA_Breach,"&lt;&gt;Yes",Status,"&lt;&gt;Suspend",Status,"&lt;&gt;Assigned",Status,"&lt;&gt;Open",Status,"&lt;&gt;Hold&gt;",ResolvedDate,"&gt;="&amp;$C$1,ResolvedDate,"&lt;="&amp;$F$1)</f>
        <v/>
      </c>
      <c r="F3794" s="137">
        <f>COUNTIFS(Severity,$B3794,SLA_Breach,"Yes",Status,"&lt;&gt;Suspend",Status,"&lt;&gt;Assigned",Status,"&lt;&gt;Open",Status,"&lt;&gt;Hold&gt;",ResolvedDate,"&gt;="&amp;$C$1,ResolvedDate,"&lt;="&amp;$F$1)</f>
        <v/>
      </c>
      <c r="G3794" s="137">
        <f>COUNTIFS(Severity,$B3794,AssignedDate,"&gt;=01/01/2017 12:00:00 AM",AssignedDate,"&lt;="&amp;$F$1)</f>
        <v/>
      </c>
      <c r="H3794" s="177" t="n"/>
      <c r="L3794" s="57" t="n">
        <v>0</v>
      </c>
      <c r="M3794" s="57" t="n"/>
    </row>
    <row r="3795" spans="1:13">
      <c r="A3795" s="137" t="n">
        <v>1</v>
      </c>
      <c r="B3795" s="100" t="s">
        <v>525</v>
      </c>
      <c r="C3795" s="137">
        <f>COUNTIFS(Severity,$B3795,AssignedDate,"&gt;="&amp;$C$1,AssignedDate,"&lt;="&amp;$F$1)</f>
        <v/>
      </c>
      <c r="D3795" s="137">
        <f>COUNTIFS(Severity,$B3795,Status,"&lt;&gt;Suspend",Status,"&lt;&gt;Assigned",Status,"&lt;&gt;Open",Status,"&lt;&gt;Hold",ResolvedDate,"&gt;="&amp;$C$1,ResolvedDate,"&lt;="&amp;$F$1)</f>
        <v/>
      </c>
      <c r="E3795" s="137">
        <f>COUNTIFS(Severity,$B3795,SLA_Breach,"&lt;&gt;Yes",Status,"&lt;&gt;Suspend",Status,"&lt;&gt;Assigned",Status,"&lt;&gt;Open",Status,"&lt;&gt;Hold&gt;",ResolvedDate,"&gt;="&amp;$C$1,ResolvedDate,"&lt;="&amp;$F$1)</f>
        <v/>
      </c>
      <c r="F3795" s="137">
        <f>COUNTIFS(Severity,$B3795,SLA_Breach,"Yes",Status,"&lt;&gt;Suspend",Status,"&lt;&gt;Assigned",Status,"&lt;&gt;Open",Status,"&lt;&gt;Hold&gt;",ResolvedDate,"&gt;="&amp;$C$1,ResolvedDate,"&lt;="&amp;$F$1)</f>
        <v/>
      </c>
      <c r="G3795" s="137">
        <f>COUNTIFS(Severity,$B3795,AssignedDate,"&gt;=01/01/2017 12:00:00 AM",AssignedDate,"&lt;="&amp;$F$1)</f>
        <v/>
      </c>
      <c r="H3795" s="177" t="n"/>
      <c r="L3795" s="57" t="n">
        <v>0</v>
      </c>
      <c r="M3795" s="57" t="n"/>
    </row>
    <row r="3796" spans="1:13">
      <c r="A3796" s="137" t="n">
        <v>1</v>
      </c>
      <c r="B3796" s="100" t="s">
        <v>525</v>
      </c>
      <c r="C3796" s="137">
        <f>COUNTIFS(Severity,$B3796,AssignedDate,"&gt;="&amp;$C$1,AssignedDate,"&lt;="&amp;$F$1)</f>
        <v/>
      </c>
      <c r="D3796" s="137">
        <f>COUNTIFS(Severity,$B3796,Status,"&lt;&gt;Suspend",Status,"&lt;&gt;Assigned",Status,"&lt;&gt;Open",Status,"&lt;&gt;Hold",ResolvedDate,"&gt;="&amp;$C$1,ResolvedDate,"&lt;="&amp;$F$1)</f>
        <v/>
      </c>
      <c r="E3796" s="137">
        <f>COUNTIFS(Severity,$B3796,SLA_Breach,"&lt;&gt;Yes",Status,"&lt;&gt;Suspend",Status,"&lt;&gt;Assigned",Status,"&lt;&gt;Open",Status,"&lt;&gt;Hold&gt;",ResolvedDate,"&gt;="&amp;$C$1,ResolvedDate,"&lt;="&amp;$F$1)</f>
        <v/>
      </c>
      <c r="F3796" s="137">
        <f>COUNTIFS(Severity,$B3796,SLA_Breach,"Yes",Status,"&lt;&gt;Suspend",Status,"&lt;&gt;Assigned",Status,"&lt;&gt;Open",Status,"&lt;&gt;Hold&gt;",ResolvedDate,"&gt;="&amp;$C$1,ResolvedDate,"&lt;="&amp;$F$1)</f>
        <v/>
      </c>
      <c r="G3796" s="137">
        <f>COUNTIFS(Severity,$B3796,AssignedDate,"&gt;=01/01/2017 12:00:00 AM",AssignedDate,"&lt;="&amp;$F$1)</f>
        <v/>
      </c>
      <c r="H3796" s="177" t="n"/>
      <c r="L3796" s="57" t="n">
        <v>0</v>
      </c>
      <c r="M3796" s="57" t="n"/>
    </row>
    <row r="3797" spans="1:13">
      <c r="A3797" s="137" t="n">
        <v>1</v>
      </c>
      <c r="B3797" s="100" t="s">
        <v>525</v>
      </c>
      <c r="C3797" s="137">
        <f>COUNTIFS(Severity,$B3797,AssignedDate,"&gt;="&amp;$C$1,AssignedDate,"&lt;="&amp;$F$1)</f>
        <v/>
      </c>
      <c r="D3797" s="137">
        <f>COUNTIFS(Severity,$B3797,Status,"&lt;&gt;Suspend",Status,"&lt;&gt;Assigned",Status,"&lt;&gt;Open",Status,"&lt;&gt;Hold",ResolvedDate,"&gt;="&amp;$C$1,ResolvedDate,"&lt;="&amp;$F$1)</f>
        <v/>
      </c>
      <c r="E3797" s="137">
        <f>COUNTIFS(Severity,$B3797,SLA_Breach,"&lt;&gt;Yes",Status,"&lt;&gt;Suspend",Status,"&lt;&gt;Assigned",Status,"&lt;&gt;Open",Status,"&lt;&gt;Hold&gt;",ResolvedDate,"&gt;="&amp;$C$1,ResolvedDate,"&lt;="&amp;$F$1)</f>
        <v/>
      </c>
      <c r="F3797" s="137">
        <f>COUNTIFS(Severity,$B3797,SLA_Breach,"Yes",Status,"&lt;&gt;Suspend",Status,"&lt;&gt;Assigned",Status,"&lt;&gt;Open",Status,"&lt;&gt;Hold&gt;",ResolvedDate,"&gt;="&amp;$C$1,ResolvedDate,"&lt;="&amp;$F$1)</f>
        <v/>
      </c>
      <c r="G3797" s="137">
        <f>COUNTIFS(Severity,$B3797,AssignedDate,"&gt;=01/01/2017 12:00:00 AM",AssignedDate,"&lt;="&amp;$F$1)</f>
        <v/>
      </c>
      <c r="H3797" s="177" t="n"/>
      <c r="L3797" s="57" t="n">
        <v>0</v>
      </c>
      <c r="M3797" s="57" t="n"/>
    </row>
    <row r="3798" spans="1:13">
      <c r="A3798" s="137" t="n">
        <v>1</v>
      </c>
      <c r="B3798" s="100" t="s">
        <v>525</v>
      </c>
      <c r="C3798" s="137">
        <f>COUNTIFS(Severity,$B3798,AssignedDate,"&gt;="&amp;$C$1,AssignedDate,"&lt;="&amp;$F$1)</f>
        <v/>
      </c>
      <c r="D3798" s="137">
        <f>COUNTIFS(Severity,$B3798,Status,"&lt;&gt;Suspend",Status,"&lt;&gt;Assigned",Status,"&lt;&gt;Open",Status,"&lt;&gt;Hold",ResolvedDate,"&gt;="&amp;$C$1,ResolvedDate,"&lt;="&amp;$F$1)</f>
        <v/>
      </c>
      <c r="E3798" s="137">
        <f>COUNTIFS(Severity,$B3798,SLA_Breach,"&lt;&gt;Yes",Status,"&lt;&gt;Suspend",Status,"&lt;&gt;Assigned",Status,"&lt;&gt;Open",Status,"&lt;&gt;Hold&gt;",ResolvedDate,"&gt;="&amp;$C$1,ResolvedDate,"&lt;="&amp;$F$1)</f>
        <v/>
      </c>
      <c r="F3798" s="137">
        <f>COUNTIFS(Severity,$B3798,SLA_Breach,"Yes",Status,"&lt;&gt;Suspend",Status,"&lt;&gt;Assigned",Status,"&lt;&gt;Open",Status,"&lt;&gt;Hold&gt;",ResolvedDate,"&gt;="&amp;$C$1,ResolvedDate,"&lt;="&amp;$F$1)</f>
        <v/>
      </c>
      <c r="G3798" s="137">
        <f>COUNTIFS(Severity,$B3798,AssignedDate,"&gt;=01/01/2017 12:00:00 AM",AssignedDate,"&lt;="&amp;$F$1)</f>
        <v/>
      </c>
      <c r="H3798" s="177" t="n"/>
      <c r="L3798" s="57" t="n">
        <v>0</v>
      </c>
      <c r="M3798" s="57" t="n"/>
    </row>
    <row r="3799" spans="1:13">
      <c r="A3799" s="137" t="n">
        <v>1</v>
      </c>
      <c r="B3799" s="100" t="s">
        <v>525</v>
      </c>
      <c r="C3799" s="137">
        <f>COUNTIFS(Severity,$B3799,AssignedDate,"&gt;="&amp;$C$1,AssignedDate,"&lt;="&amp;$F$1)</f>
        <v/>
      </c>
      <c r="D3799" s="137">
        <f>COUNTIFS(Severity,$B3799,Status,"&lt;&gt;Suspend",Status,"&lt;&gt;Assigned",Status,"&lt;&gt;Open",Status,"&lt;&gt;Hold",ResolvedDate,"&gt;="&amp;$C$1,ResolvedDate,"&lt;="&amp;$F$1)</f>
        <v/>
      </c>
      <c r="E3799" s="137">
        <f>COUNTIFS(Severity,$B3799,SLA_Breach,"&lt;&gt;Yes",Status,"&lt;&gt;Suspend",Status,"&lt;&gt;Assigned",Status,"&lt;&gt;Open",Status,"&lt;&gt;Hold&gt;",ResolvedDate,"&gt;="&amp;$C$1,ResolvedDate,"&lt;="&amp;$F$1)</f>
        <v/>
      </c>
      <c r="F3799" s="137">
        <f>COUNTIFS(Severity,$B3799,SLA_Breach,"Yes",Status,"&lt;&gt;Suspend",Status,"&lt;&gt;Assigned",Status,"&lt;&gt;Open",Status,"&lt;&gt;Hold&gt;",ResolvedDate,"&gt;="&amp;$C$1,ResolvedDate,"&lt;="&amp;$F$1)</f>
        <v/>
      </c>
      <c r="G3799" s="137">
        <f>COUNTIFS(Severity,$B3799,AssignedDate,"&gt;=01/01/2017 12:00:00 AM",AssignedDate,"&lt;="&amp;$F$1)</f>
        <v/>
      </c>
      <c r="H3799" s="177" t="n"/>
      <c r="L3799" s="57" t="n">
        <v>0</v>
      </c>
      <c r="M3799" s="57" t="n"/>
    </row>
    <row r="3800" spans="1:13">
      <c r="A3800" s="137" t="n">
        <v>1</v>
      </c>
      <c r="B3800" s="100" t="s">
        <v>525</v>
      </c>
      <c r="C3800" s="137">
        <f>COUNTIFS(Severity,$B3800,AssignedDate,"&gt;="&amp;$C$1,AssignedDate,"&lt;="&amp;$F$1)</f>
        <v/>
      </c>
      <c r="D3800" s="137">
        <f>COUNTIFS(Severity,$B3800,Status,"&lt;&gt;Suspend",Status,"&lt;&gt;Assigned",Status,"&lt;&gt;Open",Status,"&lt;&gt;Hold",ResolvedDate,"&gt;="&amp;$C$1,ResolvedDate,"&lt;="&amp;$F$1)</f>
        <v/>
      </c>
      <c r="E3800" s="137">
        <f>COUNTIFS(Severity,$B3800,SLA_Breach,"&lt;&gt;Yes",Status,"&lt;&gt;Suspend",Status,"&lt;&gt;Assigned",Status,"&lt;&gt;Open",Status,"&lt;&gt;Hold&gt;",ResolvedDate,"&gt;="&amp;$C$1,ResolvedDate,"&lt;="&amp;$F$1)</f>
        <v/>
      </c>
      <c r="F3800" s="137">
        <f>COUNTIFS(Severity,$B3800,SLA_Breach,"Yes",Status,"&lt;&gt;Suspend",Status,"&lt;&gt;Assigned",Status,"&lt;&gt;Open",Status,"&lt;&gt;Hold&gt;",ResolvedDate,"&gt;="&amp;$C$1,ResolvedDate,"&lt;="&amp;$F$1)</f>
        <v/>
      </c>
      <c r="G3800" s="137">
        <f>COUNTIFS(Severity,$B3800,AssignedDate,"&gt;=01/01/2017 12:00:00 AM",AssignedDate,"&lt;="&amp;$F$1)</f>
        <v/>
      </c>
      <c r="H3800" s="177" t="n"/>
      <c r="L3800" s="57" t="n">
        <v>0</v>
      </c>
      <c r="M3800" s="57" t="n"/>
    </row>
    <row r="3801" spans="1:13">
      <c r="A3801" s="137" t="n">
        <v>1</v>
      </c>
      <c r="B3801" s="100" t="s">
        <v>525</v>
      </c>
      <c r="C3801" s="137">
        <f>COUNTIFS(Severity,$B3801,AssignedDate,"&gt;="&amp;$C$1,AssignedDate,"&lt;="&amp;$F$1)</f>
        <v/>
      </c>
      <c r="D3801" s="137">
        <f>COUNTIFS(Severity,$B3801,Status,"&lt;&gt;Suspend",Status,"&lt;&gt;Assigned",Status,"&lt;&gt;Open",Status,"&lt;&gt;Hold",ResolvedDate,"&gt;="&amp;$C$1,ResolvedDate,"&lt;="&amp;$F$1)</f>
        <v/>
      </c>
      <c r="E3801" s="137">
        <f>COUNTIFS(Severity,$B3801,SLA_Breach,"&lt;&gt;Yes",Status,"&lt;&gt;Suspend",Status,"&lt;&gt;Assigned",Status,"&lt;&gt;Open",Status,"&lt;&gt;Hold&gt;",ResolvedDate,"&gt;="&amp;$C$1,ResolvedDate,"&lt;="&amp;$F$1)</f>
        <v/>
      </c>
      <c r="F3801" s="137">
        <f>COUNTIFS(Severity,$B3801,SLA_Breach,"Yes",Status,"&lt;&gt;Suspend",Status,"&lt;&gt;Assigned",Status,"&lt;&gt;Open",Status,"&lt;&gt;Hold&gt;",ResolvedDate,"&gt;="&amp;$C$1,ResolvedDate,"&lt;="&amp;$F$1)</f>
        <v/>
      </c>
      <c r="G3801" s="137">
        <f>COUNTIFS(Severity,$B3801,AssignedDate,"&gt;=01/01/2017 12:00:00 AM",AssignedDate,"&lt;="&amp;$F$1)</f>
        <v/>
      </c>
      <c r="H3801" s="177" t="n"/>
      <c r="L3801" s="57" t="n">
        <v>0</v>
      </c>
      <c r="M3801" s="57" t="n"/>
    </row>
    <row r="3802" spans="1:13">
      <c r="A3802" s="137" t="n">
        <v>1</v>
      </c>
      <c r="B3802" s="100" t="s">
        <v>525</v>
      </c>
      <c r="C3802" s="137">
        <f>COUNTIFS(Severity,$B3802,AssignedDate,"&gt;="&amp;$C$1,AssignedDate,"&lt;="&amp;$F$1)</f>
        <v/>
      </c>
      <c r="D3802" s="137">
        <f>COUNTIFS(Severity,$B3802,Status,"&lt;&gt;Suspend",Status,"&lt;&gt;Assigned",Status,"&lt;&gt;Open",Status,"&lt;&gt;Hold",ResolvedDate,"&gt;="&amp;$C$1,ResolvedDate,"&lt;="&amp;$F$1)</f>
        <v/>
      </c>
      <c r="E3802" s="137">
        <f>COUNTIFS(Severity,$B3802,SLA_Breach,"&lt;&gt;Yes",Status,"&lt;&gt;Suspend",Status,"&lt;&gt;Assigned",Status,"&lt;&gt;Open",Status,"&lt;&gt;Hold&gt;",ResolvedDate,"&gt;="&amp;$C$1,ResolvedDate,"&lt;="&amp;$F$1)</f>
        <v/>
      </c>
      <c r="F3802" s="137">
        <f>COUNTIFS(Severity,$B3802,SLA_Breach,"Yes",Status,"&lt;&gt;Suspend",Status,"&lt;&gt;Assigned",Status,"&lt;&gt;Open",Status,"&lt;&gt;Hold&gt;",ResolvedDate,"&gt;="&amp;$C$1,ResolvedDate,"&lt;="&amp;$F$1)</f>
        <v/>
      </c>
      <c r="G3802" s="137">
        <f>COUNTIFS(Severity,$B3802,AssignedDate,"&gt;=01/01/2017 12:00:00 AM",AssignedDate,"&lt;="&amp;$F$1)</f>
        <v/>
      </c>
      <c r="H3802" s="177" t="n"/>
      <c r="L3802" s="57" t="n">
        <v>0</v>
      </c>
      <c r="M3802" s="57" t="n"/>
    </row>
    <row r="3803" spans="1:13">
      <c r="A3803" s="137" t="n">
        <v>1</v>
      </c>
      <c r="B3803" s="100" t="s">
        <v>525</v>
      </c>
      <c r="C3803" s="137">
        <f>COUNTIFS(Severity,$B3803,AssignedDate,"&gt;="&amp;$C$1,AssignedDate,"&lt;="&amp;$F$1)</f>
        <v/>
      </c>
      <c r="D3803" s="137">
        <f>COUNTIFS(Severity,$B3803,Status,"&lt;&gt;Suspend",Status,"&lt;&gt;Assigned",Status,"&lt;&gt;Open",Status,"&lt;&gt;Hold",ResolvedDate,"&gt;="&amp;$C$1,ResolvedDate,"&lt;="&amp;$F$1)</f>
        <v/>
      </c>
      <c r="E3803" s="137">
        <f>COUNTIFS(Severity,$B3803,SLA_Breach,"&lt;&gt;Yes",Status,"&lt;&gt;Suspend",Status,"&lt;&gt;Assigned",Status,"&lt;&gt;Open",Status,"&lt;&gt;Hold&gt;",ResolvedDate,"&gt;="&amp;$C$1,ResolvedDate,"&lt;="&amp;$F$1)</f>
        <v/>
      </c>
      <c r="F3803" s="137">
        <f>COUNTIFS(Severity,$B3803,SLA_Breach,"Yes",Status,"&lt;&gt;Suspend",Status,"&lt;&gt;Assigned",Status,"&lt;&gt;Open",Status,"&lt;&gt;Hold&gt;",ResolvedDate,"&gt;="&amp;$C$1,ResolvedDate,"&lt;="&amp;$F$1)</f>
        <v/>
      </c>
      <c r="G3803" s="137">
        <f>COUNTIFS(Severity,$B3803,AssignedDate,"&gt;=01/01/2017 12:00:00 AM",AssignedDate,"&lt;="&amp;$F$1)</f>
        <v/>
      </c>
      <c r="H3803" s="177" t="n"/>
      <c r="L3803" s="57" t="n">
        <v>0</v>
      </c>
      <c r="M3803" s="57" t="n"/>
    </row>
    <row r="3804" spans="1:13">
      <c r="A3804" s="137" t="n">
        <v>1</v>
      </c>
      <c r="B3804" s="100" t="s">
        <v>525</v>
      </c>
      <c r="C3804" s="137">
        <f>COUNTIFS(Severity,$B3804,AssignedDate,"&gt;="&amp;$C$1,AssignedDate,"&lt;="&amp;$F$1)</f>
        <v/>
      </c>
      <c r="D3804" s="137">
        <f>COUNTIFS(Severity,$B3804,Status,"&lt;&gt;Suspend",Status,"&lt;&gt;Assigned",Status,"&lt;&gt;Open",Status,"&lt;&gt;Hold",ResolvedDate,"&gt;="&amp;$C$1,ResolvedDate,"&lt;="&amp;$F$1)</f>
        <v/>
      </c>
      <c r="E3804" s="137">
        <f>COUNTIFS(Severity,$B3804,SLA_Breach,"&lt;&gt;Yes",Status,"&lt;&gt;Suspend",Status,"&lt;&gt;Assigned",Status,"&lt;&gt;Open",Status,"&lt;&gt;Hold&gt;",ResolvedDate,"&gt;="&amp;$C$1,ResolvedDate,"&lt;="&amp;$F$1)</f>
        <v/>
      </c>
      <c r="F3804" s="137">
        <f>COUNTIFS(Severity,$B3804,SLA_Breach,"Yes",Status,"&lt;&gt;Suspend",Status,"&lt;&gt;Assigned",Status,"&lt;&gt;Open",Status,"&lt;&gt;Hold&gt;",ResolvedDate,"&gt;="&amp;$C$1,ResolvedDate,"&lt;="&amp;$F$1)</f>
        <v/>
      </c>
      <c r="G3804" s="137">
        <f>COUNTIFS(Severity,$B3804,AssignedDate,"&gt;=01/01/2017 12:00:00 AM",AssignedDate,"&lt;="&amp;$F$1)</f>
        <v/>
      </c>
      <c r="H3804" s="177" t="n"/>
      <c r="L3804" s="57" t="n">
        <v>0</v>
      </c>
      <c r="M3804" s="57" t="n"/>
    </row>
    <row r="3805" spans="1:13">
      <c r="A3805" s="137" t="n">
        <v>1</v>
      </c>
      <c r="B3805" s="100" t="s">
        <v>525</v>
      </c>
      <c r="C3805" s="137">
        <f>COUNTIFS(Severity,$B3805,AssignedDate,"&gt;="&amp;$C$1,AssignedDate,"&lt;="&amp;$F$1)</f>
        <v/>
      </c>
      <c r="D3805" s="137">
        <f>COUNTIFS(Severity,$B3805,Status,"&lt;&gt;Suspend",Status,"&lt;&gt;Assigned",Status,"&lt;&gt;Open",Status,"&lt;&gt;Hold",ResolvedDate,"&gt;="&amp;$C$1,ResolvedDate,"&lt;="&amp;$F$1)</f>
        <v/>
      </c>
      <c r="E3805" s="137">
        <f>COUNTIFS(Severity,$B3805,SLA_Breach,"&lt;&gt;Yes",Status,"&lt;&gt;Suspend",Status,"&lt;&gt;Assigned",Status,"&lt;&gt;Open",Status,"&lt;&gt;Hold&gt;",ResolvedDate,"&gt;="&amp;$C$1,ResolvedDate,"&lt;="&amp;$F$1)</f>
        <v/>
      </c>
      <c r="F3805" s="137">
        <f>COUNTIFS(Severity,$B3805,SLA_Breach,"Yes",Status,"&lt;&gt;Suspend",Status,"&lt;&gt;Assigned",Status,"&lt;&gt;Open",Status,"&lt;&gt;Hold&gt;",ResolvedDate,"&gt;="&amp;$C$1,ResolvedDate,"&lt;="&amp;$F$1)</f>
        <v/>
      </c>
      <c r="G3805" s="137">
        <f>COUNTIFS(Severity,$B3805,AssignedDate,"&gt;=01/01/2017 12:00:00 AM",AssignedDate,"&lt;="&amp;$F$1)</f>
        <v/>
      </c>
      <c r="H3805" s="177" t="n"/>
      <c r="L3805" s="57" t="n">
        <v>0</v>
      </c>
      <c r="M3805" s="57" t="n"/>
    </row>
    <row r="3806" spans="1:13">
      <c r="A3806" s="137" t="n">
        <v>1</v>
      </c>
      <c r="B3806" s="100" t="s">
        <v>525</v>
      </c>
      <c r="C3806" s="137">
        <f>COUNTIFS(Severity,$B3806,AssignedDate,"&gt;="&amp;$C$1,AssignedDate,"&lt;="&amp;$F$1)</f>
        <v/>
      </c>
      <c r="D3806" s="137">
        <f>COUNTIFS(Severity,$B3806,Status,"&lt;&gt;Suspend",Status,"&lt;&gt;Assigned",Status,"&lt;&gt;Open",Status,"&lt;&gt;Hold",ResolvedDate,"&gt;="&amp;$C$1,ResolvedDate,"&lt;="&amp;$F$1)</f>
        <v/>
      </c>
      <c r="E3806" s="137">
        <f>COUNTIFS(Severity,$B3806,SLA_Breach,"&lt;&gt;Yes",Status,"&lt;&gt;Suspend",Status,"&lt;&gt;Assigned",Status,"&lt;&gt;Open",Status,"&lt;&gt;Hold&gt;",ResolvedDate,"&gt;="&amp;$C$1,ResolvedDate,"&lt;="&amp;$F$1)</f>
        <v/>
      </c>
      <c r="F3806" s="137">
        <f>COUNTIFS(Severity,$B3806,SLA_Breach,"Yes",Status,"&lt;&gt;Suspend",Status,"&lt;&gt;Assigned",Status,"&lt;&gt;Open",Status,"&lt;&gt;Hold&gt;",ResolvedDate,"&gt;="&amp;$C$1,ResolvedDate,"&lt;="&amp;$F$1)</f>
        <v/>
      </c>
      <c r="G3806" s="137">
        <f>COUNTIFS(Severity,$B3806,AssignedDate,"&gt;=01/01/2017 12:00:00 AM",AssignedDate,"&lt;="&amp;$F$1)</f>
        <v/>
      </c>
      <c r="H3806" s="177" t="n"/>
      <c r="L3806" s="57" t="n">
        <v>0</v>
      </c>
      <c r="M3806" s="57" t="n"/>
    </row>
    <row r="3807" spans="1:13">
      <c r="A3807" s="137" t="n">
        <v>1</v>
      </c>
      <c r="B3807" s="100" t="s">
        <v>525</v>
      </c>
      <c r="C3807" s="137">
        <f>COUNTIFS(Severity,$B3807,AssignedDate,"&gt;="&amp;$C$1,AssignedDate,"&lt;="&amp;$F$1)</f>
        <v/>
      </c>
      <c r="D3807" s="137">
        <f>COUNTIFS(Severity,$B3807,Status,"&lt;&gt;Suspend",Status,"&lt;&gt;Assigned",Status,"&lt;&gt;Open",Status,"&lt;&gt;Hold",ResolvedDate,"&gt;="&amp;$C$1,ResolvedDate,"&lt;="&amp;$F$1)</f>
        <v/>
      </c>
      <c r="E3807" s="137">
        <f>COUNTIFS(Severity,$B3807,SLA_Breach,"&lt;&gt;Yes",Status,"&lt;&gt;Suspend",Status,"&lt;&gt;Assigned",Status,"&lt;&gt;Open",Status,"&lt;&gt;Hold&gt;",ResolvedDate,"&gt;="&amp;$C$1,ResolvedDate,"&lt;="&amp;$F$1)</f>
        <v/>
      </c>
      <c r="F3807" s="137">
        <f>COUNTIFS(Severity,$B3807,SLA_Breach,"Yes",Status,"&lt;&gt;Suspend",Status,"&lt;&gt;Assigned",Status,"&lt;&gt;Open",Status,"&lt;&gt;Hold&gt;",ResolvedDate,"&gt;="&amp;$C$1,ResolvedDate,"&lt;="&amp;$F$1)</f>
        <v/>
      </c>
      <c r="G3807" s="137">
        <f>COUNTIFS(Severity,$B3807,AssignedDate,"&gt;=01/01/2017 12:00:00 AM",AssignedDate,"&lt;="&amp;$F$1)</f>
        <v/>
      </c>
      <c r="H3807" s="177" t="n"/>
      <c r="L3807" s="57" t="n">
        <v>0</v>
      </c>
      <c r="M3807" s="57" t="n"/>
    </row>
    <row r="3808" spans="1:13">
      <c r="A3808" s="137" t="n">
        <v>1</v>
      </c>
      <c r="B3808" s="100" t="s">
        <v>525</v>
      </c>
      <c r="C3808" s="137">
        <f>COUNTIFS(Severity,$B3808,AssignedDate,"&gt;="&amp;$C$1,AssignedDate,"&lt;="&amp;$F$1)</f>
        <v/>
      </c>
      <c r="D3808" s="137">
        <f>COUNTIFS(Severity,$B3808,Status,"&lt;&gt;Suspend",Status,"&lt;&gt;Assigned",Status,"&lt;&gt;Open",Status,"&lt;&gt;Hold",ResolvedDate,"&gt;="&amp;$C$1,ResolvedDate,"&lt;="&amp;$F$1)</f>
        <v/>
      </c>
      <c r="E3808" s="137">
        <f>COUNTIFS(Severity,$B3808,SLA_Breach,"&lt;&gt;Yes",Status,"&lt;&gt;Suspend",Status,"&lt;&gt;Assigned",Status,"&lt;&gt;Open",Status,"&lt;&gt;Hold&gt;",ResolvedDate,"&gt;="&amp;$C$1,ResolvedDate,"&lt;="&amp;$F$1)</f>
        <v/>
      </c>
      <c r="F3808" s="137">
        <f>COUNTIFS(Severity,$B3808,SLA_Breach,"Yes",Status,"&lt;&gt;Suspend",Status,"&lt;&gt;Assigned",Status,"&lt;&gt;Open",Status,"&lt;&gt;Hold&gt;",ResolvedDate,"&gt;="&amp;$C$1,ResolvedDate,"&lt;="&amp;$F$1)</f>
        <v/>
      </c>
      <c r="G3808" s="137">
        <f>COUNTIFS(Severity,$B3808,AssignedDate,"&gt;=01/01/2017 12:00:00 AM",AssignedDate,"&lt;="&amp;$F$1)</f>
        <v/>
      </c>
      <c r="H3808" s="177" t="n"/>
      <c r="L3808" s="57" t="n">
        <v>0</v>
      </c>
      <c r="M3808" s="57" t="n"/>
    </row>
    <row r="3809" spans="1:13">
      <c r="A3809" s="137" t="n">
        <v>1</v>
      </c>
      <c r="B3809" s="100" t="s">
        <v>525</v>
      </c>
      <c r="C3809" s="137">
        <f>COUNTIFS(Severity,$B3809,AssignedDate,"&gt;="&amp;$C$1,AssignedDate,"&lt;="&amp;$F$1)</f>
        <v/>
      </c>
      <c r="D3809" s="137">
        <f>COUNTIFS(Severity,$B3809,Status,"&lt;&gt;Suspend",Status,"&lt;&gt;Assigned",Status,"&lt;&gt;Open",Status,"&lt;&gt;Hold",ResolvedDate,"&gt;="&amp;$C$1,ResolvedDate,"&lt;="&amp;$F$1)</f>
        <v/>
      </c>
      <c r="E3809" s="137">
        <f>COUNTIFS(Severity,$B3809,SLA_Breach,"&lt;&gt;Yes",Status,"&lt;&gt;Suspend",Status,"&lt;&gt;Assigned",Status,"&lt;&gt;Open",Status,"&lt;&gt;Hold&gt;",ResolvedDate,"&gt;="&amp;$C$1,ResolvedDate,"&lt;="&amp;$F$1)</f>
        <v/>
      </c>
      <c r="F3809" s="137">
        <f>COUNTIFS(Severity,$B3809,SLA_Breach,"Yes",Status,"&lt;&gt;Suspend",Status,"&lt;&gt;Assigned",Status,"&lt;&gt;Open",Status,"&lt;&gt;Hold&gt;",ResolvedDate,"&gt;="&amp;$C$1,ResolvedDate,"&lt;="&amp;$F$1)</f>
        <v/>
      </c>
      <c r="G3809" s="137">
        <f>COUNTIFS(Severity,$B3809,AssignedDate,"&gt;=01/01/2017 12:00:00 AM",AssignedDate,"&lt;="&amp;$F$1)</f>
        <v/>
      </c>
      <c r="H3809" s="177" t="n"/>
      <c r="L3809" s="57" t="n">
        <v>0</v>
      </c>
      <c r="M3809" s="57" t="n"/>
    </row>
    <row r="3810" spans="1:13">
      <c r="A3810" s="137" t="n">
        <v>1</v>
      </c>
      <c r="B3810" s="100" t="s">
        <v>525</v>
      </c>
      <c r="C3810" s="137">
        <f>COUNTIFS(Severity,$B3810,AssignedDate,"&gt;="&amp;$C$1,AssignedDate,"&lt;="&amp;$F$1)</f>
        <v/>
      </c>
      <c r="D3810" s="137">
        <f>COUNTIFS(Severity,$B3810,Status,"&lt;&gt;Suspend",Status,"&lt;&gt;Assigned",Status,"&lt;&gt;Open",Status,"&lt;&gt;Hold",ResolvedDate,"&gt;="&amp;$C$1,ResolvedDate,"&lt;="&amp;$F$1)</f>
        <v/>
      </c>
      <c r="E3810" s="137">
        <f>COUNTIFS(Severity,$B3810,SLA_Breach,"&lt;&gt;Yes",Status,"&lt;&gt;Suspend",Status,"&lt;&gt;Assigned",Status,"&lt;&gt;Open",Status,"&lt;&gt;Hold&gt;",ResolvedDate,"&gt;="&amp;$C$1,ResolvedDate,"&lt;="&amp;$F$1)</f>
        <v/>
      </c>
      <c r="F3810" s="137">
        <f>COUNTIFS(Severity,$B3810,SLA_Breach,"Yes",Status,"&lt;&gt;Suspend",Status,"&lt;&gt;Assigned",Status,"&lt;&gt;Open",Status,"&lt;&gt;Hold&gt;",ResolvedDate,"&gt;="&amp;$C$1,ResolvedDate,"&lt;="&amp;$F$1)</f>
        <v/>
      </c>
      <c r="G3810" s="137">
        <f>COUNTIFS(Severity,$B3810,AssignedDate,"&gt;=01/01/2017 12:00:00 AM",AssignedDate,"&lt;="&amp;$F$1)</f>
        <v/>
      </c>
      <c r="H3810" s="177" t="n"/>
      <c r="L3810" s="57" t="n">
        <v>0</v>
      </c>
      <c r="M3810" s="57" t="n"/>
    </row>
    <row r="3811" spans="1:13">
      <c r="A3811" s="137" t="n">
        <v>1</v>
      </c>
      <c r="B3811" s="100" t="s">
        <v>525</v>
      </c>
      <c r="C3811" s="137">
        <f>COUNTIFS(Severity,$B3811,AssignedDate,"&gt;="&amp;$C$1,AssignedDate,"&lt;="&amp;$F$1)</f>
        <v/>
      </c>
      <c r="D3811" s="137">
        <f>COUNTIFS(Severity,$B3811,Status,"&lt;&gt;Suspend",Status,"&lt;&gt;Assigned",Status,"&lt;&gt;Open",Status,"&lt;&gt;Hold",ResolvedDate,"&gt;="&amp;$C$1,ResolvedDate,"&lt;="&amp;$F$1)</f>
        <v/>
      </c>
      <c r="E3811" s="137">
        <f>COUNTIFS(Severity,$B3811,SLA_Breach,"&lt;&gt;Yes",Status,"&lt;&gt;Suspend",Status,"&lt;&gt;Assigned",Status,"&lt;&gt;Open",Status,"&lt;&gt;Hold&gt;",ResolvedDate,"&gt;="&amp;$C$1,ResolvedDate,"&lt;="&amp;$F$1)</f>
        <v/>
      </c>
      <c r="F3811" s="137">
        <f>COUNTIFS(Severity,$B3811,SLA_Breach,"Yes",Status,"&lt;&gt;Suspend",Status,"&lt;&gt;Assigned",Status,"&lt;&gt;Open",Status,"&lt;&gt;Hold&gt;",ResolvedDate,"&gt;="&amp;$C$1,ResolvedDate,"&lt;="&amp;$F$1)</f>
        <v/>
      </c>
      <c r="G3811" s="137">
        <f>COUNTIFS(Severity,$B3811,AssignedDate,"&gt;=01/01/2017 12:00:00 AM",AssignedDate,"&lt;="&amp;$F$1)</f>
        <v/>
      </c>
      <c r="H3811" s="177" t="n"/>
      <c r="L3811" s="57" t="n">
        <v>0</v>
      </c>
      <c r="M3811" s="57" t="n"/>
    </row>
    <row r="3812" spans="1:13">
      <c r="A3812" s="137" t="n">
        <v>1</v>
      </c>
      <c r="B3812" s="100" t="s">
        <v>525</v>
      </c>
      <c r="C3812" s="137">
        <f>COUNTIFS(Severity,$B3812,AssignedDate,"&gt;="&amp;$C$1,AssignedDate,"&lt;="&amp;$F$1)</f>
        <v/>
      </c>
      <c r="D3812" s="137">
        <f>COUNTIFS(Severity,$B3812,Status,"&lt;&gt;Suspend",Status,"&lt;&gt;Assigned",Status,"&lt;&gt;Open",Status,"&lt;&gt;Hold",ResolvedDate,"&gt;="&amp;$C$1,ResolvedDate,"&lt;="&amp;$F$1)</f>
        <v/>
      </c>
      <c r="E3812" s="137">
        <f>COUNTIFS(Severity,$B3812,SLA_Breach,"&lt;&gt;Yes",Status,"&lt;&gt;Suspend",Status,"&lt;&gt;Assigned",Status,"&lt;&gt;Open",Status,"&lt;&gt;Hold&gt;",ResolvedDate,"&gt;="&amp;$C$1,ResolvedDate,"&lt;="&amp;$F$1)</f>
        <v/>
      </c>
      <c r="F3812" s="137">
        <f>COUNTIFS(Severity,$B3812,SLA_Breach,"Yes",Status,"&lt;&gt;Suspend",Status,"&lt;&gt;Assigned",Status,"&lt;&gt;Open",Status,"&lt;&gt;Hold&gt;",ResolvedDate,"&gt;="&amp;$C$1,ResolvedDate,"&lt;="&amp;$F$1)</f>
        <v/>
      </c>
      <c r="G3812" s="137">
        <f>COUNTIFS(Severity,$B3812,AssignedDate,"&gt;=01/01/2017 12:00:00 AM",AssignedDate,"&lt;="&amp;$F$1)</f>
        <v/>
      </c>
      <c r="H3812" s="177" t="n"/>
      <c r="L3812" s="57" t="n">
        <v>0</v>
      </c>
      <c r="M3812" s="57" t="n"/>
    </row>
    <row r="3813" spans="1:13">
      <c r="A3813" s="137" t="n">
        <v>1</v>
      </c>
      <c r="B3813" s="100" t="s">
        <v>525</v>
      </c>
      <c r="C3813" s="137">
        <f>COUNTIFS(Severity,$B3813,AssignedDate,"&gt;="&amp;$C$1,AssignedDate,"&lt;="&amp;$F$1)</f>
        <v/>
      </c>
      <c r="D3813" s="137">
        <f>COUNTIFS(Severity,$B3813,Status,"&lt;&gt;Suspend",Status,"&lt;&gt;Assigned",Status,"&lt;&gt;Open",Status,"&lt;&gt;Hold",ResolvedDate,"&gt;="&amp;$C$1,ResolvedDate,"&lt;="&amp;$F$1)</f>
        <v/>
      </c>
      <c r="E3813" s="137">
        <f>COUNTIFS(Severity,$B3813,SLA_Breach,"&lt;&gt;Yes",Status,"&lt;&gt;Suspend",Status,"&lt;&gt;Assigned",Status,"&lt;&gt;Open",Status,"&lt;&gt;Hold&gt;",ResolvedDate,"&gt;="&amp;$C$1,ResolvedDate,"&lt;="&amp;$F$1)</f>
        <v/>
      </c>
      <c r="F3813" s="137">
        <f>COUNTIFS(Severity,$B3813,SLA_Breach,"Yes",Status,"&lt;&gt;Suspend",Status,"&lt;&gt;Assigned",Status,"&lt;&gt;Open",Status,"&lt;&gt;Hold&gt;",ResolvedDate,"&gt;="&amp;$C$1,ResolvedDate,"&lt;="&amp;$F$1)</f>
        <v/>
      </c>
      <c r="G3813" s="137">
        <f>COUNTIFS(Severity,$B3813,AssignedDate,"&gt;=01/01/2017 12:00:00 AM",AssignedDate,"&lt;="&amp;$F$1)</f>
        <v/>
      </c>
      <c r="H3813" s="177" t="n"/>
      <c r="L3813" s="57" t="n">
        <v>0</v>
      </c>
      <c r="M3813" s="57" t="n"/>
    </row>
    <row r="3814" spans="1:13">
      <c r="A3814" s="137" t="n">
        <v>1</v>
      </c>
      <c r="B3814" s="100" t="s">
        <v>525</v>
      </c>
      <c r="C3814" s="137">
        <f>COUNTIFS(Severity,$B3814,AssignedDate,"&gt;="&amp;$C$1,AssignedDate,"&lt;="&amp;$F$1)</f>
        <v/>
      </c>
      <c r="D3814" s="137">
        <f>COUNTIFS(Severity,$B3814,Status,"&lt;&gt;Suspend",Status,"&lt;&gt;Assigned",Status,"&lt;&gt;Open",Status,"&lt;&gt;Hold",ResolvedDate,"&gt;="&amp;$C$1,ResolvedDate,"&lt;="&amp;$F$1)</f>
        <v/>
      </c>
      <c r="E3814" s="137">
        <f>COUNTIFS(Severity,$B3814,SLA_Breach,"&lt;&gt;Yes",Status,"&lt;&gt;Suspend",Status,"&lt;&gt;Assigned",Status,"&lt;&gt;Open",Status,"&lt;&gt;Hold&gt;",ResolvedDate,"&gt;="&amp;$C$1,ResolvedDate,"&lt;="&amp;$F$1)</f>
        <v/>
      </c>
      <c r="F3814" s="137">
        <f>COUNTIFS(Severity,$B3814,SLA_Breach,"Yes",Status,"&lt;&gt;Suspend",Status,"&lt;&gt;Assigned",Status,"&lt;&gt;Open",Status,"&lt;&gt;Hold&gt;",ResolvedDate,"&gt;="&amp;$C$1,ResolvedDate,"&lt;="&amp;$F$1)</f>
        <v/>
      </c>
      <c r="G3814" s="137">
        <f>COUNTIFS(Severity,$B3814,AssignedDate,"&gt;=01/01/2017 12:00:00 AM",AssignedDate,"&lt;="&amp;$F$1)</f>
        <v/>
      </c>
      <c r="H3814" s="177" t="n"/>
      <c r="L3814" s="57" t="n">
        <v>0</v>
      </c>
      <c r="M3814" s="57" t="n"/>
    </row>
    <row r="3815" spans="1:13">
      <c r="A3815" s="137" t="n">
        <v>1</v>
      </c>
      <c r="B3815" s="100" t="s">
        <v>525</v>
      </c>
      <c r="C3815" s="137">
        <f>COUNTIFS(Severity,$B3815,AssignedDate,"&gt;="&amp;$C$1,AssignedDate,"&lt;="&amp;$F$1)</f>
        <v/>
      </c>
      <c r="D3815" s="137">
        <f>COUNTIFS(Severity,$B3815,Status,"&lt;&gt;Suspend",Status,"&lt;&gt;Assigned",Status,"&lt;&gt;Open",Status,"&lt;&gt;Hold",ResolvedDate,"&gt;="&amp;$C$1,ResolvedDate,"&lt;="&amp;$F$1)</f>
        <v/>
      </c>
      <c r="E3815" s="137">
        <f>COUNTIFS(Severity,$B3815,SLA_Breach,"&lt;&gt;Yes",Status,"&lt;&gt;Suspend",Status,"&lt;&gt;Assigned",Status,"&lt;&gt;Open",Status,"&lt;&gt;Hold&gt;",ResolvedDate,"&gt;="&amp;$C$1,ResolvedDate,"&lt;="&amp;$F$1)</f>
        <v/>
      </c>
      <c r="F3815" s="137">
        <f>COUNTIFS(Severity,$B3815,SLA_Breach,"Yes",Status,"&lt;&gt;Suspend",Status,"&lt;&gt;Assigned",Status,"&lt;&gt;Open",Status,"&lt;&gt;Hold&gt;",ResolvedDate,"&gt;="&amp;$C$1,ResolvedDate,"&lt;="&amp;$F$1)</f>
        <v/>
      </c>
      <c r="G3815" s="137">
        <f>COUNTIFS(Severity,$B3815,AssignedDate,"&gt;=01/01/2017 12:00:00 AM",AssignedDate,"&lt;="&amp;$F$1)</f>
        <v/>
      </c>
      <c r="H3815" s="177" t="n"/>
      <c r="L3815" s="57" t="n">
        <v>0</v>
      </c>
      <c r="M3815" s="57" t="n"/>
    </row>
    <row r="3816" spans="1:13">
      <c r="A3816" s="137" t="n">
        <v>1</v>
      </c>
      <c r="B3816" s="100" t="s">
        <v>525</v>
      </c>
      <c r="C3816" s="137">
        <f>COUNTIFS(Severity,$B3816,AssignedDate,"&gt;="&amp;$C$1,AssignedDate,"&lt;="&amp;$F$1)</f>
        <v/>
      </c>
      <c r="D3816" s="137">
        <f>COUNTIFS(Severity,$B3816,Status,"&lt;&gt;Suspend",Status,"&lt;&gt;Assigned",Status,"&lt;&gt;Open",Status,"&lt;&gt;Hold",ResolvedDate,"&gt;="&amp;$C$1,ResolvedDate,"&lt;="&amp;$F$1)</f>
        <v/>
      </c>
      <c r="E3816" s="137">
        <f>COUNTIFS(Severity,$B3816,SLA_Breach,"&lt;&gt;Yes",Status,"&lt;&gt;Suspend",Status,"&lt;&gt;Assigned",Status,"&lt;&gt;Open",Status,"&lt;&gt;Hold&gt;",ResolvedDate,"&gt;="&amp;$C$1,ResolvedDate,"&lt;="&amp;$F$1)</f>
        <v/>
      </c>
      <c r="F3816" s="137">
        <f>COUNTIFS(Severity,$B3816,SLA_Breach,"Yes",Status,"&lt;&gt;Suspend",Status,"&lt;&gt;Assigned",Status,"&lt;&gt;Open",Status,"&lt;&gt;Hold&gt;",ResolvedDate,"&gt;="&amp;$C$1,ResolvedDate,"&lt;="&amp;$F$1)</f>
        <v/>
      </c>
      <c r="G3816" s="137">
        <f>COUNTIFS(Severity,$B3816,AssignedDate,"&gt;=01/01/2017 12:00:00 AM",AssignedDate,"&lt;="&amp;$F$1)</f>
        <v/>
      </c>
      <c r="H3816" s="177" t="n"/>
      <c r="L3816" s="57" t="n">
        <v>0</v>
      </c>
      <c r="M3816" s="57" t="n"/>
    </row>
    <row r="3817" spans="1:13">
      <c r="A3817" s="137" t="n">
        <v>1</v>
      </c>
      <c r="B3817" s="100" t="s">
        <v>525</v>
      </c>
      <c r="C3817" s="137">
        <f>COUNTIFS(Severity,$B3817,AssignedDate,"&gt;="&amp;$C$1,AssignedDate,"&lt;="&amp;$F$1)</f>
        <v/>
      </c>
      <c r="D3817" s="137">
        <f>COUNTIFS(Severity,$B3817,Status,"&lt;&gt;Suspend",Status,"&lt;&gt;Assigned",Status,"&lt;&gt;Open",Status,"&lt;&gt;Hold",ResolvedDate,"&gt;="&amp;$C$1,ResolvedDate,"&lt;="&amp;$F$1)</f>
        <v/>
      </c>
      <c r="E3817" s="137">
        <f>COUNTIFS(Severity,$B3817,SLA_Breach,"&lt;&gt;Yes",Status,"&lt;&gt;Suspend",Status,"&lt;&gt;Assigned",Status,"&lt;&gt;Open",Status,"&lt;&gt;Hold&gt;",ResolvedDate,"&gt;="&amp;$C$1,ResolvedDate,"&lt;="&amp;$F$1)</f>
        <v/>
      </c>
      <c r="F3817" s="137">
        <f>COUNTIFS(Severity,$B3817,SLA_Breach,"Yes",Status,"&lt;&gt;Suspend",Status,"&lt;&gt;Assigned",Status,"&lt;&gt;Open",Status,"&lt;&gt;Hold&gt;",ResolvedDate,"&gt;="&amp;$C$1,ResolvedDate,"&lt;="&amp;$F$1)</f>
        <v/>
      </c>
      <c r="G3817" s="137">
        <f>COUNTIFS(Severity,$B3817,AssignedDate,"&gt;=01/01/2017 12:00:00 AM",AssignedDate,"&lt;="&amp;$F$1)</f>
        <v/>
      </c>
      <c r="H3817" s="177" t="n"/>
      <c r="L3817" s="57" t="n">
        <v>0</v>
      </c>
      <c r="M3817" s="57" t="n"/>
    </row>
    <row r="3818" spans="1:13">
      <c r="A3818" s="137" t="n">
        <v>1</v>
      </c>
      <c r="B3818" s="100" t="s">
        <v>525</v>
      </c>
      <c r="C3818" s="137">
        <f>COUNTIFS(Severity,$B3818,AssignedDate,"&gt;="&amp;$C$1,AssignedDate,"&lt;="&amp;$F$1)</f>
        <v/>
      </c>
      <c r="D3818" s="137">
        <f>COUNTIFS(Severity,$B3818,Status,"&lt;&gt;Suspend",Status,"&lt;&gt;Assigned",Status,"&lt;&gt;Open",Status,"&lt;&gt;Hold",ResolvedDate,"&gt;="&amp;$C$1,ResolvedDate,"&lt;="&amp;$F$1)</f>
        <v/>
      </c>
      <c r="E3818" s="137">
        <f>COUNTIFS(Severity,$B3818,SLA_Breach,"&lt;&gt;Yes",Status,"&lt;&gt;Suspend",Status,"&lt;&gt;Assigned",Status,"&lt;&gt;Open",Status,"&lt;&gt;Hold&gt;",ResolvedDate,"&gt;="&amp;$C$1,ResolvedDate,"&lt;="&amp;$F$1)</f>
        <v/>
      </c>
      <c r="F3818" s="137">
        <f>COUNTIFS(Severity,$B3818,SLA_Breach,"Yes",Status,"&lt;&gt;Suspend",Status,"&lt;&gt;Assigned",Status,"&lt;&gt;Open",Status,"&lt;&gt;Hold&gt;",ResolvedDate,"&gt;="&amp;$C$1,ResolvedDate,"&lt;="&amp;$F$1)</f>
        <v/>
      </c>
      <c r="G3818" s="137">
        <f>COUNTIFS(Severity,$B3818,AssignedDate,"&gt;=01/01/2017 12:00:00 AM",AssignedDate,"&lt;="&amp;$F$1)</f>
        <v/>
      </c>
      <c r="H3818" s="177" t="n"/>
      <c r="L3818" s="57" t="n">
        <v>0</v>
      </c>
      <c r="M3818" s="57" t="n"/>
    </row>
    <row r="3819" spans="1:13">
      <c r="A3819" s="137" t="n">
        <v>1</v>
      </c>
      <c r="B3819" s="100" t="s">
        <v>525</v>
      </c>
      <c r="C3819" s="137">
        <f>COUNTIFS(Severity,$B3819,AssignedDate,"&gt;="&amp;$C$1,AssignedDate,"&lt;="&amp;$F$1)</f>
        <v/>
      </c>
      <c r="D3819" s="137">
        <f>COUNTIFS(Severity,$B3819,Status,"&lt;&gt;Suspend",Status,"&lt;&gt;Assigned",Status,"&lt;&gt;Open",Status,"&lt;&gt;Hold",ResolvedDate,"&gt;="&amp;$C$1,ResolvedDate,"&lt;="&amp;$F$1)</f>
        <v/>
      </c>
      <c r="E3819" s="137">
        <f>COUNTIFS(Severity,$B3819,SLA_Breach,"&lt;&gt;Yes",Status,"&lt;&gt;Suspend",Status,"&lt;&gt;Assigned",Status,"&lt;&gt;Open",Status,"&lt;&gt;Hold&gt;",ResolvedDate,"&gt;="&amp;$C$1,ResolvedDate,"&lt;="&amp;$F$1)</f>
        <v/>
      </c>
      <c r="F3819" s="137">
        <f>COUNTIFS(Severity,$B3819,SLA_Breach,"Yes",Status,"&lt;&gt;Suspend",Status,"&lt;&gt;Assigned",Status,"&lt;&gt;Open",Status,"&lt;&gt;Hold&gt;",ResolvedDate,"&gt;="&amp;$C$1,ResolvedDate,"&lt;="&amp;$F$1)</f>
        <v/>
      </c>
      <c r="G3819" s="137">
        <f>COUNTIFS(Severity,$B3819,AssignedDate,"&gt;=01/01/2017 12:00:00 AM",AssignedDate,"&lt;="&amp;$F$1)</f>
        <v/>
      </c>
      <c r="H3819" s="177" t="n"/>
      <c r="L3819" s="57" t="n">
        <v>0</v>
      </c>
      <c r="M3819" s="57" t="n"/>
    </row>
    <row r="3820" spans="1:13">
      <c r="A3820" s="137" t="n">
        <v>1</v>
      </c>
      <c r="B3820" s="100" t="s">
        <v>525</v>
      </c>
      <c r="C3820" s="137">
        <f>COUNTIFS(Severity,$B3820,AssignedDate,"&gt;="&amp;$C$1,AssignedDate,"&lt;="&amp;$F$1)</f>
        <v/>
      </c>
      <c r="D3820" s="137">
        <f>COUNTIFS(Severity,$B3820,Status,"&lt;&gt;Suspend",Status,"&lt;&gt;Assigned",Status,"&lt;&gt;Open",Status,"&lt;&gt;Hold",ResolvedDate,"&gt;="&amp;$C$1,ResolvedDate,"&lt;="&amp;$F$1)</f>
        <v/>
      </c>
      <c r="E3820" s="137">
        <f>COUNTIFS(Severity,$B3820,SLA_Breach,"&lt;&gt;Yes",Status,"&lt;&gt;Suspend",Status,"&lt;&gt;Assigned",Status,"&lt;&gt;Open",Status,"&lt;&gt;Hold&gt;",ResolvedDate,"&gt;="&amp;$C$1,ResolvedDate,"&lt;="&amp;$F$1)</f>
        <v/>
      </c>
      <c r="F3820" s="137">
        <f>COUNTIFS(Severity,$B3820,SLA_Breach,"Yes",Status,"&lt;&gt;Suspend",Status,"&lt;&gt;Assigned",Status,"&lt;&gt;Open",Status,"&lt;&gt;Hold&gt;",ResolvedDate,"&gt;="&amp;$C$1,ResolvedDate,"&lt;="&amp;$F$1)</f>
        <v/>
      </c>
      <c r="G3820" s="137">
        <f>COUNTIFS(Severity,$B3820,AssignedDate,"&gt;=01/01/2017 12:00:00 AM",AssignedDate,"&lt;="&amp;$F$1)</f>
        <v/>
      </c>
      <c r="H3820" s="177" t="n"/>
      <c r="L3820" s="57" t="n">
        <v>0</v>
      </c>
      <c r="M3820" s="57" t="n"/>
    </row>
    <row r="3821" spans="1:13">
      <c r="A3821" s="137" t="n">
        <v>1</v>
      </c>
      <c r="B3821" s="100" t="s">
        <v>525</v>
      </c>
      <c r="C3821" s="137">
        <f>COUNTIFS(Severity,$B3821,AssignedDate,"&gt;="&amp;$C$1,AssignedDate,"&lt;="&amp;$F$1)</f>
        <v/>
      </c>
      <c r="D3821" s="137">
        <f>COUNTIFS(Severity,$B3821,Status,"&lt;&gt;Suspend",Status,"&lt;&gt;Assigned",Status,"&lt;&gt;Open",Status,"&lt;&gt;Hold",ResolvedDate,"&gt;="&amp;$C$1,ResolvedDate,"&lt;="&amp;$F$1)</f>
        <v/>
      </c>
      <c r="E3821" s="137">
        <f>COUNTIFS(Severity,$B3821,SLA_Breach,"&lt;&gt;Yes",Status,"&lt;&gt;Suspend",Status,"&lt;&gt;Assigned",Status,"&lt;&gt;Open",Status,"&lt;&gt;Hold&gt;",ResolvedDate,"&gt;="&amp;$C$1,ResolvedDate,"&lt;="&amp;$F$1)</f>
        <v/>
      </c>
      <c r="F3821" s="137">
        <f>COUNTIFS(Severity,$B3821,SLA_Breach,"Yes",Status,"&lt;&gt;Suspend",Status,"&lt;&gt;Assigned",Status,"&lt;&gt;Open",Status,"&lt;&gt;Hold&gt;",ResolvedDate,"&gt;="&amp;$C$1,ResolvedDate,"&lt;="&amp;$F$1)</f>
        <v/>
      </c>
      <c r="G3821" s="137">
        <f>COUNTIFS(Severity,$B3821,AssignedDate,"&gt;=01/01/2017 12:00:00 AM",AssignedDate,"&lt;="&amp;$F$1)</f>
        <v/>
      </c>
      <c r="H3821" s="177" t="n"/>
      <c r="L3821" s="57" t="n">
        <v>0</v>
      </c>
      <c r="M3821" s="57" t="n"/>
    </row>
    <row r="3822" spans="1:13">
      <c r="A3822" s="137" t="n">
        <v>1</v>
      </c>
      <c r="B3822" s="100" t="s">
        <v>525</v>
      </c>
      <c r="C3822" s="137">
        <f>COUNTIFS(Severity,$B3822,AssignedDate,"&gt;="&amp;$C$1,AssignedDate,"&lt;="&amp;$F$1)</f>
        <v/>
      </c>
      <c r="D3822" s="137">
        <f>COUNTIFS(Severity,$B3822,Status,"&lt;&gt;Suspend",Status,"&lt;&gt;Assigned",Status,"&lt;&gt;Open",Status,"&lt;&gt;Hold",ResolvedDate,"&gt;="&amp;$C$1,ResolvedDate,"&lt;="&amp;$F$1)</f>
        <v/>
      </c>
      <c r="E3822" s="137">
        <f>COUNTIFS(Severity,$B3822,SLA_Breach,"&lt;&gt;Yes",Status,"&lt;&gt;Suspend",Status,"&lt;&gt;Assigned",Status,"&lt;&gt;Open",Status,"&lt;&gt;Hold&gt;",ResolvedDate,"&gt;="&amp;$C$1,ResolvedDate,"&lt;="&amp;$F$1)</f>
        <v/>
      </c>
      <c r="F3822" s="137">
        <f>COUNTIFS(Severity,$B3822,SLA_Breach,"Yes",Status,"&lt;&gt;Suspend",Status,"&lt;&gt;Assigned",Status,"&lt;&gt;Open",Status,"&lt;&gt;Hold&gt;",ResolvedDate,"&gt;="&amp;$C$1,ResolvedDate,"&lt;="&amp;$F$1)</f>
        <v/>
      </c>
      <c r="G3822" s="137">
        <f>COUNTIFS(Severity,$B3822,AssignedDate,"&gt;=01/01/2017 12:00:00 AM",AssignedDate,"&lt;="&amp;$F$1)</f>
        <v/>
      </c>
      <c r="H3822" s="177" t="n"/>
      <c r="L3822" s="57" t="n">
        <v>0</v>
      </c>
      <c r="M3822" s="57" t="n"/>
    </row>
    <row r="3823" spans="1:13">
      <c r="A3823" s="137" t="n">
        <v>1</v>
      </c>
      <c r="B3823" s="100" t="s">
        <v>525</v>
      </c>
      <c r="C3823" s="137">
        <f>COUNTIFS(Severity,$B3823,AssignedDate,"&gt;="&amp;$C$1,AssignedDate,"&lt;="&amp;$F$1)</f>
        <v/>
      </c>
      <c r="D3823" s="137">
        <f>COUNTIFS(Severity,$B3823,Status,"&lt;&gt;Suspend",Status,"&lt;&gt;Assigned",Status,"&lt;&gt;Open",Status,"&lt;&gt;Hold",ResolvedDate,"&gt;="&amp;$C$1,ResolvedDate,"&lt;="&amp;$F$1)</f>
        <v/>
      </c>
      <c r="E3823" s="137">
        <f>COUNTIFS(Severity,$B3823,SLA_Breach,"&lt;&gt;Yes",Status,"&lt;&gt;Suspend",Status,"&lt;&gt;Assigned",Status,"&lt;&gt;Open",Status,"&lt;&gt;Hold&gt;",ResolvedDate,"&gt;="&amp;$C$1,ResolvedDate,"&lt;="&amp;$F$1)</f>
        <v/>
      </c>
      <c r="F3823" s="137">
        <f>COUNTIFS(Severity,$B3823,SLA_Breach,"Yes",Status,"&lt;&gt;Suspend",Status,"&lt;&gt;Assigned",Status,"&lt;&gt;Open",Status,"&lt;&gt;Hold&gt;",ResolvedDate,"&gt;="&amp;$C$1,ResolvedDate,"&lt;="&amp;$F$1)</f>
        <v/>
      </c>
      <c r="G3823" s="137">
        <f>COUNTIFS(Severity,$B3823,AssignedDate,"&gt;=01/01/2017 12:00:00 AM",AssignedDate,"&lt;="&amp;$F$1)</f>
        <v/>
      </c>
      <c r="H3823" s="177" t="n"/>
      <c r="L3823" s="57" t="n">
        <v>0</v>
      </c>
      <c r="M3823" s="57" t="n"/>
    </row>
    <row r="3824" spans="1:13">
      <c r="A3824" s="137" t="n">
        <v>1</v>
      </c>
      <c r="B3824" s="100" t="s">
        <v>525</v>
      </c>
      <c r="C3824" s="137">
        <f>COUNTIFS(Severity,$B3824,AssignedDate,"&gt;="&amp;$C$1,AssignedDate,"&lt;="&amp;$F$1)</f>
        <v/>
      </c>
      <c r="D3824" s="137">
        <f>COUNTIFS(Severity,$B3824,Status,"&lt;&gt;Suspend",Status,"&lt;&gt;Assigned",Status,"&lt;&gt;Open",Status,"&lt;&gt;Hold",ResolvedDate,"&gt;="&amp;$C$1,ResolvedDate,"&lt;="&amp;$F$1)</f>
        <v/>
      </c>
      <c r="E3824" s="137">
        <f>COUNTIFS(Severity,$B3824,SLA_Breach,"&lt;&gt;Yes",Status,"&lt;&gt;Suspend",Status,"&lt;&gt;Assigned",Status,"&lt;&gt;Open",Status,"&lt;&gt;Hold&gt;",ResolvedDate,"&gt;="&amp;$C$1,ResolvedDate,"&lt;="&amp;$F$1)</f>
        <v/>
      </c>
      <c r="F3824" s="137">
        <f>COUNTIFS(Severity,$B3824,SLA_Breach,"Yes",Status,"&lt;&gt;Suspend",Status,"&lt;&gt;Assigned",Status,"&lt;&gt;Open",Status,"&lt;&gt;Hold&gt;",ResolvedDate,"&gt;="&amp;$C$1,ResolvedDate,"&lt;="&amp;$F$1)</f>
        <v/>
      </c>
      <c r="G3824" s="137">
        <f>COUNTIFS(Severity,$B3824,AssignedDate,"&gt;=01/01/2017 12:00:00 AM",AssignedDate,"&lt;="&amp;$F$1)</f>
        <v/>
      </c>
      <c r="H3824" s="177" t="n"/>
      <c r="L3824" s="57" t="n">
        <v>0</v>
      </c>
      <c r="M3824" s="57" t="n"/>
    </row>
    <row r="3825" spans="1:13">
      <c r="A3825" s="137" t="n">
        <v>1</v>
      </c>
      <c r="B3825" s="100" t="s">
        <v>525</v>
      </c>
      <c r="C3825" s="137">
        <f>COUNTIFS(Severity,$B3825,AssignedDate,"&gt;="&amp;$C$1,AssignedDate,"&lt;="&amp;$F$1)</f>
        <v/>
      </c>
      <c r="D3825" s="137">
        <f>COUNTIFS(Severity,$B3825,Status,"&lt;&gt;Suspend",Status,"&lt;&gt;Assigned",Status,"&lt;&gt;Open",Status,"&lt;&gt;Hold",ResolvedDate,"&gt;="&amp;$C$1,ResolvedDate,"&lt;="&amp;$F$1)</f>
        <v/>
      </c>
      <c r="E3825" s="137">
        <f>COUNTIFS(Severity,$B3825,SLA_Breach,"&lt;&gt;Yes",Status,"&lt;&gt;Suspend",Status,"&lt;&gt;Assigned",Status,"&lt;&gt;Open",Status,"&lt;&gt;Hold&gt;",ResolvedDate,"&gt;="&amp;$C$1,ResolvedDate,"&lt;="&amp;$F$1)</f>
        <v/>
      </c>
      <c r="F3825" s="137">
        <f>COUNTIFS(Severity,$B3825,SLA_Breach,"Yes",Status,"&lt;&gt;Suspend",Status,"&lt;&gt;Assigned",Status,"&lt;&gt;Open",Status,"&lt;&gt;Hold&gt;",ResolvedDate,"&gt;="&amp;$C$1,ResolvedDate,"&lt;="&amp;$F$1)</f>
        <v/>
      </c>
      <c r="G3825" s="137">
        <f>COUNTIFS(Severity,$B3825,AssignedDate,"&gt;=01/01/2017 12:00:00 AM",AssignedDate,"&lt;="&amp;$F$1)</f>
        <v/>
      </c>
      <c r="H3825" s="177" t="n"/>
      <c r="L3825" s="57" t="n">
        <v>0</v>
      </c>
      <c r="M3825" s="57" t="n"/>
    </row>
    <row r="3826" spans="1:13">
      <c r="A3826" s="137" t="n">
        <v>1</v>
      </c>
      <c r="B3826" s="100" t="s">
        <v>525</v>
      </c>
      <c r="C3826" s="137">
        <f>COUNTIFS(Severity,$B3826,AssignedDate,"&gt;="&amp;$C$1,AssignedDate,"&lt;="&amp;$F$1)</f>
        <v/>
      </c>
      <c r="D3826" s="137">
        <f>COUNTIFS(Severity,$B3826,Status,"&lt;&gt;Suspend",Status,"&lt;&gt;Assigned",Status,"&lt;&gt;Open",Status,"&lt;&gt;Hold",ResolvedDate,"&gt;="&amp;$C$1,ResolvedDate,"&lt;="&amp;$F$1)</f>
        <v/>
      </c>
      <c r="E3826" s="137">
        <f>COUNTIFS(Severity,$B3826,SLA_Breach,"&lt;&gt;Yes",Status,"&lt;&gt;Suspend",Status,"&lt;&gt;Assigned",Status,"&lt;&gt;Open",Status,"&lt;&gt;Hold&gt;",ResolvedDate,"&gt;="&amp;$C$1,ResolvedDate,"&lt;="&amp;$F$1)</f>
        <v/>
      </c>
      <c r="F3826" s="137">
        <f>COUNTIFS(Severity,$B3826,SLA_Breach,"Yes",Status,"&lt;&gt;Suspend",Status,"&lt;&gt;Assigned",Status,"&lt;&gt;Open",Status,"&lt;&gt;Hold&gt;",ResolvedDate,"&gt;="&amp;$C$1,ResolvedDate,"&lt;="&amp;$F$1)</f>
        <v/>
      </c>
      <c r="G3826" s="137">
        <f>COUNTIFS(Severity,$B3826,AssignedDate,"&gt;=01/01/2017 12:00:00 AM",AssignedDate,"&lt;="&amp;$F$1)</f>
        <v/>
      </c>
      <c r="H3826" s="177" t="n"/>
      <c r="L3826" s="57" t="n">
        <v>0</v>
      </c>
      <c r="M3826" s="57" t="n"/>
    </row>
    <row r="3827" spans="1:13">
      <c r="A3827" s="137" t="n">
        <v>1</v>
      </c>
      <c r="B3827" s="100" t="s">
        <v>525</v>
      </c>
      <c r="C3827" s="137">
        <f>COUNTIFS(Severity,$B3827,AssignedDate,"&gt;="&amp;$C$1,AssignedDate,"&lt;="&amp;$F$1)</f>
        <v/>
      </c>
      <c r="D3827" s="137">
        <f>COUNTIFS(Severity,$B3827,Status,"&lt;&gt;Suspend",Status,"&lt;&gt;Assigned",Status,"&lt;&gt;Open",Status,"&lt;&gt;Hold",ResolvedDate,"&gt;="&amp;$C$1,ResolvedDate,"&lt;="&amp;$F$1)</f>
        <v/>
      </c>
      <c r="E3827" s="137">
        <f>COUNTIFS(Severity,$B3827,SLA_Breach,"&lt;&gt;Yes",Status,"&lt;&gt;Suspend",Status,"&lt;&gt;Assigned",Status,"&lt;&gt;Open",Status,"&lt;&gt;Hold&gt;",ResolvedDate,"&gt;="&amp;$C$1,ResolvedDate,"&lt;="&amp;$F$1)</f>
        <v/>
      </c>
      <c r="F3827" s="137">
        <f>COUNTIFS(Severity,$B3827,SLA_Breach,"Yes",Status,"&lt;&gt;Suspend",Status,"&lt;&gt;Assigned",Status,"&lt;&gt;Open",Status,"&lt;&gt;Hold&gt;",ResolvedDate,"&gt;="&amp;$C$1,ResolvedDate,"&lt;="&amp;$F$1)</f>
        <v/>
      </c>
      <c r="G3827" s="137">
        <f>COUNTIFS(Severity,$B3827,AssignedDate,"&gt;=01/01/2017 12:00:00 AM",AssignedDate,"&lt;="&amp;$F$1)</f>
        <v/>
      </c>
      <c r="H3827" s="177" t="n"/>
      <c r="L3827" s="57" t="n">
        <v>0</v>
      </c>
      <c r="M3827" s="57" t="n"/>
    </row>
    <row r="3828" spans="1:13">
      <c r="A3828" s="137" t="n">
        <v>1</v>
      </c>
      <c r="B3828" s="100" t="s">
        <v>525</v>
      </c>
      <c r="C3828" s="137">
        <f>COUNTIFS(Severity,$B3828,AssignedDate,"&gt;="&amp;$C$1,AssignedDate,"&lt;="&amp;$F$1)</f>
        <v/>
      </c>
      <c r="D3828" s="137">
        <f>COUNTIFS(Severity,$B3828,Status,"&lt;&gt;Suspend",Status,"&lt;&gt;Assigned",Status,"&lt;&gt;Open",Status,"&lt;&gt;Hold",ResolvedDate,"&gt;="&amp;$C$1,ResolvedDate,"&lt;="&amp;$F$1)</f>
        <v/>
      </c>
      <c r="E3828" s="137">
        <f>COUNTIFS(Severity,$B3828,SLA_Breach,"&lt;&gt;Yes",Status,"&lt;&gt;Suspend",Status,"&lt;&gt;Assigned",Status,"&lt;&gt;Open",Status,"&lt;&gt;Hold&gt;",ResolvedDate,"&gt;="&amp;$C$1,ResolvedDate,"&lt;="&amp;$F$1)</f>
        <v/>
      </c>
      <c r="F3828" s="137">
        <f>COUNTIFS(Severity,$B3828,SLA_Breach,"Yes",Status,"&lt;&gt;Suspend",Status,"&lt;&gt;Assigned",Status,"&lt;&gt;Open",Status,"&lt;&gt;Hold&gt;",ResolvedDate,"&gt;="&amp;$C$1,ResolvedDate,"&lt;="&amp;$F$1)</f>
        <v/>
      </c>
      <c r="G3828" s="137">
        <f>COUNTIFS(Severity,$B3828,AssignedDate,"&gt;=01/01/2017 12:00:00 AM",AssignedDate,"&lt;="&amp;$F$1)</f>
        <v/>
      </c>
      <c r="H3828" s="177" t="n"/>
      <c r="L3828" s="57" t="n">
        <v>0</v>
      </c>
      <c r="M3828" s="57" t="n"/>
    </row>
    <row r="3829" spans="1:13">
      <c r="A3829" s="137" t="n">
        <v>1</v>
      </c>
      <c r="B3829" s="100" t="s">
        <v>525</v>
      </c>
      <c r="C3829" s="137">
        <f>COUNTIFS(Severity,$B3829,AssignedDate,"&gt;="&amp;$C$1,AssignedDate,"&lt;="&amp;$F$1)</f>
        <v/>
      </c>
      <c r="D3829" s="137">
        <f>COUNTIFS(Severity,$B3829,Status,"&lt;&gt;Suspend",Status,"&lt;&gt;Assigned",Status,"&lt;&gt;Open",Status,"&lt;&gt;Hold",ResolvedDate,"&gt;="&amp;$C$1,ResolvedDate,"&lt;="&amp;$F$1)</f>
        <v/>
      </c>
      <c r="E3829" s="137">
        <f>COUNTIFS(Severity,$B3829,SLA_Breach,"&lt;&gt;Yes",Status,"&lt;&gt;Suspend",Status,"&lt;&gt;Assigned",Status,"&lt;&gt;Open",Status,"&lt;&gt;Hold&gt;",ResolvedDate,"&gt;="&amp;$C$1,ResolvedDate,"&lt;="&amp;$F$1)</f>
        <v/>
      </c>
      <c r="F3829" s="137">
        <f>COUNTIFS(Severity,$B3829,SLA_Breach,"Yes",Status,"&lt;&gt;Suspend",Status,"&lt;&gt;Assigned",Status,"&lt;&gt;Open",Status,"&lt;&gt;Hold&gt;",ResolvedDate,"&gt;="&amp;$C$1,ResolvedDate,"&lt;="&amp;$F$1)</f>
        <v/>
      </c>
      <c r="G3829" s="137">
        <f>COUNTIFS(Severity,$B3829,AssignedDate,"&gt;=01/01/2017 12:00:00 AM",AssignedDate,"&lt;="&amp;$F$1)</f>
        <v/>
      </c>
      <c r="H3829" s="177" t="n"/>
      <c r="L3829" s="57" t="n">
        <v>0</v>
      </c>
      <c r="M3829" s="57" t="n"/>
    </row>
    <row r="3830" spans="1:13">
      <c r="A3830" s="137" t="n">
        <v>1</v>
      </c>
      <c r="B3830" s="100" t="s">
        <v>525</v>
      </c>
      <c r="C3830" s="137">
        <f>COUNTIFS(Severity,$B3830,AssignedDate,"&gt;="&amp;$C$1,AssignedDate,"&lt;="&amp;$F$1)</f>
        <v/>
      </c>
      <c r="D3830" s="137">
        <f>COUNTIFS(Severity,$B3830,Status,"&lt;&gt;Suspend",Status,"&lt;&gt;Assigned",Status,"&lt;&gt;Open",Status,"&lt;&gt;Hold",ResolvedDate,"&gt;="&amp;$C$1,ResolvedDate,"&lt;="&amp;$F$1)</f>
        <v/>
      </c>
      <c r="E3830" s="137">
        <f>COUNTIFS(Severity,$B3830,SLA_Breach,"&lt;&gt;Yes",Status,"&lt;&gt;Suspend",Status,"&lt;&gt;Assigned",Status,"&lt;&gt;Open",Status,"&lt;&gt;Hold&gt;",ResolvedDate,"&gt;="&amp;$C$1,ResolvedDate,"&lt;="&amp;$F$1)</f>
        <v/>
      </c>
      <c r="F3830" s="137">
        <f>COUNTIFS(Severity,$B3830,SLA_Breach,"Yes",Status,"&lt;&gt;Suspend",Status,"&lt;&gt;Assigned",Status,"&lt;&gt;Open",Status,"&lt;&gt;Hold&gt;",ResolvedDate,"&gt;="&amp;$C$1,ResolvedDate,"&lt;="&amp;$F$1)</f>
        <v/>
      </c>
      <c r="G3830" s="137">
        <f>COUNTIFS(Severity,$B3830,AssignedDate,"&gt;=01/01/2017 12:00:00 AM",AssignedDate,"&lt;="&amp;$F$1)</f>
        <v/>
      </c>
      <c r="H3830" s="177" t="n"/>
      <c r="L3830" s="57" t="n">
        <v>0</v>
      </c>
      <c r="M3830" s="57" t="n"/>
    </row>
    <row r="3831" spans="1:13">
      <c r="A3831" s="137" t="n">
        <v>1</v>
      </c>
      <c r="B3831" s="100" t="s">
        <v>525</v>
      </c>
      <c r="C3831" s="137">
        <f>COUNTIFS(Severity,$B3831,AssignedDate,"&gt;="&amp;$C$1,AssignedDate,"&lt;="&amp;$F$1)</f>
        <v/>
      </c>
      <c r="D3831" s="137">
        <f>COUNTIFS(Severity,$B3831,Status,"&lt;&gt;Suspend",Status,"&lt;&gt;Assigned",Status,"&lt;&gt;Open",Status,"&lt;&gt;Hold",ResolvedDate,"&gt;="&amp;$C$1,ResolvedDate,"&lt;="&amp;$F$1)</f>
        <v/>
      </c>
      <c r="E3831" s="137">
        <f>COUNTIFS(Severity,$B3831,SLA_Breach,"&lt;&gt;Yes",Status,"&lt;&gt;Suspend",Status,"&lt;&gt;Assigned",Status,"&lt;&gt;Open",Status,"&lt;&gt;Hold&gt;",ResolvedDate,"&gt;="&amp;$C$1,ResolvedDate,"&lt;="&amp;$F$1)</f>
        <v/>
      </c>
      <c r="F3831" s="137">
        <f>COUNTIFS(Severity,$B3831,SLA_Breach,"Yes",Status,"&lt;&gt;Suspend",Status,"&lt;&gt;Assigned",Status,"&lt;&gt;Open",Status,"&lt;&gt;Hold&gt;",ResolvedDate,"&gt;="&amp;$C$1,ResolvedDate,"&lt;="&amp;$F$1)</f>
        <v/>
      </c>
      <c r="G3831" s="137">
        <f>COUNTIFS(Severity,$B3831,AssignedDate,"&gt;=01/01/2017 12:00:00 AM",AssignedDate,"&lt;="&amp;$F$1)</f>
        <v/>
      </c>
      <c r="H3831" s="177" t="n"/>
      <c r="L3831" s="57" t="n">
        <v>0</v>
      </c>
      <c r="M3831" s="57" t="n"/>
    </row>
    <row r="3832" spans="1:13">
      <c r="A3832" s="137" t="n">
        <v>1</v>
      </c>
      <c r="B3832" s="100" t="s">
        <v>525</v>
      </c>
      <c r="C3832" s="137">
        <f>COUNTIFS(Severity,$B3832,AssignedDate,"&gt;="&amp;$C$1,AssignedDate,"&lt;="&amp;$F$1)</f>
        <v/>
      </c>
      <c r="D3832" s="137">
        <f>COUNTIFS(Severity,$B3832,Status,"&lt;&gt;Suspend",Status,"&lt;&gt;Assigned",Status,"&lt;&gt;Open",Status,"&lt;&gt;Hold",ResolvedDate,"&gt;="&amp;$C$1,ResolvedDate,"&lt;="&amp;$F$1)</f>
        <v/>
      </c>
      <c r="E3832" s="137">
        <f>COUNTIFS(Severity,$B3832,SLA_Breach,"&lt;&gt;Yes",Status,"&lt;&gt;Suspend",Status,"&lt;&gt;Assigned",Status,"&lt;&gt;Open",Status,"&lt;&gt;Hold&gt;",ResolvedDate,"&gt;="&amp;$C$1,ResolvedDate,"&lt;="&amp;$F$1)</f>
        <v/>
      </c>
      <c r="F3832" s="137">
        <f>COUNTIFS(Severity,$B3832,SLA_Breach,"Yes",Status,"&lt;&gt;Suspend",Status,"&lt;&gt;Assigned",Status,"&lt;&gt;Open",Status,"&lt;&gt;Hold&gt;",ResolvedDate,"&gt;="&amp;$C$1,ResolvedDate,"&lt;="&amp;$F$1)</f>
        <v/>
      </c>
      <c r="G3832" s="137">
        <f>COUNTIFS(Severity,$B3832,AssignedDate,"&gt;=01/01/2017 12:00:00 AM",AssignedDate,"&lt;="&amp;$F$1)</f>
        <v/>
      </c>
      <c r="H3832" s="177" t="n"/>
      <c r="L3832" s="57" t="n">
        <v>0</v>
      </c>
      <c r="M3832" s="57" t="n"/>
    </row>
    <row r="3833" spans="1:13">
      <c r="A3833" s="137" t="n">
        <v>1</v>
      </c>
      <c r="B3833" s="100" t="s">
        <v>525</v>
      </c>
      <c r="C3833" s="137">
        <f>COUNTIFS(Severity,$B3833,AssignedDate,"&gt;="&amp;$C$1,AssignedDate,"&lt;="&amp;$F$1)</f>
        <v/>
      </c>
      <c r="D3833" s="137">
        <f>COUNTIFS(Severity,$B3833,Status,"&lt;&gt;Suspend",Status,"&lt;&gt;Assigned",Status,"&lt;&gt;Open",Status,"&lt;&gt;Hold",ResolvedDate,"&gt;="&amp;$C$1,ResolvedDate,"&lt;="&amp;$F$1)</f>
        <v/>
      </c>
      <c r="E3833" s="137">
        <f>COUNTIFS(Severity,$B3833,SLA_Breach,"&lt;&gt;Yes",Status,"&lt;&gt;Suspend",Status,"&lt;&gt;Assigned",Status,"&lt;&gt;Open",Status,"&lt;&gt;Hold&gt;",ResolvedDate,"&gt;="&amp;$C$1,ResolvedDate,"&lt;="&amp;$F$1)</f>
        <v/>
      </c>
      <c r="F3833" s="137">
        <f>COUNTIFS(Severity,$B3833,SLA_Breach,"Yes",Status,"&lt;&gt;Suspend",Status,"&lt;&gt;Assigned",Status,"&lt;&gt;Open",Status,"&lt;&gt;Hold&gt;",ResolvedDate,"&gt;="&amp;$C$1,ResolvedDate,"&lt;="&amp;$F$1)</f>
        <v/>
      </c>
      <c r="G3833" s="137">
        <f>COUNTIFS(Severity,$B3833,AssignedDate,"&gt;=01/01/2017 12:00:00 AM",AssignedDate,"&lt;="&amp;$F$1)</f>
        <v/>
      </c>
      <c r="H3833" s="177" t="n"/>
      <c r="L3833" s="57" t="n">
        <v>0</v>
      </c>
      <c r="M3833" s="57" t="n"/>
    </row>
    <row r="3834" spans="1:13">
      <c r="A3834" s="137" t="n">
        <v>1</v>
      </c>
      <c r="B3834" s="100" t="s">
        <v>525</v>
      </c>
      <c r="C3834" s="137">
        <f>COUNTIFS(Severity,$B3834,AssignedDate,"&gt;="&amp;$C$1,AssignedDate,"&lt;="&amp;$F$1)</f>
        <v/>
      </c>
      <c r="D3834" s="137">
        <f>COUNTIFS(Severity,$B3834,Status,"&lt;&gt;Suspend",Status,"&lt;&gt;Assigned",Status,"&lt;&gt;Open",Status,"&lt;&gt;Hold",ResolvedDate,"&gt;="&amp;$C$1,ResolvedDate,"&lt;="&amp;$F$1)</f>
        <v/>
      </c>
      <c r="E3834" s="137">
        <f>COUNTIFS(Severity,$B3834,SLA_Breach,"&lt;&gt;Yes",Status,"&lt;&gt;Suspend",Status,"&lt;&gt;Assigned",Status,"&lt;&gt;Open",Status,"&lt;&gt;Hold&gt;",ResolvedDate,"&gt;="&amp;$C$1,ResolvedDate,"&lt;="&amp;$F$1)</f>
        <v/>
      </c>
      <c r="F3834" s="137">
        <f>COUNTIFS(Severity,$B3834,SLA_Breach,"Yes",Status,"&lt;&gt;Suspend",Status,"&lt;&gt;Assigned",Status,"&lt;&gt;Open",Status,"&lt;&gt;Hold&gt;",ResolvedDate,"&gt;="&amp;$C$1,ResolvedDate,"&lt;="&amp;$F$1)</f>
        <v/>
      </c>
      <c r="G3834" s="137">
        <f>COUNTIFS(Severity,$B3834,AssignedDate,"&gt;=01/01/2017 12:00:00 AM",AssignedDate,"&lt;="&amp;$F$1)</f>
        <v/>
      </c>
      <c r="H3834" s="177" t="n"/>
      <c r="L3834" s="57" t="n">
        <v>0</v>
      </c>
      <c r="M3834" s="57" t="n"/>
    </row>
    <row r="3835" spans="1:13">
      <c r="A3835" s="137" t="n">
        <v>1</v>
      </c>
      <c r="B3835" s="100" t="s">
        <v>525</v>
      </c>
      <c r="C3835" s="137">
        <f>COUNTIFS(Severity,$B3835,AssignedDate,"&gt;="&amp;$C$1,AssignedDate,"&lt;="&amp;$F$1)</f>
        <v/>
      </c>
      <c r="D3835" s="137">
        <f>COUNTIFS(Severity,$B3835,Status,"&lt;&gt;Suspend",Status,"&lt;&gt;Assigned",Status,"&lt;&gt;Open",Status,"&lt;&gt;Hold",ResolvedDate,"&gt;="&amp;$C$1,ResolvedDate,"&lt;="&amp;$F$1)</f>
        <v/>
      </c>
      <c r="E3835" s="137">
        <f>COUNTIFS(Severity,$B3835,SLA_Breach,"&lt;&gt;Yes",Status,"&lt;&gt;Suspend",Status,"&lt;&gt;Assigned",Status,"&lt;&gt;Open",Status,"&lt;&gt;Hold&gt;",ResolvedDate,"&gt;="&amp;$C$1,ResolvedDate,"&lt;="&amp;$F$1)</f>
        <v/>
      </c>
      <c r="F3835" s="137">
        <f>COUNTIFS(Severity,$B3835,SLA_Breach,"Yes",Status,"&lt;&gt;Suspend",Status,"&lt;&gt;Assigned",Status,"&lt;&gt;Open",Status,"&lt;&gt;Hold&gt;",ResolvedDate,"&gt;="&amp;$C$1,ResolvedDate,"&lt;="&amp;$F$1)</f>
        <v/>
      </c>
      <c r="G3835" s="137">
        <f>COUNTIFS(Severity,$B3835,AssignedDate,"&gt;=01/01/2017 12:00:00 AM",AssignedDate,"&lt;="&amp;$F$1)</f>
        <v/>
      </c>
      <c r="H3835" s="177" t="n"/>
      <c r="L3835" s="57" t="n">
        <v>0</v>
      </c>
      <c r="M3835" s="57" t="n"/>
    </row>
    <row r="3836" spans="1:13">
      <c r="A3836" s="137" t="n">
        <v>1</v>
      </c>
      <c r="B3836" s="100" t="s">
        <v>525</v>
      </c>
      <c r="C3836" s="137">
        <f>COUNTIFS(Severity,$B3836,AssignedDate,"&gt;="&amp;$C$1,AssignedDate,"&lt;="&amp;$F$1)</f>
        <v/>
      </c>
      <c r="D3836" s="137">
        <f>COUNTIFS(Severity,$B3836,Status,"&lt;&gt;Suspend",Status,"&lt;&gt;Assigned",Status,"&lt;&gt;Open",Status,"&lt;&gt;Hold",ResolvedDate,"&gt;="&amp;$C$1,ResolvedDate,"&lt;="&amp;$F$1)</f>
        <v/>
      </c>
      <c r="E3836" s="137">
        <f>COUNTIFS(Severity,$B3836,SLA_Breach,"&lt;&gt;Yes",Status,"&lt;&gt;Suspend",Status,"&lt;&gt;Assigned",Status,"&lt;&gt;Open",Status,"&lt;&gt;Hold&gt;",ResolvedDate,"&gt;="&amp;$C$1,ResolvedDate,"&lt;="&amp;$F$1)</f>
        <v/>
      </c>
      <c r="F3836" s="137">
        <f>COUNTIFS(Severity,$B3836,SLA_Breach,"Yes",Status,"&lt;&gt;Suspend",Status,"&lt;&gt;Assigned",Status,"&lt;&gt;Open",Status,"&lt;&gt;Hold&gt;",ResolvedDate,"&gt;="&amp;$C$1,ResolvedDate,"&lt;="&amp;$F$1)</f>
        <v/>
      </c>
      <c r="G3836" s="137">
        <f>COUNTIFS(Severity,$B3836,AssignedDate,"&gt;=01/01/2017 12:00:00 AM",AssignedDate,"&lt;="&amp;$F$1)</f>
        <v/>
      </c>
      <c r="H3836" s="177" t="n"/>
      <c r="L3836" s="57" t="n">
        <v>0</v>
      </c>
      <c r="M3836" s="57" t="n"/>
    </row>
    <row r="3837" spans="1:13">
      <c r="A3837" s="137" t="n">
        <v>1</v>
      </c>
      <c r="B3837" s="100" t="s">
        <v>525</v>
      </c>
      <c r="C3837" s="137">
        <f>COUNTIFS(Severity,$B3837,AssignedDate,"&gt;="&amp;$C$1,AssignedDate,"&lt;="&amp;$F$1)</f>
        <v/>
      </c>
      <c r="D3837" s="137">
        <f>COUNTIFS(Severity,$B3837,Status,"&lt;&gt;Suspend",Status,"&lt;&gt;Assigned",Status,"&lt;&gt;Open",Status,"&lt;&gt;Hold",ResolvedDate,"&gt;="&amp;$C$1,ResolvedDate,"&lt;="&amp;$F$1)</f>
        <v/>
      </c>
      <c r="E3837" s="137">
        <f>COUNTIFS(Severity,$B3837,SLA_Breach,"&lt;&gt;Yes",Status,"&lt;&gt;Suspend",Status,"&lt;&gt;Assigned",Status,"&lt;&gt;Open",Status,"&lt;&gt;Hold&gt;",ResolvedDate,"&gt;="&amp;$C$1,ResolvedDate,"&lt;="&amp;$F$1)</f>
        <v/>
      </c>
      <c r="F3837" s="137">
        <f>COUNTIFS(Severity,$B3837,SLA_Breach,"Yes",Status,"&lt;&gt;Suspend",Status,"&lt;&gt;Assigned",Status,"&lt;&gt;Open",Status,"&lt;&gt;Hold&gt;",ResolvedDate,"&gt;="&amp;$C$1,ResolvedDate,"&lt;="&amp;$F$1)</f>
        <v/>
      </c>
      <c r="G3837" s="137">
        <f>COUNTIFS(Severity,$B3837,AssignedDate,"&gt;=01/01/2017 12:00:00 AM",AssignedDate,"&lt;="&amp;$F$1)</f>
        <v/>
      </c>
      <c r="H3837" s="177" t="n"/>
      <c r="L3837" s="57" t="n">
        <v>0</v>
      </c>
      <c r="M3837" s="57" t="n"/>
    </row>
    <row r="3838" spans="1:13">
      <c r="A3838" s="137" t="n">
        <v>1</v>
      </c>
      <c r="B3838" s="100" t="s">
        <v>525</v>
      </c>
      <c r="C3838" s="137">
        <f>COUNTIFS(Severity,$B3838,AssignedDate,"&gt;="&amp;$C$1,AssignedDate,"&lt;="&amp;$F$1)</f>
        <v/>
      </c>
      <c r="D3838" s="137">
        <f>COUNTIFS(Severity,$B3838,Status,"&lt;&gt;Suspend",Status,"&lt;&gt;Assigned",Status,"&lt;&gt;Open",Status,"&lt;&gt;Hold",ResolvedDate,"&gt;="&amp;$C$1,ResolvedDate,"&lt;="&amp;$F$1)</f>
        <v/>
      </c>
      <c r="E3838" s="137">
        <f>COUNTIFS(Severity,$B3838,SLA_Breach,"&lt;&gt;Yes",Status,"&lt;&gt;Suspend",Status,"&lt;&gt;Assigned",Status,"&lt;&gt;Open",Status,"&lt;&gt;Hold&gt;",ResolvedDate,"&gt;="&amp;$C$1,ResolvedDate,"&lt;="&amp;$F$1)</f>
        <v/>
      </c>
      <c r="F3838" s="137">
        <f>COUNTIFS(Severity,$B3838,SLA_Breach,"Yes",Status,"&lt;&gt;Suspend",Status,"&lt;&gt;Assigned",Status,"&lt;&gt;Open",Status,"&lt;&gt;Hold&gt;",ResolvedDate,"&gt;="&amp;$C$1,ResolvedDate,"&lt;="&amp;$F$1)</f>
        <v/>
      </c>
      <c r="G3838" s="137">
        <f>COUNTIFS(Severity,$B3838,AssignedDate,"&gt;=01/01/2017 12:00:00 AM",AssignedDate,"&lt;="&amp;$F$1)</f>
        <v/>
      </c>
      <c r="H3838" s="177" t="n"/>
      <c r="L3838" s="57" t="n">
        <v>0</v>
      </c>
      <c r="M3838" s="57" t="n"/>
    </row>
    <row r="3839" spans="1:13">
      <c r="A3839" s="137" t="n">
        <v>1</v>
      </c>
      <c r="B3839" s="100" t="s">
        <v>525</v>
      </c>
      <c r="C3839" s="137">
        <f>COUNTIFS(Severity,$B3839,AssignedDate,"&gt;="&amp;$C$1,AssignedDate,"&lt;="&amp;$F$1)</f>
        <v/>
      </c>
      <c r="D3839" s="137">
        <f>COUNTIFS(Severity,$B3839,Status,"&lt;&gt;Suspend",Status,"&lt;&gt;Assigned",Status,"&lt;&gt;Open",Status,"&lt;&gt;Hold",ResolvedDate,"&gt;="&amp;$C$1,ResolvedDate,"&lt;="&amp;$F$1)</f>
        <v/>
      </c>
      <c r="E3839" s="137">
        <f>COUNTIFS(Severity,$B3839,SLA_Breach,"&lt;&gt;Yes",Status,"&lt;&gt;Suspend",Status,"&lt;&gt;Assigned",Status,"&lt;&gt;Open",Status,"&lt;&gt;Hold&gt;",ResolvedDate,"&gt;="&amp;$C$1,ResolvedDate,"&lt;="&amp;$F$1)</f>
        <v/>
      </c>
      <c r="F3839" s="137">
        <f>COUNTIFS(Severity,$B3839,SLA_Breach,"Yes",Status,"&lt;&gt;Suspend",Status,"&lt;&gt;Assigned",Status,"&lt;&gt;Open",Status,"&lt;&gt;Hold&gt;",ResolvedDate,"&gt;="&amp;$C$1,ResolvedDate,"&lt;="&amp;$F$1)</f>
        <v/>
      </c>
      <c r="G3839" s="137">
        <f>COUNTIFS(Severity,$B3839,AssignedDate,"&gt;=01/01/2017 12:00:00 AM",AssignedDate,"&lt;="&amp;$F$1)</f>
        <v/>
      </c>
      <c r="H3839" s="177" t="n"/>
      <c r="L3839" s="57" t="n">
        <v>0</v>
      </c>
      <c r="M3839" s="57" t="n"/>
    </row>
    <row r="3840" spans="1:13">
      <c r="A3840" s="137" t="n">
        <v>1</v>
      </c>
      <c r="B3840" s="100" t="s">
        <v>525</v>
      </c>
      <c r="C3840" s="137">
        <f>COUNTIFS(Severity,$B3840,AssignedDate,"&gt;="&amp;$C$1,AssignedDate,"&lt;="&amp;$F$1)</f>
        <v/>
      </c>
      <c r="D3840" s="137">
        <f>COUNTIFS(Severity,$B3840,Status,"&lt;&gt;Suspend",Status,"&lt;&gt;Assigned",Status,"&lt;&gt;Open",Status,"&lt;&gt;Hold",ResolvedDate,"&gt;="&amp;$C$1,ResolvedDate,"&lt;="&amp;$F$1)</f>
        <v/>
      </c>
      <c r="E3840" s="137">
        <f>COUNTIFS(Severity,$B3840,SLA_Breach,"&lt;&gt;Yes",Status,"&lt;&gt;Suspend",Status,"&lt;&gt;Assigned",Status,"&lt;&gt;Open",Status,"&lt;&gt;Hold&gt;",ResolvedDate,"&gt;="&amp;$C$1,ResolvedDate,"&lt;="&amp;$F$1)</f>
        <v/>
      </c>
      <c r="F3840" s="137">
        <f>COUNTIFS(Severity,$B3840,SLA_Breach,"Yes",Status,"&lt;&gt;Suspend",Status,"&lt;&gt;Assigned",Status,"&lt;&gt;Open",Status,"&lt;&gt;Hold&gt;",ResolvedDate,"&gt;="&amp;$C$1,ResolvedDate,"&lt;="&amp;$F$1)</f>
        <v/>
      </c>
      <c r="G3840" s="137">
        <f>COUNTIFS(Severity,$B3840,AssignedDate,"&gt;=01/01/2017 12:00:00 AM",AssignedDate,"&lt;="&amp;$F$1)</f>
        <v/>
      </c>
      <c r="H3840" s="177" t="n"/>
      <c r="L3840" s="57" t="n">
        <v>0</v>
      </c>
      <c r="M3840" s="57" t="n"/>
    </row>
    <row r="3841" spans="1:13">
      <c r="A3841" s="137" t="n">
        <v>1</v>
      </c>
      <c r="B3841" s="100" t="s">
        <v>525</v>
      </c>
      <c r="C3841" s="137">
        <f>COUNTIFS(Severity,$B3841,AssignedDate,"&gt;="&amp;$C$1,AssignedDate,"&lt;="&amp;$F$1)</f>
        <v/>
      </c>
      <c r="D3841" s="137">
        <f>COUNTIFS(Severity,$B3841,Status,"&lt;&gt;Suspend",Status,"&lt;&gt;Assigned",Status,"&lt;&gt;Open",Status,"&lt;&gt;Hold",ResolvedDate,"&gt;="&amp;$C$1,ResolvedDate,"&lt;="&amp;$F$1)</f>
        <v/>
      </c>
      <c r="E3841" s="137">
        <f>COUNTIFS(Severity,$B3841,SLA_Breach,"&lt;&gt;Yes",Status,"&lt;&gt;Suspend",Status,"&lt;&gt;Assigned",Status,"&lt;&gt;Open",Status,"&lt;&gt;Hold&gt;",ResolvedDate,"&gt;="&amp;$C$1,ResolvedDate,"&lt;="&amp;$F$1)</f>
        <v/>
      </c>
      <c r="F3841" s="137">
        <f>COUNTIFS(Severity,$B3841,SLA_Breach,"Yes",Status,"&lt;&gt;Suspend",Status,"&lt;&gt;Assigned",Status,"&lt;&gt;Open",Status,"&lt;&gt;Hold&gt;",ResolvedDate,"&gt;="&amp;$C$1,ResolvedDate,"&lt;="&amp;$F$1)</f>
        <v/>
      </c>
      <c r="G3841" s="137">
        <f>COUNTIFS(Severity,$B3841,AssignedDate,"&gt;=01/01/2017 12:00:00 AM",AssignedDate,"&lt;="&amp;$F$1)</f>
        <v/>
      </c>
      <c r="H3841" s="177" t="n"/>
      <c r="L3841" s="57" t="n">
        <v>0</v>
      </c>
      <c r="M3841" s="57" t="n"/>
    </row>
    <row r="3842" spans="1:13">
      <c r="A3842" s="137" t="n">
        <v>1</v>
      </c>
      <c r="B3842" s="100" t="s">
        <v>525</v>
      </c>
      <c r="C3842" s="137">
        <f>COUNTIFS(Severity,$B3842,AssignedDate,"&gt;="&amp;$C$1,AssignedDate,"&lt;="&amp;$F$1)</f>
        <v/>
      </c>
      <c r="D3842" s="137">
        <f>COUNTIFS(Severity,$B3842,Status,"&lt;&gt;Suspend",Status,"&lt;&gt;Assigned",Status,"&lt;&gt;Open",Status,"&lt;&gt;Hold",ResolvedDate,"&gt;="&amp;$C$1,ResolvedDate,"&lt;="&amp;$F$1)</f>
        <v/>
      </c>
      <c r="E3842" s="137">
        <f>COUNTIFS(Severity,$B3842,SLA_Breach,"&lt;&gt;Yes",Status,"&lt;&gt;Suspend",Status,"&lt;&gt;Assigned",Status,"&lt;&gt;Open",Status,"&lt;&gt;Hold&gt;",ResolvedDate,"&gt;="&amp;$C$1,ResolvedDate,"&lt;="&amp;$F$1)</f>
        <v/>
      </c>
      <c r="F3842" s="137">
        <f>COUNTIFS(Severity,$B3842,SLA_Breach,"Yes",Status,"&lt;&gt;Suspend",Status,"&lt;&gt;Assigned",Status,"&lt;&gt;Open",Status,"&lt;&gt;Hold&gt;",ResolvedDate,"&gt;="&amp;$C$1,ResolvedDate,"&lt;="&amp;$F$1)</f>
        <v/>
      </c>
      <c r="G3842" s="137">
        <f>COUNTIFS(Severity,$B3842,AssignedDate,"&gt;=01/01/2017 12:00:00 AM",AssignedDate,"&lt;="&amp;$F$1)</f>
        <v/>
      </c>
      <c r="H3842" s="177" t="n"/>
      <c r="L3842" s="57" t="n">
        <v>0</v>
      </c>
      <c r="M3842" s="57" t="n"/>
    </row>
    <row r="3843" spans="1:13">
      <c r="A3843" s="137" t="n">
        <v>1</v>
      </c>
      <c r="B3843" s="100" t="s">
        <v>525</v>
      </c>
      <c r="C3843" s="137">
        <f>COUNTIFS(Severity,$B3843,AssignedDate,"&gt;="&amp;$C$1,AssignedDate,"&lt;="&amp;$F$1)</f>
        <v/>
      </c>
      <c r="D3843" s="137">
        <f>COUNTIFS(Severity,$B3843,Status,"&lt;&gt;Suspend",Status,"&lt;&gt;Assigned",Status,"&lt;&gt;Open",Status,"&lt;&gt;Hold",ResolvedDate,"&gt;="&amp;$C$1,ResolvedDate,"&lt;="&amp;$F$1)</f>
        <v/>
      </c>
      <c r="E3843" s="137">
        <f>COUNTIFS(Severity,$B3843,SLA_Breach,"&lt;&gt;Yes",Status,"&lt;&gt;Suspend",Status,"&lt;&gt;Assigned",Status,"&lt;&gt;Open",Status,"&lt;&gt;Hold&gt;",ResolvedDate,"&gt;="&amp;$C$1,ResolvedDate,"&lt;="&amp;$F$1)</f>
        <v/>
      </c>
      <c r="F3843" s="137">
        <f>COUNTIFS(Severity,$B3843,SLA_Breach,"Yes",Status,"&lt;&gt;Suspend",Status,"&lt;&gt;Assigned",Status,"&lt;&gt;Open",Status,"&lt;&gt;Hold&gt;",ResolvedDate,"&gt;="&amp;$C$1,ResolvedDate,"&lt;="&amp;$F$1)</f>
        <v/>
      </c>
      <c r="G3843" s="137">
        <f>COUNTIFS(Severity,$B3843,AssignedDate,"&gt;=01/01/2017 12:00:00 AM",AssignedDate,"&lt;="&amp;$F$1)</f>
        <v/>
      </c>
      <c r="H3843" s="177" t="n"/>
      <c r="L3843" s="57" t="n">
        <v>0</v>
      </c>
      <c r="M3843" s="57" t="n"/>
    </row>
    <row r="3844" spans="1:13">
      <c r="A3844" s="137" t="n">
        <v>1</v>
      </c>
      <c r="B3844" s="100" t="s">
        <v>525</v>
      </c>
      <c r="C3844" s="137">
        <f>COUNTIFS(Severity,$B3844,AssignedDate,"&gt;="&amp;$C$1,AssignedDate,"&lt;="&amp;$F$1)</f>
        <v/>
      </c>
      <c r="D3844" s="137">
        <f>COUNTIFS(Severity,$B3844,Status,"&lt;&gt;Suspend",Status,"&lt;&gt;Assigned",Status,"&lt;&gt;Open",Status,"&lt;&gt;Hold",ResolvedDate,"&gt;="&amp;$C$1,ResolvedDate,"&lt;="&amp;$F$1)</f>
        <v/>
      </c>
      <c r="E3844" s="137">
        <f>COUNTIFS(Severity,$B3844,SLA_Breach,"&lt;&gt;Yes",Status,"&lt;&gt;Suspend",Status,"&lt;&gt;Assigned",Status,"&lt;&gt;Open",Status,"&lt;&gt;Hold&gt;",ResolvedDate,"&gt;="&amp;$C$1,ResolvedDate,"&lt;="&amp;$F$1)</f>
        <v/>
      </c>
      <c r="F3844" s="137">
        <f>COUNTIFS(Severity,$B3844,SLA_Breach,"Yes",Status,"&lt;&gt;Suspend",Status,"&lt;&gt;Assigned",Status,"&lt;&gt;Open",Status,"&lt;&gt;Hold&gt;",ResolvedDate,"&gt;="&amp;$C$1,ResolvedDate,"&lt;="&amp;$F$1)</f>
        <v/>
      </c>
      <c r="G3844" s="137">
        <f>COUNTIFS(Severity,$B3844,AssignedDate,"&gt;=01/01/2017 12:00:00 AM",AssignedDate,"&lt;="&amp;$F$1)</f>
        <v/>
      </c>
      <c r="H3844" s="177" t="n"/>
      <c r="L3844" s="57" t="n">
        <v>0</v>
      </c>
      <c r="M3844" s="57" t="n"/>
    </row>
    <row r="3845" spans="1:13">
      <c r="A3845" s="137" t="n">
        <v>1</v>
      </c>
      <c r="B3845" s="100" t="s">
        <v>525</v>
      </c>
      <c r="C3845" s="137">
        <f>COUNTIFS(Severity,$B3845,AssignedDate,"&gt;="&amp;$C$1,AssignedDate,"&lt;="&amp;$F$1)</f>
        <v/>
      </c>
      <c r="D3845" s="137">
        <f>COUNTIFS(Severity,$B3845,Status,"&lt;&gt;Suspend",Status,"&lt;&gt;Assigned",Status,"&lt;&gt;Open",Status,"&lt;&gt;Hold",ResolvedDate,"&gt;="&amp;$C$1,ResolvedDate,"&lt;="&amp;$F$1)</f>
        <v/>
      </c>
      <c r="E3845" s="137">
        <f>COUNTIFS(Severity,$B3845,SLA_Breach,"&lt;&gt;Yes",Status,"&lt;&gt;Suspend",Status,"&lt;&gt;Assigned",Status,"&lt;&gt;Open",Status,"&lt;&gt;Hold&gt;",ResolvedDate,"&gt;="&amp;$C$1,ResolvedDate,"&lt;="&amp;$F$1)</f>
        <v/>
      </c>
      <c r="F3845" s="137">
        <f>COUNTIFS(Severity,$B3845,SLA_Breach,"Yes",Status,"&lt;&gt;Suspend",Status,"&lt;&gt;Assigned",Status,"&lt;&gt;Open",Status,"&lt;&gt;Hold&gt;",ResolvedDate,"&gt;="&amp;$C$1,ResolvedDate,"&lt;="&amp;$F$1)</f>
        <v/>
      </c>
      <c r="G3845" s="137">
        <f>COUNTIFS(Severity,$B3845,AssignedDate,"&gt;=01/01/2017 12:00:00 AM",AssignedDate,"&lt;="&amp;$F$1)</f>
        <v/>
      </c>
      <c r="H3845" s="177" t="n"/>
      <c r="L3845" s="57" t="n">
        <v>0</v>
      </c>
      <c r="M3845" s="57" t="n"/>
    </row>
    <row r="3846" spans="1:13">
      <c r="A3846" s="137" t="n">
        <v>1</v>
      </c>
      <c r="B3846" s="100" t="s">
        <v>525</v>
      </c>
      <c r="C3846" s="137">
        <f>COUNTIFS(Severity,$B3846,AssignedDate,"&gt;="&amp;$C$1,AssignedDate,"&lt;="&amp;$F$1)</f>
        <v/>
      </c>
      <c r="D3846" s="137">
        <f>COUNTIFS(Severity,$B3846,Status,"&lt;&gt;Suspend",Status,"&lt;&gt;Assigned",Status,"&lt;&gt;Open",Status,"&lt;&gt;Hold",ResolvedDate,"&gt;="&amp;$C$1,ResolvedDate,"&lt;="&amp;$F$1)</f>
        <v/>
      </c>
      <c r="E3846" s="137">
        <f>COUNTIFS(Severity,$B3846,SLA_Breach,"&lt;&gt;Yes",Status,"&lt;&gt;Suspend",Status,"&lt;&gt;Assigned",Status,"&lt;&gt;Open",Status,"&lt;&gt;Hold&gt;",ResolvedDate,"&gt;="&amp;$C$1,ResolvedDate,"&lt;="&amp;$F$1)</f>
        <v/>
      </c>
      <c r="F3846" s="137">
        <f>COUNTIFS(Severity,$B3846,SLA_Breach,"Yes",Status,"&lt;&gt;Suspend",Status,"&lt;&gt;Assigned",Status,"&lt;&gt;Open",Status,"&lt;&gt;Hold&gt;",ResolvedDate,"&gt;="&amp;$C$1,ResolvedDate,"&lt;="&amp;$F$1)</f>
        <v/>
      </c>
      <c r="G3846" s="137">
        <f>COUNTIFS(Severity,$B3846,AssignedDate,"&gt;=01/01/2017 12:00:00 AM",AssignedDate,"&lt;="&amp;$F$1)</f>
        <v/>
      </c>
      <c r="H3846" s="177" t="n"/>
      <c r="L3846" s="57" t="n">
        <v>0</v>
      </c>
      <c r="M3846" s="57" t="n"/>
    </row>
    <row r="3847" spans="1:13">
      <c r="A3847" s="137" t="n">
        <v>1</v>
      </c>
      <c r="B3847" s="100" t="s">
        <v>525</v>
      </c>
      <c r="C3847" s="137">
        <f>COUNTIFS(Severity,$B3847,AssignedDate,"&gt;="&amp;$C$1,AssignedDate,"&lt;="&amp;$F$1)</f>
        <v/>
      </c>
      <c r="D3847" s="137">
        <f>COUNTIFS(Severity,$B3847,Status,"&lt;&gt;Suspend",Status,"&lt;&gt;Assigned",Status,"&lt;&gt;Open",Status,"&lt;&gt;Hold",ResolvedDate,"&gt;="&amp;$C$1,ResolvedDate,"&lt;="&amp;$F$1)</f>
        <v/>
      </c>
      <c r="E3847" s="137">
        <f>COUNTIFS(Severity,$B3847,SLA_Breach,"&lt;&gt;Yes",Status,"&lt;&gt;Suspend",Status,"&lt;&gt;Assigned",Status,"&lt;&gt;Open",Status,"&lt;&gt;Hold&gt;",ResolvedDate,"&gt;="&amp;$C$1,ResolvedDate,"&lt;="&amp;$F$1)</f>
        <v/>
      </c>
      <c r="F3847" s="137">
        <f>COUNTIFS(Severity,$B3847,SLA_Breach,"Yes",Status,"&lt;&gt;Suspend",Status,"&lt;&gt;Assigned",Status,"&lt;&gt;Open",Status,"&lt;&gt;Hold&gt;",ResolvedDate,"&gt;="&amp;$C$1,ResolvedDate,"&lt;="&amp;$F$1)</f>
        <v/>
      </c>
      <c r="G3847" s="137">
        <f>COUNTIFS(Severity,$B3847,AssignedDate,"&gt;=01/01/2017 12:00:00 AM",AssignedDate,"&lt;="&amp;$F$1)</f>
        <v/>
      </c>
      <c r="H3847" s="177" t="n"/>
      <c r="L3847" s="57" t="n">
        <v>0</v>
      </c>
      <c r="M3847" s="57" t="n"/>
    </row>
    <row r="3848" spans="1:13">
      <c r="A3848" s="137" t="n">
        <v>1</v>
      </c>
      <c r="B3848" s="100" t="s">
        <v>525</v>
      </c>
      <c r="C3848" s="137">
        <f>COUNTIFS(Severity,$B3848,AssignedDate,"&gt;="&amp;$C$1,AssignedDate,"&lt;="&amp;$F$1)</f>
        <v/>
      </c>
      <c r="D3848" s="137">
        <f>COUNTIFS(Severity,$B3848,Status,"&lt;&gt;Suspend",Status,"&lt;&gt;Assigned",Status,"&lt;&gt;Open",Status,"&lt;&gt;Hold",ResolvedDate,"&gt;="&amp;$C$1,ResolvedDate,"&lt;="&amp;$F$1)</f>
        <v/>
      </c>
      <c r="E3848" s="137">
        <f>COUNTIFS(Severity,$B3848,SLA_Breach,"&lt;&gt;Yes",Status,"&lt;&gt;Suspend",Status,"&lt;&gt;Assigned",Status,"&lt;&gt;Open",Status,"&lt;&gt;Hold&gt;",ResolvedDate,"&gt;="&amp;$C$1,ResolvedDate,"&lt;="&amp;$F$1)</f>
        <v/>
      </c>
      <c r="F3848" s="137">
        <f>COUNTIFS(Severity,$B3848,SLA_Breach,"Yes",Status,"&lt;&gt;Suspend",Status,"&lt;&gt;Assigned",Status,"&lt;&gt;Open",Status,"&lt;&gt;Hold&gt;",ResolvedDate,"&gt;="&amp;$C$1,ResolvedDate,"&lt;="&amp;$F$1)</f>
        <v/>
      </c>
      <c r="G3848" s="137">
        <f>COUNTIFS(Severity,$B3848,AssignedDate,"&gt;=01/01/2017 12:00:00 AM",AssignedDate,"&lt;="&amp;$F$1)</f>
        <v/>
      </c>
      <c r="H3848" s="177" t="n"/>
      <c r="L3848" s="57" t="n">
        <v>0</v>
      </c>
      <c r="M3848" s="57" t="n"/>
    </row>
    <row r="3849" spans="1:13">
      <c r="A3849" s="137" t="n">
        <v>1</v>
      </c>
      <c r="B3849" s="100" t="s">
        <v>525</v>
      </c>
      <c r="C3849" s="137">
        <f>COUNTIFS(Severity,$B3849,AssignedDate,"&gt;="&amp;$C$1,AssignedDate,"&lt;="&amp;$F$1)</f>
        <v/>
      </c>
      <c r="D3849" s="137">
        <f>COUNTIFS(Severity,$B3849,Status,"&lt;&gt;Suspend",Status,"&lt;&gt;Assigned",Status,"&lt;&gt;Open",Status,"&lt;&gt;Hold",ResolvedDate,"&gt;="&amp;$C$1,ResolvedDate,"&lt;="&amp;$F$1)</f>
        <v/>
      </c>
      <c r="E3849" s="137">
        <f>COUNTIFS(Severity,$B3849,SLA_Breach,"&lt;&gt;Yes",Status,"&lt;&gt;Suspend",Status,"&lt;&gt;Assigned",Status,"&lt;&gt;Open",Status,"&lt;&gt;Hold&gt;",ResolvedDate,"&gt;="&amp;$C$1,ResolvedDate,"&lt;="&amp;$F$1)</f>
        <v/>
      </c>
      <c r="F3849" s="137">
        <f>COUNTIFS(Severity,$B3849,SLA_Breach,"Yes",Status,"&lt;&gt;Suspend",Status,"&lt;&gt;Assigned",Status,"&lt;&gt;Open",Status,"&lt;&gt;Hold&gt;",ResolvedDate,"&gt;="&amp;$C$1,ResolvedDate,"&lt;="&amp;$F$1)</f>
        <v/>
      </c>
      <c r="G3849" s="137">
        <f>COUNTIFS(Severity,$B3849,AssignedDate,"&gt;=01/01/2017 12:00:00 AM",AssignedDate,"&lt;="&amp;$F$1)</f>
        <v/>
      </c>
      <c r="H3849" s="177" t="n"/>
      <c r="L3849" s="57" t="n">
        <v>0</v>
      </c>
      <c r="M3849" s="57" t="n"/>
    </row>
    <row r="3850" spans="1:13">
      <c r="A3850" s="137" t="n">
        <v>1</v>
      </c>
      <c r="B3850" s="100" t="s">
        <v>525</v>
      </c>
      <c r="C3850" s="137">
        <f>COUNTIFS(Severity,$B3850,AssignedDate,"&gt;="&amp;$C$1,AssignedDate,"&lt;="&amp;$F$1)</f>
        <v/>
      </c>
      <c r="D3850" s="137">
        <f>COUNTIFS(Severity,$B3850,Status,"&lt;&gt;Suspend",Status,"&lt;&gt;Assigned",Status,"&lt;&gt;Open",Status,"&lt;&gt;Hold",ResolvedDate,"&gt;="&amp;$C$1,ResolvedDate,"&lt;="&amp;$F$1)</f>
        <v/>
      </c>
      <c r="E3850" s="137">
        <f>COUNTIFS(Severity,$B3850,SLA_Breach,"&lt;&gt;Yes",Status,"&lt;&gt;Suspend",Status,"&lt;&gt;Assigned",Status,"&lt;&gt;Open",Status,"&lt;&gt;Hold&gt;",ResolvedDate,"&gt;="&amp;$C$1,ResolvedDate,"&lt;="&amp;$F$1)</f>
        <v/>
      </c>
      <c r="F3850" s="137">
        <f>COUNTIFS(Severity,$B3850,SLA_Breach,"Yes",Status,"&lt;&gt;Suspend",Status,"&lt;&gt;Assigned",Status,"&lt;&gt;Open",Status,"&lt;&gt;Hold&gt;",ResolvedDate,"&gt;="&amp;$C$1,ResolvedDate,"&lt;="&amp;$F$1)</f>
        <v/>
      </c>
      <c r="G3850" s="137">
        <f>COUNTIFS(Severity,$B3850,AssignedDate,"&gt;=01/01/2017 12:00:00 AM",AssignedDate,"&lt;="&amp;$F$1)</f>
        <v/>
      </c>
      <c r="H3850" s="177" t="n"/>
      <c r="L3850" s="57" t="n">
        <v>0</v>
      </c>
      <c r="M3850" s="57" t="n"/>
    </row>
    <row r="3851" spans="1:13">
      <c r="A3851" s="137" t="n">
        <v>1</v>
      </c>
      <c r="B3851" s="100" t="s">
        <v>525</v>
      </c>
      <c r="C3851" s="137">
        <f>COUNTIFS(Severity,$B3851,AssignedDate,"&gt;="&amp;$C$1,AssignedDate,"&lt;="&amp;$F$1)</f>
        <v/>
      </c>
      <c r="D3851" s="137">
        <f>COUNTIFS(Severity,$B3851,Status,"&lt;&gt;Suspend",Status,"&lt;&gt;Assigned",Status,"&lt;&gt;Open",Status,"&lt;&gt;Hold",ResolvedDate,"&gt;="&amp;$C$1,ResolvedDate,"&lt;="&amp;$F$1)</f>
        <v/>
      </c>
      <c r="E3851" s="137">
        <f>COUNTIFS(Severity,$B3851,SLA_Breach,"&lt;&gt;Yes",Status,"&lt;&gt;Suspend",Status,"&lt;&gt;Assigned",Status,"&lt;&gt;Open",Status,"&lt;&gt;Hold&gt;",ResolvedDate,"&gt;="&amp;$C$1,ResolvedDate,"&lt;="&amp;$F$1)</f>
        <v/>
      </c>
      <c r="F3851" s="137">
        <f>COUNTIFS(Severity,$B3851,SLA_Breach,"Yes",Status,"&lt;&gt;Suspend",Status,"&lt;&gt;Assigned",Status,"&lt;&gt;Open",Status,"&lt;&gt;Hold&gt;",ResolvedDate,"&gt;="&amp;$C$1,ResolvedDate,"&lt;="&amp;$F$1)</f>
        <v/>
      </c>
      <c r="G3851" s="137">
        <f>COUNTIFS(Severity,$B3851,AssignedDate,"&gt;=01/01/2017 12:00:00 AM",AssignedDate,"&lt;="&amp;$F$1)</f>
        <v/>
      </c>
      <c r="H3851" s="177" t="n"/>
      <c r="L3851" s="57" t="n">
        <v>0</v>
      </c>
      <c r="M3851" s="57" t="n"/>
    </row>
    <row r="3852" spans="1:13">
      <c r="A3852" s="137" t="n">
        <v>1</v>
      </c>
      <c r="B3852" s="100" t="s">
        <v>525</v>
      </c>
      <c r="C3852" s="137">
        <f>COUNTIFS(Severity,$B3852,AssignedDate,"&gt;="&amp;$C$1,AssignedDate,"&lt;="&amp;$F$1)</f>
        <v/>
      </c>
      <c r="D3852" s="137">
        <f>COUNTIFS(Severity,$B3852,Status,"&lt;&gt;Suspend",Status,"&lt;&gt;Assigned",Status,"&lt;&gt;Open",Status,"&lt;&gt;Hold",ResolvedDate,"&gt;="&amp;$C$1,ResolvedDate,"&lt;="&amp;$F$1)</f>
        <v/>
      </c>
      <c r="E3852" s="137">
        <f>COUNTIFS(Severity,$B3852,SLA_Breach,"&lt;&gt;Yes",Status,"&lt;&gt;Suspend",Status,"&lt;&gt;Assigned",Status,"&lt;&gt;Open",Status,"&lt;&gt;Hold&gt;",ResolvedDate,"&gt;="&amp;$C$1,ResolvedDate,"&lt;="&amp;$F$1)</f>
        <v/>
      </c>
      <c r="F3852" s="137">
        <f>COUNTIFS(Severity,$B3852,SLA_Breach,"Yes",Status,"&lt;&gt;Suspend",Status,"&lt;&gt;Assigned",Status,"&lt;&gt;Open",Status,"&lt;&gt;Hold&gt;",ResolvedDate,"&gt;="&amp;$C$1,ResolvedDate,"&lt;="&amp;$F$1)</f>
        <v/>
      </c>
      <c r="G3852" s="137">
        <f>COUNTIFS(Severity,$B3852,AssignedDate,"&gt;=01/01/2017 12:00:00 AM",AssignedDate,"&lt;="&amp;$F$1)</f>
        <v/>
      </c>
      <c r="H3852" s="177" t="n"/>
      <c r="L3852" s="57" t="n">
        <v>0</v>
      </c>
      <c r="M3852" s="57" t="n"/>
    </row>
    <row r="3853" spans="1:13">
      <c r="A3853" s="137" t="n">
        <v>1</v>
      </c>
      <c r="B3853" s="100" t="s">
        <v>525</v>
      </c>
      <c r="C3853" s="137">
        <f>COUNTIFS(Severity,$B3853,AssignedDate,"&gt;="&amp;$C$1,AssignedDate,"&lt;="&amp;$F$1)</f>
        <v/>
      </c>
      <c r="D3853" s="137">
        <f>COUNTIFS(Severity,$B3853,Status,"&lt;&gt;Suspend",Status,"&lt;&gt;Assigned",Status,"&lt;&gt;Open",Status,"&lt;&gt;Hold",ResolvedDate,"&gt;="&amp;$C$1,ResolvedDate,"&lt;="&amp;$F$1)</f>
        <v/>
      </c>
      <c r="E3853" s="137">
        <f>COUNTIFS(Severity,$B3853,SLA_Breach,"&lt;&gt;Yes",Status,"&lt;&gt;Suspend",Status,"&lt;&gt;Assigned",Status,"&lt;&gt;Open",Status,"&lt;&gt;Hold&gt;",ResolvedDate,"&gt;="&amp;$C$1,ResolvedDate,"&lt;="&amp;$F$1)</f>
        <v/>
      </c>
      <c r="F3853" s="137">
        <f>COUNTIFS(Severity,$B3853,SLA_Breach,"Yes",Status,"&lt;&gt;Suspend",Status,"&lt;&gt;Assigned",Status,"&lt;&gt;Open",Status,"&lt;&gt;Hold&gt;",ResolvedDate,"&gt;="&amp;$C$1,ResolvedDate,"&lt;="&amp;$F$1)</f>
        <v/>
      </c>
      <c r="G3853" s="137">
        <f>COUNTIFS(Severity,$B3853,AssignedDate,"&gt;=01/01/2017 12:00:00 AM",AssignedDate,"&lt;="&amp;$F$1)</f>
        <v/>
      </c>
      <c r="H3853" s="177" t="n"/>
      <c r="L3853" s="57" t="n">
        <v>0</v>
      </c>
      <c r="M3853" s="57" t="n"/>
    </row>
    <row r="3854" spans="1:13">
      <c r="A3854" s="137" t="n">
        <v>1</v>
      </c>
      <c r="B3854" s="100" t="s">
        <v>525</v>
      </c>
      <c r="C3854" s="137">
        <f>COUNTIFS(Severity,$B3854,AssignedDate,"&gt;="&amp;$C$1,AssignedDate,"&lt;="&amp;$F$1)</f>
        <v/>
      </c>
      <c r="D3854" s="137">
        <f>COUNTIFS(Severity,$B3854,Status,"&lt;&gt;Suspend",Status,"&lt;&gt;Assigned",Status,"&lt;&gt;Open",Status,"&lt;&gt;Hold",ResolvedDate,"&gt;="&amp;$C$1,ResolvedDate,"&lt;="&amp;$F$1)</f>
        <v/>
      </c>
      <c r="E3854" s="137">
        <f>COUNTIFS(Severity,$B3854,SLA_Breach,"&lt;&gt;Yes",Status,"&lt;&gt;Suspend",Status,"&lt;&gt;Assigned",Status,"&lt;&gt;Open",Status,"&lt;&gt;Hold&gt;",ResolvedDate,"&gt;="&amp;$C$1,ResolvedDate,"&lt;="&amp;$F$1)</f>
        <v/>
      </c>
      <c r="F3854" s="137">
        <f>COUNTIFS(Severity,$B3854,SLA_Breach,"Yes",Status,"&lt;&gt;Suspend",Status,"&lt;&gt;Assigned",Status,"&lt;&gt;Open",Status,"&lt;&gt;Hold&gt;",ResolvedDate,"&gt;="&amp;$C$1,ResolvedDate,"&lt;="&amp;$F$1)</f>
        <v/>
      </c>
      <c r="G3854" s="137">
        <f>COUNTIFS(Severity,$B3854,AssignedDate,"&gt;=01/01/2017 12:00:00 AM",AssignedDate,"&lt;="&amp;$F$1)</f>
        <v/>
      </c>
      <c r="H3854" s="177" t="n"/>
      <c r="L3854" s="57" t="n">
        <v>0</v>
      </c>
      <c r="M3854" s="57" t="n"/>
    </row>
    <row r="3855" spans="1:13">
      <c r="A3855" s="137" t="n">
        <v>1</v>
      </c>
      <c r="B3855" s="100" t="s">
        <v>525</v>
      </c>
      <c r="C3855" s="137">
        <f>COUNTIFS(Severity,$B3855,AssignedDate,"&gt;="&amp;$C$1,AssignedDate,"&lt;="&amp;$F$1)</f>
        <v/>
      </c>
      <c r="D3855" s="137">
        <f>COUNTIFS(Severity,$B3855,Status,"&lt;&gt;Suspend",Status,"&lt;&gt;Assigned",Status,"&lt;&gt;Open",Status,"&lt;&gt;Hold",ResolvedDate,"&gt;="&amp;$C$1,ResolvedDate,"&lt;="&amp;$F$1)</f>
        <v/>
      </c>
      <c r="E3855" s="137">
        <f>COUNTIFS(Severity,$B3855,SLA_Breach,"&lt;&gt;Yes",Status,"&lt;&gt;Suspend",Status,"&lt;&gt;Assigned",Status,"&lt;&gt;Open",Status,"&lt;&gt;Hold&gt;",ResolvedDate,"&gt;="&amp;$C$1,ResolvedDate,"&lt;="&amp;$F$1)</f>
        <v/>
      </c>
      <c r="F3855" s="137">
        <f>COUNTIFS(Severity,$B3855,SLA_Breach,"Yes",Status,"&lt;&gt;Suspend",Status,"&lt;&gt;Assigned",Status,"&lt;&gt;Open",Status,"&lt;&gt;Hold&gt;",ResolvedDate,"&gt;="&amp;$C$1,ResolvedDate,"&lt;="&amp;$F$1)</f>
        <v/>
      </c>
      <c r="G3855" s="137">
        <f>COUNTIFS(Severity,$B3855,AssignedDate,"&gt;=01/01/2017 12:00:00 AM",AssignedDate,"&lt;="&amp;$F$1)</f>
        <v/>
      </c>
      <c r="H3855" s="177" t="n"/>
      <c r="L3855" s="57" t="n">
        <v>0</v>
      </c>
      <c r="M3855" s="57" t="n"/>
    </row>
    <row r="3856" spans="1:13">
      <c r="A3856" s="137" t="n">
        <v>1</v>
      </c>
      <c r="B3856" s="100" t="s">
        <v>525</v>
      </c>
      <c r="C3856" s="137">
        <f>COUNTIFS(Severity,$B3856,AssignedDate,"&gt;="&amp;$C$1,AssignedDate,"&lt;="&amp;$F$1)</f>
        <v/>
      </c>
      <c r="D3856" s="137">
        <f>COUNTIFS(Severity,$B3856,Status,"&lt;&gt;Suspend",Status,"&lt;&gt;Assigned",Status,"&lt;&gt;Open",Status,"&lt;&gt;Hold",ResolvedDate,"&gt;="&amp;$C$1,ResolvedDate,"&lt;="&amp;$F$1)</f>
        <v/>
      </c>
      <c r="E3856" s="137">
        <f>COUNTIFS(Severity,$B3856,SLA_Breach,"&lt;&gt;Yes",Status,"&lt;&gt;Suspend",Status,"&lt;&gt;Assigned",Status,"&lt;&gt;Open",Status,"&lt;&gt;Hold&gt;",ResolvedDate,"&gt;="&amp;$C$1,ResolvedDate,"&lt;="&amp;$F$1)</f>
        <v/>
      </c>
      <c r="F3856" s="137">
        <f>COUNTIFS(Severity,$B3856,SLA_Breach,"Yes",Status,"&lt;&gt;Suspend",Status,"&lt;&gt;Assigned",Status,"&lt;&gt;Open",Status,"&lt;&gt;Hold&gt;",ResolvedDate,"&gt;="&amp;$C$1,ResolvedDate,"&lt;="&amp;$F$1)</f>
        <v/>
      </c>
      <c r="G3856" s="137">
        <f>COUNTIFS(Severity,$B3856,AssignedDate,"&gt;=01/01/2017 12:00:00 AM",AssignedDate,"&lt;="&amp;$F$1)</f>
        <v/>
      </c>
      <c r="H3856" s="177" t="n"/>
      <c r="L3856" s="57" t="n">
        <v>0</v>
      </c>
      <c r="M3856" s="57" t="n"/>
    </row>
    <row r="3857" spans="1:13">
      <c r="A3857" s="137" t="n">
        <v>1</v>
      </c>
      <c r="B3857" s="100" t="s">
        <v>525</v>
      </c>
      <c r="C3857" s="137">
        <f>COUNTIFS(Severity,$B3857,AssignedDate,"&gt;="&amp;$C$1,AssignedDate,"&lt;="&amp;$F$1)</f>
        <v/>
      </c>
      <c r="D3857" s="137">
        <f>COUNTIFS(Severity,$B3857,Status,"&lt;&gt;Suspend",Status,"&lt;&gt;Assigned",Status,"&lt;&gt;Open",Status,"&lt;&gt;Hold",ResolvedDate,"&gt;="&amp;$C$1,ResolvedDate,"&lt;="&amp;$F$1)</f>
        <v/>
      </c>
      <c r="E3857" s="137">
        <f>COUNTIFS(Severity,$B3857,SLA_Breach,"&lt;&gt;Yes",Status,"&lt;&gt;Suspend",Status,"&lt;&gt;Assigned",Status,"&lt;&gt;Open",Status,"&lt;&gt;Hold&gt;",ResolvedDate,"&gt;="&amp;$C$1,ResolvedDate,"&lt;="&amp;$F$1)</f>
        <v/>
      </c>
      <c r="F3857" s="137">
        <f>COUNTIFS(Severity,$B3857,SLA_Breach,"Yes",Status,"&lt;&gt;Suspend",Status,"&lt;&gt;Assigned",Status,"&lt;&gt;Open",Status,"&lt;&gt;Hold&gt;",ResolvedDate,"&gt;="&amp;$C$1,ResolvedDate,"&lt;="&amp;$F$1)</f>
        <v/>
      </c>
      <c r="G3857" s="137">
        <f>COUNTIFS(Severity,$B3857,AssignedDate,"&gt;=01/01/2017 12:00:00 AM",AssignedDate,"&lt;="&amp;$F$1)</f>
        <v/>
      </c>
      <c r="H3857" s="177" t="n"/>
      <c r="L3857" s="57" t="n">
        <v>0</v>
      </c>
      <c r="M3857" s="57" t="n"/>
    </row>
    <row r="3858" spans="1:13">
      <c r="A3858" s="137" t="n">
        <v>1</v>
      </c>
      <c r="B3858" s="100" t="s">
        <v>525</v>
      </c>
      <c r="C3858" s="137">
        <f>COUNTIFS(Severity,$B3858,AssignedDate,"&gt;="&amp;$C$1,AssignedDate,"&lt;="&amp;$F$1)</f>
        <v/>
      </c>
      <c r="D3858" s="137">
        <f>COUNTIFS(Severity,$B3858,Status,"&lt;&gt;Suspend",Status,"&lt;&gt;Assigned",Status,"&lt;&gt;Open",Status,"&lt;&gt;Hold",ResolvedDate,"&gt;="&amp;$C$1,ResolvedDate,"&lt;="&amp;$F$1)</f>
        <v/>
      </c>
      <c r="E3858" s="137">
        <f>COUNTIFS(Severity,$B3858,SLA_Breach,"&lt;&gt;Yes",Status,"&lt;&gt;Suspend",Status,"&lt;&gt;Assigned",Status,"&lt;&gt;Open",Status,"&lt;&gt;Hold&gt;",ResolvedDate,"&gt;="&amp;$C$1,ResolvedDate,"&lt;="&amp;$F$1)</f>
        <v/>
      </c>
      <c r="F3858" s="137">
        <f>COUNTIFS(Severity,$B3858,SLA_Breach,"Yes",Status,"&lt;&gt;Suspend",Status,"&lt;&gt;Assigned",Status,"&lt;&gt;Open",Status,"&lt;&gt;Hold&gt;",ResolvedDate,"&gt;="&amp;$C$1,ResolvedDate,"&lt;="&amp;$F$1)</f>
        <v/>
      </c>
      <c r="G3858" s="137">
        <f>COUNTIFS(Severity,$B3858,AssignedDate,"&gt;=01/01/2017 12:00:00 AM",AssignedDate,"&lt;="&amp;$F$1)</f>
        <v/>
      </c>
      <c r="H3858" s="177" t="n"/>
      <c r="L3858" s="57" t="n">
        <v>0</v>
      </c>
      <c r="M3858" s="57" t="n"/>
    </row>
    <row r="3859" spans="1:13">
      <c r="A3859" s="137" t="n">
        <v>1</v>
      </c>
      <c r="B3859" s="100" t="s">
        <v>525</v>
      </c>
      <c r="C3859" s="137">
        <f>COUNTIFS(Severity,$B3859,AssignedDate,"&gt;="&amp;$C$1,AssignedDate,"&lt;="&amp;$F$1)</f>
        <v/>
      </c>
      <c r="D3859" s="137">
        <f>COUNTIFS(Severity,$B3859,Status,"&lt;&gt;Suspend",Status,"&lt;&gt;Assigned",Status,"&lt;&gt;Open",Status,"&lt;&gt;Hold",ResolvedDate,"&gt;="&amp;$C$1,ResolvedDate,"&lt;="&amp;$F$1)</f>
        <v/>
      </c>
      <c r="E3859" s="137">
        <f>COUNTIFS(Severity,$B3859,SLA_Breach,"&lt;&gt;Yes",Status,"&lt;&gt;Suspend",Status,"&lt;&gt;Assigned",Status,"&lt;&gt;Open",Status,"&lt;&gt;Hold&gt;",ResolvedDate,"&gt;="&amp;$C$1,ResolvedDate,"&lt;="&amp;$F$1)</f>
        <v/>
      </c>
      <c r="F3859" s="137">
        <f>COUNTIFS(Severity,$B3859,SLA_Breach,"Yes",Status,"&lt;&gt;Suspend",Status,"&lt;&gt;Assigned",Status,"&lt;&gt;Open",Status,"&lt;&gt;Hold&gt;",ResolvedDate,"&gt;="&amp;$C$1,ResolvedDate,"&lt;="&amp;$F$1)</f>
        <v/>
      </c>
      <c r="G3859" s="137">
        <f>COUNTIFS(Severity,$B3859,AssignedDate,"&gt;=01/01/2017 12:00:00 AM",AssignedDate,"&lt;="&amp;$F$1)</f>
        <v/>
      </c>
      <c r="H3859" s="177" t="n"/>
      <c r="L3859" s="57" t="n">
        <v>0</v>
      </c>
      <c r="M3859" s="57" t="n"/>
    </row>
    <row r="3860" spans="1:13">
      <c r="A3860" s="137" t="n">
        <v>1</v>
      </c>
      <c r="B3860" s="100" t="s">
        <v>525</v>
      </c>
      <c r="C3860" s="137">
        <f>COUNTIFS(Severity,$B3860,AssignedDate,"&gt;="&amp;$C$1,AssignedDate,"&lt;="&amp;$F$1)</f>
        <v/>
      </c>
      <c r="D3860" s="137">
        <f>COUNTIFS(Severity,$B3860,Status,"&lt;&gt;Suspend",Status,"&lt;&gt;Assigned",Status,"&lt;&gt;Open",Status,"&lt;&gt;Hold",ResolvedDate,"&gt;="&amp;$C$1,ResolvedDate,"&lt;="&amp;$F$1)</f>
        <v/>
      </c>
      <c r="E3860" s="137">
        <f>COUNTIFS(Severity,$B3860,SLA_Breach,"&lt;&gt;Yes",Status,"&lt;&gt;Suspend",Status,"&lt;&gt;Assigned",Status,"&lt;&gt;Open",Status,"&lt;&gt;Hold&gt;",ResolvedDate,"&gt;="&amp;$C$1,ResolvedDate,"&lt;="&amp;$F$1)</f>
        <v/>
      </c>
      <c r="F3860" s="137">
        <f>COUNTIFS(Severity,$B3860,SLA_Breach,"Yes",Status,"&lt;&gt;Suspend",Status,"&lt;&gt;Assigned",Status,"&lt;&gt;Open",Status,"&lt;&gt;Hold&gt;",ResolvedDate,"&gt;="&amp;$C$1,ResolvedDate,"&lt;="&amp;$F$1)</f>
        <v/>
      </c>
      <c r="G3860" s="137">
        <f>COUNTIFS(Severity,$B3860,AssignedDate,"&gt;=01/01/2017 12:00:00 AM",AssignedDate,"&lt;="&amp;$F$1)</f>
        <v/>
      </c>
      <c r="H3860" s="177" t="n"/>
      <c r="L3860" s="57" t="n">
        <v>0</v>
      </c>
      <c r="M3860" s="57" t="n"/>
    </row>
    <row r="3861" spans="1:13">
      <c r="A3861" s="137" t="n">
        <v>1</v>
      </c>
      <c r="B3861" s="100" t="s">
        <v>525</v>
      </c>
      <c r="C3861" s="137">
        <f>COUNTIFS(Severity,$B3861,AssignedDate,"&gt;="&amp;$C$1,AssignedDate,"&lt;="&amp;$F$1)</f>
        <v/>
      </c>
      <c r="D3861" s="137">
        <f>COUNTIFS(Severity,$B3861,Status,"&lt;&gt;Suspend",Status,"&lt;&gt;Assigned",Status,"&lt;&gt;Open",Status,"&lt;&gt;Hold",ResolvedDate,"&gt;="&amp;$C$1,ResolvedDate,"&lt;="&amp;$F$1)</f>
        <v/>
      </c>
      <c r="E3861" s="137">
        <f>COUNTIFS(Severity,$B3861,SLA_Breach,"&lt;&gt;Yes",Status,"&lt;&gt;Suspend",Status,"&lt;&gt;Assigned",Status,"&lt;&gt;Open",Status,"&lt;&gt;Hold&gt;",ResolvedDate,"&gt;="&amp;$C$1,ResolvedDate,"&lt;="&amp;$F$1)</f>
        <v/>
      </c>
      <c r="F3861" s="137">
        <f>COUNTIFS(Severity,$B3861,SLA_Breach,"Yes",Status,"&lt;&gt;Suspend",Status,"&lt;&gt;Assigned",Status,"&lt;&gt;Open",Status,"&lt;&gt;Hold&gt;",ResolvedDate,"&gt;="&amp;$C$1,ResolvedDate,"&lt;="&amp;$F$1)</f>
        <v/>
      </c>
      <c r="G3861" s="137">
        <f>COUNTIFS(Severity,$B3861,AssignedDate,"&gt;=01/01/2017 12:00:00 AM",AssignedDate,"&lt;="&amp;$F$1)</f>
        <v/>
      </c>
      <c r="H3861" s="177" t="n"/>
      <c r="L3861" s="57" t="n">
        <v>0</v>
      </c>
      <c r="M3861" s="57" t="n"/>
    </row>
    <row r="3862" spans="1:13">
      <c r="A3862" s="137" t="n">
        <v>1</v>
      </c>
      <c r="B3862" s="100" t="s">
        <v>525</v>
      </c>
      <c r="C3862" s="137">
        <f>COUNTIFS(Severity,$B3862,AssignedDate,"&gt;="&amp;$C$1,AssignedDate,"&lt;="&amp;$F$1)</f>
        <v/>
      </c>
      <c r="D3862" s="137">
        <f>COUNTIFS(Severity,$B3862,Status,"&lt;&gt;Suspend",Status,"&lt;&gt;Assigned",Status,"&lt;&gt;Open",Status,"&lt;&gt;Hold",ResolvedDate,"&gt;="&amp;$C$1,ResolvedDate,"&lt;="&amp;$F$1)</f>
        <v/>
      </c>
      <c r="E3862" s="137">
        <f>COUNTIFS(Severity,$B3862,SLA_Breach,"&lt;&gt;Yes",Status,"&lt;&gt;Suspend",Status,"&lt;&gt;Assigned",Status,"&lt;&gt;Open",Status,"&lt;&gt;Hold&gt;",ResolvedDate,"&gt;="&amp;$C$1,ResolvedDate,"&lt;="&amp;$F$1)</f>
        <v/>
      </c>
      <c r="F3862" s="137">
        <f>COUNTIFS(Severity,$B3862,SLA_Breach,"Yes",Status,"&lt;&gt;Suspend",Status,"&lt;&gt;Assigned",Status,"&lt;&gt;Open",Status,"&lt;&gt;Hold&gt;",ResolvedDate,"&gt;="&amp;$C$1,ResolvedDate,"&lt;="&amp;$F$1)</f>
        <v/>
      </c>
      <c r="G3862" s="137">
        <f>COUNTIFS(Severity,$B3862,AssignedDate,"&gt;=01/01/2017 12:00:00 AM",AssignedDate,"&lt;="&amp;$F$1)</f>
        <v/>
      </c>
      <c r="H3862" s="177" t="n"/>
      <c r="L3862" s="57" t="n">
        <v>0</v>
      </c>
      <c r="M3862" s="57" t="n"/>
    </row>
    <row r="3863" spans="1:13">
      <c r="A3863" s="137" t="n">
        <v>1</v>
      </c>
      <c r="B3863" s="100" t="s">
        <v>525</v>
      </c>
      <c r="C3863" s="137">
        <f>COUNTIFS(Severity,$B3863,AssignedDate,"&gt;="&amp;$C$1,AssignedDate,"&lt;="&amp;$F$1)</f>
        <v/>
      </c>
      <c r="D3863" s="137">
        <f>COUNTIFS(Severity,$B3863,Status,"&lt;&gt;Suspend",Status,"&lt;&gt;Assigned",Status,"&lt;&gt;Open",Status,"&lt;&gt;Hold",ResolvedDate,"&gt;="&amp;$C$1,ResolvedDate,"&lt;="&amp;$F$1)</f>
        <v/>
      </c>
      <c r="E3863" s="137">
        <f>COUNTIFS(Severity,$B3863,SLA_Breach,"&lt;&gt;Yes",Status,"&lt;&gt;Suspend",Status,"&lt;&gt;Assigned",Status,"&lt;&gt;Open",Status,"&lt;&gt;Hold&gt;",ResolvedDate,"&gt;="&amp;$C$1,ResolvedDate,"&lt;="&amp;$F$1)</f>
        <v/>
      </c>
      <c r="F3863" s="137">
        <f>COUNTIFS(Severity,$B3863,SLA_Breach,"Yes",Status,"&lt;&gt;Suspend",Status,"&lt;&gt;Assigned",Status,"&lt;&gt;Open",Status,"&lt;&gt;Hold&gt;",ResolvedDate,"&gt;="&amp;$C$1,ResolvedDate,"&lt;="&amp;$F$1)</f>
        <v/>
      </c>
      <c r="G3863" s="137">
        <f>COUNTIFS(Severity,$B3863,AssignedDate,"&gt;=01/01/2017 12:00:00 AM",AssignedDate,"&lt;="&amp;$F$1)</f>
        <v/>
      </c>
      <c r="H3863" s="177" t="n"/>
      <c r="L3863" s="57" t="n">
        <v>0</v>
      </c>
      <c r="M3863" s="57" t="n"/>
    </row>
    <row r="3864" spans="1:13">
      <c r="A3864" s="137" t="n">
        <v>1</v>
      </c>
      <c r="B3864" s="100" t="s">
        <v>525</v>
      </c>
      <c r="C3864" s="137">
        <f>COUNTIFS(Severity,$B3864,AssignedDate,"&gt;="&amp;$C$1,AssignedDate,"&lt;="&amp;$F$1)</f>
        <v/>
      </c>
      <c r="D3864" s="137">
        <f>COUNTIFS(Severity,$B3864,Status,"&lt;&gt;Suspend",Status,"&lt;&gt;Assigned",Status,"&lt;&gt;Open",Status,"&lt;&gt;Hold",ResolvedDate,"&gt;="&amp;$C$1,ResolvedDate,"&lt;="&amp;$F$1)</f>
        <v/>
      </c>
      <c r="E3864" s="137">
        <f>COUNTIFS(Severity,$B3864,SLA_Breach,"&lt;&gt;Yes",Status,"&lt;&gt;Suspend",Status,"&lt;&gt;Assigned",Status,"&lt;&gt;Open",Status,"&lt;&gt;Hold&gt;",ResolvedDate,"&gt;="&amp;$C$1,ResolvedDate,"&lt;="&amp;$F$1)</f>
        <v/>
      </c>
      <c r="F3864" s="137">
        <f>COUNTIFS(Severity,$B3864,SLA_Breach,"Yes",Status,"&lt;&gt;Suspend",Status,"&lt;&gt;Assigned",Status,"&lt;&gt;Open",Status,"&lt;&gt;Hold&gt;",ResolvedDate,"&gt;="&amp;$C$1,ResolvedDate,"&lt;="&amp;$F$1)</f>
        <v/>
      </c>
      <c r="G3864" s="137">
        <f>COUNTIFS(Severity,$B3864,AssignedDate,"&gt;=01/01/2017 12:00:00 AM",AssignedDate,"&lt;="&amp;$F$1)</f>
        <v/>
      </c>
      <c r="H3864" s="177" t="n"/>
      <c r="L3864" s="57" t="n">
        <v>0</v>
      </c>
      <c r="M3864" s="57" t="n"/>
    </row>
    <row r="3865" spans="1:13">
      <c r="A3865" s="137" t="n">
        <v>1</v>
      </c>
      <c r="B3865" s="100" t="s">
        <v>525</v>
      </c>
      <c r="C3865" s="137">
        <f>COUNTIFS(Severity,$B3865,AssignedDate,"&gt;="&amp;$C$1,AssignedDate,"&lt;="&amp;$F$1)</f>
        <v/>
      </c>
      <c r="D3865" s="137">
        <f>COUNTIFS(Severity,$B3865,Status,"&lt;&gt;Suspend",Status,"&lt;&gt;Assigned",Status,"&lt;&gt;Open",Status,"&lt;&gt;Hold",ResolvedDate,"&gt;="&amp;$C$1,ResolvedDate,"&lt;="&amp;$F$1)</f>
        <v/>
      </c>
      <c r="E3865" s="137">
        <f>COUNTIFS(Severity,$B3865,SLA_Breach,"&lt;&gt;Yes",Status,"&lt;&gt;Suspend",Status,"&lt;&gt;Assigned",Status,"&lt;&gt;Open",Status,"&lt;&gt;Hold&gt;",ResolvedDate,"&gt;="&amp;$C$1,ResolvedDate,"&lt;="&amp;$F$1)</f>
        <v/>
      </c>
      <c r="F3865" s="137">
        <f>COUNTIFS(Severity,$B3865,SLA_Breach,"Yes",Status,"&lt;&gt;Suspend",Status,"&lt;&gt;Assigned",Status,"&lt;&gt;Open",Status,"&lt;&gt;Hold&gt;",ResolvedDate,"&gt;="&amp;$C$1,ResolvedDate,"&lt;="&amp;$F$1)</f>
        <v/>
      </c>
      <c r="G3865" s="137">
        <f>COUNTIFS(Severity,$B3865,AssignedDate,"&gt;=01/01/2017 12:00:00 AM",AssignedDate,"&lt;="&amp;$F$1)</f>
        <v/>
      </c>
      <c r="H3865" s="177" t="n"/>
      <c r="L3865" s="57" t="n">
        <v>0</v>
      </c>
      <c r="M3865" s="57" t="n"/>
    </row>
    <row r="3866" spans="1:13">
      <c r="A3866" s="137" t="n">
        <v>1</v>
      </c>
      <c r="B3866" s="100" t="s">
        <v>525</v>
      </c>
      <c r="C3866" s="137">
        <f>COUNTIFS(Severity,$B3866,AssignedDate,"&gt;="&amp;$C$1,AssignedDate,"&lt;="&amp;$F$1)</f>
        <v/>
      </c>
      <c r="D3866" s="137">
        <f>COUNTIFS(Severity,$B3866,Status,"&lt;&gt;Suspend",Status,"&lt;&gt;Assigned",Status,"&lt;&gt;Open",Status,"&lt;&gt;Hold",ResolvedDate,"&gt;="&amp;$C$1,ResolvedDate,"&lt;="&amp;$F$1)</f>
        <v/>
      </c>
      <c r="E3866" s="137">
        <f>COUNTIFS(Severity,$B3866,SLA_Breach,"&lt;&gt;Yes",Status,"&lt;&gt;Suspend",Status,"&lt;&gt;Assigned",Status,"&lt;&gt;Open",Status,"&lt;&gt;Hold&gt;",ResolvedDate,"&gt;="&amp;$C$1,ResolvedDate,"&lt;="&amp;$F$1)</f>
        <v/>
      </c>
      <c r="F3866" s="137">
        <f>COUNTIFS(Severity,$B3866,SLA_Breach,"Yes",Status,"&lt;&gt;Suspend",Status,"&lt;&gt;Assigned",Status,"&lt;&gt;Open",Status,"&lt;&gt;Hold&gt;",ResolvedDate,"&gt;="&amp;$C$1,ResolvedDate,"&lt;="&amp;$F$1)</f>
        <v/>
      </c>
      <c r="G3866" s="137">
        <f>COUNTIFS(Severity,$B3866,AssignedDate,"&gt;=01/01/2017 12:00:00 AM",AssignedDate,"&lt;="&amp;$F$1)</f>
        <v/>
      </c>
      <c r="H3866" s="177" t="n"/>
      <c r="L3866" s="57" t="n">
        <v>0</v>
      </c>
      <c r="M3866" s="57" t="n"/>
    </row>
    <row r="3867" spans="1:13">
      <c r="A3867" s="137" t="n">
        <v>1</v>
      </c>
      <c r="B3867" s="100" t="s">
        <v>525</v>
      </c>
      <c r="C3867" s="137">
        <f>COUNTIFS(Severity,$B3867,AssignedDate,"&gt;="&amp;$C$1,AssignedDate,"&lt;="&amp;$F$1)</f>
        <v/>
      </c>
      <c r="D3867" s="137">
        <f>COUNTIFS(Severity,$B3867,Status,"&lt;&gt;Suspend",Status,"&lt;&gt;Assigned",Status,"&lt;&gt;Open",Status,"&lt;&gt;Hold",ResolvedDate,"&gt;="&amp;$C$1,ResolvedDate,"&lt;="&amp;$F$1)</f>
        <v/>
      </c>
      <c r="E3867" s="137">
        <f>COUNTIFS(Severity,$B3867,SLA_Breach,"&lt;&gt;Yes",Status,"&lt;&gt;Suspend",Status,"&lt;&gt;Assigned",Status,"&lt;&gt;Open",Status,"&lt;&gt;Hold&gt;",ResolvedDate,"&gt;="&amp;$C$1,ResolvedDate,"&lt;="&amp;$F$1)</f>
        <v/>
      </c>
      <c r="F3867" s="137">
        <f>COUNTIFS(Severity,$B3867,SLA_Breach,"Yes",Status,"&lt;&gt;Suspend",Status,"&lt;&gt;Assigned",Status,"&lt;&gt;Open",Status,"&lt;&gt;Hold&gt;",ResolvedDate,"&gt;="&amp;$C$1,ResolvedDate,"&lt;="&amp;$F$1)</f>
        <v/>
      </c>
      <c r="G3867" s="137">
        <f>COUNTIFS(Severity,$B3867,AssignedDate,"&gt;=01/01/2017 12:00:00 AM",AssignedDate,"&lt;="&amp;$F$1)</f>
        <v/>
      </c>
      <c r="H3867" s="177" t="n"/>
      <c r="L3867" s="57" t="n">
        <v>0</v>
      </c>
      <c r="M3867" s="57" t="n"/>
    </row>
    <row r="3868" spans="1:13">
      <c r="A3868" s="137" t="n">
        <v>1</v>
      </c>
      <c r="B3868" s="100" t="s">
        <v>525</v>
      </c>
      <c r="C3868" s="137">
        <f>COUNTIFS(Severity,$B3868,AssignedDate,"&gt;="&amp;$C$1,AssignedDate,"&lt;="&amp;$F$1)</f>
        <v/>
      </c>
      <c r="D3868" s="137">
        <f>COUNTIFS(Severity,$B3868,Status,"&lt;&gt;Suspend",Status,"&lt;&gt;Assigned",Status,"&lt;&gt;Open",Status,"&lt;&gt;Hold",ResolvedDate,"&gt;="&amp;$C$1,ResolvedDate,"&lt;="&amp;$F$1)</f>
        <v/>
      </c>
      <c r="E3868" s="137">
        <f>COUNTIFS(Severity,$B3868,SLA_Breach,"&lt;&gt;Yes",Status,"&lt;&gt;Suspend",Status,"&lt;&gt;Assigned",Status,"&lt;&gt;Open",Status,"&lt;&gt;Hold&gt;",ResolvedDate,"&gt;="&amp;$C$1,ResolvedDate,"&lt;="&amp;$F$1)</f>
        <v/>
      </c>
      <c r="F3868" s="137">
        <f>COUNTIFS(Severity,$B3868,SLA_Breach,"Yes",Status,"&lt;&gt;Suspend",Status,"&lt;&gt;Assigned",Status,"&lt;&gt;Open",Status,"&lt;&gt;Hold&gt;",ResolvedDate,"&gt;="&amp;$C$1,ResolvedDate,"&lt;="&amp;$F$1)</f>
        <v/>
      </c>
      <c r="G3868" s="137">
        <f>COUNTIFS(Severity,$B3868,AssignedDate,"&gt;=01/01/2017 12:00:00 AM",AssignedDate,"&lt;="&amp;$F$1)</f>
        <v/>
      </c>
      <c r="H3868" s="177" t="n"/>
      <c r="L3868" s="57" t="n">
        <v>0</v>
      </c>
      <c r="M3868" s="57" t="n"/>
    </row>
    <row r="3869" spans="1:13">
      <c r="A3869" s="137" t="n">
        <v>1</v>
      </c>
      <c r="B3869" s="100" t="s">
        <v>525</v>
      </c>
      <c r="C3869" s="137">
        <f>COUNTIFS(Severity,$B3869,AssignedDate,"&gt;="&amp;$C$1,AssignedDate,"&lt;="&amp;$F$1)</f>
        <v/>
      </c>
      <c r="D3869" s="137">
        <f>COUNTIFS(Severity,$B3869,Status,"&lt;&gt;Suspend",Status,"&lt;&gt;Assigned",Status,"&lt;&gt;Open",Status,"&lt;&gt;Hold",ResolvedDate,"&gt;="&amp;$C$1,ResolvedDate,"&lt;="&amp;$F$1)</f>
        <v/>
      </c>
      <c r="E3869" s="137">
        <f>COUNTIFS(Severity,$B3869,SLA_Breach,"&lt;&gt;Yes",Status,"&lt;&gt;Suspend",Status,"&lt;&gt;Assigned",Status,"&lt;&gt;Open",Status,"&lt;&gt;Hold&gt;",ResolvedDate,"&gt;="&amp;$C$1,ResolvedDate,"&lt;="&amp;$F$1)</f>
        <v/>
      </c>
      <c r="F3869" s="137">
        <f>COUNTIFS(Severity,$B3869,SLA_Breach,"Yes",Status,"&lt;&gt;Suspend",Status,"&lt;&gt;Assigned",Status,"&lt;&gt;Open",Status,"&lt;&gt;Hold&gt;",ResolvedDate,"&gt;="&amp;$C$1,ResolvedDate,"&lt;="&amp;$F$1)</f>
        <v/>
      </c>
      <c r="G3869" s="137">
        <f>COUNTIFS(Severity,$B3869,AssignedDate,"&gt;=01/01/2017 12:00:00 AM",AssignedDate,"&lt;="&amp;$F$1)</f>
        <v/>
      </c>
      <c r="H3869" s="177" t="n"/>
      <c r="L3869" s="57" t="n">
        <v>0</v>
      </c>
      <c r="M3869" s="57" t="n"/>
    </row>
    <row r="3870" spans="1:13">
      <c r="A3870" s="137" t="n">
        <v>1</v>
      </c>
      <c r="B3870" s="100" t="s">
        <v>525</v>
      </c>
      <c r="C3870" s="137">
        <f>COUNTIFS(Severity,$B3870,AssignedDate,"&gt;="&amp;$C$1,AssignedDate,"&lt;="&amp;$F$1)</f>
        <v/>
      </c>
      <c r="D3870" s="137">
        <f>COUNTIFS(Severity,$B3870,Status,"&lt;&gt;Suspend",Status,"&lt;&gt;Assigned",Status,"&lt;&gt;Open",Status,"&lt;&gt;Hold",ResolvedDate,"&gt;="&amp;$C$1,ResolvedDate,"&lt;="&amp;$F$1)</f>
        <v/>
      </c>
      <c r="E3870" s="137">
        <f>COUNTIFS(Severity,$B3870,SLA_Breach,"&lt;&gt;Yes",Status,"&lt;&gt;Suspend",Status,"&lt;&gt;Assigned",Status,"&lt;&gt;Open",Status,"&lt;&gt;Hold&gt;",ResolvedDate,"&gt;="&amp;$C$1,ResolvedDate,"&lt;="&amp;$F$1)</f>
        <v/>
      </c>
      <c r="F3870" s="137">
        <f>COUNTIFS(Severity,$B3870,SLA_Breach,"Yes",Status,"&lt;&gt;Suspend",Status,"&lt;&gt;Assigned",Status,"&lt;&gt;Open",Status,"&lt;&gt;Hold&gt;",ResolvedDate,"&gt;="&amp;$C$1,ResolvedDate,"&lt;="&amp;$F$1)</f>
        <v/>
      </c>
      <c r="G3870" s="137">
        <f>COUNTIFS(Severity,$B3870,AssignedDate,"&gt;=01/01/2017 12:00:00 AM",AssignedDate,"&lt;="&amp;$F$1)</f>
        <v/>
      </c>
      <c r="H3870" s="177" t="n"/>
      <c r="L3870" s="57" t="n">
        <v>0</v>
      </c>
      <c r="M3870" s="57" t="n"/>
    </row>
    <row r="3871" spans="1:13">
      <c r="A3871" s="137" t="n">
        <v>1</v>
      </c>
      <c r="B3871" s="100" t="s">
        <v>525</v>
      </c>
      <c r="C3871" s="137">
        <f>COUNTIFS(Severity,$B3871,AssignedDate,"&gt;="&amp;$C$1,AssignedDate,"&lt;="&amp;$F$1)</f>
        <v/>
      </c>
      <c r="D3871" s="137">
        <f>COUNTIFS(Severity,$B3871,Status,"&lt;&gt;Suspend",Status,"&lt;&gt;Assigned",Status,"&lt;&gt;Open",Status,"&lt;&gt;Hold",ResolvedDate,"&gt;="&amp;$C$1,ResolvedDate,"&lt;="&amp;$F$1)</f>
        <v/>
      </c>
      <c r="E3871" s="137">
        <f>COUNTIFS(Severity,$B3871,SLA_Breach,"&lt;&gt;Yes",Status,"&lt;&gt;Suspend",Status,"&lt;&gt;Assigned",Status,"&lt;&gt;Open",Status,"&lt;&gt;Hold&gt;",ResolvedDate,"&gt;="&amp;$C$1,ResolvedDate,"&lt;="&amp;$F$1)</f>
        <v/>
      </c>
      <c r="F3871" s="137">
        <f>COUNTIFS(Severity,$B3871,SLA_Breach,"Yes",Status,"&lt;&gt;Suspend",Status,"&lt;&gt;Assigned",Status,"&lt;&gt;Open",Status,"&lt;&gt;Hold&gt;",ResolvedDate,"&gt;="&amp;$C$1,ResolvedDate,"&lt;="&amp;$F$1)</f>
        <v/>
      </c>
      <c r="G3871" s="137">
        <f>COUNTIFS(Severity,$B3871,AssignedDate,"&gt;=01/01/2017 12:00:00 AM",AssignedDate,"&lt;="&amp;$F$1)</f>
        <v/>
      </c>
      <c r="H3871" s="177" t="n"/>
      <c r="L3871" s="57" t="n">
        <v>0</v>
      </c>
      <c r="M3871" s="57" t="n"/>
    </row>
    <row r="3872" spans="1:13">
      <c r="A3872" s="137" t="n">
        <v>1</v>
      </c>
      <c r="B3872" s="100" t="s">
        <v>525</v>
      </c>
      <c r="C3872" s="137">
        <f>COUNTIFS(Severity,$B3872,AssignedDate,"&gt;="&amp;$C$1,AssignedDate,"&lt;="&amp;$F$1)</f>
        <v/>
      </c>
      <c r="D3872" s="137">
        <f>COUNTIFS(Severity,$B3872,Status,"&lt;&gt;Suspend",Status,"&lt;&gt;Assigned",Status,"&lt;&gt;Open",Status,"&lt;&gt;Hold",ResolvedDate,"&gt;="&amp;$C$1,ResolvedDate,"&lt;="&amp;$F$1)</f>
        <v/>
      </c>
      <c r="E3872" s="137">
        <f>COUNTIFS(Severity,$B3872,SLA_Breach,"&lt;&gt;Yes",Status,"&lt;&gt;Suspend",Status,"&lt;&gt;Assigned",Status,"&lt;&gt;Open",Status,"&lt;&gt;Hold&gt;",ResolvedDate,"&gt;="&amp;$C$1,ResolvedDate,"&lt;="&amp;$F$1)</f>
        <v/>
      </c>
      <c r="F3872" s="137">
        <f>COUNTIFS(Severity,$B3872,SLA_Breach,"Yes",Status,"&lt;&gt;Suspend",Status,"&lt;&gt;Assigned",Status,"&lt;&gt;Open",Status,"&lt;&gt;Hold&gt;",ResolvedDate,"&gt;="&amp;$C$1,ResolvedDate,"&lt;="&amp;$F$1)</f>
        <v/>
      </c>
      <c r="G3872" s="137">
        <f>COUNTIFS(Severity,$B3872,AssignedDate,"&gt;=01/01/2017 12:00:00 AM",AssignedDate,"&lt;="&amp;$F$1)</f>
        <v/>
      </c>
      <c r="H3872" s="177" t="n"/>
      <c r="L3872" s="57" t="n">
        <v>0</v>
      </c>
      <c r="M3872" s="57" t="n"/>
    </row>
    <row r="3873" spans="1:13">
      <c r="A3873" s="137" t="n">
        <v>1</v>
      </c>
      <c r="B3873" s="100" t="s">
        <v>525</v>
      </c>
      <c r="C3873" s="137">
        <f>COUNTIFS(Severity,$B3873,AssignedDate,"&gt;="&amp;$C$1,AssignedDate,"&lt;="&amp;$F$1)</f>
        <v/>
      </c>
      <c r="D3873" s="137">
        <f>COUNTIFS(Severity,$B3873,Status,"&lt;&gt;Suspend",Status,"&lt;&gt;Assigned",Status,"&lt;&gt;Open",Status,"&lt;&gt;Hold",ResolvedDate,"&gt;="&amp;$C$1,ResolvedDate,"&lt;="&amp;$F$1)</f>
        <v/>
      </c>
      <c r="E3873" s="137">
        <f>COUNTIFS(Severity,$B3873,SLA_Breach,"&lt;&gt;Yes",Status,"&lt;&gt;Suspend",Status,"&lt;&gt;Assigned",Status,"&lt;&gt;Open",Status,"&lt;&gt;Hold&gt;",ResolvedDate,"&gt;="&amp;$C$1,ResolvedDate,"&lt;="&amp;$F$1)</f>
        <v/>
      </c>
      <c r="F3873" s="137">
        <f>COUNTIFS(Severity,$B3873,SLA_Breach,"Yes",Status,"&lt;&gt;Suspend",Status,"&lt;&gt;Assigned",Status,"&lt;&gt;Open",Status,"&lt;&gt;Hold&gt;",ResolvedDate,"&gt;="&amp;$C$1,ResolvedDate,"&lt;="&amp;$F$1)</f>
        <v/>
      </c>
      <c r="G3873" s="137">
        <f>COUNTIFS(Severity,$B3873,AssignedDate,"&gt;=01/01/2017 12:00:00 AM",AssignedDate,"&lt;="&amp;$F$1)</f>
        <v/>
      </c>
      <c r="H3873" s="177" t="n"/>
      <c r="L3873" s="57" t="n">
        <v>0</v>
      </c>
      <c r="M3873" s="57" t="n"/>
    </row>
    <row r="3874" spans="1:13">
      <c r="A3874" s="137" t="n">
        <v>1</v>
      </c>
      <c r="B3874" s="100" t="s">
        <v>525</v>
      </c>
      <c r="C3874" s="137">
        <f>COUNTIFS(Severity,$B3874,AssignedDate,"&gt;="&amp;$C$1,AssignedDate,"&lt;="&amp;$F$1)</f>
        <v/>
      </c>
      <c r="D3874" s="137">
        <f>COUNTIFS(Severity,$B3874,Status,"&lt;&gt;Suspend",Status,"&lt;&gt;Assigned",Status,"&lt;&gt;Open",Status,"&lt;&gt;Hold",ResolvedDate,"&gt;="&amp;$C$1,ResolvedDate,"&lt;="&amp;$F$1)</f>
        <v/>
      </c>
      <c r="E3874" s="137">
        <f>COUNTIFS(Severity,$B3874,SLA_Breach,"&lt;&gt;Yes",Status,"&lt;&gt;Suspend",Status,"&lt;&gt;Assigned",Status,"&lt;&gt;Open",Status,"&lt;&gt;Hold&gt;",ResolvedDate,"&gt;="&amp;$C$1,ResolvedDate,"&lt;="&amp;$F$1)</f>
        <v/>
      </c>
      <c r="F3874" s="137">
        <f>COUNTIFS(Severity,$B3874,SLA_Breach,"Yes",Status,"&lt;&gt;Suspend",Status,"&lt;&gt;Assigned",Status,"&lt;&gt;Open",Status,"&lt;&gt;Hold&gt;",ResolvedDate,"&gt;="&amp;$C$1,ResolvedDate,"&lt;="&amp;$F$1)</f>
        <v/>
      </c>
      <c r="G3874" s="137">
        <f>COUNTIFS(Severity,$B3874,AssignedDate,"&gt;=01/01/2017 12:00:00 AM",AssignedDate,"&lt;="&amp;$F$1)</f>
        <v/>
      </c>
      <c r="H3874" s="177" t="n"/>
      <c r="L3874" s="57" t="n">
        <v>0</v>
      </c>
      <c r="M3874" s="57" t="n"/>
    </row>
    <row r="3875" spans="1:13">
      <c r="A3875" s="137" t="n">
        <v>1</v>
      </c>
      <c r="B3875" s="100" t="s">
        <v>525</v>
      </c>
      <c r="C3875" s="137">
        <f>COUNTIFS(Severity,$B3875,AssignedDate,"&gt;="&amp;$C$1,AssignedDate,"&lt;="&amp;$F$1)</f>
        <v/>
      </c>
      <c r="D3875" s="137">
        <f>COUNTIFS(Severity,$B3875,Status,"&lt;&gt;Suspend",Status,"&lt;&gt;Assigned",Status,"&lt;&gt;Open",Status,"&lt;&gt;Hold",ResolvedDate,"&gt;="&amp;$C$1,ResolvedDate,"&lt;="&amp;$F$1)</f>
        <v/>
      </c>
      <c r="E3875" s="137">
        <f>COUNTIFS(Severity,$B3875,SLA_Breach,"&lt;&gt;Yes",Status,"&lt;&gt;Suspend",Status,"&lt;&gt;Assigned",Status,"&lt;&gt;Open",Status,"&lt;&gt;Hold&gt;",ResolvedDate,"&gt;="&amp;$C$1,ResolvedDate,"&lt;="&amp;$F$1)</f>
        <v/>
      </c>
      <c r="F3875" s="137">
        <f>COUNTIFS(Severity,$B3875,SLA_Breach,"Yes",Status,"&lt;&gt;Suspend",Status,"&lt;&gt;Assigned",Status,"&lt;&gt;Open",Status,"&lt;&gt;Hold&gt;",ResolvedDate,"&gt;="&amp;$C$1,ResolvedDate,"&lt;="&amp;$F$1)</f>
        <v/>
      </c>
      <c r="G3875" s="137">
        <f>COUNTIFS(Severity,$B3875,AssignedDate,"&gt;=01/01/2017 12:00:00 AM",AssignedDate,"&lt;="&amp;$F$1)</f>
        <v/>
      </c>
      <c r="H3875" s="177" t="n"/>
      <c r="L3875" s="57" t="n">
        <v>0</v>
      </c>
      <c r="M3875" s="57" t="n"/>
    </row>
    <row r="3876" spans="1:13">
      <c r="A3876" s="137" t="n">
        <v>1</v>
      </c>
      <c r="B3876" s="100" t="s">
        <v>525</v>
      </c>
      <c r="C3876" s="137">
        <f>COUNTIFS(Severity,$B3876,AssignedDate,"&gt;="&amp;$C$1,AssignedDate,"&lt;="&amp;$F$1)</f>
        <v/>
      </c>
      <c r="D3876" s="137">
        <f>COUNTIFS(Severity,$B3876,Status,"&lt;&gt;Suspend",Status,"&lt;&gt;Assigned",Status,"&lt;&gt;Open",Status,"&lt;&gt;Hold",ResolvedDate,"&gt;="&amp;$C$1,ResolvedDate,"&lt;="&amp;$F$1)</f>
        <v/>
      </c>
      <c r="E3876" s="137">
        <f>COUNTIFS(Severity,$B3876,SLA_Breach,"&lt;&gt;Yes",Status,"&lt;&gt;Suspend",Status,"&lt;&gt;Assigned",Status,"&lt;&gt;Open",Status,"&lt;&gt;Hold&gt;",ResolvedDate,"&gt;="&amp;$C$1,ResolvedDate,"&lt;="&amp;$F$1)</f>
        <v/>
      </c>
      <c r="F3876" s="137">
        <f>COUNTIFS(Severity,$B3876,SLA_Breach,"Yes",Status,"&lt;&gt;Suspend",Status,"&lt;&gt;Assigned",Status,"&lt;&gt;Open",Status,"&lt;&gt;Hold&gt;",ResolvedDate,"&gt;="&amp;$C$1,ResolvedDate,"&lt;="&amp;$F$1)</f>
        <v/>
      </c>
      <c r="G3876" s="137">
        <f>COUNTIFS(Severity,$B3876,AssignedDate,"&gt;=01/01/2017 12:00:00 AM",AssignedDate,"&lt;="&amp;$F$1)</f>
        <v/>
      </c>
      <c r="H3876" s="177" t="n"/>
      <c r="L3876" s="57" t="n">
        <v>0</v>
      </c>
      <c r="M3876" s="57" t="n"/>
    </row>
    <row r="3877" spans="1:13">
      <c r="A3877" s="137" t="n">
        <v>1</v>
      </c>
      <c r="B3877" s="100" t="s">
        <v>525</v>
      </c>
      <c r="C3877" s="137">
        <f>COUNTIFS(Severity,$B3877,AssignedDate,"&gt;="&amp;$C$1,AssignedDate,"&lt;="&amp;$F$1)</f>
        <v/>
      </c>
      <c r="D3877" s="137">
        <f>COUNTIFS(Severity,$B3877,Status,"&lt;&gt;Suspend",Status,"&lt;&gt;Assigned",Status,"&lt;&gt;Open",Status,"&lt;&gt;Hold",ResolvedDate,"&gt;="&amp;$C$1,ResolvedDate,"&lt;="&amp;$F$1)</f>
        <v/>
      </c>
      <c r="E3877" s="137">
        <f>COUNTIFS(Severity,$B3877,SLA_Breach,"&lt;&gt;Yes",Status,"&lt;&gt;Suspend",Status,"&lt;&gt;Assigned",Status,"&lt;&gt;Open",Status,"&lt;&gt;Hold&gt;",ResolvedDate,"&gt;="&amp;$C$1,ResolvedDate,"&lt;="&amp;$F$1)</f>
        <v/>
      </c>
      <c r="F3877" s="137">
        <f>COUNTIFS(Severity,$B3877,SLA_Breach,"Yes",Status,"&lt;&gt;Suspend",Status,"&lt;&gt;Assigned",Status,"&lt;&gt;Open",Status,"&lt;&gt;Hold&gt;",ResolvedDate,"&gt;="&amp;$C$1,ResolvedDate,"&lt;="&amp;$F$1)</f>
        <v/>
      </c>
      <c r="G3877" s="137">
        <f>COUNTIFS(Severity,$B3877,AssignedDate,"&gt;=01/01/2017 12:00:00 AM",AssignedDate,"&lt;="&amp;$F$1)</f>
        <v/>
      </c>
      <c r="H3877" s="177" t="n"/>
      <c r="L3877" s="57" t="n">
        <v>0</v>
      </c>
      <c r="M3877" s="57" t="n"/>
    </row>
    <row r="3878" spans="1:13">
      <c r="A3878" s="137" t="n">
        <v>1</v>
      </c>
      <c r="B3878" s="100" t="s">
        <v>525</v>
      </c>
      <c r="C3878" s="137">
        <f>COUNTIFS(Severity,$B3878,AssignedDate,"&gt;="&amp;$C$1,AssignedDate,"&lt;="&amp;$F$1)</f>
        <v/>
      </c>
      <c r="D3878" s="137">
        <f>COUNTIFS(Severity,$B3878,Status,"&lt;&gt;Suspend",Status,"&lt;&gt;Assigned",Status,"&lt;&gt;Open",Status,"&lt;&gt;Hold",ResolvedDate,"&gt;="&amp;$C$1,ResolvedDate,"&lt;="&amp;$F$1)</f>
        <v/>
      </c>
      <c r="E3878" s="137">
        <f>COUNTIFS(Severity,$B3878,SLA_Breach,"&lt;&gt;Yes",Status,"&lt;&gt;Suspend",Status,"&lt;&gt;Assigned",Status,"&lt;&gt;Open",Status,"&lt;&gt;Hold&gt;",ResolvedDate,"&gt;="&amp;$C$1,ResolvedDate,"&lt;="&amp;$F$1)</f>
        <v/>
      </c>
      <c r="F3878" s="137">
        <f>COUNTIFS(Severity,$B3878,SLA_Breach,"Yes",Status,"&lt;&gt;Suspend",Status,"&lt;&gt;Assigned",Status,"&lt;&gt;Open",Status,"&lt;&gt;Hold&gt;",ResolvedDate,"&gt;="&amp;$C$1,ResolvedDate,"&lt;="&amp;$F$1)</f>
        <v/>
      </c>
      <c r="G3878" s="137">
        <f>COUNTIFS(Severity,$B3878,AssignedDate,"&gt;=01/01/2017 12:00:00 AM",AssignedDate,"&lt;="&amp;$F$1)</f>
        <v/>
      </c>
      <c r="H3878" s="177" t="n"/>
      <c r="L3878" s="57" t="n">
        <v>0</v>
      </c>
      <c r="M3878" s="57" t="n"/>
    </row>
    <row r="3879" spans="1:13">
      <c r="A3879" s="137" t="n">
        <v>1</v>
      </c>
      <c r="B3879" s="100" t="s">
        <v>525</v>
      </c>
      <c r="C3879" s="137">
        <f>COUNTIFS(Severity,$B3879,AssignedDate,"&gt;="&amp;$C$1,AssignedDate,"&lt;="&amp;$F$1)</f>
        <v/>
      </c>
      <c r="D3879" s="137">
        <f>COUNTIFS(Severity,$B3879,Status,"&lt;&gt;Suspend",Status,"&lt;&gt;Assigned",Status,"&lt;&gt;Open",Status,"&lt;&gt;Hold",ResolvedDate,"&gt;="&amp;$C$1,ResolvedDate,"&lt;="&amp;$F$1)</f>
        <v/>
      </c>
      <c r="E3879" s="137">
        <f>COUNTIFS(Severity,$B3879,SLA_Breach,"&lt;&gt;Yes",Status,"&lt;&gt;Suspend",Status,"&lt;&gt;Assigned",Status,"&lt;&gt;Open",Status,"&lt;&gt;Hold&gt;",ResolvedDate,"&gt;="&amp;$C$1,ResolvedDate,"&lt;="&amp;$F$1)</f>
        <v/>
      </c>
      <c r="F3879" s="137">
        <f>COUNTIFS(Severity,$B3879,SLA_Breach,"Yes",Status,"&lt;&gt;Suspend",Status,"&lt;&gt;Assigned",Status,"&lt;&gt;Open",Status,"&lt;&gt;Hold&gt;",ResolvedDate,"&gt;="&amp;$C$1,ResolvedDate,"&lt;="&amp;$F$1)</f>
        <v/>
      </c>
      <c r="G3879" s="137">
        <f>COUNTIFS(Severity,$B3879,AssignedDate,"&gt;=01/01/2017 12:00:00 AM",AssignedDate,"&lt;="&amp;$F$1)</f>
        <v/>
      </c>
      <c r="H3879" s="177" t="n"/>
      <c r="L3879" s="57" t="n">
        <v>0</v>
      </c>
      <c r="M3879" s="57" t="n"/>
    </row>
    <row r="3880" spans="1:13">
      <c r="A3880" s="137" t="n">
        <v>1</v>
      </c>
      <c r="B3880" s="100" t="s">
        <v>525</v>
      </c>
      <c r="C3880" s="137">
        <f>COUNTIFS(Severity,$B3880,AssignedDate,"&gt;="&amp;$C$1,AssignedDate,"&lt;="&amp;$F$1)</f>
        <v/>
      </c>
      <c r="D3880" s="137">
        <f>COUNTIFS(Severity,$B3880,Status,"&lt;&gt;Suspend",Status,"&lt;&gt;Assigned",Status,"&lt;&gt;Open",Status,"&lt;&gt;Hold",ResolvedDate,"&gt;="&amp;$C$1,ResolvedDate,"&lt;="&amp;$F$1)</f>
        <v/>
      </c>
      <c r="E3880" s="137">
        <f>COUNTIFS(Severity,$B3880,SLA_Breach,"&lt;&gt;Yes",Status,"&lt;&gt;Suspend",Status,"&lt;&gt;Assigned",Status,"&lt;&gt;Open",Status,"&lt;&gt;Hold&gt;",ResolvedDate,"&gt;="&amp;$C$1,ResolvedDate,"&lt;="&amp;$F$1)</f>
        <v/>
      </c>
      <c r="F3880" s="137">
        <f>COUNTIFS(Severity,$B3880,SLA_Breach,"Yes",Status,"&lt;&gt;Suspend",Status,"&lt;&gt;Assigned",Status,"&lt;&gt;Open",Status,"&lt;&gt;Hold&gt;",ResolvedDate,"&gt;="&amp;$C$1,ResolvedDate,"&lt;="&amp;$F$1)</f>
        <v/>
      </c>
      <c r="G3880" s="137">
        <f>COUNTIFS(Severity,$B3880,AssignedDate,"&gt;=01/01/2017 12:00:00 AM",AssignedDate,"&lt;="&amp;$F$1)</f>
        <v/>
      </c>
      <c r="H3880" s="177" t="n"/>
      <c r="L3880" s="57" t="n">
        <v>0</v>
      </c>
      <c r="M3880" s="57" t="n"/>
    </row>
    <row r="3881" spans="1:13">
      <c r="A3881" s="137" t="n">
        <v>1</v>
      </c>
      <c r="B3881" s="100" t="s">
        <v>525</v>
      </c>
      <c r="C3881" s="137">
        <f>COUNTIFS(Severity,$B3881,AssignedDate,"&gt;="&amp;$C$1,AssignedDate,"&lt;="&amp;$F$1)</f>
        <v/>
      </c>
      <c r="D3881" s="137">
        <f>COUNTIFS(Severity,$B3881,Status,"&lt;&gt;Suspend",Status,"&lt;&gt;Assigned",Status,"&lt;&gt;Open",Status,"&lt;&gt;Hold",ResolvedDate,"&gt;="&amp;$C$1,ResolvedDate,"&lt;="&amp;$F$1)</f>
        <v/>
      </c>
      <c r="E3881" s="137">
        <f>COUNTIFS(Severity,$B3881,SLA_Breach,"&lt;&gt;Yes",Status,"&lt;&gt;Suspend",Status,"&lt;&gt;Assigned",Status,"&lt;&gt;Open",Status,"&lt;&gt;Hold&gt;",ResolvedDate,"&gt;="&amp;$C$1,ResolvedDate,"&lt;="&amp;$F$1)</f>
        <v/>
      </c>
      <c r="F3881" s="137">
        <f>COUNTIFS(Severity,$B3881,SLA_Breach,"Yes",Status,"&lt;&gt;Suspend",Status,"&lt;&gt;Assigned",Status,"&lt;&gt;Open",Status,"&lt;&gt;Hold&gt;",ResolvedDate,"&gt;="&amp;$C$1,ResolvedDate,"&lt;="&amp;$F$1)</f>
        <v/>
      </c>
      <c r="G3881" s="137">
        <f>COUNTIFS(Severity,$B3881,AssignedDate,"&gt;=01/01/2017 12:00:00 AM",AssignedDate,"&lt;="&amp;$F$1)</f>
        <v/>
      </c>
      <c r="H3881" s="177" t="n"/>
      <c r="L3881" s="57" t="n">
        <v>0</v>
      </c>
      <c r="M3881" s="57" t="n"/>
    </row>
    <row r="3882" spans="1:13">
      <c r="A3882" s="137" t="n">
        <v>1</v>
      </c>
      <c r="B3882" s="100" t="s">
        <v>525</v>
      </c>
      <c r="C3882" s="137">
        <f>COUNTIFS(Severity,$B3882,AssignedDate,"&gt;="&amp;$C$1,AssignedDate,"&lt;="&amp;$F$1)</f>
        <v/>
      </c>
      <c r="D3882" s="137">
        <f>COUNTIFS(Severity,$B3882,Status,"&lt;&gt;Suspend",Status,"&lt;&gt;Assigned",Status,"&lt;&gt;Open",Status,"&lt;&gt;Hold",ResolvedDate,"&gt;="&amp;$C$1,ResolvedDate,"&lt;="&amp;$F$1)</f>
        <v/>
      </c>
      <c r="E3882" s="137">
        <f>COUNTIFS(Severity,$B3882,SLA_Breach,"&lt;&gt;Yes",Status,"&lt;&gt;Suspend",Status,"&lt;&gt;Assigned",Status,"&lt;&gt;Open",Status,"&lt;&gt;Hold&gt;",ResolvedDate,"&gt;="&amp;$C$1,ResolvedDate,"&lt;="&amp;$F$1)</f>
        <v/>
      </c>
      <c r="F3882" s="137">
        <f>COUNTIFS(Severity,$B3882,SLA_Breach,"Yes",Status,"&lt;&gt;Suspend",Status,"&lt;&gt;Assigned",Status,"&lt;&gt;Open",Status,"&lt;&gt;Hold&gt;",ResolvedDate,"&gt;="&amp;$C$1,ResolvedDate,"&lt;="&amp;$F$1)</f>
        <v/>
      </c>
      <c r="G3882" s="137">
        <f>COUNTIFS(Severity,$B3882,AssignedDate,"&gt;=01/01/2017 12:00:00 AM",AssignedDate,"&lt;="&amp;$F$1)</f>
        <v/>
      </c>
      <c r="H3882" s="177" t="n"/>
      <c r="L3882" s="57" t="n">
        <v>0</v>
      </c>
      <c r="M3882" s="57" t="n"/>
    </row>
    <row r="3883" spans="1:13">
      <c r="A3883" s="137" t="n">
        <v>1</v>
      </c>
      <c r="B3883" s="100" t="s">
        <v>525</v>
      </c>
      <c r="C3883" s="137">
        <f>COUNTIFS(Severity,$B3883,AssignedDate,"&gt;="&amp;$C$1,AssignedDate,"&lt;="&amp;$F$1)</f>
        <v/>
      </c>
      <c r="D3883" s="137">
        <f>COUNTIFS(Severity,$B3883,Status,"&lt;&gt;Suspend",Status,"&lt;&gt;Assigned",Status,"&lt;&gt;Open",Status,"&lt;&gt;Hold",ResolvedDate,"&gt;="&amp;$C$1,ResolvedDate,"&lt;="&amp;$F$1)</f>
        <v/>
      </c>
      <c r="E3883" s="137">
        <f>COUNTIFS(Severity,$B3883,SLA_Breach,"&lt;&gt;Yes",Status,"&lt;&gt;Suspend",Status,"&lt;&gt;Assigned",Status,"&lt;&gt;Open",Status,"&lt;&gt;Hold&gt;",ResolvedDate,"&gt;="&amp;$C$1,ResolvedDate,"&lt;="&amp;$F$1)</f>
        <v/>
      </c>
      <c r="F3883" s="137">
        <f>COUNTIFS(Severity,$B3883,SLA_Breach,"Yes",Status,"&lt;&gt;Suspend",Status,"&lt;&gt;Assigned",Status,"&lt;&gt;Open",Status,"&lt;&gt;Hold&gt;",ResolvedDate,"&gt;="&amp;$C$1,ResolvedDate,"&lt;="&amp;$F$1)</f>
        <v/>
      </c>
      <c r="G3883" s="137">
        <f>COUNTIFS(Severity,$B3883,AssignedDate,"&gt;=01/01/2017 12:00:00 AM",AssignedDate,"&lt;="&amp;$F$1)</f>
        <v/>
      </c>
      <c r="H3883" s="177" t="n"/>
      <c r="L3883" s="57" t="n">
        <v>0</v>
      </c>
      <c r="M3883" s="57" t="n"/>
    </row>
    <row r="3884" spans="1:13">
      <c r="A3884" s="137" t="n">
        <v>1</v>
      </c>
      <c r="B3884" s="100" t="s">
        <v>525</v>
      </c>
      <c r="C3884" s="137">
        <f>COUNTIFS(Severity,$B3884,AssignedDate,"&gt;="&amp;$C$1,AssignedDate,"&lt;="&amp;$F$1)</f>
        <v/>
      </c>
      <c r="D3884" s="137">
        <f>COUNTIFS(Severity,$B3884,Status,"&lt;&gt;Suspend",Status,"&lt;&gt;Assigned",Status,"&lt;&gt;Open",Status,"&lt;&gt;Hold",ResolvedDate,"&gt;="&amp;$C$1,ResolvedDate,"&lt;="&amp;$F$1)</f>
        <v/>
      </c>
      <c r="E3884" s="137">
        <f>COUNTIFS(Severity,$B3884,SLA_Breach,"&lt;&gt;Yes",Status,"&lt;&gt;Suspend",Status,"&lt;&gt;Assigned",Status,"&lt;&gt;Open",Status,"&lt;&gt;Hold&gt;",ResolvedDate,"&gt;="&amp;$C$1,ResolvedDate,"&lt;="&amp;$F$1)</f>
        <v/>
      </c>
      <c r="F3884" s="137">
        <f>COUNTIFS(Severity,$B3884,SLA_Breach,"Yes",Status,"&lt;&gt;Suspend",Status,"&lt;&gt;Assigned",Status,"&lt;&gt;Open",Status,"&lt;&gt;Hold&gt;",ResolvedDate,"&gt;="&amp;$C$1,ResolvedDate,"&lt;="&amp;$F$1)</f>
        <v/>
      </c>
      <c r="G3884" s="137">
        <f>COUNTIFS(Severity,$B3884,AssignedDate,"&gt;=01/01/2017 12:00:00 AM",AssignedDate,"&lt;="&amp;$F$1)</f>
        <v/>
      </c>
      <c r="H3884" s="177" t="n"/>
      <c r="L3884" s="57" t="n">
        <v>0</v>
      </c>
      <c r="M3884" s="57" t="n"/>
    </row>
    <row r="3885" spans="1:13">
      <c r="A3885" s="137" t="n">
        <v>1</v>
      </c>
      <c r="B3885" s="100" t="s">
        <v>525</v>
      </c>
      <c r="C3885" s="137">
        <f>COUNTIFS(Severity,$B3885,AssignedDate,"&gt;="&amp;$C$1,AssignedDate,"&lt;="&amp;$F$1)</f>
        <v/>
      </c>
      <c r="D3885" s="137">
        <f>COUNTIFS(Severity,$B3885,Status,"&lt;&gt;Suspend",Status,"&lt;&gt;Assigned",Status,"&lt;&gt;Open",Status,"&lt;&gt;Hold",ResolvedDate,"&gt;="&amp;$C$1,ResolvedDate,"&lt;="&amp;$F$1)</f>
        <v/>
      </c>
      <c r="E3885" s="137">
        <f>COUNTIFS(Severity,$B3885,SLA_Breach,"&lt;&gt;Yes",Status,"&lt;&gt;Suspend",Status,"&lt;&gt;Assigned",Status,"&lt;&gt;Open",Status,"&lt;&gt;Hold&gt;",ResolvedDate,"&gt;="&amp;$C$1,ResolvedDate,"&lt;="&amp;$F$1)</f>
        <v/>
      </c>
      <c r="F3885" s="137">
        <f>COUNTIFS(Severity,$B3885,SLA_Breach,"Yes",Status,"&lt;&gt;Suspend",Status,"&lt;&gt;Assigned",Status,"&lt;&gt;Open",Status,"&lt;&gt;Hold&gt;",ResolvedDate,"&gt;="&amp;$C$1,ResolvedDate,"&lt;="&amp;$F$1)</f>
        <v/>
      </c>
      <c r="G3885" s="137">
        <f>COUNTIFS(Severity,$B3885,AssignedDate,"&gt;=01/01/2017 12:00:00 AM",AssignedDate,"&lt;="&amp;$F$1)</f>
        <v/>
      </c>
      <c r="H3885" s="177" t="n"/>
      <c r="L3885" s="57" t="n">
        <v>0</v>
      </c>
      <c r="M3885" s="57" t="n"/>
    </row>
    <row r="3886" spans="1:13">
      <c r="A3886" s="137" t="n">
        <v>1</v>
      </c>
      <c r="B3886" s="100" t="s">
        <v>525</v>
      </c>
      <c r="C3886" s="137">
        <f>COUNTIFS(Severity,$B3886,AssignedDate,"&gt;="&amp;$C$1,AssignedDate,"&lt;="&amp;$F$1)</f>
        <v/>
      </c>
      <c r="D3886" s="137">
        <f>COUNTIFS(Severity,$B3886,Status,"&lt;&gt;Suspend",Status,"&lt;&gt;Assigned",Status,"&lt;&gt;Open",Status,"&lt;&gt;Hold",ResolvedDate,"&gt;="&amp;$C$1,ResolvedDate,"&lt;="&amp;$F$1)</f>
        <v/>
      </c>
      <c r="E3886" s="137">
        <f>COUNTIFS(Severity,$B3886,SLA_Breach,"&lt;&gt;Yes",Status,"&lt;&gt;Suspend",Status,"&lt;&gt;Assigned",Status,"&lt;&gt;Open",Status,"&lt;&gt;Hold&gt;",ResolvedDate,"&gt;="&amp;$C$1,ResolvedDate,"&lt;="&amp;$F$1)</f>
        <v/>
      </c>
      <c r="F3886" s="137">
        <f>COUNTIFS(Severity,$B3886,SLA_Breach,"Yes",Status,"&lt;&gt;Suspend",Status,"&lt;&gt;Assigned",Status,"&lt;&gt;Open",Status,"&lt;&gt;Hold&gt;",ResolvedDate,"&gt;="&amp;$C$1,ResolvedDate,"&lt;="&amp;$F$1)</f>
        <v/>
      </c>
      <c r="G3886" s="137">
        <f>COUNTIFS(Severity,$B3886,AssignedDate,"&gt;=01/01/2017 12:00:00 AM",AssignedDate,"&lt;="&amp;$F$1)</f>
        <v/>
      </c>
      <c r="H3886" s="177" t="n"/>
      <c r="L3886" s="57" t="n">
        <v>0</v>
      </c>
      <c r="M3886" s="57" t="n"/>
    </row>
    <row r="3887" spans="1:13">
      <c r="A3887" s="137" t="n">
        <v>1</v>
      </c>
      <c r="B3887" s="100" t="s">
        <v>525</v>
      </c>
      <c r="C3887" s="137">
        <f>COUNTIFS(Severity,$B3887,AssignedDate,"&gt;="&amp;$C$1,AssignedDate,"&lt;="&amp;$F$1)</f>
        <v/>
      </c>
      <c r="D3887" s="137">
        <f>COUNTIFS(Severity,$B3887,Status,"&lt;&gt;Suspend",Status,"&lt;&gt;Assigned",Status,"&lt;&gt;Open",Status,"&lt;&gt;Hold",ResolvedDate,"&gt;="&amp;$C$1,ResolvedDate,"&lt;="&amp;$F$1)</f>
        <v/>
      </c>
      <c r="E3887" s="137">
        <f>COUNTIFS(Severity,$B3887,SLA_Breach,"&lt;&gt;Yes",Status,"&lt;&gt;Suspend",Status,"&lt;&gt;Assigned",Status,"&lt;&gt;Open",Status,"&lt;&gt;Hold&gt;",ResolvedDate,"&gt;="&amp;$C$1,ResolvedDate,"&lt;="&amp;$F$1)</f>
        <v/>
      </c>
      <c r="F3887" s="137">
        <f>COUNTIFS(Severity,$B3887,SLA_Breach,"Yes",Status,"&lt;&gt;Suspend",Status,"&lt;&gt;Assigned",Status,"&lt;&gt;Open",Status,"&lt;&gt;Hold&gt;",ResolvedDate,"&gt;="&amp;$C$1,ResolvedDate,"&lt;="&amp;$F$1)</f>
        <v/>
      </c>
      <c r="G3887" s="137">
        <f>COUNTIFS(Severity,$B3887,AssignedDate,"&gt;=01/01/2017 12:00:00 AM",AssignedDate,"&lt;="&amp;$F$1)</f>
        <v/>
      </c>
      <c r="H3887" s="177" t="n"/>
      <c r="L3887" s="57" t="n">
        <v>0</v>
      </c>
      <c r="M3887" s="57" t="n"/>
    </row>
    <row r="3888" spans="1:13">
      <c r="A3888" s="137" t="n">
        <v>1</v>
      </c>
      <c r="B3888" s="100" t="s">
        <v>525</v>
      </c>
      <c r="C3888" s="137">
        <f>COUNTIFS(Severity,$B3888,AssignedDate,"&gt;="&amp;$C$1,AssignedDate,"&lt;="&amp;$F$1)</f>
        <v/>
      </c>
      <c r="D3888" s="137">
        <f>COUNTIFS(Severity,$B3888,Status,"&lt;&gt;Suspend",Status,"&lt;&gt;Assigned",Status,"&lt;&gt;Open",Status,"&lt;&gt;Hold",ResolvedDate,"&gt;="&amp;$C$1,ResolvedDate,"&lt;="&amp;$F$1)</f>
        <v/>
      </c>
      <c r="E3888" s="137">
        <f>COUNTIFS(Severity,$B3888,SLA_Breach,"&lt;&gt;Yes",Status,"&lt;&gt;Suspend",Status,"&lt;&gt;Assigned",Status,"&lt;&gt;Open",Status,"&lt;&gt;Hold&gt;",ResolvedDate,"&gt;="&amp;$C$1,ResolvedDate,"&lt;="&amp;$F$1)</f>
        <v/>
      </c>
      <c r="F3888" s="137">
        <f>COUNTIFS(Severity,$B3888,SLA_Breach,"Yes",Status,"&lt;&gt;Suspend",Status,"&lt;&gt;Assigned",Status,"&lt;&gt;Open",Status,"&lt;&gt;Hold&gt;",ResolvedDate,"&gt;="&amp;$C$1,ResolvedDate,"&lt;="&amp;$F$1)</f>
        <v/>
      </c>
      <c r="G3888" s="137">
        <f>COUNTIFS(Severity,$B3888,AssignedDate,"&gt;=01/01/2017 12:00:00 AM",AssignedDate,"&lt;="&amp;$F$1)</f>
        <v/>
      </c>
      <c r="H3888" s="177" t="n"/>
      <c r="L3888" s="57" t="n">
        <v>0</v>
      </c>
      <c r="M3888" s="57" t="n"/>
    </row>
    <row r="3889" spans="1:13">
      <c r="A3889" s="137" t="n">
        <v>1</v>
      </c>
      <c r="B3889" s="100" t="s">
        <v>525</v>
      </c>
      <c r="C3889" s="137">
        <f>COUNTIFS(Severity,$B3889,AssignedDate,"&gt;="&amp;$C$1,AssignedDate,"&lt;="&amp;$F$1)</f>
        <v/>
      </c>
      <c r="D3889" s="137">
        <f>COUNTIFS(Severity,$B3889,Status,"&lt;&gt;Suspend",Status,"&lt;&gt;Assigned",Status,"&lt;&gt;Open",Status,"&lt;&gt;Hold",ResolvedDate,"&gt;="&amp;$C$1,ResolvedDate,"&lt;="&amp;$F$1)</f>
        <v/>
      </c>
      <c r="E3889" s="137">
        <f>COUNTIFS(Severity,$B3889,SLA_Breach,"&lt;&gt;Yes",Status,"&lt;&gt;Suspend",Status,"&lt;&gt;Assigned",Status,"&lt;&gt;Open",Status,"&lt;&gt;Hold&gt;",ResolvedDate,"&gt;="&amp;$C$1,ResolvedDate,"&lt;="&amp;$F$1)</f>
        <v/>
      </c>
      <c r="F3889" s="137">
        <f>COUNTIFS(Severity,$B3889,SLA_Breach,"Yes",Status,"&lt;&gt;Suspend",Status,"&lt;&gt;Assigned",Status,"&lt;&gt;Open",Status,"&lt;&gt;Hold&gt;",ResolvedDate,"&gt;="&amp;$C$1,ResolvedDate,"&lt;="&amp;$F$1)</f>
        <v/>
      </c>
      <c r="G3889" s="137">
        <f>COUNTIFS(Severity,$B3889,AssignedDate,"&gt;=01/01/2017 12:00:00 AM",AssignedDate,"&lt;="&amp;$F$1)</f>
        <v/>
      </c>
      <c r="H3889" s="177" t="n"/>
      <c r="L3889" s="57" t="n">
        <v>0</v>
      </c>
      <c r="M3889" s="57" t="n"/>
    </row>
    <row r="3890" spans="1:13">
      <c r="A3890" s="137" t="n">
        <v>1</v>
      </c>
      <c r="B3890" s="100" t="s">
        <v>525</v>
      </c>
      <c r="C3890" s="137">
        <f>COUNTIFS(Severity,$B3890,AssignedDate,"&gt;="&amp;$C$1,AssignedDate,"&lt;="&amp;$F$1)</f>
        <v/>
      </c>
      <c r="D3890" s="137">
        <f>COUNTIFS(Severity,$B3890,Status,"&lt;&gt;Suspend",Status,"&lt;&gt;Assigned",Status,"&lt;&gt;Open",Status,"&lt;&gt;Hold",ResolvedDate,"&gt;="&amp;$C$1,ResolvedDate,"&lt;="&amp;$F$1)</f>
        <v/>
      </c>
      <c r="E3890" s="137">
        <f>COUNTIFS(Severity,$B3890,SLA_Breach,"&lt;&gt;Yes",Status,"&lt;&gt;Suspend",Status,"&lt;&gt;Assigned",Status,"&lt;&gt;Open",Status,"&lt;&gt;Hold&gt;",ResolvedDate,"&gt;="&amp;$C$1,ResolvedDate,"&lt;="&amp;$F$1)</f>
        <v/>
      </c>
      <c r="F3890" s="137">
        <f>COUNTIFS(Severity,$B3890,SLA_Breach,"Yes",Status,"&lt;&gt;Suspend",Status,"&lt;&gt;Assigned",Status,"&lt;&gt;Open",Status,"&lt;&gt;Hold&gt;",ResolvedDate,"&gt;="&amp;$C$1,ResolvedDate,"&lt;="&amp;$F$1)</f>
        <v/>
      </c>
      <c r="G3890" s="137">
        <f>COUNTIFS(Severity,$B3890,AssignedDate,"&gt;=01/01/2017 12:00:00 AM",AssignedDate,"&lt;="&amp;$F$1)</f>
        <v/>
      </c>
      <c r="H3890" s="177" t="n"/>
      <c r="L3890" s="57" t="n">
        <v>0</v>
      </c>
      <c r="M3890" s="57" t="n"/>
    </row>
    <row r="3891" spans="1:13">
      <c r="A3891" s="137" t="n">
        <v>1</v>
      </c>
      <c r="B3891" s="100" t="s">
        <v>525</v>
      </c>
      <c r="C3891" s="137">
        <f>COUNTIFS(Severity,$B3891,AssignedDate,"&gt;="&amp;$C$1,AssignedDate,"&lt;="&amp;$F$1)</f>
        <v/>
      </c>
      <c r="D3891" s="137">
        <f>COUNTIFS(Severity,$B3891,Status,"&lt;&gt;Suspend",Status,"&lt;&gt;Assigned",Status,"&lt;&gt;Open",Status,"&lt;&gt;Hold",ResolvedDate,"&gt;="&amp;$C$1,ResolvedDate,"&lt;="&amp;$F$1)</f>
        <v/>
      </c>
      <c r="E3891" s="137">
        <f>COUNTIFS(Severity,$B3891,SLA_Breach,"&lt;&gt;Yes",Status,"&lt;&gt;Suspend",Status,"&lt;&gt;Assigned",Status,"&lt;&gt;Open",Status,"&lt;&gt;Hold&gt;",ResolvedDate,"&gt;="&amp;$C$1,ResolvedDate,"&lt;="&amp;$F$1)</f>
        <v/>
      </c>
      <c r="F3891" s="137">
        <f>COUNTIFS(Severity,$B3891,SLA_Breach,"Yes",Status,"&lt;&gt;Suspend",Status,"&lt;&gt;Assigned",Status,"&lt;&gt;Open",Status,"&lt;&gt;Hold&gt;",ResolvedDate,"&gt;="&amp;$C$1,ResolvedDate,"&lt;="&amp;$F$1)</f>
        <v/>
      </c>
      <c r="G3891" s="137">
        <f>COUNTIFS(Severity,$B3891,AssignedDate,"&gt;=01/01/2017 12:00:00 AM",AssignedDate,"&lt;="&amp;$F$1)</f>
        <v/>
      </c>
      <c r="H3891" s="177" t="n"/>
      <c r="L3891" s="57" t="n">
        <v>0</v>
      </c>
      <c r="M3891" s="57" t="n"/>
    </row>
    <row r="3892" spans="1:13">
      <c r="A3892" s="137" t="n">
        <v>1</v>
      </c>
      <c r="B3892" s="100" t="s">
        <v>525</v>
      </c>
      <c r="C3892" s="137">
        <f>COUNTIFS(Severity,$B3892,AssignedDate,"&gt;="&amp;$C$1,AssignedDate,"&lt;="&amp;$F$1)</f>
        <v/>
      </c>
      <c r="D3892" s="137">
        <f>COUNTIFS(Severity,$B3892,Status,"&lt;&gt;Suspend",Status,"&lt;&gt;Assigned",Status,"&lt;&gt;Open",Status,"&lt;&gt;Hold",ResolvedDate,"&gt;="&amp;$C$1,ResolvedDate,"&lt;="&amp;$F$1)</f>
        <v/>
      </c>
      <c r="E3892" s="137">
        <f>COUNTIFS(Severity,$B3892,SLA_Breach,"&lt;&gt;Yes",Status,"&lt;&gt;Suspend",Status,"&lt;&gt;Assigned",Status,"&lt;&gt;Open",Status,"&lt;&gt;Hold&gt;",ResolvedDate,"&gt;="&amp;$C$1,ResolvedDate,"&lt;="&amp;$F$1)</f>
        <v/>
      </c>
      <c r="F3892" s="137">
        <f>COUNTIFS(Severity,$B3892,SLA_Breach,"Yes",Status,"&lt;&gt;Suspend",Status,"&lt;&gt;Assigned",Status,"&lt;&gt;Open",Status,"&lt;&gt;Hold&gt;",ResolvedDate,"&gt;="&amp;$C$1,ResolvedDate,"&lt;="&amp;$F$1)</f>
        <v/>
      </c>
      <c r="G3892" s="137">
        <f>COUNTIFS(Severity,$B3892,AssignedDate,"&gt;=01/01/2017 12:00:00 AM",AssignedDate,"&lt;="&amp;$F$1)</f>
        <v/>
      </c>
      <c r="H3892" s="177" t="n"/>
      <c r="L3892" s="57" t="n">
        <v>0</v>
      </c>
      <c r="M3892" s="57" t="n"/>
    </row>
    <row r="3893" spans="1:13">
      <c r="A3893" s="137" t="n">
        <v>1</v>
      </c>
      <c r="B3893" s="100" t="s">
        <v>525</v>
      </c>
      <c r="C3893" s="137">
        <f>COUNTIFS(Severity,$B3893,AssignedDate,"&gt;="&amp;$C$1,AssignedDate,"&lt;="&amp;$F$1)</f>
        <v/>
      </c>
      <c r="D3893" s="137">
        <f>COUNTIFS(Severity,$B3893,Status,"&lt;&gt;Suspend",Status,"&lt;&gt;Assigned",Status,"&lt;&gt;Open",Status,"&lt;&gt;Hold",ResolvedDate,"&gt;="&amp;$C$1,ResolvedDate,"&lt;="&amp;$F$1)</f>
        <v/>
      </c>
      <c r="E3893" s="137">
        <f>COUNTIFS(Severity,$B3893,SLA_Breach,"&lt;&gt;Yes",Status,"&lt;&gt;Suspend",Status,"&lt;&gt;Assigned",Status,"&lt;&gt;Open",Status,"&lt;&gt;Hold&gt;",ResolvedDate,"&gt;="&amp;$C$1,ResolvedDate,"&lt;="&amp;$F$1)</f>
        <v/>
      </c>
      <c r="F3893" s="137">
        <f>COUNTIFS(Severity,$B3893,SLA_Breach,"Yes",Status,"&lt;&gt;Suspend",Status,"&lt;&gt;Assigned",Status,"&lt;&gt;Open",Status,"&lt;&gt;Hold&gt;",ResolvedDate,"&gt;="&amp;$C$1,ResolvedDate,"&lt;="&amp;$F$1)</f>
        <v/>
      </c>
      <c r="G3893" s="137">
        <f>COUNTIFS(Severity,$B3893,AssignedDate,"&gt;=01/01/2017 12:00:00 AM",AssignedDate,"&lt;="&amp;$F$1)</f>
        <v/>
      </c>
      <c r="H3893" s="177" t="n"/>
      <c r="L3893" s="57" t="n">
        <v>0</v>
      </c>
      <c r="M3893" s="57" t="n"/>
    </row>
    <row r="3894" spans="1:13">
      <c r="A3894" s="137" t="n">
        <v>1</v>
      </c>
      <c r="B3894" s="100" t="s">
        <v>525</v>
      </c>
      <c r="C3894" s="137">
        <f>COUNTIFS(Severity,$B3894,AssignedDate,"&gt;="&amp;$C$1,AssignedDate,"&lt;="&amp;$F$1)</f>
        <v/>
      </c>
      <c r="D3894" s="137">
        <f>COUNTIFS(Severity,$B3894,Status,"&lt;&gt;Suspend",Status,"&lt;&gt;Assigned",Status,"&lt;&gt;Open",Status,"&lt;&gt;Hold",ResolvedDate,"&gt;="&amp;$C$1,ResolvedDate,"&lt;="&amp;$F$1)</f>
        <v/>
      </c>
      <c r="E3894" s="137">
        <f>COUNTIFS(Severity,$B3894,SLA_Breach,"&lt;&gt;Yes",Status,"&lt;&gt;Suspend",Status,"&lt;&gt;Assigned",Status,"&lt;&gt;Open",Status,"&lt;&gt;Hold&gt;",ResolvedDate,"&gt;="&amp;$C$1,ResolvedDate,"&lt;="&amp;$F$1)</f>
        <v/>
      </c>
      <c r="F3894" s="137">
        <f>COUNTIFS(Severity,$B3894,SLA_Breach,"Yes",Status,"&lt;&gt;Suspend",Status,"&lt;&gt;Assigned",Status,"&lt;&gt;Open",Status,"&lt;&gt;Hold&gt;",ResolvedDate,"&gt;="&amp;$C$1,ResolvedDate,"&lt;="&amp;$F$1)</f>
        <v/>
      </c>
      <c r="G3894" s="137">
        <f>COUNTIFS(Severity,$B3894,AssignedDate,"&gt;=01/01/2017 12:00:00 AM",AssignedDate,"&lt;="&amp;$F$1)</f>
        <v/>
      </c>
      <c r="H3894" s="177" t="n"/>
      <c r="L3894" s="57" t="n">
        <v>0</v>
      </c>
      <c r="M3894" s="57" t="n"/>
    </row>
    <row r="3895" spans="1:13">
      <c r="A3895" s="137" t="n">
        <v>1</v>
      </c>
      <c r="B3895" s="100" t="s">
        <v>525</v>
      </c>
      <c r="C3895" s="137">
        <f>COUNTIFS(Severity,$B3895,AssignedDate,"&gt;="&amp;$C$1,AssignedDate,"&lt;="&amp;$F$1)</f>
        <v/>
      </c>
      <c r="D3895" s="137">
        <f>COUNTIFS(Severity,$B3895,Status,"&lt;&gt;Suspend",Status,"&lt;&gt;Assigned",Status,"&lt;&gt;Open",Status,"&lt;&gt;Hold",ResolvedDate,"&gt;="&amp;$C$1,ResolvedDate,"&lt;="&amp;$F$1)</f>
        <v/>
      </c>
      <c r="E3895" s="137">
        <f>COUNTIFS(Severity,$B3895,SLA_Breach,"&lt;&gt;Yes",Status,"&lt;&gt;Suspend",Status,"&lt;&gt;Assigned",Status,"&lt;&gt;Open",Status,"&lt;&gt;Hold&gt;",ResolvedDate,"&gt;="&amp;$C$1,ResolvedDate,"&lt;="&amp;$F$1)</f>
        <v/>
      </c>
      <c r="F3895" s="137">
        <f>COUNTIFS(Severity,$B3895,SLA_Breach,"Yes",Status,"&lt;&gt;Suspend",Status,"&lt;&gt;Assigned",Status,"&lt;&gt;Open",Status,"&lt;&gt;Hold&gt;",ResolvedDate,"&gt;="&amp;$C$1,ResolvedDate,"&lt;="&amp;$F$1)</f>
        <v/>
      </c>
      <c r="G3895" s="137">
        <f>COUNTIFS(Severity,$B3895,AssignedDate,"&gt;=01/01/2017 12:00:00 AM",AssignedDate,"&lt;="&amp;$F$1)</f>
        <v/>
      </c>
      <c r="H3895" s="177" t="n"/>
      <c r="L3895" s="57" t="n">
        <v>0</v>
      </c>
      <c r="M3895" s="57" t="n"/>
    </row>
    <row r="3896" spans="1:13">
      <c r="A3896" s="137" t="n">
        <v>1</v>
      </c>
      <c r="B3896" s="100" t="s">
        <v>525</v>
      </c>
      <c r="C3896" s="137">
        <f>COUNTIFS(Severity,$B3896,AssignedDate,"&gt;="&amp;$C$1,AssignedDate,"&lt;="&amp;$F$1)</f>
        <v/>
      </c>
      <c r="D3896" s="137">
        <f>COUNTIFS(Severity,$B3896,Status,"&lt;&gt;Suspend",Status,"&lt;&gt;Assigned",Status,"&lt;&gt;Open",Status,"&lt;&gt;Hold",ResolvedDate,"&gt;="&amp;$C$1,ResolvedDate,"&lt;="&amp;$F$1)</f>
        <v/>
      </c>
      <c r="E3896" s="137">
        <f>COUNTIFS(Severity,$B3896,SLA_Breach,"&lt;&gt;Yes",Status,"&lt;&gt;Suspend",Status,"&lt;&gt;Assigned",Status,"&lt;&gt;Open",Status,"&lt;&gt;Hold&gt;",ResolvedDate,"&gt;="&amp;$C$1,ResolvedDate,"&lt;="&amp;$F$1)</f>
        <v/>
      </c>
      <c r="F3896" s="137">
        <f>COUNTIFS(Severity,$B3896,SLA_Breach,"Yes",Status,"&lt;&gt;Suspend",Status,"&lt;&gt;Assigned",Status,"&lt;&gt;Open",Status,"&lt;&gt;Hold&gt;",ResolvedDate,"&gt;="&amp;$C$1,ResolvedDate,"&lt;="&amp;$F$1)</f>
        <v/>
      </c>
      <c r="G3896" s="137">
        <f>COUNTIFS(Severity,$B3896,AssignedDate,"&gt;=01/01/2017 12:00:00 AM",AssignedDate,"&lt;="&amp;$F$1)</f>
        <v/>
      </c>
      <c r="H3896" s="177" t="n"/>
      <c r="L3896" s="57" t="n">
        <v>0</v>
      </c>
      <c r="M3896" s="57" t="n"/>
    </row>
    <row r="3897" spans="1:13">
      <c r="A3897" s="137" t="n">
        <v>1</v>
      </c>
      <c r="B3897" s="100" t="s">
        <v>525</v>
      </c>
      <c r="C3897" s="137">
        <f>COUNTIFS(Severity,$B3897,AssignedDate,"&gt;="&amp;$C$1,AssignedDate,"&lt;="&amp;$F$1)</f>
        <v/>
      </c>
      <c r="D3897" s="137">
        <f>COUNTIFS(Severity,$B3897,Status,"&lt;&gt;Suspend",Status,"&lt;&gt;Assigned",Status,"&lt;&gt;Open",Status,"&lt;&gt;Hold",ResolvedDate,"&gt;="&amp;$C$1,ResolvedDate,"&lt;="&amp;$F$1)</f>
        <v/>
      </c>
      <c r="E3897" s="137">
        <f>COUNTIFS(Severity,$B3897,SLA_Breach,"&lt;&gt;Yes",Status,"&lt;&gt;Suspend",Status,"&lt;&gt;Assigned",Status,"&lt;&gt;Open",Status,"&lt;&gt;Hold&gt;",ResolvedDate,"&gt;="&amp;$C$1,ResolvedDate,"&lt;="&amp;$F$1)</f>
        <v/>
      </c>
      <c r="F3897" s="137">
        <f>COUNTIFS(Severity,$B3897,SLA_Breach,"Yes",Status,"&lt;&gt;Suspend",Status,"&lt;&gt;Assigned",Status,"&lt;&gt;Open",Status,"&lt;&gt;Hold&gt;",ResolvedDate,"&gt;="&amp;$C$1,ResolvedDate,"&lt;="&amp;$F$1)</f>
        <v/>
      </c>
      <c r="G3897" s="137">
        <f>COUNTIFS(Severity,$B3897,AssignedDate,"&gt;=01/01/2017 12:00:00 AM",AssignedDate,"&lt;="&amp;$F$1)</f>
        <v/>
      </c>
      <c r="H3897" s="177" t="n"/>
      <c r="L3897" s="57" t="n">
        <v>0</v>
      </c>
      <c r="M3897" s="57" t="n"/>
    </row>
    <row r="3898" spans="1:13">
      <c r="A3898" s="137" t="n">
        <v>1</v>
      </c>
      <c r="B3898" s="100" t="s">
        <v>525</v>
      </c>
      <c r="C3898" s="137">
        <f>COUNTIFS(Severity,$B3898,AssignedDate,"&gt;="&amp;$C$1,AssignedDate,"&lt;="&amp;$F$1)</f>
        <v/>
      </c>
      <c r="D3898" s="137">
        <f>COUNTIFS(Severity,$B3898,Status,"&lt;&gt;Suspend",Status,"&lt;&gt;Assigned",Status,"&lt;&gt;Open",Status,"&lt;&gt;Hold",ResolvedDate,"&gt;="&amp;$C$1,ResolvedDate,"&lt;="&amp;$F$1)</f>
        <v/>
      </c>
      <c r="E3898" s="137">
        <f>COUNTIFS(Severity,$B3898,SLA_Breach,"&lt;&gt;Yes",Status,"&lt;&gt;Suspend",Status,"&lt;&gt;Assigned",Status,"&lt;&gt;Open",Status,"&lt;&gt;Hold&gt;",ResolvedDate,"&gt;="&amp;$C$1,ResolvedDate,"&lt;="&amp;$F$1)</f>
        <v/>
      </c>
      <c r="F3898" s="137">
        <f>COUNTIFS(Severity,$B3898,SLA_Breach,"Yes",Status,"&lt;&gt;Suspend",Status,"&lt;&gt;Assigned",Status,"&lt;&gt;Open",Status,"&lt;&gt;Hold&gt;",ResolvedDate,"&gt;="&amp;$C$1,ResolvedDate,"&lt;="&amp;$F$1)</f>
        <v/>
      </c>
      <c r="G3898" s="137">
        <f>COUNTIFS(Severity,$B3898,AssignedDate,"&gt;=01/01/2017 12:00:00 AM",AssignedDate,"&lt;="&amp;$F$1)</f>
        <v/>
      </c>
      <c r="H3898" s="177" t="n"/>
      <c r="L3898" s="57" t="n">
        <v>0</v>
      </c>
      <c r="M3898" s="57" t="n"/>
    </row>
    <row r="3899" spans="1:13">
      <c r="A3899" s="137" t="n">
        <v>1</v>
      </c>
      <c r="B3899" s="100" t="s">
        <v>525</v>
      </c>
      <c r="C3899" s="137">
        <f>COUNTIFS(Severity,$B3899,AssignedDate,"&gt;="&amp;$C$1,AssignedDate,"&lt;="&amp;$F$1)</f>
        <v/>
      </c>
      <c r="D3899" s="137">
        <f>COUNTIFS(Severity,$B3899,Status,"&lt;&gt;Suspend",Status,"&lt;&gt;Assigned",Status,"&lt;&gt;Open",Status,"&lt;&gt;Hold",ResolvedDate,"&gt;="&amp;$C$1,ResolvedDate,"&lt;="&amp;$F$1)</f>
        <v/>
      </c>
      <c r="E3899" s="137">
        <f>COUNTIFS(Severity,$B3899,SLA_Breach,"&lt;&gt;Yes",Status,"&lt;&gt;Suspend",Status,"&lt;&gt;Assigned",Status,"&lt;&gt;Open",Status,"&lt;&gt;Hold&gt;",ResolvedDate,"&gt;="&amp;$C$1,ResolvedDate,"&lt;="&amp;$F$1)</f>
        <v/>
      </c>
      <c r="F3899" s="137">
        <f>COUNTIFS(Severity,$B3899,SLA_Breach,"Yes",Status,"&lt;&gt;Suspend",Status,"&lt;&gt;Assigned",Status,"&lt;&gt;Open",Status,"&lt;&gt;Hold&gt;",ResolvedDate,"&gt;="&amp;$C$1,ResolvedDate,"&lt;="&amp;$F$1)</f>
        <v/>
      </c>
      <c r="G3899" s="137">
        <f>COUNTIFS(Severity,$B3899,AssignedDate,"&gt;=01/01/2017 12:00:00 AM",AssignedDate,"&lt;="&amp;$F$1)</f>
        <v/>
      </c>
      <c r="H3899" s="177" t="n"/>
      <c r="L3899" s="57" t="n">
        <v>0</v>
      </c>
      <c r="M3899" s="57" t="n"/>
    </row>
    <row r="3900" spans="1:13">
      <c r="A3900" s="137" t="n">
        <v>1</v>
      </c>
      <c r="B3900" s="100" t="s">
        <v>525</v>
      </c>
      <c r="C3900" s="137">
        <f>COUNTIFS(Severity,$B3900,AssignedDate,"&gt;="&amp;$C$1,AssignedDate,"&lt;="&amp;$F$1)</f>
        <v/>
      </c>
      <c r="D3900" s="137">
        <f>COUNTIFS(Severity,$B3900,Status,"&lt;&gt;Suspend",Status,"&lt;&gt;Assigned",Status,"&lt;&gt;Open",Status,"&lt;&gt;Hold",ResolvedDate,"&gt;="&amp;$C$1,ResolvedDate,"&lt;="&amp;$F$1)</f>
        <v/>
      </c>
      <c r="E3900" s="137">
        <f>COUNTIFS(Severity,$B3900,SLA_Breach,"&lt;&gt;Yes",Status,"&lt;&gt;Suspend",Status,"&lt;&gt;Assigned",Status,"&lt;&gt;Open",Status,"&lt;&gt;Hold&gt;",ResolvedDate,"&gt;="&amp;$C$1,ResolvedDate,"&lt;="&amp;$F$1)</f>
        <v/>
      </c>
      <c r="F3900" s="137">
        <f>COUNTIFS(Severity,$B3900,SLA_Breach,"Yes",Status,"&lt;&gt;Suspend",Status,"&lt;&gt;Assigned",Status,"&lt;&gt;Open",Status,"&lt;&gt;Hold&gt;",ResolvedDate,"&gt;="&amp;$C$1,ResolvedDate,"&lt;="&amp;$F$1)</f>
        <v/>
      </c>
      <c r="G3900" s="137">
        <f>COUNTIFS(Severity,$B3900,AssignedDate,"&gt;=01/01/2017 12:00:00 AM",AssignedDate,"&lt;="&amp;$F$1)</f>
        <v/>
      </c>
      <c r="H3900" s="177" t="n"/>
      <c r="L3900" s="57" t="n">
        <v>0</v>
      </c>
      <c r="M3900" s="57" t="n"/>
    </row>
    <row r="3901" spans="1:13">
      <c r="A3901" s="137" t="n">
        <v>1</v>
      </c>
      <c r="B3901" s="100" t="s">
        <v>525</v>
      </c>
      <c r="C3901" s="137">
        <f>COUNTIFS(Severity,$B3901,AssignedDate,"&gt;="&amp;$C$1,AssignedDate,"&lt;="&amp;$F$1)</f>
        <v/>
      </c>
      <c r="D3901" s="137">
        <f>COUNTIFS(Severity,$B3901,Status,"&lt;&gt;Suspend",Status,"&lt;&gt;Assigned",Status,"&lt;&gt;Open",Status,"&lt;&gt;Hold",ResolvedDate,"&gt;="&amp;$C$1,ResolvedDate,"&lt;="&amp;$F$1)</f>
        <v/>
      </c>
      <c r="E3901" s="137">
        <f>COUNTIFS(Severity,$B3901,SLA_Breach,"&lt;&gt;Yes",Status,"&lt;&gt;Suspend",Status,"&lt;&gt;Assigned",Status,"&lt;&gt;Open",Status,"&lt;&gt;Hold&gt;",ResolvedDate,"&gt;="&amp;$C$1,ResolvedDate,"&lt;="&amp;$F$1)</f>
        <v/>
      </c>
      <c r="F3901" s="137">
        <f>COUNTIFS(Severity,$B3901,SLA_Breach,"Yes",Status,"&lt;&gt;Suspend",Status,"&lt;&gt;Assigned",Status,"&lt;&gt;Open",Status,"&lt;&gt;Hold&gt;",ResolvedDate,"&gt;="&amp;$C$1,ResolvedDate,"&lt;="&amp;$F$1)</f>
        <v/>
      </c>
      <c r="G3901" s="137">
        <f>COUNTIFS(Severity,$B3901,AssignedDate,"&gt;=01/01/2017 12:00:00 AM",AssignedDate,"&lt;="&amp;$F$1)</f>
        <v/>
      </c>
      <c r="H3901" s="177" t="n"/>
      <c r="L3901" s="57" t="n">
        <v>0</v>
      </c>
      <c r="M3901" s="57" t="n"/>
    </row>
    <row r="3902" spans="1:13">
      <c r="A3902" s="137" t="n">
        <v>1</v>
      </c>
      <c r="B3902" s="100" t="s">
        <v>525</v>
      </c>
      <c r="C3902" s="137">
        <f>COUNTIFS(Severity,$B3902,AssignedDate,"&gt;="&amp;$C$1,AssignedDate,"&lt;="&amp;$F$1)</f>
        <v/>
      </c>
      <c r="D3902" s="137">
        <f>COUNTIFS(Severity,$B3902,Status,"&lt;&gt;Suspend",Status,"&lt;&gt;Assigned",Status,"&lt;&gt;Open",Status,"&lt;&gt;Hold",ResolvedDate,"&gt;="&amp;$C$1,ResolvedDate,"&lt;="&amp;$F$1)</f>
        <v/>
      </c>
      <c r="E3902" s="137">
        <f>COUNTIFS(Severity,$B3902,SLA_Breach,"&lt;&gt;Yes",Status,"&lt;&gt;Suspend",Status,"&lt;&gt;Assigned",Status,"&lt;&gt;Open",Status,"&lt;&gt;Hold&gt;",ResolvedDate,"&gt;="&amp;$C$1,ResolvedDate,"&lt;="&amp;$F$1)</f>
        <v/>
      </c>
      <c r="F3902" s="137">
        <f>COUNTIFS(Severity,$B3902,SLA_Breach,"Yes",Status,"&lt;&gt;Suspend",Status,"&lt;&gt;Assigned",Status,"&lt;&gt;Open",Status,"&lt;&gt;Hold&gt;",ResolvedDate,"&gt;="&amp;$C$1,ResolvedDate,"&lt;="&amp;$F$1)</f>
        <v/>
      </c>
      <c r="G3902" s="137">
        <f>COUNTIFS(Severity,$B3902,AssignedDate,"&gt;=01/01/2017 12:00:00 AM",AssignedDate,"&lt;="&amp;$F$1)</f>
        <v/>
      </c>
      <c r="H3902" s="177" t="n"/>
      <c r="L3902" s="57" t="n">
        <v>0</v>
      </c>
      <c r="M3902" s="57" t="n"/>
    </row>
    <row r="3903" spans="1:13">
      <c r="A3903" s="137" t="n">
        <v>1</v>
      </c>
      <c r="B3903" s="100" t="s">
        <v>525</v>
      </c>
      <c r="C3903" s="137">
        <f>COUNTIFS(Severity,$B3903,AssignedDate,"&gt;="&amp;$C$1,AssignedDate,"&lt;="&amp;$F$1)</f>
        <v/>
      </c>
      <c r="D3903" s="137">
        <f>COUNTIFS(Severity,$B3903,Status,"&lt;&gt;Suspend",Status,"&lt;&gt;Assigned",Status,"&lt;&gt;Open",Status,"&lt;&gt;Hold",ResolvedDate,"&gt;="&amp;$C$1,ResolvedDate,"&lt;="&amp;$F$1)</f>
        <v/>
      </c>
      <c r="E3903" s="137">
        <f>COUNTIFS(Severity,$B3903,SLA_Breach,"&lt;&gt;Yes",Status,"&lt;&gt;Suspend",Status,"&lt;&gt;Assigned",Status,"&lt;&gt;Open",Status,"&lt;&gt;Hold&gt;",ResolvedDate,"&gt;="&amp;$C$1,ResolvedDate,"&lt;="&amp;$F$1)</f>
        <v/>
      </c>
      <c r="F3903" s="137">
        <f>COUNTIFS(Severity,$B3903,SLA_Breach,"Yes",Status,"&lt;&gt;Suspend",Status,"&lt;&gt;Assigned",Status,"&lt;&gt;Open",Status,"&lt;&gt;Hold&gt;",ResolvedDate,"&gt;="&amp;$C$1,ResolvedDate,"&lt;="&amp;$F$1)</f>
        <v/>
      </c>
      <c r="G3903" s="137">
        <f>COUNTIFS(Severity,$B3903,AssignedDate,"&gt;=01/01/2017 12:00:00 AM",AssignedDate,"&lt;="&amp;$F$1)</f>
        <v/>
      </c>
      <c r="H3903" s="177" t="n"/>
      <c r="L3903" s="57" t="n">
        <v>0</v>
      </c>
      <c r="M3903" s="57" t="n"/>
    </row>
    <row r="3904" spans="1:13">
      <c r="A3904" s="137" t="n">
        <v>1</v>
      </c>
      <c r="B3904" s="100" t="s">
        <v>525</v>
      </c>
      <c r="C3904" s="137">
        <f>COUNTIFS(Severity,$B3904,AssignedDate,"&gt;="&amp;$C$1,AssignedDate,"&lt;="&amp;$F$1)</f>
        <v/>
      </c>
      <c r="D3904" s="137">
        <f>COUNTIFS(Severity,$B3904,Status,"&lt;&gt;Suspend",Status,"&lt;&gt;Assigned",Status,"&lt;&gt;Open",Status,"&lt;&gt;Hold",ResolvedDate,"&gt;="&amp;$C$1,ResolvedDate,"&lt;="&amp;$F$1)</f>
        <v/>
      </c>
      <c r="E3904" s="137">
        <f>COUNTIFS(Severity,$B3904,SLA_Breach,"&lt;&gt;Yes",Status,"&lt;&gt;Suspend",Status,"&lt;&gt;Assigned",Status,"&lt;&gt;Open",Status,"&lt;&gt;Hold&gt;",ResolvedDate,"&gt;="&amp;$C$1,ResolvedDate,"&lt;="&amp;$F$1)</f>
        <v/>
      </c>
      <c r="F3904" s="137">
        <f>COUNTIFS(Severity,$B3904,SLA_Breach,"Yes",Status,"&lt;&gt;Suspend",Status,"&lt;&gt;Assigned",Status,"&lt;&gt;Open",Status,"&lt;&gt;Hold&gt;",ResolvedDate,"&gt;="&amp;$C$1,ResolvedDate,"&lt;="&amp;$F$1)</f>
        <v/>
      </c>
      <c r="G3904" s="137">
        <f>COUNTIFS(Severity,$B3904,AssignedDate,"&gt;=01/01/2017 12:00:00 AM",AssignedDate,"&lt;="&amp;$F$1)</f>
        <v/>
      </c>
      <c r="H3904" s="177" t="n"/>
      <c r="L3904" s="57" t="n">
        <v>0</v>
      </c>
      <c r="M3904" s="57" t="n"/>
    </row>
    <row r="3905" spans="1:13">
      <c r="A3905" s="137" t="n">
        <v>1</v>
      </c>
      <c r="B3905" s="100" t="s">
        <v>525</v>
      </c>
      <c r="C3905" s="137">
        <f>COUNTIFS(Severity,$B3905,AssignedDate,"&gt;="&amp;$C$1,AssignedDate,"&lt;="&amp;$F$1)</f>
        <v/>
      </c>
      <c r="D3905" s="137">
        <f>COUNTIFS(Severity,$B3905,Status,"&lt;&gt;Suspend",Status,"&lt;&gt;Assigned",Status,"&lt;&gt;Open",Status,"&lt;&gt;Hold",ResolvedDate,"&gt;="&amp;$C$1,ResolvedDate,"&lt;="&amp;$F$1)</f>
        <v/>
      </c>
      <c r="E3905" s="137">
        <f>COUNTIFS(Severity,$B3905,SLA_Breach,"&lt;&gt;Yes",Status,"&lt;&gt;Suspend",Status,"&lt;&gt;Assigned",Status,"&lt;&gt;Open",Status,"&lt;&gt;Hold&gt;",ResolvedDate,"&gt;="&amp;$C$1,ResolvedDate,"&lt;="&amp;$F$1)</f>
        <v/>
      </c>
      <c r="F3905" s="137">
        <f>COUNTIFS(Severity,$B3905,SLA_Breach,"Yes",Status,"&lt;&gt;Suspend",Status,"&lt;&gt;Assigned",Status,"&lt;&gt;Open",Status,"&lt;&gt;Hold&gt;",ResolvedDate,"&gt;="&amp;$C$1,ResolvedDate,"&lt;="&amp;$F$1)</f>
        <v/>
      </c>
      <c r="G3905" s="137">
        <f>COUNTIFS(Severity,$B3905,AssignedDate,"&gt;=01/01/2017 12:00:00 AM",AssignedDate,"&lt;="&amp;$F$1)</f>
        <v/>
      </c>
      <c r="H3905" s="177" t="n"/>
      <c r="L3905" s="57" t="n">
        <v>0</v>
      </c>
      <c r="M3905" s="57" t="n"/>
    </row>
    <row r="3906" spans="1:13">
      <c r="A3906" s="137" t="n">
        <v>1</v>
      </c>
      <c r="B3906" s="100" t="s">
        <v>525</v>
      </c>
      <c r="C3906" s="137">
        <f>COUNTIFS(Severity,$B3906,AssignedDate,"&gt;="&amp;$C$1,AssignedDate,"&lt;="&amp;$F$1)</f>
        <v/>
      </c>
      <c r="D3906" s="137">
        <f>COUNTIFS(Severity,$B3906,Status,"&lt;&gt;Suspend",Status,"&lt;&gt;Assigned",Status,"&lt;&gt;Open",Status,"&lt;&gt;Hold",ResolvedDate,"&gt;="&amp;$C$1,ResolvedDate,"&lt;="&amp;$F$1)</f>
        <v/>
      </c>
      <c r="E3906" s="137">
        <f>COUNTIFS(Severity,$B3906,SLA_Breach,"&lt;&gt;Yes",Status,"&lt;&gt;Suspend",Status,"&lt;&gt;Assigned",Status,"&lt;&gt;Open",Status,"&lt;&gt;Hold&gt;",ResolvedDate,"&gt;="&amp;$C$1,ResolvedDate,"&lt;="&amp;$F$1)</f>
        <v/>
      </c>
      <c r="F3906" s="137">
        <f>COUNTIFS(Severity,$B3906,SLA_Breach,"Yes",Status,"&lt;&gt;Suspend",Status,"&lt;&gt;Assigned",Status,"&lt;&gt;Open",Status,"&lt;&gt;Hold&gt;",ResolvedDate,"&gt;="&amp;$C$1,ResolvedDate,"&lt;="&amp;$F$1)</f>
        <v/>
      </c>
      <c r="G3906" s="137">
        <f>COUNTIFS(Severity,$B3906,AssignedDate,"&gt;=01/01/2017 12:00:00 AM",AssignedDate,"&lt;="&amp;$F$1)</f>
        <v/>
      </c>
      <c r="H3906" s="177" t="n"/>
      <c r="L3906" s="57" t="n">
        <v>0</v>
      </c>
      <c r="M3906" s="57" t="n"/>
    </row>
    <row r="3907" spans="1:13">
      <c r="A3907" s="137" t="n">
        <v>1</v>
      </c>
      <c r="B3907" s="100" t="s">
        <v>525</v>
      </c>
      <c r="C3907" s="137">
        <f>COUNTIFS(Severity,$B3907,AssignedDate,"&gt;="&amp;$C$1,AssignedDate,"&lt;="&amp;$F$1)</f>
        <v/>
      </c>
      <c r="D3907" s="137">
        <f>COUNTIFS(Severity,$B3907,Status,"&lt;&gt;Suspend",Status,"&lt;&gt;Assigned",Status,"&lt;&gt;Open",Status,"&lt;&gt;Hold",ResolvedDate,"&gt;="&amp;$C$1,ResolvedDate,"&lt;="&amp;$F$1)</f>
        <v/>
      </c>
      <c r="E3907" s="137">
        <f>COUNTIFS(Severity,$B3907,SLA_Breach,"&lt;&gt;Yes",Status,"&lt;&gt;Suspend",Status,"&lt;&gt;Assigned",Status,"&lt;&gt;Open",Status,"&lt;&gt;Hold&gt;",ResolvedDate,"&gt;="&amp;$C$1,ResolvedDate,"&lt;="&amp;$F$1)</f>
        <v/>
      </c>
      <c r="F3907" s="137">
        <f>COUNTIFS(Severity,$B3907,SLA_Breach,"Yes",Status,"&lt;&gt;Suspend",Status,"&lt;&gt;Assigned",Status,"&lt;&gt;Open",Status,"&lt;&gt;Hold&gt;",ResolvedDate,"&gt;="&amp;$C$1,ResolvedDate,"&lt;="&amp;$F$1)</f>
        <v/>
      </c>
      <c r="G3907" s="137">
        <f>COUNTIFS(Severity,$B3907,AssignedDate,"&gt;=01/01/2017 12:00:00 AM",AssignedDate,"&lt;="&amp;$F$1)</f>
        <v/>
      </c>
      <c r="H3907" s="177" t="n"/>
      <c r="L3907" s="57" t="n">
        <v>0</v>
      </c>
      <c r="M3907" s="57" t="n"/>
    </row>
    <row r="3908" spans="1:13">
      <c r="A3908" s="137" t="n">
        <v>1</v>
      </c>
      <c r="B3908" s="100" t="s">
        <v>525</v>
      </c>
      <c r="C3908" s="137">
        <f>COUNTIFS(Severity,$B3908,AssignedDate,"&gt;="&amp;$C$1,AssignedDate,"&lt;="&amp;$F$1)</f>
        <v/>
      </c>
      <c r="D3908" s="137">
        <f>COUNTIFS(Severity,$B3908,Status,"&lt;&gt;Suspend",Status,"&lt;&gt;Assigned",Status,"&lt;&gt;Open",Status,"&lt;&gt;Hold",ResolvedDate,"&gt;="&amp;$C$1,ResolvedDate,"&lt;="&amp;$F$1)</f>
        <v/>
      </c>
      <c r="E3908" s="137">
        <f>COUNTIFS(Severity,$B3908,SLA_Breach,"&lt;&gt;Yes",Status,"&lt;&gt;Suspend",Status,"&lt;&gt;Assigned",Status,"&lt;&gt;Open",Status,"&lt;&gt;Hold&gt;",ResolvedDate,"&gt;="&amp;$C$1,ResolvedDate,"&lt;="&amp;$F$1)</f>
        <v/>
      </c>
      <c r="F3908" s="137">
        <f>COUNTIFS(Severity,$B3908,SLA_Breach,"Yes",Status,"&lt;&gt;Suspend",Status,"&lt;&gt;Assigned",Status,"&lt;&gt;Open",Status,"&lt;&gt;Hold&gt;",ResolvedDate,"&gt;="&amp;$C$1,ResolvedDate,"&lt;="&amp;$F$1)</f>
        <v/>
      </c>
      <c r="G3908" s="137">
        <f>COUNTIFS(Severity,$B3908,AssignedDate,"&gt;=01/01/2017 12:00:00 AM",AssignedDate,"&lt;="&amp;$F$1)</f>
        <v/>
      </c>
      <c r="H3908" s="177" t="n"/>
      <c r="L3908" s="57" t="n">
        <v>0</v>
      </c>
      <c r="M3908" s="57" t="n"/>
    </row>
    <row r="3909" spans="1:13">
      <c r="A3909" s="137" t="n">
        <v>1</v>
      </c>
      <c r="B3909" s="100" t="s">
        <v>525</v>
      </c>
      <c r="C3909" s="137">
        <f>COUNTIFS(Severity,$B3909,AssignedDate,"&gt;="&amp;$C$1,AssignedDate,"&lt;="&amp;$F$1)</f>
        <v/>
      </c>
      <c r="D3909" s="137">
        <f>COUNTIFS(Severity,$B3909,Status,"&lt;&gt;Suspend",Status,"&lt;&gt;Assigned",Status,"&lt;&gt;Open",Status,"&lt;&gt;Hold",ResolvedDate,"&gt;="&amp;$C$1,ResolvedDate,"&lt;="&amp;$F$1)</f>
        <v/>
      </c>
      <c r="E3909" s="137">
        <f>COUNTIFS(Severity,$B3909,SLA_Breach,"&lt;&gt;Yes",Status,"&lt;&gt;Suspend",Status,"&lt;&gt;Assigned",Status,"&lt;&gt;Open",Status,"&lt;&gt;Hold&gt;",ResolvedDate,"&gt;="&amp;$C$1,ResolvedDate,"&lt;="&amp;$F$1)</f>
        <v/>
      </c>
      <c r="F3909" s="137">
        <f>COUNTIFS(Severity,$B3909,SLA_Breach,"Yes",Status,"&lt;&gt;Suspend",Status,"&lt;&gt;Assigned",Status,"&lt;&gt;Open",Status,"&lt;&gt;Hold&gt;",ResolvedDate,"&gt;="&amp;$C$1,ResolvedDate,"&lt;="&amp;$F$1)</f>
        <v/>
      </c>
      <c r="G3909" s="137">
        <f>COUNTIFS(Severity,$B3909,AssignedDate,"&gt;=01/01/2017 12:00:00 AM",AssignedDate,"&lt;="&amp;$F$1)</f>
        <v/>
      </c>
      <c r="H3909" s="177" t="n"/>
      <c r="L3909" s="57" t="n">
        <v>0</v>
      </c>
      <c r="M3909" s="57" t="n"/>
    </row>
    <row r="3910" spans="1:13">
      <c r="A3910" s="137" t="n">
        <v>1</v>
      </c>
      <c r="B3910" s="100" t="s">
        <v>525</v>
      </c>
      <c r="C3910" s="137">
        <f>COUNTIFS(Severity,$B3910,AssignedDate,"&gt;="&amp;$C$1,AssignedDate,"&lt;="&amp;$F$1)</f>
        <v/>
      </c>
      <c r="D3910" s="137">
        <f>COUNTIFS(Severity,$B3910,Status,"&lt;&gt;Suspend",Status,"&lt;&gt;Assigned",Status,"&lt;&gt;Open",Status,"&lt;&gt;Hold",ResolvedDate,"&gt;="&amp;$C$1,ResolvedDate,"&lt;="&amp;$F$1)</f>
        <v/>
      </c>
      <c r="E3910" s="137">
        <f>COUNTIFS(Severity,$B3910,SLA_Breach,"&lt;&gt;Yes",Status,"&lt;&gt;Suspend",Status,"&lt;&gt;Assigned",Status,"&lt;&gt;Open",Status,"&lt;&gt;Hold&gt;",ResolvedDate,"&gt;="&amp;$C$1,ResolvedDate,"&lt;="&amp;$F$1)</f>
        <v/>
      </c>
      <c r="F3910" s="137">
        <f>COUNTIFS(Severity,$B3910,SLA_Breach,"Yes",Status,"&lt;&gt;Suspend",Status,"&lt;&gt;Assigned",Status,"&lt;&gt;Open",Status,"&lt;&gt;Hold&gt;",ResolvedDate,"&gt;="&amp;$C$1,ResolvedDate,"&lt;="&amp;$F$1)</f>
        <v/>
      </c>
      <c r="G3910" s="137">
        <f>COUNTIFS(Severity,$B3910,AssignedDate,"&gt;=01/01/2017 12:00:00 AM",AssignedDate,"&lt;="&amp;$F$1)</f>
        <v/>
      </c>
      <c r="H3910" s="177" t="n"/>
      <c r="L3910" s="57" t="n">
        <v>0</v>
      </c>
      <c r="M3910" s="57" t="n"/>
    </row>
    <row r="3911" spans="1:13">
      <c r="A3911" s="137" t="n">
        <v>1</v>
      </c>
      <c r="B3911" s="100" t="s">
        <v>525</v>
      </c>
      <c r="C3911" s="137">
        <f>COUNTIFS(Severity,$B3911,AssignedDate,"&gt;="&amp;$C$1,AssignedDate,"&lt;="&amp;$F$1)</f>
        <v/>
      </c>
      <c r="D3911" s="137">
        <f>COUNTIFS(Severity,$B3911,Status,"&lt;&gt;Suspend",Status,"&lt;&gt;Assigned",Status,"&lt;&gt;Open",Status,"&lt;&gt;Hold",ResolvedDate,"&gt;="&amp;$C$1,ResolvedDate,"&lt;="&amp;$F$1)</f>
        <v/>
      </c>
      <c r="E3911" s="137">
        <f>COUNTIFS(Severity,$B3911,SLA_Breach,"&lt;&gt;Yes",Status,"&lt;&gt;Suspend",Status,"&lt;&gt;Assigned",Status,"&lt;&gt;Open",Status,"&lt;&gt;Hold&gt;",ResolvedDate,"&gt;="&amp;$C$1,ResolvedDate,"&lt;="&amp;$F$1)</f>
        <v/>
      </c>
      <c r="F3911" s="137">
        <f>COUNTIFS(Severity,$B3911,SLA_Breach,"Yes",Status,"&lt;&gt;Suspend",Status,"&lt;&gt;Assigned",Status,"&lt;&gt;Open",Status,"&lt;&gt;Hold&gt;",ResolvedDate,"&gt;="&amp;$C$1,ResolvedDate,"&lt;="&amp;$F$1)</f>
        <v/>
      </c>
      <c r="G3911" s="137">
        <f>COUNTIFS(Severity,$B3911,AssignedDate,"&gt;=01/01/2017 12:00:00 AM",AssignedDate,"&lt;="&amp;$F$1)</f>
        <v/>
      </c>
      <c r="H3911" s="177" t="n"/>
      <c r="L3911" s="57" t="n">
        <v>0</v>
      </c>
      <c r="M3911" s="57" t="n"/>
    </row>
    <row r="3912" spans="1:13">
      <c r="A3912" s="137" t="n">
        <v>1</v>
      </c>
      <c r="B3912" s="100" t="s">
        <v>525</v>
      </c>
      <c r="C3912" s="137">
        <f>COUNTIFS(Severity,$B3912,AssignedDate,"&gt;="&amp;$C$1,AssignedDate,"&lt;="&amp;$F$1)</f>
        <v/>
      </c>
      <c r="D3912" s="137">
        <f>COUNTIFS(Severity,$B3912,Status,"&lt;&gt;Suspend",Status,"&lt;&gt;Assigned",Status,"&lt;&gt;Open",Status,"&lt;&gt;Hold",ResolvedDate,"&gt;="&amp;$C$1,ResolvedDate,"&lt;="&amp;$F$1)</f>
        <v/>
      </c>
      <c r="E3912" s="137">
        <f>COUNTIFS(Severity,$B3912,SLA_Breach,"&lt;&gt;Yes",Status,"&lt;&gt;Suspend",Status,"&lt;&gt;Assigned",Status,"&lt;&gt;Open",Status,"&lt;&gt;Hold&gt;",ResolvedDate,"&gt;="&amp;$C$1,ResolvedDate,"&lt;="&amp;$F$1)</f>
        <v/>
      </c>
      <c r="F3912" s="137">
        <f>COUNTIFS(Severity,$B3912,SLA_Breach,"Yes",Status,"&lt;&gt;Suspend",Status,"&lt;&gt;Assigned",Status,"&lt;&gt;Open",Status,"&lt;&gt;Hold&gt;",ResolvedDate,"&gt;="&amp;$C$1,ResolvedDate,"&lt;="&amp;$F$1)</f>
        <v/>
      </c>
      <c r="G3912" s="137">
        <f>COUNTIFS(Severity,$B3912,AssignedDate,"&gt;=01/01/2017 12:00:00 AM",AssignedDate,"&lt;="&amp;$F$1)</f>
        <v/>
      </c>
      <c r="H3912" s="177" t="n"/>
      <c r="L3912" s="57" t="n">
        <v>0</v>
      </c>
      <c r="M3912" s="57" t="n"/>
    </row>
    <row r="3913" spans="1:13">
      <c r="A3913" s="137" t="n">
        <v>1</v>
      </c>
      <c r="B3913" s="100" t="s">
        <v>525</v>
      </c>
      <c r="C3913" s="137">
        <f>COUNTIFS(Severity,$B3913,AssignedDate,"&gt;="&amp;$C$1,AssignedDate,"&lt;="&amp;$F$1)</f>
        <v/>
      </c>
      <c r="D3913" s="137">
        <f>COUNTIFS(Severity,$B3913,Status,"&lt;&gt;Suspend",Status,"&lt;&gt;Assigned",Status,"&lt;&gt;Open",Status,"&lt;&gt;Hold",ResolvedDate,"&gt;="&amp;$C$1,ResolvedDate,"&lt;="&amp;$F$1)</f>
        <v/>
      </c>
      <c r="E3913" s="137">
        <f>COUNTIFS(Severity,$B3913,SLA_Breach,"&lt;&gt;Yes",Status,"&lt;&gt;Suspend",Status,"&lt;&gt;Assigned",Status,"&lt;&gt;Open",Status,"&lt;&gt;Hold&gt;",ResolvedDate,"&gt;="&amp;$C$1,ResolvedDate,"&lt;="&amp;$F$1)</f>
        <v/>
      </c>
      <c r="F3913" s="137">
        <f>COUNTIFS(Severity,$B3913,SLA_Breach,"Yes",Status,"&lt;&gt;Suspend",Status,"&lt;&gt;Assigned",Status,"&lt;&gt;Open",Status,"&lt;&gt;Hold&gt;",ResolvedDate,"&gt;="&amp;$C$1,ResolvedDate,"&lt;="&amp;$F$1)</f>
        <v/>
      </c>
      <c r="G3913" s="137">
        <f>COUNTIFS(Severity,$B3913,AssignedDate,"&gt;=01/01/2017 12:00:00 AM",AssignedDate,"&lt;="&amp;$F$1)</f>
        <v/>
      </c>
      <c r="H3913" s="177" t="n"/>
      <c r="L3913" s="57" t="n">
        <v>0</v>
      </c>
      <c r="M3913" s="57" t="n"/>
    </row>
    <row r="3914" spans="1:13">
      <c r="A3914" s="137" t="n">
        <v>1</v>
      </c>
      <c r="B3914" s="100" t="s">
        <v>525</v>
      </c>
      <c r="C3914" s="137">
        <f>COUNTIFS(Severity,$B3914,AssignedDate,"&gt;="&amp;$C$1,AssignedDate,"&lt;="&amp;$F$1)</f>
        <v/>
      </c>
      <c r="D3914" s="137">
        <f>COUNTIFS(Severity,$B3914,Status,"&lt;&gt;Suspend",Status,"&lt;&gt;Assigned",Status,"&lt;&gt;Open",Status,"&lt;&gt;Hold",ResolvedDate,"&gt;="&amp;$C$1,ResolvedDate,"&lt;="&amp;$F$1)</f>
        <v/>
      </c>
      <c r="E3914" s="137">
        <f>COUNTIFS(Severity,$B3914,SLA_Breach,"&lt;&gt;Yes",Status,"&lt;&gt;Suspend",Status,"&lt;&gt;Assigned",Status,"&lt;&gt;Open",Status,"&lt;&gt;Hold&gt;",ResolvedDate,"&gt;="&amp;$C$1,ResolvedDate,"&lt;="&amp;$F$1)</f>
        <v/>
      </c>
      <c r="F3914" s="137">
        <f>COUNTIFS(Severity,$B3914,SLA_Breach,"Yes",Status,"&lt;&gt;Suspend",Status,"&lt;&gt;Assigned",Status,"&lt;&gt;Open",Status,"&lt;&gt;Hold&gt;",ResolvedDate,"&gt;="&amp;$C$1,ResolvedDate,"&lt;="&amp;$F$1)</f>
        <v/>
      </c>
      <c r="G3914" s="137">
        <f>COUNTIFS(Severity,$B3914,AssignedDate,"&gt;=01/01/2017 12:00:00 AM",AssignedDate,"&lt;="&amp;$F$1)</f>
        <v/>
      </c>
      <c r="H3914" s="177" t="n"/>
      <c r="L3914" s="57" t="n">
        <v>0</v>
      </c>
      <c r="M3914" s="57" t="n"/>
    </row>
    <row r="3915" spans="1:13">
      <c r="A3915" s="137" t="n">
        <v>1</v>
      </c>
      <c r="B3915" s="100" t="s">
        <v>525</v>
      </c>
      <c r="C3915" s="137">
        <f>COUNTIFS(Severity,$B3915,AssignedDate,"&gt;="&amp;$C$1,AssignedDate,"&lt;="&amp;$F$1)</f>
        <v/>
      </c>
      <c r="D3915" s="137">
        <f>COUNTIFS(Severity,$B3915,Status,"&lt;&gt;Suspend",Status,"&lt;&gt;Assigned",Status,"&lt;&gt;Open",Status,"&lt;&gt;Hold",ResolvedDate,"&gt;="&amp;$C$1,ResolvedDate,"&lt;="&amp;$F$1)</f>
        <v/>
      </c>
      <c r="E3915" s="137">
        <f>COUNTIFS(Severity,$B3915,SLA_Breach,"&lt;&gt;Yes",Status,"&lt;&gt;Suspend",Status,"&lt;&gt;Assigned",Status,"&lt;&gt;Open",Status,"&lt;&gt;Hold&gt;",ResolvedDate,"&gt;="&amp;$C$1,ResolvedDate,"&lt;="&amp;$F$1)</f>
        <v/>
      </c>
      <c r="F3915" s="137">
        <f>COUNTIFS(Severity,$B3915,SLA_Breach,"Yes",Status,"&lt;&gt;Suspend",Status,"&lt;&gt;Assigned",Status,"&lt;&gt;Open",Status,"&lt;&gt;Hold&gt;",ResolvedDate,"&gt;="&amp;$C$1,ResolvedDate,"&lt;="&amp;$F$1)</f>
        <v/>
      </c>
      <c r="G3915" s="137">
        <f>COUNTIFS(Severity,$B3915,AssignedDate,"&gt;=01/01/2017 12:00:00 AM",AssignedDate,"&lt;="&amp;$F$1)</f>
        <v/>
      </c>
      <c r="H3915" s="177" t="n"/>
      <c r="L3915" s="57" t="n">
        <v>0</v>
      </c>
      <c r="M3915" s="57" t="n"/>
    </row>
    <row r="3916" spans="1:13">
      <c r="A3916" s="137" t="n">
        <v>1</v>
      </c>
      <c r="B3916" s="100" t="s">
        <v>525</v>
      </c>
      <c r="C3916" s="137">
        <f>COUNTIFS(Severity,$B3916,AssignedDate,"&gt;="&amp;$C$1,AssignedDate,"&lt;="&amp;$F$1)</f>
        <v/>
      </c>
      <c r="D3916" s="137">
        <f>COUNTIFS(Severity,$B3916,Status,"&lt;&gt;Suspend",Status,"&lt;&gt;Assigned",Status,"&lt;&gt;Open",Status,"&lt;&gt;Hold",ResolvedDate,"&gt;="&amp;$C$1,ResolvedDate,"&lt;="&amp;$F$1)</f>
        <v/>
      </c>
      <c r="E3916" s="137">
        <f>COUNTIFS(Severity,$B3916,SLA_Breach,"&lt;&gt;Yes",Status,"&lt;&gt;Suspend",Status,"&lt;&gt;Assigned",Status,"&lt;&gt;Open",Status,"&lt;&gt;Hold&gt;",ResolvedDate,"&gt;="&amp;$C$1,ResolvedDate,"&lt;="&amp;$F$1)</f>
        <v/>
      </c>
      <c r="F3916" s="137">
        <f>COUNTIFS(Severity,$B3916,SLA_Breach,"Yes",Status,"&lt;&gt;Suspend",Status,"&lt;&gt;Assigned",Status,"&lt;&gt;Open",Status,"&lt;&gt;Hold&gt;",ResolvedDate,"&gt;="&amp;$C$1,ResolvedDate,"&lt;="&amp;$F$1)</f>
        <v/>
      </c>
      <c r="G3916" s="137">
        <f>COUNTIFS(Severity,$B3916,AssignedDate,"&gt;=01/01/2017 12:00:00 AM",AssignedDate,"&lt;="&amp;$F$1)</f>
        <v/>
      </c>
      <c r="H3916" s="177" t="n"/>
      <c r="L3916" s="57" t="n">
        <v>0</v>
      </c>
      <c r="M3916" s="57" t="n"/>
    </row>
    <row r="3917" spans="1:13">
      <c r="A3917" s="137" t="n">
        <v>1</v>
      </c>
      <c r="B3917" s="100" t="s">
        <v>525</v>
      </c>
      <c r="C3917" s="137">
        <f>COUNTIFS(Severity,$B3917,AssignedDate,"&gt;="&amp;$C$1,AssignedDate,"&lt;="&amp;$F$1)</f>
        <v/>
      </c>
      <c r="D3917" s="137">
        <f>COUNTIFS(Severity,$B3917,Status,"&lt;&gt;Suspend",Status,"&lt;&gt;Assigned",Status,"&lt;&gt;Open",Status,"&lt;&gt;Hold",ResolvedDate,"&gt;="&amp;$C$1,ResolvedDate,"&lt;="&amp;$F$1)</f>
        <v/>
      </c>
      <c r="E3917" s="137">
        <f>COUNTIFS(Severity,$B3917,SLA_Breach,"&lt;&gt;Yes",Status,"&lt;&gt;Suspend",Status,"&lt;&gt;Assigned",Status,"&lt;&gt;Open",Status,"&lt;&gt;Hold&gt;",ResolvedDate,"&gt;="&amp;$C$1,ResolvedDate,"&lt;="&amp;$F$1)</f>
        <v/>
      </c>
      <c r="F3917" s="137">
        <f>COUNTIFS(Severity,$B3917,SLA_Breach,"Yes",Status,"&lt;&gt;Suspend",Status,"&lt;&gt;Assigned",Status,"&lt;&gt;Open",Status,"&lt;&gt;Hold&gt;",ResolvedDate,"&gt;="&amp;$C$1,ResolvedDate,"&lt;="&amp;$F$1)</f>
        <v/>
      </c>
      <c r="G3917" s="137">
        <f>COUNTIFS(Severity,$B3917,AssignedDate,"&gt;=01/01/2017 12:00:00 AM",AssignedDate,"&lt;="&amp;$F$1)</f>
        <v/>
      </c>
      <c r="H3917" s="177" t="n"/>
      <c r="L3917" s="57" t="n">
        <v>0</v>
      </c>
      <c r="M3917" s="57" t="n"/>
    </row>
    <row r="3918" spans="1:13">
      <c r="A3918" s="137" t="n">
        <v>1</v>
      </c>
      <c r="B3918" s="100" t="s">
        <v>525</v>
      </c>
      <c r="C3918" s="137">
        <f>COUNTIFS(Severity,$B3918,AssignedDate,"&gt;="&amp;$C$1,AssignedDate,"&lt;="&amp;$F$1)</f>
        <v/>
      </c>
      <c r="D3918" s="137">
        <f>COUNTIFS(Severity,$B3918,Status,"&lt;&gt;Suspend",Status,"&lt;&gt;Assigned",Status,"&lt;&gt;Open",Status,"&lt;&gt;Hold",ResolvedDate,"&gt;="&amp;$C$1,ResolvedDate,"&lt;="&amp;$F$1)</f>
        <v/>
      </c>
      <c r="E3918" s="137">
        <f>COUNTIFS(Severity,$B3918,SLA_Breach,"&lt;&gt;Yes",Status,"&lt;&gt;Suspend",Status,"&lt;&gt;Assigned",Status,"&lt;&gt;Open",Status,"&lt;&gt;Hold&gt;",ResolvedDate,"&gt;="&amp;$C$1,ResolvedDate,"&lt;="&amp;$F$1)</f>
        <v/>
      </c>
      <c r="F3918" s="137">
        <f>COUNTIFS(Severity,$B3918,SLA_Breach,"Yes",Status,"&lt;&gt;Suspend",Status,"&lt;&gt;Assigned",Status,"&lt;&gt;Open",Status,"&lt;&gt;Hold&gt;",ResolvedDate,"&gt;="&amp;$C$1,ResolvedDate,"&lt;="&amp;$F$1)</f>
        <v/>
      </c>
      <c r="G3918" s="137">
        <f>COUNTIFS(Severity,$B3918,AssignedDate,"&gt;=01/01/2017 12:00:00 AM",AssignedDate,"&lt;="&amp;$F$1)</f>
        <v/>
      </c>
      <c r="H3918" s="177" t="n"/>
      <c r="L3918" s="57" t="n">
        <v>0</v>
      </c>
      <c r="M3918" s="57" t="n"/>
    </row>
    <row r="3919" spans="1:13">
      <c r="A3919" s="137" t="n">
        <v>1</v>
      </c>
      <c r="B3919" s="100" t="s">
        <v>525</v>
      </c>
      <c r="C3919" s="137">
        <f>COUNTIFS(Severity,$B3919,AssignedDate,"&gt;="&amp;$C$1,AssignedDate,"&lt;="&amp;$F$1)</f>
        <v/>
      </c>
      <c r="D3919" s="137">
        <f>COUNTIFS(Severity,$B3919,Status,"&lt;&gt;Suspend",Status,"&lt;&gt;Assigned",Status,"&lt;&gt;Open",Status,"&lt;&gt;Hold",ResolvedDate,"&gt;="&amp;$C$1,ResolvedDate,"&lt;="&amp;$F$1)</f>
        <v/>
      </c>
      <c r="E3919" s="137">
        <f>COUNTIFS(Severity,$B3919,SLA_Breach,"&lt;&gt;Yes",Status,"&lt;&gt;Suspend",Status,"&lt;&gt;Assigned",Status,"&lt;&gt;Open",Status,"&lt;&gt;Hold&gt;",ResolvedDate,"&gt;="&amp;$C$1,ResolvedDate,"&lt;="&amp;$F$1)</f>
        <v/>
      </c>
      <c r="F3919" s="137">
        <f>COUNTIFS(Severity,$B3919,SLA_Breach,"Yes",Status,"&lt;&gt;Suspend",Status,"&lt;&gt;Assigned",Status,"&lt;&gt;Open",Status,"&lt;&gt;Hold&gt;",ResolvedDate,"&gt;="&amp;$C$1,ResolvedDate,"&lt;="&amp;$F$1)</f>
        <v/>
      </c>
      <c r="G3919" s="137">
        <f>COUNTIFS(Severity,$B3919,AssignedDate,"&gt;=01/01/2017 12:00:00 AM",AssignedDate,"&lt;="&amp;$F$1)</f>
        <v/>
      </c>
      <c r="H3919" s="177" t="n"/>
      <c r="L3919" s="57" t="n">
        <v>0</v>
      </c>
      <c r="M3919" s="57" t="n"/>
    </row>
    <row r="3920" spans="1:13">
      <c r="A3920" s="137" t="n">
        <v>1</v>
      </c>
      <c r="B3920" s="100" t="s">
        <v>525</v>
      </c>
      <c r="C3920" s="137">
        <f>COUNTIFS(Severity,$B3920,AssignedDate,"&gt;="&amp;$C$1,AssignedDate,"&lt;="&amp;$F$1)</f>
        <v/>
      </c>
      <c r="D3920" s="137">
        <f>COUNTIFS(Severity,$B3920,Status,"&lt;&gt;Suspend",Status,"&lt;&gt;Assigned",Status,"&lt;&gt;Open",Status,"&lt;&gt;Hold",ResolvedDate,"&gt;="&amp;$C$1,ResolvedDate,"&lt;="&amp;$F$1)</f>
        <v/>
      </c>
      <c r="E3920" s="137">
        <f>COUNTIFS(Severity,$B3920,SLA_Breach,"&lt;&gt;Yes",Status,"&lt;&gt;Suspend",Status,"&lt;&gt;Assigned",Status,"&lt;&gt;Open",Status,"&lt;&gt;Hold&gt;",ResolvedDate,"&gt;="&amp;$C$1,ResolvedDate,"&lt;="&amp;$F$1)</f>
        <v/>
      </c>
      <c r="F3920" s="137">
        <f>COUNTIFS(Severity,$B3920,SLA_Breach,"Yes",Status,"&lt;&gt;Suspend",Status,"&lt;&gt;Assigned",Status,"&lt;&gt;Open",Status,"&lt;&gt;Hold&gt;",ResolvedDate,"&gt;="&amp;$C$1,ResolvedDate,"&lt;="&amp;$F$1)</f>
        <v/>
      </c>
      <c r="G3920" s="137">
        <f>COUNTIFS(Severity,$B3920,AssignedDate,"&gt;=01/01/2017 12:00:00 AM",AssignedDate,"&lt;="&amp;$F$1)</f>
        <v/>
      </c>
      <c r="H3920" s="177" t="n"/>
      <c r="L3920" s="57" t="n">
        <v>0</v>
      </c>
      <c r="M3920" s="57" t="n"/>
    </row>
    <row r="3921" spans="1:13">
      <c r="A3921" s="137" t="n">
        <v>1</v>
      </c>
      <c r="B3921" s="100" t="s">
        <v>525</v>
      </c>
      <c r="C3921" s="137">
        <f>COUNTIFS(Severity,$B3921,AssignedDate,"&gt;="&amp;$C$1,AssignedDate,"&lt;="&amp;$F$1)</f>
        <v/>
      </c>
      <c r="D3921" s="137">
        <f>COUNTIFS(Severity,$B3921,Status,"&lt;&gt;Suspend",Status,"&lt;&gt;Assigned",Status,"&lt;&gt;Open",Status,"&lt;&gt;Hold",ResolvedDate,"&gt;="&amp;$C$1,ResolvedDate,"&lt;="&amp;$F$1)</f>
        <v/>
      </c>
      <c r="E3921" s="137">
        <f>COUNTIFS(Severity,$B3921,SLA_Breach,"&lt;&gt;Yes",Status,"&lt;&gt;Suspend",Status,"&lt;&gt;Assigned",Status,"&lt;&gt;Open",Status,"&lt;&gt;Hold&gt;",ResolvedDate,"&gt;="&amp;$C$1,ResolvedDate,"&lt;="&amp;$F$1)</f>
        <v/>
      </c>
      <c r="F3921" s="137">
        <f>COUNTIFS(Severity,$B3921,SLA_Breach,"Yes",Status,"&lt;&gt;Suspend",Status,"&lt;&gt;Assigned",Status,"&lt;&gt;Open",Status,"&lt;&gt;Hold&gt;",ResolvedDate,"&gt;="&amp;$C$1,ResolvedDate,"&lt;="&amp;$F$1)</f>
        <v/>
      </c>
      <c r="G3921" s="137">
        <f>COUNTIFS(Severity,$B3921,AssignedDate,"&gt;=01/01/2017 12:00:00 AM",AssignedDate,"&lt;="&amp;$F$1)</f>
        <v/>
      </c>
      <c r="H3921" s="177" t="n"/>
      <c r="L3921" s="57" t="n">
        <v>0</v>
      </c>
      <c r="M3921" s="57" t="n"/>
    </row>
    <row r="3922" spans="1:13">
      <c r="A3922" s="137" t="n">
        <v>1</v>
      </c>
      <c r="B3922" s="100" t="s">
        <v>525</v>
      </c>
      <c r="C3922" s="137">
        <f>COUNTIFS(Severity,$B3922,AssignedDate,"&gt;="&amp;$C$1,AssignedDate,"&lt;="&amp;$F$1)</f>
        <v/>
      </c>
      <c r="D3922" s="137">
        <f>COUNTIFS(Severity,$B3922,Status,"&lt;&gt;Suspend",Status,"&lt;&gt;Assigned",Status,"&lt;&gt;Open",Status,"&lt;&gt;Hold",ResolvedDate,"&gt;="&amp;$C$1,ResolvedDate,"&lt;="&amp;$F$1)</f>
        <v/>
      </c>
      <c r="E3922" s="137">
        <f>COUNTIFS(Severity,$B3922,SLA_Breach,"&lt;&gt;Yes",Status,"&lt;&gt;Suspend",Status,"&lt;&gt;Assigned",Status,"&lt;&gt;Open",Status,"&lt;&gt;Hold&gt;",ResolvedDate,"&gt;="&amp;$C$1,ResolvedDate,"&lt;="&amp;$F$1)</f>
        <v/>
      </c>
      <c r="F3922" s="137">
        <f>COUNTIFS(Severity,$B3922,SLA_Breach,"Yes",Status,"&lt;&gt;Suspend",Status,"&lt;&gt;Assigned",Status,"&lt;&gt;Open",Status,"&lt;&gt;Hold&gt;",ResolvedDate,"&gt;="&amp;$C$1,ResolvedDate,"&lt;="&amp;$F$1)</f>
        <v/>
      </c>
      <c r="G3922" s="137">
        <f>COUNTIFS(Severity,$B3922,AssignedDate,"&gt;=01/01/2017 12:00:00 AM",AssignedDate,"&lt;="&amp;$F$1)</f>
        <v/>
      </c>
      <c r="H3922" s="177" t="n"/>
      <c r="L3922" s="57" t="n">
        <v>0</v>
      </c>
      <c r="M3922" s="57" t="n"/>
    </row>
    <row r="3923" spans="1:13">
      <c r="A3923" s="137" t="n">
        <v>1</v>
      </c>
      <c r="B3923" s="100" t="s">
        <v>525</v>
      </c>
      <c r="C3923" s="137">
        <f>COUNTIFS(Severity,$B3923,AssignedDate,"&gt;="&amp;$C$1,AssignedDate,"&lt;="&amp;$F$1)</f>
        <v/>
      </c>
      <c r="D3923" s="137">
        <f>COUNTIFS(Severity,$B3923,Status,"&lt;&gt;Suspend",Status,"&lt;&gt;Assigned",Status,"&lt;&gt;Open",Status,"&lt;&gt;Hold",ResolvedDate,"&gt;="&amp;$C$1,ResolvedDate,"&lt;="&amp;$F$1)</f>
        <v/>
      </c>
      <c r="E3923" s="137">
        <f>COUNTIFS(Severity,$B3923,SLA_Breach,"&lt;&gt;Yes",Status,"&lt;&gt;Suspend",Status,"&lt;&gt;Assigned",Status,"&lt;&gt;Open",Status,"&lt;&gt;Hold&gt;",ResolvedDate,"&gt;="&amp;$C$1,ResolvedDate,"&lt;="&amp;$F$1)</f>
        <v/>
      </c>
      <c r="F3923" s="137">
        <f>COUNTIFS(Severity,$B3923,SLA_Breach,"Yes",Status,"&lt;&gt;Suspend",Status,"&lt;&gt;Assigned",Status,"&lt;&gt;Open",Status,"&lt;&gt;Hold&gt;",ResolvedDate,"&gt;="&amp;$C$1,ResolvedDate,"&lt;="&amp;$F$1)</f>
        <v/>
      </c>
      <c r="G3923" s="137">
        <f>COUNTIFS(Severity,$B3923,AssignedDate,"&gt;=01/01/2017 12:00:00 AM",AssignedDate,"&lt;="&amp;$F$1)</f>
        <v/>
      </c>
      <c r="H3923" s="177" t="n"/>
      <c r="L3923" s="57" t="n">
        <v>0</v>
      </c>
      <c r="M3923" s="57" t="n"/>
    </row>
    <row r="3924" spans="1:13">
      <c r="A3924" s="137" t="n">
        <v>1</v>
      </c>
      <c r="B3924" s="100" t="s">
        <v>525</v>
      </c>
      <c r="C3924" s="137">
        <f>COUNTIFS(Severity,$B3924,AssignedDate,"&gt;="&amp;$C$1,AssignedDate,"&lt;="&amp;$F$1)</f>
        <v/>
      </c>
      <c r="D3924" s="137">
        <f>COUNTIFS(Severity,$B3924,Status,"&lt;&gt;Suspend",Status,"&lt;&gt;Assigned",Status,"&lt;&gt;Open",Status,"&lt;&gt;Hold",ResolvedDate,"&gt;="&amp;$C$1,ResolvedDate,"&lt;="&amp;$F$1)</f>
        <v/>
      </c>
      <c r="E3924" s="137">
        <f>COUNTIFS(Severity,$B3924,SLA_Breach,"&lt;&gt;Yes",Status,"&lt;&gt;Suspend",Status,"&lt;&gt;Assigned",Status,"&lt;&gt;Open",Status,"&lt;&gt;Hold&gt;",ResolvedDate,"&gt;="&amp;$C$1,ResolvedDate,"&lt;="&amp;$F$1)</f>
        <v/>
      </c>
      <c r="F3924" s="137">
        <f>COUNTIFS(Severity,$B3924,SLA_Breach,"Yes",Status,"&lt;&gt;Suspend",Status,"&lt;&gt;Assigned",Status,"&lt;&gt;Open",Status,"&lt;&gt;Hold&gt;",ResolvedDate,"&gt;="&amp;$C$1,ResolvedDate,"&lt;="&amp;$F$1)</f>
        <v/>
      </c>
      <c r="G3924" s="137">
        <f>COUNTIFS(Severity,$B3924,AssignedDate,"&gt;=01/01/2017 12:00:00 AM",AssignedDate,"&lt;="&amp;$F$1)</f>
        <v/>
      </c>
      <c r="H3924" s="177" t="n"/>
      <c r="L3924" s="57" t="n">
        <v>0</v>
      </c>
      <c r="M3924" s="57" t="n"/>
    </row>
    <row r="3925" spans="1:13">
      <c r="A3925" s="137" t="n">
        <v>1</v>
      </c>
      <c r="B3925" s="100" t="s">
        <v>525</v>
      </c>
      <c r="C3925" s="137">
        <f>COUNTIFS(Severity,$B3925,AssignedDate,"&gt;="&amp;$C$1,AssignedDate,"&lt;="&amp;$F$1)</f>
        <v/>
      </c>
      <c r="D3925" s="137">
        <f>COUNTIFS(Severity,$B3925,Status,"&lt;&gt;Suspend",Status,"&lt;&gt;Assigned",Status,"&lt;&gt;Open",Status,"&lt;&gt;Hold",ResolvedDate,"&gt;="&amp;$C$1,ResolvedDate,"&lt;="&amp;$F$1)</f>
        <v/>
      </c>
      <c r="E3925" s="137">
        <f>COUNTIFS(Severity,$B3925,SLA_Breach,"&lt;&gt;Yes",Status,"&lt;&gt;Suspend",Status,"&lt;&gt;Assigned",Status,"&lt;&gt;Open",Status,"&lt;&gt;Hold&gt;",ResolvedDate,"&gt;="&amp;$C$1,ResolvedDate,"&lt;="&amp;$F$1)</f>
        <v/>
      </c>
      <c r="F3925" s="137">
        <f>COUNTIFS(Severity,$B3925,SLA_Breach,"Yes",Status,"&lt;&gt;Suspend",Status,"&lt;&gt;Assigned",Status,"&lt;&gt;Open",Status,"&lt;&gt;Hold&gt;",ResolvedDate,"&gt;="&amp;$C$1,ResolvedDate,"&lt;="&amp;$F$1)</f>
        <v/>
      </c>
      <c r="G3925" s="137">
        <f>COUNTIFS(Severity,$B3925,AssignedDate,"&gt;=01/01/2017 12:00:00 AM",AssignedDate,"&lt;="&amp;$F$1)</f>
        <v/>
      </c>
      <c r="H3925" s="177" t="n"/>
      <c r="L3925" s="57" t="n">
        <v>0</v>
      </c>
      <c r="M3925" s="57" t="n"/>
    </row>
    <row r="3926" spans="1:13">
      <c r="A3926" s="137" t="n">
        <v>1</v>
      </c>
      <c r="B3926" s="100" t="s">
        <v>525</v>
      </c>
      <c r="C3926" s="137">
        <f>COUNTIFS(Severity,$B3926,AssignedDate,"&gt;="&amp;$C$1,AssignedDate,"&lt;="&amp;$F$1)</f>
        <v/>
      </c>
      <c r="D3926" s="137">
        <f>COUNTIFS(Severity,$B3926,Status,"&lt;&gt;Suspend",Status,"&lt;&gt;Assigned",Status,"&lt;&gt;Open",Status,"&lt;&gt;Hold",ResolvedDate,"&gt;="&amp;$C$1,ResolvedDate,"&lt;="&amp;$F$1)</f>
        <v/>
      </c>
      <c r="E3926" s="137">
        <f>COUNTIFS(Severity,$B3926,SLA_Breach,"&lt;&gt;Yes",Status,"&lt;&gt;Suspend",Status,"&lt;&gt;Assigned",Status,"&lt;&gt;Open",Status,"&lt;&gt;Hold&gt;",ResolvedDate,"&gt;="&amp;$C$1,ResolvedDate,"&lt;="&amp;$F$1)</f>
        <v/>
      </c>
      <c r="F3926" s="137">
        <f>COUNTIFS(Severity,$B3926,SLA_Breach,"Yes",Status,"&lt;&gt;Suspend",Status,"&lt;&gt;Assigned",Status,"&lt;&gt;Open",Status,"&lt;&gt;Hold&gt;",ResolvedDate,"&gt;="&amp;$C$1,ResolvedDate,"&lt;="&amp;$F$1)</f>
        <v/>
      </c>
      <c r="G3926" s="137">
        <f>COUNTIFS(Severity,$B3926,AssignedDate,"&gt;=01/01/2017 12:00:00 AM",AssignedDate,"&lt;="&amp;$F$1)</f>
        <v/>
      </c>
      <c r="H3926" s="177" t="n"/>
      <c r="L3926" s="57" t="n">
        <v>0</v>
      </c>
      <c r="M3926" s="57" t="n"/>
    </row>
    <row r="3927" spans="1:13">
      <c r="A3927" s="137" t="n">
        <v>1</v>
      </c>
      <c r="B3927" s="100" t="s">
        <v>525</v>
      </c>
      <c r="C3927" s="137">
        <f>COUNTIFS(Severity,$B3927,AssignedDate,"&gt;="&amp;$C$1,AssignedDate,"&lt;="&amp;$F$1)</f>
        <v/>
      </c>
      <c r="D3927" s="137">
        <f>COUNTIFS(Severity,$B3927,Status,"&lt;&gt;Suspend",Status,"&lt;&gt;Assigned",Status,"&lt;&gt;Open",Status,"&lt;&gt;Hold",ResolvedDate,"&gt;="&amp;$C$1,ResolvedDate,"&lt;="&amp;$F$1)</f>
        <v/>
      </c>
      <c r="E3927" s="137">
        <f>COUNTIFS(Severity,$B3927,SLA_Breach,"&lt;&gt;Yes",Status,"&lt;&gt;Suspend",Status,"&lt;&gt;Assigned",Status,"&lt;&gt;Open",Status,"&lt;&gt;Hold&gt;",ResolvedDate,"&gt;="&amp;$C$1,ResolvedDate,"&lt;="&amp;$F$1)</f>
        <v/>
      </c>
      <c r="F3927" s="137">
        <f>COUNTIFS(Severity,$B3927,SLA_Breach,"Yes",Status,"&lt;&gt;Suspend",Status,"&lt;&gt;Assigned",Status,"&lt;&gt;Open",Status,"&lt;&gt;Hold&gt;",ResolvedDate,"&gt;="&amp;$C$1,ResolvedDate,"&lt;="&amp;$F$1)</f>
        <v/>
      </c>
      <c r="G3927" s="137">
        <f>COUNTIFS(Severity,$B3927,AssignedDate,"&gt;=01/01/2017 12:00:00 AM",AssignedDate,"&lt;="&amp;$F$1)</f>
        <v/>
      </c>
      <c r="H3927" s="177" t="n"/>
      <c r="L3927" s="57" t="n">
        <v>0</v>
      </c>
      <c r="M3927" s="57" t="n"/>
    </row>
    <row r="3928" spans="1:13">
      <c r="A3928" s="137" t="n">
        <v>1</v>
      </c>
      <c r="B3928" s="100" t="s">
        <v>525</v>
      </c>
      <c r="C3928" s="137">
        <f>COUNTIFS(Severity,$B3928,AssignedDate,"&gt;="&amp;$C$1,AssignedDate,"&lt;="&amp;$F$1)</f>
        <v/>
      </c>
      <c r="D3928" s="137">
        <f>COUNTIFS(Severity,$B3928,Status,"&lt;&gt;Suspend",Status,"&lt;&gt;Assigned",Status,"&lt;&gt;Open",Status,"&lt;&gt;Hold",ResolvedDate,"&gt;="&amp;$C$1,ResolvedDate,"&lt;="&amp;$F$1)</f>
        <v/>
      </c>
      <c r="E3928" s="137">
        <f>COUNTIFS(Severity,$B3928,SLA_Breach,"&lt;&gt;Yes",Status,"&lt;&gt;Suspend",Status,"&lt;&gt;Assigned",Status,"&lt;&gt;Open",Status,"&lt;&gt;Hold&gt;",ResolvedDate,"&gt;="&amp;$C$1,ResolvedDate,"&lt;="&amp;$F$1)</f>
        <v/>
      </c>
      <c r="F3928" s="137">
        <f>COUNTIFS(Severity,$B3928,SLA_Breach,"Yes",Status,"&lt;&gt;Suspend",Status,"&lt;&gt;Assigned",Status,"&lt;&gt;Open",Status,"&lt;&gt;Hold&gt;",ResolvedDate,"&gt;="&amp;$C$1,ResolvedDate,"&lt;="&amp;$F$1)</f>
        <v/>
      </c>
      <c r="G3928" s="137">
        <f>COUNTIFS(Severity,$B3928,AssignedDate,"&gt;=01/01/2017 12:00:00 AM",AssignedDate,"&lt;="&amp;$F$1)</f>
        <v/>
      </c>
      <c r="H3928" s="177" t="n"/>
      <c r="L3928" s="57" t="n">
        <v>0</v>
      </c>
      <c r="M3928" s="57" t="n"/>
    </row>
    <row r="3929" spans="1:13">
      <c r="A3929" s="137" t="n">
        <v>1</v>
      </c>
      <c r="B3929" s="100" t="s">
        <v>525</v>
      </c>
      <c r="C3929" s="137">
        <f>COUNTIFS(Severity,$B3929,AssignedDate,"&gt;="&amp;$C$1,AssignedDate,"&lt;="&amp;$F$1)</f>
        <v/>
      </c>
      <c r="D3929" s="137">
        <f>COUNTIFS(Severity,$B3929,Status,"&lt;&gt;Suspend",Status,"&lt;&gt;Assigned",Status,"&lt;&gt;Open",Status,"&lt;&gt;Hold",ResolvedDate,"&gt;="&amp;$C$1,ResolvedDate,"&lt;="&amp;$F$1)</f>
        <v/>
      </c>
      <c r="E3929" s="137">
        <f>COUNTIFS(Severity,$B3929,SLA_Breach,"&lt;&gt;Yes",Status,"&lt;&gt;Suspend",Status,"&lt;&gt;Assigned",Status,"&lt;&gt;Open",Status,"&lt;&gt;Hold&gt;",ResolvedDate,"&gt;="&amp;$C$1,ResolvedDate,"&lt;="&amp;$F$1)</f>
        <v/>
      </c>
      <c r="F3929" s="137">
        <f>COUNTIFS(Severity,$B3929,SLA_Breach,"Yes",Status,"&lt;&gt;Suspend",Status,"&lt;&gt;Assigned",Status,"&lt;&gt;Open",Status,"&lt;&gt;Hold&gt;",ResolvedDate,"&gt;="&amp;$C$1,ResolvedDate,"&lt;="&amp;$F$1)</f>
        <v/>
      </c>
      <c r="G3929" s="137">
        <f>COUNTIFS(Severity,$B3929,AssignedDate,"&gt;=01/01/2017 12:00:00 AM",AssignedDate,"&lt;="&amp;$F$1)</f>
        <v/>
      </c>
      <c r="H3929" s="177" t="n"/>
      <c r="L3929" s="57" t="n">
        <v>0</v>
      </c>
      <c r="M3929" s="57" t="n"/>
    </row>
    <row r="3930" spans="1:13">
      <c r="A3930" s="137" t="n">
        <v>1</v>
      </c>
      <c r="B3930" s="100" t="s">
        <v>525</v>
      </c>
      <c r="C3930" s="137">
        <f>COUNTIFS(Severity,$B3930,AssignedDate,"&gt;="&amp;$C$1,AssignedDate,"&lt;="&amp;$F$1)</f>
        <v/>
      </c>
      <c r="D3930" s="137">
        <f>COUNTIFS(Severity,$B3930,Status,"&lt;&gt;Suspend",Status,"&lt;&gt;Assigned",Status,"&lt;&gt;Open",Status,"&lt;&gt;Hold",ResolvedDate,"&gt;="&amp;$C$1,ResolvedDate,"&lt;="&amp;$F$1)</f>
        <v/>
      </c>
      <c r="E3930" s="137">
        <f>COUNTIFS(Severity,$B3930,SLA_Breach,"&lt;&gt;Yes",Status,"&lt;&gt;Suspend",Status,"&lt;&gt;Assigned",Status,"&lt;&gt;Open",Status,"&lt;&gt;Hold&gt;",ResolvedDate,"&gt;="&amp;$C$1,ResolvedDate,"&lt;="&amp;$F$1)</f>
        <v/>
      </c>
      <c r="F3930" s="137">
        <f>COUNTIFS(Severity,$B3930,SLA_Breach,"Yes",Status,"&lt;&gt;Suspend",Status,"&lt;&gt;Assigned",Status,"&lt;&gt;Open",Status,"&lt;&gt;Hold&gt;",ResolvedDate,"&gt;="&amp;$C$1,ResolvedDate,"&lt;="&amp;$F$1)</f>
        <v/>
      </c>
      <c r="G3930" s="137">
        <f>COUNTIFS(Severity,$B3930,AssignedDate,"&gt;=01/01/2017 12:00:00 AM",AssignedDate,"&lt;="&amp;$F$1)</f>
        <v/>
      </c>
      <c r="H3930" s="177" t="n"/>
      <c r="L3930" s="57" t="n">
        <v>0</v>
      </c>
      <c r="M3930" s="57" t="n"/>
    </row>
    <row r="3931" spans="1:13">
      <c r="A3931" s="137" t="n">
        <v>1</v>
      </c>
      <c r="B3931" s="100" t="s">
        <v>525</v>
      </c>
      <c r="C3931" s="137">
        <f>COUNTIFS(Severity,$B3931,AssignedDate,"&gt;="&amp;$C$1,AssignedDate,"&lt;="&amp;$F$1)</f>
        <v/>
      </c>
      <c r="D3931" s="137">
        <f>COUNTIFS(Severity,$B3931,Status,"&lt;&gt;Suspend",Status,"&lt;&gt;Assigned",Status,"&lt;&gt;Open",Status,"&lt;&gt;Hold",ResolvedDate,"&gt;="&amp;$C$1,ResolvedDate,"&lt;="&amp;$F$1)</f>
        <v/>
      </c>
      <c r="E3931" s="137">
        <f>COUNTIFS(Severity,$B3931,SLA_Breach,"&lt;&gt;Yes",Status,"&lt;&gt;Suspend",Status,"&lt;&gt;Assigned",Status,"&lt;&gt;Open",Status,"&lt;&gt;Hold&gt;",ResolvedDate,"&gt;="&amp;$C$1,ResolvedDate,"&lt;="&amp;$F$1)</f>
        <v/>
      </c>
      <c r="F3931" s="137">
        <f>COUNTIFS(Severity,$B3931,SLA_Breach,"Yes",Status,"&lt;&gt;Suspend",Status,"&lt;&gt;Assigned",Status,"&lt;&gt;Open",Status,"&lt;&gt;Hold&gt;",ResolvedDate,"&gt;="&amp;$C$1,ResolvedDate,"&lt;="&amp;$F$1)</f>
        <v/>
      </c>
      <c r="G3931" s="137">
        <f>COUNTIFS(Severity,$B3931,AssignedDate,"&gt;=01/01/2017 12:00:00 AM",AssignedDate,"&lt;="&amp;$F$1)</f>
        <v/>
      </c>
      <c r="H3931" s="177" t="n"/>
      <c r="L3931" s="57" t="n">
        <v>0</v>
      </c>
      <c r="M3931" s="57" t="n"/>
    </row>
    <row r="3932" spans="1:13">
      <c r="A3932" s="137" t="n">
        <v>1</v>
      </c>
      <c r="B3932" s="100" t="s">
        <v>525</v>
      </c>
      <c r="C3932" s="137">
        <f>COUNTIFS(Severity,$B3932,AssignedDate,"&gt;="&amp;$C$1,AssignedDate,"&lt;="&amp;$F$1)</f>
        <v/>
      </c>
      <c r="D3932" s="137">
        <f>COUNTIFS(Severity,$B3932,Status,"&lt;&gt;Suspend",Status,"&lt;&gt;Assigned",Status,"&lt;&gt;Open",Status,"&lt;&gt;Hold",ResolvedDate,"&gt;="&amp;$C$1,ResolvedDate,"&lt;="&amp;$F$1)</f>
        <v/>
      </c>
      <c r="E3932" s="137">
        <f>COUNTIFS(Severity,$B3932,SLA_Breach,"&lt;&gt;Yes",Status,"&lt;&gt;Suspend",Status,"&lt;&gt;Assigned",Status,"&lt;&gt;Open",Status,"&lt;&gt;Hold&gt;",ResolvedDate,"&gt;="&amp;$C$1,ResolvedDate,"&lt;="&amp;$F$1)</f>
        <v/>
      </c>
      <c r="F3932" s="137">
        <f>COUNTIFS(Severity,$B3932,SLA_Breach,"Yes",Status,"&lt;&gt;Suspend",Status,"&lt;&gt;Assigned",Status,"&lt;&gt;Open",Status,"&lt;&gt;Hold&gt;",ResolvedDate,"&gt;="&amp;$C$1,ResolvedDate,"&lt;="&amp;$F$1)</f>
        <v/>
      </c>
      <c r="G3932" s="137">
        <f>COUNTIFS(Severity,$B3932,AssignedDate,"&gt;=01/01/2017 12:00:00 AM",AssignedDate,"&lt;="&amp;$F$1)</f>
        <v/>
      </c>
      <c r="H3932" s="177" t="n"/>
      <c r="L3932" s="57" t="n">
        <v>0</v>
      </c>
      <c r="M3932" s="57" t="n"/>
    </row>
    <row r="3933" spans="1:13">
      <c r="A3933" s="137" t="n">
        <v>1</v>
      </c>
      <c r="B3933" s="100" t="s">
        <v>525</v>
      </c>
      <c r="C3933" s="137">
        <f>COUNTIFS(Severity,$B3933,AssignedDate,"&gt;="&amp;$C$1,AssignedDate,"&lt;="&amp;$F$1)</f>
        <v/>
      </c>
      <c r="D3933" s="137">
        <f>COUNTIFS(Severity,$B3933,Status,"&lt;&gt;Suspend",Status,"&lt;&gt;Assigned",Status,"&lt;&gt;Open",Status,"&lt;&gt;Hold",ResolvedDate,"&gt;="&amp;$C$1,ResolvedDate,"&lt;="&amp;$F$1)</f>
        <v/>
      </c>
      <c r="E3933" s="137">
        <f>COUNTIFS(Severity,$B3933,SLA_Breach,"&lt;&gt;Yes",Status,"&lt;&gt;Suspend",Status,"&lt;&gt;Assigned",Status,"&lt;&gt;Open",Status,"&lt;&gt;Hold&gt;",ResolvedDate,"&gt;="&amp;$C$1,ResolvedDate,"&lt;="&amp;$F$1)</f>
        <v/>
      </c>
      <c r="F3933" s="137">
        <f>COUNTIFS(Severity,$B3933,SLA_Breach,"Yes",Status,"&lt;&gt;Suspend",Status,"&lt;&gt;Assigned",Status,"&lt;&gt;Open",Status,"&lt;&gt;Hold&gt;",ResolvedDate,"&gt;="&amp;$C$1,ResolvedDate,"&lt;="&amp;$F$1)</f>
        <v/>
      </c>
      <c r="G3933" s="137">
        <f>COUNTIFS(Severity,$B3933,AssignedDate,"&gt;=01/01/2017 12:00:00 AM",AssignedDate,"&lt;="&amp;$F$1)</f>
        <v/>
      </c>
      <c r="H3933" s="177" t="n"/>
      <c r="L3933" s="57" t="n">
        <v>0</v>
      </c>
      <c r="M3933" s="57" t="n"/>
    </row>
    <row r="3934" spans="1:13">
      <c r="A3934" s="137" t="n">
        <v>1</v>
      </c>
      <c r="B3934" s="100" t="s">
        <v>525</v>
      </c>
      <c r="C3934" s="137">
        <f>COUNTIFS(Severity,$B3934,AssignedDate,"&gt;="&amp;$C$1,AssignedDate,"&lt;="&amp;$F$1)</f>
        <v/>
      </c>
      <c r="D3934" s="137">
        <f>COUNTIFS(Severity,$B3934,Status,"&lt;&gt;Suspend",Status,"&lt;&gt;Assigned",Status,"&lt;&gt;Open",Status,"&lt;&gt;Hold",ResolvedDate,"&gt;="&amp;$C$1,ResolvedDate,"&lt;="&amp;$F$1)</f>
        <v/>
      </c>
      <c r="E3934" s="137">
        <f>COUNTIFS(Severity,$B3934,SLA_Breach,"&lt;&gt;Yes",Status,"&lt;&gt;Suspend",Status,"&lt;&gt;Assigned",Status,"&lt;&gt;Open",Status,"&lt;&gt;Hold&gt;",ResolvedDate,"&gt;="&amp;$C$1,ResolvedDate,"&lt;="&amp;$F$1)</f>
        <v/>
      </c>
      <c r="F3934" s="137">
        <f>COUNTIFS(Severity,$B3934,SLA_Breach,"Yes",Status,"&lt;&gt;Suspend",Status,"&lt;&gt;Assigned",Status,"&lt;&gt;Open",Status,"&lt;&gt;Hold&gt;",ResolvedDate,"&gt;="&amp;$C$1,ResolvedDate,"&lt;="&amp;$F$1)</f>
        <v/>
      </c>
      <c r="G3934" s="137">
        <f>COUNTIFS(Severity,$B3934,AssignedDate,"&gt;=01/01/2017 12:00:00 AM",AssignedDate,"&lt;="&amp;$F$1)</f>
        <v/>
      </c>
      <c r="H3934" s="177" t="n"/>
      <c r="L3934" s="57" t="n">
        <v>0</v>
      </c>
      <c r="M3934" s="57" t="n"/>
    </row>
    <row r="3935" spans="1:13">
      <c r="A3935" s="137" t="n">
        <v>1</v>
      </c>
      <c r="B3935" s="100" t="s">
        <v>525</v>
      </c>
      <c r="C3935" s="137">
        <f>COUNTIFS(Severity,$B3935,AssignedDate,"&gt;="&amp;$C$1,AssignedDate,"&lt;="&amp;$F$1)</f>
        <v/>
      </c>
      <c r="D3935" s="137">
        <f>COUNTIFS(Severity,$B3935,Status,"&lt;&gt;Suspend",Status,"&lt;&gt;Assigned",Status,"&lt;&gt;Open",Status,"&lt;&gt;Hold",ResolvedDate,"&gt;="&amp;$C$1,ResolvedDate,"&lt;="&amp;$F$1)</f>
        <v/>
      </c>
      <c r="E3935" s="137">
        <f>COUNTIFS(Severity,$B3935,SLA_Breach,"&lt;&gt;Yes",Status,"&lt;&gt;Suspend",Status,"&lt;&gt;Assigned",Status,"&lt;&gt;Open",Status,"&lt;&gt;Hold&gt;",ResolvedDate,"&gt;="&amp;$C$1,ResolvedDate,"&lt;="&amp;$F$1)</f>
        <v/>
      </c>
      <c r="F3935" s="137">
        <f>COUNTIFS(Severity,$B3935,SLA_Breach,"Yes",Status,"&lt;&gt;Suspend",Status,"&lt;&gt;Assigned",Status,"&lt;&gt;Open",Status,"&lt;&gt;Hold&gt;",ResolvedDate,"&gt;="&amp;$C$1,ResolvedDate,"&lt;="&amp;$F$1)</f>
        <v/>
      </c>
      <c r="G3935" s="137">
        <f>COUNTIFS(Severity,$B3935,AssignedDate,"&gt;=01/01/2017 12:00:00 AM",AssignedDate,"&lt;="&amp;$F$1)</f>
        <v/>
      </c>
      <c r="H3935" s="177" t="n"/>
      <c r="L3935" s="57" t="n">
        <v>0</v>
      </c>
      <c r="M3935" s="57" t="n"/>
    </row>
    <row r="3936" spans="1:13">
      <c r="A3936" s="137" t="n">
        <v>1</v>
      </c>
      <c r="B3936" s="100" t="s">
        <v>525</v>
      </c>
      <c r="C3936" s="137">
        <f>COUNTIFS(Severity,$B3936,AssignedDate,"&gt;="&amp;$C$1,AssignedDate,"&lt;="&amp;$F$1)</f>
        <v/>
      </c>
      <c r="D3936" s="137">
        <f>COUNTIFS(Severity,$B3936,Status,"&lt;&gt;Suspend",Status,"&lt;&gt;Assigned",Status,"&lt;&gt;Open",Status,"&lt;&gt;Hold",ResolvedDate,"&gt;="&amp;$C$1,ResolvedDate,"&lt;="&amp;$F$1)</f>
        <v/>
      </c>
      <c r="E3936" s="137">
        <f>COUNTIFS(Severity,$B3936,SLA_Breach,"&lt;&gt;Yes",Status,"&lt;&gt;Suspend",Status,"&lt;&gt;Assigned",Status,"&lt;&gt;Open",Status,"&lt;&gt;Hold&gt;",ResolvedDate,"&gt;="&amp;$C$1,ResolvedDate,"&lt;="&amp;$F$1)</f>
        <v/>
      </c>
      <c r="F3936" s="137">
        <f>COUNTIFS(Severity,$B3936,SLA_Breach,"Yes",Status,"&lt;&gt;Suspend",Status,"&lt;&gt;Assigned",Status,"&lt;&gt;Open",Status,"&lt;&gt;Hold&gt;",ResolvedDate,"&gt;="&amp;$C$1,ResolvedDate,"&lt;="&amp;$F$1)</f>
        <v/>
      </c>
      <c r="G3936" s="137">
        <f>COUNTIFS(Severity,$B3936,AssignedDate,"&gt;=01/01/2017 12:00:00 AM",AssignedDate,"&lt;="&amp;$F$1)</f>
        <v/>
      </c>
      <c r="H3936" s="177" t="n"/>
      <c r="L3936" s="57" t="n">
        <v>0</v>
      </c>
      <c r="M3936" s="57" t="n"/>
    </row>
    <row r="3937" spans="1:13">
      <c r="A3937" s="137" t="n">
        <v>1</v>
      </c>
      <c r="B3937" s="100" t="s">
        <v>525</v>
      </c>
      <c r="C3937" s="137">
        <f>COUNTIFS(Severity,$B3937,AssignedDate,"&gt;="&amp;$C$1,AssignedDate,"&lt;="&amp;$F$1)</f>
        <v/>
      </c>
      <c r="D3937" s="137">
        <f>COUNTIFS(Severity,$B3937,Status,"&lt;&gt;Suspend",Status,"&lt;&gt;Assigned",Status,"&lt;&gt;Open",Status,"&lt;&gt;Hold",ResolvedDate,"&gt;="&amp;$C$1,ResolvedDate,"&lt;="&amp;$F$1)</f>
        <v/>
      </c>
      <c r="E3937" s="137">
        <f>COUNTIFS(Severity,$B3937,SLA_Breach,"&lt;&gt;Yes",Status,"&lt;&gt;Suspend",Status,"&lt;&gt;Assigned",Status,"&lt;&gt;Open",Status,"&lt;&gt;Hold&gt;",ResolvedDate,"&gt;="&amp;$C$1,ResolvedDate,"&lt;="&amp;$F$1)</f>
        <v/>
      </c>
      <c r="F3937" s="137">
        <f>COUNTIFS(Severity,$B3937,SLA_Breach,"Yes",Status,"&lt;&gt;Suspend",Status,"&lt;&gt;Assigned",Status,"&lt;&gt;Open",Status,"&lt;&gt;Hold&gt;",ResolvedDate,"&gt;="&amp;$C$1,ResolvedDate,"&lt;="&amp;$F$1)</f>
        <v/>
      </c>
      <c r="G3937" s="137">
        <f>COUNTIFS(Severity,$B3937,AssignedDate,"&gt;=01/01/2017 12:00:00 AM",AssignedDate,"&lt;="&amp;$F$1)</f>
        <v/>
      </c>
      <c r="H3937" s="177" t="n"/>
      <c r="L3937" s="57" t="n">
        <v>0</v>
      </c>
      <c r="M3937" s="57" t="n"/>
    </row>
    <row r="3938" spans="1:13">
      <c r="A3938" s="137" t="n">
        <v>1</v>
      </c>
      <c r="B3938" s="100" t="s">
        <v>525</v>
      </c>
      <c r="C3938" s="137">
        <f>COUNTIFS(Severity,$B3938,AssignedDate,"&gt;="&amp;$C$1,AssignedDate,"&lt;="&amp;$F$1)</f>
        <v/>
      </c>
      <c r="D3938" s="137">
        <f>COUNTIFS(Severity,$B3938,Status,"&lt;&gt;Suspend",Status,"&lt;&gt;Assigned",Status,"&lt;&gt;Open",Status,"&lt;&gt;Hold",ResolvedDate,"&gt;="&amp;$C$1,ResolvedDate,"&lt;="&amp;$F$1)</f>
        <v/>
      </c>
      <c r="E3938" s="137">
        <f>COUNTIFS(Severity,$B3938,SLA_Breach,"&lt;&gt;Yes",Status,"&lt;&gt;Suspend",Status,"&lt;&gt;Assigned",Status,"&lt;&gt;Open",Status,"&lt;&gt;Hold&gt;",ResolvedDate,"&gt;="&amp;$C$1,ResolvedDate,"&lt;="&amp;$F$1)</f>
        <v/>
      </c>
      <c r="F3938" s="137">
        <f>COUNTIFS(Severity,$B3938,SLA_Breach,"Yes",Status,"&lt;&gt;Suspend",Status,"&lt;&gt;Assigned",Status,"&lt;&gt;Open",Status,"&lt;&gt;Hold&gt;",ResolvedDate,"&gt;="&amp;$C$1,ResolvedDate,"&lt;="&amp;$F$1)</f>
        <v/>
      </c>
      <c r="G3938" s="137">
        <f>COUNTIFS(Severity,$B3938,AssignedDate,"&gt;=01/01/2017 12:00:00 AM",AssignedDate,"&lt;="&amp;$F$1)</f>
        <v/>
      </c>
      <c r="H3938" s="177" t="n"/>
      <c r="L3938" s="57" t="n">
        <v>0</v>
      </c>
      <c r="M3938" s="57" t="n"/>
    </row>
    <row r="3939" spans="1:13">
      <c r="A3939" s="137" t="n">
        <v>1</v>
      </c>
      <c r="B3939" s="100" t="s">
        <v>525</v>
      </c>
      <c r="C3939" s="137">
        <f>COUNTIFS(Severity,$B3939,AssignedDate,"&gt;="&amp;$C$1,AssignedDate,"&lt;="&amp;$F$1)</f>
        <v/>
      </c>
      <c r="D3939" s="137">
        <f>COUNTIFS(Severity,$B3939,Status,"&lt;&gt;Suspend",Status,"&lt;&gt;Assigned",Status,"&lt;&gt;Open",Status,"&lt;&gt;Hold",ResolvedDate,"&gt;="&amp;$C$1,ResolvedDate,"&lt;="&amp;$F$1)</f>
        <v/>
      </c>
      <c r="E3939" s="137">
        <f>COUNTIFS(Severity,$B3939,SLA_Breach,"&lt;&gt;Yes",Status,"&lt;&gt;Suspend",Status,"&lt;&gt;Assigned",Status,"&lt;&gt;Open",Status,"&lt;&gt;Hold&gt;",ResolvedDate,"&gt;="&amp;$C$1,ResolvedDate,"&lt;="&amp;$F$1)</f>
        <v/>
      </c>
      <c r="F3939" s="137">
        <f>COUNTIFS(Severity,$B3939,SLA_Breach,"Yes",Status,"&lt;&gt;Suspend",Status,"&lt;&gt;Assigned",Status,"&lt;&gt;Open",Status,"&lt;&gt;Hold&gt;",ResolvedDate,"&gt;="&amp;$C$1,ResolvedDate,"&lt;="&amp;$F$1)</f>
        <v/>
      </c>
      <c r="G3939" s="137">
        <f>COUNTIFS(Severity,$B3939,AssignedDate,"&gt;=01/01/2017 12:00:00 AM",AssignedDate,"&lt;="&amp;$F$1)</f>
        <v/>
      </c>
      <c r="H3939" s="177" t="n"/>
      <c r="L3939" s="57" t="n">
        <v>0</v>
      </c>
      <c r="M3939" s="57" t="n"/>
    </row>
    <row r="3940" spans="1:13">
      <c r="A3940" s="137" t="n">
        <v>1</v>
      </c>
      <c r="B3940" s="100" t="s">
        <v>525</v>
      </c>
      <c r="C3940" s="137">
        <f>COUNTIFS(Severity,$B3940,AssignedDate,"&gt;="&amp;$C$1,AssignedDate,"&lt;="&amp;$F$1)</f>
        <v/>
      </c>
      <c r="D3940" s="137">
        <f>COUNTIFS(Severity,$B3940,Status,"&lt;&gt;Suspend",Status,"&lt;&gt;Assigned",Status,"&lt;&gt;Open",Status,"&lt;&gt;Hold",ResolvedDate,"&gt;="&amp;$C$1,ResolvedDate,"&lt;="&amp;$F$1)</f>
        <v/>
      </c>
      <c r="E3940" s="137">
        <f>COUNTIFS(Severity,$B3940,SLA_Breach,"&lt;&gt;Yes",Status,"&lt;&gt;Suspend",Status,"&lt;&gt;Assigned",Status,"&lt;&gt;Open",Status,"&lt;&gt;Hold&gt;",ResolvedDate,"&gt;="&amp;$C$1,ResolvedDate,"&lt;="&amp;$F$1)</f>
        <v/>
      </c>
      <c r="F3940" s="137">
        <f>COUNTIFS(Severity,$B3940,SLA_Breach,"Yes",Status,"&lt;&gt;Suspend",Status,"&lt;&gt;Assigned",Status,"&lt;&gt;Open",Status,"&lt;&gt;Hold&gt;",ResolvedDate,"&gt;="&amp;$C$1,ResolvedDate,"&lt;="&amp;$F$1)</f>
        <v/>
      </c>
      <c r="G3940" s="137">
        <f>COUNTIFS(Severity,$B3940,AssignedDate,"&gt;=01/01/2017 12:00:00 AM",AssignedDate,"&lt;="&amp;$F$1)</f>
        <v/>
      </c>
      <c r="H3940" s="177" t="n"/>
      <c r="L3940" s="57" t="n">
        <v>0</v>
      </c>
      <c r="M3940" s="57" t="n"/>
    </row>
    <row r="3941" spans="1:13">
      <c r="A3941" s="137" t="n">
        <v>1</v>
      </c>
      <c r="B3941" s="100" t="s">
        <v>525</v>
      </c>
      <c r="C3941" s="137">
        <f>COUNTIFS(Severity,$B3941,AssignedDate,"&gt;="&amp;$C$1,AssignedDate,"&lt;="&amp;$F$1)</f>
        <v/>
      </c>
      <c r="D3941" s="137">
        <f>COUNTIFS(Severity,$B3941,Status,"&lt;&gt;Suspend",Status,"&lt;&gt;Assigned",Status,"&lt;&gt;Open",Status,"&lt;&gt;Hold",ResolvedDate,"&gt;="&amp;$C$1,ResolvedDate,"&lt;="&amp;$F$1)</f>
        <v/>
      </c>
      <c r="E3941" s="137">
        <f>COUNTIFS(Severity,$B3941,SLA_Breach,"&lt;&gt;Yes",Status,"&lt;&gt;Suspend",Status,"&lt;&gt;Assigned",Status,"&lt;&gt;Open",Status,"&lt;&gt;Hold&gt;",ResolvedDate,"&gt;="&amp;$C$1,ResolvedDate,"&lt;="&amp;$F$1)</f>
        <v/>
      </c>
      <c r="F3941" s="137">
        <f>COUNTIFS(Severity,$B3941,SLA_Breach,"Yes",Status,"&lt;&gt;Suspend",Status,"&lt;&gt;Assigned",Status,"&lt;&gt;Open",Status,"&lt;&gt;Hold&gt;",ResolvedDate,"&gt;="&amp;$C$1,ResolvedDate,"&lt;="&amp;$F$1)</f>
        <v/>
      </c>
      <c r="G3941" s="137">
        <f>COUNTIFS(Severity,$B3941,AssignedDate,"&gt;=01/01/2017 12:00:00 AM",AssignedDate,"&lt;="&amp;$F$1)</f>
        <v/>
      </c>
      <c r="H3941" s="177" t="n"/>
      <c r="L3941" s="57" t="n">
        <v>0</v>
      </c>
      <c r="M3941" s="57" t="n"/>
    </row>
    <row r="3942" spans="1:13">
      <c r="A3942" s="137" t="n">
        <v>1</v>
      </c>
      <c r="B3942" s="100" t="s">
        <v>525</v>
      </c>
      <c r="C3942" s="137">
        <f>COUNTIFS(Severity,$B3942,AssignedDate,"&gt;="&amp;$C$1,AssignedDate,"&lt;="&amp;$F$1)</f>
        <v/>
      </c>
      <c r="D3942" s="137">
        <f>COUNTIFS(Severity,$B3942,Status,"&lt;&gt;Suspend",Status,"&lt;&gt;Assigned",Status,"&lt;&gt;Open",Status,"&lt;&gt;Hold",ResolvedDate,"&gt;="&amp;$C$1,ResolvedDate,"&lt;="&amp;$F$1)</f>
        <v/>
      </c>
      <c r="E3942" s="137">
        <f>COUNTIFS(Severity,$B3942,SLA_Breach,"&lt;&gt;Yes",Status,"&lt;&gt;Suspend",Status,"&lt;&gt;Assigned",Status,"&lt;&gt;Open",Status,"&lt;&gt;Hold&gt;",ResolvedDate,"&gt;="&amp;$C$1,ResolvedDate,"&lt;="&amp;$F$1)</f>
        <v/>
      </c>
      <c r="F3942" s="137">
        <f>COUNTIFS(Severity,$B3942,SLA_Breach,"Yes",Status,"&lt;&gt;Suspend",Status,"&lt;&gt;Assigned",Status,"&lt;&gt;Open",Status,"&lt;&gt;Hold&gt;",ResolvedDate,"&gt;="&amp;$C$1,ResolvedDate,"&lt;="&amp;$F$1)</f>
        <v/>
      </c>
      <c r="G3942" s="137">
        <f>COUNTIFS(Severity,$B3942,AssignedDate,"&gt;=01/01/2017 12:00:00 AM",AssignedDate,"&lt;="&amp;$F$1)</f>
        <v/>
      </c>
      <c r="H3942" s="177" t="n"/>
      <c r="L3942" s="57" t="n">
        <v>0</v>
      </c>
      <c r="M3942" s="57" t="n"/>
    </row>
    <row r="3943" spans="1:13">
      <c r="A3943" s="137" t="n">
        <v>1</v>
      </c>
      <c r="B3943" s="100" t="s">
        <v>525</v>
      </c>
      <c r="C3943" s="137">
        <f>COUNTIFS(Severity,$B3943,AssignedDate,"&gt;="&amp;$C$1,AssignedDate,"&lt;="&amp;$F$1)</f>
        <v/>
      </c>
      <c r="D3943" s="137">
        <f>COUNTIFS(Severity,$B3943,Status,"&lt;&gt;Suspend",Status,"&lt;&gt;Assigned",Status,"&lt;&gt;Open",Status,"&lt;&gt;Hold",ResolvedDate,"&gt;="&amp;$C$1,ResolvedDate,"&lt;="&amp;$F$1)</f>
        <v/>
      </c>
      <c r="E3943" s="137">
        <f>COUNTIFS(Severity,$B3943,SLA_Breach,"&lt;&gt;Yes",Status,"&lt;&gt;Suspend",Status,"&lt;&gt;Assigned",Status,"&lt;&gt;Open",Status,"&lt;&gt;Hold&gt;",ResolvedDate,"&gt;="&amp;$C$1,ResolvedDate,"&lt;="&amp;$F$1)</f>
        <v/>
      </c>
      <c r="F3943" s="137">
        <f>COUNTIFS(Severity,$B3943,SLA_Breach,"Yes",Status,"&lt;&gt;Suspend",Status,"&lt;&gt;Assigned",Status,"&lt;&gt;Open",Status,"&lt;&gt;Hold&gt;",ResolvedDate,"&gt;="&amp;$C$1,ResolvedDate,"&lt;="&amp;$F$1)</f>
        <v/>
      </c>
      <c r="G3943" s="137">
        <f>COUNTIFS(Severity,$B3943,AssignedDate,"&gt;=01/01/2017 12:00:00 AM",AssignedDate,"&lt;="&amp;$F$1)</f>
        <v/>
      </c>
      <c r="H3943" s="177" t="n"/>
      <c r="L3943" s="57" t="n">
        <v>0</v>
      </c>
      <c r="M3943" s="57" t="n"/>
    </row>
    <row r="3944" spans="1:13">
      <c r="A3944" s="137" t="n">
        <v>1</v>
      </c>
      <c r="B3944" s="100" t="s">
        <v>525</v>
      </c>
      <c r="C3944" s="137">
        <f>COUNTIFS(Severity,$B3944,AssignedDate,"&gt;="&amp;$C$1,AssignedDate,"&lt;="&amp;$F$1)</f>
        <v/>
      </c>
      <c r="D3944" s="137">
        <f>COUNTIFS(Severity,$B3944,Status,"&lt;&gt;Suspend",Status,"&lt;&gt;Assigned",Status,"&lt;&gt;Open",Status,"&lt;&gt;Hold",ResolvedDate,"&gt;="&amp;$C$1,ResolvedDate,"&lt;="&amp;$F$1)</f>
        <v/>
      </c>
      <c r="E3944" s="137">
        <f>COUNTIFS(Severity,$B3944,SLA_Breach,"&lt;&gt;Yes",Status,"&lt;&gt;Suspend",Status,"&lt;&gt;Assigned",Status,"&lt;&gt;Open",Status,"&lt;&gt;Hold&gt;",ResolvedDate,"&gt;="&amp;$C$1,ResolvedDate,"&lt;="&amp;$F$1)</f>
        <v/>
      </c>
      <c r="F3944" s="137">
        <f>COUNTIFS(Severity,$B3944,SLA_Breach,"Yes",Status,"&lt;&gt;Suspend",Status,"&lt;&gt;Assigned",Status,"&lt;&gt;Open",Status,"&lt;&gt;Hold&gt;",ResolvedDate,"&gt;="&amp;$C$1,ResolvedDate,"&lt;="&amp;$F$1)</f>
        <v/>
      </c>
      <c r="G3944" s="137">
        <f>COUNTIFS(Severity,$B3944,AssignedDate,"&gt;=01/01/2017 12:00:00 AM",AssignedDate,"&lt;="&amp;$F$1)</f>
        <v/>
      </c>
      <c r="H3944" s="177" t="n"/>
      <c r="L3944" s="57" t="n">
        <v>0</v>
      </c>
      <c r="M3944" s="57" t="n"/>
    </row>
    <row r="3945" spans="1:13">
      <c r="A3945" s="137" t="n">
        <v>1</v>
      </c>
      <c r="B3945" s="100" t="s">
        <v>525</v>
      </c>
      <c r="C3945" s="137">
        <f>COUNTIFS(Severity,$B3945,AssignedDate,"&gt;="&amp;$C$1,AssignedDate,"&lt;="&amp;$F$1)</f>
        <v/>
      </c>
      <c r="D3945" s="137">
        <f>COUNTIFS(Severity,$B3945,Status,"&lt;&gt;Suspend",Status,"&lt;&gt;Assigned",Status,"&lt;&gt;Open",Status,"&lt;&gt;Hold",ResolvedDate,"&gt;="&amp;$C$1,ResolvedDate,"&lt;="&amp;$F$1)</f>
        <v/>
      </c>
      <c r="E3945" s="137">
        <f>COUNTIFS(Severity,$B3945,SLA_Breach,"&lt;&gt;Yes",Status,"&lt;&gt;Suspend",Status,"&lt;&gt;Assigned",Status,"&lt;&gt;Open",Status,"&lt;&gt;Hold&gt;",ResolvedDate,"&gt;="&amp;$C$1,ResolvedDate,"&lt;="&amp;$F$1)</f>
        <v/>
      </c>
      <c r="F3945" s="137">
        <f>COUNTIFS(Severity,$B3945,SLA_Breach,"Yes",Status,"&lt;&gt;Suspend",Status,"&lt;&gt;Assigned",Status,"&lt;&gt;Open",Status,"&lt;&gt;Hold&gt;",ResolvedDate,"&gt;="&amp;$C$1,ResolvedDate,"&lt;="&amp;$F$1)</f>
        <v/>
      </c>
      <c r="G3945" s="137">
        <f>COUNTIFS(Severity,$B3945,AssignedDate,"&gt;=01/01/2017 12:00:00 AM",AssignedDate,"&lt;="&amp;$F$1)</f>
        <v/>
      </c>
      <c r="H3945" s="177" t="n"/>
      <c r="L3945" s="57" t="n">
        <v>0</v>
      </c>
      <c r="M3945" s="57" t="n"/>
    </row>
    <row r="3946" spans="1:13">
      <c r="A3946" s="137" t="n">
        <v>1</v>
      </c>
      <c r="B3946" s="100" t="s">
        <v>525</v>
      </c>
      <c r="C3946" s="137">
        <f>COUNTIFS(Severity,$B3946,AssignedDate,"&gt;="&amp;$C$1,AssignedDate,"&lt;="&amp;$F$1)</f>
        <v/>
      </c>
      <c r="D3946" s="137">
        <f>COUNTIFS(Severity,$B3946,Status,"&lt;&gt;Suspend",Status,"&lt;&gt;Assigned",Status,"&lt;&gt;Open",Status,"&lt;&gt;Hold",ResolvedDate,"&gt;="&amp;$C$1,ResolvedDate,"&lt;="&amp;$F$1)</f>
        <v/>
      </c>
      <c r="E3946" s="137">
        <f>COUNTIFS(Severity,$B3946,SLA_Breach,"&lt;&gt;Yes",Status,"&lt;&gt;Suspend",Status,"&lt;&gt;Assigned",Status,"&lt;&gt;Open",Status,"&lt;&gt;Hold&gt;",ResolvedDate,"&gt;="&amp;$C$1,ResolvedDate,"&lt;="&amp;$F$1)</f>
        <v/>
      </c>
      <c r="F3946" s="137">
        <f>COUNTIFS(Severity,$B3946,SLA_Breach,"Yes",Status,"&lt;&gt;Suspend",Status,"&lt;&gt;Assigned",Status,"&lt;&gt;Open",Status,"&lt;&gt;Hold&gt;",ResolvedDate,"&gt;="&amp;$C$1,ResolvedDate,"&lt;="&amp;$F$1)</f>
        <v/>
      </c>
      <c r="G3946" s="137">
        <f>COUNTIFS(Severity,$B3946,AssignedDate,"&gt;=01/01/2017 12:00:00 AM",AssignedDate,"&lt;="&amp;$F$1)</f>
        <v/>
      </c>
      <c r="H3946" s="177" t="n"/>
      <c r="L3946" s="57" t="n">
        <v>0</v>
      </c>
      <c r="M3946" s="57" t="n"/>
    </row>
    <row r="3947" spans="1:13">
      <c r="A3947" s="137" t="n">
        <v>1</v>
      </c>
      <c r="B3947" s="100" t="s">
        <v>525</v>
      </c>
      <c r="C3947" s="137">
        <f>COUNTIFS(Severity,$B3947,AssignedDate,"&gt;="&amp;$C$1,AssignedDate,"&lt;="&amp;$F$1)</f>
        <v/>
      </c>
      <c r="D3947" s="137">
        <f>COUNTIFS(Severity,$B3947,Status,"&lt;&gt;Suspend",Status,"&lt;&gt;Assigned",Status,"&lt;&gt;Open",Status,"&lt;&gt;Hold",ResolvedDate,"&gt;="&amp;$C$1,ResolvedDate,"&lt;="&amp;$F$1)</f>
        <v/>
      </c>
      <c r="E3947" s="137">
        <f>COUNTIFS(Severity,$B3947,SLA_Breach,"&lt;&gt;Yes",Status,"&lt;&gt;Suspend",Status,"&lt;&gt;Assigned",Status,"&lt;&gt;Open",Status,"&lt;&gt;Hold&gt;",ResolvedDate,"&gt;="&amp;$C$1,ResolvedDate,"&lt;="&amp;$F$1)</f>
        <v/>
      </c>
      <c r="F3947" s="137">
        <f>COUNTIFS(Severity,$B3947,SLA_Breach,"Yes",Status,"&lt;&gt;Suspend",Status,"&lt;&gt;Assigned",Status,"&lt;&gt;Open",Status,"&lt;&gt;Hold&gt;",ResolvedDate,"&gt;="&amp;$C$1,ResolvedDate,"&lt;="&amp;$F$1)</f>
        <v/>
      </c>
      <c r="G3947" s="137">
        <f>COUNTIFS(Severity,$B3947,AssignedDate,"&gt;=01/01/2017 12:00:00 AM",AssignedDate,"&lt;="&amp;$F$1)</f>
        <v/>
      </c>
      <c r="H3947" s="177" t="n"/>
      <c r="L3947" s="57" t="n">
        <v>0</v>
      </c>
      <c r="M3947" s="57" t="n"/>
    </row>
    <row r="3948" spans="1:13">
      <c r="A3948" s="137" t="n">
        <v>1</v>
      </c>
      <c r="B3948" s="100" t="s">
        <v>525</v>
      </c>
      <c r="C3948" s="137">
        <f>COUNTIFS(Severity,$B3948,AssignedDate,"&gt;="&amp;$C$1,AssignedDate,"&lt;="&amp;$F$1)</f>
        <v/>
      </c>
      <c r="D3948" s="137">
        <f>COUNTIFS(Severity,$B3948,Status,"&lt;&gt;Suspend",Status,"&lt;&gt;Assigned",Status,"&lt;&gt;Open",Status,"&lt;&gt;Hold",ResolvedDate,"&gt;="&amp;$C$1,ResolvedDate,"&lt;="&amp;$F$1)</f>
        <v/>
      </c>
      <c r="E3948" s="137">
        <f>COUNTIFS(Severity,$B3948,SLA_Breach,"&lt;&gt;Yes",Status,"&lt;&gt;Suspend",Status,"&lt;&gt;Assigned",Status,"&lt;&gt;Open",Status,"&lt;&gt;Hold&gt;",ResolvedDate,"&gt;="&amp;$C$1,ResolvedDate,"&lt;="&amp;$F$1)</f>
        <v/>
      </c>
      <c r="F3948" s="137">
        <f>COUNTIFS(Severity,$B3948,SLA_Breach,"Yes",Status,"&lt;&gt;Suspend",Status,"&lt;&gt;Assigned",Status,"&lt;&gt;Open",Status,"&lt;&gt;Hold&gt;",ResolvedDate,"&gt;="&amp;$C$1,ResolvedDate,"&lt;="&amp;$F$1)</f>
        <v/>
      </c>
      <c r="G3948" s="137">
        <f>COUNTIFS(Severity,$B3948,AssignedDate,"&gt;=01/01/2017 12:00:00 AM",AssignedDate,"&lt;="&amp;$F$1)</f>
        <v/>
      </c>
      <c r="H3948" s="177" t="n"/>
      <c r="L3948" s="57" t="n">
        <v>0</v>
      </c>
      <c r="M3948" s="57" t="n"/>
    </row>
    <row r="3949" spans="1:13">
      <c r="A3949" s="137" t="n">
        <v>1</v>
      </c>
      <c r="B3949" s="100" t="s">
        <v>525</v>
      </c>
      <c r="C3949" s="137">
        <f>COUNTIFS(Severity,$B3949,AssignedDate,"&gt;="&amp;$C$1,AssignedDate,"&lt;="&amp;$F$1)</f>
        <v/>
      </c>
      <c r="D3949" s="137">
        <f>COUNTIFS(Severity,$B3949,Status,"&lt;&gt;Suspend",Status,"&lt;&gt;Assigned",Status,"&lt;&gt;Open",Status,"&lt;&gt;Hold",ResolvedDate,"&gt;="&amp;$C$1,ResolvedDate,"&lt;="&amp;$F$1)</f>
        <v/>
      </c>
      <c r="E3949" s="137">
        <f>COUNTIFS(Severity,$B3949,SLA_Breach,"&lt;&gt;Yes",Status,"&lt;&gt;Suspend",Status,"&lt;&gt;Assigned",Status,"&lt;&gt;Open",Status,"&lt;&gt;Hold&gt;",ResolvedDate,"&gt;="&amp;$C$1,ResolvedDate,"&lt;="&amp;$F$1)</f>
        <v/>
      </c>
      <c r="F3949" s="137">
        <f>COUNTIFS(Severity,$B3949,SLA_Breach,"Yes",Status,"&lt;&gt;Suspend",Status,"&lt;&gt;Assigned",Status,"&lt;&gt;Open",Status,"&lt;&gt;Hold&gt;",ResolvedDate,"&gt;="&amp;$C$1,ResolvedDate,"&lt;="&amp;$F$1)</f>
        <v/>
      </c>
      <c r="G3949" s="137">
        <f>COUNTIFS(Severity,$B3949,AssignedDate,"&gt;=01/01/2017 12:00:00 AM",AssignedDate,"&lt;="&amp;$F$1)</f>
        <v/>
      </c>
      <c r="H3949" s="177" t="n"/>
      <c r="L3949" s="57" t="n">
        <v>0</v>
      </c>
      <c r="M3949" s="57" t="n"/>
    </row>
    <row r="3950" spans="1:13">
      <c r="A3950" s="137" t="n">
        <v>1</v>
      </c>
      <c r="B3950" s="100" t="s">
        <v>525</v>
      </c>
      <c r="C3950" s="137">
        <f>COUNTIFS(Severity,$B3950,AssignedDate,"&gt;="&amp;$C$1,AssignedDate,"&lt;="&amp;$F$1)</f>
        <v/>
      </c>
      <c r="D3950" s="137">
        <f>COUNTIFS(Severity,$B3950,Status,"&lt;&gt;Suspend",Status,"&lt;&gt;Assigned",Status,"&lt;&gt;Open",Status,"&lt;&gt;Hold",ResolvedDate,"&gt;="&amp;$C$1,ResolvedDate,"&lt;="&amp;$F$1)</f>
        <v/>
      </c>
      <c r="E3950" s="137">
        <f>COUNTIFS(Severity,$B3950,SLA_Breach,"&lt;&gt;Yes",Status,"&lt;&gt;Suspend",Status,"&lt;&gt;Assigned",Status,"&lt;&gt;Open",Status,"&lt;&gt;Hold&gt;",ResolvedDate,"&gt;="&amp;$C$1,ResolvedDate,"&lt;="&amp;$F$1)</f>
        <v/>
      </c>
      <c r="F3950" s="137">
        <f>COUNTIFS(Severity,$B3950,SLA_Breach,"Yes",Status,"&lt;&gt;Suspend",Status,"&lt;&gt;Assigned",Status,"&lt;&gt;Open",Status,"&lt;&gt;Hold&gt;",ResolvedDate,"&gt;="&amp;$C$1,ResolvedDate,"&lt;="&amp;$F$1)</f>
        <v/>
      </c>
      <c r="G3950" s="137">
        <f>COUNTIFS(Severity,$B3950,AssignedDate,"&gt;=01/01/2017 12:00:00 AM",AssignedDate,"&lt;="&amp;$F$1)</f>
        <v/>
      </c>
      <c r="H3950" s="177" t="n"/>
      <c r="L3950" s="57" t="n">
        <v>0</v>
      </c>
      <c r="M3950" s="57" t="n"/>
    </row>
    <row r="3951" spans="1:13">
      <c r="A3951" s="137" t="n">
        <v>1</v>
      </c>
      <c r="B3951" s="100" t="s">
        <v>525</v>
      </c>
      <c r="C3951" s="137">
        <f>COUNTIFS(Severity,$B3951,AssignedDate,"&gt;="&amp;$C$1,AssignedDate,"&lt;="&amp;$F$1)</f>
        <v/>
      </c>
      <c r="D3951" s="137">
        <f>COUNTIFS(Severity,$B3951,Status,"&lt;&gt;Suspend",Status,"&lt;&gt;Assigned",Status,"&lt;&gt;Open",Status,"&lt;&gt;Hold",ResolvedDate,"&gt;="&amp;$C$1,ResolvedDate,"&lt;="&amp;$F$1)</f>
        <v/>
      </c>
      <c r="E3951" s="137">
        <f>COUNTIFS(Severity,$B3951,SLA_Breach,"&lt;&gt;Yes",Status,"&lt;&gt;Suspend",Status,"&lt;&gt;Assigned",Status,"&lt;&gt;Open",Status,"&lt;&gt;Hold&gt;",ResolvedDate,"&gt;="&amp;$C$1,ResolvedDate,"&lt;="&amp;$F$1)</f>
        <v/>
      </c>
      <c r="F3951" s="137">
        <f>COUNTIFS(Severity,$B3951,SLA_Breach,"Yes",Status,"&lt;&gt;Suspend",Status,"&lt;&gt;Assigned",Status,"&lt;&gt;Open",Status,"&lt;&gt;Hold&gt;",ResolvedDate,"&gt;="&amp;$C$1,ResolvedDate,"&lt;="&amp;$F$1)</f>
        <v/>
      </c>
      <c r="G3951" s="137">
        <f>COUNTIFS(Severity,$B3951,AssignedDate,"&gt;=01/01/2017 12:00:00 AM",AssignedDate,"&lt;="&amp;$F$1)</f>
        <v/>
      </c>
      <c r="H3951" s="177" t="n"/>
      <c r="L3951" s="57" t="n">
        <v>0</v>
      </c>
      <c r="M3951" s="57" t="n"/>
    </row>
    <row r="3952" spans="1:13">
      <c r="A3952" s="137" t="n">
        <v>1</v>
      </c>
      <c r="B3952" s="100" t="s">
        <v>525</v>
      </c>
      <c r="C3952" s="137">
        <f>COUNTIFS(Severity,$B3952,AssignedDate,"&gt;="&amp;$C$1,AssignedDate,"&lt;="&amp;$F$1)</f>
        <v/>
      </c>
      <c r="D3952" s="137">
        <f>COUNTIFS(Severity,$B3952,Status,"&lt;&gt;Suspend",Status,"&lt;&gt;Assigned",Status,"&lt;&gt;Open",Status,"&lt;&gt;Hold",ResolvedDate,"&gt;="&amp;$C$1,ResolvedDate,"&lt;="&amp;$F$1)</f>
        <v/>
      </c>
      <c r="E3952" s="137">
        <f>COUNTIFS(Severity,$B3952,SLA_Breach,"&lt;&gt;Yes",Status,"&lt;&gt;Suspend",Status,"&lt;&gt;Assigned",Status,"&lt;&gt;Open",Status,"&lt;&gt;Hold&gt;",ResolvedDate,"&gt;="&amp;$C$1,ResolvedDate,"&lt;="&amp;$F$1)</f>
        <v/>
      </c>
      <c r="F3952" s="137">
        <f>COUNTIFS(Severity,$B3952,SLA_Breach,"Yes",Status,"&lt;&gt;Suspend",Status,"&lt;&gt;Assigned",Status,"&lt;&gt;Open",Status,"&lt;&gt;Hold&gt;",ResolvedDate,"&gt;="&amp;$C$1,ResolvedDate,"&lt;="&amp;$F$1)</f>
        <v/>
      </c>
      <c r="G3952" s="137">
        <f>COUNTIFS(Severity,$B3952,AssignedDate,"&gt;=01/01/2017 12:00:00 AM",AssignedDate,"&lt;="&amp;$F$1)</f>
        <v/>
      </c>
      <c r="H3952" s="177" t="n"/>
      <c r="L3952" s="57" t="n">
        <v>0</v>
      </c>
      <c r="M3952" s="57" t="n"/>
    </row>
    <row r="3953" spans="1:13">
      <c r="A3953" s="137" t="n">
        <v>1</v>
      </c>
      <c r="B3953" s="100" t="s">
        <v>525</v>
      </c>
      <c r="C3953" s="137">
        <f>COUNTIFS(Severity,$B3953,AssignedDate,"&gt;="&amp;$C$1,AssignedDate,"&lt;="&amp;$F$1)</f>
        <v/>
      </c>
      <c r="D3953" s="137">
        <f>COUNTIFS(Severity,$B3953,Status,"&lt;&gt;Suspend",Status,"&lt;&gt;Assigned",Status,"&lt;&gt;Open",Status,"&lt;&gt;Hold",ResolvedDate,"&gt;="&amp;$C$1,ResolvedDate,"&lt;="&amp;$F$1)</f>
        <v/>
      </c>
      <c r="E3953" s="137">
        <f>COUNTIFS(Severity,$B3953,SLA_Breach,"&lt;&gt;Yes",Status,"&lt;&gt;Suspend",Status,"&lt;&gt;Assigned",Status,"&lt;&gt;Open",Status,"&lt;&gt;Hold&gt;",ResolvedDate,"&gt;="&amp;$C$1,ResolvedDate,"&lt;="&amp;$F$1)</f>
        <v/>
      </c>
      <c r="F3953" s="137">
        <f>COUNTIFS(Severity,$B3953,SLA_Breach,"Yes",Status,"&lt;&gt;Suspend",Status,"&lt;&gt;Assigned",Status,"&lt;&gt;Open",Status,"&lt;&gt;Hold&gt;",ResolvedDate,"&gt;="&amp;$C$1,ResolvedDate,"&lt;="&amp;$F$1)</f>
        <v/>
      </c>
      <c r="G3953" s="137">
        <f>COUNTIFS(Severity,$B3953,AssignedDate,"&gt;=01/01/2017 12:00:00 AM",AssignedDate,"&lt;="&amp;$F$1)</f>
        <v/>
      </c>
      <c r="H3953" s="177" t="n"/>
      <c r="L3953" s="57" t="n">
        <v>0</v>
      </c>
      <c r="M3953" s="57" t="n"/>
    </row>
    <row r="3954" spans="1:13">
      <c r="A3954" s="137" t="n">
        <v>1</v>
      </c>
      <c r="B3954" s="100" t="s">
        <v>525</v>
      </c>
      <c r="C3954" s="137">
        <f>COUNTIFS(Severity,$B3954,AssignedDate,"&gt;="&amp;$C$1,AssignedDate,"&lt;="&amp;$F$1)</f>
        <v/>
      </c>
      <c r="D3954" s="137">
        <f>COUNTIFS(Severity,$B3954,Status,"&lt;&gt;Suspend",Status,"&lt;&gt;Assigned",Status,"&lt;&gt;Open",Status,"&lt;&gt;Hold",ResolvedDate,"&gt;="&amp;$C$1,ResolvedDate,"&lt;="&amp;$F$1)</f>
        <v/>
      </c>
      <c r="E3954" s="137">
        <f>COUNTIFS(Severity,$B3954,SLA_Breach,"&lt;&gt;Yes",Status,"&lt;&gt;Suspend",Status,"&lt;&gt;Assigned",Status,"&lt;&gt;Open",Status,"&lt;&gt;Hold&gt;",ResolvedDate,"&gt;="&amp;$C$1,ResolvedDate,"&lt;="&amp;$F$1)</f>
        <v/>
      </c>
      <c r="F3954" s="137">
        <f>COUNTIFS(Severity,$B3954,SLA_Breach,"Yes",Status,"&lt;&gt;Suspend",Status,"&lt;&gt;Assigned",Status,"&lt;&gt;Open",Status,"&lt;&gt;Hold&gt;",ResolvedDate,"&gt;="&amp;$C$1,ResolvedDate,"&lt;="&amp;$F$1)</f>
        <v/>
      </c>
      <c r="G3954" s="137">
        <f>COUNTIFS(Severity,$B3954,AssignedDate,"&gt;=01/01/2017 12:00:00 AM",AssignedDate,"&lt;="&amp;$F$1)</f>
        <v/>
      </c>
      <c r="H3954" s="177" t="n"/>
      <c r="L3954" s="57" t="n">
        <v>0</v>
      </c>
      <c r="M3954" s="57" t="n"/>
    </row>
    <row r="3955" spans="1:13">
      <c r="A3955" s="137" t="n">
        <v>1</v>
      </c>
      <c r="B3955" s="100" t="s">
        <v>525</v>
      </c>
      <c r="C3955" s="137">
        <f>COUNTIFS(Severity,$B3955,AssignedDate,"&gt;="&amp;$C$1,AssignedDate,"&lt;="&amp;$F$1)</f>
        <v/>
      </c>
      <c r="D3955" s="137">
        <f>COUNTIFS(Severity,$B3955,Status,"&lt;&gt;Suspend",Status,"&lt;&gt;Assigned",Status,"&lt;&gt;Open",Status,"&lt;&gt;Hold",ResolvedDate,"&gt;="&amp;$C$1,ResolvedDate,"&lt;="&amp;$F$1)</f>
        <v/>
      </c>
      <c r="E3955" s="137">
        <f>COUNTIFS(Severity,$B3955,SLA_Breach,"&lt;&gt;Yes",Status,"&lt;&gt;Suspend",Status,"&lt;&gt;Assigned",Status,"&lt;&gt;Open",Status,"&lt;&gt;Hold&gt;",ResolvedDate,"&gt;="&amp;$C$1,ResolvedDate,"&lt;="&amp;$F$1)</f>
        <v/>
      </c>
      <c r="F3955" s="137">
        <f>COUNTIFS(Severity,$B3955,SLA_Breach,"Yes",Status,"&lt;&gt;Suspend",Status,"&lt;&gt;Assigned",Status,"&lt;&gt;Open",Status,"&lt;&gt;Hold&gt;",ResolvedDate,"&gt;="&amp;$C$1,ResolvedDate,"&lt;="&amp;$F$1)</f>
        <v/>
      </c>
      <c r="G3955" s="137">
        <f>COUNTIFS(Severity,$B3955,AssignedDate,"&gt;=01/01/2017 12:00:00 AM",AssignedDate,"&lt;="&amp;$F$1)</f>
        <v/>
      </c>
      <c r="H3955" s="177" t="n"/>
      <c r="L3955" s="57" t="n">
        <v>0</v>
      </c>
      <c r="M3955" s="57" t="n"/>
    </row>
    <row r="3956" spans="1:13">
      <c r="A3956" s="137" t="n">
        <v>1</v>
      </c>
      <c r="B3956" s="100" t="s">
        <v>525</v>
      </c>
      <c r="C3956" s="137">
        <f>COUNTIFS(Severity,$B3956,AssignedDate,"&gt;="&amp;$C$1,AssignedDate,"&lt;="&amp;$F$1)</f>
        <v/>
      </c>
      <c r="D3956" s="137">
        <f>COUNTIFS(Severity,$B3956,Status,"&lt;&gt;Suspend",Status,"&lt;&gt;Assigned",Status,"&lt;&gt;Open",Status,"&lt;&gt;Hold",ResolvedDate,"&gt;="&amp;$C$1,ResolvedDate,"&lt;="&amp;$F$1)</f>
        <v/>
      </c>
      <c r="E3956" s="137">
        <f>COUNTIFS(Severity,$B3956,SLA_Breach,"&lt;&gt;Yes",Status,"&lt;&gt;Suspend",Status,"&lt;&gt;Assigned",Status,"&lt;&gt;Open",Status,"&lt;&gt;Hold&gt;",ResolvedDate,"&gt;="&amp;$C$1,ResolvedDate,"&lt;="&amp;$F$1)</f>
        <v/>
      </c>
      <c r="F3956" s="137">
        <f>COUNTIFS(Severity,$B3956,SLA_Breach,"Yes",Status,"&lt;&gt;Suspend",Status,"&lt;&gt;Assigned",Status,"&lt;&gt;Open",Status,"&lt;&gt;Hold&gt;",ResolvedDate,"&gt;="&amp;$C$1,ResolvedDate,"&lt;="&amp;$F$1)</f>
        <v/>
      </c>
      <c r="G3956" s="137">
        <f>COUNTIFS(Severity,$B3956,AssignedDate,"&gt;=01/01/2017 12:00:00 AM",AssignedDate,"&lt;="&amp;$F$1)</f>
        <v/>
      </c>
      <c r="H3956" s="177" t="n"/>
      <c r="L3956" s="57" t="n">
        <v>0</v>
      </c>
      <c r="M3956" s="57" t="n"/>
    </row>
    <row r="3957" spans="1:13">
      <c r="A3957" s="137" t="n">
        <v>1</v>
      </c>
      <c r="B3957" s="100" t="s">
        <v>525</v>
      </c>
      <c r="C3957" s="137">
        <f>COUNTIFS(Severity,$B3957,AssignedDate,"&gt;="&amp;$C$1,AssignedDate,"&lt;="&amp;$F$1)</f>
        <v/>
      </c>
      <c r="D3957" s="137">
        <f>COUNTIFS(Severity,$B3957,Status,"&lt;&gt;Suspend",Status,"&lt;&gt;Assigned",Status,"&lt;&gt;Open",Status,"&lt;&gt;Hold",ResolvedDate,"&gt;="&amp;$C$1,ResolvedDate,"&lt;="&amp;$F$1)</f>
        <v/>
      </c>
      <c r="E3957" s="137">
        <f>COUNTIFS(Severity,$B3957,SLA_Breach,"&lt;&gt;Yes",Status,"&lt;&gt;Suspend",Status,"&lt;&gt;Assigned",Status,"&lt;&gt;Open",Status,"&lt;&gt;Hold&gt;",ResolvedDate,"&gt;="&amp;$C$1,ResolvedDate,"&lt;="&amp;$F$1)</f>
        <v/>
      </c>
      <c r="F3957" s="137">
        <f>COUNTIFS(Severity,$B3957,SLA_Breach,"Yes",Status,"&lt;&gt;Suspend",Status,"&lt;&gt;Assigned",Status,"&lt;&gt;Open",Status,"&lt;&gt;Hold&gt;",ResolvedDate,"&gt;="&amp;$C$1,ResolvedDate,"&lt;="&amp;$F$1)</f>
        <v/>
      </c>
      <c r="G3957" s="137">
        <f>COUNTIFS(Severity,$B3957,AssignedDate,"&gt;=01/01/2017 12:00:00 AM",AssignedDate,"&lt;="&amp;$F$1)</f>
        <v/>
      </c>
      <c r="H3957" s="177" t="n"/>
      <c r="L3957" s="57" t="n">
        <v>0</v>
      </c>
      <c r="M3957" s="57" t="n"/>
    </row>
    <row r="3958" spans="1:13">
      <c r="A3958" s="137" t="n">
        <v>1</v>
      </c>
      <c r="B3958" s="100" t="s">
        <v>525</v>
      </c>
      <c r="C3958" s="137">
        <f>COUNTIFS(Severity,$B3958,AssignedDate,"&gt;="&amp;$C$1,AssignedDate,"&lt;="&amp;$F$1)</f>
        <v/>
      </c>
      <c r="D3958" s="137">
        <f>COUNTIFS(Severity,$B3958,Status,"&lt;&gt;Suspend",Status,"&lt;&gt;Assigned",Status,"&lt;&gt;Open",Status,"&lt;&gt;Hold",ResolvedDate,"&gt;="&amp;$C$1,ResolvedDate,"&lt;="&amp;$F$1)</f>
        <v/>
      </c>
      <c r="E3958" s="137">
        <f>COUNTIFS(Severity,$B3958,SLA_Breach,"&lt;&gt;Yes",Status,"&lt;&gt;Suspend",Status,"&lt;&gt;Assigned",Status,"&lt;&gt;Open",Status,"&lt;&gt;Hold&gt;",ResolvedDate,"&gt;="&amp;$C$1,ResolvedDate,"&lt;="&amp;$F$1)</f>
        <v/>
      </c>
      <c r="F3958" s="137">
        <f>COUNTIFS(Severity,$B3958,SLA_Breach,"Yes",Status,"&lt;&gt;Suspend",Status,"&lt;&gt;Assigned",Status,"&lt;&gt;Open",Status,"&lt;&gt;Hold&gt;",ResolvedDate,"&gt;="&amp;$C$1,ResolvedDate,"&lt;="&amp;$F$1)</f>
        <v/>
      </c>
      <c r="G3958" s="137">
        <f>COUNTIFS(Severity,$B3958,AssignedDate,"&gt;=01/01/2017 12:00:00 AM",AssignedDate,"&lt;="&amp;$F$1)</f>
        <v/>
      </c>
      <c r="H3958" s="177" t="n"/>
      <c r="L3958" s="57" t="n">
        <v>0</v>
      </c>
      <c r="M3958" s="57" t="n"/>
    </row>
    <row r="3959" spans="1:13">
      <c r="A3959" s="137" t="n">
        <v>1</v>
      </c>
      <c r="B3959" s="100" t="s">
        <v>525</v>
      </c>
      <c r="C3959" s="137">
        <f>COUNTIFS(Severity,$B3959,AssignedDate,"&gt;="&amp;$C$1,AssignedDate,"&lt;="&amp;$F$1)</f>
        <v/>
      </c>
      <c r="D3959" s="137">
        <f>COUNTIFS(Severity,$B3959,Status,"&lt;&gt;Suspend",Status,"&lt;&gt;Assigned",Status,"&lt;&gt;Open",Status,"&lt;&gt;Hold",ResolvedDate,"&gt;="&amp;$C$1,ResolvedDate,"&lt;="&amp;$F$1)</f>
        <v/>
      </c>
      <c r="E3959" s="137">
        <f>COUNTIFS(Severity,$B3959,SLA_Breach,"&lt;&gt;Yes",Status,"&lt;&gt;Suspend",Status,"&lt;&gt;Assigned",Status,"&lt;&gt;Open",Status,"&lt;&gt;Hold&gt;",ResolvedDate,"&gt;="&amp;$C$1,ResolvedDate,"&lt;="&amp;$F$1)</f>
        <v/>
      </c>
      <c r="F3959" s="137">
        <f>COUNTIFS(Severity,$B3959,SLA_Breach,"Yes",Status,"&lt;&gt;Suspend",Status,"&lt;&gt;Assigned",Status,"&lt;&gt;Open",Status,"&lt;&gt;Hold&gt;",ResolvedDate,"&gt;="&amp;$C$1,ResolvedDate,"&lt;="&amp;$F$1)</f>
        <v/>
      </c>
      <c r="G3959" s="137">
        <f>COUNTIFS(Severity,$B3959,AssignedDate,"&gt;=01/01/2017 12:00:00 AM",AssignedDate,"&lt;="&amp;$F$1)</f>
        <v/>
      </c>
      <c r="H3959" s="177" t="n"/>
      <c r="L3959" s="57" t="n">
        <v>0</v>
      </c>
      <c r="M3959" s="57" t="n"/>
    </row>
    <row r="3960" spans="1:13">
      <c r="A3960" s="137" t="n">
        <v>1</v>
      </c>
      <c r="B3960" s="100" t="s">
        <v>525</v>
      </c>
      <c r="C3960" s="137">
        <f>COUNTIFS(Severity,$B3960,AssignedDate,"&gt;="&amp;$C$1,AssignedDate,"&lt;="&amp;$F$1)</f>
        <v/>
      </c>
      <c r="D3960" s="137">
        <f>COUNTIFS(Severity,$B3960,Status,"&lt;&gt;Suspend",Status,"&lt;&gt;Assigned",Status,"&lt;&gt;Open",Status,"&lt;&gt;Hold",ResolvedDate,"&gt;="&amp;$C$1,ResolvedDate,"&lt;="&amp;$F$1)</f>
        <v/>
      </c>
      <c r="E3960" s="137">
        <f>COUNTIFS(Severity,$B3960,SLA_Breach,"&lt;&gt;Yes",Status,"&lt;&gt;Suspend",Status,"&lt;&gt;Assigned",Status,"&lt;&gt;Open",Status,"&lt;&gt;Hold&gt;",ResolvedDate,"&gt;="&amp;$C$1,ResolvedDate,"&lt;="&amp;$F$1)</f>
        <v/>
      </c>
      <c r="F3960" s="137">
        <f>COUNTIFS(Severity,$B3960,SLA_Breach,"Yes",Status,"&lt;&gt;Suspend",Status,"&lt;&gt;Assigned",Status,"&lt;&gt;Open",Status,"&lt;&gt;Hold&gt;",ResolvedDate,"&gt;="&amp;$C$1,ResolvedDate,"&lt;="&amp;$F$1)</f>
        <v/>
      </c>
      <c r="G3960" s="137">
        <f>COUNTIFS(Severity,$B3960,AssignedDate,"&gt;=01/01/2017 12:00:00 AM",AssignedDate,"&lt;="&amp;$F$1)</f>
        <v/>
      </c>
      <c r="H3960" s="177" t="n"/>
      <c r="L3960" s="57" t="n">
        <v>0</v>
      </c>
      <c r="M3960" s="57" t="n"/>
    </row>
    <row r="3961" spans="1:13">
      <c r="A3961" s="137" t="n">
        <v>1</v>
      </c>
      <c r="B3961" s="100" t="s">
        <v>525</v>
      </c>
      <c r="C3961" s="137">
        <f>COUNTIFS(Severity,$B3961,AssignedDate,"&gt;="&amp;$C$1,AssignedDate,"&lt;="&amp;$F$1)</f>
        <v/>
      </c>
      <c r="D3961" s="137">
        <f>COUNTIFS(Severity,$B3961,Status,"&lt;&gt;Suspend",Status,"&lt;&gt;Assigned",Status,"&lt;&gt;Open",Status,"&lt;&gt;Hold",ResolvedDate,"&gt;="&amp;$C$1,ResolvedDate,"&lt;="&amp;$F$1)</f>
        <v/>
      </c>
      <c r="E3961" s="137">
        <f>COUNTIFS(Severity,$B3961,SLA_Breach,"&lt;&gt;Yes",Status,"&lt;&gt;Suspend",Status,"&lt;&gt;Assigned",Status,"&lt;&gt;Open",Status,"&lt;&gt;Hold&gt;",ResolvedDate,"&gt;="&amp;$C$1,ResolvedDate,"&lt;="&amp;$F$1)</f>
        <v/>
      </c>
      <c r="F3961" s="137">
        <f>COUNTIFS(Severity,$B3961,SLA_Breach,"Yes",Status,"&lt;&gt;Suspend",Status,"&lt;&gt;Assigned",Status,"&lt;&gt;Open",Status,"&lt;&gt;Hold&gt;",ResolvedDate,"&gt;="&amp;$C$1,ResolvedDate,"&lt;="&amp;$F$1)</f>
        <v/>
      </c>
      <c r="G3961" s="137">
        <f>COUNTIFS(Severity,$B3961,AssignedDate,"&gt;=01/01/2017 12:00:00 AM",AssignedDate,"&lt;="&amp;$F$1)</f>
        <v/>
      </c>
      <c r="H3961" s="177" t="n"/>
      <c r="L3961" s="57" t="n">
        <v>0</v>
      </c>
      <c r="M3961" s="57" t="n"/>
    </row>
    <row r="3962" spans="1:13">
      <c r="A3962" s="137" t="n">
        <v>1</v>
      </c>
      <c r="B3962" s="100" t="s">
        <v>525</v>
      </c>
      <c r="C3962" s="137">
        <f>COUNTIFS(Severity,$B3962,AssignedDate,"&gt;="&amp;$C$1,AssignedDate,"&lt;="&amp;$F$1)</f>
        <v/>
      </c>
      <c r="D3962" s="137">
        <f>COUNTIFS(Severity,$B3962,Status,"&lt;&gt;Suspend",Status,"&lt;&gt;Assigned",Status,"&lt;&gt;Open",Status,"&lt;&gt;Hold",ResolvedDate,"&gt;="&amp;$C$1,ResolvedDate,"&lt;="&amp;$F$1)</f>
        <v/>
      </c>
      <c r="E3962" s="137">
        <f>COUNTIFS(Severity,$B3962,SLA_Breach,"&lt;&gt;Yes",Status,"&lt;&gt;Suspend",Status,"&lt;&gt;Assigned",Status,"&lt;&gt;Open",Status,"&lt;&gt;Hold&gt;",ResolvedDate,"&gt;="&amp;$C$1,ResolvedDate,"&lt;="&amp;$F$1)</f>
        <v/>
      </c>
      <c r="F3962" s="137">
        <f>COUNTIFS(Severity,$B3962,SLA_Breach,"Yes",Status,"&lt;&gt;Suspend",Status,"&lt;&gt;Assigned",Status,"&lt;&gt;Open",Status,"&lt;&gt;Hold&gt;",ResolvedDate,"&gt;="&amp;$C$1,ResolvedDate,"&lt;="&amp;$F$1)</f>
        <v/>
      </c>
      <c r="G3962" s="137">
        <f>COUNTIFS(Severity,$B3962,AssignedDate,"&gt;=01/01/2017 12:00:00 AM",AssignedDate,"&lt;="&amp;$F$1)</f>
        <v/>
      </c>
      <c r="H3962" s="177" t="n"/>
      <c r="L3962" s="57" t="n">
        <v>0</v>
      </c>
      <c r="M3962" s="57" t="n"/>
    </row>
    <row r="3963" spans="1:13">
      <c r="A3963" s="137" t="n">
        <v>1</v>
      </c>
      <c r="B3963" s="100" t="s">
        <v>525</v>
      </c>
      <c r="C3963" s="137">
        <f>COUNTIFS(Severity,$B3963,AssignedDate,"&gt;="&amp;$C$1,AssignedDate,"&lt;="&amp;$F$1)</f>
        <v/>
      </c>
      <c r="D3963" s="137">
        <f>COUNTIFS(Severity,$B3963,Status,"&lt;&gt;Suspend",Status,"&lt;&gt;Assigned",Status,"&lt;&gt;Open",Status,"&lt;&gt;Hold",ResolvedDate,"&gt;="&amp;$C$1,ResolvedDate,"&lt;="&amp;$F$1)</f>
        <v/>
      </c>
      <c r="E3963" s="137">
        <f>COUNTIFS(Severity,$B3963,SLA_Breach,"&lt;&gt;Yes",Status,"&lt;&gt;Suspend",Status,"&lt;&gt;Assigned",Status,"&lt;&gt;Open",Status,"&lt;&gt;Hold&gt;",ResolvedDate,"&gt;="&amp;$C$1,ResolvedDate,"&lt;="&amp;$F$1)</f>
        <v/>
      </c>
      <c r="F3963" s="137">
        <f>COUNTIFS(Severity,$B3963,SLA_Breach,"Yes",Status,"&lt;&gt;Suspend",Status,"&lt;&gt;Assigned",Status,"&lt;&gt;Open",Status,"&lt;&gt;Hold&gt;",ResolvedDate,"&gt;="&amp;$C$1,ResolvedDate,"&lt;="&amp;$F$1)</f>
        <v/>
      </c>
      <c r="G3963" s="137">
        <f>COUNTIFS(Severity,$B3963,AssignedDate,"&gt;=01/01/2017 12:00:00 AM",AssignedDate,"&lt;="&amp;$F$1)</f>
        <v/>
      </c>
      <c r="H3963" s="177" t="n"/>
      <c r="L3963" s="57" t="n">
        <v>0</v>
      </c>
      <c r="M3963" s="57" t="n"/>
    </row>
    <row r="3964" spans="1:13">
      <c r="A3964" s="137" t="n">
        <v>1</v>
      </c>
      <c r="B3964" s="100" t="s">
        <v>525</v>
      </c>
      <c r="C3964" s="137">
        <f>COUNTIFS(Severity,$B3964,AssignedDate,"&gt;="&amp;$C$1,AssignedDate,"&lt;="&amp;$F$1)</f>
        <v/>
      </c>
      <c r="D3964" s="137">
        <f>COUNTIFS(Severity,$B3964,Status,"&lt;&gt;Suspend",Status,"&lt;&gt;Assigned",Status,"&lt;&gt;Open",Status,"&lt;&gt;Hold",ResolvedDate,"&gt;="&amp;$C$1,ResolvedDate,"&lt;="&amp;$F$1)</f>
        <v/>
      </c>
      <c r="E3964" s="137">
        <f>COUNTIFS(Severity,$B3964,SLA_Breach,"&lt;&gt;Yes",Status,"&lt;&gt;Suspend",Status,"&lt;&gt;Assigned",Status,"&lt;&gt;Open",Status,"&lt;&gt;Hold&gt;",ResolvedDate,"&gt;="&amp;$C$1,ResolvedDate,"&lt;="&amp;$F$1)</f>
        <v/>
      </c>
      <c r="F3964" s="137">
        <f>COUNTIFS(Severity,$B3964,SLA_Breach,"Yes",Status,"&lt;&gt;Suspend",Status,"&lt;&gt;Assigned",Status,"&lt;&gt;Open",Status,"&lt;&gt;Hold&gt;",ResolvedDate,"&gt;="&amp;$C$1,ResolvedDate,"&lt;="&amp;$F$1)</f>
        <v/>
      </c>
      <c r="G3964" s="137">
        <f>COUNTIFS(Severity,$B3964,AssignedDate,"&gt;=01/01/2017 12:00:00 AM",AssignedDate,"&lt;="&amp;$F$1)</f>
        <v/>
      </c>
      <c r="H3964" s="177" t="n"/>
      <c r="L3964" s="57" t="n">
        <v>0</v>
      </c>
      <c r="M3964" s="57" t="n"/>
    </row>
    <row r="3965" spans="1:13">
      <c r="A3965" s="137" t="n">
        <v>1</v>
      </c>
      <c r="B3965" s="100" t="s">
        <v>525</v>
      </c>
      <c r="C3965" s="137">
        <f>COUNTIFS(Severity,$B3965,AssignedDate,"&gt;="&amp;$C$1,AssignedDate,"&lt;="&amp;$F$1)</f>
        <v/>
      </c>
      <c r="D3965" s="137">
        <f>COUNTIFS(Severity,$B3965,Status,"&lt;&gt;Suspend",Status,"&lt;&gt;Assigned",Status,"&lt;&gt;Open",Status,"&lt;&gt;Hold",ResolvedDate,"&gt;="&amp;$C$1,ResolvedDate,"&lt;="&amp;$F$1)</f>
        <v/>
      </c>
      <c r="E3965" s="137">
        <f>COUNTIFS(Severity,$B3965,SLA_Breach,"&lt;&gt;Yes",Status,"&lt;&gt;Suspend",Status,"&lt;&gt;Assigned",Status,"&lt;&gt;Open",Status,"&lt;&gt;Hold&gt;",ResolvedDate,"&gt;="&amp;$C$1,ResolvedDate,"&lt;="&amp;$F$1)</f>
        <v/>
      </c>
      <c r="F3965" s="137">
        <f>COUNTIFS(Severity,$B3965,SLA_Breach,"Yes",Status,"&lt;&gt;Suspend",Status,"&lt;&gt;Assigned",Status,"&lt;&gt;Open",Status,"&lt;&gt;Hold&gt;",ResolvedDate,"&gt;="&amp;$C$1,ResolvedDate,"&lt;="&amp;$F$1)</f>
        <v/>
      </c>
      <c r="G3965" s="137">
        <f>COUNTIFS(Severity,$B3965,AssignedDate,"&gt;=01/01/2017 12:00:00 AM",AssignedDate,"&lt;="&amp;$F$1)</f>
        <v/>
      </c>
      <c r="H3965" s="177" t="n"/>
      <c r="L3965" s="57" t="n">
        <v>0</v>
      </c>
      <c r="M3965" s="57" t="n"/>
    </row>
    <row r="3966" spans="1:13">
      <c r="A3966" s="137" t="n">
        <v>1</v>
      </c>
      <c r="B3966" s="100" t="s">
        <v>525</v>
      </c>
      <c r="C3966" s="137">
        <f>COUNTIFS(Severity,$B3966,AssignedDate,"&gt;="&amp;$C$1,AssignedDate,"&lt;="&amp;$F$1)</f>
        <v/>
      </c>
      <c r="D3966" s="137">
        <f>COUNTIFS(Severity,$B3966,Status,"&lt;&gt;Suspend",Status,"&lt;&gt;Assigned",Status,"&lt;&gt;Open",Status,"&lt;&gt;Hold",ResolvedDate,"&gt;="&amp;$C$1,ResolvedDate,"&lt;="&amp;$F$1)</f>
        <v/>
      </c>
      <c r="E3966" s="137">
        <f>COUNTIFS(Severity,$B3966,SLA_Breach,"&lt;&gt;Yes",Status,"&lt;&gt;Suspend",Status,"&lt;&gt;Assigned",Status,"&lt;&gt;Open",Status,"&lt;&gt;Hold&gt;",ResolvedDate,"&gt;="&amp;$C$1,ResolvedDate,"&lt;="&amp;$F$1)</f>
        <v/>
      </c>
      <c r="F3966" s="137">
        <f>COUNTIFS(Severity,$B3966,SLA_Breach,"Yes",Status,"&lt;&gt;Suspend",Status,"&lt;&gt;Assigned",Status,"&lt;&gt;Open",Status,"&lt;&gt;Hold&gt;",ResolvedDate,"&gt;="&amp;$C$1,ResolvedDate,"&lt;="&amp;$F$1)</f>
        <v/>
      </c>
      <c r="G3966" s="137">
        <f>COUNTIFS(Severity,$B3966,AssignedDate,"&gt;=01/01/2017 12:00:00 AM",AssignedDate,"&lt;="&amp;$F$1)</f>
        <v/>
      </c>
      <c r="H3966" s="177" t="n"/>
      <c r="L3966" s="57" t="n">
        <v>0</v>
      </c>
      <c r="M3966" s="57" t="n"/>
    </row>
    <row r="3967" spans="1:13">
      <c r="A3967" s="137" t="n">
        <v>1</v>
      </c>
      <c r="B3967" s="100" t="s">
        <v>525</v>
      </c>
      <c r="C3967" s="137">
        <f>COUNTIFS(Severity,$B3967,AssignedDate,"&gt;="&amp;$C$1,AssignedDate,"&lt;="&amp;$F$1)</f>
        <v/>
      </c>
      <c r="D3967" s="137">
        <f>COUNTIFS(Severity,$B3967,Status,"&lt;&gt;Suspend",Status,"&lt;&gt;Assigned",Status,"&lt;&gt;Open",Status,"&lt;&gt;Hold",ResolvedDate,"&gt;="&amp;$C$1,ResolvedDate,"&lt;="&amp;$F$1)</f>
        <v/>
      </c>
      <c r="E3967" s="137">
        <f>COUNTIFS(Severity,$B3967,SLA_Breach,"&lt;&gt;Yes",Status,"&lt;&gt;Suspend",Status,"&lt;&gt;Assigned",Status,"&lt;&gt;Open",Status,"&lt;&gt;Hold&gt;",ResolvedDate,"&gt;="&amp;$C$1,ResolvedDate,"&lt;="&amp;$F$1)</f>
        <v/>
      </c>
      <c r="F3967" s="137">
        <f>COUNTIFS(Severity,$B3967,SLA_Breach,"Yes",Status,"&lt;&gt;Suspend",Status,"&lt;&gt;Assigned",Status,"&lt;&gt;Open",Status,"&lt;&gt;Hold&gt;",ResolvedDate,"&gt;="&amp;$C$1,ResolvedDate,"&lt;="&amp;$F$1)</f>
        <v/>
      </c>
      <c r="G3967" s="137">
        <f>COUNTIFS(Severity,$B3967,AssignedDate,"&gt;=01/01/2017 12:00:00 AM",AssignedDate,"&lt;="&amp;$F$1)</f>
        <v/>
      </c>
      <c r="H3967" s="177" t="n"/>
      <c r="L3967" s="57" t="n">
        <v>0</v>
      </c>
      <c r="M3967" s="57" t="n"/>
    </row>
    <row r="3968" spans="1:13">
      <c r="A3968" s="137" t="n">
        <v>1</v>
      </c>
      <c r="B3968" s="100" t="s">
        <v>525</v>
      </c>
      <c r="C3968" s="137">
        <f>COUNTIFS(Severity,$B3968,AssignedDate,"&gt;="&amp;$C$1,AssignedDate,"&lt;="&amp;$F$1)</f>
        <v/>
      </c>
      <c r="D3968" s="137">
        <f>COUNTIFS(Severity,$B3968,Status,"&lt;&gt;Suspend",Status,"&lt;&gt;Assigned",Status,"&lt;&gt;Open",Status,"&lt;&gt;Hold",ResolvedDate,"&gt;="&amp;$C$1,ResolvedDate,"&lt;="&amp;$F$1)</f>
        <v/>
      </c>
      <c r="E3968" s="137">
        <f>COUNTIFS(Severity,$B3968,SLA_Breach,"&lt;&gt;Yes",Status,"&lt;&gt;Suspend",Status,"&lt;&gt;Assigned",Status,"&lt;&gt;Open",Status,"&lt;&gt;Hold&gt;",ResolvedDate,"&gt;="&amp;$C$1,ResolvedDate,"&lt;="&amp;$F$1)</f>
        <v/>
      </c>
      <c r="F3968" s="137">
        <f>COUNTIFS(Severity,$B3968,SLA_Breach,"Yes",Status,"&lt;&gt;Suspend",Status,"&lt;&gt;Assigned",Status,"&lt;&gt;Open",Status,"&lt;&gt;Hold&gt;",ResolvedDate,"&gt;="&amp;$C$1,ResolvedDate,"&lt;="&amp;$F$1)</f>
        <v/>
      </c>
      <c r="G3968" s="137">
        <f>COUNTIFS(Severity,$B3968,AssignedDate,"&gt;=01/01/2017 12:00:00 AM",AssignedDate,"&lt;="&amp;$F$1)</f>
        <v/>
      </c>
      <c r="H3968" s="177" t="n"/>
      <c r="L3968" s="57" t="n">
        <v>0</v>
      </c>
      <c r="M3968" s="57" t="n"/>
    </row>
    <row r="3969" spans="1:13">
      <c r="A3969" s="137" t="n">
        <v>1</v>
      </c>
      <c r="B3969" s="100" t="s">
        <v>525</v>
      </c>
      <c r="C3969" s="137">
        <f>COUNTIFS(Severity,$B3969,AssignedDate,"&gt;="&amp;$C$1,AssignedDate,"&lt;="&amp;$F$1)</f>
        <v/>
      </c>
      <c r="D3969" s="137">
        <f>COUNTIFS(Severity,$B3969,Status,"&lt;&gt;Suspend",Status,"&lt;&gt;Assigned",Status,"&lt;&gt;Open",Status,"&lt;&gt;Hold",ResolvedDate,"&gt;="&amp;$C$1,ResolvedDate,"&lt;="&amp;$F$1)</f>
        <v/>
      </c>
      <c r="E3969" s="137">
        <f>COUNTIFS(Severity,$B3969,SLA_Breach,"&lt;&gt;Yes",Status,"&lt;&gt;Suspend",Status,"&lt;&gt;Assigned",Status,"&lt;&gt;Open",Status,"&lt;&gt;Hold&gt;",ResolvedDate,"&gt;="&amp;$C$1,ResolvedDate,"&lt;="&amp;$F$1)</f>
        <v/>
      </c>
      <c r="F3969" s="137">
        <f>COUNTIFS(Severity,$B3969,SLA_Breach,"Yes",Status,"&lt;&gt;Suspend",Status,"&lt;&gt;Assigned",Status,"&lt;&gt;Open",Status,"&lt;&gt;Hold&gt;",ResolvedDate,"&gt;="&amp;$C$1,ResolvedDate,"&lt;="&amp;$F$1)</f>
        <v/>
      </c>
      <c r="G3969" s="137">
        <f>COUNTIFS(Severity,$B3969,AssignedDate,"&gt;=01/01/2017 12:00:00 AM",AssignedDate,"&lt;="&amp;$F$1)</f>
        <v/>
      </c>
      <c r="H3969" s="177" t="n"/>
      <c r="L3969" s="57" t="n">
        <v>0</v>
      </c>
      <c r="M3969" s="57" t="n"/>
    </row>
    <row r="3970" spans="1:13">
      <c r="A3970" s="137" t="n">
        <v>1</v>
      </c>
      <c r="B3970" s="100" t="s">
        <v>525</v>
      </c>
      <c r="C3970" s="137">
        <f>COUNTIFS(Severity,$B3970,AssignedDate,"&gt;="&amp;$C$1,AssignedDate,"&lt;="&amp;$F$1)</f>
        <v/>
      </c>
      <c r="D3970" s="137">
        <f>COUNTIFS(Severity,$B3970,Status,"&lt;&gt;Suspend",Status,"&lt;&gt;Assigned",Status,"&lt;&gt;Open",Status,"&lt;&gt;Hold",ResolvedDate,"&gt;="&amp;$C$1,ResolvedDate,"&lt;="&amp;$F$1)</f>
        <v/>
      </c>
      <c r="E3970" s="137">
        <f>COUNTIFS(Severity,$B3970,SLA_Breach,"&lt;&gt;Yes",Status,"&lt;&gt;Suspend",Status,"&lt;&gt;Assigned",Status,"&lt;&gt;Open",Status,"&lt;&gt;Hold&gt;",ResolvedDate,"&gt;="&amp;$C$1,ResolvedDate,"&lt;="&amp;$F$1)</f>
        <v/>
      </c>
      <c r="F3970" s="137">
        <f>COUNTIFS(Severity,$B3970,SLA_Breach,"Yes",Status,"&lt;&gt;Suspend",Status,"&lt;&gt;Assigned",Status,"&lt;&gt;Open",Status,"&lt;&gt;Hold&gt;",ResolvedDate,"&gt;="&amp;$C$1,ResolvedDate,"&lt;="&amp;$F$1)</f>
        <v/>
      </c>
      <c r="G3970" s="137">
        <f>COUNTIFS(Severity,$B3970,AssignedDate,"&gt;=01/01/2017 12:00:00 AM",AssignedDate,"&lt;="&amp;$F$1)</f>
        <v/>
      </c>
      <c r="H3970" s="177" t="n"/>
      <c r="L3970" s="57" t="n">
        <v>0</v>
      </c>
      <c r="M3970" s="57" t="n"/>
    </row>
    <row r="3971" spans="1:13">
      <c r="A3971" s="137" t="n">
        <v>1</v>
      </c>
      <c r="B3971" s="100" t="s">
        <v>525</v>
      </c>
      <c r="C3971" s="137">
        <f>COUNTIFS(Severity,$B3971,AssignedDate,"&gt;="&amp;$C$1,AssignedDate,"&lt;="&amp;$F$1)</f>
        <v/>
      </c>
      <c r="D3971" s="137">
        <f>COUNTIFS(Severity,$B3971,Status,"&lt;&gt;Suspend",Status,"&lt;&gt;Assigned",Status,"&lt;&gt;Open",Status,"&lt;&gt;Hold",ResolvedDate,"&gt;="&amp;$C$1,ResolvedDate,"&lt;="&amp;$F$1)</f>
        <v/>
      </c>
      <c r="E3971" s="137">
        <f>COUNTIFS(Severity,$B3971,SLA_Breach,"&lt;&gt;Yes",Status,"&lt;&gt;Suspend",Status,"&lt;&gt;Assigned",Status,"&lt;&gt;Open",Status,"&lt;&gt;Hold&gt;",ResolvedDate,"&gt;="&amp;$C$1,ResolvedDate,"&lt;="&amp;$F$1)</f>
        <v/>
      </c>
      <c r="F3971" s="137">
        <f>COUNTIFS(Severity,$B3971,SLA_Breach,"Yes",Status,"&lt;&gt;Suspend",Status,"&lt;&gt;Assigned",Status,"&lt;&gt;Open",Status,"&lt;&gt;Hold&gt;",ResolvedDate,"&gt;="&amp;$C$1,ResolvedDate,"&lt;="&amp;$F$1)</f>
        <v/>
      </c>
      <c r="G3971" s="137">
        <f>COUNTIFS(Severity,$B3971,AssignedDate,"&gt;=01/01/2017 12:00:00 AM",AssignedDate,"&lt;="&amp;$F$1)</f>
        <v/>
      </c>
      <c r="H3971" s="177" t="n"/>
      <c r="L3971" s="57" t="n">
        <v>0</v>
      </c>
      <c r="M3971" s="57" t="n"/>
    </row>
    <row r="3972" spans="1:13">
      <c r="A3972" s="137" t="n">
        <v>1</v>
      </c>
      <c r="B3972" s="100" t="s">
        <v>525</v>
      </c>
      <c r="C3972" s="137">
        <f>COUNTIFS(Severity,$B3972,AssignedDate,"&gt;="&amp;$C$1,AssignedDate,"&lt;="&amp;$F$1)</f>
        <v/>
      </c>
      <c r="D3972" s="137">
        <f>COUNTIFS(Severity,$B3972,Status,"&lt;&gt;Suspend",Status,"&lt;&gt;Assigned",Status,"&lt;&gt;Open",Status,"&lt;&gt;Hold",ResolvedDate,"&gt;="&amp;$C$1,ResolvedDate,"&lt;="&amp;$F$1)</f>
        <v/>
      </c>
      <c r="E3972" s="137">
        <f>COUNTIFS(Severity,$B3972,SLA_Breach,"&lt;&gt;Yes",Status,"&lt;&gt;Suspend",Status,"&lt;&gt;Assigned",Status,"&lt;&gt;Open",Status,"&lt;&gt;Hold&gt;",ResolvedDate,"&gt;="&amp;$C$1,ResolvedDate,"&lt;="&amp;$F$1)</f>
        <v/>
      </c>
      <c r="F3972" s="137">
        <f>COUNTIFS(Severity,$B3972,SLA_Breach,"Yes",Status,"&lt;&gt;Suspend",Status,"&lt;&gt;Assigned",Status,"&lt;&gt;Open",Status,"&lt;&gt;Hold&gt;",ResolvedDate,"&gt;="&amp;$C$1,ResolvedDate,"&lt;="&amp;$F$1)</f>
        <v/>
      </c>
      <c r="G3972" s="137">
        <f>COUNTIFS(Severity,$B3972,AssignedDate,"&gt;=01/01/2017 12:00:00 AM",AssignedDate,"&lt;="&amp;$F$1)</f>
        <v/>
      </c>
      <c r="H3972" s="177" t="n"/>
      <c r="L3972" s="57" t="n">
        <v>0</v>
      </c>
      <c r="M3972" s="57" t="n"/>
    </row>
    <row r="3973" spans="1:13">
      <c r="A3973" s="137" t="n">
        <v>1</v>
      </c>
      <c r="B3973" s="100" t="s">
        <v>525</v>
      </c>
      <c r="C3973" s="137">
        <f>COUNTIFS(Severity,$B3973,AssignedDate,"&gt;="&amp;$C$1,AssignedDate,"&lt;="&amp;$F$1)</f>
        <v/>
      </c>
      <c r="D3973" s="137">
        <f>COUNTIFS(Severity,$B3973,Status,"&lt;&gt;Suspend",Status,"&lt;&gt;Assigned",Status,"&lt;&gt;Open",Status,"&lt;&gt;Hold",ResolvedDate,"&gt;="&amp;$C$1,ResolvedDate,"&lt;="&amp;$F$1)</f>
        <v/>
      </c>
      <c r="E3973" s="137">
        <f>COUNTIFS(Severity,$B3973,SLA_Breach,"&lt;&gt;Yes",Status,"&lt;&gt;Suspend",Status,"&lt;&gt;Assigned",Status,"&lt;&gt;Open",Status,"&lt;&gt;Hold&gt;",ResolvedDate,"&gt;="&amp;$C$1,ResolvedDate,"&lt;="&amp;$F$1)</f>
        <v/>
      </c>
      <c r="F3973" s="137">
        <f>COUNTIFS(Severity,$B3973,SLA_Breach,"Yes",Status,"&lt;&gt;Suspend",Status,"&lt;&gt;Assigned",Status,"&lt;&gt;Open",Status,"&lt;&gt;Hold&gt;",ResolvedDate,"&gt;="&amp;$C$1,ResolvedDate,"&lt;="&amp;$F$1)</f>
        <v/>
      </c>
      <c r="G3973" s="137">
        <f>COUNTIFS(Severity,$B3973,AssignedDate,"&gt;=01/01/2017 12:00:00 AM",AssignedDate,"&lt;="&amp;$F$1)</f>
        <v/>
      </c>
      <c r="H3973" s="177" t="n"/>
      <c r="L3973" s="57" t="n">
        <v>0</v>
      </c>
      <c r="M3973" s="57" t="n"/>
    </row>
    <row r="3974" spans="1:13">
      <c r="A3974" s="137" t="n">
        <v>1</v>
      </c>
      <c r="B3974" s="100" t="s">
        <v>525</v>
      </c>
      <c r="C3974" s="137">
        <f>COUNTIFS(Severity,$B3974,AssignedDate,"&gt;="&amp;$C$1,AssignedDate,"&lt;="&amp;$F$1)</f>
        <v/>
      </c>
      <c r="D3974" s="137">
        <f>COUNTIFS(Severity,$B3974,Status,"&lt;&gt;Suspend",Status,"&lt;&gt;Assigned",Status,"&lt;&gt;Open",Status,"&lt;&gt;Hold",ResolvedDate,"&gt;="&amp;$C$1,ResolvedDate,"&lt;="&amp;$F$1)</f>
        <v/>
      </c>
      <c r="E3974" s="137">
        <f>COUNTIFS(Severity,$B3974,SLA_Breach,"&lt;&gt;Yes",Status,"&lt;&gt;Suspend",Status,"&lt;&gt;Assigned",Status,"&lt;&gt;Open",Status,"&lt;&gt;Hold&gt;",ResolvedDate,"&gt;="&amp;$C$1,ResolvedDate,"&lt;="&amp;$F$1)</f>
        <v/>
      </c>
      <c r="F3974" s="137">
        <f>COUNTIFS(Severity,$B3974,SLA_Breach,"Yes",Status,"&lt;&gt;Suspend",Status,"&lt;&gt;Assigned",Status,"&lt;&gt;Open",Status,"&lt;&gt;Hold&gt;",ResolvedDate,"&gt;="&amp;$C$1,ResolvedDate,"&lt;="&amp;$F$1)</f>
        <v/>
      </c>
      <c r="G3974" s="137">
        <f>COUNTIFS(Severity,$B3974,AssignedDate,"&gt;=01/01/2017 12:00:00 AM",AssignedDate,"&lt;="&amp;$F$1)</f>
        <v/>
      </c>
      <c r="H3974" s="177" t="n"/>
      <c r="L3974" s="57" t="n">
        <v>0</v>
      </c>
      <c r="M3974" s="57" t="n"/>
    </row>
    <row r="3975" spans="1:13">
      <c r="A3975" s="137" t="n">
        <v>1</v>
      </c>
      <c r="B3975" s="100" t="s">
        <v>525</v>
      </c>
      <c r="C3975" s="137">
        <f>COUNTIFS(Severity,$B3975,AssignedDate,"&gt;="&amp;$C$1,AssignedDate,"&lt;="&amp;$F$1)</f>
        <v/>
      </c>
      <c r="D3975" s="137">
        <f>COUNTIFS(Severity,$B3975,Status,"&lt;&gt;Suspend",Status,"&lt;&gt;Assigned",Status,"&lt;&gt;Open",Status,"&lt;&gt;Hold",ResolvedDate,"&gt;="&amp;$C$1,ResolvedDate,"&lt;="&amp;$F$1)</f>
        <v/>
      </c>
      <c r="E3975" s="137">
        <f>COUNTIFS(Severity,$B3975,SLA_Breach,"&lt;&gt;Yes",Status,"&lt;&gt;Suspend",Status,"&lt;&gt;Assigned",Status,"&lt;&gt;Open",Status,"&lt;&gt;Hold&gt;",ResolvedDate,"&gt;="&amp;$C$1,ResolvedDate,"&lt;="&amp;$F$1)</f>
        <v/>
      </c>
      <c r="F3975" s="137">
        <f>COUNTIFS(Severity,$B3975,SLA_Breach,"Yes",Status,"&lt;&gt;Suspend",Status,"&lt;&gt;Assigned",Status,"&lt;&gt;Open",Status,"&lt;&gt;Hold&gt;",ResolvedDate,"&gt;="&amp;$C$1,ResolvedDate,"&lt;="&amp;$F$1)</f>
        <v/>
      </c>
      <c r="G3975" s="137">
        <f>COUNTIFS(Severity,$B3975,AssignedDate,"&gt;=01/01/2017 12:00:00 AM",AssignedDate,"&lt;="&amp;$F$1)</f>
        <v/>
      </c>
      <c r="H3975" s="177" t="n"/>
      <c r="L3975" s="57" t="n">
        <v>0</v>
      </c>
      <c r="M3975" s="57" t="n"/>
    </row>
    <row r="3976" spans="1:13">
      <c r="A3976" s="137" t="n">
        <v>1</v>
      </c>
      <c r="B3976" s="100" t="s">
        <v>525</v>
      </c>
      <c r="C3976" s="137">
        <f>COUNTIFS(Severity,$B3976,AssignedDate,"&gt;="&amp;$C$1,AssignedDate,"&lt;="&amp;$F$1)</f>
        <v/>
      </c>
      <c r="D3976" s="137">
        <f>COUNTIFS(Severity,$B3976,Status,"&lt;&gt;Suspend",Status,"&lt;&gt;Assigned",Status,"&lt;&gt;Open",Status,"&lt;&gt;Hold",ResolvedDate,"&gt;="&amp;$C$1,ResolvedDate,"&lt;="&amp;$F$1)</f>
        <v/>
      </c>
      <c r="E3976" s="137">
        <f>COUNTIFS(Severity,$B3976,SLA_Breach,"&lt;&gt;Yes",Status,"&lt;&gt;Suspend",Status,"&lt;&gt;Assigned",Status,"&lt;&gt;Open",Status,"&lt;&gt;Hold&gt;",ResolvedDate,"&gt;="&amp;$C$1,ResolvedDate,"&lt;="&amp;$F$1)</f>
        <v/>
      </c>
      <c r="F3976" s="137">
        <f>COUNTIFS(Severity,$B3976,SLA_Breach,"Yes",Status,"&lt;&gt;Suspend",Status,"&lt;&gt;Assigned",Status,"&lt;&gt;Open",Status,"&lt;&gt;Hold&gt;",ResolvedDate,"&gt;="&amp;$C$1,ResolvedDate,"&lt;="&amp;$F$1)</f>
        <v/>
      </c>
      <c r="G3976" s="137">
        <f>COUNTIFS(Severity,$B3976,AssignedDate,"&gt;=01/01/2017 12:00:00 AM",AssignedDate,"&lt;="&amp;$F$1)</f>
        <v/>
      </c>
      <c r="H3976" s="177" t="n"/>
      <c r="L3976" s="57" t="n">
        <v>0</v>
      </c>
      <c r="M3976" s="57" t="n"/>
    </row>
    <row r="3977" spans="1:13">
      <c r="A3977" s="137" t="n">
        <v>1</v>
      </c>
      <c r="B3977" s="100" t="s">
        <v>525</v>
      </c>
      <c r="C3977" s="137">
        <f>COUNTIFS(Severity,$B3977,AssignedDate,"&gt;="&amp;$C$1,AssignedDate,"&lt;="&amp;$F$1)</f>
        <v/>
      </c>
      <c r="D3977" s="137">
        <f>COUNTIFS(Severity,$B3977,Status,"&lt;&gt;Suspend",Status,"&lt;&gt;Assigned",Status,"&lt;&gt;Open",Status,"&lt;&gt;Hold",ResolvedDate,"&gt;="&amp;$C$1,ResolvedDate,"&lt;="&amp;$F$1)</f>
        <v/>
      </c>
      <c r="E3977" s="137">
        <f>COUNTIFS(Severity,$B3977,SLA_Breach,"&lt;&gt;Yes",Status,"&lt;&gt;Suspend",Status,"&lt;&gt;Assigned",Status,"&lt;&gt;Open",Status,"&lt;&gt;Hold&gt;",ResolvedDate,"&gt;="&amp;$C$1,ResolvedDate,"&lt;="&amp;$F$1)</f>
        <v/>
      </c>
      <c r="F3977" s="137">
        <f>COUNTIFS(Severity,$B3977,SLA_Breach,"Yes",Status,"&lt;&gt;Suspend",Status,"&lt;&gt;Assigned",Status,"&lt;&gt;Open",Status,"&lt;&gt;Hold&gt;",ResolvedDate,"&gt;="&amp;$C$1,ResolvedDate,"&lt;="&amp;$F$1)</f>
        <v/>
      </c>
      <c r="G3977" s="137">
        <f>COUNTIFS(Severity,$B3977,AssignedDate,"&gt;=01/01/2017 12:00:00 AM",AssignedDate,"&lt;="&amp;$F$1)</f>
        <v/>
      </c>
      <c r="H3977" s="177" t="n"/>
      <c r="L3977" s="57" t="n">
        <v>0</v>
      </c>
      <c r="M3977" s="57" t="n"/>
    </row>
    <row r="3978" spans="1:13">
      <c r="A3978" s="137" t="n">
        <v>1</v>
      </c>
      <c r="B3978" s="100" t="s">
        <v>525</v>
      </c>
      <c r="C3978" s="137">
        <f>COUNTIFS(Severity,$B3978,AssignedDate,"&gt;="&amp;$C$1,AssignedDate,"&lt;="&amp;$F$1)</f>
        <v/>
      </c>
      <c r="D3978" s="137">
        <f>COUNTIFS(Severity,$B3978,Status,"&lt;&gt;Suspend",Status,"&lt;&gt;Assigned",Status,"&lt;&gt;Open",Status,"&lt;&gt;Hold",ResolvedDate,"&gt;="&amp;$C$1,ResolvedDate,"&lt;="&amp;$F$1)</f>
        <v/>
      </c>
      <c r="E3978" s="137">
        <f>COUNTIFS(Severity,$B3978,SLA_Breach,"&lt;&gt;Yes",Status,"&lt;&gt;Suspend",Status,"&lt;&gt;Assigned",Status,"&lt;&gt;Open",Status,"&lt;&gt;Hold&gt;",ResolvedDate,"&gt;="&amp;$C$1,ResolvedDate,"&lt;="&amp;$F$1)</f>
        <v/>
      </c>
      <c r="F3978" s="137">
        <f>COUNTIFS(Severity,$B3978,SLA_Breach,"Yes",Status,"&lt;&gt;Suspend",Status,"&lt;&gt;Assigned",Status,"&lt;&gt;Open",Status,"&lt;&gt;Hold&gt;",ResolvedDate,"&gt;="&amp;$C$1,ResolvedDate,"&lt;="&amp;$F$1)</f>
        <v/>
      </c>
      <c r="G3978" s="137">
        <f>COUNTIFS(Severity,$B3978,AssignedDate,"&gt;=01/01/2017 12:00:00 AM",AssignedDate,"&lt;="&amp;$F$1)</f>
        <v/>
      </c>
      <c r="H3978" s="177" t="n"/>
      <c r="L3978" s="57" t="n">
        <v>0</v>
      </c>
      <c r="M3978" s="57" t="n"/>
    </row>
    <row r="3979" spans="1:13">
      <c r="A3979" s="137" t="n">
        <v>1</v>
      </c>
      <c r="B3979" s="100" t="s">
        <v>525</v>
      </c>
      <c r="C3979" s="137">
        <f>COUNTIFS(Severity,$B3979,AssignedDate,"&gt;="&amp;$C$1,AssignedDate,"&lt;="&amp;$F$1)</f>
        <v/>
      </c>
      <c r="D3979" s="137">
        <f>COUNTIFS(Severity,$B3979,Status,"&lt;&gt;Suspend",Status,"&lt;&gt;Assigned",Status,"&lt;&gt;Open",Status,"&lt;&gt;Hold",ResolvedDate,"&gt;="&amp;$C$1,ResolvedDate,"&lt;="&amp;$F$1)</f>
        <v/>
      </c>
      <c r="E3979" s="137">
        <f>COUNTIFS(Severity,$B3979,SLA_Breach,"&lt;&gt;Yes",Status,"&lt;&gt;Suspend",Status,"&lt;&gt;Assigned",Status,"&lt;&gt;Open",Status,"&lt;&gt;Hold&gt;",ResolvedDate,"&gt;="&amp;$C$1,ResolvedDate,"&lt;="&amp;$F$1)</f>
        <v/>
      </c>
      <c r="F3979" s="137">
        <f>COUNTIFS(Severity,$B3979,SLA_Breach,"Yes",Status,"&lt;&gt;Suspend",Status,"&lt;&gt;Assigned",Status,"&lt;&gt;Open",Status,"&lt;&gt;Hold&gt;",ResolvedDate,"&gt;="&amp;$C$1,ResolvedDate,"&lt;="&amp;$F$1)</f>
        <v/>
      </c>
      <c r="G3979" s="137">
        <f>COUNTIFS(Severity,$B3979,AssignedDate,"&gt;=01/01/2017 12:00:00 AM",AssignedDate,"&lt;="&amp;$F$1)</f>
        <v/>
      </c>
      <c r="H3979" s="177" t="n"/>
      <c r="L3979" s="57" t="n">
        <v>0</v>
      </c>
      <c r="M3979" s="57" t="n"/>
    </row>
    <row r="3980" spans="1:13">
      <c r="A3980" s="137" t="n">
        <v>1</v>
      </c>
      <c r="B3980" s="100" t="s">
        <v>525</v>
      </c>
      <c r="C3980" s="137">
        <f>COUNTIFS(Severity,$B3980,AssignedDate,"&gt;="&amp;$C$1,AssignedDate,"&lt;="&amp;$F$1)</f>
        <v/>
      </c>
      <c r="D3980" s="137">
        <f>COUNTIFS(Severity,$B3980,Status,"&lt;&gt;Suspend",Status,"&lt;&gt;Assigned",Status,"&lt;&gt;Open",Status,"&lt;&gt;Hold",ResolvedDate,"&gt;="&amp;$C$1,ResolvedDate,"&lt;="&amp;$F$1)</f>
        <v/>
      </c>
      <c r="E3980" s="137">
        <f>COUNTIFS(Severity,$B3980,SLA_Breach,"&lt;&gt;Yes",Status,"&lt;&gt;Suspend",Status,"&lt;&gt;Assigned",Status,"&lt;&gt;Open",Status,"&lt;&gt;Hold&gt;",ResolvedDate,"&gt;="&amp;$C$1,ResolvedDate,"&lt;="&amp;$F$1)</f>
        <v/>
      </c>
      <c r="F3980" s="137">
        <f>COUNTIFS(Severity,$B3980,SLA_Breach,"Yes",Status,"&lt;&gt;Suspend",Status,"&lt;&gt;Assigned",Status,"&lt;&gt;Open",Status,"&lt;&gt;Hold&gt;",ResolvedDate,"&gt;="&amp;$C$1,ResolvedDate,"&lt;="&amp;$F$1)</f>
        <v/>
      </c>
      <c r="G3980" s="137">
        <f>COUNTIFS(Severity,$B3980,AssignedDate,"&gt;=01/01/2017 12:00:00 AM",AssignedDate,"&lt;="&amp;$F$1)</f>
        <v/>
      </c>
      <c r="H3980" s="177" t="n"/>
      <c r="L3980" s="57" t="n">
        <v>0</v>
      </c>
      <c r="M3980" s="57" t="n"/>
    </row>
    <row r="3981" spans="1:13">
      <c r="A3981" s="137" t="n">
        <v>1</v>
      </c>
      <c r="B3981" s="100" t="s">
        <v>525</v>
      </c>
      <c r="C3981" s="137">
        <f>COUNTIFS(Severity,$B3981,AssignedDate,"&gt;="&amp;$C$1,AssignedDate,"&lt;="&amp;$F$1)</f>
        <v/>
      </c>
      <c r="D3981" s="137">
        <f>COUNTIFS(Severity,$B3981,Status,"&lt;&gt;Suspend",Status,"&lt;&gt;Assigned",Status,"&lt;&gt;Open",Status,"&lt;&gt;Hold",ResolvedDate,"&gt;="&amp;$C$1,ResolvedDate,"&lt;="&amp;$F$1)</f>
        <v/>
      </c>
      <c r="E3981" s="137">
        <f>COUNTIFS(Severity,$B3981,SLA_Breach,"&lt;&gt;Yes",Status,"&lt;&gt;Suspend",Status,"&lt;&gt;Assigned",Status,"&lt;&gt;Open",Status,"&lt;&gt;Hold&gt;",ResolvedDate,"&gt;="&amp;$C$1,ResolvedDate,"&lt;="&amp;$F$1)</f>
        <v/>
      </c>
      <c r="F3981" s="137">
        <f>COUNTIFS(Severity,$B3981,SLA_Breach,"Yes",Status,"&lt;&gt;Suspend",Status,"&lt;&gt;Assigned",Status,"&lt;&gt;Open",Status,"&lt;&gt;Hold&gt;",ResolvedDate,"&gt;="&amp;$C$1,ResolvedDate,"&lt;="&amp;$F$1)</f>
        <v/>
      </c>
      <c r="G3981" s="137">
        <f>COUNTIFS(Severity,$B3981,AssignedDate,"&gt;=01/01/2017 12:00:00 AM",AssignedDate,"&lt;="&amp;$F$1)</f>
        <v/>
      </c>
      <c r="H3981" s="177" t="n"/>
      <c r="L3981" s="57" t="n">
        <v>0</v>
      </c>
      <c r="M3981" s="57" t="n"/>
    </row>
    <row r="3982" spans="1:13">
      <c r="A3982" s="137" t="n">
        <v>1</v>
      </c>
      <c r="B3982" s="100" t="s">
        <v>525</v>
      </c>
      <c r="C3982" s="137">
        <f>COUNTIFS(Severity,$B3982,AssignedDate,"&gt;="&amp;$C$1,AssignedDate,"&lt;="&amp;$F$1)</f>
        <v/>
      </c>
      <c r="D3982" s="137">
        <f>COUNTIFS(Severity,$B3982,Status,"&lt;&gt;Suspend",Status,"&lt;&gt;Assigned",Status,"&lt;&gt;Open",Status,"&lt;&gt;Hold",ResolvedDate,"&gt;="&amp;$C$1,ResolvedDate,"&lt;="&amp;$F$1)</f>
        <v/>
      </c>
      <c r="E3982" s="137">
        <f>COUNTIFS(Severity,$B3982,SLA_Breach,"&lt;&gt;Yes",Status,"&lt;&gt;Suspend",Status,"&lt;&gt;Assigned",Status,"&lt;&gt;Open",Status,"&lt;&gt;Hold&gt;",ResolvedDate,"&gt;="&amp;$C$1,ResolvedDate,"&lt;="&amp;$F$1)</f>
        <v/>
      </c>
      <c r="F3982" s="137">
        <f>COUNTIFS(Severity,$B3982,SLA_Breach,"Yes",Status,"&lt;&gt;Suspend",Status,"&lt;&gt;Assigned",Status,"&lt;&gt;Open",Status,"&lt;&gt;Hold&gt;",ResolvedDate,"&gt;="&amp;$C$1,ResolvedDate,"&lt;="&amp;$F$1)</f>
        <v/>
      </c>
      <c r="G3982" s="137">
        <f>COUNTIFS(Severity,$B3982,AssignedDate,"&gt;=01/01/2017 12:00:00 AM",AssignedDate,"&lt;="&amp;$F$1)</f>
        <v/>
      </c>
      <c r="H3982" s="177" t="n"/>
      <c r="L3982" s="57" t="n">
        <v>0</v>
      </c>
      <c r="M3982" s="57" t="n"/>
    </row>
    <row r="3983" spans="1:13">
      <c r="A3983" s="137" t="n">
        <v>1</v>
      </c>
      <c r="B3983" s="100" t="s">
        <v>525</v>
      </c>
      <c r="C3983" s="137">
        <f>COUNTIFS(Severity,$B3983,AssignedDate,"&gt;="&amp;$C$1,AssignedDate,"&lt;="&amp;$F$1)</f>
        <v/>
      </c>
      <c r="D3983" s="137">
        <f>COUNTIFS(Severity,$B3983,Status,"&lt;&gt;Suspend",Status,"&lt;&gt;Assigned",Status,"&lt;&gt;Open",Status,"&lt;&gt;Hold",ResolvedDate,"&gt;="&amp;$C$1,ResolvedDate,"&lt;="&amp;$F$1)</f>
        <v/>
      </c>
      <c r="E3983" s="137">
        <f>COUNTIFS(Severity,$B3983,SLA_Breach,"&lt;&gt;Yes",Status,"&lt;&gt;Suspend",Status,"&lt;&gt;Assigned",Status,"&lt;&gt;Open",Status,"&lt;&gt;Hold&gt;",ResolvedDate,"&gt;="&amp;$C$1,ResolvedDate,"&lt;="&amp;$F$1)</f>
        <v/>
      </c>
      <c r="F3983" s="137">
        <f>COUNTIFS(Severity,$B3983,SLA_Breach,"Yes",Status,"&lt;&gt;Suspend",Status,"&lt;&gt;Assigned",Status,"&lt;&gt;Open",Status,"&lt;&gt;Hold&gt;",ResolvedDate,"&gt;="&amp;$C$1,ResolvedDate,"&lt;="&amp;$F$1)</f>
        <v/>
      </c>
      <c r="G3983" s="137">
        <f>COUNTIFS(Severity,$B3983,AssignedDate,"&gt;=01/01/2017 12:00:00 AM",AssignedDate,"&lt;="&amp;$F$1)</f>
        <v/>
      </c>
      <c r="H3983" s="177" t="n"/>
      <c r="L3983" s="57" t="n">
        <v>0</v>
      </c>
      <c r="M3983" s="57" t="n"/>
    </row>
    <row r="3984" spans="1:13">
      <c r="A3984" s="137" t="n">
        <v>1</v>
      </c>
      <c r="B3984" s="100" t="s">
        <v>525</v>
      </c>
      <c r="C3984" s="137">
        <f>COUNTIFS(Severity,$B3984,AssignedDate,"&gt;="&amp;$C$1,AssignedDate,"&lt;="&amp;$F$1)</f>
        <v/>
      </c>
      <c r="D3984" s="137">
        <f>COUNTIFS(Severity,$B3984,Status,"&lt;&gt;Suspend",Status,"&lt;&gt;Assigned",Status,"&lt;&gt;Open",Status,"&lt;&gt;Hold",ResolvedDate,"&gt;="&amp;$C$1,ResolvedDate,"&lt;="&amp;$F$1)</f>
        <v/>
      </c>
      <c r="E3984" s="137">
        <f>COUNTIFS(Severity,$B3984,SLA_Breach,"&lt;&gt;Yes",Status,"&lt;&gt;Suspend",Status,"&lt;&gt;Assigned",Status,"&lt;&gt;Open",Status,"&lt;&gt;Hold&gt;",ResolvedDate,"&gt;="&amp;$C$1,ResolvedDate,"&lt;="&amp;$F$1)</f>
        <v/>
      </c>
      <c r="F3984" s="137">
        <f>COUNTIFS(Severity,$B3984,SLA_Breach,"Yes",Status,"&lt;&gt;Suspend",Status,"&lt;&gt;Assigned",Status,"&lt;&gt;Open",Status,"&lt;&gt;Hold&gt;",ResolvedDate,"&gt;="&amp;$C$1,ResolvedDate,"&lt;="&amp;$F$1)</f>
        <v/>
      </c>
      <c r="G3984" s="137">
        <f>COUNTIFS(Severity,$B3984,AssignedDate,"&gt;=01/01/2017 12:00:00 AM",AssignedDate,"&lt;="&amp;$F$1)</f>
        <v/>
      </c>
      <c r="H3984" s="177" t="n"/>
      <c r="L3984" s="57" t="n">
        <v>0</v>
      </c>
      <c r="M3984" s="57" t="n"/>
    </row>
    <row r="3985" spans="1:13">
      <c r="A3985" s="137" t="n">
        <v>1</v>
      </c>
      <c r="B3985" s="100" t="s">
        <v>525</v>
      </c>
      <c r="C3985" s="137">
        <f>COUNTIFS(Severity,$B3985,AssignedDate,"&gt;="&amp;$C$1,AssignedDate,"&lt;="&amp;$F$1)</f>
        <v/>
      </c>
      <c r="D3985" s="137">
        <f>COUNTIFS(Severity,$B3985,Status,"&lt;&gt;Suspend",Status,"&lt;&gt;Assigned",Status,"&lt;&gt;Open",Status,"&lt;&gt;Hold",ResolvedDate,"&gt;="&amp;$C$1,ResolvedDate,"&lt;="&amp;$F$1)</f>
        <v/>
      </c>
      <c r="E3985" s="137">
        <f>COUNTIFS(Severity,$B3985,SLA_Breach,"&lt;&gt;Yes",Status,"&lt;&gt;Suspend",Status,"&lt;&gt;Assigned",Status,"&lt;&gt;Open",Status,"&lt;&gt;Hold&gt;",ResolvedDate,"&gt;="&amp;$C$1,ResolvedDate,"&lt;="&amp;$F$1)</f>
        <v/>
      </c>
      <c r="F3985" s="137">
        <f>COUNTIFS(Severity,$B3985,SLA_Breach,"Yes",Status,"&lt;&gt;Suspend",Status,"&lt;&gt;Assigned",Status,"&lt;&gt;Open",Status,"&lt;&gt;Hold&gt;",ResolvedDate,"&gt;="&amp;$C$1,ResolvedDate,"&lt;="&amp;$F$1)</f>
        <v/>
      </c>
      <c r="G3985" s="137">
        <f>COUNTIFS(Severity,$B3985,AssignedDate,"&gt;=01/01/2017 12:00:00 AM",AssignedDate,"&lt;="&amp;$F$1)</f>
        <v/>
      </c>
      <c r="H3985" s="177" t="n"/>
      <c r="L3985" s="57" t="n">
        <v>0</v>
      </c>
      <c r="M3985" s="57" t="n"/>
    </row>
    <row r="3986" spans="1:13">
      <c r="A3986" s="137" t="n">
        <v>1</v>
      </c>
      <c r="B3986" s="100" t="s">
        <v>525</v>
      </c>
      <c r="C3986" s="137">
        <f>COUNTIFS(Severity,$B3986,AssignedDate,"&gt;="&amp;$C$1,AssignedDate,"&lt;="&amp;$F$1)</f>
        <v/>
      </c>
      <c r="D3986" s="137">
        <f>COUNTIFS(Severity,$B3986,Status,"&lt;&gt;Suspend",Status,"&lt;&gt;Assigned",Status,"&lt;&gt;Open",Status,"&lt;&gt;Hold",ResolvedDate,"&gt;="&amp;$C$1,ResolvedDate,"&lt;="&amp;$F$1)</f>
        <v/>
      </c>
      <c r="E3986" s="137">
        <f>COUNTIFS(Severity,$B3986,SLA_Breach,"&lt;&gt;Yes",Status,"&lt;&gt;Suspend",Status,"&lt;&gt;Assigned",Status,"&lt;&gt;Open",Status,"&lt;&gt;Hold&gt;",ResolvedDate,"&gt;="&amp;$C$1,ResolvedDate,"&lt;="&amp;$F$1)</f>
        <v/>
      </c>
      <c r="F3986" s="137">
        <f>COUNTIFS(Severity,$B3986,SLA_Breach,"Yes",Status,"&lt;&gt;Suspend",Status,"&lt;&gt;Assigned",Status,"&lt;&gt;Open",Status,"&lt;&gt;Hold&gt;",ResolvedDate,"&gt;="&amp;$C$1,ResolvedDate,"&lt;="&amp;$F$1)</f>
        <v/>
      </c>
      <c r="G3986" s="137">
        <f>COUNTIFS(Severity,$B3986,AssignedDate,"&gt;=01/01/2017 12:00:00 AM",AssignedDate,"&lt;="&amp;$F$1)</f>
        <v/>
      </c>
      <c r="H3986" s="177" t="n"/>
      <c r="L3986" s="57" t="n">
        <v>0</v>
      </c>
      <c r="M3986" s="57" t="n"/>
    </row>
    <row r="3987" spans="1:13">
      <c r="A3987" s="137" t="n">
        <v>1</v>
      </c>
      <c r="B3987" s="100" t="s">
        <v>525</v>
      </c>
      <c r="C3987" s="137">
        <f>COUNTIFS(Severity,$B3987,AssignedDate,"&gt;="&amp;$C$1,AssignedDate,"&lt;="&amp;$F$1)</f>
        <v/>
      </c>
      <c r="D3987" s="137">
        <f>COUNTIFS(Severity,$B3987,Status,"&lt;&gt;Suspend",Status,"&lt;&gt;Assigned",Status,"&lt;&gt;Open",Status,"&lt;&gt;Hold",ResolvedDate,"&gt;="&amp;$C$1,ResolvedDate,"&lt;="&amp;$F$1)</f>
        <v/>
      </c>
      <c r="E3987" s="137">
        <f>COUNTIFS(Severity,$B3987,SLA_Breach,"&lt;&gt;Yes",Status,"&lt;&gt;Suspend",Status,"&lt;&gt;Assigned",Status,"&lt;&gt;Open",Status,"&lt;&gt;Hold&gt;",ResolvedDate,"&gt;="&amp;$C$1,ResolvedDate,"&lt;="&amp;$F$1)</f>
        <v/>
      </c>
      <c r="F3987" s="137">
        <f>COUNTIFS(Severity,$B3987,SLA_Breach,"Yes",Status,"&lt;&gt;Suspend",Status,"&lt;&gt;Assigned",Status,"&lt;&gt;Open",Status,"&lt;&gt;Hold&gt;",ResolvedDate,"&gt;="&amp;$C$1,ResolvedDate,"&lt;="&amp;$F$1)</f>
        <v/>
      </c>
      <c r="G3987" s="137">
        <f>COUNTIFS(Severity,$B3987,AssignedDate,"&gt;=01/01/2017 12:00:00 AM",AssignedDate,"&lt;="&amp;$F$1)</f>
        <v/>
      </c>
      <c r="H3987" s="177" t="n"/>
      <c r="L3987" s="57" t="n">
        <v>0</v>
      </c>
      <c r="M3987" s="57" t="n"/>
    </row>
    <row r="3988" spans="1:13">
      <c r="A3988" s="137" t="n">
        <v>1</v>
      </c>
      <c r="B3988" s="100" t="s">
        <v>525</v>
      </c>
      <c r="C3988" s="137">
        <f>COUNTIFS(Severity,$B3988,AssignedDate,"&gt;="&amp;$C$1,AssignedDate,"&lt;="&amp;$F$1)</f>
        <v/>
      </c>
      <c r="D3988" s="137">
        <f>COUNTIFS(Severity,$B3988,Status,"&lt;&gt;Suspend",Status,"&lt;&gt;Assigned",Status,"&lt;&gt;Open",Status,"&lt;&gt;Hold",ResolvedDate,"&gt;="&amp;$C$1,ResolvedDate,"&lt;="&amp;$F$1)</f>
        <v/>
      </c>
      <c r="E3988" s="137">
        <f>COUNTIFS(Severity,$B3988,SLA_Breach,"&lt;&gt;Yes",Status,"&lt;&gt;Suspend",Status,"&lt;&gt;Assigned",Status,"&lt;&gt;Open",Status,"&lt;&gt;Hold&gt;",ResolvedDate,"&gt;="&amp;$C$1,ResolvedDate,"&lt;="&amp;$F$1)</f>
        <v/>
      </c>
      <c r="F3988" s="137">
        <f>COUNTIFS(Severity,$B3988,SLA_Breach,"Yes",Status,"&lt;&gt;Suspend",Status,"&lt;&gt;Assigned",Status,"&lt;&gt;Open",Status,"&lt;&gt;Hold&gt;",ResolvedDate,"&gt;="&amp;$C$1,ResolvedDate,"&lt;="&amp;$F$1)</f>
        <v/>
      </c>
      <c r="G3988" s="137">
        <f>COUNTIFS(Severity,$B3988,AssignedDate,"&gt;=01/01/2017 12:00:00 AM",AssignedDate,"&lt;="&amp;$F$1)</f>
        <v/>
      </c>
      <c r="H3988" s="177" t="n"/>
      <c r="L3988" s="57" t="n">
        <v>0</v>
      </c>
      <c r="M3988" s="57" t="n"/>
    </row>
    <row r="3989" spans="1:13">
      <c r="A3989" s="137" t="n">
        <v>1</v>
      </c>
      <c r="B3989" s="100" t="s">
        <v>525</v>
      </c>
      <c r="C3989" s="137">
        <f>COUNTIFS(Severity,$B3989,AssignedDate,"&gt;="&amp;$C$1,AssignedDate,"&lt;="&amp;$F$1)</f>
        <v/>
      </c>
      <c r="D3989" s="137">
        <f>COUNTIFS(Severity,$B3989,Status,"&lt;&gt;Suspend",Status,"&lt;&gt;Assigned",Status,"&lt;&gt;Open",Status,"&lt;&gt;Hold",ResolvedDate,"&gt;="&amp;$C$1,ResolvedDate,"&lt;="&amp;$F$1)</f>
        <v/>
      </c>
      <c r="E3989" s="137">
        <f>COUNTIFS(Severity,$B3989,SLA_Breach,"&lt;&gt;Yes",Status,"&lt;&gt;Suspend",Status,"&lt;&gt;Assigned",Status,"&lt;&gt;Open",Status,"&lt;&gt;Hold&gt;",ResolvedDate,"&gt;="&amp;$C$1,ResolvedDate,"&lt;="&amp;$F$1)</f>
        <v/>
      </c>
      <c r="F3989" s="137">
        <f>COUNTIFS(Severity,$B3989,SLA_Breach,"Yes",Status,"&lt;&gt;Suspend",Status,"&lt;&gt;Assigned",Status,"&lt;&gt;Open",Status,"&lt;&gt;Hold&gt;",ResolvedDate,"&gt;="&amp;$C$1,ResolvedDate,"&lt;="&amp;$F$1)</f>
        <v/>
      </c>
      <c r="G3989" s="137">
        <f>COUNTIFS(Severity,$B3989,AssignedDate,"&gt;=01/01/2017 12:00:00 AM",AssignedDate,"&lt;="&amp;$F$1)</f>
        <v/>
      </c>
      <c r="H3989" s="177" t="n"/>
      <c r="L3989" s="57" t="n">
        <v>0</v>
      </c>
      <c r="M3989" s="57" t="n"/>
    </row>
    <row r="3990" spans="1:13">
      <c r="A3990" s="137" t="n">
        <v>1</v>
      </c>
      <c r="B3990" s="100" t="s">
        <v>525</v>
      </c>
      <c r="C3990" s="137">
        <f>COUNTIFS(Severity,$B3990,AssignedDate,"&gt;="&amp;$C$1,AssignedDate,"&lt;="&amp;$F$1)</f>
        <v/>
      </c>
      <c r="D3990" s="137">
        <f>COUNTIFS(Severity,$B3990,Status,"&lt;&gt;Suspend",Status,"&lt;&gt;Assigned",Status,"&lt;&gt;Open",Status,"&lt;&gt;Hold",ResolvedDate,"&gt;="&amp;$C$1,ResolvedDate,"&lt;="&amp;$F$1)</f>
        <v/>
      </c>
      <c r="E3990" s="137">
        <f>COUNTIFS(Severity,$B3990,SLA_Breach,"&lt;&gt;Yes",Status,"&lt;&gt;Suspend",Status,"&lt;&gt;Assigned",Status,"&lt;&gt;Open",Status,"&lt;&gt;Hold&gt;",ResolvedDate,"&gt;="&amp;$C$1,ResolvedDate,"&lt;="&amp;$F$1)</f>
        <v/>
      </c>
      <c r="F3990" s="137">
        <f>COUNTIFS(Severity,$B3990,SLA_Breach,"Yes",Status,"&lt;&gt;Suspend",Status,"&lt;&gt;Assigned",Status,"&lt;&gt;Open",Status,"&lt;&gt;Hold&gt;",ResolvedDate,"&gt;="&amp;$C$1,ResolvedDate,"&lt;="&amp;$F$1)</f>
        <v/>
      </c>
      <c r="G3990" s="137">
        <f>COUNTIFS(Severity,$B3990,AssignedDate,"&gt;=01/01/2017 12:00:00 AM",AssignedDate,"&lt;="&amp;$F$1)</f>
        <v/>
      </c>
      <c r="H3990" s="177" t="n"/>
      <c r="L3990" s="57" t="n">
        <v>0</v>
      </c>
      <c r="M3990" s="57" t="n"/>
    </row>
    <row r="3991" spans="1:13">
      <c r="A3991" s="137" t="n">
        <v>1</v>
      </c>
      <c r="B3991" s="100" t="s">
        <v>525</v>
      </c>
      <c r="C3991" s="137">
        <f>COUNTIFS(Severity,$B3991,AssignedDate,"&gt;="&amp;$C$1,AssignedDate,"&lt;="&amp;$F$1)</f>
        <v/>
      </c>
      <c r="D3991" s="137">
        <f>COUNTIFS(Severity,$B3991,Status,"&lt;&gt;Suspend",Status,"&lt;&gt;Assigned",Status,"&lt;&gt;Open",Status,"&lt;&gt;Hold",ResolvedDate,"&gt;="&amp;$C$1,ResolvedDate,"&lt;="&amp;$F$1)</f>
        <v/>
      </c>
      <c r="E3991" s="137">
        <f>COUNTIFS(Severity,$B3991,SLA_Breach,"&lt;&gt;Yes",Status,"&lt;&gt;Suspend",Status,"&lt;&gt;Assigned",Status,"&lt;&gt;Open",Status,"&lt;&gt;Hold&gt;",ResolvedDate,"&gt;="&amp;$C$1,ResolvedDate,"&lt;="&amp;$F$1)</f>
        <v/>
      </c>
      <c r="F3991" s="137">
        <f>COUNTIFS(Severity,$B3991,SLA_Breach,"Yes",Status,"&lt;&gt;Suspend",Status,"&lt;&gt;Assigned",Status,"&lt;&gt;Open",Status,"&lt;&gt;Hold&gt;",ResolvedDate,"&gt;="&amp;$C$1,ResolvedDate,"&lt;="&amp;$F$1)</f>
        <v/>
      </c>
      <c r="G3991" s="137">
        <f>COUNTIFS(Severity,$B3991,AssignedDate,"&gt;=01/01/2017 12:00:00 AM",AssignedDate,"&lt;="&amp;$F$1)</f>
        <v/>
      </c>
      <c r="H3991" s="177" t="n"/>
      <c r="L3991" s="57" t="n">
        <v>0</v>
      </c>
      <c r="M3991" s="57" t="n"/>
    </row>
    <row r="3992" spans="1:13">
      <c r="A3992" s="137" t="n">
        <v>1</v>
      </c>
      <c r="B3992" s="100" t="s">
        <v>525</v>
      </c>
      <c r="C3992" s="137">
        <f>COUNTIFS(Severity,$B3992,AssignedDate,"&gt;="&amp;$C$1,AssignedDate,"&lt;="&amp;$F$1)</f>
        <v/>
      </c>
      <c r="D3992" s="137">
        <f>COUNTIFS(Severity,$B3992,Status,"&lt;&gt;Suspend",Status,"&lt;&gt;Assigned",Status,"&lt;&gt;Open",Status,"&lt;&gt;Hold",ResolvedDate,"&gt;="&amp;$C$1,ResolvedDate,"&lt;="&amp;$F$1)</f>
        <v/>
      </c>
      <c r="E3992" s="137">
        <f>COUNTIFS(Severity,$B3992,SLA_Breach,"&lt;&gt;Yes",Status,"&lt;&gt;Suspend",Status,"&lt;&gt;Assigned",Status,"&lt;&gt;Open",Status,"&lt;&gt;Hold&gt;",ResolvedDate,"&gt;="&amp;$C$1,ResolvedDate,"&lt;="&amp;$F$1)</f>
        <v/>
      </c>
      <c r="F3992" s="137">
        <f>COUNTIFS(Severity,$B3992,SLA_Breach,"Yes",Status,"&lt;&gt;Suspend",Status,"&lt;&gt;Assigned",Status,"&lt;&gt;Open",Status,"&lt;&gt;Hold&gt;",ResolvedDate,"&gt;="&amp;$C$1,ResolvedDate,"&lt;="&amp;$F$1)</f>
        <v/>
      </c>
      <c r="G3992" s="137">
        <f>COUNTIFS(Severity,$B3992,AssignedDate,"&gt;=01/01/2017 12:00:00 AM",AssignedDate,"&lt;="&amp;$F$1)</f>
        <v/>
      </c>
      <c r="H3992" s="177" t="n"/>
      <c r="L3992" s="57" t="n">
        <v>0</v>
      </c>
      <c r="M3992" s="57" t="n"/>
    </row>
    <row r="3993" spans="1:13">
      <c r="A3993" s="137" t="n">
        <v>1</v>
      </c>
      <c r="B3993" s="100" t="s">
        <v>525</v>
      </c>
      <c r="C3993" s="137">
        <f>COUNTIFS(Severity,$B3993,AssignedDate,"&gt;="&amp;$C$1,AssignedDate,"&lt;="&amp;$F$1)</f>
        <v/>
      </c>
      <c r="D3993" s="137">
        <f>COUNTIFS(Severity,$B3993,Status,"&lt;&gt;Suspend",Status,"&lt;&gt;Assigned",Status,"&lt;&gt;Open",Status,"&lt;&gt;Hold",ResolvedDate,"&gt;="&amp;$C$1,ResolvedDate,"&lt;="&amp;$F$1)</f>
        <v/>
      </c>
      <c r="E3993" s="137">
        <f>COUNTIFS(Severity,$B3993,SLA_Breach,"&lt;&gt;Yes",Status,"&lt;&gt;Suspend",Status,"&lt;&gt;Assigned",Status,"&lt;&gt;Open",Status,"&lt;&gt;Hold&gt;",ResolvedDate,"&gt;="&amp;$C$1,ResolvedDate,"&lt;="&amp;$F$1)</f>
        <v/>
      </c>
      <c r="F3993" s="137">
        <f>COUNTIFS(Severity,$B3993,SLA_Breach,"Yes",Status,"&lt;&gt;Suspend",Status,"&lt;&gt;Assigned",Status,"&lt;&gt;Open",Status,"&lt;&gt;Hold&gt;",ResolvedDate,"&gt;="&amp;$C$1,ResolvedDate,"&lt;="&amp;$F$1)</f>
        <v/>
      </c>
      <c r="G3993" s="137">
        <f>COUNTIFS(Severity,$B3993,AssignedDate,"&gt;=01/01/2017 12:00:00 AM",AssignedDate,"&lt;="&amp;$F$1)</f>
        <v/>
      </c>
      <c r="H3993" s="177" t="n"/>
      <c r="L3993" s="57" t="n">
        <v>0</v>
      </c>
      <c r="M3993" s="57" t="n"/>
    </row>
    <row r="3994" spans="1:13">
      <c r="A3994" s="137" t="n">
        <v>1</v>
      </c>
      <c r="B3994" s="100" t="s">
        <v>525</v>
      </c>
      <c r="C3994" s="137">
        <f>COUNTIFS(Severity,$B3994,AssignedDate,"&gt;="&amp;$C$1,AssignedDate,"&lt;="&amp;$F$1)</f>
        <v/>
      </c>
      <c r="D3994" s="137">
        <f>COUNTIFS(Severity,$B3994,Status,"&lt;&gt;Suspend",Status,"&lt;&gt;Assigned",Status,"&lt;&gt;Open",Status,"&lt;&gt;Hold",ResolvedDate,"&gt;="&amp;$C$1,ResolvedDate,"&lt;="&amp;$F$1)</f>
        <v/>
      </c>
      <c r="E3994" s="137">
        <f>COUNTIFS(Severity,$B3994,SLA_Breach,"&lt;&gt;Yes",Status,"&lt;&gt;Suspend",Status,"&lt;&gt;Assigned",Status,"&lt;&gt;Open",Status,"&lt;&gt;Hold&gt;",ResolvedDate,"&gt;="&amp;$C$1,ResolvedDate,"&lt;="&amp;$F$1)</f>
        <v/>
      </c>
      <c r="F3994" s="137">
        <f>COUNTIFS(Severity,$B3994,SLA_Breach,"Yes",Status,"&lt;&gt;Suspend",Status,"&lt;&gt;Assigned",Status,"&lt;&gt;Open",Status,"&lt;&gt;Hold&gt;",ResolvedDate,"&gt;="&amp;$C$1,ResolvedDate,"&lt;="&amp;$F$1)</f>
        <v/>
      </c>
      <c r="G3994" s="137">
        <f>COUNTIFS(Severity,$B3994,AssignedDate,"&gt;=01/01/2017 12:00:00 AM",AssignedDate,"&lt;="&amp;$F$1)</f>
        <v/>
      </c>
      <c r="H3994" s="177" t="n"/>
      <c r="L3994" s="57" t="n">
        <v>0</v>
      </c>
      <c r="M3994" s="57" t="n"/>
    </row>
    <row r="3995" spans="1:13">
      <c r="A3995" s="137" t="n">
        <v>1</v>
      </c>
      <c r="B3995" s="100" t="s">
        <v>525</v>
      </c>
      <c r="C3995" s="137">
        <f>COUNTIFS(Severity,$B3995,AssignedDate,"&gt;="&amp;$C$1,AssignedDate,"&lt;="&amp;$F$1)</f>
        <v/>
      </c>
      <c r="D3995" s="137">
        <f>COUNTIFS(Severity,$B3995,Status,"&lt;&gt;Suspend",Status,"&lt;&gt;Assigned",Status,"&lt;&gt;Open",Status,"&lt;&gt;Hold",ResolvedDate,"&gt;="&amp;$C$1,ResolvedDate,"&lt;="&amp;$F$1)</f>
        <v/>
      </c>
      <c r="E3995" s="137">
        <f>COUNTIFS(Severity,$B3995,SLA_Breach,"&lt;&gt;Yes",Status,"&lt;&gt;Suspend",Status,"&lt;&gt;Assigned",Status,"&lt;&gt;Open",Status,"&lt;&gt;Hold&gt;",ResolvedDate,"&gt;="&amp;$C$1,ResolvedDate,"&lt;="&amp;$F$1)</f>
        <v/>
      </c>
      <c r="F3995" s="137">
        <f>COUNTIFS(Severity,$B3995,SLA_Breach,"Yes",Status,"&lt;&gt;Suspend",Status,"&lt;&gt;Assigned",Status,"&lt;&gt;Open",Status,"&lt;&gt;Hold&gt;",ResolvedDate,"&gt;="&amp;$C$1,ResolvedDate,"&lt;="&amp;$F$1)</f>
        <v/>
      </c>
      <c r="G3995" s="137">
        <f>COUNTIFS(Severity,$B3995,AssignedDate,"&gt;=01/01/2017 12:00:00 AM",AssignedDate,"&lt;="&amp;$F$1)</f>
        <v/>
      </c>
      <c r="H3995" s="177" t="n"/>
      <c r="L3995" s="57" t="n">
        <v>0</v>
      </c>
      <c r="M3995" s="57" t="n"/>
    </row>
    <row r="3996" spans="1:13">
      <c r="A3996" s="137" t="n">
        <v>1</v>
      </c>
      <c r="B3996" s="100" t="s">
        <v>525</v>
      </c>
      <c r="C3996" s="137">
        <f>COUNTIFS(Severity,$B3996,AssignedDate,"&gt;="&amp;$C$1,AssignedDate,"&lt;="&amp;$F$1)</f>
        <v/>
      </c>
      <c r="D3996" s="137">
        <f>COUNTIFS(Severity,$B3996,Status,"&lt;&gt;Suspend",Status,"&lt;&gt;Assigned",Status,"&lt;&gt;Open",Status,"&lt;&gt;Hold",ResolvedDate,"&gt;="&amp;$C$1,ResolvedDate,"&lt;="&amp;$F$1)</f>
        <v/>
      </c>
      <c r="E3996" s="137">
        <f>COUNTIFS(Severity,$B3996,SLA_Breach,"&lt;&gt;Yes",Status,"&lt;&gt;Suspend",Status,"&lt;&gt;Assigned",Status,"&lt;&gt;Open",Status,"&lt;&gt;Hold&gt;",ResolvedDate,"&gt;="&amp;$C$1,ResolvedDate,"&lt;="&amp;$F$1)</f>
        <v/>
      </c>
      <c r="F3996" s="137">
        <f>COUNTIFS(Severity,$B3996,SLA_Breach,"Yes",Status,"&lt;&gt;Suspend",Status,"&lt;&gt;Assigned",Status,"&lt;&gt;Open",Status,"&lt;&gt;Hold&gt;",ResolvedDate,"&gt;="&amp;$C$1,ResolvedDate,"&lt;="&amp;$F$1)</f>
        <v/>
      </c>
      <c r="G3996" s="137">
        <f>COUNTIFS(Severity,$B3996,AssignedDate,"&gt;=01/01/2017 12:00:00 AM",AssignedDate,"&lt;="&amp;$F$1)</f>
        <v/>
      </c>
      <c r="H3996" s="177" t="n"/>
      <c r="L3996" s="57" t="n">
        <v>0</v>
      </c>
      <c r="M3996" s="57" t="n"/>
    </row>
    <row r="3997" spans="1:13">
      <c r="A3997" s="137" t="n">
        <v>1</v>
      </c>
      <c r="B3997" s="100" t="s">
        <v>525</v>
      </c>
      <c r="C3997" s="137">
        <f>COUNTIFS(Severity,$B3997,AssignedDate,"&gt;="&amp;$C$1,AssignedDate,"&lt;="&amp;$F$1)</f>
        <v/>
      </c>
      <c r="D3997" s="137">
        <f>COUNTIFS(Severity,$B3997,Status,"&lt;&gt;Suspend",Status,"&lt;&gt;Assigned",Status,"&lt;&gt;Open",Status,"&lt;&gt;Hold",ResolvedDate,"&gt;="&amp;$C$1,ResolvedDate,"&lt;="&amp;$F$1)</f>
        <v/>
      </c>
      <c r="E3997" s="137">
        <f>COUNTIFS(Severity,$B3997,SLA_Breach,"&lt;&gt;Yes",Status,"&lt;&gt;Suspend",Status,"&lt;&gt;Assigned",Status,"&lt;&gt;Open",Status,"&lt;&gt;Hold&gt;",ResolvedDate,"&gt;="&amp;$C$1,ResolvedDate,"&lt;="&amp;$F$1)</f>
        <v/>
      </c>
      <c r="F3997" s="137">
        <f>COUNTIFS(Severity,$B3997,SLA_Breach,"Yes",Status,"&lt;&gt;Suspend",Status,"&lt;&gt;Assigned",Status,"&lt;&gt;Open",Status,"&lt;&gt;Hold&gt;",ResolvedDate,"&gt;="&amp;$C$1,ResolvedDate,"&lt;="&amp;$F$1)</f>
        <v/>
      </c>
      <c r="G3997" s="137">
        <f>COUNTIFS(Severity,$B3997,AssignedDate,"&gt;=01/01/2017 12:00:00 AM",AssignedDate,"&lt;="&amp;$F$1)</f>
        <v/>
      </c>
      <c r="H3997" s="177" t="n"/>
      <c r="L3997" s="57" t="n">
        <v>0</v>
      </c>
      <c r="M3997" s="57" t="n"/>
    </row>
    <row r="3998" spans="1:13">
      <c r="A3998" s="137" t="n">
        <v>1</v>
      </c>
      <c r="B3998" s="100" t="s">
        <v>525</v>
      </c>
      <c r="C3998" s="137">
        <f>COUNTIFS(Severity,$B3998,AssignedDate,"&gt;="&amp;$C$1,AssignedDate,"&lt;="&amp;$F$1)</f>
        <v/>
      </c>
      <c r="D3998" s="137">
        <f>COUNTIFS(Severity,$B3998,Status,"&lt;&gt;Suspend",Status,"&lt;&gt;Assigned",Status,"&lt;&gt;Open",Status,"&lt;&gt;Hold",ResolvedDate,"&gt;="&amp;$C$1,ResolvedDate,"&lt;="&amp;$F$1)</f>
        <v/>
      </c>
      <c r="E3998" s="137">
        <f>COUNTIFS(Severity,$B3998,SLA_Breach,"&lt;&gt;Yes",Status,"&lt;&gt;Suspend",Status,"&lt;&gt;Assigned",Status,"&lt;&gt;Open",Status,"&lt;&gt;Hold&gt;",ResolvedDate,"&gt;="&amp;$C$1,ResolvedDate,"&lt;="&amp;$F$1)</f>
        <v/>
      </c>
      <c r="F3998" s="137">
        <f>COUNTIFS(Severity,$B3998,SLA_Breach,"Yes",Status,"&lt;&gt;Suspend",Status,"&lt;&gt;Assigned",Status,"&lt;&gt;Open",Status,"&lt;&gt;Hold&gt;",ResolvedDate,"&gt;="&amp;$C$1,ResolvedDate,"&lt;="&amp;$F$1)</f>
        <v/>
      </c>
      <c r="G3998" s="137">
        <f>COUNTIFS(Severity,$B3998,AssignedDate,"&gt;=01/01/2017 12:00:00 AM",AssignedDate,"&lt;="&amp;$F$1)</f>
        <v/>
      </c>
      <c r="H3998" s="177" t="n"/>
      <c r="L3998" s="57" t="n">
        <v>0</v>
      </c>
      <c r="M3998" s="57" t="n"/>
    </row>
    <row r="3999" spans="1:13">
      <c r="A3999" s="137" t="n">
        <v>1</v>
      </c>
      <c r="B3999" s="100" t="s">
        <v>525</v>
      </c>
      <c r="C3999" s="137">
        <f>COUNTIFS(Severity,$B3999,AssignedDate,"&gt;="&amp;$C$1,AssignedDate,"&lt;="&amp;$F$1)</f>
        <v/>
      </c>
      <c r="D3999" s="137">
        <f>COUNTIFS(Severity,$B3999,Status,"&lt;&gt;Suspend",Status,"&lt;&gt;Assigned",Status,"&lt;&gt;Open",Status,"&lt;&gt;Hold",ResolvedDate,"&gt;="&amp;$C$1,ResolvedDate,"&lt;="&amp;$F$1)</f>
        <v/>
      </c>
      <c r="E3999" s="137">
        <f>COUNTIFS(Severity,$B3999,SLA_Breach,"&lt;&gt;Yes",Status,"&lt;&gt;Suspend",Status,"&lt;&gt;Assigned",Status,"&lt;&gt;Open",Status,"&lt;&gt;Hold&gt;",ResolvedDate,"&gt;="&amp;$C$1,ResolvedDate,"&lt;="&amp;$F$1)</f>
        <v/>
      </c>
      <c r="F3999" s="137">
        <f>COUNTIFS(Severity,$B3999,SLA_Breach,"Yes",Status,"&lt;&gt;Suspend",Status,"&lt;&gt;Assigned",Status,"&lt;&gt;Open",Status,"&lt;&gt;Hold&gt;",ResolvedDate,"&gt;="&amp;$C$1,ResolvedDate,"&lt;="&amp;$F$1)</f>
        <v/>
      </c>
      <c r="G3999" s="137">
        <f>COUNTIFS(Severity,$B3999,AssignedDate,"&gt;=01/01/2017 12:00:00 AM",AssignedDate,"&lt;="&amp;$F$1)</f>
        <v/>
      </c>
      <c r="H3999" s="177" t="n"/>
      <c r="L3999" s="57" t="n">
        <v>0</v>
      </c>
      <c r="M3999" s="57" t="n"/>
    </row>
    <row r="4000" spans="1:13">
      <c r="A4000" s="137" t="n">
        <v>1</v>
      </c>
      <c r="B4000" s="100" t="s">
        <v>525</v>
      </c>
      <c r="C4000" s="137">
        <f>COUNTIFS(Severity,$B4000,AssignedDate,"&gt;="&amp;$C$1,AssignedDate,"&lt;="&amp;$F$1)</f>
        <v/>
      </c>
      <c r="D4000" s="137">
        <f>COUNTIFS(Severity,$B4000,Status,"&lt;&gt;Suspend",Status,"&lt;&gt;Assigned",Status,"&lt;&gt;Open",Status,"&lt;&gt;Hold",ResolvedDate,"&gt;="&amp;$C$1,ResolvedDate,"&lt;="&amp;$F$1)</f>
        <v/>
      </c>
      <c r="E4000" s="137">
        <f>COUNTIFS(Severity,$B4000,SLA_Breach,"&lt;&gt;Yes",Status,"&lt;&gt;Suspend",Status,"&lt;&gt;Assigned",Status,"&lt;&gt;Open",Status,"&lt;&gt;Hold&gt;",ResolvedDate,"&gt;="&amp;$C$1,ResolvedDate,"&lt;="&amp;$F$1)</f>
        <v/>
      </c>
      <c r="F4000" s="137">
        <f>COUNTIFS(Severity,$B4000,SLA_Breach,"Yes",Status,"&lt;&gt;Suspend",Status,"&lt;&gt;Assigned",Status,"&lt;&gt;Open",Status,"&lt;&gt;Hold&gt;",ResolvedDate,"&gt;="&amp;$C$1,ResolvedDate,"&lt;="&amp;$F$1)</f>
        <v/>
      </c>
      <c r="G4000" s="137">
        <f>COUNTIFS(Severity,$B4000,AssignedDate,"&gt;=01/01/2017 12:00:00 AM",AssignedDate,"&lt;="&amp;$F$1)</f>
        <v/>
      </c>
      <c r="H4000" s="177" t="n"/>
      <c r="L4000" s="57" t="n">
        <v>0</v>
      </c>
      <c r="M4000" s="57" t="n"/>
    </row>
    <row r="4001" spans="1:13">
      <c r="A4001" s="137" t="n">
        <v>1</v>
      </c>
      <c r="B4001" s="100" t="s">
        <v>525</v>
      </c>
      <c r="C4001" s="137">
        <f>COUNTIFS(Severity,$B4001,AssignedDate,"&gt;="&amp;$C$1,AssignedDate,"&lt;="&amp;$F$1)</f>
        <v/>
      </c>
      <c r="D4001" s="137">
        <f>COUNTIFS(Severity,$B4001,Status,"&lt;&gt;Suspend",Status,"&lt;&gt;Assigned",Status,"&lt;&gt;Open",Status,"&lt;&gt;Hold",ResolvedDate,"&gt;="&amp;$C$1,ResolvedDate,"&lt;="&amp;$F$1)</f>
        <v/>
      </c>
      <c r="E4001" s="137">
        <f>COUNTIFS(Severity,$B4001,SLA_Breach,"&lt;&gt;Yes",Status,"&lt;&gt;Suspend",Status,"&lt;&gt;Assigned",Status,"&lt;&gt;Open",Status,"&lt;&gt;Hold&gt;",ResolvedDate,"&gt;="&amp;$C$1,ResolvedDate,"&lt;="&amp;$F$1)</f>
        <v/>
      </c>
      <c r="F4001" s="137">
        <f>COUNTIFS(Severity,$B4001,SLA_Breach,"Yes",Status,"&lt;&gt;Suspend",Status,"&lt;&gt;Assigned",Status,"&lt;&gt;Open",Status,"&lt;&gt;Hold&gt;",ResolvedDate,"&gt;="&amp;$C$1,ResolvedDate,"&lt;="&amp;$F$1)</f>
        <v/>
      </c>
      <c r="G4001" s="137">
        <f>COUNTIFS(Severity,$B4001,AssignedDate,"&gt;=01/01/2017 12:00:00 AM",AssignedDate,"&lt;="&amp;$F$1)</f>
        <v/>
      </c>
      <c r="H4001" s="177" t="n"/>
      <c r="L4001" s="57" t="n">
        <v>0</v>
      </c>
      <c r="M4001" s="57" t="n"/>
    </row>
    <row r="4002" spans="1:13">
      <c r="A4002" s="137" t="n">
        <v>1</v>
      </c>
      <c r="B4002" s="100" t="s">
        <v>525</v>
      </c>
      <c r="C4002" s="137">
        <f>COUNTIFS(Severity,$B4002,AssignedDate,"&gt;="&amp;$C$1,AssignedDate,"&lt;="&amp;$F$1)</f>
        <v/>
      </c>
      <c r="D4002" s="137">
        <f>COUNTIFS(Severity,$B4002,Status,"&lt;&gt;Suspend",Status,"&lt;&gt;Assigned",Status,"&lt;&gt;Open",Status,"&lt;&gt;Hold",ResolvedDate,"&gt;="&amp;$C$1,ResolvedDate,"&lt;="&amp;$F$1)</f>
        <v/>
      </c>
      <c r="E4002" s="137">
        <f>COUNTIFS(Severity,$B4002,SLA_Breach,"&lt;&gt;Yes",Status,"&lt;&gt;Suspend",Status,"&lt;&gt;Assigned",Status,"&lt;&gt;Open",Status,"&lt;&gt;Hold&gt;",ResolvedDate,"&gt;="&amp;$C$1,ResolvedDate,"&lt;="&amp;$F$1)</f>
        <v/>
      </c>
      <c r="F4002" s="137">
        <f>COUNTIFS(Severity,$B4002,SLA_Breach,"Yes",Status,"&lt;&gt;Suspend",Status,"&lt;&gt;Assigned",Status,"&lt;&gt;Open",Status,"&lt;&gt;Hold&gt;",ResolvedDate,"&gt;="&amp;$C$1,ResolvedDate,"&lt;="&amp;$F$1)</f>
        <v/>
      </c>
      <c r="G4002" s="137">
        <f>COUNTIFS(Severity,$B4002,AssignedDate,"&gt;=01/01/2017 12:00:00 AM",AssignedDate,"&lt;="&amp;$F$1)</f>
        <v/>
      </c>
      <c r="H4002" s="177" t="n"/>
      <c r="L4002" s="57" t="n">
        <v>0</v>
      </c>
      <c r="M4002" s="57" t="n"/>
    </row>
    <row r="4003" spans="1:13">
      <c r="A4003" s="137" t="n">
        <v>1</v>
      </c>
      <c r="B4003" s="100" t="s">
        <v>525</v>
      </c>
      <c r="C4003" s="137">
        <f>COUNTIFS(Severity,$B4003,AssignedDate,"&gt;="&amp;$C$1,AssignedDate,"&lt;="&amp;$F$1)</f>
        <v/>
      </c>
      <c r="D4003" s="137">
        <f>COUNTIFS(Severity,$B4003,Status,"&lt;&gt;Suspend",Status,"&lt;&gt;Assigned",Status,"&lt;&gt;Open",Status,"&lt;&gt;Hold",ResolvedDate,"&gt;="&amp;$C$1,ResolvedDate,"&lt;="&amp;$F$1)</f>
        <v/>
      </c>
      <c r="E4003" s="137">
        <f>COUNTIFS(Severity,$B4003,SLA_Breach,"&lt;&gt;Yes",Status,"&lt;&gt;Suspend",Status,"&lt;&gt;Assigned",Status,"&lt;&gt;Open",Status,"&lt;&gt;Hold&gt;",ResolvedDate,"&gt;="&amp;$C$1,ResolvedDate,"&lt;="&amp;$F$1)</f>
        <v/>
      </c>
      <c r="F4003" s="137">
        <f>COUNTIFS(Severity,$B4003,SLA_Breach,"Yes",Status,"&lt;&gt;Suspend",Status,"&lt;&gt;Assigned",Status,"&lt;&gt;Open",Status,"&lt;&gt;Hold&gt;",ResolvedDate,"&gt;="&amp;$C$1,ResolvedDate,"&lt;="&amp;$F$1)</f>
        <v/>
      </c>
      <c r="G4003" s="137">
        <f>COUNTIFS(Severity,$B4003,AssignedDate,"&gt;=01/01/2017 12:00:00 AM",AssignedDate,"&lt;="&amp;$F$1)</f>
        <v/>
      </c>
      <c r="H4003" s="177" t="n"/>
      <c r="L4003" s="57" t="n">
        <v>0</v>
      </c>
      <c r="M4003" s="57" t="n"/>
    </row>
    <row r="4004" spans="1:13">
      <c r="A4004" s="137" t="n">
        <v>1</v>
      </c>
      <c r="B4004" s="100" t="s">
        <v>525</v>
      </c>
      <c r="C4004" s="137">
        <f>COUNTIFS(Severity,$B4004,AssignedDate,"&gt;="&amp;$C$1,AssignedDate,"&lt;="&amp;$F$1)</f>
        <v/>
      </c>
      <c r="D4004" s="137">
        <f>COUNTIFS(Severity,$B4004,Status,"&lt;&gt;Suspend",Status,"&lt;&gt;Assigned",Status,"&lt;&gt;Open",Status,"&lt;&gt;Hold",ResolvedDate,"&gt;="&amp;$C$1,ResolvedDate,"&lt;="&amp;$F$1)</f>
        <v/>
      </c>
      <c r="E4004" s="137">
        <f>COUNTIFS(Severity,$B4004,SLA_Breach,"&lt;&gt;Yes",Status,"&lt;&gt;Suspend",Status,"&lt;&gt;Assigned",Status,"&lt;&gt;Open",Status,"&lt;&gt;Hold&gt;",ResolvedDate,"&gt;="&amp;$C$1,ResolvedDate,"&lt;="&amp;$F$1)</f>
        <v/>
      </c>
      <c r="F4004" s="137">
        <f>COUNTIFS(Severity,$B4004,SLA_Breach,"Yes",Status,"&lt;&gt;Suspend",Status,"&lt;&gt;Assigned",Status,"&lt;&gt;Open",Status,"&lt;&gt;Hold&gt;",ResolvedDate,"&gt;="&amp;$C$1,ResolvedDate,"&lt;="&amp;$F$1)</f>
        <v/>
      </c>
      <c r="G4004" s="137">
        <f>COUNTIFS(Severity,$B4004,AssignedDate,"&gt;=01/01/2017 12:00:00 AM",AssignedDate,"&lt;="&amp;$F$1)</f>
        <v/>
      </c>
      <c r="H4004" s="177" t="n"/>
      <c r="L4004" s="57" t="n">
        <v>0</v>
      </c>
      <c r="M4004" s="57" t="n"/>
    </row>
    <row r="4005" spans="1:13">
      <c r="A4005" s="137" t="n">
        <v>1</v>
      </c>
      <c r="B4005" s="100" t="s">
        <v>525</v>
      </c>
      <c r="C4005" s="137">
        <f>COUNTIFS(Severity,$B4005,AssignedDate,"&gt;="&amp;$C$1,AssignedDate,"&lt;="&amp;$F$1)</f>
        <v/>
      </c>
      <c r="D4005" s="137">
        <f>COUNTIFS(Severity,$B4005,Status,"&lt;&gt;Suspend",Status,"&lt;&gt;Assigned",Status,"&lt;&gt;Open",Status,"&lt;&gt;Hold",ResolvedDate,"&gt;="&amp;$C$1,ResolvedDate,"&lt;="&amp;$F$1)</f>
        <v/>
      </c>
      <c r="E4005" s="137">
        <f>COUNTIFS(Severity,$B4005,SLA_Breach,"&lt;&gt;Yes",Status,"&lt;&gt;Suspend",Status,"&lt;&gt;Assigned",Status,"&lt;&gt;Open",Status,"&lt;&gt;Hold&gt;",ResolvedDate,"&gt;="&amp;$C$1,ResolvedDate,"&lt;="&amp;$F$1)</f>
        <v/>
      </c>
      <c r="F4005" s="137">
        <f>COUNTIFS(Severity,$B4005,SLA_Breach,"Yes",Status,"&lt;&gt;Suspend",Status,"&lt;&gt;Assigned",Status,"&lt;&gt;Open",Status,"&lt;&gt;Hold&gt;",ResolvedDate,"&gt;="&amp;$C$1,ResolvedDate,"&lt;="&amp;$F$1)</f>
        <v/>
      </c>
      <c r="G4005" s="137">
        <f>COUNTIFS(Severity,$B4005,AssignedDate,"&gt;=01/01/2017 12:00:00 AM",AssignedDate,"&lt;="&amp;$F$1)</f>
        <v/>
      </c>
      <c r="H4005" s="177" t="n"/>
      <c r="L4005" s="57" t="n">
        <v>0</v>
      </c>
      <c r="M4005" s="57" t="n"/>
    </row>
    <row r="4006" spans="1:13">
      <c r="A4006" s="137" t="n">
        <v>1</v>
      </c>
      <c r="B4006" s="100" t="s">
        <v>525</v>
      </c>
      <c r="C4006" s="137">
        <f>COUNTIFS(Severity,$B4006,AssignedDate,"&gt;="&amp;$C$1,AssignedDate,"&lt;="&amp;$F$1)</f>
        <v/>
      </c>
      <c r="D4006" s="137">
        <f>COUNTIFS(Severity,$B4006,Status,"&lt;&gt;Suspend",Status,"&lt;&gt;Assigned",Status,"&lt;&gt;Open",Status,"&lt;&gt;Hold",ResolvedDate,"&gt;="&amp;$C$1,ResolvedDate,"&lt;="&amp;$F$1)</f>
        <v/>
      </c>
      <c r="E4006" s="137">
        <f>COUNTIFS(Severity,$B4006,SLA_Breach,"&lt;&gt;Yes",Status,"&lt;&gt;Suspend",Status,"&lt;&gt;Assigned",Status,"&lt;&gt;Open",Status,"&lt;&gt;Hold&gt;",ResolvedDate,"&gt;="&amp;$C$1,ResolvedDate,"&lt;="&amp;$F$1)</f>
        <v/>
      </c>
      <c r="F4006" s="137">
        <f>COUNTIFS(Severity,$B4006,SLA_Breach,"Yes",Status,"&lt;&gt;Suspend",Status,"&lt;&gt;Assigned",Status,"&lt;&gt;Open",Status,"&lt;&gt;Hold&gt;",ResolvedDate,"&gt;="&amp;$C$1,ResolvedDate,"&lt;="&amp;$F$1)</f>
        <v/>
      </c>
      <c r="G4006" s="137">
        <f>COUNTIFS(Severity,$B4006,AssignedDate,"&gt;=01/01/2017 12:00:00 AM",AssignedDate,"&lt;="&amp;$F$1)</f>
        <v/>
      </c>
      <c r="H4006" s="177" t="n"/>
      <c r="L4006" s="57" t="n">
        <v>0</v>
      </c>
      <c r="M4006" s="57" t="n"/>
    </row>
    <row r="4007" spans="1:13">
      <c r="A4007" s="137" t="n">
        <v>1</v>
      </c>
      <c r="B4007" s="100" t="s">
        <v>525</v>
      </c>
      <c r="C4007" s="137">
        <f>COUNTIFS(Severity,$B4007,AssignedDate,"&gt;="&amp;$C$1,AssignedDate,"&lt;="&amp;$F$1)</f>
        <v/>
      </c>
      <c r="D4007" s="137">
        <f>COUNTIFS(Severity,$B4007,Status,"&lt;&gt;Suspend",Status,"&lt;&gt;Assigned",Status,"&lt;&gt;Open",Status,"&lt;&gt;Hold",ResolvedDate,"&gt;="&amp;$C$1,ResolvedDate,"&lt;="&amp;$F$1)</f>
        <v/>
      </c>
      <c r="E4007" s="137">
        <f>COUNTIFS(Severity,$B4007,SLA_Breach,"&lt;&gt;Yes",Status,"&lt;&gt;Suspend",Status,"&lt;&gt;Assigned",Status,"&lt;&gt;Open",Status,"&lt;&gt;Hold&gt;",ResolvedDate,"&gt;="&amp;$C$1,ResolvedDate,"&lt;="&amp;$F$1)</f>
        <v/>
      </c>
      <c r="F4007" s="137">
        <f>COUNTIFS(Severity,$B4007,SLA_Breach,"Yes",Status,"&lt;&gt;Suspend",Status,"&lt;&gt;Assigned",Status,"&lt;&gt;Open",Status,"&lt;&gt;Hold&gt;",ResolvedDate,"&gt;="&amp;$C$1,ResolvedDate,"&lt;="&amp;$F$1)</f>
        <v/>
      </c>
      <c r="G4007" s="137">
        <f>COUNTIFS(Severity,$B4007,AssignedDate,"&gt;=01/01/2017 12:00:00 AM",AssignedDate,"&lt;="&amp;$F$1)</f>
        <v/>
      </c>
      <c r="H4007" s="177" t="n"/>
      <c r="L4007" s="57" t="n">
        <v>0</v>
      </c>
      <c r="M4007" s="57" t="n"/>
    </row>
    <row r="4008" spans="1:13">
      <c r="A4008" s="137" t="n">
        <v>1</v>
      </c>
      <c r="B4008" s="100" t="s">
        <v>525</v>
      </c>
      <c r="C4008" s="137">
        <f>COUNTIFS(Severity,$B4008,AssignedDate,"&gt;="&amp;$C$1,AssignedDate,"&lt;="&amp;$F$1)</f>
        <v/>
      </c>
      <c r="D4008" s="137">
        <f>COUNTIFS(Severity,$B4008,Status,"&lt;&gt;Suspend",Status,"&lt;&gt;Assigned",Status,"&lt;&gt;Open",Status,"&lt;&gt;Hold",ResolvedDate,"&gt;="&amp;$C$1,ResolvedDate,"&lt;="&amp;$F$1)</f>
        <v/>
      </c>
      <c r="E4008" s="137">
        <f>COUNTIFS(Severity,$B4008,SLA_Breach,"&lt;&gt;Yes",Status,"&lt;&gt;Suspend",Status,"&lt;&gt;Assigned",Status,"&lt;&gt;Open",Status,"&lt;&gt;Hold&gt;",ResolvedDate,"&gt;="&amp;$C$1,ResolvedDate,"&lt;="&amp;$F$1)</f>
        <v/>
      </c>
      <c r="F4008" s="137">
        <f>COUNTIFS(Severity,$B4008,SLA_Breach,"Yes",Status,"&lt;&gt;Suspend",Status,"&lt;&gt;Assigned",Status,"&lt;&gt;Open",Status,"&lt;&gt;Hold&gt;",ResolvedDate,"&gt;="&amp;$C$1,ResolvedDate,"&lt;="&amp;$F$1)</f>
        <v/>
      </c>
      <c r="G4008" s="137">
        <f>COUNTIFS(Severity,$B4008,AssignedDate,"&gt;=01/01/2017 12:00:00 AM",AssignedDate,"&lt;="&amp;$F$1)</f>
        <v/>
      </c>
      <c r="H4008" s="177" t="n"/>
      <c r="L4008" s="57" t="n">
        <v>0</v>
      </c>
      <c r="M4008" s="57" t="n"/>
    </row>
    <row r="4009" spans="1:13">
      <c r="A4009" s="137" t="n">
        <v>1</v>
      </c>
      <c r="B4009" s="100" t="s">
        <v>525</v>
      </c>
      <c r="C4009" s="137">
        <f>COUNTIFS(Severity,$B4009,AssignedDate,"&gt;="&amp;$C$1,AssignedDate,"&lt;="&amp;$F$1)</f>
        <v/>
      </c>
      <c r="D4009" s="137">
        <f>COUNTIFS(Severity,$B4009,Status,"&lt;&gt;Suspend",Status,"&lt;&gt;Assigned",Status,"&lt;&gt;Open",Status,"&lt;&gt;Hold",ResolvedDate,"&gt;="&amp;$C$1,ResolvedDate,"&lt;="&amp;$F$1)</f>
        <v/>
      </c>
      <c r="E4009" s="137">
        <f>COUNTIFS(Severity,$B4009,SLA_Breach,"&lt;&gt;Yes",Status,"&lt;&gt;Suspend",Status,"&lt;&gt;Assigned",Status,"&lt;&gt;Open",Status,"&lt;&gt;Hold&gt;",ResolvedDate,"&gt;="&amp;$C$1,ResolvedDate,"&lt;="&amp;$F$1)</f>
        <v/>
      </c>
      <c r="F4009" s="137">
        <f>COUNTIFS(Severity,$B4009,SLA_Breach,"Yes",Status,"&lt;&gt;Suspend",Status,"&lt;&gt;Assigned",Status,"&lt;&gt;Open",Status,"&lt;&gt;Hold&gt;",ResolvedDate,"&gt;="&amp;$C$1,ResolvedDate,"&lt;="&amp;$F$1)</f>
        <v/>
      </c>
      <c r="G4009" s="137">
        <f>COUNTIFS(Severity,$B4009,AssignedDate,"&gt;=01/01/2017 12:00:00 AM",AssignedDate,"&lt;="&amp;$F$1)</f>
        <v/>
      </c>
      <c r="H4009" s="177" t="n"/>
      <c r="L4009" s="57" t="n">
        <v>0</v>
      </c>
      <c r="M4009" s="57" t="n"/>
    </row>
    <row r="4010" spans="1:13">
      <c r="A4010" s="137" t="n">
        <v>1</v>
      </c>
      <c r="B4010" s="100" t="s">
        <v>525</v>
      </c>
      <c r="C4010" s="137">
        <f>COUNTIFS(Severity,$B4010,AssignedDate,"&gt;="&amp;$C$1,AssignedDate,"&lt;="&amp;$F$1)</f>
        <v/>
      </c>
      <c r="D4010" s="137">
        <f>COUNTIFS(Severity,$B4010,Status,"&lt;&gt;Suspend",Status,"&lt;&gt;Assigned",Status,"&lt;&gt;Open",Status,"&lt;&gt;Hold",ResolvedDate,"&gt;="&amp;$C$1,ResolvedDate,"&lt;="&amp;$F$1)</f>
        <v/>
      </c>
      <c r="E4010" s="137">
        <f>COUNTIFS(Severity,$B4010,SLA_Breach,"&lt;&gt;Yes",Status,"&lt;&gt;Suspend",Status,"&lt;&gt;Assigned",Status,"&lt;&gt;Open",Status,"&lt;&gt;Hold&gt;",ResolvedDate,"&gt;="&amp;$C$1,ResolvedDate,"&lt;="&amp;$F$1)</f>
        <v/>
      </c>
      <c r="F4010" s="137">
        <f>COUNTIFS(Severity,$B4010,SLA_Breach,"Yes",Status,"&lt;&gt;Suspend",Status,"&lt;&gt;Assigned",Status,"&lt;&gt;Open",Status,"&lt;&gt;Hold&gt;",ResolvedDate,"&gt;="&amp;$C$1,ResolvedDate,"&lt;="&amp;$F$1)</f>
        <v/>
      </c>
      <c r="G4010" s="137">
        <f>COUNTIFS(Severity,$B4010,AssignedDate,"&gt;=01/01/2017 12:00:00 AM",AssignedDate,"&lt;="&amp;$F$1)</f>
        <v/>
      </c>
      <c r="H4010" s="177" t="n"/>
      <c r="L4010" s="57" t="n">
        <v>0</v>
      </c>
      <c r="M4010" s="57" t="n"/>
    </row>
    <row r="4011" spans="1:13">
      <c r="A4011" s="137" t="n">
        <v>1</v>
      </c>
      <c r="B4011" s="100" t="s">
        <v>525</v>
      </c>
      <c r="C4011" s="137">
        <f>COUNTIFS(Severity,$B4011,AssignedDate,"&gt;="&amp;$C$1,AssignedDate,"&lt;="&amp;$F$1)</f>
        <v/>
      </c>
      <c r="D4011" s="137">
        <f>COUNTIFS(Severity,$B4011,Status,"&lt;&gt;Suspend",Status,"&lt;&gt;Assigned",Status,"&lt;&gt;Open",Status,"&lt;&gt;Hold",ResolvedDate,"&gt;="&amp;$C$1,ResolvedDate,"&lt;="&amp;$F$1)</f>
        <v/>
      </c>
      <c r="E4011" s="137">
        <f>COUNTIFS(Severity,$B4011,SLA_Breach,"&lt;&gt;Yes",Status,"&lt;&gt;Suspend",Status,"&lt;&gt;Assigned",Status,"&lt;&gt;Open",Status,"&lt;&gt;Hold&gt;",ResolvedDate,"&gt;="&amp;$C$1,ResolvedDate,"&lt;="&amp;$F$1)</f>
        <v/>
      </c>
      <c r="F4011" s="137">
        <f>COUNTIFS(Severity,$B4011,SLA_Breach,"Yes",Status,"&lt;&gt;Suspend",Status,"&lt;&gt;Assigned",Status,"&lt;&gt;Open",Status,"&lt;&gt;Hold&gt;",ResolvedDate,"&gt;="&amp;$C$1,ResolvedDate,"&lt;="&amp;$F$1)</f>
        <v/>
      </c>
      <c r="G4011" s="137">
        <f>COUNTIFS(Severity,$B4011,AssignedDate,"&gt;=01/01/2017 12:00:00 AM",AssignedDate,"&lt;="&amp;$F$1)</f>
        <v/>
      </c>
      <c r="H4011" s="177" t="n"/>
      <c r="L4011" s="57" t="n">
        <v>0</v>
      </c>
      <c r="M4011" s="57" t="n"/>
    </row>
    <row r="4012" spans="1:13">
      <c r="A4012" s="137" t="n">
        <v>1</v>
      </c>
      <c r="B4012" s="100" t="s">
        <v>525</v>
      </c>
      <c r="C4012" s="137">
        <f>COUNTIFS(Severity,$B4012,AssignedDate,"&gt;="&amp;$C$1,AssignedDate,"&lt;="&amp;$F$1)</f>
        <v/>
      </c>
      <c r="D4012" s="137">
        <f>COUNTIFS(Severity,$B4012,Status,"&lt;&gt;Suspend",Status,"&lt;&gt;Assigned",Status,"&lt;&gt;Open",Status,"&lt;&gt;Hold",ResolvedDate,"&gt;="&amp;$C$1,ResolvedDate,"&lt;="&amp;$F$1)</f>
        <v/>
      </c>
      <c r="E4012" s="137">
        <f>COUNTIFS(Severity,$B4012,SLA_Breach,"&lt;&gt;Yes",Status,"&lt;&gt;Suspend",Status,"&lt;&gt;Assigned",Status,"&lt;&gt;Open",Status,"&lt;&gt;Hold&gt;",ResolvedDate,"&gt;="&amp;$C$1,ResolvedDate,"&lt;="&amp;$F$1)</f>
        <v/>
      </c>
      <c r="F4012" s="137">
        <f>COUNTIFS(Severity,$B4012,SLA_Breach,"Yes",Status,"&lt;&gt;Suspend",Status,"&lt;&gt;Assigned",Status,"&lt;&gt;Open",Status,"&lt;&gt;Hold&gt;",ResolvedDate,"&gt;="&amp;$C$1,ResolvedDate,"&lt;="&amp;$F$1)</f>
        <v/>
      </c>
      <c r="G4012" s="137">
        <f>COUNTIFS(Severity,$B4012,AssignedDate,"&gt;=01/01/2017 12:00:00 AM",AssignedDate,"&lt;="&amp;$F$1)</f>
        <v/>
      </c>
      <c r="H4012" s="177" t="n"/>
      <c r="L4012" s="57" t="n">
        <v>0</v>
      </c>
      <c r="M4012" s="57" t="n"/>
    </row>
    <row r="4013" spans="1:13">
      <c r="A4013" s="137" t="n">
        <v>1</v>
      </c>
      <c r="B4013" s="100" t="s">
        <v>525</v>
      </c>
      <c r="C4013" s="137">
        <f>COUNTIFS(Severity,$B4013,AssignedDate,"&gt;="&amp;$C$1,AssignedDate,"&lt;="&amp;$F$1)</f>
        <v/>
      </c>
      <c r="D4013" s="137">
        <f>COUNTIFS(Severity,$B4013,Status,"&lt;&gt;Suspend",Status,"&lt;&gt;Assigned",Status,"&lt;&gt;Open",Status,"&lt;&gt;Hold",ResolvedDate,"&gt;="&amp;$C$1,ResolvedDate,"&lt;="&amp;$F$1)</f>
        <v/>
      </c>
      <c r="E4013" s="137">
        <f>COUNTIFS(Severity,$B4013,SLA_Breach,"&lt;&gt;Yes",Status,"&lt;&gt;Suspend",Status,"&lt;&gt;Assigned",Status,"&lt;&gt;Open",Status,"&lt;&gt;Hold&gt;",ResolvedDate,"&gt;="&amp;$C$1,ResolvedDate,"&lt;="&amp;$F$1)</f>
        <v/>
      </c>
      <c r="F4013" s="137">
        <f>COUNTIFS(Severity,$B4013,SLA_Breach,"Yes",Status,"&lt;&gt;Suspend",Status,"&lt;&gt;Assigned",Status,"&lt;&gt;Open",Status,"&lt;&gt;Hold&gt;",ResolvedDate,"&gt;="&amp;$C$1,ResolvedDate,"&lt;="&amp;$F$1)</f>
        <v/>
      </c>
      <c r="G4013" s="137">
        <f>COUNTIFS(Severity,$B4013,AssignedDate,"&gt;=01/01/2017 12:00:00 AM",AssignedDate,"&lt;="&amp;$F$1)</f>
        <v/>
      </c>
      <c r="H4013" s="177" t="n"/>
      <c r="L4013" s="57" t="n">
        <v>0</v>
      </c>
      <c r="M4013" s="57" t="n"/>
    </row>
    <row r="4014" spans="1:13">
      <c r="A4014" s="137" t="n">
        <v>1</v>
      </c>
      <c r="B4014" s="100" t="s">
        <v>525</v>
      </c>
      <c r="C4014" s="137">
        <f>COUNTIFS(Severity,$B4014,AssignedDate,"&gt;="&amp;$C$1,AssignedDate,"&lt;="&amp;$F$1)</f>
        <v/>
      </c>
      <c r="D4014" s="137">
        <f>COUNTIFS(Severity,$B4014,Status,"&lt;&gt;Suspend",Status,"&lt;&gt;Assigned",Status,"&lt;&gt;Open",Status,"&lt;&gt;Hold",ResolvedDate,"&gt;="&amp;$C$1,ResolvedDate,"&lt;="&amp;$F$1)</f>
        <v/>
      </c>
      <c r="E4014" s="137">
        <f>COUNTIFS(Severity,$B4014,SLA_Breach,"&lt;&gt;Yes",Status,"&lt;&gt;Suspend",Status,"&lt;&gt;Assigned",Status,"&lt;&gt;Open",Status,"&lt;&gt;Hold&gt;",ResolvedDate,"&gt;="&amp;$C$1,ResolvedDate,"&lt;="&amp;$F$1)</f>
        <v/>
      </c>
      <c r="F4014" s="137">
        <f>COUNTIFS(Severity,$B4014,SLA_Breach,"Yes",Status,"&lt;&gt;Suspend",Status,"&lt;&gt;Assigned",Status,"&lt;&gt;Open",Status,"&lt;&gt;Hold&gt;",ResolvedDate,"&gt;="&amp;$C$1,ResolvedDate,"&lt;="&amp;$F$1)</f>
        <v/>
      </c>
      <c r="G4014" s="137">
        <f>COUNTIFS(Severity,$B4014,AssignedDate,"&gt;=01/01/2017 12:00:00 AM",AssignedDate,"&lt;="&amp;$F$1)</f>
        <v/>
      </c>
      <c r="H4014" s="177" t="n"/>
      <c r="L4014" s="57" t="n">
        <v>0</v>
      </c>
      <c r="M4014" s="57" t="n"/>
    </row>
    <row r="4015" spans="1:13">
      <c r="A4015" s="137" t="n">
        <v>1</v>
      </c>
      <c r="B4015" s="100" t="s">
        <v>525</v>
      </c>
      <c r="C4015" s="137">
        <f>COUNTIFS(Severity,$B4015,AssignedDate,"&gt;="&amp;$C$1,AssignedDate,"&lt;="&amp;$F$1)</f>
        <v/>
      </c>
      <c r="D4015" s="137">
        <f>COUNTIFS(Severity,$B4015,Status,"&lt;&gt;Suspend",Status,"&lt;&gt;Assigned",Status,"&lt;&gt;Open",Status,"&lt;&gt;Hold",ResolvedDate,"&gt;="&amp;$C$1,ResolvedDate,"&lt;="&amp;$F$1)</f>
        <v/>
      </c>
      <c r="E4015" s="137">
        <f>COUNTIFS(Severity,$B4015,SLA_Breach,"&lt;&gt;Yes",Status,"&lt;&gt;Suspend",Status,"&lt;&gt;Assigned",Status,"&lt;&gt;Open",Status,"&lt;&gt;Hold&gt;",ResolvedDate,"&gt;="&amp;$C$1,ResolvedDate,"&lt;="&amp;$F$1)</f>
        <v/>
      </c>
      <c r="F4015" s="137">
        <f>COUNTIFS(Severity,$B4015,SLA_Breach,"Yes",Status,"&lt;&gt;Suspend",Status,"&lt;&gt;Assigned",Status,"&lt;&gt;Open",Status,"&lt;&gt;Hold&gt;",ResolvedDate,"&gt;="&amp;$C$1,ResolvedDate,"&lt;="&amp;$F$1)</f>
        <v/>
      </c>
      <c r="G4015" s="137">
        <f>COUNTIFS(Severity,$B4015,AssignedDate,"&gt;=01/01/2017 12:00:00 AM",AssignedDate,"&lt;="&amp;$F$1)</f>
        <v/>
      </c>
      <c r="H4015" s="177" t="n"/>
      <c r="L4015" s="57" t="n">
        <v>0</v>
      </c>
      <c r="M4015" s="57" t="n"/>
    </row>
    <row r="4016" spans="1:13">
      <c r="A4016" s="137" t="n">
        <v>1</v>
      </c>
      <c r="B4016" s="100" t="s">
        <v>525</v>
      </c>
      <c r="C4016" s="137">
        <f>COUNTIFS(Severity,$B4016,AssignedDate,"&gt;="&amp;$C$1,AssignedDate,"&lt;="&amp;$F$1)</f>
        <v/>
      </c>
      <c r="D4016" s="137">
        <f>COUNTIFS(Severity,$B4016,Status,"&lt;&gt;Suspend",Status,"&lt;&gt;Assigned",Status,"&lt;&gt;Open",Status,"&lt;&gt;Hold",ResolvedDate,"&gt;="&amp;$C$1,ResolvedDate,"&lt;="&amp;$F$1)</f>
        <v/>
      </c>
      <c r="E4016" s="137">
        <f>COUNTIFS(Severity,$B4016,SLA_Breach,"&lt;&gt;Yes",Status,"&lt;&gt;Suspend",Status,"&lt;&gt;Assigned",Status,"&lt;&gt;Open",Status,"&lt;&gt;Hold&gt;",ResolvedDate,"&gt;="&amp;$C$1,ResolvedDate,"&lt;="&amp;$F$1)</f>
        <v/>
      </c>
      <c r="F4016" s="137">
        <f>COUNTIFS(Severity,$B4016,SLA_Breach,"Yes",Status,"&lt;&gt;Suspend",Status,"&lt;&gt;Assigned",Status,"&lt;&gt;Open",Status,"&lt;&gt;Hold&gt;",ResolvedDate,"&gt;="&amp;$C$1,ResolvedDate,"&lt;="&amp;$F$1)</f>
        <v/>
      </c>
      <c r="G4016" s="137">
        <f>COUNTIFS(Severity,$B4016,AssignedDate,"&gt;=01/01/2017 12:00:00 AM",AssignedDate,"&lt;="&amp;$F$1)</f>
        <v/>
      </c>
      <c r="H4016" s="177" t="n"/>
      <c r="L4016" s="57" t="n">
        <v>0</v>
      </c>
      <c r="M4016" s="57" t="n"/>
    </row>
    <row r="4017" spans="1:13">
      <c r="A4017" s="137" t="n">
        <v>1</v>
      </c>
      <c r="B4017" s="100" t="s">
        <v>525</v>
      </c>
      <c r="C4017" s="137">
        <f>COUNTIFS(Severity,$B4017,AssignedDate,"&gt;="&amp;$C$1,AssignedDate,"&lt;="&amp;$F$1)</f>
        <v/>
      </c>
      <c r="D4017" s="137">
        <f>COUNTIFS(Severity,$B4017,Status,"&lt;&gt;Suspend",Status,"&lt;&gt;Assigned",Status,"&lt;&gt;Open",Status,"&lt;&gt;Hold",ResolvedDate,"&gt;="&amp;$C$1,ResolvedDate,"&lt;="&amp;$F$1)</f>
        <v/>
      </c>
      <c r="E4017" s="137">
        <f>COUNTIFS(Severity,$B4017,SLA_Breach,"&lt;&gt;Yes",Status,"&lt;&gt;Suspend",Status,"&lt;&gt;Assigned",Status,"&lt;&gt;Open",Status,"&lt;&gt;Hold&gt;",ResolvedDate,"&gt;="&amp;$C$1,ResolvedDate,"&lt;="&amp;$F$1)</f>
        <v/>
      </c>
      <c r="F4017" s="137">
        <f>COUNTIFS(Severity,$B4017,SLA_Breach,"Yes",Status,"&lt;&gt;Suspend",Status,"&lt;&gt;Assigned",Status,"&lt;&gt;Open",Status,"&lt;&gt;Hold&gt;",ResolvedDate,"&gt;="&amp;$C$1,ResolvedDate,"&lt;="&amp;$F$1)</f>
        <v/>
      </c>
      <c r="G4017" s="137">
        <f>COUNTIFS(Severity,$B4017,AssignedDate,"&gt;=01/01/2017 12:00:00 AM",AssignedDate,"&lt;="&amp;$F$1)</f>
        <v/>
      </c>
      <c r="H4017" s="177" t="n"/>
      <c r="L4017" s="57" t="n">
        <v>0</v>
      </c>
      <c r="M4017" s="57" t="n"/>
    </row>
    <row r="4018" spans="1:13">
      <c r="A4018" s="137" t="n">
        <v>1</v>
      </c>
      <c r="B4018" s="100" t="s">
        <v>525</v>
      </c>
      <c r="C4018" s="137">
        <f>COUNTIFS(Severity,$B4018,AssignedDate,"&gt;="&amp;$C$1,AssignedDate,"&lt;="&amp;$F$1)</f>
        <v/>
      </c>
      <c r="D4018" s="137">
        <f>COUNTIFS(Severity,$B4018,Status,"&lt;&gt;Suspend",Status,"&lt;&gt;Assigned",Status,"&lt;&gt;Open",Status,"&lt;&gt;Hold",ResolvedDate,"&gt;="&amp;$C$1,ResolvedDate,"&lt;="&amp;$F$1)</f>
        <v/>
      </c>
      <c r="E4018" s="137">
        <f>COUNTIFS(Severity,$B4018,SLA_Breach,"&lt;&gt;Yes",Status,"&lt;&gt;Suspend",Status,"&lt;&gt;Assigned",Status,"&lt;&gt;Open",Status,"&lt;&gt;Hold&gt;",ResolvedDate,"&gt;="&amp;$C$1,ResolvedDate,"&lt;="&amp;$F$1)</f>
        <v/>
      </c>
      <c r="F4018" s="137">
        <f>COUNTIFS(Severity,$B4018,SLA_Breach,"Yes",Status,"&lt;&gt;Suspend",Status,"&lt;&gt;Assigned",Status,"&lt;&gt;Open",Status,"&lt;&gt;Hold&gt;",ResolvedDate,"&gt;="&amp;$C$1,ResolvedDate,"&lt;="&amp;$F$1)</f>
        <v/>
      </c>
      <c r="G4018" s="137">
        <f>COUNTIFS(Severity,$B4018,AssignedDate,"&gt;=01/01/2017 12:00:00 AM",AssignedDate,"&lt;="&amp;$F$1)</f>
        <v/>
      </c>
      <c r="H4018" s="177" t="n"/>
      <c r="L4018" s="57" t="n">
        <v>0</v>
      </c>
      <c r="M4018" s="57" t="n"/>
    </row>
    <row r="4019" spans="1:13">
      <c r="A4019" s="137" t="n">
        <v>1</v>
      </c>
      <c r="B4019" s="100" t="s">
        <v>525</v>
      </c>
      <c r="C4019" s="137">
        <f>COUNTIFS(Severity,$B4019,AssignedDate,"&gt;="&amp;$C$1,AssignedDate,"&lt;="&amp;$F$1)</f>
        <v/>
      </c>
      <c r="D4019" s="137">
        <f>COUNTIFS(Severity,$B4019,Status,"&lt;&gt;Suspend",Status,"&lt;&gt;Assigned",Status,"&lt;&gt;Open",Status,"&lt;&gt;Hold",ResolvedDate,"&gt;="&amp;$C$1,ResolvedDate,"&lt;="&amp;$F$1)</f>
        <v/>
      </c>
      <c r="E4019" s="137">
        <f>COUNTIFS(Severity,$B4019,SLA_Breach,"&lt;&gt;Yes",Status,"&lt;&gt;Suspend",Status,"&lt;&gt;Assigned",Status,"&lt;&gt;Open",Status,"&lt;&gt;Hold&gt;",ResolvedDate,"&gt;="&amp;$C$1,ResolvedDate,"&lt;="&amp;$F$1)</f>
        <v/>
      </c>
      <c r="F4019" s="137">
        <f>COUNTIFS(Severity,$B4019,SLA_Breach,"Yes",Status,"&lt;&gt;Suspend",Status,"&lt;&gt;Assigned",Status,"&lt;&gt;Open",Status,"&lt;&gt;Hold&gt;",ResolvedDate,"&gt;="&amp;$C$1,ResolvedDate,"&lt;="&amp;$F$1)</f>
        <v/>
      </c>
      <c r="G4019" s="137">
        <f>COUNTIFS(Severity,$B4019,AssignedDate,"&gt;=01/01/2017 12:00:00 AM",AssignedDate,"&lt;="&amp;$F$1)</f>
        <v/>
      </c>
      <c r="H4019" s="177" t="n"/>
      <c r="L4019" s="57" t="n">
        <v>0</v>
      </c>
      <c r="M4019" s="57" t="n"/>
    </row>
    <row r="4020" spans="1:13">
      <c r="A4020" s="137" t="n">
        <v>1</v>
      </c>
      <c r="B4020" s="100" t="s">
        <v>525</v>
      </c>
      <c r="C4020" s="137">
        <f>COUNTIFS(Severity,$B4020,AssignedDate,"&gt;="&amp;$C$1,AssignedDate,"&lt;="&amp;$F$1)</f>
        <v/>
      </c>
      <c r="D4020" s="137">
        <f>COUNTIFS(Severity,$B4020,Status,"&lt;&gt;Suspend",Status,"&lt;&gt;Assigned",Status,"&lt;&gt;Open",Status,"&lt;&gt;Hold",ResolvedDate,"&gt;="&amp;$C$1,ResolvedDate,"&lt;="&amp;$F$1)</f>
        <v/>
      </c>
      <c r="E4020" s="137">
        <f>COUNTIFS(Severity,$B4020,SLA_Breach,"&lt;&gt;Yes",Status,"&lt;&gt;Suspend",Status,"&lt;&gt;Assigned",Status,"&lt;&gt;Open",Status,"&lt;&gt;Hold&gt;",ResolvedDate,"&gt;="&amp;$C$1,ResolvedDate,"&lt;="&amp;$F$1)</f>
        <v/>
      </c>
      <c r="F4020" s="137">
        <f>COUNTIFS(Severity,$B4020,SLA_Breach,"Yes",Status,"&lt;&gt;Suspend",Status,"&lt;&gt;Assigned",Status,"&lt;&gt;Open",Status,"&lt;&gt;Hold&gt;",ResolvedDate,"&gt;="&amp;$C$1,ResolvedDate,"&lt;="&amp;$F$1)</f>
        <v/>
      </c>
      <c r="G4020" s="137">
        <f>COUNTIFS(Severity,$B4020,AssignedDate,"&gt;=01/01/2017 12:00:00 AM",AssignedDate,"&lt;="&amp;$F$1)</f>
        <v/>
      </c>
      <c r="H4020" s="177" t="n"/>
      <c r="L4020" s="57" t="n">
        <v>0</v>
      </c>
      <c r="M4020" s="57" t="n"/>
    </row>
    <row r="4021" spans="1:13">
      <c r="A4021" s="137" t="n">
        <v>1</v>
      </c>
      <c r="B4021" s="100" t="s">
        <v>525</v>
      </c>
      <c r="C4021" s="137">
        <f>COUNTIFS(Severity,$B4021,AssignedDate,"&gt;="&amp;$C$1,AssignedDate,"&lt;="&amp;$F$1)</f>
        <v/>
      </c>
      <c r="D4021" s="137">
        <f>COUNTIFS(Severity,$B4021,Status,"&lt;&gt;Suspend",Status,"&lt;&gt;Assigned",Status,"&lt;&gt;Open",Status,"&lt;&gt;Hold",ResolvedDate,"&gt;="&amp;$C$1,ResolvedDate,"&lt;="&amp;$F$1)</f>
        <v/>
      </c>
      <c r="E4021" s="137">
        <f>COUNTIFS(Severity,$B4021,SLA_Breach,"&lt;&gt;Yes",Status,"&lt;&gt;Suspend",Status,"&lt;&gt;Assigned",Status,"&lt;&gt;Open",Status,"&lt;&gt;Hold&gt;",ResolvedDate,"&gt;="&amp;$C$1,ResolvedDate,"&lt;="&amp;$F$1)</f>
        <v/>
      </c>
      <c r="F4021" s="137">
        <f>COUNTIFS(Severity,$B4021,SLA_Breach,"Yes",Status,"&lt;&gt;Suspend",Status,"&lt;&gt;Assigned",Status,"&lt;&gt;Open",Status,"&lt;&gt;Hold&gt;",ResolvedDate,"&gt;="&amp;$C$1,ResolvedDate,"&lt;="&amp;$F$1)</f>
        <v/>
      </c>
      <c r="G4021" s="137">
        <f>COUNTIFS(Severity,$B4021,AssignedDate,"&gt;=01/01/2017 12:00:00 AM",AssignedDate,"&lt;="&amp;$F$1)</f>
        <v/>
      </c>
      <c r="H4021" s="177" t="n"/>
      <c r="L4021" s="57" t="n">
        <v>0</v>
      </c>
      <c r="M4021" s="57" t="n"/>
    </row>
    <row r="4022" spans="1:13">
      <c r="A4022" s="137" t="n">
        <v>1</v>
      </c>
      <c r="B4022" s="100" t="s">
        <v>525</v>
      </c>
      <c r="C4022" s="137">
        <f>COUNTIFS(Severity,$B4022,AssignedDate,"&gt;="&amp;$C$1,AssignedDate,"&lt;="&amp;$F$1)</f>
        <v/>
      </c>
      <c r="D4022" s="137">
        <f>COUNTIFS(Severity,$B4022,Status,"&lt;&gt;Suspend",Status,"&lt;&gt;Assigned",Status,"&lt;&gt;Open",Status,"&lt;&gt;Hold",ResolvedDate,"&gt;="&amp;$C$1,ResolvedDate,"&lt;="&amp;$F$1)</f>
        <v/>
      </c>
      <c r="E4022" s="137">
        <f>COUNTIFS(Severity,$B4022,SLA_Breach,"&lt;&gt;Yes",Status,"&lt;&gt;Suspend",Status,"&lt;&gt;Assigned",Status,"&lt;&gt;Open",Status,"&lt;&gt;Hold&gt;",ResolvedDate,"&gt;="&amp;$C$1,ResolvedDate,"&lt;="&amp;$F$1)</f>
        <v/>
      </c>
      <c r="F4022" s="137">
        <f>COUNTIFS(Severity,$B4022,SLA_Breach,"Yes",Status,"&lt;&gt;Suspend",Status,"&lt;&gt;Assigned",Status,"&lt;&gt;Open",Status,"&lt;&gt;Hold&gt;",ResolvedDate,"&gt;="&amp;$C$1,ResolvedDate,"&lt;="&amp;$F$1)</f>
        <v/>
      </c>
      <c r="G4022" s="137">
        <f>COUNTIFS(Severity,$B4022,AssignedDate,"&gt;=01/01/2017 12:00:00 AM",AssignedDate,"&lt;="&amp;$F$1)</f>
        <v/>
      </c>
      <c r="H4022" s="177" t="n"/>
      <c r="L4022" s="57" t="n">
        <v>0</v>
      </c>
      <c r="M4022" s="57" t="n"/>
    </row>
    <row r="4023" spans="1:13">
      <c r="A4023" s="137" t="n">
        <v>1</v>
      </c>
      <c r="B4023" s="100" t="s">
        <v>525</v>
      </c>
      <c r="C4023" s="137">
        <f>COUNTIFS(Severity,$B4023,AssignedDate,"&gt;="&amp;$C$1,AssignedDate,"&lt;="&amp;$F$1)</f>
        <v/>
      </c>
      <c r="D4023" s="137">
        <f>COUNTIFS(Severity,$B4023,Status,"&lt;&gt;Suspend",Status,"&lt;&gt;Assigned",Status,"&lt;&gt;Open",Status,"&lt;&gt;Hold",ResolvedDate,"&gt;="&amp;$C$1,ResolvedDate,"&lt;="&amp;$F$1)</f>
        <v/>
      </c>
      <c r="E4023" s="137">
        <f>COUNTIFS(Severity,$B4023,SLA_Breach,"&lt;&gt;Yes",Status,"&lt;&gt;Suspend",Status,"&lt;&gt;Assigned",Status,"&lt;&gt;Open",Status,"&lt;&gt;Hold&gt;",ResolvedDate,"&gt;="&amp;$C$1,ResolvedDate,"&lt;="&amp;$F$1)</f>
        <v/>
      </c>
      <c r="F4023" s="137">
        <f>COUNTIFS(Severity,$B4023,SLA_Breach,"Yes",Status,"&lt;&gt;Suspend",Status,"&lt;&gt;Assigned",Status,"&lt;&gt;Open",Status,"&lt;&gt;Hold&gt;",ResolvedDate,"&gt;="&amp;$C$1,ResolvedDate,"&lt;="&amp;$F$1)</f>
        <v/>
      </c>
      <c r="G4023" s="137">
        <f>COUNTIFS(Severity,$B4023,AssignedDate,"&gt;=01/01/2017 12:00:00 AM",AssignedDate,"&lt;="&amp;$F$1)</f>
        <v/>
      </c>
      <c r="H4023" s="177" t="n"/>
      <c r="L4023" s="57" t="n">
        <v>0</v>
      </c>
      <c r="M4023" s="57" t="n"/>
    </row>
    <row r="4024" spans="1:13">
      <c r="A4024" s="137" t="n">
        <v>1</v>
      </c>
      <c r="B4024" s="100" t="s">
        <v>525</v>
      </c>
      <c r="C4024" s="137">
        <f>COUNTIFS(Severity,$B4024,AssignedDate,"&gt;="&amp;$C$1,AssignedDate,"&lt;="&amp;$F$1)</f>
        <v/>
      </c>
      <c r="D4024" s="137">
        <f>COUNTIFS(Severity,$B4024,Status,"&lt;&gt;Suspend",Status,"&lt;&gt;Assigned",Status,"&lt;&gt;Open",Status,"&lt;&gt;Hold",ResolvedDate,"&gt;="&amp;$C$1,ResolvedDate,"&lt;="&amp;$F$1)</f>
        <v/>
      </c>
      <c r="E4024" s="137">
        <f>COUNTIFS(Severity,$B4024,SLA_Breach,"&lt;&gt;Yes",Status,"&lt;&gt;Suspend",Status,"&lt;&gt;Assigned",Status,"&lt;&gt;Open",Status,"&lt;&gt;Hold&gt;",ResolvedDate,"&gt;="&amp;$C$1,ResolvedDate,"&lt;="&amp;$F$1)</f>
        <v/>
      </c>
      <c r="F4024" s="137">
        <f>COUNTIFS(Severity,$B4024,SLA_Breach,"Yes",Status,"&lt;&gt;Suspend",Status,"&lt;&gt;Assigned",Status,"&lt;&gt;Open",Status,"&lt;&gt;Hold&gt;",ResolvedDate,"&gt;="&amp;$C$1,ResolvedDate,"&lt;="&amp;$F$1)</f>
        <v/>
      </c>
      <c r="G4024" s="137">
        <f>COUNTIFS(Severity,$B4024,AssignedDate,"&gt;=01/01/2017 12:00:00 AM",AssignedDate,"&lt;="&amp;$F$1)</f>
        <v/>
      </c>
      <c r="H4024" s="177" t="n"/>
      <c r="L4024" s="57" t="n">
        <v>0</v>
      </c>
      <c r="M4024" s="57" t="n"/>
    </row>
    <row r="4025" spans="1:13">
      <c r="A4025" s="137" t="n">
        <v>1</v>
      </c>
      <c r="B4025" s="100" t="s">
        <v>525</v>
      </c>
      <c r="C4025" s="137">
        <f>COUNTIFS(Severity,$B4025,AssignedDate,"&gt;="&amp;$C$1,AssignedDate,"&lt;="&amp;$F$1)</f>
        <v/>
      </c>
      <c r="D4025" s="137">
        <f>COUNTIFS(Severity,$B4025,Status,"&lt;&gt;Suspend",Status,"&lt;&gt;Assigned",Status,"&lt;&gt;Open",Status,"&lt;&gt;Hold",ResolvedDate,"&gt;="&amp;$C$1,ResolvedDate,"&lt;="&amp;$F$1)</f>
        <v/>
      </c>
      <c r="E4025" s="137">
        <f>COUNTIFS(Severity,$B4025,SLA_Breach,"&lt;&gt;Yes",Status,"&lt;&gt;Suspend",Status,"&lt;&gt;Assigned",Status,"&lt;&gt;Open",Status,"&lt;&gt;Hold&gt;",ResolvedDate,"&gt;="&amp;$C$1,ResolvedDate,"&lt;="&amp;$F$1)</f>
        <v/>
      </c>
      <c r="F4025" s="137">
        <f>COUNTIFS(Severity,$B4025,SLA_Breach,"Yes",Status,"&lt;&gt;Suspend",Status,"&lt;&gt;Assigned",Status,"&lt;&gt;Open",Status,"&lt;&gt;Hold&gt;",ResolvedDate,"&gt;="&amp;$C$1,ResolvedDate,"&lt;="&amp;$F$1)</f>
        <v/>
      </c>
      <c r="G4025" s="137">
        <f>COUNTIFS(Severity,$B4025,AssignedDate,"&gt;=01/01/2017 12:00:00 AM",AssignedDate,"&lt;="&amp;$F$1)</f>
        <v/>
      </c>
      <c r="H4025" s="177" t="n"/>
      <c r="L4025" s="57" t="n">
        <v>0</v>
      </c>
      <c r="M4025" s="57" t="n"/>
    </row>
    <row r="4026" spans="1:13">
      <c r="A4026" s="137" t="n">
        <v>1</v>
      </c>
      <c r="B4026" s="100" t="s">
        <v>525</v>
      </c>
      <c r="C4026" s="137">
        <f>COUNTIFS(Severity,$B4026,AssignedDate,"&gt;="&amp;$C$1,AssignedDate,"&lt;="&amp;$F$1)</f>
        <v/>
      </c>
      <c r="D4026" s="137">
        <f>COUNTIFS(Severity,$B4026,Status,"&lt;&gt;Suspend",Status,"&lt;&gt;Assigned",Status,"&lt;&gt;Open",Status,"&lt;&gt;Hold",ResolvedDate,"&gt;="&amp;$C$1,ResolvedDate,"&lt;="&amp;$F$1)</f>
        <v/>
      </c>
      <c r="E4026" s="137">
        <f>COUNTIFS(Severity,$B4026,SLA_Breach,"&lt;&gt;Yes",Status,"&lt;&gt;Suspend",Status,"&lt;&gt;Assigned",Status,"&lt;&gt;Open",Status,"&lt;&gt;Hold&gt;",ResolvedDate,"&gt;="&amp;$C$1,ResolvedDate,"&lt;="&amp;$F$1)</f>
        <v/>
      </c>
      <c r="F4026" s="137">
        <f>COUNTIFS(Severity,$B4026,SLA_Breach,"Yes",Status,"&lt;&gt;Suspend",Status,"&lt;&gt;Assigned",Status,"&lt;&gt;Open",Status,"&lt;&gt;Hold&gt;",ResolvedDate,"&gt;="&amp;$C$1,ResolvedDate,"&lt;="&amp;$F$1)</f>
        <v/>
      </c>
      <c r="G4026" s="137">
        <f>COUNTIFS(Severity,$B4026,AssignedDate,"&gt;=01/01/2017 12:00:00 AM",AssignedDate,"&lt;="&amp;$F$1)</f>
        <v/>
      </c>
      <c r="H4026" s="177" t="n"/>
      <c r="L4026" s="57" t="n">
        <v>0</v>
      </c>
      <c r="M4026" s="57" t="n"/>
    </row>
    <row r="4027" spans="1:13">
      <c r="A4027" s="137" t="n">
        <v>1</v>
      </c>
      <c r="B4027" s="100" t="s">
        <v>525</v>
      </c>
      <c r="C4027" s="137">
        <f>COUNTIFS(Severity,$B4027,AssignedDate,"&gt;="&amp;$C$1,AssignedDate,"&lt;="&amp;$F$1)</f>
        <v/>
      </c>
      <c r="D4027" s="137">
        <f>COUNTIFS(Severity,$B4027,Status,"&lt;&gt;Suspend",Status,"&lt;&gt;Assigned",Status,"&lt;&gt;Open",Status,"&lt;&gt;Hold",ResolvedDate,"&gt;="&amp;$C$1,ResolvedDate,"&lt;="&amp;$F$1)</f>
        <v/>
      </c>
      <c r="E4027" s="137">
        <f>COUNTIFS(Severity,$B4027,SLA_Breach,"&lt;&gt;Yes",Status,"&lt;&gt;Suspend",Status,"&lt;&gt;Assigned",Status,"&lt;&gt;Open",Status,"&lt;&gt;Hold&gt;",ResolvedDate,"&gt;="&amp;$C$1,ResolvedDate,"&lt;="&amp;$F$1)</f>
        <v/>
      </c>
      <c r="F4027" s="137">
        <f>COUNTIFS(Severity,$B4027,SLA_Breach,"Yes",Status,"&lt;&gt;Suspend",Status,"&lt;&gt;Assigned",Status,"&lt;&gt;Open",Status,"&lt;&gt;Hold&gt;",ResolvedDate,"&gt;="&amp;$C$1,ResolvedDate,"&lt;="&amp;$F$1)</f>
        <v/>
      </c>
      <c r="G4027" s="137">
        <f>COUNTIFS(Severity,$B4027,AssignedDate,"&gt;=01/01/2017 12:00:00 AM",AssignedDate,"&lt;="&amp;$F$1)</f>
        <v/>
      </c>
      <c r="H4027" s="177" t="n"/>
      <c r="L4027" s="57" t="n">
        <v>0</v>
      </c>
      <c r="M4027" s="57" t="n"/>
    </row>
    <row r="4028" spans="1:13">
      <c r="A4028" s="137" t="n">
        <v>1</v>
      </c>
      <c r="B4028" s="100" t="s">
        <v>525</v>
      </c>
      <c r="C4028" s="137">
        <f>COUNTIFS(Severity,$B4028,AssignedDate,"&gt;="&amp;$C$1,AssignedDate,"&lt;="&amp;$F$1)</f>
        <v/>
      </c>
      <c r="D4028" s="137">
        <f>COUNTIFS(Severity,$B4028,Status,"&lt;&gt;Suspend",Status,"&lt;&gt;Assigned",Status,"&lt;&gt;Open",Status,"&lt;&gt;Hold",ResolvedDate,"&gt;="&amp;$C$1,ResolvedDate,"&lt;="&amp;$F$1)</f>
        <v/>
      </c>
      <c r="E4028" s="137">
        <f>COUNTIFS(Severity,$B4028,SLA_Breach,"&lt;&gt;Yes",Status,"&lt;&gt;Suspend",Status,"&lt;&gt;Assigned",Status,"&lt;&gt;Open",Status,"&lt;&gt;Hold&gt;",ResolvedDate,"&gt;="&amp;$C$1,ResolvedDate,"&lt;="&amp;$F$1)</f>
        <v/>
      </c>
      <c r="F4028" s="137">
        <f>COUNTIFS(Severity,$B4028,SLA_Breach,"Yes",Status,"&lt;&gt;Suspend",Status,"&lt;&gt;Assigned",Status,"&lt;&gt;Open",Status,"&lt;&gt;Hold&gt;",ResolvedDate,"&gt;="&amp;$C$1,ResolvedDate,"&lt;="&amp;$F$1)</f>
        <v/>
      </c>
      <c r="G4028" s="137">
        <f>COUNTIFS(Severity,$B4028,AssignedDate,"&gt;=01/01/2017 12:00:00 AM",AssignedDate,"&lt;="&amp;$F$1)</f>
        <v/>
      </c>
      <c r="H4028" s="177" t="n"/>
      <c r="L4028" s="57" t="n">
        <v>0</v>
      </c>
      <c r="M4028" s="57" t="n"/>
    </row>
    <row r="4029" spans="1:13">
      <c r="A4029" s="137" t="n">
        <v>1</v>
      </c>
      <c r="B4029" s="100" t="s">
        <v>525</v>
      </c>
      <c r="C4029" s="137">
        <f>COUNTIFS(Severity,$B4029,AssignedDate,"&gt;="&amp;$C$1,AssignedDate,"&lt;="&amp;$F$1)</f>
        <v/>
      </c>
      <c r="D4029" s="137">
        <f>COUNTIFS(Severity,$B4029,Status,"&lt;&gt;Suspend",Status,"&lt;&gt;Assigned",Status,"&lt;&gt;Open",Status,"&lt;&gt;Hold",ResolvedDate,"&gt;="&amp;$C$1,ResolvedDate,"&lt;="&amp;$F$1)</f>
        <v/>
      </c>
      <c r="E4029" s="137">
        <f>COUNTIFS(Severity,$B4029,SLA_Breach,"&lt;&gt;Yes",Status,"&lt;&gt;Suspend",Status,"&lt;&gt;Assigned",Status,"&lt;&gt;Open",Status,"&lt;&gt;Hold&gt;",ResolvedDate,"&gt;="&amp;$C$1,ResolvedDate,"&lt;="&amp;$F$1)</f>
        <v/>
      </c>
      <c r="F4029" s="137">
        <f>COUNTIFS(Severity,$B4029,SLA_Breach,"Yes",Status,"&lt;&gt;Suspend",Status,"&lt;&gt;Assigned",Status,"&lt;&gt;Open",Status,"&lt;&gt;Hold&gt;",ResolvedDate,"&gt;="&amp;$C$1,ResolvedDate,"&lt;="&amp;$F$1)</f>
        <v/>
      </c>
      <c r="G4029" s="137">
        <f>COUNTIFS(Severity,$B4029,AssignedDate,"&gt;=01/01/2017 12:00:00 AM",AssignedDate,"&lt;="&amp;$F$1)</f>
        <v/>
      </c>
      <c r="H4029" s="177" t="n"/>
      <c r="L4029" s="57" t="n">
        <v>0</v>
      </c>
      <c r="M4029" s="57" t="n"/>
    </row>
    <row r="4030" spans="1:13">
      <c r="A4030" s="137" t="n">
        <v>1</v>
      </c>
      <c r="B4030" s="100" t="s">
        <v>525</v>
      </c>
      <c r="C4030" s="137">
        <f>COUNTIFS(Severity,$B4030,AssignedDate,"&gt;="&amp;$C$1,AssignedDate,"&lt;="&amp;$F$1)</f>
        <v/>
      </c>
      <c r="D4030" s="137">
        <f>COUNTIFS(Severity,$B4030,Status,"&lt;&gt;Suspend",Status,"&lt;&gt;Assigned",Status,"&lt;&gt;Open",Status,"&lt;&gt;Hold",ResolvedDate,"&gt;="&amp;$C$1,ResolvedDate,"&lt;="&amp;$F$1)</f>
        <v/>
      </c>
      <c r="E4030" s="137">
        <f>COUNTIFS(Severity,$B4030,SLA_Breach,"&lt;&gt;Yes",Status,"&lt;&gt;Suspend",Status,"&lt;&gt;Assigned",Status,"&lt;&gt;Open",Status,"&lt;&gt;Hold&gt;",ResolvedDate,"&gt;="&amp;$C$1,ResolvedDate,"&lt;="&amp;$F$1)</f>
        <v/>
      </c>
      <c r="F4030" s="137">
        <f>COUNTIFS(Severity,$B4030,SLA_Breach,"Yes",Status,"&lt;&gt;Suspend",Status,"&lt;&gt;Assigned",Status,"&lt;&gt;Open",Status,"&lt;&gt;Hold&gt;",ResolvedDate,"&gt;="&amp;$C$1,ResolvedDate,"&lt;="&amp;$F$1)</f>
        <v/>
      </c>
      <c r="G4030" s="137">
        <f>COUNTIFS(Severity,$B4030,AssignedDate,"&gt;=01/01/2017 12:00:00 AM",AssignedDate,"&lt;="&amp;$F$1)</f>
        <v/>
      </c>
      <c r="H4030" s="177" t="n"/>
      <c r="L4030" s="57" t="n">
        <v>0</v>
      </c>
      <c r="M4030" s="57" t="n"/>
    </row>
    <row r="4031" spans="1:13">
      <c r="A4031" s="137" t="n">
        <v>1</v>
      </c>
      <c r="B4031" s="100" t="s">
        <v>525</v>
      </c>
      <c r="C4031" s="137">
        <f>COUNTIFS(Severity,$B4031,AssignedDate,"&gt;="&amp;$C$1,AssignedDate,"&lt;="&amp;$F$1)</f>
        <v/>
      </c>
      <c r="D4031" s="137">
        <f>COUNTIFS(Severity,$B4031,Status,"&lt;&gt;Suspend",Status,"&lt;&gt;Assigned",Status,"&lt;&gt;Open",Status,"&lt;&gt;Hold",ResolvedDate,"&gt;="&amp;$C$1,ResolvedDate,"&lt;="&amp;$F$1)</f>
        <v/>
      </c>
      <c r="E4031" s="137">
        <f>COUNTIFS(Severity,$B4031,SLA_Breach,"&lt;&gt;Yes",Status,"&lt;&gt;Suspend",Status,"&lt;&gt;Assigned",Status,"&lt;&gt;Open",Status,"&lt;&gt;Hold&gt;",ResolvedDate,"&gt;="&amp;$C$1,ResolvedDate,"&lt;="&amp;$F$1)</f>
        <v/>
      </c>
      <c r="F4031" s="137">
        <f>COUNTIFS(Severity,$B4031,SLA_Breach,"Yes",Status,"&lt;&gt;Suspend",Status,"&lt;&gt;Assigned",Status,"&lt;&gt;Open",Status,"&lt;&gt;Hold&gt;",ResolvedDate,"&gt;="&amp;$C$1,ResolvedDate,"&lt;="&amp;$F$1)</f>
        <v/>
      </c>
      <c r="G4031" s="137">
        <f>COUNTIFS(Severity,$B4031,AssignedDate,"&gt;=01/01/2017 12:00:00 AM",AssignedDate,"&lt;="&amp;$F$1)</f>
        <v/>
      </c>
      <c r="H4031" s="177" t="n"/>
      <c r="L4031" s="57" t="n">
        <v>0</v>
      </c>
      <c r="M4031" s="57" t="n"/>
    </row>
    <row r="4032" spans="1:13">
      <c r="A4032" s="137" t="n">
        <v>1</v>
      </c>
      <c r="B4032" s="100" t="s">
        <v>525</v>
      </c>
      <c r="C4032" s="137">
        <f>COUNTIFS(Severity,$B4032,AssignedDate,"&gt;="&amp;$C$1,AssignedDate,"&lt;="&amp;$F$1)</f>
        <v/>
      </c>
      <c r="D4032" s="137">
        <f>COUNTIFS(Severity,$B4032,Status,"&lt;&gt;Suspend",Status,"&lt;&gt;Assigned",Status,"&lt;&gt;Open",Status,"&lt;&gt;Hold",ResolvedDate,"&gt;="&amp;$C$1,ResolvedDate,"&lt;="&amp;$F$1)</f>
        <v/>
      </c>
      <c r="E4032" s="137">
        <f>COUNTIFS(Severity,$B4032,SLA_Breach,"&lt;&gt;Yes",Status,"&lt;&gt;Suspend",Status,"&lt;&gt;Assigned",Status,"&lt;&gt;Open",Status,"&lt;&gt;Hold&gt;",ResolvedDate,"&gt;="&amp;$C$1,ResolvedDate,"&lt;="&amp;$F$1)</f>
        <v/>
      </c>
      <c r="F4032" s="137">
        <f>COUNTIFS(Severity,$B4032,SLA_Breach,"Yes",Status,"&lt;&gt;Suspend",Status,"&lt;&gt;Assigned",Status,"&lt;&gt;Open",Status,"&lt;&gt;Hold&gt;",ResolvedDate,"&gt;="&amp;$C$1,ResolvedDate,"&lt;="&amp;$F$1)</f>
        <v/>
      </c>
      <c r="G4032" s="137">
        <f>COUNTIFS(Severity,$B4032,AssignedDate,"&gt;=01/01/2017 12:00:00 AM",AssignedDate,"&lt;="&amp;$F$1)</f>
        <v/>
      </c>
      <c r="H4032" s="177" t="n"/>
      <c r="L4032" s="57" t="n">
        <v>0</v>
      </c>
      <c r="M4032" s="57" t="n"/>
    </row>
    <row r="4033" spans="1:13">
      <c r="A4033" s="137" t="n">
        <v>1</v>
      </c>
      <c r="B4033" s="100" t="s">
        <v>525</v>
      </c>
      <c r="C4033" s="137">
        <f>COUNTIFS(Severity,$B4033,AssignedDate,"&gt;="&amp;$C$1,AssignedDate,"&lt;="&amp;$F$1)</f>
        <v/>
      </c>
      <c r="D4033" s="137">
        <f>COUNTIFS(Severity,$B4033,Status,"&lt;&gt;Suspend",Status,"&lt;&gt;Assigned",Status,"&lt;&gt;Open",Status,"&lt;&gt;Hold",ResolvedDate,"&gt;="&amp;$C$1,ResolvedDate,"&lt;="&amp;$F$1)</f>
        <v/>
      </c>
      <c r="E4033" s="137">
        <f>COUNTIFS(Severity,$B4033,SLA_Breach,"&lt;&gt;Yes",Status,"&lt;&gt;Suspend",Status,"&lt;&gt;Assigned",Status,"&lt;&gt;Open",Status,"&lt;&gt;Hold&gt;",ResolvedDate,"&gt;="&amp;$C$1,ResolvedDate,"&lt;="&amp;$F$1)</f>
        <v/>
      </c>
      <c r="F4033" s="137">
        <f>COUNTIFS(Severity,$B4033,SLA_Breach,"Yes",Status,"&lt;&gt;Suspend",Status,"&lt;&gt;Assigned",Status,"&lt;&gt;Open",Status,"&lt;&gt;Hold&gt;",ResolvedDate,"&gt;="&amp;$C$1,ResolvedDate,"&lt;="&amp;$F$1)</f>
        <v/>
      </c>
      <c r="G4033" s="137">
        <f>COUNTIFS(Severity,$B4033,AssignedDate,"&gt;=01/01/2017 12:00:00 AM",AssignedDate,"&lt;="&amp;$F$1)</f>
        <v/>
      </c>
      <c r="H4033" s="177" t="n"/>
      <c r="L4033" s="57" t="n">
        <v>0</v>
      </c>
      <c r="M4033" s="57" t="n"/>
    </row>
    <row r="4034" spans="1:13">
      <c r="A4034" s="137" t="n">
        <v>1</v>
      </c>
      <c r="B4034" s="100" t="s">
        <v>525</v>
      </c>
      <c r="C4034" s="137">
        <f>COUNTIFS(Severity,$B4034,AssignedDate,"&gt;="&amp;$C$1,AssignedDate,"&lt;="&amp;$F$1)</f>
        <v/>
      </c>
      <c r="D4034" s="137">
        <f>COUNTIFS(Severity,$B4034,Status,"&lt;&gt;Suspend",Status,"&lt;&gt;Assigned",Status,"&lt;&gt;Open",Status,"&lt;&gt;Hold",ResolvedDate,"&gt;="&amp;$C$1,ResolvedDate,"&lt;="&amp;$F$1)</f>
        <v/>
      </c>
      <c r="E4034" s="137">
        <f>COUNTIFS(Severity,$B4034,SLA_Breach,"&lt;&gt;Yes",Status,"&lt;&gt;Suspend",Status,"&lt;&gt;Assigned",Status,"&lt;&gt;Open",Status,"&lt;&gt;Hold&gt;",ResolvedDate,"&gt;="&amp;$C$1,ResolvedDate,"&lt;="&amp;$F$1)</f>
        <v/>
      </c>
      <c r="F4034" s="137">
        <f>COUNTIFS(Severity,$B4034,SLA_Breach,"Yes",Status,"&lt;&gt;Suspend",Status,"&lt;&gt;Assigned",Status,"&lt;&gt;Open",Status,"&lt;&gt;Hold&gt;",ResolvedDate,"&gt;="&amp;$C$1,ResolvedDate,"&lt;="&amp;$F$1)</f>
        <v/>
      </c>
      <c r="G4034" s="137">
        <f>COUNTIFS(Severity,$B4034,AssignedDate,"&gt;=01/01/2017 12:00:00 AM",AssignedDate,"&lt;="&amp;$F$1)</f>
        <v/>
      </c>
      <c r="H4034" s="177" t="n"/>
      <c r="L4034" s="57" t="n">
        <v>0</v>
      </c>
      <c r="M4034" s="57" t="n"/>
    </row>
    <row r="4035" spans="1:13">
      <c r="A4035" s="137" t="n">
        <v>1</v>
      </c>
      <c r="B4035" s="100" t="s">
        <v>525</v>
      </c>
      <c r="C4035" s="137">
        <f>COUNTIFS(Severity,$B4035,AssignedDate,"&gt;="&amp;$C$1,AssignedDate,"&lt;="&amp;$F$1)</f>
        <v/>
      </c>
      <c r="D4035" s="137">
        <f>COUNTIFS(Severity,$B4035,Status,"&lt;&gt;Suspend",Status,"&lt;&gt;Assigned",Status,"&lt;&gt;Open",Status,"&lt;&gt;Hold",ResolvedDate,"&gt;="&amp;$C$1,ResolvedDate,"&lt;="&amp;$F$1)</f>
        <v/>
      </c>
      <c r="E4035" s="137">
        <f>COUNTIFS(Severity,$B4035,SLA_Breach,"&lt;&gt;Yes",Status,"&lt;&gt;Suspend",Status,"&lt;&gt;Assigned",Status,"&lt;&gt;Open",Status,"&lt;&gt;Hold&gt;",ResolvedDate,"&gt;="&amp;$C$1,ResolvedDate,"&lt;="&amp;$F$1)</f>
        <v/>
      </c>
      <c r="F4035" s="137">
        <f>COUNTIFS(Severity,$B4035,SLA_Breach,"Yes",Status,"&lt;&gt;Suspend",Status,"&lt;&gt;Assigned",Status,"&lt;&gt;Open",Status,"&lt;&gt;Hold&gt;",ResolvedDate,"&gt;="&amp;$C$1,ResolvedDate,"&lt;="&amp;$F$1)</f>
        <v/>
      </c>
      <c r="G4035" s="137">
        <f>COUNTIFS(Severity,$B4035,AssignedDate,"&gt;=01/01/2017 12:00:00 AM",AssignedDate,"&lt;="&amp;$F$1)</f>
        <v/>
      </c>
      <c r="H4035" s="177" t="n"/>
      <c r="L4035" s="57" t="n">
        <v>0</v>
      </c>
      <c r="M4035" s="57" t="n"/>
    </row>
    <row r="4036" spans="1:13">
      <c r="A4036" s="137" t="n">
        <v>1</v>
      </c>
      <c r="B4036" s="100" t="s">
        <v>525</v>
      </c>
      <c r="C4036" s="137">
        <f>COUNTIFS(Severity,$B4036,AssignedDate,"&gt;="&amp;$C$1,AssignedDate,"&lt;="&amp;$F$1)</f>
        <v/>
      </c>
      <c r="D4036" s="137">
        <f>COUNTIFS(Severity,$B4036,Status,"&lt;&gt;Suspend",Status,"&lt;&gt;Assigned",Status,"&lt;&gt;Open",Status,"&lt;&gt;Hold",ResolvedDate,"&gt;="&amp;$C$1,ResolvedDate,"&lt;="&amp;$F$1)</f>
        <v/>
      </c>
      <c r="E4036" s="137">
        <f>COUNTIFS(Severity,$B4036,SLA_Breach,"&lt;&gt;Yes",Status,"&lt;&gt;Suspend",Status,"&lt;&gt;Assigned",Status,"&lt;&gt;Open",Status,"&lt;&gt;Hold&gt;",ResolvedDate,"&gt;="&amp;$C$1,ResolvedDate,"&lt;="&amp;$F$1)</f>
        <v/>
      </c>
      <c r="F4036" s="137">
        <f>COUNTIFS(Severity,$B4036,SLA_Breach,"Yes",Status,"&lt;&gt;Suspend",Status,"&lt;&gt;Assigned",Status,"&lt;&gt;Open",Status,"&lt;&gt;Hold&gt;",ResolvedDate,"&gt;="&amp;$C$1,ResolvedDate,"&lt;="&amp;$F$1)</f>
        <v/>
      </c>
      <c r="G4036" s="137">
        <f>COUNTIFS(Severity,$B4036,AssignedDate,"&gt;=01/01/2017 12:00:00 AM",AssignedDate,"&lt;="&amp;$F$1)</f>
        <v/>
      </c>
      <c r="H4036" s="177" t="n"/>
      <c r="L4036" s="57" t="n">
        <v>0</v>
      </c>
      <c r="M4036" s="57" t="n"/>
    </row>
    <row r="4037" spans="1:13">
      <c r="A4037" s="137" t="n">
        <v>1</v>
      </c>
      <c r="B4037" s="100" t="s">
        <v>525</v>
      </c>
      <c r="C4037" s="137">
        <f>COUNTIFS(Severity,$B4037,AssignedDate,"&gt;="&amp;$C$1,AssignedDate,"&lt;="&amp;$F$1)</f>
        <v/>
      </c>
      <c r="D4037" s="137">
        <f>COUNTIFS(Severity,$B4037,Status,"&lt;&gt;Suspend",Status,"&lt;&gt;Assigned",Status,"&lt;&gt;Open",Status,"&lt;&gt;Hold",ResolvedDate,"&gt;="&amp;$C$1,ResolvedDate,"&lt;="&amp;$F$1)</f>
        <v/>
      </c>
      <c r="E4037" s="137">
        <f>COUNTIFS(Severity,$B4037,SLA_Breach,"&lt;&gt;Yes",Status,"&lt;&gt;Suspend",Status,"&lt;&gt;Assigned",Status,"&lt;&gt;Open",Status,"&lt;&gt;Hold&gt;",ResolvedDate,"&gt;="&amp;$C$1,ResolvedDate,"&lt;="&amp;$F$1)</f>
        <v/>
      </c>
      <c r="F4037" s="137">
        <f>COUNTIFS(Severity,$B4037,SLA_Breach,"Yes",Status,"&lt;&gt;Suspend",Status,"&lt;&gt;Assigned",Status,"&lt;&gt;Open",Status,"&lt;&gt;Hold&gt;",ResolvedDate,"&gt;="&amp;$C$1,ResolvedDate,"&lt;="&amp;$F$1)</f>
        <v/>
      </c>
      <c r="G4037" s="137">
        <f>COUNTIFS(Severity,$B4037,AssignedDate,"&gt;=01/01/2017 12:00:00 AM",AssignedDate,"&lt;="&amp;$F$1)</f>
        <v/>
      </c>
      <c r="H4037" s="177" t="n"/>
      <c r="L4037" s="57" t="n">
        <v>0</v>
      </c>
      <c r="M4037" s="57" t="n"/>
    </row>
    <row r="4038" spans="1:13">
      <c r="A4038" s="137" t="n">
        <v>1</v>
      </c>
      <c r="B4038" s="100" t="s">
        <v>525</v>
      </c>
      <c r="C4038" s="137">
        <f>COUNTIFS(Severity,$B4038,AssignedDate,"&gt;="&amp;$C$1,AssignedDate,"&lt;="&amp;$F$1)</f>
        <v/>
      </c>
      <c r="D4038" s="137">
        <f>COUNTIFS(Severity,$B4038,Status,"&lt;&gt;Suspend",Status,"&lt;&gt;Assigned",Status,"&lt;&gt;Open",Status,"&lt;&gt;Hold",ResolvedDate,"&gt;="&amp;$C$1,ResolvedDate,"&lt;="&amp;$F$1)</f>
        <v/>
      </c>
      <c r="E4038" s="137">
        <f>COUNTIFS(Severity,$B4038,SLA_Breach,"&lt;&gt;Yes",Status,"&lt;&gt;Suspend",Status,"&lt;&gt;Assigned",Status,"&lt;&gt;Open",Status,"&lt;&gt;Hold&gt;",ResolvedDate,"&gt;="&amp;$C$1,ResolvedDate,"&lt;="&amp;$F$1)</f>
        <v/>
      </c>
      <c r="F4038" s="137">
        <f>COUNTIFS(Severity,$B4038,SLA_Breach,"Yes",Status,"&lt;&gt;Suspend",Status,"&lt;&gt;Assigned",Status,"&lt;&gt;Open",Status,"&lt;&gt;Hold&gt;",ResolvedDate,"&gt;="&amp;$C$1,ResolvedDate,"&lt;="&amp;$F$1)</f>
        <v/>
      </c>
      <c r="G4038" s="137">
        <f>COUNTIFS(Severity,$B4038,AssignedDate,"&gt;=01/01/2017 12:00:00 AM",AssignedDate,"&lt;="&amp;$F$1)</f>
        <v/>
      </c>
      <c r="H4038" s="177" t="n"/>
      <c r="L4038" s="57" t="n">
        <v>0</v>
      </c>
      <c r="M4038" s="57" t="n"/>
    </row>
    <row r="4039" spans="1:13">
      <c r="A4039" s="137" t="n">
        <v>1</v>
      </c>
      <c r="B4039" s="100" t="s">
        <v>525</v>
      </c>
      <c r="C4039" s="137">
        <f>COUNTIFS(Severity,$B4039,AssignedDate,"&gt;="&amp;$C$1,AssignedDate,"&lt;="&amp;$F$1)</f>
        <v/>
      </c>
      <c r="D4039" s="137">
        <f>COUNTIFS(Severity,$B4039,Status,"&lt;&gt;Suspend",Status,"&lt;&gt;Assigned",Status,"&lt;&gt;Open",Status,"&lt;&gt;Hold",ResolvedDate,"&gt;="&amp;$C$1,ResolvedDate,"&lt;="&amp;$F$1)</f>
        <v/>
      </c>
      <c r="E4039" s="137">
        <f>COUNTIFS(Severity,$B4039,SLA_Breach,"&lt;&gt;Yes",Status,"&lt;&gt;Suspend",Status,"&lt;&gt;Assigned",Status,"&lt;&gt;Open",Status,"&lt;&gt;Hold&gt;",ResolvedDate,"&gt;="&amp;$C$1,ResolvedDate,"&lt;="&amp;$F$1)</f>
        <v/>
      </c>
      <c r="F4039" s="137">
        <f>COUNTIFS(Severity,$B4039,SLA_Breach,"Yes",Status,"&lt;&gt;Suspend",Status,"&lt;&gt;Assigned",Status,"&lt;&gt;Open",Status,"&lt;&gt;Hold&gt;",ResolvedDate,"&gt;="&amp;$C$1,ResolvedDate,"&lt;="&amp;$F$1)</f>
        <v/>
      </c>
      <c r="G4039" s="137">
        <f>COUNTIFS(Severity,$B4039,AssignedDate,"&gt;=01/01/2017 12:00:00 AM",AssignedDate,"&lt;="&amp;$F$1)</f>
        <v/>
      </c>
      <c r="H4039" s="177" t="n"/>
      <c r="L4039" s="57" t="n">
        <v>0</v>
      </c>
      <c r="M4039" s="57" t="n"/>
    </row>
    <row r="4040" spans="1:13">
      <c r="A4040" s="137" t="n">
        <v>1</v>
      </c>
      <c r="B4040" s="100" t="s">
        <v>525</v>
      </c>
      <c r="C4040" s="137">
        <f>COUNTIFS(Severity,$B4040,AssignedDate,"&gt;="&amp;$C$1,AssignedDate,"&lt;="&amp;$F$1)</f>
        <v/>
      </c>
      <c r="D4040" s="137">
        <f>COUNTIFS(Severity,$B4040,Status,"&lt;&gt;Suspend",Status,"&lt;&gt;Assigned",Status,"&lt;&gt;Open",Status,"&lt;&gt;Hold",ResolvedDate,"&gt;="&amp;$C$1,ResolvedDate,"&lt;="&amp;$F$1)</f>
        <v/>
      </c>
      <c r="E4040" s="137">
        <f>COUNTIFS(Severity,$B4040,SLA_Breach,"&lt;&gt;Yes",Status,"&lt;&gt;Suspend",Status,"&lt;&gt;Assigned",Status,"&lt;&gt;Open",Status,"&lt;&gt;Hold&gt;",ResolvedDate,"&gt;="&amp;$C$1,ResolvedDate,"&lt;="&amp;$F$1)</f>
        <v/>
      </c>
      <c r="F4040" s="137">
        <f>COUNTIFS(Severity,$B4040,SLA_Breach,"Yes",Status,"&lt;&gt;Suspend",Status,"&lt;&gt;Assigned",Status,"&lt;&gt;Open",Status,"&lt;&gt;Hold&gt;",ResolvedDate,"&gt;="&amp;$C$1,ResolvedDate,"&lt;="&amp;$F$1)</f>
        <v/>
      </c>
      <c r="G4040" s="137">
        <f>COUNTIFS(Severity,$B4040,AssignedDate,"&gt;=01/01/2017 12:00:00 AM",AssignedDate,"&lt;="&amp;$F$1)</f>
        <v/>
      </c>
      <c r="H4040" s="177" t="n"/>
      <c r="L4040" s="57" t="n">
        <v>0</v>
      </c>
      <c r="M4040" s="57" t="n"/>
    </row>
    <row r="4041" spans="1:13">
      <c r="A4041" s="137" t="n">
        <v>1</v>
      </c>
      <c r="B4041" s="100" t="s">
        <v>525</v>
      </c>
      <c r="C4041" s="137">
        <f>COUNTIFS(Severity,$B4041,AssignedDate,"&gt;="&amp;$C$1,AssignedDate,"&lt;="&amp;$F$1)</f>
        <v/>
      </c>
      <c r="D4041" s="137">
        <f>COUNTIFS(Severity,$B4041,Status,"&lt;&gt;Suspend",Status,"&lt;&gt;Assigned",Status,"&lt;&gt;Open",Status,"&lt;&gt;Hold",ResolvedDate,"&gt;="&amp;$C$1,ResolvedDate,"&lt;="&amp;$F$1)</f>
        <v/>
      </c>
      <c r="E4041" s="137">
        <f>COUNTIFS(Severity,$B4041,SLA_Breach,"&lt;&gt;Yes",Status,"&lt;&gt;Suspend",Status,"&lt;&gt;Assigned",Status,"&lt;&gt;Open",Status,"&lt;&gt;Hold&gt;",ResolvedDate,"&gt;="&amp;$C$1,ResolvedDate,"&lt;="&amp;$F$1)</f>
        <v/>
      </c>
      <c r="F4041" s="137">
        <f>COUNTIFS(Severity,$B4041,SLA_Breach,"Yes",Status,"&lt;&gt;Suspend",Status,"&lt;&gt;Assigned",Status,"&lt;&gt;Open",Status,"&lt;&gt;Hold&gt;",ResolvedDate,"&gt;="&amp;$C$1,ResolvedDate,"&lt;="&amp;$F$1)</f>
        <v/>
      </c>
      <c r="G4041" s="137">
        <f>COUNTIFS(Severity,$B4041,AssignedDate,"&gt;=01/01/2017 12:00:00 AM",AssignedDate,"&lt;="&amp;$F$1)</f>
        <v/>
      </c>
      <c r="H4041" s="177" t="n"/>
      <c r="L4041" s="57" t="n">
        <v>0</v>
      </c>
      <c r="M4041" s="57" t="n"/>
    </row>
    <row r="4042" spans="1:13">
      <c r="A4042" s="137" t="n">
        <v>1</v>
      </c>
      <c r="B4042" s="100" t="s">
        <v>525</v>
      </c>
      <c r="C4042" s="137">
        <f>COUNTIFS(Severity,$B4042,AssignedDate,"&gt;="&amp;$C$1,AssignedDate,"&lt;="&amp;$F$1)</f>
        <v/>
      </c>
      <c r="D4042" s="137">
        <f>COUNTIFS(Severity,$B4042,Status,"&lt;&gt;Suspend",Status,"&lt;&gt;Assigned",Status,"&lt;&gt;Open",Status,"&lt;&gt;Hold",ResolvedDate,"&gt;="&amp;$C$1,ResolvedDate,"&lt;="&amp;$F$1)</f>
        <v/>
      </c>
      <c r="E4042" s="137">
        <f>COUNTIFS(Severity,$B4042,SLA_Breach,"&lt;&gt;Yes",Status,"&lt;&gt;Suspend",Status,"&lt;&gt;Assigned",Status,"&lt;&gt;Open",Status,"&lt;&gt;Hold&gt;",ResolvedDate,"&gt;="&amp;$C$1,ResolvedDate,"&lt;="&amp;$F$1)</f>
        <v/>
      </c>
      <c r="F4042" s="137">
        <f>COUNTIFS(Severity,$B4042,SLA_Breach,"Yes",Status,"&lt;&gt;Suspend",Status,"&lt;&gt;Assigned",Status,"&lt;&gt;Open",Status,"&lt;&gt;Hold&gt;",ResolvedDate,"&gt;="&amp;$C$1,ResolvedDate,"&lt;="&amp;$F$1)</f>
        <v/>
      </c>
      <c r="G4042" s="137">
        <f>COUNTIFS(Severity,$B4042,AssignedDate,"&gt;=01/01/2017 12:00:00 AM",AssignedDate,"&lt;="&amp;$F$1)</f>
        <v/>
      </c>
      <c r="H4042" s="177" t="n"/>
      <c r="L4042" s="57" t="n">
        <v>0</v>
      </c>
      <c r="M4042" s="57" t="n"/>
    </row>
    <row r="4043" spans="1:13">
      <c r="A4043" s="137" t="n">
        <v>1</v>
      </c>
      <c r="B4043" s="100" t="s">
        <v>525</v>
      </c>
      <c r="C4043" s="137">
        <f>COUNTIFS(Severity,$B4043,AssignedDate,"&gt;="&amp;$C$1,AssignedDate,"&lt;="&amp;$F$1)</f>
        <v/>
      </c>
      <c r="D4043" s="137">
        <f>COUNTIFS(Severity,$B4043,Status,"&lt;&gt;Suspend",Status,"&lt;&gt;Assigned",Status,"&lt;&gt;Open",Status,"&lt;&gt;Hold",ResolvedDate,"&gt;="&amp;$C$1,ResolvedDate,"&lt;="&amp;$F$1)</f>
        <v/>
      </c>
      <c r="E4043" s="137">
        <f>COUNTIFS(Severity,$B4043,SLA_Breach,"&lt;&gt;Yes",Status,"&lt;&gt;Suspend",Status,"&lt;&gt;Assigned",Status,"&lt;&gt;Open",Status,"&lt;&gt;Hold&gt;",ResolvedDate,"&gt;="&amp;$C$1,ResolvedDate,"&lt;="&amp;$F$1)</f>
        <v/>
      </c>
      <c r="F4043" s="137">
        <f>COUNTIFS(Severity,$B4043,SLA_Breach,"Yes",Status,"&lt;&gt;Suspend",Status,"&lt;&gt;Assigned",Status,"&lt;&gt;Open",Status,"&lt;&gt;Hold&gt;",ResolvedDate,"&gt;="&amp;$C$1,ResolvedDate,"&lt;="&amp;$F$1)</f>
        <v/>
      </c>
      <c r="G4043" s="137">
        <f>COUNTIFS(Severity,$B4043,AssignedDate,"&gt;=01/01/2017 12:00:00 AM",AssignedDate,"&lt;="&amp;$F$1)</f>
        <v/>
      </c>
      <c r="H4043" s="177" t="n"/>
      <c r="L4043" s="57" t="n">
        <v>0</v>
      </c>
      <c r="M4043" s="57" t="n"/>
    </row>
    <row r="4044" spans="1:13">
      <c r="A4044" s="137" t="n">
        <v>1</v>
      </c>
      <c r="B4044" s="100" t="s">
        <v>525</v>
      </c>
      <c r="C4044" s="137">
        <f>COUNTIFS(Severity,$B4044,AssignedDate,"&gt;="&amp;$C$1,AssignedDate,"&lt;="&amp;$F$1)</f>
        <v/>
      </c>
      <c r="D4044" s="137">
        <f>COUNTIFS(Severity,$B4044,Status,"&lt;&gt;Suspend",Status,"&lt;&gt;Assigned",Status,"&lt;&gt;Open",Status,"&lt;&gt;Hold",ResolvedDate,"&gt;="&amp;$C$1,ResolvedDate,"&lt;="&amp;$F$1)</f>
        <v/>
      </c>
      <c r="E4044" s="137">
        <f>COUNTIFS(Severity,$B4044,SLA_Breach,"&lt;&gt;Yes",Status,"&lt;&gt;Suspend",Status,"&lt;&gt;Assigned",Status,"&lt;&gt;Open",Status,"&lt;&gt;Hold&gt;",ResolvedDate,"&gt;="&amp;$C$1,ResolvedDate,"&lt;="&amp;$F$1)</f>
        <v/>
      </c>
      <c r="F4044" s="137">
        <f>COUNTIFS(Severity,$B4044,SLA_Breach,"Yes",Status,"&lt;&gt;Suspend",Status,"&lt;&gt;Assigned",Status,"&lt;&gt;Open",Status,"&lt;&gt;Hold&gt;",ResolvedDate,"&gt;="&amp;$C$1,ResolvedDate,"&lt;="&amp;$F$1)</f>
        <v/>
      </c>
      <c r="G4044" s="137">
        <f>COUNTIFS(Severity,$B4044,AssignedDate,"&gt;=01/01/2017 12:00:00 AM",AssignedDate,"&lt;="&amp;$F$1)</f>
        <v/>
      </c>
      <c r="H4044" s="177" t="n"/>
      <c r="L4044" s="57" t="n">
        <v>0</v>
      </c>
      <c r="M4044" s="57" t="n"/>
    </row>
    <row r="4045" spans="1:13">
      <c r="A4045" s="137" t="n">
        <v>1</v>
      </c>
      <c r="B4045" s="100" t="s">
        <v>525</v>
      </c>
      <c r="C4045" s="137">
        <f>COUNTIFS(Severity,$B4045,AssignedDate,"&gt;="&amp;$C$1,AssignedDate,"&lt;="&amp;$F$1)</f>
        <v/>
      </c>
      <c r="D4045" s="137">
        <f>COUNTIFS(Severity,$B4045,Status,"&lt;&gt;Suspend",Status,"&lt;&gt;Assigned",Status,"&lt;&gt;Open",Status,"&lt;&gt;Hold",ResolvedDate,"&gt;="&amp;$C$1,ResolvedDate,"&lt;="&amp;$F$1)</f>
        <v/>
      </c>
      <c r="E4045" s="137">
        <f>COUNTIFS(Severity,$B4045,SLA_Breach,"&lt;&gt;Yes",Status,"&lt;&gt;Suspend",Status,"&lt;&gt;Assigned",Status,"&lt;&gt;Open",Status,"&lt;&gt;Hold&gt;",ResolvedDate,"&gt;="&amp;$C$1,ResolvedDate,"&lt;="&amp;$F$1)</f>
        <v/>
      </c>
      <c r="F4045" s="137">
        <f>COUNTIFS(Severity,$B4045,SLA_Breach,"Yes",Status,"&lt;&gt;Suspend",Status,"&lt;&gt;Assigned",Status,"&lt;&gt;Open",Status,"&lt;&gt;Hold&gt;",ResolvedDate,"&gt;="&amp;$C$1,ResolvedDate,"&lt;="&amp;$F$1)</f>
        <v/>
      </c>
      <c r="G4045" s="137">
        <f>COUNTIFS(Severity,$B4045,AssignedDate,"&gt;=01/01/2017 12:00:00 AM",AssignedDate,"&lt;="&amp;$F$1)</f>
        <v/>
      </c>
      <c r="H4045" s="177" t="n"/>
      <c r="L4045" s="57" t="n">
        <v>0</v>
      </c>
      <c r="M4045" s="57" t="n"/>
    </row>
    <row r="4046" spans="1:13">
      <c r="A4046" s="137" t="n">
        <v>1</v>
      </c>
      <c r="B4046" s="100" t="s">
        <v>525</v>
      </c>
      <c r="C4046" s="137">
        <f>COUNTIFS(Severity,$B4046,AssignedDate,"&gt;="&amp;$C$1,AssignedDate,"&lt;="&amp;$F$1)</f>
        <v/>
      </c>
      <c r="D4046" s="137">
        <f>COUNTIFS(Severity,$B4046,Status,"&lt;&gt;Suspend",Status,"&lt;&gt;Assigned",Status,"&lt;&gt;Open",Status,"&lt;&gt;Hold",ResolvedDate,"&gt;="&amp;$C$1,ResolvedDate,"&lt;="&amp;$F$1)</f>
        <v/>
      </c>
      <c r="E4046" s="137">
        <f>COUNTIFS(Severity,$B4046,SLA_Breach,"&lt;&gt;Yes",Status,"&lt;&gt;Suspend",Status,"&lt;&gt;Assigned",Status,"&lt;&gt;Open",Status,"&lt;&gt;Hold&gt;",ResolvedDate,"&gt;="&amp;$C$1,ResolvedDate,"&lt;="&amp;$F$1)</f>
        <v/>
      </c>
      <c r="F4046" s="137">
        <f>COUNTIFS(Severity,$B4046,SLA_Breach,"Yes",Status,"&lt;&gt;Suspend",Status,"&lt;&gt;Assigned",Status,"&lt;&gt;Open",Status,"&lt;&gt;Hold&gt;",ResolvedDate,"&gt;="&amp;$C$1,ResolvedDate,"&lt;="&amp;$F$1)</f>
        <v/>
      </c>
      <c r="G4046" s="137">
        <f>COUNTIFS(Severity,$B4046,AssignedDate,"&gt;=01/01/2017 12:00:00 AM",AssignedDate,"&lt;="&amp;$F$1)</f>
        <v/>
      </c>
      <c r="H4046" s="177" t="n"/>
      <c r="L4046" s="57" t="n">
        <v>0</v>
      </c>
      <c r="M4046" s="57" t="n"/>
    </row>
    <row r="4047" spans="1:13">
      <c r="A4047" s="137" t="n">
        <v>1</v>
      </c>
      <c r="B4047" s="100" t="s">
        <v>525</v>
      </c>
      <c r="C4047" s="137">
        <f>COUNTIFS(Severity,$B4047,AssignedDate,"&gt;="&amp;$C$1,AssignedDate,"&lt;="&amp;$F$1)</f>
        <v/>
      </c>
      <c r="D4047" s="137">
        <f>COUNTIFS(Severity,$B4047,Status,"&lt;&gt;Suspend",Status,"&lt;&gt;Assigned",Status,"&lt;&gt;Open",Status,"&lt;&gt;Hold",ResolvedDate,"&gt;="&amp;$C$1,ResolvedDate,"&lt;="&amp;$F$1)</f>
        <v/>
      </c>
      <c r="E4047" s="137">
        <f>COUNTIFS(Severity,$B4047,SLA_Breach,"&lt;&gt;Yes",Status,"&lt;&gt;Suspend",Status,"&lt;&gt;Assigned",Status,"&lt;&gt;Open",Status,"&lt;&gt;Hold&gt;",ResolvedDate,"&gt;="&amp;$C$1,ResolvedDate,"&lt;="&amp;$F$1)</f>
        <v/>
      </c>
      <c r="F4047" s="137">
        <f>COUNTIFS(Severity,$B4047,SLA_Breach,"Yes",Status,"&lt;&gt;Suspend",Status,"&lt;&gt;Assigned",Status,"&lt;&gt;Open",Status,"&lt;&gt;Hold&gt;",ResolvedDate,"&gt;="&amp;$C$1,ResolvedDate,"&lt;="&amp;$F$1)</f>
        <v/>
      </c>
      <c r="G4047" s="137">
        <f>COUNTIFS(Severity,$B4047,AssignedDate,"&gt;=01/01/2017 12:00:00 AM",AssignedDate,"&lt;="&amp;$F$1)</f>
        <v/>
      </c>
      <c r="H4047" s="177" t="n"/>
      <c r="L4047" s="57" t="n">
        <v>0</v>
      </c>
      <c r="M4047" s="57" t="n"/>
    </row>
    <row r="4048" spans="1:13">
      <c r="A4048" s="137" t="n">
        <v>1</v>
      </c>
      <c r="B4048" s="100" t="s">
        <v>525</v>
      </c>
      <c r="C4048" s="137">
        <f>COUNTIFS(Severity,$B4048,AssignedDate,"&gt;="&amp;$C$1,AssignedDate,"&lt;="&amp;$F$1)</f>
        <v/>
      </c>
      <c r="D4048" s="137">
        <f>COUNTIFS(Severity,$B4048,Status,"&lt;&gt;Suspend",Status,"&lt;&gt;Assigned",Status,"&lt;&gt;Open",Status,"&lt;&gt;Hold",ResolvedDate,"&gt;="&amp;$C$1,ResolvedDate,"&lt;="&amp;$F$1)</f>
        <v/>
      </c>
      <c r="E4048" s="137">
        <f>COUNTIFS(Severity,$B4048,SLA_Breach,"&lt;&gt;Yes",Status,"&lt;&gt;Suspend",Status,"&lt;&gt;Assigned",Status,"&lt;&gt;Open",Status,"&lt;&gt;Hold&gt;",ResolvedDate,"&gt;="&amp;$C$1,ResolvedDate,"&lt;="&amp;$F$1)</f>
        <v/>
      </c>
      <c r="F4048" s="137">
        <f>COUNTIFS(Severity,$B4048,SLA_Breach,"Yes",Status,"&lt;&gt;Suspend",Status,"&lt;&gt;Assigned",Status,"&lt;&gt;Open",Status,"&lt;&gt;Hold&gt;",ResolvedDate,"&gt;="&amp;$C$1,ResolvedDate,"&lt;="&amp;$F$1)</f>
        <v/>
      </c>
      <c r="G4048" s="137">
        <f>COUNTIFS(Severity,$B4048,AssignedDate,"&gt;=01/01/2017 12:00:00 AM",AssignedDate,"&lt;="&amp;$F$1)</f>
        <v/>
      </c>
      <c r="H4048" s="177" t="n"/>
      <c r="L4048" s="57" t="n">
        <v>0</v>
      </c>
      <c r="M4048" s="57" t="n"/>
    </row>
    <row r="4049" spans="1:13">
      <c r="A4049" s="137" t="n">
        <v>1</v>
      </c>
      <c r="B4049" s="100" t="s">
        <v>525</v>
      </c>
      <c r="C4049" s="137">
        <f>COUNTIFS(Severity,$B4049,AssignedDate,"&gt;="&amp;$C$1,AssignedDate,"&lt;="&amp;$F$1)</f>
        <v/>
      </c>
      <c r="D4049" s="137">
        <f>COUNTIFS(Severity,$B4049,Status,"&lt;&gt;Suspend",Status,"&lt;&gt;Assigned",Status,"&lt;&gt;Open",Status,"&lt;&gt;Hold",ResolvedDate,"&gt;="&amp;$C$1,ResolvedDate,"&lt;="&amp;$F$1)</f>
        <v/>
      </c>
      <c r="E4049" s="137">
        <f>COUNTIFS(Severity,$B4049,SLA_Breach,"&lt;&gt;Yes",Status,"&lt;&gt;Suspend",Status,"&lt;&gt;Assigned",Status,"&lt;&gt;Open",Status,"&lt;&gt;Hold&gt;",ResolvedDate,"&gt;="&amp;$C$1,ResolvedDate,"&lt;="&amp;$F$1)</f>
        <v/>
      </c>
      <c r="F4049" s="137">
        <f>COUNTIFS(Severity,$B4049,SLA_Breach,"Yes",Status,"&lt;&gt;Suspend",Status,"&lt;&gt;Assigned",Status,"&lt;&gt;Open",Status,"&lt;&gt;Hold&gt;",ResolvedDate,"&gt;="&amp;$C$1,ResolvedDate,"&lt;="&amp;$F$1)</f>
        <v/>
      </c>
      <c r="G4049" s="137">
        <f>COUNTIFS(Severity,$B4049,AssignedDate,"&gt;=01/01/2017 12:00:00 AM",AssignedDate,"&lt;="&amp;$F$1)</f>
        <v/>
      </c>
      <c r="H4049" s="177" t="n"/>
      <c r="L4049" s="57" t="n">
        <v>0</v>
      </c>
      <c r="M4049" s="57" t="n"/>
    </row>
    <row r="4050" spans="1:13">
      <c r="A4050" s="137" t="n">
        <v>1</v>
      </c>
      <c r="B4050" s="100" t="s">
        <v>525</v>
      </c>
      <c r="C4050" s="137">
        <f>COUNTIFS(Severity,$B4050,AssignedDate,"&gt;="&amp;$C$1,AssignedDate,"&lt;="&amp;$F$1)</f>
        <v/>
      </c>
      <c r="D4050" s="137">
        <f>COUNTIFS(Severity,$B4050,Status,"&lt;&gt;Suspend",Status,"&lt;&gt;Assigned",Status,"&lt;&gt;Open",Status,"&lt;&gt;Hold",ResolvedDate,"&gt;="&amp;$C$1,ResolvedDate,"&lt;="&amp;$F$1)</f>
        <v/>
      </c>
      <c r="E4050" s="137">
        <f>COUNTIFS(Severity,$B4050,SLA_Breach,"&lt;&gt;Yes",Status,"&lt;&gt;Suspend",Status,"&lt;&gt;Assigned",Status,"&lt;&gt;Open",Status,"&lt;&gt;Hold&gt;",ResolvedDate,"&gt;="&amp;$C$1,ResolvedDate,"&lt;="&amp;$F$1)</f>
        <v/>
      </c>
      <c r="F4050" s="137">
        <f>COUNTIFS(Severity,$B4050,SLA_Breach,"Yes",Status,"&lt;&gt;Suspend",Status,"&lt;&gt;Assigned",Status,"&lt;&gt;Open",Status,"&lt;&gt;Hold&gt;",ResolvedDate,"&gt;="&amp;$C$1,ResolvedDate,"&lt;="&amp;$F$1)</f>
        <v/>
      </c>
      <c r="G4050" s="137">
        <f>COUNTIFS(Severity,$B4050,AssignedDate,"&gt;=01/01/2017 12:00:00 AM",AssignedDate,"&lt;="&amp;$F$1)</f>
        <v/>
      </c>
      <c r="H4050" s="177" t="n"/>
      <c r="L4050" s="57" t="n">
        <v>0</v>
      </c>
      <c r="M4050" s="57" t="n"/>
    </row>
    <row r="4051" spans="1:13">
      <c r="A4051" s="137" t="n">
        <v>1</v>
      </c>
      <c r="B4051" s="100" t="s">
        <v>525</v>
      </c>
      <c r="C4051" s="137">
        <f>COUNTIFS(Severity,$B4051,AssignedDate,"&gt;="&amp;$C$1,AssignedDate,"&lt;="&amp;$F$1)</f>
        <v/>
      </c>
      <c r="D4051" s="137">
        <f>COUNTIFS(Severity,$B4051,Status,"&lt;&gt;Suspend",Status,"&lt;&gt;Assigned",Status,"&lt;&gt;Open",Status,"&lt;&gt;Hold",ResolvedDate,"&gt;="&amp;$C$1,ResolvedDate,"&lt;="&amp;$F$1)</f>
        <v/>
      </c>
      <c r="E4051" s="137">
        <f>COUNTIFS(Severity,$B4051,SLA_Breach,"&lt;&gt;Yes",Status,"&lt;&gt;Suspend",Status,"&lt;&gt;Assigned",Status,"&lt;&gt;Open",Status,"&lt;&gt;Hold&gt;",ResolvedDate,"&gt;="&amp;$C$1,ResolvedDate,"&lt;="&amp;$F$1)</f>
        <v/>
      </c>
      <c r="F4051" s="137">
        <f>COUNTIFS(Severity,$B4051,SLA_Breach,"Yes",Status,"&lt;&gt;Suspend",Status,"&lt;&gt;Assigned",Status,"&lt;&gt;Open",Status,"&lt;&gt;Hold&gt;",ResolvedDate,"&gt;="&amp;$C$1,ResolvedDate,"&lt;="&amp;$F$1)</f>
        <v/>
      </c>
      <c r="G4051" s="137">
        <f>COUNTIFS(Severity,$B4051,AssignedDate,"&gt;=01/01/2017 12:00:00 AM",AssignedDate,"&lt;="&amp;$F$1)</f>
        <v/>
      </c>
      <c r="H4051" s="177" t="n"/>
      <c r="L4051" s="57" t="n">
        <v>0</v>
      </c>
      <c r="M4051" s="57" t="n"/>
    </row>
    <row r="4052" spans="1:13">
      <c r="A4052" s="137" t="n">
        <v>1</v>
      </c>
      <c r="B4052" s="100" t="s">
        <v>525</v>
      </c>
      <c r="C4052" s="137">
        <f>COUNTIFS(Severity,$B4052,AssignedDate,"&gt;="&amp;$C$1,AssignedDate,"&lt;="&amp;$F$1)</f>
        <v/>
      </c>
      <c r="D4052" s="137">
        <f>COUNTIFS(Severity,$B4052,Status,"&lt;&gt;Suspend",Status,"&lt;&gt;Assigned",Status,"&lt;&gt;Open",Status,"&lt;&gt;Hold",ResolvedDate,"&gt;="&amp;$C$1,ResolvedDate,"&lt;="&amp;$F$1)</f>
        <v/>
      </c>
      <c r="E4052" s="137">
        <f>COUNTIFS(Severity,$B4052,SLA_Breach,"&lt;&gt;Yes",Status,"&lt;&gt;Suspend",Status,"&lt;&gt;Assigned",Status,"&lt;&gt;Open",Status,"&lt;&gt;Hold&gt;",ResolvedDate,"&gt;="&amp;$C$1,ResolvedDate,"&lt;="&amp;$F$1)</f>
        <v/>
      </c>
      <c r="F4052" s="137">
        <f>COUNTIFS(Severity,$B4052,SLA_Breach,"Yes",Status,"&lt;&gt;Suspend",Status,"&lt;&gt;Assigned",Status,"&lt;&gt;Open",Status,"&lt;&gt;Hold&gt;",ResolvedDate,"&gt;="&amp;$C$1,ResolvedDate,"&lt;="&amp;$F$1)</f>
        <v/>
      </c>
      <c r="G4052" s="137">
        <f>COUNTIFS(Severity,$B4052,AssignedDate,"&gt;=01/01/2017 12:00:00 AM",AssignedDate,"&lt;="&amp;$F$1)</f>
        <v/>
      </c>
      <c r="H4052" s="177" t="n"/>
      <c r="L4052" s="57" t="n">
        <v>0</v>
      </c>
      <c r="M4052" s="57" t="n"/>
    </row>
    <row r="4053" spans="1:13">
      <c r="A4053" s="137" t="n">
        <v>1</v>
      </c>
      <c r="B4053" s="100" t="s">
        <v>525</v>
      </c>
      <c r="C4053" s="137">
        <f>COUNTIFS(Severity,$B4053,AssignedDate,"&gt;="&amp;$C$1,AssignedDate,"&lt;="&amp;$F$1)</f>
        <v/>
      </c>
      <c r="D4053" s="137">
        <f>COUNTIFS(Severity,$B4053,Status,"&lt;&gt;Suspend",Status,"&lt;&gt;Assigned",Status,"&lt;&gt;Open",Status,"&lt;&gt;Hold",ResolvedDate,"&gt;="&amp;$C$1,ResolvedDate,"&lt;="&amp;$F$1)</f>
        <v/>
      </c>
      <c r="E4053" s="137">
        <f>COUNTIFS(Severity,$B4053,SLA_Breach,"&lt;&gt;Yes",Status,"&lt;&gt;Suspend",Status,"&lt;&gt;Assigned",Status,"&lt;&gt;Open",Status,"&lt;&gt;Hold&gt;",ResolvedDate,"&gt;="&amp;$C$1,ResolvedDate,"&lt;="&amp;$F$1)</f>
        <v/>
      </c>
      <c r="F4053" s="137">
        <f>COUNTIFS(Severity,$B4053,SLA_Breach,"Yes",Status,"&lt;&gt;Suspend",Status,"&lt;&gt;Assigned",Status,"&lt;&gt;Open",Status,"&lt;&gt;Hold&gt;",ResolvedDate,"&gt;="&amp;$C$1,ResolvedDate,"&lt;="&amp;$F$1)</f>
        <v/>
      </c>
      <c r="G4053" s="137">
        <f>COUNTIFS(Severity,$B4053,AssignedDate,"&gt;=01/01/2017 12:00:00 AM",AssignedDate,"&lt;="&amp;$F$1)</f>
        <v/>
      </c>
      <c r="H4053" s="177" t="n"/>
      <c r="L4053" s="57" t="n">
        <v>0</v>
      </c>
      <c r="M4053" s="57" t="n"/>
    </row>
    <row r="4054" spans="1:13">
      <c r="A4054" s="137" t="n">
        <v>1</v>
      </c>
      <c r="B4054" s="100" t="s">
        <v>525</v>
      </c>
      <c r="C4054" s="137">
        <f>COUNTIFS(Severity,$B4054,AssignedDate,"&gt;="&amp;$C$1,AssignedDate,"&lt;="&amp;$F$1)</f>
        <v/>
      </c>
      <c r="D4054" s="137">
        <f>COUNTIFS(Severity,$B4054,Status,"&lt;&gt;Suspend",Status,"&lt;&gt;Assigned",Status,"&lt;&gt;Open",Status,"&lt;&gt;Hold",ResolvedDate,"&gt;="&amp;$C$1,ResolvedDate,"&lt;="&amp;$F$1)</f>
        <v/>
      </c>
      <c r="E4054" s="137">
        <f>COUNTIFS(Severity,$B4054,SLA_Breach,"&lt;&gt;Yes",Status,"&lt;&gt;Suspend",Status,"&lt;&gt;Assigned",Status,"&lt;&gt;Open",Status,"&lt;&gt;Hold&gt;",ResolvedDate,"&gt;="&amp;$C$1,ResolvedDate,"&lt;="&amp;$F$1)</f>
        <v/>
      </c>
      <c r="F4054" s="137">
        <f>COUNTIFS(Severity,$B4054,SLA_Breach,"Yes",Status,"&lt;&gt;Suspend",Status,"&lt;&gt;Assigned",Status,"&lt;&gt;Open",Status,"&lt;&gt;Hold&gt;",ResolvedDate,"&gt;="&amp;$C$1,ResolvedDate,"&lt;="&amp;$F$1)</f>
        <v/>
      </c>
      <c r="G4054" s="137">
        <f>COUNTIFS(Severity,$B4054,AssignedDate,"&gt;=01/01/2017 12:00:00 AM",AssignedDate,"&lt;="&amp;$F$1)</f>
        <v/>
      </c>
      <c r="H4054" s="177" t="n"/>
      <c r="L4054" s="57" t="n">
        <v>0</v>
      </c>
      <c r="M4054" s="57" t="n"/>
    </row>
    <row r="4055" spans="1:13">
      <c r="A4055" s="137" t="n">
        <v>1</v>
      </c>
      <c r="B4055" s="100" t="s">
        <v>525</v>
      </c>
      <c r="C4055" s="137">
        <f>COUNTIFS(Severity,$B4055,AssignedDate,"&gt;="&amp;$C$1,AssignedDate,"&lt;="&amp;$F$1)</f>
        <v/>
      </c>
      <c r="D4055" s="137">
        <f>COUNTIFS(Severity,$B4055,Status,"&lt;&gt;Suspend",Status,"&lt;&gt;Assigned",Status,"&lt;&gt;Open",Status,"&lt;&gt;Hold",ResolvedDate,"&gt;="&amp;$C$1,ResolvedDate,"&lt;="&amp;$F$1)</f>
        <v/>
      </c>
      <c r="E4055" s="137">
        <f>COUNTIFS(Severity,$B4055,SLA_Breach,"&lt;&gt;Yes",Status,"&lt;&gt;Suspend",Status,"&lt;&gt;Assigned",Status,"&lt;&gt;Open",Status,"&lt;&gt;Hold&gt;",ResolvedDate,"&gt;="&amp;$C$1,ResolvedDate,"&lt;="&amp;$F$1)</f>
        <v/>
      </c>
      <c r="F4055" s="137">
        <f>COUNTIFS(Severity,$B4055,SLA_Breach,"Yes",Status,"&lt;&gt;Suspend",Status,"&lt;&gt;Assigned",Status,"&lt;&gt;Open",Status,"&lt;&gt;Hold&gt;",ResolvedDate,"&gt;="&amp;$C$1,ResolvedDate,"&lt;="&amp;$F$1)</f>
        <v/>
      </c>
      <c r="G4055" s="137">
        <f>COUNTIFS(Severity,$B4055,AssignedDate,"&gt;=01/01/2017 12:00:00 AM",AssignedDate,"&lt;="&amp;$F$1)</f>
        <v/>
      </c>
      <c r="H4055" s="177" t="n"/>
      <c r="L4055" s="57" t="n">
        <v>0</v>
      </c>
      <c r="M4055" s="57" t="n"/>
    </row>
    <row r="4056" spans="1:13">
      <c r="A4056" s="137" t="n">
        <v>1</v>
      </c>
      <c r="B4056" s="100" t="s">
        <v>525</v>
      </c>
      <c r="C4056" s="137">
        <f>COUNTIFS(Severity,$B4056,AssignedDate,"&gt;="&amp;$C$1,AssignedDate,"&lt;="&amp;$F$1)</f>
        <v/>
      </c>
      <c r="D4056" s="137">
        <f>COUNTIFS(Severity,$B4056,Status,"&lt;&gt;Suspend",Status,"&lt;&gt;Assigned",Status,"&lt;&gt;Open",Status,"&lt;&gt;Hold",ResolvedDate,"&gt;="&amp;$C$1,ResolvedDate,"&lt;="&amp;$F$1)</f>
        <v/>
      </c>
      <c r="E4056" s="137">
        <f>COUNTIFS(Severity,$B4056,SLA_Breach,"&lt;&gt;Yes",Status,"&lt;&gt;Suspend",Status,"&lt;&gt;Assigned",Status,"&lt;&gt;Open",Status,"&lt;&gt;Hold&gt;",ResolvedDate,"&gt;="&amp;$C$1,ResolvedDate,"&lt;="&amp;$F$1)</f>
        <v/>
      </c>
      <c r="F4056" s="137">
        <f>COUNTIFS(Severity,$B4056,SLA_Breach,"Yes",Status,"&lt;&gt;Suspend",Status,"&lt;&gt;Assigned",Status,"&lt;&gt;Open",Status,"&lt;&gt;Hold&gt;",ResolvedDate,"&gt;="&amp;$C$1,ResolvedDate,"&lt;="&amp;$F$1)</f>
        <v/>
      </c>
      <c r="G4056" s="137">
        <f>COUNTIFS(Severity,$B4056,AssignedDate,"&gt;=01/01/2017 12:00:00 AM",AssignedDate,"&lt;="&amp;$F$1)</f>
        <v/>
      </c>
      <c r="H4056" s="177" t="n"/>
      <c r="L4056" s="57" t="n">
        <v>0</v>
      </c>
      <c r="M4056" s="57" t="n"/>
    </row>
    <row r="4057" spans="1:13">
      <c r="A4057" s="137" t="n">
        <v>1</v>
      </c>
      <c r="B4057" s="100" t="s">
        <v>525</v>
      </c>
      <c r="C4057" s="137">
        <f>COUNTIFS(Severity,$B4057,AssignedDate,"&gt;="&amp;$C$1,AssignedDate,"&lt;="&amp;$F$1)</f>
        <v/>
      </c>
      <c r="D4057" s="137">
        <f>COUNTIFS(Severity,$B4057,Status,"&lt;&gt;Suspend",Status,"&lt;&gt;Assigned",Status,"&lt;&gt;Open",Status,"&lt;&gt;Hold",ResolvedDate,"&gt;="&amp;$C$1,ResolvedDate,"&lt;="&amp;$F$1)</f>
        <v/>
      </c>
      <c r="E4057" s="137">
        <f>COUNTIFS(Severity,$B4057,SLA_Breach,"&lt;&gt;Yes",Status,"&lt;&gt;Suspend",Status,"&lt;&gt;Assigned",Status,"&lt;&gt;Open",Status,"&lt;&gt;Hold&gt;",ResolvedDate,"&gt;="&amp;$C$1,ResolvedDate,"&lt;="&amp;$F$1)</f>
        <v/>
      </c>
      <c r="F4057" s="137">
        <f>COUNTIFS(Severity,$B4057,SLA_Breach,"Yes",Status,"&lt;&gt;Suspend",Status,"&lt;&gt;Assigned",Status,"&lt;&gt;Open",Status,"&lt;&gt;Hold&gt;",ResolvedDate,"&gt;="&amp;$C$1,ResolvedDate,"&lt;="&amp;$F$1)</f>
        <v/>
      </c>
      <c r="G4057" s="137">
        <f>COUNTIFS(Severity,$B4057,AssignedDate,"&gt;=01/01/2017 12:00:00 AM",AssignedDate,"&lt;="&amp;$F$1)</f>
        <v/>
      </c>
      <c r="H4057" s="177" t="n"/>
      <c r="L4057" s="57" t="n">
        <v>0</v>
      </c>
      <c r="M4057" s="57" t="n"/>
    </row>
    <row r="4058" spans="1:13">
      <c r="A4058" s="137" t="n">
        <v>1</v>
      </c>
      <c r="B4058" s="100" t="s">
        <v>525</v>
      </c>
      <c r="C4058" s="137">
        <f>COUNTIFS(Severity,$B4058,AssignedDate,"&gt;="&amp;$C$1,AssignedDate,"&lt;="&amp;$F$1)</f>
        <v/>
      </c>
      <c r="D4058" s="137">
        <f>COUNTIFS(Severity,$B4058,Status,"&lt;&gt;Suspend",Status,"&lt;&gt;Assigned",Status,"&lt;&gt;Open",Status,"&lt;&gt;Hold",ResolvedDate,"&gt;="&amp;$C$1,ResolvedDate,"&lt;="&amp;$F$1)</f>
        <v/>
      </c>
      <c r="E4058" s="137">
        <f>COUNTIFS(Severity,$B4058,SLA_Breach,"&lt;&gt;Yes",Status,"&lt;&gt;Suspend",Status,"&lt;&gt;Assigned",Status,"&lt;&gt;Open",Status,"&lt;&gt;Hold&gt;",ResolvedDate,"&gt;="&amp;$C$1,ResolvedDate,"&lt;="&amp;$F$1)</f>
        <v/>
      </c>
      <c r="F4058" s="137">
        <f>COUNTIFS(Severity,$B4058,SLA_Breach,"Yes",Status,"&lt;&gt;Suspend",Status,"&lt;&gt;Assigned",Status,"&lt;&gt;Open",Status,"&lt;&gt;Hold&gt;",ResolvedDate,"&gt;="&amp;$C$1,ResolvedDate,"&lt;="&amp;$F$1)</f>
        <v/>
      </c>
      <c r="G4058" s="137">
        <f>COUNTIFS(Severity,$B4058,AssignedDate,"&gt;=01/01/2017 12:00:00 AM",AssignedDate,"&lt;="&amp;$F$1)</f>
        <v/>
      </c>
      <c r="H4058" s="177" t="n"/>
      <c r="L4058" s="57" t="n">
        <v>0</v>
      </c>
      <c r="M4058" s="57" t="n"/>
    </row>
    <row r="4059" spans="1:13">
      <c r="A4059" s="137" t="n">
        <v>1</v>
      </c>
      <c r="B4059" s="100" t="s">
        <v>525</v>
      </c>
      <c r="C4059" s="137">
        <f>COUNTIFS(Severity,$B4059,AssignedDate,"&gt;="&amp;$C$1,AssignedDate,"&lt;="&amp;$F$1)</f>
        <v/>
      </c>
      <c r="D4059" s="137">
        <f>COUNTIFS(Severity,$B4059,Status,"&lt;&gt;Suspend",Status,"&lt;&gt;Assigned",Status,"&lt;&gt;Open",Status,"&lt;&gt;Hold",ResolvedDate,"&gt;="&amp;$C$1,ResolvedDate,"&lt;="&amp;$F$1)</f>
        <v/>
      </c>
      <c r="E4059" s="137">
        <f>COUNTIFS(Severity,$B4059,SLA_Breach,"&lt;&gt;Yes",Status,"&lt;&gt;Suspend",Status,"&lt;&gt;Assigned",Status,"&lt;&gt;Open",Status,"&lt;&gt;Hold&gt;",ResolvedDate,"&gt;="&amp;$C$1,ResolvedDate,"&lt;="&amp;$F$1)</f>
        <v/>
      </c>
      <c r="F4059" s="137">
        <f>COUNTIFS(Severity,$B4059,SLA_Breach,"Yes",Status,"&lt;&gt;Suspend",Status,"&lt;&gt;Assigned",Status,"&lt;&gt;Open",Status,"&lt;&gt;Hold&gt;",ResolvedDate,"&gt;="&amp;$C$1,ResolvedDate,"&lt;="&amp;$F$1)</f>
        <v/>
      </c>
      <c r="G4059" s="137">
        <f>COUNTIFS(Severity,$B4059,AssignedDate,"&gt;=01/01/2017 12:00:00 AM",AssignedDate,"&lt;="&amp;$F$1)</f>
        <v/>
      </c>
      <c r="H4059" s="177" t="n"/>
      <c r="L4059" s="57" t="n">
        <v>0</v>
      </c>
      <c r="M4059" s="57" t="n"/>
    </row>
    <row r="4060" spans="1:13">
      <c r="A4060" s="137" t="n">
        <v>1</v>
      </c>
      <c r="B4060" s="100" t="s">
        <v>525</v>
      </c>
      <c r="C4060" s="137">
        <f>COUNTIFS(Severity,$B4060,AssignedDate,"&gt;="&amp;$C$1,AssignedDate,"&lt;="&amp;$F$1)</f>
        <v/>
      </c>
      <c r="D4060" s="137">
        <f>COUNTIFS(Severity,$B4060,Status,"&lt;&gt;Suspend",Status,"&lt;&gt;Assigned",Status,"&lt;&gt;Open",Status,"&lt;&gt;Hold",ResolvedDate,"&gt;="&amp;$C$1,ResolvedDate,"&lt;="&amp;$F$1)</f>
        <v/>
      </c>
      <c r="E4060" s="137">
        <f>COUNTIFS(Severity,$B4060,SLA_Breach,"&lt;&gt;Yes",Status,"&lt;&gt;Suspend",Status,"&lt;&gt;Assigned",Status,"&lt;&gt;Open",Status,"&lt;&gt;Hold&gt;",ResolvedDate,"&gt;="&amp;$C$1,ResolvedDate,"&lt;="&amp;$F$1)</f>
        <v/>
      </c>
      <c r="F4060" s="137">
        <f>COUNTIFS(Severity,$B4060,SLA_Breach,"Yes",Status,"&lt;&gt;Suspend",Status,"&lt;&gt;Assigned",Status,"&lt;&gt;Open",Status,"&lt;&gt;Hold&gt;",ResolvedDate,"&gt;="&amp;$C$1,ResolvedDate,"&lt;="&amp;$F$1)</f>
        <v/>
      </c>
      <c r="G4060" s="137">
        <f>COUNTIFS(Severity,$B4060,AssignedDate,"&gt;=01/01/2017 12:00:00 AM",AssignedDate,"&lt;="&amp;$F$1)</f>
        <v/>
      </c>
      <c r="H4060" s="177" t="n"/>
      <c r="L4060" s="57" t="n">
        <v>0</v>
      </c>
      <c r="M4060" s="57" t="n"/>
    </row>
    <row r="4061" spans="1:13">
      <c r="A4061" s="137" t="n">
        <v>1</v>
      </c>
      <c r="B4061" s="100" t="s">
        <v>525</v>
      </c>
      <c r="C4061" s="137">
        <f>COUNTIFS(Severity,$B4061,AssignedDate,"&gt;="&amp;$C$1,AssignedDate,"&lt;="&amp;$F$1)</f>
        <v/>
      </c>
      <c r="D4061" s="137">
        <f>COUNTIFS(Severity,$B4061,Status,"&lt;&gt;Suspend",Status,"&lt;&gt;Assigned",Status,"&lt;&gt;Open",Status,"&lt;&gt;Hold",ResolvedDate,"&gt;="&amp;$C$1,ResolvedDate,"&lt;="&amp;$F$1)</f>
        <v/>
      </c>
      <c r="E4061" s="137">
        <f>COUNTIFS(Severity,$B4061,SLA_Breach,"&lt;&gt;Yes",Status,"&lt;&gt;Suspend",Status,"&lt;&gt;Assigned",Status,"&lt;&gt;Open",Status,"&lt;&gt;Hold&gt;",ResolvedDate,"&gt;="&amp;$C$1,ResolvedDate,"&lt;="&amp;$F$1)</f>
        <v/>
      </c>
      <c r="F4061" s="137">
        <f>COUNTIFS(Severity,$B4061,SLA_Breach,"Yes",Status,"&lt;&gt;Suspend",Status,"&lt;&gt;Assigned",Status,"&lt;&gt;Open",Status,"&lt;&gt;Hold&gt;",ResolvedDate,"&gt;="&amp;$C$1,ResolvedDate,"&lt;="&amp;$F$1)</f>
        <v/>
      </c>
      <c r="G4061" s="137">
        <f>COUNTIFS(Severity,$B4061,AssignedDate,"&gt;=01/01/2017 12:00:00 AM",AssignedDate,"&lt;="&amp;$F$1)</f>
        <v/>
      </c>
      <c r="H4061" s="177" t="n"/>
      <c r="L4061" s="57" t="n">
        <v>0</v>
      </c>
      <c r="M4061" s="57" t="n"/>
    </row>
    <row r="4062" spans="1:13">
      <c r="A4062" s="137" t="n">
        <v>1</v>
      </c>
      <c r="B4062" s="100" t="s">
        <v>525</v>
      </c>
      <c r="C4062" s="137">
        <f>COUNTIFS(Severity,$B4062,AssignedDate,"&gt;="&amp;$C$1,AssignedDate,"&lt;="&amp;$F$1)</f>
        <v/>
      </c>
      <c r="D4062" s="137">
        <f>COUNTIFS(Severity,$B4062,Status,"&lt;&gt;Suspend",Status,"&lt;&gt;Assigned",Status,"&lt;&gt;Open",Status,"&lt;&gt;Hold",ResolvedDate,"&gt;="&amp;$C$1,ResolvedDate,"&lt;="&amp;$F$1)</f>
        <v/>
      </c>
      <c r="E4062" s="137">
        <f>COUNTIFS(Severity,$B4062,SLA_Breach,"&lt;&gt;Yes",Status,"&lt;&gt;Suspend",Status,"&lt;&gt;Assigned",Status,"&lt;&gt;Open",Status,"&lt;&gt;Hold&gt;",ResolvedDate,"&gt;="&amp;$C$1,ResolvedDate,"&lt;="&amp;$F$1)</f>
        <v/>
      </c>
      <c r="F4062" s="137">
        <f>COUNTIFS(Severity,$B4062,SLA_Breach,"Yes",Status,"&lt;&gt;Suspend",Status,"&lt;&gt;Assigned",Status,"&lt;&gt;Open",Status,"&lt;&gt;Hold&gt;",ResolvedDate,"&gt;="&amp;$C$1,ResolvedDate,"&lt;="&amp;$F$1)</f>
        <v/>
      </c>
      <c r="G4062" s="137">
        <f>COUNTIFS(Severity,$B4062,AssignedDate,"&gt;=01/01/2017 12:00:00 AM",AssignedDate,"&lt;="&amp;$F$1)</f>
        <v/>
      </c>
      <c r="H4062" s="177" t="n"/>
      <c r="L4062" s="57" t="n">
        <v>0</v>
      </c>
      <c r="M4062" s="57" t="n"/>
    </row>
    <row r="4063" spans="1:13">
      <c r="A4063" s="137" t="n">
        <v>1</v>
      </c>
      <c r="B4063" s="100" t="s">
        <v>525</v>
      </c>
      <c r="C4063" s="137">
        <f>COUNTIFS(Severity,$B4063,AssignedDate,"&gt;="&amp;$C$1,AssignedDate,"&lt;="&amp;$F$1)</f>
        <v/>
      </c>
      <c r="D4063" s="137">
        <f>COUNTIFS(Severity,$B4063,Status,"&lt;&gt;Suspend",Status,"&lt;&gt;Assigned",Status,"&lt;&gt;Open",Status,"&lt;&gt;Hold",ResolvedDate,"&gt;="&amp;$C$1,ResolvedDate,"&lt;="&amp;$F$1)</f>
        <v/>
      </c>
      <c r="E4063" s="137">
        <f>COUNTIFS(Severity,$B4063,SLA_Breach,"&lt;&gt;Yes",Status,"&lt;&gt;Suspend",Status,"&lt;&gt;Assigned",Status,"&lt;&gt;Open",Status,"&lt;&gt;Hold&gt;",ResolvedDate,"&gt;="&amp;$C$1,ResolvedDate,"&lt;="&amp;$F$1)</f>
        <v/>
      </c>
      <c r="F4063" s="137">
        <f>COUNTIFS(Severity,$B4063,SLA_Breach,"Yes",Status,"&lt;&gt;Suspend",Status,"&lt;&gt;Assigned",Status,"&lt;&gt;Open",Status,"&lt;&gt;Hold&gt;",ResolvedDate,"&gt;="&amp;$C$1,ResolvedDate,"&lt;="&amp;$F$1)</f>
        <v/>
      </c>
      <c r="G4063" s="137">
        <f>COUNTIFS(Severity,$B4063,AssignedDate,"&gt;=01/01/2017 12:00:00 AM",AssignedDate,"&lt;="&amp;$F$1)</f>
        <v/>
      </c>
      <c r="H4063" s="177" t="n"/>
      <c r="L4063" s="57" t="n">
        <v>0</v>
      </c>
      <c r="M4063" s="57" t="n"/>
    </row>
    <row r="4064" spans="1:13">
      <c r="A4064" s="137" t="n">
        <v>1</v>
      </c>
      <c r="B4064" s="100" t="s">
        <v>525</v>
      </c>
      <c r="C4064" s="137">
        <f>COUNTIFS(Severity,$B4064,AssignedDate,"&gt;="&amp;$C$1,AssignedDate,"&lt;="&amp;$F$1)</f>
        <v/>
      </c>
      <c r="D4064" s="137">
        <f>COUNTIFS(Severity,$B4064,Status,"&lt;&gt;Suspend",Status,"&lt;&gt;Assigned",Status,"&lt;&gt;Open",Status,"&lt;&gt;Hold",ResolvedDate,"&gt;="&amp;$C$1,ResolvedDate,"&lt;="&amp;$F$1)</f>
        <v/>
      </c>
      <c r="E4064" s="137">
        <f>COUNTIFS(Severity,$B4064,SLA_Breach,"&lt;&gt;Yes",Status,"&lt;&gt;Suspend",Status,"&lt;&gt;Assigned",Status,"&lt;&gt;Open",Status,"&lt;&gt;Hold&gt;",ResolvedDate,"&gt;="&amp;$C$1,ResolvedDate,"&lt;="&amp;$F$1)</f>
        <v/>
      </c>
      <c r="F4064" s="137">
        <f>COUNTIFS(Severity,$B4064,SLA_Breach,"Yes",Status,"&lt;&gt;Suspend",Status,"&lt;&gt;Assigned",Status,"&lt;&gt;Open",Status,"&lt;&gt;Hold&gt;",ResolvedDate,"&gt;="&amp;$C$1,ResolvedDate,"&lt;="&amp;$F$1)</f>
        <v/>
      </c>
      <c r="G4064" s="137">
        <f>COUNTIFS(Severity,$B4064,AssignedDate,"&gt;=01/01/2017 12:00:00 AM",AssignedDate,"&lt;="&amp;$F$1)</f>
        <v/>
      </c>
      <c r="H4064" s="177" t="n"/>
      <c r="L4064" s="57" t="n">
        <v>0</v>
      </c>
      <c r="M4064" s="57" t="n"/>
    </row>
    <row r="4065" spans="1:13">
      <c r="A4065" s="137" t="n">
        <v>1</v>
      </c>
      <c r="B4065" s="100" t="s">
        <v>525</v>
      </c>
      <c r="C4065" s="137">
        <f>COUNTIFS(Severity,$B4065,AssignedDate,"&gt;="&amp;$C$1,AssignedDate,"&lt;="&amp;$F$1)</f>
        <v/>
      </c>
      <c r="D4065" s="137">
        <f>COUNTIFS(Severity,$B4065,Status,"&lt;&gt;Suspend",Status,"&lt;&gt;Assigned",Status,"&lt;&gt;Open",Status,"&lt;&gt;Hold",ResolvedDate,"&gt;="&amp;$C$1,ResolvedDate,"&lt;="&amp;$F$1)</f>
        <v/>
      </c>
      <c r="E4065" s="137">
        <f>COUNTIFS(Severity,$B4065,SLA_Breach,"&lt;&gt;Yes",Status,"&lt;&gt;Suspend",Status,"&lt;&gt;Assigned",Status,"&lt;&gt;Open",Status,"&lt;&gt;Hold&gt;",ResolvedDate,"&gt;="&amp;$C$1,ResolvedDate,"&lt;="&amp;$F$1)</f>
        <v/>
      </c>
      <c r="F4065" s="137">
        <f>COUNTIFS(Severity,$B4065,SLA_Breach,"Yes",Status,"&lt;&gt;Suspend",Status,"&lt;&gt;Assigned",Status,"&lt;&gt;Open",Status,"&lt;&gt;Hold&gt;",ResolvedDate,"&gt;="&amp;$C$1,ResolvedDate,"&lt;="&amp;$F$1)</f>
        <v/>
      </c>
      <c r="G4065" s="137">
        <f>COUNTIFS(Severity,$B4065,AssignedDate,"&gt;=01/01/2017 12:00:00 AM",AssignedDate,"&lt;="&amp;$F$1)</f>
        <v/>
      </c>
      <c r="H4065" s="177" t="n"/>
      <c r="L4065" s="57" t="n">
        <v>0</v>
      </c>
      <c r="M4065" s="57" t="n"/>
    </row>
    <row r="4066" spans="1:13">
      <c r="A4066" s="137" t="n">
        <v>1</v>
      </c>
      <c r="B4066" s="100" t="s">
        <v>525</v>
      </c>
      <c r="C4066" s="137">
        <f>COUNTIFS(Severity,$B4066,AssignedDate,"&gt;="&amp;$C$1,AssignedDate,"&lt;="&amp;$F$1)</f>
        <v/>
      </c>
      <c r="D4066" s="137">
        <f>COUNTIFS(Severity,$B4066,Status,"&lt;&gt;Suspend",Status,"&lt;&gt;Assigned",Status,"&lt;&gt;Open",Status,"&lt;&gt;Hold",ResolvedDate,"&gt;="&amp;$C$1,ResolvedDate,"&lt;="&amp;$F$1)</f>
        <v/>
      </c>
      <c r="E4066" s="137">
        <f>COUNTIFS(Severity,$B4066,SLA_Breach,"&lt;&gt;Yes",Status,"&lt;&gt;Suspend",Status,"&lt;&gt;Assigned",Status,"&lt;&gt;Open",Status,"&lt;&gt;Hold&gt;",ResolvedDate,"&gt;="&amp;$C$1,ResolvedDate,"&lt;="&amp;$F$1)</f>
        <v/>
      </c>
      <c r="F4066" s="137">
        <f>COUNTIFS(Severity,$B4066,SLA_Breach,"Yes",Status,"&lt;&gt;Suspend",Status,"&lt;&gt;Assigned",Status,"&lt;&gt;Open",Status,"&lt;&gt;Hold&gt;",ResolvedDate,"&gt;="&amp;$C$1,ResolvedDate,"&lt;="&amp;$F$1)</f>
        <v/>
      </c>
      <c r="G4066" s="137">
        <f>COUNTIFS(Severity,$B4066,AssignedDate,"&gt;=01/01/2017 12:00:00 AM",AssignedDate,"&lt;="&amp;$F$1)</f>
        <v/>
      </c>
      <c r="H4066" s="177" t="n"/>
      <c r="L4066" s="57" t="n">
        <v>0</v>
      </c>
      <c r="M4066" s="57" t="n"/>
    </row>
    <row r="4067" spans="1:13">
      <c r="A4067" s="137" t="n">
        <v>1</v>
      </c>
      <c r="B4067" s="100" t="s">
        <v>525</v>
      </c>
      <c r="C4067" s="137">
        <f>COUNTIFS(Severity,$B4067,AssignedDate,"&gt;="&amp;$C$1,AssignedDate,"&lt;="&amp;$F$1)</f>
        <v/>
      </c>
      <c r="D4067" s="137">
        <f>COUNTIFS(Severity,$B4067,Status,"&lt;&gt;Suspend",Status,"&lt;&gt;Assigned",Status,"&lt;&gt;Open",Status,"&lt;&gt;Hold",ResolvedDate,"&gt;="&amp;$C$1,ResolvedDate,"&lt;="&amp;$F$1)</f>
        <v/>
      </c>
      <c r="E4067" s="137">
        <f>COUNTIFS(Severity,$B4067,SLA_Breach,"&lt;&gt;Yes",Status,"&lt;&gt;Suspend",Status,"&lt;&gt;Assigned",Status,"&lt;&gt;Open",Status,"&lt;&gt;Hold&gt;",ResolvedDate,"&gt;="&amp;$C$1,ResolvedDate,"&lt;="&amp;$F$1)</f>
        <v/>
      </c>
      <c r="F4067" s="137">
        <f>COUNTIFS(Severity,$B4067,SLA_Breach,"Yes",Status,"&lt;&gt;Suspend",Status,"&lt;&gt;Assigned",Status,"&lt;&gt;Open",Status,"&lt;&gt;Hold&gt;",ResolvedDate,"&gt;="&amp;$C$1,ResolvedDate,"&lt;="&amp;$F$1)</f>
        <v/>
      </c>
      <c r="G4067" s="137">
        <f>COUNTIFS(Severity,$B4067,AssignedDate,"&gt;=01/01/2017 12:00:00 AM",AssignedDate,"&lt;="&amp;$F$1)</f>
        <v/>
      </c>
      <c r="H4067" s="177" t="n"/>
      <c r="L4067" s="57" t="n">
        <v>0</v>
      </c>
      <c r="M4067" s="57" t="n"/>
    </row>
    <row r="4068" spans="1:13">
      <c r="A4068" s="137" t="n">
        <v>1</v>
      </c>
      <c r="B4068" s="100" t="s">
        <v>525</v>
      </c>
      <c r="C4068" s="137">
        <f>COUNTIFS(Severity,$B4068,AssignedDate,"&gt;="&amp;$C$1,AssignedDate,"&lt;="&amp;$F$1)</f>
        <v/>
      </c>
      <c r="D4068" s="137">
        <f>COUNTIFS(Severity,$B4068,Status,"&lt;&gt;Suspend",Status,"&lt;&gt;Assigned",Status,"&lt;&gt;Open",Status,"&lt;&gt;Hold",ResolvedDate,"&gt;="&amp;$C$1,ResolvedDate,"&lt;="&amp;$F$1)</f>
        <v/>
      </c>
      <c r="E4068" s="137">
        <f>COUNTIFS(Severity,$B4068,SLA_Breach,"&lt;&gt;Yes",Status,"&lt;&gt;Suspend",Status,"&lt;&gt;Assigned",Status,"&lt;&gt;Open",Status,"&lt;&gt;Hold&gt;",ResolvedDate,"&gt;="&amp;$C$1,ResolvedDate,"&lt;="&amp;$F$1)</f>
        <v/>
      </c>
      <c r="F4068" s="137">
        <f>COUNTIFS(Severity,$B4068,SLA_Breach,"Yes",Status,"&lt;&gt;Suspend",Status,"&lt;&gt;Assigned",Status,"&lt;&gt;Open",Status,"&lt;&gt;Hold&gt;",ResolvedDate,"&gt;="&amp;$C$1,ResolvedDate,"&lt;="&amp;$F$1)</f>
        <v/>
      </c>
      <c r="G4068" s="137">
        <f>COUNTIFS(Severity,$B4068,AssignedDate,"&gt;=01/01/2017 12:00:00 AM",AssignedDate,"&lt;="&amp;$F$1)</f>
        <v/>
      </c>
      <c r="H4068" s="177" t="n"/>
      <c r="L4068" s="57" t="n">
        <v>0</v>
      </c>
      <c r="M4068" s="57" t="n"/>
    </row>
    <row r="4069" spans="1:13">
      <c r="A4069" s="137" t="n">
        <v>1</v>
      </c>
      <c r="B4069" s="100" t="s">
        <v>525</v>
      </c>
      <c r="C4069" s="137">
        <f>COUNTIFS(Severity,$B4069,AssignedDate,"&gt;="&amp;$C$1,AssignedDate,"&lt;="&amp;$F$1)</f>
        <v/>
      </c>
      <c r="D4069" s="137">
        <f>COUNTIFS(Severity,$B4069,Status,"&lt;&gt;Suspend",Status,"&lt;&gt;Assigned",Status,"&lt;&gt;Open",Status,"&lt;&gt;Hold",ResolvedDate,"&gt;="&amp;$C$1,ResolvedDate,"&lt;="&amp;$F$1)</f>
        <v/>
      </c>
      <c r="E4069" s="137">
        <f>COUNTIFS(Severity,$B4069,SLA_Breach,"&lt;&gt;Yes",Status,"&lt;&gt;Suspend",Status,"&lt;&gt;Assigned",Status,"&lt;&gt;Open",Status,"&lt;&gt;Hold&gt;",ResolvedDate,"&gt;="&amp;$C$1,ResolvedDate,"&lt;="&amp;$F$1)</f>
        <v/>
      </c>
      <c r="F4069" s="137">
        <f>COUNTIFS(Severity,$B4069,SLA_Breach,"Yes",Status,"&lt;&gt;Suspend",Status,"&lt;&gt;Assigned",Status,"&lt;&gt;Open",Status,"&lt;&gt;Hold&gt;",ResolvedDate,"&gt;="&amp;$C$1,ResolvedDate,"&lt;="&amp;$F$1)</f>
        <v/>
      </c>
      <c r="G4069" s="137">
        <f>COUNTIFS(Severity,$B4069,AssignedDate,"&gt;=01/01/2017 12:00:00 AM",AssignedDate,"&lt;="&amp;$F$1)</f>
        <v/>
      </c>
      <c r="H4069" s="177" t="n"/>
      <c r="L4069" s="57" t="n">
        <v>0</v>
      </c>
      <c r="M4069" s="57" t="n"/>
    </row>
    <row r="4070" spans="1:13">
      <c r="A4070" s="137" t="n">
        <v>1</v>
      </c>
      <c r="B4070" s="100" t="s">
        <v>525</v>
      </c>
      <c r="C4070" s="137">
        <f>COUNTIFS(Severity,$B4070,AssignedDate,"&gt;="&amp;$C$1,AssignedDate,"&lt;="&amp;$F$1)</f>
        <v/>
      </c>
      <c r="D4070" s="137">
        <f>COUNTIFS(Severity,$B4070,Status,"&lt;&gt;Suspend",Status,"&lt;&gt;Assigned",Status,"&lt;&gt;Open",Status,"&lt;&gt;Hold",ResolvedDate,"&gt;="&amp;$C$1,ResolvedDate,"&lt;="&amp;$F$1)</f>
        <v/>
      </c>
      <c r="E4070" s="137">
        <f>COUNTIFS(Severity,$B4070,SLA_Breach,"&lt;&gt;Yes",Status,"&lt;&gt;Suspend",Status,"&lt;&gt;Assigned",Status,"&lt;&gt;Open",Status,"&lt;&gt;Hold&gt;",ResolvedDate,"&gt;="&amp;$C$1,ResolvedDate,"&lt;="&amp;$F$1)</f>
        <v/>
      </c>
      <c r="F4070" s="137">
        <f>COUNTIFS(Severity,$B4070,SLA_Breach,"Yes",Status,"&lt;&gt;Suspend",Status,"&lt;&gt;Assigned",Status,"&lt;&gt;Open",Status,"&lt;&gt;Hold&gt;",ResolvedDate,"&gt;="&amp;$C$1,ResolvedDate,"&lt;="&amp;$F$1)</f>
        <v/>
      </c>
      <c r="G4070" s="137">
        <f>COUNTIFS(Severity,$B4070,AssignedDate,"&gt;=01/01/2017 12:00:00 AM",AssignedDate,"&lt;="&amp;$F$1)</f>
        <v/>
      </c>
      <c r="H4070" s="177" t="n"/>
      <c r="L4070" s="57" t="n">
        <v>0</v>
      </c>
      <c r="M4070" s="57" t="n"/>
    </row>
    <row r="4071" spans="1:13">
      <c r="A4071" s="137" t="n">
        <v>1</v>
      </c>
      <c r="B4071" s="100" t="s">
        <v>525</v>
      </c>
      <c r="C4071" s="137">
        <f>COUNTIFS(Severity,$B4071,AssignedDate,"&gt;="&amp;$C$1,AssignedDate,"&lt;="&amp;$F$1)</f>
        <v/>
      </c>
      <c r="D4071" s="137">
        <f>COUNTIFS(Severity,$B4071,Status,"&lt;&gt;Suspend",Status,"&lt;&gt;Assigned",Status,"&lt;&gt;Open",Status,"&lt;&gt;Hold",ResolvedDate,"&gt;="&amp;$C$1,ResolvedDate,"&lt;="&amp;$F$1)</f>
        <v/>
      </c>
      <c r="E4071" s="137">
        <f>COUNTIFS(Severity,$B4071,SLA_Breach,"&lt;&gt;Yes",Status,"&lt;&gt;Suspend",Status,"&lt;&gt;Assigned",Status,"&lt;&gt;Open",Status,"&lt;&gt;Hold&gt;",ResolvedDate,"&gt;="&amp;$C$1,ResolvedDate,"&lt;="&amp;$F$1)</f>
        <v/>
      </c>
      <c r="F4071" s="137">
        <f>COUNTIFS(Severity,$B4071,SLA_Breach,"Yes",Status,"&lt;&gt;Suspend",Status,"&lt;&gt;Assigned",Status,"&lt;&gt;Open",Status,"&lt;&gt;Hold&gt;",ResolvedDate,"&gt;="&amp;$C$1,ResolvedDate,"&lt;="&amp;$F$1)</f>
        <v/>
      </c>
      <c r="G4071" s="137">
        <f>COUNTIFS(Severity,$B4071,AssignedDate,"&gt;=01/01/2017 12:00:00 AM",AssignedDate,"&lt;="&amp;$F$1)</f>
        <v/>
      </c>
      <c r="H4071" s="177" t="n"/>
      <c r="L4071" s="57" t="n">
        <v>0</v>
      </c>
      <c r="M4071" s="57" t="n"/>
    </row>
    <row r="4072" spans="1:13">
      <c r="A4072" s="137" t="n">
        <v>1</v>
      </c>
      <c r="B4072" s="100" t="s">
        <v>525</v>
      </c>
      <c r="C4072" s="137">
        <f>COUNTIFS(Severity,$B4072,AssignedDate,"&gt;="&amp;$C$1,AssignedDate,"&lt;="&amp;$F$1)</f>
        <v/>
      </c>
      <c r="D4072" s="137">
        <f>COUNTIFS(Severity,$B4072,Status,"&lt;&gt;Suspend",Status,"&lt;&gt;Assigned",Status,"&lt;&gt;Open",Status,"&lt;&gt;Hold",ResolvedDate,"&gt;="&amp;$C$1,ResolvedDate,"&lt;="&amp;$F$1)</f>
        <v/>
      </c>
      <c r="E4072" s="137">
        <f>COUNTIFS(Severity,$B4072,SLA_Breach,"&lt;&gt;Yes",Status,"&lt;&gt;Suspend",Status,"&lt;&gt;Assigned",Status,"&lt;&gt;Open",Status,"&lt;&gt;Hold&gt;",ResolvedDate,"&gt;="&amp;$C$1,ResolvedDate,"&lt;="&amp;$F$1)</f>
        <v/>
      </c>
      <c r="F4072" s="137">
        <f>COUNTIFS(Severity,$B4072,SLA_Breach,"Yes",Status,"&lt;&gt;Suspend",Status,"&lt;&gt;Assigned",Status,"&lt;&gt;Open",Status,"&lt;&gt;Hold&gt;",ResolvedDate,"&gt;="&amp;$C$1,ResolvedDate,"&lt;="&amp;$F$1)</f>
        <v/>
      </c>
      <c r="G4072" s="137">
        <f>COUNTIFS(Severity,$B4072,AssignedDate,"&gt;=01/01/2017 12:00:00 AM",AssignedDate,"&lt;="&amp;$F$1)</f>
        <v/>
      </c>
      <c r="H4072" s="177" t="n"/>
      <c r="L4072" s="57" t="n">
        <v>0</v>
      </c>
      <c r="M4072" s="57" t="n"/>
    </row>
    <row r="4073" spans="1:13">
      <c r="A4073" s="137" t="n">
        <v>1</v>
      </c>
      <c r="B4073" s="100" t="s">
        <v>525</v>
      </c>
      <c r="C4073" s="137">
        <f>COUNTIFS(Severity,$B4073,AssignedDate,"&gt;="&amp;$C$1,AssignedDate,"&lt;="&amp;$F$1)</f>
        <v/>
      </c>
      <c r="D4073" s="137">
        <f>COUNTIFS(Severity,$B4073,Status,"&lt;&gt;Suspend",Status,"&lt;&gt;Assigned",Status,"&lt;&gt;Open",Status,"&lt;&gt;Hold",ResolvedDate,"&gt;="&amp;$C$1,ResolvedDate,"&lt;="&amp;$F$1)</f>
        <v/>
      </c>
      <c r="E4073" s="137">
        <f>COUNTIFS(Severity,$B4073,SLA_Breach,"&lt;&gt;Yes",Status,"&lt;&gt;Suspend",Status,"&lt;&gt;Assigned",Status,"&lt;&gt;Open",Status,"&lt;&gt;Hold&gt;",ResolvedDate,"&gt;="&amp;$C$1,ResolvedDate,"&lt;="&amp;$F$1)</f>
        <v/>
      </c>
      <c r="F4073" s="137">
        <f>COUNTIFS(Severity,$B4073,SLA_Breach,"Yes",Status,"&lt;&gt;Suspend",Status,"&lt;&gt;Assigned",Status,"&lt;&gt;Open",Status,"&lt;&gt;Hold&gt;",ResolvedDate,"&gt;="&amp;$C$1,ResolvedDate,"&lt;="&amp;$F$1)</f>
        <v/>
      </c>
      <c r="G4073" s="137">
        <f>COUNTIFS(Severity,$B4073,AssignedDate,"&gt;=01/01/2017 12:00:00 AM",AssignedDate,"&lt;="&amp;$F$1)</f>
        <v/>
      </c>
      <c r="H4073" s="177" t="n"/>
      <c r="L4073" s="57" t="n">
        <v>0</v>
      </c>
      <c r="M4073" s="57" t="n"/>
    </row>
    <row r="4074" spans="1:13">
      <c r="A4074" s="137" t="n">
        <v>1</v>
      </c>
      <c r="B4074" s="100" t="s">
        <v>525</v>
      </c>
      <c r="C4074" s="137">
        <f>COUNTIFS(Severity,$B4074,AssignedDate,"&gt;="&amp;$C$1,AssignedDate,"&lt;="&amp;$F$1)</f>
        <v/>
      </c>
      <c r="D4074" s="137">
        <f>COUNTIFS(Severity,$B4074,Status,"&lt;&gt;Suspend",Status,"&lt;&gt;Assigned",Status,"&lt;&gt;Open",Status,"&lt;&gt;Hold",ResolvedDate,"&gt;="&amp;$C$1,ResolvedDate,"&lt;="&amp;$F$1)</f>
        <v/>
      </c>
      <c r="E4074" s="137">
        <f>COUNTIFS(Severity,$B4074,SLA_Breach,"&lt;&gt;Yes",Status,"&lt;&gt;Suspend",Status,"&lt;&gt;Assigned",Status,"&lt;&gt;Open",Status,"&lt;&gt;Hold&gt;",ResolvedDate,"&gt;="&amp;$C$1,ResolvedDate,"&lt;="&amp;$F$1)</f>
        <v/>
      </c>
      <c r="F4074" s="137">
        <f>COUNTIFS(Severity,$B4074,SLA_Breach,"Yes",Status,"&lt;&gt;Suspend",Status,"&lt;&gt;Assigned",Status,"&lt;&gt;Open",Status,"&lt;&gt;Hold&gt;",ResolvedDate,"&gt;="&amp;$C$1,ResolvedDate,"&lt;="&amp;$F$1)</f>
        <v/>
      </c>
      <c r="G4074" s="137">
        <f>COUNTIFS(Severity,$B4074,AssignedDate,"&gt;=01/01/2017 12:00:00 AM",AssignedDate,"&lt;="&amp;$F$1)</f>
        <v/>
      </c>
      <c r="H4074" s="177" t="n"/>
      <c r="L4074" s="57" t="n">
        <v>0</v>
      </c>
      <c r="M4074" s="57" t="n"/>
    </row>
    <row r="4075" spans="1:13">
      <c r="A4075" s="137" t="n">
        <v>1</v>
      </c>
      <c r="B4075" s="100" t="s">
        <v>525</v>
      </c>
      <c r="C4075" s="137">
        <f>COUNTIFS(Severity,$B4075,AssignedDate,"&gt;="&amp;$C$1,AssignedDate,"&lt;="&amp;$F$1)</f>
        <v/>
      </c>
      <c r="D4075" s="137">
        <f>COUNTIFS(Severity,$B4075,Status,"&lt;&gt;Suspend",Status,"&lt;&gt;Assigned",Status,"&lt;&gt;Open",Status,"&lt;&gt;Hold",ResolvedDate,"&gt;="&amp;$C$1,ResolvedDate,"&lt;="&amp;$F$1)</f>
        <v/>
      </c>
      <c r="E4075" s="137">
        <f>COUNTIFS(Severity,$B4075,SLA_Breach,"&lt;&gt;Yes",Status,"&lt;&gt;Suspend",Status,"&lt;&gt;Assigned",Status,"&lt;&gt;Open",Status,"&lt;&gt;Hold&gt;",ResolvedDate,"&gt;="&amp;$C$1,ResolvedDate,"&lt;="&amp;$F$1)</f>
        <v/>
      </c>
      <c r="F4075" s="137">
        <f>COUNTIFS(Severity,$B4075,SLA_Breach,"Yes",Status,"&lt;&gt;Suspend",Status,"&lt;&gt;Assigned",Status,"&lt;&gt;Open",Status,"&lt;&gt;Hold&gt;",ResolvedDate,"&gt;="&amp;$C$1,ResolvedDate,"&lt;="&amp;$F$1)</f>
        <v/>
      </c>
      <c r="G4075" s="137">
        <f>COUNTIFS(Severity,$B4075,AssignedDate,"&gt;=01/01/2017 12:00:00 AM",AssignedDate,"&lt;="&amp;$F$1)</f>
        <v/>
      </c>
      <c r="H4075" s="177" t="n"/>
      <c r="L4075" s="57" t="n">
        <v>0</v>
      </c>
      <c r="M4075" s="57" t="n"/>
    </row>
    <row r="4076" spans="1:13">
      <c r="A4076" s="137" t="n">
        <v>1</v>
      </c>
      <c r="B4076" s="100" t="s">
        <v>525</v>
      </c>
      <c r="C4076" s="137">
        <f>COUNTIFS(Severity,$B4076,AssignedDate,"&gt;="&amp;$C$1,AssignedDate,"&lt;="&amp;$F$1)</f>
        <v/>
      </c>
      <c r="D4076" s="137">
        <f>COUNTIFS(Severity,$B4076,Status,"&lt;&gt;Suspend",Status,"&lt;&gt;Assigned",Status,"&lt;&gt;Open",Status,"&lt;&gt;Hold",ResolvedDate,"&gt;="&amp;$C$1,ResolvedDate,"&lt;="&amp;$F$1)</f>
        <v/>
      </c>
      <c r="E4076" s="137">
        <f>COUNTIFS(Severity,$B4076,SLA_Breach,"&lt;&gt;Yes",Status,"&lt;&gt;Suspend",Status,"&lt;&gt;Assigned",Status,"&lt;&gt;Open",Status,"&lt;&gt;Hold&gt;",ResolvedDate,"&gt;="&amp;$C$1,ResolvedDate,"&lt;="&amp;$F$1)</f>
        <v/>
      </c>
      <c r="F4076" s="137">
        <f>COUNTIFS(Severity,$B4076,SLA_Breach,"Yes",Status,"&lt;&gt;Suspend",Status,"&lt;&gt;Assigned",Status,"&lt;&gt;Open",Status,"&lt;&gt;Hold&gt;",ResolvedDate,"&gt;="&amp;$C$1,ResolvedDate,"&lt;="&amp;$F$1)</f>
        <v/>
      </c>
      <c r="G4076" s="137">
        <f>COUNTIFS(Severity,$B4076,AssignedDate,"&gt;=01/01/2017 12:00:00 AM",AssignedDate,"&lt;="&amp;$F$1)</f>
        <v/>
      </c>
      <c r="H4076" s="177" t="n"/>
      <c r="L4076" s="57" t="n">
        <v>0</v>
      </c>
      <c r="M4076" s="57" t="n"/>
    </row>
    <row r="4077" spans="1:13">
      <c r="A4077" s="137" t="n">
        <v>1</v>
      </c>
      <c r="B4077" s="100" t="s">
        <v>525</v>
      </c>
      <c r="C4077" s="137">
        <f>COUNTIFS(Severity,$B4077,AssignedDate,"&gt;="&amp;$C$1,AssignedDate,"&lt;="&amp;$F$1)</f>
        <v/>
      </c>
      <c r="D4077" s="137">
        <f>COUNTIFS(Severity,$B4077,Status,"&lt;&gt;Suspend",Status,"&lt;&gt;Assigned",Status,"&lt;&gt;Open",Status,"&lt;&gt;Hold",ResolvedDate,"&gt;="&amp;$C$1,ResolvedDate,"&lt;="&amp;$F$1)</f>
        <v/>
      </c>
      <c r="E4077" s="137">
        <f>COUNTIFS(Severity,$B4077,SLA_Breach,"&lt;&gt;Yes",Status,"&lt;&gt;Suspend",Status,"&lt;&gt;Assigned",Status,"&lt;&gt;Open",Status,"&lt;&gt;Hold&gt;",ResolvedDate,"&gt;="&amp;$C$1,ResolvedDate,"&lt;="&amp;$F$1)</f>
        <v/>
      </c>
      <c r="F4077" s="137">
        <f>COUNTIFS(Severity,$B4077,SLA_Breach,"Yes",Status,"&lt;&gt;Suspend",Status,"&lt;&gt;Assigned",Status,"&lt;&gt;Open",Status,"&lt;&gt;Hold&gt;",ResolvedDate,"&gt;="&amp;$C$1,ResolvedDate,"&lt;="&amp;$F$1)</f>
        <v/>
      </c>
      <c r="G4077" s="137">
        <f>COUNTIFS(Severity,$B4077,AssignedDate,"&gt;=01/01/2017 12:00:00 AM",AssignedDate,"&lt;="&amp;$F$1)</f>
        <v/>
      </c>
      <c r="H4077" s="177" t="n"/>
      <c r="L4077" s="57" t="n">
        <v>0</v>
      </c>
      <c r="M4077" s="57" t="n"/>
    </row>
    <row r="4078" spans="1:13">
      <c r="A4078" s="137" t="n">
        <v>1</v>
      </c>
      <c r="B4078" s="100" t="s">
        <v>525</v>
      </c>
      <c r="C4078" s="137">
        <f>COUNTIFS(Severity,$B4078,AssignedDate,"&gt;="&amp;$C$1,AssignedDate,"&lt;="&amp;$F$1)</f>
        <v/>
      </c>
      <c r="D4078" s="137">
        <f>COUNTIFS(Severity,$B4078,Status,"&lt;&gt;Suspend",Status,"&lt;&gt;Assigned",Status,"&lt;&gt;Open",Status,"&lt;&gt;Hold",ResolvedDate,"&gt;="&amp;$C$1,ResolvedDate,"&lt;="&amp;$F$1)</f>
        <v/>
      </c>
      <c r="E4078" s="137">
        <f>COUNTIFS(Severity,$B4078,SLA_Breach,"&lt;&gt;Yes",Status,"&lt;&gt;Suspend",Status,"&lt;&gt;Assigned",Status,"&lt;&gt;Open",Status,"&lt;&gt;Hold&gt;",ResolvedDate,"&gt;="&amp;$C$1,ResolvedDate,"&lt;="&amp;$F$1)</f>
        <v/>
      </c>
      <c r="F4078" s="137">
        <f>COUNTIFS(Severity,$B4078,SLA_Breach,"Yes",Status,"&lt;&gt;Suspend",Status,"&lt;&gt;Assigned",Status,"&lt;&gt;Open",Status,"&lt;&gt;Hold&gt;",ResolvedDate,"&gt;="&amp;$C$1,ResolvedDate,"&lt;="&amp;$F$1)</f>
        <v/>
      </c>
      <c r="G4078" s="137">
        <f>COUNTIFS(Severity,$B4078,AssignedDate,"&gt;=01/01/2017 12:00:00 AM",AssignedDate,"&lt;="&amp;$F$1)</f>
        <v/>
      </c>
      <c r="H4078" s="177" t="n"/>
      <c r="L4078" s="57" t="n">
        <v>0</v>
      </c>
      <c r="M4078" s="57" t="n"/>
    </row>
    <row r="4079" spans="1:13">
      <c r="A4079" s="137" t="n">
        <v>1</v>
      </c>
      <c r="B4079" s="100" t="s">
        <v>525</v>
      </c>
      <c r="C4079" s="137">
        <f>COUNTIFS(Severity,$B4079,AssignedDate,"&gt;="&amp;$C$1,AssignedDate,"&lt;="&amp;$F$1)</f>
        <v/>
      </c>
      <c r="D4079" s="137">
        <f>COUNTIFS(Severity,$B4079,Status,"&lt;&gt;Suspend",Status,"&lt;&gt;Assigned",Status,"&lt;&gt;Open",Status,"&lt;&gt;Hold",ResolvedDate,"&gt;="&amp;$C$1,ResolvedDate,"&lt;="&amp;$F$1)</f>
        <v/>
      </c>
      <c r="E4079" s="137">
        <f>COUNTIFS(Severity,$B4079,SLA_Breach,"&lt;&gt;Yes",Status,"&lt;&gt;Suspend",Status,"&lt;&gt;Assigned",Status,"&lt;&gt;Open",Status,"&lt;&gt;Hold&gt;",ResolvedDate,"&gt;="&amp;$C$1,ResolvedDate,"&lt;="&amp;$F$1)</f>
        <v/>
      </c>
      <c r="F4079" s="137">
        <f>COUNTIFS(Severity,$B4079,SLA_Breach,"Yes",Status,"&lt;&gt;Suspend",Status,"&lt;&gt;Assigned",Status,"&lt;&gt;Open",Status,"&lt;&gt;Hold&gt;",ResolvedDate,"&gt;="&amp;$C$1,ResolvedDate,"&lt;="&amp;$F$1)</f>
        <v/>
      </c>
      <c r="G4079" s="137">
        <f>COUNTIFS(Severity,$B4079,AssignedDate,"&gt;=01/01/2017 12:00:00 AM",AssignedDate,"&lt;="&amp;$F$1)</f>
        <v/>
      </c>
      <c r="H4079" s="177" t="n"/>
      <c r="L4079" s="57" t="n">
        <v>0</v>
      </c>
      <c r="M4079" s="57" t="n"/>
    </row>
    <row r="4080" spans="1:13">
      <c r="A4080" s="137" t="n">
        <v>1</v>
      </c>
      <c r="B4080" s="100" t="s">
        <v>525</v>
      </c>
      <c r="C4080" s="137">
        <f>COUNTIFS(Severity,$B4080,AssignedDate,"&gt;="&amp;$C$1,AssignedDate,"&lt;="&amp;$F$1)</f>
        <v/>
      </c>
      <c r="D4080" s="137">
        <f>COUNTIFS(Severity,$B4080,Status,"&lt;&gt;Suspend",Status,"&lt;&gt;Assigned",Status,"&lt;&gt;Open",Status,"&lt;&gt;Hold",ResolvedDate,"&gt;="&amp;$C$1,ResolvedDate,"&lt;="&amp;$F$1)</f>
        <v/>
      </c>
      <c r="E4080" s="137">
        <f>COUNTIFS(Severity,$B4080,SLA_Breach,"&lt;&gt;Yes",Status,"&lt;&gt;Suspend",Status,"&lt;&gt;Assigned",Status,"&lt;&gt;Open",Status,"&lt;&gt;Hold&gt;",ResolvedDate,"&gt;="&amp;$C$1,ResolvedDate,"&lt;="&amp;$F$1)</f>
        <v/>
      </c>
      <c r="F4080" s="137">
        <f>COUNTIFS(Severity,$B4080,SLA_Breach,"Yes",Status,"&lt;&gt;Suspend",Status,"&lt;&gt;Assigned",Status,"&lt;&gt;Open",Status,"&lt;&gt;Hold&gt;",ResolvedDate,"&gt;="&amp;$C$1,ResolvedDate,"&lt;="&amp;$F$1)</f>
        <v/>
      </c>
      <c r="G4080" s="137">
        <f>COUNTIFS(Severity,$B4080,AssignedDate,"&gt;=01/01/2017 12:00:00 AM",AssignedDate,"&lt;="&amp;$F$1)</f>
        <v/>
      </c>
      <c r="H4080" s="177" t="n"/>
      <c r="L4080" s="57" t="n">
        <v>0</v>
      </c>
      <c r="M4080" s="57" t="n"/>
    </row>
    <row r="4081" spans="1:13">
      <c r="A4081" s="137" t="n">
        <v>1</v>
      </c>
      <c r="B4081" s="100" t="s">
        <v>525</v>
      </c>
      <c r="C4081" s="137">
        <f>COUNTIFS(Severity,$B4081,AssignedDate,"&gt;="&amp;$C$1,AssignedDate,"&lt;="&amp;$F$1)</f>
        <v/>
      </c>
      <c r="D4081" s="137">
        <f>COUNTIFS(Severity,$B4081,Status,"&lt;&gt;Suspend",Status,"&lt;&gt;Assigned",Status,"&lt;&gt;Open",Status,"&lt;&gt;Hold",ResolvedDate,"&gt;="&amp;$C$1,ResolvedDate,"&lt;="&amp;$F$1)</f>
        <v/>
      </c>
      <c r="E4081" s="137">
        <f>COUNTIFS(Severity,$B4081,SLA_Breach,"&lt;&gt;Yes",Status,"&lt;&gt;Suspend",Status,"&lt;&gt;Assigned",Status,"&lt;&gt;Open",Status,"&lt;&gt;Hold&gt;",ResolvedDate,"&gt;="&amp;$C$1,ResolvedDate,"&lt;="&amp;$F$1)</f>
        <v/>
      </c>
      <c r="F4081" s="137">
        <f>COUNTIFS(Severity,$B4081,SLA_Breach,"Yes",Status,"&lt;&gt;Suspend",Status,"&lt;&gt;Assigned",Status,"&lt;&gt;Open",Status,"&lt;&gt;Hold&gt;",ResolvedDate,"&gt;="&amp;$C$1,ResolvedDate,"&lt;="&amp;$F$1)</f>
        <v/>
      </c>
      <c r="G4081" s="137">
        <f>COUNTIFS(Severity,$B4081,AssignedDate,"&gt;=01/01/2017 12:00:00 AM",AssignedDate,"&lt;="&amp;$F$1)</f>
        <v/>
      </c>
      <c r="H4081" s="177" t="n"/>
      <c r="L4081" s="57" t="n">
        <v>0</v>
      </c>
      <c r="M4081" s="57" t="n"/>
    </row>
    <row r="4082" spans="1:13">
      <c r="A4082" s="137" t="n">
        <v>1</v>
      </c>
      <c r="B4082" s="100" t="s">
        <v>525</v>
      </c>
      <c r="C4082" s="137">
        <f>COUNTIFS(Severity,$B4082,AssignedDate,"&gt;="&amp;$C$1,AssignedDate,"&lt;="&amp;$F$1)</f>
        <v/>
      </c>
      <c r="D4082" s="137">
        <f>COUNTIFS(Severity,$B4082,Status,"&lt;&gt;Suspend",Status,"&lt;&gt;Assigned",Status,"&lt;&gt;Open",Status,"&lt;&gt;Hold",ResolvedDate,"&gt;="&amp;$C$1,ResolvedDate,"&lt;="&amp;$F$1)</f>
        <v/>
      </c>
      <c r="E4082" s="137">
        <f>COUNTIFS(Severity,$B4082,SLA_Breach,"&lt;&gt;Yes",Status,"&lt;&gt;Suspend",Status,"&lt;&gt;Assigned",Status,"&lt;&gt;Open",Status,"&lt;&gt;Hold&gt;",ResolvedDate,"&gt;="&amp;$C$1,ResolvedDate,"&lt;="&amp;$F$1)</f>
        <v/>
      </c>
      <c r="F4082" s="137">
        <f>COUNTIFS(Severity,$B4082,SLA_Breach,"Yes",Status,"&lt;&gt;Suspend",Status,"&lt;&gt;Assigned",Status,"&lt;&gt;Open",Status,"&lt;&gt;Hold&gt;",ResolvedDate,"&gt;="&amp;$C$1,ResolvedDate,"&lt;="&amp;$F$1)</f>
        <v/>
      </c>
      <c r="G4082" s="137">
        <f>COUNTIFS(Severity,$B4082,AssignedDate,"&gt;=01/01/2017 12:00:00 AM",AssignedDate,"&lt;="&amp;$F$1)</f>
        <v/>
      </c>
      <c r="H4082" s="177" t="n"/>
      <c r="L4082" s="57" t="n">
        <v>0</v>
      </c>
      <c r="M4082" s="57" t="n"/>
    </row>
    <row r="4083" spans="1:13">
      <c r="A4083" s="137" t="n">
        <v>1</v>
      </c>
      <c r="B4083" s="100" t="s">
        <v>525</v>
      </c>
      <c r="C4083" s="137">
        <f>COUNTIFS(Severity,$B4083,AssignedDate,"&gt;="&amp;$C$1,AssignedDate,"&lt;="&amp;$F$1)</f>
        <v/>
      </c>
      <c r="D4083" s="137">
        <f>COUNTIFS(Severity,$B4083,Status,"&lt;&gt;Suspend",Status,"&lt;&gt;Assigned",Status,"&lt;&gt;Open",Status,"&lt;&gt;Hold",ResolvedDate,"&gt;="&amp;$C$1,ResolvedDate,"&lt;="&amp;$F$1)</f>
        <v/>
      </c>
      <c r="E4083" s="137">
        <f>COUNTIFS(Severity,$B4083,SLA_Breach,"&lt;&gt;Yes",Status,"&lt;&gt;Suspend",Status,"&lt;&gt;Assigned",Status,"&lt;&gt;Open",Status,"&lt;&gt;Hold&gt;",ResolvedDate,"&gt;="&amp;$C$1,ResolvedDate,"&lt;="&amp;$F$1)</f>
        <v/>
      </c>
      <c r="F4083" s="137">
        <f>COUNTIFS(Severity,$B4083,SLA_Breach,"Yes",Status,"&lt;&gt;Suspend",Status,"&lt;&gt;Assigned",Status,"&lt;&gt;Open",Status,"&lt;&gt;Hold&gt;",ResolvedDate,"&gt;="&amp;$C$1,ResolvedDate,"&lt;="&amp;$F$1)</f>
        <v/>
      </c>
      <c r="G4083" s="137">
        <f>COUNTIFS(Severity,$B4083,AssignedDate,"&gt;=01/01/2017 12:00:00 AM",AssignedDate,"&lt;="&amp;$F$1)</f>
        <v/>
      </c>
      <c r="H4083" s="177" t="n"/>
      <c r="L4083" s="57" t="n">
        <v>0</v>
      </c>
      <c r="M4083" s="57" t="n"/>
    </row>
    <row r="4084" spans="1:13">
      <c r="A4084" s="137" t="n">
        <v>1</v>
      </c>
      <c r="B4084" s="100" t="s">
        <v>525</v>
      </c>
      <c r="C4084" s="137">
        <f>COUNTIFS(Severity,$B4084,AssignedDate,"&gt;="&amp;$C$1,AssignedDate,"&lt;="&amp;$F$1)</f>
        <v/>
      </c>
      <c r="D4084" s="137">
        <f>COUNTIFS(Severity,$B4084,Status,"&lt;&gt;Suspend",Status,"&lt;&gt;Assigned",Status,"&lt;&gt;Open",Status,"&lt;&gt;Hold",ResolvedDate,"&gt;="&amp;$C$1,ResolvedDate,"&lt;="&amp;$F$1)</f>
        <v/>
      </c>
      <c r="E4084" s="137">
        <f>COUNTIFS(Severity,$B4084,SLA_Breach,"&lt;&gt;Yes",Status,"&lt;&gt;Suspend",Status,"&lt;&gt;Assigned",Status,"&lt;&gt;Open",Status,"&lt;&gt;Hold&gt;",ResolvedDate,"&gt;="&amp;$C$1,ResolvedDate,"&lt;="&amp;$F$1)</f>
        <v/>
      </c>
      <c r="F4084" s="137">
        <f>COUNTIFS(Severity,$B4084,SLA_Breach,"Yes",Status,"&lt;&gt;Suspend",Status,"&lt;&gt;Assigned",Status,"&lt;&gt;Open",Status,"&lt;&gt;Hold&gt;",ResolvedDate,"&gt;="&amp;$C$1,ResolvedDate,"&lt;="&amp;$F$1)</f>
        <v/>
      </c>
      <c r="G4084" s="137">
        <f>COUNTIFS(Severity,$B4084,AssignedDate,"&gt;=01/01/2017 12:00:00 AM",AssignedDate,"&lt;="&amp;$F$1)</f>
        <v/>
      </c>
      <c r="H4084" s="177" t="n"/>
      <c r="L4084" s="57" t="n">
        <v>0</v>
      </c>
      <c r="M4084" s="57" t="n"/>
    </row>
    <row r="4085" spans="1:13">
      <c r="A4085" s="137" t="n">
        <v>1</v>
      </c>
      <c r="B4085" s="100" t="s">
        <v>525</v>
      </c>
      <c r="C4085" s="137">
        <f>COUNTIFS(Severity,$B4085,AssignedDate,"&gt;="&amp;$C$1,AssignedDate,"&lt;="&amp;$F$1)</f>
        <v/>
      </c>
      <c r="D4085" s="137">
        <f>COUNTIFS(Severity,$B4085,Status,"&lt;&gt;Suspend",Status,"&lt;&gt;Assigned",Status,"&lt;&gt;Open",Status,"&lt;&gt;Hold",ResolvedDate,"&gt;="&amp;$C$1,ResolvedDate,"&lt;="&amp;$F$1)</f>
        <v/>
      </c>
      <c r="E4085" s="137">
        <f>COUNTIFS(Severity,$B4085,SLA_Breach,"&lt;&gt;Yes",Status,"&lt;&gt;Suspend",Status,"&lt;&gt;Assigned",Status,"&lt;&gt;Open",Status,"&lt;&gt;Hold&gt;",ResolvedDate,"&gt;="&amp;$C$1,ResolvedDate,"&lt;="&amp;$F$1)</f>
        <v/>
      </c>
      <c r="F4085" s="137">
        <f>COUNTIFS(Severity,$B4085,SLA_Breach,"Yes",Status,"&lt;&gt;Suspend",Status,"&lt;&gt;Assigned",Status,"&lt;&gt;Open",Status,"&lt;&gt;Hold&gt;",ResolvedDate,"&gt;="&amp;$C$1,ResolvedDate,"&lt;="&amp;$F$1)</f>
        <v/>
      </c>
      <c r="G4085" s="137">
        <f>COUNTIFS(Severity,$B4085,AssignedDate,"&gt;=01/01/2017 12:00:00 AM",AssignedDate,"&lt;="&amp;$F$1)</f>
        <v/>
      </c>
      <c r="H4085" s="177" t="n"/>
      <c r="L4085" s="57" t="n">
        <v>0</v>
      </c>
      <c r="M4085" s="57" t="n"/>
    </row>
    <row r="4086" spans="1:13">
      <c r="A4086" s="137" t="n">
        <v>1</v>
      </c>
      <c r="B4086" s="100" t="s">
        <v>525</v>
      </c>
      <c r="C4086" s="137">
        <f>COUNTIFS(Severity,$B4086,AssignedDate,"&gt;="&amp;$C$1,AssignedDate,"&lt;="&amp;$F$1)</f>
        <v/>
      </c>
      <c r="D4086" s="137">
        <f>COUNTIFS(Severity,$B4086,Status,"&lt;&gt;Suspend",Status,"&lt;&gt;Assigned",Status,"&lt;&gt;Open",Status,"&lt;&gt;Hold",ResolvedDate,"&gt;="&amp;$C$1,ResolvedDate,"&lt;="&amp;$F$1)</f>
        <v/>
      </c>
      <c r="E4086" s="137">
        <f>COUNTIFS(Severity,$B4086,SLA_Breach,"&lt;&gt;Yes",Status,"&lt;&gt;Suspend",Status,"&lt;&gt;Assigned",Status,"&lt;&gt;Open",Status,"&lt;&gt;Hold&gt;",ResolvedDate,"&gt;="&amp;$C$1,ResolvedDate,"&lt;="&amp;$F$1)</f>
        <v/>
      </c>
      <c r="F4086" s="137">
        <f>COUNTIFS(Severity,$B4086,SLA_Breach,"Yes",Status,"&lt;&gt;Suspend",Status,"&lt;&gt;Assigned",Status,"&lt;&gt;Open",Status,"&lt;&gt;Hold&gt;",ResolvedDate,"&gt;="&amp;$C$1,ResolvedDate,"&lt;="&amp;$F$1)</f>
        <v/>
      </c>
      <c r="G4086" s="137">
        <f>COUNTIFS(Severity,$B4086,AssignedDate,"&gt;=01/01/2017 12:00:00 AM",AssignedDate,"&lt;="&amp;$F$1)</f>
        <v/>
      </c>
      <c r="H4086" s="177" t="n"/>
      <c r="L4086" s="57" t="n">
        <v>0</v>
      </c>
      <c r="M4086" s="57" t="n"/>
    </row>
    <row r="4087" spans="1:13">
      <c r="A4087" s="137" t="n">
        <v>1</v>
      </c>
      <c r="B4087" s="100" t="s">
        <v>525</v>
      </c>
      <c r="C4087" s="137">
        <f>COUNTIFS(Severity,$B4087,AssignedDate,"&gt;="&amp;$C$1,AssignedDate,"&lt;="&amp;$F$1)</f>
        <v/>
      </c>
      <c r="D4087" s="137">
        <f>COUNTIFS(Severity,$B4087,Status,"&lt;&gt;Suspend",Status,"&lt;&gt;Assigned",Status,"&lt;&gt;Open",Status,"&lt;&gt;Hold",ResolvedDate,"&gt;="&amp;$C$1,ResolvedDate,"&lt;="&amp;$F$1)</f>
        <v/>
      </c>
      <c r="E4087" s="137">
        <f>COUNTIFS(Severity,$B4087,SLA_Breach,"&lt;&gt;Yes",Status,"&lt;&gt;Suspend",Status,"&lt;&gt;Assigned",Status,"&lt;&gt;Open",Status,"&lt;&gt;Hold&gt;",ResolvedDate,"&gt;="&amp;$C$1,ResolvedDate,"&lt;="&amp;$F$1)</f>
        <v/>
      </c>
      <c r="F4087" s="137">
        <f>COUNTIFS(Severity,$B4087,SLA_Breach,"Yes",Status,"&lt;&gt;Suspend",Status,"&lt;&gt;Assigned",Status,"&lt;&gt;Open",Status,"&lt;&gt;Hold&gt;",ResolvedDate,"&gt;="&amp;$C$1,ResolvedDate,"&lt;="&amp;$F$1)</f>
        <v/>
      </c>
      <c r="G4087" s="137">
        <f>COUNTIFS(Severity,$B4087,AssignedDate,"&gt;=01/01/2017 12:00:00 AM",AssignedDate,"&lt;="&amp;$F$1)</f>
        <v/>
      </c>
      <c r="H4087" s="177" t="n"/>
      <c r="L4087" s="57" t="n">
        <v>0</v>
      </c>
      <c r="M4087" s="57" t="n"/>
    </row>
    <row r="4088" spans="1:13">
      <c r="A4088" s="137" t="n">
        <v>1</v>
      </c>
      <c r="B4088" s="100" t="s">
        <v>525</v>
      </c>
      <c r="C4088" s="137">
        <f>COUNTIFS(Severity,$B4088,AssignedDate,"&gt;="&amp;$C$1,AssignedDate,"&lt;="&amp;$F$1)</f>
        <v/>
      </c>
      <c r="D4088" s="137">
        <f>COUNTIFS(Severity,$B4088,Status,"&lt;&gt;Suspend",Status,"&lt;&gt;Assigned",Status,"&lt;&gt;Open",Status,"&lt;&gt;Hold",ResolvedDate,"&gt;="&amp;$C$1,ResolvedDate,"&lt;="&amp;$F$1)</f>
        <v/>
      </c>
      <c r="E4088" s="137">
        <f>COUNTIFS(Severity,$B4088,SLA_Breach,"&lt;&gt;Yes",Status,"&lt;&gt;Suspend",Status,"&lt;&gt;Assigned",Status,"&lt;&gt;Open",Status,"&lt;&gt;Hold&gt;",ResolvedDate,"&gt;="&amp;$C$1,ResolvedDate,"&lt;="&amp;$F$1)</f>
        <v/>
      </c>
      <c r="F4088" s="137">
        <f>COUNTIFS(Severity,$B4088,SLA_Breach,"Yes",Status,"&lt;&gt;Suspend",Status,"&lt;&gt;Assigned",Status,"&lt;&gt;Open",Status,"&lt;&gt;Hold&gt;",ResolvedDate,"&gt;="&amp;$C$1,ResolvedDate,"&lt;="&amp;$F$1)</f>
        <v/>
      </c>
      <c r="G4088" s="137">
        <f>COUNTIFS(Severity,$B4088,AssignedDate,"&gt;=01/01/2017 12:00:00 AM",AssignedDate,"&lt;="&amp;$F$1)</f>
        <v/>
      </c>
      <c r="H4088" s="177" t="n"/>
      <c r="L4088" s="57" t="n">
        <v>0</v>
      </c>
      <c r="M4088" s="57" t="n"/>
    </row>
    <row r="4089" spans="1:13">
      <c r="A4089" s="137" t="n">
        <v>1</v>
      </c>
      <c r="B4089" s="100" t="s">
        <v>525</v>
      </c>
      <c r="C4089" s="137">
        <f>COUNTIFS(Severity,$B4089,AssignedDate,"&gt;="&amp;$C$1,AssignedDate,"&lt;="&amp;$F$1)</f>
        <v/>
      </c>
      <c r="D4089" s="137">
        <f>COUNTIFS(Severity,$B4089,Status,"&lt;&gt;Suspend",Status,"&lt;&gt;Assigned",Status,"&lt;&gt;Open",Status,"&lt;&gt;Hold",ResolvedDate,"&gt;="&amp;$C$1,ResolvedDate,"&lt;="&amp;$F$1)</f>
        <v/>
      </c>
      <c r="E4089" s="137">
        <f>COUNTIFS(Severity,$B4089,SLA_Breach,"&lt;&gt;Yes",Status,"&lt;&gt;Suspend",Status,"&lt;&gt;Assigned",Status,"&lt;&gt;Open",Status,"&lt;&gt;Hold&gt;",ResolvedDate,"&gt;="&amp;$C$1,ResolvedDate,"&lt;="&amp;$F$1)</f>
        <v/>
      </c>
      <c r="F4089" s="137">
        <f>COUNTIFS(Severity,$B4089,SLA_Breach,"Yes",Status,"&lt;&gt;Suspend",Status,"&lt;&gt;Assigned",Status,"&lt;&gt;Open",Status,"&lt;&gt;Hold&gt;",ResolvedDate,"&gt;="&amp;$C$1,ResolvedDate,"&lt;="&amp;$F$1)</f>
        <v/>
      </c>
      <c r="G4089" s="137">
        <f>COUNTIFS(Severity,$B4089,AssignedDate,"&gt;=01/01/2017 12:00:00 AM",AssignedDate,"&lt;="&amp;$F$1)</f>
        <v/>
      </c>
      <c r="H4089" s="177" t="n"/>
      <c r="L4089" s="57" t="n">
        <v>0</v>
      </c>
      <c r="M4089" s="57" t="n"/>
    </row>
    <row r="4090" spans="1:13">
      <c r="A4090" s="137" t="n">
        <v>1</v>
      </c>
      <c r="B4090" s="100" t="s">
        <v>525</v>
      </c>
      <c r="C4090" s="137">
        <f>COUNTIFS(Severity,$B4090,AssignedDate,"&gt;="&amp;$C$1,AssignedDate,"&lt;="&amp;$F$1)</f>
        <v/>
      </c>
      <c r="D4090" s="137">
        <f>COUNTIFS(Severity,$B4090,Status,"&lt;&gt;Suspend",Status,"&lt;&gt;Assigned",Status,"&lt;&gt;Open",Status,"&lt;&gt;Hold",ResolvedDate,"&gt;="&amp;$C$1,ResolvedDate,"&lt;="&amp;$F$1)</f>
        <v/>
      </c>
      <c r="E4090" s="137">
        <f>COUNTIFS(Severity,$B4090,SLA_Breach,"&lt;&gt;Yes",Status,"&lt;&gt;Suspend",Status,"&lt;&gt;Assigned",Status,"&lt;&gt;Open",Status,"&lt;&gt;Hold&gt;",ResolvedDate,"&gt;="&amp;$C$1,ResolvedDate,"&lt;="&amp;$F$1)</f>
        <v/>
      </c>
      <c r="F4090" s="137">
        <f>COUNTIFS(Severity,$B4090,SLA_Breach,"Yes",Status,"&lt;&gt;Suspend",Status,"&lt;&gt;Assigned",Status,"&lt;&gt;Open",Status,"&lt;&gt;Hold&gt;",ResolvedDate,"&gt;="&amp;$C$1,ResolvedDate,"&lt;="&amp;$F$1)</f>
        <v/>
      </c>
      <c r="G4090" s="137">
        <f>COUNTIFS(Severity,$B4090,AssignedDate,"&gt;=01/01/2017 12:00:00 AM",AssignedDate,"&lt;="&amp;$F$1)</f>
        <v/>
      </c>
      <c r="H4090" s="177" t="n"/>
      <c r="L4090" s="57" t="n">
        <v>0</v>
      </c>
      <c r="M4090" s="57" t="n"/>
    </row>
    <row r="4091" spans="1:13">
      <c r="A4091" s="137" t="n">
        <v>1</v>
      </c>
      <c r="B4091" s="100" t="s">
        <v>525</v>
      </c>
      <c r="C4091" s="137">
        <f>COUNTIFS(Severity,$B4091,AssignedDate,"&gt;="&amp;$C$1,AssignedDate,"&lt;="&amp;$F$1)</f>
        <v/>
      </c>
      <c r="D4091" s="137">
        <f>COUNTIFS(Severity,$B4091,Status,"&lt;&gt;Suspend",Status,"&lt;&gt;Assigned",Status,"&lt;&gt;Open",Status,"&lt;&gt;Hold",ResolvedDate,"&gt;="&amp;$C$1,ResolvedDate,"&lt;="&amp;$F$1)</f>
        <v/>
      </c>
      <c r="E4091" s="137">
        <f>COUNTIFS(Severity,$B4091,SLA_Breach,"&lt;&gt;Yes",Status,"&lt;&gt;Suspend",Status,"&lt;&gt;Assigned",Status,"&lt;&gt;Open",Status,"&lt;&gt;Hold&gt;",ResolvedDate,"&gt;="&amp;$C$1,ResolvedDate,"&lt;="&amp;$F$1)</f>
        <v/>
      </c>
      <c r="F4091" s="137">
        <f>COUNTIFS(Severity,$B4091,SLA_Breach,"Yes",Status,"&lt;&gt;Suspend",Status,"&lt;&gt;Assigned",Status,"&lt;&gt;Open",Status,"&lt;&gt;Hold&gt;",ResolvedDate,"&gt;="&amp;$C$1,ResolvedDate,"&lt;="&amp;$F$1)</f>
        <v/>
      </c>
      <c r="G4091" s="137">
        <f>COUNTIFS(Severity,$B4091,AssignedDate,"&gt;=01/01/2017 12:00:00 AM",AssignedDate,"&lt;="&amp;$F$1)</f>
        <v/>
      </c>
      <c r="H4091" s="177" t="n"/>
      <c r="L4091" s="57" t="n">
        <v>0</v>
      </c>
      <c r="M4091" s="57" t="n"/>
    </row>
    <row r="4092" spans="1:13">
      <c r="A4092" s="137" t="n">
        <v>1</v>
      </c>
      <c r="B4092" s="100" t="s">
        <v>525</v>
      </c>
      <c r="C4092" s="137">
        <f>COUNTIFS(Severity,$B4092,AssignedDate,"&gt;="&amp;$C$1,AssignedDate,"&lt;="&amp;$F$1)</f>
        <v/>
      </c>
      <c r="D4092" s="137">
        <f>COUNTIFS(Severity,$B4092,Status,"&lt;&gt;Suspend",Status,"&lt;&gt;Assigned",Status,"&lt;&gt;Open",Status,"&lt;&gt;Hold",ResolvedDate,"&gt;="&amp;$C$1,ResolvedDate,"&lt;="&amp;$F$1)</f>
        <v/>
      </c>
      <c r="E4092" s="137">
        <f>COUNTIFS(Severity,$B4092,SLA_Breach,"&lt;&gt;Yes",Status,"&lt;&gt;Suspend",Status,"&lt;&gt;Assigned",Status,"&lt;&gt;Open",Status,"&lt;&gt;Hold&gt;",ResolvedDate,"&gt;="&amp;$C$1,ResolvedDate,"&lt;="&amp;$F$1)</f>
        <v/>
      </c>
      <c r="F4092" s="137">
        <f>COUNTIFS(Severity,$B4092,SLA_Breach,"Yes",Status,"&lt;&gt;Suspend",Status,"&lt;&gt;Assigned",Status,"&lt;&gt;Open",Status,"&lt;&gt;Hold&gt;",ResolvedDate,"&gt;="&amp;$C$1,ResolvedDate,"&lt;="&amp;$F$1)</f>
        <v/>
      </c>
      <c r="G4092" s="137">
        <f>COUNTIFS(Severity,$B4092,AssignedDate,"&gt;=01/01/2017 12:00:00 AM",AssignedDate,"&lt;="&amp;$F$1)</f>
        <v/>
      </c>
      <c r="H4092" s="177" t="n"/>
      <c r="L4092" s="57" t="n">
        <v>0</v>
      </c>
      <c r="M4092" s="57" t="n"/>
    </row>
    <row r="4093" spans="1:13">
      <c r="A4093" s="137" t="n">
        <v>1</v>
      </c>
      <c r="B4093" s="100" t="s">
        <v>525</v>
      </c>
      <c r="C4093" s="137">
        <f>COUNTIFS(Severity,$B4093,AssignedDate,"&gt;="&amp;$C$1,AssignedDate,"&lt;="&amp;$F$1)</f>
        <v/>
      </c>
      <c r="D4093" s="137">
        <f>COUNTIFS(Severity,$B4093,Status,"&lt;&gt;Suspend",Status,"&lt;&gt;Assigned",Status,"&lt;&gt;Open",Status,"&lt;&gt;Hold",ResolvedDate,"&gt;="&amp;$C$1,ResolvedDate,"&lt;="&amp;$F$1)</f>
        <v/>
      </c>
      <c r="E4093" s="137">
        <f>COUNTIFS(Severity,$B4093,SLA_Breach,"&lt;&gt;Yes",Status,"&lt;&gt;Suspend",Status,"&lt;&gt;Assigned",Status,"&lt;&gt;Open",Status,"&lt;&gt;Hold&gt;",ResolvedDate,"&gt;="&amp;$C$1,ResolvedDate,"&lt;="&amp;$F$1)</f>
        <v/>
      </c>
      <c r="F4093" s="137">
        <f>COUNTIFS(Severity,$B4093,SLA_Breach,"Yes",Status,"&lt;&gt;Suspend",Status,"&lt;&gt;Assigned",Status,"&lt;&gt;Open",Status,"&lt;&gt;Hold&gt;",ResolvedDate,"&gt;="&amp;$C$1,ResolvedDate,"&lt;="&amp;$F$1)</f>
        <v/>
      </c>
      <c r="G4093" s="137">
        <f>COUNTIFS(Severity,$B4093,AssignedDate,"&gt;=01/01/2017 12:00:00 AM",AssignedDate,"&lt;="&amp;$F$1)</f>
        <v/>
      </c>
      <c r="H4093" s="177" t="n"/>
      <c r="L4093" s="57" t="n">
        <v>0</v>
      </c>
      <c r="M4093" s="57" t="n"/>
    </row>
    <row r="4094" spans="1:13">
      <c r="A4094" s="137" t="n">
        <v>1</v>
      </c>
      <c r="B4094" s="100" t="s">
        <v>525</v>
      </c>
      <c r="C4094" s="137">
        <f>COUNTIFS(Severity,$B4094,AssignedDate,"&gt;="&amp;$C$1,AssignedDate,"&lt;="&amp;$F$1)</f>
        <v/>
      </c>
      <c r="D4094" s="137">
        <f>COUNTIFS(Severity,$B4094,Status,"&lt;&gt;Suspend",Status,"&lt;&gt;Assigned",Status,"&lt;&gt;Open",Status,"&lt;&gt;Hold",ResolvedDate,"&gt;="&amp;$C$1,ResolvedDate,"&lt;="&amp;$F$1)</f>
        <v/>
      </c>
      <c r="E4094" s="137">
        <f>COUNTIFS(Severity,$B4094,SLA_Breach,"&lt;&gt;Yes",Status,"&lt;&gt;Suspend",Status,"&lt;&gt;Assigned",Status,"&lt;&gt;Open",Status,"&lt;&gt;Hold&gt;",ResolvedDate,"&gt;="&amp;$C$1,ResolvedDate,"&lt;="&amp;$F$1)</f>
        <v/>
      </c>
      <c r="F4094" s="137">
        <f>COUNTIFS(Severity,$B4094,SLA_Breach,"Yes",Status,"&lt;&gt;Suspend",Status,"&lt;&gt;Assigned",Status,"&lt;&gt;Open",Status,"&lt;&gt;Hold&gt;",ResolvedDate,"&gt;="&amp;$C$1,ResolvedDate,"&lt;="&amp;$F$1)</f>
        <v/>
      </c>
      <c r="G4094" s="137">
        <f>COUNTIFS(Severity,$B4094,AssignedDate,"&gt;=01/01/2017 12:00:00 AM",AssignedDate,"&lt;="&amp;$F$1)</f>
        <v/>
      </c>
      <c r="H4094" s="177" t="n"/>
      <c r="L4094" s="57" t="n">
        <v>0</v>
      </c>
      <c r="M4094" s="57" t="n"/>
    </row>
    <row r="4095" spans="1:13">
      <c r="A4095" s="137" t="n">
        <v>1</v>
      </c>
      <c r="B4095" s="100" t="s">
        <v>525</v>
      </c>
      <c r="C4095" s="137">
        <f>COUNTIFS(Severity,$B4095,AssignedDate,"&gt;="&amp;$C$1,AssignedDate,"&lt;="&amp;$F$1)</f>
        <v/>
      </c>
      <c r="D4095" s="137">
        <f>COUNTIFS(Severity,$B4095,Status,"&lt;&gt;Suspend",Status,"&lt;&gt;Assigned",Status,"&lt;&gt;Open",Status,"&lt;&gt;Hold",ResolvedDate,"&gt;="&amp;$C$1,ResolvedDate,"&lt;="&amp;$F$1)</f>
        <v/>
      </c>
      <c r="E4095" s="137">
        <f>COUNTIFS(Severity,$B4095,SLA_Breach,"&lt;&gt;Yes",Status,"&lt;&gt;Suspend",Status,"&lt;&gt;Assigned",Status,"&lt;&gt;Open",Status,"&lt;&gt;Hold&gt;",ResolvedDate,"&gt;="&amp;$C$1,ResolvedDate,"&lt;="&amp;$F$1)</f>
        <v/>
      </c>
      <c r="F4095" s="137">
        <f>COUNTIFS(Severity,$B4095,SLA_Breach,"Yes",Status,"&lt;&gt;Suspend",Status,"&lt;&gt;Assigned",Status,"&lt;&gt;Open",Status,"&lt;&gt;Hold&gt;",ResolvedDate,"&gt;="&amp;$C$1,ResolvedDate,"&lt;="&amp;$F$1)</f>
        <v/>
      </c>
      <c r="G4095" s="137">
        <f>COUNTIFS(Severity,$B4095,AssignedDate,"&gt;=01/01/2017 12:00:00 AM",AssignedDate,"&lt;="&amp;$F$1)</f>
        <v/>
      </c>
      <c r="H4095" s="177" t="n"/>
      <c r="L4095" s="57" t="n">
        <v>0</v>
      </c>
      <c r="M4095" s="57" t="n"/>
    </row>
    <row r="4096" spans="1:13">
      <c r="A4096" s="137" t="n">
        <v>1</v>
      </c>
      <c r="B4096" s="100" t="s">
        <v>525</v>
      </c>
      <c r="C4096" s="137">
        <f>COUNTIFS(Severity,$B4096,AssignedDate,"&gt;="&amp;$C$1,AssignedDate,"&lt;="&amp;$F$1)</f>
        <v/>
      </c>
      <c r="D4096" s="137">
        <f>COUNTIFS(Severity,$B4096,Status,"&lt;&gt;Suspend",Status,"&lt;&gt;Assigned",Status,"&lt;&gt;Open",Status,"&lt;&gt;Hold",ResolvedDate,"&gt;="&amp;$C$1,ResolvedDate,"&lt;="&amp;$F$1)</f>
        <v/>
      </c>
      <c r="E4096" s="137">
        <f>COUNTIFS(Severity,$B4096,SLA_Breach,"&lt;&gt;Yes",Status,"&lt;&gt;Suspend",Status,"&lt;&gt;Assigned",Status,"&lt;&gt;Open",Status,"&lt;&gt;Hold&gt;",ResolvedDate,"&gt;="&amp;$C$1,ResolvedDate,"&lt;="&amp;$F$1)</f>
        <v/>
      </c>
      <c r="F4096" s="137">
        <f>COUNTIFS(Severity,$B4096,SLA_Breach,"Yes",Status,"&lt;&gt;Suspend",Status,"&lt;&gt;Assigned",Status,"&lt;&gt;Open",Status,"&lt;&gt;Hold&gt;",ResolvedDate,"&gt;="&amp;$C$1,ResolvedDate,"&lt;="&amp;$F$1)</f>
        <v/>
      </c>
      <c r="G4096" s="137">
        <f>COUNTIFS(Severity,$B4096,AssignedDate,"&gt;=01/01/2017 12:00:00 AM",AssignedDate,"&lt;="&amp;$F$1)</f>
        <v/>
      </c>
      <c r="H4096" s="177" t="n"/>
      <c r="L4096" s="57" t="n">
        <v>0</v>
      </c>
      <c r="M4096" s="57" t="n"/>
    </row>
    <row r="4097" spans="1:13">
      <c r="A4097" s="137" t="n">
        <v>1</v>
      </c>
      <c r="B4097" s="100" t="s">
        <v>525</v>
      </c>
      <c r="C4097" s="137">
        <f>COUNTIFS(Severity,$B4097,AssignedDate,"&gt;="&amp;$C$1,AssignedDate,"&lt;="&amp;$F$1)</f>
        <v/>
      </c>
      <c r="D4097" s="137">
        <f>COUNTIFS(Severity,$B4097,Status,"&lt;&gt;Suspend",Status,"&lt;&gt;Assigned",Status,"&lt;&gt;Open",Status,"&lt;&gt;Hold",ResolvedDate,"&gt;="&amp;$C$1,ResolvedDate,"&lt;="&amp;$F$1)</f>
        <v/>
      </c>
      <c r="E4097" s="137">
        <f>COUNTIFS(Severity,$B4097,SLA_Breach,"&lt;&gt;Yes",Status,"&lt;&gt;Suspend",Status,"&lt;&gt;Assigned",Status,"&lt;&gt;Open",Status,"&lt;&gt;Hold&gt;",ResolvedDate,"&gt;="&amp;$C$1,ResolvedDate,"&lt;="&amp;$F$1)</f>
        <v/>
      </c>
      <c r="F4097" s="137">
        <f>COUNTIFS(Severity,$B4097,SLA_Breach,"Yes",Status,"&lt;&gt;Suspend",Status,"&lt;&gt;Assigned",Status,"&lt;&gt;Open",Status,"&lt;&gt;Hold&gt;",ResolvedDate,"&gt;="&amp;$C$1,ResolvedDate,"&lt;="&amp;$F$1)</f>
        <v/>
      </c>
      <c r="G4097" s="137">
        <f>COUNTIFS(Severity,$B4097,AssignedDate,"&gt;=01/01/2017 12:00:00 AM",AssignedDate,"&lt;="&amp;$F$1)</f>
        <v/>
      </c>
      <c r="H4097" s="177" t="n"/>
      <c r="L4097" s="57" t="n">
        <v>0</v>
      </c>
      <c r="M4097" s="57" t="n"/>
    </row>
    <row r="4098" spans="1:13">
      <c r="A4098" s="137" t="n">
        <v>1</v>
      </c>
      <c r="B4098" s="100" t="s">
        <v>525</v>
      </c>
      <c r="C4098" s="137">
        <f>COUNTIFS(Severity,$B4098,AssignedDate,"&gt;="&amp;$C$1,AssignedDate,"&lt;="&amp;$F$1)</f>
        <v/>
      </c>
      <c r="D4098" s="137">
        <f>COUNTIFS(Severity,$B4098,Status,"&lt;&gt;Suspend",Status,"&lt;&gt;Assigned",Status,"&lt;&gt;Open",Status,"&lt;&gt;Hold",ResolvedDate,"&gt;="&amp;$C$1,ResolvedDate,"&lt;="&amp;$F$1)</f>
        <v/>
      </c>
      <c r="E4098" s="137">
        <f>COUNTIFS(Severity,$B4098,SLA_Breach,"&lt;&gt;Yes",Status,"&lt;&gt;Suspend",Status,"&lt;&gt;Assigned",Status,"&lt;&gt;Open",Status,"&lt;&gt;Hold&gt;",ResolvedDate,"&gt;="&amp;$C$1,ResolvedDate,"&lt;="&amp;$F$1)</f>
        <v/>
      </c>
      <c r="F4098" s="137">
        <f>COUNTIFS(Severity,$B4098,SLA_Breach,"Yes",Status,"&lt;&gt;Suspend",Status,"&lt;&gt;Assigned",Status,"&lt;&gt;Open",Status,"&lt;&gt;Hold&gt;",ResolvedDate,"&gt;="&amp;$C$1,ResolvedDate,"&lt;="&amp;$F$1)</f>
        <v/>
      </c>
      <c r="G4098" s="137">
        <f>COUNTIFS(Severity,$B4098,AssignedDate,"&gt;=01/01/2017 12:00:00 AM",AssignedDate,"&lt;="&amp;$F$1)</f>
        <v/>
      </c>
      <c r="H4098" s="177" t="n"/>
      <c r="L4098" s="57" t="n">
        <v>0</v>
      </c>
      <c r="M4098" s="57" t="n"/>
    </row>
    <row r="4099" spans="1:13">
      <c r="A4099" s="137" t="n">
        <v>1</v>
      </c>
      <c r="B4099" s="100" t="s">
        <v>525</v>
      </c>
      <c r="C4099" s="137">
        <f>COUNTIFS(Severity,$B4099,AssignedDate,"&gt;="&amp;$C$1,AssignedDate,"&lt;="&amp;$F$1)</f>
        <v/>
      </c>
      <c r="D4099" s="137">
        <f>COUNTIFS(Severity,$B4099,Status,"&lt;&gt;Suspend",Status,"&lt;&gt;Assigned",Status,"&lt;&gt;Open",Status,"&lt;&gt;Hold",ResolvedDate,"&gt;="&amp;$C$1,ResolvedDate,"&lt;="&amp;$F$1)</f>
        <v/>
      </c>
      <c r="E4099" s="137">
        <f>COUNTIFS(Severity,$B4099,SLA_Breach,"&lt;&gt;Yes",Status,"&lt;&gt;Suspend",Status,"&lt;&gt;Assigned",Status,"&lt;&gt;Open",Status,"&lt;&gt;Hold&gt;",ResolvedDate,"&gt;="&amp;$C$1,ResolvedDate,"&lt;="&amp;$F$1)</f>
        <v/>
      </c>
      <c r="F4099" s="137">
        <f>COUNTIFS(Severity,$B4099,SLA_Breach,"Yes",Status,"&lt;&gt;Suspend",Status,"&lt;&gt;Assigned",Status,"&lt;&gt;Open",Status,"&lt;&gt;Hold&gt;",ResolvedDate,"&gt;="&amp;$C$1,ResolvedDate,"&lt;="&amp;$F$1)</f>
        <v/>
      </c>
      <c r="G4099" s="137">
        <f>COUNTIFS(Severity,$B4099,AssignedDate,"&gt;=01/01/2017 12:00:00 AM",AssignedDate,"&lt;="&amp;$F$1)</f>
        <v/>
      </c>
      <c r="H4099" s="177" t="n"/>
      <c r="L4099" s="57" t="n">
        <v>0</v>
      </c>
      <c r="M4099" s="57" t="n"/>
    </row>
    <row r="4100" spans="1:13">
      <c r="A4100" s="137" t="n">
        <v>1</v>
      </c>
      <c r="B4100" s="100" t="s">
        <v>525</v>
      </c>
      <c r="C4100" s="137">
        <f>COUNTIFS(Severity,$B4100,AssignedDate,"&gt;="&amp;$C$1,AssignedDate,"&lt;="&amp;$F$1)</f>
        <v/>
      </c>
      <c r="D4100" s="137">
        <f>COUNTIFS(Severity,$B4100,Status,"&lt;&gt;Suspend",Status,"&lt;&gt;Assigned",Status,"&lt;&gt;Open",Status,"&lt;&gt;Hold",ResolvedDate,"&gt;="&amp;$C$1,ResolvedDate,"&lt;="&amp;$F$1)</f>
        <v/>
      </c>
      <c r="E4100" s="137">
        <f>COUNTIFS(Severity,$B4100,SLA_Breach,"&lt;&gt;Yes",Status,"&lt;&gt;Suspend",Status,"&lt;&gt;Assigned",Status,"&lt;&gt;Open",Status,"&lt;&gt;Hold&gt;",ResolvedDate,"&gt;="&amp;$C$1,ResolvedDate,"&lt;="&amp;$F$1)</f>
        <v/>
      </c>
      <c r="F4100" s="137">
        <f>COUNTIFS(Severity,$B4100,SLA_Breach,"Yes",Status,"&lt;&gt;Suspend",Status,"&lt;&gt;Assigned",Status,"&lt;&gt;Open",Status,"&lt;&gt;Hold&gt;",ResolvedDate,"&gt;="&amp;$C$1,ResolvedDate,"&lt;="&amp;$F$1)</f>
        <v/>
      </c>
      <c r="G4100" s="137">
        <f>COUNTIFS(Severity,$B4100,AssignedDate,"&gt;=01/01/2017 12:00:00 AM",AssignedDate,"&lt;="&amp;$F$1)</f>
        <v/>
      </c>
      <c r="H4100" s="177" t="n"/>
      <c r="L4100" s="57" t="n">
        <v>0</v>
      </c>
      <c r="M4100" s="57" t="n"/>
    </row>
    <row r="4101" spans="1:13">
      <c r="A4101" s="137" t="n">
        <v>1</v>
      </c>
      <c r="B4101" s="100" t="s">
        <v>525</v>
      </c>
      <c r="C4101" s="137">
        <f>COUNTIFS(Severity,$B4101,AssignedDate,"&gt;="&amp;$C$1,AssignedDate,"&lt;="&amp;$F$1)</f>
        <v/>
      </c>
      <c r="D4101" s="137">
        <f>COUNTIFS(Severity,$B4101,Status,"&lt;&gt;Suspend",Status,"&lt;&gt;Assigned",Status,"&lt;&gt;Open",Status,"&lt;&gt;Hold",ResolvedDate,"&gt;="&amp;$C$1,ResolvedDate,"&lt;="&amp;$F$1)</f>
        <v/>
      </c>
      <c r="E4101" s="137">
        <f>COUNTIFS(Severity,$B4101,SLA_Breach,"&lt;&gt;Yes",Status,"&lt;&gt;Suspend",Status,"&lt;&gt;Assigned",Status,"&lt;&gt;Open",Status,"&lt;&gt;Hold&gt;",ResolvedDate,"&gt;="&amp;$C$1,ResolvedDate,"&lt;="&amp;$F$1)</f>
        <v/>
      </c>
      <c r="F4101" s="137">
        <f>COUNTIFS(Severity,$B4101,SLA_Breach,"Yes",Status,"&lt;&gt;Suspend",Status,"&lt;&gt;Assigned",Status,"&lt;&gt;Open",Status,"&lt;&gt;Hold&gt;",ResolvedDate,"&gt;="&amp;$C$1,ResolvedDate,"&lt;="&amp;$F$1)</f>
        <v/>
      </c>
      <c r="G4101" s="137">
        <f>COUNTIFS(Severity,$B4101,AssignedDate,"&gt;=01/01/2017 12:00:00 AM",AssignedDate,"&lt;="&amp;$F$1)</f>
        <v/>
      </c>
      <c r="H4101" s="177" t="n"/>
      <c r="L4101" s="57" t="n">
        <v>0</v>
      </c>
      <c r="M4101" s="57" t="n"/>
    </row>
    <row r="4102" spans="1:13">
      <c r="A4102" s="137" t="n">
        <v>1</v>
      </c>
      <c r="B4102" s="100" t="s">
        <v>525</v>
      </c>
      <c r="C4102" s="137">
        <f>COUNTIFS(Severity,$B4102,AssignedDate,"&gt;="&amp;$C$1,AssignedDate,"&lt;="&amp;$F$1)</f>
        <v/>
      </c>
      <c r="D4102" s="137">
        <f>COUNTIFS(Severity,$B4102,Status,"&lt;&gt;Suspend",Status,"&lt;&gt;Assigned",Status,"&lt;&gt;Open",Status,"&lt;&gt;Hold",ResolvedDate,"&gt;="&amp;$C$1,ResolvedDate,"&lt;="&amp;$F$1)</f>
        <v/>
      </c>
      <c r="E4102" s="137">
        <f>COUNTIFS(Severity,$B4102,SLA_Breach,"&lt;&gt;Yes",Status,"&lt;&gt;Suspend",Status,"&lt;&gt;Assigned",Status,"&lt;&gt;Open",Status,"&lt;&gt;Hold&gt;",ResolvedDate,"&gt;="&amp;$C$1,ResolvedDate,"&lt;="&amp;$F$1)</f>
        <v/>
      </c>
      <c r="F4102" s="137">
        <f>COUNTIFS(Severity,$B4102,SLA_Breach,"Yes",Status,"&lt;&gt;Suspend",Status,"&lt;&gt;Assigned",Status,"&lt;&gt;Open",Status,"&lt;&gt;Hold&gt;",ResolvedDate,"&gt;="&amp;$C$1,ResolvedDate,"&lt;="&amp;$F$1)</f>
        <v/>
      </c>
      <c r="G4102" s="137">
        <f>COUNTIFS(Severity,$B4102,AssignedDate,"&gt;=01/01/2017 12:00:00 AM",AssignedDate,"&lt;="&amp;$F$1)</f>
        <v/>
      </c>
      <c r="H4102" s="177" t="n"/>
      <c r="L4102" s="57" t="n">
        <v>0</v>
      </c>
      <c r="M4102" s="57" t="n"/>
    </row>
    <row r="4103" spans="1:13">
      <c r="A4103" s="137" t="n">
        <v>1</v>
      </c>
      <c r="B4103" s="100" t="s">
        <v>525</v>
      </c>
      <c r="C4103" s="137">
        <f>COUNTIFS(Severity,$B4103,AssignedDate,"&gt;="&amp;$C$1,AssignedDate,"&lt;="&amp;$F$1)</f>
        <v/>
      </c>
      <c r="D4103" s="137">
        <f>COUNTIFS(Severity,$B4103,Status,"&lt;&gt;Suspend",Status,"&lt;&gt;Assigned",Status,"&lt;&gt;Open",Status,"&lt;&gt;Hold",ResolvedDate,"&gt;="&amp;$C$1,ResolvedDate,"&lt;="&amp;$F$1)</f>
        <v/>
      </c>
      <c r="E4103" s="137">
        <f>COUNTIFS(Severity,$B4103,SLA_Breach,"&lt;&gt;Yes",Status,"&lt;&gt;Suspend",Status,"&lt;&gt;Assigned",Status,"&lt;&gt;Open",Status,"&lt;&gt;Hold&gt;",ResolvedDate,"&gt;="&amp;$C$1,ResolvedDate,"&lt;="&amp;$F$1)</f>
        <v/>
      </c>
      <c r="F4103" s="137">
        <f>COUNTIFS(Severity,$B4103,SLA_Breach,"Yes",Status,"&lt;&gt;Suspend",Status,"&lt;&gt;Assigned",Status,"&lt;&gt;Open",Status,"&lt;&gt;Hold&gt;",ResolvedDate,"&gt;="&amp;$C$1,ResolvedDate,"&lt;="&amp;$F$1)</f>
        <v/>
      </c>
      <c r="G4103" s="137">
        <f>COUNTIFS(Severity,$B4103,AssignedDate,"&gt;=01/01/2017 12:00:00 AM",AssignedDate,"&lt;="&amp;$F$1)</f>
        <v/>
      </c>
      <c r="H4103" s="177" t="n"/>
      <c r="L4103" s="57" t="n">
        <v>0</v>
      </c>
      <c r="M4103" s="57" t="n"/>
    </row>
    <row r="4104" spans="1:13">
      <c r="A4104" s="137" t="n">
        <v>1</v>
      </c>
      <c r="B4104" s="100" t="s">
        <v>525</v>
      </c>
      <c r="C4104" s="137">
        <f>COUNTIFS(Severity,$B4104,AssignedDate,"&gt;="&amp;$C$1,AssignedDate,"&lt;="&amp;$F$1)</f>
        <v/>
      </c>
      <c r="D4104" s="137">
        <f>COUNTIFS(Severity,$B4104,Status,"&lt;&gt;Suspend",Status,"&lt;&gt;Assigned",Status,"&lt;&gt;Open",Status,"&lt;&gt;Hold",ResolvedDate,"&gt;="&amp;$C$1,ResolvedDate,"&lt;="&amp;$F$1)</f>
        <v/>
      </c>
      <c r="E4104" s="137">
        <f>COUNTIFS(Severity,$B4104,SLA_Breach,"&lt;&gt;Yes",Status,"&lt;&gt;Suspend",Status,"&lt;&gt;Assigned",Status,"&lt;&gt;Open",Status,"&lt;&gt;Hold&gt;",ResolvedDate,"&gt;="&amp;$C$1,ResolvedDate,"&lt;="&amp;$F$1)</f>
        <v/>
      </c>
      <c r="F4104" s="137">
        <f>COUNTIFS(Severity,$B4104,SLA_Breach,"Yes",Status,"&lt;&gt;Suspend",Status,"&lt;&gt;Assigned",Status,"&lt;&gt;Open",Status,"&lt;&gt;Hold&gt;",ResolvedDate,"&gt;="&amp;$C$1,ResolvedDate,"&lt;="&amp;$F$1)</f>
        <v/>
      </c>
      <c r="G4104" s="137">
        <f>COUNTIFS(Severity,$B4104,AssignedDate,"&gt;=01/01/2017 12:00:00 AM",AssignedDate,"&lt;="&amp;$F$1)</f>
        <v/>
      </c>
      <c r="H4104" s="177" t="n"/>
      <c r="L4104" s="57" t="n">
        <v>0</v>
      </c>
      <c r="M4104" s="57" t="n"/>
    </row>
    <row r="4105" spans="1:13">
      <c r="A4105" s="137" t="n">
        <v>1</v>
      </c>
      <c r="B4105" s="100" t="s">
        <v>525</v>
      </c>
      <c r="C4105" s="137">
        <f>COUNTIFS(Severity,$B4105,AssignedDate,"&gt;="&amp;$C$1,AssignedDate,"&lt;="&amp;$F$1)</f>
        <v/>
      </c>
      <c r="D4105" s="137">
        <f>COUNTIFS(Severity,$B4105,Status,"&lt;&gt;Suspend",Status,"&lt;&gt;Assigned",Status,"&lt;&gt;Open",Status,"&lt;&gt;Hold",ResolvedDate,"&gt;="&amp;$C$1,ResolvedDate,"&lt;="&amp;$F$1)</f>
        <v/>
      </c>
      <c r="E4105" s="137">
        <f>COUNTIFS(Severity,$B4105,SLA_Breach,"&lt;&gt;Yes",Status,"&lt;&gt;Suspend",Status,"&lt;&gt;Assigned",Status,"&lt;&gt;Open",Status,"&lt;&gt;Hold&gt;",ResolvedDate,"&gt;="&amp;$C$1,ResolvedDate,"&lt;="&amp;$F$1)</f>
        <v/>
      </c>
      <c r="F4105" s="137">
        <f>COUNTIFS(Severity,$B4105,SLA_Breach,"Yes",Status,"&lt;&gt;Suspend",Status,"&lt;&gt;Assigned",Status,"&lt;&gt;Open",Status,"&lt;&gt;Hold&gt;",ResolvedDate,"&gt;="&amp;$C$1,ResolvedDate,"&lt;="&amp;$F$1)</f>
        <v/>
      </c>
      <c r="G4105" s="137">
        <f>COUNTIFS(Severity,$B4105,AssignedDate,"&gt;=01/01/2017 12:00:00 AM",AssignedDate,"&lt;="&amp;$F$1)</f>
        <v/>
      </c>
      <c r="H4105" s="177" t="n"/>
      <c r="L4105" s="57" t="n">
        <v>0</v>
      </c>
      <c r="M4105" s="57" t="n"/>
    </row>
    <row r="4106" spans="1:13">
      <c r="A4106" s="137" t="n">
        <v>1</v>
      </c>
      <c r="B4106" s="100" t="s">
        <v>525</v>
      </c>
      <c r="C4106" s="137">
        <f>COUNTIFS(Severity,$B4106,AssignedDate,"&gt;="&amp;$C$1,AssignedDate,"&lt;="&amp;$F$1)</f>
        <v/>
      </c>
      <c r="D4106" s="137">
        <f>COUNTIFS(Severity,$B4106,Status,"&lt;&gt;Suspend",Status,"&lt;&gt;Assigned",Status,"&lt;&gt;Open",Status,"&lt;&gt;Hold",ResolvedDate,"&gt;="&amp;$C$1,ResolvedDate,"&lt;="&amp;$F$1)</f>
        <v/>
      </c>
      <c r="E4106" s="137">
        <f>COUNTIFS(Severity,$B4106,SLA_Breach,"&lt;&gt;Yes",Status,"&lt;&gt;Suspend",Status,"&lt;&gt;Assigned",Status,"&lt;&gt;Open",Status,"&lt;&gt;Hold&gt;",ResolvedDate,"&gt;="&amp;$C$1,ResolvedDate,"&lt;="&amp;$F$1)</f>
        <v/>
      </c>
      <c r="F4106" s="137">
        <f>COUNTIFS(Severity,$B4106,SLA_Breach,"Yes",Status,"&lt;&gt;Suspend",Status,"&lt;&gt;Assigned",Status,"&lt;&gt;Open",Status,"&lt;&gt;Hold&gt;",ResolvedDate,"&gt;="&amp;$C$1,ResolvedDate,"&lt;="&amp;$F$1)</f>
        <v/>
      </c>
      <c r="G4106" s="137">
        <f>COUNTIFS(Severity,$B4106,AssignedDate,"&gt;=01/01/2017 12:00:00 AM",AssignedDate,"&lt;="&amp;$F$1)</f>
        <v/>
      </c>
      <c r="H4106" s="177" t="n"/>
      <c r="L4106" s="57" t="n">
        <v>0</v>
      </c>
      <c r="M4106" s="57" t="n"/>
    </row>
    <row r="4107" spans="1:13">
      <c r="A4107" s="137" t="n">
        <v>1</v>
      </c>
      <c r="B4107" s="100" t="s">
        <v>525</v>
      </c>
      <c r="C4107" s="137">
        <f>COUNTIFS(Severity,$B4107,AssignedDate,"&gt;="&amp;$C$1,AssignedDate,"&lt;="&amp;$F$1)</f>
        <v/>
      </c>
      <c r="D4107" s="137">
        <f>COUNTIFS(Severity,$B4107,Status,"&lt;&gt;Suspend",Status,"&lt;&gt;Assigned",Status,"&lt;&gt;Open",Status,"&lt;&gt;Hold",ResolvedDate,"&gt;="&amp;$C$1,ResolvedDate,"&lt;="&amp;$F$1)</f>
        <v/>
      </c>
      <c r="E4107" s="137">
        <f>COUNTIFS(Severity,$B4107,SLA_Breach,"&lt;&gt;Yes",Status,"&lt;&gt;Suspend",Status,"&lt;&gt;Assigned",Status,"&lt;&gt;Open",Status,"&lt;&gt;Hold&gt;",ResolvedDate,"&gt;="&amp;$C$1,ResolvedDate,"&lt;="&amp;$F$1)</f>
        <v/>
      </c>
      <c r="F4107" s="137">
        <f>COUNTIFS(Severity,$B4107,SLA_Breach,"Yes",Status,"&lt;&gt;Suspend",Status,"&lt;&gt;Assigned",Status,"&lt;&gt;Open",Status,"&lt;&gt;Hold&gt;",ResolvedDate,"&gt;="&amp;$C$1,ResolvedDate,"&lt;="&amp;$F$1)</f>
        <v/>
      </c>
      <c r="G4107" s="137">
        <f>COUNTIFS(Severity,$B4107,AssignedDate,"&gt;=01/01/2017 12:00:00 AM",AssignedDate,"&lt;="&amp;$F$1)</f>
        <v/>
      </c>
      <c r="H4107" s="177" t="n"/>
      <c r="L4107" s="57" t="n">
        <v>0</v>
      </c>
      <c r="M4107" s="57" t="n"/>
    </row>
    <row r="4108" spans="1:13">
      <c r="A4108" s="137" t="n">
        <v>1</v>
      </c>
      <c r="B4108" s="100" t="s">
        <v>525</v>
      </c>
      <c r="C4108" s="137">
        <f>COUNTIFS(Severity,$B4108,AssignedDate,"&gt;="&amp;$C$1,AssignedDate,"&lt;="&amp;$F$1)</f>
        <v/>
      </c>
      <c r="D4108" s="137">
        <f>COUNTIFS(Severity,$B4108,Status,"&lt;&gt;Suspend",Status,"&lt;&gt;Assigned",Status,"&lt;&gt;Open",Status,"&lt;&gt;Hold",ResolvedDate,"&gt;="&amp;$C$1,ResolvedDate,"&lt;="&amp;$F$1)</f>
        <v/>
      </c>
      <c r="E4108" s="137">
        <f>COUNTIFS(Severity,$B4108,SLA_Breach,"&lt;&gt;Yes",Status,"&lt;&gt;Suspend",Status,"&lt;&gt;Assigned",Status,"&lt;&gt;Open",Status,"&lt;&gt;Hold&gt;",ResolvedDate,"&gt;="&amp;$C$1,ResolvedDate,"&lt;="&amp;$F$1)</f>
        <v/>
      </c>
      <c r="F4108" s="137">
        <f>COUNTIFS(Severity,$B4108,SLA_Breach,"Yes",Status,"&lt;&gt;Suspend",Status,"&lt;&gt;Assigned",Status,"&lt;&gt;Open",Status,"&lt;&gt;Hold&gt;",ResolvedDate,"&gt;="&amp;$C$1,ResolvedDate,"&lt;="&amp;$F$1)</f>
        <v/>
      </c>
      <c r="G4108" s="137">
        <f>COUNTIFS(Severity,$B4108,AssignedDate,"&gt;=01/01/2017 12:00:00 AM",AssignedDate,"&lt;="&amp;$F$1)</f>
        <v/>
      </c>
      <c r="H4108" s="177" t="n"/>
      <c r="L4108" s="57" t="n">
        <v>0</v>
      </c>
      <c r="M4108" s="57" t="n"/>
    </row>
    <row r="4109" spans="1:13">
      <c r="A4109" s="137" t="n">
        <v>1</v>
      </c>
      <c r="B4109" s="100" t="s">
        <v>525</v>
      </c>
      <c r="C4109" s="137">
        <f>COUNTIFS(Severity,$B4109,AssignedDate,"&gt;="&amp;$C$1,AssignedDate,"&lt;="&amp;$F$1)</f>
        <v/>
      </c>
      <c r="D4109" s="137">
        <f>COUNTIFS(Severity,$B4109,Status,"&lt;&gt;Suspend",Status,"&lt;&gt;Assigned",Status,"&lt;&gt;Open",Status,"&lt;&gt;Hold",ResolvedDate,"&gt;="&amp;$C$1,ResolvedDate,"&lt;="&amp;$F$1)</f>
        <v/>
      </c>
      <c r="E4109" s="137">
        <f>COUNTIFS(Severity,$B4109,SLA_Breach,"&lt;&gt;Yes",Status,"&lt;&gt;Suspend",Status,"&lt;&gt;Assigned",Status,"&lt;&gt;Open",Status,"&lt;&gt;Hold&gt;",ResolvedDate,"&gt;="&amp;$C$1,ResolvedDate,"&lt;="&amp;$F$1)</f>
        <v/>
      </c>
      <c r="F4109" s="137">
        <f>COUNTIFS(Severity,$B4109,SLA_Breach,"Yes",Status,"&lt;&gt;Suspend",Status,"&lt;&gt;Assigned",Status,"&lt;&gt;Open",Status,"&lt;&gt;Hold&gt;",ResolvedDate,"&gt;="&amp;$C$1,ResolvedDate,"&lt;="&amp;$F$1)</f>
        <v/>
      </c>
      <c r="G4109" s="137">
        <f>COUNTIFS(Severity,$B4109,AssignedDate,"&gt;=01/01/2017 12:00:00 AM",AssignedDate,"&lt;="&amp;$F$1)</f>
        <v/>
      </c>
      <c r="H4109" s="177" t="n"/>
      <c r="L4109" s="57" t="n">
        <v>0</v>
      </c>
      <c r="M4109" s="57" t="n"/>
    </row>
    <row r="4110" spans="1:13">
      <c r="A4110" s="137" t="n">
        <v>1</v>
      </c>
      <c r="B4110" s="100" t="s">
        <v>525</v>
      </c>
      <c r="C4110" s="137">
        <f>COUNTIFS(Severity,$B4110,AssignedDate,"&gt;="&amp;$C$1,AssignedDate,"&lt;="&amp;$F$1)</f>
        <v/>
      </c>
      <c r="D4110" s="137">
        <f>COUNTIFS(Severity,$B4110,Status,"&lt;&gt;Suspend",Status,"&lt;&gt;Assigned",Status,"&lt;&gt;Open",Status,"&lt;&gt;Hold",ResolvedDate,"&gt;="&amp;$C$1,ResolvedDate,"&lt;="&amp;$F$1)</f>
        <v/>
      </c>
      <c r="E4110" s="137">
        <f>COUNTIFS(Severity,$B4110,SLA_Breach,"&lt;&gt;Yes",Status,"&lt;&gt;Suspend",Status,"&lt;&gt;Assigned",Status,"&lt;&gt;Open",Status,"&lt;&gt;Hold&gt;",ResolvedDate,"&gt;="&amp;$C$1,ResolvedDate,"&lt;="&amp;$F$1)</f>
        <v/>
      </c>
      <c r="F4110" s="137">
        <f>COUNTIFS(Severity,$B4110,SLA_Breach,"Yes",Status,"&lt;&gt;Suspend",Status,"&lt;&gt;Assigned",Status,"&lt;&gt;Open",Status,"&lt;&gt;Hold&gt;",ResolvedDate,"&gt;="&amp;$C$1,ResolvedDate,"&lt;="&amp;$F$1)</f>
        <v/>
      </c>
      <c r="G4110" s="137">
        <f>COUNTIFS(Severity,$B4110,AssignedDate,"&gt;=01/01/2017 12:00:00 AM",AssignedDate,"&lt;="&amp;$F$1)</f>
        <v/>
      </c>
      <c r="H4110" s="177" t="n"/>
      <c r="L4110" s="57" t="n">
        <v>0</v>
      </c>
      <c r="M4110" s="57" t="n"/>
    </row>
    <row r="4111" spans="1:13">
      <c r="A4111" s="137" t="n">
        <v>1</v>
      </c>
      <c r="B4111" s="100" t="s">
        <v>525</v>
      </c>
      <c r="C4111" s="137">
        <f>COUNTIFS(Severity,$B4111,AssignedDate,"&gt;="&amp;$C$1,AssignedDate,"&lt;="&amp;$F$1)</f>
        <v/>
      </c>
      <c r="D4111" s="137">
        <f>COUNTIFS(Severity,$B4111,Status,"&lt;&gt;Suspend",Status,"&lt;&gt;Assigned",Status,"&lt;&gt;Open",Status,"&lt;&gt;Hold",ResolvedDate,"&gt;="&amp;$C$1,ResolvedDate,"&lt;="&amp;$F$1)</f>
        <v/>
      </c>
      <c r="E4111" s="137">
        <f>COUNTIFS(Severity,$B4111,SLA_Breach,"&lt;&gt;Yes",Status,"&lt;&gt;Suspend",Status,"&lt;&gt;Assigned",Status,"&lt;&gt;Open",Status,"&lt;&gt;Hold&gt;",ResolvedDate,"&gt;="&amp;$C$1,ResolvedDate,"&lt;="&amp;$F$1)</f>
        <v/>
      </c>
      <c r="F4111" s="137">
        <f>COUNTIFS(Severity,$B4111,SLA_Breach,"Yes",Status,"&lt;&gt;Suspend",Status,"&lt;&gt;Assigned",Status,"&lt;&gt;Open",Status,"&lt;&gt;Hold&gt;",ResolvedDate,"&gt;="&amp;$C$1,ResolvedDate,"&lt;="&amp;$F$1)</f>
        <v/>
      </c>
      <c r="G4111" s="137">
        <f>COUNTIFS(Severity,$B4111,AssignedDate,"&gt;=01/01/2017 12:00:00 AM",AssignedDate,"&lt;="&amp;$F$1)</f>
        <v/>
      </c>
      <c r="H4111" s="177" t="n"/>
      <c r="L4111" s="57" t="n">
        <v>0</v>
      </c>
      <c r="M4111" s="57" t="n"/>
    </row>
    <row r="4112" spans="1:13">
      <c r="A4112" s="137" t="n">
        <v>1</v>
      </c>
      <c r="B4112" s="100" t="s">
        <v>525</v>
      </c>
      <c r="C4112" s="137">
        <f>COUNTIFS(Severity,$B4112,AssignedDate,"&gt;="&amp;$C$1,AssignedDate,"&lt;="&amp;$F$1)</f>
        <v/>
      </c>
      <c r="D4112" s="137">
        <f>COUNTIFS(Severity,$B4112,Status,"&lt;&gt;Suspend",Status,"&lt;&gt;Assigned",Status,"&lt;&gt;Open",Status,"&lt;&gt;Hold",ResolvedDate,"&gt;="&amp;$C$1,ResolvedDate,"&lt;="&amp;$F$1)</f>
        <v/>
      </c>
      <c r="E4112" s="137">
        <f>COUNTIFS(Severity,$B4112,SLA_Breach,"&lt;&gt;Yes",Status,"&lt;&gt;Suspend",Status,"&lt;&gt;Assigned",Status,"&lt;&gt;Open",Status,"&lt;&gt;Hold&gt;",ResolvedDate,"&gt;="&amp;$C$1,ResolvedDate,"&lt;="&amp;$F$1)</f>
        <v/>
      </c>
      <c r="F4112" s="137">
        <f>COUNTIFS(Severity,$B4112,SLA_Breach,"Yes",Status,"&lt;&gt;Suspend",Status,"&lt;&gt;Assigned",Status,"&lt;&gt;Open",Status,"&lt;&gt;Hold&gt;",ResolvedDate,"&gt;="&amp;$C$1,ResolvedDate,"&lt;="&amp;$F$1)</f>
        <v/>
      </c>
      <c r="G4112" s="137">
        <f>COUNTIFS(Severity,$B4112,AssignedDate,"&gt;=01/01/2017 12:00:00 AM",AssignedDate,"&lt;="&amp;$F$1)</f>
        <v/>
      </c>
      <c r="H4112" s="177" t="n"/>
      <c r="L4112" s="57" t="n">
        <v>0</v>
      </c>
      <c r="M4112" s="57" t="n"/>
    </row>
    <row r="4113" spans="1:13">
      <c r="A4113" s="137" t="n">
        <v>1</v>
      </c>
      <c r="B4113" s="100" t="s">
        <v>525</v>
      </c>
      <c r="C4113" s="137">
        <f>COUNTIFS(Severity,$B4113,AssignedDate,"&gt;="&amp;$C$1,AssignedDate,"&lt;="&amp;$F$1)</f>
        <v/>
      </c>
      <c r="D4113" s="137">
        <f>COUNTIFS(Severity,$B4113,Status,"&lt;&gt;Suspend",Status,"&lt;&gt;Assigned",Status,"&lt;&gt;Open",Status,"&lt;&gt;Hold",ResolvedDate,"&gt;="&amp;$C$1,ResolvedDate,"&lt;="&amp;$F$1)</f>
        <v/>
      </c>
      <c r="E4113" s="137">
        <f>COUNTIFS(Severity,$B4113,SLA_Breach,"&lt;&gt;Yes",Status,"&lt;&gt;Suspend",Status,"&lt;&gt;Assigned",Status,"&lt;&gt;Open",Status,"&lt;&gt;Hold&gt;",ResolvedDate,"&gt;="&amp;$C$1,ResolvedDate,"&lt;="&amp;$F$1)</f>
        <v/>
      </c>
      <c r="F4113" s="137">
        <f>COUNTIFS(Severity,$B4113,SLA_Breach,"Yes",Status,"&lt;&gt;Suspend",Status,"&lt;&gt;Assigned",Status,"&lt;&gt;Open",Status,"&lt;&gt;Hold&gt;",ResolvedDate,"&gt;="&amp;$C$1,ResolvedDate,"&lt;="&amp;$F$1)</f>
        <v/>
      </c>
      <c r="G4113" s="137">
        <f>COUNTIFS(Severity,$B4113,AssignedDate,"&gt;=01/01/2017 12:00:00 AM",AssignedDate,"&lt;="&amp;$F$1)</f>
        <v/>
      </c>
      <c r="H4113" s="177" t="n"/>
      <c r="L4113" s="57" t="n">
        <v>0</v>
      </c>
      <c r="M4113" s="57" t="n"/>
    </row>
    <row r="4114" spans="1:13">
      <c r="A4114" s="137" t="n">
        <v>1</v>
      </c>
      <c r="B4114" s="100" t="s">
        <v>525</v>
      </c>
      <c r="C4114" s="137">
        <f>COUNTIFS(Severity,$B4114,AssignedDate,"&gt;="&amp;$C$1,AssignedDate,"&lt;="&amp;$F$1)</f>
        <v/>
      </c>
      <c r="D4114" s="137">
        <f>COUNTIFS(Severity,$B4114,Status,"&lt;&gt;Suspend",Status,"&lt;&gt;Assigned",Status,"&lt;&gt;Open",Status,"&lt;&gt;Hold",ResolvedDate,"&gt;="&amp;$C$1,ResolvedDate,"&lt;="&amp;$F$1)</f>
        <v/>
      </c>
      <c r="E4114" s="137">
        <f>COUNTIFS(Severity,$B4114,SLA_Breach,"&lt;&gt;Yes",Status,"&lt;&gt;Suspend",Status,"&lt;&gt;Assigned",Status,"&lt;&gt;Open",Status,"&lt;&gt;Hold&gt;",ResolvedDate,"&gt;="&amp;$C$1,ResolvedDate,"&lt;="&amp;$F$1)</f>
        <v/>
      </c>
      <c r="F4114" s="137">
        <f>COUNTIFS(Severity,$B4114,SLA_Breach,"Yes",Status,"&lt;&gt;Suspend",Status,"&lt;&gt;Assigned",Status,"&lt;&gt;Open",Status,"&lt;&gt;Hold&gt;",ResolvedDate,"&gt;="&amp;$C$1,ResolvedDate,"&lt;="&amp;$F$1)</f>
        <v/>
      </c>
      <c r="G4114" s="137">
        <f>COUNTIFS(Severity,$B4114,AssignedDate,"&gt;=01/01/2017 12:00:00 AM",AssignedDate,"&lt;="&amp;$F$1)</f>
        <v/>
      </c>
      <c r="H4114" s="177" t="n"/>
      <c r="L4114" s="57" t="n">
        <v>0</v>
      </c>
      <c r="M4114" s="57" t="n"/>
    </row>
    <row r="4115" spans="1:13">
      <c r="A4115" s="137" t="n">
        <v>1</v>
      </c>
      <c r="B4115" s="100" t="s">
        <v>525</v>
      </c>
      <c r="C4115" s="137">
        <f>COUNTIFS(Severity,$B4115,AssignedDate,"&gt;="&amp;$C$1,AssignedDate,"&lt;="&amp;$F$1)</f>
        <v/>
      </c>
      <c r="D4115" s="137">
        <f>COUNTIFS(Severity,$B4115,Status,"&lt;&gt;Suspend",Status,"&lt;&gt;Assigned",Status,"&lt;&gt;Open",Status,"&lt;&gt;Hold",ResolvedDate,"&gt;="&amp;$C$1,ResolvedDate,"&lt;="&amp;$F$1)</f>
        <v/>
      </c>
      <c r="E4115" s="137">
        <f>COUNTIFS(Severity,$B4115,SLA_Breach,"&lt;&gt;Yes",Status,"&lt;&gt;Suspend",Status,"&lt;&gt;Assigned",Status,"&lt;&gt;Open",Status,"&lt;&gt;Hold&gt;",ResolvedDate,"&gt;="&amp;$C$1,ResolvedDate,"&lt;="&amp;$F$1)</f>
        <v/>
      </c>
      <c r="F4115" s="137">
        <f>COUNTIFS(Severity,$B4115,SLA_Breach,"Yes",Status,"&lt;&gt;Suspend",Status,"&lt;&gt;Assigned",Status,"&lt;&gt;Open",Status,"&lt;&gt;Hold&gt;",ResolvedDate,"&gt;="&amp;$C$1,ResolvedDate,"&lt;="&amp;$F$1)</f>
        <v/>
      </c>
      <c r="G4115" s="137">
        <f>COUNTIFS(Severity,$B4115,AssignedDate,"&gt;=01/01/2017 12:00:00 AM",AssignedDate,"&lt;="&amp;$F$1)</f>
        <v/>
      </c>
      <c r="H4115" s="177" t="n"/>
      <c r="L4115" s="57" t="n">
        <v>0</v>
      </c>
      <c r="M4115" s="57" t="n"/>
    </row>
    <row r="4116" spans="1:13">
      <c r="A4116" s="137" t="n">
        <v>1</v>
      </c>
      <c r="B4116" s="100" t="s">
        <v>525</v>
      </c>
      <c r="C4116" s="137">
        <f>COUNTIFS(Severity,$B4116,AssignedDate,"&gt;="&amp;$C$1,AssignedDate,"&lt;="&amp;$F$1)</f>
        <v/>
      </c>
      <c r="D4116" s="137">
        <f>COUNTIFS(Severity,$B4116,Status,"&lt;&gt;Suspend",Status,"&lt;&gt;Assigned",Status,"&lt;&gt;Open",Status,"&lt;&gt;Hold",ResolvedDate,"&gt;="&amp;$C$1,ResolvedDate,"&lt;="&amp;$F$1)</f>
        <v/>
      </c>
      <c r="E4116" s="137">
        <f>COUNTIFS(Severity,$B4116,SLA_Breach,"&lt;&gt;Yes",Status,"&lt;&gt;Suspend",Status,"&lt;&gt;Assigned",Status,"&lt;&gt;Open",Status,"&lt;&gt;Hold&gt;",ResolvedDate,"&gt;="&amp;$C$1,ResolvedDate,"&lt;="&amp;$F$1)</f>
        <v/>
      </c>
      <c r="F4116" s="137">
        <f>COUNTIFS(Severity,$B4116,SLA_Breach,"Yes",Status,"&lt;&gt;Suspend",Status,"&lt;&gt;Assigned",Status,"&lt;&gt;Open",Status,"&lt;&gt;Hold&gt;",ResolvedDate,"&gt;="&amp;$C$1,ResolvedDate,"&lt;="&amp;$F$1)</f>
        <v/>
      </c>
      <c r="G4116" s="137">
        <f>COUNTIFS(Severity,$B4116,AssignedDate,"&gt;=01/01/2017 12:00:00 AM",AssignedDate,"&lt;="&amp;$F$1)</f>
        <v/>
      </c>
      <c r="H4116" s="177" t="n"/>
      <c r="L4116" s="57" t="n">
        <v>0</v>
      </c>
      <c r="M4116" s="57" t="n"/>
    </row>
    <row r="4117" spans="1:13">
      <c r="A4117" s="137" t="n">
        <v>1</v>
      </c>
      <c r="B4117" s="100" t="s">
        <v>525</v>
      </c>
      <c r="C4117" s="137">
        <f>COUNTIFS(Severity,$B4117,AssignedDate,"&gt;="&amp;$C$1,AssignedDate,"&lt;="&amp;$F$1)</f>
        <v/>
      </c>
      <c r="D4117" s="137">
        <f>COUNTIFS(Severity,$B4117,Status,"&lt;&gt;Suspend",Status,"&lt;&gt;Assigned",Status,"&lt;&gt;Open",Status,"&lt;&gt;Hold",ResolvedDate,"&gt;="&amp;$C$1,ResolvedDate,"&lt;="&amp;$F$1)</f>
        <v/>
      </c>
      <c r="E4117" s="137">
        <f>COUNTIFS(Severity,$B4117,SLA_Breach,"&lt;&gt;Yes",Status,"&lt;&gt;Suspend",Status,"&lt;&gt;Assigned",Status,"&lt;&gt;Open",Status,"&lt;&gt;Hold&gt;",ResolvedDate,"&gt;="&amp;$C$1,ResolvedDate,"&lt;="&amp;$F$1)</f>
        <v/>
      </c>
      <c r="F4117" s="137">
        <f>COUNTIFS(Severity,$B4117,SLA_Breach,"Yes",Status,"&lt;&gt;Suspend",Status,"&lt;&gt;Assigned",Status,"&lt;&gt;Open",Status,"&lt;&gt;Hold&gt;",ResolvedDate,"&gt;="&amp;$C$1,ResolvedDate,"&lt;="&amp;$F$1)</f>
        <v/>
      </c>
      <c r="G4117" s="137">
        <f>COUNTIFS(Severity,$B4117,AssignedDate,"&gt;=01/01/2017 12:00:00 AM",AssignedDate,"&lt;="&amp;$F$1)</f>
        <v/>
      </c>
      <c r="H4117" s="177" t="n"/>
      <c r="L4117" s="57" t="n">
        <v>0</v>
      </c>
      <c r="M4117" s="57" t="n"/>
    </row>
    <row r="4118" spans="1:13">
      <c r="A4118" s="137" t="n">
        <v>1</v>
      </c>
      <c r="B4118" s="100" t="s">
        <v>525</v>
      </c>
      <c r="C4118" s="137">
        <f>COUNTIFS(Severity,$B4118,AssignedDate,"&gt;="&amp;$C$1,AssignedDate,"&lt;="&amp;$F$1)</f>
        <v/>
      </c>
      <c r="D4118" s="137">
        <f>COUNTIFS(Severity,$B4118,Status,"&lt;&gt;Suspend",Status,"&lt;&gt;Assigned",Status,"&lt;&gt;Open",Status,"&lt;&gt;Hold",ResolvedDate,"&gt;="&amp;$C$1,ResolvedDate,"&lt;="&amp;$F$1)</f>
        <v/>
      </c>
      <c r="E4118" s="137">
        <f>COUNTIFS(Severity,$B4118,SLA_Breach,"&lt;&gt;Yes",Status,"&lt;&gt;Suspend",Status,"&lt;&gt;Assigned",Status,"&lt;&gt;Open",Status,"&lt;&gt;Hold&gt;",ResolvedDate,"&gt;="&amp;$C$1,ResolvedDate,"&lt;="&amp;$F$1)</f>
        <v/>
      </c>
      <c r="F4118" s="137">
        <f>COUNTIFS(Severity,$B4118,SLA_Breach,"Yes",Status,"&lt;&gt;Suspend",Status,"&lt;&gt;Assigned",Status,"&lt;&gt;Open",Status,"&lt;&gt;Hold&gt;",ResolvedDate,"&gt;="&amp;$C$1,ResolvedDate,"&lt;="&amp;$F$1)</f>
        <v/>
      </c>
      <c r="G4118" s="137">
        <f>COUNTIFS(Severity,$B4118,AssignedDate,"&gt;=01/01/2017 12:00:00 AM",AssignedDate,"&lt;="&amp;$F$1)</f>
        <v/>
      </c>
      <c r="H4118" s="177" t="n"/>
      <c r="L4118" s="57" t="n">
        <v>0</v>
      </c>
      <c r="M4118" s="57" t="n"/>
    </row>
    <row r="4119" spans="1:13">
      <c r="A4119" s="137" t="n">
        <v>1</v>
      </c>
      <c r="B4119" s="100" t="s">
        <v>525</v>
      </c>
      <c r="C4119" s="137">
        <f>COUNTIFS(Severity,$B4119,AssignedDate,"&gt;="&amp;$C$1,AssignedDate,"&lt;="&amp;$F$1)</f>
        <v/>
      </c>
      <c r="D4119" s="137">
        <f>COUNTIFS(Severity,$B4119,Status,"&lt;&gt;Suspend",Status,"&lt;&gt;Assigned",Status,"&lt;&gt;Open",Status,"&lt;&gt;Hold",ResolvedDate,"&gt;="&amp;$C$1,ResolvedDate,"&lt;="&amp;$F$1)</f>
        <v/>
      </c>
      <c r="E4119" s="137">
        <f>COUNTIFS(Severity,$B4119,SLA_Breach,"&lt;&gt;Yes",Status,"&lt;&gt;Suspend",Status,"&lt;&gt;Assigned",Status,"&lt;&gt;Open",Status,"&lt;&gt;Hold&gt;",ResolvedDate,"&gt;="&amp;$C$1,ResolvedDate,"&lt;="&amp;$F$1)</f>
        <v/>
      </c>
      <c r="F4119" s="137">
        <f>COUNTIFS(Severity,$B4119,SLA_Breach,"Yes",Status,"&lt;&gt;Suspend",Status,"&lt;&gt;Assigned",Status,"&lt;&gt;Open",Status,"&lt;&gt;Hold&gt;",ResolvedDate,"&gt;="&amp;$C$1,ResolvedDate,"&lt;="&amp;$F$1)</f>
        <v/>
      </c>
      <c r="G4119" s="137">
        <f>COUNTIFS(Severity,$B4119,AssignedDate,"&gt;=01/01/2017 12:00:00 AM",AssignedDate,"&lt;="&amp;$F$1)</f>
        <v/>
      </c>
      <c r="H4119" s="177" t="n"/>
      <c r="L4119" s="57" t="n">
        <v>0</v>
      </c>
      <c r="M4119" s="57" t="n"/>
    </row>
    <row r="4120" spans="1:13">
      <c r="A4120" s="137" t="n">
        <v>1</v>
      </c>
      <c r="B4120" s="100" t="s">
        <v>525</v>
      </c>
      <c r="C4120" s="137">
        <f>COUNTIFS(Severity,$B4120,AssignedDate,"&gt;="&amp;$C$1,AssignedDate,"&lt;="&amp;$F$1)</f>
        <v/>
      </c>
      <c r="D4120" s="137">
        <f>COUNTIFS(Severity,$B4120,Status,"&lt;&gt;Suspend",Status,"&lt;&gt;Assigned",Status,"&lt;&gt;Open",Status,"&lt;&gt;Hold",ResolvedDate,"&gt;="&amp;$C$1,ResolvedDate,"&lt;="&amp;$F$1)</f>
        <v/>
      </c>
      <c r="E4120" s="137">
        <f>COUNTIFS(Severity,$B4120,SLA_Breach,"&lt;&gt;Yes",Status,"&lt;&gt;Suspend",Status,"&lt;&gt;Assigned",Status,"&lt;&gt;Open",Status,"&lt;&gt;Hold&gt;",ResolvedDate,"&gt;="&amp;$C$1,ResolvedDate,"&lt;="&amp;$F$1)</f>
        <v/>
      </c>
      <c r="F4120" s="137">
        <f>COUNTIFS(Severity,$B4120,SLA_Breach,"Yes",Status,"&lt;&gt;Suspend",Status,"&lt;&gt;Assigned",Status,"&lt;&gt;Open",Status,"&lt;&gt;Hold&gt;",ResolvedDate,"&gt;="&amp;$C$1,ResolvedDate,"&lt;="&amp;$F$1)</f>
        <v/>
      </c>
      <c r="G4120" s="137">
        <f>COUNTIFS(Severity,$B4120,AssignedDate,"&gt;=01/01/2017 12:00:00 AM",AssignedDate,"&lt;="&amp;$F$1)</f>
        <v/>
      </c>
      <c r="H4120" s="177" t="n"/>
      <c r="L4120" s="57" t="n">
        <v>0</v>
      </c>
      <c r="M4120" s="57" t="n"/>
    </row>
    <row r="4121" spans="1:13">
      <c r="A4121" s="137" t="n">
        <v>1</v>
      </c>
      <c r="B4121" s="100" t="s">
        <v>525</v>
      </c>
      <c r="C4121" s="137">
        <f>COUNTIFS(Severity,$B4121,AssignedDate,"&gt;="&amp;$C$1,AssignedDate,"&lt;="&amp;$F$1)</f>
        <v/>
      </c>
      <c r="D4121" s="137">
        <f>COUNTIFS(Severity,$B4121,Status,"&lt;&gt;Suspend",Status,"&lt;&gt;Assigned",Status,"&lt;&gt;Open",Status,"&lt;&gt;Hold",ResolvedDate,"&gt;="&amp;$C$1,ResolvedDate,"&lt;="&amp;$F$1)</f>
        <v/>
      </c>
      <c r="E4121" s="137">
        <f>COUNTIFS(Severity,$B4121,SLA_Breach,"&lt;&gt;Yes",Status,"&lt;&gt;Suspend",Status,"&lt;&gt;Assigned",Status,"&lt;&gt;Open",Status,"&lt;&gt;Hold&gt;",ResolvedDate,"&gt;="&amp;$C$1,ResolvedDate,"&lt;="&amp;$F$1)</f>
        <v/>
      </c>
      <c r="F4121" s="137">
        <f>COUNTIFS(Severity,$B4121,SLA_Breach,"Yes",Status,"&lt;&gt;Suspend",Status,"&lt;&gt;Assigned",Status,"&lt;&gt;Open",Status,"&lt;&gt;Hold&gt;",ResolvedDate,"&gt;="&amp;$C$1,ResolvedDate,"&lt;="&amp;$F$1)</f>
        <v/>
      </c>
      <c r="G4121" s="137">
        <f>COUNTIFS(Severity,$B4121,AssignedDate,"&gt;=01/01/2017 12:00:00 AM",AssignedDate,"&lt;="&amp;$F$1)</f>
        <v/>
      </c>
      <c r="H4121" s="177" t="n"/>
      <c r="L4121" s="57" t="n">
        <v>0</v>
      </c>
      <c r="M4121" s="57" t="n"/>
    </row>
    <row r="4122" spans="1:13">
      <c r="A4122" s="137" t="n">
        <v>1</v>
      </c>
      <c r="B4122" s="100" t="s">
        <v>525</v>
      </c>
      <c r="C4122" s="137">
        <f>COUNTIFS(Severity,$B4122,AssignedDate,"&gt;="&amp;$C$1,AssignedDate,"&lt;="&amp;$F$1)</f>
        <v/>
      </c>
      <c r="D4122" s="137">
        <f>COUNTIFS(Severity,$B4122,Status,"&lt;&gt;Suspend",Status,"&lt;&gt;Assigned",Status,"&lt;&gt;Open",Status,"&lt;&gt;Hold",ResolvedDate,"&gt;="&amp;$C$1,ResolvedDate,"&lt;="&amp;$F$1)</f>
        <v/>
      </c>
      <c r="E4122" s="137">
        <f>COUNTIFS(Severity,$B4122,SLA_Breach,"&lt;&gt;Yes",Status,"&lt;&gt;Suspend",Status,"&lt;&gt;Assigned",Status,"&lt;&gt;Open",Status,"&lt;&gt;Hold&gt;",ResolvedDate,"&gt;="&amp;$C$1,ResolvedDate,"&lt;="&amp;$F$1)</f>
        <v/>
      </c>
      <c r="F4122" s="137">
        <f>COUNTIFS(Severity,$B4122,SLA_Breach,"Yes",Status,"&lt;&gt;Suspend",Status,"&lt;&gt;Assigned",Status,"&lt;&gt;Open",Status,"&lt;&gt;Hold&gt;",ResolvedDate,"&gt;="&amp;$C$1,ResolvedDate,"&lt;="&amp;$F$1)</f>
        <v/>
      </c>
      <c r="G4122" s="137">
        <f>COUNTIFS(Severity,$B4122,AssignedDate,"&gt;=01/01/2017 12:00:00 AM",AssignedDate,"&lt;="&amp;$F$1)</f>
        <v/>
      </c>
      <c r="H4122" s="177" t="n"/>
      <c r="L4122" s="57" t="n">
        <v>0</v>
      </c>
      <c r="M4122" s="57" t="n"/>
    </row>
    <row r="4123" spans="1:13">
      <c r="A4123" s="137" t="n">
        <v>1</v>
      </c>
      <c r="B4123" s="100" t="s">
        <v>525</v>
      </c>
      <c r="C4123" s="137">
        <f>COUNTIFS(Severity,$B4123,AssignedDate,"&gt;="&amp;$C$1,AssignedDate,"&lt;="&amp;$F$1)</f>
        <v/>
      </c>
      <c r="D4123" s="137">
        <f>COUNTIFS(Severity,$B4123,Status,"&lt;&gt;Suspend",Status,"&lt;&gt;Assigned",Status,"&lt;&gt;Open",Status,"&lt;&gt;Hold",ResolvedDate,"&gt;="&amp;$C$1,ResolvedDate,"&lt;="&amp;$F$1)</f>
        <v/>
      </c>
      <c r="E4123" s="137">
        <f>COUNTIFS(Severity,$B4123,SLA_Breach,"&lt;&gt;Yes",Status,"&lt;&gt;Suspend",Status,"&lt;&gt;Assigned",Status,"&lt;&gt;Open",Status,"&lt;&gt;Hold&gt;",ResolvedDate,"&gt;="&amp;$C$1,ResolvedDate,"&lt;="&amp;$F$1)</f>
        <v/>
      </c>
      <c r="F4123" s="137">
        <f>COUNTIFS(Severity,$B4123,SLA_Breach,"Yes",Status,"&lt;&gt;Suspend",Status,"&lt;&gt;Assigned",Status,"&lt;&gt;Open",Status,"&lt;&gt;Hold&gt;",ResolvedDate,"&gt;="&amp;$C$1,ResolvedDate,"&lt;="&amp;$F$1)</f>
        <v/>
      </c>
      <c r="G4123" s="137">
        <f>COUNTIFS(Severity,$B4123,AssignedDate,"&gt;=01/01/2017 12:00:00 AM",AssignedDate,"&lt;="&amp;$F$1)</f>
        <v/>
      </c>
      <c r="H4123" s="177" t="n"/>
      <c r="L4123" s="57" t="n">
        <v>0</v>
      </c>
      <c r="M4123" s="57" t="n"/>
    </row>
    <row r="4124" spans="1:13">
      <c r="A4124" s="137" t="n">
        <v>1</v>
      </c>
      <c r="B4124" s="100" t="s">
        <v>525</v>
      </c>
      <c r="C4124" s="137">
        <f>COUNTIFS(Severity,$B4124,AssignedDate,"&gt;="&amp;$C$1,AssignedDate,"&lt;="&amp;$F$1)</f>
        <v/>
      </c>
      <c r="D4124" s="137">
        <f>COUNTIFS(Severity,$B4124,Status,"&lt;&gt;Suspend",Status,"&lt;&gt;Assigned",Status,"&lt;&gt;Open",Status,"&lt;&gt;Hold",ResolvedDate,"&gt;="&amp;$C$1,ResolvedDate,"&lt;="&amp;$F$1)</f>
        <v/>
      </c>
      <c r="E4124" s="137">
        <f>COUNTIFS(Severity,$B4124,SLA_Breach,"&lt;&gt;Yes",Status,"&lt;&gt;Suspend",Status,"&lt;&gt;Assigned",Status,"&lt;&gt;Open",Status,"&lt;&gt;Hold&gt;",ResolvedDate,"&gt;="&amp;$C$1,ResolvedDate,"&lt;="&amp;$F$1)</f>
        <v/>
      </c>
      <c r="F4124" s="137">
        <f>COUNTIFS(Severity,$B4124,SLA_Breach,"Yes",Status,"&lt;&gt;Suspend",Status,"&lt;&gt;Assigned",Status,"&lt;&gt;Open",Status,"&lt;&gt;Hold&gt;",ResolvedDate,"&gt;="&amp;$C$1,ResolvedDate,"&lt;="&amp;$F$1)</f>
        <v/>
      </c>
      <c r="G4124" s="137">
        <f>COUNTIFS(Severity,$B4124,AssignedDate,"&gt;=01/01/2017 12:00:00 AM",AssignedDate,"&lt;="&amp;$F$1)</f>
        <v/>
      </c>
      <c r="H4124" s="177" t="n"/>
      <c r="L4124" s="57" t="n">
        <v>0</v>
      </c>
      <c r="M4124" s="57" t="n"/>
    </row>
    <row r="4125" spans="1:13">
      <c r="A4125" s="137" t="n">
        <v>1</v>
      </c>
      <c r="B4125" s="100" t="s">
        <v>525</v>
      </c>
      <c r="C4125" s="137">
        <f>COUNTIFS(Severity,$B4125,AssignedDate,"&gt;="&amp;$C$1,AssignedDate,"&lt;="&amp;$F$1)</f>
        <v/>
      </c>
      <c r="D4125" s="137">
        <f>COUNTIFS(Severity,$B4125,Status,"&lt;&gt;Suspend",Status,"&lt;&gt;Assigned",Status,"&lt;&gt;Open",Status,"&lt;&gt;Hold",ResolvedDate,"&gt;="&amp;$C$1,ResolvedDate,"&lt;="&amp;$F$1)</f>
        <v/>
      </c>
      <c r="E4125" s="137">
        <f>COUNTIFS(Severity,$B4125,SLA_Breach,"&lt;&gt;Yes",Status,"&lt;&gt;Suspend",Status,"&lt;&gt;Assigned",Status,"&lt;&gt;Open",Status,"&lt;&gt;Hold&gt;",ResolvedDate,"&gt;="&amp;$C$1,ResolvedDate,"&lt;="&amp;$F$1)</f>
        <v/>
      </c>
      <c r="F4125" s="137">
        <f>COUNTIFS(Severity,$B4125,SLA_Breach,"Yes",Status,"&lt;&gt;Suspend",Status,"&lt;&gt;Assigned",Status,"&lt;&gt;Open",Status,"&lt;&gt;Hold&gt;",ResolvedDate,"&gt;="&amp;$C$1,ResolvedDate,"&lt;="&amp;$F$1)</f>
        <v/>
      </c>
      <c r="G4125" s="137">
        <f>COUNTIFS(Severity,$B4125,AssignedDate,"&gt;=01/01/2017 12:00:00 AM",AssignedDate,"&lt;="&amp;$F$1)</f>
        <v/>
      </c>
      <c r="H4125" s="177" t="n"/>
      <c r="L4125" s="57" t="n">
        <v>0</v>
      </c>
      <c r="M4125" s="57" t="n"/>
    </row>
    <row r="4126" spans="1:13">
      <c r="A4126" s="137" t="n">
        <v>1</v>
      </c>
      <c r="B4126" s="100" t="s">
        <v>525</v>
      </c>
      <c r="C4126" s="137">
        <f>COUNTIFS(Severity,$B4126,AssignedDate,"&gt;="&amp;$C$1,AssignedDate,"&lt;="&amp;$F$1)</f>
        <v/>
      </c>
      <c r="D4126" s="137">
        <f>COUNTIFS(Severity,$B4126,Status,"&lt;&gt;Suspend",Status,"&lt;&gt;Assigned",Status,"&lt;&gt;Open",Status,"&lt;&gt;Hold",ResolvedDate,"&gt;="&amp;$C$1,ResolvedDate,"&lt;="&amp;$F$1)</f>
        <v/>
      </c>
      <c r="E4126" s="137">
        <f>COUNTIFS(Severity,$B4126,SLA_Breach,"&lt;&gt;Yes",Status,"&lt;&gt;Suspend",Status,"&lt;&gt;Assigned",Status,"&lt;&gt;Open",Status,"&lt;&gt;Hold&gt;",ResolvedDate,"&gt;="&amp;$C$1,ResolvedDate,"&lt;="&amp;$F$1)</f>
        <v/>
      </c>
      <c r="F4126" s="137">
        <f>COUNTIFS(Severity,$B4126,SLA_Breach,"Yes",Status,"&lt;&gt;Suspend",Status,"&lt;&gt;Assigned",Status,"&lt;&gt;Open",Status,"&lt;&gt;Hold&gt;",ResolvedDate,"&gt;="&amp;$C$1,ResolvedDate,"&lt;="&amp;$F$1)</f>
        <v/>
      </c>
      <c r="G4126" s="137">
        <f>COUNTIFS(Severity,$B4126,AssignedDate,"&gt;=01/01/2017 12:00:00 AM",AssignedDate,"&lt;="&amp;$F$1)</f>
        <v/>
      </c>
      <c r="H4126" s="177" t="n"/>
      <c r="L4126" s="57" t="n">
        <v>0</v>
      </c>
      <c r="M4126" s="57" t="n"/>
    </row>
    <row r="4127" spans="1:13">
      <c r="A4127" s="137" t="n">
        <v>1</v>
      </c>
      <c r="B4127" s="100" t="s">
        <v>525</v>
      </c>
      <c r="C4127" s="137">
        <f>COUNTIFS(Severity,$B4127,AssignedDate,"&gt;="&amp;$C$1,AssignedDate,"&lt;="&amp;$F$1)</f>
        <v/>
      </c>
      <c r="D4127" s="137">
        <f>COUNTIFS(Severity,$B4127,Status,"&lt;&gt;Suspend",Status,"&lt;&gt;Assigned",Status,"&lt;&gt;Open",Status,"&lt;&gt;Hold",ResolvedDate,"&gt;="&amp;$C$1,ResolvedDate,"&lt;="&amp;$F$1)</f>
        <v/>
      </c>
      <c r="E4127" s="137">
        <f>COUNTIFS(Severity,$B4127,SLA_Breach,"&lt;&gt;Yes",Status,"&lt;&gt;Suspend",Status,"&lt;&gt;Assigned",Status,"&lt;&gt;Open",Status,"&lt;&gt;Hold&gt;",ResolvedDate,"&gt;="&amp;$C$1,ResolvedDate,"&lt;="&amp;$F$1)</f>
        <v/>
      </c>
      <c r="F4127" s="137">
        <f>COUNTIFS(Severity,$B4127,SLA_Breach,"Yes",Status,"&lt;&gt;Suspend",Status,"&lt;&gt;Assigned",Status,"&lt;&gt;Open",Status,"&lt;&gt;Hold&gt;",ResolvedDate,"&gt;="&amp;$C$1,ResolvedDate,"&lt;="&amp;$F$1)</f>
        <v/>
      </c>
      <c r="G4127" s="137">
        <f>COUNTIFS(Severity,$B4127,AssignedDate,"&gt;=01/01/2017 12:00:00 AM",AssignedDate,"&lt;="&amp;$F$1)</f>
        <v/>
      </c>
      <c r="H4127" s="177" t="n"/>
      <c r="L4127" s="57" t="n">
        <v>0</v>
      </c>
      <c r="M4127" s="57" t="n"/>
    </row>
    <row r="4128" spans="1:13">
      <c r="A4128" s="137" t="n">
        <v>1</v>
      </c>
      <c r="B4128" s="100" t="s">
        <v>525</v>
      </c>
      <c r="C4128" s="137">
        <f>COUNTIFS(Severity,$B4128,AssignedDate,"&gt;="&amp;$C$1,AssignedDate,"&lt;="&amp;$F$1)</f>
        <v/>
      </c>
      <c r="D4128" s="137">
        <f>COUNTIFS(Severity,$B4128,Status,"&lt;&gt;Suspend",Status,"&lt;&gt;Assigned",Status,"&lt;&gt;Open",Status,"&lt;&gt;Hold",ResolvedDate,"&gt;="&amp;$C$1,ResolvedDate,"&lt;="&amp;$F$1)</f>
        <v/>
      </c>
      <c r="E4128" s="137">
        <f>COUNTIFS(Severity,$B4128,SLA_Breach,"&lt;&gt;Yes",Status,"&lt;&gt;Suspend",Status,"&lt;&gt;Assigned",Status,"&lt;&gt;Open",Status,"&lt;&gt;Hold&gt;",ResolvedDate,"&gt;="&amp;$C$1,ResolvedDate,"&lt;="&amp;$F$1)</f>
        <v/>
      </c>
      <c r="F4128" s="137">
        <f>COUNTIFS(Severity,$B4128,SLA_Breach,"Yes",Status,"&lt;&gt;Suspend",Status,"&lt;&gt;Assigned",Status,"&lt;&gt;Open",Status,"&lt;&gt;Hold&gt;",ResolvedDate,"&gt;="&amp;$C$1,ResolvedDate,"&lt;="&amp;$F$1)</f>
        <v/>
      </c>
      <c r="G4128" s="137">
        <f>COUNTIFS(Severity,$B4128,AssignedDate,"&gt;=01/01/2017 12:00:00 AM",AssignedDate,"&lt;="&amp;$F$1)</f>
        <v/>
      </c>
      <c r="H4128" s="177" t="n"/>
      <c r="L4128" s="57" t="n">
        <v>0</v>
      </c>
      <c r="M4128" s="57" t="n"/>
    </row>
    <row r="4129" spans="1:13">
      <c r="A4129" s="137" t="n">
        <v>1</v>
      </c>
      <c r="B4129" s="100" t="s">
        <v>525</v>
      </c>
      <c r="C4129" s="137">
        <f>COUNTIFS(Severity,$B4129,AssignedDate,"&gt;="&amp;$C$1,AssignedDate,"&lt;="&amp;$F$1)</f>
        <v/>
      </c>
      <c r="D4129" s="137">
        <f>COUNTIFS(Severity,$B4129,Status,"&lt;&gt;Suspend",Status,"&lt;&gt;Assigned",Status,"&lt;&gt;Open",Status,"&lt;&gt;Hold",ResolvedDate,"&gt;="&amp;$C$1,ResolvedDate,"&lt;="&amp;$F$1)</f>
        <v/>
      </c>
      <c r="E4129" s="137">
        <f>COUNTIFS(Severity,$B4129,SLA_Breach,"&lt;&gt;Yes",Status,"&lt;&gt;Suspend",Status,"&lt;&gt;Assigned",Status,"&lt;&gt;Open",Status,"&lt;&gt;Hold&gt;",ResolvedDate,"&gt;="&amp;$C$1,ResolvedDate,"&lt;="&amp;$F$1)</f>
        <v/>
      </c>
      <c r="F4129" s="137">
        <f>COUNTIFS(Severity,$B4129,SLA_Breach,"Yes",Status,"&lt;&gt;Suspend",Status,"&lt;&gt;Assigned",Status,"&lt;&gt;Open",Status,"&lt;&gt;Hold&gt;",ResolvedDate,"&gt;="&amp;$C$1,ResolvedDate,"&lt;="&amp;$F$1)</f>
        <v/>
      </c>
      <c r="G4129" s="137">
        <f>COUNTIFS(Severity,$B4129,AssignedDate,"&gt;=01/01/2017 12:00:00 AM",AssignedDate,"&lt;="&amp;$F$1)</f>
        <v/>
      </c>
      <c r="H4129" s="177" t="n"/>
      <c r="L4129" s="57" t="n">
        <v>0</v>
      </c>
      <c r="M4129" s="57" t="n"/>
    </row>
    <row r="4130" spans="1:13">
      <c r="A4130" s="137" t="n">
        <v>1</v>
      </c>
      <c r="B4130" s="100" t="s">
        <v>525</v>
      </c>
      <c r="C4130" s="137">
        <f>COUNTIFS(Severity,$B4130,AssignedDate,"&gt;="&amp;$C$1,AssignedDate,"&lt;="&amp;$F$1)</f>
        <v/>
      </c>
      <c r="D4130" s="137">
        <f>COUNTIFS(Severity,$B4130,Status,"&lt;&gt;Suspend",Status,"&lt;&gt;Assigned",Status,"&lt;&gt;Open",Status,"&lt;&gt;Hold",ResolvedDate,"&gt;="&amp;$C$1,ResolvedDate,"&lt;="&amp;$F$1)</f>
        <v/>
      </c>
      <c r="E4130" s="137">
        <f>COUNTIFS(Severity,$B4130,SLA_Breach,"&lt;&gt;Yes",Status,"&lt;&gt;Suspend",Status,"&lt;&gt;Assigned",Status,"&lt;&gt;Open",Status,"&lt;&gt;Hold&gt;",ResolvedDate,"&gt;="&amp;$C$1,ResolvedDate,"&lt;="&amp;$F$1)</f>
        <v/>
      </c>
      <c r="F4130" s="137">
        <f>COUNTIFS(Severity,$B4130,SLA_Breach,"Yes",Status,"&lt;&gt;Suspend",Status,"&lt;&gt;Assigned",Status,"&lt;&gt;Open",Status,"&lt;&gt;Hold&gt;",ResolvedDate,"&gt;="&amp;$C$1,ResolvedDate,"&lt;="&amp;$F$1)</f>
        <v/>
      </c>
      <c r="G4130" s="137">
        <f>COUNTIFS(Severity,$B4130,AssignedDate,"&gt;=01/01/2017 12:00:00 AM",AssignedDate,"&lt;="&amp;$F$1)</f>
        <v/>
      </c>
      <c r="H4130" s="177" t="n"/>
      <c r="L4130" s="57" t="n">
        <v>0</v>
      </c>
      <c r="M4130" s="57" t="n"/>
    </row>
    <row r="4131" spans="1:13">
      <c r="A4131" s="137" t="n">
        <v>1</v>
      </c>
      <c r="B4131" s="100" t="s">
        <v>525</v>
      </c>
      <c r="C4131" s="137">
        <f>COUNTIFS(Severity,$B4131,AssignedDate,"&gt;="&amp;$C$1,AssignedDate,"&lt;="&amp;$F$1)</f>
        <v/>
      </c>
      <c r="D4131" s="137">
        <f>COUNTIFS(Severity,$B4131,Status,"&lt;&gt;Suspend",Status,"&lt;&gt;Assigned",Status,"&lt;&gt;Open",Status,"&lt;&gt;Hold",ResolvedDate,"&gt;="&amp;$C$1,ResolvedDate,"&lt;="&amp;$F$1)</f>
        <v/>
      </c>
      <c r="E4131" s="137">
        <f>COUNTIFS(Severity,$B4131,SLA_Breach,"&lt;&gt;Yes",Status,"&lt;&gt;Suspend",Status,"&lt;&gt;Assigned",Status,"&lt;&gt;Open",Status,"&lt;&gt;Hold&gt;",ResolvedDate,"&gt;="&amp;$C$1,ResolvedDate,"&lt;="&amp;$F$1)</f>
        <v/>
      </c>
      <c r="F4131" s="137">
        <f>COUNTIFS(Severity,$B4131,SLA_Breach,"Yes",Status,"&lt;&gt;Suspend",Status,"&lt;&gt;Assigned",Status,"&lt;&gt;Open",Status,"&lt;&gt;Hold&gt;",ResolvedDate,"&gt;="&amp;$C$1,ResolvedDate,"&lt;="&amp;$F$1)</f>
        <v/>
      </c>
      <c r="G4131" s="137">
        <f>COUNTIFS(Severity,$B4131,AssignedDate,"&gt;=01/01/2017 12:00:00 AM",AssignedDate,"&lt;="&amp;$F$1)</f>
        <v/>
      </c>
      <c r="H4131" s="177" t="n"/>
      <c r="L4131" s="57" t="n">
        <v>0</v>
      </c>
      <c r="M4131" s="57" t="n"/>
    </row>
    <row r="4132" spans="1:13">
      <c r="A4132" s="137" t="n">
        <v>1</v>
      </c>
      <c r="B4132" s="100" t="s">
        <v>525</v>
      </c>
      <c r="C4132" s="137">
        <f>COUNTIFS(Severity,$B4132,AssignedDate,"&gt;="&amp;$C$1,AssignedDate,"&lt;="&amp;$F$1)</f>
        <v/>
      </c>
      <c r="D4132" s="137">
        <f>COUNTIFS(Severity,$B4132,Status,"&lt;&gt;Suspend",Status,"&lt;&gt;Assigned",Status,"&lt;&gt;Open",Status,"&lt;&gt;Hold",ResolvedDate,"&gt;="&amp;$C$1,ResolvedDate,"&lt;="&amp;$F$1)</f>
        <v/>
      </c>
      <c r="E4132" s="137">
        <f>COUNTIFS(Severity,$B4132,SLA_Breach,"&lt;&gt;Yes",Status,"&lt;&gt;Suspend",Status,"&lt;&gt;Assigned",Status,"&lt;&gt;Open",Status,"&lt;&gt;Hold&gt;",ResolvedDate,"&gt;="&amp;$C$1,ResolvedDate,"&lt;="&amp;$F$1)</f>
        <v/>
      </c>
      <c r="F4132" s="137">
        <f>COUNTIFS(Severity,$B4132,SLA_Breach,"Yes",Status,"&lt;&gt;Suspend",Status,"&lt;&gt;Assigned",Status,"&lt;&gt;Open",Status,"&lt;&gt;Hold&gt;",ResolvedDate,"&gt;="&amp;$C$1,ResolvedDate,"&lt;="&amp;$F$1)</f>
        <v/>
      </c>
      <c r="G4132" s="137">
        <f>COUNTIFS(Severity,$B4132,AssignedDate,"&gt;=01/01/2017 12:00:00 AM",AssignedDate,"&lt;="&amp;$F$1)</f>
        <v/>
      </c>
      <c r="H4132" s="177" t="n"/>
      <c r="L4132" s="57" t="n">
        <v>0</v>
      </c>
      <c r="M4132" s="57" t="n"/>
    </row>
    <row r="4133" spans="1:13">
      <c r="A4133" s="137" t="n">
        <v>1</v>
      </c>
      <c r="B4133" s="100" t="s">
        <v>525</v>
      </c>
      <c r="C4133" s="137">
        <f>COUNTIFS(Severity,$B4133,AssignedDate,"&gt;="&amp;$C$1,AssignedDate,"&lt;="&amp;$F$1)</f>
        <v/>
      </c>
      <c r="D4133" s="137">
        <f>COUNTIFS(Severity,$B4133,Status,"&lt;&gt;Suspend",Status,"&lt;&gt;Assigned",Status,"&lt;&gt;Open",Status,"&lt;&gt;Hold",ResolvedDate,"&gt;="&amp;$C$1,ResolvedDate,"&lt;="&amp;$F$1)</f>
        <v/>
      </c>
      <c r="E4133" s="137">
        <f>COUNTIFS(Severity,$B4133,SLA_Breach,"&lt;&gt;Yes",Status,"&lt;&gt;Suspend",Status,"&lt;&gt;Assigned",Status,"&lt;&gt;Open",Status,"&lt;&gt;Hold&gt;",ResolvedDate,"&gt;="&amp;$C$1,ResolvedDate,"&lt;="&amp;$F$1)</f>
        <v/>
      </c>
      <c r="F4133" s="137">
        <f>COUNTIFS(Severity,$B4133,SLA_Breach,"Yes",Status,"&lt;&gt;Suspend",Status,"&lt;&gt;Assigned",Status,"&lt;&gt;Open",Status,"&lt;&gt;Hold&gt;",ResolvedDate,"&gt;="&amp;$C$1,ResolvedDate,"&lt;="&amp;$F$1)</f>
        <v/>
      </c>
      <c r="G4133" s="137">
        <f>COUNTIFS(Severity,$B4133,AssignedDate,"&gt;=01/01/2017 12:00:00 AM",AssignedDate,"&lt;="&amp;$F$1)</f>
        <v/>
      </c>
      <c r="H4133" s="177" t="n"/>
      <c r="L4133" s="57" t="n">
        <v>0</v>
      </c>
      <c r="M4133" s="57" t="n"/>
    </row>
    <row r="4134" spans="1:13">
      <c r="A4134" s="137" t="n">
        <v>1</v>
      </c>
      <c r="B4134" s="100" t="s">
        <v>525</v>
      </c>
      <c r="C4134" s="137">
        <f>COUNTIFS(Severity,$B4134,AssignedDate,"&gt;="&amp;$C$1,AssignedDate,"&lt;="&amp;$F$1)</f>
        <v/>
      </c>
      <c r="D4134" s="137">
        <f>COUNTIFS(Severity,$B4134,Status,"&lt;&gt;Suspend",Status,"&lt;&gt;Assigned",Status,"&lt;&gt;Open",Status,"&lt;&gt;Hold",ResolvedDate,"&gt;="&amp;$C$1,ResolvedDate,"&lt;="&amp;$F$1)</f>
        <v/>
      </c>
      <c r="E4134" s="137">
        <f>COUNTIFS(Severity,$B4134,SLA_Breach,"&lt;&gt;Yes",Status,"&lt;&gt;Suspend",Status,"&lt;&gt;Assigned",Status,"&lt;&gt;Open",Status,"&lt;&gt;Hold&gt;",ResolvedDate,"&gt;="&amp;$C$1,ResolvedDate,"&lt;="&amp;$F$1)</f>
        <v/>
      </c>
      <c r="F4134" s="137">
        <f>COUNTIFS(Severity,$B4134,SLA_Breach,"Yes",Status,"&lt;&gt;Suspend",Status,"&lt;&gt;Assigned",Status,"&lt;&gt;Open",Status,"&lt;&gt;Hold&gt;",ResolvedDate,"&gt;="&amp;$C$1,ResolvedDate,"&lt;="&amp;$F$1)</f>
        <v/>
      </c>
      <c r="G4134" s="137">
        <f>COUNTIFS(Severity,$B4134,AssignedDate,"&gt;=01/01/2017 12:00:00 AM",AssignedDate,"&lt;="&amp;$F$1)</f>
        <v/>
      </c>
      <c r="H4134" s="177" t="n"/>
      <c r="L4134" s="57" t="n">
        <v>0</v>
      </c>
      <c r="M4134" s="57" t="n"/>
    </row>
    <row r="4135" spans="1:13">
      <c r="A4135" s="137" t="n">
        <v>1</v>
      </c>
      <c r="B4135" s="100" t="s">
        <v>525</v>
      </c>
      <c r="C4135" s="137">
        <f>COUNTIFS(Severity,$B4135,AssignedDate,"&gt;="&amp;$C$1,AssignedDate,"&lt;="&amp;$F$1)</f>
        <v/>
      </c>
      <c r="D4135" s="137">
        <f>COUNTIFS(Severity,$B4135,Status,"&lt;&gt;Suspend",Status,"&lt;&gt;Assigned",Status,"&lt;&gt;Open",Status,"&lt;&gt;Hold",ResolvedDate,"&gt;="&amp;$C$1,ResolvedDate,"&lt;="&amp;$F$1)</f>
        <v/>
      </c>
      <c r="E4135" s="137">
        <f>COUNTIFS(Severity,$B4135,SLA_Breach,"&lt;&gt;Yes",Status,"&lt;&gt;Suspend",Status,"&lt;&gt;Assigned",Status,"&lt;&gt;Open",Status,"&lt;&gt;Hold&gt;",ResolvedDate,"&gt;="&amp;$C$1,ResolvedDate,"&lt;="&amp;$F$1)</f>
        <v/>
      </c>
      <c r="F4135" s="137">
        <f>COUNTIFS(Severity,$B4135,SLA_Breach,"Yes",Status,"&lt;&gt;Suspend",Status,"&lt;&gt;Assigned",Status,"&lt;&gt;Open",Status,"&lt;&gt;Hold&gt;",ResolvedDate,"&gt;="&amp;$C$1,ResolvedDate,"&lt;="&amp;$F$1)</f>
        <v/>
      </c>
      <c r="G4135" s="137">
        <f>COUNTIFS(Severity,$B4135,AssignedDate,"&gt;=01/01/2017 12:00:00 AM",AssignedDate,"&lt;="&amp;$F$1)</f>
        <v/>
      </c>
      <c r="H4135" s="177" t="n"/>
      <c r="L4135" s="57" t="n">
        <v>0</v>
      </c>
      <c r="M4135" s="57" t="n"/>
    </row>
    <row r="4136" spans="1:13">
      <c r="A4136" s="137" t="n">
        <v>1</v>
      </c>
      <c r="B4136" s="100" t="s">
        <v>525</v>
      </c>
      <c r="C4136" s="137">
        <f>COUNTIFS(Severity,$B4136,AssignedDate,"&gt;="&amp;$C$1,AssignedDate,"&lt;="&amp;$F$1)</f>
        <v/>
      </c>
      <c r="D4136" s="137">
        <f>COUNTIFS(Severity,$B4136,Status,"&lt;&gt;Suspend",Status,"&lt;&gt;Assigned",Status,"&lt;&gt;Open",Status,"&lt;&gt;Hold",ResolvedDate,"&gt;="&amp;$C$1,ResolvedDate,"&lt;="&amp;$F$1)</f>
        <v/>
      </c>
      <c r="E4136" s="137">
        <f>COUNTIFS(Severity,$B4136,SLA_Breach,"&lt;&gt;Yes",Status,"&lt;&gt;Suspend",Status,"&lt;&gt;Assigned",Status,"&lt;&gt;Open",Status,"&lt;&gt;Hold&gt;",ResolvedDate,"&gt;="&amp;$C$1,ResolvedDate,"&lt;="&amp;$F$1)</f>
        <v/>
      </c>
      <c r="F4136" s="137">
        <f>COUNTIFS(Severity,$B4136,SLA_Breach,"Yes",Status,"&lt;&gt;Suspend",Status,"&lt;&gt;Assigned",Status,"&lt;&gt;Open",Status,"&lt;&gt;Hold&gt;",ResolvedDate,"&gt;="&amp;$C$1,ResolvedDate,"&lt;="&amp;$F$1)</f>
        <v/>
      </c>
      <c r="G4136" s="137">
        <f>COUNTIFS(Severity,$B4136,AssignedDate,"&gt;=01/01/2017 12:00:00 AM",AssignedDate,"&lt;="&amp;$F$1)</f>
        <v/>
      </c>
      <c r="H4136" s="177" t="n"/>
      <c r="L4136" s="57" t="n">
        <v>0</v>
      </c>
      <c r="M4136" s="57" t="n"/>
    </row>
    <row r="4137" spans="1:13">
      <c r="A4137" s="137" t="n">
        <v>1</v>
      </c>
      <c r="B4137" s="100" t="s">
        <v>525</v>
      </c>
      <c r="C4137" s="137">
        <f>COUNTIFS(Severity,$B4137,AssignedDate,"&gt;="&amp;$C$1,AssignedDate,"&lt;="&amp;$F$1)</f>
        <v/>
      </c>
      <c r="D4137" s="137">
        <f>COUNTIFS(Severity,$B4137,Status,"&lt;&gt;Suspend",Status,"&lt;&gt;Assigned",Status,"&lt;&gt;Open",Status,"&lt;&gt;Hold",ResolvedDate,"&gt;="&amp;$C$1,ResolvedDate,"&lt;="&amp;$F$1)</f>
        <v/>
      </c>
      <c r="E4137" s="137">
        <f>COUNTIFS(Severity,$B4137,SLA_Breach,"&lt;&gt;Yes",Status,"&lt;&gt;Suspend",Status,"&lt;&gt;Assigned",Status,"&lt;&gt;Open",Status,"&lt;&gt;Hold&gt;",ResolvedDate,"&gt;="&amp;$C$1,ResolvedDate,"&lt;="&amp;$F$1)</f>
        <v/>
      </c>
      <c r="F4137" s="137">
        <f>COUNTIFS(Severity,$B4137,SLA_Breach,"Yes",Status,"&lt;&gt;Suspend",Status,"&lt;&gt;Assigned",Status,"&lt;&gt;Open",Status,"&lt;&gt;Hold&gt;",ResolvedDate,"&gt;="&amp;$C$1,ResolvedDate,"&lt;="&amp;$F$1)</f>
        <v/>
      </c>
      <c r="G4137" s="137">
        <f>COUNTIFS(Severity,$B4137,AssignedDate,"&gt;=01/01/2017 12:00:00 AM",AssignedDate,"&lt;="&amp;$F$1)</f>
        <v/>
      </c>
      <c r="H4137" s="177" t="n"/>
      <c r="L4137" s="57" t="n">
        <v>0</v>
      </c>
      <c r="M4137" s="57" t="n"/>
    </row>
    <row r="4138" spans="1:13">
      <c r="A4138" s="137" t="n">
        <v>1</v>
      </c>
      <c r="B4138" s="100" t="s">
        <v>525</v>
      </c>
      <c r="C4138" s="137">
        <f>COUNTIFS(Severity,$B4138,AssignedDate,"&gt;="&amp;$C$1,AssignedDate,"&lt;="&amp;$F$1)</f>
        <v/>
      </c>
      <c r="D4138" s="137">
        <f>COUNTIFS(Severity,$B4138,Status,"&lt;&gt;Suspend",Status,"&lt;&gt;Assigned",Status,"&lt;&gt;Open",Status,"&lt;&gt;Hold",ResolvedDate,"&gt;="&amp;$C$1,ResolvedDate,"&lt;="&amp;$F$1)</f>
        <v/>
      </c>
      <c r="E4138" s="137">
        <f>COUNTIFS(Severity,$B4138,SLA_Breach,"&lt;&gt;Yes",Status,"&lt;&gt;Suspend",Status,"&lt;&gt;Assigned",Status,"&lt;&gt;Open",Status,"&lt;&gt;Hold&gt;",ResolvedDate,"&gt;="&amp;$C$1,ResolvedDate,"&lt;="&amp;$F$1)</f>
        <v/>
      </c>
      <c r="F4138" s="137">
        <f>COUNTIFS(Severity,$B4138,SLA_Breach,"Yes",Status,"&lt;&gt;Suspend",Status,"&lt;&gt;Assigned",Status,"&lt;&gt;Open",Status,"&lt;&gt;Hold&gt;",ResolvedDate,"&gt;="&amp;$C$1,ResolvedDate,"&lt;="&amp;$F$1)</f>
        <v/>
      </c>
      <c r="G4138" s="137">
        <f>COUNTIFS(Severity,$B4138,AssignedDate,"&gt;=01/01/2017 12:00:00 AM",AssignedDate,"&lt;="&amp;$F$1)</f>
        <v/>
      </c>
      <c r="H4138" s="177" t="n"/>
      <c r="L4138" s="57" t="n">
        <v>0</v>
      </c>
      <c r="M4138" s="57" t="n"/>
    </row>
    <row r="4139" spans="1:13">
      <c r="A4139" s="137" t="n">
        <v>1</v>
      </c>
      <c r="B4139" s="100" t="s">
        <v>525</v>
      </c>
      <c r="C4139" s="137">
        <f>COUNTIFS(Severity,$B4139,AssignedDate,"&gt;="&amp;$C$1,AssignedDate,"&lt;="&amp;$F$1)</f>
        <v/>
      </c>
      <c r="D4139" s="137">
        <f>COUNTIFS(Severity,$B4139,Status,"&lt;&gt;Suspend",Status,"&lt;&gt;Assigned",Status,"&lt;&gt;Open",Status,"&lt;&gt;Hold",ResolvedDate,"&gt;="&amp;$C$1,ResolvedDate,"&lt;="&amp;$F$1)</f>
        <v/>
      </c>
      <c r="E4139" s="137">
        <f>COUNTIFS(Severity,$B4139,SLA_Breach,"&lt;&gt;Yes",Status,"&lt;&gt;Suspend",Status,"&lt;&gt;Assigned",Status,"&lt;&gt;Open",Status,"&lt;&gt;Hold&gt;",ResolvedDate,"&gt;="&amp;$C$1,ResolvedDate,"&lt;="&amp;$F$1)</f>
        <v/>
      </c>
      <c r="F4139" s="137">
        <f>COUNTIFS(Severity,$B4139,SLA_Breach,"Yes",Status,"&lt;&gt;Suspend",Status,"&lt;&gt;Assigned",Status,"&lt;&gt;Open",Status,"&lt;&gt;Hold&gt;",ResolvedDate,"&gt;="&amp;$C$1,ResolvedDate,"&lt;="&amp;$F$1)</f>
        <v/>
      </c>
      <c r="G4139" s="137">
        <f>COUNTIFS(Severity,$B4139,AssignedDate,"&gt;=01/01/2017 12:00:00 AM",AssignedDate,"&lt;="&amp;$F$1)</f>
        <v/>
      </c>
      <c r="H4139" s="177" t="n"/>
      <c r="L4139" s="57" t="n">
        <v>0</v>
      </c>
      <c r="M4139" s="57" t="n"/>
    </row>
    <row r="4140" spans="1:13">
      <c r="A4140" s="137" t="n">
        <v>1</v>
      </c>
      <c r="B4140" s="100" t="s">
        <v>525</v>
      </c>
      <c r="C4140" s="137">
        <f>COUNTIFS(Severity,$B4140,AssignedDate,"&gt;="&amp;$C$1,AssignedDate,"&lt;="&amp;$F$1)</f>
        <v/>
      </c>
      <c r="D4140" s="137">
        <f>COUNTIFS(Severity,$B4140,Status,"&lt;&gt;Suspend",Status,"&lt;&gt;Assigned",Status,"&lt;&gt;Open",Status,"&lt;&gt;Hold",ResolvedDate,"&gt;="&amp;$C$1,ResolvedDate,"&lt;="&amp;$F$1)</f>
        <v/>
      </c>
      <c r="E4140" s="137">
        <f>COUNTIFS(Severity,$B4140,SLA_Breach,"&lt;&gt;Yes",Status,"&lt;&gt;Suspend",Status,"&lt;&gt;Assigned",Status,"&lt;&gt;Open",Status,"&lt;&gt;Hold&gt;",ResolvedDate,"&gt;="&amp;$C$1,ResolvedDate,"&lt;="&amp;$F$1)</f>
        <v/>
      </c>
      <c r="F4140" s="137">
        <f>COUNTIFS(Severity,$B4140,SLA_Breach,"Yes",Status,"&lt;&gt;Suspend",Status,"&lt;&gt;Assigned",Status,"&lt;&gt;Open",Status,"&lt;&gt;Hold&gt;",ResolvedDate,"&gt;="&amp;$C$1,ResolvedDate,"&lt;="&amp;$F$1)</f>
        <v/>
      </c>
      <c r="G4140" s="137">
        <f>COUNTIFS(Severity,$B4140,AssignedDate,"&gt;=01/01/2017 12:00:00 AM",AssignedDate,"&lt;="&amp;$F$1)</f>
        <v/>
      </c>
      <c r="H4140" s="177" t="n"/>
      <c r="L4140" s="57" t="n">
        <v>0</v>
      </c>
      <c r="M4140" s="57" t="n"/>
    </row>
    <row r="4141" spans="1:13">
      <c r="A4141" s="137" t="n">
        <v>1</v>
      </c>
      <c r="B4141" s="100" t="s">
        <v>525</v>
      </c>
      <c r="C4141" s="137">
        <f>COUNTIFS(Severity,$B4141,AssignedDate,"&gt;="&amp;$C$1,AssignedDate,"&lt;="&amp;$F$1)</f>
        <v/>
      </c>
      <c r="D4141" s="137">
        <f>COUNTIFS(Severity,$B4141,Status,"&lt;&gt;Suspend",Status,"&lt;&gt;Assigned",Status,"&lt;&gt;Open",Status,"&lt;&gt;Hold",ResolvedDate,"&gt;="&amp;$C$1,ResolvedDate,"&lt;="&amp;$F$1)</f>
        <v/>
      </c>
      <c r="E4141" s="137">
        <f>COUNTIFS(Severity,$B4141,SLA_Breach,"&lt;&gt;Yes",Status,"&lt;&gt;Suspend",Status,"&lt;&gt;Assigned",Status,"&lt;&gt;Open",Status,"&lt;&gt;Hold&gt;",ResolvedDate,"&gt;="&amp;$C$1,ResolvedDate,"&lt;="&amp;$F$1)</f>
        <v/>
      </c>
      <c r="F4141" s="137">
        <f>COUNTIFS(Severity,$B4141,SLA_Breach,"Yes",Status,"&lt;&gt;Suspend",Status,"&lt;&gt;Assigned",Status,"&lt;&gt;Open",Status,"&lt;&gt;Hold&gt;",ResolvedDate,"&gt;="&amp;$C$1,ResolvedDate,"&lt;="&amp;$F$1)</f>
        <v/>
      </c>
      <c r="G4141" s="137">
        <f>COUNTIFS(Severity,$B4141,AssignedDate,"&gt;=01/01/2017 12:00:00 AM",AssignedDate,"&lt;="&amp;$F$1)</f>
        <v/>
      </c>
      <c r="H4141" s="177" t="n"/>
      <c r="L4141" s="57" t="n">
        <v>0</v>
      </c>
      <c r="M4141" s="57" t="n"/>
    </row>
    <row r="4142" spans="1:13">
      <c r="A4142" s="137" t="n">
        <v>1</v>
      </c>
      <c r="B4142" s="100" t="s">
        <v>525</v>
      </c>
      <c r="C4142" s="137">
        <f>COUNTIFS(Severity,$B4142,AssignedDate,"&gt;="&amp;$C$1,AssignedDate,"&lt;="&amp;$F$1)</f>
        <v/>
      </c>
      <c r="D4142" s="137">
        <f>COUNTIFS(Severity,$B4142,Status,"&lt;&gt;Suspend",Status,"&lt;&gt;Assigned",Status,"&lt;&gt;Open",Status,"&lt;&gt;Hold",ResolvedDate,"&gt;="&amp;$C$1,ResolvedDate,"&lt;="&amp;$F$1)</f>
        <v/>
      </c>
      <c r="E4142" s="137">
        <f>COUNTIFS(Severity,$B4142,SLA_Breach,"&lt;&gt;Yes",Status,"&lt;&gt;Suspend",Status,"&lt;&gt;Assigned",Status,"&lt;&gt;Open",Status,"&lt;&gt;Hold&gt;",ResolvedDate,"&gt;="&amp;$C$1,ResolvedDate,"&lt;="&amp;$F$1)</f>
        <v/>
      </c>
      <c r="F4142" s="137">
        <f>COUNTIFS(Severity,$B4142,SLA_Breach,"Yes",Status,"&lt;&gt;Suspend",Status,"&lt;&gt;Assigned",Status,"&lt;&gt;Open",Status,"&lt;&gt;Hold&gt;",ResolvedDate,"&gt;="&amp;$C$1,ResolvedDate,"&lt;="&amp;$F$1)</f>
        <v/>
      </c>
      <c r="G4142" s="137">
        <f>COUNTIFS(Severity,$B4142,AssignedDate,"&gt;=01/01/2017 12:00:00 AM",AssignedDate,"&lt;="&amp;$F$1)</f>
        <v/>
      </c>
      <c r="H4142" s="177" t="n"/>
      <c r="L4142" s="57" t="n">
        <v>0</v>
      </c>
      <c r="M4142" s="57" t="n"/>
    </row>
    <row r="4143" spans="1:13">
      <c r="A4143" s="137" t="n">
        <v>1</v>
      </c>
      <c r="B4143" s="100" t="s">
        <v>525</v>
      </c>
      <c r="C4143" s="137">
        <f>COUNTIFS(Severity,$B4143,AssignedDate,"&gt;="&amp;$C$1,AssignedDate,"&lt;="&amp;$F$1)</f>
        <v/>
      </c>
      <c r="D4143" s="137">
        <f>COUNTIFS(Severity,$B4143,Status,"&lt;&gt;Suspend",Status,"&lt;&gt;Assigned",Status,"&lt;&gt;Open",Status,"&lt;&gt;Hold",ResolvedDate,"&gt;="&amp;$C$1,ResolvedDate,"&lt;="&amp;$F$1)</f>
        <v/>
      </c>
      <c r="E4143" s="137">
        <f>COUNTIFS(Severity,$B4143,SLA_Breach,"&lt;&gt;Yes",Status,"&lt;&gt;Suspend",Status,"&lt;&gt;Assigned",Status,"&lt;&gt;Open",Status,"&lt;&gt;Hold&gt;",ResolvedDate,"&gt;="&amp;$C$1,ResolvedDate,"&lt;="&amp;$F$1)</f>
        <v/>
      </c>
      <c r="F4143" s="137">
        <f>COUNTIFS(Severity,$B4143,SLA_Breach,"Yes",Status,"&lt;&gt;Suspend",Status,"&lt;&gt;Assigned",Status,"&lt;&gt;Open",Status,"&lt;&gt;Hold&gt;",ResolvedDate,"&gt;="&amp;$C$1,ResolvedDate,"&lt;="&amp;$F$1)</f>
        <v/>
      </c>
      <c r="G4143" s="137">
        <f>COUNTIFS(Severity,$B4143,AssignedDate,"&gt;=01/01/2017 12:00:00 AM",AssignedDate,"&lt;="&amp;$F$1)</f>
        <v/>
      </c>
      <c r="H4143" s="177" t="n"/>
      <c r="L4143" s="57" t="n">
        <v>0</v>
      </c>
      <c r="M4143" s="57" t="n"/>
    </row>
    <row r="4144" spans="1:13">
      <c r="A4144" s="137" t="n">
        <v>1</v>
      </c>
      <c r="B4144" s="100" t="s">
        <v>525</v>
      </c>
      <c r="C4144" s="137">
        <f>COUNTIFS(Severity,$B4144,AssignedDate,"&gt;="&amp;$C$1,AssignedDate,"&lt;="&amp;$F$1)</f>
        <v/>
      </c>
      <c r="D4144" s="137">
        <f>COUNTIFS(Severity,$B4144,Status,"&lt;&gt;Suspend",Status,"&lt;&gt;Assigned",Status,"&lt;&gt;Open",Status,"&lt;&gt;Hold",ResolvedDate,"&gt;="&amp;$C$1,ResolvedDate,"&lt;="&amp;$F$1)</f>
        <v/>
      </c>
      <c r="E4144" s="137">
        <f>COUNTIFS(Severity,$B4144,SLA_Breach,"&lt;&gt;Yes",Status,"&lt;&gt;Suspend",Status,"&lt;&gt;Assigned",Status,"&lt;&gt;Open",Status,"&lt;&gt;Hold&gt;",ResolvedDate,"&gt;="&amp;$C$1,ResolvedDate,"&lt;="&amp;$F$1)</f>
        <v/>
      </c>
      <c r="F4144" s="137">
        <f>COUNTIFS(Severity,$B4144,SLA_Breach,"Yes",Status,"&lt;&gt;Suspend",Status,"&lt;&gt;Assigned",Status,"&lt;&gt;Open",Status,"&lt;&gt;Hold&gt;",ResolvedDate,"&gt;="&amp;$C$1,ResolvedDate,"&lt;="&amp;$F$1)</f>
        <v/>
      </c>
      <c r="G4144" s="137">
        <f>COUNTIFS(Severity,$B4144,AssignedDate,"&gt;=01/01/2017 12:00:00 AM",AssignedDate,"&lt;="&amp;$F$1)</f>
        <v/>
      </c>
      <c r="H4144" s="177" t="n"/>
      <c r="L4144" s="57" t="n">
        <v>0</v>
      </c>
      <c r="M4144" s="57" t="n"/>
    </row>
    <row r="4145" spans="1:13">
      <c r="A4145" s="137" t="n">
        <v>1</v>
      </c>
      <c r="B4145" s="100" t="s">
        <v>525</v>
      </c>
      <c r="C4145" s="137">
        <f>COUNTIFS(Severity,$B4145,AssignedDate,"&gt;="&amp;$C$1,AssignedDate,"&lt;="&amp;$F$1)</f>
        <v/>
      </c>
      <c r="D4145" s="137">
        <f>COUNTIFS(Severity,$B4145,Status,"&lt;&gt;Suspend",Status,"&lt;&gt;Assigned",Status,"&lt;&gt;Open",Status,"&lt;&gt;Hold",ResolvedDate,"&gt;="&amp;$C$1,ResolvedDate,"&lt;="&amp;$F$1)</f>
        <v/>
      </c>
      <c r="E4145" s="137">
        <f>COUNTIFS(Severity,$B4145,SLA_Breach,"&lt;&gt;Yes",Status,"&lt;&gt;Suspend",Status,"&lt;&gt;Assigned",Status,"&lt;&gt;Open",Status,"&lt;&gt;Hold&gt;",ResolvedDate,"&gt;="&amp;$C$1,ResolvedDate,"&lt;="&amp;$F$1)</f>
        <v/>
      </c>
      <c r="F4145" s="137">
        <f>COUNTIFS(Severity,$B4145,SLA_Breach,"Yes",Status,"&lt;&gt;Suspend",Status,"&lt;&gt;Assigned",Status,"&lt;&gt;Open",Status,"&lt;&gt;Hold&gt;",ResolvedDate,"&gt;="&amp;$C$1,ResolvedDate,"&lt;="&amp;$F$1)</f>
        <v/>
      </c>
      <c r="G4145" s="137">
        <f>COUNTIFS(Severity,$B4145,AssignedDate,"&gt;=01/01/2017 12:00:00 AM",AssignedDate,"&lt;="&amp;$F$1)</f>
        <v/>
      </c>
      <c r="H4145" s="177" t="n"/>
      <c r="L4145" s="57" t="n">
        <v>0</v>
      </c>
      <c r="M4145" s="57" t="n"/>
    </row>
    <row r="4146" spans="1:13">
      <c r="A4146" s="137" t="n">
        <v>1</v>
      </c>
      <c r="B4146" s="100" t="s">
        <v>525</v>
      </c>
      <c r="C4146" s="137">
        <f>COUNTIFS(Severity,$B4146,AssignedDate,"&gt;="&amp;$C$1,AssignedDate,"&lt;="&amp;$F$1)</f>
        <v/>
      </c>
      <c r="D4146" s="137">
        <f>COUNTIFS(Severity,$B4146,Status,"&lt;&gt;Suspend",Status,"&lt;&gt;Assigned",Status,"&lt;&gt;Open",Status,"&lt;&gt;Hold",ResolvedDate,"&gt;="&amp;$C$1,ResolvedDate,"&lt;="&amp;$F$1)</f>
        <v/>
      </c>
      <c r="E4146" s="137">
        <f>COUNTIFS(Severity,$B4146,SLA_Breach,"&lt;&gt;Yes",Status,"&lt;&gt;Suspend",Status,"&lt;&gt;Assigned",Status,"&lt;&gt;Open",Status,"&lt;&gt;Hold&gt;",ResolvedDate,"&gt;="&amp;$C$1,ResolvedDate,"&lt;="&amp;$F$1)</f>
        <v/>
      </c>
      <c r="F4146" s="137">
        <f>COUNTIFS(Severity,$B4146,SLA_Breach,"Yes",Status,"&lt;&gt;Suspend",Status,"&lt;&gt;Assigned",Status,"&lt;&gt;Open",Status,"&lt;&gt;Hold&gt;",ResolvedDate,"&gt;="&amp;$C$1,ResolvedDate,"&lt;="&amp;$F$1)</f>
        <v/>
      </c>
      <c r="G4146" s="137">
        <f>COUNTIFS(Severity,$B4146,AssignedDate,"&gt;=01/01/2017 12:00:00 AM",AssignedDate,"&lt;="&amp;$F$1)</f>
        <v/>
      </c>
      <c r="H4146" s="177" t="n"/>
      <c r="L4146" s="57" t="n">
        <v>0</v>
      </c>
      <c r="M4146" s="57" t="n"/>
    </row>
    <row r="4147" spans="1:13">
      <c r="A4147" s="137" t="n">
        <v>1</v>
      </c>
      <c r="B4147" s="100" t="s">
        <v>525</v>
      </c>
      <c r="C4147" s="137">
        <f>COUNTIFS(Severity,$B4147,AssignedDate,"&gt;="&amp;$C$1,AssignedDate,"&lt;="&amp;$F$1)</f>
        <v/>
      </c>
      <c r="D4147" s="137">
        <f>COUNTIFS(Severity,$B4147,Status,"&lt;&gt;Suspend",Status,"&lt;&gt;Assigned",Status,"&lt;&gt;Open",Status,"&lt;&gt;Hold",ResolvedDate,"&gt;="&amp;$C$1,ResolvedDate,"&lt;="&amp;$F$1)</f>
        <v/>
      </c>
      <c r="E4147" s="137">
        <f>COUNTIFS(Severity,$B4147,SLA_Breach,"&lt;&gt;Yes",Status,"&lt;&gt;Suspend",Status,"&lt;&gt;Assigned",Status,"&lt;&gt;Open",Status,"&lt;&gt;Hold&gt;",ResolvedDate,"&gt;="&amp;$C$1,ResolvedDate,"&lt;="&amp;$F$1)</f>
        <v/>
      </c>
      <c r="F4147" s="137">
        <f>COUNTIFS(Severity,$B4147,SLA_Breach,"Yes",Status,"&lt;&gt;Suspend",Status,"&lt;&gt;Assigned",Status,"&lt;&gt;Open",Status,"&lt;&gt;Hold&gt;",ResolvedDate,"&gt;="&amp;$C$1,ResolvedDate,"&lt;="&amp;$F$1)</f>
        <v/>
      </c>
      <c r="G4147" s="137">
        <f>COUNTIFS(Severity,$B4147,AssignedDate,"&gt;=01/01/2017 12:00:00 AM",AssignedDate,"&lt;="&amp;$F$1)</f>
        <v/>
      </c>
      <c r="H4147" s="177" t="n"/>
      <c r="L4147" s="57" t="n">
        <v>0</v>
      </c>
      <c r="M4147" s="57" t="n"/>
    </row>
    <row r="4148" spans="1:13">
      <c r="A4148" s="137" t="n">
        <v>1</v>
      </c>
      <c r="B4148" s="100" t="s">
        <v>525</v>
      </c>
      <c r="C4148" s="137">
        <f>COUNTIFS(Severity,$B4148,AssignedDate,"&gt;="&amp;$C$1,AssignedDate,"&lt;="&amp;$F$1)</f>
        <v/>
      </c>
      <c r="D4148" s="137">
        <f>COUNTIFS(Severity,$B4148,Status,"&lt;&gt;Suspend",Status,"&lt;&gt;Assigned",Status,"&lt;&gt;Open",Status,"&lt;&gt;Hold",ResolvedDate,"&gt;="&amp;$C$1,ResolvedDate,"&lt;="&amp;$F$1)</f>
        <v/>
      </c>
      <c r="E4148" s="137">
        <f>COUNTIFS(Severity,$B4148,SLA_Breach,"&lt;&gt;Yes",Status,"&lt;&gt;Suspend",Status,"&lt;&gt;Assigned",Status,"&lt;&gt;Open",Status,"&lt;&gt;Hold&gt;",ResolvedDate,"&gt;="&amp;$C$1,ResolvedDate,"&lt;="&amp;$F$1)</f>
        <v/>
      </c>
      <c r="F4148" s="137">
        <f>COUNTIFS(Severity,$B4148,SLA_Breach,"Yes",Status,"&lt;&gt;Suspend",Status,"&lt;&gt;Assigned",Status,"&lt;&gt;Open",Status,"&lt;&gt;Hold&gt;",ResolvedDate,"&gt;="&amp;$C$1,ResolvedDate,"&lt;="&amp;$F$1)</f>
        <v/>
      </c>
      <c r="G4148" s="137">
        <f>COUNTIFS(Severity,$B4148,AssignedDate,"&gt;=01/01/2017 12:00:00 AM",AssignedDate,"&lt;="&amp;$F$1)</f>
        <v/>
      </c>
      <c r="H4148" s="177" t="n"/>
      <c r="L4148" s="57" t="n">
        <v>0</v>
      </c>
      <c r="M4148" s="57" t="n"/>
    </row>
    <row r="4149" spans="1:13">
      <c r="A4149" s="137" t="n">
        <v>1</v>
      </c>
      <c r="B4149" s="100" t="s">
        <v>525</v>
      </c>
      <c r="C4149" s="137">
        <f>COUNTIFS(Severity,$B4149,AssignedDate,"&gt;="&amp;$C$1,AssignedDate,"&lt;="&amp;$F$1)</f>
        <v/>
      </c>
      <c r="D4149" s="137">
        <f>COUNTIFS(Severity,$B4149,Status,"&lt;&gt;Suspend",Status,"&lt;&gt;Assigned",Status,"&lt;&gt;Open",Status,"&lt;&gt;Hold",ResolvedDate,"&gt;="&amp;$C$1,ResolvedDate,"&lt;="&amp;$F$1)</f>
        <v/>
      </c>
      <c r="E4149" s="137">
        <f>COUNTIFS(Severity,$B4149,SLA_Breach,"&lt;&gt;Yes",Status,"&lt;&gt;Suspend",Status,"&lt;&gt;Assigned",Status,"&lt;&gt;Open",Status,"&lt;&gt;Hold&gt;",ResolvedDate,"&gt;="&amp;$C$1,ResolvedDate,"&lt;="&amp;$F$1)</f>
        <v/>
      </c>
      <c r="F4149" s="137">
        <f>COUNTIFS(Severity,$B4149,SLA_Breach,"Yes",Status,"&lt;&gt;Suspend",Status,"&lt;&gt;Assigned",Status,"&lt;&gt;Open",Status,"&lt;&gt;Hold&gt;",ResolvedDate,"&gt;="&amp;$C$1,ResolvedDate,"&lt;="&amp;$F$1)</f>
        <v/>
      </c>
      <c r="G4149" s="137">
        <f>COUNTIFS(Severity,$B4149,AssignedDate,"&gt;=01/01/2017 12:00:00 AM",AssignedDate,"&lt;="&amp;$F$1)</f>
        <v/>
      </c>
      <c r="H4149" s="177" t="n"/>
      <c r="L4149" s="57" t="n">
        <v>0</v>
      </c>
      <c r="M4149" s="57" t="n"/>
    </row>
    <row r="4150" spans="1:13">
      <c r="A4150" s="137" t="n">
        <v>1</v>
      </c>
      <c r="B4150" s="100" t="s">
        <v>525</v>
      </c>
      <c r="C4150" s="137">
        <f>COUNTIFS(Severity,$B4150,AssignedDate,"&gt;="&amp;$C$1,AssignedDate,"&lt;="&amp;$F$1)</f>
        <v/>
      </c>
      <c r="D4150" s="137">
        <f>COUNTIFS(Severity,$B4150,Status,"&lt;&gt;Suspend",Status,"&lt;&gt;Assigned",Status,"&lt;&gt;Open",Status,"&lt;&gt;Hold",ResolvedDate,"&gt;="&amp;$C$1,ResolvedDate,"&lt;="&amp;$F$1)</f>
        <v/>
      </c>
      <c r="E4150" s="137">
        <f>COUNTIFS(Severity,$B4150,SLA_Breach,"&lt;&gt;Yes",Status,"&lt;&gt;Suspend",Status,"&lt;&gt;Assigned",Status,"&lt;&gt;Open",Status,"&lt;&gt;Hold&gt;",ResolvedDate,"&gt;="&amp;$C$1,ResolvedDate,"&lt;="&amp;$F$1)</f>
        <v/>
      </c>
      <c r="F4150" s="137">
        <f>COUNTIFS(Severity,$B4150,SLA_Breach,"Yes",Status,"&lt;&gt;Suspend",Status,"&lt;&gt;Assigned",Status,"&lt;&gt;Open",Status,"&lt;&gt;Hold&gt;",ResolvedDate,"&gt;="&amp;$C$1,ResolvedDate,"&lt;="&amp;$F$1)</f>
        <v/>
      </c>
      <c r="G4150" s="137">
        <f>COUNTIFS(Severity,$B4150,AssignedDate,"&gt;=01/01/2017 12:00:00 AM",AssignedDate,"&lt;="&amp;$F$1)</f>
        <v/>
      </c>
      <c r="H4150" s="177" t="n"/>
      <c r="L4150" s="57" t="n">
        <v>0</v>
      </c>
      <c r="M4150" s="57" t="n"/>
    </row>
    <row r="4151" spans="1:13">
      <c r="A4151" s="137" t="n">
        <v>1</v>
      </c>
      <c r="B4151" s="100" t="s">
        <v>525</v>
      </c>
      <c r="C4151" s="137">
        <f>COUNTIFS(Severity,$B4151,AssignedDate,"&gt;="&amp;$C$1,AssignedDate,"&lt;="&amp;$F$1)</f>
        <v/>
      </c>
      <c r="D4151" s="137">
        <f>COUNTIFS(Severity,$B4151,Status,"&lt;&gt;Suspend",Status,"&lt;&gt;Assigned",Status,"&lt;&gt;Open",Status,"&lt;&gt;Hold",ResolvedDate,"&gt;="&amp;$C$1,ResolvedDate,"&lt;="&amp;$F$1)</f>
        <v/>
      </c>
      <c r="E4151" s="137">
        <f>COUNTIFS(Severity,$B4151,SLA_Breach,"&lt;&gt;Yes",Status,"&lt;&gt;Suspend",Status,"&lt;&gt;Assigned",Status,"&lt;&gt;Open",Status,"&lt;&gt;Hold&gt;",ResolvedDate,"&gt;="&amp;$C$1,ResolvedDate,"&lt;="&amp;$F$1)</f>
        <v/>
      </c>
      <c r="F4151" s="137">
        <f>COUNTIFS(Severity,$B4151,SLA_Breach,"Yes",Status,"&lt;&gt;Suspend",Status,"&lt;&gt;Assigned",Status,"&lt;&gt;Open",Status,"&lt;&gt;Hold&gt;",ResolvedDate,"&gt;="&amp;$C$1,ResolvedDate,"&lt;="&amp;$F$1)</f>
        <v/>
      </c>
      <c r="G4151" s="137">
        <f>COUNTIFS(Severity,$B4151,AssignedDate,"&gt;=01/01/2017 12:00:00 AM",AssignedDate,"&lt;="&amp;$F$1)</f>
        <v/>
      </c>
      <c r="H4151" s="177" t="n"/>
      <c r="L4151" s="57" t="n">
        <v>0</v>
      </c>
      <c r="M4151" s="57" t="n"/>
    </row>
    <row r="4152" spans="1:13">
      <c r="A4152" s="137" t="n">
        <v>1</v>
      </c>
      <c r="B4152" s="100" t="s">
        <v>525</v>
      </c>
      <c r="C4152" s="137">
        <f>COUNTIFS(Severity,$B4152,AssignedDate,"&gt;="&amp;$C$1,AssignedDate,"&lt;="&amp;$F$1)</f>
        <v/>
      </c>
      <c r="D4152" s="137">
        <f>COUNTIFS(Severity,$B4152,Status,"&lt;&gt;Suspend",Status,"&lt;&gt;Assigned",Status,"&lt;&gt;Open",Status,"&lt;&gt;Hold",ResolvedDate,"&gt;="&amp;$C$1,ResolvedDate,"&lt;="&amp;$F$1)</f>
        <v/>
      </c>
      <c r="E4152" s="137">
        <f>COUNTIFS(Severity,$B4152,SLA_Breach,"&lt;&gt;Yes",Status,"&lt;&gt;Suspend",Status,"&lt;&gt;Assigned",Status,"&lt;&gt;Open",Status,"&lt;&gt;Hold&gt;",ResolvedDate,"&gt;="&amp;$C$1,ResolvedDate,"&lt;="&amp;$F$1)</f>
        <v/>
      </c>
      <c r="F4152" s="137">
        <f>COUNTIFS(Severity,$B4152,SLA_Breach,"Yes",Status,"&lt;&gt;Suspend",Status,"&lt;&gt;Assigned",Status,"&lt;&gt;Open",Status,"&lt;&gt;Hold&gt;",ResolvedDate,"&gt;="&amp;$C$1,ResolvedDate,"&lt;="&amp;$F$1)</f>
        <v/>
      </c>
      <c r="G4152" s="137">
        <f>COUNTIFS(Severity,$B4152,AssignedDate,"&gt;=01/01/2017 12:00:00 AM",AssignedDate,"&lt;="&amp;$F$1)</f>
        <v/>
      </c>
      <c r="H4152" s="177" t="n"/>
      <c r="L4152" s="57" t="n">
        <v>0</v>
      </c>
      <c r="M4152" s="57" t="n"/>
    </row>
    <row r="4153" spans="1:13">
      <c r="A4153" s="137" t="n">
        <v>1</v>
      </c>
      <c r="B4153" s="100" t="s">
        <v>525</v>
      </c>
      <c r="C4153" s="137">
        <f>COUNTIFS(Severity,$B4153,AssignedDate,"&gt;="&amp;$C$1,AssignedDate,"&lt;="&amp;$F$1)</f>
        <v/>
      </c>
      <c r="D4153" s="137">
        <f>COUNTIFS(Severity,$B4153,Status,"&lt;&gt;Suspend",Status,"&lt;&gt;Assigned",Status,"&lt;&gt;Open",Status,"&lt;&gt;Hold",ResolvedDate,"&gt;="&amp;$C$1,ResolvedDate,"&lt;="&amp;$F$1)</f>
        <v/>
      </c>
      <c r="E4153" s="137">
        <f>COUNTIFS(Severity,$B4153,SLA_Breach,"&lt;&gt;Yes",Status,"&lt;&gt;Suspend",Status,"&lt;&gt;Assigned",Status,"&lt;&gt;Open",Status,"&lt;&gt;Hold&gt;",ResolvedDate,"&gt;="&amp;$C$1,ResolvedDate,"&lt;="&amp;$F$1)</f>
        <v/>
      </c>
      <c r="F4153" s="137">
        <f>COUNTIFS(Severity,$B4153,SLA_Breach,"Yes",Status,"&lt;&gt;Suspend",Status,"&lt;&gt;Assigned",Status,"&lt;&gt;Open",Status,"&lt;&gt;Hold&gt;",ResolvedDate,"&gt;="&amp;$C$1,ResolvedDate,"&lt;="&amp;$F$1)</f>
        <v/>
      </c>
      <c r="G4153" s="137">
        <f>COUNTIFS(Severity,$B4153,AssignedDate,"&gt;=01/01/2017 12:00:00 AM",AssignedDate,"&lt;="&amp;$F$1)</f>
        <v/>
      </c>
      <c r="H4153" s="177" t="n"/>
      <c r="L4153" s="57" t="n">
        <v>0</v>
      </c>
      <c r="M4153" s="57" t="n"/>
    </row>
    <row r="4154" spans="1:13">
      <c r="A4154" s="137" t="n">
        <v>1</v>
      </c>
      <c r="B4154" s="100" t="s">
        <v>525</v>
      </c>
      <c r="C4154" s="137">
        <f>COUNTIFS(Severity,$B4154,AssignedDate,"&gt;="&amp;$C$1,AssignedDate,"&lt;="&amp;$F$1)</f>
        <v/>
      </c>
      <c r="D4154" s="137">
        <f>COUNTIFS(Severity,$B4154,Status,"&lt;&gt;Suspend",Status,"&lt;&gt;Assigned",Status,"&lt;&gt;Open",Status,"&lt;&gt;Hold",ResolvedDate,"&gt;="&amp;$C$1,ResolvedDate,"&lt;="&amp;$F$1)</f>
        <v/>
      </c>
      <c r="E4154" s="137">
        <f>COUNTIFS(Severity,$B4154,SLA_Breach,"&lt;&gt;Yes",Status,"&lt;&gt;Suspend",Status,"&lt;&gt;Assigned",Status,"&lt;&gt;Open",Status,"&lt;&gt;Hold&gt;",ResolvedDate,"&gt;="&amp;$C$1,ResolvedDate,"&lt;="&amp;$F$1)</f>
        <v/>
      </c>
      <c r="F4154" s="137">
        <f>COUNTIFS(Severity,$B4154,SLA_Breach,"Yes",Status,"&lt;&gt;Suspend",Status,"&lt;&gt;Assigned",Status,"&lt;&gt;Open",Status,"&lt;&gt;Hold&gt;",ResolvedDate,"&gt;="&amp;$C$1,ResolvedDate,"&lt;="&amp;$F$1)</f>
        <v/>
      </c>
      <c r="G4154" s="137">
        <f>COUNTIFS(Severity,$B4154,AssignedDate,"&gt;=01/01/2017 12:00:00 AM",AssignedDate,"&lt;="&amp;$F$1)</f>
        <v/>
      </c>
      <c r="H4154" s="177" t="n"/>
      <c r="L4154" s="57" t="n">
        <v>0</v>
      </c>
      <c r="M4154" s="57" t="n"/>
    </row>
    <row r="4155" spans="1:13">
      <c r="A4155" s="137" t="n">
        <v>1</v>
      </c>
      <c r="B4155" s="100" t="s">
        <v>525</v>
      </c>
      <c r="C4155" s="137">
        <f>COUNTIFS(Severity,$B4155,AssignedDate,"&gt;="&amp;$C$1,AssignedDate,"&lt;="&amp;$F$1)</f>
        <v/>
      </c>
      <c r="D4155" s="137">
        <f>COUNTIFS(Severity,$B4155,Status,"&lt;&gt;Suspend",Status,"&lt;&gt;Assigned",Status,"&lt;&gt;Open",Status,"&lt;&gt;Hold",ResolvedDate,"&gt;="&amp;$C$1,ResolvedDate,"&lt;="&amp;$F$1)</f>
        <v/>
      </c>
      <c r="E4155" s="137">
        <f>COUNTIFS(Severity,$B4155,SLA_Breach,"&lt;&gt;Yes",Status,"&lt;&gt;Suspend",Status,"&lt;&gt;Assigned",Status,"&lt;&gt;Open",Status,"&lt;&gt;Hold&gt;",ResolvedDate,"&gt;="&amp;$C$1,ResolvedDate,"&lt;="&amp;$F$1)</f>
        <v/>
      </c>
      <c r="F4155" s="137">
        <f>COUNTIFS(Severity,$B4155,SLA_Breach,"Yes",Status,"&lt;&gt;Suspend",Status,"&lt;&gt;Assigned",Status,"&lt;&gt;Open",Status,"&lt;&gt;Hold&gt;",ResolvedDate,"&gt;="&amp;$C$1,ResolvedDate,"&lt;="&amp;$F$1)</f>
        <v/>
      </c>
      <c r="G4155" s="137">
        <f>COUNTIFS(Severity,$B4155,AssignedDate,"&gt;=01/01/2017 12:00:00 AM",AssignedDate,"&lt;="&amp;$F$1)</f>
        <v/>
      </c>
      <c r="H4155" s="177" t="n"/>
      <c r="L4155" s="57" t="n">
        <v>0</v>
      </c>
      <c r="M4155" s="57" t="n"/>
    </row>
    <row r="4156" spans="1:13">
      <c r="A4156" s="137" t="n">
        <v>1</v>
      </c>
      <c r="B4156" s="100" t="s">
        <v>525</v>
      </c>
      <c r="C4156" s="137">
        <f>COUNTIFS(Severity,$B4156,AssignedDate,"&gt;="&amp;$C$1,AssignedDate,"&lt;="&amp;$F$1)</f>
        <v/>
      </c>
      <c r="D4156" s="137">
        <f>COUNTIFS(Severity,$B4156,Status,"&lt;&gt;Suspend",Status,"&lt;&gt;Assigned",Status,"&lt;&gt;Open",Status,"&lt;&gt;Hold",ResolvedDate,"&gt;="&amp;$C$1,ResolvedDate,"&lt;="&amp;$F$1)</f>
        <v/>
      </c>
      <c r="E4156" s="137">
        <f>COUNTIFS(Severity,$B4156,SLA_Breach,"&lt;&gt;Yes",Status,"&lt;&gt;Suspend",Status,"&lt;&gt;Assigned",Status,"&lt;&gt;Open",Status,"&lt;&gt;Hold&gt;",ResolvedDate,"&gt;="&amp;$C$1,ResolvedDate,"&lt;="&amp;$F$1)</f>
        <v/>
      </c>
      <c r="F4156" s="137">
        <f>COUNTIFS(Severity,$B4156,SLA_Breach,"Yes",Status,"&lt;&gt;Suspend",Status,"&lt;&gt;Assigned",Status,"&lt;&gt;Open",Status,"&lt;&gt;Hold&gt;",ResolvedDate,"&gt;="&amp;$C$1,ResolvedDate,"&lt;="&amp;$F$1)</f>
        <v/>
      </c>
      <c r="G4156" s="137">
        <f>COUNTIFS(Severity,$B4156,AssignedDate,"&gt;=01/01/2017 12:00:00 AM",AssignedDate,"&lt;="&amp;$F$1)</f>
        <v/>
      </c>
      <c r="H4156" s="177" t="n"/>
      <c r="L4156" s="57" t="n">
        <v>0</v>
      </c>
      <c r="M4156" s="57" t="n"/>
    </row>
    <row r="4157" spans="1:13">
      <c r="A4157" s="137" t="n">
        <v>1</v>
      </c>
      <c r="B4157" s="100" t="s">
        <v>525</v>
      </c>
      <c r="C4157" s="137">
        <f>COUNTIFS(Severity,$B4157,AssignedDate,"&gt;="&amp;$C$1,AssignedDate,"&lt;="&amp;$F$1)</f>
        <v/>
      </c>
      <c r="D4157" s="137">
        <f>COUNTIFS(Severity,$B4157,Status,"&lt;&gt;Suspend",Status,"&lt;&gt;Assigned",Status,"&lt;&gt;Open",Status,"&lt;&gt;Hold",ResolvedDate,"&gt;="&amp;$C$1,ResolvedDate,"&lt;="&amp;$F$1)</f>
        <v/>
      </c>
      <c r="E4157" s="137">
        <f>COUNTIFS(Severity,$B4157,SLA_Breach,"&lt;&gt;Yes",Status,"&lt;&gt;Suspend",Status,"&lt;&gt;Assigned",Status,"&lt;&gt;Open",Status,"&lt;&gt;Hold&gt;",ResolvedDate,"&gt;="&amp;$C$1,ResolvedDate,"&lt;="&amp;$F$1)</f>
        <v/>
      </c>
      <c r="F4157" s="137">
        <f>COUNTIFS(Severity,$B4157,SLA_Breach,"Yes",Status,"&lt;&gt;Suspend",Status,"&lt;&gt;Assigned",Status,"&lt;&gt;Open",Status,"&lt;&gt;Hold&gt;",ResolvedDate,"&gt;="&amp;$C$1,ResolvedDate,"&lt;="&amp;$F$1)</f>
        <v/>
      </c>
      <c r="G4157" s="137">
        <f>COUNTIFS(Severity,$B4157,AssignedDate,"&gt;=01/01/2017 12:00:00 AM",AssignedDate,"&lt;="&amp;$F$1)</f>
        <v/>
      </c>
      <c r="H4157" s="177" t="n"/>
      <c r="L4157" s="57" t="n">
        <v>0</v>
      </c>
      <c r="M4157" s="57" t="n"/>
    </row>
    <row r="4158" spans="1:13">
      <c r="A4158" s="137" t="n">
        <v>1</v>
      </c>
      <c r="B4158" s="100" t="s">
        <v>525</v>
      </c>
      <c r="C4158" s="137">
        <f>COUNTIFS(Severity,$B4158,AssignedDate,"&gt;="&amp;$C$1,AssignedDate,"&lt;="&amp;$F$1)</f>
        <v/>
      </c>
      <c r="D4158" s="137">
        <f>COUNTIFS(Severity,$B4158,Status,"&lt;&gt;Suspend",Status,"&lt;&gt;Assigned",Status,"&lt;&gt;Open",Status,"&lt;&gt;Hold",ResolvedDate,"&gt;="&amp;$C$1,ResolvedDate,"&lt;="&amp;$F$1)</f>
        <v/>
      </c>
      <c r="E4158" s="137">
        <f>COUNTIFS(Severity,$B4158,SLA_Breach,"&lt;&gt;Yes",Status,"&lt;&gt;Suspend",Status,"&lt;&gt;Assigned",Status,"&lt;&gt;Open",Status,"&lt;&gt;Hold&gt;",ResolvedDate,"&gt;="&amp;$C$1,ResolvedDate,"&lt;="&amp;$F$1)</f>
        <v/>
      </c>
      <c r="F4158" s="137">
        <f>COUNTIFS(Severity,$B4158,SLA_Breach,"Yes",Status,"&lt;&gt;Suspend",Status,"&lt;&gt;Assigned",Status,"&lt;&gt;Open",Status,"&lt;&gt;Hold&gt;",ResolvedDate,"&gt;="&amp;$C$1,ResolvedDate,"&lt;="&amp;$F$1)</f>
        <v/>
      </c>
      <c r="G4158" s="137">
        <f>COUNTIFS(Severity,$B4158,AssignedDate,"&gt;=01/01/2017 12:00:00 AM",AssignedDate,"&lt;="&amp;$F$1)</f>
        <v/>
      </c>
      <c r="H4158" s="177" t="n"/>
      <c r="L4158" s="57" t="n">
        <v>0</v>
      </c>
      <c r="M4158" s="57" t="n"/>
    </row>
    <row r="4159" spans="1:13">
      <c r="A4159" s="137" t="n">
        <v>1</v>
      </c>
      <c r="B4159" s="100" t="s">
        <v>525</v>
      </c>
      <c r="C4159" s="137">
        <f>COUNTIFS(Severity,$B4159,AssignedDate,"&gt;="&amp;$C$1,AssignedDate,"&lt;="&amp;$F$1)</f>
        <v/>
      </c>
      <c r="D4159" s="137">
        <f>COUNTIFS(Severity,$B4159,Status,"&lt;&gt;Suspend",Status,"&lt;&gt;Assigned",Status,"&lt;&gt;Open",Status,"&lt;&gt;Hold",ResolvedDate,"&gt;="&amp;$C$1,ResolvedDate,"&lt;="&amp;$F$1)</f>
        <v/>
      </c>
      <c r="E4159" s="137">
        <f>COUNTIFS(Severity,$B4159,SLA_Breach,"&lt;&gt;Yes",Status,"&lt;&gt;Suspend",Status,"&lt;&gt;Assigned",Status,"&lt;&gt;Open",Status,"&lt;&gt;Hold&gt;",ResolvedDate,"&gt;="&amp;$C$1,ResolvedDate,"&lt;="&amp;$F$1)</f>
        <v/>
      </c>
      <c r="F4159" s="137">
        <f>COUNTIFS(Severity,$B4159,SLA_Breach,"Yes",Status,"&lt;&gt;Suspend",Status,"&lt;&gt;Assigned",Status,"&lt;&gt;Open",Status,"&lt;&gt;Hold&gt;",ResolvedDate,"&gt;="&amp;$C$1,ResolvedDate,"&lt;="&amp;$F$1)</f>
        <v/>
      </c>
      <c r="G4159" s="137">
        <f>COUNTIFS(Severity,$B4159,AssignedDate,"&gt;=01/01/2017 12:00:00 AM",AssignedDate,"&lt;="&amp;$F$1)</f>
        <v/>
      </c>
      <c r="H4159" s="177" t="n"/>
      <c r="L4159" s="57" t="n">
        <v>0</v>
      </c>
      <c r="M4159" s="57" t="n"/>
    </row>
    <row r="4160" spans="1:13">
      <c r="A4160" s="137" t="n">
        <v>1</v>
      </c>
      <c r="B4160" s="100" t="s">
        <v>525</v>
      </c>
      <c r="C4160" s="137">
        <f>COUNTIFS(Severity,$B4160,AssignedDate,"&gt;="&amp;$C$1,AssignedDate,"&lt;="&amp;$F$1)</f>
        <v/>
      </c>
      <c r="D4160" s="137">
        <f>COUNTIFS(Severity,$B4160,Status,"&lt;&gt;Suspend",Status,"&lt;&gt;Assigned",Status,"&lt;&gt;Open",Status,"&lt;&gt;Hold",ResolvedDate,"&gt;="&amp;$C$1,ResolvedDate,"&lt;="&amp;$F$1)</f>
        <v/>
      </c>
      <c r="E4160" s="137">
        <f>COUNTIFS(Severity,$B4160,SLA_Breach,"&lt;&gt;Yes",Status,"&lt;&gt;Suspend",Status,"&lt;&gt;Assigned",Status,"&lt;&gt;Open",Status,"&lt;&gt;Hold&gt;",ResolvedDate,"&gt;="&amp;$C$1,ResolvedDate,"&lt;="&amp;$F$1)</f>
        <v/>
      </c>
      <c r="F4160" s="137">
        <f>COUNTIFS(Severity,$B4160,SLA_Breach,"Yes",Status,"&lt;&gt;Suspend",Status,"&lt;&gt;Assigned",Status,"&lt;&gt;Open",Status,"&lt;&gt;Hold&gt;",ResolvedDate,"&gt;="&amp;$C$1,ResolvedDate,"&lt;="&amp;$F$1)</f>
        <v/>
      </c>
      <c r="G4160" s="137">
        <f>COUNTIFS(Severity,$B4160,AssignedDate,"&gt;=01/01/2017 12:00:00 AM",AssignedDate,"&lt;="&amp;$F$1)</f>
        <v/>
      </c>
      <c r="H4160" s="177" t="n"/>
      <c r="L4160" s="57" t="n">
        <v>0</v>
      </c>
      <c r="M4160" s="57" t="n"/>
    </row>
    <row r="4161" spans="1:13">
      <c r="A4161" s="137" t="n">
        <v>1</v>
      </c>
      <c r="B4161" s="100" t="s">
        <v>525</v>
      </c>
      <c r="C4161" s="137">
        <f>COUNTIFS(Severity,$B4161,AssignedDate,"&gt;="&amp;$C$1,AssignedDate,"&lt;="&amp;$F$1)</f>
        <v/>
      </c>
      <c r="D4161" s="137">
        <f>COUNTIFS(Severity,$B4161,Status,"&lt;&gt;Suspend",Status,"&lt;&gt;Assigned",Status,"&lt;&gt;Open",Status,"&lt;&gt;Hold",ResolvedDate,"&gt;="&amp;$C$1,ResolvedDate,"&lt;="&amp;$F$1)</f>
        <v/>
      </c>
      <c r="E4161" s="137">
        <f>COUNTIFS(Severity,$B4161,SLA_Breach,"&lt;&gt;Yes",Status,"&lt;&gt;Suspend",Status,"&lt;&gt;Assigned",Status,"&lt;&gt;Open",Status,"&lt;&gt;Hold&gt;",ResolvedDate,"&gt;="&amp;$C$1,ResolvedDate,"&lt;="&amp;$F$1)</f>
        <v/>
      </c>
      <c r="F4161" s="137">
        <f>COUNTIFS(Severity,$B4161,SLA_Breach,"Yes",Status,"&lt;&gt;Suspend",Status,"&lt;&gt;Assigned",Status,"&lt;&gt;Open",Status,"&lt;&gt;Hold&gt;",ResolvedDate,"&gt;="&amp;$C$1,ResolvedDate,"&lt;="&amp;$F$1)</f>
        <v/>
      </c>
      <c r="G4161" s="137">
        <f>COUNTIFS(Severity,$B4161,AssignedDate,"&gt;=01/01/2017 12:00:00 AM",AssignedDate,"&lt;="&amp;$F$1)</f>
        <v/>
      </c>
      <c r="H4161" s="177" t="n"/>
      <c r="L4161" s="57" t="n">
        <v>0</v>
      </c>
      <c r="M4161" s="57" t="n"/>
    </row>
    <row r="4162" spans="1:13">
      <c r="A4162" s="137" t="n">
        <v>1</v>
      </c>
      <c r="B4162" s="100" t="s">
        <v>525</v>
      </c>
      <c r="C4162" s="137">
        <f>COUNTIFS(Severity,$B4162,AssignedDate,"&gt;="&amp;$C$1,AssignedDate,"&lt;="&amp;$F$1)</f>
        <v/>
      </c>
      <c r="D4162" s="137">
        <f>COUNTIFS(Severity,$B4162,Status,"&lt;&gt;Suspend",Status,"&lt;&gt;Assigned",Status,"&lt;&gt;Open",Status,"&lt;&gt;Hold",ResolvedDate,"&gt;="&amp;$C$1,ResolvedDate,"&lt;="&amp;$F$1)</f>
        <v/>
      </c>
      <c r="E4162" s="137">
        <f>COUNTIFS(Severity,$B4162,SLA_Breach,"&lt;&gt;Yes",Status,"&lt;&gt;Suspend",Status,"&lt;&gt;Assigned",Status,"&lt;&gt;Open",Status,"&lt;&gt;Hold&gt;",ResolvedDate,"&gt;="&amp;$C$1,ResolvedDate,"&lt;="&amp;$F$1)</f>
        <v/>
      </c>
      <c r="F4162" s="137">
        <f>COUNTIFS(Severity,$B4162,SLA_Breach,"Yes",Status,"&lt;&gt;Suspend",Status,"&lt;&gt;Assigned",Status,"&lt;&gt;Open",Status,"&lt;&gt;Hold&gt;",ResolvedDate,"&gt;="&amp;$C$1,ResolvedDate,"&lt;="&amp;$F$1)</f>
        <v/>
      </c>
      <c r="G4162" s="137">
        <f>COUNTIFS(Severity,$B4162,AssignedDate,"&gt;=01/01/2017 12:00:00 AM",AssignedDate,"&lt;="&amp;$F$1)</f>
        <v/>
      </c>
      <c r="H4162" s="177" t="n"/>
      <c r="L4162" s="57" t="n">
        <v>0</v>
      </c>
      <c r="M4162" s="57" t="n"/>
    </row>
    <row r="4163" spans="1:13">
      <c r="A4163" s="137" t="n">
        <v>1</v>
      </c>
      <c r="B4163" s="100" t="s">
        <v>525</v>
      </c>
      <c r="C4163" s="137">
        <f>COUNTIFS(Severity,$B4163,AssignedDate,"&gt;="&amp;$C$1,AssignedDate,"&lt;="&amp;$F$1)</f>
        <v/>
      </c>
      <c r="D4163" s="137">
        <f>COUNTIFS(Severity,$B4163,Status,"&lt;&gt;Suspend",Status,"&lt;&gt;Assigned",Status,"&lt;&gt;Open",Status,"&lt;&gt;Hold",ResolvedDate,"&gt;="&amp;$C$1,ResolvedDate,"&lt;="&amp;$F$1)</f>
        <v/>
      </c>
      <c r="E4163" s="137">
        <f>COUNTIFS(Severity,$B4163,SLA_Breach,"&lt;&gt;Yes",Status,"&lt;&gt;Suspend",Status,"&lt;&gt;Assigned",Status,"&lt;&gt;Open",Status,"&lt;&gt;Hold&gt;",ResolvedDate,"&gt;="&amp;$C$1,ResolvedDate,"&lt;="&amp;$F$1)</f>
        <v/>
      </c>
      <c r="F4163" s="137">
        <f>COUNTIFS(Severity,$B4163,SLA_Breach,"Yes",Status,"&lt;&gt;Suspend",Status,"&lt;&gt;Assigned",Status,"&lt;&gt;Open",Status,"&lt;&gt;Hold&gt;",ResolvedDate,"&gt;="&amp;$C$1,ResolvedDate,"&lt;="&amp;$F$1)</f>
        <v/>
      </c>
      <c r="G4163" s="137">
        <f>COUNTIFS(Severity,$B4163,AssignedDate,"&gt;=01/01/2017 12:00:00 AM",AssignedDate,"&lt;="&amp;$F$1)</f>
        <v/>
      </c>
      <c r="H4163" s="177" t="n"/>
      <c r="L4163" s="57" t="n">
        <v>0</v>
      </c>
      <c r="M4163" s="57" t="n"/>
    </row>
    <row r="4164" spans="1:13">
      <c r="A4164" s="137" t="n">
        <v>1</v>
      </c>
      <c r="B4164" s="100" t="s">
        <v>525</v>
      </c>
      <c r="C4164" s="137">
        <f>COUNTIFS(Severity,$B4164,AssignedDate,"&gt;="&amp;$C$1,AssignedDate,"&lt;="&amp;$F$1)</f>
        <v/>
      </c>
      <c r="D4164" s="137">
        <f>COUNTIFS(Severity,$B4164,Status,"&lt;&gt;Suspend",Status,"&lt;&gt;Assigned",Status,"&lt;&gt;Open",Status,"&lt;&gt;Hold",ResolvedDate,"&gt;="&amp;$C$1,ResolvedDate,"&lt;="&amp;$F$1)</f>
        <v/>
      </c>
      <c r="E4164" s="137">
        <f>COUNTIFS(Severity,$B4164,SLA_Breach,"&lt;&gt;Yes",Status,"&lt;&gt;Suspend",Status,"&lt;&gt;Assigned",Status,"&lt;&gt;Open",Status,"&lt;&gt;Hold&gt;",ResolvedDate,"&gt;="&amp;$C$1,ResolvedDate,"&lt;="&amp;$F$1)</f>
        <v/>
      </c>
      <c r="F4164" s="137">
        <f>COUNTIFS(Severity,$B4164,SLA_Breach,"Yes",Status,"&lt;&gt;Suspend",Status,"&lt;&gt;Assigned",Status,"&lt;&gt;Open",Status,"&lt;&gt;Hold&gt;",ResolvedDate,"&gt;="&amp;$C$1,ResolvedDate,"&lt;="&amp;$F$1)</f>
        <v/>
      </c>
      <c r="G4164" s="137">
        <f>COUNTIFS(Severity,$B4164,AssignedDate,"&gt;=01/01/2017 12:00:00 AM",AssignedDate,"&lt;="&amp;$F$1)</f>
        <v/>
      </c>
      <c r="H4164" s="177" t="n"/>
      <c r="L4164" s="57" t="n">
        <v>0</v>
      </c>
      <c r="M4164" s="57" t="n"/>
    </row>
    <row r="4165" spans="1:13">
      <c r="A4165" s="137" t="n">
        <v>1</v>
      </c>
      <c r="B4165" s="100" t="s">
        <v>525</v>
      </c>
      <c r="C4165" s="137">
        <f>COUNTIFS(Severity,$B4165,AssignedDate,"&gt;="&amp;$C$1,AssignedDate,"&lt;="&amp;$F$1)</f>
        <v/>
      </c>
      <c r="D4165" s="137">
        <f>COUNTIFS(Severity,$B4165,Status,"&lt;&gt;Suspend",Status,"&lt;&gt;Assigned",Status,"&lt;&gt;Open",Status,"&lt;&gt;Hold",ResolvedDate,"&gt;="&amp;$C$1,ResolvedDate,"&lt;="&amp;$F$1)</f>
        <v/>
      </c>
      <c r="E4165" s="137">
        <f>COUNTIFS(Severity,$B4165,SLA_Breach,"&lt;&gt;Yes",Status,"&lt;&gt;Suspend",Status,"&lt;&gt;Assigned",Status,"&lt;&gt;Open",Status,"&lt;&gt;Hold&gt;",ResolvedDate,"&gt;="&amp;$C$1,ResolvedDate,"&lt;="&amp;$F$1)</f>
        <v/>
      </c>
      <c r="F4165" s="137">
        <f>COUNTIFS(Severity,$B4165,SLA_Breach,"Yes",Status,"&lt;&gt;Suspend",Status,"&lt;&gt;Assigned",Status,"&lt;&gt;Open",Status,"&lt;&gt;Hold&gt;",ResolvedDate,"&gt;="&amp;$C$1,ResolvedDate,"&lt;="&amp;$F$1)</f>
        <v/>
      </c>
      <c r="G4165" s="137">
        <f>COUNTIFS(Severity,$B4165,AssignedDate,"&gt;=01/01/2017 12:00:00 AM",AssignedDate,"&lt;="&amp;$F$1)</f>
        <v/>
      </c>
      <c r="H4165" s="177" t="n"/>
      <c r="L4165" s="57" t="n">
        <v>0</v>
      </c>
      <c r="M4165" s="57" t="n"/>
    </row>
    <row r="4166" spans="1:13">
      <c r="A4166" s="137" t="n">
        <v>1</v>
      </c>
      <c r="B4166" s="100" t="s">
        <v>525</v>
      </c>
      <c r="C4166" s="137">
        <f>COUNTIFS(Severity,$B4166,AssignedDate,"&gt;="&amp;$C$1,AssignedDate,"&lt;="&amp;$F$1)</f>
        <v/>
      </c>
      <c r="D4166" s="137">
        <f>COUNTIFS(Severity,$B4166,Status,"&lt;&gt;Suspend",Status,"&lt;&gt;Assigned",Status,"&lt;&gt;Open",Status,"&lt;&gt;Hold",ResolvedDate,"&gt;="&amp;$C$1,ResolvedDate,"&lt;="&amp;$F$1)</f>
        <v/>
      </c>
      <c r="E4166" s="137">
        <f>COUNTIFS(Severity,$B4166,SLA_Breach,"&lt;&gt;Yes",Status,"&lt;&gt;Suspend",Status,"&lt;&gt;Assigned",Status,"&lt;&gt;Open",Status,"&lt;&gt;Hold&gt;",ResolvedDate,"&gt;="&amp;$C$1,ResolvedDate,"&lt;="&amp;$F$1)</f>
        <v/>
      </c>
      <c r="F4166" s="137">
        <f>COUNTIFS(Severity,$B4166,SLA_Breach,"Yes",Status,"&lt;&gt;Suspend",Status,"&lt;&gt;Assigned",Status,"&lt;&gt;Open",Status,"&lt;&gt;Hold&gt;",ResolvedDate,"&gt;="&amp;$C$1,ResolvedDate,"&lt;="&amp;$F$1)</f>
        <v/>
      </c>
      <c r="G4166" s="137">
        <f>COUNTIFS(Severity,$B4166,AssignedDate,"&gt;=01/01/2017 12:00:00 AM",AssignedDate,"&lt;="&amp;$F$1)</f>
        <v/>
      </c>
      <c r="H4166" s="177" t="n"/>
      <c r="L4166" s="57" t="n">
        <v>0</v>
      </c>
      <c r="M4166" s="57" t="n"/>
    </row>
    <row r="4167" spans="1:13">
      <c r="A4167" s="137" t="n">
        <v>1</v>
      </c>
      <c r="B4167" s="100" t="s">
        <v>525</v>
      </c>
      <c r="C4167" s="137">
        <f>COUNTIFS(Severity,$B4167,AssignedDate,"&gt;="&amp;$C$1,AssignedDate,"&lt;="&amp;$F$1)</f>
        <v/>
      </c>
      <c r="D4167" s="137">
        <f>COUNTIFS(Severity,$B4167,Status,"&lt;&gt;Suspend",Status,"&lt;&gt;Assigned",Status,"&lt;&gt;Open",Status,"&lt;&gt;Hold",ResolvedDate,"&gt;="&amp;$C$1,ResolvedDate,"&lt;="&amp;$F$1)</f>
        <v/>
      </c>
      <c r="E4167" s="137">
        <f>COUNTIFS(Severity,$B4167,SLA_Breach,"&lt;&gt;Yes",Status,"&lt;&gt;Suspend",Status,"&lt;&gt;Assigned",Status,"&lt;&gt;Open",Status,"&lt;&gt;Hold&gt;",ResolvedDate,"&gt;="&amp;$C$1,ResolvedDate,"&lt;="&amp;$F$1)</f>
        <v/>
      </c>
      <c r="F4167" s="137">
        <f>COUNTIFS(Severity,$B4167,SLA_Breach,"Yes",Status,"&lt;&gt;Suspend",Status,"&lt;&gt;Assigned",Status,"&lt;&gt;Open",Status,"&lt;&gt;Hold&gt;",ResolvedDate,"&gt;="&amp;$C$1,ResolvedDate,"&lt;="&amp;$F$1)</f>
        <v/>
      </c>
      <c r="G4167" s="137">
        <f>COUNTIFS(Severity,$B4167,AssignedDate,"&gt;=01/01/2017 12:00:00 AM",AssignedDate,"&lt;="&amp;$F$1)</f>
        <v/>
      </c>
      <c r="H4167" s="177" t="n"/>
      <c r="L4167" s="57" t="n">
        <v>0</v>
      </c>
      <c r="M4167" s="57" t="n"/>
    </row>
    <row r="4168" spans="1:13">
      <c r="A4168" s="137" t="n">
        <v>1</v>
      </c>
      <c r="B4168" s="100" t="s">
        <v>525</v>
      </c>
      <c r="C4168" s="137">
        <f>COUNTIFS(Severity,$B4168,AssignedDate,"&gt;="&amp;$C$1,AssignedDate,"&lt;="&amp;$F$1)</f>
        <v/>
      </c>
      <c r="D4168" s="137">
        <f>COUNTIFS(Severity,$B4168,Status,"&lt;&gt;Suspend",Status,"&lt;&gt;Assigned",Status,"&lt;&gt;Open",Status,"&lt;&gt;Hold",ResolvedDate,"&gt;="&amp;$C$1,ResolvedDate,"&lt;="&amp;$F$1)</f>
        <v/>
      </c>
      <c r="E4168" s="137">
        <f>COUNTIFS(Severity,$B4168,SLA_Breach,"&lt;&gt;Yes",Status,"&lt;&gt;Suspend",Status,"&lt;&gt;Assigned",Status,"&lt;&gt;Open",Status,"&lt;&gt;Hold&gt;",ResolvedDate,"&gt;="&amp;$C$1,ResolvedDate,"&lt;="&amp;$F$1)</f>
        <v/>
      </c>
      <c r="F4168" s="137">
        <f>COUNTIFS(Severity,$B4168,SLA_Breach,"Yes",Status,"&lt;&gt;Suspend",Status,"&lt;&gt;Assigned",Status,"&lt;&gt;Open",Status,"&lt;&gt;Hold&gt;",ResolvedDate,"&gt;="&amp;$C$1,ResolvedDate,"&lt;="&amp;$F$1)</f>
        <v/>
      </c>
      <c r="G4168" s="137">
        <f>COUNTIFS(Severity,$B4168,AssignedDate,"&gt;=01/01/2017 12:00:00 AM",AssignedDate,"&lt;="&amp;$F$1)</f>
        <v/>
      </c>
      <c r="H4168" s="177" t="n"/>
      <c r="L4168" s="57" t="n">
        <v>0</v>
      </c>
      <c r="M4168" s="57" t="n"/>
    </row>
    <row r="4169" spans="1:13">
      <c r="A4169" s="137" t="n">
        <v>1</v>
      </c>
      <c r="B4169" s="100" t="s">
        <v>525</v>
      </c>
      <c r="C4169" s="137">
        <f>COUNTIFS(Severity,$B4169,AssignedDate,"&gt;="&amp;$C$1,AssignedDate,"&lt;="&amp;$F$1)</f>
        <v/>
      </c>
      <c r="D4169" s="137">
        <f>COUNTIFS(Severity,$B4169,Status,"&lt;&gt;Suspend",Status,"&lt;&gt;Assigned",Status,"&lt;&gt;Open",Status,"&lt;&gt;Hold",ResolvedDate,"&gt;="&amp;$C$1,ResolvedDate,"&lt;="&amp;$F$1)</f>
        <v/>
      </c>
      <c r="E4169" s="137">
        <f>COUNTIFS(Severity,$B4169,SLA_Breach,"&lt;&gt;Yes",Status,"&lt;&gt;Suspend",Status,"&lt;&gt;Assigned",Status,"&lt;&gt;Open",Status,"&lt;&gt;Hold&gt;",ResolvedDate,"&gt;="&amp;$C$1,ResolvedDate,"&lt;="&amp;$F$1)</f>
        <v/>
      </c>
      <c r="F4169" s="137">
        <f>COUNTIFS(Severity,$B4169,SLA_Breach,"Yes",Status,"&lt;&gt;Suspend",Status,"&lt;&gt;Assigned",Status,"&lt;&gt;Open",Status,"&lt;&gt;Hold&gt;",ResolvedDate,"&gt;="&amp;$C$1,ResolvedDate,"&lt;="&amp;$F$1)</f>
        <v/>
      </c>
      <c r="G4169" s="137">
        <f>COUNTIFS(Severity,$B4169,AssignedDate,"&gt;=01/01/2017 12:00:00 AM",AssignedDate,"&lt;="&amp;$F$1)</f>
        <v/>
      </c>
      <c r="H4169" s="177" t="n"/>
      <c r="L4169" s="57" t="n">
        <v>0</v>
      </c>
      <c r="M4169" s="57" t="n"/>
    </row>
    <row r="4170" spans="1:13">
      <c r="A4170" s="137" t="n">
        <v>1</v>
      </c>
      <c r="B4170" s="100" t="s">
        <v>525</v>
      </c>
      <c r="C4170" s="137">
        <f>COUNTIFS(Severity,$B4170,AssignedDate,"&gt;="&amp;$C$1,AssignedDate,"&lt;="&amp;$F$1)</f>
        <v/>
      </c>
      <c r="D4170" s="137">
        <f>COUNTIFS(Severity,$B4170,Status,"&lt;&gt;Suspend",Status,"&lt;&gt;Assigned",Status,"&lt;&gt;Open",Status,"&lt;&gt;Hold",ResolvedDate,"&gt;="&amp;$C$1,ResolvedDate,"&lt;="&amp;$F$1)</f>
        <v/>
      </c>
      <c r="E4170" s="137">
        <f>COUNTIFS(Severity,$B4170,SLA_Breach,"&lt;&gt;Yes",Status,"&lt;&gt;Suspend",Status,"&lt;&gt;Assigned",Status,"&lt;&gt;Open",Status,"&lt;&gt;Hold&gt;",ResolvedDate,"&gt;="&amp;$C$1,ResolvedDate,"&lt;="&amp;$F$1)</f>
        <v/>
      </c>
      <c r="F4170" s="137">
        <f>COUNTIFS(Severity,$B4170,SLA_Breach,"Yes",Status,"&lt;&gt;Suspend",Status,"&lt;&gt;Assigned",Status,"&lt;&gt;Open",Status,"&lt;&gt;Hold&gt;",ResolvedDate,"&gt;="&amp;$C$1,ResolvedDate,"&lt;="&amp;$F$1)</f>
        <v/>
      </c>
      <c r="G4170" s="137">
        <f>COUNTIFS(Severity,$B4170,AssignedDate,"&gt;=01/01/2017 12:00:00 AM",AssignedDate,"&lt;="&amp;$F$1)</f>
        <v/>
      </c>
      <c r="H4170" s="177" t="n"/>
      <c r="L4170" s="57" t="n">
        <v>0</v>
      </c>
      <c r="M4170" s="57" t="n"/>
    </row>
    <row r="4171" spans="1:13">
      <c r="A4171" s="137" t="n">
        <v>1</v>
      </c>
      <c r="B4171" s="100" t="s">
        <v>525</v>
      </c>
      <c r="C4171" s="137">
        <f>COUNTIFS(Severity,$B4171,AssignedDate,"&gt;="&amp;$C$1,AssignedDate,"&lt;="&amp;$F$1)</f>
        <v/>
      </c>
      <c r="D4171" s="137">
        <f>COUNTIFS(Severity,$B4171,Status,"&lt;&gt;Suspend",Status,"&lt;&gt;Assigned",Status,"&lt;&gt;Open",Status,"&lt;&gt;Hold",ResolvedDate,"&gt;="&amp;$C$1,ResolvedDate,"&lt;="&amp;$F$1)</f>
        <v/>
      </c>
      <c r="E4171" s="137">
        <f>COUNTIFS(Severity,$B4171,SLA_Breach,"&lt;&gt;Yes",Status,"&lt;&gt;Suspend",Status,"&lt;&gt;Assigned",Status,"&lt;&gt;Open",Status,"&lt;&gt;Hold&gt;",ResolvedDate,"&gt;="&amp;$C$1,ResolvedDate,"&lt;="&amp;$F$1)</f>
        <v/>
      </c>
      <c r="F4171" s="137">
        <f>COUNTIFS(Severity,$B4171,SLA_Breach,"Yes",Status,"&lt;&gt;Suspend",Status,"&lt;&gt;Assigned",Status,"&lt;&gt;Open",Status,"&lt;&gt;Hold&gt;",ResolvedDate,"&gt;="&amp;$C$1,ResolvedDate,"&lt;="&amp;$F$1)</f>
        <v/>
      </c>
      <c r="G4171" s="137">
        <f>COUNTIFS(Severity,$B4171,AssignedDate,"&gt;=01/01/2017 12:00:00 AM",AssignedDate,"&lt;="&amp;$F$1)</f>
        <v/>
      </c>
      <c r="H4171" s="177" t="n"/>
      <c r="L4171" s="57" t="n">
        <v>0</v>
      </c>
      <c r="M4171" s="57" t="n"/>
    </row>
    <row r="4172" spans="1:13">
      <c r="A4172" s="137" t="n">
        <v>1</v>
      </c>
      <c r="B4172" s="100" t="s">
        <v>525</v>
      </c>
      <c r="C4172" s="137">
        <f>COUNTIFS(Severity,$B4172,AssignedDate,"&gt;="&amp;$C$1,AssignedDate,"&lt;="&amp;$F$1)</f>
        <v/>
      </c>
      <c r="D4172" s="137">
        <f>COUNTIFS(Severity,$B4172,Status,"&lt;&gt;Suspend",Status,"&lt;&gt;Assigned",Status,"&lt;&gt;Open",Status,"&lt;&gt;Hold",ResolvedDate,"&gt;="&amp;$C$1,ResolvedDate,"&lt;="&amp;$F$1)</f>
        <v/>
      </c>
      <c r="E4172" s="137">
        <f>COUNTIFS(Severity,$B4172,SLA_Breach,"&lt;&gt;Yes",Status,"&lt;&gt;Suspend",Status,"&lt;&gt;Assigned",Status,"&lt;&gt;Open",Status,"&lt;&gt;Hold&gt;",ResolvedDate,"&gt;="&amp;$C$1,ResolvedDate,"&lt;="&amp;$F$1)</f>
        <v/>
      </c>
      <c r="F4172" s="137">
        <f>COUNTIFS(Severity,$B4172,SLA_Breach,"Yes",Status,"&lt;&gt;Suspend",Status,"&lt;&gt;Assigned",Status,"&lt;&gt;Open",Status,"&lt;&gt;Hold&gt;",ResolvedDate,"&gt;="&amp;$C$1,ResolvedDate,"&lt;="&amp;$F$1)</f>
        <v/>
      </c>
      <c r="G4172" s="137">
        <f>COUNTIFS(Severity,$B4172,AssignedDate,"&gt;=01/01/2017 12:00:00 AM",AssignedDate,"&lt;="&amp;$F$1)</f>
        <v/>
      </c>
      <c r="H4172" s="177" t="n"/>
      <c r="L4172" s="57" t="n">
        <v>0</v>
      </c>
      <c r="M4172" s="57" t="n"/>
    </row>
    <row r="4173" spans="1:13">
      <c r="A4173" s="137" t="n">
        <v>1</v>
      </c>
      <c r="B4173" s="100" t="s">
        <v>525</v>
      </c>
      <c r="C4173" s="137">
        <f>COUNTIFS(Severity,$B4173,AssignedDate,"&gt;="&amp;$C$1,AssignedDate,"&lt;="&amp;$F$1)</f>
        <v/>
      </c>
      <c r="D4173" s="137">
        <f>COUNTIFS(Severity,$B4173,Status,"&lt;&gt;Suspend",Status,"&lt;&gt;Assigned",Status,"&lt;&gt;Open",Status,"&lt;&gt;Hold",ResolvedDate,"&gt;="&amp;$C$1,ResolvedDate,"&lt;="&amp;$F$1)</f>
        <v/>
      </c>
      <c r="E4173" s="137">
        <f>COUNTIFS(Severity,$B4173,SLA_Breach,"&lt;&gt;Yes",Status,"&lt;&gt;Suspend",Status,"&lt;&gt;Assigned",Status,"&lt;&gt;Open",Status,"&lt;&gt;Hold&gt;",ResolvedDate,"&gt;="&amp;$C$1,ResolvedDate,"&lt;="&amp;$F$1)</f>
        <v/>
      </c>
      <c r="F4173" s="137">
        <f>COUNTIFS(Severity,$B4173,SLA_Breach,"Yes",Status,"&lt;&gt;Suspend",Status,"&lt;&gt;Assigned",Status,"&lt;&gt;Open",Status,"&lt;&gt;Hold&gt;",ResolvedDate,"&gt;="&amp;$C$1,ResolvedDate,"&lt;="&amp;$F$1)</f>
        <v/>
      </c>
      <c r="G4173" s="137">
        <f>COUNTIFS(Severity,$B4173,AssignedDate,"&gt;=01/01/2017 12:00:00 AM",AssignedDate,"&lt;="&amp;$F$1)</f>
        <v/>
      </c>
      <c r="H4173" s="177" t="n"/>
      <c r="L4173" s="57" t="n">
        <v>0</v>
      </c>
      <c r="M4173" s="57" t="n"/>
    </row>
    <row r="4174" spans="1:13">
      <c r="A4174" s="137" t="n">
        <v>1</v>
      </c>
      <c r="B4174" s="100" t="s">
        <v>525</v>
      </c>
      <c r="C4174" s="137">
        <f>COUNTIFS(Severity,$B4174,AssignedDate,"&gt;="&amp;$C$1,AssignedDate,"&lt;="&amp;$F$1)</f>
        <v/>
      </c>
      <c r="D4174" s="137">
        <f>COUNTIFS(Severity,$B4174,Status,"&lt;&gt;Suspend",Status,"&lt;&gt;Assigned",Status,"&lt;&gt;Open",Status,"&lt;&gt;Hold",ResolvedDate,"&gt;="&amp;$C$1,ResolvedDate,"&lt;="&amp;$F$1)</f>
        <v/>
      </c>
      <c r="E4174" s="137">
        <f>COUNTIFS(Severity,$B4174,SLA_Breach,"&lt;&gt;Yes",Status,"&lt;&gt;Suspend",Status,"&lt;&gt;Assigned",Status,"&lt;&gt;Open",Status,"&lt;&gt;Hold&gt;",ResolvedDate,"&gt;="&amp;$C$1,ResolvedDate,"&lt;="&amp;$F$1)</f>
        <v/>
      </c>
      <c r="F4174" s="137">
        <f>COUNTIFS(Severity,$B4174,SLA_Breach,"Yes",Status,"&lt;&gt;Suspend",Status,"&lt;&gt;Assigned",Status,"&lt;&gt;Open",Status,"&lt;&gt;Hold&gt;",ResolvedDate,"&gt;="&amp;$C$1,ResolvedDate,"&lt;="&amp;$F$1)</f>
        <v/>
      </c>
      <c r="G4174" s="137">
        <f>COUNTIFS(Severity,$B4174,AssignedDate,"&gt;=01/01/2017 12:00:00 AM",AssignedDate,"&lt;="&amp;$F$1)</f>
        <v/>
      </c>
      <c r="H4174" s="177" t="n"/>
      <c r="L4174" s="57" t="n">
        <v>0</v>
      </c>
      <c r="M4174" s="57" t="n"/>
    </row>
    <row r="4175" spans="1:13">
      <c r="A4175" s="137" t="n">
        <v>1</v>
      </c>
      <c r="B4175" s="100" t="s">
        <v>525</v>
      </c>
      <c r="C4175" s="137">
        <f>COUNTIFS(Severity,$B4175,AssignedDate,"&gt;="&amp;$C$1,AssignedDate,"&lt;="&amp;$F$1)</f>
        <v/>
      </c>
      <c r="D4175" s="137">
        <f>COUNTIFS(Severity,$B4175,Status,"&lt;&gt;Suspend",Status,"&lt;&gt;Assigned",Status,"&lt;&gt;Open",Status,"&lt;&gt;Hold",ResolvedDate,"&gt;="&amp;$C$1,ResolvedDate,"&lt;="&amp;$F$1)</f>
        <v/>
      </c>
      <c r="E4175" s="137">
        <f>COUNTIFS(Severity,$B4175,SLA_Breach,"&lt;&gt;Yes",Status,"&lt;&gt;Suspend",Status,"&lt;&gt;Assigned",Status,"&lt;&gt;Open",Status,"&lt;&gt;Hold&gt;",ResolvedDate,"&gt;="&amp;$C$1,ResolvedDate,"&lt;="&amp;$F$1)</f>
        <v/>
      </c>
      <c r="F4175" s="137">
        <f>COUNTIFS(Severity,$B4175,SLA_Breach,"Yes",Status,"&lt;&gt;Suspend",Status,"&lt;&gt;Assigned",Status,"&lt;&gt;Open",Status,"&lt;&gt;Hold&gt;",ResolvedDate,"&gt;="&amp;$C$1,ResolvedDate,"&lt;="&amp;$F$1)</f>
        <v/>
      </c>
      <c r="G4175" s="137">
        <f>COUNTIFS(Severity,$B4175,AssignedDate,"&gt;=01/01/2017 12:00:00 AM",AssignedDate,"&lt;="&amp;$F$1)</f>
        <v/>
      </c>
      <c r="H4175" s="177" t="n"/>
      <c r="L4175" s="57" t="n">
        <v>0</v>
      </c>
      <c r="M4175" s="57" t="n"/>
    </row>
    <row r="4176" spans="1:13">
      <c r="A4176" s="137" t="n">
        <v>1</v>
      </c>
      <c r="B4176" s="100" t="s">
        <v>525</v>
      </c>
      <c r="C4176" s="137">
        <f>COUNTIFS(Severity,$B4176,AssignedDate,"&gt;="&amp;$C$1,AssignedDate,"&lt;="&amp;$F$1)</f>
        <v/>
      </c>
      <c r="D4176" s="137">
        <f>COUNTIFS(Severity,$B4176,Status,"&lt;&gt;Suspend",Status,"&lt;&gt;Assigned",Status,"&lt;&gt;Open",Status,"&lt;&gt;Hold",ResolvedDate,"&gt;="&amp;$C$1,ResolvedDate,"&lt;="&amp;$F$1)</f>
        <v/>
      </c>
      <c r="E4176" s="137">
        <f>COUNTIFS(Severity,$B4176,SLA_Breach,"&lt;&gt;Yes",Status,"&lt;&gt;Suspend",Status,"&lt;&gt;Assigned",Status,"&lt;&gt;Open",Status,"&lt;&gt;Hold&gt;",ResolvedDate,"&gt;="&amp;$C$1,ResolvedDate,"&lt;="&amp;$F$1)</f>
        <v/>
      </c>
      <c r="F4176" s="137">
        <f>COUNTIFS(Severity,$B4176,SLA_Breach,"Yes",Status,"&lt;&gt;Suspend",Status,"&lt;&gt;Assigned",Status,"&lt;&gt;Open",Status,"&lt;&gt;Hold&gt;",ResolvedDate,"&gt;="&amp;$C$1,ResolvedDate,"&lt;="&amp;$F$1)</f>
        <v/>
      </c>
      <c r="G4176" s="137">
        <f>COUNTIFS(Severity,$B4176,AssignedDate,"&gt;=01/01/2017 12:00:00 AM",AssignedDate,"&lt;="&amp;$F$1)</f>
        <v/>
      </c>
      <c r="H4176" s="177" t="n"/>
      <c r="L4176" s="57" t="n">
        <v>0</v>
      </c>
      <c r="M4176" s="57" t="n"/>
    </row>
    <row r="4177" spans="1:13">
      <c r="A4177" s="137" t="n">
        <v>1</v>
      </c>
      <c r="B4177" s="100" t="s">
        <v>525</v>
      </c>
      <c r="C4177" s="137">
        <f>COUNTIFS(Severity,$B4177,AssignedDate,"&gt;="&amp;$C$1,AssignedDate,"&lt;="&amp;$F$1)</f>
        <v/>
      </c>
      <c r="D4177" s="137">
        <f>COUNTIFS(Severity,$B4177,Status,"&lt;&gt;Suspend",Status,"&lt;&gt;Assigned",Status,"&lt;&gt;Open",Status,"&lt;&gt;Hold",ResolvedDate,"&gt;="&amp;$C$1,ResolvedDate,"&lt;="&amp;$F$1)</f>
        <v/>
      </c>
      <c r="E4177" s="137">
        <f>COUNTIFS(Severity,$B4177,SLA_Breach,"&lt;&gt;Yes",Status,"&lt;&gt;Suspend",Status,"&lt;&gt;Assigned",Status,"&lt;&gt;Open",Status,"&lt;&gt;Hold&gt;",ResolvedDate,"&gt;="&amp;$C$1,ResolvedDate,"&lt;="&amp;$F$1)</f>
        <v/>
      </c>
      <c r="F4177" s="137">
        <f>COUNTIFS(Severity,$B4177,SLA_Breach,"Yes",Status,"&lt;&gt;Suspend",Status,"&lt;&gt;Assigned",Status,"&lt;&gt;Open",Status,"&lt;&gt;Hold&gt;",ResolvedDate,"&gt;="&amp;$C$1,ResolvedDate,"&lt;="&amp;$F$1)</f>
        <v/>
      </c>
      <c r="G4177" s="137">
        <f>COUNTIFS(Severity,$B4177,AssignedDate,"&gt;=01/01/2017 12:00:00 AM",AssignedDate,"&lt;="&amp;$F$1)</f>
        <v/>
      </c>
      <c r="H4177" s="177" t="n"/>
      <c r="L4177" s="57" t="n">
        <v>0</v>
      </c>
      <c r="M4177" s="57" t="n"/>
    </row>
    <row r="4178" spans="1:13">
      <c r="A4178" s="137" t="n">
        <v>1</v>
      </c>
      <c r="B4178" s="100" t="s">
        <v>525</v>
      </c>
      <c r="C4178" s="137">
        <f>COUNTIFS(Severity,$B4178,AssignedDate,"&gt;="&amp;$C$1,AssignedDate,"&lt;="&amp;$F$1)</f>
        <v/>
      </c>
      <c r="D4178" s="137">
        <f>COUNTIFS(Severity,$B4178,Status,"&lt;&gt;Suspend",Status,"&lt;&gt;Assigned",Status,"&lt;&gt;Open",Status,"&lt;&gt;Hold",ResolvedDate,"&gt;="&amp;$C$1,ResolvedDate,"&lt;="&amp;$F$1)</f>
        <v/>
      </c>
      <c r="E4178" s="137">
        <f>COUNTIFS(Severity,$B4178,SLA_Breach,"&lt;&gt;Yes",Status,"&lt;&gt;Suspend",Status,"&lt;&gt;Assigned",Status,"&lt;&gt;Open",Status,"&lt;&gt;Hold&gt;",ResolvedDate,"&gt;="&amp;$C$1,ResolvedDate,"&lt;="&amp;$F$1)</f>
        <v/>
      </c>
      <c r="F4178" s="137">
        <f>COUNTIFS(Severity,$B4178,SLA_Breach,"Yes",Status,"&lt;&gt;Suspend",Status,"&lt;&gt;Assigned",Status,"&lt;&gt;Open",Status,"&lt;&gt;Hold&gt;",ResolvedDate,"&gt;="&amp;$C$1,ResolvedDate,"&lt;="&amp;$F$1)</f>
        <v/>
      </c>
      <c r="G4178" s="137">
        <f>COUNTIFS(Severity,$B4178,AssignedDate,"&gt;=01/01/2017 12:00:00 AM",AssignedDate,"&lt;="&amp;$F$1)</f>
        <v/>
      </c>
      <c r="H4178" s="177" t="n"/>
      <c r="L4178" s="57" t="n">
        <v>0</v>
      </c>
      <c r="M4178" s="57" t="n"/>
    </row>
    <row r="4179" spans="1:13">
      <c r="A4179" s="137" t="n">
        <v>1</v>
      </c>
      <c r="B4179" s="100" t="s">
        <v>525</v>
      </c>
      <c r="C4179" s="137">
        <f>COUNTIFS(Severity,$B4179,AssignedDate,"&gt;="&amp;$C$1,AssignedDate,"&lt;="&amp;$F$1)</f>
        <v/>
      </c>
      <c r="D4179" s="137">
        <f>COUNTIFS(Severity,$B4179,Status,"&lt;&gt;Suspend",Status,"&lt;&gt;Assigned",Status,"&lt;&gt;Open",Status,"&lt;&gt;Hold",ResolvedDate,"&gt;="&amp;$C$1,ResolvedDate,"&lt;="&amp;$F$1)</f>
        <v/>
      </c>
      <c r="E4179" s="137">
        <f>COUNTIFS(Severity,$B4179,SLA_Breach,"&lt;&gt;Yes",Status,"&lt;&gt;Suspend",Status,"&lt;&gt;Assigned",Status,"&lt;&gt;Open",Status,"&lt;&gt;Hold&gt;",ResolvedDate,"&gt;="&amp;$C$1,ResolvedDate,"&lt;="&amp;$F$1)</f>
        <v/>
      </c>
      <c r="F4179" s="137">
        <f>COUNTIFS(Severity,$B4179,SLA_Breach,"Yes",Status,"&lt;&gt;Suspend",Status,"&lt;&gt;Assigned",Status,"&lt;&gt;Open",Status,"&lt;&gt;Hold&gt;",ResolvedDate,"&gt;="&amp;$C$1,ResolvedDate,"&lt;="&amp;$F$1)</f>
        <v/>
      </c>
      <c r="G4179" s="137">
        <f>COUNTIFS(Severity,$B4179,AssignedDate,"&gt;=01/01/2017 12:00:00 AM",AssignedDate,"&lt;="&amp;$F$1)</f>
        <v/>
      </c>
      <c r="H4179" s="177" t="n"/>
      <c r="L4179" s="57" t="n">
        <v>0</v>
      </c>
      <c r="M4179" s="57" t="n"/>
    </row>
    <row r="4180" spans="1:13">
      <c r="A4180" s="137" t="n">
        <v>1</v>
      </c>
      <c r="B4180" s="100" t="s">
        <v>525</v>
      </c>
      <c r="C4180" s="137">
        <f>COUNTIFS(Severity,$B4180,AssignedDate,"&gt;="&amp;$C$1,AssignedDate,"&lt;="&amp;$F$1)</f>
        <v/>
      </c>
      <c r="D4180" s="137">
        <f>COUNTIFS(Severity,$B4180,Status,"&lt;&gt;Suspend",Status,"&lt;&gt;Assigned",Status,"&lt;&gt;Open",Status,"&lt;&gt;Hold",ResolvedDate,"&gt;="&amp;$C$1,ResolvedDate,"&lt;="&amp;$F$1)</f>
        <v/>
      </c>
      <c r="E4180" s="137">
        <f>COUNTIFS(Severity,$B4180,SLA_Breach,"&lt;&gt;Yes",Status,"&lt;&gt;Suspend",Status,"&lt;&gt;Assigned",Status,"&lt;&gt;Open",Status,"&lt;&gt;Hold&gt;",ResolvedDate,"&gt;="&amp;$C$1,ResolvedDate,"&lt;="&amp;$F$1)</f>
        <v/>
      </c>
      <c r="F4180" s="137">
        <f>COUNTIFS(Severity,$B4180,SLA_Breach,"Yes",Status,"&lt;&gt;Suspend",Status,"&lt;&gt;Assigned",Status,"&lt;&gt;Open",Status,"&lt;&gt;Hold&gt;",ResolvedDate,"&gt;="&amp;$C$1,ResolvedDate,"&lt;="&amp;$F$1)</f>
        <v/>
      </c>
      <c r="G4180" s="137">
        <f>COUNTIFS(Severity,$B4180,AssignedDate,"&gt;=01/01/2017 12:00:00 AM",AssignedDate,"&lt;="&amp;$F$1)</f>
        <v/>
      </c>
      <c r="H4180" s="177" t="n"/>
      <c r="L4180" s="57" t="n">
        <v>0</v>
      </c>
      <c r="M4180" s="57" t="n"/>
    </row>
    <row r="4181" spans="1:13">
      <c r="A4181" s="137" t="n">
        <v>1</v>
      </c>
      <c r="B4181" s="100" t="s">
        <v>525</v>
      </c>
      <c r="C4181" s="137">
        <f>COUNTIFS(Severity,$B4181,AssignedDate,"&gt;="&amp;$C$1,AssignedDate,"&lt;="&amp;$F$1)</f>
        <v/>
      </c>
      <c r="D4181" s="137">
        <f>COUNTIFS(Severity,$B4181,Status,"&lt;&gt;Suspend",Status,"&lt;&gt;Assigned",Status,"&lt;&gt;Open",Status,"&lt;&gt;Hold",ResolvedDate,"&gt;="&amp;$C$1,ResolvedDate,"&lt;="&amp;$F$1)</f>
        <v/>
      </c>
      <c r="E4181" s="137">
        <f>COUNTIFS(Severity,$B4181,SLA_Breach,"&lt;&gt;Yes",Status,"&lt;&gt;Suspend",Status,"&lt;&gt;Assigned",Status,"&lt;&gt;Open",Status,"&lt;&gt;Hold&gt;",ResolvedDate,"&gt;="&amp;$C$1,ResolvedDate,"&lt;="&amp;$F$1)</f>
        <v/>
      </c>
      <c r="F4181" s="137">
        <f>COUNTIFS(Severity,$B4181,SLA_Breach,"Yes",Status,"&lt;&gt;Suspend",Status,"&lt;&gt;Assigned",Status,"&lt;&gt;Open",Status,"&lt;&gt;Hold&gt;",ResolvedDate,"&gt;="&amp;$C$1,ResolvedDate,"&lt;="&amp;$F$1)</f>
        <v/>
      </c>
      <c r="G4181" s="137">
        <f>COUNTIFS(Severity,$B4181,AssignedDate,"&gt;=01/01/2017 12:00:00 AM",AssignedDate,"&lt;="&amp;$F$1)</f>
        <v/>
      </c>
      <c r="H4181" s="177" t="n"/>
      <c r="L4181" s="57" t="n">
        <v>0</v>
      </c>
      <c r="M4181" s="57" t="n"/>
    </row>
    <row r="4182" spans="1:13">
      <c r="A4182" s="137" t="n">
        <v>1</v>
      </c>
      <c r="B4182" s="100" t="s">
        <v>525</v>
      </c>
      <c r="C4182" s="137">
        <f>COUNTIFS(Severity,$B4182,AssignedDate,"&gt;="&amp;$C$1,AssignedDate,"&lt;="&amp;$F$1)</f>
        <v/>
      </c>
      <c r="D4182" s="137">
        <f>COUNTIFS(Severity,$B4182,Status,"&lt;&gt;Suspend",Status,"&lt;&gt;Assigned",Status,"&lt;&gt;Open",Status,"&lt;&gt;Hold",ResolvedDate,"&gt;="&amp;$C$1,ResolvedDate,"&lt;="&amp;$F$1)</f>
        <v/>
      </c>
      <c r="E4182" s="137">
        <f>COUNTIFS(Severity,$B4182,SLA_Breach,"&lt;&gt;Yes",Status,"&lt;&gt;Suspend",Status,"&lt;&gt;Assigned",Status,"&lt;&gt;Open",Status,"&lt;&gt;Hold&gt;",ResolvedDate,"&gt;="&amp;$C$1,ResolvedDate,"&lt;="&amp;$F$1)</f>
        <v/>
      </c>
      <c r="F4182" s="137">
        <f>COUNTIFS(Severity,$B4182,SLA_Breach,"Yes",Status,"&lt;&gt;Suspend",Status,"&lt;&gt;Assigned",Status,"&lt;&gt;Open",Status,"&lt;&gt;Hold&gt;",ResolvedDate,"&gt;="&amp;$C$1,ResolvedDate,"&lt;="&amp;$F$1)</f>
        <v/>
      </c>
      <c r="G4182" s="137">
        <f>COUNTIFS(Severity,$B4182,AssignedDate,"&gt;=01/01/2017 12:00:00 AM",AssignedDate,"&lt;="&amp;$F$1)</f>
        <v/>
      </c>
      <c r="H4182" s="177" t="n"/>
      <c r="L4182" s="57" t="n">
        <v>0</v>
      </c>
      <c r="M4182" s="57" t="n"/>
    </row>
    <row r="4183" spans="1:13">
      <c r="A4183" s="137" t="n">
        <v>1</v>
      </c>
      <c r="B4183" s="100" t="s">
        <v>525</v>
      </c>
      <c r="C4183" s="137">
        <f>COUNTIFS(Severity,$B4183,AssignedDate,"&gt;="&amp;$C$1,AssignedDate,"&lt;="&amp;$F$1)</f>
        <v/>
      </c>
      <c r="D4183" s="137">
        <f>COUNTIFS(Severity,$B4183,Status,"&lt;&gt;Suspend",Status,"&lt;&gt;Assigned",Status,"&lt;&gt;Open",Status,"&lt;&gt;Hold",ResolvedDate,"&gt;="&amp;$C$1,ResolvedDate,"&lt;="&amp;$F$1)</f>
        <v/>
      </c>
      <c r="E4183" s="137">
        <f>COUNTIFS(Severity,$B4183,SLA_Breach,"&lt;&gt;Yes",Status,"&lt;&gt;Suspend",Status,"&lt;&gt;Assigned",Status,"&lt;&gt;Open",Status,"&lt;&gt;Hold&gt;",ResolvedDate,"&gt;="&amp;$C$1,ResolvedDate,"&lt;="&amp;$F$1)</f>
        <v/>
      </c>
      <c r="F4183" s="137">
        <f>COUNTIFS(Severity,$B4183,SLA_Breach,"Yes",Status,"&lt;&gt;Suspend",Status,"&lt;&gt;Assigned",Status,"&lt;&gt;Open",Status,"&lt;&gt;Hold&gt;",ResolvedDate,"&gt;="&amp;$C$1,ResolvedDate,"&lt;="&amp;$F$1)</f>
        <v/>
      </c>
      <c r="G4183" s="137">
        <f>COUNTIFS(Severity,$B4183,AssignedDate,"&gt;=01/01/2017 12:00:00 AM",AssignedDate,"&lt;="&amp;$F$1)</f>
        <v/>
      </c>
      <c r="H4183" s="177" t="n"/>
      <c r="L4183" s="57" t="n">
        <v>0</v>
      </c>
      <c r="M4183" s="57" t="n"/>
    </row>
    <row r="4184" spans="1:13">
      <c r="A4184" s="137" t="n">
        <v>1</v>
      </c>
      <c r="B4184" s="100" t="s">
        <v>525</v>
      </c>
      <c r="C4184" s="137">
        <f>COUNTIFS(Severity,$B4184,AssignedDate,"&gt;="&amp;$C$1,AssignedDate,"&lt;="&amp;$F$1)</f>
        <v/>
      </c>
      <c r="D4184" s="137">
        <f>COUNTIFS(Severity,$B4184,Status,"&lt;&gt;Suspend",Status,"&lt;&gt;Assigned",Status,"&lt;&gt;Open",Status,"&lt;&gt;Hold",ResolvedDate,"&gt;="&amp;$C$1,ResolvedDate,"&lt;="&amp;$F$1)</f>
        <v/>
      </c>
      <c r="E4184" s="137">
        <f>COUNTIFS(Severity,$B4184,SLA_Breach,"&lt;&gt;Yes",Status,"&lt;&gt;Suspend",Status,"&lt;&gt;Assigned",Status,"&lt;&gt;Open",Status,"&lt;&gt;Hold&gt;",ResolvedDate,"&gt;="&amp;$C$1,ResolvedDate,"&lt;="&amp;$F$1)</f>
        <v/>
      </c>
      <c r="F4184" s="137">
        <f>COUNTIFS(Severity,$B4184,SLA_Breach,"Yes",Status,"&lt;&gt;Suspend",Status,"&lt;&gt;Assigned",Status,"&lt;&gt;Open",Status,"&lt;&gt;Hold&gt;",ResolvedDate,"&gt;="&amp;$C$1,ResolvedDate,"&lt;="&amp;$F$1)</f>
        <v/>
      </c>
      <c r="G4184" s="137">
        <f>COUNTIFS(Severity,$B4184,AssignedDate,"&gt;=01/01/2017 12:00:00 AM",AssignedDate,"&lt;="&amp;$F$1)</f>
        <v/>
      </c>
      <c r="H4184" s="177" t="n"/>
      <c r="L4184" s="57" t="n">
        <v>0</v>
      </c>
      <c r="M4184" s="57" t="n"/>
    </row>
    <row r="4185" spans="1:13">
      <c r="A4185" s="137" t="n">
        <v>1</v>
      </c>
      <c r="B4185" s="100" t="s">
        <v>525</v>
      </c>
      <c r="C4185" s="137">
        <f>COUNTIFS(Severity,$B4185,AssignedDate,"&gt;="&amp;$C$1,AssignedDate,"&lt;="&amp;$F$1)</f>
        <v/>
      </c>
      <c r="D4185" s="137">
        <f>COUNTIFS(Severity,$B4185,Status,"&lt;&gt;Suspend",Status,"&lt;&gt;Assigned",Status,"&lt;&gt;Open",Status,"&lt;&gt;Hold",ResolvedDate,"&gt;="&amp;$C$1,ResolvedDate,"&lt;="&amp;$F$1)</f>
        <v/>
      </c>
      <c r="E4185" s="137">
        <f>COUNTIFS(Severity,$B4185,SLA_Breach,"&lt;&gt;Yes",Status,"&lt;&gt;Suspend",Status,"&lt;&gt;Assigned",Status,"&lt;&gt;Open",Status,"&lt;&gt;Hold&gt;",ResolvedDate,"&gt;="&amp;$C$1,ResolvedDate,"&lt;="&amp;$F$1)</f>
        <v/>
      </c>
      <c r="F4185" s="137">
        <f>COUNTIFS(Severity,$B4185,SLA_Breach,"Yes",Status,"&lt;&gt;Suspend",Status,"&lt;&gt;Assigned",Status,"&lt;&gt;Open",Status,"&lt;&gt;Hold&gt;",ResolvedDate,"&gt;="&amp;$C$1,ResolvedDate,"&lt;="&amp;$F$1)</f>
        <v/>
      </c>
      <c r="G4185" s="137">
        <f>COUNTIFS(Severity,$B4185,AssignedDate,"&gt;=01/01/2017 12:00:00 AM",AssignedDate,"&lt;="&amp;$F$1)</f>
        <v/>
      </c>
      <c r="H4185" s="177" t="n"/>
      <c r="L4185" s="57" t="n">
        <v>0</v>
      </c>
      <c r="M4185" s="57" t="n"/>
    </row>
    <row r="4186" spans="1:13">
      <c r="A4186" s="137" t="n">
        <v>1</v>
      </c>
      <c r="B4186" s="100" t="s">
        <v>525</v>
      </c>
      <c r="C4186" s="137">
        <f>COUNTIFS(Severity,$B4186,AssignedDate,"&gt;="&amp;$C$1,AssignedDate,"&lt;="&amp;$F$1)</f>
        <v/>
      </c>
      <c r="D4186" s="137">
        <f>COUNTIFS(Severity,$B4186,Status,"&lt;&gt;Suspend",Status,"&lt;&gt;Assigned",Status,"&lt;&gt;Open",Status,"&lt;&gt;Hold",ResolvedDate,"&gt;="&amp;$C$1,ResolvedDate,"&lt;="&amp;$F$1)</f>
        <v/>
      </c>
      <c r="E4186" s="137">
        <f>COUNTIFS(Severity,$B4186,SLA_Breach,"&lt;&gt;Yes",Status,"&lt;&gt;Suspend",Status,"&lt;&gt;Assigned",Status,"&lt;&gt;Open",Status,"&lt;&gt;Hold&gt;",ResolvedDate,"&gt;="&amp;$C$1,ResolvedDate,"&lt;="&amp;$F$1)</f>
        <v/>
      </c>
      <c r="F4186" s="137">
        <f>COUNTIFS(Severity,$B4186,SLA_Breach,"Yes",Status,"&lt;&gt;Suspend",Status,"&lt;&gt;Assigned",Status,"&lt;&gt;Open",Status,"&lt;&gt;Hold&gt;",ResolvedDate,"&gt;="&amp;$C$1,ResolvedDate,"&lt;="&amp;$F$1)</f>
        <v/>
      </c>
      <c r="G4186" s="137">
        <f>COUNTIFS(Severity,$B4186,AssignedDate,"&gt;=01/01/2017 12:00:00 AM",AssignedDate,"&lt;="&amp;$F$1)</f>
        <v/>
      </c>
      <c r="H4186" s="177" t="n"/>
      <c r="L4186" s="57" t="n">
        <v>0</v>
      </c>
      <c r="M4186" s="57" t="n"/>
    </row>
    <row r="4187" spans="1:13">
      <c r="A4187" s="137" t="n">
        <v>1</v>
      </c>
      <c r="B4187" s="100" t="s">
        <v>525</v>
      </c>
      <c r="C4187" s="137">
        <f>COUNTIFS(Severity,$B4187,AssignedDate,"&gt;="&amp;$C$1,AssignedDate,"&lt;="&amp;$F$1)</f>
        <v/>
      </c>
      <c r="D4187" s="137">
        <f>COUNTIFS(Severity,$B4187,Status,"&lt;&gt;Suspend",Status,"&lt;&gt;Assigned",Status,"&lt;&gt;Open",Status,"&lt;&gt;Hold",ResolvedDate,"&gt;="&amp;$C$1,ResolvedDate,"&lt;="&amp;$F$1)</f>
        <v/>
      </c>
      <c r="E4187" s="137">
        <f>COUNTIFS(Severity,$B4187,SLA_Breach,"&lt;&gt;Yes",Status,"&lt;&gt;Suspend",Status,"&lt;&gt;Assigned",Status,"&lt;&gt;Open",Status,"&lt;&gt;Hold&gt;",ResolvedDate,"&gt;="&amp;$C$1,ResolvedDate,"&lt;="&amp;$F$1)</f>
        <v/>
      </c>
      <c r="F4187" s="137">
        <f>COUNTIFS(Severity,$B4187,SLA_Breach,"Yes",Status,"&lt;&gt;Suspend",Status,"&lt;&gt;Assigned",Status,"&lt;&gt;Open",Status,"&lt;&gt;Hold&gt;",ResolvedDate,"&gt;="&amp;$C$1,ResolvedDate,"&lt;="&amp;$F$1)</f>
        <v/>
      </c>
      <c r="G4187" s="137">
        <f>COUNTIFS(Severity,$B4187,AssignedDate,"&gt;=01/01/2017 12:00:00 AM",AssignedDate,"&lt;="&amp;$F$1)</f>
        <v/>
      </c>
      <c r="H4187" s="177" t="n"/>
      <c r="L4187" s="57" t="n">
        <v>0</v>
      </c>
      <c r="M4187" s="57" t="n"/>
    </row>
    <row r="4188" spans="1:13">
      <c r="A4188" s="137" t="n">
        <v>1</v>
      </c>
      <c r="B4188" s="100" t="s">
        <v>525</v>
      </c>
      <c r="C4188" s="137">
        <f>COUNTIFS(Severity,$B4188,AssignedDate,"&gt;="&amp;$C$1,AssignedDate,"&lt;="&amp;$F$1)</f>
        <v/>
      </c>
      <c r="D4188" s="137">
        <f>COUNTIFS(Severity,$B4188,Status,"&lt;&gt;Suspend",Status,"&lt;&gt;Assigned",Status,"&lt;&gt;Open",Status,"&lt;&gt;Hold",ResolvedDate,"&gt;="&amp;$C$1,ResolvedDate,"&lt;="&amp;$F$1)</f>
        <v/>
      </c>
      <c r="E4188" s="137">
        <f>COUNTIFS(Severity,$B4188,SLA_Breach,"&lt;&gt;Yes",Status,"&lt;&gt;Suspend",Status,"&lt;&gt;Assigned",Status,"&lt;&gt;Open",Status,"&lt;&gt;Hold&gt;",ResolvedDate,"&gt;="&amp;$C$1,ResolvedDate,"&lt;="&amp;$F$1)</f>
        <v/>
      </c>
      <c r="F4188" s="137">
        <f>COUNTIFS(Severity,$B4188,SLA_Breach,"Yes",Status,"&lt;&gt;Suspend",Status,"&lt;&gt;Assigned",Status,"&lt;&gt;Open",Status,"&lt;&gt;Hold&gt;",ResolvedDate,"&gt;="&amp;$C$1,ResolvedDate,"&lt;="&amp;$F$1)</f>
        <v/>
      </c>
      <c r="G4188" s="137">
        <f>COUNTIFS(Severity,$B4188,AssignedDate,"&gt;=01/01/2017 12:00:00 AM",AssignedDate,"&lt;="&amp;$F$1)</f>
        <v/>
      </c>
      <c r="H4188" s="177" t="n"/>
      <c r="L4188" s="57" t="n">
        <v>0</v>
      </c>
      <c r="M4188" s="57" t="n"/>
    </row>
    <row r="4189" spans="1:13">
      <c r="A4189" s="137" t="n">
        <v>1</v>
      </c>
      <c r="B4189" s="100" t="s">
        <v>525</v>
      </c>
      <c r="C4189" s="137">
        <f>COUNTIFS(Severity,$B4189,AssignedDate,"&gt;="&amp;$C$1,AssignedDate,"&lt;="&amp;$F$1)</f>
        <v/>
      </c>
      <c r="D4189" s="137">
        <f>COUNTIFS(Severity,$B4189,Status,"&lt;&gt;Suspend",Status,"&lt;&gt;Assigned",Status,"&lt;&gt;Open",Status,"&lt;&gt;Hold",ResolvedDate,"&gt;="&amp;$C$1,ResolvedDate,"&lt;="&amp;$F$1)</f>
        <v/>
      </c>
      <c r="E4189" s="137">
        <f>COUNTIFS(Severity,$B4189,SLA_Breach,"&lt;&gt;Yes",Status,"&lt;&gt;Suspend",Status,"&lt;&gt;Assigned",Status,"&lt;&gt;Open",Status,"&lt;&gt;Hold&gt;",ResolvedDate,"&gt;="&amp;$C$1,ResolvedDate,"&lt;="&amp;$F$1)</f>
        <v/>
      </c>
      <c r="F4189" s="137">
        <f>COUNTIFS(Severity,$B4189,SLA_Breach,"Yes",Status,"&lt;&gt;Suspend",Status,"&lt;&gt;Assigned",Status,"&lt;&gt;Open",Status,"&lt;&gt;Hold&gt;",ResolvedDate,"&gt;="&amp;$C$1,ResolvedDate,"&lt;="&amp;$F$1)</f>
        <v/>
      </c>
      <c r="G4189" s="137">
        <f>COUNTIFS(Severity,$B4189,AssignedDate,"&gt;=01/01/2017 12:00:00 AM",AssignedDate,"&lt;="&amp;$F$1)</f>
        <v/>
      </c>
      <c r="H4189" s="177" t="n"/>
      <c r="L4189" s="57" t="n">
        <v>0</v>
      </c>
      <c r="M4189" s="57" t="n"/>
    </row>
    <row r="4190" spans="1:13">
      <c r="A4190" s="137" t="n">
        <v>1</v>
      </c>
      <c r="B4190" s="100" t="s">
        <v>525</v>
      </c>
      <c r="C4190" s="137">
        <f>COUNTIFS(Severity,$B4190,AssignedDate,"&gt;="&amp;$C$1,AssignedDate,"&lt;="&amp;$F$1)</f>
        <v/>
      </c>
      <c r="D4190" s="137">
        <f>COUNTIFS(Severity,$B4190,Status,"&lt;&gt;Suspend",Status,"&lt;&gt;Assigned",Status,"&lt;&gt;Open",Status,"&lt;&gt;Hold",ResolvedDate,"&gt;="&amp;$C$1,ResolvedDate,"&lt;="&amp;$F$1)</f>
        <v/>
      </c>
      <c r="E4190" s="137">
        <f>COUNTIFS(Severity,$B4190,SLA_Breach,"&lt;&gt;Yes",Status,"&lt;&gt;Suspend",Status,"&lt;&gt;Assigned",Status,"&lt;&gt;Open",Status,"&lt;&gt;Hold&gt;",ResolvedDate,"&gt;="&amp;$C$1,ResolvedDate,"&lt;="&amp;$F$1)</f>
        <v/>
      </c>
      <c r="F4190" s="137">
        <f>COUNTIFS(Severity,$B4190,SLA_Breach,"Yes",Status,"&lt;&gt;Suspend",Status,"&lt;&gt;Assigned",Status,"&lt;&gt;Open",Status,"&lt;&gt;Hold&gt;",ResolvedDate,"&gt;="&amp;$C$1,ResolvedDate,"&lt;="&amp;$F$1)</f>
        <v/>
      </c>
      <c r="G4190" s="137">
        <f>COUNTIFS(Severity,$B4190,AssignedDate,"&gt;=01/01/2017 12:00:00 AM",AssignedDate,"&lt;="&amp;$F$1)</f>
        <v/>
      </c>
      <c r="H4190" s="177" t="n"/>
      <c r="L4190" s="57" t="n">
        <v>0</v>
      </c>
      <c r="M4190" s="57" t="n"/>
    </row>
    <row r="4191" spans="1:13">
      <c r="A4191" s="137" t="n">
        <v>1</v>
      </c>
      <c r="B4191" s="100" t="s">
        <v>525</v>
      </c>
      <c r="C4191" s="137">
        <f>COUNTIFS(Severity,$B4191,AssignedDate,"&gt;="&amp;$C$1,AssignedDate,"&lt;="&amp;$F$1)</f>
        <v/>
      </c>
      <c r="D4191" s="137">
        <f>COUNTIFS(Severity,$B4191,Status,"&lt;&gt;Suspend",Status,"&lt;&gt;Assigned",Status,"&lt;&gt;Open",Status,"&lt;&gt;Hold",ResolvedDate,"&gt;="&amp;$C$1,ResolvedDate,"&lt;="&amp;$F$1)</f>
        <v/>
      </c>
      <c r="E4191" s="137">
        <f>COUNTIFS(Severity,$B4191,SLA_Breach,"&lt;&gt;Yes",Status,"&lt;&gt;Suspend",Status,"&lt;&gt;Assigned",Status,"&lt;&gt;Open",Status,"&lt;&gt;Hold&gt;",ResolvedDate,"&gt;="&amp;$C$1,ResolvedDate,"&lt;="&amp;$F$1)</f>
        <v/>
      </c>
      <c r="F4191" s="137">
        <f>COUNTIFS(Severity,$B4191,SLA_Breach,"Yes",Status,"&lt;&gt;Suspend",Status,"&lt;&gt;Assigned",Status,"&lt;&gt;Open",Status,"&lt;&gt;Hold&gt;",ResolvedDate,"&gt;="&amp;$C$1,ResolvedDate,"&lt;="&amp;$F$1)</f>
        <v/>
      </c>
      <c r="G4191" s="137">
        <f>COUNTIFS(Severity,$B4191,AssignedDate,"&gt;=01/01/2017 12:00:00 AM",AssignedDate,"&lt;="&amp;$F$1)</f>
        <v/>
      </c>
      <c r="H4191" s="177" t="n"/>
      <c r="L4191" s="57" t="n">
        <v>0</v>
      </c>
      <c r="M4191" s="57" t="n"/>
    </row>
    <row r="4192" spans="1:13">
      <c r="A4192" s="137" t="n">
        <v>1</v>
      </c>
      <c r="B4192" s="100" t="s">
        <v>525</v>
      </c>
      <c r="C4192" s="137">
        <f>COUNTIFS(Severity,$B4192,AssignedDate,"&gt;="&amp;$C$1,AssignedDate,"&lt;="&amp;$F$1)</f>
        <v/>
      </c>
      <c r="D4192" s="137">
        <f>COUNTIFS(Severity,$B4192,Status,"&lt;&gt;Suspend",Status,"&lt;&gt;Assigned",Status,"&lt;&gt;Open",Status,"&lt;&gt;Hold",ResolvedDate,"&gt;="&amp;$C$1,ResolvedDate,"&lt;="&amp;$F$1)</f>
        <v/>
      </c>
      <c r="E4192" s="137">
        <f>COUNTIFS(Severity,$B4192,SLA_Breach,"&lt;&gt;Yes",Status,"&lt;&gt;Suspend",Status,"&lt;&gt;Assigned",Status,"&lt;&gt;Open",Status,"&lt;&gt;Hold&gt;",ResolvedDate,"&gt;="&amp;$C$1,ResolvedDate,"&lt;="&amp;$F$1)</f>
        <v/>
      </c>
      <c r="F4192" s="137">
        <f>COUNTIFS(Severity,$B4192,SLA_Breach,"Yes",Status,"&lt;&gt;Suspend",Status,"&lt;&gt;Assigned",Status,"&lt;&gt;Open",Status,"&lt;&gt;Hold&gt;",ResolvedDate,"&gt;="&amp;$C$1,ResolvedDate,"&lt;="&amp;$F$1)</f>
        <v/>
      </c>
      <c r="G4192" s="137">
        <f>COUNTIFS(Severity,$B4192,AssignedDate,"&gt;=01/01/2017 12:00:00 AM",AssignedDate,"&lt;="&amp;$F$1)</f>
        <v/>
      </c>
      <c r="H4192" s="177" t="n"/>
      <c r="L4192" s="57" t="n">
        <v>0</v>
      </c>
      <c r="M4192" s="57" t="n"/>
    </row>
    <row r="4193" spans="1:13">
      <c r="A4193" s="137" t="n">
        <v>1</v>
      </c>
      <c r="B4193" s="100" t="s">
        <v>525</v>
      </c>
      <c r="C4193" s="137">
        <f>COUNTIFS(Severity,$B4193,AssignedDate,"&gt;="&amp;$C$1,AssignedDate,"&lt;="&amp;$F$1)</f>
        <v/>
      </c>
      <c r="D4193" s="137">
        <f>COUNTIFS(Severity,$B4193,Status,"&lt;&gt;Suspend",Status,"&lt;&gt;Assigned",Status,"&lt;&gt;Open",Status,"&lt;&gt;Hold",ResolvedDate,"&gt;="&amp;$C$1,ResolvedDate,"&lt;="&amp;$F$1)</f>
        <v/>
      </c>
      <c r="E4193" s="137">
        <f>COUNTIFS(Severity,$B4193,SLA_Breach,"&lt;&gt;Yes",Status,"&lt;&gt;Suspend",Status,"&lt;&gt;Assigned",Status,"&lt;&gt;Open",Status,"&lt;&gt;Hold&gt;",ResolvedDate,"&gt;="&amp;$C$1,ResolvedDate,"&lt;="&amp;$F$1)</f>
        <v/>
      </c>
      <c r="F4193" s="137">
        <f>COUNTIFS(Severity,$B4193,SLA_Breach,"Yes",Status,"&lt;&gt;Suspend",Status,"&lt;&gt;Assigned",Status,"&lt;&gt;Open",Status,"&lt;&gt;Hold&gt;",ResolvedDate,"&gt;="&amp;$C$1,ResolvedDate,"&lt;="&amp;$F$1)</f>
        <v/>
      </c>
      <c r="G4193" s="137">
        <f>COUNTIFS(Severity,$B4193,AssignedDate,"&gt;=01/01/2017 12:00:00 AM",AssignedDate,"&lt;="&amp;$F$1)</f>
        <v/>
      </c>
      <c r="H4193" s="177" t="n"/>
      <c r="L4193" s="57" t="n">
        <v>0</v>
      </c>
      <c r="M4193" s="57" t="n"/>
    </row>
    <row r="4194" spans="1:13">
      <c r="A4194" s="137" t="n">
        <v>1</v>
      </c>
      <c r="B4194" s="100" t="s">
        <v>525</v>
      </c>
      <c r="C4194" s="137">
        <f>COUNTIFS(Severity,$B4194,AssignedDate,"&gt;="&amp;$C$1,AssignedDate,"&lt;="&amp;$F$1)</f>
        <v/>
      </c>
      <c r="D4194" s="137">
        <f>COUNTIFS(Severity,$B4194,Status,"&lt;&gt;Suspend",Status,"&lt;&gt;Assigned",Status,"&lt;&gt;Open",Status,"&lt;&gt;Hold",ResolvedDate,"&gt;="&amp;$C$1,ResolvedDate,"&lt;="&amp;$F$1)</f>
        <v/>
      </c>
      <c r="E4194" s="137">
        <f>COUNTIFS(Severity,$B4194,SLA_Breach,"&lt;&gt;Yes",Status,"&lt;&gt;Suspend",Status,"&lt;&gt;Assigned",Status,"&lt;&gt;Open",Status,"&lt;&gt;Hold&gt;",ResolvedDate,"&gt;="&amp;$C$1,ResolvedDate,"&lt;="&amp;$F$1)</f>
        <v/>
      </c>
      <c r="F4194" s="137">
        <f>COUNTIFS(Severity,$B4194,SLA_Breach,"Yes",Status,"&lt;&gt;Suspend",Status,"&lt;&gt;Assigned",Status,"&lt;&gt;Open",Status,"&lt;&gt;Hold&gt;",ResolvedDate,"&gt;="&amp;$C$1,ResolvedDate,"&lt;="&amp;$F$1)</f>
        <v/>
      </c>
      <c r="G4194" s="137">
        <f>COUNTIFS(Severity,$B4194,AssignedDate,"&gt;=01/01/2017 12:00:00 AM",AssignedDate,"&lt;="&amp;$F$1)</f>
        <v/>
      </c>
      <c r="H4194" s="177" t="n"/>
      <c r="L4194" s="57" t="n">
        <v>0</v>
      </c>
      <c r="M4194" s="57" t="n"/>
    </row>
    <row r="4195" spans="1:13">
      <c r="A4195" s="137" t="n">
        <v>1</v>
      </c>
      <c r="B4195" s="100" t="s">
        <v>525</v>
      </c>
      <c r="C4195" s="137">
        <f>COUNTIFS(Severity,$B4195,AssignedDate,"&gt;="&amp;$C$1,AssignedDate,"&lt;="&amp;$F$1)</f>
        <v/>
      </c>
      <c r="D4195" s="137">
        <f>COUNTIFS(Severity,$B4195,Status,"&lt;&gt;Suspend",Status,"&lt;&gt;Assigned",Status,"&lt;&gt;Open",Status,"&lt;&gt;Hold",ResolvedDate,"&gt;="&amp;$C$1,ResolvedDate,"&lt;="&amp;$F$1)</f>
        <v/>
      </c>
      <c r="E4195" s="137">
        <f>COUNTIFS(Severity,$B4195,SLA_Breach,"&lt;&gt;Yes",Status,"&lt;&gt;Suspend",Status,"&lt;&gt;Assigned",Status,"&lt;&gt;Open",Status,"&lt;&gt;Hold&gt;",ResolvedDate,"&gt;="&amp;$C$1,ResolvedDate,"&lt;="&amp;$F$1)</f>
        <v/>
      </c>
      <c r="F4195" s="137">
        <f>COUNTIFS(Severity,$B4195,SLA_Breach,"Yes",Status,"&lt;&gt;Suspend",Status,"&lt;&gt;Assigned",Status,"&lt;&gt;Open",Status,"&lt;&gt;Hold&gt;",ResolvedDate,"&gt;="&amp;$C$1,ResolvedDate,"&lt;="&amp;$F$1)</f>
        <v/>
      </c>
      <c r="G4195" s="137">
        <f>COUNTIFS(Severity,$B4195,AssignedDate,"&gt;=01/01/2017 12:00:00 AM",AssignedDate,"&lt;="&amp;$F$1)</f>
        <v/>
      </c>
      <c r="H4195" s="177" t="n"/>
      <c r="L4195" s="57" t="n">
        <v>0</v>
      </c>
      <c r="M4195" s="57" t="n"/>
    </row>
    <row r="4196" spans="1:13">
      <c r="A4196" s="137" t="n">
        <v>1</v>
      </c>
      <c r="B4196" s="100" t="s">
        <v>525</v>
      </c>
      <c r="C4196" s="137">
        <f>COUNTIFS(Severity,$B4196,AssignedDate,"&gt;="&amp;$C$1,AssignedDate,"&lt;="&amp;$F$1)</f>
        <v/>
      </c>
      <c r="D4196" s="137">
        <f>COUNTIFS(Severity,$B4196,Status,"&lt;&gt;Suspend",Status,"&lt;&gt;Assigned",Status,"&lt;&gt;Open",Status,"&lt;&gt;Hold",ResolvedDate,"&gt;="&amp;$C$1,ResolvedDate,"&lt;="&amp;$F$1)</f>
        <v/>
      </c>
      <c r="E4196" s="137">
        <f>COUNTIFS(Severity,$B4196,SLA_Breach,"&lt;&gt;Yes",Status,"&lt;&gt;Suspend",Status,"&lt;&gt;Assigned",Status,"&lt;&gt;Open",Status,"&lt;&gt;Hold&gt;",ResolvedDate,"&gt;="&amp;$C$1,ResolvedDate,"&lt;="&amp;$F$1)</f>
        <v/>
      </c>
      <c r="F4196" s="137">
        <f>COUNTIFS(Severity,$B4196,SLA_Breach,"Yes",Status,"&lt;&gt;Suspend",Status,"&lt;&gt;Assigned",Status,"&lt;&gt;Open",Status,"&lt;&gt;Hold&gt;",ResolvedDate,"&gt;="&amp;$C$1,ResolvedDate,"&lt;="&amp;$F$1)</f>
        <v/>
      </c>
      <c r="G4196" s="137">
        <f>COUNTIFS(Severity,$B4196,AssignedDate,"&gt;=01/01/2017 12:00:00 AM",AssignedDate,"&lt;="&amp;$F$1)</f>
        <v/>
      </c>
      <c r="H4196" s="177" t="n"/>
      <c r="L4196" s="57" t="n">
        <v>0</v>
      </c>
      <c r="M4196" s="57" t="n"/>
    </row>
    <row r="4197" spans="1:13">
      <c r="A4197" s="137" t="n">
        <v>1</v>
      </c>
      <c r="B4197" s="100" t="s">
        <v>525</v>
      </c>
      <c r="C4197" s="137">
        <f>COUNTIFS(Severity,$B4197,AssignedDate,"&gt;="&amp;$C$1,AssignedDate,"&lt;="&amp;$F$1)</f>
        <v/>
      </c>
      <c r="D4197" s="137">
        <f>COUNTIFS(Severity,$B4197,Status,"&lt;&gt;Suspend",Status,"&lt;&gt;Assigned",Status,"&lt;&gt;Open",Status,"&lt;&gt;Hold",ResolvedDate,"&gt;="&amp;$C$1,ResolvedDate,"&lt;="&amp;$F$1)</f>
        <v/>
      </c>
      <c r="E4197" s="137">
        <f>COUNTIFS(Severity,$B4197,SLA_Breach,"&lt;&gt;Yes",Status,"&lt;&gt;Suspend",Status,"&lt;&gt;Assigned",Status,"&lt;&gt;Open",Status,"&lt;&gt;Hold&gt;",ResolvedDate,"&gt;="&amp;$C$1,ResolvedDate,"&lt;="&amp;$F$1)</f>
        <v/>
      </c>
      <c r="F4197" s="137">
        <f>COUNTIFS(Severity,$B4197,SLA_Breach,"Yes",Status,"&lt;&gt;Suspend",Status,"&lt;&gt;Assigned",Status,"&lt;&gt;Open",Status,"&lt;&gt;Hold&gt;",ResolvedDate,"&gt;="&amp;$C$1,ResolvedDate,"&lt;="&amp;$F$1)</f>
        <v/>
      </c>
      <c r="G4197" s="137">
        <f>COUNTIFS(Severity,$B4197,AssignedDate,"&gt;=01/01/2017 12:00:00 AM",AssignedDate,"&lt;="&amp;$F$1)</f>
        <v/>
      </c>
      <c r="H4197" s="177" t="n"/>
      <c r="L4197" s="57" t="n">
        <v>0</v>
      </c>
      <c r="M4197" s="57" t="n"/>
    </row>
    <row r="4198" spans="1:13">
      <c r="A4198" s="137" t="n">
        <v>1</v>
      </c>
      <c r="B4198" s="100" t="s">
        <v>525</v>
      </c>
      <c r="C4198" s="137">
        <f>COUNTIFS(Severity,$B4198,AssignedDate,"&gt;="&amp;$C$1,AssignedDate,"&lt;="&amp;$F$1)</f>
        <v/>
      </c>
      <c r="D4198" s="137">
        <f>COUNTIFS(Severity,$B4198,Status,"&lt;&gt;Suspend",Status,"&lt;&gt;Assigned",Status,"&lt;&gt;Open",Status,"&lt;&gt;Hold",ResolvedDate,"&gt;="&amp;$C$1,ResolvedDate,"&lt;="&amp;$F$1)</f>
        <v/>
      </c>
      <c r="E4198" s="137">
        <f>COUNTIFS(Severity,$B4198,SLA_Breach,"&lt;&gt;Yes",Status,"&lt;&gt;Suspend",Status,"&lt;&gt;Assigned",Status,"&lt;&gt;Open",Status,"&lt;&gt;Hold&gt;",ResolvedDate,"&gt;="&amp;$C$1,ResolvedDate,"&lt;="&amp;$F$1)</f>
        <v/>
      </c>
      <c r="F4198" s="137">
        <f>COUNTIFS(Severity,$B4198,SLA_Breach,"Yes",Status,"&lt;&gt;Suspend",Status,"&lt;&gt;Assigned",Status,"&lt;&gt;Open",Status,"&lt;&gt;Hold&gt;",ResolvedDate,"&gt;="&amp;$C$1,ResolvedDate,"&lt;="&amp;$F$1)</f>
        <v/>
      </c>
      <c r="G4198" s="137">
        <f>COUNTIFS(Severity,$B4198,AssignedDate,"&gt;=01/01/2017 12:00:00 AM",AssignedDate,"&lt;="&amp;$F$1)</f>
        <v/>
      </c>
      <c r="H4198" s="177" t="n"/>
      <c r="L4198" s="57" t="n">
        <v>0</v>
      </c>
      <c r="M4198" s="57" t="n"/>
    </row>
    <row r="4199" spans="1:13">
      <c r="A4199" s="137" t="n">
        <v>1</v>
      </c>
      <c r="B4199" s="100" t="s">
        <v>525</v>
      </c>
      <c r="C4199" s="137">
        <f>COUNTIFS(Severity,$B4199,AssignedDate,"&gt;="&amp;$C$1,AssignedDate,"&lt;="&amp;$F$1)</f>
        <v/>
      </c>
      <c r="D4199" s="137">
        <f>COUNTIFS(Severity,$B4199,Status,"&lt;&gt;Suspend",Status,"&lt;&gt;Assigned",Status,"&lt;&gt;Open",Status,"&lt;&gt;Hold",ResolvedDate,"&gt;="&amp;$C$1,ResolvedDate,"&lt;="&amp;$F$1)</f>
        <v/>
      </c>
      <c r="E4199" s="137">
        <f>COUNTIFS(Severity,$B4199,SLA_Breach,"&lt;&gt;Yes",Status,"&lt;&gt;Suspend",Status,"&lt;&gt;Assigned",Status,"&lt;&gt;Open",Status,"&lt;&gt;Hold&gt;",ResolvedDate,"&gt;="&amp;$C$1,ResolvedDate,"&lt;="&amp;$F$1)</f>
        <v/>
      </c>
      <c r="F4199" s="137">
        <f>COUNTIFS(Severity,$B4199,SLA_Breach,"Yes",Status,"&lt;&gt;Suspend",Status,"&lt;&gt;Assigned",Status,"&lt;&gt;Open",Status,"&lt;&gt;Hold&gt;",ResolvedDate,"&gt;="&amp;$C$1,ResolvedDate,"&lt;="&amp;$F$1)</f>
        <v/>
      </c>
      <c r="G4199" s="137">
        <f>COUNTIFS(Severity,$B4199,AssignedDate,"&gt;=01/01/2017 12:00:00 AM",AssignedDate,"&lt;="&amp;$F$1)</f>
        <v/>
      </c>
      <c r="H4199" s="177" t="n"/>
      <c r="L4199" s="57" t="n">
        <v>0</v>
      </c>
      <c r="M4199" s="57" t="n"/>
    </row>
    <row r="4200" spans="1:13">
      <c r="A4200" s="137" t="n">
        <v>1</v>
      </c>
      <c r="B4200" s="100" t="s">
        <v>525</v>
      </c>
      <c r="C4200" s="137">
        <f>COUNTIFS(Severity,$B4200,AssignedDate,"&gt;="&amp;$C$1,AssignedDate,"&lt;="&amp;$F$1)</f>
        <v/>
      </c>
      <c r="D4200" s="137">
        <f>COUNTIFS(Severity,$B4200,Status,"&lt;&gt;Suspend",Status,"&lt;&gt;Assigned",Status,"&lt;&gt;Open",Status,"&lt;&gt;Hold",ResolvedDate,"&gt;="&amp;$C$1,ResolvedDate,"&lt;="&amp;$F$1)</f>
        <v/>
      </c>
      <c r="E4200" s="137">
        <f>COUNTIFS(Severity,$B4200,SLA_Breach,"&lt;&gt;Yes",Status,"&lt;&gt;Suspend",Status,"&lt;&gt;Assigned",Status,"&lt;&gt;Open",Status,"&lt;&gt;Hold&gt;",ResolvedDate,"&gt;="&amp;$C$1,ResolvedDate,"&lt;="&amp;$F$1)</f>
        <v/>
      </c>
      <c r="F4200" s="137">
        <f>COUNTIFS(Severity,$B4200,SLA_Breach,"Yes",Status,"&lt;&gt;Suspend",Status,"&lt;&gt;Assigned",Status,"&lt;&gt;Open",Status,"&lt;&gt;Hold&gt;",ResolvedDate,"&gt;="&amp;$C$1,ResolvedDate,"&lt;="&amp;$F$1)</f>
        <v/>
      </c>
      <c r="G4200" s="137">
        <f>COUNTIFS(Severity,$B4200,AssignedDate,"&gt;=01/01/2017 12:00:00 AM",AssignedDate,"&lt;="&amp;$F$1)</f>
        <v/>
      </c>
      <c r="H4200" s="177" t="n"/>
      <c r="L4200" s="57" t="n">
        <v>0</v>
      </c>
      <c r="M4200" s="57" t="n"/>
    </row>
    <row r="4201" spans="1:13">
      <c r="A4201" s="137" t="n">
        <v>1</v>
      </c>
      <c r="B4201" s="100" t="s">
        <v>525</v>
      </c>
      <c r="C4201" s="137">
        <f>COUNTIFS(Severity,$B4201,AssignedDate,"&gt;="&amp;$C$1,AssignedDate,"&lt;="&amp;$F$1)</f>
        <v/>
      </c>
      <c r="D4201" s="137">
        <f>COUNTIFS(Severity,$B4201,Status,"&lt;&gt;Suspend",Status,"&lt;&gt;Assigned",Status,"&lt;&gt;Open",Status,"&lt;&gt;Hold",ResolvedDate,"&gt;="&amp;$C$1,ResolvedDate,"&lt;="&amp;$F$1)</f>
        <v/>
      </c>
      <c r="E4201" s="137">
        <f>COUNTIFS(Severity,$B4201,SLA_Breach,"&lt;&gt;Yes",Status,"&lt;&gt;Suspend",Status,"&lt;&gt;Assigned",Status,"&lt;&gt;Open",Status,"&lt;&gt;Hold&gt;",ResolvedDate,"&gt;="&amp;$C$1,ResolvedDate,"&lt;="&amp;$F$1)</f>
        <v/>
      </c>
      <c r="F4201" s="137">
        <f>COUNTIFS(Severity,$B4201,SLA_Breach,"Yes",Status,"&lt;&gt;Suspend",Status,"&lt;&gt;Assigned",Status,"&lt;&gt;Open",Status,"&lt;&gt;Hold&gt;",ResolvedDate,"&gt;="&amp;$C$1,ResolvedDate,"&lt;="&amp;$F$1)</f>
        <v/>
      </c>
      <c r="G4201" s="137">
        <f>COUNTIFS(Severity,$B4201,AssignedDate,"&gt;=01/01/2017 12:00:00 AM",AssignedDate,"&lt;="&amp;$F$1)</f>
        <v/>
      </c>
      <c r="H4201" s="177" t="n"/>
      <c r="L4201" s="57" t="n">
        <v>0</v>
      </c>
      <c r="M4201" s="57" t="n"/>
    </row>
    <row r="4202" spans="1:13">
      <c r="A4202" s="137" t="n">
        <v>1</v>
      </c>
      <c r="B4202" s="100" t="s">
        <v>525</v>
      </c>
      <c r="C4202" s="137">
        <f>COUNTIFS(Severity,$B4202,AssignedDate,"&gt;="&amp;$C$1,AssignedDate,"&lt;="&amp;$F$1)</f>
        <v/>
      </c>
      <c r="D4202" s="137">
        <f>COUNTIFS(Severity,$B4202,Status,"&lt;&gt;Suspend",Status,"&lt;&gt;Assigned",Status,"&lt;&gt;Open",Status,"&lt;&gt;Hold",ResolvedDate,"&gt;="&amp;$C$1,ResolvedDate,"&lt;="&amp;$F$1)</f>
        <v/>
      </c>
      <c r="E4202" s="137">
        <f>COUNTIFS(Severity,$B4202,SLA_Breach,"&lt;&gt;Yes",Status,"&lt;&gt;Suspend",Status,"&lt;&gt;Assigned",Status,"&lt;&gt;Open",Status,"&lt;&gt;Hold&gt;",ResolvedDate,"&gt;="&amp;$C$1,ResolvedDate,"&lt;="&amp;$F$1)</f>
        <v/>
      </c>
      <c r="F4202" s="137">
        <f>COUNTIFS(Severity,$B4202,SLA_Breach,"Yes",Status,"&lt;&gt;Suspend",Status,"&lt;&gt;Assigned",Status,"&lt;&gt;Open",Status,"&lt;&gt;Hold&gt;",ResolvedDate,"&gt;="&amp;$C$1,ResolvedDate,"&lt;="&amp;$F$1)</f>
        <v/>
      </c>
      <c r="G4202" s="137">
        <f>COUNTIFS(Severity,$B4202,AssignedDate,"&gt;=01/01/2017 12:00:00 AM",AssignedDate,"&lt;="&amp;$F$1)</f>
        <v/>
      </c>
      <c r="H4202" s="177" t="n"/>
      <c r="L4202" s="57" t="n">
        <v>0</v>
      </c>
      <c r="M4202" s="57" t="n"/>
    </row>
    <row r="4203" spans="1:13">
      <c r="A4203" s="137" t="n">
        <v>1</v>
      </c>
      <c r="B4203" s="100" t="s">
        <v>525</v>
      </c>
      <c r="C4203" s="137">
        <f>COUNTIFS(Severity,$B4203,AssignedDate,"&gt;="&amp;$C$1,AssignedDate,"&lt;="&amp;$F$1)</f>
        <v/>
      </c>
      <c r="D4203" s="137">
        <f>COUNTIFS(Severity,$B4203,Status,"&lt;&gt;Suspend",Status,"&lt;&gt;Assigned",Status,"&lt;&gt;Open",Status,"&lt;&gt;Hold",ResolvedDate,"&gt;="&amp;$C$1,ResolvedDate,"&lt;="&amp;$F$1)</f>
        <v/>
      </c>
      <c r="E4203" s="137">
        <f>COUNTIFS(Severity,$B4203,SLA_Breach,"&lt;&gt;Yes",Status,"&lt;&gt;Suspend",Status,"&lt;&gt;Assigned",Status,"&lt;&gt;Open",Status,"&lt;&gt;Hold&gt;",ResolvedDate,"&gt;="&amp;$C$1,ResolvedDate,"&lt;="&amp;$F$1)</f>
        <v/>
      </c>
      <c r="F4203" s="137">
        <f>COUNTIFS(Severity,$B4203,SLA_Breach,"Yes",Status,"&lt;&gt;Suspend",Status,"&lt;&gt;Assigned",Status,"&lt;&gt;Open",Status,"&lt;&gt;Hold&gt;",ResolvedDate,"&gt;="&amp;$C$1,ResolvedDate,"&lt;="&amp;$F$1)</f>
        <v/>
      </c>
      <c r="G4203" s="137">
        <f>COUNTIFS(Severity,$B4203,AssignedDate,"&gt;=01/01/2017 12:00:00 AM",AssignedDate,"&lt;="&amp;$F$1)</f>
        <v/>
      </c>
      <c r="H4203" s="177" t="n"/>
      <c r="L4203" s="57" t="n">
        <v>0</v>
      </c>
      <c r="M4203" s="57" t="n"/>
    </row>
    <row r="4204" spans="1:13">
      <c r="A4204" s="137" t="n">
        <v>1</v>
      </c>
      <c r="B4204" s="100" t="s">
        <v>525</v>
      </c>
      <c r="C4204" s="137">
        <f>COUNTIFS(Severity,$B4204,AssignedDate,"&gt;="&amp;$C$1,AssignedDate,"&lt;="&amp;$F$1)</f>
        <v/>
      </c>
      <c r="D4204" s="137">
        <f>COUNTIFS(Severity,$B4204,Status,"&lt;&gt;Suspend",Status,"&lt;&gt;Assigned",Status,"&lt;&gt;Open",Status,"&lt;&gt;Hold",ResolvedDate,"&gt;="&amp;$C$1,ResolvedDate,"&lt;="&amp;$F$1)</f>
        <v/>
      </c>
      <c r="E4204" s="137">
        <f>COUNTIFS(Severity,$B4204,SLA_Breach,"&lt;&gt;Yes",Status,"&lt;&gt;Suspend",Status,"&lt;&gt;Assigned",Status,"&lt;&gt;Open",Status,"&lt;&gt;Hold&gt;",ResolvedDate,"&gt;="&amp;$C$1,ResolvedDate,"&lt;="&amp;$F$1)</f>
        <v/>
      </c>
      <c r="F4204" s="137">
        <f>COUNTIFS(Severity,$B4204,SLA_Breach,"Yes",Status,"&lt;&gt;Suspend",Status,"&lt;&gt;Assigned",Status,"&lt;&gt;Open",Status,"&lt;&gt;Hold&gt;",ResolvedDate,"&gt;="&amp;$C$1,ResolvedDate,"&lt;="&amp;$F$1)</f>
        <v/>
      </c>
      <c r="G4204" s="137">
        <f>COUNTIFS(Severity,$B4204,AssignedDate,"&gt;=01/01/2017 12:00:00 AM",AssignedDate,"&lt;="&amp;$F$1)</f>
        <v/>
      </c>
      <c r="H4204" s="177" t="n"/>
      <c r="L4204" s="57" t="n">
        <v>0</v>
      </c>
      <c r="M4204" s="57" t="n"/>
    </row>
    <row r="4205" spans="1:13">
      <c r="A4205" s="137" t="n">
        <v>1</v>
      </c>
      <c r="B4205" s="100" t="s">
        <v>525</v>
      </c>
      <c r="C4205" s="137">
        <f>COUNTIFS(Severity,$B4205,AssignedDate,"&gt;="&amp;$C$1,AssignedDate,"&lt;="&amp;$F$1)</f>
        <v/>
      </c>
      <c r="D4205" s="137">
        <f>COUNTIFS(Severity,$B4205,Status,"&lt;&gt;Suspend",Status,"&lt;&gt;Assigned",Status,"&lt;&gt;Open",Status,"&lt;&gt;Hold",ResolvedDate,"&gt;="&amp;$C$1,ResolvedDate,"&lt;="&amp;$F$1)</f>
        <v/>
      </c>
      <c r="E4205" s="137">
        <f>COUNTIFS(Severity,$B4205,SLA_Breach,"&lt;&gt;Yes",Status,"&lt;&gt;Suspend",Status,"&lt;&gt;Assigned",Status,"&lt;&gt;Open",Status,"&lt;&gt;Hold&gt;",ResolvedDate,"&gt;="&amp;$C$1,ResolvedDate,"&lt;="&amp;$F$1)</f>
        <v/>
      </c>
      <c r="F4205" s="137">
        <f>COUNTIFS(Severity,$B4205,SLA_Breach,"Yes",Status,"&lt;&gt;Suspend",Status,"&lt;&gt;Assigned",Status,"&lt;&gt;Open",Status,"&lt;&gt;Hold&gt;",ResolvedDate,"&gt;="&amp;$C$1,ResolvedDate,"&lt;="&amp;$F$1)</f>
        <v/>
      </c>
      <c r="G4205" s="137">
        <f>COUNTIFS(Severity,$B4205,AssignedDate,"&gt;=01/01/2017 12:00:00 AM",AssignedDate,"&lt;="&amp;$F$1)</f>
        <v/>
      </c>
      <c r="H4205" s="177" t="n"/>
      <c r="L4205" s="57" t="n">
        <v>0</v>
      </c>
      <c r="M4205" s="57" t="n"/>
    </row>
    <row r="4206" spans="1:13">
      <c r="A4206" s="137" t="n">
        <v>1</v>
      </c>
      <c r="B4206" s="100" t="s">
        <v>525</v>
      </c>
      <c r="C4206" s="137">
        <f>COUNTIFS(Severity,$B4206,AssignedDate,"&gt;="&amp;$C$1,AssignedDate,"&lt;="&amp;$F$1)</f>
        <v/>
      </c>
      <c r="D4206" s="137">
        <f>COUNTIFS(Severity,$B4206,Status,"&lt;&gt;Suspend",Status,"&lt;&gt;Assigned",Status,"&lt;&gt;Open",Status,"&lt;&gt;Hold",ResolvedDate,"&gt;="&amp;$C$1,ResolvedDate,"&lt;="&amp;$F$1)</f>
        <v/>
      </c>
      <c r="E4206" s="137">
        <f>COUNTIFS(Severity,$B4206,SLA_Breach,"&lt;&gt;Yes",Status,"&lt;&gt;Suspend",Status,"&lt;&gt;Assigned",Status,"&lt;&gt;Open",Status,"&lt;&gt;Hold&gt;",ResolvedDate,"&gt;="&amp;$C$1,ResolvedDate,"&lt;="&amp;$F$1)</f>
        <v/>
      </c>
      <c r="F4206" s="137">
        <f>COUNTIFS(Severity,$B4206,SLA_Breach,"Yes",Status,"&lt;&gt;Suspend",Status,"&lt;&gt;Assigned",Status,"&lt;&gt;Open",Status,"&lt;&gt;Hold&gt;",ResolvedDate,"&gt;="&amp;$C$1,ResolvedDate,"&lt;="&amp;$F$1)</f>
        <v/>
      </c>
      <c r="G4206" s="137">
        <f>COUNTIFS(Severity,$B4206,AssignedDate,"&gt;=01/01/2017 12:00:00 AM",AssignedDate,"&lt;="&amp;$F$1)</f>
        <v/>
      </c>
      <c r="H4206" s="177" t="n"/>
      <c r="L4206" s="57" t="n">
        <v>0</v>
      </c>
      <c r="M4206" s="57" t="n"/>
    </row>
    <row r="4207" spans="1:13">
      <c r="A4207" s="137" t="n">
        <v>1</v>
      </c>
      <c r="B4207" s="100" t="s">
        <v>525</v>
      </c>
      <c r="C4207" s="137">
        <f>COUNTIFS(Severity,$B4207,AssignedDate,"&gt;="&amp;$C$1,AssignedDate,"&lt;="&amp;$F$1)</f>
        <v/>
      </c>
      <c r="D4207" s="137">
        <f>COUNTIFS(Severity,$B4207,Status,"&lt;&gt;Suspend",Status,"&lt;&gt;Assigned",Status,"&lt;&gt;Open",Status,"&lt;&gt;Hold",ResolvedDate,"&gt;="&amp;$C$1,ResolvedDate,"&lt;="&amp;$F$1)</f>
        <v/>
      </c>
      <c r="E4207" s="137">
        <f>COUNTIFS(Severity,$B4207,SLA_Breach,"&lt;&gt;Yes",Status,"&lt;&gt;Suspend",Status,"&lt;&gt;Assigned",Status,"&lt;&gt;Open",Status,"&lt;&gt;Hold&gt;",ResolvedDate,"&gt;="&amp;$C$1,ResolvedDate,"&lt;="&amp;$F$1)</f>
        <v/>
      </c>
      <c r="F4207" s="137">
        <f>COUNTIFS(Severity,$B4207,SLA_Breach,"Yes",Status,"&lt;&gt;Suspend",Status,"&lt;&gt;Assigned",Status,"&lt;&gt;Open",Status,"&lt;&gt;Hold&gt;",ResolvedDate,"&gt;="&amp;$C$1,ResolvedDate,"&lt;="&amp;$F$1)</f>
        <v/>
      </c>
      <c r="G4207" s="137">
        <f>COUNTIFS(Severity,$B4207,AssignedDate,"&gt;=01/01/2017 12:00:00 AM",AssignedDate,"&lt;="&amp;$F$1)</f>
        <v/>
      </c>
      <c r="H4207" s="177" t="n"/>
      <c r="L4207" s="57" t="n">
        <v>0</v>
      </c>
      <c r="M4207" s="57" t="n"/>
    </row>
    <row r="4208" spans="1:13">
      <c r="A4208" s="137" t="n">
        <v>1</v>
      </c>
      <c r="B4208" s="100" t="s">
        <v>525</v>
      </c>
      <c r="C4208" s="137">
        <f>COUNTIFS(Severity,$B4208,AssignedDate,"&gt;="&amp;$C$1,AssignedDate,"&lt;="&amp;$F$1)</f>
        <v/>
      </c>
      <c r="D4208" s="137">
        <f>COUNTIFS(Severity,$B4208,Status,"&lt;&gt;Suspend",Status,"&lt;&gt;Assigned",Status,"&lt;&gt;Open",Status,"&lt;&gt;Hold",ResolvedDate,"&gt;="&amp;$C$1,ResolvedDate,"&lt;="&amp;$F$1)</f>
        <v/>
      </c>
      <c r="E4208" s="137">
        <f>COUNTIFS(Severity,$B4208,SLA_Breach,"&lt;&gt;Yes",Status,"&lt;&gt;Suspend",Status,"&lt;&gt;Assigned",Status,"&lt;&gt;Open",Status,"&lt;&gt;Hold&gt;",ResolvedDate,"&gt;="&amp;$C$1,ResolvedDate,"&lt;="&amp;$F$1)</f>
        <v/>
      </c>
      <c r="F4208" s="137">
        <f>COUNTIFS(Severity,$B4208,SLA_Breach,"Yes",Status,"&lt;&gt;Suspend",Status,"&lt;&gt;Assigned",Status,"&lt;&gt;Open",Status,"&lt;&gt;Hold&gt;",ResolvedDate,"&gt;="&amp;$C$1,ResolvedDate,"&lt;="&amp;$F$1)</f>
        <v/>
      </c>
      <c r="G4208" s="137">
        <f>COUNTIFS(Severity,$B4208,AssignedDate,"&gt;=01/01/2017 12:00:00 AM",AssignedDate,"&lt;="&amp;$F$1)</f>
        <v/>
      </c>
      <c r="H4208" s="177" t="n"/>
      <c r="L4208" s="57" t="n">
        <v>0</v>
      </c>
      <c r="M4208" s="57" t="n"/>
    </row>
    <row r="4209" spans="1:13">
      <c r="A4209" s="137" t="n">
        <v>1</v>
      </c>
      <c r="B4209" s="100" t="s">
        <v>525</v>
      </c>
      <c r="C4209" s="137">
        <f>COUNTIFS(Severity,$B4209,AssignedDate,"&gt;="&amp;$C$1,AssignedDate,"&lt;="&amp;$F$1)</f>
        <v/>
      </c>
      <c r="D4209" s="137">
        <f>COUNTIFS(Severity,$B4209,Status,"&lt;&gt;Suspend",Status,"&lt;&gt;Assigned",Status,"&lt;&gt;Open",Status,"&lt;&gt;Hold",ResolvedDate,"&gt;="&amp;$C$1,ResolvedDate,"&lt;="&amp;$F$1)</f>
        <v/>
      </c>
      <c r="E4209" s="137">
        <f>COUNTIFS(Severity,$B4209,SLA_Breach,"&lt;&gt;Yes",Status,"&lt;&gt;Suspend",Status,"&lt;&gt;Assigned",Status,"&lt;&gt;Open",Status,"&lt;&gt;Hold&gt;",ResolvedDate,"&gt;="&amp;$C$1,ResolvedDate,"&lt;="&amp;$F$1)</f>
        <v/>
      </c>
      <c r="F4209" s="137">
        <f>COUNTIFS(Severity,$B4209,SLA_Breach,"Yes",Status,"&lt;&gt;Suspend",Status,"&lt;&gt;Assigned",Status,"&lt;&gt;Open",Status,"&lt;&gt;Hold&gt;",ResolvedDate,"&gt;="&amp;$C$1,ResolvedDate,"&lt;="&amp;$F$1)</f>
        <v/>
      </c>
      <c r="G4209" s="137">
        <f>COUNTIFS(Severity,$B4209,AssignedDate,"&gt;=01/01/2017 12:00:00 AM",AssignedDate,"&lt;="&amp;$F$1)</f>
        <v/>
      </c>
      <c r="H4209" s="177" t="n"/>
      <c r="L4209" s="57" t="n">
        <v>0</v>
      </c>
      <c r="M4209" s="57" t="n"/>
    </row>
    <row r="4210" spans="1:13">
      <c r="A4210" s="137" t="n">
        <v>1</v>
      </c>
      <c r="B4210" s="100" t="s">
        <v>525</v>
      </c>
      <c r="C4210" s="137">
        <f>COUNTIFS(Severity,$B4210,AssignedDate,"&gt;="&amp;$C$1,AssignedDate,"&lt;="&amp;$F$1)</f>
        <v/>
      </c>
      <c r="D4210" s="137">
        <f>COUNTIFS(Severity,$B4210,Status,"&lt;&gt;Suspend",Status,"&lt;&gt;Assigned",Status,"&lt;&gt;Open",Status,"&lt;&gt;Hold",ResolvedDate,"&gt;="&amp;$C$1,ResolvedDate,"&lt;="&amp;$F$1)</f>
        <v/>
      </c>
      <c r="E4210" s="137">
        <f>COUNTIFS(Severity,$B4210,SLA_Breach,"&lt;&gt;Yes",Status,"&lt;&gt;Suspend",Status,"&lt;&gt;Assigned",Status,"&lt;&gt;Open",Status,"&lt;&gt;Hold&gt;",ResolvedDate,"&gt;="&amp;$C$1,ResolvedDate,"&lt;="&amp;$F$1)</f>
        <v/>
      </c>
      <c r="F4210" s="137">
        <f>COUNTIFS(Severity,$B4210,SLA_Breach,"Yes",Status,"&lt;&gt;Suspend",Status,"&lt;&gt;Assigned",Status,"&lt;&gt;Open",Status,"&lt;&gt;Hold&gt;",ResolvedDate,"&gt;="&amp;$C$1,ResolvedDate,"&lt;="&amp;$F$1)</f>
        <v/>
      </c>
      <c r="G4210" s="137">
        <f>COUNTIFS(Severity,$B4210,AssignedDate,"&gt;=01/01/2017 12:00:00 AM",AssignedDate,"&lt;="&amp;$F$1)</f>
        <v/>
      </c>
      <c r="H4210" s="177" t="n"/>
      <c r="L4210" s="57" t="n">
        <v>0</v>
      </c>
      <c r="M4210" s="57" t="n"/>
    </row>
    <row r="4211" spans="1:13">
      <c r="A4211" s="137" t="n">
        <v>1</v>
      </c>
      <c r="B4211" s="100" t="s">
        <v>525</v>
      </c>
      <c r="C4211" s="137">
        <f>COUNTIFS(Severity,$B4211,AssignedDate,"&gt;="&amp;$C$1,AssignedDate,"&lt;="&amp;$F$1)</f>
        <v/>
      </c>
      <c r="D4211" s="137">
        <f>COUNTIFS(Severity,$B4211,Status,"&lt;&gt;Suspend",Status,"&lt;&gt;Assigned",Status,"&lt;&gt;Open",Status,"&lt;&gt;Hold",ResolvedDate,"&gt;="&amp;$C$1,ResolvedDate,"&lt;="&amp;$F$1)</f>
        <v/>
      </c>
      <c r="E4211" s="137">
        <f>COUNTIFS(Severity,$B4211,SLA_Breach,"&lt;&gt;Yes",Status,"&lt;&gt;Suspend",Status,"&lt;&gt;Assigned",Status,"&lt;&gt;Open",Status,"&lt;&gt;Hold&gt;",ResolvedDate,"&gt;="&amp;$C$1,ResolvedDate,"&lt;="&amp;$F$1)</f>
        <v/>
      </c>
      <c r="F4211" s="137">
        <f>COUNTIFS(Severity,$B4211,SLA_Breach,"Yes",Status,"&lt;&gt;Suspend",Status,"&lt;&gt;Assigned",Status,"&lt;&gt;Open",Status,"&lt;&gt;Hold&gt;",ResolvedDate,"&gt;="&amp;$C$1,ResolvedDate,"&lt;="&amp;$F$1)</f>
        <v/>
      </c>
      <c r="G4211" s="137">
        <f>COUNTIFS(Severity,$B4211,AssignedDate,"&gt;=01/01/2017 12:00:00 AM",AssignedDate,"&lt;="&amp;$F$1)</f>
        <v/>
      </c>
      <c r="H4211" s="177" t="n"/>
      <c r="L4211" s="57" t="n">
        <v>0</v>
      </c>
      <c r="M4211" s="57" t="n"/>
    </row>
    <row r="4212" spans="1:13">
      <c r="A4212" s="137" t="n">
        <v>1</v>
      </c>
      <c r="B4212" s="100" t="s">
        <v>525</v>
      </c>
      <c r="C4212" s="137">
        <f>COUNTIFS(Severity,$B4212,AssignedDate,"&gt;="&amp;$C$1,AssignedDate,"&lt;="&amp;$F$1)</f>
        <v/>
      </c>
      <c r="D4212" s="137">
        <f>COUNTIFS(Severity,$B4212,Status,"&lt;&gt;Suspend",Status,"&lt;&gt;Assigned",Status,"&lt;&gt;Open",Status,"&lt;&gt;Hold",ResolvedDate,"&gt;="&amp;$C$1,ResolvedDate,"&lt;="&amp;$F$1)</f>
        <v/>
      </c>
      <c r="E4212" s="137">
        <f>COUNTIFS(Severity,$B4212,SLA_Breach,"&lt;&gt;Yes",Status,"&lt;&gt;Suspend",Status,"&lt;&gt;Assigned",Status,"&lt;&gt;Open",Status,"&lt;&gt;Hold&gt;",ResolvedDate,"&gt;="&amp;$C$1,ResolvedDate,"&lt;="&amp;$F$1)</f>
        <v/>
      </c>
      <c r="F4212" s="137">
        <f>COUNTIFS(Severity,$B4212,SLA_Breach,"Yes",Status,"&lt;&gt;Suspend",Status,"&lt;&gt;Assigned",Status,"&lt;&gt;Open",Status,"&lt;&gt;Hold&gt;",ResolvedDate,"&gt;="&amp;$C$1,ResolvedDate,"&lt;="&amp;$F$1)</f>
        <v/>
      </c>
      <c r="G4212" s="137">
        <f>COUNTIFS(Severity,$B4212,AssignedDate,"&gt;=01/01/2017 12:00:00 AM",AssignedDate,"&lt;="&amp;$F$1)</f>
        <v/>
      </c>
      <c r="H4212" s="177" t="n"/>
      <c r="L4212" s="57" t="n">
        <v>0</v>
      </c>
      <c r="M4212" s="57" t="n"/>
    </row>
    <row r="4213" spans="1:13">
      <c r="A4213" s="137" t="n">
        <v>1</v>
      </c>
      <c r="B4213" s="100" t="s">
        <v>525</v>
      </c>
      <c r="C4213" s="137">
        <f>COUNTIFS(Severity,$B4213,AssignedDate,"&gt;="&amp;$C$1,AssignedDate,"&lt;="&amp;$F$1)</f>
        <v/>
      </c>
      <c r="D4213" s="137">
        <f>COUNTIFS(Severity,$B4213,Status,"&lt;&gt;Suspend",Status,"&lt;&gt;Assigned",Status,"&lt;&gt;Open",Status,"&lt;&gt;Hold",ResolvedDate,"&gt;="&amp;$C$1,ResolvedDate,"&lt;="&amp;$F$1)</f>
        <v/>
      </c>
      <c r="E4213" s="137">
        <f>COUNTIFS(Severity,$B4213,SLA_Breach,"&lt;&gt;Yes",Status,"&lt;&gt;Suspend",Status,"&lt;&gt;Assigned",Status,"&lt;&gt;Open",Status,"&lt;&gt;Hold&gt;",ResolvedDate,"&gt;="&amp;$C$1,ResolvedDate,"&lt;="&amp;$F$1)</f>
        <v/>
      </c>
      <c r="F4213" s="137">
        <f>COUNTIFS(Severity,$B4213,SLA_Breach,"Yes",Status,"&lt;&gt;Suspend",Status,"&lt;&gt;Assigned",Status,"&lt;&gt;Open",Status,"&lt;&gt;Hold&gt;",ResolvedDate,"&gt;="&amp;$C$1,ResolvedDate,"&lt;="&amp;$F$1)</f>
        <v/>
      </c>
      <c r="G4213" s="137">
        <f>COUNTIFS(Severity,$B4213,AssignedDate,"&gt;=01/01/2017 12:00:00 AM",AssignedDate,"&lt;="&amp;$F$1)</f>
        <v/>
      </c>
      <c r="H4213" s="177" t="n"/>
      <c r="L4213" s="57" t="n">
        <v>0</v>
      </c>
      <c r="M4213" s="57" t="n"/>
    </row>
    <row r="4214" spans="1:13">
      <c r="A4214" s="137" t="n">
        <v>1</v>
      </c>
      <c r="B4214" s="100" t="s">
        <v>525</v>
      </c>
      <c r="C4214" s="137">
        <f>COUNTIFS(Severity,$B4214,AssignedDate,"&gt;="&amp;$C$1,AssignedDate,"&lt;="&amp;$F$1)</f>
        <v/>
      </c>
      <c r="D4214" s="137">
        <f>COUNTIFS(Severity,$B4214,Status,"&lt;&gt;Suspend",Status,"&lt;&gt;Assigned",Status,"&lt;&gt;Open",Status,"&lt;&gt;Hold",ResolvedDate,"&gt;="&amp;$C$1,ResolvedDate,"&lt;="&amp;$F$1)</f>
        <v/>
      </c>
      <c r="E4214" s="137">
        <f>COUNTIFS(Severity,$B4214,SLA_Breach,"&lt;&gt;Yes",Status,"&lt;&gt;Suspend",Status,"&lt;&gt;Assigned",Status,"&lt;&gt;Open",Status,"&lt;&gt;Hold&gt;",ResolvedDate,"&gt;="&amp;$C$1,ResolvedDate,"&lt;="&amp;$F$1)</f>
        <v/>
      </c>
      <c r="F4214" s="137">
        <f>COUNTIFS(Severity,$B4214,SLA_Breach,"Yes",Status,"&lt;&gt;Suspend",Status,"&lt;&gt;Assigned",Status,"&lt;&gt;Open",Status,"&lt;&gt;Hold&gt;",ResolvedDate,"&gt;="&amp;$C$1,ResolvedDate,"&lt;="&amp;$F$1)</f>
        <v/>
      </c>
      <c r="G4214" s="137">
        <f>COUNTIFS(Severity,$B4214,AssignedDate,"&gt;=01/01/2017 12:00:00 AM",AssignedDate,"&lt;="&amp;$F$1)</f>
        <v/>
      </c>
      <c r="H4214" s="177" t="n"/>
      <c r="L4214" s="57" t="n">
        <v>0</v>
      </c>
      <c r="M4214" s="57" t="n"/>
    </row>
    <row r="4215" spans="1:13">
      <c r="A4215" s="137" t="n">
        <v>1</v>
      </c>
      <c r="B4215" s="100" t="s">
        <v>525</v>
      </c>
      <c r="C4215" s="137">
        <f>COUNTIFS(Severity,$B4215,AssignedDate,"&gt;="&amp;$C$1,AssignedDate,"&lt;="&amp;$F$1)</f>
        <v/>
      </c>
      <c r="D4215" s="137">
        <f>COUNTIFS(Severity,$B4215,Status,"&lt;&gt;Suspend",Status,"&lt;&gt;Assigned",Status,"&lt;&gt;Open",Status,"&lt;&gt;Hold",ResolvedDate,"&gt;="&amp;$C$1,ResolvedDate,"&lt;="&amp;$F$1)</f>
        <v/>
      </c>
      <c r="E4215" s="137">
        <f>COUNTIFS(Severity,$B4215,SLA_Breach,"&lt;&gt;Yes",Status,"&lt;&gt;Suspend",Status,"&lt;&gt;Assigned",Status,"&lt;&gt;Open",Status,"&lt;&gt;Hold&gt;",ResolvedDate,"&gt;="&amp;$C$1,ResolvedDate,"&lt;="&amp;$F$1)</f>
        <v/>
      </c>
      <c r="F4215" s="137">
        <f>COUNTIFS(Severity,$B4215,SLA_Breach,"Yes",Status,"&lt;&gt;Suspend",Status,"&lt;&gt;Assigned",Status,"&lt;&gt;Open",Status,"&lt;&gt;Hold&gt;",ResolvedDate,"&gt;="&amp;$C$1,ResolvedDate,"&lt;="&amp;$F$1)</f>
        <v/>
      </c>
      <c r="G4215" s="137">
        <f>COUNTIFS(Severity,$B4215,AssignedDate,"&gt;=01/01/2017 12:00:00 AM",AssignedDate,"&lt;="&amp;$F$1)</f>
        <v/>
      </c>
      <c r="H4215" s="177" t="n"/>
      <c r="L4215" s="57" t="n">
        <v>0</v>
      </c>
      <c r="M4215" s="57" t="n"/>
    </row>
    <row r="4216" spans="1:13">
      <c r="A4216" s="137" t="n">
        <v>1</v>
      </c>
      <c r="B4216" s="100" t="s">
        <v>525</v>
      </c>
      <c r="C4216" s="137">
        <f>COUNTIFS(Severity,$B4216,AssignedDate,"&gt;="&amp;$C$1,AssignedDate,"&lt;="&amp;$F$1)</f>
        <v/>
      </c>
      <c r="D4216" s="137">
        <f>COUNTIFS(Severity,$B4216,Status,"&lt;&gt;Suspend",Status,"&lt;&gt;Assigned",Status,"&lt;&gt;Open",Status,"&lt;&gt;Hold",ResolvedDate,"&gt;="&amp;$C$1,ResolvedDate,"&lt;="&amp;$F$1)</f>
        <v/>
      </c>
      <c r="E4216" s="137">
        <f>COUNTIFS(Severity,$B4216,SLA_Breach,"&lt;&gt;Yes",Status,"&lt;&gt;Suspend",Status,"&lt;&gt;Assigned",Status,"&lt;&gt;Open",Status,"&lt;&gt;Hold&gt;",ResolvedDate,"&gt;="&amp;$C$1,ResolvedDate,"&lt;="&amp;$F$1)</f>
        <v/>
      </c>
      <c r="F4216" s="137">
        <f>COUNTIFS(Severity,$B4216,SLA_Breach,"Yes",Status,"&lt;&gt;Suspend",Status,"&lt;&gt;Assigned",Status,"&lt;&gt;Open",Status,"&lt;&gt;Hold&gt;",ResolvedDate,"&gt;="&amp;$C$1,ResolvedDate,"&lt;="&amp;$F$1)</f>
        <v/>
      </c>
      <c r="G4216" s="137">
        <f>COUNTIFS(Severity,$B4216,AssignedDate,"&gt;=01/01/2017 12:00:00 AM",AssignedDate,"&lt;="&amp;$F$1)</f>
        <v/>
      </c>
      <c r="H4216" s="177" t="n"/>
      <c r="L4216" s="57" t="n">
        <v>0</v>
      </c>
      <c r="M4216" s="57" t="n"/>
    </row>
    <row r="4217" spans="1:13">
      <c r="A4217" s="137" t="n">
        <v>1</v>
      </c>
      <c r="B4217" s="100" t="s">
        <v>525</v>
      </c>
      <c r="C4217" s="137">
        <f>COUNTIFS(Severity,$B4217,AssignedDate,"&gt;="&amp;$C$1,AssignedDate,"&lt;="&amp;$F$1)</f>
        <v/>
      </c>
      <c r="D4217" s="137">
        <f>COUNTIFS(Severity,$B4217,Status,"&lt;&gt;Suspend",Status,"&lt;&gt;Assigned",Status,"&lt;&gt;Open",Status,"&lt;&gt;Hold",ResolvedDate,"&gt;="&amp;$C$1,ResolvedDate,"&lt;="&amp;$F$1)</f>
        <v/>
      </c>
      <c r="E4217" s="137">
        <f>COUNTIFS(Severity,$B4217,SLA_Breach,"&lt;&gt;Yes",Status,"&lt;&gt;Suspend",Status,"&lt;&gt;Assigned",Status,"&lt;&gt;Open",Status,"&lt;&gt;Hold&gt;",ResolvedDate,"&gt;="&amp;$C$1,ResolvedDate,"&lt;="&amp;$F$1)</f>
        <v/>
      </c>
      <c r="F4217" s="137">
        <f>COUNTIFS(Severity,$B4217,SLA_Breach,"Yes",Status,"&lt;&gt;Suspend",Status,"&lt;&gt;Assigned",Status,"&lt;&gt;Open",Status,"&lt;&gt;Hold&gt;",ResolvedDate,"&gt;="&amp;$C$1,ResolvedDate,"&lt;="&amp;$F$1)</f>
        <v/>
      </c>
      <c r="G4217" s="137">
        <f>COUNTIFS(Severity,$B4217,AssignedDate,"&gt;=01/01/2017 12:00:00 AM",AssignedDate,"&lt;="&amp;$F$1)</f>
        <v/>
      </c>
      <c r="H4217" s="177" t="n"/>
      <c r="L4217" s="57" t="n">
        <v>0</v>
      </c>
      <c r="M4217" s="57" t="n"/>
    </row>
    <row r="4218" spans="1:13">
      <c r="A4218" s="137" t="n">
        <v>1</v>
      </c>
      <c r="B4218" s="100" t="s">
        <v>525</v>
      </c>
      <c r="C4218" s="137">
        <f>COUNTIFS(Severity,$B4218,AssignedDate,"&gt;="&amp;$C$1,AssignedDate,"&lt;="&amp;$F$1)</f>
        <v/>
      </c>
      <c r="D4218" s="137">
        <f>COUNTIFS(Severity,$B4218,Status,"&lt;&gt;Suspend",Status,"&lt;&gt;Assigned",Status,"&lt;&gt;Open",Status,"&lt;&gt;Hold",ResolvedDate,"&gt;="&amp;$C$1,ResolvedDate,"&lt;="&amp;$F$1)</f>
        <v/>
      </c>
      <c r="E4218" s="137">
        <f>COUNTIFS(Severity,$B4218,SLA_Breach,"&lt;&gt;Yes",Status,"&lt;&gt;Suspend",Status,"&lt;&gt;Assigned",Status,"&lt;&gt;Open",Status,"&lt;&gt;Hold&gt;",ResolvedDate,"&gt;="&amp;$C$1,ResolvedDate,"&lt;="&amp;$F$1)</f>
        <v/>
      </c>
      <c r="F4218" s="137">
        <f>COUNTIFS(Severity,$B4218,SLA_Breach,"Yes",Status,"&lt;&gt;Suspend",Status,"&lt;&gt;Assigned",Status,"&lt;&gt;Open",Status,"&lt;&gt;Hold&gt;",ResolvedDate,"&gt;="&amp;$C$1,ResolvedDate,"&lt;="&amp;$F$1)</f>
        <v/>
      </c>
      <c r="G4218" s="137">
        <f>COUNTIFS(Severity,$B4218,AssignedDate,"&gt;=01/01/2017 12:00:00 AM",AssignedDate,"&lt;="&amp;$F$1)</f>
        <v/>
      </c>
      <c r="H4218" s="177" t="n"/>
      <c r="L4218" s="57" t="n">
        <v>0</v>
      </c>
      <c r="M4218" s="57" t="n"/>
    </row>
    <row r="4219" spans="1:13">
      <c r="A4219" s="137" t="n">
        <v>1</v>
      </c>
      <c r="B4219" s="100" t="s">
        <v>525</v>
      </c>
      <c r="C4219" s="137">
        <f>COUNTIFS(Severity,$B4219,AssignedDate,"&gt;="&amp;$C$1,AssignedDate,"&lt;="&amp;$F$1)</f>
        <v/>
      </c>
      <c r="D4219" s="137">
        <f>COUNTIFS(Severity,$B4219,Status,"&lt;&gt;Suspend",Status,"&lt;&gt;Assigned",Status,"&lt;&gt;Open",Status,"&lt;&gt;Hold",ResolvedDate,"&gt;="&amp;$C$1,ResolvedDate,"&lt;="&amp;$F$1)</f>
        <v/>
      </c>
      <c r="E4219" s="137">
        <f>COUNTIFS(Severity,$B4219,SLA_Breach,"&lt;&gt;Yes",Status,"&lt;&gt;Suspend",Status,"&lt;&gt;Assigned",Status,"&lt;&gt;Open",Status,"&lt;&gt;Hold&gt;",ResolvedDate,"&gt;="&amp;$C$1,ResolvedDate,"&lt;="&amp;$F$1)</f>
        <v/>
      </c>
      <c r="F4219" s="137">
        <f>COUNTIFS(Severity,$B4219,SLA_Breach,"Yes",Status,"&lt;&gt;Suspend",Status,"&lt;&gt;Assigned",Status,"&lt;&gt;Open",Status,"&lt;&gt;Hold&gt;",ResolvedDate,"&gt;="&amp;$C$1,ResolvedDate,"&lt;="&amp;$F$1)</f>
        <v/>
      </c>
      <c r="G4219" s="137">
        <f>COUNTIFS(Severity,$B4219,AssignedDate,"&gt;=01/01/2017 12:00:00 AM",AssignedDate,"&lt;="&amp;$F$1)</f>
        <v/>
      </c>
      <c r="H4219" s="177" t="n"/>
      <c r="L4219" s="57" t="n">
        <v>0</v>
      </c>
      <c r="M4219" s="57" t="n"/>
    </row>
    <row r="4220" spans="1:13">
      <c r="A4220" s="137" t="n">
        <v>1</v>
      </c>
      <c r="B4220" s="100" t="s">
        <v>525</v>
      </c>
      <c r="C4220" s="137">
        <f>COUNTIFS(Severity,$B4220,AssignedDate,"&gt;="&amp;$C$1,AssignedDate,"&lt;="&amp;$F$1)</f>
        <v/>
      </c>
      <c r="D4220" s="137">
        <f>COUNTIFS(Severity,$B4220,Status,"&lt;&gt;Suspend",Status,"&lt;&gt;Assigned",Status,"&lt;&gt;Open",Status,"&lt;&gt;Hold",ResolvedDate,"&gt;="&amp;$C$1,ResolvedDate,"&lt;="&amp;$F$1)</f>
        <v/>
      </c>
      <c r="E4220" s="137">
        <f>COUNTIFS(Severity,$B4220,SLA_Breach,"&lt;&gt;Yes",Status,"&lt;&gt;Suspend",Status,"&lt;&gt;Assigned",Status,"&lt;&gt;Open",Status,"&lt;&gt;Hold&gt;",ResolvedDate,"&gt;="&amp;$C$1,ResolvedDate,"&lt;="&amp;$F$1)</f>
        <v/>
      </c>
      <c r="F4220" s="137">
        <f>COUNTIFS(Severity,$B4220,SLA_Breach,"Yes",Status,"&lt;&gt;Suspend",Status,"&lt;&gt;Assigned",Status,"&lt;&gt;Open",Status,"&lt;&gt;Hold&gt;",ResolvedDate,"&gt;="&amp;$C$1,ResolvedDate,"&lt;="&amp;$F$1)</f>
        <v/>
      </c>
      <c r="G4220" s="137">
        <f>COUNTIFS(Severity,$B4220,AssignedDate,"&gt;=01/01/2017 12:00:00 AM",AssignedDate,"&lt;="&amp;$F$1)</f>
        <v/>
      </c>
      <c r="H4220" s="177" t="n"/>
      <c r="L4220" s="57" t="n">
        <v>0</v>
      </c>
      <c r="M4220" s="57" t="n"/>
    </row>
    <row r="4221" spans="1:13">
      <c r="A4221" s="137" t="n">
        <v>1</v>
      </c>
      <c r="B4221" s="100" t="s">
        <v>525</v>
      </c>
      <c r="C4221" s="137">
        <f>COUNTIFS(Severity,$B4221,AssignedDate,"&gt;="&amp;$C$1,AssignedDate,"&lt;="&amp;$F$1)</f>
        <v/>
      </c>
      <c r="D4221" s="137">
        <f>COUNTIFS(Severity,$B4221,Status,"&lt;&gt;Suspend",Status,"&lt;&gt;Assigned",Status,"&lt;&gt;Open",Status,"&lt;&gt;Hold",ResolvedDate,"&gt;="&amp;$C$1,ResolvedDate,"&lt;="&amp;$F$1)</f>
        <v/>
      </c>
      <c r="E4221" s="137">
        <f>COUNTIFS(Severity,$B4221,SLA_Breach,"&lt;&gt;Yes",Status,"&lt;&gt;Suspend",Status,"&lt;&gt;Assigned",Status,"&lt;&gt;Open",Status,"&lt;&gt;Hold&gt;",ResolvedDate,"&gt;="&amp;$C$1,ResolvedDate,"&lt;="&amp;$F$1)</f>
        <v/>
      </c>
      <c r="F4221" s="137">
        <f>COUNTIFS(Severity,$B4221,SLA_Breach,"Yes",Status,"&lt;&gt;Suspend",Status,"&lt;&gt;Assigned",Status,"&lt;&gt;Open",Status,"&lt;&gt;Hold&gt;",ResolvedDate,"&gt;="&amp;$C$1,ResolvedDate,"&lt;="&amp;$F$1)</f>
        <v/>
      </c>
      <c r="G4221" s="137">
        <f>COUNTIFS(Severity,$B4221,AssignedDate,"&gt;=01/01/2017 12:00:00 AM",AssignedDate,"&lt;="&amp;$F$1)</f>
        <v/>
      </c>
      <c r="H4221" s="177" t="n"/>
      <c r="L4221" s="57" t="n">
        <v>0</v>
      </c>
      <c r="M4221" s="57" t="n"/>
    </row>
    <row r="4222" spans="1:13">
      <c r="A4222" s="137" t="n">
        <v>1</v>
      </c>
      <c r="B4222" s="100" t="s">
        <v>525</v>
      </c>
      <c r="C4222" s="137">
        <f>COUNTIFS(Severity,$B4222,AssignedDate,"&gt;="&amp;$C$1,AssignedDate,"&lt;="&amp;$F$1)</f>
        <v/>
      </c>
      <c r="D4222" s="137">
        <f>COUNTIFS(Severity,$B4222,Status,"&lt;&gt;Suspend",Status,"&lt;&gt;Assigned",Status,"&lt;&gt;Open",Status,"&lt;&gt;Hold",ResolvedDate,"&gt;="&amp;$C$1,ResolvedDate,"&lt;="&amp;$F$1)</f>
        <v/>
      </c>
      <c r="E4222" s="137">
        <f>COUNTIFS(Severity,$B4222,SLA_Breach,"&lt;&gt;Yes",Status,"&lt;&gt;Suspend",Status,"&lt;&gt;Assigned",Status,"&lt;&gt;Open",Status,"&lt;&gt;Hold&gt;",ResolvedDate,"&gt;="&amp;$C$1,ResolvedDate,"&lt;="&amp;$F$1)</f>
        <v/>
      </c>
      <c r="F4222" s="137">
        <f>COUNTIFS(Severity,$B4222,SLA_Breach,"Yes",Status,"&lt;&gt;Suspend",Status,"&lt;&gt;Assigned",Status,"&lt;&gt;Open",Status,"&lt;&gt;Hold&gt;",ResolvedDate,"&gt;="&amp;$C$1,ResolvedDate,"&lt;="&amp;$F$1)</f>
        <v/>
      </c>
      <c r="G4222" s="137">
        <f>COUNTIFS(Severity,$B4222,AssignedDate,"&gt;=01/01/2017 12:00:00 AM",AssignedDate,"&lt;="&amp;$F$1)</f>
        <v/>
      </c>
      <c r="H4222" s="177" t="n"/>
      <c r="L4222" s="57" t="n">
        <v>0</v>
      </c>
      <c r="M4222" s="57" t="n"/>
    </row>
    <row r="4223" spans="1:13">
      <c r="A4223" s="137" t="n">
        <v>1</v>
      </c>
      <c r="B4223" s="100" t="s">
        <v>525</v>
      </c>
      <c r="C4223" s="137">
        <f>COUNTIFS(Severity,$B4223,AssignedDate,"&gt;="&amp;$C$1,AssignedDate,"&lt;="&amp;$F$1)</f>
        <v/>
      </c>
      <c r="D4223" s="137">
        <f>COUNTIFS(Severity,$B4223,Status,"&lt;&gt;Suspend",Status,"&lt;&gt;Assigned",Status,"&lt;&gt;Open",Status,"&lt;&gt;Hold",ResolvedDate,"&gt;="&amp;$C$1,ResolvedDate,"&lt;="&amp;$F$1)</f>
        <v/>
      </c>
      <c r="E4223" s="137">
        <f>COUNTIFS(Severity,$B4223,SLA_Breach,"&lt;&gt;Yes",Status,"&lt;&gt;Suspend",Status,"&lt;&gt;Assigned",Status,"&lt;&gt;Open",Status,"&lt;&gt;Hold&gt;",ResolvedDate,"&gt;="&amp;$C$1,ResolvedDate,"&lt;="&amp;$F$1)</f>
        <v/>
      </c>
      <c r="F4223" s="137">
        <f>COUNTIFS(Severity,$B4223,SLA_Breach,"Yes",Status,"&lt;&gt;Suspend",Status,"&lt;&gt;Assigned",Status,"&lt;&gt;Open",Status,"&lt;&gt;Hold&gt;",ResolvedDate,"&gt;="&amp;$C$1,ResolvedDate,"&lt;="&amp;$F$1)</f>
        <v/>
      </c>
      <c r="G4223" s="137">
        <f>COUNTIFS(Severity,$B4223,AssignedDate,"&gt;=01/01/2017 12:00:00 AM",AssignedDate,"&lt;="&amp;$F$1)</f>
        <v/>
      </c>
      <c r="H4223" s="177" t="n"/>
      <c r="L4223" s="57" t="n">
        <v>0</v>
      </c>
      <c r="M4223" s="57" t="n"/>
    </row>
    <row r="4224" spans="1:13">
      <c r="A4224" s="137" t="n">
        <v>1</v>
      </c>
      <c r="B4224" s="100" t="s">
        <v>525</v>
      </c>
      <c r="C4224" s="137">
        <f>COUNTIFS(Severity,$B4224,AssignedDate,"&gt;="&amp;$C$1,AssignedDate,"&lt;="&amp;$F$1)</f>
        <v/>
      </c>
      <c r="D4224" s="137">
        <f>COUNTIFS(Severity,$B4224,Status,"&lt;&gt;Suspend",Status,"&lt;&gt;Assigned",Status,"&lt;&gt;Open",Status,"&lt;&gt;Hold",ResolvedDate,"&gt;="&amp;$C$1,ResolvedDate,"&lt;="&amp;$F$1)</f>
        <v/>
      </c>
      <c r="E4224" s="137">
        <f>COUNTIFS(Severity,$B4224,SLA_Breach,"&lt;&gt;Yes",Status,"&lt;&gt;Suspend",Status,"&lt;&gt;Assigned",Status,"&lt;&gt;Open",Status,"&lt;&gt;Hold&gt;",ResolvedDate,"&gt;="&amp;$C$1,ResolvedDate,"&lt;="&amp;$F$1)</f>
        <v/>
      </c>
      <c r="F4224" s="137">
        <f>COUNTIFS(Severity,$B4224,SLA_Breach,"Yes",Status,"&lt;&gt;Suspend",Status,"&lt;&gt;Assigned",Status,"&lt;&gt;Open",Status,"&lt;&gt;Hold&gt;",ResolvedDate,"&gt;="&amp;$C$1,ResolvedDate,"&lt;="&amp;$F$1)</f>
        <v/>
      </c>
      <c r="G4224" s="137">
        <f>COUNTIFS(Severity,$B4224,AssignedDate,"&gt;=01/01/2017 12:00:00 AM",AssignedDate,"&lt;="&amp;$F$1)</f>
        <v/>
      </c>
      <c r="H4224" s="177" t="n"/>
      <c r="L4224" s="57" t="n">
        <v>0</v>
      </c>
      <c r="M4224" s="57" t="n"/>
    </row>
    <row r="4225" spans="1:13">
      <c r="A4225" s="137" t="n">
        <v>1</v>
      </c>
      <c r="B4225" s="100" t="s">
        <v>525</v>
      </c>
      <c r="C4225" s="137">
        <f>COUNTIFS(Severity,$B4225,AssignedDate,"&gt;="&amp;$C$1,AssignedDate,"&lt;="&amp;$F$1)</f>
        <v/>
      </c>
      <c r="D4225" s="137">
        <f>COUNTIFS(Severity,$B4225,Status,"&lt;&gt;Suspend",Status,"&lt;&gt;Assigned",Status,"&lt;&gt;Open",Status,"&lt;&gt;Hold",ResolvedDate,"&gt;="&amp;$C$1,ResolvedDate,"&lt;="&amp;$F$1)</f>
        <v/>
      </c>
      <c r="E4225" s="137">
        <f>COUNTIFS(Severity,$B4225,SLA_Breach,"&lt;&gt;Yes",Status,"&lt;&gt;Suspend",Status,"&lt;&gt;Assigned",Status,"&lt;&gt;Open",Status,"&lt;&gt;Hold&gt;",ResolvedDate,"&gt;="&amp;$C$1,ResolvedDate,"&lt;="&amp;$F$1)</f>
        <v/>
      </c>
      <c r="F4225" s="137">
        <f>COUNTIFS(Severity,$B4225,SLA_Breach,"Yes",Status,"&lt;&gt;Suspend",Status,"&lt;&gt;Assigned",Status,"&lt;&gt;Open",Status,"&lt;&gt;Hold&gt;",ResolvedDate,"&gt;="&amp;$C$1,ResolvedDate,"&lt;="&amp;$F$1)</f>
        <v/>
      </c>
      <c r="G4225" s="137">
        <f>COUNTIFS(Severity,$B4225,AssignedDate,"&gt;=01/01/2017 12:00:00 AM",AssignedDate,"&lt;="&amp;$F$1)</f>
        <v/>
      </c>
      <c r="H4225" s="177" t="n"/>
      <c r="L4225" s="57" t="n">
        <v>0</v>
      </c>
      <c r="M4225" s="57" t="n"/>
    </row>
    <row r="4226" spans="1:13">
      <c r="A4226" s="137" t="n">
        <v>1</v>
      </c>
      <c r="B4226" s="100" t="s">
        <v>525</v>
      </c>
      <c r="C4226" s="137">
        <f>COUNTIFS(Severity,$B4226,AssignedDate,"&gt;="&amp;$C$1,AssignedDate,"&lt;="&amp;$F$1)</f>
        <v/>
      </c>
      <c r="D4226" s="137">
        <f>COUNTIFS(Severity,$B4226,Status,"&lt;&gt;Suspend",Status,"&lt;&gt;Assigned",Status,"&lt;&gt;Open",Status,"&lt;&gt;Hold",ResolvedDate,"&gt;="&amp;$C$1,ResolvedDate,"&lt;="&amp;$F$1)</f>
        <v/>
      </c>
      <c r="E4226" s="137">
        <f>COUNTIFS(Severity,$B4226,SLA_Breach,"&lt;&gt;Yes",Status,"&lt;&gt;Suspend",Status,"&lt;&gt;Assigned",Status,"&lt;&gt;Open",Status,"&lt;&gt;Hold&gt;",ResolvedDate,"&gt;="&amp;$C$1,ResolvedDate,"&lt;="&amp;$F$1)</f>
        <v/>
      </c>
      <c r="F4226" s="137">
        <f>COUNTIFS(Severity,$B4226,SLA_Breach,"Yes",Status,"&lt;&gt;Suspend",Status,"&lt;&gt;Assigned",Status,"&lt;&gt;Open",Status,"&lt;&gt;Hold&gt;",ResolvedDate,"&gt;="&amp;$C$1,ResolvedDate,"&lt;="&amp;$F$1)</f>
        <v/>
      </c>
      <c r="G4226" s="137">
        <f>COUNTIFS(Severity,$B4226,AssignedDate,"&gt;=01/01/2017 12:00:00 AM",AssignedDate,"&lt;="&amp;$F$1)</f>
        <v/>
      </c>
      <c r="H4226" s="177" t="n"/>
      <c r="L4226" s="57" t="n">
        <v>0</v>
      </c>
      <c r="M4226" s="57" t="n"/>
    </row>
    <row r="4227" spans="1:13">
      <c r="A4227" s="137" t="n">
        <v>1</v>
      </c>
      <c r="B4227" s="100" t="s">
        <v>525</v>
      </c>
      <c r="C4227" s="137">
        <f>COUNTIFS(Severity,$B4227,AssignedDate,"&gt;="&amp;$C$1,AssignedDate,"&lt;="&amp;$F$1)</f>
        <v/>
      </c>
      <c r="D4227" s="137">
        <f>COUNTIFS(Severity,$B4227,Status,"&lt;&gt;Suspend",Status,"&lt;&gt;Assigned",Status,"&lt;&gt;Open",Status,"&lt;&gt;Hold",ResolvedDate,"&gt;="&amp;$C$1,ResolvedDate,"&lt;="&amp;$F$1)</f>
        <v/>
      </c>
      <c r="E4227" s="137">
        <f>COUNTIFS(Severity,$B4227,SLA_Breach,"&lt;&gt;Yes",Status,"&lt;&gt;Suspend",Status,"&lt;&gt;Assigned",Status,"&lt;&gt;Open",Status,"&lt;&gt;Hold&gt;",ResolvedDate,"&gt;="&amp;$C$1,ResolvedDate,"&lt;="&amp;$F$1)</f>
        <v/>
      </c>
      <c r="F4227" s="137">
        <f>COUNTIFS(Severity,$B4227,SLA_Breach,"Yes",Status,"&lt;&gt;Suspend",Status,"&lt;&gt;Assigned",Status,"&lt;&gt;Open",Status,"&lt;&gt;Hold&gt;",ResolvedDate,"&gt;="&amp;$C$1,ResolvedDate,"&lt;="&amp;$F$1)</f>
        <v/>
      </c>
      <c r="G4227" s="137">
        <f>COUNTIFS(Severity,$B4227,AssignedDate,"&gt;=01/01/2017 12:00:00 AM",AssignedDate,"&lt;="&amp;$F$1)</f>
        <v/>
      </c>
      <c r="H4227" s="177" t="n"/>
      <c r="L4227" s="57" t="n">
        <v>0</v>
      </c>
      <c r="M4227" s="57" t="n"/>
    </row>
    <row r="4228" spans="1:13">
      <c r="A4228" s="137" t="n">
        <v>1</v>
      </c>
      <c r="B4228" s="100" t="s">
        <v>525</v>
      </c>
      <c r="C4228" s="137">
        <f>COUNTIFS(Severity,$B4228,AssignedDate,"&gt;="&amp;$C$1,AssignedDate,"&lt;="&amp;$F$1)</f>
        <v/>
      </c>
      <c r="D4228" s="137">
        <f>COUNTIFS(Severity,$B4228,Status,"&lt;&gt;Suspend",Status,"&lt;&gt;Assigned",Status,"&lt;&gt;Open",Status,"&lt;&gt;Hold",ResolvedDate,"&gt;="&amp;$C$1,ResolvedDate,"&lt;="&amp;$F$1)</f>
        <v/>
      </c>
      <c r="E4228" s="137">
        <f>COUNTIFS(Severity,$B4228,SLA_Breach,"&lt;&gt;Yes",Status,"&lt;&gt;Suspend",Status,"&lt;&gt;Assigned",Status,"&lt;&gt;Open",Status,"&lt;&gt;Hold&gt;",ResolvedDate,"&gt;="&amp;$C$1,ResolvedDate,"&lt;="&amp;$F$1)</f>
        <v/>
      </c>
      <c r="F4228" s="137">
        <f>COUNTIFS(Severity,$B4228,SLA_Breach,"Yes",Status,"&lt;&gt;Suspend",Status,"&lt;&gt;Assigned",Status,"&lt;&gt;Open",Status,"&lt;&gt;Hold&gt;",ResolvedDate,"&gt;="&amp;$C$1,ResolvedDate,"&lt;="&amp;$F$1)</f>
        <v/>
      </c>
      <c r="G4228" s="137">
        <f>COUNTIFS(Severity,$B4228,AssignedDate,"&gt;=01/01/2017 12:00:00 AM",AssignedDate,"&lt;="&amp;$F$1)</f>
        <v/>
      </c>
      <c r="H4228" s="177" t="n"/>
      <c r="L4228" s="57" t="n">
        <v>0</v>
      </c>
      <c r="M4228" s="57" t="n"/>
    </row>
    <row r="4229" spans="1:13">
      <c r="A4229" s="137" t="n">
        <v>1</v>
      </c>
      <c r="B4229" s="100" t="s">
        <v>525</v>
      </c>
      <c r="C4229" s="137">
        <f>COUNTIFS(Severity,$B4229,AssignedDate,"&gt;="&amp;$C$1,AssignedDate,"&lt;="&amp;$F$1)</f>
        <v/>
      </c>
      <c r="D4229" s="137">
        <f>COUNTIFS(Severity,$B4229,Status,"&lt;&gt;Suspend",Status,"&lt;&gt;Assigned",Status,"&lt;&gt;Open",Status,"&lt;&gt;Hold",ResolvedDate,"&gt;="&amp;$C$1,ResolvedDate,"&lt;="&amp;$F$1)</f>
        <v/>
      </c>
      <c r="E4229" s="137">
        <f>COUNTIFS(Severity,$B4229,SLA_Breach,"&lt;&gt;Yes",Status,"&lt;&gt;Suspend",Status,"&lt;&gt;Assigned",Status,"&lt;&gt;Open",Status,"&lt;&gt;Hold&gt;",ResolvedDate,"&gt;="&amp;$C$1,ResolvedDate,"&lt;="&amp;$F$1)</f>
        <v/>
      </c>
      <c r="F4229" s="137">
        <f>COUNTIFS(Severity,$B4229,SLA_Breach,"Yes",Status,"&lt;&gt;Suspend",Status,"&lt;&gt;Assigned",Status,"&lt;&gt;Open",Status,"&lt;&gt;Hold&gt;",ResolvedDate,"&gt;="&amp;$C$1,ResolvedDate,"&lt;="&amp;$F$1)</f>
        <v/>
      </c>
      <c r="G4229" s="137">
        <f>COUNTIFS(Severity,$B4229,AssignedDate,"&gt;=01/01/2017 12:00:00 AM",AssignedDate,"&lt;="&amp;$F$1)</f>
        <v/>
      </c>
      <c r="H4229" s="177" t="n"/>
      <c r="L4229" s="57" t="n">
        <v>0</v>
      </c>
      <c r="M4229" s="57" t="n"/>
    </row>
    <row r="4230" spans="1:13">
      <c r="A4230" s="137" t="n">
        <v>1</v>
      </c>
      <c r="B4230" s="100" t="s">
        <v>525</v>
      </c>
      <c r="C4230" s="137">
        <f>COUNTIFS(Severity,$B4230,AssignedDate,"&gt;="&amp;$C$1,AssignedDate,"&lt;="&amp;$F$1)</f>
        <v/>
      </c>
      <c r="D4230" s="137">
        <f>COUNTIFS(Severity,$B4230,Status,"&lt;&gt;Suspend",Status,"&lt;&gt;Assigned",Status,"&lt;&gt;Open",Status,"&lt;&gt;Hold",ResolvedDate,"&gt;="&amp;$C$1,ResolvedDate,"&lt;="&amp;$F$1)</f>
        <v/>
      </c>
      <c r="E4230" s="137">
        <f>COUNTIFS(Severity,$B4230,SLA_Breach,"&lt;&gt;Yes",Status,"&lt;&gt;Suspend",Status,"&lt;&gt;Assigned",Status,"&lt;&gt;Open",Status,"&lt;&gt;Hold&gt;",ResolvedDate,"&gt;="&amp;$C$1,ResolvedDate,"&lt;="&amp;$F$1)</f>
        <v/>
      </c>
      <c r="F4230" s="137">
        <f>COUNTIFS(Severity,$B4230,SLA_Breach,"Yes",Status,"&lt;&gt;Suspend",Status,"&lt;&gt;Assigned",Status,"&lt;&gt;Open",Status,"&lt;&gt;Hold&gt;",ResolvedDate,"&gt;="&amp;$C$1,ResolvedDate,"&lt;="&amp;$F$1)</f>
        <v/>
      </c>
      <c r="G4230" s="137">
        <f>COUNTIFS(Severity,$B4230,AssignedDate,"&gt;=01/01/2017 12:00:00 AM",AssignedDate,"&lt;="&amp;$F$1)</f>
        <v/>
      </c>
      <c r="H4230" s="177" t="n"/>
      <c r="L4230" s="57" t="n">
        <v>0</v>
      </c>
      <c r="M4230" s="57" t="n"/>
    </row>
    <row r="4231" spans="1:13">
      <c r="A4231" s="137" t="n">
        <v>1</v>
      </c>
      <c r="B4231" s="100" t="s">
        <v>525</v>
      </c>
      <c r="C4231" s="137">
        <f>COUNTIFS(Severity,$B4231,AssignedDate,"&gt;="&amp;$C$1,AssignedDate,"&lt;="&amp;$F$1)</f>
        <v/>
      </c>
      <c r="D4231" s="137">
        <f>COUNTIFS(Severity,$B4231,Status,"&lt;&gt;Suspend",Status,"&lt;&gt;Assigned",Status,"&lt;&gt;Open",Status,"&lt;&gt;Hold",ResolvedDate,"&gt;="&amp;$C$1,ResolvedDate,"&lt;="&amp;$F$1)</f>
        <v/>
      </c>
      <c r="E4231" s="137">
        <f>COUNTIFS(Severity,$B4231,SLA_Breach,"&lt;&gt;Yes",Status,"&lt;&gt;Suspend",Status,"&lt;&gt;Assigned",Status,"&lt;&gt;Open",Status,"&lt;&gt;Hold&gt;",ResolvedDate,"&gt;="&amp;$C$1,ResolvedDate,"&lt;="&amp;$F$1)</f>
        <v/>
      </c>
      <c r="F4231" s="137">
        <f>COUNTIFS(Severity,$B4231,SLA_Breach,"Yes",Status,"&lt;&gt;Suspend",Status,"&lt;&gt;Assigned",Status,"&lt;&gt;Open",Status,"&lt;&gt;Hold&gt;",ResolvedDate,"&gt;="&amp;$C$1,ResolvedDate,"&lt;="&amp;$F$1)</f>
        <v/>
      </c>
      <c r="G4231" s="137">
        <f>COUNTIFS(Severity,$B4231,AssignedDate,"&gt;=01/01/2017 12:00:00 AM",AssignedDate,"&lt;="&amp;$F$1)</f>
        <v/>
      </c>
      <c r="H4231" s="177" t="n"/>
      <c r="L4231" s="57" t="n">
        <v>0</v>
      </c>
      <c r="M4231" s="57" t="n"/>
    </row>
    <row r="4232" spans="1:13">
      <c r="A4232" s="137" t="n">
        <v>1</v>
      </c>
      <c r="B4232" s="100" t="s">
        <v>525</v>
      </c>
      <c r="C4232" s="137">
        <f>COUNTIFS(Severity,$B4232,AssignedDate,"&gt;="&amp;$C$1,AssignedDate,"&lt;="&amp;$F$1)</f>
        <v/>
      </c>
      <c r="D4232" s="137">
        <f>COUNTIFS(Severity,$B4232,Status,"&lt;&gt;Suspend",Status,"&lt;&gt;Assigned",Status,"&lt;&gt;Open",Status,"&lt;&gt;Hold",ResolvedDate,"&gt;="&amp;$C$1,ResolvedDate,"&lt;="&amp;$F$1)</f>
        <v/>
      </c>
      <c r="E4232" s="137">
        <f>COUNTIFS(Severity,$B4232,SLA_Breach,"&lt;&gt;Yes",Status,"&lt;&gt;Suspend",Status,"&lt;&gt;Assigned",Status,"&lt;&gt;Open",Status,"&lt;&gt;Hold&gt;",ResolvedDate,"&gt;="&amp;$C$1,ResolvedDate,"&lt;="&amp;$F$1)</f>
        <v/>
      </c>
      <c r="F4232" s="137">
        <f>COUNTIFS(Severity,$B4232,SLA_Breach,"Yes",Status,"&lt;&gt;Suspend",Status,"&lt;&gt;Assigned",Status,"&lt;&gt;Open",Status,"&lt;&gt;Hold&gt;",ResolvedDate,"&gt;="&amp;$C$1,ResolvedDate,"&lt;="&amp;$F$1)</f>
        <v/>
      </c>
      <c r="G4232" s="137">
        <f>COUNTIFS(Severity,$B4232,AssignedDate,"&gt;=01/01/2017 12:00:00 AM",AssignedDate,"&lt;="&amp;$F$1)</f>
        <v/>
      </c>
      <c r="H4232" s="177" t="n"/>
      <c r="L4232" s="57" t="n">
        <v>0</v>
      </c>
      <c r="M4232" s="57" t="n"/>
    </row>
    <row r="4233" spans="1:13">
      <c r="A4233" s="137" t="n">
        <v>1</v>
      </c>
      <c r="B4233" s="100" t="s">
        <v>525</v>
      </c>
      <c r="C4233" s="137">
        <f>COUNTIFS(Severity,$B4233,AssignedDate,"&gt;="&amp;$C$1,AssignedDate,"&lt;="&amp;$F$1)</f>
        <v/>
      </c>
      <c r="D4233" s="137">
        <f>COUNTIFS(Severity,$B4233,Status,"&lt;&gt;Suspend",Status,"&lt;&gt;Assigned",Status,"&lt;&gt;Open",Status,"&lt;&gt;Hold",ResolvedDate,"&gt;="&amp;$C$1,ResolvedDate,"&lt;="&amp;$F$1)</f>
        <v/>
      </c>
      <c r="E4233" s="137">
        <f>COUNTIFS(Severity,$B4233,SLA_Breach,"&lt;&gt;Yes",Status,"&lt;&gt;Suspend",Status,"&lt;&gt;Assigned",Status,"&lt;&gt;Open",Status,"&lt;&gt;Hold&gt;",ResolvedDate,"&gt;="&amp;$C$1,ResolvedDate,"&lt;="&amp;$F$1)</f>
        <v/>
      </c>
      <c r="F4233" s="137">
        <f>COUNTIFS(Severity,$B4233,SLA_Breach,"Yes",Status,"&lt;&gt;Suspend",Status,"&lt;&gt;Assigned",Status,"&lt;&gt;Open",Status,"&lt;&gt;Hold&gt;",ResolvedDate,"&gt;="&amp;$C$1,ResolvedDate,"&lt;="&amp;$F$1)</f>
        <v/>
      </c>
      <c r="G4233" s="137">
        <f>COUNTIFS(Severity,$B4233,AssignedDate,"&gt;=01/01/2017 12:00:00 AM",AssignedDate,"&lt;="&amp;$F$1)</f>
        <v/>
      </c>
      <c r="H4233" s="177" t="n"/>
      <c r="L4233" s="57" t="n">
        <v>0</v>
      </c>
      <c r="M4233" s="57" t="n"/>
    </row>
    <row r="4234" spans="1:13">
      <c r="A4234" s="137" t="n">
        <v>1</v>
      </c>
      <c r="B4234" s="100" t="s">
        <v>525</v>
      </c>
      <c r="C4234" s="137">
        <f>COUNTIFS(Severity,$B4234,AssignedDate,"&gt;="&amp;$C$1,AssignedDate,"&lt;="&amp;$F$1)</f>
        <v/>
      </c>
      <c r="D4234" s="137">
        <f>COUNTIFS(Severity,$B4234,Status,"&lt;&gt;Suspend",Status,"&lt;&gt;Assigned",Status,"&lt;&gt;Open",Status,"&lt;&gt;Hold",ResolvedDate,"&gt;="&amp;$C$1,ResolvedDate,"&lt;="&amp;$F$1)</f>
        <v/>
      </c>
      <c r="E4234" s="137">
        <f>COUNTIFS(Severity,$B4234,SLA_Breach,"&lt;&gt;Yes",Status,"&lt;&gt;Suspend",Status,"&lt;&gt;Assigned",Status,"&lt;&gt;Open",Status,"&lt;&gt;Hold&gt;",ResolvedDate,"&gt;="&amp;$C$1,ResolvedDate,"&lt;="&amp;$F$1)</f>
        <v/>
      </c>
      <c r="F4234" s="137">
        <f>COUNTIFS(Severity,$B4234,SLA_Breach,"Yes",Status,"&lt;&gt;Suspend",Status,"&lt;&gt;Assigned",Status,"&lt;&gt;Open",Status,"&lt;&gt;Hold&gt;",ResolvedDate,"&gt;="&amp;$C$1,ResolvedDate,"&lt;="&amp;$F$1)</f>
        <v/>
      </c>
      <c r="G4234" s="137">
        <f>COUNTIFS(Severity,$B4234,AssignedDate,"&gt;=01/01/2017 12:00:00 AM",AssignedDate,"&lt;="&amp;$F$1)</f>
        <v/>
      </c>
      <c r="H4234" s="177" t="n"/>
      <c r="L4234" s="57" t="n">
        <v>0</v>
      </c>
      <c r="M4234" s="57" t="n"/>
    </row>
    <row r="4235" spans="1:13">
      <c r="A4235" s="137" t="n">
        <v>1</v>
      </c>
      <c r="B4235" s="100" t="s">
        <v>525</v>
      </c>
      <c r="C4235" s="137">
        <f>COUNTIFS(Severity,$B4235,AssignedDate,"&gt;="&amp;$C$1,AssignedDate,"&lt;="&amp;$F$1)</f>
        <v/>
      </c>
      <c r="D4235" s="137">
        <f>COUNTIFS(Severity,$B4235,Status,"&lt;&gt;Suspend",Status,"&lt;&gt;Assigned",Status,"&lt;&gt;Open",Status,"&lt;&gt;Hold",ResolvedDate,"&gt;="&amp;$C$1,ResolvedDate,"&lt;="&amp;$F$1)</f>
        <v/>
      </c>
      <c r="E4235" s="137">
        <f>COUNTIFS(Severity,$B4235,SLA_Breach,"&lt;&gt;Yes",Status,"&lt;&gt;Suspend",Status,"&lt;&gt;Assigned",Status,"&lt;&gt;Open",Status,"&lt;&gt;Hold&gt;",ResolvedDate,"&gt;="&amp;$C$1,ResolvedDate,"&lt;="&amp;$F$1)</f>
        <v/>
      </c>
      <c r="F4235" s="137">
        <f>COUNTIFS(Severity,$B4235,SLA_Breach,"Yes",Status,"&lt;&gt;Suspend",Status,"&lt;&gt;Assigned",Status,"&lt;&gt;Open",Status,"&lt;&gt;Hold&gt;",ResolvedDate,"&gt;="&amp;$C$1,ResolvedDate,"&lt;="&amp;$F$1)</f>
        <v/>
      </c>
      <c r="G4235" s="137">
        <f>COUNTIFS(Severity,$B4235,AssignedDate,"&gt;=01/01/2017 12:00:00 AM",AssignedDate,"&lt;="&amp;$F$1)</f>
        <v/>
      </c>
      <c r="H4235" s="177" t="n"/>
      <c r="L4235" s="57" t="n">
        <v>0</v>
      </c>
      <c r="M4235" s="57" t="n"/>
    </row>
    <row r="4236" spans="1:13">
      <c r="A4236" s="137" t="n">
        <v>1</v>
      </c>
      <c r="B4236" s="100" t="s">
        <v>525</v>
      </c>
      <c r="C4236" s="137">
        <f>COUNTIFS(Severity,$B4236,AssignedDate,"&gt;="&amp;$C$1,AssignedDate,"&lt;="&amp;$F$1)</f>
        <v/>
      </c>
      <c r="D4236" s="137">
        <f>COUNTIFS(Severity,$B4236,Status,"&lt;&gt;Suspend",Status,"&lt;&gt;Assigned",Status,"&lt;&gt;Open",Status,"&lt;&gt;Hold",ResolvedDate,"&gt;="&amp;$C$1,ResolvedDate,"&lt;="&amp;$F$1)</f>
        <v/>
      </c>
      <c r="E4236" s="137">
        <f>COUNTIFS(Severity,$B4236,SLA_Breach,"&lt;&gt;Yes",Status,"&lt;&gt;Suspend",Status,"&lt;&gt;Assigned",Status,"&lt;&gt;Open",Status,"&lt;&gt;Hold&gt;",ResolvedDate,"&gt;="&amp;$C$1,ResolvedDate,"&lt;="&amp;$F$1)</f>
        <v/>
      </c>
      <c r="F4236" s="137">
        <f>COUNTIFS(Severity,$B4236,SLA_Breach,"Yes",Status,"&lt;&gt;Suspend",Status,"&lt;&gt;Assigned",Status,"&lt;&gt;Open",Status,"&lt;&gt;Hold&gt;",ResolvedDate,"&gt;="&amp;$C$1,ResolvedDate,"&lt;="&amp;$F$1)</f>
        <v/>
      </c>
      <c r="G4236" s="137">
        <f>COUNTIFS(Severity,$B4236,AssignedDate,"&gt;=01/01/2017 12:00:00 AM",AssignedDate,"&lt;="&amp;$F$1)</f>
        <v/>
      </c>
      <c r="H4236" s="177" t="n"/>
      <c r="L4236" s="57" t="n">
        <v>0</v>
      </c>
      <c r="M4236" s="57" t="n"/>
    </row>
    <row r="4237" spans="1:13">
      <c r="A4237" s="137" t="n">
        <v>1</v>
      </c>
      <c r="B4237" s="100" t="s">
        <v>525</v>
      </c>
      <c r="C4237" s="137">
        <f>COUNTIFS(Severity,$B4237,AssignedDate,"&gt;="&amp;$C$1,AssignedDate,"&lt;="&amp;$F$1)</f>
        <v/>
      </c>
      <c r="D4237" s="137">
        <f>COUNTIFS(Severity,$B4237,Status,"&lt;&gt;Suspend",Status,"&lt;&gt;Assigned",Status,"&lt;&gt;Open",Status,"&lt;&gt;Hold",ResolvedDate,"&gt;="&amp;$C$1,ResolvedDate,"&lt;="&amp;$F$1)</f>
        <v/>
      </c>
      <c r="E4237" s="137">
        <f>COUNTIFS(Severity,$B4237,SLA_Breach,"&lt;&gt;Yes",Status,"&lt;&gt;Suspend",Status,"&lt;&gt;Assigned",Status,"&lt;&gt;Open",Status,"&lt;&gt;Hold&gt;",ResolvedDate,"&gt;="&amp;$C$1,ResolvedDate,"&lt;="&amp;$F$1)</f>
        <v/>
      </c>
      <c r="F4237" s="137">
        <f>COUNTIFS(Severity,$B4237,SLA_Breach,"Yes",Status,"&lt;&gt;Suspend",Status,"&lt;&gt;Assigned",Status,"&lt;&gt;Open",Status,"&lt;&gt;Hold&gt;",ResolvedDate,"&gt;="&amp;$C$1,ResolvedDate,"&lt;="&amp;$F$1)</f>
        <v/>
      </c>
      <c r="G4237" s="137">
        <f>COUNTIFS(Severity,$B4237,AssignedDate,"&gt;=01/01/2017 12:00:00 AM",AssignedDate,"&lt;="&amp;$F$1)</f>
        <v/>
      </c>
      <c r="H4237" s="177" t="n"/>
      <c r="L4237" s="57" t="n">
        <v>0</v>
      </c>
      <c r="M4237" s="57" t="n"/>
    </row>
    <row r="4238" spans="1:13">
      <c r="A4238" s="137" t="n">
        <v>1</v>
      </c>
      <c r="B4238" s="100" t="s">
        <v>525</v>
      </c>
      <c r="C4238" s="137">
        <f>COUNTIFS(Severity,$B4238,AssignedDate,"&gt;="&amp;$C$1,AssignedDate,"&lt;="&amp;$F$1)</f>
        <v/>
      </c>
      <c r="D4238" s="137">
        <f>COUNTIFS(Severity,$B4238,Status,"&lt;&gt;Suspend",Status,"&lt;&gt;Assigned",Status,"&lt;&gt;Open",Status,"&lt;&gt;Hold",ResolvedDate,"&gt;="&amp;$C$1,ResolvedDate,"&lt;="&amp;$F$1)</f>
        <v/>
      </c>
      <c r="E4238" s="137">
        <f>COUNTIFS(Severity,$B4238,SLA_Breach,"&lt;&gt;Yes",Status,"&lt;&gt;Suspend",Status,"&lt;&gt;Assigned",Status,"&lt;&gt;Open",Status,"&lt;&gt;Hold&gt;",ResolvedDate,"&gt;="&amp;$C$1,ResolvedDate,"&lt;="&amp;$F$1)</f>
        <v/>
      </c>
      <c r="F4238" s="137">
        <f>COUNTIFS(Severity,$B4238,SLA_Breach,"Yes",Status,"&lt;&gt;Suspend",Status,"&lt;&gt;Assigned",Status,"&lt;&gt;Open",Status,"&lt;&gt;Hold&gt;",ResolvedDate,"&gt;="&amp;$C$1,ResolvedDate,"&lt;="&amp;$F$1)</f>
        <v/>
      </c>
      <c r="G4238" s="137">
        <f>COUNTIFS(Severity,$B4238,AssignedDate,"&gt;=01/01/2017 12:00:00 AM",AssignedDate,"&lt;="&amp;$F$1)</f>
        <v/>
      </c>
      <c r="H4238" s="177" t="n"/>
      <c r="L4238" s="57" t="n">
        <v>0</v>
      </c>
      <c r="M4238" s="57" t="n"/>
    </row>
    <row r="4239" spans="1:13">
      <c r="A4239" s="137" t="n">
        <v>1</v>
      </c>
      <c r="B4239" s="100" t="s">
        <v>525</v>
      </c>
      <c r="C4239" s="137">
        <f>COUNTIFS(Severity,$B4239,AssignedDate,"&gt;="&amp;$C$1,AssignedDate,"&lt;="&amp;$F$1)</f>
        <v/>
      </c>
      <c r="D4239" s="137">
        <f>COUNTIFS(Severity,$B4239,Status,"&lt;&gt;Suspend",Status,"&lt;&gt;Assigned",Status,"&lt;&gt;Open",Status,"&lt;&gt;Hold",ResolvedDate,"&gt;="&amp;$C$1,ResolvedDate,"&lt;="&amp;$F$1)</f>
        <v/>
      </c>
      <c r="E4239" s="137">
        <f>COUNTIFS(Severity,$B4239,SLA_Breach,"&lt;&gt;Yes",Status,"&lt;&gt;Suspend",Status,"&lt;&gt;Assigned",Status,"&lt;&gt;Open",Status,"&lt;&gt;Hold&gt;",ResolvedDate,"&gt;="&amp;$C$1,ResolvedDate,"&lt;="&amp;$F$1)</f>
        <v/>
      </c>
      <c r="F4239" s="137">
        <f>COUNTIFS(Severity,$B4239,SLA_Breach,"Yes",Status,"&lt;&gt;Suspend",Status,"&lt;&gt;Assigned",Status,"&lt;&gt;Open",Status,"&lt;&gt;Hold&gt;",ResolvedDate,"&gt;="&amp;$C$1,ResolvedDate,"&lt;="&amp;$F$1)</f>
        <v/>
      </c>
      <c r="G4239" s="137">
        <f>COUNTIFS(Severity,$B4239,AssignedDate,"&gt;=01/01/2017 12:00:00 AM",AssignedDate,"&lt;="&amp;$F$1)</f>
        <v/>
      </c>
      <c r="H4239" s="177" t="n"/>
      <c r="L4239" s="57" t="n">
        <v>0</v>
      </c>
      <c r="M4239" s="57" t="n"/>
    </row>
    <row r="4240" spans="1:13">
      <c r="A4240" s="137" t="n">
        <v>1</v>
      </c>
      <c r="B4240" s="100" t="s">
        <v>525</v>
      </c>
      <c r="C4240" s="137">
        <f>COUNTIFS(Severity,$B4240,AssignedDate,"&gt;="&amp;$C$1,AssignedDate,"&lt;="&amp;$F$1)</f>
        <v/>
      </c>
      <c r="D4240" s="137">
        <f>COUNTIFS(Severity,$B4240,Status,"&lt;&gt;Suspend",Status,"&lt;&gt;Assigned",Status,"&lt;&gt;Open",Status,"&lt;&gt;Hold",ResolvedDate,"&gt;="&amp;$C$1,ResolvedDate,"&lt;="&amp;$F$1)</f>
        <v/>
      </c>
      <c r="E4240" s="137">
        <f>COUNTIFS(Severity,$B4240,SLA_Breach,"&lt;&gt;Yes",Status,"&lt;&gt;Suspend",Status,"&lt;&gt;Assigned",Status,"&lt;&gt;Open",Status,"&lt;&gt;Hold&gt;",ResolvedDate,"&gt;="&amp;$C$1,ResolvedDate,"&lt;="&amp;$F$1)</f>
        <v/>
      </c>
      <c r="F4240" s="137">
        <f>COUNTIFS(Severity,$B4240,SLA_Breach,"Yes",Status,"&lt;&gt;Suspend",Status,"&lt;&gt;Assigned",Status,"&lt;&gt;Open",Status,"&lt;&gt;Hold&gt;",ResolvedDate,"&gt;="&amp;$C$1,ResolvedDate,"&lt;="&amp;$F$1)</f>
        <v/>
      </c>
      <c r="G4240" s="137">
        <f>COUNTIFS(Severity,$B4240,AssignedDate,"&gt;=01/01/2017 12:00:00 AM",AssignedDate,"&lt;="&amp;$F$1)</f>
        <v/>
      </c>
      <c r="H4240" s="177" t="n"/>
      <c r="L4240" s="57" t="n">
        <v>0</v>
      </c>
      <c r="M4240" s="57" t="n"/>
    </row>
    <row r="4241" spans="1:13">
      <c r="A4241" s="137" t="n">
        <v>1</v>
      </c>
      <c r="B4241" s="100" t="s">
        <v>525</v>
      </c>
      <c r="C4241" s="137">
        <f>COUNTIFS(Severity,$B4241,AssignedDate,"&gt;="&amp;$C$1,AssignedDate,"&lt;="&amp;$F$1)</f>
        <v/>
      </c>
      <c r="D4241" s="137">
        <f>COUNTIFS(Severity,$B4241,Status,"&lt;&gt;Suspend",Status,"&lt;&gt;Assigned",Status,"&lt;&gt;Open",Status,"&lt;&gt;Hold",ResolvedDate,"&gt;="&amp;$C$1,ResolvedDate,"&lt;="&amp;$F$1)</f>
        <v/>
      </c>
      <c r="E4241" s="137">
        <f>COUNTIFS(Severity,$B4241,SLA_Breach,"&lt;&gt;Yes",Status,"&lt;&gt;Suspend",Status,"&lt;&gt;Assigned",Status,"&lt;&gt;Open",Status,"&lt;&gt;Hold&gt;",ResolvedDate,"&gt;="&amp;$C$1,ResolvedDate,"&lt;="&amp;$F$1)</f>
        <v/>
      </c>
      <c r="F4241" s="137">
        <f>COUNTIFS(Severity,$B4241,SLA_Breach,"Yes",Status,"&lt;&gt;Suspend",Status,"&lt;&gt;Assigned",Status,"&lt;&gt;Open",Status,"&lt;&gt;Hold&gt;",ResolvedDate,"&gt;="&amp;$C$1,ResolvedDate,"&lt;="&amp;$F$1)</f>
        <v/>
      </c>
      <c r="G4241" s="137">
        <f>COUNTIFS(Severity,$B4241,AssignedDate,"&gt;=01/01/2017 12:00:00 AM",AssignedDate,"&lt;="&amp;$F$1)</f>
        <v/>
      </c>
      <c r="H4241" s="177" t="n"/>
      <c r="L4241" s="57" t="n">
        <v>0</v>
      </c>
      <c r="M4241" s="57" t="n"/>
    </row>
    <row r="4242" spans="1:13">
      <c r="A4242" s="137" t="n">
        <v>1</v>
      </c>
      <c r="B4242" s="100" t="s">
        <v>525</v>
      </c>
      <c r="C4242" s="137">
        <f>COUNTIFS(Severity,$B4242,AssignedDate,"&gt;="&amp;$C$1,AssignedDate,"&lt;="&amp;$F$1)</f>
        <v/>
      </c>
      <c r="D4242" s="137">
        <f>COUNTIFS(Severity,$B4242,Status,"&lt;&gt;Suspend",Status,"&lt;&gt;Assigned",Status,"&lt;&gt;Open",Status,"&lt;&gt;Hold",ResolvedDate,"&gt;="&amp;$C$1,ResolvedDate,"&lt;="&amp;$F$1)</f>
        <v/>
      </c>
      <c r="E4242" s="137">
        <f>COUNTIFS(Severity,$B4242,SLA_Breach,"&lt;&gt;Yes",Status,"&lt;&gt;Suspend",Status,"&lt;&gt;Assigned",Status,"&lt;&gt;Open",Status,"&lt;&gt;Hold&gt;",ResolvedDate,"&gt;="&amp;$C$1,ResolvedDate,"&lt;="&amp;$F$1)</f>
        <v/>
      </c>
      <c r="F4242" s="137">
        <f>COUNTIFS(Severity,$B4242,SLA_Breach,"Yes",Status,"&lt;&gt;Suspend",Status,"&lt;&gt;Assigned",Status,"&lt;&gt;Open",Status,"&lt;&gt;Hold&gt;",ResolvedDate,"&gt;="&amp;$C$1,ResolvedDate,"&lt;="&amp;$F$1)</f>
        <v/>
      </c>
      <c r="G4242" s="137">
        <f>COUNTIFS(Severity,$B4242,AssignedDate,"&gt;=01/01/2017 12:00:00 AM",AssignedDate,"&lt;="&amp;$F$1)</f>
        <v/>
      </c>
      <c r="H4242" s="177" t="n"/>
      <c r="L4242" s="57" t="n">
        <v>0</v>
      </c>
      <c r="M4242" s="57" t="n"/>
    </row>
    <row r="4243" spans="1:13">
      <c r="A4243" s="137" t="n">
        <v>1</v>
      </c>
      <c r="B4243" s="100" t="s">
        <v>525</v>
      </c>
      <c r="C4243" s="137">
        <f>COUNTIFS(Severity,$B4243,AssignedDate,"&gt;="&amp;$C$1,AssignedDate,"&lt;="&amp;$F$1)</f>
        <v/>
      </c>
      <c r="D4243" s="137">
        <f>COUNTIFS(Severity,$B4243,Status,"&lt;&gt;Suspend",Status,"&lt;&gt;Assigned",Status,"&lt;&gt;Open",Status,"&lt;&gt;Hold",ResolvedDate,"&gt;="&amp;$C$1,ResolvedDate,"&lt;="&amp;$F$1)</f>
        <v/>
      </c>
      <c r="E4243" s="137">
        <f>COUNTIFS(Severity,$B4243,SLA_Breach,"&lt;&gt;Yes",Status,"&lt;&gt;Suspend",Status,"&lt;&gt;Assigned",Status,"&lt;&gt;Open",Status,"&lt;&gt;Hold&gt;",ResolvedDate,"&gt;="&amp;$C$1,ResolvedDate,"&lt;="&amp;$F$1)</f>
        <v/>
      </c>
      <c r="F4243" s="137">
        <f>COUNTIFS(Severity,$B4243,SLA_Breach,"Yes",Status,"&lt;&gt;Suspend",Status,"&lt;&gt;Assigned",Status,"&lt;&gt;Open",Status,"&lt;&gt;Hold&gt;",ResolvedDate,"&gt;="&amp;$C$1,ResolvedDate,"&lt;="&amp;$F$1)</f>
        <v/>
      </c>
      <c r="G4243" s="137">
        <f>COUNTIFS(Severity,$B4243,AssignedDate,"&gt;=01/01/2017 12:00:00 AM",AssignedDate,"&lt;="&amp;$F$1)</f>
        <v/>
      </c>
      <c r="H4243" s="177" t="n"/>
      <c r="L4243" s="57" t="n">
        <v>0</v>
      </c>
      <c r="M4243" s="57" t="n"/>
    </row>
    <row r="4244" spans="1:13">
      <c r="A4244" s="137" t="n">
        <v>1</v>
      </c>
      <c r="B4244" s="100" t="s">
        <v>525</v>
      </c>
      <c r="C4244" s="137">
        <f>COUNTIFS(Severity,$B4244,AssignedDate,"&gt;="&amp;$C$1,AssignedDate,"&lt;="&amp;$F$1)</f>
        <v/>
      </c>
      <c r="D4244" s="137">
        <f>COUNTIFS(Severity,$B4244,Status,"&lt;&gt;Suspend",Status,"&lt;&gt;Assigned",Status,"&lt;&gt;Open",Status,"&lt;&gt;Hold",ResolvedDate,"&gt;="&amp;$C$1,ResolvedDate,"&lt;="&amp;$F$1)</f>
        <v/>
      </c>
      <c r="E4244" s="137">
        <f>COUNTIFS(Severity,$B4244,SLA_Breach,"&lt;&gt;Yes",Status,"&lt;&gt;Suspend",Status,"&lt;&gt;Assigned",Status,"&lt;&gt;Open",Status,"&lt;&gt;Hold&gt;",ResolvedDate,"&gt;="&amp;$C$1,ResolvedDate,"&lt;="&amp;$F$1)</f>
        <v/>
      </c>
      <c r="F4244" s="137">
        <f>COUNTIFS(Severity,$B4244,SLA_Breach,"Yes",Status,"&lt;&gt;Suspend",Status,"&lt;&gt;Assigned",Status,"&lt;&gt;Open",Status,"&lt;&gt;Hold&gt;",ResolvedDate,"&gt;="&amp;$C$1,ResolvedDate,"&lt;="&amp;$F$1)</f>
        <v/>
      </c>
      <c r="G4244" s="137">
        <f>COUNTIFS(Severity,$B4244,AssignedDate,"&gt;=01/01/2017 12:00:00 AM",AssignedDate,"&lt;="&amp;$F$1)</f>
        <v/>
      </c>
      <c r="H4244" s="177" t="n"/>
      <c r="L4244" s="57" t="n">
        <v>0</v>
      </c>
      <c r="M4244" s="57" t="n"/>
    </row>
    <row r="4245" spans="1:13">
      <c r="A4245" s="137" t="n">
        <v>1</v>
      </c>
      <c r="B4245" s="100" t="s">
        <v>525</v>
      </c>
      <c r="C4245" s="137">
        <f>COUNTIFS(Severity,$B4245,AssignedDate,"&gt;="&amp;$C$1,AssignedDate,"&lt;="&amp;$F$1)</f>
        <v/>
      </c>
      <c r="D4245" s="137">
        <f>COUNTIFS(Severity,$B4245,Status,"&lt;&gt;Suspend",Status,"&lt;&gt;Assigned",Status,"&lt;&gt;Open",Status,"&lt;&gt;Hold",ResolvedDate,"&gt;="&amp;$C$1,ResolvedDate,"&lt;="&amp;$F$1)</f>
        <v/>
      </c>
      <c r="E4245" s="137">
        <f>COUNTIFS(Severity,$B4245,SLA_Breach,"&lt;&gt;Yes",Status,"&lt;&gt;Suspend",Status,"&lt;&gt;Assigned",Status,"&lt;&gt;Open",Status,"&lt;&gt;Hold&gt;",ResolvedDate,"&gt;="&amp;$C$1,ResolvedDate,"&lt;="&amp;$F$1)</f>
        <v/>
      </c>
      <c r="F4245" s="137">
        <f>COUNTIFS(Severity,$B4245,SLA_Breach,"Yes",Status,"&lt;&gt;Suspend",Status,"&lt;&gt;Assigned",Status,"&lt;&gt;Open",Status,"&lt;&gt;Hold&gt;",ResolvedDate,"&gt;="&amp;$C$1,ResolvedDate,"&lt;="&amp;$F$1)</f>
        <v/>
      </c>
      <c r="G4245" s="137">
        <f>COUNTIFS(Severity,$B4245,AssignedDate,"&gt;=01/01/2017 12:00:00 AM",AssignedDate,"&lt;="&amp;$F$1)</f>
        <v/>
      </c>
      <c r="H4245" s="177" t="n"/>
      <c r="L4245" s="57" t="n">
        <v>0</v>
      </c>
      <c r="M4245" s="57" t="n"/>
    </row>
    <row r="4246" spans="1:13">
      <c r="A4246" s="137" t="n">
        <v>1</v>
      </c>
      <c r="B4246" s="100" t="s">
        <v>525</v>
      </c>
      <c r="C4246" s="137">
        <f>COUNTIFS(Severity,$B4246,AssignedDate,"&gt;="&amp;$C$1,AssignedDate,"&lt;="&amp;$F$1)</f>
        <v/>
      </c>
      <c r="D4246" s="137">
        <f>COUNTIFS(Severity,$B4246,Status,"&lt;&gt;Suspend",Status,"&lt;&gt;Assigned",Status,"&lt;&gt;Open",Status,"&lt;&gt;Hold",ResolvedDate,"&gt;="&amp;$C$1,ResolvedDate,"&lt;="&amp;$F$1)</f>
        <v/>
      </c>
      <c r="E4246" s="137">
        <f>COUNTIFS(Severity,$B4246,SLA_Breach,"&lt;&gt;Yes",Status,"&lt;&gt;Suspend",Status,"&lt;&gt;Assigned",Status,"&lt;&gt;Open",Status,"&lt;&gt;Hold&gt;",ResolvedDate,"&gt;="&amp;$C$1,ResolvedDate,"&lt;="&amp;$F$1)</f>
        <v/>
      </c>
      <c r="F4246" s="137">
        <f>COUNTIFS(Severity,$B4246,SLA_Breach,"Yes",Status,"&lt;&gt;Suspend",Status,"&lt;&gt;Assigned",Status,"&lt;&gt;Open",Status,"&lt;&gt;Hold&gt;",ResolvedDate,"&gt;="&amp;$C$1,ResolvedDate,"&lt;="&amp;$F$1)</f>
        <v/>
      </c>
      <c r="G4246" s="137">
        <f>COUNTIFS(Severity,$B4246,AssignedDate,"&gt;=01/01/2017 12:00:00 AM",AssignedDate,"&lt;="&amp;$F$1)</f>
        <v/>
      </c>
      <c r="H4246" s="177" t="n"/>
      <c r="L4246" s="57" t="n">
        <v>0</v>
      </c>
      <c r="M4246" s="57" t="n"/>
    </row>
    <row r="4247" spans="1:13">
      <c r="A4247" s="137" t="n">
        <v>1</v>
      </c>
      <c r="B4247" s="100" t="s">
        <v>525</v>
      </c>
      <c r="C4247" s="137">
        <f>COUNTIFS(Severity,$B4247,AssignedDate,"&gt;="&amp;$C$1,AssignedDate,"&lt;="&amp;$F$1)</f>
        <v/>
      </c>
      <c r="D4247" s="137">
        <f>COUNTIFS(Severity,$B4247,Status,"&lt;&gt;Suspend",Status,"&lt;&gt;Assigned",Status,"&lt;&gt;Open",Status,"&lt;&gt;Hold",ResolvedDate,"&gt;="&amp;$C$1,ResolvedDate,"&lt;="&amp;$F$1)</f>
        <v/>
      </c>
      <c r="E4247" s="137">
        <f>COUNTIFS(Severity,$B4247,SLA_Breach,"&lt;&gt;Yes",Status,"&lt;&gt;Suspend",Status,"&lt;&gt;Assigned",Status,"&lt;&gt;Open",Status,"&lt;&gt;Hold&gt;",ResolvedDate,"&gt;="&amp;$C$1,ResolvedDate,"&lt;="&amp;$F$1)</f>
        <v/>
      </c>
      <c r="F4247" s="137">
        <f>COUNTIFS(Severity,$B4247,SLA_Breach,"Yes",Status,"&lt;&gt;Suspend",Status,"&lt;&gt;Assigned",Status,"&lt;&gt;Open",Status,"&lt;&gt;Hold&gt;",ResolvedDate,"&gt;="&amp;$C$1,ResolvedDate,"&lt;="&amp;$F$1)</f>
        <v/>
      </c>
      <c r="G4247" s="137">
        <f>COUNTIFS(Severity,$B4247,AssignedDate,"&gt;=01/01/2017 12:00:00 AM",AssignedDate,"&lt;="&amp;$F$1)</f>
        <v/>
      </c>
      <c r="H4247" s="177" t="n"/>
      <c r="L4247" s="57" t="n">
        <v>0</v>
      </c>
      <c r="M4247" s="57" t="n"/>
    </row>
    <row r="4248" spans="1:13">
      <c r="A4248" s="137" t="n">
        <v>1</v>
      </c>
      <c r="B4248" s="100" t="s">
        <v>525</v>
      </c>
      <c r="C4248" s="137">
        <f>COUNTIFS(Severity,$B4248,AssignedDate,"&gt;="&amp;$C$1,AssignedDate,"&lt;="&amp;$F$1)</f>
        <v/>
      </c>
      <c r="D4248" s="137">
        <f>COUNTIFS(Severity,$B4248,Status,"&lt;&gt;Suspend",Status,"&lt;&gt;Assigned",Status,"&lt;&gt;Open",Status,"&lt;&gt;Hold",ResolvedDate,"&gt;="&amp;$C$1,ResolvedDate,"&lt;="&amp;$F$1)</f>
        <v/>
      </c>
      <c r="E4248" s="137">
        <f>COUNTIFS(Severity,$B4248,SLA_Breach,"&lt;&gt;Yes",Status,"&lt;&gt;Suspend",Status,"&lt;&gt;Assigned",Status,"&lt;&gt;Open",Status,"&lt;&gt;Hold&gt;",ResolvedDate,"&gt;="&amp;$C$1,ResolvedDate,"&lt;="&amp;$F$1)</f>
        <v/>
      </c>
      <c r="F4248" s="137">
        <f>COUNTIFS(Severity,$B4248,SLA_Breach,"Yes",Status,"&lt;&gt;Suspend",Status,"&lt;&gt;Assigned",Status,"&lt;&gt;Open",Status,"&lt;&gt;Hold&gt;",ResolvedDate,"&gt;="&amp;$C$1,ResolvedDate,"&lt;="&amp;$F$1)</f>
        <v/>
      </c>
      <c r="G4248" s="137">
        <f>COUNTIFS(Severity,$B4248,AssignedDate,"&gt;=01/01/2017 12:00:00 AM",AssignedDate,"&lt;="&amp;$F$1)</f>
        <v/>
      </c>
      <c r="H4248" s="177" t="n"/>
      <c r="L4248" s="57" t="n">
        <v>0</v>
      </c>
      <c r="M4248" s="57" t="n"/>
    </row>
    <row r="4249" spans="1:13">
      <c r="A4249" s="137" t="n">
        <v>1</v>
      </c>
      <c r="B4249" s="100" t="s">
        <v>525</v>
      </c>
      <c r="C4249" s="137">
        <f>COUNTIFS(Severity,$B4249,AssignedDate,"&gt;="&amp;$C$1,AssignedDate,"&lt;="&amp;$F$1)</f>
        <v/>
      </c>
      <c r="D4249" s="137">
        <f>COUNTIFS(Severity,$B4249,Status,"&lt;&gt;Suspend",Status,"&lt;&gt;Assigned",Status,"&lt;&gt;Open",Status,"&lt;&gt;Hold",ResolvedDate,"&gt;="&amp;$C$1,ResolvedDate,"&lt;="&amp;$F$1)</f>
        <v/>
      </c>
      <c r="E4249" s="137">
        <f>COUNTIFS(Severity,$B4249,SLA_Breach,"&lt;&gt;Yes",Status,"&lt;&gt;Suspend",Status,"&lt;&gt;Assigned",Status,"&lt;&gt;Open",Status,"&lt;&gt;Hold&gt;",ResolvedDate,"&gt;="&amp;$C$1,ResolvedDate,"&lt;="&amp;$F$1)</f>
        <v/>
      </c>
      <c r="F4249" s="137">
        <f>COUNTIFS(Severity,$B4249,SLA_Breach,"Yes",Status,"&lt;&gt;Suspend",Status,"&lt;&gt;Assigned",Status,"&lt;&gt;Open",Status,"&lt;&gt;Hold&gt;",ResolvedDate,"&gt;="&amp;$C$1,ResolvedDate,"&lt;="&amp;$F$1)</f>
        <v/>
      </c>
      <c r="G4249" s="137">
        <f>COUNTIFS(Severity,$B4249,AssignedDate,"&gt;=01/01/2017 12:00:00 AM",AssignedDate,"&lt;="&amp;$F$1)</f>
        <v/>
      </c>
      <c r="H4249" s="177" t="n"/>
      <c r="L4249" s="57" t="n">
        <v>0</v>
      </c>
      <c r="M4249" s="57" t="n"/>
    </row>
    <row r="4250" spans="1:13">
      <c r="A4250" s="137" t="n">
        <v>1</v>
      </c>
      <c r="B4250" s="100" t="s">
        <v>525</v>
      </c>
      <c r="C4250" s="137">
        <f>COUNTIFS(Severity,$B4250,AssignedDate,"&gt;="&amp;$C$1,AssignedDate,"&lt;="&amp;$F$1)</f>
        <v/>
      </c>
      <c r="D4250" s="137">
        <f>COUNTIFS(Severity,$B4250,Status,"&lt;&gt;Suspend",Status,"&lt;&gt;Assigned",Status,"&lt;&gt;Open",Status,"&lt;&gt;Hold",ResolvedDate,"&gt;="&amp;$C$1,ResolvedDate,"&lt;="&amp;$F$1)</f>
        <v/>
      </c>
      <c r="E4250" s="137">
        <f>COUNTIFS(Severity,$B4250,SLA_Breach,"&lt;&gt;Yes",Status,"&lt;&gt;Suspend",Status,"&lt;&gt;Assigned",Status,"&lt;&gt;Open",Status,"&lt;&gt;Hold&gt;",ResolvedDate,"&gt;="&amp;$C$1,ResolvedDate,"&lt;="&amp;$F$1)</f>
        <v/>
      </c>
      <c r="F4250" s="137">
        <f>COUNTIFS(Severity,$B4250,SLA_Breach,"Yes",Status,"&lt;&gt;Suspend",Status,"&lt;&gt;Assigned",Status,"&lt;&gt;Open",Status,"&lt;&gt;Hold&gt;",ResolvedDate,"&gt;="&amp;$C$1,ResolvedDate,"&lt;="&amp;$F$1)</f>
        <v/>
      </c>
      <c r="G4250" s="137">
        <f>COUNTIFS(Severity,$B4250,AssignedDate,"&gt;=01/01/2017 12:00:00 AM",AssignedDate,"&lt;="&amp;$F$1)</f>
        <v/>
      </c>
      <c r="H4250" s="177" t="n"/>
      <c r="L4250" s="57" t="n">
        <v>0</v>
      </c>
      <c r="M4250" s="57" t="n"/>
    </row>
    <row r="4251" spans="1:13">
      <c r="A4251" s="137" t="n">
        <v>1</v>
      </c>
      <c r="B4251" s="100" t="s">
        <v>525</v>
      </c>
      <c r="C4251" s="137">
        <f>COUNTIFS(Severity,$B4251,AssignedDate,"&gt;="&amp;$C$1,AssignedDate,"&lt;="&amp;$F$1)</f>
        <v/>
      </c>
      <c r="D4251" s="137">
        <f>COUNTIFS(Severity,$B4251,Status,"&lt;&gt;Suspend",Status,"&lt;&gt;Assigned",Status,"&lt;&gt;Open",Status,"&lt;&gt;Hold",ResolvedDate,"&gt;="&amp;$C$1,ResolvedDate,"&lt;="&amp;$F$1)</f>
        <v/>
      </c>
      <c r="E4251" s="137">
        <f>COUNTIFS(Severity,$B4251,SLA_Breach,"&lt;&gt;Yes",Status,"&lt;&gt;Suspend",Status,"&lt;&gt;Assigned",Status,"&lt;&gt;Open",Status,"&lt;&gt;Hold&gt;",ResolvedDate,"&gt;="&amp;$C$1,ResolvedDate,"&lt;="&amp;$F$1)</f>
        <v/>
      </c>
      <c r="F4251" s="137">
        <f>COUNTIFS(Severity,$B4251,SLA_Breach,"Yes",Status,"&lt;&gt;Suspend",Status,"&lt;&gt;Assigned",Status,"&lt;&gt;Open",Status,"&lt;&gt;Hold&gt;",ResolvedDate,"&gt;="&amp;$C$1,ResolvedDate,"&lt;="&amp;$F$1)</f>
        <v/>
      </c>
      <c r="G4251" s="137">
        <f>COUNTIFS(Severity,$B4251,AssignedDate,"&gt;=01/01/2017 12:00:00 AM",AssignedDate,"&lt;="&amp;$F$1)</f>
        <v/>
      </c>
      <c r="H4251" s="177" t="n"/>
      <c r="L4251" s="57" t="n">
        <v>0</v>
      </c>
      <c r="M4251" s="57" t="n"/>
    </row>
    <row r="4252" spans="1:13">
      <c r="A4252" s="137" t="n">
        <v>1</v>
      </c>
      <c r="B4252" s="100" t="s">
        <v>525</v>
      </c>
      <c r="C4252" s="137">
        <f>COUNTIFS(Severity,$B4252,AssignedDate,"&gt;="&amp;$C$1,AssignedDate,"&lt;="&amp;$F$1)</f>
        <v/>
      </c>
      <c r="D4252" s="137">
        <f>COUNTIFS(Severity,$B4252,Status,"&lt;&gt;Suspend",Status,"&lt;&gt;Assigned",Status,"&lt;&gt;Open",Status,"&lt;&gt;Hold",ResolvedDate,"&gt;="&amp;$C$1,ResolvedDate,"&lt;="&amp;$F$1)</f>
        <v/>
      </c>
      <c r="E4252" s="137">
        <f>COUNTIFS(Severity,$B4252,SLA_Breach,"&lt;&gt;Yes",Status,"&lt;&gt;Suspend",Status,"&lt;&gt;Assigned",Status,"&lt;&gt;Open",Status,"&lt;&gt;Hold&gt;",ResolvedDate,"&gt;="&amp;$C$1,ResolvedDate,"&lt;="&amp;$F$1)</f>
        <v/>
      </c>
      <c r="F4252" s="137">
        <f>COUNTIFS(Severity,$B4252,SLA_Breach,"Yes",Status,"&lt;&gt;Suspend",Status,"&lt;&gt;Assigned",Status,"&lt;&gt;Open",Status,"&lt;&gt;Hold&gt;",ResolvedDate,"&gt;="&amp;$C$1,ResolvedDate,"&lt;="&amp;$F$1)</f>
        <v/>
      </c>
      <c r="G4252" s="137">
        <f>COUNTIFS(Severity,$B4252,AssignedDate,"&gt;=01/01/2017 12:00:00 AM",AssignedDate,"&lt;="&amp;$F$1)</f>
        <v/>
      </c>
      <c r="H4252" s="177" t="n"/>
      <c r="L4252" s="57" t="n">
        <v>0</v>
      </c>
      <c r="M4252" s="57" t="n"/>
    </row>
    <row r="4253" spans="1:13">
      <c r="A4253" s="137" t="n">
        <v>1</v>
      </c>
      <c r="B4253" s="100" t="s">
        <v>525</v>
      </c>
      <c r="C4253" s="137">
        <f>COUNTIFS(Severity,$B4253,AssignedDate,"&gt;="&amp;$C$1,AssignedDate,"&lt;="&amp;$F$1)</f>
        <v/>
      </c>
      <c r="D4253" s="137">
        <f>COUNTIFS(Severity,$B4253,Status,"&lt;&gt;Suspend",Status,"&lt;&gt;Assigned",Status,"&lt;&gt;Open",Status,"&lt;&gt;Hold",ResolvedDate,"&gt;="&amp;$C$1,ResolvedDate,"&lt;="&amp;$F$1)</f>
        <v/>
      </c>
      <c r="E4253" s="137">
        <f>COUNTIFS(Severity,$B4253,SLA_Breach,"&lt;&gt;Yes",Status,"&lt;&gt;Suspend",Status,"&lt;&gt;Assigned",Status,"&lt;&gt;Open",Status,"&lt;&gt;Hold&gt;",ResolvedDate,"&gt;="&amp;$C$1,ResolvedDate,"&lt;="&amp;$F$1)</f>
        <v/>
      </c>
      <c r="F4253" s="137">
        <f>COUNTIFS(Severity,$B4253,SLA_Breach,"Yes",Status,"&lt;&gt;Suspend",Status,"&lt;&gt;Assigned",Status,"&lt;&gt;Open",Status,"&lt;&gt;Hold&gt;",ResolvedDate,"&gt;="&amp;$C$1,ResolvedDate,"&lt;="&amp;$F$1)</f>
        <v/>
      </c>
      <c r="G4253" s="137">
        <f>COUNTIFS(Severity,$B4253,AssignedDate,"&gt;=01/01/2017 12:00:00 AM",AssignedDate,"&lt;="&amp;$F$1)</f>
        <v/>
      </c>
      <c r="H4253" s="177" t="n"/>
      <c r="L4253" s="57" t="n">
        <v>0</v>
      </c>
      <c r="M4253" s="57" t="n"/>
    </row>
    <row r="4254" spans="1:13">
      <c r="A4254" s="137" t="n">
        <v>1</v>
      </c>
      <c r="B4254" s="100" t="s">
        <v>525</v>
      </c>
      <c r="C4254" s="137">
        <f>COUNTIFS(Severity,$B4254,AssignedDate,"&gt;="&amp;$C$1,AssignedDate,"&lt;="&amp;$F$1)</f>
        <v/>
      </c>
      <c r="D4254" s="137">
        <f>COUNTIFS(Severity,$B4254,Status,"&lt;&gt;Suspend",Status,"&lt;&gt;Assigned",Status,"&lt;&gt;Open",Status,"&lt;&gt;Hold",ResolvedDate,"&gt;="&amp;$C$1,ResolvedDate,"&lt;="&amp;$F$1)</f>
        <v/>
      </c>
      <c r="E4254" s="137">
        <f>COUNTIFS(Severity,$B4254,SLA_Breach,"&lt;&gt;Yes",Status,"&lt;&gt;Suspend",Status,"&lt;&gt;Assigned",Status,"&lt;&gt;Open",Status,"&lt;&gt;Hold&gt;",ResolvedDate,"&gt;="&amp;$C$1,ResolvedDate,"&lt;="&amp;$F$1)</f>
        <v/>
      </c>
      <c r="F4254" s="137">
        <f>COUNTIFS(Severity,$B4254,SLA_Breach,"Yes",Status,"&lt;&gt;Suspend",Status,"&lt;&gt;Assigned",Status,"&lt;&gt;Open",Status,"&lt;&gt;Hold&gt;",ResolvedDate,"&gt;="&amp;$C$1,ResolvedDate,"&lt;="&amp;$F$1)</f>
        <v/>
      </c>
      <c r="G4254" s="137">
        <f>COUNTIFS(Severity,$B4254,AssignedDate,"&gt;=01/01/2017 12:00:00 AM",AssignedDate,"&lt;="&amp;$F$1)</f>
        <v/>
      </c>
      <c r="H4254" s="177" t="n"/>
      <c r="L4254" s="57" t="n">
        <v>0</v>
      </c>
      <c r="M4254" s="57" t="n"/>
    </row>
    <row r="4255" spans="1:13">
      <c r="A4255" s="137" t="n">
        <v>1</v>
      </c>
      <c r="B4255" s="100" t="s">
        <v>525</v>
      </c>
      <c r="C4255" s="137">
        <f>COUNTIFS(Severity,$B4255,AssignedDate,"&gt;="&amp;$C$1,AssignedDate,"&lt;="&amp;$F$1)</f>
        <v/>
      </c>
      <c r="D4255" s="137">
        <f>COUNTIFS(Severity,$B4255,Status,"&lt;&gt;Suspend",Status,"&lt;&gt;Assigned",Status,"&lt;&gt;Open",Status,"&lt;&gt;Hold",ResolvedDate,"&gt;="&amp;$C$1,ResolvedDate,"&lt;="&amp;$F$1)</f>
        <v/>
      </c>
      <c r="E4255" s="137">
        <f>COUNTIFS(Severity,$B4255,SLA_Breach,"&lt;&gt;Yes",Status,"&lt;&gt;Suspend",Status,"&lt;&gt;Assigned",Status,"&lt;&gt;Open",Status,"&lt;&gt;Hold&gt;",ResolvedDate,"&gt;="&amp;$C$1,ResolvedDate,"&lt;="&amp;$F$1)</f>
        <v/>
      </c>
      <c r="F4255" s="137">
        <f>COUNTIFS(Severity,$B4255,SLA_Breach,"Yes",Status,"&lt;&gt;Suspend",Status,"&lt;&gt;Assigned",Status,"&lt;&gt;Open",Status,"&lt;&gt;Hold&gt;",ResolvedDate,"&gt;="&amp;$C$1,ResolvedDate,"&lt;="&amp;$F$1)</f>
        <v/>
      </c>
      <c r="G4255" s="137">
        <f>COUNTIFS(Severity,$B4255,AssignedDate,"&gt;=01/01/2017 12:00:00 AM",AssignedDate,"&lt;="&amp;$F$1)</f>
        <v/>
      </c>
      <c r="H4255" s="177" t="n"/>
      <c r="L4255" s="57" t="n">
        <v>0</v>
      </c>
      <c r="M4255" s="57" t="n"/>
    </row>
    <row r="4256" spans="1:13">
      <c r="A4256" s="137" t="n">
        <v>1</v>
      </c>
      <c r="B4256" s="100" t="s">
        <v>525</v>
      </c>
      <c r="C4256" s="137">
        <f>COUNTIFS(Severity,$B4256,AssignedDate,"&gt;="&amp;$C$1,AssignedDate,"&lt;="&amp;$F$1)</f>
        <v/>
      </c>
      <c r="D4256" s="137">
        <f>COUNTIFS(Severity,$B4256,Status,"&lt;&gt;Suspend",Status,"&lt;&gt;Assigned",Status,"&lt;&gt;Open",Status,"&lt;&gt;Hold",ResolvedDate,"&gt;="&amp;$C$1,ResolvedDate,"&lt;="&amp;$F$1)</f>
        <v/>
      </c>
      <c r="E4256" s="137">
        <f>COUNTIFS(Severity,$B4256,SLA_Breach,"&lt;&gt;Yes",Status,"&lt;&gt;Suspend",Status,"&lt;&gt;Assigned",Status,"&lt;&gt;Open",Status,"&lt;&gt;Hold&gt;",ResolvedDate,"&gt;="&amp;$C$1,ResolvedDate,"&lt;="&amp;$F$1)</f>
        <v/>
      </c>
      <c r="F4256" s="137">
        <f>COUNTIFS(Severity,$B4256,SLA_Breach,"Yes",Status,"&lt;&gt;Suspend",Status,"&lt;&gt;Assigned",Status,"&lt;&gt;Open",Status,"&lt;&gt;Hold&gt;",ResolvedDate,"&gt;="&amp;$C$1,ResolvedDate,"&lt;="&amp;$F$1)</f>
        <v/>
      </c>
      <c r="G4256" s="137">
        <f>COUNTIFS(Severity,$B4256,AssignedDate,"&gt;=01/01/2017 12:00:00 AM",AssignedDate,"&lt;="&amp;$F$1)</f>
        <v/>
      </c>
      <c r="H4256" s="177" t="n"/>
      <c r="L4256" s="57" t="n">
        <v>0</v>
      </c>
      <c r="M4256" s="57" t="n"/>
    </row>
    <row r="4257" spans="1:13">
      <c r="A4257" s="137" t="n">
        <v>1</v>
      </c>
      <c r="B4257" s="100" t="s">
        <v>525</v>
      </c>
      <c r="C4257" s="137">
        <f>COUNTIFS(Severity,$B4257,AssignedDate,"&gt;="&amp;$C$1,AssignedDate,"&lt;="&amp;$F$1)</f>
        <v/>
      </c>
      <c r="D4257" s="137">
        <f>COUNTIFS(Severity,$B4257,Status,"&lt;&gt;Suspend",Status,"&lt;&gt;Assigned",Status,"&lt;&gt;Open",Status,"&lt;&gt;Hold",ResolvedDate,"&gt;="&amp;$C$1,ResolvedDate,"&lt;="&amp;$F$1)</f>
        <v/>
      </c>
      <c r="E4257" s="137">
        <f>COUNTIFS(Severity,$B4257,SLA_Breach,"&lt;&gt;Yes",Status,"&lt;&gt;Suspend",Status,"&lt;&gt;Assigned",Status,"&lt;&gt;Open",Status,"&lt;&gt;Hold&gt;",ResolvedDate,"&gt;="&amp;$C$1,ResolvedDate,"&lt;="&amp;$F$1)</f>
        <v/>
      </c>
      <c r="F4257" s="137">
        <f>COUNTIFS(Severity,$B4257,SLA_Breach,"Yes",Status,"&lt;&gt;Suspend",Status,"&lt;&gt;Assigned",Status,"&lt;&gt;Open",Status,"&lt;&gt;Hold&gt;",ResolvedDate,"&gt;="&amp;$C$1,ResolvedDate,"&lt;="&amp;$F$1)</f>
        <v/>
      </c>
      <c r="G4257" s="137">
        <f>COUNTIFS(Severity,$B4257,AssignedDate,"&gt;=01/01/2017 12:00:00 AM",AssignedDate,"&lt;="&amp;$F$1)</f>
        <v/>
      </c>
      <c r="H4257" s="177" t="n"/>
      <c r="L4257" s="57" t="n">
        <v>0</v>
      </c>
      <c r="M4257" s="57" t="n"/>
    </row>
    <row r="4258" spans="1:13">
      <c r="A4258" s="137" t="n">
        <v>1</v>
      </c>
      <c r="B4258" s="100" t="s">
        <v>525</v>
      </c>
      <c r="C4258" s="137">
        <f>COUNTIFS(Severity,$B4258,AssignedDate,"&gt;="&amp;$C$1,AssignedDate,"&lt;="&amp;$F$1)</f>
        <v/>
      </c>
      <c r="D4258" s="137">
        <f>COUNTIFS(Severity,$B4258,Status,"&lt;&gt;Suspend",Status,"&lt;&gt;Assigned",Status,"&lt;&gt;Open",Status,"&lt;&gt;Hold",ResolvedDate,"&gt;="&amp;$C$1,ResolvedDate,"&lt;="&amp;$F$1)</f>
        <v/>
      </c>
      <c r="E4258" s="137">
        <f>COUNTIFS(Severity,$B4258,SLA_Breach,"&lt;&gt;Yes",Status,"&lt;&gt;Suspend",Status,"&lt;&gt;Assigned",Status,"&lt;&gt;Open",Status,"&lt;&gt;Hold&gt;",ResolvedDate,"&gt;="&amp;$C$1,ResolvedDate,"&lt;="&amp;$F$1)</f>
        <v/>
      </c>
      <c r="F4258" s="137">
        <f>COUNTIFS(Severity,$B4258,SLA_Breach,"Yes",Status,"&lt;&gt;Suspend",Status,"&lt;&gt;Assigned",Status,"&lt;&gt;Open",Status,"&lt;&gt;Hold&gt;",ResolvedDate,"&gt;="&amp;$C$1,ResolvedDate,"&lt;="&amp;$F$1)</f>
        <v/>
      </c>
      <c r="G4258" s="137">
        <f>COUNTIFS(Severity,$B4258,AssignedDate,"&gt;=01/01/2017 12:00:00 AM",AssignedDate,"&lt;="&amp;$F$1)</f>
        <v/>
      </c>
      <c r="H4258" s="177" t="n"/>
      <c r="L4258" s="57" t="n">
        <v>0</v>
      </c>
      <c r="M4258" s="57" t="n"/>
    </row>
    <row r="4259" spans="1:13">
      <c r="A4259" s="137" t="n">
        <v>1</v>
      </c>
      <c r="B4259" s="100" t="s">
        <v>525</v>
      </c>
      <c r="C4259" s="137">
        <f>COUNTIFS(Severity,$B4259,AssignedDate,"&gt;="&amp;$C$1,AssignedDate,"&lt;="&amp;$F$1)</f>
        <v/>
      </c>
      <c r="D4259" s="137">
        <f>COUNTIFS(Severity,$B4259,Status,"&lt;&gt;Suspend",Status,"&lt;&gt;Assigned",Status,"&lt;&gt;Open",Status,"&lt;&gt;Hold",ResolvedDate,"&gt;="&amp;$C$1,ResolvedDate,"&lt;="&amp;$F$1)</f>
        <v/>
      </c>
      <c r="E4259" s="137">
        <f>COUNTIFS(Severity,$B4259,SLA_Breach,"&lt;&gt;Yes",Status,"&lt;&gt;Suspend",Status,"&lt;&gt;Assigned",Status,"&lt;&gt;Open",Status,"&lt;&gt;Hold&gt;",ResolvedDate,"&gt;="&amp;$C$1,ResolvedDate,"&lt;="&amp;$F$1)</f>
        <v/>
      </c>
      <c r="F4259" s="137">
        <f>COUNTIFS(Severity,$B4259,SLA_Breach,"Yes",Status,"&lt;&gt;Suspend",Status,"&lt;&gt;Assigned",Status,"&lt;&gt;Open",Status,"&lt;&gt;Hold&gt;",ResolvedDate,"&gt;="&amp;$C$1,ResolvedDate,"&lt;="&amp;$F$1)</f>
        <v/>
      </c>
      <c r="G4259" s="137">
        <f>COUNTIFS(Severity,$B4259,AssignedDate,"&gt;=01/01/2017 12:00:00 AM",AssignedDate,"&lt;="&amp;$F$1)</f>
        <v/>
      </c>
      <c r="H4259" s="177" t="n"/>
      <c r="L4259" s="57" t="n">
        <v>0</v>
      </c>
      <c r="M4259" s="57" t="n"/>
    </row>
    <row r="4260" spans="1:13">
      <c r="A4260" s="137" t="n">
        <v>1</v>
      </c>
      <c r="B4260" s="100" t="s">
        <v>525</v>
      </c>
      <c r="C4260" s="137">
        <f>COUNTIFS(Severity,$B4260,AssignedDate,"&gt;="&amp;$C$1,AssignedDate,"&lt;="&amp;$F$1)</f>
        <v/>
      </c>
      <c r="D4260" s="137">
        <f>COUNTIFS(Severity,$B4260,Status,"&lt;&gt;Suspend",Status,"&lt;&gt;Assigned",Status,"&lt;&gt;Open",Status,"&lt;&gt;Hold",ResolvedDate,"&gt;="&amp;$C$1,ResolvedDate,"&lt;="&amp;$F$1)</f>
        <v/>
      </c>
      <c r="E4260" s="137">
        <f>COUNTIFS(Severity,$B4260,SLA_Breach,"&lt;&gt;Yes",Status,"&lt;&gt;Suspend",Status,"&lt;&gt;Assigned",Status,"&lt;&gt;Open",Status,"&lt;&gt;Hold&gt;",ResolvedDate,"&gt;="&amp;$C$1,ResolvedDate,"&lt;="&amp;$F$1)</f>
        <v/>
      </c>
      <c r="F4260" s="137">
        <f>COUNTIFS(Severity,$B4260,SLA_Breach,"Yes",Status,"&lt;&gt;Suspend",Status,"&lt;&gt;Assigned",Status,"&lt;&gt;Open",Status,"&lt;&gt;Hold&gt;",ResolvedDate,"&gt;="&amp;$C$1,ResolvedDate,"&lt;="&amp;$F$1)</f>
        <v/>
      </c>
      <c r="G4260" s="137">
        <f>COUNTIFS(Severity,$B4260,AssignedDate,"&gt;=01/01/2017 12:00:00 AM",AssignedDate,"&lt;="&amp;$F$1)</f>
        <v/>
      </c>
      <c r="H4260" s="177" t="n"/>
      <c r="L4260" s="57" t="n">
        <v>0</v>
      </c>
      <c r="M4260" s="57" t="n"/>
    </row>
    <row r="4261" spans="1:13">
      <c r="A4261" s="137" t="n">
        <v>1</v>
      </c>
      <c r="B4261" s="100" t="s">
        <v>525</v>
      </c>
      <c r="C4261" s="137">
        <f>COUNTIFS(Severity,$B4261,AssignedDate,"&gt;="&amp;$C$1,AssignedDate,"&lt;="&amp;$F$1)</f>
        <v/>
      </c>
      <c r="D4261" s="137">
        <f>COUNTIFS(Severity,$B4261,Status,"&lt;&gt;Suspend",Status,"&lt;&gt;Assigned",Status,"&lt;&gt;Open",Status,"&lt;&gt;Hold",ResolvedDate,"&gt;="&amp;$C$1,ResolvedDate,"&lt;="&amp;$F$1)</f>
        <v/>
      </c>
      <c r="E4261" s="137">
        <f>COUNTIFS(Severity,$B4261,SLA_Breach,"&lt;&gt;Yes",Status,"&lt;&gt;Suspend",Status,"&lt;&gt;Assigned",Status,"&lt;&gt;Open",Status,"&lt;&gt;Hold&gt;",ResolvedDate,"&gt;="&amp;$C$1,ResolvedDate,"&lt;="&amp;$F$1)</f>
        <v/>
      </c>
      <c r="F4261" s="137">
        <f>COUNTIFS(Severity,$B4261,SLA_Breach,"Yes",Status,"&lt;&gt;Suspend",Status,"&lt;&gt;Assigned",Status,"&lt;&gt;Open",Status,"&lt;&gt;Hold&gt;",ResolvedDate,"&gt;="&amp;$C$1,ResolvedDate,"&lt;="&amp;$F$1)</f>
        <v/>
      </c>
      <c r="G4261" s="137">
        <f>COUNTIFS(Severity,$B4261,AssignedDate,"&gt;=01/01/2017 12:00:00 AM",AssignedDate,"&lt;="&amp;$F$1)</f>
        <v/>
      </c>
      <c r="H4261" s="177" t="n"/>
      <c r="L4261" s="57" t="n">
        <v>0</v>
      </c>
      <c r="M4261" s="57" t="n"/>
    </row>
    <row r="4262" spans="1:13">
      <c r="A4262" s="137" t="n">
        <v>1</v>
      </c>
      <c r="B4262" s="100" t="s">
        <v>525</v>
      </c>
      <c r="C4262" s="137">
        <f>COUNTIFS(Severity,$B4262,AssignedDate,"&gt;="&amp;$C$1,AssignedDate,"&lt;="&amp;$F$1)</f>
        <v/>
      </c>
      <c r="D4262" s="137">
        <f>COUNTIFS(Severity,$B4262,Status,"&lt;&gt;Suspend",Status,"&lt;&gt;Assigned",Status,"&lt;&gt;Open",Status,"&lt;&gt;Hold",ResolvedDate,"&gt;="&amp;$C$1,ResolvedDate,"&lt;="&amp;$F$1)</f>
        <v/>
      </c>
      <c r="E4262" s="137">
        <f>COUNTIFS(Severity,$B4262,SLA_Breach,"&lt;&gt;Yes",Status,"&lt;&gt;Suspend",Status,"&lt;&gt;Assigned",Status,"&lt;&gt;Open",Status,"&lt;&gt;Hold&gt;",ResolvedDate,"&gt;="&amp;$C$1,ResolvedDate,"&lt;="&amp;$F$1)</f>
        <v/>
      </c>
      <c r="F4262" s="137">
        <f>COUNTIFS(Severity,$B4262,SLA_Breach,"Yes",Status,"&lt;&gt;Suspend",Status,"&lt;&gt;Assigned",Status,"&lt;&gt;Open",Status,"&lt;&gt;Hold&gt;",ResolvedDate,"&gt;="&amp;$C$1,ResolvedDate,"&lt;="&amp;$F$1)</f>
        <v/>
      </c>
      <c r="G4262" s="137">
        <f>COUNTIFS(Severity,$B4262,AssignedDate,"&gt;=01/01/2017 12:00:00 AM",AssignedDate,"&lt;="&amp;$F$1)</f>
        <v/>
      </c>
      <c r="H4262" s="177" t="n"/>
      <c r="L4262" s="57" t="n">
        <v>0</v>
      </c>
      <c r="M4262" s="57" t="n"/>
    </row>
    <row r="4263" spans="1:13">
      <c r="A4263" s="137" t="n">
        <v>1</v>
      </c>
      <c r="B4263" s="100" t="s">
        <v>525</v>
      </c>
      <c r="C4263" s="137">
        <f>COUNTIFS(Severity,$B4263,AssignedDate,"&gt;="&amp;$C$1,AssignedDate,"&lt;="&amp;$F$1)</f>
        <v/>
      </c>
      <c r="D4263" s="137">
        <f>COUNTIFS(Severity,$B4263,Status,"&lt;&gt;Suspend",Status,"&lt;&gt;Assigned",Status,"&lt;&gt;Open",Status,"&lt;&gt;Hold",ResolvedDate,"&gt;="&amp;$C$1,ResolvedDate,"&lt;="&amp;$F$1)</f>
        <v/>
      </c>
      <c r="E4263" s="137">
        <f>COUNTIFS(Severity,$B4263,SLA_Breach,"&lt;&gt;Yes",Status,"&lt;&gt;Suspend",Status,"&lt;&gt;Assigned",Status,"&lt;&gt;Open",Status,"&lt;&gt;Hold&gt;",ResolvedDate,"&gt;="&amp;$C$1,ResolvedDate,"&lt;="&amp;$F$1)</f>
        <v/>
      </c>
      <c r="F4263" s="137">
        <f>COUNTIFS(Severity,$B4263,SLA_Breach,"Yes",Status,"&lt;&gt;Suspend",Status,"&lt;&gt;Assigned",Status,"&lt;&gt;Open",Status,"&lt;&gt;Hold&gt;",ResolvedDate,"&gt;="&amp;$C$1,ResolvedDate,"&lt;="&amp;$F$1)</f>
        <v/>
      </c>
      <c r="G4263" s="137">
        <f>COUNTIFS(Severity,$B4263,AssignedDate,"&gt;=01/01/2017 12:00:00 AM",AssignedDate,"&lt;="&amp;$F$1)</f>
        <v/>
      </c>
      <c r="H4263" s="177" t="n"/>
      <c r="L4263" s="57" t="n">
        <v>0</v>
      </c>
      <c r="M4263" s="57" t="n"/>
    </row>
    <row r="4264" spans="1:13">
      <c r="A4264" s="137" t="n">
        <v>1</v>
      </c>
      <c r="B4264" s="100" t="s">
        <v>525</v>
      </c>
      <c r="C4264" s="137">
        <f>COUNTIFS(Severity,$B4264,AssignedDate,"&gt;="&amp;$C$1,AssignedDate,"&lt;="&amp;$F$1)</f>
        <v/>
      </c>
      <c r="D4264" s="137">
        <f>COUNTIFS(Severity,$B4264,Status,"&lt;&gt;Suspend",Status,"&lt;&gt;Assigned",Status,"&lt;&gt;Open",Status,"&lt;&gt;Hold",ResolvedDate,"&gt;="&amp;$C$1,ResolvedDate,"&lt;="&amp;$F$1)</f>
        <v/>
      </c>
      <c r="E4264" s="137">
        <f>COUNTIFS(Severity,$B4264,SLA_Breach,"&lt;&gt;Yes",Status,"&lt;&gt;Suspend",Status,"&lt;&gt;Assigned",Status,"&lt;&gt;Open",Status,"&lt;&gt;Hold&gt;",ResolvedDate,"&gt;="&amp;$C$1,ResolvedDate,"&lt;="&amp;$F$1)</f>
        <v/>
      </c>
      <c r="F4264" s="137">
        <f>COUNTIFS(Severity,$B4264,SLA_Breach,"Yes",Status,"&lt;&gt;Suspend",Status,"&lt;&gt;Assigned",Status,"&lt;&gt;Open",Status,"&lt;&gt;Hold&gt;",ResolvedDate,"&gt;="&amp;$C$1,ResolvedDate,"&lt;="&amp;$F$1)</f>
        <v/>
      </c>
      <c r="G4264" s="137">
        <f>COUNTIFS(Severity,$B4264,AssignedDate,"&gt;=01/01/2017 12:00:00 AM",AssignedDate,"&lt;="&amp;$F$1)</f>
        <v/>
      </c>
      <c r="H4264" s="177" t="n"/>
      <c r="L4264" s="57" t="n">
        <v>0</v>
      </c>
      <c r="M4264" s="57" t="n"/>
    </row>
    <row r="4265" spans="1:13">
      <c r="A4265" s="137" t="n">
        <v>1</v>
      </c>
      <c r="B4265" s="100" t="s">
        <v>525</v>
      </c>
      <c r="C4265" s="137">
        <f>COUNTIFS(Severity,$B4265,AssignedDate,"&gt;="&amp;$C$1,AssignedDate,"&lt;="&amp;$F$1)</f>
        <v/>
      </c>
      <c r="D4265" s="137">
        <f>COUNTIFS(Severity,$B4265,Status,"&lt;&gt;Suspend",Status,"&lt;&gt;Assigned",Status,"&lt;&gt;Open",Status,"&lt;&gt;Hold",ResolvedDate,"&gt;="&amp;$C$1,ResolvedDate,"&lt;="&amp;$F$1)</f>
        <v/>
      </c>
      <c r="E4265" s="137">
        <f>COUNTIFS(Severity,$B4265,SLA_Breach,"&lt;&gt;Yes",Status,"&lt;&gt;Suspend",Status,"&lt;&gt;Assigned",Status,"&lt;&gt;Open",Status,"&lt;&gt;Hold&gt;",ResolvedDate,"&gt;="&amp;$C$1,ResolvedDate,"&lt;="&amp;$F$1)</f>
        <v/>
      </c>
      <c r="F4265" s="137">
        <f>COUNTIFS(Severity,$B4265,SLA_Breach,"Yes",Status,"&lt;&gt;Suspend",Status,"&lt;&gt;Assigned",Status,"&lt;&gt;Open",Status,"&lt;&gt;Hold&gt;",ResolvedDate,"&gt;="&amp;$C$1,ResolvedDate,"&lt;="&amp;$F$1)</f>
        <v/>
      </c>
      <c r="G4265" s="137">
        <f>COUNTIFS(Severity,$B4265,AssignedDate,"&gt;=01/01/2017 12:00:00 AM",AssignedDate,"&lt;="&amp;$F$1)</f>
        <v/>
      </c>
      <c r="H4265" s="177" t="n"/>
      <c r="L4265" s="57" t="n">
        <v>0</v>
      </c>
      <c r="M4265" s="57" t="n"/>
    </row>
    <row r="4266" spans="1:13">
      <c r="A4266" s="137" t="n">
        <v>1</v>
      </c>
      <c r="B4266" s="100" t="s">
        <v>525</v>
      </c>
      <c r="C4266" s="137">
        <f>COUNTIFS(Severity,$B4266,AssignedDate,"&gt;="&amp;$C$1,AssignedDate,"&lt;="&amp;$F$1)</f>
        <v/>
      </c>
      <c r="D4266" s="137">
        <f>COUNTIFS(Severity,$B4266,Status,"&lt;&gt;Suspend",Status,"&lt;&gt;Assigned",Status,"&lt;&gt;Open",Status,"&lt;&gt;Hold",ResolvedDate,"&gt;="&amp;$C$1,ResolvedDate,"&lt;="&amp;$F$1)</f>
        <v/>
      </c>
      <c r="E4266" s="137">
        <f>COUNTIFS(Severity,$B4266,SLA_Breach,"&lt;&gt;Yes",Status,"&lt;&gt;Suspend",Status,"&lt;&gt;Assigned",Status,"&lt;&gt;Open",Status,"&lt;&gt;Hold&gt;",ResolvedDate,"&gt;="&amp;$C$1,ResolvedDate,"&lt;="&amp;$F$1)</f>
        <v/>
      </c>
      <c r="F4266" s="137">
        <f>COUNTIFS(Severity,$B4266,SLA_Breach,"Yes",Status,"&lt;&gt;Suspend",Status,"&lt;&gt;Assigned",Status,"&lt;&gt;Open",Status,"&lt;&gt;Hold&gt;",ResolvedDate,"&gt;="&amp;$C$1,ResolvedDate,"&lt;="&amp;$F$1)</f>
        <v/>
      </c>
      <c r="G4266" s="137">
        <f>COUNTIFS(Severity,$B4266,AssignedDate,"&gt;=01/01/2017 12:00:00 AM",AssignedDate,"&lt;="&amp;$F$1)</f>
        <v/>
      </c>
      <c r="H4266" s="177" t="n"/>
      <c r="L4266" s="57" t="n">
        <v>0</v>
      </c>
      <c r="M4266" s="57" t="n"/>
    </row>
    <row r="4267" spans="1:13">
      <c r="A4267" s="137" t="n">
        <v>1</v>
      </c>
      <c r="B4267" s="100" t="s">
        <v>525</v>
      </c>
      <c r="C4267" s="137">
        <f>COUNTIFS(Severity,$B4267,AssignedDate,"&gt;="&amp;$C$1,AssignedDate,"&lt;="&amp;$F$1)</f>
        <v/>
      </c>
      <c r="D4267" s="137">
        <f>COUNTIFS(Severity,$B4267,Status,"&lt;&gt;Suspend",Status,"&lt;&gt;Assigned",Status,"&lt;&gt;Open",Status,"&lt;&gt;Hold",ResolvedDate,"&gt;="&amp;$C$1,ResolvedDate,"&lt;="&amp;$F$1)</f>
        <v/>
      </c>
      <c r="E4267" s="137">
        <f>COUNTIFS(Severity,$B4267,SLA_Breach,"&lt;&gt;Yes",Status,"&lt;&gt;Suspend",Status,"&lt;&gt;Assigned",Status,"&lt;&gt;Open",Status,"&lt;&gt;Hold&gt;",ResolvedDate,"&gt;="&amp;$C$1,ResolvedDate,"&lt;="&amp;$F$1)</f>
        <v/>
      </c>
      <c r="F4267" s="137">
        <f>COUNTIFS(Severity,$B4267,SLA_Breach,"Yes",Status,"&lt;&gt;Suspend",Status,"&lt;&gt;Assigned",Status,"&lt;&gt;Open",Status,"&lt;&gt;Hold&gt;",ResolvedDate,"&gt;="&amp;$C$1,ResolvedDate,"&lt;="&amp;$F$1)</f>
        <v/>
      </c>
      <c r="G4267" s="137">
        <f>COUNTIFS(Severity,$B4267,AssignedDate,"&gt;=01/01/2017 12:00:00 AM",AssignedDate,"&lt;="&amp;$F$1)</f>
        <v/>
      </c>
      <c r="H4267" s="177" t="n"/>
      <c r="L4267" s="57" t="n">
        <v>0</v>
      </c>
      <c r="M4267" s="57" t="n"/>
    </row>
    <row r="4268" spans="1:13">
      <c r="A4268" s="137" t="n">
        <v>1</v>
      </c>
      <c r="B4268" s="100" t="s">
        <v>525</v>
      </c>
      <c r="C4268" s="137">
        <f>COUNTIFS(Severity,$B4268,AssignedDate,"&gt;="&amp;$C$1,AssignedDate,"&lt;="&amp;$F$1)</f>
        <v/>
      </c>
      <c r="D4268" s="137">
        <f>COUNTIFS(Severity,$B4268,Status,"&lt;&gt;Suspend",Status,"&lt;&gt;Assigned",Status,"&lt;&gt;Open",Status,"&lt;&gt;Hold",ResolvedDate,"&gt;="&amp;$C$1,ResolvedDate,"&lt;="&amp;$F$1)</f>
        <v/>
      </c>
      <c r="E4268" s="137">
        <f>COUNTIFS(Severity,$B4268,SLA_Breach,"&lt;&gt;Yes",Status,"&lt;&gt;Suspend",Status,"&lt;&gt;Assigned",Status,"&lt;&gt;Open",Status,"&lt;&gt;Hold&gt;",ResolvedDate,"&gt;="&amp;$C$1,ResolvedDate,"&lt;="&amp;$F$1)</f>
        <v/>
      </c>
      <c r="F4268" s="137">
        <f>COUNTIFS(Severity,$B4268,SLA_Breach,"Yes",Status,"&lt;&gt;Suspend",Status,"&lt;&gt;Assigned",Status,"&lt;&gt;Open",Status,"&lt;&gt;Hold&gt;",ResolvedDate,"&gt;="&amp;$C$1,ResolvedDate,"&lt;="&amp;$F$1)</f>
        <v/>
      </c>
      <c r="G4268" s="137">
        <f>COUNTIFS(Severity,$B4268,AssignedDate,"&gt;=01/01/2017 12:00:00 AM",AssignedDate,"&lt;="&amp;$F$1)</f>
        <v/>
      </c>
      <c r="H4268" s="177" t="n"/>
      <c r="L4268" s="57" t="n">
        <v>0</v>
      </c>
      <c r="M4268" s="57" t="n"/>
    </row>
    <row r="4269" spans="1:13">
      <c r="A4269" s="137" t="n">
        <v>1</v>
      </c>
      <c r="B4269" s="100" t="s">
        <v>525</v>
      </c>
      <c r="C4269" s="137">
        <f>COUNTIFS(Severity,$B4269,AssignedDate,"&gt;="&amp;$C$1,AssignedDate,"&lt;="&amp;$F$1)</f>
        <v/>
      </c>
      <c r="D4269" s="137">
        <f>COUNTIFS(Severity,$B4269,Status,"&lt;&gt;Suspend",Status,"&lt;&gt;Assigned",Status,"&lt;&gt;Open",Status,"&lt;&gt;Hold",ResolvedDate,"&gt;="&amp;$C$1,ResolvedDate,"&lt;="&amp;$F$1)</f>
        <v/>
      </c>
      <c r="E4269" s="137">
        <f>COUNTIFS(Severity,$B4269,SLA_Breach,"&lt;&gt;Yes",Status,"&lt;&gt;Suspend",Status,"&lt;&gt;Assigned",Status,"&lt;&gt;Open",Status,"&lt;&gt;Hold&gt;",ResolvedDate,"&gt;="&amp;$C$1,ResolvedDate,"&lt;="&amp;$F$1)</f>
        <v/>
      </c>
      <c r="F4269" s="137">
        <f>COUNTIFS(Severity,$B4269,SLA_Breach,"Yes",Status,"&lt;&gt;Suspend",Status,"&lt;&gt;Assigned",Status,"&lt;&gt;Open",Status,"&lt;&gt;Hold&gt;",ResolvedDate,"&gt;="&amp;$C$1,ResolvedDate,"&lt;="&amp;$F$1)</f>
        <v/>
      </c>
      <c r="G4269" s="137">
        <f>COUNTIFS(Severity,$B4269,AssignedDate,"&gt;=01/01/2017 12:00:00 AM",AssignedDate,"&lt;="&amp;$F$1)</f>
        <v/>
      </c>
      <c r="H4269" s="177" t="n"/>
      <c r="L4269" s="57" t="n">
        <v>0</v>
      </c>
      <c r="M4269" s="57" t="n"/>
    </row>
    <row r="4270" spans="1:13">
      <c r="A4270" s="137" t="n">
        <v>1</v>
      </c>
      <c r="B4270" s="100" t="s">
        <v>525</v>
      </c>
      <c r="C4270" s="137">
        <f>COUNTIFS(Severity,$B4270,AssignedDate,"&gt;="&amp;$C$1,AssignedDate,"&lt;="&amp;$F$1)</f>
        <v/>
      </c>
      <c r="D4270" s="137">
        <f>COUNTIFS(Severity,$B4270,Status,"&lt;&gt;Suspend",Status,"&lt;&gt;Assigned",Status,"&lt;&gt;Open",Status,"&lt;&gt;Hold",ResolvedDate,"&gt;="&amp;$C$1,ResolvedDate,"&lt;="&amp;$F$1)</f>
        <v/>
      </c>
      <c r="E4270" s="137">
        <f>COUNTIFS(Severity,$B4270,SLA_Breach,"&lt;&gt;Yes",Status,"&lt;&gt;Suspend",Status,"&lt;&gt;Assigned",Status,"&lt;&gt;Open",Status,"&lt;&gt;Hold&gt;",ResolvedDate,"&gt;="&amp;$C$1,ResolvedDate,"&lt;="&amp;$F$1)</f>
        <v/>
      </c>
      <c r="F4270" s="137">
        <f>COUNTIFS(Severity,$B4270,SLA_Breach,"Yes",Status,"&lt;&gt;Suspend",Status,"&lt;&gt;Assigned",Status,"&lt;&gt;Open",Status,"&lt;&gt;Hold&gt;",ResolvedDate,"&gt;="&amp;$C$1,ResolvedDate,"&lt;="&amp;$F$1)</f>
        <v/>
      </c>
      <c r="G4270" s="137">
        <f>COUNTIFS(Severity,$B4270,AssignedDate,"&gt;=01/01/2017 12:00:00 AM",AssignedDate,"&lt;="&amp;$F$1)</f>
        <v/>
      </c>
      <c r="H4270" s="177" t="n"/>
      <c r="L4270" s="57" t="n">
        <v>0</v>
      </c>
      <c r="M4270" s="57" t="n"/>
    </row>
    <row r="4271" spans="1:13">
      <c r="A4271" s="137" t="n">
        <v>1</v>
      </c>
      <c r="B4271" s="100" t="s">
        <v>525</v>
      </c>
      <c r="C4271" s="137">
        <f>COUNTIFS(Severity,$B4271,AssignedDate,"&gt;="&amp;$C$1,AssignedDate,"&lt;="&amp;$F$1)</f>
        <v/>
      </c>
      <c r="D4271" s="137">
        <f>COUNTIFS(Severity,$B4271,Status,"&lt;&gt;Suspend",Status,"&lt;&gt;Assigned",Status,"&lt;&gt;Open",Status,"&lt;&gt;Hold",ResolvedDate,"&gt;="&amp;$C$1,ResolvedDate,"&lt;="&amp;$F$1)</f>
        <v/>
      </c>
      <c r="E4271" s="137">
        <f>COUNTIFS(Severity,$B4271,SLA_Breach,"&lt;&gt;Yes",Status,"&lt;&gt;Suspend",Status,"&lt;&gt;Assigned",Status,"&lt;&gt;Open",Status,"&lt;&gt;Hold&gt;",ResolvedDate,"&gt;="&amp;$C$1,ResolvedDate,"&lt;="&amp;$F$1)</f>
        <v/>
      </c>
      <c r="F4271" s="137">
        <f>COUNTIFS(Severity,$B4271,SLA_Breach,"Yes",Status,"&lt;&gt;Suspend",Status,"&lt;&gt;Assigned",Status,"&lt;&gt;Open",Status,"&lt;&gt;Hold&gt;",ResolvedDate,"&gt;="&amp;$C$1,ResolvedDate,"&lt;="&amp;$F$1)</f>
        <v/>
      </c>
      <c r="G4271" s="137">
        <f>COUNTIFS(Severity,$B4271,AssignedDate,"&gt;=01/01/2017 12:00:00 AM",AssignedDate,"&lt;="&amp;$F$1)</f>
        <v/>
      </c>
      <c r="H4271" s="177" t="n"/>
      <c r="L4271" s="57" t="n">
        <v>0</v>
      </c>
      <c r="M4271" s="57" t="n"/>
    </row>
    <row r="4272" spans="1:13">
      <c r="A4272" s="137" t="n">
        <v>1</v>
      </c>
      <c r="B4272" s="100" t="s">
        <v>525</v>
      </c>
      <c r="C4272" s="137">
        <f>COUNTIFS(Severity,$B4272,AssignedDate,"&gt;="&amp;$C$1,AssignedDate,"&lt;="&amp;$F$1)</f>
        <v/>
      </c>
      <c r="D4272" s="137">
        <f>COUNTIFS(Severity,$B4272,Status,"&lt;&gt;Suspend",Status,"&lt;&gt;Assigned",Status,"&lt;&gt;Open",Status,"&lt;&gt;Hold",ResolvedDate,"&gt;="&amp;$C$1,ResolvedDate,"&lt;="&amp;$F$1)</f>
        <v/>
      </c>
      <c r="E4272" s="137">
        <f>COUNTIFS(Severity,$B4272,SLA_Breach,"&lt;&gt;Yes",Status,"&lt;&gt;Suspend",Status,"&lt;&gt;Assigned",Status,"&lt;&gt;Open",Status,"&lt;&gt;Hold&gt;",ResolvedDate,"&gt;="&amp;$C$1,ResolvedDate,"&lt;="&amp;$F$1)</f>
        <v/>
      </c>
      <c r="F4272" s="137">
        <f>COUNTIFS(Severity,$B4272,SLA_Breach,"Yes",Status,"&lt;&gt;Suspend",Status,"&lt;&gt;Assigned",Status,"&lt;&gt;Open",Status,"&lt;&gt;Hold&gt;",ResolvedDate,"&gt;="&amp;$C$1,ResolvedDate,"&lt;="&amp;$F$1)</f>
        <v/>
      </c>
      <c r="G4272" s="137">
        <f>COUNTIFS(Severity,$B4272,AssignedDate,"&gt;=01/01/2017 12:00:00 AM",AssignedDate,"&lt;="&amp;$F$1)</f>
        <v/>
      </c>
      <c r="H4272" s="177" t="n"/>
      <c r="L4272" s="57" t="n">
        <v>0</v>
      </c>
      <c r="M4272" s="57" t="n"/>
    </row>
    <row r="4273" spans="1:13">
      <c r="A4273" s="137" t="n">
        <v>1</v>
      </c>
      <c r="B4273" s="100" t="s">
        <v>525</v>
      </c>
      <c r="C4273" s="137">
        <f>COUNTIFS(Severity,$B4273,AssignedDate,"&gt;="&amp;$C$1,AssignedDate,"&lt;="&amp;$F$1)</f>
        <v/>
      </c>
      <c r="D4273" s="137">
        <f>COUNTIFS(Severity,$B4273,Status,"&lt;&gt;Suspend",Status,"&lt;&gt;Assigned",Status,"&lt;&gt;Open",Status,"&lt;&gt;Hold",ResolvedDate,"&gt;="&amp;$C$1,ResolvedDate,"&lt;="&amp;$F$1)</f>
        <v/>
      </c>
      <c r="E4273" s="137">
        <f>COUNTIFS(Severity,$B4273,SLA_Breach,"&lt;&gt;Yes",Status,"&lt;&gt;Suspend",Status,"&lt;&gt;Assigned",Status,"&lt;&gt;Open",Status,"&lt;&gt;Hold&gt;",ResolvedDate,"&gt;="&amp;$C$1,ResolvedDate,"&lt;="&amp;$F$1)</f>
        <v/>
      </c>
      <c r="F4273" s="137">
        <f>COUNTIFS(Severity,$B4273,SLA_Breach,"Yes",Status,"&lt;&gt;Suspend",Status,"&lt;&gt;Assigned",Status,"&lt;&gt;Open",Status,"&lt;&gt;Hold&gt;",ResolvedDate,"&gt;="&amp;$C$1,ResolvedDate,"&lt;="&amp;$F$1)</f>
        <v/>
      </c>
      <c r="G4273" s="137">
        <f>COUNTIFS(Severity,$B4273,AssignedDate,"&gt;=01/01/2017 12:00:00 AM",AssignedDate,"&lt;="&amp;$F$1)</f>
        <v/>
      </c>
      <c r="H4273" s="177" t="n"/>
      <c r="L4273" s="57" t="n">
        <v>0</v>
      </c>
      <c r="M4273" s="57" t="n"/>
    </row>
    <row r="4274" spans="1:13">
      <c r="A4274" s="137" t="n">
        <v>1</v>
      </c>
      <c r="B4274" s="100" t="s">
        <v>525</v>
      </c>
      <c r="C4274" s="137">
        <f>COUNTIFS(Severity,$B4274,AssignedDate,"&gt;="&amp;$C$1,AssignedDate,"&lt;="&amp;$F$1)</f>
        <v/>
      </c>
      <c r="D4274" s="137">
        <f>COUNTIFS(Severity,$B4274,Status,"&lt;&gt;Suspend",Status,"&lt;&gt;Assigned",Status,"&lt;&gt;Open",Status,"&lt;&gt;Hold",ResolvedDate,"&gt;="&amp;$C$1,ResolvedDate,"&lt;="&amp;$F$1)</f>
        <v/>
      </c>
      <c r="E4274" s="137">
        <f>COUNTIFS(Severity,$B4274,SLA_Breach,"&lt;&gt;Yes",Status,"&lt;&gt;Suspend",Status,"&lt;&gt;Assigned",Status,"&lt;&gt;Open",Status,"&lt;&gt;Hold&gt;",ResolvedDate,"&gt;="&amp;$C$1,ResolvedDate,"&lt;="&amp;$F$1)</f>
        <v/>
      </c>
      <c r="F4274" s="137">
        <f>COUNTIFS(Severity,$B4274,SLA_Breach,"Yes",Status,"&lt;&gt;Suspend",Status,"&lt;&gt;Assigned",Status,"&lt;&gt;Open",Status,"&lt;&gt;Hold&gt;",ResolvedDate,"&gt;="&amp;$C$1,ResolvedDate,"&lt;="&amp;$F$1)</f>
        <v/>
      </c>
      <c r="G4274" s="137">
        <f>COUNTIFS(Severity,$B4274,AssignedDate,"&gt;=01/01/2017 12:00:00 AM",AssignedDate,"&lt;="&amp;$F$1)</f>
        <v/>
      </c>
      <c r="H4274" s="177" t="n"/>
      <c r="L4274" s="57" t="n">
        <v>0</v>
      </c>
      <c r="M4274" s="57" t="n"/>
    </row>
    <row r="4275" spans="1:13">
      <c r="A4275" s="137" t="n">
        <v>1</v>
      </c>
      <c r="B4275" s="100" t="s">
        <v>525</v>
      </c>
      <c r="C4275" s="137">
        <f>COUNTIFS(Severity,$B4275,AssignedDate,"&gt;="&amp;$C$1,AssignedDate,"&lt;="&amp;$F$1)</f>
        <v/>
      </c>
      <c r="D4275" s="137">
        <f>COUNTIFS(Severity,$B4275,Status,"&lt;&gt;Suspend",Status,"&lt;&gt;Assigned",Status,"&lt;&gt;Open",Status,"&lt;&gt;Hold",ResolvedDate,"&gt;="&amp;$C$1,ResolvedDate,"&lt;="&amp;$F$1)</f>
        <v/>
      </c>
      <c r="E4275" s="137">
        <f>COUNTIFS(Severity,$B4275,SLA_Breach,"&lt;&gt;Yes",Status,"&lt;&gt;Suspend",Status,"&lt;&gt;Assigned",Status,"&lt;&gt;Open",Status,"&lt;&gt;Hold&gt;",ResolvedDate,"&gt;="&amp;$C$1,ResolvedDate,"&lt;="&amp;$F$1)</f>
        <v/>
      </c>
      <c r="F4275" s="137">
        <f>COUNTIFS(Severity,$B4275,SLA_Breach,"Yes",Status,"&lt;&gt;Suspend",Status,"&lt;&gt;Assigned",Status,"&lt;&gt;Open",Status,"&lt;&gt;Hold&gt;",ResolvedDate,"&gt;="&amp;$C$1,ResolvedDate,"&lt;="&amp;$F$1)</f>
        <v/>
      </c>
      <c r="G4275" s="137">
        <f>COUNTIFS(Severity,$B4275,AssignedDate,"&gt;=01/01/2017 12:00:00 AM",AssignedDate,"&lt;="&amp;$F$1)</f>
        <v/>
      </c>
      <c r="H4275" s="177" t="n"/>
      <c r="L4275" s="57" t="n">
        <v>0</v>
      </c>
      <c r="M4275" s="57" t="n"/>
    </row>
    <row r="4276" spans="1:13">
      <c r="A4276" s="137" t="n">
        <v>1</v>
      </c>
      <c r="B4276" s="100" t="s">
        <v>525</v>
      </c>
      <c r="C4276" s="137">
        <f>COUNTIFS(Severity,$B4276,AssignedDate,"&gt;="&amp;$C$1,AssignedDate,"&lt;="&amp;$F$1)</f>
        <v/>
      </c>
      <c r="D4276" s="137">
        <f>COUNTIFS(Severity,$B4276,Status,"&lt;&gt;Suspend",Status,"&lt;&gt;Assigned",Status,"&lt;&gt;Open",Status,"&lt;&gt;Hold",ResolvedDate,"&gt;="&amp;$C$1,ResolvedDate,"&lt;="&amp;$F$1)</f>
        <v/>
      </c>
      <c r="E4276" s="137">
        <f>COUNTIFS(Severity,$B4276,SLA_Breach,"&lt;&gt;Yes",Status,"&lt;&gt;Suspend",Status,"&lt;&gt;Assigned",Status,"&lt;&gt;Open",Status,"&lt;&gt;Hold&gt;",ResolvedDate,"&gt;="&amp;$C$1,ResolvedDate,"&lt;="&amp;$F$1)</f>
        <v/>
      </c>
      <c r="F4276" s="137">
        <f>COUNTIFS(Severity,$B4276,SLA_Breach,"Yes",Status,"&lt;&gt;Suspend",Status,"&lt;&gt;Assigned",Status,"&lt;&gt;Open",Status,"&lt;&gt;Hold&gt;",ResolvedDate,"&gt;="&amp;$C$1,ResolvedDate,"&lt;="&amp;$F$1)</f>
        <v/>
      </c>
      <c r="G4276" s="137">
        <f>COUNTIFS(Severity,$B4276,AssignedDate,"&gt;=01/01/2017 12:00:00 AM",AssignedDate,"&lt;="&amp;$F$1)</f>
        <v/>
      </c>
      <c r="H4276" s="177" t="n"/>
      <c r="L4276" s="57" t="n">
        <v>0</v>
      </c>
      <c r="M4276" s="57" t="n"/>
    </row>
    <row r="4277" spans="1:13">
      <c r="A4277" s="137" t="n">
        <v>1</v>
      </c>
      <c r="B4277" s="100" t="s">
        <v>525</v>
      </c>
      <c r="C4277" s="137">
        <f>COUNTIFS(Severity,$B4277,AssignedDate,"&gt;="&amp;$C$1,AssignedDate,"&lt;="&amp;$F$1)</f>
        <v/>
      </c>
      <c r="D4277" s="137">
        <f>COUNTIFS(Severity,$B4277,Status,"&lt;&gt;Suspend",Status,"&lt;&gt;Assigned",Status,"&lt;&gt;Open",Status,"&lt;&gt;Hold",ResolvedDate,"&gt;="&amp;$C$1,ResolvedDate,"&lt;="&amp;$F$1)</f>
        <v/>
      </c>
      <c r="E4277" s="137">
        <f>COUNTIFS(Severity,$B4277,SLA_Breach,"&lt;&gt;Yes",Status,"&lt;&gt;Suspend",Status,"&lt;&gt;Assigned",Status,"&lt;&gt;Open",Status,"&lt;&gt;Hold&gt;",ResolvedDate,"&gt;="&amp;$C$1,ResolvedDate,"&lt;="&amp;$F$1)</f>
        <v/>
      </c>
      <c r="F4277" s="137">
        <f>COUNTIFS(Severity,$B4277,SLA_Breach,"Yes",Status,"&lt;&gt;Suspend",Status,"&lt;&gt;Assigned",Status,"&lt;&gt;Open",Status,"&lt;&gt;Hold&gt;",ResolvedDate,"&gt;="&amp;$C$1,ResolvedDate,"&lt;="&amp;$F$1)</f>
        <v/>
      </c>
      <c r="G4277" s="137">
        <f>COUNTIFS(Severity,$B4277,AssignedDate,"&gt;=01/01/2017 12:00:00 AM",AssignedDate,"&lt;="&amp;$F$1)</f>
        <v/>
      </c>
      <c r="H4277" s="177" t="n"/>
      <c r="L4277" s="57" t="n">
        <v>0</v>
      </c>
      <c r="M4277" s="57" t="n"/>
    </row>
    <row r="4278" spans="1:13">
      <c r="A4278" s="137" t="n">
        <v>1</v>
      </c>
      <c r="B4278" s="100" t="s">
        <v>525</v>
      </c>
      <c r="C4278" s="137">
        <f>COUNTIFS(Severity,$B4278,AssignedDate,"&gt;="&amp;$C$1,AssignedDate,"&lt;="&amp;$F$1)</f>
        <v/>
      </c>
      <c r="D4278" s="137">
        <f>COUNTIFS(Severity,$B4278,Status,"&lt;&gt;Suspend",Status,"&lt;&gt;Assigned",Status,"&lt;&gt;Open",Status,"&lt;&gt;Hold",ResolvedDate,"&gt;="&amp;$C$1,ResolvedDate,"&lt;="&amp;$F$1)</f>
        <v/>
      </c>
      <c r="E4278" s="137">
        <f>COUNTIFS(Severity,$B4278,SLA_Breach,"&lt;&gt;Yes",Status,"&lt;&gt;Suspend",Status,"&lt;&gt;Assigned",Status,"&lt;&gt;Open",Status,"&lt;&gt;Hold&gt;",ResolvedDate,"&gt;="&amp;$C$1,ResolvedDate,"&lt;="&amp;$F$1)</f>
        <v/>
      </c>
      <c r="F4278" s="137">
        <f>COUNTIFS(Severity,$B4278,SLA_Breach,"Yes",Status,"&lt;&gt;Suspend",Status,"&lt;&gt;Assigned",Status,"&lt;&gt;Open",Status,"&lt;&gt;Hold&gt;",ResolvedDate,"&gt;="&amp;$C$1,ResolvedDate,"&lt;="&amp;$F$1)</f>
        <v/>
      </c>
      <c r="G4278" s="137">
        <f>COUNTIFS(Severity,$B4278,AssignedDate,"&gt;=01/01/2017 12:00:00 AM",AssignedDate,"&lt;="&amp;$F$1)</f>
        <v/>
      </c>
      <c r="H4278" s="177" t="n"/>
      <c r="L4278" s="57" t="n">
        <v>0</v>
      </c>
      <c r="M4278" s="57" t="n"/>
    </row>
    <row r="4279" spans="1:13">
      <c r="A4279" s="137" t="n">
        <v>1</v>
      </c>
      <c r="B4279" s="100" t="s">
        <v>525</v>
      </c>
      <c r="C4279" s="137">
        <f>COUNTIFS(Severity,$B4279,AssignedDate,"&gt;="&amp;$C$1,AssignedDate,"&lt;="&amp;$F$1)</f>
        <v/>
      </c>
      <c r="D4279" s="137">
        <f>COUNTIFS(Severity,$B4279,Status,"&lt;&gt;Suspend",Status,"&lt;&gt;Assigned",Status,"&lt;&gt;Open",Status,"&lt;&gt;Hold",ResolvedDate,"&gt;="&amp;$C$1,ResolvedDate,"&lt;="&amp;$F$1)</f>
        <v/>
      </c>
      <c r="E4279" s="137">
        <f>COUNTIFS(Severity,$B4279,SLA_Breach,"&lt;&gt;Yes",Status,"&lt;&gt;Suspend",Status,"&lt;&gt;Assigned",Status,"&lt;&gt;Open",Status,"&lt;&gt;Hold&gt;",ResolvedDate,"&gt;="&amp;$C$1,ResolvedDate,"&lt;="&amp;$F$1)</f>
        <v/>
      </c>
      <c r="F4279" s="137">
        <f>COUNTIFS(Severity,$B4279,SLA_Breach,"Yes",Status,"&lt;&gt;Suspend",Status,"&lt;&gt;Assigned",Status,"&lt;&gt;Open",Status,"&lt;&gt;Hold&gt;",ResolvedDate,"&gt;="&amp;$C$1,ResolvedDate,"&lt;="&amp;$F$1)</f>
        <v/>
      </c>
      <c r="G4279" s="137">
        <f>COUNTIFS(Severity,$B4279,AssignedDate,"&gt;=01/01/2017 12:00:00 AM",AssignedDate,"&lt;="&amp;$F$1)</f>
        <v/>
      </c>
      <c r="H4279" s="177" t="n"/>
      <c r="L4279" s="57" t="n">
        <v>0</v>
      </c>
      <c r="M4279" s="57" t="n"/>
    </row>
    <row r="4280" spans="1:13">
      <c r="A4280" s="137" t="n">
        <v>1</v>
      </c>
      <c r="B4280" s="100" t="s">
        <v>525</v>
      </c>
      <c r="C4280" s="137">
        <f>COUNTIFS(Severity,$B4280,AssignedDate,"&gt;="&amp;$C$1,AssignedDate,"&lt;="&amp;$F$1)</f>
        <v/>
      </c>
      <c r="D4280" s="137">
        <f>COUNTIFS(Severity,$B4280,Status,"&lt;&gt;Suspend",Status,"&lt;&gt;Assigned",Status,"&lt;&gt;Open",Status,"&lt;&gt;Hold",ResolvedDate,"&gt;="&amp;$C$1,ResolvedDate,"&lt;="&amp;$F$1)</f>
        <v/>
      </c>
      <c r="E4280" s="137">
        <f>COUNTIFS(Severity,$B4280,SLA_Breach,"&lt;&gt;Yes",Status,"&lt;&gt;Suspend",Status,"&lt;&gt;Assigned",Status,"&lt;&gt;Open",Status,"&lt;&gt;Hold&gt;",ResolvedDate,"&gt;="&amp;$C$1,ResolvedDate,"&lt;="&amp;$F$1)</f>
        <v/>
      </c>
      <c r="F4280" s="137">
        <f>COUNTIFS(Severity,$B4280,SLA_Breach,"Yes",Status,"&lt;&gt;Suspend",Status,"&lt;&gt;Assigned",Status,"&lt;&gt;Open",Status,"&lt;&gt;Hold&gt;",ResolvedDate,"&gt;="&amp;$C$1,ResolvedDate,"&lt;="&amp;$F$1)</f>
        <v/>
      </c>
      <c r="G4280" s="137">
        <f>COUNTIFS(Severity,$B4280,AssignedDate,"&gt;=01/01/2017 12:00:00 AM",AssignedDate,"&lt;="&amp;$F$1)</f>
        <v/>
      </c>
      <c r="H4280" s="177" t="n"/>
      <c r="L4280" s="57" t="n">
        <v>0</v>
      </c>
      <c r="M4280" s="57" t="n"/>
    </row>
    <row r="4281" spans="1:13">
      <c r="A4281" s="137" t="n">
        <v>1</v>
      </c>
      <c r="B4281" s="100" t="s">
        <v>525</v>
      </c>
      <c r="C4281" s="137">
        <f>COUNTIFS(Severity,$B4281,AssignedDate,"&gt;="&amp;$C$1,AssignedDate,"&lt;="&amp;$F$1)</f>
        <v/>
      </c>
      <c r="D4281" s="137">
        <f>COUNTIFS(Severity,$B4281,Status,"&lt;&gt;Suspend",Status,"&lt;&gt;Assigned",Status,"&lt;&gt;Open",Status,"&lt;&gt;Hold",ResolvedDate,"&gt;="&amp;$C$1,ResolvedDate,"&lt;="&amp;$F$1)</f>
        <v/>
      </c>
      <c r="E4281" s="137">
        <f>COUNTIFS(Severity,$B4281,SLA_Breach,"&lt;&gt;Yes",Status,"&lt;&gt;Suspend",Status,"&lt;&gt;Assigned",Status,"&lt;&gt;Open",Status,"&lt;&gt;Hold&gt;",ResolvedDate,"&gt;="&amp;$C$1,ResolvedDate,"&lt;="&amp;$F$1)</f>
        <v/>
      </c>
      <c r="F4281" s="137">
        <f>COUNTIFS(Severity,$B4281,SLA_Breach,"Yes",Status,"&lt;&gt;Suspend",Status,"&lt;&gt;Assigned",Status,"&lt;&gt;Open",Status,"&lt;&gt;Hold&gt;",ResolvedDate,"&gt;="&amp;$C$1,ResolvedDate,"&lt;="&amp;$F$1)</f>
        <v/>
      </c>
      <c r="G4281" s="137">
        <f>COUNTIFS(Severity,$B4281,AssignedDate,"&gt;=01/01/2017 12:00:00 AM",AssignedDate,"&lt;="&amp;$F$1)</f>
        <v/>
      </c>
      <c r="H4281" s="177" t="n"/>
      <c r="L4281" s="57" t="n">
        <v>0</v>
      </c>
      <c r="M4281" s="57" t="n"/>
    </row>
    <row r="4282" spans="1:13">
      <c r="A4282" s="137" t="n">
        <v>1</v>
      </c>
      <c r="B4282" s="100" t="s">
        <v>525</v>
      </c>
      <c r="C4282" s="137">
        <f>COUNTIFS(Severity,$B4282,AssignedDate,"&gt;="&amp;$C$1,AssignedDate,"&lt;="&amp;$F$1)</f>
        <v/>
      </c>
      <c r="D4282" s="137">
        <f>COUNTIFS(Severity,$B4282,Status,"&lt;&gt;Suspend",Status,"&lt;&gt;Assigned",Status,"&lt;&gt;Open",Status,"&lt;&gt;Hold",ResolvedDate,"&gt;="&amp;$C$1,ResolvedDate,"&lt;="&amp;$F$1)</f>
        <v/>
      </c>
      <c r="E4282" s="137">
        <f>COUNTIFS(Severity,$B4282,SLA_Breach,"&lt;&gt;Yes",Status,"&lt;&gt;Suspend",Status,"&lt;&gt;Assigned",Status,"&lt;&gt;Open",Status,"&lt;&gt;Hold&gt;",ResolvedDate,"&gt;="&amp;$C$1,ResolvedDate,"&lt;="&amp;$F$1)</f>
        <v/>
      </c>
      <c r="F4282" s="137">
        <f>COUNTIFS(Severity,$B4282,SLA_Breach,"Yes",Status,"&lt;&gt;Suspend",Status,"&lt;&gt;Assigned",Status,"&lt;&gt;Open",Status,"&lt;&gt;Hold&gt;",ResolvedDate,"&gt;="&amp;$C$1,ResolvedDate,"&lt;="&amp;$F$1)</f>
        <v/>
      </c>
      <c r="G4282" s="137">
        <f>COUNTIFS(Severity,$B4282,AssignedDate,"&gt;=01/01/2017 12:00:00 AM",AssignedDate,"&lt;="&amp;$F$1)</f>
        <v/>
      </c>
      <c r="H4282" s="177" t="n"/>
      <c r="L4282" s="57" t="n">
        <v>0</v>
      </c>
      <c r="M4282" s="57" t="n"/>
    </row>
    <row r="4283" spans="1:13">
      <c r="A4283" s="137" t="n">
        <v>1</v>
      </c>
      <c r="B4283" s="100" t="s">
        <v>525</v>
      </c>
      <c r="C4283" s="137">
        <f>COUNTIFS(Severity,$B4283,AssignedDate,"&gt;="&amp;$C$1,AssignedDate,"&lt;="&amp;$F$1)</f>
        <v/>
      </c>
      <c r="D4283" s="137">
        <f>COUNTIFS(Severity,$B4283,Status,"&lt;&gt;Suspend",Status,"&lt;&gt;Assigned",Status,"&lt;&gt;Open",Status,"&lt;&gt;Hold",ResolvedDate,"&gt;="&amp;$C$1,ResolvedDate,"&lt;="&amp;$F$1)</f>
        <v/>
      </c>
      <c r="E4283" s="137">
        <f>COUNTIFS(Severity,$B4283,SLA_Breach,"&lt;&gt;Yes",Status,"&lt;&gt;Suspend",Status,"&lt;&gt;Assigned",Status,"&lt;&gt;Open",Status,"&lt;&gt;Hold&gt;",ResolvedDate,"&gt;="&amp;$C$1,ResolvedDate,"&lt;="&amp;$F$1)</f>
        <v/>
      </c>
      <c r="F4283" s="137">
        <f>COUNTIFS(Severity,$B4283,SLA_Breach,"Yes",Status,"&lt;&gt;Suspend",Status,"&lt;&gt;Assigned",Status,"&lt;&gt;Open",Status,"&lt;&gt;Hold&gt;",ResolvedDate,"&gt;="&amp;$C$1,ResolvedDate,"&lt;="&amp;$F$1)</f>
        <v/>
      </c>
      <c r="G4283" s="137">
        <f>COUNTIFS(Severity,$B4283,AssignedDate,"&gt;=01/01/2017 12:00:00 AM",AssignedDate,"&lt;="&amp;$F$1)</f>
        <v/>
      </c>
      <c r="H4283" s="177" t="n"/>
      <c r="L4283" s="57" t="n">
        <v>0</v>
      </c>
      <c r="M4283" s="57" t="n"/>
    </row>
    <row r="4284" spans="1:13">
      <c r="A4284" s="137" t="n">
        <v>1</v>
      </c>
      <c r="B4284" s="100" t="s">
        <v>525</v>
      </c>
      <c r="C4284" s="137">
        <f>COUNTIFS(Severity,$B4284,AssignedDate,"&gt;="&amp;$C$1,AssignedDate,"&lt;="&amp;$F$1)</f>
        <v/>
      </c>
      <c r="D4284" s="137">
        <f>COUNTIFS(Severity,$B4284,Status,"&lt;&gt;Suspend",Status,"&lt;&gt;Assigned",Status,"&lt;&gt;Open",Status,"&lt;&gt;Hold",ResolvedDate,"&gt;="&amp;$C$1,ResolvedDate,"&lt;="&amp;$F$1)</f>
        <v/>
      </c>
      <c r="E4284" s="137">
        <f>COUNTIFS(Severity,$B4284,SLA_Breach,"&lt;&gt;Yes",Status,"&lt;&gt;Suspend",Status,"&lt;&gt;Assigned",Status,"&lt;&gt;Open",Status,"&lt;&gt;Hold&gt;",ResolvedDate,"&gt;="&amp;$C$1,ResolvedDate,"&lt;="&amp;$F$1)</f>
        <v/>
      </c>
      <c r="F4284" s="137">
        <f>COUNTIFS(Severity,$B4284,SLA_Breach,"Yes",Status,"&lt;&gt;Suspend",Status,"&lt;&gt;Assigned",Status,"&lt;&gt;Open",Status,"&lt;&gt;Hold&gt;",ResolvedDate,"&gt;="&amp;$C$1,ResolvedDate,"&lt;="&amp;$F$1)</f>
        <v/>
      </c>
      <c r="G4284" s="137">
        <f>COUNTIFS(Severity,$B4284,AssignedDate,"&gt;=01/01/2017 12:00:00 AM",AssignedDate,"&lt;="&amp;$F$1)</f>
        <v/>
      </c>
      <c r="H4284" s="177" t="n"/>
      <c r="L4284" s="57" t="n">
        <v>0</v>
      </c>
      <c r="M4284" s="57" t="n"/>
    </row>
    <row r="4285" spans="1:13">
      <c r="A4285" s="137" t="n">
        <v>1</v>
      </c>
      <c r="B4285" s="100" t="s">
        <v>525</v>
      </c>
      <c r="C4285" s="137">
        <f>COUNTIFS(Severity,$B4285,AssignedDate,"&gt;="&amp;$C$1,AssignedDate,"&lt;="&amp;$F$1)</f>
        <v/>
      </c>
      <c r="D4285" s="137">
        <f>COUNTIFS(Severity,$B4285,Status,"&lt;&gt;Suspend",Status,"&lt;&gt;Assigned",Status,"&lt;&gt;Open",Status,"&lt;&gt;Hold",ResolvedDate,"&gt;="&amp;$C$1,ResolvedDate,"&lt;="&amp;$F$1)</f>
        <v/>
      </c>
      <c r="E4285" s="137">
        <f>COUNTIFS(Severity,$B4285,SLA_Breach,"&lt;&gt;Yes",Status,"&lt;&gt;Suspend",Status,"&lt;&gt;Assigned",Status,"&lt;&gt;Open",Status,"&lt;&gt;Hold&gt;",ResolvedDate,"&gt;="&amp;$C$1,ResolvedDate,"&lt;="&amp;$F$1)</f>
        <v/>
      </c>
      <c r="F4285" s="137">
        <f>COUNTIFS(Severity,$B4285,SLA_Breach,"Yes",Status,"&lt;&gt;Suspend",Status,"&lt;&gt;Assigned",Status,"&lt;&gt;Open",Status,"&lt;&gt;Hold&gt;",ResolvedDate,"&gt;="&amp;$C$1,ResolvedDate,"&lt;="&amp;$F$1)</f>
        <v/>
      </c>
      <c r="G4285" s="137">
        <f>COUNTIFS(Severity,$B4285,AssignedDate,"&gt;=01/01/2017 12:00:00 AM",AssignedDate,"&lt;="&amp;$F$1)</f>
        <v/>
      </c>
      <c r="H4285" s="177" t="n"/>
      <c r="L4285" s="57" t="n">
        <v>0</v>
      </c>
      <c r="M4285" s="57" t="n"/>
    </row>
    <row r="4286" spans="1:13">
      <c r="A4286" s="137" t="n">
        <v>1</v>
      </c>
      <c r="B4286" s="100" t="s">
        <v>525</v>
      </c>
      <c r="C4286" s="137">
        <f>COUNTIFS(Severity,$B4286,AssignedDate,"&gt;="&amp;$C$1,AssignedDate,"&lt;="&amp;$F$1)</f>
        <v/>
      </c>
      <c r="D4286" s="137">
        <f>COUNTIFS(Severity,$B4286,Status,"&lt;&gt;Suspend",Status,"&lt;&gt;Assigned",Status,"&lt;&gt;Open",Status,"&lt;&gt;Hold",ResolvedDate,"&gt;="&amp;$C$1,ResolvedDate,"&lt;="&amp;$F$1)</f>
        <v/>
      </c>
      <c r="E4286" s="137">
        <f>COUNTIFS(Severity,$B4286,SLA_Breach,"&lt;&gt;Yes",Status,"&lt;&gt;Suspend",Status,"&lt;&gt;Assigned",Status,"&lt;&gt;Open",Status,"&lt;&gt;Hold&gt;",ResolvedDate,"&gt;="&amp;$C$1,ResolvedDate,"&lt;="&amp;$F$1)</f>
        <v/>
      </c>
      <c r="F4286" s="137">
        <f>COUNTIFS(Severity,$B4286,SLA_Breach,"Yes",Status,"&lt;&gt;Suspend",Status,"&lt;&gt;Assigned",Status,"&lt;&gt;Open",Status,"&lt;&gt;Hold&gt;",ResolvedDate,"&gt;="&amp;$C$1,ResolvedDate,"&lt;="&amp;$F$1)</f>
        <v/>
      </c>
      <c r="G4286" s="137">
        <f>COUNTIFS(Severity,$B4286,AssignedDate,"&gt;=01/01/2017 12:00:00 AM",AssignedDate,"&lt;="&amp;$F$1)</f>
        <v/>
      </c>
      <c r="H4286" s="177" t="n"/>
      <c r="L4286" s="57" t="n">
        <v>0</v>
      </c>
      <c r="M4286" s="57" t="n"/>
    </row>
    <row r="4287" spans="1:13">
      <c r="A4287" s="137" t="n">
        <v>1</v>
      </c>
      <c r="B4287" s="100" t="s">
        <v>525</v>
      </c>
      <c r="C4287" s="137">
        <f>COUNTIFS(Severity,$B4287,AssignedDate,"&gt;="&amp;$C$1,AssignedDate,"&lt;="&amp;$F$1)</f>
        <v/>
      </c>
      <c r="D4287" s="137">
        <f>COUNTIFS(Severity,$B4287,Status,"&lt;&gt;Suspend",Status,"&lt;&gt;Assigned",Status,"&lt;&gt;Open",Status,"&lt;&gt;Hold",ResolvedDate,"&gt;="&amp;$C$1,ResolvedDate,"&lt;="&amp;$F$1)</f>
        <v/>
      </c>
      <c r="E4287" s="137">
        <f>COUNTIFS(Severity,$B4287,SLA_Breach,"&lt;&gt;Yes",Status,"&lt;&gt;Suspend",Status,"&lt;&gt;Assigned",Status,"&lt;&gt;Open",Status,"&lt;&gt;Hold&gt;",ResolvedDate,"&gt;="&amp;$C$1,ResolvedDate,"&lt;="&amp;$F$1)</f>
        <v/>
      </c>
      <c r="F4287" s="137">
        <f>COUNTIFS(Severity,$B4287,SLA_Breach,"Yes",Status,"&lt;&gt;Suspend",Status,"&lt;&gt;Assigned",Status,"&lt;&gt;Open",Status,"&lt;&gt;Hold&gt;",ResolvedDate,"&gt;="&amp;$C$1,ResolvedDate,"&lt;="&amp;$F$1)</f>
        <v/>
      </c>
      <c r="G4287" s="137">
        <f>COUNTIFS(Severity,$B4287,AssignedDate,"&gt;=01/01/2017 12:00:00 AM",AssignedDate,"&lt;="&amp;$F$1)</f>
        <v/>
      </c>
      <c r="H4287" s="177" t="n"/>
      <c r="L4287" s="57" t="n">
        <v>0</v>
      </c>
      <c r="M4287" s="57" t="n"/>
    </row>
    <row r="4288" spans="1:13">
      <c r="A4288" s="137" t="n">
        <v>1</v>
      </c>
      <c r="B4288" s="100" t="s">
        <v>525</v>
      </c>
      <c r="C4288" s="137">
        <f>COUNTIFS(Severity,$B4288,AssignedDate,"&gt;="&amp;$C$1,AssignedDate,"&lt;="&amp;$F$1)</f>
        <v/>
      </c>
      <c r="D4288" s="137">
        <f>COUNTIFS(Severity,$B4288,Status,"&lt;&gt;Suspend",Status,"&lt;&gt;Assigned",Status,"&lt;&gt;Open",Status,"&lt;&gt;Hold",ResolvedDate,"&gt;="&amp;$C$1,ResolvedDate,"&lt;="&amp;$F$1)</f>
        <v/>
      </c>
      <c r="E4288" s="137">
        <f>COUNTIFS(Severity,$B4288,SLA_Breach,"&lt;&gt;Yes",Status,"&lt;&gt;Suspend",Status,"&lt;&gt;Assigned",Status,"&lt;&gt;Open",Status,"&lt;&gt;Hold&gt;",ResolvedDate,"&gt;="&amp;$C$1,ResolvedDate,"&lt;="&amp;$F$1)</f>
        <v/>
      </c>
      <c r="F4288" s="137">
        <f>COUNTIFS(Severity,$B4288,SLA_Breach,"Yes",Status,"&lt;&gt;Suspend",Status,"&lt;&gt;Assigned",Status,"&lt;&gt;Open",Status,"&lt;&gt;Hold&gt;",ResolvedDate,"&gt;="&amp;$C$1,ResolvedDate,"&lt;="&amp;$F$1)</f>
        <v/>
      </c>
      <c r="G4288" s="137">
        <f>COUNTIFS(Severity,$B4288,AssignedDate,"&gt;=01/01/2017 12:00:00 AM",AssignedDate,"&lt;="&amp;$F$1)</f>
        <v/>
      </c>
      <c r="H4288" s="177" t="n"/>
      <c r="L4288" s="57" t="n">
        <v>0</v>
      </c>
      <c r="M4288" s="57" t="n"/>
    </row>
    <row r="4289" spans="1:13">
      <c r="A4289" s="137" t="n">
        <v>1</v>
      </c>
      <c r="B4289" s="100" t="s">
        <v>525</v>
      </c>
      <c r="C4289" s="137">
        <f>COUNTIFS(Severity,$B4289,AssignedDate,"&gt;="&amp;$C$1,AssignedDate,"&lt;="&amp;$F$1)</f>
        <v/>
      </c>
      <c r="D4289" s="137">
        <f>COUNTIFS(Severity,$B4289,Status,"&lt;&gt;Suspend",Status,"&lt;&gt;Assigned",Status,"&lt;&gt;Open",Status,"&lt;&gt;Hold",ResolvedDate,"&gt;="&amp;$C$1,ResolvedDate,"&lt;="&amp;$F$1)</f>
        <v/>
      </c>
      <c r="E4289" s="137">
        <f>COUNTIFS(Severity,$B4289,SLA_Breach,"&lt;&gt;Yes",Status,"&lt;&gt;Suspend",Status,"&lt;&gt;Assigned",Status,"&lt;&gt;Open",Status,"&lt;&gt;Hold&gt;",ResolvedDate,"&gt;="&amp;$C$1,ResolvedDate,"&lt;="&amp;$F$1)</f>
        <v/>
      </c>
      <c r="F4289" s="137">
        <f>COUNTIFS(Severity,$B4289,SLA_Breach,"Yes",Status,"&lt;&gt;Suspend",Status,"&lt;&gt;Assigned",Status,"&lt;&gt;Open",Status,"&lt;&gt;Hold&gt;",ResolvedDate,"&gt;="&amp;$C$1,ResolvedDate,"&lt;="&amp;$F$1)</f>
        <v/>
      </c>
      <c r="G4289" s="137">
        <f>COUNTIFS(Severity,$B4289,AssignedDate,"&gt;=01/01/2017 12:00:00 AM",AssignedDate,"&lt;="&amp;$F$1)</f>
        <v/>
      </c>
      <c r="H4289" s="177" t="n"/>
      <c r="L4289" s="57" t="n">
        <v>0</v>
      </c>
      <c r="M4289" s="57" t="n"/>
    </row>
    <row r="4290" spans="1:13">
      <c r="A4290" s="137" t="n">
        <v>1</v>
      </c>
      <c r="B4290" s="100" t="s">
        <v>525</v>
      </c>
      <c r="C4290" s="137">
        <f>COUNTIFS(Severity,$B4290,AssignedDate,"&gt;="&amp;$C$1,AssignedDate,"&lt;="&amp;$F$1)</f>
        <v/>
      </c>
      <c r="D4290" s="137">
        <f>COUNTIFS(Severity,$B4290,Status,"&lt;&gt;Suspend",Status,"&lt;&gt;Assigned",Status,"&lt;&gt;Open",Status,"&lt;&gt;Hold",ResolvedDate,"&gt;="&amp;$C$1,ResolvedDate,"&lt;="&amp;$F$1)</f>
        <v/>
      </c>
      <c r="E4290" s="137">
        <f>COUNTIFS(Severity,$B4290,SLA_Breach,"&lt;&gt;Yes",Status,"&lt;&gt;Suspend",Status,"&lt;&gt;Assigned",Status,"&lt;&gt;Open",Status,"&lt;&gt;Hold&gt;",ResolvedDate,"&gt;="&amp;$C$1,ResolvedDate,"&lt;="&amp;$F$1)</f>
        <v/>
      </c>
      <c r="F4290" s="137">
        <f>COUNTIFS(Severity,$B4290,SLA_Breach,"Yes",Status,"&lt;&gt;Suspend",Status,"&lt;&gt;Assigned",Status,"&lt;&gt;Open",Status,"&lt;&gt;Hold&gt;",ResolvedDate,"&gt;="&amp;$C$1,ResolvedDate,"&lt;="&amp;$F$1)</f>
        <v/>
      </c>
      <c r="G4290" s="137">
        <f>COUNTIFS(Severity,$B4290,AssignedDate,"&gt;=01/01/2017 12:00:00 AM",AssignedDate,"&lt;="&amp;$F$1)</f>
        <v/>
      </c>
      <c r="H4290" s="177" t="n"/>
      <c r="L4290" s="57" t="n">
        <v>0</v>
      </c>
      <c r="M4290" s="57" t="n"/>
    </row>
    <row r="4291" spans="1:13">
      <c r="A4291" s="137" t="n">
        <v>1</v>
      </c>
      <c r="B4291" s="100" t="s">
        <v>525</v>
      </c>
      <c r="C4291" s="137">
        <f>COUNTIFS(Severity,$B4291,AssignedDate,"&gt;="&amp;$C$1,AssignedDate,"&lt;="&amp;$F$1)</f>
        <v/>
      </c>
      <c r="D4291" s="137">
        <f>COUNTIFS(Severity,$B4291,Status,"&lt;&gt;Suspend",Status,"&lt;&gt;Assigned",Status,"&lt;&gt;Open",Status,"&lt;&gt;Hold",ResolvedDate,"&gt;="&amp;$C$1,ResolvedDate,"&lt;="&amp;$F$1)</f>
        <v/>
      </c>
      <c r="E4291" s="137">
        <f>COUNTIFS(Severity,$B4291,SLA_Breach,"&lt;&gt;Yes",Status,"&lt;&gt;Suspend",Status,"&lt;&gt;Assigned",Status,"&lt;&gt;Open",Status,"&lt;&gt;Hold&gt;",ResolvedDate,"&gt;="&amp;$C$1,ResolvedDate,"&lt;="&amp;$F$1)</f>
        <v/>
      </c>
      <c r="F4291" s="137">
        <f>COUNTIFS(Severity,$B4291,SLA_Breach,"Yes",Status,"&lt;&gt;Suspend",Status,"&lt;&gt;Assigned",Status,"&lt;&gt;Open",Status,"&lt;&gt;Hold&gt;",ResolvedDate,"&gt;="&amp;$C$1,ResolvedDate,"&lt;="&amp;$F$1)</f>
        <v/>
      </c>
      <c r="G4291" s="137">
        <f>COUNTIFS(Severity,$B4291,AssignedDate,"&gt;=01/01/2017 12:00:00 AM",AssignedDate,"&lt;="&amp;$F$1)</f>
        <v/>
      </c>
      <c r="H4291" s="177" t="n"/>
      <c r="L4291" s="57" t="n">
        <v>0</v>
      </c>
      <c r="M4291" s="57" t="n"/>
    </row>
    <row r="4292" spans="1:13">
      <c r="A4292" s="137" t="n">
        <v>1</v>
      </c>
      <c r="B4292" s="100" t="s">
        <v>525</v>
      </c>
      <c r="C4292" s="137">
        <f>COUNTIFS(Severity,$B4292,AssignedDate,"&gt;="&amp;$C$1,AssignedDate,"&lt;="&amp;$F$1)</f>
        <v/>
      </c>
      <c r="D4292" s="137">
        <f>COUNTIFS(Severity,$B4292,Status,"&lt;&gt;Suspend",Status,"&lt;&gt;Assigned",Status,"&lt;&gt;Open",Status,"&lt;&gt;Hold",ResolvedDate,"&gt;="&amp;$C$1,ResolvedDate,"&lt;="&amp;$F$1)</f>
        <v/>
      </c>
      <c r="E4292" s="137">
        <f>COUNTIFS(Severity,$B4292,SLA_Breach,"&lt;&gt;Yes",Status,"&lt;&gt;Suspend",Status,"&lt;&gt;Assigned",Status,"&lt;&gt;Open",Status,"&lt;&gt;Hold&gt;",ResolvedDate,"&gt;="&amp;$C$1,ResolvedDate,"&lt;="&amp;$F$1)</f>
        <v/>
      </c>
      <c r="F4292" s="137">
        <f>COUNTIFS(Severity,$B4292,SLA_Breach,"Yes",Status,"&lt;&gt;Suspend",Status,"&lt;&gt;Assigned",Status,"&lt;&gt;Open",Status,"&lt;&gt;Hold&gt;",ResolvedDate,"&gt;="&amp;$C$1,ResolvedDate,"&lt;="&amp;$F$1)</f>
        <v/>
      </c>
      <c r="G4292" s="137">
        <f>COUNTIFS(Severity,$B4292,AssignedDate,"&gt;=01/01/2017 12:00:00 AM",AssignedDate,"&lt;="&amp;$F$1)</f>
        <v/>
      </c>
      <c r="H4292" s="177" t="n"/>
      <c r="L4292" s="57" t="n">
        <v>0</v>
      </c>
      <c r="M4292" s="57" t="n"/>
    </row>
    <row r="4293" spans="1:13">
      <c r="A4293" s="137" t="n">
        <v>1</v>
      </c>
      <c r="B4293" s="100" t="s">
        <v>525</v>
      </c>
      <c r="C4293" s="137">
        <f>COUNTIFS(Severity,$B4293,AssignedDate,"&gt;="&amp;$C$1,AssignedDate,"&lt;="&amp;$F$1)</f>
        <v/>
      </c>
      <c r="D4293" s="137">
        <f>COUNTIFS(Severity,$B4293,Status,"&lt;&gt;Suspend",Status,"&lt;&gt;Assigned",Status,"&lt;&gt;Open",Status,"&lt;&gt;Hold",ResolvedDate,"&gt;="&amp;$C$1,ResolvedDate,"&lt;="&amp;$F$1)</f>
        <v/>
      </c>
      <c r="E4293" s="137">
        <f>COUNTIFS(Severity,$B4293,SLA_Breach,"&lt;&gt;Yes",Status,"&lt;&gt;Suspend",Status,"&lt;&gt;Assigned",Status,"&lt;&gt;Open",Status,"&lt;&gt;Hold&gt;",ResolvedDate,"&gt;="&amp;$C$1,ResolvedDate,"&lt;="&amp;$F$1)</f>
        <v/>
      </c>
      <c r="F4293" s="137">
        <f>COUNTIFS(Severity,$B4293,SLA_Breach,"Yes",Status,"&lt;&gt;Suspend",Status,"&lt;&gt;Assigned",Status,"&lt;&gt;Open",Status,"&lt;&gt;Hold&gt;",ResolvedDate,"&gt;="&amp;$C$1,ResolvedDate,"&lt;="&amp;$F$1)</f>
        <v/>
      </c>
      <c r="G4293" s="137">
        <f>COUNTIFS(Severity,$B4293,AssignedDate,"&gt;=01/01/2017 12:00:00 AM",AssignedDate,"&lt;="&amp;$F$1)</f>
        <v/>
      </c>
      <c r="H4293" s="177" t="n"/>
      <c r="L4293" s="57" t="n">
        <v>0</v>
      </c>
      <c r="M4293" s="57" t="n"/>
    </row>
    <row r="4294" spans="1:13">
      <c r="A4294" s="137" t="n">
        <v>1</v>
      </c>
      <c r="B4294" s="100" t="s">
        <v>525</v>
      </c>
      <c r="C4294" s="137">
        <f>COUNTIFS(Severity,$B4294,AssignedDate,"&gt;="&amp;$C$1,AssignedDate,"&lt;="&amp;$F$1)</f>
        <v/>
      </c>
      <c r="D4294" s="137">
        <f>COUNTIFS(Severity,$B4294,Status,"&lt;&gt;Suspend",Status,"&lt;&gt;Assigned",Status,"&lt;&gt;Open",Status,"&lt;&gt;Hold",ResolvedDate,"&gt;="&amp;$C$1,ResolvedDate,"&lt;="&amp;$F$1)</f>
        <v/>
      </c>
      <c r="E4294" s="137">
        <f>COUNTIFS(Severity,$B4294,SLA_Breach,"&lt;&gt;Yes",Status,"&lt;&gt;Suspend",Status,"&lt;&gt;Assigned",Status,"&lt;&gt;Open",Status,"&lt;&gt;Hold&gt;",ResolvedDate,"&gt;="&amp;$C$1,ResolvedDate,"&lt;="&amp;$F$1)</f>
        <v/>
      </c>
      <c r="F4294" s="137">
        <f>COUNTIFS(Severity,$B4294,SLA_Breach,"Yes",Status,"&lt;&gt;Suspend",Status,"&lt;&gt;Assigned",Status,"&lt;&gt;Open",Status,"&lt;&gt;Hold&gt;",ResolvedDate,"&gt;="&amp;$C$1,ResolvedDate,"&lt;="&amp;$F$1)</f>
        <v/>
      </c>
      <c r="G4294" s="137">
        <f>COUNTIFS(Severity,$B4294,AssignedDate,"&gt;=01/01/2017 12:00:00 AM",AssignedDate,"&lt;="&amp;$F$1)</f>
        <v/>
      </c>
      <c r="H4294" s="177" t="n"/>
      <c r="L4294" s="57" t="n">
        <v>0</v>
      </c>
      <c r="M4294" s="57" t="n"/>
    </row>
    <row r="4295" spans="1:13">
      <c r="A4295" s="137" t="n">
        <v>1</v>
      </c>
      <c r="B4295" s="100" t="s">
        <v>525</v>
      </c>
      <c r="C4295" s="137">
        <f>COUNTIFS(Severity,$B4295,AssignedDate,"&gt;="&amp;$C$1,AssignedDate,"&lt;="&amp;$F$1)</f>
        <v/>
      </c>
      <c r="D4295" s="137">
        <f>COUNTIFS(Severity,$B4295,Status,"&lt;&gt;Suspend",Status,"&lt;&gt;Assigned",Status,"&lt;&gt;Open",Status,"&lt;&gt;Hold",ResolvedDate,"&gt;="&amp;$C$1,ResolvedDate,"&lt;="&amp;$F$1)</f>
        <v/>
      </c>
      <c r="E4295" s="137">
        <f>COUNTIFS(Severity,$B4295,SLA_Breach,"&lt;&gt;Yes",Status,"&lt;&gt;Suspend",Status,"&lt;&gt;Assigned",Status,"&lt;&gt;Open",Status,"&lt;&gt;Hold&gt;",ResolvedDate,"&gt;="&amp;$C$1,ResolvedDate,"&lt;="&amp;$F$1)</f>
        <v/>
      </c>
      <c r="F4295" s="137">
        <f>COUNTIFS(Severity,$B4295,SLA_Breach,"Yes",Status,"&lt;&gt;Suspend",Status,"&lt;&gt;Assigned",Status,"&lt;&gt;Open",Status,"&lt;&gt;Hold&gt;",ResolvedDate,"&gt;="&amp;$C$1,ResolvedDate,"&lt;="&amp;$F$1)</f>
        <v/>
      </c>
      <c r="G4295" s="137">
        <f>COUNTIFS(Severity,$B4295,AssignedDate,"&gt;=01/01/2017 12:00:00 AM",AssignedDate,"&lt;="&amp;$F$1)</f>
        <v/>
      </c>
      <c r="H4295" s="177" t="n"/>
      <c r="L4295" s="57" t="n">
        <v>0</v>
      </c>
      <c r="M4295" s="57" t="n"/>
    </row>
    <row r="4296" spans="1:13">
      <c r="A4296" s="137" t="n">
        <v>1</v>
      </c>
      <c r="B4296" s="100" t="s">
        <v>525</v>
      </c>
      <c r="C4296" s="137">
        <f>COUNTIFS(Severity,$B4296,AssignedDate,"&gt;="&amp;$C$1,AssignedDate,"&lt;="&amp;$F$1)</f>
        <v/>
      </c>
      <c r="D4296" s="137">
        <f>COUNTIFS(Severity,$B4296,Status,"&lt;&gt;Suspend",Status,"&lt;&gt;Assigned",Status,"&lt;&gt;Open",Status,"&lt;&gt;Hold",ResolvedDate,"&gt;="&amp;$C$1,ResolvedDate,"&lt;="&amp;$F$1)</f>
        <v/>
      </c>
      <c r="E4296" s="137">
        <f>COUNTIFS(Severity,$B4296,SLA_Breach,"&lt;&gt;Yes",Status,"&lt;&gt;Suspend",Status,"&lt;&gt;Assigned",Status,"&lt;&gt;Open",Status,"&lt;&gt;Hold&gt;",ResolvedDate,"&gt;="&amp;$C$1,ResolvedDate,"&lt;="&amp;$F$1)</f>
        <v/>
      </c>
      <c r="F4296" s="137">
        <f>COUNTIFS(Severity,$B4296,SLA_Breach,"Yes",Status,"&lt;&gt;Suspend",Status,"&lt;&gt;Assigned",Status,"&lt;&gt;Open",Status,"&lt;&gt;Hold&gt;",ResolvedDate,"&gt;="&amp;$C$1,ResolvedDate,"&lt;="&amp;$F$1)</f>
        <v/>
      </c>
      <c r="G4296" s="137">
        <f>COUNTIFS(Severity,$B4296,AssignedDate,"&gt;=01/01/2017 12:00:00 AM",AssignedDate,"&lt;="&amp;$F$1)</f>
        <v/>
      </c>
      <c r="H4296" s="177" t="n"/>
      <c r="L4296" s="57" t="n">
        <v>0</v>
      </c>
      <c r="M4296" s="57" t="n"/>
    </row>
    <row r="4297" spans="1:13">
      <c r="A4297" s="137" t="n">
        <v>1</v>
      </c>
      <c r="B4297" s="100" t="s">
        <v>525</v>
      </c>
      <c r="C4297" s="137">
        <f>COUNTIFS(Severity,$B4297,AssignedDate,"&gt;="&amp;$C$1,AssignedDate,"&lt;="&amp;$F$1)</f>
        <v/>
      </c>
      <c r="D4297" s="137">
        <f>COUNTIFS(Severity,$B4297,Status,"&lt;&gt;Suspend",Status,"&lt;&gt;Assigned",Status,"&lt;&gt;Open",Status,"&lt;&gt;Hold",ResolvedDate,"&gt;="&amp;$C$1,ResolvedDate,"&lt;="&amp;$F$1)</f>
        <v/>
      </c>
      <c r="E4297" s="137">
        <f>COUNTIFS(Severity,$B4297,SLA_Breach,"&lt;&gt;Yes",Status,"&lt;&gt;Suspend",Status,"&lt;&gt;Assigned",Status,"&lt;&gt;Open",Status,"&lt;&gt;Hold&gt;",ResolvedDate,"&gt;="&amp;$C$1,ResolvedDate,"&lt;="&amp;$F$1)</f>
        <v/>
      </c>
      <c r="F4297" s="137">
        <f>COUNTIFS(Severity,$B4297,SLA_Breach,"Yes",Status,"&lt;&gt;Suspend",Status,"&lt;&gt;Assigned",Status,"&lt;&gt;Open",Status,"&lt;&gt;Hold&gt;",ResolvedDate,"&gt;="&amp;$C$1,ResolvedDate,"&lt;="&amp;$F$1)</f>
        <v/>
      </c>
      <c r="G4297" s="137">
        <f>COUNTIFS(Severity,$B4297,AssignedDate,"&gt;=01/01/2017 12:00:00 AM",AssignedDate,"&lt;="&amp;$F$1)</f>
        <v/>
      </c>
      <c r="H4297" s="177" t="n"/>
      <c r="L4297" s="57" t="n">
        <v>0</v>
      </c>
      <c r="M4297" s="57" t="n"/>
    </row>
    <row r="4298" spans="1:13">
      <c r="A4298" s="137" t="n">
        <v>1</v>
      </c>
      <c r="B4298" s="100" t="s">
        <v>525</v>
      </c>
      <c r="C4298" s="137">
        <f>COUNTIFS(Severity,$B4298,AssignedDate,"&gt;="&amp;$C$1,AssignedDate,"&lt;="&amp;$F$1)</f>
        <v/>
      </c>
      <c r="D4298" s="137">
        <f>COUNTIFS(Severity,$B4298,Status,"&lt;&gt;Suspend",Status,"&lt;&gt;Assigned",Status,"&lt;&gt;Open",Status,"&lt;&gt;Hold",ResolvedDate,"&gt;="&amp;$C$1,ResolvedDate,"&lt;="&amp;$F$1)</f>
        <v/>
      </c>
      <c r="E4298" s="137">
        <f>COUNTIFS(Severity,$B4298,SLA_Breach,"&lt;&gt;Yes",Status,"&lt;&gt;Suspend",Status,"&lt;&gt;Assigned",Status,"&lt;&gt;Open",Status,"&lt;&gt;Hold&gt;",ResolvedDate,"&gt;="&amp;$C$1,ResolvedDate,"&lt;="&amp;$F$1)</f>
        <v/>
      </c>
      <c r="F4298" s="137">
        <f>COUNTIFS(Severity,$B4298,SLA_Breach,"Yes",Status,"&lt;&gt;Suspend",Status,"&lt;&gt;Assigned",Status,"&lt;&gt;Open",Status,"&lt;&gt;Hold&gt;",ResolvedDate,"&gt;="&amp;$C$1,ResolvedDate,"&lt;="&amp;$F$1)</f>
        <v/>
      </c>
      <c r="G4298" s="137">
        <f>COUNTIFS(Severity,$B4298,AssignedDate,"&gt;=01/01/2017 12:00:00 AM",AssignedDate,"&lt;="&amp;$F$1)</f>
        <v/>
      </c>
      <c r="H4298" s="177" t="n"/>
      <c r="L4298" s="57" t="n">
        <v>0</v>
      </c>
      <c r="M4298" s="57" t="n"/>
    </row>
    <row r="4299" spans="1:13">
      <c r="A4299" s="137" t="n">
        <v>1</v>
      </c>
      <c r="B4299" s="100" t="s">
        <v>525</v>
      </c>
      <c r="C4299" s="137">
        <f>COUNTIFS(Severity,$B4299,AssignedDate,"&gt;="&amp;$C$1,AssignedDate,"&lt;="&amp;$F$1)</f>
        <v/>
      </c>
      <c r="D4299" s="137">
        <f>COUNTIFS(Severity,$B4299,Status,"&lt;&gt;Suspend",Status,"&lt;&gt;Assigned",Status,"&lt;&gt;Open",Status,"&lt;&gt;Hold",ResolvedDate,"&gt;="&amp;$C$1,ResolvedDate,"&lt;="&amp;$F$1)</f>
        <v/>
      </c>
      <c r="E4299" s="137">
        <f>COUNTIFS(Severity,$B4299,SLA_Breach,"&lt;&gt;Yes",Status,"&lt;&gt;Suspend",Status,"&lt;&gt;Assigned",Status,"&lt;&gt;Open",Status,"&lt;&gt;Hold&gt;",ResolvedDate,"&gt;="&amp;$C$1,ResolvedDate,"&lt;="&amp;$F$1)</f>
        <v/>
      </c>
      <c r="F4299" s="137">
        <f>COUNTIFS(Severity,$B4299,SLA_Breach,"Yes",Status,"&lt;&gt;Suspend",Status,"&lt;&gt;Assigned",Status,"&lt;&gt;Open",Status,"&lt;&gt;Hold&gt;",ResolvedDate,"&gt;="&amp;$C$1,ResolvedDate,"&lt;="&amp;$F$1)</f>
        <v/>
      </c>
      <c r="G4299" s="137">
        <f>COUNTIFS(Severity,$B4299,AssignedDate,"&gt;=01/01/2017 12:00:00 AM",AssignedDate,"&lt;="&amp;$F$1)</f>
        <v/>
      </c>
      <c r="H4299" s="177" t="n"/>
      <c r="L4299" s="57" t="n">
        <v>0</v>
      </c>
      <c r="M4299" s="57" t="n"/>
    </row>
    <row r="4300" spans="1:13">
      <c r="A4300" s="137" t="n">
        <v>1</v>
      </c>
      <c r="B4300" s="100" t="s">
        <v>525</v>
      </c>
      <c r="C4300" s="137">
        <f>COUNTIFS(Severity,$B4300,AssignedDate,"&gt;="&amp;$C$1,AssignedDate,"&lt;="&amp;$F$1)</f>
        <v/>
      </c>
      <c r="D4300" s="137">
        <f>COUNTIFS(Severity,$B4300,Status,"&lt;&gt;Suspend",Status,"&lt;&gt;Assigned",Status,"&lt;&gt;Open",Status,"&lt;&gt;Hold",ResolvedDate,"&gt;="&amp;$C$1,ResolvedDate,"&lt;="&amp;$F$1)</f>
        <v/>
      </c>
      <c r="E4300" s="137">
        <f>COUNTIFS(Severity,$B4300,SLA_Breach,"&lt;&gt;Yes",Status,"&lt;&gt;Suspend",Status,"&lt;&gt;Assigned",Status,"&lt;&gt;Open",Status,"&lt;&gt;Hold&gt;",ResolvedDate,"&gt;="&amp;$C$1,ResolvedDate,"&lt;="&amp;$F$1)</f>
        <v/>
      </c>
      <c r="F4300" s="137">
        <f>COUNTIFS(Severity,$B4300,SLA_Breach,"Yes",Status,"&lt;&gt;Suspend",Status,"&lt;&gt;Assigned",Status,"&lt;&gt;Open",Status,"&lt;&gt;Hold&gt;",ResolvedDate,"&gt;="&amp;$C$1,ResolvedDate,"&lt;="&amp;$F$1)</f>
        <v/>
      </c>
      <c r="G4300" s="137">
        <f>COUNTIFS(Severity,$B4300,AssignedDate,"&gt;=01/01/2017 12:00:00 AM",AssignedDate,"&lt;="&amp;$F$1)</f>
        <v/>
      </c>
      <c r="H4300" s="177" t="n"/>
      <c r="L4300" s="57" t="n">
        <v>0</v>
      </c>
      <c r="M4300" s="57" t="n"/>
    </row>
    <row r="4301" spans="1:13">
      <c r="A4301" s="137" t="n">
        <v>1</v>
      </c>
      <c r="B4301" s="100" t="s">
        <v>525</v>
      </c>
      <c r="C4301" s="137">
        <f>COUNTIFS(Severity,$B4301,AssignedDate,"&gt;="&amp;$C$1,AssignedDate,"&lt;="&amp;$F$1)</f>
        <v/>
      </c>
      <c r="D4301" s="137">
        <f>COUNTIFS(Severity,$B4301,Status,"&lt;&gt;Suspend",Status,"&lt;&gt;Assigned",Status,"&lt;&gt;Open",Status,"&lt;&gt;Hold",ResolvedDate,"&gt;="&amp;$C$1,ResolvedDate,"&lt;="&amp;$F$1)</f>
        <v/>
      </c>
      <c r="E4301" s="137">
        <f>COUNTIFS(Severity,$B4301,SLA_Breach,"&lt;&gt;Yes",Status,"&lt;&gt;Suspend",Status,"&lt;&gt;Assigned",Status,"&lt;&gt;Open",Status,"&lt;&gt;Hold&gt;",ResolvedDate,"&gt;="&amp;$C$1,ResolvedDate,"&lt;="&amp;$F$1)</f>
        <v/>
      </c>
      <c r="F4301" s="137">
        <f>COUNTIFS(Severity,$B4301,SLA_Breach,"Yes",Status,"&lt;&gt;Suspend",Status,"&lt;&gt;Assigned",Status,"&lt;&gt;Open",Status,"&lt;&gt;Hold&gt;",ResolvedDate,"&gt;="&amp;$C$1,ResolvedDate,"&lt;="&amp;$F$1)</f>
        <v/>
      </c>
      <c r="G4301" s="137">
        <f>COUNTIFS(Severity,$B4301,AssignedDate,"&gt;=01/01/2017 12:00:00 AM",AssignedDate,"&lt;="&amp;$F$1)</f>
        <v/>
      </c>
      <c r="H4301" s="177" t="n"/>
      <c r="L4301" s="57" t="n">
        <v>0</v>
      </c>
      <c r="M4301" s="57" t="n"/>
    </row>
    <row r="4302" spans="1:13">
      <c r="A4302" s="137" t="n">
        <v>1</v>
      </c>
      <c r="B4302" s="100" t="s">
        <v>525</v>
      </c>
      <c r="C4302" s="137">
        <f>COUNTIFS(Severity,$B4302,AssignedDate,"&gt;="&amp;$C$1,AssignedDate,"&lt;="&amp;$F$1)</f>
        <v/>
      </c>
      <c r="D4302" s="137">
        <f>COUNTIFS(Severity,$B4302,Status,"&lt;&gt;Suspend",Status,"&lt;&gt;Assigned",Status,"&lt;&gt;Open",Status,"&lt;&gt;Hold",ResolvedDate,"&gt;="&amp;$C$1,ResolvedDate,"&lt;="&amp;$F$1)</f>
        <v/>
      </c>
      <c r="E4302" s="137">
        <f>COUNTIFS(Severity,$B4302,SLA_Breach,"&lt;&gt;Yes",Status,"&lt;&gt;Suspend",Status,"&lt;&gt;Assigned",Status,"&lt;&gt;Open",Status,"&lt;&gt;Hold&gt;",ResolvedDate,"&gt;="&amp;$C$1,ResolvedDate,"&lt;="&amp;$F$1)</f>
        <v/>
      </c>
      <c r="F4302" s="137">
        <f>COUNTIFS(Severity,$B4302,SLA_Breach,"Yes",Status,"&lt;&gt;Suspend",Status,"&lt;&gt;Assigned",Status,"&lt;&gt;Open",Status,"&lt;&gt;Hold&gt;",ResolvedDate,"&gt;="&amp;$C$1,ResolvedDate,"&lt;="&amp;$F$1)</f>
        <v/>
      </c>
      <c r="G4302" s="137">
        <f>COUNTIFS(Severity,$B4302,AssignedDate,"&gt;=01/01/2017 12:00:00 AM",AssignedDate,"&lt;="&amp;$F$1)</f>
        <v/>
      </c>
      <c r="H4302" s="177" t="n"/>
      <c r="L4302" s="57" t="n">
        <v>0</v>
      </c>
      <c r="M4302" s="57" t="n"/>
    </row>
    <row r="4303" spans="1:13">
      <c r="A4303" s="137" t="n">
        <v>1</v>
      </c>
      <c r="B4303" s="100" t="s">
        <v>525</v>
      </c>
      <c r="C4303" s="137">
        <f>COUNTIFS(Severity,$B4303,AssignedDate,"&gt;="&amp;$C$1,AssignedDate,"&lt;="&amp;$F$1)</f>
        <v/>
      </c>
      <c r="D4303" s="137">
        <f>COUNTIFS(Severity,$B4303,Status,"&lt;&gt;Suspend",Status,"&lt;&gt;Assigned",Status,"&lt;&gt;Open",Status,"&lt;&gt;Hold",ResolvedDate,"&gt;="&amp;$C$1,ResolvedDate,"&lt;="&amp;$F$1)</f>
        <v/>
      </c>
      <c r="E4303" s="137">
        <f>COUNTIFS(Severity,$B4303,SLA_Breach,"&lt;&gt;Yes",Status,"&lt;&gt;Suspend",Status,"&lt;&gt;Assigned",Status,"&lt;&gt;Open",Status,"&lt;&gt;Hold&gt;",ResolvedDate,"&gt;="&amp;$C$1,ResolvedDate,"&lt;="&amp;$F$1)</f>
        <v/>
      </c>
      <c r="F4303" s="137">
        <f>COUNTIFS(Severity,$B4303,SLA_Breach,"Yes",Status,"&lt;&gt;Suspend",Status,"&lt;&gt;Assigned",Status,"&lt;&gt;Open",Status,"&lt;&gt;Hold&gt;",ResolvedDate,"&gt;="&amp;$C$1,ResolvedDate,"&lt;="&amp;$F$1)</f>
        <v/>
      </c>
      <c r="G4303" s="137">
        <f>COUNTIFS(Severity,$B4303,AssignedDate,"&gt;=01/01/2017 12:00:00 AM",AssignedDate,"&lt;="&amp;$F$1)</f>
        <v/>
      </c>
      <c r="H4303" s="177" t="n"/>
      <c r="L4303" s="57" t="n">
        <v>0</v>
      </c>
      <c r="M4303" s="57" t="n"/>
    </row>
    <row r="4304" spans="1:13">
      <c r="A4304" s="137" t="n">
        <v>1</v>
      </c>
      <c r="B4304" s="100" t="s">
        <v>525</v>
      </c>
      <c r="C4304" s="137">
        <f>COUNTIFS(Severity,$B4304,AssignedDate,"&gt;="&amp;$C$1,AssignedDate,"&lt;="&amp;$F$1)</f>
        <v/>
      </c>
      <c r="D4304" s="137">
        <f>COUNTIFS(Severity,$B4304,Status,"&lt;&gt;Suspend",Status,"&lt;&gt;Assigned",Status,"&lt;&gt;Open",Status,"&lt;&gt;Hold",ResolvedDate,"&gt;="&amp;$C$1,ResolvedDate,"&lt;="&amp;$F$1)</f>
        <v/>
      </c>
      <c r="E4304" s="137">
        <f>COUNTIFS(Severity,$B4304,SLA_Breach,"&lt;&gt;Yes",Status,"&lt;&gt;Suspend",Status,"&lt;&gt;Assigned",Status,"&lt;&gt;Open",Status,"&lt;&gt;Hold&gt;",ResolvedDate,"&gt;="&amp;$C$1,ResolvedDate,"&lt;="&amp;$F$1)</f>
        <v/>
      </c>
      <c r="F4304" s="137">
        <f>COUNTIFS(Severity,$B4304,SLA_Breach,"Yes",Status,"&lt;&gt;Suspend",Status,"&lt;&gt;Assigned",Status,"&lt;&gt;Open",Status,"&lt;&gt;Hold&gt;",ResolvedDate,"&gt;="&amp;$C$1,ResolvedDate,"&lt;="&amp;$F$1)</f>
        <v/>
      </c>
      <c r="G4304" s="137">
        <f>COUNTIFS(Severity,$B4304,AssignedDate,"&gt;=01/01/2017 12:00:00 AM",AssignedDate,"&lt;="&amp;$F$1)</f>
        <v/>
      </c>
      <c r="H4304" s="177" t="n"/>
      <c r="L4304" s="57" t="n">
        <v>0</v>
      </c>
      <c r="M4304" s="57" t="n"/>
    </row>
    <row r="4305" spans="1:13">
      <c r="A4305" s="137" t="n">
        <v>1</v>
      </c>
      <c r="B4305" s="100" t="s">
        <v>525</v>
      </c>
      <c r="C4305" s="137">
        <f>COUNTIFS(Severity,$B4305,AssignedDate,"&gt;="&amp;$C$1,AssignedDate,"&lt;="&amp;$F$1)</f>
        <v/>
      </c>
      <c r="D4305" s="137">
        <f>COUNTIFS(Severity,$B4305,Status,"&lt;&gt;Suspend",Status,"&lt;&gt;Assigned",Status,"&lt;&gt;Open",Status,"&lt;&gt;Hold",ResolvedDate,"&gt;="&amp;$C$1,ResolvedDate,"&lt;="&amp;$F$1)</f>
        <v/>
      </c>
      <c r="E4305" s="137">
        <f>COUNTIFS(Severity,$B4305,SLA_Breach,"&lt;&gt;Yes",Status,"&lt;&gt;Suspend",Status,"&lt;&gt;Assigned",Status,"&lt;&gt;Open",Status,"&lt;&gt;Hold&gt;",ResolvedDate,"&gt;="&amp;$C$1,ResolvedDate,"&lt;="&amp;$F$1)</f>
        <v/>
      </c>
      <c r="F4305" s="137">
        <f>COUNTIFS(Severity,$B4305,SLA_Breach,"Yes",Status,"&lt;&gt;Suspend",Status,"&lt;&gt;Assigned",Status,"&lt;&gt;Open",Status,"&lt;&gt;Hold&gt;",ResolvedDate,"&gt;="&amp;$C$1,ResolvedDate,"&lt;="&amp;$F$1)</f>
        <v/>
      </c>
      <c r="G4305" s="137">
        <f>COUNTIFS(Severity,$B4305,AssignedDate,"&gt;=01/01/2017 12:00:00 AM",AssignedDate,"&lt;="&amp;$F$1)</f>
        <v/>
      </c>
      <c r="H4305" s="177" t="n"/>
      <c r="L4305" s="57" t="n">
        <v>0</v>
      </c>
      <c r="M4305" s="57" t="n"/>
    </row>
    <row r="4306" spans="1:13">
      <c r="A4306" s="137" t="n">
        <v>1</v>
      </c>
      <c r="B4306" s="100" t="s">
        <v>525</v>
      </c>
      <c r="C4306" s="137">
        <f>COUNTIFS(Severity,$B4306,AssignedDate,"&gt;="&amp;$C$1,AssignedDate,"&lt;="&amp;$F$1)</f>
        <v/>
      </c>
      <c r="D4306" s="137">
        <f>COUNTIFS(Severity,$B4306,Status,"&lt;&gt;Suspend",Status,"&lt;&gt;Assigned",Status,"&lt;&gt;Open",Status,"&lt;&gt;Hold",ResolvedDate,"&gt;="&amp;$C$1,ResolvedDate,"&lt;="&amp;$F$1)</f>
        <v/>
      </c>
      <c r="E4306" s="137">
        <f>COUNTIFS(Severity,$B4306,SLA_Breach,"&lt;&gt;Yes",Status,"&lt;&gt;Suspend",Status,"&lt;&gt;Assigned",Status,"&lt;&gt;Open",Status,"&lt;&gt;Hold&gt;",ResolvedDate,"&gt;="&amp;$C$1,ResolvedDate,"&lt;="&amp;$F$1)</f>
        <v/>
      </c>
      <c r="F4306" s="137">
        <f>COUNTIFS(Severity,$B4306,SLA_Breach,"Yes",Status,"&lt;&gt;Suspend",Status,"&lt;&gt;Assigned",Status,"&lt;&gt;Open",Status,"&lt;&gt;Hold&gt;",ResolvedDate,"&gt;="&amp;$C$1,ResolvedDate,"&lt;="&amp;$F$1)</f>
        <v/>
      </c>
      <c r="G4306" s="137">
        <f>COUNTIFS(Severity,$B4306,AssignedDate,"&gt;=01/01/2017 12:00:00 AM",AssignedDate,"&lt;="&amp;$F$1)</f>
        <v/>
      </c>
      <c r="H4306" s="177" t="n"/>
      <c r="L4306" s="57" t="n">
        <v>0</v>
      </c>
      <c r="M4306" s="57" t="n"/>
    </row>
    <row r="4307" spans="1:13">
      <c r="A4307" s="137" t="n">
        <v>1</v>
      </c>
      <c r="B4307" s="100" t="s">
        <v>525</v>
      </c>
      <c r="C4307" s="137">
        <f>COUNTIFS(Severity,$B4307,AssignedDate,"&gt;="&amp;$C$1,AssignedDate,"&lt;="&amp;$F$1)</f>
        <v/>
      </c>
      <c r="D4307" s="137">
        <f>COUNTIFS(Severity,$B4307,Status,"&lt;&gt;Suspend",Status,"&lt;&gt;Assigned",Status,"&lt;&gt;Open",Status,"&lt;&gt;Hold",ResolvedDate,"&gt;="&amp;$C$1,ResolvedDate,"&lt;="&amp;$F$1)</f>
        <v/>
      </c>
      <c r="E4307" s="137">
        <f>COUNTIFS(Severity,$B4307,SLA_Breach,"&lt;&gt;Yes",Status,"&lt;&gt;Suspend",Status,"&lt;&gt;Assigned",Status,"&lt;&gt;Open",Status,"&lt;&gt;Hold&gt;",ResolvedDate,"&gt;="&amp;$C$1,ResolvedDate,"&lt;="&amp;$F$1)</f>
        <v/>
      </c>
      <c r="F4307" s="137">
        <f>COUNTIFS(Severity,$B4307,SLA_Breach,"Yes",Status,"&lt;&gt;Suspend",Status,"&lt;&gt;Assigned",Status,"&lt;&gt;Open",Status,"&lt;&gt;Hold&gt;",ResolvedDate,"&gt;="&amp;$C$1,ResolvedDate,"&lt;="&amp;$F$1)</f>
        <v/>
      </c>
      <c r="G4307" s="137">
        <f>COUNTIFS(Severity,$B4307,AssignedDate,"&gt;=01/01/2017 12:00:00 AM",AssignedDate,"&lt;="&amp;$F$1)</f>
        <v/>
      </c>
      <c r="H4307" s="177" t="n"/>
      <c r="L4307" s="57" t="n">
        <v>0</v>
      </c>
      <c r="M4307" s="57" t="n"/>
    </row>
    <row r="4308" spans="1:13">
      <c r="A4308" s="137" t="n">
        <v>1</v>
      </c>
      <c r="B4308" s="100" t="s">
        <v>525</v>
      </c>
      <c r="C4308" s="137">
        <f>COUNTIFS(Severity,$B4308,AssignedDate,"&gt;="&amp;$C$1,AssignedDate,"&lt;="&amp;$F$1)</f>
        <v/>
      </c>
      <c r="D4308" s="137">
        <f>COUNTIFS(Severity,$B4308,Status,"&lt;&gt;Suspend",Status,"&lt;&gt;Assigned",Status,"&lt;&gt;Open",Status,"&lt;&gt;Hold",ResolvedDate,"&gt;="&amp;$C$1,ResolvedDate,"&lt;="&amp;$F$1)</f>
        <v/>
      </c>
      <c r="E4308" s="137">
        <f>COUNTIFS(Severity,$B4308,SLA_Breach,"&lt;&gt;Yes",Status,"&lt;&gt;Suspend",Status,"&lt;&gt;Assigned",Status,"&lt;&gt;Open",Status,"&lt;&gt;Hold&gt;",ResolvedDate,"&gt;="&amp;$C$1,ResolvedDate,"&lt;="&amp;$F$1)</f>
        <v/>
      </c>
      <c r="F4308" s="137">
        <f>COUNTIFS(Severity,$B4308,SLA_Breach,"Yes",Status,"&lt;&gt;Suspend",Status,"&lt;&gt;Assigned",Status,"&lt;&gt;Open",Status,"&lt;&gt;Hold&gt;",ResolvedDate,"&gt;="&amp;$C$1,ResolvedDate,"&lt;="&amp;$F$1)</f>
        <v/>
      </c>
      <c r="G4308" s="137">
        <f>COUNTIFS(Severity,$B4308,AssignedDate,"&gt;=01/01/2017 12:00:00 AM",AssignedDate,"&lt;="&amp;$F$1)</f>
        <v/>
      </c>
      <c r="H4308" s="177" t="n"/>
      <c r="L4308" s="57" t="n">
        <v>0</v>
      </c>
      <c r="M4308" s="57" t="n"/>
    </row>
    <row r="4309" spans="1:13">
      <c r="A4309" s="137" t="n">
        <v>1</v>
      </c>
      <c r="B4309" s="100" t="s">
        <v>525</v>
      </c>
      <c r="C4309" s="137">
        <f>COUNTIFS(Severity,$B4309,AssignedDate,"&gt;="&amp;$C$1,AssignedDate,"&lt;="&amp;$F$1)</f>
        <v/>
      </c>
      <c r="D4309" s="137">
        <f>COUNTIFS(Severity,$B4309,Status,"&lt;&gt;Suspend",Status,"&lt;&gt;Assigned",Status,"&lt;&gt;Open",Status,"&lt;&gt;Hold",ResolvedDate,"&gt;="&amp;$C$1,ResolvedDate,"&lt;="&amp;$F$1)</f>
        <v/>
      </c>
      <c r="E4309" s="137">
        <f>COUNTIFS(Severity,$B4309,SLA_Breach,"&lt;&gt;Yes",Status,"&lt;&gt;Suspend",Status,"&lt;&gt;Assigned",Status,"&lt;&gt;Open",Status,"&lt;&gt;Hold&gt;",ResolvedDate,"&gt;="&amp;$C$1,ResolvedDate,"&lt;="&amp;$F$1)</f>
        <v/>
      </c>
      <c r="F4309" s="137">
        <f>COUNTIFS(Severity,$B4309,SLA_Breach,"Yes",Status,"&lt;&gt;Suspend",Status,"&lt;&gt;Assigned",Status,"&lt;&gt;Open",Status,"&lt;&gt;Hold&gt;",ResolvedDate,"&gt;="&amp;$C$1,ResolvedDate,"&lt;="&amp;$F$1)</f>
        <v/>
      </c>
      <c r="G4309" s="137">
        <f>COUNTIFS(Severity,$B4309,AssignedDate,"&gt;=01/01/2017 12:00:00 AM",AssignedDate,"&lt;="&amp;$F$1)</f>
        <v/>
      </c>
      <c r="H4309" s="177" t="n"/>
      <c r="L4309" s="57" t="n">
        <v>0</v>
      </c>
      <c r="M4309" s="57" t="n"/>
    </row>
    <row r="4310" spans="1:13">
      <c r="A4310" s="137" t="n">
        <v>1</v>
      </c>
      <c r="B4310" s="100" t="s">
        <v>525</v>
      </c>
      <c r="C4310" s="137">
        <f>COUNTIFS(Severity,$B4310,AssignedDate,"&gt;="&amp;$C$1,AssignedDate,"&lt;="&amp;$F$1)</f>
        <v/>
      </c>
      <c r="D4310" s="137">
        <f>COUNTIFS(Severity,$B4310,Status,"&lt;&gt;Suspend",Status,"&lt;&gt;Assigned",Status,"&lt;&gt;Open",Status,"&lt;&gt;Hold",ResolvedDate,"&gt;="&amp;$C$1,ResolvedDate,"&lt;="&amp;$F$1)</f>
        <v/>
      </c>
      <c r="E4310" s="137">
        <f>COUNTIFS(Severity,$B4310,SLA_Breach,"&lt;&gt;Yes",Status,"&lt;&gt;Suspend",Status,"&lt;&gt;Assigned",Status,"&lt;&gt;Open",Status,"&lt;&gt;Hold&gt;",ResolvedDate,"&gt;="&amp;$C$1,ResolvedDate,"&lt;="&amp;$F$1)</f>
        <v/>
      </c>
      <c r="F4310" s="137">
        <f>COUNTIFS(Severity,$B4310,SLA_Breach,"Yes",Status,"&lt;&gt;Suspend",Status,"&lt;&gt;Assigned",Status,"&lt;&gt;Open",Status,"&lt;&gt;Hold&gt;",ResolvedDate,"&gt;="&amp;$C$1,ResolvedDate,"&lt;="&amp;$F$1)</f>
        <v/>
      </c>
      <c r="G4310" s="137">
        <f>COUNTIFS(Severity,$B4310,AssignedDate,"&gt;=01/01/2017 12:00:00 AM",AssignedDate,"&lt;="&amp;$F$1)</f>
        <v/>
      </c>
      <c r="H4310" s="177" t="n"/>
      <c r="L4310" s="57" t="n">
        <v>0</v>
      </c>
      <c r="M4310" s="57" t="n"/>
    </row>
    <row r="4311" spans="1:13">
      <c r="A4311" s="137" t="n">
        <v>1</v>
      </c>
      <c r="B4311" s="100" t="s">
        <v>525</v>
      </c>
      <c r="C4311" s="137">
        <f>COUNTIFS(Severity,$B4311,AssignedDate,"&gt;="&amp;$C$1,AssignedDate,"&lt;="&amp;$F$1)</f>
        <v/>
      </c>
      <c r="D4311" s="137">
        <f>COUNTIFS(Severity,$B4311,Status,"&lt;&gt;Suspend",Status,"&lt;&gt;Assigned",Status,"&lt;&gt;Open",Status,"&lt;&gt;Hold",ResolvedDate,"&gt;="&amp;$C$1,ResolvedDate,"&lt;="&amp;$F$1)</f>
        <v/>
      </c>
      <c r="E4311" s="137">
        <f>COUNTIFS(Severity,$B4311,SLA_Breach,"&lt;&gt;Yes",Status,"&lt;&gt;Suspend",Status,"&lt;&gt;Assigned",Status,"&lt;&gt;Open",Status,"&lt;&gt;Hold&gt;",ResolvedDate,"&gt;="&amp;$C$1,ResolvedDate,"&lt;="&amp;$F$1)</f>
        <v/>
      </c>
      <c r="F4311" s="137">
        <f>COUNTIFS(Severity,$B4311,SLA_Breach,"Yes",Status,"&lt;&gt;Suspend",Status,"&lt;&gt;Assigned",Status,"&lt;&gt;Open",Status,"&lt;&gt;Hold&gt;",ResolvedDate,"&gt;="&amp;$C$1,ResolvedDate,"&lt;="&amp;$F$1)</f>
        <v/>
      </c>
      <c r="G4311" s="137">
        <f>COUNTIFS(Severity,$B4311,AssignedDate,"&gt;=01/01/2017 12:00:00 AM",AssignedDate,"&lt;="&amp;$F$1)</f>
        <v/>
      </c>
      <c r="H4311" s="177" t="n"/>
      <c r="L4311" s="57" t="n">
        <v>0</v>
      </c>
      <c r="M4311" s="57" t="n"/>
    </row>
    <row r="4312" spans="1:13">
      <c r="A4312" s="137" t="n">
        <v>1</v>
      </c>
      <c r="B4312" s="100" t="s">
        <v>525</v>
      </c>
      <c r="C4312" s="137">
        <f>COUNTIFS(Severity,$B4312,AssignedDate,"&gt;="&amp;$C$1,AssignedDate,"&lt;="&amp;$F$1)</f>
        <v/>
      </c>
      <c r="D4312" s="137">
        <f>COUNTIFS(Severity,$B4312,Status,"&lt;&gt;Suspend",Status,"&lt;&gt;Assigned",Status,"&lt;&gt;Open",Status,"&lt;&gt;Hold",ResolvedDate,"&gt;="&amp;$C$1,ResolvedDate,"&lt;="&amp;$F$1)</f>
        <v/>
      </c>
      <c r="E4312" s="137">
        <f>COUNTIFS(Severity,$B4312,SLA_Breach,"&lt;&gt;Yes",Status,"&lt;&gt;Suspend",Status,"&lt;&gt;Assigned",Status,"&lt;&gt;Open",Status,"&lt;&gt;Hold&gt;",ResolvedDate,"&gt;="&amp;$C$1,ResolvedDate,"&lt;="&amp;$F$1)</f>
        <v/>
      </c>
      <c r="F4312" s="137">
        <f>COUNTIFS(Severity,$B4312,SLA_Breach,"Yes",Status,"&lt;&gt;Suspend",Status,"&lt;&gt;Assigned",Status,"&lt;&gt;Open",Status,"&lt;&gt;Hold&gt;",ResolvedDate,"&gt;="&amp;$C$1,ResolvedDate,"&lt;="&amp;$F$1)</f>
        <v/>
      </c>
      <c r="G4312" s="137">
        <f>COUNTIFS(Severity,$B4312,AssignedDate,"&gt;=01/01/2017 12:00:00 AM",AssignedDate,"&lt;="&amp;$F$1)</f>
        <v/>
      </c>
      <c r="H4312" s="177" t="n"/>
      <c r="L4312" s="57" t="n">
        <v>0</v>
      </c>
      <c r="M4312" s="57" t="n"/>
    </row>
    <row r="4313" spans="1:13">
      <c r="A4313" s="137" t="n">
        <v>1</v>
      </c>
      <c r="B4313" s="100" t="s">
        <v>525</v>
      </c>
      <c r="C4313" s="137">
        <f>COUNTIFS(Severity,$B4313,AssignedDate,"&gt;="&amp;$C$1,AssignedDate,"&lt;="&amp;$F$1)</f>
        <v/>
      </c>
      <c r="D4313" s="137">
        <f>COUNTIFS(Severity,$B4313,Status,"&lt;&gt;Suspend",Status,"&lt;&gt;Assigned",Status,"&lt;&gt;Open",Status,"&lt;&gt;Hold",ResolvedDate,"&gt;="&amp;$C$1,ResolvedDate,"&lt;="&amp;$F$1)</f>
        <v/>
      </c>
      <c r="E4313" s="137">
        <f>COUNTIFS(Severity,$B4313,SLA_Breach,"&lt;&gt;Yes",Status,"&lt;&gt;Suspend",Status,"&lt;&gt;Assigned",Status,"&lt;&gt;Open",Status,"&lt;&gt;Hold&gt;",ResolvedDate,"&gt;="&amp;$C$1,ResolvedDate,"&lt;="&amp;$F$1)</f>
        <v/>
      </c>
      <c r="F4313" s="137">
        <f>COUNTIFS(Severity,$B4313,SLA_Breach,"Yes",Status,"&lt;&gt;Suspend",Status,"&lt;&gt;Assigned",Status,"&lt;&gt;Open",Status,"&lt;&gt;Hold&gt;",ResolvedDate,"&gt;="&amp;$C$1,ResolvedDate,"&lt;="&amp;$F$1)</f>
        <v/>
      </c>
      <c r="G4313" s="137">
        <f>COUNTIFS(Severity,$B4313,AssignedDate,"&gt;=01/01/2017 12:00:00 AM",AssignedDate,"&lt;="&amp;$F$1)</f>
        <v/>
      </c>
      <c r="H4313" s="177" t="n"/>
      <c r="L4313" s="57" t="n">
        <v>0</v>
      </c>
      <c r="M4313" s="57" t="n"/>
    </row>
    <row r="4314" spans="1:13">
      <c r="A4314" s="137" t="n">
        <v>1</v>
      </c>
      <c r="B4314" s="100" t="s">
        <v>525</v>
      </c>
      <c r="C4314" s="137">
        <f>COUNTIFS(Severity,$B4314,AssignedDate,"&gt;="&amp;$C$1,AssignedDate,"&lt;="&amp;$F$1)</f>
        <v/>
      </c>
      <c r="D4314" s="137">
        <f>COUNTIFS(Severity,$B4314,Status,"&lt;&gt;Suspend",Status,"&lt;&gt;Assigned",Status,"&lt;&gt;Open",Status,"&lt;&gt;Hold",ResolvedDate,"&gt;="&amp;$C$1,ResolvedDate,"&lt;="&amp;$F$1)</f>
        <v/>
      </c>
      <c r="E4314" s="137">
        <f>COUNTIFS(Severity,$B4314,SLA_Breach,"&lt;&gt;Yes",Status,"&lt;&gt;Suspend",Status,"&lt;&gt;Assigned",Status,"&lt;&gt;Open",Status,"&lt;&gt;Hold&gt;",ResolvedDate,"&gt;="&amp;$C$1,ResolvedDate,"&lt;="&amp;$F$1)</f>
        <v/>
      </c>
      <c r="F4314" s="137">
        <f>COUNTIFS(Severity,$B4314,SLA_Breach,"Yes",Status,"&lt;&gt;Suspend",Status,"&lt;&gt;Assigned",Status,"&lt;&gt;Open",Status,"&lt;&gt;Hold&gt;",ResolvedDate,"&gt;="&amp;$C$1,ResolvedDate,"&lt;="&amp;$F$1)</f>
        <v/>
      </c>
      <c r="G4314" s="137">
        <f>COUNTIFS(Severity,$B4314,AssignedDate,"&gt;=01/01/2017 12:00:00 AM",AssignedDate,"&lt;="&amp;$F$1)</f>
        <v/>
      </c>
      <c r="H4314" s="177" t="n"/>
      <c r="L4314" s="57" t="n">
        <v>0</v>
      </c>
      <c r="M4314" s="57" t="n"/>
    </row>
    <row r="4315" spans="1:13">
      <c r="A4315" s="137" t="n">
        <v>1</v>
      </c>
      <c r="B4315" s="100" t="s">
        <v>525</v>
      </c>
      <c r="C4315" s="137">
        <f>COUNTIFS(Severity,$B4315,AssignedDate,"&gt;="&amp;$C$1,AssignedDate,"&lt;="&amp;$F$1)</f>
        <v/>
      </c>
      <c r="D4315" s="137">
        <f>COUNTIFS(Severity,$B4315,Status,"&lt;&gt;Suspend",Status,"&lt;&gt;Assigned",Status,"&lt;&gt;Open",Status,"&lt;&gt;Hold",ResolvedDate,"&gt;="&amp;$C$1,ResolvedDate,"&lt;="&amp;$F$1)</f>
        <v/>
      </c>
      <c r="E4315" s="137">
        <f>COUNTIFS(Severity,$B4315,SLA_Breach,"&lt;&gt;Yes",Status,"&lt;&gt;Suspend",Status,"&lt;&gt;Assigned",Status,"&lt;&gt;Open",Status,"&lt;&gt;Hold&gt;",ResolvedDate,"&gt;="&amp;$C$1,ResolvedDate,"&lt;="&amp;$F$1)</f>
        <v/>
      </c>
      <c r="F4315" s="137">
        <f>COUNTIFS(Severity,$B4315,SLA_Breach,"Yes",Status,"&lt;&gt;Suspend",Status,"&lt;&gt;Assigned",Status,"&lt;&gt;Open",Status,"&lt;&gt;Hold&gt;",ResolvedDate,"&gt;="&amp;$C$1,ResolvedDate,"&lt;="&amp;$F$1)</f>
        <v/>
      </c>
      <c r="G4315" s="137">
        <f>COUNTIFS(Severity,$B4315,AssignedDate,"&gt;=01/01/2017 12:00:00 AM",AssignedDate,"&lt;="&amp;$F$1)</f>
        <v/>
      </c>
      <c r="H4315" s="177" t="n"/>
      <c r="L4315" s="57" t="n">
        <v>0</v>
      </c>
      <c r="M4315" s="57" t="n"/>
    </row>
    <row r="4316" spans="1:13">
      <c r="A4316" s="137" t="n">
        <v>1</v>
      </c>
      <c r="B4316" s="100" t="s">
        <v>525</v>
      </c>
      <c r="C4316" s="137">
        <f>COUNTIFS(Severity,$B4316,AssignedDate,"&gt;="&amp;$C$1,AssignedDate,"&lt;="&amp;$F$1)</f>
        <v/>
      </c>
      <c r="D4316" s="137">
        <f>COUNTIFS(Severity,$B4316,Status,"&lt;&gt;Suspend",Status,"&lt;&gt;Assigned",Status,"&lt;&gt;Open",Status,"&lt;&gt;Hold",ResolvedDate,"&gt;="&amp;$C$1,ResolvedDate,"&lt;="&amp;$F$1)</f>
        <v/>
      </c>
      <c r="E4316" s="137">
        <f>COUNTIFS(Severity,$B4316,SLA_Breach,"&lt;&gt;Yes",Status,"&lt;&gt;Suspend",Status,"&lt;&gt;Assigned",Status,"&lt;&gt;Open",Status,"&lt;&gt;Hold&gt;",ResolvedDate,"&gt;="&amp;$C$1,ResolvedDate,"&lt;="&amp;$F$1)</f>
        <v/>
      </c>
      <c r="F4316" s="137">
        <f>COUNTIFS(Severity,$B4316,SLA_Breach,"Yes",Status,"&lt;&gt;Suspend",Status,"&lt;&gt;Assigned",Status,"&lt;&gt;Open",Status,"&lt;&gt;Hold&gt;",ResolvedDate,"&gt;="&amp;$C$1,ResolvedDate,"&lt;="&amp;$F$1)</f>
        <v/>
      </c>
      <c r="G4316" s="137">
        <f>COUNTIFS(Severity,$B4316,AssignedDate,"&gt;=01/01/2017 12:00:00 AM",AssignedDate,"&lt;="&amp;$F$1)</f>
        <v/>
      </c>
      <c r="H4316" s="177" t="n"/>
      <c r="L4316" s="57" t="n">
        <v>0</v>
      </c>
      <c r="M4316" s="57" t="n"/>
    </row>
    <row r="4317" spans="1:13">
      <c r="A4317" s="137" t="n">
        <v>1</v>
      </c>
      <c r="B4317" s="100" t="s">
        <v>525</v>
      </c>
      <c r="C4317" s="137">
        <f>COUNTIFS(Severity,$B4317,AssignedDate,"&gt;="&amp;$C$1,AssignedDate,"&lt;="&amp;$F$1)</f>
        <v/>
      </c>
      <c r="D4317" s="137">
        <f>COUNTIFS(Severity,$B4317,Status,"&lt;&gt;Suspend",Status,"&lt;&gt;Assigned",Status,"&lt;&gt;Open",Status,"&lt;&gt;Hold",ResolvedDate,"&gt;="&amp;$C$1,ResolvedDate,"&lt;="&amp;$F$1)</f>
        <v/>
      </c>
      <c r="E4317" s="137">
        <f>COUNTIFS(Severity,$B4317,SLA_Breach,"&lt;&gt;Yes",Status,"&lt;&gt;Suspend",Status,"&lt;&gt;Assigned",Status,"&lt;&gt;Open",Status,"&lt;&gt;Hold&gt;",ResolvedDate,"&gt;="&amp;$C$1,ResolvedDate,"&lt;="&amp;$F$1)</f>
        <v/>
      </c>
      <c r="F4317" s="137">
        <f>COUNTIFS(Severity,$B4317,SLA_Breach,"Yes",Status,"&lt;&gt;Suspend",Status,"&lt;&gt;Assigned",Status,"&lt;&gt;Open",Status,"&lt;&gt;Hold&gt;",ResolvedDate,"&gt;="&amp;$C$1,ResolvedDate,"&lt;="&amp;$F$1)</f>
        <v/>
      </c>
      <c r="G4317" s="137">
        <f>COUNTIFS(Severity,$B4317,AssignedDate,"&gt;=01/01/2017 12:00:00 AM",AssignedDate,"&lt;="&amp;$F$1)</f>
        <v/>
      </c>
      <c r="H4317" s="177" t="n"/>
      <c r="L4317" s="57" t="n">
        <v>0</v>
      </c>
      <c r="M4317" s="57" t="n"/>
    </row>
    <row r="4318" spans="1:13">
      <c r="A4318" s="137" t="n">
        <v>1</v>
      </c>
      <c r="B4318" s="100" t="s">
        <v>525</v>
      </c>
      <c r="C4318" s="137">
        <f>COUNTIFS(Severity,$B4318,AssignedDate,"&gt;="&amp;$C$1,AssignedDate,"&lt;="&amp;$F$1)</f>
        <v/>
      </c>
      <c r="D4318" s="137">
        <f>COUNTIFS(Severity,$B4318,Status,"&lt;&gt;Suspend",Status,"&lt;&gt;Assigned",Status,"&lt;&gt;Open",Status,"&lt;&gt;Hold",ResolvedDate,"&gt;="&amp;$C$1,ResolvedDate,"&lt;="&amp;$F$1)</f>
        <v/>
      </c>
      <c r="E4318" s="137">
        <f>COUNTIFS(Severity,$B4318,SLA_Breach,"&lt;&gt;Yes",Status,"&lt;&gt;Suspend",Status,"&lt;&gt;Assigned",Status,"&lt;&gt;Open",Status,"&lt;&gt;Hold&gt;",ResolvedDate,"&gt;="&amp;$C$1,ResolvedDate,"&lt;="&amp;$F$1)</f>
        <v/>
      </c>
      <c r="F4318" s="137">
        <f>COUNTIFS(Severity,$B4318,SLA_Breach,"Yes",Status,"&lt;&gt;Suspend",Status,"&lt;&gt;Assigned",Status,"&lt;&gt;Open",Status,"&lt;&gt;Hold&gt;",ResolvedDate,"&gt;="&amp;$C$1,ResolvedDate,"&lt;="&amp;$F$1)</f>
        <v/>
      </c>
      <c r="G4318" s="137">
        <f>COUNTIFS(Severity,$B4318,AssignedDate,"&gt;=01/01/2017 12:00:00 AM",AssignedDate,"&lt;="&amp;$F$1)</f>
        <v/>
      </c>
      <c r="H4318" s="177" t="n"/>
      <c r="L4318" s="57" t="n">
        <v>0</v>
      </c>
      <c r="M4318" s="57" t="n"/>
    </row>
    <row r="4319" spans="1:13">
      <c r="A4319" s="137" t="n">
        <v>1</v>
      </c>
      <c r="B4319" s="100" t="s">
        <v>525</v>
      </c>
      <c r="C4319" s="137">
        <f>COUNTIFS(Severity,$B4319,AssignedDate,"&gt;="&amp;$C$1,AssignedDate,"&lt;="&amp;$F$1)</f>
        <v/>
      </c>
      <c r="D4319" s="137">
        <f>COUNTIFS(Severity,$B4319,Status,"&lt;&gt;Suspend",Status,"&lt;&gt;Assigned",Status,"&lt;&gt;Open",Status,"&lt;&gt;Hold",ResolvedDate,"&gt;="&amp;$C$1,ResolvedDate,"&lt;="&amp;$F$1)</f>
        <v/>
      </c>
      <c r="E4319" s="137">
        <f>COUNTIFS(Severity,$B4319,SLA_Breach,"&lt;&gt;Yes",Status,"&lt;&gt;Suspend",Status,"&lt;&gt;Assigned",Status,"&lt;&gt;Open",Status,"&lt;&gt;Hold&gt;",ResolvedDate,"&gt;="&amp;$C$1,ResolvedDate,"&lt;="&amp;$F$1)</f>
        <v/>
      </c>
      <c r="F4319" s="137">
        <f>COUNTIFS(Severity,$B4319,SLA_Breach,"Yes",Status,"&lt;&gt;Suspend",Status,"&lt;&gt;Assigned",Status,"&lt;&gt;Open",Status,"&lt;&gt;Hold&gt;",ResolvedDate,"&gt;="&amp;$C$1,ResolvedDate,"&lt;="&amp;$F$1)</f>
        <v/>
      </c>
      <c r="G4319" s="137">
        <f>COUNTIFS(Severity,$B4319,AssignedDate,"&gt;=01/01/2017 12:00:00 AM",AssignedDate,"&lt;="&amp;$F$1)</f>
        <v/>
      </c>
      <c r="H4319" s="177" t="n"/>
      <c r="L4319" s="57" t="n">
        <v>0</v>
      </c>
      <c r="M4319" s="57" t="n"/>
    </row>
    <row r="4320" spans="1:13">
      <c r="A4320" s="137" t="n">
        <v>1</v>
      </c>
      <c r="B4320" s="100" t="s">
        <v>525</v>
      </c>
      <c r="C4320" s="137">
        <f>COUNTIFS(Severity,$B4320,AssignedDate,"&gt;="&amp;$C$1,AssignedDate,"&lt;="&amp;$F$1)</f>
        <v/>
      </c>
      <c r="D4320" s="137">
        <f>COUNTIFS(Severity,$B4320,Status,"&lt;&gt;Suspend",Status,"&lt;&gt;Assigned",Status,"&lt;&gt;Open",Status,"&lt;&gt;Hold",ResolvedDate,"&gt;="&amp;$C$1,ResolvedDate,"&lt;="&amp;$F$1)</f>
        <v/>
      </c>
      <c r="E4320" s="137">
        <f>COUNTIFS(Severity,$B4320,SLA_Breach,"&lt;&gt;Yes",Status,"&lt;&gt;Suspend",Status,"&lt;&gt;Assigned",Status,"&lt;&gt;Open",Status,"&lt;&gt;Hold&gt;",ResolvedDate,"&gt;="&amp;$C$1,ResolvedDate,"&lt;="&amp;$F$1)</f>
        <v/>
      </c>
      <c r="F4320" s="137">
        <f>COUNTIFS(Severity,$B4320,SLA_Breach,"Yes",Status,"&lt;&gt;Suspend",Status,"&lt;&gt;Assigned",Status,"&lt;&gt;Open",Status,"&lt;&gt;Hold&gt;",ResolvedDate,"&gt;="&amp;$C$1,ResolvedDate,"&lt;="&amp;$F$1)</f>
        <v/>
      </c>
      <c r="G4320" s="137">
        <f>COUNTIFS(Severity,$B4320,AssignedDate,"&gt;=01/01/2017 12:00:00 AM",AssignedDate,"&lt;="&amp;$F$1)</f>
        <v/>
      </c>
      <c r="H4320" s="177" t="n"/>
      <c r="L4320" s="57" t="n">
        <v>0</v>
      </c>
      <c r="M4320" s="57" t="n"/>
    </row>
    <row r="4321" spans="1:13">
      <c r="A4321" s="137" t="n">
        <v>1</v>
      </c>
      <c r="B4321" s="100" t="s">
        <v>525</v>
      </c>
      <c r="C4321" s="137">
        <f>COUNTIFS(Severity,$B4321,AssignedDate,"&gt;="&amp;$C$1,AssignedDate,"&lt;="&amp;$F$1)</f>
        <v/>
      </c>
      <c r="D4321" s="137">
        <f>COUNTIFS(Severity,$B4321,Status,"&lt;&gt;Suspend",Status,"&lt;&gt;Assigned",Status,"&lt;&gt;Open",Status,"&lt;&gt;Hold",ResolvedDate,"&gt;="&amp;$C$1,ResolvedDate,"&lt;="&amp;$F$1)</f>
        <v/>
      </c>
      <c r="E4321" s="137">
        <f>COUNTIFS(Severity,$B4321,SLA_Breach,"&lt;&gt;Yes",Status,"&lt;&gt;Suspend",Status,"&lt;&gt;Assigned",Status,"&lt;&gt;Open",Status,"&lt;&gt;Hold&gt;",ResolvedDate,"&gt;="&amp;$C$1,ResolvedDate,"&lt;="&amp;$F$1)</f>
        <v/>
      </c>
      <c r="F4321" s="137">
        <f>COUNTIFS(Severity,$B4321,SLA_Breach,"Yes",Status,"&lt;&gt;Suspend",Status,"&lt;&gt;Assigned",Status,"&lt;&gt;Open",Status,"&lt;&gt;Hold&gt;",ResolvedDate,"&gt;="&amp;$C$1,ResolvedDate,"&lt;="&amp;$F$1)</f>
        <v/>
      </c>
      <c r="G4321" s="137">
        <f>COUNTIFS(Severity,$B4321,AssignedDate,"&gt;=01/01/2017 12:00:00 AM",AssignedDate,"&lt;="&amp;$F$1)</f>
        <v/>
      </c>
      <c r="H4321" s="177" t="n"/>
      <c r="L4321" s="57" t="n">
        <v>0</v>
      </c>
      <c r="M4321" s="57" t="n"/>
    </row>
    <row r="4322" spans="1:13">
      <c r="A4322" s="137" t="n">
        <v>1</v>
      </c>
      <c r="B4322" s="100" t="s">
        <v>525</v>
      </c>
      <c r="C4322" s="137">
        <f>COUNTIFS(Severity,$B4322,AssignedDate,"&gt;="&amp;$C$1,AssignedDate,"&lt;="&amp;$F$1)</f>
        <v/>
      </c>
      <c r="D4322" s="137">
        <f>COUNTIFS(Severity,$B4322,Status,"&lt;&gt;Suspend",Status,"&lt;&gt;Assigned",Status,"&lt;&gt;Open",Status,"&lt;&gt;Hold",ResolvedDate,"&gt;="&amp;$C$1,ResolvedDate,"&lt;="&amp;$F$1)</f>
        <v/>
      </c>
      <c r="E4322" s="137">
        <f>COUNTIFS(Severity,$B4322,SLA_Breach,"&lt;&gt;Yes",Status,"&lt;&gt;Suspend",Status,"&lt;&gt;Assigned",Status,"&lt;&gt;Open",Status,"&lt;&gt;Hold&gt;",ResolvedDate,"&gt;="&amp;$C$1,ResolvedDate,"&lt;="&amp;$F$1)</f>
        <v/>
      </c>
      <c r="F4322" s="137">
        <f>COUNTIFS(Severity,$B4322,SLA_Breach,"Yes",Status,"&lt;&gt;Suspend",Status,"&lt;&gt;Assigned",Status,"&lt;&gt;Open",Status,"&lt;&gt;Hold&gt;",ResolvedDate,"&gt;="&amp;$C$1,ResolvedDate,"&lt;="&amp;$F$1)</f>
        <v/>
      </c>
      <c r="G4322" s="137">
        <f>COUNTIFS(Severity,$B4322,AssignedDate,"&gt;=01/01/2017 12:00:00 AM",AssignedDate,"&lt;="&amp;$F$1)</f>
        <v/>
      </c>
      <c r="H4322" s="177" t="n"/>
      <c r="L4322" s="57" t="n">
        <v>0</v>
      </c>
      <c r="M4322" s="57" t="n"/>
    </row>
    <row r="4323" spans="1:13">
      <c r="A4323" s="137" t="n">
        <v>1</v>
      </c>
      <c r="B4323" s="100" t="s">
        <v>525</v>
      </c>
      <c r="C4323" s="137">
        <f>COUNTIFS(Severity,$B4323,AssignedDate,"&gt;="&amp;$C$1,AssignedDate,"&lt;="&amp;$F$1)</f>
        <v/>
      </c>
      <c r="D4323" s="137">
        <f>COUNTIFS(Severity,$B4323,Status,"&lt;&gt;Suspend",Status,"&lt;&gt;Assigned",Status,"&lt;&gt;Open",Status,"&lt;&gt;Hold",ResolvedDate,"&gt;="&amp;$C$1,ResolvedDate,"&lt;="&amp;$F$1)</f>
        <v/>
      </c>
      <c r="E4323" s="137">
        <f>COUNTIFS(Severity,$B4323,SLA_Breach,"&lt;&gt;Yes",Status,"&lt;&gt;Suspend",Status,"&lt;&gt;Assigned",Status,"&lt;&gt;Open",Status,"&lt;&gt;Hold&gt;",ResolvedDate,"&gt;="&amp;$C$1,ResolvedDate,"&lt;="&amp;$F$1)</f>
        <v/>
      </c>
      <c r="F4323" s="137">
        <f>COUNTIFS(Severity,$B4323,SLA_Breach,"Yes",Status,"&lt;&gt;Suspend",Status,"&lt;&gt;Assigned",Status,"&lt;&gt;Open",Status,"&lt;&gt;Hold&gt;",ResolvedDate,"&gt;="&amp;$C$1,ResolvedDate,"&lt;="&amp;$F$1)</f>
        <v/>
      </c>
      <c r="G4323" s="137">
        <f>COUNTIFS(Severity,$B4323,AssignedDate,"&gt;=01/01/2017 12:00:00 AM",AssignedDate,"&lt;="&amp;$F$1)</f>
        <v/>
      </c>
      <c r="H4323" s="177" t="n"/>
      <c r="L4323" s="57" t="n">
        <v>0</v>
      </c>
      <c r="M4323" s="57" t="n"/>
    </row>
    <row r="4324" spans="1:13">
      <c r="A4324" s="137" t="n">
        <v>1</v>
      </c>
      <c r="B4324" s="100" t="s">
        <v>525</v>
      </c>
      <c r="C4324" s="137">
        <f>COUNTIFS(Severity,$B4324,AssignedDate,"&gt;="&amp;$C$1,AssignedDate,"&lt;="&amp;$F$1)</f>
        <v/>
      </c>
      <c r="D4324" s="137">
        <f>COUNTIFS(Severity,$B4324,Status,"&lt;&gt;Suspend",Status,"&lt;&gt;Assigned",Status,"&lt;&gt;Open",Status,"&lt;&gt;Hold",ResolvedDate,"&gt;="&amp;$C$1,ResolvedDate,"&lt;="&amp;$F$1)</f>
        <v/>
      </c>
      <c r="E4324" s="137">
        <f>COUNTIFS(Severity,$B4324,SLA_Breach,"&lt;&gt;Yes",Status,"&lt;&gt;Suspend",Status,"&lt;&gt;Assigned",Status,"&lt;&gt;Open",Status,"&lt;&gt;Hold&gt;",ResolvedDate,"&gt;="&amp;$C$1,ResolvedDate,"&lt;="&amp;$F$1)</f>
        <v/>
      </c>
      <c r="F4324" s="137">
        <f>COUNTIFS(Severity,$B4324,SLA_Breach,"Yes",Status,"&lt;&gt;Suspend",Status,"&lt;&gt;Assigned",Status,"&lt;&gt;Open",Status,"&lt;&gt;Hold&gt;",ResolvedDate,"&gt;="&amp;$C$1,ResolvedDate,"&lt;="&amp;$F$1)</f>
        <v/>
      </c>
      <c r="G4324" s="137">
        <f>COUNTIFS(Severity,$B4324,AssignedDate,"&gt;=01/01/2017 12:00:00 AM",AssignedDate,"&lt;="&amp;$F$1)</f>
        <v/>
      </c>
      <c r="H4324" s="177" t="n"/>
      <c r="L4324" s="57" t="n">
        <v>0</v>
      </c>
      <c r="M4324" s="57" t="n"/>
    </row>
    <row r="4325" spans="1:13">
      <c r="A4325" s="137" t="n">
        <v>1</v>
      </c>
      <c r="B4325" s="100" t="s">
        <v>525</v>
      </c>
      <c r="C4325" s="137">
        <f>COUNTIFS(Severity,$B4325,AssignedDate,"&gt;="&amp;$C$1,AssignedDate,"&lt;="&amp;$F$1)</f>
        <v/>
      </c>
      <c r="D4325" s="137">
        <f>COUNTIFS(Severity,$B4325,Status,"&lt;&gt;Suspend",Status,"&lt;&gt;Assigned",Status,"&lt;&gt;Open",Status,"&lt;&gt;Hold",ResolvedDate,"&gt;="&amp;$C$1,ResolvedDate,"&lt;="&amp;$F$1)</f>
        <v/>
      </c>
      <c r="E4325" s="137">
        <f>COUNTIFS(Severity,$B4325,SLA_Breach,"&lt;&gt;Yes",Status,"&lt;&gt;Suspend",Status,"&lt;&gt;Assigned",Status,"&lt;&gt;Open",Status,"&lt;&gt;Hold&gt;",ResolvedDate,"&gt;="&amp;$C$1,ResolvedDate,"&lt;="&amp;$F$1)</f>
        <v/>
      </c>
      <c r="F4325" s="137">
        <f>COUNTIFS(Severity,$B4325,SLA_Breach,"Yes",Status,"&lt;&gt;Suspend",Status,"&lt;&gt;Assigned",Status,"&lt;&gt;Open",Status,"&lt;&gt;Hold&gt;",ResolvedDate,"&gt;="&amp;$C$1,ResolvedDate,"&lt;="&amp;$F$1)</f>
        <v/>
      </c>
      <c r="G4325" s="137">
        <f>COUNTIFS(Severity,$B4325,AssignedDate,"&gt;=01/01/2017 12:00:00 AM",AssignedDate,"&lt;="&amp;$F$1)</f>
        <v/>
      </c>
      <c r="H4325" s="177" t="n"/>
      <c r="L4325" s="57" t="n">
        <v>0</v>
      </c>
      <c r="M4325" s="57" t="n"/>
    </row>
    <row r="4326" spans="1:13">
      <c r="A4326" s="137" t="n">
        <v>1</v>
      </c>
      <c r="B4326" s="100" t="s">
        <v>525</v>
      </c>
      <c r="C4326" s="137">
        <f>COUNTIFS(Severity,$B4326,AssignedDate,"&gt;="&amp;$C$1,AssignedDate,"&lt;="&amp;$F$1)</f>
        <v/>
      </c>
      <c r="D4326" s="137">
        <f>COUNTIFS(Severity,$B4326,Status,"&lt;&gt;Suspend",Status,"&lt;&gt;Assigned",Status,"&lt;&gt;Open",Status,"&lt;&gt;Hold",ResolvedDate,"&gt;="&amp;$C$1,ResolvedDate,"&lt;="&amp;$F$1)</f>
        <v/>
      </c>
      <c r="E4326" s="137">
        <f>COUNTIFS(Severity,$B4326,SLA_Breach,"&lt;&gt;Yes",Status,"&lt;&gt;Suspend",Status,"&lt;&gt;Assigned",Status,"&lt;&gt;Open",Status,"&lt;&gt;Hold&gt;",ResolvedDate,"&gt;="&amp;$C$1,ResolvedDate,"&lt;="&amp;$F$1)</f>
        <v/>
      </c>
      <c r="F4326" s="137">
        <f>COUNTIFS(Severity,$B4326,SLA_Breach,"Yes",Status,"&lt;&gt;Suspend",Status,"&lt;&gt;Assigned",Status,"&lt;&gt;Open",Status,"&lt;&gt;Hold&gt;",ResolvedDate,"&gt;="&amp;$C$1,ResolvedDate,"&lt;="&amp;$F$1)</f>
        <v/>
      </c>
      <c r="G4326" s="137">
        <f>COUNTIFS(Severity,$B4326,AssignedDate,"&gt;=01/01/2017 12:00:00 AM",AssignedDate,"&lt;="&amp;$F$1)</f>
        <v/>
      </c>
      <c r="H4326" s="177" t="n"/>
      <c r="L4326" s="57" t="n">
        <v>0</v>
      </c>
      <c r="M4326" s="57" t="n"/>
    </row>
    <row r="4327" spans="1:13">
      <c r="A4327" s="137" t="n">
        <v>1</v>
      </c>
      <c r="B4327" s="100" t="s">
        <v>525</v>
      </c>
      <c r="C4327" s="137">
        <f>COUNTIFS(Severity,$B4327,AssignedDate,"&gt;="&amp;$C$1,AssignedDate,"&lt;="&amp;$F$1)</f>
        <v/>
      </c>
      <c r="D4327" s="137">
        <f>COUNTIFS(Severity,$B4327,Status,"&lt;&gt;Suspend",Status,"&lt;&gt;Assigned",Status,"&lt;&gt;Open",Status,"&lt;&gt;Hold",ResolvedDate,"&gt;="&amp;$C$1,ResolvedDate,"&lt;="&amp;$F$1)</f>
        <v/>
      </c>
      <c r="E4327" s="137">
        <f>COUNTIFS(Severity,$B4327,SLA_Breach,"&lt;&gt;Yes",Status,"&lt;&gt;Suspend",Status,"&lt;&gt;Assigned",Status,"&lt;&gt;Open",Status,"&lt;&gt;Hold&gt;",ResolvedDate,"&gt;="&amp;$C$1,ResolvedDate,"&lt;="&amp;$F$1)</f>
        <v/>
      </c>
      <c r="F4327" s="137">
        <f>COUNTIFS(Severity,$B4327,SLA_Breach,"Yes",Status,"&lt;&gt;Suspend",Status,"&lt;&gt;Assigned",Status,"&lt;&gt;Open",Status,"&lt;&gt;Hold&gt;",ResolvedDate,"&gt;="&amp;$C$1,ResolvedDate,"&lt;="&amp;$F$1)</f>
        <v/>
      </c>
      <c r="G4327" s="137">
        <f>COUNTIFS(Severity,$B4327,AssignedDate,"&gt;=01/01/2017 12:00:00 AM",AssignedDate,"&lt;="&amp;$F$1)</f>
        <v/>
      </c>
      <c r="H4327" s="177" t="n"/>
      <c r="L4327" s="57" t="n">
        <v>0</v>
      </c>
      <c r="M4327" s="57" t="n"/>
    </row>
    <row r="4328" spans="1:13">
      <c r="A4328" s="137" t="n">
        <v>1</v>
      </c>
      <c r="B4328" s="100" t="s">
        <v>525</v>
      </c>
      <c r="C4328" s="137">
        <f>COUNTIFS(Severity,$B4328,AssignedDate,"&gt;="&amp;$C$1,AssignedDate,"&lt;="&amp;$F$1)</f>
        <v/>
      </c>
      <c r="D4328" s="137">
        <f>COUNTIFS(Severity,$B4328,Status,"&lt;&gt;Suspend",Status,"&lt;&gt;Assigned",Status,"&lt;&gt;Open",Status,"&lt;&gt;Hold",ResolvedDate,"&gt;="&amp;$C$1,ResolvedDate,"&lt;="&amp;$F$1)</f>
        <v/>
      </c>
      <c r="E4328" s="137">
        <f>COUNTIFS(Severity,$B4328,SLA_Breach,"&lt;&gt;Yes",Status,"&lt;&gt;Suspend",Status,"&lt;&gt;Assigned",Status,"&lt;&gt;Open",Status,"&lt;&gt;Hold&gt;",ResolvedDate,"&gt;="&amp;$C$1,ResolvedDate,"&lt;="&amp;$F$1)</f>
        <v/>
      </c>
      <c r="F4328" s="137">
        <f>COUNTIFS(Severity,$B4328,SLA_Breach,"Yes",Status,"&lt;&gt;Suspend",Status,"&lt;&gt;Assigned",Status,"&lt;&gt;Open",Status,"&lt;&gt;Hold&gt;",ResolvedDate,"&gt;="&amp;$C$1,ResolvedDate,"&lt;="&amp;$F$1)</f>
        <v/>
      </c>
      <c r="G4328" s="137">
        <f>COUNTIFS(Severity,$B4328,AssignedDate,"&gt;=01/01/2017 12:00:00 AM",AssignedDate,"&lt;="&amp;$F$1)</f>
        <v/>
      </c>
      <c r="H4328" s="177" t="n"/>
      <c r="L4328" s="57" t="n">
        <v>0</v>
      </c>
      <c r="M4328" s="57" t="n"/>
    </row>
    <row r="4329" spans="1:13">
      <c r="A4329" s="137" t="n">
        <v>1</v>
      </c>
      <c r="B4329" s="100" t="s">
        <v>525</v>
      </c>
      <c r="C4329" s="137">
        <f>COUNTIFS(Severity,$B4329,AssignedDate,"&gt;="&amp;$C$1,AssignedDate,"&lt;="&amp;$F$1)</f>
        <v/>
      </c>
      <c r="D4329" s="137">
        <f>COUNTIFS(Severity,$B4329,Status,"&lt;&gt;Suspend",Status,"&lt;&gt;Assigned",Status,"&lt;&gt;Open",Status,"&lt;&gt;Hold",ResolvedDate,"&gt;="&amp;$C$1,ResolvedDate,"&lt;="&amp;$F$1)</f>
        <v/>
      </c>
      <c r="E4329" s="137">
        <f>COUNTIFS(Severity,$B4329,SLA_Breach,"&lt;&gt;Yes",Status,"&lt;&gt;Suspend",Status,"&lt;&gt;Assigned",Status,"&lt;&gt;Open",Status,"&lt;&gt;Hold&gt;",ResolvedDate,"&gt;="&amp;$C$1,ResolvedDate,"&lt;="&amp;$F$1)</f>
        <v/>
      </c>
      <c r="F4329" s="137">
        <f>COUNTIFS(Severity,$B4329,SLA_Breach,"Yes",Status,"&lt;&gt;Suspend",Status,"&lt;&gt;Assigned",Status,"&lt;&gt;Open",Status,"&lt;&gt;Hold&gt;",ResolvedDate,"&gt;="&amp;$C$1,ResolvedDate,"&lt;="&amp;$F$1)</f>
        <v/>
      </c>
      <c r="G4329" s="137">
        <f>COUNTIFS(Severity,$B4329,AssignedDate,"&gt;=01/01/2017 12:00:00 AM",AssignedDate,"&lt;="&amp;$F$1)</f>
        <v/>
      </c>
      <c r="H4329" s="177" t="n"/>
      <c r="L4329" s="57" t="n">
        <v>0</v>
      </c>
      <c r="M4329" s="57" t="n"/>
    </row>
    <row r="4330" spans="1:13">
      <c r="A4330" s="137" t="n">
        <v>1</v>
      </c>
      <c r="B4330" s="100" t="s">
        <v>525</v>
      </c>
      <c r="C4330" s="137">
        <f>COUNTIFS(Severity,$B4330,AssignedDate,"&gt;="&amp;$C$1,AssignedDate,"&lt;="&amp;$F$1)</f>
        <v/>
      </c>
      <c r="D4330" s="137">
        <f>COUNTIFS(Severity,$B4330,Status,"&lt;&gt;Suspend",Status,"&lt;&gt;Assigned",Status,"&lt;&gt;Open",Status,"&lt;&gt;Hold",ResolvedDate,"&gt;="&amp;$C$1,ResolvedDate,"&lt;="&amp;$F$1)</f>
        <v/>
      </c>
      <c r="E4330" s="137">
        <f>COUNTIFS(Severity,$B4330,SLA_Breach,"&lt;&gt;Yes",Status,"&lt;&gt;Suspend",Status,"&lt;&gt;Assigned",Status,"&lt;&gt;Open",Status,"&lt;&gt;Hold&gt;",ResolvedDate,"&gt;="&amp;$C$1,ResolvedDate,"&lt;="&amp;$F$1)</f>
        <v/>
      </c>
      <c r="F4330" s="137">
        <f>COUNTIFS(Severity,$B4330,SLA_Breach,"Yes",Status,"&lt;&gt;Suspend",Status,"&lt;&gt;Assigned",Status,"&lt;&gt;Open",Status,"&lt;&gt;Hold&gt;",ResolvedDate,"&gt;="&amp;$C$1,ResolvedDate,"&lt;="&amp;$F$1)</f>
        <v/>
      </c>
      <c r="G4330" s="137">
        <f>COUNTIFS(Severity,$B4330,AssignedDate,"&gt;=01/01/2017 12:00:00 AM",AssignedDate,"&lt;="&amp;$F$1)</f>
        <v/>
      </c>
      <c r="H4330" s="177" t="n"/>
      <c r="L4330" s="57" t="n">
        <v>0</v>
      </c>
      <c r="M4330" s="57" t="n"/>
    </row>
    <row r="4331" spans="1:13">
      <c r="A4331" s="137" t="n">
        <v>1</v>
      </c>
      <c r="B4331" s="100" t="s">
        <v>525</v>
      </c>
      <c r="C4331" s="137">
        <f>COUNTIFS(Severity,$B4331,AssignedDate,"&gt;="&amp;$C$1,AssignedDate,"&lt;="&amp;$F$1)</f>
        <v/>
      </c>
      <c r="D4331" s="137">
        <f>COUNTIFS(Severity,$B4331,Status,"&lt;&gt;Suspend",Status,"&lt;&gt;Assigned",Status,"&lt;&gt;Open",Status,"&lt;&gt;Hold",ResolvedDate,"&gt;="&amp;$C$1,ResolvedDate,"&lt;="&amp;$F$1)</f>
        <v/>
      </c>
      <c r="E4331" s="137">
        <f>COUNTIFS(Severity,$B4331,SLA_Breach,"&lt;&gt;Yes",Status,"&lt;&gt;Suspend",Status,"&lt;&gt;Assigned",Status,"&lt;&gt;Open",Status,"&lt;&gt;Hold&gt;",ResolvedDate,"&gt;="&amp;$C$1,ResolvedDate,"&lt;="&amp;$F$1)</f>
        <v/>
      </c>
      <c r="F4331" s="137">
        <f>COUNTIFS(Severity,$B4331,SLA_Breach,"Yes",Status,"&lt;&gt;Suspend",Status,"&lt;&gt;Assigned",Status,"&lt;&gt;Open",Status,"&lt;&gt;Hold&gt;",ResolvedDate,"&gt;="&amp;$C$1,ResolvedDate,"&lt;="&amp;$F$1)</f>
        <v/>
      </c>
      <c r="G4331" s="137">
        <f>COUNTIFS(Severity,$B4331,AssignedDate,"&gt;=01/01/2017 12:00:00 AM",AssignedDate,"&lt;="&amp;$F$1)</f>
        <v/>
      </c>
      <c r="H4331" s="177" t="n"/>
      <c r="L4331" s="57" t="n">
        <v>0</v>
      </c>
      <c r="M4331" s="57" t="n"/>
    </row>
    <row r="4332" spans="1:13">
      <c r="A4332" s="137" t="n">
        <v>1</v>
      </c>
      <c r="B4332" s="100" t="s">
        <v>525</v>
      </c>
      <c r="C4332" s="137">
        <f>COUNTIFS(Severity,$B4332,AssignedDate,"&gt;="&amp;$C$1,AssignedDate,"&lt;="&amp;$F$1)</f>
        <v/>
      </c>
      <c r="D4332" s="137">
        <f>COUNTIFS(Severity,$B4332,Status,"&lt;&gt;Suspend",Status,"&lt;&gt;Assigned",Status,"&lt;&gt;Open",Status,"&lt;&gt;Hold",ResolvedDate,"&gt;="&amp;$C$1,ResolvedDate,"&lt;="&amp;$F$1)</f>
        <v/>
      </c>
      <c r="E4332" s="137">
        <f>COUNTIFS(Severity,$B4332,SLA_Breach,"&lt;&gt;Yes",Status,"&lt;&gt;Suspend",Status,"&lt;&gt;Assigned",Status,"&lt;&gt;Open",Status,"&lt;&gt;Hold&gt;",ResolvedDate,"&gt;="&amp;$C$1,ResolvedDate,"&lt;="&amp;$F$1)</f>
        <v/>
      </c>
      <c r="F4332" s="137">
        <f>COUNTIFS(Severity,$B4332,SLA_Breach,"Yes",Status,"&lt;&gt;Suspend",Status,"&lt;&gt;Assigned",Status,"&lt;&gt;Open",Status,"&lt;&gt;Hold&gt;",ResolvedDate,"&gt;="&amp;$C$1,ResolvedDate,"&lt;="&amp;$F$1)</f>
        <v/>
      </c>
      <c r="G4332" s="137">
        <f>COUNTIFS(Severity,$B4332,AssignedDate,"&gt;=01/01/2017 12:00:00 AM",AssignedDate,"&lt;="&amp;$F$1)</f>
        <v/>
      </c>
      <c r="H4332" s="177" t="n"/>
      <c r="L4332" s="57" t="n">
        <v>0</v>
      </c>
      <c r="M4332" s="57" t="n"/>
    </row>
    <row r="4333" spans="1:13">
      <c r="A4333" s="137" t="n">
        <v>1</v>
      </c>
      <c r="B4333" s="100" t="s">
        <v>525</v>
      </c>
      <c r="C4333" s="137">
        <f>COUNTIFS(Severity,$B4333,AssignedDate,"&gt;="&amp;$C$1,AssignedDate,"&lt;="&amp;$F$1)</f>
        <v/>
      </c>
      <c r="D4333" s="137">
        <f>COUNTIFS(Severity,$B4333,Status,"&lt;&gt;Suspend",Status,"&lt;&gt;Assigned",Status,"&lt;&gt;Open",Status,"&lt;&gt;Hold",ResolvedDate,"&gt;="&amp;$C$1,ResolvedDate,"&lt;="&amp;$F$1)</f>
        <v/>
      </c>
      <c r="E4333" s="137">
        <f>COUNTIFS(Severity,$B4333,SLA_Breach,"&lt;&gt;Yes",Status,"&lt;&gt;Suspend",Status,"&lt;&gt;Assigned",Status,"&lt;&gt;Open",Status,"&lt;&gt;Hold&gt;",ResolvedDate,"&gt;="&amp;$C$1,ResolvedDate,"&lt;="&amp;$F$1)</f>
        <v/>
      </c>
      <c r="F4333" s="137">
        <f>COUNTIFS(Severity,$B4333,SLA_Breach,"Yes",Status,"&lt;&gt;Suspend",Status,"&lt;&gt;Assigned",Status,"&lt;&gt;Open",Status,"&lt;&gt;Hold&gt;",ResolvedDate,"&gt;="&amp;$C$1,ResolvedDate,"&lt;="&amp;$F$1)</f>
        <v/>
      </c>
      <c r="G4333" s="137">
        <f>COUNTIFS(Severity,$B4333,AssignedDate,"&gt;=01/01/2017 12:00:00 AM",AssignedDate,"&lt;="&amp;$F$1)</f>
        <v/>
      </c>
      <c r="H4333" s="177" t="n"/>
      <c r="L4333" s="57" t="n">
        <v>0</v>
      </c>
      <c r="M4333" s="57" t="n"/>
    </row>
    <row r="4334" spans="1:13">
      <c r="A4334" s="137" t="n">
        <v>1</v>
      </c>
      <c r="B4334" s="100" t="s">
        <v>525</v>
      </c>
      <c r="C4334" s="137">
        <f>COUNTIFS(Severity,$B4334,AssignedDate,"&gt;="&amp;$C$1,AssignedDate,"&lt;="&amp;$F$1)</f>
        <v/>
      </c>
      <c r="D4334" s="137">
        <f>COUNTIFS(Severity,$B4334,Status,"&lt;&gt;Suspend",Status,"&lt;&gt;Assigned",Status,"&lt;&gt;Open",Status,"&lt;&gt;Hold",ResolvedDate,"&gt;="&amp;$C$1,ResolvedDate,"&lt;="&amp;$F$1)</f>
        <v/>
      </c>
      <c r="E4334" s="137">
        <f>COUNTIFS(Severity,$B4334,SLA_Breach,"&lt;&gt;Yes",Status,"&lt;&gt;Suspend",Status,"&lt;&gt;Assigned",Status,"&lt;&gt;Open",Status,"&lt;&gt;Hold&gt;",ResolvedDate,"&gt;="&amp;$C$1,ResolvedDate,"&lt;="&amp;$F$1)</f>
        <v/>
      </c>
      <c r="F4334" s="137">
        <f>COUNTIFS(Severity,$B4334,SLA_Breach,"Yes",Status,"&lt;&gt;Suspend",Status,"&lt;&gt;Assigned",Status,"&lt;&gt;Open",Status,"&lt;&gt;Hold&gt;",ResolvedDate,"&gt;="&amp;$C$1,ResolvedDate,"&lt;="&amp;$F$1)</f>
        <v/>
      </c>
      <c r="G4334" s="137">
        <f>COUNTIFS(Severity,$B4334,AssignedDate,"&gt;=01/01/2017 12:00:00 AM",AssignedDate,"&lt;="&amp;$F$1)</f>
        <v/>
      </c>
      <c r="H4334" s="177" t="n"/>
      <c r="L4334" s="57" t="n">
        <v>0</v>
      </c>
      <c r="M4334" s="57" t="n"/>
    </row>
    <row r="4335" spans="1:13">
      <c r="A4335" s="137" t="n">
        <v>1</v>
      </c>
      <c r="B4335" s="100" t="s">
        <v>525</v>
      </c>
      <c r="C4335" s="137">
        <f>COUNTIFS(Severity,$B4335,AssignedDate,"&gt;="&amp;$C$1,AssignedDate,"&lt;="&amp;$F$1)</f>
        <v/>
      </c>
      <c r="D4335" s="137">
        <f>COUNTIFS(Severity,$B4335,Status,"&lt;&gt;Suspend",Status,"&lt;&gt;Assigned",Status,"&lt;&gt;Open",Status,"&lt;&gt;Hold",ResolvedDate,"&gt;="&amp;$C$1,ResolvedDate,"&lt;="&amp;$F$1)</f>
        <v/>
      </c>
      <c r="E4335" s="137">
        <f>COUNTIFS(Severity,$B4335,SLA_Breach,"&lt;&gt;Yes",Status,"&lt;&gt;Suspend",Status,"&lt;&gt;Assigned",Status,"&lt;&gt;Open",Status,"&lt;&gt;Hold&gt;",ResolvedDate,"&gt;="&amp;$C$1,ResolvedDate,"&lt;="&amp;$F$1)</f>
        <v/>
      </c>
      <c r="F4335" s="137">
        <f>COUNTIFS(Severity,$B4335,SLA_Breach,"Yes",Status,"&lt;&gt;Suspend",Status,"&lt;&gt;Assigned",Status,"&lt;&gt;Open",Status,"&lt;&gt;Hold&gt;",ResolvedDate,"&gt;="&amp;$C$1,ResolvedDate,"&lt;="&amp;$F$1)</f>
        <v/>
      </c>
      <c r="G4335" s="137">
        <f>COUNTIFS(Severity,$B4335,AssignedDate,"&gt;=01/01/2017 12:00:00 AM",AssignedDate,"&lt;="&amp;$F$1)</f>
        <v/>
      </c>
      <c r="H4335" s="177" t="n"/>
      <c r="L4335" s="57" t="n">
        <v>0</v>
      </c>
      <c r="M4335" s="57" t="n"/>
    </row>
    <row r="4336" spans="1:13">
      <c r="A4336" s="137" t="n">
        <v>1</v>
      </c>
      <c r="B4336" s="100" t="s">
        <v>525</v>
      </c>
      <c r="C4336" s="137">
        <f>COUNTIFS(Severity,$B4336,AssignedDate,"&gt;="&amp;$C$1,AssignedDate,"&lt;="&amp;$F$1)</f>
        <v/>
      </c>
      <c r="D4336" s="137">
        <f>COUNTIFS(Severity,$B4336,Status,"&lt;&gt;Suspend",Status,"&lt;&gt;Assigned",Status,"&lt;&gt;Open",Status,"&lt;&gt;Hold",ResolvedDate,"&gt;="&amp;$C$1,ResolvedDate,"&lt;="&amp;$F$1)</f>
        <v/>
      </c>
      <c r="E4336" s="137">
        <f>COUNTIFS(Severity,$B4336,SLA_Breach,"&lt;&gt;Yes",Status,"&lt;&gt;Suspend",Status,"&lt;&gt;Assigned",Status,"&lt;&gt;Open",Status,"&lt;&gt;Hold&gt;",ResolvedDate,"&gt;="&amp;$C$1,ResolvedDate,"&lt;="&amp;$F$1)</f>
        <v/>
      </c>
      <c r="F4336" s="137">
        <f>COUNTIFS(Severity,$B4336,SLA_Breach,"Yes",Status,"&lt;&gt;Suspend",Status,"&lt;&gt;Assigned",Status,"&lt;&gt;Open",Status,"&lt;&gt;Hold&gt;",ResolvedDate,"&gt;="&amp;$C$1,ResolvedDate,"&lt;="&amp;$F$1)</f>
        <v/>
      </c>
      <c r="G4336" s="137">
        <f>COUNTIFS(Severity,$B4336,AssignedDate,"&gt;=01/01/2017 12:00:00 AM",AssignedDate,"&lt;="&amp;$F$1)</f>
        <v/>
      </c>
      <c r="H4336" s="177" t="n"/>
      <c r="L4336" s="57" t="n">
        <v>0</v>
      </c>
      <c r="M4336" s="57" t="n"/>
    </row>
    <row r="4337" spans="1:13">
      <c r="A4337" s="137" t="n">
        <v>1</v>
      </c>
      <c r="B4337" s="100" t="s">
        <v>525</v>
      </c>
      <c r="C4337" s="137">
        <f>COUNTIFS(Severity,$B4337,AssignedDate,"&gt;="&amp;$C$1,AssignedDate,"&lt;="&amp;$F$1)</f>
        <v/>
      </c>
      <c r="D4337" s="137">
        <f>COUNTIFS(Severity,$B4337,Status,"&lt;&gt;Suspend",Status,"&lt;&gt;Assigned",Status,"&lt;&gt;Open",Status,"&lt;&gt;Hold",ResolvedDate,"&gt;="&amp;$C$1,ResolvedDate,"&lt;="&amp;$F$1)</f>
        <v/>
      </c>
      <c r="E4337" s="137">
        <f>COUNTIFS(Severity,$B4337,SLA_Breach,"&lt;&gt;Yes",Status,"&lt;&gt;Suspend",Status,"&lt;&gt;Assigned",Status,"&lt;&gt;Open",Status,"&lt;&gt;Hold&gt;",ResolvedDate,"&gt;="&amp;$C$1,ResolvedDate,"&lt;="&amp;$F$1)</f>
        <v/>
      </c>
      <c r="F4337" s="137">
        <f>COUNTIFS(Severity,$B4337,SLA_Breach,"Yes",Status,"&lt;&gt;Suspend",Status,"&lt;&gt;Assigned",Status,"&lt;&gt;Open",Status,"&lt;&gt;Hold&gt;",ResolvedDate,"&gt;="&amp;$C$1,ResolvedDate,"&lt;="&amp;$F$1)</f>
        <v/>
      </c>
      <c r="G4337" s="137">
        <f>COUNTIFS(Severity,$B4337,AssignedDate,"&gt;=01/01/2017 12:00:00 AM",AssignedDate,"&lt;="&amp;$F$1)</f>
        <v/>
      </c>
      <c r="H4337" s="177" t="n"/>
      <c r="L4337" s="57" t="n">
        <v>0</v>
      </c>
      <c r="M4337" s="57" t="n"/>
    </row>
    <row r="4338" spans="1:13">
      <c r="A4338" s="137" t="n">
        <v>1</v>
      </c>
      <c r="B4338" s="100" t="s">
        <v>525</v>
      </c>
      <c r="C4338" s="137">
        <f>COUNTIFS(Severity,$B4338,AssignedDate,"&gt;="&amp;$C$1,AssignedDate,"&lt;="&amp;$F$1)</f>
        <v/>
      </c>
      <c r="D4338" s="137">
        <f>COUNTIFS(Severity,$B4338,Status,"&lt;&gt;Suspend",Status,"&lt;&gt;Assigned",Status,"&lt;&gt;Open",Status,"&lt;&gt;Hold",ResolvedDate,"&gt;="&amp;$C$1,ResolvedDate,"&lt;="&amp;$F$1)</f>
        <v/>
      </c>
      <c r="E4338" s="137">
        <f>COUNTIFS(Severity,$B4338,SLA_Breach,"&lt;&gt;Yes",Status,"&lt;&gt;Suspend",Status,"&lt;&gt;Assigned",Status,"&lt;&gt;Open",Status,"&lt;&gt;Hold&gt;",ResolvedDate,"&gt;="&amp;$C$1,ResolvedDate,"&lt;="&amp;$F$1)</f>
        <v/>
      </c>
      <c r="F4338" s="137">
        <f>COUNTIFS(Severity,$B4338,SLA_Breach,"Yes",Status,"&lt;&gt;Suspend",Status,"&lt;&gt;Assigned",Status,"&lt;&gt;Open",Status,"&lt;&gt;Hold&gt;",ResolvedDate,"&gt;="&amp;$C$1,ResolvedDate,"&lt;="&amp;$F$1)</f>
        <v/>
      </c>
      <c r="G4338" s="137">
        <f>COUNTIFS(Severity,$B4338,AssignedDate,"&gt;=01/01/2017 12:00:00 AM",AssignedDate,"&lt;="&amp;$F$1)</f>
        <v/>
      </c>
      <c r="H4338" s="177" t="n"/>
      <c r="L4338" s="57" t="n">
        <v>0</v>
      </c>
      <c r="M4338" s="57" t="n"/>
    </row>
    <row r="4339" spans="1:13">
      <c r="A4339" s="137" t="n">
        <v>1</v>
      </c>
      <c r="B4339" s="100" t="s">
        <v>525</v>
      </c>
      <c r="C4339" s="137">
        <f>COUNTIFS(Severity,$B4339,AssignedDate,"&gt;="&amp;$C$1,AssignedDate,"&lt;="&amp;$F$1)</f>
        <v/>
      </c>
      <c r="D4339" s="137">
        <f>COUNTIFS(Severity,$B4339,Status,"&lt;&gt;Suspend",Status,"&lt;&gt;Assigned",Status,"&lt;&gt;Open",Status,"&lt;&gt;Hold",ResolvedDate,"&gt;="&amp;$C$1,ResolvedDate,"&lt;="&amp;$F$1)</f>
        <v/>
      </c>
      <c r="E4339" s="137">
        <f>COUNTIFS(Severity,$B4339,SLA_Breach,"&lt;&gt;Yes",Status,"&lt;&gt;Suspend",Status,"&lt;&gt;Assigned",Status,"&lt;&gt;Open",Status,"&lt;&gt;Hold&gt;",ResolvedDate,"&gt;="&amp;$C$1,ResolvedDate,"&lt;="&amp;$F$1)</f>
        <v/>
      </c>
      <c r="F4339" s="137">
        <f>COUNTIFS(Severity,$B4339,SLA_Breach,"Yes",Status,"&lt;&gt;Suspend",Status,"&lt;&gt;Assigned",Status,"&lt;&gt;Open",Status,"&lt;&gt;Hold&gt;",ResolvedDate,"&gt;="&amp;$C$1,ResolvedDate,"&lt;="&amp;$F$1)</f>
        <v/>
      </c>
      <c r="G4339" s="137">
        <f>COUNTIFS(Severity,$B4339,AssignedDate,"&gt;=01/01/2017 12:00:00 AM",AssignedDate,"&lt;="&amp;$F$1)</f>
        <v/>
      </c>
      <c r="H4339" s="177" t="n"/>
      <c r="L4339" s="57" t="n">
        <v>0</v>
      </c>
      <c r="M4339" s="57" t="n"/>
    </row>
    <row r="4340" spans="1:13">
      <c r="A4340" s="137" t="n">
        <v>1</v>
      </c>
      <c r="B4340" s="100" t="s">
        <v>525</v>
      </c>
      <c r="C4340" s="137">
        <f>COUNTIFS(Severity,$B4340,AssignedDate,"&gt;="&amp;$C$1,AssignedDate,"&lt;="&amp;$F$1)</f>
        <v/>
      </c>
      <c r="D4340" s="137">
        <f>COUNTIFS(Severity,$B4340,Status,"&lt;&gt;Suspend",Status,"&lt;&gt;Assigned",Status,"&lt;&gt;Open",Status,"&lt;&gt;Hold",ResolvedDate,"&gt;="&amp;$C$1,ResolvedDate,"&lt;="&amp;$F$1)</f>
        <v/>
      </c>
      <c r="E4340" s="137">
        <f>COUNTIFS(Severity,$B4340,SLA_Breach,"&lt;&gt;Yes",Status,"&lt;&gt;Suspend",Status,"&lt;&gt;Assigned",Status,"&lt;&gt;Open",Status,"&lt;&gt;Hold&gt;",ResolvedDate,"&gt;="&amp;$C$1,ResolvedDate,"&lt;="&amp;$F$1)</f>
        <v/>
      </c>
      <c r="F4340" s="137">
        <f>COUNTIFS(Severity,$B4340,SLA_Breach,"Yes",Status,"&lt;&gt;Suspend",Status,"&lt;&gt;Assigned",Status,"&lt;&gt;Open",Status,"&lt;&gt;Hold&gt;",ResolvedDate,"&gt;="&amp;$C$1,ResolvedDate,"&lt;="&amp;$F$1)</f>
        <v/>
      </c>
      <c r="G4340" s="137">
        <f>COUNTIFS(Severity,$B4340,AssignedDate,"&gt;=01/01/2017 12:00:00 AM",AssignedDate,"&lt;="&amp;$F$1)</f>
        <v/>
      </c>
      <c r="H4340" s="177" t="n"/>
      <c r="L4340" s="57" t="n">
        <v>0</v>
      </c>
      <c r="M4340" s="57" t="n"/>
    </row>
    <row r="4341" spans="1:13">
      <c r="A4341" s="137" t="n">
        <v>1</v>
      </c>
      <c r="B4341" s="100" t="s">
        <v>525</v>
      </c>
      <c r="C4341" s="137">
        <f>COUNTIFS(Severity,$B4341,AssignedDate,"&gt;="&amp;$C$1,AssignedDate,"&lt;="&amp;$F$1)</f>
        <v/>
      </c>
      <c r="D4341" s="137">
        <f>COUNTIFS(Severity,$B4341,Status,"&lt;&gt;Suspend",Status,"&lt;&gt;Assigned",Status,"&lt;&gt;Open",Status,"&lt;&gt;Hold",ResolvedDate,"&gt;="&amp;$C$1,ResolvedDate,"&lt;="&amp;$F$1)</f>
        <v/>
      </c>
      <c r="E4341" s="137">
        <f>COUNTIFS(Severity,$B4341,SLA_Breach,"&lt;&gt;Yes",Status,"&lt;&gt;Suspend",Status,"&lt;&gt;Assigned",Status,"&lt;&gt;Open",Status,"&lt;&gt;Hold&gt;",ResolvedDate,"&gt;="&amp;$C$1,ResolvedDate,"&lt;="&amp;$F$1)</f>
        <v/>
      </c>
      <c r="F4341" s="137">
        <f>COUNTIFS(Severity,$B4341,SLA_Breach,"Yes",Status,"&lt;&gt;Suspend",Status,"&lt;&gt;Assigned",Status,"&lt;&gt;Open",Status,"&lt;&gt;Hold&gt;",ResolvedDate,"&gt;="&amp;$C$1,ResolvedDate,"&lt;="&amp;$F$1)</f>
        <v/>
      </c>
      <c r="G4341" s="137">
        <f>COUNTIFS(Severity,$B4341,AssignedDate,"&gt;=01/01/2017 12:00:00 AM",AssignedDate,"&lt;="&amp;$F$1)</f>
        <v/>
      </c>
      <c r="H4341" s="177" t="n"/>
      <c r="L4341" s="57" t="n">
        <v>0</v>
      </c>
      <c r="M4341" s="57" t="n"/>
    </row>
    <row r="4342" spans="1:13">
      <c r="A4342" s="137" t="n">
        <v>1</v>
      </c>
      <c r="B4342" s="100" t="s">
        <v>525</v>
      </c>
      <c r="C4342" s="137">
        <f>COUNTIFS(Severity,$B4342,AssignedDate,"&gt;="&amp;$C$1,AssignedDate,"&lt;="&amp;$F$1)</f>
        <v/>
      </c>
      <c r="D4342" s="137">
        <f>COUNTIFS(Severity,$B4342,Status,"&lt;&gt;Suspend",Status,"&lt;&gt;Assigned",Status,"&lt;&gt;Open",Status,"&lt;&gt;Hold",ResolvedDate,"&gt;="&amp;$C$1,ResolvedDate,"&lt;="&amp;$F$1)</f>
        <v/>
      </c>
      <c r="E4342" s="137">
        <f>COUNTIFS(Severity,$B4342,SLA_Breach,"&lt;&gt;Yes",Status,"&lt;&gt;Suspend",Status,"&lt;&gt;Assigned",Status,"&lt;&gt;Open",Status,"&lt;&gt;Hold&gt;",ResolvedDate,"&gt;="&amp;$C$1,ResolvedDate,"&lt;="&amp;$F$1)</f>
        <v/>
      </c>
      <c r="F4342" s="137">
        <f>COUNTIFS(Severity,$B4342,SLA_Breach,"Yes",Status,"&lt;&gt;Suspend",Status,"&lt;&gt;Assigned",Status,"&lt;&gt;Open",Status,"&lt;&gt;Hold&gt;",ResolvedDate,"&gt;="&amp;$C$1,ResolvedDate,"&lt;="&amp;$F$1)</f>
        <v/>
      </c>
      <c r="G4342" s="137">
        <f>COUNTIFS(Severity,$B4342,AssignedDate,"&gt;=01/01/2017 12:00:00 AM",AssignedDate,"&lt;="&amp;$F$1)</f>
        <v/>
      </c>
      <c r="H4342" s="177" t="n"/>
      <c r="L4342" s="57" t="n">
        <v>0</v>
      </c>
      <c r="M4342" s="57" t="n"/>
    </row>
    <row r="4343" spans="1:13">
      <c r="A4343" s="137" t="n">
        <v>1</v>
      </c>
      <c r="B4343" s="100" t="s">
        <v>525</v>
      </c>
      <c r="C4343" s="137">
        <f>COUNTIFS(Severity,$B4343,AssignedDate,"&gt;="&amp;$C$1,AssignedDate,"&lt;="&amp;$F$1)</f>
        <v/>
      </c>
      <c r="D4343" s="137">
        <f>COUNTIFS(Severity,$B4343,Status,"&lt;&gt;Suspend",Status,"&lt;&gt;Assigned",Status,"&lt;&gt;Open",Status,"&lt;&gt;Hold",ResolvedDate,"&gt;="&amp;$C$1,ResolvedDate,"&lt;="&amp;$F$1)</f>
        <v/>
      </c>
      <c r="E4343" s="137">
        <f>COUNTIFS(Severity,$B4343,SLA_Breach,"&lt;&gt;Yes",Status,"&lt;&gt;Suspend",Status,"&lt;&gt;Assigned",Status,"&lt;&gt;Open",Status,"&lt;&gt;Hold&gt;",ResolvedDate,"&gt;="&amp;$C$1,ResolvedDate,"&lt;="&amp;$F$1)</f>
        <v/>
      </c>
      <c r="F4343" s="137">
        <f>COUNTIFS(Severity,$B4343,SLA_Breach,"Yes",Status,"&lt;&gt;Suspend",Status,"&lt;&gt;Assigned",Status,"&lt;&gt;Open",Status,"&lt;&gt;Hold&gt;",ResolvedDate,"&gt;="&amp;$C$1,ResolvedDate,"&lt;="&amp;$F$1)</f>
        <v/>
      </c>
      <c r="G4343" s="137">
        <f>COUNTIFS(Severity,$B4343,AssignedDate,"&gt;=01/01/2017 12:00:00 AM",AssignedDate,"&lt;="&amp;$F$1)</f>
        <v/>
      </c>
      <c r="H4343" s="177" t="n"/>
      <c r="L4343" s="57" t="n">
        <v>0</v>
      </c>
      <c r="M4343" s="57" t="n"/>
    </row>
    <row r="4344" spans="1:13">
      <c r="A4344" s="137" t="n">
        <v>1</v>
      </c>
      <c r="B4344" s="100" t="s">
        <v>525</v>
      </c>
      <c r="C4344" s="137">
        <f>COUNTIFS(Severity,$B4344,AssignedDate,"&gt;="&amp;$C$1,AssignedDate,"&lt;="&amp;$F$1)</f>
        <v/>
      </c>
      <c r="D4344" s="137">
        <f>COUNTIFS(Severity,$B4344,Status,"&lt;&gt;Suspend",Status,"&lt;&gt;Assigned",Status,"&lt;&gt;Open",Status,"&lt;&gt;Hold",ResolvedDate,"&gt;="&amp;$C$1,ResolvedDate,"&lt;="&amp;$F$1)</f>
        <v/>
      </c>
      <c r="E4344" s="137">
        <f>COUNTIFS(Severity,$B4344,SLA_Breach,"&lt;&gt;Yes",Status,"&lt;&gt;Suspend",Status,"&lt;&gt;Assigned",Status,"&lt;&gt;Open",Status,"&lt;&gt;Hold&gt;",ResolvedDate,"&gt;="&amp;$C$1,ResolvedDate,"&lt;="&amp;$F$1)</f>
        <v/>
      </c>
      <c r="F4344" s="137">
        <f>COUNTIFS(Severity,$B4344,SLA_Breach,"Yes",Status,"&lt;&gt;Suspend",Status,"&lt;&gt;Assigned",Status,"&lt;&gt;Open",Status,"&lt;&gt;Hold&gt;",ResolvedDate,"&gt;="&amp;$C$1,ResolvedDate,"&lt;="&amp;$F$1)</f>
        <v/>
      </c>
      <c r="G4344" s="137">
        <f>COUNTIFS(Severity,$B4344,AssignedDate,"&gt;=01/01/2017 12:00:00 AM",AssignedDate,"&lt;="&amp;$F$1)</f>
        <v/>
      </c>
      <c r="H4344" s="177" t="n"/>
      <c r="L4344" s="57" t="n">
        <v>0</v>
      </c>
      <c r="M4344" s="57" t="n"/>
    </row>
    <row r="4345" spans="1:13">
      <c r="A4345" s="137" t="n">
        <v>1</v>
      </c>
      <c r="B4345" s="100" t="s">
        <v>525</v>
      </c>
      <c r="C4345" s="137">
        <f>COUNTIFS(Severity,$B4345,AssignedDate,"&gt;="&amp;$C$1,AssignedDate,"&lt;="&amp;$F$1)</f>
        <v/>
      </c>
      <c r="D4345" s="137">
        <f>COUNTIFS(Severity,$B4345,Status,"&lt;&gt;Suspend",Status,"&lt;&gt;Assigned",Status,"&lt;&gt;Open",Status,"&lt;&gt;Hold",ResolvedDate,"&gt;="&amp;$C$1,ResolvedDate,"&lt;="&amp;$F$1)</f>
        <v/>
      </c>
      <c r="E4345" s="137">
        <f>COUNTIFS(Severity,$B4345,SLA_Breach,"&lt;&gt;Yes",Status,"&lt;&gt;Suspend",Status,"&lt;&gt;Assigned",Status,"&lt;&gt;Open",Status,"&lt;&gt;Hold&gt;",ResolvedDate,"&gt;="&amp;$C$1,ResolvedDate,"&lt;="&amp;$F$1)</f>
        <v/>
      </c>
      <c r="F4345" s="137">
        <f>COUNTIFS(Severity,$B4345,SLA_Breach,"Yes",Status,"&lt;&gt;Suspend",Status,"&lt;&gt;Assigned",Status,"&lt;&gt;Open",Status,"&lt;&gt;Hold&gt;",ResolvedDate,"&gt;="&amp;$C$1,ResolvedDate,"&lt;="&amp;$F$1)</f>
        <v/>
      </c>
      <c r="G4345" s="137">
        <f>COUNTIFS(Severity,$B4345,AssignedDate,"&gt;=01/01/2017 12:00:00 AM",AssignedDate,"&lt;="&amp;$F$1)</f>
        <v/>
      </c>
      <c r="H4345" s="177" t="n"/>
      <c r="L4345" s="57" t="n">
        <v>0</v>
      </c>
      <c r="M4345" s="57" t="n"/>
    </row>
    <row r="4346" spans="1:13">
      <c r="A4346" s="137" t="n">
        <v>1</v>
      </c>
      <c r="B4346" s="100" t="s">
        <v>525</v>
      </c>
      <c r="C4346" s="137">
        <f>COUNTIFS(Severity,$B4346,AssignedDate,"&gt;="&amp;$C$1,AssignedDate,"&lt;="&amp;$F$1)</f>
        <v/>
      </c>
      <c r="D4346" s="137">
        <f>COUNTIFS(Severity,$B4346,Status,"&lt;&gt;Suspend",Status,"&lt;&gt;Assigned",Status,"&lt;&gt;Open",Status,"&lt;&gt;Hold",ResolvedDate,"&gt;="&amp;$C$1,ResolvedDate,"&lt;="&amp;$F$1)</f>
        <v/>
      </c>
      <c r="E4346" s="137">
        <f>COUNTIFS(Severity,$B4346,SLA_Breach,"&lt;&gt;Yes",Status,"&lt;&gt;Suspend",Status,"&lt;&gt;Assigned",Status,"&lt;&gt;Open",Status,"&lt;&gt;Hold&gt;",ResolvedDate,"&gt;="&amp;$C$1,ResolvedDate,"&lt;="&amp;$F$1)</f>
        <v/>
      </c>
      <c r="F4346" s="137">
        <f>COUNTIFS(Severity,$B4346,SLA_Breach,"Yes",Status,"&lt;&gt;Suspend",Status,"&lt;&gt;Assigned",Status,"&lt;&gt;Open",Status,"&lt;&gt;Hold&gt;",ResolvedDate,"&gt;="&amp;$C$1,ResolvedDate,"&lt;="&amp;$F$1)</f>
        <v/>
      </c>
      <c r="G4346" s="137">
        <f>COUNTIFS(Severity,$B4346,AssignedDate,"&gt;=01/01/2017 12:00:00 AM",AssignedDate,"&lt;="&amp;$F$1)</f>
        <v/>
      </c>
      <c r="H4346" s="177" t="n"/>
      <c r="L4346" s="57" t="n">
        <v>0</v>
      </c>
      <c r="M4346" s="57" t="n"/>
    </row>
    <row r="4347" spans="1:13">
      <c r="A4347" s="137" t="n">
        <v>1</v>
      </c>
      <c r="B4347" s="100" t="s">
        <v>525</v>
      </c>
      <c r="C4347" s="137">
        <f>COUNTIFS(Severity,$B4347,AssignedDate,"&gt;="&amp;$C$1,AssignedDate,"&lt;="&amp;$F$1)</f>
        <v/>
      </c>
      <c r="D4347" s="137">
        <f>COUNTIFS(Severity,$B4347,Status,"&lt;&gt;Suspend",Status,"&lt;&gt;Assigned",Status,"&lt;&gt;Open",Status,"&lt;&gt;Hold",ResolvedDate,"&gt;="&amp;$C$1,ResolvedDate,"&lt;="&amp;$F$1)</f>
        <v/>
      </c>
      <c r="E4347" s="137">
        <f>COUNTIFS(Severity,$B4347,SLA_Breach,"&lt;&gt;Yes",Status,"&lt;&gt;Suspend",Status,"&lt;&gt;Assigned",Status,"&lt;&gt;Open",Status,"&lt;&gt;Hold&gt;",ResolvedDate,"&gt;="&amp;$C$1,ResolvedDate,"&lt;="&amp;$F$1)</f>
        <v/>
      </c>
      <c r="F4347" s="137">
        <f>COUNTIFS(Severity,$B4347,SLA_Breach,"Yes",Status,"&lt;&gt;Suspend",Status,"&lt;&gt;Assigned",Status,"&lt;&gt;Open",Status,"&lt;&gt;Hold&gt;",ResolvedDate,"&gt;="&amp;$C$1,ResolvedDate,"&lt;="&amp;$F$1)</f>
        <v/>
      </c>
      <c r="G4347" s="137">
        <f>COUNTIFS(Severity,$B4347,AssignedDate,"&gt;=01/01/2017 12:00:00 AM",AssignedDate,"&lt;="&amp;$F$1)</f>
        <v/>
      </c>
      <c r="H4347" s="177" t="n"/>
      <c r="L4347" s="57" t="n">
        <v>0</v>
      </c>
      <c r="M4347" s="57" t="n"/>
    </row>
    <row r="4348" spans="1:13">
      <c r="A4348" s="137" t="n">
        <v>1</v>
      </c>
      <c r="B4348" s="100" t="s">
        <v>525</v>
      </c>
      <c r="C4348" s="137">
        <f>COUNTIFS(Severity,$B4348,AssignedDate,"&gt;="&amp;$C$1,AssignedDate,"&lt;="&amp;$F$1)</f>
        <v/>
      </c>
      <c r="D4348" s="137">
        <f>COUNTIFS(Severity,$B4348,Status,"&lt;&gt;Suspend",Status,"&lt;&gt;Assigned",Status,"&lt;&gt;Open",Status,"&lt;&gt;Hold",ResolvedDate,"&gt;="&amp;$C$1,ResolvedDate,"&lt;="&amp;$F$1)</f>
        <v/>
      </c>
      <c r="E4348" s="137">
        <f>COUNTIFS(Severity,$B4348,SLA_Breach,"&lt;&gt;Yes",Status,"&lt;&gt;Suspend",Status,"&lt;&gt;Assigned",Status,"&lt;&gt;Open",Status,"&lt;&gt;Hold&gt;",ResolvedDate,"&gt;="&amp;$C$1,ResolvedDate,"&lt;="&amp;$F$1)</f>
        <v/>
      </c>
      <c r="F4348" s="137">
        <f>COUNTIFS(Severity,$B4348,SLA_Breach,"Yes",Status,"&lt;&gt;Suspend",Status,"&lt;&gt;Assigned",Status,"&lt;&gt;Open",Status,"&lt;&gt;Hold&gt;",ResolvedDate,"&gt;="&amp;$C$1,ResolvedDate,"&lt;="&amp;$F$1)</f>
        <v/>
      </c>
      <c r="G4348" s="137">
        <f>COUNTIFS(Severity,$B4348,AssignedDate,"&gt;=01/01/2017 12:00:00 AM",AssignedDate,"&lt;="&amp;$F$1)</f>
        <v/>
      </c>
      <c r="H4348" s="177" t="n"/>
      <c r="L4348" s="57" t="n">
        <v>0</v>
      </c>
      <c r="M4348" s="57" t="n"/>
    </row>
    <row r="4349" spans="1:13">
      <c r="A4349" s="137" t="n">
        <v>1</v>
      </c>
      <c r="B4349" s="100" t="s">
        <v>525</v>
      </c>
      <c r="C4349" s="137">
        <f>COUNTIFS(Severity,$B4349,AssignedDate,"&gt;="&amp;$C$1,AssignedDate,"&lt;="&amp;$F$1)</f>
        <v/>
      </c>
      <c r="D4349" s="137">
        <f>COUNTIFS(Severity,$B4349,Status,"&lt;&gt;Suspend",Status,"&lt;&gt;Assigned",Status,"&lt;&gt;Open",Status,"&lt;&gt;Hold",ResolvedDate,"&gt;="&amp;$C$1,ResolvedDate,"&lt;="&amp;$F$1)</f>
        <v/>
      </c>
      <c r="E4349" s="137">
        <f>COUNTIFS(Severity,$B4349,SLA_Breach,"&lt;&gt;Yes",Status,"&lt;&gt;Suspend",Status,"&lt;&gt;Assigned",Status,"&lt;&gt;Open",Status,"&lt;&gt;Hold&gt;",ResolvedDate,"&gt;="&amp;$C$1,ResolvedDate,"&lt;="&amp;$F$1)</f>
        <v/>
      </c>
      <c r="F4349" s="137">
        <f>COUNTIFS(Severity,$B4349,SLA_Breach,"Yes",Status,"&lt;&gt;Suspend",Status,"&lt;&gt;Assigned",Status,"&lt;&gt;Open",Status,"&lt;&gt;Hold&gt;",ResolvedDate,"&gt;="&amp;$C$1,ResolvedDate,"&lt;="&amp;$F$1)</f>
        <v/>
      </c>
      <c r="G4349" s="137">
        <f>COUNTIFS(Severity,$B4349,AssignedDate,"&gt;=01/01/2017 12:00:00 AM",AssignedDate,"&lt;="&amp;$F$1)</f>
        <v/>
      </c>
      <c r="H4349" s="177" t="n"/>
      <c r="L4349" s="57" t="n">
        <v>0</v>
      </c>
      <c r="M4349" s="57" t="n"/>
    </row>
    <row r="4350" spans="1:13">
      <c r="A4350" s="137" t="n">
        <v>1</v>
      </c>
      <c r="B4350" s="100" t="s">
        <v>525</v>
      </c>
      <c r="C4350" s="137">
        <f>COUNTIFS(Severity,$B4350,AssignedDate,"&gt;="&amp;$C$1,AssignedDate,"&lt;="&amp;$F$1)</f>
        <v/>
      </c>
      <c r="D4350" s="137">
        <f>COUNTIFS(Severity,$B4350,Status,"&lt;&gt;Suspend",Status,"&lt;&gt;Assigned",Status,"&lt;&gt;Open",Status,"&lt;&gt;Hold",ResolvedDate,"&gt;="&amp;$C$1,ResolvedDate,"&lt;="&amp;$F$1)</f>
        <v/>
      </c>
      <c r="E4350" s="137">
        <f>COUNTIFS(Severity,$B4350,SLA_Breach,"&lt;&gt;Yes",Status,"&lt;&gt;Suspend",Status,"&lt;&gt;Assigned",Status,"&lt;&gt;Open",Status,"&lt;&gt;Hold&gt;",ResolvedDate,"&gt;="&amp;$C$1,ResolvedDate,"&lt;="&amp;$F$1)</f>
        <v/>
      </c>
      <c r="F4350" s="137">
        <f>COUNTIFS(Severity,$B4350,SLA_Breach,"Yes",Status,"&lt;&gt;Suspend",Status,"&lt;&gt;Assigned",Status,"&lt;&gt;Open",Status,"&lt;&gt;Hold&gt;",ResolvedDate,"&gt;="&amp;$C$1,ResolvedDate,"&lt;="&amp;$F$1)</f>
        <v/>
      </c>
      <c r="G4350" s="137">
        <f>COUNTIFS(Severity,$B4350,AssignedDate,"&gt;=01/01/2017 12:00:00 AM",AssignedDate,"&lt;="&amp;$F$1)</f>
        <v/>
      </c>
      <c r="H4350" s="177" t="n"/>
      <c r="L4350" s="57" t="n">
        <v>0</v>
      </c>
      <c r="M4350" s="57" t="n"/>
    </row>
    <row r="4351" spans="1:13">
      <c r="A4351" s="137" t="n">
        <v>1</v>
      </c>
      <c r="B4351" s="100" t="s">
        <v>525</v>
      </c>
      <c r="C4351" s="137">
        <f>COUNTIFS(Severity,$B4351,AssignedDate,"&gt;="&amp;$C$1,AssignedDate,"&lt;="&amp;$F$1)</f>
        <v/>
      </c>
      <c r="D4351" s="137">
        <f>COUNTIFS(Severity,$B4351,Status,"&lt;&gt;Suspend",Status,"&lt;&gt;Assigned",Status,"&lt;&gt;Open",Status,"&lt;&gt;Hold",ResolvedDate,"&gt;="&amp;$C$1,ResolvedDate,"&lt;="&amp;$F$1)</f>
        <v/>
      </c>
      <c r="E4351" s="137">
        <f>COUNTIFS(Severity,$B4351,SLA_Breach,"&lt;&gt;Yes",Status,"&lt;&gt;Suspend",Status,"&lt;&gt;Assigned",Status,"&lt;&gt;Open",Status,"&lt;&gt;Hold&gt;",ResolvedDate,"&gt;="&amp;$C$1,ResolvedDate,"&lt;="&amp;$F$1)</f>
        <v/>
      </c>
      <c r="F4351" s="137">
        <f>COUNTIFS(Severity,$B4351,SLA_Breach,"Yes",Status,"&lt;&gt;Suspend",Status,"&lt;&gt;Assigned",Status,"&lt;&gt;Open",Status,"&lt;&gt;Hold&gt;",ResolvedDate,"&gt;="&amp;$C$1,ResolvedDate,"&lt;="&amp;$F$1)</f>
        <v/>
      </c>
      <c r="G4351" s="137">
        <f>COUNTIFS(Severity,$B4351,AssignedDate,"&gt;=01/01/2017 12:00:00 AM",AssignedDate,"&lt;="&amp;$F$1)</f>
        <v/>
      </c>
      <c r="H4351" s="177" t="n"/>
      <c r="L4351" s="57" t="n">
        <v>0</v>
      </c>
      <c r="M4351" s="57" t="n"/>
    </row>
    <row r="4352" spans="1:13">
      <c r="A4352" s="137" t="n">
        <v>1</v>
      </c>
      <c r="B4352" s="100" t="s">
        <v>525</v>
      </c>
      <c r="C4352" s="137">
        <f>COUNTIFS(Severity,$B4352,AssignedDate,"&gt;="&amp;$C$1,AssignedDate,"&lt;="&amp;$F$1)</f>
        <v/>
      </c>
      <c r="D4352" s="137">
        <f>COUNTIFS(Severity,$B4352,Status,"&lt;&gt;Suspend",Status,"&lt;&gt;Assigned",Status,"&lt;&gt;Open",Status,"&lt;&gt;Hold",ResolvedDate,"&gt;="&amp;$C$1,ResolvedDate,"&lt;="&amp;$F$1)</f>
        <v/>
      </c>
      <c r="E4352" s="137">
        <f>COUNTIFS(Severity,$B4352,SLA_Breach,"&lt;&gt;Yes",Status,"&lt;&gt;Suspend",Status,"&lt;&gt;Assigned",Status,"&lt;&gt;Open",Status,"&lt;&gt;Hold&gt;",ResolvedDate,"&gt;="&amp;$C$1,ResolvedDate,"&lt;="&amp;$F$1)</f>
        <v/>
      </c>
      <c r="F4352" s="137">
        <f>COUNTIFS(Severity,$B4352,SLA_Breach,"Yes",Status,"&lt;&gt;Suspend",Status,"&lt;&gt;Assigned",Status,"&lt;&gt;Open",Status,"&lt;&gt;Hold&gt;",ResolvedDate,"&gt;="&amp;$C$1,ResolvedDate,"&lt;="&amp;$F$1)</f>
        <v/>
      </c>
      <c r="G4352" s="137">
        <f>COUNTIFS(Severity,$B4352,AssignedDate,"&gt;=01/01/2017 12:00:00 AM",AssignedDate,"&lt;="&amp;$F$1)</f>
        <v/>
      </c>
      <c r="H4352" s="177" t="n"/>
      <c r="L4352" s="57" t="n">
        <v>0</v>
      </c>
      <c r="M4352" s="57" t="n"/>
    </row>
    <row r="4353" spans="1:13">
      <c r="A4353" s="137" t="n">
        <v>1</v>
      </c>
      <c r="B4353" s="100" t="s">
        <v>525</v>
      </c>
      <c r="C4353" s="137">
        <f>COUNTIFS(Severity,$B4353,AssignedDate,"&gt;="&amp;$C$1,AssignedDate,"&lt;="&amp;$F$1)</f>
        <v/>
      </c>
      <c r="D4353" s="137">
        <f>COUNTIFS(Severity,$B4353,Status,"&lt;&gt;Suspend",Status,"&lt;&gt;Assigned",Status,"&lt;&gt;Open",Status,"&lt;&gt;Hold",ResolvedDate,"&gt;="&amp;$C$1,ResolvedDate,"&lt;="&amp;$F$1)</f>
        <v/>
      </c>
      <c r="E4353" s="137">
        <f>COUNTIFS(Severity,$B4353,SLA_Breach,"&lt;&gt;Yes",Status,"&lt;&gt;Suspend",Status,"&lt;&gt;Assigned",Status,"&lt;&gt;Open",Status,"&lt;&gt;Hold&gt;",ResolvedDate,"&gt;="&amp;$C$1,ResolvedDate,"&lt;="&amp;$F$1)</f>
        <v/>
      </c>
      <c r="F4353" s="137">
        <f>COUNTIFS(Severity,$B4353,SLA_Breach,"Yes",Status,"&lt;&gt;Suspend",Status,"&lt;&gt;Assigned",Status,"&lt;&gt;Open",Status,"&lt;&gt;Hold&gt;",ResolvedDate,"&gt;="&amp;$C$1,ResolvedDate,"&lt;="&amp;$F$1)</f>
        <v/>
      </c>
      <c r="G4353" s="137">
        <f>COUNTIFS(Severity,$B4353,AssignedDate,"&gt;=01/01/2017 12:00:00 AM",AssignedDate,"&lt;="&amp;$F$1)</f>
        <v/>
      </c>
      <c r="H4353" s="177" t="n"/>
      <c r="L4353" s="57" t="n">
        <v>0</v>
      </c>
      <c r="M4353" s="57" t="n"/>
    </row>
    <row r="4354" spans="1:13">
      <c r="A4354" s="137" t="n">
        <v>1</v>
      </c>
      <c r="B4354" s="100" t="s">
        <v>525</v>
      </c>
      <c r="C4354" s="137">
        <f>COUNTIFS(Severity,$B4354,AssignedDate,"&gt;="&amp;$C$1,AssignedDate,"&lt;="&amp;$F$1)</f>
        <v/>
      </c>
      <c r="D4354" s="137">
        <f>COUNTIFS(Severity,$B4354,Status,"&lt;&gt;Suspend",Status,"&lt;&gt;Assigned",Status,"&lt;&gt;Open",Status,"&lt;&gt;Hold",ResolvedDate,"&gt;="&amp;$C$1,ResolvedDate,"&lt;="&amp;$F$1)</f>
        <v/>
      </c>
      <c r="E4354" s="137">
        <f>COUNTIFS(Severity,$B4354,SLA_Breach,"&lt;&gt;Yes",Status,"&lt;&gt;Suspend",Status,"&lt;&gt;Assigned",Status,"&lt;&gt;Open",Status,"&lt;&gt;Hold&gt;",ResolvedDate,"&gt;="&amp;$C$1,ResolvedDate,"&lt;="&amp;$F$1)</f>
        <v/>
      </c>
      <c r="F4354" s="137">
        <f>COUNTIFS(Severity,$B4354,SLA_Breach,"Yes",Status,"&lt;&gt;Suspend",Status,"&lt;&gt;Assigned",Status,"&lt;&gt;Open",Status,"&lt;&gt;Hold&gt;",ResolvedDate,"&gt;="&amp;$C$1,ResolvedDate,"&lt;="&amp;$F$1)</f>
        <v/>
      </c>
      <c r="G4354" s="137">
        <f>COUNTIFS(Severity,$B4354,AssignedDate,"&gt;=01/01/2017 12:00:00 AM",AssignedDate,"&lt;="&amp;$F$1)</f>
        <v/>
      </c>
      <c r="H4354" s="177" t="n"/>
      <c r="L4354" s="57" t="n">
        <v>0</v>
      </c>
      <c r="M4354" s="57" t="n"/>
    </row>
    <row r="4355" spans="1:13">
      <c r="A4355" s="137" t="n">
        <v>1</v>
      </c>
      <c r="B4355" s="100" t="s">
        <v>525</v>
      </c>
      <c r="C4355" s="137">
        <f>COUNTIFS(Severity,$B4355,AssignedDate,"&gt;="&amp;$C$1,AssignedDate,"&lt;="&amp;$F$1)</f>
        <v/>
      </c>
      <c r="D4355" s="137">
        <f>COUNTIFS(Severity,$B4355,Status,"&lt;&gt;Suspend",Status,"&lt;&gt;Assigned",Status,"&lt;&gt;Open",Status,"&lt;&gt;Hold",ResolvedDate,"&gt;="&amp;$C$1,ResolvedDate,"&lt;="&amp;$F$1)</f>
        <v/>
      </c>
      <c r="E4355" s="137">
        <f>COUNTIFS(Severity,$B4355,SLA_Breach,"&lt;&gt;Yes",Status,"&lt;&gt;Suspend",Status,"&lt;&gt;Assigned",Status,"&lt;&gt;Open",Status,"&lt;&gt;Hold&gt;",ResolvedDate,"&gt;="&amp;$C$1,ResolvedDate,"&lt;="&amp;$F$1)</f>
        <v/>
      </c>
      <c r="F4355" s="137">
        <f>COUNTIFS(Severity,$B4355,SLA_Breach,"Yes",Status,"&lt;&gt;Suspend",Status,"&lt;&gt;Assigned",Status,"&lt;&gt;Open",Status,"&lt;&gt;Hold&gt;",ResolvedDate,"&gt;="&amp;$C$1,ResolvedDate,"&lt;="&amp;$F$1)</f>
        <v/>
      </c>
      <c r="G4355" s="137">
        <f>COUNTIFS(Severity,$B4355,AssignedDate,"&gt;=01/01/2017 12:00:00 AM",AssignedDate,"&lt;="&amp;$F$1)</f>
        <v/>
      </c>
      <c r="H4355" s="177" t="n"/>
      <c r="L4355" s="57" t="n">
        <v>0</v>
      </c>
      <c r="M4355" s="57" t="n"/>
    </row>
    <row r="4356" spans="1:13">
      <c r="A4356" s="137" t="n">
        <v>1</v>
      </c>
      <c r="B4356" s="100" t="s">
        <v>525</v>
      </c>
      <c r="C4356" s="137">
        <f>COUNTIFS(Severity,$B4356,AssignedDate,"&gt;="&amp;$C$1,AssignedDate,"&lt;="&amp;$F$1)</f>
        <v/>
      </c>
      <c r="D4356" s="137">
        <f>COUNTIFS(Severity,$B4356,Status,"&lt;&gt;Suspend",Status,"&lt;&gt;Assigned",Status,"&lt;&gt;Open",Status,"&lt;&gt;Hold",ResolvedDate,"&gt;="&amp;$C$1,ResolvedDate,"&lt;="&amp;$F$1)</f>
        <v/>
      </c>
      <c r="E4356" s="137">
        <f>COUNTIFS(Severity,$B4356,SLA_Breach,"&lt;&gt;Yes",Status,"&lt;&gt;Suspend",Status,"&lt;&gt;Assigned",Status,"&lt;&gt;Open",Status,"&lt;&gt;Hold&gt;",ResolvedDate,"&gt;="&amp;$C$1,ResolvedDate,"&lt;="&amp;$F$1)</f>
        <v/>
      </c>
      <c r="F4356" s="137">
        <f>COUNTIFS(Severity,$B4356,SLA_Breach,"Yes",Status,"&lt;&gt;Suspend",Status,"&lt;&gt;Assigned",Status,"&lt;&gt;Open",Status,"&lt;&gt;Hold&gt;",ResolvedDate,"&gt;="&amp;$C$1,ResolvedDate,"&lt;="&amp;$F$1)</f>
        <v/>
      </c>
      <c r="G4356" s="137">
        <f>COUNTIFS(Severity,$B4356,AssignedDate,"&gt;=01/01/2017 12:00:00 AM",AssignedDate,"&lt;="&amp;$F$1)</f>
        <v/>
      </c>
      <c r="H4356" s="177" t="n"/>
      <c r="L4356" s="57" t="n">
        <v>0</v>
      </c>
      <c r="M4356" s="57" t="n"/>
    </row>
    <row r="4357" spans="1:13">
      <c r="A4357" s="137" t="n">
        <v>1</v>
      </c>
      <c r="B4357" s="100" t="s">
        <v>525</v>
      </c>
      <c r="C4357" s="137">
        <f>COUNTIFS(Severity,$B4357,AssignedDate,"&gt;="&amp;$C$1,AssignedDate,"&lt;="&amp;$F$1)</f>
        <v/>
      </c>
      <c r="D4357" s="137">
        <f>COUNTIFS(Severity,$B4357,Status,"&lt;&gt;Suspend",Status,"&lt;&gt;Assigned",Status,"&lt;&gt;Open",Status,"&lt;&gt;Hold",ResolvedDate,"&gt;="&amp;$C$1,ResolvedDate,"&lt;="&amp;$F$1)</f>
        <v/>
      </c>
      <c r="E4357" s="137">
        <f>COUNTIFS(Severity,$B4357,SLA_Breach,"&lt;&gt;Yes",Status,"&lt;&gt;Suspend",Status,"&lt;&gt;Assigned",Status,"&lt;&gt;Open",Status,"&lt;&gt;Hold&gt;",ResolvedDate,"&gt;="&amp;$C$1,ResolvedDate,"&lt;="&amp;$F$1)</f>
        <v/>
      </c>
      <c r="F4357" s="137">
        <f>COUNTIFS(Severity,$B4357,SLA_Breach,"Yes",Status,"&lt;&gt;Suspend",Status,"&lt;&gt;Assigned",Status,"&lt;&gt;Open",Status,"&lt;&gt;Hold&gt;",ResolvedDate,"&gt;="&amp;$C$1,ResolvedDate,"&lt;="&amp;$F$1)</f>
        <v/>
      </c>
      <c r="G4357" s="137">
        <f>COUNTIFS(Severity,$B4357,AssignedDate,"&gt;=01/01/2017 12:00:00 AM",AssignedDate,"&lt;="&amp;$F$1)</f>
        <v/>
      </c>
      <c r="H4357" s="177" t="n"/>
      <c r="L4357" s="57" t="n">
        <v>0</v>
      </c>
      <c r="M4357" s="57" t="n"/>
    </row>
    <row r="4358" spans="1:13">
      <c r="A4358" s="137" t="n">
        <v>1</v>
      </c>
      <c r="B4358" s="100" t="s">
        <v>525</v>
      </c>
      <c r="C4358" s="137">
        <f>COUNTIFS(Severity,$B4358,AssignedDate,"&gt;="&amp;$C$1,AssignedDate,"&lt;="&amp;$F$1)</f>
        <v/>
      </c>
      <c r="D4358" s="137">
        <f>COUNTIFS(Severity,$B4358,Status,"&lt;&gt;Suspend",Status,"&lt;&gt;Assigned",Status,"&lt;&gt;Open",Status,"&lt;&gt;Hold",ResolvedDate,"&gt;="&amp;$C$1,ResolvedDate,"&lt;="&amp;$F$1)</f>
        <v/>
      </c>
      <c r="E4358" s="137">
        <f>COUNTIFS(Severity,$B4358,SLA_Breach,"&lt;&gt;Yes",Status,"&lt;&gt;Suspend",Status,"&lt;&gt;Assigned",Status,"&lt;&gt;Open",Status,"&lt;&gt;Hold&gt;",ResolvedDate,"&gt;="&amp;$C$1,ResolvedDate,"&lt;="&amp;$F$1)</f>
        <v/>
      </c>
      <c r="F4358" s="137">
        <f>COUNTIFS(Severity,$B4358,SLA_Breach,"Yes",Status,"&lt;&gt;Suspend",Status,"&lt;&gt;Assigned",Status,"&lt;&gt;Open",Status,"&lt;&gt;Hold&gt;",ResolvedDate,"&gt;="&amp;$C$1,ResolvedDate,"&lt;="&amp;$F$1)</f>
        <v/>
      </c>
      <c r="G4358" s="137">
        <f>COUNTIFS(Severity,$B4358,AssignedDate,"&gt;=01/01/2017 12:00:00 AM",AssignedDate,"&lt;="&amp;$F$1)</f>
        <v/>
      </c>
      <c r="H4358" s="177" t="n"/>
      <c r="L4358" s="57" t="n">
        <v>0</v>
      </c>
      <c r="M4358" s="57" t="n"/>
    </row>
    <row r="4359" spans="1:13">
      <c r="A4359" s="137" t="n">
        <v>1</v>
      </c>
      <c r="B4359" s="100" t="s">
        <v>525</v>
      </c>
      <c r="C4359" s="137">
        <f>COUNTIFS(Severity,$B4359,AssignedDate,"&gt;="&amp;$C$1,AssignedDate,"&lt;="&amp;$F$1)</f>
        <v/>
      </c>
      <c r="D4359" s="137">
        <f>COUNTIFS(Severity,$B4359,Status,"&lt;&gt;Suspend",Status,"&lt;&gt;Assigned",Status,"&lt;&gt;Open",Status,"&lt;&gt;Hold",ResolvedDate,"&gt;="&amp;$C$1,ResolvedDate,"&lt;="&amp;$F$1)</f>
        <v/>
      </c>
      <c r="E4359" s="137">
        <f>COUNTIFS(Severity,$B4359,SLA_Breach,"&lt;&gt;Yes",Status,"&lt;&gt;Suspend",Status,"&lt;&gt;Assigned",Status,"&lt;&gt;Open",Status,"&lt;&gt;Hold&gt;",ResolvedDate,"&gt;="&amp;$C$1,ResolvedDate,"&lt;="&amp;$F$1)</f>
        <v/>
      </c>
      <c r="F4359" s="137">
        <f>COUNTIFS(Severity,$B4359,SLA_Breach,"Yes",Status,"&lt;&gt;Suspend",Status,"&lt;&gt;Assigned",Status,"&lt;&gt;Open",Status,"&lt;&gt;Hold&gt;",ResolvedDate,"&gt;="&amp;$C$1,ResolvedDate,"&lt;="&amp;$F$1)</f>
        <v/>
      </c>
      <c r="G4359" s="137">
        <f>COUNTIFS(Severity,$B4359,AssignedDate,"&gt;=01/01/2017 12:00:00 AM",AssignedDate,"&lt;="&amp;$F$1)</f>
        <v/>
      </c>
      <c r="H4359" s="177" t="n"/>
      <c r="L4359" s="57" t="n">
        <v>0</v>
      </c>
      <c r="M4359" s="57" t="n"/>
    </row>
    <row r="4360" spans="1:13">
      <c r="A4360" s="137" t="n">
        <v>1</v>
      </c>
      <c r="B4360" s="100" t="s">
        <v>525</v>
      </c>
      <c r="C4360" s="137">
        <f>COUNTIFS(Severity,$B4360,AssignedDate,"&gt;="&amp;$C$1,AssignedDate,"&lt;="&amp;$F$1)</f>
        <v/>
      </c>
      <c r="D4360" s="137">
        <f>COUNTIFS(Severity,$B4360,Status,"&lt;&gt;Suspend",Status,"&lt;&gt;Assigned",Status,"&lt;&gt;Open",Status,"&lt;&gt;Hold",ResolvedDate,"&gt;="&amp;$C$1,ResolvedDate,"&lt;="&amp;$F$1)</f>
        <v/>
      </c>
      <c r="E4360" s="137">
        <f>COUNTIFS(Severity,$B4360,SLA_Breach,"&lt;&gt;Yes",Status,"&lt;&gt;Suspend",Status,"&lt;&gt;Assigned",Status,"&lt;&gt;Open",Status,"&lt;&gt;Hold&gt;",ResolvedDate,"&gt;="&amp;$C$1,ResolvedDate,"&lt;="&amp;$F$1)</f>
        <v/>
      </c>
      <c r="F4360" s="137">
        <f>COUNTIFS(Severity,$B4360,SLA_Breach,"Yes",Status,"&lt;&gt;Suspend",Status,"&lt;&gt;Assigned",Status,"&lt;&gt;Open",Status,"&lt;&gt;Hold&gt;",ResolvedDate,"&gt;="&amp;$C$1,ResolvedDate,"&lt;="&amp;$F$1)</f>
        <v/>
      </c>
      <c r="G4360" s="137">
        <f>COUNTIFS(Severity,$B4360,AssignedDate,"&gt;=01/01/2017 12:00:00 AM",AssignedDate,"&lt;="&amp;$F$1)</f>
        <v/>
      </c>
      <c r="H4360" s="177" t="n"/>
      <c r="L4360" s="57" t="n">
        <v>0</v>
      </c>
      <c r="M4360" s="57" t="n"/>
    </row>
    <row r="4361" spans="1:13">
      <c r="A4361" s="137" t="n">
        <v>1</v>
      </c>
      <c r="B4361" s="100" t="s">
        <v>525</v>
      </c>
      <c r="C4361" s="137">
        <f>COUNTIFS(Severity,$B4361,AssignedDate,"&gt;="&amp;$C$1,AssignedDate,"&lt;="&amp;$F$1)</f>
        <v/>
      </c>
      <c r="D4361" s="137">
        <f>COUNTIFS(Severity,$B4361,Status,"&lt;&gt;Suspend",Status,"&lt;&gt;Assigned",Status,"&lt;&gt;Open",Status,"&lt;&gt;Hold",ResolvedDate,"&gt;="&amp;$C$1,ResolvedDate,"&lt;="&amp;$F$1)</f>
        <v/>
      </c>
      <c r="E4361" s="137">
        <f>COUNTIFS(Severity,$B4361,SLA_Breach,"&lt;&gt;Yes",Status,"&lt;&gt;Suspend",Status,"&lt;&gt;Assigned",Status,"&lt;&gt;Open",Status,"&lt;&gt;Hold&gt;",ResolvedDate,"&gt;="&amp;$C$1,ResolvedDate,"&lt;="&amp;$F$1)</f>
        <v/>
      </c>
      <c r="F4361" s="137">
        <f>COUNTIFS(Severity,$B4361,SLA_Breach,"Yes",Status,"&lt;&gt;Suspend",Status,"&lt;&gt;Assigned",Status,"&lt;&gt;Open",Status,"&lt;&gt;Hold&gt;",ResolvedDate,"&gt;="&amp;$C$1,ResolvedDate,"&lt;="&amp;$F$1)</f>
        <v/>
      </c>
      <c r="G4361" s="137">
        <f>COUNTIFS(Severity,$B4361,AssignedDate,"&gt;=01/01/2017 12:00:00 AM",AssignedDate,"&lt;="&amp;$F$1)</f>
        <v/>
      </c>
      <c r="H4361" s="177" t="n"/>
      <c r="L4361" s="57" t="n">
        <v>0</v>
      </c>
      <c r="M4361" s="57" t="n"/>
    </row>
    <row r="4362" spans="1:13">
      <c r="A4362" s="137" t="n">
        <v>1</v>
      </c>
      <c r="B4362" s="100" t="s">
        <v>525</v>
      </c>
      <c r="C4362" s="137">
        <f>COUNTIFS(Severity,$B4362,AssignedDate,"&gt;="&amp;$C$1,AssignedDate,"&lt;="&amp;$F$1)</f>
        <v/>
      </c>
      <c r="D4362" s="137">
        <f>COUNTIFS(Severity,$B4362,Status,"&lt;&gt;Suspend",Status,"&lt;&gt;Assigned",Status,"&lt;&gt;Open",Status,"&lt;&gt;Hold",ResolvedDate,"&gt;="&amp;$C$1,ResolvedDate,"&lt;="&amp;$F$1)</f>
        <v/>
      </c>
      <c r="E4362" s="137">
        <f>COUNTIFS(Severity,$B4362,SLA_Breach,"&lt;&gt;Yes",Status,"&lt;&gt;Suspend",Status,"&lt;&gt;Assigned",Status,"&lt;&gt;Open",Status,"&lt;&gt;Hold&gt;",ResolvedDate,"&gt;="&amp;$C$1,ResolvedDate,"&lt;="&amp;$F$1)</f>
        <v/>
      </c>
      <c r="F4362" s="137">
        <f>COUNTIFS(Severity,$B4362,SLA_Breach,"Yes",Status,"&lt;&gt;Suspend",Status,"&lt;&gt;Assigned",Status,"&lt;&gt;Open",Status,"&lt;&gt;Hold&gt;",ResolvedDate,"&gt;="&amp;$C$1,ResolvedDate,"&lt;="&amp;$F$1)</f>
        <v/>
      </c>
      <c r="G4362" s="137">
        <f>COUNTIFS(Severity,$B4362,AssignedDate,"&gt;=01/01/2017 12:00:00 AM",AssignedDate,"&lt;="&amp;$F$1)</f>
        <v/>
      </c>
      <c r="H4362" s="177" t="n"/>
      <c r="L4362" s="57" t="n">
        <v>0</v>
      </c>
      <c r="M4362" s="57" t="n"/>
    </row>
    <row r="4363" spans="1:13">
      <c r="A4363" s="137" t="n">
        <v>1</v>
      </c>
      <c r="B4363" s="100" t="s">
        <v>525</v>
      </c>
      <c r="C4363" s="137">
        <f>COUNTIFS(Severity,$B4363,AssignedDate,"&gt;="&amp;$C$1,AssignedDate,"&lt;="&amp;$F$1)</f>
        <v/>
      </c>
      <c r="D4363" s="137">
        <f>COUNTIFS(Severity,$B4363,Status,"&lt;&gt;Suspend",Status,"&lt;&gt;Assigned",Status,"&lt;&gt;Open",Status,"&lt;&gt;Hold",ResolvedDate,"&gt;="&amp;$C$1,ResolvedDate,"&lt;="&amp;$F$1)</f>
        <v/>
      </c>
      <c r="E4363" s="137">
        <f>COUNTIFS(Severity,$B4363,SLA_Breach,"&lt;&gt;Yes",Status,"&lt;&gt;Suspend",Status,"&lt;&gt;Assigned",Status,"&lt;&gt;Open",Status,"&lt;&gt;Hold&gt;",ResolvedDate,"&gt;="&amp;$C$1,ResolvedDate,"&lt;="&amp;$F$1)</f>
        <v/>
      </c>
      <c r="F4363" s="137">
        <f>COUNTIFS(Severity,$B4363,SLA_Breach,"Yes",Status,"&lt;&gt;Suspend",Status,"&lt;&gt;Assigned",Status,"&lt;&gt;Open",Status,"&lt;&gt;Hold&gt;",ResolvedDate,"&gt;="&amp;$C$1,ResolvedDate,"&lt;="&amp;$F$1)</f>
        <v/>
      </c>
      <c r="G4363" s="137">
        <f>COUNTIFS(Severity,$B4363,AssignedDate,"&gt;=01/01/2017 12:00:00 AM",AssignedDate,"&lt;="&amp;$F$1)</f>
        <v/>
      </c>
      <c r="H4363" s="177" t="n"/>
      <c r="L4363" s="57" t="n">
        <v>0</v>
      </c>
      <c r="M4363" s="57" t="n"/>
    </row>
    <row r="4364" spans="1:13">
      <c r="A4364" s="137" t="n">
        <v>1</v>
      </c>
      <c r="B4364" s="100" t="s">
        <v>525</v>
      </c>
      <c r="C4364" s="137">
        <f>COUNTIFS(Severity,$B4364,AssignedDate,"&gt;="&amp;$C$1,AssignedDate,"&lt;="&amp;$F$1)</f>
        <v/>
      </c>
      <c r="D4364" s="137">
        <f>COUNTIFS(Severity,$B4364,Status,"&lt;&gt;Suspend",Status,"&lt;&gt;Assigned",Status,"&lt;&gt;Open",Status,"&lt;&gt;Hold",ResolvedDate,"&gt;="&amp;$C$1,ResolvedDate,"&lt;="&amp;$F$1)</f>
        <v/>
      </c>
      <c r="E4364" s="137">
        <f>COUNTIFS(Severity,$B4364,SLA_Breach,"&lt;&gt;Yes",Status,"&lt;&gt;Suspend",Status,"&lt;&gt;Assigned",Status,"&lt;&gt;Open",Status,"&lt;&gt;Hold&gt;",ResolvedDate,"&gt;="&amp;$C$1,ResolvedDate,"&lt;="&amp;$F$1)</f>
        <v/>
      </c>
      <c r="F4364" s="137">
        <f>COUNTIFS(Severity,$B4364,SLA_Breach,"Yes",Status,"&lt;&gt;Suspend",Status,"&lt;&gt;Assigned",Status,"&lt;&gt;Open",Status,"&lt;&gt;Hold&gt;",ResolvedDate,"&gt;="&amp;$C$1,ResolvedDate,"&lt;="&amp;$F$1)</f>
        <v/>
      </c>
      <c r="G4364" s="137">
        <f>COUNTIFS(Severity,$B4364,AssignedDate,"&gt;=01/01/2017 12:00:00 AM",AssignedDate,"&lt;="&amp;$F$1)</f>
        <v/>
      </c>
      <c r="H4364" s="177" t="n"/>
      <c r="L4364" s="57" t="n">
        <v>0</v>
      </c>
      <c r="M4364" s="57" t="n"/>
    </row>
    <row r="4365" spans="1:13">
      <c r="A4365" s="137" t="n">
        <v>1</v>
      </c>
      <c r="B4365" s="100" t="s">
        <v>525</v>
      </c>
      <c r="C4365" s="137">
        <f>COUNTIFS(Severity,$B4365,AssignedDate,"&gt;="&amp;$C$1,AssignedDate,"&lt;="&amp;$F$1)</f>
        <v/>
      </c>
      <c r="D4365" s="137">
        <f>COUNTIFS(Severity,$B4365,Status,"&lt;&gt;Suspend",Status,"&lt;&gt;Assigned",Status,"&lt;&gt;Open",Status,"&lt;&gt;Hold",ResolvedDate,"&gt;="&amp;$C$1,ResolvedDate,"&lt;="&amp;$F$1)</f>
        <v/>
      </c>
      <c r="E4365" s="137">
        <f>COUNTIFS(Severity,$B4365,SLA_Breach,"&lt;&gt;Yes",Status,"&lt;&gt;Suspend",Status,"&lt;&gt;Assigned",Status,"&lt;&gt;Open",Status,"&lt;&gt;Hold&gt;",ResolvedDate,"&gt;="&amp;$C$1,ResolvedDate,"&lt;="&amp;$F$1)</f>
        <v/>
      </c>
      <c r="F4365" s="137">
        <f>COUNTIFS(Severity,$B4365,SLA_Breach,"Yes",Status,"&lt;&gt;Suspend",Status,"&lt;&gt;Assigned",Status,"&lt;&gt;Open",Status,"&lt;&gt;Hold&gt;",ResolvedDate,"&gt;="&amp;$C$1,ResolvedDate,"&lt;="&amp;$F$1)</f>
        <v/>
      </c>
      <c r="G4365" s="137">
        <f>COUNTIFS(Severity,$B4365,AssignedDate,"&gt;=01/01/2017 12:00:00 AM",AssignedDate,"&lt;="&amp;$F$1)</f>
        <v/>
      </c>
      <c r="H4365" s="177" t="n"/>
      <c r="L4365" s="57" t="n">
        <v>0</v>
      </c>
      <c r="M4365" s="57" t="n"/>
    </row>
    <row r="4366" spans="1:13">
      <c r="A4366" s="137" t="n">
        <v>1</v>
      </c>
      <c r="B4366" s="100" t="s">
        <v>525</v>
      </c>
      <c r="C4366" s="137">
        <f>COUNTIFS(Severity,$B4366,AssignedDate,"&gt;="&amp;$C$1,AssignedDate,"&lt;="&amp;$F$1)</f>
        <v/>
      </c>
      <c r="D4366" s="137">
        <f>COUNTIFS(Severity,$B4366,Status,"&lt;&gt;Suspend",Status,"&lt;&gt;Assigned",Status,"&lt;&gt;Open",Status,"&lt;&gt;Hold",ResolvedDate,"&gt;="&amp;$C$1,ResolvedDate,"&lt;="&amp;$F$1)</f>
        <v/>
      </c>
      <c r="E4366" s="137">
        <f>COUNTIFS(Severity,$B4366,SLA_Breach,"&lt;&gt;Yes",Status,"&lt;&gt;Suspend",Status,"&lt;&gt;Assigned",Status,"&lt;&gt;Open",Status,"&lt;&gt;Hold&gt;",ResolvedDate,"&gt;="&amp;$C$1,ResolvedDate,"&lt;="&amp;$F$1)</f>
        <v/>
      </c>
      <c r="F4366" s="137">
        <f>COUNTIFS(Severity,$B4366,SLA_Breach,"Yes",Status,"&lt;&gt;Suspend",Status,"&lt;&gt;Assigned",Status,"&lt;&gt;Open",Status,"&lt;&gt;Hold&gt;",ResolvedDate,"&gt;="&amp;$C$1,ResolvedDate,"&lt;="&amp;$F$1)</f>
        <v/>
      </c>
      <c r="G4366" s="137">
        <f>COUNTIFS(Severity,$B4366,AssignedDate,"&gt;=01/01/2017 12:00:00 AM",AssignedDate,"&lt;="&amp;$F$1)</f>
        <v/>
      </c>
      <c r="H4366" s="177" t="n"/>
      <c r="L4366" s="57" t="n">
        <v>0</v>
      </c>
      <c r="M4366" s="57" t="n"/>
    </row>
    <row r="4367" spans="1:13">
      <c r="A4367" s="137" t="n">
        <v>1</v>
      </c>
      <c r="B4367" s="100" t="s">
        <v>525</v>
      </c>
      <c r="C4367" s="137">
        <f>COUNTIFS(Severity,$B4367,AssignedDate,"&gt;="&amp;$C$1,AssignedDate,"&lt;="&amp;$F$1)</f>
        <v/>
      </c>
      <c r="D4367" s="137">
        <f>COUNTIFS(Severity,$B4367,Status,"&lt;&gt;Suspend",Status,"&lt;&gt;Assigned",Status,"&lt;&gt;Open",Status,"&lt;&gt;Hold",ResolvedDate,"&gt;="&amp;$C$1,ResolvedDate,"&lt;="&amp;$F$1)</f>
        <v/>
      </c>
      <c r="E4367" s="137">
        <f>COUNTIFS(Severity,$B4367,SLA_Breach,"&lt;&gt;Yes",Status,"&lt;&gt;Suspend",Status,"&lt;&gt;Assigned",Status,"&lt;&gt;Open",Status,"&lt;&gt;Hold&gt;",ResolvedDate,"&gt;="&amp;$C$1,ResolvedDate,"&lt;="&amp;$F$1)</f>
        <v/>
      </c>
      <c r="F4367" s="137">
        <f>COUNTIFS(Severity,$B4367,SLA_Breach,"Yes",Status,"&lt;&gt;Suspend",Status,"&lt;&gt;Assigned",Status,"&lt;&gt;Open",Status,"&lt;&gt;Hold&gt;",ResolvedDate,"&gt;="&amp;$C$1,ResolvedDate,"&lt;="&amp;$F$1)</f>
        <v/>
      </c>
      <c r="G4367" s="137">
        <f>COUNTIFS(Severity,$B4367,AssignedDate,"&gt;=01/01/2017 12:00:00 AM",AssignedDate,"&lt;="&amp;$F$1)</f>
        <v/>
      </c>
      <c r="H4367" s="177" t="n"/>
      <c r="L4367" s="57" t="n">
        <v>0</v>
      </c>
      <c r="M4367" s="57" t="n"/>
    </row>
    <row r="4368" spans="1:13">
      <c r="A4368" s="137" t="n">
        <v>1</v>
      </c>
      <c r="B4368" s="100" t="s">
        <v>525</v>
      </c>
      <c r="C4368" s="137">
        <f>COUNTIFS(Severity,$B4368,AssignedDate,"&gt;="&amp;$C$1,AssignedDate,"&lt;="&amp;$F$1)</f>
        <v/>
      </c>
      <c r="D4368" s="137">
        <f>COUNTIFS(Severity,$B4368,Status,"&lt;&gt;Suspend",Status,"&lt;&gt;Assigned",Status,"&lt;&gt;Open",Status,"&lt;&gt;Hold",ResolvedDate,"&gt;="&amp;$C$1,ResolvedDate,"&lt;="&amp;$F$1)</f>
        <v/>
      </c>
      <c r="E4368" s="137">
        <f>COUNTIFS(Severity,$B4368,SLA_Breach,"&lt;&gt;Yes",Status,"&lt;&gt;Suspend",Status,"&lt;&gt;Assigned",Status,"&lt;&gt;Open",Status,"&lt;&gt;Hold&gt;",ResolvedDate,"&gt;="&amp;$C$1,ResolvedDate,"&lt;="&amp;$F$1)</f>
        <v/>
      </c>
      <c r="F4368" s="137">
        <f>COUNTIFS(Severity,$B4368,SLA_Breach,"Yes",Status,"&lt;&gt;Suspend",Status,"&lt;&gt;Assigned",Status,"&lt;&gt;Open",Status,"&lt;&gt;Hold&gt;",ResolvedDate,"&gt;="&amp;$C$1,ResolvedDate,"&lt;="&amp;$F$1)</f>
        <v/>
      </c>
      <c r="G4368" s="137">
        <f>COUNTIFS(Severity,$B4368,AssignedDate,"&gt;=01/01/2017 12:00:00 AM",AssignedDate,"&lt;="&amp;$F$1)</f>
        <v/>
      </c>
      <c r="H4368" s="177" t="n"/>
      <c r="L4368" s="57" t="n">
        <v>0</v>
      </c>
      <c r="M4368" s="57" t="n"/>
    </row>
    <row r="4369" spans="1:13">
      <c r="A4369" s="137" t="n">
        <v>1</v>
      </c>
      <c r="B4369" s="100" t="s">
        <v>525</v>
      </c>
      <c r="C4369" s="137">
        <f>COUNTIFS(Severity,$B4369,AssignedDate,"&gt;="&amp;$C$1,AssignedDate,"&lt;="&amp;$F$1)</f>
        <v/>
      </c>
      <c r="D4369" s="137">
        <f>COUNTIFS(Severity,$B4369,Status,"&lt;&gt;Suspend",Status,"&lt;&gt;Assigned",Status,"&lt;&gt;Open",Status,"&lt;&gt;Hold",ResolvedDate,"&gt;="&amp;$C$1,ResolvedDate,"&lt;="&amp;$F$1)</f>
        <v/>
      </c>
      <c r="E4369" s="137">
        <f>COUNTIFS(Severity,$B4369,SLA_Breach,"&lt;&gt;Yes",Status,"&lt;&gt;Suspend",Status,"&lt;&gt;Assigned",Status,"&lt;&gt;Open",Status,"&lt;&gt;Hold&gt;",ResolvedDate,"&gt;="&amp;$C$1,ResolvedDate,"&lt;="&amp;$F$1)</f>
        <v/>
      </c>
      <c r="F4369" s="137">
        <f>COUNTIFS(Severity,$B4369,SLA_Breach,"Yes",Status,"&lt;&gt;Suspend",Status,"&lt;&gt;Assigned",Status,"&lt;&gt;Open",Status,"&lt;&gt;Hold&gt;",ResolvedDate,"&gt;="&amp;$C$1,ResolvedDate,"&lt;="&amp;$F$1)</f>
        <v/>
      </c>
      <c r="G4369" s="137">
        <f>COUNTIFS(Severity,$B4369,AssignedDate,"&gt;=01/01/2017 12:00:00 AM",AssignedDate,"&lt;="&amp;$F$1)</f>
        <v/>
      </c>
      <c r="H4369" s="177" t="n"/>
      <c r="L4369" s="57" t="n">
        <v>0</v>
      </c>
      <c r="M4369" s="57" t="n"/>
    </row>
    <row r="4370" spans="1:13">
      <c r="A4370" s="137" t="n">
        <v>1</v>
      </c>
      <c r="B4370" s="100" t="s">
        <v>525</v>
      </c>
      <c r="C4370" s="137">
        <f>COUNTIFS(Severity,$B4370,AssignedDate,"&gt;="&amp;$C$1,AssignedDate,"&lt;="&amp;$F$1)</f>
        <v/>
      </c>
      <c r="D4370" s="137">
        <f>COUNTIFS(Severity,$B4370,Status,"&lt;&gt;Suspend",Status,"&lt;&gt;Assigned",Status,"&lt;&gt;Open",Status,"&lt;&gt;Hold",ResolvedDate,"&gt;="&amp;$C$1,ResolvedDate,"&lt;="&amp;$F$1)</f>
        <v/>
      </c>
      <c r="E4370" s="137">
        <f>COUNTIFS(Severity,$B4370,SLA_Breach,"&lt;&gt;Yes",Status,"&lt;&gt;Suspend",Status,"&lt;&gt;Assigned",Status,"&lt;&gt;Open",Status,"&lt;&gt;Hold&gt;",ResolvedDate,"&gt;="&amp;$C$1,ResolvedDate,"&lt;="&amp;$F$1)</f>
        <v/>
      </c>
      <c r="F4370" s="137">
        <f>COUNTIFS(Severity,$B4370,SLA_Breach,"Yes",Status,"&lt;&gt;Suspend",Status,"&lt;&gt;Assigned",Status,"&lt;&gt;Open",Status,"&lt;&gt;Hold&gt;",ResolvedDate,"&gt;="&amp;$C$1,ResolvedDate,"&lt;="&amp;$F$1)</f>
        <v/>
      </c>
      <c r="G4370" s="137">
        <f>COUNTIFS(Severity,$B4370,AssignedDate,"&gt;=01/01/2017 12:00:00 AM",AssignedDate,"&lt;="&amp;$F$1)</f>
        <v/>
      </c>
      <c r="H4370" s="177" t="n"/>
      <c r="L4370" s="57" t="n">
        <v>0</v>
      </c>
      <c r="M4370" s="57" t="n"/>
    </row>
    <row r="4371" spans="1:13">
      <c r="A4371" s="137" t="n">
        <v>1</v>
      </c>
      <c r="B4371" s="100" t="s">
        <v>525</v>
      </c>
      <c r="C4371" s="137">
        <f>COUNTIFS(Severity,$B4371,AssignedDate,"&gt;="&amp;$C$1,AssignedDate,"&lt;="&amp;$F$1)</f>
        <v/>
      </c>
      <c r="D4371" s="137">
        <f>COUNTIFS(Severity,$B4371,Status,"&lt;&gt;Suspend",Status,"&lt;&gt;Assigned",Status,"&lt;&gt;Open",Status,"&lt;&gt;Hold",ResolvedDate,"&gt;="&amp;$C$1,ResolvedDate,"&lt;="&amp;$F$1)</f>
        <v/>
      </c>
      <c r="E4371" s="137">
        <f>COUNTIFS(Severity,$B4371,SLA_Breach,"&lt;&gt;Yes",Status,"&lt;&gt;Suspend",Status,"&lt;&gt;Assigned",Status,"&lt;&gt;Open",Status,"&lt;&gt;Hold&gt;",ResolvedDate,"&gt;="&amp;$C$1,ResolvedDate,"&lt;="&amp;$F$1)</f>
        <v/>
      </c>
      <c r="F4371" s="137">
        <f>COUNTIFS(Severity,$B4371,SLA_Breach,"Yes",Status,"&lt;&gt;Suspend",Status,"&lt;&gt;Assigned",Status,"&lt;&gt;Open",Status,"&lt;&gt;Hold&gt;",ResolvedDate,"&gt;="&amp;$C$1,ResolvedDate,"&lt;="&amp;$F$1)</f>
        <v/>
      </c>
      <c r="G4371" s="137">
        <f>COUNTIFS(Severity,$B4371,AssignedDate,"&gt;=01/01/2017 12:00:00 AM",AssignedDate,"&lt;="&amp;$F$1)</f>
        <v/>
      </c>
      <c r="H4371" s="177" t="n"/>
      <c r="L4371" s="57" t="n">
        <v>0</v>
      </c>
      <c r="M4371" s="57" t="n"/>
    </row>
    <row r="4372" spans="1:13">
      <c r="A4372" s="137" t="n">
        <v>1</v>
      </c>
      <c r="B4372" s="100" t="s">
        <v>525</v>
      </c>
      <c r="C4372" s="137">
        <f>COUNTIFS(Severity,$B4372,AssignedDate,"&gt;="&amp;$C$1,AssignedDate,"&lt;="&amp;$F$1)</f>
        <v/>
      </c>
      <c r="D4372" s="137">
        <f>COUNTIFS(Severity,$B4372,Status,"&lt;&gt;Suspend",Status,"&lt;&gt;Assigned",Status,"&lt;&gt;Open",Status,"&lt;&gt;Hold",ResolvedDate,"&gt;="&amp;$C$1,ResolvedDate,"&lt;="&amp;$F$1)</f>
        <v/>
      </c>
      <c r="E4372" s="137">
        <f>COUNTIFS(Severity,$B4372,SLA_Breach,"&lt;&gt;Yes",Status,"&lt;&gt;Suspend",Status,"&lt;&gt;Assigned",Status,"&lt;&gt;Open",Status,"&lt;&gt;Hold&gt;",ResolvedDate,"&gt;="&amp;$C$1,ResolvedDate,"&lt;="&amp;$F$1)</f>
        <v/>
      </c>
      <c r="F4372" s="137">
        <f>COUNTIFS(Severity,$B4372,SLA_Breach,"Yes",Status,"&lt;&gt;Suspend",Status,"&lt;&gt;Assigned",Status,"&lt;&gt;Open",Status,"&lt;&gt;Hold&gt;",ResolvedDate,"&gt;="&amp;$C$1,ResolvedDate,"&lt;="&amp;$F$1)</f>
        <v/>
      </c>
      <c r="G4372" s="137">
        <f>COUNTIFS(Severity,$B4372,AssignedDate,"&gt;=01/01/2017 12:00:00 AM",AssignedDate,"&lt;="&amp;$F$1)</f>
        <v/>
      </c>
      <c r="H4372" s="177" t="n"/>
      <c r="L4372" s="57" t="n">
        <v>0</v>
      </c>
      <c r="M4372" s="57" t="n"/>
    </row>
    <row r="4373" spans="1:13">
      <c r="A4373" s="137" t="n">
        <v>1</v>
      </c>
      <c r="B4373" s="100" t="s">
        <v>525</v>
      </c>
      <c r="C4373" s="137">
        <f>COUNTIFS(Severity,$B4373,AssignedDate,"&gt;="&amp;$C$1,AssignedDate,"&lt;="&amp;$F$1)</f>
        <v/>
      </c>
      <c r="D4373" s="137">
        <f>COUNTIFS(Severity,$B4373,Status,"&lt;&gt;Suspend",Status,"&lt;&gt;Assigned",Status,"&lt;&gt;Open",Status,"&lt;&gt;Hold",ResolvedDate,"&gt;="&amp;$C$1,ResolvedDate,"&lt;="&amp;$F$1)</f>
        <v/>
      </c>
      <c r="E4373" s="137">
        <f>COUNTIFS(Severity,$B4373,SLA_Breach,"&lt;&gt;Yes",Status,"&lt;&gt;Suspend",Status,"&lt;&gt;Assigned",Status,"&lt;&gt;Open",Status,"&lt;&gt;Hold&gt;",ResolvedDate,"&gt;="&amp;$C$1,ResolvedDate,"&lt;="&amp;$F$1)</f>
        <v/>
      </c>
      <c r="F4373" s="137">
        <f>COUNTIFS(Severity,$B4373,SLA_Breach,"Yes",Status,"&lt;&gt;Suspend",Status,"&lt;&gt;Assigned",Status,"&lt;&gt;Open",Status,"&lt;&gt;Hold&gt;",ResolvedDate,"&gt;="&amp;$C$1,ResolvedDate,"&lt;="&amp;$F$1)</f>
        <v/>
      </c>
      <c r="G4373" s="137">
        <f>COUNTIFS(Severity,$B4373,AssignedDate,"&gt;=01/01/2017 12:00:00 AM",AssignedDate,"&lt;="&amp;$F$1)</f>
        <v/>
      </c>
      <c r="H4373" s="177" t="n"/>
      <c r="L4373" s="57" t="n">
        <v>0</v>
      </c>
      <c r="M4373" s="57" t="n"/>
    </row>
    <row r="4374" spans="1:13">
      <c r="A4374" s="137" t="n">
        <v>1</v>
      </c>
      <c r="B4374" s="100" t="s">
        <v>525</v>
      </c>
      <c r="C4374" s="137">
        <f>COUNTIFS(Severity,$B4374,AssignedDate,"&gt;="&amp;$C$1,AssignedDate,"&lt;="&amp;$F$1)</f>
        <v/>
      </c>
      <c r="D4374" s="137">
        <f>COUNTIFS(Severity,$B4374,Status,"&lt;&gt;Suspend",Status,"&lt;&gt;Assigned",Status,"&lt;&gt;Open",Status,"&lt;&gt;Hold",ResolvedDate,"&gt;="&amp;$C$1,ResolvedDate,"&lt;="&amp;$F$1)</f>
        <v/>
      </c>
      <c r="E4374" s="137">
        <f>COUNTIFS(Severity,$B4374,SLA_Breach,"&lt;&gt;Yes",Status,"&lt;&gt;Suspend",Status,"&lt;&gt;Assigned",Status,"&lt;&gt;Open",Status,"&lt;&gt;Hold&gt;",ResolvedDate,"&gt;="&amp;$C$1,ResolvedDate,"&lt;="&amp;$F$1)</f>
        <v/>
      </c>
      <c r="F4374" s="137">
        <f>COUNTIFS(Severity,$B4374,SLA_Breach,"Yes",Status,"&lt;&gt;Suspend",Status,"&lt;&gt;Assigned",Status,"&lt;&gt;Open",Status,"&lt;&gt;Hold&gt;",ResolvedDate,"&gt;="&amp;$C$1,ResolvedDate,"&lt;="&amp;$F$1)</f>
        <v/>
      </c>
      <c r="G4374" s="137">
        <f>COUNTIFS(Severity,$B4374,AssignedDate,"&gt;=01/01/2017 12:00:00 AM",AssignedDate,"&lt;="&amp;$F$1)</f>
        <v/>
      </c>
      <c r="H4374" s="177" t="n"/>
      <c r="L4374" s="57" t="n">
        <v>0</v>
      </c>
      <c r="M4374" s="57" t="n"/>
    </row>
    <row r="4375" spans="1:13">
      <c r="A4375" s="137" t="n">
        <v>1</v>
      </c>
      <c r="B4375" s="100" t="s">
        <v>525</v>
      </c>
      <c r="C4375" s="137">
        <f>COUNTIFS(Severity,$B4375,AssignedDate,"&gt;="&amp;$C$1,AssignedDate,"&lt;="&amp;$F$1)</f>
        <v/>
      </c>
      <c r="D4375" s="137">
        <f>COUNTIFS(Severity,$B4375,Status,"&lt;&gt;Suspend",Status,"&lt;&gt;Assigned",Status,"&lt;&gt;Open",Status,"&lt;&gt;Hold",ResolvedDate,"&gt;="&amp;$C$1,ResolvedDate,"&lt;="&amp;$F$1)</f>
        <v/>
      </c>
      <c r="E4375" s="137">
        <f>COUNTIFS(Severity,$B4375,SLA_Breach,"&lt;&gt;Yes",Status,"&lt;&gt;Suspend",Status,"&lt;&gt;Assigned",Status,"&lt;&gt;Open",Status,"&lt;&gt;Hold&gt;",ResolvedDate,"&gt;="&amp;$C$1,ResolvedDate,"&lt;="&amp;$F$1)</f>
        <v/>
      </c>
      <c r="F4375" s="137">
        <f>COUNTIFS(Severity,$B4375,SLA_Breach,"Yes",Status,"&lt;&gt;Suspend",Status,"&lt;&gt;Assigned",Status,"&lt;&gt;Open",Status,"&lt;&gt;Hold&gt;",ResolvedDate,"&gt;="&amp;$C$1,ResolvedDate,"&lt;="&amp;$F$1)</f>
        <v/>
      </c>
      <c r="G4375" s="137">
        <f>COUNTIFS(Severity,$B4375,AssignedDate,"&gt;=01/01/2017 12:00:00 AM",AssignedDate,"&lt;="&amp;$F$1)</f>
        <v/>
      </c>
      <c r="H4375" s="177" t="n"/>
      <c r="L4375" s="57" t="n">
        <v>0</v>
      </c>
      <c r="M4375" s="57" t="n"/>
    </row>
    <row r="4376" spans="1:13">
      <c r="A4376" s="137" t="n">
        <v>1</v>
      </c>
      <c r="B4376" s="100" t="s">
        <v>525</v>
      </c>
      <c r="C4376" s="137">
        <f>COUNTIFS(Severity,$B4376,AssignedDate,"&gt;="&amp;$C$1,AssignedDate,"&lt;="&amp;$F$1)</f>
        <v/>
      </c>
      <c r="D4376" s="137">
        <f>COUNTIFS(Severity,$B4376,Status,"&lt;&gt;Suspend",Status,"&lt;&gt;Assigned",Status,"&lt;&gt;Open",Status,"&lt;&gt;Hold",ResolvedDate,"&gt;="&amp;$C$1,ResolvedDate,"&lt;="&amp;$F$1)</f>
        <v/>
      </c>
      <c r="E4376" s="137">
        <f>COUNTIFS(Severity,$B4376,SLA_Breach,"&lt;&gt;Yes",Status,"&lt;&gt;Suspend",Status,"&lt;&gt;Assigned",Status,"&lt;&gt;Open",Status,"&lt;&gt;Hold&gt;",ResolvedDate,"&gt;="&amp;$C$1,ResolvedDate,"&lt;="&amp;$F$1)</f>
        <v/>
      </c>
      <c r="F4376" s="137">
        <f>COUNTIFS(Severity,$B4376,SLA_Breach,"Yes",Status,"&lt;&gt;Suspend",Status,"&lt;&gt;Assigned",Status,"&lt;&gt;Open",Status,"&lt;&gt;Hold&gt;",ResolvedDate,"&gt;="&amp;$C$1,ResolvedDate,"&lt;="&amp;$F$1)</f>
        <v/>
      </c>
      <c r="G4376" s="137">
        <f>COUNTIFS(Severity,$B4376,AssignedDate,"&gt;=01/01/2017 12:00:00 AM",AssignedDate,"&lt;="&amp;$F$1)</f>
        <v/>
      </c>
      <c r="H4376" s="177" t="n"/>
      <c r="L4376" s="57" t="n">
        <v>0</v>
      </c>
      <c r="M4376" s="57" t="n"/>
    </row>
    <row r="4377" spans="1:13">
      <c r="A4377" s="137" t="n">
        <v>1</v>
      </c>
      <c r="B4377" s="100" t="s">
        <v>525</v>
      </c>
      <c r="C4377" s="137">
        <f>COUNTIFS(Severity,$B4377,AssignedDate,"&gt;="&amp;$C$1,AssignedDate,"&lt;="&amp;$F$1)</f>
        <v/>
      </c>
      <c r="D4377" s="137">
        <f>COUNTIFS(Severity,$B4377,Status,"&lt;&gt;Suspend",Status,"&lt;&gt;Assigned",Status,"&lt;&gt;Open",Status,"&lt;&gt;Hold",ResolvedDate,"&gt;="&amp;$C$1,ResolvedDate,"&lt;="&amp;$F$1)</f>
        <v/>
      </c>
      <c r="E4377" s="137">
        <f>COUNTIFS(Severity,$B4377,SLA_Breach,"&lt;&gt;Yes",Status,"&lt;&gt;Suspend",Status,"&lt;&gt;Assigned",Status,"&lt;&gt;Open",Status,"&lt;&gt;Hold&gt;",ResolvedDate,"&gt;="&amp;$C$1,ResolvedDate,"&lt;="&amp;$F$1)</f>
        <v/>
      </c>
      <c r="F4377" s="137">
        <f>COUNTIFS(Severity,$B4377,SLA_Breach,"Yes",Status,"&lt;&gt;Suspend",Status,"&lt;&gt;Assigned",Status,"&lt;&gt;Open",Status,"&lt;&gt;Hold&gt;",ResolvedDate,"&gt;="&amp;$C$1,ResolvedDate,"&lt;="&amp;$F$1)</f>
        <v/>
      </c>
      <c r="G4377" s="137">
        <f>COUNTIFS(Severity,$B4377,AssignedDate,"&gt;=01/01/2017 12:00:00 AM",AssignedDate,"&lt;="&amp;$F$1)</f>
        <v/>
      </c>
      <c r="H4377" s="177" t="n"/>
      <c r="L4377" s="57" t="n">
        <v>0</v>
      </c>
      <c r="M4377" s="57" t="n"/>
    </row>
    <row r="4378" spans="1:13">
      <c r="A4378" s="137" t="n">
        <v>1</v>
      </c>
      <c r="B4378" s="100" t="s">
        <v>525</v>
      </c>
      <c r="C4378" s="137">
        <f>COUNTIFS(Severity,$B4378,AssignedDate,"&gt;="&amp;$C$1,AssignedDate,"&lt;="&amp;$F$1)</f>
        <v/>
      </c>
      <c r="D4378" s="137">
        <f>COUNTIFS(Severity,$B4378,Status,"&lt;&gt;Suspend",Status,"&lt;&gt;Assigned",Status,"&lt;&gt;Open",Status,"&lt;&gt;Hold",ResolvedDate,"&gt;="&amp;$C$1,ResolvedDate,"&lt;="&amp;$F$1)</f>
        <v/>
      </c>
      <c r="E4378" s="137">
        <f>COUNTIFS(Severity,$B4378,SLA_Breach,"&lt;&gt;Yes",Status,"&lt;&gt;Suspend",Status,"&lt;&gt;Assigned",Status,"&lt;&gt;Open",Status,"&lt;&gt;Hold&gt;",ResolvedDate,"&gt;="&amp;$C$1,ResolvedDate,"&lt;="&amp;$F$1)</f>
        <v/>
      </c>
      <c r="F4378" s="137">
        <f>COUNTIFS(Severity,$B4378,SLA_Breach,"Yes",Status,"&lt;&gt;Suspend",Status,"&lt;&gt;Assigned",Status,"&lt;&gt;Open",Status,"&lt;&gt;Hold&gt;",ResolvedDate,"&gt;="&amp;$C$1,ResolvedDate,"&lt;="&amp;$F$1)</f>
        <v/>
      </c>
      <c r="G4378" s="137">
        <f>COUNTIFS(Severity,$B4378,AssignedDate,"&gt;=01/01/2017 12:00:00 AM",AssignedDate,"&lt;="&amp;$F$1)</f>
        <v/>
      </c>
      <c r="H4378" s="177" t="n"/>
      <c r="L4378" s="57" t="n">
        <v>0</v>
      </c>
      <c r="M4378" s="57" t="n"/>
    </row>
    <row r="4379" spans="1:13">
      <c r="A4379" s="137" t="n">
        <v>1</v>
      </c>
      <c r="B4379" s="100" t="s">
        <v>525</v>
      </c>
      <c r="C4379" s="137">
        <f>COUNTIFS(Severity,$B4379,AssignedDate,"&gt;="&amp;$C$1,AssignedDate,"&lt;="&amp;$F$1)</f>
        <v/>
      </c>
      <c r="D4379" s="137">
        <f>COUNTIFS(Severity,$B4379,Status,"&lt;&gt;Suspend",Status,"&lt;&gt;Assigned",Status,"&lt;&gt;Open",Status,"&lt;&gt;Hold",ResolvedDate,"&gt;="&amp;$C$1,ResolvedDate,"&lt;="&amp;$F$1)</f>
        <v/>
      </c>
      <c r="E4379" s="137">
        <f>COUNTIFS(Severity,$B4379,SLA_Breach,"&lt;&gt;Yes",Status,"&lt;&gt;Suspend",Status,"&lt;&gt;Assigned",Status,"&lt;&gt;Open",Status,"&lt;&gt;Hold&gt;",ResolvedDate,"&gt;="&amp;$C$1,ResolvedDate,"&lt;="&amp;$F$1)</f>
        <v/>
      </c>
      <c r="F4379" s="137">
        <f>COUNTIFS(Severity,$B4379,SLA_Breach,"Yes",Status,"&lt;&gt;Suspend",Status,"&lt;&gt;Assigned",Status,"&lt;&gt;Open",Status,"&lt;&gt;Hold&gt;",ResolvedDate,"&gt;="&amp;$C$1,ResolvedDate,"&lt;="&amp;$F$1)</f>
        <v/>
      </c>
      <c r="G4379" s="137">
        <f>COUNTIFS(Severity,$B4379,AssignedDate,"&gt;=01/01/2017 12:00:00 AM",AssignedDate,"&lt;="&amp;$F$1)</f>
        <v/>
      </c>
      <c r="H4379" s="177" t="n"/>
      <c r="L4379" s="57" t="n">
        <v>0</v>
      </c>
      <c r="M4379" s="57" t="n"/>
    </row>
    <row r="4380" spans="1:13">
      <c r="A4380" s="137" t="n">
        <v>1</v>
      </c>
      <c r="B4380" s="100" t="s">
        <v>525</v>
      </c>
      <c r="C4380" s="137">
        <f>COUNTIFS(Severity,$B4380,AssignedDate,"&gt;="&amp;$C$1,AssignedDate,"&lt;="&amp;$F$1)</f>
        <v/>
      </c>
      <c r="D4380" s="137">
        <f>COUNTIFS(Severity,$B4380,Status,"&lt;&gt;Suspend",Status,"&lt;&gt;Assigned",Status,"&lt;&gt;Open",Status,"&lt;&gt;Hold",ResolvedDate,"&gt;="&amp;$C$1,ResolvedDate,"&lt;="&amp;$F$1)</f>
        <v/>
      </c>
      <c r="E4380" s="137">
        <f>COUNTIFS(Severity,$B4380,SLA_Breach,"&lt;&gt;Yes",Status,"&lt;&gt;Suspend",Status,"&lt;&gt;Assigned",Status,"&lt;&gt;Open",Status,"&lt;&gt;Hold&gt;",ResolvedDate,"&gt;="&amp;$C$1,ResolvedDate,"&lt;="&amp;$F$1)</f>
        <v/>
      </c>
      <c r="F4380" s="137">
        <f>COUNTIFS(Severity,$B4380,SLA_Breach,"Yes",Status,"&lt;&gt;Suspend",Status,"&lt;&gt;Assigned",Status,"&lt;&gt;Open",Status,"&lt;&gt;Hold&gt;",ResolvedDate,"&gt;="&amp;$C$1,ResolvedDate,"&lt;="&amp;$F$1)</f>
        <v/>
      </c>
      <c r="G4380" s="137">
        <f>COUNTIFS(Severity,$B4380,AssignedDate,"&gt;=01/01/2017 12:00:00 AM",AssignedDate,"&lt;="&amp;$F$1)</f>
        <v/>
      </c>
      <c r="H4380" s="177" t="n"/>
      <c r="L4380" s="57" t="n">
        <v>0</v>
      </c>
      <c r="M4380" s="57" t="n"/>
    </row>
    <row r="4381" spans="1:13">
      <c r="A4381" s="137" t="n">
        <v>1</v>
      </c>
      <c r="B4381" s="100" t="s">
        <v>525</v>
      </c>
      <c r="C4381" s="137">
        <f>COUNTIFS(Severity,$B4381,AssignedDate,"&gt;="&amp;$C$1,AssignedDate,"&lt;="&amp;$F$1)</f>
        <v/>
      </c>
      <c r="D4381" s="137">
        <f>COUNTIFS(Severity,$B4381,Status,"&lt;&gt;Suspend",Status,"&lt;&gt;Assigned",Status,"&lt;&gt;Open",Status,"&lt;&gt;Hold",ResolvedDate,"&gt;="&amp;$C$1,ResolvedDate,"&lt;="&amp;$F$1)</f>
        <v/>
      </c>
      <c r="E4381" s="137">
        <f>COUNTIFS(Severity,$B4381,SLA_Breach,"&lt;&gt;Yes",Status,"&lt;&gt;Suspend",Status,"&lt;&gt;Assigned",Status,"&lt;&gt;Open",Status,"&lt;&gt;Hold&gt;",ResolvedDate,"&gt;="&amp;$C$1,ResolvedDate,"&lt;="&amp;$F$1)</f>
        <v/>
      </c>
      <c r="F4381" s="137">
        <f>COUNTIFS(Severity,$B4381,SLA_Breach,"Yes",Status,"&lt;&gt;Suspend",Status,"&lt;&gt;Assigned",Status,"&lt;&gt;Open",Status,"&lt;&gt;Hold&gt;",ResolvedDate,"&gt;="&amp;$C$1,ResolvedDate,"&lt;="&amp;$F$1)</f>
        <v/>
      </c>
      <c r="G4381" s="137">
        <f>COUNTIFS(Severity,$B4381,AssignedDate,"&gt;=01/01/2017 12:00:00 AM",AssignedDate,"&lt;="&amp;$F$1)</f>
        <v/>
      </c>
      <c r="H4381" s="177" t="n"/>
      <c r="L4381" s="57" t="n">
        <v>0</v>
      </c>
      <c r="M4381" s="57" t="n"/>
    </row>
    <row r="4382" spans="1:13">
      <c r="A4382" s="137" t="n">
        <v>1</v>
      </c>
      <c r="B4382" s="100" t="s">
        <v>525</v>
      </c>
      <c r="C4382" s="137">
        <f>COUNTIFS(Severity,$B4382,AssignedDate,"&gt;="&amp;$C$1,AssignedDate,"&lt;="&amp;$F$1)</f>
        <v/>
      </c>
      <c r="D4382" s="137">
        <f>COUNTIFS(Severity,$B4382,Status,"&lt;&gt;Suspend",Status,"&lt;&gt;Assigned",Status,"&lt;&gt;Open",Status,"&lt;&gt;Hold",ResolvedDate,"&gt;="&amp;$C$1,ResolvedDate,"&lt;="&amp;$F$1)</f>
        <v/>
      </c>
      <c r="E4382" s="137">
        <f>COUNTIFS(Severity,$B4382,SLA_Breach,"&lt;&gt;Yes",Status,"&lt;&gt;Suspend",Status,"&lt;&gt;Assigned",Status,"&lt;&gt;Open",Status,"&lt;&gt;Hold&gt;",ResolvedDate,"&gt;="&amp;$C$1,ResolvedDate,"&lt;="&amp;$F$1)</f>
        <v/>
      </c>
      <c r="F4382" s="137">
        <f>COUNTIFS(Severity,$B4382,SLA_Breach,"Yes",Status,"&lt;&gt;Suspend",Status,"&lt;&gt;Assigned",Status,"&lt;&gt;Open",Status,"&lt;&gt;Hold&gt;",ResolvedDate,"&gt;="&amp;$C$1,ResolvedDate,"&lt;="&amp;$F$1)</f>
        <v/>
      </c>
      <c r="G4382" s="137">
        <f>COUNTIFS(Severity,$B4382,AssignedDate,"&gt;=01/01/2017 12:00:00 AM",AssignedDate,"&lt;="&amp;$F$1)</f>
        <v/>
      </c>
      <c r="H4382" s="177" t="n"/>
      <c r="L4382" s="57" t="n">
        <v>0</v>
      </c>
      <c r="M4382" s="57" t="n"/>
    </row>
    <row r="4383" spans="1:13">
      <c r="A4383" s="137" t="n">
        <v>1</v>
      </c>
      <c r="B4383" s="100" t="s">
        <v>525</v>
      </c>
      <c r="C4383" s="137">
        <f>COUNTIFS(Severity,$B4383,AssignedDate,"&gt;="&amp;$C$1,AssignedDate,"&lt;="&amp;$F$1)</f>
        <v/>
      </c>
      <c r="D4383" s="137">
        <f>COUNTIFS(Severity,$B4383,Status,"&lt;&gt;Suspend",Status,"&lt;&gt;Assigned",Status,"&lt;&gt;Open",Status,"&lt;&gt;Hold",ResolvedDate,"&gt;="&amp;$C$1,ResolvedDate,"&lt;="&amp;$F$1)</f>
        <v/>
      </c>
      <c r="E4383" s="137">
        <f>COUNTIFS(Severity,$B4383,SLA_Breach,"&lt;&gt;Yes",Status,"&lt;&gt;Suspend",Status,"&lt;&gt;Assigned",Status,"&lt;&gt;Open",Status,"&lt;&gt;Hold&gt;",ResolvedDate,"&gt;="&amp;$C$1,ResolvedDate,"&lt;="&amp;$F$1)</f>
        <v/>
      </c>
      <c r="F4383" s="137">
        <f>COUNTIFS(Severity,$B4383,SLA_Breach,"Yes",Status,"&lt;&gt;Suspend",Status,"&lt;&gt;Assigned",Status,"&lt;&gt;Open",Status,"&lt;&gt;Hold&gt;",ResolvedDate,"&gt;="&amp;$C$1,ResolvedDate,"&lt;="&amp;$F$1)</f>
        <v/>
      </c>
      <c r="G4383" s="137">
        <f>COUNTIFS(Severity,$B4383,AssignedDate,"&gt;=01/01/2017 12:00:00 AM",AssignedDate,"&lt;="&amp;$F$1)</f>
        <v/>
      </c>
      <c r="H4383" s="177" t="n"/>
      <c r="L4383" s="57" t="n">
        <v>0</v>
      </c>
      <c r="M4383" s="57" t="n"/>
    </row>
    <row r="4384" spans="1:13">
      <c r="A4384" s="137" t="n">
        <v>1</v>
      </c>
      <c r="B4384" s="100" t="s">
        <v>525</v>
      </c>
      <c r="C4384" s="137">
        <f>COUNTIFS(Severity,$B4384,AssignedDate,"&gt;="&amp;$C$1,AssignedDate,"&lt;="&amp;$F$1)</f>
        <v/>
      </c>
      <c r="D4384" s="137">
        <f>COUNTIFS(Severity,$B4384,Status,"&lt;&gt;Suspend",Status,"&lt;&gt;Assigned",Status,"&lt;&gt;Open",Status,"&lt;&gt;Hold",ResolvedDate,"&gt;="&amp;$C$1,ResolvedDate,"&lt;="&amp;$F$1)</f>
        <v/>
      </c>
      <c r="E4384" s="137">
        <f>COUNTIFS(Severity,$B4384,SLA_Breach,"&lt;&gt;Yes",Status,"&lt;&gt;Suspend",Status,"&lt;&gt;Assigned",Status,"&lt;&gt;Open",Status,"&lt;&gt;Hold&gt;",ResolvedDate,"&gt;="&amp;$C$1,ResolvedDate,"&lt;="&amp;$F$1)</f>
        <v/>
      </c>
      <c r="F4384" s="137">
        <f>COUNTIFS(Severity,$B4384,SLA_Breach,"Yes",Status,"&lt;&gt;Suspend",Status,"&lt;&gt;Assigned",Status,"&lt;&gt;Open",Status,"&lt;&gt;Hold&gt;",ResolvedDate,"&gt;="&amp;$C$1,ResolvedDate,"&lt;="&amp;$F$1)</f>
        <v/>
      </c>
      <c r="G4384" s="137">
        <f>COUNTIFS(Severity,$B4384,AssignedDate,"&gt;=01/01/2017 12:00:00 AM",AssignedDate,"&lt;="&amp;$F$1)</f>
        <v/>
      </c>
      <c r="H4384" s="177" t="n"/>
      <c r="L4384" s="57" t="n">
        <v>0</v>
      </c>
      <c r="M4384" s="57" t="n"/>
    </row>
    <row r="4385" spans="1:13">
      <c r="A4385" s="137" t="n">
        <v>1</v>
      </c>
      <c r="B4385" s="100" t="s">
        <v>525</v>
      </c>
      <c r="C4385" s="137">
        <f>COUNTIFS(Severity,$B4385,AssignedDate,"&gt;="&amp;$C$1,AssignedDate,"&lt;="&amp;$F$1)</f>
        <v/>
      </c>
      <c r="D4385" s="137">
        <f>COUNTIFS(Severity,$B4385,Status,"&lt;&gt;Suspend",Status,"&lt;&gt;Assigned",Status,"&lt;&gt;Open",Status,"&lt;&gt;Hold",ResolvedDate,"&gt;="&amp;$C$1,ResolvedDate,"&lt;="&amp;$F$1)</f>
        <v/>
      </c>
      <c r="E4385" s="137">
        <f>COUNTIFS(Severity,$B4385,SLA_Breach,"&lt;&gt;Yes",Status,"&lt;&gt;Suspend",Status,"&lt;&gt;Assigned",Status,"&lt;&gt;Open",Status,"&lt;&gt;Hold&gt;",ResolvedDate,"&gt;="&amp;$C$1,ResolvedDate,"&lt;="&amp;$F$1)</f>
        <v/>
      </c>
      <c r="F4385" s="137">
        <f>COUNTIFS(Severity,$B4385,SLA_Breach,"Yes",Status,"&lt;&gt;Suspend",Status,"&lt;&gt;Assigned",Status,"&lt;&gt;Open",Status,"&lt;&gt;Hold&gt;",ResolvedDate,"&gt;="&amp;$C$1,ResolvedDate,"&lt;="&amp;$F$1)</f>
        <v/>
      </c>
      <c r="G4385" s="137">
        <f>COUNTIFS(Severity,$B4385,AssignedDate,"&gt;=01/01/2017 12:00:00 AM",AssignedDate,"&lt;="&amp;$F$1)</f>
        <v/>
      </c>
      <c r="H4385" s="177" t="n"/>
      <c r="L4385" s="57" t="n">
        <v>0</v>
      </c>
      <c r="M4385" s="57" t="n"/>
    </row>
    <row r="4386" spans="1:13">
      <c r="A4386" s="137" t="n">
        <v>1</v>
      </c>
      <c r="B4386" s="100" t="s">
        <v>525</v>
      </c>
      <c r="C4386" s="137">
        <f>COUNTIFS(Severity,$B4386,AssignedDate,"&gt;="&amp;$C$1,AssignedDate,"&lt;="&amp;$F$1)</f>
        <v/>
      </c>
      <c r="D4386" s="137">
        <f>COUNTIFS(Severity,$B4386,Status,"&lt;&gt;Suspend",Status,"&lt;&gt;Assigned",Status,"&lt;&gt;Open",Status,"&lt;&gt;Hold",ResolvedDate,"&gt;="&amp;$C$1,ResolvedDate,"&lt;="&amp;$F$1)</f>
        <v/>
      </c>
      <c r="E4386" s="137">
        <f>COUNTIFS(Severity,$B4386,SLA_Breach,"&lt;&gt;Yes",Status,"&lt;&gt;Suspend",Status,"&lt;&gt;Assigned",Status,"&lt;&gt;Open",Status,"&lt;&gt;Hold&gt;",ResolvedDate,"&gt;="&amp;$C$1,ResolvedDate,"&lt;="&amp;$F$1)</f>
        <v/>
      </c>
      <c r="F4386" s="137">
        <f>COUNTIFS(Severity,$B4386,SLA_Breach,"Yes",Status,"&lt;&gt;Suspend",Status,"&lt;&gt;Assigned",Status,"&lt;&gt;Open",Status,"&lt;&gt;Hold&gt;",ResolvedDate,"&gt;="&amp;$C$1,ResolvedDate,"&lt;="&amp;$F$1)</f>
        <v/>
      </c>
      <c r="G4386" s="137">
        <f>COUNTIFS(Severity,$B4386,AssignedDate,"&gt;=01/01/2017 12:00:00 AM",AssignedDate,"&lt;="&amp;$F$1)</f>
        <v/>
      </c>
      <c r="H4386" s="177" t="n"/>
      <c r="L4386" s="57" t="n">
        <v>0</v>
      </c>
      <c r="M4386" s="57" t="n"/>
    </row>
    <row r="4387" spans="1:13">
      <c r="A4387" s="137" t="n">
        <v>1</v>
      </c>
      <c r="B4387" s="100" t="s">
        <v>525</v>
      </c>
      <c r="C4387" s="137">
        <f>COUNTIFS(Severity,$B4387,AssignedDate,"&gt;="&amp;$C$1,AssignedDate,"&lt;="&amp;$F$1)</f>
        <v/>
      </c>
      <c r="D4387" s="137">
        <f>COUNTIFS(Severity,$B4387,Status,"&lt;&gt;Suspend",Status,"&lt;&gt;Assigned",Status,"&lt;&gt;Open",Status,"&lt;&gt;Hold",ResolvedDate,"&gt;="&amp;$C$1,ResolvedDate,"&lt;="&amp;$F$1)</f>
        <v/>
      </c>
      <c r="E4387" s="137">
        <f>COUNTIFS(Severity,$B4387,SLA_Breach,"&lt;&gt;Yes",Status,"&lt;&gt;Suspend",Status,"&lt;&gt;Assigned",Status,"&lt;&gt;Open",Status,"&lt;&gt;Hold&gt;",ResolvedDate,"&gt;="&amp;$C$1,ResolvedDate,"&lt;="&amp;$F$1)</f>
        <v/>
      </c>
      <c r="F4387" s="137">
        <f>COUNTIFS(Severity,$B4387,SLA_Breach,"Yes",Status,"&lt;&gt;Suspend",Status,"&lt;&gt;Assigned",Status,"&lt;&gt;Open",Status,"&lt;&gt;Hold&gt;",ResolvedDate,"&gt;="&amp;$C$1,ResolvedDate,"&lt;="&amp;$F$1)</f>
        <v/>
      </c>
      <c r="G4387" s="137">
        <f>COUNTIFS(Severity,$B4387,AssignedDate,"&gt;=01/01/2017 12:00:00 AM",AssignedDate,"&lt;="&amp;$F$1)</f>
        <v/>
      </c>
      <c r="H4387" s="177" t="n"/>
      <c r="L4387" s="57" t="n">
        <v>0</v>
      </c>
      <c r="M4387" s="57" t="n"/>
    </row>
    <row r="4388" spans="1:13">
      <c r="A4388" s="137" t="n">
        <v>1</v>
      </c>
      <c r="B4388" s="100" t="s">
        <v>525</v>
      </c>
      <c r="C4388" s="137">
        <f>COUNTIFS(Severity,$B4388,AssignedDate,"&gt;="&amp;$C$1,AssignedDate,"&lt;="&amp;$F$1)</f>
        <v/>
      </c>
      <c r="D4388" s="137">
        <f>COUNTIFS(Severity,$B4388,Status,"&lt;&gt;Suspend",Status,"&lt;&gt;Assigned",Status,"&lt;&gt;Open",Status,"&lt;&gt;Hold",ResolvedDate,"&gt;="&amp;$C$1,ResolvedDate,"&lt;="&amp;$F$1)</f>
        <v/>
      </c>
      <c r="E4388" s="137">
        <f>COUNTIFS(Severity,$B4388,SLA_Breach,"&lt;&gt;Yes",Status,"&lt;&gt;Suspend",Status,"&lt;&gt;Assigned",Status,"&lt;&gt;Open",Status,"&lt;&gt;Hold&gt;",ResolvedDate,"&gt;="&amp;$C$1,ResolvedDate,"&lt;="&amp;$F$1)</f>
        <v/>
      </c>
      <c r="F4388" s="137">
        <f>COUNTIFS(Severity,$B4388,SLA_Breach,"Yes",Status,"&lt;&gt;Suspend",Status,"&lt;&gt;Assigned",Status,"&lt;&gt;Open",Status,"&lt;&gt;Hold&gt;",ResolvedDate,"&gt;="&amp;$C$1,ResolvedDate,"&lt;="&amp;$F$1)</f>
        <v/>
      </c>
      <c r="G4388" s="137">
        <f>COUNTIFS(Severity,$B4388,AssignedDate,"&gt;=01/01/2017 12:00:00 AM",AssignedDate,"&lt;="&amp;$F$1)</f>
        <v/>
      </c>
      <c r="H4388" s="177" t="n"/>
      <c r="L4388" s="57" t="n">
        <v>0</v>
      </c>
      <c r="M4388" s="57" t="n"/>
    </row>
    <row r="4389" spans="1:13">
      <c r="A4389" s="137" t="n">
        <v>1</v>
      </c>
      <c r="B4389" s="100" t="s">
        <v>525</v>
      </c>
      <c r="C4389" s="137">
        <f>COUNTIFS(Severity,$B4389,AssignedDate,"&gt;="&amp;$C$1,AssignedDate,"&lt;="&amp;$F$1)</f>
        <v/>
      </c>
      <c r="D4389" s="137">
        <f>COUNTIFS(Severity,$B4389,Status,"&lt;&gt;Suspend",Status,"&lt;&gt;Assigned",Status,"&lt;&gt;Open",Status,"&lt;&gt;Hold",ResolvedDate,"&gt;="&amp;$C$1,ResolvedDate,"&lt;="&amp;$F$1)</f>
        <v/>
      </c>
      <c r="E4389" s="137">
        <f>COUNTIFS(Severity,$B4389,SLA_Breach,"&lt;&gt;Yes",Status,"&lt;&gt;Suspend",Status,"&lt;&gt;Assigned",Status,"&lt;&gt;Open",Status,"&lt;&gt;Hold&gt;",ResolvedDate,"&gt;="&amp;$C$1,ResolvedDate,"&lt;="&amp;$F$1)</f>
        <v/>
      </c>
      <c r="F4389" s="137">
        <f>COUNTIFS(Severity,$B4389,SLA_Breach,"Yes",Status,"&lt;&gt;Suspend",Status,"&lt;&gt;Assigned",Status,"&lt;&gt;Open",Status,"&lt;&gt;Hold&gt;",ResolvedDate,"&gt;="&amp;$C$1,ResolvedDate,"&lt;="&amp;$F$1)</f>
        <v/>
      </c>
      <c r="G4389" s="137">
        <f>COUNTIFS(Severity,$B4389,AssignedDate,"&gt;=01/01/2017 12:00:00 AM",AssignedDate,"&lt;="&amp;$F$1)</f>
        <v/>
      </c>
      <c r="H4389" s="177" t="n"/>
      <c r="L4389" s="57" t="n">
        <v>0</v>
      </c>
      <c r="M4389" s="57" t="n"/>
    </row>
    <row r="4390" spans="1:13">
      <c r="A4390" s="137" t="n">
        <v>1</v>
      </c>
      <c r="B4390" s="100" t="s">
        <v>525</v>
      </c>
      <c r="C4390" s="137">
        <f>COUNTIFS(Severity,$B4390,AssignedDate,"&gt;="&amp;$C$1,AssignedDate,"&lt;="&amp;$F$1)</f>
        <v/>
      </c>
      <c r="D4390" s="137">
        <f>COUNTIFS(Severity,$B4390,Status,"&lt;&gt;Suspend",Status,"&lt;&gt;Assigned",Status,"&lt;&gt;Open",Status,"&lt;&gt;Hold",ResolvedDate,"&gt;="&amp;$C$1,ResolvedDate,"&lt;="&amp;$F$1)</f>
        <v/>
      </c>
      <c r="E4390" s="137">
        <f>COUNTIFS(Severity,$B4390,SLA_Breach,"&lt;&gt;Yes",Status,"&lt;&gt;Suspend",Status,"&lt;&gt;Assigned",Status,"&lt;&gt;Open",Status,"&lt;&gt;Hold&gt;",ResolvedDate,"&gt;="&amp;$C$1,ResolvedDate,"&lt;="&amp;$F$1)</f>
        <v/>
      </c>
      <c r="F4390" s="137">
        <f>COUNTIFS(Severity,$B4390,SLA_Breach,"Yes",Status,"&lt;&gt;Suspend",Status,"&lt;&gt;Assigned",Status,"&lt;&gt;Open",Status,"&lt;&gt;Hold&gt;",ResolvedDate,"&gt;="&amp;$C$1,ResolvedDate,"&lt;="&amp;$F$1)</f>
        <v/>
      </c>
      <c r="G4390" s="137">
        <f>COUNTIFS(Severity,$B4390,AssignedDate,"&gt;=01/01/2017 12:00:00 AM",AssignedDate,"&lt;="&amp;$F$1)</f>
        <v/>
      </c>
      <c r="H4390" s="177" t="n"/>
      <c r="L4390" s="57" t="n">
        <v>0</v>
      </c>
      <c r="M4390" s="57" t="n"/>
    </row>
    <row r="4391" spans="1:13">
      <c r="A4391" s="137" t="n">
        <v>1</v>
      </c>
      <c r="B4391" s="100" t="s">
        <v>525</v>
      </c>
      <c r="C4391" s="137">
        <f>COUNTIFS(Severity,$B4391,AssignedDate,"&gt;="&amp;$C$1,AssignedDate,"&lt;="&amp;$F$1)</f>
        <v/>
      </c>
      <c r="D4391" s="137">
        <f>COUNTIFS(Severity,$B4391,Status,"&lt;&gt;Suspend",Status,"&lt;&gt;Assigned",Status,"&lt;&gt;Open",Status,"&lt;&gt;Hold",ResolvedDate,"&gt;="&amp;$C$1,ResolvedDate,"&lt;="&amp;$F$1)</f>
        <v/>
      </c>
      <c r="E4391" s="137">
        <f>COUNTIFS(Severity,$B4391,SLA_Breach,"&lt;&gt;Yes",Status,"&lt;&gt;Suspend",Status,"&lt;&gt;Assigned",Status,"&lt;&gt;Open",Status,"&lt;&gt;Hold&gt;",ResolvedDate,"&gt;="&amp;$C$1,ResolvedDate,"&lt;="&amp;$F$1)</f>
        <v/>
      </c>
      <c r="F4391" s="137">
        <f>COUNTIFS(Severity,$B4391,SLA_Breach,"Yes",Status,"&lt;&gt;Suspend",Status,"&lt;&gt;Assigned",Status,"&lt;&gt;Open",Status,"&lt;&gt;Hold&gt;",ResolvedDate,"&gt;="&amp;$C$1,ResolvedDate,"&lt;="&amp;$F$1)</f>
        <v/>
      </c>
      <c r="G4391" s="137">
        <f>COUNTIFS(Severity,$B4391,AssignedDate,"&gt;=01/01/2017 12:00:00 AM",AssignedDate,"&lt;="&amp;$F$1)</f>
        <v/>
      </c>
      <c r="H4391" s="177" t="n"/>
      <c r="L4391" s="57" t="n">
        <v>0</v>
      </c>
      <c r="M4391" s="57" t="n"/>
    </row>
    <row r="4392" spans="1:13">
      <c r="A4392" s="137" t="n">
        <v>1</v>
      </c>
      <c r="B4392" s="100" t="s">
        <v>525</v>
      </c>
      <c r="C4392" s="137">
        <f>COUNTIFS(Severity,$B4392,AssignedDate,"&gt;="&amp;$C$1,AssignedDate,"&lt;="&amp;$F$1)</f>
        <v/>
      </c>
      <c r="D4392" s="137">
        <f>COUNTIFS(Severity,$B4392,Status,"&lt;&gt;Suspend",Status,"&lt;&gt;Assigned",Status,"&lt;&gt;Open",Status,"&lt;&gt;Hold",ResolvedDate,"&gt;="&amp;$C$1,ResolvedDate,"&lt;="&amp;$F$1)</f>
        <v/>
      </c>
      <c r="E4392" s="137">
        <f>COUNTIFS(Severity,$B4392,SLA_Breach,"&lt;&gt;Yes",Status,"&lt;&gt;Suspend",Status,"&lt;&gt;Assigned",Status,"&lt;&gt;Open",Status,"&lt;&gt;Hold&gt;",ResolvedDate,"&gt;="&amp;$C$1,ResolvedDate,"&lt;="&amp;$F$1)</f>
        <v/>
      </c>
      <c r="F4392" s="137">
        <f>COUNTIFS(Severity,$B4392,SLA_Breach,"Yes",Status,"&lt;&gt;Suspend",Status,"&lt;&gt;Assigned",Status,"&lt;&gt;Open",Status,"&lt;&gt;Hold&gt;",ResolvedDate,"&gt;="&amp;$C$1,ResolvedDate,"&lt;="&amp;$F$1)</f>
        <v/>
      </c>
      <c r="G4392" s="137">
        <f>COUNTIFS(Severity,$B4392,AssignedDate,"&gt;=01/01/2017 12:00:00 AM",AssignedDate,"&lt;="&amp;$F$1)</f>
        <v/>
      </c>
      <c r="H4392" s="177" t="n"/>
      <c r="L4392" s="57" t="n">
        <v>0</v>
      </c>
      <c r="M4392" s="57" t="n"/>
    </row>
    <row r="4393" spans="1:13">
      <c r="A4393" s="137" t="n">
        <v>1</v>
      </c>
      <c r="B4393" s="100" t="s">
        <v>525</v>
      </c>
      <c r="C4393" s="137">
        <f>COUNTIFS(Severity,$B4393,AssignedDate,"&gt;="&amp;$C$1,AssignedDate,"&lt;="&amp;$F$1)</f>
        <v/>
      </c>
      <c r="D4393" s="137">
        <f>COUNTIFS(Severity,$B4393,Status,"&lt;&gt;Suspend",Status,"&lt;&gt;Assigned",Status,"&lt;&gt;Open",Status,"&lt;&gt;Hold",ResolvedDate,"&gt;="&amp;$C$1,ResolvedDate,"&lt;="&amp;$F$1)</f>
        <v/>
      </c>
      <c r="E4393" s="137">
        <f>COUNTIFS(Severity,$B4393,SLA_Breach,"&lt;&gt;Yes",Status,"&lt;&gt;Suspend",Status,"&lt;&gt;Assigned",Status,"&lt;&gt;Open",Status,"&lt;&gt;Hold&gt;",ResolvedDate,"&gt;="&amp;$C$1,ResolvedDate,"&lt;="&amp;$F$1)</f>
        <v/>
      </c>
      <c r="F4393" s="137">
        <f>COUNTIFS(Severity,$B4393,SLA_Breach,"Yes",Status,"&lt;&gt;Suspend",Status,"&lt;&gt;Assigned",Status,"&lt;&gt;Open",Status,"&lt;&gt;Hold&gt;",ResolvedDate,"&gt;="&amp;$C$1,ResolvedDate,"&lt;="&amp;$F$1)</f>
        <v/>
      </c>
      <c r="G4393" s="137">
        <f>COUNTIFS(Severity,$B4393,AssignedDate,"&gt;=01/01/2017 12:00:00 AM",AssignedDate,"&lt;="&amp;$F$1)</f>
        <v/>
      </c>
      <c r="H4393" s="177" t="n"/>
      <c r="L4393" s="57" t="n">
        <v>0</v>
      </c>
      <c r="M4393" s="57" t="n"/>
    </row>
    <row r="4394" spans="1:13">
      <c r="A4394" s="137" t="n">
        <v>1</v>
      </c>
      <c r="B4394" s="100" t="s">
        <v>525</v>
      </c>
      <c r="C4394" s="137">
        <f>COUNTIFS(Severity,$B4394,AssignedDate,"&gt;="&amp;$C$1,AssignedDate,"&lt;="&amp;$F$1)</f>
        <v/>
      </c>
      <c r="D4394" s="137">
        <f>COUNTIFS(Severity,$B4394,Status,"&lt;&gt;Suspend",Status,"&lt;&gt;Assigned",Status,"&lt;&gt;Open",Status,"&lt;&gt;Hold",ResolvedDate,"&gt;="&amp;$C$1,ResolvedDate,"&lt;="&amp;$F$1)</f>
        <v/>
      </c>
      <c r="E4394" s="137">
        <f>COUNTIFS(Severity,$B4394,SLA_Breach,"&lt;&gt;Yes",Status,"&lt;&gt;Suspend",Status,"&lt;&gt;Assigned",Status,"&lt;&gt;Open",Status,"&lt;&gt;Hold&gt;",ResolvedDate,"&gt;="&amp;$C$1,ResolvedDate,"&lt;="&amp;$F$1)</f>
        <v/>
      </c>
      <c r="F4394" s="137">
        <f>COUNTIFS(Severity,$B4394,SLA_Breach,"Yes",Status,"&lt;&gt;Suspend",Status,"&lt;&gt;Assigned",Status,"&lt;&gt;Open",Status,"&lt;&gt;Hold&gt;",ResolvedDate,"&gt;="&amp;$C$1,ResolvedDate,"&lt;="&amp;$F$1)</f>
        <v/>
      </c>
      <c r="G4394" s="137">
        <f>COUNTIFS(Severity,$B4394,AssignedDate,"&gt;=01/01/2017 12:00:00 AM",AssignedDate,"&lt;="&amp;$F$1)</f>
        <v/>
      </c>
      <c r="H4394" s="177" t="n"/>
      <c r="L4394" s="57" t="n">
        <v>0</v>
      </c>
      <c r="M4394" s="57" t="n"/>
    </row>
    <row r="4395" spans="1:13">
      <c r="A4395" s="137" t="n">
        <v>1</v>
      </c>
      <c r="B4395" s="100" t="s">
        <v>525</v>
      </c>
      <c r="C4395" s="137">
        <f>COUNTIFS(Severity,$B4395,AssignedDate,"&gt;="&amp;$C$1,AssignedDate,"&lt;="&amp;$F$1)</f>
        <v/>
      </c>
      <c r="D4395" s="137">
        <f>COUNTIFS(Severity,$B4395,Status,"&lt;&gt;Suspend",Status,"&lt;&gt;Assigned",Status,"&lt;&gt;Open",Status,"&lt;&gt;Hold",ResolvedDate,"&gt;="&amp;$C$1,ResolvedDate,"&lt;="&amp;$F$1)</f>
        <v/>
      </c>
      <c r="E4395" s="137">
        <f>COUNTIFS(Severity,$B4395,SLA_Breach,"&lt;&gt;Yes",Status,"&lt;&gt;Suspend",Status,"&lt;&gt;Assigned",Status,"&lt;&gt;Open",Status,"&lt;&gt;Hold&gt;",ResolvedDate,"&gt;="&amp;$C$1,ResolvedDate,"&lt;="&amp;$F$1)</f>
        <v/>
      </c>
      <c r="F4395" s="137">
        <f>COUNTIFS(Severity,$B4395,SLA_Breach,"Yes",Status,"&lt;&gt;Suspend",Status,"&lt;&gt;Assigned",Status,"&lt;&gt;Open",Status,"&lt;&gt;Hold&gt;",ResolvedDate,"&gt;="&amp;$C$1,ResolvedDate,"&lt;="&amp;$F$1)</f>
        <v/>
      </c>
      <c r="G4395" s="137">
        <f>COUNTIFS(Severity,$B4395,AssignedDate,"&gt;=01/01/2017 12:00:00 AM",AssignedDate,"&lt;="&amp;$F$1)</f>
        <v/>
      </c>
      <c r="H4395" s="177" t="n"/>
      <c r="L4395" s="57" t="n">
        <v>0</v>
      </c>
      <c r="M4395" s="57" t="n"/>
    </row>
    <row r="4396" spans="1:13">
      <c r="A4396" s="137" t="n">
        <v>1</v>
      </c>
      <c r="B4396" s="100" t="s">
        <v>525</v>
      </c>
      <c r="C4396" s="137">
        <f>COUNTIFS(Severity,$B4396,AssignedDate,"&gt;="&amp;$C$1,AssignedDate,"&lt;="&amp;$F$1)</f>
        <v/>
      </c>
      <c r="D4396" s="137">
        <f>COUNTIFS(Severity,$B4396,Status,"&lt;&gt;Suspend",Status,"&lt;&gt;Assigned",Status,"&lt;&gt;Open",Status,"&lt;&gt;Hold",ResolvedDate,"&gt;="&amp;$C$1,ResolvedDate,"&lt;="&amp;$F$1)</f>
        <v/>
      </c>
      <c r="E4396" s="137">
        <f>COUNTIFS(Severity,$B4396,SLA_Breach,"&lt;&gt;Yes",Status,"&lt;&gt;Suspend",Status,"&lt;&gt;Assigned",Status,"&lt;&gt;Open",Status,"&lt;&gt;Hold&gt;",ResolvedDate,"&gt;="&amp;$C$1,ResolvedDate,"&lt;="&amp;$F$1)</f>
        <v/>
      </c>
      <c r="F4396" s="137">
        <f>COUNTIFS(Severity,$B4396,SLA_Breach,"Yes",Status,"&lt;&gt;Suspend",Status,"&lt;&gt;Assigned",Status,"&lt;&gt;Open",Status,"&lt;&gt;Hold&gt;",ResolvedDate,"&gt;="&amp;$C$1,ResolvedDate,"&lt;="&amp;$F$1)</f>
        <v/>
      </c>
      <c r="G4396" s="137">
        <f>COUNTIFS(Severity,$B4396,AssignedDate,"&gt;=01/01/2017 12:00:00 AM",AssignedDate,"&lt;="&amp;$F$1)</f>
        <v/>
      </c>
      <c r="H4396" s="177" t="n"/>
      <c r="L4396" s="57" t="n">
        <v>0</v>
      </c>
      <c r="M4396" s="57" t="n"/>
    </row>
    <row r="4397" spans="1:13">
      <c r="A4397" s="137" t="n">
        <v>1</v>
      </c>
      <c r="B4397" s="100" t="s">
        <v>525</v>
      </c>
      <c r="C4397" s="137">
        <f>COUNTIFS(Severity,$B4397,AssignedDate,"&gt;="&amp;$C$1,AssignedDate,"&lt;="&amp;$F$1)</f>
        <v/>
      </c>
      <c r="D4397" s="137">
        <f>COUNTIFS(Severity,$B4397,Status,"&lt;&gt;Suspend",Status,"&lt;&gt;Assigned",Status,"&lt;&gt;Open",Status,"&lt;&gt;Hold",ResolvedDate,"&gt;="&amp;$C$1,ResolvedDate,"&lt;="&amp;$F$1)</f>
        <v/>
      </c>
      <c r="E4397" s="137">
        <f>COUNTIFS(Severity,$B4397,SLA_Breach,"&lt;&gt;Yes",Status,"&lt;&gt;Suspend",Status,"&lt;&gt;Assigned",Status,"&lt;&gt;Open",Status,"&lt;&gt;Hold&gt;",ResolvedDate,"&gt;="&amp;$C$1,ResolvedDate,"&lt;="&amp;$F$1)</f>
        <v/>
      </c>
      <c r="F4397" s="137">
        <f>COUNTIFS(Severity,$B4397,SLA_Breach,"Yes",Status,"&lt;&gt;Suspend",Status,"&lt;&gt;Assigned",Status,"&lt;&gt;Open",Status,"&lt;&gt;Hold&gt;",ResolvedDate,"&gt;="&amp;$C$1,ResolvedDate,"&lt;="&amp;$F$1)</f>
        <v/>
      </c>
      <c r="G4397" s="137">
        <f>COUNTIFS(Severity,$B4397,AssignedDate,"&gt;=01/01/2017 12:00:00 AM",AssignedDate,"&lt;="&amp;$F$1)</f>
        <v/>
      </c>
      <c r="H4397" s="177" t="n"/>
      <c r="L4397" s="57" t="n">
        <v>0</v>
      </c>
      <c r="M4397" s="57" t="n"/>
    </row>
    <row r="4398" spans="1:13">
      <c r="A4398" s="137" t="n">
        <v>1</v>
      </c>
      <c r="B4398" s="100" t="s">
        <v>525</v>
      </c>
      <c r="C4398" s="137">
        <f>COUNTIFS(Severity,$B4398,AssignedDate,"&gt;="&amp;$C$1,AssignedDate,"&lt;="&amp;$F$1)</f>
        <v/>
      </c>
      <c r="D4398" s="137">
        <f>COUNTIFS(Severity,$B4398,Status,"&lt;&gt;Suspend",Status,"&lt;&gt;Assigned",Status,"&lt;&gt;Open",Status,"&lt;&gt;Hold",ResolvedDate,"&gt;="&amp;$C$1,ResolvedDate,"&lt;="&amp;$F$1)</f>
        <v/>
      </c>
      <c r="E4398" s="137">
        <f>COUNTIFS(Severity,$B4398,SLA_Breach,"&lt;&gt;Yes",Status,"&lt;&gt;Suspend",Status,"&lt;&gt;Assigned",Status,"&lt;&gt;Open",Status,"&lt;&gt;Hold&gt;",ResolvedDate,"&gt;="&amp;$C$1,ResolvedDate,"&lt;="&amp;$F$1)</f>
        <v/>
      </c>
      <c r="F4398" s="137">
        <f>COUNTIFS(Severity,$B4398,SLA_Breach,"Yes",Status,"&lt;&gt;Suspend",Status,"&lt;&gt;Assigned",Status,"&lt;&gt;Open",Status,"&lt;&gt;Hold&gt;",ResolvedDate,"&gt;="&amp;$C$1,ResolvedDate,"&lt;="&amp;$F$1)</f>
        <v/>
      </c>
      <c r="G4398" s="137">
        <f>COUNTIFS(Severity,$B4398,AssignedDate,"&gt;=01/01/2017 12:00:00 AM",AssignedDate,"&lt;="&amp;$F$1)</f>
        <v/>
      </c>
      <c r="H4398" s="177" t="n"/>
      <c r="L4398" s="57" t="n">
        <v>0</v>
      </c>
      <c r="M4398" s="57" t="n"/>
    </row>
    <row r="4399" spans="1:13">
      <c r="A4399" s="137" t="n">
        <v>1</v>
      </c>
      <c r="B4399" s="100" t="s">
        <v>525</v>
      </c>
      <c r="C4399" s="137">
        <f>COUNTIFS(Severity,$B4399,AssignedDate,"&gt;="&amp;$C$1,AssignedDate,"&lt;="&amp;$F$1)</f>
        <v/>
      </c>
      <c r="D4399" s="137">
        <f>COUNTIFS(Severity,$B4399,Status,"&lt;&gt;Suspend",Status,"&lt;&gt;Assigned",Status,"&lt;&gt;Open",Status,"&lt;&gt;Hold",ResolvedDate,"&gt;="&amp;$C$1,ResolvedDate,"&lt;="&amp;$F$1)</f>
        <v/>
      </c>
      <c r="E4399" s="137">
        <f>COUNTIFS(Severity,$B4399,SLA_Breach,"&lt;&gt;Yes",Status,"&lt;&gt;Suspend",Status,"&lt;&gt;Assigned",Status,"&lt;&gt;Open",Status,"&lt;&gt;Hold&gt;",ResolvedDate,"&gt;="&amp;$C$1,ResolvedDate,"&lt;="&amp;$F$1)</f>
        <v/>
      </c>
      <c r="F4399" s="137">
        <f>COUNTIFS(Severity,$B4399,SLA_Breach,"Yes",Status,"&lt;&gt;Suspend",Status,"&lt;&gt;Assigned",Status,"&lt;&gt;Open",Status,"&lt;&gt;Hold&gt;",ResolvedDate,"&gt;="&amp;$C$1,ResolvedDate,"&lt;="&amp;$F$1)</f>
        <v/>
      </c>
      <c r="G4399" s="137">
        <f>COUNTIFS(Severity,$B4399,AssignedDate,"&gt;=01/01/2017 12:00:00 AM",AssignedDate,"&lt;="&amp;$F$1)</f>
        <v/>
      </c>
      <c r="H4399" s="177" t="n"/>
      <c r="L4399" s="57" t="n">
        <v>0</v>
      </c>
      <c r="M4399" s="57" t="n"/>
    </row>
    <row r="4400" spans="1:13">
      <c r="A4400" s="137" t="n">
        <v>1</v>
      </c>
      <c r="B4400" s="100" t="s">
        <v>525</v>
      </c>
      <c r="C4400" s="137">
        <f>COUNTIFS(Severity,$B4400,AssignedDate,"&gt;="&amp;$C$1,AssignedDate,"&lt;="&amp;$F$1)</f>
        <v/>
      </c>
      <c r="D4400" s="137">
        <f>COUNTIFS(Severity,$B4400,Status,"&lt;&gt;Suspend",Status,"&lt;&gt;Assigned",Status,"&lt;&gt;Open",Status,"&lt;&gt;Hold",ResolvedDate,"&gt;="&amp;$C$1,ResolvedDate,"&lt;="&amp;$F$1)</f>
        <v/>
      </c>
      <c r="E4400" s="137">
        <f>COUNTIFS(Severity,$B4400,SLA_Breach,"&lt;&gt;Yes",Status,"&lt;&gt;Suspend",Status,"&lt;&gt;Assigned",Status,"&lt;&gt;Open",Status,"&lt;&gt;Hold&gt;",ResolvedDate,"&gt;="&amp;$C$1,ResolvedDate,"&lt;="&amp;$F$1)</f>
        <v/>
      </c>
      <c r="F4400" s="137">
        <f>COUNTIFS(Severity,$B4400,SLA_Breach,"Yes",Status,"&lt;&gt;Suspend",Status,"&lt;&gt;Assigned",Status,"&lt;&gt;Open",Status,"&lt;&gt;Hold&gt;",ResolvedDate,"&gt;="&amp;$C$1,ResolvedDate,"&lt;="&amp;$F$1)</f>
        <v/>
      </c>
      <c r="G4400" s="137">
        <f>COUNTIFS(Severity,$B4400,AssignedDate,"&gt;=01/01/2017 12:00:00 AM",AssignedDate,"&lt;="&amp;$F$1)</f>
        <v/>
      </c>
      <c r="H4400" s="177" t="n"/>
      <c r="L4400" s="57" t="n">
        <v>0</v>
      </c>
      <c r="M4400" s="57" t="n"/>
    </row>
    <row r="4401" spans="1:13">
      <c r="A4401" s="137" t="n">
        <v>1</v>
      </c>
      <c r="B4401" s="100" t="s">
        <v>525</v>
      </c>
      <c r="C4401" s="137">
        <f>COUNTIFS(Severity,$B4401,AssignedDate,"&gt;="&amp;$C$1,AssignedDate,"&lt;="&amp;$F$1)</f>
        <v/>
      </c>
      <c r="D4401" s="137">
        <f>COUNTIFS(Severity,$B4401,Status,"&lt;&gt;Suspend",Status,"&lt;&gt;Assigned",Status,"&lt;&gt;Open",Status,"&lt;&gt;Hold",ResolvedDate,"&gt;="&amp;$C$1,ResolvedDate,"&lt;="&amp;$F$1)</f>
        <v/>
      </c>
      <c r="E4401" s="137">
        <f>COUNTIFS(Severity,$B4401,SLA_Breach,"&lt;&gt;Yes",Status,"&lt;&gt;Suspend",Status,"&lt;&gt;Assigned",Status,"&lt;&gt;Open",Status,"&lt;&gt;Hold&gt;",ResolvedDate,"&gt;="&amp;$C$1,ResolvedDate,"&lt;="&amp;$F$1)</f>
        <v/>
      </c>
      <c r="F4401" s="137">
        <f>COUNTIFS(Severity,$B4401,SLA_Breach,"Yes",Status,"&lt;&gt;Suspend",Status,"&lt;&gt;Assigned",Status,"&lt;&gt;Open",Status,"&lt;&gt;Hold&gt;",ResolvedDate,"&gt;="&amp;$C$1,ResolvedDate,"&lt;="&amp;$F$1)</f>
        <v/>
      </c>
      <c r="G4401" s="137">
        <f>COUNTIFS(Severity,$B4401,AssignedDate,"&gt;=01/01/2017 12:00:00 AM",AssignedDate,"&lt;="&amp;$F$1)</f>
        <v/>
      </c>
      <c r="H4401" s="177" t="n"/>
      <c r="L4401" s="57" t="n">
        <v>0</v>
      </c>
      <c r="M4401" s="57" t="n"/>
    </row>
    <row r="4402" spans="1:13">
      <c r="A4402" s="137" t="n">
        <v>1</v>
      </c>
      <c r="B4402" s="100" t="s">
        <v>525</v>
      </c>
      <c r="C4402" s="137">
        <f>COUNTIFS(Severity,$B4402,AssignedDate,"&gt;="&amp;$C$1,AssignedDate,"&lt;="&amp;$F$1)</f>
        <v/>
      </c>
      <c r="D4402" s="137">
        <f>COUNTIFS(Severity,$B4402,Status,"&lt;&gt;Suspend",Status,"&lt;&gt;Assigned",Status,"&lt;&gt;Open",Status,"&lt;&gt;Hold",ResolvedDate,"&gt;="&amp;$C$1,ResolvedDate,"&lt;="&amp;$F$1)</f>
        <v/>
      </c>
      <c r="E4402" s="137">
        <f>COUNTIFS(Severity,$B4402,SLA_Breach,"&lt;&gt;Yes",Status,"&lt;&gt;Suspend",Status,"&lt;&gt;Assigned",Status,"&lt;&gt;Open",Status,"&lt;&gt;Hold&gt;",ResolvedDate,"&gt;="&amp;$C$1,ResolvedDate,"&lt;="&amp;$F$1)</f>
        <v/>
      </c>
      <c r="F4402" s="137">
        <f>COUNTIFS(Severity,$B4402,SLA_Breach,"Yes",Status,"&lt;&gt;Suspend",Status,"&lt;&gt;Assigned",Status,"&lt;&gt;Open",Status,"&lt;&gt;Hold&gt;",ResolvedDate,"&gt;="&amp;$C$1,ResolvedDate,"&lt;="&amp;$F$1)</f>
        <v/>
      </c>
      <c r="G4402" s="137">
        <f>COUNTIFS(Severity,$B4402,AssignedDate,"&gt;=01/01/2017 12:00:00 AM",AssignedDate,"&lt;="&amp;$F$1)</f>
        <v/>
      </c>
      <c r="H4402" s="177" t="n"/>
      <c r="L4402" s="57" t="n">
        <v>0</v>
      </c>
      <c r="M4402" s="57" t="n"/>
    </row>
    <row r="4403" spans="1:13">
      <c r="A4403" s="137" t="n">
        <v>1</v>
      </c>
      <c r="B4403" s="100" t="s">
        <v>525</v>
      </c>
      <c r="C4403" s="137">
        <f>COUNTIFS(Severity,$B4403,AssignedDate,"&gt;="&amp;$C$1,AssignedDate,"&lt;="&amp;$F$1)</f>
        <v/>
      </c>
      <c r="D4403" s="137">
        <f>COUNTIFS(Severity,$B4403,Status,"&lt;&gt;Suspend",Status,"&lt;&gt;Assigned",Status,"&lt;&gt;Open",Status,"&lt;&gt;Hold",ResolvedDate,"&gt;="&amp;$C$1,ResolvedDate,"&lt;="&amp;$F$1)</f>
        <v/>
      </c>
      <c r="E4403" s="137">
        <f>COUNTIFS(Severity,$B4403,SLA_Breach,"&lt;&gt;Yes",Status,"&lt;&gt;Suspend",Status,"&lt;&gt;Assigned",Status,"&lt;&gt;Open",Status,"&lt;&gt;Hold&gt;",ResolvedDate,"&gt;="&amp;$C$1,ResolvedDate,"&lt;="&amp;$F$1)</f>
        <v/>
      </c>
      <c r="F4403" s="137">
        <f>COUNTIFS(Severity,$B4403,SLA_Breach,"Yes",Status,"&lt;&gt;Suspend",Status,"&lt;&gt;Assigned",Status,"&lt;&gt;Open",Status,"&lt;&gt;Hold&gt;",ResolvedDate,"&gt;="&amp;$C$1,ResolvedDate,"&lt;="&amp;$F$1)</f>
        <v/>
      </c>
      <c r="G4403" s="137">
        <f>COUNTIFS(Severity,$B4403,AssignedDate,"&gt;=01/01/2017 12:00:00 AM",AssignedDate,"&lt;="&amp;$F$1)</f>
        <v/>
      </c>
      <c r="H4403" s="177" t="n"/>
      <c r="L4403" s="57" t="n">
        <v>0</v>
      </c>
      <c r="M4403" s="57" t="n"/>
    </row>
    <row r="4404" spans="1:13">
      <c r="A4404" s="137" t="n">
        <v>1</v>
      </c>
      <c r="B4404" s="100" t="s">
        <v>525</v>
      </c>
      <c r="C4404" s="137">
        <f>COUNTIFS(Severity,$B4404,AssignedDate,"&gt;="&amp;$C$1,AssignedDate,"&lt;="&amp;$F$1)</f>
        <v/>
      </c>
      <c r="D4404" s="137">
        <f>COUNTIFS(Severity,$B4404,Status,"&lt;&gt;Suspend",Status,"&lt;&gt;Assigned",Status,"&lt;&gt;Open",Status,"&lt;&gt;Hold",ResolvedDate,"&gt;="&amp;$C$1,ResolvedDate,"&lt;="&amp;$F$1)</f>
        <v/>
      </c>
      <c r="E4404" s="137">
        <f>COUNTIFS(Severity,$B4404,SLA_Breach,"&lt;&gt;Yes",Status,"&lt;&gt;Suspend",Status,"&lt;&gt;Assigned",Status,"&lt;&gt;Open",Status,"&lt;&gt;Hold&gt;",ResolvedDate,"&gt;="&amp;$C$1,ResolvedDate,"&lt;="&amp;$F$1)</f>
        <v/>
      </c>
      <c r="F4404" s="137">
        <f>COUNTIFS(Severity,$B4404,SLA_Breach,"Yes",Status,"&lt;&gt;Suspend",Status,"&lt;&gt;Assigned",Status,"&lt;&gt;Open",Status,"&lt;&gt;Hold&gt;",ResolvedDate,"&gt;="&amp;$C$1,ResolvedDate,"&lt;="&amp;$F$1)</f>
        <v/>
      </c>
      <c r="G4404" s="137">
        <f>COUNTIFS(Severity,$B4404,AssignedDate,"&gt;=01/01/2017 12:00:00 AM",AssignedDate,"&lt;="&amp;$F$1)</f>
        <v/>
      </c>
      <c r="H4404" s="177" t="n"/>
      <c r="L4404" s="57" t="n">
        <v>0</v>
      </c>
      <c r="M4404" s="57" t="n"/>
    </row>
    <row r="4405" spans="1:13">
      <c r="A4405" s="137" t="n">
        <v>1</v>
      </c>
      <c r="B4405" s="100" t="s">
        <v>525</v>
      </c>
      <c r="C4405" s="137">
        <f>COUNTIFS(Severity,$B4405,AssignedDate,"&gt;="&amp;$C$1,AssignedDate,"&lt;="&amp;$F$1)</f>
        <v/>
      </c>
      <c r="D4405" s="137">
        <f>COUNTIFS(Severity,$B4405,Status,"&lt;&gt;Suspend",Status,"&lt;&gt;Assigned",Status,"&lt;&gt;Open",Status,"&lt;&gt;Hold",ResolvedDate,"&gt;="&amp;$C$1,ResolvedDate,"&lt;="&amp;$F$1)</f>
        <v/>
      </c>
      <c r="E4405" s="137">
        <f>COUNTIFS(Severity,$B4405,SLA_Breach,"&lt;&gt;Yes",Status,"&lt;&gt;Suspend",Status,"&lt;&gt;Assigned",Status,"&lt;&gt;Open",Status,"&lt;&gt;Hold&gt;",ResolvedDate,"&gt;="&amp;$C$1,ResolvedDate,"&lt;="&amp;$F$1)</f>
        <v/>
      </c>
      <c r="F4405" s="137">
        <f>COUNTIFS(Severity,$B4405,SLA_Breach,"Yes",Status,"&lt;&gt;Suspend",Status,"&lt;&gt;Assigned",Status,"&lt;&gt;Open",Status,"&lt;&gt;Hold&gt;",ResolvedDate,"&gt;="&amp;$C$1,ResolvedDate,"&lt;="&amp;$F$1)</f>
        <v/>
      </c>
      <c r="G4405" s="137">
        <f>COUNTIFS(Severity,$B4405,AssignedDate,"&gt;=01/01/2017 12:00:00 AM",AssignedDate,"&lt;="&amp;$F$1)</f>
        <v/>
      </c>
      <c r="H4405" s="177" t="n"/>
      <c r="L4405" s="57" t="n">
        <v>0</v>
      </c>
      <c r="M4405" s="57" t="n"/>
    </row>
    <row r="4406" spans="1:13">
      <c r="A4406" s="137" t="n">
        <v>1</v>
      </c>
      <c r="B4406" s="100" t="s">
        <v>525</v>
      </c>
      <c r="C4406" s="137">
        <f>COUNTIFS(Severity,$B4406,AssignedDate,"&gt;="&amp;$C$1,AssignedDate,"&lt;="&amp;$F$1)</f>
        <v/>
      </c>
      <c r="D4406" s="137">
        <f>COUNTIFS(Severity,$B4406,Status,"&lt;&gt;Suspend",Status,"&lt;&gt;Assigned",Status,"&lt;&gt;Open",Status,"&lt;&gt;Hold",ResolvedDate,"&gt;="&amp;$C$1,ResolvedDate,"&lt;="&amp;$F$1)</f>
        <v/>
      </c>
      <c r="E4406" s="137">
        <f>COUNTIFS(Severity,$B4406,SLA_Breach,"&lt;&gt;Yes",Status,"&lt;&gt;Suspend",Status,"&lt;&gt;Assigned",Status,"&lt;&gt;Open",Status,"&lt;&gt;Hold&gt;",ResolvedDate,"&gt;="&amp;$C$1,ResolvedDate,"&lt;="&amp;$F$1)</f>
        <v/>
      </c>
      <c r="F4406" s="137">
        <f>COUNTIFS(Severity,$B4406,SLA_Breach,"Yes",Status,"&lt;&gt;Suspend",Status,"&lt;&gt;Assigned",Status,"&lt;&gt;Open",Status,"&lt;&gt;Hold&gt;",ResolvedDate,"&gt;="&amp;$C$1,ResolvedDate,"&lt;="&amp;$F$1)</f>
        <v/>
      </c>
      <c r="G4406" s="137">
        <f>COUNTIFS(Severity,$B4406,AssignedDate,"&gt;=01/01/2017 12:00:00 AM",AssignedDate,"&lt;="&amp;$F$1)</f>
        <v/>
      </c>
      <c r="H4406" s="177" t="n"/>
      <c r="L4406" s="57" t="n">
        <v>0</v>
      </c>
      <c r="M4406" s="57" t="n"/>
    </row>
    <row r="4407" spans="1:13">
      <c r="A4407" s="137" t="n">
        <v>1</v>
      </c>
      <c r="B4407" s="100" t="s">
        <v>525</v>
      </c>
      <c r="C4407" s="137">
        <f>COUNTIFS(Severity,$B4407,AssignedDate,"&gt;="&amp;$C$1,AssignedDate,"&lt;="&amp;$F$1)</f>
        <v/>
      </c>
      <c r="D4407" s="137">
        <f>COUNTIFS(Severity,$B4407,Status,"&lt;&gt;Suspend",Status,"&lt;&gt;Assigned",Status,"&lt;&gt;Open",Status,"&lt;&gt;Hold",ResolvedDate,"&gt;="&amp;$C$1,ResolvedDate,"&lt;="&amp;$F$1)</f>
        <v/>
      </c>
      <c r="E4407" s="137">
        <f>COUNTIFS(Severity,$B4407,SLA_Breach,"&lt;&gt;Yes",Status,"&lt;&gt;Suspend",Status,"&lt;&gt;Assigned",Status,"&lt;&gt;Open",Status,"&lt;&gt;Hold&gt;",ResolvedDate,"&gt;="&amp;$C$1,ResolvedDate,"&lt;="&amp;$F$1)</f>
        <v/>
      </c>
      <c r="F4407" s="137">
        <f>COUNTIFS(Severity,$B4407,SLA_Breach,"Yes",Status,"&lt;&gt;Suspend",Status,"&lt;&gt;Assigned",Status,"&lt;&gt;Open",Status,"&lt;&gt;Hold&gt;",ResolvedDate,"&gt;="&amp;$C$1,ResolvedDate,"&lt;="&amp;$F$1)</f>
        <v/>
      </c>
      <c r="G4407" s="137">
        <f>COUNTIFS(Severity,$B4407,AssignedDate,"&gt;=01/01/2017 12:00:00 AM",AssignedDate,"&lt;="&amp;$F$1)</f>
        <v/>
      </c>
      <c r="H4407" s="177" t="n"/>
      <c r="L4407" s="57" t="n">
        <v>0</v>
      </c>
      <c r="M4407" s="57" t="n"/>
    </row>
    <row r="4408" spans="1:13">
      <c r="A4408" s="137" t="n">
        <v>1</v>
      </c>
      <c r="B4408" s="100" t="s">
        <v>525</v>
      </c>
      <c r="C4408" s="137">
        <f>COUNTIFS(Severity,$B4408,AssignedDate,"&gt;="&amp;$C$1,AssignedDate,"&lt;="&amp;$F$1)</f>
        <v/>
      </c>
      <c r="D4408" s="137">
        <f>COUNTIFS(Severity,$B4408,Status,"&lt;&gt;Suspend",Status,"&lt;&gt;Assigned",Status,"&lt;&gt;Open",Status,"&lt;&gt;Hold",ResolvedDate,"&gt;="&amp;$C$1,ResolvedDate,"&lt;="&amp;$F$1)</f>
        <v/>
      </c>
      <c r="E4408" s="137">
        <f>COUNTIFS(Severity,$B4408,SLA_Breach,"&lt;&gt;Yes",Status,"&lt;&gt;Suspend",Status,"&lt;&gt;Assigned",Status,"&lt;&gt;Open",Status,"&lt;&gt;Hold&gt;",ResolvedDate,"&gt;="&amp;$C$1,ResolvedDate,"&lt;="&amp;$F$1)</f>
        <v/>
      </c>
      <c r="F4408" s="137">
        <f>COUNTIFS(Severity,$B4408,SLA_Breach,"Yes",Status,"&lt;&gt;Suspend",Status,"&lt;&gt;Assigned",Status,"&lt;&gt;Open",Status,"&lt;&gt;Hold&gt;",ResolvedDate,"&gt;="&amp;$C$1,ResolvedDate,"&lt;="&amp;$F$1)</f>
        <v/>
      </c>
      <c r="G4408" s="137">
        <f>COUNTIFS(Severity,$B4408,AssignedDate,"&gt;=01/01/2017 12:00:00 AM",AssignedDate,"&lt;="&amp;$F$1)</f>
        <v/>
      </c>
      <c r="H4408" s="177" t="n"/>
      <c r="L4408" s="57" t="n">
        <v>0</v>
      </c>
      <c r="M4408" s="57" t="n"/>
    </row>
    <row r="4409" spans="1:13">
      <c r="A4409" s="137" t="n">
        <v>1</v>
      </c>
      <c r="B4409" s="100" t="s">
        <v>525</v>
      </c>
      <c r="C4409" s="137">
        <f>COUNTIFS(Severity,$B4409,AssignedDate,"&gt;="&amp;$C$1,AssignedDate,"&lt;="&amp;$F$1)</f>
        <v/>
      </c>
      <c r="D4409" s="137">
        <f>COUNTIFS(Severity,$B4409,Status,"&lt;&gt;Suspend",Status,"&lt;&gt;Assigned",Status,"&lt;&gt;Open",Status,"&lt;&gt;Hold",ResolvedDate,"&gt;="&amp;$C$1,ResolvedDate,"&lt;="&amp;$F$1)</f>
        <v/>
      </c>
      <c r="E4409" s="137">
        <f>COUNTIFS(Severity,$B4409,SLA_Breach,"&lt;&gt;Yes",Status,"&lt;&gt;Suspend",Status,"&lt;&gt;Assigned",Status,"&lt;&gt;Open",Status,"&lt;&gt;Hold&gt;",ResolvedDate,"&gt;="&amp;$C$1,ResolvedDate,"&lt;="&amp;$F$1)</f>
        <v/>
      </c>
      <c r="F4409" s="137">
        <f>COUNTIFS(Severity,$B4409,SLA_Breach,"Yes",Status,"&lt;&gt;Suspend",Status,"&lt;&gt;Assigned",Status,"&lt;&gt;Open",Status,"&lt;&gt;Hold&gt;",ResolvedDate,"&gt;="&amp;$C$1,ResolvedDate,"&lt;="&amp;$F$1)</f>
        <v/>
      </c>
      <c r="G4409" s="137">
        <f>COUNTIFS(Severity,$B4409,AssignedDate,"&gt;=01/01/2017 12:00:00 AM",AssignedDate,"&lt;="&amp;$F$1)</f>
        <v/>
      </c>
      <c r="H4409" s="177" t="n"/>
      <c r="L4409" s="57" t="n">
        <v>0</v>
      </c>
      <c r="M4409" s="57" t="n"/>
    </row>
    <row r="4410" spans="1:13">
      <c r="A4410" s="137" t="n">
        <v>1</v>
      </c>
      <c r="B4410" s="100" t="s">
        <v>525</v>
      </c>
      <c r="C4410" s="137">
        <f>COUNTIFS(Severity,$B4410,AssignedDate,"&gt;="&amp;$C$1,AssignedDate,"&lt;="&amp;$F$1)</f>
        <v/>
      </c>
      <c r="D4410" s="137">
        <f>COUNTIFS(Severity,$B4410,Status,"&lt;&gt;Suspend",Status,"&lt;&gt;Assigned",Status,"&lt;&gt;Open",Status,"&lt;&gt;Hold",ResolvedDate,"&gt;="&amp;$C$1,ResolvedDate,"&lt;="&amp;$F$1)</f>
        <v/>
      </c>
      <c r="E4410" s="137">
        <f>COUNTIFS(Severity,$B4410,SLA_Breach,"&lt;&gt;Yes",Status,"&lt;&gt;Suspend",Status,"&lt;&gt;Assigned",Status,"&lt;&gt;Open",Status,"&lt;&gt;Hold&gt;",ResolvedDate,"&gt;="&amp;$C$1,ResolvedDate,"&lt;="&amp;$F$1)</f>
        <v/>
      </c>
      <c r="F4410" s="137">
        <f>COUNTIFS(Severity,$B4410,SLA_Breach,"Yes",Status,"&lt;&gt;Suspend",Status,"&lt;&gt;Assigned",Status,"&lt;&gt;Open",Status,"&lt;&gt;Hold&gt;",ResolvedDate,"&gt;="&amp;$C$1,ResolvedDate,"&lt;="&amp;$F$1)</f>
        <v/>
      </c>
      <c r="G4410" s="137">
        <f>COUNTIFS(Severity,$B4410,AssignedDate,"&gt;=01/01/2017 12:00:00 AM",AssignedDate,"&lt;="&amp;$F$1)</f>
        <v/>
      </c>
      <c r="H4410" s="177" t="n"/>
      <c r="L4410" s="57" t="n">
        <v>0</v>
      </c>
      <c r="M4410" s="57" t="n"/>
    </row>
    <row r="4411" spans="1:13">
      <c r="A4411" s="137" t="n">
        <v>1</v>
      </c>
      <c r="B4411" s="100" t="s">
        <v>525</v>
      </c>
      <c r="C4411" s="137">
        <f>COUNTIFS(Severity,$B4411,AssignedDate,"&gt;="&amp;$C$1,AssignedDate,"&lt;="&amp;$F$1)</f>
        <v/>
      </c>
      <c r="D4411" s="137">
        <f>COUNTIFS(Severity,$B4411,Status,"&lt;&gt;Suspend",Status,"&lt;&gt;Assigned",Status,"&lt;&gt;Open",Status,"&lt;&gt;Hold",ResolvedDate,"&gt;="&amp;$C$1,ResolvedDate,"&lt;="&amp;$F$1)</f>
        <v/>
      </c>
      <c r="E4411" s="137">
        <f>COUNTIFS(Severity,$B4411,SLA_Breach,"&lt;&gt;Yes",Status,"&lt;&gt;Suspend",Status,"&lt;&gt;Assigned",Status,"&lt;&gt;Open",Status,"&lt;&gt;Hold&gt;",ResolvedDate,"&gt;="&amp;$C$1,ResolvedDate,"&lt;="&amp;$F$1)</f>
        <v/>
      </c>
      <c r="F4411" s="137">
        <f>COUNTIFS(Severity,$B4411,SLA_Breach,"Yes",Status,"&lt;&gt;Suspend",Status,"&lt;&gt;Assigned",Status,"&lt;&gt;Open",Status,"&lt;&gt;Hold&gt;",ResolvedDate,"&gt;="&amp;$C$1,ResolvedDate,"&lt;="&amp;$F$1)</f>
        <v/>
      </c>
      <c r="G4411" s="137">
        <f>COUNTIFS(Severity,$B4411,AssignedDate,"&gt;=01/01/2017 12:00:00 AM",AssignedDate,"&lt;="&amp;$F$1)</f>
        <v/>
      </c>
      <c r="H4411" s="177" t="n"/>
      <c r="L4411" s="57" t="n">
        <v>0</v>
      </c>
      <c r="M4411" s="57" t="n"/>
    </row>
    <row r="4412" spans="1:13">
      <c r="A4412" s="137" t="n">
        <v>1</v>
      </c>
      <c r="B4412" s="100" t="s">
        <v>525</v>
      </c>
      <c r="C4412" s="137">
        <f>COUNTIFS(Severity,$B4412,AssignedDate,"&gt;="&amp;$C$1,AssignedDate,"&lt;="&amp;$F$1)</f>
        <v/>
      </c>
      <c r="D4412" s="137">
        <f>COUNTIFS(Severity,$B4412,Status,"&lt;&gt;Suspend",Status,"&lt;&gt;Assigned",Status,"&lt;&gt;Open",Status,"&lt;&gt;Hold",ResolvedDate,"&gt;="&amp;$C$1,ResolvedDate,"&lt;="&amp;$F$1)</f>
        <v/>
      </c>
      <c r="E4412" s="137">
        <f>COUNTIFS(Severity,$B4412,SLA_Breach,"&lt;&gt;Yes",Status,"&lt;&gt;Suspend",Status,"&lt;&gt;Assigned",Status,"&lt;&gt;Open",Status,"&lt;&gt;Hold&gt;",ResolvedDate,"&gt;="&amp;$C$1,ResolvedDate,"&lt;="&amp;$F$1)</f>
        <v/>
      </c>
      <c r="F4412" s="137">
        <f>COUNTIFS(Severity,$B4412,SLA_Breach,"Yes",Status,"&lt;&gt;Suspend",Status,"&lt;&gt;Assigned",Status,"&lt;&gt;Open",Status,"&lt;&gt;Hold&gt;",ResolvedDate,"&gt;="&amp;$C$1,ResolvedDate,"&lt;="&amp;$F$1)</f>
        <v/>
      </c>
      <c r="G4412" s="137">
        <f>COUNTIFS(Severity,$B4412,AssignedDate,"&gt;=01/01/2017 12:00:00 AM",AssignedDate,"&lt;="&amp;$F$1)</f>
        <v/>
      </c>
      <c r="H4412" s="177" t="n"/>
      <c r="L4412" s="57" t="n">
        <v>0</v>
      </c>
      <c r="M4412" s="57" t="n"/>
    </row>
    <row r="4413" spans="1:13">
      <c r="A4413" s="137" t="n">
        <v>1</v>
      </c>
      <c r="B4413" s="100" t="s">
        <v>525</v>
      </c>
      <c r="C4413" s="137">
        <f>COUNTIFS(Severity,$B4413,AssignedDate,"&gt;="&amp;$C$1,AssignedDate,"&lt;="&amp;$F$1)</f>
        <v/>
      </c>
      <c r="D4413" s="137">
        <f>COUNTIFS(Severity,$B4413,Status,"&lt;&gt;Suspend",Status,"&lt;&gt;Assigned",Status,"&lt;&gt;Open",Status,"&lt;&gt;Hold",ResolvedDate,"&gt;="&amp;$C$1,ResolvedDate,"&lt;="&amp;$F$1)</f>
        <v/>
      </c>
      <c r="E4413" s="137">
        <f>COUNTIFS(Severity,$B4413,SLA_Breach,"&lt;&gt;Yes",Status,"&lt;&gt;Suspend",Status,"&lt;&gt;Assigned",Status,"&lt;&gt;Open",Status,"&lt;&gt;Hold&gt;",ResolvedDate,"&gt;="&amp;$C$1,ResolvedDate,"&lt;="&amp;$F$1)</f>
        <v/>
      </c>
      <c r="F4413" s="137">
        <f>COUNTIFS(Severity,$B4413,SLA_Breach,"Yes",Status,"&lt;&gt;Suspend",Status,"&lt;&gt;Assigned",Status,"&lt;&gt;Open",Status,"&lt;&gt;Hold&gt;",ResolvedDate,"&gt;="&amp;$C$1,ResolvedDate,"&lt;="&amp;$F$1)</f>
        <v/>
      </c>
      <c r="G4413" s="137">
        <f>COUNTIFS(Severity,$B4413,AssignedDate,"&gt;=01/01/2017 12:00:00 AM",AssignedDate,"&lt;="&amp;$F$1)</f>
        <v/>
      </c>
      <c r="H4413" s="177" t="n"/>
      <c r="L4413" s="57" t="n">
        <v>0</v>
      </c>
      <c r="M4413" s="57" t="n"/>
    </row>
    <row r="4414" spans="1:13">
      <c r="A4414" s="137" t="n">
        <v>1</v>
      </c>
      <c r="B4414" s="100" t="s">
        <v>525</v>
      </c>
      <c r="C4414" s="137">
        <f>COUNTIFS(Severity,$B4414,AssignedDate,"&gt;="&amp;$C$1,AssignedDate,"&lt;="&amp;$F$1)</f>
        <v/>
      </c>
      <c r="D4414" s="137">
        <f>COUNTIFS(Severity,$B4414,Status,"&lt;&gt;Suspend",Status,"&lt;&gt;Assigned",Status,"&lt;&gt;Open",Status,"&lt;&gt;Hold",ResolvedDate,"&gt;="&amp;$C$1,ResolvedDate,"&lt;="&amp;$F$1)</f>
        <v/>
      </c>
      <c r="E4414" s="137">
        <f>COUNTIFS(Severity,$B4414,SLA_Breach,"&lt;&gt;Yes",Status,"&lt;&gt;Suspend",Status,"&lt;&gt;Assigned",Status,"&lt;&gt;Open",Status,"&lt;&gt;Hold&gt;",ResolvedDate,"&gt;="&amp;$C$1,ResolvedDate,"&lt;="&amp;$F$1)</f>
        <v/>
      </c>
      <c r="F4414" s="137">
        <f>COUNTIFS(Severity,$B4414,SLA_Breach,"Yes",Status,"&lt;&gt;Suspend",Status,"&lt;&gt;Assigned",Status,"&lt;&gt;Open",Status,"&lt;&gt;Hold&gt;",ResolvedDate,"&gt;="&amp;$C$1,ResolvedDate,"&lt;="&amp;$F$1)</f>
        <v/>
      </c>
      <c r="G4414" s="137">
        <f>COUNTIFS(Severity,$B4414,AssignedDate,"&gt;=01/01/2017 12:00:00 AM",AssignedDate,"&lt;="&amp;$F$1)</f>
        <v/>
      </c>
      <c r="H4414" s="177" t="n"/>
      <c r="L4414" s="57" t="n">
        <v>0</v>
      </c>
      <c r="M4414" s="57" t="n"/>
    </row>
    <row r="4415" spans="1:13">
      <c r="A4415" s="137" t="n">
        <v>1</v>
      </c>
      <c r="B4415" s="100" t="s">
        <v>525</v>
      </c>
      <c r="C4415" s="137">
        <f>COUNTIFS(Severity,$B4415,AssignedDate,"&gt;="&amp;$C$1,AssignedDate,"&lt;="&amp;$F$1)</f>
        <v/>
      </c>
      <c r="D4415" s="137">
        <f>COUNTIFS(Severity,$B4415,Status,"&lt;&gt;Suspend",Status,"&lt;&gt;Assigned",Status,"&lt;&gt;Open",Status,"&lt;&gt;Hold",ResolvedDate,"&gt;="&amp;$C$1,ResolvedDate,"&lt;="&amp;$F$1)</f>
        <v/>
      </c>
      <c r="E4415" s="137">
        <f>COUNTIFS(Severity,$B4415,SLA_Breach,"&lt;&gt;Yes",Status,"&lt;&gt;Suspend",Status,"&lt;&gt;Assigned",Status,"&lt;&gt;Open",Status,"&lt;&gt;Hold&gt;",ResolvedDate,"&gt;="&amp;$C$1,ResolvedDate,"&lt;="&amp;$F$1)</f>
        <v/>
      </c>
      <c r="F4415" s="137">
        <f>COUNTIFS(Severity,$B4415,SLA_Breach,"Yes",Status,"&lt;&gt;Suspend",Status,"&lt;&gt;Assigned",Status,"&lt;&gt;Open",Status,"&lt;&gt;Hold&gt;",ResolvedDate,"&gt;="&amp;$C$1,ResolvedDate,"&lt;="&amp;$F$1)</f>
        <v/>
      </c>
      <c r="G4415" s="137">
        <f>COUNTIFS(Severity,$B4415,AssignedDate,"&gt;=01/01/2017 12:00:00 AM",AssignedDate,"&lt;="&amp;$F$1)</f>
        <v/>
      </c>
      <c r="H4415" s="177" t="n"/>
      <c r="L4415" s="57" t="n">
        <v>0</v>
      </c>
      <c r="M4415" s="57" t="n"/>
    </row>
    <row r="4416" spans="1:13">
      <c r="A4416" s="137" t="n">
        <v>1</v>
      </c>
      <c r="B4416" s="100" t="s">
        <v>525</v>
      </c>
      <c r="C4416" s="137">
        <f>COUNTIFS(Severity,$B4416,AssignedDate,"&gt;="&amp;$C$1,AssignedDate,"&lt;="&amp;$F$1)</f>
        <v/>
      </c>
      <c r="D4416" s="137">
        <f>COUNTIFS(Severity,$B4416,Status,"&lt;&gt;Suspend",Status,"&lt;&gt;Assigned",Status,"&lt;&gt;Open",Status,"&lt;&gt;Hold",ResolvedDate,"&gt;="&amp;$C$1,ResolvedDate,"&lt;="&amp;$F$1)</f>
        <v/>
      </c>
      <c r="E4416" s="137">
        <f>COUNTIFS(Severity,$B4416,SLA_Breach,"&lt;&gt;Yes",Status,"&lt;&gt;Suspend",Status,"&lt;&gt;Assigned",Status,"&lt;&gt;Open",Status,"&lt;&gt;Hold&gt;",ResolvedDate,"&gt;="&amp;$C$1,ResolvedDate,"&lt;="&amp;$F$1)</f>
        <v/>
      </c>
      <c r="F4416" s="137">
        <f>COUNTIFS(Severity,$B4416,SLA_Breach,"Yes",Status,"&lt;&gt;Suspend",Status,"&lt;&gt;Assigned",Status,"&lt;&gt;Open",Status,"&lt;&gt;Hold&gt;",ResolvedDate,"&gt;="&amp;$C$1,ResolvedDate,"&lt;="&amp;$F$1)</f>
        <v/>
      </c>
      <c r="G4416" s="137">
        <f>COUNTIFS(Severity,$B4416,AssignedDate,"&gt;=01/01/2017 12:00:00 AM",AssignedDate,"&lt;="&amp;$F$1)</f>
        <v/>
      </c>
      <c r="H4416" s="177" t="n"/>
      <c r="L4416" s="57" t="n">
        <v>0</v>
      </c>
      <c r="M4416" s="57" t="n"/>
    </row>
    <row r="4417" spans="1:13">
      <c r="A4417" s="137" t="n">
        <v>1</v>
      </c>
      <c r="B4417" s="100" t="s">
        <v>525</v>
      </c>
      <c r="C4417" s="137">
        <f>COUNTIFS(Severity,$B4417,AssignedDate,"&gt;="&amp;$C$1,AssignedDate,"&lt;="&amp;$F$1)</f>
        <v/>
      </c>
      <c r="D4417" s="137">
        <f>COUNTIFS(Severity,$B4417,Status,"&lt;&gt;Suspend",Status,"&lt;&gt;Assigned",Status,"&lt;&gt;Open",Status,"&lt;&gt;Hold",ResolvedDate,"&gt;="&amp;$C$1,ResolvedDate,"&lt;="&amp;$F$1)</f>
        <v/>
      </c>
      <c r="E4417" s="137">
        <f>COUNTIFS(Severity,$B4417,SLA_Breach,"&lt;&gt;Yes",Status,"&lt;&gt;Suspend",Status,"&lt;&gt;Assigned",Status,"&lt;&gt;Open",Status,"&lt;&gt;Hold&gt;",ResolvedDate,"&gt;="&amp;$C$1,ResolvedDate,"&lt;="&amp;$F$1)</f>
        <v/>
      </c>
      <c r="F4417" s="137">
        <f>COUNTIFS(Severity,$B4417,SLA_Breach,"Yes",Status,"&lt;&gt;Suspend",Status,"&lt;&gt;Assigned",Status,"&lt;&gt;Open",Status,"&lt;&gt;Hold&gt;",ResolvedDate,"&gt;="&amp;$C$1,ResolvedDate,"&lt;="&amp;$F$1)</f>
        <v/>
      </c>
      <c r="G4417" s="137">
        <f>COUNTIFS(Severity,$B4417,AssignedDate,"&gt;=01/01/2017 12:00:00 AM",AssignedDate,"&lt;="&amp;$F$1)</f>
        <v/>
      </c>
      <c r="H4417" s="177" t="n"/>
      <c r="L4417" s="57" t="n">
        <v>0</v>
      </c>
      <c r="M4417" s="57" t="n"/>
    </row>
    <row r="4418" spans="1:13">
      <c r="A4418" s="137" t="n">
        <v>1</v>
      </c>
      <c r="B4418" s="100" t="s">
        <v>525</v>
      </c>
      <c r="C4418" s="137">
        <f>COUNTIFS(Severity,$B4418,AssignedDate,"&gt;="&amp;$C$1,AssignedDate,"&lt;="&amp;$F$1)</f>
        <v/>
      </c>
      <c r="D4418" s="137">
        <f>COUNTIFS(Severity,$B4418,Status,"&lt;&gt;Suspend",Status,"&lt;&gt;Assigned",Status,"&lt;&gt;Open",Status,"&lt;&gt;Hold",ResolvedDate,"&gt;="&amp;$C$1,ResolvedDate,"&lt;="&amp;$F$1)</f>
        <v/>
      </c>
      <c r="E4418" s="137">
        <f>COUNTIFS(Severity,$B4418,SLA_Breach,"&lt;&gt;Yes",Status,"&lt;&gt;Suspend",Status,"&lt;&gt;Assigned",Status,"&lt;&gt;Open",Status,"&lt;&gt;Hold&gt;",ResolvedDate,"&gt;="&amp;$C$1,ResolvedDate,"&lt;="&amp;$F$1)</f>
        <v/>
      </c>
      <c r="F4418" s="137">
        <f>COUNTIFS(Severity,$B4418,SLA_Breach,"Yes",Status,"&lt;&gt;Suspend",Status,"&lt;&gt;Assigned",Status,"&lt;&gt;Open",Status,"&lt;&gt;Hold&gt;",ResolvedDate,"&gt;="&amp;$C$1,ResolvedDate,"&lt;="&amp;$F$1)</f>
        <v/>
      </c>
      <c r="G4418" s="137">
        <f>COUNTIFS(Severity,$B4418,AssignedDate,"&gt;=01/01/2017 12:00:00 AM",AssignedDate,"&lt;="&amp;$F$1)</f>
        <v/>
      </c>
      <c r="H4418" s="177" t="n"/>
      <c r="L4418" s="57" t="n">
        <v>0</v>
      </c>
      <c r="M4418" s="57" t="n"/>
    </row>
    <row r="4419" spans="1:13">
      <c r="A4419" s="137" t="n">
        <v>1</v>
      </c>
      <c r="B4419" s="100" t="s">
        <v>525</v>
      </c>
      <c r="C4419" s="137">
        <f>COUNTIFS(Severity,$B4419,AssignedDate,"&gt;="&amp;$C$1,AssignedDate,"&lt;="&amp;$F$1)</f>
        <v/>
      </c>
      <c r="D4419" s="137">
        <f>COUNTIFS(Severity,$B4419,Status,"&lt;&gt;Suspend",Status,"&lt;&gt;Assigned",Status,"&lt;&gt;Open",Status,"&lt;&gt;Hold",ResolvedDate,"&gt;="&amp;$C$1,ResolvedDate,"&lt;="&amp;$F$1)</f>
        <v/>
      </c>
      <c r="E4419" s="137">
        <f>COUNTIFS(Severity,$B4419,SLA_Breach,"&lt;&gt;Yes",Status,"&lt;&gt;Suspend",Status,"&lt;&gt;Assigned",Status,"&lt;&gt;Open",Status,"&lt;&gt;Hold&gt;",ResolvedDate,"&gt;="&amp;$C$1,ResolvedDate,"&lt;="&amp;$F$1)</f>
        <v/>
      </c>
      <c r="F4419" s="137">
        <f>COUNTIFS(Severity,$B4419,SLA_Breach,"Yes",Status,"&lt;&gt;Suspend",Status,"&lt;&gt;Assigned",Status,"&lt;&gt;Open",Status,"&lt;&gt;Hold&gt;",ResolvedDate,"&gt;="&amp;$C$1,ResolvedDate,"&lt;="&amp;$F$1)</f>
        <v/>
      </c>
      <c r="G4419" s="137">
        <f>COUNTIFS(Severity,$B4419,AssignedDate,"&gt;=01/01/2017 12:00:00 AM",AssignedDate,"&lt;="&amp;$F$1)</f>
        <v/>
      </c>
      <c r="H4419" s="177" t="n"/>
      <c r="L4419" s="57" t="n">
        <v>0</v>
      </c>
      <c r="M4419" s="57" t="n"/>
    </row>
    <row r="4420" spans="1:13">
      <c r="A4420" s="137" t="n">
        <v>1</v>
      </c>
      <c r="B4420" s="100" t="s">
        <v>525</v>
      </c>
      <c r="C4420" s="137">
        <f>COUNTIFS(Severity,$B4420,AssignedDate,"&gt;="&amp;$C$1,AssignedDate,"&lt;="&amp;$F$1)</f>
        <v/>
      </c>
      <c r="D4420" s="137">
        <f>COUNTIFS(Severity,$B4420,Status,"&lt;&gt;Suspend",Status,"&lt;&gt;Assigned",Status,"&lt;&gt;Open",Status,"&lt;&gt;Hold",ResolvedDate,"&gt;="&amp;$C$1,ResolvedDate,"&lt;="&amp;$F$1)</f>
        <v/>
      </c>
      <c r="E4420" s="137">
        <f>COUNTIFS(Severity,$B4420,SLA_Breach,"&lt;&gt;Yes",Status,"&lt;&gt;Suspend",Status,"&lt;&gt;Assigned",Status,"&lt;&gt;Open",Status,"&lt;&gt;Hold&gt;",ResolvedDate,"&gt;="&amp;$C$1,ResolvedDate,"&lt;="&amp;$F$1)</f>
        <v/>
      </c>
      <c r="F4420" s="137">
        <f>COUNTIFS(Severity,$B4420,SLA_Breach,"Yes",Status,"&lt;&gt;Suspend",Status,"&lt;&gt;Assigned",Status,"&lt;&gt;Open",Status,"&lt;&gt;Hold&gt;",ResolvedDate,"&gt;="&amp;$C$1,ResolvedDate,"&lt;="&amp;$F$1)</f>
        <v/>
      </c>
      <c r="G4420" s="137">
        <f>COUNTIFS(Severity,$B4420,AssignedDate,"&gt;=01/01/2017 12:00:00 AM",AssignedDate,"&lt;="&amp;$F$1)</f>
        <v/>
      </c>
      <c r="H4420" s="177" t="n"/>
      <c r="L4420" s="57" t="n">
        <v>0</v>
      </c>
      <c r="M4420" s="57" t="n"/>
    </row>
    <row r="4421" spans="1:13">
      <c r="A4421" s="137" t="n">
        <v>1</v>
      </c>
      <c r="B4421" s="100" t="s">
        <v>525</v>
      </c>
      <c r="C4421" s="137">
        <f>COUNTIFS(Severity,$B4421,AssignedDate,"&gt;="&amp;$C$1,AssignedDate,"&lt;="&amp;$F$1)</f>
        <v/>
      </c>
      <c r="D4421" s="137">
        <f>COUNTIFS(Severity,$B4421,Status,"&lt;&gt;Suspend",Status,"&lt;&gt;Assigned",Status,"&lt;&gt;Open",Status,"&lt;&gt;Hold",ResolvedDate,"&gt;="&amp;$C$1,ResolvedDate,"&lt;="&amp;$F$1)</f>
        <v/>
      </c>
      <c r="E4421" s="137">
        <f>COUNTIFS(Severity,$B4421,SLA_Breach,"&lt;&gt;Yes",Status,"&lt;&gt;Suspend",Status,"&lt;&gt;Assigned",Status,"&lt;&gt;Open",Status,"&lt;&gt;Hold&gt;",ResolvedDate,"&gt;="&amp;$C$1,ResolvedDate,"&lt;="&amp;$F$1)</f>
        <v/>
      </c>
      <c r="F4421" s="137">
        <f>COUNTIFS(Severity,$B4421,SLA_Breach,"Yes",Status,"&lt;&gt;Suspend",Status,"&lt;&gt;Assigned",Status,"&lt;&gt;Open",Status,"&lt;&gt;Hold&gt;",ResolvedDate,"&gt;="&amp;$C$1,ResolvedDate,"&lt;="&amp;$F$1)</f>
        <v/>
      </c>
      <c r="G4421" s="137">
        <f>COUNTIFS(Severity,$B4421,AssignedDate,"&gt;=01/01/2017 12:00:00 AM",AssignedDate,"&lt;="&amp;$F$1)</f>
        <v/>
      </c>
      <c r="H4421" s="177" t="n"/>
      <c r="L4421" s="57" t="n">
        <v>0</v>
      </c>
      <c r="M4421" s="57" t="n"/>
    </row>
    <row r="4422" spans="1:13">
      <c r="A4422" s="137" t="n">
        <v>1</v>
      </c>
      <c r="B4422" s="100" t="s">
        <v>525</v>
      </c>
      <c r="C4422" s="137">
        <f>COUNTIFS(Severity,$B4422,AssignedDate,"&gt;="&amp;$C$1,AssignedDate,"&lt;="&amp;$F$1)</f>
        <v/>
      </c>
      <c r="D4422" s="137">
        <f>COUNTIFS(Severity,$B4422,Status,"&lt;&gt;Suspend",Status,"&lt;&gt;Assigned",Status,"&lt;&gt;Open",Status,"&lt;&gt;Hold",ResolvedDate,"&gt;="&amp;$C$1,ResolvedDate,"&lt;="&amp;$F$1)</f>
        <v/>
      </c>
      <c r="E4422" s="137">
        <f>COUNTIFS(Severity,$B4422,SLA_Breach,"&lt;&gt;Yes",Status,"&lt;&gt;Suspend",Status,"&lt;&gt;Assigned",Status,"&lt;&gt;Open",Status,"&lt;&gt;Hold&gt;",ResolvedDate,"&gt;="&amp;$C$1,ResolvedDate,"&lt;="&amp;$F$1)</f>
        <v/>
      </c>
      <c r="F4422" s="137">
        <f>COUNTIFS(Severity,$B4422,SLA_Breach,"Yes",Status,"&lt;&gt;Suspend",Status,"&lt;&gt;Assigned",Status,"&lt;&gt;Open",Status,"&lt;&gt;Hold&gt;",ResolvedDate,"&gt;="&amp;$C$1,ResolvedDate,"&lt;="&amp;$F$1)</f>
        <v/>
      </c>
      <c r="G4422" s="137">
        <f>COUNTIFS(Severity,$B4422,AssignedDate,"&gt;=01/01/2017 12:00:00 AM",AssignedDate,"&lt;="&amp;$F$1)</f>
        <v/>
      </c>
      <c r="H4422" s="177" t="n"/>
      <c r="L4422" s="57" t="n">
        <v>0</v>
      </c>
      <c r="M4422" s="57" t="n"/>
    </row>
    <row r="4423" spans="1:13">
      <c r="A4423" s="137" t="n">
        <v>1</v>
      </c>
      <c r="B4423" s="100" t="s">
        <v>525</v>
      </c>
      <c r="C4423" s="137">
        <f>COUNTIFS(Severity,$B4423,AssignedDate,"&gt;="&amp;$C$1,AssignedDate,"&lt;="&amp;$F$1)</f>
        <v/>
      </c>
      <c r="D4423" s="137">
        <f>COUNTIFS(Severity,$B4423,Status,"&lt;&gt;Suspend",Status,"&lt;&gt;Assigned",Status,"&lt;&gt;Open",Status,"&lt;&gt;Hold",ResolvedDate,"&gt;="&amp;$C$1,ResolvedDate,"&lt;="&amp;$F$1)</f>
        <v/>
      </c>
      <c r="E4423" s="137">
        <f>COUNTIFS(Severity,$B4423,SLA_Breach,"&lt;&gt;Yes",Status,"&lt;&gt;Suspend",Status,"&lt;&gt;Assigned",Status,"&lt;&gt;Open",Status,"&lt;&gt;Hold&gt;",ResolvedDate,"&gt;="&amp;$C$1,ResolvedDate,"&lt;="&amp;$F$1)</f>
        <v/>
      </c>
      <c r="F4423" s="137">
        <f>COUNTIFS(Severity,$B4423,SLA_Breach,"Yes",Status,"&lt;&gt;Suspend",Status,"&lt;&gt;Assigned",Status,"&lt;&gt;Open",Status,"&lt;&gt;Hold&gt;",ResolvedDate,"&gt;="&amp;$C$1,ResolvedDate,"&lt;="&amp;$F$1)</f>
        <v/>
      </c>
      <c r="G4423" s="137">
        <f>COUNTIFS(Severity,$B4423,AssignedDate,"&gt;=01/01/2017 12:00:00 AM",AssignedDate,"&lt;="&amp;$F$1)</f>
        <v/>
      </c>
      <c r="H4423" s="177" t="n"/>
      <c r="L4423" s="57" t="n">
        <v>0</v>
      </c>
      <c r="M4423" s="57" t="n"/>
    </row>
    <row r="4424" spans="1:13">
      <c r="A4424" s="137" t="n">
        <v>1</v>
      </c>
      <c r="B4424" s="100" t="s">
        <v>525</v>
      </c>
      <c r="C4424" s="137">
        <f>COUNTIFS(Severity,$B4424,AssignedDate,"&gt;="&amp;$C$1,AssignedDate,"&lt;="&amp;$F$1)</f>
        <v/>
      </c>
      <c r="D4424" s="137">
        <f>COUNTIFS(Severity,$B4424,Status,"&lt;&gt;Suspend",Status,"&lt;&gt;Assigned",Status,"&lt;&gt;Open",Status,"&lt;&gt;Hold",ResolvedDate,"&gt;="&amp;$C$1,ResolvedDate,"&lt;="&amp;$F$1)</f>
        <v/>
      </c>
      <c r="E4424" s="137">
        <f>COUNTIFS(Severity,$B4424,SLA_Breach,"&lt;&gt;Yes",Status,"&lt;&gt;Suspend",Status,"&lt;&gt;Assigned",Status,"&lt;&gt;Open",Status,"&lt;&gt;Hold&gt;",ResolvedDate,"&gt;="&amp;$C$1,ResolvedDate,"&lt;="&amp;$F$1)</f>
        <v/>
      </c>
      <c r="F4424" s="137">
        <f>COUNTIFS(Severity,$B4424,SLA_Breach,"Yes",Status,"&lt;&gt;Suspend",Status,"&lt;&gt;Assigned",Status,"&lt;&gt;Open",Status,"&lt;&gt;Hold&gt;",ResolvedDate,"&gt;="&amp;$C$1,ResolvedDate,"&lt;="&amp;$F$1)</f>
        <v/>
      </c>
      <c r="G4424" s="137">
        <f>COUNTIFS(Severity,$B4424,AssignedDate,"&gt;=01/01/2017 12:00:00 AM",AssignedDate,"&lt;="&amp;$F$1)</f>
        <v/>
      </c>
      <c r="H4424" s="177" t="n"/>
      <c r="L4424" s="57" t="n">
        <v>0</v>
      </c>
      <c r="M4424" s="57" t="n"/>
    </row>
    <row r="4425" spans="1:13">
      <c r="A4425" s="137" t="n">
        <v>1</v>
      </c>
      <c r="B4425" s="100" t="s">
        <v>525</v>
      </c>
      <c r="C4425" s="137">
        <f>COUNTIFS(Severity,$B4425,AssignedDate,"&gt;="&amp;$C$1,AssignedDate,"&lt;="&amp;$F$1)</f>
        <v/>
      </c>
      <c r="D4425" s="137">
        <f>COUNTIFS(Severity,$B4425,Status,"&lt;&gt;Suspend",Status,"&lt;&gt;Assigned",Status,"&lt;&gt;Open",Status,"&lt;&gt;Hold",ResolvedDate,"&gt;="&amp;$C$1,ResolvedDate,"&lt;="&amp;$F$1)</f>
        <v/>
      </c>
      <c r="E4425" s="137">
        <f>COUNTIFS(Severity,$B4425,SLA_Breach,"&lt;&gt;Yes",Status,"&lt;&gt;Suspend",Status,"&lt;&gt;Assigned",Status,"&lt;&gt;Open",Status,"&lt;&gt;Hold&gt;",ResolvedDate,"&gt;="&amp;$C$1,ResolvedDate,"&lt;="&amp;$F$1)</f>
        <v/>
      </c>
      <c r="F4425" s="137">
        <f>COUNTIFS(Severity,$B4425,SLA_Breach,"Yes",Status,"&lt;&gt;Suspend",Status,"&lt;&gt;Assigned",Status,"&lt;&gt;Open",Status,"&lt;&gt;Hold&gt;",ResolvedDate,"&gt;="&amp;$C$1,ResolvedDate,"&lt;="&amp;$F$1)</f>
        <v/>
      </c>
      <c r="G4425" s="137">
        <f>COUNTIFS(Severity,$B4425,AssignedDate,"&gt;=01/01/2017 12:00:00 AM",AssignedDate,"&lt;="&amp;$F$1)</f>
        <v/>
      </c>
      <c r="H4425" s="177" t="n"/>
      <c r="L4425" s="57" t="n">
        <v>0</v>
      </c>
      <c r="M4425" s="57" t="n"/>
    </row>
    <row r="4426" spans="1:13">
      <c r="A4426" s="137" t="n">
        <v>1</v>
      </c>
      <c r="B4426" s="100" t="s">
        <v>525</v>
      </c>
      <c r="C4426" s="137">
        <f>COUNTIFS(Severity,$B4426,AssignedDate,"&gt;="&amp;$C$1,AssignedDate,"&lt;="&amp;$F$1)</f>
        <v/>
      </c>
      <c r="D4426" s="137">
        <f>COUNTIFS(Severity,$B4426,Status,"&lt;&gt;Suspend",Status,"&lt;&gt;Assigned",Status,"&lt;&gt;Open",Status,"&lt;&gt;Hold",ResolvedDate,"&gt;="&amp;$C$1,ResolvedDate,"&lt;="&amp;$F$1)</f>
        <v/>
      </c>
      <c r="E4426" s="137">
        <f>COUNTIFS(Severity,$B4426,SLA_Breach,"&lt;&gt;Yes",Status,"&lt;&gt;Suspend",Status,"&lt;&gt;Assigned",Status,"&lt;&gt;Open",Status,"&lt;&gt;Hold&gt;",ResolvedDate,"&gt;="&amp;$C$1,ResolvedDate,"&lt;="&amp;$F$1)</f>
        <v/>
      </c>
      <c r="F4426" s="137">
        <f>COUNTIFS(Severity,$B4426,SLA_Breach,"Yes",Status,"&lt;&gt;Suspend",Status,"&lt;&gt;Assigned",Status,"&lt;&gt;Open",Status,"&lt;&gt;Hold&gt;",ResolvedDate,"&gt;="&amp;$C$1,ResolvedDate,"&lt;="&amp;$F$1)</f>
        <v/>
      </c>
      <c r="G4426" s="137">
        <f>COUNTIFS(Severity,$B4426,AssignedDate,"&gt;=01/01/2017 12:00:00 AM",AssignedDate,"&lt;="&amp;$F$1)</f>
        <v/>
      </c>
      <c r="H4426" s="177" t="n"/>
      <c r="L4426" s="57" t="n">
        <v>0</v>
      </c>
      <c r="M4426" s="57" t="n"/>
    </row>
    <row r="4427" spans="1:13">
      <c r="A4427" s="137" t="n">
        <v>1</v>
      </c>
      <c r="B4427" s="100" t="s">
        <v>525</v>
      </c>
      <c r="C4427" s="137">
        <f>COUNTIFS(Severity,$B4427,AssignedDate,"&gt;="&amp;$C$1,AssignedDate,"&lt;="&amp;$F$1)</f>
        <v/>
      </c>
      <c r="D4427" s="137">
        <f>COUNTIFS(Severity,$B4427,Status,"&lt;&gt;Suspend",Status,"&lt;&gt;Assigned",Status,"&lt;&gt;Open",Status,"&lt;&gt;Hold",ResolvedDate,"&gt;="&amp;$C$1,ResolvedDate,"&lt;="&amp;$F$1)</f>
        <v/>
      </c>
      <c r="E4427" s="137">
        <f>COUNTIFS(Severity,$B4427,SLA_Breach,"&lt;&gt;Yes",Status,"&lt;&gt;Suspend",Status,"&lt;&gt;Assigned",Status,"&lt;&gt;Open",Status,"&lt;&gt;Hold&gt;",ResolvedDate,"&gt;="&amp;$C$1,ResolvedDate,"&lt;="&amp;$F$1)</f>
        <v/>
      </c>
      <c r="F4427" s="137">
        <f>COUNTIFS(Severity,$B4427,SLA_Breach,"Yes",Status,"&lt;&gt;Suspend",Status,"&lt;&gt;Assigned",Status,"&lt;&gt;Open",Status,"&lt;&gt;Hold&gt;",ResolvedDate,"&gt;="&amp;$C$1,ResolvedDate,"&lt;="&amp;$F$1)</f>
        <v/>
      </c>
      <c r="G4427" s="137">
        <f>COUNTIFS(Severity,$B4427,AssignedDate,"&gt;=01/01/2017 12:00:00 AM",AssignedDate,"&lt;="&amp;$F$1)</f>
        <v/>
      </c>
      <c r="H4427" s="177" t="n"/>
      <c r="L4427" s="57" t="n">
        <v>0</v>
      </c>
      <c r="M4427" s="57" t="n"/>
    </row>
    <row r="4428" spans="1:13">
      <c r="A4428" s="137" t="n">
        <v>1</v>
      </c>
      <c r="B4428" s="100" t="s">
        <v>525</v>
      </c>
      <c r="C4428" s="137">
        <f>COUNTIFS(Severity,$B4428,AssignedDate,"&gt;="&amp;$C$1,AssignedDate,"&lt;="&amp;$F$1)</f>
        <v/>
      </c>
      <c r="D4428" s="137">
        <f>COUNTIFS(Severity,$B4428,Status,"&lt;&gt;Suspend",Status,"&lt;&gt;Assigned",Status,"&lt;&gt;Open",Status,"&lt;&gt;Hold",ResolvedDate,"&gt;="&amp;$C$1,ResolvedDate,"&lt;="&amp;$F$1)</f>
        <v/>
      </c>
      <c r="E4428" s="137">
        <f>COUNTIFS(Severity,$B4428,SLA_Breach,"&lt;&gt;Yes",Status,"&lt;&gt;Suspend",Status,"&lt;&gt;Assigned",Status,"&lt;&gt;Open",Status,"&lt;&gt;Hold&gt;",ResolvedDate,"&gt;="&amp;$C$1,ResolvedDate,"&lt;="&amp;$F$1)</f>
        <v/>
      </c>
      <c r="F4428" s="137">
        <f>COUNTIFS(Severity,$B4428,SLA_Breach,"Yes",Status,"&lt;&gt;Suspend",Status,"&lt;&gt;Assigned",Status,"&lt;&gt;Open",Status,"&lt;&gt;Hold&gt;",ResolvedDate,"&gt;="&amp;$C$1,ResolvedDate,"&lt;="&amp;$F$1)</f>
        <v/>
      </c>
      <c r="G4428" s="137">
        <f>COUNTIFS(Severity,$B4428,AssignedDate,"&gt;=01/01/2017 12:00:00 AM",AssignedDate,"&lt;="&amp;$F$1)</f>
        <v/>
      </c>
      <c r="H4428" s="177" t="n"/>
      <c r="L4428" s="57" t="n">
        <v>0</v>
      </c>
      <c r="M4428" s="57" t="n"/>
    </row>
    <row r="4429" spans="1:13">
      <c r="A4429" s="137" t="n">
        <v>1</v>
      </c>
      <c r="B4429" s="100" t="s">
        <v>525</v>
      </c>
      <c r="C4429" s="137">
        <f>COUNTIFS(Severity,$B4429,AssignedDate,"&gt;="&amp;$C$1,AssignedDate,"&lt;="&amp;$F$1)</f>
        <v/>
      </c>
      <c r="D4429" s="137">
        <f>COUNTIFS(Severity,$B4429,Status,"&lt;&gt;Suspend",Status,"&lt;&gt;Assigned",Status,"&lt;&gt;Open",Status,"&lt;&gt;Hold",ResolvedDate,"&gt;="&amp;$C$1,ResolvedDate,"&lt;="&amp;$F$1)</f>
        <v/>
      </c>
      <c r="E4429" s="137">
        <f>COUNTIFS(Severity,$B4429,SLA_Breach,"&lt;&gt;Yes",Status,"&lt;&gt;Suspend",Status,"&lt;&gt;Assigned",Status,"&lt;&gt;Open",Status,"&lt;&gt;Hold&gt;",ResolvedDate,"&gt;="&amp;$C$1,ResolvedDate,"&lt;="&amp;$F$1)</f>
        <v/>
      </c>
      <c r="F4429" s="137">
        <f>COUNTIFS(Severity,$B4429,SLA_Breach,"Yes",Status,"&lt;&gt;Suspend",Status,"&lt;&gt;Assigned",Status,"&lt;&gt;Open",Status,"&lt;&gt;Hold&gt;",ResolvedDate,"&gt;="&amp;$C$1,ResolvedDate,"&lt;="&amp;$F$1)</f>
        <v/>
      </c>
      <c r="G4429" s="137">
        <f>COUNTIFS(Severity,$B4429,AssignedDate,"&gt;=01/01/2017 12:00:00 AM",AssignedDate,"&lt;="&amp;$F$1)</f>
        <v/>
      </c>
      <c r="H4429" s="177" t="n"/>
      <c r="L4429" s="57" t="n">
        <v>0</v>
      </c>
      <c r="M4429" s="57" t="n"/>
    </row>
    <row r="4430" spans="1:13">
      <c r="A4430" s="137" t="n">
        <v>1</v>
      </c>
      <c r="B4430" s="100" t="s">
        <v>525</v>
      </c>
      <c r="C4430" s="137">
        <f>COUNTIFS(Severity,$B4430,AssignedDate,"&gt;="&amp;$C$1,AssignedDate,"&lt;="&amp;$F$1)</f>
        <v/>
      </c>
      <c r="D4430" s="137">
        <f>COUNTIFS(Severity,$B4430,Status,"&lt;&gt;Suspend",Status,"&lt;&gt;Assigned",Status,"&lt;&gt;Open",Status,"&lt;&gt;Hold",ResolvedDate,"&gt;="&amp;$C$1,ResolvedDate,"&lt;="&amp;$F$1)</f>
        <v/>
      </c>
      <c r="E4430" s="137">
        <f>COUNTIFS(Severity,$B4430,SLA_Breach,"&lt;&gt;Yes",Status,"&lt;&gt;Suspend",Status,"&lt;&gt;Assigned",Status,"&lt;&gt;Open",Status,"&lt;&gt;Hold&gt;",ResolvedDate,"&gt;="&amp;$C$1,ResolvedDate,"&lt;="&amp;$F$1)</f>
        <v/>
      </c>
      <c r="F4430" s="137">
        <f>COUNTIFS(Severity,$B4430,SLA_Breach,"Yes",Status,"&lt;&gt;Suspend",Status,"&lt;&gt;Assigned",Status,"&lt;&gt;Open",Status,"&lt;&gt;Hold&gt;",ResolvedDate,"&gt;="&amp;$C$1,ResolvedDate,"&lt;="&amp;$F$1)</f>
        <v/>
      </c>
      <c r="G4430" s="137">
        <f>COUNTIFS(Severity,$B4430,AssignedDate,"&gt;=01/01/2017 12:00:00 AM",AssignedDate,"&lt;="&amp;$F$1)</f>
        <v/>
      </c>
      <c r="H4430" s="177" t="n"/>
      <c r="L4430" s="57" t="n">
        <v>0</v>
      </c>
      <c r="M4430" s="57" t="n"/>
    </row>
    <row r="4431" spans="1:13">
      <c r="A4431" s="137" t="n">
        <v>1</v>
      </c>
      <c r="B4431" s="100" t="s">
        <v>525</v>
      </c>
      <c r="C4431" s="137">
        <f>COUNTIFS(Severity,$B4431,AssignedDate,"&gt;="&amp;$C$1,AssignedDate,"&lt;="&amp;$F$1)</f>
        <v/>
      </c>
      <c r="D4431" s="137">
        <f>COUNTIFS(Severity,$B4431,Status,"&lt;&gt;Suspend",Status,"&lt;&gt;Assigned",Status,"&lt;&gt;Open",Status,"&lt;&gt;Hold",ResolvedDate,"&gt;="&amp;$C$1,ResolvedDate,"&lt;="&amp;$F$1)</f>
        <v/>
      </c>
      <c r="E4431" s="137">
        <f>COUNTIFS(Severity,$B4431,SLA_Breach,"&lt;&gt;Yes",Status,"&lt;&gt;Suspend",Status,"&lt;&gt;Assigned",Status,"&lt;&gt;Open",Status,"&lt;&gt;Hold&gt;",ResolvedDate,"&gt;="&amp;$C$1,ResolvedDate,"&lt;="&amp;$F$1)</f>
        <v/>
      </c>
      <c r="F4431" s="137">
        <f>COUNTIFS(Severity,$B4431,SLA_Breach,"Yes",Status,"&lt;&gt;Suspend",Status,"&lt;&gt;Assigned",Status,"&lt;&gt;Open",Status,"&lt;&gt;Hold&gt;",ResolvedDate,"&gt;="&amp;$C$1,ResolvedDate,"&lt;="&amp;$F$1)</f>
        <v/>
      </c>
      <c r="G4431" s="137">
        <f>COUNTIFS(Severity,$B4431,AssignedDate,"&gt;=01/01/2017 12:00:00 AM",AssignedDate,"&lt;="&amp;$F$1)</f>
        <v/>
      </c>
      <c r="H4431" s="177" t="n"/>
      <c r="L4431" s="57" t="n">
        <v>0</v>
      </c>
      <c r="M4431" s="57" t="n"/>
    </row>
    <row r="4432" spans="1:13">
      <c r="A4432" s="137" t="n">
        <v>1</v>
      </c>
      <c r="B4432" s="100" t="s">
        <v>525</v>
      </c>
      <c r="C4432" s="137">
        <f>COUNTIFS(Severity,$B4432,AssignedDate,"&gt;="&amp;$C$1,AssignedDate,"&lt;="&amp;$F$1)</f>
        <v/>
      </c>
      <c r="D4432" s="137">
        <f>COUNTIFS(Severity,$B4432,Status,"&lt;&gt;Suspend",Status,"&lt;&gt;Assigned",Status,"&lt;&gt;Open",Status,"&lt;&gt;Hold",ResolvedDate,"&gt;="&amp;$C$1,ResolvedDate,"&lt;="&amp;$F$1)</f>
        <v/>
      </c>
      <c r="E4432" s="137">
        <f>COUNTIFS(Severity,$B4432,SLA_Breach,"&lt;&gt;Yes",Status,"&lt;&gt;Suspend",Status,"&lt;&gt;Assigned",Status,"&lt;&gt;Open",Status,"&lt;&gt;Hold&gt;",ResolvedDate,"&gt;="&amp;$C$1,ResolvedDate,"&lt;="&amp;$F$1)</f>
        <v/>
      </c>
      <c r="F4432" s="137">
        <f>COUNTIFS(Severity,$B4432,SLA_Breach,"Yes",Status,"&lt;&gt;Suspend",Status,"&lt;&gt;Assigned",Status,"&lt;&gt;Open",Status,"&lt;&gt;Hold&gt;",ResolvedDate,"&gt;="&amp;$C$1,ResolvedDate,"&lt;="&amp;$F$1)</f>
        <v/>
      </c>
      <c r="G4432" s="137">
        <f>COUNTIFS(Severity,$B4432,AssignedDate,"&gt;=01/01/2017 12:00:00 AM",AssignedDate,"&lt;="&amp;$F$1)</f>
        <v/>
      </c>
      <c r="H4432" s="177" t="n"/>
      <c r="L4432" s="57" t="n">
        <v>0</v>
      </c>
      <c r="M4432" s="57" t="n"/>
    </row>
    <row r="4433" spans="1:13">
      <c r="A4433" s="137" t="n">
        <v>1</v>
      </c>
      <c r="B4433" s="100" t="s">
        <v>525</v>
      </c>
      <c r="C4433" s="137">
        <f>COUNTIFS(Severity,$B4433,AssignedDate,"&gt;="&amp;$C$1,AssignedDate,"&lt;="&amp;$F$1)</f>
        <v/>
      </c>
      <c r="D4433" s="137">
        <f>COUNTIFS(Severity,$B4433,Status,"&lt;&gt;Suspend",Status,"&lt;&gt;Assigned",Status,"&lt;&gt;Open",Status,"&lt;&gt;Hold",ResolvedDate,"&gt;="&amp;$C$1,ResolvedDate,"&lt;="&amp;$F$1)</f>
        <v/>
      </c>
      <c r="E4433" s="137">
        <f>COUNTIFS(Severity,$B4433,SLA_Breach,"&lt;&gt;Yes",Status,"&lt;&gt;Suspend",Status,"&lt;&gt;Assigned",Status,"&lt;&gt;Open",Status,"&lt;&gt;Hold&gt;",ResolvedDate,"&gt;="&amp;$C$1,ResolvedDate,"&lt;="&amp;$F$1)</f>
        <v/>
      </c>
      <c r="F4433" s="137">
        <f>COUNTIFS(Severity,$B4433,SLA_Breach,"Yes",Status,"&lt;&gt;Suspend",Status,"&lt;&gt;Assigned",Status,"&lt;&gt;Open",Status,"&lt;&gt;Hold&gt;",ResolvedDate,"&gt;="&amp;$C$1,ResolvedDate,"&lt;="&amp;$F$1)</f>
        <v/>
      </c>
      <c r="G4433" s="137">
        <f>COUNTIFS(Severity,$B4433,AssignedDate,"&gt;=01/01/2017 12:00:00 AM",AssignedDate,"&lt;="&amp;$F$1)</f>
        <v/>
      </c>
      <c r="H4433" s="177" t="n"/>
      <c r="L4433" s="57" t="n">
        <v>0</v>
      </c>
      <c r="M4433" s="57" t="n"/>
    </row>
    <row r="4434" spans="1:13">
      <c r="A4434" s="137" t="n">
        <v>1</v>
      </c>
      <c r="B4434" s="100" t="s">
        <v>525</v>
      </c>
      <c r="C4434" s="137">
        <f>COUNTIFS(Severity,$B4434,AssignedDate,"&gt;="&amp;$C$1,AssignedDate,"&lt;="&amp;$F$1)</f>
        <v/>
      </c>
      <c r="D4434" s="137">
        <f>COUNTIFS(Severity,$B4434,Status,"&lt;&gt;Suspend",Status,"&lt;&gt;Assigned",Status,"&lt;&gt;Open",Status,"&lt;&gt;Hold",ResolvedDate,"&gt;="&amp;$C$1,ResolvedDate,"&lt;="&amp;$F$1)</f>
        <v/>
      </c>
      <c r="E4434" s="137">
        <f>COUNTIFS(Severity,$B4434,SLA_Breach,"&lt;&gt;Yes",Status,"&lt;&gt;Suspend",Status,"&lt;&gt;Assigned",Status,"&lt;&gt;Open",Status,"&lt;&gt;Hold&gt;",ResolvedDate,"&gt;="&amp;$C$1,ResolvedDate,"&lt;="&amp;$F$1)</f>
        <v/>
      </c>
      <c r="F4434" s="137">
        <f>COUNTIFS(Severity,$B4434,SLA_Breach,"Yes",Status,"&lt;&gt;Suspend",Status,"&lt;&gt;Assigned",Status,"&lt;&gt;Open",Status,"&lt;&gt;Hold&gt;",ResolvedDate,"&gt;="&amp;$C$1,ResolvedDate,"&lt;="&amp;$F$1)</f>
        <v/>
      </c>
      <c r="G4434" s="137">
        <f>COUNTIFS(Severity,$B4434,AssignedDate,"&gt;=01/01/2017 12:00:00 AM",AssignedDate,"&lt;="&amp;$F$1)</f>
        <v/>
      </c>
      <c r="H4434" s="177" t="n"/>
      <c r="L4434" s="57" t="n">
        <v>0</v>
      </c>
      <c r="M4434" s="57" t="n"/>
    </row>
    <row r="4435" spans="1:13">
      <c r="A4435" s="137" t="n">
        <v>1</v>
      </c>
      <c r="B4435" s="100" t="s">
        <v>525</v>
      </c>
      <c r="C4435" s="137">
        <f>COUNTIFS(Severity,$B4435,AssignedDate,"&gt;="&amp;$C$1,AssignedDate,"&lt;="&amp;$F$1)</f>
        <v/>
      </c>
      <c r="D4435" s="137">
        <f>COUNTIFS(Severity,$B4435,Status,"&lt;&gt;Suspend",Status,"&lt;&gt;Assigned",Status,"&lt;&gt;Open",Status,"&lt;&gt;Hold",ResolvedDate,"&gt;="&amp;$C$1,ResolvedDate,"&lt;="&amp;$F$1)</f>
        <v/>
      </c>
      <c r="E4435" s="137">
        <f>COUNTIFS(Severity,$B4435,SLA_Breach,"&lt;&gt;Yes",Status,"&lt;&gt;Suspend",Status,"&lt;&gt;Assigned",Status,"&lt;&gt;Open",Status,"&lt;&gt;Hold&gt;",ResolvedDate,"&gt;="&amp;$C$1,ResolvedDate,"&lt;="&amp;$F$1)</f>
        <v/>
      </c>
      <c r="F4435" s="137">
        <f>COUNTIFS(Severity,$B4435,SLA_Breach,"Yes",Status,"&lt;&gt;Suspend",Status,"&lt;&gt;Assigned",Status,"&lt;&gt;Open",Status,"&lt;&gt;Hold&gt;",ResolvedDate,"&gt;="&amp;$C$1,ResolvedDate,"&lt;="&amp;$F$1)</f>
        <v/>
      </c>
      <c r="G4435" s="137">
        <f>COUNTIFS(Severity,$B4435,AssignedDate,"&gt;=01/01/2017 12:00:00 AM",AssignedDate,"&lt;="&amp;$F$1)</f>
        <v/>
      </c>
      <c r="H4435" s="177" t="n"/>
      <c r="L4435" s="57" t="n">
        <v>0</v>
      </c>
      <c r="M4435" s="57" t="n"/>
    </row>
    <row r="4436" spans="1:13">
      <c r="A4436" s="137" t="n">
        <v>1</v>
      </c>
      <c r="B4436" s="100" t="s">
        <v>525</v>
      </c>
      <c r="C4436" s="137">
        <f>COUNTIFS(Severity,$B4436,AssignedDate,"&gt;="&amp;$C$1,AssignedDate,"&lt;="&amp;$F$1)</f>
        <v/>
      </c>
      <c r="D4436" s="137">
        <f>COUNTIFS(Severity,$B4436,Status,"&lt;&gt;Suspend",Status,"&lt;&gt;Assigned",Status,"&lt;&gt;Open",Status,"&lt;&gt;Hold",ResolvedDate,"&gt;="&amp;$C$1,ResolvedDate,"&lt;="&amp;$F$1)</f>
        <v/>
      </c>
      <c r="E4436" s="137">
        <f>COUNTIFS(Severity,$B4436,SLA_Breach,"&lt;&gt;Yes",Status,"&lt;&gt;Suspend",Status,"&lt;&gt;Assigned",Status,"&lt;&gt;Open",Status,"&lt;&gt;Hold&gt;",ResolvedDate,"&gt;="&amp;$C$1,ResolvedDate,"&lt;="&amp;$F$1)</f>
        <v/>
      </c>
      <c r="F4436" s="137">
        <f>COUNTIFS(Severity,$B4436,SLA_Breach,"Yes",Status,"&lt;&gt;Suspend",Status,"&lt;&gt;Assigned",Status,"&lt;&gt;Open",Status,"&lt;&gt;Hold&gt;",ResolvedDate,"&gt;="&amp;$C$1,ResolvedDate,"&lt;="&amp;$F$1)</f>
        <v/>
      </c>
      <c r="G4436" s="137">
        <f>COUNTIFS(Severity,$B4436,AssignedDate,"&gt;=01/01/2017 12:00:00 AM",AssignedDate,"&lt;="&amp;$F$1)</f>
        <v/>
      </c>
      <c r="H4436" s="177" t="n"/>
      <c r="L4436" s="57" t="n">
        <v>0</v>
      </c>
      <c r="M4436" s="57" t="n"/>
    </row>
    <row r="4437" spans="1:13">
      <c r="A4437" s="137" t="n">
        <v>1</v>
      </c>
      <c r="B4437" s="100" t="s">
        <v>525</v>
      </c>
      <c r="C4437" s="137">
        <f>COUNTIFS(Severity,$B4437,AssignedDate,"&gt;="&amp;$C$1,AssignedDate,"&lt;="&amp;$F$1)</f>
        <v/>
      </c>
      <c r="D4437" s="137">
        <f>COUNTIFS(Severity,$B4437,Status,"&lt;&gt;Suspend",Status,"&lt;&gt;Assigned",Status,"&lt;&gt;Open",Status,"&lt;&gt;Hold",ResolvedDate,"&gt;="&amp;$C$1,ResolvedDate,"&lt;="&amp;$F$1)</f>
        <v/>
      </c>
      <c r="E4437" s="137">
        <f>COUNTIFS(Severity,$B4437,SLA_Breach,"&lt;&gt;Yes",Status,"&lt;&gt;Suspend",Status,"&lt;&gt;Assigned",Status,"&lt;&gt;Open",Status,"&lt;&gt;Hold&gt;",ResolvedDate,"&gt;="&amp;$C$1,ResolvedDate,"&lt;="&amp;$F$1)</f>
        <v/>
      </c>
      <c r="F4437" s="137">
        <f>COUNTIFS(Severity,$B4437,SLA_Breach,"Yes",Status,"&lt;&gt;Suspend",Status,"&lt;&gt;Assigned",Status,"&lt;&gt;Open",Status,"&lt;&gt;Hold&gt;",ResolvedDate,"&gt;="&amp;$C$1,ResolvedDate,"&lt;="&amp;$F$1)</f>
        <v/>
      </c>
      <c r="G4437" s="137">
        <f>COUNTIFS(Severity,$B4437,AssignedDate,"&gt;=01/01/2017 12:00:00 AM",AssignedDate,"&lt;="&amp;$F$1)</f>
        <v/>
      </c>
      <c r="H4437" s="177" t="n"/>
      <c r="L4437" s="57" t="n">
        <v>0</v>
      </c>
      <c r="M4437" s="57" t="n"/>
    </row>
    <row r="4438" spans="1:13">
      <c r="A4438" s="137" t="n">
        <v>1</v>
      </c>
      <c r="B4438" s="100" t="s">
        <v>525</v>
      </c>
      <c r="C4438" s="137">
        <f>COUNTIFS(Severity,$B4438,AssignedDate,"&gt;="&amp;$C$1,AssignedDate,"&lt;="&amp;$F$1)</f>
        <v/>
      </c>
      <c r="D4438" s="137">
        <f>COUNTIFS(Severity,$B4438,Status,"&lt;&gt;Suspend",Status,"&lt;&gt;Assigned",Status,"&lt;&gt;Open",Status,"&lt;&gt;Hold",ResolvedDate,"&gt;="&amp;$C$1,ResolvedDate,"&lt;="&amp;$F$1)</f>
        <v/>
      </c>
      <c r="E4438" s="137">
        <f>COUNTIFS(Severity,$B4438,SLA_Breach,"&lt;&gt;Yes",Status,"&lt;&gt;Suspend",Status,"&lt;&gt;Assigned",Status,"&lt;&gt;Open",Status,"&lt;&gt;Hold&gt;",ResolvedDate,"&gt;="&amp;$C$1,ResolvedDate,"&lt;="&amp;$F$1)</f>
        <v/>
      </c>
      <c r="F4438" s="137">
        <f>COUNTIFS(Severity,$B4438,SLA_Breach,"Yes",Status,"&lt;&gt;Suspend",Status,"&lt;&gt;Assigned",Status,"&lt;&gt;Open",Status,"&lt;&gt;Hold&gt;",ResolvedDate,"&gt;="&amp;$C$1,ResolvedDate,"&lt;="&amp;$F$1)</f>
        <v/>
      </c>
      <c r="G4438" s="137">
        <f>COUNTIFS(Severity,$B4438,AssignedDate,"&gt;=01/01/2017 12:00:00 AM",AssignedDate,"&lt;="&amp;$F$1)</f>
        <v/>
      </c>
      <c r="H4438" s="177" t="n"/>
      <c r="L4438" s="57" t="n">
        <v>0</v>
      </c>
      <c r="M4438" s="57" t="n"/>
    </row>
    <row r="4439" spans="1:13">
      <c r="A4439" s="137" t="n">
        <v>1</v>
      </c>
      <c r="B4439" s="100" t="s">
        <v>525</v>
      </c>
      <c r="C4439" s="137">
        <f>COUNTIFS(Severity,$B4439,AssignedDate,"&gt;="&amp;$C$1,AssignedDate,"&lt;="&amp;$F$1)</f>
        <v/>
      </c>
      <c r="D4439" s="137">
        <f>COUNTIFS(Severity,$B4439,Status,"&lt;&gt;Suspend",Status,"&lt;&gt;Assigned",Status,"&lt;&gt;Open",Status,"&lt;&gt;Hold",ResolvedDate,"&gt;="&amp;$C$1,ResolvedDate,"&lt;="&amp;$F$1)</f>
        <v/>
      </c>
      <c r="E4439" s="137">
        <f>COUNTIFS(Severity,$B4439,SLA_Breach,"&lt;&gt;Yes",Status,"&lt;&gt;Suspend",Status,"&lt;&gt;Assigned",Status,"&lt;&gt;Open",Status,"&lt;&gt;Hold&gt;",ResolvedDate,"&gt;="&amp;$C$1,ResolvedDate,"&lt;="&amp;$F$1)</f>
        <v/>
      </c>
      <c r="F4439" s="137">
        <f>COUNTIFS(Severity,$B4439,SLA_Breach,"Yes",Status,"&lt;&gt;Suspend",Status,"&lt;&gt;Assigned",Status,"&lt;&gt;Open",Status,"&lt;&gt;Hold&gt;",ResolvedDate,"&gt;="&amp;$C$1,ResolvedDate,"&lt;="&amp;$F$1)</f>
        <v/>
      </c>
      <c r="G4439" s="137">
        <f>COUNTIFS(Severity,$B4439,AssignedDate,"&gt;=01/01/2017 12:00:00 AM",AssignedDate,"&lt;="&amp;$F$1)</f>
        <v/>
      </c>
      <c r="H4439" s="177" t="n"/>
      <c r="L4439" s="57" t="n">
        <v>0</v>
      </c>
      <c r="M4439" s="57" t="n"/>
    </row>
    <row r="4440" spans="1:13">
      <c r="A4440" s="137" t="n">
        <v>1</v>
      </c>
      <c r="B4440" s="100" t="s">
        <v>525</v>
      </c>
      <c r="C4440" s="137">
        <f>COUNTIFS(Severity,$B4440,AssignedDate,"&gt;="&amp;$C$1,AssignedDate,"&lt;="&amp;$F$1)</f>
        <v/>
      </c>
      <c r="D4440" s="137">
        <f>COUNTIFS(Severity,$B4440,Status,"&lt;&gt;Suspend",Status,"&lt;&gt;Assigned",Status,"&lt;&gt;Open",Status,"&lt;&gt;Hold",ResolvedDate,"&gt;="&amp;$C$1,ResolvedDate,"&lt;="&amp;$F$1)</f>
        <v/>
      </c>
      <c r="E4440" s="137">
        <f>COUNTIFS(Severity,$B4440,SLA_Breach,"&lt;&gt;Yes",Status,"&lt;&gt;Suspend",Status,"&lt;&gt;Assigned",Status,"&lt;&gt;Open",Status,"&lt;&gt;Hold&gt;",ResolvedDate,"&gt;="&amp;$C$1,ResolvedDate,"&lt;="&amp;$F$1)</f>
        <v/>
      </c>
      <c r="F4440" s="137">
        <f>COUNTIFS(Severity,$B4440,SLA_Breach,"Yes",Status,"&lt;&gt;Suspend",Status,"&lt;&gt;Assigned",Status,"&lt;&gt;Open",Status,"&lt;&gt;Hold&gt;",ResolvedDate,"&gt;="&amp;$C$1,ResolvedDate,"&lt;="&amp;$F$1)</f>
        <v/>
      </c>
      <c r="G4440" s="137">
        <f>COUNTIFS(Severity,$B4440,AssignedDate,"&gt;=01/01/2017 12:00:00 AM",AssignedDate,"&lt;="&amp;$F$1)</f>
        <v/>
      </c>
      <c r="H4440" s="177" t="n"/>
      <c r="L4440" s="57" t="n">
        <v>0</v>
      </c>
      <c r="M4440" s="57" t="n"/>
    </row>
    <row r="4441" spans="1:13">
      <c r="A4441" s="137" t="n">
        <v>1</v>
      </c>
      <c r="B4441" s="100" t="s">
        <v>525</v>
      </c>
      <c r="C4441" s="137">
        <f>COUNTIFS(Severity,$B4441,AssignedDate,"&gt;="&amp;$C$1,AssignedDate,"&lt;="&amp;$F$1)</f>
        <v/>
      </c>
      <c r="D4441" s="137">
        <f>COUNTIFS(Severity,$B4441,Status,"&lt;&gt;Suspend",Status,"&lt;&gt;Assigned",Status,"&lt;&gt;Open",Status,"&lt;&gt;Hold",ResolvedDate,"&gt;="&amp;$C$1,ResolvedDate,"&lt;="&amp;$F$1)</f>
        <v/>
      </c>
      <c r="E4441" s="137">
        <f>COUNTIFS(Severity,$B4441,SLA_Breach,"&lt;&gt;Yes",Status,"&lt;&gt;Suspend",Status,"&lt;&gt;Assigned",Status,"&lt;&gt;Open",Status,"&lt;&gt;Hold&gt;",ResolvedDate,"&gt;="&amp;$C$1,ResolvedDate,"&lt;="&amp;$F$1)</f>
        <v/>
      </c>
      <c r="F4441" s="137">
        <f>COUNTIFS(Severity,$B4441,SLA_Breach,"Yes",Status,"&lt;&gt;Suspend",Status,"&lt;&gt;Assigned",Status,"&lt;&gt;Open",Status,"&lt;&gt;Hold&gt;",ResolvedDate,"&gt;="&amp;$C$1,ResolvedDate,"&lt;="&amp;$F$1)</f>
        <v/>
      </c>
      <c r="G4441" s="137">
        <f>COUNTIFS(Severity,$B4441,AssignedDate,"&gt;=01/01/2017 12:00:00 AM",AssignedDate,"&lt;="&amp;$F$1)</f>
        <v/>
      </c>
      <c r="H4441" s="177" t="n"/>
      <c r="L4441" s="57" t="n">
        <v>0</v>
      </c>
      <c r="M4441" s="57" t="n"/>
    </row>
    <row r="4442" spans="1:13">
      <c r="A4442" s="137" t="n">
        <v>1</v>
      </c>
      <c r="B4442" s="100" t="s">
        <v>525</v>
      </c>
      <c r="C4442" s="137">
        <f>COUNTIFS(Severity,$B4442,AssignedDate,"&gt;="&amp;$C$1,AssignedDate,"&lt;="&amp;$F$1)</f>
        <v/>
      </c>
      <c r="D4442" s="137">
        <f>COUNTIFS(Severity,$B4442,Status,"&lt;&gt;Suspend",Status,"&lt;&gt;Assigned",Status,"&lt;&gt;Open",Status,"&lt;&gt;Hold",ResolvedDate,"&gt;="&amp;$C$1,ResolvedDate,"&lt;="&amp;$F$1)</f>
        <v/>
      </c>
      <c r="E4442" s="137">
        <f>COUNTIFS(Severity,$B4442,SLA_Breach,"&lt;&gt;Yes",Status,"&lt;&gt;Suspend",Status,"&lt;&gt;Assigned",Status,"&lt;&gt;Open",Status,"&lt;&gt;Hold&gt;",ResolvedDate,"&gt;="&amp;$C$1,ResolvedDate,"&lt;="&amp;$F$1)</f>
        <v/>
      </c>
      <c r="F4442" s="137">
        <f>COUNTIFS(Severity,$B4442,SLA_Breach,"Yes",Status,"&lt;&gt;Suspend",Status,"&lt;&gt;Assigned",Status,"&lt;&gt;Open",Status,"&lt;&gt;Hold&gt;",ResolvedDate,"&gt;="&amp;$C$1,ResolvedDate,"&lt;="&amp;$F$1)</f>
        <v/>
      </c>
      <c r="G4442" s="137">
        <f>COUNTIFS(Severity,$B4442,AssignedDate,"&gt;=01/01/2017 12:00:00 AM",AssignedDate,"&lt;="&amp;$F$1)</f>
        <v/>
      </c>
      <c r="H4442" s="177" t="n"/>
      <c r="L4442" s="57" t="n">
        <v>0</v>
      </c>
      <c r="M4442" s="57" t="n"/>
    </row>
    <row r="4443" spans="1:13">
      <c r="A4443" s="137" t="n">
        <v>1</v>
      </c>
      <c r="B4443" s="100" t="s">
        <v>525</v>
      </c>
      <c r="C4443" s="137">
        <f>COUNTIFS(Severity,$B4443,AssignedDate,"&gt;="&amp;$C$1,AssignedDate,"&lt;="&amp;$F$1)</f>
        <v/>
      </c>
      <c r="D4443" s="137">
        <f>COUNTIFS(Severity,$B4443,Status,"&lt;&gt;Suspend",Status,"&lt;&gt;Assigned",Status,"&lt;&gt;Open",Status,"&lt;&gt;Hold",ResolvedDate,"&gt;="&amp;$C$1,ResolvedDate,"&lt;="&amp;$F$1)</f>
        <v/>
      </c>
      <c r="E4443" s="137">
        <f>COUNTIFS(Severity,$B4443,SLA_Breach,"&lt;&gt;Yes",Status,"&lt;&gt;Suspend",Status,"&lt;&gt;Assigned",Status,"&lt;&gt;Open",Status,"&lt;&gt;Hold&gt;",ResolvedDate,"&gt;="&amp;$C$1,ResolvedDate,"&lt;="&amp;$F$1)</f>
        <v/>
      </c>
      <c r="F4443" s="137">
        <f>COUNTIFS(Severity,$B4443,SLA_Breach,"Yes",Status,"&lt;&gt;Suspend",Status,"&lt;&gt;Assigned",Status,"&lt;&gt;Open",Status,"&lt;&gt;Hold&gt;",ResolvedDate,"&gt;="&amp;$C$1,ResolvedDate,"&lt;="&amp;$F$1)</f>
        <v/>
      </c>
      <c r="G4443" s="137">
        <f>COUNTIFS(Severity,$B4443,AssignedDate,"&gt;=01/01/2017 12:00:00 AM",AssignedDate,"&lt;="&amp;$F$1)</f>
        <v/>
      </c>
      <c r="H4443" s="177" t="n"/>
      <c r="L4443" s="57" t="n">
        <v>0</v>
      </c>
      <c r="M4443" s="57" t="n"/>
    </row>
    <row r="4444" spans="1:13">
      <c r="A4444" s="137" t="n">
        <v>1</v>
      </c>
      <c r="B4444" s="100" t="s">
        <v>525</v>
      </c>
      <c r="C4444" s="137">
        <f>COUNTIFS(Severity,$B4444,AssignedDate,"&gt;="&amp;$C$1,AssignedDate,"&lt;="&amp;$F$1)</f>
        <v/>
      </c>
      <c r="D4444" s="137">
        <f>COUNTIFS(Severity,$B4444,Status,"&lt;&gt;Suspend",Status,"&lt;&gt;Assigned",Status,"&lt;&gt;Open",Status,"&lt;&gt;Hold",ResolvedDate,"&gt;="&amp;$C$1,ResolvedDate,"&lt;="&amp;$F$1)</f>
        <v/>
      </c>
      <c r="E4444" s="137">
        <f>COUNTIFS(Severity,$B4444,SLA_Breach,"&lt;&gt;Yes",Status,"&lt;&gt;Suspend",Status,"&lt;&gt;Assigned",Status,"&lt;&gt;Open",Status,"&lt;&gt;Hold&gt;",ResolvedDate,"&gt;="&amp;$C$1,ResolvedDate,"&lt;="&amp;$F$1)</f>
        <v/>
      </c>
      <c r="F4444" s="137">
        <f>COUNTIFS(Severity,$B4444,SLA_Breach,"Yes",Status,"&lt;&gt;Suspend",Status,"&lt;&gt;Assigned",Status,"&lt;&gt;Open",Status,"&lt;&gt;Hold&gt;",ResolvedDate,"&gt;="&amp;$C$1,ResolvedDate,"&lt;="&amp;$F$1)</f>
        <v/>
      </c>
      <c r="G4444" s="137">
        <f>COUNTIFS(Severity,$B4444,AssignedDate,"&gt;=01/01/2017 12:00:00 AM",AssignedDate,"&lt;="&amp;$F$1)</f>
        <v/>
      </c>
      <c r="H4444" s="177" t="n"/>
      <c r="L4444" s="57" t="n">
        <v>0</v>
      </c>
      <c r="M4444" s="57" t="n"/>
    </row>
    <row r="4445" spans="1:13">
      <c r="A4445" s="137" t="n">
        <v>1</v>
      </c>
      <c r="B4445" s="100" t="s">
        <v>525</v>
      </c>
      <c r="C4445" s="137">
        <f>COUNTIFS(Severity,$B4445,AssignedDate,"&gt;="&amp;$C$1,AssignedDate,"&lt;="&amp;$F$1)</f>
        <v/>
      </c>
      <c r="D4445" s="137">
        <f>COUNTIFS(Severity,$B4445,Status,"&lt;&gt;Suspend",Status,"&lt;&gt;Assigned",Status,"&lt;&gt;Open",Status,"&lt;&gt;Hold",ResolvedDate,"&gt;="&amp;$C$1,ResolvedDate,"&lt;="&amp;$F$1)</f>
        <v/>
      </c>
      <c r="E4445" s="137">
        <f>COUNTIFS(Severity,$B4445,SLA_Breach,"&lt;&gt;Yes",Status,"&lt;&gt;Suspend",Status,"&lt;&gt;Assigned",Status,"&lt;&gt;Open",Status,"&lt;&gt;Hold&gt;",ResolvedDate,"&gt;="&amp;$C$1,ResolvedDate,"&lt;="&amp;$F$1)</f>
        <v/>
      </c>
      <c r="F4445" s="137">
        <f>COUNTIFS(Severity,$B4445,SLA_Breach,"Yes",Status,"&lt;&gt;Suspend",Status,"&lt;&gt;Assigned",Status,"&lt;&gt;Open",Status,"&lt;&gt;Hold&gt;",ResolvedDate,"&gt;="&amp;$C$1,ResolvedDate,"&lt;="&amp;$F$1)</f>
        <v/>
      </c>
      <c r="G4445" s="137">
        <f>COUNTIFS(Severity,$B4445,AssignedDate,"&gt;=01/01/2017 12:00:00 AM",AssignedDate,"&lt;="&amp;$F$1)</f>
        <v/>
      </c>
      <c r="H4445" s="177" t="n"/>
      <c r="L4445" s="57" t="n">
        <v>0</v>
      </c>
      <c r="M4445" s="57" t="n"/>
    </row>
    <row r="4446" spans="1:13">
      <c r="A4446" s="137" t="n">
        <v>1</v>
      </c>
      <c r="B4446" s="100" t="s">
        <v>525</v>
      </c>
      <c r="C4446" s="137">
        <f>COUNTIFS(Severity,$B4446,AssignedDate,"&gt;="&amp;$C$1,AssignedDate,"&lt;="&amp;$F$1)</f>
        <v/>
      </c>
      <c r="D4446" s="137">
        <f>COUNTIFS(Severity,$B4446,Status,"&lt;&gt;Suspend",Status,"&lt;&gt;Assigned",Status,"&lt;&gt;Open",Status,"&lt;&gt;Hold",ResolvedDate,"&gt;="&amp;$C$1,ResolvedDate,"&lt;="&amp;$F$1)</f>
        <v/>
      </c>
      <c r="E4446" s="137">
        <f>COUNTIFS(Severity,$B4446,SLA_Breach,"&lt;&gt;Yes",Status,"&lt;&gt;Suspend",Status,"&lt;&gt;Assigned",Status,"&lt;&gt;Open",Status,"&lt;&gt;Hold&gt;",ResolvedDate,"&gt;="&amp;$C$1,ResolvedDate,"&lt;="&amp;$F$1)</f>
        <v/>
      </c>
      <c r="F4446" s="137">
        <f>COUNTIFS(Severity,$B4446,SLA_Breach,"Yes",Status,"&lt;&gt;Suspend",Status,"&lt;&gt;Assigned",Status,"&lt;&gt;Open",Status,"&lt;&gt;Hold&gt;",ResolvedDate,"&gt;="&amp;$C$1,ResolvedDate,"&lt;="&amp;$F$1)</f>
        <v/>
      </c>
      <c r="G4446" s="137">
        <f>COUNTIFS(Severity,$B4446,AssignedDate,"&gt;=01/01/2017 12:00:00 AM",AssignedDate,"&lt;="&amp;$F$1)</f>
        <v/>
      </c>
      <c r="H4446" s="177" t="n"/>
      <c r="L4446" s="57" t="n">
        <v>0</v>
      </c>
      <c r="M4446" s="57" t="n"/>
    </row>
    <row r="4447" spans="1:13">
      <c r="A4447" s="137" t="n">
        <v>1</v>
      </c>
      <c r="B4447" s="100" t="s">
        <v>525</v>
      </c>
      <c r="C4447" s="137">
        <f>COUNTIFS(Severity,$B4447,AssignedDate,"&gt;="&amp;$C$1,AssignedDate,"&lt;="&amp;$F$1)</f>
        <v/>
      </c>
      <c r="D4447" s="137">
        <f>COUNTIFS(Severity,$B4447,Status,"&lt;&gt;Suspend",Status,"&lt;&gt;Assigned",Status,"&lt;&gt;Open",Status,"&lt;&gt;Hold",ResolvedDate,"&gt;="&amp;$C$1,ResolvedDate,"&lt;="&amp;$F$1)</f>
        <v/>
      </c>
      <c r="E4447" s="137">
        <f>COUNTIFS(Severity,$B4447,SLA_Breach,"&lt;&gt;Yes",Status,"&lt;&gt;Suspend",Status,"&lt;&gt;Assigned",Status,"&lt;&gt;Open",Status,"&lt;&gt;Hold&gt;",ResolvedDate,"&gt;="&amp;$C$1,ResolvedDate,"&lt;="&amp;$F$1)</f>
        <v/>
      </c>
      <c r="F4447" s="137">
        <f>COUNTIFS(Severity,$B4447,SLA_Breach,"Yes",Status,"&lt;&gt;Suspend",Status,"&lt;&gt;Assigned",Status,"&lt;&gt;Open",Status,"&lt;&gt;Hold&gt;",ResolvedDate,"&gt;="&amp;$C$1,ResolvedDate,"&lt;="&amp;$F$1)</f>
        <v/>
      </c>
      <c r="G4447" s="137">
        <f>COUNTIFS(Severity,$B4447,AssignedDate,"&gt;=01/01/2017 12:00:00 AM",AssignedDate,"&lt;="&amp;$F$1)</f>
        <v/>
      </c>
      <c r="H4447" s="177" t="n"/>
      <c r="L4447" s="57" t="n">
        <v>0</v>
      </c>
      <c r="M4447" s="57" t="n"/>
    </row>
    <row r="4448" spans="1:13">
      <c r="A4448" s="137" t="n">
        <v>1</v>
      </c>
      <c r="B4448" s="100" t="s">
        <v>525</v>
      </c>
      <c r="C4448" s="137">
        <f>COUNTIFS(Severity,$B4448,AssignedDate,"&gt;="&amp;$C$1,AssignedDate,"&lt;="&amp;$F$1)</f>
        <v/>
      </c>
      <c r="D4448" s="137">
        <f>COUNTIFS(Severity,$B4448,Status,"&lt;&gt;Suspend",Status,"&lt;&gt;Assigned",Status,"&lt;&gt;Open",Status,"&lt;&gt;Hold",ResolvedDate,"&gt;="&amp;$C$1,ResolvedDate,"&lt;="&amp;$F$1)</f>
        <v/>
      </c>
      <c r="E4448" s="137">
        <f>COUNTIFS(Severity,$B4448,SLA_Breach,"&lt;&gt;Yes",Status,"&lt;&gt;Suspend",Status,"&lt;&gt;Assigned",Status,"&lt;&gt;Open",Status,"&lt;&gt;Hold&gt;",ResolvedDate,"&gt;="&amp;$C$1,ResolvedDate,"&lt;="&amp;$F$1)</f>
        <v/>
      </c>
      <c r="F4448" s="137">
        <f>COUNTIFS(Severity,$B4448,SLA_Breach,"Yes",Status,"&lt;&gt;Suspend",Status,"&lt;&gt;Assigned",Status,"&lt;&gt;Open",Status,"&lt;&gt;Hold&gt;",ResolvedDate,"&gt;="&amp;$C$1,ResolvedDate,"&lt;="&amp;$F$1)</f>
        <v/>
      </c>
      <c r="G4448" s="137">
        <f>COUNTIFS(Severity,$B4448,AssignedDate,"&gt;=01/01/2017 12:00:00 AM",AssignedDate,"&lt;="&amp;$F$1)</f>
        <v/>
      </c>
      <c r="H4448" s="177" t="n"/>
      <c r="L4448" s="57" t="n">
        <v>0</v>
      </c>
      <c r="M4448" s="57" t="n"/>
    </row>
    <row r="4449" spans="1:13">
      <c r="A4449" s="137" t="n">
        <v>1</v>
      </c>
      <c r="B4449" s="100" t="s">
        <v>525</v>
      </c>
      <c r="C4449" s="137">
        <f>COUNTIFS(Severity,$B4449,AssignedDate,"&gt;="&amp;$C$1,AssignedDate,"&lt;="&amp;$F$1)</f>
        <v/>
      </c>
      <c r="D4449" s="137">
        <f>COUNTIFS(Severity,$B4449,Status,"&lt;&gt;Suspend",Status,"&lt;&gt;Assigned",Status,"&lt;&gt;Open",Status,"&lt;&gt;Hold",ResolvedDate,"&gt;="&amp;$C$1,ResolvedDate,"&lt;="&amp;$F$1)</f>
        <v/>
      </c>
      <c r="E4449" s="137">
        <f>COUNTIFS(Severity,$B4449,SLA_Breach,"&lt;&gt;Yes",Status,"&lt;&gt;Suspend",Status,"&lt;&gt;Assigned",Status,"&lt;&gt;Open",Status,"&lt;&gt;Hold&gt;",ResolvedDate,"&gt;="&amp;$C$1,ResolvedDate,"&lt;="&amp;$F$1)</f>
        <v/>
      </c>
      <c r="F4449" s="137">
        <f>COUNTIFS(Severity,$B4449,SLA_Breach,"Yes",Status,"&lt;&gt;Suspend",Status,"&lt;&gt;Assigned",Status,"&lt;&gt;Open",Status,"&lt;&gt;Hold&gt;",ResolvedDate,"&gt;="&amp;$C$1,ResolvedDate,"&lt;="&amp;$F$1)</f>
        <v/>
      </c>
      <c r="G4449" s="137">
        <f>COUNTIFS(Severity,$B4449,AssignedDate,"&gt;=01/01/2017 12:00:00 AM",AssignedDate,"&lt;="&amp;$F$1)</f>
        <v/>
      </c>
      <c r="H4449" s="177" t="n"/>
      <c r="L4449" s="57" t="n">
        <v>0</v>
      </c>
      <c r="M4449" s="57" t="n"/>
    </row>
    <row r="4450" spans="1:13">
      <c r="A4450" s="137" t="n">
        <v>1</v>
      </c>
      <c r="B4450" s="100" t="s">
        <v>525</v>
      </c>
      <c r="C4450" s="137">
        <f>COUNTIFS(Severity,$B4450,AssignedDate,"&gt;="&amp;$C$1,AssignedDate,"&lt;="&amp;$F$1)</f>
        <v/>
      </c>
      <c r="D4450" s="137">
        <f>COUNTIFS(Severity,$B4450,Status,"&lt;&gt;Suspend",Status,"&lt;&gt;Assigned",Status,"&lt;&gt;Open",Status,"&lt;&gt;Hold",ResolvedDate,"&gt;="&amp;$C$1,ResolvedDate,"&lt;="&amp;$F$1)</f>
        <v/>
      </c>
      <c r="E4450" s="137">
        <f>COUNTIFS(Severity,$B4450,SLA_Breach,"&lt;&gt;Yes",Status,"&lt;&gt;Suspend",Status,"&lt;&gt;Assigned",Status,"&lt;&gt;Open",Status,"&lt;&gt;Hold&gt;",ResolvedDate,"&gt;="&amp;$C$1,ResolvedDate,"&lt;="&amp;$F$1)</f>
        <v/>
      </c>
      <c r="F4450" s="137">
        <f>COUNTIFS(Severity,$B4450,SLA_Breach,"Yes",Status,"&lt;&gt;Suspend",Status,"&lt;&gt;Assigned",Status,"&lt;&gt;Open",Status,"&lt;&gt;Hold&gt;",ResolvedDate,"&gt;="&amp;$C$1,ResolvedDate,"&lt;="&amp;$F$1)</f>
        <v/>
      </c>
      <c r="G4450" s="137">
        <f>COUNTIFS(Severity,$B4450,AssignedDate,"&gt;=01/01/2017 12:00:00 AM",AssignedDate,"&lt;="&amp;$F$1)</f>
        <v/>
      </c>
      <c r="H4450" s="177" t="n"/>
      <c r="L4450" s="57" t="n">
        <v>0</v>
      </c>
      <c r="M4450" s="57" t="n"/>
    </row>
    <row r="4451" spans="1:13">
      <c r="A4451" s="137" t="n">
        <v>1</v>
      </c>
      <c r="B4451" s="100" t="s">
        <v>525</v>
      </c>
      <c r="C4451" s="137">
        <f>COUNTIFS(Severity,$B4451,AssignedDate,"&gt;="&amp;$C$1,AssignedDate,"&lt;="&amp;$F$1)</f>
        <v/>
      </c>
      <c r="D4451" s="137">
        <f>COUNTIFS(Severity,$B4451,Status,"&lt;&gt;Suspend",Status,"&lt;&gt;Assigned",Status,"&lt;&gt;Open",Status,"&lt;&gt;Hold",ResolvedDate,"&gt;="&amp;$C$1,ResolvedDate,"&lt;="&amp;$F$1)</f>
        <v/>
      </c>
      <c r="E4451" s="137">
        <f>COUNTIFS(Severity,$B4451,SLA_Breach,"&lt;&gt;Yes",Status,"&lt;&gt;Suspend",Status,"&lt;&gt;Assigned",Status,"&lt;&gt;Open",Status,"&lt;&gt;Hold&gt;",ResolvedDate,"&gt;="&amp;$C$1,ResolvedDate,"&lt;="&amp;$F$1)</f>
        <v/>
      </c>
      <c r="F4451" s="137">
        <f>COUNTIFS(Severity,$B4451,SLA_Breach,"Yes",Status,"&lt;&gt;Suspend",Status,"&lt;&gt;Assigned",Status,"&lt;&gt;Open",Status,"&lt;&gt;Hold&gt;",ResolvedDate,"&gt;="&amp;$C$1,ResolvedDate,"&lt;="&amp;$F$1)</f>
        <v/>
      </c>
      <c r="G4451" s="137">
        <f>COUNTIFS(Severity,$B4451,AssignedDate,"&gt;=01/01/2017 12:00:00 AM",AssignedDate,"&lt;="&amp;$F$1)</f>
        <v/>
      </c>
      <c r="H4451" s="177" t="n"/>
      <c r="L4451" s="57" t="n">
        <v>0</v>
      </c>
      <c r="M4451" s="57" t="n"/>
    </row>
    <row r="4452" spans="1:13">
      <c r="A4452" s="137" t="n">
        <v>1</v>
      </c>
      <c r="B4452" s="100" t="s">
        <v>525</v>
      </c>
      <c r="C4452" s="137">
        <f>COUNTIFS(Severity,$B4452,AssignedDate,"&gt;="&amp;$C$1,AssignedDate,"&lt;="&amp;$F$1)</f>
        <v/>
      </c>
      <c r="D4452" s="137">
        <f>COUNTIFS(Severity,$B4452,Status,"&lt;&gt;Suspend",Status,"&lt;&gt;Assigned",Status,"&lt;&gt;Open",Status,"&lt;&gt;Hold",ResolvedDate,"&gt;="&amp;$C$1,ResolvedDate,"&lt;="&amp;$F$1)</f>
        <v/>
      </c>
      <c r="E4452" s="137">
        <f>COUNTIFS(Severity,$B4452,SLA_Breach,"&lt;&gt;Yes",Status,"&lt;&gt;Suspend",Status,"&lt;&gt;Assigned",Status,"&lt;&gt;Open",Status,"&lt;&gt;Hold&gt;",ResolvedDate,"&gt;="&amp;$C$1,ResolvedDate,"&lt;="&amp;$F$1)</f>
        <v/>
      </c>
      <c r="F4452" s="137">
        <f>COUNTIFS(Severity,$B4452,SLA_Breach,"Yes",Status,"&lt;&gt;Suspend",Status,"&lt;&gt;Assigned",Status,"&lt;&gt;Open",Status,"&lt;&gt;Hold&gt;",ResolvedDate,"&gt;="&amp;$C$1,ResolvedDate,"&lt;="&amp;$F$1)</f>
        <v/>
      </c>
      <c r="G4452" s="137">
        <f>COUNTIFS(Severity,$B4452,AssignedDate,"&gt;=01/01/2017 12:00:00 AM",AssignedDate,"&lt;="&amp;$F$1)</f>
        <v/>
      </c>
      <c r="H4452" s="177" t="n"/>
      <c r="L4452" s="57" t="n">
        <v>0</v>
      </c>
      <c r="M4452" s="57" t="n"/>
    </row>
    <row r="4453" spans="1:13">
      <c r="A4453" s="137" t="n">
        <v>1</v>
      </c>
      <c r="B4453" s="100" t="s">
        <v>525</v>
      </c>
      <c r="C4453" s="137">
        <f>COUNTIFS(Severity,$B4453,AssignedDate,"&gt;="&amp;$C$1,AssignedDate,"&lt;="&amp;$F$1)</f>
        <v/>
      </c>
      <c r="D4453" s="137">
        <f>COUNTIFS(Severity,$B4453,Status,"&lt;&gt;Suspend",Status,"&lt;&gt;Assigned",Status,"&lt;&gt;Open",Status,"&lt;&gt;Hold",ResolvedDate,"&gt;="&amp;$C$1,ResolvedDate,"&lt;="&amp;$F$1)</f>
        <v/>
      </c>
      <c r="E4453" s="137">
        <f>COUNTIFS(Severity,$B4453,SLA_Breach,"&lt;&gt;Yes",Status,"&lt;&gt;Suspend",Status,"&lt;&gt;Assigned",Status,"&lt;&gt;Open",Status,"&lt;&gt;Hold&gt;",ResolvedDate,"&gt;="&amp;$C$1,ResolvedDate,"&lt;="&amp;$F$1)</f>
        <v/>
      </c>
      <c r="F4453" s="137">
        <f>COUNTIFS(Severity,$B4453,SLA_Breach,"Yes",Status,"&lt;&gt;Suspend",Status,"&lt;&gt;Assigned",Status,"&lt;&gt;Open",Status,"&lt;&gt;Hold&gt;",ResolvedDate,"&gt;="&amp;$C$1,ResolvedDate,"&lt;="&amp;$F$1)</f>
        <v/>
      </c>
      <c r="G4453" s="137">
        <f>COUNTIFS(Severity,$B4453,AssignedDate,"&gt;=01/01/2017 12:00:00 AM",AssignedDate,"&lt;="&amp;$F$1)</f>
        <v/>
      </c>
      <c r="H4453" s="177" t="n"/>
      <c r="L4453" s="57" t="n">
        <v>0</v>
      </c>
      <c r="M4453" s="57" t="n"/>
    </row>
    <row r="4454" spans="1:13">
      <c r="A4454" s="137" t="n">
        <v>1</v>
      </c>
      <c r="B4454" s="100" t="s">
        <v>525</v>
      </c>
      <c r="C4454" s="137">
        <f>COUNTIFS(Severity,$B4454,AssignedDate,"&gt;="&amp;$C$1,AssignedDate,"&lt;="&amp;$F$1)</f>
        <v/>
      </c>
      <c r="D4454" s="137">
        <f>COUNTIFS(Severity,$B4454,Status,"&lt;&gt;Suspend",Status,"&lt;&gt;Assigned",Status,"&lt;&gt;Open",Status,"&lt;&gt;Hold",ResolvedDate,"&gt;="&amp;$C$1,ResolvedDate,"&lt;="&amp;$F$1)</f>
        <v/>
      </c>
      <c r="E4454" s="137">
        <f>COUNTIFS(Severity,$B4454,SLA_Breach,"&lt;&gt;Yes",Status,"&lt;&gt;Suspend",Status,"&lt;&gt;Assigned",Status,"&lt;&gt;Open",Status,"&lt;&gt;Hold&gt;",ResolvedDate,"&gt;="&amp;$C$1,ResolvedDate,"&lt;="&amp;$F$1)</f>
        <v/>
      </c>
      <c r="F4454" s="137">
        <f>COUNTIFS(Severity,$B4454,SLA_Breach,"Yes",Status,"&lt;&gt;Suspend",Status,"&lt;&gt;Assigned",Status,"&lt;&gt;Open",Status,"&lt;&gt;Hold&gt;",ResolvedDate,"&gt;="&amp;$C$1,ResolvedDate,"&lt;="&amp;$F$1)</f>
        <v/>
      </c>
      <c r="G4454" s="137">
        <f>COUNTIFS(Severity,$B4454,AssignedDate,"&gt;=01/01/2017 12:00:00 AM",AssignedDate,"&lt;="&amp;$F$1)</f>
        <v/>
      </c>
      <c r="H4454" s="177" t="n"/>
      <c r="L4454" s="57" t="n">
        <v>0</v>
      </c>
      <c r="M4454" s="57" t="n"/>
    </row>
    <row r="4455" spans="1:13">
      <c r="A4455" s="137" t="n">
        <v>1</v>
      </c>
      <c r="B4455" s="100" t="s">
        <v>525</v>
      </c>
      <c r="C4455" s="137">
        <f>COUNTIFS(Severity,$B4455,AssignedDate,"&gt;="&amp;$C$1,AssignedDate,"&lt;="&amp;$F$1)</f>
        <v/>
      </c>
      <c r="D4455" s="137">
        <f>COUNTIFS(Severity,$B4455,Status,"&lt;&gt;Suspend",Status,"&lt;&gt;Assigned",Status,"&lt;&gt;Open",Status,"&lt;&gt;Hold",ResolvedDate,"&gt;="&amp;$C$1,ResolvedDate,"&lt;="&amp;$F$1)</f>
        <v/>
      </c>
      <c r="E4455" s="137">
        <f>COUNTIFS(Severity,$B4455,SLA_Breach,"&lt;&gt;Yes",Status,"&lt;&gt;Suspend",Status,"&lt;&gt;Assigned",Status,"&lt;&gt;Open",Status,"&lt;&gt;Hold&gt;",ResolvedDate,"&gt;="&amp;$C$1,ResolvedDate,"&lt;="&amp;$F$1)</f>
        <v/>
      </c>
      <c r="F4455" s="137">
        <f>COUNTIFS(Severity,$B4455,SLA_Breach,"Yes",Status,"&lt;&gt;Suspend",Status,"&lt;&gt;Assigned",Status,"&lt;&gt;Open",Status,"&lt;&gt;Hold&gt;",ResolvedDate,"&gt;="&amp;$C$1,ResolvedDate,"&lt;="&amp;$F$1)</f>
        <v/>
      </c>
      <c r="G4455" s="137">
        <f>COUNTIFS(Severity,$B4455,AssignedDate,"&gt;=01/01/2017 12:00:00 AM",AssignedDate,"&lt;="&amp;$F$1)</f>
        <v/>
      </c>
      <c r="H4455" s="177" t="n"/>
      <c r="L4455" s="57" t="n">
        <v>0</v>
      </c>
      <c r="M4455" s="57" t="n"/>
    </row>
    <row r="4456" spans="1:13">
      <c r="A4456" s="137" t="n">
        <v>1</v>
      </c>
      <c r="B4456" s="100" t="s">
        <v>525</v>
      </c>
      <c r="C4456" s="137">
        <f>COUNTIFS(Severity,$B4456,AssignedDate,"&gt;="&amp;$C$1,AssignedDate,"&lt;="&amp;$F$1)</f>
        <v/>
      </c>
      <c r="D4456" s="137">
        <f>COUNTIFS(Severity,$B4456,Status,"&lt;&gt;Suspend",Status,"&lt;&gt;Assigned",Status,"&lt;&gt;Open",Status,"&lt;&gt;Hold",ResolvedDate,"&gt;="&amp;$C$1,ResolvedDate,"&lt;="&amp;$F$1)</f>
        <v/>
      </c>
      <c r="E4456" s="137">
        <f>COUNTIFS(Severity,$B4456,SLA_Breach,"&lt;&gt;Yes",Status,"&lt;&gt;Suspend",Status,"&lt;&gt;Assigned",Status,"&lt;&gt;Open",Status,"&lt;&gt;Hold&gt;",ResolvedDate,"&gt;="&amp;$C$1,ResolvedDate,"&lt;="&amp;$F$1)</f>
        <v/>
      </c>
      <c r="F4456" s="137">
        <f>COUNTIFS(Severity,$B4456,SLA_Breach,"Yes",Status,"&lt;&gt;Suspend",Status,"&lt;&gt;Assigned",Status,"&lt;&gt;Open",Status,"&lt;&gt;Hold&gt;",ResolvedDate,"&gt;="&amp;$C$1,ResolvedDate,"&lt;="&amp;$F$1)</f>
        <v/>
      </c>
      <c r="G4456" s="137">
        <f>COUNTIFS(Severity,$B4456,AssignedDate,"&gt;=01/01/2017 12:00:00 AM",AssignedDate,"&lt;="&amp;$F$1)</f>
        <v/>
      </c>
      <c r="H4456" s="177" t="n"/>
      <c r="L4456" s="57" t="n">
        <v>0</v>
      </c>
      <c r="M4456" s="57" t="n"/>
    </row>
    <row r="4457" spans="1:13">
      <c r="A4457" s="137" t="n">
        <v>1</v>
      </c>
      <c r="B4457" s="100" t="s">
        <v>525</v>
      </c>
      <c r="C4457" s="137">
        <f>COUNTIFS(Severity,$B4457,AssignedDate,"&gt;="&amp;$C$1,AssignedDate,"&lt;="&amp;$F$1)</f>
        <v/>
      </c>
      <c r="D4457" s="137">
        <f>COUNTIFS(Severity,$B4457,Status,"&lt;&gt;Suspend",Status,"&lt;&gt;Assigned",Status,"&lt;&gt;Open",Status,"&lt;&gt;Hold",ResolvedDate,"&gt;="&amp;$C$1,ResolvedDate,"&lt;="&amp;$F$1)</f>
        <v/>
      </c>
      <c r="E4457" s="137">
        <f>COUNTIFS(Severity,$B4457,SLA_Breach,"&lt;&gt;Yes",Status,"&lt;&gt;Suspend",Status,"&lt;&gt;Assigned",Status,"&lt;&gt;Open",Status,"&lt;&gt;Hold&gt;",ResolvedDate,"&gt;="&amp;$C$1,ResolvedDate,"&lt;="&amp;$F$1)</f>
        <v/>
      </c>
      <c r="F4457" s="137">
        <f>COUNTIFS(Severity,$B4457,SLA_Breach,"Yes",Status,"&lt;&gt;Suspend",Status,"&lt;&gt;Assigned",Status,"&lt;&gt;Open",Status,"&lt;&gt;Hold&gt;",ResolvedDate,"&gt;="&amp;$C$1,ResolvedDate,"&lt;="&amp;$F$1)</f>
        <v/>
      </c>
      <c r="G4457" s="137">
        <f>COUNTIFS(Severity,$B4457,AssignedDate,"&gt;=01/01/2017 12:00:00 AM",AssignedDate,"&lt;="&amp;$F$1)</f>
        <v/>
      </c>
      <c r="H4457" s="177" t="n"/>
      <c r="L4457" s="57" t="n">
        <v>0</v>
      </c>
      <c r="M4457" s="57" t="n"/>
    </row>
    <row r="4458" spans="1:13">
      <c r="A4458" s="137" t="n">
        <v>1</v>
      </c>
      <c r="B4458" s="100" t="s">
        <v>525</v>
      </c>
      <c r="C4458" s="137">
        <f>COUNTIFS(Severity,$B4458,AssignedDate,"&gt;="&amp;$C$1,AssignedDate,"&lt;="&amp;$F$1)</f>
        <v/>
      </c>
      <c r="D4458" s="137">
        <f>COUNTIFS(Severity,$B4458,Status,"&lt;&gt;Suspend",Status,"&lt;&gt;Assigned",Status,"&lt;&gt;Open",Status,"&lt;&gt;Hold",ResolvedDate,"&gt;="&amp;$C$1,ResolvedDate,"&lt;="&amp;$F$1)</f>
        <v/>
      </c>
      <c r="E4458" s="137">
        <f>COUNTIFS(Severity,$B4458,SLA_Breach,"&lt;&gt;Yes",Status,"&lt;&gt;Suspend",Status,"&lt;&gt;Assigned",Status,"&lt;&gt;Open",Status,"&lt;&gt;Hold&gt;",ResolvedDate,"&gt;="&amp;$C$1,ResolvedDate,"&lt;="&amp;$F$1)</f>
        <v/>
      </c>
      <c r="F4458" s="137">
        <f>COUNTIFS(Severity,$B4458,SLA_Breach,"Yes",Status,"&lt;&gt;Suspend",Status,"&lt;&gt;Assigned",Status,"&lt;&gt;Open",Status,"&lt;&gt;Hold&gt;",ResolvedDate,"&gt;="&amp;$C$1,ResolvedDate,"&lt;="&amp;$F$1)</f>
        <v/>
      </c>
      <c r="G4458" s="137">
        <f>COUNTIFS(Severity,$B4458,AssignedDate,"&gt;=01/01/2017 12:00:00 AM",AssignedDate,"&lt;="&amp;$F$1)</f>
        <v/>
      </c>
      <c r="H4458" s="177" t="n"/>
      <c r="L4458" s="57" t="n">
        <v>0</v>
      </c>
      <c r="M4458" s="57" t="n"/>
    </row>
    <row r="4459" spans="1:13">
      <c r="A4459" s="137" t="n">
        <v>1</v>
      </c>
      <c r="B4459" s="100" t="s">
        <v>525</v>
      </c>
      <c r="C4459" s="137">
        <f>COUNTIFS(Severity,$B4459,AssignedDate,"&gt;="&amp;$C$1,AssignedDate,"&lt;="&amp;$F$1)</f>
        <v/>
      </c>
      <c r="D4459" s="137">
        <f>COUNTIFS(Severity,$B4459,Status,"&lt;&gt;Suspend",Status,"&lt;&gt;Assigned",Status,"&lt;&gt;Open",Status,"&lt;&gt;Hold",ResolvedDate,"&gt;="&amp;$C$1,ResolvedDate,"&lt;="&amp;$F$1)</f>
        <v/>
      </c>
      <c r="E4459" s="137">
        <f>COUNTIFS(Severity,$B4459,SLA_Breach,"&lt;&gt;Yes",Status,"&lt;&gt;Suspend",Status,"&lt;&gt;Assigned",Status,"&lt;&gt;Open",Status,"&lt;&gt;Hold&gt;",ResolvedDate,"&gt;="&amp;$C$1,ResolvedDate,"&lt;="&amp;$F$1)</f>
        <v/>
      </c>
      <c r="F4459" s="137">
        <f>COUNTIFS(Severity,$B4459,SLA_Breach,"Yes",Status,"&lt;&gt;Suspend",Status,"&lt;&gt;Assigned",Status,"&lt;&gt;Open",Status,"&lt;&gt;Hold&gt;",ResolvedDate,"&gt;="&amp;$C$1,ResolvedDate,"&lt;="&amp;$F$1)</f>
        <v/>
      </c>
      <c r="G4459" s="137">
        <f>COUNTIFS(Severity,$B4459,AssignedDate,"&gt;=01/01/2017 12:00:00 AM",AssignedDate,"&lt;="&amp;$F$1)</f>
        <v/>
      </c>
      <c r="H4459" s="177" t="n"/>
      <c r="L4459" s="57" t="n">
        <v>0</v>
      </c>
      <c r="M4459" s="57" t="n"/>
    </row>
    <row r="4460" spans="1:13">
      <c r="A4460" s="137" t="n">
        <v>1</v>
      </c>
      <c r="B4460" s="100" t="s">
        <v>525</v>
      </c>
      <c r="C4460" s="137">
        <f>COUNTIFS(Severity,$B4460,AssignedDate,"&gt;="&amp;$C$1,AssignedDate,"&lt;="&amp;$F$1)</f>
        <v/>
      </c>
      <c r="D4460" s="137">
        <f>COUNTIFS(Severity,$B4460,Status,"&lt;&gt;Suspend",Status,"&lt;&gt;Assigned",Status,"&lt;&gt;Open",Status,"&lt;&gt;Hold",ResolvedDate,"&gt;="&amp;$C$1,ResolvedDate,"&lt;="&amp;$F$1)</f>
        <v/>
      </c>
      <c r="E4460" s="137">
        <f>COUNTIFS(Severity,$B4460,SLA_Breach,"&lt;&gt;Yes",Status,"&lt;&gt;Suspend",Status,"&lt;&gt;Assigned",Status,"&lt;&gt;Open",Status,"&lt;&gt;Hold&gt;",ResolvedDate,"&gt;="&amp;$C$1,ResolvedDate,"&lt;="&amp;$F$1)</f>
        <v/>
      </c>
      <c r="F4460" s="137">
        <f>COUNTIFS(Severity,$B4460,SLA_Breach,"Yes",Status,"&lt;&gt;Suspend",Status,"&lt;&gt;Assigned",Status,"&lt;&gt;Open",Status,"&lt;&gt;Hold&gt;",ResolvedDate,"&gt;="&amp;$C$1,ResolvedDate,"&lt;="&amp;$F$1)</f>
        <v/>
      </c>
      <c r="G4460" s="137">
        <f>COUNTIFS(Severity,$B4460,AssignedDate,"&gt;=01/01/2017 12:00:00 AM",AssignedDate,"&lt;="&amp;$F$1)</f>
        <v/>
      </c>
      <c r="H4460" s="177" t="n"/>
      <c r="L4460" s="57" t="n">
        <v>0</v>
      </c>
      <c r="M4460" s="57" t="n"/>
    </row>
    <row r="4461" spans="1:13">
      <c r="A4461" s="137" t="n">
        <v>1</v>
      </c>
      <c r="B4461" s="100" t="s">
        <v>525</v>
      </c>
      <c r="C4461" s="137">
        <f>COUNTIFS(Severity,$B4461,AssignedDate,"&gt;="&amp;$C$1,AssignedDate,"&lt;="&amp;$F$1)</f>
        <v/>
      </c>
      <c r="D4461" s="137">
        <f>COUNTIFS(Severity,$B4461,Status,"&lt;&gt;Suspend",Status,"&lt;&gt;Assigned",Status,"&lt;&gt;Open",Status,"&lt;&gt;Hold",ResolvedDate,"&gt;="&amp;$C$1,ResolvedDate,"&lt;="&amp;$F$1)</f>
        <v/>
      </c>
      <c r="E4461" s="137">
        <f>COUNTIFS(Severity,$B4461,SLA_Breach,"&lt;&gt;Yes",Status,"&lt;&gt;Suspend",Status,"&lt;&gt;Assigned",Status,"&lt;&gt;Open",Status,"&lt;&gt;Hold&gt;",ResolvedDate,"&gt;="&amp;$C$1,ResolvedDate,"&lt;="&amp;$F$1)</f>
        <v/>
      </c>
      <c r="F4461" s="137">
        <f>COUNTIFS(Severity,$B4461,SLA_Breach,"Yes",Status,"&lt;&gt;Suspend",Status,"&lt;&gt;Assigned",Status,"&lt;&gt;Open",Status,"&lt;&gt;Hold&gt;",ResolvedDate,"&gt;="&amp;$C$1,ResolvedDate,"&lt;="&amp;$F$1)</f>
        <v/>
      </c>
      <c r="G4461" s="137">
        <f>COUNTIFS(Severity,$B4461,AssignedDate,"&gt;=01/01/2017 12:00:00 AM",AssignedDate,"&lt;="&amp;$F$1)</f>
        <v/>
      </c>
      <c r="H4461" s="177" t="n"/>
      <c r="L4461" s="57" t="n">
        <v>0</v>
      </c>
      <c r="M4461" s="57" t="n"/>
    </row>
    <row r="4462" spans="1:13">
      <c r="A4462" s="137" t="n">
        <v>1</v>
      </c>
      <c r="B4462" s="100" t="s">
        <v>525</v>
      </c>
      <c r="C4462" s="137">
        <f>COUNTIFS(Severity,$B4462,AssignedDate,"&gt;="&amp;$C$1,AssignedDate,"&lt;="&amp;$F$1)</f>
        <v/>
      </c>
      <c r="D4462" s="137">
        <f>COUNTIFS(Severity,$B4462,Status,"&lt;&gt;Suspend",Status,"&lt;&gt;Assigned",Status,"&lt;&gt;Open",Status,"&lt;&gt;Hold",ResolvedDate,"&gt;="&amp;$C$1,ResolvedDate,"&lt;="&amp;$F$1)</f>
        <v/>
      </c>
      <c r="E4462" s="137">
        <f>COUNTIFS(Severity,$B4462,SLA_Breach,"&lt;&gt;Yes",Status,"&lt;&gt;Suspend",Status,"&lt;&gt;Assigned",Status,"&lt;&gt;Open",Status,"&lt;&gt;Hold&gt;",ResolvedDate,"&gt;="&amp;$C$1,ResolvedDate,"&lt;="&amp;$F$1)</f>
        <v/>
      </c>
      <c r="F4462" s="137">
        <f>COUNTIFS(Severity,$B4462,SLA_Breach,"Yes",Status,"&lt;&gt;Suspend",Status,"&lt;&gt;Assigned",Status,"&lt;&gt;Open",Status,"&lt;&gt;Hold&gt;",ResolvedDate,"&gt;="&amp;$C$1,ResolvedDate,"&lt;="&amp;$F$1)</f>
        <v/>
      </c>
      <c r="G4462" s="137">
        <f>COUNTIFS(Severity,$B4462,AssignedDate,"&gt;=01/01/2017 12:00:00 AM",AssignedDate,"&lt;="&amp;$F$1)</f>
        <v/>
      </c>
      <c r="H4462" s="177" t="n"/>
      <c r="L4462" s="57" t="n">
        <v>0</v>
      </c>
      <c r="M4462" s="57" t="n"/>
    </row>
    <row r="4463" spans="1:13">
      <c r="A4463" s="137" t="n">
        <v>1</v>
      </c>
      <c r="B4463" s="100" t="s">
        <v>525</v>
      </c>
      <c r="C4463" s="137">
        <f>COUNTIFS(Severity,$B4463,AssignedDate,"&gt;="&amp;$C$1,AssignedDate,"&lt;="&amp;$F$1)</f>
        <v/>
      </c>
      <c r="D4463" s="137">
        <f>COUNTIFS(Severity,$B4463,Status,"&lt;&gt;Suspend",Status,"&lt;&gt;Assigned",Status,"&lt;&gt;Open",Status,"&lt;&gt;Hold",ResolvedDate,"&gt;="&amp;$C$1,ResolvedDate,"&lt;="&amp;$F$1)</f>
        <v/>
      </c>
      <c r="E4463" s="137">
        <f>COUNTIFS(Severity,$B4463,SLA_Breach,"&lt;&gt;Yes",Status,"&lt;&gt;Suspend",Status,"&lt;&gt;Assigned",Status,"&lt;&gt;Open",Status,"&lt;&gt;Hold&gt;",ResolvedDate,"&gt;="&amp;$C$1,ResolvedDate,"&lt;="&amp;$F$1)</f>
        <v/>
      </c>
      <c r="F4463" s="137">
        <f>COUNTIFS(Severity,$B4463,SLA_Breach,"Yes",Status,"&lt;&gt;Suspend",Status,"&lt;&gt;Assigned",Status,"&lt;&gt;Open",Status,"&lt;&gt;Hold&gt;",ResolvedDate,"&gt;="&amp;$C$1,ResolvedDate,"&lt;="&amp;$F$1)</f>
        <v/>
      </c>
      <c r="G4463" s="137">
        <f>COUNTIFS(Severity,$B4463,AssignedDate,"&gt;=01/01/2017 12:00:00 AM",AssignedDate,"&lt;="&amp;$F$1)</f>
        <v/>
      </c>
      <c r="H4463" s="177" t="n"/>
      <c r="L4463" s="57" t="n">
        <v>0</v>
      </c>
      <c r="M4463" s="57" t="n"/>
    </row>
    <row r="4464" spans="1:13">
      <c r="A4464" s="137" t="n">
        <v>1</v>
      </c>
      <c r="B4464" s="100" t="s">
        <v>525</v>
      </c>
      <c r="C4464" s="137">
        <f>COUNTIFS(Severity,$B4464,AssignedDate,"&gt;="&amp;$C$1,AssignedDate,"&lt;="&amp;$F$1)</f>
        <v/>
      </c>
      <c r="D4464" s="137">
        <f>COUNTIFS(Severity,$B4464,Status,"&lt;&gt;Suspend",Status,"&lt;&gt;Assigned",Status,"&lt;&gt;Open",Status,"&lt;&gt;Hold",ResolvedDate,"&gt;="&amp;$C$1,ResolvedDate,"&lt;="&amp;$F$1)</f>
        <v/>
      </c>
      <c r="E4464" s="137">
        <f>COUNTIFS(Severity,$B4464,SLA_Breach,"&lt;&gt;Yes",Status,"&lt;&gt;Suspend",Status,"&lt;&gt;Assigned",Status,"&lt;&gt;Open",Status,"&lt;&gt;Hold&gt;",ResolvedDate,"&gt;="&amp;$C$1,ResolvedDate,"&lt;="&amp;$F$1)</f>
        <v/>
      </c>
      <c r="F4464" s="137">
        <f>COUNTIFS(Severity,$B4464,SLA_Breach,"Yes",Status,"&lt;&gt;Suspend",Status,"&lt;&gt;Assigned",Status,"&lt;&gt;Open",Status,"&lt;&gt;Hold&gt;",ResolvedDate,"&gt;="&amp;$C$1,ResolvedDate,"&lt;="&amp;$F$1)</f>
        <v/>
      </c>
      <c r="G4464" s="137">
        <f>COUNTIFS(Severity,$B4464,AssignedDate,"&gt;=01/01/2017 12:00:00 AM",AssignedDate,"&lt;="&amp;$F$1)</f>
        <v/>
      </c>
      <c r="H4464" s="177" t="n"/>
      <c r="L4464" s="57" t="n">
        <v>0</v>
      </c>
      <c r="M4464" s="57" t="n"/>
    </row>
    <row r="4465" spans="1:13">
      <c r="A4465" s="137" t="n">
        <v>1</v>
      </c>
      <c r="B4465" s="100" t="s">
        <v>525</v>
      </c>
      <c r="C4465" s="137">
        <f>COUNTIFS(Severity,$B4465,AssignedDate,"&gt;="&amp;$C$1,AssignedDate,"&lt;="&amp;$F$1)</f>
        <v/>
      </c>
      <c r="D4465" s="137">
        <f>COUNTIFS(Severity,$B4465,Status,"&lt;&gt;Suspend",Status,"&lt;&gt;Assigned",Status,"&lt;&gt;Open",Status,"&lt;&gt;Hold",ResolvedDate,"&gt;="&amp;$C$1,ResolvedDate,"&lt;="&amp;$F$1)</f>
        <v/>
      </c>
      <c r="E4465" s="137">
        <f>COUNTIFS(Severity,$B4465,SLA_Breach,"&lt;&gt;Yes",Status,"&lt;&gt;Suspend",Status,"&lt;&gt;Assigned",Status,"&lt;&gt;Open",Status,"&lt;&gt;Hold&gt;",ResolvedDate,"&gt;="&amp;$C$1,ResolvedDate,"&lt;="&amp;$F$1)</f>
        <v/>
      </c>
      <c r="F4465" s="137">
        <f>COUNTIFS(Severity,$B4465,SLA_Breach,"Yes",Status,"&lt;&gt;Suspend",Status,"&lt;&gt;Assigned",Status,"&lt;&gt;Open",Status,"&lt;&gt;Hold&gt;",ResolvedDate,"&gt;="&amp;$C$1,ResolvedDate,"&lt;="&amp;$F$1)</f>
        <v/>
      </c>
      <c r="G4465" s="137">
        <f>COUNTIFS(Severity,$B4465,AssignedDate,"&gt;=01/01/2017 12:00:00 AM",AssignedDate,"&lt;="&amp;$F$1)</f>
        <v/>
      </c>
      <c r="H4465" s="177" t="n"/>
      <c r="L4465" s="57" t="n">
        <v>0</v>
      </c>
      <c r="M4465" s="57" t="n"/>
    </row>
    <row r="4466" spans="1:13">
      <c r="A4466" s="137" t="n">
        <v>1</v>
      </c>
      <c r="B4466" s="100" t="s">
        <v>525</v>
      </c>
      <c r="C4466" s="137">
        <f>COUNTIFS(Severity,$B4466,AssignedDate,"&gt;="&amp;$C$1,AssignedDate,"&lt;="&amp;$F$1)</f>
        <v/>
      </c>
      <c r="D4466" s="137">
        <f>COUNTIFS(Severity,$B4466,Status,"&lt;&gt;Suspend",Status,"&lt;&gt;Assigned",Status,"&lt;&gt;Open",Status,"&lt;&gt;Hold",ResolvedDate,"&gt;="&amp;$C$1,ResolvedDate,"&lt;="&amp;$F$1)</f>
        <v/>
      </c>
      <c r="E4466" s="137">
        <f>COUNTIFS(Severity,$B4466,SLA_Breach,"&lt;&gt;Yes",Status,"&lt;&gt;Suspend",Status,"&lt;&gt;Assigned",Status,"&lt;&gt;Open",Status,"&lt;&gt;Hold&gt;",ResolvedDate,"&gt;="&amp;$C$1,ResolvedDate,"&lt;="&amp;$F$1)</f>
        <v/>
      </c>
      <c r="F4466" s="137">
        <f>COUNTIFS(Severity,$B4466,SLA_Breach,"Yes",Status,"&lt;&gt;Suspend",Status,"&lt;&gt;Assigned",Status,"&lt;&gt;Open",Status,"&lt;&gt;Hold&gt;",ResolvedDate,"&gt;="&amp;$C$1,ResolvedDate,"&lt;="&amp;$F$1)</f>
        <v/>
      </c>
      <c r="G4466" s="137">
        <f>COUNTIFS(Severity,$B4466,AssignedDate,"&gt;=01/01/2017 12:00:00 AM",AssignedDate,"&lt;="&amp;$F$1)</f>
        <v/>
      </c>
      <c r="H4466" s="177" t="n"/>
      <c r="L4466" s="57" t="n">
        <v>0</v>
      </c>
      <c r="M4466" s="57" t="n"/>
    </row>
    <row r="4467" spans="1:13">
      <c r="A4467" s="137" t="n">
        <v>1</v>
      </c>
      <c r="B4467" s="100" t="s">
        <v>525</v>
      </c>
      <c r="C4467" s="137">
        <f>COUNTIFS(Severity,$B4467,AssignedDate,"&gt;="&amp;$C$1,AssignedDate,"&lt;="&amp;$F$1)</f>
        <v/>
      </c>
      <c r="D4467" s="137">
        <f>COUNTIFS(Severity,$B4467,Status,"&lt;&gt;Suspend",Status,"&lt;&gt;Assigned",Status,"&lt;&gt;Open",Status,"&lt;&gt;Hold",ResolvedDate,"&gt;="&amp;$C$1,ResolvedDate,"&lt;="&amp;$F$1)</f>
        <v/>
      </c>
      <c r="E4467" s="137">
        <f>COUNTIFS(Severity,$B4467,SLA_Breach,"&lt;&gt;Yes",Status,"&lt;&gt;Suspend",Status,"&lt;&gt;Assigned",Status,"&lt;&gt;Open",Status,"&lt;&gt;Hold&gt;",ResolvedDate,"&gt;="&amp;$C$1,ResolvedDate,"&lt;="&amp;$F$1)</f>
        <v/>
      </c>
      <c r="F4467" s="137">
        <f>COUNTIFS(Severity,$B4467,SLA_Breach,"Yes",Status,"&lt;&gt;Suspend",Status,"&lt;&gt;Assigned",Status,"&lt;&gt;Open",Status,"&lt;&gt;Hold&gt;",ResolvedDate,"&gt;="&amp;$C$1,ResolvedDate,"&lt;="&amp;$F$1)</f>
        <v/>
      </c>
      <c r="G4467" s="137">
        <f>COUNTIFS(Severity,$B4467,AssignedDate,"&gt;=01/01/2017 12:00:00 AM",AssignedDate,"&lt;="&amp;$F$1)</f>
        <v/>
      </c>
      <c r="H4467" s="177" t="n"/>
      <c r="L4467" s="57" t="n">
        <v>0</v>
      </c>
      <c r="M4467" s="57" t="n"/>
    </row>
    <row r="4468" spans="1:13">
      <c r="A4468" s="137" t="n">
        <v>1</v>
      </c>
      <c r="B4468" s="100" t="s">
        <v>525</v>
      </c>
      <c r="C4468" s="137">
        <f>COUNTIFS(Severity,$B4468,AssignedDate,"&gt;="&amp;$C$1,AssignedDate,"&lt;="&amp;$F$1)</f>
        <v/>
      </c>
      <c r="D4468" s="137">
        <f>COUNTIFS(Severity,$B4468,Status,"&lt;&gt;Suspend",Status,"&lt;&gt;Assigned",Status,"&lt;&gt;Open",Status,"&lt;&gt;Hold",ResolvedDate,"&gt;="&amp;$C$1,ResolvedDate,"&lt;="&amp;$F$1)</f>
        <v/>
      </c>
      <c r="E4468" s="137">
        <f>COUNTIFS(Severity,$B4468,SLA_Breach,"&lt;&gt;Yes",Status,"&lt;&gt;Suspend",Status,"&lt;&gt;Assigned",Status,"&lt;&gt;Open",Status,"&lt;&gt;Hold&gt;",ResolvedDate,"&gt;="&amp;$C$1,ResolvedDate,"&lt;="&amp;$F$1)</f>
        <v/>
      </c>
      <c r="F4468" s="137">
        <f>COUNTIFS(Severity,$B4468,SLA_Breach,"Yes",Status,"&lt;&gt;Suspend",Status,"&lt;&gt;Assigned",Status,"&lt;&gt;Open",Status,"&lt;&gt;Hold&gt;",ResolvedDate,"&gt;="&amp;$C$1,ResolvedDate,"&lt;="&amp;$F$1)</f>
        <v/>
      </c>
      <c r="G4468" s="137">
        <f>COUNTIFS(Severity,$B4468,AssignedDate,"&gt;=01/01/2017 12:00:00 AM",AssignedDate,"&lt;="&amp;$F$1)</f>
        <v/>
      </c>
      <c r="H4468" s="177" t="n"/>
      <c r="L4468" s="57" t="n">
        <v>0</v>
      </c>
      <c r="M4468" s="57" t="n"/>
    </row>
    <row r="4469" spans="1:13">
      <c r="A4469" s="137" t="n">
        <v>1</v>
      </c>
      <c r="B4469" s="100" t="s">
        <v>525</v>
      </c>
      <c r="C4469" s="137">
        <f>COUNTIFS(Severity,$B4469,AssignedDate,"&gt;="&amp;$C$1,AssignedDate,"&lt;="&amp;$F$1)</f>
        <v/>
      </c>
      <c r="D4469" s="137">
        <f>COUNTIFS(Severity,$B4469,Status,"&lt;&gt;Suspend",Status,"&lt;&gt;Assigned",Status,"&lt;&gt;Open",Status,"&lt;&gt;Hold",ResolvedDate,"&gt;="&amp;$C$1,ResolvedDate,"&lt;="&amp;$F$1)</f>
        <v/>
      </c>
      <c r="E4469" s="137">
        <f>COUNTIFS(Severity,$B4469,SLA_Breach,"&lt;&gt;Yes",Status,"&lt;&gt;Suspend",Status,"&lt;&gt;Assigned",Status,"&lt;&gt;Open",Status,"&lt;&gt;Hold&gt;",ResolvedDate,"&gt;="&amp;$C$1,ResolvedDate,"&lt;="&amp;$F$1)</f>
        <v/>
      </c>
      <c r="F4469" s="137">
        <f>COUNTIFS(Severity,$B4469,SLA_Breach,"Yes",Status,"&lt;&gt;Suspend",Status,"&lt;&gt;Assigned",Status,"&lt;&gt;Open",Status,"&lt;&gt;Hold&gt;",ResolvedDate,"&gt;="&amp;$C$1,ResolvedDate,"&lt;="&amp;$F$1)</f>
        <v/>
      </c>
      <c r="G4469" s="137">
        <f>COUNTIFS(Severity,$B4469,AssignedDate,"&gt;=01/01/2017 12:00:00 AM",AssignedDate,"&lt;="&amp;$F$1)</f>
        <v/>
      </c>
      <c r="H4469" s="177" t="n"/>
      <c r="L4469" s="57" t="n">
        <v>0</v>
      </c>
      <c r="M4469" s="57" t="n"/>
    </row>
    <row r="4470" spans="1:13">
      <c r="A4470" s="137" t="n">
        <v>1</v>
      </c>
      <c r="B4470" s="100" t="s">
        <v>525</v>
      </c>
      <c r="C4470" s="137">
        <f>COUNTIFS(Severity,$B4470,AssignedDate,"&gt;="&amp;$C$1,AssignedDate,"&lt;="&amp;$F$1)</f>
        <v/>
      </c>
      <c r="D4470" s="137">
        <f>COUNTIFS(Severity,$B4470,Status,"&lt;&gt;Suspend",Status,"&lt;&gt;Assigned",Status,"&lt;&gt;Open",Status,"&lt;&gt;Hold",ResolvedDate,"&gt;="&amp;$C$1,ResolvedDate,"&lt;="&amp;$F$1)</f>
        <v/>
      </c>
      <c r="E4470" s="137">
        <f>COUNTIFS(Severity,$B4470,SLA_Breach,"&lt;&gt;Yes",Status,"&lt;&gt;Suspend",Status,"&lt;&gt;Assigned",Status,"&lt;&gt;Open",Status,"&lt;&gt;Hold&gt;",ResolvedDate,"&gt;="&amp;$C$1,ResolvedDate,"&lt;="&amp;$F$1)</f>
        <v/>
      </c>
      <c r="F4470" s="137">
        <f>COUNTIFS(Severity,$B4470,SLA_Breach,"Yes",Status,"&lt;&gt;Suspend",Status,"&lt;&gt;Assigned",Status,"&lt;&gt;Open",Status,"&lt;&gt;Hold&gt;",ResolvedDate,"&gt;="&amp;$C$1,ResolvedDate,"&lt;="&amp;$F$1)</f>
        <v/>
      </c>
      <c r="G4470" s="137">
        <f>COUNTIFS(Severity,$B4470,AssignedDate,"&gt;=01/01/2017 12:00:00 AM",AssignedDate,"&lt;="&amp;$F$1)</f>
        <v/>
      </c>
      <c r="H4470" s="177" t="n"/>
      <c r="L4470" s="57" t="n">
        <v>0</v>
      </c>
      <c r="M4470" s="57" t="n"/>
    </row>
    <row r="4471" spans="1:13">
      <c r="A4471" s="137" t="n">
        <v>1</v>
      </c>
      <c r="B4471" s="100" t="s">
        <v>525</v>
      </c>
      <c r="C4471" s="137">
        <f>COUNTIFS(Severity,$B4471,AssignedDate,"&gt;="&amp;$C$1,AssignedDate,"&lt;="&amp;$F$1)</f>
        <v/>
      </c>
      <c r="D4471" s="137">
        <f>COUNTIFS(Severity,$B4471,Status,"&lt;&gt;Suspend",Status,"&lt;&gt;Assigned",Status,"&lt;&gt;Open",Status,"&lt;&gt;Hold",ResolvedDate,"&gt;="&amp;$C$1,ResolvedDate,"&lt;="&amp;$F$1)</f>
        <v/>
      </c>
      <c r="E4471" s="137">
        <f>COUNTIFS(Severity,$B4471,SLA_Breach,"&lt;&gt;Yes",Status,"&lt;&gt;Suspend",Status,"&lt;&gt;Assigned",Status,"&lt;&gt;Open",Status,"&lt;&gt;Hold&gt;",ResolvedDate,"&gt;="&amp;$C$1,ResolvedDate,"&lt;="&amp;$F$1)</f>
        <v/>
      </c>
      <c r="F4471" s="137">
        <f>COUNTIFS(Severity,$B4471,SLA_Breach,"Yes",Status,"&lt;&gt;Suspend",Status,"&lt;&gt;Assigned",Status,"&lt;&gt;Open",Status,"&lt;&gt;Hold&gt;",ResolvedDate,"&gt;="&amp;$C$1,ResolvedDate,"&lt;="&amp;$F$1)</f>
        <v/>
      </c>
      <c r="G4471" s="137">
        <f>COUNTIFS(Severity,$B4471,AssignedDate,"&gt;=01/01/2017 12:00:00 AM",AssignedDate,"&lt;="&amp;$F$1)</f>
        <v/>
      </c>
      <c r="H4471" s="177" t="n"/>
      <c r="L4471" s="57" t="n">
        <v>0</v>
      </c>
      <c r="M4471" s="57" t="n"/>
    </row>
    <row r="4472" spans="1:13">
      <c r="A4472" s="137" t="n">
        <v>1</v>
      </c>
      <c r="B4472" s="100" t="s">
        <v>525</v>
      </c>
      <c r="C4472" s="137">
        <f>COUNTIFS(Severity,$B4472,AssignedDate,"&gt;="&amp;$C$1,AssignedDate,"&lt;="&amp;$F$1)</f>
        <v/>
      </c>
      <c r="D4472" s="137">
        <f>COUNTIFS(Severity,$B4472,Status,"&lt;&gt;Suspend",Status,"&lt;&gt;Assigned",Status,"&lt;&gt;Open",Status,"&lt;&gt;Hold",ResolvedDate,"&gt;="&amp;$C$1,ResolvedDate,"&lt;="&amp;$F$1)</f>
        <v/>
      </c>
      <c r="E4472" s="137">
        <f>COUNTIFS(Severity,$B4472,SLA_Breach,"&lt;&gt;Yes",Status,"&lt;&gt;Suspend",Status,"&lt;&gt;Assigned",Status,"&lt;&gt;Open",Status,"&lt;&gt;Hold&gt;",ResolvedDate,"&gt;="&amp;$C$1,ResolvedDate,"&lt;="&amp;$F$1)</f>
        <v/>
      </c>
      <c r="F4472" s="137">
        <f>COUNTIFS(Severity,$B4472,SLA_Breach,"Yes",Status,"&lt;&gt;Suspend",Status,"&lt;&gt;Assigned",Status,"&lt;&gt;Open",Status,"&lt;&gt;Hold&gt;",ResolvedDate,"&gt;="&amp;$C$1,ResolvedDate,"&lt;="&amp;$F$1)</f>
        <v/>
      </c>
      <c r="G4472" s="137">
        <f>COUNTIFS(Severity,$B4472,AssignedDate,"&gt;=01/01/2017 12:00:00 AM",AssignedDate,"&lt;="&amp;$F$1)</f>
        <v/>
      </c>
      <c r="H4472" s="177" t="n"/>
      <c r="L4472" s="57" t="n">
        <v>0</v>
      </c>
      <c r="M4472" s="57" t="n"/>
    </row>
    <row r="4473" spans="1:13">
      <c r="A4473" s="137" t="n">
        <v>1</v>
      </c>
      <c r="B4473" s="100" t="s">
        <v>525</v>
      </c>
      <c r="C4473" s="137">
        <f>COUNTIFS(Severity,$B4473,AssignedDate,"&gt;="&amp;$C$1,AssignedDate,"&lt;="&amp;$F$1)</f>
        <v/>
      </c>
      <c r="D4473" s="137">
        <f>COUNTIFS(Severity,$B4473,Status,"&lt;&gt;Suspend",Status,"&lt;&gt;Assigned",Status,"&lt;&gt;Open",Status,"&lt;&gt;Hold",ResolvedDate,"&gt;="&amp;$C$1,ResolvedDate,"&lt;="&amp;$F$1)</f>
        <v/>
      </c>
      <c r="E4473" s="137">
        <f>COUNTIFS(Severity,$B4473,SLA_Breach,"&lt;&gt;Yes",Status,"&lt;&gt;Suspend",Status,"&lt;&gt;Assigned",Status,"&lt;&gt;Open",Status,"&lt;&gt;Hold&gt;",ResolvedDate,"&gt;="&amp;$C$1,ResolvedDate,"&lt;="&amp;$F$1)</f>
        <v/>
      </c>
      <c r="F4473" s="137">
        <f>COUNTIFS(Severity,$B4473,SLA_Breach,"Yes",Status,"&lt;&gt;Suspend",Status,"&lt;&gt;Assigned",Status,"&lt;&gt;Open",Status,"&lt;&gt;Hold&gt;",ResolvedDate,"&gt;="&amp;$C$1,ResolvedDate,"&lt;="&amp;$F$1)</f>
        <v/>
      </c>
      <c r="G4473" s="137">
        <f>COUNTIFS(Severity,$B4473,AssignedDate,"&gt;=01/01/2017 12:00:00 AM",AssignedDate,"&lt;="&amp;$F$1)</f>
        <v/>
      </c>
      <c r="H4473" s="177" t="n"/>
      <c r="L4473" s="57" t="n">
        <v>0</v>
      </c>
      <c r="M4473" s="57" t="n"/>
    </row>
    <row r="4474" spans="1:13">
      <c r="A4474" s="137" t="n">
        <v>1</v>
      </c>
      <c r="B4474" s="100" t="s">
        <v>525</v>
      </c>
      <c r="C4474" s="137">
        <f>COUNTIFS(Severity,$B4474,AssignedDate,"&gt;="&amp;$C$1,AssignedDate,"&lt;="&amp;$F$1)</f>
        <v/>
      </c>
      <c r="D4474" s="137">
        <f>COUNTIFS(Severity,$B4474,Status,"&lt;&gt;Suspend",Status,"&lt;&gt;Assigned",Status,"&lt;&gt;Open",Status,"&lt;&gt;Hold",ResolvedDate,"&gt;="&amp;$C$1,ResolvedDate,"&lt;="&amp;$F$1)</f>
        <v/>
      </c>
      <c r="E4474" s="137">
        <f>COUNTIFS(Severity,$B4474,SLA_Breach,"&lt;&gt;Yes",Status,"&lt;&gt;Suspend",Status,"&lt;&gt;Assigned",Status,"&lt;&gt;Open",Status,"&lt;&gt;Hold&gt;",ResolvedDate,"&gt;="&amp;$C$1,ResolvedDate,"&lt;="&amp;$F$1)</f>
        <v/>
      </c>
      <c r="F4474" s="137">
        <f>COUNTIFS(Severity,$B4474,SLA_Breach,"Yes",Status,"&lt;&gt;Suspend",Status,"&lt;&gt;Assigned",Status,"&lt;&gt;Open",Status,"&lt;&gt;Hold&gt;",ResolvedDate,"&gt;="&amp;$C$1,ResolvedDate,"&lt;="&amp;$F$1)</f>
        <v/>
      </c>
      <c r="G4474" s="137">
        <f>COUNTIFS(Severity,$B4474,AssignedDate,"&gt;=01/01/2017 12:00:00 AM",AssignedDate,"&lt;="&amp;$F$1)</f>
        <v/>
      </c>
      <c r="H4474" s="177" t="n"/>
      <c r="L4474" s="57" t="n">
        <v>0</v>
      </c>
      <c r="M4474" s="57" t="n"/>
    </row>
    <row r="4475" spans="1:13">
      <c r="A4475" s="137" t="n">
        <v>1</v>
      </c>
      <c r="B4475" s="100" t="s">
        <v>525</v>
      </c>
      <c r="C4475" s="137">
        <f>COUNTIFS(Severity,$B4475,AssignedDate,"&gt;="&amp;$C$1,AssignedDate,"&lt;="&amp;$F$1)</f>
        <v/>
      </c>
      <c r="D4475" s="137">
        <f>COUNTIFS(Severity,$B4475,Status,"&lt;&gt;Suspend",Status,"&lt;&gt;Assigned",Status,"&lt;&gt;Open",Status,"&lt;&gt;Hold",ResolvedDate,"&gt;="&amp;$C$1,ResolvedDate,"&lt;="&amp;$F$1)</f>
        <v/>
      </c>
      <c r="E4475" s="137">
        <f>COUNTIFS(Severity,$B4475,SLA_Breach,"&lt;&gt;Yes",Status,"&lt;&gt;Suspend",Status,"&lt;&gt;Assigned",Status,"&lt;&gt;Open",Status,"&lt;&gt;Hold&gt;",ResolvedDate,"&gt;="&amp;$C$1,ResolvedDate,"&lt;="&amp;$F$1)</f>
        <v/>
      </c>
      <c r="F4475" s="137">
        <f>COUNTIFS(Severity,$B4475,SLA_Breach,"Yes",Status,"&lt;&gt;Suspend",Status,"&lt;&gt;Assigned",Status,"&lt;&gt;Open",Status,"&lt;&gt;Hold&gt;",ResolvedDate,"&gt;="&amp;$C$1,ResolvedDate,"&lt;="&amp;$F$1)</f>
        <v/>
      </c>
      <c r="G4475" s="137">
        <f>COUNTIFS(Severity,$B4475,AssignedDate,"&gt;=01/01/2017 12:00:00 AM",AssignedDate,"&lt;="&amp;$F$1)</f>
        <v/>
      </c>
      <c r="H4475" s="177" t="n"/>
      <c r="L4475" s="57" t="n">
        <v>0</v>
      </c>
      <c r="M4475" s="57" t="n"/>
    </row>
    <row r="4476" spans="1:13">
      <c r="A4476" s="137" t="n">
        <v>1</v>
      </c>
      <c r="B4476" s="100" t="s">
        <v>525</v>
      </c>
      <c r="C4476" s="137">
        <f>COUNTIFS(Severity,$B4476,AssignedDate,"&gt;="&amp;$C$1,AssignedDate,"&lt;="&amp;$F$1)</f>
        <v/>
      </c>
      <c r="D4476" s="137">
        <f>COUNTIFS(Severity,$B4476,Status,"&lt;&gt;Suspend",Status,"&lt;&gt;Assigned",Status,"&lt;&gt;Open",Status,"&lt;&gt;Hold",ResolvedDate,"&gt;="&amp;$C$1,ResolvedDate,"&lt;="&amp;$F$1)</f>
        <v/>
      </c>
      <c r="E4476" s="137">
        <f>COUNTIFS(Severity,$B4476,SLA_Breach,"&lt;&gt;Yes",Status,"&lt;&gt;Suspend",Status,"&lt;&gt;Assigned",Status,"&lt;&gt;Open",Status,"&lt;&gt;Hold&gt;",ResolvedDate,"&gt;="&amp;$C$1,ResolvedDate,"&lt;="&amp;$F$1)</f>
        <v/>
      </c>
      <c r="F4476" s="137">
        <f>COUNTIFS(Severity,$B4476,SLA_Breach,"Yes",Status,"&lt;&gt;Suspend",Status,"&lt;&gt;Assigned",Status,"&lt;&gt;Open",Status,"&lt;&gt;Hold&gt;",ResolvedDate,"&gt;="&amp;$C$1,ResolvedDate,"&lt;="&amp;$F$1)</f>
        <v/>
      </c>
      <c r="G4476" s="137">
        <f>COUNTIFS(Severity,$B4476,AssignedDate,"&gt;=01/01/2017 12:00:00 AM",AssignedDate,"&lt;="&amp;$F$1)</f>
        <v/>
      </c>
      <c r="H4476" s="177" t="n"/>
      <c r="L4476" s="57" t="n">
        <v>0</v>
      </c>
      <c r="M4476" s="57" t="n"/>
    </row>
    <row r="4477" spans="1:13">
      <c r="A4477" s="137" t="n">
        <v>1</v>
      </c>
      <c r="B4477" s="100" t="s">
        <v>525</v>
      </c>
      <c r="C4477" s="137">
        <f>COUNTIFS(Severity,$B4477,AssignedDate,"&gt;="&amp;$C$1,AssignedDate,"&lt;="&amp;$F$1)</f>
        <v/>
      </c>
      <c r="D4477" s="137">
        <f>COUNTIFS(Severity,$B4477,Status,"&lt;&gt;Suspend",Status,"&lt;&gt;Assigned",Status,"&lt;&gt;Open",Status,"&lt;&gt;Hold",ResolvedDate,"&gt;="&amp;$C$1,ResolvedDate,"&lt;="&amp;$F$1)</f>
        <v/>
      </c>
      <c r="E4477" s="137">
        <f>COUNTIFS(Severity,$B4477,SLA_Breach,"&lt;&gt;Yes",Status,"&lt;&gt;Suspend",Status,"&lt;&gt;Assigned",Status,"&lt;&gt;Open",Status,"&lt;&gt;Hold&gt;",ResolvedDate,"&gt;="&amp;$C$1,ResolvedDate,"&lt;="&amp;$F$1)</f>
        <v/>
      </c>
      <c r="F4477" s="137">
        <f>COUNTIFS(Severity,$B4477,SLA_Breach,"Yes",Status,"&lt;&gt;Suspend",Status,"&lt;&gt;Assigned",Status,"&lt;&gt;Open",Status,"&lt;&gt;Hold&gt;",ResolvedDate,"&gt;="&amp;$C$1,ResolvedDate,"&lt;="&amp;$F$1)</f>
        <v/>
      </c>
      <c r="G4477" s="137">
        <f>COUNTIFS(Severity,$B4477,AssignedDate,"&gt;=01/01/2017 12:00:00 AM",AssignedDate,"&lt;="&amp;$F$1)</f>
        <v/>
      </c>
      <c r="H4477" s="177" t="n"/>
      <c r="L4477" s="57" t="n">
        <v>0</v>
      </c>
      <c r="M4477" s="57" t="n"/>
    </row>
    <row r="4478" spans="1:13">
      <c r="A4478" s="137" t="n">
        <v>1</v>
      </c>
      <c r="B4478" s="100" t="s">
        <v>525</v>
      </c>
      <c r="C4478" s="137">
        <f>COUNTIFS(Severity,$B4478,AssignedDate,"&gt;="&amp;$C$1,AssignedDate,"&lt;="&amp;$F$1)</f>
        <v/>
      </c>
      <c r="D4478" s="137">
        <f>COUNTIFS(Severity,$B4478,Status,"&lt;&gt;Suspend",Status,"&lt;&gt;Assigned",Status,"&lt;&gt;Open",Status,"&lt;&gt;Hold",ResolvedDate,"&gt;="&amp;$C$1,ResolvedDate,"&lt;="&amp;$F$1)</f>
        <v/>
      </c>
      <c r="E4478" s="137">
        <f>COUNTIFS(Severity,$B4478,SLA_Breach,"&lt;&gt;Yes",Status,"&lt;&gt;Suspend",Status,"&lt;&gt;Assigned",Status,"&lt;&gt;Open",Status,"&lt;&gt;Hold&gt;",ResolvedDate,"&gt;="&amp;$C$1,ResolvedDate,"&lt;="&amp;$F$1)</f>
        <v/>
      </c>
      <c r="F4478" s="137">
        <f>COUNTIFS(Severity,$B4478,SLA_Breach,"Yes",Status,"&lt;&gt;Suspend",Status,"&lt;&gt;Assigned",Status,"&lt;&gt;Open",Status,"&lt;&gt;Hold&gt;",ResolvedDate,"&gt;="&amp;$C$1,ResolvedDate,"&lt;="&amp;$F$1)</f>
        <v/>
      </c>
      <c r="G4478" s="137">
        <f>COUNTIFS(Severity,$B4478,AssignedDate,"&gt;=01/01/2017 12:00:00 AM",AssignedDate,"&lt;="&amp;$F$1)</f>
        <v/>
      </c>
      <c r="H4478" s="177" t="n"/>
      <c r="L4478" s="57" t="n">
        <v>0</v>
      </c>
      <c r="M4478" s="57" t="n"/>
    </row>
    <row r="4479" spans="1:13">
      <c r="A4479" s="137" t="n">
        <v>1</v>
      </c>
      <c r="B4479" s="100" t="s">
        <v>525</v>
      </c>
      <c r="C4479" s="137">
        <f>COUNTIFS(Severity,$B4479,AssignedDate,"&gt;="&amp;$C$1,AssignedDate,"&lt;="&amp;$F$1)</f>
        <v/>
      </c>
      <c r="D4479" s="137">
        <f>COUNTIFS(Severity,$B4479,Status,"&lt;&gt;Suspend",Status,"&lt;&gt;Assigned",Status,"&lt;&gt;Open",Status,"&lt;&gt;Hold",ResolvedDate,"&gt;="&amp;$C$1,ResolvedDate,"&lt;="&amp;$F$1)</f>
        <v/>
      </c>
      <c r="E4479" s="137">
        <f>COUNTIFS(Severity,$B4479,SLA_Breach,"&lt;&gt;Yes",Status,"&lt;&gt;Suspend",Status,"&lt;&gt;Assigned",Status,"&lt;&gt;Open",Status,"&lt;&gt;Hold&gt;",ResolvedDate,"&gt;="&amp;$C$1,ResolvedDate,"&lt;="&amp;$F$1)</f>
        <v/>
      </c>
      <c r="F4479" s="137">
        <f>COUNTIFS(Severity,$B4479,SLA_Breach,"Yes",Status,"&lt;&gt;Suspend",Status,"&lt;&gt;Assigned",Status,"&lt;&gt;Open",Status,"&lt;&gt;Hold&gt;",ResolvedDate,"&gt;="&amp;$C$1,ResolvedDate,"&lt;="&amp;$F$1)</f>
        <v/>
      </c>
      <c r="G4479" s="137">
        <f>COUNTIFS(Severity,$B4479,AssignedDate,"&gt;=01/01/2017 12:00:00 AM",AssignedDate,"&lt;="&amp;$F$1)</f>
        <v/>
      </c>
      <c r="H4479" s="177" t="n"/>
      <c r="L4479" s="57" t="n">
        <v>0</v>
      </c>
      <c r="M4479" s="57" t="n"/>
    </row>
    <row r="4480" spans="1:13">
      <c r="A4480" s="137" t="n">
        <v>1</v>
      </c>
      <c r="B4480" s="100" t="s">
        <v>525</v>
      </c>
      <c r="C4480" s="137">
        <f>COUNTIFS(Severity,$B4480,AssignedDate,"&gt;="&amp;$C$1,AssignedDate,"&lt;="&amp;$F$1)</f>
        <v/>
      </c>
      <c r="D4480" s="137">
        <f>COUNTIFS(Severity,$B4480,Status,"&lt;&gt;Suspend",Status,"&lt;&gt;Assigned",Status,"&lt;&gt;Open",Status,"&lt;&gt;Hold",ResolvedDate,"&gt;="&amp;$C$1,ResolvedDate,"&lt;="&amp;$F$1)</f>
        <v/>
      </c>
      <c r="E4480" s="137">
        <f>COUNTIFS(Severity,$B4480,SLA_Breach,"&lt;&gt;Yes",Status,"&lt;&gt;Suspend",Status,"&lt;&gt;Assigned",Status,"&lt;&gt;Open",Status,"&lt;&gt;Hold&gt;",ResolvedDate,"&gt;="&amp;$C$1,ResolvedDate,"&lt;="&amp;$F$1)</f>
        <v/>
      </c>
      <c r="F4480" s="137">
        <f>COUNTIFS(Severity,$B4480,SLA_Breach,"Yes",Status,"&lt;&gt;Suspend",Status,"&lt;&gt;Assigned",Status,"&lt;&gt;Open",Status,"&lt;&gt;Hold&gt;",ResolvedDate,"&gt;="&amp;$C$1,ResolvedDate,"&lt;="&amp;$F$1)</f>
        <v/>
      </c>
      <c r="G4480" s="137">
        <f>COUNTIFS(Severity,$B4480,AssignedDate,"&gt;=01/01/2017 12:00:00 AM",AssignedDate,"&lt;="&amp;$F$1)</f>
        <v/>
      </c>
      <c r="H4480" s="177" t="n"/>
      <c r="L4480" s="57" t="n">
        <v>0</v>
      </c>
      <c r="M4480" s="57" t="n"/>
    </row>
    <row r="4481" spans="1:13">
      <c r="A4481" s="137" t="n">
        <v>1</v>
      </c>
      <c r="B4481" s="100" t="s">
        <v>525</v>
      </c>
      <c r="C4481" s="137">
        <f>COUNTIFS(Severity,$B4481,AssignedDate,"&gt;="&amp;$C$1,AssignedDate,"&lt;="&amp;$F$1)</f>
        <v/>
      </c>
      <c r="D4481" s="137">
        <f>COUNTIFS(Severity,$B4481,Status,"&lt;&gt;Suspend",Status,"&lt;&gt;Assigned",Status,"&lt;&gt;Open",Status,"&lt;&gt;Hold",ResolvedDate,"&gt;="&amp;$C$1,ResolvedDate,"&lt;="&amp;$F$1)</f>
        <v/>
      </c>
      <c r="E4481" s="137">
        <f>COUNTIFS(Severity,$B4481,SLA_Breach,"&lt;&gt;Yes",Status,"&lt;&gt;Suspend",Status,"&lt;&gt;Assigned",Status,"&lt;&gt;Open",Status,"&lt;&gt;Hold&gt;",ResolvedDate,"&gt;="&amp;$C$1,ResolvedDate,"&lt;="&amp;$F$1)</f>
        <v/>
      </c>
      <c r="F4481" s="137">
        <f>COUNTIFS(Severity,$B4481,SLA_Breach,"Yes",Status,"&lt;&gt;Suspend",Status,"&lt;&gt;Assigned",Status,"&lt;&gt;Open",Status,"&lt;&gt;Hold&gt;",ResolvedDate,"&gt;="&amp;$C$1,ResolvedDate,"&lt;="&amp;$F$1)</f>
        <v/>
      </c>
      <c r="G4481" s="137">
        <f>COUNTIFS(Severity,$B4481,AssignedDate,"&gt;=01/01/2017 12:00:00 AM",AssignedDate,"&lt;="&amp;$F$1)</f>
        <v/>
      </c>
      <c r="H4481" s="177" t="n"/>
      <c r="L4481" s="57" t="n">
        <v>0</v>
      </c>
      <c r="M4481" s="57" t="n"/>
    </row>
    <row r="4482" spans="1:13">
      <c r="A4482" s="137" t="n">
        <v>1</v>
      </c>
      <c r="B4482" s="100" t="s">
        <v>525</v>
      </c>
      <c r="C4482" s="137">
        <f>COUNTIFS(Severity,$B4482,AssignedDate,"&gt;="&amp;$C$1,AssignedDate,"&lt;="&amp;$F$1)</f>
        <v/>
      </c>
      <c r="D4482" s="137">
        <f>COUNTIFS(Severity,$B4482,Status,"&lt;&gt;Suspend",Status,"&lt;&gt;Assigned",Status,"&lt;&gt;Open",Status,"&lt;&gt;Hold",ResolvedDate,"&gt;="&amp;$C$1,ResolvedDate,"&lt;="&amp;$F$1)</f>
        <v/>
      </c>
      <c r="E4482" s="137">
        <f>COUNTIFS(Severity,$B4482,SLA_Breach,"&lt;&gt;Yes",Status,"&lt;&gt;Suspend",Status,"&lt;&gt;Assigned",Status,"&lt;&gt;Open",Status,"&lt;&gt;Hold&gt;",ResolvedDate,"&gt;="&amp;$C$1,ResolvedDate,"&lt;="&amp;$F$1)</f>
        <v/>
      </c>
      <c r="F4482" s="137">
        <f>COUNTIFS(Severity,$B4482,SLA_Breach,"Yes",Status,"&lt;&gt;Suspend",Status,"&lt;&gt;Assigned",Status,"&lt;&gt;Open",Status,"&lt;&gt;Hold&gt;",ResolvedDate,"&gt;="&amp;$C$1,ResolvedDate,"&lt;="&amp;$F$1)</f>
        <v/>
      </c>
      <c r="G4482" s="137">
        <f>COUNTIFS(Severity,$B4482,AssignedDate,"&gt;=01/01/2017 12:00:00 AM",AssignedDate,"&lt;="&amp;$F$1)</f>
        <v/>
      </c>
      <c r="H4482" s="177" t="n"/>
      <c r="L4482" s="57" t="n">
        <v>0</v>
      </c>
      <c r="M4482" s="57" t="n"/>
    </row>
    <row r="4483" spans="1:13">
      <c r="A4483" s="137" t="n">
        <v>1</v>
      </c>
      <c r="B4483" s="100" t="s">
        <v>525</v>
      </c>
      <c r="C4483" s="137">
        <f>COUNTIFS(Severity,$B4483,AssignedDate,"&gt;="&amp;$C$1,AssignedDate,"&lt;="&amp;$F$1)</f>
        <v/>
      </c>
      <c r="D4483" s="137">
        <f>COUNTIFS(Severity,$B4483,Status,"&lt;&gt;Suspend",Status,"&lt;&gt;Assigned",Status,"&lt;&gt;Open",Status,"&lt;&gt;Hold",ResolvedDate,"&gt;="&amp;$C$1,ResolvedDate,"&lt;="&amp;$F$1)</f>
        <v/>
      </c>
      <c r="E4483" s="137">
        <f>COUNTIFS(Severity,$B4483,SLA_Breach,"&lt;&gt;Yes",Status,"&lt;&gt;Suspend",Status,"&lt;&gt;Assigned",Status,"&lt;&gt;Open",Status,"&lt;&gt;Hold&gt;",ResolvedDate,"&gt;="&amp;$C$1,ResolvedDate,"&lt;="&amp;$F$1)</f>
        <v/>
      </c>
      <c r="F4483" s="137">
        <f>COUNTIFS(Severity,$B4483,SLA_Breach,"Yes",Status,"&lt;&gt;Suspend",Status,"&lt;&gt;Assigned",Status,"&lt;&gt;Open",Status,"&lt;&gt;Hold&gt;",ResolvedDate,"&gt;="&amp;$C$1,ResolvedDate,"&lt;="&amp;$F$1)</f>
        <v/>
      </c>
      <c r="G4483" s="137">
        <f>COUNTIFS(Severity,$B4483,AssignedDate,"&gt;=01/01/2017 12:00:00 AM",AssignedDate,"&lt;="&amp;$F$1)</f>
        <v/>
      </c>
      <c r="H4483" s="177" t="n"/>
      <c r="L4483" s="57" t="n">
        <v>0</v>
      </c>
      <c r="M4483" s="57" t="n"/>
    </row>
    <row r="4484" spans="1:13">
      <c r="A4484" s="137" t="n">
        <v>1</v>
      </c>
      <c r="B4484" s="100" t="s">
        <v>525</v>
      </c>
      <c r="C4484" s="137">
        <f>COUNTIFS(Severity,$B4484,AssignedDate,"&gt;="&amp;$C$1,AssignedDate,"&lt;="&amp;$F$1)</f>
        <v/>
      </c>
      <c r="D4484" s="137">
        <f>COUNTIFS(Severity,$B4484,Status,"&lt;&gt;Suspend",Status,"&lt;&gt;Assigned",Status,"&lt;&gt;Open",Status,"&lt;&gt;Hold",ResolvedDate,"&gt;="&amp;$C$1,ResolvedDate,"&lt;="&amp;$F$1)</f>
        <v/>
      </c>
      <c r="E4484" s="137">
        <f>COUNTIFS(Severity,$B4484,SLA_Breach,"&lt;&gt;Yes",Status,"&lt;&gt;Suspend",Status,"&lt;&gt;Assigned",Status,"&lt;&gt;Open",Status,"&lt;&gt;Hold&gt;",ResolvedDate,"&gt;="&amp;$C$1,ResolvedDate,"&lt;="&amp;$F$1)</f>
        <v/>
      </c>
      <c r="F4484" s="137">
        <f>COUNTIFS(Severity,$B4484,SLA_Breach,"Yes",Status,"&lt;&gt;Suspend",Status,"&lt;&gt;Assigned",Status,"&lt;&gt;Open",Status,"&lt;&gt;Hold&gt;",ResolvedDate,"&gt;="&amp;$C$1,ResolvedDate,"&lt;="&amp;$F$1)</f>
        <v/>
      </c>
      <c r="G4484" s="137">
        <f>COUNTIFS(Severity,$B4484,AssignedDate,"&gt;=01/01/2017 12:00:00 AM",AssignedDate,"&lt;="&amp;$F$1)</f>
        <v/>
      </c>
      <c r="H4484" s="177" t="n"/>
      <c r="L4484" s="57" t="n">
        <v>0</v>
      </c>
      <c r="M4484" s="57" t="n"/>
    </row>
    <row r="4485" spans="1:13">
      <c r="A4485" s="137" t="n">
        <v>1</v>
      </c>
      <c r="B4485" s="100" t="s">
        <v>525</v>
      </c>
      <c r="C4485" s="137">
        <f>COUNTIFS(Severity,$B4485,AssignedDate,"&gt;="&amp;$C$1,AssignedDate,"&lt;="&amp;$F$1)</f>
        <v/>
      </c>
      <c r="D4485" s="137">
        <f>COUNTIFS(Severity,$B4485,Status,"&lt;&gt;Suspend",Status,"&lt;&gt;Assigned",Status,"&lt;&gt;Open",Status,"&lt;&gt;Hold",ResolvedDate,"&gt;="&amp;$C$1,ResolvedDate,"&lt;="&amp;$F$1)</f>
        <v/>
      </c>
      <c r="E4485" s="137">
        <f>COUNTIFS(Severity,$B4485,SLA_Breach,"&lt;&gt;Yes",Status,"&lt;&gt;Suspend",Status,"&lt;&gt;Assigned",Status,"&lt;&gt;Open",Status,"&lt;&gt;Hold&gt;",ResolvedDate,"&gt;="&amp;$C$1,ResolvedDate,"&lt;="&amp;$F$1)</f>
        <v/>
      </c>
      <c r="F4485" s="137">
        <f>COUNTIFS(Severity,$B4485,SLA_Breach,"Yes",Status,"&lt;&gt;Suspend",Status,"&lt;&gt;Assigned",Status,"&lt;&gt;Open",Status,"&lt;&gt;Hold&gt;",ResolvedDate,"&gt;="&amp;$C$1,ResolvedDate,"&lt;="&amp;$F$1)</f>
        <v/>
      </c>
      <c r="G4485" s="137">
        <f>COUNTIFS(Severity,$B4485,AssignedDate,"&gt;=01/01/2017 12:00:00 AM",AssignedDate,"&lt;="&amp;$F$1)</f>
        <v/>
      </c>
      <c r="H4485" s="177" t="n"/>
      <c r="L4485" s="57" t="n">
        <v>0</v>
      </c>
      <c r="M4485" s="57" t="n"/>
    </row>
    <row r="4486" spans="1:13">
      <c r="A4486" s="137" t="n">
        <v>1</v>
      </c>
      <c r="B4486" s="100" t="s">
        <v>525</v>
      </c>
      <c r="C4486" s="137">
        <f>COUNTIFS(Severity,$B4486,AssignedDate,"&gt;="&amp;$C$1,AssignedDate,"&lt;="&amp;$F$1)</f>
        <v/>
      </c>
      <c r="D4486" s="137">
        <f>COUNTIFS(Severity,$B4486,Status,"&lt;&gt;Suspend",Status,"&lt;&gt;Assigned",Status,"&lt;&gt;Open",Status,"&lt;&gt;Hold",ResolvedDate,"&gt;="&amp;$C$1,ResolvedDate,"&lt;="&amp;$F$1)</f>
        <v/>
      </c>
      <c r="E4486" s="137">
        <f>COUNTIFS(Severity,$B4486,SLA_Breach,"&lt;&gt;Yes",Status,"&lt;&gt;Suspend",Status,"&lt;&gt;Assigned",Status,"&lt;&gt;Open",Status,"&lt;&gt;Hold&gt;",ResolvedDate,"&gt;="&amp;$C$1,ResolvedDate,"&lt;="&amp;$F$1)</f>
        <v/>
      </c>
      <c r="F4486" s="137">
        <f>COUNTIFS(Severity,$B4486,SLA_Breach,"Yes",Status,"&lt;&gt;Suspend",Status,"&lt;&gt;Assigned",Status,"&lt;&gt;Open",Status,"&lt;&gt;Hold&gt;",ResolvedDate,"&gt;="&amp;$C$1,ResolvedDate,"&lt;="&amp;$F$1)</f>
        <v/>
      </c>
      <c r="G4486" s="137">
        <f>COUNTIFS(Severity,$B4486,AssignedDate,"&gt;=01/01/2017 12:00:00 AM",AssignedDate,"&lt;="&amp;$F$1)</f>
        <v/>
      </c>
      <c r="H4486" s="177" t="n"/>
      <c r="L4486" s="57" t="n">
        <v>0</v>
      </c>
      <c r="M4486" s="57" t="n"/>
    </row>
    <row r="4487" spans="1:13">
      <c r="A4487" s="137" t="n">
        <v>1</v>
      </c>
      <c r="B4487" s="100" t="s">
        <v>525</v>
      </c>
      <c r="C4487" s="137">
        <f>COUNTIFS(Severity,$B4487,AssignedDate,"&gt;="&amp;$C$1,AssignedDate,"&lt;="&amp;$F$1)</f>
        <v/>
      </c>
      <c r="D4487" s="137">
        <f>COUNTIFS(Severity,$B4487,Status,"&lt;&gt;Suspend",Status,"&lt;&gt;Assigned",Status,"&lt;&gt;Open",Status,"&lt;&gt;Hold",ResolvedDate,"&gt;="&amp;$C$1,ResolvedDate,"&lt;="&amp;$F$1)</f>
        <v/>
      </c>
      <c r="E4487" s="137">
        <f>COUNTIFS(Severity,$B4487,SLA_Breach,"&lt;&gt;Yes",Status,"&lt;&gt;Suspend",Status,"&lt;&gt;Assigned",Status,"&lt;&gt;Open",Status,"&lt;&gt;Hold&gt;",ResolvedDate,"&gt;="&amp;$C$1,ResolvedDate,"&lt;="&amp;$F$1)</f>
        <v/>
      </c>
      <c r="F4487" s="137">
        <f>COUNTIFS(Severity,$B4487,SLA_Breach,"Yes",Status,"&lt;&gt;Suspend",Status,"&lt;&gt;Assigned",Status,"&lt;&gt;Open",Status,"&lt;&gt;Hold&gt;",ResolvedDate,"&gt;="&amp;$C$1,ResolvedDate,"&lt;="&amp;$F$1)</f>
        <v/>
      </c>
      <c r="G4487" s="137">
        <f>COUNTIFS(Severity,$B4487,AssignedDate,"&gt;=01/01/2017 12:00:00 AM",AssignedDate,"&lt;="&amp;$F$1)</f>
        <v/>
      </c>
      <c r="H4487" s="177" t="n"/>
      <c r="L4487" s="57" t="n">
        <v>0</v>
      </c>
      <c r="M4487" s="57" t="n"/>
    </row>
    <row r="4488" spans="1:13">
      <c r="A4488" s="137" t="n">
        <v>1</v>
      </c>
      <c r="B4488" s="100" t="s">
        <v>525</v>
      </c>
      <c r="C4488" s="137">
        <f>COUNTIFS(Severity,$B4488,AssignedDate,"&gt;="&amp;$C$1,AssignedDate,"&lt;="&amp;$F$1)</f>
        <v/>
      </c>
      <c r="D4488" s="137">
        <f>COUNTIFS(Severity,$B4488,Status,"&lt;&gt;Suspend",Status,"&lt;&gt;Assigned",Status,"&lt;&gt;Open",Status,"&lt;&gt;Hold",ResolvedDate,"&gt;="&amp;$C$1,ResolvedDate,"&lt;="&amp;$F$1)</f>
        <v/>
      </c>
      <c r="E4488" s="137">
        <f>COUNTIFS(Severity,$B4488,SLA_Breach,"&lt;&gt;Yes",Status,"&lt;&gt;Suspend",Status,"&lt;&gt;Assigned",Status,"&lt;&gt;Open",Status,"&lt;&gt;Hold&gt;",ResolvedDate,"&gt;="&amp;$C$1,ResolvedDate,"&lt;="&amp;$F$1)</f>
        <v/>
      </c>
      <c r="F4488" s="137">
        <f>COUNTIFS(Severity,$B4488,SLA_Breach,"Yes",Status,"&lt;&gt;Suspend",Status,"&lt;&gt;Assigned",Status,"&lt;&gt;Open",Status,"&lt;&gt;Hold&gt;",ResolvedDate,"&gt;="&amp;$C$1,ResolvedDate,"&lt;="&amp;$F$1)</f>
        <v/>
      </c>
      <c r="G4488" s="137">
        <f>COUNTIFS(Severity,$B4488,AssignedDate,"&gt;=01/01/2017 12:00:00 AM",AssignedDate,"&lt;="&amp;$F$1)</f>
        <v/>
      </c>
      <c r="H4488" s="177" t="n"/>
      <c r="L4488" s="57" t="n">
        <v>0</v>
      </c>
      <c r="M4488" s="57" t="n"/>
    </row>
    <row r="4489" spans="1:13">
      <c r="A4489" s="137" t="n">
        <v>1</v>
      </c>
      <c r="B4489" s="100" t="s">
        <v>525</v>
      </c>
      <c r="C4489" s="137">
        <f>COUNTIFS(Severity,$B4489,AssignedDate,"&gt;="&amp;$C$1,AssignedDate,"&lt;="&amp;$F$1)</f>
        <v/>
      </c>
      <c r="D4489" s="137">
        <f>COUNTIFS(Severity,$B4489,Status,"&lt;&gt;Suspend",Status,"&lt;&gt;Assigned",Status,"&lt;&gt;Open",Status,"&lt;&gt;Hold",ResolvedDate,"&gt;="&amp;$C$1,ResolvedDate,"&lt;="&amp;$F$1)</f>
        <v/>
      </c>
      <c r="E4489" s="137">
        <f>COUNTIFS(Severity,$B4489,SLA_Breach,"&lt;&gt;Yes",Status,"&lt;&gt;Suspend",Status,"&lt;&gt;Assigned",Status,"&lt;&gt;Open",Status,"&lt;&gt;Hold&gt;",ResolvedDate,"&gt;="&amp;$C$1,ResolvedDate,"&lt;="&amp;$F$1)</f>
        <v/>
      </c>
      <c r="F4489" s="137">
        <f>COUNTIFS(Severity,$B4489,SLA_Breach,"Yes",Status,"&lt;&gt;Suspend",Status,"&lt;&gt;Assigned",Status,"&lt;&gt;Open",Status,"&lt;&gt;Hold&gt;",ResolvedDate,"&gt;="&amp;$C$1,ResolvedDate,"&lt;="&amp;$F$1)</f>
        <v/>
      </c>
      <c r="G4489" s="137">
        <f>COUNTIFS(Severity,$B4489,AssignedDate,"&gt;=01/01/2017 12:00:00 AM",AssignedDate,"&lt;="&amp;$F$1)</f>
        <v/>
      </c>
      <c r="H4489" s="177" t="n"/>
      <c r="L4489" s="57" t="n">
        <v>0</v>
      </c>
      <c r="M4489" s="57" t="n"/>
    </row>
    <row r="4490" spans="1:13">
      <c r="A4490" s="137" t="n">
        <v>1</v>
      </c>
      <c r="B4490" s="100" t="s">
        <v>525</v>
      </c>
      <c r="C4490" s="137">
        <f>COUNTIFS(Severity,$B4490,AssignedDate,"&gt;="&amp;$C$1,AssignedDate,"&lt;="&amp;$F$1)</f>
        <v/>
      </c>
      <c r="D4490" s="137">
        <f>COUNTIFS(Severity,$B4490,Status,"&lt;&gt;Suspend",Status,"&lt;&gt;Assigned",Status,"&lt;&gt;Open",Status,"&lt;&gt;Hold",ResolvedDate,"&gt;="&amp;$C$1,ResolvedDate,"&lt;="&amp;$F$1)</f>
        <v/>
      </c>
      <c r="E4490" s="137">
        <f>COUNTIFS(Severity,$B4490,SLA_Breach,"&lt;&gt;Yes",Status,"&lt;&gt;Suspend",Status,"&lt;&gt;Assigned",Status,"&lt;&gt;Open",Status,"&lt;&gt;Hold&gt;",ResolvedDate,"&gt;="&amp;$C$1,ResolvedDate,"&lt;="&amp;$F$1)</f>
        <v/>
      </c>
      <c r="F4490" s="137">
        <f>COUNTIFS(Severity,$B4490,SLA_Breach,"Yes",Status,"&lt;&gt;Suspend",Status,"&lt;&gt;Assigned",Status,"&lt;&gt;Open",Status,"&lt;&gt;Hold&gt;",ResolvedDate,"&gt;="&amp;$C$1,ResolvedDate,"&lt;="&amp;$F$1)</f>
        <v/>
      </c>
      <c r="G4490" s="137">
        <f>COUNTIFS(Severity,$B4490,AssignedDate,"&gt;=01/01/2017 12:00:00 AM",AssignedDate,"&lt;="&amp;$F$1)</f>
        <v/>
      </c>
      <c r="H4490" s="177" t="n"/>
      <c r="L4490" s="57" t="n">
        <v>0</v>
      </c>
      <c r="M4490" s="57" t="n"/>
    </row>
    <row r="4491" spans="1:13">
      <c r="A4491" s="137" t="n">
        <v>1</v>
      </c>
      <c r="B4491" s="100" t="s">
        <v>525</v>
      </c>
      <c r="C4491" s="137">
        <f>COUNTIFS(Severity,$B4491,AssignedDate,"&gt;="&amp;$C$1,AssignedDate,"&lt;="&amp;$F$1)</f>
        <v/>
      </c>
      <c r="D4491" s="137">
        <f>COUNTIFS(Severity,$B4491,Status,"&lt;&gt;Suspend",Status,"&lt;&gt;Assigned",Status,"&lt;&gt;Open",Status,"&lt;&gt;Hold",ResolvedDate,"&gt;="&amp;$C$1,ResolvedDate,"&lt;="&amp;$F$1)</f>
        <v/>
      </c>
      <c r="E4491" s="137">
        <f>COUNTIFS(Severity,$B4491,SLA_Breach,"&lt;&gt;Yes",Status,"&lt;&gt;Suspend",Status,"&lt;&gt;Assigned",Status,"&lt;&gt;Open",Status,"&lt;&gt;Hold&gt;",ResolvedDate,"&gt;="&amp;$C$1,ResolvedDate,"&lt;="&amp;$F$1)</f>
        <v/>
      </c>
      <c r="F4491" s="137">
        <f>COUNTIFS(Severity,$B4491,SLA_Breach,"Yes",Status,"&lt;&gt;Suspend",Status,"&lt;&gt;Assigned",Status,"&lt;&gt;Open",Status,"&lt;&gt;Hold&gt;",ResolvedDate,"&gt;="&amp;$C$1,ResolvedDate,"&lt;="&amp;$F$1)</f>
        <v/>
      </c>
      <c r="G4491" s="137">
        <f>COUNTIFS(Severity,$B4491,AssignedDate,"&gt;=01/01/2017 12:00:00 AM",AssignedDate,"&lt;="&amp;$F$1)</f>
        <v/>
      </c>
      <c r="H4491" s="177" t="n"/>
      <c r="L4491" s="57" t="n">
        <v>0</v>
      </c>
      <c r="M4491" s="57" t="n"/>
    </row>
    <row r="4492" spans="1:13">
      <c r="A4492" s="137" t="n">
        <v>1</v>
      </c>
      <c r="B4492" s="100" t="s">
        <v>525</v>
      </c>
      <c r="C4492" s="137">
        <f>COUNTIFS(Severity,$B4492,AssignedDate,"&gt;="&amp;$C$1,AssignedDate,"&lt;="&amp;$F$1)</f>
        <v/>
      </c>
      <c r="D4492" s="137">
        <f>COUNTIFS(Severity,$B4492,Status,"&lt;&gt;Suspend",Status,"&lt;&gt;Assigned",Status,"&lt;&gt;Open",Status,"&lt;&gt;Hold",ResolvedDate,"&gt;="&amp;$C$1,ResolvedDate,"&lt;="&amp;$F$1)</f>
        <v/>
      </c>
      <c r="E4492" s="137">
        <f>COUNTIFS(Severity,$B4492,SLA_Breach,"&lt;&gt;Yes",Status,"&lt;&gt;Suspend",Status,"&lt;&gt;Assigned",Status,"&lt;&gt;Open",Status,"&lt;&gt;Hold&gt;",ResolvedDate,"&gt;="&amp;$C$1,ResolvedDate,"&lt;="&amp;$F$1)</f>
        <v/>
      </c>
      <c r="F4492" s="137">
        <f>COUNTIFS(Severity,$B4492,SLA_Breach,"Yes",Status,"&lt;&gt;Suspend",Status,"&lt;&gt;Assigned",Status,"&lt;&gt;Open",Status,"&lt;&gt;Hold&gt;",ResolvedDate,"&gt;="&amp;$C$1,ResolvedDate,"&lt;="&amp;$F$1)</f>
        <v/>
      </c>
      <c r="G4492" s="137">
        <f>COUNTIFS(Severity,$B4492,AssignedDate,"&gt;=01/01/2017 12:00:00 AM",AssignedDate,"&lt;="&amp;$F$1)</f>
        <v/>
      </c>
      <c r="H4492" s="177" t="n"/>
      <c r="L4492" s="57" t="n">
        <v>0</v>
      </c>
      <c r="M4492" s="57" t="n"/>
    </row>
    <row r="4493" spans="1:13">
      <c r="A4493" s="137" t="n">
        <v>1</v>
      </c>
      <c r="B4493" s="100" t="s">
        <v>525</v>
      </c>
      <c r="C4493" s="137">
        <f>COUNTIFS(Severity,$B4493,AssignedDate,"&gt;="&amp;$C$1,AssignedDate,"&lt;="&amp;$F$1)</f>
        <v/>
      </c>
      <c r="D4493" s="137">
        <f>COUNTIFS(Severity,$B4493,Status,"&lt;&gt;Suspend",Status,"&lt;&gt;Assigned",Status,"&lt;&gt;Open",Status,"&lt;&gt;Hold",ResolvedDate,"&gt;="&amp;$C$1,ResolvedDate,"&lt;="&amp;$F$1)</f>
        <v/>
      </c>
      <c r="E4493" s="137">
        <f>COUNTIFS(Severity,$B4493,SLA_Breach,"&lt;&gt;Yes",Status,"&lt;&gt;Suspend",Status,"&lt;&gt;Assigned",Status,"&lt;&gt;Open",Status,"&lt;&gt;Hold&gt;",ResolvedDate,"&gt;="&amp;$C$1,ResolvedDate,"&lt;="&amp;$F$1)</f>
        <v/>
      </c>
      <c r="F4493" s="137">
        <f>COUNTIFS(Severity,$B4493,SLA_Breach,"Yes",Status,"&lt;&gt;Suspend",Status,"&lt;&gt;Assigned",Status,"&lt;&gt;Open",Status,"&lt;&gt;Hold&gt;",ResolvedDate,"&gt;="&amp;$C$1,ResolvedDate,"&lt;="&amp;$F$1)</f>
        <v/>
      </c>
      <c r="G4493" s="137">
        <f>COUNTIFS(Severity,$B4493,AssignedDate,"&gt;=01/01/2017 12:00:00 AM",AssignedDate,"&lt;="&amp;$F$1)</f>
        <v/>
      </c>
      <c r="H4493" s="177" t="n"/>
      <c r="L4493" s="57" t="n">
        <v>0</v>
      </c>
      <c r="M4493" s="57" t="n"/>
    </row>
    <row r="4494" spans="1:13">
      <c r="A4494" s="137" t="n">
        <v>1</v>
      </c>
      <c r="B4494" s="100" t="s">
        <v>525</v>
      </c>
      <c r="C4494" s="137">
        <f>COUNTIFS(Severity,$B4494,AssignedDate,"&gt;="&amp;$C$1,AssignedDate,"&lt;="&amp;$F$1)</f>
        <v/>
      </c>
      <c r="D4494" s="137">
        <f>COUNTIFS(Severity,$B4494,Status,"&lt;&gt;Suspend",Status,"&lt;&gt;Assigned",Status,"&lt;&gt;Open",Status,"&lt;&gt;Hold",ResolvedDate,"&gt;="&amp;$C$1,ResolvedDate,"&lt;="&amp;$F$1)</f>
        <v/>
      </c>
      <c r="E4494" s="137">
        <f>COUNTIFS(Severity,$B4494,SLA_Breach,"&lt;&gt;Yes",Status,"&lt;&gt;Suspend",Status,"&lt;&gt;Assigned",Status,"&lt;&gt;Open",Status,"&lt;&gt;Hold&gt;",ResolvedDate,"&gt;="&amp;$C$1,ResolvedDate,"&lt;="&amp;$F$1)</f>
        <v/>
      </c>
      <c r="F4494" s="137">
        <f>COUNTIFS(Severity,$B4494,SLA_Breach,"Yes",Status,"&lt;&gt;Suspend",Status,"&lt;&gt;Assigned",Status,"&lt;&gt;Open",Status,"&lt;&gt;Hold&gt;",ResolvedDate,"&gt;="&amp;$C$1,ResolvedDate,"&lt;="&amp;$F$1)</f>
        <v/>
      </c>
      <c r="G4494" s="137">
        <f>COUNTIFS(Severity,$B4494,AssignedDate,"&gt;=01/01/2017 12:00:00 AM",AssignedDate,"&lt;="&amp;$F$1)</f>
        <v/>
      </c>
      <c r="H4494" s="177" t="n"/>
      <c r="L4494" s="57" t="n">
        <v>0</v>
      </c>
      <c r="M4494" s="57" t="n"/>
    </row>
    <row r="4495" spans="1:13">
      <c r="A4495" s="137" t="n">
        <v>1</v>
      </c>
      <c r="B4495" s="100" t="s">
        <v>525</v>
      </c>
      <c r="C4495" s="137">
        <f>COUNTIFS(Severity,$B4495,AssignedDate,"&gt;="&amp;$C$1,AssignedDate,"&lt;="&amp;$F$1)</f>
        <v/>
      </c>
      <c r="D4495" s="137">
        <f>COUNTIFS(Severity,$B4495,Status,"&lt;&gt;Suspend",Status,"&lt;&gt;Assigned",Status,"&lt;&gt;Open",Status,"&lt;&gt;Hold",ResolvedDate,"&gt;="&amp;$C$1,ResolvedDate,"&lt;="&amp;$F$1)</f>
        <v/>
      </c>
      <c r="E4495" s="137">
        <f>COUNTIFS(Severity,$B4495,SLA_Breach,"&lt;&gt;Yes",Status,"&lt;&gt;Suspend",Status,"&lt;&gt;Assigned",Status,"&lt;&gt;Open",Status,"&lt;&gt;Hold&gt;",ResolvedDate,"&gt;="&amp;$C$1,ResolvedDate,"&lt;="&amp;$F$1)</f>
        <v/>
      </c>
      <c r="F4495" s="137">
        <f>COUNTIFS(Severity,$B4495,SLA_Breach,"Yes",Status,"&lt;&gt;Suspend",Status,"&lt;&gt;Assigned",Status,"&lt;&gt;Open",Status,"&lt;&gt;Hold&gt;",ResolvedDate,"&gt;="&amp;$C$1,ResolvedDate,"&lt;="&amp;$F$1)</f>
        <v/>
      </c>
      <c r="G4495" s="137">
        <f>COUNTIFS(Severity,$B4495,AssignedDate,"&gt;=01/01/2017 12:00:00 AM",AssignedDate,"&lt;="&amp;$F$1)</f>
        <v/>
      </c>
      <c r="H4495" s="177" t="n"/>
      <c r="L4495" s="57" t="n">
        <v>0</v>
      </c>
      <c r="M4495" s="57" t="n"/>
    </row>
    <row r="4496" spans="1:13">
      <c r="A4496" s="137" t="n">
        <v>1</v>
      </c>
      <c r="B4496" s="100" t="s">
        <v>525</v>
      </c>
      <c r="C4496" s="137">
        <f>COUNTIFS(Severity,$B4496,AssignedDate,"&gt;="&amp;$C$1,AssignedDate,"&lt;="&amp;$F$1)</f>
        <v/>
      </c>
      <c r="D4496" s="137">
        <f>COUNTIFS(Severity,$B4496,Status,"&lt;&gt;Suspend",Status,"&lt;&gt;Assigned",Status,"&lt;&gt;Open",Status,"&lt;&gt;Hold",ResolvedDate,"&gt;="&amp;$C$1,ResolvedDate,"&lt;="&amp;$F$1)</f>
        <v/>
      </c>
      <c r="E4496" s="137">
        <f>COUNTIFS(Severity,$B4496,SLA_Breach,"&lt;&gt;Yes",Status,"&lt;&gt;Suspend",Status,"&lt;&gt;Assigned",Status,"&lt;&gt;Open",Status,"&lt;&gt;Hold&gt;",ResolvedDate,"&gt;="&amp;$C$1,ResolvedDate,"&lt;="&amp;$F$1)</f>
        <v/>
      </c>
      <c r="F4496" s="137">
        <f>COUNTIFS(Severity,$B4496,SLA_Breach,"Yes",Status,"&lt;&gt;Suspend",Status,"&lt;&gt;Assigned",Status,"&lt;&gt;Open",Status,"&lt;&gt;Hold&gt;",ResolvedDate,"&gt;="&amp;$C$1,ResolvedDate,"&lt;="&amp;$F$1)</f>
        <v/>
      </c>
      <c r="G4496" s="137">
        <f>COUNTIFS(Severity,$B4496,AssignedDate,"&gt;=01/01/2017 12:00:00 AM",AssignedDate,"&lt;="&amp;$F$1)</f>
        <v/>
      </c>
      <c r="H4496" s="177" t="n"/>
      <c r="L4496" s="57" t="n">
        <v>0</v>
      </c>
      <c r="M4496" s="57" t="n"/>
    </row>
    <row r="4497" spans="1:13">
      <c r="A4497" s="137" t="n">
        <v>1</v>
      </c>
      <c r="B4497" s="100" t="s">
        <v>525</v>
      </c>
      <c r="C4497" s="137">
        <f>COUNTIFS(Severity,$B4497,AssignedDate,"&gt;="&amp;$C$1,AssignedDate,"&lt;="&amp;$F$1)</f>
        <v/>
      </c>
      <c r="D4497" s="137">
        <f>COUNTIFS(Severity,$B4497,Status,"&lt;&gt;Suspend",Status,"&lt;&gt;Assigned",Status,"&lt;&gt;Open",Status,"&lt;&gt;Hold",ResolvedDate,"&gt;="&amp;$C$1,ResolvedDate,"&lt;="&amp;$F$1)</f>
        <v/>
      </c>
      <c r="E4497" s="137">
        <f>COUNTIFS(Severity,$B4497,SLA_Breach,"&lt;&gt;Yes",Status,"&lt;&gt;Suspend",Status,"&lt;&gt;Assigned",Status,"&lt;&gt;Open",Status,"&lt;&gt;Hold&gt;",ResolvedDate,"&gt;="&amp;$C$1,ResolvedDate,"&lt;="&amp;$F$1)</f>
        <v/>
      </c>
      <c r="F4497" s="137">
        <f>COUNTIFS(Severity,$B4497,SLA_Breach,"Yes",Status,"&lt;&gt;Suspend",Status,"&lt;&gt;Assigned",Status,"&lt;&gt;Open",Status,"&lt;&gt;Hold&gt;",ResolvedDate,"&gt;="&amp;$C$1,ResolvedDate,"&lt;="&amp;$F$1)</f>
        <v/>
      </c>
      <c r="G4497" s="137">
        <f>COUNTIFS(Severity,$B4497,AssignedDate,"&gt;=01/01/2017 12:00:00 AM",AssignedDate,"&lt;="&amp;$F$1)</f>
        <v/>
      </c>
      <c r="H4497" s="177" t="n"/>
      <c r="L4497" s="57" t="n">
        <v>0</v>
      </c>
      <c r="M4497" s="57" t="n"/>
    </row>
    <row r="4498" spans="1:13">
      <c r="A4498" s="137" t="n">
        <v>1</v>
      </c>
      <c r="B4498" s="100" t="s">
        <v>525</v>
      </c>
      <c r="C4498" s="137">
        <f>COUNTIFS(Severity,$B4498,AssignedDate,"&gt;="&amp;$C$1,AssignedDate,"&lt;="&amp;$F$1)</f>
        <v/>
      </c>
      <c r="D4498" s="137">
        <f>COUNTIFS(Severity,$B4498,Status,"&lt;&gt;Suspend",Status,"&lt;&gt;Assigned",Status,"&lt;&gt;Open",Status,"&lt;&gt;Hold",ResolvedDate,"&gt;="&amp;$C$1,ResolvedDate,"&lt;="&amp;$F$1)</f>
        <v/>
      </c>
      <c r="E4498" s="137">
        <f>COUNTIFS(Severity,$B4498,SLA_Breach,"&lt;&gt;Yes",Status,"&lt;&gt;Suspend",Status,"&lt;&gt;Assigned",Status,"&lt;&gt;Open",Status,"&lt;&gt;Hold&gt;",ResolvedDate,"&gt;="&amp;$C$1,ResolvedDate,"&lt;="&amp;$F$1)</f>
        <v/>
      </c>
      <c r="F4498" s="137">
        <f>COUNTIFS(Severity,$B4498,SLA_Breach,"Yes",Status,"&lt;&gt;Suspend",Status,"&lt;&gt;Assigned",Status,"&lt;&gt;Open",Status,"&lt;&gt;Hold&gt;",ResolvedDate,"&gt;="&amp;$C$1,ResolvedDate,"&lt;="&amp;$F$1)</f>
        <v/>
      </c>
      <c r="G4498" s="137">
        <f>COUNTIFS(Severity,$B4498,AssignedDate,"&gt;=01/01/2017 12:00:00 AM",AssignedDate,"&lt;="&amp;$F$1)</f>
        <v/>
      </c>
      <c r="H4498" s="177" t="n"/>
      <c r="L4498" s="57" t="n">
        <v>0</v>
      </c>
      <c r="M4498" s="57" t="n"/>
    </row>
    <row r="4499" spans="1:13">
      <c r="A4499" s="137" t="n">
        <v>1</v>
      </c>
      <c r="B4499" s="100" t="s">
        <v>525</v>
      </c>
      <c r="C4499" s="137">
        <f>COUNTIFS(Severity,$B4499,AssignedDate,"&gt;="&amp;$C$1,AssignedDate,"&lt;="&amp;$F$1)</f>
        <v/>
      </c>
      <c r="D4499" s="137">
        <f>COUNTIFS(Severity,$B4499,Status,"&lt;&gt;Suspend",Status,"&lt;&gt;Assigned",Status,"&lt;&gt;Open",Status,"&lt;&gt;Hold",ResolvedDate,"&gt;="&amp;$C$1,ResolvedDate,"&lt;="&amp;$F$1)</f>
        <v/>
      </c>
      <c r="E4499" s="137">
        <f>COUNTIFS(Severity,$B4499,SLA_Breach,"&lt;&gt;Yes",Status,"&lt;&gt;Suspend",Status,"&lt;&gt;Assigned",Status,"&lt;&gt;Open",Status,"&lt;&gt;Hold&gt;",ResolvedDate,"&gt;="&amp;$C$1,ResolvedDate,"&lt;="&amp;$F$1)</f>
        <v/>
      </c>
      <c r="F4499" s="137">
        <f>COUNTIFS(Severity,$B4499,SLA_Breach,"Yes",Status,"&lt;&gt;Suspend",Status,"&lt;&gt;Assigned",Status,"&lt;&gt;Open",Status,"&lt;&gt;Hold&gt;",ResolvedDate,"&gt;="&amp;$C$1,ResolvedDate,"&lt;="&amp;$F$1)</f>
        <v/>
      </c>
      <c r="G4499" s="137">
        <f>COUNTIFS(Severity,$B4499,AssignedDate,"&gt;=01/01/2017 12:00:00 AM",AssignedDate,"&lt;="&amp;$F$1)</f>
        <v/>
      </c>
      <c r="H4499" s="177" t="n"/>
      <c r="L4499" s="57" t="n">
        <v>0</v>
      </c>
      <c r="M4499" s="57" t="n"/>
    </row>
    <row r="4500" spans="1:13">
      <c r="A4500" s="137" t="n">
        <v>1</v>
      </c>
      <c r="B4500" s="100" t="s">
        <v>525</v>
      </c>
      <c r="C4500" s="137">
        <f>COUNTIFS(Severity,$B4500,AssignedDate,"&gt;="&amp;$C$1,AssignedDate,"&lt;="&amp;$F$1)</f>
        <v/>
      </c>
      <c r="D4500" s="137">
        <f>COUNTIFS(Severity,$B4500,Status,"&lt;&gt;Suspend",Status,"&lt;&gt;Assigned",Status,"&lt;&gt;Open",Status,"&lt;&gt;Hold",ResolvedDate,"&gt;="&amp;$C$1,ResolvedDate,"&lt;="&amp;$F$1)</f>
        <v/>
      </c>
      <c r="E4500" s="137">
        <f>COUNTIFS(Severity,$B4500,SLA_Breach,"&lt;&gt;Yes",Status,"&lt;&gt;Suspend",Status,"&lt;&gt;Assigned",Status,"&lt;&gt;Open",Status,"&lt;&gt;Hold&gt;",ResolvedDate,"&gt;="&amp;$C$1,ResolvedDate,"&lt;="&amp;$F$1)</f>
        <v/>
      </c>
      <c r="F4500" s="137">
        <f>COUNTIFS(Severity,$B4500,SLA_Breach,"Yes",Status,"&lt;&gt;Suspend",Status,"&lt;&gt;Assigned",Status,"&lt;&gt;Open",Status,"&lt;&gt;Hold&gt;",ResolvedDate,"&gt;="&amp;$C$1,ResolvedDate,"&lt;="&amp;$F$1)</f>
        <v/>
      </c>
      <c r="G4500" s="137">
        <f>COUNTIFS(Severity,$B4500,AssignedDate,"&gt;=01/01/2017 12:00:00 AM",AssignedDate,"&lt;="&amp;$F$1)</f>
        <v/>
      </c>
      <c r="H4500" s="177" t="n"/>
      <c r="L4500" s="57" t="n">
        <v>0</v>
      </c>
      <c r="M4500" s="57" t="n"/>
    </row>
    <row r="4501" spans="1:13">
      <c r="A4501" s="137" t="n">
        <v>1</v>
      </c>
      <c r="B4501" s="100" t="s">
        <v>525</v>
      </c>
      <c r="C4501" s="137">
        <f>COUNTIFS(Severity,$B4501,AssignedDate,"&gt;="&amp;$C$1,AssignedDate,"&lt;="&amp;$F$1)</f>
        <v/>
      </c>
      <c r="D4501" s="137">
        <f>COUNTIFS(Severity,$B4501,Status,"&lt;&gt;Suspend",Status,"&lt;&gt;Assigned",Status,"&lt;&gt;Open",Status,"&lt;&gt;Hold",ResolvedDate,"&gt;="&amp;$C$1,ResolvedDate,"&lt;="&amp;$F$1)</f>
        <v/>
      </c>
      <c r="E4501" s="137">
        <f>COUNTIFS(Severity,$B4501,SLA_Breach,"&lt;&gt;Yes",Status,"&lt;&gt;Suspend",Status,"&lt;&gt;Assigned",Status,"&lt;&gt;Open",Status,"&lt;&gt;Hold&gt;",ResolvedDate,"&gt;="&amp;$C$1,ResolvedDate,"&lt;="&amp;$F$1)</f>
        <v/>
      </c>
      <c r="F4501" s="137">
        <f>COUNTIFS(Severity,$B4501,SLA_Breach,"Yes",Status,"&lt;&gt;Suspend",Status,"&lt;&gt;Assigned",Status,"&lt;&gt;Open",Status,"&lt;&gt;Hold&gt;",ResolvedDate,"&gt;="&amp;$C$1,ResolvedDate,"&lt;="&amp;$F$1)</f>
        <v/>
      </c>
      <c r="G4501" s="137">
        <f>COUNTIFS(Severity,$B4501,AssignedDate,"&gt;=01/01/2017 12:00:00 AM",AssignedDate,"&lt;="&amp;$F$1)</f>
        <v/>
      </c>
      <c r="H4501" s="177" t="n"/>
      <c r="L4501" s="57" t="n">
        <v>0</v>
      </c>
      <c r="M4501" s="57" t="n"/>
    </row>
    <row r="4502" spans="1:13">
      <c r="A4502" s="137" t="n">
        <v>1</v>
      </c>
      <c r="B4502" s="100" t="s">
        <v>525</v>
      </c>
      <c r="C4502" s="137">
        <f>COUNTIFS(Severity,$B4502,AssignedDate,"&gt;="&amp;$C$1,AssignedDate,"&lt;="&amp;$F$1)</f>
        <v/>
      </c>
      <c r="D4502" s="137">
        <f>COUNTIFS(Severity,$B4502,Status,"&lt;&gt;Suspend",Status,"&lt;&gt;Assigned",Status,"&lt;&gt;Open",Status,"&lt;&gt;Hold",ResolvedDate,"&gt;="&amp;$C$1,ResolvedDate,"&lt;="&amp;$F$1)</f>
        <v/>
      </c>
      <c r="E4502" s="137">
        <f>COUNTIFS(Severity,$B4502,SLA_Breach,"&lt;&gt;Yes",Status,"&lt;&gt;Suspend",Status,"&lt;&gt;Assigned",Status,"&lt;&gt;Open",Status,"&lt;&gt;Hold&gt;",ResolvedDate,"&gt;="&amp;$C$1,ResolvedDate,"&lt;="&amp;$F$1)</f>
        <v/>
      </c>
      <c r="F4502" s="137">
        <f>COUNTIFS(Severity,$B4502,SLA_Breach,"Yes",Status,"&lt;&gt;Suspend",Status,"&lt;&gt;Assigned",Status,"&lt;&gt;Open",Status,"&lt;&gt;Hold&gt;",ResolvedDate,"&gt;="&amp;$C$1,ResolvedDate,"&lt;="&amp;$F$1)</f>
        <v/>
      </c>
      <c r="G4502" s="137">
        <f>COUNTIFS(Severity,$B4502,AssignedDate,"&gt;=01/01/2017 12:00:00 AM",AssignedDate,"&lt;="&amp;$F$1)</f>
        <v/>
      </c>
      <c r="H4502" s="177" t="n"/>
      <c r="L4502" s="57" t="n">
        <v>0</v>
      </c>
      <c r="M4502" s="57" t="n"/>
    </row>
    <row r="4503" spans="1:13">
      <c r="A4503" s="137" t="n">
        <v>1</v>
      </c>
      <c r="B4503" s="100" t="s">
        <v>525</v>
      </c>
      <c r="C4503" s="137">
        <f>COUNTIFS(Severity,$B4503,AssignedDate,"&gt;="&amp;$C$1,AssignedDate,"&lt;="&amp;$F$1)</f>
        <v/>
      </c>
      <c r="D4503" s="137">
        <f>COUNTIFS(Severity,$B4503,Status,"&lt;&gt;Suspend",Status,"&lt;&gt;Assigned",Status,"&lt;&gt;Open",Status,"&lt;&gt;Hold",ResolvedDate,"&gt;="&amp;$C$1,ResolvedDate,"&lt;="&amp;$F$1)</f>
        <v/>
      </c>
      <c r="E4503" s="137">
        <f>COUNTIFS(Severity,$B4503,SLA_Breach,"&lt;&gt;Yes",Status,"&lt;&gt;Suspend",Status,"&lt;&gt;Assigned",Status,"&lt;&gt;Open",Status,"&lt;&gt;Hold&gt;",ResolvedDate,"&gt;="&amp;$C$1,ResolvedDate,"&lt;="&amp;$F$1)</f>
        <v/>
      </c>
      <c r="F4503" s="137">
        <f>COUNTIFS(Severity,$B4503,SLA_Breach,"Yes",Status,"&lt;&gt;Suspend",Status,"&lt;&gt;Assigned",Status,"&lt;&gt;Open",Status,"&lt;&gt;Hold&gt;",ResolvedDate,"&gt;="&amp;$C$1,ResolvedDate,"&lt;="&amp;$F$1)</f>
        <v/>
      </c>
      <c r="G4503" s="137">
        <f>COUNTIFS(Severity,$B4503,AssignedDate,"&gt;=01/01/2017 12:00:00 AM",AssignedDate,"&lt;="&amp;$F$1)</f>
        <v/>
      </c>
      <c r="H4503" s="177" t="n"/>
      <c r="L4503" s="57" t="n">
        <v>0</v>
      </c>
      <c r="M4503" s="57" t="n"/>
    </row>
    <row r="4504" spans="1:13">
      <c r="A4504" s="137" t="n">
        <v>1</v>
      </c>
      <c r="B4504" s="100" t="s">
        <v>525</v>
      </c>
      <c r="C4504" s="137">
        <f>COUNTIFS(Severity,$B4504,AssignedDate,"&gt;="&amp;$C$1,AssignedDate,"&lt;="&amp;$F$1)</f>
        <v/>
      </c>
      <c r="D4504" s="137">
        <f>COUNTIFS(Severity,$B4504,Status,"&lt;&gt;Suspend",Status,"&lt;&gt;Assigned",Status,"&lt;&gt;Open",Status,"&lt;&gt;Hold",ResolvedDate,"&gt;="&amp;$C$1,ResolvedDate,"&lt;="&amp;$F$1)</f>
        <v/>
      </c>
      <c r="E4504" s="137">
        <f>COUNTIFS(Severity,$B4504,SLA_Breach,"&lt;&gt;Yes",Status,"&lt;&gt;Suspend",Status,"&lt;&gt;Assigned",Status,"&lt;&gt;Open",Status,"&lt;&gt;Hold&gt;",ResolvedDate,"&gt;="&amp;$C$1,ResolvedDate,"&lt;="&amp;$F$1)</f>
        <v/>
      </c>
      <c r="F4504" s="137">
        <f>COUNTIFS(Severity,$B4504,SLA_Breach,"Yes",Status,"&lt;&gt;Suspend",Status,"&lt;&gt;Assigned",Status,"&lt;&gt;Open",Status,"&lt;&gt;Hold&gt;",ResolvedDate,"&gt;="&amp;$C$1,ResolvedDate,"&lt;="&amp;$F$1)</f>
        <v/>
      </c>
      <c r="G4504" s="137">
        <f>COUNTIFS(Severity,$B4504,AssignedDate,"&gt;=01/01/2017 12:00:00 AM",AssignedDate,"&lt;="&amp;$F$1)</f>
        <v/>
      </c>
      <c r="H4504" s="177" t="n"/>
      <c r="L4504" s="57" t="n">
        <v>0</v>
      </c>
      <c r="M4504" s="57" t="n"/>
    </row>
    <row r="4505" spans="1:13">
      <c r="A4505" s="137" t="n">
        <v>1</v>
      </c>
      <c r="B4505" s="100" t="s">
        <v>525</v>
      </c>
      <c r="C4505" s="137">
        <f>COUNTIFS(Severity,$B4505,AssignedDate,"&gt;="&amp;$C$1,AssignedDate,"&lt;="&amp;$F$1)</f>
        <v/>
      </c>
      <c r="D4505" s="137">
        <f>COUNTIFS(Severity,$B4505,Status,"&lt;&gt;Suspend",Status,"&lt;&gt;Assigned",Status,"&lt;&gt;Open",Status,"&lt;&gt;Hold",ResolvedDate,"&gt;="&amp;$C$1,ResolvedDate,"&lt;="&amp;$F$1)</f>
        <v/>
      </c>
      <c r="E4505" s="137">
        <f>COUNTIFS(Severity,$B4505,SLA_Breach,"&lt;&gt;Yes",Status,"&lt;&gt;Suspend",Status,"&lt;&gt;Assigned",Status,"&lt;&gt;Open",Status,"&lt;&gt;Hold&gt;",ResolvedDate,"&gt;="&amp;$C$1,ResolvedDate,"&lt;="&amp;$F$1)</f>
        <v/>
      </c>
      <c r="F4505" s="137">
        <f>COUNTIFS(Severity,$B4505,SLA_Breach,"Yes",Status,"&lt;&gt;Suspend",Status,"&lt;&gt;Assigned",Status,"&lt;&gt;Open",Status,"&lt;&gt;Hold&gt;",ResolvedDate,"&gt;="&amp;$C$1,ResolvedDate,"&lt;="&amp;$F$1)</f>
        <v/>
      </c>
      <c r="G4505" s="137">
        <f>COUNTIFS(Severity,$B4505,AssignedDate,"&gt;=01/01/2017 12:00:00 AM",AssignedDate,"&lt;="&amp;$F$1)</f>
        <v/>
      </c>
      <c r="H4505" s="177" t="n"/>
      <c r="L4505" s="57" t="n">
        <v>0</v>
      </c>
      <c r="M4505" s="57" t="n"/>
    </row>
    <row r="4506" spans="1:13">
      <c r="A4506" s="137" t="n">
        <v>1</v>
      </c>
      <c r="B4506" s="100" t="s">
        <v>525</v>
      </c>
      <c r="C4506" s="137">
        <f>COUNTIFS(Severity,$B4506,AssignedDate,"&gt;="&amp;$C$1,AssignedDate,"&lt;="&amp;$F$1)</f>
        <v/>
      </c>
      <c r="D4506" s="137">
        <f>COUNTIFS(Severity,$B4506,Status,"&lt;&gt;Suspend",Status,"&lt;&gt;Assigned",Status,"&lt;&gt;Open",Status,"&lt;&gt;Hold",ResolvedDate,"&gt;="&amp;$C$1,ResolvedDate,"&lt;="&amp;$F$1)</f>
        <v/>
      </c>
      <c r="E4506" s="137">
        <f>COUNTIFS(Severity,$B4506,SLA_Breach,"&lt;&gt;Yes",Status,"&lt;&gt;Suspend",Status,"&lt;&gt;Assigned",Status,"&lt;&gt;Open",Status,"&lt;&gt;Hold&gt;",ResolvedDate,"&gt;="&amp;$C$1,ResolvedDate,"&lt;="&amp;$F$1)</f>
        <v/>
      </c>
      <c r="F4506" s="137">
        <f>COUNTIFS(Severity,$B4506,SLA_Breach,"Yes",Status,"&lt;&gt;Suspend",Status,"&lt;&gt;Assigned",Status,"&lt;&gt;Open",Status,"&lt;&gt;Hold&gt;",ResolvedDate,"&gt;="&amp;$C$1,ResolvedDate,"&lt;="&amp;$F$1)</f>
        <v/>
      </c>
      <c r="G4506" s="137">
        <f>COUNTIFS(Severity,$B4506,AssignedDate,"&gt;=01/01/2017 12:00:00 AM",AssignedDate,"&lt;="&amp;$F$1)</f>
        <v/>
      </c>
      <c r="H4506" s="177" t="n"/>
      <c r="L4506" s="57" t="n">
        <v>0</v>
      </c>
      <c r="M4506" s="57" t="n"/>
    </row>
    <row r="4507" spans="1:13">
      <c r="A4507" s="137" t="n">
        <v>1</v>
      </c>
      <c r="B4507" s="100" t="s">
        <v>525</v>
      </c>
      <c r="C4507" s="137">
        <f>COUNTIFS(Severity,$B4507,AssignedDate,"&gt;="&amp;$C$1,AssignedDate,"&lt;="&amp;$F$1)</f>
        <v/>
      </c>
      <c r="D4507" s="137">
        <f>COUNTIFS(Severity,$B4507,Status,"&lt;&gt;Suspend",Status,"&lt;&gt;Assigned",Status,"&lt;&gt;Open",Status,"&lt;&gt;Hold",ResolvedDate,"&gt;="&amp;$C$1,ResolvedDate,"&lt;="&amp;$F$1)</f>
        <v/>
      </c>
      <c r="E4507" s="137">
        <f>COUNTIFS(Severity,$B4507,SLA_Breach,"&lt;&gt;Yes",Status,"&lt;&gt;Suspend",Status,"&lt;&gt;Assigned",Status,"&lt;&gt;Open",Status,"&lt;&gt;Hold&gt;",ResolvedDate,"&gt;="&amp;$C$1,ResolvedDate,"&lt;="&amp;$F$1)</f>
        <v/>
      </c>
      <c r="F4507" s="137">
        <f>COUNTIFS(Severity,$B4507,SLA_Breach,"Yes",Status,"&lt;&gt;Suspend",Status,"&lt;&gt;Assigned",Status,"&lt;&gt;Open",Status,"&lt;&gt;Hold&gt;",ResolvedDate,"&gt;="&amp;$C$1,ResolvedDate,"&lt;="&amp;$F$1)</f>
        <v/>
      </c>
      <c r="G4507" s="137">
        <f>COUNTIFS(Severity,$B4507,AssignedDate,"&gt;=01/01/2017 12:00:00 AM",AssignedDate,"&lt;="&amp;$F$1)</f>
        <v/>
      </c>
      <c r="H4507" s="177" t="n"/>
      <c r="L4507" s="57" t="n">
        <v>0</v>
      </c>
      <c r="M4507" s="57" t="n"/>
    </row>
    <row r="4508" spans="1:13">
      <c r="A4508" s="137" t="n">
        <v>1</v>
      </c>
      <c r="B4508" s="100" t="s">
        <v>525</v>
      </c>
      <c r="C4508" s="137">
        <f>COUNTIFS(Severity,$B4508,AssignedDate,"&gt;="&amp;$C$1,AssignedDate,"&lt;="&amp;$F$1)</f>
        <v/>
      </c>
      <c r="D4508" s="137">
        <f>COUNTIFS(Severity,$B4508,Status,"&lt;&gt;Suspend",Status,"&lt;&gt;Assigned",Status,"&lt;&gt;Open",Status,"&lt;&gt;Hold",ResolvedDate,"&gt;="&amp;$C$1,ResolvedDate,"&lt;="&amp;$F$1)</f>
        <v/>
      </c>
      <c r="E4508" s="137">
        <f>COUNTIFS(Severity,$B4508,SLA_Breach,"&lt;&gt;Yes",Status,"&lt;&gt;Suspend",Status,"&lt;&gt;Assigned",Status,"&lt;&gt;Open",Status,"&lt;&gt;Hold&gt;",ResolvedDate,"&gt;="&amp;$C$1,ResolvedDate,"&lt;="&amp;$F$1)</f>
        <v/>
      </c>
      <c r="F4508" s="137">
        <f>COUNTIFS(Severity,$B4508,SLA_Breach,"Yes",Status,"&lt;&gt;Suspend",Status,"&lt;&gt;Assigned",Status,"&lt;&gt;Open",Status,"&lt;&gt;Hold&gt;",ResolvedDate,"&gt;="&amp;$C$1,ResolvedDate,"&lt;="&amp;$F$1)</f>
        <v/>
      </c>
      <c r="G4508" s="137">
        <f>COUNTIFS(Severity,$B4508,AssignedDate,"&gt;=01/01/2017 12:00:00 AM",AssignedDate,"&lt;="&amp;$F$1)</f>
        <v/>
      </c>
      <c r="H4508" s="177" t="n"/>
      <c r="L4508" s="57" t="n">
        <v>0</v>
      </c>
      <c r="M4508" s="57" t="n"/>
    </row>
    <row r="4509" spans="1:13">
      <c r="A4509" s="137" t="n">
        <v>1</v>
      </c>
      <c r="B4509" s="100" t="s">
        <v>525</v>
      </c>
      <c r="C4509" s="137">
        <f>COUNTIFS(Severity,$B4509,AssignedDate,"&gt;="&amp;$C$1,AssignedDate,"&lt;="&amp;$F$1)</f>
        <v/>
      </c>
      <c r="D4509" s="137">
        <f>COUNTIFS(Severity,$B4509,Status,"&lt;&gt;Suspend",Status,"&lt;&gt;Assigned",Status,"&lt;&gt;Open",Status,"&lt;&gt;Hold",ResolvedDate,"&gt;="&amp;$C$1,ResolvedDate,"&lt;="&amp;$F$1)</f>
        <v/>
      </c>
      <c r="E4509" s="137">
        <f>COUNTIFS(Severity,$B4509,SLA_Breach,"&lt;&gt;Yes",Status,"&lt;&gt;Suspend",Status,"&lt;&gt;Assigned",Status,"&lt;&gt;Open",Status,"&lt;&gt;Hold&gt;",ResolvedDate,"&gt;="&amp;$C$1,ResolvedDate,"&lt;="&amp;$F$1)</f>
        <v/>
      </c>
      <c r="F4509" s="137">
        <f>COUNTIFS(Severity,$B4509,SLA_Breach,"Yes",Status,"&lt;&gt;Suspend",Status,"&lt;&gt;Assigned",Status,"&lt;&gt;Open",Status,"&lt;&gt;Hold&gt;",ResolvedDate,"&gt;="&amp;$C$1,ResolvedDate,"&lt;="&amp;$F$1)</f>
        <v/>
      </c>
      <c r="G4509" s="137">
        <f>COUNTIFS(Severity,$B4509,AssignedDate,"&gt;=01/01/2017 12:00:00 AM",AssignedDate,"&lt;="&amp;$F$1)</f>
        <v/>
      </c>
      <c r="H4509" s="177" t="n"/>
      <c r="L4509" s="57" t="n">
        <v>0</v>
      </c>
      <c r="M4509" s="57" t="n"/>
    </row>
    <row r="4510" spans="1:13">
      <c r="A4510" s="137" t="n">
        <v>1</v>
      </c>
      <c r="B4510" s="100" t="s">
        <v>525</v>
      </c>
      <c r="C4510" s="137">
        <f>COUNTIFS(Severity,$B4510,AssignedDate,"&gt;="&amp;$C$1,AssignedDate,"&lt;="&amp;$F$1)</f>
        <v/>
      </c>
      <c r="D4510" s="137">
        <f>COUNTIFS(Severity,$B4510,Status,"&lt;&gt;Suspend",Status,"&lt;&gt;Assigned",Status,"&lt;&gt;Open",Status,"&lt;&gt;Hold",ResolvedDate,"&gt;="&amp;$C$1,ResolvedDate,"&lt;="&amp;$F$1)</f>
        <v/>
      </c>
      <c r="E4510" s="137">
        <f>COUNTIFS(Severity,$B4510,SLA_Breach,"&lt;&gt;Yes",Status,"&lt;&gt;Suspend",Status,"&lt;&gt;Assigned",Status,"&lt;&gt;Open",Status,"&lt;&gt;Hold&gt;",ResolvedDate,"&gt;="&amp;$C$1,ResolvedDate,"&lt;="&amp;$F$1)</f>
        <v/>
      </c>
      <c r="F4510" s="137">
        <f>COUNTIFS(Severity,$B4510,SLA_Breach,"Yes",Status,"&lt;&gt;Suspend",Status,"&lt;&gt;Assigned",Status,"&lt;&gt;Open",Status,"&lt;&gt;Hold&gt;",ResolvedDate,"&gt;="&amp;$C$1,ResolvedDate,"&lt;="&amp;$F$1)</f>
        <v/>
      </c>
      <c r="G4510" s="137">
        <f>COUNTIFS(Severity,$B4510,AssignedDate,"&gt;=01/01/2017 12:00:00 AM",AssignedDate,"&lt;="&amp;$F$1)</f>
        <v/>
      </c>
      <c r="H4510" s="177" t="n"/>
      <c r="L4510" s="57" t="n">
        <v>0</v>
      </c>
      <c r="M4510" s="57" t="n"/>
    </row>
    <row r="4511" spans="1:13">
      <c r="A4511" s="137" t="n">
        <v>1</v>
      </c>
      <c r="B4511" s="100" t="s">
        <v>525</v>
      </c>
      <c r="C4511" s="137">
        <f>COUNTIFS(Severity,$B4511,AssignedDate,"&gt;="&amp;$C$1,AssignedDate,"&lt;="&amp;$F$1)</f>
        <v/>
      </c>
      <c r="D4511" s="137">
        <f>COUNTIFS(Severity,$B4511,Status,"&lt;&gt;Suspend",Status,"&lt;&gt;Assigned",Status,"&lt;&gt;Open",Status,"&lt;&gt;Hold",ResolvedDate,"&gt;="&amp;$C$1,ResolvedDate,"&lt;="&amp;$F$1)</f>
        <v/>
      </c>
      <c r="E4511" s="137">
        <f>COUNTIFS(Severity,$B4511,SLA_Breach,"&lt;&gt;Yes",Status,"&lt;&gt;Suspend",Status,"&lt;&gt;Assigned",Status,"&lt;&gt;Open",Status,"&lt;&gt;Hold&gt;",ResolvedDate,"&gt;="&amp;$C$1,ResolvedDate,"&lt;="&amp;$F$1)</f>
        <v/>
      </c>
      <c r="F4511" s="137">
        <f>COUNTIFS(Severity,$B4511,SLA_Breach,"Yes",Status,"&lt;&gt;Suspend",Status,"&lt;&gt;Assigned",Status,"&lt;&gt;Open",Status,"&lt;&gt;Hold&gt;",ResolvedDate,"&gt;="&amp;$C$1,ResolvedDate,"&lt;="&amp;$F$1)</f>
        <v/>
      </c>
      <c r="G4511" s="137">
        <f>COUNTIFS(Severity,$B4511,AssignedDate,"&gt;=01/01/2017 12:00:00 AM",AssignedDate,"&lt;="&amp;$F$1)</f>
        <v/>
      </c>
      <c r="H4511" s="177" t="n"/>
      <c r="L4511" s="57" t="n">
        <v>0</v>
      </c>
      <c r="M4511" s="57" t="n"/>
    </row>
    <row r="4512" spans="1:13">
      <c r="A4512" s="137" t="n">
        <v>1</v>
      </c>
      <c r="B4512" s="100" t="s">
        <v>525</v>
      </c>
      <c r="C4512" s="137">
        <f>COUNTIFS(Severity,$B4512,AssignedDate,"&gt;="&amp;$C$1,AssignedDate,"&lt;="&amp;$F$1)</f>
        <v/>
      </c>
      <c r="D4512" s="137">
        <f>COUNTIFS(Severity,$B4512,Status,"&lt;&gt;Suspend",Status,"&lt;&gt;Assigned",Status,"&lt;&gt;Open",Status,"&lt;&gt;Hold",ResolvedDate,"&gt;="&amp;$C$1,ResolvedDate,"&lt;="&amp;$F$1)</f>
        <v/>
      </c>
      <c r="E4512" s="137">
        <f>COUNTIFS(Severity,$B4512,SLA_Breach,"&lt;&gt;Yes",Status,"&lt;&gt;Suspend",Status,"&lt;&gt;Assigned",Status,"&lt;&gt;Open",Status,"&lt;&gt;Hold&gt;",ResolvedDate,"&gt;="&amp;$C$1,ResolvedDate,"&lt;="&amp;$F$1)</f>
        <v/>
      </c>
      <c r="F4512" s="137">
        <f>COUNTIFS(Severity,$B4512,SLA_Breach,"Yes",Status,"&lt;&gt;Suspend",Status,"&lt;&gt;Assigned",Status,"&lt;&gt;Open",Status,"&lt;&gt;Hold&gt;",ResolvedDate,"&gt;="&amp;$C$1,ResolvedDate,"&lt;="&amp;$F$1)</f>
        <v/>
      </c>
      <c r="G4512" s="137">
        <f>COUNTIFS(Severity,$B4512,AssignedDate,"&gt;=01/01/2017 12:00:00 AM",AssignedDate,"&lt;="&amp;$F$1)</f>
        <v/>
      </c>
      <c r="H4512" s="177" t="n"/>
      <c r="L4512" s="57" t="n">
        <v>0</v>
      </c>
      <c r="M4512" s="57" t="n"/>
    </row>
    <row r="4513" spans="1:13">
      <c r="A4513" s="137" t="n">
        <v>1</v>
      </c>
      <c r="B4513" s="100" t="s">
        <v>525</v>
      </c>
      <c r="C4513" s="137">
        <f>COUNTIFS(Severity,$B4513,AssignedDate,"&gt;="&amp;$C$1,AssignedDate,"&lt;="&amp;$F$1)</f>
        <v/>
      </c>
      <c r="D4513" s="137">
        <f>COUNTIFS(Severity,$B4513,Status,"&lt;&gt;Suspend",Status,"&lt;&gt;Assigned",Status,"&lt;&gt;Open",Status,"&lt;&gt;Hold",ResolvedDate,"&gt;="&amp;$C$1,ResolvedDate,"&lt;="&amp;$F$1)</f>
        <v/>
      </c>
      <c r="E4513" s="137">
        <f>COUNTIFS(Severity,$B4513,SLA_Breach,"&lt;&gt;Yes",Status,"&lt;&gt;Suspend",Status,"&lt;&gt;Assigned",Status,"&lt;&gt;Open",Status,"&lt;&gt;Hold&gt;",ResolvedDate,"&gt;="&amp;$C$1,ResolvedDate,"&lt;="&amp;$F$1)</f>
        <v/>
      </c>
      <c r="F4513" s="137">
        <f>COUNTIFS(Severity,$B4513,SLA_Breach,"Yes",Status,"&lt;&gt;Suspend",Status,"&lt;&gt;Assigned",Status,"&lt;&gt;Open",Status,"&lt;&gt;Hold&gt;",ResolvedDate,"&gt;="&amp;$C$1,ResolvedDate,"&lt;="&amp;$F$1)</f>
        <v/>
      </c>
      <c r="G4513" s="137">
        <f>COUNTIFS(Severity,$B4513,AssignedDate,"&gt;=01/01/2017 12:00:00 AM",AssignedDate,"&lt;="&amp;$F$1)</f>
        <v/>
      </c>
      <c r="H4513" s="177" t="n"/>
      <c r="L4513" s="57" t="n">
        <v>0</v>
      </c>
      <c r="M4513" s="57" t="n"/>
    </row>
    <row r="4514" spans="1:13">
      <c r="A4514" s="137" t="n">
        <v>1</v>
      </c>
      <c r="B4514" s="100" t="s">
        <v>525</v>
      </c>
      <c r="C4514" s="137">
        <f>COUNTIFS(Severity,$B4514,AssignedDate,"&gt;="&amp;$C$1,AssignedDate,"&lt;="&amp;$F$1)</f>
        <v/>
      </c>
      <c r="D4514" s="137">
        <f>COUNTIFS(Severity,$B4514,Status,"&lt;&gt;Suspend",Status,"&lt;&gt;Assigned",Status,"&lt;&gt;Open",Status,"&lt;&gt;Hold",ResolvedDate,"&gt;="&amp;$C$1,ResolvedDate,"&lt;="&amp;$F$1)</f>
        <v/>
      </c>
      <c r="E4514" s="137">
        <f>COUNTIFS(Severity,$B4514,SLA_Breach,"&lt;&gt;Yes",Status,"&lt;&gt;Suspend",Status,"&lt;&gt;Assigned",Status,"&lt;&gt;Open",Status,"&lt;&gt;Hold&gt;",ResolvedDate,"&gt;="&amp;$C$1,ResolvedDate,"&lt;="&amp;$F$1)</f>
        <v/>
      </c>
      <c r="F4514" s="137">
        <f>COUNTIFS(Severity,$B4514,SLA_Breach,"Yes",Status,"&lt;&gt;Suspend",Status,"&lt;&gt;Assigned",Status,"&lt;&gt;Open",Status,"&lt;&gt;Hold&gt;",ResolvedDate,"&gt;="&amp;$C$1,ResolvedDate,"&lt;="&amp;$F$1)</f>
        <v/>
      </c>
      <c r="G4514" s="137">
        <f>COUNTIFS(Severity,$B4514,AssignedDate,"&gt;=01/01/2017 12:00:00 AM",AssignedDate,"&lt;="&amp;$F$1)</f>
        <v/>
      </c>
      <c r="H4514" s="177" t="n"/>
      <c r="L4514" s="57" t="n">
        <v>0</v>
      </c>
      <c r="M4514" s="57" t="n"/>
    </row>
    <row r="4515" spans="1:13">
      <c r="A4515" s="137" t="n">
        <v>1</v>
      </c>
      <c r="B4515" s="100" t="s">
        <v>525</v>
      </c>
      <c r="C4515" s="137">
        <f>COUNTIFS(Severity,$B4515,AssignedDate,"&gt;="&amp;$C$1,AssignedDate,"&lt;="&amp;$F$1)</f>
        <v/>
      </c>
      <c r="D4515" s="137">
        <f>COUNTIFS(Severity,$B4515,Status,"&lt;&gt;Suspend",Status,"&lt;&gt;Assigned",Status,"&lt;&gt;Open",Status,"&lt;&gt;Hold",ResolvedDate,"&gt;="&amp;$C$1,ResolvedDate,"&lt;="&amp;$F$1)</f>
        <v/>
      </c>
      <c r="E4515" s="137">
        <f>COUNTIFS(Severity,$B4515,SLA_Breach,"&lt;&gt;Yes",Status,"&lt;&gt;Suspend",Status,"&lt;&gt;Assigned",Status,"&lt;&gt;Open",Status,"&lt;&gt;Hold&gt;",ResolvedDate,"&gt;="&amp;$C$1,ResolvedDate,"&lt;="&amp;$F$1)</f>
        <v/>
      </c>
      <c r="F4515" s="137">
        <f>COUNTIFS(Severity,$B4515,SLA_Breach,"Yes",Status,"&lt;&gt;Suspend",Status,"&lt;&gt;Assigned",Status,"&lt;&gt;Open",Status,"&lt;&gt;Hold&gt;",ResolvedDate,"&gt;="&amp;$C$1,ResolvedDate,"&lt;="&amp;$F$1)</f>
        <v/>
      </c>
      <c r="G4515" s="137">
        <f>COUNTIFS(Severity,$B4515,AssignedDate,"&gt;=01/01/2017 12:00:00 AM",AssignedDate,"&lt;="&amp;$F$1)</f>
        <v/>
      </c>
      <c r="H4515" s="177" t="n"/>
      <c r="L4515" s="57" t="n">
        <v>0</v>
      </c>
      <c r="M4515" s="57" t="n"/>
    </row>
    <row r="4516" spans="1:13">
      <c r="A4516" s="137" t="n">
        <v>1</v>
      </c>
      <c r="B4516" s="100" t="s">
        <v>525</v>
      </c>
      <c r="C4516" s="137">
        <f>COUNTIFS(Severity,$B4516,AssignedDate,"&gt;="&amp;$C$1,AssignedDate,"&lt;="&amp;$F$1)</f>
        <v/>
      </c>
      <c r="D4516" s="137">
        <f>COUNTIFS(Severity,$B4516,Status,"&lt;&gt;Suspend",Status,"&lt;&gt;Assigned",Status,"&lt;&gt;Open",Status,"&lt;&gt;Hold",ResolvedDate,"&gt;="&amp;$C$1,ResolvedDate,"&lt;="&amp;$F$1)</f>
        <v/>
      </c>
      <c r="E4516" s="137">
        <f>COUNTIFS(Severity,$B4516,SLA_Breach,"&lt;&gt;Yes",Status,"&lt;&gt;Suspend",Status,"&lt;&gt;Assigned",Status,"&lt;&gt;Open",Status,"&lt;&gt;Hold&gt;",ResolvedDate,"&gt;="&amp;$C$1,ResolvedDate,"&lt;="&amp;$F$1)</f>
        <v/>
      </c>
      <c r="F4516" s="137">
        <f>COUNTIFS(Severity,$B4516,SLA_Breach,"Yes",Status,"&lt;&gt;Suspend",Status,"&lt;&gt;Assigned",Status,"&lt;&gt;Open",Status,"&lt;&gt;Hold&gt;",ResolvedDate,"&gt;="&amp;$C$1,ResolvedDate,"&lt;="&amp;$F$1)</f>
        <v/>
      </c>
      <c r="G4516" s="137">
        <f>COUNTIFS(Severity,$B4516,AssignedDate,"&gt;=01/01/2017 12:00:00 AM",AssignedDate,"&lt;="&amp;$F$1)</f>
        <v/>
      </c>
      <c r="H4516" s="177" t="n"/>
      <c r="L4516" s="57" t="n">
        <v>0</v>
      </c>
      <c r="M4516" s="57" t="n"/>
    </row>
    <row r="4517" spans="1:13">
      <c r="A4517" s="137" t="n">
        <v>1</v>
      </c>
      <c r="B4517" s="100" t="s">
        <v>525</v>
      </c>
      <c r="C4517" s="137">
        <f>COUNTIFS(Severity,$B4517,AssignedDate,"&gt;="&amp;$C$1,AssignedDate,"&lt;="&amp;$F$1)</f>
        <v/>
      </c>
      <c r="D4517" s="137">
        <f>COUNTIFS(Severity,$B4517,Status,"&lt;&gt;Suspend",Status,"&lt;&gt;Assigned",Status,"&lt;&gt;Open",Status,"&lt;&gt;Hold",ResolvedDate,"&gt;="&amp;$C$1,ResolvedDate,"&lt;="&amp;$F$1)</f>
        <v/>
      </c>
      <c r="E4517" s="137">
        <f>COUNTIFS(Severity,$B4517,SLA_Breach,"&lt;&gt;Yes",Status,"&lt;&gt;Suspend",Status,"&lt;&gt;Assigned",Status,"&lt;&gt;Open",Status,"&lt;&gt;Hold&gt;",ResolvedDate,"&gt;="&amp;$C$1,ResolvedDate,"&lt;="&amp;$F$1)</f>
        <v/>
      </c>
      <c r="F4517" s="137">
        <f>COUNTIFS(Severity,$B4517,SLA_Breach,"Yes",Status,"&lt;&gt;Suspend",Status,"&lt;&gt;Assigned",Status,"&lt;&gt;Open",Status,"&lt;&gt;Hold&gt;",ResolvedDate,"&gt;="&amp;$C$1,ResolvedDate,"&lt;="&amp;$F$1)</f>
        <v/>
      </c>
      <c r="G4517" s="137">
        <f>COUNTIFS(Severity,$B4517,AssignedDate,"&gt;=01/01/2017 12:00:00 AM",AssignedDate,"&lt;="&amp;$F$1)</f>
        <v/>
      </c>
      <c r="H4517" s="177" t="n"/>
      <c r="L4517" s="57" t="n">
        <v>0</v>
      </c>
      <c r="M4517" s="57" t="n"/>
    </row>
    <row r="4518" spans="1:13">
      <c r="A4518" s="137" t="n">
        <v>1</v>
      </c>
      <c r="B4518" s="100" t="s">
        <v>525</v>
      </c>
      <c r="C4518" s="137">
        <f>COUNTIFS(Severity,$B4518,AssignedDate,"&gt;="&amp;$C$1,AssignedDate,"&lt;="&amp;$F$1)</f>
        <v/>
      </c>
      <c r="D4518" s="137">
        <f>COUNTIFS(Severity,$B4518,Status,"&lt;&gt;Suspend",Status,"&lt;&gt;Assigned",Status,"&lt;&gt;Open",Status,"&lt;&gt;Hold",ResolvedDate,"&gt;="&amp;$C$1,ResolvedDate,"&lt;="&amp;$F$1)</f>
        <v/>
      </c>
      <c r="E4518" s="137">
        <f>COUNTIFS(Severity,$B4518,SLA_Breach,"&lt;&gt;Yes",Status,"&lt;&gt;Suspend",Status,"&lt;&gt;Assigned",Status,"&lt;&gt;Open",Status,"&lt;&gt;Hold&gt;",ResolvedDate,"&gt;="&amp;$C$1,ResolvedDate,"&lt;="&amp;$F$1)</f>
        <v/>
      </c>
      <c r="F4518" s="137">
        <f>COUNTIFS(Severity,$B4518,SLA_Breach,"Yes",Status,"&lt;&gt;Suspend",Status,"&lt;&gt;Assigned",Status,"&lt;&gt;Open",Status,"&lt;&gt;Hold&gt;",ResolvedDate,"&gt;="&amp;$C$1,ResolvedDate,"&lt;="&amp;$F$1)</f>
        <v/>
      </c>
      <c r="G4518" s="137">
        <f>COUNTIFS(Severity,$B4518,AssignedDate,"&gt;=01/01/2017 12:00:00 AM",AssignedDate,"&lt;="&amp;$F$1)</f>
        <v/>
      </c>
      <c r="H4518" s="177" t="n"/>
      <c r="L4518" s="57" t="n">
        <v>0</v>
      </c>
      <c r="M4518" s="57" t="n"/>
    </row>
    <row r="4519" spans="1:13">
      <c r="A4519" s="137" t="n">
        <v>1</v>
      </c>
      <c r="B4519" s="100" t="s">
        <v>525</v>
      </c>
      <c r="C4519" s="137">
        <f>COUNTIFS(Severity,$B4519,AssignedDate,"&gt;="&amp;$C$1,AssignedDate,"&lt;="&amp;$F$1)</f>
        <v/>
      </c>
      <c r="D4519" s="137">
        <f>COUNTIFS(Severity,$B4519,Status,"&lt;&gt;Suspend",Status,"&lt;&gt;Assigned",Status,"&lt;&gt;Open",Status,"&lt;&gt;Hold",ResolvedDate,"&gt;="&amp;$C$1,ResolvedDate,"&lt;="&amp;$F$1)</f>
        <v/>
      </c>
      <c r="E4519" s="137">
        <f>COUNTIFS(Severity,$B4519,SLA_Breach,"&lt;&gt;Yes",Status,"&lt;&gt;Suspend",Status,"&lt;&gt;Assigned",Status,"&lt;&gt;Open",Status,"&lt;&gt;Hold&gt;",ResolvedDate,"&gt;="&amp;$C$1,ResolvedDate,"&lt;="&amp;$F$1)</f>
        <v/>
      </c>
      <c r="F4519" s="137">
        <f>COUNTIFS(Severity,$B4519,SLA_Breach,"Yes",Status,"&lt;&gt;Suspend",Status,"&lt;&gt;Assigned",Status,"&lt;&gt;Open",Status,"&lt;&gt;Hold&gt;",ResolvedDate,"&gt;="&amp;$C$1,ResolvedDate,"&lt;="&amp;$F$1)</f>
        <v/>
      </c>
      <c r="G4519" s="137">
        <f>COUNTIFS(Severity,$B4519,AssignedDate,"&gt;=01/01/2017 12:00:00 AM",AssignedDate,"&lt;="&amp;$F$1)</f>
        <v/>
      </c>
      <c r="H4519" s="177" t="n"/>
      <c r="L4519" s="57" t="n">
        <v>0</v>
      </c>
      <c r="M4519" s="57" t="n"/>
    </row>
    <row r="4520" spans="1:13">
      <c r="A4520" s="137" t="n">
        <v>1</v>
      </c>
      <c r="B4520" s="100" t="s">
        <v>525</v>
      </c>
      <c r="C4520" s="137">
        <f>COUNTIFS(Severity,$B4520,AssignedDate,"&gt;="&amp;$C$1,AssignedDate,"&lt;="&amp;$F$1)</f>
        <v/>
      </c>
      <c r="D4520" s="137">
        <f>COUNTIFS(Severity,$B4520,Status,"&lt;&gt;Suspend",Status,"&lt;&gt;Assigned",Status,"&lt;&gt;Open",Status,"&lt;&gt;Hold",ResolvedDate,"&gt;="&amp;$C$1,ResolvedDate,"&lt;="&amp;$F$1)</f>
        <v/>
      </c>
      <c r="E4520" s="137">
        <f>COUNTIFS(Severity,$B4520,SLA_Breach,"&lt;&gt;Yes",Status,"&lt;&gt;Suspend",Status,"&lt;&gt;Assigned",Status,"&lt;&gt;Open",Status,"&lt;&gt;Hold&gt;",ResolvedDate,"&gt;="&amp;$C$1,ResolvedDate,"&lt;="&amp;$F$1)</f>
        <v/>
      </c>
      <c r="F4520" s="137">
        <f>COUNTIFS(Severity,$B4520,SLA_Breach,"Yes",Status,"&lt;&gt;Suspend",Status,"&lt;&gt;Assigned",Status,"&lt;&gt;Open",Status,"&lt;&gt;Hold&gt;",ResolvedDate,"&gt;="&amp;$C$1,ResolvedDate,"&lt;="&amp;$F$1)</f>
        <v/>
      </c>
      <c r="G4520" s="137">
        <f>COUNTIFS(Severity,$B4520,AssignedDate,"&gt;=01/01/2017 12:00:00 AM",AssignedDate,"&lt;="&amp;$F$1)</f>
        <v/>
      </c>
      <c r="H4520" s="177" t="n"/>
      <c r="L4520" s="57" t="n">
        <v>0</v>
      </c>
      <c r="M4520" s="57" t="n"/>
    </row>
    <row r="4521" spans="1:13">
      <c r="A4521" s="137" t="n">
        <v>1</v>
      </c>
      <c r="B4521" s="100" t="s">
        <v>525</v>
      </c>
      <c r="C4521" s="137">
        <f>COUNTIFS(Severity,$B4521,AssignedDate,"&gt;="&amp;$C$1,AssignedDate,"&lt;="&amp;$F$1)</f>
        <v/>
      </c>
      <c r="D4521" s="137">
        <f>COUNTIFS(Severity,$B4521,Status,"&lt;&gt;Suspend",Status,"&lt;&gt;Assigned",Status,"&lt;&gt;Open",Status,"&lt;&gt;Hold",ResolvedDate,"&gt;="&amp;$C$1,ResolvedDate,"&lt;="&amp;$F$1)</f>
        <v/>
      </c>
      <c r="E4521" s="137">
        <f>COUNTIFS(Severity,$B4521,SLA_Breach,"&lt;&gt;Yes",Status,"&lt;&gt;Suspend",Status,"&lt;&gt;Assigned",Status,"&lt;&gt;Open",Status,"&lt;&gt;Hold&gt;",ResolvedDate,"&gt;="&amp;$C$1,ResolvedDate,"&lt;="&amp;$F$1)</f>
        <v/>
      </c>
      <c r="F4521" s="137">
        <f>COUNTIFS(Severity,$B4521,SLA_Breach,"Yes",Status,"&lt;&gt;Suspend",Status,"&lt;&gt;Assigned",Status,"&lt;&gt;Open",Status,"&lt;&gt;Hold&gt;",ResolvedDate,"&gt;="&amp;$C$1,ResolvedDate,"&lt;="&amp;$F$1)</f>
        <v/>
      </c>
      <c r="G4521" s="137">
        <f>COUNTIFS(Severity,$B4521,AssignedDate,"&gt;=01/01/2017 12:00:00 AM",AssignedDate,"&lt;="&amp;$F$1)</f>
        <v/>
      </c>
      <c r="H4521" s="177" t="n"/>
      <c r="L4521" s="57" t="n">
        <v>0</v>
      </c>
      <c r="M4521" s="57" t="n"/>
    </row>
    <row r="4522" spans="1:13">
      <c r="A4522" s="137" t="n">
        <v>1</v>
      </c>
      <c r="B4522" s="100" t="s">
        <v>525</v>
      </c>
      <c r="C4522" s="137">
        <f>COUNTIFS(Severity,$B4522,AssignedDate,"&gt;="&amp;$C$1,AssignedDate,"&lt;="&amp;$F$1)</f>
        <v/>
      </c>
      <c r="D4522" s="137">
        <f>COUNTIFS(Severity,$B4522,Status,"&lt;&gt;Suspend",Status,"&lt;&gt;Assigned",Status,"&lt;&gt;Open",Status,"&lt;&gt;Hold",ResolvedDate,"&gt;="&amp;$C$1,ResolvedDate,"&lt;="&amp;$F$1)</f>
        <v/>
      </c>
      <c r="E4522" s="137">
        <f>COUNTIFS(Severity,$B4522,SLA_Breach,"&lt;&gt;Yes",Status,"&lt;&gt;Suspend",Status,"&lt;&gt;Assigned",Status,"&lt;&gt;Open",Status,"&lt;&gt;Hold&gt;",ResolvedDate,"&gt;="&amp;$C$1,ResolvedDate,"&lt;="&amp;$F$1)</f>
        <v/>
      </c>
      <c r="F4522" s="137">
        <f>COUNTIFS(Severity,$B4522,SLA_Breach,"Yes",Status,"&lt;&gt;Suspend",Status,"&lt;&gt;Assigned",Status,"&lt;&gt;Open",Status,"&lt;&gt;Hold&gt;",ResolvedDate,"&gt;="&amp;$C$1,ResolvedDate,"&lt;="&amp;$F$1)</f>
        <v/>
      </c>
      <c r="G4522" s="137">
        <f>COUNTIFS(Severity,$B4522,AssignedDate,"&gt;=01/01/2017 12:00:00 AM",AssignedDate,"&lt;="&amp;$F$1)</f>
        <v/>
      </c>
      <c r="H4522" s="177" t="n"/>
      <c r="L4522" s="57" t="n">
        <v>0</v>
      </c>
      <c r="M4522" s="57" t="n"/>
    </row>
    <row r="4523" spans="1:13">
      <c r="A4523" s="137" t="n">
        <v>1</v>
      </c>
      <c r="B4523" s="100" t="s">
        <v>525</v>
      </c>
      <c r="C4523" s="137">
        <f>COUNTIFS(Severity,$B4523,AssignedDate,"&gt;="&amp;$C$1,AssignedDate,"&lt;="&amp;$F$1)</f>
        <v/>
      </c>
      <c r="D4523" s="137">
        <f>COUNTIFS(Severity,$B4523,Status,"&lt;&gt;Suspend",Status,"&lt;&gt;Assigned",Status,"&lt;&gt;Open",Status,"&lt;&gt;Hold",ResolvedDate,"&gt;="&amp;$C$1,ResolvedDate,"&lt;="&amp;$F$1)</f>
        <v/>
      </c>
      <c r="E4523" s="137">
        <f>COUNTIFS(Severity,$B4523,SLA_Breach,"&lt;&gt;Yes",Status,"&lt;&gt;Suspend",Status,"&lt;&gt;Assigned",Status,"&lt;&gt;Open",Status,"&lt;&gt;Hold&gt;",ResolvedDate,"&gt;="&amp;$C$1,ResolvedDate,"&lt;="&amp;$F$1)</f>
        <v/>
      </c>
      <c r="F4523" s="137">
        <f>COUNTIFS(Severity,$B4523,SLA_Breach,"Yes",Status,"&lt;&gt;Suspend",Status,"&lt;&gt;Assigned",Status,"&lt;&gt;Open",Status,"&lt;&gt;Hold&gt;",ResolvedDate,"&gt;="&amp;$C$1,ResolvedDate,"&lt;="&amp;$F$1)</f>
        <v/>
      </c>
      <c r="G4523" s="137">
        <f>COUNTIFS(Severity,$B4523,AssignedDate,"&gt;=01/01/2017 12:00:00 AM",AssignedDate,"&lt;="&amp;$F$1)</f>
        <v/>
      </c>
      <c r="H4523" s="177" t="n"/>
      <c r="L4523" s="57" t="n">
        <v>0</v>
      </c>
      <c r="M4523" s="57" t="n"/>
    </row>
    <row r="4524" spans="1:13">
      <c r="A4524" s="137" t="n">
        <v>1</v>
      </c>
      <c r="B4524" s="100" t="s">
        <v>525</v>
      </c>
      <c r="C4524" s="137">
        <f>COUNTIFS(Severity,$B4524,AssignedDate,"&gt;="&amp;$C$1,AssignedDate,"&lt;="&amp;$F$1)</f>
        <v/>
      </c>
      <c r="D4524" s="137">
        <f>COUNTIFS(Severity,$B4524,Status,"&lt;&gt;Suspend",Status,"&lt;&gt;Assigned",Status,"&lt;&gt;Open",Status,"&lt;&gt;Hold",ResolvedDate,"&gt;="&amp;$C$1,ResolvedDate,"&lt;="&amp;$F$1)</f>
        <v/>
      </c>
      <c r="E4524" s="137">
        <f>COUNTIFS(Severity,$B4524,SLA_Breach,"&lt;&gt;Yes",Status,"&lt;&gt;Suspend",Status,"&lt;&gt;Assigned",Status,"&lt;&gt;Open",Status,"&lt;&gt;Hold&gt;",ResolvedDate,"&gt;="&amp;$C$1,ResolvedDate,"&lt;="&amp;$F$1)</f>
        <v/>
      </c>
      <c r="F4524" s="137">
        <f>COUNTIFS(Severity,$B4524,SLA_Breach,"Yes",Status,"&lt;&gt;Suspend",Status,"&lt;&gt;Assigned",Status,"&lt;&gt;Open",Status,"&lt;&gt;Hold&gt;",ResolvedDate,"&gt;="&amp;$C$1,ResolvedDate,"&lt;="&amp;$F$1)</f>
        <v/>
      </c>
      <c r="G4524" s="137">
        <f>COUNTIFS(Severity,$B4524,AssignedDate,"&gt;=01/01/2017 12:00:00 AM",AssignedDate,"&lt;="&amp;$F$1)</f>
        <v/>
      </c>
      <c r="H4524" s="177" t="n"/>
      <c r="L4524" s="57" t="n">
        <v>0</v>
      </c>
      <c r="M4524" s="57" t="n"/>
    </row>
    <row r="4525" spans="1:13">
      <c r="A4525" s="137" t="n">
        <v>1</v>
      </c>
      <c r="B4525" s="100" t="s">
        <v>525</v>
      </c>
      <c r="C4525" s="137">
        <f>COUNTIFS(Severity,$B4525,AssignedDate,"&gt;="&amp;$C$1,AssignedDate,"&lt;="&amp;$F$1)</f>
        <v/>
      </c>
      <c r="D4525" s="137">
        <f>COUNTIFS(Severity,$B4525,Status,"&lt;&gt;Suspend",Status,"&lt;&gt;Assigned",Status,"&lt;&gt;Open",Status,"&lt;&gt;Hold",ResolvedDate,"&gt;="&amp;$C$1,ResolvedDate,"&lt;="&amp;$F$1)</f>
        <v/>
      </c>
      <c r="E4525" s="137">
        <f>COUNTIFS(Severity,$B4525,SLA_Breach,"&lt;&gt;Yes",Status,"&lt;&gt;Suspend",Status,"&lt;&gt;Assigned",Status,"&lt;&gt;Open",Status,"&lt;&gt;Hold&gt;",ResolvedDate,"&gt;="&amp;$C$1,ResolvedDate,"&lt;="&amp;$F$1)</f>
        <v/>
      </c>
      <c r="F4525" s="137">
        <f>COUNTIFS(Severity,$B4525,SLA_Breach,"Yes",Status,"&lt;&gt;Suspend",Status,"&lt;&gt;Assigned",Status,"&lt;&gt;Open",Status,"&lt;&gt;Hold&gt;",ResolvedDate,"&gt;="&amp;$C$1,ResolvedDate,"&lt;="&amp;$F$1)</f>
        <v/>
      </c>
      <c r="G4525" s="137">
        <f>COUNTIFS(Severity,$B4525,AssignedDate,"&gt;=01/01/2017 12:00:00 AM",AssignedDate,"&lt;="&amp;$F$1)</f>
        <v/>
      </c>
      <c r="H4525" s="177" t="n"/>
      <c r="L4525" s="57" t="n">
        <v>0</v>
      </c>
      <c r="M4525" s="57" t="n"/>
    </row>
    <row r="4526" spans="1:13">
      <c r="A4526" s="137" t="n">
        <v>1</v>
      </c>
      <c r="B4526" s="100" t="s">
        <v>525</v>
      </c>
      <c r="C4526" s="137">
        <f>COUNTIFS(Severity,$B4526,AssignedDate,"&gt;="&amp;$C$1,AssignedDate,"&lt;="&amp;$F$1)</f>
        <v/>
      </c>
      <c r="D4526" s="137">
        <f>COUNTIFS(Severity,$B4526,Status,"&lt;&gt;Suspend",Status,"&lt;&gt;Assigned",Status,"&lt;&gt;Open",Status,"&lt;&gt;Hold",ResolvedDate,"&gt;="&amp;$C$1,ResolvedDate,"&lt;="&amp;$F$1)</f>
        <v/>
      </c>
      <c r="E4526" s="137">
        <f>COUNTIFS(Severity,$B4526,SLA_Breach,"&lt;&gt;Yes",Status,"&lt;&gt;Suspend",Status,"&lt;&gt;Assigned",Status,"&lt;&gt;Open",Status,"&lt;&gt;Hold&gt;",ResolvedDate,"&gt;="&amp;$C$1,ResolvedDate,"&lt;="&amp;$F$1)</f>
        <v/>
      </c>
      <c r="F4526" s="137">
        <f>COUNTIFS(Severity,$B4526,SLA_Breach,"Yes",Status,"&lt;&gt;Suspend",Status,"&lt;&gt;Assigned",Status,"&lt;&gt;Open",Status,"&lt;&gt;Hold&gt;",ResolvedDate,"&gt;="&amp;$C$1,ResolvedDate,"&lt;="&amp;$F$1)</f>
        <v/>
      </c>
      <c r="G4526" s="137">
        <f>COUNTIFS(Severity,$B4526,AssignedDate,"&gt;=01/01/2017 12:00:00 AM",AssignedDate,"&lt;="&amp;$F$1)</f>
        <v/>
      </c>
      <c r="H4526" s="177" t="n"/>
      <c r="L4526" s="57" t="n">
        <v>0</v>
      </c>
      <c r="M4526" s="57" t="n"/>
    </row>
    <row r="4527" spans="1:13">
      <c r="A4527" s="137" t="n">
        <v>1</v>
      </c>
      <c r="B4527" s="100" t="s">
        <v>525</v>
      </c>
      <c r="C4527" s="137">
        <f>COUNTIFS(Severity,$B4527,AssignedDate,"&gt;="&amp;$C$1,AssignedDate,"&lt;="&amp;$F$1)</f>
        <v/>
      </c>
      <c r="D4527" s="137">
        <f>COUNTIFS(Severity,$B4527,Status,"&lt;&gt;Suspend",Status,"&lt;&gt;Assigned",Status,"&lt;&gt;Open",Status,"&lt;&gt;Hold",ResolvedDate,"&gt;="&amp;$C$1,ResolvedDate,"&lt;="&amp;$F$1)</f>
        <v/>
      </c>
      <c r="E4527" s="137">
        <f>COUNTIFS(Severity,$B4527,SLA_Breach,"&lt;&gt;Yes",Status,"&lt;&gt;Suspend",Status,"&lt;&gt;Assigned",Status,"&lt;&gt;Open",Status,"&lt;&gt;Hold&gt;",ResolvedDate,"&gt;="&amp;$C$1,ResolvedDate,"&lt;="&amp;$F$1)</f>
        <v/>
      </c>
      <c r="F4527" s="137">
        <f>COUNTIFS(Severity,$B4527,SLA_Breach,"Yes",Status,"&lt;&gt;Suspend",Status,"&lt;&gt;Assigned",Status,"&lt;&gt;Open",Status,"&lt;&gt;Hold&gt;",ResolvedDate,"&gt;="&amp;$C$1,ResolvedDate,"&lt;="&amp;$F$1)</f>
        <v/>
      </c>
      <c r="G4527" s="137">
        <f>COUNTIFS(Severity,$B4527,AssignedDate,"&gt;=01/01/2017 12:00:00 AM",AssignedDate,"&lt;="&amp;$F$1)</f>
        <v/>
      </c>
      <c r="H4527" s="177" t="n"/>
      <c r="L4527" s="57" t="n">
        <v>0</v>
      </c>
      <c r="M4527" s="57" t="n"/>
    </row>
    <row r="4528" spans="1:13">
      <c r="A4528" s="137" t="n">
        <v>1</v>
      </c>
      <c r="B4528" s="100" t="s">
        <v>525</v>
      </c>
      <c r="C4528" s="137">
        <f>COUNTIFS(Severity,$B4528,AssignedDate,"&gt;="&amp;$C$1,AssignedDate,"&lt;="&amp;$F$1)</f>
        <v/>
      </c>
      <c r="D4528" s="137">
        <f>COUNTIFS(Severity,$B4528,Status,"&lt;&gt;Suspend",Status,"&lt;&gt;Assigned",Status,"&lt;&gt;Open",Status,"&lt;&gt;Hold",ResolvedDate,"&gt;="&amp;$C$1,ResolvedDate,"&lt;="&amp;$F$1)</f>
        <v/>
      </c>
      <c r="E4528" s="137">
        <f>COUNTIFS(Severity,$B4528,SLA_Breach,"&lt;&gt;Yes",Status,"&lt;&gt;Suspend",Status,"&lt;&gt;Assigned",Status,"&lt;&gt;Open",Status,"&lt;&gt;Hold&gt;",ResolvedDate,"&gt;="&amp;$C$1,ResolvedDate,"&lt;="&amp;$F$1)</f>
        <v/>
      </c>
      <c r="F4528" s="137">
        <f>COUNTIFS(Severity,$B4528,SLA_Breach,"Yes",Status,"&lt;&gt;Suspend",Status,"&lt;&gt;Assigned",Status,"&lt;&gt;Open",Status,"&lt;&gt;Hold&gt;",ResolvedDate,"&gt;="&amp;$C$1,ResolvedDate,"&lt;="&amp;$F$1)</f>
        <v/>
      </c>
      <c r="G4528" s="137">
        <f>COUNTIFS(Severity,$B4528,AssignedDate,"&gt;=01/01/2017 12:00:00 AM",AssignedDate,"&lt;="&amp;$F$1)</f>
        <v/>
      </c>
      <c r="H4528" s="177" t="n"/>
      <c r="L4528" s="57" t="n">
        <v>0</v>
      </c>
      <c r="M4528" s="57" t="n"/>
    </row>
    <row r="4529" spans="1:13">
      <c r="A4529" s="137" t="n">
        <v>1</v>
      </c>
      <c r="B4529" s="100" t="s">
        <v>525</v>
      </c>
      <c r="C4529" s="137">
        <f>COUNTIFS(Severity,$B4529,AssignedDate,"&gt;="&amp;$C$1,AssignedDate,"&lt;="&amp;$F$1)</f>
        <v/>
      </c>
      <c r="D4529" s="137">
        <f>COUNTIFS(Severity,$B4529,Status,"&lt;&gt;Suspend",Status,"&lt;&gt;Assigned",Status,"&lt;&gt;Open",Status,"&lt;&gt;Hold",ResolvedDate,"&gt;="&amp;$C$1,ResolvedDate,"&lt;="&amp;$F$1)</f>
        <v/>
      </c>
      <c r="E4529" s="137">
        <f>COUNTIFS(Severity,$B4529,SLA_Breach,"&lt;&gt;Yes",Status,"&lt;&gt;Suspend",Status,"&lt;&gt;Assigned",Status,"&lt;&gt;Open",Status,"&lt;&gt;Hold&gt;",ResolvedDate,"&gt;="&amp;$C$1,ResolvedDate,"&lt;="&amp;$F$1)</f>
        <v/>
      </c>
      <c r="F4529" s="137">
        <f>COUNTIFS(Severity,$B4529,SLA_Breach,"Yes",Status,"&lt;&gt;Suspend",Status,"&lt;&gt;Assigned",Status,"&lt;&gt;Open",Status,"&lt;&gt;Hold&gt;",ResolvedDate,"&gt;="&amp;$C$1,ResolvedDate,"&lt;="&amp;$F$1)</f>
        <v/>
      </c>
      <c r="G4529" s="137">
        <f>COUNTIFS(Severity,$B4529,AssignedDate,"&gt;=01/01/2017 12:00:00 AM",AssignedDate,"&lt;="&amp;$F$1)</f>
        <v/>
      </c>
      <c r="H4529" s="177" t="n"/>
      <c r="L4529" s="57" t="n">
        <v>0</v>
      </c>
      <c r="M4529" s="57" t="n"/>
    </row>
    <row r="4530" spans="1:13">
      <c r="A4530" s="137" t="n">
        <v>1</v>
      </c>
      <c r="B4530" s="100" t="s">
        <v>525</v>
      </c>
      <c r="C4530" s="137">
        <f>COUNTIFS(Severity,$B4530,AssignedDate,"&gt;="&amp;$C$1,AssignedDate,"&lt;="&amp;$F$1)</f>
        <v/>
      </c>
      <c r="D4530" s="137">
        <f>COUNTIFS(Severity,$B4530,Status,"&lt;&gt;Suspend",Status,"&lt;&gt;Assigned",Status,"&lt;&gt;Open",Status,"&lt;&gt;Hold",ResolvedDate,"&gt;="&amp;$C$1,ResolvedDate,"&lt;="&amp;$F$1)</f>
        <v/>
      </c>
      <c r="E4530" s="137">
        <f>COUNTIFS(Severity,$B4530,SLA_Breach,"&lt;&gt;Yes",Status,"&lt;&gt;Suspend",Status,"&lt;&gt;Assigned",Status,"&lt;&gt;Open",Status,"&lt;&gt;Hold&gt;",ResolvedDate,"&gt;="&amp;$C$1,ResolvedDate,"&lt;="&amp;$F$1)</f>
        <v/>
      </c>
      <c r="F4530" s="137">
        <f>COUNTIFS(Severity,$B4530,SLA_Breach,"Yes",Status,"&lt;&gt;Suspend",Status,"&lt;&gt;Assigned",Status,"&lt;&gt;Open",Status,"&lt;&gt;Hold&gt;",ResolvedDate,"&gt;="&amp;$C$1,ResolvedDate,"&lt;="&amp;$F$1)</f>
        <v/>
      </c>
      <c r="G4530" s="137">
        <f>COUNTIFS(Severity,$B4530,AssignedDate,"&gt;=01/01/2017 12:00:00 AM",AssignedDate,"&lt;="&amp;$F$1)</f>
        <v/>
      </c>
      <c r="H4530" s="177" t="n"/>
      <c r="L4530" s="57" t="n">
        <v>0</v>
      </c>
      <c r="M4530" s="57" t="n"/>
    </row>
    <row r="4531" spans="1:13">
      <c r="A4531" s="137" t="n">
        <v>1</v>
      </c>
      <c r="B4531" s="100" t="s">
        <v>525</v>
      </c>
      <c r="C4531" s="137">
        <f>COUNTIFS(Severity,$B4531,AssignedDate,"&gt;="&amp;$C$1,AssignedDate,"&lt;="&amp;$F$1)</f>
        <v/>
      </c>
      <c r="D4531" s="137">
        <f>COUNTIFS(Severity,$B4531,Status,"&lt;&gt;Suspend",Status,"&lt;&gt;Assigned",Status,"&lt;&gt;Open",Status,"&lt;&gt;Hold",ResolvedDate,"&gt;="&amp;$C$1,ResolvedDate,"&lt;="&amp;$F$1)</f>
        <v/>
      </c>
      <c r="E4531" s="137">
        <f>COUNTIFS(Severity,$B4531,SLA_Breach,"&lt;&gt;Yes",Status,"&lt;&gt;Suspend",Status,"&lt;&gt;Assigned",Status,"&lt;&gt;Open",Status,"&lt;&gt;Hold&gt;",ResolvedDate,"&gt;="&amp;$C$1,ResolvedDate,"&lt;="&amp;$F$1)</f>
        <v/>
      </c>
      <c r="F4531" s="137">
        <f>COUNTIFS(Severity,$B4531,SLA_Breach,"Yes",Status,"&lt;&gt;Suspend",Status,"&lt;&gt;Assigned",Status,"&lt;&gt;Open",Status,"&lt;&gt;Hold&gt;",ResolvedDate,"&gt;="&amp;$C$1,ResolvedDate,"&lt;="&amp;$F$1)</f>
        <v/>
      </c>
      <c r="G4531" s="137">
        <f>COUNTIFS(Severity,$B4531,AssignedDate,"&gt;=01/01/2017 12:00:00 AM",AssignedDate,"&lt;="&amp;$F$1)</f>
        <v/>
      </c>
      <c r="H4531" s="177" t="n"/>
      <c r="L4531" s="57" t="n">
        <v>0</v>
      </c>
      <c r="M4531" s="57" t="n"/>
    </row>
    <row r="4532" spans="1:13">
      <c r="A4532" s="137" t="n">
        <v>1</v>
      </c>
      <c r="B4532" s="100" t="s">
        <v>525</v>
      </c>
      <c r="C4532" s="137">
        <f>COUNTIFS(Severity,$B4532,AssignedDate,"&gt;="&amp;$C$1,AssignedDate,"&lt;="&amp;$F$1)</f>
        <v/>
      </c>
      <c r="D4532" s="137">
        <f>COUNTIFS(Severity,$B4532,Status,"&lt;&gt;Suspend",Status,"&lt;&gt;Assigned",Status,"&lt;&gt;Open",Status,"&lt;&gt;Hold",ResolvedDate,"&gt;="&amp;$C$1,ResolvedDate,"&lt;="&amp;$F$1)</f>
        <v/>
      </c>
      <c r="E4532" s="137">
        <f>COUNTIFS(Severity,$B4532,SLA_Breach,"&lt;&gt;Yes",Status,"&lt;&gt;Suspend",Status,"&lt;&gt;Assigned",Status,"&lt;&gt;Open",Status,"&lt;&gt;Hold&gt;",ResolvedDate,"&gt;="&amp;$C$1,ResolvedDate,"&lt;="&amp;$F$1)</f>
        <v/>
      </c>
      <c r="F4532" s="137">
        <f>COUNTIFS(Severity,$B4532,SLA_Breach,"Yes",Status,"&lt;&gt;Suspend",Status,"&lt;&gt;Assigned",Status,"&lt;&gt;Open",Status,"&lt;&gt;Hold&gt;",ResolvedDate,"&gt;="&amp;$C$1,ResolvedDate,"&lt;="&amp;$F$1)</f>
        <v/>
      </c>
      <c r="G4532" s="137">
        <f>COUNTIFS(Severity,$B4532,AssignedDate,"&gt;=01/01/2017 12:00:00 AM",AssignedDate,"&lt;="&amp;$F$1)</f>
        <v/>
      </c>
      <c r="H4532" s="177" t="n"/>
      <c r="L4532" s="57" t="n">
        <v>0</v>
      </c>
      <c r="M4532" s="57" t="n"/>
    </row>
    <row r="4533" spans="1:13">
      <c r="A4533" s="137" t="n">
        <v>1</v>
      </c>
      <c r="B4533" s="100" t="s">
        <v>525</v>
      </c>
      <c r="C4533" s="137">
        <f>COUNTIFS(Severity,$B4533,AssignedDate,"&gt;="&amp;$C$1,AssignedDate,"&lt;="&amp;$F$1)</f>
        <v/>
      </c>
      <c r="D4533" s="137">
        <f>COUNTIFS(Severity,$B4533,Status,"&lt;&gt;Suspend",Status,"&lt;&gt;Assigned",Status,"&lt;&gt;Open",Status,"&lt;&gt;Hold",ResolvedDate,"&gt;="&amp;$C$1,ResolvedDate,"&lt;="&amp;$F$1)</f>
        <v/>
      </c>
      <c r="E4533" s="137">
        <f>COUNTIFS(Severity,$B4533,SLA_Breach,"&lt;&gt;Yes",Status,"&lt;&gt;Suspend",Status,"&lt;&gt;Assigned",Status,"&lt;&gt;Open",Status,"&lt;&gt;Hold&gt;",ResolvedDate,"&gt;="&amp;$C$1,ResolvedDate,"&lt;="&amp;$F$1)</f>
        <v/>
      </c>
      <c r="F4533" s="137">
        <f>COUNTIFS(Severity,$B4533,SLA_Breach,"Yes",Status,"&lt;&gt;Suspend",Status,"&lt;&gt;Assigned",Status,"&lt;&gt;Open",Status,"&lt;&gt;Hold&gt;",ResolvedDate,"&gt;="&amp;$C$1,ResolvedDate,"&lt;="&amp;$F$1)</f>
        <v/>
      </c>
      <c r="G4533" s="137">
        <f>COUNTIFS(Severity,$B4533,AssignedDate,"&gt;=01/01/2017 12:00:00 AM",AssignedDate,"&lt;="&amp;$F$1)</f>
        <v/>
      </c>
      <c r="H4533" s="177" t="n"/>
      <c r="L4533" s="57" t="n">
        <v>0</v>
      </c>
      <c r="M4533" s="57" t="n"/>
    </row>
    <row r="4534" spans="1:13">
      <c r="A4534" s="137" t="n">
        <v>1</v>
      </c>
      <c r="B4534" s="100" t="s">
        <v>525</v>
      </c>
      <c r="C4534" s="137">
        <f>COUNTIFS(Severity,$B4534,AssignedDate,"&gt;="&amp;$C$1,AssignedDate,"&lt;="&amp;$F$1)</f>
        <v/>
      </c>
      <c r="D4534" s="137">
        <f>COUNTIFS(Severity,$B4534,Status,"&lt;&gt;Suspend",Status,"&lt;&gt;Assigned",Status,"&lt;&gt;Open",Status,"&lt;&gt;Hold",ResolvedDate,"&gt;="&amp;$C$1,ResolvedDate,"&lt;="&amp;$F$1)</f>
        <v/>
      </c>
      <c r="E4534" s="137">
        <f>COUNTIFS(Severity,$B4534,SLA_Breach,"&lt;&gt;Yes",Status,"&lt;&gt;Suspend",Status,"&lt;&gt;Assigned",Status,"&lt;&gt;Open",Status,"&lt;&gt;Hold&gt;",ResolvedDate,"&gt;="&amp;$C$1,ResolvedDate,"&lt;="&amp;$F$1)</f>
        <v/>
      </c>
      <c r="F4534" s="137">
        <f>COUNTIFS(Severity,$B4534,SLA_Breach,"Yes",Status,"&lt;&gt;Suspend",Status,"&lt;&gt;Assigned",Status,"&lt;&gt;Open",Status,"&lt;&gt;Hold&gt;",ResolvedDate,"&gt;="&amp;$C$1,ResolvedDate,"&lt;="&amp;$F$1)</f>
        <v/>
      </c>
      <c r="G4534" s="137">
        <f>COUNTIFS(Severity,$B4534,AssignedDate,"&gt;=01/01/2017 12:00:00 AM",AssignedDate,"&lt;="&amp;$F$1)</f>
        <v/>
      </c>
      <c r="H4534" s="177" t="n"/>
      <c r="L4534" s="57" t="n">
        <v>0</v>
      </c>
      <c r="M4534" s="57" t="n"/>
    </row>
    <row r="4535" spans="1:13">
      <c r="A4535" s="137" t="n">
        <v>1</v>
      </c>
      <c r="B4535" s="100" t="s">
        <v>525</v>
      </c>
      <c r="C4535" s="137">
        <f>COUNTIFS(Severity,$B4535,AssignedDate,"&gt;="&amp;$C$1,AssignedDate,"&lt;="&amp;$F$1)</f>
        <v/>
      </c>
      <c r="D4535" s="137">
        <f>COUNTIFS(Severity,$B4535,Status,"&lt;&gt;Suspend",Status,"&lt;&gt;Assigned",Status,"&lt;&gt;Open",Status,"&lt;&gt;Hold",ResolvedDate,"&gt;="&amp;$C$1,ResolvedDate,"&lt;="&amp;$F$1)</f>
        <v/>
      </c>
      <c r="E4535" s="137">
        <f>COUNTIFS(Severity,$B4535,SLA_Breach,"&lt;&gt;Yes",Status,"&lt;&gt;Suspend",Status,"&lt;&gt;Assigned",Status,"&lt;&gt;Open",Status,"&lt;&gt;Hold&gt;",ResolvedDate,"&gt;="&amp;$C$1,ResolvedDate,"&lt;="&amp;$F$1)</f>
        <v/>
      </c>
      <c r="F4535" s="137">
        <f>COUNTIFS(Severity,$B4535,SLA_Breach,"Yes",Status,"&lt;&gt;Suspend",Status,"&lt;&gt;Assigned",Status,"&lt;&gt;Open",Status,"&lt;&gt;Hold&gt;",ResolvedDate,"&gt;="&amp;$C$1,ResolvedDate,"&lt;="&amp;$F$1)</f>
        <v/>
      </c>
      <c r="G4535" s="137">
        <f>COUNTIFS(Severity,$B4535,AssignedDate,"&gt;=01/01/2017 12:00:00 AM",AssignedDate,"&lt;="&amp;$F$1)</f>
        <v/>
      </c>
      <c r="H4535" s="177" t="n"/>
      <c r="L4535" s="57" t="n">
        <v>0</v>
      </c>
      <c r="M4535" s="57" t="n"/>
    </row>
    <row r="4536" spans="1:13">
      <c r="A4536" s="137" t="n">
        <v>1</v>
      </c>
      <c r="B4536" s="100" t="s">
        <v>525</v>
      </c>
      <c r="C4536" s="137">
        <f>COUNTIFS(Severity,$B4536,AssignedDate,"&gt;="&amp;$C$1,AssignedDate,"&lt;="&amp;$F$1)</f>
        <v/>
      </c>
      <c r="D4536" s="137">
        <f>COUNTIFS(Severity,$B4536,Status,"&lt;&gt;Suspend",Status,"&lt;&gt;Assigned",Status,"&lt;&gt;Open",Status,"&lt;&gt;Hold",ResolvedDate,"&gt;="&amp;$C$1,ResolvedDate,"&lt;="&amp;$F$1)</f>
        <v/>
      </c>
      <c r="E4536" s="137">
        <f>COUNTIFS(Severity,$B4536,SLA_Breach,"&lt;&gt;Yes",Status,"&lt;&gt;Suspend",Status,"&lt;&gt;Assigned",Status,"&lt;&gt;Open",Status,"&lt;&gt;Hold&gt;",ResolvedDate,"&gt;="&amp;$C$1,ResolvedDate,"&lt;="&amp;$F$1)</f>
        <v/>
      </c>
      <c r="F4536" s="137">
        <f>COUNTIFS(Severity,$B4536,SLA_Breach,"Yes",Status,"&lt;&gt;Suspend",Status,"&lt;&gt;Assigned",Status,"&lt;&gt;Open",Status,"&lt;&gt;Hold&gt;",ResolvedDate,"&gt;="&amp;$C$1,ResolvedDate,"&lt;="&amp;$F$1)</f>
        <v/>
      </c>
      <c r="G4536" s="137">
        <f>COUNTIFS(Severity,$B4536,AssignedDate,"&gt;=01/01/2017 12:00:00 AM",AssignedDate,"&lt;="&amp;$F$1)</f>
        <v/>
      </c>
      <c r="H4536" s="177" t="n"/>
      <c r="L4536" s="57" t="n">
        <v>0</v>
      </c>
      <c r="M4536" s="57" t="n"/>
    </row>
    <row r="4537" spans="1:13">
      <c r="A4537" s="137" t="n">
        <v>1</v>
      </c>
      <c r="B4537" s="100" t="s">
        <v>525</v>
      </c>
      <c r="C4537" s="137">
        <f>COUNTIFS(Severity,$B4537,AssignedDate,"&gt;="&amp;$C$1,AssignedDate,"&lt;="&amp;$F$1)</f>
        <v/>
      </c>
      <c r="D4537" s="137">
        <f>COUNTIFS(Severity,$B4537,Status,"&lt;&gt;Suspend",Status,"&lt;&gt;Assigned",Status,"&lt;&gt;Open",Status,"&lt;&gt;Hold",ResolvedDate,"&gt;="&amp;$C$1,ResolvedDate,"&lt;="&amp;$F$1)</f>
        <v/>
      </c>
      <c r="E4537" s="137">
        <f>COUNTIFS(Severity,$B4537,SLA_Breach,"&lt;&gt;Yes",Status,"&lt;&gt;Suspend",Status,"&lt;&gt;Assigned",Status,"&lt;&gt;Open",Status,"&lt;&gt;Hold&gt;",ResolvedDate,"&gt;="&amp;$C$1,ResolvedDate,"&lt;="&amp;$F$1)</f>
        <v/>
      </c>
      <c r="F4537" s="137">
        <f>COUNTIFS(Severity,$B4537,SLA_Breach,"Yes",Status,"&lt;&gt;Suspend",Status,"&lt;&gt;Assigned",Status,"&lt;&gt;Open",Status,"&lt;&gt;Hold&gt;",ResolvedDate,"&gt;="&amp;$C$1,ResolvedDate,"&lt;="&amp;$F$1)</f>
        <v/>
      </c>
      <c r="G4537" s="137">
        <f>COUNTIFS(Severity,$B4537,AssignedDate,"&gt;=01/01/2017 12:00:00 AM",AssignedDate,"&lt;="&amp;$F$1)</f>
        <v/>
      </c>
      <c r="H4537" s="177" t="n"/>
      <c r="L4537" s="57" t="n">
        <v>0</v>
      </c>
      <c r="M4537" s="57" t="n"/>
    </row>
    <row r="4538" spans="1:13">
      <c r="A4538" s="137" t="n">
        <v>1</v>
      </c>
      <c r="B4538" s="100" t="s">
        <v>525</v>
      </c>
      <c r="C4538" s="137">
        <f>COUNTIFS(Severity,$B4538,AssignedDate,"&gt;="&amp;$C$1,AssignedDate,"&lt;="&amp;$F$1)</f>
        <v/>
      </c>
      <c r="D4538" s="137">
        <f>COUNTIFS(Severity,$B4538,Status,"&lt;&gt;Suspend",Status,"&lt;&gt;Assigned",Status,"&lt;&gt;Open",Status,"&lt;&gt;Hold",ResolvedDate,"&gt;="&amp;$C$1,ResolvedDate,"&lt;="&amp;$F$1)</f>
        <v/>
      </c>
      <c r="E4538" s="137">
        <f>COUNTIFS(Severity,$B4538,SLA_Breach,"&lt;&gt;Yes",Status,"&lt;&gt;Suspend",Status,"&lt;&gt;Assigned",Status,"&lt;&gt;Open",Status,"&lt;&gt;Hold&gt;",ResolvedDate,"&gt;="&amp;$C$1,ResolvedDate,"&lt;="&amp;$F$1)</f>
        <v/>
      </c>
      <c r="F4538" s="137">
        <f>COUNTIFS(Severity,$B4538,SLA_Breach,"Yes",Status,"&lt;&gt;Suspend",Status,"&lt;&gt;Assigned",Status,"&lt;&gt;Open",Status,"&lt;&gt;Hold&gt;",ResolvedDate,"&gt;="&amp;$C$1,ResolvedDate,"&lt;="&amp;$F$1)</f>
        <v/>
      </c>
      <c r="G4538" s="137">
        <f>COUNTIFS(Severity,$B4538,AssignedDate,"&gt;=01/01/2017 12:00:00 AM",AssignedDate,"&lt;="&amp;$F$1)</f>
        <v/>
      </c>
      <c r="H4538" s="177" t="n"/>
      <c r="L4538" s="57" t="n">
        <v>0</v>
      </c>
      <c r="M4538" s="57" t="n"/>
    </row>
    <row r="4539" spans="1:13">
      <c r="A4539" s="137" t="n">
        <v>1</v>
      </c>
      <c r="B4539" s="100" t="s">
        <v>525</v>
      </c>
      <c r="C4539" s="137">
        <f>COUNTIFS(Severity,$B4539,AssignedDate,"&gt;="&amp;$C$1,AssignedDate,"&lt;="&amp;$F$1)</f>
        <v/>
      </c>
      <c r="D4539" s="137">
        <f>COUNTIFS(Severity,$B4539,Status,"&lt;&gt;Suspend",Status,"&lt;&gt;Assigned",Status,"&lt;&gt;Open",Status,"&lt;&gt;Hold",ResolvedDate,"&gt;="&amp;$C$1,ResolvedDate,"&lt;="&amp;$F$1)</f>
        <v/>
      </c>
      <c r="E4539" s="137">
        <f>COUNTIFS(Severity,$B4539,SLA_Breach,"&lt;&gt;Yes",Status,"&lt;&gt;Suspend",Status,"&lt;&gt;Assigned",Status,"&lt;&gt;Open",Status,"&lt;&gt;Hold&gt;",ResolvedDate,"&gt;="&amp;$C$1,ResolvedDate,"&lt;="&amp;$F$1)</f>
        <v/>
      </c>
      <c r="F4539" s="137">
        <f>COUNTIFS(Severity,$B4539,SLA_Breach,"Yes",Status,"&lt;&gt;Suspend",Status,"&lt;&gt;Assigned",Status,"&lt;&gt;Open",Status,"&lt;&gt;Hold&gt;",ResolvedDate,"&gt;="&amp;$C$1,ResolvedDate,"&lt;="&amp;$F$1)</f>
        <v/>
      </c>
      <c r="G4539" s="137">
        <f>COUNTIFS(Severity,$B4539,AssignedDate,"&gt;=01/01/2017 12:00:00 AM",AssignedDate,"&lt;="&amp;$F$1)</f>
        <v/>
      </c>
      <c r="H4539" s="177" t="n"/>
      <c r="L4539" s="57" t="n">
        <v>0</v>
      </c>
      <c r="M4539" s="57" t="n"/>
    </row>
    <row r="4540" spans="1:13">
      <c r="A4540" s="137" t="n">
        <v>1</v>
      </c>
      <c r="B4540" s="100" t="s">
        <v>525</v>
      </c>
      <c r="C4540" s="137">
        <f>COUNTIFS(Severity,$B4540,AssignedDate,"&gt;="&amp;$C$1,AssignedDate,"&lt;="&amp;$F$1)</f>
        <v/>
      </c>
      <c r="D4540" s="137">
        <f>COUNTIFS(Severity,$B4540,Status,"&lt;&gt;Suspend",Status,"&lt;&gt;Assigned",Status,"&lt;&gt;Open",Status,"&lt;&gt;Hold",ResolvedDate,"&gt;="&amp;$C$1,ResolvedDate,"&lt;="&amp;$F$1)</f>
        <v/>
      </c>
      <c r="E4540" s="137">
        <f>COUNTIFS(Severity,$B4540,SLA_Breach,"&lt;&gt;Yes",Status,"&lt;&gt;Suspend",Status,"&lt;&gt;Assigned",Status,"&lt;&gt;Open",Status,"&lt;&gt;Hold&gt;",ResolvedDate,"&gt;="&amp;$C$1,ResolvedDate,"&lt;="&amp;$F$1)</f>
        <v/>
      </c>
      <c r="F4540" s="137">
        <f>COUNTIFS(Severity,$B4540,SLA_Breach,"Yes",Status,"&lt;&gt;Suspend",Status,"&lt;&gt;Assigned",Status,"&lt;&gt;Open",Status,"&lt;&gt;Hold&gt;",ResolvedDate,"&gt;="&amp;$C$1,ResolvedDate,"&lt;="&amp;$F$1)</f>
        <v/>
      </c>
      <c r="G4540" s="137">
        <f>COUNTIFS(Severity,$B4540,AssignedDate,"&gt;=01/01/2017 12:00:00 AM",AssignedDate,"&lt;="&amp;$F$1)</f>
        <v/>
      </c>
      <c r="H4540" s="177" t="n"/>
      <c r="L4540" s="57" t="n">
        <v>0</v>
      </c>
      <c r="M4540" s="57" t="n"/>
    </row>
    <row r="4541" spans="1:13">
      <c r="A4541" s="137" t="n">
        <v>1</v>
      </c>
      <c r="B4541" s="100" t="s">
        <v>525</v>
      </c>
      <c r="C4541" s="137">
        <f>COUNTIFS(Severity,$B4541,AssignedDate,"&gt;="&amp;$C$1,AssignedDate,"&lt;="&amp;$F$1)</f>
        <v/>
      </c>
      <c r="D4541" s="137">
        <f>COUNTIFS(Severity,$B4541,Status,"&lt;&gt;Suspend",Status,"&lt;&gt;Assigned",Status,"&lt;&gt;Open",Status,"&lt;&gt;Hold",ResolvedDate,"&gt;="&amp;$C$1,ResolvedDate,"&lt;="&amp;$F$1)</f>
        <v/>
      </c>
      <c r="E4541" s="137">
        <f>COUNTIFS(Severity,$B4541,SLA_Breach,"&lt;&gt;Yes",Status,"&lt;&gt;Suspend",Status,"&lt;&gt;Assigned",Status,"&lt;&gt;Open",Status,"&lt;&gt;Hold&gt;",ResolvedDate,"&gt;="&amp;$C$1,ResolvedDate,"&lt;="&amp;$F$1)</f>
        <v/>
      </c>
      <c r="F4541" s="137">
        <f>COUNTIFS(Severity,$B4541,SLA_Breach,"Yes",Status,"&lt;&gt;Suspend",Status,"&lt;&gt;Assigned",Status,"&lt;&gt;Open",Status,"&lt;&gt;Hold&gt;",ResolvedDate,"&gt;="&amp;$C$1,ResolvedDate,"&lt;="&amp;$F$1)</f>
        <v/>
      </c>
      <c r="G4541" s="137">
        <f>COUNTIFS(Severity,$B4541,AssignedDate,"&gt;=01/01/2017 12:00:00 AM",AssignedDate,"&lt;="&amp;$F$1)</f>
        <v/>
      </c>
      <c r="H4541" s="177" t="n"/>
      <c r="L4541" s="57" t="n">
        <v>0</v>
      </c>
      <c r="M4541" s="57" t="n"/>
    </row>
    <row r="4542" spans="1:13">
      <c r="A4542" s="137" t="n">
        <v>1</v>
      </c>
      <c r="B4542" s="100" t="s">
        <v>525</v>
      </c>
      <c r="C4542" s="137">
        <f>COUNTIFS(Severity,$B4542,AssignedDate,"&gt;="&amp;$C$1,AssignedDate,"&lt;="&amp;$F$1)</f>
        <v/>
      </c>
      <c r="D4542" s="137">
        <f>COUNTIFS(Severity,$B4542,Status,"&lt;&gt;Suspend",Status,"&lt;&gt;Assigned",Status,"&lt;&gt;Open",Status,"&lt;&gt;Hold",ResolvedDate,"&gt;="&amp;$C$1,ResolvedDate,"&lt;="&amp;$F$1)</f>
        <v/>
      </c>
      <c r="E4542" s="137">
        <f>COUNTIFS(Severity,$B4542,SLA_Breach,"&lt;&gt;Yes",Status,"&lt;&gt;Suspend",Status,"&lt;&gt;Assigned",Status,"&lt;&gt;Open",Status,"&lt;&gt;Hold&gt;",ResolvedDate,"&gt;="&amp;$C$1,ResolvedDate,"&lt;="&amp;$F$1)</f>
        <v/>
      </c>
      <c r="F4542" s="137">
        <f>COUNTIFS(Severity,$B4542,SLA_Breach,"Yes",Status,"&lt;&gt;Suspend",Status,"&lt;&gt;Assigned",Status,"&lt;&gt;Open",Status,"&lt;&gt;Hold&gt;",ResolvedDate,"&gt;="&amp;$C$1,ResolvedDate,"&lt;="&amp;$F$1)</f>
        <v/>
      </c>
      <c r="G4542" s="137">
        <f>COUNTIFS(Severity,$B4542,AssignedDate,"&gt;=01/01/2017 12:00:00 AM",AssignedDate,"&lt;="&amp;$F$1)</f>
        <v/>
      </c>
      <c r="H4542" s="177" t="n"/>
      <c r="L4542" s="57" t="n">
        <v>0</v>
      </c>
      <c r="M4542" s="57" t="n"/>
    </row>
    <row r="4543" spans="1:13">
      <c r="A4543" s="137" t="n">
        <v>1</v>
      </c>
      <c r="B4543" s="100" t="s">
        <v>525</v>
      </c>
      <c r="C4543" s="137">
        <f>COUNTIFS(Severity,$B4543,AssignedDate,"&gt;="&amp;$C$1,AssignedDate,"&lt;="&amp;$F$1)</f>
        <v/>
      </c>
      <c r="D4543" s="137">
        <f>COUNTIFS(Severity,$B4543,Status,"&lt;&gt;Suspend",Status,"&lt;&gt;Assigned",Status,"&lt;&gt;Open",Status,"&lt;&gt;Hold",ResolvedDate,"&gt;="&amp;$C$1,ResolvedDate,"&lt;="&amp;$F$1)</f>
        <v/>
      </c>
      <c r="E4543" s="137">
        <f>COUNTIFS(Severity,$B4543,SLA_Breach,"&lt;&gt;Yes",Status,"&lt;&gt;Suspend",Status,"&lt;&gt;Assigned",Status,"&lt;&gt;Open",Status,"&lt;&gt;Hold&gt;",ResolvedDate,"&gt;="&amp;$C$1,ResolvedDate,"&lt;="&amp;$F$1)</f>
        <v/>
      </c>
      <c r="F4543" s="137">
        <f>COUNTIFS(Severity,$B4543,SLA_Breach,"Yes",Status,"&lt;&gt;Suspend",Status,"&lt;&gt;Assigned",Status,"&lt;&gt;Open",Status,"&lt;&gt;Hold&gt;",ResolvedDate,"&gt;="&amp;$C$1,ResolvedDate,"&lt;="&amp;$F$1)</f>
        <v/>
      </c>
      <c r="G4543" s="137">
        <f>COUNTIFS(Severity,$B4543,AssignedDate,"&gt;=01/01/2017 12:00:00 AM",AssignedDate,"&lt;="&amp;$F$1)</f>
        <v/>
      </c>
      <c r="H4543" s="177" t="n"/>
      <c r="L4543" s="57" t="n">
        <v>0</v>
      </c>
      <c r="M4543" s="57" t="n"/>
    </row>
    <row r="4544" spans="1:13">
      <c r="A4544" s="137" t="n">
        <v>1</v>
      </c>
      <c r="B4544" s="100" t="s">
        <v>525</v>
      </c>
      <c r="C4544" s="137">
        <f>COUNTIFS(Severity,$B4544,AssignedDate,"&gt;="&amp;$C$1,AssignedDate,"&lt;="&amp;$F$1)</f>
        <v/>
      </c>
      <c r="D4544" s="137">
        <f>COUNTIFS(Severity,$B4544,Status,"&lt;&gt;Suspend",Status,"&lt;&gt;Assigned",Status,"&lt;&gt;Open",Status,"&lt;&gt;Hold",ResolvedDate,"&gt;="&amp;$C$1,ResolvedDate,"&lt;="&amp;$F$1)</f>
        <v/>
      </c>
      <c r="E4544" s="137">
        <f>COUNTIFS(Severity,$B4544,SLA_Breach,"&lt;&gt;Yes",Status,"&lt;&gt;Suspend",Status,"&lt;&gt;Assigned",Status,"&lt;&gt;Open",Status,"&lt;&gt;Hold&gt;",ResolvedDate,"&gt;="&amp;$C$1,ResolvedDate,"&lt;="&amp;$F$1)</f>
        <v/>
      </c>
      <c r="F4544" s="137">
        <f>COUNTIFS(Severity,$B4544,SLA_Breach,"Yes",Status,"&lt;&gt;Suspend",Status,"&lt;&gt;Assigned",Status,"&lt;&gt;Open",Status,"&lt;&gt;Hold&gt;",ResolvedDate,"&gt;="&amp;$C$1,ResolvedDate,"&lt;="&amp;$F$1)</f>
        <v/>
      </c>
      <c r="G4544" s="137">
        <f>COUNTIFS(Severity,$B4544,AssignedDate,"&gt;=01/01/2017 12:00:00 AM",AssignedDate,"&lt;="&amp;$F$1)</f>
        <v/>
      </c>
      <c r="H4544" s="177" t="n"/>
      <c r="L4544" s="57" t="n">
        <v>0</v>
      </c>
      <c r="M4544" s="57" t="n"/>
    </row>
    <row r="4545" spans="1:13">
      <c r="A4545" s="137" t="n">
        <v>1</v>
      </c>
      <c r="B4545" s="100" t="s">
        <v>525</v>
      </c>
      <c r="C4545" s="137">
        <f>COUNTIFS(Severity,$B4545,AssignedDate,"&gt;="&amp;$C$1,AssignedDate,"&lt;="&amp;$F$1)</f>
        <v/>
      </c>
      <c r="D4545" s="137">
        <f>COUNTIFS(Severity,$B4545,Status,"&lt;&gt;Suspend",Status,"&lt;&gt;Assigned",Status,"&lt;&gt;Open",Status,"&lt;&gt;Hold",ResolvedDate,"&gt;="&amp;$C$1,ResolvedDate,"&lt;="&amp;$F$1)</f>
        <v/>
      </c>
      <c r="E4545" s="137">
        <f>COUNTIFS(Severity,$B4545,SLA_Breach,"&lt;&gt;Yes",Status,"&lt;&gt;Suspend",Status,"&lt;&gt;Assigned",Status,"&lt;&gt;Open",Status,"&lt;&gt;Hold&gt;",ResolvedDate,"&gt;="&amp;$C$1,ResolvedDate,"&lt;="&amp;$F$1)</f>
        <v/>
      </c>
      <c r="F4545" s="137">
        <f>COUNTIFS(Severity,$B4545,SLA_Breach,"Yes",Status,"&lt;&gt;Suspend",Status,"&lt;&gt;Assigned",Status,"&lt;&gt;Open",Status,"&lt;&gt;Hold&gt;",ResolvedDate,"&gt;="&amp;$C$1,ResolvedDate,"&lt;="&amp;$F$1)</f>
        <v/>
      </c>
      <c r="G4545" s="137">
        <f>COUNTIFS(Severity,$B4545,AssignedDate,"&gt;=01/01/2017 12:00:00 AM",AssignedDate,"&lt;="&amp;$F$1)</f>
        <v/>
      </c>
      <c r="H4545" s="177" t="n"/>
      <c r="L4545" s="57" t="n">
        <v>0</v>
      </c>
      <c r="M4545" s="57" t="n"/>
    </row>
    <row r="4546" spans="1:13">
      <c r="A4546" s="137" t="n">
        <v>1</v>
      </c>
      <c r="B4546" s="100" t="s">
        <v>525</v>
      </c>
      <c r="C4546" s="137">
        <f>COUNTIFS(Severity,$B4546,AssignedDate,"&gt;="&amp;$C$1,AssignedDate,"&lt;="&amp;$F$1)</f>
        <v/>
      </c>
      <c r="D4546" s="137">
        <f>COUNTIFS(Severity,$B4546,Status,"&lt;&gt;Suspend",Status,"&lt;&gt;Assigned",Status,"&lt;&gt;Open",Status,"&lt;&gt;Hold",ResolvedDate,"&gt;="&amp;$C$1,ResolvedDate,"&lt;="&amp;$F$1)</f>
        <v/>
      </c>
      <c r="E4546" s="137">
        <f>COUNTIFS(Severity,$B4546,SLA_Breach,"&lt;&gt;Yes",Status,"&lt;&gt;Suspend",Status,"&lt;&gt;Assigned",Status,"&lt;&gt;Open",Status,"&lt;&gt;Hold&gt;",ResolvedDate,"&gt;="&amp;$C$1,ResolvedDate,"&lt;="&amp;$F$1)</f>
        <v/>
      </c>
      <c r="F4546" s="137">
        <f>COUNTIFS(Severity,$B4546,SLA_Breach,"Yes",Status,"&lt;&gt;Suspend",Status,"&lt;&gt;Assigned",Status,"&lt;&gt;Open",Status,"&lt;&gt;Hold&gt;",ResolvedDate,"&gt;="&amp;$C$1,ResolvedDate,"&lt;="&amp;$F$1)</f>
        <v/>
      </c>
      <c r="G4546" s="137">
        <f>COUNTIFS(Severity,$B4546,AssignedDate,"&gt;=01/01/2017 12:00:00 AM",AssignedDate,"&lt;="&amp;$F$1)</f>
        <v/>
      </c>
      <c r="H4546" s="177" t="n"/>
      <c r="L4546" s="57" t="n">
        <v>0</v>
      </c>
      <c r="M4546" s="57" t="n"/>
    </row>
    <row r="4547" spans="1:13">
      <c r="A4547" s="137" t="n">
        <v>1</v>
      </c>
      <c r="B4547" s="100" t="s">
        <v>525</v>
      </c>
      <c r="C4547" s="137">
        <f>COUNTIFS(Severity,$B4547,AssignedDate,"&gt;="&amp;$C$1,AssignedDate,"&lt;="&amp;$F$1)</f>
        <v/>
      </c>
      <c r="D4547" s="137">
        <f>COUNTIFS(Severity,$B4547,Status,"&lt;&gt;Suspend",Status,"&lt;&gt;Assigned",Status,"&lt;&gt;Open",Status,"&lt;&gt;Hold",ResolvedDate,"&gt;="&amp;$C$1,ResolvedDate,"&lt;="&amp;$F$1)</f>
        <v/>
      </c>
      <c r="E4547" s="137">
        <f>COUNTIFS(Severity,$B4547,SLA_Breach,"&lt;&gt;Yes",Status,"&lt;&gt;Suspend",Status,"&lt;&gt;Assigned",Status,"&lt;&gt;Open",Status,"&lt;&gt;Hold&gt;",ResolvedDate,"&gt;="&amp;$C$1,ResolvedDate,"&lt;="&amp;$F$1)</f>
        <v/>
      </c>
      <c r="F4547" s="137">
        <f>COUNTIFS(Severity,$B4547,SLA_Breach,"Yes",Status,"&lt;&gt;Suspend",Status,"&lt;&gt;Assigned",Status,"&lt;&gt;Open",Status,"&lt;&gt;Hold&gt;",ResolvedDate,"&gt;="&amp;$C$1,ResolvedDate,"&lt;="&amp;$F$1)</f>
        <v/>
      </c>
      <c r="G4547" s="137">
        <f>COUNTIFS(Severity,$B4547,AssignedDate,"&gt;=01/01/2017 12:00:00 AM",AssignedDate,"&lt;="&amp;$F$1)</f>
        <v/>
      </c>
      <c r="H4547" s="177" t="n"/>
      <c r="L4547" s="57" t="n">
        <v>0</v>
      </c>
      <c r="M4547" s="57" t="n"/>
    </row>
    <row r="4548" spans="1:13">
      <c r="A4548" s="137" t="n">
        <v>1</v>
      </c>
      <c r="B4548" s="100" t="s">
        <v>525</v>
      </c>
      <c r="C4548" s="137">
        <f>COUNTIFS(Severity,$B4548,AssignedDate,"&gt;="&amp;$C$1,AssignedDate,"&lt;="&amp;$F$1)</f>
        <v/>
      </c>
      <c r="D4548" s="137">
        <f>COUNTIFS(Severity,$B4548,Status,"&lt;&gt;Suspend",Status,"&lt;&gt;Assigned",Status,"&lt;&gt;Open",Status,"&lt;&gt;Hold",ResolvedDate,"&gt;="&amp;$C$1,ResolvedDate,"&lt;="&amp;$F$1)</f>
        <v/>
      </c>
      <c r="E4548" s="137">
        <f>COUNTIFS(Severity,$B4548,SLA_Breach,"&lt;&gt;Yes",Status,"&lt;&gt;Suspend",Status,"&lt;&gt;Assigned",Status,"&lt;&gt;Open",Status,"&lt;&gt;Hold&gt;",ResolvedDate,"&gt;="&amp;$C$1,ResolvedDate,"&lt;="&amp;$F$1)</f>
        <v/>
      </c>
      <c r="F4548" s="137">
        <f>COUNTIFS(Severity,$B4548,SLA_Breach,"Yes",Status,"&lt;&gt;Suspend",Status,"&lt;&gt;Assigned",Status,"&lt;&gt;Open",Status,"&lt;&gt;Hold&gt;",ResolvedDate,"&gt;="&amp;$C$1,ResolvedDate,"&lt;="&amp;$F$1)</f>
        <v/>
      </c>
      <c r="G4548" s="137">
        <f>COUNTIFS(Severity,$B4548,AssignedDate,"&gt;=01/01/2017 12:00:00 AM",AssignedDate,"&lt;="&amp;$F$1)</f>
        <v/>
      </c>
      <c r="H4548" s="177" t="n"/>
      <c r="L4548" s="57" t="n">
        <v>0</v>
      </c>
      <c r="M4548" s="57" t="n"/>
    </row>
    <row r="4549" spans="1:13">
      <c r="A4549" s="137" t="n">
        <v>1</v>
      </c>
      <c r="B4549" s="100" t="s">
        <v>525</v>
      </c>
      <c r="C4549" s="137">
        <f>COUNTIFS(Severity,$B4549,AssignedDate,"&gt;="&amp;$C$1,AssignedDate,"&lt;="&amp;$F$1)</f>
        <v/>
      </c>
      <c r="D4549" s="137">
        <f>COUNTIFS(Severity,$B4549,Status,"&lt;&gt;Suspend",Status,"&lt;&gt;Assigned",Status,"&lt;&gt;Open",Status,"&lt;&gt;Hold",ResolvedDate,"&gt;="&amp;$C$1,ResolvedDate,"&lt;="&amp;$F$1)</f>
        <v/>
      </c>
      <c r="E4549" s="137">
        <f>COUNTIFS(Severity,$B4549,SLA_Breach,"&lt;&gt;Yes",Status,"&lt;&gt;Suspend",Status,"&lt;&gt;Assigned",Status,"&lt;&gt;Open",Status,"&lt;&gt;Hold&gt;",ResolvedDate,"&gt;="&amp;$C$1,ResolvedDate,"&lt;="&amp;$F$1)</f>
        <v/>
      </c>
      <c r="F4549" s="137">
        <f>COUNTIFS(Severity,$B4549,SLA_Breach,"Yes",Status,"&lt;&gt;Suspend",Status,"&lt;&gt;Assigned",Status,"&lt;&gt;Open",Status,"&lt;&gt;Hold&gt;",ResolvedDate,"&gt;="&amp;$C$1,ResolvedDate,"&lt;="&amp;$F$1)</f>
        <v/>
      </c>
      <c r="G4549" s="137">
        <f>COUNTIFS(Severity,$B4549,AssignedDate,"&gt;=01/01/2017 12:00:00 AM",AssignedDate,"&lt;="&amp;$F$1)</f>
        <v/>
      </c>
      <c r="H4549" s="177" t="n"/>
      <c r="L4549" s="57" t="n">
        <v>0</v>
      </c>
      <c r="M4549" s="57" t="n"/>
    </row>
    <row r="4550" spans="1:13">
      <c r="A4550" s="137" t="n">
        <v>1</v>
      </c>
      <c r="B4550" s="100" t="s">
        <v>525</v>
      </c>
      <c r="C4550" s="137">
        <f>COUNTIFS(Severity,$B4550,AssignedDate,"&gt;="&amp;$C$1,AssignedDate,"&lt;="&amp;$F$1)</f>
        <v/>
      </c>
      <c r="D4550" s="137">
        <f>COUNTIFS(Severity,$B4550,Status,"&lt;&gt;Suspend",Status,"&lt;&gt;Assigned",Status,"&lt;&gt;Open",Status,"&lt;&gt;Hold",ResolvedDate,"&gt;="&amp;$C$1,ResolvedDate,"&lt;="&amp;$F$1)</f>
        <v/>
      </c>
      <c r="E4550" s="137">
        <f>COUNTIFS(Severity,$B4550,SLA_Breach,"&lt;&gt;Yes",Status,"&lt;&gt;Suspend",Status,"&lt;&gt;Assigned",Status,"&lt;&gt;Open",Status,"&lt;&gt;Hold&gt;",ResolvedDate,"&gt;="&amp;$C$1,ResolvedDate,"&lt;="&amp;$F$1)</f>
        <v/>
      </c>
      <c r="F4550" s="137">
        <f>COUNTIFS(Severity,$B4550,SLA_Breach,"Yes",Status,"&lt;&gt;Suspend",Status,"&lt;&gt;Assigned",Status,"&lt;&gt;Open",Status,"&lt;&gt;Hold&gt;",ResolvedDate,"&gt;="&amp;$C$1,ResolvedDate,"&lt;="&amp;$F$1)</f>
        <v/>
      </c>
      <c r="G4550" s="137">
        <f>COUNTIFS(Severity,$B4550,AssignedDate,"&gt;=01/01/2017 12:00:00 AM",AssignedDate,"&lt;="&amp;$F$1)</f>
        <v/>
      </c>
      <c r="H4550" s="177" t="n"/>
      <c r="L4550" s="57" t="n">
        <v>0</v>
      </c>
      <c r="M4550" s="57" t="n"/>
    </row>
    <row r="4551" spans="1:13">
      <c r="A4551" s="137" t="n">
        <v>1</v>
      </c>
      <c r="B4551" s="100" t="s">
        <v>525</v>
      </c>
      <c r="C4551" s="137">
        <f>COUNTIFS(Severity,$B4551,AssignedDate,"&gt;="&amp;$C$1,AssignedDate,"&lt;="&amp;$F$1)</f>
        <v/>
      </c>
      <c r="D4551" s="137">
        <f>COUNTIFS(Severity,$B4551,Status,"&lt;&gt;Suspend",Status,"&lt;&gt;Assigned",Status,"&lt;&gt;Open",Status,"&lt;&gt;Hold",ResolvedDate,"&gt;="&amp;$C$1,ResolvedDate,"&lt;="&amp;$F$1)</f>
        <v/>
      </c>
      <c r="E4551" s="137">
        <f>COUNTIFS(Severity,$B4551,SLA_Breach,"&lt;&gt;Yes",Status,"&lt;&gt;Suspend",Status,"&lt;&gt;Assigned",Status,"&lt;&gt;Open",Status,"&lt;&gt;Hold&gt;",ResolvedDate,"&gt;="&amp;$C$1,ResolvedDate,"&lt;="&amp;$F$1)</f>
        <v/>
      </c>
      <c r="F4551" s="137">
        <f>COUNTIFS(Severity,$B4551,SLA_Breach,"Yes",Status,"&lt;&gt;Suspend",Status,"&lt;&gt;Assigned",Status,"&lt;&gt;Open",Status,"&lt;&gt;Hold&gt;",ResolvedDate,"&gt;="&amp;$C$1,ResolvedDate,"&lt;="&amp;$F$1)</f>
        <v/>
      </c>
      <c r="G4551" s="137">
        <f>COUNTIFS(Severity,$B4551,AssignedDate,"&gt;=01/01/2017 12:00:00 AM",AssignedDate,"&lt;="&amp;$F$1)</f>
        <v/>
      </c>
      <c r="H4551" s="177" t="n"/>
      <c r="L4551" s="57" t="n">
        <v>0</v>
      </c>
      <c r="M4551" s="57" t="n"/>
    </row>
    <row r="4552" spans="1:13">
      <c r="A4552" s="137" t="n">
        <v>1</v>
      </c>
      <c r="B4552" s="100" t="s">
        <v>525</v>
      </c>
      <c r="C4552" s="137">
        <f>COUNTIFS(Severity,$B4552,AssignedDate,"&gt;="&amp;$C$1,AssignedDate,"&lt;="&amp;$F$1)</f>
        <v/>
      </c>
      <c r="D4552" s="137">
        <f>COUNTIFS(Severity,$B4552,Status,"&lt;&gt;Suspend",Status,"&lt;&gt;Assigned",Status,"&lt;&gt;Open",Status,"&lt;&gt;Hold",ResolvedDate,"&gt;="&amp;$C$1,ResolvedDate,"&lt;="&amp;$F$1)</f>
        <v/>
      </c>
      <c r="E4552" s="137">
        <f>COUNTIFS(Severity,$B4552,SLA_Breach,"&lt;&gt;Yes",Status,"&lt;&gt;Suspend",Status,"&lt;&gt;Assigned",Status,"&lt;&gt;Open",Status,"&lt;&gt;Hold&gt;",ResolvedDate,"&gt;="&amp;$C$1,ResolvedDate,"&lt;="&amp;$F$1)</f>
        <v/>
      </c>
      <c r="F4552" s="137">
        <f>COUNTIFS(Severity,$B4552,SLA_Breach,"Yes",Status,"&lt;&gt;Suspend",Status,"&lt;&gt;Assigned",Status,"&lt;&gt;Open",Status,"&lt;&gt;Hold&gt;",ResolvedDate,"&gt;="&amp;$C$1,ResolvedDate,"&lt;="&amp;$F$1)</f>
        <v/>
      </c>
      <c r="G4552" s="137">
        <f>COUNTIFS(Severity,$B4552,AssignedDate,"&gt;=01/01/2017 12:00:00 AM",AssignedDate,"&lt;="&amp;$F$1)</f>
        <v/>
      </c>
      <c r="H4552" s="177" t="n"/>
      <c r="L4552" s="57" t="n">
        <v>0</v>
      </c>
      <c r="M4552" s="57" t="n"/>
    </row>
    <row r="4553" spans="1:13">
      <c r="A4553" s="137" t="n">
        <v>1</v>
      </c>
      <c r="B4553" s="100" t="s">
        <v>525</v>
      </c>
      <c r="C4553" s="137">
        <f>COUNTIFS(Severity,$B4553,AssignedDate,"&gt;="&amp;$C$1,AssignedDate,"&lt;="&amp;$F$1)</f>
        <v/>
      </c>
      <c r="D4553" s="137">
        <f>COUNTIFS(Severity,$B4553,Status,"&lt;&gt;Suspend",Status,"&lt;&gt;Assigned",Status,"&lt;&gt;Open",Status,"&lt;&gt;Hold",ResolvedDate,"&gt;="&amp;$C$1,ResolvedDate,"&lt;="&amp;$F$1)</f>
        <v/>
      </c>
      <c r="E4553" s="137">
        <f>COUNTIFS(Severity,$B4553,SLA_Breach,"&lt;&gt;Yes",Status,"&lt;&gt;Suspend",Status,"&lt;&gt;Assigned",Status,"&lt;&gt;Open",Status,"&lt;&gt;Hold&gt;",ResolvedDate,"&gt;="&amp;$C$1,ResolvedDate,"&lt;="&amp;$F$1)</f>
        <v/>
      </c>
      <c r="F4553" s="137">
        <f>COUNTIFS(Severity,$B4553,SLA_Breach,"Yes",Status,"&lt;&gt;Suspend",Status,"&lt;&gt;Assigned",Status,"&lt;&gt;Open",Status,"&lt;&gt;Hold&gt;",ResolvedDate,"&gt;="&amp;$C$1,ResolvedDate,"&lt;="&amp;$F$1)</f>
        <v/>
      </c>
      <c r="G4553" s="137">
        <f>COUNTIFS(Severity,$B4553,AssignedDate,"&gt;=01/01/2017 12:00:00 AM",AssignedDate,"&lt;="&amp;$F$1)</f>
        <v/>
      </c>
      <c r="H4553" s="177" t="n"/>
      <c r="L4553" s="57" t="n">
        <v>0</v>
      </c>
      <c r="M4553" s="57" t="n"/>
    </row>
    <row r="4554" spans="1:13">
      <c r="A4554" s="137" t="n">
        <v>1</v>
      </c>
      <c r="B4554" s="100" t="s">
        <v>525</v>
      </c>
      <c r="C4554" s="137">
        <f>COUNTIFS(Severity,$B4554,AssignedDate,"&gt;="&amp;$C$1,AssignedDate,"&lt;="&amp;$F$1)</f>
        <v/>
      </c>
      <c r="D4554" s="137">
        <f>COUNTIFS(Severity,$B4554,Status,"&lt;&gt;Suspend",Status,"&lt;&gt;Assigned",Status,"&lt;&gt;Open",Status,"&lt;&gt;Hold",ResolvedDate,"&gt;="&amp;$C$1,ResolvedDate,"&lt;="&amp;$F$1)</f>
        <v/>
      </c>
      <c r="E4554" s="137">
        <f>COUNTIFS(Severity,$B4554,SLA_Breach,"&lt;&gt;Yes",Status,"&lt;&gt;Suspend",Status,"&lt;&gt;Assigned",Status,"&lt;&gt;Open",Status,"&lt;&gt;Hold&gt;",ResolvedDate,"&gt;="&amp;$C$1,ResolvedDate,"&lt;="&amp;$F$1)</f>
        <v/>
      </c>
      <c r="F4554" s="137">
        <f>COUNTIFS(Severity,$B4554,SLA_Breach,"Yes",Status,"&lt;&gt;Suspend",Status,"&lt;&gt;Assigned",Status,"&lt;&gt;Open",Status,"&lt;&gt;Hold&gt;",ResolvedDate,"&gt;="&amp;$C$1,ResolvedDate,"&lt;="&amp;$F$1)</f>
        <v/>
      </c>
      <c r="G4554" s="137">
        <f>COUNTIFS(Severity,$B4554,AssignedDate,"&gt;=01/01/2017 12:00:00 AM",AssignedDate,"&lt;="&amp;$F$1)</f>
        <v/>
      </c>
      <c r="H4554" s="177" t="n"/>
      <c r="L4554" s="57" t="n">
        <v>0</v>
      </c>
      <c r="M4554" s="57" t="n"/>
    </row>
    <row r="4555" spans="1:13">
      <c r="A4555" s="137" t="n">
        <v>1</v>
      </c>
      <c r="B4555" s="100" t="s">
        <v>525</v>
      </c>
      <c r="C4555" s="137">
        <f>COUNTIFS(Severity,$B4555,AssignedDate,"&gt;="&amp;$C$1,AssignedDate,"&lt;="&amp;$F$1)</f>
        <v/>
      </c>
      <c r="D4555" s="137">
        <f>COUNTIFS(Severity,$B4555,Status,"&lt;&gt;Suspend",Status,"&lt;&gt;Assigned",Status,"&lt;&gt;Open",Status,"&lt;&gt;Hold",ResolvedDate,"&gt;="&amp;$C$1,ResolvedDate,"&lt;="&amp;$F$1)</f>
        <v/>
      </c>
      <c r="E4555" s="137">
        <f>COUNTIFS(Severity,$B4555,SLA_Breach,"&lt;&gt;Yes",Status,"&lt;&gt;Suspend",Status,"&lt;&gt;Assigned",Status,"&lt;&gt;Open",Status,"&lt;&gt;Hold&gt;",ResolvedDate,"&gt;="&amp;$C$1,ResolvedDate,"&lt;="&amp;$F$1)</f>
        <v/>
      </c>
      <c r="F4555" s="137">
        <f>COUNTIFS(Severity,$B4555,SLA_Breach,"Yes",Status,"&lt;&gt;Suspend",Status,"&lt;&gt;Assigned",Status,"&lt;&gt;Open",Status,"&lt;&gt;Hold&gt;",ResolvedDate,"&gt;="&amp;$C$1,ResolvedDate,"&lt;="&amp;$F$1)</f>
        <v/>
      </c>
      <c r="G4555" s="137">
        <f>COUNTIFS(Severity,$B4555,AssignedDate,"&gt;=01/01/2017 12:00:00 AM",AssignedDate,"&lt;="&amp;$F$1)</f>
        <v/>
      </c>
      <c r="H4555" s="177" t="n"/>
      <c r="L4555" s="57" t="n">
        <v>0</v>
      </c>
      <c r="M4555" s="57" t="n"/>
    </row>
    <row r="4556" spans="1:13">
      <c r="A4556" s="137" t="n">
        <v>1</v>
      </c>
      <c r="B4556" s="100" t="s">
        <v>525</v>
      </c>
      <c r="C4556" s="137">
        <f>COUNTIFS(Severity,$B4556,AssignedDate,"&gt;="&amp;$C$1,AssignedDate,"&lt;="&amp;$F$1)</f>
        <v/>
      </c>
      <c r="D4556" s="137">
        <f>COUNTIFS(Severity,$B4556,Status,"&lt;&gt;Suspend",Status,"&lt;&gt;Assigned",Status,"&lt;&gt;Open",Status,"&lt;&gt;Hold",ResolvedDate,"&gt;="&amp;$C$1,ResolvedDate,"&lt;="&amp;$F$1)</f>
        <v/>
      </c>
      <c r="E4556" s="137">
        <f>COUNTIFS(Severity,$B4556,SLA_Breach,"&lt;&gt;Yes",Status,"&lt;&gt;Suspend",Status,"&lt;&gt;Assigned",Status,"&lt;&gt;Open",Status,"&lt;&gt;Hold&gt;",ResolvedDate,"&gt;="&amp;$C$1,ResolvedDate,"&lt;="&amp;$F$1)</f>
        <v/>
      </c>
      <c r="F4556" s="137">
        <f>COUNTIFS(Severity,$B4556,SLA_Breach,"Yes",Status,"&lt;&gt;Suspend",Status,"&lt;&gt;Assigned",Status,"&lt;&gt;Open",Status,"&lt;&gt;Hold&gt;",ResolvedDate,"&gt;="&amp;$C$1,ResolvedDate,"&lt;="&amp;$F$1)</f>
        <v/>
      </c>
      <c r="G4556" s="137">
        <f>COUNTIFS(Severity,$B4556,AssignedDate,"&gt;=01/01/2017 12:00:00 AM",AssignedDate,"&lt;="&amp;$F$1)</f>
        <v/>
      </c>
      <c r="H4556" s="177" t="n"/>
      <c r="L4556" s="57" t="n">
        <v>0</v>
      </c>
      <c r="M4556" s="57" t="n"/>
    </row>
    <row r="4557" spans="1:13">
      <c r="A4557" s="137" t="n">
        <v>1</v>
      </c>
      <c r="B4557" s="100" t="s">
        <v>525</v>
      </c>
      <c r="C4557" s="137">
        <f>COUNTIFS(Severity,$B4557,AssignedDate,"&gt;="&amp;$C$1,AssignedDate,"&lt;="&amp;$F$1)</f>
        <v/>
      </c>
      <c r="D4557" s="137">
        <f>COUNTIFS(Severity,$B4557,Status,"&lt;&gt;Suspend",Status,"&lt;&gt;Assigned",Status,"&lt;&gt;Open",Status,"&lt;&gt;Hold",ResolvedDate,"&gt;="&amp;$C$1,ResolvedDate,"&lt;="&amp;$F$1)</f>
        <v/>
      </c>
      <c r="E4557" s="137">
        <f>COUNTIFS(Severity,$B4557,SLA_Breach,"&lt;&gt;Yes",Status,"&lt;&gt;Suspend",Status,"&lt;&gt;Assigned",Status,"&lt;&gt;Open",Status,"&lt;&gt;Hold&gt;",ResolvedDate,"&gt;="&amp;$C$1,ResolvedDate,"&lt;="&amp;$F$1)</f>
        <v/>
      </c>
      <c r="F4557" s="137">
        <f>COUNTIFS(Severity,$B4557,SLA_Breach,"Yes",Status,"&lt;&gt;Suspend",Status,"&lt;&gt;Assigned",Status,"&lt;&gt;Open",Status,"&lt;&gt;Hold&gt;",ResolvedDate,"&gt;="&amp;$C$1,ResolvedDate,"&lt;="&amp;$F$1)</f>
        <v/>
      </c>
      <c r="G4557" s="137">
        <f>COUNTIFS(Severity,$B4557,AssignedDate,"&gt;=01/01/2017 12:00:00 AM",AssignedDate,"&lt;="&amp;$F$1)</f>
        <v/>
      </c>
      <c r="H4557" s="177" t="n"/>
      <c r="L4557" s="57" t="n">
        <v>0</v>
      </c>
      <c r="M4557" s="57" t="n"/>
    </row>
    <row r="4558" spans="1:13">
      <c r="A4558" s="137" t="n">
        <v>1</v>
      </c>
      <c r="B4558" s="100" t="s">
        <v>525</v>
      </c>
      <c r="C4558" s="137">
        <f>COUNTIFS(Severity,$B4558,AssignedDate,"&gt;="&amp;$C$1,AssignedDate,"&lt;="&amp;$F$1)</f>
        <v/>
      </c>
      <c r="D4558" s="137">
        <f>COUNTIFS(Severity,$B4558,Status,"&lt;&gt;Suspend",Status,"&lt;&gt;Assigned",Status,"&lt;&gt;Open",Status,"&lt;&gt;Hold",ResolvedDate,"&gt;="&amp;$C$1,ResolvedDate,"&lt;="&amp;$F$1)</f>
        <v/>
      </c>
      <c r="E4558" s="137">
        <f>COUNTIFS(Severity,$B4558,SLA_Breach,"&lt;&gt;Yes",Status,"&lt;&gt;Suspend",Status,"&lt;&gt;Assigned",Status,"&lt;&gt;Open",Status,"&lt;&gt;Hold&gt;",ResolvedDate,"&gt;="&amp;$C$1,ResolvedDate,"&lt;="&amp;$F$1)</f>
        <v/>
      </c>
      <c r="F4558" s="137">
        <f>COUNTIFS(Severity,$B4558,SLA_Breach,"Yes",Status,"&lt;&gt;Suspend",Status,"&lt;&gt;Assigned",Status,"&lt;&gt;Open",Status,"&lt;&gt;Hold&gt;",ResolvedDate,"&gt;="&amp;$C$1,ResolvedDate,"&lt;="&amp;$F$1)</f>
        <v/>
      </c>
      <c r="G4558" s="137">
        <f>COUNTIFS(Severity,$B4558,AssignedDate,"&gt;=01/01/2017 12:00:00 AM",AssignedDate,"&lt;="&amp;$F$1)</f>
        <v/>
      </c>
      <c r="H4558" s="177" t="n"/>
      <c r="L4558" s="57" t="n">
        <v>0</v>
      </c>
      <c r="M4558" s="57" t="n"/>
    </row>
    <row r="4559" spans="1:13">
      <c r="A4559" s="137" t="n">
        <v>1</v>
      </c>
      <c r="B4559" s="100" t="s">
        <v>525</v>
      </c>
      <c r="C4559" s="137">
        <f>COUNTIFS(Severity,$B4559,AssignedDate,"&gt;="&amp;$C$1,AssignedDate,"&lt;="&amp;$F$1)</f>
        <v/>
      </c>
      <c r="D4559" s="137">
        <f>COUNTIFS(Severity,$B4559,Status,"&lt;&gt;Suspend",Status,"&lt;&gt;Assigned",Status,"&lt;&gt;Open",Status,"&lt;&gt;Hold",ResolvedDate,"&gt;="&amp;$C$1,ResolvedDate,"&lt;="&amp;$F$1)</f>
        <v/>
      </c>
      <c r="E4559" s="137">
        <f>COUNTIFS(Severity,$B4559,SLA_Breach,"&lt;&gt;Yes",Status,"&lt;&gt;Suspend",Status,"&lt;&gt;Assigned",Status,"&lt;&gt;Open",Status,"&lt;&gt;Hold&gt;",ResolvedDate,"&gt;="&amp;$C$1,ResolvedDate,"&lt;="&amp;$F$1)</f>
        <v/>
      </c>
      <c r="F4559" s="137">
        <f>COUNTIFS(Severity,$B4559,SLA_Breach,"Yes",Status,"&lt;&gt;Suspend",Status,"&lt;&gt;Assigned",Status,"&lt;&gt;Open",Status,"&lt;&gt;Hold&gt;",ResolvedDate,"&gt;="&amp;$C$1,ResolvedDate,"&lt;="&amp;$F$1)</f>
        <v/>
      </c>
      <c r="G4559" s="137">
        <f>COUNTIFS(Severity,$B4559,AssignedDate,"&gt;=01/01/2017 12:00:00 AM",AssignedDate,"&lt;="&amp;$F$1)</f>
        <v/>
      </c>
      <c r="H4559" s="177" t="n"/>
      <c r="L4559" s="57" t="n">
        <v>0</v>
      </c>
      <c r="M4559" s="57" t="n"/>
    </row>
    <row r="4560" spans="1:13">
      <c r="A4560" s="137" t="n">
        <v>1</v>
      </c>
      <c r="B4560" s="100" t="s">
        <v>525</v>
      </c>
      <c r="C4560" s="137">
        <f>COUNTIFS(Severity,$B4560,AssignedDate,"&gt;="&amp;$C$1,AssignedDate,"&lt;="&amp;$F$1)</f>
        <v/>
      </c>
      <c r="D4560" s="137">
        <f>COUNTIFS(Severity,$B4560,Status,"&lt;&gt;Suspend",Status,"&lt;&gt;Assigned",Status,"&lt;&gt;Open",Status,"&lt;&gt;Hold",ResolvedDate,"&gt;="&amp;$C$1,ResolvedDate,"&lt;="&amp;$F$1)</f>
        <v/>
      </c>
      <c r="E4560" s="137">
        <f>COUNTIFS(Severity,$B4560,SLA_Breach,"&lt;&gt;Yes",Status,"&lt;&gt;Suspend",Status,"&lt;&gt;Assigned",Status,"&lt;&gt;Open",Status,"&lt;&gt;Hold&gt;",ResolvedDate,"&gt;="&amp;$C$1,ResolvedDate,"&lt;="&amp;$F$1)</f>
        <v/>
      </c>
      <c r="F4560" s="137">
        <f>COUNTIFS(Severity,$B4560,SLA_Breach,"Yes",Status,"&lt;&gt;Suspend",Status,"&lt;&gt;Assigned",Status,"&lt;&gt;Open",Status,"&lt;&gt;Hold&gt;",ResolvedDate,"&gt;="&amp;$C$1,ResolvedDate,"&lt;="&amp;$F$1)</f>
        <v/>
      </c>
      <c r="G4560" s="137">
        <f>COUNTIFS(Severity,$B4560,AssignedDate,"&gt;=01/01/2017 12:00:00 AM",AssignedDate,"&lt;="&amp;$F$1)</f>
        <v/>
      </c>
      <c r="H4560" s="177" t="n"/>
      <c r="L4560" s="57" t="n">
        <v>0</v>
      </c>
      <c r="M4560" s="57" t="n"/>
    </row>
    <row r="4561" spans="1:13">
      <c r="A4561" s="137" t="n">
        <v>1</v>
      </c>
      <c r="B4561" s="100" t="s">
        <v>525</v>
      </c>
      <c r="C4561" s="137">
        <f>COUNTIFS(Severity,$B4561,AssignedDate,"&gt;="&amp;$C$1,AssignedDate,"&lt;="&amp;$F$1)</f>
        <v/>
      </c>
      <c r="D4561" s="137">
        <f>COUNTIFS(Severity,$B4561,Status,"&lt;&gt;Suspend",Status,"&lt;&gt;Assigned",Status,"&lt;&gt;Open",Status,"&lt;&gt;Hold",ResolvedDate,"&gt;="&amp;$C$1,ResolvedDate,"&lt;="&amp;$F$1)</f>
        <v/>
      </c>
      <c r="E4561" s="137">
        <f>COUNTIFS(Severity,$B4561,SLA_Breach,"&lt;&gt;Yes",Status,"&lt;&gt;Suspend",Status,"&lt;&gt;Assigned",Status,"&lt;&gt;Open",Status,"&lt;&gt;Hold&gt;",ResolvedDate,"&gt;="&amp;$C$1,ResolvedDate,"&lt;="&amp;$F$1)</f>
        <v/>
      </c>
      <c r="F4561" s="137">
        <f>COUNTIFS(Severity,$B4561,SLA_Breach,"Yes",Status,"&lt;&gt;Suspend",Status,"&lt;&gt;Assigned",Status,"&lt;&gt;Open",Status,"&lt;&gt;Hold&gt;",ResolvedDate,"&gt;="&amp;$C$1,ResolvedDate,"&lt;="&amp;$F$1)</f>
        <v/>
      </c>
      <c r="G4561" s="137">
        <f>COUNTIFS(Severity,$B4561,AssignedDate,"&gt;=01/01/2017 12:00:00 AM",AssignedDate,"&lt;="&amp;$F$1)</f>
        <v/>
      </c>
      <c r="H4561" s="177" t="n"/>
      <c r="L4561" s="57" t="n">
        <v>0</v>
      </c>
      <c r="M4561" s="57" t="n"/>
    </row>
    <row r="4562" spans="1:13">
      <c r="A4562" s="137" t="n">
        <v>1</v>
      </c>
      <c r="B4562" s="100" t="s">
        <v>525</v>
      </c>
      <c r="C4562" s="137">
        <f>COUNTIFS(Severity,$B4562,AssignedDate,"&gt;="&amp;$C$1,AssignedDate,"&lt;="&amp;$F$1)</f>
        <v/>
      </c>
      <c r="D4562" s="137">
        <f>COUNTIFS(Severity,$B4562,Status,"&lt;&gt;Suspend",Status,"&lt;&gt;Assigned",Status,"&lt;&gt;Open",Status,"&lt;&gt;Hold",ResolvedDate,"&gt;="&amp;$C$1,ResolvedDate,"&lt;="&amp;$F$1)</f>
        <v/>
      </c>
      <c r="E4562" s="137">
        <f>COUNTIFS(Severity,$B4562,SLA_Breach,"&lt;&gt;Yes",Status,"&lt;&gt;Suspend",Status,"&lt;&gt;Assigned",Status,"&lt;&gt;Open",Status,"&lt;&gt;Hold&gt;",ResolvedDate,"&gt;="&amp;$C$1,ResolvedDate,"&lt;="&amp;$F$1)</f>
        <v/>
      </c>
      <c r="F4562" s="137">
        <f>COUNTIFS(Severity,$B4562,SLA_Breach,"Yes",Status,"&lt;&gt;Suspend",Status,"&lt;&gt;Assigned",Status,"&lt;&gt;Open",Status,"&lt;&gt;Hold&gt;",ResolvedDate,"&gt;="&amp;$C$1,ResolvedDate,"&lt;="&amp;$F$1)</f>
        <v/>
      </c>
      <c r="G4562" s="137">
        <f>COUNTIFS(Severity,$B4562,AssignedDate,"&gt;=01/01/2017 12:00:00 AM",AssignedDate,"&lt;="&amp;$F$1)</f>
        <v/>
      </c>
      <c r="H4562" s="177" t="n"/>
      <c r="L4562" s="57" t="n">
        <v>0</v>
      </c>
      <c r="M4562" s="57" t="n"/>
    </row>
    <row r="4563" spans="1:13">
      <c r="A4563" s="137" t="n">
        <v>1</v>
      </c>
      <c r="B4563" s="100" t="s">
        <v>525</v>
      </c>
      <c r="C4563" s="137">
        <f>COUNTIFS(Severity,$B4563,AssignedDate,"&gt;="&amp;$C$1,AssignedDate,"&lt;="&amp;$F$1)</f>
        <v/>
      </c>
      <c r="D4563" s="137">
        <f>COUNTIFS(Severity,$B4563,Status,"&lt;&gt;Suspend",Status,"&lt;&gt;Assigned",Status,"&lt;&gt;Open",Status,"&lt;&gt;Hold",ResolvedDate,"&gt;="&amp;$C$1,ResolvedDate,"&lt;="&amp;$F$1)</f>
        <v/>
      </c>
      <c r="E4563" s="137">
        <f>COUNTIFS(Severity,$B4563,SLA_Breach,"&lt;&gt;Yes",Status,"&lt;&gt;Suspend",Status,"&lt;&gt;Assigned",Status,"&lt;&gt;Open",Status,"&lt;&gt;Hold&gt;",ResolvedDate,"&gt;="&amp;$C$1,ResolvedDate,"&lt;="&amp;$F$1)</f>
        <v/>
      </c>
      <c r="F4563" s="137">
        <f>COUNTIFS(Severity,$B4563,SLA_Breach,"Yes",Status,"&lt;&gt;Suspend",Status,"&lt;&gt;Assigned",Status,"&lt;&gt;Open",Status,"&lt;&gt;Hold&gt;",ResolvedDate,"&gt;="&amp;$C$1,ResolvedDate,"&lt;="&amp;$F$1)</f>
        <v/>
      </c>
      <c r="G4563" s="137">
        <f>COUNTIFS(Severity,$B4563,AssignedDate,"&gt;=01/01/2017 12:00:00 AM",AssignedDate,"&lt;="&amp;$F$1)</f>
        <v/>
      </c>
      <c r="H4563" s="177" t="n"/>
      <c r="L4563" s="57" t="n">
        <v>0</v>
      </c>
      <c r="M4563" s="57" t="n"/>
    </row>
    <row r="4564" spans="1:13">
      <c r="A4564" s="137" t="n">
        <v>1</v>
      </c>
      <c r="B4564" s="100" t="s">
        <v>525</v>
      </c>
      <c r="C4564" s="137">
        <f>COUNTIFS(Severity,$B4564,AssignedDate,"&gt;="&amp;$C$1,AssignedDate,"&lt;="&amp;$F$1)</f>
        <v/>
      </c>
      <c r="D4564" s="137">
        <f>COUNTIFS(Severity,$B4564,Status,"&lt;&gt;Suspend",Status,"&lt;&gt;Assigned",Status,"&lt;&gt;Open",Status,"&lt;&gt;Hold",ResolvedDate,"&gt;="&amp;$C$1,ResolvedDate,"&lt;="&amp;$F$1)</f>
        <v/>
      </c>
      <c r="E4564" s="137">
        <f>COUNTIFS(Severity,$B4564,SLA_Breach,"&lt;&gt;Yes",Status,"&lt;&gt;Suspend",Status,"&lt;&gt;Assigned",Status,"&lt;&gt;Open",Status,"&lt;&gt;Hold&gt;",ResolvedDate,"&gt;="&amp;$C$1,ResolvedDate,"&lt;="&amp;$F$1)</f>
        <v/>
      </c>
      <c r="F4564" s="137">
        <f>COUNTIFS(Severity,$B4564,SLA_Breach,"Yes",Status,"&lt;&gt;Suspend",Status,"&lt;&gt;Assigned",Status,"&lt;&gt;Open",Status,"&lt;&gt;Hold&gt;",ResolvedDate,"&gt;="&amp;$C$1,ResolvedDate,"&lt;="&amp;$F$1)</f>
        <v/>
      </c>
      <c r="G4564" s="137">
        <f>COUNTIFS(Severity,$B4564,AssignedDate,"&gt;=01/01/2017 12:00:00 AM",AssignedDate,"&lt;="&amp;$F$1)</f>
        <v/>
      </c>
      <c r="H4564" s="177" t="n"/>
      <c r="L4564" s="57" t="n">
        <v>0</v>
      </c>
      <c r="M4564" s="57" t="n"/>
    </row>
    <row r="4565" spans="1:13">
      <c r="A4565" s="137" t="n">
        <v>1</v>
      </c>
      <c r="B4565" s="100" t="s">
        <v>525</v>
      </c>
      <c r="C4565" s="137">
        <f>COUNTIFS(Severity,$B4565,AssignedDate,"&gt;="&amp;$C$1,AssignedDate,"&lt;="&amp;$F$1)</f>
        <v/>
      </c>
      <c r="D4565" s="137">
        <f>COUNTIFS(Severity,$B4565,Status,"&lt;&gt;Suspend",Status,"&lt;&gt;Assigned",Status,"&lt;&gt;Open",Status,"&lt;&gt;Hold",ResolvedDate,"&gt;="&amp;$C$1,ResolvedDate,"&lt;="&amp;$F$1)</f>
        <v/>
      </c>
      <c r="E4565" s="137">
        <f>COUNTIFS(Severity,$B4565,SLA_Breach,"&lt;&gt;Yes",Status,"&lt;&gt;Suspend",Status,"&lt;&gt;Assigned",Status,"&lt;&gt;Open",Status,"&lt;&gt;Hold&gt;",ResolvedDate,"&gt;="&amp;$C$1,ResolvedDate,"&lt;="&amp;$F$1)</f>
        <v/>
      </c>
      <c r="F4565" s="137">
        <f>COUNTIFS(Severity,$B4565,SLA_Breach,"Yes",Status,"&lt;&gt;Suspend",Status,"&lt;&gt;Assigned",Status,"&lt;&gt;Open",Status,"&lt;&gt;Hold&gt;",ResolvedDate,"&gt;="&amp;$C$1,ResolvedDate,"&lt;="&amp;$F$1)</f>
        <v/>
      </c>
      <c r="G4565" s="137">
        <f>COUNTIFS(Severity,$B4565,AssignedDate,"&gt;=01/01/2017 12:00:00 AM",AssignedDate,"&lt;="&amp;$F$1)</f>
        <v/>
      </c>
      <c r="H4565" s="177" t="n"/>
      <c r="L4565" s="57" t="n">
        <v>0</v>
      </c>
      <c r="M4565" s="57" t="n"/>
    </row>
    <row r="4566" spans="1:13">
      <c r="A4566" s="137" t="n">
        <v>1</v>
      </c>
      <c r="B4566" s="100" t="s">
        <v>525</v>
      </c>
      <c r="C4566" s="137">
        <f>COUNTIFS(Severity,$B4566,AssignedDate,"&gt;="&amp;$C$1,AssignedDate,"&lt;="&amp;$F$1)</f>
        <v/>
      </c>
      <c r="D4566" s="137">
        <f>COUNTIFS(Severity,$B4566,Status,"&lt;&gt;Suspend",Status,"&lt;&gt;Assigned",Status,"&lt;&gt;Open",Status,"&lt;&gt;Hold",ResolvedDate,"&gt;="&amp;$C$1,ResolvedDate,"&lt;="&amp;$F$1)</f>
        <v/>
      </c>
      <c r="E4566" s="137">
        <f>COUNTIFS(Severity,$B4566,SLA_Breach,"&lt;&gt;Yes",Status,"&lt;&gt;Suspend",Status,"&lt;&gt;Assigned",Status,"&lt;&gt;Open",Status,"&lt;&gt;Hold&gt;",ResolvedDate,"&gt;="&amp;$C$1,ResolvedDate,"&lt;="&amp;$F$1)</f>
        <v/>
      </c>
      <c r="F4566" s="137">
        <f>COUNTIFS(Severity,$B4566,SLA_Breach,"Yes",Status,"&lt;&gt;Suspend",Status,"&lt;&gt;Assigned",Status,"&lt;&gt;Open",Status,"&lt;&gt;Hold&gt;",ResolvedDate,"&gt;="&amp;$C$1,ResolvedDate,"&lt;="&amp;$F$1)</f>
        <v/>
      </c>
      <c r="G4566" s="137">
        <f>COUNTIFS(Severity,$B4566,AssignedDate,"&gt;=01/01/2017 12:00:00 AM",AssignedDate,"&lt;="&amp;$F$1)</f>
        <v/>
      </c>
      <c r="H4566" s="177" t="n"/>
      <c r="L4566" s="57" t="n">
        <v>0</v>
      </c>
      <c r="M4566" s="57" t="n"/>
    </row>
    <row r="4567" spans="1:13">
      <c r="A4567" s="137" t="n">
        <v>1</v>
      </c>
      <c r="B4567" s="100" t="s">
        <v>525</v>
      </c>
      <c r="C4567" s="137">
        <f>COUNTIFS(Severity,$B4567,AssignedDate,"&gt;="&amp;$C$1,AssignedDate,"&lt;="&amp;$F$1)</f>
        <v/>
      </c>
      <c r="D4567" s="137">
        <f>COUNTIFS(Severity,$B4567,Status,"&lt;&gt;Suspend",Status,"&lt;&gt;Assigned",Status,"&lt;&gt;Open",Status,"&lt;&gt;Hold",ResolvedDate,"&gt;="&amp;$C$1,ResolvedDate,"&lt;="&amp;$F$1)</f>
        <v/>
      </c>
      <c r="E4567" s="137">
        <f>COUNTIFS(Severity,$B4567,SLA_Breach,"&lt;&gt;Yes",Status,"&lt;&gt;Suspend",Status,"&lt;&gt;Assigned",Status,"&lt;&gt;Open",Status,"&lt;&gt;Hold&gt;",ResolvedDate,"&gt;="&amp;$C$1,ResolvedDate,"&lt;="&amp;$F$1)</f>
        <v/>
      </c>
      <c r="F4567" s="137">
        <f>COUNTIFS(Severity,$B4567,SLA_Breach,"Yes",Status,"&lt;&gt;Suspend",Status,"&lt;&gt;Assigned",Status,"&lt;&gt;Open",Status,"&lt;&gt;Hold&gt;",ResolvedDate,"&gt;="&amp;$C$1,ResolvedDate,"&lt;="&amp;$F$1)</f>
        <v/>
      </c>
      <c r="G4567" s="137">
        <f>COUNTIFS(Severity,$B4567,AssignedDate,"&gt;=01/01/2017 12:00:00 AM",AssignedDate,"&lt;="&amp;$F$1)</f>
        <v/>
      </c>
      <c r="H4567" s="177" t="n"/>
      <c r="L4567" s="57" t="n">
        <v>0</v>
      </c>
      <c r="M4567" s="57" t="n"/>
    </row>
    <row r="4568" spans="1:13">
      <c r="A4568" s="137" t="n">
        <v>1</v>
      </c>
      <c r="B4568" s="100" t="s">
        <v>525</v>
      </c>
      <c r="C4568" s="137">
        <f>COUNTIFS(Severity,$B4568,AssignedDate,"&gt;="&amp;$C$1,AssignedDate,"&lt;="&amp;$F$1)</f>
        <v/>
      </c>
      <c r="D4568" s="137">
        <f>COUNTIFS(Severity,$B4568,Status,"&lt;&gt;Suspend",Status,"&lt;&gt;Assigned",Status,"&lt;&gt;Open",Status,"&lt;&gt;Hold",ResolvedDate,"&gt;="&amp;$C$1,ResolvedDate,"&lt;="&amp;$F$1)</f>
        <v/>
      </c>
      <c r="E4568" s="137">
        <f>COUNTIFS(Severity,$B4568,SLA_Breach,"&lt;&gt;Yes",Status,"&lt;&gt;Suspend",Status,"&lt;&gt;Assigned",Status,"&lt;&gt;Open",Status,"&lt;&gt;Hold&gt;",ResolvedDate,"&gt;="&amp;$C$1,ResolvedDate,"&lt;="&amp;$F$1)</f>
        <v/>
      </c>
      <c r="F4568" s="137">
        <f>COUNTIFS(Severity,$B4568,SLA_Breach,"Yes",Status,"&lt;&gt;Suspend",Status,"&lt;&gt;Assigned",Status,"&lt;&gt;Open",Status,"&lt;&gt;Hold&gt;",ResolvedDate,"&gt;="&amp;$C$1,ResolvedDate,"&lt;="&amp;$F$1)</f>
        <v/>
      </c>
      <c r="G4568" s="137">
        <f>COUNTIFS(Severity,$B4568,AssignedDate,"&gt;=01/01/2017 12:00:00 AM",AssignedDate,"&lt;="&amp;$F$1)</f>
        <v/>
      </c>
      <c r="H4568" s="177" t="n"/>
      <c r="L4568" s="57" t="n">
        <v>0</v>
      </c>
      <c r="M4568" s="57" t="n"/>
    </row>
    <row r="4569" spans="1:13">
      <c r="A4569" s="137" t="n">
        <v>1</v>
      </c>
      <c r="B4569" s="100" t="s">
        <v>525</v>
      </c>
      <c r="C4569" s="137">
        <f>COUNTIFS(Severity,$B4569,AssignedDate,"&gt;="&amp;$C$1,AssignedDate,"&lt;="&amp;$F$1)</f>
        <v/>
      </c>
      <c r="D4569" s="137">
        <f>COUNTIFS(Severity,$B4569,Status,"&lt;&gt;Suspend",Status,"&lt;&gt;Assigned",Status,"&lt;&gt;Open",Status,"&lt;&gt;Hold",ResolvedDate,"&gt;="&amp;$C$1,ResolvedDate,"&lt;="&amp;$F$1)</f>
        <v/>
      </c>
      <c r="E4569" s="137">
        <f>COUNTIFS(Severity,$B4569,SLA_Breach,"&lt;&gt;Yes",Status,"&lt;&gt;Suspend",Status,"&lt;&gt;Assigned",Status,"&lt;&gt;Open",Status,"&lt;&gt;Hold&gt;",ResolvedDate,"&gt;="&amp;$C$1,ResolvedDate,"&lt;="&amp;$F$1)</f>
        <v/>
      </c>
      <c r="F4569" s="137">
        <f>COUNTIFS(Severity,$B4569,SLA_Breach,"Yes",Status,"&lt;&gt;Suspend",Status,"&lt;&gt;Assigned",Status,"&lt;&gt;Open",Status,"&lt;&gt;Hold&gt;",ResolvedDate,"&gt;="&amp;$C$1,ResolvedDate,"&lt;="&amp;$F$1)</f>
        <v/>
      </c>
      <c r="G4569" s="137">
        <f>COUNTIFS(Severity,$B4569,AssignedDate,"&gt;=01/01/2017 12:00:00 AM",AssignedDate,"&lt;="&amp;$F$1)</f>
        <v/>
      </c>
      <c r="H4569" s="177" t="n"/>
      <c r="L4569" s="57" t="n">
        <v>0</v>
      </c>
      <c r="M4569" s="57" t="n"/>
    </row>
    <row r="4570" spans="1:13">
      <c r="A4570" s="137" t="n">
        <v>1</v>
      </c>
      <c r="B4570" s="100" t="s">
        <v>525</v>
      </c>
      <c r="C4570" s="137">
        <f>COUNTIFS(Severity,$B4570,AssignedDate,"&gt;="&amp;$C$1,AssignedDate,"&lt;="&amp;$F$1)</f>
        <v/>
      </c>
      <c r="D4570" s="137">
        <f>COUNTIFS(Severity,$B4570,Status,"&lt;&gt;Suspend",Status,"&lt;&gt;Assigned",Status,"&lt;&gt;Open",Status,"&lt;&gt;Hold",ResolvedDate,"&gt;="&amp;$C$1,ResolvedDate,"&lt;="&amp;$F$1)</f>
        <v/>
      </c>
      <c r="E4570" s="137">
        <f>COUNTIFS(Severity,$B4570,SLA_Breach,"&lt;&gt;Yes",Status,"&lt;&gt;Suspend",Status,"&lt;&gt;Assigned",Status,"&lt;&gt;Open",Status,"&lt;&gt;Hold&gt;",ResolvedDate,"&gt;="&amp;$C$1,ResolvedDate,"&lt;="&amp;$F$1)</f>
        <v/>
      </c>
      <c r="F4570" s="137">
        <f>COUNTIFS(Severity,$B4570,SLA_Breach,"Yes",Status,"&lt;&gt;Suspend",Status,"&lt;&gt;Assigned",Status,"&lt;&gt;Open",Status,"&lt;&gt;Hold&gt;",ResolvedDate,"&gt;="&amp;$C$1,ResolvedDate,"&lt;="&amp;$F$1)</f>
        <v/>
      </c>
      <c r="G4570" s="137">
        <f>COUNTIFS(Severity,$B4570,AssignedDate,"&gt;=01/01/2017 12:00:00 AM",AssignedDate,"&lt;="&amp;$F$1)</f>
        <v/>
      </c>
      <c r="H4570" s="177" t="n"/>
      <c r="L4570" s="57" t="n">
        <v>0</v>
      </c>
      <c r="M4570" s="57" t="n"/>
    </row>
    <row r="4571" spans="1:13">
      <c r="A4571" s="137" t="n">
        <v>1</v>
      </c>
      <c r="B4571" s="100" t="s">
        <v>525</v>
      </c>
      <c r="C4571" s="137">
        <f>COUNTIFS(Severity,$B4571,AssignedDate,"&gt;="&amp;$C$1,AssignedDate,"&lt;="&amp;$F$1)</f>
        <v/>
      </c>
      <c r="D4571" s="137">
        <f>COUNTIFS(Severity,$B4571,Status,"&lt;&gt;Suspend",Status,"&lt;&gt;Assigned",Status,"&lt;&gt;Open",Status,"&lt;&gt;Hold",ResolvedDate,"&gt;="&amp;$C$1,ResolvedDate,"&lt;="&amp;$F$1)</f>
        <v/>
      </c>
      <c r="E4571" s="137">
        <f>COUNTIFS(Severity,$B4571,SLA_Breach,"&lt;&gt;Yes",Status,"&lt;&gt;Suspend",Status,"&lt;&gt;Assigned",Status,"&lt;&gt;Open",Status,"&lt;&gt;Hold&gt;",ResolvedDate,"&gt;="&amp;$C$1,ResolvedDate,"&lt;="&amp;$F$1)</f>
        <v/>
      </c>
      <c r="F4571" s="137">
        <f>COUNTIFS(Severity,$B4571,SLA_Breach,"Yes",Status,"&lt;&gt;Suspend",Status,"&lt;&gt;Assigned",Status,"&lt;&gt;Open",Status,"&lt;&gt;Hold&gt;",ResolvedDate,"&gt;="&amp;$C$1,ResolvedDate,"&lt;="&amp;$F$1)</f>
        <v/>
      </c>
      <c r="G4571" s="137">
        <f>COUNTIFS(Severity,$B4571,AssignedDate,"&gt;=01/01/2017 12:00:00 AM",AssignedDate,"&lt;="&amp;$F$1)</f>
        <v/>
      </c>
      <c r="H4571" s="177" t="n"/>
      <c r="L4571" s="57" t="n">
        <v>0</v>
      </c>
      <c r="M4571" s="57" t="n"/>
    </row>
    <row r="4572" spans="1:13">
      <c r="A4572" s="137" t="n">
        <v>1</v>
      </c>
      <c r="B4572" s="100" t="s">
        <v>525</v>
      </c>
      <c r="C4572" s="137">
        <f>COUNTIFS(Severity,$B4572,AssignedDate,"&gt;="&amp;$C$1,AssignedDate,"&lt;="&amp;$F$1)</f>
        <v/>
      </c>
      <c r="D4572" s="137">
        <f>COUNTIFS(Severity,$B4572,Status,"&lt;&gt;Suspend",Status,"&lt;&gt;Assigned",Status,"&lt;&gt;Open",Status,"&lt;&gt;Hold",ResolvedDate,"&gt;="&amp;$C$1,ResolvedDate,"&lt;="&amp;$F$1)</f>
        <v/>
      </c>
      <c r="E4572" s="137">
        <f>COUNTIFS(Severity,$B4572,SLA_Breach,"&lt;&gt;Yes",Status,"&lt;&gt;Suspend",Status,"&lt;&gt;Assigned",Status,"&lt;&gt;Open",Status,"&lt;&gt;Hold&gt;",ResolvedDate,"&gt;="&amp;$C$1,ResolvedDate,"&lt;="&amp;$F$1)</f>
        <v/>
      </c>
      <c r="F4572" s="137">
        <f>COUNTIFS(Severity,$B4572,SLA_Breach,"Yes",Status,"&lt;&gt;Suspend",Status,"&lt;&gt;Assigned",Status,"&lt;&gt;Open",Status,"&lt;&gt;Hold&gt;",ResolvedDate,"&gt;="&amp;$C$1,ResolvedDate,"&lt;="&amp;$F$1)</f>
        <v/>
      </c>
      <c r="G4572" s="137">
        <f>COUNTIFS(Severity,$B4572,AssignedDate,"&gt;=01/01/2017 12:00:00 AM",AssignedDate,"&lt;="&amp;$F$1)</f>
        <v/>
      </c>
      <c r="H4572" s="177" t="n"/>
      <c r="L4572" s="57" t="n">
        <v>0</v>
      </c>
      <c r="M4572" s="57" t="n"/>
    </row>
    <row r="4573" spans="1:13">
      <c r="A4573" s="137" t="n">
        <v>1</v>
      </c>
      <c r="B4573" s="100" t="s">
        <v>525</v>
      </c>
      <c r="C4573" s="137">
        <f>COUNTIFS(Severity,$B4573,AssignedDate,"&gt;="&amp;$C$1,AssignedDate,"&lt;="&amp;$F$1)</f>
        <v/>
      </c>
      <c r="D4573" s="137">
        <f>COUNTIFS(Severity,$B4573,Status,"&lt;&gt;Suspend",Status,"&lt;&gt;Assigned",Status,"&lt;&gt;Open",Status,"&lt;&gt;Hold",ResolvedDate,"&gt;="&amp;$C$1,ResolvedDate,"&lt;="&amp;$F$1)</f>
        <v/>
      </c>
      <c r="E4573" s="137">
        <f>COUNTIFS(Severity,$B4573,SLA_Breach,"&lt;&gt;Yes",Status,"&lt;&gt;Suspend",Status,"&lt;&gt;Assigned",Status,"&lt;&gt;Open",Status,"&lt;&gt;Hold&gt;",ResolvedDate,"&gt;="&amp;$C$1,ResolvedDate,"&lt;="&amp;$F$1)</f>
        <v/>
      </c>
      <c r="F4573" s="137">
        <f>COUNTIFS(Severity,$B4573,SLA_Breach,"Yes",Status,"&lt;&gt;Suspend",Status,"&lt;&gt;Assigned",Status,"&lt;&gt;Open",Status,"&lt;&gt;Hold&gt;",ResolvedDate,"&gt;="&amp;$C$1,ResolvedDate,"&lt;="&amp;$F$1)</f>
        <v/>
      </c>
      <c r="G4573" s="137">
        <f>COUNTIFS(Severity,$B4573,AssignedDate,"&gt;=01/01/2017 12:00:00 AM",AssignedDate,"&lt;="&amp;$F$1)</f>
        <v/>
      </c>
      <c r="H4573" s="177" t="n"/>
      <c r="L4573" s="57" t="n">
        <v>0</v>
      </c>
      <c r="M4573" s="57" t="n"/>
    </row>
    <row r="4574" spans="1:13">
      <c r="A4574" s="137" t="n">
        <v>1</v>
      </c>
      <c r="B4574" s="100" t="s">
        <v>525</v>
      </c>
      <c r="C4574" s="137">
        <f>COUNTIFS(Severity,$B4574,AssignedDate,"&gt;="&amp;$C$1,AssignedDate,"&lt;="&amp;$F$1)</f>
        <v/>
      </c>
      <c r="D4574" s="137">
        <f>COUNTIFS(Severity,$B4574,Status,"&lt;&gt;Suspend",Status,"&lt;&gt;Assigned",Status,"&lt;&gt;Open",Status,"&lt;&gt;Hold",ResolvedDate,"&gt;="&amp;$C$1,ResolvedDate,"&lt;="&amp;$F$1)</f>
        <v/>
      </c>
      <c r="E4574" s="137">
        <f>COUNTIFS(Severity,$B4574,SLA_Breach,"&lt;&gt;Yes",Status,"&lt;&gt;Suspend",Status,"&lt;&gt;Assigned",Status,"&lt;&gt;Open",Status,"&lt;&gt;Hold&gt;",ResolvedDate,"&gt;="&amp;$C$1,ResolvedDate,"&lt;="&amp;$F$1)</f>
        <v/>
      </c>
      <c r="F4574" s="137">
        <f>COUNTIFS(Severity,$B4574,SLA_Breach,"Yes",Status,"&lt;&gt;Suspend",Status,"&lt;&gt;Assigned",Status,"&lt;&gt;Open",Status,"&lt;&gt;Hold&gt;",ResolvedDate,"&gt;="&amp;$C$1,ResolvedDate,"&lt;="&amp;$F$1)</f>
        <v/>
      </c>
      <c r="G4574" s="137">
        <f>COUNTIFS(Severity,$B4574,AssignedDate,"&gt;=01/01/2017 12:00:00 AM",AssignedDate,"&lt;="&amp;$F$1)</f>
        <v/>
      </c>
      <c r="H4574" s="177" t="n"/>
      <c r="L4574" s="57" t="n">
        <v>0</v>
      </c>
      <c r="M4574" s="57" t="n"/>
    </row>
    <row r="4575" spans="1:13">
      <c r="A4575" s="137" t="n">
        <v>1</v>
      </c>
      <c r="B4575" s="100" t="s">
        <v>525</v>
      </c>
      <c r="C4575" s="137">
        <f>COUNTIFS(Severity,$B4575,AssignedDate,"&gt;="&amp;$C$1,AssignedDate,"&lt;="&amp;$F$1)</f>
        <v/>
      </c>
      <c r="D4575" s="137">
        <f>COUNTIFS(Severity,$B4575,Status,"&lt;&gt;Suspend",Status,"&lt;&gt;Assigned",Status,"&lt;&gt;Open",Status,"&lt;&gt;Hold",ResolvedDate,"&gt;="&amp;$C$1,ResolvedDate,"&lt;="&amp;$F$1)</f>
        <v/>
      </c>
      <c r="E4575" s="137">
        <f>COUNTIFS(Severity,$B4575,SLA_Breach,"&lt;&gt;Yes",Status,"&lt;&gt;Suspend",Status,"&lt;&gt;Assigned",Status,"&lt;&gt;Open",Status,"&lt;&gt;Hold&gt;",ResolvedDate,"&gt;="&amp;$C$1,ResolvedDate,"&lt;="&amp;$F$1)</f>
        <v/>
      </c>
      <c r="F4575" s="137">
        <f>COUNTIFS(Severity,$B4575,SLA_Breach,"Yes",Status,"&lt;&gt;Suspend",Status,"&lt;&gt;Assigned",Status,"&lt;&gt;Open",Status,"&lt;&gt;Hold&gt;",ResolvedDate,"&gt;="&amp;$C$1,ResolvedDate,"&lt;="&amp;$F$1)</f>
        <v/>
      </c>
      <c r="G4575" s="137">
        <f>COUNTIFS(Severity,$B4575,AssignedDate,"&gt;=01/01/2017 12:00:00 AM",AssignedDate,"&lt;="&amp;$F$1)</f>
        <v/>
      </c>
      <c r="H4575" s="177" t="n"/>
      <c r="L4575" s="57" t="n">
        <v>0</v>
      </c>
      <c r="M4575" s="57" t="n"/>
    </row>
    <row r="4576" spans="1:13">
      <c r="A4576" s="137" t="n">
        <v>1</v>
      </c>
      <c r="B4576" s="100" t="s">
        <v>525</v>
      </c>
      <c r="C4576" s="137">
        <f>COUNTIFS(Severity,$B4576,AssignedDate,"&gt;="&amp;$C$1,AssignedDate,"&lt;="&amp;$F$1)</f>
        <v/>
      </c>
      <c r="D4576" s="137">
        <f>COUNTIFS(Severity,$B4576,Status,"&lt;&gt;Suspend",Status,"&lt;&gt;Assigned",Status,"&lt;&gt;Open",Status,"&lt;&gt;Hold",ResolvedDate,"&gt;="&amp;$C$1,ResolvedDate,"&lt;="&amp;$F$1)</f>
        <v/>
      </c>
      <c r="E4576" s="137">
        <f>COUNTIFS(Severity,$B4576,SLA_Breach,"&lt;&gt;Yes",Status,"&lt;&gt;Suspend",Status,"&lt;&gt;Assigned",Status,"&lt;&gt;Open",Status,"&lt;&gt;Hold&gt;",ResolvedDate,"&gt;="&amp;$C$1,ResolvedDate,"&lt;="&amp;$F$1)</f>
        <v/>
      </c>
      <c r="F4576" s="137">
        <f>COUNTIFS(Severity,$B4576,SLA_Breach,"Yes",Status,"&lt;&gt;Suspend",Status,"&lt;&gt;Assigned",Status,"&lt;&gt;Open",Status,"&lt;&gt;Hold&gt;",ResolvedDate,"&gt;="&amp;$C$1,ResolvedDate,"&lt;="&amp;$F$1)</f>
        <v/>
      </c>
      <c r="G4576" s="137">
        <f>COUNTIFS(Severity,$B4576,AssignedDate,"&gt;=01/01/2017 12:00:00 AM",AssignedDate,"&lt;="&amp;$F$1)</f>
        <v/>
      </c>
      <c r="H4576" s="177" t="n"/>
      <c r="L4576" s="57" t="n">
        <v>0</v>
      </c>
      <c r="M4576" s="57" t="n"/>
    </row>
    <row r="4577" spans="1:13">
      <c r="A4577" s="137" t="n">
        <v>1</v>
      </c>
      <c r="B4577" s="100" t="s">
        <v>525</v>
      </c>
      <c r="C4577" s="137">
        <f>COUNTIFS(Severity,$B4577,AssignedDate,"&gt;="&amp;$C$1,AssignedDate,"&lt;="&amp;$F$1)</f>
        <v/>
      </c>
      <c r="D4577" s="137">
        <f>COUNTIFS(Severity,$B4577,Status,"&lt;&gt;Suspend",Status,"&lt;&gt;Assigned",Status,"&lt;&gt;Open",Status,"&lt;&gt;Hold",ResolvedDate,"&gt;="&amp;$C$1,ResolvedDate,"&lt;="&amp;$F$1)</f>
        <v/>
      </c>
      <c r="E4577" s="137">
        <f>COUNTIFS(Severity,$B4577,SLA_Breach,"&lt;&gt;Yes",Status,"&lt;&gt;Suspend",Status,"&lt;&gt;Assigned",Status,"&lt;&gt;Open",Status,"&lt;&gt;Hold&gt;",ResolvedDate,"&gt;="&amp;$C$1,ResolvedDate,"&lt;="&amp;$F$1)</f>
        <v/>
      </c>
      <c r="F4577" s="137">
        <f>COUNTIFS(Severity,$B4577,SLA_Breach,"Yes",Status,"&lt;&gt;Suspend",Status,"&lt;&gt;Assigned",Status,"&lt;&gt;Open",Status,"&lt;&gt;Hold&gt;",ResolvedDate,"&gt;="&amp;$C$1,ResolvedDate,"&lt;="&amp;$F$1)</f>
        <v/>
      </c>
      <c r="G4577" s="137">
        <f>COUNTIFS(Severity,$B4577,AssignedDate,"&gt;=01/01/2017 12:00:00 AM",AssignedDate,"&lt;="&amp;$F$1)</f>
        <v/>
      </c>
      <c r="H4577" s="177" t="n"/>
      <c r="L4577" s="57" t="n">
        <v>0</v>
      </c>
      <c r="M4577" s="57" t="n"/>
    </row>
    <row r="4578" spans="1:13">
      <c r="A4578" s="137" t="n">
        <v>1</v>
      </c>
      <c r="B4578" s="100" t="s">
        <v>525</v>
      </c>
      <c r="C4578" s="137">
        <f>COUNTIFS(Severity,$B4578,AssignedDate,"&gt;="&amp;$C$1,AssignedDate,"&lt;="&amp;$F$1)</f>
        <v/>
      </c>
      <c r="D4578" s="137">
        <f>COUNTIFS(Severity,$B4578,Status,"&lt;&gt;Suspend",Status,"&lt;&gt;Assigned",Status,"&lt;&gt;Open",Status,"&lt;&gt;Hold",ResolvedDate,"&gt;="&amp;$C$1,ResolvedDate,"&lt;="&amp;$F$1)</f>
        <v/>
      </c>
      <c r="E4578" s="137">
        <f>COUNTIFS(Severity,$B4578,SLA_Breach,"&lt;&gt;Yes",Status,"&lt;&gt;Suspend",Status,"&lt;&gt;Assigned",Status,"&lt;&gt;Open",Status,"&lt;&gt;Hold&gt;",ResolvedDate,"&gt;="&amp;$C$1,ResolvedDate,"&lt;="&amp;$F$1)</f>
        <v/>
      </c>
      <c r="F4578" s="137">
        <f>COUNTIFS(Severity,$B4578,SLA_Breach,"Yes",Status,"&lt;&gt;Suspend",Status,"&lt;&gt;Assigned",Status,"&lt;&gt;Open",Status,"&lt;&gt;Hold&gt;",ResolvedDate,"&gt;="&amp;$C$1,ResolvedDate,"&lt;="&amp;$F$1)</f>
        <v/>
      </c>
      <c r="G4578" s="137">
        <f>COUNTIFS(Severity,$B4578,AssignedDate,"&gt;=01/01/2017 12:00:00 AM",AssignedDate,"&lt;="&amp;$F$1)</f>
        <v/>
      </c>
      <c r="H4578" s="177" t="n"/>
      <c r="L4578" s="57" t="n">
        <v>0</v>
      </c>
      <c r="M4578" s="57" t="n"/>
    </row>
    <row r="4579" spans="1:13">
      <c r="A4579" s="137" t="n">
        <v>1</v>
      </c>
      <c r="B4579" s="100" t="s">
        <v>525</v>
      </c>
      <c r="C4579" s="137">
        <f>COUNTIFS(Severity,$B4579,AssignedDate,"&gt;="&amp;$C$1,AssignedDate,"&lt;="&amp;$F$1)</f>
        <v/>
      </c>
      <c r="D4579" s="137">
        <f>COUNTIFS(Severity,$B4579,Status,"&lt;&gt;Suspend",Status,"&lt;&gt;Assigned",Status,"&lt;&gt;Open",Status,"&lt;&gt;Hold",ResolvedDate,"&gt;="&amp;$C$1,ResolvedDate,"&lt;="&amp;$F$1)</f>
        <v/>
      </c>
      <c r="E4579" s="137">
        <f>COUNTIFS(Severity,$B4579,SLA_Breach,"&lt;&gt;Yes",Status,"&lt;&gt;Suspend",Status,"&lt;&gt;Assigned",Status,"&lt;&gt;Open",Status,"&lt;&gt;Hold&gt;",ResolvedDate,"&gt;="&amp;$C$1,ResolvedDate,"&lt;="&amp;$F$1)</f>
        <v/>
      </c>
      <c r="F4579" s="137">
        <f>COUNTIFS(Severity,$B4579,SLA_Breach,"Yes",Status,"&lt;&gt;Suspend",Status,"&lt;&gt;Assigned",Status,"&lt;&gt;Open",Status,"&lt;&gt;Hold&gt;",ResolvedDate,"&gt;="&amp;$C$1,ResolvedDate,"&lt;="&amp;$F$1)</f>
        <v/>
      </c>
      <c r="G4579" s="137">
        <f>COUNTIFS(Severity,$B4579,AssignedDate,"&gt;=01/01/2017 12:00:00 AM",AssignedDate,"&lt;="&amp;$F$1)</f>
        <v/>
      </c>
      <c r="H4579" s="177" t="n"/>
      <c r="L4579" s="57" t="n">
        <v>0</v>
      </c>
      <c r="M4579" s="57" t="n"/>
    </row>
    <row r="4580" spans="1:13">
      <c r="A4580" s="137" t="n">
        <v>1</v>
      </c>
      <c r="B4580" s="100" t="s">
        <v>525</v>
      </c>
      <c r="C4580" s="137">
        <f>COUNTIFS(Severity,$B4580,AssignedDate,"&gt;="&amp;$C$1,AssignedDate,"&lt;="&amp;$F$1)</f>
        <v/>
      </c>
      <c r="D4580" s="137">
        <f>COUNTIFS(Severity,$B4580,Status,"&lt;&gt;Suspend",Status,"&lt;&gt;Assigned",Status,"&lt;&gt;Open",Status,"&lt;&gt;Hold",ResolvedDate,"&gt;="&amp;$C$1,ResolvedDate,"&lt;="&amp;$F$1)</f>
        <v/>
      </c>
      <c r="E4580" s="137">
        <f>COUNTIFS(Severity,$B4580,SLA_Breach,"&lt;&gt;Yes",Status,"&lt;&gt;Suspend",Status,"&lt;&gt;Assigned",Status,"&lt;&gt;Open",Status,"&lt;&gt;Hold&gt;",ResolvedDate,"&gt;="&amp;$C$1,ResolvedDate,"&lt;="&amp;$F$1)</f>
        <v/>
      </c>
      <c r="F4580" s="137">
        <f>COUNTIFS(Severity,$B4580,SLA_Breach,"Yes",Status,"&lt;&gt;Suspend",Status,"&lt;&gt;Assigned",Status,"&lt;&gt;Open",Status,"&lt;&gt;Hold&gt;",ResolvedDate,"&gt;="&amp;$C$1,ResolvedDate,"&lt;="&amp;$F$1)</f>
        <v/>
      </c>
      <c r="G4580" s="137">
        <f>COUNTIFS(Severity,$B4580,AssignedDate,"&gt;=01/01/2017 12:00:00 AM",AssignedDate,"&lt;="&amp;$F$1)</f>
        <v/>
      </c>
      <c r="H4580" s="177" t="n"/>
      <c r="L4580" s="57" t="n">
        <v>0</v>
      </c>
      <c r="M4580" s="57" t="n"/>
    </row>
    <row r="4581" spans="1:13">
      <c r="A4581" s="137" t="n">
        <v>1</v>
      </c>
      <c r="B4581" s="100" t="s">
        <v>525</v>
      </c>
      <c r="C4581" s="137">
        <f>COUNTIFS(Severity,$B4581,AssignedDate,"&gt;="&amp;$C$1,AssignedDate,"&lt;="&amp;$F$1)</f>
        <v/>
      </c>
      <c r="D4581" s="137">
        <f>COUNTIFS(Severity,$B4581,Status,"&lt;&gt;Suspend",Status,"&lt;&gt;Assigned",Status,"&lt;&gt;Open",Status,"&lt;&gt;Hold",ResolvedDate,"&gt;="&amp;$C$1,ResolvedDate,"&lt;="&amp;$F$1)</f>
        <v/>
      </c>
      <c r="E4581" s="137">
        <f>COUNTIFS(Severity,$B4581,SLA_Breach,"&lt;&gt;Yes",Status,"&lt;&gt;Suspend",Status,"&lt;&gt;Assigned",Status,"&lt;&gt;Open",Status,"&lt;&gt;Hold&gt;",ResolvedDate,"&gt;="&amp;$C$1,ResolvedDate,"&lt;="&amp;$F$1)</f>
        <v/>
      </c>
      <c r="F4581" s="137">
        <f>COUNTIFS(Severity,$B4581,SLA_Breach,"Yes",Status,"&lt;&gt;Suspend",Status,"&lt;&gt;Assigned",Status,"&lt;&gt;Open",Status,"&lt;&gt;Hold&gt;",ResolvedDate,"&gt;="&amp;$C$1,ResolvedDate,"&lt;="&amp;$F$1)</f>
        <v/>
      </c>
      <c r="G4581" s="137">
        <f>COUNTIFS(Severity,$B4581,AssignedDate,"&gt;=01/01/2017 12:00:00 AM",AssignedDate,"&lt;="&amp;$F$1)</f>
        <v/>
      </c>
      <c r="H4581" s="177" t="n"/>
      <c r="L4581" s="57" t="n">
        <v>0</v>
      </c>
      <c r="M4581" s="57" t="n"/>
    </row>
    <row r="4582" spans="1:13">
      <c r="A4582" s="137" t="n">
        <v>1</v>
      </c>
      <c r="B4582" s="100" t="s">
        <v>525</v>
      </c>
      <c r="C4582" s="137">
        <f>COUNTIFS(Severity,$B4582,AssignedDate,"&gt;="&amp;$C$1,AssignedDate,"&lt;="&amp;$F$1)</f>
        <v/>
      </c>
      <c r="D4582" s="137">
        <f>COUNTIFS(Severity,$B4582,Status,"&lt;&gt;Suspend",Status,"&lt;&gt;Assigned",Status,"&lt;&gt;Open",Status,"&lt;&gt;Hold",ResolvedDate,"&gt;="&amp;$C$1,ResolvedDate,"&lt;="&amp;$F$1)</f>
        <v/>
      </c>
      <c r="E4582" s="137">
        <f>COUNTIFS(Severity,$B4582,SLA_Breach,"&lt;&gt;Yes",Status,"&lt;&gt;Suspend",Status,"&lt;&gt;Assigned",Status,"&lt;&gt;Open",Status,"&lt;&gt;Hold&gt;",ResolvedDate,"&gt;="&amp;$C$1,ResolvedDate,"&lt;="&amp;$F$1)</f>
        <v/>
      </c>
      <c r="F4582" s="137">
        <f>COUNTIFS(Severity,$B4582,SLA_Breach,"Yes",Status,"&lt;&gt;Suspend",Status,"&lt;&gt;Assigned",Status,"&lt;&gt;Open",Status,"&lt;&gt;Hold&gt;",ResolvedDate,"&gt;="&amp;$C$1,ResolvedDate,"&lt;="&amp;$F$1)</f>
        <v/>
      </c>
      <c r="G4582" s="137">
        <f>COUNTIFS(Severity,$B4582,AssignedDate,"&gt;=01/01/2017 12:00:00 AM",AssignedDate,"&lt;="&amp;$F$1)</f>
        <v/>
      </c>
      <c r="H4582" s="177" t="n"/>
      <c r="L4582" s="57" t="n">
        <v>0</v>
      </c>
      <c r="M4582" s="57" t="n"/>
    </row>
    <row r="4583" spans="1:13">
      <c r="A4583" s="137" t="n">
        <v>1</v>
      </c>
      <c r="B4583" s="100" t="s">
        <v>525</v>
      </c>
      <c r="C4583" s="137">
        <f>COUNTIFS(Severity,$B4583,AssignedDate,"&gt;="&amp;$C$1,AssignedDate,"&lt;="&amp;$F$1)</f>
        <v/>
      </c>
      <c r="D4583" s="137">
        <f>COUNTIFS(Severity,$B4583,Status,"&lt;&gt;Suspend",Status,"&lt;&gt;Assigned",Status,"&lt;&gt;Open",Status,"&lt;&gt;Hold",ResolvedDate,"&gt;="&amp;$C$1,ResolvedDate,"&lt;="&amp;$F$1)</f>
        <v/>
      </c>
      <c r="E4583" s="137">
        <f>COUNTIFS(Severity,$B4583,SLA_Breach,"&lt;&gt;Yes",Status,"&lt;&gt;Suspend",Status,"&lt;&gt;Assigned",Status,"&lt;&gt;Open",Status,"&lt;&gt;Hold&gt;",ResolvedDate,"&gt;="&amp;$C$1,ResolvedDate,"&lt;="&amp;$F$1)</f>
        <v/>
      </c>
      <c r="F4583" s="137">
        <f>COUNTIFS(Severity,$B4583,SLA_Breach,"Yes",Status,"&lt;&gt;Suspend",Status,"&lt;&gt;Assigned",Status,"&lt;&gt;Open",Status,"&lt;&gt;Hold&gt;",ResolvedDate,"&gt;="&amp;$C$1,ResolvedDate,"&lt;="&amp;$F$1)</f>
        <v/>
      </c>
      <c r="G4583" s="137">
        <f>COUNTIFS(Severity,$B4583,AssignedDate,"&gt;=01/01/2017 12:00:00 AM",AssignedDate,"&lt;="&amp;$F$1)</f>
        <v/>
      </c>
      <c r="H4583" s="177" t="n"/>
      <c r="L4583" s="57" t="n">
        <v>0</v>
      </c>
      <c r="M4583" s="57" t="n"/>
    </row>
    <row r="4584" spans="1:13">
      <c r="A4584" s="137" t="n">
        <v>1</v>
      </c>
      <c r="B4584" s="100" t="s">
        <v>525</v>
      </c>
      <c r="C4584" s="137">
        <f>COUNTIFS(Severity,$B4584,AssignedDate,"&gt;="&amp;$C$1,AssignedDate,"&lt;="&amp;$F$1)</f>
        <v/>
      </c>
      <c r="D4584" s="137">
        <f>COUNTIFS(Severity,$B4584,Status,"&lt;&gt;Suspend",Status,"&lt;&gt;Assigned",Status,"&lt;&gt;Open",Status,"&lt;&gt;Hold",ResolvedDate,"&gt;="&amp;$C$1,ResolvedDate,"&lt;="&amp;$F$1)</f>
        <v/>
      </c>
      <c r="E4584" s="137">
        <f>COUNTIFS(Severity,$B4584,SLA_Breach,"&lt;&gt;Yes",Status,"&lt;&gt;Suspend",Status,"&lt;&gt;Assigned",Status,"&lt;&gt;Open",Status,"&lt;&gt;Hold&gt;",ResolvedDate,"&gt;="&amp;$C$1,ResolvedDate,"&lt;="&amp;$F$1)</f>
        <v/>
      </c>
      <c r="F4584" s="137">
        <f>COUNTIFS(Severity,$B4584,SLA_Breach,"Yes",Status,"&lt;&gt;Suspend",Status,"&lt;&gt;Assigned",Status,"&lt;&gt;Open",Status,"&lt;&gt;Hold&gt;",ResolvedDate,"&gt;="&amp;$C$1,ResolvedDate,"&lt;="&amp;$F$1)</f>
        <v/>
      </c>
      <c r="G4584" s="137">
        <f>COUNTIFS(Severity,$B4584,AssignedDate,"&gt;=01/01/2017 12:00:00 AM",AssignedDate,"&lt;="&amp;$F$1)</f>
        <v/>
      </c>
      <c r="H4584" s="177" t="n"/>
      <c r="L4584" s="57" t="n">
        <v>0</v>
      </c>
      <c r="M4584" s="57" t="n"/>
    </row>
    <row r="4585" spans="1:13">
      <c r="A4585" s="137" t="n">
        <v>1</v>
      </c>
      <c r="B4585" s="100" t="s">
        <v>525</v>
      </c>
      <c r="C4585" s="137">
        <f>COUNTIFS(Severity,$B4585,AssignedDate,"&gt;="&amp;$C$1,AssignedDate,"&lt;="&amp;$F$1)</f>
        <v/>
      </c>
      <c r="D4585" s="137">
        <f>COUNTIFS(Severity,$B4585,Status,"&lt;&gt;Suspend",Status,"&lt;&gt;Assigned",Status,"&lt;&gt;Open",Status,"&lt;&gt;Hold",ResolvedDate,"&gt;="&amp;$C$1,ResolvedDate,"&lt;="&amp;$F$1)</f>
        <v/>
      </c>
      <c r="E4585" s="137">
        <f>COUNTIFS(Severity,$B4585,SLA_Breach,"&lt;&gt;Yes",Status,"&lt;&gt;Suspend",Status,"&lt;&gt;Assigned",Status,"&lt;&gt;Open",Status,"&lt;&gt;Hold&gt;",ResolvedDate,"&gt;="&amp;$C$1,ResolvedDate,"&lt;="&amp;$F$1)</f>
        <v/>
      </c>
      <c r="F4585" s="137">
        <f>COUNTIFS(Severity,$B4585,SLA_Breach,"Yes",Status,"&lt;&gt;Suspend",Status,"&lt;&gt;Assigned",Status,"&lt;&gt;Open",Status,"&lt;&gt;Hold&gt;",ResolvedDate,"&gt;="&amp;$C$1,ResolvedDate,"&lt;="&amp;$F$1)</f>
        <v/>
      </c>
      <c r="G4585" s="137">
        <f>COUNTIFS(Severity,$B4585,AssignedDate,"&gt;=01/01/2017 12:00:00 AM",AssignedDate,"&lt;="&amp;$F$1)</f>
        <v/>
      </c>
      <c r="H4585" s="177" t="n"/>
      <c r="L4585" s="57" t="n">
        <v>0</v>
      </c>
      <c r="M4585" s="57" t="n"/>
    </row>
    <row r="4586" spans="1:13">
      <c r="A4586" s="137" t="n">
        <v>1</v>
      </c>
      <c r="B4586" s="100" t="s">
        <v>525</v>
      </c>
      <c r="C4586" s="137">
        <f>COUNTIFS(Severity,$B4586,AssignedDate,"&gt;="&amp;$C$1,AssignedDate,"&lt;="&amp;$F$1)</f>
        <v/>
      </c>
      <c r="D4586" s="137">
        <f>COUNTIFS(Severity,$B4586,Status,"&lt;&gt;Suspend",Status,"&lt;&gt;Assigned",Status,"&lt;&gt;Open",Status,"&lt;&gt;Hold",ResolvedDate,"&gt;="&amp;$C$1,ResolvedDate,"&lt;="&amp;$F$1)</f>
        <v/>
      </c>
      <c r="E4586" s="137">
        <f>COUNTIFS(Severity,$B4586,SLA_Breach,"&lt;&gt;Yes",Status,"&lt;&gt;Suspend",Status,"&lt;&gt;Assigned",Status,"&lt;&gt;Open",Status,"&lt;&gt;Hold&gt;",ResolvedDate,"&gt;="&amp;$C$1,ResolvedDate,"&lt;="&amp;$F$1)</f>
        <v/>
      </c>
      <c r="F4586" s="137">
        <f>COUNTIFS(Severity,$B4586,SLA_Breach,"Yes",Status,"&lt;&gt;Suspend",Status,"&lt;&gt;Assigned",Status,"&lt;&gt;Open",Status,"&lt;&gt;Hold&gt;",ResolvedDate,"&gt;="&amp;$C$1,ResolvedDate,"&lt;="&amp;$F$1)</f>
        <v/>
      </c>
      <c r="G4586" s="137">
        <f>COUNTIFS(Severity,$B4586,AssignedDate,"&gt;=01/01/2017 12:00:00 AM",AssignedDate,"&lt;="&amp;$F$1)</f>
        <v/>
      </c>
      <c r="H4586" s="177" t="n"/>
      <c r="L4586" s="57" t="n">
        <v>0</v>
      </c>
      <c r="M4586" s="57" t="n"/>
    </row>
    <row r="4587" spans="1:13">
      <c r="A4587" s="137" t="n">
        <v>1</v>
      </c>
      <c r="B4587" s="100" t="s">
        <v>525</v>
      </c>
      <c r="C4587" s="137">
        <f>COUNTIFS(Severity,$B4587,AssignedDate,"&gt;="&amp;$C$1,AssignedDate,"&lt;="&amp;$F$1)</f>
        <v/>
      </c>
      <c r="D4587" s="137">
        <f>COUNTIFS(Severity,$B4587,Status,"&lt;&gt;Suspend",Status,"&lt;&gt;Assigned",Status,"&lt;&gt;Open",Status,"&lt;&gt;Hold",ResolvedDate,"&gt;="&amp;$C$1,ResolvedDate,"&lt;="&amp;$F$1)</f>
        <v/>
      </c>
      <c r="E4587" s="137">
        <f>COUNTIFS(Severity,$B4587,SLA_Breach,"&lt;&gt;Yes",Status,"&lt;&gt;Suspend",Status,"&lt;&gt;Assigned",Status,"&lt;&gt;Open",Status,"&lt;&gt;Hold&gt;",ResolvedDate,"&gt;="&amp;$C$1,ResolvedDate,"&lt;="&amp;$F$1)</f>
        <v/>
      </c>
      <c r="F4587" s="137">
        <f>COUNTIFS(Severity,$B4587,SLA_Breach,"Yes",Status,"&lt;&gt;Suspend",Status,"&lt;&gt;Assigned",Status,"&lt;&gt;Open",Status,"&lt;&gt;Hold&gt;",ResolvedDate,"&gt;="&amp;$C$1,ResolvedDate,"&lt;="&amp;$F$1)</f>
        <v/>
      </c>
      <c r="G4587" s="137">
        <f>COUNTIFS(Severity,$B4587,AssignedDate,"&gt;=01/01/2017 12:00:00 AM",AssignedDate,"&lt;="&amp;$F$1)</f>
        <v/>
      </c>
      <c r="H4587" s="177" t="n"/>
      <c r="L4587" s="57" t="n">
        <v>0</v>
      </c>
      <c r="M4587" s="57" t="n"/>
    </row>
    <row r="4588" spans="1:13">
      <c r="A4588" s="137" t="n">
        <v>1</v>
      </c>
      <c r="B4588" s="100" t="s">
        <v>525</v>
      </c>
      <c r="C4588" s="137">
        <f>COUNTIFS(Severity,$B4588,AssignedDate,"&gt;="&amp;$C$1,AssignedDate,"&lt;="&amp;$F$1)</f>
        <v/>
      </c>
      <c r="D4588" s="137">
        <f>COUNTIFS(Severity,$B4588,Status,"&lt;&gt;Suspend",Status,"&lt;&gt;Assigned",Status,"&lt;&gt;Open",Status,"&lt;&gt;Hold",ResolvedDate,"&gt;="&amp;$C$1,ResolvedDate,"&lt;="&amp;$F$1)</f>
        <v/>
      </c>
      <c r="E4588" s="137">
        <f>COUNTIFS(Severity,$B4588,SLA_Breach,"&lt;&gt;Yes",Status,"&lt;&gt;Suspend",Status,"&lt;&gt;Assigned",Status,"&lt;&gt;Open",Status,"&lt;&gt;Hold&gt;",ResolvedDate,"&gt;="&amp;$C$1,ResolvedDate,"&lt;="&amp;$F$1)</f>
        <v/>
      </c>
      <c r="F4588" s="137">
        <f>COUNTIFS(Severity,$B4588,SLA_Breach,"Yes",Status,"&lt;&gt;Suspend",Status,"&lt;&gt;Assigned",Status,"&lt;&gt;Open",Status,"&lt;&gt;Hold&gt;",ResolvedDate,"&gt;="&amp;$C$1,ResolvedDate,"&lt;="&amp;$F$1)</f>
        <v/>
      </c>
      <c r="G4588" s="137">
        <f>COUNTIFS(Severity,$B4588,AssignedDate,"&gt;=01/01/2017 12:00:00 AM",AssignedDate,"&lt;="&amp;$F$1)</f>
        <v/>
      </c>
      <c r="H4588" s="177" t="n"/>
      <c r="L4588" s="57" t="n">
        <v>0</v>
      </c>
      <c r="M4588" s="57" t="n"/>
    </row>
    <row r="4589" spans="1:13">
      <c r="A4589" s="137" t="n">
        <v>1</v>
      </c>
      <c r="B4589" s="100" t="s">
        <v>525</v>
      </c>
      <c r="C4589" s="137">
        <f>COUNTIFS(Severity,$B4589,AssignedDate,"&gt;="&amp;$C$1,AssignedDate,"&lt;="&amp;$F$1)</f>
        <v/>
      </c>
      <c r="D4589" s="137">
        <f>COUNTIFS(Severity,$B4589,Status,"&lt;&gt;Suspend",Status,"&lt;&gt;Assigned",Status,"&lt;&gt;Open",Status,"&lt;&gt;Hold",ResolvedDate,"&gt;="&amp;$C$1,ResolvedDate,"&lt;="&amp;$F$1)</f>
        <v/>
      </c>
      <c r="E4589" s="137">
        <f>COUNTIFS(Severity,$B4589,SLA_Breach,"&lt;&gt;Yes",Status,"&lt;&gt;Suspend",Status,"&lt;&gt;Assigned",Status,"&lt;&gt;Open",Status,"&lt;&gt;Hold&gt;",ResolvedDate,"&gt;="&amp;$C$1,ResolvedDate,"&lt;="&amp;$F$1)</f>
        <v/>
      </c>
      <c r="F4589" s="137">
        <f>COUNTIFS(Severity,$B4589,SLA_Breach,"Yes",Status,"&lt;&gt;Suspend",Status,"&lt;&gt;Assigned",Status,"&lt;&gt;Open",Status,"&lt;&gt;Hold&gt;",ResolvedDate,"&gt;="&amp;$C$1,ResolvedDate,"&lt;="&amp;$F$1)</f>
        <v/>
      </c>
      <c r="G4589" s="137">
        <f>COUNTIFS(Severity,$B4589,AssignedDate,"&gt;=01/01/2017 12:00:00 AM",AssignedDate,"&lt;="&amp;$F$1)</f>
        <v/>
      </c>
      <c r="H4589" s="177" t="n"/>
      <c r="L4589" s="57" t="n">
        <v>0</v>
      </c>
      <c r="M4589" s="57" t="n"/>
    </row>
    <row r="4590" spans="1:13">
      <c r="A4590" s="137" t="n">
        <v>1</v>
      </c>
      <c r="B4590" s="100" t="s">
        <v>525</v>
      </c>
      <c r="C4590" s="137">
        <f>COUNTIFS(Severity,$B4590,AssignedDate,"&gt;="&amp;$C$1,AssignedDate,"&lt;="&amp;$F$1)</f>
        <v/>
      </c>
      <c r="D4590" s="137">
        <f>COUNTIFS(Severity,$B4590,Status,"&lt;&gt;Suspend",Status,"&lt;&gt;Assigned",Status,"&lt;&gt;Open",Status,"&lt;&gt;Hold",ResolvedDate,"&gt;="&amp;$C$1,ResolvedDate,"&lt;="&amp;$F$1)</f>
        <v/>
      </c>
      <c r="E4590" s="137">
        <f>COUNTIFS(Severity,$B4590,SLA_Breach,"&lt;&gt;Yes",Status,"&lt;&gt;Suspend",Status,"&lt;&gt;Assigned",Status,"&lt;&gt;Open",Status,"&lt;&gt;Hold&gt;",ResolvedDate,"&gt;="&amp;$C$1,ResolvedDate,"&lt;="&amp;$F$1)</f>
        <v/>
      </c>
      <c r="F4590" s="137">
        <f>COUNTIFS(Severity,$B4590,SLA_Breach,"Yes",Status,"&lt;&gt;Suspend",Status,"&lt;&gt;Assigned",Status,"&lt;&gt;Open",Status,"&lt;&gt;Hold&gt;",ResolvedDate,"&gt;="&amp;$C$1,ResolvedDate,"&lt;="&amp;$F$1)</f>
        <v/>
      </c>
      <c r="G4590" s="137">
        <f>COUNTIFS(Severity,$B4590,AssignedDate,"&gt;=01/01/2017 12:00:00 AM",AssignedDate,"&lt;="&amp;$F$1)</f>
        <v/>
      </c>
      <c r="H4590" s="177" t="n"/>
      <c r="L4590" s="57" t="n">
        <v>0</v>
      </c>
      <c r="M4590" s="57" t="n"/>
    </row>
    <row r="4591" spans="1:13">
      <c r="A4591" s="137" t="n">
        <v>1</v>
      </c>
      <c r="B4591" s="100" t="s">
        <v>525</v>
      </c>
      <c r="C4591" s="137">
        <f>COUNTIFS(Severity,$B4591,AssignedDate,"&gt;="&amp;$C$1,AssignedDate,"&lt;="&amp;$F$1)</f>
        <v/>
      </c>
      <c r="D4591" s="137">
        <f>COUNTIFS(Severity,$B4591,Status,"&lt;&gt;Suspend",Status,"&lt;&gt;Assigned",Status,"&lt;&gt;Open",Status,"&lt;&gt;Hold",ResolvedDate,"&gt;="&amp;$C$1,ResolvedDate,"&lt;="&amp;$F$1)</f>
        <v/>
      </c>
      <c r="E4591" s="137">
        <f>COUNTIFS(Severity,$B4591,SLA_Breach,"&lt;&gt;Yes",Status,"&lt;&gt;Suspend",Status,"&lt;&gt;Assigned",Status,"&lt;&gt;Open",Status,"&lt;&gt;Hold&gt;",ResolvedDate,"&gt;="&amp;$C$1,ResolvedDate,"&lt;="&amp;$F$1)</f>
        <v/>
      </c>
      <c r="F4591" s="137">
        <f>COUNTIFS(Severity,$B4591,SLA_Breach,"Yes",Status,"&lt;&gt;Suspend",Status,"&lt;&gt;Assigned",Status,"&lt;&gt;Open",Status,"&lt;&gt;Hold&gt;",ResolvedDate,"&gt;="&amp;$C$1,ResolvedDate,"&lt;="&amp;$F$1)</f>
        <v/>
      </c>
      <c r="G4591" s="137">
        <f>COUNTIFS(Severity,$B4591,AssignedDate,"&gt;=01/01/2017 12:00:00 AM",AssignedDate,"&lt;="&amp;$F$1)</f>
        <v/>
      </c>
      <c r="H4591" s="177" t="n"/>
      <c r="L4591" s="57" t="n">
        <v>0</v>
      </c>
      <c r="M4591" s="57" t="n"/>
    </row>
    <row r="4592" spans="1:13">
      <c r="A4592" s="137" t="n">
        <v>1</v>
      </c>
      <c r="B4592" s="100" t="s">
        <v>525</v>
      </c>
      <c r="C4592" s="137">
        <f>COUNTIFS(Severity,$B4592,AssignedDate,"&gt;="&amp;$C$1,AssignedDate,"&lt;="&amp;$F$1)</f>
        <v/>
      </c>
      <c r="D4592" s="137">
        <f>COUNTIFS(Severity,$B4592,Status,"&lt;&gt;Suspend",Status,"&lt;&gt;Assigned",Status,"&lt;&gt;Open",Status,"&lt;&gt;Hold",ResolvedDate,"&gt;="&amp;$C$1,ResolvedDate,"&lt;="&amp;$F$1)</f>
        <v/>
      </c>
      <c r="E4592" s="137">
        <f>COUNTIFS(Severity,$B4592,SLA_Breach,"&lt;&gt;Yes",Status,"&lt;&gt;Suspend",Status,"&lt;&gt;Assigned",Status,"&lt;&gt;Open",Status,"&lt;&gt;Hold&gt;",ResolvedDate,"&gt;="&amp;$C$1,ResolvedDate,"&lt;="&amp;$F$1)</f>
        <v/>
      </c>
      <c r="F4592" s="137">
        <f>COUNTIFS(Severity,$B4592,SLA_Breach,"Yes",Status,"&lt;&gt;Suspend",Status,"&lt;&gt;Assigned",Status,"&lt;&gt;Open",Status,"&lt;&gt;Hold&gt;",ResolvedDate,"&gt;="&amp;$C$1,ResolvedDate,"&lt;="&amp;$F$1)</f>
        <v/>
      </c>
      <c r="G4592" s="137">
        <f>COUNTIFS(Severity,$B4592,AssignedDate,"&gt;=01/01/2017 12:00:00 AM",AssignedDate,"&lt;="&amp;$F$1)</f>
        <v/>
      </c>
      <c r="H4592" s="177" t="n"/>
      <c r="L4592" s="57" t="n">
        <v>0</v>
      </c>
      <c r="M4592" s="57" t="n"/>
    </row>
    <row r="4593" spans="1:13">
      <c r="A4593" s="137" t="n">
        <v>1</v>
      </c>
      <c r="B4593" s="100" t="s">
        <v>525</v>
      </c>
      <c r="C4593" s="137">
        <f>COUNTIFS(Severity,$B4593,AssignedDate,"&gt;="&amp;$C$1,AssignedDate,"&lt;="&amp;$F$1)</f>
        <v/>
      </c>
      <c r="D4593" s="137">
        <f>COUNTIFS(Severity,$B4593,Status,"&lt;&gt;Suspend",Status,"&lt;&gt;Assigned",Status,"&lt;&gt;Open",Status,"&lt;&gt;Hold",ResolvedDate,"&gt;="&amp;$C$1,ResolvedDate,"&lt;="&amp;$F$1)</f>
        <v/>
      </c>
      <c r="E4593" s="137">
        <f>COUNTIFS(Severity,$B4593,SLA_Breach,"&lt;&gt;Yes",Status,"&lt;&gt;Suspend",Status,"&lt;&gt;Assigned",Status,"&lt;&gt;Open",Status,"&lt;&gt;Hold&gt;",ResolvedDate,"&gt;="&amp;$C$1,ResolvedDate,"&lt;="&amp;$F$1)</f>
        <v/>
      </c>
      <c r="F4593" s="137">
        <f>COUNTIFS(Severity,$B4593,SLA_Breach,"Yes",Status,"&lt;&gt;Suspend",Status,"&lt;&gt;Assigned",Status,"&lt;&gt;Open",Status,"&lt;&gt;Hold&gt;",ResolvedDate,"&gt;="&amp;$C$1,ResolvedDate,"&lt;="&amp;$F$1)</f>
        <v/>
      </c>
      <c r="G4593" s="137">
        <f>COUNTIFS(Severity,$B4593,AssignedDate,"&gt;=01/01/2017 12:00:00 AM",AssignedDate,"&lt;="&amp;$F$1)</f>
        <v/>
      </c>
      <c r="H4593" s="177" t="n"/>
      <c r="L4593" s="57" t="n">
        <v>0</v>
      </c>
      <c r="M4593" s="57" t="n"/>
    </row>
    <row r="4594" spans="1:13">
      <c r="A4594" s="137" t="n">
        <v>1</v>
      </c>
      <c r="B4594" s="100" t="s">
        <v>525</v>
      </c>
      <c r="C4594" s="137">
        <f>COUNTIFS(Severity,$B4594,AssignedDate,"&gt;="&amp;$C$1,AssignedDate,"&lt;="&amp;$F$1)</f>
        <v/>
      </c>
      <c r="D4594" s="137">
        <f>COUNTIFS(Severity,$B4594,Status,"&lt;&gt;Suspend",Status,"&lt;&gt;Assigned",Status,"&lt;&gt;Open",Status,"&lt;&gt;Hold",ResolvedDate,"&gt;="&amp;$C$1,ResolvedDate,"&lt;="&amp;$F$1)</f>
        <v/>
      </c>
      <c r="E4594" s="137">
        <f>COUNTIFS(Severity,$B4594,SLA_Breach,"&lt;&gt;Yes",Status,"&lt;&gt;Suspend",Status,"&lt;&gt;Assigned",Status,"&lt;&gt;Open",Status,"&lt;&gt;Hold&gt;",ResolvedDate,"&gt;="&amp;$C$1,ResolvedDate,"&lt;="&amp;$F$1)</f>
        <v/>
      </c>
      <c r="F4594" s="137">
        <f>COUNTIFS(Severity,$B4594,SLA_Breach,"Yes",Status,"&lt;&gt;Suspend",Status,"&lt;&gt;Assigned",Status,"&lt;&gt;Open",Status,"&lt;&gt;Hold&gt;",ResolvedDate,"&gt;="&amp;$C$1,ResolvedDate,"&lt;="&amp;$F$1)</f>
        <v/>
      </c>
      <c r="G4594" s="137">
        <f>COUNTIFS(Severity,$B4594,AssignedDate,"&gt;=01/01/2017 12:00:00 AM",AssignedDate,"&lt;="&amp;$F$1)</f>
        <v/>
      </c>
      <c r="H4594" s="177" t="n"/>
      <c r="L4594" s="57" t="n">
        <v>0</v>
      </c>
      <c r="M4594" s="57" t="n"/>
    </row>
    <row r="4595" spans="1:13">
      <c r="A4595" s="137" t="n">
        <v>1</v>
      </c>
      <c r="B4595" s="100" t="s">
        <v>525</v>
      </c>
      <c r="C4595" s="137">
        <f>COUNTIFS(Severity,$B4595,AssignedDate,"&gt;="&amp;$C$1,AssignedDate,"&lt;="&amp;$F$1)</f>
        <v/>
      </c>
      <c r="D4595" s="137">
        <f>COUNTIFS(Severity,$B4595,Status,"&lt;&gt;Suspend",Status,"&lt;&gt;Assigned",Status,"&lt;&gt;Open",Status,"&lt;&gt;Hold",ResolvedDate,"&gt;="&amp;$C$1,ResolvedDate,"&lt;="&amp;$F$1)</f>
        <v/>
      </c>
      <c r="E4595" s="137">
        <f>COUNTIFS(Severity,$B4595,SLA_Breach,"&lt;&gt;Yes",Status,"&lt;&gt;Suspend",Status,"&lt;&gt;Assigned",Status,"&lt;&gt;Open",Status,"&lt;&gt;Hold&gt;",ResolvedDate,"&gt;="&amp;$C$1,ResolvedDate,"&lt;="&amp;$F$1)</f>
        <v/>
      </c>
      <c r="F4595" s="137">
        <f>COUNTIFS(Severity,$B4595,SLA_Breach,"Yes",Status,"&lt;&gt;Suspend",Status,"&lt;&gt;Assigned",Status,"&lt;&gt;Open",Status,"&lt;&gt;Hold&gt;",ResolvedDate,"&gt;="&amp;$C$1,ResolvedDate,"&lt;="&amp;$F$1)</f>
        <v/>
      </c>
      <c r="G4595" s="137">
        <f>COUNTIFS(Severity,$B4595,AssignedDate,"&gt;=01/01/2017 12:00:00 AM",AssignedDate,"&lt;="&amp;$F$1)</f>
        <v/>
      </c>
      <c r="H4595" s="177" t="n"/>
      <c r="L4595" s="57" t="n">
        <v>0</v>
      </c>
      <c r="M4595" s="57" t="n"/>
    </row>
    <row r="4596" spans="1:13">
      <c r="A4596" s="137" t="n">
        <v>1</v>
      </c>
      <c r="B4596" s="100" t="s">
        <v>525</v>
      </c>
      <c r="C4596" s="137">
        <f>COUNTIFS(Severity,$B4596,AssignedDate,"&gt;="&amp;$C$1,AssignedDate,"&lt;="&amp;$F$1)</f>
        <v/>
      </c>
      <c r="D4596" s="137">
        <f>COUNTIFS(Severity,$B4596,Status,"&lt;&gt;Suspend",Status,"&lt;&gt;Assigned",Status,"&lt;&gt;Open",Status,"&lt;&gt;Hold",ResolvedDate,"&gt;="&amp;$C$1,ResolvedDate,"&lt;="&amp;$F$1)</f>
        <v/>
      </c>
      <c r="E4596" s="137">
        <f>COUNTIFS(Severity,$B4596,SLA_Breach,"&lt;&gt;Yes",Status,"&lt;&gt;Suspend",Status,"&lt;&gt;Assigned",Status,"&lt;&gt;Open",Status,"&lt;&gt;Hold&gt;",ResolvedDate,"&gt;="&amp;$C$1,ResolvedDate,"&lt;="&amp;$F$1)</f>
        <v/>
      </c>
      <c r="F4596" s="137">
        <f>COUNTIFS(Severity,$B4596,SLA_Breach,"Yes",Status,"&lt;&gt;Suspend",Status,"&lt;&gt;Assigned",Status,"&lt;&gt;Open",Status,"&lt;&gt;Hold&gt;",ResolvedDate,"&gt;="&amp;$C$1,ResolvedDate,"&lt;="&amp;$F$1)</f>
        <v/>
      </c>
      <c r="G4596" s="137">
        <f>COUNTIFS(Severity,$B4596,AssignedDate,"&gt;=01/01/2017 12:00:00 AM",AssignedDate,"&lt;="&amp;$F$1)</f>
        <v/>
      </c>
      <c r="H4596" s="177" t="n"/>
      <c r="L4596" s="57" t="n">
        <v>0</v>
      </c>
      <c r="M4596" s="57" t="n"/>
    </row>
    <row r="4597" spans="1:13">
      <c r="A4597" s="137" t="n">
        <v>1</v>
      </c>
      <c r="B4597" s="100" t="s">
        <v>525</v>
      </c>
      <c r="C4597" s="137">
        <f>COUNTIFS(Severity,$B4597,AssignedDate,"&gt;="&amp;$C$1,AssignedDate,"&lt;="&amp;$F$1)</f>
        <v/>
      </c>
      <c r="D4597" s="137">
        <f>COUNTIFS(Severity,$B4597,Status,"&lt;&gt;Suspend",Status,"&lt;&gt;Assigned",Status,"&lt;&gt;Open",Status,"&lt;&gt;Hold",ResolvedDate,"&gt;="&amp;$C$1,ResolvedDate,"&lt;="&amp;$F$1)</f>
        <v/>
      </c>
      <c r="E4597" s="137">
        <f>COUNTIFS(Severity,$B4597,SLA_Breach,"&lt;&gt;Yes",Status,"&lt;&gt;Suspend",Status,"&lt;&gt;Assigned",Status,"&lt;&gt;Open",Status,"&lt;&gt;Hold&gt;",ResolvedDate,"&gt;="&amp;$C$1,ResolvedDate,"&lt;="&amp;$F$1)</f>
        <v/>
      </c>
      <c r="F4597" s="137">
        <f>COUNTIFS(Severity,$B4597,SLA_Breach,"Yes",Status,"&lt;&gt;Suspend",Status,"&lt;&gt;Assigned",Status,"&lt;&gt;Open",Status,"&lt;&gt;Hold&gt;",ResolvedDate,"&gt;="&amp;$C$1,ResolvedDate,"&lt;="&amp;$F$1)</f>
        <v/>
      </c>
      <c r="G4597" s="137">
        <f>COUNTIFS(Severity,$B4597,AssignedDate,"&gt;=01/01/2017 12:00:00 AM",AssignedDate,"&lt;="&amp;$F$1)</f>
        <v/>
      </c>
      <c r="H4597" s="177" t="n"/>
      <c r="L4597" s="57" t="n">
        <v>0</v>
      </c>
      <c r="M4597" s="57" t="n"/>
    </row>
    <row r="4598" spans="1:13">
      <c r="A4598" s="137" t="n">
        <v>1</v>
      </c>
      <c r="B4598" s="100" t="s">
        <v>525</v>
      </c>
      <c r="C4598" s="137">
        <f>COUNTIFS(Severity,$B4598,AssignedDate,"&gt;="&amp;$C$1,AssignedDate,"&lt;="&amp;$F$1)</f>
        <v/>
      </c>
      <c r="D4598" s="137">
        <f>COUNTIFS(Severity,$B4598,Status,"&lt;&gt;Suspend",Status,"&lt;&gt;Assigned",Status,"&lt;&gt;Open",Status,"&lt;&gt;Hold",ResolvedDate,"&gt;="&amp;$C$1,ResolvedDate,"&lt;="&amp;$F$1)</f>
        <v/>
      </c>
      <c r="E4598" s="137">
        <f>COUNTIFS(Severity,$B4598,SLA_Breach,"&lt;&gt;Yes",Status,"&lt;&gt;Suspend",Status,"&lt;&gt;Assigned",Status,"&lt;&gt;Open",Status,"&lt;&gt;Hold&gt;",ResolvedDate,"&gt;="&amp;$C$1,ResolvedDate,"&lt;="&amp;$F$1)</f>
        <v/>
      </c>
      <c r="F4598" s="137">
        <f>COUNTIFS(Severity,$B4598,SLA_Breach,"Yes",Status,"&lt;&gt;Suspend",Status,"&lt;&gt;Assigned",Status,"&lt;&gt;Open",Status,"&lt;&gt;Hold&gt;",ResolvedDate,"&gt;="&amp;$C$1,ResolvedDate,"&lt;="&amp;$F$1)</f>
        <v/>
      </c>
      <c r="G4598" s="137">
        <f>COUNTIFS(Severity,$B4598,AssignedDate,"&gt;=01/01/2017 12:00:00 AM",AssignedDate,"&lt;="&amp;$F$1)</f>
        <v/>
      </c>
      <c r="H4598" s="177" t="n"/>
      <c r="L4598" s="57" t="n">
        <v>0</v>
      </c>
      <c r="M4598" s="57" t="n"/>
    </row>
    <row r="4599" spans="1:13">
      <c r="A4599" s="137" t="n">
        <v>1</v>
      </c>
      <c r="B4599" s="100" t="s">
        <v>525</v>
      </c>
      <c r="C4599" s="137">
        <f>COUNTIFS(Severity,$B4599,AssignedDate,"&gt;="&amp;$C$1,AssignedDate,"&lt;="&amp;$F$1)</f>
        <v/>
      </c>
      <c r="D4599" s="137">
        <f>COUNTIFS(Severity,$B4599,Status,"&lt;&gt;Suspend",Status,"&lt;&gt;Assigned",Status,"&lt;&gt;Open",Status,"&lt;&gt;Hold",ResolvedDate,"&gt;="&amp;$C$1,ResolvedDate,"&lt;="&amp;$F$1)</f>
        <v/>
      </c>
      <c r="E4599" s="137">
        <f>COUNTIFS(Severity,$B4599,SLA_Breach,"&lt;&gt;Yes",Status,"&lt;&gt;Suspend",Status,"&lt;&gt;Assigned",Status,"&lt;&gt;Open",Status,"&lt;&gt;Hold&gt;",ResolvedDate,"&gt;="&amp;$C$1,ResolvedDate,"&lt;="&amp;$F$1)</f>
        <v/>
      </c>
      <c r="F4599" s="137">
        <f>COUNTIFS(Severity,$B4599,SLA_Breach,"Yes",Status,"&lt;&gt;Suspend",Status,"&lt;&gt;Assigned",Status,"&lt;&gt;Open",Status,"&lt;&gt;Hold&gt;",ResolvedDate,"&gt;="&amp;$C$1,ResolvedDate,"&lt;="&amp;$F$1)</f>
        <v/>
      </c>
      <c r="G4599" s="137">
        <f>COUNTIFS(Severity,$B4599,AssignedDate,"&gt;=01/01/2017 12:00:00 AM",AssignedDate,"&lt;="&amp;$F$1)</f>
        <v/>
      </c>
      <c r="H4599" s="177" t="n"/>
      <c r="L4599" s="57" t="n">
        <v>0</v>
      </c>
      <c r="M4599" s="57" t="n"/>
    </row>
    <row r="4600" spans="1:13">
      <c r="A4600" s="137" t="n">
        <v>1</v>
      </c>
      <c r="B4600" s="100" t="s">
        <v>525</v>
      </c>
      <c r="C4600" s="137">
        <f>COUNTIFS(Severity,$B4600,AssignedDate,"&gt;="&amp;$C$1,AssignedDate,"&lt;="&amp;$F$1)</f>
        <v/>
      </c>
      <c r="D4600" s="137">
        <f>COUNTIFS(Severity,$B4600,Status,"&lt;&gt;Suspend",Status,"&lt;&gt;Assigned",Status,"&lt;&gt;Open",Status,"&lt;&gt;Hold",ResolvedDate,"&gt;="&amp;$C$1,ResolvedDate,"&lt;="&amp;$F$1)</f>
        <v/>
      </c>
      <c r="E4600" s="137">
        <f>COUNTIFS(Severity,$B4600,SLA_Breach,"&lt;&gt;Yes",Status,"&lt;&gt;Suspend",Status,"&lt;&gt;Assigned",Status,"&lt;&gt;Open",Status,"&lt;&gt;Hold&gt;",ResolvedDate,"&gt;="&amp;$C$1,ResolvedDate,"&lt;="&amp;$F$1)</f>
        <v/>
      </c>
      <c r="F4600" s="137">
        <f>COUNTIFS(Severity,$B4600,SLA_Breach,"Yes",Status,"&lt;&gt;Suspend",Status,"&lt;&gt;Assigned",Status,"&lt;&gt;Open",Status,"&lt;&gt;Hold&gt;",ResolvedDate,"&gt;="&amp;$C$1,ResolvedDate,"&lt;="&amp;$F$1)</f>
        <v/>
      </c>
      <c r="G4600" s="137">
        <f>COUNTIFS(Severity,$B4600,AssignedDate,"&gt;=01/01/2017 12:00:00 AM",AssignedDate,"&lt;="&amp;$F$1)</f>
        <v/>
      </c>
      <c r="H4600" s="177" t="n"/>
      <c r="L4600" s="57" t="n">
        <v>0</v>
      </c>
      <c r="M4600" s="57" t="n"/>
    </row>
    <row r="4601" spans="1:13">
      <c r="A4601" s="137" t="n">
        <v>1</v>
      </c>
      <c r="B4601" s="100" t="s">
        <v>525</v>
      </c>
      <c r="C4601" s="137">
        <f>COUNTIFS(Severity,$B4601,AssignedDate,"&gt;="&amp;$C$1,AssignedDate,"&lt;="&amp;$F$1)</f>
        <v/>
      </c>
      <c r="D4601" s="137">
        <f>COUNTIFS(Severity,$B4601,Status,"&lt;&gt;Suspend",Status,"&lt;&gt;Assigned",Status,"&lt;&gt;Open",Status,"&lt;&gt;Hold",ResolvedDate,"&gt;="&amp;$C$1,ResolvedDate,"&lt;="&amp;$F$1)</f>
        <v/>
      </c>
      <c r="E4601" s="137">
        <f>COUNTIFS(Severity,$B4601,SLA_Breach,"&lt;&gt;Yes",Status,"&lt;&gt;Suspend",Status,"&lt;&gt;Assigned",Status,"&lt;&gt;Open",Status,"&lt;&gt;Hold&gt;",ResolvedDate,"&gt;="&amp;$C$1,ResolvedDate,"&lt;="&amp;$F$1)</f>
        <v/>
      </c>
      <c r="F4601" s="137">
        <f>COUNTIFS(Severity,$B4601,SLA_Breach,"Yes",Status,"&lt;&gt;Suspend",Status,"&lt;&gt;Assigned",Status,"&lt;&gt;Open",Status,"&lt;&gt;Hold&gt;",ResolvedDate,"&gt;="&amp;$C$1,ResolvedDate,"&lt;="&amp;$F$1)</f>
        <v/>
      </c>
      <c r="G4601" s="137">
        <f>COUNTIFS(Severity,$B4601,AssignedDate,"&gt;=01/01/2017 12:00:00 AM",AssignedDate,"&lt;="&amp;$F$1)</f>
        <v/>
      </c>
      <c r="H4601" s="177" t="n"/>
      <c r="L4601" s="57" t="n">
        <v>0</v>
      </c>
      <c r="M4601" s="57" t="n"/>
    </row>
    <row r="4602" spans="1:13">
      <c r="A4602" s="137" t="n">
        <v>1</v>
      </c>
      <c r="B4602" s="100" t="s">
        <v>525</v>
      </c>
      <c r="C4602" s="137">
        <f>COUNTIFS(Severity,$B4602,AssignedDate,"&gt;="&amp;$C$1,AssignedDate,"&lt;="&amp;$F$1)</f>
        <v/>
      </c>
      <c r="D4602" s="137">
        <f>COUNTIFS(Severity,$B4602,Status,"&lt;&gt;Suspend",Status,"&lt;&gt;Assigned",Status,"&lt;&gt;Open",Status,"&lt;&gt;Hold",ResolvedDate,"&gt;="&amp;$C$1,ResolvedDate,"&lt;="&amp;$F$1)</f>
        <v/>
      </c>
      <c r="E4602" s="137">
        <f>COUNTIFS(Severity,$B4602,SLA_Breach,"&lt;&gt;Yes",Status,"&lt;&gt;Suspend",Status,"&lt;&gt;Assigned",Status,"&lt;&gt;Open",Status,"&lt;&gt;Hold&gt;",ResolvedDate,"&gt;="&amp;$C$1,ResolvedDate,"&lt;="&amp;$F$1)</f>
        <v/>
      </c>
      <c r="F4602" s="137">
        <f>COUNTIFS(Severity,$B4602,SLA_Breach,"Yes",Status,"&lt;&gt;Suspend",Status,"&lt;&gt;Assigned",Status,"&lt;&gt;Open",Status,"&lt;&gt;Hold&gt;",ResolvedDate,"&gt;="&amp;$C$1,ResolvedDate,"&lt;="&amp;$F$1)</f>
        <v/>
      </c>
      <c r="G4602" s="137">
        <f>COUNTIFS(Severity,$B4602,AssignedDate,"&gt;=01/01/2017 12:00:00 AM",AssignedDate,"&lt;="&amp;$F$1)</f>
        <v/>
      </c>
      <c r="H4602" s="177" t="n"/>
      <c r="L4602" s="57" t="n">
        <v>0</v>
      </c>
      <c r="M4602" s="57" t="n"/>
    </row>
    <row r="4603" spans="1:13">
      <c r="A4603" s="137" t="n">
        <v>1</v>
      </c>
      <c r="B4603" s="100" t="s">
        <v>525</v>
      </c>
      <c r="C4603" s="137">
        <f>COUNTIFS(Severity,$B4603,AssignedDate,"&gt;="&amp;$C$1,AssignedDate,"&lt;="&amp;$F$1)</f>
        <v/>
      </c>
      <c r="D4603" s="137">
        <f>COUNTIFS(Severity,$B4603,Status,"&lt;&gt;Suspend",Status,"&lt;&gt;Assigned",Status,"&lt;&gt;Open",Status,"&lt;&gt;Hold",ResolvedDate,"&gt;="&amp;$C$1,ResolvedDate,"&lt;="&amp;$F$1)</f>
        <v/>
      </c>
      <c r="E4603" s="137">
        <f>COUNTIFS(Severity,$B4603,SLA_Breach,"&lt;&gt;Yes",Status,"&lt;&gt;Suspend",Status,"&lt;&gt;Assigned",Status,"&lt;&gt;Open",Status,"&lt;&gt;Hold&gt;",ResolvedDate,"&gt;="&amp;$C$1,ResolvedDate,"&lt;="&amp;$F$1)</f>
        <v/>
      </c>
      <c r="F4603" s="137">
        <f>COUNTIFS(Severity,$B4603,SLA_Breach,"Yes",Status,"&lt;&gt;Suspend",Status,"&lt;&gt;Assigned",Status,"&lt;&gt;Open",Status,"&lt;&gt;Hold&gt;",ResolvedDate,"&gt;="&amp;$C$1,ResolvedDate,"&lt;="&amp;$F$1)</f>
        <v/>
      </c>
      <c r="G4603" s="137">
        <f>COUNTIFS(Severity,$B4603,AssignedDate,"&gt;=01/01/2017 12:00:00 AM",AssignedDate,"&lt;="&amp;$F$1)</f>
        <v/>
      </c>
      <c r="H4603" s="177" t="n"/>
      <c r="L4603" s="57" t="n">
        <v>0</v>
      </c>
      <c r="M4603" s="57" t="n"/>
    </row>
    <row r="4604" spans="1:13">
      <c r="A4604" s="137" t="n">
        <v>1</v>
      </c>
      <c r="B4604" s="100" t="s">
        <v>525</v>
      </c>
      <c r="C4604" s="137">
        <f>COUNTIFS(Severity,$B4604,AssignedDate,"&gt;="&amp;$C$1,AssignedDate,"&lt;="&amp;$F$1)</f>
        <v/>
      </c>
      <c r="D4604" s="137">
        <f>COUNTIFS(Severity,$B4604,Status,"&lt;&gt;Suspend",Status,"&lt;&gt;Assigned",Status,"&lt;&gt;Open",Status,"&lt;&gt;Hold",ResolvedDate,"&gt;="&amp;$C$1,ResolvedDate,"&lt;="&amp;$F$1)</f>
        <v/>
      </c>
      <c r="E4604" s="137">
        <f>COUNTIFS(Severity,$B4604,SLA_Breach,"&lt;&gt;Yes",Status,"&lt;&gt;Suspend",Status,"&lt;&gt;Assigned",Status,"&lt;&gt;Open",Status,"&lt;&gt;Hold&gt;",ResolvedDate,"&gt;="&amp;$C$1,ResolvedDate,"&lt;="&amp;$F$1)</f>
        <v/>
      </c>
      <c r="F4604" s="137">
        <f>COUNTIFS(Severity,$B4604,SLA_Breach,"Yes",Status,"&lt;&gt;Suspend",Status,"&lt;&gt;Assigned",Status,"&lt;&gt;Open",Status,"&lt;&gt;Hold&gt;",ResolvedDate,"&gt;="&amp;$C$1,ResolvedDate,"&lt;="&amp;$F$1)</f>
        <v/>
      </c>
      <c r="G4604" s="137">
        <f>COUNTIFS(Severity,$B4604,AssignedDate,"&gt;=01/01/2017 12:00:00 AM",AssignedDate,"&lt;="&amp;$F$1)</f>
        <v/>
      </c>
      <c r="H4604" s="177" t="n"/>
      <c r="L4604" s="57" t="n">
        <v>0</v>
      </c>
      <c r="M4604" s="57" t="n"/>
    </row>
    <row r="4605" spans="1:13">
      <c r="A4605" s="137" t="n">
        <v>1</v>
      </c>
      <c r="B4605" s="100" t="s">
        <v>525</v>
      </c>
      <c r="C4605" s="137">
        <f>COUNTIFS(Severity,$B4605,AssignedDate,"&gt;="&amp;$C$1,AssignedDate,"&lt;="&amp;$F$1)</f>
        <v/>
      </c>
      <c r="D4605" s="137">
        <f>COUNTIFS(Severity,$B4605,Status,"&lt;&gt;Suspend",Status,"&lt;&gt;Assigned",Status,"&lt;&gt;Open",Status,"&lt;&gt;Hold",ResolvedDate,"&gt;="&amp;$C$1,ResolvedDate,"&lt;="&amp;$F$1)</f>
        <v/>
      </c>
      <c r="E4605" s="137">
        <f>COUNTIFS(Severity,$B4605,SLA_Breach,"&lt;&gt;Yes",Status,"&lt;&gt;Suspend",Status,"&lt;&gt;Assigned",Status,"&lt;&gt;Open",Status,"&lt;&gt;Hold&gt;",ResolvedDate,"&gt;="&amp;$C$1,ResolvedDate,"&lt;="&amp;$F$1)</f>
        <v/>
      </c>
      <c r="F4605" s="137">
        <f>COUNTIFS(Severity,$B4605,SLA_Breach,"Yes",Status,"&lt;&gt;Suspend",Status,"&lt;&gt;Assigned",Status,"&lt;&gt;Open",Status,"&lt;&gt;Hold&gt;",ResolvedDate,"&gt;="&amp;$C$1,ResolvedDate,"&lt;="&amp;$F$1)</f>
        <v/>
      </c>
      <c r="G4605" s="137">
        <f>COUNTIFS(Severity,$B4605,AssignedDate,"&gt;=01/01/2017 12:00:00 AM",AssignedDate,"&lt;="&amp;$F$1)</f>
        <v/>
      </c>
      <c r="H4605" s="177" t="n"/>
      <c r="L4605" s="57" t="n">
        <v>0</v>
      </c>
      <c r="M4605" s="57" t="n"/>
    </row>
    <row r="4606" spans="1:13">
      <c r="A4606" s="137" t="n">
        <v>1</v>
      </c>
      <c r="B4606" s="100" t="s">
        <v>525</v>
      </c>
      <c r="C4606" s="137">
        <f>COUNTIFS(Severity,$B4606,AssignedDate,"&gt;="&amp;$C$1,AssignedDate,"&lt;="&amp;$F$1)</f>
        <v/>
      </c>
      <c r="D4606" s="137">
        <f>COUNTIFS(Severity,$B4606,Status,"&lt;&gt;Suspend",Status,"&lt;&gt;Assigned",Status,"&lt;&gt;Open",Status,"&lt;&gt;Hold",ResolvedDate,"&gt;="&amp;$C$1,ResolvedDate,"&lt;="&amp;$F$1)</f>
        <v/>
      </c>
      <c r="E4606" s="137">
        <f>COUNTIFS(Severity,$B4606,SLA_Breach,"&lt;&gt;Yes",Status,"&lt;&gt;Suspend",Status,"&lt;&gt;Assigned",Status,"&lt;&gt;Open",Status,"&lt;&gt;Hold&gt;",ResolvedDate,"&gt;="&amp;$C$1,ResolvedDate,"&lt;="&amp;$F$1)</f>
        <v/>
      </c>
      <c r="F4606" s="137">
        <f>COUNTIFS(Severity,$B4606,SLA_Breach,"Yes",Status,"&lt;&gt;Suspend",Status,"&lt;&gt;Assigned",Status,"&lt;&gt;Open",Status,"&lt;&gt;Hold&gt;",ResolvedDate,"&gt;="&amp;$C$1,ResolvedDate,"&lt;="&amp;$F$1)</f>
        <v/>
      </c>
      <c r="G4606" s="137">
        <f>COUNTIFS(Severity,$B4606,AssignedDate,"&gt;=01/01/2017 12:00:00 AM",AssignedDate,"&lt;="&amp;$F$1)</f>
        <v/>
      </c>
      <c r="H4606" s="177" t="n"/>
      <c r="L4606" s="57" t="n">
        <v>0</v>
      </c>
      <c r="M4606" s="57" t="n"/>
    </row>
    <row r="4607" spans="1:13">
      <c r="A4607" s="137" t="n">
        <v>1</v>
      </c>
      <c r="B4607" s="100" t="s">
        <v>525</v>
      </c>
      <c r="C4607" s="137">
        <f>COUNTIFS(Severity,$B4607,AssignedDate,"&gt;="&amp;$C$1,AssignedDate,"&lt;="&amp;$F$1)</f>
        <v/>
      </c>
      <c r="D4607" s="137">
        <f>COUNTIFS(Severity,$B4607,Status,"&lt;&gt;Suspend",Status,"&lt;&gt;Assigned",Status,"&lt;&gt;Open",Status,"&lt;&gt;Hold",ResolvedDate,"&gt;="&amp;$C$1,ResolvedDate,"&lt;="&amp;$F$1)</f>
        <v/>
      </c>
      <c r="E4607" s="137">
        <f>COUNTIFS(Severity,$B4607,SLA_Breach,"&lt;&gt;Yes",Status,"&lt;&gt;Suspend",Status,"&lt;&gt;Assigned",Status,"&lt;&gt;Open",Status,"&lt;&gt;Hold&gt;",ResolvedDate,"&gt;="&amp;$C$1,ResolvedDate,"&lt;="&amp;$F$1)</f>
        <v/>
      </c>
      <c r="F4607" s="137">
        <f>COUNTIFS(Severity,$B4607,SLA_Breach,"Yes",Status,"&lt;&gt;Suspend",Status,"&lt;&gt;Assigned",Status,"&lt;&gt;Open",Status,"&lt;&gt;Hold&gt;",ResolvedDate,"&gt;="&amp;$C$1,ResolvedDate,"&lt;="&amp;$F$1)</f>
        <v/>
      </c>
      <c r="G4607" s="137">
        <f>COUNTIFS(Severity,$B4607,AssignedDate,"&gt;=01/01/2017 12:00:00 AM",AssignedDate,"&lt;="&amp;$F$1)</f>
        <v/>
      </c>
      <c r="H4607" s="177" t="n"/>
      <c r="L4607" s="57" t="n">
        <v>0</v>
      </c>
      <c r="M4607" s="57" t="n"/>
    </row>
    <row r="4608" spans="1:13">
      <c r="A4608" s="137" t="n">
        <v>1</v>
      </c>
      <c r="B4608" s="100" t="s">
        <v>525</v>
      </c>
      <c r="C4608" s="137">
        <f>COUNTIFS(Severity,$B4608,AssignedDate,"&gt;="&amp;$C$1,AssignedDate,"&lt;="&amp;$F$1)</f>
        <v/>
      </c>
      <c r="D4608" s="137">
        <f>COUNTIFS(Severity,$B4608,Status,"&lt;&gt;Suspend",Status,"&lt;&gt;Assigned",Status,"&lt;&gt;Open",Status,"&lt;&gt;Hold",ResolvedDate,"&gt;="&amp;$C$1,ResolvedDate,"&lt;="&amp;$F$1)</f>
        <v/>
      </c>
      <c r="E4608" s="137">
        <f>COUNTIFS(Severity,$B4608,SLA_Breach,"&lt;&gt;Yes",Status,"&lt;&gt;Suspend",Status,"&lt;&gt;Assigned",Status,"&lt;&gt;Open",Status,"&lt;&gt;Hold&gt;",ResolvedDate,"&gt;="&amp;$C$1,ResolvedDate,"&lt;="&amp;$F$1)</f>
        <v/>
      </c>
      <c r="F4608" s="137">
        <f>COUNTIFS(Severity,$B4608,SLA_Breach,"Yes",Status,"&lt;&gt;Suspend",Status,"&lt;&gt;Assigned",Status,"&lt;&gt;Open",Status,"&lt;&gt;Hold&gt;",ResolvedDate,"&gt;="&amp;$C$1,ResolvedDate,"&lt;="&amp;$F$1)</f>
        <v/>
      </c>
      <c r="G4608" s="137">
        <f>COUNTIFS(Severity,$B4608,AssignedDate,"&gt;=01/01/2017 12:00:00 AM",AssignedDate,"&lt;="&amp;$F$1)</f>
        <v/>
      </c>
      <c r="H4608" s="177" t="n"/>
      <c r="L4608" s="57" t="n">
        <v>0</v>
      </c>
      <c r="M4608" s="57" t="n"/>
    </row>
    <row r="4609" spans="1:13">
      <c r="A4609" s="137" t="n">
        <v>1</v>
      </c>
      <c r="B4609" s="100" t="s">
        <v>525</v>
      </c>
      <c r="C4609" s="137">
        <f>COUNTIFS(Severity,$B4609,AssignedDate,"&gt;="&amp;$C$1,AssignedDate,"&lt;="&amp;$F$1)</f>
        <v/>
      </c>
      <c r="D4609" s="137">
        <f>COUNTIFS(Severity,$B4609,Status,"&lt;&gt;Suspend",Status,"&lt;&gt;Assigned",Status,"&lt;&gt;Open",Status,"&lt;&gt;Hold",ResolvedDate,"&gt;="&amp;$C$1,ResolvedDate,"&lt;="&amp;$F$1)</f>
        <v/>
      </c>
      <c r="E4609" s="137">
        <f>COUNTIFS(Severity,$B4609,SLA_Breach,"&lt;&gt;Yes",Status,"&lt;&gt;Suspend",Status,"&lt;&gt;Assigned",Status,"&lt;&gt;Open",Status,"&lt;&gt;Hold&gt;",ResolvedDate,"&gt;="&amp;$C$1,ResolvedDate,"&lt;="&amp;$F$1)</f>
        <v/>
      </c>
      <c r="F4609" s="137">
        <f>COUNTIFS(Severity,$B4609,SLA_Breach,"Yes",Status,"&lt;&gt;Suspend",Status,"&lt;&gt;Assigned",Status,"&lt;&gt;Open",Status,"&lt;&gt;Hold&gt;",ResolvedDate,"&gt;="&amp;$C$1,ResolvedDate,"&lt;="&amp;$F$1)</f>
        <v/>
      </c>
      <c r="G4609" s="137">
        <f>COUNTIFS(Severity,$B4609,AssignedDate,"&gt;=01/01/2017 12:00:00 AM",AssignedDate,"&lt;="&amp;$F$1)</f>
        <v/>
      </c>
      <c r="H4609" s="177" t="n"/>
      <c r="L4609" s="57" t="n">
        <v>0</v>
      </c>
      <c r="M4609" s="57" t="n"/>
    </row>
    <row r="4610" spans="1:13">
      <c r="A4610" s="137" t="n">
        <v>1</v>
      </c>
      <c r="B4610" s="100" t="s">
        <v>525</v>
      </c>
      <c r="C4610" s="137">
        <f>COUNTIFS(Severity,$B4610,AssignedDate,"&gt;="&amp;$C$1,AssignedDate,"&lt;="&amp;$F$1)</f>
        <v/>
      </c>
      <c r="D4610" s="137">
        <f>COUNTIFS(Severity,$B4610,Status,"&lt;&gt;Suspend",Status,"&lt;&gt;Assigned",Status,"&lt;&gt;Open",Status,"&lt;&gt;Hold",ResolvedDate,"&gt;="&amp;$C$1,ResolvedDate,"&lt;="&amp;$F$1)</f>
        <v/>
      </c>
      <c r="E4610" s="137">
        <f>COUNTIFS(Severity,$B4610,SLA_Breach,"&lt;&gt;Yes",Status,"&lt;&gt;Suspend",Status,"&lt;&gt;Assigned",Status,"&lt;&gt;Open",Status,"&lt;&gt;Hold&gt;",ResolvedDate,"&gt;="&amp;$C$1,ResolvedDate,"&lt;="&amp;$F$1)</f>
        <v/>
      </c>
      <c r="F4610" s="137">
        <f>COUNTIFS(Severity,$B4610,SLA_Breach,"Yes",Status,"&lt;&gt;Suspend",Status,"&lt;&gt;Assigned",Status,"&lt;&gt;Open",Status,"&lt;&gt;Hold&gt;",ResolvedDate,"&gt;="&amp;$C$1,ResolvedDate,"&lt;="&amp;$F$1)</f>
        <v/>
      </c>
      <c r="G4610" s="137">
        <f>COUNTIFS(Severity,$B4610,AssignedDate,"&gt;=01/01/2017 12:00:00 AM",AssignedDate,"&lt;="&amp;$F$1)</f>
        <v/>
      </c>
      <c r="H4610" s="177" t="n"/>
      <c r="L4610" s="57" t="n">
        <v>0</v>
      </c>
      <c r="M4610" s="57" t="n"/>
    </row>
    <row r="4611" spans="1:13">
      <c r="A4611" s="137" t="n">
        <v>1</v>
      </c>
      <c r="B4611" s="100" t="s">
        <v>525</v>
      </c>
      <c r="C4611" s="137">
        <f>COUNTIFS(Severity,$B4611,AssignedDate,"&gt;="&amp;$C$1,AssignedDate,"&lt;="&amp;$F$1)</f>
        <v/>
      </c>
      <c r="D4611" s="137">
        <f>COUNTIFS(Severity,$B4611,Status,"&lt;&gt;Suspend",Status,"&lt;&gt;Assigned",Status,"&lt;&gt;Open",Status,"&lt;&gt;Hold",ResolvedDate,"&gt;="&amp;$C$1,ResolvedDate,"&lt;="&amp;$F$1)</f>
        <v/>
      </c>
      <c r="E4611" s="137">
        <f>COUNTIFS(Severity,$B4611,SLA_Breach,"&lt;&gt;Yes",Status,"&lt;&gt;Suspend",Status,"&lt;&gt;Assigned",Status,"&lt;&gt;Open",Status,"&lt;&gt;Hold&gt;",ResolvedDate,"&gt;="&amp;$C$1,ResolvedDate,"&lt;="&amp;$F$1)</f>
        <v/>
      </c>
      <c r="F4611" s="137">
        <f>COUNTIFS(Severity,$B4611,SLA_Breach,"Yes",Status,"&lt;&gt;Suspend",Status,"&lt;&gt;Assigned",Status,"&lt;&gt;Open",Status,"&lt;&gt;Hold&gt;",ResolvedDate,"&gt;="&amp;$C$1,ResolvedDate,"&lt;="&amp;$F$1)</f>
        <v/>
      </c>
      <c r="G4611" s="137">
        <f>COUNTIFS(Severity,$B4611,AssignedDate,"&gt;=01/01/2017 12:00:00 AM",AssignedDate,"&lt;="&amp;$F$1)</f>
        <v/>
      </c>
      <c r="H4611" s="177" t="n"/>
      <c r="L4611" s="57" t="n">
        <v>0</v>
      </c>
      <c r="M4611" s="57" t="n"/>
    </row>
    <row r="4612" spans="1:13">
      <c r="A4612" s="137" t="n">
        <v>1</v>
      </c>
      <c r="B4612" s="100" t="s">
        <v>525</v>
      </c>
      <c r="C4612" s="137">
        <f>COUNTIFS(Severity,$B4612,AssignedDate,"&gt;="&amp;$C$1,AssignedDate,"&lt;="&amp;$F$1)</f>
        <v/>
      </c>
      <c r="D4612" s="137">
        <f>COUNTIFS(Severity,$B4612,Status,"&lt;&gt;Suspend",Status,"&lt;&gt;Assigned",Status,"&lt;&gt;Open",Status,"&lt;&gt;Hold",ResolvedDate,"&gt;="&amp;$C$1,ResolvedDate,"&lt;="&amp;$F$1)</f>
        <v/>
      </c>
      <c r="E4612" s="137">
        <f>COUNTIFS(Severity,$B4612,SLA_Breach,"&lt;&gt;Yes",Status,"&lt;&gt;Suspend",Status,"&lt;&gt;Assigned",Status,"&lt;&gt;Open",Status,"&lt;&gt;Hold&gt;",ResolvedDate,"&gt;="&amp;$C$1,ResolvedDate,"&lt;="&amp;$F$1)</f>
        <v/>
      </c>
      <c r="F4612" s="137">
        <f>COUNTIFS(Severity,$B4612,SLA_Breach,"Yes",Status,"&lt;&gt;Suspend",Status,"&lt;&gt;Assigned",Status,"&lt;&gt;Open",Status,"&lt;&gt;Hold&gt;",ResolvedDate,"&gt;="&amp;$C$1,ResolvedDate,"&lt;="&amp;$F$1)</f>
        <v/>
      </c>
      <c r="G4612" s="137">
        <f>COUNTIFS(Severity,$B4612,AssignedDate,"&gt;=01/01/2017 12:00:00 AM",AssignedDate,"&lt;="&amp;$F$1)</f>
        <v/>
      </c>
      <c r="H4612" s="177" t="n"/>
      <c r="L4612" s="57" t="n">
        <v>0</v>
      </c>
      <c r="M4612" s="57" t="n"/>
    </row>
    <row r="4613" spans="1:13">
      <c r="A4613" s="137" t="n">
        <v>1</v>
      </c>
      <c r="B4613" s="100" t="s">
        <v>525</v>
      </c>
      <c r="C4613" s="137">
        <f>COUNTIFS(Severity,$B4613,AssignedDate,"&gt;="&amp;$C$1,AssignedDate,"&lt;="&amp;$F$1)</f>
        <v/>
      </c>
      <c r="D4613" s="137">
        <f>COUNTIFS(Severity,$B4613,Status,"&lt;&gt;Suspend",Status,"&lt;&gt;Assigned",Status,"&lt;&gt;Open",Status,"&lt;&gt;Hold",ResolvedDate,"&gt;="&amp;$C$1,ResolvedDate,"&lt;="&amp;$F$1)</f>
        <v/>
      </c>
      <c r="E4613" s="137">
        <f>COUNTIFS(Severity,$B4613,SLA_Breach,"&lt;&gt;Yes",Status,"&lt;&gt;Suspend",Status,"&lt;&gt;Assigned",Status,"&lt;&gt;Open",Status,"&lt;&gt;Hold&gt;",ResolvedDate,"&gt;="&amp;$C$1,ResolvedDate,"&lt;="&amp;$F$1)</f>
        <v/>
      </c>
      <c r="F4613" s="137">
        <f>COUNTIFS(Severity,$B4613,SLA_Breach,"Yes",Status,"&lt;&gt;Suspend",Status,"&lt;&gt;Assigned",Status,"&lt;&gt;Open",Status,"&lt;&gt;Hold&gt;",ResolvedDate,"&gt;="&amp;$C$1,ResolvedDate,"&lt;="&amp;$F$1)</f>
        <v/>
      </c>
      <c r="G4613" s="137">
        <f>COUNTIFS(Severity,$B4613,AssignedDate,"&gt;=01/01/2017 12:00:00 AM",AssignedDate,"&lt;="&amp;$F$1)</f>
        <v/>
      </c>
      <c r="H4613" s="177" t="n"/>
      <c r="L4613" s="57" t="n">
        <v>0</v>
      </c>
      <c r="M4613" s="57" t="n"/>
    </row>
    <row r="4614" spans="1:13">
      <c r="A4614" s="137" t="n">
        <v>1</v>
      </c>
      <c r="B4614" s="100" t="s">
        <v>525</v>
      </c>
      <c r="C4614" s="137">
        <f>COUNTIFS(Severity,$B4614,AssignedDate,"&gt;="&amp;$C$1,AssignedDate,"&lt;="&amp;$F$1)</f>
        <v/>
      </c>
      <c r="D4614" s="137">
        <f>COUNTIFS(Severity,$B4614,Status,"&lt;&gt;Suspend",Status,"&lt;&gt;Assigned",Status,"&lt;&gt;Open",Status,"&lt;&gt;Hold",ResolvedDate,"&gt;="&amp;$C$1,ResolvedDate,"&lt;="&amp;$F$1)</f>
        <v/>
      </c>
      <c r="E4614" s="137">
        <f>COUNTIFS(Severity,$B4614,SLA_Breach,"&lt;&gt;Yes",Status,"&lt;&gt;Suspend",Status,"&lt;&gt;Assigned",Status,"&lt;&gt;Open",Status,"&lt;&gt;Hold&gt;",ResolvedDate,"&gt;="&amp;$C$1,ResolvedDate,"&lt;="&amp;$F$1)</f>
        <v/>
      </c>
      <c r="F4614" s="137">
        <f>COUNTIFS(Severity,$B4614,SLA_Breach,"Yes",Status,"&lt;&gt;Suspend",Status,"&lt;&gt;Assigned",Status,"&lt;&gt;Open",Status,"&lt;&gt;Hold&gt;",ResolvedDate,"&gt;="&amp;$C$1,ResolvedDate,"&lt;="&amp;$F$1)</f>
        <v/>
      </c>
      <c r="G4614" s="137">
        <f>COUNTIFS(Severity,$B4614,AssignedDate,"&gt;=01/01/2017 12:00:00 AM",AssignedDate,"&lt;="&amp;$F$1)</f>
        <v/>
      </c>
      <c r="H4614" s="177" t="n"/>
      <c r="L4614" s="57" t="n">
        <v>0</v>
      </c>
      <c r="M4614" s="57" t="n"/>
    </row>
    <row r="4615" spans="1:13">
      <c r="A4615" s="137" t="n">
        <v>1</v>
      </c>
      <c r="B4615" s="100" t="s">
        <v>525</v>
      </c>
      <c r="C4615" s="137">
        <f>COUNTIFS(Severity,$B4615,AssignedDate,"&gt;="&amp;$C$1,AssignedDate,"&lt;="&amp;$F$1)</f>
        <v/>
      </c>
      <c r="D4615" s="137">
        <f>COUNTIFS(Severity,$B4615,Status,"&lt;&gt;Suspend",Status,"&lt;&gt;Assigned",Status,"&lt;&gt;Open",Status,"&lt;&gt;Hold",ResolvedDate,"&gt;="&amp;$C$1,ResolvedDate,"&lt;="&amp;$F$1)</f>
        <v/>
      </c>
      <c r="E4615" s="137">
        <f>COUNTIFS(Severity,$B4615,SLA_Breach,"&lt;&gt;Yes",Status,"&lt;&gt;Suspend",Status,"&lt;&gt;Assigned",Status,"&lt;&gt;Open",Status,"&lt;&gt;Hold&gt;",ResolvedDate,"&gt;="&amp;$C$1,ResolvedDate,"&lt;="&amp;$F$1)</f>
        <v/>
      </c>
      <c r="F4615" s="137">
        <f>COUNTIFS(Severity,$B4615,SLA_Breach,"Yes",Status,"&lt;&gt;Suspend",Status,"&lt;&gt;Assigned",Status,"&lt;&gt;Open",Status,"&lt;&gt;Hold&gt;",ResolvedDate,"&gt;="&amp;$C$1,ResolvedDate,"&lt;="&amp;$F$1)</f>
        <v/>
      </c>
      <c r="G4615" s="137">
        <f>COUNTIFS(Severity,$B4615,AssignedDate,"&gt;=01/01/2017 12:00:00 AM",AssignedDate,"&lt;="&amp;$F$1)</f>
        <v/>
      </c>
      <c r="H4615" s="177" t="n"/>
      <c r="L4615" s="57" t="n">
        <v>0</v>
      </c>
      <c r="M4615" s="57" t="n"/>
    </row>
    <row r="4616" spans="1:13">
      <c r="A4616" s="137" t="n">
        <v>1</v>
      </c>
      <c r="B4616" s="100" t="s">
        <v>525</v>
      </c>
      <c r="C4616" s="137">
        <f>COUNTIFS(Severity,$B4616,AssignedDate,"&gt;="&amp;$C$1,AssignedDate,"&lt;="&amp;$F$1)</f>
        <v/>
      </c>
      <c r="D4616" s="137">
        <f>COUNTIFS(Severity,$B4616,Status,"&lt;&gt;Suspend",Status,"&lt;&gt;Assigned",Status,"&lt;&gt;Open",Status,"&lt;&gt;Hold",ResolvedDate,"&gt;="&amp;$C$1,ResolvedDate,"&lt;="&amp;$F$1)</f>
        <v/>
      </c>
      <c r="E4616" s="137">
        <f>COUNTIFS(Severity,$B4616,SLA_Breach,"&lt;&gt;Yes",Status,"&lt;&gt;Suspend",Status,"&lt;&gt;Assigned",Status,"&lt;&gt;Open",Status,"&lt;&gt;Hold&gt;",ResolvedDate,"&gt;="&amp;$C$1,ResolvedDate,"&lt;="&amp;$F$1)</f>
        <v/>
      </c>
      <c r="F4616" s="137">
        <f>COUNTIFS(Severity,$B4616,SLA_Breach,"Yes",Status,"&lt;&gt;Suspend",Status,"&lt;&gt;Assigned",Status,"&lt;&gt;Open",Status,"&lt;&gt;Hold&gt;",ResolvedDate,"&gt;="&amp;$C$1,ResolvedDate,"&lt;="&amp;$F$1)</f>
        <v/>
      </c>
      <c r="G4616" s="137">
        <f>COUNTIFS(Severity,$B4616,AssignedDate,"&gt;=01/01/2017 12:00:00 AM",AssignedDate,"&lt;="&amp;$F$1)</f>
        <v/>
      </c>
      <c r="H4616" s="177" t="n"/>
      <c r="L4616" s="57" t="n">
        <v>0</v>
      </c>
      <c r="M4616" s="57" t="n"/>
    </row>
    <row r="4617" spans="1:13">
      <c r="A4617" s="137" t="n">
        <v>1</v>
      </c>
      <c r="B4617" s="100" t="s">
        <v>525</v>
      </c>
      <c r="C4617" s="137">
        <f>COUNTIFS(Severity,$B4617,AssignedDate,"&gt;="&amp;$C$1,AssignedDate,"&lt;="&amp;$F$1)</f>
        <v/>
      </c>
      <c r="D4617" s="137">
        <f>COUNTIFS(Severity,$B4617,Status,"&lt;&gt;Suspend",Status,"&lt;&gt;Assigned",Status,"&lt;&gt;Open",Status,"&lt;&gt;Hold",ResolvedDate,"&gt;="&amp;$C$1,ResolvedDate,"&lt;="&amp;$F$1)</f>
        <v/>
      </c>
      <c r="E4617" s="137">
        <f>COUNTIFS(Severity,$B4617,SLA_Breach,"&lt;&gt;Yes",Status,"&lt;&gt;Suspend",Status,"&lt;&gt;Assigned",Status,"&lt;&gt;Open",Status,"&lt;&gt;Hold&gt;",ResolvedDate,"&gt;="&amp;$C$1,ResolvedDate,"&lt;="&amp;$F$1)</f>
        <v/>
      </c>
      <c r="F4617" s="137">
        <f>COUNTIFS(Severity,$B4617,SLA_Breach,"Yes",Status,"&lt;&gt;Suspend",Status,"&lt;&gt;Assigned",Status,"&lt;&gt;Open",Status,"&lt;&gt;Hold&gt;",ResolvedDate,"&gt;="&amp;$C$1,ResolvedDate,"&lt;="&amp;$F$1)</f>
        <v/>
      </c>
      <c r="G4617" s="137">
        <f>COUNTIFS(Severity,$B4617,AssignedDate,"&gt;=01/01/2017 12:00:00 AM",AssignedDate,"&lt;="&amp;$F$1)</f>
        <v/>
      </c>
      <c r="H4617" s="177" t="n"/>
      <c r="L4617" s="57" t="n">
        <v>0</v>
      </c>
      <c r="M4617" s="57" t="n"/>
    </row>
    <row r="4618" spans="1:13">
      <c r="A4618" s="137" t="n">
        <v>1</v>
      </c>
      <c r="B4618" s="100" t="s">
        <v>525</v>
      </c>
      <c r="C4618" s="137">
        <f>COUNTIFS(Severity,$B4618,AssignedDate,"&gt;="&amp;$C$1,AssignedDate,"&lt;="&amp;$F$1)</f>
        <v/>
      </c>
      <c r="D4618" s="137">
        <f>COUNTIFS(Severity,$B4618,Status,"&lt;&gt;Suspend",Status,"&lt;&gt;Assigned",Status,"&lt;&gt;Open",Status,"&lt;&gt;Hold",ResolvedDate,"&gt;="&amp;$C$1,ResolvedDate,"&lt;="&amp;$F$1)</f>
        <v/>
      </c>
      <c r="E4618" s="137">
        <f>COUNTIFS(Severity,$B4618,SLA_Breach,"&lt;&gt;Yes",Status,"&lt;&gt;Suspend",Status,"&lt;&gt;Assigned",Status,"&lt;&gt;Open",Status,"&lt;&gt;Hold&gt;",ResolvedDate,"&gt;="&amp;$C$1,ResolvedDate,"&lt;="&amp;$F$1)</f>
        <v/>
      </c>
      <c r="F4618" s="137">
        <f>COUNTIFS(Severity,$B4618,SLA_Breach,"Yes",Status,"&lt;&gt;Suspend",Status,"&lt;&gt;Assigned",Status,"&lt;&gt;Open",Status,"&lt;&gt;Hold&gt;",ResolvedDate,"&gt;="&amp;$C$1,ResolvedDate,"&lt;="&amp;$F$1)</f>
        <v/>
      </c>
      <c r="G4618" s="137">
        <f>COUNTIFS(Severity,$B4618,AssignedDate,"&gt;=01/01/2017 12:00:00 AM",AssignedDate,"&lt;="&amp;$F$1)</f>
        <v/>
      </c>
      <c r="H4618" s="177" t="n"/>
      <c r="L4618" s="57" t="n">
        <v>0</v>
      </c>
      <c r="M4618" s="57" t="n"/>
    </row>
    <row r="4619" spans="1:13">
      <c r="A4619" s="137" t="n">
        <v>1</v>
      </c>
      <c r="B4619" s="100" t="s">
        <v>525</v>
      </c>
      <c r="C4619" s="137">
        <f>COUNTIFS(Severity,$B4619,AssignedDate,"&gt;="&amp;$C$1,AssignedDate,"&lt;="&amp;$F$1)</f>
        <v/>
      </c>
      <c r="D4619" s="137">
        <f>COUNTIFS(Severity,$B4619,Status,"&lt;&gt;Suspend",Status,"&lt;&gt;Assigned",Status,"&lt;&gt;Open",Status,"&lt;&gt;Hold",ResolvedDate,"&gt;="&amp;$C$1,ResolvedDate,"&lt;="&amp;$F$1)</f>
        <v/>
      </c>
      <c r="E4619" s="137">
        <f>COUNTIFS(Severity,$B4619,SLA_Breach,"&lt;&gt;Yes",Status,"&lt;&gt;Suspend",Status,"&lt;&gt;Assigned",Status,"&lt;&gt;Open",Status,"&lt;&gt;Hold&gt;",ResolvedDate,"&gt;="&amp;$C$1,ResolvedDate,"&lt;="&amp;$F$1)</f>
        <v/>
      </c>
      <c r="F4619" s="137">
        <f>COUNTIFS(Severity,$B4619,SLA_Breach,"Yes",Status,"&lt;&gt;Suspend",Status,"&lt;&gt;Assigned",Status,"&lt;&gt;Open",Status,"&lt;&gt;Hold&gt;",ResolvedDate,"&gt;="&amp;$C$1,ResolvedDate,"&lt;="&amp;$F$1)</f>
        <v/>
      </c>
      <c r="G4619" s="137">
        <f>COUNTIFS(Severity,$B4619,AssignedDate,"&gt;=01/01/2017 12:00:00 AM",AssignedDate,"&lt;="&amp;$F$1)</f>
        <v/>
      </c>
      <c r="H4619" s="177" t="n"/>
      <c r="L4619" s="57" t="n">
        <v>0</v>
      </c>
      <c r="M4619" s="57" t="n"/>
    </row>
    <row r="4620" spans="1:13">
      <c r="A4620" s="137" t="n">
        <v>1</v>
      </c>
      <c r="B4620" s="100" t="s">
        <v>525</v>
      </c>
      <c r="C4620" s="137">
        <f>COUNTIFS(Severity,$B4620,AssignedDate,"&gt;="&amp;$C$1,AssignedDate,"&lt;="&amp;$F$1)</f>
        <v/>
      </c>
      <c r="D4620" s="137">
        <f>COUNTIFS(Severity,$B4620,Status,"&lt;&gt;Suspend",Status,"&lt;&gt;Assigned",Status,"&lt;&gt;Open",Status,"&lt;&gt;Hold",ResolvedDate,"&gt;="&amp;$C$1,ResolvedDate,"&lt;="&amp;$F$1)</f>
        <v/>
      </c>
      <c r="E4620" s="137">
        <f>COUNTIFS(Severity,$B4620,SLA_Breach,"&lt;&gt;Yes",Status,"&lt;&gt;Suspend",Status,"&lt;&gt;Assigned",Status,"&lt;&gt;Open",Status,"&lt;&gt;Hold&gt;",ResolvedDate,"&gt;="&amp;$C$1,ResolvedDate,"&lt;="&amp;$F$1)</f>
        <v/>
      </c>
      <c r="F4620" s="137">
        <f>COUNTIFS(Severity,$B4620,SLA_Breach,"Yes",Status,"&lt;&gt;Suspend",Status,"&lt;&gt;Assigned",Status,"&lt;&gt;Open",Status,"&lt;&gt;Hold&gt;",ResolvedDate,"&gt;="&amp;$C$1,ResolvedDate,"&lt;="&amp;$F$1)</f>
        <v/>
      </c>
      <c r="G4620" s="137">
        <f>COUNTIFS(Severity,$B4620,AssignedDate,"&gt;=01/01/2017 12:00:00 AM",AssignedDate,"&lt;="&amp;$F$1)</f>
        <v/>
      </c>
      <c r="H4620" s="177" t="n"/>
      <c r="L4620" s="57" t="n">
        <v>0</v>
      </c>
      <c r="M4620" s="57" t="n"/>
    </row>
    <row r="4621" spans="1:13">
      <c r="A4621" s="137" t="n">
        <v>1</v>
      </c>
      <c r="B4621" s="100" t="s">
        <v>525</v>
      </c>
      <c r="C4621" s="137">
        <f>COUNTIFS(Severity,$B4621,AssignedDate,"&gt;="&amp;$C$1,AssignedDate,"&lt;="&amp;$F$1)</f>
        <v/>
      </c>
      <c r="D4621" s="137">
        <f>COUNTIFS(Severity,$B4621,Status,"&lt;&gt;Suspend",Status,"&lt;&gt;Assigned",Status,"&lt;&gt;Open",Status,"&lt;&gt;Hold",ResolvedDate,"&gt;="&amp;$C$1,ResolvedDate,"&lt;="&amp;$F$1)</f>
        <v/>
      </c>
      <c r="E4621" s="137">
        <f>COUNTIFS(Severity,$B4621,SLA_Breach,"&lt;&gt;Yes",Status,"&lt;&gt;Suspend",Status,"&lt;&gt;Assigned",Status,"&lt;&gt;Open",Status,"&lt;&gt;Hold&gt;",ResolvedDate,"&gt;="&amp;$C$1,ResolvedDate,"&lt;="&amp;$F$1)</f>
        <v/>
      </c>
      <c r="F4621" s="137">
        <f>COUNTIFS(Severity,$B4621,SLA_Breach,"Yes",Status,"&lt;&gt;Suspend",Status,"&lt;&gt;Assigned",Status,"&lt;&gt;Open",Status,"&lt;&gt;Hold&gt;",ResolvedDate,"&gt;="&amp;$C$1,ResolvedDate,"&lt;="&amp;$F$1)</f>
        <v/>
      </c>
      <c r="G4621" s="137">
        <f>COUNTIFS(Severity,$B4621,AssignedDate,"&gt;=01/01/2017 12:00:00 AM",AssignedDate,"&lt;="&amp;$F$1)</f>
        <v/>
      </c>
      <c r="H4621" s="177" t="n"/>
      <c r="L4621" s="57" t="n">
        <v>0</v>
      </c>
      <c r="M4621" s="57" t="n"/>
    </row>
    <row r="4622" spans="1:13">
      <c r="A4622" s="137" t="n">
        <v>1</v>
      </c>
      <c r="B4622" s="100" t="s">
        <v>525</v>
      </c>
      <c r="C4622" s="137">
        <f>COUNTIFS(Severity,$B4622,AssignedDate,"&gt;="&amp;$C$1,AssignedDate,"&lt;="&amp;$F$1)</f>
        <v/>
      </c>
      <c r="D4622" s="137">
        <f>COUNTIFS(Severity,$B4622,Status,"&lt;&gt;Suspend",Status,"&lt;&gt;Assigned",Status,"&lt;&gt;Open",Status,"&lt;&gt;Hold",ResolvedDate,"&gt;="&amp;$C$1,ResolvedDate,"&lt;="&amp;$F$1)</f>
        <v/>
      </c>
      <c r="E4622" s="137">
        <f>COUNTIFS(Severity,$B4622,SLA_Breach,"&lt;&gt;Yes",Status,"&lt;&gt;Suspend",Status,"&lt;&gt;Assigned",Status,"&lt;&gt;Open",Status,"&lt;&gt;Hold&gt;",ResolvedDate,"&gt;="&amp;$C$1,ResolvedDate,"&lt;="&amp;$F$1)</f>
        <v/>
      </c>
      <c r="F4622" s="137">
        <f>COUNTIFS(Severity,$B4622,SLA_Breach,"Yes",Status,"&lt;&gt;Suspend",Status,"&lt;&gt;Assigned",Status,"&lt;&gt;Open",Status,"&lt;&gt;Hold&gt;",ResolvedDate,"&gt;="&amp;$C$1,ResolvedDate,"&lt;="&amp;$F$1)</f>
        <v/>
      </c>
      <c r="G4622" s="137">
        <f>COUNTIFS(Severity,$B4622,AssignedDate,"&gt;=01/01/2017 12:00:00 AM",AssignedDate,"&lt;="&amp;$F$1)</f>
        <v/>
      </c>
      <c r="H4622" s="177" t="n"/>
      <c r="L4622" s="57" t="n">
        <v>0</v>
      </c>
      <c r="M4622" s="57" t="n"/>
    </row>
    <row r="4623" spans="1:13">
      <c r="A4623" s="137" t="n">
        <v>1</v>
      </c>
      <c r="B4623" s="100" t="s">
        <v>525</v>
      </c>
      <c r="C4623" s="137">
        <f>COUNTIFS(Severity,$B4623,AssignedDate,"&gt;="&amp;$C$1,AssignedDate,"&lt;="&amp;$F$1)</f>
        <v/>
      </c>
      <c r="D4623" s="137">
        <f>COUNTIFS(Severity,$B4623,Status,"&lt;&gt;Suspend",Status,"&lt;&gt;Assigned",Status,"&lt;&gt;Open",Status,"&lt;&gt;Hold",ResolvedDate,"&gt;="&amp;$C$1,ResolvedDate,"&lt;="&amp;$F$1)</f>
        <v/>
      </c>
      <c r="E4623" s="137">
        <f>COUNTIFS(Severity,$B4623,SLA_Breach,"&lt;&gt;Yes",Status,"&lt;&gt;Suspend",Status,"&lt;&gt;Assigned",Status,"&lt;&gt;Open",Status,"&lt;&gt;Hold&gt;",ResolvedDate,"&gt;="&amp;$C$1,ResolvedDate,"&lt;="&amp;$F$1)</f>
        <v/>
      </c>
      <c r="F4623" s="137">
        <f>COUNTIFS(Severity,$B4623,SLA_Breach,"Yes",Status,"&lt;&gt;Suspend",Status,"&lt;&gt;Assigned",Status,"&lt;&gt;Open",Status,"&lt;&gt;Hold&gt;",ResolvedDate,"&gt;="&amp;$C$1,ResolvedDate,"&lt;="&amp;$F$1)</f>
        <v/>
      </c>
      <c r="G4623" s="137">
        <f>COUNTIFS(Severity,$B4623,AssignedDate,"&gt;=01/01/2017 12:00:00 AM",AssignedDate,"&lt;="&amp;$F$1)</f>
        <v/>
      </c>
      <c r="H4623" s="177" t="n"/>
      <c r="L4623" s="57" t="n">
        <v>0</v>
      </c>
      <c r="M4623" s="57" t="n"/>
    </row>
    <row r="4624" spans="1:13">
      <c r="A4624" s="137" t="n">
        <v>1</v>
      </c>
      <c r="B4624" s="100" t="s">
        <v>525</v>
      </c>
      <c r="C4624" s="137">
        <f>COUNTIFS(Severity,$B4624,AssignedDate,"&gt;="&amp;$C$1,AssignedDate,"&lt;="&amp;$F$1)</f>
        <v/>
      </c>
      <c r="D4624" s="137">
        <f>COUNTIFS(Severity,$B4624,Status,"&lt;&gt;Suspend",Status,"&lt;&gt;Assigned",Status,"&lt;&gt;Open",Status,"&lt;&gt;Hold",ResolvedDate,"&gt;="&amp;$C$1,ResolvedDate,"&lt;="&amp;$F$1)</f>
        <v/>
      </c>
      <c r="E4624" s="137">
        <f>COUNTIFS(Severity,$B4624,SLA_Breach,"&lt;&gt;Yes",Status,"&lt;&gt;Suspend",Status,"&lt;&gt;Assigned",Status,"&lt;&gt;Open",Status,"&lt;&gt;Hold&gt;",ResolvedDate,"&gt;="&amp;$C$1,ResolvedDate,"&lt;="&amp;$F$1)</f>
        <v/>
      </c>
      <c r="F4624" s="137">
        <f>COUNTIFS(Severity,$B4624,SLA_Breach,"Yes",Status,"&lt;&gt;Suspend",Status,"&lt;&gt;Assigned",Status,"&lt;&gt;Open",Status,"&lt;&gt;Hold&gt;",ResolvedDate,"&gt;="&amp;$C$1,ResolvedDate,"&lt;="&amp;$F$1)</f>
        <v/>
      </c>
      <c r="G4624" s="137">
        <f>COUNTIFS(Severity,$B4624,AssignedDate,"&gt;=01/01/2017 12:00:00 AM",AssignedDate,"&lt;="&amp;$F$1)</f>
        <v/>
      </c>
      <c r="H4624" s="177" t="n"/>
      <c r="L4624" s="57" t="n">
        <v>0</v>
      </c>
      <c r="M4624" s="57" t="n"/>
    </row>
    <row r="4625" spans="1:13">
      <c r="A4625" s="137" t="n">
        <v>1</v>
      </c>
      <c r="B4625" s="100" t="s">
        <v>525</v>
      </c>
      <c r="C4625" s="137">
        <f>COUNTIFS(Severity,$B4625,AssignedDate,"&gt;="&amp;$C$1,AssignedDate,"&lt;="&amp;$F$1)</f>
        <v/>
      </c>
      <c r="D4625" s="137">
        <f>COUNTIFS(Severity,$B4625,Status,"&lt;&gt;Suspend",Status,"&lt;&gt;Assigned",Status,"&lt;&gt;Open",Status,"&lt;&gt;Hold",ResolvedDate,"&gt;="&amp;$C$1,ResolvedDate,"&lt;="&amp;$F$1)</f>
        <v/>
      </c>
      <c r="E4625" s="137">
        <f>COUNTIFS(Severity,$B4625,SLA_Breach,"&lt;&gt;Yes",Status,"&lt;&gt;Suspend",Status,"&lt;&gt;Assigned",Status,"&lt;&gt;Open",Status,"&lt;&gt;Hold&gt;",ResolvedDate,"&gt;="&amp;$C$1,ResolvedDate,"&lt;="&amp;$F$1)</f>
        <v/>
      </c>
      <c r="F4625" s="137">
        <f>COUNTIFS(Severity,$B4625,SLA_Breach,"Yes",Status,"&lt;&gt;Suspend",Status,"&lt;&gt;Assigned",Status,"&lt;&gt;Open",Status,"&lt;&gt;Hold&gt;",ResolvedDate,"&gt;="&amp;$C$1,ResolvedDate,"&lt;="&amp;$F$1)</f>
        <v/>
      </c>
      <c r="G4625" s="137">
        <f>COUNTIFS(Severity,$B4625,AssignedDate,"&gt;=01/01/2017 12:00:00 AM",AssignedDate,"&lt;="&amp;$F$1)</f>
        <v/>
      </c>
      <c r="H4625" s="177" t="n"/>
      <c r="L4625" s="57" t="n">
        <v>0</v>
      </c>
      <c r="M4625" s="57" t="n"/>
    </row>
    <row r="4626" spans="1:13">
      <c r="A4626" s="137" t="n">
        <v>1</v>
      </c>
      <c r="B4626" s="100" t="s">
        <v>525</v>
      </c>
      <c r="C4626" s="137">
        <f>COUNTIFS(Severity,$B4626,AssignedDate,"&gt;="&amp;$C$1,AssignedDate,"&lt;="&amp;$F$1)</f>
        <v/>
      </c>
      <c r="D4626" s="137">
        <f>COUNTIFS(Severity,$B4626,Status,"&lt;&gt;Suspend",Status,"&lt;&gt;Assigned",Status,"&lt;&gt;Open",Status,"&lt;&gt;Hold",ResolvedDate,"&gt;="&amp;$C$1,ResolvedDate,"&lt;="&amp;$F$1)</f>
        <v/>
      </c>
      <c r="E4626" s="137">
        <f>COUNTIFS(Severity,$B4626,SLA_Breach,"&lt;&gt;Yes",Status,"&lt;&gt;Suspend",Status,"&lt;&gt;Assigned",Status,"&lt;&gt;Open",Status,"&lt;&gt;Hold&gt;",ResolvedDate,"&gt;="&amp;$C$1,ResolvedDate,"&lt;="&amp;$F$1)</f>
        <v/>
      </c>
      <c r="F4626" s="137">
        <f>COUNTIFS(Severity,$B4626,SLA_Breach,"Yes",Status,"&lt;&gt;Suspend",Status,"&lt;&gt;Assigned",Status,"&lt;&gt;Open",Status,"&lt;&gt;Hold&gt;",ResolvedDate,"&gt;="&amp;$C$1,ResolvedDate,"&lt;="&amp;$F$1)</f>
        <v/>
      </c>
      <c r="G4626" s="137">
        <f>COUNTIFS(Severity,$B4626,AssignedDate,"&gt;=01/01/2017 12:00:00 AM",AssignedDate,"&lt;="&amp;$F$1)</f>
        <v/>
      </c>
      <c r="H4626" s="177" t="n"/>
      <c r="L4626" s="57" t="n">
        <v>0</v>
      </c>
      <c r="M4626" s="57" t="n"/>
    </row>
    <row r="4627" spans="1:13">
      <c r="A4627" s="137" t="n">
        <v>1</v>
      </c>
      <c r="B4627" s="100" t="s">
        <v>525</v>
      </c>
      <c r="C4627" s="137">
        <f>COUNTIFS(Severity,$B4627,AssignedDate,"&gt;="&amp;$C$1,AssignedDate,"&lt;="&amp;$F$1)</f>
        <v/>
      </c>
      <c r="D4627" s="137">
        <f>COUNTIFS(Severity,$B4627,Status,"&lt;&gt;Suspend",Status,"&lt;&gt;Assigned",Status,"&lt;&gt;Open",Status,"&lt;&gt;Hold",ResolvedDate,"&gt;="&amp;$C$1,ResolvedDate,"&lt;="&amp;$F$1)</f>
        <v/>
      </c>
      <c r="E4627" s="137">
        <f>COUNTIFS(Severity,$B4627,SLA_Breach,"&lt;&gt;Yes",Status,"&lt;&gt;Suspend",Status,"&lt;&gt;Assigned",Status,"&lt;&gt;Open",Status,"&lt;&gt;Hold&gt;",ResolvedDate,"&gt;="&amp;$C$1,ResolvedDate,"&lt;="&amp;$F$1)</f>
        <v/>
      </c>
      <c r="F4627" s="137">
        <f>COUNTIFS(Severity,$B4627,SLA_Breach,"Yes",Status,"&lt;&gt;Suspend",Status,"&lt;&gt;Assigned",Status,"&lt;&gt;Open",Status,"&lt;&gt;Hold&gt;",ResolvedDate,"&gt;="&amp;$C$1,ResolvedDate,"&lt;="&amp;$F$1)</f>
        <v/>
      </c>
      <c r="G4627" s="137">
        <f>COUNTIFS(Severity,$B4627,AssignedDate,"&gt;=01/01/2017 12:00:00 AM",AssignedDate,"&lt;="&amp;$F$1)</f>
        <v/>
      </c>
      <c r="H4627" s="177" t="n"/>
      <c r="L4627" s="57" t="n">
        <v>0</v>
      </c>
      <c r="M4627" s="57" t="n"/>
    </row>
    <row r="4628" spans="1:13">
      <c r="A4628" s="137" t="n">
        <v>1</v>
      </c>
      <c r="B4628" s="100" t="s">
        <v>525</v>
      </c>
      <c r="C4628" s="137">
        <f>COUNTIFS(Severity,$B4628,AssignedDate,"&gt;="&amp;$C$1,AssignedDate,"&lt;="&amp;$F$1)</f>
        <v/>
      </c>
      <c r="D4628" s="137">
        <f>COUNTIFS(Severity,$B4628,Status,"&lt;&gt;Suspend",Status,"&lt;&gt;Assigned",Status,"&lt;&gt;Open",Status,"&lt;&gt;Hold",ResolvedDate,"&gt;="&amp;$C$1,ResolvedDate,"&lt;="&amp;$F$1)</f>
        <v/>
      </c>
      <c r="E4628" s="137">
        <f>COUNTIFS(Severity,$B4628,SLA_Breach,"&lt;&gt;Yes",Status,"&lt;&gt;Suspend",Status,"&lt;&gt;Assigned",Status,"&lt;&gt;Open",Status,"&lt;&gt;Hold&gt;",ResolvedDate,"&gt;="&amp;$C$1,ResolvedDate,"&lt;="&amp;$F$1)</f>
        <v/>
      </c>
      <c r="F4628" s="137">
        <f>COUNTIFS(Severity,$B4628,SLA_Breach,"Yes",Status,"&lt;&gt;Suspend",Status,"&lt;&gt;Assigned",Status,"&lt;&gt;Open",Status,"&lt;&gt;Hold&gt;",ResolvedDate,"&gt;="&amp;$C$1,ResolvedDate,"&lt;="&amp;$F$1)</f>
        <v/>
      </c>
      <c r="G4628" s="137">
        <f>COUNTIFS(Severity,$B4628,AssignedDate,"&gt;=01/01/2017 12:00:00 AM",AssignedDate,"&lt;="&amp;$F$1)</f>
        <v/>
      </c>
      <c r="H4628" s="177" t="n"/>
      <c r="L4628" s="57" t="n">
        <v>0</v>
      </c>
      <c r="M4628" s="57" t="n"/>
    </row>
    <row r="4629" spans="1:13">
      <c r="A4629" s="137" t="n">
        <v>1</v>
      </c>
      <c r="B4629" s="100" t="s">
        <v>525</v>
      </c>
      <c r="C4629" s="137">
        <f>COUNTIFS(Severity,$B4629,AssignedDate,"&gt;="&amp;$C$1,AssignedDate,"&lt;="&amp;$F$1)</f>
        <v/>
      </c>
      <c r="D4629" s="137">
        <f>COUNTIFS(Severity,$B4629,Status,"&lt;&gt;Suspend",Status,"&lt;&gt;Assigned",Status,"&lt;&gt;Open",Status,"&lt;&gt;Hold",ResolvedDate,"&gt;="&amp;$C$1,ResolvedDate,"&lt;="&amp;$F$1)</f>
        <v/>
      </c>
      <c r="E4629" s="137">
        <f>COUNTIFS(Severity,$B4629,SLA_Breach,"&lt;&gt;Yes",Status,"&lt;&gt;Suspend",Status,"&lt;&gt;Assigned",Status,"&lt;&gt;Open",Status,"&lt;&gt;Hold&gt;",ResolvedDate,"&gt;="&amp;$C$1,ResolvedDate,"&lt;="&amp;$F$1)</f>
        <v/>
      </c>
      <c r="F4629" s="137">
        <f>COUNTIFS(Severity,$B4629,SLA_Breach,"Yes",Status,"&lt;&gt;Suspend",Status,"&lt;&gt;Assigned",Status,"&lt;&gt;Open",Status,"&lt;&gt;Hold&gt;",ResolvedDate,"&gt;="&amp;$C$1,ResolvedDate,"&lt;="&amp;$F$1)</f>
        <v/>
      </c>
      <c r="G4629" s="137">
        <f>COUNTIFS(Severity,$B4629,AssignedDate,"&gt;=01/01/2017 12:00:00 AM",AssignedDate,"&lt;="&amp;$F$1)</f>
        <v/>
      </c>
      <c r="H4629" s="177" t="n"/>
      <c r="L4629" s="57" t="n">
        <v>0</v>
      </c>
      <c r="M4629" s="57" t="n"/>
    </row>
    <row r="4630" spans="1:13">
      <c r="A4630" s="137" t="n">
        <v>1</v>
      </c>
      <c r="B4630" s="100" t="s">
        <v>525</v>
      </c>
      <c r="C4630" s="137">
        <f>COUNTIFS(Severity,$B4630,AssignedDate,"&gt;="&amp;$C$1,AssignedDate,"&lt;="&amp;$F$1)</f>
        <v/>
      </c>
      <c r="D4630" s="137">
        <f>COUNTIFS(Severity,$B4630,Status,"&lt;&gt;Suspend",Status,"&lt;&gt;Assigned",Status,"&lt;&gt;Open",Status,"&lt;&gt;Hold",ResolvedDate,"&gt;="&amp;$C$1,ResolvedDate,"&lt;="&amp;$F$1)</f>
        <v/>
      </c>
      <c r="E4630" s="137">
        <f>COUNTIFS(Severity,$B4630,SLA_Breach,"&lt;&gt;Yes",Status,"&lt;&gt;Suspend",Status,"&lt;&gt;Assigned",Status,"&lt;&gt;Open",Status,"&lt;&gt;Hold&gt;",ResolvedDate,"&gt;="&amp;$C$1,ResolvedDate,"&lt;="&amp;$F$1)</f>
        <v/>
      </c>
      <c r="F4630" s="137">
        <f>COUNTIFS(Severity,$B4630,SLA_Breach,"Yes",Status,"&lt;&gt;Suspend",Status,"&lt;&gt;Assigned",Status,"&lt;&gt;Open",Status,"&lt;&gt;Hold&gt;",ResolvedDate,"&gt;="&amp;$C$1,ResolvedDate,"&lt;="&amp;$F$1)</f>
        <v/>
      </c>
      <c r="G4630" s="137">
        <f>COUNTIFS(Severity,$B4630,AssignedDate,"&gt;=01/01/2017 12:00:00 AM",AssignedDate,"&lt;="&amp;$F$1)</f>
        <v/>
      </c>
      <c r="H4630" s="177" t="n"/>
      <c r="L4630" s="57" t="n">
        <v>0</v>
      </c>
      <c r="M4630" s="57" t="n"/>
    </row>
    <row r="4631" spans="1:13">
      <c r="A4631" s="137" t="n">
        <v>1</v>
      </c>
      <c r="B4631" s="100" t="s">
        <v>525</v>
      </c>
      <c r="C4631" s="137">
        <f>COUNTIFS(Severity,$B4631,AssignedDate,"&gt;="&amp;$C$1,AssignedDate,"&lt;="&amp;$F$1)</f>
        <v/>
      </c>
      <c r="D4631" s="137">
        <f>COUNTIFS(Severity,$B4631,Status,"&lt;&gt;Suspend",Status,"&lt;&gt;Assigned",Status,"&lt;&gt;Open",Status,"&lt;&gt;Hold",ResolvedDate,"&gt;="&amp;$C$1,ResolvedDate,"&lt;="&amp;$F$1)</f>
        <v/>
      </c>
      <c r="E4631" s="137">
        <f>COUNTIFS(Severity,$B4631,SLA_Breach,"&lt;&gt;Yes",Status,"&lt;&gt;Suspend",Status,"&lt;&gt;Assigned",Status,"&lt;&gt;Open",Status,"&lt;&gt;Hold&gt;",ResolvedDate,"&gt;="&amp;$C$1,ResolvedDate,"&lt;="&amp;$F$1)</f>
        <v/>
      </c>
      <c r="F4631" s="137">
        <f>COUNTIFS(Severity,$B4631,SLA_Breach,"Yes",Status,"&lt;&gt;Suspend",Status,"&lt;&gt;Assigned",Status,"&lt;&gt;Open",Status,"&lt;&gt;Hold&gt;",ResolvedDate,"&gt;="&amp;$C$1,ResolvedDate,"&lt;="&amp;$F$1)</f>
        <v/>
      </c>
      <c r="G4631" s="137">
        <f>COUNTIFS(Severity,$B4631,AssignedDate,"&gt;=01/01/2017 12:00:00 AM",AssignedDate,"&lt;="&amp;$F$1)</f>
        <v/>
      </c>
      <c r="H4631" s="177" t="n"/>
      <c r="L4631" s="57" t="n">
        <v>0</v>
      </c>
      <c r="M4631" s="57" t="n"/>
    </row>
    <row r="4632" spans="1:13">
      <c r="A4632" s="137" t="n">
        <v>1</v>
      </c>
      <c r="B4632" s="100" t="s">
        <v>525</v>
      </c>
      <c r="C4632" s="137">
        <f>COUNTIFS(Severity,$B4632,AssignedDate,"&gt;="&amp;$C$1,AssignedDate,"&lt;="&amp;$F$1)</f>
        <v/>
      </c>
      <c r="D4632" s="137">
        <f>COUNTIFS(Severity,$B4632,Status,"&lt;&gt;Suspend",Status,"&lt;&gt;Assigned",Status,"&lt;&gt;Open",Status,"&lt;&gt;Hold",ResolvedDate,"&gt;="&amp;$C$1,ResolvedDate,"&lt;="&amp;$F$1)</f>
        <v/>
      </c>
      <c r="E4632" s="137">
        <f>COUNTIFS(Severity,$B4632,SLA_Breach,"&lt;&gt;Yes",Status,"&lt;&gt;Suspend",Status,"&lt;&gt;Assigned",Status,"&lt;&gt;Open",Status,"&lt;&gt;Hold&gt;",ResolvedDate,"&gt;="&amp;$C$1,ResolvedDate,"&lt;="&amp;$F$1)</f>
        <v/>
      </c>
      <c r="F4632" s="137">
        <f>COUNTIFS(Severity,$B4632,SLA_Breach,"Yes",Status,"&lt;&gt;Suspend",Status,"&lt;&gt;Assigned",Status,"&lt;&gt;Open",Status,"&lt;&gt;Hold&gt;",ResolvedDate,"&gt;="&amp;$C$1,ResolvedDate,"&lt;="&amp;$F$1)</f>
        <v/>
      </c>
      <c r="G4632" s="137">
        <f>COUNTIFS(Severity,$B4632,AssignedDate,"&gt;=01/01/2017 12:00:00 AM",AssignedDate,"&lt;="&amp;$F$1)</f>
        <v/>
      </c>
      <c r="H4632" s="177" t="n"/>
      <c r="L4632" s="57" t="n">
        <v>0</v>
      </c>
      <c r="M4632" s="57" t="n"/>
    </row>
    <row r="4633" spans="1:13">
      <c r="A4633" s="137" t="n">
        <v>1</v>
      </c>
      <c r="B4633" s="100" t="s">
        <v>525</v>
      </c>
      <c r="C4633" s="137">
        <f>COUNTIFS(Severity,$B4633,AssignedDate,"&gt;="&amp;$C$1,AssignedDate,"&lt;="&amp;$F$1)</f>
        <v/>
      </c>
      <c r="D4633" s="137">
        <f>COUNTIFS(Severity,$B4633,Status,"&lt;&gt;Suspend",Status,"&lt;&gt;Assigned",Status,"&lt;&gt;Open",Status,"&lt;&gt;Hold",ResolvedDate,"&gt;="&amp;$C$1,ResolvedDate,"&lt;="&amp;$F$1)</f>
        <v/>
      </c>
      <c r="E4633" s="137">
        <f>COUNTIFS(Severity,$B4633,SLA_Breach,"&lt;&gt;Yes",Status,"&lt;&gt;Suspend",Status,"&lt;&gt;Assigned",Status,"&lt;&gt;Open",Status,"&lt;&gt;Hold&gt;",ResolvedDate,"&gt;="&amp;$C$1,ResolvedDate,"&lt;="&amp;$F$1)</f>
        <v/>
      </c>
      <c r="F4633" s="137">
        <f>COUNTIFS(Severity,$B4633,SLA_Breach,"Yes",Status,"&lt;&gt;Suspend",Status,"&lt;&gt;Assigned",Status,"&lt;&gt;Open",Status,"&lt;&gt;Hold&gt;",ResolvedDate,"&gt;="&amp;$C$1,ResolvedDate,"&lt;="&amp;$F$1)</f>
        <v/>
      </c>
      <c r="G4633" s="137">
        <f>COUNTIFS(Severity,$B4633,AssignedDate,"&gt;=01/01/2017 12:00:00 AM",AssignedDate,"&lt;="&amp;$F$1)</f>
        <v/>
      </c>
      <c r="H4633" s="177" t="n"/>
      <c r="L4633" s="57" t="n">
        <v>0</v>
      </c>
      <c r="M4633" s="57" t="n"/>
    </row>
    <row r="4634" spans="1:13">
      <c r="A4634" s="137" t="n">
        <v>1</v>
      </c>
      <c r="B4634" s="100" t="s">
        <v>525</v>
      </c>
      <c r="C4634" s="137">
        <f>COUNTIFS(Severity,$B4634,AssignedDate,"&gt;="&amp;$C$1,AssignedDate,"&lt;="&amp;$F$1)</f>
        <v/>
      </c>
      <c r="D4634" s="137">
        <f>COUNTIFS(Severity,$B4634,Status,"&lt;&gt;Suspend",Status,"&lt;&gt;Assigned",Status,"&lt;&gt;Open",Status,"&lt;&gt;Hold",ResolvedDate,"&gt;="&amp;$C$1,ResolvedDate,"&lt;="&amp;$F$1)</f>
        <v/>
      </c>
      <c r="E4634" s="137">
        <f>COUNTIFS(Severity,$B4634,SLA_Breach,"&lt;&gt;Yes",Status,"&lt;&gt;Suspend",Status,"&lt;&gt;Assigned",Status,"&lt;&gt;Open",Status,"&lt;&gt;Hold&gt;",ResolvedDate,"&gt;="&amp;$C$1,ResolvedDate,"&lt;="&amp;$F$1)</f>
        <v/>
      </c>
      <c r="F4634" s="137">
        <f>COUNTIFS(Severity,$B4634,SLA_Breach,"Yes",Status,"&lt;&gt;Suspend",Status,"&lt;&gt;Assigned",Status,"&lt;&gt;Open",Status,"&lt;&gt;Hold&gt;",ResolvedDate,"&gt;="&amp;$C$1,ResolvedDate,"&lt;="&amp;$F$1)</f>
        <v/>
      </c>
      <c r="G4634" s="137">
        <f>COUNTIFS(Severity,$B4634,AssignedDate,"&gt;=01/01/2017 12:00:00 AM",AssignedDate,"&lt;="&amp;$F$1)</f>
        <v/>
      </c>
      <c r="H4634" s="177" t="n"/>
      <c r="L4634" s="57" t="n">
        <v>0</v>
      </c>
      <c r="M4634" s="57" t="n"/>
    </row>
    <row r="4635" spans="1:13">
      <c r="A4635" s="137" t="n">
        <v>1</v>
      </c>
      <c r="B4635" s="100" t="s">
        <v>525</v>
      </c>
      <c r="C4635" s="137">
        <f>COUNTIFS(Severity,$B4635,AssignedDate,"&gt;="&amp;$C$1,AssignedDate,"&lt;="&amp;$F$1)</f>
        <v/>
      </c>
      <c r="D4635" s="137">
        <f>COUNTIFS(Severity,$B4635,Status,"&lt;&gt;Suspend",Status,"&lt;&gt;Assigned",Status,"&lt;&gt;Open",Status,"&lt;&gt;Hold",ResolvedDate,"&gt;="&amp;$C$1,ResolvedDate,"&lt;="&amp;$F$1)</f>
        <v/>
      </c>
      <c r="E4635" s="137">
        <f>COUNTIFS(Severity,$B4635,SLA_Breach,"&lt;&gt;Yes",Status,"&lt;&gt;Suspend",Status,"&lt;&gt;Assigned",Status,"&lt;&gt;Open",Status,"&lt;&gt;Hold&gt;",ResolvedDate,"&gt;="&amp;$C$1,ResolvedDate,"&lt;="&amp;$F$1)</f>
        <v/>
      </c>
      <c r="F4635" s="137">
        <f>COUNTIFS(Severity,$B4635,SLA_Breach,"Yes",Status,"&lt;&gt;Suspend",Status,"&lt;&gt;Assigned",Status,"&lt;&gt;Open",Status,"&lt;&gt;Hold&gt;",ResolvedDate,"&gt;="&amp;$C$1,ResolvedDate,"&lt;="&amp;$F$1)</f>
        <v/>
      </c>
      <c r="G4635" s="137">
        <f>COUNTIFS(Severity,$B4635,AssignedDate,"&gt;=01/01/2017 12:00:00 AM",AssignedDate,"&lt;="&amp;$F$1)</f>
        <v/>
      </c>
      <c r="H4635" s="177" t="n"/>
      <c r="L4635" s="57" t="n">
        <v>0</v>
      </c>
      <c r="M4635" s="57" t="n"/>
    </row>
    <row r="4636" spans="1:13">
      <c r="A4636" s="137" t="n">
        <v>1</v>
      </c>
      <c r="B4636" s="100" t="s">
        <v>525</v>
      </c>
      <c r="C4636" s="137">
        <f>COUNTIFS(Severity,$B4636,AssignedDate,"&gt;="&amp;$C$1,AssignedDate,"&lt;="&amp;$F$1)</f>
        <v/>
      </c>
      <c r="D4636" s="137">
        <f>COUNTIFS(Severity,$B4636,Status,"&lt;&gt;Suspend",Status,"&lt;&gt;Assigned",Status,"&lt;&gt;Open",Status,"&lt;&gt;Hold",ResolvedDate,"&gt;="&amp;$C$1,ResolvedDate,"&lt;="&amp;$F$1)</f>
        <v/>
      </c>
      <c r="E4636" s="137">
        <f>COUNTIFS(Severity,$B4636,SLA_Breach,"&lt;&gt;Yes",Status,"&lt;&gt;Suspend",Status,"&lt;&gt;Assigned",Status,"&lt;&gt;Open",Status,"&lt;&gt;Hold&gt;",ResolvedDate,"&gt;="&amp;$C$1,ResolvedDate,"&lt;="&amp;$F$1)</f>
        <v/>
      </c>
      <c r="F4636" s="137">
        <f>COUNTIFS(Severity,$B4636,SLA_Breach,"Yes",Status,"&lt;&gt;Suspend",Status,"&lt;&gt;Assigned",Status,"&lt;&gt;Open",Status,"&lt;&gt;Hold&gt;",ResolvedDate,"&gt;="&amp;$C$1,ResolvedDate,"&lt;="&amp;$F$1)</f>
        <v/>
      </c>
      <c r="G4636" s="137">
        <f>COUNTIFS(Severity,$B4636,AssignedDate,"&gt;=01/01/2017 12:00:00 AM",AssignedDate,"&lt;="&amp;$F$1)</f>
        <v/>
      </c>
      <c r="H4636" s="177" t="n"/>
      <c r="L4636" s="57" t="n">
        <v>0</v>
      </c>
      <c r="M4636" s="57" t="n"/>
    </row>
    <row r="4637" spans="1:13">
      <c r="A4637" s="137" t="n">
        <v>1</v>
      </c>
      <c r="B4637" s="100" t="s">
        <v>525</v>
      </c>
      <c r="C4637" s="137">
        <f>COUNTIFS(Severity,$B4637,AssignedDate,"&gt;="&amp;$C$1,AssignedDate,"&lt;="&amp;$F$1)</f>
        <v/>
      </c>
      <c r="D4637" s="137">
        <f>COUNTIFS(Severity,$B4637,Status,"&lt;&gt;Suspend",Status,"&lt;&gt;Assigned",Status,"&lt;&gt;Open",Status,"&lt;&gt;Hold",ResolvedDate,"&gt;="&amp;$C$1,ResolvedDate,"&lt;="&amp;$F$1)</f>
        <v/>
      </c>
      <c r="E4637" s="137">
        <f>COUNTIFS(Severity,$B4637,SLA_Breach,"&lt;&gt;Yes",Status,"&lt;&gt;Suspend",Status,"&lt;&gt;Assigned",Status,"&lt;&gt;Open",Status,"&lt;&gt;Hold&gt;",ResolvedDate,"&gt;="&amp;$C$1,ResolvedDate,"&lt;="&amp;$F$1)</f>
        <v/>
      </c>
      <c r="F4637" s="137">
        <f>COUNTIFS(Severity,$B4637,SLA_Breach,"Yes",Status,"&lt;&gt;Suspend",Status,"&lt;&gt;Assigned",Status,"&lt;&gt;Open",Status,"&lt;&gt;Hold&gt;",ResolvedDate,"&gt;="&amp;$C$1,ResolvedDate,"&lt;="&amp;$F$1)</f>
        <v/>
      </c>
      <c r="G4637" s="137">
        <f>COUNTIFS(Severity,$B4637,AssignedDate,"&gt;=01/01/2017 12:00:00 AM",AssignedDate,"&lt;="&amp;$F$1)</f>
        <v/>
      </c>
      <c r="H4637" s="177" t="n"/>
      <c r="L4637" s="57" t="n">
        <v>0</v>
      </c>
      <c r="M4637" s="57" t="n"/>
    </row>
    <row r="4638" spans="1:13">
      <c r="A4638" s="137" t="n">
        <v>1</v>
      </c>
      <c r="B4638" s="100" t="s">
        <v>525</v>
      </c>
      <c r="C4638" s="137">
        <f>COUNTIFS(Severity,$B4638,AssignedDate,"&gt;="&amp;$C$1,AssignedDate,"&lt;="&amp;$F$1)</f>
        <v/>
      </c>
      <c r="D4638" s="137">
        <f>COUNTIFS(Severity,$B4638,Status,"&lt;&gt;Suspend",Status,"&lt;&gt;Assigned",Status,"&lt;&gt;Open",Status,"&lt;&gt;Hold",ResolvedDate,"&gt;="&amp;$C$1,ResolvedDate,"&lt;="&amp;$F$1)</f>
        <v/>
      </c>
      <c r="E4638" s="137">
        <f>COUNTIFS(Severity,$B4638,SLA_Breach,"&lt;&gt;Yes",Status,"&lt;&gt;Suspend",Status,"&lt;&gt;Assigned",Status,"&lt;&gt;Open",Status,"&lt;&gt;Hold&gt;",ResolvedDate,"&gt;="&amp;$C$1,ResolvedDate,"&lt;="&amp;$F$1)</f>
        <v/>
      </c>
      <c r="F4638" s="137">
        <f>COUNTIFS(Severity,$B4638,SLA_Breach,"Yes",Status,"&lt;&gt;Suspend",Status,"&lt;&gt;Assigned",Status,"&lt;&gt;Open",Status,"&lt;&gt;Hold&gt;",ResolvedDate,"&gt;="&amp;$C$1,ResolvedDate,"&lt;="&amp;$F$1)</f>
        <v/>
      </c>
      <c r="G4638" s="137">
        <f>COUNTIFS(Severity,$B4638,AssignedDate,"&gt;=01/01/2017 12:00:00 AM",AssignedDate,"&lt;="&amp;$F$1)</f>
        <v/>
      </c>
      <c r="H4638" s="177" t="n"/>
      <c r="L4638" s="57" t="n">
        <v>0</v>
      </c>
      <c r="M4638" s="57" t="n"/>
    </row>
    <row r="4639" spans="1:13">
      <c r="A4639" s="137" t="n">
        <v>1</v>
      </c>
      <c r="B4639" s="100" t="s">
        <v>525</v>
      </c>
      <c r="C4639" s="137">
        <f>COUNTIFS(Severity,$B4639,AssignedDate,"&gt;="&amp;$C$1,AssignedDate,"&lt;="&amp;$F$1)</f>
        <v/>
      </c>
      <c r="D4639" s="137">
        <f>COUNTIFS(Severity,$B4639,Status,"&lt;&gt;Suspend",Status,"&lt;&gt;Assigned",Status,"&lt;&gt;Open",Status,"&lt;&gt;Hold",ResolvedDate,"&gt;="&amp;$C$1,ResolvedDate,"&lt;="&amp;$F$1)</f>
        <v/>
      </c>
      <c r="E4639" s="137">
        <f>COUNTIFS(Severity,$B4639,SLA_Breach,"&lt;&gt;Yes",Status,"&lt;&gt;Suspend",Status,"&lt;&gt;Assigned",Status,"&lt;&gt;Open",Status,"&lt;&gt;Hold&gt;",ResolvedDate,"&gt;="&amp;$C$1,ResolvedDate,"&lt;="&amp;$F$1)</f>
        <v/>
      </c>
      <c r="F4639" s="137">
        <f>COUNTIFS(Severity,$B4639,SLA_Breach,"Yes",Status,"&lt;&gt;Suspend",Status,"&lt;&gt;Assigned",Status,"&lt;&gt;Open",Status,"&lt;&gt;Hold&gt;",ResolvedDate,"&gt;="&amp;$C$1,ResolvedDate,"&lt;="&amp;$F$1)</f>
        <v/>
      </c>
      <c r="G4639" s="137">
        <f>COUNTIFS(Severity,$B4639,AssignedDate,"&gt;=01/01/2017 12:00:00 AM",AssignedDate,"&lt;="&amp;$F$1)</f>
        <v/>
      </c>
      <c r="H4639" s="177" t="n"/>
      <c r="L4639" s="57" t="n">
        <v>0</v>
      </c>
      <c r="M4639" s="57" t="n"/>
    </row>
    <row r="4640" spans="1:13">
      <c r="A4640" s="137" t="n">
        <v>1</v>
      </c>
      <c r="B4640" s="100" t="s">
        <v>525</v>
      </c>
      <c r="C4640" s="137">
        <f>COUNTIFS(Severity,$B4640,AssignedDate,"&gt;="&amp;$C$1,AssignedDate,"&lt;="&amp;$F$1)</f>
        <v/>
      </c>
      <c r="D4640" s="137">
        <f>COUNTIFS(Severity,$B4640,Status,"&lt;&gt;Suspend",Status,"&lt;&gt;Assigned",Status,"&lt;&gt;Open",Status,"&lt;&gt;Hold",ResolvedDate,"&gt;="&amp;$C$1,ResolvedDate,"&lt;="&amp;$F$1)</f>
        <v/>
      </c>
      <c r="E4640" s="137">
        <f>COUNTIFS(Severity,$B4640,SLA_Breach,"&lt;&gt;Yes",Status,"&lt;&gt;Suspend",Status,"&lt;&gt;Assigned",Status,"&lt;&gt;Open",Status,"&lt;&gt;Hold&gt;",ResolvedDate,"&gt;="&amp;$C$1,ResolvedDate,"&lt;="&amp;$F$1)</f>
        <v/>
      </c>
      <c r="F4640" s="137">
        <f>COUNTIFS(Severity,$B4640,SLA_Breach,"Yes",Status,"&lt;&gt;Suspend",Status,"&lt;&gt;Assigned",Status,"&lt;&gt;Open",Status,"&lt;&gt;Hold&gt;",ResolvedDate,"&gt;="&amp;$C$1,ResolvedDate,"&lt;="&amp;$F$1)</f>
        <v/>
      </c>
      <c r="G4640" s="137">
        <f>COUNTIFS(Severity,$B4640,AssignedDate,"&gt;=01/01/2017 12:00:00 AM",AssignedDate,"&lt;="&amp;$F$1)</f>
        <v/>
      </c>
      <c r="H4640" s="177" t="n"/>
      <c r="L4640" s="57" t="n">
        <v>0</v>
      </c>
      <c r="M4640" s="57" t="n"/>
    </row>
    <row r="4641" spans="1:13">
      <c r="A4641" s="137" t="n">
        <v>1</v>
      </c>
      <c r="B4641" s="100" t="s">
        <v>525</v>
      </c>
      <c r="C4641" s="137">
        <f>COUNTIFS(Severity,$B4641,AssignedDate,"&gt;="&amp;$C$1,AssignedDate,"&lt;="&amp;$F$1)</f>
        <v/>
      </c>
      <c r="D4641" s="137">
        <f>COUNTIFS(Severity,$B4641,Status,"&lt;&gt;Suspend",Status,"&lt;&gt;Assigned",Status,"&lt;&gt;Open",Status,"&lt;&gt;Hold",ResolvedDate,"&gt;="&amp;$C$1,ResolvedDate,"&lt;="&amp;$F$1)</f>
        <v/>
      </c>
      <c r="E4641" s="137">
        <f>COUNTIFS(Severity,$B4641,SLA_Breach,"&lt;&gt;Yes",Status,"&lt;&gt;Suspend",Status,"&lt;&gt;Assigned",Status,"&lt;&gt;Open",Status,"&lt;&gt;Hold&gt;",ResolvedDate,"&gt;="&amp;$C$1,ResolvedDate,"&lt;="&amp;$F$1)</f>
        <v/>
      </c>
      <c r="F4641" s="137">
        <f>COUNTIFS(Severity,$B4641,SLA_Breach,"Yes",Status,"&lt;&gt;Suspend",Status,"&lt;&gt;Assigned",Status,"&lt;&gt;Open",Status,"&lt;&gt;Hold&gt;",ResolvedDate,"&gt;="&amp;$C$1,ResolvedDate,"&lt;="&amp;$F$1)</f>
        <v/>
      </c>
      <c r="G4641" s="137">
        <f>COUNTIFS(Severity,$B4641,AssignedDate,"&gt;=01/01/2017 12:00:00 AM",AssignedDate,"&lt;="&amp;$F$1)</f>
        <v/>
      </c>
      <c r="H4641" s="177" t="n"/>
      <c r="L4641" s="57" t="n">
        <v>0</v>
      </c>
      <c r="M4641" s="57" t="n"/>
    </row>
    <row r="4642" spans="1:13">
      <c r="A4642" s="137" t="n">
        <v>1</v>
      </c>
      <c r="B4642" s="100" t="s">
        <v>525</v>
      </c>
      <c r="C4642" s="137">
        <f>COUNTIFS(Severity,$B4642,AssignedDate,"&gt;="&amp;$C$1,AssignedDate,"&lt;="&amp;$F$1)</f>
        <v/>
      </c>
      <c r="D4642" s="137">
        <f>COUNTIFS(Severity,$B4642,Status,"&lt;&gt;Suspend",Status,"&lt;&gt;Assigned",Status,"&lt;&gt;Open",Status,"&lt;&gt;Hold",ResolvedDate,"&gt;="&amp;$C$1,ResolvedDate,"&lt;="&amp;$F$1)</f>
        <v/>
      </c>
      <c r="E4642" s="137">
        <f>COUNTIFS(Severity,$B4642,SLA_Breach,"&lt;&gt;Yes",Status,"&lt;&gt;Suspend",Status,"&lt;&gt;Assigned",Status,"&lt;&gt;Open",Status,"&lt;&gt;Hold&gt;",ResolvedDate,"&gt;="&amp;$C$1,ResolvedDate,"&lt;="&amp;$F$1)</f>
        <v/>
      </c>
      <c r="F4642" s="137">
        <f>COUNTIFS(Severity,$B4642,SLA_Breach,"Yes",Status,"&lt;&gt;Suspend",Status,"&lt;&gt;Assigned",Status,"&lt;&gt;Open",Status,"&lt;&gt;Hold&gt;",ResolvedDate,"&gt;="&amp;$C$1,ResolvedDate,"&lt;="&amp;$F$1)</f>
        <v/>
      </c>
      <c r="G4642" s="137">
        <f>COUNTIFS(Severity,$B4642,AssignedDate,"&gt;=01/01/2017 12:00:00 AM",AssignedDate,"&lt;="&amp;$F$1)</f>
        <v/>
      </c>
      <c r="H4642" s="177" t="n"/>
      <c r="L4642" s="57" t="n">
        <v>0</v>
      </c>
      <c r="M4642" s="57" t="n"/>
    </row>
    <row r="4643" spans="1:13">
      <c r="A4643" s="137" t="n">
        <v>1</v>
      </c>
      <c r="B4643" s="100" t="s">
        <v>525</v>
      </c>
      <c r="C4643" s="137">
        <f>COUNTIFS(Severity,$B4643,AssignedDate,"&gt;="&amp;$C$1,AssignedDate,"&lt;="&amp;$F$1)</f>
        <v/>
      </c>
      <c r="D4643" s="137">
        <f>COUNTIFS(Severity,$B4643,Status,"&lt;&gt;Suspend",Status,"&lt;&gt;Assigned",Status,"&lt;&gt;Open",Status,"&lt;&gt;Hold",ResolvedDate,"&gt;="&amp;$C$1,ResolvedDate,"&lt;="&amp;$F$1)</f>
        <v/>
      </c>
      <c r="E4643" s="137">
        <f>COUNTIFS(Severity,$B4643,SLA_Breach,"&lt;&gt;Yes",Status,"&lt;&gt;Suspend",Status,"&lt;&gt;Assigned",Status,"&lt;&gt;Open",Status,"&lt;&gt;Hold&gt;",ResolvedDate,"&gt;="&amp;$C$1,ResolvedDate,"&lt;="&amp;$F$1)</f>
        <v/>
      </c>
      <c r="F4643" s="137">
        <f>COUNTIFS(Severity,$B4643,SLA_Breach,"Yes",Status,"&lt;&gt;Suspend",Status,"&lt;&gt;Assigned",Status,"&lt;&gt;Open",Status,"&lt;&gt;Hold&gt;",ResolvedDate,"&gt;="&amp;$C$1,ResolvedDate,"&lt;="&amp;$F$1)</f>
        <v/>
      </c>
      <c r="G4643" s="137">
        <f>COUNTIFS(Severity,$B4643,AssignedDate,"&gt;=01/01/2017 12:00:00 AM",AssignedDate,"&lt;="&amp;$F$1)</f>
        <v/>
      </c>
      <c r="H4643" s="177" t="n"/>
      <c r="L4643" s="57" t="n">
        <v>0</v>
      </c>
      <c r="M4643" s="57" t="n"/>
    </row>
    <row r="4644" spans="1:13">
      <c r="A4644" s="137" t="n">
        <v>1</v>
      </c>
      <c r="B4644" s="100" t="s">
        <v>525</v>
      </c>
      <c r="C4644" s="137">
        <f>COUNTIFS(Severity,$B4644,AssignedDate,"&gt;="&amp;$C$1,AssignedDate,"&lt;="&amp;$F$1)</f>
        <v/>
      </c>
      <c r="D4644" s="137">
        <f>COUNTIFS(Severity,$B4644,Status,"&lt;&gt;Suspend",Status,"&lt;&gt;Assigned",Status,"&lt;&gt;Open",Status,"&lt;&gt;Hold",ResolvedDate,"&gt;="&amp;$C$1,ResolvedDate,"&lt;="&amp;$F$1)</f>
        <v/>
      </c>
      <c r="E4644" s="137">
        <f>COUNTIFS(Severity,$B4644,SLA_Breach,"&lt;&gt;Yes",Status,"&lt;&gt;Suspend",Status,"&lt;&gt;Assigned",Status,"&lt;&gt;Open",Status,"&lt;&gt;Hold&gt;",ResolvedDate,"&gt;="&amp;$C$1,ResolvedDate,"&lt;="&amp;$F$1)</f>
        <v/>
      </c>
      <c r="F4644" s="137">
        <f>COUNTIFS(Severity,$B4644,SLA_Breach,"Yes",Status,"&lt;&gt;Suspend",Status,"&lt;&gt;Assigned",Status,"&lt;&gt;Open",Status,"&lt;&gt;Hold&gt;",ResolvedDate,"&gt;="&amp;$C$1,ResolvedDate,"&lt;="&amp;$F$1)</f>
        <v/>
      </c>
      <c r="G4644" s="137">
        <f>COUNTIFS(Severity,$B4644,AssignedDate,"&gt;=01/01/2017 12:00:00 AM",AssignedDate,"&lt;="&amp;$F$1)</f>
        <v/>
      </c>
      <c r="H4644" s="177" t="n"/>
      <c r="L4644" s="57" t="n">
        <v>0</v>
      </c>
      <c r="M4644" s="57" t="n"/>
    </row>
    <row r="4645" spans="1:13">
      <c r="A4645" s="137" t="n">
        <v>1</v>
      </c>
      <c r="B4645" s="100" t="s">
        <v>525</v>
      </c>
      <c r="C4645" s="137">
        <f>COUNTIFS(Severity,$B4645,AssignedDate,"&gt;="&amp;$C$1,AssignedDate,"&lt;="&amp;$F$1)</f>
        <v/>
      </c>
      <c r="D4645" s="137">
        <f>COUNTIFS(Severity,$B4645,Status,"&lt;&gt;Suspend",Status,"&lt;&gt;Assigned",Status,"&lt;&gt;Open",Status,"&lt;&gt;Hold",ResolvedDate,"&gt;="&amp;$C$1,ResolvedDate,"&lt;="&amp;$F$1)</f>
        <v/>
      </c>
      <c r="E4645" s="137">
        <f>COUNTIFS(Severity,$B4645,SLA_Breach,"&lt;&gt;Yes",Status,"&lt;&gt;Suspend",Status,"&lt;&gt;Assigned",Status,"&lt;&gt;Open",Status,"&lt;&gt;Hold&gt;",ResolvedDate,"&gt;="&amp;$C$1,ResolvedDate,"&lt;="&amp;$F$1)</f>
        <v/>
      </c>
      <c r="F4645" s="137">
        <f>COUNTIFS(Severity,$B4645,SLA_Breach,"Yes",Status,"&lt;&gt;Suspend",Status,"&lt;&gt;Assigned",Status,"&lt;&gt;Open",Status,"&lt;&gt;Hold&gt;",ResolvedDate,"&gt;="&amp;$C$1,ResolvedDate,"&lt;="&amp;$F$1)</f>
        <v/>
      </c>
      <c r="G4645" s="137">
        <f>COUNTIFS(Severity,$B4645,AssignedDate,"&gt;=01/01/2017 12:00:00 AM",AssignedDate,"&lt;="&amp;$F$1)</f>
        <v/>
      </c>
      <c r="H4645" s="177" t="n"/>
      <c r="L4645" s="57" t="n">
        <v>0</v>
      </c>
      <c r="M4645" s="57" t="n"/>
    </row>
    <row r="4646" spans="1:13">
      <c r="A4646" s="137" t="n">
        <v>1</v>
      </c>
      <c r="B4646" s="100" t="s">
        <v>525</v>
      </c>
      <c r="C4646" s="137">
        <f>COUNTIFS(Severity,$B4646,AssignedDate,"&gt;="&amp;$C$1,AssignedDate,"&lt;="&amp;$F$1)</f>
        <v/>
      </c>
      <c r="D4646" s="137">
        <f>COUNTIFS(Severity,$B4646,Status,"&lt;&gt;Suspend",Status,"&lt;&gt;Assigned",Status,"&lt;&gt;Open",Status,"&lt;&gt;Hold",ResolvedDate,"&gt;="&amp;$C$1,ResolvedDate,"&lt;="&amp;$F$1)</f>
        <v/>
      </c>
      <c r="E4646" s="137">
        <f>COUNTIFS(Severity,$B4646,SLA_Breach,"&lt;&gt;Yes",Status,"&lt;&gt;Suspend",Status,"&lt;&gt;Assigned",Status,"&lt;&gt;Open",Status,"&lt;&gt;Hold&gt;",ResolvedDate,"&gt;="&amp;$C$1,ResolvedDate,"&lt;="&amp;$F$1)</f>
        <v/>
      </c>
      <c r="F4646" s="137">
        <f>COUNTIFS(Severity,$B4646,SLA_Breach,"Yes",Status,"&lt;&gt;Suspend",Status,"&lt;&gt;Assigned",Status,"&lt;&gt;Open",Status,"&lt;&gt;Hold&gt;",ResolvedDate,"&gt;="&amp;$C$1,ResolvedDate,"&lt;="&amp;$F$1)</f>
        <v/>
      </c>
      <c r="G4646" s="137">
        <f>COUNTIFS(Severity,$B4646,AssignedDate,"&gt;=01/01/2017 12:00:00 AM",AssignedDate,"&lt;="&amp;$F$1)</f>
        <v/>
      </c>
      <c r="H4646" s="177" t="n"/>
      <c r="L4646" s="57" t="n">
        <v>0</v>
      </c>
      <c r="M4646" s="57" t="n"/>
    </row>
    <row r="4647" spans="1:13">
      <c r="A4647" s="137" t="n">
        <v>1</v>
      </c>
      <c r="B4647" s="100" t="s">
        <v>525</v>
      </c>
      <c r="C4647" s="137">
        <f>COUNTIFS(Severity,$B4647,AssignedDate,"&gt;="&amp;$C$1,AssignedDate,"&lt;="&amp;$F$1)</f>
        <v/>
      </c>
      <c r="D4647" s="137">
        <f>COUNTIFS(Severity,$B4647,Status,"&lt;&gt;Suspend",Status,"&lt;&gt;Assigned",Status,"&lt;&gt;Open",Status,"&lt;&gt;Hold",ResolvedDate,"&gt;="&amp;$C$1,ResolvedDate,"&lt;="&amp;$F$1)</f>
        <v/>
      </c>
      <c r="E4647" s="137">
        <f>COUNTIFS(Severity,$B4647,SLA_Breach,"&lt;&gt;Yes",Status,"&lt;&gt;Suspend",Status,"&lt;&gt;Assigned",Status,"&lt;&gt;Open",Status,"&lt;&gt;Hold&gt;",ResolvedDate,"&gt;="&amp;$C$1,ResolvedDate,"&lt;="&amp;$F$1)</f>
        <v/>
      </c>
      <c r="F4647" s="137">
        <f>COUNTIFS(Severity,$B4647,SLA_Breach,"Yes",Status,"&lt;&gt;Suspend",Status,"&lt;&gt;Assigned",Status,"&lt;&gt;Open",Status,"&lt;&gt;Hold&gt;",ResolvedDate,"&gt;="&amp;$C$1,ResolvedDate,"&lt;="&amp;$F$1)</f>
        <v/>
      </c>
      <c r="G4647" s="137">
        <f>COUNTIFS(Severity,$B4647,AssignedDate,"&gt;=01/01/2017 12:00:00 AM",AssignedDate,"&lt;="&amp;$F$1)</f>
        <v/>
      </c>
      <c r="H4647" s="177" t="n"/>
      <c r="L4647" s="57" t="n">
        <v>0</v>
      </c>
      <c r="M4647" s="57" t="n"/>
    </row>
    <row r="4648" spans="1:13">
      <c r="A4648" s="137" t="n">
        <v>1</v>
      </c>
      <c r="B4648" s="100" t="s">
        <v>525</v>
      </c>
      <c r="C4648" s="137">
        <f>COUNTIFS(Severity,$B4648,AssignedDate,"&gt;="&amp;$C$1,AssignedDate,"&lt;="&amp;$F$1)</f>
        <v/>
      </c>
      <c r="D4648" s="137">
        <f>COUNTIFS(Severity,$B4648,Status,"&lt;&gt;Suspend",Status,"&lt;&gt;Assigned",Status,"&lt;&gt;Open",Status,"&lt;&gt;Hold",ResolvedDate,"&gt;="&amp;$C$1,ResolvedDate,"&lt;="&amp;$F$1)</f>
        <v/>
      </c>
      <c r="E4648" s="137">
        <f>COUNTIFS(Severity,$B4648,SLA_Breach,"&lt;&gt;Yes",Status,"&lt;&gt;Suspend",Status,"&lt;&gt;Assigned",Status,"&lt;&gt;Open",Status,"&lt;&gt;Hold&gt;",ResolvedDate,"&gt;="&amp;$C$1,ResolvedDate,"&lt;="&amp;$F$1)</f>
        <v/>
      </c>
      <c r="F4648" s="137">
        <f>COUNTIFS(Severity,$B4648,SLA_Breach,"Yes",Status,"&lt;&gt;Suspend",Status,"&lt;&gt;Assigned",Status,"&lt;&gt;Open",Status,"&lt;&gt;Hold&gt;",ResolvedDate,"&gt;="&amp;$C$1,ResolvedDate,"&lt;="&amp;$F$1)</f>
        <v/>
      </c>
      <c r="G4648" s="137">
        <f>COUNTIFS(Severity,$B4648,AssignedDate,"&gt;=01/01/2017 12:00:00 AM",AssignedDate,"&lt;="&amp;$F$1)</f>
        <v/>
      </c>
      <c r="H4648" s="177" t="n"/>
      <c r="L4648" s="57" t="n">
        <v>0</v>
      </c>
      <c r="M4648" s="57" t="n"/>
    </row>
    <row r="4649" spans="1:13">
      <c r="A4649" s="137" t="n">
        <v>1</v>
      </c>
      <c r="B4649" s="100" t="s">
        <v>525</v>
      </c>
      <c r="C4649" s="137">
        <f>COUNTIFS(Severity,$B4649,AssignedDate,"&gt;="&amp;$C$1,AssignedDate,"&lt;="&amp;$F$1)</f>
        <v/>
      </c>
      <c r="D4649" s="137">
        <f>COUNTIFS(Severity,$B4649,Status,"&lt;&gt;Suspend",Status,"&lt;&gt;Assigned",Status,"&lt;&gt;Open",Status,"&lt;&gt;Hold",ResolvedDate,"&gt;="&amp;$C$1,ResolvedDate,"&lt;="&amp;$F$1)</f>
        <v/>
      </c>
      <c r="E4649" s="137">
        <f>COUNTIFS(Severity,$B4649,SLA_Breach,"&lt;&gt;Yes",Status,"&lt;&gt;Suspend",Status,"&lt;&gt;Assigned",Status,"&lt;&gt;Open",Status,"&lt;&gt;Hold&gt;",ResolvedDate,"&gt;="&amp;$C$1,ResolvedDate,"&lt;="&amp;$F$1)</f>
        <v/>
      </c>
      <c r="F4649" s="137">
        <f>COUNTIFS(Severity,$B4649,SLA_Breach,"Yes",Status,"&lt;&gt;Suspend",Status,"&lt;&gt;Assigned",Status,"&lt;&gt;Open",Status,"&lt;&gt;Hold&gt;",ResolvedDate,"&gt;="&amp;$C$1,ResolvedDate,"&lt;="&amp;$F$1)</f>
        <v/>
      </c>
      <c r="G4649" s="137">
        <f>COUNTIFS(Severity,$B4649,AssignedDate,"&gt;=01/01/2017 12:00:00 AM",AssignedDate,"&lt;="&amp;$F$1)</f>
        <v/>
      </c>
      <c r="H4649" s="177" t="n"/>
      <c r="L4649" s="57" t="n">
        <v>0</v>
      </c>
      <c r="M4649" s="57" t="n"/>
    </row>
    <row r="4650" spans="1:13">
      <c r="A4650" s="137" t="n">
        <v>1</v>
      </c>
      <c r="B4650" s="100" t="s">
        <v>525</v>
      </c>
      <c r="C4650" s="137">
        <f>COUNTIFS(Severity,$B4650,AssignedDate,"&gt;="&amp;$C$1,AssignedDate,"&lt;="&amp;$F$1)</f>
        <v/>
      </c>
      <c r="D4650" s="137">
        <f>COUNTIFS(Severity,$B4650,Status,"&lt;&gt;Suspend",Status,"&lt;&gt;Assigned",Status,"&lt;&gt;Open",Status,"&lt;&gt;Hold",ResolvedDate,"&gt;="&amp;$C$1,ResolvedDate,"&lt;="&amp;$F$1)</f>
        <v/>
      </c>
      <c r="E4650" s="137">
        <f>COUNTIFS(Severity,$B4650,SLA_Breach,"&lt;&gt;Yes",Status,"&lt;&gt;Suspend",Status,"&lt;&gt;Assigned",Status,"&lt;&gt;Open",Status,"&lt;&gt;Hold&gt;",ResolvedDate,"&gt;="&amp;$C$1,ResolvedDate,"&lt;="&amp;$F$1)</f>
        <v/>
      </c>
      <c r="F4650" s="137">
        <f>COUNTIFS(Severity,$B4650,SLA_Breach,"Yes",Status,"&lt;&gt;Suspend",Status,"&lt;&gt;Assigned",Status,"&lt;&gt;Open",Status,"&lt;&gt;Hold&gt;",ResolvedDate,"&gt;="&amp;$C$1,ResolvedDate,"&lt;="&amp;$F$1)</f>
        <v/>
      </c>
      <c r="G4650" s="137">
        <f>COUNTIFS(Severity,$B4650,AssignedDate,"&gt;=01/01/2017 12:00:00 AM",AssignedDate,"&lt;="&amp;$F$1)</f>
        <v/>
      </c>
      <c r="H4650" s="177" t="n"/>
      <c r="L4650" s="57" t="n">
        <v>0</v>
      </c>
      <c r="M4650" s="57" t="n"/>
    </row>
    <row r="4651" spans="1:13">
      <c r="A4651" s="137" t="n">
        <v>1</v>
      </c>
      <c r="B4651" s="100" t="s">
        <v>525</v>
      </c>
      <c r="C4651" s="137">
        <f>COUNTIFS(Severity,$B4651,AssignedDate,"&gt;="&amp;$C$1,AssignedDate,"&lt;="&amp;$F$1)</f>
        <v/>
      </c>
      <c r="D4651" s="137">
        <f>COUNTIFS(Severity,$B4651,Status,"&lt;&gt;Suspend",Status,"&lt;&gt;Assigned",Status,"&lt;&gt;Open",Status,"&lt;&gt;Hold",ResolvedDate,"&gt;="&amp;$C$1,ResolvedDate,"&lt;="&amp;$F$1)</f>
        <v/>
      </c>
      <c r="E4651" s="137">
        <f>COUNTIFS(Severity,$B4651,SLA_Breach,"&lt;&gt;Yes",Status,"&lt;&gt;Suspend",Status,"&lt;&gt;Assigned",Status,"&lt;&gt;Open",Status,"&lt;&gt;Hold&gt;",ResolvedDate,"&gt;="&amp;$C$1,ResolvedDate,"&lt;="&amp;$F$1)</f>
        <v/>
      </c>
      <c r="F4651" s="137">
        <f>COUNTIFS(Severity,$B4651,SLA_Breach,"Yes",Status,"&lt;&gt;Suspend",Status,"&lt;&gt;Assigned",Status,"&lt;&gt;Open",Status,"&lt;&gt;Hold&gt;",ResolvedDate,"&gt;="&amp;$C$1,ResolvedDate,"&lt;="&amp;$F$1)</f>
        <v/>
      </c>
      <c r="G4651" s="137">
        <f>COUNTIFS(Severity,$B4651,AssignedDate,"&gt;=01/01/2017 12:00:00 AM",AssignedDate,"&lt;="&amp;$F$1)</f>
        <v/>
      </c>
      <c r="H4651" s="177" t="n"/>
      <c r="L4651" s="57" t="n">
        <v>0</v>
      </c>
      <c r="M4651" s="57" t="n"/>
    </row>
    <row r="4652" spans="1:13">
      <c r="A4652" s="137" t="n">
        <v>1</v>
      </c>
      <c r="B4652" s="100" t="s">
        <v>525</v>
      </c>
      <c r="C4652" s="137">
        <f>COUNTIFS(Severity,$B4652,AssignedDate,"&gt;="&amp;$C$1,AssignedDate,"&lt;="&amp;$F$1)</f>
        <v/>
      </c>
      <c r="D4652" s="137">
        <f>COUNTIFS(Severity,$B4652,Status,"&lt;&gt;Suspend",Status,"&lt;&gt;Assigned",Status,"&lt;&gt;Open",Status,"&lt;&gt;Hold",ResolvedDate,"&gt;="&amp;$C$1,ResolvedDate,"&lt;="&amp;$F$1)</f>
        <v/>
      </c>
      <c r="E4652" s="137">
        <f>COUNTIFS(Severity,$B4652,SLA_Breach,"&lt;&gt;Yes",Status,"&lt;&gt;Suspend",Status,"&lt;&gt;Assigned",Status,"&lt;&gt;Open",Status,"&lt;&gt;Hold&gt;",ResolvedDate,"&gt;="&amp;$C$1,ResolvedDate,"&lt;="&amp;$F$1)</f>
        <v/>
      </c>
      <c r="F4652" s="137">
        <f>COUNTIFS(Severity,$B4652,SLA_Breach,"Yes",Status,"&lt;&gt;Suspend",Status,"&lt;&gt;Assigned",Status,"&lt;&gt;Open",Status,"&lt;&gt;Hold&gt;",ResolvedDate,"&gt;="&amp;$C$1,ResolvedDate,"&lt;="&amp;$F$1)</f>
        <v/>
      </c>
      <c r="G4652" s="137">
        <f>COUNTIFS(Severity,$B4652,AssignedDate,"&gt;=01/01/2017 12:00:00 AM",AssignedDate,"&lt;="&amp;$F$1)</f>
        <v/>
      </c>
      <c r="H4652" s="177" t="n"/>
      <c r="L4652" s="57" t="n">
        <v>0</v>
      </c>
      <c r="M4652" s="57" t="n"/>
    </row>
    <row r="4653" spans="1:13">
      <c r="A4653" s="137" t="n">
        <v>1</v>
      </c>
      <c r="B4653" s="100" t="s">
        <v>525</v>
      </c>
      <c r="C4653" s="137">
        <f>COUNTIFS(Severity,$B4653,AssignedDate,"&gt;="&amp;$C$1,AssignedDate,"&lt;="&amp;$F$1)</f>
        <v/>
      </c>
      <c r="D4653" s="137">
        <f>COUNTIFS(Severity,$B4653,Status,"&lt;&gt;Suspend",Status,"&lt;&gt;Assigned",Status,"&lt;&gt;Open",Status,"&lt;&gt;Hold",ResolvedDate,"&gt;="&amp;$C$1,ResolvedDate,"&lt;="&amp;$F$1)</f>
        <v/>
      </c>
      <c r="E4653" s="137">
        <f>COUNTIFS(Severity,$B4653,SLA_Breach,"&lt;&gt;Yes",Status,"&lt;&gt;Suspend",Status,"&lt;&gt;Assigned",Status,"&lt;&gt;Open",Status,"&lt;&gt;Hold&gt;",ResolvedDate,"&gt;="&amp;$C$1,ResolvedDate,"&lt;="&amp;$F$1)</f>
        <v/>
      </c>
      <c r="F4653" s="137">
        <f>COUNTIFS(Severity,$B4653,SLA_Breach,"Yes",Status,"&lt;&gt;Suspend",Status,"&lt;&gt;Assigned",Status,"&lt;&gt;Open",Status,"&lt;&gt;Hold&gt;",ResolvedDate,"&gt;="&amp;$C$1,ResolvedDate,"&lt;="&amp;$F$1)</f>
        <v/>
      </c>
      <c r="G4653" s="137">
        <f>COUNTIFS(Severity,$B4653,AssignedDate,"&gt;=01/01/2017 12:00:00 AM",AssignedDate,"&lt;="&amp;$F$1)</f>
        <v/>
      </c>
      <c r="H4653" s="177" t="n"/>
      <c r="L4653" s="57" t="n">
        <v>0</v>
      </c>
      <c r="M4653" s="57" t="n"/>
    </row>
    <row r="4654" spans="1:13">
      <c r="A4654" s="137" t="n">
        <v>1</v>
      </c>
      <c r="B4654" s="100" t="s">
        <v>525</v>
      </c>
      <c r="C4654" s="137">
        <f>COUNTIFS(Severity,$B4654,AssignedDate,"&gt;="&amp;$C$1,AssignedDate,"&lt;="&amp;$F$1)</f>
        <v/>
      </c>
      <c r="D4654" s="137">
        <f>COUNTIFS(Severity,$B4654,Status,"&lt;&gt;Suspend",Status,"&lt;&gt;Assigned",Status,"&lt;&gt;Open",Status,"&lt;&gt;Hold",ResolvedDate,"&gt;="&amp;$C$1,ResolvedDate,"&lt;="&amp;$F$1)</f>
        <v/>
      </c>
      <c r="E4654" s="137">
        <f>COUNTIFS(Severity,$B4654,SLA_Breach,"&lt;&gt;Yes",Status,"&lt;&gt;Suspend",Status,"&lt;&gt;Assigned",Status,"&lt;&gt;Open",Status,"&lt;&gt;Hold&gt;",ResolvedDate,"&gt;="&amp;$C$1,ResolvedDate,"&lt;="&amp;$F$1)</f>
        <v/>
      </c>
      <c r="F4654" s="137">
        <f>COUNTIFS(Severity,$B4654,SLA_Breach,"Yes",Status,"&lt;&gt;Suspend",Status,"&lt;&gt;Assigned",Status,"&lt;&gt;Open",Status,"&lt;&gt;Hold&gt;",ResolvedDate,"&gt;="&amp;$C$1,ResolvedDate,"&lt;="&amp;$F$1)</f>
        <v/>
      </c>
      <c r="G4654" s="137">
        <f>COUNTIFS(Severity,$B4654,AssignedDate,"&gt;=01/01/2017 12:00:00 AM",AssignedDate,"&lt;="&amp;$F$1)</f>
        <v/>
      </c>
      <c r="H4654" s="177" t="n"/>
      <c r="L4654" s="57" t="n">
        <v>0</v>
      </c>
      <c r="M4654" s="57" t="n"/>
    </row>
    <row r="4655" spans="1:13">
      <c r="A4655" s="137" t="n">
        <v>1</v>
      </c>
      <c r="B4655" s="100" t="s">
        <v>525</v>
      </c>
      <c r="C4655" s="137">
        <f>COUNTIFS(Severity,$B4655,AssignedDate,"&gt;="&amp;$C$1,AssignedDate,"&lt;="&amp;$F$1)</f>
        <v/>
      </c>
      <c r="D4655" s="137">
        <f>COUNTIFS(Severity,$B4655,Status,"&lt;&gt;Suspend",Status,"&lt;&gt;Assigned",Status,"&lt;&gt;Open",Status,"&lt;&gt;Hold",ResolvedDate,"&gt;="&amp;$C$1,ResolvedDate,"&lt;="&amp;$F$1)</f>
        <v/>
      </c>
      <c r="E4655" s="137">
        <f>COUNTIFS(Severity,$B4655,SLA_Breach,"&lt;&gt;Yes",Status,"&lt;&gt;Suspend",Status,"&lt;&gt;Assigned",Status,"&lt;&gt;Open",Status,"&lt;&gt;Hold&gt;",ResolvedDate,"&gt;="&amp;$C$1,ResolvedDate,"&lt;="&amp;$F$1)</f>
        <v/>
      </c>
      <c r="F4655" s="137">
        <f>COUNTIFS(Severity,$B4655,SLA_Breach,"Yes",Status,"&lt;&gt;Suspend",Status,"&lt;&gt;Assigned",Status,"&lt;&gt;Open",Status,"&lt;&gt;Hold&gt;",ResolvedDate,"&gt;="&amp;$C$1,ResolvedDate,"&lt;="&amp;$F$1)</f>
        <v/>
      </c>
      <c r="G4655" s="137">
        <f>COUNTIFS(Severity,$B4655,AssignedDate,"&gt;=01/01/2017 12:00:00 AM",AssignedDate,"&lt;="&amp;$F$1)</f>
        <v/>
      </c>
      <c r="H4655" s="177" t="n"/>
      <c r="L4655" s="57" t="n">
        <v>0</v>
      </c>
      <c r="M4655" s="57" t="n"/>
    </row>
    <row r="4656" spans="1:13">
      <c r="A4656" s="137" t="n">
        <v>1</v>
      </c>
      <c r="B4656" s="100" t="s">
        <v>525</v>
      </c>
      <c r="C4656" s="137">
        <f>COUNTIFS(Severity,$B4656,AssignedDate,"&gt;="&amp;$C$1,AssignedDate,"&lt;="&amp;$F$1)</f>
        <v/>
      </c>
      <c r="D4656" s="137">
        <f>COUNTIFS(Severity,$B4656,Status,"&lt;&gt;Suspend",Status,"&lt;&gt;Assigned",Status,"&lt;&gt;Open",Status,"&lt;&gt;Hold",ResolvedDate,"&gt;="&amp;$C$1,ResolvedDate,"&lt;="&amp;$F$1)</f>
        <v/>
      </c>
      <c r="E4656" s="137">
        <f>COUNTIFS(Severity,$B4656,SLA_Breach,"&lt;&gt;Yes",Status,"&lt;&gt;Suspend",Status,"&lt;&gt;Assigned",Status,"&lt;&gt;Open",Status,"&lt;&gt;Hold&gt;",ResolvedDate,"&gt;="&amp;$C$1,ResolvedDate,"&lt;="&amp;$F$1)</f>
        <v/>
      </c>
      <c r="F4656" s="137">
        <f>COUNTIFS(Severity,$B4656,SLA_Breach,"Yes",Status,"&lt;&gt;Suspend",Status,"&lt;&gt;Assigned",Status,"&lt;&gt;Open",Status,"&lt;&gt;Hold&gt;",ResolvedDate,"&gt;="&amp;$C$1,ResolvedDate,"&lt;="&amp;$F$1)</f>
        <v/>
      </c>
      <c r="G4656" s="137">
        <f>COUNTIFS(Severity,$B4656,AssignedDate,"&gt;=01/01/2017 12:00:00 AM",AssignedDate,"&lt;="&amp;$F$1)</f>
        <v/>
      </c>
      <c r="H4656" s="177" t="n"/>
      <c r="L4656" s="57" t="n">
        <v>0</v>
      </c>
      <c r="M4656" s="57" t="n"/>
    </row>
    <row r="4657" spans="1:13">
      <c r="A4657" s="137" t="n">
        <v>1</v>
      </c>
      <c r="B4657" s="100" t="s">
        <v>525</v>
      </c>
      <c r="C4657" s="137">
        <f>COUNTIFS(Severity,$B4657,AssignedDate,"&gt;="&amp;$C$1,AssignedDate,"&lt;="&amp;$F$1)</f>
        <v/>
      </c>
      <c r="D4657" s="137">
        <f>COUNTIFS(Severity,$B4657,Status,"&lt;&gt;Suspend",Status,"&lt;&gt;Assigned",Status,"&lt;&gt;Open",Status,"&lt;&gt;Hold",ResolvedDate,"&gt;="&amp;$C$1,ResolvedDate,"&lt;="&amp;$F$1)</f>
        <v/>
      </c>
      <c r="E4657" s="137">
        <f>COUNTIFS(Severity,$B4657,SLA_Breach,"&lt;&gt;Yes",Status,"&lt;&gt;Suspend",Status,"&lt;&gt;Assigned",Status,"&lt;&gt;Open",Status,"&lt;&gt;Hold&gt;",ResolvedDate,"&gt;="&amp;$C$1,ResolvedDate,"&lt;="&amp;$F$1)</f>
        <v/>
      </c>
      <c r="F4657" s="137">
        <f>COUNTIFS(Severity,$B4657,SLA_Breach,"Yes",Status,"&lt;&gt;Suspend",Status,"&lt;&gt;Assigned",Status,"&lt;&gt;Open",Status,"&lt;&gt;Hold&gt;",ResolvedDate,"&gt;="&amp;$C$1,ResolvedDate,"&lt;="&amp;$F$1)</f>
        <v/>
      </c>
      <c r="G4657" s="137">
        <f>COUNTIFS(Severity,$B4657,AssignedDate,"&gt;=01/01/2017 12:00:00 AM",AssignedDate,"&lt;="&amp;$F$1)</f>
        <v/>
      </c>
      <c r="H4657" s="177" t="n"/>
      <c r="L4657" s="57" t="n">
        <v>0</v>
      </c>
      <c r="M4657" s="57" t="n"/>
    </row>
    <row r="4658" spans="1:13">
      <c r="A4658" s="137" t="n">
        <v>1</v>
      </c>
      <c r="B4658" s="100" t="s">
        <v>525</v>
      </c>
      <c r="C4658" s="137">
        <f>COUNTIFS(Severity,$B4658,AssignedDate,"&gt;="&amp;$C$1,AssignedDate,"&lt;="&amp;$F$1)</f>
        <v/>
      </c>
      <c r="D4658" s="137">
        <f>COUNTIFS(Severity,$B4658,Status,"&lt;&gt;Suspend",Status,"&lt;&gt;Assigned",Status,"&lt;&gt;Open",Status,"&lt;&gt;Hold",ResolvedDate,"&gt;="&amp;$C$1,ResolvedDate,"&lt;="&amp;$F$1)</f>
        <v/>
      </c>
      <c r="E4658" s="137">
        <f>COUNTIFS(Severity,$B4658,SLA_Breach,"&lt;&gt;Yes",Status,"&lt;&gt;Suspend",Status,"&lt;&gt;Assigned",Status,"&lt;&gt;Open",Status,"&lt;&gt;Hold&gt;",ResolvedDate,"&gt;="&amp;$C$1,ResolvedDate,"&lt;="&amp;$F$1)</f>
        <v/>
      </c>
      <c r="F4658" s="137">
        <f>COUNTIFS(Severity,$B4658,SLA_Breach,"Yes",Status,"&lt;&gt;Suspend",Status,"&lt;&gt;Assigned",Status,"&lt;&gt;Open",Status,"&lt;&gt;Hold&gt;",ResolvedDate,"&gt;="&amp;$C$1,ResolvedDate,"&lt;="&amp;$F$1)</f>
        <v/>
      </c>
      <c r="G4658" s="137">
        <f>COUNTIFS(Severity,$B4658,AssignedDate,"&gt;=01/01/2017 12:00:00 AM",AssignedDate,"&lt;="&amp;$F$1)</f>
        <v/>
      </c>
      <c r="H4658" s="177" t="n"/>
      <c r="L4658" s="57" t="n">
        <v>0</v>
      </c>
      <c r="M4658" s="57" t="n"/>
    </row>
    <row r="4659" spans="1:13">
      <c r="A4659" s="137" t="n">
        <v>1</v>
      </c>
      <c r="B4659" s="100" t="s">
        <v>525</v>
      </c>
      <c r="C4659" s="137">
        <f>COUNTIFS(Severity,$B4659,AssignedDate,"&gt;="&amp;$C$1,AssignedDate,"&lt;="&amp;$F$1)</f>
        <v/>
      </c>
      <c r="D4659" s="137">
        <f>COUNTIFS(Severity,$B4659,Status,"&lt;&gt;Suspend",Status,"&lt;&gt;Assigned",Status,"&lt;&gt;Open",Status,"&lt;&gt;Hold",ResolvedDate,"&gt;="&amp;$C$1,ResolvedDate,"&lt;="&amp;$F$1)</f>
        <v/>
      </c>
      <c r="E4659" s="137">
        <f>COUNTIFS(Severity,$B4659,SLA_Breach,"&lt;&gt;Yes",Status,"&lt;&gt;Suspend",Status,"&lt;&gt;Assigned",Status,"&lt;&gt;Open",Status,"&lt;&gt;Hold&gt;",ResolvedDate,"&gt;="&amp;$C$1,ResolvedDate,"&lt;="&amp;$F$1)</f>
        <v/>
      </c>
      <c r="F4659" s="137">
        <f>COUNTIFS(Severity,$B4659,SLA_Breach,"Yes",Status,"&lt;&gt;Suspend",Status,"&lt;&gt;Assigned",Status,"&lt;&gt;Open",Status,"&lt;&gt;Hold&gt;",ResolvedDate,"&gt;="&amp;$C$1,ResolvedDate,"&lt;="&amp;$F$1)</f>
        <v/>
      </c>
      <c r="G4659" s="137">
        <f>COUNTIFS(Severity,$B4659,AssignedDate,"&gt;=01/01/2017 12:00:00 AM",AssignedDate,"&lt;="&amp;$F$1)</f>
        <v/>
      </c>
      <c r="H4659" s="177" t="n"/>
      <c r="L4659" s="57" t="n">
        <v>0</v>
      </c>
      <c r="M4659" s="57" t="n"/>
    </row>
    <row r="4660" spans="1:13">
      <c r="A4660" s="137" t="n">
        <v>1</v>
      </c>
      <c r="B4660" s="100" t="s">
        <v>525</v>
      </c>
      <c r="C4660" s="137">
        <f>COUNTIFS(Severity,$B4660,AssignedDate,"&gt;="&amp;$C$1,AssignedDate,"&lt;="&amp;$F$1)</f>
        <v/>
      </c>
      <c r="D4660" s="137">
        <f>COUNTIFS(Severity,$B4660,Status,"&lt;&gt;Suspend",Status,"&lt;&gt;Assigned",Status,"&lt;&gt;Open",Status,"&lt;&gt;Hold",ResolvedDate,"&gt;="&amp;$C$1,ResolvedDate,"&lt;="&amp;$F$1)</f>
        <v/>
      </c>
      <c r="E4660" s="137">
        <f>COUNTIFS(Severity,$B4660,SLA_Breach,"&lt;&gt;Yes",Status,"&lt;&gt;Suspend",Status,"&lt;&gt;Assigned",Status,"&lt;&gt;Open",Status,"&lt;&gt;Hold&gt;",ResolvedDate,"&gt;="&amp;$C$1,ResolvedDate,"&lt;="&amp;$F$1)</f>
        <v/>
      </c>
      <c r="F4660" s="137">
        <f>COUNTIFS(Severity,$B4660,SLA_Breach,"Yes",Status,"&lt;&gt;Suspend",Status,"&lt;&gt;Assigned",Status,"&lt;&gt;Open",Status,"&lt;&gt;Hold&gt;",ResolvedDate,"&gt;="&amp;$C$1,ResolvedDate,"&lt;="&amp;$F$1)</f>
        <v/>
      </c>
      <c r="G4660" s="137">
        <f>COUNTIFS(Severity,$B4660,AssignedDate,"&gt;=01/01/2017 12:00:00 AM",AssignedDate,"&lt;="&amp;$F$1)</f>
        <v/>
      </c>
      <c r="H4660" s="177" t="n"/>
      <c r="L4660" s="57" t="n">
        <v>0</v>
      </c>
      <c r="M4660" s="57" t="n"/>
    </row>
    <row r="4661" spans="1:13">
      <c r="A4661" s="137" t="n">
        <v>1</v>
      </c>
      <c r="B4661" s="100" t="s">
        <v>525</v>
      </c>
      <c r="C4661" s="137">
        <f>COUNTIFS(Severity,$B4661,AssignedDate,"&gt;="&amp;$C$1,AssignedDate,"&lt;="&amp;$F$1)</f>
        <v/>
      </c>
      <c r="D4661" s="137">
        <f>COUNTIFS(Severity,$B4661,Status,"&lt;&gt;Suspend",Status,"&lt;&gt;Assigned",Status,"&lt;&gt;Open",Status,"&lt;&gt;Hold",ResolvedDate,"&gt;="&amp;$C$1,ResolvedDate,"&lt;="&amp;$F$1)</f>
        <v/>
      </c>
      <c r="E4661" s="137">
        <f>COUNTIFS(Severity,$B4661,SLA_Breach,"&lt;&gt;Yes",Status,"&lt;&gt;Suspend",Status,"&lt;&gt;Assigned",Status,"&lt;&gt;Open",Status,"&lt;&gt;Hold&gt;",ResolvedDate,"&gt;="&amp;$C$1,ResolvedDate,"&lt;="&amp;$F$1)</f>
        <v/>
      </c>
      <c r="F4661" s="137">
        <f>COUNTIFS(Severity,$B4661,SLA_Breach,"Yes",Status,"&lt;&gt;Suspend",Status,"&lt;&gt;Assigned",Status,"&lt;&gt;Open",Status,"&lt;&gt;Hold&gt;",ResolvedDate,"&gt;="&amp;$C$1,ResolvedDate,"&lt;="&amp;$F$1)</f>
        <v/>
      </c>
      <c r="G4661" s="137">
        <f>COUNTIFS(Severity,$B4661,AssignedDate,"&gt;=01/01/2017 12:00:00 AM",AssignedDate,"&lt;="&amp;$F$1)</f>
        <v/>
      </c>
      <c r="H4661" s="177" t="n"/>
      <c r="L4661" s="57" t="n">
        <v>0</v>
      </c>
      <c r="M4661" s="57" t="n"/>
    </row>
    <row r="4662" spans="1:13">
      <c r="A4662" s="137" t="n">
        <v>1</v>
      </c>
      <c r="B4662" s="100" t="s">
        <v>525</v>
      </c>
      <c r="C4662" s="137">
        <f>COUNTIFS(Severity,$B4662,AssignedDate,"&gt;="&amp;$C$1,AssignedDate,"&lt;="&amp;$F$1)</f>
        <v/>
      </c>
      <c r="D4662" s="137">
        <f>COUNTIFS(Severity,$B4662,Status,"&lt;&gt;Suspend",Status,"&lt;&gt;Assigned",Status,"&lt;&gt;Open",Status,"&lt;&gt;Hold",ResolvedDate,"&gt;="&amp;$C$1,ResolvedDate,"&lt;="&amp;$F$1)</f>
        <v/>
      </c>
      <c r="E4662" s="137">
        <f>COUNTIFS(Severity,$B4662,SLA_Breach,"&lt;&gt;Yes",Status,"&lt;&gt;Suspend",Status,"&lt;&gt;Assigned",Status,"&lt;&gt;Open",Status,"&lt;&gt;Hold&gt;",ResolvedDate,"&gt;="&amp;$C$1,ResolvedDate,"&lt;="&amp;$F$1)</f>
        <v/>
      </c>
      <c r="F4662" s="137">
        <f>COUNTIFS(Severity,$B4662,SLA_Breach,"Yes",Status,"&lt;&gt;Suspend",Status,"&lt;&gt;Assigned",Status,"&lt;&gt;Open",Status,"&lt;&gt;Hold&gt;",ResolvedDate,"&gt;="&amp;$C$1,ResolvedDate,"&lt;="&amp;$F$1)</f>
        <v/>
      </c>
      <c r="G4662" s="137">
        <f>COUNTIFS(Severity,$B4662,AssignedDate,"&gt;=01/01/2017 12:00:00 AM",AssignedDate,"&lt;="&amp;$F$1)</f>
        <v/>
      </c>
      <c r="H4662" s="177" t="n"/>
      <c r="L4662" s="57" t="n">
        <v>0</v>
      </c>
      <c r="M4662" s="57" t="n"/>
    </row>
    <row r="4663" spans="1:13">
      <c r="A4663" s="137" t="n">
        <v>1</v>
      </c>
      <c r="B4663" s="100" t="s">
        <v>525</v>
      </c>
      <c r="C4663" s="137">
        <f>COUNTIFS(Severity,$B4663,AssignedDate,"&gt;="&amp;$C$1,AssignedDate,"&lt;="&amp;$F$1)</f>
        <v/>
      </c>
      <c r="D4663" s="137">
        <f>COUNTIFS(Severity,$B4663,Status,"&lt;&gt;Suspend",Status,"&lt;&gt;Assigned",Status,"&lt;&gt;Open",Status,"&lt;&gt;Hold",ResolvedDate,"&gt;="&amp;$C$1,ResolvedDate,"&lt;="&amp;$F$1)</f>
        <v/>
      </c>
      <c r="E4663" s="137">
        <f>COUNTIFS(Severity,$B4663,SLA_Breach,"&lt;&gt;Yes",Status,"&lt;&gt;Suspend",Status,"&lt;&gt;Assigned",Status,"&lt;&gt;Open",Status,"&lt;&gt;Hold&gt;",ResolvedDate,"&gt;="&amp;$C$1,ResolvedDate,"&lt;="&amp;$F$1)</f>
        <v/>
      </c>
      <c r="F4663" s="137">
        <f>COUNTIFS(Severity,$B4663,SLA_Breach,"Yes",Status,"&lt;&gt;Suspend",Status,"&lt;&gt;Assigned",Status,"&lt;&gt;Open",Status,"&lt;&gt;Hold&gt;",ResolvedDate,"&gt;="&amp;$C$1,ResolvedDate,"&lt;="&amp;$F$1)</f>
        <v/>
      </c>
      <c r="G4663" s="137">
        <f>COUNTIFS(Severity,$B4663,AssignedDate,"&gt;=01/01/2017 12:00:00 AM",AssignedDate,"&lt;="&amp;$F$1)</f>
        <v/>
      </c>
      <c r="H4663" s="177" t="n"/>
      <c r="L4663" s="57" t="n">
        <v>0</v>
      </c>
      <c r="M4663" s="57" t="n"/>
    </row>
    <row r="4664" spans="1:13">
      <c r="A4664" s="137" t="n">
        <v>1</v>
      </c>
      <c r="B4664" s="100" t="s">
        <v>525</v>
      </c>
      <c r="C4664" s="137">
        <f>COUNTIFS(Severity,$B4664,AssignedDate,"&gt;="&amp;$C$1,AssignedDate,"&lt;="&amp;$F$1)</f>
        <v/>
      </c>
      <c r="D4664" s="137">
        <f>COUNTIFS(Severity,$B4664,Status,"&lt;&gt;Suspend",Status,"&lt;&gt;Assigned",Status,"&lt;&gt;Open",Status,"&lt;&gt;Hold",ResolvedDate,"&gt;="&amp;$C$1,ResolvedDate,"&lt;="&amp;$F$1)</f>
        <v/>
      </c>
      <c r="E4664" s="137">
        <f>COUNTIFS(Severity,$B4664,SLA_Breach,"&lt;&gt;Yes",Status,"&lt;&gt;Suspend",Status,"&lt;&gt;Assigned",Status,"&lt;&gt;Open",Status,"&lt;&gt;Hold&gt;",ResolvedDate,"&gt;="&amp;$C$1,ResolvedDate,"&lt;="&amp;$F$1)</f>
        <v/>
      </c>
      <c r="F4664" s="137">
        <f>COUNTIFS(Severity,$B4664,SLA_Breach,"Yes",Status,"&lt;&gt;Suspend",Status,"&lt;&gt;Assigned",Status,"&lt;&gt;Open",Status,"&lt;&gt;Hold&gt;",ResolvedDate,"&gt;="&amp;$C$1,ResolvedDate,"&lt;="&amp;$F$1)</f>
        <v/>
      </c>
      <c r="G4664" s="137">
        <f>COUNTIFS(Severity,$B4664,AssignedDate,"&gt;=01/01/2017 12:00:00 AM",AssignedDate,"&lt;="&amp;$F$1)</f>
        <v/>
      </c>
      <c r="H4664" s="177" t="n"/>
      <c r="L4664" s="57" t="n">
        <v>0</v>
      </c>
      <c r="M4664" s="57" t="n"/>
    </row>
    <row r="4665" spans="1:13">
      <c r="A4665" s="137" t="n">
        <v>1</v>
      </c>
      <c r="B4665" s="100" t="s">
        <v>525</v>
      </c>
      <c r="C4665" s="137">
        <f>COUNTIFS(Severity,$B4665,AssignedDate,"&gt;="&amp;$C$1,AssignedDate,"&lt;="&amp;$F$1)</f>
        <v/>
      </c>
      <c r="D4665" s="137">
        <f>COUNTIFS(Severity,$B4665,Status,"&lt;&gt;Suspend",Status,"&lt;&gt;Assigned",Status,"&lt;&gt;Open",Status,"&lt;&gt;Hold",ResolvedDate,"&gt;="&amp;$C$1,ResolvedDate,"&lt;="&amp;$F$1)</f>
        <v/>
      </c>
      <c r="E4665" s="137">
        <f>COUNTIFS(Severity,$B4665,SLA_Breach,"&lt;&gt;Yes",Status,"&lt;&gt;Suspend",Status,"&lt;&gt;Assigned",Status,"&lt;&gt;Open",Status,"&lt;&gt;Hold&gt;",ResolvedDate,"&gt;="&amp;$C$1,ResolvedDate,"&lt;="&amp;$F$1)</f>
        <v/>
      </c>
      <c r="F4665" s="137">
        <f>COUNTIFS(Severity,$B4665,SLA_Breach,"Yes",Status,"&lt;&gt;Suspend",Status,"&lt;&gt;Assigned",Status,"&lt;&gt;Open",Status,"&lt;&gt;Hold&gt;",ResolvedDate,"&gt;="&amp;$C$1,ResolvedDate,"&lt;="&amp;$F$1)</f>
        <v/>
      </c>
      <c r="G4665" s="137">
        <f>COUNTIFS(Severity,$B4665,AssignedDate,"&gt;=01/01/2017 12:00:00 AM",AssignedDate,"&lt;="&amp;$F$1)</f>
        <v/>
      </c>
      <c r="H4665" s="177" t="n"/>
      <c r="L4665" s="57" t="n">
        <v>0</v>
      </c>
      <c r="M4665" s="57" t="n"/>
    </row>
    <row r="4666" spans="1:13">
      <c r="A4666" s="137" t="n">
        <v>1</v>
      </c>
      <c r="B4666" s="100" t="s">
        <v>525</v>
      </c>
      <c r="C4666" s="137">
        <f>COUNTIFS(Severity,$B4666,AssignedDate,"&gt;="&amp;$C$1,AssignedDate,"&lt;="&amp;$F$1)</f>
        <v/>
      </c>
      <c r="D4666" s="137">
        <f>COUNTIFS(Severity,$B4666,Status,"&lt;&gt;Suspend",Status,"&lt;&gt;Assigned",Status,"&lt;&gt;Open",Status,"&lt;&gt;Hold",ResolvedDate,"&gt;="&amp;$C$1,ResolvedDate,"&lt;="&amp;$F$1)</f>
        <v/>
      </c>
      <c r="E4666" s="137">
        <f>COUNTIFS(Severity,$B4666,SLA_Breach,"&lt;&gt;Yes",Status,"&lt;&gt;Suspend",Status,"&lt;&gt;Assigned",Status,"&lt;&gt;Open",Status,"&lt;&gt;Hold&gt;",ResolvedDate,"&gt;="&amp;$C$1,ResolvedDate,"&lt;="&amp;$F$1)</f>
        <v/>
      </c>
      <c r="F4666" s="137">
        <f>COUNTIFS(Severity,$B4666,SLA_Breach,"Yes",Status,"&lt;&gt;Suspend",Status,"&lt;&gt;Assigned",Status,"&lt;&gt;Open",Status,"&lt;&gt;Hold&gt;",ResolvedDate,"&gt;="&amp;$C$1,ResolvedDate,"&lt;="&amp;$F$1)</f>
        <v/>
      </c>
      <c r="G4666" s="137">
        <f>COUNTIFS(Severity,$B4666,AssignedDate,"&gt;=01/01/2017 12:00:00 AM",AssignedDate,"&lt;="&amp;$F$1)</f>
        <v/>
      </c>
      <c r="H4666" s="177" t="n"/>
      <c r="L4666" s="57" t="n">
        <v>0</v>
      </c>
      <c r="M4666" s="57" t="n"/>
    </row>
    <row r="4667" spans="1:13">
      <c r="A4667" s="137" t="n">
        <v>1</v>
      </c>
      <c r="B4667" s="100" t="s">
        <v>525</v>
      </c>
      <c r="C4667" s="137">
        <f>COUNTIFS(Severity,$B4667,AssignedDate,"&gt;="&amp;$C$1,AssignedDate,"&lt;="&amp;$F$1)</f>
        <v/>
      </c>
      <c r="D4667" s="137">
        <f>COUNTIFS(Severity,$B4667,Status,"&lt;&gt;Suspend",Status,"&lt;&gt;Assigned",Status,"&lt;&gt;Open",Status,"&lt;&gt;Hold",ResolvedDate,"&gt;="&amp;$C$1,ResolvedDate,"&lt;="&amp;$F$1)</f>
        <v/>
      </c>
      <c r="E4667" s="137">
        <f>COUNTIFS(Severity,$B4667,SLA_Breach,"&lt;&gt;Yes",Status,"&lt;&gt;Suspend",Status,"&lt;&gt;Assigned",Status,"&lt;&gt;Open",Status,"&lt;&gt;Hold&gt;",ResolvedDate,"&gt;="&amp;$C$1,ResolvedDate,"&lt;="&amp;$F$1)</f>
        <v/>
      </c>
      <c r="F4667" s="137">
        <f>COUNTIFS(Severity,$B4667,SLA_Breach,"Yes",Status,"&lt;&gt;Suspend",Status,"&lt;&gt;Assigned",Status,"&lt;&gt;Open",Status,"&lt;&gt;Hold&gt;",ResolvedDate,"&gt;="&amp;$C$1,ResolvedDate,"&lt;="&amp;$F$1)</f>
        <v/>
      </c>
      <c r="G4667" s="137">
        <f>COUNTIFS(Severity,$B4667,AssignedDate,"&gt;=01/01/2017 12:00:00 AM",AssignedDate,"&lt;="&amp;$F$1)</f>
        <v/>
      </c>
      <c r="H4667" s="177" t="n"/>
      <c r="L4667" s="57" t="n">
        <v>0</v>
      </c>
      <c r="M4667" s="57" t="n"/>
    </row>
    <row r="4668" spans="1:13">
      <c r="A4668" s="137" t="n">
        <v>1</v>
      </c>
      <c r="B4668" s="100" t="s">
        <v>525</v>
      </c>
      <c r="C4668" s="137">
        <f>COUNTIFS(Severity,$B4668,AssignedDate,"&gt;="&amp;$C$1,AssignedDate,"&lt;="&amp;$F$1)</f>
        <v/>
      </c>
      <c r="D4668" s="137">
        <f>COUNTIFS(Severity,$B4668,Status,"&lt;&gt;Suspend",Status,"&lt;&gt;Assigned",Status,"&lt;&gt;Open",Status,"&lt;&gt;Hold",ResolvedDate,"&gt;="&amp;$C$1,ResolvedDate,"&lt;="&amp;$F$1)</f>
        <v/>
      </c>
      <c r="E4668" s="137">
        <f>COUNTIFS(Severity,$B4668,SLA_Breach,"&lt;&gt;Yes",Status,"&lt;&gt;Suspend",Status,"&lt;&gt;Assigned",Status,"&lt;&gt;Open",Status,"&lt;&gt;Hold&gt;",ResolvedDate,"&gt;="&amp;$C$1,ResolvedDate,"&lt;="&amp;$F$1)</f>
        <v/>
      </c>
      <c r="F4668" s="137">
        <f>COUNTIFS(Severity,$B4668,SLA_Breach,"Yes",Status,"&lt;&gt;Suspend",Status,"&lt;&gt;Assigned",Status,"&lt;&gt;Open",Status,"&lt;&gt;Hold&gt;",ResolvedDate,"&gt;="&amp;$C$1,ResolvedDate,"&lt;="&amp;$F$1)</f>
        <v/>
      </c>
      <c r="G4668" s="137">
        <f>COUNTIFS(Severity,$B4668,AssignedDate,"&gt;=01/01/2017 12:00:00 AM",AssignedDate,"&lt;="&amp;$F$1)</f>
        <v/>
      </c>
      <c r="H4668" s="177" t="n"/>
      <c r="L4668" s="57" t="n">
        <v>0</v>
      </c>
      <c r="M4668" s="57" t="n"/>
    </row>
    <row r="4669" spans="1:13">
      <c r="A4669" s="137" t="n">
        <v>1</v>
      </c>
      <c r="B4669" s="100" t="s">
        <v>525</v>
      </c>
      <c r="C4669" s="137">
        <f>COUNTIFS(Severity,$B4669,AssignedDate,"&gt;="&amp;$C$1,AssignedDate,"&lt;="&amp;$F$1)</f>
        <v/>
      </c>
      <c r="D4669" s="137">
        <f>COUNTIFS(Severity,$B4669,Status,"&lt;&gt;Suspend",Status,"&lt;&gt;Assigned",Status,"&lt;&gt;Open",Status,"&lt;&gt;Hold",ResolvedDate,"&gt;="&amp;$C$1,ResolvedDate,"&lt;="&amp;$F$1)</f>
        <v/>
      </c>
      <c r="E4669" s="137">
        <f>COUNTIFS(Severity,$B4669,SLA_Breach,"&lt;&gt;Yes",Status,"&lt;&gt;Suspend",Status,"&lt;&gt;Assigned",Status,"&lt;&gt;Open",Status,"&lt;&gt;Hold&gt;",ResolvedDate,"&gt;="&amp;$C$1,ResolvedDate,"&lt;="&amp;$F$1)</f>
        <v/>
      </c>
      <c r="F4669" s="137">
        <f>COUNTIFS(Severity,$B4669,SLA_Breach,"Yes",Status,"&lt;&gt;Suspend",Status,"&lt;&gt;Assigned",Status,"&lt;&gt;Open",Status,"&lt;&gt;Hold&gt;",ResolvedDate,"&gt;="&amp;$C$1,ResolvedDate,"&lt;="&amp;$F$1)</f>
        <v/>
      </c>
      <c r="G4669" s="137">
        <f>COUNTIFS(Severity,$B4669,AssignedDate,"&gt;=01/01/2017 12:00:00 AM",AssignedDate,"&lt;="&amp;$F$1)</f>
        <v/>
      </c>
      <c r="H4669" s="177" t="n"/>
      <c r="L4669" s="57" t="n">
        <v>0</v>
      </c>
      <c r="M4669" s="57" t="n"/>
    </row>
    <row r="4670" spans="1:13">
      <c r="A4670" s="137" t="n">
        <v>1</v>
      </c>
      <c r="B4670" s="100" t="s">
        <v>525</v>
      </c>
      <c r="C4670" s="137">
        <f>COUNTIFS(Severity,$B4670,AssignedDate,"&gt;="&amp;$C$1,AssignedDate,"&lt;="&amp;$F$1)</f>
        <v/>
      </c>
      <c r="D4670" s="137">
        <f>COUNTIFS(Severity,$B4670,Status,"&lt;&gt;Suspend",Status,"&lt;&gt;Assigned",Status,"&lt;&gt;Open",Status,"&lt;&gt;Hold",ResolvedDate,"&gt;="&amp;$C$1,ResolvedDate,"&lt;="&amp;$F$1)</f>
        <v/>
      </c>
      <c r="E4670" s="137">
        <f>COUNTIFS(Severity,$B4670,SLA_Breach,"&lt;&gt;Yes",Status,"&lt;&gt;Suspend",Status,"&lt;&gt;Assigned",Status,"&lt;&gt;Open",Status,"&lt;&gt;Hold&gt;",ResolvedDate,"&gt;="&amp;$C$1,ResolvedDate,"&lt;="&amp;$F$1)</f>
        <v/>
      </c>
      <c r="F4670" s="137">
        <f>COUNTIFS(Severity,$B4670,SLA_Breach,"Yes",Status,"&lt;&gt;Suspend",Status,"&lt;&gt;Assigned",Status,"&lt;&gt;Open",Status,"&lt;&gt;Hold&gt;",ResolvedDate,"&gt;="&amp;$C$1,ResolvedDate,"&lt;="&amp;$F$1)</f>
        <v/>
      </c>
      <c r="G4670" s="137">
        <f>COUNTIFS(Severity,$B4670,AssignedDate,"&gt;=01/01/2017 12:00:00 AM",AssignedDate,"&lt;="&amp;$F$1)</f>
        <v/>
      </c>
      <c r="H4670" s="177" t="n"/>
      <c r="L4670" s="57" t="n">
        <v>0</v>
      </c>
      <c r="M4670" s="57" t="n"/>
    </row>
    <row r="4671" spans="1:13">
      <c r="A4671" s="137" t="n">
        <v>1</v>
      </c>
      <c r="B4671" s="100" t="s">
        <v>525</v>
      </c>
      <c r="C4671" s="137">
        <f>COUNTIFS(Severity,$B4671,AssignedDate,"&gt;="&amp;$C$1,AssignedDate,"&lt;="&amp;$F$1)</f>
        <v/>
      </c>
      <c r="D4671" s="137">
        <f>COUNTIFS(Severity,$B4671,Status,"&lt;&gt;Suspend",Status,"&lt;&gt;Assigned",Status,"&lt;&gt;Open",Status,"&lt;&gt;Hold",ResolvedDate,"&gt;="&amp;$C$1,ResolvedDate,"&lt;="&amp;$F$1)</f>
        <v/>
      </c>
      <c r="E4671" s="137">
        <f>COUNTIFS(Severity,$B4671,SLA_Breach,"&lt;&gt;Yes",Status,"&lt;&gt;Suspend",Status,"&lt;&gt;Assigned",Status,"&lt;&gt;Open",Status,"&lt;&gt;Hold&gt;",ResolvedDate,"&gt;="&amp;$C$1,ResolvedDate,"&lt;="&amp;$F$1)</f>
        <v/>
      </c>
      <c r="F4671" s="137">
        <f>COUNTIFS(Severity,$B4671,SLA_Breach,"Yes",Status,"&lt;&gt;Suspend",Status,"&lt;&gt;Assigned",Status,"&lt;&gt;Open",Status,"&lt;&gt;Hold&gt;",ResolvedDate,"&gt;="&amp;$C$1,ResolvedDate,"&lt;="&amp;$F$1)</f>
        <v/>
      </c>
      <c r="G4671" s="137">
        <f>COUNTIFS(Severity,$B4671,AssignedDate,"&gt;=01/01/2017 12:00:00 AM",AssignedDate,"&lt;="&amp;$F$1)</f>
        <v/>
      </c>
      <c r="H4671" s="177" t="n"/>
      <c r="L4671" s="57" t="n">
        <v>0</v>
      </c>
      <c r="M4671" s="57" t="n"/>
    </row>
    <row r="4672" spans="1:13">
      <c r="A4672" s="137" t="n">
        <v>1</v>
      </c>
      <c r="B4672" s="100" t="s">
        <v>525</v>
      </c>
      <c r="C4672" s="137">
        <f>COUNTIFS(Severity,$B4672,AssignedDate,"&gt;="&amp;$C$1,AssignedDate,"&lt;="&amp;$F$1)</f>
        <v/>
      </c>
      <c r="D4672" s="137">
        <f>COUNTIFS(Severity,$B4672,Status,"&lt;&gt;Suspend",Status,"&lt;&gt;Assigned",Status,"&lt;&gt;Open",Status,"&lt;&gt;Hold",ResolvedDate,"&gt;="&amp;$C$1,ResolvedDate,"&lt;="&amp;$F$1)</f>
        <v/>
      </c>
      <c r="E4672" s="137">
        <f>COUNTIFS(Severity,$B4672,SLA_Breach,"&lt;&gt;Yes",Status,"&lt;&gt;Suspend",Status,"&lt;&gt;Assigned",Status,"&lt;&gt;Open",Status,"&lt;&gt;Hold&gt;",ResolvedDate,"&gt;="&amp;$C$1,ResolvedDate,"&lt;="&amp;$F$1)</f>
        <v/>
      </c>
      <c r="F4672" s="137">
        <f>COUNTIFS(Severity,$B4672,SLA_Breach,"Yes",Status,"&lt;&gt;Suspend",Status,"&lt;&gt;Assigned",Status,"&lt;&gt;Open",Status,"&lt;&gt;Hold&gt;",ResolvedDate,"&gt;="&amp;$C$1,ResolvedDate,"&lt;="&amp;$F$1)</f>
        <v/>
      </c>
      <c r="G4672" s="137">
        <f>COUNTIFS(Severity,$B4672,AssignedDate,"&gt;=01/01/2017 12:00:00 AM",AssignedDate,"&lt;="&amp;$F$1)</f>
        <v/>
      </c>
      <c r="H4672" s="177" t="n"/>
      <c r="L4672" s="57" t="n">
        <v>0</v>
      </c>
      <c r="M4672" s="57" t="n"/>
    </row>
    <row r="4673" spans="1:13">
      <c r="A4673" s="137" t="n">
        <v>1</v>
      </c>
      <c r="B4673" s="100" t="s">
        <v>525</v>
      </c>
      <c r="C4673" s="137">
        <f>COUNTIFS(Severity,$B4673,AssignedDate,"&gt;="&amp;$C$1,AssignedDate,"&lt;="&amp;$F$1)</f>
        <v/>
      </c>
      <c r="D4673" s="137">
        <f>COUNTIFS(Severity,$B4673,Status,"&lt;&gt;Suspend",Status,"&lt;&gt;Assigned",Status,"&lt;&gt;Open",Status,"&lt;&gt;Hold",ResolvedDate,"&gt;="&amp;$C$1,ResolvedDate,"&lt;="&amp;$F$1)</f>
        <v/>
      </c>
      <c r="E4673" s="137">
        <f>COUNTIFS(Severity,$B4673,SLA_Breach,"&lt;&gt;Yes",Status,"&lt;&gt;Suspend",Status,"&lt;&gt;Assigned",Status,"&lt;&gt;Open",Status,"&lt;&gt;Hold&gt;",ResolvedDate,"&gt;="&amp;$C$1,ResolvedDate,"&lt;="&amp;$F$1)</f>
        <v/>
      </c>
      <c r="F4673" s="137">
        <f>COUNTIFS(Severity,$B4673,SLA_Breach,"Yes",Status,"&lt;&gt;Suspend",Status,"&lt;&gt;Assigned",Status,"&lt;&gt;Open",Status,"&lt;&gt;Hold&gt;",ResolvedDate,"&gt;="&amp;$C$1,ResolvedDate,"&lt;="&amp;$F$1)</f>
        <v/>
      </c>
      <c r="G4673" s="137">
        <f>COUNTIFS(Severity,$B4673,AssignedDate,"&gt;=01/01/2017 12:00:00 AM",AssignedDate,"&lt;="&amp;$F$1)</f>
        <v/>
      </c>
      <c r="H4673" s="177" t="n"/>
      <c r="L4673" s="57" t="n">
        <v>0</v>
      </c>
      <c r="M4673" s="57" t="n"/>
    </row>
    <row r="4674" spans="1:13">
      <c r="A4674" s="137" t="n">
        <v>1</v>
      </c>
      <c r="B4674" s="100" t="s">
        <v>525</v>
      </c>
      <c r="C4674" s="137">
        <f>COUNTIFS(Severity,$B4674,AssignedDate,"&gt;="&amp;$C$1,AssignedDate,"&lt;="&amp;$F$1)</f>
        <v/>
      </c>
      <c r="D4674" s="137">
        <f>COUNTIFS(Severity,$B4674,Status,"&lt;&gt;Suspend",Status,"&lt;&gt;Assigned",Status,"&lt;&gt;Open",Status,"&lt;&gt;Hold",ResolvedDate,"&gt;="&amp;$C$1,ResolvedDate,"&lt;="&amp;$F$1)</f>
        <v/>
      </c>
      <c r="E4674" s="137">
        <f>COUNTIFS(Severity,$B4674,SLA_Breach,"&lt;&gt;Yes",Status,"&lt;&gt;Suspend",Status,"&lt;&gt;Assigned",Status,"&lt;&gt;Open",Status,"&lt;&gt;Hold&gt;",ResolvedDate,"&gt;="&amp;$C$1,ResolvedDate,"&lt;="&amp;$F$1)</f>
        <v/>
      </c>
      <c r="F4674" s="137">
        <f>COUNTIFS(Severity,$B4674,SLA_Breach,"Yes",Status,"&lt;&gt;Suspend",Status,"&lt;&gt;Assigned",Status,"&lt;&gt;Open",Status,"&lt;&gt;Hold&gt;",ResolvedDate,"&gt;="&amp;$C$1,ResolvedDate,"&lt;="&amp;$F$1)</f>
        <v/>
      </c>
      <c r="G4674" s="137">
        <f>COUNTIFS(Severity,$B4674,AssignedDate,"&gt;=01/01/2017 12:00:00 AM",AssignedDate,"&lt;="&amp;$F$1)</f>
        <v/>
      </c>
      <c r="H4674" s="177" t="n"/>
      <c r="L4674" s="57" t="n">
        <v>0</v>
      </c>
      <c r="M4674" s="57" t="n"/>
    </row>
    <row r="4675" spans="1:13">
      <c r="A4675" s="137" t="n">
        <v>1</v>
      </c>
      <c r="B4675" s="100" t="s">
        <v>525</v>
      </c>
      <c r="C4675" s="137">
        <f>COUNTIFS(Severity,$B4675,AssignedDate,"&gt;="&amp;$C$1,AssignedDate,"&lt;="&amp;$F$1)</f>
        <v/>
      </c>
      <c r="D4675" s="137">
        <f>COUNTIFS(Severity,$B4675,Status,"&lt;&gt;Suspend",Status,"&lt;&gt;Assigned",Status,"&lt;&gt;Open",Status,"&lt;&gt;Hold",ResolvedDate,"&gt;="&amp;$C$1,ResolvedDate,"&lt;="&amp;$F$1)</f>
        <v/>
      </c>
      <c r="E4675" s="137">
        <f>COUNTIFS(Severity,$B4675,SLA_Breach,"&lt;&gt;Yes",Status,"&lt;&gt;Suspend",Status,"&lt;&gt;Assigned",Status,"&lt;&gt;Open",Status,"&lt;&gt;Hold&gt;",ResolvedDate,"&gt;="&amp;$C$1,ResolvedDate,"&lt;="&amp;$F$1)</f>
        <v/>
      </c>
      <c r="F4675" s="137">
        <f>COUNTIFS(Severity,$B4675,SLA_Breach,"Yes",Status,"&lt;&gt;Suspend",Status,"&lt;&gt;Assigned",Status,"&lt;&gt;Open",Status,"&lt;&gt;Hold&gt;",ResolvedDate,"&gt;="&amp;$C$1,ResolvedDate,"&lt;="&amp;$F$1)</f>
        <v/>
      </c>
      <c r="G4675" s="137">
        <f>COUNTIFS(Severity,$B4675,AssignedDate,"&gt;=01/01/2017 12:00:00 AM",AssignedDate,"&lt;="&amp;$F$1)</f>
        <v/>
      </c>
      <c r="H4675" s="177" t="n"/>
      <c r="L4675" s="57" t="n">
        <v>0</v>
      </c>
      <c r="M4675" s="57" t="n"/>
    </row>
    <row r="4676" spans="1:13">
      <c r="A4676" s="137" t="n">
        <v>1</v>
      </c>
      <c r="B4676" s="100" t="s">
        <v>525</v>
      </c>
      <c r="C4676" s="137">
        <f>COUNTIFS(Severity,$B4676,AssignedDate,"&gt;="&amp;$C$1,AssignedDate,"&lt;="&amp;$F$1)</f>
        <v/>
      </c>
      <c r="D4676" s="137">
        <f>COUNTIFS(Severity,$B4676,Status,"&lt;&gt;Suspend",Status,"&lt;&gt;Assigned",Status,"&lt;&gt;Open",Status,"&lt;&gt;Hold",ResolvedDate,"&gt;="&amp;$C$1,ResolvedDate,"&lt;="&amp;$F$1)</f>
        <v/>
      </c>
      <c r="E4676" s="137">
        <f>COUNTIFS(Severity,$B4676,SLA_Breach,"&lt;&gt;Yes",Status,"&lt;&gt;Suspend",Status,"&lt;&gt;Assigned",Status,"&lt;&gt;Open",Status,"&lt;&gt;Hold&gt;",ResolvedDate,"&gt;="&amp;$C$1,ResolvedDate,"&lt;="&amp;$F$1)</f>
        <v/>
      </c>
      <c r="F4676" s="137">
        <f>COUNTIFS(Severity,$B4676,SLA_Breach,"Yes",Status,"&lt;&gt;Suspend",Status,"&lt;&gt;Assigned",Status,"&lt;&gt;Open",Status,"&lt;&gt;Hold&gt;",ResolvedDate,"&gt;="&amp;$C$1,ResolvedDate,"&lt;="&amp;$F$1)</f>
        <v/>
      </c>
      <c r="G4676" s="137">
        <f>COUNTIFS(Severity,$B4676,AssignedDate,"&gt;=01/01/2017 12:00:00 AM",AssignedDate,"&lt;="&amp;$F$1)</f>
        <v/>
      </c>
      <c r="H4676" s="177" t="n"/>
      <c r="L4676" s="57" t="n">
        <v>0</v>
      </c>
      <c r="M4676" s="57" t="n"/>
    </row>
    <row r="4677" spans="1:13">
      <c r="A4677" s="137" t="n">
        <v>1</v>
      </c>
      <c r="B4677" s="100" t="s">
        <v>525</v>
      </c>
      <c r="C4677" s="137">
        <f>COUNTIFS(Severity,$B4677,AssignedDate,"&gt;="&amp;$C$1,AssignedDate,"&lt;="&amp;$F$1)</f>
        <v/>
      </c>
      <c r="D4677" s="137">
        <f>COUNTIFS(Severity,$B4677,Status,"&lt;&gt;Suspend",Status,"&lt;&gt;Assigned",Status,"&lt;&gt;Open",Status,"&lt;&gt;Hold",ResolvedDate,"&gt;="&amp;$C$1,ResolvedDate,"&lt;="&amp;$F$1)</f>
        <v/>
      </c>
      <c r="E4677" s="137">
        <f>COUNTIFS(Severity,$B4677,SLA_Breach,"&lt;&gt;Yes",Status,"&lt;&gt;Suspend",Status,"&lt;&gt;Assigned",Status,"&lt;&gt;Open",Status,"&lt;&gt;Hold&gt;",ResolvedDate,"&gt;="&amp;$C$1,ResolvedDate,"&lt;="&amp;$F$1)</f>
        <v/>
      </c>
      <c r="F4677" s="137">
        <f>COUNTIFS(Severity,$B4677,SLA_Breach,"Yes",Status,"&lt;&gt;Suspend",Status,"&lt;&gt;Assigned",Status,"&lt;&gt;Open",Status,"&lt;&gt;Hold&gt;",ResolvedDate,"&gt;="&amp;$C$1,ResolvedDate,"&lt;="&amp;$F$1)</f>
        <v/>
      </c>
      <c r="G4677" s="137">
        <f>COUNTIFS(Severity,$B4677,AssignedDate,"&gt;=01/01/2017 12:00:00 AM",AssignedDate,"&lt;="&amp;$F$1)</f>
        <v/>
      </c>
      <c r="H4677" s="177" t="n"/>
      <c r="L4677" s="57" t="n">
        <v>0</v>
      </c>
      <c r="M4677" s="57" t="n"/>
    </row>
    <row r="4678" spans="1:13">
      <c r="A4678" s="137" t="n">
        <v>1</v>
      </c>
      <c r="B4678" s="100" t="s">
        <v>525</v>
      </c>
      <c r="C4678" s="137">
        <f>COUNTIFS(Severity,$B4678,AssignedDate,"&gt;="&amp;$C$1,AssignedDate,"&lt;="&amp;$F$1)</f>
        <v/>
      </c>
      <c r="D4678" s="137">
        <f>COUNTIFS(Severity,$B4678,Status,"&lt;&gt;Suspend",Status,"&lt;&gt;Assigned",Status,"&lt;&gt;Open",Status,"&lt;&gt;Hold",ResolvedDate,"&gt;="&amp;$C$1,ResolvedDate,"&lt;="&amp;$F$1)</f>
        <v/>
      </c>
      <c r="E4678" s="137">
        <f>COUNTIFS(Severity,$B4678,SLA_Breach,"&lt;&gt;Yes",Status,"&lt;&gt;Suspend",Status,"&lt;&gt;Assigned",Status,"&lt;&gt;Open",Status,"&lt;&gt;Hold&gt;",ResolvedDate,"&gt;="&amp;$C$1,ResolvedDate,"&lt;="&amp;$F$1)</f>
        <v/>
      </c>
      <c r="F4678" s="137">
        <f>COUNTIFS(Severity,$B4678,SLA_Breach,"Yes",Status,"&lt;&gt;Suspend",Status,"&lt;&gt;Assigned",Status,"&lt;&gt;Open",Status,"&lt;&gt;Hold&gt;",ResolvedDate,"&gt;="&amp;$C$1,ResolvedDate,"&lt;="&amp;$F$1)</f>
        <v/>
      </c>
      <c r="G4678" s="137">
        <f>COUNTIFS(Severity,$B4678,AssignedDate,"&gt;=01/01/2017 12:00:00 AM",AssignedDate,"&lt;="&amp;$F$1)</f>
        <v/>
      </c>
      <c r="H4678" s="177" t="n"/>
      <c r="L4678" s="57" t="n">
        <v>0</v>
      </c>
      <c r="M4678" s="57" t="n"/>
    </row>
    <row r="4679" spans="1:13">
      <c r="A4679" s="137" t="n">
        <v>1</v>
      </c>
      <c r="B4679" s="100" t="s">
        <v>525</v>
      </c>
      <c r="C4679" s="137">
        <f>COUNTIFS(Severity,$B4679,AssignedDate,"&gt;="&amp;$C$1,AssignedDate,"&lt;="&amp;$F$1)</f>
        <v/>
      </c>
      <c r="D4679" s="137">
        <f>COUNTIFS(Severity,$B4679,Status,"&lt;&gt;Suspend",Status,"&lt;&gt;Assigned",Status,"&lt;&gt;Open",Status,"&lt;&gt;Hold",ResolvedDate,"&gt;="&amp;$C$1,ResolvedDate,"&lt;="&amp;$F$1)</f>
        <v/>
      </c>
      <c r="E4679" s="137">
        <f>COUNTIFS(Severity,$B4679,SLA_Breach,"&lt;&gt;Yes",Status,"&lt;&gt;Suspend",Status,"&lt;&gt;Assigned",Status,"&lt;&gt;Open",Status,"&lt;&gt;Hold&gt;",ResolvedDate,"&gt;="&amp;$C$1,ResolvedDate,"&lt;="&amp;$F$1)</f>
        <v/>
      </c>
      <c r="F4679" s="137">
        <f>COUNTIFS(Severity,$B4679,SLA_Breach,"Yes",Status,"&lt;&gt;Suspend",Status,"&lt;&gt;Assigned",Status,"&lt;&gt;Open",Status,"&lt;&gt;Hold&gt;",ResolvedDate,"&gt;="&amp;$C$1,ResolvedDate,"&lt;="&amp;$F$1)</f>
        <v/>
      </c>
      <c r="G4679" s="137">
        <f>COUNTIFS(Severity,$B4679,AssignedDate,"&gt;=01/01/2017 12:00:00 AM",AssignedDate,"&lt;="&amp;$F$1)</f>
        <v/>
      </c>
      <c r="H4679" s="177" t="n"/>
      <c r="L4679" s="57" t="n">
        <v>0</v>
      </c>
      <c r="M4679" s="57" t="n"/>
    </row>
    <row r="4680" spans="1:13">
      <c r="A4680" s="137" t="n">
        <v>1</v>
      </c>
      <c r="B4680" s="100" t="s">
        <v>525</v>
      </c>
      <c r="C4680" s="137">
        <f>COUNTIFS(Severity,$B4680,AssignedDate,"&gt;="&amp;$C$1,AssignedDate,"&lt;="&amp;$F$1)</f>
        <v/>
      </c>
      <c r="D4680" s="137">
        <f>COUNTIFS(Severity,$B4680,Status,"&lt;&gt;Suspend",Status,"&lt;&gt;Assigned",Status,"&lt;&gt;Open",Status,"&lt;&gt;Hold",ResolvedDate,"&gt;="&amp;$C$1,ResolvedDate,"&lt;="&amp;$F$1)</f>
        <v/>
      </c>
      <c r="E4680" s="137">
        <f>COUNTIFS(Severity,$B4680,SLA_Breach,"&lt;&gt;Yes",Status,"&lt;&gt;Suspend",Status,"&lt;&gt;Assigned",Status,"&lt;&gt;Open",Status,"&lt;&gt;Hold&gt;",ResolvedDate,"&gt;="&amp;$C$1,ResolvedDate,"&lt;="&amp;$F$1)</f>
        <v/>
      </c>
      <c r="F4680" s="137">
        <f>COUNTIFS(Severity,$B4680,SLA_Breach,"Yes",Status,"&lt;&gt;Suspend",Status,"&lt;&gt;Assigned",Status,"&lt;&gt;Open",Status,"&lt;&gt;Hold&gt;",ResolvedDate,"&gt;="&amp;$C$1,ResolvedDate,"&lt;="&amp;$F$1)</f>
        <v/>
      </c>
      <c r="G4680" s="137">
        <f>COUNTIFS(Severity,$B4680,AssignedDate,"&gt;=01/01/2017 12:00:00 AM",AssignedDate,"&lt;="&amp;$F$1)</f>
        <v/>
      </c>
      <c r="H4680" s="177" t="n"/>
      <c r="L4680" s="57" t="n">
        <v>0</v>
      </c>
      <c r="M4680" s="57" t="n"/>
    </row>
    <row r="4681" spans="1:13">
      <c r="A4681" s="137" t="n">
        <v>1</v>
      </c>
      <c r="B4681" s="100" t="s">
        <v>525</v>
      </c>
      <c r="C4681" s="137">
        <f>COUNTIFS(Severity,$B4681,AssignedDate,"&gt;="&amp;$C$1,AssignedDate,"&lt;="&amp;$F$1)</f>
        <v/>
      </c>
      <c r="D4681" s="137">
        <f>COUNTIFS(Severity,$B4681,Status,"&lt;&gt;Suspend",Status,"&lt;&gt;Assigned",Status,"&lt;&gt;Open",Status,"&lt;&gt;Hold",ResolvedDate,"&gt;="&amp;$C$1,ResolvedDate,"&lt;="&amp;$F$1)</f>
        <v/>
      </c>
      <c r="E4681" s="137">
        <f>COUNTIFS(Severity,$B4681,SLA_Breach,"&lt;&gt;Yes",Status,"&lt;&gt;Suspend",Status,"&lt;&gt;Assigned",Status,"&lt;&gt;Open",Status,"&lt;&gt;Hold&gt;",ResolvedDate,"&gt;="&amp;$C$1,ResolvedDate,"&lt;="&amp;$F$1)</f>
        <v/>
      </c>
      <c r="F4681" s="137">
        <f>COUNTIFS(Severity,$B4681,SLA_Breach,"Yes",Status,"&lt;&gt;Suspend",Status,"&lt;&gt;Assigned",Status,"&lt;&gt;Open",Status,"&lt;&gt;Hold&gt;",ResolvedDate,"&gt;="&amp;$C$1,ResolvedDate,"&lt;="&amp;$F$1)</f>
        <v/>
      </c>
      <c r="G4681" s="137">
        <f>COUNTIFS(Severity,$B4681,AssignedDate,"&gt;=01/01/2017 12:00:00 AM",AssignedDate,"&lt;="&amp;$F$1)</f>
        <v/>
      </c>
      <c r="H4681" s="177" t="n"/>
      <c r="L4681" s="57" t="n">
        <v>0</v>
      </c>
      <c r="M4681" s="57" t="n"/>
    </row>
    <row r="4682" spans="1:13">
      <c r="A4682" s="137" t="n">
        <v>1</v>
      </c>
      <c r="B4682" s="100" t="s">
        <v>525</v>
      </c>
      <c r="C4682" s="137">
        <f>COUNTIFS(Severity,$B4682,AssignedDate,"&gt;="&amp;$C$1,AssignedDate,"&lt;="&amp;$F$1)</f>
        <v/>
      </c>
      <c r="D4682" s="137">
        <f>COUNTIFS(Severity,$B4682,Status,"&lt;&gt;Suspend",Status,"&lt;&gt;Assigned",Status,"&lt;&gt;Open",Status,"&lt;&gt;Hold",ResolvedDate,"&gt;="&amp;$C$1,ResolvedDate,"&lt;="&amp;$F$1)</f>
        <v/>
      </c>
      <c r="E4682" s="137">
        <f>COUNTIFS(Severity,$B4682,SLA_Breach,"&lt;&gt;Yes",Status,"&lt;&gt;Suspend",Status,"&lt;&gt;Assigned",Status,"&lt;&gt;Open",Status,"&lt;&gt;Hold&gt;",ResolvedDate,"&gt;="&amp;$C$1,ResolvedDate,"&lt;="&amp;$F$1)</f>
        <v/>
      </c>
      <c r="F4682" s="137">
        <f>COUNTIFS(Severity,$B4682,SLA_Breach,"Yes",Status,"&lt;&gt;Suspend",Status,"&lt;&gt;Assigned",Status,"&lt;&gt;Open",Status,"&lt;&gt;Hold&gt;",ResolvedDate,"&gt;="&amp;$C$1,ResolvedDate,"&lt;="&amp;$F$1)</f>
        <v/>
      </c>
      <c r="G4682" s="137">
        <f>COUNTIFS(Severity,$B4682,AssignedDate,"&gt;=01/01/2017 12:00:00 AM",AssignedDate,"&lt;="&amp;$F$1)</f>
        <v/>
      </c>
      <c r="H4682" s="177" t="n"/>
      <c r="L4682" s="57" t="n">
        <v>0</v>
      </c>
      <c r="M4682" s="57" t="n"/>
    </row>
    <row r="4683" spans="1:13">
      <c r="A4683" s="137" t="n">
        <v>1</v>
      </c>
      <c r="B4683" s="100" t="s">
        <v>525</v>
      </c>
      <c r="C4683" s="137">
        <f>COUNTIFS(Severity,$B4683,AssignedDate,"&gt;="&amp;$C$1,AssignedDate,"&lt;="&amp;$F$1)</f>
        <v/>
      </c>
      <c r="D4683" s="137">
        <f>COUNTIFS(Severity,$B4683,Status,"&lt;&gt;Suspend",Status,"&lt;&gt;Assigned",Status,"&lt;&gt;Open",Status,"&lt;&gt;Hold",ResolvedDate,"&gt;="&amp;$C$1,ResolvedDate,"&lt;="&amp;$F$1)</f>
        <v/>
      </c>
      <c r="E4683" s="137">
        <f>COUNTIFS(Severity,$B4683,SLA_Breach,"&lt;&gt;Yes",Status,"&lt;&gt;Suspend",Status,"&lt;&gt;Assigned",Status,"&lt;&gt;Open",Status,"&lt;&gt;Hold&gt;",ResolvedDate,"&gt;="&amp;$C$1,ResolvedDate,"&lt;="&amp;$F$1)</f>
        <v/>
      </c>
      <c r="F4683" s="137">
        <f>COUNTIFS(Severity,$B4683,SLA_Breach,"Yes",Status,"&lt;&gt;Suspend",Status,"&lt;&gt;Assigned",Status,"&lt;&gt;Open",Status,"&lt;&gt;Hold&gt;",ResolvedDate,"&gt;="&amp;$C$1,ResolvedDate,"&lt;="&amp;$F$1)</f>
        <v/>
      </c>
      <c r="G4683" s="137">
        <f>COUNTIFS(Severity,$B4683,AssignedDate,"&gt;=01/01/2017 12:00:00 AM",AssignedDate,"&lt;="&amp;$F$1)</f>
        <v/>
      </c>
      <c r="H4683" s="177" t="n"/>
      <c r="L4683" s="57" t="n">
        <v>0</v>
      </c>
      <c r="M4683" s="57" t="n"/>
    </row>
    <row r="4684" spans="1:13">
      <c r="A4684" s="137" t="n">
        <v>1</v>
      </c>
      <c r="B4684" s="100" t="s">
        <v>525</v>
      </c>
      <c r="C4684" s="137">
        <f>COUNTIFS(Severity,$B4684,AssignedDate,"&gt;="&amp;$C$1,AssignedDate,"&lt;="&amp;$F$1)</f>
        <v/>
      </c>
      <c r="D4684" s="137">
        <f>COUNTIFS(Severity,$B4684,Status,"&lt;&gt;Suspend",Status,"&lt;&gt;Assigned",Status,"&lt;&gt;Open",Status,"&lt;&gt;Hold",ResolvedDate,"&gt;="&amp;$C$1,ResolvedDate,"&lt;="&amp;$F$1)</f>
        <v/>
      </c>
      <c r="E4684" s="137">
        <f>COUNTIFS(Severity,$B4684,SLA_Breach,"&lt;&gt;Yes",Status,"&lt;&gt;Suspend",Status,"&lt;&gt;Assigned",Status,"&lt;&gt;Open",Status,"&lt;&gt;Hold&gt;",ResolvedDate,"&gt;="&amp;$C$1,ResolvedDate,"&lt;="&amp;$F$1)</f>
        <v/>
      </c>
      <c r="F4684" s="137">
        <f>COUNTIFS(Severity,$B4684,SLA_Breach,"Yes",Status,"&lt;&gt;Suspend",Status,"&lt;&gt;Assigned",Status,"&lt;&gt;Open",Status,"&lt;&gt;Hold&gt;",ResolvedDate,"&gt;="&amp;$C$1,ResolvedDate,"&lt;="&amp;$F$1)</f>
        <v/>
      </c>
      <c r="G4684" s="137">
        <f>COUNTIFS(Severity,$B4684,AssignedDate,"&gt;=01/01/2017 12:00:00 AM",AssignedDate,"&lt;="&amp;$F$1)</f>
        <v/>
      </c>
      <c r="H4684" s="177" t="n"/>
      <c r="L4684" s="57" t="n">
        <v>0</v>
      </c>
      <c r="M4684" s="57" t="n"/>
    </row>
    <row r="4685" spans="1:13">
      <c r="A4685" s="137" t="n">
        <v>1</v>
      </c>
      <c r="B4685" s="100" t="s">
        <v>525</v>
      </c>
      <c r="C4685" s="137">
        <f>COUNTIFS(Severity,$B4685,AssignedDate,"&gt;="&amp;$C$1,AssignedDate,"&lt;="&amp;$F$1)</f>
        <v/>
      </c>
      <c r="D4685" s="137">
        <f>COUNTIFS(Severity,$B4685,Status,"&lt;&gt;Suspend",Status,"&lt;&gt;Assigned",Status,"&lt;&gt;Open",Status,"&lt;&gt;Hold",ResolvedDate,"&gt;="&amp;$C$1,ResolvedDate,"&lt;="&amp;$F$1)</f>
        <v/>
      </c>
      <c r="E4685" s="137">
        <f>COUNTIFS(Severity,$B4685,SLA_Breach,"&lt;&gt;Yes",Status,"&lt;&gt;Suspend",Status,"&lt;&gt;Assigned",Status,"&lt;&gt;Open",Status,"&lt;&gt;Hold&gt;",ResolvedDate,"&gt;="&amp;$C$1,ResolvedDate,"&lt;="&amp;$F$1)</f>
        <v/>
      </c>
      <c r="F4685" s="137">
        <f>COUNTIFS(Severity,$B4685,SLA_Breach,"Yes",Status,"&lt;&gt;Suspend",Status,"&lt;&gt;Assigned",Status,"&lt;&gt;Open",Status,"&lt;&gt;Hold&gt;",ResolvedDate,"&gt;="&amp;$C$1,ResolvedDate,"&lt;="&amp;$F$1)</f>
        <v/>
      </c>
      <c r="G4685" s="137">
        <f>COUNTIFS(Severity,$B4685,AssignedDate,"&gt;=01/01/2017 12:00:00 AM",AssignedDate,"&lt;="&amp;$F$1)</f>
        <v/>
      </c>
      <c r="H4685" s="177" t="n"/>
      <c r="L4685" s="57" t="n">
        <v>0</v>
      </c>
      <c r="M4685" s="57" t="n"/>
    </row>
    <row r="4686" spans="1:13">
      <c r="A4686" s="137" t="n">
        <v>1</v>
      </c>
      <c r="B4686" s="100" t="s">
        <v>525</v>
      </c>
      <c r="C4686" s="137">
        <f>COUNTIFS(Severity,$B4686,AssignedDate,"&gt;="&amp;$C$1,AssignedDate,"&lt;="&amp;$F$1)</f>
        <v/>
      </c>
      <c r="D4686" s="137">
        <f>COUNTIFS(Severity,$B4686,Status,"&lt;&gt;Suspend",Status,"&lt;&gt;Assigned",Status,"&lt;&gt;Open",Status,"&lt;&gt;Hold",ResolvedDate,"&gt;="&amp;$C$1,ResolvedDate,"&lt;="&amp;$F$1)</f>
        <v/>
      </c>
      <c r="E4686" s="137">
        <f>COUNTIFS(Severity,$B4686,SLA_Breach,"&lt;&gt;Yes",Status,"&lt;&gt;Suspend",Status,"&lt;&gt;Assigned",Status,"&lt;&gt;Open",Status,"&lt;&gt;Hold&gt;",ResolvedDate,"&gt;="&amp;$C$1,ResolvedDate,"&lt;="&amp;$F$1)</f>
        <v/>
      </c>
      <c r="F4686" s="137">
        <f>COUNTIFS(Severity,$B4686,SLA_Breach,"Yes",Status,"&lt;&gt;Suspend",Status,"&lt;&gt;Assigned",Status,"&lt;&gt;Open",Status,"&lt;&gt;Hold&gt;",ResolvedDate,"&gt;="&amp;$C$1,ResolvedDate,"&lt;="&amp;$F$1)</f>
        <v/>
      </c>
      <c r="G4686" s="137">
        <f>COUNTIFS(Severity,$B4686,AssignedDate,"&gt;=01/01/2017 12:00:00 AM",AssignedDate,"&lt;="&amp;$F$1)</f>
        <v/>
      </c>
      <c r="H4686" s="177" t="n"/>
      <c r="L4686" s="57" t="n">
        <v>0</v>
      </c>
      <c r="M4686" s="57" t="n"/>
    </row>
    <row r="4687" spans="1:13">
      <c r="A4687" s="137" t="n">
        <v>1</v>
      </c>
      <c r="B4687" s="100" t="s">
        <v>525</v>
      </c>
      <c r="C4687" s="137">
        <f>COUNTIFS(Severity,$B4687,AssignedDate,"&gt;="&amp;$C$1,AssignedDate,"&lt;="&amp;$F$1)</f>
        <v/>
      </c>
      <c r="D4687" s="137">
        <f>COUNTIFS(Severity,$B4687,Status,"&lt;&gt;Suspend",Status,"&lt;&gt;Assigned",Status,"&lt;&gt;Open",Status,"&lt;&gt;Hold",ResolvedDate,"&gt;="&amp;$C$1,ResolvedDate,"&lt;="&amp;$F$1)</f>
        <v/>
      </c>
      <c r="E4687" s="137">
        <f>COUNTIFS(Severity,$B4687,SLA_Breach,"&lt;&gt;Yes",Status,"&lt;&gt;Suspend",Status,"&lt;&gt;Assigned",Status,"&lt;&gt;Open",Status,"&lt;&gt;Hold&gt;",ResolvedDate,"&gt;="&amp;$C$1,ResolvedDate,"&lt;="&amp;$F$1)</f>
        <v/>
      </c>
      <c r="F4687" s="137">
        <f>COUNTIFS(Severity,$B4687,SLA_Breach,"Yes",Status,"&lt;&gt;Suspend",Status,"&lt;&gt;Assigned",Status,"&lt;&gt;Open",Status,"&lt;&gt;Hold&gt;",ResolvedDate,"&gt;="&amp;$C$1,ResolvedDate,"&lt;="&amp;$F$1)</f>
        <v/>
      </c>
      <c r="G4687" s="137">
        <f>COUNTIFS(Severity,$B4687,AssignedDate,"&gt;=01/01/2017 12:00:00 AM",AssignedDate,"&lt;="&amp;$F$1)</f>
        <v/>
      </c>
      <c r="H4687" s="177" t="n"/>
      <c r="L4687" s="57" t="n">
        <v>0</v>
      </c>
      <c r="M4687" s="57" t="n"/>
    </row>
    <row r="4688" spans="1:13">
      <c r="A4688" s="137" t="n">
        <v>1</v>
      </c>
      <c r="B4688" s="100" t="s">
        <v>525</v>
      </c>
      <c r="C4688" s="137">
        <f>COUNTIFS(Severity,$B4688,AssignedDate,"&gt;="&amp;$C$1,AssignedDate,"&lt;="&amp;$F$1)</f>
        <v/>
      </c>
      <c r="D4688" s="137">
        <f>COUNTIFS(Severity,$B4688,Status,"&lt;&gt;Suspend",Status,"&lt;&gt;Assigned",Status,"&lt;&gt;Open",Status,"&lt;&gt;Hold",ResolvedDate,"&gt;="&amp;$C$1,ResolvedDate,"&lt;="&amp;$F$1)</f>
        <v/>
      </c>
      <c r="E4688" s="137">
        <f>COUNTIFS(Severity,$B4688,SLA_Breach,"&lt;&gt;Yes",Status,"&lt;&gt;Suspend",Status,"&lt;&gt;Assigned",Status,"&lt;&gt;Open",Status,"&lt;&gt;Hold&gt;",ResolvedDate,"&gt;="&amp;$C$1,ResolvedDate,"&lt;="&amp;$F$1)</f>
        <v/>
      </c>
      <c r="F4688" s="137">
        <f>COUNTIFS(Severity,$B4688,SLA_Breach,"Yes",Status,"&lt;&gt;Suspend",Status,"&lt;&gt;Assigned",Status,"&lt;&gt;Open",Status,"&lt;&gt;Hold&gt;",ResolvedDate,"&gt;="&amp;$C$1,ResolvedDate,"&lt;="&amp;$F$1)</f>
        <v/>
      </c>
      <c r="G4688" s="137">
        <f>COUNTIFS(Severity,$B4688,AssignedDate,"&gt;=01/01/2017 12:00:00 AM",AssignedDate,"&lt;="&amp;$F$1)</f>
        <v/>
      </c>
      <c r="H4688" s="177" t="n"/>
      <c r="L4688" s="57" t="n">
        <v>0</v>
      </c>
      <c r="M4688" s="57" t="n"/>
    </row>
    <row r="4689" spans="1:13">
      <c r="A4689" s="137" t="n">
        <v>1</v>
      </c>
      <c r="B4689" s="100" t="s">
        <v>525</v>
      </c>
      <c r="C4689" s="137">
        <f>COUNTIFS(Severity,$B4689,AssignedDate,"&gt;="&amp;$C$1,AssignedDate,"&lt;="&amp;$F$1)</f>
        <v/>
      </c>
      <c r="D4689" s="137">
        <f>COUNTIFS(Severity,$B4689,Status,"&lt;&gt;Suspend",Status,"&lt;&gt;Assigned",Status,"&lt;&gt;Open",Status,"&lt;&gt;Hold",ResolvedDate,"&gt;="&amp;$C$1,ResolvedDate,"&lt;="&amp;$F$1)</f>
        <v/>
      </c>
      <c r="E4689" s="137">
        <f>COUNTIFS(Severity,$B4689,SLA_Breach,"&lt;&gt;Yes",Status,"&lt;&gt;Suspend",Status,"&lt;&gt;Assigned",Status,"&lt;&gt;Open",Status,"&lt;&gt;Hold&gt;",ResolvedDate,"&gt;="&amp;$C$1,ResolvedDate,"&lt;="&amp;$F$1)</f>
        <v/>
      </c>
      <c r="F4689" s="137">
        <f>COUNTIFS(Severity,$B4689,SLA_Breach,"Yes",Status,"&lt;&gt;Suspend",Status,"&lt;&gt;Assigned",Status,"&lt;&gt;Open",Status,"&lt;&gt;Hold&gt;",ResolvedDate,"&gt;="&amp;$C$1,ResolvedDate,"&lt;="&amp;$F$1)</f>
        <v/>
      </c>
      <c r="G4689" s="137">
        <f>COUNTIFS(Severity,$B4689,AssignedDate,"&gt;=01/01/2017 12:00:00 AM",AssignedDate,"&lt;="&amp;$F$1)</f>
        <v/>
      </c>
      <c r="H4689" s="177" t="n"/>
      <c r="L4689" s="57" t="n">
        <v>0</v>
      </c>
      <c r="M4689" s="57" t="n"/>
    </row>
    <row r="4690" spans="1:13">
      <c r="A4690" s="137" t="n">
        <v>1</v>
      </c>
      <c r="B4690" s="100" t="s">
        <v>525</v>
      </c>
      <c r="C4690" s="137">
        <f>COUNTIFS(Severity,$B4690,AssignedDate,"&gt;="&amp;$C$1,AssignedDate,"&lt;="&amp;$F$1)</f>
        <v/>
      </c>
      <c r="D4690" s="137">
        <f>COUNTIFS(Severity,$B4690,Status,"&lt;&gt;Suspend",Status,"&lt;&gt;Assigned",Status,"&lt;&gt;Open",Status,"&lt;&gt;Hold",ResolvedDate,"&gt;="&amp;$C$1,ResolvedDate,"&lt;="&amp;$F$1)</f>
        <v/>
      </c>
      <c r="E4690" s="137">
        <f>COUNTIFS(Severity,$B4690,SLA_Breach,"&lt;&gt;Yes",Status,"&lt;&gt;Suspend",Status,"&lt;&gt;Assigned",Status,"&lt;&gt;Open",Status,"&lt;&gt;Hold&gt;",ResolvedDate,"&gt;="&amp;$C$1,ResolvedDate,"&lt;="&amp;$F$1)</f>
        <v/>
      </c>
      <c r="F4690" s="137">
        <f>COUNTIFS(Severity,$B4690,SLA_Breach,"Yes",Status,"&lt;&gt;Suspend",Status,"&lt;&gt;Assigned",Status,"&lt;&gt;Open",Status,"&lt;&gt;Hold&gt;",ResolvedDate,"&gt;="&amp;$C$1,ResolvedDate,"&lt;="&amp;$F$1)</f>
        <v/>
      </c>
      <c r="G4690" s="137">
        <f>COUNTIFS(Severity,$B4690,AssignedDate,"&gt;=01/01/2017 12:00:00 AM",AssignedDate,"&lt;="&amp;$F$1)</f>
        <v/>
      </c>
      <c r="H4690" s="177" t="n"/>
      <c r="L4690" s="57" t="n">
        <v>0</v>
      </c>
      <c r="M4690" s="57" t="n"/>
    </row>
    <row r="4691" spans="1:13">
      <c r="A4691" s="137" t="n">
        <v>1</v>
      </c>
      <c r="B4691" s="100" t="s">
        <v>525</v>
      </c>
      <c r="C4691" s="137">
        <f>COUNTIFS(Severity,$B4691,AssignedDate,"&gt;="&amp;$C$1,AssignedDate,"&lt;="&amp;$F$1)</f>
        <v/>
      </c>
      <c r="D4691" s="137">
        <f>COUNTIFS(Severity,$B4691,Status,"&lt;&gt;Suspend",Status,"&lt;&gt;Assigned",Status,"&lt;&gt;Open",Status,"&lt;&gt;Hold",ResolvedDate,"&gt;="&amp;$C$1,ResolvedDate,"&lt;="&amp;$F$1)</f>
        <v/>
      </c>
      <c r="E4691" s="137">
        <f>COUNTIFS(Severity,$B4691,SLA_Breach,"&lt;&gt;Yes",Status,"&lt;&gt;Suspend",Status,"&lt;&gt;Assigned",Status,"&lt;&gt;Open",Status,"&lt;&gt;Hold&gt;",ResolvedDate,"&gt;="&amp;$C$1,ResolvedDate,"&lt;="&amp;$F$1)</f>
        <v/>
      </c>
      <c r="F4691" s="137">
        <f>COUNTIFS(Severity,$B4691,SLA_Breach,"Yes",Status,"&lt;&gt;Suspend",Status,"&lt;&gt;Assigned",Status,"&lt;&gt;Open",Status,"&lt;&gt;Hold&gt;",ResolvedDate,"&gt;="&amp;$C$1,ResolvedDate,"&lt;="&amp;$F$1)</f>
        <v/>
      </c>
      <c r="G4691" s="137">
        <f>COUNTIFS(Severity,$B4691,AssignedDate,"&gt;=01/01/2017 12:00:00 AM",AssignedDate,"&lt;="&amp;$F$1)</f>
        <v/>
      </c>
      <c r="H4691" s="177" t="n"/>
      <c r="L4691" s="57" t="n">
        <v>0</v>
      </c>
      <c r="M4691" s="57" t="n"/>
    </row>
    <row r="4692" spans="1:13">
      <c r="A4692" s="137" t="n">
        <v>1</v>
      </c>
      <c r="B4692" s="100" t="s">
        <v>525</v>
      </c>
      <c r="C4692" s="137">
        <f>COUNTIFS(Severity,$B4692,AssignedDate,"&gt;="&amp;$C$1,AssignedDate,"&lt;="&amp;$F$1)</f>
        <v/>
      </c>
      <c r="D4692" s="137">
        <f>COUNTIFS(Severity,$B4692,Status,"&lt;&gt;Suspend",Status,"&lt;&gt;Assigned",Status,"&lt;&gt;Open",Status,"&lt;&gt;Hold",ResolvedDate,"&gt;="&amp;$C$1,ResolvedDate,"&lt;="&amp;$F$1)</f>
        <v/>
      </c>
      <c r="E4692" s="137">
        <f>COUNTIFS(Severity,$B4692,SLA_Breach,"&lt;&gt;Yes",Status,"&lt;&gt;Suspend",Status,"&lt;&gt;Assigned",Status,"&lt;&gt;Open",Status,"&lt;&gt;Hold&gt;",ResolvedDate,"&gt;="&amp;$C$1,ResolvedDate,"&lt;="&amp;$F$1)</f>
        <v/>
      </c>
      <c r="F4692" s="137">
        <f>COUNTIFS(Severity,$B4692,SLA_Breach,"Yes",Status,"&lt;&gt;Suspend",Status,"&lt;&gt;Assigned",Status,"&lt;&gt;Open",Status,"&lt;&gt;Hold&gt;",ResolvedDate,"&gt;="&amp;$C$1,ResolvedDate,"&lt;="&amp;$F$1)</f>
        <v/>
      </c>
      <c r="G4692" s="137">
        <f>COUNTIFS(Severity,$B4692,AssignedDate,"&gt;=01/01/2017 12:00:00 AM",AssignedDate,"&lt;="&amp;$F$1)</f>
        <v/>
      </c>
      <c r="H4692" s="177" t="n"/>
      <c r="L4692" s="57" t="n">
        <v>0</v>
      </c>
      <c r="M4692" s="57" t="n"/>
    </row>
    <row r="4693" spans="1:13">
      <c r="A4693" s="137" t="n">
        <v>1</v>
      </c>
      <c r="B4693" s="100" t="s">
        <v>525</v>
      </c>
      <c r="C4693" s="137">
        <f>COUNTIFS(Severity,$B4693,AssignedDate,"&gt;="&amp;$C$1,AssignedDate,"&lt;="&amp;$F$1)</f>
        <v/>
      </c>
      <c r="D4693" s="137">
        <f>COUNTIFS(Severity,$B4693,Status,"&lt;&gt;Suspend",Status,"&lt;&gt;Assigned",Status,"&lt;&gt;Open",Status,"&lt;&gt;Hold",ResolvedDate,"&gt;="&amp;$C$1,ResolvedDate,"&lt;="&amp;$F$1)</f>
        <v/>
      </c>
      <c r="E4693" s="137">
        <f>COUNTIFS(Severity,$B4693,SLA_Breach,"&lt;&gt;Yes",Status,"&lt;&gt;Suspend",Status,"&lt;&gt;Assigned",Status,"&lt;&gt;Open",Status,"&lt;&gt;Hold&gt;",ResolvedDate,"&gt;="&amp;$C$1,ResolvedDate,"&lt;="&amp;$F$1)</f>
        <v/>
      </c>
      <c r="F4693" s="137">
        <f>COUNTIFS(Severity,$B4693,SLA_Breach,"Yes",Status,"&lt;&gt;Suspend",Status,"&lt;&gt;Assigned",Status,"&lt;&gt;Open",Status,"&lt;&gt;Hold&gt;",ResolvedDate,"&gt;="&amp;$C$1,ResolvedDate,"&lt;="&amp;$F$1)</f>
        <v/>
      </c>
      <c r="G4693" s="137">
        <f>COUNTIFS(Severity,$B4693,AssignedDate,"&gt;=01/01/2017 12:00:00 AM",AssignedDate,"&lt;="&amp;$F$1)</f>
        <v/>
      </c>
      <c r="H4693" s="177" t="n"/>
      <c r="L4693" s="57" t="n">
        <v>0</v>
      </c>
      <c r="M4693" s="57" t="n"/>
    </row>
    <row r="4694" spans="1:13">
      <c r="A4694" s="137" t="n">
        <v>1</v>
      </c>
      <c r="B4694" s="100" t="s">
        <v>525</v>
      </c>
      <c r="C4694" s="137">
        <f>COUNTIFS(Severity,$B4694,AssignedDate,"&gt;="&amp;$C$1,AssignedDate,"&lt;="&amp;$F$1)</f>
        <v/>
      </c>
      <c r="D4694" s="137">
        <f>COUNTIFS(Severity,$B4694,Status,"&lt;&gt;Suspend",Status,"&lt;&gt;Assigned",Status,"&lt;&gt;Open",Status,"&lt;&gt;Hold",ResolvedDate,"&gt;="&amp;$C$1,ResolvedDate,"&lt;="&amp;$F$1)</f>
        <v/>
      </c>
      <c r="E4694" s="137">
        <f>COUNTIFS(Severity,$B4694,SLA_Breach,"&lt;&gt;Yes",Status,"&lt;&gt;Suspend",Status,"&lt;&gt;Assigned",Status,"&lt;&gt;Open",Status,"&lt;&gt;Hold&gt;",ResolvedDate,"&gt;="&amp;$C$1,ResolvedDate,"&lt;="&amp;$F$1)</f>
        <v/>
      </c>
      <c r="F4694" s="137">
        <f>COUNTIFS(Severity,$B4694,SLA_Breach,"Yes",Status,"&lt;&gt;Suspend",Status,"&lt;&gt;Assigned",Status,"&lt;&gt;Open",Status,"&lt;&gt;Hold&gt;",ResolvedDate,"&gt;="&amp;$C$1,ResolvedDate,"&lt;="&amp;$F$1)</f>
        <v/>
      </c>
      <c r="G4694" s="137">
        <f>COUNTIFS(Severity,$B4694,AssignedDate,"&gt;=01/01/2017 12:00:00 AM",AssignedDate,"&lt;="&amp;$F$1)</f>
        <v/>
      </c>
      <c r="H4694" s="177" t="n"/>
      <c r="L4694" s="57" t="n">
        <v>0</v>
      </c>
      <c r="M4694" s="57" t="n"/>
    </row>
    <row r="4695" spans="1:13">
      <c r="A4695" s="137" t="n">
        <v>1</v>
      </c>
      <c r="B4695" s="100" t="s">
        <v>525</v>
      </c>
      <c r="C4695" s="137">
        <f>COUNTIFS(Severity,$B4695,AssignedDate,"&gt;="&amp;$C$1,AssignedDate,"&lt;="&amp;$F$1)</f>
        <v/>
      </c>
      <c r="D4695" s="137">
        <f>COUNTIFS(Severity,$B4695,Status,"&lt;&gt;Suspend",Status,"&lt;&gt;Assigned",Status,"&lt;&gt;Open",Status,"&lt;&gt;Hold",ResolvedDate,"&gt;="&amp;$C$1,ResolvedDate,"&lt;="&amp;$F$1)</f>
        <v/>
      </c>
      <c r="E4695" s="137">
        <f>COUNTIFS(Severity,$B4695,SLA_Breach,"&lt;&gt;Yes",Status,"&lt;&gt;Suspend",Status,"&lt;&gt;Assigned",Status,"&lt;&gt;Open",Status,"&lt;&gt;Hold&gt;",ResolvedDate,"&gt;="&amp;$C$1,ResolvedDate,"&lt;="&amp;$F$1)</f>
        <v/>
      </c>
      <c r="F4695" s="137">
        <f>COUNTIFS(Severity,$B4695,SLA_Breach,"Yes",Status,"&lt;&gt;Suspend",Status,"&lt;&gt;Assigned",Status,"&lt;&gt;Open",Status,"&lt;&gt;Hold&gt;",ResolvedDate,"&gt;="&amp;$C$1,ResolvedDate,"&lt;="&amp;$F$1)</f>
        <v/>
      </c>
      <c r="G4695" s="137">
        <f>COUNTIFS(Severity,$B4695,AssignedDate,"&gt;=01/01/2017 12:00:00 AM",AssignedDate,"&lt;="&amp;$F$1)</f>
        <v/>
      </c>
      <c r="H4695" s="177" t="n"/>
      <c r="L4695" s="57" t="n">
        <v>0</v>
      </c>
      <c r="M4695" s="57" t="n"/>
    </row>
    <row r="4696" spans="1:13">
      <c r="A4696" s="137" t="n">
        <v>1</v>
      </c>
      <c r="B4696" s="100" t="s">
        <v>525</v>
      </c>
      <c r="C4696" s="137">
        <f>COUNTIFS(Severity,$B4696,AssignedDate,"&gt;="&amp;$C$1,AssignedDate,"&lt;="&amp;$F$1)</f>
        <v/>
      </c>
      <c r="D4696" s="137">
        <f>COUNTIFS(Severity,$B4696,Status,"&lt;&gt;Suspend",Status,"&lt;&gt;Assigned",Status,"&lt;&gt;Open",Status,"&lt;&gt;Hold",ResolvedDate,"&gt;="&amp;$C$1,ResolvedDate,"&lt;="&amp;$F$1)</f>
        <v/>
      </c>
      <c r="E4696" s="137">
        <f>COUNTIFS(Severity,$B4696,SLA_Breach,"&lt;&gt;Yes",Status,"&lt;&gt;Suspend",Status,"&lt;&gt;Assigned",Status,"&lt;&gt;Open",Status,"&lt;&gt;Hold&gt;",ResolvedDate,"&gt;="&amp;$C$1,ResolvedDate,"&lt;="&amp;$F$1)</f>
        <v/>
      </c>
      <c r="F4696" s="137">
        <f>COUNTIFS(Severity,$B4696,SLA_Breach,"Yes",Status,"&lt;&gt;Suspend",Status,"&lt;&gt;Assigned",Status,"&lt;&gt;Open",Status,"&lt;&gt;Hold&gt;",ResolvedDate,"&gt;="&amp;$C$1,ResolvedDate,"&lt;="&amp;$F$1)</f>
        <v/>
      </c>
      <c r="G4696" s="137">
        <f>COUNTIFS(Severity,$B4696,AssignedDate,"&gt;=01/01/2017 12:00:00 AM",AssignedDate,"&lt;="&amp;$F$1)</f>
        <v/>
      </c>
      <c r="H4696" s="177" t="n"/>
      <c r="L4696" s="57" t="n">
        <v>0</v>
      </c>
      <c r="M4696" s="57" t="n"/>
    </row>
    <row r="4697" spans="1:13">
      <c r="A4697" s="137" t="n">
        <v>1</v>
      </c>
      <c r="B4697" s="100" t="s">
        <v>525</v>
      </c>
      <c r="C4697" s="137">
        <f>COUNTIFS(Severity,$B4697,AssignedDate,"&gt;="&amp;$C$1,AssignedDate,"&lt;="&amp;$F$1)</f>
        <v/>
      </c>
      <c r="D4697" s="137">
        <f>COUNTIFS(Severity,$B4697,Status,"&lt;&gt;Suspend",Status,"&lt;&gt;Assigned",Status,"&lt;&gt;Open",Status,"&lt;&gt;Hold",ResolvedDate,"&gt;="&amp;$C$1,ResolvedDate,"&lt;="&amp;$F$1)</f>
        <v/>
      </c>
      <c r="E4697" s="137">
        <f>COUNTIFS(Severity,$B4697,SLA_Breach,"&lt;&gt;Yes",Status,"&lt;&gt;Suspend",Status,"&lt;&gt;Assigned",Status,"&lt;&gt;Open",Status,"&lt;&gt;Hold&gt;",ResolvedDate,"&gt;="&amp;$C$1,ResolvedDate,"&lt;="&amp;$F$1)</f>
        <v/>
      </c>
      <c r="F4697" s="137">
        <f>COUNTIFS(Severity,$B4697,SLA_Breach,"Yes",Status,"&lt;&gt;Suspend",Status,"&lt;&gt;Assigned",Status,"&lt;&gt;Open",Status,"&lt;&gt;Hold&gt;",ResolvedDate,"&gt;="&amp;$C$1,ResolvedDate,"&lt;="&amp;$F$1)</f>
        <v/>
      </c>
      <c r="G4697" s="137">
        <f>COUNTIFS(Severity,$B4697,AssignedDate,"&gt;=01/01/2017 12:00:00 AM",AssignedDate,"&lt;="&amp;$F$1)</f>
        <v/>
      </c>
      <c r="H4697" s="177" t="n"/>
      <c r="L4697" s="57" t="n">
        <v>0</v>
      </c>
      <c r="M4697" s="57" t="n"/>
    </row>
    <row r="4698" spans="1:13">
      <c r="A4698" s="137" t="n">
        <v>1</v>
      </c>
      <c r="B4698" s="100" t="s">
        <v>525</v>
      </c>
      <c r="C4698" s="137">
        <f>COUNTIFS(Severity,$B4698,AssignedDate,"&gt;="&amp;$C$1,AssignedDate,"&lt;="&amp;$F$1)</f>
        <v/>
      </c>
      <c r="D4698" s="137">
        <f>COUNTIFS(Severity,$B4698,Status,"&lt;&gt;Suspend",Status,"&lt;&gt;Assigned",Status,"&lt;&gt;Open",Status,"&lt;&gt;Hold",ResolvedDate,"&gt;="&amp;$C$1,ResolvedDate,"&lt;="&amp;$F$1)</f>
        <v/>
      </c>
      <c r="E4698" s="137">
        <f>COUNTIFS(Severity,$B4698,SLA_Breach,"&lt;&gt;Yes",Status,"&lt;&gt;Suspend",Status,"&lt;&gt;Assigned",Status,"&lt;&gt;Open",Status,"&lt;&gt;Hold&gt;",ResolvedDate,"&gt;="&amp;$C$1,ResolvedDate,"&lt;="&amp;$F$1)</f>
        <v/>
      </c>
      <c r="F4698" s="137">
        <f>COUNTIFS(Severity,$B4698,SLA_Breach,"Yes",Status,"&lt;&gt;Suspend",Status,"&lt;&gt;Assigned",Status,"&lt;&gt;Open",Status,"&lt;&gt;Hold&gt;",ResolvedDate,"&gt;="&amp;$C$1,ResolvedDate,"&lt;="&amp;$F$1)</f>
        <v/>
      </c>
      <c r="G4698" s="137">
        <f>COUNTIFS(Severity,$B4698,AssignedDate,"&gt;=01/01/2017 12:00:00 AM",AssignedDate,"&lt;="&amp;$F$1)</f>
        <v/>
      </c>
      <c r="H4698" s="177" t="n"/>
      <c r="L4698" s="57" t="n">
        <v>0</v>
      </c>
      <c r="M4698" s="57" t="n"/>
    </row>
    <row r="4699" spans="1:13">
      <c r="A4699" s="137" t="n">
        <v>1</v>
      </c>
      <c r="B4699" s="100" t="s">
        <v>525</v>
      </c>
      <c r="C4699" s="137">
        <f>COUNTIFS(Severity,$B4699,AssignedDate,"&gt;="&amp;$C$1,AssignedDate,"&lt;="&amp;$F$1)</f>
        <v/>
      </c>
      <c r="D4699" s="137">
        <f>COUNTIFS(Severity,$B4699,Status,"&lt;&gt;Suspend",Status,"&lt;&gt;Assigned",Status,"&lt;&gt;Open",Status,"&lt;&gt;Hold",ResolvedDate,"&gt;="&amp;$C$1,ResolvedDate,"&lt;="&amp;$F$1)</f>
        <v/>
      </c>
      <c r="E4699" s="137">
        <f>COUNTIFS(Severity,$B4699,SLA_Breach,"&lt;&gt;Yes",Status,"&lt;&gt;Suspend",Status,"&lt;&gt;Assigned",Status,"&lt;&gt;Open",Status,"&lt;&gt;Hold&gt;",ResolvedDate,"&gt;="&amp;$C$1,ResolvedDate,"&lt;="&amp;$F$1)</f>
        <v/>
      </c>
      <c r="F4699" s="137">
        <f>COUNTIFS(Severity,$B4699,SLA_Breach,"Yes",Status,"&lt;&gt;Suspend",Status,"&lt;&gt;Assigned",Status,"&lt;&gt;Open",Status,"&lt;&gt;Hold&gt;",ResolvedDate,"&gt;="&amp;$C$1,ResolvedDate,"&lt;="&amp;$F$1)</f>
        <v/>
      </c>
      <c r="G4699" s="137">
        <f>COUNTIFS(Severity,$B4699,AssignedDate,"&gt;=01/01/2017 12:00:00 AM",AssignedDate,"&lt;="&amp;$F$1)</f>
        <v/>
      </c>
      <c r="H4699" s="177" t="n"/>
      <c r="L4699" s="57" t="n">
        <v>0</v>
      </c>
      <c r="M4699" s="57" t="n"/>
    </row>
    <row r="4700" spans="1:13">
      <c r="A4700" s="137" t="n">
        <v>1</v>
      </c>
      <c r="B4700" s="100" t="s">
        <v>525</v>
      </c>
      <c r="C4700" s="137">
        <f>COUNTIFS(Severity,$B4700,AssignedDate,"&gt;="&amp;$C$1,AssignedDate,"&lt;="&amp;$F$1)</f>
        <v/>
      </c>
      <c r="D4700" s="137">
        <f>COUNTIFS(Severity,$B4700,Status,"&lt;&gt;Suspend",Status,"&lt;&gt;Assigned",Status,"&lt;&gt;Open",Status,"&lt;&gt;Hold",ResolvedDate,"&gt;="&amp;$C$1,ResolvedDate,"&lt;="&amp;$F$1)</f>
        <v/>
      </c>
      <c r="E4700" s="137">
        <f>COUNTIFS(Severity,$B4700,SLA_Breach,"&lt;&gt;Yes",Status,"&lt;&gt;Suspend",Status,"&lt;&gt;Assigned",Status,"&lt;&gt;Open",Status,"&lt;&gt;Hold&gt;",ResolvedDate,"&gt;="&amp;$C$1,ResolvedDate,"&lt;="&amp;$F$1)</f>
        <v/>
      </c>
      <c r="F4700" s="137">
        <f>COUNTIFS(Severity,$B4700,SLA_Breach,"Yes",Status,"&lt;&gt;Suspend",Status,"&lt;&gt;Assigned",Status,"&lt;&gt;Open",Status,"&lt;&gt;Hold&gt;",ResolvedDate,"&gt;="&amp;$C$1,ResolvedDate,"&lt;="&amp;$F$1)</f>
        <v/>
      </c>
      <c r="G4700" s="137">
        <f>COUNTIFS(Severity,$B4700,AssignedDate,"&gt;=01/01/2017 12:00:00 AM",AssignedDate,"&lt;="&amp;$F$1)</f>
        <v/>
      </c>
      <c r="H4700" s="177" t="n"/>
      <c r="L4700" s="57" t="n">
        <v>0</v>
      </c>
      <c r="M4700" s="57" t="n"/>
    </row>
    <row r="4701" spans="1:13">
      <c r="A4701" s="137" t="n">
        <v>1</v>
      </c>
      <c r="B4701" s="100" t="s">
        <v>525</v>
      </c>
      <c r="C4701" s="137">
        <f>COUNTIFS(Severity,$B4701,AssignedDate,"&gt;="&amp;$C$1,AssignedDate,"&lt;="&amp;$F$1)</f>
        <v/>
      </c>
      <c r="D4701" s="137">
        <f>COUNTIFS(Severity,$B4701,Status,"&lt;&gt;Suspend",Status,"&lt;&gt;Assigned",Status,"&lt;&gt;Open",Status,"&lt;&gt;Hold",ResolvedDate,"&gt;="&amp;$C$1,ResolvedDate,"&lt;="&amp;$F$1)</f>
        <v/>
      </c>
      <c r="E4701" s="137">
        <f>COUNTIFS(Severity,$B4701,SLA_Breach,"&lt;&gt;Yes",Status,"&lt;&gt;Suspend",Status,"&lt;&gt;Assigned",Status,"&lt;&gt;Open",Status,"&lt;&gt;Hold&gt;",ResolvedDate,"&gt;="&amp;$C$1,ResolvedDate,"&lt;="&amp;$F$1)</f>
        <v/>
      </c>
      <c r="F4701" s="137">
        <f>COUNTIFS(Severity,$B4701,SLA_Breach,"Yes",Status,"&lt;&gt;Suspend",Status,"&lt;&gt;Assigned",Status,"&lt;&gt;Open",Status,"&lt;&gt;Hold&gt;",ResolvedDate,"&gt;="&amp;$C$1,ResolvedDate,"&lt;="&amp;$F$1)</f>
        <v/>
      </c>
      <c r="G4701" s="137">
        <f>COUNTIFS(Severity,$B4701,AssignedDate,"&gt;=01/01/2017 12:00:00 AM",AssignedDate,"&lt;="&amp;$F$1)</f>
        <v/>
      </c>
      <c r="H4701" s="177" t="n"/>
      <c r="L4701" s="57" t="n">
        <v>0</v>
      </c>
      <c r="M4701" s="57" t="n"/>
    </row>
    <row r="4702" spans="1:13">
      <c r="A4702" s="137" t="n">
        <v>1</v>
      </c>
      <c r="B4702" s="100" t="s">
        <v>525</v>
      </c>
      <c r="C4702" s="137">
        <f>COUNTIFS(Severity,$B4702,AssignedDate,"&gt;="&amp;$C$1,AssignedDate,"&lt;="&amp;$F$1)</f>
        <v/>
      </c>
      <c r="D4702" s="137">
        <f>COUNTIFS(Severity,$B4702,Status,"&lt;&gt;Suspend",Status,"&lt;&gt;Assigned",Status,"&lt;&gt;Open",Status,"&lt;&gt;Hold",ResolvedDate,"&gt;="&amp;$C$1,ResolvedDate,"&lt;="&amp;$F$1)</f>
        <v/>
      </c>
      <c r="E4702" s="137">
        <f>COUNTIFS(Severity,$B4702,SLA_Breach,"&lt;&gt;Yes",Status,"&lt;&gt;Suspend",Status,"&lt;&gt;Assigned",Status,"&lt;&gt;Open",Status,"&lt;&gt;Hold&gt;",ResolvedDate,"&gt;="&amp;$C$1,ResolvedDate,"&lt;="&amp;$F$1)</f>
        <v/>
      </c>
      <c r="F4702" s="137">
        <f>COUNTIFS(Severity,$B4702,SLA_Breach,"Yes",Status,"&lt;&gt;Suspend",Status,"&lt;&gt;Assigned",Status,"&lt;&gt;Open",Status,"&lt;&gt;Hold&gt;",ResolvedDate,"&gt;="&amp;$C$1,ResolvedDate,"&lt;="&amp;$F$1)</f>
        <v/>
      </c>
      <c r="G4702" s="137">
        <f>COUNTIFS(Severity,$B4702,AssignedDate,"&gt;=01/01/2017 12:00:00 AM",AssignedDate,"&lt;="&amp;$F$1)</f>
        <v/>
      </c>
      <c r="H4702" s="177" t="n"/>
      <c r="L4702" s="57" t="n">
        <v>0</v>
      </c>
      <c r="M4702" s="57" t="n"/>
    </row>
    <row r="4703" spans="1:13">
      <c r="A4703" s="137" t="n">
        <v>1</v>
      </c>
      <c r="B4703" s="100" t="s">
        <v>525</v>
      </c>
      <c r="C4703" s="137">
        <f>COUNTIFS(Severity,$B4703,AssignedDate,"&gt;="&amp;$C$1,AssignedDate,"&lt;="&amp;$F$1)</f>
        <v/>
      </c>
      <c r="D4703" s="137">
        <f>COUNTIFS(Severity,$B4703,Status,"&lt;&gt;Suspend",Status,"&lt;&gt;Assigned",Status,"&lt;&gt;Open",Status,"&lt;&gt;Hold",ResolvedDate,"&gt;="&amp;$C$1,ResolvedDate,"&lt;="&amp;$F$1)</f>
        <v/>
      </c>
      <c r="E4703" s="137">
        <f>COUNTIFS(Severity,$B4703,SLA_Breach,"&lt;&gt;Yes",Status,"&lt;&gt;Suspend",Status,"&lt;&gt;Assigned",Status,"&lt;&gt;Open",Status,"&lt;&gt;Hold&gt;",ResolvedDate,"&gt;="&amp;$C$1,ResolvedDate,"&lt;="&amp;$F$1)</f>
        <v/>
      </c>
      <c r="F4703" s="137">
        <f>COUNTIFS(Severity,$B4703,SLA_Breach,"Yes",Status,"&lt;&gt;Suspend",Status,"&lt;&gt;Assigned",Status,"&lt;&gt;Open",Status,"&lt;&gt;Hold&gt;",ResolvedDate,"&gt;="&amp;$C$1,ResolvedDate,"&lt;="&amp;$F$1)</f>
        <v/>
      </c>
      <c r="G4703" s="137">
        <f>COUNTIFS(Severity,$B4703,AssignedDate,"&gt;=01/01/2017 12:00:00 AM",AssignedDate,"&lt;="&amp;$F$1)</f>
        <v/>
      </c>
      <c r="H4703" s="177" t="n"/>
      <c r="L4703" s="57" t="n">
        <v>0</v>
      </c>
      <c r="M4703" s="57" t="n"/>
    </row>
    <row r="4704" spans="1:13">
      <c r="A4704" s="137" t="n">
        <v>1</v>
      </c>
      <c r="B4704" s="100" t="s">
        <v>525</v>
      </c>
      <c r="C4704" s="137">
        <f>COUNTIFS(Severity,$B4704,AssignedDate,"&gt;="&amp;$C$1,AssignedDate,"&lt;="&amp;$F$1)</f>
        <v/>
      </c>
      <c r="D4704" s="137">
        <f>COUNTIFS(Severity,$B4704,Status,"&lt;&gt;Suspend",Status,"&lt;&gt;Assigned",Status,"&lt;&gt;Open",Status,"&lt;&gt;Hold",ResolvedDate,"&gt;="&amp;$C$1,ResolvedDate,"&lt;="&amp;$F$1)</f>
        <v/>
      </c>
      <c r="E4704" s="137">
        <f>COUNTIFS(Severity,$B4704,SLA_Breach,"&lt;&gt;Yes",Status,"&lt;&gt;Suspend",Status,"&lt;&gt;Assigned",Status,"&lt;&gt;Open",Status,"&lt;&gt;Hold&gt;",ResolvedDate,"&gt;="&amp;$C$1,ResolvedDate,"&lt;="&amp;$F$1)</f>
        <v/>
      </c>
      <c r="F4704" s="137">
        <f>COUNTIFS(Severity,$B4704,SLA_Breach,"Yes",Status,"&lt;&gt;Suspend",Status,"&lt;&gt;Assigned",Status,"&lt;&gt;Open",Status,"&lt;&gt;Hold&gt;",ResolvedDate,"&gt;="&amp;$C$1,ResolvedDate,"&lt;="&amp;$F$1)</f>
        <v/>
      </c>
      <c r="G4704" s="137">
        <f>COUNTIFS(Severity,$B4704,AssignedDate,"&gt;=01/01/2017 12:00:00 AM",AssignedDate,"&lt;="&amp;$F$1)</f>
        <v/>
      </c>
      <c r="H4704" s="177" t="n"/>
      <c r="L4704" s="57" t="n">
        <v>0</v>
      </c>
      <c r="M4704" s="57" t="n"/>
    </row>
    <row r="4705" spans="1:13">
      <c r="A4705" s="137" t="n">
        <v>1</v>
      </c>
      <c r="B4705" s="100" t="s">
        <v>525</v>
      </c>
      <c r="C4705" s="137">
        <f>COUNTIFS(Severity,$B4705,AssignedDate,"&gt;="&amp;$C$1,AssignedDate,"&lt;="&amp;$F$1)</f>
        <v/>
      </c>
      <c r="D4705" s="137">
        <f>COUNTIFS(Severity,$B4705,Status,"&lt;&gt;Suspend",Status,"&lt;&gt;Assigned",Status,"&lt;&gt;Open",Status,"&lt;&gt;Hold",ResolvedDate,"&gt;="&amp;$C$1,ResolvedDate,"&lt;="&amp;$F$1)</f>
        <v/>
      </c>
      <c r="E4705" s="137">
        <f>COUNTIFS(Severity,$B4705,SLA_Breach,"&lt;&gt;Yes",Status,"&lt;&gt;Suspend",Status,"&lt;&gt;Assigned",Status,"&lt;&gt;Open",Status,"&lt;&gt;Hold&gt;",ResolvedDate,"&gt;="&amp;$C$1,ResolvedDate,"&lt;="&amp;$F$1)</f>
        <v/>
      </c>
      <c r="F4705" s="137">
        <f>COUNTIFS(Severity,$B4705,SLA_Breach,"Yes",Status,"&lt;&gt;Suspend",Status,"&lt;&gt;Assigned",Status,"&lt;&gt;Open",Status,"&lt;&gt;Hold&gt;",ResolvedDate,"&gt;="&amp;$C$1,ResolvedDate,"&lt;="&amp;$F$1)</f>
        <v/>
      </c>
      <c r="G4705" s="137">
        <f>COUNTIFS(Severity,$B4705,AssignedDate,"&gt;=01/01/2017 12:00:00 AM",AssignedDate,"&lt;="&amp;$F$1)</f>
        <v/>
      </c>
      <c r="H4705" s="177" t="n"/>
      <c r="L4705" s="57" t="n">
        <v>0</v>
      </c>
      <c r="M4705" s="57" t="n"/>
    </row>
    <row r="4706" spans="1:13">
      <c r="A4706" s="137" t="n">
        <v>1</v>
      </c>
      <c r="B4706" s="100" t="s">
        <v>525</v>
      </c>
      <c r="C4706" s="137">
        <f>COUNTIFS(Severity,$B4706,AssignedDate,"&gt;="&amp;$C$1,AssignedDate,"&lt;="&amp;$F$1)</f>
        <v/>
      </c>
      <c r="D4706" s="137">
        <f>COUNTIFS(Severity,$B4706,Status,"&lt;&gt;Suspend",Status,"&lt;&gt;Assigned",Status,"&lt;&gt;Open",Status,"&lt;&gt;Hold",ResolvedDate,"&gt;="&amp;$C$1,ResolvedDate,"&lt;="&amp;$F$1)</f>
        <v/>
      </c>
      <c r="E4706" s="137">
        <f>COUNTIFS(Severity,$B4706,SLA_Breach,"&lt;&gt;Yes",Status,"&lt;&gt;Suspend",Status,"&lt;&gt;Assigned",Status,"&lt;&gt;Open",Status,"&lt;&gt;Hold&gt;",ResolvedDate,"&gt;="&amp;$C$1,ResolvedDate,"&lt;="&amp;$F$1)</f>
        <v/>
      </c>
      <c r="F4706" s="137">
        <f>COUNTIFS(Severity,$B4706,SLA_Breach,"Yes",Status,"&lt;&gt;Suspend",Status,"&lt;&gt;Assigned",Status,"&lt;&gt;Open",Status,"&lt;&gt;Hold&gt;",ResolvedDate,"&gt;="&amp;$C$1,ResolvedDate,"&lt;="&amp;$F$1)</f>
        <v/>
      </c>
      <c r="G4706" s="137">
        <f>COUNTIFS(Severity,$B4706,AssignedDate,"&gt;=01/01/2017 12:00:00 AM",AssignedDate,"&lt;="&amp;$F$1)</f>
        <v/>
      </c>
      <c r="H4706" s="177" t="n"/>
      <c r="L4706" s="57" t="n">
        <v>0</v>
      </c>
      <c r="M4706" s="57" t="n"/>
    </row>
    <row r="4707" spans="1:13">
      <c r="A4707" s="137" t="n">
        <v>1</v>
      </c>
      <c r="B4707" s="100" t="s">
        <v>525</v>
      </c>
      <c r="C4707" s="137">
        <f>COUNTIFS(Severity,$B4707,AssignedDate,"&gt;="&amp;$C$1,AssignedDate,"&lt;="&amp;$F$1)</f>
        <v/>
      </c>
      <c r="D4707" s="137">
        <f>COUNTIFS(Severity,$B4707,Status,"&lt;&gt;Suspend",Status,"&lt;&gt;Assigned",Status,"&lt;&gt;Open",Status,"&lt;&gt;Hold",ResolvedDate,"&gt;="&amp;$C$1,ResolvedDate,"&lt;="&amp;$F$1)</f>
        <v/>
      </c>
      <c r="E4707" s="137">
        <f>COUNTIFS(Severity,$B4707,SLA_Breach,"&lt;&gt;Yes",Status,"&lt;&gt;Suspend",Status,"&lt;&gt;Assigned",Status,"&lt;&gt;Open",Status,"&lt;&gt;Hold&gt;",ResolvedDate,"&gt;="&amp;$C$1,ResolvedDate,"&lt;="&amp;$F$1)</f>
        <v/>
      </c>
      <c r="F4707" s="137">
        <f>COUNTIFS(Severity,$B4707,SLA_Breach,"Yes",Status,"&lt;&gt;Suspend",Status,"&lt;&gt;Assigned",Status,"&lt;&gt;Open",Status,"&lt;&gt;Hold&gt;",ResolvedDate,"&gt;="&amp;$C$1,ResolvedDate,"&lt;="&amp;$F$1)</f>
        <v/>
      </c>
      <c r="G4707" s="137">
        <f>COUNTIFS(Severity,$B4707,AssignedDate,"&gt;=01/01/2017 12:00:00 AM",AssignedDate,"&lt;="&amp;$F$1)</f>
        <v/>
      </c>
      <c r="H4707" s="177" t="n"/>
      <c r="L4707" s="57" t="n">
        <v>0</v>
      </c>
      <c r="M4707" s="57" t="n"/>
    </row>
    <row r="4708" spans="1:13">
      <c r="A4708" s="137" t="n">
        <v>1</v>
      </c>
      <c r="B4708" s="100" t="s">
        <v>525</v>
      </c>
      <c r="C4708" s="137">
        <f>COUNTIFS(Severity,$B4708,AssignedDate,"&gt;="&amp;$C$1,AssignedDate,"&lt;="&amp;$F$1)</f>
        <v/>
      </c>
      <c r="D4708" s="137">
        <f>COUNTIFS(Severity,$B4708,Status,"&lt;&gt;Suspend",Status,"&lt;&gt;Assigned",Status,"&lt;&gt;Open",Status,"&lt;&gt;Hold",ResolvedDate,"&gt;="&amp;$C$1,ResolvedDate,"&lt;="&amp;$F$1)</f>
        <v/>
      </c>
      <c r="E4708" s="137">
        <f>COUNTIFS(Severity,$B4708,SLA_Breach,"&lt;&gt;Yes",Status,"&lt;&gt;Suspend",Status,"&lt;&gt;Assigned",Status,"&lt;&gt;Open",Status,"&lt;&gt;Hold&gt;",ResolvedDate,"&gt;="&amp;$C$1,ResolvedDate,"&lt;="&amp;$F$1)</f>
        <v/>
      </c>
      <c r="F4708" s="137">
        <f>COUNTIFS(Severity,$B4708,SLA_Breach,"Yes",Status,"&lt;&gt;Suspend",Status,"&lt;&gt;Assigned",Status,"&lt;&gt;Open",Status,"&lt;&gt;Hold&gt;",ResolvedDate,"&gt;="&amp;$C$1,ResolvedDate,"&lt;="&amp;$F$1)</f>
        <v/>
      </c>
      <c r="G4708" s="137">
        <f>COUNTIFS(Severity,$B4708,AssignedDate,"&gt;=01/01/2017 12:00:00 AM",AssignedDate,"&lt;="&amp;$F$1)</f>
        <v/>
      </c>
      <c r="H4708" s="177" t="n"/>
      <c r="L4708" s="57" t="n">
        <v>0</v>
      </c>
      <c r="M4708" s="57" t="n"/>
    </row>
    <row r="4709" spans="1:13">
      <c r="A4709" s="137" t="n">
        <v>1</v>
      </c>
      <c r="B4709" s="100" t="s">
        <v>525</v>
      </c>
      <c r="C4709" s="137">
        <f>COUNTIFS(Severity,$B4709,AssignedDate,"&gt;="&amp;$C$1,AssignedDate,"&lt;="&amp;$F$1)</f>
        <v/>
      </c>
      <c r="D4709" s="137">
        <f>COUNTIFS(Severity,$B4709,Status,"&lt;&gt;Suspend",Status,"&lt;&gt;Assigned",Status,"&lt;&gt;Open",Status,"&lt;&gt;Hold",ResolvedDate,"&gt;="&amp;$C$1,ResolvedDate,"&lt;="&amp;$F$1)</f>
        <v/>
      </c>
      <c r="E4709" s="137">
        <f>COUNTIFS(Severity,$B4709,SLA_Breach,"&lt;&gt;Yes",Status,"&lt;&gt;Suspend",Status,"&lt;&gt;Assigned",Status,"&lt;&gt;Open",Status,"&lt;&gt;Hold&gt;",ResolvedDate,"&gt;="&amp;$C$1,ResolvedDate,"&lt;="&amp;$F$1)</f>
        <v/>
      </c>
      <c r="F4709" s="137">
        <f>COUNTIFS(Severity,$B4709,SLA_Breach,"Yes",Status,"&lt;&gt;Suspend",Status,"&lt;&gt;Assigned",Status,"&lt;&gt;Open",Status,"&lt;&gt;Hold&gt;",ResolvedDate,"&gt;="&amp;$C$1,ResolvedDate,"&lt;="&amp;$F$1)</f>
        <v/>
      </c>
      <c r="G4709" s="137">
        <f>COUNTIFS(Severity,$B4709,AssignedDate,"&gt;=01/01/2017 12:00:00 AM",AssignedDate,"&lt;="&amp;$F$1)</f>
        <v/>
      </c>
      <c r="H4709" s="177" t="n"/>
      <c r="L4709" s="57" t="n">
        <v>0</v>
      </c>
      <c r="M4709" s="57" t="n"/>
    </row>
    <row r="4710" spans="1:13">
      <c r="A4710" s="137" t="n">
        <v>1</v>
      </c>
      <c r="B4710" s="100" t="s">
        <v>525</v>
      </c>
      <c r="C4710" s="137">
        <f>COUNTIFS(Severity,$B4710,AssignedDate,"&gt;="&amp;$C$1,AssignedDate,"&lt;="&amp;$F$1)</f>
        <v/>
      </c>
      <c r="D4710" s="137">
        <f>COUNTIFS(Severity,$B4710,Status,"&lt;&gt;Suspend",Status,"&lt;&gt;Assigned",Status,"&lt;&gt;Open",Status,"&lt;&gt;Hold",ResolvedDate,"&gt;="&amp;$C$1,ResolvedDate,"&lt;="&amp;$F$1)</f>
        <v/>
      </c>
      <c r="E4710" s="137">
        <f>COUNTIFS(Severity,$B4710,SLA_Breach,"&lt;&gt;Yes",Status,"&lt;&gt;Suspend",Status,"&lt;&gt;Assigned",Status,"&lt;&gt;Open",Status,"&lt;&gt;Hold&gt;",ResolvedDate,"&gt;="&amp;$C$1,ResolvedDate,"&lt;="&amp;$F$1)</f>
        <v/>
      </c>
      <c r="F4710" s="137">
        <f>COUNTIFS(Severity,$B4710,SLA_Breach,"Yes",Status,"&lt;&gt;Suspend",Status,"&lt;&gt;Assigned",Status,"&lt;&gt;Open",Status,"&lt;&gt;Hold&gt;",ResolvedDate,"&gt;="&amp;$C$1,ResolvedDate,"&lt;="&amp;$F$1)</f>
        <v/>
      </c>
      <c r="G4710" s="137">
        <f>COUNTIFS(Severity,$B4710,AssignedDate,"&gt;=01/01/2017 12:00:00 AM",AssignedDate,"&lt;="&amp;$F$1)</f>
        <v/>
      </c>
      <c r="H4710" s="177" t="n"/>
      <c r="L4710" s="57" t="n">
        <v>0</v>
      </c>
      <c r="M4710" s="57" t="n"/>
    </row>
    <row r="4711" spans="1:13">
      <c r="A4711" s="137" t="n">
        <v>1</v>
      </c>
      <c r="B4711" s="100" t="s">
        <v>525</v>
      </c>
      <c r="C4711" s="137">
        <f>COUNTIFS(Severity,$B4711,AssignedDate,"&gt;="&amp;$C$1,AssignedDate,"&lt;="&amp;$F$1)</f>
        <v/>
      </c>
      <c r="D4711" s="137">
        <f>COUNTIFS(Severity,$B4711,Status,"&lt;&gt;Suspend",Status,"&lt;&gt;Assigned",Status,"&lt;&gt;Open",Status,"&lt;&gt;Hold",ResolvedDate,"&gt;="&amp;$C$1,ResolvedDate,"&lt;="&amp;$F$1)</f>
        <v/>
      </c>
      <c r="E4711" s="137">
        <f>COUNTIFS(Severity,$B4711,SLA_Breach,"&lt;&gt;Yes",Status,"&lt;&gt;Suspend",Status,"&lt;&gt;Assigned",Status,"&lt;&gt;Open",Status,"&lt;&gt;Hold&gt;",ResolvedDate,"&gt;="&amp;$C$1,ResolvedDate,"&lt;="&amp;$F$1)</f>
        <v/>
      </c>
      <c r="F4711" s="137">
        <f>COUNTIFS(Severity,$B4711,SLA_Breach,"Yes",Status,"&lt;&gt;Suspend",Status,"&lt;&gt;Assigned",Status,"&lt;&gt;Open",Status,"&lt;&gt;Hold&gt;",ResolvedDate,"&gt;="&amp;$C$1,ResolvedDate,"&lt;="&amp;$F$1)</f>
        <v/>
      </c>
      <c r="G4711" s="137">
        <f>COUNTIFS(Severity,$B4711,AssignedDate,"&gt;=01/01/2017 12:00:00 AM",AssignedDate,"&lt;="&amp;$F$1)</f>
        <v/>
      </c>
      <c r="H4711" s="177" t="n"/>
      <c r="L4711" s="57" t="n">
        <v>0</v>
      </c>
      <c r="M4711" s="57" t="n"/>
    </row>
    <row r="4712" spans="1:13">
      <c r="A4712" s="137" t="n">
        <v>1</v>
      </c>
      <c r="B4712" s="100" t="s">
        <v>525</v>
      </c>
      <c r="C4712" s="137">
        <f>COUNTIFS(Severity,$B4712,AssignedDate,"&gt;="&amp;$C$1,AssignedDate,"&lt;="&amp;$F$1)</f>
        <v/>
      </c>
      <c r="D4712" s="137">
        <f>COUNTIFS(Severity,$B4712,Status,"&lt;&gt;Suspend",Status,"&lt;&gt;Assigned",Status,"&lt;&gt;Open",Status,"&lt;&gt;Hold",ResolvedDate,"&gt;="&amp;$C$1,ResolvedDate,"&lt;="&amp;$F$1)</f>
        <v/>
      </c>
      <c r="E4712" s="137">
        <f>COUNTIFS(Severity,$B4712,SLA_Breach,"&lt;&gt;Yes",Status,"&lt;&gt;Suspend",Status,"&lt;&gt;Assigned",Status,"&lt;&gt;Open",Status,"&lt;&gt;Hold&gt;",ResolvedDate,"&gt;="&amp;$C$1,ResolvedDate,"&lt;="&amp;$F$1)</f>
        <v/>
      </c>
      <c r="F4712" s="137">
        <f>COUNTIFS(Severity,$B4712,SLA_Breach,"Yes",Status,"&lt;&gt;Suspend",Status,"&lt;&gt;Assigned",Status,"&lt;&gt;Open",Status,"&lt;&gt;Hold&gt;",ResolvedDate,"&gt;="&amp;$C$1,ResolvedDate,"&lt;="&amp;$F$1)</f>
        <v/>
      </c>
      <c r="G4712" s="137">
        <f>COUNTIFS(Severity,$B4712,AssignedDate,"&gt;=01/01/2017 12:00:00 AM",AssignedDate,"&lt;="&amp;$F$1)</f>
        <v/>
      </c>
      <c r="H4712" s="177" t="n"/>
      <c r="L4712" s="57" t="n">
        <v>0</v>
      </c>
      <c r="M4712" s="57" t="n"/>
    </row>
    <row r="4713" spans="1:13">
      <c r="A4713" s="137" t="n">
        <v>1</v>
      </c>
      <c r="B4713" s="100" t="s">
        <v>525</v>
      </c>
      <c r="C4713" s="137">
        <f>COUNTIFS(Severity,$B4713,AssignedDate,"&gt;="&amp;$C$1,AssignedDate,"&lt;="&amp;$F$1)</f>
        <v/>
      </c>
      <c r="D4713" s="137">
        <f>COUNTIFS(Severity,$B4713,Status,"&lt;&gt;Suspend",Status,"&lt;&gt;Assigned",Status,"&lt;&gt;Open",Status,"&lt;&gt;Hold",ResolvedDate,"&gt;="&amp;$C$1,ResolvedDate,"&lt;="&amp;$F$1)</f>
        <v/>
      </c>
      <c r="E4713" s="137">
        <f>COUNTIFS(Severity,$B4713,SLA_Breach,"&lt;&gt;Yes",Status,"&lt;&gt;Suspend",Status,"&lt;&gt;Assigned",Status,"&lt;&gt;Open",Status,"&lt;&gt;Hold&gt;",ResolvedDate,"&gt;="&amp;$C$1,ResolvedDate,"&lt;="&amp;$F$1)</f>
        <v/>
      </c>
      <c r="F4713" s="137">
        <f>COUNTIFS(Severity,$B4713,SLA_Breach,"Yes",Status,"&lt;&gt;Suspend",Status,"&lt;&gt;Assigned",Status,"&lt;&gt;Open",Status,"&lt;&gt;Hold&gt;",ResolvedDate,"&gt;="&amp;$C$1,ResolvedDate,"&lt;="&amp;$F$1)</f>
        <v/>
      </c>
      <c r="G4713" s="137">
        <f>COUNTIFS(Severity,$B4713,AssignedDate,"&gt;=01/01/2017 12:00:00 AM",AssignedDate,"&lt;="&amp;$F$1)</f>
        <v/>
      </c>
      <c r="H4713" s="177" t="n"/>
      <c r="L4713" s="57" t="n">
        <v>0</v>
      </c>
      <c r="M4713" s="57" t="n"/>
    </row>
    <row r="4714" spans="1:13">
      <c r="A4714" s="137" t="n">
        <v>1</v>
      </c>
      <c r="B4714" s="100" t="s">
        <v>525</v>
      </c>
      <c r="C4714" s="137">
        <f>COUNTIFS(Severity,$B4714,AssignedDate,"&gt;="&amp;$C$1,AssignedDate,"&lt;="&amp;$F$1)</f>
        <v/>
      </c>
      <c r="D4714" s="137">
        <f>COUNTIFS(Severity,$B4714,Status,"&lt;&gt;Suspend",Status,"&lt;&gt;Assigned",Status,"&lt;&gt;Open",Status,"&lt;&gt;Hold",ResolvedDate,"&gt;="&amp;$C$1,ResolvedDate,"&lt;="&amp;$F$1)</f>
        <v/>
      </c>
      <c r="E4714" s="137">
        <f>COUNTIFS(Severity,$B4714,SLA_Breach,"&lt;&gt;Yes",Status,"&lt;&gt;Suspend",Status,"&lt;&gt;Assigned",Status,"&lt;&gt;Open",Status,"&lt;&gt;Hold&gt;",ResolvedDate,"&gt;="&amp;$C$1,ResolvedDate,"&lt;="&amp;$F$1)</f>
        <v/>
      </c>
      <c r="F4714" s="137">
        <f>COUNTIFS(Severity,$B4714,SLA_Breach,"Yes",Status,"&lt;&gt;Suspend",Status,"&lt;&gt;Assigned",Status,"&lt;&gt;Open",Status,"&lt;&gt;Hold&gt;",ResolvedDate,"&gt;="&amp;$C$1,ResolvedDate,"&lt;="&amp;$F$1)</f>
        <v/>
      </c>
      <c r="G4714" s="137">
        <f>COUNTIFS(Severity,$B4714,AssignedDate,"&gt;=01/01/2017 12:00:00 AM",AssignedDate,"&lt;="&amp;$F$1)</f>
        <v/>
      </c>
      <c r="H4714" s="177" t="n"/>
      <c r="L4714" s="57" t="n">
        <v>0</v>
      </c>
      <c r="M4714" s="57" t="n"/>
    </row>
    <row r="4715" spans="1:13">
      <c r="A4715" s="137" t="n">
        <v>1</v>
      </c>
      <c r="B4715" s="100" t="s">
        <v>525</v>
      </c>
      <c r="C4715" s="137">
        <f>COUNTIFS(Severity,$B4715,AssignedDate,"&gt;="&amp;$C$1,AssignedDate,"&lt;="&amp;$F$1)</f>
        <v/>
      </c>
      <c r="D4715" s="137">
        <f>COUNTIFS(Severity,$B4715,Status,"&lt;&gt;Suspend",Status,"&lt;&gt;Assigned",Status,"&lt;&gt;Open",Status,"&lt;&gt;Hold",ResolvedDate,"&gt;="&amp;$C$1,ResolvedDate,"&lt;="&amp;$F$1)</f>
        <v/>
      </c>
      <c r="E4715" s="137">
        <f>COUNTIFS(Severity,$B4715,SLA_Breach,"&lt;&gt;Yes",Status,"&lt;&gt;Suspend",Status,"&lt;&gt;Assigned",Status,"&lt;&gt;Open",Status,"&lt;&gt;Hold&gt;",ResolvedDate,"&gt;="&amp;$C$1,ResolvedDate,"&lt;="&amp;$F$1)</f>
        <v/>
      </c>
      <c r="F4715" s="137">
        <f>COUNTIFS(Severity,$B4715,SLA_Breach,"Yes",Status,"&lt;&gt;Suspend",Status,"&lt;&gt;Assigned",Status,"&lt;&gt;Open",Status,"&lt;&gt;Hold&gt;",ResolvedDate,"&gt;="&amp;$C$1,ResolvedDate,"&lt;="&amp;$F$1)</f>
        <v/>
      </c>
      <c r="G4715" s="137">
        <f>COUNTIFS(Severity,$B4715,AssignedDate,"&gt;=01/01/2017 12:00:00 AM",AssignedDate,"&lt;="&amp;$F$1)</f>
        <v/>
      </c>
      <c r="H4715" s="177" t="n"/>
      <c r="L4715" s="57" t="n">
        <v>0</v>
      </c>
      <c r="M4715" s="57" t="n"/>
    </row>
    <row r="4716" spans="1:13">
      <c r="A4716" s="137" t="n">
        <v>1</v>
      </c>
      <c r="B4716" s="100" t="s">
        <v>525</v>
      </c>
      <c r="C4716" s="137">
        <f>COUNTIFS(Severity,$B4716,AssignedDate,"&gt;="&amp;$C$1,AssignedDate,"&lt;="&amp;$F$1)</f>
        <v/>
      </c>
      <c r="D4716" s="137">
        <f>COUNTIFS(Severity,$B4716,Status,"&lt;&gt;Suspend",Status,"&lt;&gt;Assigned",Status,"&lt;&gt;Open",Status,"&lt;&gt;Hold",ResolvedDate,"&gt;="&amp;$C$1,ResolvedDate,"&lt;="&amp;$F$1)</f>
        <v/>
      </c>
      <c r="E4716" s="137">
        <f>COUNTIFS(Severity,$B4716,SLA_Breach,"&lt;&gt;Yes",Status,"&lt;&gt;Suspend",Status,"&lt;&gt;Assigned",Status,"&lt;&gt;Open",Status,"&lt;&gt;Hold&gt;",ResolvedDate,"&gt;="&amp;$C$1,ResolvedDate,"&lt;="&amp;$F$1)</f>
        <v/>
      </c>
      <c r="F4716" s="137">
        <f>COUNTIFS(Severity,$B4716,SLA_Breach,"Yes",Status,"&lt;&gt;Suspend",Status,"&lt;&gt;Assigned",Status,"&lt;&gt;Open",Status,"&lt;&gt;Hold&gt;",ResolvedDate,"&gt;="&amp;$C$1,ResolvedDate,"&lt;="&amp;$F$1)</f>
        <v/>
      </c>
      <c r="G4716" s="137">
        <f>COUNTIFS(Severity,$B4716,AssignedDate,"&gt;=01/01/2017 12:00:00 AM",AssignedDate,"&lt;="&amp;$F$1)</f>
        <v/>
      </c>
      <c r="H4716" s="177" t="n"/>
      <c r="L4716" s="57" t="n">
        <v>0</v>
      </c>
      <c r="M4716" s="57" t="n"/>
    </row>
    <row r="4717" spans="1:13">
      <c r="A4717" s="137" t="n">
        <v>1</v>
      </c>
      <c r="B4717" s="100" t="s">
        <v>525</v>
      </c>
      <c r="C4717" s="137">
        <f>COUNTIFS(Severity,$B4717,AssignedDate,"&gt;="&amp;$C$1,AssignedDate,"&lt;="&amp;$F$1)</f>
        <v/>
      </c>
      <c r="D4717" s="137">
        <f>COUNTIFS(Severity,$B4717,Status,"&lt;&gt;Suspend",Status,"&lt;&gt;Assigned",Status,"&lt;&gt;Open",Status,"&lt;&gt;Hold",ResolvedDate,"&gt;="&amp;$C$1,ResolvedDate,"&lt;="&amp;$F$1)</f>
        <v/>
      </c>
      <c r="E4717" s="137">
        <f>COUNTIFS(Severity,$B4717,SLA_Breach,"&lt;&gt;Yes",Status,"&lt;&gt;Suspend",Status,"&lt;&gt;Assigned",Status,"&lt;&gt;Open",Status,"&lt;&gt;Hold&gt;",ResolvedDate,"&gt;="&amp;$C$1,ResolvedDate,"&lt;="&amp;$F$1)</f>
        <v/>
      </c>
      <c r="F4717" s="137">
        <f>COUNTIFS(Severity,$B4717,SLA_Breach,"Yes",Status,"&lt;&gt;Suspend",Status,"&lt;&gt;Assigned",Status,"&lt;&gt;Open",Status,"&lt;&gt;Hold&gt;",ResolvedDate,"&gt;="&amp;$C$1,ResolvedDate,"&lt;="&amp;$F$1)</f>
        <v/>
      </c>
      <c r="G4717" s="137">
        <f>COUNTIFS(Severity,$B4717,AssignedDate,"&gt;=01/01/2017 12:00:00 AM",AssignedDate,"&lt;="&amp;$F$1)</f>
        <v/>
      </c>
      <c r="H4717" s="177" t="n"/>
      <c r="L4717" s="57" t="n">
        <v>0</v>
      </c>
      <c r="M4717" s="57" t="n"/>
    </row>
    <row r="4718" spans="1:13">
      <c r="A4718" s="137" t="n">
        <v>1</v>
      </c>
      <c r="B4718" s="100" t="s">
        <v>525</v>
      </c>
      <c r="C4718" s="137">
        <f>COUNTIFS(Severity,$B4718,AssignedDate,"&gt;="&amp;$C$1,AssignedDate,"&lt;="&amp;$F$1)</f>
        <v/>
      </c>
      <c r="D4718" s="137">
        <f>COUNTIFS(Severity,$B4718,Status,"&lt;&gt;Suspend",Status,"&lt;&gt;Assigned",Status,"&lt;&gt;Open",Status,"&lt;&gt;Hold",ResolvedDate,"&gt;="&amp;$C$1,ResolvedDate,"&lt;="&amp;$F$1)</f>
        <v/>
      </c>
      <c r="E4718" s="137">
        <f>COUNTIFS(Severity,$B4718,SLA_Breach,"&lt;&gt;Yes",Status,"&lt;&gt;Suspend",Status,"&lt;&gt;Assigned",Status,"&lt;&gt;Open",Status,"&lt;&gt;Hold&gt;",ResolvedDate,"&gt;="&amp;$C$1,ResolvedDate,"&lt;="&amp;$F$1)</f>
        <v/>
      </c>
      <c r="F4718" s="137">
        <f>COUNTIFS(Severity,$B4718,SLA_Breach,"Yes",Status,"&lt;&gt;Suspend",Status,"&lt;&gt;Assigned",Status,"&lt;&gt;Open",Status,"&lt;&gt;Hold&gt;",ResolvedDate,"&gt;="&amp;$C$1,ResolvedDate,"&lt;="&amp;$F$1)</f>
        <v/>
      </c>
      <c r="G4718" s="137">
        <f>COUNTIFS(Severity,$B4718,AssignedDate,"&gt;=01/01/2017 12:00:00 AM",AssignedDate,"&lt;="&amp;$F$1)</f>
        <v/>
      </c>
      <c r="H4718" s="177" t="n"/>
      <c r="L4718" s="57" t="n">
        <v>0</v>
      </c>
      <c r="M4718" s="57" t="n"/>
    </row>
    <row r="4719" spans="1:13">
      <c r="A4719" s="137" t="n">
        <v>1</v>
      </c>
      <c r="B4719" s="100" t="s">
        <v>525</v>
      </c>
      <c r="C4719" s="137">
        <f>COUNTIFS(Severity,$B4719,AssignedDate,"&gt;="&amp;$C$1,AssignedDate,"&lt;="&amp;$F$1)</f>
        <v/>
      </c>
      <c r="D4719" s="137">
        <f>COUNTIFS(Severity,$B4719,Status,"&lt;&gt;Suspend",Status,"&lt;&gt;Assigned",Status,"&lt;&gt;Open",Status,"&lt;&gt;Hold",ResolvedDate,"&gt;="&amp;$C$1,ResolvedDate,"&lt;="&amp;$F$1)</f>
        <v/>
      </c>
      <c r="E4719" s="137">
        <f>COUNTIFS(Severity,$B4719,SLA_Breach,"&lt;&gt;Yes",Status,"&lt;&gt;Suspend",Status,"&lt;&gt;Assigned",Status,"&lt;&gt;Open",Status,"&lt;&gt;Hold&gt;",ResolvedDate,"&gt;="&amp;$C$1,ResolvedDate,"&lt;="&amp;$F$1)</f>
        <v/>
      </c>
      <c r="F4719" s="137">
        <f>COUNTIFS(Severity,$B4719,SLA_Breach,"Yes",Status,"&lt;&gt;Suspend",Status,"&lt;&gt;Assigned",Status,"&lt;&gt;Open",Status,"&lt;&gt;Hold&gt;",ResolvedDate,"&gt;="&amp;$C$1,ResolvedDate,"&lt;="&amp;$F$1)</f>
        <v/>
      </c>
      <c r="G4719" s="137">
        <f>COUNTIFS(Severity,$B4719,AssignedDate,"&gt;=01/01/2017 12:00:00 AM",AssignedDate,"&lt;="&amp;$F$1)</f>
        <v/>
      </c>
      <c r="H4719" s="177" t="n"/>
      <c r="L4719" s="57" t="n">
        <v>0</v>
      </c>
      <c r="M4719" s="57" t="n"/>
    </row>
    <row r="4720" spans="1:13">
      <c r="A4720" s="137" t="n">
        <v>1</v>
      </c>
      <c r="B4720" s="100" t="s">
        <v>525</v>
      </c>
      <c r="C4720" s="137">
        <f>COUNTIFS(Severity,$B4720,AssignedDate,"&gt;="&amp;$C$1,AssignedDate,"&lt;="&amp;$F$1)</f>
        <v/>
      </c>
      <c r="D4720" s="137">
        <f>COUNTIFS(Severity,$B4720,Status,"&lt;&gt;Suspend",Status,"&lt;&gt;Assigned",Status,"&lt;&gt;Open",Status,"&lt;&gt;Hold",ResolvedDate,"&gt;="&amp;$C$1,ResolvedDate,"&lt;="&amp;$F$1)</f>
        <v/>
      </c>
      <c r="E4720" s="137">
        <f>COUNTIFS(Severity,$B4720,SLA_Breach,"&lt;&gt;Yes",Status,"&lt;&gt;Suspend",Status,"&lt;&gt;Assigned",Status,"&lt;&gt;Open",Status,"&lt;&gt;Hold&gt;",ResolvedDate,"&gt;="&amp;$C$1,ResolvedDate,"&lt;="&amp;$F$1)</f>
        <v/>
      </c>
      <c r="F4720" s="137">
        <f>COUNTIFS(Severity,$B4720,SLA_Breach,"Yes",Status,"&lt;&gt;Suspend",Status,"&lt;&gt;Assigned",Status,"&lt;&gt;Open",Status,"&lt;&gt;Hold&gt;",ResolvedDate,"&gt;="&amp;$C$1,ResolvedDate,"&lt;="&amp;$F$1)</f>
        <v/>
      </c>
      <c r="G4720" s="137">
        <f>COUNTIFS(Severity,$B4720,AssignedDate,"&gt;=01/01/2017 12:00:00 AM",AssignedDate,"&lt;="&amp;$F$1)</f>
        <v/>
      </c>
      <c r="H4720" s="177" t="n"/>
      <c r="L4720" s="57" t="n">
        <v>0</v>
      </c>
      <c r="M4720" s="57" t="n"/>
    </row>
    <row r="4721" spans="1:13">
      <c r="A4721" s="137" t="n">
        <v>1</v>
      </c>
      <c r="B4721" s="100" t="s">
        <v>525</v>
      </c>
      <c r="C4721" s="137">
        <f>COUNTIFS(Severity,$B4721,AssignedDate,"&gt;="&amp;$C$1,AssignedDate,"&lt;="&amp;$F$1)</f>
        <v/>
      </c>
      <c r="D4721" s="137">
        <f>COUNTIFS(Severity,$B4721,Status,"&lt;&gt;Suspend",Status,"&lt;&gt;Assigned",Status,"&lt;&gt;Open",Status,"&lt;&gt;Hold",ResolvedDate,"&gt;="&amp;$C$1,ResolvedDate,"&lt;="&amp;$F$1)</f>
        <v/>
      </c>
      <c r="E4721" s="137">
        <f>COUNTIFS(Severity,$B4721,SLA_Breach,"&lt;&gt;Yes",Status,"&lt;&gt;Suspend",Status,"&lt;&gt;Assigned",Status,"&lt;&gt;Open",Status,"&lt;&gt;Hold&gt;",ResolvedDate,"&gt;="&amp;$C$1,ResolvedDate,"&lt;="&amp;$F$1)</f>
        <v/>
      </c>
      <c r="F4721" s="137">
        <f>COUNTIFS(Severity,$B4721,SLA_Breach,"Yes",Status,"&lt;&gt;Suspend",Status,"&lt;&gt;Assigned",Status,"&lt;&gt;Open",Status,"&lt;&gt;Hold&gt;",ResolvedDate,"&gt;="&amp;$C$1,ResolvedDate,"&lt;="&amp;$F$1)</f>
        <v/>
      </c>
      <c r="G4721" s="137">
        <f>COUNTIFS(Severity,$B4721,AssignedDate,"&gt;=01/01/2017 12:00:00 AM",AssignedDate,"&lt;="&amp;$F$1)</f>
        <v/>
      </c>
      <c r="H4721" s="177" t="n"/>
      <c r="L4721" s="57" t="n">
        <v>0</v>
      </c>
      <c r="M4721" s="57" t="n"/>
    </row>
    <row r="4722" spans="1:13">
      <c r="A4722" s="137" t="n">
        <v>1</v>
      </c>
      <c r="B4722" s="100" t="s">
        <v>525</v>
      </c>
      <c r="C4722" s="137">
        <f>COUNTIFS(Severity,$B4722,AssignedDate,"&gt;="&amp;$C$1,AssignedDate,"&lt;="&amp;$F$1)</f>
        <v/>
      </c>
      <c r="D4722" s="137">
        <f>COUNTIFS(Severity,$B4722,Status,"&lt;&gt;Suspend",Status,"&lt;&gt;Assigned",Status,"&lt;&gt;Open",Status,"&lt;&gt;Hold",ResolvedDate,"&gt;="&amp;$C$1,ResolvedDate,"&lt;="&amp;$F$1)</f>
        <v/>
      </c>
      <c r="E4722" s="137">
        <f>COUNTIFS(Severity,$B4722,SLA_Breach,"&lt;&gt;Yes",Status,"&lt;&gt;Suspend",Status,"&lt;&gt;Assigned",Status,"&lt;&gt;Open",Status,"&lt;&gt;Hold&gt;",ResolvedDate,"&gt;="&amp;$C$1,ResolvedDate,"&lt;="&amp;$F$1)</f>
        <v/>
      </c>
      <c r="F4722" s="137">
        <f>COUNTIFS(Severity,$B4722,SLA_Breach,"Yes",Status,"&lt;&gt;Suspend",Status,"&lt;&gt;Assigned",Status,"&lt;&gt;Open",Status,"&lt;&gt;Hold&gt;",ResolvedDate,"&gt;="&amp;$C$1,ResolvedDate,"&lt;="&amp;$F$1)</f>
        <v/>
      </c>
      <c r="G4722" s="137">
        <f>COUNTIFS(Severity,$B4722,AssignedDate,"&gt;=01/01/2017 12:00:00 AM",AssignedDate,"&lt;="&amp;$F$1)</f>
        <v/>
      </c>
      <c r="H4722" s="177" t="n"/>
      <c r="L4722" s="57" t="n">
        <v>0</v>
      </c>
      <c r="M4722" s="57" t="n"/>
    </row>
    <row r="4723" spans="1:13">
      <c r="A4723" s="137" t="n">
        <v>1</v>
      </c>
      <c r="B4723" s="100" t="s">
        <v>525</v>
      </c>
      <c r="C4723" s="137">
        <f>COUNTIFS(Severity,$B4723,AssignedDate,"&gt;="&amp;$C$1,AssignedDate,"&lt;="&amp;$F$1)</f>
        <v/>
      </c>
      <c r="D4723" s="137">
        <f>COUNTIFS(Severity,$B4723,Status,"&lt;&gt;Suspend",Status,"&lt;&gt;Assigned",Status,"&lt;&gt;Open",Status,"&lt;&gt;Hold",ResolvedDate,"&gt;="&amp;$C$1,ResolvedDate,"&lt;="&amp;$F$1)</f>
        <v/>
      </c>
      <c r="E4723" s="137">
        <f>COUNTIFS(Severity,$B4723,SLA_Breach,"&lt;&gt;Yes",Status,"&lt;&gt;Suspend",Status,"&lt;&gt;Assigned",Status,"&lt;&gt;Open",Status,"&lt;&gt;Hold&gt;",ResolvedDate,"&gt;="&amp;$C$1,ResolvedDate,"&lt;="&amp;$F$1)</f>
        <v/>
      </c>
      <c r="F4723" s="137">
        <f>COUNTIFS(Severity,$B4723,SLA_Breach,"Yes",Status,"&lt;&gt;Suspend",Status,"&lt;&gt;Assigned",Status,"&lt;&gt;Open",Status,"&lt;&gt;Hold&gt;",ResolvedDate,"&gt;="&amp;$C$1,ResolvedDate,"&lt;="&amp;$F$1)</f>
        <v/>
      </c>
      <c r="G4723" s="137">
        <f>COUNTIFS(Severity,$B4723,AssignedDate,"&gt;=01/01/2017 12:00:00 AM",AssignedDate,"&lt;="&amp;$F$1)</f>
        <v/>
      </c>
      <c r="H4723" s="177" t="n"/>
      <c r="L4723" s="57" t="n">
        <v>0</v>
      </c>
      <c r="M4723" s="57" t="n"/>
    </row>
    <row r="4724" spans="1:13">
      <c r="A4724" s="137" t="n">
        <v>1</v>
      </c>
      <c r="B4724" s="100" t="s">
        <v>525</v>
      </c>
      <c r="C4724" s="137">
        <f>COUNTIFS(Severity,$B4724,AssignedDate,"&gt;="&amp;$C$1,AssignedDate,"&lt;="&amp;$F$1)</f>
        <v/>
      </c>
      <c r="D4724" s="137">
        <f>COUNTIFS(Severity,$B4724,Status,"&lt;&gt;Suspend",Status,"&lt;&gt;Assigned",Status,"&lt;&gt;Open",Status,"&lt;&gt;Hold",ResolvedDate,"&gt;="&amp;$C$1,ResolvedDate,"&lt;="&amp;$F$1)</f>
        <v/>
      </c>
      <c r="E4724" s="137">
        <f>COUNTIFS(Severity,$B4724,SLA_Breach,"&lt;&gt;Yes",Status,"&lt;&gt;Suspend",Status,"&lt;&gt;Assigned",Status,"&lt;&gt;Open",Status,"&lt;&gt;Hold&gt;",ResolvedDate,"&gt;="&amp;$C$1,ResolvedDate,"&lt;="&amp;$F$1)</f>
        <v/>
      </c>
      <c r="F4724" s="137">
        <f>COUNTIFS(Severity,$B4724,SLA_Breach,"Yes",Status,"&lt;&gt;Suspend",Status,"&lt;&gt;Assigned",Status,"&lt;&gt;Open",Status,"&lt;&gt;Hold&gt;",ResolvedDate,"&gt;="&amp;$C$1,ResolvedDate,"&lt;="&amp;$F$1)</f>
        <v/>
      </c>
      <c r="G4724" s="137">
        <f>COUNTIFS(Severity,$B4724,AssignedDate,"&gt;=01/01/2017 12:00:00 AM",AssignedDate,"&lt;="&amp;$F$1)</f>
        <v/>
      </c>
      <c r="H4724" s="177" t="n"/>
      <c r="L4724" s="57" t="n">
        <v>0</v>
      </c>
      <c r="M4724" s="57" t="n"/>
    </row>
    <row r="4725" spans="1:13">
      <c r="A4725" s="137" t="n">
        <v>1</v>
      </c>
      <c r="B4725" s="100" t="s">
        <v>525</v>
      </c>
      <c r="C4725" s="137">
        <f>COUNTIFS(Severity,$B4725,AssignedDate,"&gt;="&amp;$C$1,AssignedDate,"&lt;="&amp;$F$1)</f>
        <v/>
      </c>
      <c r="D4725" s="137">
        <f>COUNTIFS(Severity,$B4725,Status,"&lt;&gt;Suspend",Status,"&lt;&gt;Assigned",Status,"&lt;&gt;Open",Status,"&lt;&gt;Hold",ResolvedDate,"&gt;="&amp;$C$1,ResolvedDate,"&lt;="&amp;$F$1)</f>
        <v/>
      </c>
      <c r="E4725" s="137">
        <f>COUNTIFS(Severity,$B4725,SLA_Breach,"&lt;&gt;Yes",Status,"&lt;&gt;Suspend",Status,"&lt;&gt;Assigned",Status,"&lt;&gt;Open",Status,"&lt;&gt;Hold&gt;",ResolvedDate,"&gt;="&amp;$C$1,ResolvedDate,"&lt;="&amp;$F$1)</f>
        <v/>
      </c>
      <c r="F4725" s="137">
        <f>COUNTIFS(Severity,$B4725,SLA_Breach,"Yes",Status,"&lt;&gt;Suspend",Status,"&lt;&gt;Assigned",Status,"&lt;&gt;Open",Status,"&lt;&gt;Hold&gt;",ResolvedDate,"&gt;="&amp;$C$1,ResolvedDate,"&lt;="&amp;$F$1)</f>
        <v/>
      </c>
      <c r="G4725" s="137">
        <f>COUNTIFS(Severity,$B4725,AssignedDate,"&gt;=01/01/2017 12:00:00 AM",AssignedDate,"&lt;="&amp;$F$1)</f>
        <v/>
      </c>
      <c r="H4725" s="177" t="n"/>
      <c r="L4725" s="57" t="n">
        <v>0</v>
      </c>
      <c r="M4725" s="57" t="n"/>
    </row>
    <row r="4726" spans="1:13">
      <c r="A4726" s="137" t="n">
        <v>1</v>
      </c>
      <c r="B4726" s="100" t="s">
        <v>525</v>
      </c>
      <c r="C4726" s="137">
        <f>COUNTIFS(Severity,$B4726,AssignedDate,"&gt;="&amp;$C$1,AssignedDate,"&lt;="&amp;$F$1)</f>
        <v/>
      </c>
      <c r="D4726" s="137">
        <f>COUNTIFS(Severity,$B4726,Status,"&lt;&gt;Suspend",Status,"&lt;&gt;Assigned",Status,"&lt;&gt;Open",Status,"&lt;&gt;Hold",ResolvedDate,"&gt;="&amp;$C$1,ResolvedDate,"&lt;="&amp;$F$1)</f>
        <v/>
      </c>
      <c r="E4726" s="137">
        <f>COUNTIFS(Severity,$B4726,SLA_Breach,"&lt;&gt;Yes",Status,"&lt;&gt;Suspend",Status,"&lt;&gt;Assigned",Status,"&lt;&gt;Open",Status,"&lt;&gt;Hold&gt;",ResolvedDate,"&gt;="&amp;$C$1,ResolvedDate,"&lt;="&amp;$F$1)</f>
        <v/>
      </c>
      <c r="F4726" s="137">
        <f>COUNTIFS(Severity,$B4726,SLA_Breach,"Yes",Status,"&lt;&gt;Suspend",Status,"&lt;&gt;Assigned",Status,"&lt;&gt;Open",Status,"&lt;&gt;Hold&gt;",ResolvedDate,"&gt;="&amp;$C$1,ResolvedDate,"&lt;="&amp;$F$1)</f>
        <v/>
      </c>
      <c r="G4726" s="137">
        <f>COUNTIFS(Severity,$B4726,AssignedDate,"&gt;=01/01/2017 12:00:00 AM",AssignedDate,"&lt;="&amp;$F$1)</f>
        <v/>
      </c>
      <c r="H4726" s="177" t="n"/>
      <c r="L4726" s="57" t="n">
        <v>0</v>
      </c>
      <c r="M4726" s="57" t="n"/>
    </row>
    <row r="4727" spans="1:13">
      <c r="A4727" s="137" t="n">
        <v>1</v>
      </c>
      <c r="B4727" s="100" t="s">
        <v>525</v>
      </c>
      <c r="C4727" s="137">
        <f>COUNTIFS(Severity,$B4727,AssignedDate,"&gt;="&amp;$C$1,AssignedDate,"&lt;="&amp;$F$1)</f>
        <v/>
      </c>
      <c r="D4727" s="137">
        <f>COUNTIFS(Severity,$B4727,Status,"&lt;&gt;Suspend",Status,"&lt;&gt;Assigned",Status,"&lt;&gt;Open",Status,"&lt;&gt;Hold",ResolvedDate,"&gt;="&amp;$C$1,ResolvedDate,"&lt;="&amp;$F$1)</f>
        <v/>
      </c>
      <c r="E4727" s="137">
        <f>COUNTIFS(Severity,$B4727,SLA_Breach,"&lt;&gt;Yes",Status,"&lt;&gt;Suspend",Status,"&lt;&gt;Assigned",Status,"&lt;&gt;Open",Status,"&lt;&gt;Hold&gt;",ResolvedDate,"&gt;="&amp;$C$1,ResolvedDate,"&lt;="&amp;$F$1)</f>
        <v/>
      </c>
      <c r="F4727" s="137">
        <f>COUNTIFS(Severity,$B4727,SLA_Breach,"Yes",Status,"&lt;&gt;Suspend",Status,"&lt;&gt;Assigned",Status,"&lt;&gt;Open",Status,"&lt;&gt;Hold&gt;",ResolvedDate,"&gt;="&amp;$C$1,ResolvedDate,"&lt;="&amp;$F$1)</f>
        <v/>
      </c>
      <c r="G4727" s="137">
        <f>COUNTIFS(Severity,$B4727,AssignedDate,"&gt;=01/01/2017 12:00:00 AM",AssignedDate,"&lt;="&amp;$F$1)</f>
        <v/>
      </c>
      <c r="H4727" s="177" t="n"/>
      <c r="L4727" s="57" t="n">
        <v>0</v>
      </c>
      <c r="M4727" s="57" t="n"/>
    </row>
    <row r="4728" spans="1:13">
      <c r="A4728" s="137" t="n">
        <v>1</v>
      </c>
      <c r="B4728" s="100" t="s">
        <v>525</v>
      </c>
      <c r="C4728" s="137">
        <f>COUNTIFS(Severity,$B4728,AssignedDate,"&gt;="&amp;$C$1,AssignedDate,"&lt;="&amp;$F$1)</f>
        <v/>
      </c>
      <c r="D4728" s="137">
        <f>COUNTIFS(Severity,$B4728,Status,"&lt;&gt;Suspend",Status,"&lt;&gt;Assigned",Status,"&lt;&gt;Open",Status,"&lt;&gt;Hold",ResolvedDate,"&gt;="&amp;$C$1,ResolvedDate,"&lt;="&amp;$F$1)</f>
        <v/>
      </c>
      <c r="E4728" s="137">
        <f>COUNTIFS(Severity,$B4728,SLA_Breach,"&lt;&gt;Yes",Status,"&lt;&gt;Suspend",Status,"&lt;&gt;Assigned",Status,"&lt;&gt;Open",Status,"&lt;&gt;Hold&gt;",ResolvedDate,"&gt;="&amp;$C$1,ResolvedDate,"&lt;="&amp;$F$1)</f>
        <v/>
      </c>
      <c r="F4728" s="137">
        <f>COUNTIFS(Severity,$B4728,SLA_Breach,"Yes",Status,"&lt;&gt;Suspend",Status,"&lt;&gt;Assigned",Status,"&lt;&gt;Open",Status,"&lt;&gt;Hold&gt;",ResolvedDate,"&gt;="&amp;$C$1,ResolvedDate,"&lt;="&amp;$F$1)</f>
        <v/>
      </c>
      <c r="G4728" s="137">
        <f>COUNTIFS(Severity,$B4728,AssignedDate,"&gt;=01/01/2017 12:00:00 AM",AssignedDate,"&lt;="&amp;$F$1)</f>
        <v/>
      </c>
      <c r="H4728" s="177" t="n"/>
      <c r="L4728" s="57" t="n">
        <v>0</v>
      </c>
      <c r="M4728" s="57" t="n"/>
    </row>
    <row r="4729" spans="1:13">
      <c r="A4729" s="137" t="n">
        <v>1</v>
      </c>
      <c r="B4729" s="100" t="s">
        <v>525</v>
      </c>
      <c r="C4729" s="137">
        <f>COUNTIFS(Severity,$B4729,AssignedDate,"&gt;="&amp;$C$1,AssignedDate,"&lt;="&amp;$F$1)</f>
        <v/>
      </c>
      <c r="D4729" s="137">
        <f>COUNTIFS(Severity,$B4729,Status,"&lt;&gt;Suspend",Status,"&lt;&gt;Assigned",Status,"&lt;&gt;Open",Status,"&lt;&gt;Hold",ResolvedDate,"&gt;="&amp;$C$1,ResolvedDate,"&lt;="&amp;$F$1)</f>
        <v/>
      </c>
      <c r="E4729" s="137">
        <f>COUNTIFS(Severity,$B4729,SLA_Breach,"&lt;&gt;Yes",Status,"&lt;&gt;Suspend",Status,"&lt;&gt;Assigned",Status,"&lt;&gt;Open",Status,"&lt;&gt;Hold&gt;",ResolvedDate,"&gt;="&amp;$C$1,ResolvedDate,"&lt;="&amp;$F$1)</f>
        <v/>
      </c>
      <c r="F4729" s="137">
        <f>COUNTIFS(Severity,$B4729,SLA_Breach,"Yes",Status,"&lt;&gt;Suspend",Status,"&lt;&gt;Assigned",Status,"&lt;&gt;Open",Status,"&lt;&gt;Hold&gt;",ResolvedDate,"&gt;="&amp;$C$1,ResolvedDate,"&lt;="&amp;$F$1)</f>
        <v/>
      </c>
      <c r="G4729" s="137">
        <f>COUNTIFS(Severity,$B4729,AssignedDate,"&gt;=01/01/2017 12:00:00 AM",AssignedDate,"&lt;="&amp;$F$1)</f>
        <v/>
      </c>
      <c r="H4729" s="177" t="n"/>
      <c r="L4729" s="57" t="n">
        <v>0</v>
      </c>
      <c r="M4729" s="57" t="n"/>
    </row>
    <row r="4730" spans="1:13">
      <c r="A4730" s="137" t="n">
        <v>1</v>
      </c>
      <c r="B4730" s="100" t="s">
        <v>525</v>
      </c>
      <c r="C4730" s="137">
        <f>COUNTIFS(Severity,$B4730,AssignedDate,"&gt;="&amp;$C$1,AssignedDate,"&lt;="&amp;$F$1)</f>
        <v/>
      </c>
      <c r="D4730" s="137">
        <f>COUNTIFS(Severity,$B4730,Status,"&lt;&gt;Suspend",Status,"&lt;&gt;Assigned",Status,"&lt;&gt;Open",Status,"&lt;&gt;Hold",ResolvedDate,"&gt;="&amp;$C$1,ResolvedDate,"&lt;="&amp;$F$1)</f>
        <v/>
      </c>
      <c r="E4730" s="137">
        <f>COUNTIFS(Severity,$B4730,SLA_Breach,"&lt;&gt;Yes",Status,"&lt;&gt;Suspend",Status,"&lt;&gt;Assigned",Status,"&lt;&gt;Open",Status,"&lt;&gt;Hold&gt;",ResolvedDate,"&gt;="&amp;$C$1,ResolvedDate,"&lt;="&amp;$F$1)</f>
        <v/>
      </c>
      <c r="F4730" s="137">
        <f>COUNTIFS(Severity,$B4730,SLA_Breach,"Yes",Status,"&lt;&gt;Suspend",Status,"&lt;&gt;Assigned",Status,"&lt;&gt;Open",Status,"&lt;&gt;Hold&gt;",ResolvedDate,"&gt;="&amp;$C$1,ResolvedDate,"&lt;="&amp;$F$1)</f>
        <v/>
      </c>
      <c r="G4730" s="137">
        <f>COUNTIFS(Severity,$B4730,AssignedDate,"&gt;=01/01/2017 12:00:00 AM",AssignedDate,"&lt;="&amp;$F$1)</f>
        <v/>
      </c>
      <c r="H4730" s="177" t="n"/>
      <c r="L4730" s="57" t="n">
        <v>0</v>
      </c>
      <c r="M4730" s="57" t="n"/>
    </row>
    <row r="4731" spans="1:13">
      <c r="A4731" s="137" t="n">
        <v>1</v>
      </c>
      <c r="B4731" s="100" t="s">
        <v>525</v>
      </c>
      <c r="C4731" s="137">
        <f>COUNTIFS(Severity,$B4731,AssignedDate,"&gt;="&amp;$C$1,AssignedDate,"&lt;="&amp;$F$1)</f>
        <v/>
      </c>
      <c r="D4731" s="137">
        <f>COUNTIFS(Severity,$B4731,Status,"&lt;&gt;Suspend",Status,"&lt;&gt;Assigned",Status,"&lt;&gt;Open",Status,"&lt;&gt;Hold",ResolvedDate,"&gt;="&amp;$C$1,ResolvedDate,"&lt;="&amp;$F$1)</f>
        <v/>
      </c>
      <c r="E4731" s="137">
        <f>COUNTIFS(Severity,$B4731,SLA_Breach,"&lt;&gt;Yes",Status,"&lt;&gt;Suspend",Status,"&lt;&gt;Assigned",Status,"&lt;&gt;Open",Status,"&lt;&gt;Hold&gt;",ResolvedDate,"&gt;="&amp;$C$1,ResolvedDate,"&lt;="&amp;$F$1)</f>
        <v/>
      </c>
      <c r="F4731" s="137">
        <f>COUNTIFS(Severity,$B4731,SLA_Breach,"Yes",Status,"&lt;&gt;Suspend",Status,"&lt;&gt;Assigned",Status,"&lt;&gt;Open",Status,"&lt;&gt;Hold&gt;",ResolvedDate,"&gt;="&amp;$C$1,ResolvedDate,"&lt;="&amp;$F$1)</f>
        <v/>
      </c>
      <c r="G4731" s="137">
        <f>COUNTIFS(Severity,$B4731,AssignedDate,"&gt;=01/01/2017 12:00:00 AM",AssignedDate,"&lt;="&amp;$F$1)</f>
        <v/>
      </c>
      <c r="H4731" s="177" t="n"/>
      <c r="L4731" s="57" t="n">
        <v>0</v>
      </c>
      <c r="M4731" s="57" t="n"/>
    </row>
    <row r="4732" spans="1:13">
      <c r="A4732" s="137" t="n">
        <v>1</v>
      </c>
      <c r="B4732" s="100" t="s">
        <v>525</v>
      </c>
      <c r="C4732" s="137">
        <f>COUNTIFS(Severity,$B4732,AssignedDate,"&gt;="&amp;$C$1,AssignedDate,"&lt;="&amp;$F$1)</f>
        <v/>
      </c>
      <c r="D4732" s="137">
        <f>COUNTIFS(Severity,$B4732,Status,"&lt;&gt;Suspend",Status,"&lt;&gt;Assigned",Status,"&lt;&gt;Open",Status,"&lt;&gt;Hold",ResolvedDate,"&gt;="&amp;$C$1,ResolvedDate,"&lt;="&amp;$F$1)</f>
        <v/>
      </c>
      <c r="E4732" s="137">
        <f>COUNTIFS(Severity,$B4732,SLA_Breach,"&lt;&gt;Yes",Status,"&lt;&gt;Suspend",Status,"&lt;&gt;Assigned",Status,"&lt;&gt;Open",Status,"&lt;&gt;Hold&gt;",ResolvedDate,"&gt;="&amp;$C$1,ResolvedDate,"&lt;="&amp;$F$1)</f>
        <v/>
      </c>
      <c r="F4732" s="137">
        <f>COUNTIFS(Severity,$B4732,SLA_Breach,"Yes",Status,"&lt;&gt;Suspend",Status,"&lt;&gt;Assigned",Status,"&lt;&gt;Open",Status,"&lt;&gt;Hold&gt;",ResolvedDate,"&gt;="&amp;$C$1,ResolvedDate,"&lt;="&amp;$F$1)</f>
        <v/>
      </c>
      <c r="G4732" s="137">
        <f>COUNTIFS(Severity,$B4732,AssignedDate,"&gt;=01/01/2017 12:00:00 AM",AssignedDate,"&lt;="&amp;$F$1)</f>
        <v/>
      </c>
      <c r="H4732" s="177" t="n"/>
      <c r="L4732" s="57" t="n">
        <v>0</v>
      </c>
      <c r="M4732" s="57" t="n"/>
    </row>
    <row r="4733" spans="1:13">
      <c r="A4733" s="137" t="n">
        <v>1</v>
      </c>
      <c r="B4733" s="100" t="s">
        <v>525</v>
      </c>
      <c r="C4733" s="137">
        <f>COUNTIFS(Severity,$B4733,AssignedDate,"&gt;="&amp;$C$1,AssignedDate,"&lt;="&amp;$F$1)</f>
        <v/>
      </c>
      <c r="D4733" s="137">
        <f>COUNTIFS(Severity,$B4733,Status,"&lt;&gt;Suspend",Status,"&lt;&gt;Assigned",Status,"&lt;&gt;Open",Status,"&lt;&gt;Hold",ResolvedDate,"&gt;="&amp;$C$1,ResolvedDate,"&lt;="&amp;$F$1)</f>
        <v/>
      </c>
      <c r="E4733" s="137">
        <f>COUNTIFS(Severity,$B4733,SLA_Breach,"&lt;&gt;Yes",Status,"&lt;&gt;Suspend",Status,"&lt;&gt;Assigned",Status,"&lt;&gt;Open",Status,"&lt;&gt;Hold&gt;",ResolvedDate,"&gt;="&amp;$C$1,ResolvedDate,"&lt;="&amp;$F$1)</f>
        <v/>
      </c>
      <c r="F4733" s="137">
        <f>COUNTIFS(Severity,$B4733,SLA_Breach,"Yes",Status,"&lt;&gt;Suspend",Status,"&lt;&gt;Assigned",Status,"&lt;&gt;Open",Status,"&lt;&gt;Hold&gt;",ResolvedDate,"&gt;="&amp;$C$1,ResolvedDate,"&lt;="&amp;$F$1)</f>
        <v/>
      </c>
      <c r="G4733" s="137">
        <f>COUNTIFS(Severity,$B4733,AssignedDate,"&gt;=01/01/2017 12:00:00 AM",AssignedDate,"&lt;="&amp;$F$1)</f>
        <v/>
      </c>
      <c r="H4733" s="177" t="n"/>
      <c r="L4733" s="57" t="n">
        <v>0</v>
      </c>
      <c r="M4733" s="57" t="n"/>
    </row>
    <row r="4734" spans="1:13">
      <c r="A4734" s="137" t="n">
        <v>1</v>
      </c>
      <c r="B4734" s="100" t="s">
        <v>525</v>
      </c>
      <c r="C4734" s="137">
        <f>COUNTIFS(Severity,$B4734,AssignedDate,"&gt;="&amp;$C$1,AssignedDate,"&lt;="&amp;$F$1)</f>
        <v/>
      </c>
      <c r="D4734" s="137">
        <f>COUNTIFS(Severity,$B4734,Status,"&lt;&gt;Suspend",Status,"&lt;&gt;Assigned",Status,"&lt;&gt;Open",Status,"&lt;&gt;Hold",ResolvedDate,"&gt;="&amp;$C$1,ResolvedDate,"&lt;="&amp;$F$1)</f>
        <v/>
      </c>
      <c r="E4734" s="137">
        <f>COUNTIFS(Severity,$B4734,SLA_Breach,"&lt;&gt;Yes",Status,"&lt;&gt;Suspend",Status,"&lt;&gt;Assigned",Status,"&lt;&gt;Open",Status,"&lt;&gt;Hold&gt;",ResolvedDate,"&gt;="&amp;$C$1,ResolvedDate,"&lt;="&amp;$F$1)</f>
        <v/>
      </c>
      <c r="F4734" s="137">
        <f>COUNTIFS(Severity,$B4734,SLA_Breach,"Yes",Status,"&lt;&gt;Suspend",Status,"&lt;&gt;Assigned",Status,"&lt;&gt;Open",Status,"&lt;&gt;Hold&gt;",ResolvedDate,"&gt;="&amp;$C$1,ResolvedDate,"&lt;="&amp;$F$1)</f>
        <v/>
      </c>
      <c r="G4734" s="137">
        <f>COUNTIFS(Severity,$B4734,AssignedDate,"&gt;=01/01/2017 12:00:00 AM",AssignedDate,"&lt;="&amp;$F$1)</f>
        <v/>
      </c>
      <c r="H4734" s="177" t="n"/>
      <c r="L4734" s="57" t="n">
        <v>0</v>
      </c>
      <c r="M4734" s="57" t="n"/>
    </row>
    <row r="4735" spans="1:13">
      <c r="A4735" s="137" t="n">
        <v>1</v>
      </c>
      <c r="B4735" s="100" t="s">
        <v>525</v>
      </c>
      <c r="C4735" s="137">
        <f>COUNTIFS(Severity,$B4735,AssignedDate,"&gt;="&amp;$C$1,AssignedDate,"&lt;="&amp;$F$1)</f>
        <v/>
      </c>
      <c r="D4735" s="137">
        <f>COUNTIFS(Severity,$B4735,Status,"&lt;&gt;Suspend",Status,"&lt;&gt;Assigned",Status,"&lt;&gt;Open",Status,"&lt;&gt;Hold",ResolvedDate,"&gt;="&amp;$C$1,ResolvedDate,"&lt;="&amp;$F$1)</f>
        <v/>
      </c>
      <c r="E4735" s="137">
        <f>COUNTIFS(Severity,$B4735,SLA_Breach,"&lt;&gt;Yes",Status,"&lt;&gt;Suspend",Status,"&lt;&gt;Assigned",Status,"&lt;&gt;Open",Status,"&lt;&gt;Hold&gt;",ResolvedDate,"&gt;="&amp;$C$1,ResolvedDate,"&lt;="&amp;$F$1)</f>
        <v/>
      </c>
      <c r="F4735" s="137">
        <f>COUNTIFS(Severity,$B4735,SLA_Breach,"Yes",Status,"&lt;&gt;Suspend",Status,"&lt;&gt;Assigned",Status,"&lt;&gt;Open",Status,"&lt;&gt;Hold&gt;",ResolvedDate,"&gt;="&amp;$C$1,ResolvedDate,"&lt;="&amp;$F$1)</f>
        <v/>
      </c>
      <c r="G4735" s="137">
        <f>COUNTIFS(Severity,$B4735,AssignedDate,"&gt;=01/01/2017 12:00:00 AM",AssignedDate,"&lt;="&amp;$F$1)</f>
        <v/>
      </c>
      <c r="H4735" s="177" t="n"/>
      <c r="L4735" s="57" t="n">
        <v>0</v>
      </c>
      <c r="M4735" s="57" t="n"/>
    </row>
    <row r="4736" spans="1:13">
      <c r="A4736" s="137" t="n">
        <v>1</v>
      </c>
      <c r="B4736" s="100" t="s">
        <v>525</v>
      </c>
      <c r="C4736" s="137">
        <f>COUNTIFS(Severity,$B4736,AssignedDate,"&gt;="&amp;$C$1,AssignedDate,"&lt;="&amp;$F$1)</f>
        <v/>
      </c>
      <c r="D4736" s="137">
        <f>COUNTIFS(Severity,$B4736,Status,"&lt;&gt;Suspend",Status,"&lt;&gt;Assigned",Status,"&lt;&gt;Open",Status,"&lt;&gt;Hold",ResolvedDate,"&gt;="&amp;$C$1,ResolvedDate,"&lt;="&amp;$F$1)</f>
        <v/>
      </c>
      <c r="E4736" s="137">
        <f>COUNTIFS(Severity,$B4736,SLA_Breach,"&lt;&gt;Yes",Status,"&lt;&gt;Suspend",Status,"&lt;&gt;Assigned",Status,"&lt;&gt;Open",Status,"&lt;&gt;Hold&gt;",ResolvedDate,"&gt;="&amp;$C$1,ResolvedDate,"&lt;="&amp;$F$1)</f>
        <v/>
      </c>
      <c r="F4736" s="137">
        <f>COUNTIFS(Severity,$B4736,SLA_Breach,"Yes",Status,"&lt;&gt;Suspend",Status,"&lt;&gt;Assigned",Status,"&lt;&gt;Open",Status,"&lt;&gt;Hold&gt;",ResolvedDate,"&gt;="&amp;$C$1,ResolvedDate,"&lt;="&amp;$F$1)</f>
        <v/>
      </c>
      <c r="G4736" s="137">
        <f>COUNTIFS(Severity,$B4736,AssignedDate,"&gt;=01/01/2017 12:00:00 AM",AssignedDate,"&lt;="&amp;$F$1)</f>
        <v/>
      </c>
      <c r="H4736" s="177" t="n"/>
      <c r="L4736" s="57" t="n">
        <v>0</v>
      </c>
      <c r="M4736" s="57" t="n"/>
    </row>
    <row r="4737" spans="1:13">
      <c r="A4737" s="137" t="n">
        <v>1</v>
      </c>
      <c r="B4737" s="100" t="s">
        <v>525</v>
      </c>
      <c r="C4737" s="137">
        <f>COUNTIFS(Severity,$B4737,AssignedDate,"&gt;="&amp;$C$1,AssignedDate,"&lt;="&amp;$F$1)</f>
        <v/>
      </c>
      <c r="D4737" s="137">
        <f>COUNTIFS(Severity,$B4737,Status,"&lt;&gt;Suspend",Status,"&lt;&gt;Assigned",Status,"&lt;&gt;Open",Status,"&lt;&gt;Hold",ResolvedDate,"&gt;="&amp;$C$1,ResolvedDate,"&lt;="&amp;$F$1)</f>
        <v/>
      </c>
      <c r="E4737" s="137">
        <f>COUNTIFS(Severity,$B4737,SLA_Breach,"&lt;&gt;Yes",Status,"&lt;&gt;Suspend",Status,"&lt;&gt;Assigned",Status,"&lt;&gt;Open",Status,"&lt;&gt;Hold&gt;",ResolvedDate,"&gt;="&amp;$C$1,ResolvedDate,"&lt;="&amp;$F$1)</f>
        <v/>
      </c>
      <c r="F4737" s="137">
        <f>COUNTIFS(Severity,$B4737,SLA_Breach,"Yes",Status,"&lt;&gt;Suspend",Status,"&lt;&gt;Assigned",Status,"&lt;&gt;Open",Status,"&lt;&gt;Hold&gt;",ResolvedDate,"&gt;="&amp;$C$1,ResolvedDate,"&lt;="&amp;$F$1)</f>
        <v/>
      </c>
      <c r="G4737" s="137">
        <f>COUNTIFS(Severity,$B4737,AssignedDate,"&gt;=01/01/2017 12:00:00 AM",AssignedDate,"&lt;="&amp;$F$1)</f>
        <v/>
      </c>
      <c r="H4737" s="177" t="n"/>
      <c r="L4737" s="57" t="n">
        <v>0</v>
      </c>
      <c r="M4737" s="57" t="n"/>
    </row>
    <row r="4738" spans="1:13">
      <c r="A4738" s="137" t="n">
        <v>1</v>
      </c>
      <c r="B4738" s="100" t="s">
        <v>525</v>
      </c>
      <c r="C4738" s="137">
        <f>COUNTIFS(Severity,$B4738,AssignedDate,"&gt;="&amp;$C$1,AssignedDate,"&lt;="&amp;$F$1)</f>
        <v/>
      </c>
      <c r="D4738" s="137">
        <f>COUNTIFS(Severity,$B4738,Status,"&lt;&gt;Suspend",Status,"&lt;&gt;Assigned",Status,"&lt;&gt;Open",Status,"&lt;&gt;Hold",ResolvedDate,"&gt;="&amp;$C$1,ResolvedDate,"&lt;="&amp;$F$1)</f>
        <v/>
      </c>
      <c r="E4738" s="137">
        <f>COUNTIFS(Severity,$B4738,SLA_Breach,"&lt;&gt;Yes",Status,"&lt;&gt;Suspend",Status,"&lt;&gt;Assigned",Status,"&lt;&gt;Open",Status,"&lt;&gt;Hold&gt;",ResolvedDate,"&gt;="&amp;$C$1,ResolvedDate,"&lt;="&amp;$F$1)</f>
        <v/>
      </c>
      <c r="F4738" s="137">
        <f>COUNTIFS(Severity,$B4738,SLA_Breach,"Yes",Status,"&lt;&gt;Suspend",Status,"&lt;&gt;Assigned",Status,"&lt;&gt;Open",Status,"&lt;&gt;Hold&gt;",ResolvedDate,"&gt;="&amp;$C$1,ResolvedDate,"&lt;="&amp;$F$1)</f>
        <v/>
      </c>
      <c r="G4738" s="137">
        <f>COUNTIFS(Severity,$B4738,AssignedDate,"&gt;=01/01/2017 12:00:00 AM",AssignedDate,"&lt;="&amp;$F$1)</f>
        <v/>
      </c>
      <c r="H4738" s="177" t="n"/>
      <c r="L4738" s="57" t="n">
        <v>0</v>
      </c>
      <c r="M4738" s="57" t="n"/>
    </row>
    <row r="4739" spans="1:13">
      <c r="A4739" s="137" t="n">
        <v>1</v>
      </c>
      <c r="B4739" s="100" t="s">
        <v>525</v>
      </c>
      <c r="C4739" s="137">
        <f>COUNTIFS(Severity,$B4739,AssignedDate,"&gt;="&amp;$C$1,AssignedDate,"&lt;="&amp;$F$1)</f>
        <v/>
      </c>
      <c r="D4739" s="137">
        <f>COUNTIFS(Severity,$B4739,Status,"&lt;&gt;Suspend",Status,"&lt;&gt;Assigned",Status,"&lt;&gt;Open",Status,"&lt;&gt;Hold",ResolvedDate,"&gt;="&amp;$C$1,ResolvedDate,"&lt;="&amp;$F$1)</f>
        <v/>
      </c>
      <c r="E4739" s="137">
        <f>COUNTIFS(Severity,$B4739,SLA_Breach,"&lt;&gt;Yes",Status,"&lt;&gt;Suspend",Status,"&lt;&gt;Assigned",Status,"&lt;&gt;Open",Status,"&lt;&gt;Hold&gt;",ResolvedDate,"&gt;="&amp;$C$1,ResolvedDate,"&lt;="&amp;$F$1)</f>
        <v/>
      </c>
      <c r="F4739" s="137">
        <f>COUNTIFS(Severity,$B4739,SLA_Breach,"Yes",Status,"&lt;&gt;Suspend",Status,"&lt;&gt;Assigned",Status,"&lt;&gt;Open",Status,"&lt;&gt;Hold&gt;",ResolvedDate,"&gt;="&amp;$C$1,ResolvedDate,"&lt;="&amp;$F$1)</f>
        <v/>
      </c>
      <c r="G4739" s="137">
        <f>COUNTIFS(Severity,$B4739,AssignedDate,"&gt;=01/01/2017 12:00:00 AM",AssignedDate,"&lt;="&amp;$F$1)</f>
        <v/>
      </c>
      <c r="H4739" s="177" t="n"/>
      <c r="L4739" s="57" t="n">
        <v>0</v>
      </c>
      <c r="M4739" s="57" t="n"/>
    </row>
    <row r="4740" spans="1:13">
      <c r="A4740" s="137" t="n">
        <v>1</v>
      </c>
      <c r="B4740" s="100" t="s">
        <v>525</v>
      </c>
      <c r="C4740" s="137">
        <f>COUNTIFS(Severity,$B4740,AssignedDate,"&gt;="&amp;$C$1,AssignedDate,"&lt;="&amp;$F$1)</f>
        <v/>
      </c>
      <c r="D4740" s="137">
        <f>COUNTIFS(Severity,$B4740,Status,"&lt;&gt;Suspend",Status,"&lt;&gt;Assigned",Status,"&lt;&gt;Open",Status,"&lt;&gt;Hold",ResolvedDate,"&gt;="&amp;$C$1,ResolvedDate,"&lt;="&amp;$F$1)</f>
        <v/>
      </c>
      <c r="E4740" s="137">
        <f>COUNTIFS(Severity,$B4740,SLA_Breach,"&lt;&gt;Yes",Status,"&lt;&gt;Suspend",Status,"&lt;&gt;Assigned",Status,"&lt;&gt;Open",Status,"&lt;&gt;Hold&gt;",ResolvedDate,"&gt;="&amp;$C$1,ResolvedDate,"&lt;="&amp;$F$1)</f>
        <v/>
      </c>
      <c r="F4740" s="137">
        <f>COUNTIFS(Severity,$B4740,SLA_Breach,"Yes",Status,"&lt;&gt;Suspend",Status,"&lt;&gt;Assigned",Status,"&lt;&gt;Open",Status,"&lt;&gt;Hold&gt;",ResolvedDate,"&gt;="&amp;$C$1,ResolvedDate,"&lt;="&amp;$F$1)</f>
        <v/>
      </c>
      <c r="G4740" s="137">
        <f>COUNTIFS(Severity,$B4740,AssignedDate,"&gt;=01/01/2017 12:00:00 AM",AssignedDate,"&lt;="&amp;$F$1)</f>
        <v/>
      </c>
      <c r="H4740" s="177" t="n"/>
      <c r="L4740" s="57" t="n">
        <v>0</v>
      </c>
      <c r="M4740" s="57" t="n"/>
    </row>
    <row r="4741" spans="1:13">
      <c r="A4741" s="137" t="n">
        <v>1</v>
      </c>
      <c r="B4741" s="100" t="s">
        <v>525</v>
      </c>
      <c r="C4741" s="137">
        <f>COUNTIFS(Severity,$B4741,AssignedDate,"&gt;="&amp;$C$1,AssignedDate,"&lt;="&amp;$F$1)</f>
        <v/>
      </c>
      <c r="D4741" s="137">
        <f>COUNTIFS(Severity,$B4741,Status,"&lt;&gt;Suspend",Status,"&lt;&gt;Assigned",Status,"&lt;&gt;Open",Status,"&lt;&gt;Hold",ResolvedDate,"&gt;="&amp;$C$1,ResolvedDate,"&lt;="&amp;$F$1)</f>
        <v/>
      </c>
      <c r="E4741" s="137">
        <f>COUNTIFS(Severity,$B4741,SLA_Breach,"&lt;&gt;Yes",Status,"&lt;&gt;Suspend",Status,"&lt;&gt;Assigned",Status,"&lt;&gt;Open",Status,"&lt;&gt;Hold&gt;",ResolvedDate,"&gt;="&amp;$C$1,ResolvedDate,"&lt;="&amp;$F$1)</f>
        <v/>
      </c>
      <c r="F4741" s="137">
        <f>COUNTIFS(Severity,$B4741,SLA_Breach,"Yes",Status,"&lt;&gt;Suspend",Status,"&lt;&gt;Assigned",Status,"&lt;&gt;Open",Status,"&lt;&gt;Hold&gt;",ResolvedDate,"&gt;="&amp;$C$1,ResolvedDate,"&lt;="&amp;$F$1)</f>
        <v/>
      </c>
      <c r="G4741" s="137">
        <f>COUNTIFS(Severity,$B4741,AssignedDate,"&gt;=01/01/2017 12:00:00 AM",AssignedDate,"&lt;="&amp;$F$1)</f>
        <v/>
      </c>
      <c r="H4741" s="177" t="n"/>
      <c r="L4741" s="57" t="n">
        <v>0</v>
      </c>
      <c r="M4741" s="57" t="n"/>
    </row>
    <row r="4742" spans="1:13">
      <c r="A4742" s="137" t="n">
        <v>1</v>
      </c>
      <c r="B4742" s="100" t="s">
        <v>525</v>
      </c>
      <c r="C4742" s="137">
        <f>COUNTIFS(Severity,$B4742,AssignedDate,"&gt;="&amp;$C$1,AssignedDate,"&lt;="&amp;$F$1)</f>
        <v/>
      </c>
      <c r="D4742" s="137">
        <f>COUNTIFS(Severity,$B4742,Status,"&lt;&gt;Suspend",Status,"&lt;&gt;Assigned",Status,"&lt;&gt;Open",Status,"&lt;&gt;Hold",ResolvedDate,"&gt;="&amp;$C$1,ResolvedDate,"&lt;="&amp;$F$1)</f>
        <v/>
      </c>
      <c r="E4742" s="137">
        <f>COUNTIFS(Severity,$B4742,SLA_Breach,"&lt;&gt;Yes",Status,"&lt;&gt;Suspend",Status,"&lt;&gt;Assigned",Status,"&lt;&gt;Open",Status,"&lt;&gt;Hold&gt;",ResolvedDate,"&gt;="&amp;$C$1,ResolvedDate,"&lt;="&amp;$F$1)</f>
        <v/>
      </c>
      <c r="F4742" s="137">
        <f>COUNTIFS(Severity,$B4742,SLA_Breach,"Yes",Status,"&lt;&gt;Suspend",Status,"&lt;&gt;Assigned",Status,"&lt;&gt;Open",Status,"&lt;&gt;Hold&gt;",ResolvedDate,"&gt;="&amp;$C$1,ResolvedDate,"&lt;="&amp;$F$1)</f>
        <v/>
      </c>
      <c r="G4742" s="137">
        <f>COUNTIFS(Severity,$B4742,AssignedDate,"&gt;=01/01/2017 12:00:00 AM",AssignedDate,"&lt;="&amp;$F$1)</f>
        <v/>
      </c>
      <c r="H4742" s="177" t="n"/>
      <c r="L4742" s="57" t="n">
        <v>0</v>
      </c>
      <c r="M4742" s="57" t="n"/>
    </row>
    <row r="4743" spans="1:13">
      <c r="A4743" s="137" t="n">
        <v>1</v>
      </c>
      <c r="B4743" s="100" t="s">
        <v>525</v>
      </c>
      <c r="C4743" s="137">
        <f>COUNTIFS(Severity,$B4743,AssignedDate,"&gt;="&amp;$C$1,AssignedDate,"&lt;="&amp;$F$1)</f>
        <v/>
      </c>
      <c r="D4743" s="137">
        <f>COUNTIFS(Severity,$B4743,Status,"&lt;&gt;Suspend",Status,"&lt;&gt;Assigned",Status,"&lt;&gt;Open",Status,"&lt;&gt;Hold",ResolvedDate,"&gt;="&amp;$C$1,ResolvedDate,"&lt;="&amp;$F$1)</f>
        <v/>
      </c>
      <c r="E4743" s="137">
        <f>COUNTIFS(Severity,$B4743,SLA_Breach,"&lt;&gt;Yes",Status,"&lt;&gt;Suspend",Status,"&lt;&gt;Assigned",Status,"&lt;&gt;Open",Status,"&lt;&gt;Hold&gt;",ResolvedDate,"&gt;="&amp;$C$1,ResolvedDate,"&lt;="&amp;$F$1)</f>
        <v/>
      </c>
      <c r="F4743" s="137">
        <f>COUNTIFS(Severity,$B4743,SLA_Breach,"Yes",Status,"&lt;&gt;Suspend",Status,"&lt;&gt;Assigned",Status,"&lt;&gt;Open",Status,"&lt;&gt;Hold&gt;",ResolvedDate,"&gt;="&amp;$C$1,ResolvedDate,"&lt;="&amp;$F$1)</f>
        <v/>
      </c>
      <c r="G4743" s="137">
        <f>COUNTIFS(Severity,$B4743,AssignedDate,"&gt;=01/01/2017 12:00:00 AM",AssignedDate,"&lt;="&amp;$F$1)</f>
        <v/>
      </c>
      <c r="H4743" s="177" t="n"/>
      <c r="L4743" s="57" t="n">
        <v>0</v>
      </c>
      <c r="M4743" s="57" t="n"/>
    </row>
    <row r="4744" spans="1:13">
      <c r="A4744" s="137" t="n">
        <v>1</v>
      </c>
      <c r="B4744" s="100" t="s">
        <v>525</v>
      </c>
      <c r="C4744" s="137">
        <f>COUNTIFS(Severity,$B4744,AssignedDate,"&gt;="&amp;$C$1,AssignedDate,"&lt;="&amp;$F$1)</f>
        <v/>
      </c>
      <c r="D4744" s="137">
        <f>COUNTIFS(Severity,$B4744,Status,"&lt;&gt;Suspend",Status,"&lt;&gt;Assigned",Status,"&lt;&gt;Open",Status,"&lt;&gt;Hold",ResolvedDate,"&gt;="&amp;$C$1,ResolvedDate,"&lt;="&amp;$F$1)</f>
        <v/>
      </c>
      <c r="E4744" s="137">
        <f>COUNTIFS(Severity,$B4744,SLA_Breach,"&lt;&gt;Yes",Status,"&lt;&gt;Suspend",Status,"&lt;&gt;Assigned",Status,"&lt;&gt;Open",Status,"&lt;&gt;Hold&gt;",ResolvedDate,"&gt;="&amp;$C$1,ResolvedDate,"&lt;="&amp;$F$1)</f>
        <v/>
      </c>
      <c r="F4744" s="137">
        <f>COUNTIFS(Severity,$B4744,SLA_Breach,"Yes",Status,"&lt;&gt;Suspend",Status,"&lt;&gt;Assigned",Status,"&lt;&gt;Open",Status,"&lt;&gt;Hold&gt;",ResolvedDate,"&gt;="&amp;$C$1,ResolvedDate,"&lt;="&amp;$F$1)</f>
        <v/>
      </c>
      <c r="G4744" s="137">
        <f>COUNTIFS(Severity,$B4744,AssignedDate,"&gt;=01/01/2017 12:00:00 AM",AssignedDate,"&lt;="&amp;$F$1)</f>
        <v/>
      </c>
      <c r="H4744" s="177" t="n"/>
      <c r="L4744" s="57" t="n">
        <v>0</v>
      </c>
      <c r="M4744" s="57" t="n"/>
    </row>
    <row r="4745" spans="1:13">
      <c r="A4745" s="137" t="n">
        <v>1</v>
      </c>
      <c r="B4745" s="100" t="s">
        <v>525</v>
      </c>
      <c r="C4745" s="137">
        <f>COUNTIFS(Severity,$B4745,AssignedDate,"&gt;="&amp;$C$1,AssignedDate,"&lt;="&amp;$F$1)</f>
        <v/>
      </c>
      <c r="D4745" s="137">
        <f>COUNTIFS(Severity,$B4745,Status,"&lt;&gt;Suspend",Status,"&lt;&gt;Assigned",Status,"&lt;&gt;Open",Status,"&lt;&gt;Hold",ResolvedDate,"&gt;="&amp;$C$1,ResolvedDate,"&lt;="&amp;$F$1)</f>
        <v/>
      </c>
      <c r="E4745" s="137">
        <f>COUNTIFS(Severity,$B4745,SLA_Breach,"&lt;&gt;Yes",Status,"&lt;&gt;Suspend",Status,"&lt;&gt;Assigned",Status,"&lt;&gt;Open",Status,"&lt;&gt;Hold&gt;",ResolvedDate,"&gt;="&amp;$C$1,ResolvedDate,"&lt;="&amp;$F$1)</f>
        <v/>
      </c>
      <c r="F4745" s="137">
        <f>COUNTIFS(Severity,$B4745,SLA_Breach,"Yes",Status,"&lt;&gt;Suspend",Status,"&lt;&gt;Assigned",Status,"&lt;&gt;Open",Status,"&lt;&gt;Hold&gt;",ResolvedDate,"&gt;="&amp;$C$1,ResolvedDate,"&lt;="&amp;$F$1)</f>
        <v/>
      </c>
      <c r="G4745" s="137">
        <f>COUNTIFS(Severity,$B4745,AssignedDate,"&gt;=01/01/2017 12:00:00 AM",AssignedDate,"&lt;="&amp;$F$1)</f>
        <v/>
      </c>
      <c r="H4745" s="177" t="n"/>
      <c r="L4745" s="57" t="n">
        <v>0</v>
      </c>
      <c r="M4745" s="57" t="n"/>
    </row>
    <row r="4746" spans="1:13">
      <c r="A4746" s="137" t="n">
        <v>1</v>
      </c>
      <c r="B4746" s="100" t="s">
        <v>525</v>
      </c>
      <c r="C4746" s="137">
        <f>COUNTIFS(Severity,$B4746,AssignedDate,"&gt;="&amp;$C$1,AssignedDate,"&lt;="&amp;$F$1)</f>
        <v/>
      </c>
      <c r="D4746" s="137">
        <f>COUNTIFS(Severity,$B4746,Status,"&lt;&gt;Suspend",Status,"&lt;&gt;Assigned",Status,"&lt;&gt;Open",Status,"&lt;&gt;Hold",ResolvedDate,"&gt;="&amp;$C$1,ResolvedDate,"&lt;="&amp;$F$1)</f>
        <v/>
      </c>
      <c r="E4746" s="137">
        <f>COUNTIFS(Severity,$B4746,SLA_Breach,"&lt;&gt;Yes",Status,"&lt;&gt;Suspend",Status,"&lt;&gt;Assigned",Status,"&lt;&gt;Open",Status,"&lt;&gt;Hold&gt;",ResolvedDate,"&gt;="&amp;$C$1,ResolvedDate,"&lt;="&amp;$F$1)</f>
        <v/>
      </c>
      <c r="F4746" s="137">
        <f>COUNTIFS(Severity,$B4746,SLA_Breach,"Yes",Status,"&lt;&gt;Suspend",Status,"&lt;&gt;Assigned",Status,"&lt;&gt;Open",Status,"&lt;&gt;Hold&gt;",ResolvedDate,"&gt;="&amp;$C$1,ResolvedDate,"&lt;="&amp;$F$1)</f>
        <v/>
      </c>
      <c r="G4746" s="137">
        <f>COUNTIFS(Severity,$B4746,AssignedDate,"&gt;=01/01/2017 12:00:00 AM",AssignedDate,"&lt;="&amp;$F$1)</f>
        <v/>
      </c>
      <c r="H4746" s="177" t="n"/>
      <c r="L4746" s="57" t="n">
        <v>0</v>
      </c>
      <c r="M4746" s="57" t="n"/>
    </row>
    <row r="4747" spans="1:13">
      <c r="A4747" s="137" t="n">
        <v>1</v>
      </c>
      <c r="B4747" s="100" t="s">
        <v>525</v>
      </c>
      <c r="C4747" s="137">
        <f>COUNTIFS(Severity,$B4747,AssignedDate,"&gt;="&amp;$C$1,AssignedDate,"&lt;="&amp;$F$1)</f>
        <v/>
      </c>
      <c r="D4747" s="137">
        <f>COUNTIFS(Severity,$B4747,Status,"&lt;&gt;Suspend",Status,"&lt;&gt;Assigned",Status,"&lt;&gt;Open",Status,"&lt;&gt;Hold",ResolvedDate,"&gt;="&amp;$C$1,ResolvedDate,"&lt;="&amp;$F$1)</f>
        <v/>
      </c>
      <c r="E4747" s="137">
        <f>COUNTIFS(Severity,$B4747,SLA_Breach,"&lt;&gt;Yes",Status,"&lt;&gt;Suspend",Status,"&lt;&gt;Assigned",Status,"&lt;&gt;Open",Status,"&lt;&gt;Hold&gt;",ResolvedDate,"&gt;="&amp;$C$1,ResolvedDate,"&lt;="&amp;$F$1)</f>
        <v/>
      </c>
      <c r="F4747" s="137">
        <f>COUNTIFS(Severity,$B4747,SLA_Breach,"Yes",Status,"&lt;&gt;Suspend",Status,"&lt;&gt;Assigned",Status,"&lt;&gt;Open",Status,"&lt;&gt;Hold&gt;",ResolvedDate,"&gt;="&amp;$C$1,ResolvedDate,"&lt;="&amp;$F$1)</f>
        <v/>
      </c>
      <c r="G4747" s="137">
        <f>COUNTIFS(Severity,$B4747,AssignedDate,"&gt;=01/01/2017 12:00:00 AM",AssignedDate,"&lt;="&amp;$F$1)</f>
        <v/>
      </c>
      <c r="H4747" s="177" t="n"/>
      <c r="L4747" s="57" t="n">
        <v>0</v>
      </c>
      <c r="M4747" s="57" t="n"/>
    </row>
    <row r="4748" spans="1:13">
      <c r="A4748" s="137" t="n">
        <v>1</v>
      </c>
      <c r="B4748" s="100" t="s">
        <v>525</v>
      </c>
      <c r="C4748" s="137">
        <f>COUNTIFS(Severity,$B4748,AssignedDate,"&gt;="&amp;$C$1,AssignedDate,"&lt;="&amp;$F$1)</f>
        <v/>
      </c>
      <c r="D4748" s="137">
        <f>COUNTIFS(Severity,$B4748,Status,"&lt;&gt;Suspend",Status,"&lt;&gt;Assigned",Status,"&lt;&gt;Open",Status,"&lt;&gt;Hold",ResolvedDate,"&gt;="&amp;$C$1,ResolvedDate,"&lt;="&amp;$F$1)</f>
        <v/>
      </c>
      <c r="E4748" s="137">
        <f>COUNTIFS(Severity,$B4748,SLA_Breach,"&lt;&gt;Yes",Status,"&lt;&gt;Suspend",Status,"&lt;&gt;Assigned",Status,"&lt;&gt;Open",Status,"&lt;&gt;Hold&gt;",ResolvedDate,"&gt;="&amp;$C$1,ResolvedDate,"&lt;="&amp;$F$1)</f>
        <v/>
      </c>
      <c r="F4748" s="137">
        <f>COUNTIFS(Severity,$B4748,SLA_Breach,"Yes",Status,"&lt;&gt;Suspend",Status,"&lt;&gt;Assigned",Status,"&lt;&gt;Open",Status,"&lt;&gt;Hold&gt;",ResolvedDate,"&gt;="&amp;$C$1,ResolvedDate,"&lt;="&amp;$F$1)</f>
        <v/>
      </c>
      <c r="G4748" s="137">
        <f>COUNTIFS(Severity,$B4748,AssignedDate,"&gt;=01/01/2017 12:00:00 AM",AssignedDate,"&lt;="&amp;$F$1)</f>
        <v/>
      </c>
      <c r="H4748" s="177" t="n"/>
      <c r="L4748" s="57" t="n">
        <v>0</v>
      </c>
      <c r="M4748" s="57" t="n"/>
    </row>
    <row r="4749" spans="1:13">
      <c r="A4749" s="137" t="n">
        <v>1</v>
      </c>
      <c r="B4749" s="100" t="s">
        <v>525</v>
      </c>
      <c r="C4749" s="137">
        <f>COUNTIFS(Severity,$B4749,AssignedDate,"&gt;="&amp;$C$1,AssignedDate,"&lt;="&amp;$F$1)</f>
        <v/>
      </c>
      <c r="D4749" s="137">
        <f>COUNTIFS(Severity,$B4749,Status,"&lt;&gt;Suspend",Status,"&lt;&gt;Assigned",Status,"&lt;&gt;Open",Status,"&lt;&gt;Hold",ResolvedDate,"&gt;="&amp;$C$1,ResolvedDate,"&lt;="&amp;$F$1)</f>
        <v/>
      </c>
      <c r="E4749" s="137">
        <f>COUNTIFS(Severity,$B4749,SLA_Breach,"&lt;&gt;Yes",Status,"&lt;&gt;Suspend",Status,"&lt;&gt;Assigned",Status,"&lt;&gt;Open",Status,"&lt;&gt;Hold&gt;",ResolvedDate,"&gt;="&amp;$C$1,ResolvedDate,"&lt;="&amp;$F$1)</f>
        <v/>
      </c>
      <c r="F4749" s="137">
        <f>COUNTIFS(Severity,$B4749,SLA_Breach,"Yes",Status,"&lt;&gt;Suspend",Status,"&lt;&gt;Assigned",Status,"&lt;&gt;Open",Status,"&lt;&gt;Hold&gt;",ResolvedDate,"&gt;="&amp;$C$1,ResolvedDate,"&lt;="&amp;$F$1)</f>
        <v/>
      </c>
      <c r="G4749" s="137">
        <f>COUNTIFS(Severity,$B4749,AssignedDate,"&gt;=01/01/2017 12:00:00 AM",AssignedDate,"&lt;="&amp;$F$1)</f>
        <v/>
      </c>
      <c r="H4749" s="177" t="n"/>
      <c r="L4749" s="57" t="n">
        <v>0</v>
      </c>
      <c r="M4749" s="57" t="n"/>
    </row>
    <row r="4750" spans="1:13">
      <c r="A4750" s="137" t="n">
        <v>1</v>
      </c>
      <c r="B4750" s="100" t="s">
        <v>525</v>
      </c>
      <c r="C4750" s="137">
        <f>COUNTIFS(Severity,$B4750,AssignedDate,"&gt;="&amp;$C$1,AssignedDate,"&lt;="&amp;$F$1)</f>
        <v/>
      </c>
      <c r="D4750" s="137">
        <f>COUNTIFS(Severity,$B4750,Status,"&lt;&gt;Suspend",Status,"&lt;&gt;Assigned",Status,"&lt;&gt;Open",Status,"&lt;&gt;Hold",ResolvedDate,"&gt;="&amp;$C$1,ResolvedDate,"&lt;="&amp;$F$1)</f>
        <v/>
      </c>
      <c r="E4750" s="137">
        <f>COUNTIFS(Severity,$B4750,SLA_Breach,"&lt;&gt;Yes",Status,"&lt;&gt;Suspend",Status,"&lt;&gt;Assigned",Status,"&lt;&gt;Open",Status,"&lt;&gt;Hold&gt;",ResolvedDate,"&gt;="&amp;$C$1,ResolvedDate,"&lt;="&amp;$F$1)</f>
        <v/>
      </c>
      <c r="F4750" s="137">
        <f>COUNTIFS(Severity,$B4750,SLA_Breach,"Yes",Status,"&lt;&gt;Suspend",Status,"&lt;&gt;Assigned",Status,"&lt;&gt;Open",Status,"&lt;&gt;Hold&gt;",ResolvedDate,"&gt;="&amp;$C$1,ResolvedDate,"&lt;="&amp;$F$1)</f>
        <v/>
      </c>
      <c r="G4750" s="137">
        <f>COUNTIFS(Severity,$B4750,AssignedDate,"&gt;=01/01/2017 12:00:00 AM",AssignedDate,"&lt;="&amp;$F$1)</f>
        <v/>
      </c>
      <c r="H4750" s="177" t="n"/>
      <c r="L4750" s="57" t="n">
        <v>0</v>
      </c>
      <c r="M4750" s="57" t="n"/>
    </row>
    <row r="4751" spans="1:13">
      <c r="A4751" s="137" t="n">
        <v>1</v>
      </c>
      <c r="B4751" s="100" t="s">
        <v>525</v>
      </c>
      <c r="C4751" s="137">
        <f>COUNTIFS(Severity,$B4751,AssignedDate,"&gt;="&amp;$C$1,AssignedDate,"&lt;="&amp;$F$1)</f>
        <v/>
      </c>
      <c r="D4751" s="137">
        <f>COUNTIFS(Severity,$B4751,Status,"&lt;&gt;Suspend",Status,"&lt;&gt;Assigned",Status,"&lt;&gt;Open",Status,"&lt;&gt;Hold",ResolvedDate,"&gt;="&amp;$C$1,ResolvedDate,"&lt;="&amp;$F$1)</f>
        <v/>
      </c>
      <c r="E4751" s="137">
        <f>COUNTIFS(Severity,$B4751,SLA_Breach,"&lt;&gt;Yes",Status,"&lt;&gt;Suspend",Status,"&lt;&gt;Assigned",Status,"&lt;&gt;Open",Status,"&lt;&gt;Hold&gt;",ResolvedDate,"&gt;="&amp;$C$1,ResolvedDate,"&lt;="&amp;$F$1)</f>
        <v/>
      </c>
      <c r="F4751" s="137">
        <f>COUNTIFS(Severity,$B4751,SLA_Breach,"Yes",Status,"&lt;&gt;Suspend",Status,"&lt;&gt;Assigned",Status,"&lt;&gt;Open",Status,"&lt;&gt;Hold&gt;",ResolvedDate,"&gt;="&amp;$C$1,ResolvedDate,"&lt;="&amp;$F$1)</f>
        <v/>
      </c>
      <c r="G4751" s="137">
        <f>COUNTIFS(Severity,$B4751,AssignedDate,"&gt;=01/01/2017 12:00:00 AM",AssignedDate,"&lt;="&amp;$F$1)</f>
        <v/>
      </c>
      <c r="H4751" s="177" t="n"/>
      <c r="L4751" s="57" t="n">
        <v>0</v>
      </c>
      <c r="M4751" s="57" t="n"/>
    </row>
    <row r="4752" spans="1:13">
      <c r="A4752" s="137" t="n">
        <v>1</v>
      </c>
      <c r="B4752" s="100" t="s">
        <v>525</v>
      </c>
      <c r="C4752" s="137">
        <f>COUNTIFS(Severity,$B4752,AssignedDate,"&gt;="&amp;$C$1,AssignedDate,"&lt;="&amp;$F$1)</f>
        <v/>
      </c>
      <c r="D4752" s="137">
        <f>COUNTIFS(Severity,$B4752,Status,"&lt;&gt;Suspend",Status,"&lt;&gt;Assigned",Status,"&lt;&gt;Open",Status,"&lt;&gt;Hold",ResolvedDate,"&gt;="&amp;$C$1,ResolvedDate,"&lt;="&amp;$F$1)</f>
        <v/>
      </c>
      <c r="E4752" s="137">
        <f>COUNTIFS(Severity,$B4752,SLA_Breach,"&lt;&gt;Yes",Status,"&lt;&gt;Suspend",Status,"&lt;&gt;Assigned",Status,"&lt;&gt;Open",Status,"&lt;&gt;Hold&gt;",ResolvedDate,"&gt;="&amp;$C$1,ResolvedDate,"&lt;="&amp;$F$1)</f>
        <v/>
      </c>
      <c r="F4752" s="137">
        <f>COUNTIFS(Severity,$B4752,SLA_Breach,"Yes",Status,"&lt;&gt;Suspend",Status,"&lt;&gt;Assigned",Status,"&lt;&gt;Open",Status,"&lt;&gt;Hold&gt;",ResolvedDate,"&gt;="&amp;$C$1,ResolvedDate,"&lt;="&amp;$F$1)</f>
        <v/>
      </c>
      <c r="G4752" s="137">
        <f>COUNTIFS(Severity,$B4752,AssignedDate,"&gt;=01/01/2017 12:00:00 AM",AssignedDate,"&lt;="&amp;$F$1)</f>
        <v/>
      </c>
      <c r="H4752" s="177" t="n"/>
      <c r="L4752" s="57" t="n">
        <v>0</v>
      </c>
      <c r="M4752" s="57" t="n"/>
    </row>
    <row r="4753" spans="1:13">
      <c r="A4753" s="137" t="n">
        <v>1</v>
      </c>
      <c r="B4753" s="100" t="s">
        <v>525</v>
      </c>
      <c r="C4753" s="137">
        <f>COUNTIFS(Severity,$B4753,AssignedDate,"&gt;="&amp;$C$1,AssignedDate,"&lt;="&amp;$F$1)</f>
        <v/>
      </c>
      <c r="D4753" s="137">
        <f>COUNTIFS(Severity,$B4753,Status,"&lt;&gt;Suspend",Status,"&lt;&gt;Assigned",Status,"&lt;&gt;Open",Status,"&lt;&gt;Hold",ResolvedDate,"&gt;="&amp;$C$1,ResolvedDate,"&lt;="&amp;$F$1)</f>
        <v/>
      </c>
      <c r="E4753" s="137">
        <f>COUNTIFS(Severity,$B4753,SLA_Breach,"&lt;&gt;Yes",Status,"&lt;&gt;Suspend",Status,"&lt;&gt;Assigned",Status,"&lt;&gt;Open",Status,"&lt;&gt;Hold&gt;",ResolvedDate,"&gt;="&amp;$C$1,ResolvedDate,"&lt;="&amp;$F$1)</f>
        <v/>
      </c>
      <c r="F4753" s="137">
        <f>COUNTIFS(Severity,$B4753,SLA_Breach,"Yes",Status,"&lt;&gt;Suspend",Status,"&lt;&gt;Assigned",Status,"&lt;&gt;Open",Status,"&lt;&gt;Hold&gt;",ResolvedDate,"&gt;="&amp;$C$1,ResolvedDate,"&lt;="&amp;$F$1)</f>
        <v/>
      </c>
      <c r="G4753" s="137">
        <f>COUNTIFS(Severity,$B4753,AssignedDate,"&gt;=01/01/2017 12:00:00 AM",AssignedDate,"&lt;="&amp;$F$1)</f>
        <v/>
      </c>
      <c r="H4753" s="177" t="n"/>
      <c r="L4753" s="57" t="n">
        <v>0</v>
      </c>
      <c r="M4753" s="57" t="n"/>
    </row>
    <row r="4754" spans="1:13">
      <c r="A4754" s="137" t="n">
        <v>1</v>
      </c>
      <c r="B4754" s="100" t="s">
        <v>525</v>
      </c>
      <c r="C4754" s="137">
        <f>COUNTIFS(Severity,$B4754,AssignedDate,"&gt;="&amp;$C$1,AssignedDate,"&lt;="&amp;$F$1)</f>
        <v/>
      </c>
      <c r="D4754" s="137">
        <f>COUNTIFS(Severity,$B4754,Status,"&lt;&gt;Suspend",Status,"&lt;&gt;Assigned",Status,"&lt;&gt;Open",Status,"&lt;&gt;Hold",ResolvedDate,"&gt;="&amp;$C$1,ResolvedDate,"&lt;="&amp;$F$1)</f>
        <v/>
      </c>
      <c r="E4754" s="137">
        <f>COUNTIFS(Severity,$B4754,SLA_Breach,"&lt;&gt;Yes",Status,"&lt;&gt;Suspend",Status,"&lt;&gt;Assigned",Status,"&lt;&gt;Open",Status,"&lt;&gt;Hold&gt;",ResolvedDate,"&gt;="&amp;$C$1,ResolvedDate,"&lt;="&amp;$F$1)</f>
        <v/>
      </c>
      <c r="F4754" s="137">
        <f>COUNTIFS(Severity,$B4754,SLA_Breach,"Yes",Status,"&lt;&gt;Suspend",Status,"&lt;&gt;Assigned",Status,"&lt;&gt;Open",Status,"&lt;&gt;Hold&gt;",ResolvedDate,"&gt;="&amp;$C$1,ResolvedDate,"&lt;="&amp;$F$1)</f>
        <v/>
      </c>
      <c r="G4754" s="137">
        <f>COUNTIFS(Severity,$B4754,AssignedDate,"&gt;=01/01/2017 12:00:00 AM",AssignedDate,"&lt;="&amp;$F$1)</f>
        <v/>
      </c>
      <c r="H4754" s="177" t="n"/>
      <c r="L4754" s="57" t="n">
        <v>0</v>
      </c>
      <c r="M4754" s="57" t="n"/>
    </row>
    <row r="4755" spans="1:13">
      <c r="A4755" s="137" t="n">
        <v>1</v>
      </c>
      <c r="B4755" s="100" t="s">
        <v>525</v>
      </c>
      <c r="C4755" s="137">
        <f>COUNTIFS(Severity,$B4755,AssignedDate,"&gt;="&amp;$C$1,AssignedDate,"&lt;="&amp;$F$1)</f>
        <v/>
      </c>
      <c r="D4755" s="137">
        <f>COUNTIFS(Severity,$B4755,Status,"&lt;&gt;Suspend",Status,"&lt;&gt;Assigned",Status,"&lt;&gt;Open",Status,"&lt;&gt;Hold",ResolvedDate,"&gt;="&amp;$C$1,ResolvedDate,"&lt;="&amp;$F$1)</f>
        <v/>
      </c>
      <c r="E4755" s="137">
        <f>COUNTIFS(Severity,$B4755,SLA_Breach,"&lt;&gt;Yes",Status,"&lt;&gt;Suspend",Status,"&lt;&gt;Assigned",Status,"&lt;&gt;Open",Status,"&lt;&gt;Hold&gt;",ResolvedDate,"&gt;="&amp;$C$1,ResolvedDate,"&lt;="&amp;$F$1)</f>
        <v/>
      </c>
      <c r="F4755" s="137">
        <f>COUNTIFS(Severity,$B4755,SLA_Breach,"Yes",Status,"&lt;&gt;Suspend",Status,"&lt;&gt;Assigned",Status,"&lt;&gt;Open",Status,"&lt;&gt;Hold&gt;",ResolvedDate,"&gt;="&amp;$C$1,ResolvedDate,"&lt;="&amp;$F$1)</f>
        <v/>
      </c>
      <c r="G4755" s="137">
        <f>COUNTIFS(Severity,$B4755,AssignedDate,"&gt;=01/01/2017 12:00:00 AM",AssignedDate,"&lt;="&amp;$F$1)</f>
        <v/>
      </c>
      <c r="H4755" s="177" t="n"/>
      <c r="L4755" s="57" t="n">
        <v>0</v>
      </c>
      <c r="M4755" s="57" t="n"/>
    </row>
    <row r="4756" spans="1:13">
      <c r="A4756" s="137" t="n">
        <v>1</v>
      </c>
      <c r="B4756" s="100" t="s">
        <v>525</v>
      </c>
      <c r="C4756" s="137">
        <f>COUNTIFS(Severity,$B4756,AssignedDate,"&gt;="&amp;$C$1,AssignedDate,"&lt;="&amp;$F$1)</f>
        <v/>
      </c>
      <c r="D4756" s="137">
        <f>COUNTIFS(Severity,$B4756,Status,"&lt;&gt;Suspend",Status,"&lt;&gt;Assigned",Status,"&lt;&gt;Open",Status,"&lt;&gt;Hold",ResolvedDate,"&gt;="&amp;$C$1,ResolvedDate,"&lt;="&amp;$F$1)</f>
        <v/>
      </c>
      <c r="E4756" s="137">
        <f>COUNTIFS(Severity,$B4756,SLA_Breach,"&lt;&gt;Yes",Status,"&lt;&gt;Suspend",Status,"&lt;&gt;Assigned",Status,"&lt;&gt;Open",Status,"&lt;&gt;Hold&gt;",ResolvedDate,"&gt;="&amp;$C$1,ResolvedDate,"&lt;="&amp;$F$1)</f>
        <v/>
      </c>
      <c r="F4756" s="137">
        <f>COUNTIFS(Severity,$B4756,SLA_Breach,"Yes",Status,"&lt;&gt;Suspend",Status,"&lt;&gt;Assigned",Status,"&lt;&gt;Open",Status,"&lt;&gt;Hold&gt;",ResolvedDate,"&gt;="&amp;$C$1,ResolvedDate,"&lt;="&amp;$F$1)</f>
        <v/>
      </c>
      <c r="G4756" s="137">
        <f>COUNTIFS(Severity,$B4756,AssignedDate,"&gt;=01/01/2017 12:00:00 AM",AssignedDate,"&lt;="&amp;$F$1)</f>
        <v/>
      </c>
      <c r="H4756" s="177" t="n"/>
      <c r="L4756" s="57" t="n">
        <v>0</v>
      </c>
      <c r="M4756" s="57" t="n"/>
    </row>
    <row r="4757" spans="1:13">
      <c r="A4757" s="137" t="n">
        <v>1</v>
      </c>
      <c r="B4757" s="100" t="s">
        <v>525</v>
      </c>
      <c r="C4757" s="137">
        <f>COUNTIFS(Severity,$B4757,AssignedDate,"&gt;="&amp;$C$1,AssignedDate,"&lt;="&amp;$F$1)</f>
        <v/>
      </c>
      <c r="D4757" s="137">
        <f>COUNTIFS(Severity,$B4757,Status,"&lt;&gt;Suspend",Status,"&lt;&gt;Assigned",Status,"&lt;&gt;Open",Status,"&lt;&gt;Hold",ResolvedDate,"&gt;="&amp;$C$1,ResolvedDate,"&lt;="&amp;$F$1)</f>
        <v/>
      </c>
      <c r="E4757" s="137">
        <f>COUNTIFS(Severity,$B4757,SLA_Breach,"&lt;&gt;Yes",Status,"&lt;&gt;Suspend",Status,"&lt;&gt;Assigned",Status,"&lt;&gt;Open",Status,"&lt;&gt;Hold&gt;",ResolvedDate,"&gt;="&amp;$C$1,ResolvedDate,"&lt;="&amp;$F$1)</f>
        <v/>
      </c>
      <c r="F4757" s="137">
        <f>COUNTIFS(Severity,$B4757,SLA_Breach,"Yes",Status,"&lt;&gt;Suspend",Status,"&lt;&gt;Assigned",Status,"&lt;&gt;Open",Status,"&lt;&gt;Hold&gt;",ResolvedDate,"&gt;="&amp;$C$1,ResolvedDate,"&lt;="&amp;$F$1)</f>
        <v/>
      </c>
      <c r="G4757" s="137">
        <f>COUNTIFS(Severity,$B4757,AssignedDate,"&gt;=01/01/2017 12:00:00 AM",AssignedDate,"&lt;="&amp;$F$1)</f>
        <v/>
      </c>
      <c r="H4757" s="177" t="n"/>
      <c r="L4757" s="57" t="n">
        <v>0</v>
      </c>
      <c r="M4757" s="57" t="n"/>
    </row>
    <row r="4758" spans="1:13">
      <c r="A4758" s="137" t="n">
        <v>1</v>
      </c>
      <c r="B4758" s="100" t="s">
        <v>525</v>
      </c>
      <c r="C4758" s="137">
        <f>COUNTIFS(Severity,$B4758,AssignedDate,"&gt;="&amp;$C$1,AssignedDate,"&lt;="&amp;$F$1)</f>
        <v/>
      </c>
      <c r="D4758" s="137">
        <f>COUNTIFS(Severity,$B4758,Status,"&lt;&gt;Suspend",Status,"&lt;&gt;Assigned",Status,"&lt;&gt;Open",Status,"&lt;&gt;Hold",ResolvedDate,"&gt;="&amp;$C$1,ResolvedDate,"&lt;="&amp;$F$1)</f>
        <v/>
      </c>
      <c r="E4758" s="137">
        <f>COUNTIFS(Severity,$B4758,SLA_Breach,"&lt;&gt;Yes",Status,"&lt;&gt;Suspend",Status,"&lt;&gt;Assigned",Status,"&lt;&gt;Open",Status,"&lt;&gt;Hold&gt;",ResolvedDate,"&gt;="&amp;$C$1,ResolvedDate,"&lt;="&amp;$F$1)</f>
        <v/>
      </c>
      <c r="F4758" s="137">
        <f>COUNTIFS(Severity,$B4758,SLA_Breach,"Yes",Status,"&lt;&gt;Suspend",Status,"&lt;&gt;Assigned",Status,"&lt;&gt;Open",Status,"&lt;&gt;Hold&gt;",ResolvedDate,"&gt;="&amp;$C$1,ResolvedDate,"&lt;="&amp;$F$1)</f>
        <v/>
      </c>
      <c r="G4758" s="137">
        <f>COUNTIFS(Severity,$B4758,AssignedDate,"&gt;=01/01/2017 12:00:00 AM",AssignedDate,"&lt;="&amp;$F$1)</f>
        <v/>
      </c>
      <c r="H4758" s="177" t="n"/>
      <c r="L4758" s="57" t="n">
        <v>0</v>
      </c>
      <c r="M4758" s="57" t="n"/>
    </row>
    <row r="4759" spans="1:13">
      <c r="A4759" s="137" t="n">
        <v>1</v>
      </c>
      <c r="B4759" s="100" t="s">
        <v>525</v>
      </c>
      <c r="C4759" s="137">
        <f>COUNTIFS(Severity,$B4759,AssignedDate,"&gt;="&amp;$C$1,AssignedDate,"&lt;="&amp;$F$1)</f>
        <v/>
      </c>
      <c r="D4759" s="137">
        <f>COUNTIFS(Severity,$B4759,Status,"&lt;&gt;Suspend",Status,"&lt;&gt;Assigned",Status,"&lt;&gt;Open",Status,"&lt;&gt;Hold",ResolvedDate,"&gt;="&amp;$C$1,ResolvedDate,"&lt;="&amp;$F$1)</f>
        <v/>
      </c>
      <c r="E4759" s="137">
        <f>COUNTIFS(Severity,$B4759,SLA_Breach,"&lt;&gt;Yes",Status,"&lt;&gt;Suspend",Status,"&lt;&gt;Assigned",Status,"&lt;&gt;Open",Status,"&lt;&gt;Hold&gt;",ResolvedDate,"&gt;="&amp;$C$1,ResolvedDate,"&lt;="&amp;$F$1)</f>
        <v/>
      </c>
      <c r="F4759" s="137">
        <f>COUNTIFS(Severity,$B4759,SLA_Breach,"Yes",Status,"&lt;&gt;Suspend",Status,"&lt;&gt;Assigned",Status,"&lt;&gt;Open",Status,"&lt;&gt;Hold&gt;",ResolvedDate,"&gt;="&amp;$C$1,ResolvedDate,"&lt;="&amp;$F$1)</f>
        <v/>
      </c>
      <c r="G4759" s="137">
        <f>COUNTIFS(Severity,$B4759,AssignedDate,"&gt;=01/01/2017 12:00:00 AM",AssignedDate,"&lt;="&amp;$F$1)</f>
        <v/>
      </c>
      <c r="H4759" s="177" t="n"/>
      <c r="L4759" s="57" t="n">
        <v>0</v>
      </c>
      <c r="M4759" s="57" t="n"/>
    </row>
    <row r="4760" spans="1:13">
      <c r="A4760" s="137" t="n">
        <v>1</v>
      </c>
      <c r="B4760" s="100" t="s">
        <v>525</v>
      </c>
      <c r="C4760" s="137">
        <f>COUNTIFS(Severity,$B4760,AssignedDate,"&gt;="&amp;$C$1,AssignedDate,"&lt;="&amp;$F$1)</f>
        <v/>
      </c>
      <c r="D4760" s="137">
        <f>COUNTIFS(Severity,$B4760,Status,"&lt;&gt;Suspend",Status,"&lt;&gt;Assigned",Status,"&lt;&gt;Open",Status,"&lt;&gt;Hold",ResolvedDate,"&gt;="&amp;$C$1,ResolvedDate,"&lt;="&amp;$F$1)</f>
        <v/>
      </c>
      <c r="E4760" s="137">
        <f>COUNTIFS(Severity,$B4760,SLA_Breach,"&lt;&gt;Yes",Status,"&lt;&gt;Suspend",Status,"&lt;&gt;Assigned",Status,"&lt;&gt;Open",Status,"&lt;&gt;Hold&gt;",ResolvedDate,"&gt;="&amp;$C$1,ResolvedDate,"&lt;="&amp;$F$1)</f>
        <v/>
      </c>
      <c r="F4760" s="137">
        <f>COUNTIFS(Severity,$B4760,SLA_Breach,"Yes",Status,"&lt;&gt;Suspend",Status,"&lt;&gt;Assigned",Status,"&lt;&gt;Open",Status,"&lt;&gt;Hold&gt;",ResolvedDate,"&gt;="&amp;$C$1,ResolvedDate,"&lt;="&amp;$F$1)</f>
        <v/>
      </c>
      <c r="G4760" s="137">
        <f>COUNTIFS(Severity,$B4760,AssignedDate,"&gt;=01/01/2017 12:00:00 AM",AssignedDate,"&lt;="&amp;$F$1)</f>
        <v/>
      </c>
      <c r="H4760" s="177" t="n"/>
      <c r="L4760" s="57" t="n">
        <v>0</v>
      </c>
      <c r="M4760" s="57" t="n"/>
    </row>
    <row r="4761" spans="1:13">
      <c r="A4761" s="137" t="n">
        <v>1</v>
      </c>
      <c r="B4761" s="100" t="s">
        <v>525</v>
      </c>
      <c r="C4761" s="137">
        <f>COUNTIFS(Severity,$B4761,AssignedDate,"&gt;="&amp;$C$1,AssignedDate,"&lt;="&amp;$F$1)</f>
        <v/>
      </c>
      <c r="D4761" s="137">
        <f>COUNTIFS(Severity,$B4761,Status,"&lt;&gt;Suspend",Status,"&lt;&gt;Assigned",Status,"&lt;&gt;Open",Status,"&lt;&gt;Hold",ResolvedDate,"&gt;="&amp;$C$1,ResolvedDate,"&lt;="&amp;$F$1)</f>
        <v/>
      </c>
      <c r="E4761" s="137">
        <f>COUNTIFS(Severity,$B4761,SLA_Breach,"&lt;&gt;Yes",Status,"&lt;&gt;Suspend",Status,"&lt;&gt;Assigned",Status,"&lt;&gt;Open",Status,"&lt;&gt;Hold&gt;",ResolvedDate,"&gt;="&amp;$C$1,ResolvedDate,"&lt;="&amp;$F$1)</f>
        <v/>
      </c>
      <c r="F4761" s="137">
        <f>COUNTIFS(Severity,$B4761,SLA_Breach,"Yes",Status,"&lt;&gt;Suspend",Status,"&lt;&gt;Assigned",Status,"&lt;&gt;Open",Status,"&lt;&gt;Hold&gt;",ResolvedDate,"&gt;="&amp;$C$1,ResolvedDate,"&lt;="&amp;$F$1)</f>
        <v/>
      </c>
      <c r="G4761" s="137">
        <f>COUNTIFS(Severity,$B4761,AssignedDate,"&gt;=01/01/2017 12:00:00 AM",AssignedDate,"&lt;="&amp;$F$1)</f>
        <v/>
      </c>
      <c r="H4761" s="177" t="n"/>
      <c r="L4761" s="57" t="n">
        <v>0</v>
      </c>
      <c r="M4761" s="57" t="n"/>
    </row>
    <row r="4762" spans="1:13">
      <c r="A4762" s="137" t="n">
        <v>1</v>
      </c>
      <c r="B4762" s="100" t="s">
        <v>525</v>
      </c>
      <c r="C4762" s="137">
        <f>COUNTIFS(Severity,$B4762,AssignedDate,"&gt;="&amp;$C$1,AssignedDate,"&lt;="&amp;$F$1)</f>
        <v/>
      </c>
      <c r="D4762" s="137">
        <f>COUNTIFS(Severity,$B4762,Status,"&lt;&gt;Suspend",Status,"&lt;&gt;Assigned",Status,"&lt;&gt;Open",Status,"&lt;&gt;Hold",ResolvedDate,"&gt;="&amp;$C$1,ResolvedDate,"&lt;="&amp;$F$1)</f>
        <v/>
      </c>
      <c r="E4762" s="137">
        <f>COUNTIFS(Severity,$B4762,SLA_Breach,"&lt;&gt;Yes",Status,"&lt;&gt;Suspend",Status,"&lt;&gt;Assigned",Status,"&lt;&gt;Open",Status,"&lt;&gt;Hold&gt;",ResolvedDate,"&gt;="&amp;$C$1,ResolvedDate,"&lt;="&amp;$F$1)</f>
        <v/>
      </c>
      <c r="F4762" s="137">
        <f>COUNTIFS(Severity,$B4762,SLA_Breach,"Yes",Status,"&lt;&gt;Suspend",Status,"&lt;&gt;Assigned",Status,"&lt;&gt;Open",Status,"&lt;&gt;Hold&gt;",ResolvedDate,"&gt;="&amp;$C$1,ResolvedDate,"&lt;="&amp;$F$1)</f>
        <v/>
      </c>
      <c r="G4762" s="137">
        <f>COUNTIFS(Severity,$B4762,AssignedDate,"&gt;=01/01/2017 12:00:00 AM",AssignedDate,"&lt;="&amp;$F$1)</f>
        <v/>
      </c>
      <c r="H4762" s="177" t="n"/>
      <c r="L4762" s="57" t="n">
        <v>0</v>
      </c>
      <c r="M4762" s="57" t="n"/>
    </row>
    <row r="4763" spans="1:13">
      <c r="A4763" s="137" t="n">
        <v>1</v>
      </c>
      <c r="B4763" s="100" t="s">
        <v>525</v>
      </c>
      <c r="C4763" s="137">
        <f>COUNTIFS(Severity,$B4763,AssignedDate,"&gt;="&amp;$C$1,AssignedDate,"&lt;="&amp;$F$1)</f>
        <v/>
      </c>
      <c r="D4763" s="137">
        <f>COUNTIFS(Severity,$B4763,Status,"&lt;&gt;Suspend",Status,"&lt;&gt;Assigned",Status,"&lt;&gt;Open",Status,"&lt;&gt;Hold",ResolvedDate,"&gt;="&amp;$C$1,ResolvedDate,"&lt;="&amp;$F$1)</f>
        <v/>
      </c>
      <c r="E4763" s="137">
        <f>COUNTIFS(Severity,$B4763,SLA_Breach,"&lt;&gt;Yes",Status,"&lt;&gt;Suspend",Status,"&lt;&gt;Assigned",Status,"&lt;&gt;Open",Status,"&lt;&gt;Hold&gt;",ResolvedDate,"&gt;="&amp;$C$1,ResolvedDate,"&lt;="&amp;$F$1)</f>
        <v/>
      </c>
      <c r="F4763" s="137">
        <f>COUNTIFS(Severity,$B4763,SLA_Breach,"Yes",Status,"&lt;&gt;Suspend",Status,"&lt;&gt;Assigned",Status,"&lt;&gt;Open",Status,"&lt;&gt;Hold&gt;",ResolvedDate,"&gt;="&amp;$C$1,ResolvedDate,"&lt;="&amp;$F$1)</f>
        <v/>
      </c>
      <c r="G4763" s="137">
        <f>COUNTIFS(Severity,$B4763,AssignedDate,"&gt;=01/01/2017 12:00:00 AM",AssignedDate,"&lt;="&amp;$F$1)</f>
        <v/>
      </c>
      <c r="H4763" s="177" t="n"/>
      <c r="L4763" s="57" t="n">
        <v>0</v>
      </c>
      <c r="M4763" s="57" t="n"/>
    </row>
    <row r="4764" spans="1:13">
      <c r="A4764" s="137" t="n">
        <v>1</v>
      </c>
      <c r="B4764" s="100" t="s">
        <v>525</v>
      </c>
      <c r="C4764" s="137">
        <f>COUNTIFS(Severity,$B4764,AssignedDate,"&gt;="&amp;$C$1,AssignedDate,"&lt;="&amp;$F$1)</f>
        <v/>
      </c>
      <c r="D4764" s="137">
        <f>COUNTIFS(Severity,$B4764,Status,"&lt;&gt;Suspend",Status,"&lt;&gt;Assigned",Status,"&lt;&gt;Open",Status,"&lt;&gt;Hold",ResolvedDate,"&gt;="&amp;$C$1,ResolvedDate,"&lt;="&amp;$F$1)</f>
        <v/>
      </c>
      <c r="E4764" s="137">
        <f>COUNTIFS(Severity,$B4764,SLA_Breach,"&lt;&gt;Yes",Status,"&lt;&gt;Suspend",Status,"&lt;&gt;Assigned",Status,"&lt;&gt;Open",Status,"&lt;&gt;Hold&gt;",ResolvedDate,"&gt;="&amp;$C$1,ResolvedDate,"&lt;="&amp;$F$1)</f>
        <v/>
      </c>
      <c r="F4764" s="137">
        <f>COUNTIFS(Severity,$B4764,SLA_Breach,"Yes",Status,"&lt;&gt;Suspend",Status,"&lt;&gt;Assigned",Status,"&lt;&gt;Open",Status,"&lt;&gt;Hold&gt;",ResolvedDate,"&gt;="&amp;$C$1,ResolvedDate,"&lt;="&amp;$F$1)</f>
        <v/>
      </c>
      <c r="G4764" s="137">
        <f>COUNTIFS(Severity,$B4764,AssignedDate,"&gt;=01/01/2017 12:00:00 AM",AssignedDate,"&lt;="&amp;$F$1)</f>
        <v/>
      </c>
      <c r="H4764" s="177" t="n"/>
      <c r="L4764" s="57" t="n">
        <v>0</v>
      </c>
      <c r="M4764" s="57" t="n"/>
    </row>
    <row r="4765" spans="1:13">
      <c r="A4765" s="137" t="n">
        <v>1</v>
      </c>
      <c r="B4765" s="100" t="s">
        <v>525</v>
      </c>
      <c r="C4765" s="137">
        <f>COUNTIFS(Severity,$B4765,AssignedDate,"&gt;="&amp;$C$1,AssignedDate,"&lt;="&amp;$F$1)</f>
        <v/>
      </c>
      <c r="D4765" s="137">
        <f>COUNTIFS(Severity,$B4765,Status,"&lt;&gt;Suspend",Status,"&lt;&gt;Assigned",Status,"&lt;&gt;Open",Status,"&lt;&gt;Hold",ResolvedDate,"&gt;="&amp;$C$1,ResolvedDate,"&lt;="&amp;$F$1)</f>
        <v/>
      </c>
      <c r="E4765" s="137">
        <f>COUNTIFS(Severity,$B4765,SLA_Breach,"&lt;&gt;Yes",Status,"&lt;&gt;Suspend",Status,"&lt;&gt;Assigned",Status,"&lt;&gt;Open",Status,"&lt;&gt;Hold&gt;",ResolvedDate,"&gt;="&amp;$C$1,ResolvedDate,"&lt;="&amp;$F$1)</f>
        <v/>
      </c>
      <c r="F4765" s="137">
        <f>COUNTIFS(Severity,$B4765,SLA_Breach,"Yes",Status,"&lt;&gt;Suspend",Status,"&lt;&gt;Assigned",Status,"&lt;&gt;Open",Status,"&lt;&gt;Hold&gt;",ResolvedDate,"&gt;="&amp;$C$1,ResolvedDate,"&lt;="&amp;$F$1)</f>
        <v/>
      </c>
      <c r="G4765" s="137">
        <f>COUNTIFS(Severity,$B4765,AssignedDate,"&gt;=01/01/2017 12:00:00 AM",AssignedDate,"&lt;="&amp;$F$1)</f>
        <v/>
      </c>
      <c r="H4765" s="177" t="n"/>
      <c r="L4765" s="57" t="n">
        <v>0</v>
      </c>
      <c r="M4765" s="57" t="n"/>
    </row>
    <row r="4766" spans="1:13">
      <c r="A4766" s="137" t="n">
        <v>1</v>
      </c>
      <c r="B4766" s="100" t="s">
        <v>525</v>
      </c>
      <c r="C4766" s="137">
        <f>COUNTIFS(Severity,$B4766,AssignedDate,"&gt;="&amp;$C$1,AssignedDate,"&lt;="&amp;$F$1)</f>
        <v/>
      </c>
      <c r="D4766" s="137">
        <f>COUNTIFS(Severity,$B4766,Status,"&lt;&gt;Suspend",Status,"&lt;&gt;Assigned",Status,"&lt;&gt;Open",Status,"&lt;&gt;Hold",ResolvedDate,"&gt;="&amp;$C$1,ResolvedDate,"&lt;="&amp;$F$1)</f>
        <v/>
      </c>
      <c r="E4766" s="137">
        <f>COUNTIFS(Severity,$B4766,SLA_Breach,"&lt;&gt;Yes",Status,"&lt;&gt;Suspend",Status,"&lt;&gt;Assigned",Status,"&lt;&gt;Open",Status,"&lt;&gt;Hold&gt;",ResolvedDate,"&gt;="&amp;$C$1,ResolvedDate,"&lt;="&amp;$F$1)</f>
        <v/>
      </c>
      <c r="F4766" s="137">
        <f>COUNTIFS(Severity,$B4766,SLA_Breach,"Yes",Status,"&lt;&gt;Suspend",Status,"&lt;&gt;Assigned",Status,"&lt;&gt;Open",Status,"&lt;&gt;Hold&gt;",ResolvedDate,"&gt;="&amp;$C$1,ResolvedDate,"&lt;="&amp;$F$1)</f>
        <v/>
      </c>
      <c r="G4766" s="137">
        <f>COUNTIFS(Severity,$B4766,AssignedDate,"&gt;=01/01/2017 12:00:00 AM",AssignedDate,"&lt;="&amp;$F$1)</f>
        <v/>
      </c>
      <c r="H4766" s="177" t="n"/>
      <c r="L4766" s="57" t="n">
        <v>0</v>
      </c>
      <c r="M4766" s="57" t="n"/>
    </row>
    <row r="4767" spans="1:13">
      <c r="A4767" s="137" t="n">
        <v>1</v>
      </c>
      <c r="B4767" s="100" t="s">
        <v>525</v>
      </c>
      <c r="C4767" s="137">
        <f>COUNTIFS(Severity,$B4767,AssignedDate,"&gt;="&amp;$C$1,AssignedDate,"&lt;="&amp;$F$1)</f>
        <v/>
      </c>
      <c r="D4767" s="137">
        <f>COUNTIFS(Severity,$B4767,Status,"&lt;&gt;Suspend",Status,"&lt;&gt;Assigned",Status,"&lt;&gt;Open",Status,"&lt;&gt;Hold",ResolvedDate,"&gt;="&amp;$C$1,ResolvedDate,"&lt;="&amp;$F$1)</f>
        <v/>
      </c>
      <c r="E4767" s="137">
        <f>COUNTIFS(Severity,$B4767,SLA_Breach,"&lt;&gt;Yes",Status,"&lt;&gt;Suspend",Status,"&lt;&gt;Assigned",Status,"&lt;&gt;Open",Status,"&lt;&gt;Hold&gt;",ResolvedDate,"&gt;="&amp;$C$1,ResolvedDate,"&lt;="&amp;$F$1)</f>
        <v/>
      </c>
      <c r="F4767" s="137">
        <f>COUNTIFS(Severity,$B4767,SLA_Breach,"Yes",Status,"&lt;&gt;Suspend",Status,"&lt;&gt;Assigned",Status,"&lt;&gt;Open",Status,"&lt;&gt;Hold&gt;",ResolvedDate,"&gt;="&amp;$C$1,ResolvedDate,"&lt;="&amp;$F$1)</f>
        <v/>
      </c>
      <c r="G4767" s="137">
        <f>COUNTIFS(Severity,$B4767,AssignedDate,"&gt;=01/01/2017 12:00:00 AM",AssignedDate,"&lt;="&amp;$F$1)</f>
        <v/>
      </c>
      <c r="H4767" s="177" t="n"/>
      <c r="L4767" s="57" t="n">
        <v>0</v>
      </c>
      <c r="M4767" s="57" t="n"/>
    </row>
    <row r="4768" spans="1:13">
      <c r="A4768" s="137" t="n">
        <v>1</v>
      </c>
      <c r="B4768" s="100" t="s">
        <v>525</v>
      </c>
      <c r="C4768" s="137">
        <f>COUNTIFS(Severity,$B4768,AssignedDate,"&gt;="&amp;$C$1,AssignedDate,"&lt;="&amp;$F$1)</f>
        <v/>
      </c>
      <c r="D4768" s="137">
        <f>COUNTIFS(Severity,$B4768,Status,"&lt;&gt;Suspend",Status,"&lt;&gt;Assigned",Status,"&lt;&gt;Open",Status,"&lt;&gt;Hold",ResolvedDate,"&gt;="&amp;$C$1,ResolvedDate,"&lt;="&amp;$F$1)</f>
        <v/>
      </c>
      <c r="E4768" s="137">
        <f>COUNTIFS(Severity,$B4768,SLA_Breach,"&lt;&gt;Yes",Status,"&lt;&gt;Suspend",Status,"&lt;&gt;Assigned",Status,"&lt;&gt;Open",Status,"&lt;&gt;Hold&gt;",ResolvedDate,"&gt;="&amp;$C$1,ResolvedDate,"&lt;="&amp;$F$1)</f>
        <v/>
      </c>
      <c r="F4768" s="137">
        <f>COUNTIFS(Severity,$B4768,SLA_Breach,"Yes",Status,"&lt;&gt;Suspend",Status,"&lt;&gt;Assigned",Status,"&lt;&gt;Open",Status,"&lt;&gt;Hold&gt;",ResolvedDate,"&gt;="&amp;$C$1,ResolvedDate,"&lt;="&amp;$F$1)</f>
        <v/>
      </c>
      <c r="G4768" s="137">
        <f>COUNTIFS(Severity,$B4768,AssignedDate,"&gt;=01/01/2017 12:00:00 AM",AssignedDate,"&lt;="&amp;$F$1)</f>
        <v/>
      </c>
      <c r="H4768" s="177" t="n"/>
      <c r="L4768" s="57" t="n">
        <v>0</v>
      </c>
      <c r="M4768" s="57" t="n"/>
    </row>
    <row r="4769" spans="1:13">
      <c r="A4769" s="137" t="n">
        <v>1</v>
      </c>
      <c r="B4769" s="100" t="s">
        <v>525</v>
      </c>
      <c r="C4769" s="137">
        <f>COUNTIFS(Severity,$B4769,AssignedDate,"&gt;="&amp;$C$1,AssignedDate,"&lt;="&amp;$F$1)</f>
        <v/>
      </c>
      <c r="D4769" s="137">
        <f>COUNTIFS(Severity,$B4769,Status,"&lt;&gt;Suspend",Status,"&lt;&gt;Assigned",Status,"&lt;&gt;Open",Status,"&lt;&gt;Hold",ResolvedDate,"&gt;="&amp;$C$1,ResolvedDate,"&lt;="&amp;$F$1)</f>
        <v/>
      </c>
      <c r="E4769" s="137">
        <f>COUNTIFS(Severity,$B4769,SLA_Breach,"&lt;&gt;Yes",Status,"&lt;&gt;Suspend",Status,"&lt;&gt;Assigned",Status,"&lt;&gt;Open",Status,"&lt;&gt;Hold&gt;",ResolvedDate,"&gt;="&amp;$C$1,ResolvedDate,"&lt;="&amp;$F$1)</f>
        <v/>
      </c>
      <c r="F4769" s="137">
        <f>COUNTIFS(Severity,$B4769,SLA_Breach,"Yes",Status,"&lt;&gt;Suspend",Status,"&lt;&gt;Assigned",Status,"&lt;&gt;Open",Status,"&lt;&gt;Hold&gt;",ResolvedDate,"&gt;="&amp;$C$1,ResolvedDate,"&lt;="&amp;$F$1)</f>
        <v/>
      </c>
      <c r="G4769" s="137">
        <f>COUNTIFS(Severity,$B4769,AssignedDate,"&gt;=01/01/2017 12:00:00 AM",AssignedDate,"&lt;="&amp;$F$1)</f>
        <v/>
      </c>
      <c r="H4769" s="177" t="n"/>
      <c r="L4769" s="57" t="n">
        <v>0</v>
      </c>
      <c r="M4769" s="57" t="n"/>
    </row>
    <row r="4770" spans="1:13">
      <c r="A4770" s="137" t="n">
        <v>1</v>
      </c>
      <c r="B4770" s="100" t="s">
        <v>525</v>
      </c>
      <c r="C4770" s="137">
        <f>COUNTIFS(Severity,$B4770,AssignedDate,"&gt;="&amp;$C$1,AssignedDate,"&lt;="&amp;$F$1)</f>
        <v/>
      </c>
      <c r="D4770" s="137">
        <f>COUNTIFS(Severity,$B4770,Status,"&lt;&gt;Suspend",Status,"&lt;&gt;Assigned",Status,"&lt;&gt;Open",Status,"&lt;&gt;Hold",ResolvedDate,"&gt;="&amp;$C$1,ResolvedDate,"&lt;="&amp;$F$1)</f>
        <v/>
      </c>
      <c r="E4770" s="137">
        <f>COUNTIFS(Severity,$B4770,SLA_Breach,"&lt;&gt;Yes",Status,"&lt;&gt;Suspend",Status,"&lt;&gt;Assigned",Status,"&lt;&gt;Open",Status,"&lt;&gt;Hold&gt;",ResolvedDate,"&gt;="&amp;$C$1,ResolvedDate,"&lt;="&amp;$F$1)</f>
        <v/>
      </c>
      <c r="F4770" s="137">
        <f>COUNTIFS(Severity,$B4770,SLA_Breach,"Yes",Status,"&lt;&gt;Suspend",Status,"&lt;&gt;Assigned",Status,"&lt;&gt;Open",Status,"&lt;&gt;Hold&gt;",ResolvedDate,"&gt;="&amp;$C$1,ResolvedDate,"&lt;="&amp;$F$1)</f>
        <v/>
      </c>
      <c r="G4770" s="137">
        <f>COUNTIFS(Severity,$B4770,AssignedDate,"&gt;=01/01/2017 12:00:00 AM",AssignedDate,"&lt;="&amp;$F$1)</f>
        <v/>
      </c>
      <c r="H4770" s="177" t="n"/>
      <c r="L4770" s="57" t="n">
        <v>0</v>
      </c>
      <c r="M4770" s="57" t="n"/>
    </row>
    <row r="4771" spans="1:13">
      <c r="A4771" s="137" t="n">
        <v>1</v>
      </c>
      <c r="B4771" s="100" t="s">
        <v>525</v>
      </c>
      <c r="C4771" s="137">
        <f>COUNTIFS(Severity,$B4771,AssignedDate,"&gt;="&amp;$C$1,AssignedDate,"&lt;="&amp;$F$1)</f>
        <v/>
      </c>
      <c r="D4771" s="137">
        <f>COUNTIFS(Severity,$B4771,Status,"&lt;&gt;Suspend",Status,"&lt;&gt;Assigned",Status,"&lt;&gt;Open",Status,"&lt;&gt;Hold",ResolvedDate,"&gt;="&amp;$C$1,ResolvedDate,"&lt;="&amp;$F$1)</f>
        <v/>
      </c>
      <c r="E4771" s="137">
        <f>COUNTIFS(Severity,$B4771,SLA_Breach,"&lt;&gt;Yes",Status,"&lt;&gt;Suspend",Status,"&lt;&gt;Assigned",Status,"&lt;&gt;Open",Status,"&lt;&gt;Hold&gt;",ResolvedDate,"&gt;="&amp;$C$1,ResolvedDate,"&lt;="&amp;$F$1)</f>
        <v/>
      </c>
      <c r="F4771" s="137">
        <f>COUNTIFS(Severity,$B4771,SLA_Breach,"Yes",Status,"&lt;&gt;Suspend",Status,"&lt;&gt;Assigned",Status,"&lt;&gt;Open",Status,"&lt;&gt;Hold&gt;",ResolvedDate,"&gt;="&amp;$C$1,ResolvedDate,"&lt;="&amp;$F$1)</f>
        <v/>
      </c>
      <c r="G4771" s="137">
        <f>COUNTIFS(Severity,$B4771,AssignedDate,"&gt;=01/01/2017 12:00:00 AM",AssignedDate,"&lt;="&amp;$F$1)</f>
        <v/>
      </c>
      <c r="H4771" s="177" t="n"/>
      <c r="L4771" s="57" t="n">
        <v>0</v>
      </c>
      <c r="M4771" s="57" t="n"/>
    </row>
    <row r="4772" spans="1:13">
      <c r="A4772" s="137" t="n">
        <v>1</v>
      </c>
      <c r="B4772" s="100" t="s">
        <v>525</v>
      </c>
      <c r="C4772" s="137">
        <f>COUNTIFS(Severity,$B4772,AssignedDate,"&gt;="&amp;$C$1,AssignedDate,"&lt;="&amp;$F$1)</f>
        <v/>
      </c>
      <c r="D4772" s="137">
        <f>COUNTIFS(Severity,$B4772,Status,"&lt;&gt;Suspend",Status,"&lt;&gt;Assigned",Status,"&lt;&gt;Open",Status,"&lt;&gt;Hold",ResolvedDate,"&gt;="&amp;$C$1,ResolvedDate,"&lt;="&amp;$F$1)</f>
        <v/>
      </c>
      <c r="E4772" s="137">
        <f>COUNTIFS(Severity,$B4772,SLA_Breach,"&lt;&gt;Yes",Status,"&lt;&gt;Suspend",Status,"&lt;&gt;Assigned",Status,"&lt;&gt;Open",Status,"&lt;&gt;Hold&gt;",ResolvedDate,"&gt;="&amp;$C$1,ResolvedDate,"&lt;="&amp;$F$1)</f>
        <v/>
      </c>
      <c r="F4772" s="137">
        <f>COUNTIFS(Severity,$B4772,SLA_Breach,"Yes",Status,"&lt;&gt;Suspend",Status,"&lt;&gt;Assigned",Status,"&lt;&gt;Open",Status,"&lt;&gt;Hold&gt;",ResolvedDate,"&gt;="&amp;$C$1,ResolvedDate,"&lt;="&amp;$F$1)</f>
        <v/>
      </c>
      <c r="G4772" s="137">
        <f>COUNTIFS(Severity,$B4772,AssignedDate,"&gt;=01/01/2017 12:00:00 AM",AssignedDate,"&lt;="&amp;$F$1)</f>
        <v/>
      </c>
      <c r="H4772" s="177" t="n"/>
      <c r="L4772" s="57" t="n">
        <v>0</v>
      </c>
      <c r="M4772" s="57" t="n"/>
    </row>
    <row r="4773" spans="1:13">
      <c r="A4773" s="137" t="n">
        <v>1</v>
      </c>
      <c r="B4773" s="100" t="s">
        <v>525</v>
      </c>
      <c r="C4773" s="137">
        <f>COUNTIFS(Severity,$B4773,AssignedDate,"&gt;="&amp;$C$1,AssignedDate,"&lt;="&amp;$F$1)</f>
        <v/>
      </c>
      <c r="D4773" s="137">
        <f>COUNTIFS(Severity,$B4773,Status,"&lt;&gt;Suspend",Status,"&lt;&gt;Assigned",Status,"&lt;&gt;Open",Status,"&lt;&gt;Hold",ResolvedDate,"&gt;="&amp;$C$1,ResolvedDate,"&lt;="&amp;$F$1)</f>
        <v/>
      </c>
      <c r="E4773" s="137">
        <f>COUNTIFS(Severity,$B4773,SLA_Breach,"&lt;&gt;Yes",Status,"&lt;&gt;Suspend",Status,"&lt;&gt;Assigned",Status,"&lt;&gt;Open",Status,"&lt;&gt;Hold&gt;",ResolvedDate,"&gt;="&amp;$C$1,ResolvedDate,"&lt;="&amp;$F$1)</f>
        <v/>
      </c>
      <c r="F4773" s="137">
        <f>COUNTIFS(Severity,$B4773,SLA_Breach,"Yes",Status,"&lt;&gt;Suspend",Status,"&lt;&gt;Assigned",Status,"&lt;&gt;Open",Status,"&lt;&gt;Hold&gt;",ResolvedDate,"&gt;="&amp;$C$1,ResolvedDate,"&lt;="&amp;$F$1)</f>
        <v/>
      </c>
      <c r="G4773" s="137">
        <f>COUNTIFS(Severity,$B4773,AssignedDate,"&gt;=01/01/2017 12:00:00 AM",AssignedDate,"&lt;="&amp;$F$1)</f>
        <v/>
      </c>
      <c r="H4773" s="177" t="n"/>
      <c r="L4773" s="57" t="n">
        <v>0</v>
      </c>
      <c r="M4773" s="57" t="n"/>
    </row>
    <row r="4774" spans="1:13">
      <c r="A4774" s="137" t="n">
        <v>1</v>
      </c>
      <c r="B4774" s="100" t="s">
        <v>525</v>
      </c>
      <c r="C4774" s="137">
        <f>COUNTIFS(Severity,$B4774,AssignedDate,"&gt;="&amp;$C$1,AssignedDate,"&lt;="&amp;$F$1)</f>
        <v/>
      </c>
      <c r="D4774" s="137">
        <f>COUNTIFS(Severity,$B4774,Status,"&lt;&gt;Suspend",Status,"&lt;&gt;Assigned",Status,"&lt;&gt;Open",Status,"&lt;&gt;Hold",ResolvedDate,"&gt;="&amp;$C$1,ResolvedDate,"&lt;="&amp;$F$1)</f>
        <v/>
      </c>
      <c r="E4774" s="137">
        <f>COUNTIFS(Severity,$B4774,SLA_Breach,"&lt;&gt;Yes",Status,"&lt;&gt;Suspend",Status,"&lt;&gt;Assigned",Status,"&lt;&gt;Open",Status,"&lt;&gt;Hold&gt;",ResolvedDate,"&gt;="&amp;$C$1,ResolvedDate,"&lt;="&amp;$F$1)</f>
        <v/>
      </c>
      <c r="F4774" s="137">
        <f>COUNTIFS(Severity,$B4774,SLA_Breach,"Yes",Status,"&lt;&gt;Suspend",Status,"&lt;&gt;Assigned",Status,"&lt;&gt;Open",Status,"&lt;&gt;Hold&gt;",ResolvedDate,"&gt;="&amp;$C$1,ResolvedDate,"&lt;="&amp;$F$1)</f>
        <v/>
      </c>
      <c r="G4774" s="137">
        <f>COUNTIFS(Severity,$B4774,AssignedDate,"&gt;=01/01/2017 12:00:00 AM",AssignedDate,"&lt;="&amp;$F$1)</f>
        <v/>
      </c>
      <c r="H4774" s="177" t="n"/>
      <c r="L4774" s="57" t="n">
        <v>0</v>
      </c>
      <c r="M4774" s="57" t="n"/>
    </row>
    <row r="4775" spans="1:13">
      <c r="A4775" s="137" t="n">
        <v>1</v>
      </c>
      <c r="B4775" s="100" t="s">
        <v>525</v>
      </c>
      <c r="C4775" s="137">
        <f>COUNTIFS(Severity,$B4775,AssignedDate,"&gt;="&amp;$C$1,AssignedDate,"&lt;="&amp;$F$1)</f>
        <v/>
      </c>
      <c r="D4775" s="137">
        <f>COUNTIFS(Severity,$B4775,Status,"&lt;&gt;Suspend",Status,"&lt;&gt;Assigned",Status,"&lt;&gt;Open",Status,"&lt;&gt;Hold",ResolvedDate,"&gt;="&amp;$C$1,ResolvedDate,"&lt;="&amp;$F$1)</f>
        <v/>
      </c>
      <c r="E4775" s="137">
        <f>COUNTIFS(Severity,$B4775,SLA_Breach,"&lt;&gt;Yes",Status,"&lt;&gt;Suspend",Status,"&lt;&gt;Assigned",Status,"&lt;&gt;Open",Status,"&lt;&gt;Hold&gt;",ResolvedDate,"&gt;="&amp;$C$1,ResolvedDate,"&lt;="&amp;$F$1)</f>
        <v/>
      </c>
      <c r="F4775" s="137">
        <f>COUNTIFS(Severity,$B4775,SLA_Breach,"Yes",Status,"&lt;&gt;Suspend",Status,"&lt;&gt;Assigned",Status,"&lt;&gt;Open",Status,"&lt;&gt;Hold&gt;",ResolvedDate,"&gt;="&amp;$C$1,ResolvedDate,"&lt;="&amp;$F$1)</f>
        <v/>
      </c>
      <c r="G4775" s="137">
        <f>COUNTIFS(Severity,$B4775,AssignedDate,"&gt;=01/01/2017 12:00:00 AM",AssignedDate,"&lt;="&amp;$F$1)</f>
        <v/>
      </c>
      <c r="H4775" s="177" t="n"/>
      <c r="L4775" s="57" t="n">
        <v>0</v>
      </c>
      <c r="M4775" s="57" t="n"/>
    </row>
    <row r="4776" spans="1:13">
      <c r="A4776" s="137" t="n">
        <v>1</v>
      </c>
      <c r="B4776" s="100" t="s">
        <v>525</v>
      </c>
      <c r="C4776" s="137">
        <f>COUNTIFS(Severity,$B4776,AssignedDate,"&gt;="&amp;$C$1,AssignedDate,"&lt;="&amp;$F$1)</f>
        <v/>
      </c>
      <c r="D4776" s="137">
        <f>COUNTIFS(Severity,$B4776,Status,"&lt;&gt;Suspend",Status,"&lt;&gt;Assigned",Status,"&lt;&gt;Open",Status,"&lt;&gt;Hold",ResolvedDate,"&gt;="&amp;$C$1,ResolvedDate,"&lt;="&amp;$F$1)</f>
        <v/>
      </c>
      <c r="E4776" s="137">
        <f>COUNTIFS(Severity,$B4776,SLA_Breach,"&lt;&gt;Yes",Status,"&lt;&gt;Suspend",Status,"&lt;&gt;Assigned",Status,"&lt;&gt;Open",Status,"&lt;&gt;Hold&gt;",ResolvedDate,"&gt;="&amp;$C$1,ResolvedDate,"&lt;="&amp;$F$1)</f>
        <v/>
      </c>
      <c r="F4776" s="137">
        <f>COUNTIFS(Severity,$B4776,SLA_Breach,"Yes",Status,"&lt;&gt;Suspend",Status,"&lt;&gt;Assigned",Status,"&lt;&gt;Open",Status,"&lt;&gt;Hold&gt;",ResolvedDate,"&gt;="&amp;$C$1,ResolvedDate,"&lt;="&amp;$F$1)</f>
        <v/>
      </c>
      <c r="G4776" s="137">
        <f>COUNTIFS(Severity,$B4776,AssignedDate,"&gt;=01/01/2017 12:00:00 AM",AssignedDate,"&lt;="&amp;$F$1)</f>
        <v/>
      </c>
      <c r="H4776" s="177" t="n"/>
      <c r="L4776" s="57" t="n">
        <v>0</v>
      </c>
      <c r="M4776" s="57" t="n"/>
    </row>
    <row r="4777" spans="1:13">
      <c r="A4777" s="137" t="n">
        <v>1</v>
      </c>
      <c r="B4777" s="100" t="s">
        <v>525</v>
      </c>
      <c r="C4777" s="137">
        <f>COUNTIFS(Severity,$B4777,AssignedDate,"&gt;="&amp;$C$1,AssignedDate,"&lt;="&amp;$F$1)</f>
        <v/>
      </c>
      <c r="D4777" s="137">
        <f>COUNTIFS(Severity,$B4777,Status,"&lt;&gt;Suspend",Status,"&lt;&gt;Assigned",Status,"&lt;&gt;Open",Status,"&lt;&gt;Hold",ResolvedDate,"&gt;="&amp;$C$1,ResolvedDate,"&lt;="&amp;$F$1)</f>
        <v/>
      </c>
      <c r="E4777" s="137">
        <f>COUNTIFS(Severity,$B4777,SLA_Breach,"&lt;&gt;Yes",Status,"&lt;&gt;Suspend",Status,"&lt;&gt;Assigned",Status,"&lt;&gt;Open",Status,"&lt;&gt;Hold&gt;",ResolvedDate,"&gt;="&amp;$C$1,ResolvedDate,"&lt;="&amp;$F$1)</f>
        <v/>
      </c>
      <c r="F4777" s="137">
        <f>COUNTIFS(Severity,$B4777,SLA_Breach,"Yes",Status,"&lt;&gt;Suspend",Status,"&lt;&gt;Assigned",Status,"&lt;&gt;Open",Status,"&lt;&gt;Hold&gt;",ResolvedDate,"&gt;="&amp;$C$1,ResolvedDate,"&lt;="&amp;$F$1)</f>
        <v/>
      </c>
      <c r="G4777" s="137">
        <f>COUNTIFS(Severity,$B4777,AssignedDate,"&gt;=01/01/2017 12:00:00 AM",AssignedDate,"&lt;="&amp;$F$1)</f>
        <v/>
      </c>
      <c r="H4777" s="177" t="n"/>
      <c r="L4777" s="57" t="n">
        <v>0</v>
      </c>
      <c r="M4777" s="57" t="n"/>
    </row>
    <row r="4778" spans="1:13">
      <c r="A4778" s="137" t="n">
        <v>1</v>
      </c>
      <c r="B4778" s="100" t="s">
        <v>525</v>
      </c>
      <c r="C4778" s="137">
        <f>COUNTIFS(Severity,$B4778,AssignedDate,"&gt;="&amp;$C$1,AssignedDate,"&lt;="&amp;$F$1)</f>
        <v/>
      </c>
      <c r="D4778" s="137">
        <f>COUNTIFS(Severity,$B4778,Status,"&lt;&gt;Suspend",Status,"&lt;&gt;Assigned",Status,"&lt;&gt;Open",Status,"&lt;&gt;Hold",ResolvedDate,"&gt;="&amp;$C$1,ResolvedDate,"&lt;="&amp;$F$1)</f>
        <v/>
      </c>
      <c r="E4778" s="137">
        <f>COUNTIFS(Severity,$B4778,SLA_Breach,"&lt;&gt;Yes",Status,"&lt;&gt;Suspend",Status,"&lt;&gt;Assigned",Status,"&lt;&gt;Open",Status,"&lt;&gt;Hold&gt;",ResolvedDate,"&gt;="&amp;$C$1,ResolvedDate,"&lt;="&amp;$F$1)</f>
        <v/>
      </c>
      <c r="F4778" s="137">
        <f>COUNTIFS(Severity,$B4778,SLA_Breach,"Yes",Status,"&lt;&gt;Suspend",Status,"&lt;&gt;Assigned",Status,"&lt;&gt;Open",Status,"&lt;&gt;Hold&gt;",ResolvedDate,"&gt;="&amp;$C$1,ResolvedDate,"&lt;="&amp;$F$1)</f>
        <v/>
      </c>
      <c r="G4778" s="137">
        <f>COUNTIFS(Severity,$B4778,AssignedDate,"&gt;=01/01/2017 12:00:00 AM",AssignedDate,"&lt;="&amp;$F$1)</f>
        <v/>
      </c>
      <c r="H4778" s="177" t="n"/>
      <c r="L4778" s="57" t="n">
        <v>0</v>
      </c>
      <c r="M4778" s="57" t="n"/>
    </row>
    <row r="4779" spans="1:13">
      <c r="A4779" s="137" t="n">
        <v>1</v>
      </c>
      <c r="B4779" s="100" t="s">
        <v>525</v>
      </c>
      <c r="C4779" s="137">
        <f>COUNTIFS(Severity,$B4779,AssignedDate,"&gt;="&amp;$C$1,AssignedDate,"&lt;="&amp;$F$1)</f>
        <v/>
      </c>
      <c r="D4779" s="137">
        <f>COUNTIFS(Severity,$B4779,Status,"&lt;&gt;Suspend",Status,"&lt;&gt;Assigned",Status,"&lt;&gt;Open",Status,"&lt;&gt;Hold",ResolvedDate,"&gt;="&amp;$C$1,ResolvedDate,"&lt;="&amp;$F$1)</f>
        <v/>
      </c>
      <c r="E4779" s="137">
        <f>COUNTIFS(Severity,$B4779,SLA_Breach,"&lt;&gt;Yes",Status,"&lt;&gt;Suspend",Status,"&lt;&gt;Assigned",Status,"&lt;&gt;Open",Status,"&lt;&gt;Hold&gt;",ResolvedDate,"&gt;="&amp;$C$1,ResolvedDate,"&lt;="&amp;$F$1)</f>
        <v/>
      </c>
      <c r="F4779" s="137">
        <f>COUNTIFS(Severity,$B4779,SLA_Breach,"Yes",Status,"&lt;&gt;Suspend",Status,"&lt;&gt;Assigned",Status,"&lt;&gt;Open",Status,"&lt;&gt;Hold&gt;",ResolvedDate,"&gt;="&amp;$C$1,ResolvedDate,"&lt;="&amp;$F$1)</f>
        <v/>
      </c>
      <c r="G4779" s="137">
        <f>COUNTIFS(Severity,$B4779,AssignedDate,"&gt;=01/01/2017 12:00:00 AM",AssignedDate,"&lt;="&amp;$F$1)</f>
        <v/>
      </c>
      <c r="H4779" s="177" t="n"/>
      <c r="L4779" s="57" t="n">
        <v>0</v>
      </c>
      <c r="M4779" s="57" t="n"/>
    </row>
    <row r="4780" spans="1:13">
      <c r="A4780" s="137" t="n">
        <v>1</v>
      </c>
      <c r="B4780" s="100" t="s">
        <v>525</v>
      </c>
      <c r="C4780" s="137">
        <f>COUNTIFS(Severity,$B4780,AssignedDate,"&gt;="&amp;$C$1,AssignedDate,"&lt;="&amp;$F$1)</f>
        <v/>
      </c>
      <c r="D4780" s="137">
        <f>COUNTIFS(Severity,$B4780,Status,"&lt;&gt;Suspend",Status,"&lt;&gt;Assigned",Status,"&lt;&gt;Open",Status,"&lt;&gt;Hold",ResolvedDate,"&gt;="&amp;$C$1,ResolvedDate,"&lt;="&amp;$F$1)</f>
        <v/>
      </c>
      <c r="E4780" s="137">
        <f>COUNTIFS(Severity,$B4780,SLA_Breach,"&lt;&gt;Yes",Status,"&lt;&gt;Suspend",Status,"&lt;&gt;Assigned",Status,"&lt;&gt;Open",Status,"&lt;&gt;Hold&gt;",ResolvedDate,"&gt;="&amp;$C$1,ResolvedDate,"&lt;="&amp;$F$1)</f>
        <v/>
      </c>
      <c r="F4780" s="137">
        <f>COUNTIFS(Severity,$B4780,SLA_Breach,"Yes",Status,"&lt;&gt;Suspend",Status,"&lt;&gt;Assigned",Status,"&lt;&gt;Open",Status,"&lt;&gt;Hold&gt;",ResolvedDate,"&gt;="&amp;$C$1,ResolvedDate,"&lt;="&amp;$F$1)</f>
        <v/>
      </c>
      <c r="G4780" s="137">
        <f>COUNTIFS(Severity,$B4780,AssignedDate,"&gt;=01/01/2017 12:00:00 AM",AssignedDate,"&lt;="&amp;$F$1)</f>
        <v/>
      </c>
      <c r="H4780" s="177" t="n"/>
      <c r="L4780" s="57" t="n">
        <v>0</v>
      </c>
      <c r="M4780" s="57" t="n"/>
    </row>
    <row r="4781" spans="1:13">
      <c r="A4781" s="137" t="n">
        <v>1</v>
      </c>
      <c r="B4781" s="100" t="s">
        <v>525</v>
      </c>
      <c r="C4781" s="137">
        <f>COUNTIFS(Severity,$B4781,AssignedDate,"&gt;="&amp;$C$1,AssignedDate,"&lt;="&amp;$F$1)</f>
        <v/>
      </c>
      <c r="D4781" s="137">
        <f>COUNTIFS(Severity,$B4781,Status,"&lt;&gt;Suspend",Status,"&lt;&gt;Assigned",Status,"&lt;&gt;Open",Status,"&lt;&gt;Hold",ResolvedDate,"&gt;="&amp;$C$1,ResolvedDate,"&lt;="&amp;$F$1)</f>
        <v/>
      </c>
      <c r="E4781" s="137">
        <f>COUNTIFS(Severity,$B4781,SLA_Breach,"&lt;&gt;Yes",Status,"&lt;&gt;Suspend",Status,"&lt;&gt;Assigned",Status,"&lt;&gt;Open",Status,"&lt;&gt;Hold&gt;",ResolvedDate,"&gt;="&amp;$C$1,ResolvedDate,"&lt;="&amp;$F$1)</f>
        <v/>
      </c>
      <c r="F4781" s="137">
        <f>COUNTIFS(Severity,$B4781,SLA_Breach,"Yes",Status,"&lt;&gt;Suspend",Status,"&lt;&gt;Assigned",Status,"&lt;&gt;Open",Status,"&lt;&gt;Hold&gt;",ResolvedDate,"&gt;="&amp;$C$1,ResolvedDate,"&lt;="&amp;$F$1)</f>
        <v/>
      </c>
      <c r="G4781" s="137">
        <f>COUNTIFS(Severity,$B4781,AssignedDate,"&gt;=01/01/2017 12:00:00 AM",AssignedDate,"&lt;="&amp;$F$1)</f>
        <v/>
      </c>
      <c r="H4781" s="177" t="n"/>
      <c r="L4781" s="57" t="n">
        <v>0</v>
      </c>
      <c r="M4781" s="57" t="n"/>
    </row>
    <row r="4782" spans="1:13">
      <c r="A4782" s="137" t="n">
        <v>1</v>
      </c>
      <c r="B4782" s="100" t="s">
        <v>525</v>
      </c>
      <c r="C4782" s="137">
        <f>COUNTIFS(Severity,$B4782,AssignedDate,"&gt;="&amp;$C$1,AssignedDate,"&lt;="&amp;$F$1)</f>
        <v/>
      </c>
      <c r="D4782" s="137">
        <f>COUNTIFS(Severity,$B4782,Status,"&lt;&gt;Suspend",Status,"&lt;&gt;Assigned",Status,"&lt;&gt;Open",Status,"&lt;&gt;Hold",ResolvedDate,"&gt;="&amp;$C$1,ResolvedDate,"&lt;="&amp;$F$1)</f>
        <v/>
      </c>
      <c r="E4782" s="137">
        <f>COUNTIFS(Severity,$B4782,SLA_Breach,"&lt;&gt;Yes",Status,"&lt;&gt;Suspend",Status,"&lt;&gt;Assigned",Status,"&lt;&gt;Open",Status,"&lt;&gt;Hold&gt;",ResolvedDate,"&gt;="&amp;$C$1,ResolvedDate,"&lt;="&amp;$F$1)</f>
        <v/>
      </c>
      <c r="F4782" s="137">
        <f>COUNTIFS(Severity,$B4782,SLA_Breach,"Yes",Status,"&lt;&gt;Suspend",Status,"&lt;&gt;Assigned",Status,"&lt;&gt;Open",Status,"&lt;&gt;Hold&gt;",ResolvedDate,"&gt;="&amp;$C$1,ResolvedDate,"&lt;="&amp;$F$1)</f>
        <v/>
      </c>
      <c r="G4782" s="137">
        <f>COUNTIFS(Severity,$B4782,AssignedDate,"&gt;=01/01/2017 12:00:00 AM",AssignedDate,"&lt;="&amp;$F$1)</f>
        <v/>
      </c>
      <c r="H4782" s="177" t="n"/>
      <c r="L4782" s="57" t="n">
        <v>0</v>
      </c>
      <c r="M4782" s="57" t="n"/>
    </row>
    <row r="4783" spans="1:13">
      <c r="A4783" s="137" t="n">
        <v>1</v>
      </c>
      <c r="B4783" s="100" t="s">
        <v>525</v>
      </c>
      <c r="C4783" s="137">
        <f>COUNTIFS(Severity,$B4783,AssignedDate,"&gt;="&amp;$C$1,AssignedDate,"&lt;="&amp;$F$1)</f>
        <v/>
      </c>
      <c r="D4783" s="137">
        <f>COUNTIFS(Severity,$B4783,Status,"&lt;&gt;Suspend",Status,"&lt;&gt;Assigned",Status,"&lt;&gt;Open",Status,"&lt;&gt;Hold",ResolvedDate,"&gt;="&amp;$C$1,ResolvedDate,"&lt;="&amp;$F$1)</f>
        <v/>
      </c>
      <c r="E4783" s="137">
        <f>COUNTIFS(Severity,$B4783,SLA_Breach,"&lt;&gt;Yes",Status,"&lt;&gt;Suspend",Status,"&lt;&gt;Assigned",Status,"&lt;&gt;Open",Status,"&lt;&gt;Hold&gt;",ResolvedDate,"&gt;="&amp;$C$1,ResolvedDate,"&lt;="&amp;$F$1)</f>
        <v/>
      </c>
      <c r="F4783" s="137">
        <f>COUNTIFS(Severity,$B4783,SLA_Breach,"Yes",Status,"&lt;&gt;Suspend",Status,"&lt;&gt;Assigned",Status,"&lt;&gt;Open",Status,"&lt;&gt;Hold&gt;",ResolvedDate,"&gt;="&amp;$C$1,ResolvedDate,"&lt;="&amp;$F$1)</f>
        <v/>
      </c>
      <c r="G4783" s="137">
        <f>COUNTIFS(Severity,$B4783,AssignedDate,"&gt;=01/01/2017 12:00:00 AM",AssignedDate,"&lt;="&amp;$F$1)</f>
        <v/>
      </c>
      <c r="H4783" s="177" t="n"/>
      <c r="L4783" s="57" t="n">
        <v>0</v>
      </c>
      <c r="M4783" s="57" t="n"/>
    </row>
    <row r="4784" spans="1:13">
      <c r="A4784" s="137" t="n">
        <v>1</v>
      </c>
      <c r="B4784" s="100" t="s">
        <v>525</v>
      </c>
      <c r="C4784" s="137">
        <f>COUNTIFS(Severity,$B4784,AssignedDate,"&gt;="&amp;$C$1,AssignedDate,"&lt;="&amp;$F$1)</f>
        <v/>
      </c>
      <c r="D4784" s="137">
        <f>COUNTIFS(Severity,$B4784,Status,"&lt;&gt;Suspend",Status,"&lt;&gt;Assigned",Status,"&lt;&gt;Open",Status,"&lt;&gt;Hold",ResolvedDate,"&gt;="&amp;$C$1,ResolvedDate,"&lt;="&amp;$F$1)</f>
        <v/>
      </c>
      <c r="E4784" s="137">
        <f>COUNTIFS(Severity,$B4784,SLA_Breach,"&lt;&gt;Yes",Status,"&lt;&gt;Suspend",Status,"&lt;&gt;Assigned",Status,"&lt;&gt;Open",Status,"&lt;&gt;Hold&gt;",ResolvedDate,"&gt;="&amp;$C$1,ResolvedDate,"&lt;="&amp;$F$1)</f>
        <v/>
      </c>
      <c r="F4784" s="137">
        <f>COUNTIFS(Severity,$B4784,SLA_Breach,"Yes",Status,"&lt;&gt;Suspend",Status,"&lt;&gt;Assigned",Status,"&lt;&gt;Open",Status,"&lt;&gt;Hold&gt;",ResolvedDate,"&gt;="&amp;$C$1,ResolvedDate,"&lt;="&amp;$F$1)</f>
        <v/>
      </c>
      <c r="G4784" s="137">
        <f>COUNTIFS(Severity,$B4784,AssignedDate,"&gt;=01/01/2017 12:00:00 AM",AssignedDate,"&lt;="&amp;$F$1)</f>
        <v/>
      </c>
      <c r="H4784" s="177" t="n"/>
      <c r="L4784" s="57" t="n">
        <v>0</v>
      </c>
      <c r="M4784" s="57" t="n"/>
    </row>
    <row r="4785" spans="1:13">
      <c r="A4785" s="137" t="n">
        <v>1</v>
      </c>
      <c r="B4785" s="100" t="s">
        <v>525</v>
      </c>
      <c r="C4785" s="137">
        <f>COUNTIFS(Severity,$B4785,AssignedDate,"&gt;="&amp;$C$1,AssignedDate,"&lt;="&amp;$F$1)</f>
        <v/>
      </c>
      <c r="D4785" s="137">
        <f>COUNTIFS(Severity,$B4785,Status,"&lt;&gt;Suspend",Status,"&lt;&gt;Assigned",Status,"&lt;&gt;Open",Status,"&lt;&gt;Hold",ResolvedDate,"&gt;="&amp;$C$1,ResolvedDate,"&lt;="&amp;$F$1)</f>
        <v/>
      </c>
      <c r="E4785" s="137">
        <f>COUNTIFS(Severity,$B4785,SLA_Breach,"&lt;&gt;Yes",Status,"&lt;&gt;Suspend",Status,"&lt;&gt;Assigned",Status,"&lt;&gt;Open",Status,"&lt;&gt;Hold&gt;",ResolvedDate,"&gt;="&amp;$C$1,ResolvedDate,"&lt;="&amp;$F$1)</f>
        <v/>
      </c>
      <c r="F4785" s="137">
        <f>COUNTIFS(Severity,$B4785,SLA_Breach,"Yes",Status,"&lt;&gt;Suspend",Status,"&lt;&gt;Assigned",Status,"&lt;&gt;Open",Status,"&lt;&gt;Hold&gt;",ResolvedDate,"&gt;="&amp;$C$1,ResolvedDate,"&lt;="&amp;$F$1)</f>
        <v/>
      </c>
      <c r="G4785" s="137">
        <f>COUNTIFS(Severity,$B4785,AssignedDate,"&gt;=01/01/2017 12:00:00 AM",AssignedDate,"&lt;="&amp;$F$1)</f>
        <v/>
      </c>
      <c r="H4785" s="177" t="n"/>
      <c r="L4785" s="57" t="n">
        <v>0</v>
      </c>
      <c r="M4785" s="57" t="n"/>
    </row>
    <row r="4786" spans="1:13">
      <c r="A4786" s="137" t="n">
        <v>1</v>
      </c>
      <c r="B4786" s="100" t="s">
        <v>525</v>
      </c>
      <c r="C4786" s="137">
        <f>COUNTIFS(Severity,$B4786,AssignedDate,"&gt;="&amp;$C$1,AssignedDate,"&lt;="&amp;$F$1)</f>
        <v/>
      </c>
      <c r="D4786" s="137">
        <f>COUNTIFS(Severity,$B4786,Status,"&lt;&gt;Suspend",Status,"&lt;&gt;Assigned",Status,"&lt;&gt;Open",Status,"&lt;&gt;Hold",ResolvedDate,"&gt;="&amp;$C$1,ResolvedDate,"&lt;="&amp;$F$1)</f>
        <v/>
      </c>
      <c r="E4786" s="137">
        <f>COUNTIFS(Severity,$B4786,SLA_Breach,"&lt;&gt;Yes",Status,"&lt;&gt;Suspend",Status,"&lt;&gt;Assigned",Status,"&lt;&gt;Open",Status,"&lt;&gt;Hold&gt;",ResolvedDate,"&gt;="&amp;$C$1,ResolvedDate,"&lt;="&amp;$F$1)</f>
        <v/>
      </c>
      <c r="F4786" s="137">
        <f>COUNTIFS(Severity,$B4786,SLA_Breach,"Yes",Status,"&lt;&gt;Suspend",Status,"&lt;&gt;Assigned",Status,"&lt;&gt;Open",Status,"&lt;&gt;Hold&gt;",ResolvedDate,"&gt;="&amp;$C$1,ResolvedDate,"&lt;="&amp;$F$1)</f>
        <v/>
      </c>
      <c r="G4786" s="137">
        <f>COUNTIFS(Severity,$B4786,AssignedDate,"&gt;=01/01/2017 12:00:00 AM",AssignedDate,"&lt;="&amp;$F$1)</f>
        <v/>
      </c>
      <c r="H4786" s="177" t="n"/>
      <c r="L4786" s="57" t="n">
        <v>0</v>
      </c>
      <c r="M4786" s="57" t="n"/>
    </row>
    <row r="4787" spans="1:13">
      <c r="A4787" s="137" t="n">
        <v>1</v>
      </c>
      <c r="B4787" s="100" t="s">
        <v>525</v>
      </c>
      <c r="C4787" s="137">
        <f>COUNTIFS(Severity,$B4787,AssignedDate,"&gt;="&amp;$C$1,AssignedDate,"&lt;="&amp;$F$1)</f>
        <v/>
      </c>
      <c r="D4787" s="137">
        <f>COUNTIFS(Severity,$B4787,Status,"&lt;&gt;Suspend",Status,"&lt;&gt;Assigned",Status,"&lt;&gt;Open",Status,"&lt;&gt;Hold",ResolvedDate,"&gt;="&amp;$C$1,ResolvedDate,"&lt;="&amp;$F$1)</f>
        <v/>
      </c>
      <c r="E4787" s="137">
        <f>COUNTIFS(Severity,$B4787,SLA_Breach,"&lt;&gt;Yes",Status,"&lt;&gt;Suspend",Status,"&lt;&gt;Assigned",Status,"&lt;&gt;Open",Status,"&lt;&gt;Hold&gt;",ResolvedDate,"&gt;="&amp;$C$1,ResolvedDate,"&lt;="&amp;$F$1)</f>
        <v/>
      </c>
      <c r="F4787" s="137">
        <f>COUNTIFS(Severity,$B4787,SLA_Breach,"Yes",Status,"&lt;&gt;Suspend",Status,"&lt;&gt;Assigned",Status,"&lt;&gt;Open",Status,"&lt;&gt;Hold&gt;",ResolvedDate,"&gt;="&amp;$C$1,ResolvedDate,"&lt;="&amp;$F$1)</f>
        <v/>
      </c>
      <c r="G4787" s="137">
        <f>COUNTIFS(Severity,$B4787,AssignedDate,"&gt;=01/01/2017 12:00:00 AM",AssignedDate,"&lt;="&amp;$F$1)</f>
        <v/>
      </c>
      <c r="H4787" s="177" t="n"/>
      <c r="L4787" s="57" t="n">
        <v>0</v>
      </c>
      <c r="M4787" s="57" t="n"/>
    </row>
    <row r="4788" spans="1:13">
      <c r="A4788" s="137" t="n">
        <v>1</v>
      </c>
      <c r="B4788" s="100" t="s">
        <v>525</v>
      </c>
      <c r="C4788" s="137">
        <f>COUNTIFS(Severity,$B4788,AssignedDate,"&gt;="&amp;$C$1,AssignedDate,"&lt;="&amp;$F$1)</f>
        <v/>
      </c>
      <c r="D4788" s="137">
        <f>COUNTIFS(Severity,$B4788,Status,"&lt;&gt;Suspend",Status,"&lt;&gt;Assigned",Status,"&lt;&gt;Open",Status,"&lt;&gt;Hold",ResolvedDate,"&gt;="&amp;$C$1,ResolvedDate,"&lt;="&amp;$F$1)</f>
        <v/>
      </c>
      <c r="E4788" s="137">
        <f>COUNTIFS(Severity,$B4788,SLA_Breach,"&lt;&gt;Yes",Status,"&lt;&gt;Suspend",Status,"&lt;&gt;Assigned",Status,"&lt;&gt;Open",Status,"&lt;&gt;Hold&gt;",ResolvedDate,"&gt;="&amp;$C$1,ResolvedDate,"&lt;="&amp;$F$1)</f>
        <v/>
      </c>
      <c r="F4788" s="137">
        <f>COUNTIFS(Severity,$B4788,SLA_Breach,"Yes",Status,"&lt;&gt;Suspend",Status,"&lt;&gt;Assigned",Status,"&lt;&gt;Open",Status,"&lt;&gt;Hold&gt;",ResolvedDate,"&gt;="&amp;$C$1,ResolvedDate,"&lt;="&amp;$F$1)</f>
        <v/>
      </c>
      <c r="G4788" s="137">
        <f>COUNTIFS(Severity,$B4788,AssignedDate,"&gt;=01/01/2017 12:00:00 AM",AssignedDate,"&lt;="&amp;$F$1)</f>
        <v/>
      </c>
      <c r="H4788" s="177" t="n"/>
      <c r="L4788" s="57" t="n">
        <v>0</v>
      </c>
      <c r="M4788" s="57" t="n"/>
    </row>
    <row r="4789" spans="1:13">
      <c r="A4789" s="137" t="n">
        <v>1</v>
      </c>
      <c r="B4789" s="100" t="s">
        <v>525</v>
      </c>
      <c r="C4789" s="137">
        <f>COUNTIFS(Severity,$B4789,AssignedDate,"&gt;="&amp;$C$1,AssignedDate,"&lt;="&amp;$F$1)</f>
        <v/>
      </c>
      <c r="D4789" s="137">
        <f>COUNTIFS(Severity,$B4789,Status,"&lt;&gt;Suspend",Status,"&lt;&gt;Assigned",Status,"&lt;&gt;Open",Status,"&lt;&gt;Hold",ResolvedDate,"&gt;="&amp;$C$1,ResolvedDate,"&lt;="&amp;$F$1)</f>
        <v/>
      </c>
      <c r="E4789" s="137">
        <f>COUNTIFS(Severity,$B4789,SLA_Breach,"&lt;&gt;Yes",Status,"&lt;&gt;Suspend",Status,"&lt;&gt;Assigned",Status,"&lt;&gt;Open",Status,"&lt;&gt;Hold&gt;",ResolvedDate,"&gt;="&amp;$C$1,ResolvedDate,"&lt;="&amp;$F$1)</f>
        <v/>
      </c>
      <c r="F4789" s="137">
        <f>COUNTIFS(Severity,$B4789,SLA_Breach,"Yes",Status,"&lt;&gt;Suspend",Status,"&lt;&gt;Assigned",Status,"&lt;&gt;Open",Status,"&lt;&gt;Hold&gt;",ResolvedDate,"&gt;="&amp;$C$1,ResolvedDate,"&lt;="&amp;$F$1)</f>
        <v/>
      </c>
      <c r="G4789" s="137">
        <f>COUNTIFS(Severity,$B4789,AssignedDate,"&gt;=01/01/2017 12:00:00 AM",AssignedDate,"&lt;="&amp;$F$1)</f>
        <v/>
      </c>
      <c r="H4789" s="177" t="n"/>
      <c r="L4789" s="57" t="n">
        <v>0</v>
      </c>
      <c r="M4789" s="57" t="n"/>
    </row>
    <row r="4790" spans="1:13">
      <c r="A4790" s="137" t="n">
        <v>1</v>
      </c>
      <c r="B4790" s="100" t="s">
        <v>525</v>
      </c>
      <c r="C4790" s="137">
        <f>COUNTIFS(Severity,$B4790,AssignedDate,"&gt;="&amp;$C$1,AssignedDate,"&lt;="&amp;$F$1)</f>
        <v/>
      </c>
      <c r="D4790" s="137">
        <f>COUNTIFS(Severity,$B4790,Status,"&lt;&gt;Suspend",Status,"&lt;&gt;Assigned",Status,"&lt;&gt;Open",Status,"&lt;&gt;Hold",ResolvedDate,"&gt;="&amp;$C$1,ResolvedDate,"&lt;="&amp;$F$1)</f>
        <v/>
      </c>
      <c r="E4790" s="137">
        <f>COUNTIFS(Severity,$B4790,SLA_Breach,"&lt;&gt;Yes",Status,"&lt;&gt;Suspend",Status,"&lt;&gt;Assigned",Status,"&lt;&gt;Open",Status,"&lt;&gt;Hold&gt;",ResolvedDate,"&gt;="&amp;$C$1,ResolvedDate,"&lt;="&amp;$F$1)</f>
        <v/>
      </c>
      <c r="F4790" s="137">
        <f>COUNTIFS(Severity,$B4790,SLA_Breach,"Yes",Status,"&lt;&gt;Suspend",Status,"&lt;&gt;Assigned",Status,"&lt;&gt;Open",Status,"&lt;&gt;Hold&gt;",ResolvedDate,"&gt;="&amp;$C$1,ResolvedDate,"&lt;="&amp;$F$1)</f>
        <v/>
      </c>
      <c r="G4790" s="137">
        <f>COUNTIFS(Severity,$B4790,AssignedDate,"&gt;=01/01/2017 12:00:00 AM",AssignedDate,"&lt;="&amp;$F$1)</f>
        <v/>
      </c>
      <c r="H4790" s="177" t="n"/>
      <c r="L4790" s="57" t="n">
        <v>0</v>
      </c>
      <c r="M4790" s="57" t="n"/>
    </row>
    <row r="4791" spans="1:13">
      <c r="A4791" s="137" t="n">
        <v>1</v>
      </c>
      <c r="B4791" s="100" t="s">
        <v>525</v>
      </c>
      <c r="C4791" s="137">
        <f>COUNTIFS(Severity,$B4791,AssignedDate,"&gt;="&amp;$C$1,AssignedDate,"&lt;="&amp;$F$1)</f>
        <v/>
      </c>
      <c r="D4791" s="137">
        <f>COUNTIFS(Severity,$B4791,Status,"&lt;&gt;Suspend",Status,"&lt;&gt;Assigned",Status,"&lt;&gt;Open",Status,"&lt;&gt;Hold",ResolvedDate,"&gt;="&amp;$C$1,ResolvedDate,"&lt;="&amp;$F$1)</f>
        <v/>
      </c>
      <c r="E4791" s="137">
        <f>COUNTIFS(Severity,$B4791,SLA_Breach,"&lt;&gt;Yes",Status,"&lt;&gt;Suspend",Status,"&lt;&gt;Assigned",Status,"&lt;&gt;Open",Status,"&lt;&gt;Hold&gt;",ResolvedDate,"&gt;="&amp;$C$1,ResolvedDate,"&lt;="&amp;$F$1)</f>
        <v/>
      </c>
      <c r="F4791" s="137">
        <f>COUNTIFS(Severity,$B4791,SLA_Breach,"Yes",Status,"&lt;&gt;Suspend",Status,"&lt;&gt;Assigned",Status,"&lt;&gt;Open",Status,"&lt;&gt;Hold&gt;",ResolvedDate,"&gt;="&amp;$C$1,ResolvedDate,"&lt;="&amp;$F$1)</f>
        <v/>
      </c>
      <c r="G4791" s="137">
        <f>COUNTIFS(Severity,$B4791,AssignedDate,"&gt;=01/01/2017 12:00:00 AM",AssignedDate,"&lt;="&amp;$F$1)</f>
        <v/>
      </c>
      <c r="H4791" s="177" t="n"/>
      <c r="L4791" s="57" t="n">
        <v>0</v>
      </c>
      <c r="M4791" s="57" t="n"/>
    </row>
    <row r="4792" spans="1:13">
      <c r="A4792" s="137" t="n">
        <v>1</v>
      </c>
      <c r="B4792" s="100" t="s">
        <v>525</v>
      </c>
      <c r="C4792" s="137">
        <f>COUNTIFS(Severity,$B4792,AssignedDate,"&gt;="&amp;$C$1,AssignedDate,"&lt;="&amp;$F$1)</f>
        <v/>
      </c>
      <c r="D4792" s="137">
        <f>COUNTIFS(Severity,$B4792,Status,"&lt;&gt;Suspend",Status,"&lt;&gt;Assigned",Status,"&lt;&gt;Open",Status,"&lt;&gt;Hold",ResolvedDate,"&gt;="&amp;$C$1,ResolvedDate,"&lt;="&amp;$F$1)</f>
        <v/>
      </c>
      <c r="E4792" s="137">
        <f>COUNTIFS(Severity,$B4792,SLA_Breach,"&lt;&gt;Yes",Status,"&lt;&gt;Suspend",Status,"&lt;&gt;Assigned",Status,"&lt;&gt;Open",Status,"&lt;&gt;Hold&gt;",ResolvedDate,"&gt;="&amp;$C$1,ResolvedDate,"&lt;="&amp;$F$1)</f>
        <v/>
      </c>
      <c r="F4792" s="137">
        <f>COUNTIFS(Severity,$B4792,SLA_Breach,"Yes",Status,"&lt;&gt;Suspend",Status,"&lt;&gt;Assigned",Status,"&lt;&gt;Open",Status,"&lt;&gt;Hold&gt;",ResolvedDate,"&gt;="&amp;$C$1,ResolvedDate,"&lt;="&amp;$F$1)</f>
        <v/>
      </c>
      <c r="G4792" s="137">
        <f>COUNTIFS(Severity,$B4792,AssignedDate,"&gt;=01/01/2017 12:00:00 AM",AssignedDate,"&lt;="&amp;$F$1)</f>
        <v/>
      </c>
      <c r="H4792" s="177" t="n"/>
      <c r="L4792" s="57" t="n">
        <v>0</v>
      </c>
      <c r="M4792" s="57" t="n"/>
    </row>
    <row r="4793" spans="1:13">
      <c r="A4793" s="137" t="n">
        <v>1</v>
      </c>
      <c r="B4793" s="100" t="s">
        <v>525</v>
      </c>
      <c r="C4793" s="137">
        <f>COUNTIFS(Severity,$B4793,AssignedDate,"&gt;="&amp;$C$1,AssignedDate,"&lt;="&amp;$F$1)</f>
        <v/>
      </c>
      <c r="D4793" s="137">
        <f>COUNTIFS(Severity,$B4793,Status,"&lt;&gt;Suspend",Status,"&lt;&gt;Assigned",Status,"&lt;&gt;Open",Status,"&lt;&gt;Hold",ResolvedDate,"&gt;="&amp;$C$1,ResolvedDate,"&lt;="&amp;$F$1)</f>
        <v/>
      </c>
      <c r="E4793" s="137">
        <f>COUNTIFS(Severity,$B4793,SLA_Breach,"&lt;&gt;Yes",Status,"&lt;&gt;Suspend",Status,"&lt;&gt;Assigned",Status,"&lt;&gt;Open",Status,"&lt;&gt;Hold&gt;",ResolvedDate,"&gt;="&amp;$C$1,ResolvedDate,"&lt;="&amp;$F$1)</f>
        <v/>
      </c>
      <c r="F4793" s="137">
        <f>COUNTIFS(Severity,$B4793,SLA_Breach,"Yes",Status,"&lt;&gt;Suspend",Status,"&lt;&gt;Assigned",Status,"&lt;&gt;Open",Status,"&lt;&gt;Hold&gt;",ResolvedDate,"&gt;="&amp;$C$1,ResolvedDate,"&lt;="&amp;$F$1)</f>
        <v/>
      </c>
      <c r="G4793" s="137">
        <f>COUNTIFS(Severity,$B4793,AssignedDate,"&gt;=01/01/2017 12:00:00 AM",AssignedDate,"&lt;="&amp;$F$1)</f>
        <v/>
      </c>
      <c r="H4793" s="177" t="n"/>
      <c r="L4793" s="57" t="n">
        <v>0</v>
      </c>
      <c r="M4793" s="57" t="n"/>
    </row>
    <row r="4794" spans="1:13">
      <c r="A4794" s="137" t="n">
        <v>1</v>
      </c>
      <c r="B4794" s="100" t="s">
        <v>525</v>
      </c>
      <c r="C4794" s="137">
        <f>COUNTIFS(Severity,$B4794,AssignedDate,"&gt;="&amp;$C$1,AssignedDate,"&lt;="&amp;$F$1)</f>
        <v/>
      </c>
      <c r="D4794" s="137">
        <f>COUNTIFS(Severity,$B4794,Status,"&lt;&gt;Suspend",Status,"&lt;&gt;Assigned",Status,"&lt;&gt;Open",Status,"&lt;&gt;Hold",ResolvedDate,"&gt;="&amp;$C$1,ResolvedDate,"&lt;="&amp;$F$1)</f>
        <v/>
      </c>
      <c r="E4794" s="137">
        <f>COUNTIFS(Severity,$B4794,SLA_Breach,"&lt;&gt;Yes",Status,"&lt;&gt;Suspend",Status,"&lt;&gt;Assigned",Status,"&lt;&gt;Open",Status,"&lt;&gt;Hold&gt;",ResolvedDate,"&gt;="&amp;$C$1,ResolvedDate,"&lt;="&amp;$F$1)</f>
        <v/>
      </c>
      <c r="F4794" s="137">
        <f>COUNTIFS(Severity,$B4794,SLA_Breach,"Yes",Status,"&lt;&gt;Suspend",Status,"&lt;&gt;Assigned",Status,"&lt;&gt;Open",Status,"&lt;&gt;Hold&gt;",ResolvedDate,"&gt;="&amp;$C$1,ResolvedDate,"&lt;="&amp;$F$1)</f>
        <v/>
      </c>
      <c r="G4794" s="137">
        <f>COUNTIFS(Severity,$B4794,AssignedDate,"&gt;=01/01/2017 12:00:00 AM",AssignedDate,"&lt;="&amp;$F$1)</f>
        <v/>
      </c>
      <c r="H4794" s="177" t="n"/>
      <c r="L4794" s="57" t="n">
        <v>0</v>
      </c>
      <c r="M4794" s="57" t="n"/>
    </row>
    <row r="4795" spans="1:13">
      <c r="A4795" s="137" t="n">
        <v>1</v>
      </c>
      <c r="B4795" s="100" t="s">
        <v>525</v>
      </c>
      <c r="C4795" s="137">
        <f>COUNTIFS(Severity,$B4795,AssignedDate,"&gt;="&amp;$C$1,AssignedDate,"&lt;="&amp;$F$1)</f>
        <v/>
      </c>
      <c r="D4795" s="137">
        <f>COUNTIFS(Severity,$B4795,Status,"&lt;&gt;Suspend",Status,"&lt;&gt;Assigned",Status,"&lt;&gt;Open",Status,"&lt;&gt;Hold",ResolvedDate,"&gt;="&amp;$C$1,ResolvedDate,"&lt;="&amp;$F$1)</f>
        <v/>
      </c>
      <c r="E4795" s="137">
        <f>COUNTIFS(Severity,$B4795,SLA_Breach,"&lt;&gt;Yes",Status,"&lt;&gt;Suspend",Status,"&lt;&gt;Assigned",Status,"&lt;&gt;Open",Status,"&lt;&gt;Hold&gt;",ResolvedDate,"&gt;="&amp;$C$1,ResolvedDate,"&lt;="&amp;$F$1)</f>
        <v/>
      </c>
      <c r="F4795" s="137">
        <f>COUNTIFS(Severity,$B4795,SLA_Breach,"Yes",Status,"&lt;&gt;Suspend",Status,"&lt;&gt;Assigned",Status,"&lt;&gt;Open",Status,"&lt;&gt;Hold&gt;",ResolvedDate,"&gt;="&amp;$C$1,ResolvedDate,"&lt;="&amp;$F$1)</f>
        <v/>
      </c>
      <c r="G4795" s="137">
        <f>COUNTIFS(Severity,$B4795,AssignedDate,"&gt;=01/01/2017 12:00:00 AM",AssignedDate,"&lt;="&amp;$F$1)</f>
        <v/>
      </c>
      <c r="H4795" s="177" t="n"/>
      <c r="L4795" s="57" t="n">
        <v>0</v>
      </c>
      <c r="M4795" s="57" t="n"/>
    </row>
    <row r="4796" spans="1:13">
      <c r="A4796" s="137" t="n">
        <v>1</v>
      </c>
      <c r="B4796" s="100" t="s">
        <v>525</v>
      </c>
      <c r="C4796" s="137">
        <f>COUNTIFS(Severity,$B4796,AssignedDate,"&gt;="&amp;$C$1,AssignedDate,"&lt;="&amp;$F$1)</f>
        <v/>
      </c>
      <c r="D4796" s="137">
        <f>COUNTIFS(Severity,$B4796,Status,"&lt;&gt;Suspend",Status,"&lt;&gt;Assigned",Status,"&lt;&gt;Open",Status,"&lt;&gt;Hold",ResolvedDate,"&gt;="&amp;$C$1,ResolvedDate,"&lt;="&amp;$F$1)</f>
        <v/>
      </c>
      <c r="E4796" s="137">
        <f>COUNTIFS(Severity,$B4796,SLA_Breach,"&lt;&gt;Yes",Status,"&lt;&gt;Suspend",Status,"&lt;&gt;Assigned",Status,"&lt;&gt;Open",Status,"&lt;&gt;Hold&gt;",ResolvedDate,"&gt;="&amp;$C$1,ResolvedDate,"&lt;="&amp;$F$1)</f>
        <v/>
      </c>
      <c r="F4796" s="137">
        <f>COUNTIFS(Severity,$B4796,SLA_Breach,"Yes",Status,"&lt;&gt;Suspend",Status,"&lt;&gt;Assigned",Status,"&lt;&gt;Open",Status,"&lt;&gt;Hold&gt;",ResolvedDate,"&gt;="&amp;$C$1,ResolvedDate,"&lt;="&amp;$F$1)</f>
        <v/>
      </c>
      <c r="G4796" s="137">
        <f>COUNTIFS(Severity,$B4796,AssignedDate,"&gt;=01/01/2017 12:00:00 AM",AssignedDate,"&lt;="&amp;$F$1)</f>
        <v/>
      </c>
      <c r="H4796" s="177" t="n"/>
      <c r="L4796" s="57" t="n">
        <v>0</v>
      </c>
      <c r="M4796" s="57" t="n"/>
    </row>
    <row r="4797" spans="1:13">
      <c r="A4797" s="137" t="n">
        <v>1</v>
      </c>
      <c r="B4797" s="100" t="s">
        <v>525</v>
      </c>
      <c r="C4797" s="137">
        <f>COUNTIFS(Severity,$B4797,AssignedDate,"&gt;="&amp;$C$1,AssignedDate,"&lt;="&amp;$F$1)</f>
        <v/>
      </c>
      <c r="D4797" s="137">
        <f>COUNTIFS(Severity,$B4797,Status,"&lt;&gt;Suspend",Status,"&lt;&gt;Assigned",Status,"&lt;&gt;Open",Status,"&lt;&gt;Hold",ResolvedDate,"&gt;="&amp;$C$1,ResolvedDate,"&lt;="&amp;$F$1)</f>
        <v/>
      </c>
      <c r="E4797" s="137">
        <f>COUNTIFS(Severity,$B4797,SLA_Breach,"&lt;&gt;Yes",Status,"&lt;&gt;Suspend",Status,"&lt;&gt;Assigned",Status,"&lt;&gt;Open",Status,"&lt;&gt;Hold&gt;",ResolvedDate,"&gt;="&amp;$C$1,ResolvedDate,"&lt;="&amp;$F$1)</f>
        <v/>
      </c>
      <c r="F4797" s="137">
        <f>COUNTIFS(Severity,$B4797,SLA_Breach,"Yes",Status,"&lt;&gt;Suspend",Status,"&lt;&gt;Assigned",Status,"&lt;&gt;Open",Status,"&lt;&gt;Hold&gt;",ResolvedDate,"&gt;="&amp;$C$1,ResolvedDate,"&lt;="&amp;$F$1)</f>
        <v/>
      </c>
      <c r="G4797" s="137">
        <f>COUNTIFS(Severity,$B4797,AssignedDate,"&gt;=01/01/2017 12:00:00 AM",AssignedDate,"&lt;="&amp;$F$1)</f>
        <v/>
      </c>
      <c r="H4797" s="177" t="n"/>
      <c r="L4797" s="57" t="n">
        <v>0</v>
      </c>
      <c r="M4797" s="57" t="n"/>
    </row>
    <row r="4798" spans="1:13">
      <c r="A4798" s="137" t="n">
        <v>1</v>
      </c>
      <c r="B4798" s="100" t="s">
        <v>525</v>
      </c>
      <c r="C4798" s="137">
        <f>COUNTIFS(Severity,$B4798,AssignedDate,"&gt;="&amp;$C$1,AssignedDate,"&lt;="&amp;$F$1)</f>
        <v/>
      </c>
      <c r="D4798" s="137">
        <f>COUNTIFS(Severity,$B4798,Status,"&lt;&gt;Suspend",Status,"&lt;&gt;Assigned",Status,"&lt;&gt;Open",Status,"&lt;&gt;Hold",ResolvedDate,"&gt;="&amp;$C$1,ResolvedDate,"&lt;="&amp;$F$1)</f>
        <v/>
      </c>
      <c r="E4798" s="137">
        <f>COUNTIFS(Severity,$B4798,SLA_Breach,"&lt;&gt;Yes",Status,"&lt;&gt;Suspend",Status,"&lt;&gt;Assigned",Status,"&lt;&gt;Open",Status,"&lt;&gt;Hold&gt;",ResolvedDate,"&gt;="&amp;$C$1,ResolvedDate,"&lt;="&amp;$F$1)</f>
        <v/>
      </c>
      <c r="F4798" s="137">
        <f>COUNTIFS(Severity,$B4798,SLA_Breach,"Yes",Status,"&lt;&gt;Suspend",Status,"&lt;&gt;Assigned",Status,"&lt;&gt;Open",Status,"&lt;&gt;Hold&gt;",ResolvedDate,"&gt;="&amp;$C$1,ResolvedDate,"&lt;="&amp;$F$1)</f>
        <v/>
      </c>
      <c r="G4798" s="137">
        <f>COUNTIFS(Severity,$B4798,AssignedDate,"&gt;=01/01/2017 12:00:00 AM",AssignedDate,"&lt;="&amp;$F$1)</f>
        <v/>
      </c>
      <c r="H4798" s="177" t="n"/>
      <c r="L4798" s="57" t="n">
        <v>0</v>
      </c>
      <c r="M4798" s="57" t="n"/>
    </row>
    <row r="4799" spans="1:13">
      <c r="A4799" s="137" t="n">
        <v>1</v>
      </c>
      <c r="B4799" s="100" t="s">
        <v>525</v>
      </c>
      <c r="C4799" s="137">
        <f>COUNTIFS(Severity,$B4799,AssignedDate,"&gt;="&amp;$C$1,AssignedDate,"&lt;="&amp;$F$1)</f>
        <v/>
      </c>
      <c r="D4799" s="137">
        <f>COUNTIFS(Severity,$B4799,Status,"&lt;&gt;Suspend",Status,"&lt;&gt;Assigned",Status,"&lt;&gt;Open",Status,"&lt;&gt;Hold",ResolvedDate,"&gt;="&amp;$C$1,ResolvedDate,"&lt;="&amp;$F$1)</f>
        <v/>
      </c>
      <c r="E4799" s="137">
        <f>COUNTIFS(Severity,$B4799,SLA_Breach,"&lt;&gt;Yes",Status,"&lt;&gt;Suspend",Status,"&lt;&gt;Assigned",Status,"&lt;&gt;Open",Status,"&lt;&gt;Hold&gt;",ResolvedDate,"&gt;="&amp;$C$1,ResolvedDate,"&lt;="&amp;$F$1)</f>
        <v/>
      </c>
      <c r="F4799" s="137">
        <f>COUNTIFS(Severity,$B4799,SLA_Breach,"Yes",Status,"&lt;&gt;Suspend",Status,"&lt;&gt;Assigned",Status,"&lt;&gt;Open",Status,"&lt;&gt;Hold&gt;",ResolvedDate,"&gt;="&amp;$C$1,ResolvedDate,"&lt;="&amp;$F$1)</f>
        <v/>
      </c>
      <c r="G4799" s="137">
        <f>COUNTIFS(Severity,$B4799,AssignedDate,"&gt;=01/01/2017 12:00:00 AM",AssignedDate,"&lt;="&amp;$F$1)</f>
        <v/>
      </c>
      <c r="H4799" s="177" t="n"/>
      <c r="L4799" s="57" t="n">
        <v>0</v>
      </c>
      <c r="M4799" s="57" t="n"/>
    </row>
    <row r="4800" spans="1:13">
      <c r="A4800" s="137" t="n">
        <v>1</v>
      </c>
      <c r="B4800" s="100" t="s">
        <v>525</v>
      </c>
      <c r="C4800" s="137">
        <f>COUNTIFS(Severity,$B4800,AssignedDate,"&gt;="&amp;$C$1,AssignedDate,"&lt;="&amp;$F$1)</f>
        <v/>
      </c>
      <c r="D4800" s="137">
        <f>COUNTIFS(Severity,$B4800,Status,"&lt;&gt;Suspend",Status,"&lt;&gt;Assigned",Status,"&lt;&gt;Open",Status,"&lt;&gt;Hold",ResolvedDate,"&gt;="&amp;$C$1,ResolvedDate,"&lt;="&amp;$F$1)</f>
        <v/>
      </c>
      <c r="E4800" s="137">
        <f>COUNTIFS(Severity,$B4800,SLA_Breach,"&lt;&gt;Yes",Status,"&lt;&gt;Suspend",Status,"&lt;&gt;Assigned",Status,"&lt;&gt;Open",Status,"&lt;&gt;Hold&gt;",ResolvedDate,"&gt;="&amp;$C$1,ResolvedDate,"&lt;="&amp;$F$1)</f>
        <v/>
      </c>
      <c r="F4800" s="137">
        <f>COUNTIFS(Severity,$B4800,SLA_Breach,"Yes",Status,"&lt;&gt;Suspend",Status,"&lt;&gt;Assigned",Status,"&lt;&gt;Open",Status,"&lt;&gt;Hold&gt;",ResolvedDate,"&gt;="&amp;$C$1,ResolvedDate,"&lt;="&amp;$F$1)</f>
        <v/>
      </c>
      <c r="G4800" s="137">
        <f>COUNTIFS(Severity,$B4800,AssignedDate,"&gt;=01/01/2017 12:00:00 AM",AssignedDate,"&lt;="&amp;$F$1)</f>
        <v/>
      </c>
      <c r="H4800" s="177" t="n"/>
      <c r="L4800" s="57" t="n">
        <v>0</v>
      </c>
      <c r="M4800" s="57" t="n"/>
    </row>
    <row r="4801" spans="1:13">
      <c r="A4801" s="137" t="n">
        <v>1</v>
      </c>
      <c r="B4801" s="100" t="s">
        <v>525</v>
      </c>
      <c r="C4801" s="137">
        <f>COUNTIFS(Severity,$B4801,AssignedDate,"&gt;="&amp;$C$1,AssignedDate,"&lt;="&amp;$F$1)</f>
        <v/>
      </c>
      <c r="D4801" s="137">
        <f>COUNTIFS(Severity,$B4801,Status,"&lt;&gt;Suspend",Status,"&lt;&gt;Assigned",Status,"&lt;&gt;Open",Status,"&lt;&gt;Hold",ResolvedDate,"&gt;="&amp;$C$1,ResolvedDate,"&lt;="&amp;$F$1)</f>
        <v/>
      </c>
      <c r="E4801" s="137">
        <f>COUNTIFS(Severity,$B4801,SLA_Breach,"&lt;&gt;Yes",Status,"&lt;&gt;Suspend",Status,"&lt;&gt;Assigned",Status,"&lt;&gt;Open",Status,"&lt;&gt;Hold&gt;",ResolvedDate,"&gt;="&amp;$C$1,ResolvedDate,"&lt;="&amp;$F$1)</f>
        <v/>
      </c>
      <c r="F4801" s="137">
        <f>COUNTIFS(Severity,$B4801,SLA_Breach,"Yes",Status,"&lt;&gt;Suspend",Status,"&lt;&gt;Assigned",Status,"&lt;&gt;Open",Status,"&lt;&gt;Hold&gt;",ResolvedDate,"&gt;="&amp;$C$1,ResolvedDate,"&lt;="&amp;$F$1)</f>
        <v/>
      </c>
      <c r="G4801" s="137">
        <f>COUNTIFS(Severity,$B4801,AssignedDate,"&gt;=01/01/2017 12:00:00 AM",AssignedDate,"&lt;="&amp;$F$1)</f>
        <v/>
      </c>
      <c r="H4801" s="177" t="n"/>
      <c r="L4801" s="57" t="n">
        <v>0</v>
      </c>
      <c r="M4801" s="57" t="n"/>
    </row>
    <row r="4802" spans="1:13">
      <c r="A4802" s="137" t="n">
        <v>1</v>
      </c>
      <c r="B4802" s="100" t="s">
        <v>525</v>
      </c>
      <c r="C4802" s="137">
        <f>COUNTIFS(Severity,$B4802,AssignedDate,"&gt;="&amp;$C$1,AssignedDate,"&lt;="&amp;$F$1)</f>
        <v/>
      </c>
      <c r="D4802" s="137">
        <f>COUNTIFS(Severity,$B4802,Status,"&lt;&gt;Suspend",Status,"&lt;&gt;Assigned",Status,"&lt;&gt;Open",Status,"&lt;&gt;Hold",ResolvedDate,"&gt;="&amp;$C$1,ResolvedDate,"&lt;="&amp;$F$1)</f>
        <v/>
      </c>
      <c r="E4802" s="137">
        <f>COUNTIFS(Severity,$B4802,SLA_Breach,"&lt;&gt;Yes",Status,"&lt;&gt;Suspend",Status,"&lt;&gt;Assigned",Status,"&lt;&gt;Open",Status,"&lt;&gt;Hold&gt;",ResolvedDate,"&gt;="&amp;$C$1,ResolvedDate,"&lt;="&amp;$F$1)</f>
        <v/>
      </c>
      <c r="F4802" s="137">
        <f>COUNTIFS(Severity,$B4802,SLA_Breach,"Yes",Status,"&lt;&gt;Suspend",Status,"&lt;&gt;Assigned",Status,"&lt;&gt;Open",Status,"&lt;&gt;Hold&gt;",ResolvedDate,"&gt;="&amp;$C$1,ResolvedDate,"&lt;="&amp;$F$1)</f>
        <v/>
      </c>
      <c r="G4802" s="137">
        <f>COUNTIFS(Severity,$B4802,AssignedDate,"&gt;=01/01/2017 12:00:00 AM",AssignedDate,"&lt;="&amp;$F$1)</f>
        <v/>
      </c>
      <c r="H4802" s="177" t="n"/>
      <c r="L4802" s="57" t="n">
        <v>0</v>
      </c>
      <c r="M4802" s="57" t="n"/>
    </row>
    <row r="4803" spans="1:13">
      <c r="A4803" s="137" t="n">
        <v>1</v>
      </c>
      <c r="B4803" s="100" t="s">
        <v>525</v>
      </c>
      <c r="C4803" s="137">
        <f>COUNTIFS(Severity,$B4803,AssignedDate,"&gt;="&amp;$C$1,AssignedDate,"&lt;="&amp;$F$1)</f>
        <v/>
      </c>
      <c r="D4803" s="137">
        <f>COUNTIFS(Severity,$B4803,Status,"&lt;&gt;Suspend",Status,"&lt;&gt;Assigned",Status,"&lt;&gt;Open",Status,"&lt;&gt;Hold",ResolvedDate,"&gt;="&amp;$C$1,ResolvedDate,"&lt;="&amp;$F$1)</f>
        <v/>
      </c>
      <c r="E4803" s="137">
        <f>COUNTIFS(Severity,$B4803,SLA_Breach,"&lt;&gt;Yes",Status,"&lt;&gt;Suspend",Status,"&lt;&gt;Assigned",Status,"&lt;&gt;Open",Status,"&lt;&gt;Hold&gt;",ResolvedDate,"&gt;="&amp;$C$1,ResolvedDate,"&lt;="&amp;$F$1)</f>
        <v/>
      </c>
      <c r="F4803" s="137">
        <f>COUNTIFS(Severity,$B4803,SLA_Breach,"Yes",Status,"&lt;&gt;Suspend",Status,"&lt;&gt;Assigned",Status,"&lt;&gt;Open",Status,"&lt;&gt;Hold&gt;",ResolvedDate,"&gt;="&amp;$C$1,ResolvedDate,"&lt;="&amp;$F$1)</f>
        <v/>
      </c>
      <c r="G4803" s="137">
        <f>COUNTIFS(Severity,$B4803,AssignedDate,"&gt;=01/01/2017 12:00:00 AM",AssignedDate,"&lt;="&amp;$F$1)</f>
        <v/>
      </c>
      <c r="H4803" s="177" t="n"/>
      <c r="L4803" s="57" t="n">
        <v>0</v>
      </c>
      <c r="M4803" s="57" t="n"/>
    </row>
    <row r="4804" spans="1:13">
      <c r="A4804" s="137" t="n">
        <v>1</v>
      </c>
      <c r="B4804" s="100" t="s">
        <v>525</v>
      </c>
      <c r="C4804" s="137">
        <f>COUNTIFS(Severity,$B4804,AssignedDate,"&gt;="&amp;$C$1,AssignedDate,"&lt;="&amp;$F$1)</f>
        <v/>
      </c>
      <c r="D4804" s="137">
        <f>COUNTIFS(Severity,$B4804,Status,"&lt;&gt;Suspend",Status,"&lt;&gt;Assigned",Status,"&lt;&gt;Open",Status,"&lt;&gt;Hold",ResolvedDate,"&gt;="&amp;$C$1,ResolvedDate,"&lt;="&amp;$F$1)</f>
        <v/>
      </c>
      <c r="E4804" s="137">
        <f>COUNTIFS(Severity,$B4804,SLA_Breach,"&lt;&gt;Yes",Status,"&lt;&gt;Suspend",Status,"&lt;&gt;Assigned",Status,"&lt;&gt;Open",Status,"&lt;&gt;Hold&gt;",ResolvedDate,"&gt;="&amp;$C$1,ResolvedDate,"&lt;="&amp;$F$1)</f>
        <v/>
      </c>
      <c r="F4804" s="137">
        <f>COUNTIFS(Severity,$B4804,SLA_Breach,"Yes",Status,"&lt;&gt;Suspend",Status,"&lt;&gt;Assigned",Status,"&lt;&gt;Open",Status,"&lt;&gt;Hold&gt;",ResolvedDate,"&gt;="&amp;$C$1,ResolvedDate,"&lt;="&amp;$F$1)</f>
        <v/>
      </c>
      <c r="G4804" s="137">
        <f>COUNTIFS(Severity,$B4804,AssignedDate,"&gt;=01/01/2017 12:00:00 AM",AssignedDate,"&lt;="&amp;$F$1)</f>
        <v/>
      </c>
      <c r="H4804" s="177" t="n"/>
      <c r="L4804" s="57" t="n">
        <v>0</v>
      </c>
      <c r="M4804" s="57" t="n"/>
    </row>
    <row r="4805" spans="1:13">
      <c r="A4805" s="137" t="n">
        <v>1</v>
      </c>
      <c r="B4805" s="100" t="s">
        <v>525</v>
      </c>
      <c r="C4805" s="137">
        <f>COUNTIFS(Severity,$B4805,AssignedDate,"&gt;="&amp;$C$1,AssignedDate,"&lt;="&amp;$F$1)</f>
        <v/>
      </c>
      <c r="D4805" s="137">
        <f>COUNTIFS(Severity,$B4805,Status,"&lt;&gt;Suspend",Status,"&lt;&gt;Assigned",Status,"&lt;&gt;Open",Status,"&lt;&gt;Hold",ResolvedDate,"&gt;="&amp;$C$1,ResolvedDate,"&lt;="&amp;$F$1)</f>
        <v/>
      </c>
      <c r="E4805" s="137">
        <f>COUNTIFS(Severity,$B4805,SLA_Breach,"&lt;&gt;Yes",Status,"&lt;&gt;Suspend",Status,"&lt;&gt;Assigned",Status,"&lt;&gt;Open",Status,"&lt;&gt;Hold&gt;",ResolvedDate,"&gt;="&amp;$C$1,ResolvedDate,"&lt;="&amp;$F$1)</f>
        <v/>
      </c>
      <c r="F4805" s="137">
        <f>COUNTIFS(Severity,$B4805,SLA_Breach,"Yes",Status,"&lt;&gt;Suspend",Status,"&lt;&gt;Assigned",Status,"&lt;&gt;Open",Status,"&lt;&gt;Hold&gt;",ResolvedDate,"&gt;="&amp;$C$1,ResolvedDate,"&lt;="&amp;$F$1)</f>
        <v/>
      </c>
      <c r="G4805" s="137">
        <f>COUNTIFS(Severity,$B4805,AssignedDate,"&gt;=01/01/2017 12:00:00 AM",AssignedDate,"&lt;="&amp;$F$1)</f>
        <v/>
      </c>
      <c r="H4805" s="177" t="n"/>
      <c r="L4805" s="57" t="n">
        <v>0</v>
      </c>
      <c r="M4805" s="57" t="n"/>
    </row>
    <row r="4806" spans="1:13">
      <c r="A4806" s="137" t="n">
        <v>1</v>
      </c>
      <c r="B4806" s="100" t="s">
        <v>525</v>
      </c>
      <c r="C4806" s="137">
        <f>COUNTIFS(Severity,$B4806,AssignedDate,"&gt;="&amp;$C$1,AssignedDate,"&lt;="&amp;$F$1)</f>
        <v/>
      </c>
      <c r="D4806" s="137">
        <f>COUNTIFS(Severity,$B4806,Status,"&lt;&gt;Suspend",Status,"&lt;&gt;Assigned",Status,"&lt;&gt;Open",Status,"&lt;&gt;Hold",ResolvedDate,"&gt;="&amp;$C$1,ResolvedDate,"&lt;="&amp;$F$1)</f>
        <v/>
      </c>
      <c r="E4806" s="137">
        <f>COUNTIFS(Severity,$B4806,SLA_Breach,"&lt;&gt;Yes",Status,"&lt;&gt;Suspend",Status,"&lt;&gt;Assigned",Status,"&lt;&gt;Open",Status,"&lt;&gt;Hold&gt;",ResolvedDate,"&gt;="&amp;$C$1,ResolvedDate,"&lt;="&amp;$F$1)</f>
        <v/>
      </c>
      <c r="F4806" s="137">
        <f>COUNTIFS(Severity,$B4806,SLA_Breach,"Yes",Status,"&lt;&gt;Suspend",Status,"&lt;&gt;Assigned",Status,"&lt;&gt;Open",Status,"&lt;&gt;Hold&gt;",ResolvedDate,"&gt;="&amp;$C$1,ResolvedDate,"&lt;="&amp;$F$1)</f>
        <v/>
      </c>
      <c r="G4806" s="137">
        <f>COUNTIFS(Severity,$B4806,AssignedDate,"&gt;=01/01/2017 12:00:00 AM",AssignedDate,"&lt;="&amp;$F$1)</f>
        <v/>
      </c>
      <c r="H4806" s="177" t="n"/>
      <c r="L4806" s="57" t="n">
        <v>0</v>
      </c>
      <c r="M4806" s="57" t="n"/>
    </row>
    <row r="4807" spans="1:13">
      <c r="A4807" s="137" t="n">
        <v>1</v>
      </c>
      <c r="B4807" s="100" t="s">
        <v>525</v>
      </c>
      <c r="C4807" s="137">
        <f>COUNTIFS(Severity,$B4807,AssignedDate,"&gt;="&amp;$C$1,AssignedDate,"&lt;="&amp;$F$1)</f>
        <v/>
      </c>
      <c r="D4807" s="137">
        <f>COUNTIFS(Severity,$B4807,Status,"&lt;&gt;Suspend",Status,"&lt;&gt;Assigned",Status,"&lt;&gt;Open",Status,"&lt;&gt;Hold",ResolvedDate,"&gt;="&amp;$C$1,ResolvedDate,"&lt;="&amp;$F$1)</f>
        <v/>
      </c>
      <c r="E4807" s="137">
        <f>COUNTIFS(Severity,$B4807,SLA_Breach,"&lt;&gt;Yes",Status,"&lt;&gt;Suspend",Status,"&lt;&gt;Assigned",Status,"&lt;&gt;Open",Status,"&lt;&gt;Hold&gt;",ResolvedDate,"&gt;="&amp;$C$1,ResolvedDate,"&lt;="&amp;$F$1)</f>
        <v/>
      </c>
      <c r="F4807" s="137">
        <f>COUNTIFS(Severity,$B4807,SLA_Breach,"Yes",Status,"&lt;&gt;Suspend",Status,"&lt;&gt;Assigned",Status,"&lt;&gt;Open",Status,"&lt;&gt;Hold&gt;",ResolvedDate,"&gt;="&amp;$C$1,ResolvedDate,"&lt;="&amp;$F$1)</f>
        <v/>
      </c>
      <c r="G4807" s="137">
        <f>COUNTIFS(Severity,$B4807,AssignedDate,"&gt;=01/01/2017 12:00:00 AM",AssignedDate,"&lt;="&amp;$F$1)</f>
        <v/>
      </c>
      <c r="H4807" s="177" t="n"/>
      <c r="L4807" s="57" t="n">
        <v>0</v>
      </c>
      <c r="M4807" s="57" t="n"/>
    </row>
    <row r="4808" spans="1:13">
      <c r="A4808" s="137" t="n">
        <v>1</v>
      </c>
      <c r="B4808" s="100" t="s">
        <v>525</v>
      </c>
      <c r="C4808" s="137">
        <f>COUNTIFS(Severity,$B4808,AssignedDate,"&gt;="&amp;$C$1,AssignedDate,"&lt;="&amp;$F$1)</f>
        <v/>
      </c>
      <c r="D4808" s="137">
        <f>COUNTIFS(Severity,$B4808,Status,"&lt;&gt;Suspend",Status,"&lt;&gt;Assigned",Status,"&lt;&gt;Open",Status,"&lt;&gt;Hold",ResolvedDate,"&gt;="&amp;$C$1,ResolvedDate,"&lt;="&amp;$F$1)</f>
        <v/>
      </c>
      <c r="E4808" s="137">
        <f>COUNTIFS(Severity,$B4808,SLA_Breach,"&lt;&gt;Yes",Status,"&lt;&gt;Suspend",Status,"&lt;&gt;Assigned",Status,"&lt;&gt;Open",Status,"&lt;&gt;Hold&gt;",ResolvedDate,"&gt;="&amp;$C$1,ResolvedDate,"&lt;="&amp;$F$1)</f>
        <v/>
      </c>
      <c r="F4808" s="137">
        <f>COUNTIFS(Severity,$B4808,SLA_Breach,"Yes",Status,"&lt;&gt;Suspend",Status,"&lt;&gt;Assigned",Status,"&lt;&gt;Open",Status,"&lt;&gt;Hold&gt;",ResolvedDate,"&gt;="&amp;$C$1,ResolvedDate,"&lt;="&amp;$F$1)</f>
        <v/>
      </c>
      <c r="G4808" s="137">
        <f>COUNTIFS(Severity,$B4808,AssignedDate,"&gt;=01/01/2017 12:00:00 AM",AssignedDate,"&lt;="&amp;$F$1)</f>
        <v/>
      </c>
      <c r="H4808" s="177" t="n"/>
      <c r="L4808" s="57" t="n">
        <v>0</v>
      </c>
      <c r="M4808" s="57" t="n"/>
    </row>
    <row r="4809" spans="1:13">
      <c r="A4809" s="137" t="n">
        <v>1</v>
      </c>
      <c r="B4809" s="100" t="s">
        <v>525</v>
      </c>
      <c r="C4809" s="137">
        <f>COUNTIFS(Severity,$B4809,AssignedDate,"&gt;="&amp;$C$1,AssignedDate,"&lt;="&amp;$F$1)</f>
        <v/>
      </c>
      <c r="D4809" s="137">
        <f>COUNTIFS(Severity,$B4809,Status,"&lt;&gt;Suspend",Status,"&lt;&gt;Assigned",Status,"&lt;&gt;Open",Status,"&lt;&gt;Hold",ResolvedDate,"&gt;="&amp;$C$1,ResolvedDate,"&lt;="&amp;$F$1)</f>
        <v/>
      </c>
      <c r="E4809" s="137">
        <f>COUNTIFS(Severity,$B4809,SLA_Breach,"&lt;&gt;Yes",Status,"&lt;&gt;Suspend",Status,"&lt;&gt;Assigned",Status,"&lt;&gt;Open",Status,"&lt;&gt;Hold&gt;",ResolvedDate,"&gt;="&amp;$C$1,ResolvedDate,"&lt;="&amp;$F$1)</f>
        <v/>
      </c>
      <c r="F4809" s="137">
        <f>COUNTIFS(Severity,$B4809,SLA_Breach,"Yes",Status,"&lt;&gt;Suspend",Status,"&lt;&gt;Assigned",Status,"&lt;&gt;Open",Status,"&lt;&gt;Hold&gt;",ResolvedDate,"&gt;="&amp;$C$1,ResolvedDate,"&lt;="&amp;$F$1)</f>
        <v/>
      </c>
      <c r="G4809" s="137">
        <f>COUNTIFS(Severity,$B4809,AssignedDate,"&gt;=01/01/2017 12:00:00 AM",AssignedDate,"&lt;="&amp;$F$1)</f>
        <v/>
      </c>
      <c r="H4809" s="177" t="n"/>
      <c r="L4809" s="57" t="n">
        <v>0</v>
      </c>
      <c r="M4809" s="57" t="n"/>
    </row>
    <row r="4810" spans="1:13">
      <c r="A4810" s="137" t="n">
        <v>1</v>
      </c>
      <c r="B4810" s="100" t="s">
        <v>525</v>
      </c>
      <c r="C4810" s="137">
        <f>COUNTIFS(Severity,$B4810,AssignedDate,"&gt;="&amp;$C$1,AssignedDate,"&lt;="&amp;$F$1)</f>
        <v/>
      </c>
      <c r="D4810" s="137">
        <f>COUNTIFS(Severity,$B4810,Status,"&lt;&gt;Suspend",Status,"&lt;&gt;Assigned",Status,"&lt;&gt;Open",Status,"&lt;&gt;Hold",ResolvedDate,"&gt;="&amp;$C$1,ResolvedDate,"&lt;="&amp;$F$1)</f>
        <v/>
      </c>
      <c r="E4810" s="137">
        <f>COUNTIFS(Severity,$B4810,SLA_Breach,"&lt;&gt;Yes",Status,"&lt;&gt;Suspend",Status,"&lt;&gt;Assigned",Status,"&lt;&gt;Open",Status,"&lt;&gt;Hold&gt;",ResolvedDate,"&gt;="&amp;$C$1,ResolvedDate,"&lt;="&amp;$F$1)</f>
        <v/>
      </c>
      <c r="F4810" s="137">
        <f>COUNTIFS(Severity,$B4810,SLA_Breach,"Yes",Status,"&lt;&gt;Suspend",Status,"&lt;&gt;Assigned",Status,"&lt;&gt;Open",Status,"&lt;&gt;Hold&gt;",ResolvedDate,"&gt;="&amp;$C$1,ResolvedDate,"&lt;="&amp;$F$1)</f>
        <v/>
      </c>
      <c r="G4810" s="137">
        <f>COUNTIFS(Severity,$B4810,AssignedDate,"&gt;=01/01/2017 12:00:00 AM",AssignedDate,"&lt;="&amp;$F$1)</f>
        <v/>
      </c>
      <c r="H4810" s="177" t="n"/>
      <c r="L4810" s="57" t="n">
        <v>0</v>
      </c>
      <c r="M4810" s="57" t="n"/>
    </row>
    <row r="4811" spans="1:13">
      <c r="A4811" s="137" t="n">
        <v>1</v>
      </c>
      <c r="B4811" s="100" t="s">
        <v>525</v>
      </c>
      <c r="C4811" s="137">
        <f>COUNTIFS(Severity,$B4811,AssignedDate,"&gt;="&amp;$C$1,AssignedDate,"&lt;="&amp;$F$1)</f>
        <v/>
      </c>
      <c r="D4811" s="137">
        <f>COUNTIFS(Severity,$B4811,Status,"&lt;&gt;Suspend",Status,"&lt;&gt;Assigned",Status,"&lt;&gt;Open",Status,"&lt;&gt;Hold",ResolvedDate,"&gt;="&amp;$C$1,ResolvedDate,"&lt;="&amp;$F$1)</f>
        <v/>
      </c>
      <c r="E4811" s="137">
        <f>COUNTIFS(Severity,$B4811,SLA_Breach,"&lt;&gt;Yes",Status,"&lt;&gt;Suspend",Status,"&lt;&gt;Assigned",Status,"&lt;&gt;Open",Status,"&lt;&gt;Hold&gt;",ResolvedDate,"&gt;="&amp;$C$1,ResolvedDate,"&lt;="&amp;$F$1)</f>
        <v/>
      </c>
      <c r="F4811" s="137">
        <f>COUNTIFS(Severity,$B4811,SLA_Breach,"Yes",Status,"&lt;&gt;Suspend",Status,"&lt;&gt;Assigned",Status,"&lt;&gt;Open",Status,"&lt;&gt;Hold&gt;",ResolvedDate,"&gt;="&amp;$C$1,ResolvedDate,"&lt;="&amp;$F$1)</f>
        <v/>
      </c>
      <c r="G4811" s="137">
        <f>COUNTIFS(Severity,$B4811,AssignedDate,"&gt;=01/01/2017 12:00:00 AM",AssignedDate,"&lt;="&amp;$F$1)</f>
        <v/>
      </c>
      <c r="H4811" s="177" t="n"/>
      <c r="L4811" s="57" t="n">
        <v>0</v>
      </c>
      <c r="M4811" s="57" t="n"/>
    </row>
    <row r="4812" spans="1:13">
      <c r="A4812" s="137" t="n">
        <v>1</v>
      </c>
      <c r="B4812" s="100" t="s">
        <v>525</v>
      </c>
      <c r="C4812" s="137">
        <f>COUNTIFS(Severity,$B4812,AssignedDate,"&gt;="&amp;$C$1,AssignedDate,"&lt;="&amp;$F$1)</f>
        <v/>
      </c>
      <c r="D4812" s="137">
        <f>COUNTIFS(Severity,$B4812,Status,"&lt;&gt;Suspend",Status,"&lt;&gt;Assigned",Status,"&lt;&gt;Open",Status,"&lt;&gt;Hold",ResolvedDate,"&gt;="&amp;$C$1,ResolvedDate,"&lt;="&amp;$F$1)</f>
        <v/>
      </c>
      <c r="E4812" s="137">
        <f>COUNTIFS(Severity,$B4812,SLA_Breach,"&lt;&gt;Yes",Status,"&lt;&gt;Suspend",Status,"&lt;&gt;Assigned",Status,"&lt;&gt;Open",Status,"&lt;&gt;Hold&gt;",ResolvedDate,"&gt;="&amp;$C$1,ResolvedDate,"&lt;="&amp;$F$1)</f>
        <v/>
      </c>
      <c r="F4812" s="137">
        <f>COUNTIFS(Severity,$B4812,SLA_Breach,"Yes",Status,"&lt;&gt;Suspend",Status,"&lt;&gt;Assigned",Status,"&lt;&gt;Open",Status,"&lt;&gt;Hold&gt;",ResolvedDate,"&gt;="&amp;$C$1,ResolvedDate,"&lt;="&amp;$F$1)</f>
        <v/>
      </c>
      <c r="G4812" s="137">
        <f>COUNTIFS(Severity,$B4812,AssignedDate,"&gt;=01/01/2017 12:00:00 AM",AssignedDate,"&lt;="&amp;$F$1)</f>
        <v/>
      </c>
      <c r="H4812" s="177" t="n"/>
      <c r="L4812" s="57" t="n">
        <v>0</v>
      </c>
      <c r="M4812" s="57" t="n"/>
    </row>
    <row r="4813" spans="1:13">
      <c r="A4813" s="137" t="n">
        <v>1</v>
      </c>
      <c r="B4813" s="100" t="s">
        <v>525</v>
      </c>
      <c r="C4813" s="137">
        <f>COUNTIFS(Severity,$B4813,AssignedDate,"&gt;="&amp;$C$1,AssignedDate,"&lt;="&amp;$F$1)</f>
        <v/>
      </c>
      <c r="D4813" s="137">
        <f>COUNTIFS(Severity,$B4813,Status,"&lt;&gt;Suspend",Status,"&lt;&gt;Assigned",Status,"&lt;&gt;Open",Status,"&lt;&gt;Hold",ResolvedDate,"&gt;="&amp;$C$1,ResolvedDate,"&lt;="&amp;$F$1)</f>
        <v/>
      </c>
      <c r="E4813" s="137">
        <f>COUNTIFS(Severity,$B4813,SLA_Breach,"&lt;&gt;Yes",Status,"&lt;&gt;Suspend",Status,"&lt;&gt;Assigned",Status,"&lt;&gt;Open",Status,"&lt;&gt;Hold&gt;",ResolvedDate,"&gt;="&amp;$C$1,ResolvedDate,"&lt;="&amp;$F$1)</f>
        <v/>
      </c>
      <c r="F4813" s="137">
        <f>COUNTIFS(Severity,$B4813,SLA_Breach,"Yes",Status,"&lt;&gt;Suspend",Status,"&lt;&gt;Assigned",Status,"&lt;&gt;Open",Status,"&lt;&gt;Hold&gt;",ResolvedDate,"&gt;="&amp;$C$1,ResolvedDate,"&lt;="&amp;$F$1)</f>
        <v/>
      </c>
      <c r="G4813" s="137">
        <f>COUNTIFS(Severity,$B4813,AssignedDate,"&gt;=01/01/2017 12:00:00 AM",AssignedDate,"&lt;="&amp;$F$1)</f>
        <v/>
      </c>
      <c r="H4813" s="177" t="n"/>
      <c r="L4813" s="57" t="n">
        <v>0</v>
      </c>
      <c r="M4813" s="57" t="n"/>
    </row>
    <row r="4814" spans="1:13">
      <c r="A4814" s="137" t="n">
        <v>1</v>
      </c>
      <c r="B4814" s="100" t="s">
        <v>525</v>
      </c>
      <c r="C4814" s="137">
        <f>COUNTIFS(Severity,$B4814,AssignedDate,"&gt;="&amp;$C$1,AssignedDate,"&lt;="&amp;$F$1)</f>
        <v/>
      </c>
      <c r="D4814" s="137">
        <f>COUNTIFS(Severity,$B4814,Status,"&lt;&gt;Suspend",Status,"&lt;&gt;Assigned",Status,"&lt;&gt;Open",Status,"&lt;&gt;Hold",ResolvedDate,"&gt;="&amp;$C$1,ResolvedDate,"&lt;="&amp;$F$1)</f>
        <v/>
      </c>
      <c r="E4814" s="137">
        <f>COUNTIFS(Severity,$B4814,SLA_Breach,"&lt;&gt;Yes",Status,"&lt;&gt;Suspend",Status,"&lt;&gt;Assigned",Status,"&lt;&gt;Open",Status,"&lt;&gt;Hold&gt;",ResolvedDate,"&gt;="&amp;$C$1,ResolvedDate,"&lt;="&amp;$F$1)</f>
        <v/>
      </c>
      <c r="F4814" s="137">
        <f>COUNTIFS(Severity,$B4814,SLA_Breach,"Yes",Status,"&lt;&gt;Suspend",Status,"&lt;&gt;Assigned",Status,"&lt;&gt;Open",Status,"&lt;&gt;Hold&gt;",ResolvedDate,"&gt;="&amp;$C$1,ResolvedDate,"&lt;="&amp;$F$1)</f>
        <v/>
      </c>
      <c r="G4814" s="137">
        <f>COUNTIFS(Severity,$B4814,AssignedDate,"&gt;=01/01/2017 12:00:00 AM",AssignedDate,"&lt;="&amp;$F$1)</f>
        <v/>
      </c>
      <c r="H4814" s="177" t="n"/>
      <c r="L4814" s="57" t="n">
        <v>0</v>
      </c>
      <c r="M4814" s="57" t="n"/>
    </row>
    <row r="4815" spans="1:13">
      <c r="A4815" s="137" t="n">
        <v>1</v>
      </c>
      <c r="B4815" s="100" t="s">
        <v>525</v>
      </c>
      <c r="C4815" s="137">
        <f>COUNTIFS(Severity,$B4815,AssignedDate,"&gt;="&amp;$C$1,AssignedDate,"&lt;="&amp;$F$1)</f>
        <v/>
      </c>
      <c r="D4815" s="137">
        <f>COUNTIFS(Severity,$B4815,Status,"&lt;&gt;Suspend",Status,"&lt;&gt;Assigned",Status,"&lt;&gt;Open",Status,"&lt;&gt;Hold",ResolvedDate,"&gt;="&amp;$C$1,ResolvedDate,"&lt;="&amp;$F$1)</f>
        <v/>
      </c>
      <c r="E4815" s="137">
        <f>COUNTIFS(Severity,$B4815,SLA_Breach,"&lt;&gt;Yes",Status,"&lt;&gt;Suspend",Status,"&lt;&gt;Assigned",Status,"&lt;&gt;Open",Status,"&lt;&gt;Hold&gt;",ResolvedDate,"&gt;="&amp;$C$1,ResolvedDate,"&lt;="&amp;$F$1)</f>
        <v/>
      </c>
      <c r="F4815" s="137">
        <f>COUNTIFS(Severity,$B4815,SLA_Breach,"Yes",Status,"&lt;&gt;Suspend",Status,"&lt;&gt;Assigned",Status,"&lt;&gt;Open",Status,"&lt;&gt;Hold&gt;",ResolvedDate,"&gt;="&amp;$C$1,ResolvedDate,"&lt;="&amp;$F$1)</f>
        <v/>
      </c>
      <c r="G4815" s="137">
        <f>COUNTIFS(Severity,$B4815,AssignedDate,"&gt;=01/01/2017 12:00:00 AM",AssignedDate,"&lt;="&amp;$F$1)</f>
        <v/>
      </c>
      <c r="H4815" s="177" t="n"/>
      <c r="L4815" s="57" t="n">
        <v>0</v>
      </c>
      <c r="M4815" s="57" t="n"/>
    </row>
    <row r="4816" spans="1:13">
      <c r="A4816" s="137" t="n">
        <v>1</v>
      </c>
      <c r="B4816" s="100" t="s">
        <v>525</v>
      </c>
      <c r="C4816" s="137">
        <f>COUNTIFS(Severity,$B4816,AssignedDate,"&gt;="&amp;$C$1,AssignedDate,"&lt;="&amp;$F$1)</f>
        <v/>
      </c>
      <c r="D4816" s="137">
        <f>COUNTIFS(Severity,$B4816,Status,"&lt;&gt;Suspend",Status,"&lt;&gt;Assigned",Status,"&lt;&gt;Open",Status,"&lt;&gt;Hold",ResolvedDate,"&gt;="&amp;$C$1,ResolvedDate,"&lt;="&amp;$F$1)</f>
        <v/>
      </c>
      <c r="E4816" s="137">
        <f>COUNTIFS(Severity,$B4816,SLA_Breach,"&lt;&gt;Yes",Status,"&lt;&gt;Suspend",Status,"&lt;&gt;Assigned",Status,"&lt;&gt;Open",Status,"&lt;&gt;Hold&gt;",ResolvedDate,"&gt;="&amp;$C$1,ResolvedDate,"&lt;="&amp;$F$1)</f>
        <v/>
      </c>
      <c r="F4816" s="137">
        <f>COUNTIFS(Severity,$B4816,SLA_Breach,"Yes",Status,"&lt;&gt;Suspend",Status,"&lt;&gt;Assigned",Status,"&lt;&gt;Open",Status,"&lt;&gt;Hold&gt;",ResolvedDate,"&gt;="&amp;$C$1,ResolvedDate,"&lt;="&amp;$F$1)</f>
        <v/>
      </c>
      <c r="G4816" s="137">
        <f>COUNTIFS(Severity,$B4816,AssignedDate,"&gt;=01/01/2017 12:00:00 AM",AssignedDate,"&lt;="&amp;$F$1)</f>
        <v/>
      </c>
      <c r="H4816" s="177" t="n"/>
      <c r="L4816" s="57" t="n">
        <v>0</v>
      </c>
      <c r="M4816" s="57" t="n"/>
    </row>
    <row r="4817" spans="1:13">
      <c r="A4817" s="137" t="n">
        <v>1</v>
      </c>
      <c r="B4817" s="100" t="s">
        <v>525</v>
      </c>
      <c r="C4817" s="137">
        <f>COUNTIFS(Severity,$B4817,AssignedDate,"&gt;="&amp;$C$1,AssignedDate,"&lt;="&amp;$F$1)</f>
        <v/>
      </c>
      <c r="D4817" s="137">
        <f>COUNTIFS(Severity,$B4817,Status,"&lt;&gt;Suspend",Status,"&lt;&gt;Assigned",Status,"&lt;&gt;Open",Status,"&lt;&gt;Hold",ResolvedDate,"&gt;="&amp;$C$1,ResolvedDate,"&lt;="&amp;$F$1)</f>
        <v/>
      </c>
      <c r="E4817" s="137">
        <f>COUNTIFS(Severity,$B4817,SLA_Breach,"&lt;&gt;Yes",Status,"&lt;&gt;Suspend",Status,"&lt;&gt;Assigned",Status,"&lt;&gt;Open",Status,"&lt;&gt;Hold&gt;",ResolvedDate,"&gt;="&amp;$C$1,ResolvedDate,"&lt;="&amp;$F$1)</f>
        <v/>
      </c>
      <c r="F4817" s="137">
        <f>COUNTIFS(Severity,$B4817,SLA_Breach,"Yes",Status,"&lt;&gt;Suspend",Status,"&lt;&gt;Assigned",Status,"&lt;&gt;Open",Status,"&lt;&gt;Hold&gt;",ResolvedDate,"&gt;="&amp;$C$1,ResolvedDate,"&lt;="&amp;$F$1)</f>
        <v/>
      </c>
      <c r="G4817" s="137">
        <f>COUNTIFS(Severity,$B4817,AssignedDate,"&gt;=01/01/2017 12:00:00 AM",AssignedDate,"&lt;="&amp;$F$1)</f>
        <v/>
      </c>
      <c r="H4817" s="177" t="n"/>
      <c r="L4817" s="57" t="n">
        <v>0</v>
      </c>
      <c r="M4817" s="57" t="n"/>
    </row>
    <row r="4818" spans="1:13">
      <c r="A4818" s="137" t="n">
        <v>1</v>
      </c>
      <c r="B4818" s="100" t="s">
        <v>525</v>
      </c>
      <c r="C4818" s="137">
        <f>COUNTIFS(Severity,$B4818,AssignedDate,"&gt;="&amp;$C$1,AssignedDate,"&lt;="&amp;$F$1)</f>
        <v/>
      </c>
      <c r="D4818" s="137">
        <f>COUNTIFS(Severity,$B4818,Status,"&lt;&gt;Suspend",Status,"&lt;&gt;Assigned",Status,"&lt;&gt;Open",Status,"&lt;&gt;Hold",ResolvedDate,"&gt;="&amp;$C$1,ResolvedDate,"&lt;="&amp;$F$1)</f>
        <v/>
      </c>
      <c r="E4818" s="137">
        <f>COUNTIFS(Severity,$B4818,SLA_Breach,"&lt;&gt;Yes",Status,"&lt;&gt;Suspend",Status,"&lt;&gt;Assigned",Status,"&lt;&gt;Open",Status,"&lt;&gt;Hold&gt;",ResolvedDate,"&gt;="&amp;$C$1,ResolvedDate,"&lt;="&amp;$F$1)</f>
        <v/>
      </c>
      <c r="F4818" s="137">
        <f>COUNTIFS(Severity,$B4818,SLA_Breach,"Yes",Status,"&lt;&gt;Suspend",Status,"&lt;&gt;Assigned",Status,"&lt;&gt;Open",Status,"&lt;&gt;Hold&gt;",ResolvedDate,"&gt;="&amp;$C$1,ResolvedDate,"&lt;="&amp;$F$1)</f>
        <v/>
      </c>
      <c r="G4818" s="137">
        <f>COUNTIFS(Severity,$B4818,AssignedDate,"&gt;=01/01/2017 12:00:00 AM",AssignedDate,"&lt;="&amp;$F$1)</f>
        <v/>
      </c>
      <c r="H4818" s="177" t="n"/>
      <c r="L4818" s="57" t="n">
        <v>0</v>
      </c>
      <c r="M4818" s="57" t="n"/>
    </row>
    <row r="4819" spans="1:13">
      <c r="A4819" s="137" t="n">
        <v>1</v>
      </c>
      <c r="B4819" s="100" t="s">
        <v>525</v>
      </c>
      <c r="C4819" s="137">
        <f>COUNTIFS(Severity,$B4819,AssignedDate,"&gt;="&amp;$C$1,AssignedDate,"&lt;="&amp;$F$1)</f>
        <v/>
      </c>
      <c r="D4819" s="137">
        <f>COUNTIFS(Severity,$B4819,Status,"&lt;&gt;Suspend",Status,"&lt;&gt;Assigned",Status,"&lt;&gt;Open",Status,"&lt;&gt;Hold",ResolvedDate,"&gt;="&amp;$C$1,ResolvedDate,"&lt;="&amp;$F$1)</f>
        <v/>
      </c>
      <c r="E4819" s="137">
        <f>COUNTIFS(Severity,$B4819,SLA_Breach,"&lt;&gt;Yes",Status,"&lt;&gt;Suspend",Status,"&lt;&gt;Assigned",Status,"&lt;&gt;Open",Status,"&lt;&gt;Hold&gt;",ResolvedDate,"&gt;="&amp;$C$1,ResolvedDate,"&lt;="&amp;$F$1)</f>
        <v/>
      </c>
      <c r="F4819" s="137">
        <f>COUNTIFS(Severity,$B4819,SLA_Breach,"Yes",Status,"&lt;&gt;Suspend",Status,"&lt;&gt;Assigned",Status,"&lt;&gt;Open",Status,"&lt;&gt;Hold&gt;",ResolvedDate,"&gt;="&amp;$C$1,ResolvedDate,"&lt;="&amp;$F$1)</f>
        <v/>
      </c>
      <c r="G4819" s="137">
        <f>COUNTIFS(Severity,$B4819,AssignedDate,"&gt;=01/01/2017 12:00:00 AM",AssignedDate,"&lt;="&amp;$F$1)</f>
        <v/>
      </c>
      <c r="H4819" s="177" t="n"/>
      <c r="L4819" s="57" t="n">
        <v>0</v>
      </c>
      <c r="M4819" s="57" t="n"/>
    </row>
    <row r="4820" spans="1:13">
      <c r="A4820" s="137" t="n">
        <v>1</v>
      </c>
      <c r="B4820" s="100" t="s">
        <v>525</v>
      </c>
      <c r="C4820" s="137">
        <f>COUNTIFS(Severity,$B4820,AssignedDate,"&gt;="&amp;$C$1,AssignedDate,"&lt;="&amp;$F$1)</f>
        <v/>
      </c>
      <c r="D4820" s="137">
        <f>COUNTIFS(Severity,$B4820,Status,"&lt;&gt;Suspend",Status,"&lt;&gt;Assigned",Status,"&lt;&gt;Open",Status,"&lt;&gt;Hold",ResolvedDate,"&gt;="&amp;$C$1,ResolvedDate,"&lt;="&amp;$F$1)</f>
        <v/>
      </c>
      <c r="E4820" s="137">
        <f>COUNTIFS(Severity,$B4820,SLA_Breach,"&lt;&gt;Yes",Status,"&lt;&gt;Suspend",Status,"&lt;&gt;Assigned",Status,"&lt;&gt;Open",Status,"&lt;&gt;Hold&gt;",ResolvedDate,"&gt;="&amp;$C$1,ResolvedDate,"&lt;="&amp;$F$1)</f>
        <v/>
      </c>
      <c r="F4820" s="137">
        <f>COUNTIFS(Severity,$B4820,SLA_Breach,"Yes",Status,"&lt;&gt;Suspend",Status,"&lt;&gt;Assigned",Status,"&lt;&gt;Open",Status,"&lt;&gt;Hold&gt;",ResolvedDate,"&gt;="&amp;$C$1,ResolvedDate,"&lt;="&amp;$F$1)</f>
        <v/>
      </c>
      <c r="G4820" s="137">
        <f>COUNTIFS(Severity,$B4820,AssignedDate,"&gt;=01/01/2017 12:00:00 AM",AssignedDate,"&lt;="&amp;$F$1)</f>
        <v/>
      </c>
      <c r="H4820" s="177" t="n"/>
      <c r="L4820" s="57" t="n">
        <v>0</v>
      </c>
      <c r="M4820" s="57" t="n"/>
    </row>
    <row r="4821" spans="1:13">
      <c r="A4821" s="137" t="n">
        <v>1</v>
      </c>
      <c r="B4821" s="100" t="s">
        <v>525</v>
      </c>
      <c r="C4821" s="137">
        <f>COUNTIFS(Severity,$B4821,AssignedDate,"&gt;="&amp;$C$1,AssignedDate,"&lt;="&amp;$F$1)</f>
        <v/>
      </c>
      <c r="D4821" s="137">
        <f>COUNTIFS(Severity,$B4821,Status,"&lt;&gt;Suspend",Status,"&lt;&gt;Assigned",Status,"&lt;&gt;Open",Status,"&lt;&gt;Hold",ResolvedDate,"&gt;="&amp;$C$1,ResolvedDate,"&lt;="&amp;$F$1)</f>
        <v/>
      </c>
      <c r="E4821" s="137">
        <f>COUNTIFS(Severity,$B4821,SLA_Breach,"&lt;&gt;Yes",Status,"&lt;&gt;Suspend",Status,"&lt;&gt;Assigned",Status,"&lt;&gt;Open",Status,"&lt;&gt;Hold&gt;",ResolvedDate,"&gt;="&amp;$C$1,ResolvedDate,"&lt;="&amp;$F$1)</f>
        <v/>
      </c>
      <c r="F4821" s="137">
        <f>COUNTIFS(Severity,$B4821,SLA_Breach,"Yes",Status,"&lt;&gt;Suspend",Status,"&lt;&gt;Assigned",Status,"&lt;&gt;Open",Status,"&lt;&gt;Hold&gt;",ResolvedDate,"&gt;="&amp;$C$1,ResolvedDate,"&lt;="&amp;$F$1)</f>
        <v/>
      </c>
      <c r="G4821" s="137">
        <f>COUNTIFS(Severity,$B4821,AssignedDate,"&gt;=01/01/2017 12:00:00 AM",AssignedDate,"&lt;="&amp;$F$1)</f>
        <v/>
      </c>
      <c r="H4821" s="177" t="n"/>
      <c r="L4821" s="57" t="n">
        <v>0</v>
      </c>
      <c r="M4821" s="57" t="n"/>
    </row>
    <row r="4822" spans="1:13">
      <c r="A4822" s="137" t="n">
        <v>1</v>
      </c>
      <c r="B4822" s="100" t="s">
        <v>525</v>
      </c>
      <c r="C4822" s="137">
        <f>COUNTIFS(Severity,$B4822,AssignedDate,"&gt;="&amp;$C$1,AssignedDate,"&lt;="&amp;$F$1)</f>
        <v/>
      </c>
      <c r="D4822" s="137">
        <f>COUNTIFS(Severity,$B4822,Status,"&lt;&gt;Suspend",Status,"&lt;&gt;Assigned",Status,"&lt;&gt;Open",Status,"&lt;&gt;Hold",ResolvedDate,"&gt;="&amp;$C$1,ResolvedDate,"&lt;="&amp;$F$1)</f>
        <v/>
      </c>
      <c r="E4822" s="137">
        <f>COUNTIFS(Severity,$B4822,SLA_Breach,"&lt;&gt;Yes",Status,"&lt;&gt;Suspend",Status,"&lt;&gt;Assigned",Status,"&lt;&gt;Open",Status,"&lt;&gt;Hold&gt;",ResolvedDate,"&gt;="&amp;$C$1,ResolvedDate,"&lt;="&amp;$F$1)</f>
        <v/>
      </c>
      <c r="F4822" s="137">
        <f>COUNTIFS(Severity,$B4822,SLA_Breach,"Yes",Status,"&lt;&gt;Suspend",Status,"&lt;&gt;Assigned",Status,"&lt;&gt;Open",Status,"&lt;&gt;Hold&gt;",ResolvedDate,"&gt;="&amp;$C$1,ResolvedDate,"&lt;="&amp;$F$1)</f>
        <v/>
      </c>
      <c r="G4822" s="137">
        <f>COUNTIFS(Severity,$B4822,AssignedDate,"&gt;=01/01/2017 12:00:00 AM",AssignedDate,"&lt;="&amp;$F$1)</f>
        <v/>
      </c>
      <c r="H4822" s="177" t="n"/>
      <c r="L4822" s="57" t="n">
        <v>0</v>
      </c>
      <c r="M4822" s="57" t="n"/>
    </row>
    <row r="4823" spans="1:13">
      <c r="A4823" s="137" t="n">
        <v>1</v>
      </c>
      <c r="B4823" s="100" t="s">
        <v>525</v>
      </c>
      <c r="C4823" s="137">
        <f>COUNTIFS(Severity,$B4823,AssignedDate,"&gt;="&amp;$C$1,AssignedDate,"&lt;="&amp;$F$1)</f>
        <v/>
      </c>
      <c r="D4823" s="137">
        <f>COUNTIFS(Severity,$B4823,Status,"&lt;&gt;Suspend",Status,"&lt;&gt;Assigned",Status,"&lt;&gt;Open",Status,"&lt;&gt;Hold",ResolvedDate,"&gt;="&amp;$C$1,ResolvedDate,"&lt;="&amp;$F$1)</f>
        <v/>
      </c>
      <c r="E4823" s="137">
        <f>COUNTIFS(Severity,$B4823,SLA_Breach,"&lt;&gt;Yes",Status,"&lt;&gt;Suspend",Status,"&lt;&gt;Assigned",Status,"&lt;&gt;Open",Status,"&lt;&gt;Hold&gt;",ResolvedDate,"&gt;="&amp;$C$1,ResolvedDate,"&lt;="&amp;$F$1)</f>
        <v/>
      </c>
      <c r="F4823" s="137">
        <f>COUNTIFS(Severity,$B4823,SLA_Breach,"Yes",Status,"&lt;&gt;Suspend",Status,"&lt;&gt;Assigned",Status,"&lt;&gt;Open",Status,"&lt;&gt;Hold&gt;",ResolvedDate,"&gt;="&amp;$C$1,ResolvedDate,"&lt;="&amp;$F$1)</f>
        <v/>
      </c>
      <c r="G4823" s="137">
        <f>COUNTIFS(Severity,$B4823,AssignedDate,"&gt;=01/01/2017 12:00:00 AM",AssignedDate,"&lt;="&amp;$F$1)</f>
        <v/>
      </c>
      <c r="H4823" s="177" t="n"/>
      <c r="L4823" s="57" t="n">
        <v>0</v>
      </c>
      <c r="M4823" s="57" t="n"/>
    </row>
    <row r="4824" spans="1:13">
      <c r="A4824" s="137" t="n">
        <v>1</v>
      </c>
      <c r="B4824" s="100" t="s">
        <v>525</v>
      </c>
      <c r="C4824" s="137">
        <f>COUNTIFS(Severity,$B4824,AssignedDate,"&gt;="&amp;$C$1,AssignedDate,"&lt;="&amp;$F$1)</f>
        <v/>
      </c>
      <c r="D4824" s="137">
        <f>COUNTIFS(Severity,$B4824,Status,"&lt;&gt;Suspend",Status,"&lt;&gt;Assigned",Status,"&lt;&gt;Open",Status,"&lt;&gt;Hold",ResolvedDate,"&gt;="&amp;$C$1,ResolvedDate,"&lt;="&amp;$F$1)</f>
        <v/>
      </c>
      <c r="E4824" s="137">
        <f>COUNTIFS(Severity,$B4824,SLA_Breach,"&lt;&gt;Yes",Status,"&lt;&gt;Suspend",Status,"&lt;&gt;Assigned",Status,"&lt;&gt;Open",Status,"&lt;&gt;Hold&gt;",ResolvedDate,"&gt;="&amp;$C$1,ResolvedDate,"&lt;="&amp;$F$1)</f>
        <v/>
      </c>
      <c r="F4824" s="137">
        <f>COUNTIFS(Severity,$B4824,SLA_Breach,"Yes",Status,"&lt;&gt;Suspend",Status,"&lt;&gt;Assigned",Status,"&lt;&gt;Open",Status,"&lt;&gt;Hold&gt;",ResolvedDate,"&gt;="&amp;$C$1,ResolvedDate,"&lt;="&amp;$F$1)</f>
        <v/>
      </c>
      <c r="G4824" s="137">
        <f>COUNTIFS(Severity,$B4824,AssignedDate,"&gt;=01/01/2017 12:00:00 AM",AssignedDate,"&lt;="&amp;$F$1)</f>
        <v/>
      </c>
      <c r="H4824" s="177" t="n"/>
      <c r="L4824" s="57" t="n">
        <v>0</v>
      </c>
      <c r="M4824" s="57" t="n"/>
    </row>
    <row r="4825" spans="1:13">
      <c r="A4825" s="137" t="n">
        <v>1</v>
      </c>
      <c r="B4825" s="100" t="s">
        <v>525</v>
      </c>
      <c r="C4825" s="137">
        <f>COUNTIFS(Severity,$B4825,AssignedDate,"&gt;="&amp;$C$1,AssignedDate,"&lt;="&amp;$F$1)</f>
        <v/>
      </c>
      <c r="D4825" s="137">
        <f>COUNTIFS(Severity,$B4825,Status,"&lt;&gt;Suspend",Status,"&lt;&gt;Assigned",Status,"&lt;&gt;Open",Status,"&lt;&gt;Hold",ResolvedDate,"&gt;="&amp;$C$1,ResolvedDate,"&lt;="&amp;$F$1)</f>
        <v/>
      </c>
      <c r="E4825" s="137">
        <f>COUNTIFS(Severity,$B4825,SLA_Breach,"&lt;&gt;Yes",Status,"&lt;&gt;Suspend",Status,"&lt;&gt;Assigned",Status,"&lt;&gt;Open",Status,"&lt;&gt;Hold&gt;",ResolvedDate,"&gt;="&amp;$C$1,ResolvedDate,"&lt;="&amp;$F$1)</f>
        <v/>
      </c>
      <c r="F4825" s="137">
        <f>COUNTIFS(Severity,$B4825,SLA_Breach,"Yes",Status,"&lt;&gt;Suspend",Status,"&lt;&gt;Assigned",Status,"&lt;&gt;Open",Status,"&lt;&gt;Hold&gt;",ResolvedDate,"&gt;="&amp;$C$1,ResolvedDate,"&lt;="&amp;$F$1)</f>
        <v/>
      </c>
      <c r="G4825" s="137">
        <f>COUNTIFS(Severity,$B4825,AssignedDate,"&gt;=01/01/2017 12:00:00 AM",AssignedDate,"&lt;="&amp;$F$1)</f>
        <v/>
      </c>
      <c r="H4825" s="177" t="n"/>
      <c r="L4825" s="57" t="n">
        <v>0</v>
      </c>
      <c r="M4825" s="57" t="n"/>
    </row>
    <row r="4826" spans="1:13">
      <c r="A4826" s="137" t="n">
        <v>1</v>
      </c>
      <c r="B4826" s="100" t="s">
        <v>525</v>
      </c>
      <c r="C4826" s="137">
        <f>COUNTIFS(Severity,$B4826,AssignedDate,"&gt;="&amp;$C$1,AssignedDate,"&lt;="&amp;$F$1)</f>
        <v/>
      </c>
      <c r="D4826" s="137">
        <f>COUNTIFS(Severity,$B4826,Status,"&lt;&gt;Suspend",Status,"&lt;&gt;Assigned",Status,"&lt;&gt;Open",Status,"&lt;&gt;Hold",ResolvedDate,"&gt;="&amp;$C$1,ResolvedDate,"&lt;="&amp;$F$1)</f>
        <v/>
      </c>
      <c r="E4826" s="137">
        <f>COUNTIFS(Severity,$B4826,SLA_Breach,"&lt;&gt;Yes",Status,"&lt;&gt;Suspend",Status,"&lt;&gt;Assigned",Status,"&lt;&gt;Open",Status,"&lt;&gt;Hold&gt;",ResolvedDate,"&gt;="&amp;$C$1,ResolvedDate,"&lt;="&amp;$F$1)</f>
        <v/>
      </c>
      <c r="F4826" s="137">
        <f>COUNTIFS(Severity,$B4826,SLA_Breach,"Yes",Status,"&lt;&gt;Suspend",Status,"&lt;&gt;Assigned",Status,"&lt;&gt;Open",Status,"&lt;&gt;Hold&gt;",ResolvedDate,"&gt;="&amp;$C$1,ResolvedDate,"&lt;="&amp;$F$1)</f>
        <v/>
      </c>
      <c r="G4826" s="137">
        <f>COUNTIFS(Severity,$B4826,AssignedDate,"&gt;=01/01/2017 12:00:00 AM",AssignedDate,"&lt;="&amp;$F$1)</f>
        <v/>
      </c>
      <c r="H4826" s="177" t="n"/>
      <c r="L4826" s="57" t="n">
        <v>0</v>
      </c>
      <c r="M4826" s="57" t="n"/>
    </row>
    <row r="4827" spans="1:13">
      <c r="A4827" s="137" t="n">
        <v>1</v>
      </c>
      <c r="B4827" s="100" t="s">
        <v>525</v>
      </c>
      <c r="C4827" s="137">
        <f>COUNTIFS(Severity,$B4827,AssignedDate,"&gt;="&amp;$C$1,AssignedDate,"&lt;="&amp;$F$1)</f>
        <v/>
      </c>
      <c r="D4827" s="137">
        <f>COUNTIFS(Severity,$B4827,Status,"&lt;&gt;Suspend",Status,"&lt;&gt;Assigned",Status,"&lt;&gt;Open",Status,"&lt;&gt;Hold",ResolvedDate,"&gt;="&amp;$C$1,ResolvedDate,"&lt;="&amp;$F$1)</f>
        <v/>
      </c>
      <c r="E4827" s="137">
        <f>COUNTIFS(Severity,$B4827,SLA_Breach,"&lt;&gt;Yes",Status,"&lt;&gt;Suspend",Status,"&lt;&gt;Assigned",Status,"&lt;&gt;Open",Status,"&lt;&gt;Hold&gt;",ResolvedDate,"&gt;="&amp;$C$1,ResolvedDate,"&lt;="&amp;$F$1)</f>
        <v/>
      </c>
      <c r="F4827" s="137">
        <f>COUNTIFS(Severity,$B4827,SLA_Breach,"Yes",Status,"&lt;&gt;Suspend",Status,"&lt;&gt;Assigned",Status,"&lt;&gt;Open",Status,"&lt;&gt;Hold&gt;",ResolvedDate,"&gt;="&amp;$C$1,ResolvedDate,"&lt;="&amp;$F$1)</f>
        <v/>
      </c>
      <c r="G4827" s="137">
        <f>COUNTIFS(Severity,$B4827,AssignedDate,"&gt;=01/01/2017 12:00:00 AM",AssignedDate,"&lt;="&amp;$F$1)</f>
        <v/>
      </c>
      <c r="H4827" s="177" t="n"/>
      <c r="L4827" s="57" t="n">
        <v>0</v>
      </c>
      <c r="M4827" s="57" t="n"/>
    </row>
    <row r="4828" spans="1:13">
      <c r="A4828" s="137" t="n">
        <v>1</v>
      </c>
      <c r="B4828" s="100" t="s">
        <v>525</v>
      </c>
      <c r="C4828" s="137">
        <f>COUNTIFS(Severity,$B4828,AssignedDate,"&gt;="&amp;$C$1,AssignedDate,"&lt;="&amp;$F$1)</f>
        <v/>
      </c>
      <c r="D4828" s="137">
        <f>COUNTIFS(Severity,$B4828,Status,"&lt;&gt;Suspend",Status,"&lt;&gt;Assigned",Status,"&lt;&gt;Open",Status,"&lt;&gt;Hold",ResolvedDate,"&gt;="&amp;$C$1,ResolvedDate,"&lt;="&amp;$F$1)</f>
        <v/>
      </c>
      <c r="E4828" s="137">
        <f>COUNTIFS(Severity,$B4828,SLA_Breach,"&lt;&gt;Yes",Status,"&lt;&gt;Suspend",Status,"&lt;&gt;Assigned",Status,"&lt;&gt;Open",Status,"&lt;&gt;Hold&gt;",ResolvedDate,"&gt;="&amp;$C$1,ResolvedDate,"&lt;="&amp;$F$1)</f>
        <v/>
      </c>
      <c r="F4828" s="137">
        <f>COUNTIFS(Severity,$B4828,SLA_Breach,"Yes",Status,"&lt;&gt;Suspend",Status,"&lt;&gt;Assigned",Status,"&lt;&gt;Open",Status,"&lt;&gt;Hold&gt;",ResolvedDate,"&gt;="&amp;$C$1,ResolvedDate,"&lt;="&amp;$F$1)</f>
        <v/>
      </c>
      <c r="G4828" s="137">
        <f>COUNTIFS(Severity,$B4828,AssignedDate,"&gt;=01/01/2017 12:00:00 AM",AssignedDate,"&lt;="&amp;$F$1)</f>
        <v/>
      </c>
      <c r="H4828" s="177" t="n"/>
      <c r="L4828" s="57" t="n">
        <v>0</v>
      </c>
      <c r="M4828" s="57" t="n"/>
    </row>
    <row r="4829" spans="1:13">
      <c r="A4829" s="137" t="n">
        <v>1</v>
      </c>
      <c r="B4829" s="100" t="s">
        <v>525</v>
      </c>
      <c r="C4829" s="137">
        <f>COUNTIFS(Severity,$B4829,AssignedDate,"&gt;="&amp;$C$1,AssignedDate,"&lt;="&amp;$F$1)</f>
        <v/>
      </c>
      <c r="D4829" s="137">
        <f>COUNTIFS(Severity,$B4829,Status,"&lt;&gt;Suspend",Status,"&lt;&gt;Assigned",Status,"&lt;&gt;Open",Status,"&lt;&gt;Hold",ResolvedDate,"&gt;="&amp;$C$1,ResolvedDate,"&lt;="&amp;$F$1)</f>
        <v/>
      </c>
      <c r="E4829" s="137">
        <f>COUNTIFS(Severity,$B4829,SLA_Breach,"&lt;&gt;Yes",Status,"&lt;&gt;Suspend",Status,"&lt;&gt;Assigned",Status,"&lt;&gt;Open",Status,"&lt;&gt;Hold&gt;",ResolvedDate,"&gt;="&amp;$C$1,ResolvedDate,"&lt;="&amp;$F$1)</f>
        <v/>
      </c>
      <c r="F4829" s="137">
        <f>COUNTIFS(Severity,$B4829,SLA_Breach,"Yes",Status,"&lt;&gt;Suspend",Status,"&lt;&gt;Assigned",Status,"&lt;&gt;Open",Status,"&lt;&gt;Hold&gt;",ResolvedDate,"&gt;="&amp;$C$1,ResolvedDate,"&lt;="&amp;$F$1)</f>
        <v/>
      </c>
      <c r="G4829" s="137">
        <f>COUNTIFS(Severity,$B4829,AssignedDate,"&gt;=01/01/2017 12:00:00 AM",AssignedDate,"&lt;="&amp;$F$1)</f>
        <v/>
      </c>
      <c r="H4829" s="177" t="n"/>
      <c r="L4829" s="57" t="n">
        <v>0</v>
      </c>
      <c r="M4829" s="57" t="n"/>
    </row>
    <row r="4830" spans="1:13">
      <c r="A4830" s="137" t="n">
        <v>1</v>
      </c>
      <c r="B4830" s="100" t="s">
        <v>525</v>
      </c>
      <c r="C4830" s="137">
        <f>COUNTIFS(Severity,$B4830,AssignedDate,"&gt;="&amp;$C$1,AssignedDate,"&lt;="&amp;$F$1)</f>
        <v/>
      </c>
      <c r="D4830" s="137">
        <f>COUNTIFS(Severity,$B4830,Status,"&lt;&gt;Suspend",Status,"&lt;&gt;Assigned",Status,"&lt;&gt;Open",Status,"&lt;&gt;Hold",ResolvedDate,"&gt;="&amp;$C$1,ResolvedDate,"&lt;="&amp;$F$1)</f>
        <v/>
      </c>
      <c r="E4830" s="137">
        <f>COUNTIFS(Severity,$B4830,SLA_Breach,"&lt;&gt;Yes",Status,"&lt;&gt;Suspend",Status,"&lt;&gt;Assigned",Status,"&lt;&gt;Open",Status,"&lt;&gt;Hold&gt;",ResolvedDate,"&gt;="&amp;$C$1,ResolvedDate,"&lt;="&amp;$F$1)</f>
        <v/>
      </c>
      <c r="F4830" s="137">
        <f>COUNTIFS(Severity,$B4830,SLA_Breach,"Yes",Status,"&lt;&gt;Suspend",Status,"&lt;&gt;Assigned",Status,"&lt;&gt;Open",Status,"&lt;&gt;Hold&gt;",ResolvedDate,"&gt;="&amp;$C$1,ResolvedDate,"&lt;="&amp;$F$1)</f>
        <v/>
      </c>
      <c r="G4830" s="137">
        <f>COUNTIFS(Severity,$B4830,AssignedDate,"&gt;=01/01/2017 12:00:00 AM",AssignedDate,"&lt;="&amp;$F$1)</f>
        <v/>
      </c>
      <c r="H4830" s="177" t="n"/>
      <c r="L4830" s="57" t="n">
        <v>0</v>
      </c>
      <c r="M4830" s="57" t="n"/>
    </row>
    <row r="4831" spans="1:13">
      <c r="A4831" s="137" t="n">
        <v>1</v>
      </c>
      <c r="B4831" s="100" t="s">
        <v>525</v>
      </c>
      <c r="C4831" s="137">
        <f>COUNTIFS(Severity,$B4831,AssignedDate,"&gt;="&amp;$C$1,AssignedDate,"&lt;="&amp;$F$1)</f>
        <v/>
      </c>
      <c r="D4831" s="137">
        <f>COUNTIFS(Severity,$B4831,Status,"&lt;&gt;Suspend",Status,"&lt;&gt;Assigned",Status,"&lt;&gt;Open",Status,"&lt;&gt;Hold",ResolvedDate,"&gt;="&amp;$C$1,ResolvedDate,"&lt;="&amp;$F$1)</f>
        <v/>
      </c>
      <c r="E4831" s="137">
        <f>COUNTIFS(Severity,$B4831,SLA_Breach,"&lt;&gt;Yes",Status,"&lt;&gt;Suspend",Status,"&lt;&gt;Assigned",Status,"&lt;&gt;Open",Status,"&lt;&gt;Hold&gt;",ResolvedDate,"&gt;="&amp;$C$1,ResolvedDate,"&lt;="&amp;$F$1)</f>
        <v/>
      </c>
      <c r="F4831" s="137">
        <f>COUNTIFS(Severity,$B4831,SLA_Breach,"Yes",Status,"&lt;&gt;Suspend",Status,"&lt;&gt;Assigned",Status,"&lt;&gt;Open",Status,"&lt;&gt;Hold&gt;",ResolvedDate,"&gt;="&amp;$C$1,ResolvedDate,"&lt;="&amp;$F$1)</f>
        <v/>
      </c>
      <c r="G4831" s="137">
        <f>COUNTIFS(Severity,$B4831,AssignedDate,"&gt;=01/01/2017 12:00:00 AM",AssignedDate,"&lt;="&amp;$F$1)</f>
        <v/>
      </c>
      <c r="H4831" s="177" t="n"/>
      <c r="L4831" s="57" t="n">
        <v>0</v>
      </c>
      <c r="M4831" s="57" t="n"/>
    </row>
    <row r="4832" spans="1:13">
      <c r="A4832" s="137" t="n">
        <v>1</v>
      </c>
      <c r="B4832" s="100" t="s">
        <v>525</v>
      </c>
      <c r="C4832" s="137">
        <f>COUNTIFS(Severity,$B4832,AssignedDate,"&gt;="&amp;$C$1,AssignedDate,"&lt;="&amp;$F$1)</f>
        <v/>
      </c>
      <c r="D4832" s="137">
        <f>COUNTIFS(Severity,$B4832,Status,"&lt;&gt;Suspend",Status,"&lt;&gt;Assigned",Status,"&lt;&gt;Open",Status,"&lt;&gt;Hold",ResolvedDate,"&gt;="&amp;$C$1,ResolvedDate,"&lt;="&amp;$F$1)</f>
        <v/>
      </c>
      <c r="E4832" s="137">
        <f>COUNTIFS(Severity,$B4832,SLA_Breach,"&lt;&gt;Yes",Status,"&lt;&gt;Suspend",Status,"&lt;&gt;Assigned",Status,"&lt;&gt;Open",Status,"&lt;&gt;Hold&gt;",ResolvedDate,"&gt;="&amp;$C$1,ResolvedDate,"&lt;="&amp;$F$1)</f>
        <v/>
      </c>
      <c r="F4832" s="137">
        <f>COUNTIFS(Severity,$B4832,SLA_Breach,"Yes",Status,"&lt;&gt;Suspend",Status,"&lt;&gt;Assigned",Status,"&lt;&gt;Open",Status,"&lt;&gt;Hold&gt;",ResolvedDate,"&gt;="&amp;$C$1,ResolvedDate,"&lt;="&amp;$F$1)</f>
        <v/>
      </c>
      <c r="G4832" s="137">
        <f>COUNTIFS(Severity,$B4832,AssignedDate,"&gt;=01/01/2017 12:00:00 AM",AssignedDate,"&lt;="&amp;$F$1)</f>
        <v/>
      </c>
      <c r="H4832" s="177" t="n"/>
      <c r="L4832" s="57" t="n">
        <v>0</v>
      </c>
      <c r="M4832" s="57" t="n"/>
    </row>
    <row r="4833" spans="1:13">
      <c r="A4833" s="137" t="n">
        <v>1</v>
      </c>
      <c r="B4833" s="100" t="s">
        <v>525</v>
      </c>
      <c r="C4833" s="137">
        <f>COUNTIFS(Severity,$B4833,AssignedDate,"&gt;="&amp;$C$1,AssignedDate,"&lt;="&amp;$F$1)</f>
        <v/>
      </c>
      <c r="D4833" s="137">
        <f>COUNTIFS(Severity,$B4833,Status,"&lt;&gt;Suspend",Status,"&lt;&gt;Assigned",Status,"&lt;&gt;Open",Status,"&lt;&gt;Hold",ResolvedDate,"&gt;="&amp;$C$1,ResolvedDate,"&lt;="&amp;$F$1)</f>
        <v/>
      </c>
      <c r="E4833" s="137">
        <f>COUNTIFS(Severity,$B4833,SLA_Breach,"&lt;&gt;Yes",Status,"&lt;&gt;Suspend",Status,"&lt;&gt;Assigned",Status,"&lt;&gt;Open",Status,"&lt;&gt;Hold&gt;",ResolvedDate,"&gt;="&amp;$C$1,ResolvedDate,"&lt;="&amp;$F$1)</f>
        <v/>
      </c>
      <c r="F4833" s="137">
        <f>COUNTIFS(Severity,$B4833,SLA_Breach,"Yes",Status,"&lt;&gt;Suspend",Status,"&lt;&gt;Assigned",Status,"&lt;&gt;Open",Status,"&lt;&gt;Hold&gt;",ResolvedDate,"&gt;="&amp;$C$1,ResolvedDate,"&lt;="&amp;$F$1)</f>
        <v/>
      </c>
      <c r="G4833" s="137">
        <f>COUNTIFS(Severity,$B4833,AssignedDate,"&gt;=01/01/2017 12:00:00 AM",AssignedDate,"&lt;="&amp;$F$1)</f>
        <v/>
      </c>
      <c r="H4833" s="177" t="n"/>
      <c r="L4833" s="57" t="n">
        <v>0</v>
      </c>
      <c r="M4833" s="57" t="n"/>
    </row>
    <row r="4834" spans="1:13">
      <c r="A4834" s="137" t="n">
        <v>1</v>
      </c>
      <c r="B4834" s="100" t="s">
        <v>525</v>
      </c>
      <c r="C4834" s="137">
        <f>COUNTIFS(Severity,$B4834,AssignedDate,"&gt;="&amp;$C$1,AssignedDate,"&lt;="&amp;$F$1)</f>
        <v/>
      </c>
      <c r="D4834" s="137">
        <f>COUNTIFS(Severity,$B4834,Status,"&lt;&gt;Suspend",Status,"&lt;&gt;Assigned",Status,"&lt;&gt;Open",Status,"&lt;&gt;Hold",ResolvedDate,"&gt;="&amp;$C$1,ResolvedDate,"&lt;="&amp;$F$1)</f>
        <v/>
      </c>
      <c r="E4834" s="137">
        <f>COUNTIFS(Severity,$B4834,SLA_Breach,"&lt;&gt;Yes",Status,"&lt;&gt;Suspend",Status,"&lt;&gt;Assigned",Status,"&lt;&gt;Open",Status,"&lt;&gt;Hold&gt;",ResolvedDate,"&gt;="&amp;$C$1,ResolvedDate,"&lt;="&amp;$F$1)</f>
        <v/>
      </c>
      <c r="F4834" s="137">
        <f>COUNTIFS(Severity,$B4834,SLA_Breach,"Yes",Status,"&lt;&gt;Suspend",Status,"&lt;&gt;Assigned",Status,"&lt;&gt;Open",Status,"&lt;&gt;Hold&gt;",ResolvedDate,"&gt;="&amp;$C$1,ResolvedDate,"&lt;="&amp;$F$1)</f>
        <v/>
      </c>
      <c r="G4834" s="137">
        <f>COUNTIFS(Severity,$B4834,AssignedDate,"&gt;=01/01/2017 12:00:00 AM",AssignedDate,"&lt;="&amp;$F$1)</f>
        <v/>
      </c>
      <c r="H4834" s="177" t="n"/>
      <c r="L4834" s="57" t="n">
        <v>0</v>
      </c>
      <c r="M4834" s="57" t="n"/>
    </row>
    <row r="4835" spans="1:13">
      <c r="A4835" s="137" t="n">
        <v>1</v>
      </c>
      <c r="B4835" s="100" t="s">
        <v>525</v>
      </c>
      <c r="C4835" s="137">
        <f>COUNTIFS(Severity,$B4835,AssignedDate,"&gt;="&amp;$C$1,AssignedDate,"&lt;="&amp;$F$1)</f>
        <v/>
      </c>
      <c r="D4835" s="137">
        <f>COUNTIFS(Severity,$B4835,Status,"&lt;&gt;Suspend",Status,"&lt;&gt;Assigned",Status,"&lt;&gt;Open",Status,"&lt;&gt;Hold",ResolvedDate,"&gt;="&amp;$C$1,ResolvedDate,"&lt;="&amp;$F$1)</f>
        <v/>
      </c>
      <c r="E4835" s="137">
        <f>COUNTIFS(Severity,$B4835,SLA_Breach,"&lt;&gt;Yes",Status,"&lt;&gt;Suspend",Status,"&lt;&gt;Assigned",Status,"&lt;&gt;Open",Status,"&lt;&gt;Hold&gt;",ResolvedDate,"&gt;="&amp;$C$1,ResolvedDate,"&lt;="&amp;$F$1)</f>
        <v/>
      </c>
      <c r="F4835" s="137">
        <f>COUNTIFS(Severity,$B4835,SLA_Breach,"Yes",Status,"&lt;&gt;Suspend",Status,"&lt;&gt;Assigned",Status,"&lt;&gt;Open",Status,"&lt;&gt;Hold&gt;",ResolvedDate,"&gt;="&amp;$C$1,ResolvedDate,"&lt;="&amp;$F$1)</f>
        <v/>
      </c>
      <c r="G4835" s="137">
        <f>COUNTIFS(Severity,$B4835,AssignedDate,"&gt;=01/01/2017 12:00:00 AM",AssignedDate,"&lt;="&amp;$F$1)</f>
        <v/>
      </c>
      <c r="H4835" s="177" t="n"/>
      <c r="L4835" s="57" t="n">
        <v>0</v>
      </c>
      <c r="M4835" s="57" t="n"/>
    </row>
    <row r="4836" spans="1:13">
      <c r="A4836" s="137" t="n">
        <v>1</v>
      </c>
      <c r="B4836" s="100" t="s">
        <v>525</v>
      </c>
      <c r="C4836" s="137">
        <f>COUNTIFS(Severity,$B4836,AssignedDate,"&gt;="&amp;$C$1,AssignedDate,"&lt;="&amp;$F$1)</f>
        <v/>
      </c>
      <c r="D4836" s="137">
        <f>COUNTIFS(Severity,$B4836,Status,"&lt;&gt;Suspend",Status,"&lt;&gt;Assigned",Status,"&lt;&gt;Open",Status,"&lt;&gt;Hold",ResolvedDate,"&gt;="&amp;$C$1,ResolvedDate,"&lt;="&amp;$F$1)</f>
        <v/>
      </c>
      <c r="E4836" s="137">
        <f>COUNTIFS(Severity,$B4836,SLA_Breach,"&lt;&gt;Yes",Status,"&lt;&gt;Suspend",Status,"&lt;&gt;Assigned",Status,"&lt;&gt;Open",Status,"&lt;&gt;Hold&gt;",ResolvedDate,"&gt;="&amp;$C$1,ResolvedDate,"&lt;="&amp;$F$1)</f>
        <v/>
      </c>
      <c r="F4836" s="137">
        <f>COUNTIFS(Severity,$B4836,SLA_Breach,"Yes",Status,"&lt;&gt;Suspend",Status,"&lt;&gt;Assigned",Status,"&lt;&gt;Open",Status,"&lt;&gt;Hold&gt;",ResolvedDate,"&gt;="&amp;$C$1,ResolvedDate,"&lt;="&amp;$F$1)</f>
        <v/>
      </c>
      <c r="G4836" s="137">
        <f>COUNTIFS(Severity,$B4836,AssignedDate,"&gt;=01/01/2017 12:00:00 AM",AssignedDate,"&lt;="&amp;$F$1)</f>
        <v/>
      </c>
      <c r="H4836" s="177" t="n"/>
      <c r="L4836" s="57" t="n">
        <v>0</v>
      </c>
      <c r="M4836" s="57" t="n"/>
    </row>
    <row r="4837" spans="1:13">
      <c r="A4837" s="137" t="n">
        <v>1</v>
      </c>
      <c r="B4837" s="100" t="s">
        <v>525</v>
      </c>
      <c r="C4837" s="137">
        <f>COUNTIFS(Severity,$B4837,AssignedDate,"&gt;="&amp;$C$1,AssignedDate,"&lt;="&amp;$F$1)</f>
        <v/>
      </c>
      <c r="D4837" s="137">
        <f>COUNTIFS(Severity,$B4837,Status,"&lt;&gt;Suspend",Status,"&lt;&gt;Assigned",Status,"&lt;&gt;Open",Status,"&lt;&gt;Hold",ResolvedDate,"&gt;="&amp;$C$1,ResolvedDate,"&lt;="&amp;$F$1)</f>
        <v/>
      </c>
      <c r="E4837" s="137">
        <f>COUNTIFS(Severity,$B4837,SLA_Breach,"&lt;&gt;Yes",Status,"&lt;&gt;Suspend",Status,"&lt;&gt;Assigned",Status,"&lt;&gt;Open",Status,"&lt;&gt;Hold&gt;",ResolvedDate,"&gt;="&amp;$C$1,ResolvedDate,"&lt;="&amp;$F$1)</f>
        <v/>
      </c>
      <c r="F4837" s="137">
        <f>COUNTIFS(Severity,$B4837,SLA_Breach,"Yes",Status,"&lt;&gt;Suspend",Status,"&lt;&gt;Assigned",Status,"&lt;&gt;Open",Status,"&lt;&gt;Hold&gt;",ResolvedDate,"&gt;="&amp;$C$1,ResolvedDate,"&lt;="&amp;$F$1)</f>
        <v/>
      </c>
      <c r="G4837" s="137">
        <f>COUNTIFS(Severity,$B4837,AssignedDate,"&gt;=01/01/2017 12:00:00 AM",AssignedDate,"&lt;="&amp;$F$1)</f>
        <v/>
      </c>
      <c r="H4837" s="177" t="n"/>
      <c r="L4837" s="57" t="n">
        <v>0</v>
      </c>
      <c r="M4837" s="57" t="n"/>
    </row>
    <row r="4838" spans="1:13">
      <c r="A4838" s="137" t="n">
        <v>1</v>
      </c>
      <c r="B4838" s="100" t="s">
        <v>525</v>
      </c>
      <c r="C4838" s="137">
        <f>COUNTIFS(Severity,$B4838,AssignedDate,"&gt;="&amp;$C$1,AssignedDate,"&lt;="&amp;$F$1)</f>
        <v/>
      </c>
      <c r="D4838" s="137">
        <f>COUNTIFS(Severity,$B4838,Status,"&lt;&gt;Suspend",Status,"&lt;&gt;Assigned",Status,"&lt;&gt;Open",Status,"&lt;&gt;Hold",ResolvedDate,"&gt;="&amp;$C$1,ResolvedDate,"&lt;="&amp;$F$1)</f>
        <v/>
      </c>
      <c r="E4838" s="137">
        <f>COUNTIFS(Severity,$B4838,SLA_Breach,"&lt;&gt;Yes",Status,"&lt;&gt;Suspend",Status,"&lt;&gt;Assigned",Status,"&lt;&gt;Open",Status,"&lt;&gt;Hold&gt;",ResolvedDate,"&gt;="&amp;$C$1,ResolvedDate,"&lt;="&amp;$F$1)</f>
        <v/>
      </c>
      <c r="F4838" s="137">
        <f>COUNTIFS(Severity,$B4838,SLA_Breach,"Yes",Status,"&lt;&gt;Suspend",Status,"&lt;&gt;Assigned",Status,"&lt;&gt;Open",Status,"&lt;&gt;Hold&gt;",ResolvedDate,"&gt;="&amp;$C$1,ResolvedDate,"&lt;="&amp;$F$1)</f>
        <v/>
      </c>
      <c r="G4838" s="137">
        <f>COUNTIFS(Severity,$B4838,AssignedDate,"&gt;=01/01/2017 12:00:00 AM",AssignedDate,"&lt;="&amp;$F$1)</f>
        <v/>
      </c>
      <c r="H4838" s="177" t="n"/>
      <c r="L4838" s="57" t="n">
        <v>0</v>
      </c>
      <c r="M4838" s="57" t="n"/>
    </row>
    <row r="4839" spans="1:13">
      <c r="A4839" s="137" t="n">
        <v>1</v>
      </c>
      <c r="B4839" s="100" t="s">
        <v>525</v>
      </c>
      <c r="C4839" s="137">
        <f>COUNTIFS(Severity,$B4839,AssignedDate,"&gt;="&amp;$C$1,AssignedDate,"&lt;="&amp;$F$1)</f>
        <v/>
      </c>
      <c r="D4839" s="137">
        <f>COUNTIFS(Severity,$B4839,Status,"&lt;&gt;Suspend",Status,"&lt;&gt;Assigned",Status,"&lt;&gt;Open",Status,"&lt;&gt;Hold",ResolvedDate,"&gt;="&amp;$C$1,ResolvedDate,"&lt;="&amp;$F$1)</f>
        <v/>
      </c>
      <c r="E4839" s="137">
        <f>COUNTIFS(Severity,$B4839,SLA_Breach,"&lt;&gt;Yes",Status,"&lt;&gt;Suspend",Status,"&lt;&gt;Assigned",Status,"&lt;&gt;Open",Status,"&lt;&gt;Hold&gt;",ResolvedDate,"&gt;="&amp;$C$1,ResolvedDate,"&lt;="&amp;$F$1)</f>
        <v/>
      </c>
      <c r="F4839" s="137">
        <f>COUNTIFS(Severity,$B4839,SLA_Breach,"Yes",Status,"&lt;&gt;Suspend",Status,"&lt;&gt;Assigned",Status,"&lt;&gt;Open",Status,"&lt;&gt;Hold&gt;",ResolvedDate,"&gt;="&amp;$C$1,ResolvedDate,"&lt;="&amp;$F$1)</f>
        <v/>
      </c>
      <c r="G4839" s="137">
        <f>COUNTIFS(Severity,$B4839,AssignedDate,"&gt;=01/01/2017 12:00:00 AM",AssignedDate,"&lt;="&amp;$F$1)</f>
        <v/>
      </c>
      <c r="H4839" s="177" t="n"/>
      <c r="L4839" s="57" t="n">
        <v>0</v>
      </c>
      <c r="M4839" s="57" t="n"/>
    </row>
    <row r="4840" spans="1:13">
      <c r="A4840" s="137" t="n">
        <v>1</v>
      </c>
      <c r="B4840" s="100" t="s">
        <v>525</v>
      </c>
      <c r="C4840" s="137">
        <f>COUNTIFS(Severity,$B4840,AssignedDate,"&gt;="&amp;$C$1,AssignedDate,"&lt;="&amp;$F$1)</f>
        <v/>
      </c>
      <c r="D4840" s="137">
        <f>COUNTIFS(Severity,$B4840,Status,"&lt;&gt;Suspend",Status,"&lt;&gt;Assigned",Status,"&lt;&gt;Open",Status,"&lt;&gt;Hold",ResolvedDate,"&gt;="&amp;$C$1,ResolvedDate,"&lt;="&amp;$F$1)</f>
        <v/>
      </c>
      <c r="E4840" s="137">
        <f>COUNTIFS(Severity,$B4840,SLA_Breach,"&lt;&gt;Yes",Status,"&lt;&gt;Suspend",Status,"&lt;&gt;Assigned",Status,"&lt;&gt;Open",Status,"&lt;&gt;Hold&gt;",ResolvedDate,"&gt;="&amp;$C$1,ResolvedDate,"&lt;="&amp;$F$1)</f>
        <v/>
      </c>
      <c r="F4840" s="137">
        <f>COUNTIFS(Severity,$B4840,SLA_Breach,"Yes",Status,"&lt;&gt;Suspend",Status,"&lt;&gt;Assigned",Status,"&lt;&gt;Open",Status,"&lt;&gt;Hold&gt;",ResolvedDate,"&gt;="&amp;$C$1,ResolvedDate,"&lt;="&amp;$F$1)</f>
        <v/>
      </c>
      <c r="G4840" s="137">
        <f>COUNTIFS(Severity,$B4840,AssignedDate,"&gt;=01/01/2017 12:00:00 AM",AssignedDate,"&lt;="&amp;$F$1)</f>
        <v/>
      </c>
      <c r="H4840" s="177" t="n"/>
      <c r="L4840" s="57" t="n">
        <v>0</v>
      </c>
      <c r="M4840" s="57" t="n"/>
    </row>
    <row r="4841" spans="1:13">
      <c r="A4841" s="137" t="n">
        <v>1</v>
      </c>
      <c r="B4841" s="100" t="s">
        <v>525</v>
      </c>
      <c r="C4841" s="137">
        <f>COUNTIFS(Severity,$B4841,AssignedDate,"&gt;="&amp;$C$1,AssignedDate,"&lt;="&amp;$F$1)</f>
        <v/>
      </c>
      <c r="D4841" s="137">
        <f>COUNTIFS(Severity,$B4841,Status,"&lt;&gt;Suspend",Status,"&lt;&gt;Assigned",Status,"&lt;&gt;Open",Status,"&lt;&gt;Hold",ResolvedDate,"&gt;="&amp;$C$1,ResolvedDate,"&lt;="&amp;$F$1)</f>
        <v/>
      </c>
      <c r="E4841" s="137">
        <f>COUNTIFS(Severity,$B4841,SLA_Breach,"&lt;&gt;Yes",Status,"&lt;&gt;Suspend",Status,"&lt;&gt;Assigned",Status,"&lt;&gt;Open",Status,"&lt;&gt;Hold&gt;",ResolvedDate,"&gt;="&amp;$C$1,ResolvedDate,"&lt;="&amp;$F$1)</f>
        <v/>
      </c>
      <c r="F4841" s="137">
        <f>COUNTIFS(Severity,$B4841,SLA_Breach,"Yes",Status,"&lt;&gt;Suspend",Status,"&lt;&gt;Assigned",Status,"&lt;&gt;Open",Status,"&lt;&gt;Hold&gt;",ResolvedDate,"&gt;="&amp;$C$1,ResolvedDate,"&lt;="&amp;$F$1)</f>
        <v/>
      </c>
      <c r="G4841" s="137">
        <f>COUNTIFS(Severity,$B4841,AssignedDate,"&gt;=01/01/2017 12:00:00 AM",AssignedDate,"&lt;="&amp;$F$1)</f>
        <v/>
      </c>
      <c r="H4841" s="177" t="n"/>
      <c r="L4841" s="57" t="n">
        <v>0</v>
      </c>
      <c r="M4841" s="57" t="n"/>
    </row>
    <row r="4842" spans="1:13">
      <c r="A4842" s="137" t="n">
        <v>1</v>
      </c>
      <c r="B4842" s="100" t="s">
        <v>525</v>
      </c>
      <c r="C4842" s="137">
        <f>COUNTIFS(Severity,$B4842,AssignedDate,"&gt;="&amp;$C$1,AssignedDate,"&lt;="&amp;$F$1)</f>
        <v/>
      </c>
      <c r="D4842" s="137">
        <f>COUNTIFS(Severity,$B4842,Status,"&lt;&gt;Suspend",Status,"&lt;&gt;Assigned",Status,"&lt;&gt;Open",Status,"&lt;&gt;Hold",ResolvedDate,"&gt;="&amp;$C$1,ResolvedDate,"&lt;="&amp;$F$1)</f>
        <v/>
      </c>
      <c r="E4842" s="137">
        <f>COUNTIFS(Severity,$B4842,SLA_Breach,"&lt;&gt;Yes",Status,"&lt;&gt;Suspend",Status,"&lt;&gt;Assigned",Status,"&lt;&gt;Open",Status,"&lt;&gt;Hold&gt;",ResolvedDate,"&gt;="&amp;$C$1,ResolvedDate,"&lt;="&amp;$F$1)</f>
        <v/>
      </c>
      <c r="F4842" s="137">
        <f>COUNTIFS(Severity,$B4842,SLA_Breach,"Yes",Status,"&lt;&gt;Suspend",Status,"&lt;&gt;Assigned",Status,"&lt;&gt;Open",Status,"&lt;&gt;Hold&gt;",ResolvedDate,"&gt;="&amp;$C$1,ResolvedDate,"&lt;="&amp;$F$1)</f>
        <v/>
      </c>
      <c r="G4842" s="137">
        <f>COUNTIFS(Severity,$B4842,AssignedDate,"&gt;=01/01/2017 12:00:00 AM",AssignedDate,"&lt;="&amp;$F$1)</f>
        <v/>
      </c>
      <c r="H4842" s="177" t="n"/>
      <c r="L4842" s="57" t="n">
        <v>0</v>
      </c>
      <c r="M4842" s="57" t="n"/>
    </row>
    <row r="4843" spans="1:13">
      <c r="A4843" s="137" t="n">
        <v>1</v>
      </c>
      <c r="B4843" s="100" t="s">
        <v>525</v>
      </c>
      <c r="C4843" s="137">
        <f>COUNTIFS(Severity,$B4843,AssignedDate,"&gt;="&amp;$C$1,AssignedDate,"&lt;="&amp;$F$1)</f>
        <v/>
      </c>
      <c r="D4843" s="137">
        <f>COUNTIFS(Severity,$B4843,Status,"&lt;&gt;Suspend",Status,"&lt;&gt;Assigned",Status,"&lt;&gt;Open",Status,"&lt;&gt;Hold",ResolvedDate,"&gt;="&amp;$C$1,ResolvedDate,"&lt;="&amp;$F$1)</f>
        <v/>
      </c>
      <c r="E4843" s="137">
        <f>COUNTIFS(Severity,$B4843,SLA_Breach,"&lt;&gt;Yes",Status,"&lt;&gt;Suspend",Status,"&lt;&gt;Assigned",Status,"&lt;&gt;Open",Status,"&lt;&gt;Hold&gt;",ResolvedDate,"&gt;="&amp;$C$1,ResolvedDate,"&lt;="&amp;$F$1)</f>
        <v/>
      </c>
      <c r="F4843" s="137">
        <f>COUNTIFS(Severity,$B4843,SLA_Breach,"Yes",Status,"&lt;&gt;Suspend",Status,"&lt;&gt;Assigned",Status,"&lt;&gt;Open",Status,"&lt;&gt;Hold&gt;",ResolvedDate,"&gt;="&amp;$C$1,ResolvedDate,"&lt;="&amp;$F$1)</f>
        <v/>
      </c>
      <c r="G4843" s="137">
        <f>COUNTIFS(Severity,$B4843,AssignedDate,"&gt;=01/01/2017 12:00:00 AM",AssignedDate,"&lt;="&amp;$F$1)</f>
        <v/>
      </c>
      <c r="H4843" s="177" t="n"/>
      <c r="L4843" s="57" t="n">
        <v>0</v>
      </c>
      <c r="M4843" s="57" t="n"/>
    </row>
    <row r="4844" spans="1:13">
      <c r="A4844" s="137" t="n">
        <v>1</v>
      </c>
      <c r="B4844" s="100" t="s">
        <v>525</v>
      </c>
      <c r="C4844" s="137">
        <f>COUNTIFS(Severity,$B4844,AssignedDate,"&gt;="&amp;$C$1,AssignedDate,"&lt;="&amp;$F$1)</f>
        <v/>
      </c>
      <c r="D4844" s="137">
        <f>COUNTIFS(Severity,$B4844,Status,"&lt;&gt;Suspend",Status,"&lt;&gt;Assigned",Status,"&lt;&gt;Open",Status,"&lt;&gt;Hold",ResolvedDate,"&gt;="&amp;$C$1,ResolvedDate,"&lt;="&amp;$F$1)</f>
        <v/>
      </c>
      <c r="E4844" s="137">
        <f>COUNTIFS(Severity,$B4844,SLA_Breach,"&lt;&gt;Yes",Status,"&lt;&gt;Suspend",Status,"&lt;&gt;Assigned",Status,"&lt;&gt;Open",Status,"&lt;&gt;Hold&gt;",ResolvedDate,"&gt;="&amp;$C$1,ResolvedDate,"&lt;="&amp;$F$1)</f>
        <v/>
      </c>
      <c r="F4844" s="137">
        <f>COUNTIFS(Severity,$B4844,SLA_Breach,"Yes",Status,"&lt;&gt;Suspend",Status,"&lt;&gt;Assigned",Status,"&lt;&gt;Open",Status,"&lt;&gt;Hold&gt;",ResolvedDate,"&gt;="&amp;$C$1,ResolvedDate,"&lt;="&amp;$F$1)</f>
        <v/>
      </c>
      <c r="G4844" s="137">
        <f>COUNTIFS(Severity,$B4844,AssignedDate,"&gt;=01/01/2017 12:00:00 AM",AssignedDate,"&lt;="&amp;$F$1)</f>
        <v/>
      </c>
      <c r="H4844" s="177" t="n"/>
      <c r="L4844" s="57" t="n">
        <v>0</v>
      </c>
      <c r="M4844" s="57" t="n"/>
    </row>
    <row r="4845" spans="1:13">
      <c r="A4845" s="137" t="n">
        <v>1</v>
      </c>
      <c r="B4845" s="100" t="s">
        <v>525</v>
      </c>
      <c r="C4845" s="137">
        <f>COUNTIFS(Severity,$B4845,AssignedDate,"&gt;="&amp;$C$1,AssignedDate,"&lt;="&amp;$F$1)</f>
        <v/>
      </c>
      <c r="D4845" s="137">
        <f>COUNTIFS(Severity,$B4845,Status,"&lt;&gt;Suspend",Status,"&lt;&gt;Assigned",Status,"&lt;&gt;Open",Status,"&lt;&gt;Hold",ResolvedDate,"&gt;="&amp;$C$1,ResolvedDate,"&lt;="&amp;$F$1)</f>
        <v/>
      </c>
      <c r="E4845" s="137">
        <f>COUNTIFS(Severity,$B4845,SLA_Breach,"&lt;&gt;Yes",Status,"&lt;&gt;Suspend",Status,"&lt;&gt;Assigned",Status,"&lt;&gt;Open",Status,"&lt;&gt;Hold&gt;",ResolvedDate,"&gt;="&amp;$C$1,ResolvedDate,"&lt;="&amp;$F$1)</f>
        <v/>
      </c>
      <c r="F4845" s="137">
        <f>COUNTIFS(Severity,$B4845,SLA_Breach,"Yes",Status,"&lt;&gt;Suspend",Status,"&lt;&gt;Assigned",Status,"&lt;&gt;Open",Status,"&lt;&gt;Hold&gt;",ResolvedDate,"&gt;="&amp;$C$1,ResolvedDate,"&lt;="&amp;$F$1)</f>
        <v/>
      </c>
      <c r="G4845" s="137">
        <f>COUNTIFS(Severity,$B4845,AssignedDate,"&gt;=01/01/2017 12:00:00 AM",AssignedDate,"&lt;="&amp;$F$1)</f>
        <v/>
      </c>
      <c r="H4845" s="177" t="n"/>
      <c r="L4845" s="57" t="n">
        <v>0</v>
      </c>
      <c r="M4845" s="57" t="n"/>
    </row>
    <row r="4846" spans="1:13">
      <c r="A4846" s="137" t="n">
        <v>1</v>
      </c>
      <c r="B4846" s="100" t="s">
        <v>525</v>
      </c>
      <c r="C4846" s="137">
        <f>COUNTIFS(Severity,$B4846,AssignedDate,"&gt;="&amp;$C$1,AssignedDate,"&lt;="&amp;$F$1)</f>
        <v/>
      </c>
      <c r="D4846" s="137">
        <f>COUNTIFS(Severity,$B4846,Status,"&lt;&gt;Suspend",Status,"&lt;&gt;Assigned",Status,"&lt;&gt;Open",Status,"&lt;&gt;Hold",ResolvedDate,"&gt;="&amp;$C$1,ResolvedDate,"&lt;="&amp;$F$1)</f>
        <v/>
      </c>
      <c r="E4846" s="137">
        <f>COUNTIFS(Severity,$B4846,SLA_Breach,"&lt;&gt;Yes",Status,"&lt;&gt;Suspend",Status,"&lt;&gt;Assigned",Status,"&lt;&gt;Open",Status,"&lt;&gt;Hold&gt;",ResolvedDate,"&gt;="&amp;$C$1,ResolvedDate,"&lt;="&amp;$F$1)</f>
        <v/>
      </c>
      <c r="F4846" s="137">
        <f>COUNTIFS(Severity,$B4846,SLA_Breach,"Yes",Status,"&lt;&gt;Suspend",Status,"&lt;&gt;Assigned",Status,"&lt;&gt;Open",Status,"&lt;&gt;Hold&gt;",ResolvedDate,"&gt;="&amp;$C$1,ResolvedDate,"&lt;="&amp;$F$1)</f>
        <v/>
      </c>
      <c r="G4846" s="137">
        <f>COUNTIFS(Severity,$B4846,AssignedDate,"&gt;=01/01/2017 12:00:00 AM",AssignedDate,"&lt;="&amp;$F$1)</f>
        <v/>
      </c>
      <c r="H4846" s="177" t="n"/>
      <c r="L4846" s="57" t="n">
        <v>0</v>
      </c>
      <c r="M4846" s="57" t="n"/>
    </row>
    <row r="4847" spans="1:13">
      <c r="A4847" s="137" t="n">
        <v>1</v>
      </c>
      <c r="B4847" s="100" t="s">
        <v>525</v>
      </c>
      <c r="C4847" s="137">
        <f>COUNTIFS(Severity,$B4847,AssignedDate,"&gt;="&amp;$C$1,AssignedDate,"&lt;="&amp;$F$1)</f>
        <v/>
      </c>
      <c r="D4847" s="137">
        <f>COUNTIFS(Severity,$B4847,Status,"&lt;&gt;Suspend",Status,"&lt;&gt;Assigned",Status,"&lt;&gt;Open",Status,"&lt;&gt;Hold",ResolvedDate,"&gt;="&amp;$C$1,ResolvedDate,"&lt;="&amp;$F$1)</f>
        <v/>
      </c>
      <c r="E4847" s="137">
        <f>COUNTIFS(Severity,$B4847,SLA_Breach,"&lt;&gt;Yes",Status,"&lt;&gt;Suspend",Status,"&lt;&gt;Assigned",Status,"&lt;&gt;Open",Status,"&lt;&gt;Hold&gt;",ResolvedDate,"&gt;="&amp;$C$1,ResolvedDate,"&lt;="&amp;$F$1)</f>
        <v/>
      </c>
      <c r="F4847" s="137">
        <f>COUNTIFS(Severity,$B4847,SLA_Breach,"Yes",Status,"&lt;&gt;Suspend",Status,"&lt;&gt;Assigned",Status,"&lt;&gt;Open",Status,"&lt;&gt;Hold&gt;",ResolvedDate,"&gt;="&amp;$C$1,ResolvedDate,"&lt;="&amp;$F$1)</f>
        <v/>
      </c>
      <c r="G4847" s="137">
        <f>COUNTIFS(Severity,$B4847,AssignedDate,"&gt;=01/01/2017 12:00:00 AM",AssignedDate,"&lt;="&amp;$F$1)</f>
        <v/>
      </c>
      <c r="H4847" s="177" t="n"/>
      <c r="L4847" s="57" t="n">
        <v>0</v>
      </c>
      <c r="M4847" s="57" t="n"/>
    </row>
    <row r="4848" spans="1:13">
      <c r="A4848" s="137" t="n">
        <v>1</v>
      </c>
      <c r="B4848" s="100" t="s">
        <v>525</v>
      </c>
      <c r="C4848" s="137">
        <f>COUNTIFS(Severity,$B4848,AssignedDate,"&gt;="&amp;$C$1,AssignedDate,"&lt;="&amp;$F$1)</f>
        <v/>
      </c>
      <c r="D4848" s="137">
        <f>COUNTIFS(Severity,$B4848,Status,"&lt;&gt;Suspend",Status,"&lt;&gt;Assigned",Status,"&lt;&gt;Open",Status,"&lt;&gt;Hold",ResolvedDate,"&gt;="&amp;$C$1,ResolvedDate,"&lt;="&amp;$F$1)</f>
        <v/>
      </c>
      <c r="E4848" s="137">
        <f>COUNTIFS(Severity,$B4848,SLA_Breach,"&lt;&gt;Yes",Status,"&lt;&gt;Suspend",Status,"&lt;&gt;Assigned",Status,"&lt;&gt;Open",Status,"&lt;&gt;Hold&gt;",ResolvedDate,"&gt;="&amp;$C$1,ResolvedDate,"&lt;="&amp;$F$1)</f>
        <v/>
      </c>
      <c r="F4848" s="137">
        <f>COUNTIFS(Severity,$B4848,SLA_Breach,"Yes",Status,"&lt;&gt;Suspend",Status,"&lt;&gt;Assigned",Status,"&lt;&gt;Open",Status,"&lt;&gt;Hold&gt;",ResolvedDate,"&gt;="&amp;$C$1,ResolvedDate,"&lt;="&amp;$F$1)</f>
        <v/>
      </c>
      <c r="G4848" s="137">
        <f>COUNTIFS(Severity,$B4848,AssignedDate,"&gt;=01/01/2017 12:00:00 AM",AssignedDate,"&lt;="&amp;$F$1)</f>
        <v/>
      </c>
      <c r="H4848" s="177" t="n"/>
      <c r="L4848" s="57" t="n">
        <v>0</v>
      </c>
      <c r="M4848" s="57" t="n"/>
    </row>
    <row r="4849" spans="1:13">
      <c r="A4849" s="137" t="n">
        <v>1</v>
      </c>
      <c r="B4849" s="100" t="s">
        <v>525</v>
      </c>
      <c r="C4849" s="137">
        <f>COUNTIFS(Severity,$B4849,AssignedDate,"&gt;="&amp;$C$1,AssignedDate,"&lt;="&amp;$F$1)</f>
        <v/>
      </c>
      <c r="D4849" s="137">
        <f>COUNTIFS(Severity,$B4849,Status,"&lt;&gt;Suspend",Status,"&lt;&gt;Assigned",Status,"&lt;&gt;Open",Status,"&lt;&gt;Hold",ResolvedDate,"&gt;="&amp;$C$1,ResolvedDate,"&lt;="&amp;$F$1)</f>
        <v/>
      </c>
      <c r="E4849" s="137">
        <f>COUNTIFS(Severity,$B4849,SLA_Breach,"&lt;&gt;Yes",Status,"&lt;&gt;Suspend",Status,"&lt;&gt;Assigned",Status,"&lt;&gt;Open",Status,"&lt;&gt;Hold&gt;",ResolvedDate,"&gt;="&amp;$C$1,ResolvedDate,"&lt;="&amp;$F$1)</f>
        <v/>
      </c>
      <c r="F4849" s="137">
        <f>COUNTIFS(Severity,$B4849,SLA_Breach,"Yes",Status,"&lt;&gt;Suspend",Status,"&lt;&gt;Assigned",Status,"&lt;&gt;Open",Status,"&lt;&gt;Hold&gt;",ResolvedDate,"&gt;="&amp;$C$1,ResolvedDate,"&lt;="&amp;$F$1)</f>
        <v/>
      </c>
      <c r="G4849" s="137">
        <f>COUNTIFS(Severity,$B4849,AssignedDate,"&gt;=01/01/2017 12:00:00 AM",AssignedDate,"&lt;="&amp;$F$1)</f>
        <v/>
      </c>
      <c r="H4849" s="177" t="n"/>
      <c r="L4849" s="57" t="n">
        <v>0</v>
      </c>
      <c r="M4849" s="57" t="n"/>
    </row>
    <row r="4850" spans="1:13">
      <c r="A4850" s="137" t="n">
        <v>1</v>
      </c>
      <c r="B4850" s="100" t="s">
        <v>525</v>
      </c>
      <c r="C4850" s="137">
        <f>COUNTIFS(Severity,$B4850,AssignedDate,"&gt;="&amp;$C$1,AssignedDate,"&lt;="&amp;$F$1)</f>
        <v/>
      </c>
      <c r="D4850" s="137">
        <f>COUNTIFS(Severity,$B4850,Status,"&lt;&gt;Suspend",Status,"&lt;&gt;Assigned",Status,"&lt;&gt;Open",Status,"&lt;&gt;Hold",ResolvedDate,"&gt;="&amp;$C$1,ResolvedDate,"&lt;="&amp;$F$1)</f>
        <v/>
      </c>
      <c r="E4850" s="137">
        <f>COUNTIFS(Severity,$B4850,SLA_Breach,"&lt;&gt;Yes",Status,"&lt;&gt;Suspend",Status,"&lt;&gt;Assigned",Status,"&lt;&gt;Open",Status,"&lt;&gt;Hold&gt;",ResolvedDate,"&gt;="&amp;$C$1,ResolvedDate,"&lt;="&amp;$F$1)</f>
        <v/>
      </c>
      <c r="F4850" s="137">
        <f>COUNTIFS(Severity,$B4850,SLA_Breach,"Yes",Status,"&lt;&gt;Suspend",Status,"&lt;&gt;Assigned",Status,"&lt;&gt;Open",Status,"&lt;&gt;Hold&gt;",ResolvedDate,"&gt;="&amp;$C$1,ResolvedDate,"&lt;="&amp;$F$1)</f>
        <v/>
      </c>
      <c r="G4850" s="137">
        <f>COUNTIFS(Severity,$B4850,AssignedDate,"&gt;=01/01/2017 12:00:00 AM",AssignedDate,"&lt;="&amp;$F$1)</f>
        <v/>
      </c>
      <c r="H4850" s="177" t="n"/>
      <c r="L4850" s="57" t="n">
        <v>0</v>
      </c>
      <c r="M4850" s="57" t="n"/>
    </row>
    <row r="4851" spans="1:13">
      <c r="A4851" s="137" t="n">
        <v>1</v>
      </c>
      <c r="B4851" s="100" t="s">
        <v>525</v>
      </c>
      <c r="C4851" s="137">
        <f>COUNTIFS(Severity,$B4851,AssignedDate,"&gt;="&amp;$C$1,AssignedDate,"&lt;="&amp;$F$1)</f>
        <v/>
      </c>
      <c r="D4851" s="137">
        <f>COUNTIFS(Severity,$B4851,Status,"&lt;&gt;Suspend",Status,"&lt;&gt;Assigned",Status,"&lt;&gt;Open",Status,"&lt;&gt;Hold",ResolvedDate,"&gt;="&amp;$C$1,ResolvedDate,"&lt;="&amp;$F$1)</f>
        <v/>
      </c>
      <c r="E4851" s="137">
        <f>COUNTIFS(Severity,$B4851,SLA_Breach,"&lt;&gt;Yes",Status,"&lt;&gt;Suspend",Status,"&lt;&gt;Assigned",Status,"&lt;&gt;Open",Status,"&lt;&gt;Hold&gt;",ResolvedDate,"&gt;="&amp;$C$1,ResolvedDate,"&lt;="&amp;$F$1)</f>
        <v/>
      </c>
      <c r="F4851" s="137">
        <f>COUNTIFS(Severity,$B4851,SLA_Breach,"Yes",Status,"&lt;&gt;Suspend",Status,"&lt;&gt;Assigned",Status,"&lt;&gt;Open",Status,"&lt;&gt;Hold&gt;",ResolvedDate,"&gt;="&amp;$C$1,ResolvedDate,"&lt;="&amp;$F$1)</f>
        <v/>
      </c>
      <c r="G4851" s="137">
        <f>COUNTIFS(Severity,$B4851,AssignedDate,"&gt;=01/01/2017 12:00:00 AM",AssignedDate,"&lt;="&amp;$F$1)</f>
        <v/>
      </c>
      <c r="H4851" s="177" t="n"/>
      <c r="L4851" s="57" t="n">
        <v>0</v>
      </c>
      <c r="M4851" s="57" t="n"/>
    </row>
    <row r="4852" spans="1:13">
      <c r="A4852" s="137" t="n">
        <v>1</v>
      </c>
      <c r="B4852" s="100" t="s">
        <v>525</v>
      </c>
      <c r="C4852" s="137">
        <f>COUNTIFS(Severity,$B4852,AssignedDate,"&gt;="&amp;$C$1,AssignedDate,"&lt;="&amp;$F$1)</f>
        <v/>
      </c>
      <c r="D4852" s="137">
        <f>COUNTIFS(Severity,$B4852,Status,"&lt;&gt;Suspend",Status,"&lt;&gt;Assigned",Status,"&lt;&gt;Open",Status,"&lt;&gt;Hold",ResolvedDate,"&gt;="&amp;$C$1,ResolvedDate,"&lt;="&amp;$F$1)</f>
        <v/>
      </c>
      <c r="E4852" s="137">
        <f>COUNTIFS(Severity,$B4852,SLA_Breach,"&lt;&gt;Yes",Status,"&lt;&gt;Suspend",Status,"&lt;&gt;Assigned",Status,"&lt;&gt;Open",Status,"&lt;&gt;Hold&gt;",ResolvedDate,"&gt;="&amp;$C$1,ResolvedDate,"&lt;="&amp;$F$1)</f>
        <v/>
      </c>
      <c r="F4852" s="137">
        <f>COUNTIFS(Severity,$B4852,SLA_Breach,"Yes",Status,"&lt;&gt;Suspend",Status,"&lt;&gt;Assigned",Status,"&lt;&gt;Open",Status,"&lt;&gt;Hold&gt;",ResolvedDate,"&gt;="&amp;$C$1,ResolvedDate,"&lt;="&amp;$F$1)</f>
        <v/>
      </c>
      <c r="G4852" s="137">
        <f>COUNTIFS(Severity,$B4852,AssignedDate,"&gt;=01/01/2017 12:00:00 AM",AssignedDate,"&lt;="&amp;$F$1)</f>
        <v/>
      </c>
      <c r="H4852" s="177" t="n"/>
      <c r="L4852" s="57" t="n">
        <v>0</v>
      </c>
      <c r="M4852" s="57" t="n"/>
    </row>
    <row r="4853" spans="1:13">
      <c r="A4853" s="137" t="n">
        <v>1</v>
      </c>
      <c r="B4853" s="100" t="s">
        <v>525</v>
      </c>
      <c r="C4853" s="137">
        <f>COUNTIFS(Severity,$B4853,AssignedDate,"&gt;="&amp;$C$1,AssignedDate,"&lt;="&amp;$F$1)</f>
        <v/>
      </c>
      <c r="D4853" s="137">
        <f>COUNTIFS(Severity,$B4853,Status,"&lt;&gt;Suspend",Status,"&lt;&gt;Assigned",Status,"&lt;&gt;Open",Status,"&lt;&gt;Hold",ResolvedDate,"&gt;="&amp;$C$1,ResolvedDate,"&lt;="&amp;$F$1)</f>
        <v/>
      </c>
      <c r="E4853" s="137">
        <f>COUNTIFS(Severity,$B4853,SLA_Breach,"&lt;&gt;Yes",Status,"&lt;&gt;Suspend",Status,"&lt;&gt;Assigned",Status,"&lt;&gt;Open",Status,"&lt;&gt;Hold&gt;",ResolvedDate,"&gt;="&amp;$C$1,ResolvedDate,"&lt;="&amp;$F$1)</f>
        <v/>
      </c>
      <c r="F4853" s="137">
        <f>COUNTIFS(Severity,$B4853,SLA_Breach,"Yes",Status,"&lt;&gt;Suspend",Status,"&lt;&gt;Assigned",Status,"&lt;&gt;Open",Status,"&lt;&gt;Hold&gt;",ResolvedDate,"&gt;="&amp;$C$1,ResolvedDate,"&lt;="&amp;$F$1)</f>
        <v/>
      </c>
      <c r="G4853" s="137">
        <f>COUNTIFS(Severity,$B4853,AssignedDate,"&gt;=01/01/2017 12:00:00 AM",AssignedDate,"&lt;="&amp;$F$1)</f>
        <v/>
      </c>
      <c r="H4853" s="177" t="n"/>
      <c r="L4853" s="57" t="n">
        <v>0</v>
      </c>
      <c r="M4853" s="57" t="n"/>
    </row>
    <row r="4854" spans="1:13">
      <c r="A4854" s="137" t="n">
        <v>1</v>
      </c>
      <c r="B4854" s="100" t="s">
        <v>525</v>
      </c>
      <c r="C4854" s="137">
        <f>COUNTIFS(Severity,$B4854,AssignedDate,"&gt;="&amp;$C$1,AssignedDate,"&lt;="&amp;$F$1)</f>
        <v/>
      </c>
      <c r="D4854" s="137">
        <f>COUNTIFS(Severity,$B4854,Status,"&lt;&gt;Suspend",Status,"&lt;&gt;Assigned",Status,"&lt;&gt;Open",Status,"&lt;&gt;Hold",ResolvedDate,"&gt;="&amp;$C$1,ResolvedDate,"&lt;="&amp;$F$1)</f>
        <v/>
      </c>
      <c r="E4854" s="137">
        <f>COUNTIFS(Severity,$B4854,SLA_Breach,"&lt;&gt;Yes",Status,"&lt;&gt;Suspend",Status,"&lt;&gt;Assigned",Status,"&lt;&gt;Open",Status,"&lt;&gt;Hold&gt;",ResolvedDate,"&gt;="&amp;$C$1,ResolvedDate,"&lt;="&amp;$F$1)</f>
        <v/>
      </c>
      <c r="F4854" s="137">
        <f>COUNTIFS(Severity,$B4854,SLA_Breach,"Yes",Status,"&lt;&gt;Suspend",Status,"&lt;&gt;Assigned",Status,"&lt;&gt;Open",Status,"&lt;&gt;Hold&gt;",ResolvedDate,"&gt;="&amp;$C$1,ResolvedDate,"&lt;="&amp;$F$1)</f>
        <v/>
      </c>
      <c r="G4854" s="137">
        <f>COUNTIFS(Severity,$B4854,AssignedDate,"&gt;=01/01/2017 12:00:00 AM",AssignedDate,"&lt;="&amp;$F$1)</f>
        <v/>
      </c>
      <c r="H4854" s="177" t="n"/>
      <c r="L4854" s="57" t="n">
        <v>0</v>
      </c>
      <c r="M4854" s="57" t="n"/>
    </row>
    <row r="4855" spans="1:13">
      <c r="A4855" s="137" t="n">
        <v>1</v>
      </c>
      <c r="B4855" s="100" t="s">
        <v>525</v>
      </c>
      <c r="C4855" s="137">
        <f>COUNTIFS(Severity,$B4855,AssignedDate,"&gt;="&amp;$C$1,AssignedDate,"&lt;="&amp;$F$1)</f>
        <v/>
      </c>
      <c r="D4855" s="137">
        <f>COUNTIFS(Severity,$B4855,Status,"&lt;&gt;Suspend",Status,"&lt;&gt;Assigned",Status,"&lt;&gt;Open",Status,"&lt;&gt;Hold",ResolvedDate,"&gt;="&amp;$C$1,ResolvedDate,"&lt;="&amp;$F$1)</f>
        <v/>
      </c>
      <c r="E4855" s="137">
        <f>COUNTIFS(Severity,$B4855,SLA_Breach,"&lt;&gt;Yes",Status,"&lt;&gt;Suspend",Status,"&lt;&gt;Assigned",Status,"&lt;&gt;Open",Status,"&lt;&gt;Hold&gt;",ResolvedDate,"&gt;="&amp;$C$1,ResolvedDate,"&lt;="&amp;$F$1)</f>
        <v/>
      </c>
      <c r="F4855" s="137">
        <f>COUNTIFS(Severity,$B4855,SLA_Breach,"Yes",Status,"&lt;&gt;Suspend",Status,"&lt;&gt;Assigned",Status,"&lt;&gt;Open",Status,"&lt;&gt;Hold&gt;",ResolvedDate,"&gt;="&amp;$C$1,ResolvedDate,"&lt;="&amp;$F$1)</f>
        <v/>
      </c>
      <c r="G4855" s="137">
        <f>COUNTIFS(Severity,$B4855,AssignedDate,"&gt;=01/01/2017 12:00:00 AM",AssignedDate,"&lt;="&amp;$F$1)</f>
        <v/>
      </c>
      <c r="H4855" s="177" t="n"/>
      <c r="L4855" s="57" t="n">
        <v>0</v>
      </c>
      <c r="M4855" s="57" t="n"/>
    </row>
    <row r="4856" spans="1:13">
      <c r="A4856" s="137" t="n">
        <v>1</v>
      </c>
      <c r="B4856" s="100" t="s">
        <v>525</v>
      </c>
      <c r="C4856" s="137">
        <f>COUNTIFS(Severity,$B4856,AssignedDate,"&gt;="&amp;$C$1,AssignedDate,"&lt;="&amp;$F$1)</f>
        <v/>
      </c>
      <c r="D4856" s="137">
        <f>COUNTIFS(Severity,$B4856,Status,"&lt;&gt;Suspend",Status,"&lt;&gt;Assigned",Status,"&lt;&gt;Open",Status,"&lt;&gt;Hold",ResolvedDate,"&gt;="&amp;$C$1,ResolvedDate,"&lt;="&amp;$F$1)</f>
        <v/>
      </c>
      <c r="E4856" s="137">
        <f>COUNTIFS(Severity,$B4856,SLA_Breach,"&lt;&gt;Yes",Status,"&lt;&gt;Suspend",Status,"&lt;&gt;Assigned",Status,"&lt;&gt;Open",Status,"&lt;&gt;Hold&gt;",ResolvedDate,"&gt;="&amp;$C$1,ResolvedDate,"&lt;="&amp;$F$1)</f>
        <v/>
      </c>
      <c r="F4856" s="137">
        <f>COUNTIFS(Severity,$B4856,SLA_Breach,"Yes",Status,"&lt;&gt;Suspend",Status,"&lt;&gt;Assigned",Status,"&lt;&gt;Open",Status,"&lt;&gt;Hold&gt;",ResolvedDate,"&gt;="&amp;$C$1,ResolvedDate,"&lt;="&amp;$F$1)</f>
        <v/>
      </c>
      <c r="G4856" s="137">
        <f>COUNTIFS(Severity,$B4856,AssignedDate,"&gt;=01/01/2017 12:00:00 AM",AssignedDate,"&lt;="&amp;$F$1)</f>
        <v/>
      </c>
      <c r="H4856" s="177" t="n"/>
      <c r="L4856" s="57" t="n">
        <v>0</v>
      </c>
      <c r="M4856" s="57" t="n"/>
    </row>
    <row r="4857" spans="1:13">
      <c r="A4857" s="137" t="n">
        <v>1</v>
      </c>
      <c r="B4857" s="100" t="s">
        <v>525</v>
      </c>
      <c r="C4857" s="137">
        <f>COUNTIFS(Severity,$B4857,AssignedDate,"&gt;="&amp;$C$1,AssignedDate,"&lt;="&amp;$F$1)</f>
        <v/>
      </c>
      <c r="D4857" s="137">
        <f>COUNTIFS(Severity,$B4857,Status,"&lt;&gt;Suspend",Status,"&lt;&gt;Assigned",Status,"&lt;&gt;Open",Status,"&lt;&gt;Hold",ResolvedDate,"&gt;="&amp;$C$1,ResolvedDate,"&lt;="&amp;$F$1)</f>
        <v/>
      </c>
      <c r="E4857" s="137">
        <f>COUNTIFS(Severity,$B4857,SLA_Breach,"&lt;&gt;Yes",Status,"&lt;&gt;Suspend",Status,"&lt;&gt;Assigned",Status,"&lt;&gt;Open",Status,"&lt;&gt;Hold&gt;",ResolvedDate,"&gt;="&amp;$C$1,ResolvedDate,"&lt;="&amp;$F$1)</f>
        <v/>
      </c>
      <c r="F4857" s="137">
        <f>COUNTIFS(Severity,$B4857,SLA_Breach,"Yes",Status,"&lt;&gt;Suspend",Status,"&lt;&gt;Assigned",Status,"&lt;&gt;Open",Status,"&lt;&gt;Hold&gt;",ResolvedDate,"&gt;="&amp;$C$1,ResolvedDate,"&lt;="&amp;$F$1)</f>
        <v/>
      </c>
      <c r="G4857" s="137">
        <f>COUNTIFS(Severity,$B4857,AssignedDate,"&gt;=01/01/2017 12:00:00 AM",AssignedDate,"&lt;="&amp;$F$1)</f>
        <v/>
      </c>
      <c r="H4857" s="177" t="n"/>
      <c r="L4857" s="57" t="n">
        <v>0</v>
      </c>
      <c r="M4857" s="57" t="n"/>
    </row>
    <row r="4858" spans="1:13">
      <c r="A4858" s="137" t="n">
        <v>1</v>
      </c>
      <c r="B4858" s="100" t="s">
        <v>525</v>
      </c>
      <c r="C4858" s="137">
        <f>COUNTIFS(Severity,$B4858,AssignedDate,"&gt;="&amp;$C$1,AssignedDate,"&lt;="&amp;$F$1)</f>
        <v/>
      </c>
      <c r="D4858" s="137">
        <f>COUNTIFS(Severity,$B4858,Status,"&lt;&gt;Suspend",Status,"&lt;&gt;Assigned",Status,"&lt;&gt;Open",Status,"&lt;&gt;Hold",ResolvedDate,"&gt;="&amp;$C$1,ResolvedDate,"&lt;="&amp;$F$1)</f>
        <v/>
      </c>
      <c r="E4858" s="137">
        <f>COUNTIFS(Severity,$B4858,SLA_Breach,"&lt;&gt;Yes",Status,"&lt;&gt;Suspend",Status,"&lt;&gt;Assigned",Status,"&lt;&gt;Open",Status,"&lt;&gt;Hold&gt;",ResolvedDate,"&gt;="&amp;$C$1,ResolvedDate,"&lt;="&amp;$F$1)</f>
        <v/>
      </c>
      <c r="F4858" s="137">
        <f>COUNTIFS(Severity,$B4858,SLA_Breach,"Yes",Status,"&lt;&gt;Suspend",Status,"&lt;&gt;Assigned",Status,"&lt;&gt;Open",Status,"&lt;&gt;Hold&gt;",ResolvedDate,"&gt;="&amp;$C$1,ResolvedDate,"&lt;="&amp;$F$1)</f>
        <v/>
      </c>
      <c r="G4858" s="137">
        <f>COUNTIFS(Severity,$B4858,AssignedDate,"&gt;=01/01/2017 12:00:00 AM",AssignedDate,"&lt;="&amp;$F$1)</f>
        <v/>
      </c>
      <c r="H4858" s="177" t="n"/>
      <c r="L4858" s="57" t="n">
        <v>0</v>
      </c>
      <c r="M4858" s="57" t="n"/>
    </row>
    <row r="4859" spans="1:13">
      <c r="A4859" s="137" t="n">
        <v>1</v>
      </c>
      <c r="B4859" s="100" t="s">
        <v>525</v>
      </c>
      <c r="C4859" s="137">
        <f>COUNTIFS(Severity,$B4859,AssignedDate,"&gt;="&amp;$C$1,AssignedDate,"&lt;="&amp;$F$1)</f>
        <v/>
      </c>
      <c r="D4859" s="137">
        <f>COUNTIFS(Severity,$B4859,Status,"&lt;&gt;Suspend",Status,"&lt;&gt;Assigned",Status,"&lt;&gt;Open",Status,"&lt;&gt;Hold",ResolvedDate,"&gt;="&amp;$C$1,ResolvedDate,"&lt;="&amp;$F$1)</f>
        <v/>
      </c>
      <c r="E4859" s="137">
        <f>COUNTIFS(Severity,$B4859,SLA_Breach,"&lt;&gt;Yes",Status,"&lt;&gt;Suspend",Status,"&lt;&gt;Assigned",Status,"&lt;&gt;Open",Status,"&lt;&gt;Hold&gt;",ResolvedDate,"&gt;="&amp;$C$1,ResolvedDate,"&lt;="&amp;$F$1)</f>
        <v/>
      </c>
      <c r="F4859" s="137">
        <f>COUNTIFS(Severity,$B4859,SLA_Breach,"Yes",Status,"&lt;&gt;Suspend",Status,"&lt;&gt;Assigned",Status,"&lt;&gt;Open",Status,"&lt;&gt;Hold&gt;",ResolvedDate,"&gt;="&amp;$C$1,ResolvedDate,"&lt;="&amp;$F$1)</f>
        <v/>
      </c>
      <c r="G4859" s="137">
        <f>COUNTIFS(Severity,$B4859,AssignedDate,"&gt;=01/01/2017 12:00:00 AM",AssignedDate,"&lt;="&amp;$F$1)</f>
        <v/>
      </c>
      <c r="H4859" s="177" t="n"/>
      <c r="L4859" s="57" t="n">
        <v>0</v>
      </c>
      <c r="M4859" s="57" t="n"/>
    </row>
    <row r="4860" spans="1:13">
      <c r="A4860" s="137" t="n">
        <v>1</v>
      </c>
      <c r="B4860" s="100" t="s">
        <v>525</v>
      </c>
      <c r="C4860" s="137">
        <f>COUNTIFS(Severity,$B4860,AssignedDate,"&gt;="&amp;$C$1,AssignedDate,"&lt;="&amp;$F$1)</f>
        <v/>
      </c>
      <c r="D4860" s="137">
        <f>COUNTIFS(Severity,$B4860,Status,"&lt;&gt;Suspend",Status,"&lt;&gt;Assigned",Status,"&lt;&gt;Open",Status,"&lt;&gt;Hold",ResolvedDate,"&gt;="&amp;$C$1,ResolvedDate,"&lt;="&amp;$F$1)</f>
        <v/>
      </c>
      <c r="E4860" s="137">
        <f>COUNTIFS(Severity,$B4860,SLA_Breach,"&lt;&gt;Yes",Status,"&lt;&gt;Suspend",Status,"&lt;&gt;Assigned",Status,"&lt;&gt;Open",Status,"&lt;&gt;Hold&gt;",ResolvedDate,"&gt;="&amp;$C$1,ResolvedDate,"&lt;="&amp;$F$1)</f>
        <v/>
      </c>
      <c r="F4860" s="137">
        <f>COUNTIFS(Severity,$B4860,SLA_Breach,"Yes",Status,"&lt;&gt;Suspend",Status,"&lt;&gt;Assigned",Status,"&lt;&gt;Open",Status,"&lt;&gt;Hold&gt;",ResolvedDate,"&gt;="&amp;$C$1,ResolvedDate,"&lt;="&amp;$F$1)</f>
        <v/>
      </c>
      <c r="G4860" s="137">
        <f>COUNTIFS(Severity,$B4860,AssignedDate,"&gt;=01/01/2017 12:00:00 AM",AssignedDate,"&lt;="&amp;$F$1)</f>
        <v/>
      </c>
      <c r="H4860" s="177" t="n"/>
      <c r="L4860" s="57" t="n">
        <v>0</v>
      </c>
      <c r="M4860" s="57" t="n"/>
    </row>
    <row r="4861" spans="1:13">
      <c r="A4861" s="137" t="n">
        <v>1</v>
      </c>
      <c r="B4861" s="100" t="s">
        <v>525</v>
      </c>
      <c r="C4861" s="137">
        <f>COUNTIFS(Severity,$B4861,AssignedDate,"&gt;="&amp;$C$1,AssignedDate,"&lt;="&amp;$F$1)</f>
        <v/>
      </c>
      <c r="D4861" s="137">
        <f>COUNTIFS(Severity,$B4861,Status,"&lt;&gt;Suspend",Status,"&lt;&gt;Assigned",Status,"&lt;&gt;Open",Status,"&lt;&gt;Hold",ResolvedDate,"&gt;="&amp;$C$1,ResolvedDate,"&lt;="&amp;$F$1)</f>
        <v/>
      </c>
      <c r="E4861" s="137">
        <f>COUNTIFS(Severity,$B4861,SLA_Breach,"&lt;&gt;Yes",Status,"&lt;&gt;Suspend",Status,"&lt;&gt;Assigned",Status,"&lt;&gt;Open",Status,"&lt;&gt;Hold&gt;",ResolvedDate,"&gt;="&amp;$C$1,ResolvedDate,"&lt;="&amp;$F$1)</f>
        <v/>
      </c>
      <c r="F4861" s="137">
        <f>COUNTIFS(Severity,$B4861,SLA_Breach,"Yes",Status,"&lt;&gt;Suspend",Status,"&lt;&gt;Assigned",Status,"&lt;&gt;Open",Status,"&lt;&gt;Hold&gt;",ResolvedDate,"&gt;="&amp;$C$1,ResolvedDate,"&lt;="&amp;$F$1)</f>
        <v/>
      </c>
      <c r="G4861" s="137">
        <f>COUNTIFS(Severity,$B4861,AssignedDate,"&gt;=01/01/2017 12:00:00 AM",AssignedDate,"&lt;="&amp;$F$1)</f>
        <v/>
      </c>
      <c r="H4861" s="177" t="n"/>
      <c r="L4861" s="57" t="n">
        <v>0</v>
      </c>
      <c r="M4861" s="57" t="n"/>
    </row>
    <row r="4862" spans="1:13">
      <c r="A4862" s="137" t="n">
        <v>1</v>
      </c>
      <c r="B4862" s="100" t="s">
        <v>525</v>
      </c>
      <c r="C4862" s="137">
        <f>COUNTIFS(Severity,$B4862,AssignedDate,"&gt;="&amp;$C$1,AssignedDate,"&lt;="&amp;$F$1)</f>
        <v/>
      </c>
      <c r="D4862" s="137">
        <f>COUNTIFS(Severity,$B4862,Status,"&lt;&gt;Suspend",Status,"&lt;&gt;Assigned",Status,"&lt;&gt;Open",Status,"&lt;&gt;Hold",ResolvedDate,"&gt;="&amp;$C$1,ResolvedDate,"&lt;="&amp;$F$1)</f>
        <v/>
      </c>
      <c r="E4862" s="137">
        <f>COUNTIFS(Severity,$B4862,SLA_Breach,"&lt;&gt;Yes",Status,"&lt;&gt;Suspend",Status,"&lt;&gt;Assigned",Status,"&lt;&gt;Open",Status,"&lt;&gt;Hold&gt;",ResolvedDate,"&gt;="&amp;$C$1,ResolvedDate,"&lt;="&amp;$F$1)</f>
        <v/>
      </c>
      <c r="F4862" s="137">
        <f>COUNTIFS(Severity,$B4862,SLA_Breach,"Yes",Status,"&lt;&gt;Suspend",Status,"&lt;&gt;Assigned",Status,"&lt;&gt;Open",Status,"&lt;&gt;Hold&gt;",ResolvedDate,"&gt;="&amp;$C$1,ResolvedDate,"&lt;="&amp;$F$1)</f>
        <v/>
      </c>
      <c r="G4862" s="137">
        <f>COUNTIFS(Severity,$B4862,AssignedDate,"&gt;=01/01/2017 12:00:00 AM",AssignedDate,"&lt;="&amp;$F$1)</f>
        <v/>
      </c>
      <c r="H4862" s="177" t="n"/>
      <c r="L4862" s="57" t="n">
        <v>0</v>
      </c>
      <c r="M4862" s="57" t="n"/>
    </row>
    <row r="4863" spans="1:13">
      <c r="A4863" s="137" t="n">
        <v>1</v>
      </c>
      <c r="B4863" s="100" t="s">
        <v>525</v>
      </c>
      <c r="C4863" s="137">
        <f>COUNTIFS(Severity,$B4863,AssignedDate,"&gt;="&amp;$C$1,AssignedDate,"&lt;="&amp;$F$1)</f>
        <v/>
      </c>
      <c r="D4863" s="137">
        <f>COUNTIFS(Severity,$B4863,Status,"&lt;&gt;Suspend",Status,"&lt;&gt;Assigned",Status,"&lt;&gt;Open",Status,"&lt;&gt;Hold",ResolvedDate,"&gt;="&amp;$C$1,ResolvedDate,"&lt;="&amp;$F$1)</f>
        <v/>
      </c>
      <c r="E4863" s="137">
        <f>COUNTIFS(Severity,$B4863,SLA_Breach,"&lt;&gt;Yes",Status,"&lt;&gt;Suspend",Status,"&lt;&gt;Assigned",Status,"&lt;&gt;Open",Status,"&lt;&gt;Hold&gt;",ResolvedDate,"&gt;="&amp;$C$1,ResolvedDate,"&lt;="&amp;$F$1)</f>
        <v/>
      </c>
      <c r="F4863" s="137">
        <f>COUNTIFS(Severity,$B4863,SLA_Breach,"Yes",Status,"&lt;&gt;Suspend",Status,"&lt;&gt;Assigned",Status,"&lt;&gt;Open",Status,"&lt;&gt;Hold&gt;",ResolvedDate,"&gt;="&amp;$C$1,ResolvedDate,"&lt;="&amp;$F$1)</f>
        <v/>
      </c>
      <c r="G4863" s="137">
        <f>COUNTIFS(Severity,$B4863,AssignedDate,"&gt;=01/01/2017 12:00:00 AM",AssignedDate,"&lt;="&amp;$F$1)</f>
        <v/>
      </c>
      <c r="H4863" s="177" t="n"/>
      <c r="L4863" s="57" t="n">
        <v>0</v>
      </c>
      <c r="M4863" s="57" t="n"/>
    </row>
    <row r="4864" spans="1:13">
      <c r="A4864" s="137" t="n">
        <v>1</v>
      </c>
      <c r="B4864" s="100" t="s">
        <v>525</v>
      </c>
      <c r="C4864" s="137">
        <f>COUNTIFS(Severity,$B4864,AssignedDate,"&gt;="&amp;$C$1,AssignedDate,"&lt;="&amp;$F$1)</f>
        <v/>
      </c>
      <c r="D4864" s="137">
        <f>COUNTIFS(Severity,$B4864,Status,"&lt;&gt;Suspend",Status,"&lt;&gt;Assigned",Status,"&lt;&gt;Open",Status,"&lt;&gt;Hold",ResolvedDate,"&gt;="&amp;$C$1,ResolvedDate,"&lt;="&amp;$F$1)</f>
        <v/>
      </c>
      <c r="E4864" s="137">
        <f>COUNTIFS(Severity,$B4864,SLA_Breach,"&lt;&gt;Yes",Status,"&lt;&gt;Suspend",Status,"&lt;&gt;Assigned",Status,"&lt;&gt;Open",Status,"&lt;&gt;Hold&gt;",ResolvedDate,"&gt;="&amp;$C$1,ResolvedDate,"&lt;="&amp;$F$1)</f>
        <v/>
      </c>
      <c r="F4864" s="137">
        <f>COUNTIFS(Severity,$B4864,SLA_Breach,"Yes",Status,"&lt;&gt;Suspend",Status,"&lt;&gt;Assigned",Status,"&lt;&gt;Open",Status,"&lt;&gt;Hold&gt;",ResolvedDate,"&gt;="&amp;$C$1,ResolvedDate,"&lt;="&amp;$F$1)</f>
        <v/>
      </c>
      <c r="G4864" s="137">
        <f>COUNTIFS(Severity,$B4864,AssignedDate,"&gt;=01/01/2017 12:00:00 AM",AssignedDate,"&lt;="&amp;$F$1)</f>
        <v/>
      </c>
      <c r="H4864" s="177" t="n"/>
      <c r="L4864" s="57" t="n">
        <v>0</v>
      </c>
      <c r="M4864" s="57" t="n"/>
    </row>
    <row r="4865" spans="1:13">
      <c r="A4865" s="137" t="n">
        <v>1</v>
      </c>
      <c r="B4865" s="100" t="s">
        <v>525</v>
      </c>
      <c r="C4865" s="137">
        <f>COUNTIFS(Severity,$B4865,AssignedDate,"&gt;="&amp;$C$1,AssignedDate,"&lt;="&amp;$F$1)</f>
        <v/>
      </c>
      <c r="D4865" s="137">
        <f>COUNTIFS(Severity,$B4865,Status,"&lt;&gt;Suspend",Status,"&lt;&gt;Assigned",Status,"&lt;&gt;Open",Status,"&lt;&gt;Hold",ResolvedDate,"&gt;="&amp;$C$1,ResolvedDate,"&lt;="&amp;$F$1)</f>
        <v/>
      </c>
      <c r="E4865" s="137">
        <f>COUNTIFS(Severity,$B4865,SLA_Breach,"&lt;&gt;Yes",Status,"&lt;&gt;Suspend",Status,"&lt;&gt;Assigned",Status,"&lt;&gt;Open",Status,"&lt;&gt;Hold&gt;",ResolvedDate,"&gt;="&amp;$C$1,ResolvedDate,"&lt;="&amp;$F$1)</f>
        <v/>
      </c>
      <c r="F4865" s="137">
        <f>COUNTIFS(Severity,$B4865,SLA_Breach,"Yes",Status,"&lt;&gt;Suspend",Status,"&lt;&gt;Assigned",Status,"&lt;&gt;Open",Status,"&lt;&gt;Hold&gt;",ResolvedDate,"&gt;="&amp;$C$1,ResolvedDate,"&lt;="&amp;$F$1)</f>
        <v/>
      </c>
      <c r="G4865" s="137">
        <f>COUNTIFS(Severity,$B4865,AssignedDate,"&gt;=01/01/2017 12:00:00 AM",AssignedDate,"&lt;="&amp;$F$1)</f>
        <v/>
      </c>
      <c r="H4865" s="177" t="n"/>
      <c r="L4865" s="57" t="n">
        <v>0</v>
      </c>
      <c r="M4865" s="57" t="n"/>
    </row>
    <row r="4866" spans="1:13">
      <c r="A4866" s="137" t="n">
        <v>1</v>
      </c>
      <c r="B4866" s="100" t="s">
        <v>525</v>
      </c>
      <c r="C4866" s="137">
        <f>COUNTIFS(Severity,$B4866,AssignedDate,"&gt;="&amp;$C$1,AssignedDate,"&lt;="&amp;$F$1)</f>
        <v/>
      </c>
      <c r="D4866" s="137">
        <f>COUNTIFS(Severity,$B4866,Status,"&lt;&gt;Suspend",Status,"&lt;&gt;Assigned",Status,"&lt;&gt;Open",Status,"&lt;&gt;Hold",ResolvedDate,"&gt;="&amp;$C$1,ResolvedDate,"&lt;="&amp;$F$1)</f>
        <v/>
      </c>
      <c r="E4866" s="137">
        <f>COUNTIFS(Severity,$B4866,SLA_Breach,"&lt;&gt;Yes",Status,"&lt;&gt;Suspend",Status,"&lt;&gt;Assigned",Status,"&lt;&gt;Open",Status,"&lt;&gt;Hold&gt;",ResolvedDate,"&gt;="&amp;$C$1,ResolvedDate,"&lt;="&amp;$F$1)</f>
        <v/>
      </c>
      <c r="F4866" s="137">
        <f>COUNTIFS(Severity,$B4866,SLA_Breach,"Yes",Status,"&lt;&gt;Suspend",Status,"&lt;&gt;Assigned",Status,"&lt;&gt;Open",Status,"&lt;&gt;Hold&gt;",ResolvedDate,"&gt;="&amp;$C$1,ResolvedDate,"&lt;="&amp;$F$1)</f>
        <v/>
      </c>
      <c r="G4866" s="137">
        <f>COUNTIFS(Severity,$B4866,AssignedDate,"&gt;=01/01/2017 12:00:00 AM",AssignedDate,"&lt;="&amp;$F$1)</f>
        <v/>
      </c>
      <c r="H4866" s="177" t="n"/>
      <c r="L4866" s="57" t="n">
        <v>0</v>
      </c>
      <c r="M4866" s="57" t="n"/>
    </row>
    <row r="4867" spans="1:13">
      <c r="A4867" s="137" t="n">
        <v>1</v>
      </c>
      <c r="B4867" s="100" t="s">
        <v>525</v>
      </c>
      <c r="C4867" s="137">
        <f>COUNTIFS(Severity,$B4867,AssignedDate,"&gt;="&amp;$C$1,AssignedDate,"&lt;="&amp;$F$1)</f>
        <v/>
      </c>
      <c r="D4867" s="137">
        <f>COUNTIFS(Severity,$B4867,Status,"&lt;&gt;Suspend",Status,"&lt;&gt;Assigned",Status,"&lt;&gt;Open",Status,"&lt;&gt;Hold",ResolvedDate,"&gt;="&amp;$C$1,ResolvedDate,"&lt;="&amp;$F$1)</f>
        <v/>
      </c>
      <c r="E4867" s="137">
        <f>COUNTIFS(Severity,$B4867,SLA_Breach,"&lt;&gt;Yes",Status,"&lt;&gt;Suspend",Status,"&lt;&gt;Assigned",Status,"&lt;&gt;Open",Status,"&lt;&gt;Hold&gt;",ResolvedDate,"&gt;="&amp;$C$1,ResolvedDate,"&lt;="&amp;$F$1)</f>
        <v/>
      </c>
      <c r="F4867" s="137">
        <f>COUNTIFS(Severity,$B4867,SLA_Breach,"Yes",Status,"&lt;&gt;Suspend",Status,"&lt;&gt;Assigned",Status,"&lt;&gt;Open",Status,"&lt;&gt;Hold&gt;",ResolvedDate,"&gt;="&amp;$C$1,ResolvedDate,"&lt;="&amp;$F$1)</f>
        <v/>
      </c>
      <c r="G4867" s="137">
        <f>COUNTIFS(Severity,$B4867,AssignedDate,"&gt;=01/01/2017 12:00:00 AM",AssignedDate,"&lt;="&amp;$F$1)</f>
        <v/>
      </c>
      <c r="H4867" s="177" t="n"/>
      <c r="L4867" s="57" t="n">
        <v>0</v>
      </c>
      <c r="M4867" s="57" t="n"/>
    </row>
    <row r="4868" spans="1:13">
      <c r="A4868" s="137" t="n">
        <v>1</v>
      </c>
      <c r="B4868" s="100" t="s">
        <v>525</v>
      </c>
      <c r="C4868" s="137">
        <f>COUNTIFS(Severity,$B4868,AssignedDate,"&gt;="&amp;$C$1,AssignedDate,"&lt;="&amp;$F$1)</f>
        <v/>
      </c>
      <c r="D4868" s="137">
        <f>COUNTIFS(Severity,$B4868,Status,"&lt;&gt;Suspend",Status,"&lt;&gt;Assigned",Status,"&lt;&gt;Open",Status,"&lt;&gt;Hold",ResolvedDate,"&gt;="&amp;$C$1,ResolvedDate,"&lt;="&amp;$F$1)</f>
        <v/>
      </c>
      <c r="E4868" s="137">
        <f>COUNTIFS(Severity,$B4868,SLA_Breach,"&lt;&gt;Yes",Status,"&lt;&gt;Suspend",Status,"&lt;&gt;Assigned",Status,"&lt;&gt;Open",Status,"&lt;&gt;Hold&gt;",ResolvedDate,"&gt;="&amp;$C$1,ResolvedDate,"&lt;="&amp;$F$1)</f>
        <v/>
      </c>
      <c r="F4868" s="137">
        <f>COUNTIFS(Severity,$B4868,SLA_Breach,"Yes",Status,"&lt;&gt;Suspend",Status,"&lt;&gt;Assigned",Status,"&lt;&gt;Open",Status,"&lt;&gt;Hold&gt;",ResolvedDate,"&gt;="&amp;$C$1,ResolvedDate,"&lt;="&amp;$F$1)</f>
        <v/>
      </c>
      <c r="G4868" s="137">
        <f>COUNTIFS(Severity,$B4868,AssignedDate,"&gt;=01/01/2017 12:00:00 AM",AssignedDate,"&lt;="&amp;$F$1)</f>
        <v/>
      </c>
      <c r="H4868" s="177" t="n"/>
      <c r="L4868" s="57" t="n">
        <v>0</v>
      </c>
      <c r="M4868" s="57" t="n"/>
    </row>
    <row r="4869" spans="1:13">
      <c r="A4869" s="137" t="n">
        <v>1</v>
      </c>
      <c r="B4869" s="100" t="s">
        <v>525</v>
      </c>
      <c r="C4869" s="137">
        <f>COUNTIFS(Severity,$B4869,AssignedDate,"&gt;="&amp;$C$1,AssignedDate,"&lt;="&amp;$F$1)</f>
        <v/>
      </c>
      <c r="D4869" s="137">
        <f>COUNTIFS(Severity,$B4869,Status,"&lt;&gt;Suspend",Status,"&lt;&gt;Assigned",Status,"&lt;&gt;Open",Status,"&lt;&gt;Hold",ResolvedDate,"&gt;="&amp;$C$1,ResolvedDate,"&lt;="&amp;$F$1)</f>
        <v/>
      </c>
      <c r="E4869" s="137">
        <f>COUNTIFS(Severity,$B4869,SLA_Breach,"&lt;&gt;Yes",Status,"&lt;&gt;Suspend",Status,"&lt;&gt;Assigned",Status,"&lt;&gt;Open",Status,"&lt;&gt;Hold&gt;",ResolvedDate,"&gt;="&amp;$C$1,ResolvedDate,"&lt;="&amp;$F$1)</f>
        <v/>
      </c>
      <c r="F4869" s="137">
        <f>COUNTIFS(Severity,$B4869,SLA_Breach,"Yes",Status,"&lt;&gt;Suspend",Status,"&lt;&gt;Assigned",Status,"&lt;&gt;Open",Status,"&lt;&gt;Hold&gt;",ResolvedDate,"&gt;="&amp;$C$1,ResolvedDate,"&lt;="&amp;$F$1)</f>
        <v/>
      </c>
      <c r="G4869" s="137">
        <f>COUNTIFS(Severity,$B4869,AssignedDate,"&gt;=01/01/2017 12:00:00 AM",AssignedDate,"&lt;="&amp;$F$1)</f>
        <v/>
      </c>
      <c r="H4869" s="177" t="n"/>
      <c r="L4869" s="57" t="n">
        <v>0</v>
      </c>
      <c r="M4869" s="57" t="n"/>
    </row>
    <row r="4870" spans="1:13">
      <c r="A4870" s="137" t="n">
        <v>1</v>
      </c>
      <c r="B4870" s="100" t="s">
        <v>525</v>
      </c>
      <c r="C4870" s="137">
        <f>COUNTIFS(Severity,$B4870,AssignedDate,"&gt;="&amp;$C$1,AssignedDate,"&lt;="&amp;$F$1)</f>
        <v/>
      </c>
      <c r="D4870" s="137">
        <f>COUNTIFS(Severity,$B4870,Status,"&lt;&gt;Suspend",Status,"&lt;&gt;Assigned",Status,"&lt;&gt;Open",Status,"&lt;&gt;Hold",ResolvedDate,"&gt;="&amp;$C$1,ResolvedDate,"&lt;="&amp;$F$1)</f>
        <v/>
      </c>
      <c r="E4870" s="137">
        <f>COUNTIFS(Severity,$B4870,SLA_Breach,"&lt;&gt;Yes",Status,"&lt;&gt;Suspend",Status,"&lt;&gt;Assigned",Status,"&lt;&gt;Open",Status,"&lt;&gt;Hold&gt;",ResolvedDate,"&gt;="&amp;$C$1,ResolvedDate,"&lt;="&amp;$F$1)</f>
        <v/>
      </c>
      <c r="F4870" s="137">
        <f>COUNTIFS(Severity,$B4870,SLA_Breach,"Yes",Status,"&lt;&gt;Suspend",Status,"&lt;&gt;Assigned",Status,"&lt;&gt;Open",Status,"&lt;&gt;Hold&gt;",ResolvedDate,"&gt;="&amp;$C$1,ResolvedDate,"&lt;="&amp;$F$1)</f>
        <v/>
      </c>
      <c r="G4870" s="137">
        <f>COUNTIFS(Severity,$B4870,AssignedDate,"&gt;=01/01/2017 12:00:00 AM",AssignedDate,"&lt;="&amp;$F$1)</f>
        <v/>
      </c>
      <c r="H4870" s="177" t="n"/>
      <c r="L4870" s="57" t="n">
        <v>0</v>
      </c>
      <c r="M4870" s="57" t="n"/>
    </row>
    <row r="4871" spans="1:13">
      <c r="A4871" s="137" t="n">
        <v>1</v>
      </c>
      <c r="B4871" s="100" t="s">
        <v>525</v>
      </c>
      <c r="C4871" s="137">
        <f>COUNTIFS(Severity,$B4871,AssignedDate,"&gt;="&amp;$C$1,AssignedDate,"&lt;="&amp;$F$1)</f>
        <v/>
      </c>
      <c r="D4871" s="137">
        <f>COUNTIFS(Severity,$B4871,Status,"&lt;&gt;Suspend",Status,"&lt;&gt;Assigned",Status,"&lt;&gt;Open",Status,"&lt;&gt;Hold",ResolvedDate,"&gt;="&amp;$C$1,ResolvedDate,"&lt;="&amp;$F$1)</f>
        <v/>
      </c>
      <c r="E4871" s="137">
        <f>COUNTIFS(Severity,$B4871,SLA_Breach,"&lt;&gt;Yes",Status,"&lt;&gt;Suspend",Status,"&lt;&gt;Assigned",Status,"&lt;&gt;Open",Status,"&lt;&gt;Hold&gt;",ResolvedDate,"&gt;="&amp;$C$1,ResolvedDate,"&lt;="&amp;$F$1)</f>
        <v/>
      </c>
      <c r="F4871" s="137">
        <f>COUNTIFS(Severity,$B4871,SLA_Breach,"Yes",Status,"&lt;&gt;Suspend",Status,"&lt;&gt;Assigned",Status,"&lt;&gt;Open",Status,"&lt;&gt;Hold&gt;",ResolvedDate,"&gt;="&amp;$C$1,ResolvedDate,"&lt;="&amp;$F$1)</f>
        <v/>
      </c>
      <c r="G4871" s="137">
        <f>COUNTIFS(Severity,$B4871,AssignedDate,"&gt;=01/01/2017 12:00:00 AM",AssignedDate,"&lt;="&amp;$F$1)</f>
        <v/>
      </c>
      <c r="H4871" s="177" t="n"/>
      <c r="L4871" s="57" t="n">
        <v>0</v>
      </c>
      <c r="M4871" s="57" t="n"/>
    </row>
    <row r="4872" spans="1:13">
      <c r="A4872" s="137" t="n">
        <v>1</v>
      </c>
      <c r="B4872" s="100" t="s">
        <v>525</v>
      </c>
      <c r="C4872" s="137">
        <f>COUNTIFS(Severity,$B4872,AssignedDate,"&gt;="&amp;$C$1,AssignedDate,"&lt;="&amp;$F$1)</f>
        <v/>
      </c>
      <c r="D4872" s="137">
        <f>COUNTIFS(Severity,$B4872,Status,"&lt;&gt;Suspend",Status,"&lt;&gt;Assigned",Status,"&lt;&gt;Open",Status,"&lt;&gt;Hold",ResolvedDate,"&gt;="&amp;$C$1,ResolvedDate,"&lt;="&amp;$F$1)</f>
        <v/>
      </c>
      <c r="E4872" s="137">
        <f>COUNTIFS(Severity,$B4872,SLA_Breach,"&lt;&gt;Yes",Status,"&lt;&gt;Suspend",Status,"&lt;&gt;Assigned",Status,"&lt;&gt;Open",Status,"&lt;&gt;Hold&gt;",ResolvedDate,"&gt;="&amp;$C$1,ResolvedDate,"&lt;="&amp;$F$1)</f>
        <v/>
      </c>
      <c r="F4872" s="137">
        <f>COUNTIFS(Severity,$B4872,SLA_Breach,"Yes",Status,"&lt;&gt;Suspend",Status,"&lt;&gt;Assigned",Status,"&lt;&gt;Open",Status,"&lt;&gt;Hold&gt;",ResolvedDate,"&gt;="&amp;$C$1,ResolvedDate,"&lt;="&amp;$F$1)</f>
        <v/>
      </c>
      <c r="G4872" s="137">
        <f>COUNTIFS(Severity,$B4872,AssignedDate,"&gt;=01/01/2017 12:00:00 AM",AssignedDate,"&lt;="&amp;$F$1)</f>
        <v/>
      </c>
      <c r="H4872" s="177" t="n"/>
      <c r="L4872" s="57" t="n">
        <v>0</v>
      </c>
      <c r="M4872" s="57" t="n"/>
    </row>
    <row r="4873" spans="1:13">
      <c r="A4873" s="137" t="n">
        <v>1</v>
      </c>
      <c r="B4873" s="100" t="s">
        <v>525</v>
      </c>
      <c r="C4873" s="137">
        <f>COUNTIFS(Severity,$B4873,AssignedDate,"&gt;="&amp;$C$1,AssignedDate,"&lt;="&amp;$F$1)</f>
        <v/>
      </c>
      <c r="D4873" s="137">
        <f>COUNTIFS(Severity,$B4873,Status,"&lt;&gt;Suspend",Status,"&lt;&gt;Assigned",Status,"&lt;&gt;Open",Status,"&lt;&gt;Hold",ResolvedDate,"&gt;="&amp;$C$1,ResolvedDate,"&lt;="&amp;$F$1)</f>
        <v/>
      </c>
      <c r="E4873" s="137">
        <f>COUNTIFS(Severity,$B4873,SLA_Breach,"&lt;&gt;Yes",Status,"&lt;&gt;Suspend",Status,"&lt;&gt;Assigned",Status,"&lt;&gt;Open",Status,"&lt;&gt;Hold&gt;",ResolvedDate,"&gt;="&amp;$C$1,ResolvedDate,"&lt;="&amp;$F$1)</f>
        <v/>
      </c>
      <c r="F4873" s="137">
        <f>COUNTIFS(Severity,$B4873,SLA_Breach,"Yes",Status,"&lt;&gt;Suspend",Status,"&lt;&gt;Assigned",Status,"&lt;&gt;Open",Status,"&lt;&gt;Hold&gt;",ResolvedDate,"&gt;="&amp;$C$1,ResolvedDate,"&lt;="&amp;$F$1)</f>
        <v/>
      </c>
      <c r="G4873" s="137">
        <f>COUNTIFS(Severity,$B4873,AssignedDate,"&gt;=01/01/2017 12:00:00 AM",AssignedDate,"&lt;="&amp;$F$1)</f>
        <v/>
      </c>
      <c r="H4873" s="177" t="n"/>
      <c r="L4873" s="57" t="n">
        <v>0</v>
      </c>
      <c r="M4873" s="57" t="n"/>
    </row>
    <row r="4874" spans="1:13">
      <c r="A4874" s="137" t="n">
        <v>1</v>
      </c>
      <c r="B4874" s="100" t="s">
        <v>525</v>
      </c>
      <c r="C4874" s="137">
        <f>COUNTIFS(Severity,$B4874,AssignedDate,"&gt;="&amp;$C$1,AssignedDate,"&lt;="&amp;$F$1)</f>
        <v/>
      </c>
      <c r="D4874" s="137">
        <f>COUNTIFS(Severity,$B4874,Status,"&lt;&gt;Suspend",Status,"&lt;&gt;Assigned",Status,"&lt;&gt;Open",Status,"&lt;&gt;Hold",ResolvedDate,"&gt;="&amp;$C$1,ResolvedDate,"&lt;="&amp;$F$1)</f>
        <v/>
      </c>
      <c r="E4874" s="137">
        <f>COUNTIFS(Severity,$B4874,SLA_Breach,"&lt;&gt;Yes",Status,"&lt;&gt;Suspend",Status,"&lt;&gt;Assigned",Status,"&lt;&gt;Open",Status,"&lt;&gt;Hold&gt;",ResolvedDate,"&gt;="&amp;$C$1,ResolvedDate,"&lt;="&amp;$F$1)</f>
        <v/>
      </c>
      <c r="F4874" s="137">
        <f>COUNTIFS(Severity,$B4874,SLA_Breach,"Yes",Status,"&lt;&gt;Suspend",Status,"&lt;&gt;Assigned",Status,"&lt;&gt;Open",Status,"&lt;&gt;Hold&gt;",ResolvedDate,"&gt;="&amp;$C$1,ResolvedDate,"&lt;="&amp;$F$1)</f>
        <v/>
      </c>
      <c r="G4874" s="137">
        <f>COUNTIFS(Severity,$B4874,AssignedDate,"&gt;=01/01/2017 12:00:00 AM",AssignedDate,"&lt;="&amp;$F$1)</f>
        <v/>
      </c>
      <c r="H4874" s="177" t="n"/>
      <c r="L4874" s="57" t="n">
        <v>0</v>
      </c>
      <c r="M4874" s="57" t="n"/>
    </row>
    <row r="4875" spans="1:13">
      <c r="A4875" s="137" t="n">
        <v>1</v>
      </c>
      <c r="B4875" s="100" t="s">
        <v>525</v>
      </c>
      <c r="C4875" s="137">
        <f>COUNTIFS(Severity,$B4875,AssignedDate,"&gt;="&amp;$C$1,AssignedDate,"&lt;="&amp;$F$1)</f>
        <v/>
      </c>
      <c r="D4875" s="137">
        <f>COUNTIFS(Severity,$B4875,Status,"&lt;&gt;Suspend",Status,"&lt;&gt;Assigned",Status,"&lt;&gt;Open",Status,"&lt;&gt;Hold",ResolvedDate,"&gt;="&amp;$C$1,ResolvedDate,"&lt;="&amp;$F$1)</f>
        <v/>
      </c>
      <c r="E4875" s="137">
        <f>COUNTIFS(Severity,$B4875,SLA_Breach,"&lt;&gt;Yes",Status,"&lt;&gt;Suspend",Status,"&lt;&gt;Assigned",Status,"&lt;&gt;Open",Status,"&lt;&gt;Hold&gt;",ResolvedDate,"&gt;="&amp;$C$1,ResolvedDate,"&lt;="&amp;$F$1)</f>
        <v/>
      </c>
      <c r="F4875" s="137">
        <f>COUNTIFS(Severity,$B4875,SLA_Breach,"Yes",Status,"&lt;&gt;Suspend",Status,"&lt;&gt;Assigned",Status,"&lt;&gt;Open",Status,"&lt;&gt;Hold&gt;",ResolvedDate,"&gt;="&amp;$C$1,ResolvedDate,"&lt;="&amp;$F$1)</f>
        <v/>
      </c>
      <c r="G4875" s="137">
        <f>COUNTIFS(Severity,$B4875,AssignedDate,"&gt;=01/01/2017 12:00:00 AM",AssignedDate,"&lt;="&amp;$F$1)</f>
        <v/>
      </c>
      <c r="H4875" s="177" t="n"/>
      <c r="L4875" s="57" t="n">
        <v>0</v>
      </c>
      <c r="M4875" s="57" t="n"/>
    </row>
    <row r="4876" spans="1:13">
      <c r="A4876" s="137" t="n">
        <v>1</v>
      </c>
      <c r="B4876" s="100" t="s">
        <v>525</v>
      </c>
      <c r="C4876" s="137">
        <f>COUNTIFS(Severity,$B4876,AssignedDate,"&gt;="&amp;$C$1,AssignedDate,"&lt;="&amp;$F$1)</f>
        <v/>
      </c>
      <c r="D4876" s="137">
        <f>COUNTIFS(Severity,$B4876,Status,"&lt;&gt;Suspend",Status,"&lt;&gt;Assigned",Status,"&lt;&gt;Open",Status,"&lt;&gt;Hold",ResolvedDate,"&gt;="&amp;$C$1,ResolvedDate,"&lt;="&amp;$F$1)</f>
        <v/>
      </c>
      <c r="E4876" s="137">
        <f>COUNTIFS(Severity,$B4876,SLA_Breach,"&lt;&gt;Yes",Status,"&lt;&gt;Suspend",Status,"&lt;&gt;Assigned",Status,"&lt;&gt;Open",Status,"&lt;&gt;Hold&gt;",ResolvedDate,"&gt;="&amp;$C$1,ResolvedDate,"&lt;="&amp;$F$1)</f>
        <v/>
      </c>
      <c r="F4876" s="137">
        <f>COUNTIFS(Severity,$B4876,SLA_Breach,"Yes",Status,"&lt;&gt;Suspend",Status,"&lt;&gt;Assigned",Status,"&lt;&gt;Open",Status,"&lt;&gt;Hold&gt;",ResolvedDate,"&gt;="&amp;$C$1,ResolvedDate,"&lt;="&amp;$F$1)</f>
        <v/>
      </c>
      <c r="G4876" s="137">
        <f>COUNTIFS(Severity,$B4876,AssignedDate,"&gt;=01/01/2017 12:00:00 AM",AssignedDate,"&lt;="&amp;$F$1)</f>
        <v/>
      </c>
      <c r="H4876" s="177" t="n"/>
      <c r="L4876" s="57" t="n">
        <v>0</v>
      </c>
      <c r="M4876" s="57" t="n"/>
    </row>
    <row r="4877" spans="1:13">
      <c r="A4877" s="137" t="n">
        <v>1</v>
      </c>
      <c r="B4877" s="100" t="s">
        <v>525</v>
      </c>
      <c r="C4877" s="137">
        <f>COUNTIFS(Severity,$B4877,AssignedDate,"&gt;="&amp;$C$1,AssignedDate,"&lt;="&amp;$F$1)</f>
        <v/>
      </c>
      <c r="D4877" s="137">
        <f>COUNTIFS(Severity,$B4877,Status,"&lt;&gt;Suspend",Status,"&lt;&gt;Assigned",Status,"&lt;&gt;Open",Status,"&lt;&gt;Hold",ResolvedDate,"&gt;="&amp;$C$1,ResolvedDate,"&lt;="&amp;$F$1)</f>
        <v/>
      </c>
      <c r="E4877" s="137">
        <f>COUNTIFS(Severity,$B4877,SLA_Breach,"&lt;&gt;Yes",Status,"&lt;&gt;Suspend",Status,"&lt;&gt;Assigned",Status,"&lt;&gt;Open",Status,"&lt;&gt;Hold&gt;",ResolvedDate,"&gt;="&amp;$C$1,ResolvedDate,"&lt;="&amp;$F$1)</f>
        <v/>
      </c>
      <c r="F4877" s="137">
        <f>COUNTIFS(Severity,$B4877,SLA_Breach,"Yes",Status,"&lt;&gt;Suspend",Status,"&lt;&gt;Assigned",Status,"&lt;&gt;Open",Status,"&lt;&gt;Hold&gt;",ResolvedDate,"&gt;="&amp;$C$1,ResolvedDate,"&lt;="&amp;$F$1)</f>
        <v/>
      </c>
      <c r="G4877" s="137">
        <f>COUNTIFS(Severity,$B4877,AssignedDate,"&gt;=01/01/2017 12:00:00 AM",AssignedDate,"&lt;="&amp;$F$1)</f>
        <v/>
      </c>
      <c r="H4877" s="177" t="n"/>
      <c r="L4877" s="57" t="n">
        <v>0</v>
      </c>
      <c r="M4877" s="57" t="n"/>
    </row>
    <row r="4878" spans="1:13">
      <c r="A4878" s="137" t="n">
        <v>1</v>
      </c>
      <c r="B4878" s="100" t="s">
        <v>525</v>
      </c>
      <c r="C4878" s="137">
        <f>COUNTIFS(Severity,$B4878,AssignedDate,"&gt;="&amp;$C$1,AssignedDate,"&lt;="&amp;$F$1)</f>
        <v/>
      </c>
      <c r="D4878" s="137">
        <f>COUNTIFS(Severity,$B4878,Status,"&lt;&gt;Suspend",Status,"&lt;&gt;Assigned",Status,"&lt;&gt;Open",Status,"&lt;&gt;Hold",ResolvedDate,"&gt;="&amp;$C$1,ResolvedDate,"&lt;="&amp;$F$1)</f>
        <v/>
      </c>
      <c r="E4878" s="137">
        <f>COUNTIFS(Severity,$B4878,SLA_Breach,"&lt;&gt;Yes",Status,"&lt;&gt;Suspend",Status,"&lt;&gt;Assigned",Status,"&lt;&gt;Open",Status,"&lt;&gt;Hold&gt;",ResolvedDate,"&gt;="&amp;$C$1,ResolvedDate,"&lt;="&amp;$F$1)</f>
        <v/>
      </c>
      <c r="F4878" s="137">
        <f>COUNTIFS(Severity,$B4878,SLA_Breach,"Yes",Status,"&lt;&gt;Suspend",Status,"&lt;&gt;Assigned",Status,"&lt;&gt;Open",Status,"&lt;&gt;Hold&gt;",ResolvedDate,"&gt;="&amp;$C$1,ResolvedDate,"&lt;="&amp;$F$1)</f>
        <v/>
      </c>
      <c r="G4878" s="137">
        <f>COUNTIFS(Severity,$B4878,AssignedDate,"&gt;=01/01/2017 12:00:00 AM",AssignedDate,"&lt;="&amp;$F$1)</f>
        <v/>
      </c>
      <c r="H4878" s="177" t="n"/>
      <c r="L4878" s="57" t="n">
        <v>0</v>
      </c>
      <c r="M4878" s="57" t="n"/>
    </row>
    <row r="4879" spans="1:13">
      <c r="A4879" s="137" t="n">
        <v>1</v>
      </c>
      <c r="B4879" s="100" t="s">
        <v>525</v>
      </c>
      <c r="C4879" s="137">
        <f>COUNTIFS(Severity,$B4879,AssignedDate,"&gt;="&amp;$C$1,AssignedDate,"&lt;="&amp;$F$1)</f>
        <v/>
      </c>
      <c r="D4879" s="137">
        <f>COUNTIFS(Severity,$B4879,Status,"&lt;&gt;Suspend",Status,"&lt;&gt;Assigned",Status,"&lt;&gt;Open",Status,"&lt;&gt;Hold",ResolvedDate,"&gt;="&amp;$C$1,ResolvedDate,"&lt;="&amp;$F$1)</f>
        <v/>
      </c>
      <c r="E4879" s="137">
        <f>COUNTIFS(Severity,$B4879,SLA_Breach,"&lt;&gt;Yes",Status,"&lt;&gt;Suspend",Status,"&lt;&gt;Assigned",Status,"&lt;&gt;Open",Status,"&lt;&gt;Hold&gt;",ResolvedDate,"&gt;="&amp;$C$1,ResolvedDate,"&lt;="&amp;$F$1)</f>
        <v/>
      </c>
      <c r="F4879" s="137">
        <f>COUNTIFS(Severity,$B4879,SLA_Breach,"Yes",Status,"&lt;&gt;Suspend",Status,"&lt;&gt;Assigned",Status,"&lt;&gt;Open",Status,"&lt;&gt;Hold&gt;",ResolvedDate,"&gt;="&amp;$C$1,ResolvedDate,"&lt;="&amp;$F$1)</f>
        <v/>
      </c>
      <c r="G4879" s="137">
        <f>COUNTIFS(Severity,$B4879,AssignedDate,"&gt;=01/01/2017 12:00:00 AM",AssignedDate,"&lt;="&amp;$F$1)</f>
        <v/>
      </c>
      <c r="H4879" s="177" t="n"/>
      <c r="L4879" s="57" t="n">
        <v>0</v>
      </c>
      <c r="M4879" s="57" t="n"/>
    </row>
    <row r="4880" spans="1:13">
      <c r="A4880" s="137" t="n">
        <v>1</v>
      </c>
      <c r="B4880" s="100" t="s">
        <v>525</v>
      </c>
      <c r="C4880" s="137">
        <f>COUNTIFS(Severity,$B4880,AssignedDate,"&gt;="&amp;$C$1,AssignedDate,"&lt;="&amp;$F$1)</f>
        <v/>
      </c>
      <c r="D4880" s="137">
        <f>COUNTIFS(Severity,$B4880,Status,"&lt;&gt;Suspend",Status,"&lt;&gt;Assigned",Status,"&lt;&gt;Open",Status,"&lt;&gt;Hold",ResolvedDate,"&gt;="&amp;$C$1,ResolvedDate,"&lt;="&amp;$F$1)</f>
        <v/>
      </c>
      <c r="E4880" s="137">
        <f>COUNTIFS(Severity,$B4880,SLA_Breach,"&lt;&gt;Yes",Status,"&lt;&gt;Suspend",Status,"&lt;&gt;Assigned",Status,"&lt;&gt;Open",Status,"&lt;&gt;Hold&gt;",ResolvedDate,"&gt;="&amp;$C$1,ResolvedDate,"&lt;="&amp;$F$1)</f>
        <v/>
      </c>
      <c r="F4880" s="137">
        <f>COUNTIFS(Severity,$B4880,SLA_Breach,"Yes",Status,"&lt;&gt;Suspend",Status,"&lt;&gt;Assigned",Status,"&lt;&gt;Open",Status,"&lt;&gt;Hold&gt;",ResolvedDate,"&gt;="&amp;$C$1,ResolvedDate,"&lt;="&amp;$F$1)</f>
        <v/>
      </c>
      <c r="G4880" s="137">
        <f>COUNTIFS(Severity,$B4880,AssignedDate,"&gt;=01/01/2017 12:00:00 AM",AssignedDate,"&lt;="&amp;$F$1)</f>
        <v/>
      </c>
      <c r="H4880" s="177" t="n"/>
      <c r="L4880" s="57" t="n">
        <v>0</v>
      </c>
      <c r="M4880" s="57" t="n"/>
    </row>
    <row r="4881" spans="1:13">
      <c r="A4881" s="137" t="n">
        <v>1</v>
      </c>
      <c r="B4881" s="100" t="s">
        <v>525</v>
      </c>
      <c r="C4881" s="137">
        <f>COUNTIFS(Severity,$B4881,AssignedDate,"&gt;="&amp;$C$1,AssignedDate,"&lt;="&amp;$F$1)</f>
        <v/>
      </c>
      <c r="D4881" s="137">
        <f>COUNTIFS(Severity,$B4881,Status,"&lt;&gt;Suspend",Status,"&lt;&gt;Assigned",Status,"&lt;&gt;Open",Status,"&lt;&gt;Hold",ResolvedDate,"&gt;="&amp;$C$1,ResolvedDate,"&lt;="&amp;$F$1)</f>
        <v/>
      </c>
      <c r="E4881" s="137">
        <f>COUNTIFS(Severity,$B4881,SLA_Breach,"&lt;&gt;Yes",Status,"&lt;&gt;Suspend",Status,"&lt;&gt;Assigned",Status,"&lt;&gt;Open",Status,"&lt;&gt;Hold&gt;",ResolvedDate,"&gt;="&amp;$C$1,ResolvedDate,"&lt;="&amp;$F$1)</f>
        <v/>
      </c>
      <c r="F4881" s="137">
        <f>COUNTIFS(Severity,$B4881,SLA_Breach,"Yes",Status,"&lt;&gt;Suspend",Status,"&lt;&gt;Assigned",Status,"&lt;&gt;Open",Status,"&lt;&gt;Hold&gt;",ResolvedDate,"&gt;="&amp;$C$1,ResolvedDate,"&lt;="&amp;$F$1)</f>
        <v/>
      </c>
      <c r="G4881" s="137">
        <f>COUNTIFS(Severity,$B4881,AssignedDate,"&gt;=01/01/2017 12:00:00 AM",AssignedDate,"&lt;="&amp;$F$1)</f>
        <v/>
      </c>
      <c r="H4881" s="177" t="n"/>
      <c r="L4881" s="57" t="n">
        <v>0</v>
      </c>
      <c r="M4881" s="57" t="n"/>
    </row>
    <row r="4882" spans="1:13">
      <c r="A4882" s="137" t="n">
        <v>1</v>
      </c>
      <c r="B4882" s="100" t="s">
        <v>525</v>
      </c>
      <c r="C4882" s="137">
        <f>COUNTIFS(Severity,$B4882,AssignedDate,"&gt;="&amp;$C$1,AssignedDate,"&lt;="&amp;$F$1)</f>
        <v/>
      </c>
      <c r="D4882" s="137">
        <f>COUNTIFS(Severity,$B4882,Status,"&lt;&gt;Suspend",Status,"&lt;&gt;Assigned",Status,"&lt;&gt;Open",Status,"&lt;&gt;Hold",ResolvedDate,"&gt;="&amp;$C$1,ResolvedDate,"&lt;="&amp;$F$1)</f>
        <v/>
      </c>
      <c r="E4882" s="137">
        <f>COUNTIFS(Severity,$B4882,SLA_Breach,"&lt;&gt;Yes",Status,"&lt;&gt;Suspend",Status,"&lt;&gt;Assigned",Status,"&lt;&gt;Open",Status,"&lt;&gt;Hold&gt;",ResolvedDate,"&gt;="&amp;$C$1,ResolvedDate,"&lt;="&amp;$F$1)</f>
        <v/>
      </c>
      <c r="F4882" s="137">
        <f>COUNTIFS(Severity,$B4882,SLA_Breach,"Yes",Status,"&lt;&gt;Suspend",Status,"&lt;&gt;Assigned",Status,"&lt;&gt;Open",Status,"&lt;&gt;Hold&gt;",ResolvedDate,"&gt;="&amp;$C$1,ResolvedDate,"&lt;="&amp;$F$1)</f>
        <v/>
      </c>
      <c r="G4882" s="137">
        <f>COUNTIFS(Severity,$B4882,AssignedDate,"&gt;=01/01/2017 12:00:00 AM",AssignedDate,"&lt;="&amp;$F$1)</f>
        <v/>
      </c>
      <c r="H4882" s="177" t="n"/>
      <c r="L4882" s="57" t="n">
        <v>0</v>
      </c>
      <c r="M4882" s="57" t="n"/>
    </row>
    <row r="4883" spans="1:13">
      <c r="A4883" s="137" t="n">
        <v>1</v>
      </c>
      <c r="B4883" s="100" t="s">
        <v>525</v>
      </c>
      <c r="C4883" s="137">
        <f>COUNTIFS(Severity,$B4883,AssignedDate,"&gt;="&amp;$C$1,AssignedDate,"&lt;="&amp;$F$1)</f>
        <v/>
      </c>
      <c r="D4883" s="137">
        <f>COUNTIFS(Severity,$B4883,Status,"&lt;&gt;Suspend",Status,"&lt;&gt;Assigned",Status,"&lt;&gt;Open",Status,"&lt;&gt;Hold",ResolvedDate,"&gt;="&amp;$C$1,ResolvedDate,"&lt;="&amp;$F$1)</f>
        <v/>
      </c>
      <c r="E4883" s="137">
        <f>COUNTIFS(Severity,$B4883,SLA_Breach,"&lt;&gt;Yes",Status,"&lt;&gt;Suspend",Status,"&lt;&gt;Assigned",Status,"&lt;&gt;Open",Status,"&lt;&gt;Hold&gt;",ResolvedDate,"&gt;="&amp;$C$1,ResolvedDate,"&lt;="&amp;$F$1)</f>
        <v/>
      </c>
      <c r="F4883" s="137">
        <f>COUNTIFS(Severity,$B4883,SLA_Breach,"Yes",Status,"&lt;&gt;Suspend",Status,"&lt;&gt;Assigned",Status,"&lt;&gt;Open",Status,"&lt;&gt;Hold&gt;",ResolvedDate,"&gt;="&amp;$C$1,ResolvedDate,"&lt;="&amp;$F$1)</f>
        <v/>
      </c>
      <c r="G4883" s="137">
        <f>COUNTIFS(Severity,$B4883,AssignedDate,"&gt;=01/01/2017 12:00:00 AM",AssignedDate,"&lt;="&amp;$F$1)</f>
        <v/>
      </c>
      <c r="H4883" s="177" t="n"/>
      <c r="L4883" s="57" t="n">
        <v>0</v>
      </c>
      <c r="M4883" s="57" t="n"/>
    </row>
    <row r="4884" spans="1:13">
      <c r="A4884" s="137" t="n">
        <v>1</v>
      </c>
      <c r="B4884" s="100" t="s">
        <v>525</v>
      </c>
      <c r="C4884" s="137">
        <f>COUNTIFS(Severity,$B4884,AssignedDate,"&gt;="&amp;$C$1,AssignedDate,"&lt;="&amp;$F$1)</f>
        <v/>
      </c>
      <c r="D4884" s="137">
        <f>COUNTIFS(Severity,$B4884,Status,"&lt;&gt;Suspend",Status,"&lt;&gt;Assigned",Status,"&lt;&gt;Open",Status,"&lt;&gt;Hold",ResolvedDate,"&gt;="&amp;$C$1,ResolvedDate,"&lt;="&amp;$F$1)</f>
        <v/>
      </c>
      <c r="E4884" s="137">
        <f>COUNTIFS(Severity,$B4884,SLA_Breach,"&lt;&gt;Yes",Status,"&lt;&gt;Suspend",Status,"&lt;&gt;Assigned",Status,"&lt;&gt;Open",Status,"&lt;&gt;Hold&gt;",ResolvedDate,"&gt;="&amp;$C$1,ResolvedDate,"&lt;="&amp;$F$1)</f>
        <v/>
      </c>
      <c r="F4884" s="137">
        <f>COUNTIFS(Severity,$B4884,SLA_Breach,"Yes",Status,"&lt;&gt;Suspend",Status,"&lt;&gt;Assigned",Status,"&lt;&gt;Open",Status,"&lt;&gt;Hold&gt;",ResolvedDate,"&gt;="&amp;$C$1,ResolvedDate,"&lt;="&amp;$F$1)</f>
        <v/>
      </c>
      <c r="G4884" s="137">
        <f>COUNTIFS(Severity,$B4884,AssignedDate,"&gt;=01/01/2017 12:00:00 AM",AssignedDate,"&lt;="&amp;$F$1)</f>
        <v/>
      </c>
      <c r="H4884" s="177" t="n"/>
      <c r="L4884" s="57" t="n">
        <v>0</v>
      </c>
      <c r="M4884" s="57" t="n"/>
    </row>
    <row r="4885" spans="1:13">
      <c r="A4885" s="137" t="n">
        <v>1</v>
      </c>
      <c r="B4885" s="100" t="s">
        <v>525</v>
      </c>
      <c r="C4885" s="137">
        <f>COUNTIFS(Severity,$B4885,AssignedDate,"&gt;="&amp;$C$1,AssignedDate,"&lt;="&amp;$F$1)</f>
        <v/>
      </c>
      <c r="D4885" s="137">
        <f>COUNTIFS(Severity,$B4885,Status,"&lt;&gt;Suspend",Status,"&lt;&gt;Assigned",Status,"&lt;&gt;Open",Status,"&lt;&gt;Hold",ResolvedDate,"&gt;="&amp;$C$1,ResolvedDate,"&lt;="&amp;$F$1)</f>
        <v/>
      </c>
      <c r="E4885" s="137">
        <f>COUNTIFS(Severity,$B4885,SLA_Breach,"&lt;&gt;Yes",Status,"&lt;&gt;Suspend",Status,"&lt;&gt;Assigned",Status,"&lt;&gt;Open",Status,"&lt;&gt;Hold&gt;",ResolvedDate,"&gt;="&amp;$C$1,ResolvedDate,"&lt;="&amp;$F$1)</f>
        <v/>
      </c>
      <c r="F4885" s="137">
        <f>COUNTIFS(Severity,$B4885,SLA_Breach,"Yes",Status,"&lt;&gt;Suspend",Status,"&lt;&gt;Assigned",Status,"&lt;&gt;Open",Status,"&lt;&gt;Hold&gt;",ResolvedDate,"&gt;="&amp;$C$1,ResolvedDate,"&lt;="&amp;$F$1)</f>
        <v/>
      </c>
      <c r="G4885" s="137">
        <f>COUNTIFS(Severity,$B4885,AssignedDate,"&gt;=01/01/2017 12:00:00 AM",AssignedDate,"&lt;="&amp;$F$1)</f>
        <v/>
      </c>
      <c r="H4885" s="177" t="n"/>
      <c r="L4885" s="57" t="n">
        <v>0</v>
      </c>
      <c r="M4885" s="57" t="n"/>
    </row>
    <row r="4886" spans="1:13">
      <c r="A4886" s="137" t="n">
        <v>1</v>
      </c>
      <c r="B4886" s="100" t="s">
        <v>525</v>
      </c>
      <c r="C4886" s="137">
        <f>COUNTIFS(Severity,$B4886,AssignedDate,"&gt;="&amp;$C$1,AssignedDate,"&lt;="&amp;$F$1)</f>
        <v/>
      </c>
      <c r="D4886" s="137">
        <f>COUNTIFS(Severity,$B4886,Status,"&lt;&gt;Suspend",Status,"&lt;&gt;Assigned",Status,"&lt;&gt;Open",Status,"&lt;&gt;Hold",ResolvedDate,"&gt;="&amp;$C$1,ResolvedDate,"&lt;="&amp;$F$1)</f>
        <v/>
      </c>
      <c r="E4886" s="137">
        <f>COUNTIFS(Severity,$B4886,SLA_Breach,"&lt;&gt;Yes",Status,"&lt;&gt;Suspend",Status,"&lt;&gt;Assigned",Status,"&lt;&gt;Open",Status,"&lt;&gt;Hold&gt;",ResolvedDate,"&gt;="&amp;$C$1,ResolvedDate,"&lt;="&amp;$F$1)</f>
        <v/>
      </c>
      <c r="F4886" s="137">
        <f>COUNTIFS(Severity,$B4886,SLA_Breach,"Yes",Status,"&lt;&gt;Suspend",Status,"&lt;&gt;Assigned",Status,"&lt;&gt;Open",Status,"&lt;&gt;Hold&gt;",ResolvedDate,"&gt;="&amp;$C$1,ResolvedDate,"&lt;="&amp;$F$1)</f>
        <v/>
      </c>
      <c r="G4886" s="137">
        <f>COUNTIFS(Severity,$B4886,AssignedDate,"&gt;=01/01/2017 12:00:00 AM",AssignedDate,"&lt;="&amp;$F$1)</f>
        <v/>
      </c>
      <c r="H4886" s="177" t="n"/>
      <c r="L4886" s="57" t="n">
        <v>0</v>
      </c>
      <c r="M4886" s="57" t="n"/>
    </row>
    <row r="4887" spans="1:13">
      <c r="A4887" s="137" t="n">
        <v>1</v>
      </c>
      <c r="B4887" s="100" t="s">
        <v>525</v>
      </c>
      <c r="C4887" s="137">
        <f>COUNTIFS(Severity,$B4887,AssignedDate,"&gt;="&amp;$C$1,AssignedDate,"&lt;="&amp;$F$1)</f>
        <v/>
      </c>
      <c r="D4887" s="137">
        <f>COUNTIFS(Severity,$B4887,Status,"&lt;&gt;Suspend",Status,"&lt;&gt;Assigned",Status,"&lt;&gt;Open",Status,"&lt;&gt;Hold",ResolvedDate,"&gt;="&amp;$C$1,ResolvedDate,"&lt;="&amp;$F$1)</f>
        <v/>
      </c>
      <c r="E4887" s="137">
        <f>COUNTIFS(Severity,$B4887,SLA_Breach,"&lt;&gt;Yes",Status,"&lt;&gt;Suspend",Status,"&lt;&gt;Assigned",Status,"&lt;&gt;Open",Status,"&lt;&gt;Hold&gt;",ResolvedDate,"&gt;="&amp;$C$1,ResolvedDate,"&lt;="&amp;$F$1)</f>
        <v/>
      </c>
      <c r="F4887" s="137">
        <f>COUNTIFS(Severity,$B4887,SLA_Breach,"Yes",Status,"&lt;&gt;Suspend",Status,"&lt;&gt;Assigned",Status,"&lt;&gt;Open",Status,"&lt;&gt;Hold&gt;",ResolvedDate,"&gt;="&amp;$C$1,ResolvedDate,"&lt;="&amp;$F$1)</f>
        <v/>
      </c>
      <c r="G4887" s="137">
        <f>COUNTIFS(Severity,$B4887,AssignedDate,"&gt;=01/01/2017 12:00:00 AM",AssignedDate,"&lt;="&amp;$F$1)</f>
        <v/>
      </c>
      <c r="H4887" s="177" t="n"/>
      <c r="L4887" s="57" t="n">
        <v>0</v>
      </c>
      <c r="M4887" s="57" t="n"/>
    </row>
    <row r="4888" spans="1:13">
      <c r="A4888" s="137" t="n">
        <v>1</v>
      </c>
      <c r="B4888" s="100" t="s">
        <v>525</v>
      </c>
      <c r="C4888" s="137">
        <f>COUNTIFS(Severity,$B4888,AssignedDate,"&gt;="&amp;$C$1,AssignedDate,"&lt;="&amp;$F$1)</f>
        <v/>
      </c>
      <c r="D4888" s="137">
        <f>COUNTIFS(Severity,$B4888,Status,"&lt;&gt;Suspend",Status,"&lt;&gt;Assigned",Status,"&lt;&gt;Open",Status,"&lt;&gt;Hold",ResolvedDate,"&gt;="&amp;$C$1,ResolvedDate,"&lt;="&amp;$F$1)</f>
        <v/>
      </c>
      <c r="E4888" s="137">
        <f>COUNTIFS(Severity,$B4888,SLA_Breach,"&lt;&gt;Yes",Status,"&lt;&gt;Suspend",Status,"&lt;&gt;Assigned",Status,"&lt;&gt;Open",Status,"&lt;&gt;Hold&gt;",ResolvedDate,"&gt;="&amp;$C$1,ResolvedDate,"&lt;="&amp;$F$1)</f>
        <v/>
      </c>
      <c r="F4888" s="137">
        <f>COUNTIFS(Severity,$B4888,SLA_Breach,"Yes",Status,"&lt;&gt;Suspend",Status,"&lt;&gt;Assigned",Status,"&lt;&gt;Open",Status,"&lt;&gt;Hold&gt;",ResolvedDate,"&gt;="&amp;$C$1,ResolvedDate,"&lt;="&amp;$F$1)</f>
        <v/>
      </c>
      <c r="G4888" s="137">
        <f>COUNTIFS(Severity,$B4888,AssignedDate,"&gt;=01/01/2017 12:00:00 AM",AssignedDate,"&lt;="&amp;$F$1)</f>
        <v/>
      </c>
      <c r="H4888" s="177" t="n"/>
      <c r="L4888" s="57" t="n">
        <v>0</v>
      </c>
      <c r="M4888" s="57" t="n"/>
    </row>
    <row r="4889" spans="1:13">
      <c r="A4889" s="137" t="n">
        <v>1</v>
      </c>
      <c r="B4889" s="100" t="s">
        <v>525</v>
      </c>
      <c r="C4889" s="137">
        <f>COUNTIFS(Severity,$B4889,AssignedDate,"&gt;="&amp;$C$1,AssignedDate,"&lt;="&amp;$F$1)</f>
        <v/>
      </c>
      <c r="D4889" s="137">
        <f>COUNTIFS(Severity,$B4889,Status,"&lt;&gt;Suspend",Status,"&lt;&gt;Assigned",Status,"&lt;&gt;Open",Status,"&lt;&gt;Hold",ResolvedDate,"&gt;="&amp;$C$1,ResolvedDate,"&lt;="&amp;$F$1)</f>
        <v/>
      </c>
      <c r="E4889" s="137">
        <f>COUNTIFS(Severity,$B4889,SLA_Breach,"&lt;&gt;Yes",Status,"&lt;&gt;Suspend",Status,"&lt;&gt;Assigned",Status,"&lt;&gt;Open",Status,"&lt;&gt;Hold&gt;",ResolvedDate,"&gt;="&amp;$C$1,ResolvedDate,"&lt;="&amp;$F$1)</f>
        <v/>
      </c>
      <c r="F4889" s="137">
        <f>COUNTIFS(Severity,$B4889,SLA_Breach,"Yes",Status,"&lt;&gt;Suspend",Status,"&lt;&gt;Assigned",Status,"&lt;&gt;Open",Status,"&lt;&gt;Hold&gt;",ResolvedDate,"&gt;="&amp;$C$1,ResolvedDate,"&lt;="&amp;$F$1)</f>
        <v/>
      </c>
      <c r="G4889" s="137">
        <f>COUNTIFS(Severity,$B4889,AssignedDate,"&gt;=01/01/2017 12:00:00 AM",AssignedDate,"&lt;="&amp;$F$1)</f>
        <v/>
      </c>
      <c r="H4889" s="177" t="n"/>
      <c r="L4889" s="57" t="n">
        <v>0</v>
      </c>
      <c r="M4889" s="57" t="n"/>
    </row>
    <row r="4890" spans="1:13">
      <c r="A4890" s="137" t="n">
        <v>1</v>
      </c>
      <c r="B4890" s="100" t="s">
        <v>525</v>
      </c>
      <c r="C4890" s="137">
        <f>COUNTIFS(Severity,$B4890,AssignedDate,"&gt;="&amp;$C$1,AssignedDate,"&lt;="&amp;$F$1)</f>
        <v/>
      </c>
      <c r="D4890" s="137">
        <f>COUNTIFS(Severity,$B4890,Status,"&lt;&gt;Suspend",Status,"&lt;&gt;Assigned",Status,"&lt;&gt;Open",Status,"&lt;&gt;Hold",ResolvedDate,"&gt;="&amp;$C$1,ResolvedDate,"&lt;="&amp;$F$1)</f>
        <v/>
      </c>
      <c r="E4890" s="137">
        <f>COUNTIFS(Severity,$B4890,SLA_Breach,"&lt;&gt;Yes",Status,"&lt;&gt;Suspend",Status,"&lt;&gt;Assigned",Status,"&lt;&gt;Open",Status,"&lt;&gt;Hold&gt;",ResolvedDate,"&gt;="&amp;$C$1,ResolvedDate,"&lt;="&amp;$F$1)</f>
        <v/>
      </c>
      <c r="F4890" s="137">
        <f>COUNTIFS(Severity,$B4890,SLA_Breach,"Yes",Status,"&lt;&gt;Suspend",Status,"&lt;&gt;Assigned",Status,"&lt;&gt;Open",Status,"&lt;&gt;Hold&gt;",ResolvedDate,"&gt;="&amp;$C$1,ResolvedDate,"&lt;="&amp;$F$1)</f>
        <v/>
      </c>
      <c r="G4890" s="137">
        <f>COUNTIFS(Severity,$B4890,AssignedDate,"&gt;=01/01/2017 12:00:00 AM",AssignedDate,"&lt;="&amp;$F$1)</f>
        <v/>
      </c>
      <c r="H4890" s="177" t="n"/>
      <c r="L4890" s="57" t="n">
        <v>0</v>
      </c>
      <c r="M4890" s="57" t="n"/>
    </row>
    <row r="4891" spans="1:13">
      <c r="A4891" s="137" t="n">
        <v>1</v>
      </c>
      <c r="B4891" s="100" t="s">
        <v>525</v>
      </c>
      <c r="C4891" s="137">
        <f>COUNTIFS(Severity,$B4891,AssignedDate,"&gt;="&amp;$C$1,AssignedDate,"&lt;="&amp;$F$1)</f>
        <v/>
      </c>
      <c r="D4891" s="137">
        <f>COUNTIFS(Severity,$B4891,Status,"&lt;&gt;Suspend",Status,"&lt;&gt;Assigned",Status,"&lt;&gt;Open",Status,"&lt;&gt;Hold",ResolvedDate,"&gt;="&amp;$C$1,ResolvedDate,"&lt;="&amp;$F$1)</f>
        <v/>
      </c>
      <c r="E4891" s="137">
        <f>COUNTIFS(Severity,$B4891,SLA_Breach,"&lt;&gt;Yes",Status,"&lt;&gt;Suspend",Status,"&lt;&gt;Assigned",Status,"&lt;&gt;Open",Status,"&lt;&gt;Hold&gt;",ResolvedDate,"&gt;="&amp;$C$1,ResolvedDate,"&lt;="&amp;$F$1)</f>
        <v/>
      </c>
      <c r="F4891" s="137">
        <f>COUNTIFS(Severity,$B4891,SLA_Breach,"Yes",Status,"&lt;&gt;Suspend",Status,"&lt;&gt;Assigned",Status,"&lt;&gt;Open",Status,"&lt;&gt;Hold&gt;",ResolvedDate,"&gt;="&amp;$C$1,ResolvedDate,"&lt;="&amp;$F$1)</f>
        <v/>
      </c>
      <c r="G4891" s="137">
        <f>COUNTIFS(Severity,$B4891,AssignedDate,"&gt;=01/01/2017 12:00:00 AM",AssignedDate,"&lt;="&amp;$F$1)</f>
        <v/>
      </c>
      <c r="H4891" s="177" t="n"/>
      <c r="L4891" s="57" t="n">
        <v>0</v>
      </c>
      <c r="M4891" s="57" t="n"/>
    </row>
    <row r="4892" spans="1:13">
      <c r="A4892" s="137" t="n">
        <v>1</v>
      </c>
      <c r="B4892" s="100" t="s">
        <v>525</v>
      </c>
      <c r="C4892" s="137">
        <f>COUNTIFS(Severity,$B4892,AssignedDate,"&gt;="&amp;$C$1,AssignedDate,"&lt;="&amp;$F$1)</f>
        <v/>
      </c>
      <c r="D4892" s="137">
        <f>COUNTIFS(Severity,$B4892,Status,"&lt;&gt;Suspend",Status,"&lt;&gt;Assigned",Status,"&lt;&gt;Open",Status,"&lt;&gt;Hold",ResolvedDate,"&gt;="&amp;$C$1,ResolvedDate,"&lt;="&amp;$F$1)</f>
        <v/>
      </c>
      <c r="E4892" s="137">
        <f>COUNTIFS(Severity,$B4892,SLA_Breach,"&lt;&gt;Yes",Status,"&lt;&gt;Suspend",Status,"&lt;&gt;Assigned",Status,"&lt;&gt;Open",Status,"&lt;&gt;Hold&gt;",ResolvedDate,"&gt;="&amp;$C$1,ResolvedDate,"&lt;="&amp;$F$1)</f>
        <v/>
      </c>
      <c r="F4892" s="137">
        <f>COUNTIFS(Severity,$B4892,SLA_Breach,"Yes",Status,"&lt;&gt;Suspend",Status,"&lt;&gt;Assigned",Status,"&lt;&gt;Open",Status,"&lt;&gt;Hold&gt;",ResolvedDate,"&gt;="&amp;$C$1,ResolvedDate,"&lt;="&amp;$F$1)</f>
        <v/>
      </c>
      <c r="G4892" s="137">
        <f>COUNTIFS(Severity,$B4892,AssignedDate,"&gt;=01/01/2017 12:00:00 AM",AssignedDate,"&lt;="&amp;$F$1)</f>
        <v/>
      </c>
      <c r="H4892" s="177" t="n"/>
      <c r="L4892" s="57" t="n">
        <v>0</v>
      </c>
      <c r="M4892" s="57" t="n"/>
    </row>
    <row r="4893" spans="1:13">
      <c r="A4893" s="137" t="n">
        <v>1</v>
      </c>
      <c r="B4893" s="100" t="s">
        <v>525</v>
      </c>
      <c r="C4893" s="137">
        <f>COUNTIFS(Severity,$B4893,AssignedDate,"&gt;="&amp;$C$1,AssignedDate,"&lt;="&amp;$F$1)</f>
        <v/>
      </c>
      <c r="D4893" s="137">
        <f>COUNTIFS(Severity,$B4893,Status,"&lt;&gt;Suspend",Status,"&lt;&gt;Assigned",Status,"&lt;&gt;Open",Status,"&lt;&gt;Hold",ResolvedDate,"&gt;="&amp;$C$1,ResolvedDate,"&lt;="&amp;$F$1)</f>
        <v/>
      </c>
      <c r="E4893" s="137">
        <f>COUNTIFS(Severity,$B4893,SLA_Breach,"&lt;&gt;Yes",Status,"&lt;&gt;Suspend",Status,"&lt;&gt;Assigned",Status,"&lt;&gt;Open",Status,"&lt;&gt;Hold&gt;",ResolvedDate,"&gt;="&amp;$C$1,ResolvedDate,"&lt;="&amp;$F$1)</f>
        <v/>
      </c>
      <c r="F4893" s="137">
        <f>COUNTIFS(Severity,$B4893,SLA_Breach,"Yes",Status,"&lt;&gt;Suspend",Status,"&lt;&gt;Assigned",Status,"&lt;&gt;Open",Status,"&lt;&gt;Hold&gt;",ResolvedDate,"&gt;="&amp;$C$1,ResolvedDate,"&lt;="&amp;$F$1)</f>
        <v/>
      </c>
      <c r="G4893" s="137">
        <f>COUNTIFS(Severity,$B4893,AssignedDate,"&gt;=01/01/2017 12:00:00 AM",AssignedDate,"&lt;="&amp;$F$1)</f>
        <v/>
      </c>
      <c r="H4893" s="177" t="n"/>
      <c r="L4893" s="57" t="n">
        <v>0</v>
      </c>
      <c r="M4893" s="57" t="n"/>
    </row>
    <row r="4894" spans="1:13">
      <c r="A4894" s="137" t="n">
        <v>1</v>
      </c>
      <c r="B4894" s="100" t="s">
        <v>525</v>
      </c>
      <c r="C4894" s="137">
        <f>COUNTIFS(Severity,$B4894,AssignedDate,"&gt;="&amp;$C$1,AssignedDate,"&lt;="&amp;$F$1)</f>
        <v/>
      </c>
      <c r="D4894" s="137">
        <f>COUNTIFS(Severity,$B4894,Status,"&lt;&gt;Suspend",Status,"&lt;&gt;Assigned",Status,"&lt;&gt;Open",Status,"&lt;&gt;Hold",ResolvedDate,"&gt;="&amp;$C$1,ResolvedDate,"&lt;="&amp;$F$1)</f>
        <v/>
      </c>
      <c r="E4894" s="137">
        <f>COUNTIFS(Severity,$B4894,SLA_Breach,"&lt;&gt;Yes",Status,"&lt;&gt;Suspend",Status,"&lt;&gt;Assigned",Status,"&lt;&gt;Open",Status,"&lt;&gt;Hold&gt;",ResolvedDate,"&gt;="&amp;$C$1,ResolvedDate,"&lt;="&amp;$F$1)</f>
        <v/>
      </c>
      <c r="F4894" s="137">
        <f>COUNTIFS(Severity,$B4894,SLA_Breach,"Yes",Status,"&lt;&gt;Suspend",Status,"&lt;&gt;Assigned",Status,"&lt;&gt;Open",Status,"&lt;&gt;Hold&gt;",ResolvedDate,"&gt;="&amp;$C$1,ResolvedDate,"&lt;="&amp;$F$1)</f>
        <v/>
      </c>
      <c r="G4894" s="137">
        <f>COUNTIFS(Severity,$B4894,AssignedDate,"&gt;=01/01/2017 12:00:00 AM",AssignedDate,"&lt;="&amp;$F$1)</f>
        <v/>
      </c>
      <c r="H4894" s="177" t="n"/>
      <c r="L4894" s="57" t="n">
        <v>0</v>
      </c>
      <c r="M4894" s="57" t="n"/>
    </row>
    <row r="4895" spans="1:13">
      <c r="A4895" s="137" t="n">
        <v>1</v>
      </c>
      <c r="B4895" s="100" t="s">
        <v>525</v>
      </c>
      <c r="C4895" s="137">
        <f>COUNTIFS(Severity,$B4895,AssignedDate,"&gt;="&amp;$C$1,AssignedDate,"&lt;="&amp;$F$1)</f>
        <v/>
      </c>
      <c r="D4895" s="137">
        <f>COUNTIFS(Severity,$B4895,Status,"&lt;&gt;Suspend",Status,"&lt;&gt;Assigned",Status,"&lt;&gt;Open",Status,"&lt;&gt;Hold",ResolvedDate,"&gt;="&amp;$C$1,ResolvedDate,"&lt;="&amp;$F$1)</f>
        <v/>
      </c>
      <c r="E4895" s="137">
        <f>COUNTIFS(Severity,$B4895,SLA_Breach,"&lt;&gt;Yes",Status,"&lt;&gt;Suspend",Status,"&lt;&gt;Assigned",Status,"&lt;&gt;Open",Status,"&lt;&gt;Hold&gt;",ResolvedDate,"&gt;="&amp;$C$1,ResolvedDate,"&lt;="&amp;$F$1)</f>
        <v/>
      </c>
      <c r="F4895" s="137">
        <f>COUNTIFS(Severity,$B4895,SLA_Breach,"Yes",Status,"&lt;&gt;Suspend",Status,"&lt;&gt;Assigned",Status,"&lt;&gt;Open",Status,"&lt;&gt;Hold&gt;",ResolvedDate,"&gt;="&amp;$C$1,ResolvedDate,"&lt;="&amp;$F$1)</f>
        <v/>
      </c>
      <c r="G4895" s="137">
        <f>COUNTIFS(Severity,$B4895,AssignedDate,"&gt;=01/01/2017 12:00:00 AM",AssignedDate,"&lt;="&amp;$F$1)</f>
        <v/>
      </c>
      <c r="H4895" s="177" t="n"/>
      <c r="L4895" s="57" t="n">
        <v>0</v>
      </c>
      <c r="M4895" s="57" t="n"/>
    </row>
    <row r="4896" spans="1:13">
      <c r="A4896" s="137" t="n">
        <v>1</v>
      </c>
      <c r="B4896" s="100" t="s">
        <v>525</v>
      </c>
      <c r="C4896" s="137">
        <f>COUNTIFS(Severity,$B4896,AssignedDate,"&gt;="&amp;$C$1,AssignedDate,"&lt;="&amp;$F$1)</f>
        <v/>
      </c>
      <c r="D4896" s="137">
        <f>COUNTIFS(Severity,$B4896,Status,"&lt;&gt;Suspend",Status,"&lt;&gt;Assigned",Status,"&lt;&gt;Open",Status,"&lt;&gt;Hold",ResolvedDate,"&gt;="&amp;$C$1,ResolvedDate,"&lt;="&amp;$F$1)</f>
        <v/>
      </c>
      <c r="E4896" s="137">
        <f>COUNTIFS(Severity,$B4896,SLA_Breach,"&lt;&gt;Yes",Status,"&lt;&gt;Suspend",Status,"&lt;&gt;Assigned",Status,"&lt;&gt;Open",Status,"&lt;&gt;Hold&gt;",ResolvedDate,"&gt;="&amp;$C$1,ResolvedDate,"&lt;="&amp;$F$1)</f>
        <v/>
      </c>
      <c r="F4896" s="137">
        <f>COUNTIFS(Severity,$B4896,SLA_Breach,"Yes",Status,"&lt;&gt;Suspend",Status,"&lt;&gt;Assigned",Status,"&lt;&gt;Open",Status,"&lt;&gt;Hold&gt;",ResolvedDate,"&gt;="&amp;$C$1,ResolvedDate,"&lt;="&amp;$F$1)</f>
        <v/>
      </c>
      <c r="G4896" s="137">
        <f>COUNTIFS(Severity,$B4896,AssignedDate,"&gt;=01/01/2017 12:00:00 AM",AssignedDate,"&lt;="&amp;$F$1)</f>
        <v/>
      </c>
      <c r="H4896" s="177" t="n"/>
      <c r="L4896" s="57" t="n">
        <v>0</v>
      </c>
      <c r="M4896" s="57" t="n"/>
    </row>
    <row r="4897" spans="1:13">
      <c r="A4897" s="137" t="n">
        <v>1</v>
      </c>
      <c r="B4897" s="100" t="s">
        <v>525</v>
      </c>
      <c r="C4897" s="137">
        <f>COUNTIFS(Severity,$B4897,AssignedDate,"&gt;="&amp;$C$1,AssignedDate,"&lt;="&amp;$F$1)</f>
        <v/>
      </c>
      <c r="D4897" s="137">
        <f>COUNTIFS(Severity,$B4897,Status,"&lt;&gt;Suspend",Status,"&lt;&gt;Assigned",Status,"&lt;&gt;Open",Status,"&lt;&gt;Hold",ResolvedDate,"&gt;="&amp;$C$1,ResolvedDate,"&lt;="&amp;$F$1)</f>
        <v/>
      </c>
      <c r="E4897" s="137">
        <f>COUNTIFS(Severity,$B4897,SLA_Breach,"&lt;&gt;Yes",Status,"&lt;&gt;Suspend",Status,"&lt;&gt;Assigned",Status,"&lt;&gt;Open",Status,"&lt;&gt;Hold&gt;",ResolvedDate,"&gt;="&amp;$C$1,ResolvedDate,"&lt;="&amp;$F$1)</f>
        <v/>
      </c>
      <c r="F4897" s="137">
        <f>COUNTIFS(Severity,$B4897,SLA_Breach,"Yes",Status,"&lt;&gt;Suspend",Status,"&lt;&gt;Assigned",Status,"&lt;&gt;Open",Status,"&lt;&gt;Hold&gt;",ResolvedDate,"&gt;="&amp;$C$1,ResolvedDate,"&lt;="&amp;$F$1)</f>
        <v/>
      </c>
      <c r="G4897" s="137">
        <f>COUNTIFS(Severity,$B4897,AssignedDate,"&gt;=01/01/2017 12:00:00 AM",AssignedDate,"&lt;="&amp;$F$1)</f>
        <v/>
      </c>
      <c r="H4897" s="177" t="n"/>
      <c r="L4897" s="57" t="n">
        <v>0</v>
      </c>
      <c r="M4897" s="57" t="n"/>
    </row>
    <row r="4898" spans="1:13">
      <c r="A4898" s="137" t="n">
        <v>1</v>
      </c>
      <c r="B4898" s="100" t="s">
        <v>525</v>
      </c>
      <c r="C4898" s="137">
        <f>COUNTIFS(Severity,$B4898,AssignedDate,"&gt;="&amp;$C$1,AssignedDate,"&lt;="&amp;$F$1)</f>
        <v/>
      </c>
      <c r="D4898" s="137">
        <f>COUNTIFS(Severity,$B4898,Status,"&lt;&gt;Suspend",Status,"&lt;&gt;Assigned",Status,"&lt;&gt;Open",Status,"&lt;&gt;Hold",ResolvedDate,"&gt;="&amp;$C$1,ResolvedDate,"&lt;="&amp;$F$1)</f>
        <v/>
      </c>
      <c r="E4898" s="137">
        <f>COUNTIFS(Severity,$B4898,SLA_Breach,"&lt;&gt;Yes",Status,"&lt;&gt;Suspend",Status,"&lt;&gt;Assigned",Status,"&lt;&gt;Open",Status,"&lt;&gt;Hold&gt;",ResolvedDate,"&gt;="&amp;$C$1,ResolvedDate,"&lt;="&amp;$F$1)</f>
        <v/>
      </c>
      <c r="F4898" s="137">
        <f>COUNTIFS(Severity,$B4898,SLA_Breach,"Yes",Status,"&lt;&gt;Suspend",Status,"&lt;&gt;Assigned",Status,"&lt;&gt;Open",Status,"&lt;&gt;Hold&gt;",ResolvedDate,"&gt;="&amp;$C$1,ResolvedDate,"&lt;="&amp;$F$1)</f>
        <v/>
      </c>
      <c r="G4898" s="137">
        <f>COUNTIFS(Severity,$B4898,AssignedDate,"&gt;=01/01/2017 12:00:00 AM",AssignedDate,"&lt;="&amp;$F$1)</f>
        <v/>
      </c>
      <c r="H4898" s="177" t="n"/>
      <c r="L4898" s="57" t="n">
        <v>0</v>
      </c>
      <c r="M4898" s="57" t="n"/>
    </row>
    <row r="4899" spans="1:13">
      <c r="A4899" s="137" t="n">
        <v>1</v>
      </c>
      <c r="B4899" s="100" t="s">
        <v>525</v>
      </c>
      <c r="C4899" s="137">
        <f>COUNTIFS(Severity,$B4899,AssignedDate,"&gt;="&amp;$C$1,AssignedDate,"&lt;="&amp;$F$1)</f>
        <v/>
      </c>
      <c r="D4899" s="137">
        <f>COUNTIFS(Severity,$B4899,Status,"&lt;&gt;Suspend",Status,"&lt;&gt;Assigned",Status,"&lt;&gt;Open",Status,"&lt;&gt;Hold",ResolvedDate,"&gt;="&amp;$C$1,ResolvedDate,"&lt;="&amp;$F$1)</f>
        <v/>
      </c>
      <c r="E4899" s="137">
        <f>COUNTIFS(Severity,$B4899,SLA_Breach,"&lt;&gt;Yes",Status,"&lt;&gt;Suspend",Status,"&lt;&gt;Assigned",Status,"&lt;&gt;Open",Status,"&lt;&gt;Hold&gt;",ResolvedDate,"&gt;="&amp;$C$1,ResolvedDate,"&lt;="&amp;$F$1)</f>
        <v/>
      </c>
      <c r="F4899" s="137">
        <f>COUNTIFS(Severity,$B4899,SLA_Breach,"Yes",Status,"&lt;&gt;Suspend",Status,"&lt;&gt;Assigned",Status,"&lt;&gt;Open",Status,"&lt;&gt;Hold&gt;",ResolvedDate,"&gt;="&amp;$C$1,ResolvedDate,"&lt;="&amp;$F$1)</f>
        <v/>
      </c>
      <c r="G4899" s="137">
        <f>COUNTIFS(Severity,$B4899,AssignedDate,"&gt;=01/01/2017 12:00:00 AM",AssignedDate,"&lt;="&amp;$F$1)</f>
        <v/>
      </c>
      <c r="H4899" s="177" t="n"/>
      <c r="L4899" s="57" t="n">
        <v>0</v>
      </c>
      <c r="M4899" s="57" t="n"/>
    </row>
    <row r="4900" spans="1:13">
      <c r="A4900" s="137" t="n">
        <v>1</v>
      </c>
      <c r="B4900" s="100" t="s">
        <v>525</v>
      </c>
      <c r="C4900" s="137">
        <f>COUNTIFS(Severity,$B4900,AssignedDate,"&gt;="&amp;$C$1,AssignedDate,"&lt;="&amp;$F$1)</f>
        <v/>
      </c>
      <c r="D4900" s="137">
        <f>COUNTIFS(Severity,$B4900,Status,"&lt;&gt;Suspend",Status,"&lt;&gt;Assigned",Status,"&lt;&gt;Open",Status,"&lt;&gt;Hold",ResolvedDate,"&gt;="&amp;$C$1,ResolvedDate,"&lt;="&amp;$F$1)</f>
        <v/>
      </c>
      <c r="E4900" s="137">
        <f>COUNTIFS(Severity,$B4900,SLA_Breach,"&lt;&gt;Yes",Status,"&lt;&gt;Suspend",Status,"&lt;&gt;Assigned",Status,"&lt;&gt;Open",Status,"&lt;&gt;Hold&gt;",ResolvedDate,"&gt;="&amp;$C$1,ResolvedDate,"&lt;="&amp;$F$1)</f>
        <v/>
      </c>
      <c r="F4900" s="137">
        <f>COUNTIFS(Severity,$B4900,SLA_Breach,"Yes",Status,"&lt;&gt;Suspend",Status,"&lt;&gt;Assigned",Status,"&lt;&gt;Open",Status,"&lt;&gt;Hold&gt;",ResolvedDate,"&gt;="&amp;$C$1,ResolvedDate,"&lt;="&amp;$F$1)</f>
        <v/>
      </c>
      <c r="G4900" s="137">
        <f>COUNTIFS(Severity,$B4900,AssignedDate,"&gt;=01/01/2017 12:00:00 AM",AssignedDate,"&lt;="&amp;$F$1)</f>
        <v/>
      </c>
      <c r="H4900" s="177" t="n"/>
      <c r="L4900" s="57" t="n">
        <v>0</v>
      </c>
      <c r="M4900" s="57" t="n"/>
    </row>
    <row r="4901" spans="1:13">
      <c r="A4901" s="137" t="n">
        <v>1</v>
      </c>
      <c r="B4901" s="100" t="s">
        <v>525</v>
      </c>
      <c r="C4901" s="137">
        <f>COUNTIFS(Severity,$B4901,AssignedDate,"&gt;="&amp;$C$1,AssignedDate,"&lt;="&amp;$F$1)</f>
        <v/>
      </c>
      <c r="D4901" s="137">
        <f>COUNTIFS(Severity,$B4901,Status,"&lt;&gt;Suspend",Status,"&lt;&gt;Assigned",Status,"&lt;&gt;Open",Status,"&lt;&gt;Hold",ResolvedDate,"&gt;="&amp;$C$1,ResolvedDate,"&lt;="&amp;$F$1)</f>
        <v/>
      </c>
      <c r="E4901" s="137">
        <f>COUNTIFS(Severity,$B4901,SLA_Breach,"&lt;&gt;Yes",Status,"&lt;&gt;Suspend",Status,"&lt;&gt;Assigned",Status,"&lt;&gt;Open",Status,"&lt;&gt;Hold&gt;",ResolvedDate,"&gt;="&amp;$C$1,ResolvedDate,"&lt;="&amp;$F$1)</f>
        <v/>
      </c>
      <c r="F4901" s="137">
        <f>COUNTIFS(Severity,$B4901,SLA_Breach,"Yes",Status,"&lt;&gt;Suspend",Status,"&lt;&gt;Assigned",Status,"&lt;&gt;Open",Status,"&lt;&gt;Hold&gt;",ResolvedDate,"&gt;="&amp;$C$1,ResolvedDate,"&lt;="&amp;$F$1)</f>
        <v/>
      </c>
      <c r="G4901" s="137">
        <f>COUNTIFS(Severity,$B4901,AssignedDate,"&gt;=01/01/2017 12:00:00 AM",AssignedDate,"&lt;="&amp;$F$1)</f>
        <v/>
      </c>
      <c r="H4901" s="177" t="n"/>
      <c r="L4901" s="57" t="n">
        <v>0</v>
      </c>
      <c r="M4901" s="57" t="n"/>
    </row>
    <row r="4902" spans="1:13">
      <c r="A4902" s="137" t="n">
        <v>1</v>
      </c>
      <c r="B4902" s="100" t="s">
        <v>525</v>
      </c>
      <c r="C4902" s="137">
        <f>COUNTIFS(Severity,$B4902,AssignedDate,"&gt;="&amp;$C$1,AssignedDate,"&lt;="&amp;$F$1)</f>
        <v/>
      </c>
      <c r="D4902" s="137">
        <f>COUNTIFS(Severity,$B4902,Status,"&lt;&gt;Suspend",Status,"&lt;&gt;Assigned",Status,"&lt;&gt;Open",Status,"&lt;&gt;Hold",ResolvedDate,"&gt;="&amp;$C$1,ResolvedDate,"&lt;="&amp;$F$1)</f>
        <v/>
      </c>
      <c r="E4902" s="137">
        <f>COUNTIFS(Severity,$B4902,SLA_Breach,"&lt;&gt;Yes",Status,"&lt;&gt;Suspend",Status,"&lt;&gt;Assigned",Status,"&lt;&gt;Open",Status,"&lt;&gt;Hold&gt;",ResolvedDate,"&gt;="&amp;$C$1,ResolvedDate,"&lt;="&amp;$F$1)</f>
        <v/>
      </c>
      <c r="F4902" s="137">
        <f>COUNTIFS(Severity,$B4902,SLA_Breach,"Yes",Status,"&lt;&gt;Suspend",Status,"&lt;&gt;Assigned",Status,"&lt;&gt;Open",Status,"&lt;&gt;Hold&gt;",ResolvedDate,"&gt;="&amp;$C$1,ResolvedDate,"&lt;="&amp;$F$1)</f>
        <v/>
      </c>
      <c r="G4902" s="137">
        <f>COUNTIFS(Severity,$B4902,AssignedDate,"&gt;=01/01/2017 12:00:00 AM",AssignedDate,"&lt;="&amp;$F$1)</f>
        <v/>
      </c>
      <c r="H4902" s="177" t="n"/>
      <c r="L4902" s="57" t="n">
        <v>0</v>
      </c>
      <c r="M4902" s="57" t="n"/>
    </row>
    <row r="4903" spans="1:13">
      <c r="A4903" s="137" t="n">
        <v>1</v>
      </c>
      <c r="B4903" s="100" t="s">
        <v>525</v>
      </c>
      <c r="C4903" s="137">
        <f>COUNTIFS(Severity,$B4903,AssignedDate,"&gt;="&amp;$C$1,AssignedDate,"&lt;="&amp;$F$1)</f>
        <v/>
      </c>
      <c r="D4903" s="137">
        <f>COUNTIFS(Severity,$B4903,Status,"&lt;&gt;Suspend",Status,"&lt;&gt;Assigned",Status,"&lt;&gt;Open",Status,"&lt;&gt;Hold",ResolvedDate,"&gt;="&amp;$C$1,ResolvedDate,"&lt;="&amp;$F$1)</f>
        <v/>
      </c>
      <c r="E4903" s="137">
        <f>COUNTIFS(Severity,$B4903,SLA_Breach,"&lt;&gt;Yes",Status,"&lt;&gt;Suspend",Status,"&lt;&gt;Assigned",Status,"&lt;&gt;Open",Status,"&lt;&gt;Hold&gt;",ResolvedDate,"&gt;="&amp;$C$1,ResolvedDate,"&lt;="&amp;$F$1)</f>
        <v/>
      </c>
      <c r="F4903" s="137">
        <f>COUNTIFS(Severity,$B4903,SLA_Breach,"Yes",Status,"&lt;&gt;Suspend",Status,"&lt;&gt;Assigned",Status,"&lt;&gt;Open",Status,"&lt;&gt;Hold&gt;",ResolvedDate,"&gt;="&amp;$C$1,ResolvedDate,"&lt;="&amp;$F$1)</f>
        <v/>
      </c>
      <c r="G4903" s="137">
        <f>COUNTIFS(Severity,$B4903,AssignedDate,"&gt;=01/01/2017 12:00:00 AM",AssignedDate,"&lt;="&amp;$F$1)</f>
        <v/>
      </c>
      <c r="H4903" s="177" t="n"/>
      <c r="L4903" s="57" t="n">
        <v>0</v>
      </c>
      <c r="M4903" s="57" t="n"/>
    </row>
    <row r="4904" spans="1:13">
      <c r="A4904" s="137" t="n">
        <v>1</v>
      </c>
      <c r="B4904" s="100" t="s">
        <v>525</v>
      </c>
      <c r="C4904" s="137">
        <f>COUNTIFS(Severity,$B4904,AssignedDate,"&gt;="&amp;$C$1,AssignedDate,"&lt;="&amp;$F$1)</f>
        <v/>
      </c>
      <c r="D4904" s="137">
        <f>COUNTIFS(Severity,$B4904,Status,"&lt;&gt;Suspend",Status,"&lt;&gt;Assigned",Status,"&lt;&gt;Open",Status,"&lt;&gt;Hold",ResolvedDate,"&gt;="&amp;$C$1,ResolvedDate,"&lt;="&amp;$F$1)</f>
        <v/>
      </c>
      <c r="E4904" s="137">
        <f>COUNTIFS(Severity,$B4904,SLA_Breach,"&lt;&gt;Yes",Status,"&lt;&gt;Suspend",Status,"&lt;&gt;Assigned",Status,"&lt;&gt;Open",Status,"&lt;&gt;Hold&gt;",ResolvedDate,"&gt;="&amp;$C$1,ResolvedDate,"&lt;="&amp;$F$1)</f>
        <v/>
      </c>
      <c r="F4904" s="137">
        <f>COUNTIFS(Severity,$B4904,SLA_Breach,"Yes",Status,"&lt;&gt;Suspend",Status,"&lt;&gt;Assigned",Status,"&lt;&gt;Open",Status,"&lt;&gt;Hold&gt;",ResolvedDate,"&gt;="&amp;$C$1,ResolvedDate,"&lt;="&amp;$F$1)</f>
        <v/>
      </c>
      <c r="G4904" s="137">
        <f>COUNTIFS(Severity,$B4904,AssignedDate,"&gt;=01/01/2017 12:00:00 AM",AssignedDate,"&lt;="&amp;$F$1)</f>
        <v/>
      </c>
      <c r="H4904" s="177" t="n"/>
      <c r="L4904" s="57" t="n">
        <v>0</v>
      </c>
      <c r="M4904" s="57" t="n"/>
    </row>
    <row r="4905" spans="1:13">
      <c r="A4905" s="137" t="n">
        <v>1</v>
      </c>
      <c r="B4905" s="100" t="s">
        <v>525</v>
      </c>
      <c r="C4905" s="137">
        <f>COUNTIFS(Severity,$B4905,AssignedDate,"&gt;="&amp;$C$1,AssignedDate,"&lt;="&amp;$F$1)</f>
        <v/>
      </c>
      <c r="D4905" s="137">
        <f>COUNTIFS(Severity,$B4905,Status,"&lt;&gt;Suspend",Status,"&lt;&gt;Assigned",Status,"&lt;&gt;Open",Status,"&lt;&gt;Hold",ResolvedDate,"&gt;="&amp;$C$1,ResolvedDate,"&lt;="&amp;$F$1)</f>
        <v/>
      </c>
      <c r="E4905" s="137">
        <f>COUNTIFS(Severity,$B4905,SLA_Breach,"&lt;&gt;Yes",Status,"&lt;&gt;Suspend",Status,"&lt;&gt;Assigned",Status,"&lt;&gt;Open",Status,"&lt;&gt;Hold&gt;",ResolvedDate,"&gt;="&amp;$C$1,ResolvedDate,"&lt;="&amp;$F$1)</f>
        <v/>
      </c>
      <c r="F4905" s="137">
        <f>COUNTIFS(Severity,$B4905,SLA_Breach,"Yes",Status,"&lt;&gt;Suspend",Status,"&lt;&gt;Assigned",Status,"&lt;&gt;Open",Status,"&lt;&gt;Hold&gt;",ResolvedDate,"&gt;="&amp;$C$1,ResolvedDate,"&lt;="&amp;$F$1)</f>
        <v/>
      </c>
      <c r="G4905" s="137">
        <f>COUNTIFS(Severity,$B4905,AssignedDate,"&gt;=01/01/2017 12:00:00 AM",AssignedDate,"&lt;="&amp;$F$1)</f>
        <v/>
      </c>
      <c r="H4905" s="177" t="n"/>
      <c r="L4905" s="57" t="n">
        <v>0</v>
      </c>
      <c r="M4905" s="57" t="n"/>
    </row>
    <row r="4906" spans="1:13">
      <c r="A4906" s="137" t="n">
        <v>1</v>
      </c>
      <c r="B4906" s="100" t="s">
        <v>525</v>
      </c>
      <c r="C4906" s="137">
        <f>COUNTIFS(Severity,$B4906,AssignedDate,"&gt;="&amp;$C$1,AssignedDate,"&lt;="&amp;$F$1)</f>
        <v/>
      </c>
      <c r="D4906" s="137">
        <f>COUNTIFS(Severity,$B4906,Status,"&lt;&gt;Suspend",Status,"&lt;&gt;Assigned",Status,"&lt;&gt;Open",Status,"&lt;&gt;Hold",ResolvedDate,"&gt;="&amp;$C$1,ResolvedDate,"&lt;="&amp;$F$1)</f>
        <v/>
      </c>
      <c r="E4906" s="137">
        <f>COUNTIFS(Severity,$B4906,SLA_Breach,"&lt;&gt;Yes",Status,"&lt;&gt;Suspend",Status,"&lt;&gt;Assigned",Status,"&lt;&gt;Open",Status,"&lt;&gt;Hold&gt;",ResolvedDate,"&gt;="&amp;$C$1,ResolvedDate,"&lt;="&amp;$F$1)</f>
        <v/>
      </c>
      <c r="F4906" s="137">
        <f>COUNTIFS(Severity,$B4906,SLA_Breach,"Yes",Status,"&lt;&gt;Suspend",Status,"&lt;&gt;Assigned",Status,"&lt;&gt;Open",Status,"&lt;&gt;Hold&gt;",ResolvedDate,"&gt;="&amp;$C$1,ResolvedDate,"&lt;="&amp;$F$1)</f>
        <v/>
      </c>
      <c r="G4906" s="137">
        <f>COUNTIFS(Severity,$B4906,AssignedDate,"&gt;=01/01/2017 12:00:00 AM",AssignedDate,"&lt;="&amp;$F$1)</f>
        <v/>
      </c>
      <c r="H4906" s="177" t="n"/>
      <c r="L4906" s="57" t="n">
        <v>0</v>
      </c>
      <c r="M4906" s="57" t="n"/>
    </row>
    <row r="4907" spans="1:13">
      <c r="A4907" s="137" t="n">
        <v>1</v>
      </c>
      <c r="B4907" s="100" t="s">
        <v>525</v>
      </c>
      <c r="C4907" s="137">
        <f>COUNTIFS(Severity,$B4907,AssignedDate,"&gt;="&amp;$C$1,AssignedDate,"&lt;="&amp;$F$1)</f>
        <v/>
      </c>
      <c r="D4907" s="137">
        <f>COUNTIFS(Severity,$B4907,Status,"&lt;&gt;Suspend",Status,"&lt;&gt;Assigned",Status,"&lt;&gt;Open",Status,"&lt;&gt;Hold",ResolvedDate,"&gt;="&amp;$C$1,ResolvedDate,"&lt;="&amp;$F$1)</f>
        <v/>
      </c>
      <c r="E4907" s="137">
        <f>COUNTIFS(Severity,$B4907,SLA_Breach,"&lt;&gt;Yes",Status,"&lt;&gt;Suspend",Status,"&lt;&gt;Assigned",Status,"&lt;&gt;Open",Status,"&lt;&gt;Hold&gt;",ResolvedDate,"&gt;="&amp;$C$1,ResolvedDate,"&lt;="&amp;$F$1)</f>
        <v/>
      </c>
      <c r="F4907" s="137">
        <f>COUNTIFS(Severity,$B4907,SLA_Breach,"Yes",Status,"&lt;&gt;Suspend",Status,"&lt;&gt;Assigned",Status,"&lt;&gt;Open",Status,"&lt;&gt;Hold&gt;",ResolvedDate,"&gt;="&amp;$C$1,ResolvedDate,"&lt;="&amp;$F$1)</f>
        <v/>
      </c>
      <c r="G4907" s="137">
        <f>COUNTIFS(Severity,$B4907,AssignedDate,"&gt;=01/01/2017 12:00:00 AM",AssignedDate,"&lt;="&amp;$F$1)</f>
        <v/>
      </c>
      <c r="H4907" s="177" t="n"/>
      <c r="L4907" s="57" t="n">
        <v>0</v>
      </c>
      <c r="M4907" s="57" t="n"/>
    </row>
    <row r="4908" spans="1:13">
      <c r="A4908" s="137" t="n">
        <v>1</v>
      </c>
      <c r="B4908" s="100" t="s">
        <v>525</v>
      </c>
      <c r="C4908" s="137">
        <f>COUNTIFS(Severity,$B4908,AssignedDate,"&gt;="&amp;$C$1,AssignedDate,"&lt;="&amp;$F$1)</f>
        <v/>
      </c>
      <c r="D4908" s="137">
        <f>COUNTIFS(Severity,$B4908,Status,"&lt;&gt;Suspend",Status,"&lt;&gt;Assigned",Status,"&lt;&gt;Open",Status,"&lt;&gt;Hold",ResolvedDate,"&gt;="&amp;$C$1,ResolvedDate,"&lt;="&amp;$F$1)</f>
        <v/>
      </c>
      <c r="E4908" s="137">
        <f>COUNTIFS(Severity,$B4908,SLA_Breach,"&lt;&gt;Yes",Status,"&lt;&gt;Suspend",Status,"&lt;&gt;Assigned",Status,"&lt;&gt;Open",Status,"&lt;&gt;Hold&gt;",ResolvedDate,"&gt;="&amp;$C$1,ResolvedDate,"&lt;="&amp;$F$1)</f>
        <v/>
      </c>
      <c r="F4908" s="137">
        <f>COUNTIFS(Severity,$B4908,SLA_Breach,"Yes",Status,"&lt;&gt;Suspend",Status,"&lt;&gt;Assigned",Status,"&lt;&gt;Open",Status,"&lt;&gt;Hold&gt;",ResolvedDate,"&gt;="&amp;$C$1,ResolvedDate,"&lt;="&amp;$F$1)</f>
        <v/>
      </c>
      <c r="G4908" s="137">
        <f>COUNTIFS(Severity,$B4908,AssignedDate,"&gt;=01/01/2017 12:00:00 AM",AssignedDate,"&lt;="&amp;$F$1)</f>
        <v/>
      </c>
      <c r="H4908" s="177" t="n"/>
      <c r="L4908" s="57" t="n">
        <v>0</v>
      </c>
      <c r="M4908" s="57" t="n"/>
    </row>
    <row r="4909" spans="1:13">
      <c r="A4909" s="137" t="n">
        <v>1</v>
      </c>
      <c r="B4909" s="100" t="s">
        <v>525</v>
      </c>
      <c r="C4909" s="137">
        <f>COUNTIFS(Severity,$B4909,AssignedDate,"&gt;="&amp;$C$1,AssignedDate,"&lt;="&amp;$F$1)</f>
        <v/>
      </c>
      <c r="D4909" s="137">
        <f>COUNTIFS(Severity,$B4909,Status,"&lt;&gt;Suspend",Status,"&lt;&gt;Assigned",Status,"&lt;&gt;Open",Status,"&lt;&gt;Hold",ResolvedDate,"&gt;="&amp;$C$1,ResolvedDate,"&lt;="&amp;$F$1)</f>
        <v/>
      </c>
      <c r="E4909" s="137">
        <f>COUNTIFS(Severity,$B4909,SLA_Breach,"&lt;&gt;Yes",Status,"&lt;&gt;Suspend",Status,"&lt;&gt;Assigned",Status,"&lt;&gt;Open",Status,"&lt;&gt;Hold&gt;",ResolvedDate,"&gt;="&amp;$C$1,ResolvedDate,"&lt;="&amp;$F$1)</f>
        <v/>
      </c>
      <c r="F4909" s="137">
        <f>COUNTIFS(Severity,$B4909,SLA_Breach,"Yes",Status,"&lt;&gt;Suspend",Status,"&lt;&gt;Assigned",Status,"&lt;&gt;Open",Status,"&lt;&gt;Hold&gt;",ResolvedDate,"&gt;="&amp;$C$1,ResolvedDate,"&lt;="&amp;$F$1)</f>
        <v/>
      </c>
      <c r="G4909" s="137">
        <f>COUNTIFS(Severity,$B4909,AssignedDate,"&gt;=01/01/2017 12:00:00 AM",AssignedDate,"&lt;="&amp;$F$1)</f>
        <v/>
      </c>
      <c r="H4909" s="177" t="n"/>
      <c r="L4909" s="57" t="n">
        <v>0</v>
      </c>
      <c r="M4909" s="57" t="n"/>
    </row>
    <row r="4910" spans="1:13">
      <c r="A4910" s="137" t="n">
        <v>1</v>
      </c>
      <c r="B4910" s="100" t="s">
        <v>525</v>
      </c>
      <c r="C4910" s="137">
        <f>COUNTIFS(Severity,$B4910,AssignedDate,"&gt;="&amp;$C$1,AssignedDate,"&lt;="&amp;$F$1)</f>
        <v/>
      </c>
      <c r="D4910" s="137">
        <f>COUNTIFS(Severity,$B4910,Status,"&lt;&gt;Suspend",Status,"&lt;&gt;Assigned",Status,"&lt;&gt;Open",Status,"&lt;&gt;Hold",ResolvedDate,"&gt;="&amp;$C$1,ResolvedDate,"&lt;="&amp;$F$1)</f>
        <v/>
      </c>
      <c r="E4910" s="137">
        <f>COUNTIFS(Severity,$B4910,SLA_Breach,"&lt;&gt;Yes",Status,"&lt;&gt;Suspend",Status,"&lt;&gt;Assigned",Status,"&lt;&gt;Open",Status,"&lt;&gt;Hold&gt;",ResolvedDate,"&gt;="&amp;$C$1,ResolvedDate,"&lt;="&amp;$F$1)</f>
        <v/>
      </c>
      <c r="F4910" s="137">
        <f>COUNTIFS(Severity,$B4910,SLA_Breach,"Yes",Status,"&lt;&gt;Suspend",Status,"&lt;&gt;Assigned",Status,"&lt;&gt;Open",Status,"&lt;&gt;Hold&gt;",ResolvedDate,"&gt;="&amp;$C$1,ResolvedDate,"&lt;="&amp;$F$1)</f>
        <v/>
      </c>
      <c r="G4910" s="137">
        <f>COUNTIFS(Severity,$B4910,AssignedDate,"&gt;=01/01/2017 12:00:00 AM",AssignedDate,"&lt;="&amp;$F$1)</f>
        <v/>
      </c>
      <c r="H4910" s="177" t="n"/>
      <c r="L4910" s="57" t="n">
        <v>0</v>
      </c>
      <c r="M4910" s="57" t="n"/>
    </row>
    <row r="4911" spans="1:13">
      <c r="A4911" s="137" t="n">
        <v>1</v>
      </c>
      <c r="B4911" s="100" t="s">
        <v>525</v>
      </c>
      <c r="C4911" s="137">
        <f>COUNTIFS(Severity,$B4911,AssignedDate,"&gt;="&amp;$C$1,AssignedDate,"&lt;="&amp;$F$1)</f>
        <v/>
      </c>
      <c r="D4911" s="137">
        <f>COUNTIFS(Severity,$B4911,Status,"&lt;&gt;Suspend",Status,"&lt;&gt;Assigned",Status,"&lt;&gt;Open",Status,"&lt;&gt;Hold",ResolvedDate,"&gt;="&amp;$C$1,ResolvedDate,"&lt;="&amp;$F$1)</f>
        <v/>
      </c>
      <c r="E4911" s="137">
        <f>COUNTIFS(Severity,$B4911,SLA_Breach,"&lt;&gt;Yes",Status,"&lt;&gt;Suspend",Status,"&lt;&gt;Assigned",Status,"&lt;&gt;Open",Status,"&lt;&gt;Hold&gt;",ResolvedDate,"&gt;="&amp;$C$1,ResolvedDate,"&lt;="&amp;$F$1)</f>
        <v/>
      </c>
      <c r="F4911" s="137">
        <f>COUNTIFS(Severity,$B4911,SLA_Breach,"Yes",Status,"&lt;&gt;Suspend",Status,"&lt;&gt;Assigned",Status,"&lt;&gt;Open",Status,"&lt;&gt;Hold&gt;",ResolvedDate,"&gt;="&amp;$C$1,ResolvedDate,"&lt;="&amp;$F$1)</f>
        <v/>
      </c>
      <c r="G4911" s="137">
        <f>COUNTIFS(Severity,$B4911,AssignedDate,"&gt;=01/01/2017 12:00:00 AM",AssignedDate,"&lt;="&amp;$F$1)</f>
        <v/>
      </c>
      <c r="H4911" s="177" t="n"/>
      <c r="L4911" s="57" t="n">
        <v>0</v>
      </c>
      <c r="M4911" s="57" t="n"/>
    </row>
    <row r="4912" spans="1:13">
      <c r="A4912" s="137" t="n">
        <v>1</v>
      </c>
      <c r="B4912" s="100" t="s">
        <v>525</v>
      </c>
      <c r="C4912" s="137">
        <f>COUNTIFS(Severity,$B4912,AssignedDate,"&gt;="&amp;$C$1,AssignedDate,"&lt;="&amp;$F$1)</f>
        <v/>
      </c>
      <c r="D4912" s="137">
        <f>COUNTIFS(Severity,$B4912,Status,"&lt;&gt;Suspend",Status,"&lt;&gt;Assigned",Status,"&lt;&gt;Open",Status,"&lt;&gt;Hold",ResolvedDate,"&gt;="&amp;$C$1,ResolvedDate,"&lt;="&amp;$F$1)</f>
        <v/>
      </c>
      <c r="E4912" s="137">
        <f>COUNTIFS(Severity,$B4912,SLA_Breach,"&lt;&gt;Yes",Status,"&lt;&gt;Suspend",Status,"&lt;&gt;Assigned",Status,"&lt;&gt;Open",Status,"&lt;&gt;Hold&gt;",ResolvedDate,"&gt;="&amp;$C$1,ResolvedDate,"&lt;="&amp;$F$1)</f>
        <v/>
      </c>
      <c r="F4912" s="137">
        <f>COUNTIFS(Severity,$B4912,SLA_Breach,"Yes",Status,"&lt;&gt;Suspend",Status,"&lt;&gt;Assigned",Status,"&lt;&gt;Open",Status,"&lt;&gt;Hold&gt;",ResolvedDate,"&gt;="&amp;$C$1,ResolvedDate,"&lt;="&amp;$F$1)</f>
        <v/>
      </c>
      <c r="G4912" s="137">
        <f>COUNTIFS(Severity,$B4912,AssignedDate,"&gt;=01/01/2017 12:00:00 AM",AssignedDate,"&lt;="&amp;$F$1)</f>
        <v/>
      </c>
      <c r="H4912" s="177" t="n"/>
      <c r="L4912" s="57" t="n">
        <v>0</v>
      </c>
      <c r="M4912" s="57" t="n"/>
    </row>
    <row r="4913" spans="1:13">
      <c r="A4913" s="137" t="n">
        <v>1</v>
      </c>
      <c r="B4913" s="100" t="s">
        <v>525</v>
      </c>
      <c r="C4913" s="137">
        <f>COUNTIFS(Severity,$B4913,AssignedDate,"&gt;="&amp;$C$1,AssignedDate,"&lt;="&amp;$F$1)</f>
        <v/>
      </c>
      <c r="D4913" s="137">
        <f>COUNTIFS(Severity,$B4913,Status,"&lt;&gt;Suspend",Status,"&lt;&gt;Assigned",Status,"&lt;&gt;Open",Status,"&lt;&gt;Hold",ResolvedDate,"&gt;="&amp;$C$1,ResolvedDate,"&lt;="&amp;$F$1)</f>
        <v/>
      </c>
      <c r="E4913" s="137">
        <f>COUNTIFS(Severity,$B4913,SLA_Breach,"&lt;&gt;Yes",Status,"&lt;&gt;Suspend",Status,"&lt;&gt;Assigned",Status,"&lt;&gt;Open",Status,"&lt;&gt;Hold&gt;",ResolvedDate,"&gt;="&amp;$C$1,ResolvedDate,"&lt;="&amp;$F$1)</f>
        <v/>
      </c>
      <c r="F4913" s="137">
        <f>COUNTIFS(Severity,$B4913,SLA_Breach,"Yes",Status,"&lt;&gt;Suspend",Status,"&lt;&gt;Assigned",Status,"&lt;&gt;Open",Status,"&lt;&gt;Hold&gt;",ResolvedDate,"&gt;="&amp;$C$1,ResolvedDate,"&lt;="&amp;$F$1)</f>
        <v/>
      </c>
      <c r="G4913" s="137">
        <f>COUNTIFS(Severity,$B4913,AssignedDate,"&gt;=01/01/2017 12:00:00 AM",AssignedDate,"&lt;="&amp;$F$1)</f>
        <v/>
      </c>
      <c r="H4913" s="177" t="n"/>
      <c r="L4913" s="57" t="n">
        <v>0</v>
      </c>
      <c r="M4913" s="57" t="n"/>
    </row>
    <row r="4914" spans="1:13">
      <c r="A4914" s="137" t="n">
        <v>1</v>
      </c>
      <c r="B4914" s="100" t="s">
        <v>525</v>
      </c>
      <c r="C4914" s="137">
        <f>COUNTIFS(Severity,$B4914,AssignedDate,"&gt;="&amp;$C$1,AssignedDate,"&lt;="&amp;$F$1)</f>
        <v/>
      </c>
      <c r="D4914" s="137">
        <f>COUNTIFS(Severity,$B4914,Status,"&lt;&gt;Suspend",Status,"&lt;&gt;Assigned",Status,"&lt;&gt;Open",Status,"&lt;&gt;Hold",ResolvedDate,"&gt;="&amp;$C$1,ResolvedDate,"&lt;="&amp;$F$1)</f>
        <v/>
      </c>
      <c r="E4914" s="137">
        <f>COUNTIFS(Severity,$B4914,SLA_Breach,"&lt;&gt;Yes",Status,"&lt;&gt;Suspend",Status,"&lt;&gt;Assigned",Status,"&lt;&gt;Open",Status,"&lt;&gt;Hold&gt;",ResolvedDate,"&gt;="&amp;$C$1,ResolvedDate,"&lt;="&amp;$F$1)</f>
        <v/>
      </c>
      <c r="F4914" s="137">
        <f>COUNTIFS(Severity,$B4914,SLA_Breach,"Yes",Status,"&lt;&gt;Suspend",Status,"&lt;&gt;Assigned",Status,"&lt;&gt;Open",Status,"&lt;&gt;Hold&gt;",ResolvedDate,"&gt;="&amp;$C$1,ResolvedDate,"&lt;="&amp;$F$1)</f>
        <v/>
      </c>
      <c r="G4914" s="137">
        <f>COUNTIFS(Severity,$B4914,AssignedDate,"&gt;=01/01/2017 12:00:00 AM",AssignedDate,"&lt;="&amp;$F$1)</f>
        <v/>
      </c>
      <c r="H4914" s="177" t="n"/>
      <c r="L4914" s="57" t="n">
        <v>0</v>
      </c>
      <c r="M4914" s="57" t="n"/>
    </row>
    <row r="4915" spans="1:13">
      <c r="A4915" s="137" t="n">
        <v>1</v>
      </c>
      <c r="B4915" s="100" t="s">
        <v>525</v>
      </c>
      <c r="C4915" s="137">
        <f>COUNTIFS(Severity,$B4915,AssignedDate,"&gt;="&amp;$C$1,AssignedDate,"&lt;="&amp;$F$1)</f>
        <v/>
      </c>
      <c r="D4915" s="137">
        <f>COUNTIFS(Severity,$B4915,Status,"&lt;&gt;Suspend",Status,"&lt;&gt;Assigned",Status,"&lt;&gt;Open",Status,"&lt;&gt;Hold",ResolvedDate,"&gt;="&amp;$C$1,ResolvedDate,"&lt;="&amp;$F$1)</f>
        <v/>
      </c>
      <c r="E4915" s="137">
        <f>COUNTIFS(Severity,$B4915,SLA_Breach,"&lt;&gt;Yes",Status,"&lt;&gt;Suspend",Status,"&lt;&gt;Assigned",Status,"&lt;&gt;Open",Status,"&lt;&gt;Hold&gt;",ResolvedDate,"&gt;="&amp;$C$1,ResolvedDate,"&lt;="&amp;$F$1)</f>
        <v/>
      </c>
      <c r="F4915" s="137">
        <f>COUNTIFS(Severity,$B4915,SLA_Breach,"Yes",Status,"&lt;&gt;Suspend",Status,"&lt;&gt;Assigned",Status,"&lt;&gt;Open",Status,"&lt;&gt;Hold&gt;",ResolvedDate,"&gt;="&amp;$C$1,ResolvedDate,"&lt;="&amp;$F$1)</f>
        <v/>
      </c>
      <c r="G4915" s="137">
        <f>COUNTIFS(Severity,$B4915,AssignedDate,"&gt;=01/01/2017 12:00:00 AM",AssignedDate,"&lt;="&amp;$F$1)</f>
        <v/>
      </c>
      <c r="H4915" s="177" t="n"/>
      <c r="L4915" s="57" t="n">
        <v>0</v>
      </c>
      <c r="M4915" s="57" t="n"/>
    </row>
    <row r="4916" spans="1:13">
      <c r="A4916" s="137" t="n">
        <v>1</v>
      </c>
      <c r="B4916" s="100" t="s">
        <v>525</v>
      </c>
      <c r="C4916" s="137">
        <f>COUNTIFS(Severity,$B4916,AssignedDate,"&gt;="&amp;$C$1,AssignedDate,"&lt;="&amp;$F$1)</f>
        <v/>
      </c>
      <c r="D4916" s="137">
        <f>COUNTIFS(Severity,$B4916,Status,"&lt;&gt;Suspend",Status,"&lt;&gt;Assigned",Status,"&lt;&gt;Open",Status,"&lt;&gt;Hold",ResolvedDate,"&gt;="&amp;$C$1,ResolvedDate,"&lt;="&amp;$F$1)</f>
        <v/>
      </c>
      <c r="E4916" s="137">
        <f>COUNTIFS(Severity,$B4916,SLA_Breach,"&lt;&gt;Yes",Status,"&lt;&gt;Suspend",Status,"&lt;&gt;Assigned",Status,"&lt;&gt;Open",Status,"&lt;&gt;Hold&gt;",ResolvedDate,"&gt;="&amp;$C$1,ResolvedDate,"&lt;="&amp;$F$1)</f>
        <v/>
      </c>
      <c r="F4916" s="137">
        <f>COUNTIFS(Severity,$B4916,SLA_Breach,"Yes",Status,"&lt;&gt;Suspend",Status,"&lt;&gt;Assigned",Status,"&lt;&gt;Open",Status,"&lt;&gt;Hold&gt;",ResolvedDate,"&gt;="&amp;$C$1,ResolvedDate,"&lt;="&amp;$F$1)</f>
        <v/>
      </c>
      <c r="G4916" s="137">
        <f>COUNTIFS(Severity,$B4916,AssignedDate,"&gt;=01/01/2017 12:00:00 AM",AssignedDate,"&lt;="&amp;$F$1)</f>
        <v/>
      </c>
      <c r="H4916" s="177" t="n"/>
      <c r="L4916" s="57" t="n">
        <v>0</v>
      </c>
      <c r="M4916" s="57" t="n"/>
    </row>
    <row r="4917" spans="1:13">
      <c r="A4917" s="137" t="n">
        <v>1</v>
      </c>
      <c r="B4917" s="100" t="s">
        <v>525</v>
      </c>
      <c r="C4917" s="137">
        <f>COUNTIFS(Severity,$B4917,AssignedDate,"&gt;="&amp;$C$1,AssignedDate,"&lt;="&amp;$F$1)</f>
        <v/>
      </c>
      <c r="D4917" s="137">
        <f>COUNTIFS(Severity,$B4917,Status,"&lt;&gt;Suspend",Status,"&lt;&gt;Assigned",Status,"&lt;&gt;Open",Status,"&lt;&gt;Hold",ResolvedDate,"&gt;="&amp;$C$1,ResolvedDate,"&lt;="&amp;$F$1)</f>
        <v/>
      </c>
      <c r="E4917" s="137">
        <f>COUNTIFS(Severity,$B4917,SLA_Breach,"&lt;&gt;Yes",Status,"&lt;&gt;Suspend",Status,"&lt;&gt;Assigned",Status,"&lt;&gt;Open",Status,"&lt;&gt;Hold&gt;",ResolvedDate,"&gt;="&amp;$C$1,ResolvedDate,"&lt;="&amp;$F$1)</f>
        <v/>
      </c>
      <c r="F4917" s="137">
        <f>COUNTIFS(Severity,$B4917,SLA_Breach,"Yes",Status,"&lt;&gt;Suspend",Status,"&lt;&gt;Assigned",Status,"&lt;&gt;Open",Status,"&lt;&gt;Hold&gt;",ResolvedDate,"&gt;="&amp;$C$1,ResolvedDate,"&lt;="&amp;$F$1)</f>
        <v/>
      </c>
      <c r="G4917" s="137">
        <f>COUNTIFS(Severity,$B4917,AssignedDate,"&gt;=01/01/2017 12:00:00 AM",AssignedDate,"&lt;="&amp;$F$1)</f>
        <v/>
      </c>
      <c r="H4917" s="177" t="n"/>
      <c r="L4917" s="57" t="n">
        <v>0</v>
      </c>
      <c r="M4917" s="57" t="n"/>
    </row>
    <row r="4918" spans="1:13">
      <c r="A4918" s="137" t="n">
        <v>1</v>
      </c>
      <c r="B4918" s="100" t="s">
        <v>525</v>
      </c>
      <c r="C4918" s="137">
        <f>COUNTIFS(Severity,$B4918,AssignedDate,"&gt;="&amp;$C$1,AssignedDate,"&lt;="&amp;$F$1)</f>
        <v/>
      </c>
      <c r="D4918" s="137">
        <f>COUNTIFS(Severity,$B4918,Status,"&lt;&gt;Suspend",Status,"&lt;&gt;Assigned",Status,"&lt;&gt;Open",Status,"&lt;&gt;Hold",ResolvedDate,"&gt;="&amp;$C$1,ResolvedDate,"&lt;="&amp;$F$1)</f>
        <v/>
      </c>
      <c r="E4918" s="137">
        <f>COUNTIFS(Severity,$B4918,SLA_Breach,"&lt;&gt;Yes",Status,"&lt;&gt;Suspend",Status,"&lt;&gt;Assigned",Status,"&lt;&gt;Open",Status,"&lt;&gt;Hold&gt;",ResolvedDate,"&gt;="&amp;$C$1,ResolvedDate,"&lt;="&amp;$F$1)</f>
        <v/>
      </c>
      <c r="F4918" s="137">
        <f>COUNTIFS(Severity,$B4918,SLA_Breach,"Yes",Status,"&lt;&gt;Suspend",Status,"&lt;&gt;Assigned",Status,"&lt;&gt;Open",Status,"&lt;&gt;Hold&gt;",ResolvedDate,"&gt;="&amp;$C$1,ResolvedDate,"&lt;="&amp;$F$1)</f>
        <v/>
      </c>
      <c r="G4918" s="137">
        <f>COUNTIFS(Severity,$B4918,AssignedDate,"&gt;=01/01/2017 12:00:00 AM",AssignedDate,"&lt;="&amp;$F$1)</f>
        <v/>
      </c>
      <c r="H4918" s="177" t="n"/>
      <c r="L4918" s="57" t="n">
        <v>0</v>
      </c>
      <c r="M4918" s="57" t="n"/>
    </row>
    <row r="4919" spans="1:13">
      <c r="A4919" s="137" t="n">
        <v>1</v>
      </c>
      <c r="B4919" s="100" t="s">
        <v>525</v>
      </c>
      <c r="C4919" s="137">
        <f>COUNTIFS(Severity,$B4919,AssignedDate,"&gt;="&amp;$C$1,AssignedDate,"&lt;="&amp;$F$1)</f>
        <v/>
      </c>
      <c r="D4919" s="137">
        <f>COUNTIFS(Severity,$B4919,Status,"&lt;&gt;Suspend",Status,"&lt;&gt;Assigned",Status,"&lt;&gt;Open",Status,"&lt;&gt;Hold",ResolvedDate,"&gt;="&amp;$C$1,ResolvedDate,"&lt;="&amp;$F$1)</f>
        <v/>
      </c>
      <c r="E4919" s="137">
        <f>COUNTIFS(Severity,$B4919,SLA_Breach,"&lt;&gt;Yes",Status,"&lt;&gt;Suspend",Status,"&lt;&gt;Assigned",Status,"&lt;&gt;Open",Status,"&lt;&gt;Hold&gt;",ResolvedDate,"&gt;="&amp;$C$1,ResolvedDate,"&lt;="&amp;$F$1)</f>
        <v/>
      </c>
      <c r="F4919" s="137">
        <f>COUNTIFS(Severity,$B4919,SLA_Breach,"Yes",Status,"&lt;&gt;Suspend",Status,"&lt;&gt;Assigned",Status,"&lt;&gt;Open",Status,"&lt;&gt;Hold&gt;",ResolvedDate,"&gt;="&amp;$C$1,ResolvedDate,"&lt;="&amp;$F$1)</f>
        <v/>
      </c>
      <c r="G4919" s="137">
        <f>COUNTIFS(Severity,$B4919,AssignedDate,"&gt;=01/01/2017 12:00:00 AM",AssignedDate,"&lt;="&amp;$F$1)</f>
        <v/>
      </c>
      <c r="H4919" s="177" t="n"/>
      <c r="L4919" s="57" t="n">
        <v>0</v>
      </c>
      <c r="M4919" s="57" t="n"/>
    </row>
    <row r="4920" spans="1:13">
      <c r="A4920" s="137" t="n">
        <v>1</v>
      </c>
      <c r="B4920" s="100" t="s">
        <v>525</v>
      </c>
      <c r="C4920" s="137">
        <f>COUNTIFS(Severity,$B4920,AssignedDate,"&gt;="&amp;$C$1,AssignedDate,"&lt;="&amp;$F$1)</f>
        <v/>
      </c>
      <c r="D4920" s="137">
        <f>COUNTIFS(Severity,$B4920,Status,"&lt;&gt;Suspend",Status,"&lt;&gt;Assigned",Status,"&lt;&gt;Open",Status,"&lt;&gt;Hold",ResolvedDate,"&gt;="&amp;$C$1,ResolvedDate,"&lt;="&amp;$F$1)</f>
        <v/>
      </c>
      <c r="E4920" s="137">
        <f>COUNTIFS(Severity,$B4920,SLA_Breach,"&lt;&gt;Yes",Status,"&lt;&gt;Suspend",Status,"&lt;&gt;Assigned",Status,"&lt;&gt;Open",Status,"&lt;&gt;Hold&gt;",ResolvedDate,"&gt;="&amp;$C$1,ResolvedDate,"&lt;="&amp;$F$1)</f>
        <v/>
      </c>
      <c r="F4920" s="137">
        <f>COUNTIFS(Severity,$B4920,SLA_Breach,"Yes",Status,"&lt;&gt;Suspend",Status,"&lt;&gt;Assigned",Status,"&lt;&gt;Open",Status,"&lt;&gt;Hold&gt;",ResolvedDate,"&gt;="&amp;$C$1,ResolvedDate,"&lt;="&amp;$F$1)</f>
        <v/>
      </c>
      <c r="G4920" s="137">
        <f>COUNTIFS(Severity,$B4920,AssignedDate,"&gt;=01/01/2017 12:00:00 AM",AssignedDate,"&lt;="&amp;$F$1)</f>
        <v/>
      </c>
      <c r="H4920" s="177" t="n"/>
      <c r="L4920" s="57" t="n">
        <v>0</v>
      </c>
      <c r="M4920" s="57" t="n"/>
    </row>
    <row r="4921" spans="1:13">
      <c r="A4921" s="137" t="n">
        <v>1</v>
      </c>
      <c r="B4921" s="100" t="s">
        <v>525</v>
      </c>
      <c r="C4921" s="137">
        <f>COUNTIFS(Severity,$B4921,AssignedDate,"&gt;="&amp;$C$1,AssignedDate,"&lt;="&amp;$F$1)</f>
        <v/>
      </c>
      <c r="D4921" s="137">
        <f>COUNTIFS(Severity,$B4921,Status,"&lt;&gt;Suspend",Status,"&lt;&gt;Assigned",Status,"&lt;&gt;Open",Status,"&lt;&gt;Hold",ResolvedDate,"&gt;="&amp;$C$1,ResolvedDate,"&lt;="&amp;$F$1)</f>
        <v/>
      </c>
      <c r="E4921" s="137">
        <f>COUNTIFS(Severity,$B4921,SLA_Breach,"&lt;&gt;Yes",Status,"&lt;&gt;Suspend",Status,"&lt;&gt;Assigned",Status,"&lt;&gt;Open",Status,"&lt;&gt;Hold&gt;",ResolvedDate,"&gt;="&amp;$C$1,ResolvedDate,"&lt;="&amp;$F$1)</f>
        <v/>
      </c>
      <c r="F4921" s="137">
        <f>COUNTIFS(Severity,$B4921,SLA_Breach,"Yes",Status,"&lt;&gt;Suspend",Status,"&lt;&gt;Assigned",Status,"&lt;&gt;Open",Status,"&lt;&gt;Hold&gt;",ResolvedDate,"&gt;="&amp;$C$1,ResolvedDate,"&lt;="&amp;$F$1)</f>
        <v/>
      </c>
      <c r="G4921" s="137">
        <f>COUNTIFS(Severity,$B4921,AssignedDate,"&gt;=01/01/2017 12:00:00 AM",AssignedDate,"&lt;="&amp;$F$1)</f>
        <v/>
      </c>
      <c r="H4921" s="177" t="n"/>
      <c r="L4921" s="57" t="n">
        <v>0</v>
      </c>
      <c r="M4921" s="57" t="n"/>
    </row>
    <row r="4922" spans="1:13">
      <c r="A4922" s="137" t="n">
        <v>1</v>
      </c>
      <c r="B4922" s="100" t="s">
        <v>525</v>
      </c>
      <c r="C4922" s="137">
        <f>COUNTIFS(Severity,$B4922,AssignedDate,"&gt;="&amp;$C$1,AssignedDate,"&lt;="&amp;$F$1)</f>
        <v/>
      </c>
      <c r="D4922" s="137">
        <f>COUNTIFS(Severity,$B4922,Status,"&lt;&gt;Suspend",Status,"&lt;&gt;Assigned",Status,"&lt;&gt;Open",Status,"&lt;&gt;Hold",ResolvedDate,"&gt;="&amp;$C$1,ResolvedDate,"&lt;="&amp;$F$1)</f>
        <v/>
      </c>
      <c r="E4922" s="137">
        <f>COUNTIFS(Severity,$B4922,SLA_Breach,"&lt;&gt;Yes",Status,"&lt;&gt;Suspend",Status,"&lt;&gt;Assigned",Status,"&lt;&gt;Open",Status,"&lt;&gt;Hold&gt;",ResolvedDate,"&gt;="&amp;$C$1,ResolvedDate,"&lt;="&amp;$F$1)</f>
        <v/>
      </c>
      <c r="F4922" s="137">
        <f>COUNTIFS(Severity,$B4922,SLA_Breach,"Yes",Status,"&lt;&gt;Suspend",Status,"&lt;&gt;Assigned",Status,"&lt;&gt;Open",Status,"&lt;&gt;Hold&gt;",ResolvedDate,"&gt;="&amp;$C$1,ResolvedDate,"&lt;="&amp;$F$1)</f>
        <v/>
      </c>
      <c r="G4922" s="137">
        <f>COUNTIFS(Severity,$B4922,AssignedDate,"&gt;=01/01/2017 12:00:00 AM",AssignedDate,"&lt;="&amp;$F$1)</f>
        <v/>
      </c>
      <c r="H4922" s="177" t="n"/>
      <c r="L4922" s="57" t="n">
        <v>0</v>
      </c>
      <c r="M4922" s="57" t="n"/>
    </row>
    <row r="4923" spans="1:13">
      <c r="A4923" s="137" t="n">
        <v>1</v>
      </c>
      <c r="B4923" s="100" t="s">
        <v>525</v>
      </c>
      <c r="C4923" s="137">
        <f>COUNTIFS(Severity,$B4923,AssignedDate,"&gt;="&amp;$C$1,AssignedDate,"&lt;="&amp;$F$1)</f>
        <v/>
      </c>
      <c r="D4923" s="137">
        <f>COUNTIFS(Severity,$B4923,Status,"&lt;&gt;Suspend",Status,"&lt;&gt;Assigned",Status,"&lt;&gt;Open",Status,"&lt;&gt;Hold",ResolvedDate,"&gt;="&amp;$C$1,ResolvedDate,"&lt;="&amp;$F$1)</f>
        <v/>
      </c>
      <c r="E4923" s="137">
        <f>COUNTIFS(Severity,$B4923,SLA_Breach,"&lt;&gt;Yes",Status,"&lt;&gt;Suspend",Status,"&lt;&gt;Assigned",Status,"&lt;&gt;Open",Status,"&lt;&gt;Hold&gt;",ResolvedDate,"&gt;="&amp;$C$1,ResolvedDate,"&lt;="&amp;$F$1)</f>
        <v/>
      </c>
      <c r="F4923" s="137">
        <f>COUNTIFS(Severity,$B4923,SLA_Breach,"Yes",Status,"&lt;&gt;Suspend",Status,"&lt;&gt;Assigned",Status,"&lt;&gt;Open",Status,"&lt;&gt;Hold&gt;",ResolvedDate,"&gt;="&amp;$C$1,ResolvedDate,"&lt;="&amp;$F$1)</f>
        <v/>
      </c>
      <c r="G4923" s="137">
        <f>COUNTIFS(Severity,$B4923,AssignedDate,"&gt;=01/01/2017 12:00:00 AM",AssignedDate,"&lt;="&amp;$F$1)</f>
        <v/>
      </c>
      <c r="H4923" s="177" t="n"/>
      <c r="L4923" s="57" t="n">
        <v>0</v>
      </c>
      <c r="M4923" s="57" t="n"/>
    </row>
    <row r="4924" spans="1:13">
      <c r="A4924" s="137" t="n">
        <v>1</v>
      </c>
      <c r="B4924" s="100" t="s">
        <v>525</v>
      </c>
      <c r="C4924" s="137">
        <f>COUNTIFS(Severity,$B4924,AssignedDate,"&gt;="&amp;$C$1,AssignedDate,"&lt;="&amp;$F$1)</f>
        <v/>
      </c>
      <c r="D4924" s="137">
        <f>COUNTIFS(Severity,$B4924,Status,"&lt;&gt;Suspend",Status,"&lt;&gt;Assigned",Status,"&lt;&gt;Open",Status,"&lt;&gt;Hold",ResolvedDate,"&gt;="&amp;$C$1,ResolvedDate,"&lt;="&amp;$F$1)</f>
        <v/>
      </c>
      <c r="E4924" s="137">
        <f>COUNTIFS(Severity,$B4924,SLA_Breach,"&lt;&gt;Yes",Status,"&lt;&gt;Suspend",Status,"&lt;&gt;Assigned",Status,"&lt;&gt;Open",Status,"&lt;&gt;Hold&gt;",ResolvedDate,"&gt;="&amp;$C$1,ResolvedDate,"&lt;="&amp;$F$1)</f>
        <v/>
      </c>
      <c r="F4924" s="137">
        <f>COUNTIFS(Severity,$B4924,SLA_Breach,"Yes",Status,"&lt;&gt;Suspend",Status,"&lt;&gt;Assigned",Status,"&lt;&gt;Open",Status,"&lt;&gt;Hold&gt;",ResolvedDate,"&gt;="&amp;$C$1,ResolvedDate,"&lt;="&amp;$F$1)</f>
        <v/>
      </c>
      <c r="G4924" s="137">
        <f>COUNTIFS(Severity,$B4924,AssignedDate,"&gt;=01/01/2017 12:00:00 AM",AssignedDate,"&lt;="&amp;$F$1)</f>
        <v/>
      </c>
      <c r="H4924" s="177" t="n"/>
      <c r="L4924" s="57" t="n">
        <v>0</v>
      </c>
      <c r="M4924" s="57" t="n"/>
    </row>
    <row r="4925" spans="1:13">
      <c r="A4925" s="137" t="n">
        <v>1</v>
      </c>
      <c r="B4925" s="100" t="s">
        <v>525</v>
      </c>
      <c r="C4925" s="137">
        <f>COUNTIFS(Severity,$B4925,AssignedDate,"&gt;="&amp;$C$1,AssignedDate,"&lt;="&amp;$F$1)</f>
        <v/>
      </c>
      <c r="D4925" s="137">
        <f>COUNTIFS(Severity,$B4925,Status,"&lt;&gt;Suspend",Status,"&lt;&gt;Assigned",Status,"&lt;&gt;Open",Status,"&lt;&gt;Hold",ResolvedDate,"&gt;="&amp;$C$1,ResolvedDate,"&lt;="&amp;$F$1)</f>
        <v/>
      </c>
      <c r="E4925" s="137">
        <f>COUNTIFS(Severity,$B4925,SLA_Breach,"&lt;&gt;Yes",Status,"&lt;&gt;Suspend",Status,"&lt;&gt;Assigned",Status,"&lt;&gt;Open",Status,"&lt;&gt;Hold&gt;",ResolvedDate,"&gt;="&amp;$C$1,ResolvedDate,"&lt;="&amp;$F$1)</f>
        <v/>
      </c>
      <c r="F4925" s="137">
        <f>COUNTIFS(Severity,$B4925,SLA_Breach,"Yes",Status,"&lt;&gt;Suspend",Status,"&lt;&gt;Assigned",Status,"&lt;&gt;Open",Status,"&lt;&gt;Hold&gt;",ResolvedDate,"&gt;="&amp;$C$1,ResolvedDate,"&lt;="&amp;$F$1)</f>
        <v/>
      </c>
      <c r="G4925" s="137">
        <f>COUNTIFS(Severity,$B4925,AssignedDate,"&gt;=01/01/2017 12:00:00 AM",AssignedDate,"&lt;="&amp;$F$1)</f>
        <v/>
      </c>
      <c r="H4925" s="177" t="n"/>
      <c r="L4925" s="57" t="n">
        <v>0</v>
      </c>
      <c r="M4925" s="57" t="n"/>
    </row>
    <row r="4926" spans="1:13">
      <c r="A4926" s="137" t="n">
        <v>1</v>
      </c>
      <c r="B4926" s="100" t="s">
        <v>525</v>
      </c>
      <c r="C4926" s="137">
        <f>COUNTIFS(Severity,$B4926,AssignedDate,"&gt;="&amp;$C$1,AssignedDate,"&lt;="&amp;$F$1)</f>
        <v/>
      </c>
      <c r="D4926" s="137">
        <f>COUNTIFS(Severity,$B4926,Status,"&lt;&gt;Suspend",Status,"&lt;&gt;Assigned",Status,"&lt;&gt;Open",Status,"&lt;&gt;Hold",ResolvedDate,"&gt;="&amp;$C$1,ResolvedDate,"&lt;="&amp;$F$1)</f>
        <v/>
      </c>
      <c r="E4926" s="137">
        <f>COUNTIFS(Severity,$B4926,SLA_Breach,"&lt;&gt;Yes",Status,"&lt;&gt;Suspend",Status,"&lt;&gt;Assigned",Status,"&lt;&gt;Open",Status,"&lt;&gt;Hold&gt;",ResolvedDate,"&gt;="&amp;$C$1,ResolvedDate,"&lt;="&amp;$F$1)</f>
        <v/>
      </c>
      <c r="F4926" s="137">
        <f>COUNTIFS(Severity,$B4926,SLA_Breach,"Yes",Status,"&lt;&gt;Suspend",Status,"&lt;&gt;Assigned",Status,"&lt;&gt;Open",Status,"&lt;&gt;Hold&gt;",ResolvedDate,"&gt;="&amp;$C$1,ResolvedDate,"&lt;="&amp;$F$1)</f>
        <v/>
      </c>
      <c r="G4926" s="137">
        <f>COUNTIFS(Severity,$B4926,AssignedDate,"&gt;=01/01/2017 12:00:00 AM",AssignedDate,"&lt;="&amp;$F$1)</f>
        <v/>
      </c>
      <c r="H4926" s="177" t="n"/>
      <c r="L4926" s="57" t="n">
        <v>0</v>
      </c>
      <c r="M4926" s="57" t="n"/>
    </row>
    <row r="4927" spans="1:13">
      <c r="A4927" s="137" t="n">
        <v>1</v>
      </c>
      <c r="B4927" s="100" t="s">
        <v>525</v>
      </c>
      <c r="C4927" s="137">
        <f>COUNTIFS(Severity,$B4927,AssignedDate,"&gt;="&amp;$C$1,AssignedDate,"&lt;="&amp;$F$1)</f>
        <v/>
      </c>
      <c r="D4927" s="137">
        <f>COUNTIFS(Severity,$B4927,Status,"&lt;&gt;Suspend",Status,"&lt;&gt;Assigned",Status,"&lt;&gt;Open",Status,"&lt;&gt;Hold",ResolvedDate,"&gt;="&amp;$C$1,ResolvedDate,"&lt;="&amp;$F$1)</f>
        <v/>
      </c>
      <c r="E4927" s="137">
        <f>COUNTIFS(Severity,$B4927,SLA_Breach,"&lt;&gt;Yes",Status,"&lt;&gt;Suspend",Status,"&lt;&gt;Assigned",Status,"&lt;&gt;Open",Status,"&lt;&gt;Hold&gt;",ResolvedDate,"&gt;="&amp;$C$1,ResolvedDate,"&lt;="&amp;$F$1)</f>
        <v/>
      </c>
      <c r="F4927" s="137">
        <f>COUNTIFS(Severity,$B4927,SLA_Breach,"Yes",Status,"&lt;&gt;Suspend",Status,"&lt;&gt;Assigned",Status,"&lt;&gt;Open",Status,"&lt;&gt;Hold&gt;",ResolvedDate,"&gt;="&amp;$C$1,ResolvedDate,"&lt;="&amp;$F$1)</f>
        <v/>
      </c>
      <c r="G4927" s="137">
        <f>COUNTIFS(Severity,$B4927,AssignedDate,"&gt;=01/01/2017 12:00:00 AM",AssignedDate,"&lt;="&amp;$F$1)</f>
        <v/>
      </c>
      <c r="H4927" s="177" t="n"/>
      <c r="L4927" s="57" t="n">
        <v>0</v>
      </c>
      <c r="M4927" s="57" t="n"/>
    </row>
    <row r="4928" spans="1:13">
      <c r="A4928" s="137" t="n">
        <v>1</v>
      </c>
      <c r="B4928" s="100" t="s">
        <v>525</v>
      </c>
      <c r="C4928" s="137">
        <f>COUNTIFS(Severity,$B4928,AssignedDate,"&gt;="&amp;$C$1,AssignedDate,"&lt;="&amp;$F$1)</f>
        <v/>
      </c>
      <c r="D4928" s="137">
        <f>COUNTIFS(Severity,$B4928,Status,"&lt;&gt;Suspend",Status,"&lt;&gt;Assigned",Status,"&lt;&gt;Open",Status,"&lt;&gt;Hold",ResolvedDate,"&gt;="&amp;$C$1,ResolvedDate,"&lt;="&amp;$F$1)</f>
        <v/>
      </c>
      <c r="E4928" s="137">
        <f>COUNTIFS(Severity,$B4928,SLA_Breach,"&lt;&gt;Yes",Status,"&lt;&gt;Suspend",Status,"&lt;&gt;Assigned",Status,"&lt;&gt;Open",Status,"&lt;&gt;Hold&gt;",ResolvedDate,"&gt;="&amp;$C$1,ResolvedDate,"&lt;="&amp;$F$1)</f>
        <v/>
      </c>
      <c r="F4928" s="137">
        <f>COUNTIFS(Severity,$B4928,SLA_Breach,"Yes",Status,"&lt;&gt;Suspend",Status,"&lt;&gt;Assigned",Status,"&lt;&gt;Open",Status,"&lt;&gt;Hold&gt;",ResolvedDate,"&gt;="&amp;$C$1,ResolvedDate,"&lt;="&amp;$F$1)</f>
        <v/>
      </c>
      <c r="G4928" s="137">
        <f>COUNTIFS(Severity,$B4928,AssignedDate,"&gt;=01/01/2017 12:00:00 AM",AssignedDate,"&lt;="&amp;$F$1)</f>
        <v/>
      </c>
      <c r="H4928" s="177" t="n"/>
      <c r="L4928" s="57" t="n">
        <v>0</v>
      </c>
      <c r="M4928" s="57" t="n"/>
    </row>
    <row r="4929" spans="1:13">
      <c r="A4929" s="137" t="n">
        <v>1</v>
      </c>
      <c r="B4929" s="100" t="s">
        <v>525</v>
      </c>
      <c r="C4929" s="137">
        <f>COUNTIFS(Severity,$B4929,AssignedDate,"&gt;="&amp;$C$1,AssignedDate,"&lt;="&amp;$F$1)</f>
        <v/>
      </c>
      <c r="D4929" s="137">
        <f>COUNTIFS(Severity,$B4929,Status,"&lt;&gt;Suspend",Status,"&lt;&gt;Assigned",Status,"&lt;&gt;Open",Status,"&lt;&gt;Hold",ResolvedDate,"&gt;="&amp;$C$1,ResolvedDate,"&lt;="&amp;$F$1)</f>
        <v/>
      </c>
      <c r="E4929" s="137">
        <f>COUNTIFS(Severity,$B4929,SLA_Breach,"&lt;&gt;Yes",Status,"&lt;&gt;Suspend",Status,"&lt;&gt;Assigned",Status,"&lt;&gt;Open",Status,"&lt;&gt;Hold&gt;",ResolvedDate,"&gt;="&amp;$C$1,ResolvedDate,"&lt;="&amp;$F$1)</f>
        <v/>
      </c>
      <c r="F4929" s="137">
        <f>COUNTIFS(Severity,$B4929,SLA_Breach,"Yes",Status,"&lt;&gt;Suspend",Status,"&lt;&gt;Assigned",Status,"&lt;&gt;Open",Status,"&lt;&gt;Hold&gt;",ResolvedDate,"&gt;="&amp;$C$1,ResolvedDate,"&lt;="&amp;$F$1)</f>
        <v/>
      </c>
      <c r="G4929" s="137">
        <f>COUNTIFS(Severity,$B4929,AssignedDate,"&gt;=01/01/2017 12:00:00 AM",AssignedDate,"&lt;="&amp;$F$1)</f>
        <v/>
      </c>
      <c r="H4929" s="177" t="n"/>
      <c r="L4929" s="57" t="n">
        <v>0</v>
      </c>
      <c r="M4929" s="57" t="n"/>
    </row>
    <row r="4930" spans="1:13">
      <c r="A4930" s="137" t="n">
        <v>1</v>
      </c>
      <c r="B4930" s="100" t="s">
        <v>525</v>
      </c>
      <c r="C4930" s="137">
        <f>COUNTIFS(Severity,$B4930,AssignedDate,"&gt;="&amp;$C$1,AssignedDate,"&lt;="&amp;$F$1)</f>
        <v/>
      </c>
      <c r="D4930" s="137">
        <f>COUNTIFS(Severity,$B4930,Status,"&lt;&gt;Suspend",Status,"&lt;&gt;Assigned",Status,"&lt;&gt;Open",Status,"&lt;&gt;Hold",ResolvedDate,"&gt;="&amp;$C$1,ResolvedDate,"&lt;="&amp;$F$1)</f>
        <v/>
      </c>
      <c r="E4930" s="137">
        <f>COUNTIFS(Severity,$B4930,SLA_Breach,"&lt;&gt;Yes",Status,"&lt;&gt;Suspend",Status,"&lt;&gt;Assigned",Status,"&lt;&gt;Open",Status,"&lt;&gt;Hold&gt;",ResolvedDate,"&gt;="&amp;$C$1,ResolvedDate,"&lt;="&amp;$F$1)</f>
        <v/>
      </c>
      <c r="F4930" s="137">
        <f>COUNTIFS(Severity,$B4930,SLA_Breach,"Yes",Status,"&lt;&gt;Suspend",Status,"&lt;&gt;Assigned",Status,"&lt;&gt;Open",Status,"&lt;&gt;Hold&gt;",ResolvedDate,"&gt;="&amp;$C$1,ResolvedDate,"&lt;="&amp;$F$1)</f>
        <v/>
      </c>
      <c r="G4930" s="137">
        <f>COUNTIFS(Severity,$B4930,AssignedDate,"&gt;=01/01/2017 12:00:00 AM",AssignedDate,"&lt;="&amp;$F$1)</f>
        <v/>
      </c>
      <c r="H4930" s="177" t="n"/>
      <c r="L4930" s="57" t="n">
        <v>0</v>
      </c>
      <c r="M4930" s="57" t="n"/>
    </row>
    <row r="4931" spans="1:13">
      <c r="A4931" s="137" t="n">
        <v>1</v>
      </c>
      <c r="B4931" s="100" t="s">
        <v>525</v>
      </c>
      <c r="C4931" s="137">
        <f>COUNTIFS(Severity,$B4931,AssignedDate,"&gt;="&amp;$C$1,AssignedDate,"&lt;="&amp;$F$1)</f>
        <v/>
      </c>
      <c r="D4931" s="137">
        <f>COUNTIFS(Severity,$B4931,Status,"&lt;&gt;Suspend",Status,"&lt;&gt;Assigned",Status,"&lt;&gt;Open",Status,"&lt;&gt;Hold",ResolvedDate,"&gt;="&amp;$C$1,ResolvedDate,"&lt;="&amp;$F$1)</f>
        <v/>
      </c>
      <c r="E4931" s="137">
        <f>COUNTIFS(Severity,$B4931,SLA_Breach,"&lt;&gt;Yes",Status,"&lt;&gt;Suspend",Status,"&lt;&gt;Assigned",Status,"&lt;&gt;Open",Status,"&lt;&gt;Hold&gt;",ResolvedDate,"&gt;="&amp;$C$1,ResolvedDate,"&lt;="&amp;$F$1)</f>
        <v/>
      </c>
      <c r="F4931" s="137">
        <f>COUNTIFS(Severity,$B4931,SLA_Breach,"Yes",Status,"&lt;&gt;Suspend",Status,"&lt;&gt;Assigned",Status,"&lt;&gt;Open",Status,"&lt;&gt;Hold&gt;",ResolvedDate,"&gt;="&amp;$C$1,ResolvedDate,"&lt;="&amp;$F$1)</f>
        <v/>
      </c>
      <c r="G4931" s="137">
        <f>COUNTIFS(Severity,$B4931,AssignedDate,"&gt;=01/01/2017 12:00:00 AM",AssignedDate,"&lt;="&amp;$F$1)</f>
        <v/>
      </c>
      <c r="H4931" s="177" t="n"/>
      <c r="L4931" s="57" t="n">
        <v>0</v>
      </c>
      <c r="M4931" s="57" t="n"/>
    </row>
    <row r="4932" spans="1:13">
      <c r="A4932" s="137" t="n">
        <v>1</v>
      </c>
      <c r="B4932" s="100" t="s">
        <v>525</v>
      </c>
      <c r="C4932" s="137">
        <f>COUNTIFS(Severity,$B4932,AssignedDate,"&gt;="&amp;$C$1,AssignedDate,"&lt;="&amp;$F$1)</f>
        <v/>
      </c>
      <c r="D4932" s="137">
        <f>COUNTIFS(Severity,$B4932,Status,"&lt;&gt;Suspend",Status,"&lt;&gt;Assigned",Status,"&lt;&gt;Open",Status,"&lt;&gt;Hold",ResolvedDate,"&gt;="&amp;$C$1,ResolvedDate,"&lt;="&amp;$F$1)</f>
        <v/>
      </c>
      <c r="E4932" s="137">
        <f>COUNTIFS(Severity,$B4932,SLA_Breach,"&lt;&gt;Yes",Status,"&lt;&gt;Suspend",Status,"&lt;&gt;Assigned",Status,"&lt;&gt;Open",Status,"&lt;&gt;Hold&gt;",ResolvedDate,"&gt;="&amp;$C$1,ResolvedDate,"&lt;="&amp;$F$1)</f>
        <v/>
      </c>
      <c r="F4932" s="137">
        <f>COUNTIFS(Severity,$B4932,SLA_Breach,"Yes",Status,"&lt;&gt;Suspend",Status,"&lt;&gt;Assigned",Status,"&lt;&gt;Open",Status,"&lt;&gt;Hold&gt;",ResolvedDate,"&gt;="&amp;$C$1,ResolvedDate,"&lt;="&amp;$F$1)</f>
        <v/>
      </c>
      <c r="G4932" s="137">
        <f>COUNTIFS(Severity,$B4932,AssignedDate,"&gt;=01/01/2017 12:00:00 AM",AssignedDate,"&lt;="&amp;$F$1)</f>
        <v/>
      </c>
      <c r="H4932" s="177" t="n"/>
      <c r="L4932" s="57" t="n">
        <v>0</v>
      </c>
      <c r="M4932" s="57" t="n"/>
    </row>
    <row r="4933" spans="1:13">
      <c r="A4933" s="137" t="n">
        <v>1</v>
      </c>
      <c r="B4933" s="100" t="s">
        <v>525</v>
      </c>
      <c r="C4933" s="137">
        <f>COUNTIFS(Severity,$B4933,AssignedDate,"&gt;="&amp;$C$1,AssignedDate,"&lt;="&amp;$F$1)</f>
        <v/>
      </c>
      <c r="D4933" s="137">
        <f>COUNTIFS(Severity,$B4933,Status,"&lt;&gt;Suspend",Status,"&lt;&gt;Assigned",Status,"&lt;&gt;Open",Status,"&lt;&gt;Hold",ResolvedDate,"&gt;="&amp;$C$1,ResolvedDate,"&lt;="&amp;$F$1)</f>
        <v/>
      </c>
      <c r="E4933" s="137">
        <f>COUNTIFS(Severity,$B4933,SLA_Breach,"&lt;&gt;Yes",Status,"&lt;&gt;Suspend",Status,"&lt;&gt;Assigned",Status,"&lt;&gt;Open",Status,"&lt;&gt;Hold&gt;",ResolvedDate,"&gt;="&amp;$C$1,ResolvedDate,"&lt;="&amp;$F$1)</f>
        <v/>
      </c>
      <c r="F4933" s="137">
        <f>COUNTIFS(Severity,$B4933,SLA_Breach,"Yes",Status,"&lt;&gt;Suspend",Status,"&lt;&gt;Assigned",Status,"&lt;&gt;Open",Status,"&lt;&gt;Hold&gt;",ResolvedDate,"&gt;="&amp;$C$1,ResolvedDate,"&lt;="&amp;$F$1)</f>
        <v/>
      </c>
      <c r="G4933" s="137">
        <f>COUNTIFS(Severity,$B4933,AssignedDate,"&gt;=01/01/2017 12:00:00 AM",AssignedDate,"&lt;="&amp;$F$1)</f>
        <v/>
      </c>
      <c r="H4933" s="177" t="n"/>
      <c r="L4933" s="57" t="n">
        <v>0</v>
      </c>
      <c r="M4933" s="57" t="n"/>
    </row>
    <row r="4934" spans="1:13">
      <c r="A4934" s="137" t="n">
        <v>1</v>
      </c>
      <c r="B4934" s="100" t="s">
        <v>525</v>
      </c>
      <c r="C4934" s="137">
        <f>COUNTIFS(Severity,$B4934,AssignedDate,"&gt;="&amp;$C$1,AssignedDate,"&lt;="&amp;$F$1)</f>
        <v/>
      </c>
      <c r="D4934" s="137">
        <f>COUNTIFS(Severity,$B4934,Status,"&lt;&gt;Suspend",Status,"&lt;&gt;Assigned",Status,"&lt;&gt;Open",Status,"&lt;&gt;Hold",ResolvedDate,"&gt;="&amp;$C$1,ResolvedDate,"&lt;="&amp;$F$1)</f>
        <v/>
      </c>
      <c r="E4934" s="137">
        <f>COUNTIFS(Severity,$B4934,SLA_Breach,"&lt;&gt;Yes",Status,"&lt;&gt;Suspend",Status,"&lt;&gt;Assigned",Status,"&lt;&gt;Open",Status,"&lt;&gt;Hold&gt;",ResolvedDate,"&gt;="&amp;$C$1,ResolvedDate,"&lt;="&amp;$F$1)</f>
        <v/>
      </c>
      <c r="F4934" s="137">
        <f>COUNTIFS(Severity,$B4934,SLA_Breach,"Yes",Status,"&lt;&gt;Suspend",Status,"&lt;&gt;Assigned",Status,"&lt;&gt;Open",Status,"&lt;&gt;Hold&gt;",ResolvedDate,"&gt;="&amp;$C$1,ResolvedDate,"&lt;="&amp;$F$1)</f>
        <v/>
      </c>
      <c r="G4934" s="137">
        <f>COUNTIFS(Severity,$B4934,AssignedDate,"&gt;=01/01/2017 12:00:00 AM",AssignedDate,"&lt;="&amp;$F$1)</f>
        <v/>
      </c>
      <c r="H4934" s="177" t="n"/>
      <c r="L4934" s="57" t="n">
        <v>0</v>
      </c>
      <c r="M4934" s="57" t="n"/>
    </row>
    <row r="4935" spans="1:13">
      <c r="A4935" s="137" t="n">
        <v>1</v>
      </c>
      <c r="B4935" s="100" t="s">
        <v>525</v>
      </c>
      <c r="C4935" s="137">
        <f>COUNTIFS(Severity,$B4935,AssignedDate,"&gt;="&amp;$C$1,AssignedDate,"&lt;="&amp;$F$1)</f>
        <v/>
      </c>
      <c r="D4935" s="137">
        <f>COUNTIFS(Severity,$B4935,Status,"&lt;&gt;Suspend",Status,"&lt;&gt;Assigned",Status,"&lt;&gt;Open",Status,"&lt;&gt;Hold",ResolvedDate,"&gt;="&amp;$C$1,ResolvedDate,"&lt;="&amp;$F$1)</f>
        <v/>
      </c>
      <c r="E4935" s="137">
        <f>COUNTIFS(Severity,$B4935,SLA_Breach,"&lt;&gt;Yes",Status,"&lt;&gt;Suspend",Status,"&lt;&gt;Assigned",Status,"&lt;&gt;Open",Status,"&lt;&gt;Hold&gt;",ResolvedDate,"&gt;="&amp;$C$1,ResolvedDate,"&lt;="&amp;$F$1)</f>
        <v/>
      </c>
      <c r="F4935" s="137">
        <f>COUNTIFS(Severity,$B4935,SLA_Breach,"Yes",Status,"&lt;&gt;Suspend",Status,"&lt;&gt;Assigned",Status,"&lt;&gt;Open",Status,"&lt;&gt;Hold&gt;",ResolvedDate,"&gt;="&amp;$C$1,ResolvedDate,"&lt;="&amp;$F$1)</f>
        <v/>
      </c>
      <c r="G4935" s="137">
        <f>COUNTIFS(Severity,$B4935,AssignedDate,"&gt;=01/01/2017 12:00:00 AM",AssignedDate,"&lt;="&amp;$F$1)</f>
        <v/>
      </c>
      <c r="H4935" s="177" t="n"/>
      <c r="L4935" s="57" t="n">
        <v>0</v>
      </c>
      <c r="M4935" s="57" t="n"/>
    </row>
    <row r="4936" spans="1:13">
      <c r="A4936" s="137" t="n">
        <v>1</v>
      </c>
      <c r="B4936" s="100" t="s">
        <v>525</v>
      </c>
      <c r="C4936" s="137">
        <f>COUNTIFS(Severity,$B4936,AssignedDate,"&gt;="&amp;$C$1,AssignedDate,"&lt;="&amp;$F$1)</f>
        <v/>
      </c>
      <c r="D4936" s="137">
        <f>COUNTIFS(Severity,$B4936,Status,"&lt;&gt;Suspend",Status,"&lt;&gt;Assigned",Status,"&lt;&gt;Open",Status,"&lt;&gt;Hold",ResolvedDate,"&gt;="&amp;$C$1,ResolvedDate,"&lt;="&amp;$F$1)</f>
        <v/>
      </c>
      <c r="E4936" s="137">
        <f>COUNTIFS(Severity,$B4936,SLA_Breach,"&lt;&gt;Yes",Status,"&lt;&gt;Suspend",Status,"&lt;&gt;Assigned",Status,"&lt;&gt;Open",Status,"&lt;&gt;Hold&gt;",ResolvedDate,"&gt;="&amp;$C$1,ResolvedDate,"&lt;="&amp;$F$1)</f>
        <v/>
      </c>
      <c r="F4936" s="137">
        <f>COUNTIFS(Severity,$B4936,SLA_Breach,"Yes",Status,"&lt;&gt;Suspend",Status,"&lt;&gt;Assigned",Status,"&lt;&gt;Open",Status,"&lt;&gt;Hold&gt;",ResolvedDate,"&gt;="&amp;$C$1,ResolvedDate,"&lt;="&amp;$F$1)</f>
        <v/>
      </c>
      <c r="G4936" s="137">
        <f>COUNTIFS(Severity,$B4936,AssignedDate,"&gt;=01/01/2017 12:00:00 AM",AssignedDate,"&lt;="&amp;$F$1)</f>
        <v/>
      </c>
      <c r="H4936" s="177" t="n"/>
      <c r="L4936" s="57" t="n">
        <v>0</v>
      </c>
      <c r="M4936" s="57" t="n"/>
    </row>
    <row r="4937" spans="1:13">
      <c r="A4937" s="137" t="n">
        <v>1</v>
      </c>
      <c r="B4937" s="100" t="s">
        <v>525</v>
      </c>
      <c r="C4937" s="137">
        <f>COUNTIFS(Severity,$B4937,AssignedDate,"&gt;="&amp;$C$1,AssignedDate,"&lt;="&amp;$F$1)</f>
        <v/>
      </c>
      <c r="D4937" s="137">
        <f>COUNTIFS(Severity,$B4937,Status,"&lt;&gt;Suspend",Status,"&lt;&gt;Assigned",Status,"&lt;&gt;Open",Status,"&lt;&gt;Hold",ResolvedDate,"&gt;="&amp;$C$1,ResolvedDate,"&lt;="&amp;$F$1)</f>
        <v/>
      </c>
      <c r="E4937" s="137">
        <f>COUNTIFS(Severity,$B4937,SLA_Breach,"&lt;&gt;Yes",Status,"&lt;&gt;Suspend",Status,"&lt;&gt;Assigned",Status,"&lt;&gt;Open",Status,"&lt;&gt;Hold&gt;",ResolvedDate,"&gt;="&amp;$C$1,ResolvedDate,"&lt;="&amp;$F$1)</f>
        <v/>
      </c>
      <c r="F4937" s="137">
        <f>COUNTIFS(Severity,$B4937,SLA_Breach,"Yes",Status,"&lt;&gt;Suspend",Status,"&lt;&gt;Assigned",Status,"&lt;&gt;Open",Status,"&lt;&gt;Hold&gt;",ResolvedDate,"&gt;="&amp;$C$1,ResolvedDate,"&lt;="&amp;$F$1)</f>
        <v/>
      </c>
      <c r="G4937" s="137">
        <f>COUNTIFS(Severity,$B4937,AssignedDate,"&gt;=01/01/2017 12:00:00 AM",AssignedDate,"&lt;="&amp;$F$1)</f>
        <v/>
      </c>
      <c r="H4937" s="177" t="n"/>
      <c r="L4937" s="57" t="n">
        <v>0</v>
      </c>
      <c r="M4937" s="57" t="n"/>
    </row>
    <row r="4938" spans="1:13">
      <c r="A4938" s="137" t="n">
        <v>1</v>
      </c>
      <c r="B4938" s="100" t="s">
        <v>525</v>
      </c>
      <c r="C4938" s="137">
        <f>COUNTIFS(Severity,$B4938,AssignedDate,"&gt;="&amp;$C$1,AssignedDate,"&lt;="&amp;$F$1)</f>
        <v/>
      </c>
      <c r="D4938" s="137">
        <f>COUNTIFS(Severity,$B4938,Status,"&lt;&gt;Suspend",Status,"&lt;&gt;Assigned",Status,"&lt;&gt;Open",Status,"&lt;&gt;Hold",ResolvedDate,"&gt;="&amp;$C$1,ResolvedDate,"&lt;="&amp;$F$1)</f>
        <v/>
      </c>
      <c r="E4938" s="137">
        <f>COUNTIFS(Severity,$B4938,SLA_Breach,"&lt;&gt;Yes",Status,"&lt;&gt;Suspend",Status,"&lt;&gt;Assigned",Status,"&lt;&gt;Open",Status,"&lt;&gt;Hold&gt;",ResolvedDate,"&gt;="&amp;$C$1,ResolvedDate,"&lt;="&amp;$F$1)</f>
        <v/>
      </c>
      <c r="F4938" s="137">
        <f>COUNTIFS(Severity,$B4938,SLA_Breach,"Yes",Status,"&lt;&gt;Suspend",Status,"&lt;&gt;Assigned",Status,"&lt;&gt;Open",Status,"&lt;&gt;Hold&gt;",ResolvedDate,"&gt;="&amp;$C$1,ResolvedDate,"&lt;="&amp;$F$1)</f>
        <v/>
      </c>
      <c r="G4938" s="137">
        <f>COUNTIFS(Severity,$B4938,AssignedDate,"&gt;=01/01/2017 12:00:00 AM",AssignedDate,"&lt;="&amp;$F$1)</f>
        <v/>
      </c>
      <c r="H4938" s="177" t="n"/>
      <c r="L4938" s="57" t="n">
        <v>0</v>
      </c>
      <c r="M4938" s="57" t="n"/>
    </row>
    <row r="4939" spans="1:13">
      <c r="A4939" s="137" t="n">
        <v>1</v>
      </c>
      <c r="B4939" s="100" t="s">
        <v>525</v>
      </c>
      <c r="C4939" s="137">
        <f>COUNTIFS(Severity,$B4939,AssignedDate,"&gt;="&amp;$C$1,AssignedDate,"&lt;="&amp;$F$1)</f>
        <v/>
      </c>
      <c r="D4939" s="137">
        <f>COUNTIFS(Severity,$B4939,Status,"&lt;&gt;Suspend",Status,"&lt;&gt;Assigned",Status,"&lt;&gt;Open",Status,"&lt;&gt;Hold",ResolvedDate,"&gt;="&amp;$C$1,ResolvedDate,"&lt;="&amp;$F$1)</f>
        <v/>
      </c>
      <c r="E4939" s="137">
        <f>COUNTIFS(Severity,$B4939,SLA_Breach,"&lt;&gt;Yes",Status,"&lt;&gt;Suspend",Status,"&lt;&gt;Assigned",Status,"&lt;&gt;Open",Status,"&lt;&gt;Hold&gt;",ResolvedDate,"&gt;="&amp;$C$1,ResolvedDate,"&lt;="&amp;$F$1)</f>
        <v/>
      </c>
      <c r="F4939" s="137">
        <f>COUNTIFS(Severity,$B4939,SLA_Breach,"Yes",Status,"&lt;&gt;Suspend",Status,"&lt;&gt;Assigned",Status,"&lt;&gt;Open",Status,"&lt;&gt;Hold&gt;",ResolvedDate,"&gt;="&amp;$C$1,ResolvedDate,"&lt;="&amp;$F$1)</f>
        <v/>
      </c>
      <c r="G4939" s="137">
        <f>COUNTIFS(Severity,$B4939,AssignedDate,"&gt;=01/01/2017 12:00:00 AM",AssignedDate,"&lt;="&amp;$F$1)</f>
        <v/>
      </c>
      <c r="H4939" s="177" t="n"/>
      <c r="L4939" s="57" t="n">
        <v>0</v>
      </c>
      <c r="M4939" s="57" t="n"/>
    </row>
    <row r="4940" spans="1:13">
      <c r="A4940" s="137" t="n">
        <v>1</v>
      </c>
      <c r="B4940" s="100" t="s">
        <v>525</v>
      </c>
      <c r="C4940" s="137">
        <f>COUNTIFS(Severity,$B4940,AssignedDate,"&gt;="&amp;$C$1,AssignedDate,"&lt;="&amp;$F$1)</f>
        <v/>
      </c>
      <c r="D4940" s="137">
        <f>COUNTIFS(Severity,$B4940,Status,"&lt;&gt;Suspend",Status,"&lt;&gt;Assigned",Status,"&lt;&gt;Open",Status,"&lt;&gt;Hold",ResolvedDate,"&gt;="&amp;$C$1,ResolvedDate,"&lt;="&amp;$F$1)</f>
        <v/>
      </c>
      <c r="E4940" s="137">
        <f>COUNTIFS(Severity,$B4940,SLA_Breach,"&lt;&gt;Yes",Status,"&lt;&gt;Suspend",Status,"&lt;&gt;Assigned",Status,"&lt;&gt;Open",Status,"&lt;&gt;Hold&gt;",ResolvedDate,"&gt;="&amp;$C$1,ResolvedDate,"&lt;="&amp;$F$1)</f>
        <v/>
      </c>
      <c r="F4940" s="137">
        <f>COUNTIFS(Severity,$B4940,SLA_Breach,"Yes",Status,"&lt;&gt;Suspend",Status,"&lt;&gt;Assigned",Status,"&lt;&gt;Open",Status,"&lt;&gt;Hold&gt;",ResolvedDate,"&gt;="&amp;$C$1,ResolvedDate,"&lt;="&amp;$F$1)</f>
        <v/>
      </c>
      <c r="G4940" s="137">
        <f>COUNTIFS(Severity,$B4940,AssignedDate,"&gt;=01/01/2017 12:00:00 AM",AssignedDate,"&lt;="&amp;$F$1)</f>
        <v/>
      </c>
      <c r="H4940" s="177" t="n"/>
      <c r="L4940" s="57" t="n">
        <v>0</v>
      </c>
      <c r="M4940" s="57" t="n"/>
    </row>
    <row r="4941" spans="1:13">
      <c r="A4941" s="137" t="n">
        <v>1</v>
      </c>
      <c r="B4941" s="100" t="s">
        <v>525</v>
      </c>
      <c r="C4941" s="137">
        <f>COUNTIFS(Severity,$B4941,AssignedDate,"&gt;="&amp;$C$1,AssignedDate,"&lt;="&amp;$F$1)</f>
        <v/>
      </c>
      <c r="D4941" s="137">
        <f>COUNTIFS(Severity,$B4941,Status,"&lt;&gt;Suspend",Status,"&lt;&gt;Assigned",Status,"&lt;&gt;Open",Status,"&lt;&gt;Hold",ResolvedDate,"&gt;="&amp;$C$1,ResolvedDate,"&lt;="&amp;$F$1)</f>
        <v/>
      </c>
      <c r="E4941" s="137">
        <f>COUNTIFS(Severity,$B4941,SLA_Breach,"&lt;&gt;Yes",Status,"&lt;&gt;Suspend",Status,"&lt;&gt;Assigned",Status,"&lt;&gt;Open",Status,"&lt;&gt;Hold&gt;",ResolvedDate,"&gt;="&amp;$C$1,ResolvedDate,"&lt;="&amp;$F$1)</f>
        <v/>
      </c>
      <c r="F4941" s="137">
        <f>COUNTIFS(Severity,$B4941,SLA_Breach,"Yes",Status,"&lt;&gt;Suspend",Status,"&lt;&gt;Assigned",Status,"&lt;&gt;Open",Status,"&lt;&gt;Hold&gt;",ResolvedDate,"&gt;="&amp;$C$1,ResolvedDate,"&lt;="&amp;$F$1)</f>
        <v/>
      </c>
      <c r="G4941" s="137">
        <f>COUNTIFS(Severity,$B4941,AssignedDate,"&gt;=01/01/2017 12:00:00 AM",AssignedDate,"&lt;="&amp;$F$1)</f>
        <v/>
      </c>
      <c r="H4941" s="177" t="n"/>
      <c r="L4941" s="57" t="n">
        <v>0</v>
      </c>
      <c r="M4941" s="57" t="n"/>
    </row>
    <row r="4942" spans="1:13">
      <c r="A4942" s="137" t="n">
        <v>1</v>
      </c>
      <c r="B4942" s="100" t="s">
        <v>525</v>
      </c>
      <c r="C4942" s="137">
        <f>COUNTIFS(Severity,$B4942,AssignedDate,"&gt;="&amp;$C$1,AssignedDate,"&lt;="&amp;$F$1)</f>
        <v/>
      </c>
      <c r="D4942" s="137">
        <f>COUNTIFS(Severity,$B4942,Status,"&lt;&gt;Suspend",Status,"&lt;&gt;Assigned",Status,"&lt;&gt;Open",Status,"&lt;&gt;Hold",ResolvedDate,"&gt;="&amp;$C$1,ResolvedDate,"&lt;="&amp;$F$1)</f>
        <v/>
      </c>
      <c r="E4942" s="137">
        <f>COUNTIFS(Severity,$B4942,SLA_Breach,"&lt;&gt;Yes",Status,"&lt;&gt;Suspend",Status,"&lt;&gt;Assigned",Status,"&lt;&gt;Open",Status,"&lt;&gt;Hold&gt;",ResolvedDate,"&gt;="&amp;$C$1,ResolvedDate,"&lt;="&amp;$F$1)</f>
        <v/>
      </c>
      <c r="F4942" s="137">
        <f>COUNTIFS(Severity,$B4942,SLA_Breach,"Yes",Status,"&lt;&gt;Suspend",Status,"&lt;&gt;Assigned",Status,"&lt;&gt;Open",Status,"&lt;&gt;Hold&gt;",ResolvedDate,"&gt;="&amp;$C$1,ResolvedDate,"&lt;="&amp;$F$1)</f>
        <v/>
      </c>
      <c r="G4942" s="137">
        <f>COUNTIFS(Severity,$B4942,AssignedDate,"&gt;=01/01/2017 12:00:00 AM",AssignedDate,"&lt;="&amp;$F$1)</f>
        <v/>
      </c>
      <c r="H4942" s="177" t="n"/>
      <c r="L4942" s="57" t="n">
        <v>0</v>
      </c>
      <c r="M4942" s="57" t="n"/>
    </row>
    <row r="4943" spans="1:13">
      <c r="A4943" s="137" t="n">
        <v>1</v>
      </c>
      <c r="B4943" s="100" t="s">
        <v>525</v>
      </c>
      <c r="C4943" s="137">
        <f>COUNTIFS(Severity,$B4943,AssignedDate,"&gt;="&amp;$C$1,AssignedDate,"&lt;="&amp;$F$1)</f>
        <v/>
      </c>
      <c r="D4943" s="137">
        <f>COUNTIFS(Severity,$B4943,Status,"&lt;&gt;Suspend",Status,"&lt;&gt;Assigned",Status,"&lt;&gt;Open",Status,"&lt;&gt;Hold",ResolvedDate,"&gt;="&amp;$C$1,ResolvedDate,"&lt;="&amp;$F$1)</f>
        <v/>
      </c>
      <c r="E4943" s="137">
        <f>COUNTIFS(Severity,$B4943,SLA_Breach,"&lt;&gt;Yes",Status,"&lt;&gt;Suspend",Status,"&lt;&gt;Assigned",Status,"&lt;&gt;Open",Status,"&lt;&gt;Hold&gt;",ResolvedDate,"&gt;="&amp;$C$1,ResolvedDate,"&lt;="&amp;$F$1)</f>
        <v/>
      </c>
      <c r="F4943" s="137">
        <f>COUNTIFS(Severity,$B4943,SLA_Breach,"Yes",Status,"&lt;&gt;Suspend",Status,"&lt;&gt;Assigned",Status,"&lt;&gt;Open",Status,"&lt;&gt;Hold&gt;",ResolvedDate,"&gt;="&amp;$C$1,ResolvedDate,"&lt;="&amp;$F$1)</f>
        <v/>
      </c>
      <c r="G4943" s="137">
        <f>COUNTIFS(Severity,$B4943,AssignedDate,"&gt;=01/01/2017 12:00:00 AM",AssignedDate,"&lt;="&amp;$F$1)</f>
        <v/>
      </c>
      <c r="H4943" s="177" t="n"/>
      <c r="L4943" s="57" t="n">
        <v>0</v>
      </c>
      <c r="M4943" s="57" t="n"/>
    </row>
    <row r="4944" spans="1:13">
      <c r="A4944" s="137" t="n">
        <v>1</v>
      </c>
      <c r="B4944" s="100" t="s">
        <v>525</v>
      </c>
      <c r="C4944" s="137">
        <f>COUNTIFS(Severity,$B4944,AssignedDate,"&gt;="&amp;$C$1,AssignedDate,"&lt;="&amp;$F$1)</f>
        <v/>
      </c>
      <c r="D4944" s="137">
        <f>COUNTIFS(Severity,$B4944,Status,"&lt;&gt;Suspend",Status,"&lt;&gt;Assigned",Status,"&lt;&gt;Open",Status,"&lt;&gt;Hold",ResolvedDate,"&gt;="&amp;$C$1,ResolvedDate,"&lt;="&amp;$F$1)</f>
        <v/>
      </c>
      <c r="E4944" s="137">
        <f>COUNTIFS(Severity,$B4944,SLA_Breach,"&lt;&gt;Yes",Status,"&lt;&gt;Suspend",Status,"&lt;&gt;Assigned",Status,"&lt;&gt;Open",Status,"&lt;&gt;Hold&gt;",ResolvedDate,"&gt;="&amp;$C$1,ResolvedDate,"&lt;="&amp;$F$1)</f>
        <v/>
      </c>
      <c r="F4944" s="137">
        <f>COUNTIFS(Severity,$B4944,SLA_Breach,"Yes",Status,"&lt;&gt;Suspend",Status,"&lt;&gt;Assigned",Status,"&lt;&gt;Open",Status,"&lt;&gt;Hold&gt;",ResolvedDate,"&gt;="&amp;$C$1,ResolvedDate,"&lt;="&amp;$F$1)</f>
        <v/>
      </c>
      <c r="G4944" s="137">
        <f>COUNTIFS(Severity,$B4944,AssignedDate,"&gt;=01/01/2017 12:00:00 AM",AssignedDate,"&lt;="&amp;$F$1)</f>
        <v/>
      </c>
      <c r="H4944" s="177" t="n"/>
      <c r="L4944" s="57" t="n">
        <v>0</v>
      </c>
      <c r="M4944" s="57" t="n"/>
    </row>
    <row r="4945" spans="1:13">
      <c r="A4945" s="137" t="n">
        <v>1</v>
      </c>
      <c r="B4945" s="100" t="s">
        <v>525</v>
      </c>
      <c r="C4945" s="137">
        <f>COUNTIFS(Severity,$B4945,AssignedDate,"&gt;="&amp;$C$1,AssignedDate,"&lt;="&amp;$F$1)</f>
        <v/>
      </c>
      <c r="D4945" s="137">
        <f>COUNTIFS(Severity,$B4945,Status,"&lt;&gt;Suspend",Status,"&lt;&gt;Assigned",Status,"&lt;&gt;Open",Status,"&lt;&gt;Hold",ResolvedDate,"&gt;="&amp;$C$1,ResolvedDate,"&lt;="&amp;$F$1)</f>
        <v/>
      </c>
      <c r="E4945" s="137">
        <f>COUNTIFS(Severity,$B4945,SLA_Breach,"&lt;&gt;Yes",Status,"&lt;&gt;Suspend",Status,"&lt;&gt;Assigned",Status,"&lt;&gt;Open",Status,"&lt;&gt;Hold&gt;",ResolvedDate,"&gt;="&amp;$C$1,ResolvedDate,"&lt;="&amp;$F$1)</f>
        <v/>
      </c>
      <c r="F4945" s="137">
        <f>COUNTIFS(Severity,$B4945,SLA_Breach,"Yes",Status,"&lt;&gt;Suspend",Status,"&lt;&gt;Assigned",Status,"&lt;&gt;Open",Status,"&lt;&gt;Hold&gt;",ResolvedDate,"&gt;="&amp;$C$1,ResolvedDate,"&lt;="&amp;$F$1)</f>
        <v/>
      </c>
      <c r="G4945" s="137">
        <f>COUNTIFS(Severity,$B4945,AssignedDate,"&gt;=01/01/2017 12:00:00 AM",AssignedDate,"&lt;="&amp;$F$1)</f>
        <v/>
      </c>
      <c r="H4945" s="177" t="n"/>
      <c r="L4945" s="57" t="n">
        <v>0</v>
      </c>
      <c r="M4945" s="57" t="n"/>
    </row>
    <row r="4946" spans="1:13">
      <c r="A4946" s="137" t="n">
        <v>1</v>
      </c>
      <c r="B4946" s="100" t="s">
        <v>525</v>
      </c>
      <c r="C4946" s="137">
        <f>COUNTIFS(Severity,$B4946,AssignedDate,"&gt;="&amp;$C$1,AssignedDate,"&lt;="&amp;$F$1)</f>
        <v/>
      </c>
      <c r="D4946" s="137">
        <f>COUNTIFS(Severity,$B4946,Status,"&lt;&gt;Suspend",Status,"&lt;&gt;Assigned",Status,"&lt;&gt;Open",Status,"&lt;&gt;Hold",ResolvedDate,"&gt;="&amp;$C$1,ResolvedDate,"&lt;="&amp;$F$1)</f>
        <v/>
      </c>
      <c r="E4946" s="137">
        <f>COUNTIFS(Severity,$B4946,SLA_Breach,"&lt;&gt;Yes",Status,"&lt;&gt;Suspend",Status,"&lt;&gt;Assigned",Status,"&lt;&gt;Open",Status,"&lt;&gt;Hold&gt;",ResolvedDate,"&gt;="&amp;$C$1,ResolvedDate,"&lt;="&amp;$F$1)</f>
        <v/>
      </c>
      <c r="F4946" s="137">
        <f>COUNTIFS(Severity,$B4946,SLA_Breach,"Yes",Status,"&lt;&gt;Suspend",Status,"&lt;&gt;Assigned",Status,"&lt;&gt;Open",Status,"&lt;&gt;Hold&gt;",ResolvedDate,"&gt;="&amp;$C$1,ResolvedDate,"&lt;="&amp;$F$1)</f>
        <v/>
      </c>
      <c r="G4946" s="137">
        <f>COUNTIFS(Severity,$B4946,AssignedDate,"&gt;=01/01/2017 12:00:00 AM",AssignedDate,"&lt;="&amp;$F$1)</f>
        <v/>
      </c>
      <c r="H4946" s="177" t="n"/>
      <c r="L4946" s="57" t="n">
        <v>0</v>
      </c>
      <c r="M4946" s="57" t="n"/>
    </row>
    <row r="4947" spans="1:13">
      <c r="A4947" s="137" t="n">
        <v>1</v>
      </c>
      <c r="B4947" s="100" t="s">
        <v>525</v>
      </c>
      <c r="C4947" s="137">
        <f>COUNTIFS(Severity,$B4947,AssignedDate,"&gt;="&amp;$C$1,AssignedDate,"&lt;="&amp;$F$1)</f>
        <v/>
      </c>
      <c r="D4947" s="137">
        <f>COUNTIFS(Severity,$B4947,Status,"&lt;&gt;Suspend",Status,"&lt;&gt;Assigned",Status,"&lt;&gt;Open",Status,"&lt;&gt;Hold",ResolvedDate,"&gt;="&amp;$C$1,ResolvedDate,"&lt;="&amp;$F$1)</f>
        <v/>
      </c>
      <c r="E4947" s="137">
        <f>COUNTIFS(Severity,$B4947,SLA_Breach,"&lt;&gt;Yes",Status,"&lt;&gt;Suspend",Status,"&lt;&gt;Assigned",Status,"&lt;&gt;Open",Status,"&lt;&gt;Hold&gt;",ResolvedDate,"&gt;="&amp;$C$1,ResolvedDate,"&lt;="&amp;$F$1)</f>
        <v/>
      </c>
      <c r="F4947" s="137">
        <f>COUNTIFS(Severity,$B4947,SLA_Breach,"Yes",Status,"&lt;&gt;Suspend",Status,"&lt;&gt;Assigned",Status,"&lt;&gt;Open",Status,"&lt;&gt;Hold&gt;",ResolvedDate,"&gt;="&amp;$C$1,ResolvedDate,"&lt;="&amp;$F$1)</f>
        <v/>
      </c>
      <c r="G4947" s="137">
        <f>COUNTIFS(Severity,$B4947,AssignedDate,"&gt;=01/01/2017 12:00:00 AM",AssignedDate,"&lt;="&amp;$F$1)</f>
        <v/>
      </c>
      <c r="H4947" s="177" t="n"/>
      <c r="L4947" s="57" t="n">
        <v>0</v>
      </c>
      <c r="M4947" s="57" t="n"/>
    </row>
    <row r="4948" spans="1:13">
      <c r="A4948" s="137" t="n">
        <v>1</v>
      </c>
      <c r="B4948" s="100" t="s">
        <v>525</v>
      </c>
      <c r="C4948" s="137">
        <f>COUNTIFS(Severity,$B4948,AssignedDate,"&gt;="&amp;$C$1,AssignedDate,"&lt;="&amp;$F$1)</f>
        <v/>
      </c>
      <c r="D4948" s="137">
        <f>COUNTIFS(Severity,$B4948,Status,"&lt;&gt;Suspend",Status,"&lt;&gt;Assigned",Status,"&lt;&gt;Open",Status,"&lt;&gt;Hold",ResolvedDate,"&gt;="&amp;$C$1,ResolvedDate,"&lt;="&amp;$F$1)</f>
        <v/>
      </c>
      <c r="E4948" s="137">
        <f>COUNTIFS(Severity,$B4948,SLA_Breach,"&lt;&gt;Yes",Status,"&lt;&gt;Suspend",Status,"&lt;&gt;Assigned",Status,"&lt;&gt;Open",Status,"&lt;&gt;Hold&gt;",ResolvedDate,"&gt;="&amp;$C$1,ResolvedDate,"&lt;="&amp;$F$1)</f>
        <v/>
      </c>
      <c r="F4948" s="137">
        <f>COUNTIFS(Severity,$B4948,SLA_Breach,"Yes",Status,"&lt;&gt;Suspend",Status,"&lt;&gt;Assigned",Status,"&lt;&gt;Open",Status,"&lt;&gt;Hold&gt;",ResolvedDate,"&gt;="&amp;$C$1,ResolvedDate,"&lt;="&amp;$F$1)</f>
        <v/>
      </c>
      <c r="G4948" s="137">
        <f>COUNTIFS(Severity,$B4948,AssignedDate,"&gt;=01/01/2017 12:00:00 AM",AssignedDate,"&lt;="&amp;$F$1)</f>
        <v/>
      </c>
      <c r="H4948" s="177" t="n"/>
      <c r="L4948" s="57" t="n">
        <v>0</v>
      </c>
      <c r="M4948" s="57" t="n"/>
    </row>
    <row r="4949" spans="1:13">
      <c r="A4949" s="137" t="n">
        <v>1</v>
      </c>
      <c r="B4949" s="100" t="s">
        <v>525</v>
      </c>
      <c r="C4949" s="137">
        <f>COUNTIFS(Severity,$B4949,AssignedDate,"&gt;="&amp;$C$1,AssignedDate,"&lt;="&amp;$F$1)</f>
        <v/>
      </c>
      <c r="D4949" s="137">
        <f>COUNTIFS(Severity,$B4949,Status,"&lt;&gt;Suspend",Status,"&lt;&gt;Assigned",Status,"&lt;&gt;Open",Status,"&lt;&gt;Hold",ResolvedDate,"&gt;="&amp;$C$1,ResolvedDate,"&lt;="&amp;$F$1)</f>
        <v/>
      </c>
      <c r="E4949" s="137">
        <f>COUNTIFS(Severity,$B4949,SLA_Breach,"&lt;&gt;Yes",Status,"&lt;&gt;Suspend",Status,"&lt;&gt;Assigned",Status,"&lt;&gt;Open",Status,"&lt;&gt;Hold&gt;",ResolvedDate,"&gt;="&amp;$C$1,ResolvedDate,"&lt;="&amp;$F$1)</f>
        <v/>
      </c>
      <c r="F4949" s="137">
        <f>COUNTIFS(Severity,$B4949,SLA_Breach,"Yes",Status,"&lt;&gt;Suspend",Status,"&lt;&gt;Assigned",Status,"&lt;&gt;Open",Status,"&lt;&gt;Hold&gt;",ResolvedDate,"&gt;="&amp;$C$1,ResolvedDate,"&lt;="&amp;$F$1)</f>
        <v/>
      </c>
      <c r="G4949" s="137">
        <f>COUNTIFS(Severity,$B4949,AssignedDate,"&gt;=01/01/2017 12:00:00 AM",AssignedDate,"&lt;="&amp;$F$1)</f>
        <v/>
      </c>
      <c r="H4949" s="177" t="n"/>
      <c r="L4949" s="57" t="n">
        <v>0</v>
      </c>
      <c r="M4949" s="57" t="n"/>
    </row>
    <row r="4950" spans="1:13">
      <c r="A4950" s="137" t="n">
        <v>1</v>
      </c>
      <c r="B4950" s="100" t="s">
        <v>525</v>
      </c>
      <c r="C4950" s="137">
        <f>COUNTIFS(Severity,$B4950,AssignedDate,"&gt;="&amp;$C$1,AssignedDate,"&lt;="&amp;$F$1)</f>
        <v/>
      </c>
      <c r="D4950" s="137">
        <f>COUNTIFS(Severity,$B4950,Status,"&lt;&gt;Suspend",Status,"&lt;&gt;Assigned",Status,"&lt;&gt;Open",Status,"&lt;&gt;Hold",ResolvedDate,"&gt;="&amp;$C$1,ResolvedDate,"&lt;="&amp;$F$1)</f>
        <v/>
      </c>
      <c r="E4950" s="137">
        <f>COUNTIFS(Severity,$B4950,SLA_Breach,"&lt;&gt;Yes",Status,"&lt;&gt;Suspend",Status,"&lt;&gt;Assigned",Status,"&lt;&gt;Open",Status,"&lt;&gt;Hold&gt;",ResolvedDate,"&gt;="&amp;$C$1,ResolvedDate,"&lt;="&amp;$F$1)</f>
        <v/>
      </c>
      <c r="F4950" s="137">
        <f>COUNTIFS(Severity,$B4950,SLA_Breach,"Yes",Status,"&lt;&gt;Suspend",Status,"&lt;&gt;Assigned",Status,"&lt;&gt;Open",Status,"&lt;&gt;Hold&gt;",ResolvedDate,"&gt;="&amp;$C$1,ResolvedDate,"&lt;="&amp;$F$1)</f>
        <v/>
      </c>
      <c r="G4950" s="137">
        <f>COUNTIFS(Severity,$B4950,AssignedDate,"&gt;=01/01/2017 12:00:00 AM",AssignedDate,"&lt;="&amp;$F$1)</f>
        <v/>
      </c>
      <c r="H4950" s="177" t="n"/>
      <c r="L4950" s="57" t="n">
        <v>0</v>
      </c>
      <c r="M4950" s="57" t="n"/>
    </row>
    <row r="4951" spans="1:13">
      <c r="A4951" s="137" t="n">
        <v>1</v>
      </c>
      <c r="B4951" s="100" t="s">
        <v>525</v>
      </c>
      <c r="C4951" s="137">
        <f>COUNTIFS(Severity,$B4951,AssignedDate,"&gt;="&amp;$C$1,AssignedDate,"&lt;="&amp;$F$1)</f>
        <v/>
      </c>
      <c r="D4951" s="137">
        <f>COUNTIFS(Severity,$B4951,Status,"&lt;&gt;Suspend",Status,"&lt;&gt;Assigned",Status,"&lt;&gt;Open",Status,"&lt;&gt;Hold",ResolvedDate,"&gt;="&amp;$C$1,ResolvedDate,"&lt;="&amp;$F$1)</f>
        <v/>
      </c>
      <c r="E4951" s="137">
        <f>COUNTIFS(Severity,$B4951,SLA_Breach,"&lt;&gt;Yes",Status,"&lt;&gt;Suspend",Status,"&lt;&gt;Assigned",Status,"&lt;&gt;Open",Status,"&lt;&gt;Hold&gt;",ResolvedDate,"&gt;="&amp;$C$1,ResolvedDate,"&lt;="&amp;$F$1)</f>
        <v/>
      </c>
      <c r="F4951" s="137">
        <f>COUNTIFS(Severity,$B4951,SLA_Breach,"Yes",Status,"&lt;&gt;Suspend",Status,"&lt;&gt;Assigned",Status,"&lt;&gt;Open",Status,"&lt;&gt;Hold&gt;",ResolvedDate,"&gt;="&amp;$C$1,ResolvedDate,"&lt;="&amp;$F$1)</f>
        <v/>
      </c>
      <c r="G4951" s="137">
        <f>COUNTIFS(Severity,$B4951,AssignedDate,"&gt;=01/01/2017 12:00:00 AM",AssignedDate,"&lt;="&amp;$F$1)</f>
        <v/>
      </c>
      <c r="H4951" s="177" t="n"/>
      <c r="L4951" s="57" t="n">
        <v>0</v>
      </c>
      <c r="M4951" s="57" t="n"/>
    </row>
    <row r="4952" spans="1:13">
      <c r="A4952" s="137" t="n">
        <v>1</v>
      </c>
      <c r="B4952" s="100" t="s">
        <v>525</v>
      </c>
      <c r="C4952" s="137">
        <f>COUNTIFS(Severity,$B4952,AssignedDate,"&gt;="&amp;$C$1,AssignedDate,"&lt;="&amp;$F$1)</f>
        <v/>
      </c>
      <c r="D4952" s="137">
        <f>COUNTIFS(Severity,$B4952,Status,"&lt;&gt;Suspend",Status,"&lt;&gt;Assigned",Status,"&lt;&gt;Open",Status,"&lt;&gt;Hold",ResolvedDate,"&gt;="&amp;$C$1,ResolvedDate,"&lt;="&amp;$F$1)</f>
        <v/>
      </c>
      <c r="E4952" s="137">
        <f>COUNTIFS(Severity,$B4952,SLA_Breach,"&lt;&gt;Yes",Status,"&lt;&gt;Suspend",Status,"&lt;&gt;Assigned",Status,"&lt;&gt;Open",Status,"&lt;&gt;Hold&gt;",ResolvedDate,"&gt;="&amp;$C$1,ResolvedDate,"&lt;="&amp;$F$1)</f>
        <v/>
      </c>
      <c r="F4952" s="137">
        <f>COUNTIFS(Severity,$B4952,SLA_Breach,"Yes",Status,"&lt;&gt;Suspend",Status,"&lt;&gt;Assigned",Status,"&lt;&gt;Open",Status,"&lt;&gt;Hold&gt;",ResolvedDate,"&gt;="&amp;$C$1,ResolvedDate,"&lt;="&amp;$F$1)</f>
        <v/>
      </c>
      <c r="G4952" s="137">
        <f>COUNTIFS(Severity,$B4952,AssignedDate,"&gt;=01/01/2017 12:00:00 AM",AssignedDate,"&lt;="&amp;$F$1)</f>
        <v/>
      </c>
      <c r="H4952" s="177" t="n"/>
      <c r="L4952" s="57" t="n">
        <v>0</v>
      </c>
      <c r="M4952" s="57" t="n"/>
    </row>
    <row r="4953" spans="1:13">
      <c r="A4953" s="137" t="n">
        <v>1</v>
      </c>
      <c r="B4953" s="100" t="s">
        <v>525</v>
      </c>
      <c r="C4953" s="137">
        <f>COUNTIFS(Severity,$B4953,AssignedDate,"&gt;="&amp;$C$1,AssignedDate,"&lt;="&amp;$F$1)</f>
        <v/>
      </c>
      <c r="D4953" s="137">
        <f>COUNTIFS(Severity,$B4953,Status,"&lt;&gt;Suspend",Status,"&lt;&gt;Assigned",Status,"&lt;&gt;Open",Status,"&lt;&gt;Hold",ResolvedDate,"&gt;="&amp;$C$1,ResolvedDate,"&lt;="&amp;$F$1)</f>
        <v/>
      </c>
      <c r="E4953" s="137">
        <f>COUNTIFS(Severity,$B4953,SLA_Breach,"&lt;&gt;Yes",Status,"&lt;&gt;Suspend",Status,"&lt;&gt;Assigned",Status,"&lt;&gt;Open",Status,"&lt;&gt;Hold&gt;",ResolvedDate,"&gt;="&amp;$C$1,ResolvedDate,"&lt;="&amp;$F$1)</f>
        <v/>
      </c>
      <c r="F4953" s="137">
        <f>COUNTIFS(Severity,$B4953,SLA_Breach,"Yes",Status,"&lt;&gt;Suspend",Status,"&lt;&gt;Assigned",Status,"&lt;&gt;Open",Status,"&lt;&gt;Hold&gt;",ResolvedDate,"&gt;="&amp;$C$1,ResolvedDate,"&lt;="&amp;$F$1)</f>
        <v/>
      </c>
      <c r="G4953" s="137">
        <f>COUNTIFS(Severity,$B4953,AssignedDate,"&gt;=01/01/2017 12:00:00 AM",AssignedDate,"&lt;="&amp;$F$1)</f>
        <v/>
      </c>
      <c r="H4953" s="177" t="n"/>
      <c r="L4953" s="57" t="n">
        <v>0</v>
      </c>
      <c r="M4953" s="57" t="n"/>
    </row>
    <row r="4954" spans="1:13">
      <c r="A4954" s="137" t="n">
        <v>1</v>
      </c>
      <c r="B4954" s="100" t="s">
        <v>525</v>
      </c>
      <c r="C4954" s="137">
        <f>COUNTIFS(Severity,$B4954,AssignedDate,"&gt;="&amp;$C$1,AssignedDate,"&lt;="&amp;$F$1)</f>
        <v/>
      </c>
      <c r="D4954" s="137">
        <f>COUNTIFS(Severity,$B4954,Status,"&lt;&gt;Suspend",Status,"&lt;&gt;Assigned",Status,"&lt;&gt;Open",Status,"&lt;&gt;Hold",ResolvedDate,"&gt;="&amp;$C$1,ResolvedDate,"&lt;="&amp;$F$1)</f>
        <v/>
      </c>
      <c r="E4954" s="137">
        <f>COUNTIFS(Severity,$B4954,SLA_Breach,"&lt;&gt;Yes",Status,"&lt;&gt;Suspend",Status,"&lt;&gt;Assigned",Status,"&lt;&gt;Open",Status,"&lt;&gt;Hold&gt;",ResolvedDate,"&gt;="&amp;$C$1,ResolvedDate,"&lt;="&amp;$F$1)</f>
        <v/>
      </c>
      <c r="F4954" s="137">
        <f>COUNTIFS(Severity,$B4954,SLA_Breach,"Yes",Status,"&lt;&gt;Suspend",Status,"&lt;&gt;Assigned",Status,"&lt;&gt;Open",Status,"&lt;&gt;Hold&gt;",ResolvedDate,"&gt;="&amp;$C$1,ResolvedDate,"&lt;="&amp;$F$1)</f>
        <v/>
      </c>
      <c r="G4954" s="137">
        <f>COUNTIFS(Severity,$B4954,AssignedDate,"&gt;=01/01/2017 12:00:00 AM",AssignedDate,"&lt;="&amp;$F$1)</f>
        <v/>
      </c>
      <c r="H4954" s="177" t="n"/>
      <c r="L4954" s="57" t="n">
        <v>0</v>
      </c>
      <c r="M4954" s="57" t="n"/>
    </row>
    <row r="4955" spans="1:13">
      <c r="A4955" s="137" t="n">
        <v>1</v>
      </c>
      <c r="B4955" s="100" t="s">
        <v>525</v>
      </c>
      <c r="C4955" s="137">
        <f>COUNTIFS(Severity,$B4955,AssignedDate,"&gt;="&amp;$C$1,AssignedDate,"&lt;="&amp;$F$1)</f>
        <v/>
      </c>
      <c r="D4955" s="137">
        <f>COUNTIFS(Severity,$B4955,Status,"&lt;&gt;Suspend",Status,"&lt;&gt;Assigned",Status,"&lt;&gt;Open",Status,"&lt;&gt;Hold",ResolvedDate,"&gt;="&amp;$C$1,ResolvedDate,"&lt;="&amp;$F$1)</f>
        <v/>
      </c>
      <c r="E4955" s="137">
        <f>COUNTIFS(Severity,$B4955,SLA_Breach,"&lt;&gt;Yes",Status,"&lt;&gt;Suspend",Status,"&lt;&gt;Assigned",Status,"&lt;&gt;Open",Status,"&lt;&gt;Hold&gt;",ResolvedDate,"&gt;="&amp;$C$1,ResolvedDate,"&lt;="&amp;$F$1)</f>
        <v/>
      </c>
      <c r="F4955" s="137">
        <f>COUNTIFS(Severity,$B4955,SLA_Breach,"Yes",Status,"&lt;&gt;Suspend",Status,"&lt;&gt;Assigned",Status,"&lt;&gt;Open",Status,"&lt;&gt;Hold&gt;",ResolvedDate,"&gt;="&amp;$C$1,ResolvedDate,"&lt;="&amp;$F$1)</f>
        <v/>
      </c>
      <c r="G4955" s="137">
        <f>COUNTIFS(Severity,$B4955,AssignedDate,"&gt;=01/01/2017 12:00:00 AM",AssignedDate,"&lt;="&amp;$F$1)</f>
        <v/>
      </c>
      <c r="H4955" s="177" t="n"/>
      <c r="L4955" s="57" t="n">
        <v>0</v>
      </c>
      <c r="M4955" s="57" t="n"/>
    </row>
    <row r="4956" spans="1:13">
      <c r="A4956" s="137" t="n">
        <v>1</v>
      </c>
      <c r="B4956" s="100" t="s">
        <v>525</v>
      </c>
      <c r="C4956" s="137">
        <f>COUNTIFS(Severity,$B4956,AssignedDate,"&gt;="&amp;$C$1,AssignedDate,"&lt;="&amp;$F$1)</f>
        <v/>
      </c>
      <c r="D4956" s="137">
        <f>COUNTIFS(Severity,$B4956,Status,"&lt;&gt;Suspend",Status,"&lt;&gt;Assigned",Status,"&lt;&gt;Open",Status,"&lt;&gt;Hold",ResolvedDate,"&gt;="&amp;$C$1,ResolvedDate,"&lt;="&amp;$F$1)</f>
        <v/>
      </c>
      <c r="E4956" s="137">
        <f>COUNTIFS(Severity,$B4956,SLA_Breach,"&lt;&gt;Yes",Status,"&lt;&gt;Suspend",Status,"&lt;&gt;Assigned",Status,"&lt;&gt;Open",Status,"&lt;&gt;Hold&gt;",ResolvedDate,"&gt;="&amp;$C$1,ResolvedDate,"&lt;="&amp;$F$1)</f>
        <v/>
      </c>
      <c r="F4956" s="137">
        <f>COUNTIFS(Severity,$B4956,SLA_Breach,"Yes",Status,"&lt;&gt;Suspend",Status,"&lt;&gt;Assigned",Status,"&lt;&gt;Open",Status,"&lt;&gt;Hold&gt;",ResolvedDate,"&gt;="&amp;$C$1,ResolvedDate,"&lt;="&amp;$F$1)</f>
        <v/>
      </c>
      <c r="G4956" s="137">
        <f>COUNTIFS(Severity,$B4956,AssignedDate,"&gt;=01/01/2017 12:00:00 AM",AssignedDate,"&lt;="&amp;$F$1)</f>
        <v/>
      </c>
      <c r="H4956" s="177" t="n"/>
      <c r="L4956" s="57" t="n">
        <v>0</v>
      </c>
      <c r="M4956" s="57" t="n"/>
    </row>
    <row r="4957" spans="1:13">
      <c r="A4957" s="137" t="n">
        <v>1</v>
      </c>
      <c r="B4957" s="100" t="s">
        <v>525</v>
      </c>
      <c r="C4957" s="137">
        <f>COUNTIFS(Severity,$B4957,AssignedDate,"&gt;="&amp;$C$1,AssignedDate,"&lt;="&amp;$F$1)</f>
        <v/>
      </c>
      <c r="D4957" s="137">
        <f>COUNTIFS(Severity,$B4957,Status,"&lt;&gt;Suspend",Status,"&lt;&gt;Assigned",Status,"&lt;&gt;Open",Status,"&lt;&gt;Hold",ResolvedDate,"&gt;="&amp;$C$1,ResolvedDate,"&lt;="&amp;$F$1)</f>
        <v/>
      </c>
      <c r="E4957" s="137">
        <f>COUNTIFS(Severity,$B4957,SLA_Breach,"&lt;&gt;Yes",Status,"&lt;&gt;Suspend",Status,"&lt;&gt;Assigned",Status,"&lt;&gt;Open",Status,"&lt;&gt;Hold&gt;",ResolvedDate,"&gt;="&amp;$C$1,ResolvedDate,"&lt;="&amp;$F$1)</f>
        <v/>
      </c>
      <c r="F4957" s="137">
        <f>COUNTIFS(Severity,$B4957,SLA_Breach,"Yes",Status,"&lt;&gt;Suspend",Status,"&lt;&gt;Assigned",Status,"&lt;&gt;Open",Status,"&lt;&gt;Hold&gt;",ResolvedDate,"&gt;="&amp;$C$1,ResolvedDate,"&lt;="&amp;$F$1)</f>
        <v/>
      </c>
      <c r="G4957" s="137">
        <f>COUNTIFS(Severity,$B4957,AssignedDate,"&gt;=01/01/2017 12:00:00 AM",AssignedDate,"&lt;="&amp;$F$1)</f>
        <v/>
      </c>
      <c r="H4957" s="177" t="n"/>
      <c r="L4957" s="57" t="n">
        <v>0</v>
      </c>
      <c r="M4957" s="57" t="n"/>
    </row>
    <row r="4958" spans="1:13">
      <c r="A4958" s="137" t="n">
        <v>1</v>
      </c>
      <c r="B4958" s="100" t="s">
        <v>525</v>
      </c>
      <c r="C4958" s="137">
        <f>COUNTIFS(Severity,$B4958,AssignedDate,"&gt;="&amp;$C$1,AssignedDate,"&lt;="&amp;$F$1)</f>
        <v/>
      </c>
      <c r="D4958" s="137">
        <f>COUNTIFS(Severity,$B4958,Status,"&lt;&gt;Suspend",Status,"&lt;&gt;Assigned",Status,"&lt;&gt;Open",Status,"&lt;&gt;Hold",ResolvedDate,"&gt;="&amp;$C$1,ResolvedDate,"&lt;="&amp;$F$1)</f>
        <v/>
      </c>
      <c r="E4958" s="137">
        <f>COUNTIFS(Severity,$B4958,SLA_Breach,"&lt;&gt;Yes",Status,"&lt;&gt;Suspend",Status,"&lt;&gt;Assigned",Status,"&lt;&gt;Open",Status,"&lt;&gt;Hold&gt;",ResolvedDate,"&gt;="&amp;$C$1,ResolvedDate,"&lt;="&amp;$F$1)</f>
        <v/>
      </c>
      <c r="F4958" s="137">
        <f>COUNTIFS(Severity,$B4958,SLA_Breach,"Yes",Status,"&lt;&gt;Suspend",Status,"&lt;&gt;Assigned",Status,"&lt;&gt;Open",Status,"&lt;&gt;Hold&gt;",ResolvedDate,"&gt;="&amp;$C$1,ResolvedDate,"&lt;="&amp;$F$1)</f>
        <v/>
      </c>
      <c r="G4958" s="137">
        <f>COUNTIFS(Severity,$B4958,AssignedDate,"&gt;=01/01/2017 12:00:00 AM",AssignedDate,"&lt;="&amp;$F$1)</f>
        <v/>
      </c>
      <c r="H4958" s="177" t="n"/>
      <c r="L4958" s="57" t="n">
        <v>0</v>
      </c>
      <c r="M4958" s="57" t="n"/>
    </row>
    <row r="4959" spans="1:13">
      <c r="A4959" s="137" t="n">
        <v>1</v>
      </c>
      <c r="B4959" s="100" t="s">
        <v>525</v>
      </c>
      <c r="C4959" s="137">
        <f>COUNTIFS(Severity,$B4959,AssignedDate,"&gt;="&amp;$C$1,AssignedDate,"&lt;="&amp;$F$1)</f>
        <v/>
      </c>
      <c r="D4959" s="137">
        <f>COUNTIFS(Severity,$B4959,Status,"&lt;&gt;Suspend",Status,"&lt;&gt;Assigned",Status,"&lt;&gt;Open",Status,"&lt;&gt;Hold",ResolvedDate,"&gt;="&amp;$C$1,ResolvedDate,"&lt;="&amp;$F$1)</f>
        <v/>
      </c>
      <c r="E4959" s="137">
        <f>COUNTIFS(Severity,$B4959,SLA_Breach,"&lt;&gt;Yes",Status,"&lt;&gt;Suspend",Status,"&lt;&gt;Assigned",Status,"&lt;&gt;Open",Status,"&lt;&gt;Hold&gt;",ResolvedDate,"&gt;="&amp;$C$1,ResolvedDate,"&lt;="&amp;$F$1)</f>
        <v/>
      </c>
      <c r="F4959" s="137">
        <f>COUNTIFS(Severity,$B4959,SLA_Breach,"Yes",Status,"&lt;&gt;Suspend",Status,"&lt;&gt;Assigned",Status,"&lt;&gt;Open",Status,"&lt;&gt;Hold&gt;",ResolvedDate,"&gt;="&amp;$C$1,ResolvedDate,"&lt;="&amp;$F$1)</f>
        <v/>
      </c>
      <c r="G4959" s="137">
        <f>COUNTIFS(Severity,$B4959,AssignedDate,"&gt;=01/01/2017 12:00:00 AM",AssignedDate,"&lt;="&amp;$F$1)</f>
        <v/>
      </c>
      <c r="H4959" s="177" t="n"/>
      <c r="L4959" s="57" t="n">
        <v>0</v>
      </c>
      <c r="M4959" s="57" t="n"/>
    </row>
    <row r="4960" spans="1:13">
      <c r="A4960" s="137" t="n">
        <v>1</v>
      </c>
      <c r="B4960" s="100" t="s">
        <v>525</v>
      </c>
      <c r="C4960" s="137">
        <f>COUNTIFS(Severity,$B4960,AssignedDate,"&gt;="&amp;$C$1,AssignedDate,"&lt;="&amp;$F$1)</f>
        <v/>
      </c>
      <c r="D4960" s="137">
        <f>COUNTIFS(Severity,$B4960,Status,"&lt;&gt;Suspend",Status,"&lt;&gt;Assigned",Status,"&lt;&gt;Open",Status,"&lt;&gt;Hold",ResolvedDate,"&gt;="&amp;$C$1,ResolvedDate,"&lt;="&amp;$F$1)</f>
        <v/>
      </c>
      <c r="E4960" s="137">
        <f>COUNTIFS(Severity,$B4960,SLA_Breach,"&lt;&gt;Yes",Status,"&lt;&gt;Suspend",Status,"&lt;&gt;Assigned",Status,"&lt;&gt;Open",Status,"&lt;&gt;Hold&gt;",ResolvedDate,"&gt;="&amp;$C$1,ResolvedDate,"&lt;="&amp;$F$1)</f>
        <v/>
      </c>
      <c r="F4960" s="137">
        <f>COUNTIFS(Severity,$B4960,SLA_Breach,"Yes",Status,"&lt;&gt;Suspend",Status,"&lt;&gt;Assigned",Status,"&lt;&gt;Open",Status,"&lt;&gt;Hold&gt;",ResolvedDate,"&gt;="&amp;$C$1,ResolvedDate,"&lt;="&amp;$F$1)</f>
        <v/>
      </c>
      <c r="G4960" s="137">
        <f>COUNTIFS(Severity,$B4960,AssignedDate,"&gt;=01/01/2017 12:00:00 AM",AssignedDate,"&lt;="&amp;$F$1)</f>
        <v/>
      </c>
      <c r="H4960" s="177" t="n"/>
      <c r="L4960" s="57" t="n">
        <v>0</v>
      </c>
      <c r="M4960" s="57" t="n"/>
    </row>
    <row r="4961" spans="1:13">
      <c r="A4961" s="137" t="n">
        <v>1</v>
      </c>
      <c r="B4961" s="100" t="s">
        <v>525</v>
      </c>
      <c r="C4961" s="137">
        <f>COUNTIFS(Severity,$B4961,AssignedDate,"&gt;="&amp;$C$1,AssignedDate,"&lt;="&amp;$F$1)</f>
        <v/>
      </c>
      <c r="D4961" s="137">
        <f>COUNTIFS(Severity,$B4961,Status,"&lt;&gt;Suspend",Status,"&lt;&gt;Assigned",Status,"&lt;&gt;Open",Status,"&lt;&gt;Hold",ResolvedDate,"&gt;="&amp;$C$1,ResolvedDate,"&lt;="&amp;$F$1)</f>
        <v/>
      </c>
      <c r="E4961" s="137">
        <f>COUNTIFS(Severity,$B4961,SLA_Breach,"&lt;&gt;Yes",Status,"&lt;&gt;Suspend",Status,"&lt;&gt;Assigned",Status,"&lt;&gt;Open",Status,"&lt;&gt;Hold&gt;",ResolvedDate,"&gt;="&amp;$C$1,ResolvedDate,"&lt;="&amp;$F$1)</f>
        <v/>
      </c>
      <c r="F4961" s="137">
        <f>COUNTIFS(Severity,$B4961,SLA_Breach,"Yes",Status,"&lt;&gt;Suspend",Status,"&lt;&gt;Assigned",Status,"&lt;&gt;Open",Status,"&lt;&gt;Hold&gt;",ResolvedDate,"&gt;="&amp;$C$1,ResolvedDate,"&lt;="&amp;$F$1)</f>
        <v/>
      </c>
      <c r="G4961" s="137">
        <f>COUNTIFS(Severity,$B4961,AssignedDate,"&gt;=01/01/2017 12:00:00 AM",AssignedDate,"&lt;="&amp;$F$1)</f>
        <v/>
      </c>
      <c r="H4961" s="177" t="n"/>
      <c r="L4961" s="57" t="n">
        <v>0</v>
      </c>
      <c r="M4961" s="57" t="n"/>
    </row>
    <row r="4962" spans="1:13">
      <c r="A4962" s="137" t="n">
        <v>1</v>
      </c>
      <c r="B4962" s="100" t="s">
        <v>525</v>
      </c>
      <c r="C4962" s="137">
        <f>COUNTIFS(Severity,$B4962,AssignedDate,"&gt;="&amp;$C$1,AssignedDate,"&lt;="&amp;$F$1)</f>
        <v/>
      </c>
      <c r="D4962" s="137">
        <f>COUNTIFS(Severity,$B4962,Status,"&lt;&gt;Suspend",Status,"&lt;&gt;Assigned",Status,"&lt;&gt;Open",Status,"&lt;&gt;Hold",ResolvedDate,"&gt;="&amp;$C$1,ResolvedDate,"&lt;="&amp;$F$1)</f>
        <v/>
      </c>
      <c r="E4962" s="137">
        <f>COUNTIFS(Severity,$B4962,SLA_Breach,"&lt;&gt;Yes",Status,"&lt;&gt;Suspend",Status,"&lt;&gt;Assigned",Status,"&lt;&gt;Open",Status,"&lt;&gt;Hold&gt;",ResolvedDate,"&gt;="&amp;$C$1,ResolvedDate,"&lt;="&amp;$F$1)</f>
        <v/>
      </c>
      <c r="F4962" s="137">
        <f>COUNTIFS(Severity,$B4962,SLA_Breach,"Yes",Status,"&lt;&gt;Suspend",Status,"&lt;&gt;Assigned",Status,"&lt;&gt;Open",Status,"&lt;&gt;Hold&gt;",ResolvedDate,"&gt;="&amp;$C$1,ResolvedDate,"&lt;="&amp;$F$1)</f>
        <v/>
      </c>
      <c r="G4962" s="137">
        <f>COUNTIFS(Severity,$B4962,AssignedDate,"&gt;=01/01/2017 12:00:00 AM",AssignedDate,"&lt;="&amp;$F$1)</f>
        <v/>
      </c>
      <c r="H4962" s="177" t="n"/>
      <c r="L4962" s="57" t="n">
        <v>0</v>
      </c>
      <c r="M4962" s="57" t="n"/>
    </row>
    <row r="4963" spans="1:13">
      <c r="A4963" s="137" t="n">
        <v>1</v>
      </c>
      <c r="B4963" s="100" t="s">
        <v>525</v>
      </c>
      <c r="C4963" s="137">
        <f>COUNTIFS(Severity,$B4963,AssignedDate,"&gt;="&amp;$C$1,AssignedDate,"&lt;="&amp;$F$1)</f>
        <v/>
      </c>
      <c r="D4963" s="137">
        <f>COUNTIFS(Severity,$B4963,Status,"&lt;&gt;Suspend",Status,"&lt;&gt;Assigned",Status,"&lt;&gt;Open",Status,"&lt;&gt;Hold",ResolvedDate,"&gt;="&amp;$C$1,ResolvedDate,"&lt;="&amp;$F$1)</f>
        <v/>
      </c>
      <c r="E4963" s="137">
        <f>COUNTIFS(Severity,$B4963,SLA_Breach,"&lt;&gt;Yes",Status,"&lt;&gt;Suspend",Status,"&lt;&gt;Assigned",Status,"&lt;&gt;Open",Status,"&lt;&gt;Hold&gt;",ResolvedDate,"&gt;="&amp;$C$1,ResolvedDate,"&lt;="&amp;$F$1)</f>
        <v/>
      </c>
      <c r="F4963" s="137">
        <f>COUNTIFS(Severity,$B4963,SLA_Breach,"Yes",Status,"&lt;&gt;Suspend",Status,"&lt;&gt;Assigned",Status,"&lt;&gt;Open",Status,"&lt;&gt;Hold&gt;",ResolvedDate,"&gt;="&amp;$C$1,ResolvedDate,"&lt;="&amp;$F$1)</f>
        <v/>
      </c>
      <c r="G4963" s="137">
        <f>COUNTIFS(Severity,$B4963,AssignedDate,"&gt;=01/01/2017 12:00:00 AM",AssignedDate,"&lt;="&amp;$F$1)</f>
        <v/>
      </c>
      <c r="H4963" s="177" t="n"/>
      <c r="L4963" s="57" t="n">
        <v>0</v>
      </c>
      <c r="M4963" s="57" t="n"/>
    </row>
    <row r="4964" spans="1:13">
      <c r="A4964" s="137" t="n">
        <v>1</v>
      </c>
      <c r="B4964" s="100" t="s">
        <v>525</v>
      </c>
      <c r="C4964" s="137">
        <f>COUNTIFS(Severity,$B4964,AssignedDate,"&gt;="&amp;$C$1,AssignedDate,"&lt;="&amp;$F$1)</f>
        <v/>
      </c>
      <c r="D4964" s="137">
        <f>COUNTIFS(Severity,$B4964,Status,"&lt;&gt;Suspend",Status,"&lt;&gt;Assigned",Status,"&lt;&gt;Open",Status,"&lt;&gt;Hold",ResolvedDate,"&gt;="&amp;$C$1,ResolvedDate,"&lt;="&amp;$F$1)</f>
        <v/>
      </c>
      <c r="E4964" s="137">
        <f>COUNTIFS(Severity,$B4964,SLA_Breach,"&lt;&gt;Yes",Status,"&lt;&gt;Suspend",Status,"&lt;&gt;Assigned",Status,"&lt;&gt;Open",Status,"&lt;&gt;Hold&gt;",ResolvedDate,"&gt;="&amp;$C$1,ResolvedDate,"&lt;="&amp;$F$1)</f>
        <v/>
      </c>
      <c r="F4964" s="137">
        <f>COUNTIFS(Severity,$B4964,SLA_Breach,"Yes",Status,"&lt;&gt;Suspend",Status,"&lt;&gt;Assigned",Status,"&lt;&gt;Open",Status,"&lt;&gt;Hold&gt;",ResolvedDate,"&gt;="&amp;$C$1,ResolvedDate,"&lt;="&amp;$F$1)</f>
        <v/>
      </c>
      <c r="G4964" s="137">
        <f>COUNTIFS(Severity,$B4964,AssignedDate,"&gt;=01/01/2017 12:00:00 AM",AssignedDate,"&lt;="&amp;$F$1)</f>
        <v/>
      </c>
      <c r="H4964" s="177" t="n"/>
      <c r="L4964" s="57" t="n">
        <v>0</v>
      </c>
      <c r="M4964" s="57" t="n"/>
    </row>
    <row r="4965" spans="1:13">
      <c r="A4965" s="137" t="n">
        <v>1</v>
      </c>
      <c r="B4965" s="100" t="s">
        <v>525</v>
      </c>
      <c r="C4965" s="137">
        <f>COUNTIFS(Severity,$B4965,AssignedDate,"&gt;="&amp;$C$1,AssignedDate,"&lt;="&amp;$F$1)</f>
        <v/>
      </c>
      <c r="D4965" s="137">
        <f>COUNTIFS(Severity,$B4965,Status,"&lt;&gt;Suspend",Status,"&lt;&gt;Assigned",Status,"&lt;&gt;Open",Status,"&lt;&gt;Hold",ResolvedDate,"&gt;="&amp;$C$1,ResolvedDate,"&lt;="&amp;$F$1)</f>
        <v/>
      </c>
      <c r="E4965" s="137">
        <f>COUNTIFS(Severity,$B4965,SLA_Breach,"&lt;&gt;Yes",Status,"&lt;&gt;Suspend",Status,"&lt;&gt;Assigned",Status,"&lt;&gt;Open",Status,"&lt;&gt;Hold&gt;",ResolvedDate,"&gt;="&amp;$C$1,ResolvedDate,"&lt;="&amp;$F$1)</f>
        <v/>
      </c>
      <c r="F4965" s="137">
        <f>COUNTIFS(Severity,$B4965,SLA_Breach,"Yes",Status,"&lt;&gt;Suspend",Status,"&lt;&gt;Assigned",Status,"&lt;&gt;Open",Status,"&lt;&gt;Hold&gt;",ResolvedDate,"&gt;="&amp;$C$1,ResolvedDate,"&lt;="&amp;$F$1)</f>
        <v/>
      </c>
      <c r="G4965" s="137">
        <f>COUNTIFS(Severity,$B4965,AssignedDate,"&gt;=01/01/2017 12:00:00 AM",AssignedDate,"&lt;="&amp;$F$1)</f>
        <v/>
      </c>
      <c r="H4965" s="177" t="n"/>
      <c r="L4965" s="57" t="n">
        <v>0</v>
      </c>
      <c r="M4965" s="57" t="n"/>
    </row>
    <row r="4966" spans="1:13">
      <c r="A4966" s="137" t="n">
        <v>1</v>
      </c>
      <c r="B4966" s="100" t="s">
        <v>525</v>
      </c>
      <c r="C4966" s="137">
        <f>COUNTIFS(Severity,$B4966,AssignedDate,"&gt;="&amp;$C$1,AssignedDate,"&lt;="&amp;$F$1)</f>
        <v/>
      </c>
      <c r="D4966" s="137">
        <f>COUNTIFS(Severity,$B4966,Status,"&lt;&gt;Suspend",Status,"&lt;&gt;Assigned",Status,"&lt;&gt;Open",Status,"&lt;&gt;Hold",ResolvedDate,"&gt;="&amp;$C$1,ResolvedDate,"&lt;="&amp;$F$1)</f>
        <v/>
      </c>
      <c r="E4966" s="137">
        <f>COUNTIFS(Severity,$B4966,SLA_Breach,"&lt;&gt;Yes",Status,"&lt;&gt;Suspend",Status,"&lt;&gt;Assigned",Status,"&lt;&gt;Open",Status,"&lt;&gt;Hold&gt;",ResolvedDate,"&gt;="&amp;$C$1,ResolvedDate,"&lt;="&amp;$F$1)</f>
        <v/>
      </c>
      <c r="F4966" s="137">
        <f>COUNTIFS(Severity,$B4966,SLA_Breach,"Yes",Status,"&lt;&gt;Suspend",Status,"&lt;&gt;Assigned",Status,"&lt;&gt;Open",Status,"&lt;&gt;Hold&gt;",ResolvedDate,"&gt;="&amp;$C$1,ResolvedDate,"&lt;="&amp;$F$1)</f>
        <v/>
      </c>
      <c r="G4966" s="137">
        <f>COUNTIFS(Severity,$B4966,AssignedDate,"&gt;=01/01/2017 12:00:00 AM",AssignedDate,"&lt;="&amp;$F$1)</f>
        <v/>
      </c>
      <c r="H4966" s="177" t="n"/>
      <c r="L4966" s="57" t="n">
        <v>0</v>
      </c>
      <c r="M4966" s="57" t="n"/>
    </row>
    <row r="4967" spans="1:13">
      <c r="A4967" s="137" t="n">
        <v>1</v>
      </c>
      <c r="B4967" s="100" t="s">
        <v>525</v>
      </c>
      <c r="C4967" s="137">
        <f>COUNTIFS(Severity,$B4967,AssignedDate,"&gt;="&amp;$C$1,AssignedDate,"&lt;="&amp;$F$1)</f>
        <v/>
      </c>
      <c r="D4967" s="137">
        <f>COUNTIFS(Severity,$B4967,Status,"&lt;&gt;Suspend",Status,"&lt;&gt;Assigned",Status,"&lt;&gt;Open",Status,"&lt;&gt;Hold",ResolvedDate,"&gt;="&amp;$C$1,ResolvedDate,"&lt;="&amp;$F$1)</f>
        <v/>
      </c>
      <c r="E4967" s="137">
        <f>COUNTIFS(Severity,$B4967,SLA_Breach,"&lt;&gt;Yes",Status,"&lt;&gt;Suspend",Status,"&lt;&gt;Assigned",Status,"&lt;&gt;Open",Status,"&lt;&gt;Hold&gt;",ResolvedDate,"&gt;="&amp;$C$1,ResolvedDate,"&lt;="&amp;$F$1)</f>
        <v/>
      </c>
      <c r="F4967" s="137">
        <f>COUNTIFS(Severity,$B4967,SLA_Breach,"Yes",Status,"&lt;&gt;Suspend",Status,"&lt;&gt;Assigned",Status,"&lt;&gt;Open",Status,"&lt;&gt;Hold&gt;",ResolvedDate,"&gt;="&amp;$C$1,ResolvedDate,"&lt;="&amp;$F$1)</f>
        <v/>
      </c>
      <c r="G4967" s="137">
        <f>COUNTIFS(Severity,$B4967,AssignedDate,"&gt;=01/01/2017 12:00:00 AM",AssignedDate,"&lt;="&amp;$F$1)</f>
        <v/>
      </c>
      <c r="H4967" s="177" t="n"/>
      <c r="L4967" s="57" t="n">
        <v>0</v>
      </c>
      <c r="M4967" s="57" t="n"/>
    </row>
    <row r="4968" spans="1:13">
      <c r="A4968" s="137" t="n">
        <v>1</v>
      </c>
      <c r="B4968" s="100" t="s">
        <v>525</v>
      </c>
      <c r="C4968" s="137">
        <f>COUNTIFS(Severity,$B4968,AssignedDate,"&gt;="&amp;$C$1,AssignedDate,"&lt;="&amp;$F$1)</f>
        <v/>
      </c>
      <c r="D4968" s="137">
        <f>COUNTIFS(Severity,$B4968,Status,"&lt;&gt;Suspend",Status,"&lt;&gt;Assigned",Status,"&lt;&gt;Open",Status,"&lt;&gt;Hold",ResolvedDate,"&gt;="&amp;$C$1,ResolvedDate,"&lt;="&amp;$F$1)</f>
        <v/>
      </c>
      <c r="E4968" s="137">
        <f>COUNTIFS(Severity,$B4968,SLA_Breach,"&lt;&gt;Yes",Status,"&lt;&gt;Suspend",Status,"&lt;&gt;Assigned",Status,"&lt;&gt;Open",Status,"&lt;&gt;Hold&gt;",ResolvedDate,"&gt;="&amp;$C$1,ResolvedDate,"&lt;="&amp;$F$1)</f>
        <v/>
      </c>
      <c r="F4968" s="137">
        <f>COUNTIFS(Severity,$B4968,SLA_Breach,"Yes",Status,"&lt;&gt;Suspend",Status,"&lt;&gt;Assigned",Status,"&lt;&gt;Open",Status,"&lt;&gt;Hold&gt;",ResolvedDate,"&gt;="&amp;$C$1,ResolvedDate,"&lt;="&amp;$F$1)</f>
        <v/>
      </c>
      <c r="G4968" s="137">
        <f>COUNTIFS(Severity,$B4968,AssignedDate,"&gt;=01/01/2017 12:00:00 AM",AssignedDate,"&lt;="&amp;$F$1)</f>
        <v/>
      </c>
      <c r="H4968" s="177" t="n"/>
      <c r="L4968" s="57" t="n">
        <v>0</v>
      </c>
      <c r="M4968" s="57" t="n"/>
    </row>
    <row r="4969" spans="1:13">
      <c r="A4969" s="137" t="n">
        <v>1</v>
      </c>
      <c r="B4969" s="100" t="s">
        <v>525</v>
      </c>
      <c r="C4969" s="137">
        <f>COUNTIFS(Severity,$B4969,AssignedDate,"&gt;="&amp;$C$1,AssignedDate,"&lt;="&amp;$F$1)</f>
        <v/>
      </c>
      <c r="D4969" s="137">
        <f>COUNTIFS(Severity,$B4969,Status,"&lt;&gt;Suspend",Status,"&lt;&gt;Assigned",Status,"&lt;&gt;Open",Status,"&lt;&gt;Hold",ResolvedDate,"&gt;="&amp;$C$1,ResolvedDate,"&lt;="&amp;$F$1)</f>
        <v/>
      </c>
      <c r="E4969" s="137">
        <f>COUNTIFS(Severity,$B4969,SLA_Breach,"&lt;&gt;Yes",Status,"&lt;&gt;Suspend",Status,"&lt;&gt;Assigned",Status,"&lt;&gt;Open",Status,"&lt;&gt;Hold&gt;",ResolvedDate,"&gt;="&amp;$C$1,ResolvedDate,"&lt;="&amp;$F$1)</f>
        <v/>
      </c>
      <c r="F4969" s="137">
        <f>COUNTIFS(Severity,$B4969,SLA_Breach,"Yes",Status,"&lt;&gt;Suspend",Status,"&lt;&gt;Assigned",Status,"&lt;&gt;Open",Status,"&lt;&gt;Hold&gt;",ResolvedDate,"&gt;="&amp;$C$1,ResolvedDate,"&lt;="&amp;$F$1)</f>
        <v/>
      </c>
      <c r="G4969" s="137">
        <f>COUNTIFS(Severity,$B4969,AssignedDate,"&gt;=01/01/2017 12:00:00 AM",AssignedDate,"&lt;="&amp;$F$1)</f>
        <v/>
      </c>
      <c r="H4969" s="177" t="n"/>
      <c r="L4969" s="57" t="n">
        <v>0</v>
      </c>
      <c r="M4969" s="57" t="n"/>
    </row>
    <row r="4970" spans="1:13">
      <c r="A4970" s="137" t="n">
        <v>1</v>
      </c>
      <c r="B4970" s="100" t="s">
        <v>525</v>
      </c>
      <c r="C4970" s="137">
        <f>COUNTIFS(Severity,$B4970,AssignedDate,"&gt;="&amp;$C$1,AssignedDate,"&lt;="&amp;$F$1)</f>
        <v/>
      </c>
      <c r="D4970" s="137">
        <f>COUNTIFS(Severity,$B4970,Status,"&lt;&gt;Suspend",Status,"&lt;&gt;Assigned",Status,"&lt;&gt;Open",Status,"&lt;&gt;Hold",ResolvedDate,"&gt;="&amp;$C$1,ResolvedDate,"&lt;="&amp;$F$1)</f>
        <v/>
      </c>
      <c r="E4970" s="137">
        <f>COUNTIFS(Severity,$B4970,SLA_Breach,"&lt;&gt;Yes",Status,"&lt;&gt;Suspend",Status,"&lt;&gt;Assigned",Status,"&lt;&gt;Open",Status,"&lt;&gt;Hold&gt;",ResolvedDate,"&gt;="&amp;$C$1,ResolvedDate,"&lt;="&amp;$F$1)</f>
        <v/>
      </c>
      <c r="F4970" s="137">
        <f>COUNTIFS(Severity,$B4970,SLA_Breach,"Yes",Status,"&lt;&gt;Suspend",Status,"&lt;&gt;Assigned",Status,"&lt;&gt;Open",Status,"&lt;&gt;Hold&gt;",ResolvedDate,"&gt;="&amp;$C$1,ResolvedDate,"&lt;="&amp;$F$1)</f>
        <v/>
      </c>
      <c r="G4970" s="137">
        <f>COUNTIFS(Severity,$B4970,AssignedDate,"&gt;=01/01/2017 12:00:00 AM",AssignedDate,"&lt;="&amp;$F$1)</f>
        <v/>
      </c>
      <c r="H4970" s="177" t="n"/>
      <c r="L4970" s="57" t="n">
        <v>0</v>
      </c>
      <c r="M4970" s="57" t="n"/>
    </row>
    <row r="4971" spans="1:13">
      <c r="A4971" s="137" t="n">
        <v>1</v>
      </c>
      <c r="B4971" s="100" t="s">
        <v>525</v>
      </c>
      <c r="C4971" s="137">
        <f>COUNTIFS(Severity,$B4971,AssignedDate,"&gt;="&amp;$C$1,AssignedDate,"&lt;="&amp;$F$1)</f>
        <v/>
      </c>
      <c r="D4971" s="137">
        <f>COUNTIFS(Severity,$B4971,Status,"&lt;&gt;Suspend",Status,"&lt;&gt;Assigned",Status,"&lt;&gt;Open",Status,"&lt;&gt;Hold",ResolvedDate,"&gt;="&amp;$C$1,ResolvedDate,"&lt;="&amp;$F$1)</f>
        <v/>
      </c>
      <c r="E4971" s="137">
        <f>COUNTIFS(Severity,$B4971,SLA_Breach,"&lt;&gt;Yes",Status,"&lt;&gt;Suspend",Status,"&lt;&gt;Assigned",Status,"&lt;&gt;Open",Status,"&lt;&gt;Hold&gt;",ResolvedDate,"&gt;="&amp;$C$1,ResolvedDate,"&lt;="&amp;$F$1)</f>
        <v/>
      </c>
      <c r="F4971" s="137">
        <f>COUNTIFS(Severity,$B4971,SLA_Breach,"Yes",Status,"&lt;&gt;Suspend",Status,"&lt;&gt;Assigned",Status,"&lt;&gt;Open",Status,"&lt;&gt;Hold&gt;",ResolvedDate,"&gt;="&amp;$C$1,ResolvedDate,"&lt;="&amp;$F$1)</f>
        <v/>
      </c>
      <c r="G4971" s="137">
        <f>COUNTIFS(Severity,$B4971,AssignedDate,"&gt;=01/01/2017 12:00:00 AM",AssignedDate,"&lt;="&amp;$F$1)</f>
        <v/>
      </c>
      <c r="H4971" s="177" t="n"/>
      <c r="L4971" s="57" t="n">
        <v>0</v>
      </c>
      <c r="M4971" s="57" t="n"/>
    </row>
    <row r="4972" spans="1:13">
      <c r="A4972" s="137" t="n">
        <v>1</v>
      </c>
      <c r="B4972" s="100" t="s">
        <v>525</v>
      </c>
      <c r="C4972" s="137">
        <f>COUNTIFS(Severity,$B4972,AssignedDate,"&gt;="&amp;$C$1,AssignedDate,"&lt;="&amp;$F$1)</f>
        <v/>
      </c>
      <c r="D4972" s="137">
        <f>COUNTIFS(Severity,$B4972,Status,"&lt;&gt;Suspend",Status,"&lt;&gt;Assigned",Status,"&lt;&gt;Open",Status,"&lt;&gt;Hold",ResolvedDate,"&gt;="&amp;$C$1,ResolvedDate,"&lt;="&amp;$F$1)</f>
        <v/>
      </c>
      <c r="E4972" s="137">
        <f>COUNTIFS(Severity,$B4972,SLA_Breach,"&lt;&gt;Yes",Status,"&lt;&gt;Suspend",Status,"&lt;&gt;Assigned",Status,"&lt;&gt;Open",Status,"&lt;&gt;Hold&gt;",ResolvedDate,"&gt;="&amp;$C$1,ResolvedDate,"&lt;="&amp;$F$1)</f>
        <v/>
      </c>
      <c r="F4972" s="137">
        <f>COUNTIFS(Severity,$B4972,SLA_Breach,"Yes",Status,"&lt;&gt;Suspend",Status,"&lt;&gt;Assigned",Status,"&lt;&gt;Open",Status,"&lt;&gt;Hold&gt;",ResolvedDate,"&gt;="&amp;$C$1,ResolvedDate,"&lt;="&amp;$F$1)</f>
        <v/>
      </c>
      <c r="G4972" s="137">
        <f>COUNTIFS(Severity,$B4972,AssignedDate,"&gt;=01/01/2017 12:00:00 AM",AssignedDate,"&lt;="&amp;$F$1)</f>
        <v/>
      </c>
      <c r="H4972" s="177" t="n"/>
      <c r="L4972" s="57" t="n">
        <v>0</v>
      </c>
      <c r="M4972" s="57" t="n"/>
    </row>
    <row r="4973" spans="1:13">
      <c r="A4973" s="137" t="n">
        <v>1</v>
      </c>
      <c r="B4973" s="100" t="s">
        <v>525</v>
      </c>
      <c r="C4973" s="137">
        <f>COUNTIFS(Severity,$B4973,AssignedDate,"&gt;="&amp;$C$1,AssignedDate,"&lt;="&amp;$F$1)</f>
        <v/>
      </c>
      <c r="D4973" s="137">
        <f>COUNTIFS(Severity,$B4973,Status,"&lt;&gt;Suspend",Status,"&lt;&gt;Assigned",Status,"&lt;&gt;Open",Status,"&lt;&gt;Hold",ResolvedDate,"&gt;="&amp;$C$1,ResolvedDate,"&lt;="&amp;$F$1)</f>
        <v/>
      </c>
      <c r="E4973" s="137">
        <f>COUNTIFS(Severity,$B4973,SLA_Breach,"&lt;&gt;Yes",Status,"&lt;&gt;Suspend",Status,"&lt;&gt;Assigned",Status,"&lt;&gt;Open",Status,"&lt;&gt;Hold&gt;",ResolvedDate,"&gt;="&amp;$C$1,ResolvedDate,"&lt;="&amp;$F$1)</f>
        <v/>
      </c>
      <c r="F4973" s="137">
        <f>COUNTIFS(Severity,$B4973,SLA_Breach,"Yes",Status,"&lt;&gt;Suspend",Status,"&lt;&gt;Assigned",Status,"&lt;&gt;Open",Status,"&lt;&gt;Hold&gt;",ResolvedDate,"&gt;="&amp;$C$1,ResolvedDate,"&lt;="&amp;$F$1)</f>
        <v/>
      </c>
      <c r="G4973" s="137">
        <f>COUNTIFS(Severity,$B4973,AssignedDate,"&gt;=01/01/2017 12:00:00 AM",AssignedDate,"&lt;="&amp;$F$1)</f>
        <v/>
      </c>
      <c r="H4973" s="177" t="n"/>
      <c r="L4973" s="57" t="n">
        <v>0</v>
      </c>
      <c r="M4973" s="57" t="n"/>
    </row>
    <row r="4974" spans="1:13">
      <c r="A4974" s="137" t="n">
        <v>1</v>
      </c>
      <c r="B4974" s="100" t="s">
        <v>525</v>
      </c>
      <c r="C4974" s="137">
        <f>COUNTIFS(Severity,$B4974,AssignedDate,"&gt;="&amp;$C$1,AssignedDate,"&lt;="&amp;$F$1)</f>
        <v/>
      </c>
      <c r="D4974" s="137">
        <f>COUNTIFS(Severity,$B4974,Status,"&lt;&gt;Suspend",Status,"&lt;&gt;Assigned",Status,"&lt;&gt;Open",Status,"&lt;&gt;Hold",ResolvedDate,"&gt;="&amp;$C$1,ResolvedDate,"&lt;="&amp;$F$1)</f>
        <v/>
      </c>
      <c r="E4974" s="137">
        <f>COUNTIFS(Severity,$B4974,SLA_Breach,"&lt;&gt;Yes",Status,"&lt;&gt;Suspend",Status,"&lt;&gt;Assigned",Status,"&lt;&gt;Open",Status,"&lt;&gt;Hold&gt;",ResolvedDate,"&gt;="&amp;$C$1,ResolvedDate,"&lt;="&amp;$F$1)</f>
        <v/>
      </c>
      <c r="F4974" s="137">
        <f>COUNTIFS(Severity,$B4974,SLA_Breach,"Yes",Status,"&lt;&gt;Suspend",Status,"&lt;&gt;Assigned",Status,"&lt;&gt;Open",Status,"&lt;&gt;Hold&gt;",ResolvedDate,"&gt;="&amp;$C$1,ResolvedDate,"&lt;="&amp;$F$1)</f>
        <v/>
      </c>
      <c r="G4974" s="137">
        <f>COUNTIFS(Severity,$B4974,AssignedDate,"&gt;=01/01/2017 12:00:00 AM",AssignedDate,"&lt;="&amp;$F$1)</f>
        <v/>
      </c>
      <c r="H4974" s="177" t="n"/>
      <c r="L4974" s="57" t="n">
        <v>0</v>
      </c>
      <c r="M4974" s="57" t="n"/>
    </row>
    <row r="4975" spans="1:13">
      <c r="A4975" s="137" t="n">
        <v>1</v>
      </c>
      <c r="B4975" s="100" t="s">
        <v>525</v>
      </c>
      <c r="C4975" s="137">
        <f>COUNTIFS(Severity,$B4975,AssignedDate,"&gt;="&amp;$C$1,AssignedDate,"&lt;="&amp;$F$1)</f>
        <v/>
      </c>
      <c r="D4975" s="137">
        <f>COUNTIFS(Severity,$B4975,Status,"&lt;&gt;Suspend",Status,"&lt;&gt;Assigned",Status,"&lt;&gt;Open",Status,"&lt;&gt;Hold",ResolvedDate,"&gt;="&amp;$C$1,ResolvedDate,"&lt;="&amp;$F$1)</f>
        <v/>
      </c>
      <c r="E4975" s="137">
        <f>COUNTIFS(Severity,$B4975,SLA_Breach,"&lt;&gt;Yes",Status,"&lt;&gt;Suspend",Status,"&lt;&gt;Assigned",Status,"&lt;&gt;Open",Status,"&lt;&gt;Hold&gt;",ResolvedDate,"&gt;="&amp;$C$1,ResolvedDate,"&lt;="&amp;$F$1)</f>
        <v/>
      </c>
      <c r="F4975" s="137">
        <f>COUNTIFS(Severity,$B4975,SLA_Breach,"Yes",Status,"&lt;&gt;Suspend",Status,"&lt;&gt;Assigned",Status,"&lt;&gt;Open",Status,"&lt;&gt;Hold&gt;",ResolvedDate,"&gt;="&amp;$C$1,ResolvedDate,"&lt;="&amp;$F$1)</f>
        <v/>
      </c>
      <c r="G4975" s="137">
        <f>COUNTIFS(Severity,$B4975,AssignedDate,"&gt;=01/01/2017 12:00:00 AM",AssignedDate,"&lt;="&amp;$F$1)</f>
        <v/>
      </c>
      <c r="H4975" s="177" t="n"/>
      <c r="L4975" s="57" t="n">
        <v>0</v>
      </c>
      <c r="M4975" s="57" t="n"/>
    </row>
    <row r="4976" spans="1:13">
      <c r="A4976" s="137" t="n">
        <v>1</v>
      </c>
      <c r="B4976" s="100" t="s">
        <v>525</v>
      </c>
      <c r="C4976" s="137">
        <f>COUNTIFS(Severity,$B4976,AssignedDate,"&gt;="&amp;$C$1,AssignedDate,"&lt;="&amp;$F$1)</f>
        <v/>
      </c>
      <c r="D4976" s="137">
        <f>COUNTIFS(Severity,$B4976,Status,"&lt;&gt;Suspend",Status,"&lt;&gt;Assigned",Status,"&lt;&gt;Open",Status,"&lt;&gt;Hold",ResolvedDate,"&gt;="&amp;$C$1,ResolvedDate,"&lt;="&amp;$F$1)</f>
        <v/>
      </c>
      <c r="E4976" s="137">
        <f>COUNTIFS(Severity,$B4976,SLA_Breach,"&lt;&gt;Yes",Status,"&lt;&gt;Suspend",Status,"&lt;&gt;Assigned",Status,"&lt;&gt;Open",Status,"&lt;&gt;Hold&gt;",ResolvedDate,"&gt;="&amp;$C$1,ResolvedDate,"&lt;="&amp;$F$1)</f>
        <v/>
      </c>
      <c r="F4976" s="137">
        <f>COUNTIFS(Severity,$B4976,SLA_Breach,"Yes",Status,"&lt;&gt;Suspend",Status,"&lt;&gt;Assigned",Status,"&lt;&gt;Open",Status,"&lt;&gt;Hold&gt;",ResolvedDate,"&gt;="&amp;$C$1,ResolvedDate,"&lt;="&amp;$F$1)</f>
        <v/>
      </c>
      <c r="G4976" s="137">
        <f>COUNTIFS(Severity,$B4976,AssignedDate,"&gt;=01/01/2017 12:00:00 AM",AssignedDate,"&lt;="&amp;$F$1)</f>
        <v/>
      </c>
      <c r="H4976" s="177" t="n"/>
      <c r="L4976" s="57" t="n">
        <v>0</v>
      </c>
      <c r="M4976" s="57" t="n"/>
    </row>
    <row r="4977" spans="1:13">
      <c r="A4977" s="137" t="n">
        <v>1</v>
      </c>
      <c r="B4977" s="100" t="s">
        <v>525</v>
      </c>
      <c r="C4977" s="137">
        <f>COUNTIFS(Severity,$B4977,AssignedDate,"&gt;="&amp;$C$1,AssignedDate,"&lt;="&amp;$F$1)</f>
        <v/>
      </c>
      <c r="D4977" s="137">
        <f>COUNTIFS(Severity,$B4977,Status,"&lt;&gt;Suspend",Status,"&lt;&gt;Assigned",Status,"&lt;&gt;Open",Status,"&lt;&gt;Hold",ResolvedDate,"&gt;="&amp;$C$1,ResolvedDate,"&lt;="&amp;$F$1)</f>
        <v/>
      </c>
      <c r="E4977" s="137">
        <f>COUNTIFS(Severity,$B4977,SLA_Breach,"&lt;&gt;Yes",Status,"&lt;&gt;Suspend",Status,"&lt;&gt;Assigned",Status,"&lt;&gt;Open",Status,"&lt;&gt;Hold&gt;",ResolvedDate,"&gt;="&amp;$C$1,ResolvedDate,"&lt;="&amp;$F$1)</f>
        <v/>
      </c>
      <c r="F4977" s="137">
        <f>COUNTIFS(Severity,$B4977,SLA_Breach,"Yes",Status,"&lt;&gt;Suspend",Status,"&lt;&gt;Assigned",Status,"&lt;&gt;Open",Status,"&lt;&gt;Hold&gt;",ResolvedDate,"&gt;="&amp;$C$1,ResolvedDate,"&lt;="&amp;$F$1)</f>
        <v/>
      </c>
      <c r="G4977" s="137">
        <f>COUNTIFS(Severity,$B4977,AssignedDate,"&gt;=01/01/2017 12:00:00 AM",AssignedDate,"&lt;="&amp;$F$1)</f>
        <v/>
      </c>
      <c r="H4977" s="177" t="n"/>
      <c r="L4977" s="57" t="n">
        <v>0</v>
      </c>
      <c r="M4977" s="57" t="n"/>
    </row>
    <row r="4978" spans="1:13">
      <c r="A4978" s="137" t="n">
        <v>1</v>
      </c>
      <c r="B4978" s="100" t="s">
        <v>525</v>
      </c>
      <c r="C4978" s="137">
        <f>COUNTIFS(Severity,$B4978,AssignedDate,"&gt;="&amp;$C$1,AssignedDate,"&lt;="&amp;$F$1)</f>
        <v/>
      </c>
      <c r="D4978" s="137">
        <f>COUNTIFS(Severity,$B4978,Status,"&lt;&gt;Suspend",Status,"&lt;&gt;Assigned",Status,"&lt;&gt;Open",Status,"&lt;&gt;Hold",ResolvedDate,"&gt;="&amp;$C$1,ResolvedDate,"&lt;="&amp;$F$1)</f>
        <v/>
      </c>
      <c r="E4978" s="137">
        <f>COUNTIFS(Severity,$B4978,SLA_Breach,"&lt;&gt;Yes",Status,"&lt;&gt;Suspend",Status,"&lt;&gt;Assigned",Status,"&lt;&gt;Open",Status,"&lt;&gt;Hold&gt;",ResolvedDate,"&gt;="&amp;$C$1,ResolvedDate,"&lt;="&amp;$F$1)</f>
        <v/>
      </c>
      <c r="F4978" s="137">
        <f>COUNTIFS(Severity,$B4978,SLA_Breach,"Yes",Status,"&lt;&gt;Suspend",Status,"&lt;&gt;Assigned",Status,"&lt;&gt;Open",Status,"&lt;&gt;Hold&gt;",ResolvedDate,"&gt;="&amp;$C$1,ResolvedDate,"&lt;="&amp;$F$1)</f>
        <v/>
      </c>
      <c r="G4978" s="137">
        <f>COUNTIFS(Severity,$B4978,AssignedDate,"&gt;=01/01/2017 12:00:00 AM",AssignedDate,"&lt;="&amp;$F$1)</f>
        <v/>
      </c>
      <c r="H4978" s="177" t="n"/>
      <c r="L4978" s="57" t="n">
        <v>0</v>
      </c>
      <c r="M4978" s="57" t="n"/>
    </row>
    <row r="4979" spans="1:13">
      <c r="A4979" s="137" t="n">
        <v>1</v>
      </c>
      <c r="B4979" s="100" t="s">
        <v>525</v>
      </c>
      <c r="C4979" s="137">
        <f>COUNTIFS(Severity,$B4979,AssignedDate,"&gt;="&amp;$C$1,AssignedDate,"&lt;="&amp;$F$1)</f>
        <v/>
      </c>
      <c r="D4979" s="137">
        <f>COUNTIFS(Severity,$B4979,Status,"&lt;&gt;Suspend",Status,"&lt;&gt;Assigned",Status,"&lt;&gt;Open",Status,"&lt;&gt;Hold",ResolvedDate,"&gt;="&amp;$C$1,ResolvedDate,"&lt;="&amp;$F$1)</f>
        <v/>
      </c>
      <c r="E4979" s="137">
        <f>COUNTIFS(Severity,$B4979,SLA_Breach,"&lt;&gt;Yes",Status,"&lt;&gt;Suspend",Status,"&lt;&gt;Assigned",Status,"&lt;&gt;Open",Status,"&lt;&gt;Hold&gt;",ResolvedDate,"&gt;="&amp;$C$1,ResolvedDate,"&lt;="&amp;$F$1)</f>
        <v/>
      </c>
      <c r="F4979" s="137">
        <f>COUNTIFS(Severity,$B4979,SLA_Breach,"Yes",Status,"&lt;&gt;Suspend",Status,"&lt;&gt;Assigned",Status,"&lt;&gt;Open",Status,"&lt;&gt;Hold&gt;",ResolvedDate,"&gt;="&amp;$C$1,ResolvedDate,"&lt;="&amp;$F$1)</f>
        <v/>
      </c>
      <c r="G4979" s="137">
        <f>COUNTIFS(Severity,$B4979,AssignedDate,"&gt;=01/01/2017 12:00:00 AM",AssignedDate,"&lt;="&amp;$F$1)</f>
        <v/>
      </c>
      <c r="H4979" s="177" t="n"/>
      <c r="L4979" s="57" t="n">
        <v>0</v>
      </c>
      <c r="M4979" s="57" t="n"/>
    </row>
    <row r="4980" spans="1:13">
      <c r="A4980" s="137" t="n">
        <v>1</v>
      </c>
      <c r="B4980" s="100" t="s">
        <v>525</v>
      </c>
      <c r="C4980" s="137">
        <f>COUNTIFS(Severity,$B4980,AssignedDate,"&gt;="&amp;$C$1,AssignedDate,"&lt;="&amp;$F$1)</f>
        <v/>
      </c>
      <c r="D4980" s="137">
        <f>COUNTIFS(Severity,$B4980,Status,"&lt;&gt;Suspend",Status,"&lt;&gt;Assigned",Status,"&lt;&gt;Open",Status,"&lt;&gt;Hold",ResolvedDate,"&gt;="&amp;$C$1,ResolvedDate,"&lt;="&amp;$F$1)</f>
        <v/>
      </c>
      <c r="E4980" s="137">
        <f>COUNTIFS(Severity,$B4980,SLA_Breach,"&lt;&gt;Yes",Status,"&lt;&gt;Suspend",Status,"&lt;&gt;Assigned",Status,"&lt;&gt;Open",Status,"&lt;&gt;Hold&gt;",ResolvedDate,"&gt;="&amp;$C$1,ResolvedDate,"&lt;="&amp;$F$1)</f>
        <v/>
      </c>
      <c r="F4980" s="137">
        <f>COUNTIFS(Severity,$B4980,SLA_Breach,"Yes",Status,"&lt;&gt;Suspend",Status,"&lt;&gt;Assigned",Status,"&lt;&gt;Open",Status,"&lt;&gt;Hold&gt;",ResolvedDate,"&gt;="&amp;$C$1,ResolvedDate,"&lt;="&amp;$F$1)</f>
        <v/>
      </c>
      <c r="G4980" s="137">
        <f>COUNTIFS(Severity,$B4980,AssignedDate,"&gt;=01/01/2017 12:00:00 AM",AssignedDate,"&lt;="&amp;$F$1)</f>
        <v/>
      </c>
      <c r="H4980" s="177" t="n"/>
      <c r="L4980" s="57" t="n">
        <v>0</v>
      </c>
      <c r="M4980" s="57" t="n"/>
    </row>
    <row r="4981" spans="1:13">
      <c r="A4981" s="137" t="n">
        <v>1</v>
      </c>
      <c r="B4981" s="100" t="s">
        <v>525</v>
      </c>
      <c r="C4981" s="137">
        <f>COUNTIFS(Severity,$B4981,AssignedDate,"&gt;="&amp;$C$1,AssignedDate,"&lt;="&amp;$F$1)</f>
        <v/>
      </c>
      <c r="D4981" s="137">
        <f>COUNTIFS(Severity,$B4981,Status,"&lt;&gt;Suspend",Status,"&lt;&gt;Assigned",Status,"&lt;&gt;Open",Status,"&lt;&gt;Hold",ResolvedDate,"&gt;="&amp;$C$1,ResolvedDate,"&lt;="&amp;$F$1)</f>
        <v/>
      </c>
      <c r="E4981" s="137">
        <f>COUNTIFS(Severity,$B4981,SLA_Breach,"&lt;&gt;Yes",Status,"&lt;&gt;Suspend",Status,"&lt;&gt;Assigned",Status,"&lt;&gt;Open",Status,"&lt;&gt;Hold&gt;",ResolvedDate,"&gt;="&amp;$C$1,ResolvedDate,"&lt;="&amp;$F$1)</f>
        <v/>
      </c>
      <c r="F4981" s="137">
        <f>COUNTIFS(Severity,$B4981,SLA_Breach,"Yes",Status,"&lt;&gt;Suspend",Status,"&lt;&gt;Assigned",Status,"&lt;&gt;Open",Status,"&lt;&gt;Hold&gt;",ResolvedDate,"&gt;="&amp;$C$1,ResolvedDate,"&lt;="&amp;$F$1)</f>
        <v/>
      </c>
      <c r="G4981" s="137">
        <f>COUNTIFS(Severity,$B4981,AssignedDate,"&gt;=01/01/2017 12:00:00 AM",AssignedDate,"&lt;="&amp;$F$1)</f>
        <v/>
      </c>
      <c r="H4981" s="177" t="n"/>
      <c r="L4981" s="57" t="n">
        <v>0</v>
      </c>
      <c r="M4981" s="57" t="n"/>
    </row>
    <row r="4982" spans="1:13">
      <c r="A4982" s="137" t="n">
        <v>1</v>
      </c>
      <c r="B4982" s="100" t="s">
        <v>525</v>
      </c>
      <c r="C4982" s="137">
        <f>COUNTIFS(Severity,$B4982,AssignedDate,"&gt;="&amp;$C$1,AssignedDate,"&lt;="&amp;$F$1)</f>
        <v/>
      </c>
      <c r="D4982" s="137">
        <f>COUNTIFS(Severity,$B4982,Status,"&lt;&gt;Suspend",Status,"&lt;&gt;Assigned",Status,"&lt;&gt;Open",Status,"&lt;&gt;Hold",ResolvedDate,"&gt;="&amp;$C$1,ResolvedDate,"&lt;="&amp;$F$1)</f>
        <v/>
      </c>
      <c r="E4982" s="137">
        <f>COUNTIFS(Severity,$B4982,SLA_Breach,"&lt;&gt;Yes",Status,"&lt;&gt;Suspend",Status,"&lt;&gt;Assigned",Status,"&lt;&gt;Open",Status,"&lt;&gt;Hold&gt;",ResolvedDate,"&gt;="&amp;$C$1,ResolvedDate,"&lt;="&amp;$F$1)</f>
        <v/>
      </c>
      <c r="F4982" s="137">
        <f>COUNTIFS(Severity,$B4982,SLA_Breach,"Yes",Status,"&lt;&gt;Suspend",Status,"&lt;&gt;Assigned",Status,"&lt;&gt;Open",Status,"&lt;&gt;Hold&gt;",ResolvedDate,"&gt;="&amp;$C$1,ResolvedDate,"&lt;="&amp;$F$1)</f>
        <v/>
      </c>
      <c r="G4982" s="137">
        <f>COUNTIFS(Severity,$B4982,AssignedDate,"&gt;=01/01/2017 12:00:00 AM",AssignedDate,"&lt;="&amp;$F$1)</f>
        <v/>
      </c>
      <c r="H4982" s="177" t="n"/>
      <c r="L4982" s="57" t="n">
        <v>0</v>
      </c>
      <c r="M4982" s="57" t="n"/>
    </row>
    <row r="4983" spans="1:13">
      <c r="A4983" s="137" t="n">
        <v>1</v>
      </c>
      <c r="B4983" s="100" t="s">
        <v>525</v>
      </c>
      <c r="C4983" s="137">
        <f>COUNTIFS(Severity,$B4983,AssignedDate,"&gt;="&amp;$C$1,AssignedDate,"&lt;="&amp;$F$1)</f>
        <v/>
      </c>
      <c r="D4983" s="137">
        <f>COUNTIFS(Severity,$B4983,Status,"&lt;&gt;Suspend",Status,"&lt;&gt;Assigned",Status,"&lt;&gt;Open",Status,"&lt;&gt;Hold",ResolvedDate,"&gt;="&amp;$C$1,ResolvedDate,"&lt;="&amp;$F$1)</f>
        <v/>
      </c>
      <c r="E4983" s="137">
        <f>COUNTIFS(Severity,$B4983,SLA_Breach,"&lt;&gt;Yes",Status,"&lt;&gt;Suspend",Status,"&lt;&gt;Assigned",Status,"&lt;&gt;Open",Status,"&lt;&gt;Hold&gt;",ResolvedDate,"&gt;="&amp;$C$1,ResolvedDate,"&lt;="&amp;$F$1)</f>
        <v/>
      </c>
      <c r="F4983" s="137">
        <f>COUNTIFS(Severity,$B4983,SLA_Breach,"Yes",Status,"&lt;&gt;Suspend",Status,"&lt;&gt;Assigned",Status,"&lt;&gt;Open",Status,"&lt;&gt;Hold&gt;",ResolvedDate,"&gt;="&amp;$C$1,ResolvedDate,"&lt;="&amp;$F$1)</f>
        <v/>
      </c>
      <c r="G4983" s="137">
        <f>COUNTIFS(Severity,$B4983,AssignedDate,"&gt;=01/01/2017 12:00:00 AM",AssignedDate,"&lt;="&amp;$F$1)</f>
        <v/>
      </c>
      <c r="H4983" s="177" t="n"/>
      <c r="L4983" s="57" t="n">
        <v>0</v>
      </c>
      <c r="M4983" s="57" t="n"/>
    </row>
    <row r="4984" spans="1:13">
      <c r="A4984" s="137" t="n">
        <v>1</v>
      </c>
      <c r="B4984" s="100" t="s">
        <v>525</v>
      </c>
      <c r="C4984" s="137">
        <f>COUNTIFS(Severity,$B4984,AssignedDate,"&gt;="&amp;$C$1,AssignedDate,"&lt;="&amp;$F$1)</f>
        <v/>
      </c>
      <c r="D4984" s="137">
        <f>COUNTIFS(Severity,$B4984,Status,"&lt;&gt;Suspend",Status,"&lt;&gt;Assigned",Status,"&lt;&gt;Open",Status,"&lt;&gt;Hold",ResolvedDate,"&gt;="&amp;$C$1,ResolvedDate,"&lt;="&amp;$F$1)</f>
        <v/>
      </c>
      <c r="E4984" s="137">
        <f>COUNTIFS(Severity,$B4984,SLA_Breach,"&lt;&gt;Yes",Status,"&lt;&gt;Suspend",Status,"&lt;&gt;Assigned",Status,"&lt;&gt;Open",Status,"&lt;&gt;Hold&gt;",ResolvedDate,"&gt;="&amp;$C$1,ResolvedDate,"&lt;="&amp;$F$1)</f>
        <v/>
      </c>
      <c r="F4984" s="137">
        <f>COUNTIFS(Severity,$B4984,SLA_Breach,"Yes",Status,"&lt;&gt;Suspend",Status,"&lt;&gt;Assigned",Status,"&lt;&gt;Open",Status,"&lt;&gt;Hold&gt;",ResolvedDate,"&gt;="&amp;$C$1,ResolvedDate,"&lt;="&amp;$F$1)</f>
        <v/>
      </c>
      <c r="G4984" s="137">
        <f>COUNTIFS(Severity,$B4984,AssignedDate,"&gt;=01/01/2017 12:00:00 AM",AssignedDate,"&lt;="&amp;$F$1)</f>
        <v/>
      </c>
      <c r="H4984" s="177" t="n"/>
      <c r="L4984" s="57" t="n">
        <v>0</v>
      </c>
      <c r="M4984" s="57" t="n"/>
    </row>
    <row r="4985" spans="1:13">
      <c r="A4985" s="137" t="n">
        <v>1</v>
      </c>
      <c r="B4985" s="100" t="s">
        <v>525</v>
      </c>
      <c r="C4985" s="137">
        <f>COUNTIFS(Severity,$B4985,AssignedDate,"&gt;="&amp;$C$1,AssignedDate,"&lt;="&amp;$F$1)</f>
        <v/>
      </c>
      <c r="D4985" s="137">
        <f>COUNTIFS(Severity,$B4985,Status,"&lt;&gt;Suspend",Status,"&lt;&gt;Assigned",Status,"&lt;&gt;Open",Status,"&lt;&gt;Hold",ResolvedDate,"&gt;="&amp;$C$1,ResolvedDate,"&lt;="&amp;$F$1)</f>
        <v/>
      </c>
      <c r="E4985" s="137">
        <f>COUNTIFS(Severity,$B4985,SLA_Breach,"&lt;&gt;Yes",Status,"&lt;&gt;Suspend",Status,"&lt;&gt;Assigned",Status,"&lt;&gt;Open",Status,"&lt;&gt;Hold&gt;",ResolvedDate,"&gt;="&amp;$C$1,ResolvedDate,"&lt;="&amp;$F$1)</f>
        <v/>
      </c>
      <c r="F4985" s="137">
        <f>COUNTIFS(Severity,$B4985,SLA_Breach,"Yes",Status,"&lt;&gt;Suspend",Status,"&lt;&gt;Assigned",Status,"&lt;&gt;Open",Status,"&lt;&gt;Hold&gt;",ResolvedDate,"&gt;="&amp;$C$1,ResolvedDate,"&lt;="&amp;$F$1)</f>
        <v/>
      </c>
      <c r="G4985" s="137">
        <f>COUNTIFS(Severity,$B4985,AssignedDate,"&gt;=01/01/2017 12:00:00 AM",AssignedDate,"&lt;="&amp;$F$1)</f>
        <v/>
      </c>
      <c r="H4985" s="177" t="n"/>
      <c r="L4985" s="57" t="n">
        <v>0</v>
      </c>
      <c r="M4985" s="57" t="n"/>
    </row>
    <row r="4986" spans="1:13">
      <c r="A4986" s="137" t="n">
        <v>1</v>
      </c>
      <c r="B4986" s="100" t="s">
        <v>525</v>
      </c>
      <c r="C4986" s="137">
        <f>COUNTIFS(Severity,$B4986,AssignedDate,"&gt;="&amp;$C$1,AssignedDate,"&lt;="&amp;$F$1)</f>
        <v/>
      </c>
      <c r="D4986" s="137">
        <f>COUNTIFS(Severity,$B4986,Status,"&lt;&gt;Suspend",Status,"&lt;&gt;Assigned",Status,"&lt;&gt;Open",Status,"&lt;&gt;Hold",ResolvedDate,"&gt;="&amp;$C$1,ResolvedDate,"&lt;="&amp;$F$1)</f>
        <v/>
      </c>
      <c r="E4986" s="137">
        <f>COUNTIFS(Severity,$B4986,SLA_Breach,"&lt;&gt;Yes",Status,"&lt;&gt;Suspend",Status,"&lt;&gt;Assigned",Status,"&lt;&gt;Open",Status,"&lt;&gt;Hold&gt;",ResolvedDate,"&gt;="&amp;$C$1,ResolvedDate,"&lt;="&amp;$F$1)</f>
        <v/>
      </c>
      <c r="F4986" s="137">
        <f>COUNTIFS(Severity,$B4986,SLA_Breach,"Yes",Status,"&lt;&gt;Suspend",Status,"&lt;&gt;Assigned",Status,"&lt;&gt;Open",Status,"&lt;&gt;Hold&gt;",ResolvedDate,"&gt;="&amp;$C$1,ResolvedDate,"&lt;="&amp;$F$1)</f>
        <v/>
      </c>
      <c r="G4986" s="137">
        <f>COUNTIFS(Severity,$B4986,AssignedDate,"&gt;=01/01/2017 12:00:00 AM",AssignedDate,"&lt;="&amp;$F$1)</f>
        <v/>
      </c>
      <c r="H4986" s="177" t="n"/>
      <c r="L4986" s="57" t="n">
        <v>0</v>
      </c>
      <c r="M4986" s="57" t="n"/>
    </row>
    <row r="4987" spans="1:13">
      <c r="A4987" s="137" t="n">
        <v>1</v>
      </c>
      <c r="B4987" s="100" t="s">
        <v>525</v>
      </c>
      <c r="C4987" s="137">
        <f>COUNTIFS(Severity,$B4987,AssignedDate,"&gt;="&amp;$C$1,AssignedDate,"&lt;="&amp;$F$1)</f>
        <v/>
      </c>
      <c r="D4987" s="137">
        <f>COUNTIFS(Severity,$B4987,Status,"&lt;&gt;Suspend",Status,"&lt;&gt;Assigned",Status,"&lt;&gt;Open",Status,"&lt;&gt;Hold",ResolvedDate,"&gt;="&amp;$C$1,ResolvedDate,"&lt;="&amp;$F$1)</f>
        <v/>
      </c>
      <c r="E4987" s="137">
        <f>COUNTIFS(Severity,$B4987,SLA_Breach,"&lt;&gt;Yes",Status,"&lt;&gt;Suspend",Status,"&lt;&gt;Assigned",Status,"&lt;&gt;Open",Status,"&lt;&gt;Hold&gt;",ResolvedDate,"&gt;="&amp;$C$1,ResolvedDate,"&lt;="&amp;$F$1)</f>
        <v/>
      </c>
      <c r="F4987" s="137">
        <f>COUNTIFS(Severity,$B4987,SLA_Breach,"Yes",Status,"&lt;&gt;Suspend",Status,"&lt;&gt;Assigned",Status,"&lt;&gt;Open",Status,"&lt;&gt;Hold&gt;",ResolvedDate,"&gt;="&amp;$C$1,ResolvedDate,"&lt;="&amp;$F$1)</f>
        <v/>
      </c>
      <c r="G4987" s="137">
        <f>COUNTIFS(Severity,$B4987,AssignedDate,"&gt;=01/01/2017 12:00:00 AM",AssignedDate,"&lt;="&amp;$F$1)</f>
        <v/>
      </c>
      <c r="H4987" s="177" t="n"/>
      <c r="L4987" s="57" t="n">
        <v>0</v>
      </c>
      <c r="M4987" s="57" t="n"/>
    </row>
    <row r="4988" spans="1:13">
      <c r="A4988" s="137" t="n">
        <v>1</v>
      </c>
      <c r="B4988" s="100" t="s">
        <v>525</v>
      </c>
      <c r="C4988" s="137">
        <f>COUNTIFS(Severity,$B4988,AssignedDate,"&gt;="&amp;$C$1,AssignedDate,"&lt;="&amp;$F$1)</f>
        <v/>
      </c>
      <c r="D4988" s="137">
        <f>COUNTIFS(Severity,$B4988,Status,"&lt;&gt;Suspend",Status,"&lt;&gt;Assigned",Status,"&lt;&gt;Open",Status,"&lt;&gt;Hold",ResolvedDate,"&gt;="&amp;$C$1,ResolvedDate,"&lt;="&amp;$F$1)</f>
        <v/>
      </c>
      <c r="E4988" s="137">
        <f>COUNTIFS(Severity,$B4988,SLA_Breach,"&lt;&gt;Yes",Status,"&lt;&gt;Suspend",Status,"&lt;&gt;Assigned",Status,"&lt;&gt;Open",Status,"&lt;&gt;Hold&gt;",ResolvedDate,"&gt;="&amp;$C$1,ResolvedDate,"&lt;="&amp;$F$1)</f>
        <v/>
      </c>
      <c r="F4988" s="137">
        <f>COUNTIFS(Severity,$B4988,SLA_Breach,"Yes",Status,"&lt;&gt;Suspend",Status,"&lt;&gt;Assigned",Status,"&lt;&gt;Open",Status,"&lt;&gt;Hold&gt;",ResolvedDate,"&gt;="&amp;$C$1,ResolvedDate,"&lt;="&amp;$F$1)</f>
        <v/>
      </c>
      <c r="G4988" s="137">
        <f>COUNTIFS(Severity,$B4988,AssignedDate,"&gt;=01/01/2017 12:00:00 AM",AssignedDate,"&lt;="&amp;$F$1)</f>
        <v/>
      </c>
      <c r="H4988" s="177" t="n"/>
      <c r="L4988" s="57" t="n">
        <v>0</v>
      </c>
      <c r="M4988" s="57" t="n"/>
    </row>
    <row r="4989" spans="1:13">
      <c r="A4989" s="137" t="n">
        <v>1</v>
      </c>
      <c r="B4989" s="100" t="s">
        <v>525</v>
      </c>
      <c r="C4989" s="137">
        <f>COUNTIFS(Severity,$B4989,AssignedDate,"&gt;="&amp;$C$1,AssignedDate,"&lt;="&amp;$F$1)</f>
        <v/>
      </c>
      <c r="D4989" s="137">
        <f>COUNTIFS(Severity,$B4989,Status,"&lt;&gt;Suspend",Status,"&lt;&gt;Assigned",Status,"&lt;&gt;Open",Status,"&lt;&gt;Hold",ResolvedDate,"&gt;="&amp;$C$1,ResolvedDate,"&lt;="&amp;$F$1)</f>
        <v/>
      </c>
      <c r="E4989" s="137">
        <f>COUNTIFS(Severity,$B4989,SLA_Breach,"&lt;&gt;Yes",Status,"&lt;&gt;Suspend",Status,"&lt;&gt;Assigned",Status,"&lt;&gt;Open",Status,"&lt;&gt;Hold&gt;",ResolvedDate,"&gt;="&amp;$C$1,ResolvedDate,"&lt;="&amp;$F$1)</f>
        <v/>
      </c>
      <c r="F4989" s="137">
        <f>COUNTIFS(Severity,$B4989,SLA_Breach,"Yes",Status,"&lt;&gt;Suspend",Status,"&lt;&gt;Assigned",Status,"&lt;&gt;Open",Status,"&lt;&gt;Hold&gt;",ResolvedDate,"&gt;="&amp;$C$1,ResolvedDate,"&lt;="&amp;$F$1)</f>
        <v/>
      </c>
      <c r="G4989" s="137">
        <f>COUNTIFS(Severity,$B4989,AssignedDate,"&gt;=01/01/2017 12:00:00 AM",AssignedDate,"&lt;="&amp;$F$1)</f>
        <v/>
      </c>
      <c r="H4989" s="177" t="n"/>
      <c r="L4989" s="57" t="n">
        <v>0</v>
      </c>
      <c r="M4989" s="57" t="n"/>
    </row>
    <row r="4990" spans="1:13">
      <c r="A4990" s="137" t="n">
        <v>1</v>
      </c>
      <c r="B4990" s="100" t="s">
        <v>525</v>
      </c>
      <c r="C4990" s="137">
        <f>COUNTIFS(Severity,$B4990,AssignedDate,"&gt;="&amp;$C$1,AssignedDate,"&lt;="&amp;$F$1)</f>
        <v/>
      </c>
      <c r="D4990" s="137">
        <f>COUNTIFS(Severity,$B4990,Status,"&lt;&gt;Suspend",Status,"&lt;&gt;Assigned",Status,"&lt;&gt;Open",Status,"&lt;&gt;Hold",ResolvedDate,"&gt;="&amp;$C$1,ResolvedDate,"&lt;="&amp;$F$1)</f>
        <v/>
      </c>
      <c r="E4990" s="137">
        <f>COUNTIFS(Severity,$B4990,SLA_Breach,"&lt;&gt;Yes",Status,"&lt;&gt;Suspend",Status,"&lt;&gt;Assigned",Status,"&lt;&gt;Open",Status,"&lt;&gt;Hold&gt;",ResolvedDate,"&gt;="&amp;$C$1,ResolvedDate,"&lt;="&amp;$F$1)</f>
        <v/>
      </c>
      <c r="F4990" s="137">
        <f>COUNTIFS(Severity,$B4990,SLA_Breach,"Yes",Status,"&lt;&gt;Suspend",Status,"&lt;&gt;Assigned",Status,"&lt;&gt;Open",Status,"&lt;&gt;Hold&gt;",ResolvedDate,"&gt;="&amp;$C$1,ResolvedDate,"&lt;="&amp;$F$1)</f>
        <v/>
      </c>
      <c r="G4990" s="137">
        <f>COUNTIFS(Severity,$B4990,AssignedDate,"&gt;=01/01/2017 12:00:00 AM",AssignedDate,"&lt;="&amp;$F$1)</f>
        <v/>
      </c>
      <c r="H4990" s="177" t="n"/>
      <c r="L4990" s="57" t="n">
        <v>0</v>
      </c>
      <c r="M4990" s="57" t="n"/>
    </row>
    <row r="4991" spans="1:13">
      <c r="A4991" s="137" t="n">
        <v>1</v>
      </c>
      <c r="B4991" s="100" t="s">
        <v>525</v>
      </c>
      <c r="C4991" s="137">
        <f>COUNTIFS(Severity,$B4991,AssignedDate,"&gt;="&amp;$C$1,AssignedDate,"&lt;="&amp;$F$1)</f>
        <v/>
      </c>
      <c r="D4991" s="137">
        <f>COUNTIFS(Severity,$B4991,Status,"&lt;&gt;Suspend",Status,"&lt;&gt;Assigned",Status,"&lt;&gt;Open",Status,"&lt;&gt;Hold",ResolvedDate,"&gt;="&amp;$C$1,ResolvedDate,"&lt;="&amp;$F$1)</f>
        <v/>
      </c>
      <c r="E4991" s="137">
        <f>COUNTIFS(Severity,$B4991,SLA_Breach,"&lt;&gt;Yes",Status,"&lt;&gt;Suspend",Status,"&lt;&gt;Assigned",Status,"&lt;&gt;Open",Status,"&lt;&gt;Hold&gt;",ResolvedDate,"&gt;="&amp;$C$1,ResolvedDate,"&lt;="&amp;$F$1)</f>
        <v/>
      </c>
      <c r="F4991" s="137">
        <f>COUNTIFS(Severity,$B4991,SLA_Breach,"Yes",Status,"&lt;&gt;Suspend",Status,"&lt;&gt;Assigned",Status,"&lt;&gt;Open",Status,"&lt;&gt;Hold&gt;",ResolvedDate,"&gt;="&amp;$C$1,ResolvedDate,"&lt;="&amp;$F$1)</f>
        <v/>
      </c>
      <c r="G4991" s="137">
        <f>COUNTIFS(Severity,$B4991,AssignedDate,"&gt;=01/01/2017 12:00:00 AM",AssignedDate,"&lt;="&amp;$F$1)</f>
        <v/>
      </c>
      <c r="H4991" s="177" t="n"/>
      <c r="L4991" s="57" t="n">
        <v>0</v>
      </c>
      <c r="M4991" s="57" t="n"/>
    </row>
    <row r="4992" spans="1:13">
      <c r="A4992" s="137" t="n">
        <v>1</v>
      </c>
      <c r="B4992" s="100" t="s">
        <v>525</v>
      </c>
      <c r="C4992" s="137">
        <f>COUNTIFS(Severity,$B4992,AssignedDate,"&gt;="&amp;$C$1,AssignedDate,"&lt;="&amp;$F$1)</f>
        <v/>
      </c>
      <c r="D4992" s="137">
        <f>COUNTIFS(Severity,$B4992,Status,"&lt;&gt;Suspend",Status,"&lt;&gt;Assigned",Status,"&lt;&gt;Open",Status,"&lt;&gt;Hold",ResolvedDate,"&gt;="&amp;$C$1,ResolvedDate,"&lt;="&amp;$F$1)</f>
        <v/>
      </c>
      <c r="E4992" s="137">
        <f>COUNTIFS(Severity,$B4992,SLA_Breach,"&lt;&gt;Yes",Status,"&lt;&gt;Suspend",Status,"&lt;&gt;Assigned",Status,"&lt;&gt;Open",Status,"&lt;&gt;Hold&gt;",ResolvedDate,"&gt;="&amp;$C$1,ResolvedDate,"&lt;="&amp;$F$1)</f>
        <v/>
      </c>
      <c r="F4992" s="137">
        <f>COUNTIFS(Severity,$B4992,SLA_Breach,"Yes",Status,"&lt;&gt;Suspend",Status,"&lt;&gt;Assigned",Status,"&lt;&gt;Open",Status,"&lt;&gt;Hold&gt;",ResolvedDate,"&gt;="&amp;$C$1,ResolvedDate,"&lt;="&amp;$F$1)</f>
        <v/>
      </c>
      <c r="G4992" s="137">
        <f>COUNTIFS(Severity,$B4992,AssignedDate,"&gt;=01/01/2017 12:00:00 AM",AssignedDate,"&lt;="&amp;$F$1)</f>
        <v/>
      </c>
      <c r="H4992" s="177" t="n"/>
      <c r="L4992" s="57" t="n">
        <v>0</v>
      </c>
      <c r="M4992" s="57" t="n"/>
    </row>
    <row r="4993" spans="1:13">
      <c r="A4993" s="137" t="n">
        <v>1</v>
      </c>
      <c r="B4993" s="100" t="s">
        <v>525</v>
      </c>
      <c r="C4993" s="137">
        <f>COUNTIFS(Severity,$B4993,AssignedDate,"&gt;="&amp;$C$1,AssignedDate,"&lt;="&amp;$F$1)</f>
        <v/>
      </c>
      <c r="D4993" s="137">
        <f>COUNTIFS(Severity,$B4993,Status,"&lt;&gt;Suspend",Status,"&lt;&gt;Assigned",Status,"&lt;&gt;Open",Status,"&lt;&gt;Hold",ResolvedDate,"&gt;="&amp;$C$1,ResolvedDate,"&lt;="&amp;$F$1)</f>
        <v/>
      </c>
      <c r="E4993" s="137">
        <f>COUNTIFS(Severity,$B4993,SLA_Breach,"&lt;&gt;Yes",Status,"&lt;&gt;Suspend",Status,"&lt;&gt;Assigned",Status,"&lt;&gt;Open",Status,"&lt;&gt;Hold&gt;",ResolvedDate,"&gt;="&amp;$C$1,ResolvedDate,"&lt;="&amp;$F$1)</f>
        <v/>
      </c>
      <c r="F4993" s="137">
        <f>COUNTIFS(Severity,$B4993,SLA_Breach,"Yes",Status,"&lt;&gt;Suspend",Status,"&lt;&gt;Assigned",Status,"&lt;&gt;Open",Status,"&lt;&gt;Hold&gt;",ResolvedDate,"&gt;="&amp;$C$1,ResolvedDate,"&lt;="&amp;$F$1)</f>
        <v/>
      </c>
      <c r="G4993" s="137">
        <f>COUNTIFS(Severity,$B4993,AssignedDate,"&gt;=01/01/2017 12:00:00 AM",AssignedDate,"&lt;="&amp;$F$1)</f>
        <v/>
      </c>
      <c r="H4993" s="177" t="n"/>
      <c r="L4993" s="57" t="n">
        <v>0</v>
      </c>
      <c r="M4993" s="57" t="n"/>
    </row>
    <row r="4994" spans="1:13">
      <c r="A4994" s="137" t="n">
        <v>1</v>
      </c>
      <c r="B4994" s="100" t="s">
        <v>525</v>
      </c>
      <c r="C4994" s="137">
        <f>COUNTIFS(Severity,$B4994,AssignedDate,"&gt;="&amp;$C$1,AssignedDate,"&lt;="&amp;$F$1)</f>
        <v/>
      </c>
      <c r="D4994" s="137">
        <f>COUNTIFS(Severity,$B4994,Status,"&lt;&gt;Suspend",Status,"&lt;&gt;Assigned",Status,"&lt;&gt;Open",Status,"&lt;&gt;Hold",ResolvedDate,"&gt;="&amp;$C$1,ResolvedDate,"&lt;="&amp;$F$1)</f>
        <v/>
      </c>
      <c r="E4994" s="137">
        <f>COUNTIFS(Severity,$B4994,SLA_Breach,"&lt;&gt;Yes",Status,"&lt;&gt;Suspend",Status,"&lt;&gt;Assigned",Status,"&lt;&gt;Open",Status,"&lt;&gt;Hold&gt;",ResolvedDate,"&gt;="&amp;$C$1,ResolvedDate,"&lt;="&amp;$F$1)</f>
        <v/>
      </c>
      <c r="F4994" s="137">
        <f>COUNTIFS(Severity,$B4994,SLA_Breach,"Yes",Status,"&lt;&gt;Suspend",Status,"&lt;&gt;Assigned",Status,"&lt;&gt;Open",Status,"&lt;&gt;Hold&gt;",ResolvedDate,"&gt;="&amp;$C$1,ResolvedDate,"&lt;="&amp;$F$1)</f>
        <v/>
      </c>
      <c r="G4994" s="137">
        <f>COUNTIFS(Severity,$B4994,AssignedDate,"&gt;=01/01/2017 12:00:00 AM",AssignedDate,"&lt;="&amp;$F$1)</f>
        <v/>
      </c>
      <c r="H4994" s="177" t="n"/>
      <c r="L4994" s="57" t="n">
        <v>0</v>
      </c>
      <c r="M4994" s="57" t="n"/>
    </row>
    <row r="4995" spans="1:13">
      <c r="A4995" s="137" t="n">
        <v>1</v>
      </c>
      <c r="B4995" s="100" t="s">
        <v>525</v>
      </c>
      <c r="C4995" s="137">
        <f>COUNTIFS(Severity,$B4995,AssignedDate,"&gt;="&amp;$C$1,AssignedDate,"&lt;="&amp;$F$1)</f>
        <v/>
      </c>
      <c r="D4995" s="137">
        <f>COUNTIFS(Severity,$B4995,Status,"&lt;&gt;Suspend",Status,"&lt;&gt;Assigned",Status,"&lt;&gt;Open",Status,"&lt;&gt;Hold",ResolvedDate,"&gt;="&amp;$C$1,ResolvedDate,"&lt;="&amp;$F$1)</f>
        <v/>
      </c>
      <c r="E4995" s="137">
        <f>COUNTIFS(Severity,$B4995,SLA_Breach,"&lt;&gt;Yes",Status,"&lt;&gt;Suspend",Status,"&lt;&gt;Assigned",Status,"&lt;&gt;Open",Status,"&lt;&gt;Hold&gt;",ResolvedDate,"&gt;="&amp;$C$1,ResolvedDate,"&lt;="&amp;$F$1)</f>
        <v/>
      </c>
      <c r="F4995" s="137">
        <f>COUNTIFS(Severity,$B4995,SLA_Breach,"Yes",Status,"&lt;&gt;Suspend",Status,"&lt;&gt;Assigned",Status,"&lt;&gt;Open",Status,"&lt;&gt;Hold&gt;",ResolvedDate,"&gt;="&amp;$C$1,ResolvedDate,"&lt;="&amp;$F$1)</f>
        <v/>
      </c>
      <c r="G4995" s="137">
        <f>COUNTIFS(Severity,$B4995,AssignedDate,"&gt;=01/01/2017 12:00:00 AM",AssignedDate,"&lt;="&amp;$F$1)</f>
        <v/>
      </c>
      <c r="H4995" s="177" t="n"/>
      <c r="L4995" s="57" t="n">
        <v>0</v>
      </c>
      <c r="M4995" s="57" t="n"/>
    </row>
    <row r="4996" spans="1:13">
      <c r="A4996" s="137" t="n">
        <v>1</v>
      </c>
      <c r="B4996" s="100" t="s">
        <v>525</v>
      </c>
      <c r="C4996" s="137">
        <f>COUNTIFS(Severity,$B4996,AssignedDate,"&gt;="&amp;$C$1,AssignedDate,"&lt;="&amp;$F$1)</f>
        <v/>
      </c>
      <c r="D4996" s="137">
        <f>COUNTIFS(Severity,$B4996,Status,"&lt;&gt;Suspend",Status,"&lt;&gt;Assigned",Status,"&lt;&gt;Open",Status,"&lt;&gt;Hold",ResolvedDate,"&gt;="&amp;$C$1,ResolvedDate,"&lt;="&amp;$F$1)</f>
        <v/>
      </c>
      <c r="E4996" s="137">
        <f>COUNTIFS(Severity,$B4996,SLA_Breach,"&lt;&gt;Yes",Status,"&lt;&gt;Suspend",Status,"&lt;&gt;Assigned",Status,"&lt;&gt;Open",Status,"&lt;&gt;Hold&gt;",ResolvedDate,"&gt;="&amp;$C$1,ResolvedDate,"&lt;="&amp;$F$1)</f>
        <v/>
      </c>
      <c r="F4996" s="137">
        <f>COUNTIFS(Severity,$B4996,SLA_Breach,"Yes",Status,"&lt;&gt;Suspend",Status,"&lt;&gt;Assigned",Status,"&lt;&gt;Open",Status,"&lt;&gt;Hold&gt;",ResolvedDate,"&gt;="&amp;$C$1,ResolvedDate,"&lt;="&amp;$F$1)</f>
        <v/>
      </c>
      <c r="G4996" s="137">
        <f>COUNTIFS(Severity,$B4996,AssignedDate,"&gt;=01/01/2017 12:00:00 AM",AssignedDate,"&lt;="&amp;$F$1)</f>
        <v/>
      </c>
      <c r="H4996" s="177" t="n"/>
      <c r="L4996" s="57" t="n">
        <v>0</v>
      </c>
      <c r="M4996" s="57" t="n"/>
    </row>
    <row r="4997" spans="1:13">
      <c r="A4997" s="137" t="n">
        <v>1</v>
      </c>
      <c r="B4997" s="100" t="s">
        <v>525</v>
      </c>
      <c r="C4997" s="137">
        <f>COUNTIFS(Severity,$B4997,AssignedDate,"&gt;="&amp;$C$1,AssignedDate,"&lt;="&amp;$F$1)</f>
        <v/>
      </c>
      <c r="D4997" s="137">
        <f>COUNTIFS(Severity,$B4997,Status,"&lt;&gt;Suspend",Status,"&lt;&gt;Assigned",Status,"&lt;&gt;Open",Status,"&lt;&gt;Hold",ResolvedDate,"&gt;="&amp;$C$1,ResolvedDate,"&lt;="&amp;$F$1)</f>
        <v/>
      </c>
      <c r="E4997" s="137">
        <f>COUNTIFS(Severity,$B4997,SLA_Breach,"&lt;&gt;Yes",Status,"&lt;&gt;Suspend",Status,"&lt;&gt;Assigned",Status,"&lt;&gt;Open",Status,"&lt;&gt;Hold&gt;",ResolvedDate,"&gt;="&amp;$C$1,ResolvedDate,"&lt;="&amp;$F$1)</f>
        <v/>
      </c>
      <c r="F4997" s="137">
        <f>COUNTIFS(Severity,$B4997,SLA_Breach,"Yes",Status,"&lt;&gt;Suspend",Status,"&lt;&gt;Assigned",Status,"&lt;&gt;Open",Status,"&lt;&gt;Hold&gt;",ResolvedDate,"&gt;="&amp;$C$1,ResolvedDate,"&lt;="&amp;$F$1)</f>
        <v/>
      </c>
      <c r="G4997" s="137">
        <f>COUNTIFS(Severity,$B4997,AssignedDate,"&gt;=01/01/2017 12:00:00 AM",AssignedDate,"&lt;="&amp;$F$1)</f>
        <v/>
      </c>
      <c r="H4997" s="177" t="n"/>
      <c r="L4997" s="57" t="n">
        <v>0</v>
      </c>
      <c r="M4997" s="57" t="n"/>
    </row>
    <row r="4998" spans="1:13">
      <c r="A4998" s="137" t="n">
        <v>1</v>
      </c>
      <c r="B4998" s="100" t="s">
        <v>525</v>
      </c>
      <c r="C4998" s="137">
        <f>COUNTIFS(Severity,$B4998,AssignedDate,"&gt;="&amp;$C$1,AssignedDate,"&lt;="&amp;$F$1)</f>
        <v/>
      </c>
      <c r="D4998" s="137">
        <f>COUNTIFS(Severity,$B4998,Status,"&lt;&gt;Suspend",Status,"&lt;&gt;Assigned",Status,"&lt;&gt;Open",Status,"&lt;&gt;Hold",ResolvedDate,"&gt;="&amp;$C$1,ResolvedDate,"&lt;="&amp;$F$1)</f>
        <v/>
      </c>
      <c r="E4998" s="137">
        <f>COUNTIFS(Severity,$B4998,SLA_Breach,"&lt;&gt;Yes",Status,"&lt;&gt;Suspend",Status,"&lt;&gt;Assigned",Status,"&lt;&gt;Open",Status,"&lt;&gt;Hold&gt;",ResolvedDate,"&gt;="&amp;$C$1,ResolvedDate,"&lt;="&amp;$F$1)</f>
        <v/>
      </c>
      <c r="F4998" s="137">
        <f>COUNTIFS(Severity,$B4998,SLA_Breach,"Yes",Status,"&lt;&gt;Suspend",Status,"&lt;&gt;Assigned",Status,"&lt;&gt;Open",Status,"&lt;&gt;Hold&gt;",ResolvedDate,"&gt;="&amp;$C$1,ResolvedDate,"&lt;="&amp;$F$1)</f>
        <v/>
      </c>
      <c r="G4998" s="137">
        <f>COUNTIFS(Severity,$B4998,AssignedDate,"&gt;=01/01/2017 12:00:00 AM",AssignedDate,"&lt;="&amp;$F$1)</f>
        <v/>
      </c>
      <c r="H4998" s="177" t="n"/>
      <c r="L4998" s="57" t="n">
        <v>0</v>
      </c>
      <c r="M4998" s="57" t="n"/>
    </row>
    <row r="4999" spans="1:13">
      <c r="A4999" s="137" t="n">
        <v>1</v>
      </c>
      <c r="B4999" s="100" t="s">
        <v>525</v>
      </c>
      <c r="C4999" s="137">
        <f>COUNTIFS(Severity,$B4999,AssignedDate,"&gt;="&amp;$C$1,AssignedDate,"&lt;="&amp;$F$1)</f>
        <v/>
      </c>
      <c r="D4999" s="137">
        <f>COUNTIFS(Severity,$B4999,Status,"&lt;&gt;Suspend",Status,"&lt;&gt;Assigned",Status,"&lt;&gt;Open",Status,"&lt;&gt;Hold",ResolvedDate,"&gt;="&amp;$C$1,ResolvedDate,"&lt;="&amp;$F$1)</f>
        <v/>
      </c>
      <c r="E4999" s="137">
        <f>COUNTIFS(Severity,$B4999,SLA_Breach,"&lt;&gt;Yes",Status,"&lt;&gt;Suspend",Status,"&lt;&gt;Assigned",Status,"&lt;&gt;Open",Status,"&lt;&gt;Hold&gt;",ResolvedDate,"&gt;="&amp;$C$1,ResolvedDate,"&lt;="&amp;$F$1)</f>
        <v/>
      </c>
      <c r="F4999" s="137">
        <f>COUNTIFS(Severity,$B4999,SLA_Breach,"Yes",Status,"&lt;&gt;Suspend",Status,"&lt;&gt;Assigned",Status,"&lt;&gt;Open",Status,"&lt;&gt;Hold&gt;",ResolvedDate,"&gt;="&amp;$C$1,ResolvedDate,"&lt;="&amp;$F$1)</f>
        <v/>
      </c>
      <c r="G4999" s="137">
        <f>COUNTIFS(Severity,$B4999,AssignedDate,"&gt;=01/01/2017 12:00:00 AM",AssignedDate,"&lt;="&amp;$F$1)</f>
        <v/>
      </c>
      <c r="H4999" s="177" t="n"/>
      <c r="L4999" s="57" t="n">
        <v>0</v>
      </c>
      <c r="M4999" s="57" t="n"/>
    </row>
    <row r="5000" spans="1:13">
      <c r="A5000" s="137" t="n">
        <v>1</v>
      </c>
      <c r="B5000" s="100" t="s">
        <v>525</v>
      </c>
      <c r="C5000" s="137">
        <f>COUNTIFS(Severity,$B5000,AssignedDate,"&gt;="&amp;$C$1,AssignedDate,"&lt;="&amp;$F$1)</f>
        <v/>
      </c>
      <c r="D5000" s="137">
        <f>COUNTIFS(Severity,$B5000,Status,"&lt;&gt;Suspend",Status,"&lt;&gt;Assigned",Status,"&lt;&gt;Open",Status,"&lt;&gt;Hold",ResolvedDate,"&gt;="&amp;$C$1,ResolvedDate,"&lt;="&amp;$F$1)</f>
        <v/>
      </c>
      <c r="E5000" s="137">
        <f>COUNTIFS(Severity,$B5000,SLA_Breach,"&lt;&gt;Yes",Status,"&lt;&gt;Suspend",Status,"&lt;&gt;Assigned",Status,"&lt;&gt;Open",Status,"&lt;&gt;Hold&gt;",ResolvedDate,"&gt;="&amp;$C$1,ResolvedDate,"&lt;="&amp;$F$1)</f>
        <v/>
      </c>
      <c r="F5000" s="137">
        <f>COUNTIFS(Severity,$B5000,SLA_Breach,"Yes",Status,"&lt;&gt;Suspend",Status,"&lt;&gt;Assigned",Status,"&lt;&gt;Open",Status,"&lt;&gt;Hold&gt;",ResolvedDate,"&gt;="&amp;$C$1,ResolvedDate,"&lt;="&amp;$F$1)</f>
        <v/>
      </c>
      <c r="G5000" s="137">
        <f>COUNTIFS(Severity,$B5000,AssignedDate,"&gt;=01/01/2017 12:00:00 AM",AssignedDate,"&lt;="&amp;$F$1)</f>
        <v/>
      </c>
      <c r="H5000" s="177" t="n"/>
      <c r="L5000" s="57" t="n">
        <v>0</v>
      </c>
      <c r="M5000" s="57" t="n"/>
    </row>
    <row r="5001" spans="1:13">
      <c r="A5001" s="137" t="n">
        <v>1</v>
      </c>
      <c r="B5001" s="100" t="s">
        <v>525</v>
      </c>
      <c r="C5001" s="137">
        <f>COUNTIFS(Severity,$B5001,AssignedDate,"&gt;="&amp;$C$1,AssignedDate,"&lt;="&amp;$F$1)</f>
        <v/>
      </c>
      <c r="D5001" s="137">
        <f>COUNTIFS(Severity,$B5001,Status,"&lt;&gt;Suspend",Status,"&lt;&gt;Assigned",Status,"&lt;&gt;Open",Status,"&lt;&gt;Hold",ResolvedDate,"&gt;="&amp;$C$1,ResolvedDate,"&lt;="&amp;$F$1)</f>
        <v/>
      </c>
      <c r="E5001" s="137">
        <f>COUNTIFS(Severity,$B5001,SLA_Breach,"&lt;&gt;Yes",Status,"&lt;&gt;Suspend",Status,"&lt;&gt;Assigned",Status,"&lt;&gt;Open",Status,"&lt;&gt;Hold&gt;",ResolvedDate,"&gt;="&amp;$C$1,ResolvedDate,"&lt;="&amp;$F$1)</f>
        <v/>
      </c>
      <c r="F5001" s="137">
        <f>COUNTIFS(Severity,$B5001,SLA_Breach,"Yes",Status,"&lt;&gt;Suspend",Status,"&lt;&gt;Assigned",Status,"&lt;&gt;Open",Status,"&lt;&gt;Hold&gt;",ResolvedDate,"&gt;="&amp;$C$1,ResolvedDate,"&lt;="&amp;$F$1)</f>
        <v/>
      </c>
      <c r="G5001" s="137">
        <f>COUNTIFS(Severity,$B5001,AssignedDate,"&gt;=01/01/2017 12:00:00 AM",AssignedDate,"&lt;="&amp;$F$1)</f>
        <v/>
      </c>
      <c r="H5001" s="177" t="n"/>
      <c r="L5001" s="57" t="n">
        <v>0</v>
      </c>
      <c r="M5001" s="57" t="n"/>
    </row>
    <row r="5002" spans="1:13">
      <c r="A5002" s="137" t="n">
        <v>1</v>
      </c>
      <c r="B5002" s="100" t="s">
        <v>525</v>
      </c>
      <c r="C5002" s="137">
        <f>COUNTIFS(Severity,$B5002,AssignedDate,"&gt;="&amp;$C$1,AssignedDate,"&lt;="&amp;$F$1)</f>
        <v/>
      </c>
      <c r="D5002" s="137">
        <f>COUNTIFS(Severity,$B5002,Status,"&lt;&gt;Suspend",Status,"&lt;&gt;Assigned",Status,"&lt;&gt;Open",Status,"&lt;&gt;Hold",ResolvedDate,"&gt;="&amp;$C$1,ResolvedDate,"&lt;="&amp;$F$1)</f>
        <v/>
      </c>
      <c r="E5002" s="137">
        <f>COUNTIFS(Severity,$B5002,SLA_Breach,"&lt;&gt;Yes",Status,"&lt;&gt;Suspend",Status,"&lt;&gt;Assigned",Status,"&lt;&gt;Open",Status,"&lt;&gt;Hold&gt;",ResolvedDate,"&gt;="&amp;$C$1,ResolvedDate,"&lt;="&amp;$F$1)</f>
        <v/>
      </c>
      <c r="F5002" s="137">
        <f>COUNTIFS(Severity,$B5002,SLA_Breach,"Yes",Status,"&lt;&gt;Suspend",Status,"&lt;&gt;Assigned",Status,"&lt;&gt;Open",Status,"&lt;&gt;Hold&gt;",ResolvedDate,"&gt;="&amp;$C$1,ResolvedDate,"&lt;="&amp;$F$1)</f>
        <v/>
      </c>
      <c r="G5002" s="137">
        <f>COUNTIFS(Severity,$B5002,AssignedDate,"&gt;=01/01/2017 12:00:00 AM",AssignedDate,"&lt;="&amp;$F$1)</f>
        <v/>
      </c>
      <c r="H5002" s="177" t="n"/>
      <c r="L5002" s="57" t="n">
        <v>0</v>
      </c>
      <c r="M5002" s="57" t="n"/>
    </row>
    <row r="5003" spans="1:13">
      <c r="A5003" s="137" t="n">
        <v>1</v>
      </c>
      <c r="B5003" s="100" t="s">
        <v>525</v>
      </c>
      <c r="C5003" s="137">
        <f>COUNTIFS(Severity,$B5003,AssignedDate,"&gt;="&amp;$C$1,AssignedDate,"&lt;="&amp;$F$1)</f>
        <v/>
      </c>
      <c r="D5003" s="137">
        <f>COUNTIFS(Severity,$B5003,Status,"&lt;&gt;Suspend",Status,"&lt;&gt;Assigned",Status,"&lt;&gt;Open",Status,"&lt;&gt;Hold",ResolvedDate,"&gt;="&amp;$C$1,ResolvedDate,"&lt;="&amp;$F$1)</f>
        <v/>
      </c>
      <c r="E5003" s="137">
        <f>COUNTIFS(Severity,$B5003,SLA_Breach,"&lt;&gt;Yes",Status,"&lt;&gt;Suspend",Status,"&lt;&gt;Assigned",Status,"&lt;&gt;Open",Status,"&lt;&gt;Hold&gt;",ResolvedDate,"&gt;="&amp;$C$1,ResolvedDate,"&lt;="&amp;$F$1)</f>
        <v/>
      </c>
      <c r="F5003" s="137">
        <f>COUNTIFS(Severity,$B5003,SLA_Breach,"Yes",Status,"&lt;&gt;Suspend",Status,"&lt;&gt;Assigned",Status,"&lt;&gt;Open",Status,"&lt;&gt;Hold&gt;",ResolvedDate,"&gt;="&amp;$C$1,ResolvedDate,"&lt;="&amp;$F$1)</f>
        <v/>
      </c>
      <c r="G5003" s="137">
        <f>COUNTIFS(Severity,$B5003,AssignedDate,"&gt;=01/01/2017 12:00:00 AM",AssignedDate,"&lt;="&amp;$F$1)</f>
        <v/>
      </c>
      <c r="H5003" s="177" t="n"/>
      <c r="L5003" s="57" t="n">
        <v>0</v>
      </c>
      <c r="M5003" s="57" t="n"/>
    </row>
    <row r="5004" spans="1:13">
      <c r="A5004" s="137" t="n">
        <v>1</v>
      </c>
      <c r="B5004" s="100" t="s">
        <v>525</v>
      </c>
      <c r="C5004" s="137">
        <f>COUNTIFS(Severity,$B5004,AssignedDate,"&gt;="&amp;$C$1,AssignedDate,"&lt;="&amp;$F$1)</f>
        <v/>
      </c>
      <c r="D5004" s="137">
        <f>COUNTIFS(Severity,$B5004,Status,"&lt;&gt;Suspend",Status,"&lt;&gt;Assigned",Status,"&lt;&gt;Open",Status,"&lt;&gt;Hold",ResolvedDate,"&gt;="&amp;$C$1,ResolvedDate,"&lt;="&amp;$F$1)</f>
        <v/>
      </c>
      <c r="E5004" s="137">
        <f>COUNTIFS(Severity,$B5004,SLA_Breach,"&lt;&gt;Yes",Status,"&lt;&gt;Suspend",Status,"&lt;&gt;Assigned",Status,"&lt;&gt;Open",Status,"&lt;&gt;Hold&gt;",ResolvedDate,"&gt;="&amp;$C$1,ResolvedDate,"&lt;="&amp;$F$1)</f>
        <v/>
      </c>
      <c r="F5004" s="137">
        <f>COUNTIFS(Severity,$B5004,SLA_Breach,"Yes",Status,"&lt;&gt;Suspend",Status,"&lt;&gt;Assigned",Status,"&lt;&gt;Open",Status,"&lt;&gt;Hold&gt;",ResolvedDate,"&gt;="&amp;$C$1,ResolvedDate,"&lt;="&amp;$F$1)</f>
        <v/>
      </c>
      <c r="G5004" s="137">
        <f>COUNTIFS(Severity,$B5004,AssignedDate,"&gt;=01/01/2017 12:00:00 AM",AssignedDate,"&lt;="&amp;$F$1)</f>
        <v/>
      </c>
      <c r="H5004" s="177" t="n"/>
      <c r="L5004" s="57" t="n">
        <v>0</v>
      </c>
      <c r="M5004" s="57" t="n"/>
    </row>
    <row r="5005" spans="1:13">
      <c r="A5005" s="137" t="n">
        <v>1</v>
      </c>
      <c r="B5005" s="100" t="s">
        <v>525</v>
      </c>
      <c r="C5005" s="137">
        <f>COUNTIFS(Severity,$B5005,AssignedDate,"&gt;="&amp;$C$1,AssignedDate,"&lt;="&amp;$F$1)</f>
        <v/>
      </c>
      <c r="D5005" s="137">
        <f>COUNTIFS(Severity,$B5005,Status,"&lt;&gt;Suspend",Status,"&lt;&gt;Assigned",Status,"&lt;&gt;Open",Status,"&lt;&gt;Hold",ResolvedDate,"&gt;="&amp;$C$1,ResolvedDate,"&lt;="&amp;$F$1)</f>
        <v/>
      </c>
      <c r="E5005" s="137">
        <f>COUNTIFS(Severity,$B5005,SLA_Breach,"&lt;&gt;Yes",Status,"&lt;&gt;Suspend",Status,"&lt;&gt;Assigned",Status,"&lt;&gt;Open",Status,"&lt;&gt;Hold&gt;",ResolvedDate,"&gt;="&amp;$C$1,ResolvedDate,"&lt;="&amp;$F$1)</f>
        <v/>
      </c>
      <c r="F5005" s="137">
        <f>COUNTIFS(Severity,$B5005,SLA_Breach,"Yes",Status,"&lt;&gt;Suspend",Status,"&lt;&gt;Assigned",Status,"&lt;&gt;Open",Status,"&lt;&gt;Hold&gt;",ResolvedDate,"&gt;="&amp;$C$1,ResolvedDate,"&lt;="&amp;$F$1)</f>
        <v/>
      </c>
      <c r="G5005" s="137">
        <f>COUNTIFS(Severity,$B5005,AssignedDate,"&gt;=01/01/2017 12:00:00 AM",AssignedDate,"&lt;="&amp;$F$1)</f>
        <v/>
      </c>
      <c r="H5005" s="177" t="n"/>
      <c r="L5005" s="57" t="n">
        <v>0</v>
      </c>
      <c r="M5005" s="57" t="n"/>
    </row>
    <row r="5006" spans="1:13">
      <c r="A5006" s="137" t="n">
        <v>1</v>
      </c>
      <c r="B5006" s="100" t="s">
        <v>525</v>
      </c>
      <c r="C5006" s="137">
        <f>COUNTIFS(Severity,$B5006,AssignedDate,"&gt;="&amp;$C$1,AssignedDate,"&lt;="&amp;$F$1)</f>
        <v/>
      </c>
      <c r="D5006" s="137">
        <f>COUNTIFS(Severity,$B5006,Status,"&lt;&gt;Suspend",Status,"&lt;&gt;Assigned",Status,"&lt;&gt;Open",Status,"&lt;&gt;Hold",ResolvedDate,"&gt;="&amp;$C$1,ResolvedDate,"&lt;="&amp;$F$1)</f>
        <v/>
      </c>
      <c r="E5006" s="137">
        <f>COUNTIFS(Severity,$B5006,SLA_Breach,"&lt;&gt;Yes",Status,"&lt;&gt;Suspend",Status,"&lt;&gt;Assigned",Status,"&lt;&gt;Open",Status,"&lt;&gt;Hold&gt;",ResolvedDate,"&gt;="&amp;$C$1,ResolvedDate,"&lt;="&amp;$F$1)</f>
        <v/>
      </c>
      <c r="F5006" s="137">
        <f>COUNTIFS(Severity,$B5006,SLA_Breach,"Yes",Status,"&lt;&gt;Suspend",Status,"&lt;&gt;Assigned",Status,"&lt;&gt;Open",Status,"&lt;&gt;Hold&gt;",ResolvedDate,"&gt;="&amp;$C$1,ResolvedDate,"&lt;="&amp;$F$1)</f>
        <v/>
      </c>
      <c r="G5006" s="137">
        <f>COUNTIFS(Severity,$B5006,AssignedDate,"&gt;=01/01/2017 12:00:00 AM",AssignedDate,"&lt;="&amp;$F$1)</f>
        <v/>
      </c>
      <c r="H5006" s="177" t="n"/>
      <c r="L5006" s="57" t="n">
        <v>0</v>
      </c>
      <c r="M5006" s="57" t="n"/>
    </row>
    <row r="5007" spans="1:13">
      <c r="A5007" s="137" t="n">
        <v>1</v>
      </c>
      <c r="B5007" s="100" t="s">
        <v>525</v>
      </c>
      <c r="C5007" s="137">
        <f>COUNTIFS(Severity,$B5007,AssignedDate,"&gt;="&amp;$C$1,AssignedDate,"&lt;="&amp;$F$1)</f>
        <v/>
      </c>
      <c r="D5007" s="137">
        <f>COUNTIFS(Severity,$B5007,Status,"&lt;&gt;Suspend",Status,"&lt;&gt;Assigned",Status,"&lt;&gt;Open",Status,"&lt;&gt;Hold",ResolvedDate,"&gt;="&amp;$C$1,ResolvedDate,"&lt;="&amp;$F$1)</f>
        <v/>
      </c>
      <c r="E5007" s="137">
        <f>COUNTIFS(Severity,$B5007,SLA_Breach,"&lt;&gt;Yes",Status,"&lt;&gt;Suspend",Status,"&lt;&gt;Assigned",Status,"&lt;&gt;Open",Status,"&lt;&gt;Hold&gt;",ResolvedDate,"&gt;="&amp;$C$1,ResolvedDate,"&lt;="&amp;$F$1)</f>
        <v/>
      </c>
      <c r="F5007" s="137">
        <f>COUNTIFS(Severity,$B5007,SLA_Breach,"Yes",Status,"&lt;&gt;Suspend",Status,"&lt;&gt;Assigned",Status,"&lt;&gt;Open",Status,"&lt;&gt;Hold&gt;",ResolvedDate,"&gt;="&amp;$C$1,ResolvedDate,"&lt;="&amp;$F$1)</f>
        <v/>
      </c>
      <c r="G5007" s="137">
        <f>COUNTIFS(Severity,$B5007,AssignedDate,"&gt;=01/01/2017 12:00:00 AM",AssignedDate,"&lt;="&amp;$F$1)</f>
        <v/>
      </c>
      <c r="H5007" s="177" t="n"/>
      <c r="L5007" s="57" t="n">
        <v>0</v>
      </c>
      <c r="M5007" s="57" t="n"/>
    </row>
    <row r="5008" spans="1:13">
      <c r="A5008" s="137" t="n">
        <v>1</v>
      </c>
      <c r="B5008" s="100" t="s">
        <v>525</v>
      </c>
      <c r="C5008" s="137">
        <f>COUNTIFS(Severity,$B5008,AssignedDate,"&gt;="&amp;$C$1,AssignedDate,"&lt;="&amp;$F$1)</f>
        <v/>
      </c>
      <c r="D5008" s="137">
        <f>COUNTIFS(Severity,$B5008,Status,"&lt;&gt;Suspend",Status,"&lt;&gt;Assigned",Status,"&lt;&gt;Open",Status,"&lt;&gt;Hold",ResolvedDate,"&gt;="&amp;$C$1,ResolvedDate,"&lt;="&amp;$F$1)</f>
        <v/>
      </c>
      <c r="E5008" s="137">
        <f>COUNTIFS(Severity,$B5008,SLA_Breach,"&lt;&gt;Yes",Status,"&lt;&gt;Suspend",Status,"&lt;&gt;Assigned",Status,"&lt;&gt;Open",Status,"&lt;&gt;Hold&gt;",ResolvedDate,"&gt;="&amp;$C$1,ResolvedDate,"&lt;="&amp;$F$1)</f>
        <v/>
      </c>
      <c r="F5008" s="137">
        <f>COUNTIFS(Severity,$B5008,SLA_Breach,"Yes",Status,"&lt;&gt;Suspend",Status,"&lt;&gt;Assigned",Status,"&lt;&gt;Open",Status,"&lt;&gt;Hold&gt;",ResolvedDate,"&gt;="&amp;$C$1,ResolvedDate,"&lt;="&amp;$F$1)</f>
        <v/>
      </c>
      <c r="G5008" s="137">
        <f>COUNTIFS(Severity,$B5008,AssignedDate,"&gt;=01/01/2017 12:00:00 AM",AssignedDate,"&lt;="&amp;$F$1)</f>
        <v/>
      </c>
      <c r="H5008" s="177" t="n"/>
      <c r="L5008" s="57" t="n">
        <v>0</v>
      </c>
      <c r="M5008" s="57" t="n"/>
    </row>
    <row r="5009" spans="1:13">
      <c r="A5009" s="137" t="n">
        <v>1</v>
      </c>
      <c r="B5009" s="100" t="s">
        <v>525</v>
      </c>
      <c r="C5009" s="137">
        <f>COUNTIFS(Severity,$B5009,AssignedDate,"&gt;="&amp;$C$1,AssignedDate,"&lt;="&amp;$F$1)</f>
        <v/>
      </c>
      <c r="D5009" s="137">
        <f>COUNTIFS(Severity,$B5009,Status,"&lt;&gt;Suspend",Status,"&lt;&gt;Assigned",Status,"&lt;&gt;Open",Status,"&lt;&gt;Hold",ResolvedDate,"&gt;="&amp;$C$1,ResolvedDate,"&lt;="&amp;$F$1)</f>
        <v/>
      </c>
      <c r="E5009" s="137">
        <f>COUNTIFS(Severity,$B5009,SLA_Breach,"&lt;&gt;Yes",Status,"&lt;&gt;Suspend",Status,"&lt;&gt;Assigned",Status,"&lt;&gt;Open",Status,"&lt;&gt;Hold&gt;",ResolvedDate,"&gt;="&amp;$C$1,ResolvedDate,"&lt;="&amp;$F$1)</f>
        <v/>
      </c>
      <c r="F5009" s="137">
        <f>COUNTIFS(Severity,$B5009,SLA_Breach,"Yes",Status,"&lt;&gt;Suspend",Status,"&lt;&gt;Assigned",Status,"&lt;&gt;Open",Status,"&lt;&gt;Hold&gt;",ResolvedDate,"&gt;="&amp;$C$1,ResolvedDate,"&lt;="&amp;$F$1)</f>
        <v/>
      </c>
      <c r="G5009" s="137">
        <f>COUNTIFS(Severity,$B5009,AssignedDate,"&gt;=01/01/2017 12:00:00 AM",AssignedDate,"&lt;="&amp;$F$1)</f>
        <v/>
      </c>
      <c r="H5009" s="177" t="n"/>
      <c r="L5009" s="57" t="n">
        <v>0</v>
      </c>
      <c r="M5009" s="57" t="n"/>
    </row>
    <row r="5010" spans="1:13">
      <c r="A5010" s="137" t="n">
        <v>1</v>
      </c>
      <c r="B5010" s="100" t="s">
        <v>525</v>
      </c>
      <c r="C5010" s="137">
        <f>COUNTIFS(Severity,$B5010,AssignedDate,"&gt;="&amp;$C$1,AssignedDate,"&lt;="&amp;$F$1)</f>
        <v/>
      </c>
      <c r="D5010" s="137">
        <f>COUNTIFS(Severity,$B5010,Status,"&lt;&gt;Suspend",Status,"&lt;&gt;Assigned",Status,"&lt;&gt;Open",Status,"&lt;&gt;Hold",ResolvedDate,"&gt;="&amp;$C$1,ResolvedDate,"&lt;="&amp;$F$1)</f>
        <v/>
      </c>
      <c r="E5010" s="137">
        <f>COUNTIFS(Severity,$B5010,SLA_Breach,"&lt;&gt;Yes",Status,"&lt;&gt;Suspend",Status,"&lt;&gt;Assigned",Status,"&lt;&gt;Open",Status,"&lt;&gt;Hold&gt;",ResolvedDate,"&gt;="&amp;$C$1,ResolvedDate,"&lt;="&amp;$F$1)</f>
        <v/>
      </c>
      <c r="F5010" s="137">
        <f>COUNTIFS(Severity,$B5010,SLA_Breach,"Yes",Status,"&lt;&gt;Suspend",Status,"&lt;&gt;Assigned",Status,"&lt;&gt;Open",Status,"&lt;&gt;Hold&gt;",ResolvedDate,"&gt;="&amp;$C$1,ResolvedDate,"&lt;="&amp;$F$1)</f>
        <v/>
      </c>
      <c r="G5010" s="137">
        <f>COUNTIFS(Severity,$B5010,AssignedDate,"&gt;=01/01/2017 12:00:00 AM",AssignedDate,"&lt;="&amp;$F$1)</f>
        <v/>
      </c>
      <c r="H5010" s="177" t="n"/>
      <c r="L5010" s="57" t="n">
        <v>0</v>
      </c>
      <c r="M5010" s="57" t="n"/>
    </row>
    <row r="5011" spans="1:13">
      <c r="A5011" s="137" t="n">
        <v>1</v>
      </c>
      <c r="B5011" s="100" t="s">
        <v>525</v>
      </c>
      <c r="C5011" s="137">
        <f>COUNTIFS(Severity,$B5011,AssignedDate,"&gt;="&amp;$C$1,AssignedDate,"&lt;="&amp;$F$1)</f>
        <v/>
      </c>
      <c r="D5011" s="137">
        <f>COUNTIFS(Severity,$B5011,Status,"&lt;&gt;Suspend",Status,"&lt;&gt;Assigned",Status,"&lt;&gt;Open",Status,"&lt;&gt;Hold",ResolvedDate,"&gt;="&amp;$C$1,ResolvedDate,"&lt;="&amp;$F$1)</f>
        <v/>
      </c>
      <c r="E5011" s="137">
        <f>COUNTIFS(Severity,$B5011,SLA_Breach,"&lt;&gt;Yes",Status,"&lt;&gt;Suspend",Status,"&lt;&gt;Assigned",Status,"&lt;&gt;Open",Status,"&lt;&gt;Hold&gt;",ResolvedDate,"&gt;="&amp;$C$1,ResolvedDate,"&lt;="&amp;$F$1)</f>
        <v/>
      </c>
      <c r="F5011" s="137">
        <f>COUNTIFS(Severity,$B5011,SLA_Breach,"Yes",Status,"&lt;&gt;Suspend",Status,"&lt;&gt;Assigned",Status,"&lt;&gt;Open",Status,"&lt;&gt;Hold&gt;",ResolvedDate,"&gt;="&amp;$C$1,ResolvedDate,"&lt;="&amp;$F$1)</f>
        <v/>
      </c>
      <c r="G5011" s="137">
        <f>COUNTIFS(Severity,$B5011,AssignedDate,"&gt;=01/01/2017 12:00:00 AM",AssignedDate,"&lt;="&amp;$F$1)</f>
        <v/>
      </c>
      <c r="H5011" s="177" t="n"/>
      <c r="L5011" s="57" t="n">
        <v>0</v>
      </c>
      <c r="M5011" s="57" t="n"/>
    </row>
    <row r="5012" spans="1:13">
      <c r="A5012" s="137" t="n">
        <v>1</v>
      </c>
      <c r="B5012" s="100" t="s">
        <v>525</v>
      </c>
      <c r="C5012" s="137">
        <f>COUNTIFS(Severity,$B5012,AssignedDate,"&gt;="&amp;$C$1,AssignedDate,"&lt;="&amp;$F$1)</f>
        <v/>
      </c>
      <c r="D5012" s="137">
        <f>COUNTIFS(Severity,$B5012,Status,"&lt;&gt;Suspend",Status,"&lt;&gt;Assigned",Status,"&lt;&gt;Open",Status,"&lt;&gt;Hold",ResolvedDate,"&gt;="&amp;$C$1,ResolvedDate,"&lt;="&amp;$F$1)</f>
        <v/>
      </c>
      <c r="E5012" s="137">
        <f>COUNTIFS(Severity,$B5012,SLA_Breach,"&lt;&gt;Yes",Status,"&lt;&gt;Suspend",Status,"&lt;&gt;Assigned",Status,"&lt;&gt;Open",Status,"&lt;&gt;Hold&gt;",ResolvedDate,"&gt;="&amp;$C$1,ResolvedDate,"&lt;="&amp;$F$1)</f>
        <v/>
      </c>
      <c r="F5012" s="137">
        <f>COUNTIFS(Severity,$B5012,SLA_Breach,"Yes",Status,"&lt;&gt;Suspend",Status,"&lt;&gt;Assigned",Status,"&lt;&gt;Open",Status,"&lt;&gt;Hold&gt;",ResolvedDate,"&gt;="&amp;$C$1,ResolvedDate,"&lt;="&amp;$F$1)</f>
        <v/>
      </c>
      <c r="G5012" s="137">
        <f>COUNTIFS(Severity,$B5012,AssignedDate,"&gt;=01/01/2017 12:00:00 AM",AssignedDate,"&lt;="&amp;$F$1)</f>
        <v/>
      </c>
      <c r="H5012" s="177" t="n"/>
      <c r="L5012" s="57" t="n">
        <v>0</v>
      </c>
      <c r="M5012" s="57" t="n"/>
    </row>
    <row r="5013" spans="1:13">
      <c r="A5013" s="137" t="n">
        <v>1</v>
      </c>
      <c r="B5013" s="100" t="s">
        <v>525</v>
      </c>
      <c r="C5013" s="137">
        <f>COUNTIFS(Severity,$B5013,AssignedDate,"&gt;="&amp;$C$1,AssignedDate,"&lt;="&amp;$F$1)</f>
        <v/>
      </c>
      <c r="D5013" s="137">
        <f>COUNTIFS(Severity,$B5013,Status,"&lt;&gt;Suspend",Status,"&lt;&gt;Assigned",Status,"&lt;&gt;Open",Status,"&lt;&gt;Hold",ResolvedDate,"&gt;="&amp;$C$1,ResolvedDate,"&lt;="&amp;$F$1)</f>
        <v/>
      </c>
      <c r="E5013" s="137">
        <f>COUNTIFS(Severity,$B5013,SLA_Breach,"&lt;&gt;Yes",Status,"&lt;&gt;Suspend",Status,"&lt;&gt;Assigned",Status,"&lt;&gt;Open",Status,"&lt;&gt;Hold&gt;",ResolvedDate,"&gt;="&amp;$C$1,ResolvedDate,"&lt;="&amp;$F$1)</f>
        <v/>
      </c>
      <c r="F5013" s="137">
        <f>COUNTIFS(Severity,$B5013,SLA_Breach,"Yes",Status,"&lt;&gt;Suspend",Status,"&lt;&gt;Assigned",Status,"&lt;&gt;Open",Status,"&lt;&gt;Hold&gt;",ResolvedDate,"&gt;="&amp;$C$1,ResolvedDate,"&lt;="&amp;$F$1)</f>
        <v/>
      </c>
      <c r="G5013" s="137">
        <f>COUNTIFS(Severity,$B5013,AssignedDate,"&gt;=01/01/2017 12:00:00 AM",AssignedDate,"&lt;="&amp;$F$1)</f>
        <v/>
      </c>
      <c r="H5013" s="177" t="n"/>
      <c r="L5013" s="57" t="n">
        <v>0</v>
      </c>
      <c r="M5013" s="57" t="n"/>
    </row>
    <row r="5014" spans="1:13">
      <c r="A5014" s="137" t="n">
        <v>1</v>
      </c>
      <c r="B5014" s="100" t="s">
        <v>525</v>
      </c>
      <c r="C5014" s="137">
        <f>COUNTIFS(Severity,$B5014,AssignedDate,"&gt;="&amp;$C$1,AssignedDate,"&lt;="&amp;$F$1)</f>
        <v/>
      </c>
      <c r="D5014" s="137">
        <f>COUNTIFS(Severity,$B5014,Status,"&lt;&gt;Suspend",Status,"&lt;&gt;Assigned",Status,"&lt;&gt;Open",Status,"&lt;&gt;Hold",ResolvedDate,"&gt;="&amp;$C$1,ResolvedDate,"&lt;="&amp;$F$1)</f>
        <v/>
      </c>
      <c r="E5014" s="137">
        <f>COUNTIFS(Severity,$B5014,SLA_Breach,"&lt;&gt;Yes",Status,"&lt;&gt;Suspend",Status,"&lt;&gt;Assigned",Status,"&lt;&gt;Open",Status,"&lt;&gt;Hold&gt;",ResolvedDate,"&gt;="&amp;$C$1,ResolvedDate,"&lt;="&amp;$F$1)</f>
        <v/>
      </c>
      <c r="F5014" s="137">
        <f>COUNTIFS(Severity,$B5014,SLA_Breach,"Yes",Status,"&lt;&gt;Suspend",Status,"&lt;&gt;Assigned",Status,"&lt;&gt;Open",Status,"&lt;&gt;Hold&gt;",ResolvedDate,"&gt;="&amp;$C$1,ResolvedDate,"&lt;="&amp;$F$1)</f>
        <v/>
      </c>
      <c r="G5014" s="137">
        <f>COUNTIFS(Severity,$B5014,AssignedDate,"&gt;=01/01/2017 12:00:00 AM",AssignedDate,"&lt;="&amp;$F$1)</f>
        <v/>
      </c>
      <c r="H5014" s="177" t="n"/>
      <c r="L5014" s="57" t="n">
        <v>0</v>
      </c>
      <c r="M5014" s="57" t="n"/>
    </row>
    <row r="5015" spans="1:13">
      <c r="A5015" s="137" t="n">
        <v>1</v>
      </c>
      <c r="B5015" s="100" t="s">
        <v>525</v>
      </c>
      <c r="C5015" s="137">
        <f>COUNTIFS(Severity,$B5015,AssignedDate,"&gt;="&amp;$C$1,AssignedDate,"&lt;="&amp;$F$1)</f>
        <v/>
      </c>
      <c r="D5015" s="137">
        <f>COUNTIFS(Severity,$B5015,Status,"&lt;&gt;Suspend",Status,"&lt;&gt;Assigned",Status,"&lt;&gt;Open",Status,"&lt;&gt;Hold",ResolvedDate,"&gt;="&amp;$C$1,ResolvedDate,"&lt;="&amp;$F$1)</f>
        <v/>
      </c>
      <c r="E5015" s="137">
        <f>COUNTIFS(Severity,$B5015,SLA_Breach,"&lt;&gt;Yes",Status,"&lt;&gt;Suspend",Status,"&lt;&gt;Assigned",Status,"&lt;&gt;Open",Status,"&lt;&gt;Hold&gt;",ResolvedDate,"&gt;="&amp;$C$1,ResolvedDate,"&lt;="&amp;$F$1)</f>
        <v/>
      </c>
      <c r="F5015" s="137">
        <f>COUNTIFS(Severity,$B5015,SLA_Breach,"Yes",Status,"&lt;&gt;Suspend",Status,"&lt;&gt;Assigned",Status,"&lt;&gt;Open",Status,"&lt;&gt;Hold&gt;",ResolvedDate,"&gt;="&amp;$C$1,ResolvedDate,"&lt;="&amp;$F$1)</f>
        <v/>
      </c>
      <c r="G5015" s="137">
        <f>COUNTIFS(Severity,$B5015,AssignedDate,"&gt;=01/01/2017 12:00:00 AM",AssignedDate,"&lt;="&amp;$F$1)</f>
        <v/>
      </c>
      <c r="H5015" s="177" t="n"/>
      <c r="L5015" s="57" t="n">
        <v>0</v>
      </c>
      <c r="M5015" s="57" t="n"/>
    </row>
    <row r="5016" spans="1:13">
      <c r="A5016" s="137" t="n">
        <v>1</v>
      </c>
      <c r="B5016" s="100" t="s">
        <v>525</v>
      </c>
      <c r="C5016" s="137">
        <f>COUNTIFS(Severity,$B5016,AssignedDate,"&gt;="&amp;$C$1,AssignedDate,"&lt;="&amp;$F$1)</f>
        <v/>
      </c>
      <c r="D5016" s="137">
        <f>COUNTIFS(Severity,$B5016,Status,"&lt;&gt;Suspend",Status,"&lt;&gt;Assigned",Status,"&lt;&gt;Open",Status,"&lt;&gt;Hold",ResolvedDate,"&gt;="&amp;$C$1,ResolvedDate,"&lt;="&amp;$F$1)</f>
        <v/>
      </c>
      <c r="E5016" s="137">
        <f>COUNTIFS(Severity,$B5016,SLA_Breach,"&lt;&gt;Yes",Status,"&lt;&gt;Suspend",Status,"&lt;&gt;Assigned",Status,"&lt;&gt;Open",Status,"&lt;&gt;Hold&gt;",ResolvedDate,"&gt;="&amp;$C$1,ResolvedDate,"&lt;="&amp;$F$1)</f>
        <v/>
      </c>
      <c r="F5016" s="137">
        <f>COUNTIFS(Severity,$B5016,SLA_Breach,"Yes",Status,"&lt;&gt;Suspend",Status,"&lt;&gt;Assigned",Status,"&lt;&gt;Open",Status,"&lt;&gt;Hold&gt;",ResolvedDate,"&gt;="&amp;$C$1,ResolvedDate,"&lt;="&amp;$F$1)</f>
        <v/>
      </c>
      <c r="G5016" s="137">
        <f>COUNTIFS(Severity,$B5016,AssignedDate,"&gt;=01/01/2017 12:00:00 AM",AssignedDate,"&lt;="&amp;$F$1)</f>
        <v/>
      </c>
      <c r="H5016" s="177" t="n"/>
      <c r="L5016" s="57" t="n">
        <v>0</v>
      </c>
      <c r="M5016" s="57" t="n"/>
    </row>
    <row r="5017" spans="1:13">
      <c r="A5017" s="137" t="n">
        <v>1</v>
      </c>
      <c r="B5017" s="100" t="s">
        <v>525</v>
      </c>
      <c r="C5017" s="137">
        <f>COUNTIFS(Severity,$B5017,AssignedDate,"&gt;="&amp;$C$1,AssignedDate,"&lt;="&amp;$F$1)</f>
        <v/>
      </c>
      <c r="D5017" s="137">
        <f>COUNTIFS(Severity,$B5017,Status,"&lt;&gt;Suspend",Status,"&lt;&gt;Assigned",Status,"&lt;&gt;Open",Status,"&lt;&gt;Hold",ResolvedDate,"&gt;="&amp;$C$1,ResolvedDate,"&lt;="&amp;$F$1)</f>
        <v/>
      </c>
      <c r="E5017" s="137">
        <f>COUNTIFS(Severity,$B5017,SLA_Breach,"&lt;&gt;Yes",Status,"&lt;&gt;Suspend",Status,"&lt;&gt;Assigned",Status,"&lt;&gt;Open",Status,"&lt;&gt;Hold&gt;",ResolvedDate,"&gt;="&amp;$C$1,ResolvedDate,"&lt;="&amp;$F$1)</f>
        <v/>
      </c>
      <c r="F5017" s="137">
        <f>COUNTIFS(Severity,$B5017,SLA_Breach,"Yes",Status,"&lt;&gt;Suspend",Status,"&lt;&gt;Assigned",Status,"&lt;&gt;Open",Status,"&lt;&gt;Hold&gt;",ResolvedDate,"&gt;="&amp;$C$1,ResolvedDate,"&lt;="&amp;$F$1)</f>
        <v/>
      </c>
      <c r="G5017" s="137">
        <f>COUNTIFS(Severity,$B5017,AssignedDate,"&gt;=01/01/2017 12:00:00 AM",AssignedDate,"&lt;="&amp;$F$1)</f>
        <v/>
      </c>
      <c r="H5017" s="177" t="n"/>
      <c r="L5017" s="57" t="n">
        <v>0</v>
      </c>
      <c r="M5017" s="57" t="n"/>
    </row>
    <row r="5018" spans="1:13">
      <c r="A5018" s="137" t="n">
        <v>1</v>
      </c>
      <c r="B5018" s="100" t="s">
        <v>525</v>
      </c>
      <c r="C5018" s="137">
        <f>COUNTIFS(Severity,$B5018,AssignedDate,"&gt;="&amp;$C$1,AssignedDate,"&lt;="&amp;$F$1)</f>
        <v/>
      </c>
      <c r="D5018" s="137">
        <f>COUNTIFS(Severity,$B5018,Status,"&lt;&gt;Suspend",Status,"&lt;&gt;Assigned",Status,"&lt;&gt;Open",Status,"&lt;&gt;Hold",ResolvedDate,"&gt;="&amp;$C$1,ResolvedDate,"&lt;="&amp;$F$1)</f>
        <v/>
      </c>
      <c r="E5018" s="137">
        <f>COUNTIFS(Severity,$B5018,SLA_Breach,"&lt;&gt;Yes",Status,"&lt;&gt;Suspend",Status,"&lt;&gt;Assigned",Status,"&lt;&gt;Open",Status,"&lt;&gt;Hold&gt;",ResolvedDate,"&gt;="&amp;$C$1,ResolvedDate,"&lt;="&amp;$F$1)</f>
        <v/>
      </c>
      <c r="F5018" s="137">
        <f>COUNTIFS(Severity,$B5018,SLA_Breach,"Yes",Status,"&lt;&gt;Suspend",Status,"&lt;&gt;Assigned",Status,"&lt;&gt;Open",Status,"&lt;&gt;Hold&gt;",ResolvedDate,"&gt;="&amp;$C$1,ResolvedDate,"&lt;="&amp;$F$1)</f>
        <v/>
      </c>
      <c r="G5018" s="137">
        <f>COUNTIFS(Severity,$B5018,AssignedDate,"&gt;=01/01/2017 12:00:00 AM",AssignedDate,"&lt;="&amp;$F$1)</f>
        <v/>
      </c>
      <c r="H5018" s="177" t="n"/>
      <c r="L5018" s="57" t="n">
        <v>0</v>
      </c>
      <c r="M5018" s="57" t="n"/>
    </row>
    <row r="5019" spans="1:13">
      <c r="A5019" s="137" t="n">
        <v>1</v>
      </c>
      <c r="B5019" s="100" t="s">
        <v>525</v>
      </c>
      <c r="C5019" s="137">
        <f>COUNTIFS(Severity,$B5019,AssignedDate,"&gt;="&amp;$C$1,AssignedDate,"&lt;="&amp;$F$1)</f>
        <v/>
      </c>
      <c r="D5019" s="137">
        <f>COUNTIFS(Severity,$B5019,Status,"&lt;&gt;Suspend",Status,"&lt;&gt;Assigned",Status,"&lt;&gt;Open",Status,"&lt;&gt;Hold",ResolvedDate,"&gt;="&amp;$C$1,ResolvedDate,"&lt;="&amp;$F$1)</f>
        <v/>
      </c>
      <c r="E5019" s="137">
        <f>COUNTIFS(Severity,$B5019,SLA_Breach,"&lt;&gt;Yes",Status,"&lt;&gt;Suspend",Status,"&lt;&gt;Assigned",Status,"&lt;&gt;Open",Status,"&lt;&gt;Hold&gt;",ResolvedDate,"&gt;="&amp;$C$1,ResolvedDate,"&lt;="&amp;$F$1)</f>
        <v/>
      </c>
      <c r="F5019" s="137">
        <f>COUNTIFS(Severity,$B5019,SLA_Breach,"Yes",Status,"&lt;&gt;Suspend",Status,"&lt;&gt;Assigned",Status,"&lt;&gt;Open",Status,"&lt;&gt;Hold&gt;",ResolvedDate,"&gt;="&amp;$C$1,ResolvedDate,"&lt;="&amp;$F$1)</f>
        <v/>
      </c>
      <c r="G5019" s="137">
        <f>COUNTIFS(Severity,$B5019,AssignedDate,"&gt;=01/01/2017 12:00:00 AM",AssignedDate,"&lt;="&amp;$F$1)</f>
        <v/>
      </c>
      <c r="H5019" s="177" t="n"/>
      <c r="L5019" s="57" t="n">
        <v>0</v>
      </c>
      <c r="M5019" s="57" t="n"/>
    </row>
    <row r="5020" spans="1:13">
      <c r="A5020" s="137" t="n">
        <v>1</v>
      </c>
      <c r="B5020" s="100" t="s">
        <v>525</v>
      </c>
      <c r="C5020" s="137">
        <f>COUNTIFS(Severity,$B5020,AssignedDate,"&gt;="&amp;$C$1,AssignedDate,"&lt;="&amp;$F$1)</f>
        <v/>
      </c>
      <c r="D5020" s="137">
        <f>COUNTIFS(Severity,$B5020,Status,"&lt;&gt;Suspend",Status,"&lt;&gt;Assigned",Status,"&lt;&gt;Open",Status,"&lt;&gt;Hold",ResolvedDate,"&gt;="&amp;$C$1,ResolvedDate,"&lt;="&amp;$F$1)</f>
        <v/>
      </c>
      <c r="E5020" s="137">
        <f>COUNTIFS(Severity,$B5020,SLA_Breach,"&lt;&gt;Yes",Status,"&lt;&gt;Suspend",Status,"&lt;&gt;Assigned",Status,"&lt;&gt;Open",Status,"&lt;&gt;Hold&gt;",ResolvedDate,"&gt;="&amp;$C$1,ResolvedDate,"&lt;="&amp;$F$1)</f>
        <v/>
      </c>
      <c r="F5020" s="137">
        <f>COUNTIFS(Severity,$B5020,SLA_Breach,"Yes",Status,"&lt;&gt;Suspend",Status,"&lt;&gt;Assigned",Status,"&lt;&gt;Open",Status,"&lt;&gt;Hold&gt;",ResolvedDate,"&gt;="&amp;$C$1,ResolvedDate,"&lt;="&amp;$F$1)</f>
        <v/>
      </c>
      <c r="G5020" s="137">
        <f>COUNTIFS(Severity,$B5020,AssignedDate,"&gt;=01/01/2017 12:00:00 AM",AssignedDate,"&lt;="&amp;$F$1)</f>
        <v/>
      </c>
      <c r="H5020" s="177" t="n"/>
      <c r="L5020" s="57" t="n">
        <v>0</v>
      </c>
      <c r="M5020" s="57" t="n"/>
    </row>
    <row r="5021" spans="1:13">
      <c r="A5021" s="137" t="n">
        <v>1</v>
      </c>
      <c r="B5021" s="100" t="s">
        <v>525</v>
      </c>
      <c r="C5021" s="137">
        <f>COUNTIFS(Severity,$B5021,AssignedDate,"&gt;="&amp;$C$1,AssignedDate,"&lt;="&amp;$F$1)</f>
        <v/>
      </c>
      <c r="D5021" s="137">
        <f>COUNTIFS(Severity,$B5021,Status,"&lt;&gt;Suspend",Status,"&lt;&gt;Assigned",Status,"&lt;&gt;Open",Status,"&lt;&gt;Hold",ResolvedDate,"&gt;="&amp;$C$1,ResolvedDate,"&lt;="&amp;$F$1)</f>
        <v/>
      </c>
      <c r="E5021" s="137">
        <f>COUNTIFS(Severity,$B5021,SLA_Breach,"&lt;&gt;Yes",Status,"&lt;&gt;Suspend",Status,"&lt;&gt;Assigned",Status,"&lt;&gt;Open",Status,"&lt;&gt;Hold&gt;",ResolvedDate,"&gt;="&amp;$C$1,ResolvedDate,"&lt;="&amp;$F$1)</f>
        <v/>
      </c>
      <c r="F5021" s="137">
        <f>COUNTIFS(Severity,$B5021,SLA_Breach,"Yes",Status,"&lt;&gt;Suspend",Status,"&lt;&gt;Assigned",Status,"&lt;&gt;Open",Status,"&lt;&gt;Hold&gt;",ResolvedDate,"&gt;="&amp;$C$1,ResolvedDate,"&lt;="&amp;$F$1)</f>
        <v/>
      </c>
      <c r="G5021" s="137">
        <f>COUNTIFS(Severity,$B5021,AssignedDate,"&gt;=01/01/2017 12:00:00 AM",AssignedDate,"&lt;="&amp;$F$1)</f>
        <v/>
      </c>
      <c r="H5021" s="177" t="n"/>
      <c r="L5021" s="57" t="n">
        <v>0</v>
      </c>
      <c r="M5021" s="57" t="n"/>
    </row>
    <row r="5022" spans="1:13">
      <c r="A5022" s="137" t="n">
        <v>1</v>
      </c>
      <c r="B5022" s="100" t="s">
        <v>525</v>
      </c>
      <c r="C5022" s="137">
        <f>COUNTIFS(Severity,$B5022,AssignedDate,"&gt;="&amp;$C$1,AssignedDate,"&lt;="&amp;$F$1)</f>
        <v/>
      </c>
      <c r="D5022" s="137">
        <f>COUNTIFS(Severity,$B5022,Status,"&lt;&gt;Suspend",Status,"&lt;&gt;Assigned",Status,"&lt;&gt;Open",Status,"&lt;&gt;Hold",ResolvedDate,"&gt;="&amp;$C$1,ResolvedDate,"&lt;="&amp;$F$1)</f>
        <v/>
      </c>
      <c r="E5022" s="137">
        <f>COUNTIFS(Severity,$B5022,SLA_Breach,"&lt;&gt;Yes",Status,"&lt;&gt;Suspend",Status,"&lt;&gt;Assigned",Status,"&lt;&gt;Open",Status,"&lt;&gt;Hold&gt;",ResolvedDate,"&gt;="&amp;$C$1,ResolvedDate,"&lt;="&amp;$F$1)</f>
        <v/>
      </c>
      <c r="F5022" s="137">
        <f>COUNTIFS(Severity,$B5022,SLA_Breach,"Yes",Status,"&lt;&gt;Suspend",Status,"&lt;&gt;Assigned",Status,"&lt;&gt;Open",Status,"&lt;&gt;Hold&gt;",ResolvedDate,"&gt;="&amp;$C$1,ResolvedDate,"&lt;="&amp;$F$1)</f>
        <v/>
      </c>
      <c r="G5022" s="137">
        <f>COUNTIFS(Severity,$B5022,AssignedDate,"&gt;=01/01/2017 12:00:00 AM",AssignedDate,"&lt;="&amp;$F$1)</f>
        <v/>
      </c>
      <c r="H5022" s="177" t="n"/>
      <c r="L5022" s="57" t="n">
        <v>0</v>
      </c>
      <c r="M5022" s="57" t="n"/>
    </row>
    <row r="5023" spans="1:13">
      <c r="A5023" s="137" t="n">
        <v>1</v>
      </c>
      <c r="B5023" s="100" t="s">
        <v>525</v>
      </c>
      <c r="C5023" s="137">
        <f>COUNTIFS(Severity,$B5023,AssignedDate,"&gt;="&amp;$C$1,AssignedDate,"&lt;="&amp;$F$1)</f>
        <v/>
      </c>
      <c r="D5023" s="137">
        <f>COUNTIFS(Severity,$B5023,Status,"&lt;&gt;Suspend",Status,"&lt;&gt;Assigned",Status,"&lt;&gt;Open",Status,"&lt;&gt;Hold",ResolvedDate,"&gt;="&amp;$C$1,ResolvedDate,"&lt;="&amp;$F$1)</f>
        <v/>
      </c>
      <c r="E5023" s="137">
        <f>COUNTIFS(Severity,$B5023,SLA_Breach,"&lt;&gt;Yes",Status,"&lt;&gt;Suspend",Status,"&lt;&gt;Assigned",Status,"&lt;&gt;Open",Status,"&lt;&gt;Hold&gt;",ResolvedDate,"&gt;="&amp;$C$1,ResolvedDate,"&lt;="&amp;$F$1)</f>
        <v/>
      </c>
      <c r="F5023" s="137">
        <f>COUNTIFS(Severity,$B5023,SLA_Breach,"Yes",Status,"&lt;&gt;Suspend",Status,"&lt;&gt;Assigned",Status,"&lt;&gt;Open",Status,"&lt;&gt;Hold&gt;",ResolvedDate,"&gt;="&amp;$C$1,ResolvedDate,"&lt;="&amp;$F$1)</f>
        <v/>
      </c>
      <c r="G5023" s="137">
        <f>COUNTIFS(Severity,$B5023,AssignedDate,"&gt;=01/01/2017 12:00:00 AM",AssignedDate,"&lt;="&amp;$F$1)</f>
        <v/>
      </c>
      <c r="H5023" s="177" t="n"/>
      <c r="L5023" s="57" t="n">
        <v>0</v>
      </c>
      <c r="M5023" s="57" t="n"/>
    </row>
    <row r="5024" spans="1:13">
      <c r="A5024" s="137" t="n">
        <v>1</v>
      </c>
      <c r="B5024" s="100" t="s">
        <v>525</v>
      </c>
      <c r="C5024" s="137">
        <f>COUNTIFS(Severity,$B5024,AssignedDate,"&gt;="&amp;$C$1,AssignedDate,"&lt;="&amp;$F$1)</f>
        <v/>
      </c>
      <c r="D5024" s="137">
        <f>COUNTIFS(Severity,$B5024,Status,"&lt;&gt;Suspend",Status,"&lt;&gt;Assigned",Status,"&lt;&gt;Open",Status,"&lt;&gt;Hold",ResolvedDate,"&gt;="&amp;$C$1,ResolvedDate,"&lt;="&amp;$F$1)</f>
        <v/>
      </c>
      <c r="E5024" s="137">
        <f>COUNTIFS(Severity,$B5024,SLA_Breach,"&lt;&gt;Yes",Status,"&lt;&gt;Suspend",Status,"&lt;&gt;Assigned",Status,"&lt;&gt;Open",Status,"&lt;&gt;Hold&gt;",ResolvedDate,"&gt;="&amp;$C$1,ResolvedDate,"&lt;="&amp;$F$1)</f>
        <v/>
      </c>
      <c r="F5024" s="137">
        <f>COUNTIFS(Severity,$B5024,SLA_Breach,"Yes",Status,"&lt;&gt;Suspend",Status,"&lt;&gt;Assigned",Status,"&lt;&gt;Open",Status,"&lt;&gt;Hold&gt;",ResolvedDate,"&gt;="&amp;$C$1,ResolvedDate,"&lt;="&amp;$F$1)</f>
        <v/>
      </c>
      <c r="G5024" s="137">
        <f>COUNTIFS(Severity,$B5024,AssignedDate,"&gt;=01/01/2017 12:00:00 AM",AssignedDate,"&lt;="&amp;$F$1)</f>
        <v/>
      </c>
      <c r="H5024" s="177" t="n"/>
      <c r="L5024" s="57" t="n">
        <v>0</v>
      </c>
      <c r="M5024" s="57" t="n"/>
    </row>
    <row r="5025" spans="1:13">
      <c r="A5025" s="137" t="n">
        <v>1</v>
      </c>
      <c r="B5025" s="100" t="s">
        <v>525</v>
      </c>
      <c r="C5025" s="137">
        <f>COUNTIFS(Severity,$B5025,AssignedDate,"&gt;="&amp;$C$1,AssignedDate,"&lt;="&amp;$F$1)</f>
        <v/>
      </c>
      <c r="D5025" s="137">
        <f>COUNTIFS(Severity,$B5025,Status,"&lt;&gt;Suspend",Status,"&lt;&gt;Assigned",Status,"&lt;&gt;Open",Status,"&lt;&gt;Hold",ResolvedDate,"&gt;="&amp;$C$1,ResolvedDate,"&lt;="&amp;$F$1)</f>
        <v/>
      </c>
      <c r="E5025" s="137">
        <f>COUNTIFS(Severity,$B5025,SLA_Breach,"&lt;&gt;Yes",Status,"&lt;&gt;Suspend",Status,"&lt;&gt;Assigned",Status,"&lt;&gt;Open",Status,"&lt;&gt;Hold&gt;",ResolvedDate,"&gt;="&amp;$C$1,ResolvedDate,"&lt;="&amp;$F$1)</f>
        <v/>
      </c>
      <c r="F5025" s="137">
        <f>COUNTIFS(Severity,$B5025,SLA_Breach,"Yes",Status,"&lt;&gt;Suspend",Status,"&lt;&gt;Assigned",Status,"&lt;&gt;Open",Status,"&lt;&gt;Hold&gt;",ResolvedDate,"&gt;="&amp;$C$1,ResolvedDate,"&lt;="&amp;$F$1)</f>
        <v/>
      </c>
      <c r="G5025" s="137">
        <f>COUNTIFS(Severity,$B5025,AssignedDate,"&gt;=01/01/2017 12:00:00 AM",AssignedDate,"&lt;="&amp;$F$1)</f>
        <v/>
      </c>
      <c r="H5025" s="177" t="n"/>
      <c r="L5025" s="57" t="n">
        <v>0</v>
      </c>
      <c r="M5025" s="57" t="n"/>
    </row>
    <row r="5026" spans="1:13">
      <c r="A5026" s="137" t="n">
        <v>1</v>
      </c>
      <c r="B5026" s="100" t="s">
        <v>525</v>
      </c>
      <c r="C5026" s="137">
        <f>COUNTIFS(Severity,$B5026,AssignedDate,"&gt;="&amp;$C$1,AssignedDate,"&lt;="&amp;$F$1)</f>
        <v/>
      </c>
      <c r="D5026" s="137">
        <f>COUNTIFS(Severity,$B5026,Status,"&lt;&gt;Suspend",Status,"&lt;&gt;Assigned",Status,"&lt;&gt;Open",Status,"&lt;&gt;Hold",ResolvedDate,"&gt;="&amp;$C$1,ResolvedDate,"&lt;="&amp;$F$1)</f>
        <v/>
      </c>
      <c r="E5026" s="137">
        <f>COUNTIFS(Severity,$B5026,SLA_Breach,"&lt;&gt;Yes",Status,"&lt;&gt;Suspend",Status,"&lt;&gt;Assigned",Status,"&lt;&gt;Open",Status,"&lt;&gt;Hold&gt;",ResolvedDate,"&gt;="&amp;$C$1,ResolvedDate,"&lt;="&amp;$F$1)</f>
        <v/>
      </c>
      <c r="F5026" s="137">
        <f>COUNTIFS(Severity,$B5026,SLA_Breach,"Yes",Status,"&lt;&gt;Suspend",Status,"&lt;&gt;Assigned",Status,"&lt;&gt;Open",Status,"&lt;&gt;Hold&gt;",ResolvedDate,"&gt;="&amp;$C$1,ResolvedDate,"&lt;="&amp;$F$1)</f>
        <v/>
      </c>
      <c r="G5026" s="137">
        <f>COUNTIFS(Severity,$B5026,AssignedDate,"&gt;=01/01/2017 12:00:00 AM",AssignedDate,"&lt;="&amp;$F$1)</f>
        <v/>
      </c>
      <c r="H5026" s="177" t="n"/>
      <c r="L5026" s="57" t="n">
        <v>0</v>
      </c>
      <c r="M5026" s="57" t="n"/>
    </row>
    <row r="5027" spans="1:13">
      <c r="A5027" s="137" t="n">
        <v>1</v>
      </c>
      <c r="B5027" s="100" t="s">
        <v>525</v>
      </c>
      <c r="C5027" s="137">
        <f>COUNTIFS(Severity,$B5027,AssignedDate,"&gt;="&amp;$C$1,AssignedDate,"&lt;="&amp;$F$1)</f>
        <v/>
      </c>
      <c r="D5027" s="137">
        <f>COUNTIFS(Severity,$B5027,Status,"&lt;&gt;Suspend",Status,"&lt;&gt;Assigned",Status,"&lt;&gt;Open",Status,"&lt;&gt;Hold",ResolvedDate,"&gt;="&amp;$C$1,ResolvedDate,"&lt;="&amp;$F$1)</f>
        <v/>
      </c>
      <c r="E5027" s="137">
        <f>COUNTIFS(Severity,$B5027,SLA_Breach,"&lt;&gt;Yes",Status,"&lt;&gt;Suspend",Status,"&lt;&gt;Assigned",Status,"&lt;&gt;Open",Status,"&lt;&gt;Hold&gt;",ResolvedDate,"&gt;="&amp;$C$1,ResolvedDate,"&lt;="&amp;$F$1)</f>
        <v/>
      </c>
      <c r="F5027" s="137">
        <f>COUNTIFS(Severity,$B5027,SLA_Breach,"Yes",Status,"&lt;&gt;Suspend",Status,"&lt;&gt;Assigned",Status,"&lt;&gt;Open",Status,"&lt;&gt;Hold&gt;",ResolvedDate,"&gt;="&amp;$C$1,ResolvedDate,"&lt;="&amp;$F$1)</f>
        <v/>
      </c>
      <c r="G5027" s="137">
        <f>COUNTIFS(Severity,$B5027,AssignedDate,"&gt;=01/01/2017 12:00:00 AM",AssignedDate,"&lt;="&amp;$F$1)</f>
        <v/>
      </c>
      <c r="H5027" s="177" t="n"/>
      <c r="L5027" s="57" t="n">
        <v>0</v>
      </c>
      <c r="M5027" s="57" t="n"/>
    </row>
    <row r="5028" spans="1:13">
      <c r="A5028" s="137" t="n">
        <v>1</v>
      </c>
      <c r="B5028" s="100" t="s">
        <v>525</v>
      </c>
      <c r="C5028" s="137">
        <f>COUNTIFS(Severity,$B5028,AssignedDate,"&gt;="&amp;$C$1,AssignedDate,"&lt;="&amp;$F$1)</f>
        <v/>
      </c>
      <c r="D5028" s="137">
        <f>COUNTIFS(Severity,$B5028,Status,"&lt;&gt;Suspend",Status,"&lt;&gt;Assigned",Status,"&lt;&gt;Open",Status,"&lt;&gt;Hold",ResolvedDate,"&gt;="&amp;$C$1,ResolvedDate,"&lt;="&amp;$F$1)</f>
        <v/>
      </c>
      <c r="E5028" s="137">
        <f>COUNTIFS(Severity,$B5028,SLA_Breach,"&lt;&gt;Yes",Status,"&lt;&gt;Suspend",Status,"&lt;&gt;Assigned",Status,"&lt;&gt;Open",Status,"&lt;&gt;Hold&gt;",ResolvedDate,"&gt;="&amp;$C$1,ResolvedDate,"&lt;="&amp;$F$1)</f>
        <v/>
      </c>
      <c r="F5028" s="137">
        <f>COUNTIFS(Severity,$B5028,SLA_Breach,"Yes",Status,"&lt;&gt;Suspend",Status,"&lt;&gt;Assigned",Status,"&lt;&gt;Open",Status,"&lt;&gt;Hold&gt;",ResolvedDate,"&gt;="&amp;$C$1,ResolvedDate,"&lt;="&amp;$F$1)</f>
        <v/>
      </c>
      <c r="G5028" s="137">
        <f>COUNTIFS(Severity,$B5028,AssignedDate,"&gt;=01/01/2017 12:00:00 AM",AssignedDate,"&lt;="&amp;$F$1)</f>
        <v/>
      </c>
      <c r="H5028" s="177" t="n"/>
      <c r="L5028" s="57" t="n">
        <v>0</v>
      </c>
      <c r="M5028" s="57" t="n"/>
    </row>
    <row r="5029" spans="1:13">
      <c r="A5029" s="137" t="n">
        <v>1</v>
      </c>
      <c r="B5029" s="100" t="s">
        <v>525</v>
      </c>
      <c r="C5029" s="137">
        <f>COUNTIFS(Severity,$B5029,AssignedDate,"&gt;="&amp;$C$1,AssignedDate,"&lt;="&amp;$F$1)</f>
        <v/>
      </c>
      <c r="D5029" s="137">
        <f>COUNTIFS(Severity,$B5029,Status,"&lt;&gt;Suspend",Status,"&lt;&gt;Assigned",Status,"&lt;&gt;Open",Status,"&lt;&gt;Hold",ResolvedDate,"&gt;="&amp;$C$1,ResolvedDate,"&lt;="&amp;$F$1)</f>
        <v/>
      </c>
      <c r="E5029" s="137">
        <f>COUNTIFS(Severity,$B5029,SLA_Breach,"&lt;&gt;Yes",Status,"&lt;&gt;Suspend",Status,"&lt;&gt;Assigned",Status,"&lt;&gt;Open",Status,"&lt;&gt;Hold&gt;",ResolvedDate,"&gt;="&amp;$C$1,ResolvedDate,"&lt;="&amp;$F$1)</f>
        <v/>
      </c>
      <c r="F5029" s="137">
        <f>COUNTIFS(Severity,$B5029,SLA_Breach,"Yes",Status,"&lt;&gt;Suspend",Status,"&lt;&gt;Assigned",Status,"&lt;&gt;Open",Status,"&lt;&gt;Hold&gt;",ResolvedDate,"&gt;="&amp;$C$1,ResolvedDate,"&lt;="&amp;$F$1)</f>
        <v/>
      </c>
      <c r="G5029" s="137">
        <f>COUNTIFS(Severity,$B5029,AssignedDate,"&gt;=01/01/2017 12:00:00 AM",AssignedDate,"&lt;="&amp;$F$1)</f>
        <v/>
      </c>
      <c r="H5029" s="177" t="n"/>
      <c r="L5029" s="57" t="n">
        <v>0</v>
      </c>
      <c r="M5029" s="57" t="n"/>
    </row>
    <row r="5030" spans="1:13">
      <c r="A5030" s="137" t="n">
        <v>1</v>
      </c>
      <c r="B5030" s="100" t="s">
        <v>525</v>
      </c>
      <c r="C5030" s="137">
        <f>COUNTIFS(Severity,$B5030,AssignedDate,"&gt;="&amp;$C$1,AssignedDate,"&lt;="&amp;$F$1)</f>
        <v/>
      </c>
      <c r="D5030" s="137">
        <f>COUNTIFS(Severity,$B5030,Status,"&lt;&gt;Suspend",Status,"&lt;&gt;Assigned",Status,"&lt;&gt;Open",Status,"&lt;&gt;Hold",ResolvedDate,"&gt;="&amp;$C$1,ResolvedDate,"&lt;="&amp;$F$1)</f>
        <v/>
      </c>
      <c r="E5030" s="137">
        <f>COUNTIFS(Severity,$B5030,SLA_Breach,"&lt;&gt;Yes",Status,"&lt;&gt;Suspend",Status,"&lt;&gt;Assigned",Status,"&lt;&gt;Open",Status,"&lt;&gt;Hold&gt;",ResolvedDate,"&gt;="&amp;$C$1,ResolvedDate,"&lt;="&amp;$F$1)</f>
        <v/>
      </c>
      <c r="F5030" s="137">
        <f>COUNTIFS(Severity,$B5030,SLA_Breach,"Yes",Status,"&lt;&gt;Suspend",Status,"&lt;&gt;Assigned",Status,"&lt;&gt;Open",Status,"&lt;&gt;Hold&gt;",ResolvedDate,"&gt;="&amp;$C$1,ResolvedDate,"&lt;="&amp;$F$1)</f>
        <v/>
      </c>
      <c r="G5030" s="137">
        <f>COUNTIFS(Severity,$B5030,AssignedDate,"&gt;=01/01/2017 12:00:00 AM",AssignedDate,"&lt;="&amp;$F$1)</f>
        <v/>
      </c>
      <c r="H5030" s="177" t="n"/>
      <c r="L5030" s="57" t="n">
        <v>0</v>
      </c>
      <c r="M5030" s="57" t="n"/>
    </row>
    <row r="5031" spans="1:13">
      <c r="A5031" s="137" t="n">
        <v>1</v>
      </c>
      <c r="B5031" s="100" t="s">
        <v>525</v>
      </c>
      <c r="C5031" s="137">
        <f>COUNTIFS(Severity,$B5031,AssignedDate,"&gt;="&amp;$C$1,AssignedDate,"&lt;="&amp;$F$1)</f>
        <v/>
      </c>
      <c r="D5031" s="137">
        <f>COUNTIFS(Severity,$B5031,Status,"&lt;&gt;Suspend",Status,"&lt;&gt;Assigned",Status,"&lt;&gt;Open",Status,"&lt;&gt;Hold",ResolvedDate,"&gt;="&amp;$C$1,ResolvedDate,"&lt;="&amp;$F$1)</f>
        <v/>
      </c>
      <c r="E5031" s="137">
        <f>COUNTIFS(Severity,$B5031,SLA_Breach,"&lt;&gt;Yes",Status,"&lt;&gt;Suspend",Status,"&lt;&gt;Assigned",Status,"&lt;&gt;Open",Status,"&lt;&gt;Hold&gt;",ResolvedDate,"&gt;="&amp;$C$1,ResolvedDate,"&lt;="&amp;$F$1)</f>
        <v/>
      </c>
      <c r="F5031" s="137">
        <f>COUNTIFS(Severity,$B5031,SLA_Breach,"Yes",Status,"&lt;&gt;Suspend",Status,"&lt;&gt;Assigned",Status,"&lt;&gt;Open",Status,"&lt;&gt;Hold&gt;",ResolvedDate,"&gt;="&amp;$C$1,ResolvedDate,"&lt;="&amp;$F$1)</f>
        <v/>
      </c>
      <c r="G5031" s="137">
        <f>COUNTIFS(Severity,$B5031,AssignedDate,"&gt;=01/01/2017 12:00:00 AM",AssignedDate,"&lt;="&amp;$F$1)</f>
        <v/>
      </c>
      <c r="H5031" s="177" t="n"/>
      <c r="L5031" s="57" t="n">
        <v>0</v>
      </c>
      <c r="M5031" s="57" t="n"/>
    </row>
    <row r="5032" spans="1:13">
      <c r="A5032" s="137" t="n">
        <v>1</v>
      </c>
      <c r="B5032" s="100" t="s">
        <v>525</v>
      </c>
      <c r="C5032" s="137">
        <f>COUNTIFS(Severity,$B5032,AssignedDate,"&gt;="&amp;$C$1,AssignedDate,"&lt;="&amp;$F$1)</f>
        <v/>
      </c>
      <c r="D5032" s="137">
        <f>COUNTIFS(Severity,$B5032,Status,"&lt;&gt;Suspend",Status,"&lt;&gt;Assigned",Status,"&lt;&gt;Open",Status,"&lt;&gt;Hold",ResolvedDate,"&gt;="&amp;$C$1,ResolvedDate,"&lt;="&amp;$F$1)</f>
        <v/>
      </c>
      <c r="E5032" s="137">
        <f>COUNTIFS(Severity,$B5032,SLA_Breach,"&lt;&gt;Yes",Status,"&lt;&gt;Suspend",Status,"&lt;&gt;Assigned",Status,"&lt;&gt;Open",Status,"&lt;&gt;Hold&gt;",ResolvedDate,"&gt;="&amp;$C$1,ResolvedDate,"&lt;="&amp;$F$1)</f>
        <v/>
      </c>
      <c r="F5032" s="137">
        <f>COUNTIFS(Severity,$B5032,SLA_Breach,"Yes",Status,"&lt;&gt;Suspend",Status,"&lt;&gt;Assigned",Status,"&lt;&gt;Open",Status,"&lt;&gt;Hold&gt;",ResolvedDate,"&gt;="&amp;$C$1,ResolvedDate,"&lt;="&amp;$F$1)</f>
        <v/>
      </c>
      <c r="G5032" s="137">
        <f>COUNTIFS(Severity,$B5032,AssignedDate,"&gt;=01/01/2017 12:00:00 AM",AssignedDate,"&lt;="&amp;$F$1)</f>
        <v/>
      </c>
      <c r="H5032" s="177" t="n"/>
      <c r="L5032" s="57" t="n">
        <v>0</v>
      </c>
      <c r="M5032" s="57" t="n"/>
    </row>
    <row r="5033" spans="1:13">
      <c r="A5033" s="137" t="n">
        <v>1</v>
      </c>
      <c r="B5033" s="100" t="s">
        <v>525</v>
      </c>
      <c r="C5033" s="137">
        <f>COUNTIFS(Severity,$B5033,AssignedDate,"&gt;="&amp;$C$1,AssignedDate,"&lt;="&amp;$F$1)</f>
        <v/>
      </c>
      <c r="D5033" s="137">
        <f>COUNTIFS(Severity,$B5033,Status,"&lt;&gt;Suspend",Status,"&lt;&gt;Assigned",Status,"&lt;&gt;Open",Status,"&lt;&gt;Hold",ResolvedDate,"&gt;="&amp;$C$1,ResolvedDate,"&lt;="&amp;$F$1)</f>
        <v/>
      </c>
      <c r="E5033" s="137">
        <f>COUNTIFS(Severity,$B5033,SLA_Breach,"&lt;&gt;Yes",Status,"&lt;&gt;Suspend",Status,"&lt;&gt;Assigned",Status,"&lt;&gt;Open",Status,"&lt;&gt;Hold&gt;",ResolvedDate,"&gt;="&amp;$C$1,ResolvedDate,"&lt;="&amp;$F$1)</f>
        <v/>
      </c>
      <c r="F5033" s="137">
        <f>COUNTIFS(Severity,$B5033,SLA_Breach,"Yes",Status,"&lt;&gt;Suspend",Status,"&lt;&gt;Assigned",Status,"&lt;&gt;Open",Status,"&lt;&gt;Hold&gt;",ResolvedDate,"&gt;="&amp;$C$1,ResolvedDate,"&lt;="&amp;$F$1)</f>
        <v/>
      </c>
      <c r="G5033" s="137">
        <f>COUNTIFS(Severity,$B5033,AssignedDate,"&gt;=01/01/2017 12:00:00 AM",AssignedDate,"&lt;="&amp;$F$1)</f>
        <v/>
      </c>
      <c r="H5033" s="177" t="n"/>
      <c r="L5033" s="57" t="n">
        <v>0</v>
      </c>
      <c r="M5033" s="57" t="n"/>
    </row>
    <row r="5034" spans="1:13">
      <c r="A5034" s="137" t="n">
        <v>1</v>
      </c>
      <c r="B5034" s="100" t="s">
        <v>525</v>
      </c>
      <c r="C5034" s="137">
        <f>COUNTIFS(Severity,$B5034,AssignedDate,"&gt;="&amp;$C$1,AssignedDate,"&lt;="&amp;$F$1)</f>
        <v/>
      </c>
      <c r="D5034" s="137">
        <f>COUNTIFS(Severity,$B5034,Status,"&lt;&gt;Suspend",Status,"&lt;&gt;Assigned",Status,"&lt;&gt;Open",Status,"&lt;&gt;Hold",ResolvedDate,"&gt;="&amp;$C$1,ResolvedDate,"&lt;="&amp;$F$1)</f>
        <v/>
      </c>
      <c r="E5034" s="137">
        <f>COUNTIFS(Severity,$B5034,SLA_Breach,"&lt;&gt;Yes",Status,"&lt;&gt;Suspend",Status,"&lt;&gt;Assigned",Status,"&lt;&gt;Open",Status,"&lt;&gt;Hold&gt;",ResolvedDate,"&gt;="&amp;$C$1,ResolvedDate,"&lt;="&amp;$F$1)</f>
        <v/>
      </c>
      <c r="F5034" s="137">
        <f>COUNTIFS(Severity,$B5034,SLA_Breach,"Yes",Status,"&lt;&gt;Suspend",Status,"&lt;&gt;Assigned",Status,"&lt;&gt;Open",Status,"&lt;&gt;Hold&gt;",ResolvedDate,"&gt;="&amp;$C$1,ResolvedDate,"&lt;="&amp;$F$1)</f>
        <v/>
      </c>
      <c r="G5034" s="137">
        <f>COUNTIFS(Severity,$B5034,AssignedDate,"&gt;=01/01/2017 12:00:00 AM",AssignedDate,"&lt;="&amp;$F$1)</f>
        <v/>
      </c>
      <c r="H5034" s="177" t="n"/>
      <c r="L5034" s="57" t="n">
        <v>0</v>
      </c>
      <c r="M5034" s="57" t="n"/>
    </row>
    <row r="5035" spans="1:13">
      <c r="A5035" s="137" t="n">
        <v>1</v>
      </c>
      <c r="B5035" s="100" t="s">
        <v>525</v>
      </c>
      <c r="C5035" s="137">
        <f>COUNTIFS(Severity,$B5035,AssignedDate,"&gt;="&amp;$C$1,AssignedDate,"&lt;="&amp;$F$1)</f>
        <v/>
      </c>
      <c r="D5035" s="137">
        <f>COUNTIFS(Severity,$B5035,Status,"&lt;&gt;Suspend",Status,"&lt;&gt;Assigned",Status,"&lt;&gt;Open",Status,"&lt;&gt;Hold",ResolvedDate,"&gt;="&amp;$C$1,ResolvedDate,"&lt;="&amp;$F$1)</f>
        <v/>
      </c>
      <c r="E5035" s="137">
        <f>COUNTIFS(Severity,$B5035,SLA_Breach,"&lt;&gt;Yes",Status,"&lt;&gt;Suspend",Status,"&lt;&gt;Assigned",Status,"&lt;&gt;Open",Status,"&lt;&gt;Hold&gt;",ResolvedDate,"&gt;="&amp;$C$1,ResolvedDate,"&lt;="&amp;$F$1)</f>
        <v/>
      </c>
      <c r="F5035" s="137">
        <f>COUNTIFS(Severity,$B5035,SLA_Breach,"Yes",Status,"&lt;&gt;Suspend",Status,"&lt;&gt;Assigned",Status,"&lt;&gt;Open",Status,"&lt;&gt;Hold&gt;",ResolvedDate,"&gt;="&amp;$C$1,ResolvedDate,"&lt;="&amp;$F$1)</f>
        <v/>
      </c>
      <c r="G5035" s="137">
        <f>COUNTIFS(Severity,$B5035,AssignedDate,"&gt;=01/01/2017 12:00:00 AM",AssignedDate,"&lt;="&amp;$F$1)</f>
        <v/>
      </c>
      <c r="H5035" s="177" t="n"/>
      <c r="L5035" s="57" t="n">
        <v>0</v>
      </c>
      <c r="M5035" s="57" t="n"/>
    </row>
    <row r="5036" spans="1:13">
      <c r="A5036" s="137" t="n">
        <v>1</v>
      </c>
      <c r="B5036" s="100" t="s">
        <v>525</v>
      </c>
      <c r="C5036" s="137">
        <f>COUNTIFS(Severity,$B5036,AssignedDate,"&gt;="&amp;$C$1,AssignedDate,"&lt;="&amp;$F$1)</f>
        <v/>
      </c>
      <c r="D5036" s="137">
        <f>COUNTIFS(Severity,$B5036,Status,"&lt;&gt;Suspend",Status,"&lt;&gt;Assigned",Status,"&lt;&gt;Open",Status,"&lt;&gt;Hold",ResolvedDate,"&gt;="&amp;$C$1,ResolvedDate,"&lt;="&amp;$F$1)</f>
        <v/>
      </c>
      <c r="E5036" s="137">
        <f>COUNTIFS(Severity,$B5036,SLA_Breach,"&lt;&gt;Yes",Status,"&lt;&gt;Suspend",Status,"&lt;&gt;Assigned",Status,"&lt;&gt;Open",Status,"&lt;&gt;Hold&gt;",ResolvedDate,"&gt;="&amp;$C$1,ResolvedDate,"&lt;="&amp;$F$1)</f>
        <v/>
      </c>
      <c r="F5036" s="137">
        <f>COUNTIFS(Severity,$B5036,SLA_Breach,"Yes",Status,"&lt;&gt;Suspend",Status,"&lt;&gt;Assigned",Status,"&lt;&gt;Open",Status,"&lt;&gt;Hold&gt;",ResolvedDate,"&gt;="&amp;$C$1,ResolvedDate,"&lt;="&amp;$F$1)</f>
        <v/>
      </c>
      <c r="G5036" s="137">
        <f>COUNTIFS(Severity,$B5036,AssignedDate,"&gt;=01/01/2017 12:00:00 AM",AssignedDate,"&lt;="&amp;$F$1)</f>
        <v/>
      </c>
      <c r="H5036" s="177" t="n"/>
      <c r="L5036" s="57" t="n">
        <v>0</v>
      </c>
      <c r="M5036" s="57" t="n"/>
    </row>
    <row r="5037" spans="1:13">
      <c r="A5037" s="137" t="n">
        <v>1</v>
      </c>
      <c r="B5037" s="100" t="s">
        <v>525</v>
      </c>
      <c r="C5037" s="137">
        <f>COUNTIFS(Severity,$B5037,AssignedDate,"&gt;="&amp;$C$1,AssignedDate,"&lt;="&amp;$F$1)</f>
        <v/>
      </c>
      <c r="D5037" s="137">
        <f>COUNTIFS(Severity,$B5037,Status,"&lt;&gt;Suspend",Status,"&lt;&gt;Assigned",Status,"&lt;&gt;Open",Status,"&lt;&gt;Hold",ResolvedDate,"&gt;="&amp;$C$1,ResolvedDate,"&lt;="&amp;$F$1)</f>
        <v/>
      </c>
      <c r="E5037" s="137">
        <f>COUNTIFS(Severity,$B5037,SLA_Breach,"&lt;&gt;Yes",Status,"&lt;&gt;Suspend",Status,"&lt;&gt;Assigned",Status,"&lt;&gt;Open",Status,"&lt;&gt;Hold&gt;",ResolvedDate,"&gt;="&amp;$C$1,ResolvedDate,"&lt;="&amp;$F$1)</f>
        <v/>
      </c>
      <c r="F5037" s="137">
        <f>COUNTIFS(Severity,$B5037,SLA_Breach,"Yes",Status,"&lt;&gt;Suspend",Status,"&lt;&gt;Assigned",Status,"&lt;&gt;Open",Status,"&lt;&gt;Hold&gt;",ResolvedDate,"&gt;="&amp;$C$1,ResolvedDate,"&lt;="&amp;$F$1)</f>
        <v/>
      </c>
      <c r="G5037" s="137">
        <f>COUNTIFS(Severity,$B5037,AssignedDate,"&gt;=01/01/2017 12:00:00 AM",AssignedDate,"&lt;="&amp;$F$1)</f>
        <v/>
      </c>
      <c r="H5037" s="177" t="n"/>
      <c r="L5037" s="57" t="n">
        <v>0</v>
      </c>
      <c r="M5037" s="57" t="n"/>
    </row>
    <row r="5038" spans="1:13">
      <c r="A5038" s="137" t="n">
        <v>1</v>
      </c>
      <c r="B5038" s="100" t="s">
        <v>525</v>
      </c>
      <c r="C5038" s="137">
        <f>COUNTIFS(Severity,$B5038,AssignedDate,"&gt;="&amp;$C$1,AssignedDate,"&lt;="&amp;$F$1)</f>
        <v/>
      </c>
      <c r="D5038" s="137">
        <f>COUNTIFS(Severity,$B5038,Status,"&lt;&gt;Suspend",Status,"&lt;&gt;Assigned",Status,"&lt;&gt;Open",Status,"&lt;&gt;Hold",ResolvedDate,"&gt;="&amp;$C$1,ResolvedDate,"&lt;="&amp;$F$1)</f>
        <v/>
      </c>
      <c r="E5038" s="137">
        <f>COUNTIFS(Severity,$B5038,SLA_Breach,"&lt;&gt;Yes",Status,"&lt;&gt;Suspend",Status,"&lt;&gt;Assigned",Status,"&lt;&gt;Open",Status,"&lt;&gt;Hold&gt;",ResolvedDate,"&gt;="&amp;$C$1,ResolvedDate,"&lt;="&amp;$F$1)</f>
        <v/>
      </c>
      <c r="F5038" s="137">
        <f>COUNTIFS(Severity,$B5038,SLA_Breach,"Yes",Status,"&lt;&gt;Suspend",Status,"&lt;&gt;Assigned",Status,"&lt;&gt;Open",Status,"&lt;&gt;Hold&gt;",ResolvedDate,"&gt;="&amp;$C$1,ResolvedDate,"&lt;="&amp;$F$1)</f>
        <v/>
      </c>
      <c r="G5038" s="137">
        <f>COUNTIFS(Severity,$B5038,AssignedDate,"&gt;=01/01/2017 12:00:00 AM",AssignedDate,"&lt;="&amp;$F$1)</f>
        <v/>
      </c>
      <c r="H5038" s="177" t="n"/>
      <c r="L5038" s="57" t="n">
        <v>0</v>
      </c>
      <c r="M5038" s="57" t="n"/>
    </row>
    <row r="5039" spans="1:13">
      <c r="A5039" s="137" t="n">
        <v>1</v>
      </c>
      <c r="B5039" s="100" t="s">
        <v>525</v>
      </c>
      <c r="C5039" s="137">
        <f>COUNTIFS(Severity,$B5039,AssignedDate,"&gt;="&amp;$C$1,AssignedDate,"&lt;="&amp;$F$1)</f>
        <v/>
      </c>
      <c r="D5039" s="137">
        <f>COUNTIFS(Severity,$B5039,Status,"&lt;&gt;Suspend",Status,"&lt;&gt;Assigned",Status,"&lt;&gt;Open",Status,"&lt;&gt;Hold",ResolvedDate,"&gt;="&amp;$C$1,ResolvedDate,"&lt;="&amp;$F$1)</f>
        <v/>
      </c>
      <c r="E5039" s="137">
        <f>COUNTIFS(Severity,$B5039,SLA_Breach,"&lt;&gt;Yes",Status,"&lt;&gt;Suspend",Status,"&lt;&gt;Assigned",Status,"&lt;&gt;Open",Status,"&lt;&gt;Hold&gt;",ResolvedDate,"&gt;="&amp;$C$1,ResolvedDate,"&lt;="&amp;$F$1)</f>
        <v/>
      </c>
      <c r="F5039" s="137">
        <f>COUNTIFS(Severity,$B5039,SLA_Breach,"Yes",Status,"&lt;&gt;Suspend",Status,"&lt;&gt;Assigned",Status,"&lt;&gt;Open",Status,"&lt;&gt;Hold&gt;",ResolvedDate,"&gt;="&amp;$C$1,ResolvedDate,"&lt;="&amp;$F$1)</f>
        <v/>
      </c>
      <c r="G5039" s="137">
        <f>COUNTIFS(Severity,$B5039,AssignedDate,"&gt;=01/01/2017 12:00:00 AM",AssignedDate,"&lt;="&amp;$F$1)</f>
        <v/>
      </c>
      <c r="H5039" s="177" t="n"/>
      <c r="L5039" s="57" t="n">
        <v>0</v>
      </c>
      <c r="M5039" s="57" t="n"/>
    </row>
    <row r="5040" spans="1:13">
      <c r="A5040" s="137" t="n">
        <v>1</v>
      </c>
      <c r="B5040" s="100" t="s">
        <v>525</v>
      </c>
      <c r="C5040" s="137">
        <f>COUNTIFS(Severity,$B5040,AssignedDate,"&gt;="&amp;$C$1,AssignedDate,"&lt;="&amp;$F$1)</f>
        <v/>
      </c>
      <c r="D5040" s="137">
        <f>COUNTIFS(Severity,$B5040,Status,"&lt;&gt;Suspend",Status,"&lt;&gt;Assigned",Status,"&lt;&gt;Open",Status,"&lt;&gt;Hold",ResolvedDate,"&gt;="&amp;$C$1,ResolvedDate,"&lt;="&amp;$F$1)</f>
        <v/>
      </c>
      <c r="E5040" s="137">
        <f>COUNTIFS(Severity,$B5040,SLA_Breach,"&lt;&gt;Yes",Status,"&lt;&gt;Suspend",Status,"&lt;&gt;Assigned",Status,"&lt;&gt;Open",Status,"&lt;&gt;Hold&gt;",ResolvedDate,"&gt;="&amp;$C$1,ResolvedDate,"&lt;="&amp;$F$1)</f>
        <v/>
      </c>
      <c r="F5040" s="137">
        <f>COUNTIFS(Severity,$B5040,SLA_Breach,"Yes",Status,"&lt;&gt;Suspend",Status,"&lt;&gt;Assigned",Status,"&lt;&gt;Open",Status,"&lt;&gt;Hold&gt;",ResolvedDate,"&gt;="&amp;$C$1,ResolvedDate,"&lt;="&amp;$F$1)</f>
        <v/>
      </c>
      <c r="G5040" s="137">
        <f>COUNTIFS(Severity,$B5040,AssignedDate,"&gt;=01/01/2017 12:00:00 AM",AssignedDate,"&lt;="&amp;$F$1)</f>
        <v/>
      </c>
      <c r="H5040" s="177" t="n"/>
      <c r="L5040" s="57" t="n">
        <v>0</v>
      </c>
      <c r="M5040" s="57" t="n"/>
    </row>
    <row r="5041" spans="1:13">
      <c r="A5041" s="137" t="n">
        <v>1</v>
      </c>
      <c r="B5041" s="100" t="s">
        <v>525</v>
      </c>
      <c r="C5041" s="137">
        <f>COUNTIFS(Severity,$B5041,AssignedDate,"&gt;="&amp;$C$1,AssignedDate,"&lt;="&amp;$F$1)</f>
        <v/>
      </c>
      <c r="D5041" s="137">
        <f>COUNTIFS(Severity,$B5041,Status,"&lt;&gt;Suspend",Status,"&lt;&gt;Assigned",Status,"&lt;&gt;Open",Status,"&lt;&gt;Hold",ResolvedDate,"&gt;="&amp;$C$1,ResolvedDate,"&lt;="&amp;$F$1)</f>
        <v/>
      </c>
      <c r="E5041" s="137">
        <f>COUNTIFS(Severity,$B5041,SLA_Breach,"&lt;&gt;Yes",Status,"&lt;&gt;Suspend",Status,"&lt;&gt;Assigned",Status,"&lt;&gt;Open",Status,"&lt;&gt;Hold&gt;",ResolvedDate,"&gt;="&amp;$C$1,ResolvedDate,"&lt;="&amp;$F$1)</f>
        <v/>
      </c>
      <c r="F5041" s="137">
        <f>COUNTIFS(Severity,$B5041,SLA_Breach,"Yes",Status,"&lt;&gt;Suspend",Status,"&lt;&gt;Assigned",Status,"&lt;&gt;Open",Status,"&lt;&gt;Hold&gt;",ResolvedDate,"&gt;="&amp;$C$1,ResolvedDate,"&lt;="&amp;$F$1)</f>
        <v/>
      </c>
      <c r="G5041" s="137">
        <f>COUNTIFS(Severity,$B5041,AssignedDate,"&gt;=01/01/2017 12:00:00 AM",AssignedDate,"&lt;="&amp;$F$1)</f>
        <v/>
      </c>
      <c r="H5041" s="177" t="n"/>
      <c r="L5041" s="57" t="n">
        <v>0</v>
      </c>
      <c r="M5041" s="57" t="n"/>
    </row>
    <row r="5042" spans="1:13">
      <c r="A5042" s="137" t="n">
        <v>1</v>
      </c>
      <c r="B5042" s="100" t="s">
        <v>525</v>
      </c>
      <c r="C5042" s="137">
        <f>COUNTIFS(Severity,$B5042,AssignedDate,"&gt;="&amp;$C$1,AssignedDate,"&lt;="&amp;$F$1)</f>
        <v/>
      </c>
      <c r="D5042" s="137">
        <f>COUNTIFS(Severity,$B5042,Status,"&lt;&gt;Suspend",Status,"&lt;&gt;Assigned",Status,"&lt;&gt;Open",Status,"&lt;&gt;Hold",ResolvedDate,"&gt;="&amp;$C$1,ResolvedDate,"&lt;="&amp;$F$1)</f>
        <v/>
      </c>
      <c r="E5042" s="137">
        <f>COUNTIFS(Severity,$B5042,SLA_Breach,"&lt;&gt;Yes",Status,"&lt;&gt;Suspend",Status,"&lt;&gt;Assigned",Status,"&lt;&gt;Open",Status,"&lt;&gt;Hold&gt;",ResolvedDate,"&gt;="&amp;$C$1,ResolvedDate,"&lt;="&amp;$F$1)</f>
        <v/>
      </c>
      <c r="F5042" s="137">
        <f>COUNTIFS(Severity,$B5042,SLA_Breach,"Yes",Status,"&lt;&gt;Suspend",Status,"&lt;&gt;Assigned",Status,"&lt;&gt;Open",Status,"&lt;&gt;Hold&gt;",ResolvedDate,"&gt;="&amp;$C$1,ResolvedDate,"&lt;="&amp;$F$1)</f>
        <v/>
      </c>
      <c r="G5042" s="137">
        <f>COUNTIFS(Severity,$B5042,AssignedDate,"&gt;=01/01/2017 12:00:00 AM",AssignedDate,"&lt;="&amp;$F$1)</f>
        <v/>
      </c>
      <c r="H5042" s="177" t="n"/>
      <c r="L5042" s="57" t="n">
        <v>0</v>
      </c>
      <c r="M5042" s="57" t="n"/>
    </row>
    <row r="5043" spans="1:13">
      <c r="A5043" s="137" t="n">
        <v>1</v>
      </c>
      <c r="B5043" s="100" t="s">
        <v>525</v>
      </c>
      <c r="C5043" s="137">
        <f>COUNTIFS(Severity,$B5043,AssignedDate,"&gt;="&amp;$C$1,AssignedDate,"&lt;="&amp;$F$1)</f>
        <v/>
      </c>
      <c r="D5043" s="137">
        <f>COUNTIFS(Severity,$B5043,Status,"&lt;&gt;Suspend",Status,"&lt;&gt;Assigned",Status,"&lt;&gt;Open",Status,"&lt;&gt;Hold",ResolvedDate,"&gt;="&amp;$C$1,ResolvedDate,"&lt;="&amp;$F$1)</f>
        <v/>
      </c>
      <c r="E5043" s="137">
        <f>COUNTIFS(Severity,$B5043,SLA_Breach,"&lt;&gt;Yes",Status,"&lt;&gt;Suspend",Status,"&lt;&gt;Assigned",Status,"&lt;&gt;Open",Status,"&lt;&gt;Hold&gt;",ResolvedDate,"&gt;="&amp;$C$1,ResolvedDate,"&lt;="&amp;$F$1)</f>
        <v/>
      </c>
      <c r="F5043" s="137">
        <f>COUNTIFS(Severity,$B5043,SLA_Breach,"Yes",Status,"&lt;&gt;Suspend",Status,"&lt;&gt;Assigned",Status,"&lt;&gt;Open",Status,"&lt;&gt;Hold&gt;",ResolvedDate,"&gt;="&amp;$C$1,ResolvedDate,"&lt;="&amp;$F$1)</f>
        <v/>
      </c>
      <c r="G5043" s="137">
        <f>COUNTIFS(Severity,$B5043,AssignedDate,"&gt;=01/01/2017 12:00:00 AM",AssignedDate,"&lt;="&amp;$F$1)</f>
        <v/>
      </c>
      <c r="H5043" s="177" t="n"/>
      <c r="L5043" s="57" t="n">
        <v>0</v>
      </c>
      <c r="M5043" s="57" t="n"/>
    </row>
    <row r="5044" spans="1:13">
      <c r="A5044" s="137" t="n">
        <v>1</v>
      </c>
      <c r="B5044" s="100" t="s">
        <v>525</v>
      </c>
      <c r="C5044" s="137">
        <f>COUNTIFS(Severity,$B5044,AssignedDate,"&gt;="&amp;$C$1,AssignedDate,"&lt;="&amp;$F$1)</f>
        <v/>
      </c>
      <c r="D5044" s="137">
        <f>COUNTIFS(Severity,$B5044,Status,"&lt;&gt;Suspend",Status,"&lt;&gt;Assigned",Status,"&lt;&gt;Open",Status,"&lt;&gt;Hold",ResolvedDate,"&gt;="&amp;$C$1,ResolvedDate,"&lt;="&amp;$F$1)</f>
        <v/>
      </c>
      <c r="E5044" s="137">
        <f>COUNTIFS(Severity,$B5044,SLA_Breach,"&lt;&gt;Yes",Status,"&lt;&gt;Suspend",Status,"&lt;&gt;Assigned",Status,"&lt;&gt;Open",Status,"&lt;&gt;Hold&gt;",ResolvedDate,"&gt;="&amp;$C$1,ResolvedDate,"&lt;="&amp;$F$1)</f>
        <v/>
      </c>
      <c r="F5044" s="137">
        <f>COUNTIFS(Severity,$B5044,SLA_Breach,"Yes",Status,"&lt;&gt;Suspend",Status,"&lt;&gt;Assigned",Status,"&lt;&gt;Open",Status,"&lt;&gt;Hold&gt;",ResolvedDate,"&gt;="&amp;$C$1,ResolvedDate,"&lt;="&amp;$F$1)</f>
        <v/>
      </c>
      <c r="G5044" s="137">
        <f>COUNTIFS(Severity,$B5044,AssignedDate,"&gt;=01/01/2017 12:00:00 AM",AssignedDate,"&lt;="&amp;$F$1)</f>
        <v/>
      </c>
      <c r="H5044" s="177" t="n"/>
      <c r="L5044" s="57" t="n">
        <v>0</v>
      </c>
      <c r="M5044" s="57" t="n"/>
    </row>
    <row r="5045" spans="1:13">
      <c r="A5045" s="137" t="n">
        <v>1</v>
      </c>
      <c r="B5045" s="100" t="s">
        <v>525</v>
      </c>
      <c r="C5045" s="137">
        <f>COUNTIFS(Severity,$B5045,AssignedDate,"&gt;="&amp;$C$1,AssignedDate,"&lt;="&amp;$F$1)</f>
        <v/>
      </c>
      <c r="D5045" s="137">
        <f>COUNTIFS(Severity,$B5045,Status,"&lt;&gt;Suspend",Status,"&lt;&gt;Assigned",Status,"&lt;&gt;Open",Status,"&lt;&gt;Hold",ResolvedDate,"&gt;="&amp;$C$1,ResolvedDate,"&lt;="&amp;$F$1)</f>
        <v/>
      </c>
      <c r="E5045" s="137">
        <f>COUNTIFS(Severity,$B5045,SLA_Breach,"&lt;&gt;Yes",Status,"&lt;&gt;Suspend",Status,"&lt;&gt;Assigned",Status,"&lt;&gt;Open",Status,"&lt;&gt;Hold&gt;",ResolvedDate,"&gt;="&amp;$C$1,ResolvedDate,"&lt;="&amp;$F$1)</f>
        <v/>
      </c>
      <c r="F5045" s="137">
        <f>COUNTIFS(Severity,$B5045,SLA_Breach,"Yes",Status,"&lt;&gt;Suspend",Status,"&lt;&gt;Assigned",Status,"&lt;&gt;Open",Status,"&lt;&gt;Hold&gt;",ResolvedDate,"&gt;="&amp;$C$1,ResolvedDate,"&lt;="&amp;$F$1)</f>
        <v/>
      </c>
      <c r="G5045" s="137">
        <f>COUNTIFS(Severity,$B5045,AssignedDate,"&gt;=01/01/2017 12:00:00 AM",AssignedDate,"&lt;="&amp;$F$1)</f>
        <v/>
      </c>
      <c r="H5045" s="177" t="n"/>
      <c r="L5045" s="57" t="n">
        <v>0</v>
      </c>
      <c r="M5045" s="57" t="n"/>
    </row>
    <row r="5046" spans="1:13">
      <c r="A5046" s="137" t="n">
        <v>1</v>
      </c>
      <c r="B5046" s="100" t="s">
        <v>525</v>
      </c>
      <c r="C5046" s="137">
        <f>COUNTIFS(Severity,$B5046,AssignedDate,"&gt;="&amp;$C$1,AssignedDate,"&lt;="&amp;$F$1)</f>
        <v/>
      </c>
      <c r="D5046" s="137">
        <f>COUNTIFS(Severity,$B5046,Status,"&lt;&gt;Suspend",Status,"&lt;&gt;Assigned",Status,"&lt;&gt;Open",Status,"&lt;&gt;Hold",ResolvedDate,"&gt;="&amp;$C$1,ResolvedDate,"&lt;="&amp;$F$1)</f>
        <v/>
      </c>
      <c r="E5046" s="137">
        <f>COUNTIFS(Severity,$B5046,SLA_Breach,"&lt;&gt;Yes",Status,"&lt;&gt;Suspend",Status,"&lt;&gt;Assigned",Status,"&lt;&gt;Open",Status,"&lt;&gt;Hold&gt;",ResolvedDate,"&gt;="&amp;$C$1,ResolvedDate,"&lt;="&amp;$F$1)</f>
        <v/>
      </c>
      <c r="F5046" s="137">
        <f>COUNTIFS(Severity,$B5046,SLA_Breach,"Yes",Status,"&lt;&gt;Suspend",Status,"&lt;&gt;Assigned",Status,"&lt;&gt;Open",Status,"&lt;&gt;Hold&gt;",ResolvedDate,"&gt;="&amp;$C$1,ResolvedDate,"&lt;="&amp;$F$1)</f>
        <v/>
      </c>
      <c r="G5046" s="137">
        <f>COUNTIFS(Severity,$B5046,AssignedDate,"&gt;=01/01/2017 12:00:00 AM",AssignedDate,"&lt;="&amp;$F$1)</f>
        <v/>
      </c>
      <c r="H5046" s="177" t="n"/>
      <c r="L5046" s="57" t="n">
        <v>0</v>
      </c>
      <c r="M5046" s="57" t="n"/>
    </row>
    <row r="5047" spans="1:13">
      <c r="A5047" s="137" t="n">
        <v>1</v>
      </c>
      <c r="B5047" s="100" t="s">
        <v>525</v>
      </c>
      <c r="C5047" s="137">
        <f>COUNTIFS(Severity,$B5047,AssignedDate,"&gt;="&amp;$C$1,AssignedDate,"&lt;="&amp;$F$1)</f>
        <v/>
      </c>
      <c r="D5047" s="137">
        <f>COUNTIFS(Severity,$B5047,Status,"&lt;&gt;Suspend",Status,"&lt;&gt;Assigned",Status,"&lt;&gt;Open",Status,"&lt;&gt;Hold",ResolvedDate,"&gt;="&amp;$C$1,ResolvedDate,"&lt;="&amp;$F$1)</f>
        <v/>
      </c>
      <c r="E5047" s="137">
        <f>COUNTIFS(Severity,$B5047,SLA_Breach,"&lt;&gt;Yes",Status,"&lt;&gt;Suspend",Status,"&lt;&gt;Assigned",Status,"&lt;&gt;Open",Status,"&lt;&gt;Hold&gt;",ResolvedDate,"&gt;="&amp;$C$1,ResolvedDate,"&lt;="&amp;$F$1)</f>
        <v/>
      </c>
      <c r="F5047" s="137">
        <f>COUNTIFS(Severity,$B5047,SLA_Breach,"Yes",Status,"&lt;&gt;Suspend",Status,"&lt;&gt;Assigned",Status,"&lt;&gt;Open",Status,"&lt;&gt;Hold&gt;",ResolvedDate,"&gt;="&amp;$C$1,ResolvedDate,"&lt;="&amp;$F$1)</f>
        <v/>
      </c>
      <c r="G5047" s="137">
        <f>COUNTIFS(Severity,$B5047,AssignedDate,"&gt;=01/01/2017 12:00:00 AM",AssignedDate,"&lt;="&amp;$F$1)</f>
        <v/>
      </c>
      <c r="H5047" s="177" t="n"/>
      <c r="L5047" s="57" t="n">
        <v>0</v>
      </c>
      <c r="M5047" s="57" t="n"/>
    </row>
    <row r="5048" spans="1:13">
      <c r="A5048" s="137" t="n">
        <v>1</v>
      </c>
      <c r="B5048" s="100" t="s">
        <v>525</v>
      </c>
      <c r="C5048" s="137">
        <f>COUNTIFS(Severity,$B5048,AssignedDate,"&gt;="&amp;$C$1,AssignedDate,"&lt;="&amp;$F$1)</f>
        <v/>
      </c>
      <c r="D5048" s="137">
        <f>COUNTIFS(Severity,$B5048,Status,"&lt;&gt;Suspend",Status,"&lt;&gt;Assigned",Status,"&lt;&gt;Open",Status,"&lt;&gt;Hold",ResolvedDate,"&gt;="&amp;$C$1,ResolvedDate,"&lt;="&amp;$F$1)</f>
        <v/>
      </c>
      <c r="E5048" s="137">
        <f>COUNTIFS(Severity,$B5048,SLA_Breach,"&lt;&gt;Yes",Status,"&lt;&gt;Suspend",Status,"&lt;&gt;Assigned",Status,"&lt;&gt;Open",Status,"&lt;&gt;Hold&gt;",ResolvedDate,"&gt;="&amp;$C$1,ResolvedDate,"&lt;="&amp;$F$1)</f>
        <v/>
      </c>
      <c r="F5048" s="137">
        <f>COUNTIFS(Severity,$B5048,SLA_Breach,"Yes",Status,"&lt;&gt;Suspend",Status,"&lt;&gt;Assigned",Status,"&lt;&gt;Open",Status,"&lt;&gt;Hold&gt;",ResolvedDate,"&gt;="&amp;$C$1,ResolvedDate,"&lt;="&amp;$F$1)</f>
        <v/>
      </c>
      <c r="G5048" s="137">
        <f>COUNTIFS(Severity,$B5048,AssignedDate,"&gt;=01/01/2017 12:00:00 AM",AssignedDate,"&lt;="&amp;$F$1)</f>
        <v/>
      </c>
      <c r="H5048" s="177" t="n"/>
      <c r="L5048" s="57" t="n">
        <v>0</v>
      </c>
      <c r="M5048" s="57" t="n"/>
    </row>
    <row r="5049" spans="1:13">
      <c r="A5049" s="137" t="n">
        <v>1</v>
      </c>
      <c r="B5049" s="100" t="s">
        <v>525</v>
      </c>
      <c r="C5049" s="137">
        <f>COUNTIFS(Severity,$B5049,AssignedDate,"&gt;="&amp;$C$1,AssignedDate,"&lt;="&amp;$F$1)</f>
        <v/>
      </c>
      <c r="D5049" s="137">
        <f>COUNTIFS(Severity,$B5049,Status,"&lt;&gt;Suspend",Status,"&lt;&gt;Assigned",Status,"&lt;&gt;Open",Status,"&lt;&gt;Hold",ResolvedDate,"&gt;="&amp;$C$1,ResolvedDate,"&lt;="&amp;$F$1)</f>
        <v/>
      </c>
      <c r="E5049" s="137">
        <f>COUNTIFS(Severity,$B5049,SLA_Breach,"&lt;&gt;Yes",Status,"&lt;&gt;Suspend",Status,"&lt;&gt;Assigned",Status,"&lt;&gt;Open",Status,"&lt;&gt;Hold&gt;",ResolvedDate,"&gt;="&amp;$C$1,ResolvedDate,"&lt;="&amp;$F$1)</f>
        <v/>
      </c>
      <c r="F5049" s="137">
        <f>COUNTIFS(Severity,$B5049,SLA_Breach,"Yes",Status,"&lt;&gt;Suspend",Status,"&lt;&gt;Assigned",Status,"&lt;&gt;Open",Status,"&lt;&gt;Hold&gt;",ResolvedDate,"&gt;="&amp;$C$1,ResolvedDate,"&lt;="&amp;$F$1)</f>
        <v/>
      </c>
      <c r="G5049" s="137">
        <f>COUNTIFS(Severity,$B5049,AssignedDate,"&gt;=01/01/2017 12:00:00 AM",AssignedDate,"&lt;="&amp;$F$1)</f>
        <v/>
      </c>
      <c r="H5049" s="177" t="n"/>
      <c r="L5049" s="57" t="n">
        <v>0</v>
      </c>
      <c r="M5049" s="57" t="n"/>
    </row>
    <row r="5050" spans="1:13">
      <c r="A5050" s="137" t="n">
        <v>1</v>
      </c>
      <c r="B5050" s="100" t="s">
        <v>525</v>
      </c>
      <c r="C5050" s="137">
        <f>COUNTIFS(Severity,$B5050,AssignedDate,"&gt;="&amp;$C$1,AssignedDate,"&lt;="&amp;$F$1)</f>
        <v/>
      </c>
      <c r="D5050" s="137">
        <f>COUNTIFS(Severity,$B5050,Status,"&lt;&gt;Suspend",Status,"&lt;&gt;Assigned",Status,"&lt;&gt;Open",Status,"&lt;&gt;Hold",ResolvedDate,"&gt;="&amp;$C$1,ResolvedDate,"&lt;="&amp;$F$1)</f>
        <v/>
      </c>
      <c r="E5050" s="137">
        <f>COUNTIFS(Severity,$B5050,SLA_Breach,"&lt;&gt;Yes",Status,"&lt;&gt;Suspend",Status,"&lt;&gt;Assigned",Status,"&lt;&gt;Open",Status,"&lt;&gt;Hold&gt;",ResolvedDate,"&gt;="&amp;$C$1,ResolvedDate,"&lt;="&amp;$F$1)</f>
        <v/>
      </c>
      <c r="F5050" s="137">
        <f>COUNTIFS(Severity,$B5050,SLA_Breach,"Yes",Status,"&lt;&gt;Suspend",Status,"&lt;&gt;Assigned",Status,"&lt;&gt;Open",Status,"&lt;&gt;Hold&gt;",ResolvedDate,"&gt;="&amp;$C$1,ResolvedDate,"&lt;="&amp;$F$1)</f>
        <v/>
      </c>
      <c r="G5050" s="137">
        <f>COUNTIFS(Severity,$B5050,AssignedDate,"&gt;=01/01/2017 12:00:00 AM",AssignedDate,"&lt;="&amp;$F$1)</f>
        <v/>
      </c>
      <c r="H5050" s="177" t="n"/>
      <c r="L5050" s="57" t="n">
        <v>0</v>
      </c>
      <c r="M5050" s="57" t="n"/>
    </row>
    <row r="5051" spans="1:13">
      <c r="A5051" s="137" t="n">
        <v>1</v>
      </c>
      <c r="B5051" s="100" t="s">
        <v>525</v>
      </c>
      <c r="C5051" s="137">
        <f>COUNTIFS(Severity,$B5051,AssignedDate,"&gt;="&amp;$C$1,AssignedDate,"&lt;="&amp;$F$1)</f>
        <v/>
      </c>
      <c r="D5051" s="137">
        <f>COUNTIFS(Severity,$B5051,Status,"&lt;&gt;Suspend",Status,"&lt;&gt;Assigned",Status,"&lt;&gt;Open",Status,"&lt;&gt;Hold",ResolvedDate,"&gt;="&amp;$C$1,ResolvedDate,"&lt;="&amp;$F$1)</f>
        <v/>
      </c>
      <c r="E5051" s="137">
        <f>COUNTIFS(Severity,$B5051,SLA_Breach,"&lt;&gt;Yes",Status,"&lt;&gt;Suspend",Status,"&lt;&gt;Assigned",Status,"&lt;&gt;Open",Status,"&lt;&gt;Hold&gt;",ResolvedDate,"&gt;="&amp;$C$1,ResolvedDate,"&lt;="&amp;$F$1)</f>
        <v/>
      </c>
      <c r="F5051" s="137">
        <f>COUNTIFS(Severity,$B5051,SLA_Breach,"Yes",Status,"&lt;&gt;Suspend",Status,"&lt;&gt;Assigned",Status,"&lt;&gt;Open",Status,"&lt;&gt;Hold&gt;",ResolvedDate,"&gt;="&amp;$C$1,ResolvedDate,"&lt;="&amp;$F$1)</f>
        <v/>
      </c>
      <c r="G5051" s="137">
        <f>COUNTIFS(Severity,$B5051,AssignedDate,"&gt;=01/01/2017 12:00:00 AM",AssignedDate,"&lt;="&amp;$F$1)</f>
        <v/>
      </c>
      <c r="H5051" s="177" t="n"/>
      <c r="L5051" s="57" t="n">
        <v>0</v>
      </c>
      <c r="M5051" s="57" t="n"/>
    </row>
    <row r="5052" spans="1:13">
      <c r="A5052" s="137" t="n">
        <v>1</v>
      </c>
      <c r="B5052" s="100" t="s">
        <v>525</v>
      </c>
      <c r="C5052" s="137">
        <f>COUNTIFS(Severity,$B5052,AssignedDate,"&gt;="&amp;$C$1,AssignedDate,"&lt;="&amp;$F$1)</f>
        <v/>
      </c>
      <c r="D5052" s="137">
        <f>COUNTIFS(Severity,$B5052,Status,"&lt;&gt;Suspend",Status,"&lt;&gt;Assigned",Status,"&lt;&gt;Open",Status,"&lt;&gt;Hold",ResolvedDate,"&gt;="&amp;$C$1,ResolvedDate,"&lt;="&amp;$F$1)</f>
        <v/>
      </c>
      <c r="E5052" s="137">
        <f>COUNTIFS(Severity,$B5052,SLA_Breach,"&lt;&gt;Yes",Status,"&lt;&gt;Suspend",Status,"&lt;&gt;Assigned",Status,"&lt;&gt;Open",Status,"&lt;&gt;Hold&gt;",ResolvedDate,"&gt;="&amp;$C$1,ResolvedDate,"&lt;="&amp;$F$1)</f>
        <v/>
      </c>
      <c r="F5052" s="137">
        <f>COUNTIFS(Severity,$B5052,SLA_Breach,"Yes",Status,"&lt;&gt;Suspend",Status,"&lt;&gt;Assigned",Status,"&lt;&gt;Open",Status,"&lt;&gt;Hold&gt;",ResolvedDate,"&gt;="&amp;$C$1,ResolvedDate,"&lt;="&amp;$F$1)</f>
        <v/>
      </c>
      <c r="G5052" s="137">
        <f>COUNTIFS(Severity,$B5052,AssignedDate,"&gt;=01/01/2017 12:00:00 AM",AssignedDate,"&lt;="&amp;$F$1)</f>
        <v/>
      </c>
      <c r="H5052" s="177" t="n"/>
      <c r="L5052" s="57" t="n">
        <v>0</v>
      </c>
      <c r="M5052" s="57" t="n"/>
    </row>
    <row r="5053" spans="1:13">
      <c r="A5053" s="137" t="n">
        <v>1</v>
      </c>
      <c r="B5053" s="100" t="s">
        <v>525</v>
      </c>
      <c r="C5053" s="137">
        <f>COUNTIFS(Severity,$B5053,AssignedDate,"&gt;="&amp;$C$1,AssignedDate,"&lt;="&amp;$F$1)</f>
        <v/>
      </c>
      <c r="D5053" s="137">
        <f>COUNTIFS(Severity,$B5053,Status,"&lt;&gt;Suspend",Status,"&lt;&gt;Assigned",Status,"&lt;&gt;Open",Status,"&lt;&gt;Hold",ResolvedDate,"&gt;="&amp;$C$1,ResolvedDate,"&lt;="&amp;$F$1)</f>
        <v/>
      </c>
      <c r="E5053" s="137">
        <f>COUNTIFS(Severity,$B5053,SLA_Breach,"&lt;&gt;Yes",Status,"&lt;&gt;Suspend",Status,"&lt;&gt;Assigned",Status,"&lt;&gt;Open",Status,"&lt;&gt;Hold&gt;",ResolvedDate,"&gt;="&amp;$C$1,ResolvedDate,"&lt;="&amp;$F$1)</f>
        <v/>
      </c>
      <c r="F5053" s="137">
        <f>COUNTIFS(Severity,$B5053,SLA_Breach,"Yes",Status,"&lt;&gt;Suspend",Status,"&lt;&gt;Assigned",Status,"&lt;&gt;Open",Status,"&lt;&gt;Hold&gt;",ResolvedDate,"&gt;="&amp;$C$1,ResolvedDate,"&lt;="&amp;$F$1)</f>
        <v/>
      </c>
      <c r="G5053" s="137">
        <f>COUNTIFS(Severity,$B5053,AssignedDate,"&gt;=01/01/2017 12:00:00 AM",AssignedDate,"&lt;="&amp;$F$1)</f>
        <v/>
      </c>
      <c r="H5053" s="177" t="n"/>
      <c r="L5053" s="57" t="n">
        <v>0</v>
      </c>
      <c r="M5053" s="57" t="n"/>
    </row>
    <row r="5054" spans="1:13">
      <c r="A5054" s="137" t="n">
        <v>1</v>
      </c>
      <c r="B5054" s="100" t="s">
        <v>525</v>
      </c>
      <c r="C5054" s="137">
        <f>COUNTIFS(Severity,$B5054,AssignedDate,"&gt;="&amp;$C$1,AssignedDate,"&lt;="&amp;$F$1)</f>
        <v/>
      </c>
      <c r="D5054" s="137">
        <f>COUNTIFS(Severity,$B5054,Status,"&lt;&gt;Suspend",Status,"&lt;&gt;Assigned",Status,"&lt;&gt;Open",Status,"&lt;&gt;Hold",ResolvedDate,"&gt;="&amp;$C$1,ResolvedDate,"&lt;="&amp;$F$1)</f>
        <v/>
      </c>
      <c r="E5054" s="137">
        <f>COUNTIFS(Severity,$B5054,SLA_Breach,"&lt;&gt;Yes",Status,"&lt;&gt;Suspend",Status,"&lt;&gt;Assigned",Status,"&lt;&gt;Open",Status,"&lt;&gt;Hold&gt;",ResolvedDate,"&gt;="&amp;$C$1,ResolvedDate,"&lt;="&amp;$F$1)</f>
        <v/>
      </c>
      <c r="F5054" s="137">
        <f>COUNTIFS(Severity,$B5054,SLA_Breach,"Yes",Status,"&lt;&gt;Suspend",Status,"&lt;&gt;Assigned",Status,"&lt;&gt;Open",Status,"&lt;&gt;Hold&gt;",ResolvedDate,"&gt;="&amp;$C$1,ResolvedDate,"&lt;="&amp;$F$1)</f>
        <v/>
      </c>
      <c r="G5054" s="137">
        <f>COUNTIFS(Severity,$B5054,AssignedDate,"&gt;=01/01/2017 12:00:00 AM",AssignedDate,"&lt;="&amp;$F$1)</f>
        <v/>
      </c>
      <c r="H5054" s="177" t="n"/>
      <c r="L5054" s="57" t="n">
        <v>0</v>
      </c>
      <c r="M5054" s="57" t="n"/>
    </row>
    <row r="5055" spans="1:13">
      <c r="A5055" s="137" t="n">
        <v>1</v>
      </c>
      <c r="B5055" s="100" t="s">
        <v>525</v>
      </c>
      <c r="C5055" s="137">
        <f>COUNTIFS(Severity,$B5055,AssignedDate,"&gt;="&amp;$C$1,AssignedDate,"&lt;="&amp;$F$1)</f>
        <v/>
      </c>
      <c r="D5055" s="137">
        <f>COUNTIFS(Severity,$B5055,Status,"&lt;&gt;Suspend",Status,"&lt;&gt;Assigned",Status,"&lt;&gt;Open",Status,"&lt;&gt;Hold",ResolvedDate,"&gt;="&amp;$C$1,ResolvedDate,"&lt;="&amp;$F$1)</f>
        <v/>
      </c>
      <c r="E5055" s="137">
        <f>COUNTIFS(Severity,$B5055,SLA_Breach,"&lt;&gt;Yes",Status,"&lt;&gt;Suspend",Status,"&lt;&gt;Assigned",Status,"&lt;&gt;Open",Status,"&lt;&gt;Hold&gt;",ResolvedDate,"&gt;="&amp;$C$1,ResolvedDate,"&lt;="&amp;$F$1)</f>
        <v/>
      </c>
      <c r="F5055" s="137">
        <f>COUNTIFS(Severity,$B5055,SLA_Breach,"Yes",Status,"&lt;&gt;Suspend",Status,"&lt;&gt;Assigned",Status,"&lt;&gt;Open",Status,"&lt;&gt;Hold&gt;",ResolvedDate,"&gt;="&amp;$C$1,ResolvedDate,"&lt;="&amp;$F$1)</f>
        <v/>
      </c>
      <c r="G5055" s="137">
        <f>COUNTIFS(Severity,$B5055,AssignedDate,"&gt;=01/01/2017 12:00:00 AM",AssignedDate,"&lt;="&amp;$F$1)</f>
        <v/>
      </c>
      <c r="H5055" s="177" t="n"/>
      <c r="L5055" s="57" t="n">
        <v>0</v>
      </c>
      <c r="M5055" s="57" t="n"/>
    </row>
    <row r="5056" spans="1:13">
      <c r="A5056" s="137" t="n">
        <v>1</v>
      </c>
      <c r="B5056" s="100" t="s">
        <v>525</v>
      </c>
      <c r="C5056" s="137">
        <f>COUNTIFS(Severity,$B5056,AssignedDate,"&gt;="&amp;$C$1,AssignedDate,"&lt;="&amp;$F$1)</f>
        <v/>
      </c>
      <c r="D5056" s="137">
        <f>COUNTIFS(Severity,$B5056,Status,"&lt;&gt;Suspend",Status,"&lt;&gt;Assigned",Status,"&lt;&gt;Open",Status,"&lt;&gt;Hold",ResolvedDate,"&gt;="&amp;$C$1,ResolvedDate,"&lt;="&amp;$F$1)</f>
        <v/>
      </c>
      <c r="E5056" s="137">
        <f>COUNTIFS(Severity,$B5056,SLA_Breach,"&lt;&gt;Yes",Status,"&lt;&gt;Suspend",Status,"&lt;&gt;Assigned",Status,"&lt;&gt;Open",Status,"&lt;&gt;Hold&gt;",ResolvedDate,"&gt;="&amp;$C$1,ResolvedDate,"&lt;="&amp;$F$1)</f>
        <v/>
      </c>
      <c r="F5056" s="137">
        <f>COUNTIFS(Severity,$B5056,SLA_Breach,"Yes",Status,"&lt;&gt;Suspend",Status,"&lt;&gt;Assigned",Status,"&lt;&gt;Open",Status,"&lt;&gt;Hold&gt;",ResolvedDate,"&gt;="&amp;$C$1,ResolvedDate,"&lt;="&amp;$F$1)</f>
        <v/>
      </c>
      <c r="G5056" s="137">
        <f>COUNTIFS(Severity,$B5056,AssignedDate,"&gt;=01/01/2017 12:00:00 AM",AssignedDate,"&lt;="&amp;$F$1)</f>
        <v/>
      </c>
      <c r="H5056" s="177" t="n"/>
      <c r="L5056" s="57" t="n">
        <v>0</v>
      </c>
      <c r="M5056" s="57" t="n"/>
    </row>
    <row r="5057" spans="1:13">
      <c r="A5057" s="137" t="n">
        <v>1</v>
      </c>
      <c r="B5057" s="100" t="s">
        <v>525</v>
      </c>
      <c r="C5057" s="137">
        <f>COUNTIFS(Severity,$B5057,AssignedDate,"&gt;="&amp;$C$1,AssignedDate,"&lt;="&amp;$F$1)</f>
        <v/>
      </c>
      <c r="D5057" s="137">
        <f>COUNTIFS(Severity,$B5057,Status,"&lt;&gt;Suspend",Status,"&lt;&gt;Assigned",Status,"&lt;&gt;Open",Status,"&lt;&gt;Hold",ResolvedDate,"&gt;="&amp;$C$1,ResolvedDate,"&lt;="&amp;$F$1)</f>
        <v/>
      </c>
      <c r="E5057" s="137">
        <f>COUNTIFS(Severity,$B5057,SLA_Breach,"&lt;&gt;Yes",Status,"&lt;&gt;Suspend",Status,"&lt;&gt;Assigned",Status,"&lt;&gt;Open",Status,"&lt;&gt;Hold&gt;",ResolvedDate,"&gt;="&amp;$C$1,ResolvedDate,"&lt;="&amp;$F$1)</f>
        <v/>
      </c>
      <c r="F5057" s="137">
        <f>COUNTIFS(Severity,$B5057,SLA_Breach,"Yes",Status,"&lt;&gt;Suspend",Status,"&lt;&gt;Assigned",Status,"&lt;&gt;Open",Status,"&lt;&gt;Hold&gt;",ResolvedDate,"&gt;="&amp;$C$1,ResolvedDate,"&lt;="&amp;$F$1)</f>
        <v/>
      </c>
      <c r="G5057" s="137">
        <f>COUNTIFS(Severity,$B5057,AssignedDate,"&gt;=01/01/2017 12:00:00 AM",AssignedDate,"&lt;="&amp;$F$1)</f>
        <v/>
      </c>
      <c r="H5057" s="177" t="n"/>
      <c r="L5057" s="57" t="n">
        <v>0</v>
      </c>
      <c r="M5057" s="57" t="n"/>
    </row>
    <row r="5058" spans="1:13">
      <c r="A5058" s="137" t="n">
        <v>1</v>
      </c>
      <c r="B5058" s="100" t="s">
        <v>525</v>
      </c>
      <c r="C5058" s="137">
        <f>COUNTIFS(Severity,$B5058,AssignedDate,"&gt;="&amp;$C$1,AssignedDate,"&lt;="&amp;$F$1)</f>
        <v/>
      </c>
      <c r="D5058" s="137">
        <f>COUNTIFS(Severity,$B5058,Status,"&lt;&gt;Suspend",Status,"&lt;&gt;Assigned",Status,"&lt;&gt;Open",Status,"&lt;&gt;Hold",ResolvedDate,"&gt;="&amp;$C$1,ResolvedDate,"&lt;="&amp;$F$1)</f>
        <v/>
      </c>
      <c r="E5058" s="137">
        <f>COUNTIFS(Severity,$B5058,SLA_Breach,"&lt;&gt;Yes",Status,"&lt;&gt;Suspend",Status,"&lt;&gt;Assigned",Status,"&lt;&gt;Open",Status,"&lt;&gt;Hold&gt;",ResolvedDate,"&gt;="&amp;$C$1,ResolvedDate,"&lt;="&amp;$F$1)</f>
        <v/>
      </c>
      <c r="F5058" s="137">
        <f>COUNTIFS(Severity,$B5058,SLA_Breach,"Yes",Status,"&lt;&gt;Suspend",Status,"&lt;&gt;Assigned",Status,"&lt;&gt;Open",Status,"&lt;&gt;Hold&gt;",ResolvedDate,"&gt;="&amp;$C$1,ResolvedDate,"&lt;="&amp;$F$1)</f>
        <v/>
      </c>
      <c r="G5058" s="137">
        <f>COUNTIFS(Severity,$B5058,AssignedDate,"&gt;=01/01/2017 12:00:00 AM",AssignedDate,"&lt;="&amp;$F$1)</f>
        <v/>
      </c>
      <c r="H5058" s="177" t="n"/>
      <c r="L5058" s="57" t="n">
        <v>0</v>
      </c>
      <c r="M5058" s="57" t="n"/>
    </row>
    <row r="5059" spans="1:13">
      <c r="A5059" s="137" t="n">
        <v>1</v>
      </c>
      <c r="B5059" s="100" t="s">
        <v>525</v>
      </c>
      <c r="C5059" s="137">
        <f>COUNTIFS(Severity,$B5059,AssignedDate,"&gt;="&amp;$C$1,AssignedDate,"&lt;="&amp;$F$1)</f>
        <v/>
      </c>
      <c r="D5059" s="137">
        <f>COUNTIFS(Severity,$B5059,Status,"&lt;&gt;Suspend",Status,"&lt;&gt;Assigned",Status,"&lt;&gt;Open",Status,"&lt;&gt;Hold",ResolvedDate,"&gt;="&amp;$C$1,ResolvedDate,"&lt;="&amp;$F$1)</f>
        <v/>
      </c>
      <c r="E5059" s="137">
        <f>COUNTIFS(Severity,$B5059,SLA_Breach,"&lt;&gt;Yes",Status,"&lt;&gt;Suspend",Status,"&lt;&gt;Assigned",Status,"&lt;&gt;Open",Status,"&lt;&gt;Hold&gt;",ResolvedDate,"&gt;="&amp;$C$1,ResolvedDate,"&lt;="&amp;$F$1)</f>
        <v/>
      </c>
      <c r="F5059" s="137">
        <f>COUNTIFS(Severity,$B5059,SLA_Breach,"Yes",Status,"&lt;&gt;Suspend",Status,"&lt;&gt;Assigned",Status,"&lt;&gt;Open",Status,"&lt;&gt;Hold&gt;",ResolvedDate,"&gt;="&amp;$C$1,ResolvedDate,"&lt;="&amp;$F$1)</f>
        <v/>
      </c>
      <c r="G5059" s="137">
        <f>COUNTIFS(Severity,$B5059,AssignedDate,"&gt;=01/01/2017 12:00:00 AM",AssignedDate,"&lt;="&amp;$F$1)</f>
        <v/>
      </c>
      <c r="H5059" s="177" t="n"/>
      <c r="L5059" s="57" t="n">
        <v>0</v>
      </c>
      <c r="M5059" s="57" t="n"/>
    </row>
    <row r="5060" spans="1:13">
      <c r="A5060" s="137" t="n">
        <v>1</v>
      </c>
      <c r="B5060" s="100" t="s">
        <v>525</v>
      </c>
      <c r="C5060" s="137">
        <f>COUNTIFS(Severity,$B5060,AssignedDate,"&gt;="&amp;$C$1,AssignedDate,"&lt;="&amp;$F$1)</f>
        <v/>
      </c>
      <c r="D5060" s="137">
        <f>COUNTIFS(Severity,$B5060,Status,"&lt;&gt;Suspend",Status,"&lt;&gt;Assigned",Status,"&lt;&gt;Open",Status,"&lt;&gt;Hold",ResolvedDate,"&gt;="&amp;$C$1,ResolvedDate,"&lt;="&amp;$F$1)</f>
        <v/>
      </c>
      <c r="E5060" s="137">
        <f>COUNTIFS(Severity,$B5060,SLA_Breach,"&lt;&gt;Yes",Status,"&lt;&gt;Suspend",Status,"&lt;&gt;Assigned",Status,"&lt;&gt;Open",Status,"&lt;&gt;Hold&gt;",ResolvedDate,"&gt;="&amp;$C$1,ResolvedDate,"&lt;="&amp;$F$1)</f>
        <v/>
      </c>
      <c r="F5060" s="137">
        <f>COUNTIFS(Severity,$B5060,SLA_Breach,"Yes",Status,"&lt;&gt;Suspend",Status,"&lt;&gt;Assigned",Status,"&lt;&gt;Open",Status,"&lt;&gt;Hold&gt;",ResolvedDate,"&gt;="&amp;$C$1,ResolvedDate,"&lt;="&amp;$F$1)</f>
        <v/>
      </c>
      <c r="G5060" s="137">
        <f>COUNTIFS(Severity,$B5060,AssignedDate,"&gt;=01/01/2017 12:00:00 AM",AssignedDate,"&lt;="&amp;$F$1)</f>
        <v/>
      </c>
      <c r="H5060" s="177" t="n"/>
      <c r="L5060" s="57" t="n">
        <v>0</v>
      </c>
      <c r="M5060" s="57" t="n"/>
    </row>
    <row r="5061" spans="1:13">
      <c r="A5061" s="137" t="n">
        <v>1</v>
      </c>
      <c r="B5061" s="100" t="s">
        <v>525</v>
      </c>
      <c r="C5061" s="137">
        <f>COUNTIFS(Severity,$B5061,AssignedDate,"&gt;="&amp;$C$1,AssignedDate,"&lt;="&amp;$F$1)</f>
        <v/>
      </c>
      <c r="D5061" s="137">
        <f>COUNTIFS(Severity,$B5061,Status,"&lt;&gt;Suspend",Status,"&lt;&gt;Assigned",Status,"&lt;&gt;Open",Status,"&lt;&gt;Hold",ResolvedDate,"&gt;="&amp;$C$1,ResolvedDate,"&lt;="&amp;$F$1)</f>
        <v/>
      </c>
      <c r="E5061" s="137">
        <f>COUNTIFS(Severity,$B5061,SLA_Breach,"&lt;&gt;Yes",Status,"&lt;&gt;Suspend",Status,"&lt;&gt;Assigned",Status,"&lt;&gt;Open",Status,"&lt;&gt;Hold&gt;",ResolvedDate,"&gt;="&amp;$C$1,ResolvedDate,"&lt;="&amp;$F$1)</f>
        <v/>
      </c>
      <c r="F5061" s="137">
        <f>COUNTIFS(Severity,$B5061,SLA_Breach,"Yes",Status,"&lt;&gt;Suspend",Status,"&lt;&gt;Assigned",Status,"&lt;&gt;Open",Status,"&lt;&gt;Hold&gt;",ResolvedDate,"&gt;="&amp;$C$1,ResolvedDate,"&lt;="&amp;$F$1)</f>
        <v/>
      </c>
      <c r="G5061" s="137">
        <f>COUNTIFS(Severity,$B5061,AssignedDate,"&gt;=01/01/2017 12:00:00 AM",AssignedDate,"&lt;="&amp;$F$1)</f>
        <v/>
      </c>
      <c r="H5061" s="177" t="n"/>
      <c r="L5061" s="57" t="n">
        <v>0</v>
      </c>
      <c r="M5061" s="57" t="n"/>
    </row>
    <row r="5062" spans="1:13">
      <c r="A5062" s="137" t="n">
        <v>1</v>
      </c>
      <c r="B5062" s="100" t="s">
        <v>525</v>
      </c>
      <c r="C5062" s="137">
        <f>COUNTIFS(Severity,$B5062,AssignedDate,"&gt;="&amp;$C$1,AssignedDate,"&lt;="&amp;$F$1)</f>
        <v/>
      </c>
      <c r="D5062" s="137">
        <f>COUNTIFS(Severity,$B5062,Status,"&lt;&gt;Suspend",Status,"&lt;&gt;Assigned",Status,"&lt;&gt;Open",Status,"&lt;&gt;Hold",ResolvedDate,"&gt;="&amp;$C$1,ResolvedDate,"&lt;="&amp;$F$1)</f>
        <v/>
      </c>
      <c r="E5062" s="137">
        <f>COUNTIFS(Severity,$B5062,SLA_Breach,"&lt;&gt;Yes",Status,"&lt;&gt;Suspend",Status,"&lt;&gt;Assigned",Status,"&lt;&gt;Open",Status,"&lt;&gt;Hold&gt;",ResolvedDate,"&gt;="&amp;$C$1,ResolvedDate,"&lt;="&amp;$F$1)</f>
        <v/>
      </c>
      <c r="F5062" s="137">
        <f>COUNTIFS(Severity,$B5062,SLA_Breach,"Yes",Status,"&lt;&gt;Suspend",Status,"&lt;&gt;Assigned",Status,"&lt;&gt;Open",Status,"&lt;&gt;Hold&gt;",ResolvedDate,"&gt;="&amp;$C$1,ResolvedDate,"&lt;="&amp;$F$1)</f>
        <v/>
      </c>
      <c r="G5062" s="137">
        <f>COUNTIFS(Severity,$B5062,AssignedDate,"&gt;=01/01/2017 12:00:00 AM",AssignedDate,"&lt;="&amp;$F$1)</f>
        <v/>
      </c>
      <c r="H5062" s="177" t="n"/>
      <c r="L5062" s="57" t="n">
        <v>0</v>
      </c>
      <c r="M5062" s="57" t="n"/>
    </row>
    <row r="5063" spans="1:13">
      <c r="A5063" s="137" t="n">
        <v>1</v>
      </c>
      <c r="B5063" s="100" t="s">
        <v>525</v>
      </c>
      <c r="C5063" s="137">
        <f>COUNTIFS(Severity,$B5063,AssignedDate,"&gt;="&amp;$C$1,AssignedDate,"&lt;="&amp;$F$1)</f>
        <v/>
      </c>
      <c r="D5063" s="137">
        <f>COUNTIFS(Severity,$B5063,Status,"&lt;&gt;Suspend",Status,"&lt;&gt;Assigned",Status,"&lt;&gt;Open",Status,"&lt;&gt;Hold",ResolvedDate,"&gt;="&amp;$C$1,ResolvedDate,"&lt;="&amp;$F$1)</f>
        <v/>
      </c>
      <c r="E5063" s="137">
        <f>COUNTIFS(Severity,$B5063,SLA_Breach,"&lt;&gt;Yes",Status,"&lt;&gt;Suspend",Status,"&lt;&gt;Assigned",Status,"&lt;&gt;Open",Status,"&lt;&gt;Hold&gt;",ResolvedDate,"&gt;="&amp;$C$1,ResolvedDate,"&lt;="&amp;$F$1)</f>
        <v/>
      </c>
      <c r="F5063" s="137">
        <f>COUNTIFS(Severity,$B5063,SLA_Breach,"Yes",Status,"&lt;&gt;Suspend",Status,"&lt;&gt;Assigned",Status,"&lt;&gt;Open",Status,"&lt;&gt;Hold&gt;",ResolvedDate,"&gt;="&amp;$C$1,ResolvedDate,"&lt;="&amp;$F$1)</f>
        <v/>
      </c>
      <c r="G5063" s="137">
        <f>COUNTIFS(Severity,$B5063,AssignedDate,"&gt;=01/01/2017 12:00:00 AM",AssignedDate,"&lt;="&amp;$F$1)</f>
        <v/>
      </c>
      <c r="H5063" s="177" t="n"/>
      <c r="L5063" s="57" t="n">
        <v>0</v>
      </c>
      <c r="M5063" s="57" t="n"/>
    </row>
    <row r="5064" spans="1:13">
      <c r="A5064" s="137" t="n">
        <v>1</v>
      </c>
      <c r="B5064" s="100" t="s">
        <v>525</v>
      </c>
      <c r="C5064" s="137">
        <f>COUNTIFS(Severity,$B5064,AssignedDate,"&gt;="&amp;$C$1,AssignedDate,"&lt;="&amp;$F$1)</f>
        <v/>
      </c>
      <c r="D5064" s="137">
        <f>COUNTIFS(Severity,$B5064,Status,"&lt;&gt;Suspend",Status,"&lt;&gt;Assigned",Status,"&lt;&gt;Open",Status,"&lt;&gt;Hold",ResolvedDate,"&gt;="&amp;$C$1,ResolvedDate,"&lt;="&amp;$F$1)</f>
        <v/>
      </c>
      <c r="E5064" s="137">
        <f>COUNTIFS(Severity,$B5064,SLA_Breach,"&lt;&gt;Yes",Status,"&lt;&gt;Suspend",Status,"&lt;&gt;Assigned",Status,"&lt;&gt;Open",Status,"&lt;&gt;Hold&gt;",ResolvedDate,"&gt;="&amp;$C$1,ResolvedDate,"&lt;="&amp;$F$1)</f>
        <v/>
      </c>
      <c r="F5064" s="137">
        <f>COUNTIFS(Severity,$B5064,SLA_Breach,"Yes",Status,"&lt;&gt;Suspend",Status,"&lt;&gt;Assigned",Status,"&lt;&gt;Open",Status,"&lt;&gt;Hold&gt;",ResolvedDate,"&gt;="&amp;$C$1,ResolvedDate,"&lt;="&amp;$F$1)</f>
        <v/>
      </c>
      <c r="G5064" s="137">
        <f>COUNTIFS(Severity,$B5064,AssignedDate,"&gt;=01/01/2017 12:00:00 AM",AssignedDate,"&lt;="&amp;$F$1)</f>
        <v/>
      </c>
      <c r="H5064" s="177" t="n"/>
      <c r="L5064" s="57" t="n">
        <v>0</v>
      </c>
      <c r="M5064" s="57" t="n"/>
    </row>
    <row r="5065" spans="1:13">
      <c r="A5065" s="137" t="n">
        <v>1</v>
      </c>
      <c r="B5065" s="100" t="s">
        <v>525</v>
      </c>
      <c r="C5065" s="137">
        <f>COUNTIFS(Severity,$B5065,AssignedDate,"&gt;="&amp;$C$1,AssignedDate,"&lt;="&amp;$F$1)</f>
        <v/>
      </c>
      <c r="D5065" s="137">
        <f>COUNTIFS(Severity,$B5065,Status,"&lt;&gt;Suspend",Status,"&lt;&gt;Assigned",Status,"&lt;&gt;Open",Status,"&lt;&gt;Hold",ResolvedDate,"&gt;="&amp;$C$1,ResolvedDate,"&lt;="&amp;$F$1)</f>
        <v/>
      </c>
      <c r="E5065" s="137">
        <f>COUNTIFS(Severity,$B5065,SLA_Breach,"&lt;&gt;Yes",Status,"&lt;&gt;Suspend",Status,"&lt;&gt;Assigned",Status,"&lt;&gt;Open",Status,"&lt;&gt;Hold&gt;",ResolvedDate,"&gt;="&amp;$C$1,ResolvedDate,"&lt;="&amp;$F$1)</f>
        <v/>
      </c>
      <c r="F5065" s="137">
        <f>COUNTIFS(Severity,$B5065,SLA_Breach,"Yes",Status,"&lt;&gt;Suspend",Status,"&lt;&gt;Assigned",Status,"&lt;&gt;Open",Status,"&lt;&gt;Hold&gt;",ResolvedDate,"&gt;="&amp;$C$1,ResolvedDate,"&lt;="&amp;$F$1)</f>
        <v/>
      </c>
      <c r="G5065" s="137">
        <f>COUNTIFS(Severity,$B5065,AssignedDate,"&gt;=01/01/2017 12:00:00 AM",AssignedDate,"&lt;="&amp;$F$1)</f>
        <v/>
      </c>
      <c r="H5065" s="177" t="n"/>
      <c r="L5065" s="57" t="n">
        <v>0</v>
      </c>
      <c r="M5065" s="57" t="n"/>
    </row>
    <row r="5066" spans="1:13">
      <c r="A5066" s="137" t="n">
        <v>1</v>
      </c>
      <c r="B5066" s="100" t="s">
        <v>525</v>
      </c>
      <c r="C5066" s="137">
        <f>COUNTIFS(Severity,$B5066,AssignedDate,"&gt;="&amp;$C$1,AssignedDate,"&lt;="&amp;$F$1)</f>
        <v/>
      </c>
      <c r="D5066" s="137">
        <f>COUNTIFS(Severity,$B5066,Status,"&lt;&gt;Suspend",Status,"&lt;&gt;Assigned",Status,"&lt;&gt;Open",Status,"&lt;&gt;Hold",ResolvedDate,"&gt;="&amp;$C$1,ResolvedDate,"&lt;="&amp;$F$1)</f>
        <v/>
      </c>
      <c r="E5066" s="137">
        <f>COUNTIFS(Severity,$B5066,SLA_Breach,"&lt;&gt;Yes",Status,"&lt;&gt;Suspend",Status,"&lt;&gt;Assigned",Status,"&lt;&gt;Open",Status,"&lt;&gt;Hold&gt;",ResolvedDate,"&gt;="&amp;$C$1,ResolvedDate,"&lt;="&amp;$F$1)</f>
        <v/>
      </c>
      <c r="F5066" s="137">
        <f>COUNTIFS(Severity,$B5066,SLA_Breach,"Yes",Status,"&lt;&gt;Suspend",Status,"&lt;&gt;Assigned",Status,"&lt;&gt;Open",Status,"&lt;&gt;Hold&gt;",ResolvedDate,"&gt;="&amp;$C$1,ResolvedDate,"&lt;="&amp;$F$1)</f>
        <v/>
      </c>
      <c r="G5066" s="137">
        <f>COUNTIFS(Severity,$B5066,AssignedDate,"&gt;=01/01/2017 12:00:00 AM",AssignedDate,"&lt;="&amp;$F$1)</f>
        <v/>
      </c>
      <c r="H5066" s="177" t="n"/>
      <c r="L5066" s="57" t="n">
        <v>0</v>
      </c>
      <c r="M5066" s="57" t="n"/>
    </row>
    <row r="5067" spans="1:13">
      <c r="A5067" s="137" t="n">
        <v>1</v>
      </c>
      <c r="B5067" s="100" t="s">
        <v>525</v>
      </c>
      <c r="C5067" s="137">
        <f>COUNTIFS(Severity,$B5067,AssignedDate,"&gt;="&amp;$C$1,AssignedDate,"&lt;="&amp;$F$1)</f>
        <v/>
      </c>
      <c r="D5067" s="137">
        <f>COUNTIFS(Severity,$B5067,Status,"&lt;&gt;Suspend",Status,"&lt;&gt;Assigned",Status,"&lt;&gt;Open",Status,"&lt;&gt;Hold",ResolvedDate,"&gt;="&amp;$C$1,ResolvedDate,"&lt;="&amp;$F$1)</f>
        <v/>
      </c>
      <c r="E5067" s="137">
        <f>COUNTIFS(Severity,$B5067,SLA_Breach,"&lt;&gt;Yes",Status,"&lt;&gt;Suspend",Status,"&lt;&gt;Assigned",Status,"&lt;&gt;Open",Status,"&lt;&gt;Hold&gt;",ResolvedDate,"&gt;="&amp;$C$1,ResolvedDate,"&lt;="&amp;$F$1)</f>
        <v/>
      </c>
      <c r="F5067" s="137">
        <f>COUNTIFS(Severity,$B5067,SLA_Breach,"Yes",Status,"&lt;&gt;Suspend",Status,"&lt;&gt;Assigned",Status,"&lt;&gt;Open",Status,"&lt;&gt;Hold&gt;",ResolvedDate,"&gt;="&amp;$C$1,ResolvedDate,"&lt;="&amp;$F$1)</f>
        <v/>
      </c>
      <c r="G5067" s="137">
        <f>COUNTIFS(Severity,$B5067,AssignedDate,"&gt;=01/01/2017 12:00:00 AM",AssignedDate,"&lt;="&amp;$F$1)</f>
        <v/>
      </c>
      <c r="H5067" s="177" t="n"/>
      <c r="L5067" s="57" t="n">
        <v>0</v>
      </c>
      <c r="M5067" s="57" t="n"/>
    </row>
    <row r="5068" spans="1:13">
      <c r="A5068" s="137" t="n">
        <v>1</v>
      </c>
      <c r="B5068" s="100" t="s">
        <v>525</v>
      </c>
      <c r="C5068" s="137">
        <f>COUNTIFS(Severity,$B5068,AssignedDate,"&gt;="&amp;$C$1,AssignedDate,"&lt;="&amp;$F$1)</f>
        <v/>
      </c>
      <c r="D5068" s="137">
        <f>COUNTIFS(Severity,$B5068,Status,"&lt;&gt;Suspend",Status,"&lt;&gt;Assigned",Status,"&lt;&gt;Open",Status,"&lt;&gt;Hold",ResolvedDate,"&gt;="&amp;$C$1,ResolvedDate,"&lt;="&amp;$F$1)</f>
        <v/>
      </c>
      <c r="E5068" s="137">
        <f>COUNTIFS(Severity,$B5068,SLA_Breach,"&lt;&gt;Yes",Status,"&lt;&gt;Suspend",Status,"&lt;&gt;Assigned",Status,"&lt;&gt;Open",Status,"&lt;&gt;Hold&gt;",ResolvedDate,"&gt;="&amp;$C$1,ResolvedDate,"&lt;="&amp;$F$1)</f>
        <v/>
      </c>
      <c r="F5068" s="137">
        <f>COUNTIFS(Severity,$B5068,SLA_Breach,"Yes",Status,"&lt;&gt;Suspend",Status,"&lt;&gt;Assigned",Status,"&lt;&gt;Open",Status,"&lt;&gt;Hold&gt;",ResolvedDate,"&gt;="&amp;$C$1,ResolvedDate,"&lt;="&amp;$F$1)</f>
        <v/>
      </c>
      <c r="G5068" s="137">
        <f>COUNTIFS(Severity,$B5068,AssignedDate,"&gt;=01/01/2017 12:00:00 AM",AssignedDate,"&lt;="&amp;$F$1)</f>
        <v/>
      </c>
      <c r="H5068" s="177" t="n"/>
      <c r="L5068" s="57" t="n">
        <v>0</v>
      </c>
      <c r="M5068" s="57" t="n"/>
    </row>
    <row r="5069" spans="1:13">
      <c r="A5069" s="137" t="n">
        <v>1</v>
      </c>
      <c r="B5069" s="100" t="s">
        <v>525</v>
      </c>
      <c r="C5069" s="137">
        <f>COUNTIFS(Severity,$B5069,AssignedDate,"&gt;="&amp;$C$1,AssignedDate,"&lt;="&amp;$F$1)</f>
        <v/>
      </c>
      <c r="D5069" s="137">
        <f>COUNTIFS(Severity,$B5069,Status,"&lt;&gt;Suspend",Status,"&lt;&gt;Assigned",Status,"&lt;&gt;Open",Status,"&lt;&gt;Hold",ResolvedDate,"&gt;="&amp;$C$1,ResolvedDate,"&lt;="&amp;$F$1)</f>
        <v/>
      </c>
      <c r="E5069" s="137">
        <f>COUNTIFS(Severity,$B5069,SLA_Breach,"&lt;&gt;Yes",Status,"&lt;&gt;Suspend",Status,"&lt;&gt;Assigned",Status,"&lt;&gt;Open",Status,"&lt;&gt;Hold&gt;",ResolvedDate,"&gt;="&amp;$C$1,ResolvedDate,"&lt;="&amp;$F$1)</f>
        <v/>
      </c>
      <c r="F5069" s="137">
        <f>COUNTIFS(Severity,$B5069,SLA_Breach,"Yes",Status,"&lt;&gt;Suspend",Status,"&lt;&gt;Assigned",Status,"&lt;&gt;Open",Status,"&lt;&gt;Hold&gt;",ResolvedDate,"&gt;="&amp;$C$1,ResolvedDate,"&lt;="&amp;$F$1)</f>
        <v/>
      </c>
      <c r="G5069" s="137">
        <f>COUNTIFS(Severity,$B5069,AssignedDate,"&gt;=01/01/2017 12:00:00 AM",AssignedDate,"&lt;="&amp;$F$1)</f>
        <v/>
      </c>
      <c r="H5069" s="177" t="n"/>
      <c r="L5069" s="57" t="n">
        <v>0</v>
      </c>
      <c r="M5069" s="57" t="n"/>
    </row>
    <row r="5070" spans="1:13">
      <c r="A5070" s="137" t="n">
        <v>1</v>
      </c>
      <c r="B5070" s="100" t="s">
        <v>525</v>
      </c>
      <c r="C5070" s="137">
        <f>COUNTIFS(Severity,$B5070,AssignedDate,"&gt;="&amp;$C$1,AssignedDate,"&lt;="&amp;$F$1)</f>
        <v/>
      </c>
      <c r="D5070" s="137">
        <f>COUNTIFS(Severity,$B5070,Status,"&lt;&gt;Suspend",Status,"&lt;&gt;Assigned",Status,"&lt;&gt;Open",Status,"&lt;&gt;Hold",ResolvedDate,"&gt;="&amp;$C$1,ResolvedDate,"&lt;="&amp;$F$1)</f>
        <v/>
      </c>
      <c r="E5070" s="137">
        <f>COUNTIFS(Severity,$B5070,SLA_Breach,"&lt;&gt;Yes",Status,"&lt;&gt;Suspend",Status,"&lt;&gt;Assigned",Status,"&lt;&gt;Open",Status,"&lt;&gt;Hold&gt;",ResolvedDate,"&gt;="&amp;$C$1,ResolvedDate,"&lt;="&amp;$F$1)</f>
        <v/>
      </c>
      <c r="F5070" s="137">
        <f>COUNTIFS(Severity,$B5070,SLA_Breach,"Yes",Status,"&lt;&gt;Suspend",Status,"&lt;&gt;Assigned",Status,"&lt;&gt;Open",Status,"&lt;&gt;Hold&gt;",ResolvedDate,"&gt;="&amp;$C$1,ResolvedDate,"&lt;="&amp;$F$1)</f>
        <v/>
      </c>
      <c r="G5070" s="137">
        <f>COUNTIFS(Severity,$B5070,AssignedDate,"&gt;=01/01/2017 12:00:00 AM",AssignedDate,"&lt;="&amp;$F$1)</f>
        <v/>
      </c>
      <c r="H5070" s="177" t="n"/>
      <c r="L5070" s="57" t="n">
        <v>0</v>
      </c>
      <c r="M5070" s="57" t="n"/>
    </row>
    <row r="5071" spans="1:13">
      <c r="A5071" s="137" t="n">
        <v>1</v>
      </c>
      <c r="B5071" s="100" t="s">
        <v>525</v>
      </c>
      <c r="C5071" s="137">
        <f>COUNTIFS(Severity,$B5071,AssignedDate,"&gt;="&amp;$C$1,AssignedDate,"&lt;="&amp;$F$1)</f>
        <v/>
      </c>
      <c r="D5071" s="137">
        <f>COUNTIFS(Severity,$B5071,Status,"&lt;&gt;Suspend",Status,"&lt;&gt;Assigned",Status,"&lt;&gt;Open",Status,"&lt;&gt;Hold",ResolvedDate,"&gt;="&amp;$C$1,ResolvedDate,"&lt;="&amp;$F$1)</f>
        <v/>
      </c>
      <c r="E5071" s="137">
        <f>COUNTIFS(Severity,$B5071,SLA_Breach,"&lt;&gt;Yes",Status,"&lt;&gt;Suspend",Status,"&lt;&gt;Assigned",Status,"&lt;&gt;Open",Status,"&lt;&gt;Hold&gt;",ResolvedDate,"&gt;="&amp;$C$1,ResolvedDate,"&lt;="&amp;$F$1)</f>
        <v/>
      </c>
      <c r="F5071" s="137">
        <f>COUNTIFS(Severity,$B5071,SLA_Breach,"Yes",Status,"&lt;&gt;Suspend",Status,"&lt;&gt;Assigned",Status,"&lt;&gt;Open",Status,"&lt;&gt;Hold&gt;",ResolvedDate,"&gt;="&amp;$C$1,ResolvedDate,"&lt;="&amp;$F$1)</f>
        <v/>
      </c>
      <c r="G5071" s="137">
        <f>COUNTIFS(Severity,$B5071,AssignedDate,"&gt;=01/01/2017 12:00:00 AM",AssignedDate,"&lt;="&amp;$F$1)</f>
        <v/>
      </c>
      <c r="H5071" s="177" t="n"/>
      <c r="L5071" s="57" t="n">
        <v>0</v>
      </c>
      <c r="M5071" s="57" t="n"/>
    </row>
    <row r="5072" spans="1:13">
      <c r="A5072" s="137" t="n">
        <v>1</v>
      </c>
      <c r="B5072" s="100" t="s">
        <v>525</v>
      </c>
      <c r="C5072" s="137">
        <f>COUNTIFS(Severity,$B5072,AssignedDate,"&gt;="&amp;$C$1,AssignedDate,"&lt;="&amp;$F$1)</f>
        <v/>
      </c>
      <c r="D5072" s="137">
        <f>COUNTIFS(Severity,$B5072,Status,"&lt;&gt;Suspend",Status,"&lt;&gt;Assigned",Status,"&lt;&gt;Open",Status,"&lt;&gt;Hold",ResolvedDate,"&gt;="&amp;$C$1,ResolvedDate,"&lt;="&amp;$F$1)</f>
        <v/>
      </c>
      <c r="E5072" s="137">
        <f>COUNTIFS(Severity,$B5072,SLA_Breach,"&lt;&gt;Yes",Status,"&lt;&gt;Suspend",Status,"&lt;&gt;Assigned",Status,"&lt;&gt;Open",Status,"&lt;&gt;Hold&gt;",ResolvedDate,"&gt;="&amp;$C$1,ResolvedDate,"&lt;="&amp;$F$1)</f>
        <v/>
      </c>
      <c r="F5072" s="137">
        <f>COUNTIFS(Severity,$B5072,SLA_Breach,"Yes",Status,"&lt;&gt;Suspend",Status,"&lt;&gt;Assigned",Status,"&lt;&gt;Open",Status,"&lt;&gt;Hold&gt;",ResolvedDate,"&gt;="&amp;$C$1,ResolvedDate,"&lt;="&amp;$F$1)</f>
        <v/>
      </c>
      <c r="G5072" s="137">
        <f>COUNTIFS(Severity,$B5072,AssignedDate,"&gt;=01/01/2017 12:00:00 AM",AssignedDate,"&lt;="&amp;$F$1)</f>
        <v/>
      </c>
      <c r="H5072" s="177" t="n"/>
      <c r="L5072" s="57" t="n">
        <v>0</v>
      </c>
      <c r="M5072" s="57" t="n"/>
    </row>
    <row r="5073" spans="1:13">
      <c r="A5073" s="137" t="n">
        <v>1</v>
      </c>
      <c r="B5073" s="100" t="s">
        <v>525</v>
      </c>
      <c r="C5073" s="137">
        <f>COUNTIFS(Severity,$B5073,AssignedDate,"&gt;="&amp;$C$1,AssignedDate,"&lt;="&amp;$F$1)</f>
        <v/>
      </c>
      <c r="D5073" s="137">
        <f>COUNTIFS(Severity,$B5073,Status,"&lt;&gt;Suspend",Status,"&lt;&gt;Assigned",Status,"&lt;&gt;Open",Status,"&lt;&gt;Hold",ResolvedDate,"&gt;="&amp;$C$1,ResolvedDate,"&lt;="&amp;$F$1)</f>
        <v/>
      </c>
      <c r="E5073" s="137">
        <f>COUNTIFS(Severity,$B5073,SLA_Breach,"&lt;&gt;Yes",Status,"&lt;&gt;Suspend",Status,"&lt;&gt;Assigned",Status,"&lt;&gt;Open",Status,"&lt;&gt;Hold&gt;",ResolvedDate,"&gt;="&amp;$C$1,ResolvedDate,"&lt;="&amp;$F$1)</f>
        <v/>
      </c>
      <c r="F5073" s="137">
        <f>COUNTIFS(Severity,$B5073,SLA_Breach,"Yes",Status,"&lt;&gt;Suspend",Status,"&lt;&gt;Assigned",Status,"&lt;&gt;Open",Status,"&lt;&gt;Hold&gt;",ResolvedDate,"&gt;="&amp;$C$1,ResolvedDate,"&lt;="&amp;$F$1)</f>
        <v/>
      </c>
      <c r="G5073" s="137">
        <f>COUNTIFS(Severity,$B5073,AssignedDate,"&gt;=01/01/2017 12:00:00 AM",AssignedDate,"&lt;="&amp;$F$1)</f>
        <v/>
      </c>
      <c r="H5073" s="177" t="n"/>
      <c r="L5073" s="57" t="n">
        <v>0</v>
      </c>
      <c r="M5073" s="57" t="n"/>
    </row>
    <row r="5074" spans="1:13">
      <c r="A5074" s="137" t="n">
        <v>1</v>
      </c>
      <c r="B5074" s="100" t="s">
        <v>525</v>
      </c>
      <c r="C5074" s="137">
        <f>COUNTIFS(Severity,$B5074,AssignedDate,"&gt;="&amp;$C$1,AssignedDate,"&lt;="&amp;$F$1)</f>
        <v/>
      </c>
      <c r="D5074" s="137">
        <f>COUNTIFS(Severity,$B5074,Status,"&lt;&gt;Suspend",Status,"&lt;&gt;Assigned",Status,"&lt;&gt;Open",Status,"&lt;&gt;Hold",ResolvedDate,"&gt;="&amp;$C$1,ResolvedDate,"&lt;="&amp;$F$1)</f>
        <v/>
      </c>
      <c r="E5074" s="137">
        <f>COUNTIFS(Severity,$B5074,SLA_Breach,"&lt;&gt;Yes",Status,"&lt;&gt;Suspend",Status,"&lt;&gt;Assigned",Status,"&lt;&gt;Open",Status,"&lt;&gt;Hold&gt;",ResolvedDate,"&gt;="&amp;$C$1,ResolvedDate,"&lt;="&amp;$F$1)</f>
        <v/>
      </c>
      <c r="F5074" s="137">
        <f>COUNTIFS(Severity,$B5074,SLA_Breach,"Yes",Status,"&lt;&gt;Suspend",Status,"&lt;&gt;Assigned",Status,"&lt;&gt;Open",Status,"&lt;&gt;Hold&gt;",ResolvedDate,"&gt;="&amp;$C$1,ResolvedDate,"&lt;="&amp;$F$1)</f>
        <v/>
      </c>
      <c r="G5074" s="137">
        <f>COUNTIFS(Severity,$B5074,AssignedDate,"&gt;=01/01/2017 12:00:00 AM",AssignedDate,"&lt;="&amp;$F$1)</f>
        <v/>
      </c>
      <c r="H5074" s="177" t="n"/>
      <c r="L5074" s="57" t="n">
        <v>0</v>
      </c>
      <c r="M5074" s="57" t="n"/>
    </row>
    <row r="5075" spans="1:13">
      <c r="A5075" s="137" t="n">
        <v>1</v>
      </c>
      <c r="B5075" s="100" t="s">
        <v>525</v>
      </c>
      <c r="C5075" s="137">
        <f>COUNTIFS(Severity,$B5075,AssignedDate,"&gt;="&amp;$C$1,AssignedDate,"&lt;="&amp;$F$1)</f>
        <v/>
      </c>
      <c r="D5075" s="137">
        <f>COUNTIFS(Severity,$B5075,Status,"&lt;&gt;Suspend",Status,"&lt;&gt;Assigned",Status,"&lt;&gt;Open",Status,"&lt;&gt;Hold",ResolvedDate,"&gt;="&amp;$C$1,ResolvedDate,"&lt;="&amp;$F$1)</f>
        <v/>
      </c>
      <c r="E5075" s="137">
        <f>COUNTIFS(Severity,$B5075,SLA_Breach,"&lt;&gt;Yes",Status,"&lt;&gt;Suspend",Status,"&lt;&gt;Assigned",Status,"&lt;&gt;Open",Status,"&lt;&gt;Hold&gt;",ResolvedDate,"&gt;="&amp;$C$1,ResolvedDate,"&lt;="&amp;$F$1)</f>
        <v/>
      </c>
      <c r="F5075" s="137">
        <f>COUNTIFS(Severity,$B5075,SLA_Breach,"Yes",Status,"&lt;&gt;Suspend",Status,"&lt;&gt;Assigned",Status,"&lt;&gt;Open",Status,"&lt;&gt;Hold&gt;",ResolvedDate,"&gt;="&amp;$C$1,ResolvedDate,"&lt;="&amp;$F$1)</f>
        <v/>
      </c>
      <c r="G5075" s="137">
        <f>COUNTIFS(Severity,$B5075,AssignedDate,"&gt;=01/01/2017 12:00:00 AM",AssignedDate,"&lt;="&amp;$F$1)</f>
        <v/>
      </c>
      <c r="H5075" s="177" t="n"/>
      <c r="L5075" s="57" t="n">
        <v>0</v>
      </c>
      <c r="M5075" s="57" t="n"/>
    </row>
    <row r="5076" spans="1:13">
      <c r="A5076" s="137" t="n">
        <v>1</v>
      </c>
      <c r="B5076" s="100" t="s">
        <v>525</v>
      </c>
      <c r="C5076" s="137">
        <f>COUNTIFS(Severity,$B5076,AssignedDate,"&gt;="&amp;$C$1,AssignedDate,"&lt;="&amp;$F$1)</f>
        <v/>
      </c>
      <c r="D5076" s="137">
        <f>COUNTIFS(Severity,$B5076,Status,"&lt;&gt;Suspend",Status,"&lt;&gt;Assigned",Status,"&lt;&gt;Open",Status,"&lt;&gt;Hold",ResolvedDate,"&gt;="&amp;$C$1,ResolvedDate,"&lt;="&amp;$F$1)</f>
        <v/>
      </c>
      <c r="E5076" s="137">
        <f>COUNTIFS(Severity,$B5076,SLA_Breach,"&lt;&gt;Yes",Status,"&lt;&gt;Suspend",Status,"&lt;&gt;Assigned",Status,"&lt;&gt;Open",Status,"&lt;&gt;Hold&gt;",ResolvedDate,"&gt;="&amp;$C$1,ResolvedDate,"&lt;="&amp;$F$1)</f>
        <v/>
      </c>
      <c r="F5076" s="137">
        <f>COUNTIFS(Severity,$B5076,SLA_Breach,"Yes",Status,"&lt;&gt;Suspend",Status,"&lt;&gt;Assigned",Status,"&lt;&gt;Open",Status,"&lt;&gt;Hold&gt;",ResolvedDate,"&gt;="&amp;$C$1,ResolvedDate,"&lt;="&amp;$F$1)</f>
        <v/>
      </c>
      <c r="G5076" s="137">
        <f>COUNTIFS(Severity,$B5076,AssignedDate,"&gt;=01/01/2017 12:00:00 AM",AssignedDate,"&lt;="&amp;$F$1)</f>
        <v/>
      </c>
      <c r="H5076" s="177" t="n"/>
      <c r="L5076" s="57" t="n">
        <v>0</v>
      </c>
      <c r="M5076" s="57" t="n"/>
    </row>
    <row r="5077" spans="1:13">
      <c r="A5077" s="137" t="n">
        <v>1</v>
      </c>
      <c r="B5077" s="100" t="s">
        <v>525</v>
      </c>
      <c r="C5077" s="137">
        <f>COUNTIFS(Severity,$B5077,AssignedDate,"&gt;="&amp;$C$1,AssignedDate,"&lt;="&amp;$F$1)</f>
        <v/>
      </c>
      <c r="D5077" s="137">
        <f>COUNTIFS(Severity,$B5077,Status,"&lt;&gt;Suspend",Status,"&lt;&gt;Assigned",Status,"&lt;&gt;Open",Status,"&lt;&gt;Hold",ResolvedDate,"&gt;="&amp;$C$1,ResolvedDate,"&lt;="&amp;$F$1)</f>
        <v/>
      </c>
      <c r="E5077" s="137">
        <f>COUNTIFS(Severity,$B5077,SLA_Breach,"&lt;&gt;Yes",Status,"&lt;&gt;Suspend",Status,"&lt;&gt;Assigned",Status,"&lt;&gt;Open",Status,"&lt;&gt;Hold&gt;",ResolvedDate,"&gt;="&amp;$C$1,ResolvedDate,"&lt;="&amp;$F$1)</f>
        <v/>
      </c>
      <c r="F5077" s="137">
        <f>COUNTIFS(Severity,$B5077,SLA_Breach,"Yes",Status,"&lt;&gt;Suspend",Status,"&lt;&gt;Assigned",Status,"&lt;&gt;Open",Status,"&lt;&gt;Hold&gt;",ResolvedDate,"&gt;="&amp;$C$1,ResolvedDate,"&lt;="&amp;$F$1)</f>
        <v/>
      </c>
      <c r="G5077" s="137">
        <f>COUNTIFS(Severity,$B5077,AssignedDate,"&gt;=01/01/2017 12:00:00 AM",AssignedDate,"&lt;="&amp;$F$1)</f>
        <v/>
      </c>
      <c r="H5077" s="177" t="n"/>
      <c r="L5077" s="57" t="n">
        <v>0</v>
      </c>
      <c r="M5077" s="57" t="n"/>
    </row>
    <row r="5078" spans="1:13">
      <c r="A5078" s="137" t="n">
        <v>1</v>
      </c>
      <c r="B5078" s="100" t="s">
        <v>525</v>
      </c>
      <c r="C5078" s="137">
        <f>COUNTIFS(Severity,$B5078,AssignedDate,"&gt;="&amp;$C$1,AssignedDate,"&lt;="&amp;$F$1)</f>
        <v/>
      </c>
      <c r="D5078" s="137">
        <f>COUNTIFS(Severity,$B5078,Status,"&lt;&gt;Suspend",Status,"&lt;&gt;Assigned",Status,"&lt;&gt;Open",Status,"&lt;&gt;Hold",ResolvedDate,"&gt;="&amp;$C$1,ResolvedDate,"&lt;="&amp;$F$1)</f>
        <v/>
      </c>
      <c r="E5078" s="137">
        <f>COUNTIFS(Severity,$B5078,SLA_Breach,"&lt;&gt;Yes",Status,"&lt;&gt;Suspend",Status,"&lt;&gt;Assigned",Status,"&lt;&gt;Open",Status,"&lt;&gt;Hold&gt;",ResolvedDate,"&gt;="&amp;$C$1,ResolvedDate,"&lt;="&amp;$F$1)</f>
        <v/>
      </c>
      <c r="F5078" s="137">
        <f>COUNTIFS(Severity,$B5078,SLA_Breach,"Yes",Status,"&lt;&gt;Suspend",Status,"&lt;&gt;Assigned",Status,"&lt;&gt;Open",Status,"&lt;&gt;Hold&gt;",ResolvedDate,"&gt;="&amp;$C$1,ResolvedDate,"&lt;="&amp;$F$1)</f>
        <v/>
      </c>
      <c r="G5078" s="137">
        <f>COUNTIFS(Severity,$B5078,AssignedDate,"&gt;=01/01/2017 12:00:00 AM",AssignedDate,"&lt;="&amp;$F$1)</f>
        <v/>
      </c>
      <c r="H5078" s="177" t="n"/>
      <c r="L5078" s="57" t="n">
        <v>0</v>
      </c>
      <c r="M5078" s="57" t="n"/>
    </row>
    <row r="5079" spans="1:13">
      <c r="A5079" s="137" t="n">
        <v>1</v>
      </c>
      <c r="B5079" s="100" t="s">
        <v>525</v>
      </c>
      <c r="C5079" s="137">
        <f>COUNTIFS(Severity,$B5079,AssignedDate,"&gt;="&amp;$C$1,AssignedDate,"&lt;="&amp;$F$1)</f>
        <v/>
      </c>
      <c r="D5079" s="137">
        <f>COUNTIFS(Severity,$B5079,Status,"&lt;&gt;Suspend",Status,"&lt;&gt;Assigned",Status,"&lt;&gt;Open",Status,"&lt;&gt;Hold",ResolvedDate,"&gt;="&amp;$C$1,ResolvedDate,"&lt;="&amp;$F$1)</f>
        <v/>
      </c>
      <c r="E5079" s="137">
        <f>COUNTIFS(Severity,$B5079,SLA_Breach,"&lt;&gt;Yes",Status,"&lt;&gt;Suspend",Status,"&lt;&gt;Assigned",Status,"&lt;&gt;Open",Status,"&lt;&gt;Hold&gt;",ResolvedDate,"&gt;="&amp;$C$1,ResolvedDate,"&lt;="&amp;$F$1)</f>
        <v/>
      </c>
      <c r="F5079" s="137">
        <f>COUNTIFS(Severity,$B5079,SLA_Breach,"Yes",Status,"&lt;&gt;Suspend",Status,"&lt;&gt;Assigned",Status,"&lt;&gt;Open",Status,"&lt;&gt;Hold&gt;",ResolvedDate,"&gt;="&amp;$C$1,ResolvedDate,"&lt;="&amp;$F$1)</f>
        <v/>
      </c>
      <c r="G5079" s="137">
        <f>COUNTIFS(Severity,$B5079,AssignedDate,"&gt;=01/01/2017 12:00:00 AM",AssignedDate,"&lt;="&amp;$F$1)</f>
        <v/>
      </c>
      <c r="H5079" s="177" t="n"/>
      <c r="L5079" s="57" t="n">
        <v>0</v>
      </c>
      <c r="M5079" s="57" t="n"/>
    </row>
    <row r="5080" spans="1:13">
      <c r="A5080" s="137" t="n">
        <v>1</v>
      </c>
      <c r="B5080" s="100" t="s">
        <v>525</v>
      </c>
      <c r="C5080" s="137">
        <f>COUNTIFS(Severity,$B5080,AssignedDate,"&gt;="&amp;$C$1,AssignedDate,"&lt;="&amp;$F$1)</f>
        <v/>
      </c>
      <c r="D5080" s="137">
        <f>COUNTIFS(Severity,$B5080,Status,"&lt;&gt;Suspend",Status,"&lt;&gt;Assigned",Status,"&lt;&gt;Open",Status,"&lt;&gt;Hold",ResolvedDate,"&gt;="&amp;$C$1,ResolvedDate,"&lt;="&amp;$F$1)</f>
        <v/>
      </c>
      <c r="E5080" s="137">
        <f>COUNTIFS(Severity,$B5080,SLA_Breach,"&lt;&gt;Yes",Status,"&lt;&gt;Suspend",Status,"&lt;&gt;Assigned",Status,"&lt;&gt;Open",Status,"&lt;&gt;Hold&gt;",ResolvedDate,"&gt;="&amp;$C$1,ResolvedDate,"&lt;="&amp;$F$1)</f>
        <v/>
      </c>
      <c r="F5080" s="137">
        <f>COUNTIFS(Severity,$B5080,SLA_Breach,"Yes",Status,"&lt;&gt;Suspend",Status,"&lt;&gt;Assigned",Status,"&lt;&gt;Open",Status,"&lt;&gt;Hold&gt;",ResolvedDate,"&gt;="&amp;$C$1,ResolvedDate,"&lt;="&amp;$F$1)</f>
        <v/>
      </c>
      <c r="G5080" s="137">
        <f>COUNTIFS(Severity,$B5080,AssignedDate,"&gt;=01/01/2017 12:00:00 AM",AssignedDate,"&lt;="&amp;$F$1)</f>
        <v/>
      </c>
      <c r="H5080" s="177" t="n"/>
      <c r="L5080" s="57" t="n">
        <v>0</v>
      </c>
      <c r="M5080" s="57" t="n"/>
    </row>
    <row r="5081" spans="1:13">
      <c r="A5081" s="137" t="n">
        <v>1</v>
      </c>
      <c r="B5081" s="100" t="s">
        <v>525</v>
      </c>
      <c r="C5081" s="137">
        <f>COUNTIFS(Severity,$B5081,AssignedDate,"&gt;="&amp;$C$1,AssignedDate,"&lt;="&amp;$F$1)</f>
        <v/>
      </c>
      <c r="D5081" s="137">
        <f>COUNTIFS(Severity,$B5081,Status,"&lt;&gt;Suspend",Status,"&lt;&gt;Assigned",Status,"&lt;&gt;Open",Status,"&lt;&gt;Hold",ResolvedDate,"&gt;="&amp;$C$1,ResolvedDate,"&lt;="&amp;$F$1)</f>
        <v/>
      </c>
      <c r="E5081" s="137">
        <f>COUNTIFS(Severity,$B5081,SLA_Breach,"&lt;&gt;Yes",Status,"&lt;&gt;Suspend",Status,"&lt;&gt;Assigned",Status,"&lt;&gt;Open",Status,"&lt;&gt;Hold&gt;",ResolvedDate,"&gt;="&amp;$C$1,ResolvedDate,"&lt;="&amp;$F$1)</f>
        <v/>
      </c>
      <c r="F5081" s="137">
        <f>COUNTIFS(Severity,$B5081,SLA_Breach,"Yes",Status,"&lt;&gt;Suspend",Status,"&lt;&gt;Assigned",Status,"&lt;&gt;Open",Status,"&lt;&gt;Hold&gt;",ResolvedDate,"&gt;="&amp;$C$1,ResolvedDate,"&lt;="&amp;$F$1)</f>
        <v/>
      </c>
      <c r="G5081" s="137">
        <f>COUNTIFS(Severity,$B5081,AssignedDate,"&gt;=01/01/2017 12:00:00 AM",AssignedDate,"&lt;="&amp;$F$1)</f>
        <v/>
      </c>
      <c r="H5081" s="177" t="n"/>
      <c r="L5081" s="57" t="n">
        <v>0</v>
      </c>
      <c r="M5081" s="57" t="n"/>
    </row>
    <row r="5082" spans="1:13">
      <c r="A5082" s="137" t="n">
        <v>1</v>
      </c>
      <c r="B5082" s="100" t="s">
        <v>525</v>
      </c>
      <c r="C5082" s="137">
        <f>COUNTIFS(Severity,$B5082,AssignedDate,"&gt;="&amp;$C$1,AssignedDate,"&lt;="&amp;$F$1)</f>
        <v/>
      </c>
      <c r="D5082" s="137">
        <f>COUNTIFS(Severity,$B5082,Status,"&lt;&gt;Suspend",Status,"&lt;&gt;Assigned",Status,"&lt;&gt;Open",Status,"&lt;&gt;Hold",ResolvedDate,"&gt;="&amp;$C$1,ResolvedDate,"&lt;="&amp;$F$1)</f>
        <v/>
      </c>
      <c r="E5082" s="137">
        <f>COUNTIFS(Severity,$B5082,SLA_Breach,"&lt;&gt;Yes",Status,"&lt;&gt;Suspend",Status,"&lt;&gt;Assigned",Status,"&lt;&gt;Open",Status,"&lt;&gt;Hold&gt;",ResolvedDate,"&gt;="&amp;$C$1,ResolvedDate,"&lt;="&amp;$F$1)</f>
        <v/>
      </c>
      <c r="F5082" s="137">
        <f>COUNTIFS(Severity,$B5082,SLA_Breach,"Yes",Status,"&lt;&gt;Suspend",Status,"&lt;&gt;Assigned",Status,"&lt;&gt;Open",Status,"&lt;&gt;Hold&gt;",ResolvedDate,"&gt;="&amp;$C$1,ResolvedDate,"&lt;="&amp;$F$1)</f>
        <v/>
      </c>
      <c r="G5082" s="137">
        <f>COUNTIFS(Severity,$B5082,AssignedDate,"&gt;=01/01/2017 12:00:00 AM",AssignedDate,"&lt;="&amp;$F$1)</f>
        <v/>
      </c>
      <c r="H5082" s="177" t="n"/>
      <c r="L5082" s="57" t="n">
        <v>0</v>
      </c>
      <c r="M5082" s="57" t="n"/>
    </row>
    <row r="5083" spans="1:13">
      <c r="A5083" s="137" t="n">
        <v>1</v>
      </c>
      <c r="B5083" s="100" t="s">
        <v>525</v>
      </c>
      <c r="C5083" s="137">
        <f>COUNTIFS(Severity,$B5083,AssignedDate,"&gt;="&amp;$C$1,AssignedDate,"&lt;="&amp;$F$1)</f>
        <v/>
      </c>
      <c r="D5083" s="137">
        <f>COUNTIFS(Severity,$B5083,Status,"&lt;&gt;Suspend",Status,"&lt;&gt;Assigned",Status,"&lt;&gt;Open",Status,"&lt;&gt;Hold",ResolvedDate,"&gt;="&amp;$C$1,ResolvedDate,"&lt;="&amp;$F$1)</f>
        <v/>
      </c>
      <c r="E5083" s="137">
        <f>COUNTIFS(Severity,$B5083,SLA_Breach,"&lt;&gt;Yes",Status,"&lt;&gt;Suspend",Status,"&lt;&gt;Assigned",Status,"&lt;&gt;Open",Status,"&lt;&gt;Hold&gt;",ResolvedDate,"&gt;="&amp;$C$1,ResolvedDate,"&lt;="&amp;$F$1)</f>
        <v/>
      </c>
      <c r="F5083" s="137">
        <f>COUNTIFS(Severity,$B5083,SLA_Breach,"Yes",Status,"&lt;&gt;Suspend",Status,"&lt;&gt;Assigned",Status,"&lt;&gt;Open",Status,"&lt;&gt;Hold&gt;",ResolvedDate,"&gt;="&amp;$C$1,ResolvedDate,"&lt;="&amp;$F$1)</f>
        <v/>
      </c>
      <c r="G5083" s="137">
        <f>COUNTIFS(Severity,$B5083,AssignedDate,"&gt;=01/01/2017 12:00:00 AM",AssignedDate,"&lt;="&amp;$F$1)</f>
        <v/>
      </c>
      <c r="H5083" s="177" t="n"/>
      <c r="L5083" s="57" t="n">
        <v>0</v>
      </c>
      <c r="M5083" s="57" t="n"/>
    </row>
    <row r="5084" spans="1:13">
      <c r="A5084" s="137" t="n">
        <v>1</v>
      </c>
      <c r="B5084" s="100" t="s">
        <v>525</v>
      </c>
      <c r="C5084" s="137">
        <f>COUNTIFS(Severity,$B5084,AssignedDate,"&gt;="&amp;$C$1,AssignedDate,"&lt;="&amp;$F$1)</f>
        <v/>
      </c>
      <c r="D5084" s="137">
        <f>COUNTIFS(Severity,$B5084,Status,"&lt;&gt;Suspend",Status,"&lt;&gt;Assigned",Status,"&lt;&gt;Open",Status,"&lt;&gt;Hold",ResolvedDate,"&gt;="&amp;$C$1,ResolvedDate,"&lt;="&amp;$F$1)</f>
        <v/>
      </c>
      <c r="E5084" s="137">
        <f>COUNTIFS(Severity,$B5084,SLA_Breach,"&lt;&gt;Yes",Status,"&lt;&gt;Suspend",Status,"&lt;&gt;Assigned",Status,"&lt;&gt;Open",Status,"&lt;&gt;Hold&gt;",ResolvedDate,"&gt;="&amp;$C$1,ResolvedDate,"&lt;="&amp;$F$1)</f>
        <v/>
      </c>
      <c r="F5084" s="137">
        <f>COUNTIFS(Severity,$B5084,SLA_Breach,"Yes",Status,"&lt;&gt;Suspend",Status,"&lt;&gt;Assigned",Status,"&lt;&gt;Open",Status,"&lt;&gt;Hold&gt;",ResolvedDate,"&gt;="&amp;$C$1,ResolvedDate,"&lt;="&amp;$F$1)</f>
        <v/>
      </c>
      <c r="G5084" s="137">
        <f>COUNTIFS(Severity,$B5084,AssignedDate,"&gt;=01/01/2017 12:00:00 AM",AssignedDate,"&lt;="&amp;$F$1)</f>
        <v/>
      </c>
      <c r="H5084" s="177" t="n"/>
      <c r="L5084" s="57" t="n">
        <v>0</v>
      </c>
      <c r="M5084" s="57" t="n"/>
    </row>
    <row r="5085" spans="1:13">
      <c r="A5085" s="137" t="n">
        <v>1</v>
      </c>
      <c r="B5085" s="100" t="s">
        <v>525</v>
      </c>
      <c r="C5085" s="137">
        <f>COUNTIFS(Severity,$B5085,AssignedDate,"&gt;="&amp;$C$1,AssignedDate,"&lt;="&amp;$F$1)</f>
        <v/>
      </c>
      <c r="D5085" s="137">
        <f>COUNTIFS(Severity,$B5085,Status,"&lt;&gt;Suspend",Status,"&lt;&gt;Assigned",Status,"&lt;&gt;Open",Status,"&lt;&gt;Hold",ResolvedDate,"&gt;="&amp;$C$1,ResolvedDate,"&lt;="&amp;$F$1)</f>
        <v/>
      </c>
      <c r="E5085" s="137">
        <f>COUNTIFS(Severity,$B5085,SLA_Breach,"&lt;&gt;Yes",Status,"&lt;&gt;Suspend",Status,"&lt;&gt;Assigned",Status,"&lt;&gt;Open",Status,"&lt;&gt;Hold&gt;",ResolvedDate,"&gt;="&amp;$C$1,ResolvedDate,"&lt;="&amp;$F$1)</f>
        <v/>
      </c>
      <c r="F5085" s="137">
        <f>COUNTIFS(Severity,$B5085,SLA_Breach,"Yes",Status,"&lt;&gt;Suspend",Status,"&lt;&gt;Assigned",Status,"&lt;&gt;Open",Status,"&lt;&gt;Hold&gt;",ResolvedDate,"&gt;="&amp;$C$1,ResolvedDate,"&lt;="&amp;$F$1)</f>
        <v/>
      </c>
      <c r="G5085" s="137">
        <f>COUNTIFS(Severity,$B5085,AssignedDate,"&gt;=01/01/2017 12:00:00 AM",AssignedDate,"&lt;="&amp;$F$1)</f>
        <v/>
      </c>
      <c r="H5085" s="177" t="n"/>
      <c r="L5085" s="57" t="n">
        <v>0</v>
      </c>
      <c r="M5085" s="57" t="n"/>
    </row>
    <row r="5086" spans="1:13">
      <c r="A5086" s="137" t="n">
        <v>1</v>
      </c>
      <c r="B5086" s="100" t="s">
        <v>525</v>
      </c>
      <c r="C5086" s="137">
        <f>COUNTIFS(Severity,$B5086,AssignedDate,"&gt;="&amp;$C$1,AssignedDate,"&lt;="&amp;$F$1)</f>
        <v/>
      </c>
      <c r="D5086" s="137">
        <f>COUNTIFS(Severity,$B5086,Status,"&lt;&gt;Suspend",Status,"&lt;&gt;Assigned",Status,"&lt;&gt;Open",Status,"&lt;&gt;Hold",ResolvedDate,"&gt;="&amp;$C$1,ResolvedDate,"&lt;="&amp;$F$1)</f>
        <v/>
      </c>
      <c r="E5086" s="137">
        <f>COUNTIFS(Severity,$B5086,SLA_Breach,"&lt;&gt;Yes",Status,"&lt;&gt;Suspend",Status,"&lt;&gt;Assigned",Status,"&lt;&gt;Open",Status,"&lt;&gt;Hold&gt;",ResolvedDate,"&gt;="&amp;$C$1,ResolvedDate,"&lt;="&amp;$F$1)</f>
        <v/>
      </c>
      <c r="F5086" s="137">
        <f>COUNTIFS(Severity,$B5086,SLA_Breach,"Yes",Status,"&lt;&gt;Suspend",Status,"&lt;&gt;Assigned",Status,"&lt;&gt;Open",Status,"&lt;&gt;Hold&gt;",ResolvedDate,"&gt;="&amp;$C$1,ResolvedDate,"&lt;="&amp;$F$1)</f>
        <v/>
      </c>
      <c r="G5086" s="137">
        <f>COUNTIFS(Severity,$B5086,AssignedDate,"&gt;=01/01/2017 12:00:00 AM",AssignedDate,"&lt;="&amp;$F$1)</f>
        <v/>
      </c>
      <c r="H5086" s="177" t="n"/>
      <c r="L5086" s="57" t="n">
        <v>0</v>
      </c>
      <c r="M5086" s="57" t="n"/>
    </row>
    <row r="5087" spans="1:13">
      <c r="A5087" s="137" t="n">
        <v>1</v>
      </c>
      <c r="B5087" s="100" t="s">
        <v>525</v>
      </c>
      <c r="C5087" s="137">
        <f>COUNTIFS(Severity,$B5087,AssignedDate,"&gt;="&amp;$C$1,AssignedDate,"&lt;="&amp;$F$1)</f>
        <v/>
      </c>
      <c r="D5087" s="137">
        <f>COUNTIFS(Severity,$B5087,Status,"&lt;&gt;Suspend",Status,"&lt;&gt;Assigned",Status,"&lt;&gt;Open",Status,"&lt;&gt;Hold",ResolvedDate,"&gt;="&amp;$C$1,ResolvedDate,"&lt;="&amp;$F$1)</f>
        <v/>
      </c>
      <c r="E5087" s="137">
        <f>COUNTIFS(Severity,$B5087,SLA_Breach,"&lt;&gt;Yes",Status,"&lt;&gt;Suspend",Status,"&lt;&gt;Assigned",Status,"&lt;&gt;Open",Status,"&lt;&gt;Hold&gt;",ResolvedDate,"&gt;="&amp;$C$1,ResolvedDate,"&lt;="&amp;$F$1)</f>
        <v/>
      </c>
      <c r="F5087" s="137">
        <f>COUNTIFS(Severity,$B5087,SLA_Breach,"Yes",Status,"&lt;&gt;Suspend",Status,"&lt;&gt;Assigned",Status,"&lt;&gt;Open",Status,"&lt;&gt;Hold&gt;",ResolvedDate,"&gt;="&amp;$C$1,ResolvedDate,"&lt;="&amp;$F$1)</f>
        <v/>
      </c>
      <c r="G5087" s="137">
        <f>COUNTIFS(Severity,$B5087,AssignedDate,"&gt;=01/01/2017 12:00:00 AM",AssignedDate,"&lt;="&amp;$F$1)</f>
        <v/>
      </c>
      <c r="H5087" s="177" t="n"/>
      <c r="L5087" s="57" t="n">
        <v>0</v>
      </c>
      <c r="M5087" s="57" t="n"/>
    </row>
    <row r="5088" spans="1:13">
      <c r="A5088" s="137" t="n">
        <v>1</v>
      </c>
      <c r="B5088" s="100" t="s">
        <v>525</v>
      </c>
      <c r="C5088" s="137">
        <f>COUNTIFS(Severity,$B5088,AssignedDate,"&gt;="&amp;$C$1,AssignedDate,"&lt;="&amp;$F$1)</f>
        <v/>
      </c>
      <c r="D5088" s="137">
        <f>COUNTIFS(Severity,$B5088,Status,"&lt;&gt;Suspend",Status,"&lt;&gt;Assigned",Status,"&lt;&gt;Open",Status,"&lt;&gt;Hold",ResolvedDate,"&gt;="&amp;$C$1,ResolvedDate,"&lt;="&amp;$F$1)</f>
        <v/>
      </c>
      <c r="E5088" s="137">
        <f>COUNTIFS(Severity,$B5088,SLA_Breach,"&lt;&gt;Yes",Status,"&lt;&gt;Suspend",Status,"&lt;&gt;Assigned",Status,"&lt;&gt;Open",Status,"&lt;&gt;Hold&gt;",ResolvedDate,"&gt;="&amp;$C$1,ResolvedDate,"&lt;="&amp;$F$1)</f>
        <v/>
      </c>
      <c r="F5088" s="137">
        <f>COUNTIFS(Severity,$B5088,SLA_Breach,"Yes",Status,"&lt;&gt;Suspend",Status,"&lt;&gt;Assigned",Status,"&lt;&gt;Open",Status,"&lt;&gt;Hold&gt;",ResolvedDate,"&gt;="&amp;$C$1,ResolvedDate,"&lt;="&amp;$F$1)</f>
        <v/>
      </c>
      <c r="G5088" s="137">
        <f>COUNTIFS(Severity,$B5088,AssignedDate,"&gt;=01/01/2017 12:00:00 AM",AssignedDate,"&lt;="&amp;$F$1)</f>
        <v/>
      </c>
      <c r="H5088" s="177" t="n"/>
      <c r="L5088" s="57" t="n">
        <v>0</v>
      </c>
      <c r="M5088" s="57" t="n"/>
    </row>
    <row r="5089" spans="1:13">
      <c r="A5089" s="137" t="n">
        <v>1</v>
      </c>
      <c r="B5089" s="100" t="s">
        <v>525</v>
      </c>
      <c r="C5089" s="137">
        <f>COUNTIFS(Severity,$B5089,AssignedDate,"&gt;="&amp;$C$1,AssignedDate,"&lt;="&amp;$F$1)</f>
        <v/>
      </c>
      <c r="D5089" s="137">
        <f>COUNTIFS(Severity,$B5089,Status,"&lt;&gt;Suspend",Status,"&lt;&gt;Assigned",Status,"&lt;&gt;Open",Status,"&lt;&gt;Hold",ResolvedDate,"&gt;="&amp;$C$1,ResolvedDate,"&lt;="&amp;$F$1)</f>
        <v/>
      </c>
      <c r="E5089" s="137">
        <f>COUNTIFS(Severity,$B5089,SLA_Breach,"&lt;&gt;Yes",Status,"&lt;&gt;Suspend",Status,"&lt;&gt;Assigned",Status,"&lt;&gt;Open",Status,"&lt;&gt;Hold&gt;",ResolvedDate,"&gt;="&amp;$C$1,ResolvedDate,"&lt;="&amp;$F$1)</f>
        <v/>
      </c>
      <c r="F5089" s="137">
        <f>COUNTIFS(Severity,$B5089,SLA_Breach,"Yes",Status,"&lt;&gt;Suspend",Status,"&lt;&gt;Assigned",Status,"&lt;&gt;Open",Status,"&lt;&gt;Hold&gt;",ResolvedDate,"&gt;="&amp;$C$1,ResolvedDate,"&lt;="&amp;$F$1)</f>
        <v/>
      </c>
      <c r="G5089" s="137">
        <f>COUNTIFS(Severity,$B5089,AssignedDate,"&gt;=01/01/2017 12:00:00 AM",AssignedDate,"&lt;="&amp;$F$1)</f>
        <v/>
      </c>
      <c r="H5089" s="177" t="n"/>
      <c r="L5089" s="57" t="n">
        <v>0</v>
      </c>
      <c r="M5089" s="57" t="n"/>
    </row>
    <row r="5090" spans="1:13">
      <c r="A5090" s="137" t="n">
        <v>1</v>
      </c>
      <c r="B5090" s="100" t="s">
        <v>525</v>
      </c>
      <c r="C5090" s="137">
        <f>COUNTIFS(Severity,$B5090,AssignedDate,"&gt;="&amp;$C$1,AssignedDate,"&lt;="&amp;$F$1)</f>
        <v/>
      </c>
      <c r="D5090" s="137">
        <f>COUNTIFS(Severity,$B5090,Status,"&lt;&gt;Suspend",Status,"&lt;&gt;Assigned",Status,"&lt;&gt;Open",Status,"&lt;&gt;Hold",ResolvedDate,"&gt;="&amp;$C$1,ResolvedDate,"&lt;="&amp;$F$1)</f>
        <v/>
      </c>
      <c r="E5090" s="137">
        <f>COUNTIFS(Severity,$B5090,SLA_Breach,"&lt;&gt;Yes",Status,"&lt;&gt;Suspend",Status,"&lt;&gt;Assigned",Status,"&lt;&gt;Open",Status,"&lt;&gt;Hold&gt;",ResolvedDate,"&gt;="&amp;$C$1,ResolvedDate,"&lt;="&amp;$F$1)</f>
        <v/>
      </c>
      <c r="F5090" s="137">
        <f>COUNTIFS(Severity,$B5090,SLA_Breach,"Yes",Status,"&lt;&gt;Suspend",Status,"&lt;&gt;Assigned",Status,"&lt;&gt;Open",Status,"&lt;&gt;Hold&gt;",ResolvedDate,"&gt;="&amp;$C$1,ResolvedDate,"&lt;="&amp;$F$1)</f>
        <v/>
      </c>
      <c r="G5090" s="137">
        <f>COUNTIFS(Severity,$B5090,AssignedDate,"&gt;=01/01/2017 12:00:00 AM",AssignedDate,"&lt;="&amp;$F$1)</f>
        <v/>
      </c>
      <c r="H5090" s="177" t="n"/>
      <c r="L5090" s="57" t="n">
        <v>0</v>
      </c>
      <c r="M5090" s="57" t="n"/>
    </row>
  </sheetData>
  <mergeCells count="5091">
    <mergeCell ref="H24:I24"/>
    <mergeCell ref="H25:I25"/>
    <mergeCell ref="H26:I26"/>
    <mergeCell ref="H23:I23"/>
    <mergeCell ref="H11:I11"/>
    <mergeCell ref="H12:I12"/>
    <mergeCell ref="H13:I13"/>
    <mergeCell ref="H14:I14"/>
    <mergeCell ref="H15:I15"/>
    <mergeCell ref="H16:I16"/>
    <mergeCell ref="H17:I17"/>
    <mergeCell ref="H18:I18"/>
    <mergeCell ref="H19:I19"/>
    <mergeCell ref="H20:I20"/>
    <mergeCell ref="H183:I183"/>
    <mergeCell ref="A3:I3"/>
    <mergeCell ref="A4:I4"/>
    <mergeCell ref="H5:I5"/>
    <mergeCell ref="H180:I180"/>
    <mergeCell ref="H181:I181"/>
    <mergeCell ref="H182:I182"/>
    <mergeCell ref="H6:I6"/>
    <mergeCell ref="H7:I7"/>
    <mergeCell ref="H8:I8"/>
    <mergeCell ref="H9:I9"/>
    <mergeCell ref="H10:I10"/>
    <mergeCell ref="H42:I42"/>
    <mergeCell ref="H43:I43"/>
    <mergeCell ref="H44:I44"/>
    <mergeCell ref="H39:I39"/>
    <mergeCell ref="H40:I40"/>
    <mergeCell ref="H41:I41"/>
    <mergeCell ref="H36:I36"/>
    <mergeCell ref="H37:I37"/>
    <mergeCell ref="H38:I38"/>
    <mergeCell ref="H33:I33"/>
    <mergeCell ref="H34:I34"/>
    <mergeCell ref="H35:I35"/>
    <mergeCell ref="H30:I30"/>
    <mergeCell ref="H31:I31"/>
    <mergeCell ref="H32:I32"/>
    <mergeCell ref="H27:I27"/>
    <mergeCell ref="H28:I28"/>
    <mergeCell ref="H29:I29"/>
    <mergeCell ref="H61:I61"/>
    <mergeCell ref="H62:I62"/>
    <mergeCell ref="H63:I63"/>
    <mergeCell ref="H58:I58"/>
    <mergeCell ref="H59:I59"/>
    <mergeCell ref="H60:I60"/>
    <mergeCell ref="H54:I54"/>
    <mergeCell ref="H55:I55"/>
    <mergeCell ref="H57:I57"/>
    <mergeCell ref="H51:I51"/>
    <mergeCell ref="H52:I52"/>
    <mergeCell ref="H53:I53"/>
    <mergeCell ref="H48:I48"/>
    <mergeCell ref="H49:I49"/>
    <mergeCell ref="H50:I50"/>
    <mergeCell ref="H45:I45"/>
    <mergeCell ref="H46:I46"/>
    <mergeCell ref="H47:I47"/>
    <mergeCell ref="H79:I79"/>
    <mergeCell ref="H80:I80"/>
    <mergeCell ref="H81:I81"/>
    <mergeCell ref="H76:I76"/>
    <mergeCell ref="H77:I77"/>
    <mergeCell ref="H78:I78"/>
    <mergeCell ref="H73:I73"/>
    <mergeCell ref="H74:I74"/>
    <mergeCell ref="H75:I75"/>
    <mergeCell ref="H70:I70"/>
    <mergeCell ref="H71:I71"/>
    <mergeCell ref="H72:I72"/>
    <mergeCell ref="H67:I67"/>
    <mergeCell ref="H68:I68"/>
    <mergeCell ref="H69:I69"/>
    <mergeCell ref="H64:I64"/>
    <mergeCell ref="H65:I65"/>
    <mergeCell ref="H66:I66"/>
    <mergeCell ref="H97:I97"/>
    <mergeCell ref="H98:I98"/>
    <mergeCell ref="H100:I100"/>
    <mergeCell ref="H94:I94"/>
    <mergeCell ref="H95:I95"/>
    <mergeCell ref="H96:I96"/>
    <mergeCell ref="H99:I99"/>
    <mergeCell ref="H91:I91"/>
    <mergeCell ref="H92:I92"/>
    <mergeCell ref="H93:I93"/>
    <mergeCell ref="H88:I88"/>
    <mergeCell ref="H89:I89"/>
    <mergeCell ref="H90:I90"/>
    <mergeCell ref="H85:I85"/>
    <mergeCell ref="H86:I86"/>
    <mergeCell ref="H87:I87"/>
    <mergeCell ref="H82:I82"/>
    <mergeCell ref="H83:I83"/>
    <mergeCell ref="H84:I84"/>
    <mergeCell ref="H120:I120"/>
    <mergeCell ref="H121:I121"/>
    <mergeCell ref="H122:I122"/>
    <mergeCell ref="H117:I117"/>
    <mergeCell ref="H118:I118"/>
    <mergeCell ref="H119:I119"/>
    <mergeCell ref="H114:I114"/>
    <mergeCell ref="H115:I115"/>
    <mergeCell ref="H116:I116"/>
    <mergeCell ref="H111:I111"/>
    <mergeCell ref="H112:I112"/>
    <mergeCell ref="H113:I113"/>
    <mergeCell ref="H102:I102"/>
    <mergeCell ref="H109:I109"/>
    <mergeCell ref="H110:I110"/>
    <mergeCell ref="H106:I106"/>
    <mergeCell ref="H103:I103"/>
    <mergeCell ref="H104:I104"/>
    <mergeCell ref="H105:I105"/>
    <mergeCell ref="H107:I107"/>
    <mergeCell ref="H138:I138"/>
    <mergeCell ref="H139:I139"/>
    <mergeCell ref="H140:I140"/>
    <mergeCell ref="H135:I135"/>
    <mergeCell ref="H136:I136"/>
    <mergeCell ref="H137:I137"/>
    <mergeCell ref="H132:I132"/>
    <mergeCell ref="H133:I133"/>
    <mergeCell ref="H134:I134"/>
    <mergeCell ref="H129:I129"/>
    <mergeCell ref="H130:I130"/>
    <mergeCell ref="H131:I131"/>
    <mergeCell ref="H126:I126"/>
    <mergeCell ref="H127:I127"/>
    <mergeCell ref="H128:I128"/>
    <mergeCell ref="H123:I123"/>
    <mergeCell ref="H124:I124"/>
    <mergeCell ref="H125:I125"/>
    <mergeCell ref="H156:I156"/>
    <mergeCell ref="H157:I157"/>
    <mergeCell ref="H158:I158"/>
    <mergeCell ref="H153:I153"/>
    <mergeCell ref="H154:I154"/>
    <mergeCell ref="H155:I155"/>
    <mergeCell ref="H150:I150"/>
    <mergeCell ref="H151:I151"/>
    <mergeCell ref="H152:I152"/>
    <mergeCell ref="H147:I147"/>
    <mergeCell ref="H148:I148"/>
    <mergeCell ref="H149:I149"/>
    <mergeCell ref="H144:I144"/>
    <mergeCell ref="H145:I145"/>
    <mergeCell ref="H146:I146"/>
    <mergeCell ref="H141:I141"/>
    <mergeCell ref="H142:I142"/>
    <mergeCell ref="H143:I143"/>
    <mergeCell ref="H174:I174"/>
    <mergeCell ref="H175:I175"/>
    <mergeCell ref="H176:I176"/>
    <mergeCell ref="H171:I171"/>
    <mergeCell ref="H172:I172"/>
    <mergeCell ref="H173:I173"/>
    <mergeCell ref="H168:I168"/>
    <mergeCell ref="H169:I169"/>
    <mergeCell ref="H170:I170"/>
    <mergeCell ref="H165:I165"/>
    <mergeCell ref="H166:I166"/>
    <mergeCell ref="H167:I167"/>
    <mergeCell ref="H162:I162"/>
    <mergeCell ref="H163:I163"/>
    <mergeCell ref="H164:I164"/>
    <mergeCell ref="H159:I159"/>
    <mergeCell ref="H160:I160"/>
    <mergeCell ref="H161:I161"/>
    <mergeCell ref="H21:I21"/>
    <mergeCell ref="H22:I22"/>
    <mergeCell ref="H56:I56"/>
    <mergeCell ref="H101:I101"/>
    <mergeCell ref="H108:I108"/>
    <mergeCell ref="H185:I185"/>
    <mergeCell ref="H190:I190"/>
    <mergeCell ref="H195:I195"/>
    <mergeCell ref="H196:I196"/>
    <mergeCell ref="A1:B1"/>
    <mergeCell ref="C1:D1"/>
    <mergeCell ref="F1:G1"/>
    <mergeCell ref="H209:I209"/>
    <mergeCell ref="H210:I210"/>
    <mergeCell ref="H211:I211"/>
    <mergeCell ref="H212:I212"/>
    <mergeCell ref="H213:I213"/>
    <mergeCell ref="H188:I188"/>
    <mergeCell ref="H191:I191"/>
    <mergeCell ref="H192:I192"/>
    <mergeCell ref="H193:I193"/>
    <mergeCell ref="H194:I194"/>
    <mergeCell ref="H197:I197"/>
    <mergeCell ref="H198:I198"/>
    <mergeCell ref="H199:I199"/>
    <mergeCell ref="H184:I184"/>
    <mergeCell ref="H186:I186"/>
    <mergeCell ref="H187:I187"/>
    <mergeCell ref="H189:I189"/>
    <mergeCell ref="H177:I177"/>
    <mergeCell ref="H178:I178"/>
    <mergeCell ref="H179:I179"/>
    <mergeCell ref="H221:I221"/>
    <mergeCell ref="H222:I222"/>
    <mergeCell ref="H223:I223"/>
    <mergeCell ref="H224:I224"/>
    <mergeCell ref="H225:I225"/>
    <mergeCell ref="H226:I226"/>
    <mergeCell ref="H227:I227"/>
    <mergeCell ref="H228:I228"/>
    <mergeCell ref="H229:I229"/>
    <mergeCell ref="H200:I200"/>
    <mergeCell ref="H201:I201"/>
    <mergeCell ref="H202:I202"/>
    <mergeCell ref="H203:I203"/>
    <mergeCell ref="H204:I204"/>
    <mergeCell ref="H205:I205"/>
    <mergeCell ref="H206:I206"/>
    <mergeCell ref="H207:I207"/>
    <mergeCell ref="H208:I208"/>
    <mergeCell ref="H214:I214"/>
    <mergeCell ref="H215:I215"/>
    <mergeCell ref="H216:I216"/>
    <mergeCell ref="H217:I217"/>
    <mergeCell ref="H218:I218"/>
    <mergeCell ref="H219:I219"/>
    <mergeCell ref="H220:I220"/>
    <mergeCell ref="H239:I239"/>
    <mergeCell ref="H240:I240"/>
    <mergeCell ref="H241:I241"/>
    <mergeCell ref="H242:I242"/>
    <mergeCell ref="H243:I243"/>
    <mergeCell ref="H244:I244"/>
    <mergeCell ref="H245:I245"/>
    <mergeCell ref="H246:I246"/>
    <mergeCell ref="H247:I247"/>
    <mergeCell ref="H230:I230"/>
    <mergeCell ref="H231:I231"/>
    <mergeCell ref="H232:I232"/>
    <mergeCell ref="H233:I233"/>
    <mergeCell ref="H234:I234"/>
    <mergeCell ref="H235:I235"/>
    <mergeCell ref="H236:I236"/>
    <mergeCell ref="H237:I237"/>
    <mergeCell ref="H238:I238"/>
    <mergeCell ref="H257:I257"/>
    <mergeCell ref="H258:I258"/>
    <mergeCell ref="H259:I259"/>
    <mergeCell ref="H260:I260"/>
    <mergeCell ref="H261:I261"/>
    <mergeCell ref="H262:I262"/>
    <mergeCell ref="H263:I263"/>
    <mergeCell ref="H264:I264"/>
    <mergeCell ref="H265:I265"/>
    <mergeCell ref="H248:I248"/>
    <mergeCell ref="H249:I249"/>
    <mergeCell ref="H250:I250"/>
    <mergeCell ref="H251:I251"/>
    <mergeCell ref="H252:I252"/>
    <mergeCell ref="H253:I253"/>
    <mergeCell ref="H254:I254"/>
    <mergeCell ref="H255:I255"/>
    <mergeCell ref="H256:I256"/>
    <mergeCell ref="H275:I275"/>
    <mergeCell ref="H276:I276"/>
    <mergeCell ref="H277:I277"/>
    <mergeCell ref="H278:I278"/>
    <mergeCell ref="H279:I279"/>
    <mergeCell ref="H280:I280"/>
    <mergeCell ref="H281:I281"/>
    <mergeCell ref="H282:I282"/>
    <mergeCell ref="H283:I283"/>
    <mergeCell ref="H266:I266"/>
    <mergeCell ref="H267:I267"/>
    <mergeCell ref="H268:I268"/>
    <mergeCell ref="H269:I269"/>
    <mergeCell ref="H270:I270"/>
    <mergeCell ref="H271:I271"/>
    <mergeCell ref="H272:I272"/>
    <mergeCell ref="H273:I273"/>
    <mergeCell ref="H274:I274"/>
    <mergeCell ref="H293:I293"/>
    <mergeCell ref="H294:I294"/>
    <mergeCell ref="H295:I295"/>
    <mergeCell ref="H296:I296"/>
    <mergeCell ref="H297:I297"/>
    <mergeCell ref="H298:I298"/>
    <mergeCell ref="H299:I299"/>
    <mergeCell ref="H300:I300"/>
    <mergeCell ref="H301:I301"/>
    <mergeCell ref="H284:I284"/>
    <mergeCell ref="H285:I285"/>
    <mergeCell ref="H286:I286"/>
    <mergeCell ref="H287:I287"/>
    <mergeCell ref="H288:I288"/>
    <mergeCell ref="H289:I289"/>
    <mergeCell ref="H290:I290"/>
    <mergeCell ref="H291:I291"/>
    <mergeCell ref="H292:I292"/>
    <mergeCell ref="H311:I311"/>
    <mergeCell ref="H312:I312"/>
    <mergeCell ref="H313:I313"/>
    <mergeCell ref="H314:I314"/>
    <mergeCell ref="H315:I315"/>
    <mergeCell ref="H316:I316"/>
    <mergeCell ref="H317:I317"/>
    <mergeCell ref="H318:I318"/>
    <mergeCell ref="H319:I319"/>
    <mergeCell ref="H302:I302"/>
    <mergeCell ref="H303:I303"/>
    <mergeCell ref="H304:I304"/>
    <mergeCell ref="H305:I305"/>
    <mergeCell ref="H306:I306"/>
    <mergeCell ref="H307:I307"/>
    <mergeCell ref="H308:I308"/>
    <mergeCell ref="H309:I309"/>
    <mergeCell ref="H310:I310"/>
    <mergeCell ref="H329:I329"/>
    <mergeCell ref="H330:I330"/>
    <mergeCell ref="H331:I331"/>
    <mergeCell ref="H332:I332"/>
    <mergeCell ref="H333:I333"/>
    <mergeCell ref="H334:I334"/>
    <mergeCell ref="H335:I335"/>
    <mergeCell ref="H336:I336"/>
    <mergeCell ref="H337:I337"/>
    <mergeCell ref="H320:I320"/>
    <mergeCell ref="H321:I321"/>
    <mergeCell ref="H322:I322"/>
    <mergeCell ref="H323:I323"/>
    <mergeCell ref="H324:I324"/>
    <mergeCell ref="H325:I325"/>
    <mergeCell ref="H326:I326"/>
    <mergeCell ref="H327:I327"/>
    <mergeCell ref="H328:I328"/>
    <mergeCell ref="H347:I347"/>
    <mergeCell ref="H348:I348"/>
    <mergeCell ref="H349:I349"/>
    <mergeCell ref="H350:I350"/>
    <mergeCell ref="H351:I351"/>
    <mergeCell ref="H352:I352"/>
    <mergeCell ref="H353:I353"/>
    <mergeCell ref="H354:I354"/>
    <mergeCell ref="H355:I355"/>
    <mergeCell ref="H338:I338"/>
    <mergeCell ref="H339:I339"/>
    <mergeCell ref="H340:I340"/>
    <mergeCell ref="H341:I341"/>
    <mergeCell ref="H342:I342"/>
    <mergeCell ref="H343:I343"/>
    <mergeCell ref="H344:I344"/>
    <mergeCell ref="H345:I345"/>
    <mergeCell ref="H346:I346"/>
    <mergeCell ref="H365:I365"/>
    <mergeCell ref="H366:I366"/>
    <mergeCell ref="H367:I367"/>
    <mergeCell ref="H368:I368"/>
    <mergeCell ref="H369:I369"/>
    <mergeCell ref="H370:I370"/>
    <mergeCell ref="H371:I371"/>
    <mergeCell ref="H372:I372"/>
    <mergeCell ref="H373:I373"/>
    <mergeCell ref="H356:I356"/>
    <mergeCell ref="H357:I357"/>
    <mergeCell ref="H358:I358"/>
    <mergeCell ref="H359:I359"/>
    <mergeCell ref="H360:I360"/>
    <mergeCell ref="H361:I361"/>
    <mergeCell ref="H362:I362"/>
    <mergeCell ref="H363:I363"/>
    <mergeCell ref="H364:I364"/>
    <mergeCell ref="H383:I383"/>
    <mergeCell ref="H384:I384"/>
    <mergeCell ref="H385:I385"/>
    <mergeCell ref="H386:I386"/>
    <mergeCell ref="H387:I387"/>
    <mergeCell ref="H388:I388"/>
    <mergeCell ref="H389:I389"/>
    <mergeCell ref="H390:I390"/>
    <mergeCell ref="H391:I391"/>
    <mergeCell ref="H374:I374"/>
    <mergeCell ref="H375:I375"/>
    <mergeCell ref="H376:I376"/>
    <mergeCell ref="H377:I377"/>
    <mergeCell ref="H378:I378"/>
    <mergeCell ref="H379:I379"/>
    <mergeCell ref="H380:I380"/>
    <mergeCell ref="H381:I381"/>
    <mergeCell ref="H382:I382"/>
    <mergeCell ref="H401:I401"/>
    <mergeCell ref="H402:I402"/>
    <mergeCell ref="H403:I403"/>
    <mergeCell ref="H404:I404"/>
    <mergeCell ref="H405:I405"/>
    <mergeCell ref="H406:I406"/>
    <mergeCell ref="H407:I407"/>
    <mergeCell ref="H408:I408"/>
    <mergeCell ref="H409:I409"/>
    <mergeCell ref="H392:I392"/>
    <mergeCell ref="H393:I393"/>
    <mergeCell ref="H394:I394"/>
    <mergeCell ref="H395:I395"/>
    <mergeCell ref="H396:I396"/>
    <mergeCell ref="H397:I397"/>
    <mergeCell ref="H398:I398"/>
    <mergeCell ref="H399:I399"/>
    <mergeCell ref="H400:I400"/>
    <mergeCell ref="H419:I419"/>
    <mergeCell ref="H420:I420"/>
    <mergeCell ref="H421:I421"/>
    <mergeCell ref="H422:I422"/>
    <mergeCell ref="H423:I423"/>
    <mergeCell ref="H424:I424"/>
    <mergeCell ref="H425:I425"/>
    <mergeCell ref="H426:I426"/>
    <mergeCell ref="H427:I427"/>
    <mergeCell ref="H410:I410"/>
    <mergeCell ref="H411:I411"/>
    <mergeCell ref="H412:I412"/>
    <mergeCell ref="H413:I413"/>
    <mergeCell ref="H414:I414"/>
    <mergeCell ref="H415:I415"/>
    <mergeCell ref="H416:I416"/>
    <mergeCell ref="H417:I417"/>
    <mergeCell ref="H418:I418"/>
    <mergeCell ref="H437:I437"/>
    <mergeCell ref="H438:I438"/>
    <mergeCell ref="H439:I439"/>
    <mergeCell ref="H440:I440"/>
    <mergeCell ref="H441:I441"/>
    <mergeCell ref="H442:I442"/>
    <mergeCell ref="H443:I443"/>
    <mergeCell ref="H444:I444"/>
    <mergeCell ref="H445:I445"/>
    <mergeCell ref="H428:I428"/>
    <mergeCell ref="H429:I429"/>
    <mergeCell ref="H430:I430"/>
    <mergeCell ref="H431:I431"/>
    <mergeCell ref="H432:I432"/>
    <mergeCell ref="H433:I433"/>
    <mergeCell ref="H434:I434"/>
    <mergeCell ref="H435:I435"/>
    <mergeCell ref="H436:I436"/>
    <mergeCell ref="H455:I455"/>
    <mergeCell ref="H456:I456"/>
    <mergeCell ref="H457:I457"/>
    <mergeCell ref="H458:I458"/>
    <mergeCell ref="H459:I459"/>
    <mergeCell ref="H460:I460"/>
    <mergeCell ref="H461:I461"/>
    <mergeCell ref="H462:I462"/>
    <mergeCell ref="H463:I463"/>
    <mergeCell ref="H446:I446"/>
    <mergeCell ref="H447:I447"/>
    <mergeCell ref="H448:I448"/>
    <mergeCell ref="H449:I449"/>
    <mergeCell ref="H450:I450"/>
    <mergeCell ref="H451:I451"/>
    <mergeCell ref="H452:I452"/>
    <mergeCell ref="H453:I453"/>
    <mergeCell ref="H454:I454"/>
    <mergeCell ref="H473:I473"/>
    <mergeCell ref="H474:I474"/>
    <mergeCell ref="H475:I475"/>
    <mergeCell ref="H476:I476"/>
    <mergeCell ref="H477:I477"/>
    <mergeCell ref="H478:I478"/>
    <mergeCell ref="H479:I479"/>
    <mergeCell ref="H480:I480"/>
    <mergeCell ref="H481:I481"/>
    <mergeCell ref="H464:I464"/>
    <mergeCell ref="H465:I465"/>
    <mergeCell ref="H466:I466"/>
    <mergeCell ref="H467:I467"/>
    <mergeCell ref="H468:I468"/>
    <mergeCell ref="H469:I469"/>
    <mergeCell ref="H470:I470"/>
    <mergeCell ref="H471:I471"/>
    <mergeCell ref="H472:I472"/>
    <mergeCell ref="H491:I491"/>
    <mergeCell ref="H492:I492"/>
    <mergeCell ref="H493:I493"/>
    <mergeCell ref="H494:I494"/>
    <mergeCell ref="H495:I495"/>
    <mergeCell ref="H496:I496"/>
    <mergeCell ref="H497:I497"/>
    <mergeCell ref="H498:I498"/>
    <mergeCell ref="H499:I499"/>
    <mergeCell ref="H482:I482"/>
    <mergeCell ref="H483:I483"/>
    <mergeCell ref="H484:I484"/>
    <mergeCell ref="H485:I485"/>
    <mergeCell ref="H486:I486"/>
    <mergeCell ref="H487:I487"/>
    <mergeCell ref="H488:I488"/>
    <mergeCell ref="H489:I489"/>
    <mergeCell ref="H490:I490"/>
    <mergeCell ref="H509:I509"/>
    <mergeCell ref="H510:I510"/>
    <mergeCell ref="H511:I511"/>
    <mergeCell ref="H512:I512"/>
    <mergeCell ref="H513:I513"/>
    <mergeCell ref="H514:I514"/>
    <mergeCell ref="H515:I515"/>
    <mergeCell ref="H516:I516"/>
    <mergeCell ref="H517:I517"/>
    <mergeCell ref="H500:I500"/>
    <mergeCell ref="H501:I501"/>
    <mergeCell ref="H502:I502"/>
    <mergeCell ref="H503:I503"/>
    <mergeCell ref="H504:I504"/>
    <mergeCell ref="H505:I505"/>
    <mergeCell ref="H506:I506"/>
    <mergeCell ref="H507:I507"/>
    <mergeCell ref="H508:I508"/>
    <mergeCell ref="H527:I527"/>
    <mergeCell ref="H528:I528"/>
    <mergeCell ref="H529:I529"/>
    <mergeCell ref="H530:I530"/>
    <mergeCell ref="H531:I531"/>
    <mergeCell ref="H532:I532"/>
    <mergeCell ref="H533:I533"/>
    <mergeCell ref="H534:I534"/>
    <mergeCell ref="H535:I535"/>
    <mergeCell ref="H518:I518"/>
    <mergeCell ref="H519:I519"/>
    <mergeCell ref="H520:I520"/>
    <mergeCell ref="H521:I521"/>
    <mergeCell ref="H522:I522"/>
    <mergeCell ref="H523:I523"/>
    <mergeCell ref="H524:I524"/>
    <mergeCell ref="H525:I525"/>
    <mergeCell ref="H526:I526"/>
    <mergeCell ref="H545:I545"/>
    <mergeCell ref="H546:I546"/>
    <mergeCell ref="H547:I547"/>
    <mergeCell ref="H548:I548"/>
    <mergeCell ref="H549:I549"/>
    <mergeCell ref="H550:I550"/>
    <mergeCell ref="H551:I551"/>
    <mergeCell ref="H552:I552"/>
    <mergeCell ref="H553:I553"/>
    <mergeCell ref="H536:I536"/>
    <mergeCell ref="H537:I537"/>
    <mergeCell ref="H538:I538"/>
    <mergeCell ref="H539:I539"/>
    <mergeCell ref="H540:I540"/>
    <mergeCell ref="H541:I541"/>
    <mergeCell ref="H542:I542"/>
    <mergeCell ref="H543:I543"/>
    <mergeCell ref="H544:I544"/>
    <mergeCell ref="H563:I563"/>
    <mergeCell ref="H564:I564"/>
    <mergeCell ref="H565:I565"/>
    <mergeCell ref="H566:I566"/>
    <mergeCell ref="H567:I567"/>
    <mergeCell ref="H568:I568"/>
    <mergeCell ref="H569:I569"/>
    <mergeCell ref="H570:I570"/>
    <mergeCell ref="H571:I571"/>
    <mergeCell ref="H554:I554"/>
    <mergeCell ref="H555:I555"/>
    <mergeCell ref="H556:I556"/>
    <mergeCell ref="H557:I557"/>
    <mergeCell ref="H558:I558"/>
    <mergeCell ref="H559:I559"/>
    <mergeCell ref="H560:I560"/>
    <mergeCell ref="H561:I561"/>
    <mergeCell ref="H562:I562"/>
    <mergeCell ref="H581:I581"/>
    <mergeCell ref="H582:I582"/>
    <mergeCell ref="H583:I583"/>
    <mergeCell ref="H584:I584"/>
    <mergeCell ref="H585:I585"/>
    <mergeCell ref="H586:I586"/>
    <mergeCell ref="H587:I587"/>
    <mergeCell ref="H588:I588"/>
    <mergeCell ref="H589:I589"/>
    <mergeCell ref="H572:I572"/>
    <mergeCell ref="H573:I573"/>
    <mergeCell ref="H574:I574"/>
    <mergeCell ref="H575:I575"/>
    <mergeCell ref="H576:I576"/>
    <mergeCell ref="H577:I577"/>
    <mergeCell ref="H578:I578"/>
    <mergeCell ref="H579:I579"/>
    <mergeCell ref="H580:I580"/>
    <mergeCell ref="H599:I599"/>
    <mergeCell ref="H600:I600"/>
    <mergeCell ref="H601:I601"/>
    <mergeCell ref="H602:I602"/>
    <mergeCell ref="H603:I603"/>
    <mergeCell ref="H604:I604"/>
    <mergeCell ref="H605:I605"/>
    <mergeCell ref="H606:I606"/>
    <mergeCell ref="H607:I607"/>
    <mergeCell ref="H590:I590"/>
    <mergeCell ref="H591:I591"/>
    <mergeCell ref="H592:I592"/>
    <mergeCell ref="H593:I593"/>
    <mergeCell ref="H594:I594"/>
    <mergeCell ref="H595:I595"/>
    <mergeCell ref="H596:I596"/>
    <mergeCell ref="H597:I597"/>
    <mergeCell ref="H598:I598"/>
    <mergeCell ref="H617:I617"/>
    <mergeCell ref="H618:I618"/>
    <mergeCell ref="H619:I619"/>
    <mergeCell ref="H620:I620"/>
    <mergeCell ref="H621:I621"/>
    <mergeCell ref="H622:I622"/>
    <mergeCell ref="H623:I623"/>
    <mergeCell ref="H624:I624"/>
    <mergeCell ref="H625:I625"/>
    <mergeCell ref="H608:I608"/>
    <mergeCell ref="H609:I609"/>
    <mergeCell ref="H610:I610"/>
    <mergeCell ref="H611:I611"/>
    <mergeCell ref="H612:I612"/>
    <mergeCell ref="H613:I613"/>
    <mergeCell ref="H614:I614"/>
    <mergeCell ref="H615:I615"/>
    <mergeCell ref="H616:I616"/>
    <mergeCell ref="H635:I635"/>
    <mergeCell ref="H636:I636"/>
    <mergeCell ref="H637:I637"/>
    <mergeCell ref="H638:I638"/>
    <mergeCell ref="H639:I639"/>
    <mergeCell ref="H640:I640"/>
    <mergeCell ref="H641:I641"/>
    <mergeCell ref="H642:I642"/>
    <mergeCell ref="H643:I643"/>
    <mergeCell ref="H626:I626"/>
    <mergeCell ref="H627:I627"/>
    <mergeCell ref="H628:I628"/>
    <mergeCell ref="H629:I629"/>
    <mergeCell ref="H630:I630"/>
    <mergeCell ref="H631:I631"/>
    <mergeCell ref="H632:I632"/>
    <mergeCell ref="H633:I633"/>
    <mergeCell ref="H634:I634"/>
    <mergeCell ref="H653:I653"/>
    <mergeCell ref="H654:I654"/>
    <mergeCell ref="H655:I655"/>
    <mergeCell ref="H656:I656"/>
    <mergeCell ref="H657:I657"/>
    <mergeCell ref="H658:I658"/>
    <mergeCell ref="H659:I659"/>
    <mergeCell ref="H660:I660"/>
    <mergeCell ref="H661:I661"/>
    <mergeCell ref="H644:I644"/>
    <mergeCell ref="H645:I645"/>
    <mergeCell ref="H646:I646"/>
    <mergeCell ref="H647:I647"/>
    <mergeCell ref="H648:I648"/>
    <mergeCell ref="H649:I649"/>
    <mergeCell ref="H650:I650"/>
    <mergeCell ref="H651:I651"/>
    <mergeCell ref="H652:I652"/>
    <mergeCell ref="H671:I671"/>
    <mergeCell ref="H672:I672"/>
    <mergeCell ref="H673:I673"/>
    <mergeCell ref="H674:I674"/>
    <mergeCell ref="H675:I675"/>
    <mergeCell ref="H676:I676"/>
    <mergeCell ref="H677:I677"/>
    <mergeCell ref="H678:I678"/>
    <mergeCell ref="H679:I679"/>
    <mergeCell ref="H662:I662"/>
    <mergeCell ref="H663:I663"/>
    <mergeCell ref="H664:I664"/>
    <mergeCell ref="H665:I665"/>
    <mergeCell ref="H666:I666"/>
    <mergeCell ref="H667:I667"/>
    <mergeCell ref="H668:I668"/>
    <mergeCell ref="H669:I669"/>
    <mergeCell ref="H670:I670"/>
    <mergeCell ref="H689:I689"/>
    <mergeCell ref="H690:I690"/>
    <mergeCell ref="H691:I691"/>
    <mergeCell ref="H692:I692"/>
    <mergeCell ref="H693:I693"/>
    <mergeCell ref="H694:I694"/>
    <mergeCell ref="H695:I695"/>
    <mergeCell ref="H696:I696"/>
    <mergeCell ref="H697:I697"/>
    <mergeCell ref="H680:I680"/>
    <mergeCell ref="H681:I681"/>
    <mergeCell ref="H682:I682"/>
    <mergeCell ref="H683:I683"/>
    <mergeCell ref="H684:I684"/>
    <mergeCell ref="H685:I685"/>
    <mergeCell ref="H686:I686"/>
    <mergeCell ref="H687:I687"/>
    <mergeCell ref="H688:I688"/>
    <mergeCell ref="H707:I707"/>
    <mergeCell ref="H708:I708"/>
    <mergeCell ref="H709:I709"/>
    <mergeCell ref="H710:I710"/>
    <mergeCell ref="H711:I711"/>
    <mergeCell ref="H712:I712"/>
    <mergeCell ref="H713:I713"/>
    <mergeCell ref="H714:I714"/>
    <mergeCell ref="H715:I715"/>
    <mergeCell ref="H698:I698"/>
    <mergeCell ref="H699:I699"/>
    <mergeCell ref="H700:I700"/>
    <mergeCell ref="H701:I701"/>
    <mergeCell ref="H702:I702"/>
    <mergeCell ref="H703:I703"/>
    <mergeCell ref="H704:I704"/>
    <mergeCell ref="H705:I705"/>
    <mergeCell ref="H706:I706"/>
    <mergeCell ref="H725:I725"/>
    <mergeCell ref="H726:I726"/>
    <mergeCell ref="H727:I727"/>
    <mergeCell ref="H728:I728"/>
    <mergeCell ref="H729:I729"/>
    <mergeCell ref="H730:I730"/>
    <mergeCell ref="H731:I731"/>
    <mergeCell ref="H732:I732"/>
    <mergeCell ref="H733:I733"/>
    <mergeCell ref="H716:I716"/>
    <mergeCell ref="H717:I717"/>
    <mergeCell ref="H718:I718"/>
    <mergeCell ref="H719:I719"/>
    <mergeCell ref="H720:I720"/>
    <mergeCell ref="H721:I721"/>
    <mergeCell ref="H722:I722"/>
    <mergeCell ref="H723:I723"/>
    <mergeCell ref="H724:I724"/>
    <mergeCell ref="H743:I743"/>
    <mergeCell ref="H744:I744"/>
    <mergeCell ref="H745:I745"/>
    <mergeCell ref="H746:I746"/>
    <mergeCell ref="H747:I747"/>
    <mergeCell ref="H748:I748"/>
    <mergeCell ref="H749:I749"/>
    <mergeCell ref="H750:I750"/>
    <mergeCell ref="H751:I751"/>
    <mergeCell ref="H734:I734"/>
    <mergeCell ref="H735:I735"/>
    <mergeCell ref="H736:I736"/>
    <mergeCell ref="H737:I737"/>
    <mergeCell ref="H738:I738"/>
    <mergeCell ref="H739:I739"/>
    <mergeCell ref="H740:I740"/>
    <mergeCell ref="H741:I741"/>
    <mergeCell ref="H742:I742"/>
    <mergeCell ref="H761:I761"/>
    <mergeCell ref="H762:I762"/>
    <mergeCell ref="H763:I763"/>
    <mergeCell ref="H764:I764"/>
    <mergeCell ref="H765:I765"/>
    <mergeCell ref="H766:I766"/>
    <mergeCell ref="H767:I767"/>
    <mergeCell ref="H768:I768"/>
    <mergeCell ref="H769:I769"/>
    <mergeCell ref="H752:I752"/>
    <mergeCell ref="H753:I753"/>
    <mergeCell ref="H754:I754"/>
    <mergeCell ref="H755:I755"/>
    <mergeCell ref="H756:I756"/>
    <mergeCell ref="H757:I757"/>
    <mergeCell ref="H758:I758"/>
    <mergeCell ref="H759:I759"/>
    <mergeCell ref="H760:I760"/>
    <mergeCell ref="H779:I779"/>
    <mergeCell ref="H780:I780"/>
    <mergeCell ref="H781:I781"/>
    <mergeCell ref="H782:I782"/>
    <mergeCell ref="H783:I783"/>
    <mergeCell ref="H784:I784"/>
    <mergeCell ref="H785:I785"/>
    <mergeCell ref="H786:I786"/>
    <mergeCell ref="H787:I787"/>
    <mergeCell ref="H770:I770"/>
    <mergeCell ref="H771:I771"/>
    <mergeCell ref="H772:I772"/>
    <mergeCell ref="H773:I773"/>
    <mergeCell ref="H774:I774"/>
    <mergeCell ref="H775:I775"/>
    <mergeCell ref="H776:I776"/>
    <mergeCell ref="H777:I777"/>
    <mergeCell ref="H778:I778"/>
    <mergeCell ref="H797:I797"/>
    <mergeCell ref="H798:I798"/>
    <mergeCell ref="H799:I799"/>
    <mergeCell ref="H800:I800"/>
    <mergeCell ref="H801:I801"/>
    <mergeCell ref="H802:I802"/>
    <mergeCell ref="H803:I803"/>
    <mergeCell ref="H804:I804"/>
    <mergeCell ref="H805:I805"/>
    <mergeCell ref="H788:I788"/>
    <mergeCell ref="H789:I789"/>
    <mergeCell ref="H790:I790"/>
    <mergeCell ref="H791:I791"/>
    <mergeCell ref="H792:I792"/>
    <mergeCell ref="H793:I793"/>
    <mergeCell ref="H794:I794"/>
    <mergeCell ref="H795:I795"/>
    <mergeCell ref="H796:I796"/>
    <mergeCell ref="H815:I815"/>
    <mergeCell ref="H816:I816"/>
    <mergeCell ref="H817:I817"/>
    <mergeCell ref="H818:I818"/>
    <mergeCell ref="H819:I819"/>
    <mergeCell ref="H820:I820"/>
    <mergeCell ref="H821:I821"/>
    <mergeCell ref="H822:I822"/>
    <mergeCell ref="H823:I823"/>
    <mergeCell ref="H806:I806"/>
    <mergeCell ref="H807:I807"/>
    <mergeCell ref="H808:I808"/>
    <mergeCell ref="H809:I809"/>
    <mergeCell ref="H810:I810"/>
    <mergeCell ref="H811:I811"/>
    <mergeCell ref="H812:I812"/>
    <mergeCell ref="H813:I813"/>
    <mergeCell ref="H814:I814"/>
    <mergeCell ref="H833:I833"/>
    <mergeCell ref="H834:I834"/>
    <mergeCell ref="H835:I835"/>
    <mergeCell ref="H836:I836"/>
    <mergeCell ref="H837:I837"/>
    <mergeCell ref="H838:I838"/>
    <mergeCell ref="H839:I839"/>
    <mergeCell ref="H840:I840"/>
    <mergeCell ref="H841:I841"/>
    <mergeCell ref="H824:I824"/>
    <mergeCell ref="H825:I825"/>
    <mergeCell ref="H826:I826"/>
    <mergeCell ref="H827:I827"/>
    <mergeCell ref="H828:I828"/>
    <mergeCell ref="H829:I829"/>
    <mergeCell ref="H830:I830"/>
    <mergeCell ref="H831:I831"/>
    <mergeCell ref="H832:I832"/>
    <mergeCell ref="H851:I851"/>
    <mergeCell ref="H852:I852"/>
    <mergeCell ref="H853:I853"/>
    <mergeCell ref="H854:I854"/>
    <mergeCell ref="H855:I855"/>
    <mergeCell ref="H856:I856"/>
    <mergeCell ref="H857:I857"/>
    <mergeCell ref="H858:I858"/>
    <mergeCell ref="H859:I859"/>
    <mergeCell ref="H842:I842"/>
    <mergeCell ref="H843:I843"/>
    <mergeCell ref="H844:I844"/>
    <mergeCell ref="H845:I845"/>
    <mergeCell ref="H846:I846"/>
    <mergeCell ref="H847:I847"/>
    <mergeCell ref="H848:I848"/>
    <mergeCell ref="H849:I849"/>
    <mergeCell ref="H850:I850"/>
    <mergeCell ref="H869:I869"/>
    <mergeCell ref="H870:I870"/>
    <mergeCell ref="H871:I871"/>
    <mergeCell ref="H872:I872"/>
    <mergeCell ref="H873:I873"/>
    <mergeCell ref="H874:I874"/>
    <mergeCell ref="H875:I875"/>
    <mergeCell ref="H876:I876"/>
    <mergeCell ref="H877:I877"/>
    <mergeCell ref="H860:I860"/>
    <mergeCell ref="H861:I861"/>
    <mergeCell ref="H862:I862"/>
    <mergeCell ref="H863:I863"/>
    <mergeCell ref="H864:I864"/>
    <mergeCell ref="H865:I865"/>
    <mergeCell ref="H866:I866"/>
    <mergeCell ref="H867:I867"/>
    <mergeCell ref="H868:I868"/>
    <mergeCell ref="H887:I887"/>
    <mergeCell ref="H888:I888"/>
    <mergeCell ref="H889:I889"/>
    <mergeCell ref="H890:I890"/>
    <mergeCell ref="H891:I891"/>
    <mergeCell ref="H892:I892"/>
    <mergeCell ref="H893:I893"/>
    <mergeCell ref="H894:I894"/>
    <mergeCell ref="H895:I895"/>
    <mergeCell ref="H878:I878"/>
    <mergeCell ref="H879:I879"/>
    <mergeCell ref="H880:I880"/>
    <mergeCell ref="H881:I881"/>
    <mergeCell ref="H882:I882"/>
    <mergeCell ref="H883:I883"/>
    <mergeCell ref="H884:I884"/>
    <mergeCell ref="H885:I885"/>
    <mergeCell ref="H886:I886"/>
    <mergeCell ref="H905:I905"/>
    <mergeCell ref="H906:I906"/>
    <mergeCell ref="H907:I907"/>
    <mergeCell ref="H908:I908"/>
    <mergeCell ref="H909:I909"/>
    <mergeCell ref="H910:I910"/>
    <mergeCell ref="H911:I911"/>
    <mergeCell ref="H912:I912"/>
    <mergeCell ref="H913:I913"/>
    <mergeCell ref="H896:I896"/>
    <mergeCell ref="H897:I897"/>
    <mergeCell ref="H898:I898"/>
    <mergeCell ref="H899:I899"/>
    <mergeCell ref="H900:I900"/>
    <mergeCell ref="H901:I901"/>
    <mergeCell ref="H902:I902"/>
    <mergeCell ref="H903:I903"/>
    <mergeCell ref="H904:I904"/>
    <mergeCell ref="H923:I923"/>
    <mergeCell ref="H924:I924"/>
    <mergeCell ref="H925:I925"/>
    <mergeCell ref="H926:I926"/>
    <mergeCell ref="H927:I927"/>
    <mergeCell ref="H928:I928"/>
    <mergeCell ref="H929:I929"/>
    <mergeCell ref="H930:I930"/>
    <mergeCell ref="H931:I931"/>
    <mergeCell ref="H914:I914"/>
    <mergeCell ref="H915:I915"/>
    <mergeCell ref="H916:I916"/>
    <mergeCell ref="H917:I917"/>
    <mergeCell ref="H918:I918"/>
    <mergeCell ref="H919:I919"/>
    <mergeCell ref="H920:I920"/>
    <mergeCell ref="H921:I921"/>
    <mergeCell ref="H922:I922"/>
    <mergeCell ref="H941:I941"/>
    <mergeCell ref="H942:I942"/>
    <mergeCell ref="H943:I943"/>
    <mergeCell ref="H944:I944"/>
    <mergeCell ref="H945:I945"/>
    <mergeCell ref="H946:I946"/>
    <mergeCell ref="H947:I947"/>
    <mergeCell ref="H948:I948"/>
    <mergeCell ref="H949:I949"/>
    <mergeCell ref="H932:I932"/>
    <mergeCell ref="H933:I933"/>
    <mergeCell ref="H934:I934"/>
    <mergeCell ref="H935:I935"/>
    <mergeCell ref="H936:I936"/>
    <mergeCell ref="H937:I937"/>
    <mergeCell ref="H938:I938"/>
    <mergeCell ref="H939:I939"/>
    <mergeCell ref="H940:I940"/>
    <mergeCell ref="H959:I959"/>
    <mergeCell ref="H960:I960"/>
    <mergeCell ref="H961:I961"/>
    <mergeCell ref="H962:I962"/>
    <mergeCell ref="H963:I963"/>
    <mergeCell ref="H964:I964"/>
    <mergeCell ref="H965:I965"/>
    <mergeCell ref="H966:I966"/>
    <mergeCell ref="H967:I967"/>
    <mergeCell ref="H950:I950"/>
    <mergeCell ref="H951:I951"/>
    <mergeCell ref="H952:I952"/>
    <mergeCell ref="H953:I953"/>
    <mergeCell ref="H954:I954"/>
    <mergeCell ref="H955:I955"/>
    <mergeCell ref="H956:I956"/>
    <mergeCell ref="H957:I957"/>
    <mergeCell ref="H958:I958"/>
    <mergeCell ref="H977:I977"/>
    <mergeCell ref="H978:I978"/>
    <mergeCell ref="H979:I979"/>
    <mergeCell ref="H980:I980"/>
    <mergeCell ref="H981:I981"/>
    <mergeCell ref="H982:I982"/>
    <mergeCell ref="H983:I983"/>
    <mergeCell ref="H984:I984"/>
    <mergeCell ref="H985:I985"/>
    <mergeCell ref="H968:I968"/>
    <mergeCell ref="H969:I969"/>
    <mergeCell ref="H970:I970"/>
    <mergeCell ref="H971:I971"/>
    <mergeCell ref="H972:I972"/>
    <mergeCell ref="H973:I973"/>
    <mergeCell ref="H974:I974"/>
    <mergeCell ref="H975:I975"/>
    <mergeCell ref="H976:I976"/>
    <mergeCell ref="H995:I995"/>
    <mergeCell ref="H996:I996"/>
    <mergeCell ref="H997:I997"/>
    <mergeCell ref="H998:I998"/>
    <mergeCell ref="H999:I999"/>
    <mergeCell ref="H1000:I1000"/>
    <mergeCell ref="H1001:I1001"/>
    <mergeCell ref="H1002:I1002"/>
    <mergeCell ref="H1003:I1003"/>
    <mergeCell ref="H986:I986"/>
    <mergeCell ref="H987:I987"/>
    <mergeCell ref="H988:I988"/>
    <mergeCell ref="H989:I989"/>
    <mergeCell ref="H990:I990"/>
    <mergeCell ref="H991:I991"/>
    <mergeCell ref="H992:I992"/>
    <mergeCell ref="H993:I993"/>
    <mergeCell ref="H994:I994"/>
    <mergeCell ref="H1013:I1013"/>
    <mergeCell ref="H1014:I1014"/>
    <mergeCell ref="H1015:I1015"/>
    <mergeCell ref="H1016:I1016"/>
    <mergeCell ref="H1017:I1017"/>
    <mergeCell ref="H1018:I1018"/>
    <mergeCell ref="H1019:I1019"/>
    <mergeCell ref="H1020:I1020"/>
    <mergeCell ref="H1021:I1021"/>
    <mergeCell ref="H1004:I1004"/>
    <mergeCell ref="H1005:I1005"/>
    <mergeCell ref="H1006:I1006"/>
    <mergeCell ref="H1007:I1007"/>
    <mergeCell ref="H1008:I1008"/>
    <mergeCell ref="H1009:I1009"/>
    <mergeCell ref="H1010:I1010"/>
    <mergeCell ref="H1011:I1011"/>
    <mergeCell ref="H1012:I1012"/>
    <mergeCell ref="H1031:I1031"/>
    <mergeCell ref="H1032:I1032"/>
    <mergeCell ref="H1033:I1033"/>
    <mergeCell ref="H1034:I1034"/>
    <mergeCell ref="H1035:I1035"/>
    <mergeCell ref="H1036:I1036"/>
    <mergeCell ref="H1037:I1037"/>
    <mergeCell ref="H1038:I1038"/>
    <mergeCell ref="H1039:I1039"/>
    <mergeCell ref="H1022:I1022"/>
    <mergeCell ref="H1023:I1023"/>
    <mergeCell ref="H1024:I1024"/>
    <mergeCell ref="H1025:I1025"/>
    <mergeCell ref="H1026:I1026"/>
    <mergeCell ref="H1027:I1027"/>
    <mergeCell ref="H1028:I1028"/>
    <mergeCell ref="H1029:I1029"/>
    <mergeCell ref="H1030:I1030"/>
    <mergeCell ref="H1049:I1049"/>
    <mergeCell ref="H1050:I1050"/>
    <mergeCell ref="H1051:I1051"/>
    <mergeCell ref="H1052:I1052"/>
    <mergeCell ref="H1053:I1053"/>
    <mergeCell ref="H1054:I1054"/>
    <mergeCell ref="H1055:I1055"/>
    <mergeCell ref="H1056:I1056"/>
    <mergeCell ref="H1057:I1057"/>
    <mergeCell ref="H1040:I1040"/>
    <mergeCell ref="H1041:I1041"/>
    <mergeCell ref="H1042:I1042"/>
    <mergeCell ref="H1043:I1043"/>
    <mergeCell ref="H1044:I1044"/>
    <mergeCell ref="H1045:I1045"/>
    <mergeCell ref="H1046:I1046"/>
    <mergeCell ref="H1047:I1047"/>
    <mergeCell ref="H1048:I1048"/>
    <mergeCell ref="H1067:I1067"/>
    <mergeCell ref="H1068:I1068"/>
    <mergeCell ref="H1069:I1069"/>
    <mergeCell ref="H1070:I1070"/>
    <mergeCell ref="H1071:I1071"/>
    <mergeCell ref="H1072:I1072"/>
    <mergeCell ref="H1073:I1073"/>
    <mergeCell ref="H1074:I1074"/>
    <mergeCell ref="H1075:I1075"/>
    <mergeCell ref="H1058:I1058"/>
    <mergeCell ref="H1059:I1059"/>
    <mergeCell ref="H1060:I1060"/>
    <mergeCell ref="H1061:I1061"/>
    <mergeCell ref="H1062:I1062"/>
    <mergeCell ref="H1063:I1063"/>
    <mergeCell ref="H1064:I1064"/>
    <mergeCell ref="H1065:I1065"/>
    <mergeCell ref="H1066:I1066"/>
    <mergeCell ref="H1085:I1085"/>
    <mergeCell ref="H1086:I1086"/>
    <mergeCell ref="H1087:I1087"/>
    <mergeCell ref="H1088:I1088"/>
    <mergeCell ref="H1089:I1089"/>
    <mergeCell ref="H1090:I1090"/>
    <mergeCell ref="H1091:I1091"/>
    <mergeCell ref="H1092:I1092"/>
    <mergeCell ref="H1093:I1093"/>
    <mergeCell ref="H1076:I1076"/>
    <mergeCell ref="H1077:I1077"/>
    <mergeCell ref="H1078:I1078"/>
    <mergeCell ref="H1079:I1079"/>
    <mergeCell ref="H1080:I1080"/>
    <mergeCell ref="H1081:I1081"/>
    <mergeCell ref="H1082:I1082"/>
    <mergeCell ref="H1083:I1083"/>
    <mergeCell ref="H1084:I1084"/>
    <mergeCell ref="H1103:I1103"/>
    <mergeCell ref="H1104:I1104"/>
    <mergeCell ref="H1105:I1105"/>
    <mergeCell ref="H1106:I1106"/>
    <mergeCell ref="H1107:I1107"/>
    <mergeCell ref="H1108:I1108"/>
    <mergeCell ref="H1109:I1109"/>
    <mergeCell ref="H1110:I1110"/>
    <mergeCell ref="H1111:I1111"/>
    <mergeCell ref="H1094:I1094"/>
    <mergeCell ref="H1095:I1095"/>
    <mergeCell ref="H1096:I1096"/>
    <mergeCell ref="H1097:I1097"/>
    <mergeCell ref="H1098:I1098"/>
    <mergeCell ref="H1099:I1099"/>
    <mergeCell ref="H1100:I1100"/>
    <mergeCell ref="H1101:I1101"/>
    <mergeCell ref="H1102:I1102"/>
    <mergeCell ref="H1121:I1121"/>
    <mergeCell ref="H1122:I1122"/>
    <mergeCell ref="H1123:I1123"/>
    <mergeCell ref="H1124:I1124"/>
    <mergeCell ref="H1125:I1125"/>
    <mergeCell ref="H1126:I1126"/>
    <mergeCell ref="H1127:I1127"/>
    <mergeCell ref="H1128:I1128"/>
    <mergeCell ref="H1129:I1129"/>
    <mergeCell ref="H1112:I1112"/>
    <mergeCell ref="H1113:I1113"/>
    <mergeCell ref="H1114:I1114"/>
    <mergeCell ref="H1115:I1115"/>
    <mergeCell ref="H1116:I1116"/>
    <mergeCell ref="H1117:I1117"/>
    <mergeCell ref="H1118:I1118"/>
    <mergeCell ref="H1119:I1119"/>
    <mergeCell ref="H1120:I1120"/>
    <mergeCell ref="H1139:I1139"/>
    <mergeCell ref="H1140:I1140"/>
    <mergeCell ref="H1141:I1141"/>
    <mergeCell ref="H1142:I1142"/>
    <mergeCell ref="H1143:I1143"/>
    <mergeCell ref="H1144:I1144"/>
    <mergeCell ref="H1145:I1145"/>
    <mergeCell ref="H1146:I1146"/>
    <mergeCell ref="H1147:I1147"/>
    <mergeCell ref="H1130:I1130"/>
    <mergeCell ref="H1131:I1131"/>
    <mergeCell ref="H1132:I1132"/>
    <mergeCell ref="H1133:I1133"/>
    <mergeCell ref="H1134:I1134"/>
    <mergeCell ref="H1135:I1135"/>
    <mergeCell ref="H1136:I1136"/>
    <mergeCell ref="H1137:I1137"/>
    <mergeCell ref="H1138:I1138"/>
    <mergeCell ref="H1157:I1157"/>
    <mergeCell ref="H1158:I1158"/>
    <mergeCell ref="H1159:I1159"/>
    <mergeCell ref="H1160:I1160"/>
    <mergeCell ref="H1161:I1161"/>
    <mergeCell ref="H1162:I1162"/>
    <mergeCell ref="H1163:I1163"/>
    <mergeCell ref="H1164:I1164"/>
    <mergeCell ref="H1165:I1165"/>
    <mergeCell ref="H1148:I1148"/>
    <mergeCell ref="H1149:I1149"/>
    <mergeCell ref="H1150:I1150"/>
    <mergeCell ref="H1151:I1151"/>
    <mergeCell ref="H1152:I1152"/>
    <mergeCell ref="H1153:I1153"/>
    <mergeCell ref="H1154:I1154"/>
    <mergeCell ref="H1155:I1155"/>
    <mergeCell ref="H1156:I1156"/>
    <mergeCell ref="H1175:I1175"/>
    <mergeCell ref="H1176:I1176"/>
    <mergeCell ref="H1177:I1177"/>
    <mergeCell ref="H1178:I1178"/>
    <mergeCell ref="H1179:I1179"/>
    <mergeCell ref="H1180:I1180"/>
    <mergeCell ref="H1181:I1181"/>
    <mergeCell ref="H1182:I1182"/>
    <mergeCell ref="H1183:I1183"/>
    <mergeCell ref="H1166:I1166"/>
    <mergeCell ref="H1167:I1167"/>
    <mergeCell ref="H1168:I1168"/>
    <mergeCell ref="H1169:I1169"/>
    <mergeCell ref="H1170:I1170"/>
    <mergeCell ref="H1171:I1171"/>
    <mergeCell ref="H1172:I1172"/>
    <mergeCell ref="H1173:I1173"/>
    <mergeCell ref="H1174:I1174"/>
    <mergeCell ref="H1193:I1193"/>
    <mergeCell ref="H1194:I1194"/>
    <mergeCell ref="H1195:I1195"/>
    <mergeCell ref="H1196:I1196"/>
    <mergeCell ref="H1197:I1197"/>
    <mergeCell ref="H1198:I1198"/>
    <mergeCell ref="H1199:I1199"/>
    <mergeCell ref="H1200:I1200"/>
    <mergeCell ref="H1201:I1201"/>
    <mergeCell ref="H1184:I1184"/>
    <mergeCell ref="H1185:I1185"/>
    <mergeCell ref="H1186:I1186"/>
    <mergeCell ref="H1187:I1187"/>
    <mergeCell ref="H1188:I1188"/>
    <mergeCell ref="H1189:I1189"/>
    <mergeCell ref="H1190:I1190"/>
    <mergeCell ref="H1191:I1191"/>
    <mergeCell ref="H1192:I1192"/>
    <mergeCell ref="H1211:I1211"/>
    <mergeCell ref="H1212:I1212"/>
    <mergeCell ref="H1213:I1213"/>
    <mergeCell ref="H1214:I1214"/>
    <mergeCell ref="H1215:I1215"/>
    <mergeCell ref="H1216:I1216"/>
    <mergeCell ref="H1217:I1217"/>
    <mergeCell ref="H1218:I1218"/>
    <mergeCell ref="H1219:I1219"/>
    <mergeCell ref="H1202:I1202"/>
    <mergeCell ref="H1203:I1203"/>
    <mergeCell ref="H1204:I1204"/>
    <mergeCell ref="H1205:I1205"/>
    <mergeCell ref="H1206:I1206"/>
    <mergeCell ref="H1207:I1207"/>
    <mergeCell ref="H1208:I1208"/>
    <mergeCell ref="H1209:I1209"/>
    <mergeCell ref="H1210:I1210"/>
    <mergeCell ref="H1229:I1229"/>
    <mergeCell ref="H1230:I1230"/>
    <mergeCell ref="H1231:I1231"/>
    <mergeCell ref="H1232:I1232"/>
    <mergeCell ref="H1233:I1233"/>
    <mergeCell ref="H1234:I1234"/>
    <mergeCell ref="H1235:I1235"/>
    <mergeCell ref="H1236:I1236"/>
    <mergeCell ref="H1237:I1237"/>
    <mergeCell ref="H1220:I1220"/>
    <mergeCell ref="H1221:I1221"/>
    <mergeCell ref="H1222:I1222"/>
    <mergeCell ref="H1223:I1223"/>
    <mergeCell ref="H1224:I1224"/>
    <mergeCell ref="H1225:I1225"/>
    <mergeCell ref="H1226:I1226"/>
    <mergeCell ref="H1227:I1227"/>
    <mergeCell ref="H1228:I1228"/>
    <mergeCell ref="H1247:I1247"/>
    <mergeCell ref="H1248:I1248"/>
    <mergeCell ref="H1249:I1249"/>
    <mergeCell ref="H1250:I1250"/>
    <mergeCell ref="H1251:I1251"/>
    <mergeCell ref="H1252:I1252"/>
    <mergeCell ref="H1253:I1253"/>
    <mergeCell ref="H1254:I1254"/>
    <mergeCell ref="H1255:I1255"/>
    <mergeCell ref="H1238:I1238"/>
    <mergeCell ref="H1239:I1239"/>
    <mergeCell ref="H1240:I1240"/>
    <mergeCell ref="H1241:I1241"/>
    <mergeCell ref="H1242:I1242"/>
    <mergeCell ref="H1243:I1243"/>
    <mergeCell ref="H1244:I1244"/>
    <mergeCell ref="H1245:I1245"/>
    <mergeCell ref="H1246:I1246"/>
    <mergeCell ref="H1265:I1265"/>
    <mergeCell ref="H1266:I1266"/>
    <mergeCell ref="H1267:I1267"/>
    <mergeCell ref="H1268:I1268"/>
    <mergeCell ref="H1269:I1269"/>
    <mergeCell ref="H1270:I1270"/>
    <mergeCell ref="H1271:I1271"/>
    <mergeCell ref="H1272:I1272"/>
    <mergeCell ref="H1273:I1273"/>
    <mergeCell ref="H1256:I1256"/>
    <mergeCell ref="H1257:I1257"/>
    <mergeCell ref="H1258:I1258"/>
    <mergeCell ref="H1259:I1259"/>
    <mergeCell ref="H1260:I1260"/>
    <mergeCell ref="H1261:I1261"/>
    <mergeCell ref="H1262:I1262"/>
    <mergeCell ref="H1263:I1263"/>
    <mergeCell ref="H1264:I1264"/>
    <mergeCell ref="H1283:I1283"/>
    <mergeCell ref="H1284:I1284"/>
    <mergeCell ref="H1285:I1285"/>
    <mergeCell ref="H1286:I1286"/>
    <mergeCell ref="H1287:I1287"/>
    <mergeCell ref="H1288:I1288"/>
    <mergeCell ref="H1289:I1289"/>
    <mergeCell ref="H1290:I1290"/>
    <mergeCell ref="H1291:I1291"/>
    <mergeCell ref="H1274:I1274"/>
    <mergeCell ref="H1275:I1275"/>
    <mergeCell ref="H1276:I1276"/>
    <mergeCell ref="H1277:I1277"/>
    <mergeCell ref="H1278:I1278"/>
    <mergeCell ref="H1279:I1279"/>
    <mergeCell ref="H1280:I1280"/>
    <mergeCell ref="H1281:I1281"/>
    <mergeCell ref="H1282:I1282"/>
    <mergeCell ref="H1301:I1301"/>
    <mergeCell ref="H1302:I1302"/>
    <mergeCell ref="H1303:I1303"/>
    <mergeCell ref="H1304:I1304"/>
    <mergeCell ref="H1305:I1305"/>
    <mergeCell ref="H1306:I1306"/>
    <mergeCell ref="H1307:I1307"/>
    <mergeCell ref="H1308:I1308"/>
    <mergeCell ref="H1309:I1309"/>
    <mergeCell ref="H1292:I1292"/>
    <mergeCell ref="H1293:I1293"/>
    <mergeCell ref="H1294:I1294"/>
    <mergeCell ref="H1295:I1295"/>
    <mergeCell ref="H1296:I1296"/>
    <mergeCell ref="H1297:I1297"/>
    <mergeCell ref="H1298:I1298"/>
    <mergeCell ref="H1299:I1299"/>
    <mergeCell ref="H1300:I1300"/>
    <mergeCell ref="H1319:I1319"/>
    <mergeCell ref="H1320:I1320"/>
    <mergeCell ref="H1321:I1321"/>
    <mergeCell ref="H1322:I1322"/>
    <mergeCell ref="H1323:I1323"/>
    <mergeCell ref="H1324:I1324"/>
    <mergeCell ref="H1325:I1325"/>
    <mergeCell ref="H1326:I1326"/>
    <mergeCell ref="H1327:I1327"/>
    <mergeCell ref="H1310:I1310"/>
    <mergeCell ref="H1311:I1311"/>
    <mergeCell ref="H1312:I1312"/>
    <mergeCell ref="H1313:I1313"/>
    <mergeCell ref="H1314:I1314"/>
    <mergeCell ref="H1315:I1315"/>
    <mergeCell ref="H1316:I1316"/>
    <mergeCell ref="H1317:I1317"/>
    <mergeCell ref="H1318:I1318"/>
    <mergeCell ref="H1337:I1337"/>
    <mergeCell ref="H1338:I1338"/>
    <mergeCell ref="H1339:I1339"/>
    <mergeCell ref="H1340:I1340"/>
    <mergeCell ref="H1341:I1341"/>
    <mergeCell ref="H1342:I1342"/>
    <mergeCell ref="H1343:I1343"/>
    <mergeCell ref="H1344:I1344"/>
    <mergeCell ref="H1345:I1345"/>
    <mergeCell ref="H1328:I1328"/>
    <mergeCell ref="H1329:I1329"/>
    <mergeCell ref="H1330:I1330"/>
    <mergeCell ref="H1331:I1331"/>
    <mergeCell ref="H1332:I1332"/>
    <mergeCell ref="H1333:I1333"/>
    <mergeCell ref="H1334:I1334"/>
    <mergeCell ref="H1335:I1335"/>
    <mergeCell ref="H1336:I1336"/>
    <mergeCell ref="H1355:I1355"/>
    <mergeCell ref="H1356:I1356"/>
    <mergeCell ref="H1357:I1357"/>
    <mergeCell ref="H1358:I1358"/>
    <mergeCell ref="H1359:I1359"/>
    <mergeCell ref="H1360:I1360"/>
    <mergeCell ref="H1361:I1361"/>
    <mergeCell ref="H1362:I1362"/>
    <mergeCell ref="H1363:I1363"/>
    <mergeCell ref="H1346:I1346"/>
    <mergeCell ref="H1347:I1347"/>
    <mergeCell ref="H1348:I1348"/>
    <mergeCell ref="H1349:I1349"/>
    <mergeCell ref="H1350:I1350"/>
    <mergeCell ref="H1351:I1351"/>
    <mergeCell ref="H1352:I1352"/>
    <mergeCell ref="H1353:I1353"/>
    <mergeCell ref="H1354:I1354"/>
    <mergeCell ref="H1373:I1373"/>
    <mergeCell ref="H1374:I1374"/>
    <mergeCell ref="H1375:I1375"/>
    <mergeCell ref="H1376:I1376"/>
    <mergeCell ref="H1377:I1377"/>
    <mergeCell ref="H1378:I1378"/>
    <mergeCell ref="H1379:I1379"/>
    <mergeCell ref="H1380:I1380"/>
    <mergeCell ref="H1381:I1381"/>
    <mergeCell ref="H1364:I1364"/>
    <mergeCell ref="H1365:I1365"/>
    <mergeCell ref="H1366:I1366"/>
    <mergeCell ref="H1367:I1367"/>
    <mergeCell ref="H1368:I1368"/>
    <mergeCell ref="H1369:I1369"/>
    <mergeCell ref="H1370:I1370"/>
    <mergeCell ref="H1371:I1371"/>
    <mergeCell ref="H1372:I1372"/>
    <mergeCell ref="H1391:I1391"/>
    <mergeCell ref="H1392:I1392"/>
    <mergeCell ref="H1393:I1393"/>
    <mergeCell ref="H1394:I1394"/>
    <mergeCell ref="H1395:I1395"/>
    <mergeCell ref="H1396:I1396"/>
    <mergeCell ref="H1397:I1397"/>
    <mergeCell ref="H1398:I1398"/>
    <mergeCell ref="H1399:I1399"/>
    <mergeCell ref="H1382:I1382"/>
    <mergeCell ref="H1383:I1383"/>
    <mergeCell ref="H1384:I1384"/>
    <mergeCell ref="H1385:I1385"/>
    <mergeCell ref="H1386:I1386"/>
    <mergeCell ref="H1387:I1387"/>
    <mergeCell ref="H1388:I1388"/>
    <mergeCell ref="H1389:I1389"/>
    <mergeCell ref="H1390:I1390"/>
    <mergeCell ref="H1409:I1409"/>
    <mergeCell ref="H1410:I1410"/>
    <mergeCell ref="H1411:I1411"/>
    <mergeCell ref="H1412:I1412"/>
    <mergeCell ref="H1413:I1413"/>
    <mergeCell ref="H1414:I1414"/>
    <mergeCell ref="H1415:I1415"/>
    <mergeCell ref="H1416:I1416"/>
    <mergeCell ref="H1417:I1417"/>
    <mergeCell ref="H1400:I1400"/>
    <mergeCell ref="H1401:I1401"/>
    <mergeCell ref="H1402:I1402"/>
    <mergeCell ref="H1403:I1403"/>
    <mergeCell ref="H1404:I1404"/>
    <mergeCell ref="H1405:I1405"/>
    <mergeCell ref="H1406:I1406"/>
    <mergeCell ref="H1407:I1407"/>
    <mergeCell ref="H1408:I1408"/>
    <mergeCell ref="H1427:I1427"/>
    <mergeCell ref="H1428:I1428"/>
    <mergeCell ref="H1429:I1429"/>
    <mergeCell ref="H1430:I1430"/>
    <mergeCell ref="H1431:I1431"/>
    <mergeCell ref="H1432:I1432"/>
    <mergeCell ref="H1433:I1433"/>
    <mergeCell ref="H1434:I1434"/>
    <mergeCell ref="H1435:I1435"/>
    <mergeCell ref="H1418:I1418"/>
    <mergeCell ref="H1419:I1419"/>
    <mergeCell ref="H1420:I1420"/>
    <mergeCell ref="H1421:I1421"/>
    <mergeCell ref="H1422:I1422"/>
    <mergeCell ref="H1423:I1423"/>
    <mergeCell ref="H1424:I1424"/>
    <mergeCell ref="H1425:I1425"/>
    <mergeCell ref="H1426:I1426"/>
    <mergeCell ref="H1445:I1445"/>
    <mergeCell ref="H1446:I1446"/>
    <mergeCell ref="H1447:I1447"/>
    <mergeCell ref="H1448:I1448"/>
    <mergeCell ref="H1449:I1449"/>
    <mergeCell ref="H1450:I1450"/>
    <mergeCell ref="H1451:I1451"/>
    <mergeCell ref="H1452:I1452"/>
    <mergeCell ref="H1453:I1453"/>
    <mergeCell ref="H1436:I1436"/>
    <mergeCell ref="H1437:I1437"/>
    <mergeCell ref="H1438:I1438"/>
    <mergeCell ref="H1439:I1439"/>
    <mergeCell ref="H1440:I1440"/>
    <mergeCell ref="H1441:I1441"/>
    <mergeCell ref="H1442:I1442"/>
    <mergeCell ref="H1443:I1443"/>
    <mergeCell ref="H1444:I1444"/>
    <mergeCell ref="H1463:I1463"/>
    <mergeCell ref="H1464:I1464"/>
    <mergeCell ref="H1465:I1465"/>
    <mergeCell ref="H1466:I1466"/>
    <mergeCell ref="H1467:I1467"/>
    <mergeCell ref="H1468:I1468"/>
    <mergeCell ref="H1469:I1469"/>
    <mergeCell ref="H1470:I1470"/>
    <mergeCell ref="H1471:I1471"/>
    <mergeCell ref="H1454:I1454"/>
    <mergeCell ref="H1455:I1455"/>
    <mergeCell ref="H1456:I1456"/>
    <mergeCell ref="H1457:I1457"/>
    <mergeCell ref="H1458:I1458"/>
    <mergeCell ref="H1459:I1459"/>
    <mergeCell ref="H1460:I1460"/>
    <mergeCell ref="H1461:I1461"/>
    <mergeCell ref="H1462:I1462"/>
    <mergeCell ref="H1481:I1481"/>
    <mergeCell ref="H1482:I1482"/>
    <mergeCell ref="H1483:I1483"/>
    <mergeCell ref="H1484:I1484"/>
    <mergeCell ref="H1485:I1485"/>
    <mergeCell ref="H1486:I1486"/>
    <mergeCell ref="H1487:I1487"/>
    <mergeCell ref="H1488:I1488"/>
    <mergeCell ref="H1489:I1489"/>
    <mergeCell ref="H1472:I1472"/>
    <mergeCell ref="H1473:I1473"/>
    <mergeCell ref="H1474:I1474"/>
    <mergeCell ref="H1475:I1475"/>
    <mergeCell ref="H1476:I1476"/>
    <mergeCell ref="H1477:I1477"/>
    <mergeCell ref="H1478:I1478"/>
    <mergeCell ref="H1479:I1479"/>
    <mergeCell ref="H1480:I1480"/>
    <mergeCell ref="H1499:I1499"/>
    <mergeCell ref="H1500:I1500"/>
    <mergeCell ref="H1501:I1501"/>
    <mergeCell ref="H1502:I1502"/>
    <mergeCell ref="H1503:I1503"/>
    <mergeCell ref="H1504:I1504"/>
    <mergeCell ref="H1505:I1505"/>
    <mergeCell ref="H1506:I1506"/>
    <mergeCell ref="H1507:I1507"/>
    <mergeCell ref="H1490:I1490"/>
    <mergeCell ref="H1491:I1491"/>
    <mergeCell ref="H1492:I1492"/>
    <mergeCell ref="H1493:I1493"/>
    <mergeCell ref="H1494:I1494"/>
    <mergeCell ref="H1495:I1495"/>
    <mergeCell ref="H1496:I1496"/>
    <mergeCell ref="H1497:I1497"/>
    <mergeCell ref="H1498:I1498"/>
    <mergeCell ref="H1517:I1517"/>
    <mergeCell ref="H1518:I1518"/>
    <mergeCell ref="H1519:I1519"/>
    <mergeCell ref="H1520:I1520"/>
    <mergeCell ref="H1521:I1521"/>
    <mergeCell ref="H1522:I1522"/>
    <mergeCell ref="H1523:I1523"/>
    <mergeCell ref="H1524:I1524"/>
    <mergeCell ref="H1525:I1525"/>
    <mergeCell ref="H1508:I1508"/>
    <mergeCell ref="H1509:I1509"/>
    <mergeCell ref="H1510:I1510"/>
    <mergeCell ref="H1511:I1511"/>
    <mergeCell ref="H1512:I1512"/>
    <mergeCell ref="H1513:I1513"/>
    <mergeCell ref="H1514:I1514"/>
    <mergeCell ref="H1515:I1515"/>
    <mergeCell ref="H1516:I1516"/>
    <mergeCell ref="H1535:I1535"/>
    <mergeCell ref="H1536:I1536"/>
    <mergeCell ref="H1537:I1537"/>
    <mergeCell ref="H1538:I1538"/>
    <mergeCell ref="H1539:I1539"/>
    <mergeCell ref="H1540:I1540"/>
    <mergeCell ref="H1541:I1541"/>
    <mergeCell ref="H1542:I1542"/>
    <mergeCell ref="H1543:I1543"/>
    <mergeCell ref="H1526:I1526"/>
    <mergeCell ref="H1527:I1527"/>
    <mergeCell ref="H1528:I1528"/>
    <mergeCell ref="H1529:I1529"/>
    <mergeCell ref="H1530:I1530"/>
    <mergeCell ref="H1531:I1531"/>
    <mergeCell ref="H1532:I1532"/>
    <mergeCell ref="H1533:I1533"/>
    <mergeCell ref="H1534:I1534"/>
    <mergeCell ref="H1553:I1553"/>
    <mergeCell ref="H1554:I1554"/>
    <mergeCell ref="H1555:I1555"/>
    <mergeCell ref="H1556:I1556"/>
    <mergeCell ref="H1557:I1557"/>
    <mergeCell ref="H1558:I1558"/>
    <mergeCell ref="H1559:I1559"/>
    <mergeCell ref="H1560:I1560"/>
    <mergeCell ref="H1561:I1561"/>
    <mergeCell ref="H1544:I1544"/>
    <mergeCell ref="H1545:I1545"/>
    <mergeCell ref="H1546:I1546"/>
    <mergeCell ref="H1547:I1547"/>
    <mergeCell ref="H1548:I1548"/>
    <mergeCell ref="H1549:I1549"/>
    <mergeCell ref="H1550:I1550"/>
    <mergeCell ref="H1551:I1551"/>
    <mergeCell ref="H1552:I1552"/>
    <mergeCell ref="H1571:I1571"/>
    <mergeCell ref="H1572:I1572"/>
    <mergeCell ref="H1573:I1573"/>
    <mergeCell ref="H1574:I1574"/>
    <mergeCell ref="H1575:I1575"/>
    <mergeCell ref="H1576:I1576"/>
    <mergeCell ref="H1577:I1577"/>
    <mergeCell ref="H1578:I1578"/>
    <mergeCell ref="H1579:I1579"/>
    <mergeCell ref="H1562:I1562"/>
    <mergeCell ref="H1563:I1563"/>
    <mergeCell ref="H1564:I1564"/>
    <mergeCell ref="H1565:I1565"/>
    <mergeCell ref="H1566:I1566"/>
    <mergeCell ref="H1567:I1567"/>
    <mergeCell ref="H1568:I1568"/>
    <mergeCell ref="H1569:I1569"/>
    <mergeCell ref="H1570:I1570"/>
    <mergeCell ref="H1589:I1589"/>
    <mergeCell ref="H1590:I1590"/>
    <mergeCell ref="H1591:I1591"/>
    <mergeCell ref="H1592:I1592"/>
    <mergeCell ref="H1593:I1593"/>
    <mergeCell ref="H1594:I1594"/>
    <mergeCell ref="H1595:I1595"/>
    <mergeCell ref="H1596:I1596"/>
    <mergeCell ref="H1597:I1597"/>
    <mergeCell ref="H1580:I1580"/>
    <mergeCell ref="H1581:I1581"/>
    <mergeCell ref="H1582:I1582"/>
    <mergeCell ref="H1583:I1583"/>
    <mergeCell ref="H1584:I1584"/>
    <mergeCell ref="H1585:I1585"/>
    <mergeCell ref="H1586:I1586"/>
    <mergeCell ref="H1587:I1587"/>
    <mergeCell ref="H1588:I1588"/>
    <mergeCell ref="H1607:I1607"/>
    <mergeCell ref="H1608:I1608"/>
    <mergeCell ref="H1609:I1609"/>
    <mergeCell ref="H1610:I1610"/>
    <mergeCell ref="H1611:I1611"/>
    <mergeCell ref="H1612:I1612"/>
    <mergeCell ref="H1613:I1613"/>
    <mergeCell ref="H1614:I1614"/>
    <mergeCell ref="H1615:I1615"/>
    <mergeCell ref="H1598:I1598"/>
    <mergeCell ref="H1599:I1599"/>
    <mergeCell ref="H1600:I1600"/>
    <mergeCell ref="H1601:I1601"/>
    <mergeCell ref="H1602:I1602"/>
    <mergeCell ref="H1603:I1603"/>
    <mergeCell ref="H1604:I1604"/>
    <mergeCell ref="H1605:I1605"/>
    <mergeCell ref="H1606:I1606"/>
    <mergeCell ref="H1625:I1625"/>
    <mergeCell ref="H1626:I1626"/>
    <mergeCell ref="H1627:I1627"/>
    <mergeCell ref="H1628:I1628"/>
    <mergeCell ref="H1629:I1629"/>
    <mergeCell ref="H1630:I1630"/>
    <mergeCell ref="H1631:I1631"/>
    <mergeCell ref="H1632:I1632"/>
    <mergeCell ref="H1633:I1633"/>
    <mergeCell ref="H1616:I1616"/>
    <mergeCell ref="H1617:I1617"/>
    <mergeCell ref="H1618:I1618"/>
    <mergeCell ref="H1619:I1619"/>
    <mergeCell ref="H1620:I1620"/>
    <mergeCell ref="H1621:I1621"/>
    <mergeCell ref="H1622:I1622"/>
    <mergeCell ref="H1623:I1623"/>
    <mergeCell ref="H1624:I1624"/>
    <mergeCell ref="H1643:I1643"/>
    <mergeCell ref="H1644:I1644"/>
    <mergeCell ref="H1645:I1645"/>
    <mergeCell ref="H1646:I1646"/>
    <mergeCell ref="H1647:I1647"/>
    <mergeCell ref="H1648:I1648"/>
    <mergeCell ref="H1649:I1649"/>
    <mergeCell ref="H1650:I1650"/>
    <mergeCell ref="H1651:I1651"/>
    <mergeCell ref="H1634:I1634"/>
    <mergeCell ref="H1635:I1635"/>
    <mergeCell ref="H1636:I1636"/>
    <mergeCell ref="H1637:I1637"/>
    <mergeCell ref="H1638:I1638"/>
    <mergeCell ref="H1639:I1639"/>
    <mergeCell ref="H1640:I1640"/>
    <mergeCell ref="H1641:I1641"/>
    <mergeCell ref="H1642:I1642"/>
    <mergeCell ref="H1661:I1661"/>
    <mergeCell ref="H1662:I1662"/>
    <mergeCell ref="H1663:I1663"/>
    <mergeCell ref="H1664:I1664"/>
    <mergeCell ref="H1665:I1665"/>
    <mergeCell ref="H1666:I1666"/>
    <mergeCell ref="H1667:I1667"/>
    <mergeCell ref="H1668:I1668"/>
    <mergeCell ref="H1669:I1669"/>
    <mergeCell ref="H1652:I1652"/>
    <mergeCell ref="H1653:I1653"/>
    <mergeCell ref="H1654:I1654"/>
    <mergeCell ref="H1655:I1655"/>
    <mergeCell ref="H1656:I1656"/>
    <mergeCell ref="H1657:I1657"/>
    <mergeCell ref="H1658:I1658"/>
    <mergeCell ref="H1659:I1659"/>
    <mergeCell ref="H1660:I1660"/>
    <mergeCell ref="H1679:I1679"/>
    <mergeCell ref="H1680:I1680"/>
    <mergeCell ref="H1681:I1681"/>
    <mergeCell ref="H1682:I1682"/>
    <mergeCell ref="H1683:I1683"/>
    <mergeCell ref="H1684:I1684"/>
    <mergeCell ref="H1685:I1685"/>
    <mergeCell ref="H1686:I1686"/>
    <mergeCell ref="H1687:I1687"/>
    <mergeCell ref="H1670:I1670"/>
    <mergeCell ref="H1671:I1671"/>
    <mergeCell ref="H1672:I1672"/>
    <mergeCell ref="H1673:I1673"/>
    <mergeCell ref="H1674:I1674"/>
    <mergeCell ref="H1675:I1675"/>
    <mergeCell ref="H1676:I1676"/>
    <mergeCell ref="H1677:I1677"/>
    <mergeCell ref="H1678:I1678"/>
    <mergeCell ref="H1697:I1697"/>
    <mergeCell ref="H1698:I1698"/>
    <mergeCell ref="H1699:I1699"/>
    <mergeCell ref="H1700:I1700"/>
    <mergeCell ref="H1701:I1701"/>
    <mergeCell ref="H1702:I1702"/>
    <mergeCell ref="H1703:I1703"/>
    <mergeCell ref="H1704:I1704"/>
    <mergeCell ref="H1705:I1705"/>
    <mergeCell ref="H1688:I1688"/>
    <mergeCell ref="H1689:I1689"/>
    <mergeCell ref="H1690:I1690"/>
    <mergeCell ref="H1691:I1691"/>
    <mergeCell ref="H1692:I1692"/>
    <mergeCell ref="H1693:I1693"/>
    <mergeCell ref="H1694:I1694"/>
    <mergeCell ref="H1695:I1695"/>
    <mergeCell ref="H1696:I1696"/>
    <mergeCell ref="H1715:I1715"/>
    <mergeCell ref="H1716:I1716"/>
    <mergeCell ref="H1717:I1717"/>
    <mergeCell ref="H1718:I1718"/>
    <mergeCell ref="H1719:I1719"/>
    <mergeCell ref="H1720:I1720"/>
    <mergeCell ref="H1721:I1721"/>
    <mergeCell ref="H1722:I1722"/>
    <mergeCell ref="H1723:I1723"/>
    <mergeCell ref="H1706:I1706"/>
    <mergeCell ref="H1707:I1707"/>
    <mergeCell ref="H1708:I1708"/>
    <mergeCell ref="H1709:I1709"/>
    <mergeCell ref="H1710:I1710"/>
    <mergeCell ref="H1711:I1711"/>
    <mergeCell ref="H1712:I1712"/>
    <mergeCell ref="H1713:I1713"/>
    <mergeCell ref="H1714:I1714"/>
    <mergeCell ref="H1733:I1733"/>
    <mergeCell ref="H1734:I1734"/>
    <mergeCell ref="H1735:I1735"/>
    <mergeCell ref="H1736:I1736"/>
    <mergeCell ref="H1737:I1737"/>
    <mergeCell ref="H1738:I1738"/>
    <mergeCell ref="H1739:I1739"/>
    <mergeCell ref="H1740:I1740"/>
    <mergeCell ref="H1741:I1741"/>
    <mergeCell ref="H1724:I1724"/>
    <mergeCell ref="H1725:I1725"/>
    <mergeCell ref="H1726:I1726"/>
    <mergeCell ref="H1727:I1727"/>
    <mergeCell ref="H1728:I1728"/>
    <mergeCell ref="H1729:I1729"/>
    <mergeCell ref="H1730:I1730"/>
    <mergeCell ref="H1731:I1731"/>
    <mergeCell ref="H1732:I1732"/>
    <mergeCell ref="H1751:I1751"/>
    <mergeCell ref="H1752:I1752"/>
    <mergeCell ref="H1753:I1753"/>
    <mergeCell ref="H1754:I1754"/>
    <mergeCell ref="H1755:I1755"/>
    <mergeCell ref="H1756:I1756"/>
    <mergeCell ref="H1757:I1757"/>
    <mergeCell ref="H1758:I1758"/>
    <mergeCell ref="H1759:I1759"/>
    <mergeCell ref="H1742:I1742"/>
    <mergeCell ref="H1743:I1743"/>
    <mergeCell ref="H1744:I1744"/>
    <mergeCell ref="H1745:I1745"/>
    <mergeCell ref="H1746:I1746"/>
    <mergeCell ref="H1747:I1747"/>
    <mergeCell ref="H1748:I1748"/>
    <mergeCell ref="H1749:I1749"/>
    <mergeCell ref="H1750:I1750"/>
    <mergeCell ref="H1769:I1769"/>
    <mergeCell ref="H1770:I1770"/>
    <mergeCell ref="H1771:I1771"/>
    <mergeCell ref="H1772:I1772"/>
    <mergeCell ref="H1773:I1773"/>
    <mergeCell ref="H1774:I1774"/>
    <mergeCell ref="H1775:I1775"/>
    <mergeCell ref="H1776:I1776"/>
    <mergeCell ref="H1777:I1777"/>
    <mergeCell ref="H1760:I1760"/>
    <mergeCell ref="H1761:I1761"/>
    <mergeCell ref="H1762:I1762"/>
    <mergeCell ref="H1763:I1763"/>
    <mergeCell ref="H1764:I1764"/>
    <mergeCell ref="H1765:I1765"/>
    <mergeCell ref="H1766:I1766"/>
    <mergeCell ref="H1767:I1767"/>
    <mergeCell ref="H1768:I1768"/>
    <mergeCell ref="H1787:I1787"/>
    <mergeCell ref="H1788:I1788"/>
    <mergeCell ref="H1789:I1789"/>
    <mergeCell ref="H1790:I1790"/>
    <mergeCell ref="H1791:I1791"/>
    <mergeCell ref="H1792:I1792"/>
    <mergeCell ref="H1793:I1793"/>
    <mergeCell ref="H1794:I1794"/>
    <mergeCell ref="H1795:I1795"/>
    <mergeCell ref="H1778:I1778"/>
    <mergeCell ref="H1779:I1779"/>
    <mergeCell ref="H1780:I1780"/>
    <mergeCell ref="H1781:I1781"/>
    <mergeCell ref="H1782:I1782"/>
    <mergeCell ref="H1783:I1783"/>
    <mergeCell ref="H1784:I1784"/>
    <mergeCell ref="H1785:I1785"/>
    <mergeCell ref="H1786:I1786"/>
    <mergeCell ref="H1805:I1805"/>
    <mergeCell ref="H1806:I1806"/>
    <mergeCell ref="H1807:I1807"/>
    <mergeCell ref="H1808:I1808"/>
    <mergeCell ref="H1809:I1809"/>
    <mergeCell ref="H1810:I1810"/>
    <mergeCell ref="H1811:I1811"/>
    <mergeCell ref="H1812:I1812"/>
    <mergeCell ref="H1813:I1813"/>
    <mergeCell ref="H1796:I1796"/>
    <mergeCell ref="H1797:I1797"/>
    <mergeCell ref="H1798:I1798"/>
    <mergeCell ref="H1799:I1799"/>
    <mergeCell ref="H1800:I1800"/>
    <mergeCell ref="H1801:I1801"/>
    <mergeCell ref="H1802:I1802"/>
    <mergeCell ref="H1803:I1803"/>
    <mergeCell ref="H1804:I1804"/>
    <mergeCell ref="H1823:I1823"/>
    <mergeCell ref="H1824:I1824"/>
    <mergeCell ref="H1825:I1825"/>
    <mergeCell ref="H1826:I1826"/>
    <mergeCell ref="H1827:I1827"/>
    <mergeCell ref="H1828:I1828"/>
    <mergeCell ref="H1829:I1829"/>
    <mergeCell ref="H1830:I1830"/>
    <mergeCell ref="H1831:I1831"/>
    <mergeCell ref="H1814:I1814"/>
    <mergeCell ref="H1815:I1815"/>
    <mergeCell ref="H1816:I1816"/>
    <mergeCell ref="H1817:I1817"/>
    <mergeCell ref="H1818:I1818"/>
    <mergeCell ref="H1819:I1819"/>
    <mergeCell ref="H1820:I1820"/>
    <mergeCell ref="H1821:I1821"/>
    <mergeCell ref="H1822:I1822"/>
    <mergeCell ref="H1841:I1841"/>
    <mergeCell ref="H1842:I1842"/>
    <mergeCell ref="H1843:I1843"/>
    <mergeCell ref="H1844:I1844"/>
    <mergeCell ref="H1845:I1845"/>
    <mergeCell ref="H1846:I1846"/>
    <mergeCell ref="H1847:I1847"/>
    <mergeCell ref="H1848:I1848"/>
    <mergeCell ref="H1849:I1849"/>
    <mergeCell ref="H1832:I1832"/>
    <mergeCell ref="H1833:I1833"/>
    <mergeCell ref="H1834:I1834"/>
    <mergeCell ref="H1835:I1835"/>
    <mergeCell ref="H1836:I1836"/>
    <mergeCell ref="H1837:I1837"/>
    <mergeCell ref="H1838:I1838"/>
    <mergeCell ref="H1839:I1839"/>
    <mergeCell ref="H1840:I1840"/>
    <mergeCell ref="H1859:I1859"/>
    <mergeCell ref="H1860:I1860"/>
    <mergeCell ref="H1861:I1861"/>
    <mergeCell ref="H1862:I1862"/>
    <mergeCell ref="H1863:I1863"/>
    <mergeCell ref="H1864:I1864"/>
    <mergeCell ref="H1865:I1865"/>
    <mergeCell ref="H1866:I1866"/>
    <mergeCell ref="H1867:I1867"/>
    <mergeCell ref="H1850:I1850"/>
    <mergeCell ref="H1851:I1851"/>
    <mergeCell ref="H1852:I1852"/>
    <mergeCell ref="H1853:I1853"/>
    <mergeCell ref="H1854:I1854"/>
    <mergeCell ref="H1855:I1855"/>
    <mergeCell ref="H1856:I1856"/>
    <mergeCell ref="H1857:I1857"/>
    <mergeCell ref="H1858:I1858"/>
    <mergeCell ref="H1877:I1877"/>
    <mergeCell ref="H1878:I1878"/>
    <mergeCell ref="H1879:I1879"/>
    <mergeCell ref="H1880:I1880"/>
    <mergeCell ref="H1881:I1881"/>
    <mergeCell ref="H1882:I1882"/>
    <mergeCell ref="H1883:I1883"/>
    <mergeCell ref="H1884:I1884"/>
    <mergeCell ref="H1885:I1885"/>
    <mergeCell ref="H1868:I1868"/>
    <mergeCell ref="H1869:I1869"/>
    <mergeCell ref="H1870:I1870"/>
    <mergeCell ref="H1871:I1871"/>
    <mergeCell ref="H1872:I1872"/>
    <mergeCell ref="H1873:I1873"/>
    <mergeCell ref="H1874:I1874"/>
    <mergeCell ref="H1875:I1875"/>
    <mergeCell ref="H1876:I1876"/>
    <mergeCell ref="H1895:I1895"/>
    <mergeCell ref="H1896:I1896"/>
    <mergeCell ref="H1897:I1897"/>
    <mergeCell ref="H1898:I1898"/>
    <mergeCell ref="H1899:I1899"/>
    <mergeCell ref="H1900:I1900"/>
    <mergeCell ref="H1901:I1901"/>
    <mergeCell ref="H1902:I1902"/>
    <mergeCell ref="H1903:I1903"/>
    <mergeCell ref="H1886:I1886"/>
    <mergeCell ref="H1887:I1887"/>
    <mergeCell ref="H1888:I1888"/>
    <mergeCell ref="H1889:I1889"/>
    <mergeCell ref="H1890:I1890"/>
    <mergeCell ref="H1891:I1891"/>
    <mergeCell ref="H1892:I1892"/>
    <mergeCell ref="H1893:I1893"/>
    <mergeCell ref="H1894:I1894"/>
    <mergeCell ref="H1913:I1913"/>
    <mergeCell ref="H1914:I1914"/>
    <mergeCell ref="H1915:I1915"/>
    <mergeCell ref="H1916:I1916"/>
    <mergeCell ref="H1917:I1917"/>
    <mergeCell ref="H1918:I1918"/>
    <mergeCell ref="H1919:I1919"/>
    <mergeCell ref="H1920:I1920"/>
    <mergeCell ref="H1921:I1921"/>
    <mergeCell ref="H1904:I1904"/>
    <mergeCell ref="H1905:I1905"/>
    <mergeCell ref="H1906:I1906"/>
    <mergeCell ref="H1907:I1907"/>
    <mergeCell ref="H1908:I1908"/>
    <mergeCell ref="H1909:I1909"/>
    <mergeCell ref="H1910:I1910"/>
    <mergeCell ref="H1911:I1911"/>
    <mergeCell ref="H1912:I1912"/>
    <mergeCell ref="H1931:I1931"/>
    <mergeCell ref="H1932:I1932"/>
    <mergeCell ref="H1933:I1933"/>
    <mergeCell ref="H1934:I1934"/>
    <mergeCell ref="H1935:I1935"/>
    <mergeCell ref="H1936:I1936"/>
    <mergeCell ref="H1937:I1937"/>
    <mergeCell ref="H1938:I1938"/>
    <mergeCell ref="H1939:I1939"/>
    <mergeCell ref="H1922:I1922"/>
    <mergeCell ref="H1923:I1923"/>
    <mergeCell ref="H1924:I1924"/>
    <mergeCell ref="H1925:I1925"/>
    <mergeCell ref="H1926:I1926"/>
    <mergeCell ref="H1927:I1927"/>
    <mergeCell ref="H1928:I1928"/>
    <mergeCell ref="H1929:I1929"/>
    <mergeCell ref="H1930:I1930"/>
    <mergeCell ref="H1949:I1949"/>
    <mergeCell ref="H1950:I1950"/>
    <mergeCell ref="H1951:I1951"/>
    <mergeCell ref="H1952:I1952"/>
    <mergeCell ref="H1953:I1953"/>
    <mergeCell ref="H1954:I1954"/>
    <mergeCell ref="H1955:I1955"/>
    <mergeCell ref="H1956:I1956"/>
    <mergeCell ref="H1957:I1957"/>
    <mergeCell ref="H1940:I1940"/>
    <mergeCell ref="H1941:I1941"/>
    <mergeCell ref="H1942:I1942"/>
    <mergeCell ref="H1943:I1943"/>
    <mergeCell ref="H1944:I1944"/>
    <mergeCell ref="H1945:I1945"/>
    <mergeCell ref="H1946:I1946"/>
    <mergeCell ref="H1947:I1947"/>
    <mergeCell ref="H1948:I1948"/>
    <mergeCell ref="H1967:I1967"/>
    <mergeCell ref="H1968:I1968"/>
    <mergeCell ref="H1969:I1969"/>
    <mergeCell ref="H1970:I1970"/>
    <mergeCell ref="H1971:I1971"/>
    <mergeCell ref="H1972:I1972"/>
    <mergeCell ref="H1973:I1973"/>
    <mergeCell ref="H1974:I1974"/>
    <mergeCell ref="H1975:I1975"/>
    <mergeCell ref="H1958:I1958"/>
    <mergeCell ref="H1959:I1959"/>
    <mergeCell ref="H1960:I1960"/>
    <mergeCell ref="H1961:I1961"/>
    <mergeCell ref="H1962:I1962"/>
    <mergeCell ref="H1963:I1963"/>
    <mergeCell ref="H1964:I1964"/>
    <mergeCell ref="H1965:I1965"/>
    <mergeCell ref="H1966:I1966"/>
    <mergeCell ref="H1985:I1985"/>
    <mergeCell ref="H1986:I1986"/>
    <mergeCell ref="H1987:I1987"/>
    <mergeCell ref="H1988:I1988"/>
    <mergeCell ref="H1989:I1989"/>
    <mergeCell ref="H1990:I1990"/>
    <mergeCell ref="H1991:I1991"/>
    <mergeCell ref="H1992:I1992"/>
    <mergeCell ref="H1993:I1993"/>
    <mergeCell ref="H1976:I1976"/>
    <mergeCell ref="H1977:I1977"/>
    <mergeCell ref="H1978:I1978"/>
    <mergeCell ref="H1979:I1979"/>
    <mergeCell ref="H1980:I1980"/>
    <mergeCell ref="H1981:I1981"/>
    <mergeCell ref="H1982:I1982"/>
    <mergeCell ref="H1983:I1983"/>
    <mergeCell ref="H1984:I1984"/>
    <mergeCell ref="H2003:I2003"/>
    <mergeCell ref="H2004:I2004"/>
    <mergeCell ref="H2005:I2005"/>
    <mergeCell ref="H2006:I2006"/>
    <mergeCell ref="H2007:I2007"/>
    <mergeCell ref="H2008:I2008"/>
    <mergeCell ref="H2009:I2009"/>
    <mergeCell ref="H2010:I2010"/>
    <mergeCell ref="H2011:I2011"/>
    <mergeCell ref="H1994:I1994"/>
    <mergeCell ref="H1995:I1995"/>
    <mergeCell ref="H1996:I1996"/>
    <mergeCell ref="H1997:I1997"/>
    <mergeCell ref="H1998:I1998"/>
    <mergeCell ref="H1999:I1999"/>
    <mergeCell ref="H2000:I2000"/>
    <mergeCell ref="H2001:I2001"/>
    <mergeCell ref="H2002:I2002"/>
    <mergeCell ref="H2021:I2021"/>
    <mergeCell ref="H2022:I2022"/>
    <mergeCell ref="H2023:I2023"/>
    <mergeCell ref="H2024:I2024"/>
    <mergeCell ref="H2025:I2025"/>
    <mergeCell ref="H2026:I2026"/>
    <mergeCell ref="H2027:I2027"/>
    <mergeCell ref="H2028:I2028"/>
    <mergeCell ref="H2029:I2029"/>
    <mergeCell ref="H2012:I2012"/>
    <mergeCell ref="H2013:I2013"/>
    <mergeCell ref="H2014:I2014"/>
    <mergeCell ref="H2015:I2015"/>
    <mergeCell ref="H2016:I2016"/>
    <mergeCell ref="H2017:I2017"/>
    <mergeCell ref="H2018:I2018"/>
    <mergeCell ref="H2019:I2019"/>
    <mergeCell ref="H2020:I2020"/>
    <mergeCell ref="H2039:I2039"/>
    <mergeCell ref="H2040:I2040"/>
    <mergeCell ref="H2041:I2041"/>
    <mergeCell ref="H2042:I2042"/>
    <mergeCell ref="H2043:I2043"/>
    <mergeCell ref="H2044:I2044"/>
    <mergeCell ref="H2045:I2045"/>
    <mergeCell ref="H2046:I2046"/>
    <mergeCell ref="H2047:I2047"/>
    <mergeCell ref="H2030:I2030"/>
    <mergeCell ref="H2031:I2031"/>
    <mergeCell ref="H2032:I2032"/>
    <mergeCell ref="H2033:I2033"/>
    <mergeCell ref="H2034:I2034"/>
    <mergeCell ref="H2035:I2035"/>
    <mergeCell ref="H2036:I2036"/>
    <mergeCell ref="H2037:I2037"/>
    <mergeCell ref="H2038:I2038"/>
    <mergeCell ref="H2057:I2057"/>
    <mergeCell ref="H2058:I2058"/>
    <mergeCell ref="H2059:I2059"/>
    <mergeCell ref="H2060:I2060"/>
    <mergeCell ref="H2061:I2061"/>
    <mergeCell ref="H2062:I2062"/>
    <mergeCell ref="H2063:I2063"/>
    <mergeCell ref="H2064:I2064"/>
    <mergeCell ref="H2065:I2065"/>
    <mergeCell ref="H2048:I2048"/>
    <mergeCell ref="H2049:I2049"/>
    <mergeCell ref="H2050:I2050"/>
    <mergeCell ref="H2051:I2051"/>
    <mergeCell ref="H2052:I2052"/>
    <mergeCell ref="H2053:I2053"/>
    <mergeCell ref="H2054:I2054"/>
    <mergeCell ref="H2055:I2055"/>
    <mergeCell ref="H2056:I2056"/>
    <mergeCell ref="H2075:I2075"/>
    <mergeCell ref="H2076:I2076"/>
    <mergeCell ref="H2077:I2077"/>
    <mergeCell ref="H2078:I2078"/>
    <mergeCell ref="H2079:I2079"/>
    <mergeCell ref="H2080:I2080"/>
    <mergeCell ref="H2081:I2081"/>
    <mergeCell ref="H2082:I2082"/>
    <mergeCell ref="H2083:I2083"/>
    <mergeCell ref="H2066:I2066"/>
    <mergeCell ref="H2067:I2067"/>
    <mergeCell ref="H2068:I2068"/>
    <mergeCell ref="H2069:I2069"/>
    <mergeCell ref="H2070:I2070"/>
    <mergeCell ref="H2071:I2071"/>
    <mergeCell ref="H2072:I2072"/>
    <mergeCell ref="H2073:I2073"/>
    <mergeCell ref="H2074:I2074"/>
    <mergeCell ref="H2093:I2093"/>
    <mergeCell ref="H2094:I2094"/>
    <mergeCell ref="H2095:I2095"/>
    <mergeCell ref="H2096:I2096"/>
    <mergeCell ref="H2097:I2097"/>
    <mergeCell ref="H2098:I2098"/>
    <mergeCell ref="H2099:I2099"/>
    <mergeCell ref="H2100:I2100"/>
    <mergeCell ref="H2101:I2101"/>
    <mergeCell ref="H2084:I2084"/>
    <mergeCell ref="H2085:I2085"/>
    <mergeCell ref="H2086:I2086"/>
    <mergeCell ref="H2087:I2087"/>
    <mergeCell ref="H2088:I2088"/>
    <mergeCell ref="H2089:I2089"/>
    <mergeCell ref="H2090:I2090"/>
    <mergeCell ref="H2091:I2091"/>
    <mergeCell ref="H2092:I2092"/>
    <mergeCell ref="H2111:I2111"/>
    <mergeCell ref="H2112:I2112"/>
    <mergeCell ref="H2113:I2113"/>
    <mergeCell ref="H2114:I2114"/>
    <mergeCell ref="H2115:I2115"/>
    <mergeCell ref="H2116:I2116"/>
    <mergeCell ref="H2117:I2117"/>
    <mergeCell ref="H2118:I2118"/>
    <mergeCell ref="H2119:I2119"/>
    <mergeCell ref="H2102:I2102"/>
    <mergeCell ref="H2103:I2103"/>
    <mergeCell ref="H2104:I2104"/>
    <mergeCell ref="H2105:I2105"/>
    <mergeCell ref="H2106:I2106"/>
    <mergeCell ref="H2107:I2107"/>
    <mergeCell ref="H2108:I2108"/>
    <mergeCell ref="H2109:I2109"/>
    <mergeCell ref="H2110:I2110"/>
    <mergeCell ref="H2129:I2129"/>
    <mergeCell ref="H2130:I2130"/>
    <mergeCell ref="H2131:I2131"/>
    <mergeCell ref="H2132:I2132"/>
    <mergeCell ref="H2133:I2133"/>
    <mergeCell ref="H2134:I2134"/>
    <mergeCell ref="H2135:I2135"/>
    <mergeCell ref="H2136:I2136"/>
    <mergeCell ref="H2137:I2137"/>
    <mergeCell ref="H2120:I2120"/>
    <mergeCell ref="H2121:I2121"/>
    <mergeCell ref="H2122:I2122"/>
    <mergeCell ref="H2123:I2123"/>
    <mergeCell ref="H2124:I2124"/>
    <mergeCell ref="H2125:I2125"/>
    <mergeCell ref="H2126:I2126"/>
    <mergeCell ref="H2127:I2127"/>
    <mergeCell ref="H2128:I2128"/>
    <mergeCell ref="H2147:I2147"/>
    <mergeCell ref="H2148:I2148"/>
    <mergeCell ref="H2149:I2149"/>
    <mergeCell ref="H2150:I2150"/>
    <mergeCell ref="H2151:I2151"/>
    <mergeCell ref="H2152:I2152"/>
    <mergeCell ref="H2153:I2153"/>
    <mergeCell ref="H2154:I2154"/>
    <mergeCell ref="H2155:I2155"/>
    <mergeCell ref="H2138:I2138"/>
    <mergeCell ref="H2139:I2139"/>
    <mergeCell ref="H2140:I2140"/>
    <mergeCell ref="H2141:I2141"/>
    <mergeCell ref="H2142:I2142"/>
    <mergeCell ref="H2143:I2143"/>
    <mergeCell ref="H2144:I2144"/>
    <mergeCell ref="H2145:I2145"/>
    <mergeCell ref="H2146:I2146"/>
    <mergeCell ref="H2165:I2165"/>
    <mergeCell ref="H2166:I2166"/>
    <mergeCell ref="H2167:I2167"/>
    <mergeCell ref="H2168:I2168"/>
    <mergeCell ref="H2169:I2169"/>
    <mergeCell ref="H2170:I2170"/>
    <mergeCell ref="H2171:I2171"/>
    <mergeCell ref="H2172:I2172"/>
    <mergeCell ref="H2173:I2173"/>
    <mergeCell ref="H2156:I2156"/>
    <mergeCell ref="H2157:I2157"/>
    <mergeCell ref="H2158:I2158"/>
    <mergeCell ref="H2159:I2159"/>
    <mergeCell ref="H2160:I2160"/>
    <mergeCell ref="H2161:I2161"/>
    <mergeCell ref="H2162:I2162"/>
    <mergeCell ref="H2163:I2163"/>
    <mergeCell ref="H2164:I2164"/>
    <mergeCell ref="H2183:I2183"/>
    <mergeCell ref="H2184:I2184"/>
    <mergeCell ref="H2185:I2185"/>
    <mergeCell ref="H2186:I2186"/>
    <mergeCell ref="H2187:I2187"/>
    <mergeCell ref="H2188:I2188"/>
    <mergeCell ref="H2189:I2189"/>
    <mergeCell ref="H2190:I2190"/>
    <mergeCell ref="H2191:I2191"/>
    <mergeCell ref="H2174:I2174"/>
    <mergeCell ref="H2175:I2175"/>
    <mergeCell ref="H2176:I2176"/>
    <mergeCell ref="H2177:I2177"/>
    <mergeCell ref="H2178:I2178"/>
    <mergeCell ref="H2179:I2179"/>
    <mergeCell ref="H2180:I2180"/>
    <mergeCell ref="H2181:I2181"/>
    <mergeCell ref="H2182:I2182"/>
    <mergeCell ref="H2201:I2201"/>
    <mergeCell ref="H2202:I2202"/>
    <mergeCell ref="H2203:I2203"/>
    <mergeCell ref="H2204:I2204"/>
    <mergeCell ref="H2205:I2205"/>
    <mergeCell ref="H2206:I2206"/>
    <mergeCell ref="H2207:I2207"/>
    <mergeCell ref="H2208:I2208"/>
    <mergeCell ref="H2209:I2209"/>
    <mergeCell ref="H2192:I2192"/>
    <mergeCell ref="H2193:I2193"/>
    <mergeCell ref="H2194:I2194"/>
    <mergeCell ref="H2195:I2195"/>
    <mergeCell ref="H2196:I2196"/>
    <mergeCell ref="H2197:I2197"/>
    <mergeCell ref="H2198:I2198"/>
    <mergeCell ref="H2199:I2199"/>
    <mergeCell ref="H2200:I2200"/>
    <mergeCell ref="H2219:I2219"/>
    <mergeCell ref="H2220:I2220"/>
    <mergeCell ref="H2221:I2221"/>
    <mergeCell ref="H2222:I2222"/>
    <mergeCell ref="H2223:I2223"/>
    <mergeCell ref="H2224:I2224"/>
    <mergeCell ref="H2225:I2225"/>
    <mergeCell ref="H2226:I2226"/>
    <mergeCell ref="H2227:I2227"/>
    <mergeCell ref="H2210:I2210"/>
    <mergeCell ref="H2211:I2211"/>
    <mergeCell ref="H2212:I2212"/>
    <mergeCell ref="H2213:I2213"/>
    <mergeCell ref="H2214:I2214"/>
    <mergeCell ref="H2215:I2215"/>
    <mergeCell ref="H2216:I2216"/>
    <mergeCell ref="H2217:I2217"/>
    <mergeCell ref="H2218:I2218"/>
    <mergeCell ref="H2237:I2237"/>
    <mergeCell ref="H2238:I2238"/>
    <mergeCell ref="H2239:I2239"/>
    <mergeCell ref="H2240:I2240"/>
    <mergeCell ref="H2241:I2241"/>
    <mergeCell ref="H2242:I2242"/>
    <mergeCell ref="H2243:I2243"/>
    <mergeCell ref="H2244:I2244"/>
    <mergeCell ref="H2245:I2245"/>
    <mergeCell ref="H2228:I2228"/>
    <mergeCell ref="H2229:I2229"/>
    <mergeCell ref="H2230:I2230"/>
    <mergeCell ref="H2231:I2231"/>
    <mergeCell ref="H2232:I2232"/>
    <mergeCell ref="H2233:I2233"/>
    <mergeCell ref="H2234:I2234"/>
    <mergeCell ref="H2235:I2235"/>
    <mergeCell ref="H2236:I2236"/>
    <mergeCell ref="H2255:I2255"/>
    <mergeCell ref="H2256:I2256"/>
    <mergeCell ref="H2257:I2257"/>
    <mergeCell ref="H2258:I2258"/>
    <mergeCell ref="H2259:I2259"/>
    <mergeCell ref="H2260:I2260"/>
    <mergeCell ref="H2261:I2261"/>
    <mergeCell ref="H2262:I2262"/>
    <mergeCell ref="H2263:I2263"/>
    <mergeCell ref="H2246:I2246"/>
    <mergeCell ref="H2247:I2247"/>
    <mergeCell ref="H2248:I2248"/>
    <mergeCell ref="H2249:I2249"/>
    <mergeCell ref="H2250:I2250"/>
    <mergeCell ref="H2251:I2251"/>
    <mergeCell ref="H2252:I2252"/>
    <mergeCell ref="H2253:I2253"/>
    <mergeCell ref="H2254:I2254"/>
    <mergeCell ref="H2273:I2273"/>
    <mergeCell ref="H2274:I2274"/>
    <mergeCell ref="H2275:I2275"/>
    <mergeCell ref="H2276:I2276"/>
    <mergeCell ref="H2277:I2277"/>
    <mergeCell ref="H2278:I2278"/>
    <mergeCell ref="H2279:I2279"/>
    <mergeCell ref="H2280:I2280"/>
    <mergeCell ref="H2281:I2281"/>
    <mergeCell ref="H2264:I2264"/>
    <mergeCell ref="H2265:I2265"/>
    <mergeCell ref="H2266:I2266"/>
    <mergeCell ref="H2267:I2267"/>
    <mergeCell ref="H2268:I2268"/>
    <mergeCell ref="H2269:I2269"/>
    <mergeCell ref="H2270:I2270"/>
    <mergeCell ref="H2271:I2271"/>
    <mergeCell ref="H2272:I2272"/>
    <mergeCell ref="H2291:I2291"/>
    <mergeCell ref="H2292:I2292"/>
    <mergeCell ref="H2293:I2293"/>
    <mergeCell ref="H2294:I2294"/>
    <mergeCell ref="H2295:I2295"/>
    <mergeCell ref="H2296:I2296"/>
    <mergeCell ref="H2297:I2297"/>
    <mergeCell ref="H2298:I2298"/>
    <mergeCell ref="H2299:I2299"/>
    <mergeCell ref="H2282:I2282"/>
    <mergeCell ref="H2283:I2283"/>
    <mergeCell ref="H2284:I2284"/>
    <mergeCell ref="H2285:I2285"/>
    <mergeCell ref="H2286:I2286"/>
    <mergeCell ref="H2287:I2287"/>
    <mergeCell ref="H2288:I2288"/>
    <mergeCell ref="H2289:I2289"/>
    <mergeCell ref="H2290:I2290"/>
    <mergeCell ref="H2309:I2309"/>
    <mergeCell ref="H2310:I2310"/>
    <mergeCell ref="H2311:I2311"/>
    <mergeCell ref="H2312:I2312"/>
    <mergeCell ref="H2313:I2313"/>
    <mergeCell ref="H2314:I2314"/>
    <mergeCell ref="H2315:I2315"/>
    <mergeCell ref="H2316:I2316"/>
    <mergeCell ref="H2317:I2317"/>
    <mergeCell ref="H2300:I2300"/>
    <mergeCell ref="H2301:I2301"/>
    <mergeCell ref="H2302:I2302"/>
    <mergeCell ref="H2303:I2303"/>
    <mergeCell ref="H2304:I2304"/>
    <mergeCell ref="H2305:I2305"/>
    <mergeCell ref="H2306:I2306"/>
    <mergeCell ref="H2307:I2307"/>
    <mergeCell ref="H2308:I2308"/>
    <mergeCell ref="H2327:I2327"/>
    <mergeCell ref="H2328:I2328"/>
    <mergeCell ref="H2329:I2329"/>
    <mergeCell ref="H2330:I2330"/>
    <mergeCell ref="H2331:I2331"/>
    <mergeCell ref="H2332:I2332"/>
    <mergeCell ref="H2333:I2333"/>
    <mergeCell ref="H2334:I2334"/>
    <mergeCell ref="H2335:I2335"/>
    <mergeCell ref="H2318:I2318"/>
    <mergeCell ref="H2319:I2319"/>
    <mergeCell ref="H2320:I2320"/>
    <mergeCell ref="H2321:I2321"/>
    <mergeCell ref="H2322:I2322"/>
    <mergeCell ref="H2323:I2323"/>
    <mergeCell ref="H2324:I2324"/>
    <mergeCell ref="H2325:I2325"/>
    <mergeCell ref="H2326:I2326"/>
    <mergeCell ref="H2345:I2345"/>
    <mergeCell ref="H2346:I2346"/>
    <mergeCell ref="H2347:I2347"/>
    <mergeCell ref="H2348:I2348"/>
    <mergeCell ref="H2349:I2349"/>
    <mergeCell ref="H2350:I2350"/>
    <mergeCell ref="H2351:I2351"/>
    <mergeCell ref="H2352:I2352"/>
    <mergeCell ref="H2353:I2353"/>
    <mergeCell ref="H2336:I2336"/>
    <mergeCell ref="H2337:I2337"/>
    <mergeCell ref="H2338:I2338"/>
    <mergeCell ref="H2339:I2339"/>
    <mergeCell ref="H2340:I2340"/>
    <mergeCell ref="H2341:I2341"/>
    <mergeCell ref="H2342:I2342"/>
    <mergeCell ref="H2343:I2343"/>
    <mergeCell ref="H2344:I2344"/>
    <mergeCell ref="H2363:I2363"/>
    <mergeCell ref="H2364:I2364"/>
    <mergeCell ref="H2365:I2365"/>
    <mergeCell ref="H2366:I2366"/>
    <mergeCell ref="H2367:I2367"/>
    <mergeCell ref="H2368:I2368"/>
    <mergeCell ref="H2369:I2369"/>
    <mergeCell ref="H2370:I2370"/>
    <mergeCell ref="H2371:I2371"/>
    <mergeCell ref="H2354:I2354"/>
    <mergeCell ref="H2355:I2355"/>
    <mergeCell ref="H2356:I2356"/>
    <mergeCell ref="H2357:I2357"/>
    <mergeCell ref="H2358:I2358"/>
    <mergeCell ref="H2359:I2359"/>
    <mergeCell ref="H2360:I2360"/>
    <mergeCell ref="H2361:I2361"/>
    <mergeCell ref="H2362:I2362"/>
    <mergeCell ref="H2381:I2381"/>
    <mergeCell ref="H2382:I2382"/>
    <mergeCell ref="H2383:I2383"/>
    <mergeCell ref="H2384:I2384"/>
    <mergeCell ref="H2385:I2385"/>
    <mergeCell ref="H2386:I2386"/>
    <mergeCell ref="H2387:I2387"/>
    <mergeCell ref="H2388:I2388"/>
    <mergeCell ref="H2389:I2389"/>
    <mergeCell ref="H2372:I2372"/>
    <mergeCell ref="H2373:I2373"/>
    <mergeCell ref="H2374:I2374"/>
    <mergeCell ref="H2375:I2375"/>
    <mergeCell ref="H2376:I2376"/>
    <mergeCell ref="H2377:I2377"/>
    <mergeCell ref="H2378:I2378"/>
    <mergeCell ref="H2379:I2379"/>
    <mergeCell ref="H2380:I2380"/>
    <mergeCell ref="H2399:I2399"/>
    <mergeCell ref="H2400:I2400"/>
    <mergeCell ref="H2401:I2401"/>
    <mergeCell ref="H2402:I2402"/>
    <mergeCell ref="H2403:I2403"/>
    <mergeCell ref="H2404:I2404"/>
    <mergeCell ref="H2405:I2405"/>
    <mergeCell ref="H2406:I2406"/>
    <mergeCell ref="H2407:I2407"/>
    <mergeCell ref="H2390:I2390"/>
    <mergeCell ref="H2391:I2391"/>
    <mergeCell ref="H2392:I2392"/>
    <mergeCell ref="H2393:I2393"/>
    <mergeCell ref="H2394:I2394"/>
    <mergeCell ref="H2395:I2395"/>
    <mergeCell ref="H2396:I2396"/>
    <mergeCell ref="H2397:I2397"/>
    <mergeCell ref="H2398:I2398"/>
    <mergeCell ref="H2417:I2417"/>
    <mergeCell ref="H2418:I2418"/>
    <mergeCell ref="H2419:I2419"/>
    <mergeCell ref="H2420:I2420"/>
    <mergeCell ref="H2421:I2421"/>
    <mergeCell ref="H2422:I2422"/>
    <mergeCell ref="H2423:I2423"/>
    <mergeCell ref="H2424:I2424"/>
    <mergeCell ref="H2425:I2425"/>
    <mergeCell ref="H2408:I2408"/>
    <mergeCell ref="H2409:I2409"/>
    <mergeCell ref="H2410:I2410"/>
    <mergeCell ref="H2411:I2411"/>
    <mergeCell ref="H2412:I2412"/>
    <mergeCell ref="H2413:I2413"/>
    <mergeCell ref="H2414:I2414"/>
    <mergeCell ref="H2415:I2415"/>
    <mergeCell ref="H2416:I2416"/>
    <mergeCell ref="H2435:I2435"/>
    <mergeCell ref="H2436:I2436"/>
    <mergeCell ref="H2437:I2437"/>
    <mergeCell ref="H2438:I2438"/>
    <mergeCell ref="H2439:I2439"/>
    <mergeCell ref="H2440:I2440"/>
    <mergeCell ref="H2441:I2441"/>
    <mergeCell ref="H2442:I2442"/>
    <mergeCell ref="H2443:I2443"/>
    <mergeCell ref="H2426:I2426"/>
    <mergeCell ref="H2427:I2427"/>
    <mergeCell ref="H2428:I2428"/>
    <mergeCell ref="H2429:I2429"/>
    <mergeCell ref="H2430:I2430"/>
    <mergeCell ref="H2431:I2431"/>
    <mergeCell ref="H2432:I2432"/>
    <mergeCell ref="H2433:I2433"/>
    <mergeCell ref="H2434:I2434"/>
    <mergeCell ref="H2453:I2453"/>
    <mergeCell ref="H2454:I2454"/>
    <mergeCell ref="H2455:I2455"/>
    <mergeCell ref="H2456:I2456"/>
    <mergeCell ref="H2457:I2457"/>
    <mergeCell ref="H2458:I2458"/>
    <mergeCell ref="H2459:I2459"/>
    <mergeCell ref="H2460:I2460"/>
    <mergeCell ref="H2461:I2461"/>
    <mergeCell ref="H2444:I2444"/>
    <mergeCell ref="H2445:I2445"/>
    <mergeCell ref="H2446:I2446"/>
    <mergeCell ref="H2447:I2447"/>
    <mergeCell ref="H2448:I2448"/>
    <mergeCell ref="H2449:I2449"/>
    <mergeCell ref="H2450:I2450"/>
    <mergeCell ref="H2451:I2451"/>
    <mergeCell ref="H2452:I2452"/>
    <mergeCell ref="H2471:I2471"/>
    <mergeCell ref="H2472:I2472"/>
    <mergeCell ref="H2473:I2473"/>
    <mergeCell ref="H2474:I2474"/>
    <mergeCell ref="H2475:I2475"/>
    <mergeCell ref="H2476:I2476"/>
    <mergeCell ref="H2477:I2477"/>
    <mergeCell ref="H2478:I2478"/>
    <mergeCell ref="H2479:I2479"/>
    <mergeCell ref="H2462:I2462"/>
    <mergeCell ref="H2463:I2463"/>
    <mergeCell ref="H2464:I2464"/>
    <mergeCell ref="H2465:I2465"/>
    <mergeCell ref="H2466:I2466"/>
    <mergeCell ref="H2467:I2467"/>
    <mergeCell ref="H2468:I2468"/>
    <mergeCell ref="H2469:I2469"/>
    <mergeCell ref="H2470:I2470"/>
    <mergeCell ref="H2489:I2489"/>
    <mergeCell ref="H2490:I2490"/>
    <mergeCell ref="H2491:I2491"/>
    <mergeCell ref="H2492:I2492"/>
    <mergeCell ref="H2493:I2493"/>
    <mergeCell ref="H2494:I2494"/>
    <mergeCell ref="H2495:I2495"/>
    <mergeCell ref="H2496:I2496"/>
    <mergeCell ref="H2497:I2497"/>
    <mergeCell ref="H2480:I2480"/>
    <mergeCell ref="H2481:I2481"/>
    <mergeCell ref="H2482:I2482"/>
    <mergeCell ref="H2483:I2483"/>
    <mergeCell ref="H2484:I2484"/>
    <mergeCell ref="H2485:I2485"/>
    <mergeCell ref="H2486:I2486"/>
    <mergeCell ref="H2487:I2487"/>
    <mergeCell ref="H2488:I2488"/>
    <mergeCell ref="H2507:I2507"/>
    <mergeCell ref="H2508:I2508"/>
    <mergeCell ref="H2509:I2509"/>
    <mergeCell ref="H2510:I2510"/>
    <mergeCell ref="H2511:I2511"/>
    <mergeCell ref="H2512:I2512"/>
    <mergeCell ref="H2513:I2513"/>
    <mergeCell ref="H2514:I2514"/>
    <mergeCell ref="H2515:I2515"/>
    <mergeCell ref="H2498:I2498"/>
    <mergeCell ref="H2499:I2499"/>
    <mergeCell ref="H2500:I2500"/>
    <mergeCell ref="H2501:I2501"/>
    <mergeCell ref="H2502:I2502"/>
    <mergeCell ref="H2503:I2503"/>
    <mergeCell ref="H2504:I2504"/>
    <mergeCell ref="H2505:I2505"/>
    <mergeCell ref="H2506:I2506"/>
    <mergeCell ref="H2525:I2525"/>
    <mergeCell ref="H2526:I2526"/>
    <mergeCell ref="H2527:I2527"/>
    <mergeCell ref="H2528:I2528"/>
    <mergeCell ref="H2529:I2529"/>
    <mergeCell ref="H2530:I2530"/>
    <mergeCell ref="H2531:I2531"/>
    <mergeCell ref="H2532:I2532"/>
    <mergeCell ref="H2533:I2533"/>
    <mergeCell ref="H2516:I2516"/>
    <mergeCell ref="H2517:I2517"/>
    <mergeCell ref="H2518:I2518"/>
    <mergeCell ref="H2519:I2519"/>
    <mergeCell ref="H2520:I2520"/>
    <mergeCell ref="H2521:I2521"/>
    <mergeCell ref="H2522:I2522"/>
    <mergeCell ref="H2523:I2523"/>
    <mergeCell ref="H2524:I2524"/>
    <mergeCell ref="H2543:I2543"/>
    <mergeCell ref="H2544:I2544"/>
    <mergeCell ref="H2545:I2545"/>
    <mergeCell ref="H2546:I2546"/>
    <mergeCell ref="H2547:I2547"/>
    <mergeCell ref="H2548:I2548"/>
    <mergeCell ref="H2549:I2549"/>
    <mergeCell ref="H2550:I2550"/>
    <mergeCell ref="H2551:I2551"/>
    <mergeCell ref="H2534:I2534"/>
    <mergeCell ref="H2535:I2535"/>
    <mergeCell ref="H2536:I2536"/>
    <mergeCell ref="H2537:I2537"/>
    <mergeCell ref="H2538:I2538"/>
    <mergeCell ref="H2539:I2539"/>
    <mergeCell ref="H2540:I2540"/>
    <mergeCell ref="H2541:I2541"/>
    <mergeCell ref="H2542:I2542"/>
    <mergeCell ref="H2561:I2561"/>
    <mergeCell ref="H2562:I2562"/>
    <mergeCell ref="H2563:I2563"/>
    <mergeCell ref="H2564:I2564"/>
    <mergeCell ref="H2565:I2565"/>
    <mergeCell ref="H2566:I2566"/>
    <mergeCell ref="H2567:I2567"/>
    <mergeCell ref="H2568:I2568"/>
    <mergeCell ref="H2569:I2569"/>
    <mergeCell ref="H2552:I2552"/>
    <mergeCell ref="H2553:I2553"/>
    <mergeCell ref="H2554:I2554"/>
    <mergeCell ref="H2555:I2555"/>
    <mergeCell ref="H2556:I2556"/>
    <mergeCell ref="H2557:I2557"/>
    <mergeCell ref="H2558:I2558"/>
    <mergeCell ref="H2559:I2559"/>
    <mergeCell ref="H2560:I2560"/>
    <mergeCell ref="H2579:I2579"/>
    <mergeCell ref="H2580:I2580"/>
    <mergeCell ref="H2581:I2581"/>
    <mergeCell ref="H2582:I2582"/>
    <mergeCell ref="H2583:I2583"/>
    <mergeCell ref="H2584:I2584"/>
    <mergeCell ref="H2585:I2585"/>
    <mergeCell ref="H2586:I2586"/>
    <mergeCell ref="H2587:I2587"/>
    <mergeCell ref="H2570:I2570"/>
    <mergeCell ref="H2571:I2571"/>
    <mergeCell ref="H2572:I2572"/>
    <mergeCell ref="H2573:I2573"/>
    <mergeCell ref="H2574:I2574"/>
    <mergeCell ref="H2575:I2575"/>
    <mergeCell ref="H2576:I2576"/>
    <mergeCell ref="H2577:I2577"/>
    <mergeCell ref="H2578:I2578"/>
    <mergeCell ref="H2597:I2597"/>
    <mergeCell ref="H2598:I2598"/>
    <mergeCell ref="H2599:I2599"/>
    <mergeCell ref="H2600:I2600"/>
    <mergeCell ref="H2601:I2601"/>
    <mergeCell ref="H2602:I2602"/>
    <mergeCell ref="H2603:I2603"/>
    <mergeCell ref="H2604:I2604"/>
    <mergeCell ref="H2605:I2605"/>
    <mergeCell ref="H2588:I2588"/>
    <mergeCell ref="H2589:I2589"/>
    <mergeCell ref="H2590:I2590"/>
    <mergeCell ref="H2591:I2591"/>
    <mergeCell ref="H2592:I2592"/>
    <mergeCell ref="H2593:I2593"/>
    <mergeCell ref="H2594:I2594"/>
    <mergeCell ref="H2595:I2595"/>
    <mergeCell ref="H2596:I2596"/>
    <mergeCell ref="H2615:I2615"/>
    <mergeCell ref="H2616:I2616"/>
    <mergeCell ref="H2617:I2617"/>
    <mergeCell ref="H2618:I2618"/>
    <mergeCell ref="H2619:I2619"/>
    <mergeCell ref="H2620:I2620"/>
    <mergeCell ref="H2621:I2621"/>
    <mergeCell ref="H2622:I2622"/>
    <mergeCell ref="H2623:I2623"/>
    <mergeCell ref="H2606:I2606"/>
    <mergeCell ref="H2607:I2607"/>
    <mergeCell ref="H2608:I2608"/>
    <mergeCell ref="H2609:I2609"/>
    <mergeCell ref="H2610:I2610"/>
    <mergeCell ref="H2611:I2611"/>
    <mergeCell ref="H2612:I2612"/>
    <mergeCell ref="H2613:I2613"/>
    <mergeCell ref="H2614:I2614"/>
    <mergeCell ref="H2633:I2633"/>
    <mergeCell ref="H2634:I2634"/>
    <mergeCell ref="H2635:I2635"/>
    <mergeCell ref="H2636:I2636"/>
    <mergeCell ref="H2637:I2637"/>
    <mergeCell ref="H2638:I2638"/>
    <mergeCell ref="H2639:I2639"/>
    <mergeCell ref="H2640:I2640"/>
    <mergeCell ref="H2641:I2641"/>
    <mergeCell ref="H2624:I2624"/>
    <mergeCell ref="H2625:I2625"/>
    <mergeCell ref="H2626:I2626"/>
    <mergeCell ref="H2627:I2627"/>
    <mergeCell ref="H2628:I2628"/>
    <mergeCell ref="H2629:I2629"/>
    <mergeCell ref="H2630:I2630"/>
    <mergeCell ref="H2631:I2631"/>
    <mergeCell ref="H2632:I2632"/>
    <mergeCell ref="H2651:I2651"/>
    <mergeCell ref="H2652:I2652"/>
    <mergeCell ref="H2653:I2653"/>
    <mergeCell ref="H2654:I2654"/>
    <mergeCell ref="H2655:I2655"/>
    <mergeCell ref="H2656:I2656"/>
    <mergeCell ref="H2657:I2657"/>
    <mergeCell ref="H2658:I2658"/>
    <mergeCell ref="H2659:I2659"/>
    <mergeCell ref="H2642:I2642"/>
    <mergeCell ref="H2643:I2643"/>
    <mergeCell ref="H2644:I2644"/>
    <mergeCell ref="H2645:I2645"/>
    <mergeCell ref="H2646:I2646"/>
    <mergeCell ref="H2647:I2647"/>
    <mergeCell ref="H2648:I2648"/>
    <mergeCell ref="H2649:I2649"/>
    <mergeCell ref="H2650:I2650"/>
    <mergeCell ref="H2669:I2669"/>
    <mergeCell ref="H2670:I2670"/>
    <mergeCell ref="H2671:I2671"/>
    <mergeCell ref="H2672:I2672"/>
    <mergeCell ref="H2673:I2673"/>
    <mergeCell ref="H2674:I2674"/>
    <mergeCell ref="H2675:I2675"/>
    <mergeCell ref="H2676:I2676"/>
    <mergeCell ref="H2677:I2677"/>
    <mergeCell ref="H2660:I2660"/>
    <mergeCell ref="H2661:I2661"/>
    <mergeCell ref="H2662:I2662"/>
    <mergeCell ref="H2663:I2663"/>
    <mergeCell ref="H2664:I2664"/>
    <mergeCell ref="H2665:I2665"/>
    <mergeCell ref="H2666:I2666"/>
    <mergeCell ref="H2667:I2667"/>
    <mergeCell ref="H2668:I2668"/>
    <mergeCell ref="H2687:I2687"/>
    <mergeCell ref="H2688:I2688"/>
    <mergeCell ref="H2689:I2689"/>
    <mergeCell ref="H2690:I2690"/>
    <mergeCell ref="H2691:I2691"/>
    <mergeCell ref="H2692:I2692"/>
    <mergeCell ref="H2693:I2693"/>
    <mergeCell ref="H2694:I2694"/>
    <mergeCell ref="H2695:I2695"/>
    <mergeCell ref="H2678:I2678"/>
    <mergeCell ref="H2679:I2679"/>
    <mergeCell ref="H2680:I2680"/>
    <mergeCell ref="H2681:I2681"/>
    <mergeCell ref="H2682:I2682"/>
    <mergeCell ref="H2683:I2683"/>
    <mergeCell ref="H2684:I2684"/>
    <mergeCell ref="H2685:I2685"/>
    <mergeCell ref="H2686:I2686"/>
    <mergeCell ref="H2705:I2705"/>
    <mergeCell ref="H2706:I2706"/>
    <mergeCell ref="H2707:I2707"/>
    <mergeCell ref="H2708:I2708"/>
    <mergeCell ref="H2709:I2709"/>
    <mergeCell ref="H2710:I2710"/>
    <mergeCell ref="H2711:I2711"/>
    <mergeCell ref="H2712:I2712"/>
    <mergeCell ref="H2713:I2713"/>
    <mergeCell ref="H2696:I2696"/>
    <mergeCell ref="H2697:I2697"/>
    <mergeCell ref="H2698:I2698"/>
    <mergeCell ref="H2699:I2699"/>
    <mergeCell ref="H2700:I2700"/>
    <mergeCell ref="H2701:I2701"/>
    <mergeCell ref="H2702:I2702"/>
    <mergeCell ref="H2703:I2703"/>
    <mergeCell ref="H2704:I2704"/>
    <mergeCell ref="H2723:I2723"/>
    <mergeCell ref="H2724:I2724"/>
    <mergeCell ref="H2725:I2725"/>
    <mergeCell ref="H2726:I2726"/>
    <mergeCell ref="H2727:I2727"/>
    <mergeCell ref="H2728:I2728"/>
    <mergeCell ref="H2729:I2729"/>
    <mergeCell ref="H2730:I2730"/>
    <mergeCell ref="H2731:I2731"/>
    <mergeCell ref="H2714:I2714"/>
    <mergeCell ref="H2715:I2715"/>
    <mergeCell ref="H2716:I2716"/>
    <mergeCell ref="H2717:I2717"/>
    <mergeCell ref="H2718:I2718"/>
    <mergeCell ref="H2719:I2719"/>
    <mergeCell ref="H2720:I2720"/>
    <mergeCell ref="H2721:I2721"/>
    <mergeCell ref="H2722:I2722"/>
    <mergeCell ref="H2741:I2741"/>
    <mergeCell ref="H2742:I2742"/>
    <mergeCell ref="H2743:I2743"/>
    <mergeCell ref="H2744:I2744"/>
    <mergeCell ref="H2745:I2745"/>
    <mergeCell ref="H2746:I2746"/>
    <mergeCell ref="H2747:I2747"/>
    <mergeCell ref="H2748:I2748"/>
    <mergeCell ref="H2749:I2749"/>
    <mergeCell ref="H2732:I2732"/>
    <mergeCell ref="H2733:I2733"/>
    <mergeCell ref="H2734:I2734"/>
    <mergeCell ref="H2735:I2735"/>
    <mergeCell ref="H2736:I2736"/>
    <mergeCell ref="H2737:I2737"/>
    <mergeCell ref="H2738:I2738"/>
    <mergeCell ref="H2739:I2739"/>
    <mergeCell ref="H2740:I2740"/>
    <mergeCell ref="H2759:I2759"/>
    <mergeCell ref="H2760:I2760"/>
    <mergeCell ref="H2761:I2761"/>
    <mergeCell ref="H2762:I2762"/>
    <mergeCell ref="H2763:I2763"/>
    <mergeCell ref="H2764:I2764"/>
    <mergeCell ref="H2765:I2765"/>
    <mergeCell ref="H2766:I2766"/>
    <mergeCell ref="H2767:I2767"/>
    <mergeCell ref="H2750:I2750"/>
    <mergeCell ref="H2751:I2751"/>
    <mergeCell ref="H2752:I2752"/>
    <mergeCell ref="H2753:I2753"/>
    <mergeCell ref="H2754:I2754"/>
    <mergeCell ref="H2755:I2755"/>
    <mergeCell ref="H2756:I2756"/>
    <mergeCell ref="H2757:I2757"/>
    <mergeCell ref="H2758:I2758"/>
    <mergeCell ref="H2777:I2777"/>
    <mergeCell ref="H2778:I2778"/>
    <mergeCell ref="H2779:I2779"/>
    <mergeCell ref="H2780:I2780"/>
    <mergeCell ref="H2781:I2781"/>
    <mergeCell ref="H2782:I2782"/>
    <mergeCell ref="H2783:I2783"/>
    <mergeCell ref="H2784:I2784"/>
    <mergeCell ref="H2785:I2785"/>
    <mergeCell ref="H2768:I2768"/>
    <mergeCell ref="H2769:I2769"/>
    <mergeCell ref="H2770:I2770"/>
    <mergeCell ref="H2771:I2771"/>
    <mergeCell ref="H2772:I2772"/>
    <mergeCell ref="H2773:I2773"/>
    <mergeCell ref="H2774:I2774"/>
    <mergeCell ref="H2775:I2775"/>
    <mergeCell ref="H2776:I2776"/>
    <mergeCell ref="H2795:I2795"/>
    <mergeCell ref="H2796:I2796"/>
    <mergeCell ref="H2797:I2797"/>
    <mergeCell ref="H2798:I2798"/>
    <mergeCell ref="H2799:I2799"/>
    <mergeCell ref="H2800:I2800"/>
    <mergeCell ref="H2801:I2801"/>
    <mergeCell ref="H2802:I2802"/>
    <mergeCell ref="H2803:I2803"/>
    <mergeCell ref="H2786:I2786"/>
    <mergeCell ref="H2787:I2787"/>
    <mergeCell ref="H2788:I2788"/>
    <mergeCell ref="H2789:I2789"/>
    <mergeCell ref="H2790:I2790"/>
    <mergeCell ref="H2791:I2791"/>
    <mergeCell ref="H2792:I2792"/>
    <mergeCell ref="H2793:I2793"/>
    <mergeCell ref="H2794:I2794"/>
    <mergeCell ref="H2813:I2813"/>
    <mergeCell ref="H2814:I2814"/>
    <mergeCell ref="H2815:I2815"/>
    <mergeCell ref="H2816:I2816"/>
    <mergeCell ref="H2817:I2817"/>
    <mergeCell ref="H2818:I2818"/>
    <mergeCell ref="H2819:I2819"/>
    <mergeCell ref="H2820:I2820"/>
    <mergeCell ref="H2821:I2821"/>
    <mergeCell ref="H2804:I2804"/>
    <mergeCell ref="H2805:I2805"/>
    <mergeCell ref="H2806:I2806"/>
    <mergeCell ref="H2807:I2807"/>
    <mergeCell ref="H2808:I2808"/>
    <mergeCell ref="H2809:I2809"/>
    <mergeCell ref="H2810:I2810"/>
    <mergeCell ref="H2811:I2811"/>
    <mergeCell ref="H2812:I2812"/>
    <mergeCell ref="H2831:I2831"/>
    <mergeCell ref="H2832:I2832"/>
    <mergeCell ref="H2833:I2833"/>
    <mergeCell ref="H2834:I2834"/>
    <mergeCell ref="H2835:I2835"/>
    <mergeCell ref="H2836:I2836"/>
    <mergeCell ref="H2837:I2837"/>
    <mergeCell ref="H2838:I2838"/>
    <mergeCell ref="H2839:I2839"/>
    <mergeCell ref="H2822:I2822"/>
    <mergeCell ref="H2823:I2823"/>
    <mergeCell ref="H2824:I2824"/>
    <mergeCell ref="H2825:I2825"/>
    <mergeCell ref="H2826:I2826"/>
    <mergeCell ref="H2827:I2827"/>
    <mergeCell ref="H2828:I2828"/>
    <mergeCell ref="H2829:I2829"/>
    <mergeCell ref="H2830:I2830"/>
    <mergeCell ref="H2849:I2849"/>
    <mergeCell ref="H2850:I2850"/>
    <mergeCell ref="H2851:I2851"/>
    <mergeCell ref="H2852:I2852"/>
    <mergeCell ref="H2853:I2853"/>
    <mergeCell ref="H2854:I2854"/>
    <mergeCell ref="H2855:I2855"/>
    <mergeCell ref="H2856:I2856"/>
    <mergeCell ref="H2857:I2857"/>
    <mergeCell ref="H2840:I2840"/>
    <mergeCell ref="H2841:I2841"/>
    <mergeCell ref="H2842:I2842"/>
    <mergeCell ref="H2843:I2843"/>
    <mergeCell ref="H2844:I2844"/>
    <mergeCell ref="H2845:I2845"/>
    <mergeCell ref="H2846:I2846"/>
    <mergeCell ref="H2847:I2847"/>
    <mergeCell ref="H2848:I2848"/>
    <mergeCell ref="H2867:I2867"/>
    <mergeCell ref="H2868:I2868"/>
    <mergeCell ref="H2869:I2869"/>
    <mergeCell ref="H2870:I2870"/>
    <mergeCell ref="H2871:I2871"/>
    <mergeCell ref="H2872:I2872"/>
    <mergeCell ref="H2873:I2873"/>
    <mergeCell ref="H2874:I2874"/>
    <mergeCell ref="H2875:I2875"/>
    <mergeCell ref="H2858:I2858"/>
    <mergeCell ref="H2859:I2859"/>
    <mergeCell ref="H2860:I2860"/>
    <mergeCell ref="H2861:I2861"/>
    <mergeCell ref="H2862:I2862"/>
    <mergeCell ref="H2863:I2863"/>
    <mergeCell ref="H2864:I2864"/>
    <mergeCell ref="H2865:I2865"/>
    <mergeCell ref="H2866:I2866"/>
    <mergeCell ref="H2885:I2885"/>
    <mergeCell ref="H2886:I2886"/>
    <mergeCell ref="H2887:I2887"/>
    <mergeCell ref="H2888:I2888"/>
    <mergeCell ref="H2889:I2889"/>
    <mergeCell ref="H2890:I2890"/>
    <mergeCell ref="H2891:I2891"/>
    <mergeCell ref="H2892:I2892"/>
    <mergeCell ref="H2893:I2893"/>
    <mergeCell ref="H2876:I2876"/>
    <mergeCell ref="H2877:I2877"/>
    <mergeCell ref="H2878:I2878"/>
    <mergeCell ref="H2879:I2879"/>
    <mergeCell ref="H2880:I2880"/>
    <mergeCell ref="H2881:I2881"/>
    <mergeCell ref="H2882:I2882"/>
    <mergeCell ref="H2883:I2883"/>
    <mergeCell ref="H2884:I2884"/>
    <mergeCell ref="H2903:I2903"/>
    <mergeCell ref="H2904:I2904"/>
    <mergeCell ref="H2905:I2905"/>
    <mergeCell ref="H2906:I2906"/>
    <mergeCell ref="H2907:I2907"/>
    <mergeCell ref="H2908:I2908"/>
    <mergeCell ref="H2909:I2909"/>
    <mergeCell ref="H2910:I2910"/>
    <mergeCell ref="H2911:I2911"/>
    <mergeCell ref="H2894:I2894"/>
    <mergeCell ref="H2895:I2895"/>
    <mergeCell ref="H2896:I2896"/>
    <mergeCell ref="H2897:I2897"/>
    <mergeCell ref="H2898:I2898"/>
    <mergeCell ref="H2899:I2899"/>
    <mergeCell ref="H2900:I2900"/>
    <mergeCell ref="H2901:I2901"/>
    <mergeCell ref="H2902:I2902"/>
    <mergeCell ref="H2921:I2921"/>
    <mergeCell ref="H2922:I2922"/>
    <mergeCell ref="H2923:I2923"/>
    <mergeCell ref="H2924:I2924"/>
    <mergeCell ref="H2925:I2925"/>
    <mergeCell ref="H2926:I2926"/>
    <mergeCell ref="H2927:I2927"/>
    <mergeCell ref="H2928:I2928"/>
    <mergeCell ref="H2929:I2929"/>
    <mergeCell ref="H2912:I2912"/>
    <mergeCell ref="H2913:I2913"/>
    <mergeCell ref="H2914:I2914"/>
    <mergeCell ref="H2915:I2915"/>
    <mergeCell ref="H2916:I2916"/>
    <mergeCell ref="H2917:I2917"/>
    <mergeCell ref="H2918:I2918"/>
    <mergeCell ref="H2919:I2919"/>
    <mergeCell ref="H2920:I2920"/>
    <mergeCell ref="H2939:I2939"/>
    <mergeCell ref="H2940:I2940"/>
    <mergeCell ref="H2941:I2941"/>
    <mergeCell ref="H2942:I2942"/>
    <mergeCell ref="H2943:I2943"/>
    <mergeCell ref="H2944:I2944"/>
    <mergeCell ref="H2945:I2945"/>
    <mergeCell ref="H2946:I2946"/>
    <mergeCell ref="H2947:I2947"/>
    <mergeCell ref="H2930:I2930"/>
    <mergeCell ref="H2931:I2931"/>
    <mergeCell ref="H2932:I2932"/>
    <mergeCell ref="H2933:I2933"/>
    <mergeCell ref="H2934:I2934"/>
    <mergeCell ref="H2935:I2935"/>
    <mergeCell ref="H2936:I2936"/>
    <mergeCell ref="H2937:I2937"/>
    <mergeCell ref="H2938:I2938"/>
    <mergeCell ref="H2957:I2957"/>
    <mergeCell ref="H2958:I2958"/>
    <mergeCell ref="H2959:I2959"/>
    <mergeCell ref="H2960:I2960"/>
    <mergeCell ref="H2961:I2961"/>
    <mergeCell ref="H2962:I2962"/>
    <mergeCell ref="H2963:I2963"/>
    <mergeCell ref="H2964:I2964"/>
    <mergeCell ref="H2965:I2965"/>
    <mergeCell ref="H2948:I2948"/>
    <mergeCell ref="H2949:I2949"/>
    <mergeCell ref="H2950:I2950"/>
    <mergeCell ref="H2951:I2951"/>
    <mergeCell ref="H2952:I2952"/>
    <mergeCell ref="H2953:I2953"/>
    <mergeCell ref="H2954:I2954"/>
    <mergeCell ref="H2955:I2955"/>
    <mergeCell ref="H2956:I2956"/>
    <mergeCell ref="H2975:I2975"/>
    <mergeCell ref="H2976:I2976"/>
    <mergeCell ref="H2977:I2977"/>
    <mergeCell ref="H2978:I2978"/>
    <mergeCell ref="H2979:I2979"/>
    <mergeCell ref="H2980:I2980"/>
    <mergeCell ref="H2981:I2981"/>
    <mergeCell ref="H2982:I2982"/>
    <mergeCell ref="H2983:I2983"/>
    <mergeCell ref="H2966:I2966"/>
    <mergeCell ref="H2967:I2967"/>
    <mergeCell ref="H2968:I2968"/>
    <mergeCell ref="H2969:I2969"/>
    <mergeCell ref="H2970:I2970"/>
    <mergeCell ref="H2971:I2971"/>
    <mergeCell ref="H2972:I2972"/>
    <mergeCell ref="H2973:I2973"/>
    <mergeCell ref="H2974:I2974"/>
    <mergeCell ref="H2993:I2993"/>
    <mergeCell ref="H2994:I2994"/>
    <mergeCell ref="H2995:I2995"/>
    <mergeCell ref="H2996:I2996"/>
    <mergeCell ref="H2997:I2997"/>
    <mergeCell ref="H2998:I2998"/>
    <mergeCell ref="H2999:I2999"/>
    <mergeCell ref="H3000:I3000"/>
    <mergeCell ref="H3001:I3001"/>
    <mergeCell ref="H2984:I2984"/>
    <mergeCell ref="H2985:I2985"/>
    <mergeCell ref="H2986:I2986"/>
    <mergeCell ref="H2987:I2987"/>
    <mergeCell ref="H2988:I2988"/>
    <mergeCell ref="H2989:I2989"/>
    <mergeCell ref="H2990:I2990"/>
    <mergeCell ref="H2991:I2991"/>
    <mergeCell ref="H2992:I2992"/>
    <mergeCell ref="H3011:I3011"/>
    <mergeCell ref="H3012:I3012"/>
    <mergeCell ref="H3013:I3013"/>
    <mergeCell ref="H3014:I3014"/>
    <mergeCell ref="H3015:I3015"/>
    <mergeCell ref="H3016:I3016"/>
    <mergeCell ref="H3017:I3017"/>
    <mergeCell ref="H3018:I3018"/>
    <mergeCell ref="H3019:I3019"/>
    <mergeCell ref="H3002:I3002"/>
    <mergeCell ref="H3003:I3003"/>
    <mergeCell ref="H3004:I3004"/>
    <mergeCell ref="H3005:I3005"/>
    <mergeCell ref="H3006:I3006"/>
    <mergeCell ref="H3007:I3007"/>
    <mergeCell ref="H3008:I3008"/>
    <mergeCell ref="H3009:I3009"/>
    <mergeCell ref="H3010:I3010"/>
    <mergeCell ref="H3029:I3029"/>
    <mergeCell ref="H3030:I3030"/>
    <mergeCell ref="H3031:I3031"/>
    <mergeCell ref="H3032:I3032"/>
    <mergeCell ref="H3033:I3033"/>
    <mergeCell ref="H3034:I3034"/>
    <mergeCell ref="H3035:I3035"/>
    <mergeCell ref="H3036:I3036"/>
    <mergeCell ref="H3037:I3037"/>
    <mergeCell ref="H3020:I3020"/>
    <mergeCell ref="H3021:I3021"/>
    <mergeCell ref="H3022:I3022"/>
    <mergeCell ref="H3023:I3023"/>
    <mergeCell ref="H3024:I3024"/>
    <mergeCell ref="H3025:I3025"/>
    <mergeCell ref="H3026:I3026"/>
    <mergeCell ref="H3027:I3027"/>
    <mergeCell ref="H3028:I3028"/>
    <mergeCell ref="H3047:I3047"/>
    <mergeCell ref="H3048:I3048"/>
    <mergeCell ref="H3049:I3049"/>
    <mergeCell ref="H3050:I3050"/>
    <mergeCell ref="H3051:I3051"/>
    <mergeCell ref="H3052:I3052"/>
    <mergeCell ref="H3053:I3053"/>
    <mergeCell ref="H3054:I3054"/>
    <mergeCell ref="H3055:I3055"/>
    <mergeCell ref="H3038:I3038"/>
    <mergeCell ref="H3039:I3039"/>
    <mergeCell ref="H3040:I3040"/>
    <mergeCell ref="H3041:I3041"/>
    <mergeCell ref="H3042:I3042"/>
    <mergeCell ref="H3043:I3043"/>
    <mergeCell ref="H3044:I3044"/>
    <mergeCell ref="H3045:I3045"/>
    <mergeCell ref="H3046:I3046"/>
    <mergeCell ref="H3065:I3065"/>
    <mergeCell ref="H3066:I3066"/>
    <mergeCell ref="H3067:I3067"/>
    <mergeCell ref="H3068:I3068"/>
    <mergeCell ref="H3069:I3069"/>
    <mergeCell ref="H3070:I3070"/>
    <mergeCell ref="H3071:I3071"/>
    <mergeCell ref="H3072:I3072"/>
    <mergeCell ref="H3073:I3073"/>
    <mergeCell ref="H3056:I3056"/>
    <mergeCell ref="H3057:I3057"/>
    <mergeCell ref="H3058:I3058"/>
    <mergeCell ref="H3059:I3059"/>
    <mergeCell ref="H3060:I3060"/>
    <mergeCell ref="H3061:I3061"/>
    <mergeCell ref="H3062:I3062"/>
    <mergeCell ref="H3063:I3063"/>
    <mergeCell ref="H3064:I3064"/>
    <mergeCell ref="H3083:I3083"/>
    <mergeCell ref="H3084:I3084"/>
    <mergeCell ref="H3085:I3085"/>
    <mergeCell ref="H3086:I3086"/>
    <mergeCell ref="H3087:I3087"/>
    <mergeCell ref="H3088:I3088"/>
    <mergeCell ref="H3089:I3089"/>
    <mergeCell ref="H3090:I3090"/>
    <mergeCell ref="H3091:I3091"/>
    <mergeCell ref="H3074:I3074"/>
    <mergeCell ref="H3075:I3075"/>
    <mergeCell ref="H3076:I3076"/>
    <mergeCell ref="H3077:I3077"/>
    <mergeCell ref="H3078:I3078"/>
    <mergeCell ref="H3079:I3079"/>
    <mergeCell ref="H3080:I3080"/>
    <mergeCell ref="H3081:I3081"/>
    <mergeCell ref="H3082:I3082"/>
    <mergeCell ref="H3101:I3101"/>
    <mergeCell ref="H3102:I3102"/>
    <mergeCell ref="H3103:I3103"/>
    <mergeCell ref="H3104:I3104"/>
    <mergeCell ref="H3105:I3105"/>
    <mergeCell ref="H3106:I3106"/>
    <mergeCell ref="H3107:I3107"/>
    <mergeCell ref="H3108:I3108"/>
    <mergeCell ref="H3109:I3109"/>
    <mergeCell ref="H3092:I3092"/>
    <mergeCell ref="H3093:I3093"/>
    <mergeCell ref="H3094:I3094"/>
    <mergeCell ref="H3095:I3095"/>
    <mergeCell ref="H3096:I3096"/>
    <mergeCell ref="H3097:I3097"/>
    <mergeCell ref="H3098:I3098"/>
    <mergeCell ref="H3099:I3099"/>
    <mergeCell ref="H3100:I3100"/>
    <mergeCell ref="H3119:I3119"/>
    <mergeCell ref="H3120:I3120"/>
    <mergeCell ref="H3121:I3121"/>
    <mergeCell ref="H3122:I3122"/>
    <mergeCell ref="H3123:I3123"/>
    <mergeCell ref="H3124:I3124"/>
    <mergeCell ref="H3125:I3125"/>
    <mergeCell ref="H3126:I3126"/>
    <mergeCell ref="H3127:I3127"/>
    <mergeCell ref="H3110:I3110"/>
    <mergeCell ref="H3111:I3111"/>
    <mergeCell ref="H3112:I3112"/>
    <mergeCell ref="H3113:I3113"/>
    <mergeCell ref="H3114:I3114"/>
    <mergeCell ref="H3115:I3115"/>
    <mergeCell ref="H3116:I3116"/>
    <mergeCell ref="H3117:I3117"/>
    <mergeCell ref="H3118:I3118"/>
    <mergeCell ref="H3137:I3137"/>
    <mergeCell ref="H3138:I3138"/>
    <mergeCell ref="H3139:I3139"/>
    <mergeCell ref="H3140:I3140"/>
    <mergeCell ref="H3141:I3141"/>
    <mergeCell ref="H3142:I3142"/>
    <mergeCell ref="H3143:I3143"/>
    <mergeCell ref="H3144:I3144"/>
    <mergeCell ref="H3145:I3145"/>
    <mergeCell ref="H3128:I3128"/>
    <mergeCell ref="H3129:I3129"/>
    <mergeCell ref="H3130:I3130"/>
    <mergeCell ref="H3131:I3131"/>
    <mergeCell ref="H3132:I3132"/>
    <mergeCell ref="H3133:I3133"/>
    <mergeCell ref="H3134:I3134"/>
    <mergeCell ref="H3135:I3135"/>
    <mergeCell ref="H3136:I3136"/>
    <mergeCell ref="H3155:I3155"/>
    <mergeCell ref="H3156:I3156"/>
    <mergeCell ref="H3157:I3157"/>
    <mergeCell ref="H3158:I3158"/>
    <mergeCell ref="H3159:I3159"/>
    <mergeCell ref="H3160:I3160"/>
    <mergeCell ref="H3161:I3161"/>
    <mergeCell ref="H3162:I3162"/>
    <mergeCell ref="H3163:I3163"/>
    <mergeCell ref="H3146:I3146"/>
    <mergeCell ref="H3147:I3147"/>
    <mergeCell ref="H3148:I3148"/>
    <mergeCell ref="H3149:I3149"/>
    <mergeCell ref="H3150:I3150"/>
    <mergeCell ref="H3151:I3151"/>
    <mergeCell ref="H3152:I3152"/>
    <mergeCell ref="H3153:I3153"/>
    <mergeCell ref="H3154:I3154"/>
    <mergeCell ref="H3173:I3173"/>
    <mergeCell ref="H3174:I3174"/>
    <mergeCell ref="H3175:I3175"/>
    <mergeCell ref="H3176:I3176"/>
    <mergeCell ref="H3177:I3177"/>
    <mergeCell ref="H3178:I3178"/>
    <mergeCell ref="H3179:I3179"/>
    <mergeCell ref="H3180:I3180"/>
    <mergeCell ref="H3181:I3181"/>
    <mergeCell ref="H3164:I3164"/>
    <mergeCell ref="H3165:I3165"/>
    <mergeCell ref="H3166:I3166"/>
    <mergeCell ref="H3167:I3167"/>
    <mergeCell ref="H3168:I3168"/>
    <mergeCell ref="H3169:I3169"/>
    <mergeCell ref="H3170:I3170"/>
    <mergeCell ref="H3171:I3171"/>
    <mergeCell ref="H3172:I3172"/>
    <mergeCell ref="H3191:I3191"/>
    <mergeCell ref="H3192:I3192"/>
    <mergeCell ref="H3193:I3193"/>
    <mergeCell ref="H3194:I3194"/>
    <mergeCell ref="H3195:I3195"/>
    <mergeCell ref="H3196:I3196"/>
    <mergeCell ref="H3197:I3197"/>
    <mergeCell ref="H3198:I3198"/>
    <mergeCell ref="H3199:I3199"/>
    <mergeCell ref="H3182:I3182"/>
    <mergeCell ref="H3183:I3183"/>
    <mergeCell ref="H3184:I3184"/>
    <mergeCell ref="H3185:I3185"/>
    <mergeCell ref="H3186:I3186"/>
    <mergeCell ref="H3187:I3187"/>
    <mergeCell ref="H3188:I3188"/>
    <mergeCell ref="H3189:I3189"/>
    <mergeCell ref="H3190:I3190"/>
    <mergeCell ref="H3209:I3209"/>
    <mergeCell ref="H3210:I3210"/>
    <mergeCell ref="H3211:I3211"/>
    <mergeCell ref="H3212:I3212"/>
    <mergeCell ref="H3213:I3213"/>
    <mergeCell ref="H3214:I3214"/>
    <mergeCell ref="H3215:I3215"/>
    <mergeCell ref="H3216:I3216"/>
    <mergeCell ref="H3217:I3217"/>
    <mergeCell ref="H3200:I3200"/>
    <mergeCell ref="H3201:I3201"/>
    <mergeCell ref="H3202:I3202"/>
    <mergeCell ref="H3203:I3203"/>
    <mergeCell ref="H3204:I3204"/>
    <mergeCell ref="H3205:I3205"/>
    <mergeCell ref="H3206:I3206"/>
    <mergeCell ref="H3207:I3207"/>
    <mergeCell ref="H3208:I3208"/>
    <mergeCell ref="H3227:I3227"/>
    <mergeCell ref="H3228:I3228"/>
    <mergeCell ref="H3229:I3229"/>
    <mergeCell ref="H3230:I3230"/>
    <mergeCell ref="H3231:I3231"/>
    <mergeCell ref="H3232:I3232"/>
    <mergeCell ref="H3233:I3233"/>
    <mergeCell ref="H3234:I3234"/>
    <mergeCell ref="H3235:I3235"/>
    <mergeCell ref="H3218:I3218"/>
    <mergeCell ref="H3219:I3219"/>
    <mergeCell ref="H3220:I3220"/>
    <mergeCell ref="H3221:I3221"/>
    <mergeCell ref="H3222:I3222"/>
    <mergeCell ref="H3223:I3223"/>
    <mergeCell ref="H3224:I3224"/>
    <mergeCell ref="H3225:I3225"/>
    <mergeCell ref="H3226:I3226"/>
    <mergeCell ref="H3245:I3245"/>
    <mergeCell ref="H3246:I3246"/>
    <mergeCell ref="H3247:I3247"/>
    <mergeCell ref="H3248:I3248"/>
    <mergeCell ref="H3249:I3249"/>
    <mergeCell ref="H3250:I3250"/>
    <mergeCell ref="H3251:I3251"/>
    <mergeCell ref="H3252:I3252"/>
    <mergeCell ref="H3253:I3253"/>
    <mergeCell ref="H3236:I3236"/>
    <mergeCell ref="H3237:I3237"/>
    <mergeCell ref="H3238:I3238"/>
    <mergeCell ref="H3239:I3239"/>
    <mergeCell ref="H3240:I3240"/>
    <mergeCell ref="H3241:I3241"/>
    <mergeCell ref="H3242:I3242"/>
    <mergeCell ref="H3243:I3243"/>
    <mergeCell ref="H3244:I3244"/>
    <mergeCell ref="H3263:I3263"/>
    <mergeCell ref="H3264:I3264"/>
    <mergeCell ref="H3265:I3265"/>
    <mergeCell ref="H3266:I3266"/>
    <mergeCell ref="H3267:I3267"/>
    <mergeCell ref="H3268:I3268"/>
    <mergeCell ref="H3269:I3269"/>
    <mergeCell ref="H3270:I3270"/>
    <mergeCell ref="H3271:I3271"/>
    <mergeCell ref="H3254:I3254"/>
    <mergeCell ref="H3255:I3255"/>
    <mergeCell ref="H3256:I3256"/>
    <mergeCell ref="H3257:I3257"/>
    <mergeCell ref="H3258:I3258"/>
    <mergeCell ref="H3259:I3259"/>
    <mergeCell ref="H3260:I3260"/>
    <mergeCell ref="H3261:I3261"/>
    <mergeCell ref="H3262:I3262"/>
    <mergeCell ref="H3281:I3281"/>
    <mergeCell ref="H3282:I3282"/>
    <mergeCell ref="H3283:I3283"/>
    <mergeCell ref="H3284:I3284"/>
    <mergeCell ref="H3285:I3285"/>
    <mergeCell ref="H3286:I3286"/>
    <mergeCell ref="H3287:I3287"/>
    <mergeCell ref="H3288:I3288"/>
    <mergeCell ref="H3289:I3289"/>
    <mergeCell ref="H3272:I3272"/>
    <mergeCell ref="H3273:I3273"/>
    <mergeCell ref="H3274:I3274"/>
    <mergeCell ref="H3275:I3275"/>
    <mergeCell ref="H3276:I3276"/>
    <mergeCell ref="H3277:I3277"/>
    <mergeCell ref="H3278:I3278"/>
    <mergeCell ref="H3279:I3279"/>
    <mergeCell ref="H3280:I3280"/>
    <mergeCell ref="H3299:I3299"/>
    <mergeCell ref="H3300:I3300"/>
    <mergeCell ref="H3301:I3301"/>
    <mergeCell ref="H3302:I3302"/>
    <mergeCell ref="H3303:I3303"/>
    <mergeCell ref="H3304:I3304"/>
    <mergeCell ref="H3305:I3305"/>
    <mergeCell ref="H3306:I3306"/>
    <mergeCell ref="H3307:I3307"/>
    <mergeCell ref="H3290:I3290"/>
    <mergeCell ref="H3291:I3291"/>
    <mergeCell ref="H3292:I3292"/>
    <mergeCell ref="H3293:I3293"/>
    <mergeCell ref="H3294:I3294"/>
    <mergeCell ref="H3295:I3295"/>
    <mergeCell ref="H3296:I3296"/>
    <mergeCell ref="H3297:I3297"/>
    <mergeCell ref="H3298:I3298"/>
    <mergeCell ref="H3317:I3317"/>
    <mergeCell ref="H3318:I3318"/>
    <mergeCell ref="H3319:I3319"/>
    <mergeCell ref="H3320:I3320"/>
    <mergeCell ref="H3321:I3321"/>
    <mergeCell ref="H3322:I3322"/>
    <mergeCell ref="H3323:I3323"/>
    <mergeCell ref="H3324:I3324"/>
    <mergeCell ref="H3325:I3325"/>
    <mergeCell ref="H3308:I3308"/>
    <mergeCell ref="H3309:I3309"/>
    <mergeCell ref="H3310:I3310"/>
    <mergeCell ref="H3311:I3311"/>
    <mergeCell ref="H3312:I3312"/>
    <mergeCell ref="H3313:I3313"/>
    <mergeCell ref="H3314:I3314"/>
    <mergeCell ref="H3315:I3315"/>
    <mergeCell ref="H3316:I3316"/>
    <mergeCell ref="H3335:I3335"/>
    <mergeCell ref="H3336:I3336"/>
    <mergeCell ref="H3337:I3337"/>
    <mergeCell ref="H3338:I3338"/>
    <mergeCell ref="H3339:I3339"/>
    <mergeCell ref="H3340:I3340"/>
    <mergeCell ref="H3341:I3341"/>
    <mergeCell ref="H3342:I3342"/>
    <mergeCell ref="H3343:I3343"/>
    <mergeCell ref="H3326:I3326"/>
    <mergeCell ref="H3327:I3327"/>
    <mergeCell ref="H3328:I3328"/>
    <mergeCell ref="H3329:I3329"/>
    <mergeCell ref="H3330:I3330"/>
    <mergeCell ref="H3331:I3331"/>
    <mergeCell ref="H3332:I3332"/>
    <mergeCell ref="H3333:I3333"/>
    <mergeCell ref="H3334:I3334"/>
    <mergeCell ref="H3353:I3353"/>
    <mergeCell ref="H3354:I3354"/>
    <mergeCell ref="H3355:I3355"/>
    <mergeCell ref="H3356:I3356"/>
    <mergeCell ref="H3357:I3357"/>
    <mergeCell ref="H3358:I3358"/>
    <mergeCell ref="H3359:I3359"/>
    <mergeCell ref="H3360:I3360"/>
    <mergeCell ref="H3361:I3361"/>
    <mergeCell ref="H3344:I3344"/>
    <mergeCell ref="H3345:I3345"/>
    <mergeCell ref="H3346:I3346"/>
    <mergeCell ref="H3347:I3347"/>
    <mergeCell ref="H3348:I3348"/>
    <mergeCell ref="H3349:I3349"/>
    <mergeCell ref="H3350:I3350"/>
    <mergeCell ref="H3351:I3351"/>
    <mergeCell ref="H3352:I3352"/>
    <mergeCell ref="H3371:I3371"/>
    <mergeCell ref="H3372:I3372"/>
    <mergeCell ref="H3373:I3373"/>
    <mergeCell ref="H3374:I3374"/>
    <mergeCell ref="H3375:I3375"/>
    <mergeCell ref="H3376:I3376"/>
    <mergeCell ref="H3377:I3377"/>
    <mergeCell ref="H3378:I3378"/>
    <mergeCell ref="H3379:I3379"/>
    <mergeCell ref="H3362:I3362"/>
    <mergeCell ref="H3363:I3363"/>
    <mergeCell ref="H3364:I3364"/>
    <mergeCell ref="H3365:I3365"/>
    <mergeCell ref="H3366:I3366"/>
    <mergeCell ref="H3367:I3367"/>
    <mergeCell ref="H3368:I3368"/>
    <mergeCell ref="H3369:I3369"/>
    <mergeCell ref="H3370:I3370"/>
    <mergeCell ref="H3389:I3389"/>
    <mergeCell ref="H3390:I3390"/>
    <mergeCell ref="H3391:I3391"/>
    <mergeCell ref="H3392:I3392"/>
    <mergeCell ref="H3393:I3393"/>
    <mergeCell ref="H3394:I3394"/>
    <mergeCell ref="H3395:I3395"/>
    <mergeCell ref="H3396:I3396"/>
    <mergeCell ref="H3397:I3397"/>
    <mergeCell ref="H3380:I3380"/>
    <mergeCell ref="H3381:I3381"/>
    <mergeCell ref="H3382:I3382"/>
    <mergeCell ref="H3383:I3383"/>
    <mergeCell ref="H3384:I3384"/>
    <mergeCell ref="H3385:I3385"/>
    <mergeCell ref="H3386:I3386"/>
    <mergeCell ref="H3387:I3387"/>
    <mergeCell ref="H3388:I3388"/>
    <mergeCell ref="H3407:I3407"/>
    <mergeCell ref="H3408:I3408"/>
    <mergeCell ref="H3409:I3409"/>
    <mergeCell ref="H3410:I3410"/>
    <mergeCell ref="H3411:I3411"/>
    <mergeCell ref="H3412:I3412"/>
    <mergeCell ref="H3413:I3413"/>
    <mergeCell ref="H3414:I3414"/>
    <mergeCell ref="H3415:I3415"/>
    <mergeCell ref="H3398:I3398"/>
    <mergeCell ref="H3399:I3399"/>
    <mergeCell ref="H3400:I3400"/>
    <mergeCell ref="H3401:I3401"/>
    <mergeCell ref="H3402:I3402"/>
    <mergeCell ref="H3403:I3403"/>
    <mergeCell ref="H3404:I3404"/>
    <mergeCell ref="H3405:I3405"/>
    <mergeCell ref="H3406:I3406"/>
    <mergeCell ref="H3425:I3425"/>
    <mergeCell ref="H3426:I3426"/>
    <mergeCell ref="H3427:I3427"/>
    <mergeCell ref="H3428:I3428"/>
    <mergeCell ref="H3429:I3429"/>
    <mergeCell ref="H3430:I3430"/>
    <mergeCell ref="H3431:I3431"/>
    <mergeCell ref="H3432:I3432"/>
    <mergeCell ref="H3433:I3433"/>
    <mergeCell ref="H3416:I3416"/>
    <mergeCell ref="H3417:I3417"/>
    <mergeCell ref="H3418:I3418"/>
    <mergeCell ref="H3419:I3419"/>
    <mergeCell ref="H3420:I3420"/>
    <mergeCell ref="H3421:I3421"/>
    <mergeCell ref="H3422:I3422"/>
    <mergeCell ref="H3423:I3423"/>
    <mergeCell ref="H3424:I3424"/>
    <mergeCell ref="H3443:I3443"/>
    <mergeCell ref="H3444:I3444"/>
    <mergeCell ref="H3445:I3445"/>
    <mergeCell ref="H3446:I3446"/>
    <mergeCell ref="H3447:I3447"/>
    <mergeCell ref="H3448:I3448"/>
    <mergeCell ref="H3449:I3449"/>
    <mergeCell ref="H3450:I3450"/>
    <mergeCell ref="H3451:I3451"/>
    <mergeCell ref="H3434:I3434"/>
    <mergeCell ref="H3435:I3435"/>
    <mergeCell ref="H3436:I3436"/>
    <mergeCell ref="H3437:I3437"/>
    <mergeCell ref="H3438:I3438"/>
    <mergeCell ref="H3439:I3439"/>
    <mergeCell ref="H3440:I3440"/>
    <mergeCell ref="H3441:I3441"/>
    <mergeCell ref="H3442:I3442"/>
    <mergeCell ref="H3461:I3461"/>
    <mergeCell ref="H3462:I3462"/>
    <mergeCell ref="H3463:I3463"/>
    <mergeCell ref="H3464:I3464"/>
    <mergeCell ref="H3465:I3465"/>
    <mergeCell ref="H3466:I3466"/>
    <mergeCell ref="H3467:I3467"/>
    <mergeCell ref="H3468:I3468"/>
    <mergeCell ref="H3469:I3469"/>
    <mergeCell ref="H3452:I3452"/>
    <mergeCell ref="H3453:I3453"/>
    <mergeCell ref="H3454:I3454"/>
    <mergeCell ref="H3455:I3455"/>
    <mergeCell ref="H3456:I3456"/>
    <mergeCell ref="H3457:I3457"/>
    <mergeCell ref="H3458:I3458"/>
    <mergeCell ref="H3459:I3459"/>
    <mergeCell ref="H3460:I3460"/>
    <mergeCell ref="H3479:I3479"/>
    <mergeCell ref="H3480:I3480"/>
    <mergeCell ref="H3481:I3481"/>
    <mergeCell ref="H3482:I3482"/>
    <mergeCell ref="H3483:I3483"/>
    <mergeCell ref="H3484:I3484"/>
    <mergeCell ref="H3485:I3485"/>
    <mergeCell ref="H3486:I3486"/>
    <mergeCell ref="H3487:I3487"/>
    <mergeCell ref="H3470:I3470"/>
    <mergeCell ref="H3471:I3471"/>
    <mergeCell ref="H3472:I3472"/>
    <mergeCell ref="H3473:I3473"/>
    <mergeCell ref="H3474:I3474"/>
    <mergeCell ref="H3475:I3475"/>
    <mergeCell ref="H3476:I3476"/>
    <mergeCell ref="H3477:I3477"/>
    <mergeCell ref="H3478:I3478"/>
    <mergeCell ref="H3497:I3497"/>
    <mergeCell ref="H3498:I3498"/>
    <mergeCell ref="H3499:I3499"/>
    <mergeCell ref="H3500:I3500"/>
    <mergeCell ref="H3501:I3501"/>
    <mergeCell ref="H3502:I3502"/>
    <mergeCell ref="H3503:I3503"/>
    <mergeCell ref="H3504:I3504"/>
    <mergeCell ref="H3505:I3505"/>
    <mergeCell ref="H3488:I3488"/>
    <mergeCell ref="H3489:I3489"/>
    <mergeCell ref="H3490:I3490"/>
    <mergeCell ref="H3491:I3491"/>
    <mergeCell ref="H3492:I3492"/>
    <mergeCell ref="H3493:I3493"/>
    <mergeCell ref="H3494:I3494"/>
    <mergeCell ref="H3495:I3495"/>
    <mergeCell ref="H3496:I3496"/>
    <mergeCell ref="H3515:I3515"/>
    <mergeCell ref="H3516:I3516"/>
    <mergeCell ref="H3517:I3517"/>
    <mergeCell ref="H3518:I3518"/>
    <mergeCell ref="H3519:I3519"/>
    <mergeCell ref="H3520:I3520"/>
    <mergeCell ref="H3521:I3521"/>
    <mergeCell ref="H3522:I3522"/>
    <mergeCell ref="H3523:I3523"/>
    <mergeCell ref="H3506:I3506"/>
    <mergeCell ref="H3507:I3507"/>
    <mergeCell ref="H3508:I3508"/>
    <mergeCell ref="H3509:I3509"/>
    <mergeCell ref="H3510:I3510"/>
    <mergeCell ref="H3511:I3511"/>
    <mergeCell ref="H3512:I3512"/>
    <mergeCell ref="H3513:I3513"/>
    <mergeCell ref="H3514:I3514"/>
    <mergeCell ref="H3533:I3533"/>
    <mergeCell ref="H3534:I3534"/>
    <mergeCell ref="H3535:I3535"/>
    <mergeCell ref="H3536:I3536"/>
    <mergeCell ref="H3537:I3537"/>
    <mergeCell ref="H3538:I3538"/>
    <mergeCell ref="H3539:I3539"/>
    <mergeCell ref="H3540:I3540"/>
    <mergeCell ref="H3541:I3541"/>
    <mergeCell ref="H3524:I3524"/>
    <mergeCell ref="H3525:I3525"/>
    <mergeCell ref="H3526:I3526"/>
    <mergeCell ref="H3527:I3527"/>
    <mergeCell ref="H3528:I3528"/>
    <mergeCell ref="H3529:I3529"/>
    <mergeCell ref="H3530:I3530"/>
    <mergeCell ref="H3531:I3531"/>
    <mergeCell ref="H3532:I3532"/>
    <mergeCell ref="H3551:I3551"/>
    <mergeCell ref="H3552:I3552"/>
    <mergeCell ref="H3553:I3553"/>
    <mergeCell ref="H3554:I3554"/>
    <mergeCell ref="H3555:I3555"/>
    <mergeCell ref="H3556:I3556"/>
    <mergeCell ref="H3557:I3557"/>
    <mergeCell ref="H3558:I3558"/>
    <mergeCell ref="H3559:I3559"/>
    <mergeCell ref="H3542:I3542"/>
    <mergeCell ref="H3543:I3543"/>
    <mergeCell ref="H3544:I3544"/>
    <mergeCell ref="H3545:I3545"/>
    <mergeCell ref="H3546:I3546"/>
    <mergeCell ref="H3547:I3547"/>
    <mergeCell ref="H3548:I3548"/>
    <mergeCell ref="H3549:I3549"/>
    <mergeCell ref="H3550:I3550"/>
    <mergeCell ref="H3569:I3569"/>
    <mergeCell ref="H3570:I3570"/>
    <mergeCell ref="H3571:I3571"/>
    <mergeCell ref="H3572:I3572"/>
    <mergeCell ref="H3573:I3573"/>
    <mergeCell ref="H3574:I3574"/>
    <mergeCell ref="H3575:I3575"/>
    <mergeCell ref="H3576:I3576"/>
    <mergeCell ref="H3577:I3577"/>
    <mergeCell ref="H3560:I3560"/>
    <mergeCell ref="H3561:I3561"/>
    <mergeCell ref="H3562:I3562"/>
    <mergeCell ref="H3563:I3563"/>
    <mergeCell ref="H3564:I3564"/>
    <mergeCell ref="H3565:I3565"/>
    <mergeCell ref="H3566:I3566"/>
    <mergeCell ref="H3567:I3567"/>
    <mergeCell ref="H3568:I3568"/>
    <mergeCell ref="H3587:I3587"/>
    <mergeCell ref="H3588:I3588"/>
    <mergeCell ref="H3589:I3589"/>
    <mergeCell ref="H3590:I3590"/>
    <mergeCell ref="H3591:I3591"/>
    <mergeCell ref="H3592:I3592"/>
    <mergeCell ref="H3593:I3593"/>
    <mergeCell ref="H3594:I3594"/>
    <mergeCell ref="H3595:I3595"/>
    <mergeCell ref="H3578:I3578"/>
    <mergeCell ref="H3579:I3579"/>
    <mergeCell ref="H3580:I3580"/>
    <mergeCell ref="H3581:I3581"/>
    <mergeCell ref="H3582:I3582"/>
    <mergeCell ref="H3583:I3583"/>
    <mergeCell ref="H3584:I3584"/>
    <mergeCell ref="H3585:I3585"/>
    <mergeCell ref="H3586:I3586"/>
    <mergeCell ref="H3605:I3605"/>
    <mergeCell ref="H3606:I3606"/>
    <mergeCell ref="H3607:I3607"/>
    <mergeCell ref="H3608:I3608"/>
    <mergeCell ref="H3609:I3609"/>
    <mergeCell ref="H3610:I3610"/>
    <mergeCell ref="H3611:I3611"/>
    <mergeCell ref="H3612:I3612"/>
    <mergeCell ref="H3613:I3613"/>
    <mergeCell ref="H3596:I3596"/>
    <mergeCell ref="H3597:I3597"/>
    <mergeCell ref="H3598:I3598"/>
    <mergeCell ref="H3599:I3599"/>
    <mergeCell ref="H3600:I3600"/>
    <mergeCell ref="H3601:I3601"/>
    <mergeCell ref="H3602:I3602"/>
    <mergeCell ref="H3603:I3603"/>
    <mergeCell ref="H3604:I3604"/>
    <mergeCell ref="H3623:I3623"/>
    <mergeCell ref="H3624:I3624"/>
    <mergeCell ref="H3625:I3625"/>
    <mergeCell ref="H3626:I3626"/>
    <mergeCell ref="H3627:I3627"/>
    <mergeCell ref="H3628:I3628"/>
    <mergeCell ref="H3629:I3629"/>
    <mergeCell ref="H3630:I3630"/>
    <mergeCell ref="H3631:I3631"/>
    <mergeCell ref="H3614:I3614"/>
    <mergeCell ref="H3615:I3615"/>
    <mergeCell ref="H3616:I3616"/>
    <mergeCell ref="H3617:I3617"/>
    <mergeCell ref="H3618:I3618"/>
    <mergeCell ref="H3619:I3619"/>
    <mergeCell ref="H3620:I3620"/>
    <mergeCell ref="H3621:I3621"/>
    <mergeCell ref="H3622:I3622"/>
    <mergeCell ref="H3641:I3641"/>
    <mergeCell ref="H3642:I3642"/>
    <mergeCell ref="H3643:I3643"/>
    <mergeCell ref="H3644:I3644"/>
    <mergeCell ref="H3645:I3645"/>
    <mergeCell ref="H3646:I3646"/>
    <mergeCell ref="H3647:I3647"/>
    <mergeCell ref="H3648:I3648"/>
    <mergeCell ref="H3649:I3649"/>
    <mergeCell ref="H3632:I3632"/>
    <mergeCell ref="H3633:I3633"/>
    <mergeCell ref="H3634:I3634"/>
    <mergeCell ref="H3635:I3635"/>
    <mergeCell ref="H3636:I3636"/>
    <mergeCell ref="H3637:I3637"/>
    <mergeCell ref="H3638:I3638"/>
    <mergeCell ref="H3639:I3639"/>
    <mergeCell ref="H3640:I3640"/>
    <mergeCell ref="H3659:I3659"/>
    <mergeCell ref="H3660:I3660"/>
    <mergeCell ref="H3661:I3661"/>
    <mergeCell ref="H3662:I3662"/>
    <mergeCell ref="H3663:I3663"/>
    <mergeCell ref="H3664:I3664"/>
    <mergeCell ref="H3665:I3665"/>
    <mergeCell ref="H3666:I3666"/>
    <mergeCell ref="H3667:I3667"/>
    <mergeCell ref="H3650:I3650"/>
    <mergeCell ref="H3651:I3651"/>
    <mergeCell ref="H3652:I3652"/>
    <mergeCell ref="H3653:I3653"/>
    <mergeCell ref="H3654:I3654"/>
    <mergeCell ref="H3655:I3655"/>
    <mergeCell ref="H3656:I3656"/>
    <mergeCell ref="H3657:I3657"/>
    <mergeCell ref="H3658:I3658"/>
    <mergeCell ref="H3677:I3677"/>
    <mergeCell ref="H3678:I3678"/>
    <mergeCell ref="H3679:I3679"/>
    <mergeCell ref="H3680:I3680"/>
    <mergeCell ref="H3681:I3681"/>
    <mergeCell ref="H3682:I3682"/>
    <mergeCell ref="H3683:I3683"/>
    <mergeCell ref="H3684:I3684"/>
    <mergeCell ref="H3685:I3685"/>
    <mergeCell ref="H3668:I3668"/>
    <mergeCell ref="H3669:I3669"/>
    <mergeCell ref="H3670:I3670"/>
    <mergeCell ref="H3671:I3671"/>
    <mergeCell ref="H3672:I3672"/>
    <mergeCell ref="H3673:I3673"/>
    <mergeCell ref="H3674:I3674"/>
    <mergeCell ref="H3675:I3675"/>
    <mergeCell ref="H3676:I3676"/>
    <mergeCell ref="H3695:I3695"/>
    <mergeCell ref="H3696:I3696"/>
    <mergeCell ref="H3697:I3697"/>
    <mergeCell ref="H3698:I3698"/>
    <mergeCell ref="H3699:I3699"/>
    <mergeCell ref="H3700:I3700"/>
    <mergeCell ref="H3701:I3701"/>
    <mergeCell ref="H3702:I3702"/>
    <mergeCell ref="H3703:I3703"/>
    <mergeCell ref="H3686:I3686"/>
    <mergeCell ref="H3687:I3687"/>
    <mergeCell ref="H3688:I3688"/>
    <mergeCell ref="H3689:I3689"/>
    <mergeCell ref="H3690:I3690"/>
    <mergeCell ref="H3691:I3691"/>
    <mergeCell ref="H3692:I3692"/>
    <mergeCell ref="H3693:I3693"/>
    <mergeCell ref="H3694:I3694"/>
    <mergeCell ref="H3713:I3713"/>
    <mergeCell ref="H3714:I3714"/>
    <mergeCell ref="H3715:I3715"/>
    <mergeCell ref="H3716:I3716"/>
    <mergeCell ref="H3717:I3717"/>
    <mergeCell ref="H3718:I3718"/>
    <mergeCell ref="H3719:I3719"/>
    <mergeCell ref="H3720:I3720"/>
    <mergeCell ref="H3721:I3721"/>
    <mergeCell ref="H3704:I3704"/>
    <mergeCell ref="H3705:I3705"/>
    <mergeCell ref="H3706:I3706"/>
    <mergeCell ref="H3707:I3707"/>
    <mergeCell ref="H3708:I3708"/>
    <mergeCell ref="H3709:I3709"/>
    <mergeCell ref="H3710:I3710"/>
    <mergeCell ref="H3711:I3711"/>
    <mergeCell ref="H3712:I3712"/>
    <mergeCell ref="H3731:I3731"/>
    <mergeCell ref="H3732:I3732"/>
    <mergeCell ref="H3733:I3733"/>
    <mergeCell ref="H3734:I3734"/>
    <mergeCell ref="H3735:I3735"/>
    <mergeCell ref="H3736:I3736"/>
    <mergeCell ref="H3737:I3737"/>
    <mergeCell ref="H3738:I3738"/>
    <mergeCell ref="H3739:I3739"/>
    <mergeCell ref="H3722:I3722"/>
    <mergeCell ref="H3723:I3723"/>
    <mergeCell ref="H3724:I3724"/>
    <mergeCell ref="H3725:I3725"/>
    <mergeCell ref="H3726:I3726"/>
    <mergeCell ref="H3727:I3727"/>
    <mergeCell ref="H3728:I3728"/>
    <mergeCell ref="H3729:I3729"/>
    <mergeCell ref="H3730:I3730"/>
    <mergeCell ref="H3749:I3749"/>
    <mergeCell ref="H3750:I3750"/>
    <mergeCell ref="H3751:I3751"/>
    <mergeCell ref="H3752:I3752"/>
    <mergeCell ref="H3753:I3753"/>
    <mergeCell ref="H3754:I3754"/>
    <mergeCell ref="H3755:I3755"/>
    <mergeCell ref="H3756:I3756"/>
    <mergeCell ref="H3757:I3757"/>
    <mergeCell ref="H3740:I3740"/>
    <mergeCell ref="H3741:I3741"/>
    <mergeCell ref="H3742:I3742"/>
    <mergeCell ref="H3743:I3743"/>
    <mergeCell ref="H3744:I3744"/>
    <mergeCell ref="H3745:I3745"/>
    <mergeCell ref="H3746:I3746"/>
    <mergeCell ref="H3747:I3747"/>
    <mergeCell ref="H3748:I3748"/>
    <mergeCell ref="H3767:I3767"/>
    <mergeCell ref="H3768:I3768"/>
    <mergeCell ref="H3769:I3769"/>
    <mergeCell ref="H3770:I3770"/>
    <mergeCell ref="H3771:I3771"/>
    <mergeCell ref="H3772:I3772"/>
    <mergeCell ref="H3773:I3773"/>
    <mergeCell ref="H3774:I3774"/>
    <mergeCell ref="H3775:I3775"/>
    <mergeCell ref="H3758:I3758"/>
    <mergeCell ref="H3759:I3759"/>
    <mergeCell ref="H3760:I3760"/>
    <mergeCell ref="H3761:I3761"/>
    <mergeCell ref="H3762:I3762"/>
    <mergeCell ref="H3763:I3763"/>
    <mergeCell ref="H3764:I3764"/>
    <mergeCell ref="H3765:I3765"/>
    <mergeCell ref="H3766:I3766"/>
    <mergeCell ref="H3785:I3785"/>
    <mergeCell ref="H3786:I3786"/>
    <mergeCell ref="H3787:I3787"/>
    <mergeCell ref="H3788:I3788"/>
    <mergeCell ref="H3789:I3789"/>
    <mergeCell ref="H3790:I3790"/>
    <mergeCell ref="H3791:I3791"/>
    <mergeCell ref="H3792:I3792"/>
    <mergeCell ref="H3793:I3793"/>
    <mergeCell ref="H3776:I3776"/>
    <mergeCell ref="H3777:I3777"/>
    <mergeCell ref="H3778:I3778"/>
    <mergeCell ref="H3779:I3779"/>
    <mergeCell ref="H3780:I3780"/>
    <mergeCell ref="H3781:I3781"/>
    <mergeCell ref="H3782:I3782"/>
    <mergeCell ref="H3783:I3783"/>
    <mergeCell ref="H3784:I3784"/>
    <mergeCell ref="H3803:I3803"/>
    <mergeCell ref="H3804:I3804"/>
    <mergeCell ref="H3805:I3805"/>
    <mergeCell ref="H3806:I3806"/>
    <mergeCell ref="H3807:I3807"/>
    <mergeCell ref="H3808:I3808"/>
    <mergeCell ref="H3809:I3809"/>
    <mergeCell ref="H3810:I3810"/>
    <mergeCell ref="H3811:I3811"/>
    <mergeCell ref="H3794:I3794"/>
    <mergeCell ref="H3795:I3795"/>
    <mergeCell ref="H3796:I3796"/>
    <mergeCell ref="H3797:I3797"/>
    <mergeCell ref="H3798:I3798"/>
    <mergeCell ref="H3799:I3799"/>
    <mergeCell ref="H3800:I3800"/>
    <mergeCell ref="H3801:I3801"/>
    <mergeCell ref="H3802:I3802"/>
    <mergeCell ref="H3821:I3821"/>
    <mergeCell ref="H3822:I3822"/>
    <mergeCell ref="H3823:I3823"/>
    <mergeCell ref="H3824:I3824"/>
    <mergeCell ref="H3825:I3825"/>
    <mergeCell ref="H3826:I3826"/>
    <mergeCell ref="H3827:I3827"/>
    <mergeCell ref="H3828:I3828"/>
    <mergeCell ref="H3829:I3829"/>
    <mergeCell ref="H3812:I3812"/>
    <mergeCell ref="H3813:I3813"/>
    <mergeCell ref="H3814:I3814"/>
    <mergeCell ref="H3815:I3815"/>
    <mergeCell ref="H3816:I3816"/>
    <mergeCell ref="H3817:I3817"/>
    <mergeCell ref="H3818:I3818"/>
    <mergeCell ref="H3819:I3819"/>
    <mergeCell ref="H3820:I3820"/>
    <mergeCell ref="H3839:I3839"/>
    <mergeCell ref="H3840:I3840"/>
    <mergeCell ref="H3841:I3841"/>
    <mergeCell ref="H3842:I3842"/>
    <mergeCell ref="H3843:I3843"/>
    <mergeCell ref="H3844:I3844"/>
    <mergeCell ref="H3845:I3845"/>
    <mergeCell ref="H3846:I3846"/>
    <mergeCell ref="H3847:I3847"/>
    <mergeCell ref="H3830:I3830"/>
    <mergeCell ref="H3831:I3831"/>
    <mergeCell ref="H3832:I3832"/>
    <mergeCell ref="H3833:I3833"/>
    <mergeCell ref="H3834:I3834"/>
    <mergeCell ref="H3835:I3835"/>
    <mergeCell ref="H3836:I3836"/>
    <mergeCell ref="H3837:I3837"/>
    <mergeCell ref="H3838:I3838"/>
    <mergeCell ref="H3857:I3857"/>
    <mergeCell ref="H3858:I3858"/>
    <mergeCell ref="H3859:I3859"/>
    <mergeCell ref="H3860:I3860"/>
    <mergeCell ref="H3861:I3861"/>
    <mergeCell ref="H3862:I3862"/>
    <mergeCell ref="H3863:I3863"/>
    <mergeCell ref="H3864:I3864"/>
    <mergeCell ref="H3865:I3865"/>
    <mergeCell ref="H3848:I3848"/>
    <mergeCell ref="H3849:I3849"/>
    <mergeCell ref="H3850:I3850"/>
    <mergeCell ref="H3851:I3851"/>
    <mergeCell ref="H3852:I3852"/>
    <mergeCell ref="H3853:I3853"/>
    <mergeCell ref="H3854:I3854"/>
    <mergeCell ref="H3855:I3855"/>
    <mergeCell ref="H3856:I3856"/>
    <mergeCell ref="H3875:I3875"/>
    <mergeCell ref="H3876:I3876"/>
    <mergeCell ref="H3877:I3877"/>
    <mergeCell ref="H3878:I3878"/>
    <mergeCell ref="H3879:I3879"/>
    <mergeCell ref="H3880:I3880"/>
    <mergeCell ref="H3881:I3881"/>
    <mergeCell ref="H3882:I3882"/>
    <mergeCell ref="H3883:I3883"/>
    <mergeCell ref="H3866:I3866"/>
    <mergeCell ref="H3867:I3867"/>
    <mergeCell ref="H3868:I3868"/>
    <mergeCell ref="H3869:I3869"/>
    <mergeCell ref="H3870:I3870"/>
    <mergeCell ref="H3871:I3871"/>
    <mergeCell ref="H3872:I3872"/>
    <mergeCell ref="H3873:I3873"/>
    <mergeCell ref="H3874:I3874"/>
    <mergeCell ref="H3893:I3893"/>
    <mergeCell ref="H3894:I3894"/>
    <mergeCell ref="H3895:I3895"/>
    <mergeCell ref="H3896:I3896"/>
    <mergeCell ref="H3897:I3897"/>
    <mergeCell ref="H3898:I3898"/>
    <mergeCell ref="H3899:I3899"/>
    <mergeCell ref="H3900:I3900"/>
    <mergeCell ref="H3901:I3901"/>
    <mergeCell ref="H3884:I3884"/>
    <mergeCell ref="H3885:I3885"/>
    <mergeCell ref="H3886:I3886"/>
    <mergeCell ref="H3887:I3887"/>
    <mergeCell ref="H3888:I3888"/>
    <mergeCell ref="H3889:I3889"/>
    <mergeCell ref="H3890:I3890"/>
    <mergeCell ref="H3891:I3891"/>
    <mergeCell ref="H3892:I3892"/>
    <mergeCell ref="H3911:I3911"/>
    <mergeCell ref="H3912:I3912"/>
    <mergeCell ref="H3913:I3913"/>
    <mergeCell ref="H3914:I3914"/>
    <mergeCell ref="H3915:I3915"/>
    <mergeCell ref="H3916:I3916"/>
    <mergeCell ref="H3917:I3917"/>
    <mergeCell ref="H3918:I3918"/>
    <mergeCell ref="H3919:I3919"/>
    <mergeCell ref="H3902:I3902"/>
    <mergeCell ref="H3903:I3903"/>
    <mergeCell ref="H3904:I3904"/>
    <mergeCell ref="H3905:I3905"/>
    <mergeCell ref="H3906:I3906"/>
    <mergeCell ref="H3907:I3907"/>
    <mergeCell ref="H3908:I3908"/>
    <mergeCell ref="H3909:I3909"/>
    <mergeCell ref="H3910:I3910"/>
    <mergeCell ref="H3929:I3929"/>
    <mergeCell ref="H3930:I3930"/>
    <mergeCell ref="H3931:I3931"/>
    <mergeCell ref="H3932:I3932"/>
    <mergeCell ref="H3933:I3933"/>
    <mergeCell ref="H3934:I3934"/>
    <mergeCell ref="H3935:I3935"/>
    <mergeCell ref="H3936:I3936"/>
    <mergeCell ref="H3937:I3937"/>
    <mergeCell ref="H3920:I3920"/>
    <mergeCell ref="H3921:I3921"/>
    <mergeCell ref="H3922:I3922"/>
    <mergeCell ref="H3923:I3923"/>
    <mergeCell ref="H3924:I3924"/>
    <mergeCell ref="H3925:I3925"/>
    <mergeCell ref="H3926:I3926"/>
    <mergeCell ref="H3927:I3927"/>
    <mergeCell ref="H3928:I3928"/>
    <mergeCell ref="H3947:I3947"/>
    <mergeCell ref="H3948:I3948"/>
    <mergeCell ref="H3949:I3949"/>
    <mergeCell ref="H3950:I3950"/>
    <mergeCell ref="H3951:I3951"/>
    <mergeCell ref="H3952:I3952"/>
    <mergeCell ref="H3953:I3953"/>
    <mergeCell ref="H3954:I3954"/>
    <mergeCell ref="H3955:I3955"/>
    <mergeCell ref="H3938:I3938"/>
    <mergeCell ref="H3939:I3939"/>
    <mergeCell ref="H3940:I3940"/>
    <mergeCell ref="H3941:I3941"/>
    <mergeCell ref="H3942:I3942"/>
    <mergeCell ref="H3943:I3943"/>
    <mergeCell ref="H3944:I3944"/>
    <mergeCell ref="H3945:I3945"/>
    <mergeCell ref="H3946:I3946"/>
    <mergeCell ref="H3965:I3965"/>
    <mergeCell ref="H3966:I3966"/>
    <mergeCell ref="H3967:I3967"/>
    <mergeCell ref="H3968:I3968"/>
    <mergeCell ref="H3969:I3969"/>
    <mergeCell ref="H3970:I3970"/>
    <mergeCell ref="H3971:I3971"/>
    <mergeCell ref="H3972:I3972"/>
    <mergeCell ref="H3973:I3973"/>
    <mergeCell ref="H3956:I3956"/>
    <mergeCell ref="H3957:I3957"/>
    <mergeCell ref="H3958:I3958"/>
    <mergeCell ref="H3959:I3959"/>
    <mergeCell ref="H3960:I3960"/>
    <mergeCell ref="H3961:I3961"/>
    <mergeCell ref="H3962:I3962"/>
    <mergeCell ref="H3963:I3963"/>
    <mergeCell ref="H3964:I3964"/>
    <mergeCell ref="H3983:I3983"/>
    <mergeCell ref="H3984:I3984"/>
    <mergeCell ref="H3985:I3985"/>
    <mergeCell ref="H3986:I3986"/>
    <mergeCell ref="H3987:I3987"/>
    <mergeCell ref="H3988:I3988"/>
    <mergeCell ref="H3989:I3989"/>
    <mergeCell ref="H3990:I3990"/>
    <mergeCell ref="H3991:I3991"/>
    <mergeCell ref="H3974:I3974"/>
    <mergeCell ref="H3975:I3975"/>
    <mergeCell ref="H3976:I3976"/>
    <mergeCell ref="H3977:I3977"/>
    <mergeCell ref="H3978:I3978"/>
    <mergeCell ref="H3979:I3979"/>
    <mergeCell ref="H3980:I3980"/>
    <mergeCell ref="H3981:I3981"/>
    <mergeCell ref="H3982:I3982"/>
    <mergeCell ref="H4001:I4001"/>
    <mergeCell ref="H4002:I4002"/>
    <mergeCell ref="H4003:I4003"/>
    <mergeCell ref="H4004:I4004"/>
    <mergeCell ref="H4005:I4005"/>
    <mergeCell ref="H4006:I4006"/>
    <mergeCell ref="H4007:I4007"/>
    <mergeCell ref="H4008:I4008"/>
    <mergeCell ref="H4009:I4009"/>
    <mergeCell ref="H3992:I3992"/>
    <mergeCell ref="H3993:I3993"/>
    <mergeCell ref="H3994:I3994"/>
    <mergeCell ref="H3995:I3995"/>
    <mergeCell ref="H3996:I3996"/>
    <mergeCell ref="H3997:I3997"/>
    <mergeCell ref="H3998:I3998"/>
    <mergeCell ref="H3999:I3999"/>
    <mergeCell ref="H4000:I4000"/>
    <mergeCell ref="H4019:I4019"/>
    <mergeCell ref="H4020:I4020"/>
    <mergeCell ref="H4021:I4021"/>
    <mergeCell ref="H4022:I4022"/>
    <mergeCell ref="H4023:I4023"/>
    <mergeCell ref="H4024:I4024"/>
    <mergeCell ref="H4025:I4025"/>
    <mergeCell ref="H4026:I4026"/>
    <mergeCell ref="H4027:I4027"/>
    <mergeCell ref="H4010:I4010"/>
    <mergeCell ref="H4011:I4011"/>
    <mergeCell ref="H4012:I4012"/>
    <mergeCell ref="H4013:I4013"/>
    <mergeCell ref="H4014:I4014"/>
    <mergeCell ref="H4015:I4015"/>
    <mergeCell ref="H4016:I4016"/>
    <mergeCell ref="H4017:I4017"/>
    <mergeCell ref="H4018:I4018"/>
    <mergeCell ref="H4037:I4037"/>
    <mergeCell ref="H4038:I4038"/>
    <mergeCell ref="H4039:I4039"/>
    <mergeCell ref="H4040:I4040"/>
    <mergeCell ref="H4041:I4041"/>
    <mergeCell ref="H4042:I4042"/>
    <mergeCell ref="H4043:I4043"/>
    <mergeCell ref="H4044:I4044"/>
    <mergeCell ref="H4045:I4045"/>
    <mergeCell ref="H4028:I4028"/>
    <mergeCell ref="H4029:I4029"/>
    <mergeCell ref="H4030:I4030"/>
    <mergeCell ref="H4031:I4031"/>
    <mergeCell ref="H4032:I4032"/>
    <mergeCell ref="H4033:I4033"/>
    <mergeCell ref="H4034:I4034"/>
    <mergeCell ref="H4035:I4035"/>
    <mergeCell ref="H4036:I4036"/>
    <mergeCell ref="H4055:I4055"/>
    <mergeCell ref="H4056:I4056"/>
    <mergeCell ref="H4057:I4057"/>
    <mergeCell ref="H4058:I4058"/>
    <mergeCell ref="H4059:I4059"/>
    <mergeCell ref="H4060:I4060"/>
    <mergeCell ref="H4061:I4061"/>
    <mergeCell ref="H4062:I4062"/>
    <mergeCell ref="H4063:I4063"/>
    <mergeCell ref="H4046:I4046"/>
    <mergeCell ref="H4047:I4047"/>
    <mergeCell ref="H4048:I4048"/>
    <mergeCell ref="H4049:I4049"/>
    <mergeCell ref="H4050:I4050"/>
    <mergeCell ref="H4051:I4051"/>
    <mergeCell ref="H4052:I4052"/>
    <mergeCell ref="H4053:I4053"/>
    <mergeCell ref="H4054:I4054"/>
    <mergeCell ref="H4073:I4073"/>
    <mergeCell ref="H4074:I4074"/>
    <mergeCell ref="H4075:I4075"/>
    <mergeCell ref="H4076:I4076"/>
    <mergeCell ref="H4077:I4077"/>
    <mergeCell ref="H4078:I4078"/>
    <mergeCell ref="H4079:I4079"/>
    <mergeCell ref="H4080:I4080"/>
    <mergeCell ref="H4081:I4081"/>
    <mergeCell ref="H4064:I4064"/>
    <mergeCell ref="H4065:I4065"/>
    <mergeCell ref="H4066:I4066"/>
    <mergeCell ref="H4067:I4067"/>
    <mergeCell ref="H4068:I4068"/>
    <mergeCell ref="H4069:I4069"/>
    <mergeCell ref="H4070:I4070"/>
    <mergeCell ref="H4071:I4071"/>
    <mergeCell ref="H4072:I4072"/>
    <mergeCell ref="H4091:I4091"/>
    <mergeCell ref="H4092:I4092"/>
    <mergeCell ref="H4093:I4093"/>
    <mergeCell ref="H4094:I4094"/>
    <mergeCell ref="H4095:I4095"/>
    <mergeCell ref="H4096:I4096"/>
    <mergeCell ref="H4097:I4097"/>
    <mergeCell ref="H4098:I4098"/>
    <mergeCell ref="H4099:I4099"/>
    <mergeCell ref="H4082:I4082"/>
    <mergeCell ref="H4083:I4083"/>
    <mergeCell ref="H4084:I4084"/>
    <mergeCell ref="H4085:I4085"/>
    <mergeCell ref="H4086:I4086"/>
    <mergeCell ref="H4087:I4087"/>
    <mergeCell ref="H4088:I4088"/>
    <mergeCell ref="H4089:I4089"/>
    <mergeCell ref="H4090:I4090"/>
    <mergeCell ref="H4109:I4109"/>
    <mergeCell ref="H4110:I4110"/>
    <mergeCell ref="H4111:I4111"/>
    <mergeCell ref="H4112:I4112"/>
    <mergeCell ref="H4113:I4113"/>
    <mergeCell ref="H4114:I4114"/>
    <mergeCell ref="H4115:I4115"/>
    <mergeCell ref="H4116:I4116"/>
    <mergeCell ref="H4117:I4117"/>
    <mergeCell ref="H4100:I4100"/>
    <mergeCell ref="H4101:I4101"/>
    <mergeCell ref="H4102:I4102"/>
    <mergeCell ref="H4103:I4103"/>
    <mergeCell ref="H4104:I4104"/>
    <mergeCell ref="H4105:I4105"/>
    <mergeCell ref="H4106:I4106"/>
    <mergeCell ref="H4107:I4107"/>
    <mergeCell ref="H4108:I4108"/>
    <mergeCell ref="H4127:I4127"/>
    <mergeCell ref="H4128:I4128"/>
    <mergeCell ref="H4129:I4129"/>
    <mergeCell ref="H4130:I4130"/>
    <mergeCell ref="H4131:I4131"/>
    <mergeCell ref="H4132:I4132"/>
    <mergeCell ref="H4133:I4133"/>
    <mergeCell ref="H4134:I4134"/>
    <mergeCell ref="H4135:I4135"/>
    <mergeCell ref="H4118:I4118"/>
    <mergeCell ref="H4119:I4119"/>
    <mergeCell ref="H4120:I4120"/>
    <mergeCell ref="H4121:I4121"/>
    <mergeCell ref="H4122:I4122"/>
    <mergeCell ref="H4123:I4123"/>
    <mergeCell ref="H4124:I4124"/>
    <mergeCell ref="H4125:I4125"/>
    <mergeCell ref="H4126:I4126"/>
    <mergeCell ref="H4145:I4145"/>
    <mergeCell ref="H4146:I4146"/>
    <mergeCell ref="H4147:I4147"/>
    <mergeCell ref="H4148:I4148"/>
    <mergeCell ref="H4149:I4149"/>
    <mergeCell ref="H4150:I4150"/>
    <mergeCell ref="H4151:I4151"/>
    <mergeCell ref="H4152:I4152"/>
    <mergeCell ref="H4153:I4153"/>
    <mergeCell ref="H4136:I4136"/>
    <mergeCell ref="H4137:I4137"/>
    <mergeCell ref="H4138:I4138"/>
    <mergeCell ref="H4139:I4139"/>
    <mergeCell ref="H4140:I4140"/>
    <mergeCell ref="H4141:I4141"/>
    <mergeCell ref="H4142:I4142"/>
    <mergeCell ref="H4143:I4143"/>
    <mergeCell ref="H4144:I4144"/>
    <mergeCell ref="H4163:I4163"/>
    <mergeCell ref="H4164:I4164"/>
    <mergeCell ref="H4165:I4165"/>
    <mergeCell ref="H4166:I4166"/>
    <mergeCell ref="H4167:I4167"/>
    <mergeCell ref="H4168:I4168"/>
    <mergeCell ref="H4169:I4169"/>
    <mergeCell ref="H4170:I4170"/>
    <mergeCell ref="H4171:I4171"/>
    <mergeCell ref="H4154:I4154"/>
    <mergeCell ref="H4155:I4155"/>
    <mergeCell ref="H4156:I4156"/>
    <mergeCell ref="H4157:I4157"/>
    <mergeCell ref="H4158:I4158"/>
    <mergeCell ref="H4159:I4159"/>
    <mergeCell ref="H4160:I4160"/>
    <mergeCell ref="H4161:I4161"/>
    <mergeCell ref="H4162:I4162"/>
    <mergeCell ref="H4181:I4181"/>
    <mergeCell ref="H4182:I4182"/>
    <mergeCell ref="H4183:I4183"/>
    <mergeCell ref="H4184:I4184"/>
    <mergeCell ref="H4185:I4185"/>
    <mergeCell ref="H4186:I4186"/>
    <mergeCell ref="H4187:I4187"/>
    <mergeCell ref="H4188:I4188"/>
    <mergeCell ref="H4189:I4189"/>
    <mergeCell ref="H4172:I4172"/>
    <mergeCell ref="H4173:I4173"/>
    <mergeCell ref="H4174:I4174"/>
    <mergeCell ref="H4175:I4175"/>
    <mergeCell ref="H4176:I4176"/>
    <mergeCell ref="H4177:I4177"/>
    <mergeCell ref="H4178:I4178"/>
    <mergeCell ref="H4179:I4179"/>
    <mergeCell ref="H4180:I4180"/>
    <mergeCell ref="H4199:I4199"/>
    <mergeCell ref="H4200:I4200"/>
    <mergeCell ref="H4201:I4201"/>
    <mergeCell ref="H4202:I4202"/>
    <mergeCell ref="H4203:I4203"/>
    <mergeCell ref="H4204:I4204"/>
    <mergeCell ref="H4205:I4205"/>
    <mergeCell ref="H4206:I4206"/>
    <mergeCell ref="H4207:I4207"/>
    <mergeCell ref="H4190:I4190"/>
    <mergeCell ref="H4191:I4191"/>
    <mergeCell ref="H4192:I4192"/>
    <mergeCell ref="H4193:I4193"/>
    <mergeCell ref="H4194:I4194"/>
    <mergeCell ref="H4195:I4195"/>
    <mergeCell ref="H4196:I4196"/>
    <mergeCell ref="H4197:I4197"/>
    <mergeCell ref="H4198:I4198"/>
    <mergeCell ref="H4217:I4217"/>
    <mergeCell ref="H4218:I4218"/>
    <mergeCell ref="H4219:I4219"/>
    <mergeCell ref="H4220:I4220"/>
    <mergeCell ref="H4221:I4221"/>
    <mergeCell ref="H4222:I4222"/>
    <mergeCell ref="H4223:I4223"/>
    <mergeCell ref="H4224:I4224"/>
    <mergeCell ref="H4225:I4225"/>
    <mergeCell ref="H4208:I4208"/>
    <mergeCell ref="H4209:I4209"/>
    <mergeCell ref="H4210:I4210"/>
    <mergeCell ref="H4211:I4211"/>
    <mergeCell ref="H4212:I4212"/>
    <mergeCell ref="H4213:I4213"/>
    <mergeCell ref="H4214:I4214"/>
    <mergeCell ref="H4215:I4215"/>
    <mergeCell ref="H4216:I4216"/>
    <mergeCell ref="H4235:I4235"/>
    <mergeCell ref="H4236:I4236"/>
    <mergeCell ref="H4237:I4237"/>
    <mergeCell ref="H4238:I4238"/>
    <mergeCell ref="H4239:I4239"/>
    <mergeCell ref="H4240:I4240"/>
    <mergeCell ref="H4241:I4241"/>
    <mergeCell ref="H4242:I4242"/>
    <mergeCell ref="H4243:I4243"/>
    <mergeCell ref="H4226:I4226"/>
    <mergeCell ref="H4227:I4227"/>
    <mergeCell ref="H4228:I4228"/>
    <mergeCell ref="H4229:I4229"/>
    <mergeCell ref="H4230:I4230"/>
    <mergeCell ref="H4231:I4231"/>
    <mergeCell ref="H4232:I4232"/>
    <mergeCell ref="H4233:I4233"/>
    <mergeCell ref="H4234:I4234"/>
    <mergeCell ref="H4253:I4253"/>
    <mergeCell ref="H4254:I4254"/>
    <mergeCell ref="H4255:I4255"/>
    <mergeCell ref="H4256:I4256"/>
    <mergeCell ref="H4257:I4257"/>
    <mergeCell ref="H4258:I4258"/>
    <mergeCell ref="H4259:I4259"/>
    <mergeCell ref="H4260:I4260"/>
    <mergeCell ref="H4261:I4261"/>
    <mergeCell ref="H4244:I4244"/>
    <mergeCell ref="H4245:I4245"/>
    <mergeCell ref="H4246:I4246"/>
    <mergeCell ref="H4247:I4247"/>
    <mergeCell ref="H4248:I4248"/>
    <mergeCell ref="H4249:I4249"/>
    <mergeCell ref="H4250:I4250"/>
    <mergeCell ref="H4251:I4251"/>
    <mergeCell ref="H4252:I4252"/>
    <mergeCell ref="H4271:I4271"/>
    <mergeCell ref="H4272:I4272"/>
    <mergeCell ref="H4273:I4273"/>
    <mergeCell ref="H4274:I4274"/>
    <mergeCell ref="H4275:I4275"/>
    <mergeCell ref="H4276:I4276"/>
    <mergeCell ref="H4277:I4277"/>
    <mergeCell ref="H4278:I4278"/>
    <mergeCell ref="H4279:I4279"/>
    <mergeCell ref="H4262:I4262"/>
    <mergeCell ref="H4263:I4263"/>
    <mergeCell ref="H4264:I4264"/>
    <mergeCell ref="H4265:I4265"/>
    <mergeCell ref="H4266:I4266"/>
    <mergeCell ref="H4267:I4267"/>
    <mergeCell ref="H4268:I4268"/>
    <mergeCell ref="H4269:I4269"/>
    <mergeCell ref="H4270:I4270"/>
    <mergeCell ref="H4289:I4289"/>
    <mergeCell ref="H4290:I4290"/>
    <mergeCell ref="H4291:I4291"/>
    <mergeCell ref="H4292:I4292"/>
    <mergeCell ref="H4293:I4293"/>
    <mergeCell ref="H4294:I4294"/>
    <mergeCell ref="H4295:I4295"/>
    <mergeCell ref="H4296:I4296"/>
    <mergeCell ref="H4297:I4297"/>
    <mergeCell ref="H4280:I4280"/>
    <mergeCell ref="H4281:I4281"/>
    <mergeCell ref="H4282:I4282"/>
    <mergeCell ref="H4283:I4283"/>
    <mergeCell ref="H4284:I4284"/>
    <mergeCell ref="H4285:I4285"/>
    <mergeCell ref="H4286:I4286"/>
    <mergeCell ref="H4287:I4287"/>
    <mergeCell ref="H4288:I4288"/>
    <mergeCell ref="H4307:I4307"/>
    <mergeCell ref="H4308:I4308"/>
    <mergeCell ref="H4309:I4309"/>
    <mergeCell ref="H4310:I4310"/>
    <mergeCell ref="H4311:I4311"/>
    <mergeCell ref="H4312:I4312"/>
    <mergeCell ref="H4313:I4313"/>
    <mergeCell ref="H4314:I4314"/>
    <mergeCell ref="H4315:I4315"/>
    <mergeCell ref="H4298:I4298"/>
    <mergeCell ref="H4299:I4299"/>
    <mergeCell ref="H4300:I4300"/>
    <mergeCell ref="H4301:I4301"/>
    <mergeCell ref="H4302:I4302"/>
    <mergeCell ref="H4303:I4303"/>
    <mergeCell ref="H4304:I4304"/>
    <mergeCell ref="H4305:I4305"/>
    <mergeCell ref="H4306:I4306"/>
    <mergeCell ref="H4325:I4325"/>
    <mergeCell ref="H4326:I4326"/>
    <mergeCell ref="H4327:I4327"/>
    <mergeCell ref="H4328:I4328"/>
    <mergeCell ref="H4329:I4329"/>
    <mergeCell ref="H4330:I4330"/>
    <mergeCell ref="H4331:I4331"/>
    <mergeCell ref="H4332:I4332"/>
    <mergeCell ref="H4333:I4333"/>
    <mergeCell ref="H4316:I4316"/>
    <mergeCell ref="H4317:I4317"/>
    <mergeCell ref="H4318:I4318"/>
    <mergeCell ref="H4319:I4319"/>
    <mergeCell ref="H4320:I4320"/>
    <mergeCell ref="H4321:I4321"/>
    <mergeCell ref="H4322:I4322"/>
    <mergeCell ref="H4323:I4323"/>
    <mergeCell ref="H4324:I4324"/>
    <mergeCell ref="H4343:I4343"/>
    <mergeCell ref="H4344:I4344"/>
    <mergeCell ref="H4345:I4345"/>
    <mergeCell ref="H4346:I4346"/>
    <mergeCell ref="H4347:I4347"/>
    <mergeCell ref="H4348:I4348"/>
    <mergeCell ref="H4349:I4349"/>
    <mergeCell ref="H4350:I4350"/>
    <mergeCell ref="H4351:I4351"/>
    <mergeCell ref="H4334:I4334"/>
    <mergeCell ref="H4335:I4335"/>
    <mergeCell ref="H4336:I4336"/>
    <mergeCell ref="H4337:I4337"/>
    <mergeCell ref="H4338:I4338"/>
    <mergeCell ref="H4339:I4339"/>
    <mergeCell ref="H4340:I4340"/>
    <mergeCell ref="H4341:I4341"/>
    <mergeCell ref="H4342:I4342"/>
    <mergeCell ref="H4361:I4361"/>
    <mergeCell ref="H4362:I4362"/>
    <mergeCell ref="H4363:I4363"/>
    <mergeCell ref="H4364:I4364"/>
    <mergeCell ref="H4365:I4365"/>
    <mergeCell ref="H4366:I4366"/>
    <mergeCell ref="H4367:I4367"/>
    <mergeCell ref="H4368:I4368"/>
    <mergeCell ref="H4369:I4369"/>
    <mergeCell ref="H4352:I4352"/>
    <mergeCell ref="H4353:I4353"/>
    <mergeCell ref="H4354:I4354"/>
    <mergeCell ref="H4355:I4355"/>
    <mergeCell ref="H4356:I4356"/>
    <mergeCell ref="H4357:I4357"/>
    <mergeCell ref="H4358:I4358"/>
    <mergeCell ref="H4359:I4359"/>
    <mergeCell ref="H4360:I4360"/>
    <mergeCell ref="H4379:I4379"/>
    <mergeCell ref="H4380:I4380"/>
    <mergeCell ref="H4381:I4381"/>
    <mergeCell ref="H4382:I4382"/>
    <mergeCell ref="H4383:I4383"/>
    <mergeCell ref="H4384:I4384"/>
    <mergeCell ref="H4385:I4385"/>
    <mergeCell ref="H4386:I4386"/>
    <mergeCell ref="H4387:I4387"/>
    <mergeCell ref="H4370:I4370"/>
    <mergeCell ref="H4371:I4371"/>
    <mergeCell ref="H4372:I4372"/>
    <mergeCell ref="H4373:I4373"/>
    <mergeCell ref="H4374:I4374"/>
    <mergeCell ref="H4375:I4375"/>
    <mergeCell ref="H4376:I4376"/>
    <mergeCell ref="H4377:I4377"/>
    <mergeCell ref="H4378:I4378"/>
    <mergeCell ref="H4397:I4397"/>
    <mergeCell ref="H4398:I4398"/>
    <mergeCell ref="H4399:I4399"/>
    <mergeCell ref="H4400:I4400"/>
    <mergeCell ref="H4401:I4401"/>
    <mergeCell ref="H4402:I4402"/>
    <mergeCell ref="H4403:I4403"/>
    <mergeCell ref="H4404:I4404"/>
    <mergeCell ref="H4405:I4405"/>
    <mergeCell ref="H4388:I4388"/>
    <mergeCell ref="H4389:I4389"/>
    <mergeCell ref="H4390:I4390"/>
    <mergeCell ref="H4391:I4391"/>
    <mergeCell ref="H4392:I4392"/>
    <mergeCell ref="H4393:I4393"/>
    <mergeCell ref="H4394:I4394"/>
    <mergeCell ref="H4395:I4395"/>
    <mergeCell ref="H4396:I4396"/>
    <mergeCell ref="H4415:I4415"/>
    <mergeCell ref="H4416:I4416"/>
    <mergeCell ref="H4417:I4417"/>
    <mergeCell ref="H4418:I4418"/>
    <mergeCell ref="H4419:I4419"/>
    <mergeCell ref="H4420:I4420"/>
    <mergeCell ref="H4421:I4421"/>
    <mergeCell ref="H4422:I4422"/>
    <mergeCell ref="H4423:I4423"/>
    <mergeCell ref="H4406:I4406"/>
    <mergeCell ref="H4407:I4407"/>
    <mergeCell ref="H4408:I4408"/>
    <mergeCell ref="H4409:I4409"/>
    <mergeCell ref="H4410:I4410"/>
    <mergeCell ref="H4411:I4411"/>
    <mergeCell ref="H4412:I4412"/>
    <mergeCell ref="H4413:I4413"/>
    <mergeCell ref="H4414:I4414"/>
    <mergeCell ref="H4433:I4433"/>
    <mergeCell ref="H4434:I4434"/>
    <mergeCell ref="H4435:I4435"/>
    <mergeCell ref="H4436:I4436"/>
    <mergeCell ref="H4437:I4437"/>
    <mergeCell ref="H4438:I4438"/>
    <mergeCell ref="H4439:I4439"/>
    <mergeCell ref="H4440:I4440"/>
    <mergeCell ref="H4441:I4441"/>
    <mergeCell ref="H4424:I4424"/>
    <mergeCell ref="H4425:I4425"/>
    <mergeCell ref="H4426:I4426"/>
    <mergeCell ref="H4427:I4427"/>
    <mergeCell ref="H4428:I4428"/>
    <mergeCell ref="H4429:I4429"/>
    <mergeCell ref="H4430:I4430"/>
    <mergeCell ref="H4431:I4431"/>
    <mergeCell ref="H4432:I4432"/>
    <mergeCell ref="H4451:I4451"/>
    <mergeCell ref="H4452:I4452"/>
    <mergeCell ref="H4453:I4453"/>
    <mergeCell ref="H4454:I4454"/>
    <mergeCell ref="H4455:I4455"/>
    <mergeCell ref="H4456:I4456"/>
    <mergeCell ref="H4457:I4457"/>
    <mergeCell ref="H4458:I4458"/>
    <mergeCell ref="H4459:I4459"/>
    <mergeCell ref="H4442:I4442"/>
    <mergeCell ref="H4443:I4443"/>
    <mergeCell ref="H4444:I4444"/>
    <mergeCell ref="H4445:I4445"/>
    <mergeCell ref="H4446:I4446"/>
    <mergeCell ref="H4447:I4447"/>
    <mergeCell ref="H4448:I4448"/>
    <mergeCell ref="H4449:I4449"/>
    <mergeCell ref="H4450:I4450"/>
    <mergeCell ref="H4469:I4469"/>
    <mergeCell ref="H4470:I4470"/>
    <mergeCell ref="H4471:I4471"/>
    <mergeCell ref="H4472:I4472"/>
    <mergeCell ref="H4473:I4473"/>
    <mergeCell ref="H4474:I4474"/>
    <mergeCell ref="H4475:I4475"/>
    <mergeCell ref="H4476:I4476"/>
    <mergeCell ref="H4477:I4477"/>
    <mergeCell ref="H4460:I4460"/>
    <mergeCell ref="H4461:I4461"/>
    <mergeCell ref="H4462:I4462"/>
    <mergeCell ref="H4463:I4463"/>
    <mergeCell ref="H4464:I4464"/>
    <mergeCell ref="H4465:I4465"/>
    <mergeCell ref="H4466:I4466"/>
    <mergeCell ref="H4467:I4467"/>
    <mergeCell ref="H4468:I4468"/>
    <mergeCell ref="H4487:I4487"/>
    <mergeCell ref="H4488:I4488"/>
    <mergeCell ref="H4489:I4489"/>
    <mergeCell ref="H4490:I4490"/>
    <mergeCell ref="H4491:I4491"/>
    <mergeCell ref="H4492:I4492"/>
    <mergeCell ref="H4493:I4493"/>
    <mergeCell ref="H4494:I4494"/>
    <mergeCell ref="H4495:I4495"/>
    <mergeCell ref="H4478:I4478"/>
    <mergeCell ref="H4479:I4479"/>
    <mergeCell ref="H4480:I4480"/>
    <mergeCell ref="H4481:I4481"/>
    <mergeCell ref="H4482:I4482"/>
    <mergeCell ref="H4483:I4483"/>
    <mergeCell ref="H4484:I4484"/>
    <mergeCell ref="H4485:I4485"/>
    <mergeCell ref="H4486:I4486"/>
    <mergeCell ref="H4505:I4505"/>
    <mergeCell ref="H4506:I4506"/>
    <mergeCell ref="H4507:I4507"/>
    <mergeCell ref="H4508:I4508"/>
    <mergeCell ref="H4509:I4509"/>
    <mergeCell ref="H4510:I4510"/>
    <mergeCell ref="H4511:I4511"/>
    <mergeCell ref="H4512:I4512"/>
    <mergeCell ref="H4513:I4513"/>
    <mergeCell ref="H4496:I4496"/>
    <mergeCell ref="H4497:I4497"/>
    <mergeCell ref="H4498:I4498"/>
    <mergeCell ref="H4499:I4499"/>
    <mergeCell ref="H4500:I4500"/>
    <mergeCell ref="H4501:I4501"/>
    <mergeCell ref="H4502:I4502"/>
    <mergeCell ref="H4503:I4503"/>
    <mergeCell ref="H4504:I4504"/>
    <mergeCell ref="H4523:I4523"/>
    <mergeCell ref="H4524:I4524"/>
    <mergeCell ref="H4525:I4525"/>
    <mergeCell ref="H4526:I4526"/>
    <mergeCell ref="H4527:I4527"/>
    <mergeCell ref="H4528:I4528"/>
    <mergeCell ref="H4529:I4529"/>
    <mergeCell ref="H4530:I4530"/>
    <mergeCell ref="H4531:I4531"/>
    <mergeCell ref="H4514:I4514"/>
    <mergeCell ref="H4515:I4515"/>
    <mergeCell ref="H4516:I4516"/>
    <mergeCell ref="H4517:I4517"/>
    <mergeCell ref="H4518:I4518"/>
    <mergeCell ref="H4519:I4519"/>
    <mergeCell ref="H4520:I4520"/>
    <mergeCell ref="H4521:I4521"/>
    <mergeCell ref="H4522:I4522"/>
    <mergeCell ref="H4541:I4541"/>
    <mergeCell ref="H4542:I4542"/>
    <mergeCell ref="H4543:I4543"/>
    <mergeCell ref="H4544:I4544"/>
    <mergeCell ref="H4545:I4545"/>
    <mergeCell ref="H4546:I4546"/>
    <mergeCell ref="H4547:I4547"/>
    <mergeCell ref="H4548:I4548"/>
    <mergeCell ref="H4549:I4549"/>
    <mergeCell ref="H4532:I4532"/>
    <mergeCell ref="H4533:I4533"/>
    <mergeCell ref="H4534:I4534"/>
    <mergeCell ref="H4535:I4535"/>
    <mergeCell ref="H4536:I4536"/>
    <mergeCell ref="H4537:I4537"/>
    <mergeCell ref="H4538:I4538"/>
    <mergeCell ref="H4539:I4539"/>
    <mergeCell ref="H4540:I4540"/>
    <mergeCell ref="H4559:I4559"/>
    <mergeCell ref="H4560:I4560"/>
    <mergeCell ref="H4561:I4561"/>
    <mergeCell ref="H4562:I4562"/>
    <mergeCell ref="H4563:I4563"/>
    <mergeCell ref="H4564:I4564"/>
    <mergeCell ref="H4565:I4565"/>
    <mergeCell ref="H4566:I4566"/>
    <mergeCell ref="H4567:I4567"/>
    <mergeCell ref="H4550:I4550"/>
    <mergeCell ref="H4551:I4551"/>
    <mergeCell ref="H4552:I4552"/>
    <mergeCell ref="H4553:I4553"/>
    <mergeCell ref="H4554:I4554"/>
    <mergeCell ref="H4555:I4555"/>
    <mergeCell ref="H4556:I4556"/>
    <mergeCell ref="H4557:I4557"/>
    <mergeCell ref="H4558:I4558"/>
    <mergeCell ref="H4577:I4577"/>
    <mergeCell ref="H4578:I4578"/>
    <mergeCell ref="H4579:I4579"/>
    <mergeCell ref="H4580:I4580"/>
    <mergeCell ref="H4581:I4581"/>
    <mergeCell ref="H4582:I4582"/>
    <mergeCell ref="H4583:I4583"/>
    <mergeCell ref="H4584:I4584"/>
    <mergeCell ref="H4585:I4585"/>
    <mergeCell ref="H4568:I4568"/>
    <mergeCell ref="H4569:I4569"/>
    <mergeCell ref="H4570:I4570"/>
    <mergeCell ref="H4571:I4571"/>
    <mergeCell ref="H4572:I4572"/>
    <mergeCell ref="H4573:I4573"/>
    <mergeCell ref="H4574:I4574"/>
    <mergeCell ref="H4575:I4575"/>
    <mergeCell ref="H4576:I4576"/>
    <mergeCell ref="H4595:I4595"/>
    <mergeCell ref="H4596:I4596"/>
    <mergeCell ref="H4597:I4597"/>
    <mergeCell ref="H4598:I4598"/>
    <mergeCell ref="H4599:I4599"/>
    <mergeCell ref="H4600:I4600"/>
    <mergeCell ref="H4601:I4601"/>
    <mergeCell ref="H4602:I4602"/>
    <mergeCell ref="H4603:I4603"/>
    <mergeCell ref="H4586:I4586"/>
    <mergeCell ref="H4587:I4587"/>
    <mergeCell ref="H4588:I4588"/>
    <mergeCell ref="H4589:I4589"/>
    <mergeCell ref="H4590:I4590"/>
    <mergeCell ref="H4591:I4591"/>
    <mergeCell ref="H4592:I4592"/>
    <mergeCell ref="H4593:I4593"/>
    <mergeCell ref="H4594:I4594"/>
    <mergeCell ref="H4613:I4613"/>
    <mergeCell ref="H4614:I4614"/>
    <mergeCell ref="H4615:I4615"/>
    <mergeCell ref="H4616:I4616"/>
    <mergeCell ref="H4617:I4617"/>
    <mergeCell ref="H4618:I4618"/>
    <mergeCell ref="H4619:I4619"/>
    <mergeCell ref="H4620:I4620"/>
    <mergeCell ref="H4621:I4621"/>
    <mergeCell ref="H4604:I4604"/>
    <mergeCell ref="H4605:I4605"/>
    <mergeCell ref="H4606:I4606"/>
    <mergeCell ref="H4607:I4607"/>
    <mergeCell ref="H4608:I4608"/>
    <mergeCell ref="H4609:I4609"/>
    <mergeCell ref="H4610:I4610"/>
    <mergeCell ref="H4611:I4611"/>
    <mergeCell ref="H4612:I4612"/>
    <mergeCell ref="H4631:I4631"/>
    <mergeCell ref="H4632:I4632"/>
    <mergeCell ref="H4633:I4633"/>
    <mergeCell ref="H4634:I4634"/>
    <mergeCell ref="H4635:I4635"/>
    <mergeCell ref="H4636:I4636"/>
    <mergeCell ref="H4637:I4637"/>
    <mergeCell ref="H4638:I4638"/>
    <mergeCell ref="H4639:I4639"/>
    <mergeCell ref="H4622:I4622"/>
    <mergeCell ref="H4623:I4623"/>
    <mergeCell ref="H4624:I4624"/>
    <mergeCell ref="H4625:I4625"/>
    <mergeCell ref="H4626:I4626"/>
    <mergeCell ref="H4627:I4627"/>
    <mergeCell ref="H4628:I4628"/>
    <mergeCell ref="H4629:I4629"/>
    <mergeCell ref="H4630:I4630"/>
    <mergeCell ref="H4649:I4649"/>
    <mergeCell ref="H4650:I4650"/>
    <mergeCell ref="H4651:I4651"/>
    <mergeCell ref="H4652:I4652"/>
    <mergeCell ref="H4653:I4653"/>
    <mergeCell ref="H4654:I4654"/>
    <mergeCell ref="H4655:I4655"/>
    <mergeCell ref="H4656:I4656"/>
    <mergeCell ref="H4657:I4657"/>
    <mergeCell ref="H4640:I4640"/>
    <mergeCell ref="H4641:I4641"/>
    <mergeCell ref="H4642:I4642"/>
    <mergeCell ref="H4643:I4643"/>
    <mergeCell ref="H4644:I4644"/>
    <mergeCell ref="H4645:I4645"/>
    <mergeCell ref="H4646:I4646"/>
    <mergeCell ref="H4647:I4647"/>
    <mergeCell ref="H4648:I4648"/>
    <mergeCell ref="H4667:I4667"/>
    <mergeCell ref="H4668:I4668"/>
    <mergeCell ref="H4669:I4669"/>
    <mergeCell ref="H4670:I4670"/>
    <mergeCell ref="H4671:I4671"/>
    <mergeCell ref="H4672:I4672"/>
    <mergeCell ref="H4673:I4673"/>
    <mergeCell ref="H4674:I4674"/>
    <mergeCell ref="H4675:I4675"/>
    <mergeCell ref="H4658:I4658"/>
    <mergeCell ref="H4659:I4659"/>
    <mergeCell ref="H4660:I4660"/>
    <mergeCell ref="H4661:I4661"/>
    <mergeCell ref="H4662:I4662"/>
    <mergeCell ref="H4663:I4663"/>
    <mergeCell ref="H4664:I4664"/>
    <mergeCell ref="H4665:I4665"/>
    <mergeCell ref="H4666:I4666"/>
    <mergeCell ref="H4685:I4685"/>
    <mergeCell ref="H4686:I4686"/>
    <mergeCell ref="H4687:I4687"/>
    <mergeCell ref="H4688:I4688"/>
    <mergeCell ref="H4689:I4689"/>
    <mergeCell ref="H4690:I4690"/>
    <mergeCell ref="H4691:I4691"/>
    <mergeCell ref="H4692:I4692"/>
    <mergeCell ref="H4693:I4693"/>
    <mergeCell ref="H4676:I4676"/>
    <mergeCell ref="H4677:I4677"/>
    <mergeCell ref="H4678:I4678"/>
    <mergeCell ref="H4679:I4679"/>
    <mergeCell ref="H4680:I4680"/>
    <mergeCell ref="H4681:I4681"/>
    <mergeCell ref="H4682:I4682"/>
    <mergeCell ref="H4683:I4683"/>
    <mergeCell ref="H4684:I4684"/>
    <mergeCell ref="H4703:I4703"/>
    <mergeCell ref="H4704:I4704"/>
    <mergeCell ref="H4705:I4705"/>
    <mergeCell ref="H4706:I4706"/>
    <mergeCell ref="H4707:I4707"/>
    <mergeCell ref="H4708:I4708"/>
    <mergeCell ref="H4709:I4709"/>
    <mergeCell ref="H4710:I4710"/>
    <mergeCell ref="H4711:I4711"/>
    <mergeCell ref="H4694:I4694"/>
    <mergeCell ref="H4695:I4695"/>
    <mergeCell ref="H4696:I4696"/>
    <mergeCell ref="H4697:I4697"/>
    <mergeCell ref="H4698:I4698"/>
    <mergeCell ref="H4699:I4699"/>
    <mergeCell ref="H4700:I4700"/>
    <mergeCell ref="H4701:I4701"/>
    <mergeCell ref="H4702:I4702"/>
    <mergeCell ref="H4721:I4721"/>
    <mergeCell ref="H4722:I4722"/>
    <mergeCell ref="H4723:I4723"/>
    <mergeCell ref="H4724:I4724"/>
    <mergeCell ref="H4725:I4725"/>
    <mergeCell ref="H4726:I4726"/>
    <mergeCell ref="H4727:I4727"/>
    <mergeCell ref="H4728:I4728"/>
    <mergeCell ref="H4729:I4729"/>
    <mergeCell ref="H4712:I4712"/>
    <mergeCell ref="H4713:I4713"/>
    <mergeCell ref="H4714:I4714"/>
    <mergeCell ref="H4715:I4715"/>
    <mergeCell ref="H4716:I4716"/>
    <mergeCell ref="H4717:I4717"/>
    <mergeCell ref="H4718:I4718"/>
    <mergeCell ref="H4719:I4719"/>
    <mergeCell ref="H4720:I4720"/>
    <mergeCell ref="H4739:I4739"/>
    <mergeCell ref="H4740:I4740"/>
    <mergeCell ref="H4741:I4741"/>
    <mergeCell ref="H4742:I4742"/>
    <mergeCell ref="H4743:I4743"/>
    <mergeCell ref="H4744:I4744"/>
    <mergeCell ref="H4745:I4745"/>
    <mergeCell ref="H4746:I4746"/>
    <mergeCell ref="H4747:I4747"/>
    <mergeCell ref="H4730:I4730"/>
    <mergeCell ref="H4731:I4731"/>
    <mergeCell ref="H4732:I4732"/>
    <mergeCell ref="H4733:I4733"/>
    <mergeCell ref="H4734:I4734"/>
    <mergeCell ref="H4735:I4735"/>
    <mergeCell ref="H4736:I4736"/>
    <mergeCell ref="H4737:I4737"/>
    <mergeCell ref="H4738:I4738"/>
    <mergeCell ref="H4757:I4757"/>
    <mergeCell ref="H4758:I4758"/>
    <mergeCell ref="H4759:I4759"/>
    <mergeCell ref="H4760:I4760"/>
    <mergeCell ref="H4761:I4761"/>
    <mergeCell ref="H4762:I4762"/>
    <mergeCell ref="H4763:I4763"/>
    <mergeCell ref="H4764:I4764"/>
    <mergeCell ref="H4765:I4765"/>
    <mergeCell ref="H4748:I4748"/>
    <mergeCell ref="H4749:I4749"/>
    <mergeCell ref="H4750:I4750"/>
    <mergeCell ref="H4751:I4751"/>
    <mergeCell ref="H4752:I4752"/>
    <mergeCell ref="H4753:I4753"/>
    <mergeCell ref="H4754:I4754"/>
    <mergeCell ref="H4755:I4755"/>
    <mergeCell ref="H4756:I4756"/>
    <mergeCell ref="H4775:I4775"/>
    <mergeCell ref="H4776:I4776"/>
    <mergeCell ref="H4777:I4777"/>
    <mergeCell ref="H4778:I4778"/>
    <mergeCell ref="H4779:I4779"/>
    <mergeCell ref="H4780:I4780"/>
    <mergeCell ref="H4781:I4781"/>
    <mergeCell ref="H4782:I4782"/>
    <mergeCell ref="H4783:I4783"/>
    <mergeCell ref="H4766:I4766"/>
    <mergeCell ref="H4767:I4767"/>
    <mergeCell ref="H4768:I4768"/>
    <mergeCell ref="H4769:I4769"/>
    <mergeCell ref="H4770:I4770"/>
    <mergeCell ref="H4771:I4771"/>
    <mergeCell ref="H4772:I4772"/>
    <mergeCell ref="H4773:I4773"/>
    <mergeCell ref="H4774:I4774"/>
    <mergeCell ref="H4793:I4793"/>
    <mergeCell ref="H4794:I4794"/>
    <mergeCell ref="H4795:I4795"/>
    <mergeCell ref="H4796:I4796"/>
    <mergeCell ref="H4797:I4797"/>
    <mergeCell ref="H4798:I4798"/>
    <mergeCell ref="H4799:I4799"/>
    <mergeCell ref="H4800:I4800"/>
    <mergeCell ref="H4801:I4801"/>
    <mergeCell ref="H4784:I4784"/>
    <mergeCell ref="H4785:I4785"/>
    <mergeCell ref="H4786:I4786"/>
    <mergeCell ref="H4787:I4787"/>
    <mergeCell ref="H4788:I4788"/>
    <mergeCell ref="H4789:I4789"/>
    <mergeCell ref="H4790:I4790"/>
    <mergeCell ref="H4791:I4791"/>
    <mergeCell ref="H4792:I4792"/>
    <mergeCell ref="H4811:I4811"/>
    <mergeCell ref="H4812:I4812"/>
    <mergeCell ref="H4813:I4813"/>
    <mergeCell ref="H4814:I4814"/>
    <mergeCell ref="H4815:I4815"/>
    <mergeCell ref="H4816:I4816"/>
    <mergeCell ref="H4817:I4817"/>
    <mergeCell ref="H4818:I4818"/>
    <mergeCell ref="H4819:I4819"/>
    <mergeCell ref="H4802:I4802"/>
    <mergeCell ref="H4803:I4803"/>
    <mergeCell ref="H4804:I4804"/>
    <mergeCell ref="H4805:I4805"/>
    <mergeCell ref="H4806:I4806"/>
    <mergeCell ref="H4807:I4807"/>
    <mergeCell ref="H4808:I4808"/>
    <mergeCell ref="H4809:I4809"/>
    <mergeCell ref="H4810:I4810"/>
    <mergeCell ref="H4829:I4829"/>
    <mergeCell ref="H4830:I4830"/>
    <mergeCell ref="H4831:I4831"/>
    <mergeCell ref="H4832:I4832"/>
    <mergeCell ref="H4833:I4833"/>
    <mergeCell ref="H4834:I4834"/>
    <mergeCell ref="H4835:I4835"/>
    <mergeCell ref="H4836:I4836"/>
    <mergeCell ref="H4837:I4837"/>
    <mergeCell ref="H4820:I4820"/>
    <mergeCell ref="H4821:I4821"/>
    <mergeCell ref="H4822:I4822"/>
    <mergeCell ref="H4823:I4823"/>
    <mergeCell ref="H4824:I4824"/>
    <mergeCell ref="H4825:I4825"/>
    <mergeCell ref="H4826:I4826"/>
    <mergeCell ref="H4827:I4827"/>
    <mergeCell ref="H4828:I4828"/>
    <mergeCell ref="H4847:I4847"/>
    <mergeCell ref="H4848:I4848"/>
    <mergeCell ref="H4849:I4849"/>
    <mergeCell ref="H4850:I4850"/>
    <mergeCell ref="H4851:I4851"/>
    <mergeCell ref="H4852:I4852"/>
    <mergeCell ref="H4853:I4853"/>
    <mergeCell ref="H4854:I4854"/>
    <mergeCell ref="H4855:I4855"/>
    <mergeCell ref="H4838:I4838"/>
    <mergeCell ref="H4839:I4839"/>
    <mergeCell ref="H4840:I4840"/>
    <mergeCell ref="H4841:I4841"/>
    <mergeCell ref="H4842:I4842"/>
    <mergeCell ref="H4843:I4843"/>
    <mergeCell ref="H4844:I4844"/>
    <mergeCell ref="H4845:I4845"/>
    <mergeCell ref="H4846:I4846"/>
    <mergeCell ref="H4865:I4865"/>
    <mergeCell ref="H4866:I4866"/>
    <mergeCell ref="H4867:I4867"/>
    <mergeCell ref="H4868:I4868"/>
    <mergeCell ref="H4869:I4869"/>
    <mergeCell ref="H4870:I4870"/>
    <mergeCell ref="H4871:I4871"/>
    <mergeCell ref="H4872:I4872"/>
    <mergeCell ref="H4873:I4873"/>
    <mergeCell ref="H4856:I4856"/>
    <mergeCell ref="H4857:I4857"/>
    <mergeCell ref="H4858:I4858"/>
    <mergeCell ref="H4859:I4859"/>
    <mergeCell ref="H4860:I4860"/>
    <mergeCell ref="H4861:I4861"/>
    <mergeCell ref="H4862:I4862"/>
    <mergeCell ref="H4863:I4863"/>
    <mergeCell ref="H4864:I4864"/>
    <mergeCell ref="H4883:I4883"/>
    <mergeCell ref="H4884:I4884"/>
    <mergeCell ref="H4885:I4885"/>
    <mergeCell ref="H4886:I4886"/>
    <mergeCell ref="H4887:I4887"/>
    <mergeCell ref="H4888:I4888"/>
    <mergeCell ref="H4889:I4889"/>
    <mergeCell ref="H4890:I4890"/>
    <mergeCell ref="H4891:I4891"/>
    <mergeCell ref="H4874:I4874"/>
    <mergeCell ref="H4875:I4875"/>
    <mergeCell ref="H4876:I4876"/>
    <mergeCell ref="H4877:I4877"/>
    <mergeCell ref="H4878:I4878"/>
    <mergeCell ref="H4879:I4879"/>
    <mergeCell ref="H4880:I4880"/>
    <mergeCell ref="H4881:I4881"/>
    <mergeCell ref="H4882:I4882"/>
    <mergeCell ref="H4901:I4901"/>
    <mergeCell ref="H4902:I4902"/>
    <mergeCell ref="H4903:I4903"/>
    <mergeCell ref="H4904:I4904"/>
    <mergeCell ref="H4905:I4905"/>
    <mergeCell ref="H4906:I4906"/>
    <mergeCell ref="H4907:I4907"/>
    <mergeCell ref="H4908:I4908"/>
    <mergeCell ref="H4909:I4909"/>
    <mergeCell ref="H4892:I4892"/>
    <mergeCell ref="H4893:I4893"/>
    <mergeCell ref="H4894:I4894"/>
    <mergeCell ref="H4895:I4895"/>
    <mergeCell ref="H4896:I4896"/>
    <mergeCell ref="H4897:I4897"/>
    <mergeCell ref="H4898:I4898"/>
    <mergeCell ref="H4899:I4899"/>
    <mergeCell ref="H4900:I4900"/>
    <mergeCell ref="H4919:I4919"/>
    <mergeCell ref="H4920:I4920"/>
    <mergeCell ref="H4921:I4921"/>
    <mergeCell ref="H4922:I4922"/>
    <mergeCell ref="H4923:I4923"/>
    <mergeCell ref="H4924:I4924"/>
    <mergeCell ref="H4925:I4925"/>
    <mergeCell ref="H4926:I4926"/>
    <mergeCell ref="H4927:I4927"/>
    <mergeCell ref="H4910:I4910"/>
    <mergeCell ref="H4911:I4911"/>
    <mergeCell ref="H4912:I4912"/>
    <mergeCell ref="H4913:I4913"/>
    <mergeCell ref="H4914:I4914"/>
    <mergeCell ref="H4915:I4915"/>
    <mergeCell ref="H4916:I4916"/>
    <mergeCell ref="H4917:I4917"/>
    <mergeCell ref="H4918:I4918"/>
    <mergeCell ref="H4937:I4937"/>
    <mergeCell ref="H4938:I4938"/>
    <mergeCell ref="H4939:I4939"/>
    <mergeCell ref="H4940:I4940"/>
    <mergeCell ref="H4941:I4941"/>
    <mergeCell ref="H4942:I4942"/>
    <mergeCell ref="H4943:I4943"/>
    <mergeCell ref="H4944:I4944"/>
    <mergeCell ref="H4945:I4945"/>
    <mergeCell ref="H4928:I4928"/>
    <mergeCell ref="H4929:I4929"/>
    <mergeCell ref="H4930:I4930"/>
    <mergeCell ref="H4931:I4931"/>
    <mergeCell ref="H4932:I4932"/>
    <mergeCell ref="H4933:I4933"/>
    <mergeCell ref="H4934:I4934"/>
    <mergeCell ref="H4935:I4935"/>
    <mergeCell ref="H4936:I4936"/>
    <mergeCell ref="H4955:I4955"/>
    <mergeCell ref="H4956:I4956"/>
    <mergeCell ref="H4957:I4957"/>
    <mergeCell ref="H4958:I4958"/>
    <mergeCell ref="H4959:I4959"/>
    <mergeCell ref="H4960:I4960"/>
    <mergeCell ref="H4961:I4961"/>
    <mergeCell ref="H4962:I4962"/>
    <mergeCell ref="H4963:I4963"/>
    <mergeCell ref="H4946:I4946"/>
    <mergeCell ref="H4947:I4947"/>
    <mergeCell ref="H4948:I4948"/>
    <mergeCell ref="H4949:I4949"/>
    <mergeCell ref="H4950:I4950"/>
    <mergeCell ref="H4951:I4951"/>
    <mergeCell ref="H4952:I4952"/>
    <mergeCell ref="H4953:I4953"/>
    <mergeCell ref="H4954:I4954"/>
    <mergeCell ref="H4973:I4973"/>
    <mergeCell ref="H4974:I4974"/>
    <mergeCell ref="H4975:I4975"/>
    <mergeCell ref="H4976:I4976"/>
    <mergeCell ref="H4977:I4977"/>
    <mergeCell ref="H4978:I4978"/>
    <mergeCell ref="H4979:I4979"/>
    <mergeCell ref="H4980:I4980"/>
    <mergeCell ref="H4981:I4981"/>
    <mergeCell ref="H4964:I4964"/>
    <mergeCell ref="H4965:I4965"/>
    <mergeCell ref="H4966:I4966"/>
    <mergeCell ref="H4967:I4967"/>
    <mergeCell ref="H4968:I4968"/>
    <mergeCell ref="H4969:I4969"/>
    <mergeCell ref="H4970:I4970"/>
    <mergeCell ref="H4971:I4971"/>
    <mergeCell ref="H4972:I4972"/>
    <mergeCell ref="H4991:I4991"/>
    <mergeCell ref="H4992:I4992"/>
    <mergeCell ref="H4993:I4993"/>
    <mergeCell ref="H4994:I4994"/>
    <mergeCell ref="H4995:I4995"/>
    <mergeCell ref="H4996:I4996"/>
    <mergeCell ref="H4997:I4997"/>
    <mergeCell ref="H4998:I4998"/>
    <mergeCell ref="H4999:I4999"/>
    <mergeCell ref="H4982:I4982"/>
    <mergeCell ref="H4983:I4983"/>
    <mergeCell ref="H4984:I4984"/>
    <mergeCell ref="H4985:I4985"/>
    <mergeCell ref="H4986:I4986"/>
    <mergeCell ref="H4987:I4987"/>
    <mergeCell ref="H4988:I4988"/>
    <mergeCell ref="H4989:I4989"/>
    <mergeCell ref="H4990:I4990"/>
    <mergeCell ref="H5009:I5009"/>
    <mergeCell ref="H5010:I5010"/>
    <mergeCell ref="H5011:I5011"/>
    <mergeCell ref="H5012:I5012"/>
    <mergeCell ref="H5013:I5013"/>
    <mergeCell ref="H5014:I5014"/>
    <mergeCell ref="H5015:I5015"/>
    <mergeCell ref="H5016:I5016"/>
    <mergeCell ref="H5017:I5017"/>
    <mergeCell ref="H5000:I5000"/>
    <mergeCell ref="H5001:I5001"/>
    <mergeCell ref="H5002:I5002"/>
    <mergeCell ref="H5003:I5003"/>
    <mergeCell ref="H5004:I5004"/>
    <mergeCell ref="H5005:I5005"/>
    <mergeCell ref="H5006:I5006"/>
    <mergeCell ref="H5007:I5007"/>
    <mergeCell ref="H5008:I5008"/>
    <mergeCell ref="H5027:I5027"/>
    <mergeCell ref="H5028:I5028"/>
    <mergeCell ref="H5029:I5029"/>
    <mergeCell ref="H5030:I5030"/>
    <mergeCell ref="H5031:I5031"/>
    <mergeCell ref="H5032:I5032"/>
    <mergeCell ref="H5033:I5033"/>
    <mergeCell ref="H5034:I5034"/>
    <mergeCell ref="H5035:I5035"/>
    <mergeCell ref="H5018:I5018"/>
    <mergeCell ref="H5019:I5019"/>
    <mergeCell ref="H5020:I5020"/>
    <mergeCell ref="H5021:I5021"/>
    <mergeCell ref="H5022:I5022"/>
    <mergeCell ref="H5023:I5023"/>
    <mergeCell ref="H5024:I5024"/>
    <mergeCell ref="H5025:I5025"/>
    <mergeCell ref="H5026:I5026"/>
    <mergeCell ref="H5045:I5045"/>
    <mergeCell ref="H5046:I5046"/>
    <mergeCell ref="H5047:I5047"/>
    <mergeCell ref="H5048:I5048"/>
    <mergeCell ref="H5049:I5049"/>
    <mergeCell ref="H5050:I5050"/>
    <mergeCell ref="H5051:I5051"/>
    <mergeCell ref="H5052:I5052"/>
    <mergeCell ref="H5053:I5053"/>
    <mergeCell ref="H5036:I5036"/>
    <mergeCell ref="H5037:I5037"/>
    <mergeCell ref="H5038:I5038"/>
    <mergeCell ref="H5039:I5039"/>
    <mergeCell ref="H5040:I5040"/>
    <mergeCell ref="H5041:I5041"/>
    <mergeCell ref="H5042:I5042"/>
    <mergeCell ref="H5043:I5043"/>
    <mergeCell ref="H5044:I5044"/>
    <mergeCell ref="H5063:I5063"/>
    <mergeCell ref="H5064:I5064"/>
    <mergeCell ref="H5065:I5065"/>
    <mergeCell ref="H5066:I5066"/>
    <mergeCell ref="H5067:I5067"/>
    <mergeCell ref="H5068:I5068"/>
    <mergeCell ref="H5069:I5069"/>
    <mergeCell ref="H5070:I5070"/>
    <mergeCell ref="H5071:I5071"/>
    <mergeCell ref="H5054:I5054"/>
    <mergeCell ref="H5055:I5055"/>
    <mergeCell ref="H5056:I5056"/>
    <mergeCell ref="H5057:I5057"/>
    <mergeCell ref="H5058:I5058"/>
    <mergeCell ref="H5059:I5059"/>
    <mergeCell ref="H5060:I5060"/>
    <mergeCell ref="H5061:I5061"/>
    <mergeCell ref="H5062:I5062"/>
    <mergeCell ref="H5090:I5090"/>
    <mergeCell ref="H5081:I5081"/>
    <mergeCell ref="H5082:I5082"/>
    <mergeCell ref="H5083:I5083"/>
    <mergeCell ref="H5084:I5084"/>
    <mergeCell ref="H5085:I5085"/>
    <mergeCell ref="H5086:I5086"/>
    <mergeCell ref="H5087:I5087"/>
    <mergeCell ref="H5088:I5088"/>
    <mergeCell ref="H5089:I5089"/>
    <mergeCell ref="H5072:I5072"/>
    <mergeCell ref="H5073:I5073"/>
    <mergeCell ref="H5074:I5074"/>
    <mergeCell ref="H5075:I5075"/>
    <mergeCell ref="H5076:I5076"/>
    <mergeCell ref="H5077:I5077"/>
    <mergeCell ref="H5078:I5078"/>
    <mergeCell ref="H5079:I5079"/>
    <mergeCell ref="H5080:I5080"/>
  </mergeCells>
  <dataValidations count="6" disablePrompts="1">
    <dataValidation allowBlank="0" errorStyle="warning" showErrorMessage="1" showInputMessage="1" sqref="G65731:G983235 JC65729:JC983233 SY65729:SY983233 ACU65729:ACU983233 AMQ65729:AMQ983233 AWM65729:AWM983233 BGI65729:BGI983233 BQE65729:BQE983233 CAA65729:CAA983233 CJW65729:CJW983233 CTS65729:CTS983233 DDO65729:DDO983233 DNK65729:DNK983233 DXG65729:DXG983233 EHC65729:EHC983233 EQY65729:EQY983233 FAU65729:FAU983233 FKQ65729:FKQ983233 FUM65729:FUM983233 GEI65729:GEI983233 GOE65729:GOE983233 GYA65729:GYA983233 HHW65729:HHW983233 HRS65729:HRS983233 IBO65729:IBO983233 ILK65729:ILK983233 IVG65729:IVG983233 JFC65729:JFC983233 JOY65729:JOY983233 JYU65729:JYU983233 KIQ65729:KIQ983233 KSM65729:KSM983233 LCI65729:LCI983233 LME65729:LME983233 LWA65729:LWA983233 MFW65729:MFW983233 MPS65729:MPS983233 MZO65729:MZO983233 NJK65729:NJK983233 NTG65729:NTG983233 ODC65729:ODC983233 OMY65729:OMY983233 OWU65729:OWU983233 PGQ65729:PGQ983233 PQM65729:PQM983233 QAI65729:QAI983233 QKE65729:QKE983233 QUA65729:QUA983233 RDW65729:RDW983233 RNS65729:RNS983233 RXO65729:RXO983233 SHK65729:SHK983233 SRG65729:SRG983233 TBC65729:TBC983233 TKY65729:TKY983233 TUU65729:TUU983233 UEQ65729:UEQ983233 UOM65729:UOM983233 UYI65729:UYI983233 VIE65729:VIE983233 VSA65729:VSA983233 WBW65729:WBW983233 WLS65729:WLS983233 WVO65729:WVO983233"/>
    <dataValidation allowBlank="0" showErrorMessage="1" showInputMessage="1" sqref="D65506:D983010 IZ21:IZ983008 SV21:SV983008 ACR21:ACR983008 AMN21:AMN983008 AWJ21:AWJ983008 BGF21:BGF983008 BQB21:BQB983008 BZX21:BZX983008 CJT21:CJT983008 CTP21:CTP983008 DDL21:DDL983008 DNH21:DNH983008 DXD21:DXD983008 EGZ21:EGZ983008 EQV21:EQV983008 FAR21:FAR983008 FKN21:FKN983008 FUJ21:FUJ983008 GEF21:GEF983008 GOB21:GOB983008 GXX21:GXX983008 HHT21:HHT983008 HRP21:HRP983008 IBL21:IBL983008 ILH21:ILH983008 IVD21:IVD983008 JEZ21:JEZ983008 JOV21:JOV983008 JYR21:JYR983008 KIN21:KIN983008 KSJ21:KSJ983008 LCF21:LCF983008 LMB21:LMB983008 LVX21:LVX983008 MFT21:MFT983008 MPP21:MPP983008 MZL21:MZL983008 NJH21:NJH983008 NTD21:NTD983008 OCZ21:OCZ983008 OMV21:OMV983008 OWR21:OWR983008 PGN21:PGN983008 PQJ21:PQJ983008 QAF21:QAF983008 QKB21:QKB983008 QTX21:QTX983008 RDT21:RDT983008 RNP21:RNP983008 RXL21:RXL983008 SHH21:SHH983008 SRD21:SRD983008 TAZ21:TAZ983008 TKV21:TKV983008 TUR21:TUR983008 UEN21:UEN983008 UOJ21:UOJ983008 UYF21:UYF983008 VIB21:VIB983008 VRX21:VRX983008 WBT21:WBT983008 WLP21:WLP983008 WVL21:WVL983008" type="whole">
      <formula1>0</formula1>
      <formula2>5000</formula2>
    </dataValidation>
    <dataValidation allowBlank="0" showErrorMessage="1" showInputMessage="1" sqref="C65484:C982989 D65484:D982989 IY65482:IY982987 IZ65482:IZ982987 SU65482:SU982987 SV65482:SV982987 ACQ65482:ACQ982987 ACR65482:ACR982987 AMM65482:AMM982987 AMN65482:AMN982987 AWI65482:AWI982987 AWJ65482:AWJ982987 BGE65482:BGE982987 BGF65482:BGF982987 BQA65482:BQA982987 BQB65482:BQB982987 BZW65482:BZW982987 BZX65482:BZX982987 CJS65482:CJS982987 CJT65482:CJT982987 CTO65482:CTO982987 CTP65482:CTP982987 DDK65482:DDK982987 DDL65482:DDL982987 DNG65482:DNG982987 DNH65482:DNH982987 DXC65482:DXC982987 DXD65482:DXD982987 EGY65482:EGY982987 EGZ65482:EGZ982987 EQU65482:EQU982987 EQV65482:EQV982987 FAQ65482:FAQ982987 FAR65482:FAR982987 FKM65482:FKM982987 FKN65482:FKN982987 FUI65482:FUI982987 FUJ65482:FUJ982987 GEE65482:GEE982987 GEF65482:GEF982987 GOA65482:GOA982987 GOB65482:GOB982987 GXW65482:GXW982987 GXX65482:GXX982987 HHS65482:HHS982987 HHT65482:HHT982987 HRO65482:HRO982987 HRP65482:HRP982987 IBK65482:IBK982987 IBL65482:IBL982987 ILG65482:ILG982987 ILH65482:ILH982987 IVC65482:IVC982987 IVD65482:IVD982987 JEY65482:JEY982987 JEZ65482:JEZ982987 JOU65482:JOU982987 JOV65482:JOV982987 JYQ65482:JYQ982987 JYR65482:JYR982987 KIM65482:KIM982987 KIN65482:KIN982987 KSI65482:KSI982987 KSJ65482:KSJ982987 LCE65482:LCE982987 LCF65482:LCF982987 LMA65482:LMA982987 LMB65482:LMB982987 LVW65482:LVW982987 LVX65482:LVX982987 MFS65482:MFS982987 MFT65482:MFT982987 MPO65482:MPO982987 MPP65482:MPP982987 MZK65482:MZK982987 MZL65482:MZL982987 NJG65482:NJG982987 NJH65482:NJH982987 NTC65482:NTC982987 NTD65482:NTD982987 OCY65482:OCY982987 OCZ65482:OCZ982987 OMU65482:OMU982987 OMV65482:OMV982987 OWQ65482:OWQ982987 OWR65482:OWR982987 PGM65482:PGM982987 PGN65482:PGN982987 PQI65482:PQI982987 PQJ65482:PQJ982987 QAE65482:QAE982987 QAF65482:QAF982987 QKA65482:QKA982987 QKB65482:QKB982987 QTW65482:QTW982987 QTX65482:QTX982987 RDS65482:RDS982987 RDT65482:RDT982987 RNO65482:RNO982987 RNP65482:RNP982987 RXK65482:RXK982987 RXL65482:RXL982987 SHG65482:SHG982987 SHH65482:SHH982987 SRC65482:SRC982987 SRD65482:SRD982987 TAY65482:TAY982987 TAZ65482:TAZ982987 TKU65482:TKU982987 TKV65482:TKV982987 TUQ65482:TUQ982987 TUR65482:TUR982987 UEM65482:UEM982987 UEN65482:UEN982987 UOI65482:UOI982987 UOJ65482:UOJ982987 UYE65482:UYE982987 UYF65482:UYF982987 VIA65482:VIA982987 VIB65482:VIB982987 VRW65482:VRW982987 VRX65482:VRX982987 WBS65482:WBS982987 WBT65482:WBT982987 WLO65482:WLO982987 WLP65482:WLP982987 WVK65482:WVK982987 WVL65482:WVL982987" type="decimal">
      <formula1>0</formula1>
      <formula2>200</formula2>
    </dataValidation>
    <dataValidation allowBlank="0" showErrorMessage="1" showInputMessage="1" sqref="G65765:G983272 H65765:H983272 I65767:I983271 JC65763:JC983270 JD65763:JD983270 JE65765:JE983269 SY65763:SY983270 SZ65763:SZ983270 TA65765:TA983269 ACU65763:ACU983270 ACV65763:ACV983270 ACW65765:ACW983269 AMQ65763:AMQ983270 AMR65763:AMR983270 AMS65765:AMS983269 AWM65763:AWM983270 AWN65763:AWN983270 AWO65765:AWO983269 BGI65763:BGI983270 BGJ65763:BGJ983270 BGK65765:BGK983269 BQE65763:BQE983270 BQF65763:BQF983270 BQG65765:BQG983269 CAA65763:CAA983270 CAB65763:CAB983270 CAC65765:CAC983269 CJW65763:CJW983270 CJX65763:CJX983270 CJY65765:CJY983269 CTS65763:CTS983270 CTT65763:CTT983270 CTU65765:CTU983269 DDO65763:DDO983270 DDP65763:DDP983270 DDQ65765:DDQ983269 DNK65763:DNK983270 DNL65763:DNL983270 DNM65765:DNM983269 DXG65763:DXG983270 DXH65763:DXH983270 DXI65765:DXI983269 EHC65763:EHC983270 EHD65763:EHD983270 EHE65765:EHE983269 EQY65763:EQY983270 EQZ65763:EQZ983270 ERA65765:ERA983269 FAU65763:FAU983270 FAV65763:FAV983270 FAW65765:FAW983269 FKQ65763:FKQ983270 FKR65763:FKR983270 FKS65765:FKS983269 FUM65763:FUM983270 FUN65763:FUN983270 FUO65765:FUO983269 GEI65763:GEI983270 GEJ65763:GEJ983270 GEK65765:GEK983269 GOE65763:GOE983270 GOF65763:GOF983270 GOG65765:GOG983269 GYA65763:GYA983270 GYB65763:GYB983270 GYC65765:GYC983269 HHW65763:HHW983270 HHX65763:HHX983270 HHY65765:HHY983269 HRS65763:HRS983270 HRT65763:HRT983270 HRU65765:HRU983269 IBO65763:IBO983270 IBP65763:IBP983270 IBQ65765:IBQ983269 ILK65763:ILK983270 ILL65763:ILL983270 ILM65765:ILM983269 IVG65763:IVG983270 IVH65763:IVH983270 IVI65765:IVI983269 JFC65763:JFC983270 JFD65763:JFD983270 JFE65765:JFE983269 JOY65763:JOY983270 JOZ65763:JOZ983270 JPA65765:JPA983269 JYU65763:JYU983270 JYV65763:JYV983270 JYW65765:JYW983269 KIQ65763:KIQ983270 KIR65763:KIR983270 KIS65765:KIS983269 KSM65763:KSM983270 KSN65763:KSN983270 KSO65765:KSO983269 LCI65763:LCI983270 LCJ65763:LCJ983270 LCK65765:LCK983269 LME65763:LME983270 LMF65763:LMF983270 LMG65765:LMG983269 LWA65763:LWA983270 LWB65763:LWB983270 LWC65765:LWC983269 MFW65763:MFW983270 MFX65763:MFX983270 MFY65765:MFY983269 MPS65763:MPS983270 MPT65763:MPT983270 MPU65765:MPU983269 MZO65763:MZO983270 MZP65763:MZP983270 MZQ65765:MZQ983269 NJK65763:NJK983270 NJL65763:NJL983270 NJM65765:NJM983269 NTG65763:NTG983270 NTH65763:NTH983270 NTI65765:NTI983269 ODC65763:ODC983270 ODD65763:ODD983270 ODE65765:ODE983269 OMY65763:OMY983270 OMZ65763:OMZ983270 ONA65765:ONA983269 OWU65763:OWU983270 OWV65763:OWV983270 OWW65765:OWW983269 PGQ65763:PGQ983270 PGR65763:PGR983270 PGS65765:PGS983269 PQM65763:PQM983270 PQN65763:PQN983270 PQO65765:PQO983269 QAI65763:QAI983270 QAJ65763:QAJ983270 QAK65765:QAK983269 QKE65763:QKE983270 QKF65763:QKF983270 QKG65765:QKG983269 QUA65763:QUA983270 QUB65763:QUB983270 QUC65765:QUC983269 RDW65763:RDW983270 RDX65763:RDX983270 RDY65765:RDY983269 RNS65763:RNS983270 RNT65763:RNT983270 RNU65765:RNU983269 RXO65763:RXO983270 RXP65763:RXP983270 RXQ65765:RXQ983269 SHK65763:SHK983270 SHL65763:SHL983270 SHM65765:SHM983269 SRG65763:SRG983270 SRH65763:SRH983270 SRI65765:SRI983269 TBC65763:TBC983270 TBD65763:TBD983270 TBE65765:TBE983269 TKY65763:TKY983270 TKZ65763:TKZ983270 TLA65765:TLA983269 TUU65763:TUU983270 TUV65763:TUV983270 TUW65765:TUW983269 UEQ65763:UEQ983270 UER65763:UER983270 UES65765:UES983269 UOM65763:UOM983270 UON65763:UON983270 UOO65765:UOO983269 UYI65763:UYI983270 UYJ65763:UYJ983270 UYK65765:UYK983269 VIE65763:VIE983270 VIF65763:VIF983270 VIG65765:VIG983269 VSA65763:VSA983270 VSB65763:VSB983270 VSC65765:VSC983269 WBW65763:WBW983270 WBX65763:WBX983270 WBY65765:WBY983269 WLS65763:WLS983270 WLT65763:WLT983270 WLU65765:WLU983269 WVO65763:WVO983270 WVP65763:WVP983270 WVQ65765:WVQ983269" type="decimal">
      <formula1>0</formula1>
      <formula2>9999999999999990000</formula2>
    </dataValidation>
    <dataValidation allowBlank="0" showErrorMessage="1" showInputMessage="1" sqref="C65491:C983010 D65491:D983009 E65491:E983269 F65491:F982999 IY6:IY983008 IZ6:IZ983007 JA6:JA983267 JB6:JB982997 SU6:SU983008 SV6:SV983007 SW6:SW983267 SX6:SX982997 ACQ6:ACQ983008 ACR6:ACR983007 ACS6:ACS983267 ACT6:ACT982997 AMM6:AMM983008 AMN6:AMN983007 AMO6:AMO983267 AMP6:AMP982997 AWI6:AWI983008 AWJ6:AWJ983007 AWK6:AWK983267 AWL6:AWL982997 BGE6:BGE983008 BGF6:BGF983007 BGG6:BGG983267 BGH6:BGH982997 BQA6:BQA983008 BQB6:BQB983007 BQC6:BQC983267 BQD6:BQD982997 BZW6:BZW983008 BZX6:BZX983007 BZY6:BZY983267 BZZ6:BZZ982997 CJS6:CJS983008 CJT6:CJT983007 CJU6:CJU983267 CJV6:CJV982997 CTO6:CTO983008 CTP6:CTP983007 CTQ6:CTQ983267 CTR6:CTR982997 DDK6:DDK983008 DDL6:DDL983007 DDM6:DDM983267 DDN6:DDN982997 DNG6:DNG983008 DNH6:DNH983007 DNI6:DNI983267 DNJ6:DNJ982997 DXC6:DXC983008 DXD6:DXD983007 DXE6:DXE983267 DXF6:DXF982997 EGY6:EGY983008 EGZ6:EGZ983007 EHA6:EHA983267 EHB6:EHB982997 EQU6:EQU983008 EQV6:EQV983007 EQW6:EQW983267 EQX6:EQX982997 FAQ6:FAQ983008 FAR6:FAR983007 FAS6:FAS983267 FAT6:FAT982997 FKM6:FKM983008 FKN6:FKN983007 FKO6:FKO983267 FKP6:FKP982997 FUI6:FUI983008 FUJ6:FUJ983007 FUK6:FUK983267 FUL6:FUL982997 GEE6:GEE983008 GEF6:GEF983007 GEG6:GEG983267 GEH6:GEH982997 GOA6:GOA983008 GOB6:GOB983007 GOC6:GOC983267 GOD6:GOD982997 GXW6:GXW983008 GXX6:GXX983007 GXY6:GXY983267 GXZ6:GXZ982997 HHS6:HHS983008 HHT6:HHT983007 HHU6:HHU983267 HHV6:HHV982997 HRO6:HRO983008 HRP6:HRP983007 HRQ6:HRQ983267 HRR6:HRR982997 IBK6:IBK983008 IBL6:IBL983007 IBM6:IBM983267 IBN6:IBN982997 ILG6:ILG983008 ILH6:ILH983007 ILI6:ILI983267 ILJ6:ILJ982997 IVC6:IVC983008 IVD6:IVD983007 IVE6:IVE983267 IVF6:IVF982997 JEY6:JEY983008 JEZ6:JEZ983007 JFA6:JFA983267 JFB6:JFB982997 JOU6:JOU983008 JOV6:JOV983007 JOW6:JOW983267 JOX6:JOX982997 JYQ6:JYQ983008 JYR6:JYR983007 JYS6:JYS983267 JYT6:JYT982997 KIM6:KIM983008 KIN6:KIN983007 KIO6:KIO983267 KIP6:KIP982997 KSI6:KSI983008 KSJ6:KSJ983007 KSK6:KSK983267 KSL6:KSL982997 LCE6:LCE983008 LCF6:LCF983007 LCG6:LCG983267 LCH6:LCH982997 LMA6:LMA983008 LMB6:LMB983007 LMC6:LMC983267 LMD6:LMD982997 LVW6:LVW983008 LVX6:LVX983007 LVY6:LVY983267 LVZ6:LVZ982997 MFS6:MFS983008 MFT6:MFT983007 MFU6:MFU983267 MFV6:MFV982997 MPO6:MPO983008 MPP6:MPP983007 MPQ6:MPQ983267 MPR6:MPR982997 MZK6:MZK983008 MZL6:MZL983007 MZM6:MZM983267 MZN6:MZN982997 NJG6:NJG983008 NJH6:NJH983007 NJI6:NJI983267 NJJ6:NJJ982997 NTC6:NTC983008 NTD6:NTD983007 NTE6:NTE983267 NTF6:NTF982997 OCY6:OCY983008 OCZ6:OCZ983007 ODA6:ODA983267 ODB6:ODB982997 OMU6:OMU983008 OMV6:OMV983007 OMW6:OMW983267 OMX6:OMX982997 OWQ6:OWQ983008 OWR6:OWR983007 OWS6:OWS983267 OWT6:OWT982997 PGM6:PGM983008 PGN6:PGN983007 PGO6:PGO983267 PGP6:PGP982997 PQI6:PQI983008 PQJ6:PQJ983007 PQK6:PQK983267 PQL6:PQL982997 QAE6:QAE983008 QAF6:QAF983007 QAG6:QAG983267 QAH6:QAH982997 QKA6:QKA983008 QKB6:QKB983007 QKC6:QKC983267 QKD6:QKD982997 QTW6:QTW983008 QTX6:QTX983007 QTY6:QTY983267 QTZ6:QTZ982997 RDS6:RDS983008 RDT6:RDT983007 RDU6:RDU983267 RDV6:RDV982997 RNO6:RNO983008 RNP6:RNP983007 RNQ6:RNQ983267 RNR6:RNR982997 RXK6:RXK983008 RXL6:RXL983007 RXM6:RXM983267 RXN6:RXN982997 SHG6:SHG983008 SHH6:SHH983007 SHI6:SHI983267 SHJ6:SHJ982997 SRC6:SRC983008 SRD6:SRD983007 SRE6:SRE983267 SRF6:SRF982997 TAY6:TAY983008 TAZ6:TAZ983007 TBA6:TBA983267 TBB6:TBB982997 TKU6:TKU983008 TKV6:TKV983007 TKW6:TKW983267 TKX6:TKX982997 TUQ6:TUQ983008 TUR6:TUR983007 TUS6:TUS983267 TUT6:TUT982997 UEM6:UEM983008 UEN6:UEN983007 UEO6:UEO983267 UEP6:UEP982997 UOI6:UOI983008 UOJ6:UOJ983007 UOK6:UOK983267 UOL6:UOL982997 UYE6:UYE983008 UYF6:UYF983007 UYG6:UYG983267 UYH6:UYH982997 VIA6:VIA983008 VIB6:VIB983007 VIC6:VIC983267 VID6:VID982997 VRW6:VRW983008 VRX6:VRX983007 VRY6:VRY983267 VRZ6:VRZ982997 WBS6:WBS983008 WBT6:WBT983007 WBU6:WBU983267 WBV6:WBV982997 WLO6:WLO983008 WLP6:WLP983007 WLQ6:WLQ983267 WLR6:WLR982997 WVK6:WVK983008 WVL6:WVL983007 WVM6:WVM983267 WVN6:WVN982997" type="whole">
      <formula1>0</formula1>
      <formula2>1000</formula2>
    </dataValidation>
    <dataValidation allowBlank="0" showErrorMessage="1" showInputMessage="1" sqref="F65496:F983250 G65496:G983250 JB11:JB983248 JC11:JC983248 SX11:SX983248 SY11:SY983248 ACT11:ACT983248 ACU11:ACU983248 AMP11:AMP983248 AMQ11:AMQ983248 AWL11:AWL983248 AWM11:AWM983248 BGH11:BGH983248 BGI11:BGI983248 BQD11:BQD983248 BQE11:BQE983248 BZZ11:BZZ983248 CAA11:CAA983248 CJV11:CJV983248 CJW11:CJW983248 CTR11:CTR983248 CTS11:CTS983248 DDN11:DDN983248 DDO11:DDO983248 DNJ11:DNJ983248 DNK11:DNK983248 DXF11:DXF983248 DXG11:DXG983248 EHB11:EHB983248 EHC11:EHC983248 EQX11:EQX983248 EQY11:EQY983248 FAT11:FAT983248 FAU11:FAU983248 FKP11:FKP983248 FKQ11:FKQ983248 FUL11:FUL983248 FUM11:FUM983248 GEH11:GEH983248 GEI11:GEI983248 GOD11:GOD983248 GOE11:GOE983248 GXZ11:GXZ983248 GYA11:GYA983248 HHV11:HHV983248 HHW11:HHW983248 HRR11:HRR983248 HRS11:HRS983248 IBN11:IBN983248 IBO11:IBO983248 ILJ11:ILJ983248 ILK11:ILK983248 IVF11:IVF983248 IVG11:IVG983248 JFB11:JFB983248 JFC11:JFC983248 JOX11:JOX983248 JOY11:JOY983248 JYT11:JYT983248 JYU11:JYU983248 KIP11:KIP983248 KIQ11:KIQ983248 KSL11:KSL983248 KSM11:KSM983248 LCH11:LCH983248 LCI11:LCI983248 LMD11:LMD983248 LME11:LME983248 LVZ11:LVZ983248 LWA11:LWA983248 MFV11:MFV983248 MFW11:MFW983248 MPR11:MPR983248 MPS11:MPS983248 MZN11:MZN983248 MZO11:MZO983248 NJJ11:NJJ983248 NJK11:NJK983248 NTF11:NTF983248 NTG11:NTG983248 ODB11:ODB983248 ODC11:ODC983248 OMX11:OMX983248 OMY11:OMY983248 OWT11:OWT983248 OWU11:OWU983248 PGP11:PGP983248 PGQ11:PGQ983248 PQL11:PQL983248 PQM11:PQM983248 QAH11:QAH983248 QAI11:QAI983248 QKD11:QKD983248 QKE11:QKE983248 QTZ11:QTZ983248 QUA11:QUA983248 RDV11:RDV983248 RDW11:RDW983248 RNR11:RNR983248 RNS11:RNS983248 RXN11:RXN983248 RXO11:RXO983248 SHJ11:SHJ983248 SHK11:SHK983248 SRF11:SRF983248 SRG11:SRG983248 TBB11:TBB983248 TBC11:TBC983248 TKX11:TKX983248 TKY11:TKY983248 TUT11:TUT983248 TUU11:TUU983248 UEP11:UEP983248 UEQ11:UEQ983248 UOL11:UOL983248 UOM11:UOM983248 UYH11:UYH983248 UYI11:UYI983248 VID11:VID983248 VIE11:VIE983248 VRZ11:VRZ983248 VSA11:VSA983248 WBV11:WBV983248 WBW11:WBW983248 WLR11:WLR983248 WLS11:WLS983248 WVN11:WVN983248 WVO11:WVO983248" type="whole">
      <formula1>0</formula1>
      <formula2>9999999999999990000</formula2>
    </dataValidation>
  </dataValidations>
  <hyperlinks>
    <hyperlink display="TOP ^" location="Data!A1" ref="J3"/>
  </hyperlinks>
  <pageMargins bottom="0.75" footer="0.3" header="0.3" left="0.7" right="0.7" top="0.75"/>
  <pageSetup horizontalDpi="1800" orientation="portrait" verticalDpi="1800"/>
  <headerFooter differentOddEven="1">
    <oddHeader/>
    <oddFooter>&amp;L&amp;"arial,Regular"&amp;10&amp;KAAAAAA &amp;"Arial,Regular"NTT DATA - Internal Use - Confidential </oddFooter>
    <evenHeader/>
    <evenFooter>&amp;L&amp;"arial,Regular"&amp;10&amp;KAAAAAA &amp;"Arial,Regular"NTT DATA - Internal Use - Confidential </evenFooter>
    <firstHeader/>
    <firstFooter>&amp;L&amp;"museo sans for dell,Bold"&amp;KAAAAAA                 Dell - Internal Use - Confidential</firstFooter>
  </headerFooter>
</worksheet>
</file>

<file path=xl/worksheets/sheet12.xml><?xml version="1.0" encoding="utf-8"?>
<worksheet xmlns="http://schemas.openxmlformats.org/spreadsheetml/2006/main">
  <sheetPr>
    <outlinePr summaryBelow="1" summaryRight="1"/>
    <pageSetUpPr/>
  </sheetPr>
  <dimension ref="A1:H10"/>
  <sheetViews>
    <sheetView workbookViewId="0">
      <selection activeCell="G15" sqref="G15"/>
    </sheetView>
  </sheetViews>
  <sheetFormatPr baseColWidth="8" defaultRowHeight="15" outlineLevelCol="0"/>
  <cols>
    <col bestFit="1" customWidth="1" max="4" min="3" style="111" width="17"/>
    <col customWidth="1" max="5" min="5" style="111" width="17"/>
    <col bestFit="1" customWidth="1" max="6" min="6" style="111" width="16"/>
    <col bestFit="1" customWidth="1" max="7" min="7" style="111" width="15.5703125"/>
    <col bestFit="1" customWidth="1" max="8" min="8" style="111" width="19.5703125"/>
  </cols>
  <sheetData>
    <row r="1" s="111" spans="1:8">
      <c r="A1" s="131" t="s">
        <v>239</v>
      </c>
      <c r="B1" s="131" t="n">
        <v>11</v>
      </c>
    </row>
    <row r="2" s="111" spans="1:8">
      <c r="B2" t="s">
        <v>618</v>
      </c>
    </row>
    <row r="3" spans="1:8">
      <c r="A3" t="s">
        <v>239</v>
      </c>
      <c r="B3" t="s">
        <v>166</v>
      </c>
      <c r="C3" t="s">
        <v>619</v>
      </c>
      <c r="D3" t="s">
        <v>620</v>
      </c>
      <c r="E3" t="s">
        <v>621</v>
      </c>
      <c r="F3" t="s">
        <v>622</v>
      </c>
      <c r="G3" t="s">
        <v>623</v>
      </c>
      <c r="H3" t="s">
        <v>624</v>
      </c>
    </row>
    <row r="4" spans="1:8">
      <c r="A4">
        <f>B1</f>
        <v/>
      </c>
      <c r="B4" t="s">
        <v>525</v>
      </c>
      <c r="C4">
        <f>COUNTIFS(IncidentReceivedMonth,A4,Severity,B4)</f>
        <v/>
      </c>
      <c r="D4">
        <f>COUNTIFS(IncidentResolvedMonth,A4,Severity,B4)</f>
        <v/>
      </c>
      <c r="E4">
        <f>COUNTIFS(IncidentResolvedMonth,A4,Severity,B4,SLA_Breach,"&lt;&gt;" &amp; "Yes")</f>
        <v/>
      </c>
      <c r="F4">
        <f>SUMIFS(Time_to_Respond,IncidentReceivedMonth,A4,Severity,B4,SubCategory,"&lt;&gt;" &amp; "Re-assigned")</f>
        <v/>
      </c>
      <c r="G4" s="132">
        <f>SUMIFS(Resolution_Time,IncidentResolvedMonth,A4,Severity,B4,SubCategory,"&lt;&gt;" &amp; "Re-assigned")</f>
        <v/>
      </c>
      <c r="H4">
        <f>IF(D4&lt;&gt;0,G4/D4,"NA")</f>
        <v/>
      </c>
    </row>
    <row r="5" spans="1:8">
      <c r="A5">
        <f>B1</f>
        <v/>
      </c>
      <c r="B5" t="s">
        <v>526</v>
      </c>
      <c r="C5">
        <f>COUNTIFS(IncidentReceivedMonth,A5,Severity,B5)</f>
        <v/>
      </c>
      <c r="D5">
        <f>COUNTIFS(IncidentResolvedMonth,A5,Severity,B5)</f>
        <v/>
      </c>
      <c r="E5">
        <f>COUNTIFS(IncidentResolvedMonth,A5,Severity,B5,SLA_Breach,"&lt;&gt;" &amp; "Yes")</f>
        <v/>
      </c>
      <c r="F5">
        <f>SUMIFS(Time_to_Respond,IncidentReceivedMonth,A5,Severity,B5,SubCategory,"&lt;&gt;" &amp; "Re-assigned")</f>
        <v/>
      </c>
      <c r="G5" s="132">
        <f>SUMIFS(Resolution_Time,IncidentResolvedMonth,A5,Severity,B5,SubCategory,"&lt;&gt;" &amp; "Re-assigned")</f>
        <v/>
      </c>
      <c r="H5" s="132">
        <f>IF(D5&lt;&gt;0,G5/D5,"NA")</f>
        <v/>
      </c>
    </row>
    <row r="6" spans="1:8">
      <c r="A6">
        <f>B1</f>
        <v/>
      </c>
      <c r="B6" t="s">
        <v>114</v>
      </c>
      <c r="C6">
        <f>COUNTIFS(IncidentReceivedMonth,A6,Severity,B6)</f>
        <v/>
      </c>
      <c r="D6">
        <f>COUNTIFS(IncidentResolvedMonth,A6,Severity,B6)</f>
        <v/>
      </c>
      <c r="E6">
        <f>COUNTIFS(IncidentResolvedMonth,A6,Severity,B6,SLA_Breach,"&lt;&gt;" &amp; "Yes")</f>
        <v/>
      </c>
      <c r="F6">
        <f>SUMIFS(Time_to_Respond,IncidentReceivedMonth,A6,Severity,B6,SubCategory,"&lt;&gt;" &amp; "Re-assigned")</f>
        <v/>
      </c>
      <c r="G6" s="132">
        <f>SUMIFS(Resolution_Time,IncidentResolvedMonth,A6,Severity,B6,SubCategory,"&lt;&gt;" &amp; "Re-assigned")</f>
        <v/>
      </c>
      <c r="H6" s="132">
        <f>IF(D6&lt;&gt;0,G6/D6,"NA")</f>
        <v/>
      </c>
    </row>
    <row r="7" spans="1:8">
      <c r="A7">
        <f>B1</f>
        <v/>
      </c>
      <c r="B7" t="s">
        <v>113</v>
      </c>
      <c r="C7">
        <f>COUNTIFS(IncidentReceivedMonth,A7,Severity,B7)</f>
        <v/>
      </c>
      <c r="D7">
        <f>COUNTIFS(IncidentResolvedMonth,A7,Severity,B7)</f>
        <v/>
      </c>
      <c r="E7">
        <f>COUNTIFS(IncidentResolvedMonth,A7,Severity,B7,SLA_Breach,"&lt;&gt;" &amp; "Yes")</f>
        <v/>
      </c>
      <c r="F7">
        <f>SUMIFS(Time_to_Respond,IncidentReceivedMonth,A7,Severity,B7,SubCategory,"&lt;&gt;" &amp; "Re-assigned")</f>
        <v/>
      </c>
      <c r="G7" s="132">
        <f>SUMIFS(Resolution_Time,IncidentResolvedMonth,A7,Severity,B7,SubCategory,"&lt;&gt;" &amp; "Re-assigned")</f>
        <v/>
      </c>
      <c r="H7" s="132">
        <f>IF(D7&lt;&gt;0,G7/D7,"NA")</f>
        <v/>
      </c>
    </row>
    <row r="8" spans="1:8">
      <c r="A8">
        <f>B1</f>
        <v/>
      </c>
      <c r="B8" t="s">
        <v>527</v>
      </c>
      <c r="C8">
        <f>COUNTIFS(IncidentReceivedMonth,A8,Severity,B8)</f>
        <v/>
      </c>
      <c r="D8">
        <f>COUNTIFS(IncidentResolvedMonth,A8,Severity,B8)</f>
        <v/>
      </c>
      <c r="E8">
        <f>COUNTIFS(IncidentResolvedMonth,A8,Severity,B8,SLA_Breach,"&lt;&gt;" &amp; "Yes")</f>
        <v/>
      </c>
      <c r="F8">
        <f>SUMIFS(Time_to_Respond,IncidentReceivedMonth,A8,Severity,B8,SubCategory,"&lt;&gt;" &amp; "Re-assigned")</f>
        <v/>
      </c>
      <c r="G8" s="132">
        <f>SUMIFS(Resolution_Time,IncidentResolvedMonth,A8,Severity,B8,SubCategory,"&lt;&gt;" &amp; "Re-assigned")</f>
        <v/>
      </c>
      <c r="H8">
        <f>IF(D8&lt;&gt;0,G8/D8,"NA")</f>
        <v/>
      </c>
    </row>
    <row r="9" spans="1:8">
      <c r="A9" t="s">
        <v>618</v>
      </c>
    </row>
    <row r="10" spans="1:8">
      <c r="A10" s="131" t="s">
        <v>173</v>
      </c>
      <c r="B10" s="131" t="n"/>
      <c r="C10" s="131">
        <f>SUM(C4:C8)</f>
        <v/>
      </c>
      <c r="D10" s="131">
        <f>SUM(D4:D8)</f>
        <v/>
      </c>
      <c r="E10" s="131">
        <f>SUM(E4:E8)</f>
        <v/>
      </c>
      <c r="F10" s="131">
        <f>SUM(F4:F8)</f>
        <v/>
      </c>
      <c r="G10" s="133">
        <f>SUM(G4:G8)</f>
        <v/>
      </c>
    </row>
  </sheetData>
  <pageMargins bottom="0.75" footer="0.3" header="0.3" left="0.7" right="0.7" top="0.75"/>
  <pageSetup orientation="portrait"/>
  <headerFooter differentOddEven="1">
    <oddHeader/>
    <oddFooter>&amp;L&amp;"arial,Regular"&amp;10&amp;KAAAAAA &amp;"Arial,Regular"NTT DATA - Internal Use - Confidential </oddFooter>
    <evenHeader/>
    <evenFooter>&amp;L&amp;"arial,Regular"&amp;10&amp;KAAAAAA &amp;"Arial,Regular"NTT DATA - Internal Use - Confidential </evenFooter>
    <firstHeader/>
    <firstFooter/>
  </headerFooter>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xmlns:dc="http://purl.org/dc/elements/1.1/" xmlns:dcterms="http://purl.org/dc/terms/" xmlns:xsi="http://www.w3.org/2001/XMLSchema-instance">
  <dc:creator>Jindal, Sahil</dc:creator>
  <dcterms:created xsi:type="dcterms:W3CDTF">2006-09-16T00:00:00Z</dcterms:created>
  <dcterms:modified xsi:type="dcterms:W3CDTF">2018-01-23T13:21:03Z</dcterms:modified>
  <cp:lastModifiedBy>Pandey, Harsh</cp:lastModifiedBy>
  <cp:keywords>Internal Use</cp:keywords>
</cp:coreProperties>
</file>